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通讯通路门店" sheetId="1" r:id="rId1"/>
    <sheet name="通讯客户沙盘" sheetId="2" r:id="rId2"/>
    <sheet name="IT通路门店" sheetId="3" r:id="rId3"/>
    <sheet name="IT客户沙盘" sheetId="4" r:id="rId4"/>
    <sheet name="地理信息" sheetId="5" r:id="rId5"/>
    <sheet name="商圈"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作者</author>
  </authors>
  <commentList>
    <comment ref="E2" authorId="0">
      <text>
        <r>
          <rPr>
            <sz val="10"/>
            <rFont val="宋体"/>
            <charset val="134"/>
          </rPr>
          <t>必填
按照规划进度区分，微服务已注册门店为已存在，其余为洽谈中和无规划</t>
        </r>
      </text>
    </comment>
    <comment ref="F2" authorId="0">
      <text>
        <r>
          <rPr>
            <sz val="10"/>
            <rFont val="宋体"/>
            <charset val="134"/>
          </rPr>
          <t>非必填
微服务门店名称，录入系统的门店名称与微服务一致，如非微服务门店，则填其正式名称</t>
        </r>
      </text>
    </comment>
    <comment ref="G2" authorId="0">
      <text>
        <r>
          <rPr>
            <sz val="10"/>
            <rFont val="宋体"/>
            <charset val="134"/>
          </rPr>
          <t>必填
微服务门店名称，录入系统的门店名称与微服务一致，如非微服务门店，则填其正式名称</t>
        </r>
      </text>
    </comment>
    <comment ref="H2" authorId="0">
      <text>
        <r>
          <rPr>
            <sz val="10"/>
            <rFont val="宋体"/>
            <charset val="134"/>
          </rPr>
          <t>必填
公司自定义地理编码，与零售系统一致；</t>
        </r>
      </text>
    </comment>
    <comment ref="I2" authorId="0">
      <text>
        <r>
          <rPr>
            <sz val="10"/>
            <rFont val="宋体"/>
            <charset val="134"/>
          </rPr>
          <t>必填
参照商圈管理系统</t>
        </r>
      </text>
    </comment>
    <comment ref="J2" authorId="0">
      <text>
        <r>
          <rPr>
            <sz val="10"/>
            <rFont val="宋体"/>
            <charset val="134"/>
          </rPr>
          <t>必填
1、如对应为NKA开的体验店，应填体验店；NKA指：国苏迪+京东之家+五星+居然之家+信联和+中免；
2、华为堡垒店归类为专卖店；归为综合卖场还是专卖店主要是看能否售卖其他品牌。华为销服一体店如果不能卖其他品牌的话，算华为授权店
3、运营商厅店类型：限于电信核心厅店，移动泛全联盟厅店，联通厅店，和运营商组对齐名单
综合卖场/荣耀体验店/荣耀授权专卖店/华为授权体验店/华为堡垒店/华为非授权店/华为合作店/OPPO体验店/VIVO体验店/小米体验店/苹果体验店/其他品牌专卖店/运营商厅店/NKA综合卖场/其他</t>
        </r>
      </text>
    </comment>
    <comment ref="K2" authorId="0">
      <text>
        <r>
          <rPr>
            <sz val="10"/>
            <rFont val="宋体"/>
            <charset val="134"/>
          </rPr>
          <t>必填
填写门店真实零售capa（不含分销/团单等），单位：台</t>
        </r>
      </text>
    </comment>
    <comment ref="L2" authorId="0">
      <text>
        <r>
          <rPr>
            <sz val="10"/>
            <rFont val="宋体"/>
            <charset val="134"/>
          </rPr>
          <t>必填
以文本形式输入,洽谈中、无规划必填 门店面积，单位㎡</t>
        </r>
      </text>
    </comment>
    <comment ref="M2" authorId="0">
      <text>
        <r>
          <rPr>
            <sz val="10"/>
            <rFont val="宋体"/>
            <charset val="134"/>
          </rPr>
          <t>必填
可选状态：不合作/营业中/闭店/装修中</t>
        </r>
      </text>
    </comment>
    <comment ref="N2" authorId="0">
      <text>
        <r>
          <rPr>
            <sz val="10"/>
            <rFont val="宋体"/>
            <charset val="134"/>
          </rPr>
          <t>必填
门店的运营商属性，填公开,移动,电信,联通，用英文逗号隔开</t>
        </r>
      </text>
    </comment>
    <comment ref="O2" authorId="0">
      <text>
        <r>
          <rPr>
            <sz val="10"/>
            <rFont val="宋体"/>
            <charset val="134"/>
          </rPr>
          <t xml:space="preserve">必填
</t>
        </r>
      </text>
    </comment>
    <comment ref="P2" authorId="0">
      <text>
        <r>
          <rPr>
            <sz val="10"/>
            <rFont val="宋体"/>
            <charset val="134"/>
          </rPr>
          <t xml:space="preserve">必填
</t>
        </r>
      </text>
    </comment>
    <comment ref="Q2" authorId="0">
      <text>
        <r>
          <rPr>
            <sz val="10"/>
            <rFont val="宋体"/>
            <charset val="134"/>
          </rPr>
          <t>必填
精确到县区/乡镇、街道</t>
        </r>
      </text>
    </comment>
    <comment ref="R2" authorId="0">
      <text>
        <r>
          <rPr>
            <sz val="10"/>
            <rFont val="宋体"/>
            <charset val="134"/>
          </rPr>
          <t>必填
客户在PSI系统中的Channel ID® 如：100017593301，如不涉及填“无”</t>
        </r>
      </text>
    </comment>
    <comment ref="S2" authorId="0">
      <text>
        <r>
          <rPr>
            <sz val="10"/>
            <rFont val="宋体"/>
            <charset val="134"/>
          </rPr>
          <t>必填
客户在PSI 系统中的Account Name®，如：云南九机电子产品有限公司，如不在系统中则填写客户正式名称，不可为空</t>
        </r>
      </text>
    </comment>
    <comment ref="T2" authorId="0">
      <text>
        <r>
          <rPr>
            <sz val="10"/>
            <rFont val="宋体"/>
            <charset val="134"/>
          </rPr>
          <t>必填
取值0-999999 不含分销和团单，合计与门店零售capa保持一致，所有门店均需填写</t>
        </r>
      </text>
    </comment>
    <comment ref="U2" authorId="0">
      <text>
        <r>
          <rPr>
            <sz val="10"/>
            <rFont val="宋体"/>
            <charset val="134"/>
          </rPr>
          <t>必填
取值0-999999 不含分销和团单，合计与门店零售capa保持一致，所有门店均需填写</t>
        </r>
      </text>
    </comment>
    <comment ref="V2" authorId="0">
      <text>
        <r>
          <rPr>
            <sz val="10"/>
            <rFont val="宋体"/>
            <charset val="134"/>
          </rPr>
          <t>必填
取值0-999999 不含分销和团单，合计与门店零售capa保持一致，所有门店均需填写</t>
        </r>
      </text>
    </comment>
    <comment ref="W2" authorId="0">
      <text>
        <r>
          <rPr>
            <sz val="10"/>
            <rFont val="宋体"/>
            <charset val="134"/>
          </rPr>
          <t>必填
不含分销和团单，合计与门店零售capa保持一致，所有门店均需填写</t>
        </r>
      </text>
    </comment>
    <comment ref="X2" authorId="0">
      <text>
        <r>
          <rPr>
            <sz val="10"/>
            <rFont val="宋体"/>
            <charset val="134"/>
          </rPr>
          <t>必填
不含分销和团单，合计与门店零售capa保持一致，所有门店均需填写</t>
        </r>
      </text>
    </comment>
    <comment ref="Y2" authorId="0">
      <text>
        <r>
          <rPr>
            <sz val="10"/>
            <rFont val="宋体"/>
            <charset val="134"/>
          </rPr>
          <t>必填
不含分销和团单，合计与门店零售capa保持一致，所有门店均需填写</t>
        </r>
      </text>
    </comment>
    <comment ref="Z2" authorId="0">
      <text>
        <r>
          <rPr>
            <sz val="10"/>
            <rFont val="宋体"/>
            <charset val="134"/>
          </rPr>
          <t>必填
不含分销和团单，合计与门店零售capa保持一致，所有门店均需填写</t>
        </r>
      </text>
    </comment>
    <comment ref="AA2" authorId="0">
      <text>
        <r>
          <rPr>
            <sz val="10"/>
            <rFont val="宋体"/>
            <charset val="134"/>
          </rPr>
          <t>必填
不含分销和团单，合计与门店零售capa保持一致，所有门店均需填写</t>
        </r>
      </text>
    </comment>
    <comment ref="AB2" authorId="0">
      <text>
        <r>
          <rPr>
            <sz val="10"/>
            <rFont val="宋体"/>
            <charset val="134"/>
          </rPr>
          <t>必填
不含分销和团单，合计与门店零售capa保持一致，所有门店均需填写</t>
        </r>
      </text>
    </comment>
    <comment ref="AC2" authorId="1">
      <text>
        <r>
          <rPr>
            <sz val="10"/>
            <rFont val="宋体"/>
            <charset val="134"/>
          </rPr>
          <t>客户荣耀品牌PC产品月销量，单位：台</t>
        </r>
      </text>
    </comment>
    <comment ref="AD2" authorId="1">
      <text>
        <r>
          <rPr>
            <sz val="10"/>
            <rFont val="宋体"/>
            <charset val="134"/>
          </rPr>
          <t>客户华为品牌PC产品月销量，单位：台</t>
        </r>
      </text>
    </comment>
    <comment ref="AE2" authorId="1">
      <text>
        <r>
          <rPr>
            <sz val="10"/>
            <rFont val="宋体"/>
            <charset val="134"/>
          </rPr>
          <t>荣耀客户品牌平板产品月销量，单位：台</t>
        </r>
      </text>
    </comment>
    <comment ref="AF2" authorId="1">
      <text>
        <r>
          <rPr>
            <sz val="10"/>
            <rFont val="宋体"/>
            <charset val="134"/>
          </rPr>
          <t>客户华为平板销量产品月销量，单位：台</t>
        </r>
      </text>
    </comment>
    <comment ref="AG2" authorId="0">
      <text>
        <r>
          <rPr>
            <sz val="10"/>
            <rFont val="宋体"/>
            <charset val="134"/>
          </rPr>
          <t>必填
取值0-999999 ，单位：台
省内自行参考，无需收集可统一填0,
荣耀TWS耳机销量包含亲选TWS耳机销量</t>
        </r>
      </text>
    </comment>
    <comment ref="AH2" authorId="0">
      <text>
        <r>
          <rPr>
            <sz val="10"/>
            <rFont val="宋体"/>
            <charset val="134"/>
          </rPr>
          <t>必填
取值0-999999 ，单位：台
省内自行参考，无需收集可统一填0,
荣耀TWS耳机销量包含亲选TWS耳机销量</t>
        </r>
      </text>
    </comment>
    <comment ref="AI2" authorId="0">
      <text>
        <r>
          <rPr>
            <sz val="10"/>
            <rFont val="宋体"/>
            <charset val="134"/>
          </rPr>
          <t>必填
取值0-999999 ，单位：台
省内自行参考，无需收集可统一填0,
荣耀TWS耳机销量包含亲选TWS耳机销量</t>
        </r>
      </text>
    </comment>
    <comment ref="AJ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K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L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M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N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O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P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Q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R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S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T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U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V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W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X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Y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Z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BA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BB2" authorId="0">
      <text>
        <r>
          <rPr>
            <sz val="10"/>
            <rFont val="宋体"/>
            <charset val="134"/>
          </rPr>
          <t>必填
VIVO、OPPO促销员数量为厂家促销员+返聘数量，单位：人</t>
        </r>
      </text>
    </comment>
    <comment ref="BC2" authorId="0">
      <text>
        <r>
          <rPr>
            <sz val="10"/>
            <rFont val="宋体"/>
            <charset val="134"/>
          </rPr>
          <t>必填
VIVO、OPPO促销员数量为厂家促销员+返聘数量，单位：人</t>
        </r>
      </text>
    </comment>
    <comment ref="BD2" authorId="0">
      <text>
        <r>
          <rPr>
            <sz val="10"/>
            <rFont val="宋体"/>
            <charset val="134"/>
          </rPr>
          <t>必填
VIVO、OPPO促销员数量为厂家促销员+返聘数量，单位：人</t>
        </r>
      </text>
    </comment>
    <comment ref="BE2" authorId="0">
      <text>
        <r>
          <rPr>
            <sz val="10"/>
            <rFont val="宋体"/>
            <charset val="134"/>
          </rPr>
          <t>必填
VIVO、OPPO促销员数量为厂家促销员+返聘数量，单位：人</t>
        </r>
      </text>
    </comment>
    <comment ref="BF2" authorId="0">
      <text>
        <r>
          <rPr>
            <sz val="10"/>
            <rFont val="宋体"/>
            <charset val="134"/>
          </rPr>
          <t>必填
VIVO、OPPO促销员数量为厂家促销员+返聘数量，单位：人</t>
        </r>
      </text>
    </comment>
    <comment ref="BG2" authorId="0">
      <text>
        <r>
          <rPr>
            <sz val="10"/>
            <rFont val="宋体"/>
            <charset val="134"/>
          </rPr>
          <t>必填
VIVO、OPPO促销员数量为厂家促销员+返聘数量，单位：人</t>
        </r>
      </text>
    </comment>
    <comment ref="BH2" authorId="0">
      <text>
        <r>
          <rPr>
            <sz val="10"/>
            <rFont val="宋体"/>
            <charset val="134"/>
          </rPr>
          <t>必填
取值0-10000</t>
        </r>
      </text>
    </comment>
    <comment ref="BJ2" authorId="0">
      <text>
        <r>
          <rPr>
            <sz val="10"/>
            <rFont val="宋体"/>
            <charset val="134"/>
          </rPr>
          <t xml:space="preserve">非必填
</t>
        </r>
      </text>
    </comment>
    <comment ref="BM2" authorId="0">
      <text>
        <r>
          <rPr>
            <sz val="10"/>
            <rFont val="宋体"/>
            <charset val="134"/>
          </rPr>
          <t xml:space="preserve">非必填
</t>
        </r>
      </text>
    </comment>
  </commentList>
</comments>
</file>

<file path=xl/comments2.xml><?xml version="1.0" encoding="utf-8"?>
<comments xmlns="http://schemas.openxmlformats.org/spreadsheetml/2006/main">
  <authors>
    <author>作者</author>
  </authors>
  <commentList>
    <comment ref="A2" authorId="0">
      <text>
        <r>
          <rPr>
            <sz val="10"/>
            <rFont val="宋体"/>
            <charset val="134"/>
          </rPr>
          <t>必填项。客户总部所在省份，如：广东省</t>
        </r>
      </text>
    </comment>
    <comment ref="B2" authorId="0">
      <text>
        <r>
          <rPr>
            <sz val="10"/>
            <rFont val="宋体"/>
            <charset val="134"/>
          </rPr>
          <t>必填。客户总部所在地级市，如：广州市</t>
        </r>
      </text>
    </comment>
    <comment ref="C2" authorId="0">
      <text>
        <r>
          <rPr>
            <sz val="10"/>
            <rFont val="宋体"/>
            <charset val="134"/>
          </rPr>
          <t>客户总部所在县区（包括地级市），如：越秀区、饶平县</t>
        </r>
      </text>
    </comment>
    <comment ref="D2" authorId="0">
      <text>
        <r>
          <rPr>
            <sz val="10"/>
            <rFont val="宋体"/>
            <charset val="134"/>
          </rPr>
          <t>客户总部所在乡镇，如：新塘镇（如客户在乡镇则无需填写）</t>
        </r>
      </text>
    </comment>
    <comment ref="E2" authorId="0">
      <text>
        <r>
          <rPr>
            <sz val="10"/>
            <rFont val="宋体"/>
            <charset val="134"/>
          </rPr>
          <t>如客户在2个及以上省份有门店覆盖，则填“是”，否则填“否”</t>
        </r>
      </text>
    </comment>
    <comment ref="F2" authorId="0">
      <text>
        <r>
          <rPr>
            <sz val="10"/>
            <rFont val="宋体"/>
            <charset val="134"/>
          </rPr>
          <t>如客户在2个及以上地级市有门店覆盖，则填“是”，否则填“否”</t>
        </r>
      </text>
    </comment>
    <comment ref="G2" authorId="0">
      <text>
        <r>
          <rPr>
            <sz val="10"/>
            <rFont val="宋体"/>
            <charset val="134"/>
          </rPr>
          <t>必填。客户在PSI系统中的Account Name®，如：云南九机电子产品有限公司</t>
        </r>
      </text>
    </comment>
    <comment ref="H2" authorId="0">
      <text>
        <r>
          <rPr>
            <sz val="10"/>
            <rFont val="宋体"/>
            <charset val="134"/>
          </rPr>
          <t>客户在PSI系统中的Channel ID®如：100017593301</t>
        </r>
      </text>
    </comment>
    <comment ref="I2" authorId="0">
      <text>
        <r>
          <rPr>
            <sz val="10"/>
            <rFont val="宋体"/>
            <charset val="134"/>
          </rPr>
          <t>客户荣耀侧的客户等级，按照新KA标准填写，选填：荣耀NKA/荣耀SKA-A/荣耀SKA-B/荣耀SKA-C/荣耀PKA-A/荣耀PKA-B/荣耀PKA-C/荣耀CKA-A/荣耀CKA-B/荣耀CKA-C/清单非圈层/非清单客户</t>
        </r>
      </text>
    </comment>
    <comment ref="J2" authorId="0">
      <text>
        <r>
          <rPr>
            <sz val="10"/>
            <rFont val="宋体"/>
            <charset val="134"/>
          </rPr>
          <t>客户华为侧的客户等级，选填：NKA/金种子/TOP364/TOP1000/TOP1500/TOP2000/TOP5000，非KA</t>
        </r>
      </text>
    </comment>
    <comment ref="K2" authorId="0">
      <text>
        <r>
          <rPr>
            <sz val="10"/>
            <rFont val="宋体"/>
            <charset val="134"/>
          </rPr>
          <t xml:space="preserve">作者:
T+/T/S+/S/A/其他
</t>
        </r>
      </text>
    </comment>
    <comment ref="L2" authorId="0">
      <text>
        <r>
          <rPr>
            <sz val="10"/>
            <rFont val="宋体"/>
            <charset val="134"/>
          </rPr>
          <t xml:space="preserve">作者:
黑金+/黑金/铂金/钻石/其他
</t>
        </r>
      </text>
    </comment>
    <comment ref="M2" authorId="0">
      <text>
        <r>
          <rPr>
            <sz val="10"/>
            <rFont val="宋体"/>
            <charset val="134"/>
          </rPr>
          <t xml:space="preserve">作者:
蓝血Plus/蓝血/金牌/其他
</t>
        </r>
      </text>
    </comment>
    <comment ref="N2" authorId="0">
      <text>
        <r>
          <rPr>
            <sz val="10"/>
            <rFont val="宋体"/>
            <charset val="134"/>
          </rPr>
          <t>客户的运营商合作属性：“公开/公开&amp;三网/排它-移动/排它-电信/排它-联通/非排它-移动电信/非排它-移动联通/非排它-电信联通”</t>
        </r>
      </text>
    </comment>
    <comment ref="O2" authorId="0">
      <text>
        <r>
          <rPr>
            <sz val="10"/>
            <rFont val="宋体"/>
            <charset val="134"/>
          </rPr>
          <t>友商代理商，例如oppo代理商，vivo代理商等，填写：是/否</t>
        </r>
      </text>
    </comment>
    <comment ref="Q2" authorId="0">
      <text>
        <r>
          <rPr>
            <sz val="10"/>
            <rFont val="宋体"/>
            <charset val="134"/>
          </rPr>
          <t>客户老板的姓名，如：张三</t>
        </r>
      </text>
    </comment>
    <comment ref="R2" authorId="0">
      <text>
        <r>
          <rPr>
            <sz val="10"/>
            <rFont val="宋体"/>
            <charset val="134"/>
          </rPr>
          <t>客户老板的联系电话（可填多个，同时备注主用号码）</t>
        </r>
      </text>
    </comment>
    <comment ref="S2" authorId="0">
      <text>
        <r>
          <rPr>
            <sz val="10"/>
            <rFont val="宋体"/>
            <charset val="134"/>
          </rPr>
          <t>客户操盘手的姓名，如：李四</t>
        </r>
      </text>
    </comment>
    <comment ref="T2" authorId="0">
      <text>
        <r>
          <rPr>
            <sz val="10"/>
            <rFont val="宋体"/>
            <charset val="134"/>
          </rPr>
          <t>客户操盘手的联系电话（可填多个，同时备注主用号码）</t>
        </r>
      </text>
    </comment>
    <comment ref="U2" authorId="0">
      <text>
        <r>
          <rPr>
            <sz val="10"/>
            <rFont val="宋体"/>
            <charset val="134"/>
          </rPr>
          <t>客户的门店总数，包括综合门店和专卖店（授权店和A店），单位：个</t>
        </r>
      </text>
    </comment>
    <comment ref="V2" authorId="0">
      <text>
        <r>
          <rPr>
            <sz val="10"/>
            <rFont val="宋体"/>
            <charset val="134"/>
          </rPr>
          <t>客户的综合门店数量(存在两家及以上品牌形象露出的店面)，单位：个</t>
        </r>
      </text>
    </comment>
    <comment ref="W2" authorId="0">
      <text>
        <r>
          <rPr>
            <sz val="10"/>
            <rFont val="宋体"/>
            <charset val="134"/>
          </rPr>
          <t xml:space="preserve">作者:
有荣耀形象的综合门店，包括耀生活专区、自建专区、共建专区专柜、IT共建专区、IT形象点、IT自建专区、其他荣耀形象等
</t>
        </r>
      </text>
    </comment>
    <comment ref="X2" authorId="0">
      <text>
        <r>
          <rPr>
            <sz val="10"/>
            <rFont val="宋体"/>
            <charset val="134"/>
          </rPr>
          <t>客户各品牌的专卖店总数(指有独立门头和店内单一品牌全部形象和销售的店面,包含品牌授权体验店和客户自建店面)，单位：个</t>
        </r>
      </text>
    </comment>
    <comment ref="Y2" authorId="0">
      <text>
        <r>
          <rPr>
            <sz val="10"/>
            <rFont val="宋体"/>
            <charset val="134"/>
          </rPr>
          <t>客户荣耀品牌的专卖店数量，单位：个</t>
        </r>
      </text>
    </comment>
    <comment ref="Z2" authorId="0">
      <text>
        <r>
          <rPr>
            <sz val="10"/>
            <rFont val="宋体"/>
            <charset val="134"/>
          </rPr>
          <t>客户VIVO品牌的专卖店数量，单位：个</t>
        </r>
      </text>
    </comment>
    <comment ref="AA2" authorId="0">
      <text>
        <r>
          <rPr>
            <sz val="10"/>
            <rFont val="宋体"/>
            <charset val="134"/>
          </rPr>
          <t>客户OPPO品牌的专卖店数量，单位：个</t>
        </r>
      </text>
    </comment>
    <comment ref="AB2" authorId="0">
      <text>
        <r>
          <rPr>
            <sz val="10"/>
            <rFont val="宋体"/>
            <charset val="134"/>
          </rPr>
          <t>客户华为品牌的专卖店数量，单位：个</t>
        </r>
      </text>
    </comment>
    <comment ref="AC2" authorId="0">
      <text>
        <r>
          <rPr>
            <sz val="10"/>
            <rFont val="宋体"/>
            <charset val="134"/>
          </rPr>
          <t>客户小米品牌的专卖店数量，单位：个</t>
        </r>
      </text>
    </comment>
    <comment ref="AD2" authorId="0">
      <text>
        <r>
          <rPr>
            <sz val="10"/>
            <rFont val="宋体"/>
            <charset val="134"/>
          </rPr>
          <t>客户苹果品牌的专卖店数量，单位：个</t>
        </r>
      </text>
    </comment>
    <comment ref="AE2" authorId="0">
      <text>
        <r>
          <rPr>
            <sz val="10"/>
            <rFont val="宋体"/>
            <charset val="134"/>
          </rPr>
          <t>客户其它品牌的专卖店数量，单位：个</t>
        </r>
      </text>
    </comment>
    <comment ref="AF2" authorId="0">
      <text>
        <r>
          <rPr>
            <sz val="10"/>
            <rFont val="宋体"/>
            <charset val="134"/>
          </rPr>
          <t>客户体系内的促销员总数，包括客户自有店员和厂家促销员，单位：个</t>
        </r>
      </text>
    </comment>
    <comment ref="AG2" authorId="0">
      <text>
        <r>
          <rPr>
            <sz val="10"/>
            <rFont val="宋体"/>
            <charset val="134"/>
          </rPr>
          <t>客户门店自有店员数量，单位：个</t>
        </r>
      </text>
    </comment>
    <comment ref="AH2" authorId="0">
      <text>
        <r>
          <rPr>
            <sz val="10"/>
            <rFont val="宋体"/>
            <charset val="134"/>
          </rPr>
          <t>客户门店各品牌厂促数量，单位：个</t>
        </r>
      </text>
    </comment>
    <comment ref="AI2" authorId="0">
      <text>
        <r>
          <rPr>
            <sz val="10"/>
            <rFont val="宋体"/>
            <charset val="134"/>
          </rPr>
          <t>客户荣耀品牌促销员数量，单位：个</t>
        </r>
      </text>
    </comment>
    <comment ref="AJ2" authorId="0">
      <text>
        <r>
          <rPr>
            <sz val="10"/>
            <rFont val="宋体"/>
            <charset val="134"/>
          </rPr>
          <t>客户VIVO品牌促销员数量，单位：个</t>
        </r>
      </text>
    </comment>
    <comment ref="AK2" authorId="0">
      <text>
        <r>
          <rPr>
            <sz val="10"/>
            <rFont val="宋体"/>
            <charset val="134"/>
          </rPr>
          <t>客户OPPO品牌促销员数量，单位：个</t>
        </r>
      </text>
    </comment>
    <comment ref="AL2" authorId="0">
      <text>
        <r>
          <rPr>
            <sz val="10"/>
            <rFont val="宋体"/>
            <charset val="134"/>
          </rPr>
          <t>客户华为品牌促销员数量，单位：个</t>
        </r>
      </text>
    </comment>
    <comment ref="AM2" authorId="0">
      <text>
        <r>
          <rPr>
            <sz val="10"/>
            <rFont val="宋体"/>
            <charset val="134"/>
          </rPr>
          <t>客户小米品牌促销员数量，单位：个</t>
        </r>
      </text>
    </comment>
    <comment ref="AN2" authorId="0">
      <text>
        <r>
          <rPr>
            <sz val="10"/>
            <rFont val="宋体"/>
            <charset val="134"/>
          </rPr>
          <t>客户apple品牌促销员数量，单位：个</t>
        </r>
      </text>
    </comment>
    <comment ref="AO2" authorId="0">
      <text>
        <r>
          <rPr>
            <sz val="10"/>
            <rFont val="宋体"/>
            <charset val="134"/>
          </rPr>
          <t>客户总体月容量(总体容量，含分销，总体CAPA小于300的填“300以下”即可)，单位：台</t>
        </r>
      </text>
    </comment>
    <comment ref="AP2" authorId="0">
      <text>
        <r>
          <rPr>
            <sz val="10"/>
            <rFont val="宋体"/>
            <charset val="134"/>
          </rPr>
          <t>客户总体月容量中零售部分容量，单位：台</t>
        </r>
      </text>
    </comment>
    <comment ref="AQ2" authorId="0">
      <text>
        <r>
          <rPr>
            <sz val="10"/>
            <rFont val="宋体"/>
            <charset val="134"/>
          </rPr>
          <t>客户总体月容量中分销部分容量，单位：台</t>
        </r>
      </text>
    </comment>
    <comment ref="AU2" authorId="0">
      <text>
        <r>
          <rPr>
            <sz val="10"/>
            <rFont val="宋体"/>
            <charset val="134"/>
          </rPr>
          <t>客户荣耀品牌总体月容量，单位：台</t>
        </r>
      </text>
    </comment>
    <comment ref="AV2" authorId="0">
      <text>
        <r>
          <rPr>
            <sz val="10"/>
            <rFont val="宋体"/>
            <charset val="134"/>
          </rPr>
          <t>客户VIVO品牌总体月容量，单位：台</t>
        </r>
      </text>
    </comment>
    <comment ref="AW2" authorId="0">
      <text>
        <r>
          <rPr>
            <sz val="10"/>
            <rFont val="宋体"/>
            <charset val="134"/>
          </rPr>
          <t>客户OPPO品牌总体月容量，单位：台</t>
        </r>
      </text>
    </comment>
    <comment ref="AX2" authorId="0">
      <text>
        <r>
          <rPr>
            <sz val="10"/>
            <rFont val="宋体"/>
            <charset val="134"/>
          </rPr>
          <t>客户华为品牌总体月容量，单位：台</t>
        </r>
      </text>
    </comment>
    <comment ref="AY2" authorId="0">
      <text>
        <r>
          <rPr>
            <sz val="10"/>
            <rFont val="宋体"/>
            <charset val="134"/>
          </rPr>
          <t>客户小米品牌总体月容量，单位：台</t>
        </r>
      </text>
    </comment>
    <comment ref="AZ2" authorId="0">
      <text>
        <r>
          <rPr>
            <sz val="10"/>
            <rFont val="宋体"/>
            <charset val="134"/>
          </rPr>
          <t>客户苹果品牌总体月容量，单位：台</t>
        </r>
      </text>
    </comment>
    <comment ref="BA2" authorId="0">
      <text>
        <r>
          <rPr>
            <sz val="10"/>
            <rFont val="宋体"/>
            <charset val="134"/>
          </rPr>
          <t>客户总体综合门店月均零售容量(综合门店月均零售容量，不含分销)，单位：台</t>
        </r>
      </text>
    </comment>
    <comment ref="BB2" authorId="0">
      <text>
        <r>
          <rPr>
            <sz val="10"/>
            <rFont val="宋体"/>
            <charset val="134"/>
          </rPr>
          <t>客户各品牌专卖店月均零售容量(专卖店月均零售容量，不含分销)，单位：台</t>
        </r>
      </text>
    </comment>
    <comment ref="BC2" authorId="0">
      <text>
        <r>
          <rPr>
            <sz val="10"/>
            <rFont val="宋体"/>
            <charset val="134"/>
          </rPr>
          <t>客户荣耀品牌专卖店月均零售容量，单位：台</t>
        </r>
      </text>
    </comment>
    <comment ref="BD2" authorId="0">
      <text>
        <r>
          <rPr>
            <sz val="10"/>
            <rFont val="宋体"/>
            <charset val="134"/>
          </rPr>
          <t>客户VIVO品牌专卖店月均零售容量，单位：台</t>
        </r>
      </text>
    </comment>
    <comment ref="BE2" authorId="0">
      <text>
        <r>
          <rPr>
            <sz val="10"/>
            <rFont val="宋体"/>
            <charset val="134"/>
          </rPr>
          <t>客户OPPO品牌专卖店月均零售容量，单位：台</t>
        </r>
      </text>
    </comment>
    <comment ref="BF2" authorId="0">
      <text>
        <r>
          <rPr>
            <sz val="10"/>
            <rFont val="宋体"/>
            <charset val="134"/>
          </rPr>
          <t>客户华为品牌专卖店月均零售容量，单位：台</t>
        </r>
      </text>
    </comment>
    <comment ref="BG2" authorId="0">
      <text>
        <r>
          <rPr>
            <sz val="10"/>
            <rFont val="宋体"/>
            <charset val="134"/>
          </rPr>
          <t>客户小米品牌专卖店月均零售容量，单位：台</t>
        </r>
      </text>
    </comment>
    <comment ref="BH2" authorId="0">
      <text>
        <r>
          <rPr>
            <sz val="10"/>
            <rFont val="宋体"/>
            <charset val="134"/>
          </rPr>
          <t>客户苹果品牌专卖店月均零售容量，单位：台</t>
        </r>
      </text>
    </comment>
    <comment ref="BI2" authorId="0">
      <text>
        <r>
          <rPr>
            <sz val="10"/>
            <rFont val="宋体"/>
            <charset val="134"/>
          </rPr>
          <t>客户其他品牌专卖店月均零售容量，单位：台</t>
        </r>
      </text>
    </comment>
    <comment ref="BJ2" authorId="0">
      <text>
        <r>
          <rPr>
            <sz val="10"/>
            <rFont val="宋体"/>
            <charset val="134"/>
          </rPr>
          <t>客户荣耀品牌PC产品月销量，单位：台</t>
        </r>
      </text>
    </comment>
    <comment ref="BK2" authorId="0">
      <text>
        <r>
          <rPr>
            <sz val="10"/>
            <rFont val="宋体"/>
            <charset val="134"/>
          </rPr>
          <t>客户华为品牌PC产品月销量，单位：台</t>
        </r>
      </text>
    </comment>
    <comment ref="BL2" authorId="0">
      <text>
        <r>
          <rPr>
            <sz val="10"/>
            <rFont val="宋体"/>
            <charset val="134"/>
          </rPr>
          <t>荣耀客户品牌平板产品月销量，单位：台</t>
        </r>
      </text>
    </comment>
    <comment ref="BM2" authorId="0">
      <text>
        <r>
          <rPr>
            <sz val="10"/>
            <rFont val="宋体"/>
            <charset val="134"/>
          </rPr>
          <t>客户华为平板销量产品月销量，单位：台</t>
        </r>
      </text>
    </comment>
  </commentList>
</comments>
</file>

<file path=xl/comments3.xml><?xml version="1.0" encoding="utf-8"?>
<comments xmlns="http://schemas.openxmlformats.org/spreadsheetml/2006/main">
  <authors>
    <author>None</author>
  </authors>
  <commentList>
    <comment ref="D5" authorId="0">
      <text>
        <r>
          <rPr>
            <sz val="10"/>
            <rFont val="宋体"/>
            <charset val="134"/>
          </rPr>
          <t>必填
按照规划进度区分，微服务已注册门店为已存在，其余为洽谈中和无规划</t>
        </r>
      </text>
    </comment>
    <comment ref="J5" authorId="0">
      <text>
        <r>
          <rPr>
            <sz val="10"/>
            <rFont val="宋体"/>
            <charset val="134"/>
          </rPr>
          <t>必填
可选状态：不合作/营业中/闭店/装修中</t>
        </r>
      </text>
    </comment>
  </commentList>
</comments>
</file>

<file path=xl/comments4.xml><?xml version="1.0" encoding="utf-8"?>
<comments xmlns="http://schemas.openxmlformats.org/spreadsheetml/2006/main">
  <authors>
    <author>None</author>
    <author>yangguantao 00028473</author>
  </authors>
  <commentList>
    <comment ref="A2" authorId="0">
      <text>
        <r>
          <rPr>
            <sz val="10"/>
            <rFont val="宋体"/>
            <charset val="134"/>
          </rPr>
          <t>必填项。客户总部所在省份，不超过50字符</t>
        </r>
      </text>
    </comment>
    <comment ref="B2" authorId="0">
      <text>
        <r>
          <rPr>
            <sz val="10"/>
            <rFont val="宋体"/>
            <charset val="134"/>
          </rPr>
          <t>必填项。客户总部所在地级市，不超过50字符</t>
        </r>
      </text>
    </comment>
    <comment ref="C2" authorId="0">
      <text>
        <r>
          <rPr>
            <sz val="10"/>
            <rFont val="宋体"/>
            <charset val="134"/>
          </rPr>
          <t>必填项，客户总部所在县区，不超过50字符</t>
        </r>
      </text>
    </comment>
    <comment ref="D2" authorId="0">
      <text>
        <r>
          <rPr>
            <sz val="10"/>
            <rFont val="宋体"/>
            <charset val="134"/>
          </rPr>
          <t>必填项，如客户在2个及以上省份有门店覆盖，则填“是”，否则填“否”</t>
        </r>
      </text>
    </comment>
    <comment ref="E2" authorId="0">
      <text>
        <r>
          <rPr>
            <sz val="10"/>
            <rFont val="宋体"/>
            <charset val="134"/>
          </rPr>
          <t>必填项，如客户在2个及以上地级市有门店覆盖，则填“是”，否则填“否”</t>
        </r>
      </text>
    </comment>
    <comment ref="F2" authorId="0">
      <text>
        <r>
          <rPr>
            <sz val="10"/>
            <rFont val="宋体"/>
            <charset val="134"/>
          </rPr>
          <t>必填项，客户在PSI系统中的Account Name®</t>
        </r>
      </text>
    </comment>
    <comment ref="G2" authorId="0">
      <text>
        <r>
          <rPr>
            <sz val="10"/>
            <rFont val="宋体"/>
            <charset val="134"/>
          </rPr>
          <t>非必填，客户在PSI系统中的Channel ID®</t>
        </r>
      </text>
    </comment>
    <comment ref="H2" authorId="0">
      <text>
        <r>
          <rPr>
            <sz val="10"/>
            <rFont val="宋体"/>
            <charset val="134"/>
          </rPr>
          <t>必填项，客户荣耀侧的客户等级，按照新KA标准填写，选填：ITKA-A/ITKA-B/ITKA-C/非圈层</t>
        </r>
      </text>
    </comment>
    <comment ref="I2" authorId="0">
      <text>
        <r>
          <rPr>
            <sz val="10"/>
            <rFont val="宋体"/>
            <charset val="134"/>
          </rPr>
          <t>必填项，客户的行业主攻属性：选填SMB、政府、教育、医疗（可多选）;如SMB/政府/教育/医疗/无</t>
        </r>
      </text>
    </comment>
    <comment ref="J2" authorId="0">
      <text>
        <r>
          <rPr>
            <sz val="10"/>
            <rFont val="宋体"/>
            <charset val="134"/>
          </rPr>
          <t>必填项，“是”或“否”</t>
        </r>
      </text>
    </comment>
    <comment ref="K2" authorId="0">
      <text>
        <r>
          <rPr>
            <sz val="10"/>
            <rFont val="宋体"/>
            <charset val="134"/>
          </rPr>
          <t>必填项，客户老板的姓名，不超过50字符</t>
        </r>
      </text>
    </comment>
    <comment ref="L2" authorId="0">
      <text>
        <r>
          <rPr>
            <sz val="10"/>
            <rFont val="宋体"/>
            <charset val="134"/>
          </rPr>
          <t>必填项，客户老板的联系电话（可填多个，同时备注主用号码）,不超过50字符</t>
        </r>
      </text>
    </comment>
    <comment ref="M2" authorId="0">
      <text>
        <r>
          <rPr>
            <sz val="10"/>
            <rFont val="宋体"/>
            <charset val="134"/>
          </rPr>
          <t>必填项，客户操盘手的姓名，无操盘手则填“无”</t>
        </r>
      </text>
    </comment>
    <comment ref="N2" authorId="0">
      <text>
        <r>
          <rPr>
            <sz val="10"/>
            <rFont val="宋体"/>
            <charset val="134"/>
          </rPr>
          <t>必填项，客户操盘手的联系电话（可填多个，同时备注主用号码）</t>
        </r>
      </text>
    </comment>
    <comment ref="O2" authorId="0">
      <text>
        <r>
          <rPr>
            <sz val="10"/>
            <rFont val="宋体"/>
            <charset val="134"/>
          </rPr>
          <t>必填项，客户管理责任人，不超过50个字符</t>
        </r>
      </text>
    </comment>
    <comment ref="P2" authorId="0">
      <text>
        <r>
          <rPr>
            <sz val="10"/>
            <rFont val="宋体"/>
            <charset val="134"/>
          </rPr>
          <t>必填项，不可为0，客户的专区总数，包括综合专区和专区，单位：个，=客户合作专区数量+客户自有专区数量</t>
        </r>
      </text>
    </comment>
    <comment ref="Q2" authorId="0">
      <text>
        <r>
          <rPr>
            <sz val="10"/>
            <rFont val="宋体"/>
            <charset val="134"/>
          </rPr>
          <t>必填项，“是”或“否”</t>
        </r>
      </text>
    </comment>
    <comment ref="R2" authorId="0">
      <text>
        <r>
          <rPr>
            <sz val="10"/>
            <rFont val="宋体"/>
            <charset val="134"/>
          </rPr>
          <t>必填项，客户分销覆盖的专区数量，单位：个，可以为0，但与客户自有专区数量不能同时为0</t>
        </r>
      </text>
    </comment>
    <comment ref="S2" authorId="0">
      <text>
        <r>
          <rPr>
            <sz val="10"/>
            <rFont val="宋体"/>
            <charset val="134"/>
          </rPr>
          <t>必填项，客户自体经营的专区，代表客户自身零售能力的专区数量，单位：个，可以为0，但与客户合作专区数量不能同时为0。=综合专区数+专区总数</t>
        </r>
      </text>
    </comment>
    <comment ref="T2" authorId="0">
      <text>
        <r>
          <rPr>
            <sz val="10"/>
            <rFont val="宋体"/>
            <charset val="134"/>
          </rPr>
          <t>必填项，客户的综合专区数量(存在两家及以上品牌形象露出的专区)，单位：个，可以为0</t>
        </r>
      </text>
    </comment>
    <comment ref="U2" authorId="0">
      <text>
        <r>
          <rPr>
            <sz val="10"/>
            <rFont val="宋体"/>
            <charset val="134"/>
          </rPr>
          <t>必填项，客户CAPA大于等于50的综合专区数量，单位：个，可以为0</t>
        </r>
      </text>
    </comment>
    <comment ref="V2" authorId="0">
      <text>
        <r>
          <rPr>
            <sz val="10"/>
            <rFont val="宋体"/>
            <charset val="134"/>
          </rPr>
          <t>必填项，客户各品牌的专区总数(指有独立门头和店内单一品牌全部形象和销售的专区,包含自建专区)，单位：个，可以为0。=荣耀+华为+联想++Dell+HP+华硕+其他品牌专区总数</t>
        </r>
      </text>
    </comment>
    <comment ref="W2" authorId="0">
      <text>
        <r>
          <rPr>
            <sz val="10"/>
            <rFont val="宋体"/>
            <charset val="134"/>
          </rPr>
          <t>必填项，客户荣耀品牌的专区数量，单位：个，可以为0</t>
        </r>
      </text>
    </comment>
    <comment ref="X2" authorId="0">
      <text>
        <r>
          <rPr>
            <sz val="10"/>
            <rFont val="宋体"/>
            <charset val="134"/>
          </rPr>
          <t>必填项，客户华为品牌的专区数量，单位：个，可以为0</t>
        </r>
      </text>
    </comment>
    <comment ref="Y2" authorId="0">
      <text>
        <r>
          <rPr>
            <sz val="10"/>
            <rFont val="宋体"/>
            <charset val="134"/>
          </rPr>
          <t>必填项，客户联想品牌的专区数量，单位：个，可以为0</t>
        </r>
      </text>
    </comment>
    <comment ref="Z2" authorId="0">
      <text>
        <r>
          <rPr>
            <sz val="10"/>
            <rFont val="宋体"/>
            <charset val="134"/>
          </rPr>
          <t>必填项，客户华硕品牌的专区数量，单位：个，可以为0</t>
        </r>
      </text>
    </comment>
    <comment ref="AA2" authorId="0">
      <text>
        <r>
          <rPr>
            <sz val="10"/>
            <rFont val="宋体"/>
            <charset val="134"/>
          </rPr>
          <t>必填项，客户其他品牌的专区数量，单位：个，可以为0</t>
        </r>
      </text>
    </comment>
    <comment ref="AB2" authorId="0">
      <text>
        <r>
          <rPr>
            <sz val="10"/>
            <rFont val="宋体"/>
            <charset val="134"/>
          </rPr>
          <t>必填项，客户总体月容量(总体容量，含分销)，单位：台，不可以为0。=月均CAPA（零售）+月均CAPA（分销）</t>
        </r>
      </text>
    </comment>
    <comment ref="AC2" authorId="0">
      <text>
        <r>
          <rPr>
            <sz val="10"/>
            <rFont val="宋体"/>
            <charset val="134"/>
          </rPr>
          <t>必填项，客户总体月容量中零售部分容量，单位：台，可以为0。=荣耀+华为+联想+Dell+HP+华硕+其他客户总体月均零售容量</t>
        </r>
      </text>
    </comment>
    <comment ref="AD2" authorId="0">
      <text>
        <r>
          <rPr>
            <sz val="10"/>
            <rFont val="宋体"/>
            <charset val="134"/>
          </rPr>
          <t>必填项，客户总体月容量中分销部分容量，单位：台，可以为0</t>
        </r>
      </text>
    </comment>
    <comment ref="AE2" authorId="0">
      <text>
        <r>
          <rPr>
            <sz val="10"/>
            <rFont val="宋体"/>
            <charset val="134"/>
          </rPr>
          <t>必填项，客户荣耀品牌总体月容量，单位：台，可以为0</t>
        </r>
      </text>
    </comment>
    <comment ref="AF2" authorId="0">
      <text>
        <r>
          <rPr>
            <sz val="10"/>
            <rFont val="宋体"/>
            <charset val="134"/>
          </rPr>
          <t>必填项，客户华为品牌总体月容量，单位：台，可以为0</t>
        </r>
      </text>
    </comment>
    <comment ref="AG2" authorId="0">
      <text>
        <r>
          <rPr>
            <sz val="10"/>
            <rFont val="宋体"/>
            <charset val="134"/>
          </rPr>
          <t>必填项，客户联想品牌总体月容量，单位：台，可以为0</t>
        </r>
      </text>
    </comment>
    <comment ref="AH2" authorId="0">
      <text>
        <r>
          <rPr>
            <sz val="10"/>
            <rFont val="宋体"/>
            <charset val="134"/>
          </rPr>
          <t>必填项，客户华硕品牌总体月容量，单位：台，可以为0</t>
        </r>
      </text>
    </comment>
    <comment ref="AI2" authorId="0">
      <text>
        <r>
          <rPr>
            <sz val="10"/>
            <rFont val="宋体"/>
            <charset val="134"/>
          </rPr>
          <t>必填项，客户其他品牌总体月容量，单位：台，可以为0</t>
        </r>
      </text>
    </comment>
    <comment ref="AJ2" authorId="0">
      <text>
        <r>
          <rPr>
            <sz val="10"/>
            <rFont val="宋体"/>
            <charset val="134"/>
          </rPr>
          <t>必填项，门店各手机品牌月销量，单位：台，可以为0</t>
        </r>
      </text>
    </comment>
    <comment ref="AK2" authorId="1">
      <text>
        <r>
          <rPr>
            <sz val="10"/>
            <rFont val="宋体"/>
            <charset val="134"/>
          </rPr>
          <t xml:space="preserve">yangguantao 00028473:
华为IT商特殊层级
</t>
        </r>
      </text>
    </comment>
  </commentList>
</comments>
</file>

<file path=xl/sharedStrings.xml><?xml version="1.0" encoding="utf-8"?>
<sst xmlns="http://schemas.openxmlformats.org/spreadsheetml/2006/main" count="12911" uniqueCount="2078">
  <si>
    <t>位置信息</t>
  </si>
  <si>
    <t>门店信息</t>
  </si>
  <si>
    <t>客户信息</t>
  </si>
  <si>
    <t>分价位段销量统计/台
（只填数字即可，不加单位）</t>
  </si>
  <si>
    <t>分品牌销量统计/台
（只填数字即可，不加单位）</t>
  </si>
  <si>
    <t>门店全场景销量/台
（只填数字即可，不加单位）</t>
  </si>
  <si>
    <t>分品牌阵地、门头、位置信息统计</t>
  </si>
  <si>
    <t>各品牌促销员数量/个
（只填数字即可，不加单位）</t>
  </si>
  <si>
    <t>其他信息</t>
  </si>
  <si>
    <t>省份中文名称</t>
  </si>
  <si>
    <t>城市中文名称</t>
  </si>
  <si>
    <t>区县中文名称</t>
  </si>
  <si>
    <t>乡镇中文名称</t>
  </si>
  <si>
    <t>门店规划进度</t>
  </si>
  <si>
    <t>门店编码</t>
  </si>
  <si>
    <t>门店名称</t>
  </si>
  <si>
    <t>地理编码</t>
  </si>
  <si>
    <t>商圈编码</t>
  </si>
  <si>
    <t>门店类型</t>
  </si>
  <si>
    <t>门店capa</t>
  </si>
  <si>
    <t>门店面积（㎡）</t>
  </si>
  <si>
    <t>门店经营状态</t>
  </si>
  <si>
    <t>运营商类型</t>
  </si>
  <si>
    <t>门店联系人</t>
  </si>
  <si>
    <t>门店联系方式</t>
  </si>
  <si>
    <t>门店地址</t>
  </si>
  <si>
    <t>渠道编码</t>
  </si>
  <si>
    <t>客户名称（未合作以营业执照为准、已合作以客户A名为准）</t>
  </si>
  <si>
    <t>手机价格-0-2500元</t>
  </si>
  <si>
    <t>手机价格2500-4000元</t>
  </si>
  <si>
    <t>手机价格-＞4000元</t>
  </si>
  <si>
    <t>荣耀手机销量</t>
  </si>
  <si>
    <t>华为手机销量</t>
  </si>
  <si>
    <t>小米手机销量</t>
  </si>
  <si>
    <t>VIVO手机销量</t>
  </si>
  <si>
    <t>苹果手机销量</t>
  </si>
  <si>
    <t>OPPO手机销量</t>
  </si>
  <si>
    <t>荣耀PC销量</t>
  </si>
  <si>
    <t>华为PC销量</t>
  </si>
  <si>
    <t>荣耀平板销量</t>
  </si>
  <si>
    <t>华为平板销量</t>
  </si>
  <si>
    <t>PC销量</t>
  </si>
  <si>
    <t>平板销量</t>
  </si>
  <si>
    <t>手表销量</t>
  </si>
  <si>
    <t>荣耀阵地数量</t>
  </si>
  <si>
    <t>荣耀阵地位置</t>
  </si>
  <si>
    <t>荣耀门头数量</t>
  </si>
  <si>
    <t>华为阵地数量</t>
  </si>
  <si>
    <t>华为阵地位置</t>
  </si>
  <si>
    <t>华为门头数量</t>
  </si>
  <si>
    <t>小米阵地数量</t>
  </si>
  <si>
    <t>小米阵地位置</t>
  </si>
  <si>
    <t>小米门头数量</t>
  </si>
  <si>
    <t>VIVO阵地数量</t>
  </si>
  <si>
    <t>VIVO阵地位置</t>
  </si>
  <si>
    <t>VIVO门头数量</t>
  </si>
  <si>
    <t>苹果阵地数量</t>
  </si>
  <si>
    <t>苹果阵地位置</t>
  </si>
  <si>
    <t>苹果门头数量</t>
  </si>
  <si>
    <t>OPPO阵地数量</t>
  </si>
  <si>
    <t>OPPO阵地位置</t>
  </si>
  <si>
    <t>OPPO门头数量</t>
  </si>
  <si>
    <t>荣耀促销员数量</t>
  </si>
  <si>
    <t>华为促销员数量</t>
  </si>
  <si>
    <t>小米促销员数量</t>
  </si>
  <si>
    <t>VIVO促销员数量</t>
  </si>
  <si>
    <t>苹果促销员数量</t>
  </si>
  <si>
    <t>OPPO促销员数量</t>
  </si>
  <si>
    <t>客户店员</t>
  </si>
  <si>
    <t>店端人数总和</t>
  </si>
  <si>
    <t>是否国补门店</t>
  </si>
  <si>
    <t>门店城乡类别</t>
  </si>
  <si>
    <t>是否街边店/MALL店</t>
  </si>
  <si>
    <t>备注</t>
  </si>
  <si>
    <t>如：
四川省</t>
  </si>
  <si>
    <t>如：
成都市</t>
  </si>
  <si>
    <t>如：
青羊区
龙泉驿区
简阳市</t>
  </si>
  <si>
    <t>如：
洛带镇
洪安镇</t>
  </si>
  <si>
    <t>已存在：在微服务系统中已录入的门店
无规划：不在荣耀系统的门店，不合作门店
洽谈中：不在荣耀系统的门店，规划合作门店</t>
  </si>
  <si>
    <t>1、已在荣耀系统注册填写编码（字母开头）
2、未在荣耀系统注册，已存在
沙盘系统编码（6开头）
3、未在沙盘及荣耀系统，填写“洽谈中”,“无规划“</t>
  </si>
  <si>
    <t>编码对应的门店名称，如未导入门店按照门店命名规则命名
命名规则（不含”市“&amp;”区“）：地市+区/县+客户简称+所在道路名/所在公示商圈+点名/营业厅；例如重庆开州耀琪龙新天地电信营业厅</t>
  </si>
  <si>
    <t>见 sheet“地理信息</t>
  </si>
  <si>
    <t>见 sheet“商圈信息</t>
  </si>
  <si>
    <t>1、加入”NKA综合卖场“标签，如对应为NKA开的体验店，应填体验店；NKA指：国苏迪+京东之家+五星+居然之家+信联和+中免；
2、华为堡垒店归类为专卖店；归为综合卖场还是专卖店主要是看能否售卖其他品牌。华为销服一体店如果不能卖其他品牌的话，算华为授权店
3、运营商厅店类型：限于电信核心厅店，移动泛全联盟厅店，联通厅店，和运营商组对齐名单
综合卖场/荣耀体验店/荣耀授权专卖店/耀生活独立店/华为授权体验店/华为堡垒店/华为非授权店/OPPO体验店/VIVO体验店/小米体验店/苹果体验店/其他品牌专卖店/运营商厅店/NKA综合卖场/其他</t>
  </si>
  <si>
    <t>填写门店真实零售capa（不含分销/团单等），单位：台，数量为整数</t>
  </si>
  <si>
    <t>门店面积，单位㎡</t>
  </si>
  <si>
    <t>拉通微服务，内容4项
不合作/营业中/闭店/装修中</t>
  </si>
  <si>
    <t>门店的运营商属性，填“公开/公开&amp;三网/排它-移动/排它-电信/排它-联通/非排它-移动电信/非排它-移动联通/非排它-电信联通”</t>
  </si>
  <si>
    <t>门店责任人：张三（示例）</t>
  </si>
  <si>
    <t>联系方式：1xxxxxxxxx</t>
  </si>
  <si>
    <t>精确到省、市、县区/乡镇、街道</t>
  </si>
  <si>
    <t>客户在PSI系统中的Channel ID®，如：100016798101，如不涉及填“无”</t>
  </si>
  <si>
    <t>客户在PSI系统中的Account Name®，如：四川佳海电子有限公司，如不在系统中则填写客户正式名称，不可为空</t>
  </si>
  <si>
    <t>必填,取值0-999999 不含分销和团单，所有门店均需填写</t>
  </si>
  <si>
    <t>价位段销量求和与品牌销量求和需相等</t>
  </si>
  <si>
    <t>含智选等
价位段销量求和与品牌销量求和需相等</t>
  </si>
  <si>
    <t>iQOO归入vivo
价位段销量求和与品牌销量求和需相等</t>
  </si>
  <si>
    <t>realme归入oppo
价位段销量求和与品牌销量求和需相等</t>
  </si>
  <si>
    <t>单位：套</t>
  </si>
  <si>
    <t>TOP1/TOP2/TOP3/其他
TOP位为唯一</t>
  </si>
  <si>
    <t>单位：个</t>
  </si>
  <si>
    <t>单位：人</t>
  </si>
  <si>
    <t>VIVO厂家促销员+返聘数量，单位：人</t>
  </si>
  <si>
    <t>OPPO厂家促销员+返聘数量，单位：人</t>
  </si>
  <si>
    <t>是/否</t>
  </si>
  <si>
    <t>如：
主城区
非主城区</t>
  </si>
  <si>
    <t>如：
街边店
MALL店</t>
  </si>
  <si>
    <t>/</t>
  </si>
  <si>
    <t>海南省</t>
  </si>
  <si>
    <t>东方市</t>
  </si>
  <si>
    <t>大田镇</t>
  </si>
  <si>
    <t>已存在</t>
  </si>
  <si>
    <t>RYCM08980062</t>
  </si>
  <si>
    <t>东方大田巨为零公里移动营业营</t>
  </si>
  <si>
    <t>55014111</t>
  </si>
  <si>
    <t>CNSQCN00054156</t>
  </si>
  <si>
    <t>综合卖场</t>
  </si>
  <si>
    <t>营业中</t>
  </si>
  <si>
    <t>排它-移动</t>
  </si>
  <si>
    <t>符重鹏</t>
  </si>
  <si>
    <t>海南省东方市大田镇海榆西线零公里路口东河镇方向</t>
  </si>
  <si>
    <t>200018297501</t>
  </si>
  <si>
    <t>东方八所巨为手机连锁店</t>
  </si>
  <si>
    <t>TOP3</t>
  </si>
  <si>
    <t>其他</t>
  </si>
  <si>
    <t>是</t>
  </si>
  <si>
    <t>非主城区</t>
  </si>
  <si>
    <t>街边店</t>
  </si>
  <si>
    <t>八所镇</t>
  </si>
  <si>
    <t>CNSCN323252</t>
  </si>
  <si>
    <t>东方华商万达广场体验店</t>
  </si>
  <si>
    <t>55014109</t>
  </si>
  <si>
    <t>CNSQCN00054154</t>
  </si>
  <si>
    <t>荣耀体验店</t>
  </si>
  <si>
    <t>公开</t>
  </si>
  <si>
    <t>王发丽</t>
  </si>
  <si>
    <t>海南东⽅市八所镇解放东路与感恩南路交汇处万达⼴场1楼1031</t>
  </si>
  <si>
    <t>200002521201</t>
  </si>
  <si>
    <t>海南华商智能科技有限公司</t>
  </si>
  <si>
    <t>TOP1</t>
  </si>
  <si>
    <t>主城区</t>
  </si>
  <si>
    <t>MALL店</t>
  </si>
  <si>
    <t>东河镇</t>
  </si>
  <si>
    <t>CNSCN340904</t>
  </si>
  <si>
    <t>东方东河东信翼电信专营店</t>
  </si>
  <si>
    <t>55014110</t>
  </si>
  <si>
    <t>CNSQCN00054159</t>
  </si>
  <si>
    <t>排它-电信</t>
  </si>
  <si>
    <t>王和立</t>
  </si>
  <si>
    <t>东方市东河镇东风路十字路口</t>
  </si>
  <si>
    <t>100073133701</t>
  </si>
  <si>
    <t>TOP2</t>
  </si>
  <si>
    <t>CNSCN345130</t>
  </si>
  <si>
    <t>东方八所琼西路巨为移动专营店</t>
  </si>
  <si>
    <t>海南省东方市八所镇琼西路琼西医院对面</t>
  </si>
  <si>
    <t>CNSCN072112</t>
  </si>
  <si>
    <t>电信连锁-东方城东主营业厅(金鹏)</t>
  </si>
  <si>
    <t>运营商厅店</t>
  </si>
  <si>
    <t>孙学彬</t>
  </si>
  <si>
    <t>18976332378</t>
  </si>
  <si>
    <t>海南省东方市八所镇东方大道41号中国电信大楼一楼</t>
  </si>
  <si>
    <t>100029648601</t>
  </si>
  <si>
    <t>海南金鹏东宜通信工程有限公司</t>
  </si>
  <si>
    <t>CNSCN132726</t>
  </si>
  <si>
    <t>东方八所快捷解放西路电信营业厅</t>
  </si>
  <si>
    <t>CNSQCN00054157</t>
  </si>
  <si>
    <t>张业慧</t>
  </si>
  <si>
    <t>海南省东方市八所镇解放西路4G数码城vivo 门头处</t>
  </si>
  <si>
    <t>100060492301</t>
  </si>
  <si>
    <t>东方八所快捷通信店</t>
  </si>
  <si>
    <t>SCN279515</t>
  </si>
  <si>
    <t>东方兴达东海路体验店</t>
  </si>
  <si>
    <t>CNSQCN00054839</t>
  </si>
  <si>
    <t>闭店</t>
  </si>
  <si>
    <t>周志攀</t>
  </si>
  <si>
    <t>海南省东方市八所镇东海路57号</t>
  </si>
  <si>
    <t>100032170201</t>
  </si>
  <si>
    <t>东方八所兴达数码城</t>
  </si>
  <si>
    <t>CNSCN352631</t>
  </si>
  <si>
    <t>东方解放路老客联通合作厅</t>
  </si>
  <si>
    <t>排它-联通</t>
  </si>
  <si>
    <t>符进花</t>
  </si>
  <si>
    <t>海南省东方市八所镇解放西路59号新华书店一楼</t>
  </si>
  <si>
    <t>200020610801</t>
  </si>
  <si>
    <t>东方八所老客数码产品店</t>
  </si>
  <si>
    <t>CNSCN302635</t>
  </si>
  <si>
    <t>东方八所东海路恒晟通电信专营店</t>
  </si>
  <si>
    <t>杨云灵</t>
  </si>
  <si>
    <t>18089711133</t>
  </si>
  <si>
    <t>海南省东方市八所镇东海路62号艺豪宾馆首层</t>
  </si>
  <si>
    <t>100084347601</t>
  </si>
  <si>
    <t>儋州恒雁通信有限公司</t>
  </si>
  <si>
    <t>CNSCN299925</t>
  </si>
  <si>
    <t>东方东海喜爱数码移动手机专卖店</t>
  </si>
  <si>
    <t>柳家豪</t>
  </si>
  <si>
    <t>18889692927</t>
  </si>
  <si>
    <t>海南省东方市八所镇永安西路36号第三间</t>
  </si>
  <si>
    <t>100063737601</t>
  </si>
  <si>
    <t>东方东海喜爱数码手机专卖店</t>
  </si>
  <si>
    <t>CNSCN299924</t>
  </si>
  <si>
    <t>东方鱼鳞洲营业厅</t>
  </si>
  <si>
    <t>倪小婷</t>
  </si>
  <si>
    <t>186089978260</t>
  </si>
  <si>
    <t>海南省东方市八所镇解放西路73号</t>
  </si>
  <si>
    <t>100015014301</t>
  </si>
  <si>
    <t>联通华盛通信有限公司海南分公司</t>
  </si>
  <si>
    <t>CNSCN299922</t>
  </si>
  <si>
    <t>东方东河颖武联通电讯专营店</t>
  </si>
  <si>
    <t>钟萍</t>
  </si>
  <si>
    <t>18976692222</t>
  </si>
  <si>
    <t>海南省东方市东河镇市场斜对面中国联通手机店</t>
  </si>
  <si>
    <t>100080560401</t>
  </si>
  <si>
    <t>东方东河颖武电讯专营店</t>
  </si>
  <si>
    <t>CNSCN299921</t>
  </si>
  <si>
    <t>电信连锁-东方解放路营业厅(翼讯达)</t>
  </si>
  <si>
    <t>王远柳</t>
  </si>
  <si>
    <t>18907628586</t>
  </si>
  <si>
    <t>海南省东方市八所镇解放西路电信营业厅54-1号</t>
  </si>
  <si>
    <t>100013317301</t>
  </si>
  <si>
    <t>海口翼讯达通讯器材有限公司</t>
  </si>
  <si>
    <t>CNSCN284844</t>
  </si>
  <si>
    <t>东方市东海九龙通讯手机店</t>
  </si>
  <si>
    <t>CNSQCN00054158</t>
  </si>
  <si>
    <t>黎灿辉</t>
  </si>
  <si>
    <t>15008008111</t>
  </si>
  <si>
    <t>海南省东方市八所镇东方大道2-3号</t>
  </si>
  <si>
    <t>100046478701</t>
  </si>
  <si>
    <t>感城镇</t>
  </si>
  <si>
    <t>CNSCN284843</t>
  </si>
  <si>
    <t>东方感城星源移动专营</t>
  </si>
  <si>
    <t>55014112</t>
  </si>
  <si>
    <t>CNSQCN00054160</t>
  </si>
  <si>
    <t>邱芳东</t>
  </si>
  <si>
    <t>13876440168</t>
  </si>
  <si>
    <t>海南省东方市感城镇感城村感恩大道2号</t>
  </si>
  <si>
    <t>200003081301</t>
  </si>
  <si>
    <t>东方感城星源手机店</t>
  </si>
  <si>
    <t>RYCM08980130</t>
  </si>
  <si>
    <t>东方八所强国强东海路移动移动营业厅</t>
  </si>
  <si>
    <t>谢飞</t>
  </si>
  <si>
    <t>18889498555</t>
  </si>
  <si>
    <t>海南省东方市东海路地道站商品一楼456号铺面</t>
  </si>
  <si>
    <t>100036112401</t>
  </si>
  <si>
    <t>东方八所大有通讯店</t>
  </si>
  <si>
    <t>RYCT08980062</t>
  </si>
  <si>
    <t>东方八所兴达解放西路数码城</t>
  </si>
  <si>
    <t>苏塔</t>
  </si>
  <si>
    <t>海南省东方市八所镇解放西路兴达数码城</t>
  </si>
  <si>
    <t>板桥镇</t>
  </si>
  <si>
    <t>CNSCN317706</t>
  </si>
  <si>
    <t>东方市板桥腾珑手机专营店</t>
  </si>
  <si>
    <t>55014113</t>
  </si>
  <si>
    <t>CNSQCN00054155</t>
  </si>
  <si>
    <t>王隆健</t>
  </si>
  <si>
    <t>18976125399</t>
  </si>
  <si>
    <t>海南省东方市板桥镇复兴北路107号</t>
  </si>
  <si>
    <t>100061969301</t>
  </si>
  <si>
    <t>东方感城腾龙手机专卖店</t>
  </si>
  <si>
    <t>无规划</t>
  </si>
  <si>
    <t>CNSCN110792</t>
  </si>
  <si>
    <t>东方市感城永成移动通信</t>
  </si>
  <si>
    <t>杨勇</t>
  </si>
  <si>
    <t>13687568008</t>
  </si>
  <si>
    <t>海南省东方市感城镇河堤路</t>
  </si>
  <si>
    <t>100080561801</t>
  </si>
  <si>
    <t>东方感城永成手机通讯店</t>
  </si>
  <si>
    <t>CNSCN110791</t>
  </si>
  <si>
    <t>东方感城卫飞手机专营店</t>
  </si>
  <si>
    <t>苏定卫</t>
  </si>
  <si>
    <t>13976878008</t>
  </si>
  <si>
    <t>东方市感城镇河堤路5号</t>
  </si>
  <si>
    <t>100046483001</t>
  </si>
  <si>
    <t>东方感城定卫手机店</t>
  </si>
  <si>
    <t>CNSCN110785</t>
  </si>
  <si>
    <t>东方东海惠中手机店</t>
  </si>
  <si>
    <t>东方市金岛大厦一楼9号铺面</t>
  </si>
  <si>
    <t>CNSCN131205</t>
  </si>
  <si>
    <t>东方感城玉心移动营业厅</t>
  </si>
  <si>
    <t>苏杰雄</t>
  </si>
  <si>
    <t>13976136788</t>
  </si>
  <si>
    <t>海南省东方市感城镇河堤路右侧95号</t>
  </si>
  <si>
    <t>100073941801</t>
  </si>
  <si>
    <t>东方感城玉心手机店</t>
  </si>
  <si>
    <t>RYCU08980019</t>
  </si>
  <si>
    <t>东方感城感恩大道星豪联通营业厅</t>
  </si>
  <si>
    <t>林宝</t>
  </si>
  <si>
    <t>18689951685</t>
  </si>
  <si>
    <t>海南省东方市感城镇感恩大道17号</t>
  </si>
  <si>
    <t>100049753101</t>
  </si>
  <si>
    <t>东方感城星豪手机广场</t>
  </si>
  <si>
    <t>新龙镇</t>
  </si>
  <si>
    <t>CNSCN284742</t>
  </si>
  <si>
    <t>东方新龙镇灵霄移动专营店</t>
  </si>
  <si>
    <t>55014116</t>
  </si>
  <si>
    <t>CNSQCN00054161</t>
  </si>
  <si>
    <t>符邦敏</t>
  </si>
  <si>
    <t>15008977420</t>
  </si>
  <si>
    <t>海南省东方市新龙镇龙佑村33号</t>
  </si>
  <si>
    <t>200003605001</t>
  </si>
  <si>
    <t>东方新龙镇灵霄手机专营店</t>
  </si>
  <si>
    <t>CNSCN284741</t>
  </si>
  <si>
    <t>东方八所解放路南海移动营业厅</t>
  </si>
  <si>
    <t>装修中</t>
  </si>
  <si>
    <t>陈春蕊</t>
  </si>
  <si>
    <t>海南省东方市八所镇解放西路南海宾馆1楼</t>
  </si>
  <si>
    <t>200018267701</t>
  </si>
  <si>
    <t>海南高乐电讯设备有限公司</t>
  </si>
  <si>
    <t>CNSCN301738</t>
  </si>
  <si>
    <t>东方八所华人国际移动营业厅</t>
  </si>
  <si>
    <t>东方市八所镇解放中路华人国际电影城一楼商铺</t>
  </si>
  <si>
    <t>RYRA08980220</t>
  </si>
  <si>
    <t>东方八所海升东海路手机店</t>
  </si>
  <si>
    <t>高美美</t>
  </si>
  <si>
    <t>18889200520</t>
  </si>
  <si>
    <t>东方市东海路云天酒店旁</t>
  </si>
  <si>
    <t>100051972901</t>
  </si>
  <si>
    <t>东方东海乐信手机店</t>
  </si>
  <si>
    <t>CNSCN222546</t>
  </si>
  <si>
    <t>东方东海大有领界电信店</t>
  </si>
  <si>
    <t>李燕琼</t>
  </si>
  <si>
    <t>18976129991</t>
  </si>
  <si>
    <t>海南省东方市八所镇东海路57号东海加油站旁1楼</t>
  </si>
  <si>
    <t>SCN272996</t>
  </si>
  <si>
    <t>东方华商万达广场店-老店帐号</t>
  </si>
  <si>
    <t>林昌睿</t>
  </si>
  <si>
    <t>100013317601</t>
  </si>
  <si>
    <t>海南鸿运四海电子科技有限公司</t>
  </si>
  <si>
    <t>CNSCN300143</t>
  </si>
  <si>
    <t>东方市东海路联通营业厅</t>
  </si>
  <si>
    <t>杨江浪</t>
  </si>
  <si>
    <t>海南省东方市东海路联通营业厅（树宝宾馆旁）</t>
  </si>
  <si>
    <t>四更镇</t>
  </si>
  <si>
    <t>CNSCN128707</t>
  </si>
  <si>
    <t>东方四更金菊全网通手机卖场</t>
  </si>
  <si>
    <t>55014115</t>
  </si>
  <si>
    <t>CNSQCN00054163</t>
  </si>
  <si>
    <t>符金菊</t>
  </si>
  <si>
    <t>18117720757</t>
  </si>
  <si>
    <t>海南省东方市四更镇镇政府北商品房</t>
  </si>
  <si>
    <t>100079112301</t>
  </si>
  <si>
    <t>东方市四更电信代理服务点</t>
  </si>
  <si>
    <t>CNSCN128704</t>
  </si>
  <si>
    <t>东方大田杰兰手机卖场</t>
  </si>
  <si>
    <t>李杰兰</t>
  </si>
  <si>
    <t>海南省东方市大田镇零公里猕猴岭林场一巷11号</t>
  </si>
  <si>
    <t>100073941901</t>
  </si>
  <si>
    <t>CNSCN128701</t>
  </si>
  <si>
    <t>东方大田辰意电信专营店</t>
  </si>
  <si>
    <t>纪定勇</t>
  </si>
  <si>
    <t>17396466123</t>
  </si>
  <si>
    <t>海南省万宁市万城镇红荣村委会砚田村11队</t>
  </si>
  <si>
    <t>100080562601</t>
  </si>
  <si>
    <t>洽谈中</t>
  </si>
  <si>
    <t>CNSCN128672</t>
  </si>
  <si>
    <t>东方华侨中国移动东侨达壮营业厅</t>
  </si>
  <si>
    <t>黄硕</t>
  </si>
  <si>
    <t>13976138622</t>
  </si>
  <si>
    <t>海南省东方市华侨农场</t>
  </si>
  <si>
    <t>200001146301</t>
  </si>
  <si>
    <t>东方华侨经济区侨达手机通讯店</t>
  </si>
  <si>
    <t>CNSCN128670</t>
  </si>
  <si>
    <t>东方市江边移动手机专营店</t>
  </si>
  <si>
    <t>符家政</t>
  </si>
  <si>
    <t>18898933308</t>
  </si>
  <si>
    <t>海南省东方市江边乡医院旁边</t>
  </si>
  <si>
    <t>100044934901</t>
  </si>
  <si>
    <t>CNSCN128669</t>
  </si>
  <si>
    <t>东方八所强国强正源移动专营店</t>
  </si>
  <si>
    <t>海南省东方市东海路三角公园对面正源手机店</t>
  </si>
  <si>
    <t>100024619501</t>
  </si>
  <si>
    <t>东方东海正源通讯店</t>
  </si>
  <si>
    <t>CNSCN128668</t>
  </si>
  <si>
    <t>东方八所东海路宏信店</t>
  </si>
  <si>
    <t>曾祥维</t>
  </si>
  <si>
    <t>15091965551</t>
  </si>
  <si>
    <t>海南省东方市东海路金岛大厦一楼东方八所东海路宏信店</t>
  </si>
  <si>
    <t>100022518601</t>
  </si>
  <si>
    <t>东方市东海高信手机卖场</t>
  </si>
  <si>
    <t>CNSCN128666</t>
  </si>
  <si>
    <t>电信连锁-东方解放路营业厅(高信)</t>
  </si>
  <si>
    <t>CNSQCN00054164</t>
  </si>
  <si>
    <t>海南省东方市解放路万福隆商厦11号铺面手机卖场</t>
  </si>
  <si>
    <t>CNSCN128665</t>
  </si>
  <si>
    <t>东方华侨经济区一铭手机专营店</t>
  </si>
  <si>
    <t>邢孔强</t>
  </si>
  <si>
    <t>海南省东方市东方华侨经济区华侨农场河边队北68号</t>
  </si>
  <si>
    <t>200024855601</t>
  </si>
  <si>
    <t>东方华侨经济区一铭手机专营店(个体工商户)</t>
  </si>
  <si>
    <t>CNSCN128662</t>
  </si>
  <si>
    <t>东方八所乐信东海路移动营业厅</t>
  </si>
  <si>
    <t>海南省东方市东海路市建筑公司办公楼一楼北起第3、4间商品房</t>
  </si>
  <si>
    <t>CNSCN128660</t>
  </si>
  <si>
    <t>东方大田翰翰通讯店</t>
  </si>
  <si>
    <t>杨泽康</t>
  </si>
  <si>
    <t>海南省东方市大田镇零公里财政所西面</t>
  </si>
  <si>
    <t>200024928001</t>
  </si>
  <si>
    <t>东方大田翰翰通讯店（个体工商户）</t>
  </si>
  <si>
    <t>CNSCN128654</t>
  </si>
  <si>
    <t>东方八所迅达移动专营店</t>
  </si>
  <si>
    <t>尹朝义</t>
  </si>
  <si>
    <t>18689933335</t>
  </si>
  <si>
    <t>海南省东方市粤海铁路综合楼商品房8、9铺面</t>
  </si>
  <si>
    <t>100049753001</t>
  </si>
  <si>
    <t>东方八所迅达手机专营店</t>
  </si>
  <si>
    <t>CNSCN128651</t>
  </si>
  <si>
    <t>东方八所正拓解放分店</t>
  </si>
  <si>
    <t>文世加</t>
  </si>
  <si>
    <t>13976351588</t>
  </si>
  <si>
    <t>海南省东方市八所镇解放西路惠香楼一楼靠楼梯第一间铺面</t>
  </si>
  <si>
    <t>100084347301</t>
  </si>
  <si>
    <t>东方八所正拓手机分店</t>
  </si>
  <si>
    <t>三家镇</t>
  </si>
  <si>
    <t>CNSCN242415</t>
  </si>
  <si>
    <t>东方市三家镇电信专营店</t>
  </si>
  <si>
    <t>55014114</t>
  </si>
  <si>
    <t>CNSQCN00054162</t>
  </si>
  <si>
    <t>吉训科</t>
  </si>
  <si>
    <t>18907626109</t>
  </si>
  <si>
    <t>海南省东方市三家镇邮政旁电信店</t>
  </si>
  <si>
    <t>100080561101</t>
  </si>
  <si>
    <t>东方市三家镇电信特许代办</t>
  </si>
  <si>
    <t>CNSCN242411</t>
  </si>
  <si>
    <t>东方八所兴达三角公园电信店</t>
  </si>
  <si>
    <t>17776918333</t>
  </si>
  <si>
    <t>海南省东方市八所镇东海路市建筑公司办公楼1楼第三第四间铺面</t>
  </si>
  <si>
    <t>CNSCN304041</t>
  </si>
  <si>
    <t>东方八所园林路联通营业厅</t>
  </si>
  <si>
    <t>18608959300</t>
  </si>
  <si>
    <t>海南省东方市八所镇汇利大厦一楼联通营业厅</t>
  </si>
  <si>
    <t>RYCM08980064</t>
  </si>
  <si>
    <t>东方东河嘉城东风路移动营业厅</t>
  </si>
  <si>
    <t>郭计梅</t>
  </si>
  <si>
    <t>13976528058</t>
  </si>
  <si>
    <t>海南省东方市东河镇东风路7-7号八号九号商铺</t>
  </si>
  <si>
    <t>100046031901</t>
  </si>
  <si>
    <t>东方大田嘉铖通讯</t>
  </si>
  <si>
    <t>RYCM08980030</t>
  </si>
  <si>
    <t>东方八所东海路高信旗舰店</t>
  </si>
  <si>
    <t>童仕宁</t>
  </si>
  <si>
    <t>海南省东方市八所镇东海路树宝宾馆旁</t>
  </si>
  <si>
    <t>RYCT08980031</t>
  </si>
  <si>
    <t>东方感城腾龙河堤路电信营业厅</t>
  </si>
  <si>
    <t>王健</t>
  </si>
  <si>
    <t>海南省东方市感城镇河堤路18号</t>
  </si>
  <si>
    <t>CNSCN132727</t>
  </si>
  <si>
    <t>东方八所得源手机店</t>
  </si>
  <si>
    <t>符俊强</t>
  </si>
  <si>
    <t>海南省东方市八所镇东海路地道战综合楼一楼中国电信万信手机店</t>
  </si>
  <si>
    <t>100073664301</t>
  </si>
  <si>
    <t>东方八所万信手机店</t>
  </si>
  <si>
    <t/>
  </si>
  <si>
    <t>CNSCN380728</t>
  </si>
  <si>
    <t>东方八所东海路诗欣移动专营店</t>
  </si>
  <si>
    <t>45139021</t>
  </si>
  <si>
    <t>CNSCN110782</t>
  </si>
  <si>
    <t>东方八所人民南路东智电信专营店</t>
  </si>
  <si>
    <t>18976543282</t>
  </si>
  <si>
    <t>人民南路梦之乡宾馆斜对面</t>
  </si>
  <si>
    <t>CNSCN350832</t>
  </si>
  <si>
    <t>东方八所琼西路巨为移动专营店-外场</t>
  </si>
  <si>
    <t>东方市八所镇琼西路九巷1号</t>
  </si>
  <si>
    <t>CNSCN364617</t>
  </si>
  <si>
    <t>东方东海八所乐信手机店</t>
  </si>
  <si>
    <t>CNSQCN00054865</t>
  </si>
  <si>
    <t>李达雄</t>
  </si>
  <si>
    <t>海南省东方市八所镇东方市解放中路华人国际一楼A1008号</t>
  </si>
  <si>
    <t>CNSCN372720</t>
  </si>
  <si>
    <t>东方八所海港移动专营店</t>
  </si>
  <si>
    <t>吉世喜</t>
  </si>
  <si>
    <t>东方市八所镇友谊路外轮公司的商场</t>
  </si>
  <si>
    <t>100081825201</t>
  </si>
  <si>
    <t>东方八所海港中国移动通信指定专营店</t>
  </si>
  <si>
    <t>CNSCN335924</t>
  </si>
  <si>
    <t>东方解放路兴达电信专营店</t>
  </si>
  <si>
    <t>东方市解放路17号（市一小旁）</t>
  </si>
  <si>
    <t>CNSCN128706</t>
  </si>
  <si>
    <t>东方琼西路电信专营店</t>
  </si>
  <si>
    <t>翁其庆</t>
  </si>
  <si>
    <t>18089820168</t>
  </si>
  <si>
    <t>海南省东方路八所镇琼西路49巷91-3（民中正对面）</t>
  </si>
  <si>
    <t>CNSCN128705</t>
  </si>
  <si>
    <t>东方琼西路电信营业厅</t>
  </si>
  <si>
    <t>彭凤美</t>
  </si>
  <si>
    <t>18976341890</t>
  </si>
  <si>
    <t>海南省东方市琼西路西侧59巷巷口铺面</t>
  </si>
  <si>
    <t>CNSCN128697</t>
  </si>
  <si>
    <t>东方四更移动通讯专营店</t>
  </si>
  <si>
    <t>吉家卓</t>
  </si>
  <si>
    <t>13976988658</t>
  </si>
  <si>
    <t>海南省东方市四更镇中心小学门口右第二栋楼</t>
  </si>
  <si>
    <t>CNSCN128679</t>
  </si>
  <si>
    <t>东方东海锐智移动专营店</t>
  </si>
  <si>
    <t>周莲</t>
  </si>
  <si>
    <t>18876057073</t>
  </si>
  <si>
    <t>海南省东方市八所镇琼西路民族中学大门南侧起第12，13间</t>
  </si>
  <si>
    <t>CNSCN368165</t>
  </si>
  <si>
    <t>东方板桥荣泰手机店</t>
  </si>
  <si>
    <t>符开芳</t>
  </si>
  <si>
    <t>海南省东方市板桥镇复兴北路42号</t>
  </si>
  <si>
    <t>200025604301</t>
  </si>
  <si>
    <t>东方板桥荣泰手机店(个体工商户)</t>
  </si>
  <si>
    <t>CNSCN367796</t>
  </si>
  <si>
    <t>东方八所兴达东海路移动店</t>
  </si>
  <si>
    <t>海南省东方市八所镇东海路金岛大厦一二层103-105商铺</t>
  </si>
  <si>
    <t>469000232</t>
  </si>
  <si>
    <t>东方华商万达广场VIVO专卖店店</t>
  </si>
  <si>
    <t>VIVO体验店</t>
  </si>
  <si>
    <t>不合作</t>
  </si>
  <si>
    <t>469000471</t>
  </si>
  <si>
    <t>东方八所琼西创城手机店</t>
  </si>
  <si>
    <t>469000470</t>
  </si>
  <si>
    <t>东方万达新燕海苹果体验店</t>
  </si>
  <si>
    <t>苹果体验店</t>
  </si>
  <si>
    <t>否</t>
  </si>
  <si>
    <t>469000071</t>
  </si>
  <si>
    <t>东方大田宏生移动专营店</t>
  </si>
  <si>
    <t>469000431</t>
  </si>
  <si>
    <t>东方市城东移动专营店</t>
  </si>
  <si>
    <t>RYCM08980066</t>
  </si>
  <si>
    <t>东方八所王者天创东海路旗舰店</t>
  </si>
  <si>
    <t>CNSCN299923</t>
  </si>
  <si>
    <t>东方八所乐信万福隆移动专营店</t>
  </si>
  <si>
    <t>469000074</t>
  </si>
  <si>
    <t>东方大田抱板电信营业厅</t>
  </si>
  <si>
    <t>469000396</t>
  </si>
  <si>
    <t>东方八所启翔手机店</t>
  </si>
  <si>
    <t>469000398</t>
  </si>
  <si>
    <t>东方四更嘉信移动专营店</t>
  </si>
  <si>
    <t>CNSCN128667</t>
  </si>
  <si>
    <t>东方板桥高信手机店</t>
  </si>
  <si>
    <t>CNSCN110793</t>
  </si>
  <si>
    <t>东方板桥浍信移动通信专营店</t>
  </si>
  <si>
    <t>469000205</t>
  </si>
  <si>
    <t>东方板桥森威通讯店</t>
  </si>
  <si>
    <t>CNSCN284845</t>
  </si>
  <si>
    <t>东方市板桥新创移动专营店</t>
  </si>
  <si>
    <t>469000206</t>
  </si>
  <si>
    <t>东方板桥嘉一通信店</t>
  </si>
  <si>
    <t>469000430</t>
  </si>
  <si>
    <t>东方大田锐博移动营业厅</t>
  </si>
  <si>
    <t>469000429</t>
  </si>
  <si>
    <t>东方八所永飞移动专营店</t>
  </si>
  <si>
    <t>CNSCN242413</t>
  </si>
  <si>
    <t>东方市感城镇华为授权体验店</t>
  </si>
  <si>
    <t>华为堡垒店</t>
  </si>
  <si>
    <t>469000466</t>
  </si>
  <si>
    <t>东方八所张创叶手机店</t>
  </si>
  <si>
    <t>CNSCN226572</t>
  </si>
  <si>
    <t>东方八所东海路OPPO专卖2店</t>
  </si>
  <si>
    <t>OPPO体验店</t>
  </si>
  <si>
    <t>469000465</t>
  </si>
  <si>
    <t>东方八所琼西锐新手机店</t>
  </si>
  <si>
    <t>CNSCN128661</t>
  </si>
  <si>
    <t>东方东海华鑫电信专营店</t>
  </si>
  <si>
    <t>CNSCN317587</t>
  </si>
  <si>
    <t>东方顺万达兴华为体验店</t>
  </si>
  <si>
    <t>华为授权体验店</t>
  </si>
  <si>
    <t>469000467</t>
  </si>
  <si>
    <t>东方城东荣泰手机专营店</t>
  </si>
  <si>
    <t>CNSCN128653</t>
  </si>
  <si>
    <t>东方八所新一佳联通营业厅</t>
  </si>
  <si>
    <t>469000231</t>
  </si>
  <si>
    <t>东方金鹏万达OPPO体验店</t>
  </si>
  <si>
    <t>469000257</t>
  </si>
  <si>
    <t>东方八所东海路OPPO专卖</t>
  </si>
  <si>
    <t>469000399</t>
  </si>
  <si>
    <t>东方八所加一移动专营店</t>
  </si>
  <si>
    <t>469000397</t>
  </si>
  <si>
    <t>东方东海世纪移动专营店</t>
  </si>
  <si>
    <t>RYCM08980031</t>
  </si>
  <si>
    <t>东方八所顺兴东海路旗舰店</t>
  </si>
  <si>
    <t>CNSCN242414</t>
  </si>
  <si>
    <t>东方市板桥镇华为授权体验店</t>
  </si>
  <si>
    <t>CNSCN317553</t>
  </si>
  <si>
    <t>东方城东鑫飞强电信手机卖场</t>
  </si>
  <si>
    <t>469000079</t>
  </si>
  <si>
    <t>东方东河南清电信专营店</t>
  </si>
  <si>
    <t>469000395</t>
  </si>
  <si>
    <t>东方大田零公里服务点</t>
  </si>
  <si>
    <t>CNSCN128658</t>
  </si>
  <si>
    <t>东方城东达达移动专营店</t>
  </si>
  <si>
    <t>469000212</t>
  </si>
  <si>
    <t>469000066</t>
  </si>
  <si>
    <t>CNSCN110790</t>
  </si>
  <si>
    <t>CNSCN140769</t>
  </si>
  <si>
    <t>东方板桥万轩电信营业厅</t>
  </si>
  <si>
    <t>RYCM08980131</t>
  </si>
  <si>
    <t>东方八所昌信东海路永信移动营业厅</t>
  </si>
  <si>
    <t>CNSCN128664</t>
  </si>
  <si>
    <t>东方东河雄发移动专营店</t>
  </si>
  <si>
    <t>CNSCN154945</t>
  </si>
  <si>
    <t>东方八所兴达东海路电信营业厅</t>
  </si>
  <si>
    <t>CNSCN226571</t>
  </si>
  <si>
    <t>东方八所王者天创教育路专卖店</t>
  </si>
  <si>
    <t>CNSCN226570</t>
  </si>
  <si>
    <t>东方八所蜂星东海路华为专卖店</t>
  </si>
  <si>
    <t>CNSCN128663</t>
  </si>
  <si>
    <t>东方八所九龙东方大道移动专营店</t>
  </si>
  <si>
    <t>客户基础信息</t>
  </si>
  <si>
    <t>客户门店信息/个
（只填数字即可，不加单位）</t>
  </si>
  <si>
    <t>客户促销员信息/个
（只填数字即可，不加单位）</t>
  </si>
  <si>
    <t>客户手机销量/台
（只填数字即可，不加单位）</t>
  </si>
  <si>
    <t>客户全场景销量/台
（只填数字即可，不加单位）</t>
  </si>
  <si>
    <t>省份</t>
  </si>
  <si>
    <t>地市</t>
  </si>
  <si>
    <t>县区</t>
  </si>
  <si>
    <t>乡镇</t>
  </si>
  <si>
    <t>是否跨省份</t>
  </si>
  <si>
    <t>是否跨地市</t>
  </si>
  <si>
    <t>Account Name(R)</t>
  </si>
  <si>
    <t>渠道编码Channel ID(R)</t>
  </si>
  <si>
    <t>客户圈层</t>
  </si>
  <si>
    <t>华为客户属性</t>
  </si>
  <si>
    <t>OPPO客户层级</t>
  </si>
  <si>
    <t>vivo客户层级</t>
  </si>
  <si>
    <t>小米客户层级</t>
  </si>
  <si>
    <t>运营商属性</t>
  </si>
  <si>
    <t>是否为友商代理商</t>
  </si>
  <si>
    <t>是否有小米/华为车授权</t>
  </si>
  <si>
    <t>老板姓名</t>
  </si>
  <si>
    <t>老板联系电话</t>
  </si>
  <si>
    <t>操盘手姓名</t>
  </si>
  <si>
    <t>操盘手联系电话</t>
  </si>
  <si>
    <t>客户门店总数量</t>
  </si>
  <si>
    <t>综合门店数</t>
  </si>
  <si>
    <t>有荣耀形象的综合门店数</t>
  </si>
  <si>
    <t>专卖店总数</t>
  </si>
  <si>
    <t>客户荣耀专卖店总数</t>
  </si>
  <si>
    <t>客户VIVO专卖店总数</t>
  </si>
  <si>
    <t>客户OPPO专卖店总数</t>
  </si>
  <si>
    <t>客户华为专卖店总数</t>
  </si>
  <si>
    <t>客户小米专卖店总数</t>
  </si>
  <si>
    <t>客户苹果专卖店总数</t>
  </si>
  <si>
    <t>客户其他品牌店专卖店总数</t>
  </si>
  <si>
    <t>促销员总数</t>
  </si>
  <si>
    <t>自有店员数</t>
  </si>
  <si>
    <t>厂家促销员</t>
  </si>
  <si>
    <t>荣耀厂家促销员</t>
  </si>
  <si>
    <t>VIVO厂家促销员</t>
  </si>
  <si>
    <t>OPPO厂家促销员</t>
  </si>
  <si>
    <t>华为厂家促销员</t>
  </si>
  <si>
    <t>小米厂家促销员</t>
  </si>
  <si>
    <t>apple厂家促销员</t>
  </si>
  <si>
    <t>月均CAPA（总体）</t>
  </si>
  <si>
    <t>月均CAPA（零售）</t>
  </si>
  <si>
    <t>月均CAPA（分销）</t>
  </si>
  <si>
    <t>0-2500元档位零售容量</t>
  </si>
  <si>
    <t>2500-4000元档位零售容量</t>
  </si>
  <si>
    <t>&gt;4000元档位零售容量</t>
  </si>
  <si>
    <t>客户荣耀总体月均零售容量</t>
  </si>
  <si>
    <t>客户VIVO总体月均零售容量</t>
  </si>
  <si>
    <t>客户OPPO总体月均零售容量</t>
  </si>
  <si>
    <t>客户华为总体月均零售容量</t>
  </si>
  <si>
    <t>客户小米总体月均零售容量</t>
  </si>
  <si>
    <t>客户苹果总体月均零售容量</t>
  </si>
  <si>
    <t>月均CAPA(综合店)</t>
  </si>
  <si>
    <t>月均CAPA(专卖店)</t>
  </si>
  <si>
    <t>荣耀专卖店月均零售容量</t>
  </si>
  <si>
    <t>VIVO专卖店月均零售容量</t>
  </si>
  <si>
    <t>OPPO专卖店月均零售容量</t>
  </si>
  <si>
    <t>华为专卖店月均零售容量</t>
  </si>
  <si>
    <t>小米专卖店月均零售容量</t>
  </si>
  <si>
    <t>苹果专卖店月均零售容量</t>
  </si>
  <si>
    <t>其他专卖店月均零售容量</t>
  </si>
  <si>
    <t>当前客户使用何种系统（例如九讯云、管家婆等）</t>
  </si>
  <si>
    <t>门店沙盘卷积</t>
  </si>
  <si>
    <t>手工录入</t>
  </si>
  <si>
    <t>门店沙盘卷积（自动卷积）</t>
  </si>
  <si>
    <t>门店基础信息</t>
  </si>
  <si>
    <t>各品牌PC销量/台
（只填数字即可，不加单位）</t>
  </si>
  <si>
    <t>分品牌阵地数量统计/台
（只填数字即可，不加单位）</t>
  </si>
  <si>
    <t>分品牌阵地位置
（只填数字即可，不加单位）</t>
  </si>
  <si>
    <t>荣耀现有阵地形象</t>
  </si>
  <si>
    <t>1.已注册门店从微服务门店系统引入
2.未注册门店从MDM地理标准组件引入</t>
  </si>
  <si>
    <t>1.已注册门店从微服务门店系统引入
2.未注册填洽谈中/无规划</t>
  </si>
  <si>
    <t>1.已注册门店从微服务门店系统引入
2.未注册填正式名称</t>
  </si>
  <si>
    <t>1.已注册门店从微服务门店系统引入
2.未注册手动填写</t>
  </si>
  <si>
    <t>1.已注册门店从微服务门店系统引入
2.未注册门店对应客户从PRM系统引入</t>
  </si>
  <si>
    <t>微服务门店系统引入</t>
  </si>
  <si>
    <t>下拉选填</t>
  </si>
  <si>
    <t>批量导入时会自动生成虚拟ID，手工填写仍按照上述规则即可</t>
  </si>
  <si>
    <t>门店所在省份，如：河南省</t>
  </si>
  <si>
    <t>官方行政称呼，如“安阳市”</t>
  </si>
  <si>
    <t>所有区县都以“区”或“县”结尾</t>
  </si>
  <si>
    <t>已在微服务注册门店填写门店编码，规划中的门店填“洽谈中”，其他填“无规划</t>
  </si>
  <si>
    <t>微服务门店名称，录入系统的门店名称与微服务一致，如非微服务门店，则填其正式名称</t>
  </si>
  <si>
    <t>店长的
姓名，如：张三</t>
  </si>
  <si>
    <t>店长手机号，11位，如：13712341234</t>
  </si>
  <si>
    <t>华为、联想、DELL、华硕、HP+其他品牌笔记本销量</t>
  </si>
  <si>
    <t>精确到县区/乡镇、街道</t>
  </si>
  <si>
    <t xml:space="preserve">商圈类型
1、ITmall
2、电子一条街
3、其他
</t>
  </si>
  <si>
    <t>客户在PSI
系统中的Account Name®，如：西安耀蝉电子有限公司，如不在系统中则填写客户正式名称，不可为空</t>
  </si>
  <si>
    <t>客户在PSI系统中的Channel ID®
如：100017593301，如不涉及填“无”</t>
  </si>
  <si>
    <t>不含分销，合计与门店零售capa保持一致，所有门店均需填写（近三个月月均）</t>
  </si>
  <si>
    <t>Q：怎么才算一个阵地？
A：有专区专柜的即算一个阵地，多品牌共建店</t>
  </si>
  <si>
    <t>参考最新位置评分标准：一个店只有一个TOP1,一个TOP2,填写TOP1/TOP2/TOP3/其他/无阵地</t>
  </si>
  <si>
    <t>要求：填写数量
定义：荣耀和代理商或零售商联合投入的专区
单位：个</t>
  </si>
  <si>
    <t>要求：填写数量
定义：完全由荣耀投入的专区（道具/安装/基装等）
单位：个</t>
  </si>
  <si>
    <t>要求：填写数量
定义：荣耀无投入的专区，但有荣耀元素（荣耀发光字、荣耀灯箱、荣耀物料等）露出，
单位：个</t>
  </si>
  <si>
    <t>要求：填写数量
定义：店内无荣耀元素；</t>
  </si>
  <si>
    <t>区/县</t>
  </si>
  <si>
    <t>门店名称（微服务系统标准名称）</t>
  </si>
  <si>
    <t>门店面积</t>
  </si>
  <si>
    <t>店长联系方式</t>
  </si>
  <si>
    <t>PC(笔记本)产品销量（月均）</t>
  </si>
  <si>
    <t>商圈类型</t>
  </si>
  <si>
    <t>客户PSI名称（Account Name(R)）</t>
  </si>
  <si>
    <t>联想PC销量</t>
  </si>
  <si>
    <t>华硕PC销量</t>
  </si>
  <si>
    <t>其他PC销量</t>
  </si>
  <si>
    <t>联想阵地数量</t>
  </si>
  <si>
    <t>华硕阵地数量</t>
  </si>
  <si>
    <t>其他阵地数量</t>
  </si>
  <si>
    <t>荣耀阵地位置（下拉选填）</t>
  </si>
  <si>
    <t>华为阵地位置（下拉选填）</t>
  </si>
  <si>
    <t>联想阵地位置（下拉选填）</t>
  </si>
  <si>
    <t>华硕阵地位置（下拉选填）</t>
  </si>
  <si>
    <t>其他阵地位置</t>
  </si>
  <si>
    <t>IT共建专区数量</t>
  </si>
  <si>
    <t>IT自建专区数量</t>
  </si>
  <si>
    <t>其他荣耀形象数量</t>
  </si>
  <si>
    <t>无荣耀形象数量</t>
  </si>
  <si>
    <t>华为返聘促销员</t>
  </si>
  <si>
    <t>CNSCN259945</t>
  </si>
  <si>
    <t>宝鸡市岐山艾瑞德京东店</t>
  </si>
  <si>
    <t>50038796</t>
  </si>
  <si>
    <t>CNSQCN00036330</t>
  </si>
  <si>
    <t>30.0000</t>
  </si>
  <si>
    <t>郑琦</t>
  </si>
  <si>
    <t>86-13379381001</t>
  </si>
  <si>
    <t>岐山县礼乐路</t>
  </si>
  <si>
    <t>宝鸡艾瑞德网络科技有限公司</t>
  </si>
  <si>
    <t>200001350801</t>
  </si>
  <si>
    <t>无阵地</t>
  </si>
  <si>
    <t>KA整体PC容量
（只填数字即可，不加单位）</t>
  </si>
  <si>
    <t>KA分品牌月均容量
（只填数字即可，不加单位）</t>
  </si>
  <si>
    <t>省份(*)</t>
  </si>
  <si>
    <t>地市(*)</t>
  </si>
  <si>
    <t>县区(*)</t>
  </si>
  <si>
    <t>是否跨省份(*)</t>
  </si>
  <si>
    <t>是否跨地市(*)</t>
  </si>
  <si>
    <t>Account Name(R)(*)</t>
  </si>
  <si>
    <t>客户圈层(*)</t>
  </si>
  <si>
    <t>行业属性(*)</t>
  </si>
  <si>
    <t>是否为友商分销商(*)</t>
  </si>
  <si>
    <t>老板姓名(*)</t>
  </si>
  <si>
    <t>老板联系电话(*)</t>
  </si>
  <si>
    <t>操盘手姓名(*)</t>
  </si>
  <si>
    <t>操盘手联系电话(*)</t>
  </si>
  <si>
    <t>客户责任人(*)</t>
  </si>
  <si>
    <t>覆盖专区总数量(*)</t>
  </si>
  <si>
    <t>是否有合作意愿(*)</t>
  </si>
  <si>
    <t>客户合作专区数量(*)</t>
  </si>
  <si>
    <t>客户自有专区数量(*)</t>
  </si>
  <si>
    <t>综合专区数(*)</t>
  </si>
  <si>
    <t>有效综合专区数（CAPA≥50）(*)</t>
  </si>
  <si>
    <t>专区总数(*)</t>
  </si>
  <si>
    <t>荣耀专区总数(*)</t>
  </si>
  <si>
    <t>华为专区总数(*)</t>
  </si>
  <si>
    <t>联想专区总数(*)</t>
  </si>
  <si>
    <t>华硕专区总数(*)</t>
  </si>
  <si>
    <t>其他品牌店专区总数(*)</t>
  </si>
  <si>
    <t>月均CAPA（总体）(*)</t>
  </si>
  <si>
    <t>月均CAPA（零售）(*)</t>
  </si>
  <si>
    <t>月均CAPA（分销）(*)</t>
  </si>
  <si>
    <t>荣耀客户总体月均零售容量(*)</t>
  </si>
  <si>
    <t>华为客户总体月均零售容量(*)</t>
  </si>
  <si>
    <t>联想客户总体月均零售容量(*)</t>
  </si>
  <si>
    <t>华硕客户总体月均零售容量(*)</t>
  </si>
  <si>
    <t>其他客户总体月均零售容量(*)</t>
  </si>
  <si>
    <t>各品牌手机总销量(*)</t>
  </si>
  <si>
    <t>是否华为一城一店客户</t>
  </si>
  <si>
    <t>地理信息编码</t>
  </si>
  <si>
    <t>地理信息中文名称</t>
  </si>
  <si>
    <t>地理信息英文名称</t>
  </si>
  <si>
    <t>国家/地区</t>
  </si>
  <si>
    <t>省</t>
  </si>
  <si>
    <t>市</t>
  </si>
  <si>
    <t>乡镇街道</t>
  </si>
  <si>
    <t>城市等级</t>
  </si>
  <si>
    <t>50029108</t>
  </si>
  <si>
    <t>长流镇</t>
  </si>
  <si>
    <t>中华人民共和国</t>
  </si>
  <si>
    <t>海口市</t>
  </si>
  <si>
    <t>秀英区</t>
  </si>
  <si>
    <t>T2</t>
  </si>
  <si>
    <t>50029113</t>
  </si>
  <si>
    <t>东山镇</t>
  </si>
  <si>
    <t>50029107</t>
  </si>
  <si>
    <t>海秀街道</t>
  </si>
  <si>
    <t>50029110</t>
  </si>
  <si>
    <t>海秀镇</t>
  </si>
  <si>
    <t>50029111</t>
  </si>
  <si>
    <t>石山镇</t>
  </si>
  <si>
    <t>50029109</t>
  </si>
  <si>
    <t>西秀镇</t>
  </si>
  <si>
    <t>50029106</t>
  </si>
  <si>
    <t>秀英街道</t>
  </si>
  <si>
    <t>50029112</t>
  </si>
  <si>
    <t>永兴镇</t>
  </si>
  <si>
    <t>50029115</t>
  </si>
  <si>
    <t>滨海街道</t>
  </si>
  <si>
    <t>龙华区</t>
  </si>
  <si>
    <t>50029120</t>
  </si>
  <si>
    <t>城西镇</t>
  </si>
  <si>
    <t>50029117</t>
  </si>
  <si>
    <t>大同街道</t>
  </si>
  <si>
    <t>50029118</t>
  </si>
  <si>
    <t>海垦街道</t>
  </si>
  <si>
    <t>50029116</t>
  </si>
  <si>
    <t>金贸街道</t>
  </si>
  <si>
    <t>50029119</t>
  </si>
  <si>
    <t>金宇街道</t>
  </si>
  <si>
    <t>50029121</t>
  </si>
  <si>
    <t>龙桥镇</t>
  </si>
  <si>
    <t>55014162</t>
  </si>
  <si>
    <t>邦溪镇</t>
  </si>
  <si>
    <t>白沙黎族自治县</t>
  </si>
  <si>
    <t>T3</t>
  </si>
  <si>
    <t>50029122</t>
  </si>
  <si>
    <t>新坡镇</t>
  </si>
  <si>
    <t>55014163</t>
  </si>
  <si>
    <t>打安镇</t>
  </si>
  <si>
    <t>50029123</t>
  </si>
  <si>
    <t>遵谭镇</t>
  </si>
  <si>
    <t>50029127</t>
  </si>
  <si>
    <t>滨江街道</t>
  </si>
  <si>
    <t>琼山区</t>
  </si>
  <si>
    <t>50029133</t>
  </si>
  <si>
    <t>大坡镇</t>
  </si>
  <si>
    <t>50029128</t>
  </si>
  <si>
    <t>凤翔街道</t>
  </si>
  <si>
    <t>50029126</t>
  </si>
  <si>
    <t>府城街道</t>
  </si>
  <si>
    <t>50029125</t>
  </si>
  <si>
    <t>国兴街道</t>
  </si>
  <si>
    <t>50029131</t>
  </si>
  <si>
    <t>红旗镇</t>
  </si>
  <si>
    <t>55014167</t>
  </si>
  <si>
    <t>阜龙乡</t>
  </si>
  <si>
    <t>50029135</t>
  </si>
  <si>
    <t>旧州镇</t>
  </si>
  <si>
    <t>50029129</t>
  </si>
  <si>
    <t>龙塘镇</t>
  </si>
  <si>
    <t>50029132</t>
  </si>
  <si>
    <t>三门坡镇</t>
  </si>
  <si>
    <t>50029138</t>
  </si>
  <si>
    <t>省岭脚热带作物场</t>
  </si>
  <si>
    <t>50029130</t>
  </si>
  <si>
    <t>云龙镇</t>
  </si>
  <si>
    <t>55014169</t>
  </si>
  <si>
    <t>金波乡</t>
  </si>
  <si>
    <t>55014166</t>
  </si>
  <si>
    <t>南开乡</t>
  </si>
  <si>
    <t>55014161</t>
  </si>
  <si>
    <t>七坊镇</t>
  </si>
  <si>
    <t>50029152</t>
  </si>
  <si>
    <t>大致坡镇</t>
  </si>
  <si>
    <t>美兰区</t>
  </si>
  <si>
    <t>50029153</t>
  </si>
  <si>
    <t>国营桂林洋农场</t>
  </si>
  <si>
    <t>55014168</t>
  </si>
  <si>
    <t>青松乡</t>
  </si>
  <si>
    <t>55014170</t>
  </si>
  <si>
    <t>荣邦乡</t>
  </si>
  <si>
    <t>55014164</t>
  </si>
  <si>
    <t>细水乡</t>
  </si>
  <si>
    <t>55014160</t>
  </si>
  <si>
    <t>牙叉镇</t>
  </si>
  <si>
    <t>55014165</t>
  </si>
  <si>
    <t>元门乡</t>
  </si>
  <si>
    <t>50029155</t>
  </si>
  <si>
    <t>罗牛山农场</t>
  </si>
  <si>
    <t>55014205</t>
  </si>
  <si>
    <t>保城镇</t>
  </si>
  <si>
    <t>保亭黎族苗族自治县</t>
  </si>
  <si>
    <t>50029151</t>
  </si>
  <si>
    <t>三江镇</t>
  </si>
  <si>
    <t>55014207</t>
  </si>
  <si>
    <t>加茂镇</t>
  </si>
  <si>
    <t>50029150</t>
  </si>
  <si>
    <t>演丰镇</t>
  </si>
  <si>
    <t>55015075</t>
  </si>
  <si>
    <t>吉阳区直辖村级区划</t>
  </si>
  <si>
    <t>三亚市</t>
  </si>
  <si>
    <t>吉阳区</t>
  </si>
  <si>
    <t>55015076</t>
  </si>
  <si>
    <t>海棠区直辖村级区划</t>
  </si>
  <si>
    <t>海棠区</t>
  </si>
  <si>
    <t>55015077</t>
  </si>
  <si>
    <t>天涯区直辖村级区划</t>
  </si>
  <si>
    <t>天涯区</t>
  </si>
  <si>
    <t>55015078</t>
  </si>
  <si>
    <t>崖州区直辖村级区划</t>
  </si>
  <si>
    <t>崖州区</t>
  </si>
  <si>
    <t>55014211</t>
  </si>
  <si>
    <t>六弓乡</t>
  </si>
  <si>
    <t>55014213</t>
  </si>
  <si>
    <t>毛感乡</t>
  </si>
  <si>
    <t>55014212</t>
  </si>
  <si>
    <t>南林乡</t>
  </si>
  <si>
    <t>55014210</t>
  </si>
  <si>
    <t>三道镇</t>
  </si>
  <si>
    <t>55014206</t>
  </si>
  <si>
    <t>什玲镇</t>
  </si>
  <si>
    <t>55014208</t>
  </si>
  <si>
    <t>响水镇</t>
  </si>
  <si>
    <t>55014209</t>
  </si>
  <si>
    <t>新政镇</t>
  </si>
  <si>
    <t>55014172</t>
  </si>
  <si>
    <t>叉河镇</t>
  </si>
  <si>
    <t>昌江黎族自治县</t>
  </si>
  <si>
    <t>55014175</t>
  </si>
  <si>
    <t>昌化镇</t>
  </si>
  <si>
    <t>55014179</t>
  </si>
  <si>
    <t>国营霸王岭林场</t>
  </si>
  <si>
    <t>55014176</t>
  </si>
  <si>
    <t>海尾镇</t>
  </si>
  <si>
    <t>55014177</t>
  </si>
  <si>
    <t>七叉镇</t>
  </si>
  <si>
    <t>55014173</t>
  </si>
  <si>
    <t>十月田镇</t>
  </si>
  <si>
    <t>55014171</t>
  </si>
  <si>
    <t>石碌镇</t>
  </si>
  <si>
    <t>55014178</t>
  </si>
  <si>
    <t>王下乡</t>
  </si>
  <si>
    <t>55014174</t>
  </si>
  <si>
    <t>乌烈镇</t>
  </si>
  <si>
    <t>55014148</t>
  </si>
  <si>
    <t>大丰镇</t>
  </si>
  <si>
    <t>澄迈县</t>
  </si>
  <si>
    <t>55014146</t>
  </si>
  <si>
    <t>福山镇</t>
  </si>
  <si>
    <t>55015080</t>
  </si>
  <si>
    <t>永暑岛</t>
  </si>
  <si>
    <t>三沙市</t>
  </si>
  <si>
    <t>西沙区</t>
  </si>
  <si>
    <t>55015081</t>
  </si>
  <si>
    <t>七连屿</t>
  </si>
  <si>
    <t>南沙区</t>
  </si>
  <si>
    <t>55015082</t>
  </si>
  <si>
    <t>永乐</t>
  </si>
  <si>
    <t>55015083</t>
  </si>
  <si>
    <t>永兴</t>
  </si>
  <si>
    <t>55014149</t>
  </si>
  <si>
    <t>国营金安农场</t>
  </si>
  <si>
    <t>55014142</t>
  </si>
  <si>
    <t>加乐镇</t>
  </si>
  <si>
    <t>55014138</t>
  </si>
  <si>
    <t>金江镇</t>
  </si>
  <si>
    <t>55014139</t>
  </si>
  <si>
    <t>老城镇</t>
  </si>
  <si>
    <t>55014147</t>
  </si>
  <si>
    <t>桥头镇</t>
  </si>
  <si>
    <t>55014145</t>
  </si>
  <si>
    <t>仁兴镇</t>
  </si>
  <si>
    <t>55014140</t>
  </si>
  <si>
    <t>瑞溪镇</t>
  </si>
  <si>
    <t>55014143</t>
  </si>
  <si>
    <t>文儒镇</t>
  </si>
  <si>
    <t>55014141</t>
  </si>
  <si>
    <t>永发镇</t>
  </si>
  <si>
    <t>55014144</t>
  </si>
  <si>
    <t>中兴镇</t>
  </si>
  <si>
    <t>55014365</t>
  </si>
  <si>
    <t>那大镇</t>
  </si>
  <si>
    <t>儋州市</t>
  </si>
  <si>
    <t>55014366</t>
  </si>
  <si>
    <t>和庆镇</t>
  </si>
  <si>
    <t>55014367</t>
  </si>
  <si>
    <t>南丰镇</t>
  </si>
  <si>
    <t>55014368</t>
  </si>
  <si>
    <t>大成镇</t>
  </si>
  <si>
    <t>55014369</t>
  </si>
  <si>
    <t>雅星镇</t>
  </si>
  <si>
    <t>55014370</t>
  </si>
  <si>
    <t>兰洋镇</t>
  </si>
  <si>
    <t>55014371</t>
  </si>
  <si>
    <t>光村镇</t>
  </si>
  <si>
    <t>55014372</t>
  </si>
  <si>
    <t>木棠镇</t>
  </si>
  <si>
    <t>55014373</t>
  </si>
  <si>
    <t>海头镇</t>
  </si>
  <si>
    <t>55014374</t>
  </si>
  <si>
    <t>峨蔓镇</t>
  </si>
  <si>
    <t>55014375</t>
  </si>
  <si>
    <t>王五镇</t>
  </si>
  <si>
    <t>55014376</t>
  </si>
  <si>
    <t>白马井镇</t>
  </si>
  <si>
    <t>55014377</t>
  </si>
  <si>
    <t>中和镇</t>
  </si>
  <si>
    <t>55014378</t>
  </si>
  <si>
    <t>排浦镇</t>
  </si>
  <si>
    <t>55014379</t>
  </si>
  <si>
    <t>东成镇</t>
  </si>
  <si>
    <t>55014380</t>
  </si>
  <si>
    <t>新州镇</t>
  </si>
  <si>
    <t>55014381</t>
  </si>
  <si>
    <t>洋浦经济开发区</t>
  </si>
  <si>
    <t>55014382</t>
  </si>
  <si>
    <t>华南热作学院</t>
  </si>
  <si>
    <t>55015324</t>
  </si>
  <si>
    <t>55015314</t>
  </si>
  <si>
    <t>55014120</t>
  </si>
  <si>
    <t>定城镇</t>
  </si>
  <si>
    <t>定安县</t>
  </si>
  <si>
    <t>55014129</t>
  </si>
  <si>
    <t>富文镇</t>
  </si>
  <si>
    <t>55014128</t>
  </si>
  <si>
    <t>翰林镇</t>
  </si>
  <si>
    <t>55014123</t>
  </si>
  <si>
    <t>黄竹镇</t>
  </si>
  <si>
    <t>55014124</t>
  </si>
  <si>
    <t>雷鸣镇</t>
  </si>
  <si>
    <t>55014127</t>
  </si>
  <si>
    <t>岭口镇</t>
  </si>
  <si>
    <t>55014126</t>
  </si>
  <si>
    <t>龙河镇</t>
  </si>
  <si>
    <t>55014122</t>
  </si>
  <si>
    <t>龙湖镇</t>
  </si>
  <si>
    <t>55014125</t>
  </si>
  <si>
    <t>龙门镇</t>
  </si>
  <si>
    <t>55014121</t>
  </si>
  <si>
    <t>新竹镇</t>
  </si>
  <si>
    <t>55014119</t>
  </si>
  <si>
    <t>东方华侨农场</t>
  </si>
  <si>
    <t>55014118</t>
  </si>
  <si>
    <t>江边乡</t>
  </si>
  <si>
    <t>55014117</t>
  </si>
  <si>
    <t>天安乡</t>
  </si>
  <si>
    <t>50029124</t>
  </si>
  <si>
    <t>龙泉镇</t>
  </si>
  <si>
    <t>50029114</t>
  </si>
  <si>
    <t>中山街道</t>
  </si>
  <si>
    <t>50029134</t>
  </si>
  <si>
    <t>甲子镇</t>
  </si>
  <si>
    <t>50029145</t>
  </si>
  <si>
    <t>白龙街道</t>
  </si>
  <si>
    <t>50029147</t>
  </si>
  <si>
    <t>白沙街道</t>
  </si>
  <si>
    <t>50029142</t>
  </si>
  <si>
    <t>博爱街道</t>
  </si>
  <si>
    <t>50029143</t>
  </si>
  <si>
    <t>海甸街道</t>
  </si>
  <si>
    <t>50029140</t>
  </si>
  <si>
    <t>海府街道</t>
  </si>
  <si>
    <t>50029146</t>
  </si>
  <si>
    <t>和平南街道</t>
  </si>
  <si>
    <t>50029141</t>
  </si>
  <si>
    <t>蓝天街道</t>
  </si>
  <si>
    <t>50029149</t>
  </si>
  <si>
    <t>灵山镇</t>
  </si>
  <si>
    <t>55015074</t>
  </si>
  <si>
    <t>人民街道</t>
  </si>
  <si>
    <t>50029148</t>
  </si>
  <si>
    <t>新埠街道</t>
  </si>
  <si>
    <t>55014180</t>
  </si>
  <si>
    <t>抱由镇</t>
  </si>
  <si>
    <t>乐东黎族自治县</t>
  </si>
  <si>
    <t>55014182</t>
  </si>
  <si>
    <t>大安镇</t>
  </si>
  <si>
    <t>55014188</t>
  </si>
  <si>
    <t>佛罗镇</t>
  </si>
  <si>
    <t>55014191</t>
  </si>
  <si>
    <t>国营尖峰岭林业公司</t>
  </si>
  <si>
    <t>55014192</t>
  </si>
  <si>
    <t>国营莺歌海盐场</t>
  </si>
  <si>
    <t>55014187</t>
  </si>
  <si>
    <t>黄流镇</t>
  </si>
  <si>
    <t>55014189</t>
  </si>
  <si>
    <t>尖峰镇</t>
  </si>
  <si>
    <t>55014185</t>
  </si>
  <si>
    <t>九所镇</t>
  </si>
  <si>
    <t>55014186</t>
  </si>
  <si>
    <t>利国镇</t>
  </si>
  <si>
    <t>55014184</t>
  </si>
  <si>
    <t>千家镇</t>
  </si>
  <si>
    <t>55014181</t>
  </si>
  <si>
    <t>万冲镇</t>
  </si>
  <si>
    <t>55014183</t>
  </si>
  <si>
    <t>志仲镇</t>
  </si>
  <si>
    <t>55014190</t>
  </si>
  <si>
    <t>莺歌海镇</t>
  </si>
  <si>
    <t>55014151</t>
  </si>
  <si>
    <t>波莲镇</t>
  </si>
  <si>
    <t>临高县</t>
  </si>
  <si>
    <t>55014153</t>
  </si>
  <si>
    <t>博厚镇</t>
  </si>
  <si>
    <t>55014159</t>
  </si>
  <si>
    <t>调楼镇</t>
  </si>
  <si>
    <t>55014152</t>
  </si>
  <si>
    <t>东英镇</t>
  </si>
  <si>
    <t>55014155</t>
  </si>
  <si>
    <t>多文镇</t>
  </si>
  <si>
    <t>55014156</t>
  </si>
  <si>
    <t>和舍镇</t>
  </si>
  <si>
    <t>55014154</t>
  </si>
  <si>
    <t>皇桐镇</t>
  </si>
  <si>
    <t>55014150</t>
  </si>
  <si>
    <t>临城镇</t>
  </si>
  <si>
    <t>55014157</t>
  </si>
  <si>
    <t>南宝镇</t>
  </si>
  <si>
    <t>55014158</t>
  </si>
  <si>
    <t>新盈镇</t>
  </si>
  <si>
    <t>55014199</t>
  </si>
  <si>
    <t>本号镇</t>
  </si>
  <si>
    <t>陵水黎族自治县</t>
  </si>
  <si>
    <t>55014194</t>
  </si>
  <si>
    <t>光坡镇</t>
  </si>
  <si>
    <t>55014204</t>
  </si>
  <si>
    <t>国营吊罗山林业公司</t>
  </si>
  <si>
    <t>55014201</t>
  </si>
  <si>
    <t>黎安镇</t>
  </si>
  <si>
    <t>55014197</t>
  </si>
  <si>
    <t>隆广镇</t>
  </si>
  <si>
    <t>55014203</t>
  </si>
  <si>
    <t>群英乡</t>
  </si>
  <si>
    <t>55014195</t>
  </si>
  <si>
    <t>三才镇</t>
  </si>
  <si>
    <t>55014202</t>
  </si>
  <si>
    <t>提蒙乡</t>
  </si>
  <si>
    <t>55014198</t>
  </si>
  <si>
    <t>文罗镇</t>
  </si>
  <si>
    <t>55014200</t>
  </si>
  <si>
    <t>新村镇</t>
  </si>
  <si>
    <t>55014193</t>
  </si>
  <si>
    <t>椰林镇</t>
  </si>
  <si>
    <t>55014196</t>
  </si>
  <si>
    <t>英州镇</t>
  </si>
  <si>
    <t>55014077</t>
  </si>
  <si>
    <t>彬村山华侨农场</t>
  </si>
  <si>
    <t>琼海市</t>
  </si>
  <si>
    <t>55012937</t>
  </si>
  <si>
    <t>加来镇</t>
  </si>
  <si>
    <t>55014069</t>
  </si>
  <si>
    <t>博鳌镇</t>
  </si>
  <si>
    <t>55014074</t>
  </si>
  <si>
    <t>长坡镇</t>
  </si>
  <si>
    <t>55014075</t>
  </si>
  <si>
    <t>大路镇</t>
  </si>
  <si>
    <t>55014076</t>
  </si>
  <si>
    <t>会山镇</t>
  </si>
  <si>
    <t>55014065</t>
  </si>
  <si>
    <t>嘉积镇</t>
  </si>
  <si>
    <t>55014071</t>
  </si>
  <si>
    <t>龙江镇</t>
  </si>
  <si>
    <t>55014067</t>
  </si>
  <si>
    <t>石壁镇</t>
  </si>
  <si>
    <t>55014073</t>
  </si>
  <si>
    <t>塔洋镇</t>
  </si>
  <si>
    <t>55014072</t>
  </si>
  <si>
    <t>潭门镇</t>
  </si>
  <si>
    <t>55014066</t>
  </si>
  <si>
    <t>万泉镇</t>
  </si>
  <si>
    <t>55014070</t>
  </si>
  <si>
    <t>阳江镇</t>
  </si>
  <si>
    <t>55014068</t>
  </si>
  <si>
    <t>中原镇</t>
  </si>
  <si>
    <t>55014218</t>
  </si>
  <si>
    <t>长征镇</t>
  </si>
  <si>
    <t>琼中黎族苗族自治县</t>
  </si>
  <si>
    <t>55014221</t>
  </si>
  <si>
    <t>吊罗山乡</t>
  </si>
  <si>
    <t>55014224</t>
  </si>
  <si>
    <t>海南热带雨林国家公园管理局黎母山分局</t>
  </si>
  <si>
    <t>55014217</t>
  </si>
  <si>
    <t>和平镇</t>
  </si>
  <si>
    <t>55014219</t>
  </si>
  <si>
    <t>红毛镇</t>
  </si>
  <si>
    <t>55014216</t>
  </si>
  <si>
    <t>黎母山镇</t>
  </si>
  <si>
    <t>55014222</t>
  </si>
  <si>
    <t>上安乡</t>
  </si>
  <si>
    <t>55014223</t>
  </si>
  <si>
    <t>什运乡</t>
  </si>
  <si>
    <t>55014215</t>
  </si>
  <si>
    <t>湾岭镇</t>
  </si>
  <si>
    <t>55014214</t>
  </si>
  <si>
    <t>营根镇</t>
  </si>
  <si>
    <t>55014220</t>
  </si>
  <si>
    <t>中平镇</t>
  </si>
  <si>
    <t>55014132</t>
  </si>
  <si>
    <t>枫木镇</t>
  </si>
  <si>
    <t>屯昌县</t>
  </si>
  <si>
    <t>55014135</t>
  </si>
  <si>
    <t>南坤镇</t>
  </si>
  <si>
    <t>55014134</t>
  </si>
  <si>
    <t>南吕镇</t>
  </si>
  <si>
    <t>55014136</t>
  </si>
  <si>
    <t>坡心镇</t>
  </si>
  <si>
    <t>55014130</t>
  </si>
  <si>
    <t>屯城镇</t>
  </si>
  <si>
    <t>55014133</t>
  </si>
  <si>
    <t>乌坡镇</t>
  </si>
  <si>
    <t>55014137</t>
  </si>
  <si>
    <t>西昌镇</t>
  </si>
  <si>
    <t>55014131</t>
  </si>
  <si>
    <t>新兴镇</t>
  </si>
  <si>
    <t>55014104</t>
  </si>
  <si>
    <t>北大镇</t>
  </si>
  <si>
    <t>万宁市</t>
  </si>
  <si>
    <t>55014102</t>
  </si>
  <si>
    <t>长丰镇</t>
  </si>
  <si>
    <t>55014099</t>
  </si>
  <si>
    <t>大茂镇</t>
  </si>
  <si>
    <t>55014108</t>
  </si>
  <si>
    <t>地方国营六连林场</t>
  </si>
  <si>
    <t>55014100</t>
  </si>
  <si>
    <t>东澳镇</t>
  </si>
  <si>
    <t>55014097</t>
  </si>
  <si>
    <t>和乐镇</t>
  </si>
  <si>
    <t>55014098</t>
  </si>
  <si>
    <t>后安镇</t>
  </si>
  <si>
    <t>55014101</t>
  </si>
  <si>
    <t>礼纪镇</t>
  </si>
  <si>
    <t>55014096</t>
  </si>
  <si>
    <t>龙滚镇</t>
  </si>
  <si>
    <t>55014105</t>
  </si>
  <si>
    <t>南桥镇</t>
  </si>
  <si>
    <t>55014106</t>
  </si>
  <si>
    <t>三更罗镇</t>
  </si>
  <si>
    <t>55014103</t>
  </si>
  <si>
    <t>山根镇</t>
  </si>
  <si>
    <t>55014095</t>
  </si>
  <si>
    <t>万城镇</t>
  </si>
  <si>
    <t>55014107</t>
  </si>
  <si>
    <t>兴隆华侨农场</t>
  </si>
  <si>
    <t>55014090</t>
  </si>
  <si>
    <t>抱罗镇</t>
  </si>
  <si>
    <t>文昌市</t>
  </si>
  <si>
    <t>55014088</t>
  </si>
  <si>
    <t>昌洒镇</t>
  </si>
  <si>
    <t>55014084</t>
  </si>
  <si>
    <t>东阁镇</t>
  </si>
  <si>
    <t>55014086</t>
  </si>
  <si>
    <t>东郊镇</t>
  </si>
  <si>
    <t>55015085</t>
  </si>
  <si>
    <t>55014082</t>
  </si>
  <si>
    <t>东路镇</t>
  </si>
  <si>
    <t>55014091</t>
  </si>
  <si>
    <t>冯坡镇</t>
  </si>
  <si>
    <t>55014094</t>
  </si>
  <si>
    <t>公坡镇</t>
  </si>
  <si>
    <t>55014081</t>
  </si>
  <si>
    <t>会文镇</t>
  </si>
  <si>
    <t>55014092</t>
  </si>
  <si>
    <t>锦山镇</t>
  </si>
  <si>
    <t>55014087</t>
  </si>
  <si>
    <t>龙楼镇</t>
  </si>
  <si>
    <t>55014080</t>
  </si>
  <si>
    <t>蓬莱镇</t>
  </si>
  <si>
    <t>55014093</t>
  </si>
  <si>
    <t>铺前镇</t>
  </si>
  <si>
    <t>55014083</t>
  </si>
  <si>
    <t>潭牛镇</t>
  </si>
  <si>
    <t>55014078</t>
  </si>
  <si>
    <t>文城镇</t>
  </si>
  <si>
    <t>55014085</t>
  </si>
  <si>
    <t>文教镇</t>
  </si>
  <si>
    <t>55014089</t>
  </si>
  <si>
    <t>翁田镇</t>
  </si>
  <si>
    <t>55014079</t>
  </si>
  <si>
    <t>重兴镇</t>
  </si>
  <si>
    <t>55014062</t>
  </si>
  <si>
    <t>畅好乡</t>
  </si>
  <si>
    <t>五指山市</t>
  </si>
  <si>
    <t>55014061</t>
  </si>
  <si>
    <t>番阳镇</t>
  </si>
  <si>
    <t>55014063</t>
  </si>
  <si>
    <t>毛道乡</t>
  </si>
  <si>
    <t>55014060</t>
  </si>
  <si>
    <t>毛阳镇</t>
  </si>
  <si>
    <t>55014059</t>
  </si>
  <si>
    <t>南圣镇</t>
  </si>
  <si>
    <t>55014064</t>
  </si>
  <si>
    <t>水满乡</t>
  </si>
  <si>
    <t>55015079</t>
  </si>
  <si>
    <t>中沙岛礁</t>
  </si>
  <si>
    <t>中沙群岛的岛礁及其海域</t>
  </si>
  <si>
    <t>55015322</t>
  </si>
  <si>
    <t>55015313</t>
  </si>
  <si>
    <t>55015325</t>
  </si>
  <si>
    <t>55015319</t>
  </si>
  <si>
    <t>55015316</t>
  </si>
  <si>
    <t>55015318</t>
  </si>
  <si>
    <t>55015311</t>
  </si>
  <si>
    <t>55015332</t>
  </si>
  <si>
    <t>55015315</t>
  </si>
  <si>
    <t>55015317</t>
  </si>
  <si>
    <t>55015310</t>
  </si>
  <si>
    <t>55015312</t>
  </si>
  <si>
    <t>55014058</t>
  </si>
  <si>
    <t>通什镇</t>
  </si>
  <si>
    <t>55015321</t>
  </si>
  <si>
    <t>55015326</t>
  </si>
  <si>
    <t>55015084</t>
  </si>
  <si>
    <t>55015331</t>
  </si>
  <si>
    <t>55015323</t>
  </si>
  <si>
    <t>商圈名称</t>
  </si>
  <si>
    <t>商圈信息状态</t>
  </si>
  <si>
    <t>组织信息编码</t>
  </si>
  <si>
    <t>业务类型</t>
  </si>
  <si>
    <t>地区部</t>
  </si>
  <si>
    <t>代表处</t>
  </si>
  <si>
    <t>办事处</t>
  </si>
  <si>
    <t>大区</t>
  </si>
  <si>
    <t>小区</t>
  </si>
  <si>
    <t>镇/街道</t>
  </si>
  <si>
    <t>街道及详细名称</t>
  </si>
  <si>
    <t>商圈位置</t>
  </si>
  <si>
    <t>商圈CAPA</t>
  </si>
  <si>
    <t>专区专柜商圈等级</t>
  </si>
  <si>
    <t>体验店商圈等级</t>
  </si>
  <si>
    <t>IT通路商圈等级</t>
  </si>
  <si>
    <t>CNSQCN00119002</t>
  </si>
  <si>
    <t>三亚天悦城商圈</t>
  </si>
  <si>
    <t>已完成</t>
  </si>
  <si>
    <t>000219</t>
  </si>
  <si>
    <t>中国地区部</t>
  </si>
  <si>
    <t>中国区海南业务部</t>
  </si>
  <si>
    <t>市区</t>
  </si>
  <si>
    <t>800</t>
  </si>
  <si>
    <t>体验店</t>
  </si>
  <si>
    <t>C</t>
  </si>
  <si>
    <t>CNSQCN00118023</t>
  </si>
  <si>
    <t>友谊阳光城商圈</t>
  </si>
  <si>
    <t>2000</t>
  </si>
  <si>
    <t>体验店+专区专柜</t>
  </si>
  <si>
    <t>B</t>
  </si>
  <si>
    <t>A</t>
  </si>
  <si>
    <t>CNSQCN00118002</t>
  </si>
  <si>
    <t>蓝海购物中心商圈</t>
  </si>
  <si>
    <t>40001964</t>
  </si>
  <si>
    <t>1000</t>
  </si>
  <si>
    <t>CNSQCN00113027</t>
  </si>
  <si>
    <t>滨濂国际商圈</t>
  </si>
  <si>
    <t>40001961</t>
  </si>
  <si>
    <t>CNSQCN00115002</t>
  </si>
  <si>
    <t>海口秀英万达商圈</t>
  </si>
  <si>
    <t>40001960</t>
  </si>
  <si>
    <t>20000</t>
  </si>
  <si>
    <t>S</t>
  </si>
  <si>
    <t>CNSQCN00113004</t>
  </si>
  <si>
    <t>秀英万达广场商圈</t>
  </si>
  <si>
    <t>CNSQCN00023772</t>
  </si>
  <si>
    <t>秀英万达商圈</t>
  </si>
  <si>
    <t>荣耀门店</t>
  </si>
  <si>
    <t>郊县/县区</t>
  </si>
  <si>
    <t>400</t>
  </si>
  <si>
    <t>专区专柜</t>
  </si>
  <si>
    <t>D</t>
  </si>
  <si>
    <t>CNSQCN00112002</t>
  </si>
  <si>
    <t>友谊南海城商圈</t>
  </si>
  <si>
    <t>海南省海口市龙华区南海大道115号</t>
  </si>
  <si>
    <t>CNSQCN00023858</t>
  </si>
  <si>
    <t>三亚创新电脑城商圈</t>
  </si>
  <si>
    <t>40001966</t>
  </si>
  <si>
    <t>CNSQCN00111011</t>
  </si>
  <si>
    <t>万宁王府井商圈</t>
  </si>
  <si>
    <t>镇</t>
  </si>
  <si>
    <t>4000</t>
  </si>
  <si>
    <t>东方东海路核心商圈</t>
  </si>
  <si>
    <t>CNSQCN00054840</t>
  </si>
  <si>
    <t>三亚崖城市场商圈</t>
  </si>
  <si>
    <t>CNSQCN00054841</t>
  </si>
  <si>
    <t>保亭新兴路手机商圈</t>
  </si>
  <si>
    <t>750</t>
  </si>
  <si>
    <t>CNSQCN00054842</t>
  </si>
  <si>
    <t>三亚崖城大道商圈</t>
  </si>
  <si>
    <t>CNSQCN00054843</t>
  </si>
  <si>
    <t>三亚胜利广场商圈</t>
  </si>
  <si>
    <t>CNSQCN00054844</t>
  </si>
  <si>
    <t>白沙牙叉镇商圈</t>
  </si>
  <si>
    <t>150</t>
  </si>
  <si>
    <t>E</t>
  </si>
  <si>
    <t>CNSQCN00054845</t>
  </si>
  <si>
    <t>三亚一方百货商圈</t>
  </si>
  <si>
    <t>CNSQCN00054846</t>
  </si>
  <si>
    <t>三亚二中商圈</t>
  </si>
  <si>
    <t>CNSQCN00054847</t>
  </si>
  <si>
    <t>三亚新风街商圈</t>
  </si>
  <si>
    <t>CNSQCN00054848</t>
  </si>
  <si>
    <t>琼海金海路商圈</t>
  </si>
  <si>
    <t>CNSQCN00054849</t>
  </si>
  <si>
    <t>乐东黄流中心大道商圈</t>
  </si>
  <si>
    <t>CNSQCN00054850</t>
  </si>
  <si>
    <t>屯昌昌盛路商圈</t>
  </si>
  <si>
    <t>CNSQCN00054851</t>
  </si>
  <si>
    <t>三亚金思达商圈</t>
  </si>
  <si>
    <t>CNSQCN00054853</t>
  </si>
  <si>
    <t>三亚港华商圈</t>
  </si>
  <si>
    <t>CNSQCN00054855</t>
  </si>
  <si>
    <t>陵水海韵广场商圈</t>
  </si>
  <si>
    <t>CNSQCN00054856</t>
  </si>
  <si>
    <t>琼海善集路商圈</t>
  </si>
  <si>
    <t>CNSQCN00054857</t>
  </si>
  <si>
    <t>琼海博鳌商圈</t>
  </si>
  <si>
    <t>CNSQCN00054858</t>
  </si>
  <si>
    <t>万宁光明路商圈</t>
  </si>
  <si>
    <t>CNSQCN00054859</t>
  </si>
  <si>
    <t>儋州木棠商圈</t>
  </si>
  <si>
    <t>CNSQCN00054860</t>
  </si>
  <si>
    <t>万宁红专路商圈</t>
  </si>
  <si>
    <t>CNSQCN00054861</t>
  </si>
  <si>
    <t>屯昌县委商圈</t>
  </si>
  <si>
    <t>CNSQCN00054863</t>
  </si>
  <si>
    <t>澄迈西达农场商圈</t>
  </si>
  <si>
    <t>40003145</t>
  </si>
  <si>
    <t>国营西达农场</t>
  </si>
  <si>
    <t>CNSQCN00054864</t>
  </si>
  <si>
    <t>万宁环市一路商圈</t>
  </si>
  <si>
    <t>东方华人国际商圈</t>
  </si>
  <si>
    <t>CNSQCN00054866</t>
  </si>
  <si>
    <t>美兰三江镇商圈</t>
  </si>
  <si>
    <t>CNSQCN00054867</t>
  </si>
  <si>
    <t>屯昌农博城商圈</t>
  </si>
  <si>
    <t>CNSQCN00054868</t>
  </si>
  <si>
    <t>琼中旧州镇商圈</t>
  </si>
  <si>
    <t>CNSQCN00054869</t>
  </si>
  <si>
    <t>万宁建设路商圈</t>
  </si>
  <si>
    <t>CNSQCN00054870</t>
  </si>
  <si>
    <t>屯昌水口路商圈</t>
  </si>
  <si>
    <t>CNSQCN00054871</t>
  </si>
  <si>
    <t>琼海富海路商圈</t>
  </si>
  <si>
    <t>CNSQCN00054872</t>
  </si>
  <si>
    <t>琼海兴海路商圈</t>
  </si>
  <si>
    <t>CNSQCN00054873</t>
  </si>
  <si>
    <t>屯昌红旗路商圈</t>
  </si>
  <si>
    <t>CNSQCN00054874</t>
  </si>
  <si>
    <t>琼海德海路商圈</t>
  </si>
  <si>
    <t>CNSQCN00058748</t>
  </si>
  <si>
    <t>海口市美兰区DC电脑城</t>
  </si>
  <si>
    <t>40001963</t>
  </si>
  <si>
    <t>IT通路</t>
  </si>
  <si>
    <t>CNSQCN00023630</t>
  </si>
  <si>
    <t>白沙邦溪镇商圈</t>
  </si>
  <si>
    <t>CNSQCN00023631</t>
  </si>
  <si>
    <t>白沙国营龙江农场商圈</t>
  </si>
  <si>
    <t>40003171</t>
  </si>
  <si>
    <t>国营龙江农场</t>
  </si>
  <si>
    <t>CNSQCN00023632</t>
  </si>
  <si>
    <t>白沙七坊镇商圈</t>
  </si>
  <si>
    <t>CNSQCN00023633</t>
  </si>
  <si>
    <t>白沙牙叉中路商圈</t>
  </si>
  <si>
    <t>CNSQCN00023634</t>
  </si>
  <si>
    <t>保亭金江大道商圈</t>
  </si>
  <si>
    <t>CNSQCN00023635</t>
  </si>
  <si>
    <t>保亭南茂镇商圈</t>
  </si>
  <si>
    <t>CNSQCN00023636</t>
  </si>
  <si>
    <t>保亭三道镇商圈</t>
  </si>
  <si>
    <t>40003226</t>
  </si>
  <si>
    <t>国营三道农场</t>
  </si>
  <si>
    <t>CNSQCN00023637</t>
  </si>
  <si>
    <t>保亭什岭大道商圈</t>
  </si>
  <si>
    <t>CNSQCN00023638</t>
  </si>
  <si>
    <t>保亭新兴西路商圈</t>
  </si>
  <si>
    <t>CNSQCN00023639</t>
  </si>
  <si>
    <t>保亭新政镇商圈</t>
  </si>
  <si>
    <t>CNSQCN00023640</t>
  </si>
  <si>
    <t>昌江叉河镇商圈</t>
  </si>
  <si>
    <t>CNSQCN00023641</t>
  </si>
  <si>
    <t>昌江海尾镇商圈</t>
  </si>
  <si>
    <t>CNSQCN00023642</t>
  </si>
  <si>
    <t>昌江恒基广场商圈</t>
  </si>
  <si>
    <t>CNSQCN00023643</t>
  </si>
  <si>
    <t>昌江人民北路商圈</t>
  </si>
  <si>
    <t>CNSQCN00023644</t>
  </si>
  <si>
    <t>昌江十月田镇商圈</t>
  </si>
  <si>
    <t>CNSQCN00023645</t>
  </si>
  <si>
    <t>昌江乌烈镇商圈</t>
  </si>
  <si>
    <t>CNSQCN00023646</t>
  </si>
  <si>
    <t>澄迈白莲商圈</t>
  </si>
  <si>
    <t>CNSQCN00023647</t>
  </si>
  <si>
    <t>澄迈澄江路商圈</t>
  </si>
  <si>
    <t>CNSQCN00023648</t>
  </si>
  <si>
    <t>澄迈大丰镇商圈</t>
  </si>
  <si>
    <t>CNSQCN00023649</t>
  </si>
  <si>
    <t>澄迈福山镇商圈</t>
  </si>
  <si>
    <t>CNSQCN00023650</t>
  </si>
  <si>
    <t>澄迈洪都购物中心商圈</t>
  </si>
  <si>
    <t>CNSQCN00023651</t>
  </si>
  <si>
    <t>澄迈加乐镇商圈</t>
  </si>
  <si>
    <t>CNSQCN00023653</t>
  </si>
  <si>
    <t>澄迈昆仑农场商圈</t>
  </si>
  <si>
    <t>CNSQCN00023654</t>
  </si>
  <si>
    <t>澄迈桥头镇商圈</t>
  </si>
  <si>
    <t>CNSQCN00023655</t>
  </si>
  <si>
    <t>澄迈仁兴镇商圈</t>
  </si>
  <si>
    <t>CNSQCN00023656</t>
  </si>
  <si>
    <t>澄迈瑞溪镇商圈</t>
  </si>
  <si>
    <t>CNSQCN00023657</t>
  </si>
  <si>
    <t>澄迈文化北路商圈</t>
  </si>
  <si>
    <t>CNSQCN00023658</t>
  </si>
  <si>
    <t>澄迈文明路商圈</t>
  </si>
  <si>
    <t>CNSQCN00023659</t>
  </si>
  <si>
    <t>澄迈文儒镇商圈</t>
  </si>
  <si>
    <t>CNSQCN00023660</t>
  </si>
  <si>
    <t>澄迈西达农场商圈商圈</t>
  </si>
  <si>
    <t>40003140</t>
  </si>
  <si>
    <t>CNSQCN00023661</t>
  </si>
  <si>
    <t>澄迈永发镇商圈</t>
  </si>
  <si>
    <t>CNSQCN00023662</t>
  </si>
  <si>
    <t>澄迈中兴镇商圈</t>
  </si>
  <si>
    <t>CNSQCN00023667</t>
  </si>
  <si>
    <t>儋州东风路商圈</t>
  </si>
  <si>
    <t>CNSQCN00023677</t>
  </si>
  <si>
    <t>儋州南兴街商圈</t>
  </si>
  <si>
    <t>CNSQCN00023680</t>
  </si>
  <si>
    <t>儋州白马井人民路商圈</t>
  </si>
  <si>
    <t>CNSQCN00023694</t>
  </si>
  <si>
    <t>定安定城镇商圈</t>
  </si>
  <si>
    <t>CNSQCN00023695</t>
  </si>
  <si>
    <t>定安富文镇商圈</t>
  </si>
  <si>
    <t>CNSQCN00023696</t>
  </si>
  <si>
    <t>定安翰林镇商圈</t>
  </si>
  <si>
    <t>CNSQCN00023697</t>
  </si>
  <si>
    <t>定安黄竹镇商圈</t>
  </si>
  <si>
    <t>CNSQCN00023698</t>
  </si>
  <si>
    <t>定安雷鸣镇商圈</t>
  </si>
  <si>
    <t>CNSQCN00023699</t>
  </si>
  <si>
    <t>定安岭口镇商圈</t>
  </si>
  <si>
    <t>CNSQCN00023700</t>
  </si>
  <si>
    <t>定安龙河镇商圈</t>
  </si>
  <si>
    <t>CNSQCN00023701</t>
  </si>
  <si>
    <t>定安龙湖镇商圈</t>
  </si>
  <si>
    <t>CNSQCN00023702</t>
  </si>
  <si>
    <t>定安龙门镇商圈</t>
  </si>
  <si>
    <t>CNSQCN00023703</t>
  </si>
  <si>
    <t>定安新竹镇商圈</t>
  </si>
  <si>
    <t>CNSQCN00023704</t>
  </si>
  <si>
    <t>定安沿江二路商圈</t>
  </si>
  <si>
    <t>CNSQCN00023716</t>
  </si>
  <si>
    <t>龙华滨海商圈</t>
  </si>
  <si>
    <t>CNSQCN00023717</t>
  </si>
  <si>
    <t>龙华城西商圈</t>
  </si>
  <si>
    <t>CNSQCN00023718</t>
  </si>
  <si>
    <t>龙华国贸商圈</t>
  </si>
  <si>
    <t>CNSQCN00023719</t>
  </si>
  <si>
    <t>龙华海府路商圈</t>
  </si>
  <si>
    <t>CNSQCN00023720</t>
  </si>
  <si>
    <t>龙华海垦商圈</t>
  </si>
  <si>
    <t>CNSQCN00023721</t>
  </si>
  <si>
    <t>龙华海秀商圈</t>
  </si>
  <si>
    <t>CNSQCN00023722</t>
  </si>
  <si>
    <t>龙华解放西商圈</t>
  </si>
  <si>
    <t>CNSQCN00023723</t>
  </si>
  <si>
    <t>龙华金盘商圈</t>
  </si>
  <si>
    <t>CNSQCN00023724</t>
  </si>
  <si>
    <t>龙华京华城商圈</t>
  </si>
  <si>
    <t>CNSQCN00023725</t>
  </si>
  <si>
    <t>龙华龙桥镇商圈</t>
  </si>
  <si>
    <t>CNSQCN00023726</t>
  </si>
  <si>
    <t>龙华龙泉镇商圈</t>
  </si>
  <si>
    <t>CNSQCN00023727</t>
  </si>
  <si>
    <t>龙华南沙商圈</t>
  </si>
  <si>
    <t>CNSQCN00023728</t>
  </si>
  <si>
    <t>龙华坡博商圈</t>
  </si>
  <si>
    <t>CNSQCN00023729</t>
  </si>
  <si>
    <t>龙华吾悦广场商圈</t>
  </si>
  <si>
    <t>CNSQCN00023732</t>
  </si>
  <si>
    <t>龙华友谊阳光城商圈</t>
  </si>
  <si>
    <t>CNSQCN00023733</t>
  </si>
  <si>
    <t>龙华遵谭镇商圈</t>
  </si>
  <si>
    <t>CNSQCN00023734</t>
  </si>
  <si>
    <t>美兰890广场商圈</t>
  </si>
  <si>
    <t>CNSQCN00023735</t>
  </si>
  <si>
    <t>美兰大致坡商圈</t>
  </si>
  <si>
    <t>CNSQCN00023736</t>
  </si>
  <si>
    <t>美兰东湖商圈</t>
  </si>
  <si>
    <t>CNSQCN00023737</t>
  </si>
  <si>
    <t>美兰桂林洋商圈</t>
  </si>
  <si>
    <t>CNSQCN00023738</t>
  </si>
  <si>
    <t>美兰国兴商圈</t>
  </si>
  <si>
    <t>CNSQCN00023739</t>
  </si>
  <si>
    <t>美兰海甸商圈</t>
  </si>
  <si>
    <t>CNSQCN00023740</t>
  </si>
  <si>
    <t>美兰海府路商圈</t>
  </si>
  <si>
    <t>CNSQCN00023741</t>
  </si>
  <si>
    <t>美兰海南大学商圈</t>
  </si>
  <si>
    <t>CNSQCN00023743</t>
  </si>
  <si>
    <t>美兰灵山商圈</t>
  </si>
  <si>
    <t>CNSQCN00023744</t>
  </si>
  <si>
    <t>美兰明珠-DC商圈</t>
  </si>
  <si>
    <t>CNSQCN00023745</t>
  </si>
  <si>
    <t>美兰南亚商圈</t>
  </si>
  <si>
    <t>CNSQCN00023746</t>
  </si>
  <si>
    <t>美兰鹏辉商圈</t>
  </si>
  <si>
    <t>CNSQCN00023747</t>
  </si>
  <si>
    <t>美兰青年路商圈</t>
  </si>
  <si>
    <t>CNSQCN00023748</t>
  </si>
  <si>
    <t>美兰文明中商圈</t>
  </si>
  <si>
    <t>CNSQCN00023749</t>
  </si>
  <si>
    <t>美兰新埠岛商圈</t>
  </si>
  <si>
    <t>CNSQCN00023750</t>
  </si>
  <si>
    <t>琼山滨江街道办商圈</t>
  </si>
  <si>
    <t>CNSQCN00023751</t>
  </si>
  <si>
    <t>琼山凤翔商圈</t>
  </si>
  <si>
    <t>CNSQCN00023752</t>
  </si>
  <si>
    <t>琼山府城商圈</t>
  </si>
  <si>
    <t>CNSQCN00023754</t>
  </si>
  <si>
    <t>琼山红旗镇商圈</t>
  </si>
  <si>
    <t>CNSQCN00023755</t>
  </si>
  <si>
    <t>琼山甲子镇商圈</t>
  </si>
  <si>
    <t>CNSQCN00023756</t>
  </si>
  <si>
    <t>琼山旧州商圈</t>
  </si>
  <si>
    <t>CNSQCN00023757</t>
  </si>
  <si>
    <t>琼山龙塘镇商圈</t>
  </si>
  <si>
    <t>CNSQCN00023758</t>
  </si>
  <si>
    <t>琼山日月商圈</t>
  </si>
  <si>
    <t>CNSQCN00023759</t>
  </si>
  <si>
    <t>琼山三门坡镇商圈</t>
  </si>
  <si>
    <t>CNSQCN00023760</t>
  </si>
  <si>
    <t>琼山云龙镇商圈</t>
  </si>
  <si>
    <t>CNSQCN00023762</t>
  </si>
  <si>
    <t>秀英东山镇商圈</t>
  </si>
  <si>
    <t>CNSQCN00023767</t>
  </si>
  <si>
    <t>秀英吉马隆广场商圈</t>
  </si>
  <si>
    <t>CNSQCN00023768</t>
  </si>
  <si>
    <t>龙华龙昆南商圈</t>
  </si>
  <si>
    <t>CNSQCN00023771</t>
  </si>
  <si>
    <t>秀英石山镇商圈</t>
  </si>
  <si>
    <t>CNSQCN00023774</t>
  </si>
  <si>
    <t>秀英秀华路商圈</t>
  </si>
  <si>
    <t>CNSQCN00023775</t>
  </si>
  <si>
    <t>秀英商圈</t>
  </si>
  <si>
    <t>CNSQCN00023776</t>
  </si>
  <si>
    <t>秀英永兴商圈</t>
  </si>
  <si>
    <t>CNSQCN00023778</t>
  </si>
  <si>
    <t>秀英远大国际购物广场商圈</t>
  </si>
  <si>
    <t>CNSQCN00023779</t>
  </si>
  <si>
    <t>秀英长流商圈</t>
  </si>
  <si>
    <t>CNSQCN00023792</t>
  </si>
  <si>
    <t>临高博厚镇商圈</t>
  </si>
  <si>
    <t>CNSQCN00023793</t>
  </si>
  <si>
    <t>临高调楼镇商圈</t>
  </si>
  <si>
    <t>CNSQCN00023794</t>
  </si>
  <si>
    <t>临高东英镇商圈</t>
  </si>
  <si>
    <t>CNSQCN00023795</t>
  </si>
  <si>
    <t>临高多文镇商圈</t>
  </si>
  <si>
    <t>CNSQCN00023796</t>
  </si>
  <si>
    <t>临高购物公园商圈</t>
  </si>
  <si>
    <t>CNSQCN00023797</t>
  </si>
  <si>
    <t>临高和舍镇商圈</t>
  </si>
  <si>
    <t>CNSQCN00023798</t>
  </si>
  <si>
    <t>临高皇桐镇商圈</t>
  </si>
  <si>
    <t>CNSQCN00023799</t>
  </si>
  <si>
    <t>临高加来镇商圈</t>
  </si>
  <si>
    <t>CNSQCN00023800</t>
  </si>
  <si>
    <t>临高解放路商圈</t>
  </si>
  <si>
    <t>CNSQCN00023801</t>
  </si>
  <si>
    <t>临高临城镇商圈</t>
  </si>
  <si>
    <t>CNSQCN00023802</t>
  </si>
  <si>
    <t>临高美台镇商圈</t>
  </si>
  <si>
    <t>CNSQCN00023803</t>
  </si>
  <si>
    <t>临高南宝镇商圈</t>
  </si>
  <si>
    <t>CNSQCN00023804</t>
  </si>
  <si>
    <t>临高新盈镇商圈</t>
  </si>
  <si>
    <t>CNSQCN00023805</t>
  </si>
  <si>
    <t>临高跃进路商圈</t>
  </si>
  <si>
    <t>CNSQCN00023806</t>
  </si>
  <si>
    <t>陵水光坡镇商圈</t>
  </si>
  <si>
    <t>CNSQCN00023807</t>
  </si>
  <si>
    <t>陵水黎安镇商圈</t>
  </si>
  <si>
    <t>CNSQCN00023808</t>
  </si>
  <si>
    <t>陵水文化路商圈</t>
  </si>
  <si>
    <t>CNSQCN00023809</t>
  </si>
  <si>
    <t>陵水中山路商圈</t>
  </si>
  <si>
    <t>CNSQCN00023810</t>
  </si>
  <si>
    <t>陵水隆广镇商圈</t>
  </si>
  <si>
    <t>40003204</t>
  </si>
  <si>
    <t>CNSQCN00023811</t>
  </si>
  <si>
    <t>陵水三才镇商圈</t>
  </si>
  <si>
    <t>40003202</t>
  </si>
  <si>
    <t>CNSQCN00023812</t>
  </si>
  <si>
    <t>陵水提蒙乡商圈</t>
  </si>
  <si>
    <t>CNSQCN00023813</t>
  </si>
  <si>
    <t>陵水文罗镇商圈</t>
  </si>
  <si>
    <t>40003205</t>
  </si>
  <si>
    <t>CNSQCN00023814</t>
  </si>
  <si>
    <t>陵水椰林镇商圈</t>
  </si>
  <si>
    <t>CNSQCN00023815</t>
  </si>
  <si>
    <t>陵水英海大道商圈</t>
  </si>
  <si>
    <t>CNSQCN00023816</t>
  </si>
  <si>
    <t>陵水英榆大道商圈</t>
  </si>
  <si>
    <t>CNSQCN00023817</t>
  </si>
  <si>
    <t>陵水中心大道商圈</t>
  </si>
  <si>
    <t>CNSQCN00023818</t>
  </si>
  <si>
    <t>陵水祖南线路商圈</t>
  </si>
  <si>
    <t>CNSQCN00023839</t>
  </si>
  <si>
    <t>琼中新进农场商圈</t>
  </si>
  <si>
    <t>40003237</t>
  </si>
  <si>
    <t>国营阳江农场</t>
  </si>
  <si>
    <t>CNSQCN00023846</t>
  </si>
  <si>
    <t>三亚林旺商圈</t>
  </si>
  <si>
    <t>40001965</t>
  </si>
  <si>
    <t>CNSQCN00023847</t>
  </si>
  <si>
    <t>三亚免税城商圈</t>
  </si>
  <si>
    <t>CNSQCN00023848</t>
  </si>
  <si>
    <t>三亚藤桥商圈</t>
  </si>
  <si>
    <t>CNSQCN00023849</t>
  </si>
  <si>
    <t>三亚大东海商圈</t>
  </si>
  <si>
    <t>CNSQCN00023850</t>
  </si>
  <si>
    <t>三亚金鸡岭商圈</t>
  </si>
  <si>
    <t>CNSQCN00023851</t>
  </si>
  <si>
    <t>三亚金润阳光商圈</t>
  </si>
  <si>
    <t>CNSQCN00023852</t>
  </si>
  <si>
    <t>三亚蓝海广场商圈</t>
  </si>
  <si>
    <t>CNSQCN00023853</t>
  </si>
  <si>
    <t>三亚荔枝沟金思达商圈</t>
  </si>
  <si>
    <t>CNSQCN00023854</t>
  </si>
  <si>
    <t>三亚荔枝沟商圈</t>
  </si>
  <si>
    <t>CNSQCN00023855</t>
  </si>
  <si>
    <t>青春颂广场商圈</t>
  </si>
  <si>
    <t>CNSQCN00023856</t>
  </si>
  <si>
    <t>三亚商品街商圈</t>
  </si>
  <si>
    <t>CNSQCN00023857</t>
  </si>
  <si>
    <t>三亚田独商圈</t>
  </si>
  <si>
    <t>CNSQCN00023859</t>
  </si>
  <si>
    <t>三亚国际购物中心商圈</t>
  </si>
  <si>
    <t>CNSQCN00023860</t>
  </si>
  <si>
    <t>澄迈解放路商圈</t>
  </si>
  <si>
    <t>CNSQCN00023864</t>
  </si>
  <si>
    <t>三亚马岭街商圈</t>
  </si>
  <si>
    <t>CNSQCN00023865</t>
  </si>
  <si>
    <t>三亚明珠广场商圈</t>
  </si>
  <si>
    <t>CNSQCN00023866</t>
  </si>
  <si>
    <t>三亚南岛商圈</t>
  </si>
  <si>
    <t>CNSQCN00023867</t>
  </si>
  <si>
    <t>三亚青春颂广场商圈</t>
  </si>
  <si>
    <t>CNSQCN00023868</t>
  </si>
  <si>
    <t>三亚解放路商圈</t>
  </si>
  <si>
    <t>CNSQCN00023869</t>
  </si>
  <si>
    <t>三亚羊栏商圈</t>
  </si>
  <si>
    <t>CNSQCN00023870</t>
  </si>
  <si>
    <t>三亚立才商圈</t>
  </si>
  <si>
    <t>40001967</t>
  </si>
  <si>
    <t>CNSQCN00023871</t>
  </si>
  <si>
    <t>三亚南滨商圈</t>
  </si>
  <si>
    <t>乡</t>
  </si>
  <si>
    <t>CNSQCN00023872</t>
  </si>
  <si>
    <t>三亚桶井商圈</t>
  </si>
  <si>
    <t>CNSQCN00023873</t>
  </si>
  <si>
    <t>三亚崖城商圈</t>
  </si>
  <si>
    <t>CNSQCN00023874</t>
  </si>
  <si>
    <t>屯昌枫木镇商圈</t>
  </si>
  <si>
    <t>CNSQCN00023875</t>
  </si>
  <si>
    <t>屯昌南坤镇商圈</t>
  </si>
  <si>
    <t>CNSQCN00023876</t>
  </si>
  <si>
    <t>屯昌南吕镇商圈</t>
  </si>
  <si>
    <t>CNSQCN00023877</t>
  </si>
  <si>
    <t>屯昌屯城镇商圈</t>
  </si>
  <si>
    <t>CNSQCN00023878</t>
  </si>
  <si>
    <t>屯昌文化路商圈</t>
  </si>
  <si>
    <t>CNSQCN00023879</t>
  </si>
  <si>
    <t>屯昌乌坡镇商圈</t>
  </si>
  <si>
    <t>CNSQCN00023880</t>
  </si>
  <si>
    <t>屯昌西昌镇商圈</t>
  </si>
  <si>
    <t>CNSQCN00023881</t>
  </si>
  <si>
    <t>屯昌新兴镇商圈</t>
  </si>
  <si>
    <t>CNSQCN00023887</t>
  </si>
  <si>
    <t>万宁礼纪镇商圈</t>
  </si>
  <si>
    <t>CNSQCN00023894</t>
  </si>
  <si>
    <t>万宁长丰镇商圈</t>
  </si>
  <si>
    <t>CNSQCN00023900</t>
  </si>
  <si>
    <t>文昌龙楼镇商圈</t>
  </si>
  <si>
    <t>CNSQCN00023901</t>
  </si>
  <si>
    <t>文昌迈号镇商圈</t>
  </si>
  <si>
    <t>CNSQCN00023904</t>
  </si>
  <si>
    <t>文昌清澜镇商圈</t>
  </si>
  <si>
    <t>CNSQCN00023905</t>
  </si>
  <si>
    <t>文昌东风路商圈</t>
  </si>
  <si>
    <t>CNSQCN00054113</t>
  </si>
  <si>
    <t>万宁南桥商圈</t>
  </si>
  <si>
    <t>CNSQCN00054114</t>
  </si>
  <si>
    <t>万宁三更罗商圈</t>
  </si>
  <si>
    <t>40003095</t>
  </si>
  <si>
    <t>国营新中农场</t>
  </si>
  <si>
    <t>CNSQCN00054115</t>
  </si>
  <si>
    <t>万宁万城镇商圈</t>
  </si>
  <si>
    <t>CNSQCN00054116</t>
  </si>
  <si>
    <t>万宁文明中路商圈</t>
  </si>
  <si>
    <t>CNSQCN00054117</t>
  </si>
  <si>
    <t>万宁兴隆镇商圈</t>
  </si>
  <si>
    <t>CNSQCN00054118</t>
  </si>
  <si>
    <t>文昌昌洒镇商圈</t>
  </si>
  <si>
    <t>CNSQCN00054119</t>
  </si>
  <si>
    <t>文昌东阁镇商圈</t>
  </si>
  <si>
    <t>CNSQCN00054120</t>
  </si>
  <si>
    <t>文昌东郊镇商圈</t>
  </si>
  <si>
    <t>CNSQCN00054121</t>
  </si>
  <si>
    <t>文昌会文镇商圈</t>
  </si>
  <si>
    <t>CNSQCN00054122</t>
  </si>
  <si>
    <t>文昌锦山镇商圈</t>
  </si>
  <si>
    <t>CNSQCN00054123</t>
  </si>
  <si>
    <t>龙楼镇商圈</t>
  </si>
  <si>
    <t>CNSQCN00054124</t>
  </si>
  <si>
    <t>文昌蓬莱镇商圈</t>
  </si>
  <si>
    <t>CNSQCN00054125</t>
  </si>
  <si>
    <t>文昌铺前镇商圈</t>
  </si>
  <si>
    <t>CNSQCN00054126</t>
  </si>
  <si>
    <t>文昌文城镇商圈</t>
  </si>
  <si>
    <t>CNSQCN00054127</t>
  </si>
  <si>
    <t>文昌文教镇商圈</t>
  </si>
  <si>
    <t>CNSQCN00054128</t>
  </si>
  <si>
    <t>文昌翁田镇商圈</t>
  </si>
  <si>
    <t>CNSQCN00054129</t>
  </si>
  <si>
    <t>五指山毛阳镇商圈</t>
  </si>
  <si>
    <t>40003016</t>
  </si>
  <si>
    <t>CNSQCN00054130</t>
  </si>
  <si>
    <t>五指山南圣镇商圈</t>
  </si>
  <si>
    <t>CNSQCN00054131</t>
  </si>
  <si>
    <t>五指山通什镇商圈</t>
  </si>
  <si>
    <t>CNSQCN00054132</t>
  </si>
  <si>
    <t>儋州光村商圈</t>
  </si>
  <si>
    <t>CNSQCN00054133</t>
  </si>
  <si>
    <t>儋州海头商圈</t>
  </si>
  <si>
    <t>CNSQCN00054134</t>
  </si>
  <si>
    <t>儋州解放北路商圈</t>
  </si>
  <si>
    <t>CNSQCN00054135</t>
  </si>
  <si>
    <t>儋州解放北商圈</t>
  </si>
  <si>
    <t>CNSQCN00054136</t>
  </si>
  <si>
    <t>儋州解放南路商圈</t>
  </si>
  <si>
    <t>CNSQCN00054137</t>
  </si>
  <si>
    <t>儋州马井商圈</t>
  </si>
  <si>
    <t>CNSQCN00054138</t>
  </si>
  <si>
    <t>儋州南丰商圈</t>
  </si>
  <si>
    <t>CNSQCN00054139</t>
  </si>
  <si>
    <t>儋州排浦商圈</t>
  </si>
  <si>
    <t>CNSQCN00054140</t>
  </si>
  <si>
    <t>儋州排浦镇商圈</t>
  </si>
  <si>
    <t>CNSQCN00054141</t>
  </si>
  <si>
    <t>儋州人民中路商圈</t>
  </si>
  <si>
    <t>CNSQCN00054142</t>
  </si>
  <si>
    <t>儋州三都商圈</t>
  </si>
  <si>
    <t>CNSQCN00054143</t>
  </si>
  <si>
    <t>儋州胜利路商圈</t>
  </si>
  <si>
    <t>CNSQCN00054144</t>
  </si>
  <si>
    <t>儋州王五商圈</t>
  </si>
  <si>
    <t>CNSQCN00054145</t>
  </si>
  <si>
    <t>儋州文化南商圈</t>
  </si>
  <si>
    <t>CNSQCN00054146</t>
  </si>
  <si>
    <t>儋州西培商圈</t>
  </si>
  <si>
    <t>CNSQCN00054147</t>
  </si>
  <si>
    <t>儋州夏日广场商圈</t>
  </si>
  <si>
    <t>CNSQCN00054148</t>
  </si>
  <si>
    <t>儋州新州商圈</t>
  </si>
  <si>
    <t>CNSQCN00054149</t>
  </si>
  <si>
    <t>儋州洋浦商圈</t>
  </si>
  <si>
    <t>CNSQCN00054150</t>
  </si>
  <si>
    <t>儋州园地路商圈</t>
  </si>
  <si>
    <t>CNSQCN00054151</t>
  </si>
  <si>
    <t>儋州洋浦远洋路商圈</t>
  </si>
  <si>
    <t>CNSQCN00054152</t>
  </si>
  <si>
    <t>儋州中和商圈</t>
  </si>
  <si>
    <t>40003051</t>
  </si>
  <si>
    <t>CNSQCN00054153</t>
  </si>
  <si>
    <t>儋州中兴大道商圈</t>
  </si>
  <si>
    <t>东方八所镇商圈</t>
  </si>
  <si>
    <t>东方板桥镇商圈</t>
  </si>
  <si>
    <t>东方大田镇商圈</t>
  </si>
  <si>
    <t>东方解放路商圈</t>
  </si>
  <si>
    <t>东方东海路商圈</t>
  </si>
  <si>
    <t>东方东河镇商圈</t>
  </si>
  <si>
    <t>东方感城镇商圈</t>
  </si>
  <si>
    <t>东方华侨农场商圈</t>
  </si>
  <si>
    <t>东方三家街道商圈</t>
  </si>
  <si>
    <t>东方四更镇商圈</t>
  </si>
  <si>
    <t>东方万福隆商圈</t>
  </si>
  <si>
    <t>CNSQCN00054165</t>
  </si>
  <si>
    <t>乐东抱由镇商圈</t>
  </si>
  <si>
    <t>CNSQCN00054166</t>
  </si>
  <si>
    <t>乐东佛罗镇商圈</t>
  </si>
  <si>
    <t>CNSQCN00054167</t>
  </si>
  <si>
    <t>乐东黄流镇商圈</t>
  </si>
  <si>
    <t>CNSQCN00054168</t>
  </si>
  <si>
    <t>乐东尖峰镇商圈</t>
  </si>
  <si>
    <t>CNSQCN00054169</t>
  </si>
  <si>
    <t>乐东九所镇商圈</t>
  </si>
  <si>
    <t>CNSQCN00054170</t>
  </si>
  <si>
    <t>乐东乐安路商圈</t>
  </si>
  <si>
    <t>CNSQCN00054171</t>
  </si>
  <si>
    <t>乐东利国镇商圈</t>
  </si>
  <si>
    <t>CNSQCN00054172</t>
  </si>
  <si>
    <t>乐东利国中心大道商圈</t>
  </si>
  <si>
    <t>CNSQCN00054173</t>
  </si>
  <si>
    <t>乐东千家镇商圈</t>
  </si>
  <si>
    <t>CNSQCN00054174</t>
  </si>
  <si>
    <t>乐东万冲镇商圈</t>
  </si>
  <si>
    <t>CNSQCN00054175</t>
  </si>
  <si>
    <t>乐东莺歌海商圈</t>
  </si>
  <si>
    <t>CNSQCN00054176</t>
  </si>
  <si>
    <t>乐东志仲镇商圈</t>
  </si>
  <si>
    <t>CNSQCN00054177</t>
  </si>
  <si>
    <t>琼海爱华路商圈</t>
  </si>
  <si>
    <t>CNSQCN00054178</t>
  </si>
  <si>
    <t>琼海博鳌镇商圈</t>
  </si>
  <si>
    <t>CNSQCN00054179</t>
  </si>
  <si>
    <t>琼海大路镇商圈</t>
  </si>
  <si>
    <t>CNSQCN00054180</t>
  </si>
  <si>
    <t>琼海东风路商圈</t>
  </si>
  <si>
    <t>CNSQCN00054181</t>
  </si>
  <si>
    <t>琼海会山镇商圈</t>
  </si>
  <si>
    <t>CNSQCN00054182</t>
  </si>
  <si>
    <t>琼海嘉积镇商圈</t>
  </si>
  <si>
    <t>CNSQCN00054183</t>
  </si>
  <si>
    <t>琼海龙江镇商圈</t>
  </si>
  <si>
    <t>CNSQCN00054184</t>
  </si>
  <si>
    <t>琼海石壁镇商圈</t>
  </si>
  <si>
    <t>CNSQCN00054185</t>
  </si>
  <si>
    <t>琼海塔洋镇商圈</t>
  </si>
  <si>
    <t>CNSQCN00054186</t>
  </si>
  <si>
    <t>琼海潭门镇商圈</t>
  </si>
  <si>
    <t>CNSQCN00054187</t>
  </si>
  <si>
    <t>琼海万泉镇商圈</t>
  </si>
  <si>
    <t>CNSQCN00054188</t>
  </si>
  <si>
    <t>琼海阳江镇商圈</t>
  </si>
  <si>
    <t>CNSQCN00054189</t>
  </si>
  <si>
    <t>琼海元亨街手机商圈</t>
  </si>
  <si>
    <t>CNSQCN00054190</t>
  </si>
  <si>
    <t>琼海长坡镇商圈</t>
  </si>
  <si>
    <t>CNSQCN00054191</t>
  </si>
  <si>
    <t>琼海中原镇商圈</t>
  </si>
  <si>
    <t>CNSQCN00054192</t>
  </si>
  <si>
    <t>琼中大丰农场商圈</t>
  </si>
  <si>
    <t>CNSQCN00054193</t>
  </si>
  <si>
    <t>琼中和平镇商圈</t>
  </si>
  <si>
    <t>CNSQCN00054194</t>
  </si>
  <si>
    <t>琼中加钗农场商圈</t>
  </si>
  <si>
    <t>40003239</t>
  </si>
  <si>
    <t>国营加钗农场</t>
  </si>
  <si>
    <t>CNSQCN00054195</t>
  </si>
  <si>
    <t>琼中湾岭镇商圈</t>
  </si>
  <si>
    <t>CNSQCN00054196</t>
  </si>
  <si>
    <t>琼中乌石农场商圈</t>
  </si>
  <si>
    <t>40003238</t>
  </si>
  <si>
    <t>国营乌石农场</t>
  </si>
  <si>
    <t>CNSQCN00054197</t>
  </si>
  <si>
    <t>琼中新伟农场商圈</t>
  </si>
  <si>
    <t>CNSQCN00054198</t>
  </si>
  <si>
    <t>琼中阳江农场商圈</t>
  </si>
  <si>
    <t>CNSQCN00054199</t>
  </si>
  <si>
    <t>琼中营根路商圈</t>
  </si>
  <si>
    <t>CNSQCN00054200</t>
  </si>
  <si>
    <t>琼中营根镇商圈</t>
  </si>
  <si>
    <t>CNSQCN00054201</t>
  </si>
  <si>
    <t>琼中长征镇商圈</t>
  </si>
  <si>
    <t>CNSQCN00054202</t>
  </si>
  <si>
    <t>琼中中平镇商圈</t>
  </si>
  <si>
    <t>CNSQCN00054203</t>
  </si>
  <si>
    <t>万宁大茂镇商圈</t>
  </si>
  <si>
    <t>CNSQCN00054204</t>
  </si>
  <si>
    <t>万宁东澳镇商圈</t>
  </si>
  <si>
    <t>CNSQCN00054205</t>
  </si>
  <si>
    <t>万宁东兴大道商圈</t>
  </si>
  <si>
    <t>CNSQCN00054206</t>
  </si>
  <si>
    <t>万宁和乐镇商圈</t>
  </si>
  <si>
    <t>CNSQCN00054207</t>
  </si>
  <si>
    <t>万宁华亚商圈</t>
  </si>
  <si>
    <t>CNSQCN00054208</t>
  </si>
  <si>
    <t>万宁龙滚镇商圈</t>
  </si>
  <si>
    <t>CNSQCN00054209</t>
  </si>
  <si>
    <t>儋州八一商圈</t>
  </si>
  <si>
    <t>CNSQCN00054210</t>
  </si>
  <si>
    <t>儋州白马井商圈</t>
  </si>
  <si>
    <t>CNSQCN00054211</t>
  </si>
  <si>
    <t>儋州大成商圈</t>
  </si>
  <si>
    <t>CNSQCN00054212</t>
  </si>
  <si>
    <t>儋州东成商圈</t>
  </si>
  <si>
    <t>CNSQCN00054213</t>
  </si>
  <si>
    <t>儋州东坡路商圈</t>
  </si>
  <si>
    <t>CNSQCN00054214</t>
  </si>
  <si>
    <t>儋州峨蔓商圈</t>
  </si>
  <si>
    <t>CNSQCN00058749</t>
  </si>
  <si>
    <t>儋州市那大镇农垦北路电子一条街</t>
  </si>
  <si>
    <t>CNSQCN00058750</t>
  </si>
  <si>
    <t>三亚市天涯区创新电脑城</t>
  </si>
  <si>
    <t>CNSQCN00091008</t>
  </si>
  <si>
    <t>儋州那大镇商圈</t>
  </si>
  <si>
    <t>0</t>
  </si>
  <si>
    <t>CNSQCN00095003</t>
  </si>
  <si>
    <t>文昌重兴镇商圈</t>
  </si>
  <si>
    <t>CNSQCN00094008</t>
  </si>
  <si>
    <t>临高波莲镇商圈</t>
  </si>
  <si>
    <t>CNSQCN00094007</t>
  </si>
  <si>
    <t>文昌东路镇商圈</t>
  </si>
  <si>
    <t>CNSQCN00095002</t>
  </si>
  <si>
    <t>保亭南林乡商圈</t>
  </si>
  <si>
    <t>CNSQCN00095004</t>
  </si>
  <si>
    <t>陵水群英乡商圈</t>
  </si>
  <si>
    <t>CNSQCN00094005</t>
  </si>
  <si>
    <t>白沙打安镇商圈</t>
  </si>
  <si>
    <t>CNSQCN00095005</t>
  </si>
  <si>
    <t>儋州和庆镇商圈</t>
  </si>
  <si>
    <t>40003039</t>
  </si>
  <si>
    <t>CNSQCN00091007</t>
  </si>
  <si>
    <t>文昌冯坡镇商圈</t>
  </si>
  <si>
    <t>CNSQCN00094006</t>
  </si>
  <si>
    <t>昌江霸王岭林场商圈</t>
  </si>
  <si>
    <t>CNSQCN00093006</t>
  </si>
  <si>
    <t>澄迈国营金安农场商圈</t>
  </si>
  <si>
    <t>CNSQCN00094004</t>
  </si>
  <si>
    <t>文昌公坡镇商圈</t>
  </si>
  <si>
    <t>30</t>
  </si>
  <si>
    <t>CNSQCN00071012</t>
  </si>
  <si>
    <t>海甸三东路商圈</t>
  </si>
  <si>
    <t>CNSQCN00061143</t>
  </si>
  <si>
    <t>海口新海港商圈</t>
  </si>
  <si>
    <t>审批中</t>
  </si>
  <si>
    <t>600</t>
  </si>
  <si>
    <t>CNSQCN00061142</t>
  </si>
  <si>
    <t>三亚夏日站商圈</t>
  </si>
  <si>
    <t>500</t>
  </si>
  <si>
    <t>CNSQCN00060947</t>
  </si>
  <si>
    <t>三亚国购商圈</t>
  </si>
  <si>
    <t>CNSQCN00060914</t>
  </si>
  <si>
    <t>海秀路商圈</t>
  </si>
  <si>
    <t>海口市美兰区海秀路</t>
  </si>
  <si>
    <t>5000</t>
  </si>
  <si>
    <t>CNSQCN00060901</t>
  </si>
  <si>
    <t>鹏辉广场商圈</t>
  </si>
  <si>
    <t>CNSQCN00060900</t>
  </si>
  <si>
    <t>雅乐里商圈</t>
  </si>
  <si>
    <t>CNSQCN00056110</t>
  </si>
  <si>
    <t>琼海人民路商圈</t>
  </si>
  <si>
    <t>CNSQCN00056779</t>
  </si>
  <si>
    <t>五指山红旗路商圈</t>
  </si>
  <si>
    <t>CNSQCN00057249</t>
  </si>
  <si>
    <t>儋州兰洋镇商圈</t>
  </si>
  <si>
    <t>CNSQCN00056789</t>
  </si>
  <si>
    <t>儋州那恁路商圈</t>
  </si>
  <si>
    <t>CNSQCN00056792</t>
  </si>
  <si>
    <t>保亭团结路商圈</t>
  </si>
  <si>
    <t>CNSQCN00056108</t>
  </si>
  <si>
    <t>澄迈人民路商圈</t>
  </si>
  <si>
    <t>CNSQCN00057500</t>
  </si>
  <si>
    <t>万宁山根镇商圈</t>
  </si>
  <si>
    <t>CNSQCN00057502</t>
  </si>
  <si>
    <t>文昌潭牛镇商圈</t>
  </si>
  <si>
    <t>CNSQCN00056791</t>
  </si>
  <si>
    <t>儋州干冲商圈</t>
  </si>
  <si>
    <t>CNSQCN00056787</t>
  </si>
  <si>
    <t>儋州新英商圈</t>
  </si>
  <si>
    <t>CNSQCN00056788</t>
  </si>
  <si>
    <t>儋州文化北路商圈</t>
  </si>
  <si>
    <t>CNSQCN00057449</t>
  </si>
  <si>
    <t>琼海环球春天商圈</t>
  </si>
  <si>
    <t>CNSQCN00056785</t>
  </si>
  <si>
    <t>陵水新村商圈</t>
  </si>
  <si>
    <t>CNSQCN00056790</t>
  </si>
  <si>
    <t>儋州那大人民路商圈</t>
  </si>
  <si>
    <t>CNSQCN00056109</t>
  </si>
  <si>
    <t>万宁人民路商圈</t>
  </si>
  <si>
    <t>CNSQCN00056786</t>
  </si>
  <si>
    <t>儋州洋浦吉普路商圈</t>
  </si>
  <si>
    <t>CNSQCN00057448</t>
  </si>
  <si>
    <t>万宁礼记商圈</t>
  </si>
  <si>
    <t>CNSQCN00057450</t>
  </si>
  <si>
    <t>琼山新大洲大道商圈</t>
  </si>
  <si>
    <t>40001962</t>
  </si>
  <si>
    <t>CNSQCN00057451</t>
  </si>
  <si>
    <t>龙华新坡镇商圈</t>
  </si>
  <si>
    <t>CNSQCN00057501</t>
  </si>
  <si>
    <t>万宁后安镇商圈</t>
  </si>
  <si>
    <t>40003084</t>
  </si>
  <si>
    <t>CNSQCN00056780</t>
  </si>
  <si>
    <t>三亚迎宾路商圈</t>
  </si>
  <si>
    <t>CNSQCN00056784</t>
  </si>
  <si>
    <t>三亚港门商圈</t>
  </si>
  <si>
    <t>CNSQCN00056781</t>
  </si>
  <si>
    <t>三亚南新街商圈</t>
  </si>
  <si>
    <t>CNSQCN00056708</t>
  </si>
  <si>
    <t>龙华滨涯商圈</t>
  </si>
  <si>
    <t>CNSQCN00056707</t>
  </si>
  <si>
    <t>龙华大同路商圈</t>
  </si>
  <si>
    <t>CNSQCN00056783</t>
  </si>
  <si>
    <t>三亚乐天城商圈</t>
  </si>
  <si>
    <t>CNSQCN00056782</t>
  </si>
  <si>
    <t>三亚明珠商圈</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</si>
</sst>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quot;-&quot;yy;@"/>
    <numFmt numFmtId="177" formatCode="yyyy\-mm\-dd"/>
    <numFmt numFmtId="178" formatCode="0_);[Red]\(0\)"/>
    <numFmt numFmtId="179" formatCode="0_ "/>
    <numFmt numFmtId="180" formatCode="0.00_ "/>
  </numFmts>
  <fonts count="37">
    <font>
      <sz val="11"/>
      <color theme="1"/>
      <name val="等线"/>
      <charset val="134"/>
      <scheme val="minor"/>
    </font>
    <font>
      <b/>
      <sz val="11"/>
      <name val="arial,verdana,tahoma"/>
      <charset val="134"/>
    </font>
    <font>
      <b/>
      <sz val="10"/>
      <color theme="1"/>
      <name val="微软雅黑"/>
      <charset val="134"/>
    </font>
    <font>
      <sz val="10"/>
      <color theme="1"/>
      <name val="微软雅黑"/>
      <charset val="134"/>
    </font>
    <font>
      <b/>
      <sz val="10"/>
      <name val="微软雅黑"/>
      <charset val="134"/>
    </font>
    <font>
      <i/>
      <sz val="6"/>
      <name val="微软雅黑"/>
      <charset val="134"/>
    </font>
    <font>
      <i/>
      <sz val="6"/>
      <color rgb="FFFF0000"/>
      <name val="微软雅黑"/>
      <charset val="134"/>
    </font>
    <font>
      <i/>
      <sz val="6"/>
      <color theme="1"/>
      <name val="微软雅黑"/>
      <charset val="134"/>
    </font>
    <font>
      <b/>
      <sz val="11"/>
      <color theme="1"/>
      <name val="微软雅黑"/>
      <charset val="134"/>
    </font>
    <font>
      <sz val="11"/>
      <color theme="1"/>
      <name val="微软雅黑"/>
      <charset val="134"/>
    </font>
    <font>
      <b/>
      <sz val="11"/>
      <name val="微软雅黑"/>
      <charset val="134"/>
    </font>
    <font>
      <b/>
      <sz val="11"/>
      <color indexed="8"/>
      <name val="微软雅黑"/>
      <charset val="134"/>
    </font>
    <font>
      <sz val="11"/>
      <color theme="1"/>
      <name val="等线"/>
      <charset val="134"/>
      <scheme val="minor"/>
    </font>
    <font>
      <sz val="10"/>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indexed="8"/>
      <name val="等线"/>
      <charset val="134"/>
      <scheme val="minor"/>
    </font>
    <font>
      <sz val="11"/>
      <color indexed="8"/>
      <name val="等线"/>
      <charset val="134"/>
      <scheme val="minor"/>
    </font>
    <font>
      <sz val="11"/>
      <color theme="1"/>
      <name val="等线"/>
      <charset val="134"/>
      <scheme val="minor"/>
    </font>
    <font>
      <sz val="10"/>
      <name val="宋体"/>
      <charset val="134"/>
    </font>
  </fonts>
  <fills count="53">
    <fill>
      <patternFill patternType="none"/>
    </fill>
    <fill>
      <patternFill patternType="gray125"/>
    </fill>
    <fill>
      <patternFill patternType="solid">
        <fgColor indexed="40"/>
        <bgColor indexed="64"/>
      </patternFill>
    </fill>
    <fill>
      <patternFill patternType="solid">
        <fgColor theme="0"/>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2" tint="-0.249977111117893"/>
        <bgColor indexed="64"/>
      </patternFill>
    </fill>
    <fill>
      <patternFill patternType="solid">
        <fgColor theme="2"/>
        <bgColor indexed="64"/>
      </patternFill>
    </fill>
    <fill>
      <patternFill patternType="solid">
        <fgColor theme="0" tint="-0.0499893185216834"/>
        <bgColor indexed="64"/>
      </patternFill>
    </fill>
    <fill>
      <patternFill patternType="solid">
        <fgColor theme="5" tint="0.799951170384838"/>
        <bgColor indexed="64"/>
      </patternFill>
    </fill>
    <fill>
      <patternFill patternType="solid">
        <fgColor rgb="FFFFE5E5"/>
        <bgColor indexed="64"/>
      </patternFill>
    </fill>
    <fill>
      <patternFill patternType="solid">
        <fgColor theme="3" tint="0.59999389629810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A7E8FF"/>
        <bgColor indexed="64"/>
      </patternFill>
    </fill>
    <fill>
      <patternFill patternType="solid">
        <fgColor rgb="FFFFFF00"/>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0" fillId="0" borderId="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2" fillId="22" borderId="9"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0" applyNumberFormat="0" applyFill="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1" fillId="0" borderId="0" applyNumberFormat="0" applyFill="0" applyBorder="0" applyAlignment="0" applyProtection="0">
      <alignment vertical="center"/>
    </xf>
    <xf numFmtId="0" fontId="22" fillId="23" borderId="12" applyNumberFormat="0" applyAlignment="0" applyProtection="0">
      <alignment vertical="center"/>
    </xf>
    <xf numFmtId="0" fontId="23" fillId="24" borderId="13" applyNumberFormat="0" applyAlignment="0" applyProtection="0">
      <alignment vertical="center"/>
    </xf>
    <xf numFmtId="0" fontId="24" fillId="24" borderId="12" applyNumberFormat="0" applyAlignment="0" applyProtection="0">
      <alignment vertical="center"/>
    </xf>
    <xf numFmtId="0" fontId="25" fillId="25" borderId="14" applyNumberFormat="0" applyAlignment="0" applyProtection="0">
      <alignment vertical="center"/>
    </xf>
    <xf numFmtId="0" fontId="26" fillId="0" borderId="15" applyNumberFormat="0" applyFill="0" applyAlignment="0" applyProtection="0">
      <alignment vertical="center"/>
    </xf>
    <xf numFmtId="0" fontId="27" fillId="0" borderId="16" applyNumberFormat="0" applyFill="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2" fillId="38" borderId="0" applyNumberFormat="0" applyBorder="0" applyAlignment="0" applyProtection="0">
      <alignment vertical="center"/>
    </xf>
    <xf numFmtId="0" fontId="32" fillId="39" borderId="0" applyNumberFormat="0" applyBorder="0" applyAlignment="0" applyProtection="0">
      <alignment vertical="center"/>
    </xf>
    <xf numFmtId="0" fontId="31" fillId="40" borderId="0" applyNumberFormat="0" applyBorder="0" applyAlignment="0" applyProtection="0">
      <alignment vertical="center"/>
    </xf>
    <xf numFmtId="0" fontId="31" fillId="41" borderId="0" applyNumberFormat="0" applyBorder="0" applyAlignment="0" applyProtection="0">
      <alignment vertical="center"/>
    </xf>
    <xf numFmtId="0" fontId="32" fillId="42" borderId="0" applyNumberFormat="0" applyBorder="0" applyAlignment="0" applyProtection="0">
      <alignment vertical="center"/>
    </xf>
    <xf numFmtId="0" fontId="32" fillId="43" borderId="0" applyNumberFormat="0" applyBorder="0" applyAlignment="0" applyProtection="0">
      <alignment vertical="center"/>
    </xf>
    <xf numFmtId="0" fontId="31" fillId="44" borderId="0" applyNumberFormat="0" applyBorder="0" applyAlignment="0" applyProtection="0">
      <alignment vertical="center"/>
    </xf>
    <xf numFmtId="0" fontId="31" fillId="45" borderId="0" applyNumberFormat="0" applyBorder="0" applyAlignment="0" applyProtection="0">
      <alignment vertical="center"/>
    </xf>
    <xf numFmtId="0" fontId="32" fillId="46" borderId="0" applyNumberFormat="0" applyBorder="0" applyAlignment="0" applyProtection="0">
      <alignment vertical="center"/>
    </xf>
    <xf numFmtId="0" fontId="32" fillId="47" borderId="0" applyNumberFormat="0" applyBorder="0" applyAlignment="0" applyProtection="0">
      <alignment vertical="center"/>
    </xf>
    <xf numFmtId="0" fontId="31" fillId="48" borderId="0" applyNumberFormat="0" applyBorder="0" applyAlignment="0" applyProtection="0">
      <alignment vertical="center"/>
    </xf>
    <xf numFmtId="0" fontId="31" fillId="49" borderId="0" applyNumberFormat="0" applyBorder="0" applyAlignment="0" applyProtection="0">
      <alignment vertical="center"/>
    </xf>
    <xf numFmtId="0" fontId="32" fillId="50" borderId="0" applyNumberFormat="0" applyBorder="0" applyAlignment="0" applyProtection="0">
      <alignment vertical="center"/>
    </xf>
    <xf numFmtId="0" fontId="32" fillId="51" borderId="0" applyNumberFormat="0" applyBorder="0" applyAlignment="0" applyProtection="0">
      <alignment vertical="center"/>
    </xf>
    <xf numFmtId="0" fontId="31" fillId="52" borderId="0" applyNumberFormat="0" applyBorder="0" applyAlignment="0" applyProtection="0">
      <alignment vertical="center"/>
    </xf>
    <xf numFmtId="0" fontId="33" fillId="0" borderId="0">
      <alignment vertical="center"/>
    </xf>
    <xf numFmtId="0" fontId="34" fillId="0" borderId="0">
      <alignment vertical="center"/>
    </xf>
    <xf numFmtId="0" fontId="35" fillId="0" borderId="0">
      <alignment vertical="center"/>
    </xf>
    <xf numFmtId="176" fontId="35" fillId="0" borderId="0">
      <alignment vertical="center"/>
    </xf>
    <xf numFmtId="176" fontId="35" fillId="0" borderId="0">
      <alignment vertical="center"/>
    </xf>
    <xf numFmtId="176" fontId="35" fillId="0" borderId="0"/>
    <xf numFmtId="0" fontId="0" fillId="0" borderId="0">
      <alignment vertical="center"/>
    </xf>
  </cellStyleXfs>
  <cellXfs count="125">
    <xf numFmtId="0" fontId="0" fillId="0" borderId="0" xfId="0"/>
    <xf numFmtId="0" fontId="0" fillId="0" borderId="0" xfId="0" applyAlignment="1">
      <alignment vertical="center"/>
    </xf>
    <xf numFmtId="0" fontId="1" fillId="2" borderId="0" xfId="0" applyFont="1" applyFill="1" applyAlignment="1">
      <alignment wrapText="1"/>
    </xf>
    <xf numFmtId="49" fontId="0" fillId="0" borderId="0" xfId="0" applyNumberFormat="1"/>
    <xf numFmtId="0" fontId="2" fillId="0" borderId="0" xfId="0" applyFont="1" applyAlignment="1">
      <alignment vertical="center"/>
    </xf>
    <xf numFmtId="0" fontId="2" fillId="3" borderId="0" xfId="0" applyFont="1" applyFill="1" applyAlignment="1">
      <alignment horizontal="center"/>
    </xf>
    <xf numFmtId="0" fontId="3" fillId="0" borderId="0" xfId="0" applyFont="1" applyAlignment="1">
      <alignment horizontal="center" vertical="center" wrapText="1"/>
    </xf>
    <xf numFmtId="0" fontId="3" fillId="0" borderId="0" xfId="0" applyFont="1" applyAlignment="1" applyProtection="1">
      <alignment horizontal="center" vertical="center"/>
      <protection locked="0"/>
    </xf>
    <xf numFmtId="0" fontId="2" fillId="4" borderId="1" xfId="0" applyFont="1" applyFill="1" applyBorder="1" applyAlignment="1">
      <alignment horizontal="center" vertical="center"/>
    </xf>
    <xf numFmtId="0" fontId="0" fillId="0" borderId="2" xfId="0" applyBorder="1"/>
    <xf numFmtId="0" fontId="0" fillId="0" borderId="1" xfId="0" applyBorder="1"/>
    <xf numFmtId="0" fontId="2" fillId="5" borderId="3" xfId="0" applyFont="1" applyFill="1" applyBorder="1" applyAlignment="1">
      <alignment horizontal="center" vertical="center"/>
    </xf>
    <xf numFmtId="0" fontId="0" fillId="0" borderId="4" xfId="0" applyBorder="1"/>
    <xf numFmtId="0" fontId="0" fillId="0" borderId="5" xfId="0" applyBorder="1"/>
    <xf numFmtId="0" fontId="2" fillId="6" borderId="3"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9" borderId="3" xfId="0" applyFont="1" applyFill="1" applyBorder="1" applyAlignment="1">
      <alignment horizontal="center" vertical="center"/>
    </xf>
    <xf numFmtId="177" fontId="2" fillId="10" borderId="3" xfId="0" applyNumberFormat="1" applyFont="1" applyFill="1" applyBorder="1" applyAlignment="1">
      <alignment horizontal="center" vertical="center" wrapText="1"/>
    </xf>
    <xf numFmtId="0" fontId="2" fillId="10"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11" borderId="0" xfId="0" applyFont="1" applyFill="1" applyAlignment="1">
      <alignment horizontal="center" vertical="center"/>
    </xf>
    <xf numFmtId="178" fontId="3" fillId="11" borderId="0" xfId="0" applyNumberFormat="1" applyFont="1" applyFill="1" applyAlignment="1">
      <alignment horizontal="center" vertical="center"/>
    </xf>
    <xf numFmtId="0" fontId="4" fillId="0" borderId="3" xfId="0" applyFont="1" applyBorder="1" applyAlignment="1">
      <alignment horizontal="center" vertical="center" wrapText="1"/>
    </xf>
    <xf numFmtId="0" fontId="5" fillId="0" borderId="0" xfId="0" applyFont="1" applyAlignment="1">
      <alignment horizontal="center" vertical="center" wrapText="1"/>
    </xf>
    <xf numFmtId="0" fontId="5" fillId="3" borderId="0" xfId="0" applyFont="1" applyFill="1" applyAlignment="1">
      <alignment horizontal="center" vertical="center" wrapText="1"/>
    </xf>
    <xf numFmtId="0" fontId="4" fillId="3" borderId="0" xfId="0" applyFont="1" applyFill="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3" fillId="0" borderId="0" xfId="0" applyFont="1"/>
    <xf numFmtId="0" fontId="4" fillId="4" borderId="3" xfId="0" applyFont="1" applyFill="1" applyBorder="1" applyAlignment="1">
      <alignment horizontal="center" vertical="center" wrapText="1"/>
    </xf>
    <xf numFmtId="179" fontId="4" fillId="12" borderId="3" xfId="0" applyNumberFormat="1" applyFont="1" applyFill="1" applyBorder="1" applyAlignment="1">
      <alignment horizontal="center" vertical="center" wrapText="1"/>
    </xf>
    <xf numFmtId="179" fontId="4" fillId="5" borderId="3" xfId="0" applyNumberFormat="1" applyFont="1" applyFill="1" applyBorder="1" applyAlignment="1">
      <alignment horizontal="center" vertical="center" wrapText="1"/>
    </xf>
    <xf numFmtId="180" fontId="4" fillId="13" borderId="3" xfId="52" applyNumberFormat="1" applyFont="1" applyFill="1" applyBorder="1" applyAlignment="1">
      <alignment horizontal="center" vertical="center" wrapText="1"/>
    </xf>
    <xf numFmtId="180" fontId="4" fillId="14" borderId="3" xfId="0" applyNumberFormat="1" applyFont="1" applyFill="1" applyBorder="1" applyAlignment="1">
      <alignment horizontal="center" vertical="center" wrapText="1"/>
    </xf>
    <xf numFmtId="179" fontId="4" fillId="15" borderId="3" xfId="0" applyNumberFormat="1" applyFont="1" applyFill="1" applyBorder="1" applyAlignment="1">
      <alignment horizontal="center" vertical="center" wrapText="1"/>
    </xf>
    <xf numFmtId="180" fontId="4" fillId="16" borderId="3" xfId="0" applyNumberFormat="1" applyFont="1" applyFill="1" applyBorder="1" applyAlignment="1">
      <alignment horizontal="center" vertical="center" wrapText="1"/>
    </xf>
    <xf numFmtId="180" fontId="4" fillId="17" borderId="3" xfId="53" applyNumberFormat="1" applyFont="1" applyFill="1" applyBorder="1" applyAlignment="1">
      <alignment horizontal="center" vertical="center" wrapText="1"/>
    </xf>
    <xf numFmtId="180" fontId="5" fillId="0" borderId="7" xfId="0" applyNumberFormat="1" applyFont="1" applyBorder="1" applyAlignment="1">
      <alignment horizontal="center" vertical="center" wrapText="1"/>
    </xf>
    <xf numFmtId="0" fontId="5" fillId="0" borderId="3" xfId="0" applyFont="1" applyBorder="1" applyAlignment="1">
      <alignment horizontal="center" vertical="center" wrapText="1"/>
    </xf>
    <xf numFmtId="179" fontId="5" fillId="0" borderId="1" xfId="0" applyNumberFormat="1" applyFont="1" applyBorder="1" applyAlignment="1">
      <alignment horizontal="center" vertical="center" wrapText="1"/>
    </xf>
    <xf numFmtId="179" fontId="5" fillId="0" borderId="7"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180" fontId="6" fillId="0" borderId="7" xfId="0" applyNumberFormat="1" applyFont="1" applyBorder="1" applyAlignment="1">
      <alignment horizontal="center" vertical="center" wrapText="1"/>
    </xf>
    <xf numFmtId="179" fontId="5" fillId="0" borderId="5" xfId="52" applyNumberFormat="1" applyFont="1" applyBorder="1" applyAlignment="1">
      <alignment horizontal="center" vertical="center" wrapText="1"/>
    </xf>
    <xf numFmtId="179" fontId="5" fillId="0" borderId="3" xfId="52" applyNumberFormat="1" applyFont="1" applyBorder="1" applyAlignment="1">
      <alignment horizontal="center" vertical="center" wrapText="1"/>
    </xf>
    <xf numFmtId="179" fontId="6" fillId="0" borderId="3" xfId="52" applyNumberFormat="1" applyFont="1" applyBorder="1" applyAlignment="1">
      <alignment horizontal="center" vertical="center" wrapText="1"/>
    </xf>
    <xf numFmtId="49" fontId="5" fillId="0" borderId="3" xfId="52" applyNumberFormat="1" applyFont="1" applyBorder="1" applyAlignment="1">
      <alignment horizontal="center" vertical="center" wrapText="1"/>
    </xf>
    <xf numFmtId="180" fontId="5" fillId="0" borderId="3" xfId="52" applyNumberFormat="1" applyFont="1" applyBorder="1" applyAlignment="1">
      <alignment horizontal="center" vertical="center"/>
    </xf>
    <xf numFmtId="180" fontId="6" fillId="0" borderId="3" xfId="52" applyNumberFormat="1" applyFont="1" applyBorder="1" applyAlignment="1">
      <alignment horizontal="center" vertical="center" wrapText="1"/>
    </xf>
    <xf numFmtId="180" fontId="5" fillId="0" borderId="3" xfId="52" applyNumberFormat="1" applyFont="1" applyBorder="1" applyAlignment="1">
      <alignment horizontal="center" vertical="center" wrapText="1"/>
    </xf>
    <xf numFmtId="180" fontId="5" fillId="0" borderId="8" xfId="52" applyNumberFormat="1" applyFont="1" applyBorder="1" applyAlignment="1">
      <alignment horizontal="center" vertical="center" wrapText="1"/>
    </xf>
    <xf numFmtId="180" fontId="5" fillId="0" borderId="3" xfId="53" applyNumberFormat="1" applyFont="1" applyBorder="1" applyAlignment="1">
      <alignment horizontal="center" vertical="center"/>
    </xf>
    <xf numFmtId="179" fontId="5" fillId="0" borderId="3" xfId="53" applyNumberFormat="1" applyFont="1" applyBorder="1" applyAlignment="1">
      <alignment horizontal="center" vertical="center"/>
    </xf>
    <xf numFmtId="179" fontId="6" fillId="0" borderId="3" xfId="53" applyNumberFormat="1" applyFont="1" applyBorder="1" applyAlignment="1">
      <alignment horizontal="center" vertical="center" wrapText="1"/>
    </xf>
    <xf numFmtId="179" fontId="5" fillId="0" borderId="3" xfId="53" applyNumberFormat="1" applyFont="1" applyBorder="1" applyAlignment="1">
      <alignment horizontal="center" vertical="center" wrapText="1"/>
    </xf>
    <xf numFmtId="180" fontId="5" fillId="0" borderId="3" xfId="53" applyNumberFormat="1" applyFont="1" applyBorder="1" applyAlignment="1">
      <alignment horizontal="center" vertical="center" wrapText="1"/>
    </xf>
    <xf numFmtId="179" fontId="5" fillId="3" borderId="3" xfId="52"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179" fontId="5" fillId="3" borderId="5" xfId="52" applyNumberFormat="1"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0" fontId="7" fillId="0" borderId="0" xfId="0" applyFont="1" applyAlignment="1" applyProtection="1">
      <alignment horizontal="center" vertical="center" wrapText="1"/>
      <protection locked="0"/>
    </xf>
    <xf numFmtId="0" fontId="7" fillId="3" borderId="0" xfId="0" applyFont="1" applyFill="1" applyAlignment="1" applyProtection="1">
      <alignment horizontal="center" vertical="center" wrapText="1"/>
      <protection locked="0"/>
    </xf>
    <xf numFmtId="49" fontId="5" fillId="3" borderId="3" xfId="52" applyNumberFormat="1" applyFont="1" applyFill="1" applyBorder="1" applyAlignment="1">
      <alignment horizontal="center" vertical="center" wrapText="1"/>
    </xf>
    <xf numFmtId="180" fontId="5" fillId="3" borderId="3" xfId="52" applyNumberFormat="1" applyFont="1" applyFill="1" applyBorder="1" applyAlignment="1">
      <alignment horizontal="center" vertical="center" wrapText="1"/>
    </xf>
    <xf numFmtId="179" fontId="7" fillId="3" borderId="3" xfId="52" applyNumberFormat="1" applyFont="1" applyFill="1" applyBorder="1" applyAlignment="1">
      <alignment horizontal="center" vertical="center" wrapText="1"/>
    </xf>
    <xf numFmtId="0" fontId="7" fillId="3" borderId="3" xfId="0" applyFont="1" applyFill="1" applyBorder="1" applyAlignment="1">
      <alignment horizontal="center" vertical="center" wrapText="1"/>
    </xf>
    <xf numFmtId="180" fontId="5" fillId="3" borderId="3" xfId="52" applyNumberFormat="1" applyFont="1" applyFill="1" applyBorder="1" applyAlignment="1">
      <alignment horizontal="center" vertical="center"/>
    </xf>
    <xf numFmtId="180" fontId="5" fillId="3" borderId="3" xfId="53" applyNumberFormat="1" applyFont="1" applyFill="1" applyBorder="1" applyAlignment="1">
      <alignment horizontal="center" vertical="center" wrapText="1"/>
    </xf>
    <xf numFmtId="179" fontId="5" fillId="3" borderId="3" xfId="53" applyNumberFormat="1" applyFont="1" applyFill="1" applyBorder="1" applyAlignment="1">
      <alignment horizontal="center" vertical="center"/>
    </xf>
    <xf numFmtId="179" fontId="4" fillId="3" borderId="3" xfId="52" applyNumberFormat="1" applyFont="1" applyFill="1" applyBorder="1" applyAlignment="1">
      <alignment horizontal="center" vertical="center" wrapText="1"/>
    </xf>
    <xf numFmtId="179" fontId="4" fillId="3" borderId="5" xfId="54" applyNumberFormat="1" applyFont="1" applyFill="1" applyBorder="1" applyAlignment="1">
      <alignment horizontal="center" vertical="center" wrapText="1"/>
    </xf>
    <xf numFmtId="179" fontId="4" fillId="3" borderId="3" xfId="54" applyNumberFormat="1" applyFont="1" applyFill="1" applyBorder="1" applyAlignment="1">
      <alignment horizontal="center" vertical="center" wrapText="1"/>
    </xf>
    <xf numFmtId="179" fontId="4" fillId="5" borderId="3" xfId="54" applyNumberFormat="1" applyFont="1" applyFill="1" applyBorder="1" applyAlignment="1">
      <alignment horizontal="center" vertical="center" wrapText="1"/>
    </xf>
    <xf numFmtId="49" fontId="4" fillId="3" borderId="3" xfId="52" applyNumberFormat="1" applyFont="1" applyFill="1" applyBorder="1" applyAlignment="1">
      <alignment horizontal="center" vertical="center" wrapText="1"/>
    </xf>
    <xf numFmtId="179" fontId="4" fillId="5" borderId="3" xfId="52" applyNumberFormat="1" applyFont="1" applyFill="1" applyBorder="1" applyAlignment="1">
      <alignment horizontal="center" vertical="center" wrapText="1"/>
    </xf>
    <xf numFmtId="180" fontId="4" fillId="3" borderId="3" xfId="52" applyNumberFormat="1" applyFont="1" applyFill="1" applyBorder="1" applyAlignment="1">
      <alignment horizontal="center" vertical="center" wrapText="1"/>
    </xf>
    <xf numFmtId="180" fontId="4" fillId="3" borderId="7" xfId="52" applyNumberFormat="1" applyFont="1" applyFill="1" applyBorder="1" applyAlignment="1">
      <alignment horizontal="center" vertical="center" wrapText="1"/>
    </xf>
    <xf numFmtId="9" fontId="4" fillId="3" borderId="3" xfId="3" applyFont="1" applyFill="1" applyBorder="1" applyAlignment="1">
      <alignment horizontal="center" vertical="center" wrapText="1"/>
    </xf>
    <xf numFmtId="9" fontId="4" fillId="5" borderId="3" xfId="3" applyFont="1" applyFill="1" applyBorder="1" applyAlignment="1">
      <alignment horizontal="center" vertical="center" wrapText="1"/>
    </xf>
    <xf numFmtId="178" fontId="3" fillId="0" borderId="0" xfId="0" applyNumberFormat="1" applyFont="1" applyAlignment="1">
      <alignment horizontal="center" vertical="center"/>
    </xf>
    <xf numFmtId="0" fontId="8" fillId="0" borderId="0" xfId="0" applyFont="1" applyAlignment="1" applyProtection="1">
      <alignment horizontal="center" vertical="center"/>
      <protection locked="0"/>
    </xf>
    <xf numFmtId="0" fontId="9" fillId="0" borderId="0" xfId="0" applyFont="1" applyAlignment="1" applyProtection="1">
      <alignment horizontal="center"/>
      <protection locked="0"/>
    </xf>
    <xf numFmtId="0" fontId="3" fillId="0" borderId="0" xfId="0" applyFont="1" applyAlignment="1" applyProtection="1">
      <alignment horizontal="center"/>
      <protection locked="0"/>
    </xf>
    <xf numFmtId="0" fontId="9" fillId="11" borderId="0" xfId="0" applyFont="1" applyFill="1" applyAlignment="1" applyProtection="1">
      <alignment horizontal="center"/>
      <protection locked="0"/>
    </xf>
    <xf numFmtId="178" fontId="9" fillId="0" borderId="0" xfId="0" applyNumberFormat="1" applyFont="1" applyAlignment="1" applyProtection="1">
      <alignment horizontal="center"/>
      <protection locked="0"/>
    </xf>
    <xf numFmtId="0" fontId="8" fillId="4" borderId="3" xfId="0" applyFont="1" applyFill="1" applyBorder="1" applyAlignment="1">
      <alignment horizontal="center" vertical="center"/>
    </xf>
    <xf numFmtId="0" fontId="8" fillId="5" borderId="3" xfId="0" applyFont="1" applyFill="1" applyBorder="1" applyAlignment="1">
      <alignment horizontal="center" vertical="center"/>
    </xf>
    <xf numFmtId="0" fontId="8" fillId="6" borderId="3"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8" fillId="16" borderId="3" xfId="0" applyFont="1" applyFill="1" applyBorder="1" applyAlignment="1">
      <alignment horizontal="center" vertical="center" wrapText="1"/>
    </xf>
    <xf numFmtId="0" fontId="8" fillId="9" borderId="3" xfId="0" applyFont="1" applyFill="1" applyBorder="1" applyAlignment="1">
      <alignment horizontal="center" vertical="center"/>
    </xf>
    <xf numFmtId="0" fontId="10" fillId="10" borderId="3" xfId="0" applyFont="1" applyFill="1" applyBorder="1" applyAlignment="1">
      <alignment horizontal="center" vertical="center" wrapText="1"/>
    </xf>
    <xf numFmtId="49" fontId="10" fillId="10" borderId="3" xfId="0" applyNumberFormat="1" applyFont="1" applyFill="1" applyBorder="1" applyAlignment="1">
      <alignment horizontal="center" vertical="center" wrapText="1"/>
    </xf>
    <xf numFmtId="177" fontId="11" fillId="10" borderId="3" xfId="49" applyNumberFormat="1" applyFont="1" applyFill="1" applyBorder="1" applyAlignment="1">
      <alignment horizontal="center" vertical="center" wrapText="1"/>
    </xf>
    <xf numFmtId="0" fontId="10" fillId="10" borderId="3" xfId="50" applyFont="1" applyFill="1" applyBorder="1" applyAlignment="1">
      <alignment horizontal="center" vertical="center" wrapText="1"/>
    </xf>
    <xf numFmtId="0" fontId="3" fillId="11" borderId="3" xfId="0" applyFont="1" applyFill="1" applyBorder="1" applyAlignment="1">
      <alignment horizontal="center" vertical="center" wrapText="1"/>
    </xf>
    <xf numFmtId="49" fontId="3" fillId="11" borderId="3" xfId="0" applyNumberFormat="1" applyFont="1" applyFill="1" applyBorder="1" applyAlignment="1">
      <alignment horizontal="center" vertical="center" wrapText="1"/>
    </xf>
    <xf numFmtId="0" fontId="3" fillId="11" borderId="0" xfId="0" applyFont="1" applyFill="1" applyAlignment="1">
      <alignment horizontal="center"/>
    </xf>
    <xf numFmtId="178" fontId="3" fillId="11" borderId="0" xfId="0" applyNumberFormat="1" applyFont="1" applyFill="1" applyAlignment="1" applyProtection="1">
      <alignment horizontal="center"/>
      <protection locked="0"/>
    </xf>
    <xf numFmtId="0" fontId="3" fillId="11" borderId="0" xfId="0" applyFont="1" applyFill="1" applyAlignment="1" applyProtection="1">
      <alignment horizontal="center"/>
      <protection locked="0"/>
    </xf>
    <xf numFmtId="178" fontId="3" fillId="11" borderId="0" xfId="0" applyNumberFormat="1" applyFont="1" applyFill="1" applyAlignment="1">
      <alignment horizontal="center"/>
    </xf>
    <xf numFmtId="0" fontId="2" fillId="0" borderId="0" xfId="0" applyFont="1" applyAlignment="1">
      <alignment horizontal="center" vertical="center"/>
    </xf>
    <xf numFmtId="0" fontId="7" fillId="0" borderId="0" xfId="0" applyFont="1" applyAlignment="1">
      <alignment horizontal="center" vertical="center" wrapText="1"/>
    </xf>
    <xf numFmtId="0" fontId="3" fillId="18" borderId="0" xfId="0" applyFont="1" applyFill="1"/>
    <xf numFmtId="178" fontId="3" fillId="0" borderId="0" xfId="0" applyNumberFormat="1" applyFont="1" applyAlignment="1">
      <alignment horizontal="center"/>
    </xf>
    <xf numFmtId="0" fontId="2" fillId="4" borderId="3" xfId="0" applyFont="1" applyFill="1" applyBorder="1" applyAlignment="1">
      <alignment horizontal="center" vertical="center"/>
    </xf>
    <xf numFmtId="0" fontId="2" fillId="5" borderId="5" xfId="0" applyFont="1" applyFill="1" applyBorder="1" applyAlignment="1">
      <alignment horizontal="center" vertical="center"/>
    </xf>
    <xf numFmtId="0" fontId="2" fillId="6" borderId="3" xfId="0" applyFont="1" applyFill="1" applyBorder="1" applyAlignment="1">
      <alignment horizontal="center" vertical="center"/>
    </xf>
    <xf numFmtId="0" fontId="2" fillId="19" borderId="3"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2" fillId="20" borderId="3" xfId="0" applyFont="1" applyFill="1" applyBorder="1" applyAlignment="1">
      <alignment horizontal="center" vertical="center" wrapText="1"/>
    </xf>
    <xf numFmtId="0" fontId="4" fillId="15" borderId="3" xfId="0" applyFont="1" applyFill="1" applyBorder="1" applyAlignment="1">
      <alignment horizontal="center" vertical="center" wrapText="1"/>
    </xf>
    <xf numFmtId="0" fontId="2" fillId="21" borderId="3" xfId="0" applyFont="1" applyFill="1" applyBorder="1" applyAlignment="1">
      <alignment horizontal="center" vertical="center" wrapText="1"/>
    </xf>
    <xf numFmtId="0" fontId="4" fillId="10" borderId="3" xfId="0" applyFont="1" applyFill="1" applyBorder="1" applyAlignment="1">
      <alignment horizontal="center" vertical="center" wrapText="1"/>
    </xf>
    <xf numFmtId="178" fontId="7" fillId="0" borderId="0" xfId="0" applyNumberFormat="1" applyFont="1" applyAlignment="1" applyProtection="1">
      <alignment horizontal="center" vertical="center" wrapText="1"/>
      <protection locked="0"/>
    </xf>
    <xf numFmtId="0" fontId="12" fillId="0" borderId="0" xfId="0" applyFont="1" applyFill="1" applyBorder="1" applyAlignment="1">
      <alignment horizontal="center" vertical="center"/>
    </xf>
    <xf numFmtId="0" fontId="12" fillId="0" borderId="0" xfId="0" applyFont="1" applyFill="1" applyBorder="1" applyAlignment="1">
      <alignment horizontal="center" vertical="center"/>
    </xf>
    <xf numFmtId="0" fontId="13" fillId="0" borderId="0" xfId="0" applyFont="1" applyFill="1" applyAlignment="1">
      <alignment horizontal="center" vertical="center"/>
    </xf>
    <xf numFmtId="0" fontId="12" fillId="0" borderId="0" xfId="0" applyFont="1" applyFill="1" applyBorder="1" applyAlignment="1">
      <alignment horizontal="center"/>
    </xf>
    <xf numFmtId="0" fontId="12" fillId="0" borderId="0" xfId="0" applyFont="1" applyFill="1" applyBorder="1" applyAlignment="1">
      <alignment horizontal="center" vertical="center"/>
    </xf>
    <xf numFmtId="0" fontId="13" fillId="0" borderId="0" xfId="0" applyFont="1" applyFill="1" applyAlignment="1">
      <alignment horizontal="center"/>
    </xf>
    <xf numFmtId="0" fontId="12" fillId="0" borderId="0" xfId="0" applyFont="1" applyFill="1" applyBorder="1" applyAlignment="1">
      <alignment horizontal="center"/>
    </xf>
    <xf numFmtId="0" fontId="3" fillId="0" borderId="0" xfId="0" applyFont="1" applyAlignment="1">
      <alignment horizontal="center" vertical="center"/>
    </xf>
    <xf numFmtId="177" fontId="11" fillId="10" borderId="3" xfId="49" applyNumberFormat="1" applyFont="1" applyFill="1" applyBorder="1" applyAlignment="1" quotePrefix="1">
      <alignment horizontal="center" vertical="center" wrapText="1"/>
    </xf>
    <xf numFmtId="177" fontId="2" fillId="10" borderId="3" xfId="0" applyNumberFormat="1" applyFont="1" applyFill="1" applyBorder="1" applyAlignment="1" quotePrefix="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常规 2" xfId="50"/>
    <cellStyle name="常规 6" xfId="51"/>
    <cellStyle name="常规 14 2 2 4" xfId="52"/>
    <cellStyle name="常规 2 2" xfId="53"/>
    <cellStyle name="常规 32" xfId="54"/>
    <cellStyle name="常规 4" xfId="55"/>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N2845"/>
  <sheetViews>
    <sheetView tabSelected="1" topLeftCell="A38" workbookViewId="0">
      <selection activeCell="BL95" sqref="BL95"/>
    </sheetView>
  </sheetViews>
  <sheetFormatPr defaultColWidth="14.7333333333333" defaultRowHeight="16.5"/>
  <cols>
    <col min="1" max="1" width="12.2" style="28" customWidth="1"/>
    <col min="2" max="4" width="17.9333333333333" style="28" customWidth="1"/>
    <col min="5" max="5" width="14.8666666666667" style="28" customWidth="1"/>
    <col min="6" max="6" width="15.9333333333333" style="28" customWidth="1"/>
    <col min="7" max="7" width="41.0666666666667" style="28" customWidth="1"/>
    <col min="8" max="8" width="11.2" style="28" customWidth="1"/>
    <col min="9" max="9" width="17.9333333333333" style="28" customWidth="1"/>
    <col min="10" max="10" width="25.4" style="28" customWidth="1"/>
    <col min="11" max="11" width="14.6666666666667" style="28" customWidth="1"/>
    <col min="12" max="12" width="14.1333333333333" style="28" customWidth="1"/>
    <col min="13" max="13" width="14.7333333333333" style="28" customWidth="1"/>
    <col min="14" max="15" width="14.8666666666667" style="28" customWidth="1"/>
    <col min="16" max="16" width="19.7333333333333" style="28" customWidth="1"/>
    <col min="17" max="17" width="96.3333333333333" style="28" customWidth="1"/>
    <col min="18" max="18" width="16.4666666666667" style="106" customWidth="1"/>
    <col min="19" max="19" width="41.0666666666667" style="28" customWidth="1"/>
    <col min="20" max="20" width="18.3333333333333" style="28" customWidth="1"/>
    <col min="21" max="21" width="18.6" style="28" customWidth="1"/>
    <col min="22" max="22" width="19.9333333333333" style="28" customWidth="1"/>
    <col min="23" max="35" width="14.8666666666667" style="28" customWidth="1"/>
    <col min="36" max="36" width="12.2" style="28" customWidth="1"/>
    <col min="37" max="37" width="13.7333333333333" style="28" customWidth="1"/>
    <col min="38" max="39" width="12.2" style="28" customWidth="1"/>
    <col min="40" max="40" width="13.7333333333333" style="28" customWidth="1"/>
    <col min="41" max="42" width="12.2" style="28" customWidth="1"/>
    <col min="43" max="43" width="13.7333333333333" style="28" customWidth="1"/>
    <col min="44" max="44" width="12.2" style="28" customWidth="1"/>
    <col min="45" max="45" width="13.3333333333333" style="28" customWidth="1"/>
    <col min="46" max="46" width="13.7333333333333" style="28" customWidth="1"/>
    <col min="47" max="47" width="13.3333333333333" style="28" customWidth="1"/>
    <col min="48" max="48" width="12.2" style="28" customWidth="1"/>
    <col min="49" max="49" width="13.7333333333333" style="28" customWidth="1"/>
    <col min="50" max="50" width="12.2" style="28" customWidth="1"/>
    <col min="51" max="53" width="14" style="28" customWidth="1"/>
    <col min="54" max="56" width="14.1333333333333" style="28" customWidth="1"/>
    <col min="57" max="57" width="13.8" style="28" customWidth="1"/>
    <col min="58" max="58" width="14.1333333333333" style="28" customWidth="1"/>
    <col min="59" max="59" width="14.4" style="28" customWidth="1"/>
    <col min="60" max="60" width="8.46666666666667" style="28" customWidth="1"/>
    <col min="61" max="63" width="12.2" style="28" customWidth="1"/>
    <col min="64" max="64" width="10.2666666666667" style="28" customWidth="1"/>
    <col min="65" max="65" width="4.86666666666667" style="29" customWidth="1"/>
    <col min="66" max="16384" width="14.7333333333333" style="29" customWidth="1"/>
  </cols>
  <sheetData>
    <row r="1" s="103" customFormat="1" ht="40.05" customHeight="1" spans="1:66">
      <c r="A1" s="107" t="s">
        <v>0</v>
      </c>
      <c r="B1" s="12"/>
      <c r="C1" s="12"/>
      <c r="D1" s="13"/>
      <c r="E1" s="108" t="s">
        <v>1</v>
      </c>
      <c r="F1" s="12"/>
      <c r="G1" s="12"/>
      <c r="H1" s="12"/>
      <c r="I1" s="12"/>
      <c r="J1" s="12"/>
      <c r="K1" s="12"/>
      <c r="L1" s="12"/>
      <c r="M1" s="12"/>
      <c r="N1" s="12"/>
      <c r="O1" s="12"/>
      <c r="P1" s="12"/>
      <c r="Q1" s="13"/>
      <c r="R1" s="109" t="s">
        <v>2</v>
      </c>
      <c r="S1" s="13"/>
      <c r="T1" s="110" t="s">
        <v>3</v>
      </c>
      <c r="U1" s="12"/>
      <c r="V1" s="13"/>
      <c r="W1" s="111" t="s">
        <v>4</v>
      </c>
      <c r="X1" s="12"/>
      <c r="Y1" s="12"/>
      <c r="Z1" s="12"/>
      <c r="AA1" s="12"/>
      <c r="AB1" s="12"/>
      <c r="AC1" s="112" t="s">
        <v>5</v>
      </c>
      <c r="AD1" s="12"/>
      <c r="AE1" s="12"/>
      <c r="AF1" s="12"/>
      <c r="AG1" s="12"/>
      <c r="AH1" s="12"/>
      <c r="AI1" s="13"/>
      <c r="AJ1" s="113" t="s">
        <v>6</v>
      </c>
      <c r="AK1" s="12"/>
      <c r="AL1" s="12"/>
      <c r="AM1" s="12"/>
      <c r="AN1" s="12"/>
      <c r="AO1" s="12"/>
      <c r="AP1" s="12"/>
      <c r="AQ1" s="12"/>
      <c r="AR1" s="12"/>
      <c r="AS1" s="12"/>
      <c r="AT1" s="12"/>
      <c r="AU1" s="12"/>
      <c r="AV1" s="12"/>
      <c r="AW1" s="12"/>
      <c r="AX1" s="12"/>
      <c r="AY1" s="12"/>
      <c r="AZ1" s="12"/>
      <c r="BA1" s="13"/>
      <c r="BB1" s="114" t="s">
        <v>7</v>
      </c>
      <c r="BC1" s="12"/>
      <c r="BD1" s="12"/>
      <c r="BE1" s="12"/>
      <c r="BF1" s="12"/>
      <c r="BG1" s="12"/>
      <c r="BH1" s="12"/>
      <c r="BI1" s="13"/>
      <c r="BJ1" s="17" t="s">
        <v>8</v>
      </c>
      <c r="BK1" s="12"/>
      <c r="BL1" s="12"/>
      <c r="BM1" s="13"/>
    </row>
    <row r="2" s="28" customFormat="1" ht="63.6" customHeight="1" spans="1:66">
      <c r="A2" s="115" t="s">
        <v>9</v>
      </c>
      <c r="B2" s="115" t="s">
        <v>10</v>
      </c>
      <c r="C2" s="115" t="s">
        <v>11</v>
      </c>
      <c r="D2" s="115" t="s">
        <v>12</v>
      </c>
      <c r="E2" s="115" t="s">
        <v>13</v>
      </c>
      <c r="F2" s="115" t="s">
        <v>14</v>
      </c>
      <c r="G2" s="115" t="s">
        <v>15</v>
      </c>
      <c r="H2" s="115" t="s">
        <v>16</v>
      </c>
      <c r="I2" s="115" t="s">
        <v>17</v>
      </c>
      <c r="J2" s="115" t="s">
        <v>18</v>
      </c>
      <c r="K2" s="115" t="s">
        <v>19</v>
      </c>
      <c r="L2" s="115" t="s">
        <v>20</v>
      </c>
      <c r="M2" s="115" t="s">
        <v>21</v>
      </c>
      <c r="N2" s="115" t="s">
        <v>22</v>
      </c>
      <c r="O2" s="115" t="s">
        <v>23</v>
      </c>
      <c r="P2" s="115" t="s">
        <v>24</v>
      </c>
      <c r="Q2" s="115" t="s">
        <v>25</v>
      </c>
      <c r="R2" s="115" t="s">
        <v>26</v>
      </c>
      <c r="S2" s="115" t="s">
        <v>27</v>
      </c>
      <c r="T2" s="115" t="s">
        <v>28</v>
      </c>
      <c r="U2" s="115" t="s">
        <v>29</v>
      </c>
      <c r="V2" s="115" t="s">
        <v>30</v>
      </c>
      <c r="W2" s="115" t="s">
        <v>31</v>
      </c>
      <c r="X2" s="115" t="s">
        <v>32</v>
      </c>
      <c r="Y2" s="115" t="s">
        <v>33</v>
      </c>
      <c r="Z2" s="115" t="s">
        <v>34</v>
      </c>
      <c r="AA2" s="115" t="s">
        <v>35</v>
      </c>
      <c r="AB2" s="115" t="s">
        <v>36</v>
      </c>
      <c r="AC2" s="115" t="s">
        <v>37</v>
      </c>
      <c r="AD2" s="115" t="s">
        <v>38</v>
      </c>
      <c r="AE2" s="115" t="s">
        <v>39</v>
      </c>
      <c r="AF2" s="115" t="s">
        <v>40</v>
      </c>
      <c r="AG2" s="115" t="s">
        <v>41</v>
      </c>
      <c r="AH2" s="115" t="s">
        <v>42</v>
      </c>
      <c r="AI2" s="115" t="s">
        <v>43</v>
      </c>
      <c r="AJ2" s="115" t="s">
        <v>44</v>
      </c>
      <c r="AK2" s="115" t="s">
        <v>45</v>
      </c>
      <c r="AL2" s="115" t="s">
        <v>46</v>
      </c>
      <c r="AM2" s="115" t="s">
        <v>47</v>
      </c>
      <c r="AN2" s="115" t="s">
        <v>48</v>
      </c>
      <c r="AO2" s="115" t="s">
        <v>49</v>
      </c>
      <c r="AP2" s="115" t="s">
        <v>50</v>
      </c>
      <c r="AQ2" s="115" t="s">
        <v>51</v>
      </c>
      <c r="AR2" s="115" t="s">
        <v>52</v>
      </c>
      <c r="AS2" s="115" t="s">
        <v>53</v>
      </c>
      <c r="AT2" s="115" t="s">
        <v>54</v>
      </c>
      <c r="AU2" s="115" t="s">
        <v>55</v>
      </c>
      <c r="AV2" s="115" t="s">
        <v>56</v>
      </c>
      <c r="AW2" s="115" t="s">
        <v>57</v>
      </c>
      <c r="AX2" s="115" t="s">
        <v>58</v>
      </c>
      <c r="AY2" s="115" t="s">
        <v>59</v>
      </c>
      <c r="AZ2" s="115" t="s">
        <v>60</v>
      </c>
      <c r="BA2" s="115" t="s">
        <v>61</v>
      </c>
      <c r="BB2" s="115" t="s">
        <v>62</v>
      </c>
      <c r="BC2" s="115" t="s">
        <v>63</v>
      </c>
      <c r="BD2" s="115" t="s">
        <v>64</v>
      </c>
      <c r="BE2" s="115" t="s">
        <v>65</v>
      </c>
      <c r="BF2" s="115" t="s">
        <v>66</v>
      </c>
      <c r="BG2" s="115" t="s">
        <v>67</v>
      </c>
      <c r="BH2" s="115" t="s">
        <v>68</v>
      </c>
      <c r="BI2" s="115" t="s">
        <v>69</v>
      </c>
      <c r="BJ2" s="115" t="s">
        <v>70</v>
      </c>
      <c r="BK2" s="115" t="s">
        <v>71</v>
      </c>
      <c r="BL2" s="115" t="s">
        <v>72</v>
      </c>
      <c r="BM2" s="115" t="s">
        <v>73</v>
      </c>
    </row>
    <row r="3" s="104" customFormat="1" ht="126.75" customHeight="1" spans="1:66">
      <c r="A3" s="61" t="s">
        <v>74</v>
      </c>
      <c r="B3" s="61" t="s">
        <v>75</v>
      </c>
      <c r="C3" s="61" t="s">
        <v>76</v>
      </c>
      <c r="D3" s="61" t="s">
        <v>77</v>
      </c>
      <c r="E3" s="61" t="s">
        <v>78</v>
      </c>
      <c r="F3" s="61" t="s">
        <v>79</v>
      </c>
      <c r="G3" s="61" t="s">
        <v>80</v>
      </c>
      <c r="H3" s="61" t="s">
        <v>81</v>
      </c>
      <c r="I3" s="61" t="s">
        <v>82</v>
      </c>
      <c r="J3" s="61" t="s">
        <v>83</v>
      </c>
      <c r="K3" s="61" t="s">
        <v>84</v>
      </c>
      <c r="L3" s="61" t="s">
        <v>85</v>
      </c>
      <c r="M3" s="61" t="s">
        <v>86</v>
      </c>
      <c r="N3" s="61" t="s">
        <v>87</v>
      </c>
      <c r="O3" s="61" t="s">
        <v>88</v>
      </c>
      <c r="P3" s="61" t="s">
        <v>89</v>
      </c>
      <c r="Q3" s="61" t="s">
        <v>90</v>
      </c>
      <c r="R3" s="116" t="s">
        <v>91</v>
      </c>
      <c r="S3" s="61" t="s">
        <v>92</v>
      </c>
      <c r="T3" s="61" t="s">
        <v>93</v>
      </c>
      <c r="U3" s="61" t="s">
        <v>93</v>
      </c>
      <c r="V3" s="61" t="s">
        <v>93</v>
      </c>
      <c r="W3" s="61" t="s">
        <v>94</v>
      </c>
      <c r="X3" s="61" t="s">
        <v>95</v>
      </c>
      <c r="Y3" s="61" t="s">
        <v>94</v>
      </c>
      <c r="Z3" s="61" t="s">
        <v>96</v>
      </c>
      <c r="AA3" s="61" t="s">
        <v>94</v>
      </c>
      <c r="AB3" s="61" t="s">
        <v>97</v>
      </c>
      <c r="AC3" s="61" t="s">
        <v>93</v>
      </c>
      <c r="AD3" s="61" t="s">
        <v>93</v>
      </c>
      <c r="AE3" s="61" t="s">
        <v>93</v>
      </c>
      <c r="AF3" s="61" t="s">
        <v>93</v>
      </c>
      <c r="AG3" s="61" t="s">
        <v>93</v>
      </c>
      <c r="AH3" s="61" t="s">
        <v>93</v>
      </c>
      <c r="AI3" s="61" t="s">
        <v>93</v>
      </c>
      <c r="AJ3" s="61" t="s">
        <v>98</v>
      </c>
      <c r="AK3" s="61" t="s">
        <v>99</v>
      </c>
      <c r="AL3" s="61" t="s">
        <v>100</v>
      </c>
      <c r="AM3" s="61" t="s">
        <v>98</v>
      </c>
      <c r="AN3" s="61" t="s">
        <v>99</v>
      </c>
      <c r="AO3" s="61" t="s">
        <v>100</v>
      </c>
      <c r="AP3" s="61" t="s">
        <v>98</v>
      </c>
      <c r="AQ3" s="61" t="s">
        <v>99</v>
      </c>
      <c r="AR3" s="61" t="s">
        <v>100</v>
      </c>
      <c r="AS3" s="61" t="s">
        <v>98</v>
      </c>
      <c r="AT3" s="61" t="s">
        <v>99</v>
      </c>
      <c r="AU3" s="61" t="s">
        <v>100</v>
      </c>
      <c r="AV3" s="61" t="s">
        <v>98</v>
      </c>
      <c r="AW3" s="61" t="s">
        <v>99</v>
      </c>
      <c r="AX3" s="61" t="s">
        <v>100</v>
      </c>
      <c r="AY3" s="61" t="s">
        <v>98</v>
      </c>
      <c r="AZ3" s="61" t="s">
        <v>99</v>
      </c>
      <c r="BA3" s="61" t="s">
        <v>100</v>
      </c>
      <c r="BB3" s="61" t="s">
        <v>101</v>
      </c>
      <c r="BC3" s="61" t="s">
        <v>101</v>
      </c>
      <c r="BD3" s="61" t="s">
        <v>101</v>
      </c>
      <c r="BE3" s="61" t="s">
        <v>102</v>
      </c>
      <c r="BF3" s="61" t="s">
        <v>101</v>
      </c>
      <c r="BG3" s="61" t="s">
        <v>103</v>
      </c>
      <c r="BH3" s="61" t="s">
        <v>101</v>
      </c>
      <c r="BI3" s="61" t="s">
        <v>101</v>
      </c>
      <c r="BJ3" s="61" t="s">
        <v>104</v>
      </c>
      <c r="BK3" s="61" t="s">
        <v>105</v>
      </c>
      <c r="BL3" s="61" t="s">
        <v>106</v>
      </c>
      <c r="BM3" s="61" t="s">
        <v>107</v>
      </c>
    </row>
    <row r="4" s="27" customFormat="1" spans="1:66">
      <c r="A4" s="27" t="s">
        <v>108</v>
      </c>
      <c r="B4" s="27" t="s">
        <v>109</v>
      </c>
      <c r="C4" s="27" t="s">
        <v>109</v>
      </c>
      <c r="D4" s="27" t="s">
        <v>110</v>
      </c>
      <c r="E4" s="27" t="s">
        <v>111</v>
      </c>
      <c r="F4" s="27" t="s">
        <v>112</v>
      </c>
      <c r="G4" s="27" t="s">
        <v>113</v>
      </c>
      <c r="H4" s="27" t="s">
        <v>114</v>
      </c>
      <c r="I4" s="27" t="s">
        <v>115</v>
      </c>
      <c r="J4" s="27" t="s">
        <v>116</v>
      </c>
      <c r="K4" s="27">
        <f>SUM(T4:AI4)</f>
        <v>145</v>
      </c>
      <c r="M4" s="27" t="s">
        <v>117</v>
      </c>
      <c r="N4" s="27" t="s">
        <v>118</v>
      </c>
      <c r="O4" s="27" t="s">
        <v>119</v>
      </c>
      <c r="P4" s="27">
        <v>15109896206</v>
      </c>
      <c r="Q4" s="27" t="s">
        <v>120</v>
      </c>
      <c r="R4" s="80" t="s">
        <v>121</v>
      </c>
      <c r="S4" s="27" t="s">
        <v>122</v>
      </c>
      <c r="T4" s="117">
        <v>58</v>
      </c>
      <c r="U4" s="117">
        <v>15</v>
      </c>
      <c r="V4" s="117">
        <v>0</v>
      </c>
      <c r="W4" s="117">
        <v>12</v>
      </c>
      <c r="X4" s="117">
        <v>0</v>
      </c>
      <c r="Y4" s="117">
        <v>3</v>
      </c>
      <c r="Z4" s="117">
        <v>22</v>
      </c>
      <c r="AA4" s="117">
        <v>0</v>
      </c>
      <c r="AB4" s="117">
        <v>35</v>
      </c>
      <c r="AC4" s="117">
        <v>0</v>
      </c>
      <c r="AD4" s="117">
        <v>0</v>
      </c>
      <c r="AE4" s="117">
        <v>0</v>
      </c>
      <c r="AF4" s="117">
        <v>0</v>
      </c>
      <c r="AG4" s="117">
        <v>0</v>
      </c>
      <c r="AH4" s="118">
        <v>0</v>
      </c>
      <c r="AI4" s="117">
        <v>0</v>
      </c>
      <c r="AJ4" s="117">
        <v>1</v>
      </c>
      <c r="AK4" s="119" t="s">
        <v>123</v>
      </c>
      <c r="AL4" s="117">
        <v>0</v>
      </c>
      <c r="AM4" s="117">
        <v>1</v>
      </c>
      <c r="AN4" s="119" t="s">
        <v>124</v>
      </c>
      <c r="AO4" s="117">
        <v>0</v>
      </c>
      <c r="AP4" s="117">
        <v>1</v>
      </c>
      <c r="AQ4" s="119" t="s">
        <v>124</v>
      </c>
      <c r="AR4" s="117">
        <v>0</v>
      </c>
      <c r="AS4" s="117">
        <v>0</v>
      </c>
      <c r="AT4" s="119" t="s">
        <v>124</v>
      </c>
      <c r="AU4" s="117">
        <v>0</v>
      </c>
      <c r="AV4" s="117">
        <v>0</v>
      </c>
      <c r="AW4" s="119" t="s">
        <v>124</v>
      </c>
      <c r="AX4" s="117">
        <v>0</v>
      </c>
      <c r="AY4" s="117">
        <v>0</v>
      </c>
      <c r="AZ4" s="119" t="s">
        <v>124</v>
      </c>
      <c r="BA4" s="117">
        <v>0</v>
      </c>
      <c r="BB4" s="117">
        <v>0</v>
      </c>
      <c r="BC4" s="117">
        <v>0</v>
      </c>
      <c r="BD4" s="117">
        <v>0</v>
      </c>
      <c r="BE4" s="117">
        <v>1</v>
      </c>
      <c r="BF4" s="117">
        <v>0</v>
      </c>
      <c r="BG4" s="117">
        <v>0</v>
      </c>
      <c r="BH4" s="117">
        <v>2</v>
      </c>
      <c r="BI4" s="27">
        <v>3</v>
      </c>
      <c r="BJ4" s="119" t="s">
        <v>125</v>
      </c>
      <c r="BK4" s="27" t="s">
        <v>126</v>
      </c>
      <c r="BL4" s="27" t="s">
        <v>127</v>
      </c>
    </row>
    <row r="5" s="27" customFormat="1" spans="1:66">
      <c r="A5" s="27" t="s">
        <v>108</v>
      </c>
      <c r="B5" s="27" t="s">
        <v>109</v>
      </c>
      <c r="C5" s="27" t="s">
        <v>109</v>
      </c>
      <c r="D5" s="27" t="s">
        <v>128</v>
      </c>
      <c r="E5" s="27" t="s">
        <v>111</v>
      </c>
      <c r="F5" s="27" t="s">
        <v>129</v>
      </c>
      <c r="G5" s="27" t="s">
        <v>130</v>
      </c>
      <c r="H5" s="27" t="s">
        <v>131</v>
      </c>
      <c r="I5" s="27" t="s">
        <v>132</v>
      </c>
      <c r="J5" s="27" t="s">
        <v>133</v>
      </c>
      <c r="K5" s="27">
        <f t="shared" ref="K5:K36" si="0">SUM(T5:AI5)</f>
        <v>145</v>
      </c>
      <c r="M5" s="27" t="s">
        <v>117</v>
      </c>
      <c r="N5" s="27" t="s">
        <v>134</v>
      </c>
      <c r="O5" s="27" t="s">
        <v>135</v>
      </c>
      <c r="P5" s="27">
        <v>18789551848</v>
      </c>
      <c r="Q5" s="27" t="s">
        <v>136</v>
      </c>
      <c r="R5" s="80" t="s">
        <v>137</v>
      </c>
      <c r="S5" s="27" t="s">
        <v>138</v>
      </c>
      <c r="T5" s="117">
        <v>12</v>
      </c>
      <c r="U5" s="117">
        <v>35</v>
      </c>
      <c r="V5" s="117">
        <v>20</v>
      </c>
      <c r="W5" s="117">
        <v>67</v>
      </c>
      <c r="X5" s="117">
        <v>0</v>
      </c>
      <c r="Y5" s="117">
        <v>0</v>
      </c>
      <c r="Z5" s="117">
        <v>0</v>
      </c>
      <c r="AA5" s="117">
        <v>0</v>
      </c>
      <c r="AB5" s="117">
        <v>0</v>
      </c>
      <c r="AC5" s="117">
        <v>1</v>
      </c>
      <c r="AD5" s="117">
        <v>0</v>
      </c>
      <c r="AE5" s="117">
        <v>3</v>
      </c>
      <c r="AF5" s="117">
        <v>0</v>
      </c>
      <c r="AG5" s="117">
        <v>1</v>
      </c>
      <c r="AH5" s="120">
        <v>3</v>
      </c>
      <c r="AI5" s="117">
        <v>3</v>
      </c>
      <c r="AJ5" s="117">
        <v>1</v>
      </c>
      <c r="AK5" s="119" t="s">
        <v>139</v>
      </c>
      <c r="AL5" s="121">
        <v>0</v>
      </c>
      <c r="AM5" s="121">
        <v>0</v>
      </c>
      <c r="AN5" s="119" t="s">
        <v>124</v>
      </c>
      <c r="AO5" s="121">
        <v>0</v>
      </c>
      <c r="AP5" s="121">
        <v>0</v>
      </c>
      <c r="AQ5" s="119" t="s">
        <v>124</v>
      </c>
      <c r="AR5" s="121">
        <v>0</v>
      </c>
      <c r="AS5" s="121">
        <v>1</v>
      </c>
      <c r="AT5" s="119" t="s">
        <v>124</v>
      </c>
      <c r="AU5" s="121">
        <v>0</v>
      </c>
      <c r="AV5" s="121">
        <v>0</v>
      </c>
      <c r="AW5" s="119" t="s">
        <v>124</v>
      </c>
      <c r="AX5" s="121">
        <v>0</v>
      </c>
      <c r="AY5" s="121">
        <v>0</v>
      </c>
      <c r="AZ5" s="119" t="s">
        <v>124</v>
      </c>
      <c r="BA5" s="121">
        <v>0</v>
      </c>
      <c r="BB5" s="121">
        <v>0</v>
      </c>
      <c r="BC5" s="121">
        <v>0</v>
      </c>
      <c r="BD5" s="121">
        <v>0</v>
      </c>
      <c r="BE5" s="121">
        <v>0</v>
      </c>
      <c r="BF5" s="121">
        <v>0</v>
      </c>
      <c r="BG5" s="121">
        <v>0</v>
      </c>
      <c r="BH5" s="121">
        <v>3</v>
      </c>
      <c r="BI5" s="119">
        <f>SUM(BB5:BH5)</f>
        <v>3</v>
      </c>
      <c r="BJ5" s="119" t="s">
        <v>125</v>
      </c>
      <c r="BK5" s="119" t="s">
        <v>140</v>
      </c>
      <c r="BL5" s="119" t="s">
        <v>141</v>
      </c>
      <c r="BM5" s="122"/>
      <c r="BN5" s="122"/>
    </row>
    <row r="6" s="27" customFormat="1" spans="1:66">
      <c r="A6" s="27" t="s">
        <v>108</v>
      </c>
      <c r="B6" s="27" t="s">
        <v>109</v>
      </c>
      <c r="C6" s="27" t="s">
        <v>109</v>
      </c>
      <c r="D6" s="27" t="s">
        <v>142</v>
      </c>
      <c r="E6" s="27" t="s">
        <v>111</v>
      </c>
      <c r="F6" s="27" t="s">
        <v>143</v>
      </c>
      <c r="G6" s="27" t="s">
        <v>144</v>
      </c>
      <c r="H6" s="27" t="s">
        <v>145</v>
      </c>
      <c r="I6" s="27" t="s">
        <v>146</v>
      </c>
      <c r="J6" s="27" t="s">
        <v>116</v>
      </c>
      <c r="K6" s="27">
        <f t="shared" si="0"/>
        <v>59</v>
      </c>
      <c r="M6" s="27" t="s">
        <v>117</v>
      </c>
      <c r="N6" s="27" t="s">
        <v>147</v>
      </c>
      <c r="O6" s="27" t="s">
        <v>148</v>
      </c>
      <c r="P6" s="27">
        <v>18976120333</v>
      </c>
      <c r="Q6" s="27" t="s">
        <v>149</v>
      </c>
      <c r="R6" s="80" t="s">
        <v>150</v>
      </c>
      <c r="S6" s="27" t="s">
        <v>144</v>
      </c>
      <c r="T6" s="117">
        <v>28</v>
      </c>
      <c r="U6" s="117">
        <v>2</v>
      </c>
      <c r="V6" s="117">
        <v>0</v>
      </c>
      <c r="W6" s="117">
        <v>5</v>
      </c>
      <c r="X6" s="117">
        <v>0</v>
      </c>
      <c r="Y6" s="117">
        <v>3</v>
      </c>
      <c r="Z6" s="117">
        <v>6</v>
      </c>
      <c r="AA6" s="117">
        <v>0</v>
      </c>
      <c r="AB6" s="117">
        <v>15</v>
      </c>
      <c r="AC6" s="117">
        <v>0</v>
      </c>
      <c r="AD6" s="117">
        <v>0</v>
      </c>
      <c r="AE6" s="117">
        <v>0</v>
      </c>
      <c r="AF6" s="117">
        <v>0</v>
      </c>
      <c r="AG6" s="117">
        <v>0</v>
      </c>
      <c r="AH6" s="118">
        <v>0</v>
      </c>
      <c r="AI6" s="117">
        <v>0</v>
      </c>
      <c r="AJ6" s="117">
        <v>0</v>
      </c>
      <c r="AK6" s="119" t="s">
        <v>124</v>
      </c>
      <c r="AL6" s="117">
        <v>0</v>
      </c>
      <c r="AM6" s="117">
        <v>0</v>
      </c>
      <c r="AN6" s="119" t="s">
        <v>124</v>
      </c>
      <c r="AO6" s="117">
        <v>0</v>
      </c>
      <c r="AP6" s="117">
        <v>0</v>
      </c>
      <c r="AQ6" s="119" t="s">
        <v>124</v>
      </c>
      <c r="AR6" s="117">
        <v>0</v>
      </c>
      <c r="AS6" s="117">
        <v>1</v>
      </c>
      <c r="AT6" s="119" t="s">
        <v>139</v>
      </c>
      <c r="AU6" s="117">
        <v>0</v>
      </c>
      <c r="AV6" s="117">
        <v>0</v>
      </c>
      <c r="AW6" s="119" t="s">
        <v>124</v>
      </c>
      <c r="AX6" s="117">
        <v>0</v>
      </c>
      <c r="AY6" s="117">
        <v>1</v>
      </c>
      <c r="AZ6" s="119" t="s">
        <v>151</v>
      </c>
      <c r="BA6" s="117">
        <v>0</v>
      </c>
      <c r="BB6" s="117">
        <v>0</v>
      </c>
      <c r="BC6" s="117">
        <v>0</v>
      </c>
      <c r="BD6" s="117">
        <v>0</v>
      </c>
      <c r="BE6" s="117">
        <v>0</v>
      </c>
      <c r="BF6" s="117">
        <v>0</v>
      </c>
      <c r="BG6" s="117">
        <v>0</v>
      </c>
      <c r="BH6" s="117">
        <v>2</v>
      </c>
      <c r="BI6" s="27">
        <v>2</v>
      </c>
      <c r="BJ6" s="119" t="s">
        <v>125</v>
      </c>
      <c r="BK6" s="27" t="s">
        <v>126</v>
      </c>
      <c r="BL6" s="27" t="s">
        <v>127</v>
      </c>
    </row>
    <row r="7" s="27" customFormat="1" spans="1:66">
      <c r="A7" s="27" t="s">
        <v>108</v>
      </c>
      <c r="B7" s="27" t="s">
        <v>109</v>
      </c>
      <c r="C7" s="27" t="s">
        <v>109</v>
      </c>
      <c r="D7" s="27" t="s">
        <v>128</v>
      </c>
      <c r="E7" s="27" t="s">
        <v>111</v>
      </c>
      <c r="F7" s="27" t="s">
        <v>152</v>
      </c>
      <c r="G7" s="27" t="s">
        <v>153</v>
      </c>
      <c r="H7" s="27" t="s">
        <v>131</v>
      </c>
      <c r="I7" s="27" t="s">
        <v>132</v>
      </c>
      <c r="J7" s="27" t="s">
        <v>116</v>
      </c>
      <c r="K7" s="27">
        <f t="shared" si="0"/>
        <v>400</v>
      </c>
      <c r="M7" s="27" t="s">
        <v>117</v>
      </c>
      <c r="N7" s="27" t="s">
        <v>118</v>
      </c>
      <c r="O7" s="27" t="s">
        <v>119</v>
      </c>
      <c r="P7" s="27">
        <v>15109896206</v>
      </c>
      <c r="Q7" s="27" t="s">
        <v>154</v>
      </c>
      <c r="R7" s="80" t="s">
        <v>121</v>
      </c>
      <c r="S7" s="27" t="s">
        <v>122</v>
      </c>
      <c r="T7" s="117">
        <v>200</v>
      </c>
      <c r="U7" s="117">
        <v>0</v>
      </c>
      <c r="V7" s="117">
        <v>0</v>
      </c>
      <c r="W7" s="117">
        <v>50</v>
      </c>
      <c r="X7" s="117">
        <v>0</v>
      </c>
      <c r="Y7" s="117">
        <v>10</v>
      </c>
      <c r="Z7" s="117">
        <v>100</v>
      </c>
      <c r="AA7" s="117">
        <v>0</v>
      </c>
      <c r="AB7" s="117">
        <v>40</v>
      </c>
      <c r="AC7" s="117">
        <v>0</v>
      </c>
      <c r="AD7" s="117">
        <v>0</v>
      </c>
      <c r="AE7" s="117">
        <v>0</v>
      </c>
      <c r="AF7" s="117">
        <v>0</v>
      </c>
      <c r="AG7" s="117">
        <v>0</v>
      </c>
      <c r="AH7" s="118">
        <v>0</v>
      </c>
      <c r="AI7" s="117">
        <v>0</v>
      </c>
      <c r="AJ7" s="117">
        <v>1</v>
      </c>
      <c r="AK7" s="119" t="s">
        <v>139</v>
      </c>
      <c r="AL7" s="117">
        <v>0</v>
      </c>
      <c r="AM7" s="117">
        <v>0</v>
      </c>
      <c r="AN7" s="119" t="s">
        <v>124</v>
      </c>
      <c r="AO7" s="117">
        <v>0</v>
      </c>
      <c r="AP7" s="117">
        <v>0</v>
      </c>
      <c r="AQ7" s="119" t="s">
        <v>124</v>
      </c>
      <c r="AR7" s="117">
        <v>0</v>
      </c>
      <c r="AS7" s="117">
        <v>1</v>
      </c>
      <c r="AT7" s="119" t="s">
        <v>139</v>
      </c>
      <c r="AU7" s="117">
        <v>0</v>
      </c>
      <c r="AV7" s="117">
        <v>0</v>
      </c>
      <c r="AW7" s="119" t="s">
        <v>124</v>
      </c>
      <c r="AX7" s="117">
        <v>0</v>
      </c>
      <c r="AY7" s="117">
        <v>0</v>
      </c>
      <c r="AZ7" s="119" t="s">
        <v>124</v>
      </c>
      <c r="BA7" s="117">
        <v>0</v>
      </c>
      <c r="BB7" s="117">
        <v>0</v>
      </c>
      <c r="BC7" s="117">
        <v>0</v>
      </c>
      <c r="BD7" s="117">
        <v>0</v>
      </c>
      <c r="BE7" s="117">
        <v>0</v>
      </c>
      <c r="BF7" s="117">
        <v>0</v>
      </c>
      <c r="BG7" s="117">
        <v>0</v>
      </c>
      <c r="BH7" s="117">
        <v>2</v>
      </c>
      <c r="BI7" s="27">
        <v>2</v>
      </c>
      <c r="BJ7" s="119" t="s">
        <v>125</v>
      </c>
      <c r="BK7" s="27" t="s">
        <v>140</v>
      </c>
      <c r="BL7" s="27" t="s">
        <v>127</v>
      </c>
      <c r="BM7" s="28"/>
    </row>
    <row r="8" s="27" customFormat="1" ht="13.9" customHeight="1" spans="1:66">
      <c r="A8" s="27" t="s">
        <v>108</v>
      </c>
      <c r="B8" s="27" t="s">
        <v>109</v>
      </c>
      <c r="C8" s="27" t="s">
        <v>109</v>
      </c>
      <c r="D8" s="27" t="s">
        <v>128</v>
      </c>
      <c r="E8" s="27" t="s">
        <v>111</v>
      </c>
      <c r="F8" s="27" t="s">
        <v>155</v>
      </c>
      <c r="G8" s="27" t="s">
        <v>156</v>
      </c>
      <c r="H8" s="27" t="s">
        <v>131</v>
      </c>
      <c r="I8" s="27" t="s">
        <v>132</v>
      </c>
      <c r="J8" s="27" t="s">
        <v>157</v>
      </c>
      <c r="K8" s="27">
        <f t="shared" si="0"/>
        <v>248</v>
      </c>
      <c r="M8" s="27" t="s">
        <v>117</v>
      </c>
      <c r="N8" s="27" t="s">
        <v>147</v>
      </c>
      <c r="O8" s="27" t="s">
        <v>158</v>
      </c>
      <c r="P8" s="27" t="s">
        <v>159</v>
      </c>
      <c r="Q8" s="27" t="s">
        <v>160</v>
      </c>
      <c r="R8" s="80" t="s">
        <v>161</v>
      </c>
      <c r="S8" s="27" t="s">
        <v>162</v>
      </c>
      <c r="T8" s="117">
        <v>60</v>
      </c>
      <c r="U8" s="117">
        <v>76</v>
      </c>
      <c r="V8" s="117">
        <v>5</v>
      </c>
      <c r="W8" s="117">
        <v>53</v>
      </c>
      <c r="X8" s="117">
        <v>35</v>
      </c>
      <c r="Y8" s="117">
        <v>0</v>
      </c>
      <c r="Z8" s="117">
        <v>12</v>
      </c>
      <c r="AA8" s="117">
        <v>0</v>
      </c>
      <c r="AB8" s="117">
        <v>7</v>
      </c>
      <c r="AC8" s="117">
        <v>0</v>
      </c>
      <c r="AD8" s="117">
        <v>0</v>
      </c>
      <c r="AE8" s="117">
        <v>0</v>
      </c>
      <c r="AF8" s="117">
        <v>0</v>
      </c>
      <c r="AG8" s="117">
        <v>0</v>
      </c>
      <c r="AH8" s="118">
        <v>0</v>
      </c>
      <c r="AI8" s="117">
        <v>0</v>
      </c>
      <c r="AJ8" s="117">
        <v>1</v>
      </c>
      <c r="AK8" s="119" t="s">
        <v>124</v>
      </c>
      <c r="AL8" s="117">
        <v>0</v>
      </c>
      <c r="AM8" s="117">
        <v>1</v>
      </c>
      <c r="AN8" s="119" t="s">
        <v>124</v>
      </c>
      <c r="AO8" s="117">
        <v>0</v>
      </c>
      <c r="AP8" s="117">
        <v>1</v>
      </c>
      <c r="AQ8" s="119" t="s">
        <v>124</v>
      </c>
      <c r="AR8" s="117">
        <v>0</v>
      </c>
      <c r="AS8" s="117">
        <v>1</v>
      </c>
      <c r="AT8" s="119" t="s">
        <v>124</v>
      </c>
      <c r="AU8" s="117">
        <v>1</v>
      </c>
      <c r="AV8" s="117">
        <v>1</v>
      </c>
      <c r="AW8" s="119" t="s">
        <v>124</v>
      </c>
      <c r="AX8" s="117">
        <v>0</v>
      </c>
      <c r="AY8" s="117">
        <v>1</v>
      </c>
      <c r="AZ8" s="119" t="s">
        <v>124</v>
      </c>
      <c r="BA8" s="117">
        <v>0</v>
      </c>
      <c r="BB8" s="117">
        <v>0</v>
      </c>
      <c r="BC8" s="117">
        <v>0</v>
      </c>
      <c r="BD8" s="117">
        <v>0</v>
      </c>
      <c r="BE8" s="117">
        <v>0</v>
      </c>
      <c r="BF8" s="117">
        <v>0</v>
      </c>
      <c r="BG8" s="117">
        <v>1</v>
      </c>
      <c r="BH8" s="117">
        <v>6</v>
      </c>
      <c r="BI8" s="27">
        <v>7</v>
      </c>
      <c r="BJ8" s="119" t="s">
        <v>125</v>
      </c>
      <c r="BK8" s="27" t="s">
        <v>140</v>
      </c>
      <c r="BL8" s="27" t="s">
        <v>127</v>
      </c>
    </row>
    <row r="9" s="27" customFormat="1" ht="13.9" customHeight="1" spans="1:66">
      <c r="A9" s="27" t="s">
        <v>108</v>
      </c>
      <c r="B9" s="27" t="s">
        <v>109</v>
      </c>
      <c r="C9" s="27" t="s">
        <v>109</v>
      </c>
      <c r="D9" s="27" t="s">
        <v>128</v>
      </c>
      <c r="E9" s="27" t="s">
        <v>111</v>
      </c>
      <c r="F9" s="27" t="s">
        <v>163</v>
      </c>
      <c r="G9" s="27" t="s">
        <v>164</v>
      </c>
      <c r="H9" s="27" t="s">
        <v>131</v>
      </c>
      <c r="I9" s="27" t="s">
        <v>165</v>
      </c>
      <c r="J9" s="27" t="s">
        <v>157</v>
      </c>
      <c r="K9" s="27">
        <f t="shared" si="0"/>
        <v>104</v>
      </c>
      <c r="M9" s="27" t="s">
        <v>117</v>
      </c>
      <c r="N9" s="27" t="s">
        <v>147</v>
      </c>
      <c r="O9" s="27" t="s">
        <v>166</v>
      </c>
      <c r="P9" s="27">
        <v>18976543282</v>
      </c>
      <c r="Q9" s="27" t="s">
        <v>167</v>
      </c>
      <c r="R9" s="80" t="s">
        <v>168</v>
      </c>
      <c r="S9" s="27" t="s">
        <v>169</v>
      </c>
      <c r="T9" s="117">
        <v>34</v>
      </c>
      <c r="U9" s="117">
        <v>17</v>
      </c>
      <c r="V9" s="117">
        <v>1</v>
      </c>
      <c r="W9" s="117">
        <v>5</v>
      </c>
      <c r="X9" s="117">
        <v>0</v>
      </c>
      <c r="Y9" s="117">
        <v>0</v>
      </c>
      <c r="Z9" s="117">
        <v>25</v>
      </c>
      <c r="AA9" s="117">
        <v>2</v>
      </c>
      <c r="AB9" s="117">
        <v>20</v>
      </c>
      <c r="AC9" s="117">
        <v>0</v>
      </c>
      <c r="AD9" s="117">
        <v>0</v>
      </c>
      <c r="AE9" s="117">
        <v>0</v>
      </c>
      <c r="AF9" s="117">
        <v>0</v>
      </c>
      <c r="AG9" s="117">
        <v>0</v>
      </c>
      <c r="AH9" s="118">
        <v>0</v>
      </c>
      <c r="AI9" s="117">
        <v>0</v>
      </c>
      <c r="AJ9" s="117">
        <v>1</v>
      </c>
      <c r="AK9" s="119" t="s">
        <v>124</v>
      </c>
      <c r="AL9" s="117">
        <v>0</v>
      </c>
      <c r="AM9" s="117">
        <v>1</v>
      </c>
      <c r="AN9" s="119" t="s">
        <v>124</v>
      </c>
      <c r="AO9" s="117">
        <v>0</v>
      </c>
      <c r="AP9" s="117">
        <v>1</v>
      </c>
      <c r="AQ9" s="119" t="s">
        <v>124</v>
      </c>
      <c r="AR9" s="117">
        <v>0</v>
      </c>
      <c r="AS9" s="117">
        <v>0</v>
      </c>
      <c r="AT9" s="119" t="s">
        <v>124</v>
      </c>
      <c r="AU9" s="117">
        <v>0</v>
      </c>
      <c r="AV9" s="117">
        <v>0</v>
      </c>
      <c r="AW9" s="119" t="s">
        <v>124</v>
      </c>
      <c r="AX9" s="117">
        <v>0</v>
      </c>
      <c r="AY9" s="117">
        <v>0</v>
      </c>
      <c r="AZ9" s="119" t="s">
        <v>124</v>
      </c>
      <c r="BA9" s="117">
        <v>0</v>
      </c>
      <c r="BB9" s="117">
        <v>0</v>
      </c>
      <c r="BC9" s="117">
        <v>0</v>
      </c>
      <c r="BD9" s="117">
        <v>0</v>
      </c>
      <c r="BE9" s="117">
        <v>1</v>
      </c>
      <c r="BF9" s="117">
        <v>0</v>
      </c>
      <c r="BG9" s="117">
        <v>0</v>
      </c>
      <c r="BH9" s="117">
        <v>3</v>
      </c>
      <c r="BI9" s="27">
        <v>4</v>
      </c>
      <c r="BJ9" s="119" t="s">
        <v>125</v>
      </c>
      <c r="BK9" s="27" t="s">
        <v>140</v>
      </c>
      <c r="BL9" s="27" t="s">
        <v>127</v>
      </c>
    </row>
    <row r="10" s="27" customFormat="1" ht="13.9" customHeight="1" spans="1:66">
      <c r="A10" s="27" t="s">
        <v>108</v>
      </c>
      <c r="B10" s="27" t="s">
        <v>109</v>
      </c>
      <c r="C10" s="27" t="s">
        <v>109</v>
      </c>
      <c r="D10" s="27" t="s">
        <v>128</v>
      </c>
      <c r="E10" s="27"/>
      <c r="F10" s="27" t="s">
        <v>170</v>
      </c>
      <c r="G10" s="27" t="s">
        <v>171</v>
      </c>
      <c r="H10" s="27" t="s">
        <v>131</v>
      </c>
      <c r="I10" s="27" t="s">
        <v>172</v>
      </c>
      <c r="J10" s="27"/>
      <c r="K10" s="27">
        <f t="shared" si="0"/>
        <v>0</v>
      </c>
      <c r="M10" s="27" t="s">
        <v>173</v>
      </c>
      <c r="N10" s="27"/>
      <c r="O10" s="27" t="s">
        <v>174</v>
      </c>
      <c r="P10" s="27">
        <v>13519850230</v>
      </c>
      <c r="Q10" s="27" t="s">
        <v>175</v>
      </c>
      <c r="R10" s="80" t="s">
        <v>176</v>
      </c>
      <c r="S10" s="27" t="s">
        <v>177</v>
      </c>
      <c r="T10" s="117"/>
      <c r="U10" s="117"/>
      <c r="V10" s="117"/>
      <c r="W10" s="117"/>
      <c r="X10" s="117"/>
      <c r="Y10" s="117"/>
      <c r="Z10" s="117"/>
      <c r="AA10" s="117"/>
      <c r="AB10" s="117"/>
      <c r="AC10" s="117"/>
      <c r="AD10" s="117"/>
      <c r="AE10" s="117"/>
      <c r="AF10" s="117"/>
      <c r="AG10" s="117"/>
      <c r="AH10" s="120"/>
      <c r="AI10" s="117"/>
      <c r="AJ10" s="117"/>
      <c r="AK10" s="117"/>
      <c r="AL10" s="117"/>
      <c r="AM10" s="117"/>
      <c r="AN10" s="117"/>
      <c r="AO10" s="117"/>
      <c r="AP10" s="117"/>
      <c r="AQ10" s="117"/>
      <c r="AR10" s="117"/>
      <c r="AS10" s="117"/>
      <c r="AT10" s="117"/>
      <c r="AU10" s="117"/>
      <c r="AV10" s="117"/>
      <c r="AW10" s="117"/>
      <c r="AX10" s="117"/>
      <c r="AY10" s="117"/>
      <c r="AZ10" s="117"/>
      <c r="BA10" s="117"/>
      <c r="BB10" s="117"/>
      <c r="BC10" s="117"/>
      <c r="BD10" s="117"/>
      <c r="BE10" s="117"/>
      <c r="BF10" s="117"/>
      <c r="BG10" s="117"/>
      <c r="BH10" s="117"/>
    </row>
    <row r="11" s="27" customFormat="1" ht="13.9" customHeight="1" spans="1:66">
      <c r="A11" s="27" t="s">
        <v>108</v>
      </c>
      <c r="B11" s="27" t="s">
        <v>109</v>
      </c>
      <c r="C11" s="27" t="s">
        <v>109</v>
      </c>
      <c r="D11" s="27" t="s">
        <v>128</v>
      </c>
      <c r="E11" s="27" t="s">
        <v>111</v>
      </c>
      <c r="F11" s="27" t="s">
        <v>178</v>
      </c>
      <c r="G11" s="27" t="s">
        <v>179</v>
      </c>
      <c r="H11" s="27" t="s">
        <v>131</v>
      </c>
      <c r="I11" s="27" t="s">
        <v>165</v>
      </c>
      <c r="J11" s="27" t="s">
        <v>116</v>
      </c>
      <c r="K11" s="27">
        <f t="shared" si="0"/>
        <v>112</v>
      </c>
      <c r="M11" s="27" t="s">
        <v>117</v>
      </c>
      <c r="N11" s="27" t="s">
        <v>180</v>
      </c>
      <c r="O11" s="27" t="s">
        <v>181</v>
      </c>
      <c r="P11" s="27">
        <v>13907599501</v>
      </c>
      <c r="Q11" s="27" t="s">
        <v>182</v>
      </c>
      <c r="R11" s="80" t="s">
        <v>183</v>
      </c>
      <c r="S11" s="27" t="s">
        <v>184</v>
      </c>
      <c r="T11" s="117">
        <v>35</v>
      </c>
      <c r="U11" s="117">
        <v>24</v>
      </c>
      <c r="V11" s="117">
        <v>0</v>
      </c>
      <c r="W11" s="117">
        <v>16</v>
      </c>
      <c r="X11" s="117">
        <v>9</v>
      </c>
      <c r="Y11" s="117">
        <v>15</v>
      </c>
      <c r="Z11" s="117">
        <v>11</v>
      </c>
      <c r="AA11" s="117">
        <v>2</v>
      </c>
      <c r="AB11" s="117">
        <v>0</v>
      </c>
      <c r="AC11" s="117">
        <v>0</v>
      </c>
      <c r="AD11" s="117">
        <v>0</v>
      </c>
      <c r="AE11" s="117">
        <v>0</v>
      </c>
      <c r="AF11" s="117">
        <v>0</v>
      </c>
      <c r="AG11" s="117">
        <v>0</v>
      </c>
      <c r="AH11" s="118">
        <v>0</v>
      </c>
      <c r="AI11" s="117">
        <v>0</v>
      </c>
      <c r="AJ11" s="117">
        <v>1</v>
      </c>
      <c r="AK11" s="119" t="s">
        <v>139</v>
      </c>
      <c r="AL11" s="117">
        <v>0</v>
      </c>
      <c r="AM11" s="117">
        <v>0</v>
      </c>
      <c r="AN11" s="119" t="s">
        <v>124</v>
      </c>
      <c r="AO11" s="117">
        <v>0</v>
      </c>
      <c r="AP11" s="117">
        <v>0</v>
      </c>
      <c r="AQ11" s="119" t="s">
        <v>124</v>
      </c>
      <c r="AR11" s="117">
        <v>0</v>
      </c>
      <c r="AS11" s="117">
        <v>1</v>
      </c>
      <c r="AT11" s="119" t="s">
        <v>124</v>
      </c>
      <c r="AU11" s="117">
        <v>0</v>
      </c>
      <c r="AV11" s="117">
        <v>0</v>
      </c>
      <c r="AW11" s="119" t="s">
        <v>124</v>
      </c>
      <c r="AX11" s="117">
        <v>0</v>
      </c>
      <c r="AY11" s="117">
        <v>1</v>
      </c>
      <c r="AZ11" s="119" t="s">
        <v>151</v>
      </c>
      <c r="BA11" s="117">
        <v>0</v>
      </c>
      <c r="BB11" s="117">
        <v>0</v>
      </c>
      <c r="BC11" s="117">
        <v>0</v>
      </c>
      <c r="BD11" s="117">
        <v>0</v>
      </c>
      <c r="BE11" s="117">
        <v>0</v>
      </c>
      <c r="BF11" s="117">
        <v>0</v>
      </c>
      <c r="BG11" s="117">
        <v>0</v>
      </c>
      <c r="BH11" s="117">
        <v>3</v>
      </c>
      <c r="BI11" s="27">
        <v>3</v>
      </c>
      <c r="BJ11" s="27" t="s">
        <v>125</v>
      </c>
      <c r="BK11" s="27" t="s">
        <v>140</v>
      </c>
      <c r="BL11" s="27" t="s">
        <v>127</v>
      </c>
    </row>
    <row r="12" spans="1:66">
      <c r="A12" s="27" t="s">
        <v>108</v>
      </c>
      <c r="B12" s="27" t="s">
        <v>109</v>
      </c>
      <c r="C12" s="27" t="s">
        <v>109</v>
      </c>
      <c r="D12" s="27" t="s">
        <v>128</v>
      </c>
      <c r="E12" s="27" t="s">
        <v>111</v>
      </c>
      <c r="F12" s="27" t="s">
        <v>185</v>
      </c>
      <c r="G12" s="27" t="s">
        <v>186</v>
      </c>
      <c r="H12" s="27" t="s">
        <v>131</v>
      </c>
      <c r="I12" s="27" t="s">
        <v>172</v>
      </c>
      <c r="J12" s="27" t="s">
        <v>116</v>
      </c>
      <c r="K12" s="27">
        <f t="shared" si="0"/>
        <v>104</v>
      </c>
      <c r="L12" s="27"/>
      <c r="M12" s="27" t="s">
        <v>117</v>
      </c>
      <c r="N12" s="27" t="s">
        <v>147</v>
      </c>
      <c r="O12" s="27" t="s">
        <v>187</v>
      </c>
      <c r="P12" s="27" t="s">
        <v>188</v>
      </c>
      <c r="Q12" s="27" t="s">
        <v>189</v>
      </c>
      <c r="R12" s="80" t="s">
        <v>190</v>
      </c>
      <c r="S12" s="27" t="s">
        <v>191</v>
      </c>
      <c r="T12" s="117">
        <v>51</v>
      </c>
      <c r="U12" s="117">
        <v>4</v>
      </c>
      <c r="V12" s="117">
        <v>0</v>
      </c>
      <c r="W12" s="117">
        <v>5</v>
      </c>
      <c r="X12" s="117">
        <v>0</v>
      </c>
      <c r="Y12" s="117">
        <v>10</v>
      </c>
      <c r="Z12" s="117">
        <v>12</v>
      </c>
      <c r="AA12" s="117">
        <v>0</v>
      </c>
      <c r="AB12" s="117">
        <v>22</v>
      </c>
      <c r="AC12" s="117">
        <v>0</v>
      </c>
      <c r="AD12" s="117">
        <v>0</v>
      </c>
      <c r="AE12" s="117">
        <v>0</v>
      </c>
      <c r="AF12" s="117">
        <v>0</v>
      </c>
      <c r="AG12" s="117">
        <v>0</v>
      </c>
      <c r="AH12" s="118">
        <v>0</v>
      </c>
      <c r="AI12" s="117">
        <v>0</v>
      </c>
      <c r="AJ12" s="117">
        <v>1</v>
      </c>
      <c r="AK12" s="119" t="s">
        <v>124</v>
      </c>
      <c r="AL12" s="117">
        <v>0</v>
      </c>
      <c r="AM12" s="117">
        <v>1</v>
      </c>
      <c r="AN12" s="119" t="s">
        <v>124</v>
      </c>
      <c r="AO12" s="117">
        <v>0</v>
      </c>
      <c r="AP12" s="117">
        <v>0</v>
      </c>
      <c r="AQ12" s="119" t="s">
        <v>124</v>
      </c>
      <c r="AR12" s="117">
        <v>0</v>
      </c>
      <c r="AS12" s="117">
        <v>0</v>
      </c>
      <c r="AT12" s="119" t="s">
        <v>124</v>
      </c>
      <c r="AU12" s="117">
        <v>0</v>
      </c>
      <c r="AV12" s="117">
        <v>0</v>
      </c>
      <c r="AW12" s="119" t="s">
        <v>124</v>
      </c>
      <c r="AX12" s="117">
        <v>0</v>
      </c>
      <c r="AY12" s="117">
        <v>0</v>
      </c>
      <c r="AZ12" s="119" t="s">
        <v>124</v>
      </c>
      <c r="BA12" s="117">
        <v>0</v>
      </c>
      <c r="BB12" s="117">
        <v>0</v>
      </c>
      <c r="BC12" s="117">
        <v>0</v>
      </c>
      <c r="BD12" s="117">
        <v>0</v>
      </c>
      <c r="BE12" s="117">
        <v>0</v>
      </c>
      <c r="BF12" s="117">
        <v>0</v>
      </c>
      <c r="BG12" s="117">
        <v>0</v>
      </c>
      <c r="BH12" s="117">
        <v>4</v>
      </c>
      <c r="BI12" s="27">
        <v>4</v>
      </c>
      <c r="BJ12" s="27" t="s">
        <v>125</v>
      </c>
      <c r="BK12" s="27" t="s">
        <v>140</v>
      </c>
      <c r="BL12" s="27" t="s">
        <v>127</v>
      </c>
    </row>
    <row r="13" spans="1:66">
      <c r="A13" s="27" t="s">
        <v>108</v>
      </c>
      <c r="B13" s="27" t="s">
        <v>109</v>
      </c>
      <c r="C13" s="27" t="s">
        <v>109</v>
      </c>
      <c r="D13" s="27" t="s">
        <v>128</v>
      </c>
      <c r="E13" s="27" t="s">
        <v>111</v>
      </c>
      <c r="F13" s="27" t="s">
        <v>192</v>
      </c>
      <c r="G13" s="27" t="s">
        <v>193</v>
      </c>
      <c r="H13" s="27" t="s">
        <v>131</v>
      </c>
      <c r="I13" s="27" t="s">
        <v>165</v>
      </c>
      <c r="J13" s="27" t="s">
        <v>116</v>
      </c>
      <c r="K13" s="27">
        <f t="shared" si="0"/>
        <v>75</v>
      </c>
      <c r="L13" s="27"/>
      <c r="M13" s="27" t="s">
        <v>117</v>
      </c>
      <c r="N13" s="27" t="s">
        <v>118</v>
      </c>
      <c r="O13" s="27" t="s">
        <v>194</v>
      </c>
      <c r="P13" s="27" t="s">
        <v>195</v>
      </c>
      <c r="Q13" s="27" t="s">
        <v>196</v>
      </c>
      <c r="R13" s="80" t="s">
        <v>197</v>
      </c>
      <c r="S13" s="27" t="s">
        <v>198</v>
      </c>
      <c r="T13" s="117">
        <v>35</v>
      </c>
      <c r="U13" s="117">
        <v>3</v>
      </c>
      <c r="V13" s="117">
        <v>0</v>
      </c>
      <c r="W13" s="117">
        <v>8</v>
      </c>
      <c r="X13" s="117">
        <v>0</v>
      </c>
      <c r="Y13" s="117">
        <v>2</v>
      </c>
      <c r="Z13" s="117">
        <v>12</v>
      </c>
      <c r="AA13" s="117">
        <v>0</v>
      </c>
      <c r="AB13" s="117">
        <v>15</v>
      </c>
      <c r="AC13" s="117">
        <v>0</v>
      </c>
      <c r="AD13" s="117">
        <v>0</v>
      </c>
      <c r="AE13" s="117">
        <v>0</v>
      </c>
      <c r="AF13" s="117">
        <v>0</v>
      </c>
      <c r="AG13" s="117">
        <v>0</v>
      </c>
      <c r="AH13" s="118">
        <v>0</v>
      </c>
      <c r="AI13" s="117">
        <v>0</v>
      </c>
      <c r="AJ13" s="117">
        <v>0</v>
      </c>
      <c r="AK13" s="119" t="s">
        <v>124</v>
      </c>
      <c r="AL13" s="117">
        <v>0</v>
      </c>
      <c r="AM13" s="117">
        <v>1</v>
      </c>
      <c r="AN13" s="119" t="s">
        <v>124</v>
      </c>
      <c r="AO13" s="117">
        <v>0</v>
      </c>
      <c r="AP13" s="117">
        <v>1</v>
      </c>
      <c r="AQ13" s="119" t="s">
        <v>124</v>
      </c>
      <c r="AR13" s="117">
        <v>0</v>
      </c>
      <c r="AS13" s="117">
        <v>0</v>
      </c>
      <c r="AT13" s="119" t="s">
        <v>124</v>
      </c>
      <c r="AU13" s="117">
        <v>0</v>
      </c>
      <c r="AV13" s="117">
        <v>0</v>
      </c>
      <c r="AW13" s="119" t="s">
        <v>124</v>
      </c>
      <c r="AX13" s="117">
        <v>0</v>
      </c>
      <c r="AY13" s="117">
        <v>0</v>
      </c>
      <c r="AZ13" s="119" t="s">
        <v>124</v>
      </c>
      <c r="BA13" s="117">
        <v>0</v>
      </c>
      <c r="BB13" s="117">
        <v>0</v>
      </c>
      <c r="BC13" s="117">
        <v>0</v>
      </c>
      <c r="BD13" s="117">
        <v>0</v>
      </c>
      <c r="BE13" s="117">
        <v>0</v>
      </c>
      <c r="BF13" s="117">
        <v>0</v>
      </c>
      <c r="BG13" s="117">
        <v>0</v>
      </c>
      <c r="BH13" s="117">
        <v>1</v>
      </c>
      <c r="BI13" s="27">
        <v>1</v>
      </c>
      <c r="BJ13" s="27" t="s">
        <v>125</v>
      </c>
      <c r="BK13" s="27" t="s">
        <v>140</v>
      </c>
      <c r="BL13" s="27" t="s">
        <v>127</v>
      </c>
    </row>
    <row r="14" spans="1:66">
      <c r="A14" s="27" t="s">
        <v>108</v>
      </c>
      <c r="B14" s="27" t="s">
        <v>109</v>
      </c>
      <c r="C14" s="27" t="s">
        <v>109</v>
      </c>
      <c r="D14" s="27" t="s">
        <v>128</v>
      </c>
      <c r="E14" s="27" t="s">
        <v>111</v>
      </c>
      <c r="F14" s="27" t="s">
        <v>199</v>
      </c>
      <c r="G14" s="27" t="s">
        <v>200</v>
      </c>
      <c r="H14" s="27" t="s">
        <v>131</v>
      </c>
      <c r="I14" s="27" t="s">
        <v>165</v>
      </c>
      <c r="J14" s="27" t="s">
        <v>157</v>
      </c>
      <c r="K14" s="27">
        <f t="shared" si="0"/>
        <v>47</v>
      </c>
      <c r="L14" s="27"/>
      <c r="M14" s="27" t="s">
        <v>117</v>
      </c>
      <c r="N14" s="27" t="s">
        <v>180</v>
      </c>
      <c r="O14" s="27" t="s">
        <v>201</v>
      </c>
      <c r="P14" s="27" t="s">
        <v>202</v>
      </c>
      <c r="Q14" s="27" t="s">
        <v>203</v>
      </c>
      <c r="R14" s="80" t="s">
        <v>204</v>
      </c>
      <c r="S14" s="27" t="s">
        <v>205</v>
      </c>
      <c r="T14" s="117">
        <v>23</v>
      </c>
      <c r="U14" s="117">
        <v>1</v>
      </c>
      <c r="V14" s="117">
        <v>0</v>
      </c>
      <c r="W14" s="117">
        <v>4</v>
      </c>
      <c r="X14" s="117">
        <v>0</v>
      </c>
      <c r="Y14" s="117">
        <v>1</v>
      </c>
      <c r="Z14" s="117">
        <v>8</v>
      </c>
      <c r="AA14" s="117">
        <v>0</v>
      </c>
      <c r="AB14" s="117">
        <v>10</v>
      </c>
      <c r="AC14" s="117">
        <v>0</v>
      </c>
      <c r="AD14" s="117">
        <v>0</v>
      </c>
      <c r="AE14" s="117">
        <v>0</v>
      </c>
      <c r="AF14" s="117">
        <v>0</v>
      </c>
      <c r="AG14" s="117">
        <v>0</v>
      </c>
      <c r="AH14" s="118">
        <v>0</v>
      </c>
      <c r="AI14" s="117">
        <v>0</v>
      </c>
      <c r="AJ14" s="117">
        <v>0</v>
      </c>
      <c r="AK14" s="119" t="s">
        <v>124</v>
      </c>
      <c r="AL14" s="117">
        <v>0</v>
      </c>
      <c r="AM14" s="117">
        <v>0</v>
      </c>
      <c r="AN14" s="119" t="s">
        <v>124</v>
      </c>
      <c r="AO14" s="117">
        <v>0</v>
      </c>
      <c r="AP14" s="117">
        <v>0</v>
      </c>
      <c r="AQ14" s="119" t="s">
        <v>124</v>
      </c>
      <c r="AR14" s="117">
        <v>0</v>
      </c>
      <c r="AS14" s="117">
        <v>0</v>
      </c>
      <c r="AT14" s="119" t="s">
        <v>124</v>
      </c>
      <c r="AU14" s="117">
        <v>0</v>
      </c>
      <c r="AV14" s="117">
        <v>0</v>
      </c>
      <c r="AW14" s="119" t="s">
        <v>124</v>
      </c>
      <c r="AX14" s="117">
        <v>0</v>
      </c>
      <c r="AY14" s="117">
        <v>0</v>
      </c>
      <c r="AZ14" s="119" t="s">
        <v>124</v>
      </c>
      <c r="BA14" s="117">
        <v>0</v>
      </c>
      <c r="BB14" s="117">
        <v>0</v>
      </c>
      <c r="BC14" s="117">
        <v>0</v>
      </c>
      <c r="BD14" s="117">
        <v>0</v>
      </c>
      <c r="BE14" s="117">
        <v>0</v>
      </c>
      <c r="BF14" s="117">
        <v>0</v>
      </c>
      <c r="BG14" s="117">
        <v>0</v>
      </c>
      <c r="BH14" s="117">
        <v>4</v>
      </c>
      <c r="BI14" s="27">
        <v>4</v>
      </c>
      <c r="BJ14" s="27" t="s">
        <v>125</v>
      </c>
      <c r="BK14" s="27" t="s">
        <v>140</v>
      </c>
      <c r="BL14" s="27" t="s">
        <v>127</v>
      </c>
    </row>
    <row r="15" spans="1:66">
      <c r="A15" s="27" t="s">
        <v>108</v>
      </c>
      <c r="B15" s="27" t="s">
        <v>109</v>
      </c>
      <c r="C15" s="27" t="s">
        <v>109</v>
      </c>
      <c r="D15" s="27" t="s">
        <v>142</v>
      </c>
      <c r="E15" s="27" t="s">
        <v>111</v>
      </c>
      <c r="F15" s="27" t="s">
        <v>206</v>
      </c>
      <c r="G15" s="27" t="s">
        <v>207</v>
      </c>
      <c r="H15" s="27" t="s">
        <v>145</v>
      </c>
      <c r="I15" s="27" t="s">
        <v>146</v>
      </c>
      <c r="J15" s="27" t="s">
        <v>116</v>
      </c>
      <c r="K15" s="27">
        <f t="shared" si="0"/>
        <v>87</v>
      </c>
      <c r="L15" s="27"/>
      <c r="M15" s="27" t="s">
        <v>117</v>
      </c>
      <c r="N15" s="27" t="s">
        <v>180</v>
      </c>
      <c r="O15" s="27" t="s">
        <v>208</v>
      </c>
      <c r="P15" s="27" t="s">
        <v>209</v>
      </c>
      <c r="Q15" s="27" t="s">
        <v>210</v>
      </c>
      <c r="R15" s="80" t="s">
        <v>211</v>
      </c>
      <c r="S15" s="27" t="s">
        <v>212</v>
      </c>
      <c r="T15" s="117">
        <v>39</v>
      </c>
      <c r="U15" s="117">
        <v>5</v>
      </c>
      <c r="V15" s="117">
        <v>0</v>
      </c>
      <c r="W15" s="117">
        <v>13</v>
      </c>
      <c r="X15" s="117">
        <v>0</v>
      </c>
      <c r="Y15" s="117">
        <v>5</v>
      </c>
      <c r="Z15" s="117">
        <v>10</v>
      </c>
      <c r="AA15" s="117">
        <v>0</v>
      </c>
      <c r="AB15" s="117">
        <v>15</v>
      </c>
      <c r="AC15" s="117">
        <v>0</v>
      </c>
      <c r="AD15" s="117">
        <v>0</v>
      </c>
      <c r="AE15" s="117">
        <v>0</v>
      </c>
      <c r="AF15" s="117">
        <v>0</v>
      </c>
      <c r="AG15" s="117">
        <v>0</v>
      </c>
      <c r="AH15" s="118">
        <v>0</v>
      </c>
      <c r="AI15" s="117">
        <v>0</v>
      </c>
      <c r="AJ15" s="117">
        <v>1</v>
      </c>
      <c r="AK15" s="119" t="s">
        <v>124</v>
      </c>
      <c r="AL15" s="117">
        <v>0</v>
      </c>
      <c r="AM15" s="117">
        <v>1</v>
      </c>
      <c r="AN15" s="119" t="s">
        <v>124</v>
      </c>
      <c r="AO15" s="117">
        <v>0</v>
      </c>
      <c r="AP15" s="117">
        <v>1</v>
      </c>
      <c r="AQ15" s="119" t="s">
        <v>124</v>
      </c>
      <c r="AR15" s="117">
        <v>0</v>
      </c>
      <c r="AS15" s="117">
        <v>0</v>
      </c>
      <c r="AT15" s="119" t="s">
        <v>124</v>
      </c>
      <c r="AU15" s="117">
        <v>0</v>
      </c>
      <c r="AV15" s="117">
        <v>0</v>
      </c>
      <c r="AW15" s="119" t="s">
        <v>124</v>
      </c>
      <c r="AX15" s="117">
        <v>0</v>
      </c>
      <c r="AY15" s="117">
        <v>0</v>
      </c>
      <c r="AZ15" s="119" t="s">
        <v>124</v>
      </c>
      <c r="BA15" s="117">
        <v>0</v>
      </c>
      <c r="BB15" s="117">
        <v>0</v>
      </c>
      <c r="BC15" s="117">
        <v>0</v>
      </c>
      <c r="BD15" s="117">
        <v>0</v>
      </c>
      <c r="BE15" s="117">
        <v>0</v>
      </c>
      <c r="BF15" s="117">
        <v>0</v>
      </c>
      <c r="BG15" s="117">
        <v>0</v>
      </c>
      <c r="BH15" s="117">
        <v>1</v>
      </c>
      <c r="BI15" s="27">
        <v>1</v>
      </c>
      <c r="BJ15" s="27" t="s">
        <v>125</v>
      </c>
      <c r="BK15" s="27" t="s">
        <v>126</v>
      </c>
      <c r="BL15" s="27" t="s">
        <v>127</v>
      </c>
    </row>
    <row r="16" spans="1:66">
      <c r="A16" s="27" t="s">
        <v>108</v>
      </c>
      <c r="B16" s="27" t="s">
        <v>109</v>
      </c>
      <c r="C16" s="27" t="s">
        <v>109</v>
      </c>
      <c r="D16" s="27" t="s">
        <v>128</v>
      </c>
      <c r="E16" s="27" t="s">
        <v>111</v>
      </c>
      <c r="F16" s="27" t="s">
        <v>213</v>
      </c>
      <c r="G16" s="27" t="s">
        <v>214</v>
      </c>
      <c r="H16" s="27" t="s">
        <v>131</v>
      </c>
      <c r="I16" s="27" t="s">
        <v>165</v>
      </c>
      <c r="J16" s="27" t="s">
        <v>157</v>
      </c>
      <c r="K16" s="27">
        <f t="shared" si="0"/>
        <v>215</v>
      </c>
      <c r="L16" s="27"/>
      <c r="M16" s="27" t="s">
        <v>117</v>
      </c>
      <c r="N16" s="27" t="s">
        <v>147</v>
      </c>
      <c r="O16" s="27" t="s">
        <v>215</v>
      </c>
      <c r="P16" s="27" t="s">
        <v>216</v>
      </c>
      <c r="Q16" s="27" t="s">
        <v>217</v>
      </c>
      <c r="R16" s="80" t="s">
        <v>218</v>
      </c>
      <c r="S16" s="27" t="s">
        <v>219</v>
      </c>
      <c r="T16" s="117">
        <v>88</v>
      </c>
      <c r="U16" s="117">
        <v>20</v>
      </c>
      <c r="V16" s="117">
        <v>0</v>
      </c>
      <c r="W16" s="117">
        <v>40</v>
      </c>
      <c r="X16" s="117">
        <v>0</v>
      </c>
      <c r="Y16" s="117">
        <v>5</v>
      </c>
      <c r="Z16" s="117">
        <v>32</v>
      </c>
      <c r="AA16" s="117">
        <v>5</v>
      </c>
      <c r="AB16" s="117">
        <v>25</v>
      </c>
      <c r="AC16" s="117">
        <v>0</v>
      </c>
      <c r="AD16" s="117">
        <v>0</v>
      </c>
      <c r="AE16" s="117">
        <v>0</v>
      </c>
      <c r="AF16" s="117">
        <v>0</v>
      </c>
      <c r="AG16" s="117">
        <v>0</v>
      </c>
      <c r="AH16" s="118">
        <v>0</v>
      </c>
      <c r="AI16" s="117">
        <v>0</v>
      </c>
      <c r="AJ16" s="117">
        <v>1</v>
      </c>
      <c r="AK16" s="119" t="s">
        <v>124</v>
      </c>
      <c r="AL16" s="117">
        <v>0</v>
      </c>
      <c r="AM16" s="117">
        <v>1</v>
      </c>
      <c r="AN16" s="119" t="s">
        <v>124</v>
      </c>
      <c r="AO16" s="117">
        <v>0</v>
      </c>
      <c r="AP16" s="117">
        <v>1</v>
      </c>
      <c r="AQ16" s="119" t="s">
        <v>124</v>
      </c>
      <c r="AR16" s="117">
        <v>0</v>
      </c>
      <c r="AS16" s="117">
        <v>1</v>
      </c>
      <c r="AT16" s="119" t="s">
        <v>124</v>
      </c>
      <c r="AU16" s="117">
        <v>0</v>
      </c>
      <c r="AV16" s="117">
        <v>0</v>
      </c>
      <c r="AW16" s="119" t="s">
        <v>124</v>
      </c>
      <c r="AX16" s="117">
        <v>0</v>
      </c>
      <c r="AY16" s="117">
        <v>0</v>
      </c>
      <c r="AZ16" s="119" t="s">
        <v>124</v>
      </c>
      <c r="BA16" s="117">
        <v>0</v>
      </c>
      <c r="BB16" s="117">
        <v>0</v>
      </c>
      <c r="BC16" s="117">
        <v>0</v>
      </c>
      <c r="BD16" s="117">
        <v>0</v>
      </c>
      <c r="BE16" s="117">
        <v>0</v>
      </c>
      <c r="BF16" s="117">
        <v>0</v>
      </c>
      <c r="BG16" s="117">
        <v>0</v>
      </c>
      <c r="BH16" s="117">
        <v>6</v>
      </c>
      <c r="BI16" s="27">
        <v>6</v>
      </c>
      <c r="BJ16" s="27" t="s">
        <v>125</v>
      </c>
      <c r="BK16" s="27" t="s">
        <v>140</v>
      </c>
      <c r="BL16" s="27" t="s">
        <v>127</v>
      </c>
    </row>
    <row r="17" spans="1:64">
      <c r="A17" s="27" t="s">
        <v>108</v>
      </c>
      <c r="B17" s="27" t="s">
        <v>109</v>
      </c>
      <c r="C17" s="27" t="s">
        <v>109</v>
      </c>
      <c r="D17" s="27" t="s">
        <v>128</v>
      </c>
      <c r="E17" s="27" t="s">
        <v>111</v>
      </c>
      <c r="F17" s="27" t="s">
        <v>220</v>
      </c>
      <c r="G17" s="27" t="s">
        <v>221</v>
      </c>
      <c r="H17" s="27" t="s">
        <v>131</v>
      </c>
      <c r="I17" s="27" t="s">
        <v>222</v>
      </c>
      <c r="J17" s="27" t="s">
        <v>116</v>
      </c>
      <c r="K17" s="27">
        <f t="shared" si="0"/>
        <v>101</v>
      </c>
      <c r="L17" s="27"/>
      <c r="M17" s="27" t="s">
        <v>117</v>
      </c>
      <c r="N17" s="27" t="s">
        <v>118</v>
      </c>
      <c r="O17" s="27" t="s">
        <v>223</v>
      </c>
      <c r="P17" s="27" t="s">
        <v>224</v>
      </c>
      <c r="Q17" s="27" t="s">
        <v>225</v>
      </c>
      <c r="R17" s="80" t="s">
        <v>226</v>
      </c>
      <c r="S17" s="27" t="s">
        <v>221</v>
      </c>
      <c r="T17" s="117">
        <v>33</v>
      </c>
      <c r="U17" s="117">
        <v>15</v>
      </c>
      <c r="V17" s="117">
        <v>3</v>
      </c>
      <c r="W17" s="117">
        <v>12</v>
      </c>
      <c r="X17" s="117">
        <v>0</v>
      </c>
      <c r="Y17" s="117">
        <v>7</v>
      </c>
      <c r="Z17" s="117">
        <v>6</v>
      </c>
      <c r="AA17" s="117">
        <v>4</v>
      </c>
      <c r="AB17" s="117">
        <v>21</v>
      </c>
      <c r="AC17" s="117">
        <v>0</v>
      </c>
      <c r="AD17" s="117">
        <v>0</v>
      </c>
      <c r="AE17" s="117">
        <v>0</v>
      </c>
      <c r="AF17" s="117">
        <v>0</v>
      </c>
      <c r="AG17" s="117">
        <v>0</v>
      </c>
      <c r="AH17" s="118">
        <v>0</v>
      </c>
      <c r="AI17" s="117">
        <v>0</v>
      </c>
      <c r="AJ17" s="117">
        <v>1</v>
      </c>
      <c r="AK17" s="119" t="s">
        <v>139</v>
      </c>
      <c r="AL17" s="117">
        <v>0</v>
      </c>
      <c r="AM17" s="117">
        <v>0</v>
      </c>
      <c r="AN17" s="119" t="s">
        <v>124</v>
      </c>
      <c r="AO17" s="117">
        <v>0</v>
      </c>
      <c r="AP17" s="117">
        <v>1</v>
      </c>
      <c r="AQ17" s="119" t="s">
        <v>124</v>
      </c>
      <c r="AR17" s="117">
        <v>0</v>
      </c>
      <c r="AS17" s="117">
        <v>0</v>
      </c>
      <c r="AT17" s="119" t="s">
        <v>124</v>
      </c>
      <c r="AU17" s="117">
        <v>0</v>
      </c>
      <c r="AV17" s="117">
        <v>0</v>
      </c>
      <c r="AW17" s="119" t="s">
        <v>124</v>
      </c>
      <c r="AX17" s="117">
        <v>0</v>
      </c>
      <c r="AY17" s="117">
        <v>0</v>
      </c>
      <c r="AZ17" s="119" t="s">
        <v>124</v>
      </c>
      <c r="BA17" s="117">
        <v>0</v>
      </c>
      <c r="BB17" s="117">
        <v>0</v>
      </c>
      <c r="BC17" s="117">
        <v>0</v>
      </c>
      <c r="BD17" s="117">
        <v>0</v>
      </c>
      <c r="BE17" s="117">
        <v>0</v>
      </c>
      <c r="BF17" s="117">
        <v>0</v>
      </c>
      <c r="BG17" s="117">
        <v>0</v>
      </c>
      <c r="BH17" s="117">
        <v>5</v>
      </c>
      <c r="BI17" s="27">
        <v>5</v>
      </c>
      <c r="BJ17" s="27" t="s">
        <v>125</v>
      </c>
      <c r="BK17" s="27" t="s">
        <v>140</v>
      </c>
      <c r="BL17" s="27" t="s">
        <v>127</v>
      </c>
    </row>
    <row r="18" spans="1:64">
      <c r="A18" s="27" t="s">
        <v>108</v>
      </c>
      <c r="B18" s="27" t="s">
        <v>109</v>
      </c>
      <c r="C18" s="27" t="s">
        <v>109</v>
      </c>
      <c r="D18" s="27" t="s">
        <v>227</v>
      </c>
      <c r="E18" s="27" t="s">
        <v>111</v>
      </c>
      <c r="F18" s="27" t="s">
        <v>228</v>
      </c>
      <c r="G18" s="27" t="s">
        <v>229</v>
      </c>
      <c r="H18" s="27" t="s">
        <v>230</v>
      </c>
      <c r="I18" s="27" t="s">
        <v>231</v>
      </c>
      <c r="J18" s="27" t="s">
        <v>116</v>
      </c>
      <c r="K18" s="27">
        <f t="shared" si="0"/>
        <v>109</v>
      </c>
      <c r="L18" s="27"/>
      <c r="M18" s="27" t="s">
        <v>117</v>
      </c>
      <c r="N18" s="27" t="s">
        <v>118</v>
      </c>
      <c r="O18" s="27" t="s">
        <v>232</v>
      </c>
      <c r="P18" s="27" t="s">
        <v>233</v>
      </c>
      <c r="Q18" s="27" t="s">
        <v>234</v>
      </c>
      <c r="R18" s="80" t="s">
        <v>235</v>
      </c>
      <c r="S18" s="27" t="s">
        <v>236</v>
      </c>
      <c r="T18" s="117">
        <v>45</v>
      </c>
      <c r="U18" s="117">
        <v>10</v>
      </c>
      <c r="V18" s="117">
        <v>0</v>
      </c>
      <c r="W18" s="117">
        <v>10</v>
      </c>
      <c r="X18" s="117">
        <v>0</v>
      </c>
      <c r="Y18" s="117">
        <v>4</v>
      </c>
      <c r="Z18" s="117">
        <v>20</v>
      </c>
      <c r="AA18" s="117">
        <v>0</v>
      </c>
      <c r="AB18" s="117">
        <v>20</v>
      </c>
      <c r="AC18" s="117">
        <v>0</v>
      </c>
      <c r="AD18" s="117">
        <v>0</v>
      </c>
      <c r="AE18" s="117">
        <v>0</v>
      </c>
      <c r="AF18" s="117">
        <v>0</v>
      </c>
      <c r="AG18" s="117">
        <v>0</v>
      </c>
      <c r="AH18" s="118">
        <v>0</v>
      </c>
      <c r="AI18" s="117">
        <v>0</v>
      </c>
      <c r="AJ18" s="117">
        <v>1</v>
      </c>
      <c r="AK18" s="119" t="s">
        <v>124</v>
      </c>
      <c r="AL18" s="117">
        <v>0</v>
      </c>
      <c r="AM18" s="117">
        <v>1</v>
      </c>
      <c r="AN18" s="119" t="s">
        <v>124</v>
      </c>
      <c r="AO18" s="117">
        <v>0</v>
      </c>
      <c r="AP18" s="117">
        <v>1</v>
      </c>
      <c r="AQ18" s="119" t="s">
        <v>124</v>
      </c>
      <c r="AR18" s="117">
        <v>0</v>
      </c>
      <c r="AS18" s="117">
        <v>0</v>
      </c>
      <c r="AT18" s="119" t="s">
        <v>124</v>
      </c>
      <c r="AU18" s="117">
        <v>0</v>
      </c>
      <c r="AV18" s="117">
        <v>0</v>
      </c>
      <c r="AW18" s="119" t="s">
        <v>124</v>
      </c>
      <c r="AX18" s="117">
        <v>0</v>
      </c>
      <c r="AY18" s="117">
        <v>0</v>
      </c>
      <c r="AZ18" s="119" t="s">
        <v>124</v>
      </c>
      <c r="BA18" s="117">
        <v>0</v>
      </c>
      <c r="BB18" s="117">
        <v>0</v>
      </c>
      <c r="BC18" s="117">
        <v>0</v>
      </c>
      <c r="BD18" s="117">
        <v>0</v>
      </c>
      <c r="BE18" s="117">
        <v>0</v>
      </c>
      <c r="BF18" s="117">
        <v>0</v>
      </c>
      <c r="BG18" s="117">
        <v>0</v>
      </c>
      <c r="BH18" s="117">
        <v>2</v>
      </c>
      <c r="BI18" s="27">
        <v>2</v>
      </c>
      <c r="BJ18" s="27" t="s">
        <v>125</v>
      </c>
      <c r="BK18" s="27" t="s">
        <v>126</v>
      </c>
      <c r="BL18" s="27" t="s">
        <v>127</v>
      </c>
    </row>
    <row r="19" spans="1:64">
      <c r="A19" s="27" t="s">
        <v>108</v>
      </c>
      <c r="B19" s="27" t="s">
        <v>109</v>
      </c>
      <c r="C19" s="27" t="s">
        <v>109</v>
      </c>
      <c r="D19" s="27" t="s">
        <v>128</v>
      </c>
      <c r="E19" s="27" t="s">
        <v>111</v>
      </c>
      <c r="F19" s="27" t="s">
        <v>237</v>
      </c>
      <c r="G19" s="27" t="s">
        <v>238</v>
      </c>
      <c r="H19" s="27" t="s">
        <v>131</v>
      </c>
      <c r="I19" s="27" t="s">
        <v>172</v>
      </c>
      <c r="J19" s="27" t="s">
        <v>116</v>
      </c>
      <c r="K19" s="27">
        <f t="shared" si="0"/>
        <v>0</v>
      </c>
      <c r="L19" s="27"/>
      <c r="M19" s="27" t="s">
        <v>117</v>
      </c>
      <c r="N19" s="27" t="s">
        <v>118</v>
      </c>
      <c r="O19" s="27" t="s">
        <v>239</v>
      </c>
      <c r="P19" s="27" t="s">
        <v>240</v>
      </c>
      <c r="Q19" s="27" t="s">
        <v>241</v>
      </c>
      <c r="R19" s="80" t="s">
        <v>242</v>
      </c>
      <c r="S19" s="27" t="s">
        <v>243</v>
      </c>
      <c r="T19" s="117"/>
      <c r="U19" s="117"/>
      <c r="V19" s="117"/>
      <c r="W19" s="117"/>
      <c r="X19" s="117"/>
      <c r="Y19" s="117"/>
      <c r="Z19" s="117"/>
      <c r="AA19" s="117"/>
      <c r="AB19" s="117"/>
      <c r="AC19" s="117"/>
      <c r="AD19" s="117"/>
      <c r="AE19" s="117"/>
      <c r="AF19" s="117"/>
      <c r="AG19" s="117"/>
      <c r="AH19" s="120"/>
      <c r="AI19" s="117"/>
      <c r="AJ19" s="117"/>
      <c r="AK19" s="117"/>
      <c r="AL19" s="117"/>
      <c r="AM19" s="117"/>
      <c r="AN19" s="117"/>
      <c r="AO19" s="117"/>
      <c r="AP19" s="117"/>
      <c r="AQ19" s="117"/>
      <c r="AR19" s="117"/>
      <c r="AS19" s="117"/>
      <c r="AT19" s="117"/>
      <c r="AU19" s="117"/>
      <c r="AV19" s="117"/>
      <c r="AW19" s="117"/>
      <c r="AX19" s="117"/>
      <c r="AY19" s="117"/>
      <c r="AZ19" s="117"/>
      <c r="BA19" s="117"/>
      <c r="BB19" s="117"/>
      <c r="BC19" s="117"/>
      <c r="BD19" s="117"/>
      <c r="BE19" s="117"/>
      <c r="BF19" s="117"/>
      <c r="BG19" s="117"/>
      <c r="BH19" s="117"/>
      <c r="BI19" s="27"/>
      <c r="BJ19" s="27"/>
      <c r="BK19" s="27"/>
      <c r="BL19" s="27"/>
    </row>
    <row r="20" spans="1:64">
      <c r="A20" s="27" t="s">
        <v>108</v>
      </c>
      <c r="B20" s="27" t="s">
        <v>109</v>
      </c>
      <c r="C20" s="27" t="s">
        <v>109</v>
      </c>
      <c r="D20" s="27" t="s">
        <v>128</v>
      </c>
      <c r="E20" s="27" t="s">
        <v>111</v>
      </c>
      <c r="F20" s="27" t="s">
        <v>244</v>
      </c>
      <c r="G20" s="27" t="s">
        <v>245</v>
      </c>
      <c r="H20" s="27" t="s">
        <v>131</v>
      </c>
      <c r="I20" s="27" t="s">
        <v>172</v>
      </c>
      <c r="J20" s="27" t="s">
        <v>116</v>
      </c>
      <c r="K20" s="27">
        <f t="shared" si="0"/>
        <v>209</v>
      </c>
      <c r="L20" s="27"/>
      <c r="M20" s="27" t="s">
        <v>117</v>
      </c>
      <c r="N20" s="27" t="s">
        <v>118</v>
      </c>
      <c r="O20" s="27" t="s">
        <v>246</v>
      </c>
      <c r="P20" s="27">
        <v>13198958799</v>
      </c>
      <c r="Q20" s="27" t="s">
        <v>247</v>
      </c>
      <c r="R20" s="80" t="s">
        <v>176</v>
      </c>
      <c r="S20" s="27" t="s">
        <v>177</v>
      </c>
      <c r="T20" s="117">
        <v>54</v>
      </c>
      <c r="U20" s="117">
        <v>40</v>
      </c>
      <c r="V20" s="117">
        <v>4</v>
      </c>
      <c r="W20" s="117">
        <v>15</v>
      </c>
      <c r="X20" s="117">
        <v>10</v>
      </c>
      <c r="Y20" s="117">
        <v>0</v>
      </c>
      <c r="Z20" s="117">
        <v>32</v>
      </c>
      <c r="AA20" s="117">
        <v>5</v>
      </c>
      <c r="AB20" s="117">
        <v>40</v>
      </c>
      <c r="AC20" s="117">
        <v>0</v>
      </c>
      <c r="AD20" s="117">
        <v>1</v>
      </c>
      <c r="AE20" s="117">
        <v>1</v>
      </c>
      <c r="AF20" s="117">
        <v>2</v>
      </c>
      <c r="AG20" s="117">
        <v>1</v>
      </c>
      <c r="AH20" s="118">
        <v>3</v>
      </c>
      <c r="AI20" s="117">
        <v>1</v>
      </c>
      <c r="AJ20" s="117">
        <v>1</v>
      </c>
      <c r="AK20" s="119" t="s">
        <v>124</v>
      </c>
      <c r="AL20" s="117">
        <v>0</v>
      </c>
      <c r="AM20" s="117">
        <v>1</v>
      </c>
      <c r="AN20" s="119" t="s">
        <v>151</v>
      </c>
      <c r="AO20" s="117">
        <v>0</v>
      </c>
      <c r="AP20" s="117">
        <v>1</v>
      </c>
      <c r="AQ20" s="119" t="s">
        <v>124</v>
      </c>
      <c r="AR20" s="117">
        <v>0</v>
      </c>
      <c r="AS20" s="117">
        <v>1</v>
      </c>
      <c r="AT20" s="119" t="s">
        <v>124</v>
      </c>
      <c r="AU20" s="117">
        <v>0</v>
      </c>
      <c r="AV20" s="117">
        <v>0</v>
      </c>
      <c r="AW20" s="119" t="s">
        <v>124</v>
      </c>
      <c r="AX20" s="117">
        <v>0</v>
      </c>
      <c r="AY20" s="117">
        <v>0</v>
      </c>
      <c r="AZ20" s="119" t="s">
        <v>124</v>
      </c>
      <c r="BA20" s="117">
        <v>0</v>
      </c>
      <c r="BB20" s="117">
        <v>0</v>
      </c>
      <c r="BC20" s="117">
        <v>1</v>
      </c>
      <c r="BD20" s="117">
        <v>0</v>
      </c>
      <c r="BE20" s="117">
        <v>1</v>
      </c>
      <c r="BF20" s="117">
        <v>0</v>
      </c>
      <c r="BG20" s="117">
        <v>1</v>
      </c>
      <c r="BH20" s="117">
        <v>5</v>
      </c>
      <c r="BI20" s="27">
        <v>8</v>
      </c>
      <c r="BJ20" s="27" t="s">
        <v>125</v>
      </c>
      <c r="BK20" s="27" t="s">
        <v>140</v>
      </c>
      <c r="BL20" s="27" t="s">
        <v>127</v>
      </c>
    </row>
    <row r="21" spans="1:64">
      <c r="A21" s="27" t="s">
        <v>108</v>
      </c>
      <c r="B21" s="27" t="s">
        <v>109</v>
      </c>
      <c r="C21" s="27" t="s">
        <v>109</v>
      </c>
      <c r="D21" s="27" t="s">
        <v>248</v>
      </c>
      <c r="E21" s="27" t="s">
        <v>111</v>
      </c>
      <c r="F21" s="27" t="s">
        <v>249</v>
      </c>
      <c r="G21" s="27" t="s">
        <v>250</v>
      </c>
      <c r="H21" s="27" t="s">
        <v>251</v>
      </c>
      <c r="I21" s="27" t="s">
        <v>252</v>
      </c>
      <c r="J21" s="27" t="s">
        <v>116</v>
      </c>
      <c r="K21" s="27">
        <f t="shared" si="0"/>
        <v>95</v>
      </c>
      <c r="L21" s="27"/>
      <c r="M21" s="27" t="s">
        <v>117</v>
      </c>
      <c r="N21" s="27" t="s">
        <v>118</v>
      </c>
      <c r="O21" s="27" t="s">
        <v>253</v>
      </c>
      <c r="P21" s="27" t="s">
        <v>254</v>
      </c>
      <c r="Q21" s="27" t="s">
        <v>255</v>
      </c>
      <c r="R21" s="80" t="s">
        <v>256</v>
      </c>
      <c r="S21" s="27" t="s">
        <v>257</v>
      </c>
      <c r="T21" s="117">
        <v>40</v>
      </c>
      <c r="U21" s="117">
        <v>8</v>
      </c>
      <c r="V21" s="117">
        <v>0</v>
      </c>
      <c r="W21" s="117">
        <v>5</v>
      </c>
      <c r="X21" s="117">
        <v>5</v>
      </c>
      <c r="Y21" s="117">
        <v>5</v>
      </c>
      <c r="Z21" s="117">
        <v>12</v>
      </c>
      <c r="AA21" s="117">
        <v>0</v>
      </c>
      <c r="AB21" s="117">
        <v>20</v>
      </c>
      <c r="AC21" s="117">
        <v>0</v>
      </c>
      <c r="AD21" s="117">
        <v>0</v>
      </c>
      <c r="AE21" s="117">
        <v>0</v>
      </c>
      <c r="AF21" s="117">
        <v>0</v>
      </c>
      <c r="AG21" s="117">
        <v>0</v>
      </c>
      <c r="AH21" s="118">
        <v>0</v>
      </c>
      <c r="AI21" s="117">
        <v>0</v>
      </c>
      <c r="AJ21" s="117">
        <v>1</v>
      </c>
      <c r="AK21" s="119" t="s">
        <v>124</v>
      </c>
      <c r="AL21" s="117">
        <v>0</v>
      </c>
      <c r="AM21" s="117">
        <v>1</v>
      </c>
      <c r="AN21" s="119" t="s">
        <v>123</v>
      </c>
      <c r="AO21" s="117">
        <v>0</v>
      </c>
      <c r="AP21" s="117">
        <v>1</v>
      </c>
      <c r="AQ21" s="119" t="s">
        <v>124</v>
      </c>
      <c r="AR21" s="117">
        <v>0</v>
      </c>
      <c r="AS21" s="117">
        <v>0</v>
      </c>
      <c r="AT21" s="119" t="s">
        <v>124</v>
      </c>
      <c r="AU21" s="117">
        <v>0</v>
      </c>
      <c r="AV21" s="117">
        <v>0</v>
      </c>
      <c r="AW21" s="119" t="s">
        <v>124</v>
      </c>
      <c r="AX21" s="117">
        <v>0</v>
      </c>
      <c r="AY21" s="117">
        <v>0</v>
      </c>
      <c r="AZ21" s="119" t="s">
        <v>124</v>
      </c>
      <c r="BA21" s="117">
        <v>0</v>
      </c>
      <c r="BB21" s="117">
        <v>0</v>
      </c>
      <c r="BC21" s="117">
        <v>0</v>
      </c>
      <c r="BD21" s="117">
        <v>0</v>
      </c>
      <c r="BE21" s="117">
        <v>0</v>
      </c>
      <c r="BF21" s="117">
        <v>0</v>
      </c>
      <c r="BG21" s="117">
        <v>0</v>
      </c>
      <c r="BH21" s="117">
        <v>3</v>
      </c>
      <c r="BI21" s="27">
        <v>3</v>
      </c>
      <c r="BJ21" s="27" t="s">
        <v>125</v>
      </c>
      <c r="BK21" s="27" t="s">
        <v>126</v>
      </c>
      <c r="BL21" s="27" t="s">
        <v>127</v>
      </c>
    </row>
    <row r="22" spans="1:64">
      <c r="A22" s="27" t="s">
        <v>108</v>
      </c>
      <c r="B22" s="27" t="s">
        <v>109</v>
      </c>
      <c r="C22" s="27" t="s">
        <v>109</v>
      </c>
      <c r="D22" s="27" t="s">
        <v>227</v>
      </c>
      <c r="E22" s="27" t="s">
        <v>258</v>
      </c>
      <c r="F22" s="27" t="s">
        <v>259</v>
      </c>
      <c r="G22" s="27" t="s">
        <v>260</v>
      </c>
      <c r="H22" s="27" t="s">
        <v>230</v>
      </c>
      <c r="I22" s="27" t="s">
        <v>231</v>
      </c>
      <c r="J22" s="27" t="s">
        <v>116</v>
      </c>
      <c r="K22" s="27">
        <f t="shared" si="0"/>
        <v>91</v>
      </c>
      <c r="L22" s="27"/>
      <c r="M22" s="27" t="s">
        <v>117</v>
      </c>
      <c r="N22" s="27" t="s">
        <v>118</v>
      </c>
      <c r="O22" s="27" t="s">
        <v>261</v>
      </c>
      <c r="P22" s="27" t="s">
        <v>262</v>
      </c>
      <c r="Q22" s="27" t="s">
        <v>263</v>
      </c>
      <c r="R22" s="80" t="s">
        <v>264</v>
      </c>
      <c r="S22" s="27" t="s">
        <v>265</v>
      </c>
      <c r="T22" s="117">
        <v>31</v>
      </c>
      <c r="U22" s="117">
        <v>15</v>
      </c>
      <c r="V22" s="117">
        <v>0</v>
      </c>
      <c r="W22" s="117">
        <v>10</v>
      </c>
      <c r="X22" s="117">
        <v>8</v>
      </c>
      <c r="Y22" s="117">
        <v>5</v>
      </c>
      <c r="Z22" s="117">
        <v>5</v>
      </c>
      <c r="AA22" s="117">
        <v>0</v>
      </c>
      <c r="AB22" s="117">
        <v>17</v>
      </c>
      <c r="AC22" s="117">
        <v>0</v>
      </c>
      <c r="AD22" s="117">
        <v>0</v>
      </c>
      <c r="AE22" s="117">
        <v>0</v>
      </c>
      <c r="AF22" s="117">
        <v>0</v>
      </c>
      <c r="AG22" s="117">
        <v>0</v>
      </c>
      <c r="AH22" s="118">
        <v>0</v>
      </c>
      <c r="AI22" s="117">
        <v>0</v>
      </c>
      <c r="AJ22" s="117">
        <v>1</v>
      </c>
      <c r="AK22" s="119" t="s">
        <v>124</v>
      </c>
      <c r="AL22" s="117">
        <v>0</v>
      </c>
      <c r="AM22" s="117">
        <v>0</v>
      </c>
      <c r="AN22" s="119" t="s">
        <v>139</v>
      </c>
      <c r="AO22" s="117">
        <v>0</v>
      </c>
      <c r="AP22" s="117">
        <v>1</v>
      </c>
      <c r="AQ22" s="119" t="s">
        <v>124</v>
      </c>
      <c r="AR22" s="117">
        <v>0</v>
      </c>
      <c r="AS22" s="117">
        <v>1</v>
      </c>
      <c r="AT22" s="119" t="s">
        <v>139</v>
      </c>
      <c r="AU22" s="117">
        <v>0</v>
      </c>
      <c r="AV22" s="117">
        <v>0</v>
      </c>
      <c r="AW22" s="119" t="s">
        <v>124</v>
      </c>
      <c r="AX22" s="117">
        <v>0</v>
      </c>
      <c r="AY22" s="117">
        <v>0</v>
      </c>
      <c r="AZ22" s="119" t="s">
        <v>124</v>
      </c>
      <c r="BA22" s="117">
        <v>0</v>
      </c>
      <c r="BB22" s="117">
        <v>0</v>
      </c>
      <c r="BC22" s="117">
        <v>0</v>
      </c>
      <c r="BD22" s="117">
        <v>0</v>
      </c>
      <c r="BE22" s="117">
        <v>0</v>
      </c>
      <c r="BF22" s="117">
        <v>0</v>
      </c>
      <c r="BG22" s="117">
        <v>0</v>
      </c>
      <c r="BH22" s="117">
        <v>3</v>
      </c>
      <c r="BI22" s="27">
        <v>3</v>
      </c>
      <c r="BJ22" s="27" t="s">
        <v>125</v>
      </c>
      <c r="BK22" s="27" t="s">
        <v>126</v>
      </c>
      <c r="BL22" s="27" t="s">
        <v>127</v>
      </c>
    </row>
    <row r="23" spans="1:64">
      <c r="A23" s="27" t="s">
        <v>108</v>
      </c>
      <c r="B23" s="27" t="s">
        <v>109</v>
      </c>
      <c r="C23" s="27" t="s">
        <v>109</v>
      </c>
      <c r="D23" s="27" t="s">
        <v>227</v>
      </c>
      <c r="E23" s="27" t="s">
        <v>111</v>
      </c>
      <c r="F23" s="27" t="s">
        <v>266</v>
      </c>
      <c r="G23" s="27" t="s">
        <v>267</v>
      </c>
      <c r="H23" s="27" t="s">
        <v>230</v>
      </c>
      <c r="I23" s="27" t="s">
        <v>231</v>
      </c>
      <c r="J23" s="27" t="s">
        <v>116</v>
      </c>
      <c r="K23" s="27">
        <f t="shared" si="0"/>
        <v>151</v>
      </c>
      <c r="L23" s="27"/>
      <c r="M23" s="27" t="s">
        <v>117</v>
      </c>
      <c r="N23" s="27" t="s">
        <v>118</v>
      </c>
      <c r="O23" s="27" t="s">
        <v>268</v>
      </c>
      <c r="P23" s="27" t="s">
        <v>269</v>
      </c>
      <c r="Q23" s="27" t="s">
        <v>270</v>
      </c>
      <c r="R23" s="80" t="s">
        <v>271</v>
      </c>
      <c r="S23" s="27" t="s">
        <v>272</v>
      </c>
      <c r="T23" s="117">
        <v>52</v>
      </c>
      <c r="U23" s="117">
        <v>20</v>
      </c>
      <c r="V23" s="117">
        <v>3</v>
      </c>
      <c r="W23" s="117">
        <v>7</v>
      </c>
      <c r="X23" s="117">
        <v>0</v>
      </c>
      <c r="Y23" s="117">
        <v>10</v>
      </c>
      <c r="Z23" s="117">
        <v>24</v>
      </c>
      <c r="AA23" s="117">
        <v>0</v>
      </c>
      <c r="AB23" s="117">
        <v>35</v>
      </c>
      <c r="AC23" s="117">
        <v>0</v>
      </c>
      <c r="AD23" s="117">
        <v>0</v>
      </c>
      <c r="AE23" s="117">
        <v>0</v>
      </c>
      <c r="AF23" s="117">
        <v>0</v>
      </c>
      <c r="AG23" s="117">
        <v>0</v>
      </c>
      <c r="AH23" s="118">
        <v>0</v>
      </c>
      <c r="AI23" s="117">
        <v>0</v>
      </c>
      <c r="AJ23" s="117">
        <v>1</v>
      </c>
      <c r="AK23" s="119" t="s">
        <v>124</v>
      </c>
      <c r="AL23" s="117">
        <v>0</v>
      </c>
      <c r="AM23" s="117">
        <v>1</v>
      </c>
      <c r="AN23" s="119" t="s">
        <v>151</v>
      </c>
      <c r="AO23" s="117">
        <v>0</v>
      </c>
      <c r="AP23" s="117">
        <v>1</v>
      </c>
      <c r="AQ23" s="119" t="s">
        <v>124</v>
      </c>
      <c r="AR23" s="117">
        <v>0</v>
      </c>
      <c r="AS23" s="117">
        <v>1</v>
      </c>
      <c r="AT23" s="119" t="s">
        <v>124</v>
      </c>
      <c r="AU23" s="117">
        <v>0</v>
      </c>
      <c r="AV23" s="117">
        <v>0</v>
      </c>
      <c r="AW23" s="119" t="s">
        <v>124</v>
      </c>
      <c r="AX23" s="117">
        <v>0</v>
      </c>
      <c r="AY23" s="117">
        <v>0</v>
      </c>
      <c r="AZ23" s="119" t="s">
        <v>124</v>
      </c>
      <c r="BA23" s="117">
        <v>0</v>
      </c>
      <c r="BB23" s="117">
        <v>0</v>
      </c>
      <c r="BC23" s="117">
        <v>0</v>
      </c>
      <c r="BD23" s="117">
        <v>0</v>
      </c>
      <c r="BE23" s="117">
        <v>1</v>
      </c>
      <c r="BF23" s="117">
        <v>0</v>
      </c>
      <c r="BG23" s="117">
        <v>1</v>
      </c>
      <c r="BH23" s="117">
        <v>4</v>
      </c>
      <c r="BI23" s="27">
        <v>6</v>
      </c>
      <c r="BJ23" s="27" t="s">
        <v>125</v>
      </c>
      <c r="BK23" s="27" t="s">
        <v>126</v>
      </c>
      <c r="BL23" s="27" t="s">
        <v>127</v>
      </c>
    </row>
    <row r="24" spans="1:64">
      <c r="A24" s="27" t="s">
        <v>108</v>
      </c>
      <c r="B24" s="27" t="s">
        <v>109</v>
      </c>
      <c r="C24" s="27" t="s">
        <v>109</v>
      </c>
      <c r="D24" s="27" t="s">
        <v>128</v>
      </c>
      <c r="E24" s="27" t="s">
        <v>111</v>
      </c>
      <c r="F24" s="27" t="s">
        <v>273</v>
      </c>
      <c r="G24" s="27" t="s">
        <v>274</v>
      </c>
      <c r="H24" s="27" t="s">
        <v>131</v>
      </c>
      <c r="I24" s="27" t="s">
        <v>172</v>
      </c>
      <c r="J24" s="27" t="s">
        <v>116</v>
      </c>
      <c r="K24" s="27">
        <f t="shared" si="0"/>
        <v>143</v>
      </c>
      <c r="L24" s="27"/>
      <c r="M24" s="27" t="s">
        <v>117</v>
      </c>
      <c r="N24" s="27" t="s">
        <v>118</v>
      </c>
      <c r="O24" s="27" t="s">
        <v>246</v>
      </c>
      <c r="P24" s="27">
        <v>13198958799</v>
      </c>
      <c r="Q24" s="27" t="s">
        <v>275</v>
      </c>
      <c r="R24" s="80" t="s">
        <v>176</v>
      </c>
      <c r="S24" s="27" t="s">
        <v>177</v>
      </c>
      <c r="T24" s="117">
        <v>50</v>
      </c>
      <c r="U24" s="117">
        <v>18</v>
      </c>
      <c r="V24" s="117">
        <v>3</v>
      </c>
      <c r="W24" s="117">
        <v>10</v>
      </c>
      <c r="X24" s="117">
        <v>7</v>
      </c>
      <c r="Y24" s="117">
        <v>16</v>
      </c>
      <c r="Z24" s="117">
        <v>10</v>
      </c>
      <c r="AA24" s="117">
        <v>2</v>
      </c>
      <c r="AB24" s="117">
        <v>27</v>
      </c>
      <c r="AC24" s="117">
        <v>0</v>
      </c>
      <c r="AD24" s="117">
        <v>0</v>
      </c>
      <c r="AE24" s="117">
        <v>0</v>
      </c>
      <c r="AF24" s="117">
        <v>0</v>
      </c>
      <c r="AG24" s="117">
        <v>0</v>
      </c>
      <c r="AH24" s="118">
        <v>0</v>
      </c>
      <c r="AI24" s="117">
        <v>0</v>
      </c>
      <c r="AJ24" s="117">
        <v>1</v>
      </c>
      <c r="AK24" s="119" t="s">
        <v>124</v>
      </c>
      <c r="AL24" s="117">
        <v>0</v>
      </c>
      <c r="AM24" s="117">
        <v>0</v>
      </c>
      <c r="AN24" s="119" t="s">
        <v>124</v>
      </c>
      <c r="AO24" s="117">
        <v>0</v>
      </c>
      <c r="AP24" s="117">
        <v>1</v>
      </c>
      <c r="AQ24" s="119" t="s">
        <v>124</v>
      </c>
      <c r="AR24" s="117">
        <v>0</v>
      </c>
      <c r="AS24" s="117">
        <v>1</v>
      </c>
      <c r="AT24" s="119" t="s">
        <v>124</v>
      </c>
      <c r="AU24" s="117">
        <v>0</v>
      </c>
      <c r="AV24" s="117">
        <v>0</v>
      </c>
      <c r="AW24" s="119" t="s">
        <v>124</v>
      </c>
      <c r="AX24" s="117">
        <v>0</v>
      </c>
      <c r="AY24" s="117">
        <v>0</v>
      </c>
      <c r="AZ24" s="119" t="s">
        <v>124</v>
      </c>
      <c r="BA24" s="117">
        <v>0</v>
      </c>
      <c r="BB24" s="117">
        <v>0</v>
      </c>
      <c r="BC24" s="117">
        <v>0</v>
      </c>
      <c r="BD24" s="117">
        <v>0</v>
      </c>
      <c r="BE24" s="117">
        <v>0</v>
      </c>
      <c r="BF24" s="117">
        <v>0</v>
      </c>
      <c r="BG24" s="117">
        <v>0</v>
      </c>
      <c r="BH24" s="117">
        <v>3</v>
      </c>
      <c r="BI24" s="27">
        <v>3</v>
      </c>
      <c r="BJ24" s="27" t="s">
        <v>125</v>
      </c>
      <c r="BK24" s="27" t="s">
        <v>140</v>
      </c>
      <c r="BL24" s="27" t="s">
        <v>127</v>
      </c>
    </row>
    <row r="25" spans="1:64">
      <c r="A25" s="27" t="s">
        <v>108</v>
      </c>
      <c r="B25" s="27" t="s">
        <v>109</v>
      </c>
      <c r="C25" s="27" t="s">
        <v>109</v>
      </c>
      <c r="D25" s="27" t="s">
        <v>227</v>
      </c>
      <c r="E25" s="27" t="s">
        <v>111</v>
      </c>
      <c r="F25" s="27" t="s">
        <v>276</v>
      </c>
      <c r="G25" s="27" t="s">
        <v>277</v>
      </c>
      <c r="H25" s="27" t="s">
        <v>230</v>
      </c>
      <c r="I25" s="27" t="s">
        <v>231</v>
      </c>
      <c r="J25" s="27" t="s">
        <v>116</v>
      </c>
      <c r="K25" s="27">
        <f t="shared" si="0"/>
        <v>145</v>
      </c>
      <c r="L25" s="27"/>
      <c r="M25" s="27" t="s">
        <v>117</v>
      </c>
      <c r="N25" s="27" t="s">
        <v>118</v>
      </c>
      <c r="O25" s="27" t="s">
        <v>278</v>
      </c>
      <c r="P25" s="27" t="s">
        <v>279</v>
      </c>
      <c r="Q25" s="27" t="s">
        <v>280</v>
      </c>
      <c r="R25" s="80" t="s">
        <v>281</v>
      </c>
      <c r="S25" s="27" t="s">
        <v>282</v>
      </c>
      <c r="T25" s="117">
        <v>59</v>
      </c>
      <c r="U25" s="117">
        <v>14</v>
      </c>
      <c r="V25" s="117">
        <v>0</v>
      </c>
      <c r="W25" s="117">
        <v>18</v>
      </c>
      <c r="X25" s="117">
        <v>0</v>
      </c>
      <c r="Y25" s="117">
        <v>7</v>
      </c>
      <c r="Z25" s="117">
        <v>17</v>
      </c>
      <c r="AA25" s="117">
        <v>0</v>
      </c>
      <c r="AB25" s="117">
        <v>30</v>
      </c>
      <c r="AC25" s="117">
        <v>0</v>
      </c>
      <c r="AD25" s="117">
        <v>0</v>
      </c>
      <c r="AE25" s="117">
        <v>0</v>
      </c>
      <c r="AF25" s="117">
        <v>0</v>
      </c>
      <c r="AG25" s="117">
        <v>0</v>
      </c>
      <c r="AH25" s="118">
        <v>0</v>
      </c>
      <c r="AI25" s="117">
        <v>0</v>
      </c>
      <c r="AJ25" s="117">
        <v>1</v>
      </c>
      <c r="AK25" s="119" t="s">
        <v>123</v>
      </c>
      <c r="AL25" s="117">
        <v>0</v>
      </c>
      <c r="AM25" s="117">
        <v>1</v>
      </c>
      <c r="AN25" s="119" t="s">
        <v>139</v>
      </c>
      <c r="AO25" s="117">
        <v>0</v>
      </c>
      <c r="AP25" s="117">
        <v>1</v>
      </c>
      <c r="AQ25" s="119" t="s">
        <v>124</v>
      </c>
      <c r="AR25" s="117">
        <v>0</v>
      </c>
      <c r="AS25" s="117">
        <v>1</v>
      </c>
      <c r="AT25" s="119" t="s">
        <v>139</v>
      </c>
      <c r="AU25" s="117">
        <v>0</v>
      </c>
      <c r="AV25" s="117">
        <v>0</v>
      </c>
      <c r="AW25" s="119" t="s">
        <v>124</v>
      </c>
      <c r="AX25" s="117">
        <v>0</v>
      </c>
      <c r="AY25" s="117">
        <v>0</v>
      </c>
      <c r="AZ25" s="119" t="s">
        <v>124</v>
      </c>
      <c r="BA25" s="117">
        <v>0</v>
      </c>
      <c r="BB25" s="117">
        <v>0</v>
      </c>
      <c r="BC25" s="117">
        <v>0</v>
      </c>
      <c r="BD25" s="117">
        <v>0</v>
      </c>
      <c r="BE25" s="117">
        <v>0</v>
      </c>
      <c r="BF25" s="117">
        <v>0</v>
      </c>
      <c r="BG25" s="117">
        <v>0</v>
      </c>
      <c r="BH25" s="117">
        <v>2</v>
      </c>
      <c r="BI25" s="27">
        <v>2</v>
      </c>
      <c r="BJ25" s="27" t="s">
        <v>125</v>
      </c>
      <c r="BK25" s="27" t="s">
        <v>126</v>
      </c>
      <c r="BL25" s="27" t="s">
        <v>127</v>
      </c>
    </row>
    <row r="26" spans="1:64">
      <c r="A26" s="27" t="s">
        <v>108</v>
      </c>
      <c r="B26" s="27" t="s">
        <v>109</v>
      </c>
      <c r="C26" s="27" t="s">
        <v>109</v>
      </c>
      <c r="D26" s="27" t="s">
        <v>227</v>
      </c>
      <c r="E26" s="27" t="s">
        <v>111</v>
      </c>
      <c r="F26" s="27" t="s">
        <v>283</v>
      </c>
      <c r="G26" s="27" t="s">
        <v>284</v>
      </c>
      <c r="H26" s="27" t="s">
        <v>230</v>
      </c>
      <c r="I26" s="27" t="s">
        <v>231</v>
      </c>
      <c r="J26" s="27" t="s">
        <v>116</v>
      </c>
      <c r="K26" s="27">
        <f t="shared" si="0"/>
        <v>155</v>
      </c>
      <c r="L26" s="27"/>
      <c r="M26" s="27" t="s">
        <v>117</v>
      </c>
      <c r="N26" s="27" t="s">
        <v>147</v>
      </c>
      <c r="O26" s="27" t="s">
        <v>285</v>
      </c>
      <c r="P26" s="27" t="s">
        <v>286</v>
      </c>
      <c r="Q26" s="27" t="s">
        <v>287</v>
      </c>
      <c r="R26" s="80" t="s">
        <v>288</v>
      </c>
      <c r="S26" s="27" t="s">
        <v>289</v>
      </c>
      <c r="T26" s="117">
        <v>48</v>
      </c>
      <c r="U26" s="117">
        <v>27</v>
      </c>
      <c r="V26" s="117">
        <v>3</v>
      </c>
      <c r="W26" s="117">
        <v>25</v>
      </c>
      <c r="X26" s="117">
        <v>0</v>
      </c>
      <c r="Y26" s="117">
        <v>2</v>
      </c>
      <c r="Z26" s="117">
        <v>22</v>
      </c>
      <c r="AA26" s="117">
        <v>0</v>
      </c>
      <c r="AB26" s="117">
        <v>28</v>
      </c>
      <c r="AC26" s="117">
        <v>0</v>
      </c>
      <c r="AD26" s="117">
        <v>0</v>
      </c>
      <c r="AE26" s="117">
        <v>0</v>
      </c>
      <c r="AF26" s="117">
        <v>0</v>
      </c>
      <c r="AG26" s="117">
        <v>0</v>
      </c>
      <c r="AH26" s="118">
        <v>0</v>
      </c>
      <c r="AI26" s="117">
        <v>0</v>
      </c>
      <c r="AJ26" s="117">
        <v>1</v>
      </c>
      <c r="AK26" s="119" t="s">
        <v>123</v>
      </c>
      <c r="AL26" s="117">
        <v>0</v>
      </c>
      <c r="AM26" s="117">
        <v>1</v>
      </c>
      <c r="AN26" s="119" t="s">
        <v>124</v>
      </c>
      <c r="AO26" s="117">
        <v>0</v>
      </c>
      <c r="AP26" s="117">
        <v>1</v>
      </c>
      <c r="AQ26" s="119" t="s">
        <v>124</v>
      </c>
      <c r="AR26" s="117">
        <v>0</v>
      </c>
      <c r="AS26" s="117">
        <v>0</v>
      </c>
      <c r="AT26" s="119" t="s">
        <v>124</v>
      </c>
      <c r="AU26" s="117">
        <v>0</v>
      </c>
      <c r="AV26" s="117">
        <v>0</v>
      </c>
      <c r="AW26" s="119" t="s">
        <v>124</v>
      </c>
      <c r="AX26" s="117">
        <v>0</v>
      </c>
      <c r="AY26" s="117">
        <v>0</v>
      </c>
      <c r="AZ26" s="119" t="s">
        <v>124</v>
      </c>
      <c r="BA26" s="117">
        <v>0</v>
      </c>
      <c r="BB26" s="117">
        <v>0</v>
      </c>
      <c r="BC26" s="117">
        <v>0</v>
      </c>
      <c r="BD26" s="117">
        <v>0</v>
      </c>
      <c r="BE26" s="117">
        <v>1</v>
      </c>
      <c r="BF26" s="117">
        <v>0</v>
      </c>
      <c r="BG26" s="117">
        <v>0</v>
      </c>
      <c r="BH26" s="117">
        <v>3</v>
      </c>
      <c r="BI26" s="27">
        <v>4</v>
      </c>
      <c r="BJ26" s="27" t="s">
        <v>125</v>
      </c>
      <c r="BK26" s="27" t="s">
        <v>126</v>
      </c>
      <c r="BL26" s="27" t="s">
        <v>127</v>
      </c>
    </row>
    <row r="27" spans="1:64">
      <c r="A27" s="27" t="s">
        <v>108</v>
      </c>
      <c r="B27" s="27" t="s">
        <v>109</v>
      </c>
      <c r="C27" s="27" t="s">
        <v>109</v>
      </c>
      <c r="D27" s="27" t="s">
        <v>290</v>
      </c>
      <c r="E27" s="27" t="s">
        <v>111</v>
      </c>
      <c r="F27" s="27" t="s">
        <v>291</v>
      </c>
      <c r="G27" s="27" t="s">
        <v>292</v>
      </c>
      <c r="H27" s="27" t="s">
        <v>293</v>
      </c>
      <c r="I27" s="27" t="s">
        <v>294</v>
      </c>
      <c r="J27" s="27" t="s">
        <v>116</v>
      </c>
      <c r="K27" s="27">
        <f t="shared" si="0"/>
        <v>109</v>
      </c>
      <c r="L27" s="27"/>
      <c r="M27" s="27" t="s">
        <v>117</v>
      </c>
      <c r="N27" s="27" t="s">
        <v>118</v>
      </c>
      <c r="O27" s="27" t="s">
        <v>295</v>
      </c>
      <c r="P27" s="27" t="s">
        <v>296</v>
      </c>
      <c r="Q27" s="27" t="s">
        <v>297</v>
      </c>
      <c r="R27" s="80" t="s">
        <v>298</v>
      </c>
      <c r="S27" s="27" t="s">
        <v>299</v>
      </c>
      <c r="T27" s="117">
        <v>37</v>
      </c>
      <c r="U27" s="117">
        <v>13</v>
      </c>
      <c r="V27" s="117">
        <v>2</v>
      </c>
      <c r="W27" s="117">
        <v>15</v>
      </c>
      <c r="X27" s="117">
        <v>2</v>
      </c>
      <c r="Y27" s="117">
        <v>2</v>
      </c>
      <c r="Z27" s="117">
        <v>17</v>
      </c>
      <c r="AA27" s="117">
        <v>1</v>
      </c>
      <c r="AB27" s="117">
        <v>15</v>
      </c>
      <c r="AC27" s="117">
        <v>0</v>
      </c>
      <c r="AD27" s="117">
        <v>0</v>
      </c>
      <c r="AE27" s="117">
        <v>1</v>
      </c>
      <c r="AF27" s="117">
        <v>1</v>
      </c>
      <c r="AG27" s="117">
        <v>1</v>
      </c>
      <c r="AH27" s="118">
        <v>1</v>
      </c>
      <c r="AI27" s="117">
        <v>1</v>
      </c>
      <c r="AJ27" s="117">
        <v>1</v>
      </c>
      <c r="AK27" s="119" t="s">
        <v>139</v>
      </c>
      <c r="AL27" s="117">
        <v>0</v>
      </c>
      <c r="AM27" s="117">
        <v>0</v>
      </c>
      <c r="AN27" s="119" t="s">
        <v>124</v>
      </c>
      <c r="AO27" s="117">
        <v>0</v>
      </c>
      <c r="AP27" s="117">
        <v>0</v>
      </c>
      <c r="AQ27" s="119" t="s">
        <v>124</v>
      </c>
      <c r="AR27" s="117">
        <v>0</v>
      </c>
      <c r="AS27" s="117">
        <v>0</v>
      </c>
      <c r="AT27" s="119" t="s">
        <v>124</v>
      </c>
      <c r="AU27" s="117">
        <v>0</v>
      </c>
      <c r="AV27" s="117">
        <v>0</v>
      </c>
      <c r="AW27" s="119" t="s">
        <v>124</v>
      </c>
      <c r="AX27" s="117">
        <v>0</v>
      </c>
      <c r="AY27" s="117">
        <v>0</v>
      </c>
      <c r="AZ27" s="119" t="s">
        <v>124</v>
      </c>
      <c r="BA27" s="117">
        <v>0</v>
      </c>
      <c r="BB27" s="117">
        <v>0</v>
      </c>
      <c r="BC27" s="117">
        <v>0</v>
      </c>
      <c r="BD27" s="117">
        <v>0</v>
      </c>
      <c r="BE27" s="117">
        <v>0</v>
      </c>
      <c r="BF27" s="117">
        <v>0</v>
      </c>
      <c r="BG27" s="117">
        <v>0</v>
      </c>
      <c r="BH27" s="117">
        <v>2</v>
      </c>
      <c r="BI27" s="27">
        <v>2</v>
      </c>
      <c r="BJ27" s="27" t="s">
        <v>125</v>
      </c>
      <c r="BK27" s="27" t="s">
        <v>126</v>
      </c>
      <c r="BL27" s="27" t="s">
        <v>127</v>
      </c>
    </row>
    <row r="28" spans="1:64">
      <c r="A28" s="27" t="s">
        <v>108</v>
      </c>
      <c r="B28" s="27" t="s">
        <v>109</v>
      </c>
      <c r="C28" s="27" t="s">
        <v>109</v>
      </c>
      <c r="D28" s="27" t="s">
        <v>128</v>
      </c>
      <c r="E28" s="27" t="s">
        <v>111</v>
      </c>
      <c r="F28" s="27" t="s">
        <v>300</v>
      </c>
      <c r="G28" s="27" t="s">
        <v>301</v>
      </c>
      <c r="H28" s="27" t="s">
        <v>131</v>
      </c>
      <c r="I28" s="27" t="s">
        <v>165</v>
      </c>
      <c r="J28" s="27" t="s">
        <v>116</v>
      </c>
      <c r="K28" s="27">
        <f t="shared" si="0"/>
        <v>75</v>
      </c>
      <c r="L28" s="27"/>
      <c r="M28" s="27" t="s">
        <v>302</v>
      </c>
      <c r="N28" s="27" t="s">
        <v>118</v>
      </c>
      <c r="O28" s="27" t="s">
        <v>303</v>
      </c>
      <c r="P28" s="27">
        <v>13876000364</v>
      </c>
      <c r="Q28" s="27" t="s">
        <v>304</v>
      </c>
      <c r="R28" s="80" t="s">
        <v>305</v>
      </c>
      <c r="S28" s="27" t="s">
        <v>306</v>
      </c>
      <c r="T28" s="117">
        <v>32</v>
      </c>
      <c r="U28" s="117">
        <v>6</v>
      </c>
      <c r="V28" s="117">
        <v>0</v>
      </c>
      <c r="W28" s="117">
        <v>8</v>
      </c>
      <c r="X28" s="117">
        <v>0</v>
      </c>
      <c r="Y28" s="117">
        <v>3</v>
      </c>
      <c r="Z28" s="117">
        <v>11</v>
      </c>
      <c r="AA28" s="117">
        <v>0</v>
      </c>
      <c r="AB28" s="117">
        <v>15</v>
      </c>
      <c r="AC28" s="117">
        <v>0</v>
      </c>
      <c r="AD28" s="117">
        <v>0</v>
      </c>
      <c r="AE28" s="117">
        <v>0</v>
      </c>
      <c r="AF28" s="117">
        <v>0</v>
      </c>
      <c r="AG28" s="117">
        <v>0</v>
      </c>
      <c r="AH28" s="118">
        <v>0</v>
      </c>
      <c r="AI28" s="117">
        <v>0</v>
      </c>
      <c r="AJ28" s="117">
        <v>1</v>
      </c>
      <c r="AK28" s="119" t="s">
        <v>151</v>
      </c>
      <c r="AL28" s="117">
        <v>0</v>
      </c>
      <c r="AM28" s="117">
        <v>1</v>
      </c>
      <c r="AN28" s="119" t="s">
        <v>124</v>
      </c>
      <c r="AO28" s="117">
        <v>0</v>
      </c>
      <c r="AP28" s="117">
        <v>1</v>
      </c>
      <c r="AQ28" s="119" t="s">
        <v>124</v>
      </c>
      <c r="AR28" s="117">
        <v>0</v>
      </c>
      <c r="AS28" s="117">
        <v>1</v>
      </c>
      <c r="AT28" s="119" t="s">
        <v>124</v>
      </c>
      <c r="AU28" s="117">
        <v>0</v>
      </c>
      <c r="AV28" s="117">
        <v>0</v>
      </c>
      <c r="AW28" s="119" t="s">
        <v>124</v>
      </c>
      <c r="AX28" s="117">
        <v>0</v>
      </c>
      <c r="AY28" s="117">
        <v>0</v>
      </c>
      <c r="AZ28" s="119" t="s">
        <v>124</v>
      </c>
      <c r="BA28" s="117">
        <v>0</v>
      </c>
      <c r="BB28" s="117">
        <v>0</v>
      </c>
      <c r="BC28" s="117">
        <v>0</v>
      </c>
      <c r="BD28" s="117">
        <v>0</v>
      </c>
      <c r="BE28" s="117">
        <v>0</v>
      </c>
      <c r="BF28" s="117">
        <v>0</v>
      </c>
      <c r="BG28" s="117">
        <v>1</v>
      </c>
      <c r="BH28" s="117">
        <v>5</v>
      </c>
      <c r="BI28" s="27">
        <v>6</v>
      </c>
      <c r="BJ28" s="27" t="s">
        <v>125</v>
      </c>
      <c r="BK28" s="27" t="s">
        <v>140</v>
      </c>
      <c r="BL28" s="27" t="s">
        <v>127</v>
      </c>
    </row>
    <row r="29" spans="1:64">
      <c r="A29" s="27" t="s">
        <v>108</v>
      </c>
      <c r="B29" s="27" t="s">
        <v>109</v>
      </c>
      <c r="C29" s="27" t="s">
        <v>109</v>
      </c>
      <c r="D29" s="27" t="s">
        <v>128</v>
      </c>
      <c r="E29" s="27" t="s">
        <v>111</v>
      </c>
      <c r="F29" s="27" t="s">
        <v>307</v>
      </c>
      <c r="G29" s="27" t="s">
        <v>308</v>
      </c>
      <c r="H29" s="27" t="s">
        <v>131</v>
      </c>
      <c r="I29" s="27" t="s">
        <v>165</v>
      </c>
      <c r="J29" s="27" t="s">
        <v>157</v>
      </c>
      <c r="K29" s="27">
        <f t="shared" si="0"/>
        <v>89</v>
      </c>
      <c r="L29" s="27"/>
      <c r="M29" s="27" t="s">
        <v>117</v>
      </c>
      <c r="N29" s="27" t="s">
        <v>118</v>
      </c>
      <c r="O29" s="27" t="s">
        <v>303</v>
      </c>
      <c r="P29" s="27">
        <v>13876000364</v>
      </c>
      <c r="Q29" s="27" t="s">
        <v>309</v>
      </c>
      <c r="R29" s="80" t="s">
        <v>305</v>
      </c>
      <c r="S29" s="27" t="s">
        <v>306</v>
      </c>
      <c r="T29" s="117">
        <v>38</v>
      </c>
      <c r="U29" s="117">
        <v>7</v>
      </c>
      <c r="V29" s="117">
        <v>0</v>
      </c>
      <c r="W29" s="117">
        <v>8</v>
      </c>
      <c r="X29" s="117">
        <v>0</v>
      </c>
      <c r="Y29" s="117">
        <v>4</v>
      </c>
      <c r="Z29" s="117">
        <v>11</v>
      </c>
      <c r="AA29" s="117">
        <v>3</v>
      </c>
      <c r="AB29" s="117">
        <v>18</v>
      </c>
      <c r="AC29" s="117">
        <v>0</v>
      </c>
      <c r="AD29" s="117">
        <v>0</v>
      </c>
      <c r="AE29" s="117">
        <v>0</v>
      </c>
      <c r="AF29" s="117">
        <v>0</v>
      </c>
      <c r="AG29" s="117">
        <v>0</v>
      </c>
      <c r="AH29" s="118">
        <v>0</v>
      </c>
      <c r="AI29" s="117">
        <v>0</v>
      </c>
      <c r="AJ29" s="117">
        <v>1</v>
      </c>
      <c r="AK29" s="119" t="s">
        <v>124</v>
      </c>
      <c r="AL29" s="117">
        <v>0</v>
      </c>
      <c r="AM29" s="117">
        <v>1</v>
      </c>
      <c r="AN29" s="119" t="s">
        <v>124</v>
      </c>
      <c r="AO29" s="117">
        <v>0</v>
      </c>
      <c r="AP29" s="117">
        <v>1</v>
      </c>
      <c r="AQ29" s="119" t="s">
        <v>124</v>
      </c>
      <c r="AR29" s="117">
        <v>0</v>
      </c>
      <c r="AS29" s="117">
        <v>0</v>
      </c>
      <c r="AT29" s="119" t="s">
        <v>124</v>
      </c>
      <c r="AU29" s="117">
        <v>0</v>
      </c>
      <c r="AV29" s="117">
        <v>0</v>
      </c>
      <c r="AW29" s="119" t="s">
        <v>124</v>
      </c>
      <c r="AX29" s="117">
        <v>0</v>
      </c>
      <c r="AY29" s="117">
        <v>0</v>
      </c>
      <c r="AZ29" s="119" t="s">
        <v>124</v>
      </c>
      <c r="BA29" s="117">
        <v>0</v>
      </c>
      <c r="BB29" s="117">
        <v>0</v>
      </c>
      <c r="BC29" s="117">
        <v>0</v>
      </c>
      <c r="BD29" s="117">
        <v>0</v>
      </c>
      <c r="BE29" s="117">
        <v>1</v>
      </c>
      <c r="BF29" s="117">
        <v>0</v>
      </c>
      <c r="BG29" s="117">
        <v>0</v>
      </c>
      <c r="BH29" s="117">
        <v>2</v>
      </c>
      <c r="BI29" s="27">
        <v>3</v>
      </c>
      <c r="BJ29" s="27" t="s">
        <v>125</v>
      </c>
      <c r="BK29" s="27" t="s">
        <v>140</v>
      </c>
      <c r="BL29" s="27" t="s">
        <v>127</v>
      </c>
    </row>
    <row r="30" spans="1:64">
      <c r="A30" s="27" t="s">
        <v>108</v>
      </c>
      <c r="B30" s="27" t="s">
        <v>109</v>
      </c>
      <c r="C30" s="27" t="s">
        <v>109</v>
      </c>
      <c r="D30" s="27" t="s">
        <v>128</v>
      </c>
      <c r="E30" s="27" t="s">
        <v>111</v>
      </c>
      <c r="F30" s="27" t="s">
        <v>310</v>
      </c>
      <c r="G30" s="27" t="s">
        <v>311</v>
      </c>
      <c r="H30" s="27" t="s">
        <v>131</v>
      </c>
      <c r="I30" s="27" t="s">
        <v>172</v>
      </c>
      <c r="J30" s="27" t="s">
        <v>116</v>
      </c>
      <c r="K30" s="27">
        <f t="shared" si="0"/>
        <v>154</v>
      </c>
      <c r="L30" s="27"/>
      <c r="M30" s="27" t="s">
        <v>117</v>
      </c>
      <c r="N30" s="27" t="s">
        <v>118</v>
      </c>
      <c r="O30" s="27" t="s">
        <v>312</v>
      </c>
      <c r="P30" s="27" t="s">
        <v>313</v>
      </c>
      <c r="Q30" s="27" t="s">
        <v>314</v>
      </c>
      <c r="R30" s="80" t="s">
        <v>315</v>
      </c>
      <c r="S30" s="27" t="s">
        <v>316</v>
      </c>
      <c r="T30" s="117">
        <v>46</v>
      </c>
      <c r="U30" s="117">
        <v>30</v>
      </c>
      <c r="V30" s="117">
        <v>1</v>
      </c>
      <c r="W30" s="117">
        <v>7</v>
      </c>
      <c r="X30" s="117">
        <v>0</v>
      </c>
      <c r="Y30" s="117">
        <v>10</v>
      </c>
      <c r="Z30" s="117">
        <v>32</v>
      </c>
      <c r="AA30" s="117">
        <v>3</v>
      </c>
      <c r="AB30" s="117">
        <v>25</v>
      </c>
      <c r="AC30" s="117">
        <v>0</v>
      </c>
      <c r="AD30" s="117">
        <v>0</v>
      </c>
      <c r="AE30" s="117">
        <v>0</v>
      </c>
      <c r="AF30" s="117">
        <v>0</v>
      </c>
      <c r="AG30" s="117">
        <v>0</v>
      </c>
      <c r="AH30" s="118">
        <v>0</v>
      </c>
      <c r="AI30" s="117">
        <v>0</v>
      </c>
      <c r="AJ30" s="117">
        <v>1</v>
      </c>
      <c r="AK30" s="119" t="s">
        <v>151</v>
      </c>
      <c r="AL30" s="117">
        <v>0</v>
      </c>
      <c r="AM30" s="117">
        <v>1</v>
      </c>
      <c r="AN30" s="119" t="s">
        <v>123</v>
      </c>
      <c r="AO30" s="117">
        <v>0</v>
      </c>
      <c r="AP30" s="117">
        <v>1</v>
      </c>
      <c r="AQ30" s="119" t="s">
        <v>124</v>
      </c>
      <c r="AR30" s="117">
        <v>0</v>
      </c>
      <c r="AS30" s="117">
        <v>1</v>
      </c>
      <c r="AT30" s="119" t="s">
        <v>124</v>
      </c>
      <c r="AU30" s="117">
        <v>1</v>
      </c>
      <c r="AV30" s="117">
        <v>0</v>
      </c>
      <c r="AW30" s="119" t="s">
        <v>124</v>
      </c>
      <c r="AX30" s="117">
        <v>0</v>
      </c>
      <c r="AY30" s="117">
        <v>0</v>
      </c>
      <c r="AZ30" s="119" t="s">
        <v>124</v>
      </c>
      <c r="BA30" s="117">
        <v>0</v>
      </c>
      <c r="BB30" s="117">
        <v>0</v>
      </c>
      <c r="BC30" s="117">
        <v>0</v>
      </c>
      <c r="BD30" s="117">
        <v>0</v>
      </c>
      <c r="BE30" s="117">
        <v>1</v>
      </c>
      <c r="BF30" s="117">
        <v>0</v>
      </c>
      <c r="BG30" s="117">
        <v>1</v>
      </c>
      <c r="BH30" s="117">
        <v>3</v>
      </c>
      <c r="BI30" s="27">
        <v>5</v>
      </c>
      <c r="BJ30" s="27" t="s">
        <v>125</v>
      </c>
      <c r="BK30" s="27" t="s">
        <v>140</v>
      </c>
      <c r="BL30" s="27" t="s">
        <v>127</v>
      </c>
    </row>
    <row r="31" spans="1:64">
      <c r="A31" s="27" t="s">
        <v>108</v>
      </c>
      <c r="B31" s="27" t="s">
        <v>109</v>
      </c>
      <c r="C31" s="27" t="s">
        <v>109</v>
      </c>
      <c r="D31" s="27" t="s">
        <v>128</v>
      </c>
      <c r="E31" s="27" t="s">
        <v>111</v>
      </c>
      <c r="F31" s="27" t="s">
        <v>317</v>
      </c>
      <c r="G31" s="27" t="s">
        <v>318</v>
      </c>
      <c r="H31" s="27" t="s">
        <v>131</v>
      </c>
      <c r="I31" s="27" t="s">
        <v>172</v>
      </c>
      <c r="J31" s="27" t="s">
        <v>116</v>
      </c>
      <c r="K31" s="27">
        <f t="shared" si="0"/>
        <v>125</v>
      </c>
      <c r="L31" s="27"/>
      <c r="M31" s="27" t="s">
        <v>117</v>
      </c>
      <c r="N31" s="27" t="s">
        <v>147</v>
      </c>
      <c r="O31" s="27" t="s">
        <v>319</v>
      </c>
      <c r="P31" s="27" t="s">
        <v>320</v>
      </c>
      <c r="Q31" s="27" t="s">
        <v>321</v>
      </c>
      <c r="R31" s="80" t="s">
        <v>242</v>
      </c>
      <c r="S31" s="27" t="s">
        <v>243</v>
      </c>
      <c r="T31" s="117">
        <v>44</v>
      </c>
      <c r="U31" s="117">
        <v>17</v>
      </c>
      <c r="V31" s="117">
        <v>2</v>
      </c>
      <c r="W31" s="117">
        <v>8</v>
      </c>
      <c r="X31" s="117">
        <v>0</v>
      </c>
      <c r="Y31" s="117">
        <v>9</v>
      </c>
      <c r="Z31" s="117">
        <v>25</v>
      </c>
      <c r="AA31" s="117">
        <v>0</v>
      </c>
      <c r="AB31" s="117">
        <v>20</v>
      </c>
      <c r="AC31" s="117">
        <v>0</v>
      </c>
      <c r="AD31" s="117">
        <v>0</v>
      </c>
      <c r="AE31" s="117">
        <v>0</v>
      </c>
      <c r="AF31" s="117">
        <v>0</v>
      </c>
      <c r="AG31" s="117">
        <v>0</v>
      </c>
      <c r="AH31" s="118">
        <v>0</v>
      </c>
      <c r="AI31" s="117">
        <v>0</v>
      </c>
      <c r="AJ31" s="117">
        <v>1</v>
      </c>
      <c r="AK31" s="119" t="s">
        <v>123</v>
      </c>
      <c r="AL31" s="117">
        <v>0</v>
      </c>
      <c r="AM31" s="117">
        <v>1</v>
      </c>
      <c r="AN31" s="119" t="s">
        <v>123</v>
      </c>
      <c r="AO31" s="117">
        <v>0</v>
      </c>
      <c r="AP31" s="117">
        <v>1</v>
      </c>
      <c r="AQ31" s="119" t="s">
        <v>124</v>
      </c>
      <c r="AR31" s="117">
        <v>0</v>
      </c>
      <c r="AS31" s="117">
        <v>1</v>
      </c>
      <c r="AT31" s="119" t="s">
        <v>124</v>
      </c>
      <c r="AU31" s="117">
        <v>1</v>
      </c>
      <c r="AV31" s="117">
        <v>0</v>
      </c>
      <c r="AW31" s="119" t="s">
        <v>124</v>
      </c>
      <c r="AX31" s="117">
        <v>0</v>
      </c>
      <c r="AY31" s="117">
        <v>0</v>
      </c>
      <c r="AZ31" s="119" t="s">
        <v>124</v>
      </c>
      <c r="BA31" s="117">
        <v>0</v>
      </c>
      <c r="BB31" s="117">
        <v>0</v>
      </c>
      <c r="BC31" s="117">
        <v>0</v>
      </c>
      <c r="BD31" s="117">
        <v>0</v>
      </c>
      <c r="BE31" s="117">
        <v>1</v>
      </c>
      <c r="BF31" s="117">
        <v>0</v>
      </c>
      <c r="BG31" s="117">
        <v>0</v>
      </c>
      <c r="BH31" s="117">
        <v>3</v>
      </c>
      <c r="BI31" s="27">
        <v>4</v>
      </c>
      <c r="BJ31" s="27" t="s">
        <v>125</v>
      </c>
      <c r="BK31" s="27" t="s">
        <v>140</v>
      </c>
      <c r="BL31" s="27" t="s">
        <v>127</v>
      </c>
    </row>
    <row r="32" spans="1:64">
      <c r="A32" s="27" t="s">
        <v>108</v>
      </c>
      <c r="B32" s="27" t="s">
        <v>109</v>
      </c>
      <c r="C32" s="27" t="s">
        <v>109</v>
      </c>
      <c r="D32" s="27" t="s">
        <v>128</v>
      </c>
      <c r="E32" s="27"/>
      <c r="F32" s="27" t="s">
        <v>322</v>
      </c>
      <c r="G32" s="27" t="s">
        <v>323</v>
      </c>
      <c r="H32" s="27" t="s">
        <v>131</v>
      </c>
      <c r="I32" s="27" t="s">
        <v>132</v>
      </c>
      <c r="J32" s="27"/>
      <c r="K32" s="27">
        <f t="shared" si="0"/>
        <v>0</v>
      </c>
      <c r="L32" s="27"/>
      <c r="M32" s="27" t="s">
        <v>173</v>
      </c>
      <c r="N32" s="27"/>
      <c r="O32" s="27" t="s">
        <v>324</v>
      </c>
      <c r="P32" s="27">
        <v>18876836788</v>
      </c>
      <c r="Q32" s="27" t="s">
        <v>136</v>
      </c>
      <c r="R32" s="80" t="s">
        <v>325</v>
      </c>
      <c r="S32" s="27" t="s">
        <v>326</v>
      </c>
      <c r="T32" s="117"/>
      <c r="U32" s="117"/>
      <c r="V32" s="117"/>
      <c r="W32" s="117"/>
      <c r="X32" s="117"/>
      <c r="Y32" s="117"/>
      <c r="Z32" s="117"/>
      <c r="AA32" s="117"/>
      <c r="AB32" s="117"/>
      <c r="AC32" s="117"/>
      <c r="AD32" s="117"/>
      <c r="AE32" s="117"/>
      <c r="AF32" s="117"/>
      <c r="AG32" s="117"/>
      <c r="AH32" s="120"/>
      <c r="AI32" s="117"/>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27"/>
      <c r="BJ32" s="27"/>
      <c r="BK32" s="27"/>
      <c r="BL32" s="27"/>
    </row>
    <row r="33" spans="1:64">
      <c r="A33" s="27" t="s">
        <v>108</v>
      </c>
      <c r="B33" s="27" t="s">
        <v>109</v>
      </c>
      <c r="C33" s="27" t="s">
        <v>109</v>
      </c>
      <c r="D33" s="27" t="s">
        <v>128</v>
      </c>
      <c r="E33" s="27"/>
      <c r="F33" s="27" t="s">
        <v>327</v>
      </c>
      <c r="G33" s="27" t="s">
        <v>328</v>
      </c>
      <c r="H33" s="27" t="s">
        <v>131</v>
      </c>
      <c r="I33" s="27" t="s">
        <v>222</v>
      </c>
      <c r="J33" s="27"/>
      <c r="K33" s="27">
        <f t="shared" si="0"/>
        <v>0</v>
      </c>
      <c r="L33" s="27"/>
      <c r="M33" s="27" t="s">
        <v>173</v>
      </c>
      <c r="N33" s="27"/>
      <c r="O33" s="27" t="s">
        <v>329</v>
      </c>
      <c r="P33" s="27">
        <v>18608959300</v>
      </c>
      <c r="Q33" s="27" t="s">
        <v>330</v>
      </c>
      <c r="R33" s="80" t="s">
        <v>204</v>
      </c>
      <c r="S33" s="27" t="s">
        <v>205</v>
      </c>
      <c r="T33" s="117"/>
      <c r="U33" s="117"/>
      <c r="V33" s="117"/>
      <c r="W33" s="117"/>
      <c r="X33" s="117"/>
      <c r="Y33" s="117"/>
      <c r="Z33" s="117"/>
      <c r="AA33" s="117"/>
      <c r="AB33" s="117"/>
      <c r="AC33" s="117"/>
      <c r="AD33" s="117"/>
      <c r="AE33" s="117"/>
      <c r="AF33" s="117"/>
      <c r="AG33" s="117"/>
      <c r="AH33" s="120"/>
      <c r="AI33" s="117"/>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27"/>
      <c r="BJ33" s="27"/>
      <c r="BK33" s="27"/>
      <c r="BL33" s="27"/>
    </row>
    <row r="34" spans="1:64">
      <c r="A34" s="27" t="s">
        <v>108</v>
      </c>
      <c r="B34" s="27" t="s">
        <v>109</v>
      </c>
      <c r="C34" s="27" t="s">
        <v>109</v>
      </c>
      <c r="D34" s="27" t="s">
        <v>331</v>
      </c>
      <c r="E34" s="27" t="s">
        <v>111</v>
      </c>
      <c r="F34" s="27" t="s">
        <v>332</v>
      </c>
      <c r="G34" s="27" t="s">
        <v>333</v>
      </c>
      <c r="H34" s="27" t="s">
        <v>334</v>
      </c>
      <c r="I34" s="27" t="s">
        <v>335</v>
      </c>
      <c r="J34" s="27" t="s">
        <v>116</v>
      </c>
      <c r="K34" s="27">
        <f t="shared" si="0"/>
        <v>68</v>
      </c>
      <c r="L34" s="27"/>
      <c r="M34" s="27" t="s">
        <v>117</v>
      </c>
      <c r="N34" s="27" t="s">
        <v>147</v>
      </c>
      <c r="O34" s="27" t="s">
        <v>336</v>
      </c>
      <c r="P34" s="27" t="s">
        <v>337</v>
      </c>
      <c r="Q34" s="27" t="s">
        <v>338</v>
      </c>
      <c r="R34" s="80" t="s">
        <v>339</v>
      </c>
      <c r="S34" s="27" t="s">
        <v>340</v>
      </c>
      <c r="T34" s="117">
        <v>34</v>
      </c>
      <c r="U34" s="117">
        <v>1</v>
      </c>
      <c r="V34" s="117">
        <v>0</v>
      </c>
      <c r="W34" s="117">
        <v>5</v>
      </c>
      <c r="X34" s="117">
        <v>0</v>
      </c>
      <c r="Y34" s="117">
        <v>5</v>
      </c>
      <c r="Z34" s="117">
        <v>8</v>
      </c>
      <c r="AA34" s="117">
        <v>0</v>
      </c>
      <c r="AB34" s="117">
        <v>15</v>
      </c>
      <c r="AC34" s="117">
        <v>0</v>
      </c>
      <c r="AD34" s="117">
        <v>0</v>
      </c>
      <c r="AE34" s="117">
        <v>0</v>
      </c>
      <c r="AF34" s="117">
        <v>0</v>
      </c>
      <c r="AG34" s="117">
        <v>0</v>
      </c>
      <c r="AH34" s="118">
        <v>0</v>
      </c>
      <c r="AI34" s="117">
        <v>0</v>
      </c>
      <c r="AJ34" s="117">
        <v>1</v>
      </c>
      <c r="AK34" s="119" t="s">
        <v>124</v>
      </c>
      <c r="AL34" s="117">
        <v>0</v>
      </c>
      <c r="AM34" s="117">
        <v>1</v>
      </c>
      <c r="AN34" s="119" t="s">
        <v>124</v>
      </c>
      <c r="AO34" s="117">
        <v>0</v>
      </c>
      <c r="AP34" s="117">
        <v>1</v>
      </c>
      <c r="AQ34" s="119" t="s">
        <v>124</v>
      </c>
      <c r="AR34" s="117">
        <v>0</v>
      </c>
      <c r="AS34" s="117">
        <v>0</v>
      </c>
      <c r="AT34" s="119" t="s">
        <v>124</v>
      </c>
      <c r="AU34" s="117">
        <v>0</v>
      </c>
      <c r="AV34" s="117">
        <v>0</v>
      </c>
      <c r="AW34" s="119" t="s">
        <v>124</v>
      </c>
      <c r="AX34" s="117">
        <v>0</v>
      </c>
      <c r="AY34" s="117">
        <v>0</v>
      </c>
      <c r="AZ34" s="119" t="s">
        <v>124</v>
      </c>
      <c r="BA34" s="117">
        <v>0</v>
      </c>
      <c r="BB34" s="117">
        <v>0</v>
      </c>
      <c r="BC34" s="117">
        <v>0</v>
      </c>
      <c r="BD34" s="117">
        <v>0</v>
      </c>
      <c r="BE34" s="117">
        <v>0</v>
      </c>
      <c r="BF34" s="117">
        <v>0</v>
      </c>
      <c r="BG34" s="117">
        <v>0</v>
      </c>
      <c r="BH34" s="117">
        <v>1</v>
      </c>
      <c r="BI34" s="27">
        <v>1</v>
      </c>
      <c r="BJ34" s="27" t="s">
        <v>125</v>
      </c>
      <c r="BK34" s="27" t="s">
        <v>126</v>
      </c>
      <c r="BL34" s="27" t="s">
        <v>127</v>
      </c>
    </row>
    <row r="35" spans="1:64">
      <c r="A35" s="27" t="s">
        <v>108</v>
      </c>
      <c r="B35" s="27" t="s">
        <v>109</v>
      </c>
      <c r="C35" s="27" t="s">
        <v>109</v>
      </c>
      <c r="D35" s="27" t="s">
        <v>110</v>
      </c>
      <c r="E35" s="27" t="s">
        <v>111</v>
      </c>
      <c r="F35" s="27" t="s">
        <v>341</v>
      </c>
      <c r="G35" s="27" t="s">
        <v>342</v>
      </c>
      <c r="H35" s="27" t="s">
        <v>114</v>
      </c>
      <c r="I35" s="27" t="s">
        <v>115</v>
      </c>
      <c r="J35" s="27" t="s">
        <v>116</v>
      </c>
      <c r="K35" s="27">
        <f t="shared" si="0"/>
        <v>75</v>
      </c>
      <c r="L35" s="27"/>
      <c r="M35" s="27" t="s">
        <v>117</v>
      </c>
      <c r="N35" s="27" t="s">
        <v>147</v>
      </c>
      <c r="O35" s="27" t="s">
        <v>343</v>
      </c>
      <c r="P35" s="27">
        <v>13307543003</v>
      </c>
      <c r="Q35" s="27" t="s">
        <v>344</v>
      </c>
      <c r="R35" s="80" t="s">
        <v>345</v>
      </c>
      <c r="S35" s="27" t="s">
        <v>342</v>
      </c>
      <c r="T35" s="117">
        <v>36</v>
      </c>
      <c r="U35" s="117">
        <v>2</v>
      </c>
      <c r="V35" s="117">
        <v>0</v>
      </c>
      <c r="W35" s="117">
        <v>5</v>
      </c>
      <c r="X35" s="117">
        <v>0</v>
      </c>
      <c r="Y35" s="117">
        <v>7</v>
      </c>
      <c r="Z35" s="117">
        <v>12</v>
      </c>
      <c r="AA35" s="117">
        <v>0</v>
      </c>
      <c r="AB35" s="117">
        <v>13</v>
      </c>
      <c r="AC35" s="117">
        <v>0</v>
      </c>
      <c r="AD35" s="117">
        <v>0</v>
      </c>
      <c r="AE35" s="117">
        <v>0</v>
      </c>
      <c r="AF35" s="117">
        <v>0</v>
      </c>
      <c r="AG35" s="117">
        <v>0</v>
      </c>
      <c r="AH35" s="118">
        <v>0</v>
      </c>
      <c r="AI35" s="117">
        <v>0</v>
      </c>
      <c r="AJ35" s="117">
        <v>1</v>
      </c>
      <c r="AK35" s="119" t="s">
        <v>124</v>
      </c>
      <c r="AL35" s="117">
        <v>0</v>
      </c>
      <c r="AM35" s="117">
        <v>0</v>
      </c>
      <c r="AN35" s="119" t="s">
        <v>124</v>
      </c>
      <c r="AO35" s="117">
        <v>0</v>
      </c>
      <c r="AP35" s="117">
        <v>0</v>
      </c>
      <c r="AQ35" s="119" t="s">
        <v>124</v>
      </c>
      <c r="AR35" s="117">
        <v>0</v>
      </c>
      <c r="AS35" s="117">
        <v>1</v>
      </c>
      <c r="AT35" s="119" t="s">
        <v>139</v>
      </c>
      <c r="AU35" s="117">
        <v>1</v>
      </c>
      <c r="AV35" s="117">
        <v>0</v>
      </c>
      <c r="AW35" s="119" t="s">
        <v>124</v>
      </c>
      <c r="AX35" s="117">
        <v>0</v>
      </c>
      <c r="AY35" s="117">
        <v>1</v>
      </c>
      <c r="AZ35" s="119" t="s">
        <v>151</v>
      </c>
      <c r="BA35" s="117">
        <v>1</v>
      </c>
      <c r="BB35" s="117">
        <v>0</v>
      </c>
      <c r="BC35" s="117">
        <v>0</v>
      </c>
      <c r="BD35" s="117">
        <v>0</v>
      </c>
      <c r="BE35" s="117">
        <v>1</v>
      </c>
      <c r="BF35" s="117">
        <v>0</v>
      </c>
      <c r="BG35" s="117">
        <v>1</v>
      </c>
      <c r="BH35" s="117">
        <v>1</v>
      </c>
      <c r="BI35" s="27">
        <v>3</v>
      </c>
      <c r="BJ35" s="27" t="s">
        <v>125</v>
      </c>
      <c r="BK35" s="27" t="s">
        <v>126</v>
      </c>
      <c r="BL35" s="27" t="s">
        <v>127</v>
      </c>
    </row>
    <row r="36" spans="1:64">
      <c r="A36" s="27" t="s">
        <v>108</v>
      </c>
      <c r="B36" s="27" t="s">
        <v>109</v>
      </c>
      <c r="C36" s="27" t="s">
        <v>109</v>
      </c>
      <c r="D36" s="27" t="s">
        <v>110</v>
      </c>
      <c r="E36" s="27" t="s">
        <v>111</v>
      </c>
      <c r="F36" s="27" t="s">
        <v>346</v>
      </c>
      <c r="G36" s="27" t="s">
        <v>347</v>
      </c>
      <c r="H36" s="27" t="s">
        <v>114</v>
      </c>
      <c r="I36" s="27" t="s">
        <v>115</v>
      </c>
      <c r="J36" s="27" t="s">
        <v>116</v>
      </c>
      <c r="K36" s="27">
        <f t="shared" si="0"/>
        <v>55</v>
      </c>
      <c r="L36" s="27"/>
      <c r="M36" s="27" t="s">
        <v>117</v>
      </c>
      <c r="N36" s="27" t="s">
        <v>147</v>
      </c>
      <c r="O36" s="27" t="s">
        <v>348</v>
      </c>
      <c r="P36" s="27" t="s">
        <v>349</v>
      </c>
      <c r="Q36" s="27" t="s">
        <v>350</v>
      </c>
      <c r="R36" s="80" t="s">
        <v>351</v>
      </c>
      <c r="S36" s="27" t="s">
        <v>347</v>
      </c>
      <c r="T36" s="117">
        <v>25</v>
      </c>
      <c r="U36" s="117">
        <v>3</v>
      </c>
      <c r="V36" s="117">
        <v>0</v>
      </c>
      <c r="W36" s="117">
        <v>2</v>
      </c>
      <c r="X36" s="117">
        <v>0</v>
      </c>
      <c r="Y36" s="117">
        <v>3</v>
      </c>
      <c r="Z36" s="117">
        <v>9</v>
      </c>
      <c r="AA36" s="117">
        <v>0</v>
      </c>
      <c r="AB36" s="117">
        <v>13</v>
      </c>
      <c r="AC36" s="117">
        <v>0</v>
      </c>
      <c r="AD36" s="117">
        <v>0</v>
      </c>
      <c r="AE36" s="117">
        <v>0</v>
      </c>
      <c r="AF36" s="117">
        <v>0</v>
      </c>
      <c r="AG36" s="117">
        <v>0</v>
      </c>
      <c r="AH36" s="118">
        <v>0</v>
      </c>
      <c r="AI36" s="117">
        <v>0</v>
      </c>
      <c r="AJ36" s="117">
        <v>1</v>
      </c>
      <c r="AK36" s="119" t="s">
        <v>124</v>
      </c>
      <c r="AL36" s="117">
        <v>0</v>
      </c>
      <c r="AM36" s="117">
        <v>1</v>
      </c>
      <c r="AN36" s="119" t="s">
        <v>124</v>
      </c>
      <c r="AO36" s="117">
        <v>0</v>
      </c>
      <c r="AP36" s="117">
        <v>1</v>
      </c>
      <c r="AQ36" s="119" t="s">
        <v>124</v>
      </c>
      <c r="AR36" s="117">
        <v>0</v>
      </c>
      <c r="AS36" s="117">
        <v>0</v>
      </c>
      <c r="AT36" s="119" t="s">
        <v>124</v>
      </c>
      <c r="AU36" s="117">
        <v>0</v>
      </c>
      <c r="AV36" s="117">
        <v>0</v>
      </c>
      <c r="AW36" s="119" t="s">
        <v>124</v>
      </c>
      <c r="AX36" s="117">
        <v>0</v>
      </c>
      <c r="AY36" s="117">
        <v>0</v>
      </c>
      <c r="AZ36" s="119" t="s">
        <v>124</v>
      </c>
      <c r="BA36" s="117">
        <v>0</v>
      </c>
      <c r="BB36" s="117">
        <v>0</v>
      </c>
      <c r="BC36" s="117">
        <v>0</v>
      </c>
      <c r="BD36" s="117">
        <v>0</v>
      </c>
      <c r="BE36" s="117">
        <v>0</v>
      </c>
      <c r="BF36" s="117">
        <v>0</v>
      </c>
      <c r="BG36" s="117">
        <v>0</v>
      </c>
      <c r="BH36" s="117">
        <v>1</v>
      </c>
      <c r="BI36" s="27">
        <v>1</v>
      </c>
      <c r="BJ36" s="27" t="s">
        <v>125</v>
      </c>
      <c r="BK36" s="27" t="s">
        <v>126</v>
      </c>
      <c r="BL36" s="27" t="s">
        <v>127</v>
      </c>
    </row>
    <row r="37" spans="1:64">
      <c r="A37" s="27" t="s">
        <v>108</v>
      </c>
      <c r="B37" s="27" t="s">
        <v>109</v>
      </c>
      <c r="C37" s="27" t="s">
        <v>109</v>
      </c>
      <c r="D37" s="27" t="s">
        <v>290</v>
      </c>
      <c r="E37" s="27" t="s">
        <v>352</v>
      </c>
      <c r="F37" s="27" t="s">
        <v>353</v>
      </c>
      <c r="G37" s="27" t="s">
        <v>354</v>
      </c>
      <c r="H37" s="27" t="s">
        <v>293</v>
      </c>
      <c r="I37" s="27" t="s">
        <v>294</v>
      </c>
      <c r="J37" s="27" t="s">
        <v>116</v>
      </c>
      <c r="K37" s="27">
        <f t="shared" ref="K37:K68" si="1">SUM(T37:AI37)</f>
        <v>71</v>
      </c>
      <c r="L37" s="27"/>
      <c r="M37" s="27" t="s">
        <v>117</v>
      </c>
      <c r="N37" s="27" t="s">
        <v>118</v>
      </c>
      <c r="O37" s="27" t="s">
        <v>355</v>
      </c>
      <c r="P37" s="27" t="s">
        <v>356</v>
      </c>
      <c r="Q37" s="27" t="s">
        <v>357</v>
      </c>
      <c r="R37" s="80" t="s">
        <v>358</v>
      </c>
      <c r="S37" s="27" t="s">
        <v>359</v>
      </c>
      <c r="T37" s="117">
        <v>33</v>
      </c>
      <c r="U37" s="117">
        <v>4</v>
      </c>
      <c r="V37" s="117">
        <v>0</v>
      </c>
      <c r="W37" s="117">
        <v>2</v>
      </c>
      <c r="X37" s="117">
        <v>0</v>
      </c>
      <c r="Y37" s="117">
        <v>10</v>
      </c>
      <c r="Z37" s="117">
        <v>12</v>
      </c>
      <c r="AA37" s="117">
        <v>0</v>
      </c>
      <c r="AB37" s="117">
        <v>10</v>
      </c>
      <c r="AC37" s="117">
        <v>0</v>
      </c>
      <c r="AD37" s="117">
        <v>0</v>
      </c>
      <c r="AE37" s="117">
        <v>0</v>
      </c>
      <c r="AF37" s="117">
        <v>0</v>
      </c>
      <c r="AG37" s="117">
        <v>0</v>
      </c>
      <c r="AH37" s="118">
        <v>0</v>
      </c>
      <c r="AI37" s="117">
        <v>0</v>
      </c>
      <c r="AJ37" s="117">
        <v>1</v>
      </c>
      <c r="AK37" s="119" t="s">
        <v>124</v>
      </c>
      <c r="AL37" s="117">
        <v>0</v>
      </c>
      <c r="AM37" s="117">
        <v>1</v>
      </c>
      <c r="AN37" s="119" t="s">
        <v>124</v>
      </c>
      <c r="AO37" s="117">
        <v>1</v>
      </c>
      <c r="AP37" s="117">
        <v>1</v>
      </c>
      <c r="AQ37" s="119" t="s">
        <v>124</v>
      </c>
      <c r="AR37" s="117">
        <v>0</v>
      </c>
      <c r="AS37" s="117">
        <v>0</v>
      </c>
      <c r="AT37" s="119" t="s">
        <v>124</v>
      </c>
      <c r="AU37" s="117">
        <v>0</v>
      </c>
      <c r="AV37" s="117">
        <v>0</v>
      </c>
      <c r="AW37" s="119" t="s">
        <v>124</v>
      </c>
      <c r="AX37" s="117">
        <v>0</v>
      </c>
      <c r="AY37" s="117">
        <v>0</v>
      </c>
      <c r="AZ37" s="119" t="s">
        <v>124</v>
      </c>
      <c r="BA37" s="117">
        <v>0</v>
      </c>
      <c r="BB37" s="117">
        <v>0</v>
      </c>
      <c r="BC37" s="117">
        <v>0</v>
      </c>
      <c r="BD37" s="117">
        <v>0</v>
      </c>
      <c r="BE37" s="117">
        <v>0</v>
      </c>
      <c r="BF37" s="117">
        <v>0</v>
      </c>
      <c r="BG37" s="117">
        <v>0</v>
      </c>
      <c r="BH37" s="117">
        <v>1</v>
      </c>
      <c r="BI37" s="27">
        <v>1</v>
      </c>
      <c r="BJ37" s="27" t="s">
        <v>125</v>
      </c>
      <c r="BK37" s="27" t="s">
        <v>126</v>
      </c>
      <c r="BL37" s="27" t="s">
        <v>127</v>
      </c>
    </row>
    <row r="38" spans="1:64">
      <c r="A38" s="27" t="s">
        <v>108</v>
      </c>
      <c r="B38" s="27" t="s">
        <v>109</v>
      </c>
      <c r="C38" s="27" t="s">
        <v>109</v>
      </c>
      <c r="D38" s="27" t="s">
        <v>128</v>
      </c>
      <c r="E38" s="27" t="s">
        <v>111</v>
      </c>
      <c r="F38" s="27" t="s">
        <v>360</v>
      </c>
      <c r="G38" s="27" t="s">
        <v>361</v>
      </c>
      <c r="H38" s="27" t="s">
        <v>131</v>
      </c>
      <c r="I38" s="27" t="s">
        <v>132</v>
      </c>
      <c r="J38" s="27" t="s">
        <v>116</v>
      </c>
      <c r="K38" s="27">
        <f t="shared" si="1"/>
        <v>39</v>
      </c>
      <c r="L38" s="27"/>
      <c r="M38" s="27" t="s">
        <v>117</v>
      </c>
      <c r="N38" s="27" t="s">
        <v>118</v>
      </c>
      <c r="O38" s="27" t="s">
        <v>362</v>
      </c>
      <c r="P38" s="27" t="s">
        <v>363</v>
      </c>
      <c r="Q38" s="27" t="s">
        <v>364</v>
      </c>
      <c r="R38" s="80" t="s">
        <v>365</v>
      </c>
      <c r="S38" s="27" t="s">
        <v>361</v>
      </c>
      <c r="T38" s="117">
        <v>21</v>
      </c>
      <c r="U38" s="117">
        <v>1</v>
      </c>
      <c r="V38" s="117">
        <v>0</v>
      </c>
      <c r="W38" s="117">
        <v>4</v>
      </c>
      <c r="X38" s="117">
        <v>1</v>
      </c>
      <c r="Y38" s="117">
        <v>3</v>
      </c>
      <c r="Z38" s="117">
        <v>2</v>
      </c>
      <c r="AA38" s="117">
        <v>2</v>
      </c>
      <c r="AB38" s="117">
        <v>5</v>
      </c>
      <c r="AC38" s="117">
        <v>0</v>
      </c>
      <c r="AD38" s="117">
        <v>0</v>
      </c>
      <c r="AE38" s="117">
        <v>0</v>
      </c>
      <c r="AF38" s="117">
        <v>0</v>
      </c>
      <c r="AG38" s="117">
        <v>0</v>
      </c>
      <c r="AH38" s="118">
        <v>0</v>
      </c>
      <c r="AI38" s="117">
        <v>0</v>
      </c>
      <c r="AJ38" s="117">
        <v>1</v>
      </c>
      <c r="AK38" s="119" t="s">
        <v>124</v>
      </c>
      <c r="AL38" s="117">
        <v>0</v>
      </c>
      <c r="AM38" s="117">
        <v>1</v>
      </c>
      <c r="AN38" s="119" t="s">
        <v>124</v>
      </c>
      <c r="AO38" s="117">
        <v>0</v>
      </c>
      <c r="AP38" s="117">
        <v>1</v>
      </c>
      <c r="AQ38" s="119" t="s">
        <v>124</v>
      </c>
      <c r="AR38" s="117">
        <v>0</v>
      </c>
      <c r="AS38" s="117">
        <v>0</v>
      </c>
      <c r="AT38" s="119" t="s">
        <v>124</v>
      </c>
      <c r="AU38" s="117">
        <v>0</v>
      </c>
      <c r="AV38" s="117">
        <v>0</v>
      </c>
      <c r="AW38" s="119" t="s">
        <v>124</v>
      </c>
      <c r="AX38" s="117">
        <v>0</v>
      </c>
      <c r="AY38" s="117">
        <v>0</v>
      </c>
      <c r="AZ38" s="119" t="s">
        <v>124</v>
      </c>
      <c r="BA38" s="117">
        <v>0</v>
      </c>
      <c r="BB38" s="117">
        <v>0</v>
      </c>
      <c r="BC38" s="117">
        <v>0</v>
      </c>
      <c r="BD38" s="117">
        <v>0</v>
      </c>
      <c r="BE38" s="117">
        <v>0</v>
      </c>
      <c r="BF38" s="117">
        <v>0</v>
      </c>
      <c r="BG38" s="117">
        <v>0</v>
      </c>
      <c r="BH38" s="117">
        <v>1</v>
      </c>
      <c r="BI38" s="27">
        <v>1</v>
      </c>
      <c r="BJ38" s="27" t="s">
        <v>125</v>
      </c>
      <c r="BK38" s="27" t="s">
        <v>126</v>
      </c>
      <c r="BL38" s="27" t="s">
        <v>127</v>
      </c>
    </row>
    <row r="39" spans="1:64">
      <c r="A39" s="27" t="s">
        <v>108</v>
      </c>
      <c r="B39" s="27" t="s">
        <v>109</v>
      </c>
      <c r="C39" s="27" t="s">
        <v>109</v>
      </c>
      <c r="D39" s="27" t="s">
        <v>128</v>
      </c>
      <c r="E39" s="27"/>
      <c r="F39" s="27" t="s">
        <v>366</v>
      </c>
      <c r="G39" s="27" t="s">
        <v>367</v>
      </c>
      <c r="H39" s="27" t="s">
        <v>131</v>
      </c>
      <c r="I39" s="27" t="s">
        <v>172</v>
      </c>
      <c r="J39" s="27"/>
      <c r="K39" s="27">
        <f t="shared" si="1"/>
        <v>0</v>
      </c>
      <c r="L39" s="27"/>
      <c r="M39" s="27" t="s">
        <v>173</v>
      </c>
      <c r="N39" s="27"/>
      <c r="O39" s="27" t="s">
        <v>239</v>
      </c>
      <c r="P39" s="27">
        <v>18889498555</v>
      </c>
      <c r="Q39" s="27" t="s">
        <v>368</v>
      </c>
      <c r="R39" s="80" t="s">
        <v>369</v>
      </c>
      <c r="S39" s="27" t="s">
        <v>370</v>
      </c>
      <c r="T39" s="117"/>
      <c r="U39" s="117"/>
      <c r="V39" s="117"/>
      <c r="W39" s="117"/>
      <c r="X39" s="117"/>
      <c r="Y39" s="117"/>
      <c r="Z39" s="117"/>
      <c r="AA39" s="117"/>
      <c r="AB39" s="117"/>
      <c r="AC39" s="117"/>
      <c r="AD39" s="117"/>
      <c r="AE39" s="117"/>
      <c r="AF39" s="117"/>
      <c r="AG39" s="117"/>
      <c r="AH39" s="120"/>
      <c r="AI39" s="117"/>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27"/>
      <c r="BJ39" s="27"/>
      <c r="BK39" s="27"/>
      <c r="BL39" s="27"/>
    </row>
    <row r="40" spans="1:64">
      <c r="A40" s="27" t="s">
        <v>108</v>
      </c>
      <c r="B40" s="27" t="s">
        <v>109</v>
      </c>
      <c r="C40" s="27" t="s">
        <v>109</v>
      </c>
      <c r="D40" s="27" t="s">
        <v>128</v>
      </c>
      <c r="E40" s="27" t="s">
        <v>111</v>
      </c>
      <c r="F40" s="27" t="s">
        <v>371</v>
      </c>
      <c r="G40" s="27" t="s">
        <v>372</v>
      </c>
      <c r="H40" s="27" t="s">
        <v>131</v>
      </c>
      <c r="I40" s="27" t="s">
        <v>172</v>
      </c>
      <c r="J40" s="27" t="s">
        <v>116</v>
      </c>
      <c r="K40" s="27">
        <f t="shared" si="1"/>
        <v>131</v>
      </c>
      <c r="L40" s="27"/>
      <c r="M40" s="27" t="s">
        <v>117</v>
      </c>
      <c r="N40" s="27" t="s">
        <v>147</v>
      </c>
      <c r="O40" s="27" t="s">
        <v>373</v>
      </c>
      <c r="P40" s="27" t="s">
        <v>374</v>
      </c>
      <c r="Q40" s="27" t="s">
        <v>375</v>
      </c>
      <c r="R40" s="80" t="s">
        <v>376</v>
      </c>
      <c r="S40" s="27" t="s">
        <v>377</v>
      </c>
      <c r="T40" s="117">
        <v>47</v>
      </c>
      <c r="U40" s="117">
        <v>18</v>
      </c>
      <c r="V40" s="117">
        <v>1</v>
      </c>
      <c r="W40" s="117">
        <v>5</v>
      </c>
      <c r="X40" s="117">
        <v>0</v>
      </c>
      <c r="Y40" s="117">
        <v>5</v>
      </c>
      <c r="Z40" s="117">
        <v>22</v>
      </c>
      <c r="AA40" s="117">
        <v>0</v>
      </c>
      <c r="AB40" s="117">
        <v>33</v>
      </c>
      <c r="AC40" s="117">
        <v>0</v>
      </c>
      <c r="AD40" s="117">
        <v>0</v>
      </c>
      <c r="AE40" s="117">
        <v>0</v>
      </c>
      <c r="AF40" s="117">
        <v>0</v>
      </c>
      <c r="AG40" s="117">
        <v>0</v>
      </c>
      <c r="AH40" s="118">
        <v>0</v>
      </c>
      <c r="AI40" s="117">
        <v>0</v>
      </c>
      <c r="AJ40" s="117">
        <v>1</v>
      </c>
      <c r="AK40" s="119" t="s">
        <v>124</v>
      </c>
      <c r="AL40" s="117">
        <v>0</v>
      </c>
      <c r="AM40" s="117">
        <v>1</v>
      </c>
      <c r="AN40" s="119" t="s">
        <v>124</v>
      </c>
      <c r="AO40" s="117">
        <v>0</v>
      </c>
      <c r="AP40" s="117">
        <v>1</v>
      </c>
      <c r="AQ40" s="119" t="s">
        <v>124</v>
      </c>
      <c r="AR40" s="117">
        <v>0</v>
      </c>
      <c r="AS40" s="117">
        <v>0</v>
      </c>
      <c r="AT40" s="119" t="s">
        <v>124</v>
      </c>
      <c r="AU40" s="117">
        <v>0</v>
      </c>
      <c r="AV40" s="117">
        <v>0</v>
      </c>
      <c r="AW40" s="119" t="s">
        <v>124</v>
      </c>
      <c r="AX40" s="117">
        <v>0</v>
      </c>
      <c r="AY40" s="117">
        <v>0</v>
      </c>
      <c r="AZ40" s="119" t="s">
        <v>124</v>
      </c>
      <c r="BA40" s="117">
        <v>0</v>
      </c>
      <c r="BB40" s="117">
        <v>0</v>
      </c>
      <c r="BC40" s="117">
        <v>0</v>
      </c>
      <c r="BD40" s="117">
        <v>0</v>
      </c>
      <c r="BE40" s="117">
        <v>1</v>
      </c>
      <c r="BF40" s="117">
        <v>0</v>
      </c>
      <c r="BG40" s="117">
        <v>1</v>
      </c>
      <c r="BH40" s="117">
        <v>2</v>
      </c>
      <c r="BI40" s="27">
        <v>3</v>
      </c>
      <c r="BJ40" s="27" t="s">
        <v>125</v>
      </c>
      <c r="BK40" s="27" t="s">
        <v>140</v>
      </c>
      <c r="BL40" s="27" t="s">
        <v>127</v>
      </c>
    </row>
    <row r="41" spans="1:64">
      <c r="A41" s="27" t="s">
        <v>108</v>
      </c>
      <c r="B41" s="27" t="s">
        <v>109</v>
      </c>
      <c r="C41" s="27" t="s">
        <v>109</v>
      </c>
      <c r="D41" s="27" t="s">
        <v>128</v>
      </c>
      <c r="E41" s="27" t="s">
        <v>111</v>
      </c>
      <c r="F41" s="27" t="s">
        <v>378</v>
      </c>
      <c r="G41" s="27" t="s">
        <v>379</v>
      </c>
      <c r="H41" s="27" t="s">
        <v>131</v>
      </c>
      <c r="I41" s="27" t="s">
        <v>380</v>
      </c>
      <c r="J41" s="27" t="s">
        <v>157</v>
      </c>
      <c r="K41" s="27">
        <f t="shared" si="1"/>
        <v>0</v>
      </c>
      <c r="L41" s="27"/>
      <c r="M41" s="27" t="s">
        <v>117</v>
      </c>
      <c r="N41" s="27" t="s">
        <v>147</v>
      </c>
      <c r="O41" s="27" t="s">
        <v>373</v>
      </c>
      <c r="P41" s="27">
        <v>15091965551</v>
      </c>
      <c r="Q41" s="27" t="s">
        <v>381</v>
      </c>
      <c r="R41" s="80" t="s">
        <v>376</v>
      </c>
      <c r="S41" s="27" t="s">
        <v>377</v>
      </c>
      <c r="T41" s="117"/>
      <c r="U41" s="117"/>
      <c r="V41" s="117"/>
      <c r="W41" s="117"/>
      <c r="X41" s="117"/>
      <c r="Y41" s="117"/>
      <c r="Z41" s="117"/>
      <c r="AA41" s="117"/>
      <c r="AB41" s="117"/>
      <c r="AC41" s="117"/>
      <c r="AD41" s="117"/>
      <c r="AE41" s="117"/>
      <c r="AF41" s="117"/>
      <c r="AG41" s="117"/>
      <c r="AH41" s="120"/>
      <c r="AI41" s="117"/>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27"/>
      <c r="BJ41" s="27"/>
      <c r="BK41" s="27"/>
      <c r="BL41" s="27"/>
    </row>
    <row r="42" spans="1:64">
      <c r="A42" s="27" t="s">
        <v>108</v>
      </c>
      <c r="B42" s="27" t="s">
        <v>109</v>
      </c>
      <c r="C42" s="27" t="s">
        <v>109</v>
      </c>
      <c r="D42" s="27" t="s">
        <v>290</v>
      </c>
      <c r="E42" s="27" t="s">
        <v>111</v>
      </c>
      <c r="F42" s="27" t="s">
        <v>382</v>
      </c>
      <c r="G42" s="27" t="s">
        <v>383</v>
      </c>
      <c r="H42" s="27" t="s">
        <v>293</v>
      </c>
      <c r="I42" s="27" t="s">
        <v>294</v>
      </c>
      <c r="J42" s="27" t="s">
        <v>116</v>
      </c>
      <c r="K42" s="27">
        <f t="shared" si="1"/>
        <v>95</v>
      </c>
      <c r="L42" s="27"/>
      <c r="M42" s="27" t="s">
        <v>117</v>
      </c>
      <c r="N42" s="27" t="s">
        <v>147</v>
      </c>
      <c r="O42" s="27" t="s">
        <v>384</v>
      </c>
      <c r="P42" s="27">
        <v>17776818868</v>
      </c>
      <c r="Q42" s="27" t="s">
        <v>385</v>
      </c>
      <c r="R42" s="80" t="s">
        <v>386</v>
      </c>
      <c r="S42" s="27" t="s">
        <v>387</v>
      </c>
      <c r="T42" s="117">
        <v>36</v>
      </c>
      <c r="U42" s="117">
        <v>12</v>
      </c>
      <c r="V42" s="117">
        <v>0</v>
      </c>
      <c r="W42" s="117">
        <v>10</v>
      </c>
      <c r="X42" s="117">
        <v>3</v>
      </c>
      <c r="Y42" s="117">
        <v>0</v>
      </c>
      <c r="Z42" s="117">
        <v>14</v>
      </c>
      <c r="AA42" s="117">
        <v>0</v>
      </c>
      <c r="AB42" s="117">
        <v>20</v>
      </c>
      <c r="AC42" s="117">
        <v>0</v>
      </c>
      <c r="AD42" s="117">
        <v>0</v>
      </c>
      <c r="AE42" s="117">
        <v>0</v>
      </c>
      <c r="AF42" s="117">
        <v>0</v>
      </c>
      <c r="AG42" s="117">
        <v>0</v>
      </c>
      <c r="AH42" s="118"/>
      <c r="AI42" s="117">
        <v>0</v>
      </c>
      <c r="AJ42" s="117">
        <v>1</v>
      </c>
      <c r="AK42" s="119" t="s">
        <v>124</v>
      </c>
      <c r="AL42" s="117">
        <v>0</v>
      </c>
      <c r="AM42" s="117">
        <v>1</v>
      </c>
      <c r="AN42" s="119" t="s">
        <v>151</v>
      </c>
      <c r="AO42" s="117">
        <v>0</v>
      </c>
      <c r="AP42" s="117">
        <v>1</v>
      </c>
      <c r="AQ42" s="119" t="s">
        <v>124</v>
      </c>
      <c r="AR42" s="117">
        <v>0</v>
      </c>
      <c r="AS42" s="117">
        <v>1</v>
      </c>
      <c r="AT42" s="119" t="s">
        <v>124</v>
      </c>
      <c r="AU42" s="117">
        <v>0</v>
      </c>
      <c r="AV42" s="117">
        <v>0</v>
      </c>
      <c r="AW42" s="119" t="s">
        <v>124</v>
      </c>
      <c r="AX42" s="117">
        <v>0</v>
      </c>
      <c r="AY42" s="117">
        <v>0</v>
      </c>
      <c r="AZ42" s="119" t="s">
        <v>124</v>
      </c>
      <c r="BA42" s="117">
        <v>0</v>
      </c>
      <c r="BB42" s="117">
        <v>0</v>
      </c>
      <c r="BC42" s="117">
        <v>0</v>
      </c>
      <c r="BD42" s="117">
        <v>0</v>
      </c>
      <c r="BE42" s="117">
        <v>0</v>
      </c>
      <c r="BF42" s="117">
        <v>0</v>
      </c>
      <c r="BG42" s="117">
        <v>0</v>
      </c>
      <c r="BH42" s="117">
        <v>1</v>
      </c>
      <c r="BI42" s="27">
        <v>1</v>
      </c>
      <c r="BJ42" s="27" t="s">
        <v>125</v>
      </c>
      <c r="BK42" s="27" t="s">
        <v>140</v>
      </c>
      <c r="BL42" s="27" t="s">
        <v>127</v>
      </c>
    </row>
    <row r="43" spans="1:64">
      <c r="A43" s="27" t="s">
        <v>108</v>
      </c>
      <c r="B43" s="27" t="s">
        <v>109</v>
      </c>
      <c r="C43" s="27" t="s">
        <v>109</v>
      </c>
      <c r="D43" s="27" t="s">
        <v>128</v>
      </c>
      <c r="E43" s="27" t="s">
        <v>111</v>
      </c>
      <c r="F43" s="27" t="s">
        <v>388</v>
      </c>
      <c r="G43" s="27" t="s">
        <v>389</v>
      </c>
      <c r="H43" s="27" t="s">
        <v>131</v>
      </c>
      <c r="I43" s="27" t="s">
        <v>172</v>
      </c>
      <c r="J43" s="27" t="s">
        <v>116</v>
      </c>
      <c r="K43" s="27">
        <f t="shared" si="1"/>
        <v>261</v>
      </c>
      <c r="L43" s="27"/>
      <c r="M43" s="27" t="s">
        <v>117</v>
      </c>
      <c r="N43" s="27" t="s">
        <v>118</v>
      </c>
      <c r="O43" s="27" t="s">
        <v>312</v>
      </c>
      <c r="P43" s="27">
        <v>18976121811</v>
      </c>
      <c r="Q43" s="27" t="s">
        <v>390</v>
      </c>
      <c r="R43" s="80" t="s">
        <v>315</v>
      </c>
      <c r="S43" s="27" t="s">
        <v>316</v>
      </c>
      <c r="T43" s="117">
        <v>78</v>
      </c>
      <c r="U43" s="117">
        <v>43</v>
      </c>
      <c r="V43" s="117">
        <v>5</v>
      </c>
      <c r="W43" s="117">
        <v>20</v>
      </c>
      <c r="X43" s="117">
        <v>10</v>
      </c>
      <c r="Y43" s="117">
        <v>0</v>
      </c>
      <c r="Z43" s="117">
        <v>57</v>
      </c>
      <c r="AA43" s="117">
        <v>2</v>
      </c>
      <c r="AB43" s="117">
        <v>38</v>
      </c>
      <c r="AC43" s="117">
        <v>0</v>
      </c>
      <c r="AD43" s="117">
        <v>0</v>
      </c>
      <c r="AE43" s="117">
        <v>1</v>
      </c>
      <c r="AF43" s="117">
        <v>2</v>
      </c>
      <c r="AG43" s="117">
        <v>0</v>
      </c>
      <c r="AH43" s="118">
        <v>3</v>
      </c>
      <c r="AI43" s="117">
        <v>2</v>
      </c>
      <c r="AJ43" s="117">
        <v>1</v>
      </c>
      <c r="AK43" s="119" t="s">
        <v>151</v>
      </c>
      <c r="AL43" s="117">
        <v>0</v>
      </c>
      <c r="AM43" s="117">
        <v>1</v>
      </c>
      <c r="AN43" s="119" t="s">
        <v>151</v>
      </c>
      <c r="AO43" s="117">
        <v>0</v>
      </c>
      <c r="AP43" s="117">
        <v>1</v>
      </c>
      <c r="AQ43" s="119" t="s">
        <v>124</v>
      </c>
      <c r="AR43" s="117">
        <v>0</v>
      </c>
      <c r="AS43" s="117">
        <v>1</v>
      </c>
      <c r="AT43" s="119" t="s">
        <v>139</v>
      </c>
      <c r="AU43" s="117">
        <v>0</v>
      </c>
      <c r="AV43" s="117">
        <v>0</v>
      </c>
      <c r="AW43" s="119" t="s">
        <v>124</v>
      </c>
      <c r="AX43" s="117">
        <v>0</v>
      </c>
      <c r="AY43" s="117">
        <v>0</v>
      </c>
      <c r="AZ43" s="119" t="s">
        <v>139</v>
      </c>
      <c r="BA43" s="117">
        <v>0</v>
      </c>
      <c r="BB43" s="117">
        <v>1</v>
      </c>
      <c r="BC43" s="117">
        <v>1</v>
      </c>
      <c r="BD43" s="117">
        <v>0</v>
      </c>
      <c r="BE43" s="117">
        <v>1</v>
      </c>
      <c r="BF43" s="117">
        <v>0</v>
      </c>
      <c r="BG43" s="117">
        <v>1</v>
      </c>
      <c r="BH43" s="117">
        <v>3</v>
      </c>
      <c r="BI43" s="27">
        <v>4</v>
      </c>
      <c r="BJ43" s="27" t="s">
        <v>125</v>
      </c>
      <c r="BK43" s="27" t="s">
        <v>140</v>
      </c>
      <c r="BL43" s="27" t="s">
        <v>127</v>
      </c>
    </row>
    <row r="44" spans="1:64">
      <c r="A44" s="27" t="s">
        <v>108</v>
      </c>
      <c r="B44" s="27" t="s">
        <v>109</v>
      </c>
      <c r="C44" s="27" t="s">
        <v>109</v>
      </c>
      <c r="D44" s="27" t="s">
        <v>110</v>
      </c>
      <c r="E44" s="27" t="s">
        <v>111</v>
      </c>
      <c r="F44" s="27" t="s">
        <v>391</v>
      </c>
      <c r="G44" s="27" t="s">
        <v>392</v>
      </c>
      <c r="H44" s="27" t="s">
        <v>114</v>
      </c>
      <c r="I44" s="27" t="s">
        <v>115</v>
      </c>
      <c r="J44" s="27" t="s">
        <v>116</v>
      </c>
      <c r="K44" s="27">
        <f t="shared" si="1"/>
        <v>105</v>
      </c>
      <c r="L44" s="27"/>
      <c r="M44" s="27" t="s">
        <v>117</v>
      </c>
      <c r="N44" s="27" t="s">
        <v>118</v>
      </c>
      <c r="O44" s="27" t="s">
        <v>393</v>
      </c>
      <c r="P44" s="27">
        <v>18789191851</v>
      </c>
      <c r="Q44" s="27" t="s">
        <v>394</v>
      </c>
      <c r="R44" s="80" t="s">
        <v>395</v>
      </c>
      <c r="S44" s="27" t="s">
        <v>396</v>
      </c>
      <c r="T44" s="117">
        <v>43</v>
      </c>
      <c r="U44" s="117">
        <v>10</v>
      </c>
      <c r="V44" s="117">
        <v>0</v>
      </c>
      <c r="W44" s="117">
        <v>5</v>
      </c>
      <c r="X44" s="117">
        <v>1</v>
      </c>
      <c r="Y44" s="117">
        <v>5</v>
      </c>
      <c r="Z44" s="117">
        <v>17</v>
      </c>
      <c r="AA44" s="117">
        <v>0</v>
      </c>
      <c r="AB44" s="117">
        <v>24</v>
      </c>
      <c r="AC44" s="117">
        <v>0</v>
      </c>
      <c r="AD44" s="117">
        <v>0</v>
      </c>
      <c r="AE44" s="117">
        <v>0</v>
      </c>
      <c r="AF44" s="117">
        <v>0</v>
      </c>
      <c r="AG44" s="117">
        <v>0</v>
      </c>
      <c r="AH44" s="118">
        <v>0</v>
      </c>
      <c r="AI44" s="117">
        <v>0</v>
      </c>
      <c r="AJ44" s="117">
        <v>1</v>
      </c>
      <c r="AK44" s="119" t="s">
        <v>124</v>
      </c>
      <c r="AL44" s="117">
        <v>0</v>
      </c>
      <c r="AM44" s="117">
        <v>1</v>
      </c>
      <c r="AN44" s="119" t="s">
        <v>124</v>
      </c>
      <c r="AO44" s="117">
        <v>0</v>
      </c>
      <c r="AP44" s="117">
        <v>1</v>
      </c>
      <c r="AQ44" s="119" t="s">
        <v>124</v>
      </c>
      <c r="AR44" s="117">
        <v>0</v>
      </c>
      <c r="AS44" s="117">
        <v>0</v>
      </c>
      <c r="AT44" s="119" t="s">
        <v>124</v>
      </c>
      <c r="AU44" s="117">
        <v>0</v>
      </c>
      <c r="AV44" s="117">
        <v>0</v>
      </c>
      <c r="AW44" s="119" t="s">
        <v>124</v>
      </c>
      <c r="AX44" s="117">
        <v>0</v>
      </c>
      <c r="AY44" s="117">
        <v>0</v>
      </c>
      <c r="AZ44" s="119" t="s">
        <v>124</v>
      </c>
      <c r="BA44" s="117">
        <v>0</v>
      </c>
      <c r="BB44" s="117">
        <v>0</v>
      </c>
      <c r="BC44" s="117">
        <v>0</v>
      </c>
      <c r="BD44" s="117">
        <v>0</v>
      </c>
      <c r="BE44" s="117">
        <v>0</v>
      </c>
      <c r="BF44" s="117">
        <v>0</v>
      </c>
      <c r="BG44" s="117">
        <v>0</v>
      </c>
      <c r="BH44" s="117">
        <v>2</v>
      </c>
      <c r="BI44" s="27">
        <v>2</v>
      </c>
      <c r="BJ44" s="27" t="s">
        <v>125</v>
      </c>
      <c r="BK44" s="27" t="s">
        <v>140</v>
      </c>
      <c r="BL44" s="27" t="s">
        <v>127</v>
      </c>
    </row>
    <row r="45" spans="1:64">
      <c r="A45" s="27" t="s">
        <v>108</v>
      </c>
      <c r="B45" s="27" t="s">
        <v>109</v>
      </c>
      <c r="C45" s="27" t="s">
        <v>109</v>
      </c>
      <c r="D45" s="27" t="s">
        <v>128</v>
      </c>
      <c r="E45" s="27" t="s">
        <v>111</v>
      </c>
      <c r="F45" s="27" t="s">
        <v>397</v>
      </c>
      <c r="G45" s="27" t="s">
        <v>398</v>
      </c>
      <c r="H45" s="27" t="s">
        <v>131</v>
      </c>
      <c r="I45" s="27" t="s">
        <v>132</v>
      </c>
      <c r="J45" s="27" t="s">
        <v>116</v>
      </c>
      <c r="K45" s="27">
        <f t="shared" si="1"/>
        <v>49</v>
      </c>
      <c r="L45" s="27"/>
      <c r="M45" s="27" t="s">
        <v>117</v>
      </c>
      <c r="N45" s="27" t="s">
        <v>118</v>
      </c>
      <c r="O45" s="27" t="s">
        <v>399</v>
      </c>
      <c r="P45" s="27" t="s">
        <v>400</v>
      </c>
      <c r="Q45" s="27" t="s">
        <v>401</v>
      </c>
      <c r="R45" s="80" t="s">
        <v>402</v>
      </c>
      <c r="S45" s="27" t="s">
        <v>403</v>
      </c>
      <c r="T45" s="117">
        <v>23</v>
      </c>
      <c r="U45" s="117">
        <v>3</v>
      </c>
      <c r="V45" s="117">
        <v>0</v>
      </c>
      <c r="W45" s="117">
        <v>3</v>
      </c>
      <c r="X45" s="117">
        <v>0</v>
      </c>
      <c r="Y45" s="117">
        <v>2</v>
      </c>
      <c r="Z45" s="117">
        <v>7</v>
      </c>
      <c r="AA45" s="117">
        <v>0</v>
      </c>
      <c r="AB45" s="117">
        <v>11</v>
      </c>
      <c r="AC45" s="117">
        <v>0</v>
      </c>
      <c r="AD45" s="117">
        <v>0</v>
      </c>
      <c r="AE45" s="117">
        <v>0</v>
      </c>
      <c r="AF45" s="117">
        <v>0</v>
      </c>
      <c r="AG45" s="117">
        <v>0</v>
      </c>
      <c r="AH45" s="118">
        <v>0</v>
      </c>
      <c r="AI45" s="117">
        <v>0</v>
      </c>
      <c r="AJ45" s="117">
        <v>1</v>
      </c>
      <c r="AK45" s="119" t="s">
        <v>124</v>
      </c>
      <c r="AL45" s="117">
        <v>0</v>
      </c>
      <c r="AM45" s="117">
        <v>0</v>
      </c>
      <c r="AN45" s="119" t="s">
        <v>124</v>
      </c>
      <c r="AO45" s="117">
        <v>0</v>
      </c>
      <c r="AP45" s="117">
        <v>1</v>
      </c>
      <c r="AQ45" s="119" t="s">
        <v>124</v>
      </c>
      <c r="AR45" s="117">
        <v>0</v>
      </c>
      <c r="AS45" s="117">
        <v>0</v>
      </c>
      <c r="AT45" s="119" t="s">
        <v>124</v>
      </c>
      <c r="AU45" s="117">
        <v>0</v>
      </c>
      <c r="AV45" s="117">
        <v>0</v>
      </c>
      <c r="AW45" s="119" t="s">
        <v>124</v>
      </c>
      <c r="AX45" s="117">
        <v>0</v>
      </c>
      <c r="AY45" s="117">
        <v>0</v>
      </c>
      <c r="AZ45" s="119" t="s">
        <v>124</v>
      </c>
      <c r="BA45" s="117">
        <v>0</v>
      </c>
      <c r="BB45" s="117">
        <v>0</v>
      </c>
      <c r="BC45" s="117">
        <v>0</v>
      </c>
      <c r="BD45" s="117">
        <v>0</v>
      </c>
      <c r="BE45" s="117">
        <v>0</v>
      </c>
      <c r="BF45" s="117">
        <v>0</v>
      </c>
      <c r="BG45" s="117">
        <v>0</v>
      </c>
      <c r="BH45" s="117">
        <v>1</v>
      </c>
      <c r="BI45" s="27">
        <v>1</v>
      </c>
      <c r="BJ45" s="27" t="s">
        <v>125</v>
      </c>
      <c r="BK45" s="27" t="s">
        <v>140</v>
      </c>
      <c r="BL45" s="27" t="s">
        <v>127</v>
      </c>
    </row>
    <row r="46" spans="1:64">
      <c r="A46" s="27" t="s">
        <v>108</v>
      </c>
      <c r="B46" s="27" t="s">
        <v>109</v>
      </c>
      <c r="C46" s="27" t="s">
        <v>109</v>
      </c>
      <c r="D46" s="27" t="s">
        <v>128</v>
      </c>
      <c r="E46" s="27" t="s">
        <v>258</v>
      </c>
      <c r="F46" s="27" t="s">
        <v>404</v>
      </c>
      <c r="G46" s="27" t="s">
        <v>405</v>
      </c>
      <c r="H46" s="27" t="s">
        <v>131</v>
      </c>
      <c r="I46" s="27" t="s">
        <v>165</v>
      </c>
      <c r="J46" s="27" t="s">
        <v>116</v>
      </c>
      <c r="K46" s="27">
        <f t="shared" si="1"/>
        <v>105</v>
      </c>
      <c r="L46" s="27"/>
      <c r="M46" s="27" t="s">
        <v>117</v>
      </c>
      <c r="N46" s="27" t="s">
        <v>118</v>
      </c>
      <c r="O46" s="27" t="s">
        <v>406</v>
      </c>
      <c r="P46" s="27" t="s">
        <v>407</v>
      </c>
      <c r="Q46" s="27" t="s">
        <v>408</v>
      </c>
      <c r="R46" s="80" t="s">
        <v>409</v>
      </c>
      <c r="S46" s="27" t="s">
        <v>410</v>
      </c>
      <c r="T46" s="117">
        <v>44</v>
      </c>
      <c r="U46" s="117">
        <v>8</v>
      </c>
      <c r="V46" s="117">
        <v>1</v>
      </c>
      <c r="W46" s="117">
        <v>3</v>
      </c>
      <c r="X46" s="117">
        <v>0</v>
      </c>
      <c r="Y46" s="117">
        <v>10</v>
      </c>
      <c r="Z46" s="117">
        <v>16</v>
      </c>
      <c r="AA46" s="117">
        <v>0</v>
      </c>
      <c r="AB46" s="117">
        <v>23</v>
      </c>
      <c r="AC46" s="117">
        <v>0</v>
      </c>
      <c r="AD46" s="117">
        <v>0</v>
      </c>
      <c r="AE46" s="117">
        <v>0</v>
      </c>
      <c r="AF46" s="117">
        <v>0</v>
      </c>
      <c r="AG46" s="117">
        <v>0</v>
      </c>
      <c r="AH46" s="118">
        <v>0</v>
      </c>
      <c r="AI46" s="117">
        <v>0</v>
      </c>
      <c r="AJ46" s="117">
        <v>1</v>
      </c>
      <c r="AK46" s="119" t="s">
        <v>124</v>
      </c>
      <c r="AL46" s="117">
        <v>0</v>
      </c>
      <c r="AM46" s="117">
        <v>1</v>
      </c>
      <c r="AN46" s="119" t="s">
        <v>124</v>
      </c>
      <c r="AO46" s="117">
        <v>0</v>
      </c>
      <c r="AP46" s="117">
        <v>1</v>
      </c>
      <c r="AQ46" s="119" t="s">
        <v>124</v>
      </c>
      <c r="AR46" s="117">
        <v>0</v>
      </c>
      <c r="AS46" s="117">
        <v>0</v>
      </c>
      <c r="AT46" s="119" t="s">
        <v>124</v>
      </c>
      <c r="AU46" s="117">
        <v>0</v>
      </c>
      <c r="AV46" s="117">
        <v>0</v>
      </c>
      <c r="AW46" s="119" t="s">
        <v>124</v>
      </c>
      <c r="AX46" s="117">
        <v>0</v>
      </c>
      <c r="AY46" s="117">
        <v>0</v>
      </c>
      <c r="AZ46" s="119" t="s">
        <v>124</v>
      </c>
      <c r="BA46" s="117">
        <v>0</v>
      </c>
      <c r="BB46" s="117">
        <v>0</v>
      </c>
      <c r="BC46" s="117">
        <v>0</v>
      </c>
      <c r="BD46" s="117">
        <v>0</v>
      </c>
      <c r="BE46" s="117">
        <v>0</v>
      </c>
      <c r="BF46" s="117">
        <v>0</v>
      </c>
      <c r="BG46" s="117">
        <v>0</v>
      </c>
      <c r="BH46" s="117">
        <v>2</v>
      </c>
      <c r="BI46" s="27">
        <v>2</v>
      </c>
      <c r="BJ46" s="27" t="s">
        <v>125</v>
      </c>
      <c r="BK46" s="27" t="s">
        <v>140</v>
      </c>
      <c r="BL46" s="27" t="s">
        <v>127</v>
      </c>
    </row>
    <row r="47" spans="1:64">
      <c r="A47" s="27" t="s">
        <v>108</v>
      </c>
      <c r="B47" s="27" t="s">
        <v>109</v>
      </c>
      <c r="C47" s="27" t="s">
        <v>109</v>
      </c>
      <c r="D47" s="27" t="s">
        <v>411</v>
      </c>
      <c r="E47" s="27" t="s">
        <v>111</v>
      </c>
      <c r="F47" s="27" t="s">
        <v>412</v>
      </c>
      <c r="G47" s="27" t="s">
        <v>413</v>
      </c>
      <c r="H47" s="27" t="s">
        <v>414</v>
      </c>
      <c r="I47" s="27" t="s">
        <v>415</v>
      </c>
      <c r="J47" s="27" t="s">
        <v>116</v>
      </c>
      <c r="K47" s="27">
        <f t="shared" si="1"/>
        <v>73</v>
      </c>
      <c r="L47" s="27"/>
      <c r="M47" s="27" t="s">
        <v>117</v>
      </c>
      <c r="N47" s="27" t="s">
        <v>147</v>
      </c>
      <c r="O47" s="27" t="s">
        <v>416</v>
      </c>
      <c r="P47" s="27" t="s">
        <v>417</v>
      </c>
      <c r="Q47" s="27" t="s">
        <v>418</v>
      </c>
      <c r="R47" s="80" t="s">
        <v>419</v>
      </c>
      <c r="S47" s="27" t="s">
        <v>420</v>
      </c>
      <c r="T47" s="117">
        <v>35</v>
      </c>
      <c r="U47" s="117">
        <v>2</v>
      </c>
      <c r="V47" s="117">
        <v>0</v>
      </c>
      <c r="W47" s="117">
        <v>2</v>
      </c>
      <c r="X47" s="117">
        <v>0</v>
      </c>
      <c r="Y47" s="117">
        <v>10</v>
      </c>
      <c r="Z47" s="117">
        <v>9</v>
      </c>
      <c r="AA47" s="117">
        <v>0</v>
      </c>
      <c r="AB47" s="117">
        <v>15</v>
      </c>
      <c r="AC47" s="117">
        <v>0</v>
      </c>
      <c r="AD47" s="117">
        <v>0</v>
      </c>
      <c r="AE47" s="117">
        <v>0</v>
      </c>
      <c r="AF47" s="117">
        <v>0</v>
      </c>
      <c r="AG47" s="117">
        <v>0</v>
      </c>
      <c r="AH47" s="118">
        <v>0</v>
      </c>
      <c r="AI47" s="117">
        <v>0</v>
      </c>
      <c r="AJ47" s="117">
        <v>0</v>
      </c>
      <c r="AK47" s="119" t="s">
        <v>124</v>
      </c>
      <c r="AL47" s="117">
        <v>0</v>
      </c>
      <c r="AM47" s="117">
        <v>1</v>
      </c>
      <c r="AN47" s="119" t="s">
        <v>124</v>
      </c>
      <c r="AO47" s="117">
        <v>0</v>
      </c>
      <c r="AP47" s="117">
        <v>1</v>
      </c>
      <c r="AQ47" s="119" t="s">
        <v>124</v>
      </c>
      <c r="AR47" s="117">
        <v>0</v>
      </c>
      <c r="AS47" s="117">
        <v>0</v>
      </c>
      <c r="AT47" s="119" t="s">
        <v>124</v>
      </c>
      <c r="AU47" s="117">
        <v>0</v>
      </c>
      <c r="AV47" s="117">
        <v>0</v>
      </c>
      <c r="AW47" s="119" t="s">
        <v>124</v>
      </c>
      <c r="AX47" s="117">
        <v>0</v>
      </c>
      <c r="AY47" s="117">
        <v>0</v>
      </c>
      <c r="AZ47" s="119" t="s">
        <v>124</v>
      </c>
      <c r="BA47" s="117">
        <v>0</v>
      </c>
      <c r="BB47" s="117">
        <v>0</v>
      </c>
      <c r="BC47" s="117">
        <v>0</v>
      </c>
      <c r="BD47" s="117">
        <v>0</v>
      </c>
      <c r="BE47" s="117">
        <v>0</v>
      </c>
      <c r="BF47" s="117">
        <v>0</v>
      </c>
      <c r="BG47" s="117">
        <v>0</v>
      </c>
      <c r="BH47" s="117">
        <v>1</v>
      </c>
      <c r="BI47" s="27">
        <v>1</v>
      </c>
      <c r="BJ47" s="27" t="s">
        <v>125</v>
      </c>
      <c r="BK47" s="27" t="s">
        <v>140</v>
      </c>
      <c r="BL47" s="27" t="s">
        <v>127</v>
      </c>
    </row>
    <row r="48" spans="1:64">
      <c r="A48" s="27" t="s">
        <v>108</v>
      </c>
      <c r="B48" s="27" t="s">
        <v>109</v>
      </c>
      <c r="C48" s="27" t="s">
        <v>109</v>
      </c>
      <c r="D48" s="27" t="s">
        <v>128</v>
      </c>
      <c r="E48" s="27" t="s">
        <v>111</v>
      </c>
      <c r="F48" s="27" t="s">
        <v>421</v>
      </c>
      <c r="G48" s="27" t="s">
        <v>422</v>
      </c>
      <c r="H48" s="27" t="s">
        <v>131</v>
      </c>
      <c r="I48" s="27" t="s">
        <v>172</v>
      </c>
      <c r="J48" s="27" t="s">
        <v>116</v>
      </c>
      <c r="K48" s="27">
        <f t="shared" si="1"/>
        <v>128</v>
      </c>
      <c r="L48" s="27"/>
      <c r="M48" s="27" t="s">
        <v>117</v>
      </c>
      <c r="N48" s="27" t="s">
        <v>118</v>
      </c>
      <c r="O48" s="27" t="s">
        <v>246</v>
      </c>
      <c r="P48" s="27" t="s">
        <v>423</v>
      </c>
      <c r="Q48" s="27" t="s">
        <v>424</v>
      </c>
      <c r="R48" s="80" t="s">
        <v>176</v>
      </c>
      <c r="S48" s="27" t="s">
        <v>177</v>
      </c>
      <c r="T48" s="117">
        <v>38</v>
      </c>
      <c r="U48" s="117">
        <v>22</v>
      </c>
      <c r="V48" s="117">
        <v>2</v>
      </c>
      <c r="W48" s="117">
        <v>12</v>
      </c>
      <c r="X48" s="117">
        <v>3</v>
      </c>
      <c r="Y48" s="117">
        <v>2</v>
      </c>
      <c r="Z48" s="117">
        <v>20</v>
      </c>
      <c r="AA48" s="117">
        <v>0</v>
      </c>
      <c r="AB48" s="117">
        <v>25</v>
      </c>
      <c r="AC48" s="117">
        <v>0</v>
      </c>
      <c r="AD48" s="117">
        <v>0</v>
      </c>
      <c r="AE48" s="117">
        <v>1</v>
      </c>
      <c r="AF48" s="117">
        <v>1</v>
      </c>
      <c r="AG48" s="117">
        <v>0</v>
      </c>
      <c r="AH48" s="118">
        <v>2</v>
      </c>
      <c r="AI48" s="117">
        <v>0</v>
      </c>
      <c r="AJ48" s="117">
        <v>1</v>
      </c>
      <c r="AK48" s="119" t="s">
        <v>139</v>
      </c>
      <c r="AL48" s="117">
        <v>0</v>
      </c>
      <c r="AM48" s="117">
        <v>1</v>
      </c>
      <c r="AN48" s="119" t="s">
        <v>124</v>
      </c>
      <c r="AO48" s="117">
        <v>0</v>
      </c>
      <c r="AP48" s="117">
        <v>1</v>
      </c>
      <c r="AQ48" s="119" t="s">
        <v>124</v>
      </c>
      <c r="AR48" s="117">
        <v>0</v>
      </c>
      <c r="AS48" s="117">
        <v>1</v>
      </c>
      <c r="AT48" s="119" t="s">
        <v>124</v>
      </c>
      <c r="AU48" s="117">
        <v>1</v>
      </c>
      <c r="AV48" s="117">
        <v>0</v>
      </c>
      <c r="AW48" s="119" t="s">
        <v>124</v>
      </c>
      <c r="AX48" s="117">
        <v>0</v>
      </c>
      <c r="AY48" s="117">
        <v>0</v>
      </c>
      <c r="AZ48" s="119" t="s">
        <v>139</v>
      </c>
      <c r="BA48" s="117">
        <v>0</v>
      </c>
      <c r="BB48" s="117">
        <v>0</v>
      </c>
      <c r="BC48" s="117">
        <v>0</v>
      </c>
      <c r="BD48" s="117">
        <v>0</v>
      </c>
      <c r="BE48" s="117">
        <v>1</v>
      </c>
      <c r="BF48" s="117">
        <v>0</v>
      </c>
      <c r="BG48" s="117">
        <v>1</v>
      </c>
      <c r="BH48" s="117">
        <v>2</v>
      </c>
      <c r="BI48" s="27">
        <v>3</v>
      </c>
      <c r="BJ48" s="27" t="s">
        <v>125</v>
      </c>
      <c r="BK48" s="27" t="s">
        <v>140</v>
      </c>
      <c r="BL48" s="27" t="s">
        <v>127</v>
      </c>
    </row>
    <row r="49" spans="1:65">
      <c r="A49" s="27" t="s">
        <v>108</v>
      </c>
      <c r="B49" s="27" t="s">
        <v>109</v>
      </c>
      <c r="C49" s="27" t="s">
        <v>109</v>
      </c>
      <c r="D49" s="27" t="s">
        <v>128</v>
      </c>
      <c r="E49" s="27" t="s">
        <v>111</v>
      </c>
      <c r="F49" s="27" t="s">
        <v>425</v>
      </c>
      <c r="G49" s="27" t="s">
        <v>426</v>
      </c>
      <c r="H49" s="27" t="s">
        <v>131</v>
      </c>
      <c r="I49" s="27" t="s">
        <v>172</v>
      </c>
      <c r="J49" s="27" t="s">
        <v>157</v>
      </c>
      <c r="K49" s="27">
        <f t="shared" si="1"/>
        <v>143</v>
      </c>
      <c r="L49" s="27"/>
      <c r="M49" s="27" t="s">
        <v>117</v>
      </c>
      <c r="N49" s="27" t="s">
        <v>180</v>
      </c>
      <c r="O49" s="27" t="s">
        <v>329</v>
      </c>
      <c r="P49" s="27" t="s">
        <v>427</v>
      </c>
      <c r="Q49" s="27" t="s">
        <v>428</v>
      </c>
      <c r="R49" s="80" t="s">
        <v>204</v>
      </c>
      <c r="S49" s="27" t="s">
        <v>205</v>
      </c>
      <c r="T49" s="117">
        <v>50</v>
      </c>
      <c r="U49" s="117">
        <v>18</v>
      </c>
      <c r="V49" s="117">
        <v>3</v>
      </c>
      <c r="W49" s="117">
        <v>10</v>
      </c>
      <c r="X49" s="117">
        <v>7</v>
      </c>
      <c r="Y49" s="117">
        <v>16</v>
      </c>
      <c r="Z49" s="117">
        <v>10</v>
      </c>
      <c r="AA49" s="117">
        <v>2</v>
      </c>
      <c r="AB49" s="117">
        <v>27</v>
      </c>
      <c r="AC49" s="117">
        <v>0</v>
      </c>
      <c r="AD49" s="117">
        <v>0</v>
      </c>
      <c r="AE49" s="117">
        <v>0</v>
      </c>
      <c r="AF49" s="117">
        <v>0</v>
      </c>
      <c r="AG49" s="117">
        <v>0</v>
      </c>
      <c r="AH49" s="118">
        <v>0</v>
      </c>
      <c r="AI49" s="117">
        <v>0</v>
      </c>
      <c r="AJ49" s="117">
        <v>1</v>
      </c>
      <c r="AK49" s="119" t="s">
        <v>139</v>
      </c>
      <c r="AL49" s="117">
        <v>0</v>
      </c>
      <c r="AM49" s="117">
        <v>1</v>
      </c>
      <c r="AN49" s="119" t="s">
        <v>124</v>
      </c>
      <c r="AO49" s="117">
        <v>1</v>
      </c>
      <c r="AP49" s="117">
        <v>1</v>
      </c>
      <c r="AQ49" s="119" t="s">
        <v>124</v>
      </c>
      <c r="AR49" s="117">
        <v>0</v>
      </c>
      <c r="AS49" s="117">
        <v>0</v>
      </c>
      <c r="AT49" s="119" t="s">
        <v>124</v>
      </c>
      <c r="AU49" s="117">
        <v>0</v>
      </c>
      <c r="AV49" s="117">
        <v>0</v>
      </c>
      <c r="AW49" s="119" t="s">
        <v>124</v>
      </c>
      <c r="AX49" s="117">
        <v>0</v>
      </c>
      <c r="AY49" s="117">
        <v>0</v>
      </c>
      <c r="AZ49" s="119" t="s">
        <v>124</v>
      </c>
      <c r="BA49" s="117">
        <v>0</v>
      </c>
      <c r="BB49" s="117">
        <v>0</v>
      </c>
      <c r="BC49" s="117">
        <v>0</v>
      </c>
      <c r="BD49" s="117">
        <v>0</v>
      </c>
      <c r="BE49" s="117">
        <v>0</v>
      </c>
      <c r="BF49" s="117">
        <v>0</v>
      </c>
      <c r="BG49" s="117">
        <v>0</v>
      </c>
      <c r="BH49" s="117">
        <v>3</v>
      </c>
      <c r="BI49" s="27">
        <v>3</v>
      </c>
      <c r="BJ49" s="27" t="s">
        <v>125</v>
      </c>
      <c r="BK49" s="27" t="s">
        <v>140</v>
      </c>
      <c r="BL49" s="27" t="s">
        <v>127</v>
      </c>
    </row>
    <row r="50" spans="1:65">
      <c r="A50" s="27" t="s">
        <v>108</v>
      </c>
      <c r="B50" s="27" t="s">
        <v>109</v>
      </c>
      <c r="C50" s="27" t="s">
        <v>109</v>
      </c>
      <c r="D50" s="27" t="s">
        <v>142</v>
      </c>
      <c r="E50" s="27" t="s">
        <v>111</v>
      </c>
      <c r="F50" s="27" t="s">
        <v>429</v>
      </c>
      <c r="G50" s="27" t="s">
        <v>430</v>
      </c>
      <c r="H50" s="27" t="s">
        <v>145</v>
      </c>
      <c r="I50" s="27" t="s">
        <v>146</v>
      </c>
      <c r="J50" s="27" t="s">
        <v>116</v>
      </c>
      <c r="K50" s="27">
        <f t="shared" si="1"/>
        <v>229</v>
      </c>
      <c r="L50" s="27"/>
      <c r="M50" s="27" t="s">
        <v>117</v>
      </c>
      <c r="N50" s="27" t="s">
        <v>118</v>
      </c>
      <c r="O50" s="27" t="s">
        <v>431</v>
      </c>
      <c r="P50" s="27" t="s">
        <v>432</v>
      </c>
      <c r="Q50" s="27" t="s">
        <v>433</v>
      </c>
      <c r="R50" s="80" t="s">
        <v>434</v>
      </c>
      <c r="S50" s="27" t="s">
        <v>435</v>
      </c>
      <c r="T50" s="117">
        <v>95</v>
      </c>
      <c r="U50" s="117">
        <v>19</v>
      </c>
      <c r="V50" s="117">
        <v>1</v>
      </c>
      <c r="W50" s="117">
        <v>35</v>
      </c>
      <c r="X50" s="117">
        <v>0</v>
      </c>
      <c r="Y50" s="117">
        <v>7</v>
      </c>
      <c r="Z50" s="117">
        <v>32</v>
      </c>
      <c r="AA50" s="117">
        <v>0</v>
      </c>
      <c r="AB50" s="117">
        <v>40</v>
      </c>
      <c r="AC50" s="117">
        <v>0</v>
      </c>
      <c r="AD50" s="117">
        <v>0</v>
      </c>
      <c r="AE50" s="117">
        <v>0</v>
      </c>
      <c r="AF50" s="117">
        <v>0</v>
      </c>
      <c r="AG50" s="117">
        <v>0</v>
      </c>
      <c r="AH50" s="118">
        <v>0</v>
      </c>
      <c r="AI50" s="117">
        <v>0</v>
      </c>
      <c r="AJ50" s="117">
        <v>1</v>
      </c>
      <c r="AK50" s="119" t="s">
        <v>139</v>
      </c>
      <c r="AL50" s="117">
        <v>0</v>
      </c>
      <c r="AM50" s="117">
        <v>1</v>
      </c>
      <c r="AN50" s="119" t="s">
        <v>124</v>
      </c>
      <c r="AO50" s="117">
        <v>0</v>
      </c>
      <c r="AP50" s="117">
        <v>1</v>
      </c>
      <c r="AQ50" s="119" t="s">
        <v>124</v>
      </c>
      <c r="AR50" s="117">
        <v>0</v>
      </c>
      <c r="AS50" s="117">
        <v>0</v>
      </c>
      <c r="AT50" s="119" t="s">
        <v>124</v>
      </c>
      <c r="AU50" s="117">
        <v>0</v>
      </c>
      <c r="AV50" s="117">
        <v>0</v>
      </c>
      <c r="AW50" s="119" t="s">
        <v>124</v>
      </c>
      <c r="AX50" s="117">
        <v>0</v>
      </c>
      <c r="AY50" s="117">
        <v>0</v>
      </c>
      <c r="AZ50" s="119" t="s">
        <v>124</v>
      </c>
      <c r="BA50" s="117">
        <v>0</v>
      </c>
      <c r="BB50" s="117">
        <v>0</v>
      </c>
      <c r="BC50" s="117">
        <v>0</v>
      </c>
      <c r="BD50" s="117">
        <v>0</v>
      </c>
      <c r="BE50" s="117">
        <v>0</v>
      </c>
      <c r="BF50" s="117">
        <v>0</v>
      </c>
      <c r="BG50" s="117">
        <v>1</v>
      </c>
      <c r="BH50" s="117">
        <v>3</v>
      </c>
      <c r="BI50" s="27">
        <v>4</v>
      </c>
      <c r="BJ50" s="27" t="s">
        <v>125</v>
      </c>
      <c r="BK50" s="27" t="s">
        <v>126</v>
      </c>
      <c r="BL50" s="27" t="s">
        <v>127</v>
      </c>
    </row>
    <row r="51" spans="1:65">
      <c r="A51" s="27" t="s">
        <v>108</v>
      </c>
      <c r="B51" s="27" t="s">
        <v>109</v>
      </c>
      <c r="C51" s="27" t="s">
        <v>109</v>
      </c>
      <c r="D51" s="27" t="s">
        <v>128</v>
      </c>
      <c r="E51" s="27" t="s">
        <v>111</v>
      </c>
      <c r="F51" s="27" t="s">
        <v>436</v>
      </c>
      <c r="G51" s="27" t="s">
        <v>437</v>
      </c>
      <c r="H51" s="27" t="s">
        <v>131</v>
      </c>
      <c r="I51" s="27" t="s">
        <v>172</v>
      </c>
      <c r="J51" s="27" t="s">
        <v>116</v>
      </c>
      <c r="K51" s="27">
        <f t="shared" si="1"/>
        <v>314</v>
      </c>
      <c r="L51" s="27"/>
      <c r="M51" s="27" t="s">
        <v>117</v>
      </c>
      <c r="N51" s="27" t="s">
        <v>147</v>
      </c>
      <c r="O51" s="27" t="s">
        <v>438</v>
      </c>
      <c r="P51" s="27">
        <v>18789787878</v>
      </c>
      <c r="Q51" s="27" t="s">
        <v>439</v>
      </c>
      <c r="R51" s="80" t="s">
        <v>376</v>
      </c>
      <c r="S51" s="27" t="s">
        <v>377</v>
      </c>
      <c r="T51" s="117">
        <v>85</v>
      </c>
      <c r="U51" s="117">
        <v>58</v>
      </c>
      <c r="V51" s="117">
        <v>8</v>
      </c>
      <c r="W51" s="117">
        <v>49</v>
      </c>
      <c r="X51" s="117">
        <v>0</v>
      </c>
      <c r="Y51" s="117">
        <v>6</v>
      </c>
      <c r="Z51" s="117">
        <v>40</v>
      </c>
      <c r="AA51" s="117">
        <v>2</v>
      </c>
      <c r="AB51" s="117">
        <v>55</v>
      </c>
      <c r="AC51" s="117">
        <v>1</v>
      </c>
      <c r="AD51" s="117">
        <v>0</v>
      </c>
      <c r="AE51" s="117">
        <v>3</v>
      </c>
      <c r="AF51" s="117">
        <v>1</v>
      </c>
      <c r="AG51" s="117">
        <v>1</v>
      </c>
      <c r="AH51" s="118">
        <v>4</v>
      </c>
      <c r="AI51" s="117">
        <v>1</v>
      </c>
      <c r="AJ51" s="117">
        <v>1</v>
      </c>
      <c r="AK51" s="119" t="s">
        <v>139</v>
      </c>
      <c r="AL51" s="117">
        <v>0</v>
      </c>
      <c r="AM51" s="117">
        <v>1</v>
      </c>
      <c r="AN51" s="119" t="s">
        <v>123</v>
      </c>
      <c r="AO51" s="117">
        <v>0</v>
      </c>
      <c r="AP51" s="117">
        <v>1</v>
      </c>
      <c r="AQ51" s="119" t="s">
        <v>124</v>
      </c>
      <c r="AR51" s="117">
        <v>0</v>
      </c>
      <c r="AS51" s="117">
        <v>1</v>
      </c>
      <c r="AT51" s="119" t="s">
        <v>124</v>
      </c>
      <c r="AU51" s="117">
        <v>1</v>
      </c>
      <c r="AV51" s="117">
        <v>0</v>
      </c>
      <c r="AW51" s="119" t="s">
        <v>124</v>
      </c>
      <c r="AX51" s="117">
        <v>0</v>
      </c>
      <c r="AY51" s="117">
        <v>0</v>
      </c>
      <c r="AZ51" s="119" t="s">
        <v>124</v>
      </c>
      <c r="BA51" s="117">
        <v>0</v>
      </c>
      <c r="BB51" s="117">
        <v>1</v>
      </c>
      <c r="BC51" s="117">
        <v>0</v>
      </c>
      <c r="BD51" s="117">
        <v>0</v>
      </c>
      <c r="BE51" s="117">
        <v>1</v>
      </c>
      <c r="BF51" s="117">
        <v>0</v>
      </c>
      <c r="BG51" s="117">
        <v>2</v>
      </c>
      <c r="BH51" s="117">
        <v>4</v>
      </c>
      <c r="BI51" s="27">
        <v>7</v>
      </c>
      <c r="BJ51" s="27" t="s">
        <v>125</v>
      </c>
      <c r="BK51" s="27" t="s">
        <v>140</v>
      </c>
      <c r="BL51" s="27" t="s">
        <v>127</v>
      </c>
    </row>
    <row r="52" spans="1:65">
      <c r="A52" s="27" t="s">
        <v>108</v>
      </c>
      <c r="B52" s="27" t="s">
        <v>109</v>
      </c>
      <c r="C52" s="27" t="s">
        <v>109</v>
      </c>
      <c r="D52" s="27" t="s">
        <v>227</v>
      </c>
      <c r="E52" s="27" t="s">
        <v>111</v>
      </c>
      <c r="F52" s="27" t="s">
        <v>440</v>
      </c>
      <c r="G52" s="27" t="s">
        <v>441</v>
      </c>
      <c r="H52" s="27" t="s">
        <v>230</v>
      </c>
      <c r="I52" s="27" t="s">
        <v>231</v>
      </c>
      <c r="J52" s="27" t="s">
        <v>116</v>
      </c>
      <c r="K52" s="27">
        <f t="shared" si="1"/>
        <v>135</v>
      </c>
      <c r="L52" s="27"/>
      <c r="M52" s="27" t="s">
        <v>117</v>
      </c>
      <c r="N52" s="27" t="s">
        <v>147</v>
      </c>
      <c r="O52" s="27" t="s">
        <v>442</v>
      </c>
      <c r="P52" s="27">
        <v>18976125399</v>
      </c>
      <c r="Q52" s="27" t="s">
        <v>443</v>
      </c>
      <c r="R52" s="80" t="s">
        <v>256</v>
      </c>
      <c r="S52" s="27" t="s">
        <v>257</v>
      </c>
      <c r="T52" s="117">
        <v>43</v>
      </c>
      <c r="U52" s="117">
        <v>24</v>
      </c>
      <c r="V52" s="117">
        <v>1</v>
      </c>
      <c r="W52" s="117">
        <v>8</v>
      </c>
      <c r="X52" s="117">
        <v>0</v>
      </c>
      <c r="Y52" s="117">
        <v>11</v>
      </c>
      <c r="Z52" s="117">
        <v>23</v>
      </c>
      <c r="AA52" s="117">
        <v>0</v>
      </c>
      <c r="AB52" s="117">
        <v>25</v>
      </c>
      <c r="AC52" s="117">
        <v>0</v>
      </c>
      <c r="AD52" s="117">
        <v>0</v>
      </c>
      <c r="AE52" s="117">
        <v>0</v>
      </c>
      <c r="AF52" s="117">
        <v>0</v>
      </c>
      <c r="AG52" s="117">
        <v>0</v>
      </c>
      <c r="AH52" s="118">
        <v>0</v>
      </c>
      <c r="AI52" s="117">
        <v>0</v>
      </c>
      <c r="AJ52" s="117">
        <v>1</v>
      </c>
      <c r="AK52" s="119" t="s">
        <v>151</v>
      </c>
      <c r="AL52" s="117">
        <v>0</v>
      </c>
      <c r="AM52" s="117">
        <v>1</v>
      </c>
      <c r="AN52" s="119" t="s">
        <v>124</v>
      </c>
      <c r="AO52" s="117">
        <v>0</v>
      </c>
      <c r="AP52" s="117">
        <v>1</v>
      </c>
      <c r="AQ52" s="119" t="s">
        <v>124</v>
      </c>
      <c r="AR52" s="117">
        <v>0</v>
      </c>
      <c r="AS52" s="117">
        <v>1</v>
      </c>
      <c r="AT52" s="119" t="s">
        <v>124</v>
      </c>
      <c r="AU52" s="117">
        <v>0</v>
      </c>
      <c r="AV52" s="117">
        <v>0</v>
      </c>
      <c r="AW52" s="119" t="s">
        <v>124</v>
      </c>
      <c r="AX52" s="117">
        <v>0</v>
      </c>
      <c r="AY52" s="117">
        <v>0</v>
      </c>
      <c r="AZ52" s="119" t="s">
        <v>124</v>
      </c>
      <c r="BA52" s="117">
        <v>0</v>
      </c>
      <c r="BB52" s="117">
        <v>0</v>
      </c>
      <c r="BC52" s="117">
        <v>0</v>
      </c>
      <c r="BD52" s="117">
        <v>0</v>
      </c>
      <c r="BE52" s="117">
        <v>0</v>
      </c>
      <c r="BF52" s="117">
        <v>0</v>
      </c>
      <c r="BG52" s="117">
        <v>1</v>
      </c>
      <c r="BH52" s="117">
        <v>4</v>
      </c>
      <c r="BI52" s="27">
        <v>5</v>
      </c>
      <c r="BJ52" s="27" t="s">
        <v>125</v>
      </c>
      <c r="BK52" s="27" t="s">
        <v>126</v>
      </c>
      <c r="BL52" s="27" t="s">
        <v>127</v>
      </c>
    </row>
    <row r="53" spans="1:65">
      <c r="A53" s="27" t="s">
        <v>108</v>
      </c>
      <c r="B53" s="27" t="s">
        <v>109</v>
      </c>
      <c r="C53" s="27" t="s">
        <v>109</v>
      </c>
      <c r="D53" s="27" t="s">
        <v>128</v>
      </c>
      <c r="E53" s="27"/>
      <c r="F53" s="27" t="s">
        <v>444</v>
      </c>
      <c r="G53" s="27" t="s">
        <v>445</v>
      </c>
      <c r="H53" s="27" t="s">
        <v>131</v>
      </c>
      <c r="I53" s="27" t="s">
        <v>172</v>
      </c>
      <c r="J53" s="27"/>
      <c r="K53" s="27">
        <f t="shared" si="1"/>
        <v>0</v>
      </c>
      <c r="L53" s="27"/>
      <c r="M53" s="27" t="s">
        <v>173</v>
      </c>
      <c r="N53" s="27"/>
      <c r="O53" s="27" t="s">
        <v>446</v>
      </c>
      <c r="P53" s="27">
        <v>13111940222</v>
      </c>
      <c r="Q53" s="27" t="s">
        <v>447</v>
      </c>
      <c r="R53" s="80" t="s">
        <v>448</v>
      </c>
      <c r="S53" s="27" t="s">
        <v>449</v>
      </c>
      <c r="T53" s="117"/>
      <c r="U53" s="117"/>
      <c r="V53" s="117"/>
      <c r="W53" s="117"/>
      <c r="X53" s="117"/>
      <c r="Y53" s="117"/>
      <c r="Z53" s="117"/>
      <c r="AA53" s="117"/>
      <c r="AB53" s="117"/>
      <c r="AC53" s="117"/>
      <c r="AD53" s="117"/>
      <c r="AE53" s="117"/>
      <c r="AF53" s="117"/>
      <c r="AG53" s="117"/>
      <c r="AH53" s="120"/>
      <c r="AI53" s="117"/>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27"/>
      <c r="BJ53" s="27"/>
      <c r="BK53" s="27"/>
      <c r="BL53" s="27"/>
    </row>
    <row r="54" spans="1:65">
      <c r="A54" s="27" t="s">
        <v>108</v>
      </c>
      <c r="B54" s="27" t="s">
        <v>109</v>
      </c>
      <c r="C54" s="27" t="s">
        <v>109</v>
      </c>
      <c r="D54" s="27" t="s">
        <v>450</v>
      </c>
      <c r="E54" s="27" t="s">
        <v>111</v>
      </c>
      <c r="F54" s="27" t="s">
        <v>451</v>
      </c>
      <c r="G54" s="27" t="s">
        <v>452</v>
      </c>
      <c r="H54" s="27" t="s">
        <v>453</v>
      </c>
      <c r="I54" s="27" t="s">
        <v>450</v>
      </c>
      <c r="J54" s="27" t="s">
        <v>116</v>
      </c>
      <c r="K54" s="27">
        <f t="shared" si="1"/>
        <v>66</v>
      </c>
      <c r="L54" s="27"/>
      <c r="M54" s="27" t="s">
        <v>117</v>
      </c>
      <c r="N54" s="27" t="s">
        <v>118</v>
      </c>
      <c r="O54" s="27" t="s">
        <v>246</v>
      </c>
      <c r="P54" s="27">
        <v>17776918333</v>
      </c>
      <c r="Q54" s="27" t="s">
        <v>175</v>
      </c>
      <c r="R54" s="80" t="s">
        <v>176</v>
      </c>
      <c r="S54" s="27" t="s">
        <v>177</v>
      </c>
      <c r="T54" s="117">
        <v>29</v>
      </c>
      <c r="U54" s="117">
        <v>4</v>
      </c>
      <c r="V54" s="117">
        <v>0</v>
      </c>
      <c r="W54" s="117">
        <v>9</v>
      </c>
      <c r="X54" s="117">
        <v>10</v>
      </c>
      <c r="Y54" s="117">
        <v>0</v>
      </c>
      <c r="Z54" s="117">
        <v>9</v>
      </c>
      <c r="AA54" s="117">
        <v>0</v>
      </c>
      <c r="AB54" s="117">
        <v>5</v>
      </c>
      <c r="AC54" s="117">
        <v>0</v>
      </c>
      <c r="AD54" s="117">
        <v>0</v>
      </c>
      <c r="AE54" s="117">
        <v>0</v>
      </c>
      <c r="AF54" s="117">
        <v>0</v>
      </c>
      <c r="AG54" s="117">
        <v>0</v>
      </c>
      <c r="AH54" s="123">
        <v>0</v>
      </c>
      <c r="AI54" s="117">
        <v>0</v>
      </c>
      <c r="AJ54" s="117">
        <v>1</v>
      </c>
      <c r="AK54" s="119" t="s">
        <v>139</v>
      </c>
      <c r="AL54" s="117">
        <v>0</v>
      </c>
      <c r="AM54" s="117">
        <v>0</v>
      </c>
      <c r="AN54" s="119" t="s">
        <v>151</v>
      </c>
      <c r="AO54" s="117">
        <v>0</v>
      </c>
      <c r="AP54" s="117">
        <v>0</v>
      </c>
      <c r="AQ54" s="119" t="s">
        <v>124</v>
      </c>
      <c r="AR54" s="117">
        <v>0</v>
      </c>
      <c r="AS54" s="117">
        <v>0</v>
      </c>
      <c r="AT54" s="119" t="s">
        <v>124</v>
      </c>
      <c r="AU54" s="117">
        <v>0</v>
      </c>
      <c r="AV54" s="117">
        <v>0</v>
      </c>
      <c r="AW54" s="119" t="s">
        <v>124</v>
      </c>
      <c r="AX54" s="117">
        <v>0</v>
      </c>
      <c r="AY54" s="117">
        <v>0</v>
      </c>
      <c r="AZ54" s="119" t="s">
        <v>124</v>
      </c>
      <c r="BA54" s="117">
        <v>0</v>
      </c>
      <c r="BB54" s="117">
        <v>0</v>
      </c>
      <c r="BC54" s="117">
        <v>0</v>
      </c>
      <c r="BD54" s="117">
        <v>0</v>
      </c>
      <c r="BE54" s="117">
        <v>0</v>
      </c>
      <c r="BF54" s="117">
        <v>0</v>
      </c>
      <c r="BG54" s="117">
        <v>0</v>
      </c>
      <c r="BH54" s="117">
        <v>2</v>
      </c>
      <c r="BI54" s="27">
        <v>2</v>
      </c>
      <c r="BJ54" s="27" t="s">
        <v>125</v>
      </c>
      <c r="BK54" s="27" t="s">
        <v>140</v>
      </c>
      <c r="BL54" s="27" t="s">
        <v>127</v>
      </c>
      <c r="BM54" s="28"/>
    </row>
    <row r="55" spans="1:65">
      <c r="A55" s="27" t="s">
        <v>108</v>
      </c>
      <c r="B55" s="27" t="s">
        <v>109</v>
      </c>
      <c r="C55" s="27" t="s">
        <v>109</v>
      </c>
      <c r="D55" s="27" t="s">
        <v>128</v>
      </c>
      <c r="E55" s="27" t="s">
        <v>111</v>
      </c>
      <c r="F55" s="27" t="s">
        <v>454</v>
      </c>
      <c r="G55" s="27" t="s">
        <v>455</v>
      </c>
      <c r="H55" s="27" t="s">
        <v>131</v>
      </c>
      <c r="I55" s="27" t="s">
        <v>132</v>
      </c>
      <c r="J55" s="27" t="s">
        <v>116</v>
      </c>
      <c r="K55" s="27">
        <f t="shared" si="1"/>
        <v>0</v>
      </c>
      <c r="L55" s="27"/>
      <c r="M55" s="27" t="s">
        <v>117</v>
      </c>
      <c r="N55" s="27" t="s">
        <v>147</v>
      </c>
      <c r="O55" s="27" t="s">
        <v>166</v>
      </c>
      <c r="P55" s="27" t="s">
        <v>456</v>
      </c>
      <c r="Q55" s="27" t="s">
        <v>457</v>
      </c>
      <c r="R55" s="80" t="s">
        <v>450</v>
      </c>
      <c r="S55" s="27" t="s">
        <v>450</v>
      </c>
      <c r="T55" s="117"/>
      <c r="U55" s="117"/>
      <c r="V55" s="117"/>
      <c r="W55" s="117"/>
      <c r="X55" s="117"/>
      <c r="Y55" s="117"/>
      <c r="Z55" s="117"/>
      <c r="AA55" s="117"/>
      <c r="AB55" s="117"/>
      <c r="AC55" s="117"/>
      <c r="AD55" s="117"/>
      <c r="AE55" s="117"/>
      <c r="AF55" s="117"/>
      <c r="AG55" s="117"/>
      <c r="AH55" s="120"/>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27"/>
      <c r="BJ55" s="27"/>
      <c r="BK55" s="27"/>
      <c r="BL55" s="27"/>
    </row>
    <row r="56" spans="1:65">
      <c r="A56" s="27" t="s">
        <v>108</v>
      </c>
      <c r="B56" s="27" t="s">
        <v>109</v>
      </c>
      <c r="C56" s="27" t="s">
        <v>109</v>
      </c>
      <c r="D56" s="27" t="s">
        <v>128</v>
      </c>
      <c r="E56" s="27" t="s">
        <v>111</v>
      </c>
      <c r="F56" s="27" t="s">
        <v>458</v>
      </c>
      <c r="G56" s="27" t="s">
        <v>459</v>
      </c>
      <c r="H56" s="27" t="s">
        <v>131</v>
      </c>
      <c r="I56" s="27" t="s">
        <v>132</v>
      </c>
      <c r="J56" s="27" t="s">
        <v>116</v>
      </c>
      <c r="K56" s="27">
        <f t="shared" si="1"/>
        <v>0</v>
      </c>
      <c r="L56" s="27"/>
      <c r="M56" s="27" t="s">
        <v>117</v>
      </c>
      <c r="N56" s="27" t="s">
        <v>118</v>
      </c>
      <c r="O56" s="124" t="s">
        <v>119</v>
      </c>
      <c r="P56" s="27">
        <v>15109896206</v>
      </c>
      <c r="Q56" s="27" t="s">
        <v>460</v>
      </c>
      <c r="R56" s="80" t="s">
        <v>121</v>
      </c>
      <c r="S56" s="27" t="s">
        <v>122</v>
      </c>
      <c r="T56" s="117"/>
      <c r="U56" s="117"/>
      <c r="V56" s="117"/>
      <c r="W56" s="117"/>
      <c r="X56" s="117"/>
      <c r="Y56" s="117"/>
      <c r="Z56" s="117"/>
      <c r="AA56" s="117"/>
      <c r="AB56" s="117"/>
      <c r="AC56" s="117"/>
      <c r="AD56" s="117"/>
      <c r="AE56" s="117"/>
      <c r="AF56" s="117"/>
      <c r="AG56" s="117"/>
      <c r="AH56" s="120"/>
      <c r="AI56" s="117"/>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27"/>
      <c r="BJ56" s="27"/>
      <c r="BK56" s="27"/>
      <c r="BL56" s="27"/>
    </row>
    <row r="57" spans="1:65">
      <c r="A57" s="27" t="s">
        <v>108</v>
      </c>
      <c r="B57" s="27" t="s">
        <v>109</v>
      </c>
      <c r="C57" s="27" t="s">
        <v>109</v>
      </c>
      <c r="D57" s="27" t="s">
        <v>128</v>
      </c>
      <c r="E57" s="27" t="s">
        <v>111</v>
      </c>
      <c r="F57" s="27" t="s">
        <v>461</v>
      </c>
      <c r="G57" s="27" t="s">
        <v>462</v>
      </c>
      <c r="H57" s="27" t="s">
        <v>131</v>
      </c>
      <c r="I57" s="27" t="s">
        <v>463</v>
      </c>
      <c r="J57" s="27" t="s">
        <v>116</v>
      </c>
      <c r="K57" s="27">
        <f t="shared" si="1"/>
        <v>158</v>
      </c>
      <c r="L57" s="27"/>
      <c r="M57" s="27" t="s">
        <v>117</v>
      </c>
      <c r="N57" s="27" t="s">
        <v>118</v>
      </c>
      <c r="O57" s="27" t="s">
        <v>464</v>
      </c>
      <c r="P57" s="27">
        <v>18789785851</v>
      </c>
      <c r="Q57" s="27" t="s">
        <v>465</v>
      </c>
      <c r="R57" s="80" t="s">
        <v>315</v>
      </c>
      <c r="S57" s="27" t="s">
        <v>316</v>
      </c>
      <c r="T57" s="117">
        <v>53</v>
      </c>
      <c r="U57" s="117">
        <v>23</v>
      </c>
      <c r="V57" s="117">
        <v>5</v>
      </c>
      <c r="W57" s="117">
        <v>5</v>
      </c>
      <c r="X57" s="117">
        <v>2</v>
      </c>
      <c r="Y57" s="117">
        <v>13</v>
      </c>
      <c r="Z57" s="117">
        <v>30</v>
      </c>
      <c r="AA57" s="117">
        <v>2</v>
      </c>
      <c r="AB57" s="117">
        <v>25</v>
      </c>
      <c r="AC57" s="117">
        <v>0</v>
      </c>
      <c r="AD57" s="117">
        <v>0</v>
      </c>
      <c r="AE57" s="117">
        <v>0</v>
      </c>
      <c r="AF57" s="117">
        <v>0</v>
      </c>
      <c r="AG57" s="117">
        <v>0</v>
      </c>
      <c r="AH57" s="118">
        <v>0</v>
      </c>
      <c r="AI57" s="117">
        <v>0</v>
      </c>
      <c r="AJ57" s="117">
        <v>0</v>
      </c>
      <c r="AK57" s="119" t="s">
        <v>124</v>
      </c>
      <c r="AL57" s="117">
        <v>0</v>
      </c>
      <c r="AM57" s="117">
        <v>1</v>
      </c>
      <c r="AN57" s="119" t="s">
        <v>123</v>
      </c>
      <c r="AO57" s="117">
        <v>0</v>
      </c>
      <c r="AP57" s="117">
        <v>1</v>
      </c>
      <c r="AQ57" s="119" t="s">
        <v>124</v>
      </c>
      <c r="AR57" s="117">
        <v>0</v>
      </c>
      <c r="AS57" s="117">
        <v>1</v>
      </c>
      <c r="AT57" s="119" t="s">
        <v>124</v>
      </c>
      <c r="AU57" s="117">
        <v>0</v>
      </c>
      <c r="AV57" s="117">
        <v>0</v>
      </c>
      <c r="AW57" s="119" t="s">
        <v>124</v>
      </c>
      <c r="AX57" s="117">
        <v>0</v>
      </c>
      <c r="AY57" s="117">
        <v>0</v>
      </c>
      <c r="AZ57" s="119" t="s">
        <v>124</v>
      </c>
      <c r="BA57" s="117">
        <v>0</v>
      </c>
      <c r="BB57" s="117">
        <v>0</v>
      </c>
      <c r="BC57" s="117">
        <v>0</v>
      </c>
      <c r="BD57" s="117">
        <v>0</v>
      </c>
      <c r="BE57" s="117">
        <v>1</v>
      </c>
      <c r="BF57" s="117">
        <v>0</v>
      </c>
      <c r="BG57" s="117">
        <v>1</v>
      </c>
      <c r="BH57" s="117">
        <v>3</v>
      </c>
      <c r="BI57" s="27">
        <v>5</v>
      </c>
      <c r="BJ57" s="27" t="s">
        <v>125</v>
      </c>
      <c r="BK57" s="27" t="s">
        <v>140</v>
      </c>
      <c r="BL57" s="27" t="s">
        <v>127</v>
      </c>
    </row>
    <row r="58" spans="1:65">
      <c r="A58" s="27" t="s">
        <v>108</v>
      </c>
      <c r="B58" s="27" t="s">
        <v>109</v>
      </c>
      <c r="C58" s="27" t="s">
        <v>109</v>
      </c>
      <c r="D58" s="27" t="s">
        <v>128</v>
      </c>
      <c r="E58" s="27" t="s">
        <v>111</v>
      </c>
      <c r="F58" s="27" t="s">
        <v>466</v>
      </c>
      <c r="G58" s="27" t="s">
        <v>467</v>
      </c>
      <c r="H58" s="27" t="s">
        <v>131</v>
      </c>
      <c r="I58" s="27" t="s">
        <v>132</v>
      </c>
      <c r="J58" s="27" t="s">
        <v>116</v>
      </c>
      <c r="K58" s="27">
        <f t="shared" si="1"/>
        <v>0</v>
      </c>
      <c r="L58" s="27"/>
      <c r="M58" s="27" t="s">
        <v>117</v>
      </c>
      <c r="N58" s="27" t="s">
        <v>118</v>
      </c>
      <c r="O58" s="27" t="s">
        <v>468</v>
      </c>
      <c r="P58" s="27">
        <v>18389629120</v>
      </c>
      <c r="Q58" s="27" t="s">
        <v>469</v>
      </c>
      <c r="R58" s="80" t="s">
        <v>470</v>
      </c>
      <c r="S58" s="27" t="s">
        <v>471</v>
      </c>
      <c r="T58" s="117"/>
      <c r="U58" s="117"/>
      <c r="V58" s="117"/>
      <c r="W58" s="117"/>
      <c r="X58" s="117"/>
      <c r="Y58" s="117"/>
      <c r="Z58" s="117"/>
      <c r="AA58" s="117"/>
      <c r="AB58" s="117"/>
      <c r="AC58" s="117"/>
      <c r="AD58" s="117"/>
      <c r="AE58" s="117"/>
      <c r="AF58" s="117"/>
      <c r="AG58" s="117"/>
      <c r="AH58" s="120"/>
      <c r="AI58" s="117"/>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27"/>
      <c r="BJ58" s="27"/>
      <c r="BK58" s="27"/>
      <c r="BL58" s="27"/>
    </row>
    <row r="59" spans="1:65">
      <c r="A59" s="27" t="s">
        <v>108</v>
      </c>
      <c r="B59" s="27" t="s">
        <v>109</v>
      </c>
      <c r="C59" s="27" t="s">
        <v>109</v>
      </c>
      <c r="D59" s="27" t="s">
        <v>128</v>
      </c>
      <c r="E59" s="27"/>
      <c r="F59" s="27" t="s">
        <v>472</v>
      </c>
      <c r="G59" s="27" t="s">
        <v>473</v>
      </c>
      <c r="H59" s="27" t="s">
        <v>131</v>
      </c>
      <c r="I59" s="27" t="s">
        <v>165</v>
      </c>
      <c r="J59" s="27"/>
      <c r="K59" s="27">
        <v>0</v>
      </c>
      <c r="L59" s="27"/>
      <c r="M59" s="27" t="s">
        <v>173</v>
      </c>
      <c r="N59" s="27"/>
      <c r="O59" s="27" t="s">
        <v>246</v>
      </c>
      <c r="P59" s="27">
        <v>13198958799</v>
      </c>
      <c r="Q59" s="27" t="s">
        <v>474</v>
      </c>
      <c r="R59" s="80" t="s">
        <v>176</v>
      </c>
      <c r="S59" s="27" t="s">
        <v>177</v>
      </c>
    </row>
    <row r="60" spans="1:65">
      <c r="A60" s="27" t="s">
        <v>108</v>
      </c>
      <c r="B60" s="27" t="s">
        <v>109</v>
      </c>
      <c r="C60" s="27" t="s">
        <v>109</v>
      </c>
      <c r="D60" s="27" t="s">
        <v>128</v>
      </c>
      <c r="E60" s="27"/>
      <c r="F60" s="27" t="s">
        <v>475</v>
      </c>
      <c r="G60" s="27" t="s">
        <v>476</v>
      </c>
      <c r="H60" s="27" t="s">
        <v>131</v>
      </c>
      <c r="I60" s="27" t="s">
        <v>132</v>
      </c>
      <c r="J60" s="27"/>
      <c r="K60" s="27">
        <f t="shared" si="1"/>
        <v>0</v>
      </c>
      <c r="L60" s="27"/>
      <c r="M60" s="27" t="s">
        <v>173</v>
      </c>
      <c r="N60" s="27"/>
      <c r="O60" s="27" t="s">
        <v>477</v>
      </c>
      <c r="P60" s="27" t="s">
        <v>478</v>
      </c>
      <c r="Q60" s="27" t="s">
        <v>479</v>
      </c>
      <c r="R60" s="80" t="s">
        <v>450</v>
      </c>
      <c r="S60" s="27" t="s">
        <v>450</v>
      </c>
      <c r="T60" s="117"/>
      <c r="U60" s="117"/>
      <c r="V60" s="117"/>
      <c r="W60" s="117"/>
      <c r="X60" s="117"/>
      <c r="Y60" s="117"/>
      <c r="Z60" s="117"/>
      <c r="AA60" s="117"/>
      <c r="AB60" s="117"/>
      <c r="AC60" s="117"/>
      <c r="AD60" s="117"/>
      <c r="AE60" s="117"/>
      <c r="AF60" s="117"/>
      <c r="AG60" s="117"/>
      <c r="AH60" s="120"/>
      <c r="AI60" s="117"/>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27"/>
      <c r="BJ60" s="27"/>
      <c r="BK60" s="27"/>
      <c r="BL60" s="27"/>
    </row>
    <row r="61" spans="1:65">
      <c r="A61" s="27" t="s">
        <v>108</v>
      </c>
      <c r="B61" s="27" t="s">
        <v>109</v>
      </c>
      <c r="C61" s="27" t="s">
        <v>109</v>
      </c>
      <c r="D61" s="27" t="s">
        <v>128</v>
      </c>
      <c r="E61" s="27"/>
      <c r="F61" s="27" t="s">
        <v>480</v>
      </c>
      <c r="G61" s="27" t="s">
        <v>481</v>
      </c>
      <c r="H61" s="27" t="s">
        <v>131</v>
      </c>
      <c r="I61" s="27" t="s">
        <v>132</v>
      </c>
      <c r="J61" s="27"/>
      <c r="K61" s="27">
        <f t="shared" si="1"/>
        <v>0</v>
      </c>
      <c r="L61" s="27"/>
      <c r="M61" s="27" t="s">
        <v>173</v>
      </c>
      <c r="N61" s="27"/>
      <c r="O61" s="27" t="s">
        <v>482</v>
      </c>
      <c r="P61" s="27" t="s">
        <v>483</v>
      </c>
      <c r="Q61" s="27" t="s">
        <v>484</v>
      </c>
      <c r="R61" s="80" t="s">
        <v>450</v>
      </c>
      <c r="S61" s="27" t="s">
        <v>450</v>
      </c>
      <c r="T61" s="117"/>
      <c r="U61" s="117"/>
      <c r="V61" s="117"/>
      <c r="W61" s="117"/>
      <c r="X61" s="117"/>
      <c r="Y61" s="117"/>
      <c r="Z61" s="117"/>
      <c r="AA61" s="117"/>
      <c r="AB61" s="117"/>
      <c r="AC61" s="117"/>
      <c r="AD61" s="117"/>
      <c r="AE61" s="117"/>
      <c r="AF61" s="117"/>
      <c r="AG61" s="117"/>
      <c r="AH61" s="120"/>
      <c r="AI61" s="117"/>
      <c r="AJ61" s="117"/>
      <c r="AK61" s="117"/>
      <c r="AL61" s="117"/>
      <c r="AM61" s="117"/>
      <c r="AN61" s="117"/>
      <c r="AO61" s="117"/>
      <c r="AP61" s="117"/>
      <c r="AQ61" s="117"/>
      <c r="AR61" s="117"/>
      <c r="AS61" s="117"/>
      <c r="AT61" s="117"/>
      <c r="AU61" s="117"/>
      <c r="AV61" s="117"/>
      <c r="AW61" s="117"/>
      <c r="AX61" s="117"/>
      <c r="AY61" s="117"/>
      <c r="AZ61" s="117"/>
      <c r="BA61" s="117"/>
      <c r="BB61" s="117"/>
      <c r="BC61" s="117"/>
      <c r="BD61" s="117"/>
      <c r="BE61" s="117"/>
      <c r="BF61" s="117"/>
      <c r="BG61" s="117"/>
      <c r="BH61" s="117"/>
      <c r="BI61" s="27"/>
      <c r="BJ61" s="27"/>
      <c r="BK61" s="27"/>
      <c r="BL61" s="27"/>
    </row>
    <row r="62" spans="1:65">
      <c r="A62" s="27" t="s">
        <v>108</v>
      </c>
      <c r="B62" s="27" t="s">
        <v>109</v>
      </c>
      <c r="C62" s="27" t="s">
        <v>109</v>
      </c>
      <c r="D62" s="27" t="s">
        <v>128</v>
      </c>
      <c r="E62" s="27" t="s">
        <v>111</v>
      </c>
      <c r="F62" s="27" t="s">
        <v>485</v>
      </c>
      <c r="G62" s="27" t="s">
        <v>486</v>
      </c>
      <c r="H62" s="27" t="s">
        <v>131</v>
      </c>
      <c r="I62" s="27" t="s">
        <v>132</v>
      </c>
      <c r="J62" s="27" t="s">
        <v>116</v>
      </c>
      <c r="K62" s="27">
        <f t="shared" si="1"/>
        <v>55</v>
      </c>
      <c r="L62" s="27"/>
      <c r="M62" s="27" t="s">
        <v>117</v>
      </c>
      <c r="N62" s="27" t="s">
        <v>118</v>
      </c>
      <c r="O62" s="27" t="s">
        <v>487</v>
      </c>
      <c r="P62" s="27" t="s">
        <v>488</v>
      </c>
      <c r="Q62" s="27" t="s">
        <v>489</v>
      </c>
      <c r="R62" s="80" t="s">
        <v>450</v>
      </c>
      <c r="S62" s="27" t="s">
        <v>450</v>
      </c>
      <c r="T62" s="117">
        <v>26</v>
      </c>
      <c r="U62" s="117">
        <v>2</v>
      </c>
      <c r="V62" s="117">
        <v>0</v>
      </c>
      <c r="W62" s="117">
        <v>2</v>
      </c>
      <c r="X62" s="117">
        <v>0</v>
      </c>
      <c r="Y62" s="117">
        <v>5</v>
      </c>
      <c r="Z62" s="117">
        <v>10</v>
      </c>
      <c r="AA62" s="117">
        <v>0</v>
      </c>
      <c r="AB62" s="117">
        <v>10</v>
      </c>
      <c r="AC62" s="117">
        <v>0</v>
      </c>
      <c r="AD62" s="117">
        <v>0</v>
      </c>
      <c r="AE62" s="117">
        <v>0</v>
      </c>
      <c r="AF62" s="117">
        <v>0</v>
      </c>
      <c r="AG62" s="117">
        <v>0</v>
      </c>
      <c r="AH62" s="118">
        <v>0</v>
      </c>
      <c r="AI62" s="117">
        <v>0</v>
      </c>
      <c r="AJ62" s="117">
        <v>0</v>
      </c>
      <c r="AK62" s="119" t="s">
        <v>124</v>
      </c>
      <c r="AL62" s="117">
        <v>0</v>
      </c>
      <c r="AM62" s="117">
        <v>1</v>
      </c>
      <c r="AN62" s="119" t="s">
        <v>124</v>
      </c>
      <c r="AO62" s="117">
        <v>0</v>
      </c>
      <c r="AP62" s="117">
        <v>1</v>
      </c>
      <c r="AQ62" s="119" t="s">
        <v>124</v>
      </c>
      <c r="AR62" s="117">
        <v>0</v>
      </c>
      <c r="AS62" s="117">
        <v>0</v>
      </c>
      <c r="AT62" s="119" t="s">
        <v>124</v>
      </c>
      <c r="AU62" s="117">
        <v>0</v>
      </c>
      <c r="AV62" s="117">
        <v>0</v>
      </c>
      <c r="AW62" s="119" t="s">
        <v>124</v>
      </c>
      <c r="AX62" s="117">
        <v>0</v>
      </c>
      <c r="AY62" s="117">
        <v>0</v>
      </c>
      <c r="AZ62" s="119" t="s">
        <v>124</v>
      </c>
      <c r="BA62" s="117">
        <v>0</v>
      </c>
      <c r="BB62" s="117">
        <v>0</v>
      </c>
      <c r="BC62" s="117">
        <v>0</v>
      </c>
      <c r="BD62" s="117">
        <v>0</v>
      </c>
      <c r="BE62" s="117">
        <v>0</v>
      </c>
      <c r="BF62" s="117">
        <v>0</v>
      </c>
      <c r="BG62" s="117">
        <v>0</v>
      </c>
      <c r="BH62" s="117">
        <v>1</v>
      </c>
      <c r="BI62" s="27">
        <v>1</v>
      </c>
      <c r="BJ62" s="27" t="s">
        <v>125</v>
      </c>
      <c r="BK62" s="27" t="s">
        <v>126</v>
      </c>
      <c r="BL62" s="27" t="s">
        <v>127</v>
      </c>
    </row>
    <row r="63" spans="1:65">
      <c r="A63" s="27" t="s">
        <v>108</v>
      </c>
      <c r="B63" s="27" t="s">
        <v>109</v>
      </c>
      <c r="C63" s="27" t="s">
        <v>109</v>
      </c>
      <c r="D63" s="27" t="s">
        <v>128</v>
      </c>
      <c r="E63" s="27"/>
      <c r="F63" s="27" t="s">
        <v>490</v>
      </c>
      <c r="G63" s="27" t="s">
        <v>491</v>
      </c>
      <c r="H63" s="27" t="s">
        <v>131</v>
      </c>
      <c r="I63" s="27" t="s">
        <v>132</v>
      </c>
      <c r="J63" s="27"/>
      <c r="K63" s="27">
        <f t="shared" si="1"/>
        <v>0</v>
      </c>
      <c r="L63" s="27"/>
      <c r="M63" s="27" t="s">
        <v>173</v>
      </c>
      <c r="N63" s="27"/>
      <c r="O63" s="27" t="s">
        <v>492</v>
      </c>
      <c r="P63" s="27" t="s">
        <v>493</v>
      </c>
      <c r="Q63" s="27" t="s">
        <v>494</v>
      </c>
      <c r="R63" s="80" t="s">
        <v>450</v>
      </c>
      <c r="S63" s="27" t="s">
        <v>450</v>
      </c>
      <c r="T63" s="117"/>
      <c r="U63" s="117"/>
      <c r="V63" s="117"/>
      <c r="W63" s="117"/>
      <c r="X63" s="117"/>
      <c r="Y63" s="117"/>
      <c r="Z63" s="117"/>
      <c r="AA63" s="117"/>
      <c r="AB63" s="117"/>
      <c r="AC63" s="117"/>
      <c r="AD63" s="117"/>
      <c r="AE63" s="117"/>
      <c r="AF63" s="117"/>
      <c r="AG63" s="117"/>
      <c r="AH63" s="120"/>
      <c r="AI63" s="117"/>
      <c r="AJ63" s="117"/>
      <c r="AK63" s="117"/>
      <c r="AL63" s="117"/>
      <c r="AM63" s="117"/>
      <c r="AN63" s="117"/>
      <c r="AO63" s="117"/>
      <c r="AP63" s="117"/>
      <c r="AQ63" s="117"/>
      <c r="AR63" s="117"/>
      <c r="AS63" s="117"/>
      <c r="AT63" s="117"/>
      <c r="AU63" s="117"/>
      <c r="AV63" s="117"/>
      <c r="AW63" s="117"/>
      <c r="AX63" s="117"/>
      <c r="AY63" s="117"/>
      <c r="AZ63" s="117"/>
      <c r="BA63" s="117"/>
      <c r="BB63" s="117"/>
      <c r="BC63" s="117"/>
      <c r="BD63" s="117"/>
      <c r="BE63" s="117"/>
      <c r="BF63" s="117"/>
      <c r="BG63" s="117"/>
      <c r="BH63" s="117"/>
      <c r="BI63" s="27"/>
      <c r="BJ63" s="27"/>
      <c r="BK63" s="27"/>
      <c r="BL63" s="27"/>
    </row>
    <row r="64" spans="1:65">
      <c r="A64" s="27" t="s">
        <v>108</v>
      </c>
      <c r="B64" s="27" t="s">
        <v>109</v>
      </c>
      <c r="C64" s="27" t="s">
        <v>109</v>
      </c>
      <c r="D64" s="27" t="s">
        <v>248</v>
      </c>
      <c r="E64" s="27" t="s">
        <v>111</v>
      </c>
      <c r="F64" s="27" t="s">
        <v>495</v>
      </c>
      <c r="G64" s="27" t="s">
        <v>496</v>
      </c>
      <c r="H64" s="27" t="s">
        <v>251</v>
      </c>
      <c r="I64" s="27" t="s">
        <v>252</v>
      </c>
      <c r="J64" s="27" t="s">
        <v>116</v>
      </c>
      <c r="K64" s="27">
        <f t="shared" si="1"/>
        <v>155</v>
      </c>
      <c r="L64" s="27"/>
      <c r="M64" s="27" t="s">
        <v>117</v>
      </c>
      <c r="N64" s="27" t="s">
        <v>118</v>
      </c>
      <c r="O64" s="27" t="s">
        <v>497</v>
      </c>
      <c r="P64" s="27">
        <v>136975831145</v>
      </c>
      <c r="Q64" s="27" t="s">
        <v>498</v>
      </c>
      <c r="R64" s="80" t="s">
        <v>499</v>
      </c>
      <c r="S64" s="27" t="s">
        <v>500</v>
      </c>
      <c r="T64" s="117">
        <v>71</v>
      </c>
      <c r="U64" s="117">
        <v>7</v>
      </c>
      <c r="V64" s="117">
        <v>0</v>
      </c>
      <c r="W64" s="117">
        <v>22</v>
      </c>
      <c r="X64" s="117">
        <v>0</v>
      </c>
      <c r="Y64" s="117">
        <v>5</v>
      </c>
      <c r="Z64" s="117">
        <v>20</v>
      </c>
      <c r="AA64" s="117">
        <v>0</v>
      </c>
      <c r="AB64" s="117">
        <v>30</v>
      </c>
      <c r="AC64" s="117">
        <v>0</v>
      </c>
      <c r="AD64" s="117">
        <v>0</v>
      </c>
      <c r="AE64" s="117">
        <v>0</v>
      </c>
      <c r="AF64" s="117">
        <v>0</v>
      </c>
      <c r="AG64" s="117">
        <v>0</v>
      </c>
      <c r="AH64" s="118">
        <v>0</v>
      </c>
      <c r="AI64" s="117">
        <v>0</v>
      </c>
      <c r="AJ64" s="117">
        <v>0</v>
      </c>
      <c r="AK64" s="119" t="s">
        <v>124</v>
      </c>
      <c r="AL64" s="117">
        <v>0</v>
      </c>
      <c r="AM64" s="117">
        <v>1</v>
      </c>
      <c r="AN64" s="119" t="s">
        <v>124</v>
      </c>
      <c r="AO64" s="117">
        <v>0</v>
      </c>
      <c r="AP64" s="117">
        <v>1</v>
      </c>
      <c r="AQ64" s="119" t="s">
        <v>124</v>
      </c>
      <c r="AR64" s="117">
        <v>0</v>
      </c>
      <c r="AS64" s="117">
        <v>0</v>
      </c>
      <c r="AT64" s="119" t="s">
        <v>124</v>
      </c>
      <c r="AU64" s="117">
        <v>0</v>
      </c>
      <c r="AV64" s="117">
        <v>0</v>
      </c>
      <c r="AW64" s="119" t="s">
        <v>124</v>
      </c>
      <c r="AX64" s="117">
        <v>0</v>
      </c>
      <c r="AY64" s="117">
        <v>0</v>
      </c>
      <c r="AZ64" s="119" t="s">
        <v>124</v>
      </c>
      <c r="BA64" s="117">
        <v>0</v>
      </c>
      <c r="BB64" s="117">
        <v>0</v>
      </c>
      <c r="BC64" s="117">
        <v>0</v>
      </c>
      <c r="BD64" s="117">
        <v>0</v>
      </c>
      <c r="BE64" s="117">
        <v>0</v>
      </c>
      <c r="BF64" s="117">
        <v>0</v>
      </c>
      <c r="BG64" s="117">
        <v>0</v>
      </c>
      <c r="BH64" s="117">
        <v>2</v>
      </c>
      <c r="BI64" s="27">
        <v>2</v>
      </c>
      <c r="BJ64" s="27" t="s">
        <v>125</v>
      </c>
      <c r="BK64" s="27" t="s">
        <v>126</v>
      </c>
      <c r="BL64" s="27" t="s">
        <v>127</v>
      </c>
    </row>
    <row r="65" spans="1:64">
      <c r="A65" s="27" t="s">
        <v>108</v>
      </c>
      <c r="B65" s="27" t="s">
        <v>109</v>
      </c>
      <c r="C65" s="27" t="s">
        <v>109</v>
      </c>
      <c r="D65" s="27" t="s">
        <v>128</v>
      </c>
      <c r="E65" s="27" t="s">
        <v>111</v>
      </c>
      <c r="F65" s="27" t="s">
        <v>501</v>
      </c>
      <c r="G65" s="27" t="s">
        <v>502</v>
      </c>
      <c r="H65" s="27" t="s">
        <v>131</v>
      </c>
      <c r="I65" s="27" t="s">
        <v>222</v>
      </c>
      <c r="J65" s="27" t="s">
        <v>116</v>
      </c>
      <c r="K65" s="27">
        <f t="shared" si="1"/>
        <v>128</v>
      </c>
      <c r="L65" s="27"/>
      <c r="M65" s="27" t="s">
        <v>117</v>
      </c>
      <c r="N65" s="27" t="s">
        <v>118</v>
      </c>
      <c r="O65" s="27" t="s">
        <v>246</v>
      </c>
      <c r="P65" s="27">
        <v>17776918333</v>
      </c>
      <c r="Q65" s="27" t="s">
        <v>503</v>
      </c>
      <c r="R65" s="80" t="s">
        <v>176</v>
      </c>
      <c r="S65" s="27" t="s">
        <v>177</v>
      </c>
      <c r="T65" s="117">
        <v>38</v>
      </c>
      <c r="U65" s="117">
        <v>22</v>
      </c>
      <c r="V65" s="117">
        <v>2</v>
      </c>
      <c r="W65" s="117">
        <v>25</v>
      </c>
      <c r="X65" s="117">
        <v>3</v>
      </c>
      <c r="Y65" s="117">
        <v>2</v>
      </c>
      <c r="Z65" s="117">
        <v>12</v>
      </c>
      <c r="AA65" s="117">
        <v>0</v>
      </c>
      <c r="AB65" s="117">
        <v>20</v>
      </c>
      <c r="AC65" s="117">
        <v>0</v>
      </c>
      <c r="AD65" s="117">
        <v>0</v>
      </c>
      <c r="AE65" s="117">
        <v>1</v>
      </c>
      <c r="AF65" s="117">
        <v>1</v>
      </c>
      <c r="AG65" s="117">
        <v>0</v>
      </c>
      <c r="AH65" s="118">
        <v>2</v>
      </c>
      <c r="AI65" s="117">
        <v>0</v>
      </c>
      <c r="AJ65" s="117">
        <v>1</v>
      </c>
      <c r="AK65" s="119" t="s">
        <v>139</v>
      </c>
      <c r="AL65" s="117">
        <v>0</v>
      </c>
      <c r="AM65" s="117">
        <v>1</v>
      </c>
      <c r="AN65" s="119" t="s">
        <v>124</v>
      </c>
      <c r="AO65" s="117">
        <v>0</v>
      </c>
      <c r="AP65" s="117">
        <v>1</v>
      </c>
      <c r="AQ65" s="119" t="s">
        <v>124</v>
      </c>
      <c r="AR65" s="117">
        <v>0</v>
      </c>
      <c r="AS65" s="117">
        <v>1</v>
      </c>
      <c r="AT65" s="119" t="s">
        <v>124</v>
      </c>
      <c r="AU65" s="117">
        <v>1</v>
      </c>
      <c r="AV65" s="117">
        <v>0</v>
      </c>
      <c r="AW65" s="119" t="s">
        <v>124</v>
      </c>
      <c r="AX65" s="117">
        <v>0</v>
      </c>
      <c r="AY65" s="117">
        <v>0</v>
      </c>
      <c r="AZ65" s="119" t="s">
        <v>139</v>
      </c>
      <c r="BA65" s="117">
        <v>0</v>
      </c>
      <c r="BB65" s="117">
        <v>0</v>
      </c>
      <c r="BC65" s="117">
        <v>0</v>
      </c>
      <c r="BD65" s="117">
        <v>0</v>
      </c>
      <c r="BE65" s="117">
        <v>1</v>
      </c>
      <c r="BF65" s="117">
        <v>0</v>
      </c>
      <c r="BG65" s="117">
        <v>1</v>
      </c>
      <c r="BH65" s="117">
        <v>2</v>
      </c>
      <c r="BI65" s="27">
        <v>3</v>
      </c>
      <c r="BJ65" s="27" t="s">
        <v>125</v>
      </c>
      <c r="BK65" s="27" t="s">
        <v>140</v>
      </c>
      <c r="BL65" s="27" t="s">
        <v>127</v>
      </c>
    </row>
    <row r="66" spans="1:64">
      <c r="A66" s="27" t="s">
        <v>108</v>
      </c>
      <c r="B66" s="27" t="s">
        <v>109</v>
      </c>
      <c r="C66" s="27" t="s">
        <v>109</v>
      </c>
      <c r="D66" s="27" t="s">
        <v>128</v>
      </c>
      <c r="E66" s="27" t="s">
        <v>258</v>
      </c>
      <c r="F66" s="27" t="s">
        <v>504</v>
      </c>
      <c r="G66" s="27" t="s">
        <v>505</v>
      </c>
      <c r="H66" s="27"/>
      <c r="I66" s="27"/>
      <c r="J66" s="27" t="s">
        <v>506</v>
      </c>
      <c r="K66" s="27">
        <f t="shared" si="1"/>
        <v>10</v>
      </c>
      <c r="L66" s="27"/>
      <c r="M66" s="27" t="s">
        <v>507</v>
      </c>
      <c r="N66" s="27" t="s">
        <v>134</v>
      </c>
      <c r="O66" s="27"/>
      <c r="P66" s="27"/>
      <c r="Q66" s="27"/>
      <c r="R66" s="80"/>
      <c r="S66" s="27"/>
      <c r="T66" s="117">
        <v>5</v>
      </c>
      <c r="U66" s="117">
        <v>0</v>
      </c>
      <c r="V66" s="117">
        <v>0</v>
      </c>
      <c r="W66" s="117">
        <v>2</v>
      </c>
      <c r="X66" s="117">
        <v>0</v>
      </c>
      <c r="Y66" s="117">
        <v>0</v>
      </c>
      <c r="Z66" s="117">
        <v>3</v>
      </c>
      <c r="AA66" s="117">
        <v>0</v>
      </c>
      <c r="AB66" s="117">
        <v>0</v>
      </c>
      <c r="AC66" s="117">
        <v>0</v>
      </c>
      <c r="AD66" s="117">
        <v>0</v>
      </c>
      <c r="AE66" s="117">
        <v>0</v>
      </c>
      <c r="AF66" s="117">
        <v>0</v>
      </c>
      <c r="AG66" s="117">
        <v>0</v>
      </c>
      <c r="AH66" s="117">
        <v>0</v>
      </c>
      <c r="AI66" s="117">
        <v>0</v>
      </c>
      <c r="AJ66" s="117">
        <v>0</v>
      </c>
      <c r="AK66" s="119" t="s">
        <v>124</v>
      </c>
      <c r="AL66" s="117">
        <v>0</v>
      </c>
      <c r="AM66" s="117">
        <v>0</v>
      </c>
      <c r="AN66" s="119" t="s">
        <v>124</v>
      </c>
      <c r="AO66" s="117">
        <v>0</v>
      </c>
      <c r="AP66" s="117">
        <v>0</v>
      </c>
      <c r="AQ66" s="119" t="s">
        <v>124</v>
      </c>
      <c r="AR66" s="117">
        <v>0</v>
      </c>
      <c r="AS66" s="117">
        <v>1</v>
      </c>
      <c r="AT66" s="119" t="s">
        <v>139</v>
      </c>
      <c r="AU66" s="117">
        <v>1</v>
      </c>
      <c r="AV66" s="117">
        <v>0</v>
      </c>
      <c r="AW66" s="119" t="s">
        <v>124</v>
      </c>
      <c r="AX66" s="117">
        <v>0</v>
      </c>
      <c r="AY66" s="117">
        <v>0</v>
      </c>
      <c r="AZ66" s="119" t="s">
        <v>124</v>
      </c>
      <c r="BA66" s="117">
        <v>0</v>
      </c>
      <c r="BB66" s="117">
        <v>0</v>
      </c>
      <c r="BC66" s="117">
        <v>0</v>
      </c>
      <c r="BD66" s="117">
        <v>0</v>
      </c>
      <c r="BE66" s="117">
        <v>1</v>
      </c>
      <c r="BF66" s="117">
        <v>0</v>
      </c>
      <c r="BG66" s="117">
        <v>0</v>
      </c>
      <c r="BH66" s="117">
        <v>3</v>
      </c>
      <c r="BI66" s="27">
        <v>4</v>
      </c>
      <c r="BJ66" s="27" t="s">
        <v>125</v>
      </c>
      <c r="BK66" s="27" t="s">
        <v>140</v>
      </c>
      <c r="BL66" s="27" t="s">
        <v>141</v>
      </c>
    </row>
    <row r="67" spans="1:64">
      <c r="A67" s="27" t="s">
        <v>108</v>
      </c>
      <c r="B67" s="27" t="s">
        <v>109</v>
      </c>
      <c r="C67" s="27" t="s">
        <v>109</v>
      </c>
      <c r="D67" s="27" t="s">
        <v>128</v>
      </c>
      <c r="E67" s="27"/>
      <c r="F67" s="27" t="s">
        <v>508</v>
      </c>
      <c r="G67" s="27" t="s">
        <v>509</v>
      </c>
      <c r="H67" s="27"/>
      <c r="I67" s="27"/>
      <c r="J67" s="27"/>
      <c r="K67" s="27">
        <f t="shared" si="1"/>
        <v>0</v>
      </c>
      <c r="L67" s="27"/>
      <c r="M67" s="27" t="s">
        <v>173</v>
      </c>
      <c r="N67" s="27"/>
      <c r="O67" s="27"/>
      <c r="P67" s="27"/>
      <c r="Q67" s="27"/>
      <c r="R67" s="80"/>
      <c r="S67" s="27"/>
      <c r="T67" s="117"/>
      <c r="U67" s="117"/>
      <c r="V67" s="117"/>
      <c r="W67" s="117"/>
      <c r="X67" s="117"/>
      <c r="Y67" s="117"/>
      <c r="Z67" s="117"/>
      <c r="AA67" s="117"/>
      <c r="AB67" s="117"/>
      <c r="AC67" s="117"/>
      <c r="AD67" s="117"/>
      <c r="AE67" s="117"/>
      <c r="AF67" s="117"/>
      <c r="AG67" s="117"/>
      <c r="AH67" s="120"/>
      <c r="AI67" s="117"/>
      <c r="AJ67" s="117"/>
      <c r="AK67" s="117"/>
      <c r="AL67" s="117"/>
      <c r="AM67" s="117"/>
      <c r="AN67" s="117"/>
      <c r="AO67" s="117"/>
      <c r="AP67" s="117"/>
      <c r="AQ67" s="117"/>
      <c r="AR67" s="117"/>
      <c r="AS67" s="117"/>
      <c r="AT67" s="117"/>
      <c r="AU67" s="117"/>
      <c r="AV67" s="117"/>
      <c r="AW67" s="117"/>
      <c r="AX67" s="117"/>
      <c r="AY67" s="117"/>
      <c r="AZ67" s="117"/>
      <c r="BA67" s="117"/>
      <c r="BB67" s="117"/>
      <c r="BC67" s="117"/>
      <c r="BD67" s="117"/>
      <c r="BE67" s="117"/>
      <c r="BF67" s="117"/>
      <c r="BG67" s="117"/>
      <c r="BH67" s="117"/>
      <c r="BI67" s="27"/>
      <c r="BJ67" s="27"/>
      <c r="BK67" s="27"/>
      <c r="BL67" s="27"/>
    </row>
    <row r="68" spans="1:64">
      <c r="A68" s="27" t="s">
        <v>108</v>
      </c>
      <c r="B68" s="27" t="s">
        <v>109</v>
      </c>
      <c r="C68" s="27" t="s">
        <v>109</v>
      </c>
      <c r="D68" s="27" t="s">
        <v>128</v>
      </c>
      <c r="E68" s="27" t="s">
        <v>258</v>
      </c>
      <c r="F68" s="27" t="s">
        <v>510</v>
      </c>
      <c r="G68" s="27" t="s">
        <v>511</v>
      </c>
      <c r="H68" s="27"/>
      <c r="I68" s="27"/>
      <c r="J68" s="27" t="s">
        <v>512</v>
      </c>
      <c r="K68" s="27">
        <f t="shared" si="1"/>
        <v>15</v>
      </c>
      <c r="L68" s="27"/>
      <c r="M68" s="27" t="s">
        <v>507</v>
      </c>
      <c r="N68" s="27"/>
      <c r="O68" s="27"/>
      <c r="P68" s="27"/>
      <c r="Q68" s="27"/>
      <c r="R68" s="80"/>
      <c r="S68" s="27"/>
      <c r="T68" s="117">
        <v>8</v>
      </c>
      <c r="U68" s="117">
        <v>0</v>
      </c>
      <c r="V68" s="117">
        <v>0</v>
      </c>
      <c r="W68" s="117">
        <v>0</v>
      </c>
      <c r="X68" s="117">
        <v>0</v>
      </c>
      <c r="Y68" s="117">
        <v>0</v>
      </c>
      <c r="Z68" s="117">
        <v>2</v>
      </c>
      <c r="AA68" s="117">
        <v>0</v>
      </c>
      <c r="AB68" s="117">
        <v>5</v>
      </c>
      <c r="AC68" s="117">
        <v>0</v>
      </c>
      <c r="AD68" s="117">
        <v>0</v>
      </c>
      <c r="AE68" s="117">
        <v>0</v>
      </c>
      <c r="AF68" s="117">
        <v>0</v>
      </c>
      <c r="AG68" s="117">
        <v>0</v>
      </c>
      <c r="AH68" s="118">
        <v>0</v>
      </c>
      <c r="AI68" s="117">
        <v>0</v>
      </c>
      <c r="AJ68" s="117">
        <v>0</v>
      </c>
      <c r="AK68" s="119" t="s">
        <v>124</v>
      </c>
      <c r="AL68" s="117">
        <v>0</v>
      </c>
      <c r="AM68" s="117">
        <v>0</v>
      </c>
      <c r="AN68" s="119" t="s">
        <v>124</v>
      </c>
      <c r="AO68" s="117">
        <v>0</v>
      </c>
      <c r="AP68" s="117">
        <v>0</v>
      </c>
      <c r="AQ68" s="119" t="s">
        <v>124</v>
      </c>
      <c r="AR68" s="117">
        <v>0</v>
      </c>
      <c r="AS68" s="117">
        <v>0</v>
      </c>
      <c r="AT68" s="119" t="s">
        <v>124</v>
      </c>
      <c r="AU68" s="117">
        <v>0</v>
      </c>
      <c r="AV68" s="117">
        <v>1</v>
      </c>
      <c r="AW68" s="119" t="s">
        <v>139</v>
      </c>
      <c r="AX68" s="117">
        <v>1</v>
      </c>
      <c r="AY68" s="117">
        <v>0</v>
      </c>
      <c r="AZ68" s="119" t="s">
        <v>124</v>
      </c>
      <c r="BA68" s="117">
        <v>0</v>
      </c>
      <c r="BB68" s="117">
        <v>0</v>
      </c>
      <c r="BC68" s="117">
        <v>0</v>
      </c>
      <c r="BD68" s="117">
        <v>0</v>
      </c>
      <c r="BE68" s="117">
        <v>0</v>
      </c>
      <c r="BF68" s="117">
        <v>0</v>
      </c>
      <c r="BG68" s="117">
        <v>0</v>
      </c>
      <c r="BH68" s="117">
        <v>4</v>
      </c>
      <c r="BI68" s="27">
        <v>4</v>
      </c>
      <c r="BJ68" s="27" t="s">
        <v>513</v>
      </c>
      <c r="BK68" s="27" t="s">
        <v>140</v>
      </c>
      <c r="BL68" s="27" t="s">
        <v>141</v>
      </c>
    </row>
    <row r="69" spans="1:64">
      <c r="A69" s="27" t="s">
        <v>108</v>
      </c>
      <c r="B69" s="27" t="s">
        <v>109</v>
      </c>
      <c r="C69" s="27" t="s">
        <v>109</v>
      </c>
      <c r="D69" s="27" t="s">
        <v>450</v>
      </c>
      <c r="E69" s="27"/>
      <c r="F69" s="27" t="s">
        <v>514</v>
      </c>
      <c r="G69" s="27" t="s">
        <v>515</v>
      </c>
      <c r="H69" s="27"/>
      <c r="I69" s="27"/>
      <c r="J69" s="27"/>
      <c r="K69" s="27">
        <f t="shared" ref="K69:K100" si="2">SUM(T69:AI69)</f>
        <v>0</v>
      </c>
      <c r="L69" s="27"/>
      <c r="M69" s="27" t="s">
        <v>173</v>
      </c>
      <c r="N69" s="27"/>
      <c r="O69" s="27"/>
      <c r="P69" s="27"/>
      <c r="Q69" s="27"/>
      <c r="R69" s="80"/>
      <c r="S69" s="27"/>
      <c r="T69" s="117"/>
      <c r="U69" s="117"/>
      <c r="V69" s="117"/>
      <c r="W69" s="117"/>
      <c r="X69" s="117"/>
      <c r="Y69" s="117"/>
      <c r="Z69" s="117"/>
      <c r="AA69" s="117"/>
      <c r="AB69" s="117"/>
      <c r="AC69" s="117"/>
      <c r="AD69" s="117"/>
      <c r="AE69" s="117"/>
      <c r="AF69" s="117"/>
      <c r="AG69" s="117"/>
      <c r="AH69" s="120"/>
      <c r="AI69" s="117"/>
      <c r="AJ69" s="117"/>
      <c r="AK69" s="117"/>
      <c r="AL69" s="117"/>
      <c r="AM69" s="117"/>
      <c r="AN69" s="117"/>
      <c r="AO69" s="117"/>
      <c r="AP69" s="117"/>
      <c r="AQ69" s="117"/>
      <c r="AR69" s="117"/>
      <c r="AS69" s="117"/>
      <c r="AT69" s="117"/>
      <c r="AU69" s="117"/>
      <c r="AV69" s="117"/>
      <c r="AW69" s="117"/>
      <c r="AX69" s="117"/>
      <c r="AY69" s="117"/>
      <c r="AZ69" s="117"/>
      <c r="BA69" s="117"/>
      <c r="BB69" s="117"/>
      <c r="BC69" s="117"/>
      <c r="BD69" s="117"/>
      <c r="BE69" s="117"/>
      <c r="BF69" s="117"/>
      <c r="BG69" s="117"/>
      <c r="BH69" s="117"/>
      <c r="BI69" s="27"/>
      <c r="BJ69" s="27"/>
      <c r="BK69" s="27"/>
      <c r="BL69" s="27"/>
    </row>
    <row r="70" spans="1:64">
      <c r="A70" s="27" t="s">
        <v>108</v>
      </c>
      <c r="B70" s="27" t="s">
        <v>109</v>
      </c>
      <c r="C70" s="27" t="s">
        <v>109</v>
      </c>
      <c r="D70" s="27" t="s">
        <v>450</v>
      </c>
      <c r="E70" s="27"/>
      <c r="F70" s="27" t="s">
        <v>516</v>
      </c>
      <c r="G70" s="27" t="s">
        <v>517</v>
      </c>
      <c r="H70" s="27"/>
      <c r="I70" s="27"/>
      <c r="J70" s="27"/>
      <c r="K70" s="27">
        <f t="shared" si="2"/>
        <v>0</v>
      </c>
      <c r="L70" s="27"/>
      <c r="M70" s="27" t="s">
        <v>173</v>
      </c>
      <c r="N70" s="27"/>
      <c r="O70" s="27"/>
      <c r="P70" s="27"/>
      <c r="Q70" s="27"/>
      <c r="R70" s="80"/>
      <c r="S70" s="27"/>
      <c r="T70" s="117"/>
      <c r="U70" s="117"/>
      <c r="V70" s="117"/>
      <c r="W70" s="117"/>
      <c r="X70" s="117"/>
      <c r="Y70" s="117"/>
      <c r="Z70" s="117"/>
      <c r="AA70" s="117"/>
      <c r="AB70" s="117"/>
      <c r="AC70" s="117"/>
      <c r="AD70" s="117"/>
      <c r="AE70" s="117"/>
      <c r="AF70" s="117"/>
      <c r="AG70" s="117"/>
      <c r="AH70" s="120"/>
      <c r="AI70" s="117"/>
      <c r="AJ70" s="117"/>
      <c r="AK70" s="117"/>
      <c r="AL70" s="117"/>
      <c r="AM70" s="117"/>
      <c r="AN70" s="117"/>
      <c r="AO70" s="117"/>
      <c r="AP70" s="117"/>
      <c r="AQ70" s="117"/>
      <c r="AR70" s="117"/>
      <c r="AS70" s="117"/>
      <c r="AT70" s="117"/>
      <c r="AU70" s="117"/>
      <c r="AV70" s="117"/>
      <c r="AW70" s="117"/>
      <c r="AX70" s="117"/>
      <c r="AY70" s="117"/>
      <c r="AZ70" s="117"/>
      <c r="BA70" s="117"/>
      <c r="BB70" s="117"/>
      <c r="BC70" s="117"/>
      <c r="BD70" s="117"/>
      <c r="BE70" s="117"/>
      <c r="BF70" s="117"/>
      <c r="BG70" s="117"/>
      <c r="BH70" s="117"/>
      <c r="BI70" s="27"/>
      <c r="BJ70" s="27"/>
      <c r="BK70" s="27"/>
      <c r="BL70" s="27"/>
    </row>
    <row r="71" spans="1:64">
      <c r="A71" s="27" t="s">
        <v>108</v>
      </c>
      <c r="B71" s="27" t="s">
        <v>109</v>
      </c>
      <c r="C71" s="27" t="s">
        <v>109</v>
      </c>
      <c r="D71" s="27" t="s">
        <v>128</v>
      </c>
      <c r="E71" s="27"/>
      <c r="F71" s="27" t="s">
        <v>518</v>
      </c>
      <c r="G71" s="27" t="s">
        <v>519</v>
      </c>
      <c r="H71" s="27"/>
      <c r="I71" s="27"/>
      <c r="J71" s="27"/>
      <c r="K71" s="27">
        <f t="shared" si="2"/>
        <v>0</v>
      </c>
      <c r="L71" s="27"/>
      <c r="M71" s="27" t="s">
        <v>173</v>
      </c>
      <c r="N71" s="27"/>
      <c r="O71" s="27"/>
      <c r="P71" s="27"/>
      <c r="Q71" s="27"/>
      <c r="R71" s="80"/>
      <c r="S71" s="27"/>
      <c r="T71" s="117"/>
      <c r="U71" s="117"/>
      <c r="V71" s="117"/>
      <c r="W71" s="117"/>
      <c r="X71" s="117"/>
      <c r="Y71" s="117"/>
      <c r="Z71" s="117"/>
      <c r="AA71" s="117"/>
      <c r="AB71" s="117"/>
      <c r="AC71" s="117"/>
      <c r="AD71" s="117"/>
      <c r="AE71" s="117"/>
      <c r="AF71" s="117"/>
      <c r="AG71" s="117"/>
      <c r="AH71" s="120"/>
      <c r="AI71" s="117"/>
      <c r="AJ71" s="117"/>
      <c r="AK71" s="117"/>
      <c r="AL71" s="117"/>
      <c r="AM71" s="117"/>
      <c r="AN71" s="117"/>
      <c r="AO71" s="117"/>
      <c r="AP71" s="117"/>
      <c r="AQ71" s="117"/>
      <c r="AR71" s="117"/>
      <c r="AS71" s="117"/>
      <c r="AT71" s="117"/>
      <c r="AU71" s="117"/>
      <c r="AV71" s="117"/>
      <c r="AW71" s="117"/>
      <c r="AX71" s="117"/>
      <c r="AY71" s="117"/>
      <c r="AZ71" s="117"/>
      <c r="BA71" s="117"/>
      <c r="BB71" s="117"/>
      <c r="BC71" s="117"/>
      <c r="BD71" s="117"/>
      <c r="BE71" s="117"/>
      <c r="BF71" s="117"/>
      <c r="BG71" s="117"/>
      <c r="BH71" s="117"/>
      <c r="BI71" s="27"/>
      <c r="BJ71" s="27"/>
      <c r="BK71" s="27"/>
      <c r="BL71" s="27"/>
    </row>
    <row r="72" spans="1:64">
      <c r="A72" s="27" t="s">
        <v>108</v>
      </c>
      <c r="B72" s="27" t="s">
        <v>109</v>
      </c>
      <c r="C72" s="27" t="s">
        <v>109</v>
      </c>
      <c r="D72" s="27" t="s">
        <v>128</v>
      </c>
      <c r="E72" s="27"/>
      <c r="F72" s="27" t="s">
        <v>520</v>
      </c>
      <c r="G72" s="27" t="s">
        <v>521</v>
      </c>
      <c r="H72" s="27"/>
      <c r="I72" s="27"/>
      <c r="J72" s="27"/>
      <c r="K72" s="27">
        <f t="shared" si="2"/>
        <v>0</v>
      </c>
      <c r="L72" s="27"/>
      <c r="M72" s="27" t="s">
        <v>173</v>
      </c>
      <c r="N72" s="27"/>
      <c r="O72" s="27"/>
      <c r="P72" s="27"/>
      <c r="Q72" s="27"/>
      <c r="R72" s="80"/>
      <c r="S72" s="27"/>
      <c r="T72" s="117"/>
      <c r="U72" s="117"/>
      <c r="V72" s="117"/>
      <c r="W72" s="117"/>
      <c r="X72" s="117"/>
      <c r="Y72" s="117"/>
      <c r="Z72" s="117"/>
      <c r="AA72" s="117"/>
      <c r="AB72" s="117"/>
      <c r="AC72" s="117"/>
      <c r="AD72" s="117"/>
      <c r="AE72" s="117"/>
      <c r="AF72" s="117"/>
      <c r="AG72" s="117"/>
      <c r="AH72" s="120"/>
      <c r="AI72" s="117"/>
      <c r="AJ72" s="117"/>
      <c r="AK72" s="117"/>
      <c r="AL72" s="117"/>
      <c r="AM72" s="117"/>
      <c r="AN72" s="117"/>
      <c r="AO72" s="117"/>
      <c r="AP72" s="117"/>
      <c r="AQ72" s="117"/>
      <c r="AR72" s="117"/>
      <c r="AS72" s="117"/>
      <c r="AT72" s="117"/>
      <c r="AU72" s="117"/>
      <c r="AV72" s="117"/>
      <c r="AW72" s="117"/>
      <c r="AX72" s="117"/>
      <c r="AY72" s="117"/>
      <c r="AZ72" s="117"/>
      <c r="BA72" s="117"/>
      <c r="BB72" s="117"/>
      <c r="BC72" s="117"/>
      <c r="BD72" s="117"/>
      <c r="BE72" s="117"/>
      <c r="BF72" s="117"/>
      <c r="BG72" s="117"/>
      <c r="BH72" s="117"/>
      <c r="BI72" s="27"/>
      <c r="BJ72" s="27"/>
      <c r="BK72" s="27"/>
      <c r="BL72" s="27"/>
    </row>
    <row r="73" spans="1:64">
      <c r="A73" s="27" t="s">
        <v>108</v>
      </c>
      <c r="B73" s="27" t="s">
        <v>109</v>
      </c>
      <c r="C73" s="27" t="s">
        <v>109</v>
      </c>
      <c r="D73" s="27" t="s">
        <v>450</v>
      </c>
      <c r="E73" s="27"/>
      <c r="F73" s="27" t="s">
        <v>522</v>
      </c>
      <c r="G73" s="27" t="s">
        <v>523</v>
      </c>
      <c r="H73" s="27"/>
      <c r="I73" s="27"/>
      <c r="J73" s="27"/>
      <c r="K73" s="27">
        <f t="shared" si="2"/>
        <v>0</v>
      </c>
      <c r="L73" s="27"/>
      <c r="M73" s="27" t="s">
        <v>173</v>
      </c>
      <c r="N73" s="27"/>
      <c r="O73" s="27"/>
      <c r="P73" s="27"/>
      <c r="Q73" s="27"/>
      <c r="R73" s="80"/>
      <c r="S73" s="27"/>
      <c r="T73" s="117"/>
      <c r="U73" s="117"/>
      <c r="V73" s="117"/>
      <c r="W73" s="117"/>
      <c r="X73" s="117"/>
      <c r="Y73" s="117"/>
      <c r="Z73" s="117"/>
      <c r="AA73" s="117"/>
      <c r="AB73" s="117"/>
      <c r="AC73" s="117"/>
      <c r="AD73" s="117"/>
      <c r="AE73" s="117"/>
      <c r="AF73" s="117"/>
      <c r="AG73" s="117"/>
      <c r="AH73" s="120"/>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27"/>
      <c r="BJ73" s="27"/>
      <c r="BK73" s="27"/>
      <c r="BL73" s="27"/>
    </row>
    <row r="74" spans="1:64">
      <c r="A74" s="27" t="s">
        <v>108</v>
      </c>
      <c r="B74" s="27" t="s">
        <v>109</v>
      </c>
      <c r="C74" s="27" t="s">
        <v>109</v>
      </c>
      <c r="D74" s="27" t="s">
        <v>450</v>
      </c>
      <c r="E74" s="27"/>
      <c r="F74" s="27" t="s">
        <v>524</v>
      </c>
      <c r="G74" s="27" t="s">
        <v>525</v>
      </c>
      <c r="H74" s="27"/>
      <c r="I74" s="27"/>
      <c r="J74" s="27"/>
      <c r="K74" s="27">
        <f t="shared" si="2"/>
        <v>0</v>
      </c>
      <c r="L74" s="27"/>
      <c r="M74" s="27" t="s">
        <v>173</v>
      </c>
      <c r="N74" s="27"/>
      <c r="O74" s="27"/>
      <c r="P74" s="27"/>
      <c r="Q74" s="27"/>
      <c r="R74" s="80"/>
      <c r="S74" s="27"/>
      <c r="T74" s="117"/>
      <c r="U74" s="117"/>
      <c r="V74" s="117"/>
      <c r="W74" s="117"/>
      <c r="X74" s="117"/>
      <c r="Y74" s="117"/>
      <c r="Z74" s="117"/>
      <c r="AA74" s="117"/>
      <c r="AB74" s="117"/>
      <c r="AC74" s="117"/>
      <c r="AD74" s="117"/>
      <c r="AE74" s="117"/>
      <c r="AF74" s="117"/>
      <c r="AG74" s="117"/>
      <c r="AH74" s="120"/>
      <c r="AI74" s="117"/>
      <c r="AJ74" s="117"/>
      <c r="AK74" s="117"/>
      <c r="AL74" s="117"/>
      <c r="AM74" s="117"/>
      <c r="AN74" s="117"/>
      <c r="AO74" s="117"/>
      <c r="AP74" s="117"/>
      <c r="AQ74" s="117"/>
      <c r="AR74" s="117"/>
      <c r="AS74" s="117"/>
      <c r="AT74" s="117"/>
      <c r="AU74" s="117"/>
      <c r="AV74" s="117"/>
      <c r="AW74" s="117"/>
      <c r="AX74" s="117"/>
      <c r="AY74" s="117"/>
      <c r="AZ74" s="117"/>
      <c r="BA74" s="117"/>
      <c r="BB74" s="117"/>
      <c r="BC74" s="117"/>
      <c r="BD74" s="117"/>
      <c r="BE74" s="117"/>
      <c r="BF74" s="117"/>
      <c r="BG74" s="117"/>
      <c r="BH74" s="117"/>
      <c r="BI74" s="27"/>
      <c r="BJ74" s="27"/>
      <c r="BK74" s="27"/>
      <c r="BL74" s="27"/>
    </row>
    <row r="75" spans="1:64">
      <c r="A75" s="27" t="s">
        <v>108</v>
      </c>
      <c r="B75" s="27" t="s">
        <v>109</v>
      </c>
      <c r="C75" s="27" t="s">
        <v>109</v>
      </c>
      <c r="D75" s="27" t="s">
        <v>450</v>
      </c>
      <c r="E75" s="27"/>
      <c r="F75" s="27" t="s">
        <v>526</v>
      </c>
      <c r="G75" s="27" t="s">
        <v>527</v>
      </c>
      <c r="H75" s="27"/>
      <c r="I75" s="27"/>
      <c r="J75" s="27"/>
      <c r="K75" s="27">
        <f t="shared" si="2"/>
        <v>0</v>
      </c>
      <c r="L75" s="27"/>
      <c r="M75" s="27" t="s">
        <v>173</v>
      </c>
      <c r="N75" s="27"/>
      <c r="O75" s="27"/>
      <c r="P75" s="27"/>
      <c r="Q75" s="27"/>
      <c r="R75" s="80"/>
      <c r="S75" s="27"/>
      <c r="T75" s="117"/>
      <c r="U75" s="117"/>
      <c r="V75" s="117"/>
      <c r="W75" s="117"/>
      <c r="X75" s="117"/>
      <c r="Y75" s="117"/>
      <c r="Z75" s="117"/>
      <c r="AA75" s="117"/>
      <c r="AB75" s="117"/>
      <c r="AC75" s="117"/>
      <c r="AD75" s="117"/>
      <c r="AE75" s="117"/>
      <c r="AF75" s="117"/>
      <c r="AG75" s="117"/>
      <c r="AH75" s="120"/>
      <c r="AI75" s="117"/>
      <c r="AJ75" s="117"/>
      <c r="AK75" s="117"/>
      <c r="AL75" s="117"/>
      <c r="AM75" s="117"/>
      <c r="AN75" s="117"/>
      <c r="AO75" s="117"/>
      <c r="AP75" s="117"/>
      <c r="AQ75" s="117"/>
      <c r="AR75" s="117"/>
      <c r="AS75" s="117"/>
      <c r="AT75" s="117"/>
      <c r="AU75" s="117"/>
      <c r="AV75" s="117"/>
      <c r="AW75" s="117"/>
      <c r="AX75" s="117"/>
      <c r="AY75" s="117"/>
      <c r="AZ75" s="117"/>
      <c r="BA75" s="117"/>
      <c r="BB75" s="117"/>
      <c r="BC75" s="117"/>
      <c r="BD75" s="117"/>
      <c r="BE75" s="117"/>
      <c r="BF75" s="117"/>
      <c r="BG75" s="117"/>
      <c r="BH75" s="117"/>
      <c r="BI75" s="27"/>
      <c r="BJ75" s="27"/>
      <c r="BK75" s="27"/>
      <c r="BL75" s="27"/>
    </row>
    <row r="76" spans="1:64">
      <c r="A76" s="27" t="s">
        <v>108</v>
      </c>
      <c r="B76" s="27" t="s">
        <v>109</v>
      </c>
      <c r="C76" s="27" t="s">
        <v>109</v>
      </c>
      <c r="D76" s="27" t="s">
        <v>128</v>
      </c>
      <c r="E76" s="27"/>
      <c r="F76" s="27" t="s">
        <v>528</v>
      </c>
      <c r="G76" s="27" t="s">
        <v>529</v>
      </c>
      <c r="H76" s="27"/>
      <c r="I76" s="27"/>
      <c r="J76" s="27"/>
      <c r="K76" s="27">
        <f t="shared" si="2"/>
        <v>0</v>
      </c>
      <c r="L76" s="27"/>
      <c r="M76" s="27" t="s">
        <v>173</v>
      </c>
      <c r="N76" s="27"/>
      <c r="O76" s="27"/>
      <c r="P76" s="27"/>
      <c r="Q76" s="27"/>
      <c r="R76" s="80"/>
      <c r="S76" s="27"/>
      <c r="T76" s="117"/>
      <c r="U76" s="117"/>
      <c r="V76" s="117"/>
      <c r="W76" s="117"/>
      <c r="X76" s="117"/>
      <c r="Y76" s="117"/>
      <c r="Z76" s="117"/>
      <c r="AA76" s="117"/>
      <c r="AB76" s="117"/>
      <c r="AC76" s="117"/>
      <c r="AD76" s="117"/>
      <c r="AE76" s="117"/>
      <c r="AF76" s="117"/>
      <c r="AG76" s="117"/>
      <c r="AH76" s="120"/>
      <c r="AI76" s="117"/>
      <c r="AJ76" s="117"/>
      <c r="AK76" s="117"/>
      <c r="AL76" s="117"/>
      <c r="AM76" s="117"/>
      <c r="AN76" s="117"/>
      <c r="AO76" s="117"/>
      <c r="AP76" s="117"/>
      <c r="AQ76" s="117"/>
      <c r="AR76" s="117"/>
      <c r="AS76" s="117"/>
      <c r="AT76" s="117"/>
      <c r="AU76" s="117"/>
      <c r="AV76" s="117"/>
      <c r="AW76" s="117"/>
      <c r="AX76" s="117"/>
      <c r="AY76" s="117"/>
      <c r="AZ76" s="117"/>
      <c r="BA76" s="117"/>
      <c r="BB76" s="117"/>
      <c r="BC76" s="117"/>
      <c r="BD76" s="117"/>
      <c r="BE76" s="117"/>
      <c r="BF76" s="117"/>
      <c r="BG76" s="117"/>
      <c r="BH76" s="117"/>
      <c r="BI76" s="27"/>
      <c r="BJ76" s="27"/>
      <c r="BK76" s="27"/>
      <c r="BL76" s="27"/>
    </row>
    <row r="77" spans="1:64">
      <c r="A77" s="27" t="s">
        <v>108</v>
      </c>
      <c r="B77" s="27" t="s">
        <v>109</v>
      </c>
      <c r="C77" s="27" t="s">
        <v>109</v>
      </c>
      <c r="D77" s="27" t="s">
        <v>248</v>
      </c>
      <c r="E77" s="27"/>
      <c r="F77" s="27" t="s">
        <v>530</v>
      </c>
      <c r="G77" s="27" t="s">
        <v>531</v>
      </c>
      <c r="H77" s="27"/>
      <c r="I77" s="27"/>
      <c r="J77" s="27"/>
      <c r="K77" s="27">
        <f t="shared" si="2"/>
        <v>0</v>
      </c>
      <c r="L77" s="27"/>
      <c r="M77" s="27" t="s">
        <v>173</v>
      </c>
      <c r="N77" s="27"/>
      <c r="O77" s="27"/>
      <c r="P77" s="27"/>
      <c r="Q77" s="27"/>
      <c r="R77" s="80"/>
      <c r="S77" s="27"/>
      <c r="T77" s="117"/>
      <c r="U77" s="117"/>
      <c r="V77" s="117"/>
      <c r="W77" s="117"/>
      <c r="X77" s="117"/>
      <c r="Y77" s="117"/>
      <c r="Z77" s="117"/>
      <c r="AA77" s="117"/>
      <c r="AB77" s="117"/>
      <c r="AC77" s="117"/>
      <c r="AD77" s="117"/>
      <c r="AE77" s="117"/>
      <c r="AF77" s="117"/>
      <c r="AG77" s="117"/>
      <c r="AH77" s="120"/>
      <c r="AI77" s="117"/>
      <c r="AJ77" s="117"/>
      <c r="AK77" s="117"/>
      <c r="AL77" s="117"/>
      <c r="AM77" s="117"/>
      <c r="AN77" s="117"/>
      <c r="AO77" s="117"/>
      <c r="AP77" s="117"/>
      <c r="AQ77" s="117"/>
      <c r="AR77" s="117"/>
      <c r="AS77" s="117"/>
      <c r="AT77" s="117"/>
      <c r="AU77" s="117"/>
      <c r="AV77" s="117"/>
      <c r="AW77" s="117"/>
      <c r="AX77" s="117"/>
      <c r="AY77" s="117"/>
      <c r="AZ77" s="117"/>
      <c r="BA77" s="117"/>
      <c r="BB77" s="117"/>
      <c r="BC77" s="117"/>
      <c r="BD77" s="117"/>
      <c r="BE77" s="117"/>
      <c r="BF77" s="117"/>
      <c r="BG77" s="117"/>
      <c r="BH77" s="117"/>
      <c r="BI77" s="27"/>
      <c r="BJ77" s="27"/>
      <c r="BK77" s="27"/>
      <c r="BL77" s="27"/>
    </row>
    <row r="78" spans="1:64">
      <c r="A78" s="27" t="s">
        <v>108</v>
      </c>
      <c r="B78" s="27" t="s">
        <v>109</v>
      </c>
      <c r="C78" s="27" t="s">
        <v>109</v>
      </c>
      <c r="D78" s="27" t="s">
        <v>450</v>
      </c>
      <c r="E78" s="27"/>
      <c r="F78" s="27" t="s">
        <v>532</v>
      </c>
      <c r="G78" s="27" t="s">
        <v>533</v>
      </c>
      <c r="H78" s="27"/>
      <c r="I78" s="27"/>
      <c r="J78" s="27"/>
      <c r="K78" s="27">
        <f t="shared" si="2"/>
        <v>0</v>
      </c>
      <c r="L78" s="27"/>
      <c r="M78" s="27" t="s">
        <v>173</v>
      </c>
      <c r="N78" s="27"/>
      <c r="O78" s="27"/>
      <c r="P78" s="27"/>
      <c r="Q78" s="27"/>
      <c r="R78" s="80"/>
      <c r="S78" s="27"/>
      <c r="T78" s="117"/>
      <c r="U78" s="117"/>
      <c r="V78" s="117"/>
      <c r="W78" s="117"/>
      <c r="X78" s="117"/>
      <c r="Y78" s="117"/>
      <c r="Z78" s="117"/>
      <c r="AA78" s="117"/>
      <c r="AB78" s="117"/>
      <c r="AC78" s="117"/>
      <c r="AD78" s="117"/>
      <c r="AE78" s="117"/>
      <c r="AF78" s="117"/>
      <c r="AG78" s="117"/>
      <c r="AH78" s="120"/>
      <c r="AI78" s="117"/>
      <c r="AJ78" s="117"/>
      <c r="AK78" s="117"/>
      <c r="AL78" s="117"/>
      <c r="AM78" s="117"/>
      <c r="AN78" s="117"/>
      <c r="AO78" s="117"/>
      <c r="AP78" s="117"/>
      <c r="AQ78" s="117"/>
      <c r="AR78" s="117"/>
      <c r="AS78" s="117"/>
      <c r="AT78" s="117"/>
      <c r="AU78" s="117"/>
      <c r="AV78" s="117"/>
      <c r="AW78" s="117"/>
      <c r="AX78" s="117"/>
      <c r="AY78" s="117"/>
      <c r="AZ78" s="117"/>
      <c r="BA78" s="117"/>
      <c r="BB78" s="117"/>
      <c r="BC78" s="117"/>
      <c r="BD78" s="117"/>
      <c r="BE78" s="117"/>
      <c r="BF78" s="117"/>
      <c r="BG78" s="117"/>
      <c r="BH78" s="117"/>
      <c r="BI78" s="27"/>
      <c r="BJ78" s="27"/>
      <c r="BK78" s="27"/>
      <c r="BL78" s="27"/>
    </row>
    <row r="79" spans="1:64">
      <c r="A79" s="27" t="s">
        <v>108</v>
      </c>
      <c r="B79" s="27" t="s">
        <v>109</v>
      </c>
      <c r="C79" s="27" t="s">
        <v>109</v>
      </c>
      <c r="D79" s="27" t="s">
        <v>248</v>
      </c>
      <c r="E79" s="27"/>
      <c r="F79" s="27" t="s">
        <v>534</v>
      </c>
      <c r="G79" s="27" t="s">
        <v>535</v>
      </c>
      <c r="H79" s="27"/>
      <c r="I79" s="27"/>
      <c r="J79" s="27"/>
      <c r="K79" s="27">
        <f t="shared" si="2"/>
        <v>0</v>
      </c>
      <c r="L79" s="27"/>
      <c r="M79" s="27" t="s">
        <v>173</v>
      </c>
      <c r="N79" s="27"/>
      <c r="O79" s="27"/>
      <c r="P79" s="27"/>
      <c r="Q79" s="27"/>
      <c r="R79" s="80"/>
      <c r="S79" s="27"/>
      <c r="T79" s="117"/>
      <c r="U79" s="117"/>
      <c r="V79" s="117"/>
      <c r="W79" s="117"/>
      <c r="X79" s="117"/>
      <c r="Y79" s="117"/>
      <c r="Z79" s="117"/>
      <c r="AA79" s="117"/>
      <c r="AB79" s="117"/>
      <c r="AC79" s="117"/>
      <c r="AD79" s="117"/>
      <c r="AE79" s="117"/>
      <c r="AF79" s="117"/>
      <c r="AG79" s="117"/>
      <c r="AH79" s="120"/>
      <c r="AI79" s="117"/>
      <c r="AJ79" s="117"/>
      <c r="AK79" s="117"/>
      <c r="AL79" s="117"/>
      <c r="AM79" s="117"/>
      <c r="AN79" s="117"/>
      <c r="AO79" s="117"/>
      <c r="AP79" s="117"/>
      <c r="AQ79" s="117"/>
      <c r="AR79" s="117"/>
      <c r="AS79" s="117"/>
      <c r="AT79" s="117"/>
      <c r="AU79" s="117"/>
      <c r="AV79" s="117"/>
      <c r="AW79" s="117"/>
      <c r="AX79" s="117"/>
      <c r="AY79" s="117"/>
      <c r="AZ79" s="117"/>
      <c r="BA79" s="117"/>
      <c r="BB79" s="117"/>
      <c r="BC79" s="117"/>
      <c r="BD79" s="117"/>
      <c r="BE79" s="117"/>
      <c r="BF79" s="117"/>
      <c r="BG79" s="117"/>
      <c r="BH79" s="117"/>
      <c r="BI79" s="27"/>
      <c r="BJ79" s="27"/>
      <c r="BK79" s="27"/>
      <c r="BL79" s="27"/>
    </row>
    <row r="80" spans="1:64">
      <c r="A80" s="27" t="s">
        <v>108</v>
      </c>
      <c r="B80" s="27" t="s">
        <v>109</v>
      </c>
      <c r="C80" s="27" t="s">
        <v>109</v>
      </c>
      <c r="D80" s="27" t="s">
        <v>248</v>
      </c>
      <c r="E80" s="27"/>
      <c r="F80" s="27" t="s">
        <v>536</v>
      </c>
      <c r="G80" s="27" t="s">
        <v>537</v>
      </c>
      <c r="H80" s="27"/>
      <c r="I80" s="27"/>
      <c r="J80" s="27"/>
      <c r="K80" s="27">
        <f t="shared" si="2"/>
        <v>0</v>
      </c>
      <c r="L80" s="27"/>
      <c r="M80" s="27" t="s">
        <v>173</v>
      </c>
      <c r="N80" s="27"/>
      <c r="O80" s="27"/>
      <c r="P80" s="27"/>
      <c r="Q80" s="27"/>
      <c r="R80" s="80"/>
      <c r="S80" s="27"/>
      <c r="T80" s="117"/>
      <c r="U80" s="117"/>
      <c r="V80" s="117"/>
      <c r="W80" s="117"/>
      <c r="X80" s="117"/>
      <c r="Y80" s="117"/>
      <c r="Z80" s="117"/>
      <c r="AA80" s="117"/>
      <c r="AB80" s="117"/>
      <c r="AC80" s="117"/>
      <c r="AD80" s="117"/>
      <c r="AE80" s="117"/>
      <c r="AF80" s="117"/>
      <c r="AG80" s="117"/>
      <c r="AH80" s="120"/>
      <c r="AI80" s="117"/>
      <c r="AJ80" s="117"/>
      <c r="AK80" s="117"/>
      <c r="AL80" s="117"/>
      <c r="AM80" s="117"/>
      <c r="AN80" s="117"/>
      <c r="AO80" s="117"/>
      <c r="AP80" s="117"/>
      <c r="AQ80" s="117"/>
      <c r="AR80" s="117"/>
      <c r="AS80" s="117"/>
      <c r="AT80" s="117"/>
      <c r="AU80" s="117"/>
      <c r="AV80" s="117"/>
      <c r="AW80" s="117"/>
      <c r="AX80" s="117"/>
      <c r="AY80" s="117"/>
      <c r="AZ80" s="117"/>
      <c r="BA80" s="117"/>
      <c r="BB80" s="117"/>
      <c r="BC80" s="117"/>
      <c r="BD80" s="117"/>
      <c r="BE80" s="117"/>
      <c r="BF80" s="117"/>
      <c r="BG80" s="117"/>
      <c r="BH80" s="117"/>
      <c r="BI80" s="27"/>
      <c r="BJ80" s="27"/>
      <c r="BK80" s="27"/>
      <c r="BL80" s="27"/>
    </row>
    <row r="81" spans="1:64">
      <c r="A81" s="27" t="s">
        <v>108</v>
      </c>
      <c r="B81" s="27" t="s">
        <v>109</v>
      </c>
      <c r="C81" s="27" t="s">
        <v>109</v>
      </c>
      <c r="D81" s="27" t="s">
        <v>110</v>
      </c>
      <c r="E81" s="27"/>
      <c r="F81" s="27" t="s">
        <v>538</v>
      </c>
      <c r="G81" s="27" t="s">
        <v>539</v>
      </c>
      <c r="H81" s="27"/>
      <c r="I81" s="27"/>
      <c r="J81" s="27"/>
      <c r="K81" s="27">
        <f t="shared" si="2"/>
        <v>0</v>
      </c>
      <c r="L81" s="27"/>
      <c r="M81" s="27" t="s">
        <v>173</v>
      </c>
      <c r="N81" s="27"/>
      <c r="O81" s="27"/>
      <c r="P81" s="27"/>
      <c r="Q81" s="27"/>
      <c r="R81" s="80"/>
      <c r="S81" s="27"/>
      <c r="T81" s="117"/>
      <c r="U81" s="117"/>
      <c r="V81" s="117"/>
      <c r="W81" s="117"/>
      <c r="X81" s="117"/>
      <c r="Y81" s="117"/>
      <c r="Z81" s="117"/>
      <c r="AA81" s="117"/>
      <c r="AB81" s="117"/>
      <c r="AC81" s="117"/>
      <c r="AD81" s="117"/>
      <c r="AE81" s="117"/>
      <c r="AF81" s="117"/>
      <c r="AG81" s="117"/>
      <c r="AH81" s="120"/>
      <c r="AI81" s="117"/>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27"/>
      <c r="BJ81" s="27"/>
      <c r="BK81" s="27"/>
      <c r="BL81" s="27"/>
    </row>
    <row r="82" spans="1:64">
      <c r="A82" s="27" t="s">
        <v>108</v>
      </c>
      <c r="B82" s="27" t="s">
        <v>109</v>
      </c>
      <c r="C82" s="27" t="s">
        <v>109</v>
      </c>
      <c r="D82" s="27" t="s">
        <v>128</v>
      </c>
      <c r="E82" s="27" t="s">
        <v>111</v>
      </c>
      <c r="F82" s="27" t="s">
        <v>540</v>
      </c>
      <c r="G82" s="27" t="s">
        <v>541</v>
      </c>
      <c r="H82" s="27"/>
      <c r="I82" s="27"/>
      <c r="J82" s="27" t="s">
        <v>116</v>
      </c>
      <c r="K82" s="27">
        <f t="shared" si="2"/>
        <v>53</v>
      </c>
      <c r="L82" s="27"/>
      <c r="M82" s="27" t="s">
        <v>117</v>
      </c>
      <c r="N82" s="27" t="s">
        <v>118</v>
      </c>
      <c r="O82" s="27"/>
      <c r="P82" s="27"/>
      <c r="Q82" s="27"/>
      <c r="R82" s="80"/>
      <c r="S82" s="27"/>
      <c r="T82" s="117">
        <v>21</v>
      </c>
      <c r="U82" s="118">
        <v>4</v>
      </c>
      <c r="V82" s="118">
        <v>2</v>
      </c>
      <c r="W82" s="118">
        <v>5</v>
      </c>
      <c r="X82" s="118">
        <v>0</v>
      </c>
      <c r="Y82" s="118">
        <v>2</v>
      </c>
      <c r="Z82" s="118">
        <v>7</v>
      </c>
      <c r="AA82" s="118">
        <v>0</v>
      </c>
      <c r="AB82" s="118">
        <v>12</v>
      </c>
      <c r="AC82" s="118">
        <v>0</v>
      </c>
      <c r="AD82" s="118">
        <v>0</v>
      </c>
      <c r="AE82" s="118">
        <v>0</v>
      </c>
      <c r="AF82" s="118">
        <v>0</v>
      </c>
      <c r="AG82" s="118">
        <v>0</v>
      </c>
      <c r="AH82" s="118">
        <v>0</v>
      </c>
      <c r="AI82" s="118">
        <v>0</v>
      </c>
      <c r="AJ82" s="118">
        <v>0</v>
      </c>
      <c r="AK82" s="119" t="s">
        <v>124</v>
      </c>
      <c r="AL82" s="118">
        <v>0</v>
      </c>
      <c r="AM82" s="118">
        <v>1</v>
      </c>
      <c r="AN82" s="119" t="s">
        <v>124</v>
      </c>
      <c r="AO82" s="118">
        <v>0</v>
      </c>
      <c r="AP82" s="118">
        <v>1</v>
      </c>
      <c r="AQ82" s="119" t="s">
        <v>124</v>
      </c>
      <c r="AR82" s="118">
        <v>0</v>
      </c>
      <c r="AS82" s="118">
        <v>0</v>
      </c>
      <c r="AT82" s="119" t="s">
        <v>124</v>
      </c>
      <c r="AU82" s="118">
        <v>0</v>
      </c>
      <c r="AV82" s="118">
        <v>0</v>
      </c>
      <c r="AW82" s="119" t="s">
        <v>124</v>
      </c>
      <c r="AX82" s="118">
        <v>0</v>
      </c>
      <c r="AY82" s="118">
        <v>0</v>
      </c>
      <c r="AZ82" s="119" t="s">
        <v>124</v>
      </c>
      <c r="BA82" s="118">
        <v>0</v>
      </c>
      <c r="BB82" s="118">
        <v>0</v>
      </c>
      <c r="BC82" s="118">
        <v>0</v>
      </c>
      <c r="BD82" s="118">
        <v>0</v>
      </c>
      <c r="BE82" s="118">
        <v>0</v>
      </c>
      <c r="BF82" s="118">
        <v>0</v>
      </c>
      <c r="BG82" s="118">
        <v>0</v>
      </c>
      <c r="BH82" s="118">
        <v>2</v>
      </c>
      <c r="BI82" s="27">
        <v>2</v>
      </c>
      <c r="BJ82" s="27" t="s">
        <v>125</v>
      </c>
      <c r="BK82" s="27" t="s">
        <v>140</v>
      </c>
      <c r="BL82" s="27" t="s">
        <v>127</v>
      </c>
    </row>
    <row r="83" spans="1:64">
      <c r="A83" s="27" t="s">
        <v>108</v>
      </c>
      <c r="B83" s="27" t="s">
        <v>109</v>
      </c>
      <c r="C83" s="27" t="s">
        <v>109</v>
      </c>
      <c r="D83" s="27" t="s">
        <v>227</v>
      </c>
      <c r="E83" s="27" t="s">
        <v>258</v>
      </c>
      <c r="F83" s="27" t="s">
        <v>542</v>
      </c>
      <c r="G83" s="27" t="s">
        <v>543</v>
      </c>
      <c r="H83" s="27"/>
      <c r="I83" s="27"/>
      <c r="J83" s="27" t="s">
        <v>544</v>
      </c>
      <c r="K83" s="27">
        <f t="shared" si="2"/>
        <v>66</v>
      </c>
      <c r="L83" s="27"/>
      <c r="M83" s="27" t="s">
        <v>507</v>
      </c>
      <c r="N83" s="27" t="s">
        <v>147</v>
      </c>
      <c r="O83" s="27"/>
      <c r="P83" s="27"/>
      <c r="Q83" s="27"/>
      <c r="R83" s="80"/>
      <c r="S83" s="27"/>
      <c r="T83" s="117">
        <v>27</v>
      </c>
      <c r="U83" s="117">
        <v>4</v>
      </c>
      <c r="V83" s="117">
        <v>2</v>
      </c>
      <c r="W83" s="117">
        <v>0</v>
      </c>
      <c r="X83" s="117">
        <v>33</v>
      </c>
      <c r="Y83" s="117">
        <v>0</v>
      </c>
      <c r="Z83" s="117">
        <v>0</v>
      </c>
      <c r="AA83" s="117">
        <v>0</v>
      </c>
      <c r="AB83" s="117">
        <v>0</v>
      </c>
      <c r="AC83" s="117">
        <v>0</v>
      </c>
      <c r="AD83" s="117">
        <v>0</v>
      </c>
      <c r="AE83" s="117">
        <v>0</v>
      </c>
      <c r="AF83" s="117"/>
      <c r="AG83" s="117">
        <v>0</v>
      </c>
      <c r="AH83" s="120"/>
      <c r="AI83" s="117">
        <v>0</v>
      </c>
      <c r="AJ83" s="117">
        <v>0</v>
      </c>
      <c r="AK83" s="119" t="s">
        <v>124</v>
      </c>
      <c r="AL83" s="117">
        <v>0</v>
      </c>
      <c r="AM83" s="117">
        <v>1</v>
      </c>
      <c r="AN83" s="119" t="s">
        <v>139</v>
      </c>
      <c r="AO83" s="117">
        <v>1</v>
      </c>
      <c r="AP83" s="117">
        <v>0</v>
      </c>
      <c r="AQ83" s="119" t="s">
        <v>124</v>
      </c>
      <c r="AR83" s="118">
        <v>0</v>
      </c>
      <c r="AS83" s="118">
        <v>0</v>
      </c>
      <c r="AT83" s="119" t="s">
        <v>124</v>
      </c>
      <c r="AU83" s="118">
        <v>0</v>
      </c>
      <c r="AV83" s="118">
        <v>0</v>
      </c>
      <c r="AW83" s="119" t="s">
        <v>124</v>
      </c>
      <c r="AX83" s="118">
        <v>0</v>
      </c>
      <c r="AY83" s="118">
        <v>0</v>
      </c>
      <c r="AZ83" s="119" t="s">
        <v>124</v>
      </c>
      <c r="BA83" s="118">
        <v>0</v>
      </c>
      <c r="BB83" s="118">
        <v>0</v>
      </c>
      <c r="BC83" s="118">
        <v>0</v>
      </c>
      <c r="BD83" s="118">
        <v>0</v>
      </c>
      <c r="BE83" s="118">
        <v>0</v>
      </c>
      <c r="BF83" s="118">
        <v>0</v>
      </c>
      <c r="BG83" s="118">
        <v>0</v>
      </c>
      <c r="BH83" s="118">
        <v>2</v>
      </c>
      <c r="BI83" s="27">
        <v>2</v>
      </c>
      <c r="BJ83" s="27" t="s">
        <v>125</v>
      </c>
      <c r="BK83" s="27" t="s">
        <v>126</v>
      </c>
      <c r="BL83" s="27" t="s">
        <v>127</v>
      </c>
    </row>
    <row r="84" spans="1:64">
      <c r="A84" s="27" t="s">
        <v>108</v>
      </c>
      <c r="B84" s="27" t="s">
        <v>109</v>
      </c>
      <c r="C84" s="27" t="s">
        <v>109</v>
      </c>
      <c r="D84" s="27" t="s">
        <v>128</v>
      </c>
      <c r="E84" s="27"/>
      <c r="F84" s="27" t="s">
        <v>545</v>
      </c>
      <c r="G84" s="27" t="s">
        <v>546</v>
      </c>
      <c r="H84" s="27"/>
      <c r="I84" s="27"/>
      <c r="J84" s="27"/>
      <c r="K84" s="27">
        <f t="shared" si="2"/>
        <v>0</v>
      </c>
      <c r="L84" s="27"/>
      <c r="M84" s="27" t="s">
        <v>173</v>
      </c>
      <c r="N84" s="27"/>
      <c r="O84" s="27"/>
      <c r="P84" s="27"/>
      <c r="Q84" s="27"/>
      <c r="R84" s="80"/>
      <c r="S84" s="27"/>
      <c r="T84" s="117"/>
      <c r="U84" s="117"/>
      <c r="V84" s="117"/>
      <c r="W84" s="117"/>
      <c r="X84" s="117"/>
      <c r="Y84" s="117"/>
      <c r="Z84" s="117"/>
      <c r="AA84" s="117"/>
      <c r="AB84" s="117"/>
      <c r="AC84" s="117"/>
      <c r="AD84" s="117"/>
      <c r="AE84" s="117"/>
      <c r="AF84" s="117"/>
      <c r="AG84" s="117"/>
      <c r="AH84" s="120"/>
      <c r="AI84" s="117"/>
      <c r="AJ84" s="117"/>
      <c r="AK84" s="117"/>
      <c r="AL84" s="117"/>
      <c r="AM84" s="117"/>
      <c r="AN84" s="117"/>
      <c r="AO84" s="117"/>
      <c r="AP84" s="117"/>
      <c r="AQ84" s="117"/>
      <c r="AR84" s="117"/>
      <c r="AS84" s="117"/>
      <c r="AT84" s="117"/>
      <c r="AU84" s="117"/>
      <c r="AV84" s="117"/>
      <c r="AW84" s="117"/>
      <c r="AX84" s="117"/>
      <c r="AY84" s="117"/>
      <c r="AZ84" s="117"/>
      <c r="BA84" s="117"/>
      <c r="BB84" s="117"/>
      <c r="BC84" s="117"/>
      <c r="BD84" s="117"/>
      <c r="BE84" s="117"/>
      <c r="BF84" s="117"/>
      <c r="BG84" s="117"/>
      <c r="BH84" s="117"/>
      <c r="BI84" s="27"/>
      <c r="BJ84" s="27"/>
      <c r="BK84" s="27"/>
      <c r="BL84" s="27"/>
    </row>
    <row r="85" spans="1:64">
      <c r="A85" s="27" t="s">
        <v>108</v>
      </c>
      <c r="B85" s="27" t="s">
        <v>109</v>
      </c>
      <c r="C85" s="27" t="s">
        <v>109</v>
      </c>
      <c r="D85" s="27" t="s">
        <v>128</v>
      </c>
      <c r="E85" s="27" t="s">
        <v>258</v>
      </c>
      <c r="F85" s="27" t="s">
        <v>547</v>
      </c>
      <c r="G85" s="27" t="s">
        <v>548</v>
      </c>
      <c r="H85" s="27"/>
      <c r="I85" s="27"/>
      <c r="J85" s="27" t="s">
        <v>549</v>
      </c>
      <c r="K85" s="27">
        <f t="shared" si="2"/>
        <v>59</v>
      </c>
      <c r="L85" s="27"/>
      <c r="M85" s="27" t="s">
        <v>507</v>
      </c>
      <c r="N85" s="27" t="s">
        <v>147</v>
      </c>
      <c r="O85" s="27"/>
      <c r="P85" s="27"/>
      <c r="Q85" s="27"/>
      <c r="R85" s="80"/>
      <c r="S85" s="27"/>
      <c r="T85" s="117">
        <v>27</v>
      </c>
      <c r="U85" s="117">
        <v>3</v>
      </c>
      <c r="V85" s="117">
        <v>0</v>
      </c>
      <c r="W85" s="117">
        <v>3</v>
      </c>
      <c r="X85" s="117">
        <v>10</v>
      </c>
      <c r="Y85" s="117">
        <v>13</v>
      </c>
      <c r="Z85" s="117">
        <v>2</v>
      </c>
      <c r="AA85" s="117">
        <v>1</v>
      </c>
      <c r="AB85" s="117">
        <v>0</v>
      </c>
      <c r="AC85" s="117">
        <v>0</v>
      </c>
      <c r="AD85" s="117">
        <v>0</v>
      </c>
      <c r="AE85" s="117">
        <v>0</v>
      </c>
      <c r="AF85" s="117">
        <v>0</v>
      </c>
      <c r="AG85" s="117">
        <v>0</v>
      </c>
      <c r="AH85" s="117">
        <v>0</v>
      </c>
      <c r="AI85" s="117">
        <v>0</v>
      </c>
      <c r="AJ85" s="117">
        <v>1</v>
      </c>
      <c r="AK85" s="119" t="s">
        <v>124</v>
      </c>
      <c r="AL85" s="117">
        <v>1</v>
      </c>
      <c r="AM85" s="117">
        <v>0</v>
      </c>
      <c r="AN85" s="119" t="s">
        <v>124</v>
      </c>
      <c r="AO85" s="117">
        <v>0</v>
      </c>
      <c r="AP85" s="117">
        <v>1</v>
      </c>
      <c r="AQ85" s="119" t="s">
        <v>124</v>
      </c>
      <c r="AR85" s="117">
        <v>0</v>
      </c>
      <c r="AS85" s="117">
        <v>0</v>
      </c>
      <c r="AT85" s="119" t="s">
        <v>124</v>
      </c>
      <c r="AU85" s="117">
        <v>0</v>
      </c>
      <c r="AV85" s="117">
        <v>0</v>
      </c>
      <c r="AW85" s="119" t="s">
        <v>124</v>
      </c>
      <c r="AX85" s="117">
        <v>0</v>
      </c>
      <c r="AY85" s="117">
        <v>0</v>
      </c>
      <c r="AZ85" s="119" t="s">
        <v>124</v>
      </c>
      <c r="BA85" s="117">
        <v>0</v>
      </c>
      <c r="BB85" s="117">
        <v>0</v>
      </c>
      <c r="BC85" s="117">
        <v>0</v>
      </c>
      <c r="BD85" s="117">
        <v>0</v>
      </c>
      <c r="BE85" s="117">
        <v>0</v>
      </c>
      <c r="BF85" s="117">
        <v>0</v>
      </c>
      <c r="BG85" s="117">
        <v>3</v>
      </c>
      <c r="BH85" s="117">
        <v>0</v>
      </c>
      <c r="BI85" s="27">
        <v>3</v>
      </c>
      <c r="BJ85" s="27" t="s">
        <v>125</v>
      </c>
      <c r="BK85" s="27" t="s">
        <v>140</v>
      </c>
      <c r="BL85" s="27" t="s">
        <v>127</v>
      </c>
    </row>
    <row r="86" spans="1:64">
      <c r="A86" s="27" t="s">
        <v>108</v>
      </c>
      <c r="B86" s="27" t="s">
        <v>109</v>
      </c>
      <c r="C86" s="27" t="s">
        <v>109</v>
      </c>
      <c r="D86" s="27" t="s">
        <v>128</v>
      </c>
      <c r="E86" s="27"/>
      <c r="F86" s="27" t="s">
        <v>550</v>
      </c>
      <c r="G86" s="27" t="s">
        <v>551</v>
      </c>
      <c r="H86" s="27"/>
      <c r="I86" s="27"/>
      <c r="J86" s="27"/>
      <c r="K86" s="27">
        <f t="shared" si="2"/>
        <v>0</v>
      </c>
      <c r="L86" s="27"/>
      <c r="M86" s="27" t="s">
        <v>173</v>
      </c>
      <c r="N86" s="27"/>
      <c r="O86" s="27"/>
      <c r="P86" s="27"/>
      <c r="Q86" s="27"/>
      <c r="R86" s="80"/>
      <c r="S86" s="27"/>
      <c r="T86" s="117"/>
      <c r="U86" s="117"/>
      <c r="V86" s="117"/>
      <c r="W86" s="117"/>
      <c r="X86" s="117"/>
      <c r="Y86" s="117"/>
      <c r="Z86" s="117"/>
      <c r="AA86" s="117"/>
      <c r="AB86" s="117"/>
      <c r="AC86" s="117"/>
      <c r="AD86" s="117"/>
      <c r="AE86" s="117"/>
      <c r="AF86" s="117"/>
      <c r="AG86" s="117"/>
      <c r="AH86" s="120"/>
      <c r="AI86" s="117"/>
      <c r="AJ86" s="117"/>
      <c r="AK86" s="117"/>
      <c r="AL86" s="117"/>
      <c r="AM86" s="117"/>
      <c r="AN86" s="117"/>
      <c r="AO86" s="117"/>
      <c r="AP86" s="117"/>
      <c r="AQ86" s="117"/>
      <c r="AR86" s="117"/>
      <c r="AS86" s="117"/>
      <c r="AT86" s="117"/>
      <c r="AU86" s="117"/>
      <c r="AV86" s="117"/>
      <c r="AW86" s="117"/>
      <c r="AX86" s="117"/>
      <c r="AY86" s="117"/>
      <c r="AZ86" s="117"/>
      <c r="BA86" s="117"/>
      <c r="BB86" s="117"/>
      <c r="BC86" s="117"/>
      <c r="BD86" s="117"/>
      <c r="BE86" s="117"/>
      <c r="BF86" s="117"/>
      <c r="BG86" s="117"/>
      <c r="BH86" s="117"/>
      <c r="BI86" s="27"/>
      <c r="BJ86" s="27"/>
      <c r="BK86" s="27"/>
      <c r="BL86" s="27"/>
    </row>
    <row r="87" spans="1:64">
      <c r="A87" s="27" t="s">
        <v>108</v>
      </c>
      <c r="B87" s="27" t="s">
        <v>109</v>
      </c>
      <c r="C87" s="27" t="s">
        <v>109</v>
      </c>
      <c r="D87" s="27" t="s">
        <v>128</v>
      </c>
      <c r="E87" s="27"/>
      <c r="F87" s="27" t="s">
        <v>552</v>
      </c>
      <c r="G87" s="27" t="s">
        <v>553</v>
      </c>
      <c r="H87" s="27"/>
      <c r="I87" s="27"/>
      <c r="J87" s="27"/>
      <c r="K87" s="27">
        <f t="shared" si="2"/>
        <v>0</v>
      </c>
      <c r="L87" s="27"/>
      <c r="M87" s="27" t="s">
        <v>173</v>
      </c>
      <c r="N87" s="27"/>
      <c r="O87" s="27"/>
      <c r="P87" s="27"/>
      <c r="Q87" s="27"/>
      <c r="R87" s="80"/>
      <c r="S87" s="27"/>
      <c r="T87" s="117"/>
      <c r="U87" s="117"/>
      <c r="V87" s="117"/>
      <c r="W87" s="117"/>
      <c r="X87" s="117"/>
      <c r="Y87" s="117"/>
      <c r="Z87" s="117"/>
      <c r="AA87" s="117"/>
      <c r="AB87" s="117"/>
      <c r="AC87" s="117"/>
      <c r="AD87" s="117"/>
      <c r="AE87" s="117"/>
      <c r="AF87" s="117"/>
      <c r="AG87" s="117"/>
      <c r="AH87" s="120"/>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27"/>
      <c r="BJ87" s="27"/>
      <c r="BK87" s="27"/>
      <c r="BL87" s="27"/>
    </row>
    <row r="88" spans="1:64">
      <c r="A88" s="27" t="s">
        <v>108</v>
      </c>
      <c r="B88" s="27" t="s">
        <v>109</v>
      </c>
      <c r="C88" s="27" t="s">
        <v>109</v>
      </c>
      <c r="D88" s="27" t="s">
        <v>128</v>
      </c>
      <c r="E88" s="27" t="s">
        <v>258</v>
      </c>
      <c r="F88" s="27" t="s">
        <v>554</v>
      </c>
      <c r="G88" s="27" t="s">
        <v>555</v>
      </c>
      <c r="H88" s="27"/>
      <c r="I88" s="27"/>
      <c r="J88" s="27" t="s">
        <v>556</v>
      </c>
      <c r="K88" s="27">
        <f t="shared" si="2"/>
        <v>116</v>
      </c>
      <c r="L88" s="27"/>
      <c r="M88" s="27" t="s">
        <v>507</v>
      </c>
      <c r="N88" s="27" t="s">
        <v>134</v>
      </c>
      <c r="O88" s="27"/>
      <c r="P88" s="27"/>
      <c r="Q88" s="27"/>
      <c r="R88" s="80"/>
      <c r="S88" s="27"/>
      <c r="T88" s="117">
        <v>31</v>
      </c>
      <c r="U88" s="117">
        <v>15</v>
      </c>
      <c r="V88" s="117">
        <v>0</v>
      </c>
      <c r="W88" s="117">
        <v>10</v>
      </c>
      <c r="X88" s="117">
        <v>8</v>
      </c>
      <c r="Y88" s="117">
        <v>5</v>
      </c>
      <c r="Z88" s="117">
        <v>5</v>
      </c>
      <c r="AA88" s="117">
        <v>0</v>
      </c>
      <c r="AB88" s="117">
        <v>17</v>
      </c>
      <c r="AC88" s="117">
        <v>0</v>
      </c>
      <c r="AD88" s="117">
        <v>4</v>
      </c>
      <c r="AE88" s="117">
        <v>0</v>
      </c>
      <c r="AF88" s="117">
        <v>6</v>
      </c>
      <c r="AG88" s="117">
        <v>4</v>
      </c>
      <c r="AH88" s="118">
        <v>6</v>
      </c>
      <c r="AI88" s="117">
        <v>5</v>
      </c>
      <c r="AJ88" s="117">
        <v>0</v>
      </c>
      <c r="AK88" s="119" t="s">
        <v>124</v>
      </c>
      <c r="AL88" s="117">
        <v>0</v>
      </c>
      <c r="AM88" s="117">
        <v>1</v>
      </c>
      <c r="AN88" s="119" t="s">
        <v>139</v>
      </c>
      <c r="AO88" s="117">
        <v>1</v>
      </c>
      <c r="AP88" s="117">
        <v>0</v>
      </c>
      <c r="AQ88" s="119" t="s">
        <v>124</v>
      </c>
      <c r="AR88" s="117">
        <v>0</v>
      </c>
      <c r="AS88" s="117">
        <v>0</v>
      </c>
      <c r="AT88" s="119" t="s">
        <v>124</v>
      </c>
      <c r="AU88" s="117">
        <v>0</v>
      </c>
      <c r="AV88" s="117">
        <v>0</v>
      </c>
      <c r="AW88" s="119" t="s">
        <v>124</v>
      </c>
      <c r="AX88" s="117">
        <v>0</v>
      </c>
      <c r="AY88" s="117">
        <v>0</v>
      </c>
      <c r="AZ88" s="119" t="s">
        <v>124</v>
      </c>
      <c r="BA88" s="117">
        <v>0</v>
      </c>
      <c r="BB88" s="117">
        <v>0</v>
      </c>
      <c r="BC88" s="117">
        <v>1</v>
      </c>
      <c r="BD88" s="117">
        <v>0</v>
      </c>
      <c r="BE88" s="117">
        <v>0</v>
      </c>
      <c r="BF88" s="117">
        <v>0</v>
      </c>
      <c r="BG88" s="117">
        <v>0</v>
      </c>
      <c r="BH88" s="117">
        <v>3</v>
      </c>
      <c r="BI88" s="27">
        <v>3</v>
      </c>
      <c r="BJ88" s="27" t="s">
        <v>125</v>
      </c>
      <c r="BK88" s="27" t="s">
        <v>140</v>
      </c>
      <c r="BL88" s="27" t="s">
        <v>141</v>
      </c>
    </row>
    <row r="89" spans="1:64">
      <c r="A89" s="27" t="s">
        <v>108</v>
      </c>
      <c r="B89" s="27" t="s">
        <v>109</v>
      </c>
      <c r="C89" s="27" t="s">
        <v>109</v>
      </c>
      <c r="D89" s="27" t="s">
        <v>128</v>
      </c>
      <c r="E89" s="27" t="s">
        <v>111</v>
      </c>
      <c r="F89" s="27" t="s">
        <v>557</v>
      </c>
      <c r="G89" s="27" t="s">
        <v>558</v>
      </c>
      <c r="H89" s="27"/>
      <c r="I89" s="27"/>
      <c r="J89" s="27" t="s">
        <v>116</v>
      </c>
      <c r="K89" s="27">
        <f t="shared" si="2"/>
        <v>59</v>
      </c>
      <c r="L89" s="27"/>
      <c r="M89" s="27" t="s">
        <v>117</v>
      </c>
      <c r="N89" s="27" t="s">
        <v>118</v>
      </c>
      <c r="O89" s="27"/>
      <c r="P89" s="27"/>
      <c r="Q89" s="27"/>
      <c r="R89" s="80"/>
      <c r="S89" s="27"/>
      <c r="T89" s="117">
        <v>27</v>
      </c>
      <c r="U89" s="117">
        <v>3</v>
      </c>
      <c r="V89" s="117">
        <v>0</v>
      </c>
      <c r="W89" s="117">
        <v>3</v>
      </c>
      <c r="X89" s="117">
        <v>8</v>
      </c>
      <c r="Y89" s="117">
        <v>13</v>
      </c>
      <c r="Z89" s="117">
        <v>0</v>
      </c>
      <c r="AA89" s="117">
        <v>5</v>
      </c>
      <c r="AB89" s="117">
        <v>0</v>
      </c>
      <c r="AC89" s="117">
        <v>0</v>
      </c>
      <c r="AD89" s="117">
        <v>0</v>
      </c>
      <c r="AE89" s="117">
        <v>0</v>
      </c>
      <c r="AF89" s="117">
        <v>0</v>
      </c>
      <c r="AG89" s="117">
        <v>0</v>
      </c>
      <c r="AH89" s="118">
        <v>0</v>
      </c>
      <c r="AI89" s="117">
        <v>0</v>
      </c>
      <c r="AJ89" s="117">
        <v>0</v>
      </c>
      <c r="AK89" s="119" t="s">
        <v>124</v>
      </c>
      <c r="AL89" s="117">
        <v>0</v>
      </c>
      <c r="AM89" s="117">
        <v>0</v>
      </c>
      <c r="AN89" s="119" t="s">
        <v>124</v>
      </c>
      <c r="AO89" s="117">
        <v>0</v>
      </c>
      <c r="AP89" s="117">
        <v>0</v>
      </c>
      <c r="AQ89" s="119" t="s">
        <v>124</v>
      </c>
      <c r="AR89" s="117">
        <v>0</v>
      </c>
      <c r="AS89" s="117">
        <v>1</v>
      </c>
      <c r="AT89" s="119" t="s">
        <v>124</v>
      </c>
      <c r="AU89" s="117">
        <v>0</v>
      </c>
      <c r="AV89" s="117">
        <v>0</v>
      </c>
      <c r="AW89" s="119" t="s">
        <v>124</v>
      </c>
      <c r="AX89" s="117">
        <v>0</v>
      </c>
      <c r="AY89" s="117">
        <v>1</v>
      </c>
      <c r="AZ89" s="119" t="s">
        <v>151</v>
      </c>
      <c r="BA89" s="117">
        <v>0</v>
      </c>
      <c r="BB89" s="117">
        <v>0</v>
      </c>
      <c r="BC89" s="117">
        <v>0</v>
      </c>
      <c r="BD89" s="117">
        <v>0</v>
      </c>
      <c r="BE89" s="117">
        <v>0</v>
      </c>
      <c r="BF89" s="117">
        <v>0</v>
      </c>
      <c r="BG89" s="117">
        <v>0</v>
      </c>
      <c r="BH89" s="117">
        <v>2</v>
      </c>
      <c r="BI89" s="27">
        <v>2</v>
      </c>
      <c r="BJ89" s="27" t="s">
        <v>125</v>
      </c>
      <c r="BK89" s="27" t="s">
        <v>126</v>
      </c>
      <c r="BL89" s="27" t="s">
        <v>127</v>
      </c>
    </row>
    <row r="90" spans="1:64">
      <c r="A90" s="27" t="s">
        <v>108</v>
      </c>
      <c r="B90" s="27" t="s">
        <v>109</v>
      </c>
      <c r="C90" s="27" t="s">
        <v>450</v>
      </c>
      <c r="D90" s="27" t="s">
        <v>450</v>
      </c>
      <c r="E90" s="27"/>
      <c r="F90" s="27" t="s">
        <v>559</v>
      </c>
      <c r="G90" s="27" t="s">
        <v>560</v>
      </c>
      <c r="H90" s="27"/>
      <c r="I90" s="27"/>
      <c r="J90" s="27"/>
      <c r="K90" s="27">
        <f t="shared" si="2"/>
        <v>0</v>
      </c>
      <c r="L90" s="27"/>
      <c r="M90" s="27" t="s">
        <v>173</v>
      </c>
      <c r="N90" s="27"/>
      <c r="O90" s="27"/>
      <c r="P90" s="27"/>
      <c r="Q90" s="27"/>
      <c r="R90" s="80"/>
      <c r="S90" s="27"/>
      <c r="T90" s="117"/>
      <c r="U90" s="117"/>
      <c r="V90" s="117"/>
      <c r="W90" s="117"/>
      <c r="X90" s="117"/>
      <c r="Y90" s="117"/>
      <c r="Z90" s="117"/>
      <c r="AA90" s="117"/>
      <c r="AB90" s="117"/>
      <c r="AC90" s="117"/>
      <c r="AD90" s="117"/>
      <c r="AE90" s="117"/>
      <c r="AF90" s="117"/>
      <c r="AG90" s="117"/>
      <c r="AH90" s="120"/>
      <c r="AI90" s="117"/>
      <c r="AJ90" s="117"/>
      <c r="AK90" s="117"/>
      <c r="AL90" s="117"/>
      <c r="AM90" s="117"/>
      <c r="AN90" s="117"/>
      <c r="AO90" s="117"/>
      <c r="AP90" s="117"/>
      <c r="AQ90" s="117"/>
      <c r="AR90" s="117"/>
      <c r="AS90" s="117"/>
      <c r="AT90" s="117"/>
      <c r="AU90" s="117"/>
      <c r="AV90" s="117"/>
      <c r="AW90" s="117"/>
      <c r="AX90" s="117"/>
      <c r="AY90" s="117"/>
      <c r="AZ90" s="117"/>
      <c r="BA90" s="117"/>
      <c r="BB90" s="117"/>
      <c r="BC90" s="117"/>
      <c r="BD90" s="117"/>
      <c r="BE90" s="117"/>
      <c r="BF90" s="117"/>
      <c r="BG90" s="117"/>
      <c r="BH90" s="117"/>
      <c r="BI90" s="27"/>
      <c r="BJ90" s="27"/>
      <c r="BK90" s="27"/>
      <c r="BL90" s="27"/>
    </row>
    <row r="91" spans="1:64">
      <c r="A91" s="27" t="s">
        <v>108</v>
      </c>
      <c r="B91" s="27" t="s">
        <v>109</v>
      </c>
      <c r="C91" s="27" t="s">
        <v>450</v>
      </c>
      <c r="D91" s="27" t="s">
        <v>450</v>
      </c>
      <c r="E91" s="27" t="s">
        <v>258</v>
      </c>
      <c r="F91" s="27" t="s">
        <v>561</v>
      </c>
      <c r="G91" s="27" t="s">
        <v>562</v>
      </c>
      <c r="H91" s="27"/>
      <c r="I91" s="27"/>
      <c r="J91" s="27" t="s">
        <v>549</v>
      </c>
      <c r="K91" s="27">
        <f t="shared" si="2"/>
        <v>56</v>
      </c>
      <c r="L91" s="27"/>
      <c r="M91" s="27" t="s">
        <v>507</v>
      </c>
      <c r="N91" s="27" t="s">
        <v>134</v>
      </c>
      <c r="O91" s="27"/>
      <c r="P91" s="27"/>
      <c r="Q91" s="27"/>
      <c r="R91" s="80"/>
      <c r="S91" s="27"/>
      <c r="T91" s="117">
        <v>27</v>
      </c>
      <c r="U91" s="117">
        <v>1</v>
      </c>
      <c r="V91" s="117">
        <v>0</v>
      </c>
      <c r="W91" s="117">
        <v>0</v>
      </c>
      <c r="X91" s="117">
        <v>0</v>
      </c>
      <c r="Y91" s="117">
        <v>0</v>
      </c>
      <c r="Z91" s="117">
        <v>0</v>
      </c>
      <c r="AA91" s="117">
        <v>0</v>
      </c>
      <c r="AB91" s="117">
        <v>28</v>
      </c>
      <c r="AC91" s="117">
        <v>0</v>
      </c>
      <c r="AD91" s="117">
        <v>0</v>
      </c>
      <c r="AE91" s="117">
        <v>0</v>
      </c>
      <c r="AF91" s="117">
        <v>0</v>
      </c>
      <c r="AG91" s="117">
        <v>0</v>
      </c>
      <c r="AH91" s="118">
        <v>0</v>
      </c>
      <c r="AI91" s="117">
        <v>0</v>
      </c>
      <c r="AJ91" s="117">
        <v>0</v>
      </c>
      <c r="AK91" s="119" t="s">
        <v>124</v>
      </c>
      <c r="AL91" s="117">
        <v>0</v>
      </c>
      <c r="AM91" s="117">
        <v>0</v>
      </c>
      <c r="AN91" s="119" t="s">
        <v>124</v>
      </c>
      <c r="AO91" s="117">
        <v>0</v>
      </c>
      <c r="AP91" s="117">
        <v>0</v>
      </c>
      <c r="AQ91" s="119" t="s">
        <v>124</v>
      </c>
      <c r="AR91" s="117">
        <v>0</v>
      </c>
      <c r="AS91" s="117">
        <v>0</v>
      </c>
      <c r="AT91" s="119" t="s">
        <v>124</v>
      </c>
      <c r="AU91" s="117">
        <v>1</v>
      </c>
      <c r="AV91" s="117">
        <v>0</v>
      </c>
      <c r="AW91" s="119" t="s">
        <v>124</v>
      </c>
      <c r="AX91" s="117">
        <v>0</v>
      </c>
      <c r="AY91" s="117">
        <v>1</v>
      </c>
      <c r="AZ91" s="119" t="s">
        <v>139</v>
      </c>
      <c r="BA91" s="117">
        <v>0</v>
      </c>
      <c r="BB91" s="117">
        <v>0</v>
      </c>
      <c r="BC91" s="117">
        <v>0</v>
      </c>
      <c r="BD91" s="117">
        <v>0</v>
      </c>
      <c r="BE91" s="117">
        <v>0</v>
      </c>
      <c r="BF91" s="117">
        <v>0</v>
      </c>
      <c r="BG91" s="117">
        <v>0</v>
      </c>
      <c r="BH91" s="117">
        <v>2</v>
      </c>
      <c r="BI91" s="27">
        <v>2</v>
      </c>
      <c r="BJ91" s="27" t="s">
        <v>125</v>
      </c>
      <c r="BK91" s="27" t="s">
        <v>140</v>
      </c>
      <c r="BL91" s="27" t="s">
        <v>141</v>
      </c>
    </row>
    <row r="92" spans="1:64">
      <c r="A92" s="27" t="s">
        <v>108</v>
      </c>
      <c r="B92" s="27" t="s">
        <v>109</v>
      </c>
      <c r="C92" s="27" t="s">
        <v>450</v>
      </c>
      <c r="D92" s="27" t="s">
        <v>450</v>
      </c>
      <c r="E92" s="27"/>
      <c r="F92" s="28" t="s">
        <v>563</v>
      </c>
      <c r="G92" s="28" t="s">
        <v>564</v>
      </c>
      <c r="K92" s="27">
        <f t="shared" si="2"/>
        <v>0</v>
      </c>
      <c r="M92" s="28" t="s">
        <v>173</v>
      </c>
      <c r="R92" s="80"/>
      <c r="S92" s="27"/>
      <c r="T92" s="117"/>
      <c r="U92" s="117"/>
      <c r="V92" s="117"/>
      <c r="W92" s="117"/>
      <c r="X92" s="117"/>
      <c r="Y92" s="117"/>
      <c r="Z92" s="117"/>
      <c r="AA92" s="117"/>
      <c r="AB92" s="117"/>
      <c r="AC92" s="117"/>
      <c r="AD92" s="117"/>
      <c r="AE92" s="117"/>
      <c r="AF92" s="117"/>
      <c r="AG92" s="117"/>
      <c r="AH92" s="120"/>
      <c r="AI92" s="117"/>
      <c r="AJ92" s="117"/>
      <c r="AK92" s="117"/>
      <c r="AL92" s="117"/>
      <c r="AM92" s="117"/>
      <c r="AN92" s="117"/>
      <c r="AO92" s="117"/>
      <c r="AP92" s="117"/>
      <c r="AQ92" s="117"/>
      <c r="AR92" s="117"/>
      <c r="AS92" s="117"/>
      <c r="AT92" s="117"/>
      <c r="AU92" s="117"/>
      <c r="AV92" s="117"/>
      <c r="AW92" s="117"/>
      <c r="AX92" s="117"/>
      <c r="AY92" s="117"/>
      <c r="AZ92" s="117"/>
      <c r="BA92" s="117"/>
      <c r="BB92" s="117"/>
      <c r="BC92" s="117"/>
      <c r="BD92" s="117"/>
      <c r="BE92" s="117"/>
      <c r="BF92" s="117"/>
      <c r="BG92" s="117"/>
      <c r="BH92" s="117"/>
    </row>
    <row r="93" spans="1:64">
      <c r="A93" s="27" t="s">
        <v>108</v>
      </c>
      <c r="B93" s="27" t="s">
        <v>109</v>
      </c>
      <c r="C93" s="27" t="s">
        <v>450</v>
      </c>
      <c r="D93" s="27" t="s">
        <v>450</v>
      </c>
      <c r="E93" s="27"/>
      <c r="F93" s="28" t="s">
        <v>565</v>
      </c>
      <c r="G93" s="28" t="s">
        <v>566</v>
      </c>
      <c r="K93" s="27">
        <f t="shared" si="2"/>
        <v>0</v>
      </c>
      <c r="M93" s="28" t="s">
        <v>173</v>
      </c>
      <c r="R93" s="80"/>
      <c r="S93" s="27"/>
      <c r="T93" s="117"/>
      <c r="U93" s="117"/>
      <c r="V93" s="117"/>
      <c r="W93" s="117"/>
      <c r="X93" s="117"/>
      <c r="Y93" s="117"/>
      <c r="Z93" s="117"/>
      <c r="AA93" s="117"/>
      <c r="AB93" s="117"/>
      <c r="AC93" s="117"/>
      <c r="AD93" s="117"/>
      <c r="AE93" s="117"/>
      <c r="AF93" s="117"/>
      <c r="AG93" s="117"/>
      <c r="AH93" s="120"/>
      <c r="AI93" s="117"/>
      <c r="AJ93" s="117"/>
      <c r="AK93" s="117"/>
      <c r="AL93" s="117"/>
      <c r="AM93" s="117"/>
      <c r="AN93" s="117"/>
      <c r="AO93" s="117"/>
      <c r="AP93" s="117"/>
      <c r="AQ93" s="117"/>
      <c r="AR93" s="117"/>
      <c r="AS93" s="117"/>
      <c r="AT93" s="117"/>
      <c r="AU93" s="117"/>
      <c r="AV93" s="117"/>
      <c r="AW93" s="117"/>
      <c r="AX93" s="117"/>
      <c r="AY93" s="117"/>
      <c r="AZ93" s="117"/>
      <c r="BA93" s="117"/>
      <c r="BB93" s="117"/>
      <c r="BC93" s="117"/>
      <c r="BD93" s="117"/>
      <c r="BE93" s="117"/>
      <c r="BF93" s="117"/>
      <c r="BG93" s="117"/>
      <c r="BH93" s="117"/>
    </row>
    <row r="94" spans="1:64">
      <c r="A94" s="27" t="s">
        <v>108</v>
      </c>
      <c r="B94" s="27" t="s">
        <v>109</v>
      </c>
      <c r="C94" s="27" t="s">
        <v>450</v>
      </c>
      <c r="D94" s="27" t="s">
        <v>450</v>
      </c>
      <c r="E94" s="27"/>
      <c r="F94" s="28" t="s">
        <v>567</v>
      </c>
      <c r="G94" s="28" t="s">
        <v>568</v>
      </c>
      <c r="K94" s="27">
        <f t="shared" si="2"/>
        <v>0</v>
      </c>
      <c r="M94" s="28" t="s">
        <v>173</v>
      </c>
      <c r="R94" s="80"/>
      <c r="S94" s="27"/>
      <c r="T94" s="117"/>
      <c r="U94" s="117"/>
      <c r="V94" s="117"/>
      <c r="W94" s="117"/>
      <c r="X94" s="117"/>
      <c r="Y94" s="117"/>
      <c r="Z94" s="117"/>
      <c r="AA94" s="117"/>
      <c r="AB94" s="117"/>
      <c r="AC94" s="117"/>
      <c r="AD94" s="117"/>
      <c r="AE94" s="117"/>
      <c r="AF94" s="117"/>
      <c r="AG94" s="117"/>
      <c r="AH94" s="120"/>
      <c r="AI94" s="117"/>
      <c r="AJ94" s="117"/>
      <c r="AK94" s="117"/>
      <c r="AL94" s="117"/>
      <c r="AM94" s="117"/>
      <c r="AN94" s="117"/>
      <c r="AO94" s="117"/>
      <c r="AP94" s="117"/>
      <c r="AQ94" s="117"/>
      <c r="AR94" s="117"/>
      <c r="AS94" s="117"/>
      <c r="AT94" s="117"/>
      <c r="AU94" s="117"/>
      <c r="AV94" s="117"/>
      <c r="AW94" s="117"/>
      <c r="AX94" s="117"/>
      <c r="AY94" s="117"/>
      <c r="AZ94" s="117"/>
      <c r="BA94" s="117"/>
      <c r="BB94" s="117"/>
      <c r="BC94" s="117"/>
      <c r="BD94" s="117"/>
      <c r="BE94" s="117"/>
      <c r="BF94" s="117"/>
      <c r="BG94" s="117"/>
      <c r="BH94" s="117"/>
    </row>
    <row r="95" spans="1:64">
      <c r="A95" s="27" t="s">
        <v>108</v>
      </c>
      <c r="B95" s="27" t="s">
        <v>109</v>
      </c>
      <c r="C95" s="27" t="s">
        <v>450</v>
      </c>
      <c r="D95" s="27" t="s">
        <v>450</v>
      </c>
      <c r="E95" s="27" t="s">
        <v>258</v>
      </c>
      <c r="F95" s="28" t="s">
        <v>569</v>
      </c>
      <c r="G95" s="28" t="s">
        <v>570</v>
      </c>
      <c r="J95" s="28" t="s">
        <v>544</v>
      </c>
      <c r="K95" s="27">
        <f t="shared" si="2"/>
        <v>72</v>
      </c>
      <c r="M95" s="28" t="s">
        <v>507</v>
      </c>
      <c r="N95" s="28" t="s">
        <v>134</v>
      </c>
      <c r="R95" s="80"/>
      <c r="S95" s="27"/>
      <c r="T95" s="117">
        <v>23</v>
      </c>
      <c r="U95" s="117">
        <v>3</v>
      </c>
      <c r="V95" s="117">
        <v>3</v>
      </c>
      <c r="W95" s="117">
        <v>5</v>
      </c>
      <c r="X95" s="117">
        <v>5</v>
      </c>
      <c r="Y95" s="117">
        <v>6</v>
      </c>
      <c r="Z95" s="117">
        <v>3</v>
      </c>
      <c r="AA95" s="117">
        <v>5</v>
      </c>
      <c r="AB95" s="117">
        <v>0</v>
      </c>
      <c r="AC95" s="117">
        <v>0</v>
      </c>
      <c r="AD95" s="117">
        <v>2</v>
      </c>
      <c r="AE95" s="117">
        <v>0</v>
      </c>
      <c r="AF95" s="117">
        <v>5</v>
      </c>
      <c r="AG95" s="117">
        <v>2</v>
      </c>
      <c r="AH95" s="118">
        <v>5</v>
      </c>
      <c r="AI95" s="117">
        <v>5</v>
      </c>
      <c r="AJ95" s="117">
        <v>0</v>
      </c>
      <c r="AK95" s="119" t="s">
        <v>124</v>
      </c>
      <c r="AL95" s="117">
        <v>0</v>
      </c>
      <c r="AM95" s="117">
        <v>1</v>
      </c>
      <c r="AN95" s="119" t="s">
        <v>139</v>
      </c>
      <c r="AO95" s="117">
        <v>1</v>
      </c>
      <c r="AP95" s="117">
        <v>0</v>
      </c>
      <c r="AQ95" s="119" t="s">
        <v>124</v>
      </c>
      <c r="AR95" s="117">
        <v>0</v>
      </c>
      <c r="AS95" s="117">
        <v>0</v>
      </c>
      <c r="AT95" s="119" t="s">
        <v>124</v>
      </c>
      <c r="AU95" s="117">
        <v>0</v>
      </c>
      <c r="AV95" s="117">
        <v>0</v>
      </c>
      <c r="AW95" s="119" t="s">
        <v>124</v>
      </c>
      <c r="AX95" s="117">
        <v>0</v>
      </c>
      <c r="AY95" s="117">
        <v>0</v>
      </c>
      <c r="AZ95" s="119" t="s">
        <v>124</v>
      </c>
      <c r="BA95" s="117">
        <v>0</v>
      </c>
      <c r="BB95" s="117">
        <v>0</v>
      </c>
      <c r="BC95" s="117">
        <v>0</v>
      </c>
      <c r="BD95" s="117">
        <v>0</v>
      </c>
      <c r="BE95" s="117">
        <v>0</v>
      </c>
      <c r="BF95" s="117">
        <v>0</v>
      </c>
      <c r="BG95" s="117">
        <v>0</v>
      </c>
      <c r="BH95" s="117">
        <v>4</v>
      </c>
      <c r="BI95" s="28">
        <v>4</v>
      </c>
      <c r="BJ95" s="27" t="s">
        <v>125</v>
      </c>
      <c r="BK95" s="28" t="s">
        <v>140</v>
      </c>
      <c r="BL95" s="28" t="s">
        <v>127</v>
      </c>
    </row>
    <row r="96" spans="1:64">
      <c r="A96" s="27" t="s">
        <v>108</v>
      </c>
      <c r="B96" s="27" t="s">
        <v>109</v>
      </c>
      <c r="C96" s="27" t="s">
        <v>450</v>
      </c>
      <c r="D96" s="27" t="s">
        <v>450</v>
      </c>
      <c r="E96" s="27" t="s">
        <v>111</v>
      </c>
      <c r="F96" s="28" t="s">
        <v>571</v>
      </c>
      <c r="G96" s="28" t="s">
        <v>572</v>
      </c>
      <c r="K96" s="27">
        <f t="shared" si="2"/>
        <v>0</v>
      </c>
      <c r="M96" s="28" t="s">
        <v>173</v>
      </c>
      <c r="R96" s="80"/>
      <c r="S96" s="27"/>
    </row>
    <row r="97" spans="1:19">
      <c r="A97" s="27" t="s">
        <v>108</v>
      </c>
      <c r="B97" s="27" t="s">
        <v>109</v>
      </c>
      <c r="C97" s="27" t="s">
        <v>450</v>
      </c>
      <c r="D97" s="27" t="s">
        <v>450</v>
      </c>
      <c r="E97" s="27" t="s">
        <v>111</v>
      </c>
      <c r="F97" s="28" t="s">
        <v>573</v>
      </c>
      <c r="G97" s="28" t="s">
        <v>574</v>
      </c>
      <c r="K97" s="27">
        <f t="shared" si="2"/>
        <v>0</v>
      </c>
      <c r="M97" s="28" t="s">
        <v>173</v>
      </c>
      <c r="R97" s="80"/>
      <c r="S97" s="27"/>
    </row>
    <row r="98" spans="1:19">
      <c r="A98" s="27" t="s">
        <v>108</v>
      </c>
      <c r="B98" s="27" t="s">
        <v>109</v>
      </c>
      <c r="C98" s="27" t="s">
        <v>450</v>
      </c>
      <c r="D98" s="27" t="s">
        <v>450</v>
      </c>
      <c r="E98" s="27" t="s">
        <v>111</v>
      </c>
      <c r="F98" s="28" t="s">
        <v>575</v>
      </c>
      <c r="G98" s="28" t="s">
        <v>576</v>
      </c>
      <c r="K98" s="27">
        <f t="shared" si="2"/>
        <v>0</v>
      </c>
      <c r="M98" s="28" t="s">
        <v>173</v>
      </c>
      <c r="R98" s="80"/>
      <c r="S98" s="27"/>
    </row>
    <row r="99" spans="1:19">
      <c r="A99" s="27" t="s">
        <v>108</v>
      </c>
      <c r="B99" s="27" t="s">
        <v>109</v>
      </c>
      <c r="C99" s="27" t="s">
        <v>450</v>
      </c>
      <c r="D99" s="27" t="s">
        <v>450</v>
      </c>
      <c r="E99" s="27" t="s">
        <v>111</v>
      </c>
      <c r="F99" s="28" t="s">
        <v>577</v>
      </c>
      <c r="G99" s="28" t="s">
        <v>578</v>
      </c>
      <c r="K99" s="27">
        <f t="shared" si="2"/>
        <v>0</v>
      </c>
      <c r="M99" s="28" t="s">
        <v>173</v>
      </c>
      <c r="R99" s="80"/>
      <c r="S99" s="27"/>
    </row>
    <row r="100" spans="1:19">
      <c r="A100" s="27" t="s">
        <v>108</v>
      </c>
      <c r="B100" s="27" t="s">
        <v>109</v>
      </c>
      <c r="C100" s="27" t="s">
        <v>450</v>
      </c>
      <c r="D100" s="27" t="s">
        <v>450</v>
      </c>
      <c r="E100" s="27" t="s">
        <v>111</v>
      </c>
      <c r="F100" s="28" t="s">
        <v>579</v>
      </c>
      <c r="G100" s="28" t="s">
        <v>580</v>
      </c>
      <c r="K100" s="27">
        <f t="shared" si="2"/>
        <v>0</v>
      </c>
      <c r="M100" s="28" t="s">
        <v>173</v>
      </c>
      <c r="R100" s="80"/>
      <c r="S100" s="27"/>
    </row>
    <row r="101" spans="1:19">
      <c r="A101" s="27" t="s">
        <v>108</v>
      </c>
      <c r="B101" s="27" t="s">
        <v>109</v>
      </c>
      <c r="C101" s="27" t="s">
        <v>450</v>
      </c>
      <c r="D101" s="27" t="s">
        <v>450</v>
      </c>
      <c r="E101" s="27" t="s">
        <v>111</v>
      </c>
      <c r="F101" s="28" t="s">
        <v>581</v>
      </c>
      <c r="G101" s="28" t="s">
        <v>574</v>
      </c>
      <c r="K101" s="27">
        <f>SUM(T101:AI101)</f>
        <v>0</v>
      </c>
      <c r="M101" s="28" t="s">
        <v>173</v>
      </c>
      <c r="R101" s="80"/>
      <c r="S101" s="27"/>
    </row>
    <row r="102" spans="1:19">
      <c r="A102" s="27" t="s">
        <v>108</v>
      </c>
      <c r="B102" s="27" t="s">
        <v>109</v>
      </c>
      <c r="C102" s="27" t="s">
        <v>450</v>
      </c>
      <c r="D102" s="27" t="s">
        <v>450</v>
      </c>
      <c r="E102" s="27" t="s">
        <v>111</v>
      </c>
      <c r="F102" s="28" t="s">
        <v>582</v>
      </c>
      <c r="G102" s="28" t="s">
        <v>521</v>
      </c>
      <c r="K102" s="27">
        <f>SUM(T102:AI102)</f>
        <v>0</v>
      </c>
      <c r="M102" s="28" t="s">
        <v>173</v>
      </c>
      <c r="R102" s="80"/>
      <c r="S102" s="27"/>
    </row>
    <row r="103" spans="1:19">
      <c r="A103" s="27" t="s">
        <v>108</v>
      </c>
      <c r="B103" s="27" t="s">
        <v>109</v>
      </c>
      <c r="C103" s="27" t="s">
        <v>450</v>
      </c>
      <c r="D103" s="27" t="s">
        <v>450</v>
      </c>
      <c r="E103" s="27" t="s">
        <v>111</v>
      </c>
      <c r="F103" s="28" t="s">
        <v>583</v>
      </c>
      <c r="G103" s="28" t="s">
        <v>272</v>
      </c>
      <c r="K103" s="27">
        <f>SUM(T103:AI103)</f>
        <v>0</v>
      </c>
      <c r="M103" s="28" t="s">
        <v>173</v>
      </c>
      <c r="R103" s="80"/>
      <c r="S103" s="27"/>
    </row>
    <row r="104" spans="1:19">
      <c r="A104" s="27" t="s">
        <v>108</v>
      </c>
      <c r="B104" s="27" t="s">
        <v>109</v>
      </c>
      <c r="C104" s="27" t="s">
        <v>450</v>
      </c>
      <c r="D104" s="27" t="s">
        <v>450</v>
      </c>
      <c r="E104" s="27" t="s">
        <v>111</v>
      </c>
      <c r="F104" s="28" t="s">
        <v>584</v>
      </c>
      <c r="G104" s="28" t="s">
        <v>585</v>
      </c>
      <c r="K104" s="27">
        <f>SUM(T104:AI104)</f>
        <v>0</v>
      </c>
      <c r="M104" s="28" t="s">
        <v>173</v>
      </c>
      <c r="R104" s="80"/>
      <c r="S104" s="27"/>
    </row>
    <row r="105" spans="1:19">
      <c r="A105" s="27" t="s">
        <v>108</v>
      </c>
      <c r="B105" s="27" t="s">
        <v>109</v>
      </c>
      <c r="C105" s="27" t="s">
        <v>450</v>
      </c>
      <c r="D105" s="27" t="s">
        <v>450</v>
      </c>
      <c r="E105" s="27" t="s">
        <v>111</v>
      </c>
      <c r="F105" s="28" t="s">
        <v>586</v>
      </c>
      <c r="G105" s="28" t="s">
        <v>587</v>
      </c>
      <c r="K105" s="27">
        <f>SUM(T105:AI105)</f>
        <v>0</v>
      </c>
      <c r="M105" s="28" t="s">
        <v>173</v>
      </c>
      <c r="R105" s="80"/>
      <c r="S105" s="27"/>
    </row>
    <row r="106" spans="1:19">
      <c r="A106" s="27" t="s">
        <v>108</v>
      </c>
      <c r="B106" s="27" t="s">
        <v>109</v>
      </c>
      <c r="C106" s="27" t="s">
        <v>450</v>
      </c>
      <c r="D106" s="27" t="s">
        <v>450</v>
      </c>
      <c r="E106" s="27" t="s">
        <v>111</v>
      </c>
      <c r="F106" s="28" t="s">
        <v>588</v>
      </c>
      <c r="G106" s="28" t="s">
        <v>589</v>
      </c>
      <c r="K106" s="27">
        <f>SUM(T106:AI106)</f>
        <v>0</v>
      </c>
      <c r="M106" s="28" t="s">
        <v>173</v>
      </c>
      <c r="R106" s="80"/>
      <c r="S106" s="27"/>
    </row>
    <row r="107" spans="1:19">
      <c r="A107" s="27" t="s">
        <v>108</v>
      </c>
      <c r="B107" s="27" t="s">
        <v>109</v>
      </c>
      <c r="C107" s="27" t="s">
        <v>450</v>
      </c>
      <c r="D107" s="27" t="s">
        <v>450</v>
      </c>
      <c r="E107" s="27" t="s">
        <v>111</v>
      </c>
      <c r="F107" s="28" t="s">
        <v>590</v>
      </c>
      <c r="G107" s="28" t="s">
        <v>591</v>
      </c>
      <c r="K107" s="27">
        <f>SUM(T107:AI107)</f>
        <v>0</v>
      </c>
      <c r="M107" s="28" t="s">
        <v>173</v>
      </c>
      <c r="R107" s="80"/>
      <c r="S107" s="27"/>
    </row>
    <row r="108" spans="1:19">
      <c r="A108" s="27" t="s">
        <v>108</v>
      </c>
      <c r="B108" s="27" t="s">
        <v>109</v>
      </c>
      <c r="C108" s="27" t="s">
        <v>450</v>
      </c>
      <c r="D108" s="27" t="s">
        <v>450</v>
      </c>
      <c r="E108" s="27" t="s">
        <v>111</v>
      </c>
      <c r="F108" s="28" t="s">
        <v>592</v>
      </c>
      <c r="G108" s="28" t="s">
        <v>593</v>
      </c>
      <c r="K108" s="27">
        <f>SUM(T108:AI108)</f>
        <v>0</v>
      </c>
      <c r="M108" s="28" t="s">
        <v>173</v>
      </c>
      <c r="R108" s="80"/>
      <c r="S108" s="27"/>
    </row>
    <row r="109" spans="1:19">
      <c r="A109" s="27" t="s">
        <v>108</v>
      </c>
      <c r="B109" s="27" t="s">
        <v>109</v>
      </c>
      <c r="C109" s="27" t="s">
        <v>450</v>
      </c>
      <c r="D109" s="27" t="s">
        <v>450</v>
      </c>
      <c r="E109" s="27" t="s">
        <v>111</v>
      </c>
      <c r="F109" s="28" t="s">
        <v>594</v>
      </c>
      <c r="G109" s="28" t="s">
        <v>595</v>
      </c>
      <c r="K109" s="27">
        <f>SUM(T109:AI109)</f>
        <v>0</v>
      </c>
      <c r="M109" s="28" t="s">
        <v>173</v>
      </c>
      <c r="R109" s="80"/>
      <c r="S109" s="27"/>
    </row>
    <row r="110" spans="1:19">
      <c r="A110" s="27" t="s">
        <v>108</v>
      </c>
      <c r="B110" s="27" t="s">
        <v>109</v>
      </c>
      <c r="C110" s="27" t="s">
        <v>450</v>
      </c>
      <c r="D110" s="27" t="s">
        <v>450</v>
      </c>
      <c r="E110" s="27" t="s">
        <v>111</v>
      </c>
      <c r="F110" s="28" t="s">
        <v>596</v>
      </c>
      <c r="G110" s="28" t="s">
        <v>597</v>
      </c>
      <c r="K110" s="27">
        <f>SUM(T110:AI110)</f>
        <v>0</v>
      </c>
      <c r="M110" s="28" t="s">
        <v>173</v>
      </c>
      <c r="R110" s="80"/>
      <c r="S110" s="27"/>
    </row>
    <row r="2845" s="105" customFormat="1"/>
  </sheetData>
  <mergeCells count="9">
    <mergeCell ref="A1:D1"/>
    <mergeCell ref="E1:Q1"/>
    <mergeCell ref="R1:S1"/>
    <mergeCell ref="T1:V1"/>
    <mergeCell ref="W1:AB1"/>
    <mergeCell ref="AC1:AI1"/>
    <mergeCell ref="AJ1:BA1"/>
    <mergeCell ref="BB1:BI1"/>
    <mergeCell ref="BJ1:BM1"/>
  </mergeCells>
  <conditionalFormatting sqref="F$1:F$1048576">
    <cfRule type="duplicateValues" dxfId="0" priority="1"/>
  </conditionalFormatting>
  <dataValidations count="10">
    <dataValidation type="whole" operator="between" allowBlank="1" showInputMessage="1" showErrorMessage="1" sqref="T4 U4:AG4 AI4:AJ4 AL4:AM4 AO4:AP4 AR4:AS4 AU4:AV4 AX4:AY4 BA4:BH4 T5:AG5 AI5:AJ5 AL5:AM5 AO5:AP5 AR5:AS5 AU5:AV5 AX5:AY5 BA5:BH5 T6 U6:AG6 AI6:AJ6 AL6:AM6 AO6:AP6 AR6:AS6 AU6:AV6 AX6:AY6 BA6:BH6 T7 U7:AG7 AI7:AJ7 AL7:AM7 AO7:AP7 AR7:AS7 AU7:AV7 AX7:AY7 BA7:BH7 T8 U8:AG8 AI8:AJ8 AL8:AM8 AO8:AP8 AR8:AS8 AU8:AV8 AX8:AY8 BA8:BH8 T9 U9:AG9 AI9:AJ9 AL9:AM9 AO9:AP9 AR9:AS9 AU9:AV9 AX9:AY9 BA9:BH9 T10:AG10 AI10:BH10 T11 U11:AG11 AI11:AJ11 AL11:AM11 AO11:AP11 AR11:AS11 AU11:AV11 AX11:AY11 BA11:BH11 T12 U12:AG12 AI12:AJ12 AL12:AM12 AO12:AP12 AR12:AS12 AU12:AV12 AX12:AY12 BA12:BH12 T13 U13:AG13 AI13:AJ13 AL13:AM13 AO13:AP13 AR13:AS13 AU13:AV13 AX13:AY13 BA13:BH13 T14 U14:AG14 AI14:AJ14 AL14:AM14 AO14:AP14 AR14:AS14 AU14:AV14 AX14:AY14 BA14:BH14 T15 U15:AG15 AI15:AJ15 AL15:AM15 AO15:AP15 AR15:AS15 AU15:AV15 AX15:AY15 BA15:BH15 T16 U16:AG16 AI16:AJ16 AL16:AM16 AO16:AP16 AR16:AS16 AU16:AV16 AX16:AY16 BA16:BH16 T17 U17:AG17 AI17:AJ17 AL17:AM17 AO17:AP17 AR17:AS17 AU17:AV17 AX17:AY17 BA17:BH17 T18 U18:AG18 AI18:AJ18 AL18:AM18 AO18:AP18 AR18:AS18 AU18:AV18 AX18:AY18 BA18:BH18 T19:AG19 AI19:BH19 T20 U20:AG20 AI20:AJ20 AL20:AM20 AO20:AP20 AR20:AS20 AU20:AV20 AX20:AY20 BA20:BH20 T21 U21:AG21 AI21:AJ21 AL21:AM21 AO21:AP21 AR21:AS21 AU21:AV21 AX21:AY21 BA21:BH21 AI22:AJ22 AL22:AM22 AO22:AP22 AR22:AS22 AU22:AV22 AX22:AY22 BA22:BH22 AI23:AJ23 AL23:AM23 AO23:AP23 AR23:AS23 AU23:AV23 AX23:AY23 BA23:BH23 AI24:AJ24 AL24:AM24 AO24:AP24 AR24:AS24 AU24:AV24 AX24:AY24 BA24:BH24 T25 U25:AG25 AI25:AJ25 AL25:AM25 AO25:AP25 AR25:AS25 AU25:AV25 AX25:AY25 BA25:BH25 T26 U26:AG26 AI26:AJ26 AL26:AM26 AO26:AP26 AR26:AS26 AU26:AV26 AX26:AY26 BA26:BH26 T27 U27:AG27 AI27:AJ27 AL27:AM27 AO27:AP27 AR27:AS27 AU27:AV27 AX27:AY27 BA27:BH27 T28 U28:AG28 AI28:AJ28 AL28:AM28 AO28:AP28 AR28:AS28 AU28:AV28 AX28:AY28 BA28:BH28 T29 U29:AG29 AI29:AJ29 AL29:AM29 AO29:AP29 AR29:AS29 AU29:AV29 AX29:AY29 BA29:BH29 T30 U30:AG30 AI30:AJ30 AL30:AM30 AO30:AP30 AR30:AS30 AU30:AV30 AX30:AY30 BA30:BH30 T31 U31:AG31 AI31:AJ31 AL31:AM31 AO31:AP31 AR31:AS31 AU31:AV31 AX31:AY31 BA31:BH31 AI34:AJ34 AL34:AM34 AO34:AP34 AR34:AS34 AU34:AV34 AX34:AY34 BA34:BH34 AR35:AS35 AU35:AV35 AX35:AY35 BA35:BH35 AR36:AS36 AU36:AV36 AX36:AY36 BA36:BH36 AX37:AY37 BA37:BH37 AX38:AY38 BA38:BH38 T39:AG39 AI39:BH39 T40 U40:AG40 AI40:AJ40 AL40:AM40 AO40:AP40 AR40:AS40 AU40:AV40 AX40:AY40 BA40:BH40 T41:AG41 AI41:BH41 AI42:AJ42 AL42:AM42 AO42:AP42 AR42:AS42 AU42:AV42 AX42:AY42 BA42:BH42 AI43:AJ43 AL43:AM43 AO43:AP43 AR43:AS43 AU43:AV43 AX43:AY43 BA43:BH43 AI44:AJ44 AL44:AM44 AO44:AP44 AR44:AS44 AU44:AV44 AX44:AY44 BA44:BH44 AX45:AY45 BA45:BH45 AX46:AY46 BA46:BH46 T47 U47:AG47 AI47:AJ47 AL47:AM47 AO47:AP47 AR47:AS47 AU47:AV47 AX47:AY47 BA47:BH47 T48 U48:AG48 AI48:AJ48 AL48:AM48 AO48:AP48 AR48:AS48 AU48:AV48 AX48:AY48 BA48:BH48 T49 U49:AG49 AI49:AJ49 AL49:AM49 AO49:AP49 AR49:AS49 AU49:AV49 AX49:AY49 BA49:BH49 T50 U50:AG50 AI50:AJ50 AL50:AM50 AO50:AP50 AR50:AS50 AU50:AV50 AX50:AY50 BA50:BH50 T51 U51:AG51 AI51:AJ51 AL51:AM51 AO51:AP51 AR51:AS51 AU51:AV51 AX51:AY51 BA51:BH51 T52 U52:AG52 AI52:AJ52 AL52:AM52 AO52:AP52 AR52:AS52 AU52:AV52 AX52:AY52 BA52:BH52 T53:AG53 AI53:BH53 T54 U54:AG54 AI54:AJ54 AL54:AM54 AO54:AP54 AR54:AS54 AU54:AV54 AX54:AY54 BA54:BH54 T57 U57:AG57 AI57:AJ57 AL57:AM57 AO57:AP57 AR57:AS57 AU57:AV57 AX57:AY57 BA57:BH57 T58:AG58 AI58:BH58 T62 U62:AG62 AI62:AJ62 AL62:AM62 AO62:AP62 AR62:AS62 AU62:AV62 AX62:AY62 BA62:BH62 T63:AG63 AI63:BH63 T64 U64:AG64 AI64:AJ64 AL64:AM64 AO64:AP64 AR64:AS64 AU64:AV64 AX64:AY64 BA64:BH64 T65 U65:AG65 AI65:AJ65 AL65:AM65 AO65:AP65 AR65:AS65 AU65:AV65 AX65:AY65 BA65:BH65 T66 U66:AG66 AI66:AJ66 AL66:AM66 AO66:AP66 AR66:AS66 AU66:AV66 AX66:AY66 BA66:BH66 T67:AG67 AI67:BH67 T68 U68:AG68 AI68:AJ68 AL68:AM68 AO68:AP68 AR68:AS68 AU68:AV68 AX68:AY68 BA68:BH68 T82 U82:AG82 AI82:AJ82 AL82:AM82 AO82:AP82 AI83:AJ83 AL83:AM83 AO83:AP83 AI84:BH84 T85 U85:AG85 AI85:AJ85 AL85:AM85 AO85:AP85 AR85:AS85 AU85:AV85 AX85:AY85 BA85:BH85 T88 U88:AG88 AI88:AJ88 AL88:AM88 AO88:AP88 AR88:AS88 AU88:AV88 AX88:AY88 BA88:BH88 T89 U89:AG89 AI89:AJ89 AL89:AM89 AO89:AP89 AR89:AS89 AU89:AV89 AX89:AY89 BA89:BH89 T90:AG90 AI90:BH90 T91 U91:AG91 AI91:AJ91 AL91:AM91 AO91:AP91 AR91:AS91 AU91:AV91 AX91:AY91 BA91:BH91 T95 U95:AG95 AI95:AJ95 AL95:AM95 AO95:AP95 AR95:AS95 AU95:AV95 AX95:AY95 BA95:BH95 T22:T24 T34:T38 T42:T46 AR82:AR83 AS82:AS83 AU82:AU83 AV82:AV83 AX82:AX83 AY82:AY83 BA82:BA83 BB82:BB83 BC82:BC83 BD82:BD83 BE82:BE83 BF82:BF83 BG82:BG83 BH82:BH83 T32:AG33 T60:AG61 T86:AG87 T55:AG56 T83:AG84 AI35:AJ38 AO35:AP38 AU37:AV38 AI45:AJ46 AO45:AP46 AU45:AV46 T69:AG81 AI32:BH33 AI60:BH61 AI86:BH87 T92:AG94 U42:AG46 AI55:BH56 AI69:BH81 U34:AG38 AI92:BH94 AR37:AS38 AL45:AM46 AR45:AS46 U22:AG24 AL35:AM38">
      <formula1>0</formula1>
      <formula2>100000</formula2>
    </dataValidation>
    <dataValidation type="list" allowBlank="1" showInputMessage="1" showErrorMessage="1" sqref="AK4 AN4 AQ4 AT4 AW4 AZ4 AK5 AT5 AZ5 AK6 AT6 AZ6 AK7 AT7 AK8 AT8 AK9 AT9 AK11 AZ11 AK17 AK18 AN20 AN21 AN22 AT22 AN23 AN24 AK25 AN25 AT25 AK26 AK27 AK28 AK29 AK30 AN30 AK31 AN31 AT34 AZ34 AT35 AZ35 AZ36 AZ37 AZ38 AK40 AN40 AQ40 AT40 AW40 AZ40 AK42 AN42 AT42 AZ42 AK43 AN43 AT43 AZ43 AZ44 AZ45 AZ46 AZ47 AZ48 AZ49 AZ50 AN51 AZ51 AK52 AN52 AZ52 AK54 AN54 AQ54 AT54 AW54 AZ54 AK57 AN57 AQ57 AT57 AW57 AZ57 AK62 AN62 AQ62 AT62 AW62 AZ62 AK64 AN64 AQ64 AT64 AW64 AZ64 AK65 AN65 AQ65 AT65 AW65 AZ65 AK66 AN66 AQ66 AT66 AW66 AZ66 AK68 AN68 AQ68 AT68 AW68 AZ68 AK82 AN82 AQ82 AK83 AN83 AQ83 AK85 AN85 AQ85 AT85 AW85 AZ85 AK88 AN88 AQ88 AT88 AW88 AZ88 AK89 AN89 AQ89 AT89 AW89 AZ89 AK91 AN91 AQ91 AT91 AW91 AZ91 AK95 AN95 AQ95 AT95 AW95 AZ95 AK12:AK16 AK20:AK24 AK34:AK38 AK44:AK47 AK48:AK51 AK96:AK102 AK103:AK110 AK111:AK2342 AN5:AN9 AN11:AN18 AN26:AN29 AN34:AN38 AN44:AN50 AQ5:AQ9 AQ11:AQ18 AQ20:AQ31 AQ34:AQ38 AQ42:AQ52 AT11:AT18 AT20:AT21 AT23:AT24 AT26:AT31 AT36:AT38 AT44:AT52 AT82:AT83 AW5:AW9 AW11:AW18 AW20:AW31 AW34:AW38 AW42:AW52 AW82:AW83 AZ7:AZ9 AZ12:AZ18 AZ20:AZ31 AZ82:AZ83">
      <formula1>"TOP1,TOP2,TOP3,其他"</formula1>
    </dataValidation>
    <dataValidation type="list" allowBlank="1" showInputMessage="1" showErrorMessage="1" sqref="BJ4 BJ10 BJ19 BJ53 BJ54 BJ57 BJ58 BJ62 BJ63 BJ64 BJ65 BJ66 BJ67 BJ68 BJ84 BJ85 BJ88 BJ89 BJ90 BJ91 BJ95 BJ5:BJ9 BJ11:BJ18 BJ20:BJ31 BJ32:BJ33 BJ34:BJ38 BJ39:BJ41 BJ42:BJ52 BJ55:BJ56 BJ60:BJ61 BJ69:BJ81 BJ82:BJ83 BJ86:BJ87 BJ92:BJ94 BJ96:BJ102 BJ103:BJ110 BJ111:BJ2342">
      <formula1>"是,否"</formula1>
    </dataValidation>
    <dataValidation type="list" allowBlank="1" showInputMessage="1" showErrorMessage="1" sqref="BK4 BK5 BK65 BK6:BK10 BK11:BK18 BK19:BK20 BK21:BK23 BK24:BK26 BK27:BK31 BK32:BK33 BK34:BK38 BK39:BK41 BK42:BK52 BK53:BK58 BK60:BK64 BK66:BK102 BK103:BK110 BK111:BK2342">
      <formula1>"主城区,非主城区"</formula1>
    </dataValidation>
    <dataValidation type="list" allowBlank="1" showInputMessage="1" showErrorMessage="1" sqref="BL4 BL5 BL65 BL6:BL10 BL11:BL18 BL19:BL33 BL34:BL38 BL39:BL41 BL42:BL52 BL53:BL58 BL60:BL64 BL66:BL102 BL103:BL110 BL111:BL2342">
      <formula1>"街边店,MALL店"</formula1>
    </dataValidation>
    <dataValidation type="list" allowBlank="1" showInputMessage="1" showErrorMessage="1" sqref="E4:E102 E103:E110 E111:E2342">
      <formula1>"已存在,无规划,洽谈中"</formula1>
    </dataValidation>
    <dataValidation type="list" allowBlank="1" showInputMessage="1" showErrorMessage="1" sqref="J4:J102 J103:J110 J111:J2342">
      <formula1>"综合卖场,荣耀体验店,荣耀授权专卖店,耀生活,华为授权体验店,华为堡垒店,华为非授权店,OPPO体验店,VIVO体验店,小米体验店,苹果体验店,其他品牌专卖店,运营商厅店,NKA综合卖场,其他"</formula1>
    </dataValidation>
    <dataValidation type="list" allowBlank="1" showInputMessage="1" showErrorMessage="1" sqref="M4:M102 M103:M104 M105:M110 M111:M2342">
      <formula1>"不合作,营业中,闭店,装修中"</formula1>
    </dataValidation>
    <dataValidation type="list" allowBlank="1" showInputMessage="1" showErrorMessage="1" sqref="N4:N102 N103:N110 N111:N2342">
      <formula1>"公开,公开&amp;三网,排它-移动,排它-电信,排它-联通,非排它-移动电信,非排它-移动联通,非排它-电信联通"</formula1>
    </dataValidation>
    <dataValidation type="list" allowBlank="1" showInputMessage="1" showErrorMessage="1" sqref="AN96:AN102 AN103:AN110 AN111:AN2342 AQ96:AQ102 AQ103:AQ110 AQ111:AQ2342 AT96:AT102 AT103:AT110 AT111:AT2342 AW96:AW102 AW103:AW110 AW111:AW2342 AZ96:AZ102 AZ103:AZ110 AZ111:AZ2342">
      <formula1>"TOP1,TOP2,TOP3,其他,无阵地"</formula1>
    </dataValidation>
  </dataValidations>
  <pageMargins left="0.7" right="0.7" top="0.75" bottom="0.75" header="0.3" footer="0.3"/>
  <pageSetup paperSize="9" orientation="portrait" horizontalDpi="300" verticalDpi="300"/>
  <headerFooter/>
  <ignoredErrors>
    <ignoredError sqref="A1:BN58 A59:J59 L59:BN59 A60:BN61 A62:BJ62 BM62:BN62 A63:BN63 A64:BJ64 BM64:BN64 A65:BN65 A66:BJ66 BM66:BN66 A67:BN67 A68:BI68 BM68:BN68 A69:BN84 A85:BJ85 BM85:BN85 A86:BN87 A88:I88 K88:BJ88 BM88:BN89 A89:BJ89 A90:BN90 A91:BJ91 BM91:BN91 A92:BN94 A95:BJ95 BM95:BN95 A96:BN110" formulaRange="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2336"/>
  <sheetViews>
    <sheetView zoomScale="70" zoomScaleNormal="70" topLeftCell="A2" workbookViewId="0">
      <selection activeCell="L27" sqref="L27"/>
    </sheetView>
  </sheetViews>
  <sheetFormatPr defaultColWidth="9.13333333333333" defaultRowHeight="16.5"/>
  <cols>
    <col min="1" max="6" width="9.13333333333333" style="82" customWidth="1"/>
    <col min="7" max="7" width="52.2" style="84" customWidth="1"/>
    <col min="8" max="8" width="24.1333333333333" style="85" customWidth="1"/>
    <col min="9" max="44" width="9.13333333333333" style="82" customWidth="1"/>
    <col min="45" max="45" width="12" style="82" customWidth="1"/>
    <col min="46" max="47" width="9.13333333333333" style="82" customWidth="1"/>
    <col min="48" max="48" width="11.4666666666667" style="82" customWidth="1"/>
    <col min="49" max="49" width="10.8" style="82" customWidth="1"/>
    <col min="50" max="68" width="9.13333333333333" style="82" customWidth="1"/>
    <col min="69" max="69" width="14.1333333333333" style="82" customWidth="1"/>
    <col min="70" max="16384" width="9.13333333333333" style="82" customWidth="1"/>
  </cols>
  <sheetData>
    <row r="1" s="81" customFormat="1" ht="15.75" customHeight="1" spans="1:69">
      <c r="A1" s="86" t="s">
        <v>0</v>
      </c>
      <c r="B1" s="12"/>
      <c r="C1" s="12"/>
      <c r="D1" s="13"/>
      <c r="E1" s="87" t="s">
        <v>598</v>
      </c>
      <c r="F1" s="12"/>
      <c r="G1" s="12"/>
      <c r="H1" s="12"/>
      <c r="I1" s="12"/>
      <c r="J1" s="12"/>
      <c r="K1" s="12"/>
      <c r="L1" s="12"/>
      <c r="M1" s="12"/>
      <c r="N1" s="12"/>
      <c r="O1" s="12"/>
      <c r="P1" s="12"/>
      <c r="Q1" s="12"/>
      <c r="R1" s="12"/>
      <c r="S1" s="12"/>
      <c r="T1" s="13"/>
      <c r="U1" s="88" t="s">
        <v>599</v>
      </c>
      <c r="V1" s="12"/>
      <c r="W1" s="12"/>
      <c r="X1" s="12"/>
      <c r="Y1" s="12"/>
      <c r="Z1" s="12"/>
      <c r="AA1" s="12"/>
      <c r="AB1" s="12"/>
      <c r="AC1" s="12"/>
      <c r="AD1" s="12"/>
      <c r="AE1" s="13"/>
      <c r="AF1" s="89" t="s">
        <v>600</v>
      </c>
      <c r="AG1" s="12"/>
      <c r="AH1" s="12"/>
      <c r="AI1" s="12"/>
      <c r="AJ1" s="12"/>
      <c r="AK1" s="12"/>
      <c r="AL1" s="12"/>
      <c r="AM1" s="12"/>
      <c r="AN1" s="13"/>
      <c r="AO1" s="90" t="s">
        <v>601</v>
      </c>
      <c r="AP1" s="12"/>
      <c r="AQ1" s="12"/>
      <c r="AR1" s="12"/>
      <c r="AS1" s="12"/>
      <c r="AT1" s="12"/>
      <c r="AU1" s="12"/>
      <c r="AV1" s="12"/>
      <c r="AW1" s="12"/>
      <c r="AX1" s="12"/>
      <c r="AY1" s="12"/>
      <c r="AZ1" s="12"/>
      <c r="BA1" s="12"/>
      <c r="BB1" s="12"/>
      <c r="BC1" s="12"/>
      <c r="BD1" s="12"/>
      <c r="BE1" s="12"/>
      <c r="BF1" s="12"/>
      <c r="BG1" s="12"/>
      <c r="BH1" s="12"/>
      <c r="BI1" s="13"/>
      <c r="BJ1" s="91" t="s">
        <v>602</v>
      </c>
      <c r="BK1" s="12"/>
      <c r="BL1" s="12"/>
      <c r="BM1" s="12"/>
      <c r="BN1" s="12"/>
      <c r="BO1" s="12"/>
      <c r="BP1" s="13"/>
      <c r="BQ1" s="92" t="s">
        <v>8</v>
      </c>
    </row>
    <row r="2" s="82" customFormat="1" ht="63" customHeight="1" spans="1:69">
      <c r="A2" s="93" t="s">
        <v>603</v>
      </c>
      <c r="B2" s="93" t="s">
        <v>604</v>
      </c>
      <c r="C2" s="93" t="s">
        <v>605</v>
      </c>
      <c r="D2" s="93" t="s">
        <v>606</v>
      </c>
      <c r="E2" s="93" t="s">
        <v>607</v>
      </c>
      <c r="F2" s="93" t="s">
        <v>608</v>
      </c>
      <c r="G2" s="93" t="s">
        <v>609</v>
      </c>
      <c r="H2" s="94" t="s">
        <v>610</v>
      </c>
      <c r="I2" s="93" t="s">
        <v>611</v>
      </c>
      <c r="J2" s="93" t="s">
        <v>612</v>
      </c>
      <c r="K2" s="93" t="s">
        <v>613</v>
      </c>
      <c r="L2" s="93" t="s">
        <v>614</v>
      </c>
      <c r="M2" s="93" t="s">
        <v>615</v>
      </c>
      <c r="N2" s="93" t="s">
        <v>616</v>
      </c>
      <c r="O2" s="93" t="s">
        <v>617</v>
      </c>
      <c r="P2" s="93" t="s">
        <v>618</v>
      </c>
      <c r="Q2" s="93" t="s">
        <v>619</v>
      </c>
      <c r="R2" s="93" t="s">
        <v>620</v>
      </c>
      <c r="S2" s="93" t="s">
        <v>621</v>
      </c>
      <c r="T2" s="93" t="s">
        <v>622</v>
      </c>
      <c r="U2" s="93" t="s">
        <v>623</v>
      </c>
      <c r="V2" s="93" t="s">
        <v>624</v>
      </c>
      <c r="W2" s="93" t="s">
        <v>625</v>
      </c>
      <c r="X2" s="93" t="s">
        <v>626</v>
      </c>
      <c r="Y2" s="93" t="s">
        <v>627</v>
      </c>
      <c r="Z2" s="93" t="s">
        <v>628</v>
      </c>
      <c r="AA2" s="93" t="s">
        <v>629</v>
      </c>
      <c r="AB2" s="93" t="s">
        <v>630</v>
      </c>
      <c r="AC2" s="93" t="s">
        <v>631</v>
      </c>
      <c r="AD2" s="93" t="s">
        <v>632</v>
      </c>
      <c r="AE2" s="93" t="s">
        <v>633</v>
      </c>
      <c r="AF2" s="93" t="s">
        <v>634</v>
      </c>
      <c r="AG2" s="93" t="s">
        <v>635</v>
      </c>
      <c r="AH2" s="93" t="s">
        <v>636</v>
      </c>
      <c r="AI2" s="93" t="s">
        <v>637</v>
      </c>
      <c r="AJ2" s="93" t="s">
        <v>638</v>
      </c>
      <c r="AK2" s="93" t="s">
        <v>639</v>
      </c>
      <c r="AL2" s="93" t="s">
        <v>640</v>
      </c>
      <c r="AM2" s="93" t="s">
        <v>641</v>
      </c>
      <c r="AN2" s="93" t="s">
        <v>642</v>
      </c>
      <c r="AO2" s="93" t="s">
        <v>643</v>
      </c>
      <c r="AP2" s="93" t="s">
        <v>644</v>
      </c>
      <c r="AQ2" s="125" t="s">
        <v>645</v>
      </c>
      <c r="AR2" s="125" t="s">
        <v>646</v>
      </c>
      <c r="AS2" s="125" t="s">
        <v>647</v>
      </c>
      <c r="AT2" s="125" t="s">
        <v>648</v>
      </c>
      <c r="AU2" s="93" t="s">
        <v>649</v>
      </c>
      <c r="AV2" s="93" t="s">
        <v>650</v>
      </c>
      <c r="AW2" s="93" t="s">
        <v>651</v>
      </c>
      <c r="AX2" s="93" t="s">
        <v>652</v>
      </c>
      <c r="AY2" s="93" t="s">
        <v>653</v>
      </c>
      <c r="AZ2" s="93" t="s">
        <v>654</v>
      </c>
      <c r="BA2" s="93" t="s">
        <v>655</v>
      </c>
      <c r="BB2" s="93" t="s">
        <v>656</v>
      </c>
      <c r="BC2" s="93" t="s">
        <v>657</v>
      </c>
      <c r="BD2" s="93" t="s">
        <v>658</v>
      </c>
      <c r="BE2" s="93" t="s">
        <v>659</v>
      </c>
      <c r="BF2" s="93" t="s">
        <v>660</v>
      </c>
      <c r="BG2" s="93" t="s">
        <v>661</v>
      </c>
      <c r="BH2" s="93" t="s">
        <v>662</v>
      </c>
      <c r="BI2" s="93" t="s">
        <v>663</v>
      </c>
      <c r="BJ2" s="93" t="s">
        <v>37</v>
      </c>
      <c r="BK2" s="93" t="s">
        <v>38</v>
      </c>
      <c r="BL2" s="93" t="s">
        <v>39</v>
      </c>
      <c r="BM2" s="93" t="s">
        <v>40</v>
      </c>
      <c r="BN2" s="96" t="s">
        <v>41</v>
      </c>
      <c r="BO2" s="96" t="s">
        <v>42</v>
      </c>
      <c r="BP2" s="96" t="s">
        <v>43</v>
      </c>
      <c r="BQ2" s="96" t="s">
        <v>664</v>
      </c>
    </row>
    <row r="3" s="83" customFormat="1" ht="27.75" customHeight="1" spans="1:69">
      <c r="A3" s="97" t="s">
        <v>665</v>
      </c>
      <c r="B3" s="97" t="s">
        <v>665</v>
      </c>
      <c r="C3" s="97" t="s">
        <v>665</v>
      </c>
      <c r="D3" s="97" t="s">
        <v>665</v>
      </c>
      <c r="E3" s="20" t="s">
        <v>666</v>
      </c>
      <c r="F3" s="20" t="s">
        <v>666</v>
      </c>
      <c r="G3" s="97" t="s">
        <v>667</v>
      </c>
      <c r="H3" s="98" t="s">
        <v>665</v>
      </c>
      <c r="I3" s="20" t="s">
        <v>666</v>
      </c>
      <c r="J3" s="20" t="s">
        <v>666</v>
      </c>
      <c r="K3" s="20" t="s">
        <v>666</v>
      </c>
      <c r="L3" s="20" t="s">
        <v>666</v>
      </c>
      <c r="M3" s="20" t="s">
        <v>666</v>
      </c>
      <c r="N3" s="20" t="s">
        <v>666</v>
      </c>
      <c r="O3" s="20" t="s">
        <v>666</v>
      </c>
      <c r="P3" s="20" t="s">
        <v>666</v>
      </c>
      <c r="Q3" s="20" t="s">
        <v>666</v>
      </c>
      <c r="R3" s="20" t="s">
        <v>666</v>
      </c>
      <c r="S3" s="20" t="s">
        <v>666</v>
      </c>
      <c r="T3" s="20" t="s">
        <v>666</v>
      </c>
      <c r="U3" s="97" t="s">
        <v>665</v>
      </c>
      <c r="V3" s="97" t="s">
        <v>665</v>
      </c>
      <c r="W3" s="97" t="s">
        <v>665</v>
      </c>
      <c r="X3" s="97" t="s">
        <v>665</v>
      </c>
      <c r="Y3" s="97" t="s">
        <v>665</v>
      </c>
      <c r="Z3" s="97" t="s">
        <v>665</v>
      </c>
      <c r="AA3" s="97" t="s">
        <v>665</v>
      </c>
      <c r="AB3" s="97" t="s">
        <v>665</v>
      </c>
      <c r="AC3" s="97" t="s">
        <v>665</v>
      </c>
      <c r="AD3" s="97" t="s">
        <v>665</v>
      </c>
      <c r="AE3" s="97" t="s">
        <v>665</v>
      </c>
      <c r="AF3" s="97" t="s">
        <v>665</v>
      </c>
      <c r="AG3" s="97" t="s">
        <v>665</v>
      </c>
      <c r="AH3" s="97" t="s">
        <v>665</v>
      </c>
      <c r="AI3" s="97" t="s">
        <v>665</v>
      </c>
      <c r="AJ3" s="97" t="s">
        <v>665</v>
      </c>
      <c r="AK3" s="97" t="s">
        <v>665</v>
      </c>
      <c r="AL3" s="97" t="s">
        <v>665</v>
      </c>
      <c r="AM3" s="97" t="s">
        <v>665</v>
      </c>
      <c r="AN3" s="97" t="s">
        <v>665</v>
      </c>
      <c r="AO3" s="97" t="s">
        <v>666</v>
      </c>
      <c r="AP3" s="97" t="s">
        <v>665</v>
      </c>
      <c r="AQ3" s="20" t="s">
        <v>666</v>
      </c>
      <c r="AR3" s="97" t="s">
        <v>665</v>
      </c>
      <c r="AS3" s="97" t="s">
        <v>665</v>
      </c>
      <c r="AT3" s="97" t="s">
        <v>665</v>
      </c>
      <c r="AU3" s="97" t="s">
        <v>665</v>
      </c>
      <c r="AV3" s="97" t="s">
        <v>665</v>
      </c>
      <c r="AW3" s="97" t="s">
        <v>665</v>
      </c>
      <c r="AX3" s="97" t="s">
        <v>665</v>
      </c>
      <c r="AY3" s="97" t="s">
        <v>665</v>
      </c>
      <c r="AZ3" s="97" t="s">
        <v>665</v>
      </c>
      <c r="BA3" s="97" t="s">
        <v>665</v>
      </c>
      <c r="BB3" s="97" t="s">
        <v>665</v>
      </c>
      <c r="BC3" s="97" t="s">
        <v>665</v>
      </c>
      <c r="BD3" s="97" t="s">
        <v>665</v>
      </c>
      <c r="BE3" s="97" t="s">
        <v>665</v>
      </c>
      <c r="BF3" s="97" t="s">
        <v>665</v>
      </c>
      <c r="BG3" s="97" t="s">
        <v>665</v>
      </c>
      <c r="BH3" s="97" t="s">
        <v>665</v>
      </c>
      <c r="BI3" s="97" t="s">
        <v>665</v>
      </c>
      <c r="BJ3" s="97" t="s">
        <v>665</v>
      </c>
      <c r="BK3" s="97" t="s">
        <v>665</v>
      </c>
      <c r="BL3" s="97" t="s">
        <v>665</v>
      </c>
      <c r="BM3" s="97" t="s">
        <v>665</v>
      </c>
      <c r="BN3" s="97" t="s">
        <v>665</v>
      </c>
      <c r="BO3" s="97" t="s">
        <v>665</v>
      </c>
      <c r="BP3" s="97" t="s">
        <v>665</v>
      </c>
      <c r="BQ3" s="20" t="s">
        <v>666</v>
      </c>
    </row>
    <row r="4" s="83" customFormat="1" ht="13.9" customHeight="1" spans="1:69">
      <c r="A4" s="99" t="str">
        <f>IFERROR(_xlfn.XLOOKUP($G4,通讯通路门店!$S$4:$S$993931,通讯通路门店!$A$4:$A$993931,0,0),"")</f>
        <v>海南省</v>
      </c>
      <c r="B4" s="99" t="str">
        <f>IFERROR(_xlfn.XLOOKUP($G4,通讯通路门店!$S$4:$S$993931,通讯通路门店!$B$4:$B$993931,0,0),"")</f>
        <v>东方市</v>
      </c>
      <c r="C4" s="99" t="str">
        <f>IFERROR(_xlfn.XLOOKUP($G4,通讯通路门店!$S$4:$S$993931,通讯通路门店!$C$4:$C$993931,0,0),"")</f>
        <v>东方市</v>
      </c>
      <c r="D4" s="99" t="str">
        <f>IFERROR(_xlfn.XLOOKUP($G4,通讯通路门店!$S$4:$S$993931,通讯通路门店!$D$4:$D$993931,0,0),"")</f>
        <v>大田镇</v>
      </c>
      <c r="G4" s="99" t="str">
        <f t="array" ref="G4:G919">_xlfn.UNIQUE(通讯通路门店!S4:S993931)</f>
        <v>东方八所巨为手机连锁店</v>
      </c>
      <c r="H4" s="100" t="str">
        <f>IFERROR(_xlfn.XLOOKUP($G4,通讯通路门店!$S$4:$S$993931,通讯通路门店!$R$4:$R$993931,0,0),"")</f>
        <v>200018297501</v>
      </c>
      <c r="U4" s="99">
        <f>COUNTIF(通讯通路门店!$S:$S,$G4)</f>
        <v>3</v>
      </c>
      <c r="V4" s="99">
        <f>COUNTIFS(通讯通路门店!$S:$S,$G4,通讯通路门店!$J:$J,"综合卖场")</f>
        <v>3</v>
      </c>
      <c r="W4" s="99">
        <f>SUMIFS(通讯通路门店!$AJ:$AJ,通讯通路门店!$S:$S,通讯客户沙盘!$G4)</f>
        <v>2</v>
      </c>
      <c r="X4" s="99">
        <f t="shared" ref="X4:X67" si="0">Y4+Z4+AA4+AB4+AC4+AD4+AE4</f>
        <v>0</v>
      </c>
      <c r="Y4" s="99">
        <f>COUNTIFS(通讯通路门店!$S:$S,$G4,通讯通路门店!$J:$J,"荣耀体验店")+COUNTIFS(通讯通路门店!$S:$S,$G4,通讯通路门店!$J:$J,"荣耀授权专卖店")</f>
        <v>0</v>
      </c>
      <c r="Z4" s="99">
        <f>COUNTIFS(通讯通路门店!$S:$S,$G4,通讯通路门店!$J:$J,"VIVO体验店")</f>
        <v>0</v>
      </c>
      <c r="AA4" s="99">
        <f>COUNTIFS(通讯通路门店!$S:$S,$G4,通讯通路门店!$J:$J,"OPPO体验店")</f>
        <v>0</v>
      </c>
      <c r="AB4" s="99">
        <f>COUNTIFS(通讯通路门店!$S:$S,$G4,通讯通路门店!$J:$J,"华为授权体验店")+COUNTIFS(通讯通路门店!$S:$S,$G4,通讯通路门店!$J:$J,"华为堡垒店")</f>
        <v>0</v>
      </c>
      <c r="AC4" s="99">
        <f>COUNTIFS(通讯通路门店!$S:$S,$G4,通讯通路门店!$J:$J,"小米体验店")</f>
        <v>0</v>
      </c>
      <c r="AD4" s="99">
        <f>COUNTIFS(通讯通路门店!$S:$S,$G4,通讯通路门店!$J:$J,"苹果体验店")</f>
        <v>0</v>
      </c>
      <c r="AE4" s="99">
        <f>COUNTIFS(通讯通路门店!$S:$S,$G4,通讯通路门店!$J:$J,"其他品牌专卖店")</f>
        <v>0</v>
      </c>
      <c r="AF4" s="99">
        <f>SUMIFS(通讯通路门店!$BI:$BI,通讯通路门店!$S:$S,$G4)</f>
        <v>5</v>
      </c>
      <c r="AG4" s="99">
        <f>SUMIFS(通讯通路门店!$BH:$BH,通讯通路门店!$S:$S,$G4)</f>
        <v>4</v>
      </c>
      <c r="AH4" s="99">
        <f t="shared" ref="AH4:AH67" si="1">AI4+AJ4+AK4+AL4+AM4+AN4</f>
        <v>1</v>
      </c>
      <c r="AI4" s="99">
        <f>SUMIFS(通讯通路门店!$BB:$BB,通讯通路门店!$S:$S,$G4)</f>
        <v>0</v>
      </c>
      <c r="AJ4" s="99">
        <f>SUMIFS(通讯通路门店!$BE:$BE,通讯通路门店!$S:$S,$G4)</f>
        <v>1</v>
      </c>
      <c r="AK4" s="99">
        <f>SUMIFS(通讯通路门店!$BG:$BG,通讯通路门店!$S:$S,$G4)</f>
        <v>0</v>
      </c>
      <c r="AL4" s="99">
        <f>SUMIFS(通讯通路门店!$BC:$BC,通讯通路门店!$S:$S,$G4)</f>
        <v>0</v>
      </c>
      <c r="AM4" s="99">
        <f>SUMIFS(通讯通路门店!$BD:$BD,通讯通路门店!$S:$S,$G4)</f>
        <v>0</v>
      </c>
      <c r="AN4" s="99">
        <f>SUMIFS(通讯通路门店!$BF:$BF,通讯通路门店!$S:$S,$G4)</f>
        <v>0</v>
      </c>
      <c r="AO4" s="99">
        <f t="shared" ref="AO4:AO67" si="2">AP4+AQ4</f>
        <v>545</v>
      </c>
      <c r="AP4" s="99">
        <f>SUMIFS(通讯通路门店!$K:$K,通讯通路门店!$S:$S,$G4)</f>
        <v>545</v>
      </c>
      <c r="AR4" s="99">
        <f>SUMIFS(通讯通路门店!$T:$T,通讯通路门店!$S:$S,$G4)</f>
        <v>258</v>
      </c>
      <c r="AS4" s="99">
        <f>SUMIFS(通讯通路门店!$U:$U,通讯通路门店!$S:$S,$G4)</f>
        <v>15</v>
      </c>
      <c r="AT4" s="99">
        <f>SUMIFS(通讯通路门店!$V:$V,通讯通路门店!$S:$S,$G4)</f>
        <v>0</v>
      </c>
      <c r="AU4" s="99">
        <f>SUMIFS(通讯通路门店!$W:$W,通讯通路门店!$S:$S,$G4)</f>
        <v>62</v>
      </c>
      <c r="AV4" s="99">
        <f>SUMIFS(通讯通路门店!$Z:$Z,通讯通路门店!$S:$S,$G4)</f>
        <v>122</v>
      </c>
      <c r="AW4" s="99">
        <f>SUMIFS(通讯通路门店!$AB:$AB,通讯通路门店!$S:$S,$G4)</f>
        <v>75</v>
      </c>
      <c r="AX4" s="99">
        <f>SUMIFS(通讯通路门店!$X:$X,通讯通路门店!$S:$S,$G4)</f>
        <v>0</v>
      </c>
      <c r="AY4" s="99">
        <f>SUMIFS(通讯通路门店!$Y:$Y,通讯通路门店!$S:$S,$G4)</f>
        <v>13</v>
      </c>
      <c r="AZ4" s="99">
        <f>SUMIFS(通讯通路门店!$AA:$AA,通讯通路门店!$S:$S,$G4)</f>
        <v>0</v>
      </c>
      <c r="BA4" s="99">
        <f t="shared" ref="BA4:BA67" si="3">AP4-BB4</f>
        <v>545</v>
      </c>
      <c r="BB4" s="99">
        <f t="shared" ref="BB4:BB67" si="4">BC4+BD4+BE4+BF4+BG4+BH4</f>
        <v>0</v>
      </c>
      <c r="BC4" s="99">
        <f>SUMIFS(通讯通路门店!$W:$W,通讯通路门店!$S:$S,$G4,通讯通路门店!$J:$J,"荣耀体验店")+SUMIFS(通讯通路门店!$W:$W,通讯通路门店!$S:$S,$G4,通讯通路门店!$J:$J,"荣耀授权专卖店")</f>
        <v>0</v>
      </c>
      <c r="BD4" s="99">
        <f>SUMIFS(通讯通路门店!$Z:$Z,通讯通路门店!$S:$S,$G4,通讯通路门店!$J:$J,"VIVO体验店")</f>
        <v>0</v>
      </c>
      <c r="BE4" s="99">
        <f>SUMIFS(通讯通路门店!$AB:$AB,通讯通路门店!$S:$S,$G4,通讯通路门店!$J:$J,"OPPO体验店")</f>
        <v>0</v>
      </c>
      <c r="BF4" s="99">
        <f>SUMIFS(通讯通路门店!$X:$X,通讯通路门店!$S:$S,$G4,通讯通路门店!$J:$J,"华为授权体验店")+SUMIFS(通讯通路门店!$AA:$AA,通讯通路门店!$S:$S,$G4,通讯通路门店!$J:$J,"华为堡垒店")</f>
        <v>0</v>
      </c>
      <c r="BG4" s="99">
        <f>SUMIFS(通讯通路门店!$Y:$Y,通讯通路门店!$S:$S,$G4,通讯通路门店!$J:$J,"小米体验店")</f>
        <v>0</v>
      </c>
      <c r="BH4" s="99">
        <f>SUMIFS(通讯通路门店!$AA:$AA,通讯通路门店!$S:$S,$G4,通讯通路门店!$J:$J,"苹果体验店")</f>
        <v>0</v>
      </c>
      <c r="BI4" s="99">
        <f>SUMIFS(通讯通路门店!$K:$K,通讯通路门店!$S:$S,$G4,通讯通路门店!$J:$J,"其他品牌专卖店")</f>
        <v>0</v>
      </c>
      <c r="BJ4" s="99">
        <f>SUMIFS(通讯通路门店!$AC:$AC,通讯通路门店!$S:$S,$G4)</f>
        <v>0</v>
      </c>
      <c r="BK4" s="99">
        <f>SUMIFS(通讯通路门店!$AD:$AD,通讯通路门店!$S:$S,$G4)</f>
        <v>0</v>
      </c>
      <c r="BL4" s="99">
        <f>SUMIFS(通讯通路门店!$AE:$AE,通讯通路门店!$S:$S,$G4)</f>
        <v>0</v>
      </c>
      <c r="BM4" s="99">
        <f>SUMIFS(通讯通路门店!$AF:$AF,通讯通路门店!$S:$S,$G4)</f>
        <v>0</v>
      </c>
      <c r="BN4" s="99">
        <f>SUMIFS(通讯通路门店!$AG:$AG,通讯通路门店!$S:$S,$G4)</f>
        <v>0</v>
      </c>
      <c r="BO4" s="99">
        <f>SUMIFS(通讯通路门店!$AH:$AH,通讯通路门店!$S:$S,$G4)</f>
        <v>0</v>
      </c>
      <c r="BP4" s="99">
        <f>SUMIFS(通讯通路门店!$AI:$AI,通讯通路门店!$S:$S,$G4)</f>
        <v>0</v>
      </c>
    </row>
    <row r="5" s="83" customFormat="1" ht="13.9" customHeight="1" spans="1:69">
      <c r="A5" s="99" t="str">
        <f>IFERROR(_xlfn.XLOOKUP($G5,通讯通路门店!$S$4:$S$993931,通讯通路门店!$A$4:$A$993931,0,0),"")</f>
        <v>海南省</v>
      </c>
      <c r="B5" s="99" t="str">
        <f>IFERROR(_xlfn.XLOOKUP($G5,通讯通路门店!$S$4:$S$993931,通讯通路门店!$B$4:$B$993931,0,0),"")</f>
        <v>东方市</v>
      </c>
      <c r="C5" s="99" t="str">
        <f>IFERROR(_xlfn.XLOOKUP($G5,通讯通路门店!$S$4:$S$993931,通讯通路门店!$C$4:$C$993931,0,0),"")</f>
        <v>东方市</v>
      </c>
      <c r="D5" s="99" t="str">
        <f>IFERROR(_xlfn.XLOOKUP($G5,通讯通路门店!$S$4:$S$993931,通讯通路门店!$D$4:$D$993931,0,0),"")</f>
        <v>八所镇</v>
      </c>
      <c r="G5" s="101" t="str">
        <v>海南华商智能科技有限公司</v>
      </c>
      <c r="H5" s="102" t="str">
        <f>IFERROR(_xlfn.XLOOKUP($G5,通讯通路门店!$S$4:$S$993931,通讯通路门店!$R$4:$R$993931,0,0),"")</f>
        <v>200002521201</v>
      </c>
      <c r="U5" s="99">
        <f>COUNTIF(通讯通路门店!$S:$S,$G5)</f>
        <v>1</v>
      </c>
      <c r="V5" s="99">
        <f>COUNTIFS(通讯通路门店!$S:$S,$G5,通讯通路门店!$J:$J,"综合卖场")</f>
        <v>0</v>
      </c>
      <c r="W5" s="99">
        <f>SUMIFS(通讯通路门店!$AJ:$AJ,通讯通路门店!$S:$S,通讯客户沙盘!$G5)</f>
        <v>1</v>
      </c>
      <c r="X5" s="99">
        <f t="shared" si="0"/>
        <v>1</v>
      </c>
      <c r="Y5" s="99">
        <f>COUNTIFS(通讯通路门店!$S:$S,$G5,通讯通路门店!$J:$J,"荣耀体验店")+COUNTIFS(通讯通路门店!$S:$S,$G5,通讯通路门店!$J:$J,"荣耀授权专卖店")</f>
        <v>1</v>
      </c>
      <c r="Z5" s="99">
        <f>COUNTIFS(通讯通路门店!$S:$S,$G5,通讯通路门店!$J:$J,"VIVO体验店")</f>
        <v>0</v>
      </c>
      <c r="AA5" s="99">
        <f>COUNTIFS(通讯通路门店!$S:$S,$G5,通讯通路门店!$J:$J,"OPPO体验店")</f>
        <v>0</v>
      </c>
      <c r="AB5" s="99">
        <f>COUNTIFS(通讯通路门店!$S:$S,$G5,通讯通路门店!$J:$J,"华为授权体验店")+COUNTIFS(通讯通路门店!$S:$S,$G5,通讯通路门店!$J:$J,"华为堡垒店")</f>
        <v>0</v>
      </c>
      <c r="AC5" s="99">
        <f>COUNTIFS(通讯通路门店!$S:$S,$G5,通讯通路门店!$J:$J,"小米体验店")</f>
        <v>0</v>
      </c>
      <c r="AD5" s="99">
        <f>COUNTIFS(通讯通路门店!$S:$S,$G5,通讯通路门店!$J:$J,"苹果体验店")</f>
        <v>0</v>
      </c>
      <c r="AE5" s="99">
        <f>COUNTIFS(通讯通路门店!$S:$S,$G5,通讯通路门店!$J:$J,"其他品牌专卖店")</f>
        <v>0</v>
      </c>
      <c r="AF5" s="99">
        <f>SUMIFS(通讯通路门店!$BI:$BI,通讯通路门店!$S:$S,$G5)</f>
        <v>3</v>
      </c>
      <c r="AG5" s="99">
        <f>SUMIFS(通讯通路门店!$BH:$BH,通讯通路门店!$S:$S,$G5)</f>
        <v>3</v>
      </c>
      <c r="AH5" s="99">
        <f t="shared" si="1"/>
        <v>0</v>
      </c>
      <c r="AI5" s="99">
        <f>SUMIFS(通讯通路门店!$BB:$BB,通讯通路门店!$S:$S,$G5)</f>
        <v>0</v>
      </c>
      <c r="AJ5" s="99">
        <f>SUMIFS(通讯通路门店!$BE:$BE,通讯通路门店!$S:$S,$G5)</f>
        <v>0</v>
      </c>
      <c r="AK5" s="99">
        <f>SUMIFS(通讯通路门店!$BG:$BG,通讯通路门店!$S:$S,$G5)</f>
        <v>0</v>
      </c>
      <c r="AL5" s="99">
        <f>SUMIFS(通讯通路门店!$BC:$BC,通讯通路门店!$S:$S,$G5)</f>
        <v>0</v>
      </c>
      <c r="AM5" s="99">
        <f>SUMIFS(通讯通路门店!$BD:$BD,通讯通路门店!$S:$S,$G5)</f>
        <v>0</v>
      </c>
      <c r="AN5" s="99">
        <f>SUMIFS(通讯通路门店!$BF:$BF,通讯通路门店!$S:$S,$G5)</f>
        <v>0</v>
      </c>
      <c r="AO5" s="99">
        <f t="shared" si="2"/>
        <v>145</v>
      </c>
      <c r="AP5" s="99">
        <f>SUMIFS(通讯通路门店!$K:$K,通讯通路门店!$S:$S,$G5)</f>
        <v>145</v>
      </c>
      <c r="AR5" s="99">
        <f>SUMIFS(通讯通路门店!$T:$T,通讯通路门店!$S:$S,$G5)</f>
        <v>12</v>
      </c>
      <c r="AS5" s="99">
        <f>SUMIFS(通讯通路门店!$U:$U,通讯通路门店!$S:$S,$G5)</f>
        <v>35</v>
      </c>
      <c r="AT5" s="99">
        <f>SUMIFS(通讯通路门店!$V:$V,通讯通路门店!$S:$S,$G5)</f>
        <v>20</v>
      </c>
      <c r="AU5" s="99">
        <f>SUMIFS(通讯通路门店!$W:$W,通讯通路门店!$S:$S,$G5)</f>
        <v>67</v>
      </c>
      <c r="AV5" s="99">
        <f>SUMIFS(通讯通路门店!$Z:$Z,通讯通路门店!$S:$S,$G5)</f>
        <v>0</v>
      </c>
      <c r="AW5" s="99">
        <f>SUMIFS(通讯通路门店!$AB:$AB,通讯通路门店!$S:$S,$G5)</f>
        <v>0</v>
      </c>
      <c r="AX5" s="99">
        <f>SUMIFS(通讯通路门店!$X:$X,通讯通路门店!$S:$S,$G5)</f>
        <v>0</v>
      </c>
      <c r="AY5" s="99">
        <f>SUMIFS(通讯通路门店!$Y:$Y,通讯通路门店!$S:$S,$G5)</f>
        <v>0</v>
      </c>
      <c r="AZ5" s="99">
        <f>SUMIFS(通讯通路门店!$AA:$AA,通讯通路门店!$S:$S,$G5)</f>
        <v>0</v>
      </c>
      <c r="BA5" s="99">
        <f t="shared" si="3"/>
        <v>78</v>
      </c>
      <c r="BB5" s="99">
        <f t="shared" si="4"/>
        <v>67</v>
      </c>
      <c r="BC5" s="99">
        <f>SUMIFS(通讯通路门店!$W:$W,通讯通路门店!$S:$S,$G5,通讯通路门店!$J:$J,"荣耀体验店")+SUMIFS(通讯通路门店!$W:$W,通讯通路门店!$S:$S,$G5,通讯通路门店!$J:$J,"荣耀授权专卖店")</f>
        <v>67</v>
      </c>
      <c r="BD5" s="99">
        <f>SUMIFS(通讯通路门店!$Z:$Z,通讯通路门店!$S:$S,$G5,通讯通路门店!$J:$J,"VIVO体验店")</f>
        <v>0</v>
      </c>
      <c r="BE5" s="99">
        <f>SUMIFS(通讯通路门店!$AB:$AB,通讯通路门店!$S:$S,$G5,通讯通路门店!$J:$J,"OPPO体验店")</f>
        <v>0</v>
      </c>
      <c r="BF5" s="99">
        <f>SUMIFS(通讯通路门店!$X:$X,通讯通路门店!$S:$S,$G5,通讯通路门店!$J:$J,"华为授权体验店")+SUMIFS(通讯通路门店!$AA:$AA,通讯通路门店!$S:$S,$G5,通讯通路门店!$J:$J,"华为堡垒店")</f>
        <v>0</v>
      </c>
      <c r="BG5" s="99">
        <f>SUMIFS(通讯通路门店!$Y:$Y,通讯通路门店!$S:$S,$G5,通讯通路门店!$J:$J,"小米体验店")</f>
        <v>0</v>
      </c>
      <c r="BH5" s="99">
        <f>SUMIFS(通讯通路门店!$AA:$AA,通讯通路门店!$S:$S,$G5,通讯通路门店!$J:$J,"苹果体验店")</f>
        <v>0</v>
      </c>
      <c r="BI5" s="99">
        <f>SUMIFS(通讯通路门店!$K:$K,通讯通路门店!$S:$S,$G5,通讯通路门店!$J:$J,"其他品牌专卖店")</f>
        <v>0</v>
      </c>
      <c r="BJ5" s="99">
        <f>SUMIFS(通讯通路门店!$AC:$AC,通讯通路门店!$S:$S,$G5)</f>
        <v>1</v>
      </c>
      <c r="BK5" s="99">
        <f>SUMIFS(通讯通路门店!$AD:$AD,通讯通路门店!$S:$S,$G5)</f>
        <v>0</v>
      </c>
      <c r="BL5" s="99">
        <f>SUMIFS(通讯通路门店!$AE:$AE,通讯通路门店!$S:$S,$G5)</f>
        <v>3</v>
      </c>
      <c r="BM5" s="99">
        <f>SUMIFS(通讯通路门店!$AF:$AF,通讯通路门店!$S:$S,$G5)</f>
        <v>0</v>
      </c>
      <c r="BN5" s="99">
        <f>SUMIFS(通讯通路门店!$AG:$AG,通讯通路门店!$S:$S,$G5)</f>
        <v>1</v>
      </c>
      <c r="BO5" s="99">
        <f>SUMIFS(通讯通路门店!$AH:$AH,通讯通路门店!$S:$S,$G5)</f>
        <v>3</v>
      </c>
      <c r="BP5" s="99">
        <f>SUMIFS(通讯通路门店!$AI:$AI,通讯通路门店!$S:$S,$G5)</f>
        <v>3</v>
      </c>
    </row>
    <row r="6" s="83" customFormat="1" ht="13.9" customHeight="1" spans="1:69">
      <c r="A6" s="99" t="str">
        <f>IFERROR(_xlfn.XLOOKUP($G6,通讯通路门店!$S$4:$S$993931,通讯通路门店!$A$4:$A$993931,0,0),"")</f>
        <v>海南省</v>
      </c>
      <c r="B6" s="99" t="str">
        <f>IFERROR(_xlfn.XLOOKUP($G6,通讯通路门店!$S$4:$S$993931,通讯通路门店!$B$4:$B$993931,0,0),"")</f>
        <v>东方市</v>
      </c>
      <c r="C6" s="99" t="str">
        <f>IFERROR(_xlfn.XLOOKUP($G6,通讯通路门店!$S$4:$S$993931,通讯通路门店!$C$4:$C$993931,0,0),"")</f>
        <v>东方市</v>
      </c>
      <c r="D6" s="99" t="str">
        <f>IFERROR(_xlfn.XLOOKUP($G6,通讯通路门店!$S$4:$S$993931,通讯通路门店!$D$4:$D$993931,0,0),"")</f>
        <v>东河镇</v>
      </c>
      <c r="G6" s="101" t="str">
        <v>东方东河东信翼电信专营店</v>
      </c>
      <c r="H6" s="102" t="str">
        <f>IFERROR(_xlfn.XLOOKUP($G6,通讯通路门店!$S$4:$S$993931,通讯通路门店!$R$4:$R$993931,0,0),"")</f>
        <v>100073133701</v>
      </c>
      <c r="U6" s="99">
        <f>COUNTIF(通讯通路门店!$S:$S,$G6)</f>
        <v>1</v>
      </c>
      <c r="V6" s="99">
        <f>COUNTIFS(通讯通路门店!$S:$S,$G6,通讯通路门店!$J:$J,"综合卖场")</f>
        <v>1</v>
      </c>
      <c r="W6" s="99">
        <f>SUMIFS(通讯通路门店!$AJ:$AJ,通讯通路门店!$S:$S,通讯客户沙盘!$G6)</f>
        <v>0</v>
      </c>
      <c r="X6" s="99">
        <f t="shared" si="0"/>
        <v>0</v>
      </c>
      <c r="Y6" s="99">
        <f>COUNTIFS(通讯通路门店!$S:$S,$G6,通讯通路门店!$J:$J,"荣耀体验店")+COUNTIFS(通讯通路门店!$S:$S,$G6,通讯通路门店!$J:$J,"荣耀授权专卖店")</f>
        <v>0</v>
      </c>
      <c r="Z6" s="99">
        <f>COUNTIFS(通讯通路门店!$S:$S,$G6,通讯通路门店!$J:$J,"VIVO体验店")</f>
        <v>0</v>
      </c>
      <c r="AA6" s="99">
        <f>COUNTIFS(通讯通路门店!$S:$S,$G6,通讯通路门店!$J:$J,"OPPO体验店")</f>
        <v>0</v>
      </c>
      <c r="AB6" s="99">
        <f>COUNTIFS(通讯通路门店!$S:$S,$G6,通讯通路门店!$J:$J,"华为授权体验店")+COUNTIFS(通讯通路门店!$S:$S,$G6,通讯通路门店!$J:$J,"华为堡垒店")</f>
        <v>0</v>
      </c>
      <c r="AC6" s="99">
        <f>COUNTIFS(通讯通路门店!$S:$S,$G6,通讯通路门店!$J:$J,"小米体验店")</f>
        <v>0</v>
      </c>
      <c r="AD6" s="99">
        <f>COUNTIFS(通讯通路门店!$S:$S,$G6,通讯通路门店!$J:$J,"苹果体验店")</f>
        <v>0</v>
      </c>
      <c r="AE6" s="99">
        <f>COUNTIFS(通讯通路门店!$S:$S,$G6,通讯通路门店!$J:$J,"其他品牌专卖店")</f>
        <v>0</v>
      </c>
      <c r="AF6" s="99">
        <f>SUMIFS(通讯通路门店!$BI:$BI,通讯通路门店!$S:$S,$G6)</f>
        <v>2</v>
      </c>
      <c r="AG6" s="99">
        <f>SUMIFS(通讯通路门店!$BH:$BH,通讯通路门店!$S:$S,$G6)</f>
        <v>2</v>
      </c>
      <c r="AH6" s="99">
        <f t="shared" si="1"/>
        <v>0</v>
      </c>
      <c r="AI6" s="99">
        <f>SUMIFS(通讯通路门店!$BB:$BB,通讯通路门店!$S:$S,$G6)</f>
        <v>0</v>
      </c>
      <c r="AJ6" s="99">
        <f>SUMIFS(通讯通路门店!$BE:$BE,通讯通路门店!$S:$S,$G6)</f>
        <v>0</v>
      </c>
      <c r="AK6" s="99">
        <f>SUMIFS(通讯通路门店!$BG:$BG,通讯通路门店!$S:$S,$G6)</f>
        <v>0</v>
      </c>
      <c r="AL6" s="99">
        <f>SUMIFS(通讯通路门店!$BC:$BC,通讯通路门店!$S:$S,$G6)</f>
        <v>0</v>
      </c>
      <c r="AM6" s="99">
        <f>SUMIFS(通讯通路门店!$BD:$BD,通讯通路门店!$S:$S,$G6)</f>
        <v>0</v>
      </c>
      <c r="AN6" s="99">
        <f>SUMIFS(通讯通路门店!$BF:$BF,通讯通路门店!$S:$S,$G6)</f>
        <v>0</v>
      </c>
      <c r="AO6" s="99">
        <f t="shared" si="2"/>
        <v>59</v>
      </c>
      <c r="AP6" s="99">
        <f>SUMIFS(通讯通路门店!$K:$K,通讯通路门店!$S:$S,$G6)</f>
        <v>59</v>
      </c>
      <c r="AR6" s="99">
        <f>SUMIFS(通讯通路门店!$T:$T,通讯通路门店!$S:$S,$G6)</f>
        <v>28</v>
      </c>
      <c r="AS6" s="99">
        <f>SUMIFS(通讯通路门店!$U:$U,通讯通路门店!$S:$S,$G6)</f>
        <v>2</v>
      </c>
      <c r="AT6" s="99">
        <f>SUMIFS(通讯通路门店!$V:$V,通讯通路门店!$S:$S,$G6)</f>
        <v>0</v>
      </c>
      <c r="AU6" s="99">
        <f>SUMIFS(通讯通路门店!$W:$W,通讯通路门店!$S:$S,$G6)</f>
        <v>5</v>
      </c>
      <c r="AV6" s="99">
        <f>SUMIFS(通讯通路门店!$Z:$Z,通讯通路门店!$S:$S,$G6)</f>
        <v>6</v>
      </c>
      <c r="AW6" s="99">
        <f>SUMIFS(通讯通路门店!$AB:$AB,通讯通路门店!$S:$S,$G6)</f>
        <v>15</v>
      </c>
      <c r="AX6" s="99">
        <f>SUMIFS(通讯通路门店!$X:$X,通讯通路门店!$S:$S,$G6)</f>
        <v>0</v>
      </c>
      <c r="AY6" s="99">
        <f>SUMIFS(通讯通路门店!$Y:$Y,通讯通路门店!$S:$S,$G6)</f>
        <v>3</v>
      </c>
      <c r="AZ6" s="99">
        <f>SUMIFS(通讯通路门店!$AA:$AA,通讯通路门店!$S:$S,$G6)</f>
        <v>0</v>
      </c>
      <c r="BA6" s="99">
        <f t="shared" si="3"/>
        <v>59</v>
      </c>
      <c r="BB6" s="99">
        <f t="shared" si="4"/>
        <v>0</v>
      </c>
      <c r="BC6" s="99">
        <f>SUMIFS(通讯通路门店!$W:$W,通讯通路门店!$S:$S,$G6,通讯通路门店!$J:$J,"荣耀体验店")+SUMIFS(通讯通路门店!$W:$W,通讯通路门店!$S:$S,$G6,通讯通路门店!$J:$J,"荣耀授权专卖店")</f>
        <v>0</v>
      </c>
      <c r="BD6" s="99">
        <f>SUMIFS(通讯通路门店!$Z:$Z,通讯通路门店!$S:$S,$G6,通讯通路门店!$J:$J,"VIVO体验店")</f>
        <v>0</v>
      </c>
      <c r="BE6" s="99">
        <f>SUMIFS(通讯通路门店!$AB:$AB,通讯通路门店!$S:$S,$G6,通讯通路门店!$J:$J,"OPPO体验店")</f>
        <v>0</v>
      </c>
      <c r="BF6" s="99">
        <f>SUMIFS(通讯通路门店!$X:$X,通讯通路门店!$S:$S,$G6,通讯通路门店!$J:$J,"华为授权体验店")+SUMIFS(通讯通路门店!$AA:$AA,通讯通路门店!$S:$S,$G6,通讯通路门店!$J:$J,"华为堡垒店")</f>
        <v>0</v>
      </c>
      <c r="BG6" s="99">
        <f>SUMIFS(通讯通路门店!$Y:$Y,通讯通路门店!$S:$S,$G6,通讯通路门店!$J:$J,"小米体验店")</f>
        <v>0</v>
      </c>
      <c r="BH6" s="99">
        <f>SUMIFS(通讯通路门店!$AA:$AA,通讯通路门店!$S:$S,$G6,通讯通路门店!$J:$J,"苹果体验店")</f>
        <v>0</v>
      </c>
      <c r="BI6" s="99">
        <f>SUMIFS(通讯通路门店!$K:$K,通讯通路门店!$S:$S,$G6,通讯通路门店!$J:$J,"其他品牌专卖店")</f>
        <v>0</v>
      </c>
      <c r="BJ6" s="99">
        <f>SUMIFS(通讯通路门店!$AC:$AC,通讯通路门店!$S:$S,$G6)</f>
        <v>0</v>
      </c>
      <c r="BK6" s="99">
        <f>SUMIFS(通讯通路门店!$AD:$AD,通讯通路门店!$S:$S,$G6)</f>
        <v>0</v>
      </c>
      <c r="BL6" s="99">
        <f>SUMIFS(通讯通路门店!$AE:$AE,通讯通路门店!$S:$S,$G6)</f>
        <v>0</v>
      </c>
      <c r="BM6" s="99">
        <f>SUMIFS(通讯通路门店!$AF:$AF,通讯通路门店!$S:$S,$G6)</f>
        <v>0</v>
      </c>
      <c r="BN6" s="99">
        <f>SUMIFS(通讯通路门店!$AG:$AG,通讯通路门店!$S:$S,$G6)</f>
        <v>0</v>
      </c>
      <c r="BO6" s="99">
        <f>SUMIFS(通讯通路门店!$AH:$AH,通讯通路门店!$S:$S,$G6)</f>
        <v>0</v>
      </c>
      <c r="BP6" s="99">
        <f>SUMIFS(通讯通路门店!$AI:$AI,通讯通路门店!$S:$S,$G6)</f>
        <v>0</v>
      </c>
    </row>
    <row r="7" s="83" customFormat="1" ht="13.9" customHeight="1" spans="1:69">
      <c r="A7" s="99" t="str">
        <f>IFERROR(_xlfn.XLOOKUP($G7,通讯通路门店!$S$4:$S$993931,通讯通路门店!$A$4:$A$993931,0,0),"")</f>
        <v>海南省</v>
      </c>
      <c r="B7" s="99" t="str">
        <f>IFERROR(_xlfn.XLOOKUP($G7,通讯通路门店!$S$4:$S$993931,通讯通路门店!$B$4:$B$993931,0,0),"")</f>
        <v>东方市</v>
      </c>
      <c r="C7" s="99" t="str">
        <f>IFERROR(_xlfn.XLOOKUP($G7,通讯通路门店!$S$4:$S$993931,通讯通路门店!$C$4:$C$993931,0,0),"")</f>
        <v>东方市</v>
      </c>
      <c r="D7" s="99" t="str">
        <f>IFERROR(_xlfn.XLOOKUP($G7,通讯通路门店!$S$4:$S$993931,通讯通路门店!$D$4:$D$993931,0,0),"")</f>
        <v>八所镇</v>
      </c>
      <c r="G7" s="101" t="str">
        <v>海南金鹏东宜通信工程有限公司</v>
      </c>
      <c r="H7" s="102" t="str">
        <f>IFERROR(_xlfn.XLOOKUP($G7,通讯通路门店!$S$4:$S$993931,通讯通路门店!$R$4:$R$993931,0,0),"")</f>
        <v>100029648601</v>
      </c>
      <c r="U7" s="99">
        <f>COUNTIF(通讯通路门店!$S:$S,$G7)</f>
        <v>1</v>
      </c>
      <c r="V7" s="99">
        <f>COUNTIFS(通讯通路门店!$S:$S,$G7,通讯通路门店!$J:$J,"综合卖场")</f>
        <v>0</v>
      </c>
      <c r="W7" s="99">
        <f>SUMIFS(通讯通路门店!$AJ:$AJ,通讯通路门店!$S:$S,通讯客户沙盘!$G7)</f>
        <v>1</v>
      </c>
      <c r="X7" s="99">
        <f t="shared" si="0"/>
        <v>0</v>
      </c>
      <c r="Y7" s="99">
        <f>COUNTIFS(通讯通路门店!$S:$S,$G7,通讯通路门店!$J:$J,"荣耀体验店")+COUNTIFS(通讯通路门店!$S:$S,$G7,通讯通路门店!$J:$J,"荣耀授权专卖店")</f>
        <v>0</v>
      </c>
      <c r="Z7" s="99">
        <f>COUNTIFS(通讯通路门店!$S:$S,$G7,通讯通路门店!$J:$J,"VIVO体验店")</f>
        <v>0</v>
      </c>
      <c r="AA7" s="99">
        <f>COUNTIFS(通讯通路门店!$S:$S,$G7,通讯通路门店!$J:$J,"OPPO体验店")</f>
        <v>0</v>
      </c>
      <c r="AB7" s="99">
        <f>COUNTIFS(通讯通路门店!$S:$S,$G7,通讯通路门店!$J:$J,"华为授权体验店")+COUNTIFS(通讯通路门店!$S:$S,$G7,通讯通路门店!$J:$J,"华为堡垒店")</f>
        <v>0</v>
      </c>
      <c r="AC7" s="99">
        <f>COUNTIFS(通讯通路门店!$S:$S,$G7,通讯通路门店!$J:$J,"小米体验店")</f>
        <v>0</v>
      </c>
      <c r="AD7" s="99">
        <f>COUNTIFS(通讯通路门店!$S:$S,$G7,通讯通路门店!$J:$J,"苹果体验店")</f>
        <v>0</v>
      </c>
      <c r="AE7" s="99">
        <f>COUNTIFS(通讯通路门店!$S:$S,$G7,通讯通路门店!$J:$J,"其他品牌专卖店")</f>
        <v>0</v>
      </c>
      <c r="AF7" s="99">
        <f>SUMIFS(通讯通路门店!$BI:$BI,通讯通路门店!$S:$S,$G7)</f>
        <v>7</v>
      </c>
      <c r="AG7" s="99">
        <f>SUMIFS(通讯通路门店!$BH:$BH,通讯通路门店!$S:$S,$G7)</f>
        <v>6</v>
      </c>
      <c r="AH7" s="99">
        <f t="shared" si="1"/>
        <v>1</v>
      </c>
      <c r="AI7" s="99">
        <f>SUMIFS(通讯通路门店!$BB:$BB,通讯通路门店!$S:$S,$G7)</f>
        <v>0</v>
      </c>
      <c r="AJ7" s="99">
        <f>SUMIFS(通讯通路门店!$BE:$BE,通讯通路门店!$S:$S,$G7)</f>
        <v>0</v>
      </c>
      <c r="AK7" s="99">
        <f>SUMIFS(通讯通路门店!$BG:$BG,通讯通路门店!$S:$S,$G7)</f>
        <v>1</v>
      </c>
      <c r="AL7" s="99">
        <f>SUMIFS(通讯通路门店!$BC:$BC,通讯通路门店!$S:$S,$G7)</f>
        <v>0</v>
      </c>
      <c r="AM7" s="99">
        <f>SUMIFS(通讯通路门店!$BD:$BD,通讯通路门店!$S:$S,$G7)</f>
        <v>0</v>
      </c>
      <c r="AN7" s="99">
        <f>SUMIFS(通讯通路门店!$BF:$BF,通讯通路门店!$S:$S,$G7)</f>
        <v>0</v>
      </c>
      <c r="AO7" s="99">
        <f t="shared" si="2"/>
        <v>248</v>
      </c>
      <c r="AP7" s="99">
        <f>SUMIFS(通讯通路门店!$K:$K,通讯通路门店!$S:$S,$G7)</f>
        <v>248</v>
      </c>
      <c r="AR7" s="99">
        <f>SUMIFS(通讯通路门店!$T:$T,通讯通路门店!$S:$S,$G7)</f>
        <v>60</v>
      </c>
      <c r="AS7" s="99">
        <f>SUMIFS(通讯通路门店!$U:$U,通讯通路门店!$S:$S,$G7)</f>
        <v>76</v>
      </c>
      <c r="AT7" s="99">
        <f>SUMIFS(通讯通路门店!$V:$V,通讯通路门店!$S:$S,$G7)</f>
        <v>5</v>
      </c>
      <c r="AU7" s="99">
        <f>SUMIFS(通讯通路门店!$W:$W,通讯通路门店!$S:$S,$G7)</f>
        <v>53</v>
      </c>
      <c r="AV7" s="99">
        <f>SUMIFS(通讯通路门店!$Z:$Z,通讯通路门店!$S:$S,$G7)</f>
        <v>12</v>
      </c>
      <c r="AW7" s="99">
        <f>SUMIFS(通讯通路门店!$AB:$AB,通讯通路门店!$S:$S,$G7)</f>
        <v>7</v>
      </c>
      <c r="AX7" s="99">
        <f>SUMIFS(通讯通路门店!$X:$X,通讯通路门店!$S:$S,$G7)</f>
        <v>35</v>
      </c>
      <c r="AY7" s="99">
        <f>SUMIFS(通讯通路门店!$Y:$Y,通讯通路门店!$S:$S,$G7)</f>
        <v>0</v>
      </c>
      <c r="AZ7" s="99">
        <f>SUMIFS(通讯通路门店!$AA:$AA,通讯通路门店!$S:$S,$G7)</f>
        <v>0</v>
      </c>
      <c r="BA7" s="99">
        <f t="shared" si="3"/>
        <v>248</v>
      </c>
      <c r="BB7" s="99">
        <f t="shared" si="4"/>
        <v>0</v>
      </c>
      <c r="BC7" s="99">
        <f>SUMIFS(通讯通路门店!$W:$W,通讯通路门店!$S:$S,$G7,通讯通路门店!$J:$J,"荣耀体验店")+SUMIFS(通讯通路门店!$W:$W,通讯通路门店!$S:$S,$G7,通讯通路门店!$J:$J,"荣耀授权专卖店")</f>
        <v>0</v>
      </c>
      <c r="BD7" s="99">
        <f>SUMIFS(通讯通路门店!$Z:$Z,通讯通路门店!$S:$S,$G7,通讯通路门店!$J:$J,"VIVO体验店")</f>
        <v>0</v>
      </c>
      <c r="BE7" s="99">
        <f>SUMIFS(通讯通路门店!$AB:$AB,通讯通路门店!$S:$S,$G7,通讯通路门店!$J:$J,"OPPO体验店")</f>
        <v>0</v>
      </c>
      <c r="BF7" s="99">
        <f>SUMIFS(通讯通路门店!$X:$X,通讯通路门店!$S:$S,$G7,通讯通路门店!$J:$J,"华为授权体验店")+SUMIFS(通讯通路门店!$AA:$AA,通讯通路门店!$S:$S,$G7,通讯通路门店!$J:$J,"华为堡垒店")</f>
        <v>0</v>
      </c>
      <c r="BG7" s="99">
        <f>SUMIFS(通讯通路门店!$Y:$Y,通讯通路门店!$S:$S,$G7,通讯通路门店!$J:$J,"小米体验店")</f>
        <v>0</v>
      </c>
      <c r="BH7" s="99">
        <f>SUMIFS(通讯通路门店!$AA:$AA,通讯通路门店!$S:$S,$G7,通讯通路门店!$J:$J,"苹果体验店")</f>
        <v>0</v>
      </c>
      <c r="BI7" s="99">
        <f>SUMIFS(通讯通路门店!$K:$K,通讯通路门店!$S:$S,$G7,通讯通路门店!$J:$J,"其他品牌专卖店")</f>
        <v>0</v>
      </c>
      <c r="BJ7" s="99">
        <f>SUMIFS(通讯通路门店!$AC:$AC,通讯通路门店!$S:$S,$G7)</f>
        <v>0</v>
      </c>
      <c r="BK7" s="99">
        <f>SUMIFS(通讯通路门店!$AD:$AD,通讯通路门店!$S:$S,$G7)</f>
        <v>0</v>
      </c>
      <c r="BL7" s="99">
        <f>SUMIFS(通讯通路门店!$AE:$AE,通讯通路门店!$S:$S,$G7)</f>
        <v>0</v>
      </c>
      <c r="BM7" s="99">
        <f>SUMIFS(通讯通路门店!$AF:$AF,通讯通路门店!$S:$S,$G7)</f>
        <v>0</v>
      </c>
      <c r="BN7" s="99">
        <f>SUMIFS(通讯通路门店!$AG:$AG,通讯通路门店!$S:$S,$G7)</f>
        <v>0</v>
      </c>
      <c r="BO7" s="99">
        <f>SUMIFS(通讯通路门店!$AH:$AH,通讯通路门店!$S:$S,$G7)</f>
        <v>0</v>
      </c>
      <c r="BP7" s="99">
        <f>SUMIFS(通讯通路门店!$AI:$AI,通讯通路门店!$S:$S,$G7)</f>
        <v>0</v>
      </c>
    </row>
    <row r="8" s="83" customFormat="1" ht="13.9" customHeight="1" spans="1:69">
      <c r="A8" s="99" t="str">
        <f>IFERROR(_xlfn.XLOOKUP($G8,通讯通路门店!$S$4:$S$993931,通讯通路门店!$A$4:$A$993931,0,0),"")</f>
        <v>海南省</v>
      </c>
      <c r="B8" s="99" t="str">
        <f>IFERROR(_xlfn.XLOOKUP($G8,通讯通路门店!$S$4:$S$993931,通讯通路门店!$B$4:$B$993931,0,0),"")</f>
        <v>东方市</v>
      </c>
      <c r="C8" s="99" t="str">
        <f>IFERROR(_xlfn.XLOOKUP($G8,通讯通路门店!$S$4:$S$993931,通讯通路门店!$C$4:$C$993931,0,0),"")</f>
        <v>东方市</v>
      </c>
      <c r="D8" s="99" t="str">
        <f>IFERROR(_xlfn.XLOOKUP($G8,通讯通路门店!$S$4:$S$993931,通讯通路门店!$D$4:$D$993931,0,0),"")</f>
        <v>八所镇</v>
      </c>
      <c r="G8" s="101" t="str">
        <v>东方八所快捷通信店</v>
      </c>
      <c r="H8" s="102" t="str">
        <f>IFERROR(_xlfn.XLOOKUP($G8,通讯通路门店!$S$4:$S$993931,通讯通路门店!$R$4:$R$993931,0,0),"")</f>
        <v>100060492301</v>
      </c>
      <c r="U8" s="99">
        <f>COUNTIF(通讯通路门店!$S:$S,$G8)</f>
        <v>1</v>
      </c>
      <c r="V8" s="99">
        <f>COUNTIFS(通讯通路门店!$S:$S,$G8,通讯通路门店!$J:$J,"综合卖场")</f>
        <v>0</v>
      </c>
      <c r="W8" s="99">
        <f>SUMIFS(通讯通路门店!$AJ:$AJ,通讯通路门店!$S:$S,通讯客户沙盘!$G8)</f>
        <v>1</v>
      </c>
      <c r="X8" s="99">
        <f t="shared" si="0"/>
        <v>0</v>
      </c>
      <c r="Y8" s="99">
        <f>COUNTIFS(通讯通路门店!$S:$S,$G8,通讯通路门店!$J:$J,"荣耀体验店")+COUNTIFS(通讯通路门店!$S:$S,$G8,通讯通路门店!$J:$J,"荣耀授权专卖店")</f>
        <v>0</v>
      </c>
      <c r="Z8" s="99">
        <f>COUNTIFS(通讯通路门店!$S:$S,$G8,通讯通路门店!$J:$J,"VIVO体验店")</f>
        <v>0</v>
      </c>
      <c r="AA8" s="99">
        <f>COUNTIFS(通讯通路门店!$S:$S,$G8,通讯通路门店!$J:$J,"OPPO体验店")</f>
        <v>0</v>
      </c>
      <c r="AB8" s="99">
        <f>COUNTIFS(通讯通路门店!$S:$S,$G8,通讯通路门店!$J:$J,"华为授权体验店")+COUNTIFS(通讯通路门店!$S:$S,$G8,通讯通路门店!$J:$J,"华为堡垒店")</f>
        <v>0</v>
      </c>
      <c r="AC8" s="99">
        <f>COUNTIFS(通讯通路门店!$S:$S,$G8,通讯通路门店!$J:$J,"小米体验店")</f>
        <v>0</v>
      </c>
      <c r="AD8" s="99">
        <f>COUNTIFS(通讯通路门店!$S:$S,$G8,通讯通路门店!$J:$J,"苹果体验店")</f>
        <v>0</v>
      </c>
      <c r="AE8" s="99">
        <f>COUNTIFS(通讯通路门店!$S:$S,$G8,通讯通路门店!$J:$J,"其他品牌专卖店")</f>
        <v>0</v>
      </c>
      <c r="AF8" s="99">
        <f>SUMIFS(通讯通路门店!$BI:$BI,通讯通路门店!$S:$S,$G8)</f>
        <v>4</v>
      </c>
      <c r="AG8" s="99">
        <f>SUMIFS(通讯通路门店!$BH:$BH,通讯通路门店!$S:$S,$G8)</f>
        <v>3</v>
      </c>
      <c r="AH8" s="99">
        <f t="shared" si="1"/>
        <v>1</v>
      </c>
      <c r="AI8" s="99">
        <f>SUMIFS(通讯通路门店!$BB:$BB,通讯通路门店!$S:$S,$G8)</f>
        <v>0</v>
      </c>
      <c r="AJ8" s="99">
        <f>SUMIFS(通讯通路门店!$BE:$BE,通讯通路门店!$S:$S,$G8)</f>
        <v>1</v>
      </c>
      <c r="AK8" s="99">
        <f>SUMIFS(通讯通路门店!$BG:$BG,通讯通路门店!$S:$S,$G8)</f>
        <v>0</v>
      </c>
      <c r="AL8" s="99">
        <f>SUMIFS(通讯通路门店!$BC:$BC,通讯通路门店!$S:$S,$G8)</f>
        <v>0</v>
      </c>
      <c r="AM8" s="99">
        <f>SUMIFS(通讯通路门店!$BD:$BD,通讯通路门店!$S:$S,$G8)</f>
        <v>0</v>
      </c>
      <c r="AN8" s="99">
        <f>SUMIFS(通讯通路门店!$BF:$BF,通讯通路门店!$S:$S,$G8)</f>
        <v>0</v>
      </c>
      <c r="AO8" s="99">
        <f t="shared" si="2"/>
        <v>104</v>
      </c>
      <c r="AP8" s="99">
        <f>SUMIFS(通讯通路门店!$K:$K,通讯通路门店!$S:$S,$G8)</f>
        <v>104</v>
      </c>
      <c r="AR8" s="99">
        <f>SUMIFS(通讯通路门店!$T:$T,通讯通路门店!$S:$S,$G8)</f>
        <v>34</v>
      </c>
      <c r="AS8" s="99">
        <f>SUMIFS(通讯通路门店!$U:$U,通讯通路门店!$S:$S,$G8)</f>
        <v>17</v>
      </c>
      <c r="AT8" s="99">
        <f>SUMIFS(通讯通路门店!$V:$V,通讯通路门店!$S:$S,$G8)</f>
        <v>1</v>
      </c>
      <c r="AU8" s="99">
        <f>SUMIFS(通讯通路门店!$W:$W,通讯通路门店!$S:$S,$G8)</f>
        <v>5</v>
      </c>
      <c r="AV8" s="99">
        <f>SUMIFS(通讯通路门店!$Z:$Z,通讯通路门店!$S:$S,$G8)</f>
        <v>25</v>
      </c>
      <c r="AW8" s="99">
        <f>SUMIFS(通讯通路门店!$AB:$AB,通讯通路门店!$S:$S,$G8)</f>
        <v>20</v>
      </c>
      <c r="AX8" s="99">
        <f>SUMIFS(通讯通路门店!$X:$X,通讯通路门店!$S:$S,$G8)</f>
        <v>0</v>
      </c>
      <c r="AY8" s="99">
        <f>SUMIFS(通讯通路门店!$Y:$Y,通讯通路门店!$S:$S,$G8)</f>
        <v>0</v>
      </c>
      <c r="AZ8" s="99">
        <f>SUMIFS(通讯通路门店!$AA:$AA,通讯通路门店!$S:$S,$G8)</f>
        <v>2</v>
      </c>
      <c r="BA8" s="99">
        <f t="shared" si="3"/>
        <v>104</v>
      </c>
      <c r="BB8" s="99">
        <f t="shared" si="4"/>
        <v>0</v>
      </c>
      <c r="BC8" s="99">
        <f>SUMIFS(通讯通路门店!$W:$W,通讯通路门店!$S:$S,$G8,通讯通路门店!$J:$J,"荣耀体验店")+SUMIFS(通讯通路门店!$W:$W,通讯通路门店!$S:$S,$G8,通讯通路门店!$J:$J,"荣耀授权专卖店")</f>
        <v>0</v>
      </c>
      <c r="BD8" s="99">
        <f>SUMIFS(通讯通路门店!$Z:$Z,通讯通路门店!$S:$S,$G8,通讯通路门店!$J:$J,"VIVO体验店")</f>
        <v>0</v>
      </c>
      <c r="BE8" s="99">
        <f>SUMIFS(通讯通路门店!$AB:$AB,通讯通路门店!$S:$S,$G8,通讯通路门店!$J:$J,"OPPO体验店")</f>
        <v>0</v>
      </c>
      <c r="BF8" s="99">
        <f>SUMIFS(通讯通路门店!$X:$X,通讯通路门店!$S:$S,$G8,通讯通路门店!$J:$J,"华为授权体验店")+SUMIFS(通讯通路门店!$AA:$AA,通讯通路门店!$S:$S,$G8,通讯通路门店!$J:$J,"华为堡垒店")</f>
        <v>0</v>
      </c>
      <c r="BG8" s="99">
        <f>SUMIFS(通讯通路门店!$Y:$Y,通讯通路门店!$S:$S,$G8,通讯通路门店!$J:$J,"小米体验店")</f>
        <v>0</v>
      </c>
      <c r="BH8" s="99">
        <f>SUMIFS(通讯通路门店!$AA:$AA,通讯通路门店!$S:$S,$G8,通讯通路门店!$J:$J,"苹果体验店")</f>
        <v>0</v>
      </c>
      <c r="BI8" s="99">
        <f>SUMIFS(通讯通路门店!$K:$K,通讯通路门店!$S:$S,$G8,通讯通路门店!$J:$J,"其他品牌专卖店")</f>
        <v>0</v>
      </c>
      <c r="BJ8" s="99">
        <f>SUMIFS(通讯通路门店!$AC:$AC,通讯通路门店!$S:$S,$G8)</f>
        <v>0</v>
      </c>
      <c r="BK8" s="99">
        <f>SUMIFS(通讯通路门店!$AD:$AD,通讯通路门店!$S:$S,$G8)</f>
        <v>0</v>
      </c>
      <c r="BL8" s="99">
        <f>SUMIFS(通讯通路门店!$AE:$AE,通讯通路门店!$S:$S,$G8)</f>
        <v>0</v>
      </c>
      <c r="BM8" s="99">
        <f>SUMIFS(通讯通路门店!$AF:$AF,通讯通路门店!$S:$S,$G8)</f>
        <v>0</v>
      </c>
      <c r="BN8" s="99">
        <f>SUMIFS(通讯通路门店!$AG:$AG,通讯通路门店!$S:$S,$G8)</f>
        <v>0</v>
      </c>
      <c r="BO8" s="99">
        <f>SUMIFS(通讯通路门店!$AH:$AH,通讯通路门店!$S:$S,$G8)</f>
        <v>0</v>
      </c>
      <c r="BP8" s="99">
        <f>SUMIFS(通讯通路门店!$AI:$AI,通讯通路门店!$S:$S,$G8)</f>
        <v>0</v>
      </c>
    </row>
    <row r="9" s="83" customFormat="1" ht="13.9" customHeight="1" spans="1:69">
      <c r="A9" s="99" t="str">
        <f>IFERROR(_xlfn.XLOOKUP($G9,通讯通路门店!$S$4:$S$993931,通讯通路门店!$A$4:$A$993931,0,0),"")</f>
        <v>海南省</v>
      </c>
      <c r="B9" s="99" t="str">
        <f>IFERROR(_xlfn.XLOOKUP($G9,通讯通路门店!$S$4:$S$993931,通讯通路门店!$B$4:$B$993931,0,0),"")</f>
        <v>东方市</v>
      </c>
      <c r="C9" s="99" t="str">
        <f>IFERROR(_xlfn.XLOOKUP($G9,通讯通路门店!$S$4:$S$993931,通讯通路门店!$C$4:$C$993931,0,0),"")</f>
        <v>东方市</v>
      </c>
      <c r="D9" s="99" t="str">
        <f>IFERROR(_xlfn.XLOOKUP($G9,通讯通路门店!$S$4:$S$993931,通讯通路门店!$D$4:$D$993931,0,0),"")</f>
        <v>八所镇</v>
      </c>
      <c r="G9" s="101" t="str">
        <v>东方八所兴达数码城</v>
      </c>
      <c r="H9" s="102" t="str">
        <f>IFERROR(_xlfn.XLOOKUP($G9,通讯通路门店!$S$4:$S$993931,通讯通路门店!$R$4:$R$993931,0,0),"")</f>
        <v>100032170201</v>
      </c>
      <c r="U9" s="99">
        <f>COUNTIF(通讯通路门店!$S:$S,$G9)</f>
        <v>7</v>
      </c>
      <c r="V9" s="99">
        <f>COUNTIFS(通讯通路门店!$S:$S,$G9,通讯通路门店!$J:$J,"综合卖场")</f>
        <v>5</v>
      </c>
      <c r="W9" s="99">
        <f>SUMIFS(通讯通路门店!$AJ:$AJ,通讯通路门店!$S:$S,通讯客户沙盘!$G9)</f>
        <v>5</v>
      </c>
      <c r="X9" s="99">
        <f t="shared" si="0"/>
        <v>0</v>
      </c>
      <c r="Y9" s="99">
        <f>COUNTIFS(通讯通路门店!$S:$S,$G9,通讯通路门店!$J:$J,"荣耀体验店")+COUNTIFS(通讯通路门店!$S:$S,$G9,通讯通路门店!$J:$J,"荣耀授权专卖店")</f>
        <v>0</v>
      </c>
      <c r="Z9" s="99">
        <f>COUNTIFS(通讯通路门店!$S:$S,$G9,通讯通路门店!$J:$J,"VIVO体验店")</f>
        <v>0</v>
      </c>
      <c r="AA9" s="99">
        <f>COUNTIFS(通讯通路门店!$S:$S,$G9,通讯通路门店!$J:$J,"OPPO体验店")</f>
        <v>0</v>
      </c>
      <c r="AB9" s="99">
        <f>COUNTIFS(通讯通路门店!$S:$S,$G9,通讯通路门店!$J:$J,"华为授权体验店")+COUNTIFS(通讯通路门店!$S:$S,$G9,通讯通路门店!$J:$J,"华为堡垒店")</f>
        <v>0</v>
      </c>
      <c r="AC9" s="99">
        <f>COUNTIFS(通讯通路门店!$S:$S,$G9,通讯通路门店!$J:$J,"小米体验店")</f>
        <v>0</v>
      </c>
      <c r="AD9" s="99">
        <f>COUNTIFS(通讯通路门店!$S:$S,$G9,通讯通路门店!$J:$J,"苹果体验店")</f>
        <v>0</v>
      </c>
      <c r="AE9" s="99">
        <f>COUNTIFS(通讯通路门店!$S:$S,$G9,通讯通路门店!$J:$J,"其他品牌专卖店")</f>
        <v>0</v>
      </c>
      <c r="AF9" s="99">
        <f>SUMIFS(通讯通路门店!$BI:$BI,通讯通路门店!$S:$S,$G9)</f>
        <v>19</v>
      </c>
      <c r="AG9" s="99">
        <f>SUMIFS(通讯通路门店!$BH:$BH,通讯通路门店!$S:$S,$G9)</f>
        <v>14</v>
      </c>
      <c r="AH9" s="99">
        <f t="shared" si="1"/>
        <v>7</v>
      </c>
      <c r="AI9" s="99">
        <f>SUMIFS(通讯通路门店!$BB:$BB,通讯通路门店!$S:$S,$G9)</f>
        <v>0</v>
      </c>
      <c r="AJ9" s="99">
        <f>SUMIFS(通讯通路门店!$BE:$BE,通讯通路门店!$S:$S,$G9)</f>
        <v>3</v>
      </c>
      <c r="AK9" s="99">
        <f>SUMIFS(通讯通路门店!$BG:$BG,通讯通路门店!$S:$S,$G9)</f>
        <v>3</v>
      </c>
      <c r="AL9" s="99">
        <f>SUMIFS(通讯通路门店!$BC:$BC,通讯通路门店!$S:$S,$G9)</f>
        <v>1</v>
      </c>
      <c r="AM9" s="99">
        <f>SUMIFS(通讯通路门店!$BD:$BD,通讯通路门店!$S:$S,$G9)</f>
        <v>0</v>
      </c>
      <c r="AN9" s="99">
        <f>SUMIFS(通讯通路门店!$BF:$BF,通讯通路门店!$S:$S,$G9)</f>
        <v>0</v>
      </c>
      <c r="AO9" s="99">
        <f t="shared" si="2"/>
        <v>674</v>
      </c>
      <c r="AP9" s="99">
        <f>SUMIFS(通讯通路门店!$K:$K,通讯通路门店!$S:$S,$G9)</f>
        <v>674</v>
      </c>
      <c r="AR9" s="99">
        <f>SUMIFS(通讯通路门店!$T:$T,通讯通路门店!$S:$S,$G9)</f>
        <v>209</v>
      </c>
      <c r="AS9" s="99">
        <f>SUMIFS(通讯通路门店!$U:$U,通讯通路门店!$S:$S,$G9)</f>
        <v>106</v>
      </c>
      <c r="AT9" s="99">
        <f>SUMIFS(通讯通路门店!$V:$V,通讯通路门店!$S:$S,$G9)</f>
        <v>11</v>
      </c>
      <c r="AU9" s="99">
        <f>SUMIFS(通讯通路门店!$W:$W,通讯通路门店!$S:$S,$G9)</f>
        <v>71</v>
      </c>
      <c r="AV9" s="99">
        <f>SUMIFS(通讯通路门店!$Z:$Z,通讯通路门店!$S:$S,$G9)</f>
        <v>83</v>
      </c>
      <c r="AW9" s="99">
        <f>SUMIFS(通讯通路门店!$AB:$AB,通讯通路门店!$S:$S,$G9)</f>
        <v>117</v>
      </c>
      <c r="AX9" s="99">
        <f>SUMIFS(通讯通路门店!$X:$X,通讯通路门店!$S:$S,$G9)</f>
        <v>33</v>
      </c>
      <c r="AY9" s="99">
        <f>SUMIFS(通讯通路门店!$Y:$Y,通讯通路门店!$S:$S,$G9)</f>
        <v>20</v>
      </c>
      <c r="AZ9" s="99">
        <f>SUMIFS(通讯通路门店!$AA:$AA,通讯通路门店!$S:$S,$G9)</f>
        <v>7</v>
      </c>
      <c r="BA9" s="99">
        <f t="shared" si="3"/>
        <v>674</v>
      </c>
      <c r="BB9" s="99">
        <f t="shared" si="4"/>
        <v>0</v>
      </c>
      <c r="BC9" s="99">
        <f>SUMIFS(通讯通路门店!$W:$W,通讯通路门店!$S:$S,$G9,通讯通路门店!$J:$J,"荣耀体验店")+SUMIFS(通讯通路门店!$W:$W,通讯通路门店!$S:$S,$G9,通讯通路门店!$J:$J,"荣耀授权专卖店")</f>
        <v>0</v>
      </c>
      <c r="BD9" s="99">
        <f>SUMIFS(通讯通路门店!$Z:$Z,通讯通路门店!$S:$S,$G9,通讯通路门店!$J:$J,"VIVO体验店")</f>
        <v>0</v>
      </c>
      <c r="BE9" s="99">
        <f>SUMIFS(通讯通路门店!$AB:$AB,通讯通路门店!$S:$S,$G9,通讯通路门店!$J:$J,"OPPO体验店")</f>
        <v>0</v>
      </c>
      <c r="BF9" s="99">
        <f>SUMIFS(通讯通路门店!$X:$X,通讯通路门店!$S:$S,$G9,通讯通路门店!$J:$J,"华为授权体验店")+SUMIFS(通讯通路门店!$AA:$AA,通讯通路门店!$S:$S,$G9,通讯通路门店!$J:$J,"华为堡垒店")</f>
        <v>0</v>
      </c>
      <c r="BG9" s="99">
        <f>SUMIFS(通讯通路门店!$Y:$Y,通讯通路门店!$S:$S,$G9,通讯通路门店!$J:$J,"小米体验店")</f>
        <v>0</v>
      </c>
      <c r="BH9" s="99">
        <f>SUMIFS(通讯通路门店!$AA:$AA,通讯通路门店!$S:$S,$G9,通讯通路门店!$J:$J,"苹果体验店")</f>
        <v>0</v>
      </c>
      <c r="BI9" s="99">
        <f>SUMIFS(通讯通路门店!$K:$K,通讯通路门店!$S:$S,$G9,通讯通路门店!$J:$J,"其他品牌专卖店")</f>
        <v>0</v>
      </c>
      <c r="BJ9" s="99">
        <f>SUMIFS(通讯通路门店!$AC:$AC,通讯通路门店!$S:$S,$G9)</f>
        <v>0</v>
      </c>
      <c r="BK9" s="99">
        <f>SUMIFS(通讯通路门店!$AD:$AD,通讯通路门店!$S:$S,$G9)</f>
        <v>1</v>
      </c>
      <c r="BL9" s="99">
        <f>SUMIFS(通讯通路门店!$AE:$AE,通讯通路门店!$S:$S,$G9)</f>
        <v>3</v>
      </c>
      <c r="BM9" s="99">
        <f>SUMIFS(通讯通路门店!$AF:$AF,通讯通路门店!$S:$S,$G9)</f>
        <v>4</v>
      </c>
      <c r="BN9" s="99">
        <f>SUMIFS(通讯通路门店!$AG:$AG,通讯通路门店!$S:$S,$G9)</f>
        <v>1</v>
      </c>
      <c r="BO9" s="99">
        <f>SUMIFS(通讯通路门店!$AH:$AH,通讯通路门店!$S:$S,$G9)</f>
        <v>7</v>
      </c>
      <c r="BP9" s="99">
        <f>SUMIFS(通讯通路门店!$AI:$AI,通讯通路门店!$S:$S,$G9)</f>
        <v>1</v>
      </c>
    </row>
    <row r="10" s="83" customFormat="1" ht="13.9" customHeight="1" spans="1:69">
      <c r="A10" s="99" t="str">
        <f>IFERROR(_xlfn.XLOOKUP($G10,通讯通路门店!$S$4:$S$993931,通讯通路门店!$A$4:$A$993931,0,0),"")</f>
        <v>海南省</v>
      </c>
      <c r="B10" s="99" t="str">
        <f>IFERROR(_xlfn.XLOOKUP($G10,通讯通路门店!$S$4:$S$993931,通讯通路门店!$B$4:$B$993931,0,0),"")</f>
        <v>东方市</v>
      </c>
      <c r="C10" s="99" t="str">
        <f>IFERROR(_xlfn.XLOOKUP($G10,通讯通路门店!$S$4:$S$993931,通讯通路门店!$C$4:$C$993931,0,0),"")</f>
        <v>东方市</v>
      </c>
      <c r="D10" s="99" t="str">
        <f>IFERROR(_xlfn.XLOOKUP($G10,通讯通路门店!$S$4:$S$993931,通讯通路门店!$D$4:$D$993931,0,0),"")</f>
        <v>八所镇</v>
      </c>
      <c r="G10" s="101" t="str">
        <v>东方八所老客数码产品店</v>
      </c>
      <c r="H10" s="102" t="str">
        <f>IFERROR(_xlfn.XLOOKUP($G10,通讯通路门店!$S$4:$S$993931,通讯通路门店!$R$4:$R$993931,0,0),"")</f>
        <v>200020610801</v>
      </c>
      <c r="U10" s="99">
        <f>COUNTIF(通讯通路门店!$S:$S,$G10)</f>
        <v>1</v>
      </c>
      <c r="V10" s="99">
        <f>COUNTIFS(通讯通路门店!$S:$S,$G10,通讯通路门店!$J:$J,"综合卖场")</f>
        <v>1</v>
      </c>
      <c r="W10" s="99">
        <f>SUMIFS(通讯通路门店!$AJ:$AJ,通讯通路门店!$S:$S,通讯客户沙盘!$G10)</f>
        <v>1</v>
      </c>
      <c r="X10" s="99">
        <f t="shared" si="0"/>
        <v>0</v>
      </c>
      <c r="Y10" s="99">
        <f>COUNTIFS(通讯通路门店!$S:$S,$G10,通讯通路门店!$J:$J,"荣耀体验店")+COUNTIFS(通讯通路门店!$S:$S,$G10,通讯通路门店!$J:$J,"荣耀授权专卖店")</f>
        <v>0</v>
      </c>
      <c r="Z10" s="99">
        <f>COUNTIFS(通讯通路门店!$S:$S,$G10,通讯通路门店!$J:$J,"VIVO体验店")</f>
        <v>0</v>
      </c>
      <c r="AA10" s="99">
        <f>COUNTIFS(通讯通路门店!$S:$S,$G10,通讯通路门店!$J:$J,"OPPO体验店")</f>
        <v>0</v>
      </c>
      <c r="AB10" s="99">
        <f>COUNTIFS(通讯通路门店!$S:$S,$G10,通讯通路门店!$J:$J,"华为授权体验店")+COUNTIFS(通讯通路门店!$S:$S,$G10,通讯通路门店!$J:$J,"华为堡垒店")</f>
        <v>0</v>
      </c>
      <c r="AC10" s="99">
        <f>COUNTIFS(通讯通路门店!$S:$S,$G10,通讯通路门店!$J:$J,"小米体验店")</f>
        <v>0</v>
      </c>
      <c r="AD10" s="99">
        <f>COUNTIFS(通讯通路门店!$S:$S,$G10,通讯通路门店!$J:$J,"苹果体验店")</f>
        <v>0</v>
      </c>
      <c r="AE10" s="99">
        <f>COUNTIFS(通讯通路门店!$S:$S,$G10,通讯通路门店!$J:$J,"其他品牌专卖店")</f>
        <v>0</v>
      </c>
      <c r="AF10" s="99">
        <f>SUMIFS(通讯通路门店!$BI:$BI,通讯通路门店!$S:$S,$G10)</f>
        <v>3</v>
      </c>
      <c r="AG10" s="99">
        <f>SUMIFS(通讯通路门店!$BH:$BH,通讯通路门店!$S:$S,$G10)</f>
        <v>3</v>
      </c>
      <c r="AH10" s="99">
        <f t="shared" si="1"/>
        <v>0</v>
      </c>
      <c r="AI10" s="99">
        <f>SUMIFS(通讯通路门店!$BB:$BB,通讯通路门店!$S:$S,$G10)</f>
        <v>0</v>
      </c>
      <c r="AJ10" s="99">
        <f>SUMIFS(通讯通路门店!$BE:$BE,通讯通路门店!$S:$S,$G10)</f>
        <v>0</v>
      </c>
      <c r="AK10" s="99">
        <f>SUMIFS(通讯通路门店!$BG:$BG,通讯通路门店!$S:$S,$G10)</f>
        <v>0</v>
      </c>
      <c r="AL10" s="99">
        <f>SUMIFS(通讯通路门店!$BC:$BC,通讯通路门店!$S:$S,$G10)</f>
        <v>0</v>
      </c>
      <c r="AM10" s="99">
        <f>SUMIFS(通讯通路门店!$BD:$BD,通讯通路门店!$S:$S,$G10)</f>
        <v>0</v>
      </c>
      <c r="AN10" s="99">
        <f>SUMIFS(通讯通路门店!$BF:$BF,通讯通路门店!$S:$S,$G10)</f>
        <v>0</v>
      </c>
      <c r="AO10" s="99">
        <f t="shared" si="2"/>
        <v>112</v>
      </c>
      <c r="AP10" s="99">
        <f>SUMIFS(通讯通路门店!$K:$K,通讯通路门店!$S:$S,$G10)</f>
        <v>112</v>
      </c>
      <c r="AR10" s="99">
        <f>SUMIFS(通讯通路门店!$T:$T,通讯通路门店!$S:$S,$G10)</f>
        <v>35</v>
      </c>
      <c r="AS10" s="99">
        <f>SUMIFS(通讯通路门店!$U:$U,通讯通路门店!$S:$S,$G10)</f>
        <v>24</v>
      </c>
      <c r="AT10" s="99">
        <f>SUMIFS(通讯通路门店!$V:$V,通讯通路门店!$S:$S,$G10)</f>
        <v>0</v>
      </c>
      <c r="AU10" s="99">
        <f>SUMIFS(通讯通路门店!$W:$W,通讯通路门店!$S:$S,$G10)</f>
        <v>16</v>
      </c>
      <c r="AV10" s="99">
        <f>SUMIFS(通讯通路门店!$Z:$Z,通讯通路门店!$S:$S,$G10)</f>
        <v>11</v>
      </c>
      <c r="AW10" s="99">
        <f>SUMIFS(通讯通路门店!$AB:$AB,通讯通路门店!$S:$S,$G10)</f>
        <v>0</v>
      </c>
      <c r="AX10" s="99">
        <f>SUMIFS(通讯通路门店!$X:$X,通讯通路门店!$S:$S,$G10)</f>
        <v>9</v>
      </c>
      <c r="AY10" s="99">
        <f>SUMIFS(通讯通路门店!$Y:$Y,通讯通路门店!$S:$S,$G10)</f>
        <v>15</v>
      </c>
      <c r="AZ10" s="99">
        <f>SUMIFS(通讯通路门店!$AA:$AA,通讯通路门店!$S:$S,$G10)</f>
        <v>2</v>
      </c>
      <c r="BA10" s="99">
        <f t="shared" si="3"/>
        <v>112</v>
      </c>
      <c r="BB10" s="99">
        <f t="shared" si="4"/>
        <v>0</v>
      </c>
      <c r="BC10" s="99">
        <f>SUMIFS(通讯通路门店!$W:$W,通讯通路门店!$S:$S,$G10,通讯通路门店!$J:$J,"荣耀体验店")+SUMIFS(通讯通路门店!$W:$W,通讯通路门店!$S:$S,$G10,通讯通路门店!$J:$J,"荣耀授权专卖店")</f>
        <v>0</v>
      </c>
      <c r="BD10" s="99">
        <f>SUMIFS(通讯通路门店!$Z:$Z,通讯通路门店!$S:$S,$G10,通讯通路门店!$J:$J,"VIVO体验店")</f>
        <v>0</v>
      </c>
      <c r="BE10" s="99">
        <f>SUMIFS(通讯通路门店!$AB:$AB,通讯通路门店!$S:$S,$G10,通讯通路门店!$J:$J,"OPPO体验店")</f>
        <v>0</v>
      </c>
      <c r="BF10" s="99">
        <f>SUMIFS(通讯通路门店!$X:$X,通讯通路门店!$S:$S,$G10,通讯通路门店!$J:$J,"华为授权体验店")+SUMIFS(通讯通路门店!$AA:$AA,通讯通路门店!$S:$S,$G10,通讯通路门店!$J:$J,"华为堡垒店")</f>
        <v>0</v>
      </c>
      <c r="BG10" s="99">
        <f>SUMIFS(通讯通路门店!$Y:$Y,通讯通路门店!$S:$S,$G10,通讯通路门店!$J:$J,"小米体验店")</f>
        <v>0</v>
      </c>
      <c r="BH10" s="99">
        <f>SUMIFS(通讯通路门店!$AA:$AA,通讯通路门店!$S:$S,$G10,通讯通路门店!$J:$J,"苹果体验店")</f>
        <v>0</v>
      </c>
      <c r="BI10" s="99">
        <f>SUMIFS(通讯通路门店!$K:$K,通讯通路门店!$S:$S,$G10,通讯通路门店!$J:$J,"其他品牌专卖店")</f>
        <v>0</v>
      </c>
      <c r="BJ10" s="99">
        <f>SUMIFS(通讯通路门店!$AC:$AC,通讯通路门店!$S:$S,$G10)</f>
        <v>0</v>
      </c>
      <c r="BK10" s="99">
        <f>SUMIFS(通讯通路门店!$AD:$AD,通讯通路门店!$S:$S,$G10)</f>
        <v>0</v>
      </c>
      <c r="BL10" s="99">
        <f>SUMIFS(通讯通路门店!$AE:$AE,通讯通路门店!$S:$S,$G10)</f>
        <v>0</v>
      </c>
      <c r="BM10" s="99">
        <f>SUMIFS(通讯通路门店!$AF:$AF,通讯通路门店!$S:$S,$G10)</f>
        <v>0</v>
      </c>
      <c r="BN10" s="99">
        <f>SUMIFS(通讯通路门店!$AG:$AG,通讯通路门店!$S:$S,$G10)</f>
        <v>0</v>
      </c>
      <c r="BO10" s="99">
        <f>SUMIFS(通讯通路门店!$AH:$AH,通讯通路门店!$S:$S,$G10)</f>
        <v>0</v>
      </c>
      <c r="BP10" s="99">
        <f>SUMIFS(通讯通路门店!$AI:$AI,通讯通路门店!$S:$S,$G10)</f>
        <v>0</v>
      </c>
    </row>
    <row r="11" s="83" customFormat="1" ht="13.9" customHeight="1" spans="1:69">
      <c r="A11" s="99" t="str">
        <f>IFERROR(_xlfn.XLOOKUP($G11,通讯通路门店!$S$4:$S$993931,通讯通路门店!$A$4:$A$993931,0,0),"")</f>
        <v>海南省</v>
      </c>
      <c r="B11" s="99" t="str">
        <f>IFERROR(_xlfn.XLOOKUP($G11,通讯通路门店!$S$4:$S$993931,通讯通路门店!$B$4:$B$993931,0,0),"")</f>
        <v>东方市</v>
      </c>
      <c r="C11" s="99" t="str">
        <f>IFERROR(_xlfn.XLOOKUP($G11,通讯通路门店!$S$4:$S$993931,通讯通路门店!$C$4:$C$993931,0,0),"")</f>
        <v>东方市</v>
      </c>
      <c r="D11" s="99" t="str">
        <f>IFERROR(_xlfn.XLOOKUP($G11,通讯通路门店!$S$4:$S$993931,通讯通路门店!$D$4:$D$993931,0,0),"")</f>
        <v>八所镇</v>
      </c>
      <c r="G11" s="101" t="str">
        <v>儋州恒雁通信有限公司</v>
      </c>
      <c r="H11" s="102" t="str">
        <f>IFERROR(_xlfn.XLOOKUP($G11,通讯通路门店!$S$4:$S$993931,通讯通路门店!$R$4:$R$993931,0,0),"")</f>
        <v>100084347601</v>
      </c>
      <c r="U11" s="99">
        <f>COUNTIF(通讯通路门店!$S:$S,$G11)</f>
        <v>1</v>
      </c>
      <c r="V11" s="99">
        <f>COUNTIFS(通讯通路门店!$S:$S,$G11,通讯通路门店!$J:$J,"综合卖场")</f>
        <v>1</v>
      </c>
      <c r="W11" s="99">
        <f>SUMIFS(通讯通路门店!$AJ:$AJ,通讯通路门店!$S:$S,通讯客户沙盘!$G11)</f>
        <v>1</v>
      </c>
      <c r="X11" s="99">
        <f t="shared" si="0"/>
        <v>0</v>
      </c>
      <c r="Y11" s="99">
        <f>COUNTIFS(通讯通路门店!$S:$S,$G11,通讯通路门店!$J:$J,"荣耀体验店")+COUNTIFS(通讯通路门店!$S:$S,$G11,通讯通路门店!$J:$J,"荣耀授权专卖店")</f>
        <v>0</v>
      </c>
      <c r="Z11" s="99">
        <f>COUNTIFS(通讯通路门店!$S:$S,$G11,通讯通路门店!$J:$J,"VIVO体验店")</f>
        <v>0</v>
      </c>
      <c r="AA11" s="99">
        <f>COUNTIFS(通讯通路门店!$S:$S,$G11,通讯通路门店!$J:$J,"OPPO体验店")</f>
        <v>0</v>
      </c>
      <c r="AB11" s="99">
        <f>COUNTIFS(通讯通路门店!$S:$S,$G11,通讯通路门店!$J:$J,"华为授权体验店")+COUNTIFS(通讯通路门店!$S:$S,$G11,通讯通路门店!$J:$J,"华为堡垒店")</f>
        <v>0</v>
      </c>
      <c r="AC11" s="99">
        <f>COUNTIFS(通讯通路门店!$S:$S,$G11,通讯通路门店!$J:$J,"小米体验店")</f>
        <v>0</v>
      </c>
      <c r="AD11" s="99">
        <f>COUNTIFS(通讯通路门店!$S:$S,$G11,通讯通路门店!$J:$J,"苹果体验店")</f>
        <v>0</v>
      </c>
      <c r="AE11" s="99">
        <f>COUNTIFS(通讯通路门店!$S:$S,$G11,通讯通路门店!$J:$J,"其他品牌专卖店")</f>
        <v>0</v>
      </c>
      <c r="AF11" s="99">
        <f>SUMIFS(通讯通路门店!$BI:$BI,通讯通路门店!$S:$S,$G11)</f>
        <v>4</v>
      </c>
      <c r="AG11" s="99">
        <f>SUMIFS(通讯通路门店!$BH:$BH,通讯通路门店!$S:$S,$G11)</f>
        <v>4</v>
      </c>
      <c r="AH11" s="99">
        <f t="shared" si="1"/>
        <v>0</v>
      </c>
      <c r="AI11" s="99">
        <f>SUMIFS(通讯通路门店!$BB:$BB,通讯通路门店!$S:$S,$G11)</f>
        <v>0</v>
      </c>
      <c r="AJ11" s="99">
        <f>SUMIFS(通讯通路门店!$BE:$BE,通讯通路门店!$S:$S,$G11)</f>
        <v>0</v>
      </c>
      <c r="AK11" s="99">
        <f>SUMIFS(通讯通路门店!$BG:$BG,通讯通路门店!$S:$S,$G11)</f>
        <v>0</v>
      </c>
      <c r="AL11" s="99">
        <f>SUMIFS(通讯通路门店!$BC:$BC,通讯通路门店!$S:$S,$G11)</f>
        <v>0</v>
      </c>
      <c r="AM11" s="99">
        <f>SUMIFS(通讯通路门店!$BD:$BD,通讯通路门店!$S:$S,$G11)</f>
        <v>0</v>
      </c>
      <c r="AN11" s="99">
        <f>SUMIFS(通讯通路门店!$BF:$BF,通讯通路门店!$S:$S,$G11)</f>
        <v>0</v>
      </c>
      <c r="AO11" s="99">
        <f t="shared" si="2"/>
        <v>104</v>
      </c>
      <c r="AP11" s="99">
        <f>SUMIFS(通讯通路门店!$K:$K,通讯通路门店!$S:$S,$G11)</f>
        <v>104</v>
      </c>
      <c r="AR11" s="99">
        <f>SUMIFS(通讯通路门店!$T:$T,通讯通路门店!$S:$S,$G11)</f>
        <v>51</v>
      </c>
      <c r="AS11" s="99">
        <f>SUMIFS(通讯通路门店!$U:$U,通讯通路门店!$S:$S,$G11)</f>
        <v>4</v>
      </c>
      <c r="AT11" s="99">
        <f>SUMIFS(通讯通路门店!$V:$V,通讯通路门店!$S:$S,$G11)</f>
        <v>0</v>
      </c>
      <c r="AU11" s="99">
        <f>SUMIFS(通讯通路门店!$W:$W,通讯通路门店!$S:$S,$G11)</f>
        <v>5</v>
      </c>
      <c r="AV11" s="99">
        <f>SUMIFS(通讯通路门店!$Z:$Z,通讯通路门店!$S:$S,$G11)</f>
        <v>12</v>
      </c>
      <c r="AW11" s="99">
        <f>SUMIFS(通讯通路门店!$AB:$AB,通讯通路门店!$S:$S,$G11)</f>
        <v>22</v>
      </c>
      <c r="AX11" s="99">
        <f>SUMIFS(通讯通路门店!$X:$X,通讯通路门店!$S:$S,$G11)</f>
        <v>0</v>
      </c>
      <c r="AY11" s="99">
        <f>SUMIFS(通讯通路门店!$Y:$Y,通讯通路门店!$S:$S,$G11)</f>
        <v>10</v>
      </c>
      <c r="AZ11" s="99">
        <f>SUMIFS(通讯通路门店!$AA:$AA,通讯通路门店!$S:$S,$G11)</f>
        <v>0</v>
      </c>
      <c r="BA11" s="99">
        <f t="shared" si="3"/>
        <v>104</v>
      </c>
      <c r="BB11" s="99">
        <f t="shared" si="4"/>
        <v>0</v>
      </c>
      <c r="BC11" s="99">
        <f>SUMIFS(通讯通路门店!$W:$W,通讯通路门店!$S:$S,$G11,通讯通路门店!$J:$J,"荣耀体验店")+SUMIFS(通讯通路门店!$W:$W,通讯通路门店!$S:$S,$G11,通讯通路门店!$J:$J,"荣耀授权专卖店")</f>
        <v>0</v>
      </c>
      <c r="BD11" s="99">
        <f>SUMIFS(通讯通路门店!$Z:$Z,通讯通路门店!$S:$S,$G11,通讯通路门店!$J:$J,"VIVO体验店")</f>
        <v>0</v>
      </c>
      <c r="BE11" s="99">
        <f>SUMIFS(通讯通路门店!$AB:$AB,通讯通路门店!$S:$S,$G11,通讯通路门店!$J:$J,"OPPO体验店")</f>
        <v>0</v>
      </c>
      <c r="BF11" s="99">
        <f>SUMIFS(通讯通路门店!$X:$X,通讯通路门店!$S:$S,$G11,通讯通路门店!$J:$J,"华为授权体验店")+SUMIFS(通讯通路门店!$AA:$AA,通讯通路门店!$S:$S,$G11,通讯通路门店!$J:$J,"华为堡垒店")</f>
        <v>0</v>
      </c>
      <c r="BG11" s="99">
        <f>SUMIFS(通讯通路门店!$Y:$Y,通讯通路门店!$S:$S,$G11,通讯通路门店!$J:$J,"小米体验店")</f>
        <v>0</v>
      </c>
      <c r="BH11" s="99">
        <f>SUMIFS(通讯通路门店!$AA:$AA,通讯通路门店!$S:$S,$G11,通讯通路门店!$J:$J,"苹果体验店")</f>
        <v>0</v>
      </c>
      <c r="BI11" s="99">
        <f>SUMIFS(通讯通路门店!$K:$K,通讯通路门店!$S:$S,$G11,通讯通路门店!$J:$J,"其他品牌专卖店")</f>
        <v>0</v>
      </c>
      <c r="BJ11" s="99">
        <f>SUMIFS(通讯通路门店!$AC:$AC,通讯通路门店!$S:$S,$G11)</f>
        <v>0</v>
      </c>
      <c r="BK11" s="99">
        <f>SUMIFS(通讯通路门店!$AD:$AD,通讯通路门店!$S:$S,$G11)</f>
        <v>0</v>
      </c>
      <c r="BL11" s="99">
        <f>SUMIFS(通讯通路门店!$AE:$AE,通讯通路门店!$S:$S,$G11)</f>
        <v>0</v>
      </c>
      <c r="BM11" s="99">
        <f>SUMIFS(通讯通路门店!$AF:$AF,通讯通路门店!$S:$S,$G11)</f>
        <v>0</v>
      </c>
      <c r="BN11" s="99">
        <f>SUMIFS(通讯通路门店!$AG:$AG,通讯通路门店!$S:$S,$G11)</f>
        <v>0</v>
      </c>
      <c r="BO11" s="99">
        <f>SUMIFS(通讯通路门店!$AH:$AH,通讯通路门店!$S:$S,$G11)</f>
        <v>0</v>
      </c>
      <c r="BP11" s="99">
        <f>SUMIFS(通讯通路门店!$AI:$AI,通讯通路门店!$S:$S,$G11)</f>
        <v>0</v>
      </c>
    </row>
    <row r="12" s="83" customFormat="1" ht="13.9" customHeight="1" spans="1:69">
      <c r="A12" s="99" t="str">
        <f>IFERROR(_xlfn.XLOOKUP($G12,通讯通路门店!$S$4:$S$993931,通讯通路门店!$A$4:$A$993931,0,0),"")</f>
        <v>海南省</v>
      </c>
      <c r="B12" s="99" t="str">
        <f>IFERROR(_xlfn.XLOOKUP($G12,通讯通路门店!$S$4:$S$993931,通讯通路门店!$B$4:$B$993931,0,0),"")</f>
        <v>东方市</v>
      </c>
      <c r="C12" s="99" t="str">
        <f>IFERROR(_xlfn.XLOOKUP($G12,通讯通路门店!$S$4:$S$993931,通讯通路门店!$C$4:$C$993931,0,0),"")</f>
        <v>东方市</v>
      </c>
      <c r="D12" s="99" t="str">
        <f>IFERROR(_xlfn.XLOOKUP($G12,通讯通路门店!$S$4:$S$993931,通讯通路门店!$D$4:$D$993931,0,0),"")</f>
        <v>八所镇</v>
      </c>
      <c r="G12" s="101" t="str">
        <v>东方东海喜爱数码手机专卖店</v>
      </c>
      <c r="H12" s="102" t="str">
        <f>IFERROR(_xlfn.XLOOKUP($G12,通讯通路门店!$S$4:$S$993931,通讯通路门店!$R$4:$R$993931,0,0),"")</f>
        <v>100063737601</v>
      </c>
      <c r="U12" s="99">
        <f>COUNTIF(通讯通路门店!$S:$S,$G12)</f>
        <v>1</v>
      </c>
      <c r="V12" s="99">
        <f>COUNTIFS(通讯通路门店!$S:$S,$G12,通讯通路门店!$J:$J,"综合卖场")</f>
        <v>1</v>
      </c>
      <c r="W12" s="99">
        <f>SUMIFS(通讯通路门店!$AJ:$AJ,通讯通路门店!$S:$S,通讯客户沙盘!$G12)</f>
        <v>0</v>
      </c>
      <c r="X12" s="99">
        <f t="shared" si="0"/>
        <v>0</v>
      </c>
      <c r="Y12" s="99">
        <f>COUNTIFS(通讯通路门店!$S:$S,$G12,通讯通路门店!$J:$J,"荣耀体验店")+COUNTIFS(通讯通路门店!$S:$S,$G12,通讯通路门店!$J:$J,"荣耀授权专卖店")</f>
        <v>0</v>
      </c>
      <c r="Z12" s="99">
        <f>COUNTIFS(通讯通路门店!$S:$S,$G12,通讯通路门店!$J:$J,"VIVO体验店")</f>
        <v>0</v>
      </c>
      <c r="AA12" s="99">
        <f>COUNTIFS(通讯通路门店!$S:$S,$G12,通讯通路门店!$J:$J,"OPPO体验店")</f>
        <v>0</v>
      </c>
      <c r="AB12" s="99">
        <f>COUNTIFS(通讯通路门店!$S:$S,$G12,通讯通路门店!$J:$J,"华为授权体验店")+COUNTIFS(通讯通路门店!$S:$S,$G12,通讯通路门店!$J:$J,"华为堡垒店")</f>
        <v>0</v>
      </c>
      <c r="AC12" s="99">
        <f>COUNTIFS(通讯通路门店!$S:$S,$G12,通讯通路门店!$J:$J,"小米体验店")</f>
        <v>0</v>
      </c>
      <c r="AD12" s="99">
        <f>COUNTIFS(通讯通路门店!$S:$S,$G12,通讯通路门店!$J:$J,"苹果体验店")</f>
        <v>0</v>
      </c>
      <c r="AE12" s="99">
        <f>COUNTIFS(通讯通路门店!$S:$S,$G12,通讯通路门店!$J:$J,"其他品牌专卖店")</f>
        <v>0</v>
      </c>
      <c r="AF12" s="99">
        <f>SUMIFS(通讯通路门店!$BI:$BI,通讯通路门店!$S:$S,$G12)</f>
        <v>1</v>
      </c>
      <c r="AG12" s="99">
        <f>SUMIFS(通讯通路门店!$BH:$BH,通讯通路门店!$S:$S,$G12)</f>
        <v>1</v>
      </c>
      <c r="AH12" s="99">
        <f t="shared" si="1"/>
        <v>0</v>
      </c>
      <c r="AI12" s="99">
        <f>SUMIFS(通讯通路门店!$BB:$BB,通讯通路门店!$S:$S,$G12)</f>
        <v>0</v>
      </c>
      <c r="AJ12" s="99">
        <f>SUMIFS(通讯通路门店!$BE:$BE,通讯通路门店!$S:$S,$G12)</f>
        <v>0</v>
      </c>
      <c r="AK12" s="99">
        <f>SUMIFS(通讯通路门店!$BG:$BG,通讯通路门店!$S:$S,$G12)</f>
        <v>0</v>
      </c>
      <c r="AL12" s="99">
        <f>SUMIFS(通讯通路门店!$BC:$BC,通讯通路门店!$S:$S,$G12)</f>
        <v>0</v>
      </c>
      <c r="AM12" s="99">
        <f>SUMIFS(通讯通路门店!$BD:$BD,通讯通路门店!$S:$S,$G12)</f>
        <v>0</v>
      </c>
      <c r="AN12" s="99">
        <f>SUMIFS(通讯通路门店!$BF:$BF,通讯通路门店!$S:$S,$G12)</f>
        <v>0</v>
      </c>
      <c r="AO12" s="99">
        <f t="shared" si="2"/>
        <v>75</v>
      </c>
      <c r="AP12" s="99">
        <f>SUMIFS(通讯通路门店!$K:$K,通讯通路门店!$S:$S,$G12)</f>
        <v>75</v>
      </c>
      <c r="AR12" s="99">
        <f>SUMIFS(通讯通路门店!$T:$T,通讯通路门店!$S:$S,$G12)</f>
        <v>35</v>
      </c>
      <c r="AS12" s="99">
        <f>SUMIFS(通讯通路门店!$U:$U,通讯通路门店!$S:$S,$G12)</f>
        <v>3</v>
      </c>
      <c r="AT12" s="99">
        <f>SUMIFS(通讯通路门店!$V:$V,通讯通路门店!$S:$S,$G12)</f>
        <v>0</v>
      </c>
      <c r="AU12" s="99">
        <f>SUMIFS(通讯通路门店!$W:$W,通讯通路门店!$S:$S,$G12)</f>
        <v>8</v>
      </c>
      <c r="AV12" s="99">
        <f>SUMIFS(通讯通路门店!$Z:$Z,通讯通路门店!$S:$S,$G12)</f>
        <v>12</v>
      </c>
      <c r="AW12" s="99">
        <f>SUMIFS(通讯通路门店!$AB:$AB,通讯通路门店!$S:$S,$G12)</f>
        <v>15</v>
      </c>
      <c r="AX12" s="99">
        <f>SUMIFS(通讯通路门店!$X:$X,通讯通路门店!$S:$S,$G12)</f>
        <v>0</v>
      </c>
      <c r="AY12" s="99">
        <f>SUMIFS(通讯通路门店!$Y:$Y,通讯通路门店!$S:$S,$G12)</f>
        <v>2</v>
      </c>
      <c r="AZ12" s="99">
        <f>SUMIFS(通讯通路门店!$AA:$AA,通讯通路门店!$S:$S,$G12)</f>
        <v>0</v>
      </c>
      <c r="BA12" s="99">
        <f t="shared" si="3"/>
        <v>75</v>
      </c>
      <c r="BB12" s="99">
        <f t="shared" si="4"/>
        <v>0</v>
      </c>
      <c r="BC12" s="99">
        <f>SUMIFS(通讯通路门店!$W:$W,通讯通路门店!$S:$S,$G12,通讯通路门店!$J:$J,"荣耀体验店")+SUMIFS(通讯通路门店!$W:$W,通讯通路门店!$S:$S,$G12,通讯通路门店!$J:$J,"荣耀授权专卖店")</f>
        <v>0</v>
      </c>
      <c r="BD12" s="99">
        <f>SUMIFS(通讯通路门店!$Z:$Z,通讯通路门店!$S:$S,$G12,通讯通路门店!$J:$J,"VIVO体验店")</f>
        <v>0</v>
      </c>
      <c r="BE12" s="99">
        <f>SUMIFS(通讯通路门店!$AB:$AB,通讯通路门店!$S:$S,$G12,通讯通路门店!$J:$J,"OPPO体验店")</f>
        <v>0</v>
      </c>
      <c r="BF12" s="99">
        <f>SUMIFS(通讯通路门店!$X:$X,通讯通路门店!$S:$S,$G12,通讯通路门店!$J:$J,"华为授权体验店")+SUMIFS(通讯通路门店!$AA:$AA,通讯通路门店!$S:$S,$G12,通讯通路门店!$J:$J,"华为堡垒店")</f>
        <v>0</v>
      </c>
      <c r="BG12" s="99">
        <f>SUMIFS(通讯通路门店!$Y:$Y,通讯通路门店!$S:$S,$G12,通讯通路门店!$J:$J,"小米体验店")</f>
        <v>0</v>
      </c>
      <c r="BH12" s="99">
        <f>SUMIFS(通讯通路门店!$AA:$AA,通讯通路门店!$S:$S,$G12,通讯通路门店!$J:$J,"苹果体验店")</f>
        <v>0</v>
      </c>
      <c r="BI12" s="99">
        <f>SUMIFS(通讯通路门店!$K:$K,通讯通路门店!$S:$S,$G12,通讯通路门店!$J:$J,"其他品牌专卖店")</f>
        <v>0</v>
      </c>
      <c r="BJ12" s="99">
        <f>SUMIFS(通讯通路门店!$AC:$AC,通讯通路门店!$S:$S,$G12)</f>
        <v>0</v>
      </c>
      <c r="BK12" s="99">
        <f>SUMIFS(通讯通路门店!$AD:$AD,通讯通路门店!$S:$S,$G12)</f>
        <v>0</v>
      </c>
      <c r="BL12" s="99">
        <f>SUMIFS(通讯通路门店!$AE:$AE,通讯通路门店!$S:$S,$G12)</f>
        <v>0</v>
      </c>
      <c r="BM12" s="99">
        <f>SUMIFS(通讯通路门店!$AF:$AF,通讯通路门店!$S:$S,$G12)</f>
        <v>0</v>
      </c>
      <c r="BN12" s="99">
        <f>SUMIFS(通讯通路门店!$AG:$AG,通讯通路门店!$S:$S,$G12)</f>
        <v>0</v>
      </c>
      <c r="BO12" s="99">
        <f>SUMIFS(通讯通路门店!$AH:$AH,通讯通路门店!$S:$S,$G12)</f>
        <v>0</v>
      </c>
      <c r="BP12" s="99">
        <f>SUMIFS(通讯通路门店!$AI:$AI,通讯通路门店!$S:$S,$G12)</f>
        <v>0</v>
      </c>
    </row>
    <row r="13" s="83" customFormat="1" ht="13.9" customHeight="1" spans="1:69">
      <c r="A13" s="99" t="str">
        <f>IFERROR(_xlfn.XLOOKUP($G13,通讯通路门店!$S$4:$S$993931,通讯通路门店!$A$4:$A$993931,0,0),"")</f>
        <v>海南省</v>
      </c>
      <c r="B13" s="99" t="str">
        <f>IFERROR(_xlfn.XLOOKUP($G13,通讯通路门店!$S$4:$S$993931,通讯通路门店!$B$4:$B$993931,0,0),"")</f>
        <v>东方市</v>
      </c>
      <c r="C13" s="99" t="str">
        <f>IFERROR(_xlfn.XLOOKUP($G13,通讯通路门店!$S$4:$S$993931,通讯通路门店!$C$4:$C$993931,0,0),"")</f>
        <v>东方市</v>
      </c>
      <c r="D13" s="99" t="str">
        <f>IFERROR(_xlfn.XLOOKUP($G13,通讯通路门店!$S$4:$S$993931,通讯通路门店!$D$4:$D$993931,0,0),"")</f>
        <v>八所镇</v>
      </c>
      <c r="G13" s="101" t="str">
        <v>联通华盛通信有限公司海南分公司</v>
      </c>
      <c r="H13" s="102" t="str">
        <f>IFERROR(_xlfn.XLOOKUP($G13,通讯通路门店!$S$4:$S$993931,通讯通路门店!$R$4:$R$993931,0,0),"")</f>
        <v>100015014301</v>
      </c>
      <c r="U13" s="99">
        <f>COUNTIF(通讯通路门店!$S:$S,$G13)</f>
        <v>3</v>
      </c>
      <c r="V13" s="99">
        <f>COUNTIFS(通讯通路门店!$S:$S,$G13,通讯通路门店!$J:$J,"综合卖场")</f>
        <v>0</v>
      </c>
      <c r="W13" s="99">
        <f>SUMIFS(通讯通路门店!$AJ:$AJ,通讯通路门店!$S:$S,通讯客户沙盘!$G13)</f>
        <v>1</v>
      </c>
      <c r="X13" s="99">
        <f t="shared" si="0"/>
        <v>0</v>
      </c>
      <c r="Y13" s="99">
        <f>COUNTIFS(通讯通路门店!$S:$S,$G13,通讯通路门店!$J:$J,"荣耀体验店")+COUNTIFS(通讯通路门店!$S:$S,$G13,通讯通路门店!$J:$J,"荣耀授权专卖店")</f>
        <v>0</v>
      </c>
      <c r="Z13" s="99">
        <f>COUNTIFS(通讯通路门店!$S:$S,$G13,通讯通路门店!$J:$J,"VIVO体验店")</f>
        <v>0</v>
      </c>
      <c r="AA13" s="99">
        <f>COUNTIFS(通讯通路门店!$S:$S,$G13,通讯通路门店!$J:$J,"OPPO体验店")</f>
        <v>0</v>
      </c>
      <c r="AB13" s="99">
        <f>COUNTIFS(通讯通路门店!$S:$S,$G13,通讯通路门店!$J:$J,"华为授权体验店")+COUNTIFS(通讯通路门店!$S:$S,$G13,通讯通路门店!$J:$J,"华为堡垒店")</f>
        <v>0</v>
      </c>
      <c r="AC13" s="99">
        <f>COUNTIFS(通讯通路门店!$S:$S,$G13,通讯通路门店!$J:$J,"小米体验店")</f>
        <v>0</v>
      </c>
      <c r="AD13" s="99">
        <f>COUNTIFS(通讯通路门店!$S:$S,$G13,通讯通路门店!$J:$J,"苹果体验店")</f>
        <v>0</v>
      </c>
      <c r="AE13" s="99">
        <f>COUNTIFS(通讯通路门店!$S:$S,$G13,通讯通路门店!$J:$J,"其他品牌专卖店")</f>
        <v>0</v>
      </c>
      <c r="AF13" s="99">
        <f>SUMIFS(通讯通路门店!$BI:$BI,通讯通路门店!$S:$S,$G13)</f>
        <v>7</v>
      </c>
      <c r="AG13" s="99">
        <f>SUMIFS(通讯通路门店!$BH:$BH,通讯通路门店!$S:$S,$G13)</f>
        <v>7</v>
      </c>
      <c r="AH13" s="99">
        <f t="shared" si="1"/>
        <v>0</v>
      </c>
      <c r="AI13" s="99">
        <f>SUMIFS(通讯通路门店!$BB:$BB,通讯通路门店!$S:$S,$G13)</f>
        <v>0</v>
      </c>
      <c r="AJ13" s="99">
        <f>SUMIFS(通讯通路门店!$BE:$BE,通讯通路门店!$S:$S,$G13)</f>
        <v>0</v>
      </c>
      <c r="AK13" s="99">
        <f>SUMIFS(通讯通路门店!$BG:$BG,通讯通路门店!$S:$S,$G13)</f>
        <v>0</v>
      </c>
      <c r="AL13" s="99">
        <f>SUMIFS(通讯通路门店!$BC:$BC,通讯通路门店!$S:$S,$G13)</f>
        <v>0</v>
      </c>
      <c r="AM13" s="99">
        <f>SUMIFS(通讯通路门店!$BD:$BD,通讯通路门店!$S:$S,$G13)</f>
        <v>0</v>
      </c>
      <c r="AN13" s="99">
        <f>SUMIFS(通讯通路门店!$BF:$BF,通讯通路门店!$S:$S,$G13)</f>
        <v>0</v>
      </c>
      <c r="AO13" s="99">
        <f t="shared" si="2"/>
        <v>190</v>
      </c>
      <c r="AP13" s="99">
        <f>SUMIFS(通讯通路门店!$K:$K,通讯通路门店!$S:$S,$G13)</f>
        <v>190</v>
      </c>
      <c r="AR13" s="99">
        <f>SUMIFS(通讯通路门店!$T:$T,通讯通路门店!$S:$S,$G13)</f>
        <v>73</v>
      </c>
      <c r="AS13" s="99">
        <f>SUMIFS(通讯通路门店!$U:$U,通讯通路门店!$S:$S,$G13)</f>
        <v>19</v>
      </c>
      <c r="AT13" s="99">
        <f>SUMIFS(通讯通路门店!$V:$V,通讯通路门店!$S:$S,$G13)</f>
        <v>3</v>
      </c>
      <c r="AU13" s="99">
        <f>SUMIFS(通讯通路门店!$W:$W,通讯通路门店!$S:$S,$G13)</f>
        <v>14</v>
      </c>
      <c r="AV13" s="99">
        <f>SUMIFS(通讯通路门店!$Z:$Z,通讯通路门店!$S:$S,$G13)</f>
        <v>18</v>
      </c>
      <c r="AW13" s="99">
        <f>SUMIFS(通讯通路门店!$AB:$AB,通讯通路门店!$S:$S,$G13)</f>
        <v>37</v>
      </c>
      <c r="AX13" s="99">
        <f>SUMIFS(通讯通路门店!$X:$X,通讯通路门店!$S:$S,$G13)</f>
        <v>7</v>
      </c>
      <c r="AY13" s="99">
        <f>SUMIFS(通讯通路门店!$Y:$Y,通讯通路门店!$S:$S,$G13)</f>
        <v>17</v>
      </c>
      <c r="AZ13" s="99">
        <f>SUMIFS(通讯通路门店!$AA:$AA,通讯通路门店!$S:$S,$G13)</f>
        <v>2</v>
      </c>
      <c r="BA13" s="99">
        <f t="shared" si="3"/>
        <v>190</v>
      </c>
      <c r="BB13" s="99">
        <f t="shared" si="4"/>
        <v>0</v>
      </c>
      <c r="BC13" s="99">
        <f>SUMIFS(通讯通路门店!$W:$W,通讯通路门店!$S:$S,$G13,通讯通路门店!$J:$J,"荣耀体验店")+SUMIFS(通讯通路门店!$W:$W,通讯通路门店!$S:$S,$G13,通讯通路门店!$J:$J,"荣耀授权专卖店")</f>
        <v>0</v>
      </c>
      <c r="BD13" s="99">
        <f>SUMIFS(通讯通路门店!$Z:$Z,通讯通路门店!$S:$S,$G13,通讯通路门店!$J:$J,"VIVO体验店")</f>
        <v>0</v>
      </c>
      <c r="BE13" s="99">
        <f>SUMIFS(通讯通路门店!$AB:$AB,通讯通路门店!$S:$S,$G13,通讯通路门店!$J:$J,"OPPO体验店")</f>
        <v>0</v>
      </c>
      <c r="BF13" s="99">
        <f>SUMIFS(通讯通路门店!$X:$X,通讯通路门店!$S:$S,$G13,通讯通路门店!$J:$J,"华为授权体验店")+SUMIFS(通讯通路门店!$AA:$AA,通讯通路门店!$S:$S,$G13,通讯通路门店!$J:$J,"华为堡垒店")</f>
        <v>0</v>
      </c>
      <c r="BG13" s="99">
        <f>SUMIFS(通讯通路门店!$Y:$Y,通讯通路门店!$S:$S,$G13,通讯通路门店!$J:$J,"小米体验店")</f>
        <v>0</v>
      </c>
      <c r="BH13" s="99">
        <f>SUMIFS(通讯通路门店!$AA:$AA,通讯通路门店!$S:$S,$G13,通讯通路门店!$J:$J,"苹果体验店")</f>
        <v>0</v>
      </c>
      <c r="BI13" s="99">
        <f>SUMIFS(通讯通路门店!$K:$K,通讯通路门店!$S:$S,$G13,通讯通路门店!$J:$J,"其他品牌专卖店")</f>
        <v>0</v>
      </c>
      <c r="BJ13" s="99">
        <f>SUMIFS(通讯通路门店!$AC:$AC,通讯通路门店!$S:$S,$G13)</f>
        <v>0</v>
      </c>
      <c r="BK13" s="99">
        <f>SUMIFS(通讯通路门店!$AD:$AD,通讯通路门店!$S:$S,$G13)</f>
        <v>0</v>
      </c>
      <c r="BL13" s="99">
        <f>SUMIFS(通讯通路门店!$AE:$AE,通讯通路门店!$S:$S,$G13)</f>
        <v>0</v>
      </c>
      <c r="BM13" s="99">
        <f>SUMIFS(通讯通路门店!$AF:$AF,通讯通路门店!$S:$S,$G13)</f>
        <v>0</v>
      </c>
      <c r="BN13" s="99">
        <f>SUMIFS(通讯通路门店!$AG:$AG,通讯通路门店!$S:$S,$G13)</f>
        <v>0</v>
      </c>
      <c r="BO13" s="99">
        <f>SUMIFS(通讯通路门店!$AH:$AH,通讯通路门店!$S:$S,$G13)</f>
        <v>0</v>
      </c>
      <c r="BP13" s="99">
        <f>SUMIFS(通讯通路门店!$AI:$AI,通讯通路门店!$S:$S,$G13)</f>
        <v>0</v>
      </c>
    </row>
    <row r="14" s="83" customFormat="1" ht="13.9" customHeight="1" spans="1:69">
      <c r="A14" s="99" t="str">
        <f>IFERROR(_xlfn.XLOOKUP($G14,通讯通路门店!$S$4:$S$993931,通讯通路门店!$A$4:$A$993931,0,0),"")</f>
        <v>海南省</v>
      </c>
      <c r="B14" s="99" t="str">
        <f>IFERROR(_xlfn.XLOOKUP($G14,通讯通路门店!$S$4:$S$993931,通讯通路门店!$B$4:$B$993931,0,0),"")</f>
        <v>东方市</v>
      </c>
      <c r="C14" s="99" t="str">
        <f>IFERROR(_xlfn.XLOOKUP($G14,通讯通路门店!$S$4:$S$993931,通讯通路门店!$C$4:$C$993931,0,0),"")</f>
        <v>东方市</v>
      </c>
      <c r="D14" s="99" t="str">
        <f>IFERROR(_xlfn.XLOOKUP($G14,通讯通路门店!$S$4:$S$993931,通讯通路门店!$D$4:$D$993931,0,0),"")</f>
        <v>东河镇</v>
      </c>
      <c r="G14" s="101" t="str">
        <v>东方东河颖武电讯专营店</v>
      </c>
      <c r="H14" s="102" t="str">
        <f>IFERROR(_xlfn.XLOOKUP($G14,通讯通路门店!$S$4:$S$993931,通讯通路门店!$R$4:$R$993931,0,0),"")</f>
        <v>100080560401</v>
      </c>
      <c r="U14" s="99">
        <f>COUNTIF(通讯通路门店!$S:$S,$G14)</f>
        <v>1</v>
      </c>
      <c r="V14" s="99">
        <f>COUNTIFS(通讯通路门店!$S:$S,$G14,通讯通路门店!$J:$J,"综合卖场")</f>
        <v>1</v>
      </c>
      <c r="W14" s="99">
        <f>SUMIFS(通讯通路门店!$AJ:$AJ,通讯通路门店!$S:$S,通讯客户沙盘!$G14)</f>
        <v>1</v>
      </c>
      <c r="X14" s="99">
        <f t="shared" si="0"/>
        <v>0</v>
      </c>
      <c r="Y14" s="99">
        <f>COUNTIFS(通讯通路门店!$S:$S,$G14,通讯通路门店!$J:$J,"荣耀体验店")+COUNTIFS(通讯通路门店!$S:$S,$G14,通讯通路门店!$J:$J,"荣耀授权专卖店")</f>
        <v>0</v>
      </c>
      <c r="Z14" s="99">
        <f>COUNTIFS(通讯通路门店!$S:$S,$G14,通讯通路门店!$J:$J,"VIVO体验店")</f>
        <v>0</v>
      </c>
      <c r="AA14" s="99">
        <f>COUNTIFS(通讯通路门店!$S:$S,$G14,通讯通路门店!$J:$J,"OPPO体验店")</f>
        <v>0</v>
      </c>
      <c r="AB14" s="99">
        <f>COUNTIFS(通讯通路门店!$S:$S,$G14,通讯通路门店!$J:$J,"华为授权体验店")+COUNTIFS(通讯通路门店!$S:$S,$G14,通讯通路门店!$J:$J,"华为堡垒店")</f>
        <v>0</v>
      </c>
      <c r="AC14" s="99">
        <f>COUNTIFS(通讯通路门店!$S:$S,$G14,通讯通路门店!$J:$J,"小米体验店")</f>
        <v>0</v>
      </c>
      <c r="AD14" s="99">
        <f>COUNTIFS(通讯通路门店!$S:$S,$G14,通讯通路门店!$J:$J,"苹果体验店")</f>
        <v>0</v>
      </c>
      <c r="AE14" s="99">
        <f>COUNTIFS(通讯通路门店!$S:$S,$G14,通讯通路门店!$J:$J,"其他品牌专卖店")</f>
        <v>0</v>
      </c>
      <c r="AF14" s="99">
        <f>SUMIFS(通讯通路门店!$BI:$BI,通讯通路门店!$S:$S,$G14)</f>
        <v>1</v>
      </c>
      <c r="AG14" s="99">
        <f>SUMIFS(通讯通路门店!$BH:$BH,通讯通路门店!$S:$S,$G14)</f>
        <v>1</v>
      </c>
      <c r="AH14" s="99">
        <f t="shared" si="1"/>
        <v>0</v>
      </c>
      <c r="AI14" s="99">
        <f>SUMIFS(通讯通路门店!$BB:$BB,通讯通路门店!$S:$S,$G14)</f>
        <v>0</v>
      </c>
      <c r="AJ14" s="99">
        <f>SUMIFS(通讯通路门店!$BE:$BE,通讯通路门店!$S:$S,$G14)</f>
        <v>0</v>
      </c>
      <c r="AK14" s="99">
        <f>SUMIFS(通讯通路门店!$BG:$BG,通讯通路门店!$S:$S,$G14)</f>
        <v>0</v>
      </c>
      <c r="AL14" s="99">
        <f>SUMIFS(通讯通路门店!$BC:$BC,通讯通路门店!$S:$S,$G14)</f>
        <v>0</v>
      </c>
      <c r="AM14" s="99">
        <f>SUMIFS(通讯通路门店!$BD:$BD,通讯通路门店!$S:$S,$G14)</f>
        <v>0</v>
      </c>
      <c r="AN14" s="99">
        <f>SUMIFS(通讯通路门店!$BF:$BF,通讯通路门店!$S:$S,$G14)</f>
        <v>0</v>
      </c>
      <c r="AO14" s="99">
        <f t="shared" si="2"/>
        <v>87</v>
      </c>
      <c r="AP14" s="99">
        <f>SUMIFS(通讯通路门店!$K:$K,通讯通路门店!$S:$S,$G14)</f>
        <v>87</v>
      </c>
      <c r="AR14" s="99">
        <f>SUMIFS(通讯通路门店!$T:$T,通讯通路门店!$S:$S,$G14)</f>
        <v>39</v>
      </c>
      <c r="AS14" s="99">
        <f>SUMIFS(通讯通路门店!$U:$U,通讯通路门店!$S:$S,$G14)</f>
        <v>5</v>
      </c>
      <c r="AT14" s="99">
        <f>SUMIFS(通讯通路门店!$V:$V,通讯通路门店!$S:$S,$G14)</f>
        <v>0</v>
      </c>
      <c r="AU14" s="99">
        <f>SUMIFS(通讯通路门店!$W:$W,通讯通路门店!$S:$S,$G14)</f>
        <v>13</v>
      </c>
      <c r="AV14" s="99">
        <f>SUMIFS(通讯通路门店!$Z:$Z,通讯通路门店!$S:$S,$G14)</f>
        <v>10</v>
      </c>
      <c r="AW14" s="99">
        <f>SUMIFS(通讯通路门店!$AB:$AB,通讯通路门店!$S:$S,$G14)</f>
        <v>15</v>
      </c>
      <c r="AX14" s="99">
        <f>SUMIFS(通讯通路门店!$X:$X,通讯通路门店!$S:$S,$G14)</f>
        <v>0</v>
      </c>
      <c r="AY14" s="99">
        <f>SUMIFS(通讯通路门店!$Y:$Y,通讯通路门店!$S:$S,$G14)</f>
        <v>5</v>
      </c>
      <c r="AZ14" s="99">
        <f>SUMIFS(通讯通路门店!$AA:$AA,通讯通路门店!$S:$S,$G14)</f>
        <v>0</v>
      </c>
      <c r="BA14" s="99">
        <f t="shared" si="3"/>
        <v>87</v>
      </c>
      <c r="BB14" s="99">
        <f t="shared" si="4"/>
        <v>0</v>
      </c>
      <c r="BC14" s="99">
        <f>SUMIFS(通讯通路门店!$W:$W,通讯通路门店!$S:$S,$G14,通讯通路门店!$J:$J,"荣耀体验店")+SUMIFS(通讯通路门店!$W:$W,通讯通路门店!$S:$S,$G14,通讯通路门店!$J:$J,"荣耀授权专卖店")</f>
        <v>0</v>
      </c>
      <c r="BD14" s="99">
        <f>SUMIFS(通讯通路门店!$Z:$Z,通讯通路门店!$S:$S,$G14,通讯通路门店!$J:$J,"VIVO体验店")</f>
        <v>0</v>
      </c>
      <c r="BE14" s="99">
        <f>SUMIFS(通讯通路门店!$AB:$AB,通讯通路门店!$S:$S,$G14,通讯通路门店!$J:$J,"OPPO体验店")</f>
        <v>0</v>
      </c>
      <c r="BF14" s="99">
        <f>SUMIFS(通讯通路门店!$X:$X,通讯通路门店!$S:$S,$G14,通讯通路门店!$J:$J,"华为授权体验店")+SUMIFS(通讯通路门店!$AA:$AA,通讯通路门店!$S:$S,$G14,通讯通路门店!$J:$J,"华为堡垒店")</f>
        <v>0</v>
      </c>
      <c r="BG14" s="99">
        <f>SUMIFS(通讯通路门店!$Y:$Y,通讯通路门店!$S:$S,$G14,通讯通路门店!$J:$J,"小米体验店")</f>
        <v>0</v>
      </c>
      <c r="BH14" s="99">
        <f>SUMIFS(通讯通路门店!$AA:$AA,通讯通路门店!$S:$S,$G14,通讯通路门店!$J:$J,"苹果体验店")</f>
        <v>0</v>
      </c>
      <c r="BI14" s="99">
        <f>SUMIFS(通讯通路门店!$K:$K,通讯通路门店!$S:$S,$G14,通讯通路门店!$J:$J,"其他品牌专卖店")</f>
        <v>0</v>
      </c>
      <c r="BJ14" s="99">
        <f>SUMIFS(通讯通路门店!$AC:$AC,通讯通路门店!$S:$S,$G14)</f>
        <v>0</v>
      </c>
      <c r="BK14" s="99">
        <f>SUMIFS(通讯通路门店!$AD:$AD,通讯通路门店!$S:$S,$G14)</f>
        <v>0</v>
      </c>
      <c r="BL14" s="99">
        <f>SUMIFS(通讯通路门店!$AE:$AE,通讯通路门店!$S:$S,$G14)</f>
        <v>0</v>
      </c>
      <c r="BM14" s="99">
        <f>SUMIFS(通讯通路门店!$AF:$AF,通讯通路门店!$S:$S,$G14)</f>
        <v>0</v>
      </c>
      <c r="BN14" s="99">
        <f>SUMIFS(通讯通路门店!$AG:$AG,通讯通路门店!$S:$S,$G14)</f>
        <v>0</v>
      </c>
      <c r="BO14" s="99">
        <f>SUMIFS(通讯通路门店!$AH:$AH,通讯通路门店!$S:$S,$G14)</f>
        <v>0</v>
      </c>
      <c r="BP14" s="99">
        <f>SUMIFS(通讯通路门店!$AI:$AI,通讯通路门店!$S:$S,$G14)</f>
        <v>0</v>
      </c>
    </row>
    <row r="15" s="83" customFormat="1" ht="13.9" customHeight="1" spans="1:69">
      <c r="A15" s="99" t="str">
        <f>IFERROR(_xlfn.XLOOKUP($G15,通讯通路门店!$S$4:$S$993931,通讯通路门店!$A$4:$A$993931,0,0),"")</f>
        <v>海南省</v>
      </c>
      <c r="B15" s="99" t="str">
        <f>IFERROR(_xlfn.XLOOKUP($G15,通讯通路门店!$S$4:$S$993931,通讯通路门店!$B$4:$B$993931,0,0),"")</f>
        <v>东方市</v>
      </c>
      <c r="C15" s="99" t="str">
        <f>IFERROR(_xlfn.XLOOKUP($G15,通讯通路门店!$S$4:$S$993931,通讯通路门店!$C$4:$C$993931,0,0),"")</f>
        <v>东方市</v>
      </c>
      <c r="D15" s="99" t="str">
        <f>IFERROR(_xlfn.XLOOKUP($G15,通讯通路门店!$S$4:$S$993931,通讯通路门店!$D$4:$D$993931,0,0),"")</f>
        <v>八所镇</v>
      </c>
      <c r="G15" s="101" t="str">
        <v>海口翼讯达通讯器材有限公司</v>
      </c>
      <c r="H15" s="102" t="str">
        <f>IFERROR(_xlfn.XLOOKUP($G15,通讯通路门店!$S$4:$S$993931,通讯通路门店!$R$4:$R$993931,0,0),"")</f>
        <v>100013317301</v>
      </c>
      <c r="U15" s="99">
        <f>COUNTIF(通讯通路门店!$S:$S,$G15)</f>
        <v>1</v>
      </c>
      <c r="V15" s="99">
        <f>COUNTIFS(通讯通路门店!$S:$S,$G15,通讯通路门店!$J:$J,"综合卖场")</f>
        <v>0</v>
      </c>
      <c r="W15" s="99">
        <f>SUMIFS(通讯通路门店!$AJ:$AJ,通讯通路门店!$S:$S,通讯客户沙盘!$G15)</f>
        <v>1</v>
      </c>
      <c r="X15" s="99">
        <f t="shared" si="0"/>
        <v>0</v>
      </c>
      <c r="Y15" s="99">
        <f>COUNTIFS(通讯通路门店!$S:$S,$G15,通讯通路门店!$J:$J,"荣耀体验店")+COUNTIFS(通讯通路门店!$S:$S,$G15,通讯通路门店!$J:$J,"荣耀授权专卖店")</f>
        <v>0</v>
      </c>
      <c r="Z15" s="99">
        <f>COUNTIFS(通讯通路门店!$S:$S,$G15,通讯通路门店!$J:$J,"VIVO体验店")</f>
        <v>0</v>
      </c>
      <c r="AA15" s="99">
        <f>COUNTIFS(通讯通路门店!$S:$S,$G15,通讯通路门店!$J:$J,"OPPO体验店")</f>
        <v>0</v>
      </c>
      <c r="AB15" s="99">
        <f>COUNTIFS(通讯通路门店!$S:$S,$G15,通讯通路门店!$J:$J,"华为授权体验店")+COUNTIFS(通讯通路门店!$S:$S,$G15,通讯通路门店!$J:$J,"华为堡垒店")</f>
        <v>0</v>
      </c>
      <c r="AC15" s="99">
        <f>COUNTIFS(通讯通路门店!$S:$S,$G15,通讯通路门店!$J:$J,"小米体验店")</f>
        <v>0</v>
      </c>
      <c r="AD15" s="99">
        <f>COUNTIFS(通讯通路门店!$S:$S,$G15,通讯通路门店!$J:$J,"苹果体验店")</f>
        <v>0</v>
      </c>
      <c r="AE15" s="99">
        <f>COUNTIFS(通讯通路门店!$S:$S,$G15,通讯通路门店!$J:$J,"其他品牌专卖店")</f>
        <v>0</v>
      </c>
      <c r="AF15" s="99">
        <f>SUMIFS(通讯通路门店!$BI:$BI,通讯通路门店!$S:$S,$G15)</f>
        <v>6</v>
      </c>
      <c r="AG15" s="99">
        <f>SUMIFS(通讯通路门店!$BH:$BH,通讯通路门店!$S:$S,$G15)</f>
        <v>6</v>
      </c>
      <c r="AH15" s="99">
        <f t="shared" si="1"/>
        <v>0</v>
      </c>
      <c r="AI15" s="99">
        <f>SUMIFS(通讯通路门店!$BB:$BB,通讯通路门店!$S:$S,$G15)</f>
        <v>0</v>
      </c>
      <c r="AJ15" s="99">
        <f>SUMIFS(通讯通路门店!$BE:$BE,通讯通路门店!$S:$S,$G15)</f>
        <v>0</v>
      </c>
      <c r="AK15" s="99">
        <f>SUMIFS(通讯通路门店!$BG:$BG,通讯通路门店!$S:$S,$G15)</f>
        <v>0</v>
      </c>
      <c r="AL15" s="99">
        <f>SUMIFS(通讯通路门店!$BC:$BC,通讯通路门店!$S:$S,$G15)</f>
        <v>0</v>
      </c>
      <c r="AM15" s="99">
        <f>SUMIFS(通讯通路门店!$BD:$BD,通讯通路门店!$S:$S,$G15)</f>
        <v>0</v>
      </c>
      <c r="AN15" s="99">
        <f>SUMIFS(通讯通路门店!$BF:$BF,通讯通路门店!$S:$S,$G15)</f>
        <v>0</v>
      </c>
      <c r="AO15" s="99">
        <f t="shared" si="2"/>
        <v>215</v>
      </c>
      <c r="AP15" s="99">
        <f>SUMIFS(通讯通路门店!$K:$K,通讯通路门店!$S:$S,$G15)</f>
        <v>215</v>
      </c>
      <c r="AR15" s="99">
        <f>SUMIFS(通讯通路门店!$T:$T,通讯通路门店!$S:$S,$G15)</f>
        <v>88</v>
      </c>
      <c r="AS15" s="99">
        <f>SUMIFS(通讯通路门店!$U:$U,通讯通路门店!$S:$S,$G15)</f>
        <v>20</v>
      </c>
      <c r="AT15" s="99">
        <f>SUMIFS(通讯通路门店!$V:$V,通讯通路门店!$S:$S,$G15)</f>
        <v>0</v>
      </c>
      <c r="AU15" s="99">
        <f>SUMIFS(通讯通路门店!$W:$W,通讯通路门店!$S:$S,$G15)</f>
        <v>40</v>
      </c>
      <c r="AV15" s="99">
        <f>SUMIFS(通讯通路门店!$Z:$Z,通讯通路门店!$S:$S,$G15)</f>
        <v>32</v>
      </c>
      <c r="AW15" s="99">
        <f>SUMIFS(通讯通路门店!$AB:$AB,通讯通路门店!$S:$S,$G15)</f>
        <v>25</v>
      </c>
      <c r="AX15" s="99">
        <f>SUMIFS(通讯通路门店!$X:$X,通讯通路门店!$S:$S,$G15)</f>
        <v>0</v>
      </c>
      <c r="AY15" s="99">
        <f>SUMIFS(通讯通路门店!$Y:$Y,通讯通路门店!$S:$S,$G15)</f>
        <v>5</v>
      </c>
      <c r="AZ15" s="99">
        <f>SUMIFS(通讯通路门店!$AA:$AA,通讯通路门店!$S:$S,$G15)</f>
        <v>5</v>
      </c>
      <c r="BA15" s="99">
        <f t="shared" si="3"/>
        <v>215</v>
      </c>
      <c r="BB15" s="99">
        <f t="shared" si="4"/>
        <v>0</v>
      </c>
      <c r="BC15" s="99">
        <f>SUMIFS(通讯通路门店!$W:$W,通讯通路门店!$S:$S,$G15,通讯通路门店!$J:$J,"荣耀体验店")+SUMIFS(通讯通路门店!$W:$W,通讯通路门店!$S:$S,$G15,通讯通路门店!$J:$J,"荣耀授权专卖店")</f>
        <v>0</v>
      </c>
      <c r="BD15" s="99">
        <f>SUMIFS(通讯通路门店!$Z:$Z,通讯通路门店!$S:$S,$G15,通讯通路门店!$J:$J,"VIVO体验店")</f>
        <v>0</v>
      </c>
      <c r="BE15" s="99">
        <f>SUMIFS(通讯通路门店!$AB:$AB,通讯通路门店!$S:$S,$G15,通讯通路门店!$J:$J,"OPPO体验店")</f>
        <v>0</v>
      </c>
      <c r="BF15" s="99">
        <f>SUMIFS(通讯通路门店!$X:$X,通讯通路门店!$S:$S,$G15,通讯通路门店!$J:$J,"华为授权体验店")+SUMIFS(通讯通路门店!$AA:$AA,通讯通路门店!$S:$S,$G15,通讯通路门店!$J:$J,"华为堡垒店")</f>
        <v>0</v>
      </c>
      <c r="BG15" s="99">
        <f>SUMIFS(通讯通路门店!$Y:$Y,通讯通路门店!$S:$S,$G15,通讯通路门店!$J:$J,"小米体验店")</f>
        <v>0</v>
      </c>
      <c r="BH15" s="99">
        <f>SUMIFS(通讯通路门店!$AA:$AA,通讯通路门店!$S:$S,$G15,通讯通路门店!$J:$J,"苹果体验店")</f>
        <v>0</v>
      </c>
      <c r="BI15" s="99">
        <f>SUMIFS(通讯通路门店!$K:$K,通讯通路门店!$S:$S,$G15,通讯通路门店!$J:$J,"其他品牌专卖店")</f>
        <v>0</v>
      </c>
      <c r="BJ15" s="99">
        <f>SUMIFS(通讯通路门店!$AC:$AC,通讯通路门店!$S:$S,$G15)</f>
        <v>0</v>
      </c>
      <c r="BK15" s="99">
        <f>SUMIFS(通讯通路门店!$AD:$AD,通讯通路门店!$S:$S,$G15)</f>
        <v>0</v>
      </c>
      <c r="BL15" s="99">
        <f>SUMIFS(通讯通路门店!$AE:$AE,通讯通路门店!$S:$S,$G15)</f>
        <v>0</v>
      </c>
      <c r="BM15" s="99">
        <f>SUMIFS(通讯通路门店!$AF:$AF,通讯通路门店!$S:$S,$G15)</f>
        <v>0</v>
      </c>
      <c r="BN15" s="99">
        <f>SUMIFS(通讯通路门店!$AG:$AG,通讯通路门店!$S:$S,$G15)</f>
        <v>0</v>
      </c>
      <c r="BO15" s="99">
        <f>SUMIFS(通讯通路门店!$AH:$AH,通讯通路门店!$S:$S,$G15)</f>
        <v>0</v>
      </c>
      <c r="BP15" s="99">
        <f>SUMIFS(通讯通路门店!$AI:$AI,通讯通路门店!$S:$S,$G15)</f>
        <v>0</v>
      </c>
    </row>
    <row r="16" s="83" customFormat="1" ht="13.9" customHeight="1" spans="1:69">
      <c r="A16" s="99" t="str">
        <f>IFERROR(_xlfn.XLOOKUP($G16,通讯通路门店!$S$4:$S$993931,通讯通路门店!$A$4:$A$993931,0,0),"")</f>
        <v>海南省</v>
      </c>
      <c r="B16" s="99" t="str">
        <f>IFERROR(_xlfn.XLOOKUP($G16,通讯通路门店!$S$4:$S$993931,通讯通路门店!$B$4:$B$993931,0,0),"")</f>
        <v>东方市</v>
      </c>
      <c r="C16" s="99" t="str">
        <f>IFERROR(_xlfn.XLOOKUP($G16,通讯通路门店!$S$4:$S$993931,通讯通路门店!$C$4:$C$993931,0,0),"")</f>
        <v>东方市</v>
      </c>
      <c r="D16" s="99" t="str">
        <f>IFERROR(_xlfn.XLOOKUP($G16,通讯通路门店!$S$4:$S$993931,通讯通路门店!$D$4:$D$993931,0,0),"")</f>
        <v>八所镇</v>
      </c>
      <c r="G16" s="101" t="str">
        <v>东方市东海九龙通讯手机店</v>
      </c>
      <c r="H16" s="102" t="str">
        <f>IFERROR(_xlfn.XLOOKUP($G16,通讯通路门店!$S$4:$S$993931,通讯通路门店!$R$4:$R$993931,0,0),"")</f>
        <v>100046478701</v>
      </c>
      <c r="U16" s="99">
        <f>COUNTIF(通讯通路门店!$S:$S,$G16)</f>
        <v>1</v>
      </c>
      <c r="V16" s="99">
        <f>COUNTIFS(通讯通路门店!$S:$S,$G16,通讯通路门店!$J:$J,"综合卖场")</f>
        <v>1</v>
      </c>
      <c r="W16" s="99">
        <f>SUMIFS(通讯通路门店!$AJ:$AJ,通讯通路门店!$S:$S,通讯客户沙盘!$G16)</f>
        <v>1</v>
      </c>
      <c r="X16" s="99">
        <f t="shared" si="0"/>
        <v>0</v>
      </c>
      <c r="Y16" s="99">
        <f>COUNTIFS(通讯通路门店!$S:$S,$G16,通讯通路门店!$J:$J,"荣耀体验店")+COUNTIFS(通讯通路门店!$S:$S,$G16,通讯通路门店!$J:$J,"荣耀授权专卖店")</f>
        <v>0</v>
      </c>
      <c r="Z16" s="99">
        <f>COUNTIFS(通讯通路门店!$S:$S,$G16,通讯通路门店!$J:$J,"VIVO体验店")</f>
        <v>0</v>
      </c>
      <c r="AA16" s="99">
        <f>COUNTIFS(通讯通路门店!$S:$S,$G16,通讯通路门店!$J:$J,"OPPO体验店")</f>
        <v>0</v>
      </c>
      <c r="AB16" s="99">
        <f>COUNTIFS(通讯通路门店!$S:$S,$G16,通讯通路门店!$J:$J,"华为授权体验店")+COUNTIFS(通讯通路门店!$S:$S,$G16,通讯通路门店!$J:$J,"华为堡垒店")</f>
        <v>0</v>
      </c>
      <c r="AC16" s="99">
        <f>COUNTIFS(通讯通路门店!$S:$S,$G16,通讯通路门店!$J:$J,"小米体验店")</f>
        <v>0</v>
      </c>
      <c r="AD16" s="99">
        <f>COUNTIFS(通讯通路门店!$S:$S,$G16,通讯通路门店!$J:$J,"苹果体验店")</f>
        <v>0</v>
      </c>
      <c r="AE16" s="99">
        <f>COUNTIFS(通讯通路门店!$S:$S,$G16,通讯通路门店!$J:$J,"其他品牌专卖店")</f>
        <v>0</v>
      </c>
      <c r="AF16" s="99">
        <f>SUMIFS(通讯通路门店!$BI:$BI,通讯通路门店!$S:$S,$G16)</f>
        <v>5</v>
      </c>
      <c r="AG16" s="99">
        <f>SUMIFS(通讯通路门店!$BH:$BH,通讯通路门店!$S:$S,$G16)</f>
        <v>5</v>
      </c>
      <c r="AH16" s="99">
        <f t="shared" si="1"/>
        <v>0</v>
      </c>
      <c r="AI16" s="99">
        <f>SUMIFS(通讯通路门店!$BB:$BB,通讯通路门店!$S:$S,$G16)</f>
        <v>0</v>
      </c>
      <c r="AJ16" s="99">
        <f>SUMIFS(通讯通路门店!$BE:$BE,通讯通路门店!$S:$S,$G16)</f>
        <v>0</v>
      </c>
      <c r="AK16" s="99">
        <f>SUMIFS(通讯通路门店!$BG:$BG,通讯通路门店!$S:$S,$G16)</f>
        <v>0</v>
      </c>
      <c r="AL16" s="99">
        <f>SUMIFS(通讯通路门店!$BC:$BC,通讯通路门店!$S:$S,$G16)</f>
        <v>0</v>
      </c>
      <c r="AM16" s="99">
        <f>SUMIFS(通讯通路门店!$BD:$BD,通讯通路门店!$S:$S,$G16)</f>
        <v>0</v>
      </c>
      <c r="AN16" s="99">
        <f>SUMIFS(通讯通路门店!$BF:$BF,通讯通路门店!$S:$S,$G16)</f>
        <v>0</v>
      </c>
      <c r="AO16" s="99">
        <f t="shared" si="2"/>
        <v>101</v>
      </c>
      <c r="AP16" s="99">
        <f>SUMIFS(通讯通路门店!$K:$K,通讯通路门店!$S:$S,$G16)</f>
        <v>101</v>
      </c>
      <c r="AR16" s="99">
        <f>SUMIFS(通讯通路门店!$T:$T,通讯通路门店!$S:$S,$G16)</f>
        <v>33</v>
      </c>
      <c r="AS16" s="99">
        <f>SUMIFS(通讯通路门店!$U:$U,通讯通路门店!$S:$S,$G16)</f>
        <v>15</v>
      </c>
      <c r="AT16" s="99">
        <f>SUMIFS(通讯通路门店!$V:$V,通讯通路门店!$S:$S,$G16)</f>
        <v>3</v>
      </c>
      <c r="AU16" s="99">
        <f>SUMIFS(通讯通路门店!$W:$W,通讯通路门店!$S:$S,$G16)</f>
        <v>12</v>
      </c>
      <c r="AV16" s="99">
        <f>SUMIFS(通讯通路门店!$Z:$Z,通讯通路门店!$S:$S,$G16)</f>
        <v>6</v>
      </c>
      <c r="AW16" s="99">
        <f>SUMIFS(通讯通路门店!$AB:$AB,通讯通路门店!$S:$S,$G16)</f>
        <v>21</v>
      </c>
      <c r="AX16" s="99">
        <f>SUMIFS(通讯通路门店!$X:$X,通讯通路门店!$S:$S,$G16)</f>
        <v>0</v>
      </c>
      <c r="AY16" s="99">
        <f>SUMIFS(通讯通路门店!$Y:$Y,通讯通路门店!$S:$S,$G16)</f>
        <v>7</v>
      </c>
      <c r="AZ16" s="99">
        <f>SUMIFS(通讯通路门店!$AA:$AA,通讯通路门店!$S:$S,$G16)</f>
        <v>4</v>
      </c>
      <c r="BA16" s="99">
        <f t="shared" si="3"/>
        <v>101</v>
      </c>
      <c r="BB16" s="99">
        <f t="shared" si="4"/>
        <v>0</v>
      </c>
      <c r="BC16" s="99">
        <f>SUMIFS(通讯通路门店!$W:$W,通讯通路门店!$S:$S,$G16,通讯通路门店!$J:$J,"荣耀体验店")+SUMIFS(通讯通路门店!$W:$W,通讯通路门店!$S:$S,$G16,通讯通路门店!$J:$J,"荣耀授权专卖店")</f>
        <v>0</v>
      </c>
      <c r="BD16" s="99">
        <f>SUMIFS(通讯通路门店!$Z:$Z,通讯通路门店!$S:$S,$G16,通讯通路门店!$J:$J,"VIVO体验店")</f>
        <v>0</v>
      </c>
      <c r="BE16" s="99">
        <f>SUMIFS(通讯通路门店!$AB:$AB,通讯通路门店!$S:$S,$G16,通讯通路门店!$J:$J,"OPPO体验店")</f>
        <v>0</v>
      </c>
      <c r="BF16" s="99">
        <f>SUMIFS(通讯通路门店!$X:$X,通讯通路门店!$S:$S,$G16,通讯通路门店!$J:$J,"华为授权体验店")+SUMIFS(通讯通路门店!$AA:$AA,通讯通路门店!$S:$S,$G16,通讯通路门店!$J:$J,"华为堡垒店")</f>
        <v>0</v>
      </c>
      <c r="BG16" s="99">
        <f>SUMIFS(通讯通路门店!$Y:$Y,通讯通路门店!$S:$S,$G16,通讯通路门店!$J:$J,"小米体验店")</f>
        <v>0</v>
      </c>
      <c r="BH16" s="99">
        <f>SUMIFS(通讯通路门店!$AA:$AA,通讯通路门店!$S:$S,$G16,通讯通路门店!$J:$J,"苹果体验店")</f>
        <v>0</v>
      </c>
      <c r="BI16" s="99">
        <f>SUMIFS(通讯通路门店!$K:$K,通讯通路门店!$S:$S,$G16,通讯通路门店!$J:$J,"其他品牌专卖店")</f>
        <v>0</v>
      </c>
      <c r="BJ16" s="99">
        <f>SUMIFS(通讯通路门店!$AC:$AC,通讯通路门店!$S:$S,$G16)</f>
        <v>0</v>
      </c>
      <c r="BK16" s="99">
        <f>SUMIFS(通讯通路门店!$AD:$AD,通讯通路门店!$S:$S,$G16)</f>
        <v>0</v>
      </c>
      <c r="BL16" s="99">
        <f>SUMIFS(通讯通路门店!$AE:$AE,通讯通路门店!$S:$S,$G16)</f>
        <v>0</v>
      </c>
      <c r="BM16" s="99">
        <f>SUMIFS(通讯通路门店!$AF:$AF,通讯通路门店!$S:$S,$G16)</f>
        <v>0</v>
      </c>
      <c r="BN16" s="99">
        <f>SUMIFS(通讯通路门店!$AG:$AG,通讯通路门店!$S:$S,$G16)</f>
        <v>0</v>
      </c>
      <c r="BO16" s="99">
        <f>SUMIFS(通讯通路门店!$AH:$AH,通讯通路门店!$S:$S,$G16)</f>
        <v>0</v>
      </c>
      <c r="BP16" s="99">
        <f>SUMIFS(通讯通路门店!$AI:$AI,通讯通路门店!$S:$S,$G16)</f>
        <v>0</v>
      </c>
    </row>
    <row r="17" s="83" customFormat="1" ht="13.9" customHeight="1" spans="1:68">
      <c r="A17" s="99" t="str">
        <f>IFERROR(_xlfn.XLOOKUP($G17,通讯通路门店!$S$4:$S$993931,通讯通路门店!$A$4:$A$993931,0,0),"")</f>
        <v>海南省</v>
      </c>
      <c r="B17" s="99" t="str">
        <f>IFERROR(_xlfn.XLOOKUP($G17,通讯通路门店!$S$4:$S$993931,通讯通路门店!$B$4:$B$993931,0,0),"")</f>
        <v>东方市</v>
      </c>
      <c r="C17" s="99" t="str">
        <f>IFERROR(_xlfn.XLOOKUP($G17,通讯通路门店!$S$4:$S$993931,通讯通路门店!$C$4:$C$993931,0,0),"")</f>
        <v>东方市</v>
      </c>
      <c r="D17" s="99" t="str">
        <f>IFERROR(_xlfn.XLOOKUP($G17,通讯通路门店!$S$4:$S$993931,通讯通路门店!$D$4:$D$993931,0,0),"")</f>
        <v>感城镇</v>
      </c>
      <c r="G17" s="101" t="str">
        <v>东方感城星源手机店</v>
      </c>
      <c r="H17" s="102" t="str">
        <f>IFERROR(_xlfn.XLOOKUP($G17,通讯通路门店!$S$4:$S$993931,通讯通路门店!$R$4:$R$993931,0,0),"")</f>
        <v>200003081301</v>
      </c>
      <c r="U17" s="99">
        <f>COUNTIF(通讯通路门店!$S:$S,$G17)</f>
        <v>1</v>
      </c>
      <c r="V17" s="99">
        <f>COUNTIFS(通讯通路门店!$S:$S,$G17,通讯通路门店!$J:$J,"综合卖场")</f>
        <v>1</v>
      </c>
      <c r="W17" s="99">
        <f>SUMIFS(通讯通路门店!$AJ:$AJ,通讯通路门店!$S:$S,通讯客户沙盘!$G17)</f>
        <v>1</v>
      </c>
      <c r="X17" s="99">
        <f t="shared" si="0"/>
        <v>0</v>
      </c>
      <c r="Y17" s="99">
        <f>COUNTIFS(通讯通路门店!$S:$S,$G17,通讯通路门店!$J:$J,"荣耀体验店")+COUNTIFS(通讯通路门店!$S:$S,$G17,通讯通路门店!$J:$J,"荣耀授权专卖店")</f>
        <v>0</v>
      </c>
      <c r="Z17" s="99">
        <f>COUNTIFS(通讯通路门店!$S:$S,$G17,通讯通路门店!$J:$J,"VIVO体验店")</f>
        <v>0</v>
      </c>
      <c r="AA17" s="99">
        <f>COUNTIFS(通讯通路门店!$S:$S,$G17,通讯通路门店!$J:$J,"OPPO体验店")</f>
        <v>0</v>
      </c>
      <c r="AB17" s="99">
        <f>COUNTIFS(通讯通路门店!$S:$S,$G17,通讯通路门店!$J:$J,"华为授权体验店")+COUNTIFS(通讯通路门店!$S:$S,$G17,通讯通路门店!$J:$J,"华为堡垒店")</f>
        <v>0</v>
      </c>
      <c r="AC17" s="99">
        <f>COUNTIFS(通讯通路门店!$S:$S,$G17,通讯通路门店!$J:$J,"小米体验店")</f>
        <v>0</v>
      </c>
      <c r="AD17" s="99">
        <f>COUNTIFS(通讯通路门店!$S:$S,$G17,通讯通路门店!$J:$J,"苹果体验店")</f>
        <v>0</v>
      </c>
      <c r="AE17" s="99">
        <f>COUNTIFS(通讯通路门店!$S:$S,$G17,通讯通路门店!$J:$J,"其他品牌专卖店")</f>
        <v>0</v>
      </c>
      <c r="AF17" s="99">
        <f>SUMIFS(通讯通路门店!$BI:$BI,通讯通路门店!$S:$S,$G17)</f>
        <v>2</v>
      </c>
      <c r="AG17" s="99">
        <f>SUMIFS(通讯通路门店!$BH:$BH,通讯通路门店!$S:$S,$G17)</f>
        <v>2</v>
      </c>
      <c r="AH17" s="99">
        <f t="shared" si="1"/>
        <v>0</v>
      </c>
      <c r="AI17" s="99">
        <f>SUMIFS(通讯通路门店!$BB:$BB,通讯通路门店!$S:$S,$G17)</f>
        <v>0</v>
      </c>
      <c r="AJ17" s="99">
        <f>SUMIFS(通讯通路门店!$BE:$BE,通讯通路门店!$S:$S,$G17)</f>
        <v>0</v>
      </c>
      <c r="AK17" s="99">
        <f>SUMIFS(通讯通路门店!$BG:$BG,通讯通路门店!$S:$S,$G17)</f>
        <v>0</v>
      </c>
      <c r="AL17" s="99">
        <f>SUMIFS(通讯通路门店!$BC:$BC,通讯通路门店!$S:$S,$G17)</f>
        <v>0</v>
      </c>
      <c r="AM17" s="99">
        <f>SUMIFS(通讯通路门店!$BD:$BD,通讯通路门店!$S:$S,$G17)</f>
        <v>0</v>
      </c>
      <c r="AN17" s="99">
        <f>SUMIFS(通讯通路门店!$BF:$BF,通讯通路门店!$S:$S,$G17)</f>
        <v>0</v>
      </c>
      <c r="AO17" s="99">
        <f t="shared" si="2"/>
        <v>109</v>
      </c>
      <c r="AP17" s="99">
        <f>SUMIFS(通讯通路门店!$K:$K,通讯通路门店!$S:$S,$G17)</f>
        <v>109</v>
      </c>
      <c r="AR17" s="99">
        <f>SUMIFS(通讯通路门店!$T:$T,通讯通路门店!$S:$S,$G17)</f>
        <v>45</v>
      </c>
      <c r="AS17" s="99">
        <f>SUMIFS(通讯通路门店!$U:$U,通讯通路门店!$S:$S,$G17)</f>
        <v>10</v>
      </c>
      <c r="AT17" s="99">
        <f>SUMIFS(通讯通路门店!$V:$V,通讯通路门店!$S:$S,$G17)</f>
        <v>0</v>
      </c>
      <c r="AU17" s="99">
        <f>SUMIFS(通讯通路门店!$W:$W,通讯通路门店!$S:$S,$G17)</f>
        <v>10</v>
      </c>
      <c r="AV17" s="99">
        <f>SUMIFS(通讯通路门店!$Z:$Z,通讯通路门店!$S:$S,$G17)</f>
        <v>20</v>
      </c>
      <c r="AW17" s="99">
        <f>SUMIFS(通讯通路门店!$AB:$AB,通讯通路门店!$S:$S,$G17)</f>
        <v>20</v>
      </c>
      <c r="AX17" s="99">
        <f>SUMIFS(通讯通路门店!$X:$X,通讯通路门店!$S:$S,$G17)</f>
        <v>0</v>
      </c>
      <c r="AY17" s="99">
        <f>SUMIFS(通讯通路门店!$Y:$Y,通讯通路门店!$S:$S,$G17)</f>
        <v>4</v>
      </c>
      <c r="AZ17" s="99">
        <f>SUMIFS(通讯通路门店!$AA:$AA,通讯通路门店!$S:$S,$G17)</f>
        <v>0</v>
      </c>
      <c r="BA17" s="99">
        <f t="shared" si="3"/>
        <v>109</v>
      </c>
      <c r="BB17" s="99">
        <f t="shared" si="4"/>
        <v>0</v>
      </c>
      <c r="BC17" s="99">
        <f>SUMIFS(通讯通路门店!$W:$W,通讯通路门店!$S:$S,$G17,通讯通路门店!$J:$J,"荣耀体验店")+SUMIFS(通讯通路门店!$W:$W,通讯通路门店!$S:$S,$G17,通讯通路门店!$J:$J,"荣耀授权专卖店")</f>
        <v>0</v>
      </c>
      <c r="BD17" s="99">
        <f>SUMIFS(通讯通路门店!$Z:$Z,通讯通路门店!$S:$S,$G17,通讯通路门店!$J:$J,"VIVO体验店")</f>
        <v>0</v>
      </c>
      <c r="BE17" s="99">
        <f>SUMIFS(通讯通路门店!$AB:$AB,通讯通路门店!$S:$S,$G17,通讯通路门店!$J:$J,"OPPO体验店")</f>
        <v>0</v>
      </c>
      <c r="BF17" s="99">
        <f>SUMIFS(通讯通路门店!$X:$X,通讯通路门店!$S:$S,$G17,通讯通路门店!$J:$J,"华为授权体验店")+SUMIFS(通讯通路门店!$AA:$AA,通讯通路门店!$S:$S,$G17,通讯通路门店!$J:$J,"华为堡垒店")</f>
        <v>0</v>
      </c>
      <c r="BG17" s="99">
        <f>SUMIFS(通讯通路门店!$Y:$Y,通讯通路门店!$S:$S,$G17,通讯通路门店!$J:$J,"小米体验店")</f>
        <v>0</v>
      </c>
      <c r="BH17" s="99">
        <f>SUMIFS(通讯通路门店!$AA:$AA,通讯通路门店!$S:$S,$G17,通讯通路门店!$J:$J,"苹果体验店")</f>
        <v>0</v>
      </c>
      <c r="BI17" s="99">
        <f>SUMIFS(通讯通路门店!$K:$K,通讯通路门店!$S:$S,$G17,通讯通路门店!$J:$J,"其他品牌专卖店")</f>
        <v>0</v>
      </c>
      <c r="BJ17" s="99">
        <f>SUMIFS(通讯通路门店!$AC:$AC,通讯通路门店!$S:$S,$G17)</f>
        <v>0</v>
      </c>
      <c r="BK17" s="99">
        <f>SUMIFS(通讯通路门店!$AD:$AD,通讯通路门店!$S:$S,$G17)</f>
        <v>0</v>
      </c>
      <c r="BL17" s="99">
        <f>SUMIFS(通讯通路门店!$AE:$AE,通讯通路门店!$S:$S,$G17)</f>
        <v>0</v>
      </c>
      <c r="BM17" s="99">
        <f>SUMIFS(通讯通路门店!$AF:$AF,通讯通路门店!$S:$S,$G17)</f>
        <v>0</v>
      </c>
      <c r="BN17" s="99">
        <f>SUMIFS(通讯通路门店!$AG:$AG,通讯通路门店!$S:$S,$G17)</f>
        <v>0</v>
      </c>
      <c r="BO17" s="99">
        <f>SUMIFS(通讯通路门店!$AH:$AH,通讯通路门店!$S:$S,$G17)</f>
        <v>0</v>
      </c>
      <c r="BP17" s="99">
        <f>SUMIFS(通讯通路门店!$AI:$AI,通讯通路门店!$S:$S,$G17)</f>
        <v>0</v>
      </c>
    </row>
    <row r="18" s="83" customFormat="1" ht="13.9" customHeight="1" spans="1:68">
      <c r="A18" s="99" t="str">
        <f>IFERROR(_xlfn.XLOOKUP($G18,通讯通路门店!$S$4:$S$993931,通讯通路门店!$A$4:$A$993931,0,0),"")</f>
        <v>海南省</v>
      </c>
      <c r="B18" s="99" t="str">
        <f>IFERROR(_xlfn.XLOOKUP($G18,通讯通路门店!$S$4:$S$993931,通讯通路门店!$B$4:$B$993931,0,0),"")</f>
        <v>东方市</v>
      </c>
      <c r="C18" s="99" t="str">
        <f>IFERROR(_xlfn.XLOOKUP($G18,通讯通路门店!$S$4:$S$993931,通讯通路门店!$C$4:$C$993931,0,0),"")</f>
        <v>东方市</v>
      </c>
      <c r="D18" s="99" t="str">
        <f>IFERROR(_xlfn.XLOOKUP($G18,通讯通路门店!$S$4:$S$993931,通讯通路门店!$D$4:$D$993931,0,0),"")</f>
        <v>八所镇</v>
      </c>
      <c r="G18" s="101" t="str">
        <v>东方八所大有通讯店</v>
      </c>
      <c r="H18" s="102" t="str">
        <f>IFERROR(_xlfn.XLOOKUP($G18,通讯通路门店!$S$4:$S$993931,通讯通路门店!$R$4:$R$993931,0,0),"")</f>
        <v>100036112401</v>
      </c>
      <c r="U18" s="99">
        <f>COUNTIF(通讯通路门店!$S:$S,$G18)</f>
        <v>2</v>
      </c>
      <c r="V18" s="99">
        <f>COUNTIFS(通讯通路门店!$S:$S,$G18,通讯通路门店!$J:$J,"综合卖场")</f>
        <v>2</v>
      </c>
      <c r="W18" s="99">
        <f>SUMIFS(通讯通路门店!$AJ:$AJ,通讯通路门店!$S:$S,通讯客户沙盘!$G18)</f>
        <v>1</v>
      </c>
      <c r="X18" s="99">
        <f t="shared" si="0"/>
        <v>0</v>
      </c>
      <c r="Y18" s="99">
        <f>COUNTIFS(通讯通路门店!$S:$S,$G18,通讯通路门店!$J:$J,"荣耀体验店")+COUNTIFS(通讯通路门店!$S:$S,$G18,通讯通路门店!$J:$J,"荣耀授权专卖店")</f>
        <v>0</v>
      </c>
      <c r="Z18" s="99">
        <f>COUNTIFS(通讯通路门店!$S:$S,$G18,通讯通路门店!$J:$J,"VIVO体验店")</f>
        <v>0</v>
      </c>
      <c r="AA18" s="99">
        <f>COUNTIFS(通讯通路门店!$S:$S,$G18,通讯通路门店!$J:$J,"OPPO体验店")</f>
        <v>0</v>
      </c>
      <c r="AB18" s="99">
        <f>COUNTIFS(通讯通路门店!$S:$S,$G18,通讯通路门店!$J:$J,"华为授权体验店")+COUNTIFS(通讯通路门店!$S:$S,$G18,通讯通路门店!$J:$J,"华为堡垒店")</f>
        <v>0</v>
      </c>
      <c r="AC18" s="99">
        <f>COUNTIFS(通讯通路门店!$S:$S,$G18,通讯通路门店!$J:$J,"小米体验店")</f>
        <v>0</v>
      </c>
      <c r="AD18" s="99">
        <f>COUNTIFS(通讯通路门店!$S:$S,$G18,通讯通路门店!$J:$J,"苹果体验店")</f>
        <v>0</v>
      </c>
      <c r="AE18" s="99">
        <f>COUNTIFS(通讯通路门店!$S:$S,$G18,通讯通路门店!$J:$J,"其他品牌专卖店")</f>
        <v>0</v>
      </c>
      <c r="AF18" s="99">
        <f>SUMIFS(通讯通路门店!$BI:$BI,通讯通路门店!$S:$S,$G18)</f>
        <v>4</v>
      </c>
      <c r="AG18" s="99">
        <f>SUMIFS(通讯通路门店!$BH:$BH,通讯通路门店!$S:$S,$G18)</f>
        <v>3</v>
      </c>
      <c r="AH18" s="99">
        <f t="shared" si="1"/>
        <v>1</v>
      </c>
      <c r="AI18" s="99">
        <f>SUMIFS(通讯通路门店!$BB:$BB,通讯通路门店!$S:$S,$G18)</f>
        <v>0</v>
      </c>
      <c r="AJ18" s="99">
        <f>SUMIFS(通讯通路门店!$BE:$BE,通讯通路门店!$S:$S,$G18)</f>
        <v>1</v>
      </c>
      <c r="AK18" s="99">
        <f>SUMIFS(通讯通路门店!$BG:$BG,通讯通路门店!$S:$S,$G18)</f>
        <v>0</v>
      </c>
      <c r="AL18" s="99">
        <f>SUMIFS(通讯通路门店!$BC:$BC,通讯通路门店!$S:$S,$G18)</f>
        <v>0</v>
      </c>
      <c r="AM18" s="99">
        <f>SUMIFS(通讯通路门店!$BD:$BD,通讯通路门店!$S:$S,$G18)</f>
        <v>0</v>
      </c>
      <c r="AN18" s="99">
        <f>SUMIFS(通讯通路门店!$BF:$BF,通讯通路门店!$S:$S,$G18)</f>
        <v>0</v>
      </c>
      <c r="AO18" s="99">
        <f t="shared" si="2"/>
        <v>125</v>
      </c>
      <c r="AP18" s="99">
        <f>SUMIFS(通讯通路门店!$K:$K,通讯通路门店!$S:$S,$G18)</f>
        <v>125</v>
      </c>
      <c r="AR18" s="99">
        <f>SUMIFS(通讯通路门店!$T:$T,通讯通路门店!$S:$S,$G18)</f>
        <v>44</v>
      </c>
      <c r="AS18" s="99">
        <f>SUMIFS(通讯通路门店!$U:$U,通讯通路门店!$S:$S,$G18)</f>
        <v>17</v>
      </c>
      <c r="AT18" s="99">
        <f>SUMIFS(通讯通路门店!$V:$V,通讯通路门店!$S:$S,$G18)</f>
        <v>2</v>
      </c>
      <c r="AU18" s="99">
        <f>SUMIFS(通讯通路门店!$W:$W,通讯通路门店!$S:$S,$G18)</f>
        <v>8</v>
      </c>
      <c r="AV18" s="99">
        <f>SUMIFS(通讯通路门店!$Z:$Z,通讯通路门店!$S:$S,$G18)</f>
        <v>25</v>
      </c>
      <c r="AW18" s="99">
        <f>SUMIFS(通讯通路门店!$AB:$AB,通讯通路门店!$S:$S,$G18)</f>
        <v>20</v>
      </c>
      <c r="AX18" s="99">
        <f>SUMIFS(通讯通路门店!$X:$X,通讯通路门店!$S:$S,$G18)</f>
        <v>0</v>
      </c>
      <c r="AY18" s="99">
        <f>SUMIFS(通讯通路门店!$Y:$Y,通讯通路门店!$S:$S,$G18)</f>
        <v>9</v>
      </c>
      <c r="AZ18" s="99">
        <f>SUMIFS(通讯通路门店!$AA:$AA,通讯通路门店!$S:$S,$G18)</f>
        <v>0</v>
      </c>
      <c r="BA18" s="99">
        <f t="shared" si="3"/>
        <v>125</v>
      </c>
      <c r="BB18" s="99">
        <f t="shared" si="4"/>
        <v>0</v>
      </c>
      <c r="BC18" s="99">
        <f>SUMIFS(通讯通路门店!$W:$W,通讯通路门店!$S:$S,$G18,通讯通路门店!$J:$J,"荣耀体验店")+SUMIFS(通讯通路门店!$W:$W,通讯通路门店!$S:$S,$G18,通讯通路门店!$J:$J,"荣耀授权专卖店")</f>
        <v>0</v>
      </c>
      <c r="BD18" s="99">
        <f>SUMIFS(通讯通路门店!$Z:$Z,通讯通路门店!$S:$S,$G18,通讯通路门店!$J:$J,"VIVO体验店")</f>
        <v>0</v>
      </c>
      <c r="BE18" s="99">
        <f>SUMIFS(通讯通路门店!$AB:$AB,通讯通路门店!$S:$S,$G18,通讯通路门店!$J:$J,"OPPO体验店")</f>
        <v>0</v>
      </c>
      <c r="BF18" s="99">
        <f>SUMIFS(通讯通路门店!$X:$X,通讯通路门店!$S:$S,$G18,通讯通路门店!$J:$J,"华为授权体验店")+SUMIFS(通讯通路门店!$AA:$AA,通讯通路门店!$S:$S,$G18,通讯通路门店!$J:$J,"华为堡垒店")</f>
        <v>0</v>
      </c>
      <c r="BG18" s="99">
        <f>SUMIFS(通讯通路门店!$Y:$Y,通讯通路门店!$S:$S,$G18,通讯通路门店!$J:$J,"小米体验店")</f>
        <v>0</v>
      </c>
      <c r="BH18" s="99">
        <f>SUMIFS(通讯通路门店!$AA:$AA,通讯通路门店!$S:$S,$G18,通讯通路门店!$J:$J,"苹果体验店")</f>
        <v>0</v>
      </c>
      <c r="BI18" s="99">
        <f>SUMIFS(通讯通路门店!$K:$K,通讯通路门店!$S:$S,$G18,通讯通路门店!$J:$J,"其他品牌专卖店")</f>
        <v>0</v>
      </c>
      <c r="BJ18" s="99">
        <f>SUMIFS(通讯通路门店!$AC:$AC,通讯通路门店!$S:$S,$G18)</f>
        <v>0</v>
      </c>
      <c r="BK18" s="99">
        <f>SUMIFS(通讯通路门店!$AD:$AD,通讯通路门店!$S:$S,$G18)</f>
        <v>0</v>
      </c>
      <c r="BL18" s="99">
        <f>SUMIFS(通讯通路门店!$AE:$AE,通讯通路门店!$S:$S,$G18)</f>
        <v>0</v>
      </c>
      <c r="BM18" s="99">
        <f>SUMIFS(通讯通路门店!$AF:$AF,通讯通路门店!$S:$S,$G18)</f>
        <v>0</v>
      </c>
      <c r="BN18" s="99">
        <f>SUMIFS(通讯通路门店!$AG:$AG,通讯通路门店!$S:$S,$G18)</f>
        <v>0</v>
      </c>
      <c r="BO18" s="99">
        <f>SUMIFS(通讯通路门店!$AH:$AH,通讯通路门店!$S:$S,$G18)</f>
        <v>0</v>
      </c>
      <c r="BP18" s="99">
        <f>SUMIFS(通讯通路门店!$AI:$AI,通讯通路门店!$S:$S,$G18)</f>
        <v>0</v>
      </c>
    </row>
    <row r="19" s="83" customFormat="1" ht="13.9" customHeight="1" spans="1:68">
      <c r="A19" s="99" t="str">
        <f>IFERROR(_xlfn.XLOOKUP($G19,通讯通路门店!$S$4:$S$993931,通讯通路门店!$A$4:$A$993931,0,0),"")</f>
        <v>海南省</v>
      </c>
      <c r="B19" s="99" t="str">
        <f>IFERROR(_xlfn.XLOOKUP($G19,通讯通路门店!$S$4:$S$993931,通讯通路门店!$B$4:$B$993931,0,0),"")</f>
        <v>东方市</v>
      </c>
      <c r="C19" s="99" t="str">
        <f>IFERROR(_xlfn.XLOOKUP($G19,通讯通路门店!$S$4:$S$993931,通讯通路门店!$C$4:$C$993931,0,0),"")</f>
        <v>东方市</v>
      </c>
      <c r="D19" s="99" t="str">
        <f>IFERROR(_xlfn.XLOOKUP($G19,通讯通路门店!$S$4:$S$993931,通讯通路门店!$D$4:$D$993931,0,0),"")</f>
        <v>板桥镇</v>
      </c>
      <c r="G19" s="101" t="str">
        <v>东方感城腾龙手机专卖店</v>
      </c>
      <c r="H19" s="102" t="str">
        <f>IFERROR(_xlfn.XLOOKUP($G19,通讯通路门店!$S$4:$S$993931,通讯通路门店!$R$4:$R$993931,0,0),"")</f>
        <v>100061969301</v>
      </c>
      <c r="U19" s="99">
        <f>COUNTIF(通讯通路门店!$S:$S,$G19)</f>
        <v>2</v>
      </c>
      <c r="V19" s="99">
        <f>COUNTIFS(通讯通路门店!$S:$S,$G19,通讯通路门店!$J:$J,"综合卖场")</f>
        <v>2</v>
      </c>
      <c r="W19" s="99">
        <f>SUMIFS(通讯通路门店!$AJ:$AJ,通讯通路门店!$S:$S,通讯客户沙盘!$G19)</f>
        <v>2</v>
      </c>
      <c r="X19" s="99">
        <f t="shared" si="0"/>
        <v>0</v>
      </c>
      <c r="Y19" s="99">
        <f>COUNTIFS(通讯通路门店!$S:$S,$G19,通讯通路门店!$J:$J,"荣耀体验店")+COUNTIFS(通讯通路门店!$S:$S,$G19,通讯通路门店!$J:$J,"荣耀授权专卖店")</f>
        <v>0</v>
      </c>
      <c r="Z19" s="99">
        <f>COUNTIFS(通讯通路门店!$S:$S,$G19,通讯通路门店!$J:$J,"VIVO体验店")</f>
        <v>0</v>
      </c>
      <c r="AA19" s="99">
        <f>COUNTIFS(通讯通路门店!$S:$S,$G19,通讯通路门店!$J:$J,"OPPO体验店")</f>
        <v>0</v>
      </c>
      <c r="AB19" s="99">
        <f>COUNTIFS(通讯通路门店!$S:$S,$G19,通讯通路门店!$J:$J,"华为授权体验店")+COUNTIFS(通讯通路门店!$S:$S,$G19,通讯通路门店!$J:$J,"华为堡垒店")</f>
        <v>0</v>
      </c>
      <c r="AC19" s="99">
        <f>COUNTIFS(通讯通路门店!$S:$S,$G19,通讯通路门店!$J:$J,"小米体验店")</f>
        <v>0</v>
      </c>
      <c r="AD19" s="99">
        <f>COUNTIFS(通讯通路门店!$S:$S,$G19,通讯通路门店!$J:$J,"苹果体验店")</f>
        <v>0</v>
      </c>
      <c r="AE19" s="99">
        <f>COUNTIFS(通讯通路门店!$S:$S,$G19,通讯通路门店!$J:$J,"其他品牌专卖店")</f>
        <v>0</v>
      </c>
      <c r="AF19" s="99">
        <f>SUMIFS(通讯通路门店!$BI:$BI,通讯通路门店!$S:$S,$G19)</f>
        <v>8</v>
      </c>
      <c r="AG19" s="99">
        <f>SUMIFS(通讯通路门店!$BH:$BH,通讯通路门店!$S:$S,$G19)</f>
        <v>7</v>
      </c>
      <c r="AH19" s="99">
        <f t="shared" si="1"/>
        <v>1</v>
      </c>
      <c r="AI19" s="99">
        <f>SUMIFS(通讯通路门店!$BB:$BB,通讯通路门店!$S:$S,$G19)</f>
        <v>0</v>
      </c>
      <c r="AJ19" s="99">
        <f>SUMIFS(通讯通路门店!$BE:$BE,通讯通路门店!$S:$S,$G19)</f>
        <v>0</v>
      </c>
      <c r="AK19" s="99">
        <f>SUMIFS(通讯通路门店!$BG:$BG,通讯通路门店!$S:$S,$G19)</f>
        <v>1</v>
      </c>
      <c r="AL19" s="99">
        <f>SUMIFS(通讯通路门店!$BC:$BC,通讯通路门店!$S:$S,$G19)</f>
        <v>0</v>
      </c>
      <c r="AM19" s="99">
        <f>SUMIFS(通讯通路门店!$BD:$BD,通讯通路门店!$S:$S,$G19)</f>
        <v>0</v>
      </c>
      <c r="AN19" s="99">
        <f>SUMIFS(通讯通路门店!$BF:$BF,通讯通路门店!$S:$S,$G19)</f>
        <v>0</v>
      </c>
      <c r="AO19" s="99">
        <f t="shared" si="2"/>
        <v>230</v>
      </c>
      <c r="AP19" s="99">
        <f>SUMIFS(通讯通路门店!$K:$K,通讯通路门店!$S:$S,$G19)</f>
        <v>230</v>
      </c>
      <c r="AR19" s="99">
        <f>SUMIFS(通讯通路门店!$T:$T,通讯通路门店!$S:$S,$G19)</f>
        <v>83</v>
      </c>
      <c r="AS19" s="99">
        <f>SUMIFS(通讯通路门店!$U:$U,通讯通路门店!$S:$S,$G19)</f>
        <v>32</v>
      </c>
      <c r="AT19" s="99">
        <f>SUMIFS(通讯通路门店!$V:$V,通讯通路门店!$S:$S,$G19)</f>
        <v>1</v>
      </c>
      <c r="AU19" s="99">
        <f>SUMIFS(通讯通路门店!$W:$W,通讯通路门店!$S:$S,$G19)</f>
        <v>13</v>
      </c>
      <c r="AV19" s="99">
        <f>SUMIFS(通讯通路门店!$Z:$Z,通讯通路门店!$S:$S,$G19)</f>
        <v>35</v>
      </c>
      <c r="AW19" s="99">
        <f>SUMIFS(通讯通路门店!$AB:$AB,通讯通路门店!$S:$S,$G19)</f>
        <v>45</v>
      </c>
      <c r="AX19" s="99">
        <f>SUMIFS(通讯通路门店!$X:$X,通讯通路门店!$S:$S,$G19)</f>
        <v>5</v>
      </c>
      <c r="AY19" s="99">
        <f>SUMIFS(通讯通路门店!$Y:$Y,通讯通路门店!$S:$S,$G19)</f>
        <v>16</v>
      </c>
      <c r="AZ19" s="99">
        <f>SUMIFS(通讯通路门店!$AA:$AA,通讯通路门店!$S:$S,$G19)</f>
        <v>0</v>
      </c>
      <c r="BA19" s="99">
        <f t="shared" si="3"/>
        <v>230</v>
      </c>
      <c r="BB19" s="99">
        <f t="shared" si="4"/>
        <v>0</v>
      </c>
      <c r="BC19" s="99">
        <f>SUMIFS(通讯通路门店!$W:$W,通讯通路门店!$S:$S,$G19,通讯通路门店!$J:$J,"荣耀体验店")+SUMIFS(通讯通路门店!$W:$W,通讯通路门店!$S:$S,$G19,通讯通路门店!$J:$J,"荣耀授权专卖店")</f>
        <v>0</v>
      </c>
      <c r="BD19" s="99">
        <f>SUMIFS(通讯通路门店!$Z:$Z,通讯通路门店!$S:$S,$G19,通讯通路门店!$J:$J,"VIVO体验店")</f>
        <v>0</v>
      </c>
      <c r="BE19" s="99">
        <f>SUMIFS(通讯通路门店!$AB:$AB,通讯通路门店!$S:$S,$G19,通讯通路门店!$J:$J,"OPPO体验店")</f>
        <v>0</v>
      </c>
      <c r="BF19" s="99">
        <f>SUMIFS(通讯通路门店!$X:$X,通讯通路门店!$S:$S,$G19,通讯通路门店!$J:$J,"华为授权体验店")+SUMIFS(通讯通路门店!$AA:$AA,通讯通路门店!$S:$S,$G19,通讯通路门店!$J:$J,"华为堡垒店")</f>
        <v>0</v>
      </c>
      <c r="BG19" s="99">
        <f>SUMIFS(通讯通路门店!$Y:$Y,通讯通路门店!$S:$S,$G19,通讯通路门店!$J:$J,"小米体验店")</f>
        <v>0</v>
      </c>
      <c r="BH19" s="99">
        <f>SUMIFS(通讯通路门店!$AA:$AA,通讯通路门店!$S:$S,$G19,通讯通路门店!$J:$J,"苹果体验店")</f>
        <v>0</v>
      </c>
      <c r="BI19" s="99">
        <f>SUMIFS(通讯通路门店!$K:$K,通讯通路门店!$S:$S,$G19,通讯通路门店!$J:$J,"其他品牌专卖店")</f>
        <v>0</v>
      </c>
      <c r="BJ19" s="99">
        <f>SUMIFS(通讯通路门店!$AC:$AC,通讯通路门店!$S:$S,$G19)</f>
        <v>0</v>
      </c>
      <c r="BK19" s="99">
        <f>SUMIFS(通讯通路门店!$AD:$AD,通讯通路门店!$S:$S,$G19)</f>
        <v>0</v>
      </c>
      <c r="BL19" s="99">
        <f>SUMIFS(通讯通路门店!$AE:$AE,通讯通路门店!$S:$S,$G19)</f>
        <v>0</v>
      </c>
      <c r="BM19" s="99">
        <f>SUMIFS(通讯通路门店!$AF:$AF,通讯通路门店!$S:$S,$G19)</f>
        <v>0</v>
      </c>
      <c r="BN19" s="99">
        <f>SUMIFS(通讯通路门店!$AG:$AG,通讯通路门店!$S:$S,$G19)</f>
        <v>0</v>
      </c>
      <c r="BO19" s="99">
        <f>SUMIFS(通讯通路门店!$AH:$AH,通讯通路门店!$S:$S,$G19)</f>
        <v>0</v>
      </c>
      <c r="BP19" s="99">
        <f>SUMIFS(通讯通路门店!$AI:$AI,通讯通路门店!$S:$S,$G19)</f>
        <v>0</v>
      </c>
    </row>
    <row r="20" s="83" customFormat="1" ht="13.9" customHeight="1" spans="1:68">
      <c r="A20" s="99" t="str">
        <f>IFERROR(_xlfn.XLOOKUP($G20,通讯通路门店!$S$4:$S$993931,通讯通路门店!$A$4:$A$993931,0,0),"")</f>
        <v>海南省</v>
      </c>
      <c r="B20" s="99" t="str">
        <f>IFERROR(_xlfn.XLOOKUP($G20,通讯通路门店!$S$4:$S$993931,通讯通路门店!$B$4:$B$993931,0,0),"")</f>
        <v>东方市</v>
      </c>
      <c r="C20" s="99" t="str">
        <f>IFERROR(_xlfn.XLOOKUP($G20,通讯通路门店!$S$4:$S$993931,通讯通路门店!$C$4:$C$993931,0,0),"")</f>
        <v>东方市</v>
      </c>
      <c r="D20" s="99" t="str">
        <f>IFERROR(_xlfn.XLOOKUP($G20,通讯通路门店!$S$4:$S$993931,通讯通路门店!$D$4:$D$993931,0,0),"")</f>
        <v>感城镇</v>
      </c>
      <c r="G20" s="101" t="str">
        <v>东方感城永成手机通讯店</v>
      </c>
      <c r="H20" s="102" t="str">
        <f>IFERROR(_xlfn.XLOOKUP($G20,通讯通路门店!$S$4:$S$993931,通讯通路门店!$R$4:$R$993931,0,0),"")</f>
        <v>100080561801</v>
      </c>
      <c r="U20" s="99">
        <f>COUNTIF(通讯通路门店!$S:$S,$G20)</f>
        <v>1</v>
      </c>
      <c r="V20" s="99">
        <f>COUNTIFS(通讯通路门店!$S:$S,$G20,通讯通路门店!$J:$J,"综合卖场")</f>
        <v>1</v>
      </c>
      <c r="W20" s="99">
        <f>SUMIFS(通讯通路门店!$AJ:$AJ,通讯通路门店!$S:$S,通讯客户沙盘!$G20)</f>
        <v>1</v>
      </c>
      <c r="X20" s="99">
        <f t="shared" si="0"/>
        <v>0</v>
      </c>
      <c r="Y20" s="99">
        <f>COUNTIFS(通讯通路门店!$S:$S,$G20,通讯通路门店!$J:$J,"荣耀体验店")+COUNTIFS(通讯通路门店!$S:$S,$G20,通讯通路门店!$J:$J,"荣耀授权专卖店")</f>
        <v>0</v>
      </c>
      <c r="Z20" s="99">
        <f>COUNTIFS(通讯通路门店!$S:$S,$G20,通讯通路门店!$J:$J,"VIVO体验店")</f>
        <v>0</v>
      </c>
      <c r="AA20" s="99">
        <f>COUNTIFS(通讯通路门店!$S:$S,$G20,通讯通路门店!$J:$J,"OPPO体验店")</f>
        <v>0</v>
      </c>
      <c r="AB20" s="99">
        <f>COUNTIFS(通讯通路门店!$S:$S,$G20,通讯通路门店!$J:$J,"华为授权体验店")+COUNTIFS(通讯通路门店!$S:$S,$G20,通讯通路门店!$J:$J,"华为堡垒店")</f>
        <v>0</v>
      </c>
      <c r="AC20" s="99">
        <f>COUNTIFS(通讯通路门店!$S:$S,$G20,通讯通路门店!$J:$J,"小米体验店")</f>
        <v>0</v>
      </c>
      <c r="AD20" s="99">
        <f>COUNTIFS(通讯通路门店!$S:$S,$G20,通讯通路门店!$J:$J,"苹果体验店")</f>
        <v>0</v>
      </c>
      <c r="AE20" s="99">
        <f>COUNTIFS(通讯通路门店!$S:$S,$G20,通讯通路门店!$J:$J,"其他品牌专卖店")</f>
        <v>0</v>
      </c>
      <c r="AF20" s="99">
        <f>SUMIFS(通讯通路门店!$BI:$BI,通讯通路门店!$S:$S,$G20)</f>
        <v>3</v>
      </c>
      <c r="AG20" s="99">
        <f>SUMIFS(通讯通路门店!$BH:$BH,通讯通路门店!$S:$S,$G20)</f>
        <v>3</v>
      </c>
      <c r="AH20" s="99">
        <f t="shared" si="1"/>
        <v>0</v>
      </c>
      <c r="AI20" s="99">
        <f>SUMIFS(通讯通路门店!$BB:$BB,通讯通路门店!$S:$S,$G20)</f>
        <v>0</v>
      </c>
      <c r="AJ20" s="99">
        <f>SUMIFS(通讯通路门店!$BE:$BE,通讯通路门店!$S:$S,$G20)</f>
        <v>0</v>
      </c>
      <c r="AK20" s="99">
        <f>SUMIFS(通讯通路门店!$BG:$BG,通讯通路门店!$S:$S,$G20)</f>
        <v>0</v>
      </c>
      <c r="AL20" s="99">
        <f>SUMIFS(通讯通路门店!$BC:$BC,通讯通路门店!$S:$S,$G20)</f>
        <v>0</v>
      </c>
      <c r="AM20" s="99">
        <f>SUMIFS(通讯通路门店!$BD:$BD,通讯通路门店!$S:$S,$G20)</f>
        <v>0</v>
      </c>
      <c r="AN20" s="99">
        <f>SUMIFS(通讯通路门店!$BF:$BF,通讯通路门店!$S:$S,$G20)</f>
        <v>0</v>
      </c>
      <c r="AO20" s="99">
        <f t="shared" si="2"/>
        <v>91</v>
      </c>
      <c r="AP20" s="99">
        <f>SUMIFS(通讯通路门店!$K:$K,通讯通路门店!$S:$S,$G20)</f>
        <v>91</v>
      </c>
      <c r="AR20" s="99">
        <f>SUMIFS(通讯通路门店!$T:$T,通讯通路门店!$S:$S,$G20)</f>
        <v>31</v>
      </c>
      <c r="AS20" s="99">
        <f>SUMIFS(通讯通路门店!$U:$U,通讯通路门店!$S:$S,$G20)</f>
        <v>15</v>
      </c>
      <c r="AT20" s="99">
        <f>SUMIFS(通讯通路门店!$V:$V,通讯通路门店!$S:$S,$G20)</f>
        <v>0</v>
      </c>
      <c r="AU20" s="99">
        <f>SUMIFS(通讯通路门店!$W:$W,通讯通路门店!$S:$S,$G20)</f>
        <v>10</v>
      </c>
      <c r="AV20" s="99">
        <f>SUMIFS(通讯通路门店!$Z:$Z,通讯通路门店!$S:$S,$G20)</f>
        <v>5</v>
      </c>
      <c r="AW20" s="99">
        <f>SUMIFS(通讯通路门店!$AB:$AB,通讯通路门店!$S:$S,$G20)</f>
        <v>17</v>
      </c>
      <c r="AX20" s="99">
        <f>SUMIFS(通讯通路门店!$X:$X,通讯通路门店!$S:$S,$G20)</f>
        <v>8</v>
      </c>
      <c r="AY20" s="99">
        <f>SUMIFS(通讯通路门店!$Y:$Y,通讯通路门店!$S:$S,$G20)</f>
        <v>5</v>
      </c>
      <c r="AZ20" s="99">
        <f>SUMIFS(通讯通路门店!$AA:$AA,通讯通路门店!$S:$S,$G20)</f>
        <v>0</v>
      </c>
      <c r="BA20" s="99">
        <f t="shared" si="3"/>
        <v>91</v>
      </c>
      <c r="BB20" s="99">
        <f t="shared" si="4"/>
        <v>0</v>
      </c>
      <c r="BC20" s="99">
        <f>SUMIFS(通讯通路门店!$W:$W,通讯通路门店!$S:$S,$G20,通讯通路门店!$J:$J,"荣耀体验店")+SUMIFS(通讯通路门店!$W:$W,通讯通路门店!$S:$S,$G20,通讯通路门店!$J:$J,"荣耀授权专卖店")</f>
        <v>0</v>
      </c>
      <c r="BD20" s="99">
        <f>SUMIFS(通讯通路门店!$Z:$Z,通讯通路门店!$S:$S,$G20,通讯通路门店!$J:$J,"VIVO体验店")</f>
        <v>0</v>
      </c>
      <c r="BE20" s="99">
        <f>SUMIFS(通讯通路门店!$AB:$AB,通讯通路门店!$S:$S,$G20,通讯通路门店!$J:$J,"OPPO体验店")</f>
        <v>0</v>
      </c>
      <c r="BF20" s="99">
        <f>SUMIFS(通讯通路门店!$X:$X,通讯通路门店!$S:$S,$G20,通讯通路门店!$J:$J,"华为授权体验店")+SUMIFS(通讯通路门店!$AA:$AA,通讯通路门店!$S:$S,$G20,通讯通路门店!$J:$J,"华为堡垒店")</f>
        <v>0</v>
      </c>
      <c r="BG20" s="99">
        <f>SUMIFS(通讯通路门店!$Y:$Y,通讯通路门店!$S:$S,$G20,通讯通路门店!$J:$J,"小米体验店")</f>
        <v>0</v>
      </c>
      <c r="BH20" s="99">
        <f>SUMIFS(通讯通路门店!$AA:$AA,通讯通路门店!$S:$S,$G20,通讯通路门店!$J:$J,"苹果体验店")</f>
        <v>0</v>
      </c>
      <c r="BI20" s="99">
        <f>SUMIFS(通讯通路门店!$K:$K,通讯通路门店!$S:$S,$G20,通讯通路门店!$J:$J,"其他品牌专卖店")</f>
        <v>0</v>
      </c>
      <c r="BJ20" s="99">
        <f>SUMIFS(通讯通路门店!$AC:$AC,通讯通路门店!$S:$S,$G20)</f>
        <v>0</v>
      </c>
      <c r="BK20" s="99">
        <f>SUMIFS(通讯通路门店!$AD:$AD,通讯通路门店!$S:$S,$G20)</f>
        <v>0</v>
      </c>
      <c r="BL20" s="99">
        <f>SUMIFS(通讯通路门店!$AE:$AE,通讯通路门店!$S:$S,$G20)</f>
        <v>0</v>
      </c>
      <c r="BM20" s="99">
        <f>SUMIFS(通讯通路门店!$AF:$AF,通讯通路门店!$S:$S,$G20)</f>
        <v>0</v>
      </c>
      <c r="BN20" s="99">
        <f>SUMIFS(通讯通路门店!$AG:$AG,通讯通路门店!$S:$S,$G20)</f>
        <v>0</v>
      </c>
      <c r="BO20" s="99">
        <f>SUMIFS(通讯通路门店!$AH:$AH,通讯通路门店!$S:$S,$G20)</f>
        <v>0</v>
      </c>
      <c r="BP20" s="99">
        <f>SUMIFS(通讯通路门店!$AI:$AI,通讯通路门店!$S:$S,$G20)</f>
        <v>0</v>
      </c>
    </row>
    <row r="21" s="83" customFormat="1" ht="13.9" customHeight="1" spans="1:68">
      <c r="A21" s="99" t="str">
        <f>IFERROR(_xlfn.XLOOKUP($G21,通讯通路门店!$S$4:$S$993931,通讯通路门店!$A$4:$A$993931,0,0),"")</f>
        <v>海南省</v>
      </c>
      <c r="B21" s="99" t="str">
        <f>IFERROR(_xlfn.XLOOKUP($G21,通讯通路门店!$S$4:$S$993931,通讯通路门店!$B$4:$B$993931,0,0),"")</f>
        <v>东方市</v>
      </c>
      <c r="C21" s="99" t="str">
        <f>IFERROR(_xlfn.XLOOKUP($G21,通讯通路门店!$S$4:$S$993931,通讯通路门店!$C$4:$C$993931,0,0),"")</f>
        <v>东方市</v>
      </c>
      <c r="D21" s="99" t="str">
        <f>IFERROR(_xlfn.XLOOKUP($G21,通讯通路门店!$S$4:$S$993931,通讯通路门店!$D$4:$D$993931,0,0),"")</f>
        <v>感城镇</v>
      </c>
      <c r="G21" s="101" t="str">
        <v>东方感城定卫手机店</v>
      </c>
      <c r="H21" s="102" t="str">
        <f>IFERROR(_xlfn.XLOOKUP($G21,通讯通路门店!$S$4:$S$993931,通讯通路门店!$R$4:$R$993931,0,0),"")</f>
        <v>100046483001</v>
      </c>
      <c r="U21" s="99">
        <f>COUNTIF(通讯通路门店!$S:$S,$G21)</f>
        <v>1</v>
      </c>
      <c r="V21" s="99">
        <f>COUNTIFS(通讯通路门店!$S:$S,$G21,通讯通路门店!$J:$J,"综合卖场")</f>
        <v>1</v>
      </c>
      <c r="W21" s="99">
        <f>SUMIFS(通讯通路门店!$AJ:$AJ,通讯通路门店!$S:$S,通讯客户沙盘!$G21)</f>
        <v>1</v>
      </c>
      <c r="X21" s="99">
        <f t="shared" si="0"/>
        <v>0</v>
      </c>
      <c r="Y21" s="99">
        <f>COUNTIFS(通讯通路门店!$S:$S,$G21,通讯通路门店!$J:$J,"荣耀体验店")+COUNTIFS(通讯通路门店!$S:$S,$G21,通讯通路门店!$J:$J,"荣耀授权专卖店")</f>
        <v>0</v>
      </c>
      <c r="Z21" s="99">
        <f>COUNTIFS(通讯通路门店!$S:$S,$G21,通讯通路门店!$J:$J,"VIVO体验店")</f>
        <v>0</v>
      </c>
      <c r="AA21" s="99">
        <f>COUNTIFS(通讯通路门店!$S:$S,$G21,通讯通路门店!$J:$J,"OPPO体验店")</f>
        <v>0</v>
      </c>
      <c r="AB21" s="99">
        <f>COUNTIFS(通讯通路门店!$S:$S,$G21,通讯通路门店!$J:$J,"华为授权体验店")+COUNTIFS(通讯通路门店!$S:$S,$G21,通讯通路门店!$J:$J,"华为堡垒店")</f>
        <v>0</v>
      </c>
      <c r="AC21" s="99">
        <f>COUNTIFS(通讯通路门店!$S:$S,$G21,通讯通路门店!$J:$J,"小米体验店")</f>
        <v>0</v>
      </c>
      <c r="AD21" s="99">
        <f>COUNTIFS(通讯通路门店!$S:$S,$G21,通讯通路门店!$J:$J,"苹果体验店")</f>
        <v>0</v>
      </c>
      <c r="AE21" s="99">
        <f>COUNTIFS(通讯通路门店!$S:$S,$G21,通讯通路门店!$J:$J,"其他品牌专卖店")</f>
        <v>0</v>
      </c>
      <c r="AF21" s="99">
        <f>SUMIFS(通讯通路门店!$BI:$BI,通讯通路门店!$S:$S,$G21)</f>
        <v>6</v>
      </c>
      <c r="AG21" s="99">
        <f>SUMIFS(通讯通路门店!$BH:$BH,通讯通路门店!$S:$S,$G21)</f>
        <v>4</v>
      </c>
      <c r="AH21" s="99">
        <f t="shared" si="1"/>
        <v>2</v>
      </c>
      <c r="AI21" s="99">
        <f>SUMIFS(通讯通路门店!$BB:$BB,通讯通路门店!$S:$S,$G21)</f>
        <v>0</v>
      </c>
      <c r="AJ21" s="99">
        <f>SUMIFS(通讯通路门店!$BE:$BE,通讯通路门店!$S:$S,$G21)</f>
        <v>1</v>
      </c>
      <c r="AK21" s="99">
        <f>SUMIFS(通讯通路门店!$BG:$BG,通讯通路门店!$S:$S,$G21)</f>
        <v>1</v>
      </c>
      <c r="AL21" s="99">
        <f>SUMIFS(通讯通路门店!$BC:$BC,通讯通路门店!$S:$S,$G21)</f>
        <v>0</v>
      </c>
      <c r="AM21" s="99">
        <f>SUMIFS(通讯通路门店!$BD:$BD,通讯通路门店!$S:$S,$G21)</f>
        <v>0</v>
      </c>
      <c r="AN21" s="99">
        <f>SUMIFS(通讯通路门店!$BF:$BF,通讯通路门店!$S:$S,$G21)</f>
        <v>0</v>
      </c>
      <c r="AO21" s="99">
        <f t="shared" si="2"/>
        <v>151</v>
      </c>
      <c r="AP21" s="99">
        <f>SUMIFS(通讯通路门店!$K:$K,通讯通路门店!$S:$S,$G21)</f>
        <v>151</v>
      </c>
      <c r="AR21" s="99">
        <f>SUMIFS(通讯通路门店!$T:$T,通讯通路门店!$S:$S,$G21)</f>
        <v>52</v>
      </c>
      <c r="AS21" s="99">
        <f>SUMIFS(通讯通路门店!$U:$U,通讯通路门店!$S:$S,$G21)</f>
        <v>20</v>
      </c>
      <c r="AT21" s="99">
        <f>SUMIFS(通讯通路门店!$V:$V,通讯通路门店!$S:$S,$G21)</f>
        <v>3</v>
      </c>
      <c r="AU21" s="99">
        <f>SUMIFS(通讯通路门店!$W:$W,通讯通路门店!$S:$S,$G21)</f>
        <v>7</v>
      </c>
      <c r="AV21" s="99">
        <f>SUMIFS(通讯通路门店!$Z:$Z,通讯通路门店!$S:$S,$G21)</f>
        <v>24</v>
      </c>
      <c r="AW21" s="99">
        <f>SUMIFS(通讯通路门店!$AB:$AB,通讯通路门店!$S:$S,$G21)</f>
        <v>35</v>
      </c>
      <c r="AX21" s="99">
        <f>SUMIFS(通讯通路门店!$X:$X,通讯通路门店!$S:$S,$G21)</f>
        <v>0</v>
      </c>
      <c r="AY21" s="99">
        <f>SUMIFS(通讯通路门店!$Y:$Y,通讯通路门店!$S:$S,$G21)</f>
        <v>10</v>
      </c>
      <c r="AZ21" s="99">
        <f>SUMIFS(通讯通路门店!$AA:$AA,通讯通路门店!$S:$S,$G21)</f>
        <v>0</v>
      </c>
      <c r="BA21" s="99">
        <f t="shared" si="3"/>
        <v>151</v>
      </c>
      <c r="BB21" s="99">
        <f t="shared" si="4"/>
        <v>0</v>
      </c>
      <c r="BC21" s="99">
        <f>SUMIFS(通讯通路门店!$W:$W,通讯通路门店!$S:$S,$G21,通讯通路门店!$J:$J,"荣耀体验店")+SUMIFS(通讯通路门店!$W:$W,通讯通路门店!$S:$S,$G21,通讯通路门店!$J:$J,"荣耀授权专卖店")</f>
        <v>0</v>
      </c>
      <c r="BD21" s="99">
        <f>SUMIFS(通讯通路门店!$Z:$Z,通讯通路门店!$S:$S,$G21,通讯通路门店!$J:$J,"VIVO体验店")</f>
        <v>0</v>
      </c>
      <c r="BE21" s="99">
        <f>SUMIFS(通讯通路门店!$AB:$AB,通讯通路门店!$S:$S,$G21,通讯通路门店!$J:$J,"OPPO体验店")</f>
        <v>0</v>
      </c>
      <c r="BF21" s="99">
        <f>SUMIFS(通讯通路门店!$X:$X,通讯通路门店!$S:$S,$G21,通讯通路门店!$J:$J,"华为授权体验店")+SUMIFS(通讯通路门店!$AA:$AA,通讯通路门店!$S:$S,$G21,通讯通路门店!$J:$J,"华为堡垒店")</f>
        <v>0</v>
      </c>
      <c r="BG21" s="99">
        <f>SUMIFS(通讯通路门店!$Y:$Y,通讯通路门店!$S:$S,$G21,通讯通路门店!$J:$J,"小米体验店")</f>
        <v>0</v>
      </c>
      <c r="BH21" s="99">
        <f>SUMIFS(通讯通路门店!$AA:$AA,通讯通路门店!$S:$S,$G21,通讯通路门店!$J:$J,"苹果体验店")</f>
        <v>0</v>
      </c>
      <c r="BI21" s="99">
        <f>SUMIFS(通讯通路门店!$K:$K,通讯通路门店!$S:$S,$G21,通讯通路门店!$J:$J,"其他品牌专卖店")</f>
        <v>0</v>
      </c>
      <c r="BJ21" s="99">
        <f>SUMIFS(通讯通路门店!$AC:$AC,通讯通路门店!$S:$S,$G21)</f>
        <v>0</v>
      </c>
      <c r="BK21" s="99">
        <f>SUMIFS(通讯通路门店!$AD:$AD,通讯通路门店!$S:$S,$G21)</f>
        <v>0</v>
      </c>
      <c r="BL21" s="99">
        <f>SUMIFS(通讯通路门店!$AE:$AE,通讯通路门店!$S:$S,$G21)</f>
        <v>0</v>
      </c>
      <c r="BM21" s="99">
        <f>SUMIFS(通讯通路门店!$AF:$AF,通讯通路门店!$S:$S,$G21)</f>
        <v>0</v>
      </c>
      <c r="BN21" s="99">
        <f>SUMIFS(通讯通路门店!$AG:$AG,通讯通路门店!$S:$S,$G21)</f>
        <v>0</v>
      </c>
      <c r="BO21" s="99">
        <f>SUMIFS(通讯通路门店!$AH:$AH,通讯通路门店!$S:$S,$G21)</f>
        <v>0</v>
      </c>
      <c r="BP21" s="99">
        <f>SUMIFS(通讯通路门店!$AI:$AI,通讯通路门店!$S:$S,$G21)</f>
        <v>0</v>
      </c>
    </row>
    <row r="22" s="83" customFormat="1" ht="13.9" customHeight="1" spans="1:68">
      <c r="A22" s="99" t="str">
        <f>IFERROR(_xlfn.XLOOKUP($G22,通讯通路门店!$S$4:$S$993931,通讯通路门店!$A$4:$A$993931,0,0),"")</f>
        <v>海南省</v>
      </c>
      <c r="B22" s="99" t="str">
        <f>IFERROR(_xlfn.XLOOKUP($G22,通讯通路门店!$S$4:$S$993931,通讯通路门店!$B$4:$B$993931,0,0),"")</f>
        <v>东方市</v>
      </c>
      <c r="C22" s="99" t="str">
        <f>IFERROR(_xlfn.XLOOKUP($G22,通讯通路门店!$S$4:$S$993931,通讯通路门店!$C$4:$C$993931,0,0),"")</f>
        <v>东方市</v>
      </c>
      <c r="D22" s="99" t="str">
        <f>IFERROR(_xlfn.XLOOKUP($G22,通讯通路门店!$S$4:$S$993931,通讯通路门店!$D$4:$D$993931,0,0),"")</f>
        <v>感城镇</v>
      </c>
      <c r="G22" s="101" t="str">
        <v>东方感城玉心手机店</v>
      </c>
      <c r="H22" s="102" t="str">
        <f>IFERROR(_xlfn.XLOOKUP($G22,通讯通路门店!$S$4:$S$993931,通讯通路门店!$R$4:$R$993931,0,0),"")</f>
        <v>100073941801</v>
      </c>
      <c r="U22" s="99">
        <f>COUNTIF(通讯通路门店!$S:$S,$G22)</f>
        <v>1</v>
      </c>
      <c r="V22" s="99">
        <f>COUNTIFS(通讯通路门店!$S:$S,$G22,通讯通路门店!$J:$J,"综合卖场")</f>
        <v>1</v>
      </c>
      <c r="W22" s="99">
        <f>SUMIFS(通讯通路门店!$AJ:$AJ,通讯通路门店!$S:$S,通讯客户沙盘!$G22)</f>
        <v>1</v>
      </c>
      <c r="X22" s="99">
        <f t="shared" si="0"/>
        <v>0</v>
      </c>
      <c r="Y22" s="99">
        <f>COUNTIFS(通讯通路门店!$S:$S,$G22,通讯通路门店!$J:$J,"荣耀体验店")+COUNTIFS(通讯通路门店!$S:$S,$G22,通讯通路门店!$J:$J,"荣耀授权专卖店")</f>
        <v>0</v>
      </c>
      <c r="Z22" s="99">
        <f>COUNTIFS(通讯通路门店!$S:$S,$G22,通讯通路门店!$J:$J,"VIVO体验店")</f>
        <v>0</v>
      </c>
      <c r="AA22" s="99">
        <f>COUNTIFS(通讯通路门店!$S:$S,$G22,通讯通路门店!$J:$J,"OPPO体验店")</f>
        <v>0</v>
      </c>
      <c r="AB22" s="99">
        <f>COUNTIFS(通讯通路门店!$S:$S,$G22,通讯通路门店!$J:$J,"华为授权体验店")+COUNTIFS(通讯通路门店!$S:$S,$G22,通讯通路门店!$J:$J,"华为堡垒店")</f>
        <v>0</v>
      </c>
      <c r="AC22" s="99">
        <f>COUNTIFS(通讯通路门店!$S:$S,$G22,通讯通路门店!$J:$J,"小米体验店")</f>
        <v>0</v>
      </c>
      <c r="AD22" s="99">
        <f>COUNTIFS(通讯通路门店!$S:$S,$G22,通讯通路门店!$J:$J,"苹果体验店")</f>
        <v>0</v>
      </c>
      <c r="AE22" s="99">
        <f>COUNTIFS(通讯通路门店!$S:$S,$G22,通讯通路门店!$J:$J,"其他品牌专卖店")</f>
        <v>0</v>
      </c>
      <c r="AF22" s="99">
        <f>SUMIFS(通讯通路门店!$BI:$BI,通讯通路门店!$S:$S,$G22)</f>
        <v>2</v>
      </c>
      <c r="AG22" s="99">
        <f>SUMIFS(通讯通路门店!$BH:$BH,通讯通路门店!$S:$S,$G22)</f>
        <v>2</v>
      </c>
      <c r="AH22" s="99">
        <f t="shared" si="1"/>
        <v>0</v>
      </c>
      <c r="AI22" s="99">
        <f>SUMIFS(通讯通路门店!$BB:$BB,通讯通路门店!$S:$S,$G22)</f>
        <v>0</v>
      </c>
      <c r="AJ22" s="99">
        <f>SUMIFS(通讯通路门店!$BE:$BE,通讯通路门店!$S:$S,$G22)</f>
        <v>0</v>
      </c>
      <c r="AK22" s="99">
        <f>SUMIFS(通讯通路门店!$BG:$BG,通讯通路门店!$S:$S,$G22)</f>
        <v>0</v>
      </c>
      <c r="AL22" s="99">
        <f>SUMIFS(通讯通路门店!$BC:$BC,通讯通路门店!$S:$S,$G22)</f>
        <v>0</v>
      </c>
      <c r="AM22" s="99">
        <f>SUMIFS(通讯通路门店!$BD:$BD,通讯通路门店!$S:$S,$G22)</f>
        <v>0</v>
      </c>
      <c r="AN22" s="99">
        <f>SUMIFS(通讯通路门店!$BF:$BF,通讯通路门店!$S:$S,$G22)</f>
        <v>0</v>
      </c>
      <c r="AO22" s="99">
        <f t="shared" si="2"/>
        <v>145</v>
      </c>
      <c r="AP22" s="99">
        <f>SUMIFS(通讯通路门店!$K:$K,通讯通路门店!$S:$S,$G22)</f>
        <v>145</v>
      </c>
      <c r="AR22" s="99">
        <f>SUMIFS(通讯通路门店!$T:$T,通讯通路门店!$S:$S,$G22)</f>
        <v>59</v>
      </c>
      <c r="AS22" s="99">
        <f>SUMIFS(通讯通路门店!$U:$U,通讯通路门店!$S:$S,$G22)</f>
        <v>14</v>
      </c>
      <c r="AT22" s="99">
        <f>SUMIFS(通讯通路门店!$V:$V,通讯通路门店!$S:$S,$G22)</f>
        <v>0</v>
      </c>
      <c r="AU22" s="99">
        <f>SUMIFS(通讯通路门店!$W:$W,通讯通路门店!$S:$S,$G22)</f>
        <v>18</v>
      </c>
      <c r="AV22" s="99">
        <f>SUMIFS(通讯通路门店!$Z:$Z,通讯通路门店!$S:$S,$G22)</f>
        <v>17</v>
      </c>
      <c r="AW22" s="99">
        <f>SUMIFS(通讯通路门店!$AB:$AB,通讯通路门店!$S:$S,$G22)</f>
        <v>30</v>
      </c>
      <c r="AX22" s="99">
        <f>SUMIFS(通讯通路门店!$X:$X,通讯通路门店!$S:$S,$G22)</f>
        <v>0</v>
      </c>
      <c r="AY22" s="99">
        <f>SUMIFS(通讯通路门店!$Y:$Y,通讯通路门店!$S:$S,$G22)</f>
        <v>7</v>
      </c>
      <c r="AZ22" s="99">
        <f>SUMIFS(通讯通路门店!$AA:$AA,通讯通路门店!$S:$S,$G22)</f>
        <v>0</v>
      </c>
      <c r="BA22" s="99">
        <f t="shared" si="3"/>
        <v>145</v>
      </c>
      <c r="BB22" s="99">
        <f t="shared" si="4"/>
        <v>0</v>
      </c>
      <c r="BC22" s="99">
        <f>SUMIFS(通讯通路门店!$W:$W,通讯通路门店!$S:$S,$G22,通讯通路门店!$J:$J,"荣耀体验店")+SUMIFS(通讯通路门店!$W:$W,通讯通路门店!$S:$S,$G22,通讯通路门店!$J:$J,"荣耀授权专卖店")</f>
        <v>0</v>
      </c>
      <c r="BD22" s="99">
        <f>SUMIFS(通讯通路门店!$Z:$Z,通讯通路门店!$S:$S,$G22,通讯通路门店!$J:$J,"VIVO体验店")</f>
        <v>0</v>
      </c>
      <c r="BE22" s="99">
        <f>SUMIFS(通讯通路门店!$AB:$AB,通讯通路门店!$S:$S,$G22,通讯通路门店!$J:$J,"OPPO体验店")</f>
        <v>0</v>
      </c>
      <c r="BF22" s="99">
        <f>SUMIFS(通讯通路门店!$X:$X,通讯通路门店!$S:$S,$G22,通讯通路门店!$J:$J,"华为授权体验店")+SUMIFS(通讯通路门店!$AA:$AA,通讯通路门店!$S:$S,$G22,通讯通路门店!$J:$J,"华为堡垒店")</f>
        <v>0</v>
      </c>
      <c r="BG22" s="99">
        <f>SUMIFS(通讯通路门店!$Y:$Y,通讯通路门店!$S:$S,$G22,通讯通路门店!$J:$J,"小米体验店")</f>
        <v>0</v>
      </c>
      <c r="BH22" s="99">
        <f>SUMIFS(通讯通路门店!$AA:$AA,通讯通路门店!$S:$S,$G22,通讯通路门店!$J:$J,"苹果体验店")</f>
        <v>0</v>
      </c>
      <c r="BI22" s="99">
        <f>SUMIFS(通讯通路门店!$K:$K,通讯通路门店!$S:$S,$G22,通讯通路门店!$J:$J,"其他品牌专卖店")</f>
        <v>0</v>
      </c>
      <c r="BJ22" s="99">
        <f>SUMIFS(通讯通路门店!$AC:$AC,通讯通路门店!$S:$S,$G22)</f>
        <v>0</v>
      </c>
      <c r="BK22" s="99">
        <f>SUMIFS(通讯通路门店!$AD:$AD,通讯通路门店!$S:$S,$G22)</f>
        <v>0</v>
      </c>
      <c r="BL22" s="99">
        <f>SUMIFS(通讯通路门店!$AE:$AE,通讯通路门店!$S:$S,$G22)</f>
        <v>0</v>
      </c>
      <c r="BM22" s="99">
        <f>SUMIFS(通讯通路门店!$AF:$AF,通讯通路门店!$S:$S,$G22)</f>
        <v>0</v>
      </c>
      <c r="BN22" s="99">
        <f>SUMIFS(通讯通路门店!$AG:$AG,通讯通路门店!$S:$S,$G22)</f>
        <v>0</v>
      </c>
      <c r="BO22" s="99">
        <f>SUMIFS(通讯通路门店!$AH:$AH,通讯通路门店!$S:$S,$G22)</f>
        <v>0</v>
      </c>
      <c r="BP22" s="99">
        <f>SUMIFS(通讯通路门店!$AI:$AI,通讯通路门店!$S:$S,$G22)</f>
        <v>0</v>
      </c>
    </row>
    <row r="23" s="83" customFormat="1" ht="13.9" customHeight="1" spans="1:68">
      <c r="A23" s="99" t="str">
        <f>IFERROR(_xlfn.XLOOKUP($G23,通讯通路门店!$S$4:$S$993931,通讯通路门店!$A$4:$A$993931,0,0),"")</f>
        <v>海南省</v>
      </c>
      <c r="B23" s="99" t="str">
        <f>IFERROR(_xlfn.XLOOKUP($G23,通讯通路门店!$S$4:$S$993931,通讯通路门店!$B$4:$B$993931,0,0),"")</f>
        <v>东方市</v>
      </c>
      <c r="C23" s="99" t="str">
        <f>IFERROR(_xlfn.XLOOKUP($G23,通讯通路门店!$S$4:$S$993931,通讯通路门店!$C$4:$C$993931,0,0),"")</f>
        <v>东方市</v>
      </c>
      <c r="D23" s="99" t="str">
        <f>IFERROR(_xlfn.XLOOKUP($G23,通讯通路门店!$S$4:$S$993931,通讯通路门店!$D$4:$D$993931,0,0),"")</f>
        <v>感城镇</v>
      </c>
      <c r="G23" s="101" t="str">
        <v>东方感城星豪手机广场</v>
      </c>
      <c r="H23" s="102" t="str">
        <f>IFERROR(_xlfn.XLOOKUP($G23,通讯通路门店!$S$4:$S$993931,通讯通路门店!$R$4:$R$993931,0,0),"")</f>
        <v>100049753101</v>
      </c>
      <c r="U23" s="99">
        <f>COUNTIF(通讯通路门店!$S:$S,$G23)</f>
        <v>1</v>
      </c>
      <c r="V23" s="99">
        <f>COUNTIFS(通讯通路门店!$S:$S,$G23,通讯通路门店!$J:$J,"综合卖场")</f>
        <v>1</v>
      </c>
      <c r="W23" s="99">
        <f>SUMIFS(通讯通路门店!$AJ:$AJ,通讯通路门店!$S:$S,通讯客户沙盘!$G23)</f>
        <v>1</v>
      </c>
      <c r="X23" s="99">
        <f t="shared" si="0"/>
        <v>0</v>
      </c>
      <c r="Y23" s="99">
        <f>COUNTIFS(通讯通路门店!$S:$S,$G23,通讯通路门店!$J:$J,"荣耀体验店")+COUNTIFS(通讯通路门店!$S:$S,$G23,通讯通路门店!$J:$J,"荣耀授权专卖店")</f>
        <v>0</v>
      </c>
      <c r="Z23" s="99">
        <f>COUNTIFS(通讯通路门店!$S:$S,$G23,通讯通路门店!$J:$J,"VIVO体验店")</f>
        <v>0</v>
      </c>
      <c r="AA23" s="99">
        <f>COUNTIFS(通讯通路门店!$S:$S,$G23,通讯通路门店!$J:$J,"OPPO体验店")</f>
        <v>0</v>
      </c>
      <c r="AB23" s="99">
        <f>COUNTIFS(通讯通路门店!$S:$S,$G23,通讯通路门店!$J:$J,"华为授权体验店")+COUNTIFS(通讯通路门店!$S:$S,$G23,通讯通路门店!$J:$J,"华为堡垒店")</f>
        <v>0</v>
      </c>
      <c r="AC23" s="99">
        <f>COUNTIFS(通讯通路门店!$S:$S,$G23,通讯通路门店!$J:$J,"小米体验店")</f>
        <v>0</v>
      </c>
      <c r="AD23" s="99">
        <f>COUNTIFS(通讯通路门店!$S:$S,$G23,通讯通路门店!$J:$J,"苹果体验店")</f>
        <v>0</v>
      </c>
      <c r="AE23" s="99">
        <f>COUNTIFS(通讯通路门店!$S:$S,$G23,通讯通路门店!$J:$J,"其他品牌专卖店")</f>
        <v>0</v>
      </c>
      <c r="AF23" s="99">
        <f>SUMIFS(通讯通路门店!$BI:$BI,通讯通路门店!$S:$S,$G23)</f>
        <v>4</v>
      </c>
      <c r="AG23" s="99">
        <f>SUMIFS(通讯通路门店!$BH:$BH,通讯通路门店!$S:$S,$G23)</f>
        <v>3</v>
      </c>
      <c r="AH23" s="99">
        <f t="shared" si="1"/>
        <v>1</v>
      </c>
      <c r="AI23" s="99">
        <f>SUMIFS(通讯通路门店!$BB:$BB,通讯通路门店!$S:$S,$G23)</f>
        <v>0</v>
      </c>
      <c r="AJ23" s="99">
        <f>SUMIFS(通讯通路门店!$BE:$BE,通讯通路门店!$S:$S,$G23)</f>
        <v>1</v>
      </c>
      <c r="AK23" s="99">
        <f>SUMIFS(通讯通路门店!$BG:$BG,通讯通路门店!$S:$S,$G23)</f>
        <v>0</v>
      </c>
      <c r="AL23" s="99">
        <f>SUMIFS(通讯通路门店!$BC:$BC,通讯通路门店!$S:$S,$G23)</f>
        <v>0</v>
      </c>
      <c r="AM23" s="99">
        <f>SUMIFS(通讯通路门店!$BD:$BD,通讯通路门店!$S:$S,$G23)</f>
        <v>0</v>
      </c>
      <c r="AN23" s="99">
        <f>SUMIFS(通讯通路门店!$BF:$BF,通讯通路门店!$S:$S,$G23)</f>
        <v>0</v>
      </c>
      <c r="AO23" s="99">
        <f t="shared" si="2"/>
        <v>155</v>
      </c>
      <c r="AP23" s="99">
        <f>SUMIFS(通讯通路门店!$K:$K,通讯通路门店!$S:$S,$G23)</f>
        <v>155</v>
      </c>
      <c r="AR23" s="99">
        <f>SUMIFS(通讯通路门店!$T:$T,通讯通路门店!$S:$S,$G23)</f>
        <v>48</v>
      </c>
      <c r="AS23" s="99">
        <f>SUMIFS(通讯通路门店!$U:$U,通讯通路门店!$S:$S,$G23)</f>
        <v>27</v>
      </c>
      <c r="AT23" s="99">
        <f>SUMIFS(通讯通路门店!$V:$V,通讯通路门店!$S:$S,$G23)</f>
        <v>3</v>
      </c>
      <c r="AU23" s="99">
        <f>SUMIFS(通讯通路门店!$W:$W,通讯通路门店!$S:$S,$G23)</f>
        <v>25</v>
      </c>
      <c r="AV23" s="99">
        <f>SUMIFS(通讯通路门店!$Z:$Z,通讯通路门店!$S:$S,$G23)</f>
        <v>22</v>
      </c>
      <c r="AW23" s="99">
        <f>SUMIFS(通讯通路门店!$AB:$AB,通讯通路门店!$S:$S,$G23)</f>
        <v>28</v>
      </c>
      <c r="AX23" s="99">
        <f>SUMIFS(通讯通路门店!$X:$X,通讯通路门店!$S:$S,$G23)</f>
        <v>0</v>
      </c>
      <c r="AY23" s="99">
        <f>SUMIFS(通讯通路门店!$Y:$Y,通讯通路门店!$S:$S,$G23)</f>
        <v>2</v>
      </c>
      <c r="AZ23" s="99">
        <f>SUMIFS(通讯通路门店!$AA:$AA,通讯通路门店!$S:$S,$G23)</f>
        <v>0</v>
      </c>
      <c r="BA23" s="99">
        <f t="shared" si="3"/>
        <v>155</v>
      </c>
      <c r="BB23" s="99">
        <f t="shared" si="4"/>
        <v>0</v>
      </c>
      <c r="BC23" s="99">
        <f>SUMIFS(通讯通路门店!$W:$W,通讯通路门店!$S:$S,$G23,通讯通路门店!$J:$J,"荣耀体验店")+SUMIFS(通讯通路门店!$W:$W,通讯通路门店!$S:$S,$G23,通讯通路门店!$J:$J,"荣耀授权专卖店")</f>
        <v>0</v>
      </c>
      <c r="BD23" s="99">
        <f>SUMIFS(通讯通路门店!$Z:$Z,通讯通路门店!$S:$S,$G23,通讯通路门店!$J:$J,"VIVO体验店")</f>
        <v>0</v>
      </c>
      <c r="BE23" s="99">
        <f>SUMIFS(通讯通路门店!$AB:$AB,通讯通路门店!$S:$S,$G23,通讯通路门店!$J:$J,"OPPO体验店")</f>
        <v>0</v>
      </c>
      <c r="BF23" s="99">
        <f>SUMIFS(通讯通路门店!$X:$X,通讯通路门店!$S:$S,$G23,通讯通路门店!$J:$J,"华为授权体验店")+SUMIFS(通讯通路门店!$AA:$AA,通讯通路门店!$S:$S,$G23,通讯通路门店!$J:$J,"华为堡垒店")</f>
        <v>0</v>
      </c>
      <c r="BG23" s="99">
        <f>SUMIFS(通讯通路门店!$Y:$Y,通讯通路门店!$S:$S,$G23,通讯通路门店!$J:$J,"小米体验店")</f>
        <v>0</v>
      </c>
      <c r="BH23" s="99">
        <f>SUMIFS(通讯通路门店!$AA:$AA,通讯通路门店!$S:$S,$G23,通讯通路门店!$J:$J,"苹果体验店")</f>
        <v>0</v>
      </c>
      <c r="BI23" s="99">
        <f>SUMIFS(通讯通路门店!$K:$K,通讯通路门店!$S:$S,$G23,通讯通路门店!$J:$J,"其他品牌专卖店")</f>
        <v>0</v>
      </c>
      <c r="BJ23" s="99">
        <f>SUMIFS(通讯通路门店!$AC:$AC,通讯通路门店!$S:$S,$G23)</f>
        <v>0</v>
      </c>
      <c r="BK23" s="99">
        <f>SUMIFS(通讯通路门店!$AD:$AD,通讯通路门店!$S:$S,$G23)</f>
        <v>0</v>
      </c>
      <c r="BL23" s="99">
        <f>SUMIFS(通讯通路门店!$AE:$AE,通讯通路门店!$S:$S,$G23)</f>
        <v>0</v>
      </c>
      <c r="BM23" s="99">
        <f>SUMIFS(通讯通路门店!$AF:$AF,通讯通路门店!$S:$S,$G23)</f>
        <v>0</v>
      </c>
      <c r="BN23" s="99">
        <f>SUMIFS(通讯通路门店!$AG:$AG,通讯通路门店!$S:$S,$G23)</f>
        <v>0</v>
      </c>
      <c r="BO23" s="99">
        <f>SUMIFS(通讯通路门店!$AH:$AH,通讯通路门店!$S:$S,$G23)</f>
        <v>0</v>
      </c>
      <c r="BP23" s="99">
        <f>SUMIFS(通讯通路门店!$AI:$AI,通讯通路门店!$S:$S,$G23)</f>
        <v>0</v>
      </c>
    </row>
    <row r="24" s="83" customFormat="1" ht="13.9" customHeight="1" spans="1:68">
      <c r="A24" s="99" t="str">
        <f>IFERROR(_xlfn.XLOOKUP($G24,通讯通路门店!$S$4:$S$993931,通讯通路门店!$A$4:$A$993931,0,0),"")</f>
        <v>海南省</v>
      </c>
      <c r="B24" s="99" t="str">
        <f>IFERROR(_xlfn.XLOOKUP($G24,通讯通路门店!$S$4:$S$993931,通讯通路门店!$B$4:$B$993931,0,0),"")</f>
        <v>东方市</v>
      </c>
      <c r="C24" s="99" t="str">
        <f>IFERROR(_xlfn.XLOOKUP($G24,通讯通路门店!$S$4:$S$993931,通讯通路门店!$C$4:$C$993931,0,0),"")</f>
        <v>东方市</v>
      </c>
      <c r="D24" s="99" t="str">
        <f>IFERROR(_xlfn.XLOOKUP($G24,通讯通路门店!$S$4:$S$993931,通讯通路门店!$D$4:$D$993931,0,0),"")</f>
        <v>新龙镇</v>
      </c>
      <c r="G24" s="101" t="str">
        <v>东方新龙镇灵霄手机专营店</v>
      </c>
      <c r="H24" s="102" t="str">
        <f>IFERROR(_xlfn.XLOOKUP($G24,通讯通路门店!$S$4:$S$993931,通讯通路门店!$R$4:$R$993931,0,0),"")</f>
        <v>200003605001</v>
      </c>
      <c r="U24" s="99">
        <f>COUNTIF(通讯通路门店!$S:$S,$G24)</f>
        <v>1</v>
      </c>
      <c r="V24" s="99">
        <f>COUNTIFS(通讯通路门店!$S:$S,$G24,通讯通路门店!$J:$J,"综合卖场")</f>
        <v>1</v>
      </c>
      <c r="W24" s="99">
        <f>SUMIFS(通讯通路门店!$AJ:$AJ,通讯通路门店!$S:$S,通讯客户沙盘!$G24)</f>
        <v>1</v>
      </c>
      <c r="X24" s="99">
        <f t="shared" si="0"/>
        <v>0</v>
      </c>
      <c r="Y24" s="99">
        <f>COUNTIFS(通讯通路门店!$S:$S,$G24,通讯通路门店!$J:$J,"荣耀体验店")+COUNTIFS(通讯通路门店!$S:$S,$G24,通讯通路门店!$J:$J,"荣耀授权专卖店")</f>
        <v>0</v>
      </c>
      <c r="Z24" s="99">
        <f>COUNTIFS(通讯通路门店!$S:$S,$G24,通讯通路门店!$J:$J,"VIVO体验店")</f>
        <v>0</v>
      </c>
      <c r="AA24" s="99">
        <f>COUNTIFS(通讯通路门店!$S:$S,$G24,通讯通路门店!$J:$J,"OPPO体验店")</f>
        <v>0</v>
      </c>
      <c r="AB24" s="99">
        <f>COUNTIFS(通讯通路门店!$S:$S,$G24,通讯通路门店!$J:$J,"华为授权体验店")+COUNTIFS(通讯通路门店!$S:$S,$G24,通讯通路门店!$J:$J,"华为堡垒店")</f>
        <v>0</v>
      </c>
      <c r="AC24" s="99">
        <f>COUNTIFS(通讯通路门店!$S:$S,$G24,通讯通路门店!$J:$J,"小米体验店")</f>
        <v>0</v>
      </c>
      <c r="AD24" s="99">
        <f>COUNTIFS(通讯通路门店!$S:$S,$G24,通讯通路门店!$J:$J,"苹果体验店")</f>
        <v>0</v>
      </c>
      <c r="AE24" s="99">
        <f>COUNTIFS(通讯通路门店!$S:$S,$G24,通讯通路门店!$J:$J,"其他品牌专卖店")</f>
        <v>0</v>
      </c>
      <c r="AF24" s="99">
        <f>SUMIFS(通讯通路门店!$BI:$BI,通讯通路门店!$S:$S,$G24)</f>
        <v>2</v>
      </c>
      <c r="AG24" s="99">
        <f>SUMIFS(通讯通路门店!$BH:$BH,通讯通路门店!$S:$S,$G24)</f>
        <v>2</v>
      </c>
      <c r="AH24" s="99">
        <f t="shared" si="1"/>
        <v>0</v>
      </c>
      <c r="AI24" s="99">
        <f>SUMIFS(通讯通路门店!$BB:$BB,通讯通路门店!$S:$S,$G24)</f>
        <v>0</v>
      </c>
      <c r="AJ24" s="99">
        <f>SUMIFS(通讯通路门店!$BE:$BE,通讯通路门店!$S:$S,$G24)</f>
        <v>0</v>
      </c>
      <c r="AK24" s="99">
        <f>SUMIFS(通讯通路门店!$BG:$BG,通讯通路门店!$S:$S,$G24)</f>
        <v>0</v>
      </c>
      <c r="AL24" s="99">
        <f>SUMIFS(通讯通路门店!$BC:$BC,通讯通路门店!$S:$S,$G24)</f>
        <v>0</v>
      </c>
      <c r="AM24" s="99">
        <f>SUMIFS(通讯通路门店!$BD:$BD,通讯通路门店!$S:$S,$G24)</f>
        <v>0</v>
      </c>
      <c r="AN24" s="99">
        <f>SUMIFS(通讯通路门店!$BF:$BF,通讯通路门店!$S:$S,$G24)</f>
        <v>0</v>
      </c>
      <c r="AO24" s="99">
        <f t="shared" si="2"/>
        <v>109</v>
      </c>
      <c r="AP24" s="99">
        <f>SUMIFS(通讯通路门店!$K:$K,通讯通路门店!$S:$S,$G24)</f>
        <v>109</v>
      </c>
      <c r="AR24" s="99">
        <f>SUMIFS(通讯通路门店!$T:$T,通讯通路门店!$S:$S,$G24)</f>
        <v>37</v>
      </c>
      <c r="AS24" s="99">
        <f>SUMIFS(通讯通路门店!$U:$U,通讯通路门店!$S:$S,$G24)</f>
        <v>13</v>
      </c>
      <c r="AT24" s="99">
        <f>SUMIFS(通讯通路门店!$V:$V,通讯通路门店!$S:$S,$G24)</f>
        <v>2</v>
      </c>
      <c r="AU24" s="99">
        <f>SUMIFS(通讯通路门店!$W:$W,通讯通路门店!$S:$S,$G24)</f>
        <v>15</v>
      </c>
      <c r="AV24" s="99">
        <f>SUMIFS(通讯通路门店!$Z:$Z,通讯通路门店!$S:$S,$G24)</f>
        <v>17</v>
      </c>
      <c r="AW24" s="99">
        <f>SUMIFS(通讯通路门店!$AB:$AB,通讯通路门店!$S:$S,$G24)</f>
        <v>15</v>
      </c>
      <c r="AX24" s="99">
        <f>SUMIFS(通讯通路门店!$X:$X,通讯通路门店!$S:$S,$G24)</f>
        <v>2</v>
      </c>
      <c r="AY24" s="99">
        <f>SUMIFS(通讯通路门店!$Y:$Y,通讯通路门店!$S:$S,$G24)</f>
        <v>2</v>
      </c>
      <c r="AZ24" s="99">
        <f>SUMIFS(通讯通路门店!$AA:$AA,通讯通路门店!$S:$S,$G24)</f>
        <v>1</v>
      </c>
      <c r="BA24" s="99">
        <f t="shared" si="3"/>
        <v>109</v>
      </c>
      <c r="BB24" s="99">
        <f t="shared" si="4"/>
        <v>0</v>
      </c>
      <c r="BC24" s="99">
        <f>SUMIFS(通讯通路门店!$W:$W,通讯通路门店!$S:$S,$G24,通讯通路门店!$J:$J,"荣耀体验店")+SUMIFS(通讯通路门店!$W:$W,通讯通路门店!$S:$S,$G24,通讯通路门店!$J:$J,"荣耀授权专卖店")</f>
        <v>0</v>
      </c>
      <c r="BD24" s="99">
        <f>SUMIFS(通讯通路门店!$Z:$Z,通讯通路门店!$S:$S,$G24,通讯通路门店!$J:$J,"VIVO体验店")</f>
        <v>0</v>
      </c>
      <c r="BE24" s="99">
        <f>SUMIFS(通讯通路门店!$AB:$AB,通讯通路门店!$S:$S,$G24,通讯通路门店!$J:$J,"OPPO体验店")</f>
        <v>0</v>
      </c>
      <c r="BF24" s="99">
        <f>SUMIFS(通讯通路门店!$X:$X,通讯通路门店!$S:$S,$G24,通讯通路门店!$J:$J,"华为授权体验店")+SUMIFS(通讯通路门店!$AA:$AA,通讯通路门店!$S:$S,$G24,通讯通路门店!$J:$J,"华为堡垒店")</f>
        <v>0</v>
      </c>
      <c r="BG24" s="99">
        <f>SUMIFS(通讯通路门店!$Y:$Y,通讯通路门店!$S:$S,$G24,通讯通路门店!$J:$J,"小米体验店")</f>
        <v>0</v>
      </c>
      <c r="BH24" s="99">
        <f>SUMIFS(通讯通路门店!$AA:$AA,通讯通路门店!$S:$S,$G24,通讯通路门店!$J:$J,"苹果体验店")</f>
        <v>0</v>
      </c>
      <c r="BI24" s="99">
        <f>SUMIFS(通讯通路门店!$K:$K,通讯通路门店!$S:$S,$G24,通讯通路门店!$J:$J,"其他品牌专卖店")</f>
        <v>0</v>
      </c>
      <c r="BJ24" s="99">
        <f>SUMIFS(通讯通路门店!$AC:$AC,通讯通路门店!$S:$S,$G24)</f>
        <v>0</v>
      </c>
      <c r="BK24" s="99">
        <f>SUMIFS(通讯通路门店!$AD:$AD,通讯通路门店!$S:$S,$G24)</f>
        <v>0</v>
      </c>
      <c r="BL24" s="99">
        <f>SUMIFS(通讯通路门店!$AE:$AE,通讯通路门店!$S:$S,$G24)</f>
        <v>1</v>
      </c>
      <c r="BM24" s="99">
        <f>SUMIFS(通讯通路门店!$AF:$AF,通讯通路门店!$S:$S,$G24)</f>
        <v>1</v>
      </c>
      <c r="BN24" s="99">
        <f>SUMIFS(通讯通路门店!$AG:$AG,通讯通路门店!$S:$S,$G24)</f>
        <v>1</v>
      </c>
      <c r="BO24" s="99">
        <f>SUMIFS(通讯通路门店!$AH:$AH,通讯通路门店!$S:$S,$G24)</f>
        <v>1</v>
      </c>
      <c r="BP24" s="99">
        <f>SUMIFS(通讯通路门店!$AI:$AI,通讯通路门店!$S:$S,$G24)</f>
        <v>1</v>
      </c>
    </row>
    <row r="25" s="83" customFormat="1" ht="13.9" customHeight="1" spans="1:68">
      <c r="A25" s="99" t="str">
        <f>IFERROR(_xlfn.XLOOKUP($G25,通讯通路门店!$S$4:$S$993931,通讯通路门店!$A$4:$A$993931,0,0),"")</f>
        <v>海南省</v>
      </c>
      <c r="B25" s="99" t="str">
        <f>IFERROR(_xlfn.XLOOKUP($G25,通讯通路门店!$S$4:$S$993931,通讯通路门店!$B$4:$B$993931,0,0),"")</f>
        <v>东方市</v>
      </c>
      <c r="C25" s="99" t="str">
        <f>IFERROR(_xlfn.XLOOKUP($G25,通讯通路门店!$S$4:$S$993931,通讯通路门店!$C$4:$C$993931,0,0),"")</f>
        <v>东方市</v>
      </c>
      <c r="D25" s="99" t="str">
        <f>IFERROR(_xlfn.XLOOKUP($G25,通讯通路门店!$S$4:$S$993931,通讯通路门店!$D$4:$D$993931,0,0),"")</f>
        <v>八所镇</v>
      </c>
      <c r="G25" s="101" t="str">
        <v>海南高乐电讯设备有限公司</v>
      </c>
      <c r="H25" s="102" t="str">
        <f>IFERROR(_xlfn.XLOOKUP($G25,通讯通路门店!$S$4:$S$993931,通讯通路门店!$R$4:$R$993931,0,0),"")</f>
        <v>200018267701</v>
      </c>
      <c r="U25" s="99">
        <f>COUNTIF(通讯通路门店!$S:$S,$G25)</f>
        <v>2</v>
      </c>
      <c r="V25" s="99">
        <f>COUNTIFS(通讯通路门店!$S:$S,$G25,通讯通路门店!$J:$J,"综合卖场")</f>
        <v>1</v>
      </c>
      <c r="W25" s="99">
        <f>SUMIFS(通讯通路门店!$AJ:$AJ,通讯通路门店!$S:$S,通讯客户沙盘!$G25)</f>
        <v>2</v>
      </c>
      <c r="X25" s="99">
        <f t="shared" si="0"/>
        <v>0</v>
      </c>
      <c r="Y25" s="99">
        <f>COUNTIFS(通讯通路门店!$S:$S,$G25,通讯通路门店!$J:$J,"荣耀体验店")+COUNTIFS(通讯通路门店!$S:$S,$G25,通讯通路门店!$J:$J,"荣耀授权专卖店")</f>
        <v>0</v>
      </c>
      <c r="Z25" s="99">
        <f>COUNTIFS(通讯通路门店!$S:$S,$G25,通讯通路门店!$J:$J,"VIVO体验店")</f>
        <v>0</v>
      </c>
      <c r="AA25" s="99">
        <f>COUNTIFS(通讯通路门店!$S:$S,$G25,通讯通路门店!$J:$J,"OPPO体验店")</f>
        <v>0</v>
      </c>
      <c r="AB25" s="99">
        <f>COUNTIFS(通讯通路门店!$S:$S,$G25,通讯通路门店!$J:$J,"华为授权体验店")+COUNTIFS(通讯通路门店!$S:$S,$G25,通讯通路门店!$J:$J,"华为堡垒店")</f>
        <v>0</v>
      </c>
      <c r="AC25" s="99">
        <f>COUNTIFS(通讯通路门店!$S:$S,$G25,通讯通路门店!$J:$J,"小米体验店")</f>
        <v>0</v>
      </c>
      <c r="AD25" s="99">
        <f>COUNTIFS(通讯通路门店!$S:$S,$G25,通讯通路门店!$J:$J,"苹果体验店")</f>
        <v>0</v>
      </c>
      <c r="AE25" s="99">
        <f>COUNTIFS(通讯通路门店!$S:$S,$G25,通讯通路门店!$J:$J,"其他品牌专卖店")</f>
        <v>0</v>
      </c>
      <c r="AF25" s="99">
        <f>SUMIFS(通讯通路门店!$BI:$BI,通讯通路门店!$S:$S,$G25)</f>
        <v>9</v>
      </c>
      <c r="AG25" s="99">
        <f>SUMIFS(通讯通路门店!$BH:$BH,通讯通路门店!$S:$S,$G25)</f>
        <v>7</v>
      </c>
      <c r="AH25" s="99">
        <f t="shared" si="1"/>
        <v>2</v>
      </c>
      <c r="AI25" s="99">
        <f>SUMIFS(通讯通路门店!$BB:$BB,通讯通路门店!$S:$S,$G25)</f>
        <v>0</v>
      </c>
      <c r="AJ25" s="99">
        <f>SUMIFS(通讯通路门店!$BE:$BE,通讯通路门店!$S:$S,$G25)</f>
        <v>1</v>
      </c>
      <c r="AK25" s="99">
        <f>SUMIFS(通讯通路门店!$BG:$BG,通讯通路门店!$S:$S,$G25)</f>
        <v>1</v>
      </c>
      <c r="AL25" s="99">
        <f>SUMIFS(通讯通路门店!$BC:$BC,通讯通路门店!$S:$S,$G25)</f>
        <v>0</v>
      </c>
      <c r="AM25" s="99">
        <f>SUMIFS(通讯通路门店!$BD:$BD,通讯通路门店!$S:$S,$G25)</f>
        <v>0</v>
      </c>
      <c r="AN25" s="99">
        <f>SUMIFS(通讯通路门店!$BF:$BF,通讯通路门店!$S:$S,$G25)</f>
        <v>0</v>
      </c>
      <c r="AO25" s="99">
        <f t="shared" si="2"/>
        <v>164</v>
      </c>
      <c r="AP25" s="99">
        <f>SUMIFS(通讯通路门店!$K:$K,通讯通路门店!$S:$S,$G25)</f>
        <v>164</v>
      </c>
      <c r="AR25" s="99">
        <f>SUMIFS(通讯通路门店!$T:$T,通讯通路门店!$S:$S,$G25)</f>
        <v>70</v>
      </c>
      <c r="AS25" s="99">
        <f>SUMIFS(通讯通路门店!$U:$U,通讯通路门店!$S:$S,$G25)</f>
        <v>13</v>
      </c>
      <c r="AT25" s="99">
        <f>SUMIFS(通讯通路门店!$V:$V,通讯通路门店!$S:$S,$G25)</f>
        <v>0</v>
      </c>
      <c r="AU25" s="99">
        <f>SUMIFS(通讯通路门店!$W:$W,通讯通路门店!$S:$S,$G25)</f>
        <v>16</v>
      </c>
      <c r="AV25" s="99">
        <f>SUMIFS(通讯通路门店!$Z:$Z,通讯通路门店!$S:$S,$G25)</f>
        <v>22</v>
      </c>
      <c r="AW25" s="99">
        <f>SUMIFS(通讯通路门店!$AB:$AB,通讯通路门店!$S:$S,$G25)</f>
        <v>33</v>
      </c>
      <c r="AX25" s="99">
        <f>SUMIFS(通讯通路门店!$X:$X,通讯通路门店!$S:$S,$G25)</f>
        <v>0</v>
      </c>
      <c r="AY25" s="99">
        <f>SUMIFS(通讯通路门店!$Y:$Y,通讯通路门店!$S:$S,$G25)</f>
        <v>7</v>
      </c>
      <c r="AZ25" s="99">
        <f>SUMIFS(通讯通路门店!$AA:$AA,通讯通路门店!$S:$S,$G25)</f>
        <v>3</v>
      </c>
      <c r="BA25" s="99">
        <f t="shared" si="3"/>
        <v>164</v>
      </c>
      <c r="BB25" s="99">
        <f t="shared" si="4"/>
        <v>0</v>
      </c>
      <c r="BC25" s="99">
        <f>SUMIFS(通讯通路门店!$W:$W,通讯通路门店!$S:$S,$G25,通讯通路门店!$J:$J,"荣耀体验店")+SUMIFS(通讯通路门店!$W:$W,通讯通路门店!$S:$S,$G25,通讯通路门店!$J:$J,"荣耀授权专卖店")</f>
        <v>0</v>
      </c>
      <c r="BD25" s="99">
        <f>SUMIFS(通讯通路门店!$Z:$Z,通讯通路门店!$S:$S,$G25,通讯通路门店!$J:$J,"VIVO体验店")</f>
        <v>0</v>
      </c>
      <c r="BE25" s="99">
        <f>SUMIFS(通讯通路门店!$AB:$AB,通讯通路门店!$S:$S,$G25,通讯通路门店!$J:$J,"OPPO体验店")</f>
        <v>0</v>
      </c>
      <c r="BF25" s="99">
        <f>SUMIFS(通讯通路门店!$X:$X,通讯通路门店!$S:$S,$G25,通讯通路门店!$J:$J,"华为授权体验店")+SUMIFS(通讯通路门店!$AA:$AA,通讯通路门店!$S:$S,$G25,通讯通路门店!$J:$J,"华为堡垒店")</f>
        <v>0</v>
      </c>
      <c r="BG25" s="99">
        <f>SUMIFS(通讯通路门店!$Y:$Y,通讯通路门店!$S:$S,$G25,通讯通路门店!$J:$J,"小米体验店")</f>
        <v>0</v>
      </c>
      <c r="BH25" s="99">
        <f>SUMIFS(通讯通路门店!$AA:$AA,通讯通路门店!$S:$S,$G25,通讯通路门店!$J:$J,"苹果体验店")</f>
        <v>0</v>
      </c>
      <c r="BI25" s="99">
        <f>SUMIFS(通讯通路门店!$K:$K,通讯通路门店!$S:$S,$G25,通讯通路门店!$J:$J,"其他品牌专卖店")</f>
        <v>0</v>
      </c>
      <c r="BJ25" s="99">
        <f>SUMIFS(通讯通路门店!$AC:$AC,通讯通路门店!$S:$S,$G25)</f>
        <v>0</v>
      </c>
      <c r="BK25" s="99">
        <f>SUMIFS(通讯通路门店!$AD:$AD,通讯通路门店!$S:$S,$G25)</f>
        <v>0</v>
      </c>
      <c r="BL25" s="99">
        <f>SUMIFS(通讯通路门店!$AE:$AE,通讯通路门店!$S:$S,$G25)</f>
        <v>0</v>
      </c>
      <c r="BM25" s="99">
        <f>SUMIFS(通讯通路门店!$AF:$AF,通讯通路门店!$S:$S,$G25)</f>
        <v>0</v>
      </c>
      <c r="BN25" s="99">
        <f>SUMIFS(通讯通路门店!$AG:$AG,通讯通路门店!$S:$S,$G25)</f>
        <v>0</v>
      </c>
      <c r="BO25" s="99">
        <f>SUMIFS(通讯通路门店!$AH:$AH,通讯通路门店!$S:$S,$G25)</f>
        <v>0</v>
      </c>
      <c r="BP25" s="99">
        <f>SUMIFS(通讯通路门店!$AI:$AI,通讯通路门店!$S:$S,$G25)</f>
        <v>0</v>
      </c>
    </row>
    <row r="26" s="83" customFormat="1" ht="13.9" customHeight="1" spans="1:68">
      <c r="A26" s="99" t="str">
        <f>IFERROR(_xlfn.XLOOKUP($G26,通讯通路门店!$S$4:$S$993931,通讯通路门店!$A$4:$A$993931,0,0),"")</f>
        <v>海南省</v>
      </c>
      <c r="B26" s="99" t="str">
        <f>IFERROR(_xlfn.XLOOKUP($G26,通讯通路门店!$S$4:$S$993931,通讯通路门店!$B$4:$B$993931,0,0),"")</f>
        <v>东方市</v>
      </c>
      <c r="C26" s="99" t="str">
        <f>IFERROR(_xlfn.XLOOKUP($G26,通讯通路门店!$S$4:$S$993931,通讯通路门店!$C$4:$C$993931,0,0),"")</f>
        <v>东方市</v>
      </c>
      <c r="D26" s="99" t="str">
        <f>IFERROR(_xlfn.XLOOKUP($G26,通讯通路门店!$S$4:$S$993931,通讯通路门店!$D$4:$D$993931,0,0),"")</f>
        <v>八所镇</v>
      </c>
      <c r="G26" s="101" t="str">
        <v>东方东海乐信手机店</v>
      </c>
      <c r="H26" s="102" t="str">
        <f>IFERROR(_xlfn.XLOOKUP($G26,通讯通路门店!$S$4:$S$993931,通讯通路门店!$R$4:$R$993931,0,0),"")</f>
        <v>100051972901</v>
      </c>
      <c r="U26" s="99">
        <f>COUNTIF(通讯通路门店!$S:$S,$G26)</f>
        <v>3</v>
      </c>
      <c r="V26" s="99">
        <f>COUNTIFS(通讯通路门店!$S:$S,$G26,通讯通路门店!$J:$J,"综合卖场")</f>
        <v>3</v>
      </c>
      <c r="W26" s="99">
        <f>SUMIFS(通讯通路门店!$AJ:$AJ,通讯通路门店!$S:$S,通讯客户沙盘!$G26)</f>
        <v>2</v>
      </c>
      <c r="X26" s="99">
        <f t="shared" si="0"/>
        <v>0</v>
      </c>
      <c r="Y26" s="99">
        <f>COUNTIFS(通讯通路门店!$S:$S,$G26,通讯通路门店!$J:$J,"荣耀体验店")+COUNTIFS(通讯通路门店!$S:$S,$G26,通讯通路门店!$J:$J,"荣耀授权专卖店")</f>
        <v>0</v>
      </c>
      <c r="Z26" s="99">
        <f>COUNTIFS(通讯通路门店!$S:$S,$G26,通讯通路门店!$J:$J,"VIVO体验店")</f>
        <v>0</v>
      </c>
      <c r="AA26" s="99">
        <f>COUNTIFS(通讯通路门店!$S:$S,$G26,通讯通路门店!$J:$J,"OPPO体验店")</f>
        <v>0</v>
      </c>
      <c r="AB26" s="99">
        <f>COUNTIFS(通讯通路门店!$S:$S,$G26,通讯通路门店!$J:$J,"华为授权体验店")+COUNTIFS(通讯通路门店!$S:$S,$G26,通讯通路门店!$J:$J,"华为堡垒店")</f>
        <v>0</v>
      </c>
      <c r="AC26" s="99">
        <f>COUNTIFS(通讯通路门店!$S:$S,$G26,通讯通路门店!$J:$J,"小米体验店")</f>
        <v>0</v>
      </c>
      <c r="AD26" s="99">
        <f>COUNTIFS(通讯通路门店!$S:$S,$G26,通讯通路门店!$J:$J,"苹果体验店")</f>
        <v>0</v>
      </c>
      <c r="AE26" s="99">
        <f>COUNTIFS(通讯通路门店!$S:$S,$G26,通讯通路门店!$J:$J,"其他品牌专卖店")</f>
        <v>0</v>
      </c>
      <c r="AF26" s="99">
        <f>SUMIFS(通讯通路门店!$BI:$BI,通讯通路门店!$S:$S,$G26)</f>
        <v>14</v>
      </c>
      <c r="AG26" s="99">
        <f>SUMIFS(通讯通路门店!$BH:$BH,通讯通路门店!$S:$S,$G26)</f>
        <v>9</v>
      </c>
      <c r="AH26" s="99">
        <f t="shared" si="1"/>
        <v>8</v>
      </c>
      <c r="AI26" s="99">
        <f>SUMIFS(通讯通路门店!$BB:$BB,通讯通路门店!$S:$S,$G26)</f>
        <v>1</v>
      </c>
      <c r="AJ26" s="99">
        <f>SUMIFS(通讯通路门店!$BE:$BE,通讯通路门店!$S:$S,$G26)</f>
        <v>3</v>
      </c>
      <c r="AK26" s="99">
        <f>SUMIFS(通讯通路门店!$BG:$BG,通讯通路门店!$S:$S,$G26)</f>
        <v>3</v>
      </c>
      <c r="AL26" s="99">
        <f>SUMIFS(通讯通路门店!$BC:$BC,通讯通路门店!$S:$S,$G26)</f>
        <v>1</v>
      </c>
      <c r="AM26" s="99">
        <f>SUMIFS(通讯通路门店!$BD:$BD,通讯通路门店!$S:$S,$G26)</f>
        <v>0</v>
      </c>
      <c r="AN26" s="99">
        <f>SUMIFS(通讯通路门店!$BF:$BF,通讯通路门店!$S:$S,$G26)</f>
        <v>0</v>
      </c>
      <c r="AO26" s="99">
        <f t="shared" si="2"/>
        <v>573</v>
      </c>
      <c r="AP26" s="99">
        <f>SUMIFS(通讯通路门店!$K:$K,通讯通路门店!$S:$S,$G26)</f>
        <v>573</v>
      </c>
      <c r="AR26" s="99">
        <f>SUMIFS(通讯通路门店!$T:$T,通讯通路门店!$S:$S,$G26)</f>
        <v>177</v>
      </c>
      <c r="AS26" s="99">
        <f>SUMIFS(通讯通路门店!$U:$U,通讯通路门店!$S:$S,$G26)</f>
        <v>96</v>
      </c>
      <c r="AT26" s="99">
        <f>SUMIFS(通讯通路门店!$V:$V,通讯通路门店!$S:$S,$G26)</f>
        <v>11</v>
      </c>
      <c r="AU26" s="99">
        <f>SUMIFS(通讯通路门店!$W:$W,通讯通路门店!$S:$S,$G26)</f>
        <v>32</v>
      </c>
      <c r="AV26" s="99">
        <f>SUMIFS(通讯通路门店!$Z:$Z,通讯通路门店!$S:$S,$G26)</f>
        <v>119</v>
      </c>
      <c r="AW26" s="99">
        <f>SUMIFS(通讯通路门店!$AB:$AB,通讯通路门店!$S:$S,$G26)</f>
        <v>88</v>
      </c>
      <c r="AX26" s="99">
        <f>SUMIFS(通讯通路门店!$X:$X,通讯通路门店!$S:$S,$G26)</f>
        <v>12</v>
      </c>
      <c r="AY26" s="99">
        <f>SUMIFS(通讯通路门店!$Y:$Y,通讯通路门店!$S:$S,$G26)</f>
        <v>23</v>
      </c>
      <c r="AZ26" s="99">
        <f>SUMIFS(通讯通路门店!$AA:$AA,通讯通路门店!$S:$S,$G26)</f>
        <v>7</v>
      </c>
      <c r="BA26" s="99">
        <f t="shared" si="3"/>
        <v>573</v>
      </c>
      <c r="BB26" s="99">
        <f t="shared" si="4"/>
        <v>0</v>
      </c>
      <c r="BC26" s="99">
        <f>SUMIFS(通讯通路门店!$W:$W,通讯通路门店!$S:$S,$G26,通讯通路门店!$J:$J,"荣耀体验店")+SUMIFS(通讯通路门店!$W:$W,通讯通路门店!$S:$S,$G26,通讯通路门店!$J:$J,"荣耀授权专卖店")</f>
        <v>0</v>
      </c>
      <c r="BD26" s="99">
        <f>SUMIFS(通讯通路门店!$Z:$Z,通讯通路门店!$S:$S,$G26,通讯通路门店!$J:$J,"VIVO体验店")</f>
        <v>0</v>
      </c>
      <c r="BE26" s="99">
        <f>SUMIFS(通讯通路门店!$AB:$AB,通讯通路门店!$S:$S,$G26,通讯通路门店!$J:$J,"OPPO体验店")</f>
        <v>0</v>
      </c>
      <c r="BF26" s="99">
        <f>SUMIFS(通讯通路门店!$X:$X,通讯通路门店!$S:$S,$G26,通讯通路门店!$J:$J,"华为授权体验店")+SUMIFS(通讯通路门店!$AA:$AA,通讯通路门店!$S:$S,$G26,通讯通路门店!$J:$J,"华为堡垒店")</f>
        <v>0</v>
      </c>
      <c r="BG26" s="99">
        <f>SUMIFS(通讯通路门店!$Y:$Y,通讯通路门店!$S:$S,$G26,通讯通路门店!$J:$J,"小米体验店")</f>
        <v>0</v>
      </c>
      <c r="BH26" s="99">
        <f>SUMIFS(通讯通路门店!$AA:$AA,通讯通路门店!$S:$S,$G26,通讯通路门店!$J:$J,"苹果体验店")</f>
        <v>0</v>
      </c>
      <c r="BI26" s="99">
        <f>SUMIFS(通讯通路门店!$K:$K,通讯通路门店!$S:$S,$G26,通讯通路门店!$J:$J,"其他品牌专卖店")</f>
        <v>0</v>
      </c>
      <c r="BJ26" s="99">
        <f>SUMIFS(通讯通路门店!$AC:$AC,通讯通路门店!$S:$S,$G26)</f>
        <v>0</v>
      </c>
      <c r="BK26" s="99">
        <f>SUMIFS(通讯通路门店!$AD:$AD,通讯通路门店!$S:$S,$G26)</f>
        <v>0</v>
      </c>
      <c r="BL26" s="99">
        <f>SUMIFS(通讯通路门店!$AE:$AE,通讯通路门店!$S:$S,$G26)</f>
        <v>1</v>
      </c>
      <c r="BM26" s="99">
        <f>SUMIFS(通讯通路门店!$AF:$AF,通讯通路门店!$S:$S,$G26)</f>
        <v>2</v>
      </c>
      <c r="BN26" s="99">
        <f>SUMIFS(通讯通路门店!$AG:$AG,通讯通路门店!$S:$S,$G26)</f>
        <v>0</v>
      </c>
      <c r="BO26" s="99">
        <f>SUMIFS(通讯通路门店!$AH:$AH,通讯通路门店!$S:$S,$G26)</f>
        <v>3</v>
      </c>
      <c r="BP26" s="99">
        <f>SUMIFS(通讯通路门店!$AI:$AI,通讯通路门店!$S:$S,$G26)</f>
        <v>2</v>
      </c>
    </row>
    <row r="27" s="83" customFormat="1" ht="13.9" customHeight="1" spans="1:68">
      <c r="A27" s="99" t="str">
        <f>IFERROR(_xlfn.XLOOKUP($G27,通讯通路门店!$S$4:$S$993931,通讯通路门店!$A$4:$A$993931,0,0),"")</f>
        <v>海南省</v>
      </c>
      <c r="B27" s="99" t="str">
        <f>IFERROR(_xlfn.XLOOKUP($G27,通讯通路门店!$S$4:$S$993931,通讯通路门店!$B$4:$B$993931,0,0),"")</f>
        <v>东方市</v>
      </c>
      <c r="C27" s="99" t="str">
        <f>IFERROR(_xlfn.XLOOKUP($G27,通讯通路门店!$S$4:$S$993931,通讯通路门店!$C$4:$C$993931,0,0),"")</f>
        <v>东方市</v>
      </c>
      <c r="D27" s="99" t="str">
        <f>IFERROR(_xlfn.XLOOKUP($G27,通讯通路门店!$S$4:$S$993931,通讯通路门店!$D$4:$D$993931,0,0),"")</f>
        <v>八所镇</v>
      </c>
      <c r="G27" s="101" t="str">
        <v>海南鸿运四海电子科技有限公司</v>
      </c>
      <c r="H27" s="102" t="str">
        <f>IFERROR(_xlfn.XLOOKUP($G27,通讯通路门店!$S$4:$S$993931,通讯通路门店!$R$4:$R$993931,0,0),"")</f>
        <v>100013317601</v>
      </c>
      <c r="U27" s="99">
        <f>COUNTIF(通讯通路门店!$S:$S,$G27)</f>
        <v>1</v>
      </c>
      <c r="V27" s="99">
        <f>COUNTIFS(通讯通路门店!$S:$S,$G27,通讯通路门店!$J:$J,"综合卖场")</f>
        <v>0</v>
      </c>
      <c r="W27" s="99">
        <f>SUMIFS(通讯通路门店!$AJ:$AJ,通讯通路门店!$S:$S,通讯客户沙盘!$G27)</f>
        <v>0</v>
      </c>
      <c r="X27" s="99">
        <f t="shared" si="0"/>
        <v>0</v>
      </c>
      <c r="Y27" s="99">
        <f>COUNTIFS(通讯通路门店!$S:$S,$G27,通讯通路门店!$J:$J,"荣耀体验店")+COUNTIFS(通讯通路门店!$S:$S,$G27,通讯通路门店!$J:$J,"荣耀授权专卖店")</f>
        <v>0</v>
      </c>
      <c r="Z27" s="99">
        <f>COUNTIFS(通讯通路门店!$S:$S,$G27,通讯通路门店!$J:$J,"VIVO体验店")</f>
        <v>0</v>
      </c>
      <c r="AA27" s="99">
        <f>COUNTIFS(通讯通路门店!$S:$S,$G27,通讯通路门店!$J:$J,"OPPO体验店")</f>
        <v>0</v>
      </c>
      <c r="AB27" s="99">
        <f>COUNTIFS(通讯通路门店!$S:$S,$G27,通讯通路门店!$J:$J,"华为授权体验店")+COUNTIFS(通讯通路门店!$S:$S,$G27,通讯通路门店!$J:$J,"华为堡垒店")</f>
        <v>0</v>
      </c>
      <c r="AC27" s="99">
        <f>COUNTIFS(通讯通路门店!$S:$S,$G27,通讯通路门店!$J:$J,"小米体验店")</f>
        <v>0</v>
      </c>
      <c r="AD27" s="99">
        <f>COUNTIFS(通讯通路门店!$S:$S,$G27,通讯通路门店!$J:$J,"苹果体验店")</f>
        <v>0</v>
      </c>
      <c r="AE27" s="99">
        <f>COUNTIFS(通讯通路门店!$S:$S,$G27,通讯通路门店!$J:$J,"其他品牌专卖店")</f>
        <v>0</v>
      </c>
      <c r="AF27" s="99">
        <f>SUMIFS(通讯通路门店!$BI:$BI,通讯通路门店!$S:$S,$G27)</f>
        <v>0</v>
      </c>
      <c r="AG27" s="99">
        <f>SUMIFS(通讯通路门店!$BH:$BH,通讯通路门店!$S:$S,$G27)</f>
        <v>0</v>
      </c>
      <c r="AH27" s="99">
        <f t="shared" si="1"/>
        <v>0</v>
      </c>
      <c r="AI27" s="99">
        <f>SUMIFS(通讯通路门店!$BB:$BB,通讯通路门店!$S:$S,$G27)</f>
        <v>0</v>
      </c>
      <c r="AJ27" s="99">
        <f>SUMIFS(通讯通路门店!$BE:$BE,通讯通路门店!$S:$S,$G27)</f>
        <v>0</v>
      </c>
      <c r="AK27" s="99">
        <f>SUMIFS(通讯通路门店!$BG:$BG,通讯通路门店!$S:$S,$G27)</f>
        <v>0</v>
      </c>
      <c r="AL27" s="99">
        <f>SUMIFS(通讯通路门店!$BC:$BC,通讯通路门店!$S:$S,$G27)</f>
        <v>0</v>
      </c>
      <c r="AM27" s="99">
        <f>SUMIFS(通讯通路门店!$BD:$BD,通讯通路门店!$S:$S,$G27)</f>
        <v>0</v>
      </c>
      <c r="AN27" s="99">
        <f>SUMIFS(通讯通路门店!$BF:$BF,通讯通路门店!$S:$S,$G27)</f>
        <v>0</v>
      </c>
      <c r="AO27" s="99">
        <f t="shared" si="2"/>
        <v>0</v>
      </c>
      <c r="AP27" s="99">
        <f>SUMIFS(通讯通路门店!$K:$K,通讯通路门店!$S:$S,$G27)</f>
        <v>0</v>
      </c>
      <c r="AR27" s="99">
        <f>SUMIFS(通讯通路门店!$T:$T,通讯通路门店!$S:$S,$G27)</f>
        <v>0</v>
      </c>
      <c r="AS27" s="99">
        <f>SUMIFS(通讯通路门店!$U:$U,通讯通路门店!$S:$S,$G27)</f>
        <v>0</v>
      </c>
      <c r="AT27" s="99">
        <f>SUMIFS(通讯通路门店!$V:$V,通讯通路门店!$S:$S,$G27)</f>
        <v>0</v>
      </c>
      <c r="AU27" s="99">
        <f>SUMIFS(通讯通路门店!$W:$W,通讯通路门店!$S:$S,$G27)</f>
        <v>0</v>
      </c>
      <c r="AV27" s="99">
        <f>SUMIFS(通讯通路门店!$Z:$Z,通讯通路门店!$S:$S,$G27)</f>
        <v>0</v>
      </c>
      <c r="AW27" s="99">
        <f>SUMIFS(通讯通路门店!$AB:$AB,通讯通路门店!$S:$S,$G27)</f>
        <v>0</v>
      </c>
      <c r="AX27" s="99">
        <f>SUMIFS(通讯通路门店!$X:$X,通讯通路门店!$S:$S,$G27)</f>
        <v>0</v>
      </c>
      <c r="AY27" s="99">
        <f>SUMIFS(通讯通路门店!$Y:$Y,通讯通路门店!$S:$S,$G27)</f>
        <v>0</v>
      </c>
      <c r="AZ27" s="99">
        <f>SUMIFS(通讯通路门店!$AA:$AA,通讯通路门店!$S:$S,$G27)</f>
        <v>0</v>
      </c>
      <c r="BA27" s="99">
        <f t="shared" si="3"/>
        <v>0</v>
      </c>
      <c r="BB27" s="99">
        <f t="shared" si="4"/>
        <v>0</v>
      </c>
      <c r="BC27" s="99">
        <f>SUMIFS(通讯通路门店!$W:$W,通讯通路门店!$S:$S,$G27,通讯通路门店!$J:$J,"荣耀体验店")+SUMIFS(通讯通路门店!$W:$W,通讯通路门店!$S:$S,$G27,通讯通路门店!$J:$J,"荣耀授权专卖店")</f>
        <v>0</v>
      </c>
      <c r="BD27" s="99">
        <f>SUMIFS(通讯通路门店!$Z:$Z,通讯通路门店!$S:$S,$G27,通讯通路门店!$J:$J,"VIVO体验店")</f>
        <v>0</v>
      </c>
      <c r="BE27" s="99">
        <f>SUMIFS(通讯通路门店!$AB:$AB,通讯通路门店!$S:$S,$G27,通讯通路门店!$J:$J,"OPPO体验店")</f>
        <v>0</v>
      </c>
      <c r="BF27" s="99">
        <f>SUMIFS(通讯通路门店!$X:$X,通讯通路门店!$S:$S,$G27,通讯通路门店!$J:$J,"华为授权体验店")+SUMIFS(通讯通路门店!$AA:$AA,通讯通路门店!$S:$S,$G27,通讯通路门店!$J:$J,"华为堡垒店")</f>
        <v>0</v>
      </c>
      <c r="BG27" s="99">
        <f>SUMIFS(通讯通路门店!$Y:$Y,通讯通路门店!$S:$S,$G27,通讯通路门店!$J:$J,"小米体验店")</f>
        <v>0</v>
      </c>
      <c r="BH27" s="99">
        <f>SUMIFS(通讯通路门店!$AA:$AA,通讯通路门店!$S:$S,$G27,通讯通路门店!$J:$J,"苹果体验店")</f>
        <v>0</v>
      </c>
      <c r="BI27" s="99">
        <f>SUMIFS(通讯通路门店!$K:$K,通讯通路门店!$S:$S,$G27,通讯通路门店!$J:$J,"其他品牌专卖店")</f>
        <v>0</v>
      </c>
      <c r="BJ27" s="99">
        <f>SUMIFS(通讯通路门店!$AC:$AC,通讯通路门店!$S:$S,$G27)</f>
        <v>0</v>
      </c>
      <c r="BK27" s="99">
        <f>SUMIFS(通讯通路门店!$AD:$AD,通讯通路门店!$S:$S,$G27)</f>
        <v>0</v>
      </c>
      <c r="BL27" s="99">
        <f>SUMIFS(通讯通路门店!$AE:$AE,通讯通路门店!$S:$S,$G27)</f>
        <v>0</v>
      </c>
      <c r="BM27" s="99">
        <f>SUMIFS(通讯通路门店!$AF:$AF,通讯通路门店!$S:$S,$G27)</f>
        <v>0</v>
      </c>
      <c r="BN27" s="99">
        <f>SUMIFS(通讯通路门店!$AG:$AG,通讯通路门店!$S:$S,$G27)</f>
        <v>0</v>
      </c>
      <c r="BO27" s="99">
        <f>SUMIFS(通讯通路门店!$AH:$AH,通讯通路门店!$S:$S,$G27)</f>
        <v>0</v>
      </c>
      <c r="BP27" s="99">
        <f>SUMIFS(通讯通路门店!$AI:$AI,通讯通路门店!$S:$S,$G27)</f>
        <v>0</v>
      </c>
    </row>
    <row r="28" s="83" customFormat="1" ht="13.9" customHeight="1" spans="1:68">
      <c r="A28" s="99" t="str">
        <f>IFERROR(_xlfn.XLOOKUP($G28,通讯通路门店!$S$4:$S$993931,通讯通路门店!$A$4:$A$993931,0,0),"")</f>
        <v>海南省</v>
      </c>
      <c r="B28" s="99" t="str">
        <f>IFERROR(_xlfn.XLOOKUP($G28,通讯通路门店!$S$4:$S$993931,通讯通路门店!$B$4:$B$993931,0,0),"")</f>
        <v>东方市</v>
      </c>
      <c r="C28" s="99" t="str">
        <f>IFERROR(_xlfn.XLOOKUP($G28,通讯通路门店!$S$4:$S$993931,通讯通路门店!$C$4:$C$993931,0,0),"")</f>
        <v>东方市</v>
      </c>
      <c r="D28" s="99" t="str">
        <f>IFERROR(_xlfn.XLOOKUP($G28,通讯通路门店!$S$4:$S$993931,通讯通路门店!$D$4:$D$993931,0,0),"")</f>
        <v>四更镇</v>
      </c>
      <c r="G28" s="101" t="str">
        <v>东方市四更电信代理服务点</v>
      </c>
      <c r="H28" s="102" t="str">
        <f>IFERROR(_xlfn.XLOOKUP($G28,通讯通路门店!$S$4:$S$993931,通讯通路门店!$R$4:$R$993931,0,0),"")</f>
        <v>100079112301</v>
      </c>
      <c r="U28" s="99">
        <f>COUNTIF(通讯通路门店!$S:$S,$G28)</f>
        <v>1</v>
      </c>
      <c r="V28" s="99">
        <f>COUNTIFS(通讯通路门店!$S:$S,$G28,通讯通路门店!$J:$J,"综合卖场")</f>
        <v>1</v>
      </c>
      <c r="W28" s="99">
        <f>SUMIFS(通讯通路门店!$AJ:$AJ,通讯通路门店!$S:$S,通讯客户沙盘!$G28)</f>
        <v>1</v>
      </c>
      <c r="X28" s="99">
        <f t="shared" si="0"/>
        <v>0</v>
      </c>
      <c r="Y28" s="99">
        <f>COUNTIFS(通讯通路门店!$S:$S,$G28,通讯通路门店!$J:$J,"荣耀体验店")+COUNTIFS(通讯通路门店!$S:$S,$G28,通讯通路门店!$J:$J,"荣耀授权专卖店")</f>
        <v>0</v>
      </c>
      <c r="Z28" s="99">
        <f>COUNTIFS(通讯通路门店!$S:$S,$G28,通讯通路门店!$J:$J,"VIVO体验店")</f>
        <v>0</v>
      </c>
      <c r="AA28" s="99">
        <f>COUNTIFS(通讯通路门店!$S:$S,$G28,通讯通路门店!$J:$J,"OPPO体验店")</f>
        <v>0</v>
      </c>
      <c r="AB28" s="99">
        <f>COUNTIFS(通讯通路门店!$S:$S,$G28,通讯通路门店!$J:$J,"华为授权体验店")+COUNTIFS(通讯通路门店!$S:$S,$G28,通讯通路门店!$J:$J,"华为堡垒店")</f>
        <v>0</v>
      </c>
      <c r="AC28" s="99">
        <f>COUNTIFS(通讯通路门店!$S:$S,$G28,通讯通路门店!$J:$J,"小米体验店")</f>
        <v>0</v>
      </c>
      <c r="AD28" s="99">
        <f>COUNTIFS(通讯通路门店!$S:$S,$G28,通讯通路门店!$J:$J,"苹果体验店")</f>
        <v>0</v>
      </c>
      <c r="AE28" s="99">
        <f>COUNTIFS(通讯通路门店!$S:$S,$G28,通讯通路门店!$J:$J,"其他品牌专卖店")</f>
        <v>0</v>
      </c>
      <c r="AF28" s="99">
        <f>SUMIFS(通讯通路门店!$BI:$BI,通讯通路门店!$S:$S,$G28)</f>
        <v>1</v>
      </c>
      <c r="AG28" s="99">
        <f>SUMIFS(通讯通路门店!$BH:$BH,通讯通路门店!$S:$S,$G28)</f>
        <v>1</v>
      </c>
      <c r="AH28" s="99">
        <f t="shared" si="1"/>
        <v>0</v>
      </c>
      <c r="AI28" s="99">
        <f>SUMIFS(通讯通路门店!$BB:$BB,通讯通路门店!$S:$S,$G28)</f>
        <v>0</v>
      </c>
      <c r="AJ28" s="99">
        <f>SUMIFS(通讯通路门店!$BE:$BE,通讯通路门店!$S:$S,$G28)</f>
        <v>0</v>
      </c>
      <c r="AK28" s="99">
        <f>SUMIFS(通讯通路门店!$BG:$BG,通讯通路门店!$S:$S,$G28)</f>
        <v>0</v>
      </c>
      <c r="AL28" s="99">
        <f>SUMIFS(通讯通路门店!$BC:$BC,通讯通路门店!$S:$S,$G28)</f>
        <v>0</v>
      </c>
      <c r="AM28" s="99">
        <f>SUMIFS(通讯通路门店!$BD:$BD,通讯通路门店!$S:$S,$G28)</f>
        <v>0</v>
      </c>
      <c r="AN28" s="99">
        <f>SUMIFS(通讯通路门店!$BF:$BF,通讯通路门店!$S:$S,$G28)</f>
        <v>0</v>
      </c>
      <c r="AO28" s="99">
        <f t="shared" si="2"/>
        <v>68</v>
      </c>
      <c r="AP28" s="99">
        <f>SUMIFS(通讯通路门店!$K:$K,通讯通路门店!$S:$S,$G28)</f>
        <v>68</v>
      </c>
      <c r="AR28" s="99">
        <f>SUMIFS(通讯通路门店!$T:$T,通讯通路门店!$S:$S,$G28)</f>
        <v>34</v>
      </c>
      <c r="AS28" s="99">
        <f>SUMIFS(通讯通路门店!$U:$U,通讯通路门店!$S:$S,$G28)</f>
        <v>1</v>
      </c>
      <c r="AT28" s="99">
        <f>SUMIFS(通讯通路门店!$V:$V,通讯通路门店!$S:$S,$G28)</f>
        <v>0</v>
      </c>
      <c r="AU28" s="99">
        <f>SUMIFS(通讯通路门店!$W:$W,通讯通路门店!$S:$S,$G28)</f>
        <v>5</v>
      </c>
      <c r="AV28" s="99">
        <f>SUMIFS(通讯通路门店!$Z:$Z,通讯通路门店!$S:$S,$G28)</f>
        <v>8</v>
      </c>
      <c r="AW28" s="99">
        <f>SUMIFS(通讯通路门店!$AB:$AB,通讯通路门店!$S:$S,$G28)</f>
        <v>15</v>
      </c>
      <c r="AX28" s="99">
        <f>SUMIFS(通讯通路门店!$X:$X,通讯通路门店!$S:$S,$G28)</f>
        <v>0</v>
      </c>
      <c r="AY28" s="99">
        <f>SUMIFS(通讯通路门店!$Y:$Y,通讯通路门店!$S:$S,$G28)</f>
        <v>5</v>
      </c>
      <c r="AZ28" s="99">
        <f>SUMIFS(通讯通路门店!$AA:$AA,通讯通路门店!$S:$S,$G28)</f>
        <v>0</v>
      </c>
      <c r="BA28" s="99">
        <f t="shared" si="3"/>
        <v>68</v>
      </c>
      <c r="BB28" s="99">
        <f t="shared" si="4"/>
        <v>0</v>
      </c>
      <c r="BC28" s="99">
        <f>SUMIFS(通讯通路门店!$W:$W,通讯通路门店!$S:$S,$G28,通讯通路门店!$J:$J,"荣耀体验店")+SUMIFS(通讯通路门店!$W:$W,通讯通路门店!$S:$S,$G28,通讯通路门店!$J:$J,"荣耀授权专卖店")</f>
        <v>0</v>
      </c>
      <c r="BD28" s="99">
        <f>SUMIFS(通讯通路门店!$Z:$Z,通讯通路门店!$S:$S,$G28,通讯通路门店!$J:$J,"VIVO体验店")</f>
        <v>0</v>
      </c>
      <c r="BE28" s="99">
        <f>SUMIFS(通讯通路门店!$AB:$AB,通讯通路门店!$S:$S,$G28,通讯通路门店!$J:$J,"OPPO体验店")</f>
        <v>0</v>
      </c>
      <c r="BF28" s="99">
        <f>SUMIFS(通讯通路门店!$X:$X,通讯通路门店!$S:$S,$G28,通讯通路门店!$J:$J,"华为授权体验店")+SUMIFS(通讯通路门店!$AA:$AA,通讯通路门店!$S:$S,$G28,通讯通路门店!$J:$J,"华为堡垒店")</f>
        <v>0</v>
      </c>
      <c r="BG28" s="99">
        <f>SUMIFS(通讯通路门店!$Y:$Y,通讯通路门店!$S:$S,$G28,通讯通路门店!$J:$J,"小米体验店")</f>
        <v>0</v>
      </c>
      <c r="BH28" s="99">
        <f>SUMIFS(通讯通路门店!$AA:$AA,通讯通路门店!$S:$S,$G28,通讯通路门店!$J:$J,"苹果体验店")</f>
        <v>0</v>
      </c>
      <c r="BI28" s="99">
        <f>SUMIFS(通讯通路门店!$K:$K,通讯通路门店!$S:$S,$G28,通讯通路门店!$J:$J,"其他品牌专卖店")</f>
        <v>0</v>
      </c>
      <c r="BJ28" s="99">
        <f>SUMIFS(通讯通路门店!$AC:$AC,通讯通路门店!$S:$S,$G28)</f>
        <v>0</v>
      </c>
      <c r="BK28" s="99">
        <f>SUMIFS(通讯通路门店!$AD:$AD,通讯通路门店!$S:$S,$G28)</f>
        <v>0</v>
      </c>
      <c r="BL28" s="99">
        <f>SUMIFS(通讯通路门店!$AE:$AE,通讯通路门店!$S:$S,$G28)</f>
        <v>0</v>
      </c>
      <c r="BM28" s="99">
        <f>SUMIFS(通讯通路门店!$AF:$AF,通讯通路门店!$S:$S,$G28)</f>
        <v>0</v>
      </c>
      <c r="BN28" s="99">
        <f>SUMIFS(通讯通路门店!$AG:$AG,通讯通路门店!$S:$S,$G28)</f>
        <v>0</v>
      </c>
      <c r="BO28" s="99">
        <f>SUMIFS(通讯通路门店!$AH:$AH,通讯通路门店!$S:$S,$G28)</f>
        <v>0</v>
      </c>
      <c r="BP28" s="99">
        <f>SUMIFS(通讯通路门店!$AI:$AI,通讯通路门店!$S:$S,$G28)</f>
        <v>0</v>
      </c>
    </row>
    <row r="29" s="83" customFormat="1" ht="13.9" customHeight="1" spans="1:68">
      <c r="A29" s="99" t="str">
        <f>IFERROR(_xlfn.XLOOKUP($G29,通讯通路门店!$S$4:$S$993931,通讯通路门店!$A$4:$A$993931,0,0),"")</f>
        <v>海南省</v>
      </c>
      <c r="B29" s="99" t="str">
        <f>IFERROR(_xlfn.XLOOKUP($G29,通讯通路门店!$S$4:$S$993931,通讯通路门店!$B$4:$B$993931,0,0),"")</f>
        <v>东方市</v>
      </c>
      <c r="C29" s="99" t="str">
        <f>IFERROR(_xlfn.XLOOKUP($G29,通讯通路门店!$S$4:$S$993931,通讯通路门店!$C$4:$C$993931,0,0),"")</f>
        <v>东方市</v>
      </c>
      <c r="D29" s="99" t="str">
        <f>IFERROR(_xlfn.XLOOKUP($G29,通讯通路门店!$S$4:$S$993931,通讯通路门店!$D$4:$D$993931,0,0),"")</f>
        <v>大田镇</v>
      </c>
      <c r="G29" s="101" t="str">
        <v>东方大田杰兰手机卖场</v>
      </c>
      <c r="H29" s="102" t="str">
        <f>IFERROR(_xlfn.XLOOKUP($G29,通讯通路门店!$S$4:$S$993931,通讯通路门店!$R$4:$R$993931,0,0),"")</f>
        <v>100073941901</v>
      </c>
      <c r="U29" s="99">
        <f>COUNTIF(通讯通路门店!$S:$S,$G29)</f>
        <v>1</v>
      </c>
      <c r="V29" s="99">
        <f>COUNTIFS(通讯通路门店!$S:$S,$G29,通讯通路门店!$J:$J,"综合卖场")</f>
        <v>1</v>
      </c>
      <c r="W29" s="99">
        <f>SUMIFS(通讯通路门店!$AJ:$AJ,通讯通路门店!$S:$S,通讯客户沙盘!$G29)</f>
        <v>1</v>
      </c>
      <c r="X29" s="99">
        <f t="shared" si="0"/>
        <v>0</v>
      </c>
      <c r="Y29" s="99">
        <f>COUNTIFS(通讯通路门店!$S:$S,$G29,通讯通路门店!$J:$J,"荣耀体验店")+COUNTIFS(通讯通路门店!$S:$S,$G29,通讯通路门店!$J:$J,"荣耀授权专卖店")</f>
        <v>0</v>
      </c>
      <c r="Z29" s="99">
        <f>COUNTIFS(通讯通路门店!$S:$S,$G29,通讯通路门店!$J:$J,"VIVO体验店")</f>
        <v>0</v>
      </c>
      <c r="AA29" s="99">
        <f>COUNTIFS(通讯通路门店!$S:$S,$G29,通讯通路门店!$J:$J,"OPPO体验店")</f>
        <v>0</v>
      </c>
      <c r="AB29" s="99">
        <f>COUNTIFS(通讯通路门店!$S:$S,$G29,通讯通路门店!$J:$J,"华为授权体验店")+COUNTIFS(通讯通路门店!$S:$S,$G29,通讯通路门店!$J:$J,"华为堡垒店")</f>
        <v>0</v>
      </c>
      <c r="AC29" s="99">
        <f>COUNTIFS(通讯通路门店!$S:$S,$G29,通讯通路门店!$J:$J,"小米体验店")</f>
        <v>0</v>
      </c>
      <c r="AD29" s="99">
        <f>COUNTIFS(通讯通路门店!$S:$S,$G29,通讯通路门店!$J:$J,"苹果体验店")</f>
        <v>0</v>
      </c>
      <c r="AE29" s="99">
        <f>COUNTIFS(通讯通路门店!$S:$S,$G29,通讯通路门店!$J:$J,"其他品牌专卖店")</f>
        <v>0</v>
      </c>
      <c r="AF29" s="99">
        <f>SUMIFS(通讯通路门店!$BI:$BI,通讯通路门店!$S:$S,$G29)</f>
        <v>3</v>
      </c>
      <c r="AG29" s="99">
        <f>SUMIFS(通讯通路门店!$BH:$BH,通讯通路门店!$S:$S,$G29)</f>
        <v>1</v>
      </c>
      <c r="AH29" s="99">
        <f t="shared" si="1"/>
        <v>2</v>
      </c>
      <c r="AI29" s="99">
        <f>SUMIFS(通讯通路门店!$BB:$BB,通讯通路门店!$S:$S,$G29)</f>
        <v>0</v>
      </c>
      <c r="AJ29" s="99">
        <f>SUMIFS(通讯通路门店!$BE:$BE,通讯通路门店!$S:$S,$G29)</f>
        <v>1</v>
      </c>
      <c r="AK29" s="99">
        <f>SUMIFS(通讯通路门店!$BG:$BG,通讯通路门店!$S:$S,$G29)</f>
        <v>1</v>
      </c>
      <c r="AL29" s="99">
        <f>SUMIFS(通讯通路门店!$BC:$BC,通讯通路门店!$S:$S,$G29)</f>
        <v>0</v>
      </c>
      <c r="AM29" s="99">
        <f>SUMIFS(通讯通路门店!$BD:$BD,通讯通路门店!$S:$S,$G29)</f>
        <v>0</v>
      </c>
      <c r="AN29" s="99">
        <f>SUMIFS(通讯通路门店!$BF:$BF,通讯通路门店!$S:$S,$G29)</f>
        <v>0</v>
      </c>
      <c r="AO29" s="99">
        <f t="shared" si="2"/>
        <v>75</v>
      </c>
      <c r="AP29" s="99">
        <f>SUMIFS(通讯通路门店!$K:$K,通讯通路门店!$S:$S,$G29)</f>
        <v>75</v>
      </c>
      <c r="AR29" s="99">
        <f>SUMIFS(通讯通路门店!$T:$T,通讯通路门店!$S:$S,$G29)</f>
        <v>36</v>
      </c>
      <c r="AS29" s="99">
        <f>SUMIFS(通讯通路门店!$U:$U,通讯通路门店!$S:$S,$G29)</f>
        <v>2</v>
      </c>
      <c r="AT29" s="99">
        <f>SUMIFS(通讯通路门店!$V:$V,通讯通路门店!$S:$S,$G29)</f>
        <v>0</v>
      </c>
      <c r="AU29" s="99">
        <f>SUMIFS(通讯通路门店!$W:$W,通讯通路门店!$S:$S,$G29)</f>
        <v>5</v>
      </c>
      <c r="AV29" s="99">
        <f>SUMIFS(通讯通路门店!$Z:$Z,通讯通路门店!$S:$S,$G29)</f>
        <v>12</v>
      </c>
      <c r="AW29" s="99">
        <f>SUMIFS(通讯通路门店!$AB:$AB,通讯通路门店!$S:$S,$G29)</f>
        <v>13</v>
      </c>
      <c r="AX29" s="99">
        <f>SUMIFS(通讯通路门店!$X:$X,通讯通路门店!$S:$S,$G29)</f>
        <v>0</v>
      </c>
      <c r="AY29" s="99">
        <f>SUMIFS(通讯通路门店!$Y:$Y,通讯通路门店!$S:$S,$G29)</f>
        <v>7</v>
      </c>
      <c r="AZ29" s="99">
        <f>SUMIFS(通讯通路门店!$AA:$AA,通讯通路门店!$S:$S,$G29)</f>
        <v>0</v>
      </c>
      <c r="BA29" s="99">
        <f t="shared" si="3"/>
        <v>75</v>
      </c>
      <c r="BB29" s="99">
        <f t="shared" si="4"/>
        <v>0</v>
      </c>
      <c r="BC29" s="99">
        <f>SUMIFS(通讯通路门店!$W:$W,通讯通路门店!$S:$S,$G29,通讯通路门店!$J:$J,"荣耀体验店")+SUMIFS(通讯通路门店!$W:$W,通讯通路门店!$S:$S,$G29,通讯通路门店!$J:$J,"荣耀授权专卖店")</f>
        <v>0</v>
      </c>
      <c r="BD29" s="99">
        <f>SUMIFS(通讯通路门店!$Z:$Z,通讯通路门店!$S:$S,$G29,通讯通路门店!$J:$J,"VIVO体验店")</f>
        <v>0</v>
      </c>
      <c r="BE29" s="99">
        <f>SUMIFS(通讯通路门店!$AB:$AB,通讯通路门店!$S:$S,$G29,通讯通路门店!$J:$J,"OPPO体验店")</f>
        <v>0</v>
      </c>
      <c r="BF29" s="99">
        <f>SUMIFS(通讯通路门店!$X:$X,通讯通路门店!$S:$S,$G29,通讯通路门店!$J:$J,"华为授权体验店")+SUMIFS(通讯通路门店!$AA:$AA,通讯通路门店!$S:$S,$G29,通讯通路门店!$J:$J,"华为堡垒店")</f>
        <v>0</v>
      </c>
      <c r="BG29" s="99">
        <f>SUMIFS(通讯通路门店!$Y:$Y,通讯通路门店!$S:$S,$G29,通讯通路门店!$J:$J,"小米体验店")</f>
        <v>0</v>
      </c>
      <c r="BH29" s="99">
        <f>SUMIFS(通讯通路门店!$AA:$AA,通讯通路门店!$S:$S,$G29,通讯通路门店!$J:$J,"苹果体验店")</f>
        <v>0</v>
      </c>
      <c r="BI29" s="99">
        <f>SUMIFS(通讯通路门店!$K:$K,通讯通路门店!$S:$S,$G29,通讯通路门店!$J:$J,"其他品牌专卖店")</f>
        <v>0</v>
      </c>
      <c r="BJ29" s="99">
        <f>SUMIFS(通讯通路门店!$AC:$AC,通讯通路门店!$S:$S,$G29)</f>
        <v>0</v>
      </c>
      <c r="BK29" s="99">
        <f>SUMIFS(通讯通路门店!$AD:$AD,通讯通路门店!$S:$S,$G29)</f>
        <v>0</v>
      </c>
      <c r="BL29" s="99">
        <f>SUMIFS(通讯通路门店!$AE:$AE,通讯通路门店!$S:$S,$G29)</f>
        <v>0</v>
      </c>
      <c r="BM29" s="99">
        <f>SUMIFS(通讯通路门店!$AF:$AF,通讯通路门店!$S:$S,$G29)</f>
        <v>0</v>
      </c>
      <c r="BN29" s="99">
        <f>SUMIFS(通讯通路门店!$AG:$AG,通讯通路门店!$S:$S,$G29)</f>
        <v>0</v>
      </c>
      <c r="BO29" s="99">
        <f>SUMIFS(通讯通路门店!$AH:$AH,通讯通路门店!$S:$S,$G29)</f>
        <v>0</v>
      </c>
      <c r="BP29" s="99">
        <f>SUMIFS(通讯通路门店!$AI:$AI,通讯通路门店!$S:$S,$G29)</f>
        <v>0</v>
      </c>
    </row>
    <row r="30" s="83" customFormat="1" ht="13.9" customHeight="1" spans="1:68">
      <c r="A30" s="99" t="str">
        <f>IFERROR(_xlfn.XLOOKUP($G30,通讯通路门店!$S$4:$S$993931,通讯通路门店!$A$4:$A$993931,0,0),"")</f>
        <v>海南省</v>
      </c>
      <c r="B30" s="99" t="str">
        <f>IFERROR(_xlfn.XLOOKUP($G30,通讯通路门店!$S$4:$S$993931,通讯通路门店!$B$4:$B$993931,0,0),"")</f>
        <v>东方市</v>
      </c>
      <c r="C30" s="99" t="str">
        <f>IFERROR(_xlfn.XLOOKUP($G30,通讯通路门店!$S$4:$S$993931,通讯通路门店!$C$4:$C$993931,0,0),"")</f>
        <v>东方市</v>
      </c>
      <c r="D30" s="99" t="str">
        <f>IFERROR(_xlfn.XLOOKUP($G30,通讯通路门店!$S$4:$S$993931,通讯通路门店!$D$4:$D$993931,0,0),"")</f>
        <v>大田镇</v>
      </c>
      <c r="G30" s="101" t="str">
        <v>东方大田辰意电信专营店</v>
      </c>
      <c r="H30" s="102" t="str">
        <f>IFERROR(_xlfn.XLOOKUP($G30,通讯通路门店!$S$4:$S$993931,通讯通路门店!$R$4:$R$993931,0,0),"")</f>
        <v>100080562601</v>
      </c>
      <c r="U30" s="99">
        <f>COUNTIF(通讯通路门店!$S:$S,$G30)</f>
        <v>1</v>
      </c>
      <c r="V30" s="99">
        <f>COUNTIFS(通讯通路门店!$S:$S,$G30,通讯通路门店!$J:$J,"综合卖场")</f>
        <v>1</v>
      </c>
      <c r="W30" s="99">
        <f>SUMIFS(通讯通路门店!$AJ:$AJ,通讯通路门店!$S:$S,通讯客户沙盘!$G30)</f>
        <v>1</v>
      </c>
      <c r="X30" s="99">
        <f t="shared" si="0"/>
        <v>0</v>
      </c>
      <c r="Y30" s="99">
        <f>COUNTIFS(通讯通路门店!$S:$S,$G30,通讯通路门店!$J:$J,"荣耀体验店")+COUNTIFS(通讯通路门店!$S:$S,$G30,通讯通路门店!$J:$J,"荣耀授权专卖店")</f>
        <v>0</v>
      </c>
      <c r="Z30" s="99">
        <f>COUNTIFS(通讯通路门店!$S:$S,$G30,通讯通路门店!$J:$J,"VIVO体验店")</f>
        <v>0</v>
      </c>
      <c r="AA30" s="99">
        <f>COUNTIFS(通讯通路门店!$S:$S,$G30,通讯通路门店!$J:$J,"OPPO体验店")</f>
        <v>0</v>
      </c>
      <c r="AB30" s="99">
        <f>COUNTIFS(通讯通路门店!$S:$S,$G30,通讯通路门店!$J:$J,"华为授权体验店")+COUNTIFS(通讯通路门店!$S:$S,$G30,通讯通路门店!$J:$J,"华为堡垒店")</f>
        <v>0</v>
      </c>
      <c r="AC30" s="99">
        <f>COUNTIFS(通讯通路门店!$S:$S,$G30,通讯通路门店!$J:$J,"小米体验店")</f>
        <v>0</v>
      </c>
      <c r="AD30" s="99">
        <f>COUNTIFS(通讯通路门店!$S:$S,$G30,通讯通路门店!$J:$J,"苹果体验店")</f>
        <v>0</v>
      </c>
      <c r="AE30" s="99">
        <f>COUNTIFS(通讯通路门店!$S:$S,$G30,通讯通路门店!$J:$J,"其他品牌专卖店")</f>
        <v>0</v>
      </c>
      <c r="AF30" s="99">
        <f>SUMIFS(通讯通路门店!$BI:$BI,通讯通路门店!$S:$S,$G30)</f>
        <v>1</v>
      </c>
      <c r="AG30" s="99">
        <f>SUMIFS(通讯通路门店!$BH:$BH,通讯通路门店!$S:$S,$G30)</f>
        <v>1</v>
      </c>
      <c r="AH30" s="99">
        <f t="shared" si="1"/>
        <v>0</v>
      </c>
      <c r="AI30" s="99">
        <f>SUMIFS(通讯通路门店!$BB:$BB,通讯通路门店!$S:$S,$G30)</f>
        <v>0</v>
      </c>
      <c r="AJ30" s="99">
        <f>SUMIFS(通讯通路门店!$BE:$BE,通讯通路门店!$S:$S,$G30)</f>
        <v>0</v>
      </c>
      <c r="AK30" s="99">
        <f>SUMIFS(通讯通路门店!$BG:$BG,通讯通路门店!$S:$S,$G30)</f>
        <v>0</v>
      </c>
      <c r="AL30" s="99">
        <f>SUMIFS(通讯通路门店!$BC:$BC,通讯通路门店!$S:$S,$G30)</f>
        <v>0</v>
      </c>
      <c r="AM30" s="99">
        <f>SUMIFS(通讯通路门店!$BD:$BD,通讯通路门店!$S:$S,$G30)</f>
        <v>0</v>
      </c>
      <c r="AN30" s="99">
        <f>SUMIFS(通讯通路门店!$BF:$BF,通讯通路门店!$S:$S,$G30)</f>
        <v>0</v>
      </c>
      <c r="AO30" s="99">
        <f t="shared" si="2"/>
        <v>55</v>
      </c>
      <c r="AP30" s="99">
        <f>SUMIFS(通讯通路门店!$K:$K,通讯通路门店!$S:$S,$G30)</f>
        <v>55</v>
      </c>
      <c r="AR30" s="99">
        <f>SUMIFS(通讯通路门店!$T:$T,通讯通路门店!$S:$S,$G30)</f>
        <v>25</v>
      </c>
      <c r="AS30" s="99">
        <f>SUMIFS(通讯通路门店!$U:$U,通讯通路门店!$S:$S,$G30)</f>
        <v>3</v>
      </c>
      <c r="AT30" s="99">
        <f>SUMIFS(通讯通路门店!$V:$V,通讯通路门店!$S:$S,$G30)</f>
        <v>0</v>
      </c>
      <c r="AU30" s="99">
        <f>SUMIFS(通讯通路门店!$W:$W,通讯通路门店!$S:$S,$G30)</f>
        <v>2</v>
      </c>
      <c r="AV30" s="99">
        <f>SUMIFS(通讯通路门店!$Z:$Z,通讯通路门店!$S:$S,$G30)</f>
        <v>9</v>
      </c>
      <c r="AW30" s="99">
        <f>SUMIFS(通讯通路门店!$AB:$AB,通讯通路门店!$S:$S,$G30)</f>
        <v>13</v>
      </c>
      <c r="AX30" s="99">
        <f>SUMIFS(通讯通路门店!$X:$X,通讯通路门店!$S:$S,$G30)</f>
        <v>0</v>
      </c>
      <c r="AY30" s="99">
        <f>SUMIFS(通讯通路门店!$Y:$Y,通讯通路门店!$S:$S,$G30)</f>
        <v>3</v>
      </c>
      <c r="AZ30" s="99">
        <f>SUMIFS(通讯通路门店!$AA:$AA,通讯通路门店!$S:$S,$G30)</f>
        <v>0</v>
      </c>
      <c r="BA30" s="99">
        <f t="shared" si="3"/>
        <v>55</v>
      </c>
      <c r="BB30" s="99">
        <f t="shared" si="4"/>
        <v>0</v>
      </c>
      <c r="BC30" s="99">
        <f>SUMIFS(通讯通路门店!$W:$W,通讯通路门店!$S:$S,$G30,通讯通路门店!$J:$J,"荣耀体验店")+SUMIFS(通讯通路门店!$W:$W,通讯通路门店!$S:$S,$G30,通讯通路门店!$J:$J,"荣耀授权专卖店")</f>
        <v>0</v>
      </c>
      <c r="BD30" s="99">
        <f>SUMIFS(通讯通路门店!$Z:$Z,通讯通路门店!$S:$S,$G30,通讯通路门店!$J:$J,"VIVO体验店")</f>
        <v>0</v>
      </c>
      <c r="BE30" s="99">
        <f>SUMIFS(通讯通路门店!$AB:$AB,通讯通路门店!$S:$S,$G30,通讯通路门店!$J:$J,"OPPO体验店")</f>
        <v>0</v>
      </c>
      <c r="BF30" s="99">
        <f>SUMIFS(通讯通路门店!$X:$X,通讯通路门店!$S:$S,$G30,通讯通路门店!$J:$J,"华为授权体验店")+SUMIFS(通讯通路门店!$AA:$AA,通讯通路门店!$S:$S,$G30,通讯通路门店!$J:$J,"华为堡垒店")</f>
        <v>0</v>
      </c>
      <c r="BG30" s="99">
        <f>SUMIFS(通讯通路门店!$Y:$Y,通讯通路门店!$S:$S,$G30,通讯通路门店!$J:$J,"小米体验店")</f>
        <v>0</v>
      </c>
      <c r="BH30" s="99">
        <f>SUMIFS(通讯通路门店!$AA:$AA,通讯通路门店!$S:$S,$G30,通讯通路门店!$J:$J,"苹果体验店")</f>
        <v>0</v>
      </c>
      <c r="BI30" s="99">
        <f>SUMIFS(通讯通路门店!$K:$K,通讯通路门店!$S:$S,$G30,通讯通路门店!$J:$J,"其他品牌专卖店")</f>
        <v>0</v>
      </c>
      <c r="BJ30" s="99">
        <f>SUMIFS(通讯通路门店!$AC:$AC,通讯通路门店!$S:$S,$G30)</f>
        <v>0</v>
      </c>
      <c r="BK30" s="99">
        <f>SUMIFS(通讯通路门店!$AD:$AD,通讯通路门店!$S:$S,$G30)</f>
        <v>0</v>
      </c>
      <c r="BL30" s="99">
        <f>SUMIFS(通讯通路门店!$AE:$AE,通讯通路门店!$S:$S,$G30)</f>
        <v>0</v>
      </c>
      <c r="BM30" s="99">
        <f>SUMIFS(通讯通路门店!$AF:$AF,通讯通路门店!$S:$S,$G30)</f>
        <v>0</v>
      </c>
      <c r="BN30" s="99">
        <f>SUMIFS(通讯通路门店!$AG:$AG,通讯通路门店!$S:$S,$G30)</f>
        <v>0</v>
      </c>
      <c r="BO30" s="99">
        <f>SUMIFS(通讯通路门店!$AH:$AH,通讯通路门店!$S:$S,$G30)</f>
        <v>0</v>
      </c>
      <c r="BP30" s="99">
        <f>SUMIFS(通讯通路门店!$AI:$AI,通讯通路门店!$S:$S,$G30)</f>
        <v>0</v>
      </c>
    </row>
    <row r="31" s="83" customFormat="1" ht="13.9" customHeight="1" spans="1:68">
      <c r="A31" s="99" t="str">
        <f>IFERROR(_xlfn.XLOOKUP($G31,通讯通路门店!$S$4:$S$993931,通讯通路门店!$A$4:$A$993931,0,0),"")</f>
        <v>海南省</v>
      </c>
      <c r="B31" s="99" t="str">
        <f>IFERROR(_xlfn.XLOOKUP($G31,通讯通路门店!$S$4:$S$993931,通讯通路门店!$B$4:$B$993931,0,0),"")</f>
        <v>东方市</v>
      </c>
      <c r="C31" s="99" t="str">
        <f>IFERROR(_xlfn.XLOOKUP($G31,通讯通路门店!$S$4:$S$993931,通讯通路门店!$C$4:$C$993931,0,0),"")</f>
        <v>东方市</v>
      </c>
      <c r="D31" s="99" t="str">
        <f>IFERROR(_xlfn.XLOOKUP($G31,通讯通路门店!$S$4:$S$993931,通讯通路门店!$D$4:$D$993931,0,0),"")</f>
        <v>新龙镇</v>
      </c>
      <c r="G31" s="101" t="str">
        <v>东方华侨经济区侨达手机通讯店</v>
      </c>
      <c r="H31" s="102" t="str">
        <f>IFERROR(_xlfn.XLOOKUP($G31,通讯通路门店!$S$4:$S$993931,通讯通路门店!$R$4:$R$993931,0,0),"")</f>
        <v>200001146301</v>
      </c>
      <c r="U31" s="99">
        <f>COUNTIF(通讯通路门店!$S:$S,$G31)</f>
        <v>1</v>
      </c>
      <c r="V31" s="99">
        <f>COUNTIFS(通讯通路门店!$S:$S,$G31,通讯通路门店!$J:$J,"综合卖场")</f>
        <v>1</v>
      </c>
      <c r="W31" s="99">
        <f>SUMIFS(通讯通路门店!$AJ:$AJ,通讯通路门店!$S:$S,通讯客户沙盘!$G31)</f>
        <v>1</v>
      </c>
      <c r="X31" s="99">
        <f t="shared" si="0"/>
        <v>0</v>
      </c>
      <c r="Y31" s="99">
        <f>COUNTIFS(通讯通路门店!$S:$S,$G31,通讯通路门店!$J:$J,"荣耀体验店")+COUNTIFS(通讯通路门店!$S:$S,$G31,通讯通路门店!$J:$J,"荣耀授权专卖店")</f>
        <v>0</v>
      </c>
      <c r="Z31" s="99">
        <f>COUNTIFS(通讯通路门店!$S:$S,$G31,通讯通路门店!$J:$J,"VIVO体验店")</f>
        <v>0</v>
      </c>
      <c r="AA31" s="99">
        <f>COUNTIFS(通讯通路门店!$S:$S,$G31,通讯通路门店!$J:$J,"OPPO体验店")</f>
        <v>0</v>
      </c>
      <c r="AB31" s="99">
        <f>COUNTIFS(通讯通路门店!$S:$S,$G31,通讯通路门店!$J:$J,"华为授权体验店")+COUNTIFS(通讯通路门店!$S:$S,$G31,通讯通路门店!$J:$J,"华为堡垒店")</f>
        <v>0</v>
      </c>
      <c r="AC31" s="99">
        <f>COUNTIFS(通讯通路门店!$S:$S,$G31,通讯通路门店!$J:$J,"小米体验店")</f>
        <v>0</v>
      </c>
      <c r="AD31" s="99">
        <f>COUNTIFS(通讯通路门店!$S:$S,$G31,通讯通路门店!$J:$J,"苹果体验店")</f>
        <v>0</v>
      </c>
      <c r="AE31" s="99">
        <f>COUNTIFS(通讯通路门店!$S:$S,$G31,通讯通路门店!$J:$J,"其他品牌专卖店")</f>
        <v>0</v>
      </c>
      <c r="AF31" s="99">
        <f>SUMIFS(通讯通路门店!$BI:$BI,通讯通路门店!$S:$S,$G31)</f>
        <v>1</v>
      </c>
      <c r="AG31" s="99">
        <f>SUMIFS(通讯通路门店!$BH:$BH,通讯通路门店!$S:$S,$G31)</f>
        <v>1</v>
      </c>
      <c r="AH31" s="99">
        <f t="shared" si="1"/>
        <v>0</v>
      </c>
      <c r="AI31" s="99">
        <f>SUMIFS(通讯通路门店!$BB:$BB,通讯通路门店!$S:$S,$G31)</f>
        <v>0</v>
      </c>
      <c r="AJ31" s="99">
        <f>SUMIFS(通讯通路门店!$BE:$BE,通讯通路门店!$S:$S,$G31)</f>
        <v>0</v>
      </c>
      <c r="AK31" s="99">
        <f>SUMIFS(通讯通路门店!$BG:$BG,通讯通路门店!$S:$S,$G31)</f>
        <v>0</v>
      </c>
      <c r="AL31" s="99">
        <f>SUMIFS(通讯通路门店!$BC:$BC,通讯通路门店!$S:$S,$G31)</f>
        <v>0</v>
      </c>
      <c r="AM31" s="99">
        <f>SUMIFS(通讯通路门店!$BD:$BD,通讯通路门店!$S:$S,$G31)</f>
        <v>0</v>
      </c>
      <c r="AN31" s="99">
        <f>SUMIFS(通讯通路门店!$BF:$BF,通讯通路门店!$S:$S,$G31)</f>
        <v>0</v>
      </c>
      <c r="AO31" s="99">
        <f t="shared" si="2"/>
        <v>71</v>
      </c>
      <c r="AP31" s="99">
        <f>SUMIFS(通讯通路门店!$K:$K,通讯通路门店!$S:$S,$G31)</f>
        <v>71</v>
      </c>
      <c r="AR31" s="99">
        <f>SUMIFS(通讯通路门店!$T:$T,通讯通路门店!$S:$S,$G31)</f>
        <v>33</v>
      </c>
      <c r="AS31" s="99">
        <f>SUMIFS(通讯通路门店!$U:$U,通讯通路门店!$S:$S,$G31)</f>
        <v>4</v>
      </c>
      <c r="AT31" s="99">
        <f>SUMIFS(通讯通路门店!$V:$V,通讯通路门店!$S:$S,$G31)</f>
        <v>0</v>
      </c>
      <c r="AU31" s="99">
        <f>SUMIFS(通讯通路门店!$W:$W,通讯通路门店!$S:$S,$G31)</f>
        <v>2</v>
      </c>
      <c r="AV31" s="99">
        <f>SUMIFS(通讯通路门店!$Z:$Z,通讯通路门店!$S:$S,$G31)</f>
        <v>12</v>
      </c>
      <c r="AW31" s="99">
        <f>SUMIFS(通讯通路门店!$AB:$AB,通讯通路门店!$S:$S,$G31)</f>
        <v>10</v>
      </c>
      <c r="AX31" s="99">
        <f>SUMIFS(通讯通路门店!$X:$X,通讯通路门店!$S:$S,$G31)</f>
        <v>0</v>
      </c>
      <c r="AY31" s="99">
        <f>SUMIFS(通讯通路门店!$Y:$Y,通讯通路门店!$S:$S,$G31)</f>
        <v>10</v>
      </c>
      <c r="AZ31" s="99">
        <f>SUMIFS(通讯通路门店!$AA:$AA,通讯通路门店!$S:$S,$G31)</f>
        <v>0</v>
      </c>
      <c r="BA31" s="99">
        <f t="shared" si="3"/>
        <v>71</v>
      </c>
      <c r="BB31" s="99">
        <f t="shared" si="4"/>
        <v>0</v>
      </c>
      <c r="BC31" s="99">
        <f>SUMIFS(通讯通路门店!$W:$W,通讯通路门店!$S:$S,$G31,通讯通路门店!$J:$J,"荣耀体验店")+SUMIFS(通讯通路门店!$W:$W,通讯通路门店!$S:$S,$G31,通讯通路门店!$J:$J,"荣耀授权专卖店")</f>
        <v>0</v>
      </c>
      <c r="BD31" s="99">
        <f>SUMIFS(通讯通路门店!$Z:$Z,通讯通路门店!$S:$S,$G31,通讯通路门店!$J:$J,"VIVO体验店")</f>
        <v>0</v>
      </c>
      <c r="BE31" s="99">
        <f>SUMIFS(通讯通路门店!$AB:$AB,通讯通路门店!$S:$S,$G31,通讯通路门店!$J:$J,"OPPO体验店")</f>
        <v>0</v>
      </c>
      <c r="BF31" s="99">
        <f>SUMIFS(通讯通路门店!$X:$X,通讯通路门店!$S:$S,$G31,通讯通路门店!$J:$J,"华为授权体验店")+SUMIFS(通讯通路门店!$AA:$AA,通讯通路门店!$S:$S,$G31,通讯通路门店!$J:$J,"华为堡垒店")</f>
        <v>0</v>
      </c>
      <c r="BG31" s="99">
        <f>SUMIFS(通讯通路门店!$Y:$Y,通讯通路门店!$S:$S,$G31,通讯通路门店!$J:$J,"小米体验店")</f>
        <v>0</v>
      </c>
      <c r="BH31" s="99">
        <f>SUMIFS(通讯通路门店!$AA:$AA,通讯通路门店!$S:$S,$G31,通讯通路门店!$J:$J,"苹果体验店")</f>
        <v>0</v>
      </c>
      <c r="BI31" s="99">
        <f>SUMIFS(通讯通路门店!$K:$K,通讯通路门店!$S:$S,$G31,通讯通路门店!$J:$J,"其他品牌专卖店")</f>
        <v>0</v>
      </c>
      <c r="BJ31" s="99">
        <f>SUMIFS(通讯通路门店!$AC:$AC,通讯通路门店!$S:$S,$G31)</f>
        <v>0</v>
      </c>
      <c r="BK31" s="99">
        <f>SUMIFS(通讯通路门店!$AD:$AD,通讯通路门店!$S:$S,$G31)</f>
        <v>0</v>
      </c>
      <c r="BL31" s="99">
        <f>SUMIFS(通讯通路门店!$AE:$AE,通讯通路门店!$S:$S,$G31)</f>
        <v>0</v>
      </c>
      <c r="BM31" s="99">
        <f>SUMIFS(通讯通路门店!$AF:$AF,通讯通路门店!$S:$S,$G31)</f>
        <v>0</v>
      </c>
      <c r="BN31" s="99">
        <f>SUMIFS(通讯通路门店!$AG:$AG,通讯通路门店!$S:$S,$G31)</f>
        <v>0</v>
      </c>
      <c r="BO31" s="99">
        <f>SUMIFS(通讯通路门店!$AH:$AH,通讯通路门店!$S:$S,$G31)</f>
        <v>0</v>
      </c>
      <c r="BP31" s="99">
        <f>SUMIFS(通讯通路门店!$AI:$AI,通讯通路门店!$S:$S,$G31)</f>
        <v>0</v>
      </c>
    </row>
    <row r="32" s="83" customFormat="1" ht="13.9" customHeight="1" spans="1:68">
      <c r="A32" s="99" t="str">
        <f>IFERROR(_xlfn.XLOOKUP($G32,通讯通路门店!$S$4:$S$993931,通讯通路门店!$A$4:$A$993931,0,0),"")</f>
        <v>海南省</v>
      </c>
      <c r="B32" s="99" t="str">
        <f>IFERROR(_xlfn.XLOOKUP($G32,通讯通路门店!$S$4:$S$993931,通讯通路门店!$B$4:$B$993931,0,0),"")</f>
        <v>东方市</v>
      </c>
      <c r="C32" s="99" t="str">
        <f>IFERROR(_xlfn.XLOOKUP($G32,通讯通路门店!$S$4:$S$993931,通讯通路门店!$C$4:$C$993931,0,0),"")</f>
        <v>东方市</v>
      </c>
      <c r="D32" s="99" t="str">
        <f>IFERROR(_xlfn.XLOOKUP($G32,通讯通路门店!$S$4:$S$993931,通讯通路门店!$D$4:$D$993931,0,0),"")</f>
        <v>八所镇</v>
      </c>
      <c r="G32" s="101" t="str">
        <v>东方市江边移动手机专营店</v>
      </c>
      <c r="H32" s="102" t="str">
        <f>IFERROR(_xlfn.XLOOKUP($G32,通讯通路门店!$S$4:$S$993931,通讯通路门店!$R$4:$R$993931,0,0),"")</f>
        <v>100044934901</v>
      </c>
      <c r="U32" s="99">
        <f>COUNTIF(通讯通路门店!$S:$S,$G32)</f>
        <v>1</v>
      </c>
      <c r="V32" s="99">
        <f>COUNTIFS(通讯通路门店!$S:$S,$G32,通讯通路门店!$J:$J,"综合卖场")</f>
        <v>1</v>
      </c>
      <c r="W32" s="99">
        <f>SUMIFS(通讯通路门店!$AJ:$AJ,通讯通路门店!$S:$S,通讯客户沙盘!$G32)</f>
        <v>1</v>
      </c>
      <c r="X32" s="99">
        <f t="shared" si="0"/>
        <v>0</v>
      </c>
      <c r="Y32" s="99">
        <f>COUNTIFS(通讯通路门店!$S:$S,$G32,通讯通路门店!$J:$J,"荣耀体验店")+COUNTIFS(通讯通路门店!$S:$S,$G32,通讯通路门店!$J:$J,"荣耀授权专卖店")</f>
        <v>0</v>
      </c>
      <c r="Z32" s="99">
        <f>COUNTIFS(通讯通路门店!$S:$S,$G32,通讯通路门店!$J:$J,"VIVO体验店")</f>
        <v>0</v>
      </c>
      <c r="AA32" s="99">
        <f>COUNTIFS(通讯通路门店!$S:$S,$G32,通讯通路门店!$J:$J,"OPPO体验店")</f>
        <v>0</v>
      </c>
      <c r="AB32" s="99">
        <f>COUNTIFS(通讯通路门店!$S:$S,$G32,通讯通路门店!$J:$J,"华为授权体验店")+COUNTIFS(通讯通路门店!$S:$S,$G32,通讯通路门店!$J:$J,"华为堡垒店")</f>
        <v>0</v>
      </c>
      <c r="AC32" s="99">
        <f>COUNTIFS(通讯通路门店!$S:$S,$G32,通讯通路门店!$J:$J,"小米体验店")</f>
        <v>0</v>
      </c>
      <c r="AD32" s="99">
        <f>COUNTIFS(通讯通路门店!$S:$S,$G32,通讯通路门店!$J:$J,"苹果体验店")</f>
        <v>0</v>
      </c>
      <c r="AE32" s="99">
        <f>COUNTIFS(通讯通路门店!$S:$S,$G32,通讯通路门店!$J:$J,"其他品牌专卖店")</f>
        <v>0</v>
      </c>
      <c r="AF32" s="99">
        <f>SUMIFS(通讯通路门店!$BI:$BI,通讯通路门店!$S:$S,$G32)</f>
        <v>1</v>
      </c>
      <c r="AG32" s="99">
        <f>SUMIFS(通讯通路门店!$BH:$BH,通讯通路门店!$S:$S,$G32)</f>
        <v>1</v>
      </c>
      <c r="AH32" s="99">
        <f t="shared" si="1"/>
        <v>0</v>
      </c>
      <c r="AI32" s="99">
        <f>SUMIFS(通讯通路门店!$BB:$BB,通讯通路门店!$S:$S,$G32)</f>
        <v>0</v>
      </c>
      <c r="AJ32" s="99">
        <f>SUMIFS(通讯通路门店!$BE:$BE,通讯通路门店!$S:$S,$G32)</f>
        <v>0</v>
      </c>
      <c r="AK32" s="99">
        <f>SUMIFS(通讯通路门店!$BG:$BG,通讯通路门店!$S:$S,$G32)</f>
        <v>0</v>
      </c>
      <c r="AL32" s="99">
        <f>SUMIFS(通讯通路门店!$BC:$BC,通讯通路门店!$S:$S,$G32)</f>
        <v>0</v>
      </c>
      <c r="AM32" s="99">
        <f>SUMIFS(通讯通路门店!$BD:$BD,通讯通路门店!$S:$S,$G32)</f>
        <v>0</v>
      </c>
      <c r="AN32" s="99">
        <f>SUMIFS(通讯通路门店!$BF:$BF,通讯通路门店!$S:$S,$G32)</f>
        <v>0</v>
      </c>
      <c r="AO32" s="99">
        <f t="shared" si="2"/>
        <v>39</v>
      </c>
      <c r="AP32" s="99">
        <f>SUMIFS(通讯通路门店!$K:$K,通讯通路门店!$S:$S,$G32)</f>
        <v>39</v>
      </c>
      <c r="AR32" s="99">
        <f>SUMIFS(通讯通路门店!$T:$T,通讯通路门店!$S:$S,$G32)</f>
        <v>21</v>
      </c>
      <c r="AS32" s="99">
        <f>SUMIFS(通讯通路门店!$U:$U,通讯通路门店!$S:$S,$G32)</f>
        <v>1</v>
      </c>
      <c r="AT32" s="99">
        <f>SUMIFS(通讯通路门店!$V:$V,通讯通路门店!$S:$S,$G32)</f>
        <v>0</v>
      </c>
      <c r="AU32" s="99">
        <f>SUMIFS(通讯通路门店!$W:$W,通讯通路门店!$S:$S,$G32)</f>
        <v>4</v>
      </c>
      <c r="AV32" s="99">
        <f>SUMIFS(通讯通路门店!$Z:$Z,通讯通路门店!$S:$S,$G32)</f>
        <v>2</v>
      </c>
      <c r="AW32" s="99">
        <f>SUMIFS(通讯通路门店!$AB:$AB,通讯通路门店!$S:$S,$G32)</f>
        <v>5</v>
      </c>
      <c r="AX32" s="99">
        <f>SUMIFS(通讯通路门店!$X:$X,通讯通路门店!$S:$S,$G32)</f>
        <v>1</v>
      </c>
      <c r="AY32" s="99">
        <f>SUMIFS(通讯通路门店!$Y:$Y,通讯通路门店!$S:$S,$G32)</f>
        <v>3</v>
      </c>
      <c r="AZ32" s="99">
        <f>SUMIFS(通讯通路门店!$AA:$AA,通讯通路门店!$S:$S,$G32)</f>
        <v>2</v>
      </c>
      <c r="BA32" s="99">
        <f t="shared" si="3"/>
        <v>39</v>
      </c>
      <c r="BB32" s="99">
        <f t="shared" si="4"/>
        <v>0</v>
      </c>
      <c r="BC32" s="99">
        <f>SUMIFS(通讯通路门店!$W:$W,通讯通路门店!$S:$S,$G32,通讯通路门店!$J:$J,"荣耀体验店")+SUMIFS(通讯通路门店!$W:$W,通讯通路门店!$S:$S,$G32,通讯通路门店!$J:$J,"荣耀授权专卖店")</f>
        <v>0</v>
      </c>
      <c r="BD32" s="99">
        <f>SUMIFS(通讯通路门店!$Z:$Z,通讯通路门店!$S:$S,$G32,通讯通路门店!$J:$J,"VIVO体验店")</f>
        <v>0</v>
      </c>
      <c r="BE32" s="99">
        <f>SUMIFS(通讯通路门店!$AB:$AB,通讯通路门店!$S:$S,$G32,通讯通路门店!$J:$J,"OPPO体验店")</f>
        <v>0</v>
      </c>
      <c r="BF32" s="99">
        <f>SUMIFS(通讯通路门店!$X:$X,通讯通路门店!$S:$S,$G32,通讯通路门店!$J:$J,"华为授权体验店")+SUMIFS(通讯通路门店!$AA:$AA,通讯通路门店!$S:$S,$G32,通讯通路门店!$J:$J,"华为堡垒店")</f>
        <v>0</v>
      </c>
      <c r="BG32" s="99">
        <f>SUMIFS(通讯通路门店!$Y:$Y,通讯通路门店!$S:$S,$G32,通讯通路门店!$J:$J,"小米体验店")</f>
        <v>0</v>
      </c>
      <c r="BH32" s="99">
        <f>SUMIFS(通讯通路门店!$AA:$AA,通讯通路门店!$S:$S,$G32,通讯通路门店!$J:$J,"苹果体验店")</f>
        <v>0</v>
      </c>
      <c r="BI32" s="99">
        <f>SUMIFS(通讯通路门店!$K:$K,通讯通路门店!$S:$S,$G32,通讯通路门店!$J:$J,"其他品牌专卖店")</f>
        <v>0</v>
      </c>
      <c r="BJ32" s="99">
        <f>SUMIFS(通讯通路门店!$AC:$AC,通讯通路门店!$S:$S,$G32)</f>
        <v>0</v>
      </c>
      <c r="BK32" s="99">
        <f>SUMIFS(通讯通路门店!$AD:$AD,通讯通路门店!$S:$S,$G32)</f>
        <v>0</v>
      </c>
      <c r="BL32" s="99">
        <f>SUMIFS(通讯通路门店!$AE:$AE,通讯通路门店!$S:$S,$G32)</f>
        <v>0</v>
      </c>
      <c r="BM32" s="99">
        <f>SUMIFS(通讯通路门店!$AF:$AF,通讯通路门店!$S:$S,$G32)</f>
        <v>0</v>
      </c>
      <c r="BN32" s="99">
        <f>SUMIFS(通讯通路门店!$AG:$AG,通讯通路门店!$S:$S,$G32)</f>
        <v>0</v>
      </c>
      <c r="BO32" s="99">
        <f>SUMIFS(通讯通路门店!$AH:$AH,通讯通路门店!$S:$S,$G32)</f>
        <v>0</v>
      </c>
      <c r="BP32" s="99">
        <f>SUMIFS(通讯通路门店!$AI:$AI,通讯通路门店!$S:$S,$G32)</f>
        <v>0</v>
      </c>
    </row>
    <row r="33" s="83" customFormat="1" ht="13.9" customHeight="1" spans="1:69">
      <c r="A33" s="99" t="str">
        <f>IFERROR(_xlfn.XLOOKUP($G33,通讯通路门店!$S$4:$S$993931,通讯通路门店!$A$4:$A$993931,0,0),"")</f>
        <v>海南省</v>
      </c>
      <c r="B33" s="99" t="str">
        <f>IFERROR(_xlfn.XLOOKUP($G33,通讯通路门店!$S$4:$S$993931,通讯通路门店!$B$4:$B$993931,0,0),"")</f>
        <v>东方市</v>
      </c>
      <c r="C33" s="99" t="str">
        <f>IFERROR(_xlfn.XLOOKUP($G33,通讯通路门店!$S$4:$S$993931,通讯通路门店!$C$4:$C$993931,0,0),"")</f>
        <v>东方市</v>
      </c>
      <c r="D33" s="99" t="str">
        <f>IFERROR(_xlfn.XLOOKUP($G33,通讯通路门店!$S$4:$S$993931,通讯通路门店!$D$4:$D$993931,0,0),"")</f>
        <v>八所镇</v>
      </c>
      <c r="G33" s="101" t="str">
        <v>东方东海正源通讯店</v>
      </c>
      <c r="H33" s="102" t="str">
        <f>IFERROR(_xlfn.XLOOKUP($G33,通讯通路门店!$S$4:$S$993931,通讯通路门店!$R$4:$R$993931,0,0),"")</f>
        <v>100024619501</v>
      </c>
      <c r="U33" s="99">
        <f>COUNTIF(通讯通路门店!$S:$S,$G33)</f>
        <v>1</v>
      </c>
      <c r="V33" s="99">
        <f>COUNTIFS(通讯通路门店!$S:$S,$G33,通讯通路门店!$J:$J,"综合卖场")</f>
        <v>0</v>
      </c>
      <c r="W33" s="99">
        <f>SUMIFS(通讯通路门店!$AJ:$AJ,通讯通路门店!$S:$S,通讯客户沙盘!$G33)</f>
        <v>0</v>
      </c>
      <c r="X33" s="99">
        <f t="shared" si="0"/>
        <v>0</v>
      </c>
      <c r="Y33" s="99">
        <f>COUNTIFS(通讯通路门店!$S:$S,$G33,通讯通路门店!$J:$J,"荣耀体验店")+COUNTIFS(通讯通路门店!$S:$S,$G33,通讯通路门店!$J:$J,"荣耀授权专卖店")</f>
        <v>0</v>
      </c>
      <c r="Z33" s="99">
        <f>COUNTIFS(通讯通路门店!$S:$S,$G33,通讯通路门店!$J:$J,"VIVO体验店")</f>
        <v>0</v>
      </c>
      <c r="AA33" s="99">
        <f>COUNTIFS(通讯通路门店!$S:$S,$G33,通讯通路门店!$J:$J,"OPPO体验店")</f>
        <v>0</v>
      </c>
      <c r="AB33" s="99">
        <f>COUNTIFS(通讯通路门店!$S:$S,$G33,通讯通路门店!$J:$J,"华为授权体验店")+COUNTIFS(通讯通路门店!$S:$S,$G33,通讯通路门店!$J:$J,"华为堡垒店")</f>
        <v>0</v>
      </c>
      <c r="AC33" s="99">
        <f>COUNTIFS(通讯通路门店!$S:$S,$G33,通讯通路门店!$J:$J,"小米体验店")</f>
        <v>0</v>
      </c>
      <c r="AD33" s="99">
        <f>COUNTIFS(通讯通路门店!$S:$S,$G33,通讯通路门店!$J:$J,"苹果体验店")</f>
        <v>0</v>
      </c>
      <c r="AE33" s="99">
        <f>COUNTIFS(通讯通路门店!$S:$S,$G33,通讯通路门店!$J:$J,"其他品牌专卖店")</f>
        <v>0</v>
      </c>
      <c r="AF33" s="99">
        <f>SUMIFS(通讯通路门店!$BI:$BI,通讯通路门店!$S:$S,$G33)</f>
        <v>0</v>
      </c>
      <c r="AG33" s="99">
        <f>SUMIFS(通讯通路门店!$BH:$BH,通讯通路门店!$S:$S,$G33)</f>
        <v>0</v>
      </c>
      <c r="AH33" s="99">
        <f t="shared" si="1"/>
        <v>0</v>
      </c>
      <c r="AI33" s="99">
        <f>SUMIFS(通讯通路门店!$BB:$BB,通讯通路门店!$S:$S,$G33)</f>
        <v>0</v>
      </c>
      <c r="AJ33" s="99">
        <f>SUMIFS(通讯通路门店!$BE:$BE,通讯通路门店!$S:$S,$G33)</f>
        <v>0</v>
      </c>
      <c r="AK33" s="99">
        <f>SUMIFS(通讯通路门店!$BG:$BG,通讯通路门店!$S:$S,$G33)</f>
        <v>0</v>
      </c>
      <c r="AL33" s="99">
        <f>SUMIFS(通讯通路门店!$BC:$BC,通讯通路门店!$S:$S,$G33)</f>
        <v>0</v>
      </c>
      <c r="AM33" s="99">
        <f>SUMIFS(通讯通路门店!$BD:$BD,通讯通路门店!$S:$S,$G33)</f>
        <v>0</v>
      </c>
      <c r="AN33" s="99">
        <f>SUMIFS(通讯通路门店!$BF:$BF,通讯通路门店!$S:$S,$G33)</f>
        <v>0</v>
      </c>
      <c r="AO33" s="99">
        <f t="shared" si="2"/>
        <v>0</v>
      </c>
      <c r="AP33" s="99">
        <f>SUMIFS(通讯通路门店!$K:$K,通讯通路门店!$S:$S,$G33)</f>
        <v>0</v>
      </c>
      <c r="AR33" s="99">
        <f>SUMIFS(通讯通路门店!$T:$T,通讯通路门店!$S:$S,$G33)</f>
        <v>0</v>
      </c>
      <c r="AS33" s="99">
        <f>SUMIFS(通讯通路门店!$U:$U,通讯通路门店!$S:$S,$G33)</f>
        <v>0</v>
      </c>
      <c r="AT33" s="99">
        <f>SUMIFS(通讯通路门店!$V:$V,通讯通路门店!$S:$S,$G33)</f>
        <v>0</v>
      </c>
      <c r="AU33" s="99">
        <f>SUMIFS(通讯通路门店!$W:$W,通讯通路门店!$S:$S,$G33)</f>
        <v>0</v>
      </c>
      <c r="AV33" s="99">
        <f>SUMIFS(通讯通路门店!$Z:$Z,通讯通路门店!$S:$S,$G33)</f>
        <v>0</v>
      </c>
      <c r="AW33" s="99">
        <f>SUMIFS(通讯通路门店!$AB:$AB,通讯通路门店!$S:$S,$G33)</f>
        <v>0</v>
      </c>
      <c r="AX33" s="99">
        <f>SUMIFS(通讯通路门店!$X:$X,通讯通路门店!$S:$S,$G33)</f>
        <v>0</v>
      </c>
      <c r="AY33" s="99">
        <f>SUMIFS(通讯通路门店!$Y:$Y,通讯通路门店!$S:$S,$G33)</f>
        <v>0</v>
      </c>
      <c r="AZ33" s="99">
        <f>SUMIFS(通讯通路门店!$AA:$AA,通讯通路门店!$S:$S,$G33)</f>
        <v>0</v>
      </c>
      <c r="BA33" s="99">
        <f t="shared" si="3"/>
        <v>0</v>
      </c>
      <c r="BB33" s="99">
        <f t="shared" si="4"/>
        <v>0</v>
      </c>
      <c r="BC33" s="99">
        <f>SUMIFS(通讯通路门店!$W:$W,通讯通路门店!$S:$S,$G33,通讯通路门店!$J:$J,"荣耀体验店")+SUMIFS(通讯通路门店!$W:$W,通讯通路门店!$S:$S,$G33,通讯通路门店!$J:$J,"荣耀授权专卖店")</f>
        <v>0</v>
      </c>
      <c r="BD33" s="99">
        <f>SUMIFS(通讯通路门店!$Z:$Z,通讯通路门店!$S:$S,$G33,通讯通路门店!$J:$J,"VIVO体验店")</f>
        <v>0</v>
      </c>
      <c r="BE33" s="99">
        <f>SUMIFS(通讯通路门店!$AB:$AB,通讯通路门店!$S:$S,$G33,通讯通路门店!$J:$J,"OPPO体验店")</f>
        <v>0</v>
      </c>
      <c r="BF33" s="99">
        <f>SUMIFS(通讯通路门店!$X:$X,通讯通路门店!$S:$S,$G33,通讯通路门店!$J:$J,"华为授权体验店")+SUMIFS(通讯通路门店!$AA:$AA,通讯通路门店!$S:$S,$G33,通讯通路门店!$J:$J,"华为堡垒店")</f>
        <v>0</v>
      </c>
      <c r="BG33" s="99">
        <f>SUMIFS(通讯通路门店!$Y:$Y,通讯通路门店!$S:$S,$G33,通讯通路门店!$J:$J,"小米体验店")</f>
        <v>0</v>
      </c>
      <c r="BH33" s="99">
        <f>SUMIFS(通讯通路门店!$AA:$AA,通讯通路门店!$S:$S,$G33,通讯通路门店!$J:$J,"苹果体验店")</f>
        <v>0</v>
      </c>
      <c r="BI33" s="99">
        <f>SUMIFS(通讯通路门店!$K:$K,通讯通路门店!$S:$S,$G33,通讯通路门店!$J:$J,"其他品牌专卖店")</f>
        <v>0</v>
      </c>
      <c r="BJ33" s="99">
        <f>SUMIFS(通讯通路门店!$AC:$AC,通讯通路门店!$S:$S,$G33)</f>
        <v>0</v>
      </c>
      <c r="BK33" s="99">
        <f>SUMIFS(通讯通路门店!$AD:$AD,通讯通路门店!$S:$S,$G33)</f>
        <v>0</v>
      </c>
      <c r="BL33" s="99">
        <f>SUMIFS(通讯通路门店!$AE:$AE,通讯通路门店!$S:$S,$G33)</f>
        <v>0</v>
      </c>
      <c r="BM33" s="99">
        <f>SUMIFS(通讯通路门店!$AF:$AF,通讯通路门店!$S:$S,$G33)</f>
        <v>0</v>
      </c>
      <c r="BN33" s="99">
        <f>SUMIFS(通讯通路门店!$AG:$AG,通讯通路门店!$S:$S,$G33)</f>
        <v>0</v>
      </c>
      <c r="BO33" s="99">
        <f>SUMIFS(通讯通路门店!$AH:$AH,通讯通路门店!$S:$S,$G33)</f>
        <v>0</v>
      </c>
      <c r="BP33" s="99">
        <f>SUMIFS(通讯通路门店!$AI:$AI,通讯通路门店!$S:$S,$G33)</f>
        <v>0</v>
      </c>
    </row>
    <row r="34" s="83" customFormat="1" ht="13.9" customHeight="1" spans="1:69">
      <c r="A34" s="99" t="str">
        <f>IFERROR(_xlfn.XLOOKUP($G34,通讯通路门店!$S$4:$S$993931,通讯通路门店!$A$4:$A$993931,0,0),"")</f>
        <v>海南省</v>
      </c>
      <c r="B34" s="99" t="str">
        <f>IFERROR(_xlfn.XLOOKUP($G34,通讯通路门店!$S$4:$S$993931,通讯通路门店!$B$4:$B$993931,0,0),"")</f>
        <v>东方市</v>
      </c>
      <c r="C34" s="99" t="str">
        <f>IFERROR(_xlfn.XLOOKUP($G34,通讯通路门店!$S$4:$S$993931,通讯通路门店!$C$4:$C$993931,0,0),"")</f>
        <v>东方市</v>
      </c>
      <c r="D34" s="99" t="str">
        <f>IFERROR(_xlfn.XLOOKUP($G34,通讯通路门店!$S$4:$S$993931,通讯通路门店!$D$4:$D$993931,0,0),"")</f>
        <v>八所镇</v>
      </c>
      <c r="G34" s="101" t="str">
        <v>东方市东海高信手机卖场</v>
      </c>
      <c r="H34" s="102" t="str">
        <f>IFERROR(_xlfn.XLOOKUP($G34,通讯通路门店!$S$4:$S$993931,通讯通路门店!$R$4:$R$993931,0,0),"")</f>
        <v>100022518601</v>
      </c>
      <c r="U34" s="99">
        <f>COUNTIF(通讯通路门店!$S:$S,$G34)</f>
        <v>3</v>
      </c>
      <c r="V34" s="99">
        <f>COUNTIFS(通讯通路门店!$S:$S,$G34,通讯通路门店!$J:$J,"综合卖场")</f>
        <v>2</v>
      </c>
      <c r="W34" s="99">
        <f>SUMIFS(通讯通路门店!$AJ:$AJ,通讯通路门店!$S:$S,通讯客户沙盘!$G34)</f>
        <v>2</v>
      </c>
      <c r="X34" s="99">
        <f t="shared" si="0"/>
        <v>0</v>
      </c>
      <c r="Y34" s="99">
        <f>COUNTIFS(通讯通路门店!$S:$S,$G34,通讯通路门店!$J:$J,"荣耀体验店")+COUNTIFS(通讯通路门店!$S:$S,$G34,通讯通路门店!$J:$J,"荣耀授权专卖店")</f>
        <v>0</v>
      </c>
      <c r="Z34" s="99">
        <f>COUNTIFS(通讯通路门店!$S:$S,$G34,通讯通路门店!$J:$J,"VIVO体验店")</f>
        <v>0</v>
      </c>
      <c r="AA34" s="99">
        <f>COUNTIFS(通讯通路门店!$S:$S,$G34,通讯通路门店!$J:$J,"OPPO体验店")</f>
        <v>0</v>
      </c>
      <c r="AB34" s="99">
        <f>COUNTIFS(通讯通路门店!$S:$S,$G34,通讯通路门店!$J:$J,"华为授权体验店")+COUNTIFS(通讯通路门店!$S:$S,$G34,通讯通路门店!$J:$J,"华为堡垒店")</f>
        <v>0</v>
      </c>
      <c r="AC34" s="99">
        <f>COUNTIFS(通讯通路门店!$S:$S,$G34,通讯通路门店!$J:$J,"小米体验店")</f>
        <v>0</v>
      </c>
      <c r="AD34" s="99">
        <f>COUNTIFS(通讯通路门店!$S:$S,$G34,通讯通路门店!$J:$J,"苹果体验店")</f>
        <v>0</v>
      </c>
      <c r="AE34" s="99">
        <f>COUNTIFS(通讯通路门店!$S:$S,$G34,通讯通路门店!$J:$J,"其他品牌专卖店")</f>
        <v>0</v>
      </c>
      <c r="AF34" s="99">
        <f>SUMIFS(通讯通路门店!$BI:$BI,通讯通路门店!$S:$S,$G34)</f>
        <v>10</v>
      </c>
      <c r="AG34" s="99">
        <f>SUMIFS(通讯通路门店!$BH:$BH,通讯通路门店!$S:$S,$G34)</f>
        <v>6</v>
      </c>
      <c r="AH34" s="99">
        <f t="shared" si="1"/>
        <v>6</v>
      </c>
      <c r="AI34" s="99">
        <f>SUMIFS(通讯通路门店!$BB:$BB,通讯通路门店!$S:$S,$G34)</f>
        <v>1</v>
      </c>
      <c r="AJ34" s="99">
        <f>SUMIFS(通讯通路门店!$BE:$BE,通讯通路门店!$S:$S,$G34)</f>
        <v>2</v>
      </c>
      <c r="AK34" s="99">
        <f>SUMIFS(通讯通路门店!$BG:$BG,通讯通路门店!$S:$S,$G34)</f>
        <v>3</v>
      </c>
      <c r="AL34" s="99">
        <f>SUMIFS(通讯通路门店!$BC:$BC,通讯通路门店!$S:$S,$G34)</f>
        <v>0</v>
      </c>
      <c r="AM34" s="99">
        <f>SUMIFS(通讯通路门店!$BD:$BD,通讯通路门店!$S:$S,$G34)</f>
        <v>0</v>
      </c>
      <c r="AN34" s="99">
        <f>SUMIFS(通讯通路门店!$BF:$BF,通讯通路门店!$S:$S,$G34)</f>
        <v>0</v>
      </c>
      <c r="AO34" s="99">
        <f t="shared" si="2"/>
        <v>445</v>
      </c>
      <c r="AP34" s="99">
        <f>SUMIFS(通讯通路门店!$K:$K,通讯通路门店!$S:$S,$G34)</f>
        <v>445</v>
      </c>
      <c r="AR34" s="99">
        <f>SUMIFS(通讯通路门店!$T:$T,通讯通路门店!$S:$S,$G34)</f>
        <v>132</v>
      </c>
      <c r="AS34" s="99">
        <f>SUMIFS(通讯通路门店!$U:$U,通讯通路门店!$S:$S,$G34)</f>
        <v>76</v>
      </c>
      <c r="AT34" s="99">
        <f>SUMIFS(通讯通路门店!$V:$V,通讯通路门店!$S:$S,$G34)</f>
        <v>9</v>
      </c>
      <c r="AU34" s="99">
        <f>SUMIFS(通讯通路门店!$W:$W,通讯通路门店!$S:$S,$G34)</f>
        <v>54</v>
      </c>
      <c r="AV34" s="99">
        <f>SUMIFS(通讯通路门店!$Z:$Z,通讯通路门店!$S:$S,$G34)</f>
        <v>62</v>
      </c>
      <c r="AW34" s="99">
        <f>SUMIFS(通讯通路门店!$AB:$AB,通讯通路门店!$S:$S,$G34)</f>
        <v>88</v>
      </c>
      <c r="AX34" s="99">
        <f>SUMIFS(通讯通路门店!$X:$X,通讯通路门店!$S:$S,$G34)</f>
        <v>0</v>
      </c>
      <c r="AY34" s="99">
        <f>SUMIFS(通讯通路门店!$Y:$Y,通讯通路门店!$S:$S,$G34)</f>
        <v>11</v>
      </c>
      <c r="AZ34" s="99">
        <f>SUMIFS(通讯通路门店!$AA:$AA,通讯通路门店!$S:$S,$G34)</f>
        <v>2</v>
      </c>
      <c r="BA34" s="99">
        <f t="shared" si="3"/>
        <v>445</v>
      </c>
      <c r="BB34" s="99">
        <f t="shared" si="4"/>
        <v>0</v>
      </c>
      <c r="BC34" s="99">
        <f>SUMIFS(通讯通路门店!$W:$W,通讯通路门店!$S:$S,$G34,通讯通路门店!$J:$J,"荣耀体验店")+SUMIFS(通讯通路门店!$W:$W,通讯通路门店!$S:$S,$G34,通讯通路门店!$J:$J,"荣耀授权专卖店")</f>
        <v>0</v>
      </c>
      <c r="BD34" s="99">
        <f>SUMIFS(通讯通路门店!$Z:$Z,通讯通路门店!$S:$S,$G34,通讯通路门店!$J:$J,"VIVO体验店")</f>
        <v>0</v>
      </c>
      <c r="BE34" s="99">
        <f>SUMIFS(通讯通路门店!$AB:$AB,通讯通路门店!$S:$S,$G34,通讯通路门店!$J:$J,"OPPO体验店")</f>
        <v>0</v>
      </c>
      <c r="BF34" s="99">
        <f>SUMIFS(通讯通路门店!$X:$X,通讯通路门店!$S:$S,$G34,通讯通路门店!$J:$J,"华为授权体验店")+SUMIFS(通讯通路门店!$AA:$AA,通讯通路门店!$S:$S,$G34,通讯通路门店!$J:$J,"华为堡垒店")</f>
        <v>0</v>
      </c>
      <c r="BG34" s="99">
        <f>SUMIFS(通讯通路门店!$Y:$Y,通讯通路门店!$S:$S,$G34,通讯通路门店!$J:$J,"小米体验店")</f>
        <v>0</v>
      </c>
      <c r="BH34" s="99">
        <f>SUMIFS(通讯通路门店!$AA:$AA,通讯通路门店!$S:$S,$G34,通讯通路门店!$J:$J,"苹果体验店")</f>
        <v>0</v>
      </c>
      <c r="BI34" s="99">
        <f>SUMIFS(通讯通路门店!$K:$K,通讯通路门店!$S:$S,$G34,通讯通路门店!$J:$J,"其他品牌专卖店")</f>
        <v>0</v>
      </c>
      <c r="BJ34" s="99">
        <f>SUMIFS(通讯通路门店!$AC:$AC,通讯通路门店!$S:$S,$G34)</f>
        <v>1</v>
      </c>
      <c r="BK34" s="99">
        <f>SUMIFS(通讯通路门店!$AD:$AD,通讯通路门店!$S:$S,$G34)</f>
        <v>0</v>
      </c>
      <c r="BL34" s="99">
        <f>SUMIFS(通讯通路门店!$AE:$AE,通讯通路门店!$S:$S,$G34)</f>
        <v>3</v>
      </c>
      <c r="BM34" s="99">
        <f>SUMIFS(通讯通路门店!$AF:$AF,通讯通路门店!$S:$S,$G34)</f>
        <v>1</v>
      </c>
      <c r="BN34" s="99">
        <f>SUMIFS(通讯通路门店!$AG:$AG,通讯通路门店!$S:$S,$G34)</f>
        <v>1</v>
      </c>
      <c r="BO34" s="99">
        <f>SUMIFS(通讯通路门店!$AH:$AH,通讯通路门店!$S:$S,$G34)</f>
        <v>4</v>
      </c>
      <c r="BP34" s="99">
        <f>SUMIFS(通讯通路门店!$AI:$AI,通讯通路门店!$S:$S,$G34)</f>
        <v>1</v>
      </c>
    </row>
    <row r="35" s="83" customFormat="1" ht="13.9" customHeight="1" spans="1:69">
      <c r="A35" s="99" t="str">
        <f>IFERROR(_xlfn.XLOOKUP($G35,通讯通路门店!$S$4:$S$993931,通讯通路门店!$A$4:$A$993931,0,0),"")</f>
        <v>海南省</v>
      </c>
      <c r="B35" s="99" t="str">
        <f>IFERROR(_xlfn.XLOOKUP($G35,通讯通路门店!$S$4:$S$993931,通讯通路门店!$B$4:$B$993931,0,0),"")</f>
        <v>东方市</v>
      </c>
      <c r="C35" s="99" t="str">
        <f>IFERROR(_xlfn.XLOOKUP($G35,通讯通路门店!$S$4:$S$993931,通讯通路门店!$C$4:$C$993931,0,0),"")</f>
        <v>东方市</v>
      </c>
      <c r="D35" s="99" t="str">
        <f>IFERROR(_xlfn.XLOOKUP($G35,通讯通路门店!$S$4:$S$993931,通讯通路门店!$D$4:$D$993931,0,0),"")</f>
        <v>新龙镇</v>
      </c>
      <c r="G35" s="101" t="str">
        <v>东方华侨经济区一铭手机专营店(个体工商户)</v>
      </c>
      <c r="H35" s="102" t="str">
        <f>IFERROR(_xlfn.XLOOKUP($G35,通讯通路门店!$S$4:$S$993931,通讯通路门店!$R$4:$R$993931,0,0),"")</f>
        <v>200024855601</v>
      </c>
      <c r="U35" s="99">
        <f>COUNTIF(通讯通路门店!$S:$S,$G35)</f>
        <v>1</v>
      </c>
      <c r="V35" s="99">
        <f>COUNTIFS(通讯通路门店!$S:$S,$G35,通讯通路门店!$J:$J,"综合卖场")</f>
        <v>1</v>
      </c>
      <c r="W35" s="99">
        <f>SUMIFS(通讯通路门店!$AJ:$AJ,通讯通路门店!$S:$S,通讯客户沙盘!$G35)</f>
        <v>1</v>
      </c>
      <c r="X35" s="99">
        <f t="shared" si="0"/>
        <v>0</v>
      </c>
      <c r="Y35" s="99">
        <f>COUNTIFS(通讯通路门店!$S:$S,$G35,通讯通路门店!$J:$J,"荣耀体验店")+COUNTIFS(通讯通路门店!$S:$S,$G35,通讯通路门店!$J:$J,"荣耀授权专卖店")</f>
        <v>0</v>
      </c>
      <c r="Z35" s="99">
        <f>COUNTIFS(通讯通路门店!$S:$S,$G35,通讯通路门店!$J:$J,"VIVO体验店")</f>
        <v>0</v>
      </c>
      <c r="AA35" s="99">
        <f>COUNTIFS(通讯通路门店!$S:$S,$G35,通讯通路门店!$J:$J,"OPPO体验店")</f>
        <v>0</v>
      </c>
      <c r="AB35" s="99">
        <f>COUNTIFS(通讯通路门店!$S:$S,$G35,通讯通路门店!$J:$J,"华为授权体验店")+COUNTIFS(通讯通路门店!$S:$S,$G35,通讯通路门店!$J:$J,"华为堡垒店")</f>
        <v>0</v>
      </c>
      <c r="AC35" s="99">
        <f>COUNTIFS(通讯通路门店!$S:$S,$G35,通讯通路门店!$J:$J,"小米体验店")</f>
        <v>0</v>
      </c>
      <c r="AD35" s="99">
        <f>COUNTIFS(通讯通路门店!$S:$S,$G35,通讯通路门店!$J:$J,"苹果体验店")</f>
        <v>0</v>
      </c>
      <c r="AE35" s="99">
        <f>COUNTIFS(通讯通路门店!$S:$S,$G35,通讯通路门店!$J:$J,"其他品牌专卖店")</f>
        <v>0</v>
      </c>
      <c r="AF35" s="99">
        <f>SUMIFS(通讯通路门店!$BI:$BI,通讯通路门店!$S:$S,$G35)</f>
        <v>1</v>
      </c>
      <c r="AG35" s="99">
        <f>SUMIFS(通讯通路门店!$BH:$BH,通讯通路门店!$S:$S,$G35)</f>
        <v>1</v>
      </c>
      <c r="AH35" s="99">
        <f t="shared" si="1"/>
        <v>0</v>
      </c>
      <c r="AI35" s="99">
        <f>SUMIFS(通讯通路门店!$BB:$BB,通讯通路门店!$S:$S,$G35)</f>
        <v>0</v>
      </c>
      <c r="AJ35" s="99">
        <f>SUMIFS(通讯通路门店!$BE:$BE,通讯通路门店!$S:$S,$G35)</f>
        <v>0</v>
      </c>
      <c r="AK35" s="99">
        <f>SUMIFS(通讯通路门店!$BG:$BG,通讯通路门店!$S:$S,$G35)</f>
        <v>0</v>
      </c>
      <c r="AL35" s="99">
        <f>SUMIFS(通讯通路门店!$BC:$BC,通讯通路门店!$S:$S,$G35)</f>
        <v>0</v>
      </c>
      <c r="AM35" s="99">
        <f>SUMIFS(通讯通路门店!$BD:$BD,通讯通路门店!$S:$S,$G35)</f>
        <v>0</v>
      </c>
      <c r="AN35" s="99">
        <f>SUMIFS(通讯通路门店!$BF:$BF,通讯通路门店!$S:$S,$G35)</f>
        <v>0</v>
      </c>
      <c r="AO35" s="99">
        <f t="shared" si="2"/>
        <v>95</v>
      </c>
      <c r="AP35" s="99">
        <f>SUMIFS(通讯通路门店!$K:$K,通讯通路门店!$S:$S,$G35)</f>
        <v>95</v>
      </c>
      <c r="AR35" s="99">
        <f>SUMIFS(通讯通路门店!$T:$T,通讯通路门店!$S:$S,$G35)</f>
        <v>36</v>
      </c>
      <c r="AS35" s="99">
        <f>SUMIFS(通讯通路门店!$U:$U,通讯通路门店!$S:$S,$G35)</f>
        <v>12</v>
      </c>
      <c r="AT35" s="99">
        <f>SUMIFS(通讯通路门店!$V:$V,通讯通路门店!$S:$S,$G35)</f>
        <v>0</v>
      </c>
      <c r="AU35" s="99">
        <f>SUMIFS(通讯通路门店!$W:$W,通讯通路门店!$S:$S,$G35)</f>
        <v>10</v>
      </c>
      <c r="AV35" s="99">
        <f>SUMIFS(通讯通路门店!$Z:$Z,通讯通路门店!$S:$S,$G35)</f>
        <v>14</v>
      </c>
      <c r="AW35" s="99">
        <f>SUMIFS(通讯通路门店!$AB:$AB,通讯通路门店!$S:$S,$G35)</f>
        <v>20</v>
      </c>
      <c r="AX35" s="99">
        <f>SUMIFS(通讯通路门店!$X:$X,通讯通路门店!$S:$S,$G35)</f>
        <v>3</v>
      </c>
      <c r="AY35" s="99">
        <f>SUMIFS(通讯通路门店!$Y:$Y,通讯通路门店!$S:$S,$G35)</f>
        <v>0</v>
      </c>
      <c r="AZ35" s="99">
        <f>SUMIFS(通讯通路门店!$AA:$AA,通讯通路门店!$S:$S,$G35)</f>
        <v>0</v>
      </c>
      <c r="BA35" s="99">
        <f t="shared" si="3"/>
        <v>95</v>
      </c>
      <c r="BB35" s="99">
        <f t="shared" si="4"/>
        <v>0</v>
      </c>
      <c r="BC35" s="99">
        <f>SUMIFS(通讯通路门店!$W:$W,通讯通路门店!$S:$S,$G35,通讯通路门店!$J:$J,"荣耀体验店")+SUMIFS(通讯通路门店!$W:$W,通讯通路门店!$S:$S,$G35,通讯通路门店!$J:$J,"荣耀授权专卖店")</f>
        <v>0</v>
      </c>
      <c r="BD35" s="99">
        <f>SUMIFS(通讯通路门店!$Z:$Z,通讯通路门店!$S:$S,$G35,通讯通路门店!$J:$J,"VIVO体验店")</f>
        <v>0</v>
      </c>
      <c r="BE35" s="99">
        <f>SUMIFS(通讯通路门店!$AB:$AB,通讯通路门店!$S:$S,$G35,通讯通路门店!$J:$J,"OPPO体验店")</f>
        <v>0</v>
      </c>
      <c r="BF35" s="99">
        <f>SUMIFS(通讯通路门店!$X:$X,通讯通路门店!$S:$S,$G35,通讯通路门店!$J:$J,"华为授权体验店")+SUMIFS(通讯通路门店!$AA:$AA,通讯通路门店!$S:$S,$G35,通讯通路门店!$J:$J,"华为堡垒店")</f>
        <v>0</v>
      </c>
      <c r="BG35" s="99">
        <f>SUMIFS(通讯通路门店!$Y:$Y,通讯通路门店!$S:$S,$G35,通讯通路门店!$J:$J,"小米体验店")</f>
        <v>0</v>
      </c>
      <c r="BH35" s="99">
        <f>SUMIFS(通讯通路门店!$AA:$AA,通讯通路门店!$S:$S,$G35,通讯通路门店!$J:$J,"苹果体验店")</f>
        <v>0</v>
      </c>
      <c r="BI35" s="99">
        <f>SUMIFS(通讯通路门店!$K:$K,通讯通路门店!$S:$S,$G35,通讯通路门店!$J:$J,"其他品牌专卖店")</f>
        <v>0</v>
      </c>
      <c r="BJ35" s="99">
        <f>SUMIFS(通讯通路门店!$AC:$AC,通讯通路门店!$S:$S,$G35)</f>
        <v>0</v>
      </c>
      <c r="BK35" s="99">
        <f>SUMIFS(通讯通路门店!$AD:$AD,通讯通路门店!$S:$S,$G35)</f>
        <v>0</v>
      </c>
      <c r="BL35" s="99">
        <f>SUMIFS(通讯通路门店!$AE:$AE,通讯通路门店!$S:$S,$G35)</f>
        <v>0</v>
      </c>
      <c r="BM35" s="99">
        <f>SUMIFS(通讯通路门店!$AF:$AF,通讯通路门店!$S:$S,$G35)</f>
        <v>0</v>
      </c>
      <c r="BN35" s="99">
        <f>SUMIFS(通讯通路门店!$AG:$AG,通讯通路门店!$S:$S,$G35)</f>
        <v>0</v>
      </c>
      <c r="BO35" s="99">
        <f>SUMIFS(通讯通路门店!$AH:$AH,通讯通路门店!$S:$S,$G35)</f>
        <v>0</v>
      </c>
      <c r="BP35" s="99">
        <f>SUMIFS(通讯通路门店!$AI:$AI,通讯通路门店!$S:$S,$G35)</f>
        <v>0</v>
      </c>
    </row>
    <row r="36" s="83" customFormat="1" ht="13.9" customHeight="1" spans="1:69">
      <c r="A36" s="99" t="str">
        <f>IFERROR(_xlfn.XLOOKUP($G36,通讯通路门店!$S$4:$S$993931,通讯通路门店!$A$4:$A$993931,0,0),"")</f>
        <v>海南省</v>
      </c>
      <c r="B36" s="99" t="str">
        <f>IFERROR(_xlfn.XLOOKUP($G36,通讯通路门店!$S$4:$S$993931,通讯通路门店!$B$4:$B$993931,0,0),"")</f>
        <v>东方市</v>
      </c>
      <c r="C36" s="99" t="str">
        <f>IFERROR(_xlfn.XLOOKUP($G36,通讯通路门店!$S$4:$S$993931,通讯通路门店!$C$4:$C$993931,0,0),"")</f>
        <v>东方市</v>
      </c>
      <c r="D36" s="99" t="str">
        <f>IFERROR(_xlfn.XLOOKUP($G36,通讯通路门店!$S$4:$S$993931,通讯通路门店!$D$4:$D$993931,0,0),"")</f>
        <v>大田镇</v>
      </c>
      <c r="G36" s="101" t="str">
        <v>东方大田翰翰通讯店（个体工商户）</v>
      </c>
      <c r="H36" s="102" t="str">
        <f>IFERROR(_xlfn.XLOOKUP($G36,通讯通路门店!$S$4:$S$993931,通讯通路门店!$R$4:$R$993931,0,0),"")</f>
        <v>200024928001</v>
      </c>
      <c r="U36" s="99">
        <f>COUNTIF(通讯通路门店!$S:$S,$G36)</f>
        <v>1</v>
      </c>
      <c r="V36" s="99">
        <f>COUNTIFS(通讯通路门店!$S:$S,$G36,通讯通路门店!$J:$J,"综合卖场")</f>
        <v>1</v>
      </c>
      <c r="W36" s="99">
        <f>SUMIFS(通讯通路门店!$AJ:$AJ,通讯通路门店!$S:$S,通讯客户沙盘!$G36)</f>
        <v>1</v>
      </c>
      <c r="X36" s="99">
        <f t="shared" si="0"/>
        <v>0</v>
      </c>
      <c r="Y36" s="99">
        <f>COUNTIFS(通讯通路门店!$S:$S,$G36,通讯通路门店!$J:$J,"荣耀体验店")+COUNTIFS(通讯通路门店!$S:$S,$G36,通讯通路门店!$J:$J,"荣耀授权专卖店")</f>
        <v>0</v>
      </c>
      <c r="Z36" s="99">
        <f>COUNTIFS(通讯通路门店!$S:$S,$G36,通讯通路门店!$J:$J,"VIVO体验店")</f>
        <v>0</v>
      </c>
      <c r="AA36" s="99">
        <f>COUNTIFS(通讯通路门店!$S:$S,$G36,通讯通路门店!$J:$J,"OPPO体验店")</f>
        <v>0</v>
      </c>
      <c r="AB36" s="99">
        <f>COUNTIFS(通讯通路门店!$S:$S,$G36,通讯通路门店!$J:$J,"华为授权体验店")+COUNTIFS(通讯通路门店!$S:$S,$G36,通讯通路门店!$J:$J,"华为堡垒店")</f>
        <v>0</v>
      </c>
      <c r="AC36" s="99">
        <f>COUNTIFS(通讯通路门店!$S:$S,$G36,通讯通路门店!$J:$J,"小米体验店")</f>
        <v>0</v>
      </c>
      <c r="AD36" s="99">
        <f>COUNTIFS(通讯通路门店!$S:$S,$G36,通讯通路门店!$J:$J,"苹果体验店")</f>
        <v>0</v>
      </c>
      <c r="AE36" s="99">
        <f>COUNTIFS(通讯通路门店!$S:$S,$G36,通讯通路门店!$J:$J,"其他品牌专卖店")</f>
        <v>0</v>
      </c>
      <c r="AF36" s="99">
        <f>SUMIFS(通讯通路门店!$BI:$BI,通讯通路门店!$S:$S,$G36)</f>
        <v>2</v>
      </c>
      <c r="AG36" s="99">
        <f>SUMIFS(通讯通路门店!$BH:$BH,通讯通路门店!$S:$S,$G36)</f>
        <v>2</v>
      </c>
      <c r="AH36" s="99">
        <f t="shared" si="1"/>
        <v>0</v>
      </c>
      <c r="AI36" s="99">
        <f>SUMIFS(通讯通路门店!$BB:$BB,通讯通路门店!$S:$S,$G36)</f>
        <v>0</v>
      </c>
      <c r="AJ36" s="99">
        <f>SUMIFS(通讯通路门店!$BE:$BE,通讯通路门店!$S:$S,$G36)</f>
        <v>0</v>
      </c>
      <c r="AK36" s="99">
        <f>SUMIFS(通讯通路门店!$BG:$BG,通讯通路门店!$S:$S,$G36)</f>
        <v>0</v>
      </c>
      <c r="AL36" s="99">
        <f>SUMIFS(通讯通路门店!$BC:$BC,通讯通路门店!$S:$S,$G36)</f>
        <v>0</v>
      </c>
      <c r="AM36" s="99">
        <f>SUMIFS(通讯通路门店!$BD:$BD,通讯通路门店!$S:$S,$G36)</f>
        <v>0</v>
      </c>
      <c r="AN36" s="99">
        <f>SUMIFS(通讯通路门店!$BF:$BF,通讯通路门店!$S:$S,$G36)</f>
        <v>0</v>
      </c>
      <c r="AO36" s="99">
        <f t="shared" si="2"/>
        <v>105</v>
      </c>
      <c r="AP36" s="99">
        <f>SUMIFS(通讯通路门店!$K:$K,通讯通路门店!$S:$S,$G36)</f>
        <v>105</v>
      </c>
      <c r="AR36" s="99">
        <f>SUMIFS(通讯通路门店!$T:$T,通讯通路门店!$S:$S,$G36)</f>
        <v>43</v>
      </c>
      <c r="AS36" s="99">
        <f>SUMIFS(通讯通路门店!$U:$U,通讯通路门店!$S:$S,$G36)</f>
        <v>10</v>
      </c>
      <c r="AT36" s="99">
        <f>SUMIFS(通讯通路门店!$V:$V,通讯通路门店!$S:$S,$G36)</f>
        <v>0</v>
      </c>
      <c r="AU36" s="99">
        <f>SUMIFS(通讯通路门店!$W:$W,通讯通路门店!$S:$S,$G36)</f>
        <v>5</v>
      </c>
      <c r="AV36" s="99">
        <f>SUMIFS(通讯通路门店!$Z:$Z,通讯通路门店!$S:$S,$G36)</f>
        <v>17</v>
      </c>
      <c r="AW36" s="99">
        <f>SUMIFS(通讯通路门店!$AB:$AB,通讯通路门店!$S:$S,$G36)</f>
        <v>24</v>
      </c>
      <c r="AX36" s="99">
        <f>SUMIFS(通讯通路门店!$X:$X,通讯通路门店!$S:$S,$G36)</f>
        <v>1</v>
      </c>
      <c r="AY36" s="99">
        <f>SUMIFS(通讯通路门店!$Y:$Y,通讯通路门店!$S:$S,$G36)</f>
        <v>5</v>
      </c>
      <c r="AZ36" s="99">
        <f>SUMIFS(通讯通路门店!$AA:$AA,通讯通路门店!$S:$S,$G36)</f>
        <v>0</v>
      </c>
      <c r="BA36" s="99">
        <f t="shared" si="3"/>
        <v>105</v>
      </c>
      <c r="BB36" s="99">
        <f t="shared" si="4"/>
        <v>0</v>
      </c>
      <c r="BC36" s="99">
        <f>SUMIFS(通讯通路门店!$W:$W,通讯通路门店!$S:$S,$G36,通讯通路门店!$J:$J,"荣耀体验店")+SUMIFS(通讯通路门店!$W:$W,通讯通路门店!$S:$S,$G36,通讯通路门店!$J:$J,"荣耀授权专卖店")</f>
        <v>0</v>
      </c>
      <c r="BD36" s="99">
        <f>SUMIFS(通讯通路门店!$Z:$Z,通讯通路门店!$S:$S,$G36,通讯通路门店!$J:$J,"VIVO体验店")</f>
        <v>0</v>
      </c>
      <c r="BE36" s="99">
        <f>SUMIFS(通讯通路门店!$AB:$AB,通讯通路门店!$S:$S,$G36,通讯通路门店!$J:$J,"OPPO体验店")</f>
        <v>0</v>
      </c>
      <c r="BF36" s="99">
        <f>SUMIFS(通讯通路门店!$X:$X,通讯通路门店!$S:$S,$G36,通讯通路门店!$J:$J,"华为授权体验店")+SUMIFS(通讯通路门店!$AA:$AA,通讯通路门店!$S:$S,$G36,通讯通路门店!$J:$J,"华为堡垒店")</f>
        <v>0</v>
      </c>
      <c r="BG36" s="99">
        <f>SUMIFS(通讯通路门店!$Y:$Y,通讯通路门店!$S:$S,$G36,通讯通路门店!$J:$J,"小米体验店")</f>
        <v>0</v>
      </c>
      <c r="BH36" s="99">
        <f>SUMIFS(通讯通路门店!$AA:$AA,通讯通路门店!$S:$S,$G36,通讯通路门店!$J:$J,"苹果体验店")</f>
        <v>0</v>
      </c>
      <c r="BI36" s="99">
        <f>SUMIFS(通讯通路门店!$K:$K,通讯通路门店!$S:$S,$G36,通讯通路门店!$J:$J,"其他品牌专卖店")</f>
        <v>0</v>
      </c>
      <c r="BJ36" s="99">
        <f>SUMIFS(通讯通路门店!$AC:$AC,通讯通路门店!$S:$S,$G36)</f>
        <v>0</v>
      </c>
      <c r="BK36" s="99">
        <f>SUMIFS(通讯通路门店!$AD:$AD,通讯通路门店!$S:$S,$G36)</f>
        <v>0</v>
      </c>
      <c r="BL36" s="99">
        <f>SUMIFS(通讯通路门店!$AE:$AE,通讯通路门店!$S:$S,$G36)</f>
        <v>0</v>
      </c>
      <c r="BM36" s="99">
        <f>SUMIFS(通讯通路门店!$AF:$AF,通讯通路门店!$S:$S,$G36)</f>
        <v>0</v>
      </c>
      <c r="BN36" s="99">
        <f>SUMIFS(通讯通路门店!$AG:$AG,通讯通路门店!$S:$S,$G36)</f>
        <v>0</v>
      </c>
      <c r="BO36" s="99">
        <f>SUMIFS(通讯通路门店!$AH:$AH,通讯通路门店!$S:$S,$G36)</f>
        <v>0</v>
      </c>
      <c r="BP36" s="99">
        <f>SUMIFS(通讯通路门店!$AI:$AI,通讯通路门店!$S:$S,$G36)</f>
        <v>0</v>
      </c>
    </row>
    <row r="37" s="83" customFormat="1" ht="13.9" customHeight="1" spans="1:69">
      <c r="A37" s="99" t="str">
        <f>IFERROR(_xlfn.XLOOKUP($G37,通讯通路门店!$S$4:$S$993931,通讯通路门店!$A$4:$A$993931,0,0),"")</f>
        <v>海南省</v>
      </c>
      <c r="B37" s="99" t="str">
        <f>IFERROR(_xlfn.XLOOKUP($G37,通讯通路门店!$S$4:$S$993931,通讯通路门店!$B$4:$B$993931,0,0),"")</f>
        <v>东方市</v>
      </c>
      <c r="C37" s="99" t="str">
        <f>IFERROR(_xlfn.XLOOKUP($G37,通讯通路门店!$S$4:$S$993931,通讯通路门店!$C$4:$C$993931,0,0),"")</f>
        <v>东方市</v>
      </c>
      <c r="D37" s="99" t="str">
        <f>IFERROR(_xlfn.XLOOKUP($G37,通讯通路门店!$S$4:$S$993931,通讯通路门店!$D$4:$D$993931,0,0),"")</f>
        <v>八所镇</v>
      </c>
      <c r="G37" s="101" t="str">
        <v>东方八所迅达手机专营店</v>
      </c>
      <c r="H37" s="102" t="str">
        <f>IFERROR(_xlfn.XLOOKUP($G37,通讯通路门店!$S$4:$S$993931,通讯通路门店!$R$4:$R$993931,0,0),"")</f>
        <v>100049753001</v>
      </c>
      <c r="U37" s="99">
        <f>COUNTIF(通讯通路门店!$S:$S,$G37)</f>
        <v>1</v>
      </c>
      <c r="V37" s="99">
        <f>COUNTIFS(通讯通路门店!$S:$S,$G37,通讯通路门店!$J:$J,"综合卖场")</f>
        <v>1</v>
      </c>
      <c r="W37" s="99">
        <f>SUMIFS(通讯通路门店!$AJ:$AJ,通讯通路门店!$S:$S,通讯客户沙盘!$G37)</f>
        <v>1</v>
      </c>
      <c r="X37" s="99">
        <f t="shared" si="0"/>
        <v>0</v>
      </c>
      <c r="Y37" s="99">
        <f>COUNTIFS(通讯通路门店!$S:$S,$G37,通讯通路门店!$J:$J,"荣耀体验店")+COUNTIFS(通讯通路门店!$S:$S,$G37,通讯通路门店!$J:$J,"荣耀授权专卖店")</f>
        <v>0</v>
      </c>
      <c r="Z37" s="99">
        <f>COUNTIFS(通讯通路门店!$S:$S,$G37,通讯通路门店!$J:$J,"VIVO体验店")</f>
        <v>0</v>
      </c>
      <c r="AA37" s="99">
        <f>COUNTIFS(通讯通路门店!$S:$S,$G37,通讯通路门店!$J:$J,"OPPO体验店")</f>
        <v>0</v>
      </c>
      <c r="AB37" s="99">
        <f>COUNTIFS(通讯通路门店!$S:$S,$G37,通讯通路门店!$J:$J,"华为授权体验店")+COUNTIFS(通讯通路门店!$S:$S,$G37,通讯通路门店!$J:$J,"华为堡垒店")</f>
        <v>0</v>
      </c>
      <c r="AC37" s="99">
        <f>COUNTIFS(通讯通路门店!$S:$S,$G37,通讯通路门店!$J:$J,"小米体验店")</f>
        <v>0</v>
      </c>
      <c r="AD37" s="99">
        <f>COUNTIFS(通讯通路门店!$S:$S,$G37,通讯通路门店!$J:$J,"苹果体验店")</f>
        <v>0</v>
      </c>
      <c r="AE37" s="99">
        <f>COUNTIFS(通讯通路门店!$S:$S,$G37,通讯通路门店!$J:$J,"其他品牌专卖店")</f>
        <v>0</v>
      </c>
      <c r="AF37" s="99">
        <f>SUMIFS(通讯通路门店!$BI:$BI,通讯通路门店!$S:$S,$G37)</f>
        <v>1</v>
      </c>
      <c r="AG37" s="99">
        <f>SUMIFS(通讯通路门店!$BH:$BH,通讯通路门店!$S:$S,$G37)</f>
        <v>1</v>
      </c>
      <c r="AH37" s="99">
        <f t="shared" si="1"/>
        <v>0</v>
      </c>
      <c r="AI37" s="99">
        <f>SUMIFS(通讯通路门店!$BB:$BB,通讯通路门店!$S:$S,$G37)</f>
        <v>0</v>
      </c>
      <c r="AJ37" s="99">
        <f>SUMIFS(通讯通路门店!$BE:$BE,通讯通路门店!$S:$S,$G37)</f>
        <v>0</v>
      </c>
      <c r="AK37" s="99">
        <f>SUMIFS(通讯通路门店!$BG:$BG,通讯通路门店!$S:$S,$G37)</f>
        <v>0</v>
      </c>
      <c r="AL37" s="99">
        <f>SUMIFS(通讯通路门店!$BC:$BC,通讯通路门店!$S:$S,$G37)</f>
        <v>0</v>
      </c>
      <c r="AM37" s="99">
        <f>SUMIFS(通讯通路门店!$BD:$BD,通讯通路门店!$S:$S,$G37)</f>
        <v>0</v>
      </c>
      <c r="AN37" s="99">
        <f>SUMIFS(通讯通路门店!$BF:$BF,通讯通路门店!$S:$S,$G37)</f>
        <v>0</v>
      </c>
      <c r="AO37" s="99">
        <f t="shared" si="2"/>
        <v>49</v>
      </c>
      <c r="AP37" s="99">
        <f>SUMIFS(通讯通路门店!$K:$K,通讯通路门店!$S:$S,$G37)</f>
        <v>49</v>
      </c>
      <c r="AR37" s="99">
        <f>SUMIFS(通讯通路门店!$T:$T,通讯通路门店!$S:$S,$G37)</f>
        <v>23</v>
      </c>
      <c r="AS37" s="99">
        <f>SUMIFS(通讯通路门店!$U:$U,通讯通路门店!$S:$S,$G37)</f>
        <v>3</v>
      </c>
      <c r="AT37" s="99">
        <f>SUMIFS(通讯通路门店!$V:$V,通讯通路门店!$S:$S,$G37)</f>
        <v>0</v>
      </c>
      <c r="AU37" s="99">
        <f>SUMIFS(通讯通路门店!$W:$W,通讯通路门店!$S:$S,$G37)</f>
        <v>3</v>
      </c>
      <c r="AV37" s="99">
        <f>SUMIFS(通讯通路门店!$Z:$Z,通讯通路门店!$S:$S,$G37)</f>
        <v>7</v>
      </c>
      <c r="AW37" s="99">
        <f>SUMIFS(通讯通路门店!$AB:$AB,通讯通路门店!$S:$S,$G37)</f>
        <v>11</v>
      </c>
      <c r="AX37" s="99">
        <f>SUMIFS(通讯通路门店!$X:$X,通讯通路门店!$S:$S,$G37)</f>
        <v>0</v>
      </c>
      <c r="AY37" s="99">
        <f>SUMIFS(通讯通路门店!$Y:$Y,通讯通路门店!$S:$S,$G37)</f>
        <v>2</v>
      </c>
      <c r="AZ37" s="99">
        <f>SUMIFS(通讯通路门店!$AA:$AA,通讯通路门店!$S:$S,$G37)</f>
        <v>0</v>
      </c>
      <c r="BA37" s="99">
        <f t="shared" si="3"/>
        <v>49</v>
      </c>
      <c r="BB37" s="99">
        <f t="shared" si="4"/>
        <v>0</v>
      </c>
      <c r="BC37" s="99">
        <f>SUMIFS(通讯通路门店!$W:$W,通讯通路门店!$S:$S,$G37,通讯通路门店!$J:$J,"荣耀体验店")+SUMIFS(通讯通路门店!$W:$W,通讯通路门店!$S:$S,$G37,通讯通路门店!$J:$J,"荣耀授权专卖店")</f>
        <v>0</v>
      </c>
      <c r="BD37" s="99">
        <f>SUMIFS(通讯通路门店!$Z:$Z,通讯通路门店!$S:$S,$G37,通讯通路门店!$J:$J,"VIVO体验店")</f>
        <v>0</v>
      </c>
      <c r="BE37" s="99">
        <f>SUMIFS(通讯通路门店!$AB:$AB,通讯通路门店!$S:$S,$G37,通讯通路门店!$J:$J,"OPPO体验店")</f>
        <v>0</v>
      </c>
      <c r="BF37" s="99">
        <f>SUMIFS(通讯通路门店!$X:$X,通讯通路门店!$S:$S,$G37,通讯通路门店!$J:$J,"华为授权体验店")+SUMIFS(通讯通路门店!$AA:$AA,通讯通路门店!$S:$S,$G37,通讯通路门店!$J:$J,"华为堡垒店")</f>
        <v>0</v>
      </c>
      <c r="BG37" s="99">
        <f>SUMIFS(通讯通路门店!$Y:$Y,通讯通路门店!$S:$S,$G37,通讯通路门店!$J:$J,"小米体验店")</f>
        <v>0</v>
      </c>
      <c r="BH37" s="99">
        <f>SUMIFS(通讯通路门店!$AA:$AA,通讯通路门店!$S:$S,$G37,通讯通路门店!$J:$J,"苹果体验店")</f>
        <v>0</v>
      </c>
      <c r="BI37" s="99">
        <f>SUMIFS(通讯通路门店!$K:$K,通讯通路门店!$S:$S,$G37,通讯通路门店!$J:$J,"其他品牌专卖店")</f>
        <v>0</v>
      </c>
      <c r="BJ37" s="99">
        <f>SUMIFS(通讯通路门店!$AC:$AC,通讯通路门店!$S:$S,$G37)</f>
        <v>0</v>
      </c>
      <c r="BK37" s="99">
        <f>SUMIFS(通讯通路门店!$AD:$AD,通讯通路门店!$S:$S,$G37)</f>
        <v>0</v>
      </c>
      <c r="BL37" s="99">
        <f>SUMIFS(通讯通路门店!$AE:$AE,通讯通路门店!$S:$S,$G37)</f>
        <v>0</v>
      </c>
      <c r="BM37" s="99">
        <f>SUMIFS(通讯通路门店!$AF:$AF,通讯通路门店!$S:$S,$G37)</f>
        <v>0</v>
      </c>
      <c r="BN37" s="99">
        <f>SUMIFS(通讯通路门店!$AG:$AG,通讯通路门店!$S:$S,$G37)</f>
        <v>0</v>
      </c>
      <c r="BO37" s="99">
        <f>SUMIFS(通讯通路门店!$AH:$AH,通讯通路门店!$S:$S,$G37)</f>
        <v>0</v>
      </c>
      <c r="BP37" s="99">
        <f>SUMIFS(通讯通路门店!$AI:$AI,通讯通路门店!$S:$S,$G37)</f>
        <v>0</v>
      </c>
    </row>
    <row r="38" s="83" customFormat="1" ht="13.9" customHeight="1" spans="1:69">
      <c r="A38" s="99" t="str">
        <f>IFERROR(_xlfn.XLOOKUP($G38,通讯通路门店!$S$4:$S$993931,通讯通路门店!$A$4:$A$993931,0,0),"")</f>
        <v>海南省</v>
      </c>
      <c r="B38" s="99" t="str">
        <f>IFERROR(_xlfn.XLOOKUP($G38,通讯通路门店!$S$4:$S$993931,通讯通路门店!$B$4:$B$993931,0,0),"")</f>
        <v>东方市</v>
      </c>
      <c r="C38" s="99" t="str">
        <f>IFERROR(_xlfn.XLOOKUP($G38,通讯通路门店!$S$4:$S$993931,通讯通路门店!$C$4:$C$993931,0,0),"")</f>
        <v>东方市</v>
      </c>
      <c r="D38" s="99" t="str">
        <f>IFERROR(_xlfn.XLOOKUP($G38,通讯通路门店!$S$4:$S$993931,通讯通路门店!$D$4:$D$993931,0,0),"")</f>
        <v>八所镇</v>
      </c>
      <c r="G38" s="101" t="str">
        <v>东方八所正拓手机分店</v>
      </c>
      <c r="H38" s="102" t="str">
        <f>IFERROR(_xlfn.XLOOKUP($G38,通讯通路门店!$S$4:$S$993931,通讯通路门店!$R$4:$R$993931,0,0),"")</f>
        <v>100084347301</v>
      </c>
      <c r="U38" s="99">
        <f>COUNTIF(通讯通路门店!$S:$S,$G38)</f>
        <v>1</v>
      </c>
      <c r="V38" s="99">
        <f>COUNTIFS(通讯通路门店!$S:$S,$G38,通讯通路门店!$J:$J,"综合卖场")</f>
        <v>1</v>
      </c>
      <c r="W38" s="99">
        <f>SUMIFS(通讯通路门店!$AJ:$AJ,通讯通路门店!$S:$S,通讯客户沙盘!$G38)</f>
        <v>1</v>
      </c>
      <c r="X38" s="99">
        <f t="shared" si="0"/>
        <v>0</v>
      </c>
      <c r="Y38" s="99">
        <f>COUNTIFS(通讯通路门店!$S:$S,$G38,通讯通路门店!$J:$J,"荣耀体验店")+COUNTIFS(通讯通路门店!$S:$S,$G38,通讯通路门店!$J:$J,"荣耀授权专卖店")</f>
        <v>0</v>
      </c>
      <c r="Z38" s="99">
        <f>COUNTIFS(通讯通路门店!$S:$S,$G38,通讯通路门店!$J:$J,"VIVO体验店")</f>
        <v>0</v>
      </c>
      <c r="AA38" s="99">
        <f>COUNTIFS(通讯通路门店!$S:$S,$G38,通讯通路门店!$J:$J,"OPPO体验店")</f>
        <v>0</v>
      </c>
      <c r="AB38" s="99">
        <f>COUNTIFS(通讯通路门店!$S:$S,$G38,通讯通路门店!$J:$J,"华为授权体验店")+COUNTIFS(通讯通路门店!$S:$S,$G38,通讯通路门店!$J:$J,"华为堡垒店")</f>
        <v>0</v>
      </c>
      <c r="AC38" s="99">
        <f>COUNTIFS(通讯通路门店!$S:$S,$G38,通讯通路门店!$J:$J,"小米体验店")</f>
        <v>0</v>
      </c>
      <c r="AD38" s="99">
        <f>COUNTIFS(通讯通路门店!$S:$S,$G38,通讯通路门店!$J:$J,"苹果体验店")</f>
        <v>0</v>
      </c>
      <c r="AE38" s="99">
        <f>COUNTIFS(通讯通路门店!$S:$S,$G38,通讯通路门店!$J:$J,"其他品牌专卖店")</f>
        <v>0</v>
      </c>
      <c r="AF38" s="99">
        <f>SUMIFS(通讯通路门店!$BI:$BI,通讯通路门店!$S:$S,$G38)</f>
        <v>2</v>
      </c>
      <c r="AG38" s="99">
        <f>SUMIFS(通讯通路门店!$BH:$BH,通讯通路门店!$S:$S,$G38)</f>
        <v>2</v>
      </c>
      <c r="AH38" s="99">
        <f t="shared" si="1"/>
        <v>0</v>
      </c>
      <c r="AI38" s="99">
        <f>SUMIFS(通讯通路门店!$BB:$BB,通讯通路门店!$S:$S,$G38)</f>
        <v>0</v>
      </c>
      <c r="AJ38" s="99">
        <f>SUMIFS(通讯通路门店!$BE:$BE,通讯通路门店!$S:$S,$G38)</f>
        <v>0</v>
      </c>
      <c r="AK38" s="99">
        <f>SUMIFS(通讯通路门店!$BG:$BG,通讯通路门店!$S:$S,$G38)</f>
        <v>0</v>
      </c>
      <c r="AL38" s="99">
        <f>SUMIFS(通讯通路门店!$BC:$BC,通讯通路门店!$S:$S,$G38)</f>
        <v>0</v>
      </c>
      <c r="AM38" s="99">
        <f>SUMIFS(通讯通路门店!$BD:$BD,通讯通路门店!$S:$S,$G38)</f>
        <v>0</v>
      </c>
      <c r="AN38" s="99">
        <f>SUMIFS(通讯通路门店!$BF:$BF,通讯通路门店!$S:$S,$G38)</f>
        <v>0</v>
      </c>
      <c r="AO38" s="99">
        <f t="shared" si="2"/>
        <v>105</v>
      </c>
      <c r="AP38" s="99">
        <f>SUMIFS(通讯通路门店!$K:$K,通讯通路门店!$S:$S,$G38)</f>
        <v>105</v>
      </c>
      <c r="AR38" s="99">
        <f>SUMIFS(通讯通路门店!$T:$T,通讯通路门店!$S:$S,$G38)</f>
        <v>44</v>
      </c>
      <c r="AS38" s="99">
        <f>SUMIFS(通讯通路门店!$U:$U,通讯通路门店!$S:$S,$G38)</f>
        <v>8</v>
      </c>
      <c r="AT38" s="99">
        <f>SUMIFS(通讯通路门店!$V:$V,通讯通路门店!$S:$S,$G38)</f>
        <v>1</v>
      </c>
      <c r="AU38" s="99">
        <f>SUMIFS(通讯通路门店!$W:$W,通讯通路门店!$S:$S,$G38)</f>
        <v>3</v>
      </c>
      <c r="AV38" s="99">
        <f>SUMIFS(通讯通路门店!$Z:$Z,通讯通路门店!$S:$S,$G38)</f>
        <v>16</v>
      </c>
      <c r="AW38" s="99">
        <f>SUMIFS(通讯通路门店!$AB:$AB,通讯通路门店!$S:$S,$G38)</f>
        <v>23</v>
      </c>
      <c r="AX38" s="99">
        <f>SUMIFS(通讯通路门店!$X:$X,通讯通路门店!$S:$S,$G38)</f>
        <v>0</v>
      </c>
      <c r="AY38" s="99">
        <f>SUMIFS(通讯通路门店!$Y:$Y,通讯通路门店!$S:$S,$G38)</f>
        <v>10</v>
      </c>
      <c r="AZ38" s="99">
        <f>SUMIFS(通讯通路门店!$AA:$AA,通讯通路门店!$S:$S,$G38)</f>
        <v>0</v>
      </c>
      <c r="BA38" s="99">
        <f t="shared" si="3"/>
        <v>105</v>
      </c>
      <c r="BB38" s="99">
        <f t="shared" si="4"/>
        <v>0</v>
      </c>
      <c r="BC38" s="99">
        <f>SUMIFS(通讯通路门店!$W:$W,通讯通路门店!$S:$S,$G38,通讯通路门店!$J:$J,"荣耀体验店")+SUMIFS(通讯通路门店!$W:$W,通讯通路门店!$S:$S,$G38,通讯通路门店!$J:$J,"荣耀授权专卖店")</f>
        <v>0</v>
      </c>
      <c r="BD38" s="99">
        <f>SUMIFS(通讯通路门店!$Z:$Z,通讯通路门店!$S:$S,$G38,通讯通路门店!$J:$J,"VIVO体验店")</f>
        <v>0</v>
      </c>
      <c r="BE38" s="99">
        <f>SUMIFS(通讯通路门店!$AB:$AB,通讯通路门店!$S:$S,$G38,通讯通路门店!$J:$J,"OPPO体验店")</f>
        <v>0</v>
      </c>
      <c r="BF38" s="99">
        <f>SUMIFS(通讯通路门店!$X:$X,通讯通路门店!$S:$S,$G38,通讯通路门店!$J:$J,"华为授权体验店")+SUMIFS(通讯通路门店!$AA:$AA,通讯通路门店!$S:$S,$G38,通讯通路门店!$J:$J,"华为堡垒店")</f>
        <v>0</v>
      </c>
      <c r="BG38" s="99">
        <f>SUMIFS(通讯通路门店!$Y:$Y,通讯通路门店!$S:$S,$G38,通讯通路门店!$J:$J,"小米体验店")</f>
        <v>0</v>
      </c>
      <c r="BH38" s="99">
        <f>SUMIFS(通讯通路门店!$AA:$AA,通讯通路门店!$S:$S,$G38,通讯通路门店!$J:$J,"苹果体验店")</f>
        <v>0</v>
      </c>
      <c r="BI38" s="99">
        <f>SUMIFS(通讯通路门店!$K:$K,通讯通路门店!$S:$S,$G38,通讯通路门店!$J:$J,"其他品牌专卖店")</f>
        <v>0</v>
      </c>
      <c r="BJ38" s="99">
        <f>SUMIFS(通讯通路门店!$AC:$AC,通讯通路门店!$S:$S,$G38)</f>
        <v>0</v>
      </c>
      <c r="BK38" s="99">
        <f>SUMIFS(通讯通路门店!$AD:$AD,通讯通路门店!$S:$S,$G38)</f>
        <v>0</v>
      </c>
      <c r="BL38" s="99">
        <f>SUMIFS(通讯通路门店!$AE:$AE,通讯通路门店!$S:$S,$G38)</f>
        <v>0</v>
      </c>
      <c r="BM38" s="99">
        <f>SUMIFS(通讯通路门店!$AF:$AF,通讯通路门店!$S:$S,$G38)</f>
        <v>0</v>
      </c>
      <c r="BN38" s="99">
        <f>SUMIFS(通讯通路门店!$AG:$AG,通讯通路门店!$S:$S,$G38)</f>
        <v>0</v>
      </c>
      <c r="BO38" s="99">
        <f>SUMIFS(通讯通路门店!$AH:$AH,通讯通路门店!$S:$S,$G38)</f>
        <v>0</v>
      </c>
      <c r="BP38" s="99">
        <f>SUMIFS(通讯通路门店!$AI:$AI,通讯通路门店!$S:$S,$G38)</f>
        <v>0</v>
      </c>
    </row>
    <row r="39" s="83" customFormat="1" ht="13.9" customHeight="1" spans="1:69">
      <c r="A39" s="99" t="str">
        <f>IFERROR(_xlfn.XLOOKUP($G39,通讯通路门店!$S$4:$S$993931,通讯通路门店!$A$4:$A$993931,0,0),"")</f>
        <v>海南省</v>
      </c>
      <c r="B39" s="99" t="str">
        <f>IFERROR(_xlfn.XLOOKUP($G39,通讯通路门店!$S$4:$S$993931,通讯通路门店!$B$4:$B$993931,0,0),"")</f>
        <v>东方市</v>
      </c>
      <c r="C39" s="99" t="str">
        <f>IFERROR(_xlfn.XLOOKUP($G39,通讯通路门店!$S$4:$S$993931,通讯通路门店!$C$4:$C$993931,0,0),"")</f>
        <v>东方市</v>
      </c>
      <c r="D39" s="99" t="str">
        <f>IFERROR(_xlfn.XLOOKUP($G39,通讯通路门店!$S$4:$S$993931,通讯通路门店!$D$4:$D$993931,0,0),"")</f>
        <v>三家镇</v>
      </c>
      <c r="G39" s="101" t="str">
        <v>东方市三家镇电信特许代办</v>
      </c>
      <c r="H39" s="102" t="str">
        <f>IFERROR(_xlfn.XLOOKUP($G39,通讯通路门店!$S$4:$S$993931,通讯通路门店!$R$4:$R$993931,0,0),"")</f>
        <v>100080561101</v>
      </c>
      <c r="U39" s="99">
        <f>COUNTIF(通讯通路门店!$S:$S,$G39)</f>
        <v>1</v>
      </c>
      <c r="V39" s="99">
        <f>COUNTIFS(通讯通路门店!$S:$S,$G39,通讯通路门店!$J:$J,"综合卖场")</f>
        <v>1</v>
      </c>
      <c r="W39" s="99">
        <f>SUMIFS(通讯通路门店!$AJ:$AJ,通讯通路门店!$S:$S,通讯客户沙盘!$G39)</f>
        <v>0</v>
      </c>
      <c r="X39" s="99">
        <f t="shared" si="0"/>
        <v>0</v>
      </c>
      <c r="Y39" s="99">
        <f>COUNTIFS(通讯通路门店!$S:$S,$G39,通讯通路门店!$J:$J,"荣耀体验店")+COUNTIFS(通讯通路门店!$S:$S,$G39,通讯通路门店!$J:$J,"荣耀授权专卖店")</f>
        <v>0</v>
      </c>
      <c r="Z39" s="99">
        <f>COUNTIFS(通讯通路门店!$S:$S,$G39,通讯通路门店!$J:$J,"VIVO体验店")</f>
        <v>0</v>
      </c>
      <c r="AA39" s="99">
        <f>COUNTIFS(通讯通路门店!$S:$S,$G39,通讯通路门店!$J:$J,"OPPO体验店")</f>
        <v>0</v>
      </c>
      <c r="AB39" s="99">
        <f>COUNTIFS(通讯通路门店!$S:$S,$G39,通讯通路门店!$J:$J,"华为授权体验店")+COUNTIFS(通讯通路门店!$S:$S,$G39,通讯通路门店!$J:$J,"华为堡垒店")</f>
        <v>0</v>
      </c>
      <c r="AC39" s="99">
        <f>COUNTIFS(通讯通路门店!$S:$S,$G39,通讯通路门店!$J:$J,"小米体验店")</f>
        <v>0</v>
      </c>
      <c r="AD39" s="99">
        <f>COUNTIFS(通讯通路门店!$S:$S,$G39,通讯通路门店!$J:$J,"苹果体验店")</f>
        <v>0</v>
      </c>
      <c r="AE39" s="99">
        <f>COUNTIFS(通讯通路门店!$S:$S,$G39,通讯通路门店!$J:$J,"其他品牌专卖店")</f>
        <v>0</v>
      </c>
      <c r="AF39" s="99">
        <f>SUMIFS(通讯通路门店!$BI:$BI,通讯通路门店!$S:$S,$G39)</f>
        <v>1</v>
      </c>
      <c r="AG39" s="99">
        <f>SUMIFS(通讯通路门店!$BH:$BH,通讯通路门店!$S:$S,$G39)</f>
        <v>1</v>
      </c>
      <c r="AH39" s="99">
        <f t="shared" si="1"/>
        <v>0</v>
      </c>
      <c r="AI39" s="99">
        <f>SUMIFS(通讯通路门店!$BB:$BB,通讯通路门店!$S:$S,$G39)</f>
        <v>0</v>
      </c>
      <c r="AJ39" s="99">
        <f>SUMIFS(通讯通路门店!$BE:$BE,通讯通路门店!$S:$S,$G39)</f>
        <v>0</v>
      </c>
      <c r="AK39" s="99">
        <f>SUMIFS(通讯通路门店!$BG:$BG,通讯通路门店!$S:$S,$G39)</f>
        <v>0</v>
      </c>
      <c r="AL39" s="99">
        <f>SUMIFS(通讯通路门店!$BC:$BC,通讯通路门店!$S:$S,$G39)</f>
        <v>0</v>
      </c>
      <c r="AM39" s="99">
        <f>SUMIFS(通讯通路门店!$BD:$BD,通讯通路门店!$S:$S,$G39)</f>
        <v>0</v>
      </c>
      <c r="AN39" s="99">
        <f>SUMIFS(通讯通路门店!$BF:$BF,通讯通路门店!$S:$S,$G39)</f>
        <v>0</v>
      </c>
      <c r="AO39" s="99">
        <f t="shared" si="2"/>
        <v>73</v>
      </c>
      <c r="AP39" s="99">
        <f>SUMIFS(通讯通路门店!$K:$K,通讯通路门店!$S:$S,$G39)</f>
        <v>73</v>
      </c>
      <c r="AR39" s="99">
        <f>SUMIFS(通讯通路门店!$T:$T,通讯通路门店!$S:$S,$G39)</f>
        <v>35</v>
      </c>
      <c r="AS39" s="99">
        <f>SUMIFS(通讯通路门店!$U:$U,通讯通路门店!$S:$S,$G39)</f>
        <v>2</v>
      </c>
      <c r="AT39" s="99">
        <f>SUMIFS(通讯通路门店!$V:$V,通讯通路门店!$S:$S,$G39)</f>
        <v>0</v>
      </c>
      <c r="AU39" s="99">
        <f>SUMIFS(通讯通路门店!$W:$W,通讯通路门店!$S:$S,$G39)</f>
        <v>2</v>
      </c>
      <c r="AV39" s="99">
        <f>SUMIFS(通讯通路门店!$Z:$Z,通讯通路门店!$S:$S,$G39)</f>
        <v>9</v>
      </c>
      <c r="AW39" s="99">
        <f>SUMIFS(通讯通路门店!$AB:$AB,通讯通路门店!$S:$S,$G39)</f>
        <v>15</v>
      </c>
      <c r="AX39" s="99">
        <f>SUMIFS(通讯通路门店!$X:$X,通讯通路门店!$S:$S,$G39)</f>
        <v>0</v>
      </c>
      <c r="AY39" s="99">
        <f>SUMIFS(通讯通路门店!$Y:$Y,通讯通路门店!$S:$S,$G39)</f>
        <v>10</v>
      </c>
      <c r="AZ39" s="99">
        <f>SUMIFS(通讯通路门店!$AA:$AA,通讯通路门店!$S:$S,$G39)</f>
        <v>0</v>
      </c>
      <c r="BA39" s="99">
        <f t="shared" si="3"/>
        <v>73</v>
      </c>
      <c r="BB39" s="99">
        <f t="shared" si="4"/>
        <v>0</v>
      </c>
      <c r="BC39" s="99">
        <f>SUMIFS(通讯通路门店!$W:$W,通讯通路门店!$S:$S,$G39,通讯通路门店!$J:$J,"荣耀体验店")+SUMIFS(通讯通路门店!$W:$W,通讯通路门店!$S:$S,$G39,通讯通路门店!$J:$J,"荣耀授权专卖店")</f>
        <v>0</v>
      </c>
      <c r="BD39" s="99">
        <f>SUMIFS(通讯通路门店!$Z:$Z,通讯通路门店!$S:$S,$G39,通讯通路门店!$J:$J,"VIVO体验店")</f>
        <v>0</v>
      </c>
      <c r="BE39" s="99">
        <f>SUMIFS(通讯通路门店!$AB:$AB,通讯通路门店!$S:$S,$G39,通讯通路门店!$J:$J,"OPPO体验店")</f>
        <v>0</v>
      </c>
      <c r="BF39" s="99">
        <f>SUMIFS(通讯通路门店!$X:$X,通讯通路门店!$S:$S,$G39,通讯通路门店!$J:$J,"华为授权体验店")+SUMIFS(通讯通路门店!$AA:$AA,通讯通路门店!$S:$S,$G39,通讯通路门店!$J:$J,"华为堡垒店")</f>
        <v>0</v>
      </c>
      <c r="BG39" s="99">
        <f>SUMIFS(通讯通路门店!$Y:$Y,通讯通路门店!$S:$S,$G39,通讯通路门店!$J:$J,"小米体验店")</f>
        <v>0</v>
      </c>
      <c r="BH39" s="99">
        <f>SUMIFS(通讯通路门店!$AA:$AA,通讯通路门店!$S:$S,$G39,通讯通路门店!$J:$J,"苹果体验店")</f>
        <v>0</v>
      </c>
      <c r="BI39" s="99">
        <f>SUMIFS(通讯通路门店!$K:$K,通讯通路门店!$S:$S,$G39,通讯通路门店!$J:$J,"其他品牌专卖店")</f>
        <v>0</v>
      </c>
      <c r="BJ39" s="99">
        <f>SUMIFS(通讯通路门店!$AC:$AC,通讯通路门店!$S:$S,$G39)</f>
        <v>0</v>
      </c>
      <c r="BK39" s="99">
        <f>SUMIFS(通讯通路门店!$AD:$AD,通讯通路门店!$S:$S,$G39)</f>
        <v>0</v>
      </c>
      <c r="BL39" s="99">
        <f>SUMIFS(通讯通路门店!$AE:$AE,通讯通路门店!$S:$S,$G39)</f>
        <v>0</v>
      </c>
      <c r="BM39" s="99">
        <f>SUMIFS(通讯通路门店!$AF:$AF,通讯通路门店!$S:$S,$G39)</f>
        <v>0</v>
      </c>
      <c r="BN39" s="99">
        <f>SUMIFS(通讯通路门店!$AG:$AG,通讯通路门店!$S:$S,$G39)</f>
        <v>0</v>
      </c>
      <c r="BO39" s="99">
        <f>SUMIFS(通讯通路门店!$AH:$AH,通讯通路门店!$S:$S,$G39)</f>
        <v>0</v>
      </c>
      <c r="BP39" s="99">
        <f>SUMIFS(通讯通路门店!$AI:$AI,通讯通路门店!$S:$S,$G39)</f>
        <v>0</v>
      </c>
    </row>
    <row r="40" s="83" customFormat="1" ht="13.9" customHeight="1" spans="1:69">
      <c r="A40" s="99" t="str">
        <f>IFERROR(_xlfn.XLOOKUP($G40,通讯通路门店!$S$4:$S$993931,通讯通路门店!$A$4:$A$993931,0,0),"")</f>
        <v>海南省</v>
      </c>
      <c r="B40" s="99" t="str">
        <f>IFERROR(_xlfn.XLOOKUP($G40,通讯通路门店!$S$4:$S$993931,通讯通路门店!$B$4:$B$993931,0,0),"")</f>
        <v>东方市</v>
      </c>
      <c r="C40" s="99" t="str">
        <f>IFERROR(_xlfn.XLOOKUP($G40,通讯通路门店!$S$4:$S$993931,通讯通路门店!$C$4:$C$993931,0,0),"")</f>
        <v>东方市</v>
      </c>
      <c r="D40" s="99" t="str">
        <f>IFERROR(_xlfn.XLOOKUP($G40,通讯通路门店!$S$4:$S$993931,通讯通路门店!$D$4:$D$993931,0,0),"")</f>
        <v>东河镇</v>
      </c>
      <c r="G40" s="101" t="str">
        <v>东方大田嘉铖通讯</v>
      </c>
      <c r="H40" s="102" t="str">
        <f>IFERROR(_xlfn.XLOOKUP($G40,通讯通路门店!$S$4:$S$993931,通讯通路门店!$R$4:$R$993931,0,0),"")</f>
        <v>100046031901</v>
      </c>
      <c r="U40" s="99">
        <f>COUNTIF(通讯通路门店!$S:$S,$G40)</f>
        <v>1</v>
      </c>
      <c r="V40" s="99">
        <f>COUNTIFS(通讯通路门店!$S:$S,$G40,通讯通路门店!$J:$J,"综合卖场")</f>
        <v>1</v>
      </c>
      <c r="W40" s="99">
        <f>SUMIFS(通讯通路门店!$AJ:$AJ,通讯通路门店!$S:$S,通讯客户沙盘!$G40)</f>
        <v>1</v>
      </c>
      <c r="X40" s="99">
        <f t="shared" si="0"/>
        <v>0</v>
      </c>
      <c r="Y40" s="99">
        <f>COUNTIFS(通讯通路门店!$S:$S,$G40,通讯通路门店!$J:$J,"荣耀体验店")+COUNTIFS(通讯通路门店!$S:$S,$G40,通讯通路门店!$J:$J,"荣耀授权专卖店")</f>
        <v>0</v>
      </c>
      <c r="Z40" s="99">
        <f>COUNTIFS(通讯通路门店!$S:$S,$G40,通讯通路门店!$J:$J,"VIVO体验店")</f>
        <v>0</v>
      </c>
      <c r="AA40" s="99">
        <f>COUNTIFS(通讯通路门店!$S:$S,$G40,通讯通路门店!$J:$J,"OPPO体验店")</f>
        <v>0</v>
      </c>
      <c r="AB40" s="99">
        <f>COUNTIFS(通讯通路门店!$S:$S,$G40,通讯通路门店!$J:$J,"华为授权体验店")+COUNTIFS(通讯通路门店!$S:$S,$G40,通讯通路门店!$J:$J,"华为堡垒店")</f>
        <v>0</v>
      </c>
      <c r="AC40" s="99">
        <f>COUNTIFS(通讯通路门店!$S:$S,$G40,通讯通路门店!$J:$J,"小米体验店")</f>
        <v>0</v>
      </c>
      <c r="AD40" s="99">
        <f>COUNTIFS(通讯通路门店!$S:$S,$G40,通讯通路门店!$J:$J,"苹果体验店")</f>
        <v>0</v>
      </c>
      <c r="AE40" s="99">
        <f>COUNTIFS(通讯通路门店!$S:$S,$G40,通讯通路门店!$J:$J,"其他品牌专卖店")</f>
        <v>0</v>
      </c>
      <c r="AF40" s="99">
        <f>SUMIFS(通讯通路门店!$BI:$BI,通讯通路门店!$S:$S,$G40)</f>
        <v>4</v>
      </c>
      <c r="AG40" s="99">
        <f>SUMIFS(通讯通路门店!$BH:$BH,通讯通路门店!$S:$S,$G40)</f>
        <v>3</v>
      </c>
      <c r="AH40" s="99">
        <f t="shared" si="1"/>
        <v>1</v>
      </c>
      <c r="AI40" s="99">
        <f>SUMIFS(通讯通路门店!$BB:$BB,通讯通路门店!$S:$S,$G40)</f>
        <v>0</v>
      </c>
      <c r="AJ40" s="99">
        <f>SUMIFS(通讯通路门店!$BE:$BE,通讯通路门店!$S:$S,$G40)</f>
        <v>0</v>
      </c>
      <c r="AK40" s="99">
        <f>SUMIFS(通讯通路门店!$BG:$BG,通讯通路门店!$S:$S,$G40)</f>
        <v>1</v>
      </c>
      <c r="AL40" s="99">
        <f>SUMIFS(通讯通路门店!$BC:$BC,通讯通路门店!$S:$S,$G40)</f>
        <v>0</v>
      </c>
      <c r="AM40" s="99">
        <f>SUMIFS(通讯通路门店!$BD:$BD,通讯通路门店!$S:$S,$G40)</f>
        <v>0</v>
      </c>
      <c r="AN40" s="99">
        <f>SUMIFS(通讯通路门店!$BF:$BF,通讯通路门店!$S:$S,$G40)</f>
        <v>0</v>
      </c>
      <c r="AO40" s="99">
        <f t="shared" si="2"/>
        <v>229</v>
      </c>
      <c r="AP40" s="99">
        <f>SUMIFS(通讯通路门店!$K:$K,通讯通路门店!$S:$S,$G40)</f>
        <v>229</v>
      </c>
      <c r="AR40" s="99">
        <f>SUMIFS(通讯通路门店!$T:$T,通讯通路门店!$S:$S,$G40)</f>
        <v>95</v>
      </c>
      <c r="AS40" s="99">
        <f>SUMIFS(通讯通路门店!$U:$U,通讯通路门店!$S:$S,$G40)</f>
        <v>19</v>
      </c>
      <c r="AT40" s="99">
        <f>SUMIFS(通讯通路门店!$V:$V,通讯通路门店!$S:$S,$G40)</f>
        <v>1</v>
      </c>
      <c r="AU40" s="99">
        <f>SUMIFS(通讯通路门店!$W:$W,通讯通路门店!$S:$S,$G40)</f>
        <v>35</v>
      </c>
      <c r="AV40" s="99">
        <f>SUMIFS(通讯通路门店!$Z:$Z,通讯通路门店!$S:$S,$G40)</f>
        <v>32</v>
      </c>
      <c r="AW40" s="99">
        <f>SUMIFS(通讯通路门店!$AB:$AB,通讯通路门店!$S:$S,$G40)</f>
        <v>40</v>
      </c>
      <c r="AX40" s="99">
        <f>SUMIFS(通讯通路门店!$X:$X,通讯通路门店!$S:$S,$G40)</f>
        <v>0</v>
      </c>
      <c r="AY40" s="99">
        <f>SUMIFS(通讯通路门店!$Y:$Y,通讯通路门店!$S:$S,$G40)</f>
        <v>7</v>
      </c>
      <c r="AZ40" s="99">
        <f>SUMIFS(通讯通路门店!$AA:$AA,通讯通路门店!$S:$S,$G40)</f>
        <v>0</v>
      </c>
      <c r="BA40" s="99">
        <f t="shared" si="3"/>
        <v>229</v>
      </c>
      <c r="BB40" s="99">
        <f t="shared" si="4"/>
        <v>0</v>
      </c>
      <c r="BC40" s="99">
        <f>SUMIFS(通讯通路门店!$W:$W,通讯通路门店!$S:$S,$G40,通讯通路门店!$J:$J,"荣耀体验店")+SUMIFS(通讯通路门店!$W:$W,通讯通路门店!$S:$S,$G40,通讯通路门店!$J:$J,"荣耀授权专卖店")</f>
        <v>0</v>
      </c>
      <c r="BD40" s="99">
        <f>SUMIFS(通讯通路门店!$Z:$Z,通讯通路门店!$S:$S,$G40,通讯通路门店!$J:$J,"VIVO体验店")</f>
        <v>0</v>
      </c>
      <c r="BE40" s="99">
        <f>SUMIFS(通讯通路门店!$AB:$AB,通讯通路门店!$S:$S,$G40,通讯通路门店!$J:$J,"OPPO体验店")</f>
        <v>0</v>
      </c>
      <c r="BF40" s="99">
        <f>SUMIFS(通讯通路门店!$X:$X,通讯通路门店!$S:$S,$G40,通讯通路门店!$J:$J,"华为授权体验店")+SUMIFS(通讯通路门店!$AA:$AA,通讯通路门店!$S:$S,$G40,通讯通路门店!$J:$J,"华为堡垒店")</f>
        <v>0</v>
      </c>
      <c r="BG40" s="99">
        <f>SUMIFS(通讯通路门店!$Y:$Y,通讯通路门店!$S:$S,$G40,通讯通路门店!$J:$J,"小米体验店")</f>
        <v>0</v>
      </c>
      <c r="BH40" s="99">
        <f>SUMIFS(通讯通路门店!$AA:$AA,通讯通路门店!$S:$S,$G40,通讯通路门店!$J:$J,"苹果体验店")</f>
        <v>0</v>
      </c>
      <c r="BI40" s="99">
        <f>SUMIFS(通讯通路门店!$K:$K,通讯通路门店!$S:$S,$G40,通讯通路门店!$J:$J,"其他品牌专卖店")</f>
        <v>0</v>
      </c>
      <c r="BJ40" s="99">
        <f>SUMIFS(通讯通路门店!$AC:$AC,通讯通路门店!$S:$S,$G40)</f>
        <v>0</v>
      </c>
      <c r="BK40" s="99">
        <f>SUMIFS(通讯通路门店!$AD:$AD,通讯通路门店!$S:$S,$G40)</f>
        <v>0</v>
      </c>
      <c r="BL40" s="99">
        <f>SUMIFS(通讯通路门店!$AE:$AE,通讯通路门店!$S:$S,$G40)</f>
        <v>0</v>
      </c>
      <c r="BM40" s="99">
        <f>SUMIFS(通讯通路门店!$AF:$AF,通讯通路门店!$S:$S,$G40)</f>
        <v>0</v>
      </c>
      <c r="BN40" s="99">
        <f>SUMIFS(通讯通路门店!$AG:$AG,通讯通路门店!$S:$S,$G40)</f>
        <v>0</v>
      </c>
      <c r="BO40" s="99">
        <f>SUMIFS(通讯通路门店!$AH:$AH,通讯通路门店!$S:$S,$G40)</f>
        <v>0</v>
      </c>
      <c r="BP40" s="99">
        <f>SUMIFS(通讯通路门店!$AI:$AI,通讯通路门店!$S:$S,$G40)</f>
        <v>0</v>
      </c>
    </row>
    <row r="41" s="83" customFormat="1" ht="13.9" customHeight="1" spans="1:69">
      <c r="A41" s="99" t="str">
        <f>IFERROR(_xlfn.XLOOKUP($G41,通讯通路门店!$S$4:$S$993931,通讯通路门店!$A$4:$A$993931,0,0),"")</f>
        <v>海南省</v>
      </c>
      <c r="B41" s="99" t="str">
        <f>IFERROR(_xlfn.XLOOKUP($G41,通讯通路门店!$S$4:$S$993931,通讯通路门店!$B$4:$B$993931,0,0),"")</f>
        <v>东方市</v>
      </c>
      <c r="C41" s="99" t="str">
        <f>IFERROR(_xlfn.XLOOKUP($G41,通讯通路门店!$S$4:$S$993931,通讯通路门店!$C$4:$C$993931,0,0),"")</f>
        <v>东方市</v>
      </c>
      <c r="D41" s="99" t="str">
        <f>IFERROR(_xlfn.XLOOKUP($G41,通讯通路门店!$S$4:$S$993931,通讯通路门店!$D$4:$D$993931,0,0),"")</f>
        <v>八所镇</v>
      </c>
      <c r="G41" s="101" t="str">
        <v>东方八所万信手机店</v>
      </c>
      <c r="H41" s="102" t="str">
        <f>IFERROR(_xlfn.XLOOKUP($G41,通讯通路门店!$S$4:$S$993931,通讯通路门店!$R$4:$R$993931,0,0),"")</f>
        <v>100073664301</v>
      </c>
      <c r="U41" s="99">
        <f>COUNTIF(通讯通路门店!$S:$S,$G41)</f>
        <v>1</v>
      </c>
      <c r="V41" s="99">
        <f>COUNTIFS(通讯通路门店!$S:$S,$G41,通讯通路门店!$J:$J,"综合卖场")</f>
        <v>0</v>
      </c>
      <c r="W41" s="99">
        <f>SUMIFS(通讯通路门店!$AJ:$AJ,通讯通路门店!$S:$S,通讯客户沙盘!$G41)</f>
        <v>0</v>
      </c>
      <c r="X41" s="99">
        <f t="shared" si="0"/>
        <v>0</v>
      </c>
      <c r="Y41" s="99">
        <f>COUNTIFS(通讯通路门店!$S:$S,$G41,通讯通路门店!$J:$J,"荣耀体验店")+COUNTIFS(通讯通路门店!$S:$S,$G41,通讯通路门店!$J:$J,"荣耀授权专卖店")</f>
        <v>0</v>
      </c>
      <c r="Z41" s="99">
        <f>COUNTIFS(通讯通路门店!$S:$S,$G41,通讯通路门店!$J:$J,"VIVO体验店")</f>
        <v>0</v>
      </c>
      <c r="AA41" s="99">
        <f>COUNTIFS(通讯通路门店!$S:$S,$G41,通讯通路门店!$J:$J,"OPPO体验店")</f>
        <v>0</v>
      </c>
      <c r="AB41" s="99">
        <f>COUNTIFS(通讯通路门店!$S:$S,$G41,通讯通路门店!$J:$J,"华为授权体验店")+COUNTIFS(通讯通路门店!$S:$S,$G41,通讯通路门店!$J:$J,"华为堡垒店")</f>
        <v>0</v>
      </c>
      <c r="AC41" s="99">
        <f>COUNTIFS(通讯通路门店!$S:$S,$G41,通讯通路门店!$J:$J,"小米体验店")</f>
        <v>0</v>
      </c>
      <c r="AD41" s="99">
        <f>COUNTIFS(通讯通路门店!$S:$S,$G41,通讯通路门店!$J:$J,"苹果体验店")</f>
        <v>0</v>
      </c>
      <c r="AE41" s="99">
        <f>COUNTIFS(通讯通路门店!$S:$S,$G41,通讯通路门店!$J:$J,"其他品牌专卖店")</f>
        <v>0</v>
      </c>
      <c r="AF41" s="99">
        <f>SUMIFS(通讯通路门店!$BI:$BI,通讯通路门店!$S:$S,$G41)</f>
        <v>0</v>
      </c>
      <c r="AG41" s="99">
        <f>SUMIFS(通讯通路门店!$BH:$BH,通讯通路门店!$S:$S,$G41)</f>
        <v>0</v>
      </c>
      <c r="AH41" s="99">
        <f t="shared" si="1"/>
        <v>0</v>
      </c>
      <c r="AI41" s="99">
        <f>SUMIFS(通讯通路门店!$BB:$BB,通讯通路门店!$S:$S,$G41)</f>
        <v>0</v>
      </c>
      <c r="AJ41" s="99">
        <f>SUMIFS(通讯通路门店!$BE:$BE,通讯通路门店!$S:$S,$G41)</f>
        <v>0</v>
      </c>
      <c r="AK41" s="99">
        <f>SUMIFS(通讯通路门店!$BG:$BG,通讯通路门店!$S:$S,$G41)</f>
        <v>0</v>
      </c>
      <c r="AL41" s="99">
        <f>SUMIFS(通讯通路门店!$BC:$BC,通讯通路门店!$S:$S,$G41)</f>
        <v>0</v>
      </c>
      <c r="AM41" s="99">
        <f>SUMIFS(通讯通路门店!$BD:$BD,通讯通路门店!$S:$S,$G41)</f>
        <v>0</v>
      </c>
      <c r="AN41" s="99">
        <f>SUMIFS(通讯通路门店!$BF:$BF,通讯通路门店!$S:$S,$G41)</f>
        <v>0</v>
      </c>
      <c r="AO41" s="99">
        <f t="shared" si="2"/>
        <v>0</v>
      </c>
      <c r="AP41" s="99">
        <f>SUMIFS(通讯通路门店!$K:$K,通讯通路门店!$S:$S,$G41)</f>
        <v>0</v>
      </c>
      <c r="AR41" s="99">
        <f>SUMIFS(通讯通路门店!$T:$T,通讯通路门店!$S:$S,$G41)</f>
        <v>0</v>
      </c>
      <c r="AS41" s="99">
        <f>SUMIFS(通讯通路门店!$U:$U,通讯通路门店!$S:$S,$G41)</f>
        <v>0</v>
      </c>
      <c r="AT41" s="99">
        <f>SUMIFS(通讯通路门店!$V:$V,通讯通路门店!$S:$S,$G41)</f>
        <v>0</v>
      </c>
      <c r="AU41" s="99">
        <f>SUMIFS(通讯通路门店!$W:$W,通讯通路门店!$S:$S,$G41)</f>
        <v>0</v>
      </c>
      <c r="AV41" s="99">
        <f>SUMIFS(通讯通路门店!$Z:$Z,通讯通路门店!$S:$S,$G41)</f>
        <v>0</v>
      </c>
      <c r="AW41" s="99">
        <f>SUMIFS(通讯通路门店!$AB:$AB,通讯通路门店!$S:$S,$G41)</f>
        <v>0</v>
      </c>
      <c r="AX41" s="99">
        <f>SUMIFS(通讯通路门店!$X:$X,通讯通路门店!$S:$S,$G41)</f>
        <v>0</v>
      </c>
      <c r="AY41" s="99">
        <f>SUMIFS(通讯通路门店!$Y:$Y,通讯通路门店!$S:$S,$G41)</f>
        <v>0</v>
      </c>
      <c r="AZ41" s="99">
        <f>SUMIFS(通讯通路门店!$AA:$AA,通讯通路门店!$S:$S,$G41)</f>
        <v>0</v>
      </c>
      <c r="BA41" s="99">
        <f t="shared" si="3"/>
        <v>0</v>
      </c>
      <c r="BB41" s="99">
        <f t="shared" si="4"/>
        <v>0</v>
      </c>
      <c r="BC41" s="99">
        <f>SUMIFS(通讯通路门店!$W:$W,通讯通路门店!$S:$S,$G41,通讯通路门店!$J:$J,"荣耀体验店")+SUMIFS(通讯通路门店!$W:$W,通讯通路门店!$S:$S,$G41,通讯通路门店!$J:$J,"荣耀授权专卖店")</f>
        <v>0</v>
      </c>
      <c r="BD41" s="99">
        <f>SUMIFS(通讯通路门店!$Z:$Z,通讯通路门店!$S:$S,$G41,通讯通路门店!$J:$J,"VIVO体验店")</f>
        <v>0</v>
      </c>
      <c r="BE41" s="99">
        <f>SUMIFS(通讯通路门店!$AB:$AB,通讯通路门店!$S:$S,$G41,通讯通路门店!$J:$J,"OPPO体验店")</f>
        <v>0</v>
      </c>
      <c r="BF41" s="99">
        <f>SUMIFS(通讯通路门店!$X:$X,通讯通路门店!$S:$S,$G41,通讯通路门店!$J:$J,"华为授权体验店")+SUMIFS(通讯通路门店!$AA:$AA,通讯通路门店!$S:$S,$G41,通讯通路门店!$J:$J,"华为堡垒店")</f>
        <v>0</v>
      </c>
      <c r="BG41" s="99">
        <f>SUMIFS(通讯通路门店!$Y:$Y,通讯通路门店!$S:$S,$G41,通讯通路门店!$J:$J,"小米体验店")</f>
        <v>0</v>
      </c>
      <c r="BH41" s="99">
        <f>SUMIFS(通讯通路门店!$AA:$AA,通讯通路门店!$S:$S,$G41,通讯通路门店!$J:$J,"苹果体验店")</f>
        <v>0</v>
      </c>
      <c r="BI41" s="99">
        <f>SUMIFS(通讯通路门店!$K:$K,通讯通路门店!$S:$S,$G41,通讯通路门店!$J:$J,"其他品牌专卖店")</f>
        <v>0</v>
      </c>
      <c r="BJ41" s="99">
        <f>SUMIFS(通讯通路门店!$AC:$AC,通讯通路门店!$S:$S,$G41)</f>
        <v>0</v>
      </c>
      <c r="BK41" s="99">
        <f>SUMIFS(通讯通路门店!$AD:$AD,通讯通路门店!$S:$S,$G41)</f>
        <v>0</v>
      </c>
      <c r="BL41" s="99">
        <f>SUMIFS(通讯通路门店!$AE:$AE,通讯通路门店!$S:$S,$G41)</f>
        <v>0</v>
      </c>
      <c r="BM41" s="99">
        <f>SUMIFS(通讯通路门店!$AF:$AF,通讯通路门店!$S:$S,$G41)</f>
        <v>0</v>
      </c>
      <c r="BN41" s="99">
        <f>SUMIFS(通讯通路门店!$AG:$AG,通讯通路门店!$S:$S,$G41)</f>
        <v>0</v>
      </c>
      <c r="BO41" s="99">
        <f>SUMIFS(通讯通路门店!$AH:$AH,通讯通路门店!$S:$S,$G41)</f>
        <v>0</v>
      </c>
      <c r="BP41" s="99">
        <f>SUMIFS(通讯通路门店!$AI:$AI,通讯通路门店!$S:$S,$G41)</f>
        <v>0</v>
      </c>
    </row>
    <row r="42" s="83" customFormat="1" ht="13.9" customHeight="1" spans="1:69">
      <c r="A42" s="99" t="str">
        <f>IFERROR(_xlfn.XLOOKUP($G42,通讯通路门店!$S$4:$S$993931,通讯通路门店!$A$4:$A$993931,0,0),"")</f>
        <v>海南省</v>
      </c>
      <c r="B42" s="99" t="str">
        <f>IFERROR(_xlfn.XLOOKUP($G42,通讯通路门店!$S$4:$S$993931,通讯通路门店!$B$4:$B$993931,0,0),"")</f>
        <v>东方市</v>
      </c>
      <c r="C42" s="99" t="str">
        <f>IFERROR(_xlfn.XLOOKUP($G42,通讯通路门店!$S$4:$S$993931,通讯通路门店!$C$4:$C$993931,0,0),"")</f>
        <v>东方市</v>
      </c>
      <c r="D42" s="99" t="str">
        <f>IFERROR(_xlfn.XLOOKUP($G42,通讯通路门店!$S$4:$S$993931,通讯通路门店!$D$4:$D$993931,0,0),"")</f>
        <v>八所镇</v>
      </c>
      <c r="G42" s="101" t="str">
        <v/>
      </c>
      <c r="H42" s="102" t="str">
        <f>IFERROR(_xlfn.XLOOKUP($G42,通讯通路门店!$S$4:$S$993931,通讯通路门店!$R$4:$R$993931,0,0),"")</f>
        <v/>
      </c>
      <c r="U42" s="99">
        <f>COUNTIF(通讯通路门店!$S:$S,$G42)</f>
        <v>1048517</v>
      </c>
      <c r="V42" s="99">
        <f>COUNTIFS(通讯通路门店!$S:$S,$G42,通讯通路门店!$J:$J,"综合卖场")</f>
        <v>4</v>
      </c>
      <c r="W42" s="99">
        <f>SUMIFS(通讯通路门店!$AJ:$AJ,通讯通路门店!$S:$S,通讯客户沙盘!$G42)</f>
        <v>1</v>
      </c>
      <c r="X42" s="99">
        <f t="shared" si="0"/>
        <v>7</v>
      </c>
      <c r="Y42" s="99">
        <f>COUNTIFS(通讯通路门店!$S:$S,$G42,通讯通路门店!$J:$J,"荣耀体验店")+COUNTIFS(通讯通路门店!$S:$S,$G42,通讯通路门店!$J:$J,"荣耀授权专卖店")</f>
        <v>0</v>
      </c>
      <c r="Z42" s="99">
        <f>COUNTIFS(通讯通路门店!$S:$S,$G42,通讯通路门店!$J:$J,"VIVO体验店")</f>
        <v>1</v>
      </c>
      <c r="AA42" s="99">
        <f>COUNTIFS(通讯通路门店!$S:$S,$G42,通讯通路门店!$J:$J,"OPPO体验店")</f>
        <v>2</v>
      </c>
      <c r="AB42" s="99">
        <f>COUNTIFS(通讯通路门店!$S:$S,$G42,通讯通路门店!$J:$J,"华为授权体验店")+COUNTIFS(通讯通路门店!$S:$S,$G42,通讯通路门店!$J:$J,"华为堡垒店")</f>
        <v>3</v>
      </c>
      <c r="AC42" s="99">
        <f>COUNTIFS(通讯通路门店!$S:$S,$G42,通讯通路门店!$J:$J,"小米体验店")</f>
        <v>0</v>
      </c>
      <c r="AD42" s="99">
        <f>COUNTIFS(通讯通路门店!$S:$S,$G42,通讯通路门店!$J:$J,"苹果体验店")</f>
        <v>1</v>
      </c>
      <c r="AE42" s="99">
        <f>COUNTIFS(通讯通路门店!$S:$S,$G42,通讯通路门店!$J:$J,"其他品牌专卖店")</f>
        <v>0</v>
      </c>
      <c r="AF42" s="99">
        <f>SUMIFS(通讯通路门店!$BI:$BI,通讯通路门店!$S:$S,$G42)</f>
        <v>27</v>
      </c>
      <c r="AG42" s="99">
        <f>SUMIFS(通讯通路门店!$BH:$BH,通讯通路门店!$S:$S,$G42)</f>
        <v>23</v>
      </c>
      <c r="AH42" s="99">
        <f t="shared" si="1"/>
        <v>5</v>
      </c>
      <c r="AI42" s="99">
        <f>SUMIFS(通讯通路门店!$BB:$BB,通讯通路门店!$S:$S,$G42)</f>
        <v>0</v>
      </c>
      <c r="AJ42" s="99">
        <f>SUMIFS(通讯通路门店!$BE:$BE,通讯通路门店!$S:$S,$G42)</f>
        <v>1</v>
      </c>
      <c r="AK42" s="99">
        <f>SUMIFS(通讯通路门店!$BG:$BG,通讯通路门店!$S:$S,$G42)</f>
        <v>3</v>
      </c>
      <c r="AL42" s="99">
        <f>SUMIFS(通讯通路门店!$BC:$BC,通讯通路门店!$S:$S,$G42)</f>
        <v>1</v>
      </c>
      <c r="AM42" s="99">
        <f>SUMIFS(通讯通路门店!$BD:$BD,通讯通路门店!$S:$S,$G42)</f>
        <v>0</v>
      </c>
      <c r="AN42" s="99">
        <f>SUMIFS(通讯通路门店!$BF:$BF,通讯通路门店!$S:$S,$G42)</f>
        <v>0</v>
      </c>
      <c r="AO42" s="99">
        <f t="shared" si="2"/>
        <v>561</v>
      </c>
      <c r="AP42" s="99">
        <f>SUMIFS(通讯通路门店!$K:$K,通讯通路门店!$S:$S,$G42)</f>
        <v>561</v>
      </c>
      <c r="AR42" s="99">
        <f>SUMIFS(通讯通路门店!$T:$T,通讯通路门店!$S:$S,$G42)</f>
        <v>222</v>
      </c>
      <c r="AS42" s="99">
        <f>SUMIFS(通讯通路门店!$U:$U,通讯通路门店!$S:$S,$G42)</f>
        <v>35</v>
      </c>
      <c r="AT42" s="99">
        <f>SUMIFS(通讯通路门店!$V:$V,通讯通路门店!$S:$S,$G42)</f>
        <v>7</v>
      </c>
      <c r="AU42" s="99">
        <f>SUMIFS(通讯通路门店!$W:$W,通讯通路门店!$S:$S,$G42)</f>
        <v>30</v>
      </c>
      <c r="AV42" s="99">
        <f>SUMIFS(通讯通路门店!$Z:$Z,通讯通路门店!$S:$S,$G42)</f>
        <v>32</v>
      </c>
      <c r="AW42" s="99">
        <f>SUMIFS(通讯通路门店!$AB:$AB,通讯通路门店!$S:$S,$G42)</f>
        <v>72</v>
      </c>
      <c r="AX42" s="99">
        <f>SUMIFS(通讯通路门店!$X:$X,通讯通路门店!$S:$S,$G42)</f>
        <v>64</v>
      </c>
      <c r="AY42" s="99">
        <f>SUMIFS(通讯通路门店!$Y:$Y,通讯通路门店!$S:$S,$G42)</f>
        <v>44</v>
      </c>
      <c r="AZ42" s="99">
        <f>SUMIFS(通讯通路门店!$AA:$AA,通讯通路门店!$S:$S,$G42)</f>
        <v>11</v>
      </c>
      <c r="BA42" s="99">
        <f t="shared" si="3"/>
        <v>517</v>
      </c>
      <c r="BB42" s="99">
        <f t="shared" si="4"/>
        <v>44</v>
      </c>
      <c r="BC42" s="99">
        <f>SUMIFS(通讯通路门店!$W:$W,通讯通路门店!$S:$S,$G42,通讯通路门店!$J:$J,"荣耀体验店")+SUMIFS(通讯通路门店!$W:$W,通讯通路门店!$S:$S,$G42,通讯通路门店!$J:$J,"荣耀授权专卖店")</f>
        <v>0</v>
      </c>
      <c r="BD42" s="99">
        <f>SUMIFS(通讯通路门店!$Z:$Z,通讯通路门店!$S:$S,$G42,通讯通路门店!$J:$J,"VIVO体验店")</f>
        <v>3</v>
      </c>
      <c r="BE42" s="99">
        <f>SUMIFS(通讯通路门店!$AB:$AB,通讯通路门店!$S:$S,$G42,通讯通路门店!$J:$J,"OPPO体验店")</f>
        <v>28</v>
      </c>
      <c r="BF42" s="99">
        <f>SUMIFS(通讯通路门店!$X:$X,通讯通路门店!$S:$S,$G42,通讯通路门店!$J:$J,"华为授权体验店")+SUMIFS(通讯通路门店!$AA:$AA,通讯通路门店!$S:$S,$G42,通讯通路门店!$J:$J,"华为堡垒店")</f>
        <v>13</v>
      </c>
      <c r="BG42" s="99">
        <f>SUMIFS(通讯通路门店!$Y:$Y,通讯通路门店!$S:$S,$G42,通讯通路门店!$J:$J,"小米体验店")</f>
        <v>0</v>
      </c>
      <c r="BH42" s="99">
        <f>SUMIFS(通讯通路门店!$AA:$AA,通讯通路门店!$S:$S,$G42,通讯通路门店!$J:$J,"苹果体验店")</f>
        <v>0</v>
      </c>
      <c r="BI42" s="99">
        <f>SUMIFS(通讯通路门店!$K:$K,通讯通路门店!$S:$S,$G42,通讯通路门店!$J:$J,"其他品牌专卖店")</f>
        <v>0</v>
      </c>
      <c r="BJ42" s="99">
        <f>SUMIFS(通讯通路门店!$AC:$AC,通讯通路门店!$S:$S,$G42)</f>
        <v>0</v>
      </c>
      <c r="BK42" s="99">
        <f>SUMIFS(通讯通路门店!$AD:$AD,通讯通路门店!$S:$S,$G42)</f>
        <v>6</v>
      </c>
      <c r="BL42" s="99">
        <f>SUMIFS(通讯通路门店!$AE:$AE,通讯通路门店!$S:$S,$G42)</f>
        <v>0</v>
      </c>
      <c r="BM42" s="99">
        <f>SUMIFS(通讯通路门店!$AF:$AF,通讯通路门店!$S:$S,$G42)</f>
        <v>11</v>
      </c>
      <c r="BN42" s="99">
        <f>SUMIFS(通讯通路门店!$AG:$AG,通讯通路门店!$S:$S,$G42)</f>
        <v>6</v>
      </c>
      <c r="BO42" s="99">
        <f>SUMIFS(通讯通路门店!$AH:$AH,通讯通路门店!$S:$S,$G42)</f>
        <v>11</v>
      </c>
      <c r="BP42" s="99">
        <f>SUMIFS(通讯通路门店!$AI:$AI,通讯通路门店!$S:$S,$G42)</f>
        <v>10</v>
      </c>
    </row>
    <row r="43" s="83" customFormat="1" ht="13.9" customHeight="1" spans="1:69">
      <c r="A43" s="99" t="str">
        <f>IFERROR(_xlfn.XLOOKUP($G43,通讯通路门店!$S$4:$S$993931,通讯通路门店!$A$4:$A$993931,0,0),"")</f>
        <v>海南省</v>
      </c>
      <c r="B43" s="99" t="str">
        <f>IFERROR(_xlfn.XLOOKUP($G43,通讯通路门店!$S$4:$S$993931,通讯通路门店!$B$4:$B$993931,0,0),"")</f>
        <v>东方市</v>
      </c>
      <c r="C43" s="99" t="str">
        <f>IFERROR(_xlfn.XLOOKUP($G43,通讯通路门店!$S$4:$S$993931,通讯通路门店!$C$4:$C$993931,0,0),"")</f>
        <v>东方市</v>
      </c>
      <c r="D43" s="99" t="str">
        <f>IFERROR(_xlfn.XLOOKUP($G43,通讯通路门店!$S$4:$S$993931,通讯通路门店!$D$4:$D$993931,0,0),"")</f>
        <v>八所镇</v>
      </c>
      <c r="G43" s="101" t="str">
        <v>东方八所海港中国移动通信指定专营店</v>
      </c>
      <c r="H43" s="102" t="str">
        <f>IFERROR(_xlfn.XLOOKUP($G43,通讯通路门店!$S$4:$S$993931,通讯通路门店!$R$4:$R$993931,0,0),"")</f>
        <v>100081825201</v>
      </c>
      <c r="U43" s="99">
        <f>COUNTIF(通讯通路门店!$S:$S,$G43)</f>
        <v>1</v>
      </c>
      <c r="V43" s="99">
        <f>COUNTIFS(通讯通路门店!$S:$S,$G43,通讯通路门店!$J:$J,"综合卖场")</f>
        <v>1</v>
      </c>
      <c r="W43" s="99">
        <f>SUMIFS(通讯通路门店!$AJ:$AJ,通讯通路门店!$S:$S,通讯客户沙盘!$G43)</f>
        <v>0</v>
      </c>
      <c r="X43" s="99">
        <f t="shared" si="0"/>
        <v>0</v>
      </c>
      <c r="Y43" s="99">
        <f>COUNTIFS(通讯通路门店!$S:$S,$G43,通讯通路门店!$J:$J,"荣耀体验店")+COUNTIFS(通讯通路门店!$S:$S,$G43,通讯通路门店!$J:$J,"荣耀授权专卖店")</f>
        <v>0</v>
      </c>
      <c r="Z43" s="99">
        <f>COUNTIFS(通讯通路门店!$S:$S,$G43,通讯通路门店!$J:$J,"VIVO体验店")</f>
        <v>0</v>
      </c>
      <c r="AA43" s="99">
        <f>COUNTIFS(通讯通路门店!$S:$S,$G43,通讯通路门店!$J:$J,"OPPO体验店")</f>
        <v>0</v>
      </c>
      <c r="AB43" s="99">
        <f>COUNTIFS(通讯通路门店!$S:$S,$G43,通讯通路门店!$J:$J,"华为授权体验店")+COUNTIFS(通讯通路门店!$S:$S,$G43,通讯通路门店!$J:$J,"华为堡垒店")</f>
        <v>0</v>
      </c>
      <c r="AC43" s="99">
        <f>COUNTIFS(通讯通路门店!$S:$S,$G43,通讯通路门店!$J:$J,"小米体验店")</f>
        <v>0</v>
      </c>
      <c r="AD43" s="99">
        <f>COUNTIFS(通讯通路门店!$S:$S,$G43,通讯通路门店!$J:$J,"苹果体验店")</f>
        <v>0</v>
      </c>
      <c r="AE43" s="99">
        <f>COUNTIFS(通讯通路门店!$S:$S,$G43,通讯通路门店!$J:$J,"其他品牌专卖店")</f>
        <v>0</v>
      </c>
      <c r="AF43" s="99">
        <f>SUMIFS(通讯通路门店!$BI:$BI,通讯通路门店!$S:$S,$G43)</f>
        <v>0</v>
      </c>
      <c r="AG43" s="99">
        <f>SUMIFS(通讯通路门店!$BH:$BH,通讯通路门店!$S:$S,$G43)</f>
        <v>0</v>
      </c>
      <c r="AH43" s="99">
        <f t="shared" si="1"/>
        <v>0</v>
      </c>
      <c r="AI43" s="99">
        <f>SUMIFS(通讯通路门店!$BB:$BB,通讯通路门店!$S:$S,$G43)</f>
        <v>0</v>
      </c>
      <c r="AJ43" s="99">
        <f>SUMIFS(通讯通路门店!$BE:$BE,通讯通路门店!$S:$S,$G43)</f>
        <v>0</v>
      </c>
      <c r="AK43" s="99">
        <f>SUMIFS(通讯通路门店!$BG:$BG,通讯通路门店!$S:$S,$G43)</f>
        <v>0</v>
      </c>
      <c r="AL43" s="99">
        <f>SUMIFS(通讯通路门店!$BC:$BC,通讯通路门店!$S:$S,$G43)</f>
        <v>0</v>
      </c>
      <c r="AM43" s="99">
        <f>SUMIFS(通讯通路门店!$BD:$BD,通讯通路门店!$S:$S,$G43)</f>
        <v>0</v>
      </c>
      <c r="AN43" s="99">
        <f>SUMIFS(通讯通路门店!$BF:$BF,通讯通路门店!$S:$S,$G43)</f>
        <v>0</v>
      </c>
      <c r="AO43" s="99">
        <f t="shared" si="2"/>
        <v>0</v>
      </c>
      <c r="AP43" s="99">
        <f>SUMIFS(通讯通路门店!$K:$K,通讯通路门店!$S:$S,$G43)</f>
        <v>0</v>
      </c>
      <c r="AR43" s="99">
        <f>SUMIFS(通讯通路门店!$T:$T,通讯通路门店!$S:$S,$G43)</f>
        <v>0</v>
      </c>
      <c r="AS43" s="99">
        <f>SUMIFS(通讯通路门店!$U:$U,通讯通路门店!$S:$S,$G43)</f>
        <v>0</v>
      </c>
      <c r="AT43" s="99">
        <f>SUMIFS(通讯通路门店!$V:$V,通讯通路门店!$S:$S,$G43)</f>
        <v>0</v>
      </c>
      <c r="AU43" s="99">
        <f>SUMIFS(通讯通路门店!$W:$W,通讯通路门店!$S:$S,$G43)</f>
        <v>0</v>
      </c>
      <c r="AV43" s="99">
        <f>SUMIFS(通讯通路门店!$Z:$Z,通讯通路门店!$S:$S,$G43)</f>
        <v>0</v>
      </c>
      <c r="AW43" s="99">
        <f>SUMIFS(通讯通路门店!$AB:$AB,通讯通路门店!$S:$S,$G43)</f>
        <v>0</v>
      </c>
      <c r="AX43" s="99">
        <f>SUMIFS(通讯通路门店!$X:$X,通讯通路门店!$S:$S,$G43)</f>
        <v>0</v>
      </c>
      <c r="AY43" s="99">
        <f>SUMIFS(通讯通路门店!$Y:$Y,通讯通路门店!$S:$S,$G43)</f>
        <v>0</v>
      </c>
      <c r="AZ43" s="99">
        <f>SUMIFS(通讯通路门店!$AA:$AA,通讯通路门店!$S:$S,$G43)</f>
        <v>0</v>
      </c>
      <c r="BA43" s="99">
        <f t="shared" si="3"/>
        <v>0</v>
      </c>
      <c r="BB43" s="99">
        <f t="shared" si="4"/>
        <v>0</v>
      </c>
      <c r="BC43" s="99">
        <f>SUMIFS(通讯通路门店!$W:$W,通讯通路门店!$S:$S,$G43,通讯通路门店!$J:$J,"荣耀体验店")+SUMIFS(通讯通路门店!$W:$W,通讯通路门店!$S:$S,$G43,通讯通路门店!$J:$J,"荣耀授权专卖店")</f>
        <v>0</v>
      </c>
      <c r="BD43" s="99">
        <f>SUMIFS(通讯通路门店!$Z:$Z,通讯通路门店!$S:$S,$G43,通讯通路门店!$J:$J,"VIVO体验店")</f>
        <v>0</v>
      </c>
      <c r="BE43" s="99">
        <f>SUMIFS(通讯通路门店!$AB:$AB,通讯通路门店!$S:$S,$G43,通讯通路门店!$J:$J,"OPPO体验店")</f>
        <v>0</v>
      </c>
      <c r="BF43" s="99">
        <f>SUMIFS(通讯通路门店!$X:$X,通讯通路门店!$S:$S,$G43,通讯通路门店!$J:$J,"华为授权体验店")+SUMIFS(通讯通路门店!$AA:$AA,通讯通路门店!$S:$S,$G43,通讯通路门店!$J:$J,"华为堡垒店")</f>
        <v>0</v>
      </c>
      <c r="BG43" s="99">
        <f>SUMIFS(通讯通路门店!$Y:$Y,通讯通路门店!$S:$S,$G43,通讯通路门店!$J:$J,"小米体验店")</f>
        <v>0</v>
      </c>
      <c r="BH43" s="99">
        <f>SUMIFS(通讯通路门店!$AA:$AA,通讯通路门店!$S:$S,$G43,通讯通路门店!$J:$J,"苹果体验店")</f>
        <v>0</v>
      </c>
      <c r="BI43" s="99">
        <f>SUMIFS(通讯通路门店!$K:$K,通讯通路门店!$S:$S,$G43,通讯通路门店!$J:$J,"其他品牌专卖店")</f>
        <v>0</v>
      </c>
      <c r="BJ43" s="99">
        <f>SUMIFS(通讯通路门店!$AC:$AC,通讯通路门店!$S:$S,$G43)</f>
        <v>0</v>
      </c>
      <c r="BK43" s="99">
        <f>SUMIFS(通讯通路门店!$AD:$AD,通讯通路门店!$S:$S,$G43)</f>
        <v>0</v>
      </c>
      <c r="BL43" s="99">
        <f>SUMIFS(通讯通路门店!$AE:$AE,通讯通路门店!$S:$S,$G43)</f>
        <v>0</v>
      </c>
      <c r="BM43" s="99">
        <f>SUMIFS(通讯通路门店!$AF:$AF,通讯通路门店!$S:$S,$G43)</f>
        <v>0</v>
      </c>
      <c r="BN43" s="99">
        <f>SUMIFS(通讯通路门店!$AG:$AG,通讯通路门店!$S:$S,$G43)</f>
        <v>0</v>
      </c>
      <c r="BO43" s="99">
        <f>SUMIFS(通讯通路门店!$AH:$AH,通讯通路门店!$S:$S,$G43)</f>
        <v>0</v>
      </c>
      <c r="BP43" s="99">
        <f>SUMIFS(通讯通路门店!$AI:$AI,通讯通路门店!$S:$S,$G43)</f>
        <v>0</v>
      </c>
    </row>
    <row r="44" s="83" customFormat="1" ht="13.9" customHeight="1" spans="1:69">
      <c r="A44" s="99" t="str">
        <f>IFERROR(_xlfn.XLOOKUP($G44,通讯通路门店!$S$4:$S$993931,通讯通路门店!$A$4:$A$993931,0,0),"")</f>
        <v>海南省</v>
      </c>
      <c r="B44" s="99" t="str">
        <f>IFERROR(_xlfn.XLOOKUP($G44,通讯通路门店!$S$4:$S$993931,通讯通路门店!$B$4:$B$993931,0,0),"")</f>
        <v>东方市</v>
      </c>
      <c r="C44" s="99" t="str">
        <f>IFERROR(_xlfn.XLOOKUP($G44,通讯通路门店!$S$4:$S$993931,通讯通路门店!$C$4:$C$993931,0,0),"")</f>
        <v>东方市</v>
      </c>
      <c r="D44" s="99" t="str">
        <f>IFERROR(_xlfn.XLOOKUP($G44,通讯通路门店!$S$4:$S$993931,通讯通路门店!$D$4:$D$993931,0,0),"")</f>
        <v>板桥镇</v>
      </c>
      <c r="G44" s="101" t="str">
        <v>东方板桥荣泰手机店(个体工商户)</v>
      </c>
      <c r="H44" s="102" t="str">
        <f>IFERROR(_xlfn.XLOOKUP($G44,通讯通路门店!$S$4:$S$993931,通讯通路门店!$R$4:$R$993931,0,0),"")</f>
        <v>200025604301</v>
      </c>
      <c r="U44" s="99">
        <f>COUNTIF(通讯通路门店!$S:$S,$G44)</f>
        <v>1</v>
      </c>
      <c r="V44" s="99">
        <f>COUNTIFS(通讯通路门店!$S:$S,$G44,通讯通路门店!$J:$J,"综合卖场")</f>
        <v>1</v>
      </c>
      <c r="W44" s="99">
        <f>SUMIFS(通讯通路门店!$AJ:$AJ,通讯通路门店!$S:$S,通讯客户沙盘!$G44)</f>
        <v>0</v>
      </c>
      <c r="X44" s="99">
        <f t="shared" si="0"/>
        <v>0</v>
      </c>
      <c r="Y44" s="99">
        <f>COUNTIFS(通讯通路门店!$S:$S,$G44,通讯通路门店!$J:$J,"荣耀体验店")+COUNTIFS(通讯通路门店!$S:$S,$G44,通讯通路门店!$J:$J,"荣耀授权专卖店")</f>
        <v>0</v>
      </c>
      <c r="Z44" s="99">
        <f>COUNTIFS(通讯通路门店!$S:$S,$G44,通讯通路门店!$J:$J,"VIVO体验店")</f>
        <v>0</v>
      </c>
      <c r="AA44" s="99">
        <f>COUNTIFS(通讯通路门店!$S:$S,$G44,通讯通路门店!$J:$J,"OPPO体验店")</f>
        <v>0</v>
      </c>
      <c r="AB44" s="99">
        <f>COUNTIFS(通讯通路门店!$S:$S,$G44,通讯通路门店!$J:$J,"华为授权体验店")+COUNTIFS(通讯通路门店!$S:$S,$G44,通讯通路门店!$J:$J,"华为堡垒店")</f>
        <v>0</v>
      </c>
      <c r="AC44" s="99">
        <f>COUNTIFS(通讯通路门店!$S:$S,$G44,通讯通路门店!$J:$J,"小米体验店")</f>
        <v>0</v>
      </c>
      <c r="AD44" s="99">
        <f>COUNTIFS(通讯通路门店!$S:$S,$G44,通讯通路门店!$J:$J,"苹果体验店")</f>
        <v>0</v>
      </c>
      <c r="AE44" s="99">
        <f>COUNTIFS(通讯通路门店!$S:$S,$G44,通讯通路门店!$J:$J,"其他品牌专卖店")</f>
        <v>0</v>
      </c>
      <c r="AF44" s="99">
        <f>SUMIFS(通讯通路门店!$BI:$BI,通讯通路门店!$S:$S,$G44)</f>
        <v>2</v>
      </c>
      <c r="AG44" s="99">
        <f>SUMIFS(通讯通路门店!$BH:$BH,通讯通路门店!$S:$S,$G44)</f>
        <v>2</v>
      </c>
      <c r="AH44" s="99">
        <f t="shared" si="1"/>
        <v>0</v>
      </c>
      <c r="AI44" s="99">
        <f>SUMIFS(通讯通路门店!$BB:$BB,通讯通路门店!$S:$S,$G44)</f>
        <v>0</v>
      </c>
      <c r="AJ44" s="99">
        <f>SUMIFS(通讯通路门店!$BE:$BE,通讯通路门店!$S:$S,$G44)</f>
        <v>0</v>
      </c>
      <c r="AK44" s="99">
        <f>SUMIFS(通讯通路门店!$BG:$BG,通讯通路门店!$S:$S,$G44)</f>
        <v>0</v>
      </c>
      <c r="AL44" s="99">
        <f>SUMIFS(通讯通路门店!$BC:$BC,通讯通路门店!$S:$S,$G44)</f>
        <v>0</v>
      </c>
      <c r="AM44" s="99">
        <f>SUMIFS(通讯通路门店!$BD:$BD,通讯通路门店!$S:$S,$G44)</f>
        <v>0</v>
      </c>
      <c r="AN44" s="99">
        <f>SUMIFS(通讯通路门店!$BF:$BF,通讯通路门店!$S:$S,$G44)</f>
        <v>0</v>
      </c>
      <c r="AO44" s="99">
        <f t="shared" si="2"/>
        <v>155</v>
      </c>
      <c r="AP44" s="99">
        <f>SUMIFS(通讯通路门店!$K:$K,通讯通路门店!$S:$S,$G44)</f>
        <v>155</v>
      </c>
      <c r="AR44" s="99">
        <f>SUMIFS(通讯通路门店!$T:$T,通讯通路门店!$S:$S,$G44)</f>
        <v>71</v>
      </c>
      <c r="AS44" s="99">
        <f>SUMIFS(通讯通路门店!$U:$U,通讯通路门店!$S:$S,$G44)</f>
        <v>7</v>
      </c>
      <c r="AT44" s="99">
        <f>SUMIFS(通讯通路门店!$V:$V,通讯通路门店!$S:$S,$G44)</f>
        <v>0</v>
      </c>
      <c r="AU44" s="99">
        <f>SUMIFS(通讯通路门店!$W:$W,通讯通路门店!$S:$S,$G44)</f>
        <v>22</v>
      </c>
      <c r="AV44" s="99">
        <f>SUMIFS(通讯通路门店!$Z:$Z,通讯通路门店!$S:$S,$G44)</f>
        <v>20</v>
      </c>
      <c r="AW44" s="99">
        <f>SUMIFS(通讯通路门店!$AB:$AB,通讯通路门店!$S:$S,$G44)</f>
        <v>30</v>
      </c>
      <c r="AX44" s="99">
        <f>SUMIFS(通讯通路门店!$X:$X,通讯通路门店!$S:$S,$G44)</f>
        <v>0</v>
      </c>
      <c r="AY44" s="99">
        <f>SUMIFS(通讯通路门店!$Y:$Y,通讯通路门店!$S:$S,$G44)</f>
        <v>5</v>
      </c>
      <c r="AZ44" s="99">
        <f>SUMIFS(通讯通路门店!$AA:$AA,通讯通路门店!$S:$S,$G44)</f>
        <v>0</v>
      </c>
      <c r="BA44" s="99">
        <f t="shared" si="3"/>
        <v>155</v>
      </c>
      <c r="BB44" s="99">
        <f t="shared" si="4"/>
        <v>0</v>
      </c>
      <c r="BC44" s="99">
        <f>SUMIFS(通讯通路门店!$W:$W,通讯通路门店!$S:$S,$G44,通讯通路门店!$J:$J,"荣耀体验店")+SUMIFS(通讯通路门店!$W:$W,通讯通路门店!$S:$S,$G44,通讯通路门店!$J:$J,"荣耀授权专卖店")</f>
        <v>0</v>
      </c>
      <c r="BD44" s="99">
        <f>SUMIFS(通讯通路门店!$Z:$Z,通讯通路门店!$S:$S,$G44,通讯通路门店!$J:$J,"VIVO体验店")</f>
        <v>0</v>
      </c>
      <c r="BE44" s="99">
        <f>SUMIFS(通讯通路门店!$AB:$AB,通讯通路门店!$S:$S,$G44,通讯通路门店!$J:$J,"OPPO体验店")</f>
        <v>0</v>
      </c>
      <c r="BF44" s="99">
        <f>SUMIFS(通讯通路门店!$X:$X,通讯通路门店!$S:$S,$G44,通讯通路门店!$J:$J,"华为授权体验店")+SUMIFS(通讯通路门店!$AA:$AA,通讯通路门店!$S:$S,$G44,通讯通路门店!$J:$J,"华为堡垒店")</f>
        <v>0</v>
      </c>
      <c r="BG44" s="99">
        <f>SUMIFS(通讯通路门店!$Y:$Y,通讯通路门店!$S:$S,$G44,通讯通路门店!$J:$J,"小米体验店")</f>
        <v>0</v>
      </c>
      <c r="BH44" s="99">
        <f>SUMIFS(通讯通路门店!$AA:$AA,通讯通路门店!$S:$S,$G44,通讯通路门店!$J:$J,"苹果体验店")</f>
        <v>0</v>
      </c>
      <c r="BI44" s="99">
        <f>SUMIFS(通讯通路门店!$K:$K,通讯通路门店!$S:$S,$G44,通讯通路门店!$J:$J,"其他品牌专卖店")</f>
        <v>0</v>
      </c>
      <c r="BJ44" s="99">
        <f>SUMIFS(通讯通路门店!$AC:$AC,通讯通路门店!$S:$S,$G44)</f>
        <v>0</v>
      </c>
      <c r="BK44" s="99">
        <f>SUMIFS(通讯通路门店!$AD:$AD,通讯通路门店!$S:$S,$G44)</f>
        <v>0</v>
      </c>
      <c r="BL44" s="99">
        <f>SUMIFS(通讯通路门店!$AE:$AE,通讯通路门店!$S:$S,$G44)</f>
        <v>0</v>
      </c>
      <c r="BM44" s="99">
        <f>SUMIFS(通讯通路门店!$AF:$AF,通讯通路门店!$S:$S,$G44)</f>
        <v>0</v>
      </c>
      <c r="BN44" s="99">
        <f>SUMIFS(通讯通路门店!$AG:$AG,通讯通路门店!$S:$S,$G44)</f>
        <v>0</v>
      </c>
      <c r="BO44" s="99">
        <f>SUMIFS(通讯通路门店!$AH:$AH,通讯通路门店!$S:$S,$G44)</f>
        <v>0</v>
      </c>
      <c r="BP44" s="99">
        <f>SUMIFS(通讯通路门店!$AI:$AI,通讯通路门店!$S:$S,$G44)</f>
        <v>0</v>
      </c>
    </row>
    <row r="45" s="83" customFormat="1" ht="13.9" customHeight="1" spans="1:69">
      <c r="A45" s="99">
        <f>IFERROR(_xlfn.XLOOKUP($G45,通讯通路门店!$S$4:$S$993931,通讯通路门店!$A$4:$A$993931,0,0),"")</f>
        <v>0</v>
      </c>
      <c r="B45" s="99">
        <f>IFERROR(_xlfn.XLOOKUP($G45,通讯通路门店!$S$4:$S$993931,通讯通路门店!$B$4:$B$993931,0,0),"")</f>
        <v>0</v>
      </c>
      <c r="C45" s="99">
        <f>IFERROR(_xlfn.XLOOKUP($G45,通讯通路门店!$S$4:$S$993931,通讯通路门店!$C$4:$C$993931,0,0),"")</f>
        <v>0</v>
      </c>
      <c r="D45" s="99">
        <f>IFERROR(_xlfn.XLOOKUP($G45,通讯通路门店!$S$4:$S$993931,通讯通路门店!$D$4:$D$993931,0,0),"")</f>
        <v>0</v>
      </c>
      <c r="G45" s="101">
        <v>0</v>
      </c>
      <c r="H45" s="102">
        <f>IFERROR(_xlfn.XLOOKUP($G45,通讯通路门店!$S$4:$S$993931,通讯通路门店!$R$4:$R$993931,0,0),"")</f>
        <v>0</v>
      </c>
      <c r="U45" s="99">
        <f>COUNTIF(通讯通路门店!$S:$S,$G45)</f>
        <v>0</v>
      </c>
      <c r="V45" s="99">
        <f>COUNTIFS(通讯通路门店!$S:$S,$G45,通讯通路门店!$J:$J,"综合卖场")</f>
        <v>0</v>
      </c>
      <c r="W45" s="99">
        <f>SUMIFS(通讯通路门店!$AJ:$AJ,通讯通路门店!$S:$S,通讯客户沙盘!$G45)</f>
        <v>0</v>
      </c>
      <c r="X45" s="99">
        <f t="shared" si="0"/>
        <v>0</v>
      </c>
      <c r="Y45" s="99">
        <f>COUNTIFS(通讯通路门店!$S:$S,$G45,通讯通路门店!$J:$J,"荣耀体验店")+COUNTIFS(通讯通路门店!$S:$S,$G45,通讯通路门店!$J:$J,"荣耀授权专卖店")</f>
        <v>0</v>
      </c>
      <c r="Z45" s="99">
        <f>COUNTIFS(通讯通路门店!$S:$S,$G45,通讯通路门店!$J:$J,"VIVO体验店")</f>
        <v>0</v>
      </c>
      <c r="AA45" s="99">
        <f>COUNTIFS(通讯通路门店!$S:$S,$G45,通讯通路门店!$J:$J,"OPPO体验店")</f>
        <v>0</v>
      </c>
      <c r="AB45" s="99">
        <f>COUNTIFS(通讯通路门店!$S:$S,$G45,通讯通路门店!$J:$J,"华为授权体验店")+COUNTIFS(通讯通路门店!$S:$S,$G45,通讯通路门店!$J:$J,"华为堡垒店")</f>
        <v>0</v>
      </c>
      <c r="AC45" s="99">
        <f>COUNTIFS(通讯通路门店!$S:$S,$G45,通讯通路门店!$J:$J,"小米体验店")</f>
        <v>0</v>
      </c>
      <c r="AD45" s="99">
        <f>COUNTIFS(通讯通路门店!$S:$S,$G45,通讯通路门店!$J:$J,"苹果体验店")</f>
        <v>0</v>
      </c>
      <c r="AE45" s="99">
        <f>COUNTIFS(通讯通路门店!$S:$S,$G45,通讯通路门店!$J:$J,"其他品牌专卖店")</f>
        <v>0</v>
      </c>
      <c r="AF45" s="99">
        <f>SUMIFS(通讯通路门店!$BI:$BI,通讯通路门店!$S:$S,$G45)</f>
        <v>0</v>
      </c>
      <c r="AG45" s="99">
        <f>SUMIFS(通讯通路门店!$BH:$BH,通讯通路门店!$S:$S,$G45)</f>
        <v>0</v>
      </c>
      <c r="AH45" s="99">
        <f t="shared" si="1"/>
        <v>0</v>
      </c>
      <c r="AI45" s="99">
        <f>SUMIFS(通讯通路门店!$BB:$BB,通讯通路门店!$S:$S,$G45)</f>
        <v>0</v>
      </c>
      <c r="AJ45" s="99">
        <f>SUMIFS(通讯通路门店!$BE:$BE,通讯通路门店!$S:$S,$G45)</f>
        <v>0</v>
      </c>
      <c r="AK45" s="99">
        <f>SUMIFS(通讯通路门店!$BG:$BG,通讯通路门店!$S:$S,$G45)</f>
        <v>0</v>
      </c>
      <c r="AL45" s="99">
        <f>SUMIFS(通讯通路门店!$BC:$BC,通讯通路门店!$S:$S,$G45)</f>
        <v>0</v>
      </c>
      <c r="AM45" s="99">
        <f>SUMIFS(通讯通路门店!$BD:$BD,通讯通路门店!$S:$S,$G45)</f>
        <v>0</v>
      </c>
      <c r="AN45" s="99">
        <f>SUMIFS(通讯通路门店!$BF:$BF,通讯通路门店!$S:$S,$G45)</f>
        <v>0</v>
      </c>
      <c r="AO45" s="99">
        <f t="shared" si="2"/>
        <v>0</v>
      </c>
      <c r="AP45" s="99">
        <f>SUMIFS(通讯通路门店!$K:$K,通讯通路门店!$S:$S,$G45)</f>
        <v>0</v>
      </c>
      <c r="AR45" s="99">
        <f>SUMIFS(通讯通路门店!$T:$T,通讯通路门店!$S:$S,$G45)</f>
        <v>0</v>
      </c>
      <c r="AS45" s="99">
        <f>SUMIFS(通讯通路门店!$U:$U,通讯通路门店!$S:$S,$G45)</f>
        <v>0</v>
      </c>
      <c r="AT45" s="99">
        <f>SUMIFS(通讯通路门店!$V:$V,通讯通路门店!$S:$S,$G45)</f>
        <v>0</v>
      </c>
      <c r="AU45" s="99">
        <f>SUMIFS(通讯通路门店!$W:$W,通讯通路门店!$S:$S,$G45)</f>
        <v>0</v>
      </c>
      <c r="AV45" s="99">
        <f>SUMIFS(通讯通路门店!$Z:$Z,通讯通路门店!$S:$S,$G45)</f>
        <v>0</v>
      </c>
      <c r="AW45" s="99">
        <f>SUMIFS(通讯通路门店!$AB:$AB,通讯通路门店!$S:$S,$G45)</f>
        <v>0</v>
      </c>
      <c r="AX45" s="99">
        <f>SUMIFS(通讯通路门店!$X:$X,通讯通路门店!$S:$S,$G45)</f>
        <v>0</v>
      </c>
      <c r="AY45" s="99">
        <f>SUMIFS(通讯通路门店!$Y:$Y,通讯通路门店!$S:$S,$G45)</f>
        <v>0</v>
      </c>
      <c r="AZ45" s="99">
        <f>SUMIFS(通讯通路门店!$AA:$AA,通讯通路门店!$S:$S,$G45)</f>
        <v>0</v>
      </c>
      <c r="BA45" s="99">
        <f t="shared" si="3"/>
        <v>0</v>
      </c>
      <c r="BB45" s="99">
        <f t="shared" si="4"/>
        <v>0</v>
      </c>
      <c r="BC45" s="99">
        <f>SUMIFS(通讯通路门店!$W:$W,通讯通路门店!$S:$S,$G45,通讯通路门店!$J:$J,"荣耀体验店")+SUMIFS(通讯通路门店!$W:$W,通讯通路门店!$S:$S,$G45,通讯通路门店!$J:$J,"荣耀授权专卖店")</f>
        <v>0</v>
      </c>
      <c r="BD45" s="99">
        <f>SUMIFS(通讯通路门店!$Z:$Z,通讯通路门店!$S:$S,$G45,通讯通路门店!$J:$J,"VIVO体验店")</f>
        <v>0</v>
      </c>
      <c r="BE45" s="99">
        <f>SUMIFS(通讯通路门店!$AB:$AB,通讯通路门店!$S:$S,$G45,通讯通路门店!$J:$J,"OPPO体验店")</f>
        <v>0</v>
      </c>
      <c r="BF45" s="99">
        <f>SUMIFS(通讯通路门店!$X:$X,通讯通路门店!$S:$S,$G45,通讯通路门店!$J:$J,"华为授权体验店")+SUMIFS(通讯通路门店!$AA:$AA,通讯通路门店!$S:$S,$G45,通讯通路门店!$J:$J,"华为堡垒店")</f>
        <v>0</v>
      </c>
      <c r="BG45" s="99">
        <f>SUMIFS(通讯通路门店!$Y:$Y,通讯通路门店!$S:$S,$G45,通讯通路门店!$J:$J,"小米体验店")</f>
        <v>0</v>
      </c>
      <c r="BH45" s="99">
        <f>SUMIFS(通讯通路门店!$AA:$AA,通讯通路门店!$S:$S,$G45,通讯通路门店!$J:$J,"苹果体验店")</f>
        <v>0</v>
      </c>
      <c r="BI45" s="99">
        <f>SUMIFS(通讯通路门店!$K:$K,通讯通路门店!$S:$S,$G45,通讯通路门店!$J:$J,"其他品牌专卖店")</f>
        <v>0</v>
      </c>
      <c r="BJ45" s="99">
        <f>SUMIFS(通讯通路门店!$AC:$AC,通讯通路门店!$S:$S,$G45)</f>
        <v>0</v>
      </c>
      <c r="BK45" s="99">
        <f>SUMIFS(通讯通路门店!$AD:$AD,通讯通路门店!$S:$S,$G45)</f>
        <v>0</v>
      </c>
      <c r="BL45" s="99">
        <f>SUMIFS(通讯通路门店!$AE:$AE,通讯通路门店!$S:$S,$G45)</f>
        <v>0</v>
      </c>
      <c r="BM45" s="99">
        <f>SUMIFS(通讯通路门店!$AF:$AF,通讯通路门店!$S:$S,$G45)</f>
        <v>0</v>
      </c>
      <c r="BN45" s="99">
        <f>SUMIFS(通讯通路门店!$AG:$AG,通讯通路门店!$S:$S,$G45)</f>
        <v>0</v>
      </c>
      <c r="BO45" s="99">
        <f>SUMIFS(通讯通路门店!$AH:$AH,通讯通路门店!$S:$S,$G45)</f>
        <v>0</v>
      </c>
      <c r="BP45" s="99">
        <f>SUMIFS(通讯通路门店!$AI:$AI,通讯通路门店!$S:$S,$G45)</f>
        <v>0</v>
      </c>
    </row>
    <row r="46" s="83" customFormat="1" ht="13.9" customHeight="1" spans="1:69">
      <c r="A46" s="99" t="str">
        <f>IFERROR(_xlfn.XLOOKUP($G46,通讯通路门店!$S$4:$S$993931,通讯通路门店!$A$4:$A$993931,0,0),"")</f>
        <v/>
      </c>
      <c r="B46" s="99" t="str">
        <f>IFERROR(_xlfn.XLOOKUP($G46,通讯通路门店!$S$4:$S$993931,通讯通路门店!$B$4:$B$993931,0,0),"")</f>
        <v/>
      </c>
      <c r="C46" s="99" t="str">
        <f>IFERROR(_xlfn.XLOOKUP($G46,通讯通路门店!$S$4:$S$993931,通讯通路门店!$C$4:$C$993931,0,0),"")</f>
        <v/>
      </c>
      <c r="D46" s="99" t="str">
        <f>IFERROR(_xlfn.XLOOKUP($G46,通讯通路门店!$S$4:$S$993931,通讯通路门店!$D$4:$D$993931,0,0),"")</f>
        <v/>
      </c>
      <c r="G46" s="101" t="e">
        <v>#N/A</v>
      </c>
      <c r="H46" s="102" t="str">
        <f>IFERROR(_xlfn.XLOOKUP($G46,通讯通路门店!$S$4:$S$993931,通讯通路门店!$R$4:$R$993931,0,0),"")</f>
        <v/>
      </c>
      <c r="U46" s="99">
        <f>COUNTIF(通讯通路门店!$S:$S,$G46)</f>
        <v>0</v>
      </c>
      <c r="V46" s="99">
        <f>COUNTIFS(通讯通路门店!$S:$S,$G46,通讯通路门店!$J:$J,"综合卖场")</f>
        <v>0</v>
      </c>
      <c r="W46" s="99">
        <f>SUMIFS(通讯通路门店!$AJ:$AJ,通讯通路门店!$S:$S,通讯客户沙盘!$G46)</f>
        <v>0</v>
      </c>
      <c r="X46" s="99">
        <f t="shared" si="0"/>
        <v>0</v>
      </c>
      <c r="Y46" s="99">
        <f>COUNTIFS(通讯通路门店!$S:$S,$G46,通讯通路门店!$J:$J,"荣耀体验店")+COUNTIFS(通讯通路门店!$S:$S,$G46,通讯通路门店!$J:$J,"荣耀授权专卖店")</f>
        <v>0</v>
      </c>
      <c r="Z46" s="99">
        <f>COUNTIFS(通讯通路门店!$S:$S,$G46,通讯通路门店!$J:$J,"VIVO体验店")</f>
        <v>0</v>
      </c>
      <c r="AA46" s="99">
        <f>COUNTIFS(通讯通路门店!$S:$S,$G46,通讯通路门店!$J:$J,"OPPO体验店")</f>
        <v>0</v>
      </c>
      <c r="AB46" s="99">
        <f>COUNTIFS(通讯通路门店!$S:$S,$G46,通讯通路门店!$J:$J,"华为授权体验店")+COUNTIFS(通讯通路门店!$S:$S,$G46,通讯通路门店!$J:$J,"华为堡垒店")</f>
        <v>0</v>
      </c>
      <c r="AC46" s="99">
        <f>COUNTIFS(通讯通路门店!$S:$S,$G46,通讯通路门店!$J:$J,"小米体验店")</f>
        <v>0</v>
      </c>
      <c r="AD46" s="99">
        <f>COUNTIFS(通讯通路门店!$S:$S,$G46,通讯通路门店!$J:$J,"苹果体验店")</f>
        <v>0</v>
      </c>
      <c r="AE46" s="99">
        <f>COUNTIFS(通讯通路门店!$S:$S,$G46,通讯通路门店!$J:$J,"其他品牌专卖店")</f>
        <v>0</v>
      </c>
      <c r="AF46" s="99">
        <f>SUMIFS(通讯通路门店!$BI:$BI,通讯通路门店!$S:$S,$G46)</f>
        <v>0</v>
      </c>
      <c r="AG46" s="99">
        <f>SUMIFS(通讯通路门店!$BH:$BH,通讯通路门店!$S:$S,$G46)</f>
        <v>0</v>
      </c>
      <c r="AH46" s="99">
        <f t="shared" si="1"/>
        <v>0</v>
      </c>
      <c r="AI46" s="99">
        <f>SUMIFS(通讯通路门店!$BB:$BB,通讯通路门店!$S:$S,$G46)</f>
        <v>0</v>
      </c>
      <c r="AJ46" s="99">
        <f>SUMIFS(通讯通路门店!$BE:$BE,通讯通路门店!$S:$S,$G46)</f>
        <v>0</v>
      </c>
      <c r="AK46" s="99">
        <f>SUMIFS(通讯通路门店!$BG:$BG,通讯通路门店!$S:$S,$G46)</f>
        <v>0</v>
      </c>
      <c r="AL46" s="99">
        <f>SUMIFS(通讯通路门店!$BC:$BC,通讯通路门店!$S:$S,$G46)</f>
        <v>0</v>
      </c>
      <c r="AM46" s="99">
        <f>SUMIFS(通讯通路门店!$BD:$BD,通讯通路门店!$S:$S,$G46)</f>
        <v>0</v>
      </c>
      <c r="AN46" s="99">
        <f>SUMIFS(通讯通路门店!$BF:$BF,通讯通路门店!$S:$S,$G46)</f>
        <v>0</v>
      </c>
      <c r="AO46" s="99">
        <f t="shared" si="2"/>
        <v>0</v>
      </c>
      <c r="AP46" s="99">
        <f>SUMIFS(通讯通路门店!$K:$K,通讯通路门店!$S:$S,$G46)</f>
        <v>0</v>
      </c>
      <c r="AR46" s="99">
        <f>SUMIFS(通讯通路门店!$T:$T,通讯通路门店!$S:$S,$G46)</f>
        <v>0</v>
      </c>
      <c r="AS46" s="99">
        <f>SUMIFS(通讯通路门店!$U:$U,通讯通路门店!$S:$S,$G46)</f>
        <v>0</v>
      </c>
      <c r="AT46" s="99">
        <f>SUMIFS(通讯通路门店!$V:$V,通讯通路门店!$S:$S,$G46)</f>
        <v>0</v>
      </c>
      <c r="AU46" s="99">
        <f>SUMIFS(通讯通路门店!$W:$W,通讯通路门店!$S:$S,$G46)</f>
        <v>0</v>
      </c>
      <c r="AV46" s="99">
        <f>SUMIFS(通讯通路门店!$Z:$Z,通讯通路门店!$S:$S,$G46)</f>
        <v>0</v>
      </c>
      <c r="AW46" s="99">
        <f>SUMIFS(通讯通路门店!$AB:$AB,通讯通路门店!$S:$S,$G46)</f>
        <v>0</v>
      </c>
      <c r="AX46" s="99">
        <f>SUMIFS(通讯通路门店!$X:$X,通讯通路门店!$S:$S,$G46)</f>
        <v>0</v>
      </c>
      <c r="AY46" s="99">
        <f>SUMIFS(通讯通路门店!$Y:$Y,通讯通路门店!$S:$S,$G46)</f>
        <v>0</v>
      </c>
      <c r="AZ46" s="99">
        <f>SUMIFS(通讯通路门店!$AA:$AA,通讯通路门店!$S:$S,$G46)</f>
        <v>0</v>
      </c>
      <c r="BA46" s="99">
        <f t="shared" si="3"/>
        <v>0</v>
      </c>
      <c r="BB46" s="99">
        <f t="shared" si="4"/>
        <v>0</v>
      </c>
      <c r="BC46" s="99">
        <f>SUMIFS(通讯通路门店!$W:$W,通讯通路门店!$S:$S,$G46,通讯通路门店!$J:$J,"荣耀体验店")+SUMIFS(通讯通路门店!$W:$W,通讯通路门店!$S:$S,$G46,通讯通路门店!$J:$J,"荣耀授权专卖店")</f>
        <v>0</v>
      </c>
      <c r="BD46" s="99">
        <f>SUMIFS(通讯通路门店!$Z:$Z,通讯通路门店!$S:$S,$G46,通讯通路门店!$J:$J,"VIVO体验店")</f>
        <v>0</v>
      </c>
      <c r="BE46" s="99">
        <f>SUMIFS(通讯通路门店!$AB:$AB,通讯通路门店!$S:$S,$G46,通讯通路门店!$J:$J,"OPPO体验店")</f>
        <v>0</v>
      </c>
      <c r="BF46" s="99">
        <f>SUMIFS(通讯通路门店!$X:$X,通讯通路门店!$S:$S,$G46,通讯通路门店!$J:$J,"华为授权体验店")+SUMIFS(通讯通路门店!$AA:$AA,通讯通路门店!$S:$S,$G46,通讯通路门店!$J:$J,"华为堡垒店")</f>
        <v>0</v>
      </c>
      <c r="BG46" s="99">
        <f>SUMIFS(通讯通路门店!$Y:$Y,通讯通路门店!$S:$S,$G46,通讯通路门店!$J:$J,"小米体验店")</f>
        <v>0</v>
      </c>
      <c r="BH46" s="99">
        <f>SUMIFS(通讯通路门店!$AA:$AA,通讯通路门店!$S:$S,$G46,通讯通路门店!$J:$J,"苹果体验店")</f>
        <v>0</v>
      </c>
      <c r="BI46" s="99">
        <f>SUMIFS(通讯通路门店!$K:$K,通讯通路门店!$S:$S,$G46,通讯通路门店!$J:$J,"其他品牌专卖店")</f>
        <v>0</v>
      </c>
      <c r="BJ46" s="99">
        <f>SUMIFS(通讯通路门店!$AC:$AC,通讯通路门店!$S:$S,$G46)</f>
        <v>0</v>
      </c>
      <c r="BK46" s="99">
        <f>SUMIFS(通讯通路门店!$AD:$AD,通讯通路门店!$S:$S,$G46)</f>
        <v>0</v>
      </c>
      <c r="BL46" s="99">
        <f>SUMIFS(通讯通路门店!$AE:$AE,通讯通路门店!$S:$S,$G46)</f>
        <v>0</v>
      </c>
      <c r="BM46" s="99">
        <f>SUMIFS(通讯通路门店!$AF:$AF,通讯通路门店!$S:$S,$G46)</f>
        <v>0</v>
      </c>
      <c r="BN46" s="99">
        <f>SUMIFS(通讯通路门店!$AG:$AG,通讯通路门店!$S:$S,$G46)</f>
        <v>0</v>
      </c>
      <c r="BO46" s="99">
        <f>SUMIFS(通讯通路门店!$AH:$AH,通讯通路门店!$S:$S,$G46)</f>
        <v>0</v>
      </c>
      <c r="BP46" s="99">
        <f>SUMIFS(通讯通路门店!$AI:$AI,通讯通路门店!$S:$S,$G46)</f>
        <v>0</v>
      </c>
    </row>
    <row r="47" s="83" customFormat="1" ht="13.9" customHeight="1" spans="1:69">
      <c r="A47" s="99" t="str">
        <f>IFERROR(_xlfn.XLOOKUP($G47,通讯通路门店!$S$4:$S$993931,通讯通路门店!$A$4:$A$993931,0,0),"")</f>
        <v/>
      </c>
      <c r="B47" s="99" t="str">
        <f>IFERROR(_xlfn.XLOOKUP($G47,通讯通路门店!$S$4:$S$993931,通讯通路门店!$B$4:$B$993931,0,0),"")</f>
        <v/>
      </c>
      <c r="C47" s="99" t="str">
        <f>IFERROR(_xlfn.XLOOKUP($G47,通讯通路门店!$S$4:$S$993931,通讯通路门店!$C$4:$C$993931,0,0),"")</f>
        <v/>
      </c>
      <c r="D47" s="99" t="str">
        <f>IFERROR(_xlfn.XLOOKUP($G47,通讯通路门店!$S$4:$S$993931,通讯通路门店!$D$4:$D$993931,0,0),"")</f>
        <v/>
      </c>
      <c r="G47" s="101" t="e">
        <v>#N/A</v>
      </c>
      <c r="H47" s="102" t="str">
        <f>IFERROR(_xlfn.XLOOKUP($G47,通讯通路门店!$S$4:$S$993931,通讯通路门店!$R$4:$R$993931,0,0),"")</f>
        <v/>
      </c>
      <c r="U47" s="99">
        <f>COUNTIF(通讯通路门店!$S:$S,$G47)</f>
        <v>0</v>
      </c>
      <c r="V47" s="99">
        <f>COUNTIFS(通讯通路门店!$S:$S,$G47,通讯通路门店!$J:$J,"综合卖场")</f>
        <v>0</v>
      </c>
      <c r="W47" s="99">
        <f>SUMIFS(通讯通路门店!$AJ:$AJ,通讯通路门店!$S:$S,通讯客户沙盘!$G47)</f>
        <v>0</v>
      </c>
      <c r="X47" s="99">
        <f t="shared" si="0"/>
        <v>0</v>
      </c>
      <c r="Y47" s="99">
        <f>COUNTIFS(通讯通路门店!$S:$S,$G47,通讯通路门店!$J:$J,"荣耀体验店")+COUNTIFS(通讯通路门店!$S:$S,$G47,通讯通路门店!$J:$J,"荣耀授权专卖店")</f>
        <v>0</v>
      </c>
      <c r="Z47" s="99">
        <f>COUNTIFS(通讯通路门店!$S:$S,$G47,通讯通路门店!$J:$J,"VIVO体验店")</f>
        <v>0</v>
      </c>
      <c r="AA47" s="99">
        <f>COUNTIFS(通讯通路门店!$S:$S,$G47,通讯通路门店!$J:$J,"OPPO体验店")</f>
        <v>0</v>
      </c>
      <c r="AB47" s="99">
        <f>COUNTIFS(通讯通路门店!$S:$S,$G47,通讯通路门店!$J:$J,"华为授权体验店")+COUNTIFS(通讯通路门店!$S:$S,$G47,通讯通路门店!$J:$J,"华为堡垒店")</f>
        <v>0</v>
      </c>
      <c r="AC47" s="99">
        <f>COUNTIFS(通讯通路门店!$S:$S,$G47,通讯通路门店!$J:$J,"小米体验店")</f>
        <v>0</v>
      </c>
      <c r="AD47" s="99">
        <f>COUNTIFS(通讯通路门店!$S:$S,$G47,通讯通路门店!$J:$J,"苹果体验店")</f>
        <v>0</v>
      </c>
      <c r="AE47" s="99">
        <f>COUNTIFS(通讯通路门店!$S:$S,$G47,通讯通路门店!$J:$J,"其他品牌专卖店")</f>
        <v>0</v>
      </c>
      <c r="AF47" s="99">
        <f>SUMIFS(通讯通路门店!$BI:$BI,通讯通路门店!$S:$S,$G47)</f>
        <v>0</v>
      </c>
      <c r="AG47" s="99">
        <f>SUMIFS(通讯通路门店!$BH:$BH,通讯通路门店!$S:$S,$G47)</f>
        <v>0</v>
      </c>
      <c r="AH47" s="99">
        <f t="shared" si="1"/>
        <v>0</v>
      </c>
      <c r="AI47" s="99">
        <f>SUMIFS(通讯通路门店!$BB:$BB,通讯通路门店!$S:$S,$G47)</f>
        <v>0</v>
      </c>
      <c r="AJ47" s="99">
        <f>SUMIFS(通讯通路门店!$BE:$BE,通讯通路门店!$S:$S,$G47)</f>
        <v>0</v>
      </c>
      <c r="AK47" s="99">
        <f>SUMIFS(通讯通路门店!$BG:$BG,通讯通路门店!$S:$S,$G47)</f>
        <v>0</v>
      </c>
      <c r="AL47" s="99">
        <f>SUMIFS(通讯通路门店!$BC:$BC,通讯通路门店!$S:$S,$G47)</f>
        <v>0</v>
      </c>
      <c r="AM47" s="99">
        <f>SUMIFS(通讯通路门店!$BD:$BD,通讯通路门店!$S:$S,$G47)</f>
        <v>0</v>
      </c>
      <c r="AN47" s="99">
        <f>SUMIFS(通讯通路门店!$BF:$BF,通讯通路门店!$S:$S,$G47)</f>
        <v>0</v>
      </c>
      <c r="AO47" s="99">
        <f t="shared" si="2"/>
        <v>0</v>
      </c>
      <c r="AP47" s="99">
        <f>SUMIFS(通讯通路门店!$K:$K,通讯通路门店!$S:$S,$G47)</f>
        <v>0</v>
      </c>
      <c r="AR47" s="99">
        <f>SUMIFS(通讯通路门店!$T:$T,通讯通路门店!$S:$S,$G47)</f>
        <v>0</v>
      </c>
      <c r="AS47" s="99">
        <f>SUMIFS(通讯通路门店!$U:$U,通讯通路门店!$S:$S,$G47)</f>
        <v>0</v>
      </c>
      <c r="AT47" s="99">
        <f>SUMIFS(通讯通路门店!$V:$V,通讯通路门店!$S:$S,$G47)</f>
        <v>0</v>
      </c>
      <c r="AU47" s="99">
        <f>SUMIFS(通讯通路门店!$W:$W,通讯通路门店!$S:$S,$G47)</f>
        <v>0</v>
      </c>
      <c r="AV47" s="99">
        <f>SUMIFS(通讯通路门店!$Z:$Z,通讯通路门店!$S:$S,$G47)</f>
        <v>0</v>
      </c>
      <c r="AW47" s="99">
        <f>SUMIFS(通讯通路门店!$AB:$AB,通讯通路门店!$S:$S,$G47)</f>
        <v>0</v>
      </c>
      <c r="AX47" s="99">
        <f>SUMIFS(通讯通路门店!$X:$X,通讯通路门店!$S:$S,$G47)</f>
        <v>0</v>
      </c>
      <c r="AY47" s="99">
        <f>SUMIFS(通讯通路门店!$Y:$Y,通讯通路门店!$S:$S,$G47)</f>
        <v>0</v>
      </c>
      <c r="AZ47" s="99">
        <f>SUMIFS(通讯通路门店!$AA:$AA,通讯通路门店!$S:$S,$G47)</f>
        <v>0</v>
      </c>
      <c r="BA47" s="99">
        <f t="shared" si="3"/>
        <v>0</v>
      </c>
      <c r="BB47" s="99">
        <f t="shared" si="4"/>
        <v>0</v>
      </c>
      <c r="BC47" s="99">
        <f>SUMIFS(通讯通路门店!$W:$W,通讯通路门店!$S:$S,$G47,通讯通路门店!$J:$J,"荣耀体验店")+SUMIFS(通讯通路门店!$W:$W,通讯通路门店!$S:$S,$G47,通讯通路门店!$J:$J,"荣耀授权专卖店")</f>
        <v>0</v>
      </c>
      <c r="BD47" s="99">
        <f>SUMIFS(通讯通路门店!$Z:$Z,通讯通路门店!$S:$S,$G47,通讯通路门店!$J:$J,"VIVO体验店")</f>
        <v>0</v>
      </c>
      <c r="BE47" s="99">
        <f>SUMIFS(通讯通路门店!$AB:$AB,通讯通路门店!$S:$S,$G47,通讯通路门店!$J:$J,"OPPO体验店")</f>
        <v>0</v>
      </c>
      <c r="BF47" s="99">
        <f>SUMIFS(通讯通路门店!$X:$X,通讯通路门店!$S:$S,$G47,通讯通路门店!$J:$J,"华为授权体验店")+SUMIFS(通讯通路门店!$AA:$AA,通讯通路门店!$S:$S,$G47,通讯通路门店!$J:$J,"华为堡垒店")</f>
        <v>0</v>
      </c>
      <c r="BG47" s="99">
        <f>SUMIFS(通讯通路门店!$Y:$Y,通讯通路门店!$S:$S,$G47,通讯通路门店!$J:$J,"小米体验店")</f>
        <v>0</v>
      </c>
      <c r="BH47" s="99">
        <f>SUMIFS(通讯通路门店!$AA:$AA,通讯通路门店!$S:$S,$G47,通讯通路门店!$J:$J,"苹果体验店")</f>
        <v>0</v>
      </c>
      <c r="BI47" s="99">
        <f>SUMIFS(通讯通路门店!$K:$K,通讯通路门店!$S:$S,$G47,通讯通路门店!$J:$J,"其他品牌专卖店")</f>
        <v>0</v>
      </c>
      <c r="BJ47" s="99">
        <f>SUMIFS(通讯通路门店!$AC:$AC,通讯通路门店!$S:$S,$G47)</f>
        <v>0</v>
      </c>
      <c r="BK47" s="99">
        <f>SUMIFS(通讯通路门店!$AD:$AD,通讯通路门店!$S:$S,$G47)</f>
        <v>0</v>
      </c>
      <c r="BL47" s="99">
        <f>SUMIFS(通讯通路门店!$AE:$AE,通讯通路门店!$S:$S,$G47)</f>
        <v>0</v>
      </c>
      <c r="BM47" s="99">
        <f>SUMIFS(通讯通路门店!$AF:$AF,通讯通路门店!$S:$S,$G47)</f>
        <v>0</v>
      </c>
      <c r="BN47" s="99">
        <f>SUMIFS(通讯通路门店!$AG:$AG,通讯通路门店!$S:$S,$G47)</f>
        <v>0</v>
      </c>
      <c r="BO47" s="99">
        <f>SUMIFS(通讯通路门店!$AH:$AH,通讯通路门店!$S:$S,$G47)</f>
        <v>0</v>
      </c>
      <c r="BP47" s="99">
        <f>SUMIFS(通讯通路门店!$AI:$AI,通讯通路门店!$S:$S,$G47)</f>
        <v>0</v>
      </c>
    </row>
    <row r="48" spans="1:69">
      <c r="A48" s="99" t="str">
        <f>IFERROR(_xlfn.XLOOKUP($G48,通讯通路门店!$S$4:$S$993931,通讯通路门店!$A$4:$A$993931,0,0),"")</f>
        <v/>
      </c>
      <c r="B48" s="99" t="str">
        <f>IFERROR(_xlfn.XLOOKUP($G48,通讯通路门店!$S$4:$S$993931,通讯通路门店!$B$4:$B$993931,0,0),"")</f>
        <v/>
      </c>
      <c r="C48" s="99" t="str">
        <f>IFERROR(_xlfn.XLOOKUP($G48,通讯通路门店!$S$4:$S$993931,通讯通路门店!$C$4:$C$993931,0,0),"")</f>
        <v/>
      </c>
      <c r="D48" s="99" t="str">
        <f>IFERROR(_xlfn.XLOOKUP($G48,通讯通路门店!$S$4:$S$993931,通讯通路门店!$D$4:$D$993931,0,0),"")</f>
        <v/>
      </c>
      <c r="E48" s="83"/>
      <c r="F48" s="83"/>
      <c r="G48" s="101" t="e">
        <v>#N/A</v>
      </c>
      <c r="H48" s="102" t="str">
        <f>IFERROR(_xlfn.XLOOKUP($G48,通讯通路门店!$S$4:$S$993931,通讯通路门店!$R$4:$R$993931,0,0),"")</f>
        <v/>
      </c>
      <c r="I48" s="83"/>
      <c r="J48" s="83"/>
      <c r="K48" s="83"/>
      <c r="L48" s="83"/>
      <c r="M48" s="83"/>
      <c r="N48" s="83"/>
      <c r="O48" s="83"/>
      <c r="P48" s="83"/>
      <c r="Q48" s="83"/>
      <c r="R48" s="83"/>
      <c r="S48" s="83"/>
      <c r="T48" s="83"/>
      <c r="U48" s="99">
        <f>COUNTIF(通讯通路门店!$S:$S,$G48)</f>
        <v>0</v>
      </c>
      <c r="V48" s="99">
        <f>COUNTIFS(通讯通路门店!$S:$S,$G48,通讯通路门店!$J:$J,"综合卖场")</f>
        <v>0</v>
      </c>
      <c r="W48" s="99">
        <f>SUMIFS(通讯通路门店!$AJ:$AJ,通讯通路门店!$S:$S,通讯客户沙盘!$G48)</f>
        <v>0</v>
      </c>
      <c r="X48" s="99">
        <f t="shared" si="0"/>
        <v>0</v>
      </c>
      <c r="Y48" s="99">
        <f>COUNTIFS(通讯通路门店!$S:$S,$G48,通讯通路门店!$J:$J,"荣耀体验店")+COUNTIFS(通讯通路门店!$S:$S,$G48,通讯通路门店!$J:$J,"荣耀授权专卖店")</f>
        <v>0</v>
      </c>
      <c r="Z48" s="99">
        <f>COUNTIFS(通讯通路门店!$S:$S,$G48,通讯通路门店!$J:$J,"VIVO体验店")</f>
        <v>0</v>
      </c>
      <c r="AA48" s="99">
        <f>COUNTIFS(通讯通路门店!$S:$S,$G48,通讯通路门店!$J:$J,"OPPO体验店")</f>
        <v>0</v>
      </c>
      <c r="AB48" s="99">
        <f>COUNTIFS(通讯通路门店!$S:$S,$G48,通讯通路门店!$J:$J,"华为授权体验店")+COUNTIFS(通讯通路门店!$S:$S,$G48,通讯通路门店!$J:$J,"华为堡垒店")</f>
        <v>0</v>
      </c>
      <c r="AC48" s="99">
        <f>COUNTIFS(通讯通路门店!$S:$S,$G48,通讯通路门店!$J:$J,"小米体验店")</f>
        <v>0</v>
      </c>
      <c r="AD48" s="99">
        <f>COUNTIFS(通讯通路门店!$S:$S,$G48,通讯通路门店!$J:$J,"苹果体验店")</f>
        <v>0</v>
      </c>
      <c r="AE48" s="99">
        <f>COUNTIFS(通讯通路门店!$S:$S,$G48,通讯通路门店!$J:$J,"其他品牌专卖店")</f>
        <v>0</v>
      </c>
      <c r="AF48" s="99">
        <f>SUMIFS(通讯通路门店!$BI:$BI,通讯通路门店!$S:$S,$G48)</f>
        <v>0</v>
      </c>
      <c r="AG48" s="99">
        <f>SUMIFS(通讯通路门店!$BH:$BH,通讯通路门店!$S:$S,$G48)</f>
        <v>0</v>
      </c>
      <c r="AH48" s="99">
        <f t="shared" si="1"/>
        <v>0</v>
      </c>
      <c r="AI48" s="99">
        <f>SUMIFS(通讯通路门店!$BB:$BB,通讯通路门店!$S:$S,$G48)</f>
        <v>0</v>
      </c>
      <c r="AJ48" s="99">
        <f>SUMIFS(通讯通路门店!$BE:$BE,通讯通路门店!$S:$S,$G48)</f>
        <v>0</v>
      </c>
      <c r="AK48" s="99">
        <f>SUMIFS(通讯通路门店!$BG:$BG,通讯通路门店!$S:$S,$G48)</f>
        <v>0</v>
      </c>
      <c r="AL48" s="99">
        <f>SUMIFS(通讯通路门店!$BC:$BC,通讯通路门店!$S:$S,$G48)</f>
        <v>0</v>
      </c>
      <c r="AM48" s="99">
        <f>SUMIFS(通讯通路门店!$BD:$BD,通讯通路门店!$S:$S,$G48)</f>
        <v>0</v>
      </c>
      <c r="AN48" s="99">
        <f>SUMIFS(通讯通路门店!$BF:$BF,通讯通路门店!$S:$S,$G48)</f>
        <v>0</v>
      </c>
      <c r="AO48" s="99">
        <f t="shared" si="2"/>
        <v>0</v>
      </c>
      <c r="AP48" s="99">
        <f>SUMIFS(通讯通路门店!$K:$K,通讯通路门店!$S:$S,$G48)</f>
        <v>0</v>
      </c>
      <c r="AQ48" s="83"/>
      <c r="AR48" s="99">
        <f>SUMIFS(通讯通路门店!$T:$T,通讯通路门店!$S:$S,$G48)</f>
        <v>0</v>
      </c>
      <c r="AS48" s="99">
        <f>SUMIFS(通讯通路门店!$U:$U,通讯通路门店!$S:$S,$G48)</f>
        <v>0</v>
      </c>
      <c r="AT48" s="99">
        <f>SUMIFS(通讯通路门店!$V:$V,通讯通路门店!$S:$S,$G48)</f>
        <v>0</v>
      </c>
      <c r="AU48" s="99">
        <f>SUMIFS(通讯通路门店!$W:$W,通讯通路门店!$S:$S,$G48)</f>
        <v>0</v>
      </c>
      <c r="AV48" s="99">
        <f>SUMIFS(通讯通路门店!$Z:$Z,通讯通路门店!$S:$S,$G48)</f>
        <v>0</v>
      </c>
      <c r="AW48" s="99">
        <f>SUMIFS(通讯通路门店!$AB:$AB,通讯通路门店!$S:$S,$G48)</f>
        <v>0</v>
      </c>
      <c r="AX48" s="99">
        <f>SUMIFS(通讯通路门店!$X:$X,通讯通路门店!$S:$S,$G48)</f>
        <v>0</v>
      </c>
      <c r="AY48" s="99">
        <f>SUMIFS(通讯通路门店!$Y:$Y,通讯通路门店!$S:$S,$G48)</f>
        <v>0</v>
      </c>
      <c r="AZ48" s="99">
        <f>SUMIFS(通讯通路门店!$AA:$AA,通讯通路门店!$S:$S,$G48)</f>
        <v>0</v>
      </c>
      <c r="BA48" s="99">
        <f t="shared" si="3"/>
        <v>0</v>
      </c>
      <c r="BB48" s="99">
        <f t="shared" si="4"/>
        <v>0</v>
      </c>
      <c r="BC48" s="99">
        <f>SUMIFS(通讯通路门店!$W:$W,通讯通路门店!$S:$S,$G48,通讯通路门店!$J:$J,"荣耀体验店")+SUMIFS(通讯通路门店!$W:$W,通讯通路门店!$S:$S,$G48,通讯通路门店!$J:$J,"荣耀授权专卖店")</f>
        <v>0</v>
      </c>
      <c r="BD48" s="99">
        <f>SUMIFS(通讯通路门店!$Z:$Z,通讯通路门店!$S:$S,$G48,通讯通路门店!$J:$J,"VIVO体验店")</f>
        <v>0</v>
      </c>
      <c r="BE48" s="99">
        <f>SUMIFS(通讯通路门店!$AB:$AB,通讯通路门店!$S:$S,$G48,通讯通路门店!$J:$J,"OPPO体验店")</f>
        <v>0</v>
      </c>
      <c r="BF48" s="99">
        <f>SUMIFS(通讯通路门店!$X:$X,通讯通路门店!$S:$S,$G48,通讯通路门店!$J:$J,"华为授权体验店")+SUMIFS(通讯通路门店!$AA:$AA,通讯通路门店!$S:$S,$G48,通讯通路门店!$J:$J,"华为堡垒店")</f>
        <v>0</v>
      </c>
      <c r="BG48" s="99">
        <f>SUMIFS(通讯通路门店!$Y:$Y,通讯通路门店!$S:$S,$G48,通讯通路门店!$J:$J,"小米体验店")</f>
        <v>0</v>
      </c>
      <c r="BH48" s="99">
        <f>SUMIFS(通讯通路门店!$AA:$AA,通讯通路门店!$S:$S,$G48,通讯通路门店!$J:$J,"苹果体验店")</f>
        <v>0</v>
      </c>
      <c r="BI48" s="99">
        <f>SUMIFS(通讯通路门店!$K:$K,通讯通路门店!$S:$S,$G48,通讯通路门店!$J:$J,"其他品牌专卖店")</f>
        <v>0</v>
      </c>
      <c r="BJ48" s="99">
        <f>SUMIFS(通讯通路门店!$AC:$AC,通讯通路门店!$S:$S,$G48)</f>
        <v>0</v>
      </c>
      <c r="BK48" s="99">
        <f>SUMIFS(通讯通路门店!$AD:$AD,通讯通路门店!$S:$S,$G48)</f>
        <v>0</v>
      </c>
      <c r="BL48" s="99">
        <f>SUMIFS(通讯通路门店!$AE:$AE,通讯通路门店!$S:$S,$G48)</f>
        <v>0</v>
      </c>
      <c r="BM48" s="99">
        <f>SUMIFS(通讯通路门店!$AF:$AF,通讯通路门店!$S:$S,$G48)</f>
        <v>0</v>
      </c>
      <c r="BN48" s="99">
        <f>SUMIFS(通讯通路门店!$AG:$AG,通讯通路门店!$S:$S,$G48)</f>
        <v>0</v>
      </c>
      <c r="BO48" s="99">
        <f>SUMIFS(通讯通路门店!$AH:$AH,通讯通路门店!$S:$S,$G48)</f>
        <v>0</v>
      </c>
      <c r="BP48" s="99">
        <f>SUMIFS(通讯通路门店!$AI:$AI,通讯通路门店!$S:$S,$G48)</f>
        <v>0</v>
      </c>
      <c r="BQ48" s="83"/>
    </row>
    <row r="49" spans="1:69">
      <c r="A49" s="99" t="str">
        <f>IFERROR(_xlfn.XLOOKUP($G49,通讯通路门店!$S$4:$S$993931,通讯通路门店!$A$4:$A$993931,0,0),"")</f>
        <v/>
      </c>
      <c r="B49" s="99" t="str">
        <f>IFERROR(_xlfn.XLOOKUP($G49,通讯通路门店!$S$4:$S$993931,通讯通路门店!$B$4:$B$993931,0,0),"")</f>
        <v/>
      </c>
      <c r="C49" s="99" t="str">
        <f>IFERROR(_xlfn.XLOOKUP($G49,通讯通路门店!$S$4:$S$993931,通讯通路门店!$C$4:$C$993931,0,0),"")</f>
        <v/>
      </c>
      <c r="D49" s="99" t="str">
        <f>IFERROR(_xlfn.XLOOKUP($G49,通讯通路门店!$S$4:$S$993931,通讯通路门店!$D$4:$D$993931,0,0),"")</f>
        <v/>
      </c>
      <c r="E49" s="83"/>
      <c r="F49" s="83"/>
      <c r="G49" s="101" t="e">
        <v>#N/A</v>
      </c>
      <c r="H49" s="102" t="str">
        <f>IFERROR(_xlfn.XLOOKUP($G49,通讯通路门店!$S$4:$S$993931,通讯通路门店!$R$4:$R$993931,0,0),"")</f>
        <v/>
      </c>
      <c r="I49" s="83"/>
      <c r="J49" s="83"/>
      <c r="K49" s="83"/>
      <c r="L49" s="83"/>
      <c r="M49" s="83"/>
      <c r="N49" s="83"/>
      <c r="O49" s="83"/>
      <c r="P49" s="83"/>
      <c r="Q49" s="83"/>
      <c r="R49" s="83"/>
      <c r="S49" s="83"/>
      <c r="T49" s="83"/>
      <c r="U49" s="99">
        <f>COUNTIF(通讯通路门店!$S:$S,$G49)</f>
        <v>0</v>
      </c>
      <c r="V49" s="99">
        <f>COUNTIFS(通讯通路门店!$S:$S,$G49,通讯通路门店!$J:$J,"综合卖场")</f>
        <v>0</v>
      </c>
      <c r="W49" s="99">
        <f>SUMIFS(通讯通路门店!$AJ:$AJ,通讯通路门店!$S:$S,通讯客户沙盘!$G49)</f>
        <v>0</v>
      </c>
      <c r="X49" s="99">
        <f t="shared" si="0"/>
        <v>0</v>
      </c>
      <c r="Y49" s="99">
        <f>COUNTIFS(通讯通路门店!$S:$S,$G49,通讯通路门店!$J:$J,"荣耀体验店")+COUNTIFS(通讯通路门店!$S:$S,$G49,通讯通路门店!$J:$J,"荣耀授权专卖店")</f>
        <v>0</v>
      </c>
      <c r="Z49" s="99">
        <f>COUNTIFS(通讯通路门店!$S:$S,$G49,通讯通路门店!$J:$J,"VIVO体验店")</f>
        <v>0</v>
      </c>
      <c r="AA49" s="99">
        <f>COUNTIFS(通讯通路门店!$S:$S,$G49,通讯通路门店!$J:$J,"OPPO体验店")</f>
        <v>0</v>
      </c>
      <c r="AB49" s="99">
        <f>COUNTIFS(通讯通路门店!$S:$S,$G49,通讯通路门店!$J:$J,"华为授权体验店")+COUNTIFS(通讯通路门店!$S:$S,$G49,通讯通路门店!$J:$J,"华为堡垒店")</f>
        <v>0</v>
      </c>
      <c r="AC49" s="99">
        <f>COUNTIFS(通讯通路门店!$S:$S,$G49,通讯通路门店!$J:$J,"小米体验店")</f>
        <v>0</v>
      </c>
      <c r="AD49" s="99">
        <f>COUNTIFS(通讯通路门店!$S:$S,$G49,通讯通路门店!$J:$J,"苹果体验店")</f>
        <v>0</v>
      </c>
      <c r="AE49" s="99">
        <f>COUNTIFS(通讯通路门店!$S:$S,$G49,通讯通路门店!$J:$J,"其他品牌专卖店")</f>
        <v>0</v>
      </c>
      <c r="AF49" s="99">
        <f>SUMIFS(通讯通路门店!$BI:$BI,通讯通路门店!$S:$S,$G49)</f>
        <v>0</v>
      </c>
      <c r="AG49" s="99">
        <f>SUMIFS(通讯通路门店!$BH:$BH,通讯通路门店!$S:$S,$G49)</f>
        <v>0</v>
      </c>
      <c r="AH49" s="99">
        <f t="shared" si="1"/>
        <v>0</v>
      </c>
      <c r="AI49" s="99">
        <f>SUMIFS(通讯通路门店!$BB:$BB,通讯通路门店!$S:$S,$G49)</f>
        <v>0</v>
      </c>
      <c r="AJ49" s="99">
        <f>SUMIFS(通讯通路门店!$BE:$BE,通讯通路门店!$S:$S,$G49)</f>
        <v>0</v>
      </c>
      <c r="AK49" s="99">
        <f>SUMIFS(通讯通路门店!$BG:$BG,通讯通路门店!$S:$S,$G49)</f>
        <v>0</v>
      </c>
      <c r="AL49" s="99">
        <f>SUMIFS(通讯通路门店!$BC:$BC,通讯通路门店!$S:$S,$G49)</f>
        <v>0</v>
      </c>
      <c r="AM49" s="99">
        <f>SUMIFS(通讯通路门店!$BD:$BD,通讯通路门店!$S:$S,$G49)</f>
        <v>0</v>
      </c>
      <c r="AN49" s="99">
        <f>SUMIFS(通讯通路门店!$BF:$BF,通讯通路门店!$S:$S,$G49)</f>
        <v>0</v>
      </c>
      <c r="AO49" s="99">
        <f t="shared" si="2"/>
        <v>0</v>
      </c>
      <c r="AP49" s="99">
        <f>SUMIFS(通讯通路门店!$K:$K,通讯通路门店!$S:$S,$G49)</f>
        <v>0</v>
      </c>
      <c r="AQ49" s="83"/>
      <c r="AR49" s="99">
        <f>SUMIFS(通讯通路门店!$T:$T,通讯通路门店!$S:$S,$G49)</f>
        <v>0</v>
      </c>
      <c r="AS49" s="99">
        <f>SUMIFS(通讯通路门店!$U:$U,通讯通路门店!$S:$S,$G49)</f>
        <v>0</v>
      </c>
      <c r="AT49" s="99">
        <f>SUMIFS(通讯通路门店!$V:$V,通讯通路门店!$S:$S,$G49)</f>
        <v>0</v>
      </c>
      <c r="AU49" s="99">
        <f>SUMIFS(通讯通路门店!$W:$W,通讯通路门店!$S:$S,$G49)</f>
        <v>0</v>
      </c>
      <c r="AV49" s="99">
        <f>SUMIFS(通讯通路门店!$Z:$Z,通讯通路门店!$S:$S,$G49)</f>
        <v>0</v>
      </c>
      <c r="AW49" s="99">
        <f>SUMIFS(通讯通路门店!$AB:$AB,通讯通路门店!$S:$S,$G49)</f>
        <v>0</v>
      </c>
      <c r="AX49" s="99">
        <f>SUMIFS(通讯通路门店!$X:$X,通讯通路门店!$S:$S,$G49)</f>
        <v>0</v>
      </c>
      <c r="AY49" s="99">
        <f>SUMIFS(通讯通路门店!$Y:$Y,通讯通路门店!$S:$S,$G49)</f>
        <v>0</v>
      </c>
      <c r="AZ49" s="99">
        <f>SUMIFS(通讯通路门店!$AA:$AA,通讯通路门店!$S:$S,$G49)</f>
        <v>0</v>
      </c>
      <c r="BA49" s="99">
        <f t="shared" si="3"/>
        <v>0</v>
      </c>
      <c r="BB49" s="99">
        <f t="shared" si="4"/>
        <v>0</v>
      </c>
      <c r="BC49" s="99">
        <f>SUMIFS(通讯通路门店!$W:$W,通讯通路门店!$S:$S,$G49,通讯通路门店!$J:$J,"荣耀体验店")+SUMIFS(通讯通路门店!$W:$W,通讯通路门店!$S:$S,$G49,通讯通路门店!$J:$J,"荣耀授权专卖店")</f>
        <v>0</v>
      </c>
      <c r="BD49" s="99">
        <f>SUMIFS(通讯通路门店!$Z:$Z,通讯通路门店!$S:$S,$G49,通讯通路门店!$J:$J,"VIVO体验店")</f>
        <v>0</v>
      </c>
      <c r="BE49" s="99">
        <f>SUMIFS(通讯通路门店!$AB:$AB,通讯通路门店!$S:$S,$G49,通讯通路门店!$J:$J,"OPPO体验店")</f>
        <v>0</v>
      </c>
      <c r="BF49" s="99">
        <f>SUMIFS(通讯通路门店!$X:$X,通讯通路门店!$S:$S,$G49,通讯通路门店!$J:$J,"华为授权体验店")+SUMIFS(通讯通路门店!$AA:$AA,通讯通路门店!$S:$S,$G49,通讯通路门店!$J:$J,"华为堡垒店")</f>
        <v>0</v>
      </c>
      <c r="BG49" s="99">
        <f>SUMIFS(通讯通路门店!$Y:$Y,通讯通路门店!$S:$S,$G49,通讯通路门店!$J:$J,"小米体验店")</f>
        <v>0</v>
      </c>
      <c r="BH49" s="99">
        <f>SUMIFS(通讯通路门店!$AA:$AA,通讯通路门店!$S:$S,$G49,通讯通路门店!$J:$J,"苹果体验店")</f>
        <v>0</v>
      </c>
      <c r="BI49" s="99">
        <f>SUMIFS(通讯通路门店!$K:$K,通讯通路门店!$S:$S,$G49,通讯通路门店!$J:$J,"其他品牌专卖店")</f>
        <v>0</v>
      </c>
      <c r="BJ49" s="99">
        <f>SUMIFS(通讯通路门店!$AC:$AC,通讯通路门店!$S:$S,$G49)</f>
        <v>0</v>
      </c>
      <c r="BK49" s="99">
        <f>SUMIFS(通讯通路门店!$AD:$AD,通讯通路门店!$S:$S,$G49)</f>
        <v>0</v>
      </c>
      <c r="BL49" s="99">
        <f>SUMIFS(通讯通路门店!$AE:$AE,通讯通路门店!$S:$S,$G49)</f>
        <v>0</v>
      </c>
      <c r="BM49" s="99">
        <f>SUMIFS(通讯通路门店!$AF:$AF,通讯通路门店!$S:$S,$G49)</f>
        <v>0</v>
      </c>
      <c r="BN49" s="99">
        <f>SUMIFS(通讯通路门店!$AG:$AG,通讯通路门店!$S:$S,$G49)</f>
        <v>0</v>
      </c>
      <c r="BO49" s="99">
        <f>SUMIFS(通讯通路门店!$AH:$AH,通讯通路门店!$S:$S,$G49)</f>
        <v>0</v>
      </c>
      <c r="BP49" s="99">
        <f>SUMIFS(通讯通路门店!$AI:$AI,通讯通路门店!$S:$S,$G49)</f>
        <v>0</v>
      </c>
      <c r="BQ49" s="83"/>
    </row>
    <row r="50" spans="1:69">
      <c r="A50" s="99" t="str">
        <f>IFERROR(_xlfn.XLOOKUP($G50,通讯通路门店!$S$4:$S$993931,通讯通路门店!$A$4:$A$993931,0,0),"")</f>
        <v/>
      </c>
      <c r="B50" s="99" t="str">
        <f>IFERROR(_xlfn.XLOOKUP($G50,通讯通路门店!$S$4:$S$993931,通讯通路门店!$B$4:$B$993931,0,0),"")</f>
        <v/>
      </c>
      <c r="C50" s="99" t="str">
        <f>IFERROR(_xlfn.XLOOKUP($G50,通讯通路门店!$S$4:$S$993931,通讯通路门店!$C$4:$C$993931,0,0),"")</f>
        <v/>
      </c>
      <c r="D50" s="99" t="str">
        <f>IFERROR(_xlfn.XLOOKUP($G50,通讯通路门店!$S$4:$S$993931,通讯通路门店!$D$4:$D$993931,0,0),"")</f>
        <v/>
      </c>
      <c r="E50" s="83"/>
      <c r="F50" s="83"/>
      <c r="G50" s="101" t="e">
        <v>#N/A</v>
      </c>
      <c r="H50" s="102" t="str">
        <f>IFERROR(_xlfn.XLOOKUP($G50,通讯通路门店!$S$4:$S$993931,通讯通路门店!$R$4:$R$993931,0,0),"")</f>
        <v/>
      </c>
      <c r="I50" s="83"/>
      <c r="J50" s="83"/>
      <c r="K50" s="83"/>
      <c r="L50" s="83"/>
      <c r="M50" s="83"/>
      <c r="N50" s="83"/>
      <c r="O50" s="83"/>
      <c r="P50" s="83"/>
      <c r="Q50" s="83"/>
      <c r="R50" s="83"/>
      <c r="S50" s="83"/>
      <c r="T50" s="83"/>
      <c r="U50" s="99">
        <f>COUNTIF(通讯通路门店!$S:$S,$G50)</f>
        <v>0</v>
      </c>
      <c r="V50" s="99">
        <f>COUNTIFS(通讯通路门店!$S:$S,$G50,通讯通路门店!$J:$J,"综合卖场")</f>
        <v>0</v>
      </c>
      <c r="W50" s="99">
        <f>SUMIFS(通讯通路门店!$AJ:$AJ,通讯通路门店!$S:$S,通讯客户沙盘!$G50)</f>
        <v>0</v>
      </c>
      <c r="X50" s="99">
        <f t="shared" si="0"/>
        <v>0</v>
      </c>
      <c r="Y50" s="99">
        <f>COUNTIFS(通讯通路门店!$S:$S,$G50,通讯通路门店!$J:$J,"荣耀体验店")+COUNTIFS(通讯通路门店!$S:$S,$G50,通讯通路门店!$J:$J,"荣耀授权专卖店")</f>
        <v>0</v>
      </c>
      <c r="Z50" s="99">
        <f>COUNTIFS(通讯通路门店!$S:$S,$G50,通讯通路门店!$J:$J,"VIVO体验店")</f>
        <v>0</v>
      </c>
      <c r="AA50" s="99">
        <f>COUNTIFS(通讯通路门店!$S:$S,$G50,通讯通路门店!$J:$J,"OPPO体验店")</f>
        <v>0</v>
      </c>
      <c r="AB50" s="99">
        <f>COUNTIFS(通讯通路门店!$S:$S,$G50,通讯通路门店!$J:$J,"华为授权体验店")+COUNTIFS(通讯通路门店!$S:$S,$G50,通讯通路门店!$J:$J,"华为堡垒店")</f>
        <v>0</v>
      </c>
      <c r="AC50" s="99">
        <f>COUNTIFS(通讯通路门店!$S:$S,$G50,通讯通路门店!$J:$J,"小米体验店")</f>
        <v>0</v>
      </c>
      <c r="AD50" s="99">
        <f>COUNTIFS(通讯通路门店!$S:$S,$G50,通讯通路门店!$J:$J,"苹果体验店")</f>
        <v>0</v>
      </c>
      <c r="AE50" s="99">
        <f>COUNTIFS(通讯通路门店!$S:$S,$G50,通讯通路门店!$J:$J,"其他品牌专卖店")</f>
        <v>0</v>
      </c>
      <c r="AF50" s="99">
        <f>SUMIFS(通讯通路门店!$BI:$BI,通讯通路门店!$S:$S,$G50)</f>
        <v>0</v>
      </c>
      <c r="AG50" s="99">
        <f>SUMIFS(通讯通路门店!$BH:$BH,通讯通路门店!$S:$S,$G50)</f>
        <v>0</v>
      </c>
      <c r="AH50" s="99">
        <f t="shared" si="1"/>
        <v>0</v>
      </c>
      <c r="AI50" s="99">
        <f>SUMIFS(通讯通路门店!$BB:$BB,通讯通路门店!$S:$S,$G50)</f>
        <v>0</v>
      </c>
      <c r="AJ50" s="99">
        <f>SUMIFS(通讯通路门店!$BE:$BE,通讯通路门店!$S:$S,$G50)</f>
        <v>0</v>
      </c>
      <c r="AK50" s="99">
        <f>SUMIFS(通讯通路门店!$BG:$BG,通讯通路门店!$S:$S,$G50)</f>
        <v>0</v>
      </c>
      <c r="AL50" s="99">
        <f>SUMIFS(通讯通路门店!$BC:$BC,通讯通路门店!$S:$S,$G50)</f>
        <v>0</v>
      </c>
      <c r="AM50" s="99">
        <f>SUMIFS(通讯通路门店!$BD:$BD,通讯通路门店!$S:$S,$G50)</f>
        <v>0</v>
      </c>
      <c r="AN50" s="99">
        <f>SUMIFS(通讯通路门店!$BF:$BF,通讯通路门店!$S:$S,$G50)</f>
        <v>0</v>
      </c>
      <c r="AO50" s="99">
        <f t="shared" si="2"/>
        <v>0</v>
      </c>
      <c r="AP50" s="99">
        <f>SUMIFS(通讯通路门店!$K:$K,通讯通路门店!$S:$S,$G50)</f>
        <v>0</v>
      </c>
      <c r="AQ50" s="83"/>
      <c r="AR50" s="99">
        <f>SUMIFS(通讯通路门店!$T:$T,通讯通路门店!$S:$S,$G50)</f>
        <v>0</v>
      </c>
      <c r="AS50" s="99">
        <f>SUMIFS(通讯通路门店!$U:$U,通讯通路门店!$S:$S,$G50)</f>
        <v>0</v>
      </c>
      <c r="AT50" s="99">
        <f>SUMIFS(通讯通路门店!$V:$V,通讯通路门店!$S:$S,$G50)</f>
        <v>0</v>
      </c>
      <c r="AU50" s="99">
        <f>SUMIFS(通讯通路门店!$W:$W,通讯通路门店!$S:$S,$G50)</f>
        <v>0</v>
      </c>
      <c r="AV50" s="99">
        <f>SUMIFS(通讯通路门店!$Z:$Z,通讯通路门店!$S:$S,$G50)</f>
        <v>0</v>
      </c>
      <c r="AW50" s="99">
        <f>SUMIFS(通讯通路门店!$AB:$AB,通讯通路门店!$S:$S,$G50)</f>
        <v>0</v>
      </c>
      <c r="AX50" s="99">
        <f>SUMIFS(通讯通路门店!$X:$X,通讯通路门店!$S:$S,$G50)</f>
        <v>0</v>
      </c>
      <c r="AY50" s="99">
        <f>SUMIFS(通讯通路门店!$Y:$Y,通讯通路门店!$S:$S,$G50)</f>
        <v>0</v>
      </c>
      <c r="AZ50" s="99">
        <f>SUMIFS(通讯通路门店!$AA:$AA,通讯通路门店!$S:$S,$G50)</f>
        <v>0</v>
      </c>
      <c r="BA50" s="99">
        <f t="shared" si="3"/>
        <v>0</v>
      </c>
      <c r="BB50" s="99">
        <f t="shared" si="4"/>
        <v>0</v>
      </c>
      <c r="BC50" s="99">
        <f>SUMIFS(通讯通路门店!$W:$W,通讯通路门店!$S:$S,$G50,通讯通路门店!$J:$J,"荣耀体验店")+SUMIFS(通讯通路门店!$W:$W,通讯通路门店!$S:$S,$G50,通讯通路门店!$J:$J,"荣耀授权专卖店")</f>
        <v>0</v>
      </c>
      <c r="BD50" s="99">
        <f>SUMIFS(通讯通路门店!$Z:$Z,通讯通路门店!$S:$S,$G50,通讯通路门店!$J:$J,"VIVO体验店")</f>
        <v>0</v>
      </c>
      <c r="BE50" s="99">
        <f>SUMIFS(通讯通路门店!$AB:$AB,通讯通路门店!$S:$S,$G50,通讯通路门店!$J:$J,"OPPO体验店")</f>
        <v>0</v>
      </c>
      <c r="BF50" s="99">
        <f>SUMIFS(通讯通路门店!$X:$X,通讯通路门店!$S:$S,$G50,通讯通路门店!$J:$J,"华为授权体验店")+SUMIFS(通讯通路门店!$AA:$AA,通讯通路门店!$S:$S,$G50,通讯通路门店!$J:$J,"华为堡垒店")</f>
        <v>0</v>
      </c>
      <c r="BG50" s="99">
        <f>SUMIFS(通讯通路门店!$Y:$Y,通讯通路门店!$S:$S,$G50,通讯通路门店!$J:$J,"小米体验店")</f>
        <v>0</v>
      </c>
      <c r="BH50" s="99">
        <f>SUMIFS(通讯通路门店!$AA:$AA,通讯通路门店!$S:$S,$G50,通讯通路门店!$J:$J,"苹果体验店")</f>
        <v>0</v>
      </c>
      <c r="BI50" s="99">
        <f>SUMIFS(通讯通路门店!$K:$K,通讯通路门店!$S:$S,$G50,通讯通路门店!$J:$J,"其他品牌专卖店")</f>
        <v>0</v>
      </c>
      <c r="BJ50" s="99">
        <f>SUMIFS(通讯通路门店!$AC:$AC,通讯通路门店!$S:$S,$G50)</f>
        <v>0</v>
      </c>
      <c r="BK50" s="99">
        <f>SUMIFS(通讯通路门店!$AD:$AD,通讯通路门店!$S:$S,$G50)</f>
        <v>0</v>
      </c>
      <c r="BL50" s="99">
        <f>SUMIFS(通讯通路门店!$AE:$AE,通讯通路门店!$S:$S,$G50)</f>
        <v>0</v>
      </c>
      <c r="BM50" s="99">
        <f>SUMIFS(通讯通路门店!$AF:$AF,通讯通路门店!$S:$S,$G50)</f>
        <v>0</v>
      </c>
      <c r="BN50" s="99">
        <f>SUMIFS(通讯通路门店!$AG:$AG,通讯通路门店!$S:$S,$G50)</f>
        <v>0</v>
      </c>
      <c r="BO50" s="99">
        <f>SUMIFS(通讯通路门店!$AH:$AH,通讯通路门店!$S:$S,$G50)</f>
        <v>0</v>
      </c>
      <c r="BP50" s="99">
        <f>SUMIFS(通讯通路门店!$AI:$AI,通讯通路门店!$S:$S,$G50)</f>
        <v>0</v>
      </c>
      <c r="BQ50" s="83"/>
    </row>
    <row r="51" spans="1:69">
      <c r="A51" s="99" t="str">
        <f>IFERROR(_xlfn.XLOOKUP($G51,通讯通路门店!$S$4:$S$993931,通讯通路门店!$A$4:$A$993931,0,0),"")</f>
        <v/>
      </c>
      <c r="B51" s="99" t="str">
        <f>IFERROR(_xlfn.XLOOKUP($G51,通讯通路门店!$S$4:$S$993931,通讯通路门店!$B$4:$B$993931,0,0),"")</f>
        <v/>
      </c>
      <c r="C51" s="99" t="str">
        <f>IFERROR(_xlfn.XLOOKUP($G51,通讯通路门店!$S$4:$S$993931,通讯通路门店!$C$4:$C$993931,0,0),"")</f>
        <v/>
      </c>
      <c r="D51" s="99" t="str">
        <f>IFERROR(_xlfn.XLOOKUP($G51,通讯通路门店!$S$4:$S$993931,通讯通路门店!$D$4:$D$993931,0,0),"")</f>
        <v/>
      </c>
      <c r="E51" s="83"/>
      <c r="F51" s="83"/>
      <c r="G51" s="101" t="e">
        <v>#N/A</v>
      </c>
      <c r="H51" s="102" t="str">
        <f>IFERROR(_xlfn.XLOOKUP($G51,通讯通路门店!$S$4:$S$993931,通讯通路门店!$R$4:$R$993931,0,0),"")</f>
        <v/>
      </c>
      <c r="I51" s="83"/>
      <c r="J51" s="83"/>
      <c r="K51" s="83"/>
      <c r="L51" s="83"/>
      <c r="M51" s="83"/>
      <c r="N51" s="83"/>
      <c r="O51" s="83"/>
      <c r="P51" s="83"/>
      <c r="Q51" s="83"/>
      <c r="R51" s="83"/>
      <c r="S51" s="83"/>
      <c r="T51" s="83"/>
      <c r="U51" s="99">
        <f>COUNTIF(通讯通路门店!$S:$S,$G51)</f>
        <v>0</v>
      </c>
      <c r="V51" s="99">
        <f>COUNTIFS(通讯通路门店!$S:$S,$G51,通讯通路门店!$J:$J,"综合卖场")</f>
        <v>0</v>
      </c>
      <c r="W51" s="99">
        <f>SUMIFS(通讯通路门店!$AJ:$AJ,通讯通路门店!$S:$S,通讯客户沙盘!$G51)</f>
        <v>0</v>
      </c>
      <c r="X51" s="99">
        <f t="shared" si="0"/>
        <v>0</v>
      </c>
      <c r="Y51" s="99">
        <f>COUNTIFS(通讯通路门店!$S:$S,$G51,通讯通路门店!$J:$J,"荣耀体验店")+COUNTIFS(通讯通路门店!$S:$S,$G51,通讯通路门店!$J:$J,"荣耀授权专卖店")</f>
        <v>0</v>
      </c>
      <c r="Z51" s="99">
        <f>COUNTIFS(通讯通路门店!$S:$S,$G51,通讯通路门店!$J:$J,"VIVO体验店")</f>
        <v>0</v>
      </c>
      <c r="AA51" s="99">
        <f>COUNTIFS(通讯通路门店!$S:$S,$G51,通讯通路门店!$J:$J,"OPPO体验店")</f>
        <v>0</v>
      </c>
      <c r="AB51" s="99">
        <f>COUNTIFS(通讯通路门店!$S:$S,$G51,通讯通路门店!$J:$J,"华为授权体验店")+COUNTIFS(通讯通路门店!$S:$S,$G51,通讯通路门店!$J:$J,"华为堡垒店")</f>
        <v>0</v>
      </c>
      <c r="AC51" s="99">
        <f>COUNTIFS(通讯通路门店!$S:$S,$G51,通讯通路门店!$J:$J,"小米体验店")</f>
        <v>0</v>
      </c>
      <c r="AD51" s="99">
        <f>COUNTIFS(通讯通路门店!$S:$S,$G51,通讯通路门店!$J:$J,"苹果体验店")</f>
        <v>0</v>
      </c>
      <c r="AE51" s="99">
        <f>COUNTIFS(通讯通路门店!$S:$S,$G51,通讯通路门店!$J:$J,"其他品牌专卖店")</f>
        <v>0</v>
      </c>
      <c r="AF51" s="99">
        <f>SUMIFS(通讯通路门店!$BI:$BI,通讯通路门店!$S:$S,$G51)</f>
        <v>0</v>
      </c>
      <c r="AG51" s="99">
        <f>SUMIFS(通讯通路门店!$BH:$BH,通讯通路门店!$S:$S,$G51)</f>
        <v>0</v>
      </c>
      <c r="AH51" s="99">
        <f t="shared" si="1"/>
        <v>0</v>
      </c>
      <c r="AI51" s="99">
        <f>SUMIFS(通讯通路门店!$BB:$BB,通讯通路门店!$S:$S,$G51)</f>
        <v>0</v>
      </c>
      <c r="AJ51" s="99">
        <f>SUMIFS(通讯通路门店!$BE:$BE,通讯通路门店!$S:$S,$G51)</f>
        <v>0</v>
      </c>
      <c r="AK51" s="99">
        <f>SUMIFS(通讯通路门店!$BG:$BG,通讯通路门店!$S:$S,$G51)</f>
        <v>0</v>
      </c>
      <c r="AL51" s="99">
        <f>SUMIFS(通讯通路门店!$BC:$BC,通讯通路门店!$S:$S,$G51)</f>
        <v>0</v>
      </c>
      <c r="AM51" s="99">
        <f>SUMIFS(通讯通路门店!$BD:$BD,通讯通路门店!$S:$S,$G51)</f>
        <v>0</v>
      </c>
      <c r="AN51" s="99">
        <f>SUMIFS(通讯通路门店!$BF:$BF,通讯通路门店!$S:$S,$G51)</f>
        <v>0</v>
      </c>
      <c r="AO51" s="99">
        <f t="shared" si="2"/>
        <v>0</v>
      </c>
      <c r="AP51" s="99">
        <f>SUMIFS(通讯通路门店!$K:$K,通讯通路门店!$S:$S,$G51)</f>
        <v>0</v>
      </c>
      <c r="AQ51" s="83"/>
      <c r="AR51" s="99">
        <f>SUMIFS(通讯通路门店!$T:$T,通讯通路门店!$S:$S,$G51)</f>
        <v>0</v>
      </c>
      <c r="AS51" s="99">
        <f>SUMIFS(通讯通路门店!$U:$U,通讯通路门店!$S:$S,$G51)</f>
        <v>0</v>
      </c>
      <c r="AT51" s="99">
        <f>SUMIFS(通讯通路门店!$V:$V,通讯通路门店!$S:$S,$G51)</f>
        <v>0</v>
      </c>
      <c r="AU51" s="99">
        <f>SUMIFS(通讯通路门店!$W:$W,通讯通路门店!$S:$S,$G51)</f>
        <v>0</v>
      </c>
      <c r="AV51" s="99">
        <f>SUMIFS(通讯通路门店!$Z:$Z,通讯通路门店!$S:$S,$G51)</f>
        <v>0</v>
      </c>
      <c r="AW51" s="99">
        <f>SUMIFS(通讯通路门店!$AB:$AB,通讯通路门店!$S:$S,$G51)</f>
        <v>0</v>
      </c>
      <c r="AX51" s="99">
        <f>SUMIFS(通讯通路门店!$X:$X,通讯通路门店!$S:$S,$G51)</f>
        <v>0</v>
      </c>
      <c r="AY51" s="99">
        <f>SUMIFS(通讯通路门店!$Y:$Y,通讯通路门店!$S:$S,$G51)</f>
        <v>0</v>
      </c>
      <c r="AZ51" s="99">
        <f>SUMIFS(通讯通路门店!$AA:$AA,通讯通路门店!$S:$S,$G51)</f>
        <v>0</v>
      </c>
      <c r="BA51" s="99">
        <f t="shared" si="3"/>
        <v>0</v>
      </c>
      <c r="BB51" s="99">
        <f t="shared" si="4"/>
        <v>0</v>
      </c>
      <c r="BC51" s="99">
        <f>SUMIFS(通讯通路门店!$W:$W,通讯通路门店!$S:$S,$G51,通讯通路门店!$J:$J,"荣耀体验店")+SUMIFS(通讯通路门店!$W:$W,通讯通路门店!$S:$S,$G51,通讯通路门店!$J:$J,"荣耀授权专卖店")</f>
        <v>0</v>
      </c>
      <c r="BD51" s="99">
        <f>SUMIFS(通讯通路门店!$Z:$Z,通讯通路门店!$S:$S,$G51,通讯通路门店!$J:$J,"VIVO体验店")</f>
        <v>0</v>
      </c>
      <c r="BE51" s="99">
        <f>SUMIFS(通讯通路门店!$AB:$AB,通讯通路门店!$S:$S,$G51,通讯通路门店!$J:$J,"OPPO体验店")</f>
        <v>0</v>
      </c>
      <c r="BF51" s="99">
        <f>SUMIFS(通讯通路门店!$X:$X,通讯通路门店!$S:$S,$G51,通讯通路门店!$J:$J,"华为授权体验店")+SUMIFS(通讯通路门店!$AA:$AA,通讯通路门店!$S:$S,$G51,通讯通路门店!$J:$J,"华为堡垒店")</f>
        <v>0</v>
      </c>
      <c r="BG51" s="99">
        <f>SUMIFS(通讯通路门店!$Y:$Y,通讯通路门店!$S:$S,$G51,通讯通路门店!$J:$J,"小米体验店")</f>
        <v>0</v>
      </c>
      <c r="BH51" s="99">
        <f>SUMIFS(通讯通路门店!$AA:$AA,通讯通路门店!$S:$S,$G51,通讯通路门店!$J:$J,"苹果体验店")</f>
        <v>0</v>
      </c>
      <c r="BI51" s="99">
        <f>SUMIFS(通讯通路门店!$K:$K,通讯通路门店!$S:$S,$G51,通讯通路门店!$J:$J,"其他品牌专卖店")</f>
        <v>0</v>
      </c>
      <c r="BJ51" s="99">
        <f>SUMIFS(通讯通路门店!$AC:$AC,通讯通路门店!$S:$S,$G51)</f>
        <v>0</v>
      </c>
      <c r="BK51" s="99">
        <f>SUMIFS(通讯通路门店!$AD:$AD,通讯通路门店!$S:$S,$G51)</f>
        <v>0</v>
      </c>
      <c r="BL51" s="99">
        <f>SUMIFS(通讯通路门店!$AE:$AE,通讯通路门店!$S:$S,$G51)</f>
        <v>0</v>
      </c>
      <c r="BM51" s="99">
        <f>SUMIFS(通讯通路门店!$AF:$AF,通讯通路门店!$S:$S,$G51)</f>
        <v>0</v>
      </c>
      <c r="BN51" s="99">
        <f>SUMIFS(通讯通路门店!$AG:$AG,通讯通路门店!$S:$S,$G51)</f>
        <v>0</v>
      </c>
      <c r="BO51" s="99">
        <f>SUMIFS(通讯通路门店!$AH:$AH,通讯通路门店!$S:$S,$G51)</f>
        <v>0</v>
      </c>
      <c r="BP51" s="99">
        <f>SUMIFS(通讯通路门店!$AI:$AI,通讯通路门店!$S:$S,$G51)</f>
        <v>0</v>
      </c>
      <c r="BQ51" s="83"/>
    </row>
    <row r="52" spans="1:69">
      <c r="A52" s="99" t="str">
        <f>IFERROR(_xlfn.XLOOKUP($G52,通讯通路门店!$S$4:$S$993931,通讯通路门店!$A$4:$A$993931,0,0),"")</f>
        <v/>
      </c>
      <c r="B52" s="99" t="str">
        <f>IFERROR(_xlfn.XLOOKUP($G52,通讯通路门店!$S$4:$S$993931,通讯通路门店!$B$4:$B$993931,0,0),"")</f>
        <v/>
      </c>
      <c r="C52" s="99" t="str">
        <f>IFERROR(_xlfn.XLOOKUP($G52,通讯通路门店!$S$4:$S$993931,通讯通路门店!$C$4:$C$993931,0,0),"")</f>
        <v/>
      </c>
      <c r="D52" s="99" t="str">
        <f>IFERROR(_xlfn.XLOOKUP($G52,通讯通路门店!$S$4:$S$993931,通讯通路门店!$D$4:$D$993931,0,0),"")</f>
        <v/>
      </c>
      <c r="E52" s="83"/>
      <c r="F52" s="83"/>
      <c r="G52" s="101" t="e">
        <v>#N/A</v>
      </c>
      <c r="H52" s="102" t="str">
        <f>IFERROR(_xlfn.XLOOKUP($G52,通讯通路门店!$S$4:$S$993931,通讯通路门店!$R$4:$R$993931,0,0),"")</f>
        <v/>
      </c>
      <c r="I52" s="83"/>
      <c r="J52" s="83"/>
      <c r="K52" s="83"/>
      <c r="L52" s="83"/>
      <c r="M52" s="83"/>
      <c r="N52" s="83"/>
      <c r="O52" s="83"/>
      <c r="P52" s="83"/>
      <c r="Q52" s="83"/>
      <c r="R52" s="83"/>
      <c r="S52" s="83"/>
      <c r="T52" s="83"/>
      <c r="U52" s="99">
        <f>COUNTIF(通讯通路门店!$S:$S,$G52)</f>
        <v>0</v>
      </c>
      <c r="V52" s="99">
        <f>COUNTIFS(通讯通路门店!$S:$S,$G52,通讯通路门店!$J:$J,"综合卖场")</f>
        <v>0</v>
      </c>
      <c r="W52" s="99">
        <f>SUMIFS(通讯通路门店!$AJ:$AJ,通讯通路门店!$S:$S,通讯客户沙盘!$G52)</f>
        <v>0</v>
      </c>
      <c r="X52" s="99">
        <f t="shared" si="0"/>
        <v>0</v>
      </c>
      <c r="Y52" s="99">
        <f>COUNTIFS(通讯通路门店!$S:$S,$G52,通讯通路门店!$J:$J,"荣耀体验店")+COUNTIFS(通讯通路门店!$S:$S,$G52,通讯通路门店!$J:$J,"荣耀授权专卖店")</f>
        <v>0</v>
      </c>
      <c r="Z52" s="99">
        <f>COUNTIFS(通讯通路门店!$S:$S,$G52,通讯通路门店!$J:$J,"VIVO体验店")</f>
        <v>0</v>
      </c>
      <c r="AA52" s="99">
        <f>COUNTIFS(通讯通路门店!$S:$S,$G52,通讯通路门店!$J:$J,"OPPO体验店")</f>
        <v>0</v>
      </c>
      <c r="AB52" s="99">
        <f>COUNTIFS(通讯通路门店!$S:$S,$G52,通讯通路门店!$J:$J,"华为授权体验店")+COUNTIFS(通讯通路门店!$S:$S,$G52,通讯通路门店!$J:$J,"华为堡垒店")</f>
        <v>0</v>
      </c>
      <c r="AC52" s="99">
        <f>COUNTIFS(通讯通路门店!$S:$S,$G52,通讯通路门店!$J:$J,"小米体验店")</f>
        <v>0</v>
      </c>
      <c r="AD52" s="99">
        <f>COUNTIFS(通讯通路门店!$S:$S,$G52,通讯通路门店!$J:$J,"苹果体验店")</f>
        <v>0</v>
      </c>
      <c r="AE52" s="99">
        <f>COUNTIFS(通讯通路门店!$S:$S,$G52,通讯通路门店!$J:$J,"其他品牌专卖店")</f>
        <v>0</v>
      </c>
      <c r="AF52" s="99">
        <f>SUMIFS(通讯通路门店!$BI:$BI,通讯通路门店!$S:$S,$G52)</f>
        <v>0</v>
      </c>
      <c r="AG52" s="99">
        <f>SUMIFS(通讯通路门店!$BH:$BH,通讯通路门店!$S:$S,$G52)</f>
        <v>0</v>
      </c>
      <c r="AH52" s="99">
        <f t="shared" si="1"/>
        <v>0</v>
      </c>
      <c r="AI52" s="99">
        <f>SUMIFS(通讯通路门店!$BB:$BB,通讯通路门店!$S:$S,$G52)</f>
        <v>0</v>
      </c>
      <c r="AJ52" s="99">
        <f>SUMIFS(通讯通路门店!$BE:$BE,通讯通路门店!$S:$S,$G52)</f>
        <v>0</v>
      </c>
      <c r="AK52" s="99">
        <f>SUMIFS(通讯通路门店!$BG:$BG,通讯通路门店!$S:$S,$G52)</f>
        <v>0</v>
      </c>
      <c r="AL52" s="99">
        <f>SUMIFS(通讯通路门店!$BC:$BC,通讯通路门店!$S:$S,$G52)</f>
        <v>0</v>
      </c>
      <c r="AM52" s="99">
        <f>SUMIFS(通讯通路门店!$BD:$BD,通讯通路门店!$S:$S,$G52)</f>
        <v>0</v>
      </c>
      <c r="AN52" s="99">
        <f>SUMIFS(通讯通路门店!$BF:$BF,通讯通路门店!$S:$S,$G52)</f>
        <v>0</v>
      </c>
      <c r="AO52" s="99">
        <f t="shared" si="2"/>
        <v>0</v>
      </c>
      <c r="AP52" s="99">
        <f>SUMIFS(通讯通路门店!$K:$K,通讯通路门店!$S:$S,$G52)</f>
        <v>0</v>
      </c>
      <c r="AQ52" s="83"/>
      <c r="AR52" s="99">
        <f>SUMIFS(通讯通路门店!$T:$T,通讯通路门店!$S:$S,$G52)</f>
        <v>0</v>
      </c>
      <c r="AS52" s="99">
        <f>SUMIFS(通讯通路门店!$U:$U,通讯通路门店!$S:$S,$G52)</f>
        <v>0</v>
      </c>
      <c r="AT52" s="99">
        <f>SUMIFS(通讯通路门店!$V:$V,通讯通路门店!$S:$S,$G52)</f>
        <v>0</v>
      </c>
      <c r="AU52" s="99">
        <f>SUMIFS(通讯通路门店!$W:$W,通讯通路门店!$S:$S,$G52)</f>
        <v>0</v>
      </c>
      <c r="AV52" s="99">
        <f>SUMIFS(通讯通路门店!$Z:$Z,通讯通路门店!$S:$S,$G52)</f>
        <v>0</v>
      </c>
      <c r="AW52" s="99">
        <f>SUMIFS(通讯通路门店!$AB:$AB,通讯通路门店!$S:$S,$G52)</f>
        <v>0</v>
      </c>
      <c r="AX52" s="99">
        <f>SUMIFS(通讯通路门店!$X:$X,通讯通路门店!$S:$S,$G52)</f>
        <v>0</v>
      </c>
      <c r="AY52" s="99">
        <f>SUMIFS(通讯通路门店!$Y:$Y,通讯通路门店!$S:$S,$G52)</f>
        <v>0</v>
      </c>
      <c r="AZ52" s="99">
        <f>SUMIFS(通讯通路门店!$AA:$AA,通讯通路门店!$S:$S,$G52)</f>
        <v>0</v>
      </c>
      <c r="BA52" s="99">
        <f t="shared" si="3"/>
        <v>0</v>
      </c>
      <c r="BB52" s="99">
        <f t="shared" si="4"/>
        <v>0</v>
      </c>
      <c r="BC52" s="99">
        <f>SUMIFS(通讯通路门店!$W:$W,通讯通路门店!$S:$S,$G52,通讯通路门店!$J:$J,"荣耀体验店")+SUMIFS(通讯通路门店!$W:$W,通讯通路门店!$S:$S,$G52,通讯通路门店!$J:$J,"荣耀授权专卖店")</f>
        <v>0</v>
      </c>
      <c r="BD52" s="99">
        <f>SUMIFS(通讯通路门店!$Z:$Z,通讯通路门店!$S:$S,$G52,通讯通路门店!$J:$J,"VIVO体验店")</f>
        <v>0</v>
      </c>
      <c r="BE52" s="99">
        <f>SUMIFS(通讯通路门店!$AB:$AB,通讯通路门店!$S:$S,$G52,通讯通路门店!$J:$J,"OPPO体验店")</f>
        <v>0</v>
      </c>
      <c r="BF52" s="99">
        <f>SUMIFS(通讯通路门店!$X:$X,通讯通路门店!$S:$S,$G52,通讯通路门店!$J:$J,"华为授权体验店")+SUMIFS(通讯通路门店!$AA:$AA,通讯通路门店!$S:$S,$G52,通讯通路门店!$J:$J,"华为堡垒店")</f>
        <v>0</v>
      </c>
      <c r="BG52" s="99">
        <f>SUMIFS(通讯通路门店!$Y:$Y,通讯通路门店!$S:$S,$G52,通讯通路门店!$J:$J,"小米体验店")</f>
        <v>0</v>
      </c>
      <c r="BH52" s="99">
        <f>SUMIFS(通讯通路门店!$AA:$AA,通讯通路门店!$S:$S,$G52,通讯通路门店!$J:$J,"苹果体验店")</f>
        <v>0</v>
      </c>
      <c r="BI52" s="99">
        <f>SUMIFS(通讯通路门店!$K:$K,通讯通路门店!$S:$S,$G52,通讯通路门店!$J:$J,"其他品牌专卖店")</f>
        <v>0</v>
      </c>
      <c r="BJ52" s="99">
        <f>SUMIFS(通讯通路门店!$AC:$AC,通讯通路门店!$S:$S,$G52)</f>
        <v>0</v>
      </c>
      <c r="BK52" s="99">
        <f>SUMIFS(通讯通路门店!$AD:$AD,通讯通路门店!$S:$S,$G52)</f>
        <v>0</v>
      </c>
      <c r="BL52" s="99">
        <f>SUMIFS(通讯通路门店!$AE:$AE,通讯通路门店!$S:$S,$G52)</f>
        <v>0</v>
      </c>
      <c r="BM52" s="99">
        <f>SUMIFS(通讯通路门店!$AF:$AF,通讯通路门店!$S:$S,$G52)</f>
        <v>0</v>
      </c>
      <c r="BN52" s="99">
        <f>SUMIFS(通讯通路门店!$AG:$AG,通讯通路门店!$S:$S,$G52)</f>
        <v>0</v>
      </c>
      <c r="BO52" s="99">
        <f>SUMIFS(通讯通路门店!$AH:$AH,通讯通路门店!$S:$S,$G52)</f>
        <v>0</v>
      </c>
      <c r="BP52" s="99">
        <f>SUMIFS(通讯通路门店!$AI:$AI,通讯通路门店!$S:$S,$G52)</f>
        <v>0</v>
      </c>
      <c r="BQ52" s="83"/>
    </row>
    <row r="53" spans="1:69">
      <c r="A53" s="99" t="str">
        <f>IFERROR(_xlfn.XLOOKUP($G53,通讯通路门店!$S$4:$S$993931,通讯通路门店!$A$4:$A$993931,0,0),"")</f>
        <v/>
      </c>
      <c r="B53" s="99" t="str">
        <f>IFERROR(_xlfn.XLOOKUP($G53,通讯通路门店!$S$4:$S$993931,通讯通路门店!$B$4:$B$993931,0,0),"")</f>
        <v/>
      </c>
      <c r="C53" s="99" t="str">
        <f>IFERROR(_xlfn.XLOOKUP($G53,通讯通路门店!$S$4:$S$993931,通讯通路门店!$C$4:$C$993931,0,0),"")</f>
        <v/>
      </c>
      <c r="D53" s="99" t="str">
        <f>IFERROR(_xlfn.XLOOKUP($G53,通讯通路门店!$S$4:$S$993931,通讯通路门店!$D$4:$D$993931,0,0),"")</f>
        <v/>
      </c>
      <c r="E53" s="83"/>
      <c r="F53" s="83"/>
      <c r="G53" s="101" t="e">
        <v>#N/A</v>
      </c>
      <c r="H53" s="102" t="str">
        <f>IFERROR(_xlfn.XLOOKUP($G53,通讯通路门店!$S$4:$S$993931,通讯通路门店!$R$4:$R$993931,0,0),"")</f>
        <v/>
      </c>
      <c r="I53" s="83"/>
      <c r="J53" s="83"/>
      <c r="K53" s="83"/>
      <c r="L53" s="83"/>
      <c r="M53" s="83"/>
      <c r="N53" s="83"/>
      <c r="O53" s="83"/>
      <c r="P53" s="83"/>
      <c r="Q53" s="83"/>
      <c r="R53" s="83"/>
      <c r="S53" s="83"/>
      <c r="T53" s="83"/>
      <c r="U53" s="99">
        <f>COUNTIF(通讯通路门店!$S:$S,$G53)</f>
        <v>0</v>
      </c>
      <c r="V53" s="99">
        <f>COUNTIFS(通讯通路门店!$S:$S,$G53,通讯通路门店!$J:$J,"综合卖场")</f>
        <v>0</v>
      </c>
      <c r="W53" s="99">
        <f>SUMIFS(通讯通路门店!$AJ:$AJ,通讯通路门店!$S:$S,通讯客户沙盘!$G53)</f>
        <v>0</v>
      </c>
      <c r="X53" s="99">
        <f t="shared" si="0"/>
        <v>0</v>
      </c>
      <c r="Y53" s="99">
        <f>COUNTIFS(通讯通路门店!$S:$S,$G53,通讯通路门店!$J:$J,"荣耀体验店")+COUNTIFS(通讯通路门店!$S:$S,$G53,通讯通路门店!$J:$J,"荣耀授权专卖店")</f>
        <v>0</v>
      </c>
      <c r="Z53" s="99">
        <f>COUNTIFS(通讯通路门店!$S:$S,$G53,通讯通路门店!$J:$J,"VIVO体验店")</f>
        <v>0</v>
      </c>
      <c r="AA53" s="99">
        <f>COUNTIFS(通讯通路门店!$S:$S,$G53,通讯通路门店!$J:$J,"OPPO体验店")</f>
        <v>0</v>
      </c>
      <c r="AB53" s="99">
        <f>COUNTIFS(通讯通路门店!$S:$S,$G53,通讯通路门店!$J:$J,"华为授权体验店")+COUNTIFS(通讯通路门店!$S:$S,$G53,通讯通路门店!$J:$J,"华为堡垒店")</f>
        <v>0</v>
      </c>
      <c r="AC53" s="99">
        <f>COUNTIFS(通讯通路门店!$S:$S,$G53,通讯通路门店!$J:$J,"小米体验店")</f>
        <v>0</v>
      </c>
      <c r="AD53" s="99">
        <f>COUNTIFS(通讯通路门店!$S:$S,$G53,通讯通路门店!$J:$J,"苹果体验店")</f>
        <v>0</v>
      </c>
      <c r="AE53" s="99">
        <f>COUNTIFS(通讯通路门店!$S:$S,$G53,通讯通路门店!$J:$J,"其他品牌专卖店")</f>
        <v>0</v>
      </c>
      <c r="AF53" s="99">
        <f>SUMIFS(通讯通路门店!$BI:$BI,通讯通路门店!$S:$S,$G53)</f>
        <v>0</v>
      </c>
      <c r="AG53" s="99">
        <f>SUMIFS(通讯通路门店!$BH:$BH,通讯通路门店!$S:$S,$G53)</f>
        <v>0</v>
      </c>
      <c r="AH53" s="99">
        <f t="shared" si="1"/>
        <v>0</v>
      </c>
      <c r="AI53" s="99">
        <f>SUMIFS(通讯通路门店!$BB:$BB,通讯通路门店!$S:$S,$G53)</f>
        <v>0</v>
      </c>
      <c r="AJ53" s="99">
        <f>SUMIFS(通讯通路门店!$BE:$BE,通讯通路门店!$S:$S,$G53)</f>
        <v>0</v>
      </c>
      <c r="AK53" s="99">
        <f>SUMIFS(通讯通路门店!$BG:$BG,通讯通路门店!$S:$S,$G53)</f>
        <v>0</v>
      </c>
      <c r="AL53" s="99">
        <f>SUMIFS(通讯通路门店!$BC:$BC,通讯通路门店!$S:$S,$G53)</f>
        <v>0</v>
      </c>
      <c r="AM53" s="99">
        <f>SUMIFS(通讯通路门店!$BD:$BD,通讯通路门店!$S:$S,$G53)</f>
        <v>0</v>
      </c>
      <c r="AN53" s="99">
        <f>SUMIFS(通讯通路门店!$BF:$BF,通讯通路门店!$S:$S,$G53)</f>
        <v>0</v>
      </c>
      <c r="AO53" s="99">
        <f t="shared" si="2"/>
        <v>0</v>
      </c>
      <c r="AP53" s="99">
        <f>SUMIFS(通讯通路门店!$K:$K,通讯通路门店!$S:$S,$G53)</f>
        <v>0</v>
      </c>
      <c r="AQ53" s="83"/>
      <c r="AR53" s="99">
        <f>SUMIFS(通讯通路门店!$T:$T,通讯通路门店!$S:$S,$G53)</f>
        <v>0</v>
      </c>
      <c r="AS53" s="99">
        <f>SUMIFS(通讯通路门店!$U:$U,通讯通路门店!$S:$S,$G53)</f>
        <v>0</v>
      </c>
      <c r="AT53" s="99">
        <f>SUMIFS(通讯通路门店!$V:$V,通讯通路门店!$S:$S,$G53)</f>
        <v>0</v>
      </c>
      <c r="AU53" s="99">
        <f>SUMIFS(通讯通路门店!$W:$W,通讯通路门店!$S:$S,$G53)</f>
        <v>0</v>
      </c>
      <c r="AV53" s="99">
        <f>SUMIFS(通讯通路门店!$Z:$Z,通讯通路门店!$S:$S,$G53)</f>
        <v>0</v>
      </c>
      <c r="AW53" s="99">
        <f>SUMIFS(通讯通路门店!$AB:$AB,通讯通路门店!$S:$S,$G53)</f>
        <v>0</v>
      </c>
      <c r="AX53" s="99">
        <f>SUMIFS(通讯通路门店!$X:$X,通讯通路门店!$S:$S,$G53)</f>
        <v>0</v>
      </c>
      <c r="AY53" s="99">
        <f>SUMIFS(通讯通路门店!$Y:$Y,通讯通路门店!$S:$S,$G53)</f>
        <v>0</v>
      </c>
      <c r="AZ53" s="99">
        <f>SUMIFS(通讯通路门店!$AA:$AA,通讯通路门店!$S:$S,$G53)</f>
        <v>0</v>
      </c>
      <c r="BA53" s="99">
        <f t="shared" si="3"/>
        <v>0</v>
      </c>
      <c r="BB53" s="99">
        <f t="shared" si="4"/>
        <v>0</v>
      </c>
      <c r="BC53" s="99">
        <f>SUMIFS(通讯通路门店!$W:$W,通讯通路门店!$S:$S,$G53,通讯通路门店!$J:$J,"荣耀体验店")+SUMIFS(通讯通路门店!$W:$W,通讯通路门店!$S:$S,$G53,通讯通路门店!$J:$J,"荣耀授权专卖店")</f>
        <v>0</v>
      </c>
      <c r="BD53" s="99">
        <f>SUMIFS(通讯通路门店!$Z:$Z,通讯通路门店!$S:$S,$G53,通讯通路门店!$J:$J,"VIVO体验店")</f>
        <v>0</v>
      </c>
      <c r="BE53" s="99">
        <f>SUMIFS(通讯通路门店!$AB:$AB,通讯通路门店!$S:$S,$G53,通讯通路门店!$J:$J,"OPPO体验店")</f>
        <v>0</v>
      </c>
      <c r="BF53" s="99">
        <f>SUMIFS(通讯通路门店!$X:$X,通讯通路门店!$S:$S,$G53,通讯通路门店!$J:$J,"华为授权体验店")+SUMIFS(通讯通路门店!$AA:$AA,通讯通路门店!$S:$S,$G53,通讯通路门店!$J:$J,"华为堡垒店")</f>
        <v>0</v>
      </c>
      <c r="BG53" s="99">
        <f>SUMIFS(通讯通路门店!$Y:$Y,通讯通路门店!$S:$S,$G53,通讯通路门店!$J:$J,"小米体验店")</f>
        <v>0</v>
      </c>
      <c r="BH53" s="99">
        <f>SUMIFS(通讯通路门店!$AA:$AA,通讯通路门店!$S:$S,$G53,通讯通路门店!$J:$J,"苹果体验店")</f>
        <v>0</v>
      </c>
      <c r="BI53" s="99">
        <f>SUMIFS(通讯通路门店!$K:$K,通讯通路门店!$S:$S,$G53,通讯通路门店!$J:$J,"其他品牌专卖店")</f>
        <v>0</v>
      </c>
      <c r="BJ53" s="99">
        <f>SUMIFS(通讯通路门店!$AC:$AC,通讯通路门店!$S:$S,$G53)</f>
        <v>0</v>
      </c>
      <c r="BK53" s="99">
        <f>SUMIFS(通讯通路门店!$AD:$AD,通讯通路门店!$S:$S,$G53)</f>
        <v>0</v>
      </c>
      <c r="BL53" s="99">
        <f>SUMIFS(通讯通路门店!$AE:$AE,通讯通路门店!$S:$S,$G53)</f>
        <v>0</v>
      </c>
      <c r="BM53" s="99">
        <f>SUMIFS(通讯通路门店!$AF:$AF,通讯通路门店!$S:$S,$G53)</f>
        <v>0</v>
      </c>
      <c r="BN53" s="99">
        <f>SUMIFS(通讯通路门店!$AG:$AG,通讯通路门店!$S:$S,$G53)</f>
        <v>0</v>
      </c>
      <c r="BO53" s="99">
        <f>SUMIFS(通讯通路门店!$AH:$AH,通讯通路门店!$S:$S,$G53)</f>
        <v>0</v>
      </c>
      <c r="BP53" s="99">
        <f>SUMIFS(通讯通路门店!$AI:$AI,通讯通路门店!$S:$S,$G53)</f>
        <v>0</v>
      </c>
      <c r="BQ53" s="83"/>
    </row>
    <row r="54" spans="1:69">
      <c r="A54" s="99" t="str">
        <f>IFERROR(_xlfn.XLOOKUP($G54,通讯通路门店!$S$4:$S$993931,通讯通路门店!$A$4:$A$993931,0,0),"")</f>
        <v/>
      </c>
      <c r="B54" s="99" t="str">
        <f>IFERROR(_xlfn.XLOOKUP($G54,通讯通路门店!$S$4:$S$993931,通讯通路门店!$B$4:$B$993931,0,0),"")</f>
        <v/>
      </c>
      <c r="C54" s="99" t="str">
        <f>IFERROR(_xlfn.XLOOKUP($G54,通讯通路门店!$S$4:$S$993931,通讯通路门店!$C$4:$C$993931,0,0),"")</f>
        <v/>
      </c>
      <c r="D54" s="99" t="str">
        <f>IFERROR(_xlfn.XLOOKUP($G54,通讯通路门店!$S$4:$S$993931,通讯通路门店!$D$4:$D$993931,0,0),"")</f>
        <v/>
      </c>
      <c r="E54" s="83"/>
      <c r="F54" s="83"/>
      <c r="G54" s="101" t="e">
        <v>#N/A</v>
      </c>
      <c r="H54" s="102" t="str">
        <f>IFERROR(_xlfn.XLOOKUP($G54,通讯通路门店!$S$4:$S$993931,通讯通路门店!$R$4:$R$993931,0,0),"")</f>
        <v/>
      </c>
      <c r="I54" s="83"/>
      <c r="J54" s="83"/>
      <c r="K54" s="83"/>
      <c r="L54" s="83"/>
      <c r="M54" s="83"/>
      <c r="N54" s="83"/>
      <c r="O54" s="83"/>
      <c r="P54" s="83"/>
      <c r="Q54" s="83"/>
      <c r="R54" s="83"/>
      <c r="S54" s="83"/>
      <c r="T54" s="83"/>
      <c r="U54" s="99">
        <f>COUNTIF(通讯通路门店!$S:$S,$G54)</f>
        <v>0</v>
      </c>
      <c r="V54" s="99">
        <f>COUNTIFS(通讯通路门店!$S:$S,$G54,通讯通路门店!$J:$J,"综合卖场")</f>
        <v>0</v>
      </c>
      <c r="W54" s="99">
        <f>SUMIFS(通讯通路门店!$AJ:$AJ,通讯通路门店!$S:$S,通讯客户沙盘!$G54)</f>
        <v>0</v>
      </c>
      <c r="X54" s="99">
        <f t="shared" si="0"/>
        <v>0</v>
      </c>
      <c r="Y54" s="99">
        <f>COUNTIFS(通讯通路门店!$S:$S,$G54,通讯通路门店!$J:$J,"荣耀体验店")+COUNTIFS(通讯通路门店!$S:$S,$G54,通讯通路门店!$J:$J,"荣耀授权专卖店")</f>
        <v>0</v>
      </c>
      <c r="Z54" s="99">
        <f>COUNTIFS(通讯通路门店!$S:$S,$G54,通讯通路门店!$J:$J,"VIVO体验店")</f>
        <v>0</v>
      </c>
      <c r="AA54" s="99">
        <f>COUNTIFS(通讯通路门店!$S:$S,$G54,通讯通路门店!$J:$J,"OPPO体验店")</f>
        <v>0</v>
      </c>
      <c r="AB54" s="99">
        <f>COUNTIFS(通讯通路门店!$S:$S,$G54,通讯通路门店!$J:$J,"华为授权体验店")+COUNTIFS(通讯通路门店!$S:$S,$G54,通讯通路门店!$J:$J,"华为堡垒店")</f>
        <v>0</v>
      </c>
      <c r="AC54" s="99">
        <f>COUNTIFS(通讯通路门店!$S:$S,$G54,通讯通路门店!$J:$J,"小米体验店")</f>
        <v>0</v>
      </c>
      <c r="AD54" s="99">
        <f>COUNTIFS(通讯通路门店!$S:$S,$G54,通讯通路门店!$J:$J,"苹果体验店")</f>
        <v>0</v>
      </c>
      <c r="AE54" s="99">
        <f>COUNTIFS(通讯通路门店!$S:$S,$G54,通讯通路门店!$J:$J,"其他品牌专卖店")</f>
        <v>0</v>
      </c>
      <c r="AF54" s="99">
        <f>SUMIFS(通讯通路门店!$BI:$BI,通讯通路门店!$S:$S,$G54)</f>
        <v>0</v>
      </c>
      <c r="AG54" s="99">
        <f>SUMIFS(通讯通路门店!$BH:$BH,通讯通路门店!$S:$S,$G54)</f>
        <v>0</v>
      </c>
      <c r="AH54" s="99">
        <f t="shared" si="1"/>
        <v>0</v>
      </c>
      <c r="AI54" s="99">
        <f>SUMIFS(通讯通路门店!$BB:$BB,通讯通路门店!$S:$S,$G54)</f>
        <v>0</v>
      </c>
      <c r="AJ54" s="99">
        <f>SUMIFS(通讯通路门店!$BE:$BE,通讯通路门店!$S:$S,$G54)</f>
        <v>0</v>
      </c>
      <c r="AK54" s="99">
        <f>SUMIFS(通讯通路门店!$BG:$BG,通讯通路门店!$S:$S,$G54)</f>
        <v>0</v>
      </c>
      <c r="AL54" s="99">
        <f>SUMIFS(通讯通路门店!$BC:$BC,通讯通路门店!$S:$S,$G54)</f>
        <v>0</v>
      </c>
      <c r="AM54" s="99">
        <f>SUMIFS(通讯通路门店!$BD:$BD,通讯通路门店!$S:$S,$G54)</f>
        <v>0</v>
      </c>
      <c r="AN54" s="99">
        <f>SUMIFS(通讯通路门店!$BF:$BF,通讯通路门店!$S:$S,$G54)</f>
        <v>0</v>
      </c>
      <c r="AO54" s="99">
        <f t="shared" si="2"/>
        <v>0</v>
      </c>
      <c r="AP54" s="99">
        <f>SUMIFS(通讯通路门店!$K:$K,通讯通路门店!$S:$S,$G54)</f>
        <v>0</v>
      </c>
      <c r="AQ54" s="83"/>
      <c r="AR54" s="99">
        <f>SUMIFS(通讯通路门店!$T:$T,通讯通路门店!$S:$S,$G54)</f>
        <v>0</v>
      </c>
      <c r="AS54" s="99">
        <f>SUMIFS(通讯通路门店!$U:$U,通讯通路门店!$S:$S,$G54)</f>
        <v>0</v>
      </c>
      <c r="AT54" s="99">
        <f>SUMIFS(通讯通路门店!$V:$V,通讯通路门店!$S:$S,$G54)</f>
        <v>0</v>
      </c>
      <c r="AU54" s="99">
        <f>SUMIFS(通讯通路门店!$W:$W,通讯通路门店!$S:$S,$G54)</f>
        <v>0</v>
      </c>
      <c r="AV54" s="99">
        <f>SUMIFS(通讯通路门店!$Z:$Z,通讯通路门店!$S:$S,$G54)</f>
        <v>0</v>
      </c>
      <c r="AW54" s="99">
        <f>SUMIFS(通讯通路门店!$AB:$AB,通讯通路门店!$S:$S,$G54)</f>
        <v>0</v>
      </c>
      <c r="AX54" s="99">
        <f>SUMIFS(通讯通路门店!$X:$X,通讯通路门店!$S:$S,$G54)</f>
        <v>0</v>
      </c>
      <c r="AY54" s="99">
        <f>SUMIFS(通讯通路门店!$Y:$Y,通讯通路门店!$S:$S,$G54)</f>
        <v>0</v>
      </c>
      <c r="AZ54" s="99">
        <f>SUMIFS(通讯通路门店!$AA:$AA,通讯通路门店!$S:$S,$G54)</f>
        <v>0</v>
      </c>
      <c r="BA54" s="99">
        <f t="shared" si="3"/>
        <v>0</v>
      </c>
      <c r="BB54" s="99">
        <f t="shared" si="4"/>
        <v>0</v>
      </c>
      <c r="BC54" s="99">
        <f>SUMIFS(通讯通路门店!$W:$W,通讯通路门店!$S:$S,$G54,通讯通路门店!$J:$J,"荣耀体验店")+SUMIFS(通讯通路门店!$W:$W,通讯通路门店!$S:$S,$G54,通讯通路门店!$J:$J,"荣耀授权专卖店")</f>
        <v>0</v>
      </c>
      <c r="BD54" s="99">
        <f>SUMIFS(通讯通路门店!$Z:$Z,通讯通路门店!$S:$S,$G54,通讯通路门店!$J:$J,"VIVO体验店")</f>
        <v>0</v>
      </c>
      <c r="BE54" s="99">
        <f>SUMIFS(通讯通路门店!$AB:$AB,通讯通路门店!$S:$S,$G54,通讯通路门店!$J:$J,"OPPO体验店")</f>
        <v>0</v>
      </c>
      <c r="BF54" s="99">
        <f>SUMIFS(通讯通路门店!$X:$X,通讯通路门店!$S:$S,$G54,通讯通路门店!$J:$J,"华为授权体验店")+SUMIFS(通讯通路门店!$AA:$AA,通讯通路门店!$S:$S,$G54,通讯通路门店!$J:$J,"华为堡垒店")</f>
        <v>0</v>
      </c>
      <c r="BG54" s="99">
        <f>SUMIFS(通讯通路门店!$Y:$Y,通讯通路门店!$S:$S,$G54,通讯通路门店!$J:$J,"小米体验店")</f>
        <v>0</v>
      </c>
      <c r="BH54" s="99">
        <f>SUMIFS(通讯通路门店!$AA:$AA,通讯通路门店!$S:$S,$G54,通讯通路门店!$J:$J,"苹果体验店")</f>
        <v>0</v>
      </c>
      <c r="BI54" s="99">
        <f>SUMIFS(通讯通路门店!$K:$K,通讯通路门店!$S:$S,$G54,通讯通路门店!$J:$J,"其他品牌专卖店")</f>
        <v>0</v>
      </c>
      <c r="BJ54" s="99">
        <f>SUMIFS(通讯通路门店!$AC:$AC,通讯通路门店!$S:$S,$G54)</f>
        <v>0</v>
      </c>
      <c r="BK54" s="99">
        <f>SUMIFS(通讯通路门店!$AD:$AD,通讯通路门店!$S:$S,$G54)</f>
        <v>0</v>
      </c>
      <c r="BL54" s="99">
        <f>SUMIFS(通讯通路门店!$AE:$AE,通讯通路门店!$S:$S,$G54)</f>
        <v>0</v>
      </c>
      <c r="BM54" s="99">
        <f>SUMIFS(通讯通路门店!$AF:$AF,通讯通路门店!$S:$S,$G54)</f>
        <v>0</v>
      </c>
      <c r="BN54" s="99">
        <f>SUMIFS(通讯通路门店!$AG:$AG,通讯通路门店!$S:$S,$G54)</f>
        <v>0</v>
      </c>
      <c r="BO54" s="99">
        <f>SUMIFS(通讯通路门店!$AH:$AH,通讯通路门店!$S:$S,$G54)</f>
        <v>0</v>
      </c>
      <c r="BP54" s="99">
        <f>SUMIFS(通讯通路门店!$AI:$AI,通讯通路门店!$S:$S,$G54)</f>
        <v>0</v>
      </c>
      <c r="BQ54" s="83"/>
    </row>
    <row r="55" spans="1:69">
      <c r="A55" s="99" t="str">
        <f>IFERROR(_xlfn.XLOOKUP($G55,通讯通路门店!$S$4:$S$993931,通讯通路门店!$A$4:$A$993931,0,0),"")</f>
        <v/>
      </c>
      <c r="B55" s="99" t="str">
        <f>IFERROR(_xlfn.XLOOKUP($G55,通讯通路门店!$S$4:$S$993931,通讯通路门店!$B$4:$B$993931,0,0),"")</f>
        <v/>
      </c>
      <c r="C55" s="99" t="str">
        <f>IFERROR(_xlfn.XLOOKUP($G55,通讯通路门店!$S$4:$S$993931,通讯通路门店!$C$4:$C$993931,0,0),"")</f>
        <v/>
      </c>
      <c r="D55" s="99" t="str">
        <f>IFERROR(_xlfn.XLOOKUP($G55,通讯通路门店!$S$4:$S$993931,通讯通路门店!$D$4:$D$993931,0,0),"")</f>
        <v/>
      </c>
      <c r="E55" s="83"/>
      <c r="F55" s="83"/>
      <c r="G55" s="101" t="e">
        <v>#N/A</v>
      </c>
      <c r="H55" s="102" t="str">
        <f>IFERROR(_xlfn.XLOOKUP($G55,通讯通路门店!$S$4:$S$993931,通讯通路门店!$R$4:$R$993931,0,0),"")</f>
        <v/>
      </c>
      <c r="I55" s="83"/>
      <c r="J55" s="83"/>
      <c r="K55" s="83"/>
      <c r="L55" s="83"/>
      <c r="M55" s="83"/>
      <c r="N55" s="83"/>
      <c r="O55" s="83"/>
      <c r="P55" s="83"/>
      <c r="Q55" s="83"/>
      <c r="R55" s="83"/>
      <c r="S55" s="83"/>
      <c r="T55" s="83"/>
      <c r="U55" s="99">
        <f>COUNTIF(通讯通路门店!$S:$S,$G55)</f>
        <v>0</v>
      </c>
      <c r="V55" s="99">
        <f>COUNTIFS(通讯通路门店!$S:$S,$G55,通讯通路门店!$J:$J,"综合卖场")</f>
        <v>0</v>
      </c>
      <c r="W55" s="99">
        <f>SUMIFS(通讯通路门店!$AJ:$AJ,通讯通路门店!$S:$S,通讯客户沙盘!$G55)</f>
        <v>0</v>
      </c>
      <c r="X55" s="99">
        <f t="shared" si="0"/>
        <v>0</v>
      </c>
      <c r="Y55" s="99">
        <f>COUNTIFS(通讯通路门店!$S:$S,$G55,通讯通路门店!$J:$J,"荣耀体验店")+COUNTIFS(通讯通路门店!$S:$S,$G55,通讯通路门店!$J:$J,"荣耀授权专卖店")</f>
        <v>0</v>
      </c>
      <c r="Z55" s="99">
        <f>COUNTIFS(通讯通路门店!$S:$S,$G55,通讯通路门店!$J:$J,"VIVO体验店")</f>
        <v>0</v>
      </c>
      <c r="AA55" s="99">
        <f>COUNTIFS(通讯通路门店!$S:$S,$G55,通讯通路门店!$J:$J,"OPPO体验店")</f>
        <v>0</v>
      </c>
      <c r="AB55" s="99">
        <f>COUNTIFS(通讯通路门店!$S:$S,$G55,通讯通路门店!$J:$J,"华为授权体验店")+COUNTIFS(通讯通路门店!$S:$S,$G55,通讯通路门店!$J:$J,"华为堡垒店")</f>
        <v>0</v>
      </c>
      <c r="AC55" s="99">
        <f>COUNTIFS(通讯通路门店!$S:$S,$G55,通讯通路门店!$J:$J,"小米体验店")</f>
        <v>0</v>
      </c>
      <c r="AD55" s="99">
        <f>COUNTIFS(通讯通路门店!$S:$S,$G55,通讯通路门店!$J:$J,"苹果体验店")</f>
        <v>0</v>
      </c>
      <c r="AE55" s="99">
        <f>COUNTIFS(通讯通路门店!$S:$S,$G55,通讯通路门店!$J:$J,"其他品牌专卖店")</f>
        <v>0</v>
      </c>
      <c r="AF55" s="99">
        <f>SUMIFS(通讯通路门店!$BI:$BI,通讯通路门店!$S:$S,$G55)</f>
        <v>0</v>
      </c>
      <c r="AG55" s="99">
        <f>SUMIFS(通讯通路门店!$BH:$BH,通讯通路门店!$S:$S,$G55)</f>
        <v>0</v>
      </c>
      <c r="AH55" s="99">
        <f t="shared" si="1"/>
        <v>0</v>
      </c>
      <c r="AI55" s="99">
        <f>SUMIFS(通讯通路门店!$BB:$BB,通讯通路门店!$S:$S,$G55)</f>
        <v>0</v>
      </c>
      <c r="AJ55" s="99">
        <f>SUMIFS(通讯通路门店!$BE:$BE,通讯通路门店!$S:$S,$G55)</f>
        <v>0</v>
      </c>
      <c r="AK55" s="99">
        <f>SUMIFS(通讯通路门店!$BG:$BG,通讯通路门店!$S:$S,$G55)</f>
        <v>0</v>
      </c>
      <c r="AL55" s="99">
        <f>SUMIFS(通讯通路门店!$BC:$BC,通讯通路门店!$S:$S,$G55)</f>
        <v>0</v>
      </c>
      <c r="AM55" s="99">
        <f>SUMIFS(通讯通路门店!$BD:$BD,通讯通路门店!$S:$S,$G55)</f>
        <v>0</v>
      </c>
      <c r="AN55" s="99">
        <f>SUMIFS(通讯通路门店!$BF:$BF,通讯通路门店!$S:$S,$G55)</f>
        <v>0</v>
      </c>
      <c r="AO55" s="99">
        <f t="shared" si="2"/>
        <v>0</v>
      </c>
      <c r="AP55" s="99">
        <f>SUMIFS(通讯通路门店!$K:$K,通讯通路门店!$S:$S,$G55)</f>
        <v>0</v>
      </c>
      <c r="AQ55" s="83"/>
      <c r="AR55" s="99">
        <f>SUMIFS(通讯通路门店!$T:$T,通讯通路门店!$S:$S,$G55)</f>
        <v>0</v>
      </c>
      <c r="AS55" s="99">
        <f>SUMIFS(通讯通路门店!$U:$U,通讯通路门店!$S:$S,$G55)</f>
        <v>0</v>
      </c>
      <c r="AT55" s="99">
        <f>SUMIFS(通讯通路门店!$V:$V,通讯通路门店!$S:$S,$G55)</f>
        <v>0</v>
      </c>
      <c r="AU55" s="99">
        <f>SUMIFS(通讯通路门店!$W:$W,通讯通路门店!$S:$S,$G55)</f>
        <v>0</v>
      </c>
      <c r="AV55" s="99">
        <f>SUMIFS(通讯通路门店!$Z:$Z,通讯通路门店!$S:$S,$G55)</f>
        <v>0</v>
      </c>
      <c r="AW55" s="99">
        <f>SUMIFS(通讯通路门店!$AB:$AB,通讯通路门店!$S:$S,$G55)</f>
        <v>0</v>
      </c>
      <c r="AX55" s="99">
        <f>SUMIFS(通讯通路门店!$X:$X,通讯通路门店!$S:$S,$G55)</f>
        <v>0</v>
      </c>
      <c r="AY55" s="99">
        <f>SUMIFS(通讯通路门店!$Y:$Y,通讯通路门店!$S:$S,$G55)</f>
        <v>0</v>
      </c>
      <c r="AZ55" s="99">
        <f>SUMIFS(通讯通路门店!$AA:$AA,通讯通路门店!$S:$S,$G55)</f>
        <v>0</v>
      </c>
      <c r="BA55" s="99">
        <f t="shared" si="3"/>
        <v>0</v>
      </c>
      <c r="BB55" s="99">
        <f t="shared" si="4"/>
        <v>0</v>
      </c>
      <c r="BC55" s="99">
        <f>SUMIFS(通讯通路门店!$W:$W,通讯通路门店!$S:$S,$G55,通讯通路门店!$J:$J,"荣耀体验店")+SUMIFS(通讯通路门店!$W:$W,通讯通路门店!$S:$S,$G55,通讯通路门店!$J:$J,"荣耀授权专卖店")</f>
        <v>0</v>
      </c>
      <c r="BD55" s="99">
        <f>SUMIFS(通讯通路门店!$Z:$Z,通讯通路门店!$S:$S,$G55,通讯通路门店!$J:$J,"VIVO体验店")</f>
        <v>0</v>
      </c>
      <c r="BE55" s="99">
        <f>SUMIFS(通讯通路门店!$AB:$AB,通讯通路门店!$S:$S,$G55,通讯通路门店!$J:$J,"OPPO体验店")</f>
        <v>0</v>
      </c>
      <c r="BF55" s="99">
        <f>SUMIFS(通讯通路门店!$X:$X,通讯通路门店!$S:$S,$G55,通讯通路门店!$J:$J,"华为授权体验店")+SUMIFS(通讯通路门店!$AA:$AA,通讯通路门店!$S:$S,$G55,通讯通路门店!$J:$J,"华为堡垒店")</f>
        <v>0</v>
      </c>
      <c r="BG55" s="99">
        <f>SUMIFS(通讯通路门店!$Y:$Y,通讯通路门店!$S:$S,$G55,通讯通路门店!$J:$J,"小米体验店")</f>
        <v>0</v>
      </c>
      <c r="BH55" s="99">
        <f>SUMIFS(通讯通路门店!$AA:$AA,通讯通路门店!$S:$S,$G55,通讯通路门店!$J:$J,"苹果体验店")</f>
        <v>0</v>
      </c>
      <c r="BI55" s="99">
        <f>SUMIFS(通讯通路门店!$K:$K,通讯通路门店!$S:$S,$G55,通讯通路门店!$J:$J,"其他品牌专卖店")</f>
        <v>0</v>
      </c>
      <c r="BJ55" s="99">
        <f>SUMIFS(通讯通路门店!$AC:$AC,通讯通路门店!$S:$S,$G55)</f>
        <v>0</v>
      </c>
      <c r="BK55" s="99">
        <f>SUMIFS(通讯通路门店!$AD:$AD,通讯通路门店!$S:$S,$G55)</f>
        <v>0</v>
      </c>
      <c r="BL55" s="99">
        <f>SUMIFS(通讯通路门店!$AE:$AE,通讯通路门店!$S:$S,$G55)</f>
        <v>0</v>
      </c>
      <c r="BM55" s="99">
        <f>SUMIFS(通讯通路门店!$AF:$AF,通讯通路门店!$S:$S,$G55)</f>
        <v>0</v>
      </c>
      <c r="BN55" s="99">
        <f>SUMIFS(通讯通路门店!$AG:$AG,通讯通路门店!$S:$S,$G55)</f>
        <v>0</v>
      </c>
      <c r="BO55" s="99">
        <f>SUMIFS(通讯通路门店!$AH:$AH,通讯通路门店!$S:$S,$G55)</f>
        <v>0</v>
      </c>
      <c r="BP55" s="99">
        <f>SUMIFS(通讯通路门店!$AI:$AI,通讯通路门店!$S:$S,$G55)</f>
        <v>0</v>
      </c>
      <c r="BQ55" s="83"/>
    </row>
    <row r="56" spans="1:69">
      <c r="A56" s="99" t="str">
        <f>IFERROR(_xlfn.XLOOKUP($G56,通讯通路门店!$S$4:$S$993931,通讯通路门店!$A$4:$A$993931,0,0),"")</f>
        <v/>
      </c>
      <c r="B56" s="99" t="str">
        <f>IFERROR(_xlfn.XLOOKUP($G56,通讯通路门店!$S$4:$S$993931,通讯通路门店!$B$4:$B$993931,0,0),"")</f>
        <v/>
      </c>
      <c r="C56" s="99" t="str">
        <f>IFERROR(_xlfn.XLOOKUP($G56,通讯通路门店!$S$4:$S$993931,通讯通路门店!$C$4:$C$993931,0,0),"")</f>
        <v/>
      </c>
      <c r="D56" s="99" t="str">
        <f>IFERROR(_xlfn.XLOOKUP($G56,通讯通路门店!$S$4:$S$993931,通讯通路门店!$D$4:$D$993931,0,0),"")</f>
        <v/>
      </c>
      <c r="E56" s="83"/>
      <c r="F56" s="83"/>
      <c r="G56" s="101" t="e">
        <v>#N/A</v>
      </c>
      <c r="H56" s="102" t="str">
        <f>IFERROR(_xlfn.XLOOKUP($G56,通讯通路门店!$S$4:$S$993931,通讯通路门店!$R$4:$R$993931,0,0),"")</f>
        <v/>
      </c>
      <c r="I56" s="83"/>
      <c r="J56" s="83"/>
      <c r="K56" s="83"/>
      <c r="L56" s="83"/>
      <c r="M56" s="83"/>
      <c r="N56" s="83"/>
      <c r="O56" s="83"/>
      <c r="P56" s="83"/>
      <c r="Q56" s="83"/>
      <c r="R56" s="83"/>
      <c r="S56" s="83"/>
      <c r="T56" s="83"/>
      <c r="U56" s="99">
        <f>COUNTIF(通讯通路门店!$S:$S,$G56)</f>
        <v>0</v>
      </c>
      <c r="V56" s="99">
        <f>COUNTIFS(通讯通路门店!$S:$S,$G56,通讯通路门店!$J:$J,"综合卖场")</f>
        <v>0</v>
      </c>
      <c r="W56" s="99">
        <f>SUMIFS(通讯通路门店!$AJ:$AJ,通讯通路门店!$S:$S,通讯客户沙盘!$G56)</f>
        <v>0</v>
      </c>
      <c r="X56" s="99">
        <f t="shared" si="0"/>
        <v>0</v>
      </c>
      <c r="Y56" s="99">
        <f>COUNTIFS(通讯通路门店!$S:$S,$G56,通讯通路门店!$J:$J,"荣耀体验店")+COUNTIFS(通讯通路门店!$S:$S,$G56,通讯通路门店!$J:$J,"荣耀授权专卖店")</f>
        <v>0</v>
      </c>
      <c r="Z56" s="99">
        <f>COUNTIFS(通讯通路门店!$S:$S,$G56,通讯通路门店!$J:$J,"VIVO体验店")</f>
        <v>0</v>
      </c>
      <c r="AA56" s="99">
        <f>COUNTIFS(通讯通路门店!$S:$S,$G56,通讯通路门店!$J:$J,"OPPO体验店")</f>
        <v>0</v>
      </c>
      <c r="AB56" s="99">
        <f>COUNTIFS(通讯通路门店!$S:$S,$G56,通讯通路门店!$J:$J,"华为授权体验店")+COUNTIFS(通讯通路门店!$S:$S,$G56,通讯通路门店!$J:$J,"华为堡垒店")</f>
        <v>0</v>
      </c>
      <c r="AC56" s="99">
        <f>COUNTIFS(通讯通路门店!$S:$S,$G56,通讯通路门店!$J:$J,"小米体验店")</f>
        <v>0</v>
      </c>
      <c r="AD56" s="99">
        <f>COUNTIFS(通讯通路门店!$S:$S,$G56,通讯通路门店!$J:$J,"苹果体验店")</f>
        <v>0</v>
      </c>
      <c r="AE56" s="99">
        <f>COUNTIFS(通讯通路门店!$S:$S,$G56,通讯通路门店!$J:$J,"其他品牌专卖店")</f>
        <v>0</v>
      </c>
      <c r="AF56" s="99">
        <f>SUMIFS(通讯通路门店!$BI:$BI,通讯通路门店!$S:$S,$G56)</f>
        <v>0</v>
      </c>
      <c r="AG56" s="99">
        <f>SUMIFS(通讯通路门店!$BH:$BH,通讯通路门店!$S:$S,$G56)</f>
        <v>0</v>
      </c>
      <c r="AH56" s="99">
        <f t="shared" si="1"/>
        <v>0</v>
      </c>
      <c r="AI56" s="99">
        <f>SUMIFS(通讯通路门店!$BB:$BB,通讯通路门店!$S:$S,$G56)</f>
        <v>0</v>
      </c>
      <c r="AJ56" s="99">
        <f>SUMIFS(通讯通路门店!$BE:$BE,通讯通路门店!$S:$S,$G56)</f>
        <v>0</v>
      </c>
      <c r="AK56" s="99">
        <f>SUMIFS(通讯通路门店!$BG:$BG,通讯通路门店!$S:$S,$G56)</f>
        <v>0</v>
      </c>
      <c r="AL56" s="99">
        <f>SUMIFS(通讯通路门店!$BC:$BC,通讯通路门店!$S:$S,$G56)</f>
        <v>0</v>
      </c>
      <c r="AM56" s="99">
        <f>SUMIFS(通讯通路门店!$BD:$BD,通讯通路门店!$S:$S,$G56)</f>
        <v>0</v>
      </c>
      <c r="AN56" s="99">
        <f>SUMIFS(通讯通路门店!$BF:$BF,通讯通路门店!$S:$S,$G56)</f>
        <v>0</v>
      </c>
      <c r="AO56" s="99">
        <f t="shared" si="2"/>
        <v>0</v>
      </c>
      <c r="AP56" s="99">
        <f>SUMIFS(通讯通路门店!$K:$K,通讯通路门店!$S:$S,$G56)</f>
        <v>0</v>
      </c>
      <c r="AQ56" s="83"/>
      <c r="AR56" s="99">
        <f>SUMIFS(通讯通路门店!$T:$T,通讯通路门店!$S:$S,$G56)</f>
        <v>0</v>
      </c>
      <c r="AS56" s="99">
        <f>SUMIFS(通讯通路门店!$U:$U,通讯通路门店!$S:$S,$G56)</f>
        <v>0</v>
      </c>
      <c r="AT56" s="99">
        <f>SUMIFS(通讯通路门店!$V:$V,通讯通路门店!$S:$S,$G56)</f>
        <v>0</v>
      </c>
      <c r="AU56" s="99">
        <f>SUMIFS(通讯通路门店!$W:$W,通讯通路门店!$S:$S,$G56)</f>
        <v>0</v>
      </c>
      <c r="AV56" s="99">
        <f>SUMIFS(通讯通路门店!$Z:$Z,通讯通路门店!$S:$S,$G56)</f>
        <v>0</v>
      </c>
      <c r="AW56" s="99">
        <f>SUMIFS(通讯通路门店!$AB:$AB,通讯通路门店!$S:$S,$G56)</f>
        <v>0</v>
      </c>
      <c r="AX56" s="99">
        <f>SUMIFS(通讯通路门店!$X:$X,通讯通路门店!$S:$S,$G56)</f>
        <v>0</v>
      </c>
      <c r="AY56" s="99">
        <f>SUMIFS(通讯通路门店!$Y:$Y,通讯通路门店!$S:$S,$G56)</f>
        <v>0</v>
      </c>
      <c r="AZ56" s="99">
        <f>SUMIFS(通讯通路门店!$AA:$AA,通讯通路门店!$S:$S,$G56)</f>
        <v>0</v>
      </c>
      <c r="BA56" s="99">
        <f t="shared" si="3"/>
        <v>0</v>
      </c>
      <c r="BB56" s="99">
        <f t="shared" si="4"/>
        <v>0</v>
      </c>
      <c r="BC56" s="99">
        <f>SUMIFS(通讯通路门店!$W:$W,通讯通路门店!$S:$S,$G56,通讯通路门店!$J:$J,"荣耀体验店")+SUMIFS(通讯通路门店!$W:$W,通讯通路门店!$S:$S,$G56,通讯通路门店!$J:$J,"荣耀授权专卖店")</f>
        <v>0</v>
      </c>
      <c r="BD56" s="99">
        <f>SUMIFS(通讯通路门店!$Z:$Z,通讯通路门店!$S:$S,$G56,通讯通路门店!$J:$J,"VIVO体验店")</f>
        <v>0</v>
      </c>
      <c r="BE56" s="99">
        <f>SUMIFS(通讯通路门店!$AB:$AB,通讯通路门店!$S:$S,$G56,通讯通路门店!$J:$J,"OPPO体验店")</f>
        <v>0</v>
      </c>
      <c r="BF56" s="99">
        <f>SUMIFS(通讯通路门店!$X:$X,通讯通路门店!$S:$S,$G56,通讯通路门店!$J:$J,"华为授权体验店")+SUMIFS(通讯通路门店!$AA:$AA,通讯通路门店!$S:$S,$G56,通讯通路门店!$J:$J,"华为堡垒店")</f>
        <v>0</v>
      </c>
      <c r="BG56" s="99">
        <f>SUMIFS(通讯通路门店!$Y:$Y,通讯通路门店!$S:$S,$G56,通讯通路门店!$J:$J,"小米体验店")</f>
        <v>0</v>
      </c>
      <c r="BH56" s="99">
        <f>SUMIFS(通讯通路门店!$AA:$AA,通讯通路门店!$S:$S,$G56,通讯通路门店!$J:$J,"苹果体验店")</f>
        <v>0</v>
      </c>
      <c r="BI56" s="99">
        <f>SUMIFS(通讯通路门店!$K:$K,通讯通路门店!$S:$S,$G56,通讯通路门店!$J:$J,"其他品牌专卖店")</f>
        <v>0</v>
      </c>
      <c r="BJ56" s="99">
        <f>SUMIFS(通讯通路门店!$AC:$AC,通讯通路门店!$S:$S,$G56)</f>
        <v>0</v>
      </c>
      <c r="BK56" s="99">
        <f>SUMIFS(通讯通路门店!$AD:$AD,通讯通路门店!$S:$S,$G56)</f>
        <v>0</v>
      </c>
      <c r="BL56" s="99">
        <f>SUMIFS(通讯通路门店!$AE:$AE,通讯通路门店!$S:$S,$G56)</f>
        <v>0</v>
      </c>
      <c r="BM56" s="99">
        <f>SUMIFS(通讯通路门店!$AF:$AF,通讯通路门店!$S:$S,$G56)</f>
        <v>0</v>
      </c>
      <c r="BN56" s="99">
        <f>SUMIFS(通讯通路门店!$AG:$AG,通讯通路门店!$S:$S,$G56)</f>
        <v>0</v>
      </c>
      <c r="BO56" s="99">
        <f>SUMIFS(通讯通路门店!$AH:$AH,通讯通路门店!$S:$S,$G56)</f>
        <v>0</v>
      </c>
      <c r="BP56" s="99">
        <f>SUMIFS(通讯通路门店!$AI:$AI,通讯通路门店!$S:$S,$G56)</f>
        <v>0</v>
      </c>
      <c r="BQ56" s="83"/>
    </row>
    <row r="57" spans="1:69">
      <c r="A57" s="99" t="str">
        <f>IFERROR(_xlfn.XLOOKUP($G57,通讯通路门店!$S$4:$S$993931,通讯通路门店!$A$4:$A$993931,0,0),"")</f>
        <v/>
      </c>
      <c r="B57" s="99" t="str">
        <f>IFERROR(_xlfn.XLOOKUP($G57,通讯通路门店!$S$4:$S$993931,通讯通路门店!$B$4:$B$993931,0,0),"")</f>
        <v/>
      </c>
      <c r="C57" s="99" t="str">
        <f>IFERROR(_xlfn.XLOOKUP($G57,通讯通路门店!$S$4:$S$993931,通讯通路门店!$C$4:$C$993931,0,0),"")</f>
        <v/>
      </c>
      <c r="D57" s="99" t="str">
        <f>IFERROR(_xlfn.XLOOKUP($G57,通讯通路门店!$S$4:$S$993931,通讯通路门店!$D$4:$D$993931,0,0),"")</f>
        <v/>
      </c>
      <c r="E57" s="83"/>
      <c r="F57" s="83"/>
      <c r="G57" s="101" t="e">
        <v>#N/A</v>
      </c>
      <c r="H57" s="102" t="str">
        <f>IFERROR(_xlfn.XLOOKUP($G57,通讯通路门店!$S$4:$S$993931,通讯通路门店!$R$4:$R$993931,0,0),"")</f>
        <v/>
      </c>
      <c r="I57" s="83"/>
      <c r="J57" s="83"/>
      <c r="K57" s="83"/>
      <c r="L57" s="83"/>
      <c r="M57" s="83"/>
      <c r="N57" s="83"/>
      <c r="O57" s="83"/>
      <c r="P57" s="83"/>
      <c r="Q57" s="83"/>
      <c r="R57" s="83"/>
      <c r="S57" s="83"/>
      <c r="T57" s="83"/>
      <c r="U57" s="99">
        <f>COUNTIF(通讯通路门店!$S:$S,$G57)</f>
        <v>0</v>
      </c>
      <c r="V57" s="99">
        <f>COUNTIFS(通讯通路门店!$S:$S,$G57,通讯通路门店!$J:$J,"综合卖场")</f>
        <v>0</v>
      </c>
      <c r="W57" s="99">
        <f>SUMIFS(通讯通路门店!$AJ:$AJ,通讯通路门店!$S:$S,通讯客户沙盘!$G57)</f>
        <v>0</v>
      </c>
      <c r="X57" s="99">
        <f t="shared" si="0"/>
        <v>0</v>
      </c>
      <c r="Y57" s="99">
        <f>COUNTIFS(通讯通路门店!$S:$S,$G57,通讯通路门店!$J:$J,"荣耀体验店")+COUNTIFS(通讯通路门店!$S:$S,$G57,通讯通路门店!$J:$J,"荣耀授权专卖店")</f>
        <v>0</v>
      </c>
      <c r="Z57" s="99">
        <f>COUNTIFS(通讯通路门店!$S:$S,$G57,通讯通路门店!$J:$J,"VIVO体验店")</f>
        <v>0</v>
      </c>
      <c r="AA57" s="99">
        <f>COUNTIFS(通讯通路门店!$S:$S,$G57,通讯通路门店!$J:$J,"OPPO体验店")</f>
        <v>0</v>
      </c>
      <c r="AB57" s="99">
        <f>COUNTIFS(通讯通路门店!$S:$S,$G57,通讯通路门店!$J:$J,"华为授权体验店")+COUNTIFS(通讯通路门店!$S:$S,$G57,通讯通路门店!$J:$J,"华为堡垒店")</f>
        <v>0</v>
      </c>
      <c r="AC57" s="99">
        <f>COUNTIFS(通讯通路门店!$S:$S,$G57,通讯通路门店!$J:$J,"小米体验店")</f>
        <v>0</v>
      </c>
      <c r="AD57" s="99">
        <f>COUNTIFS(通讯通路门店!$S:$S,$G57,通讯通路门店!$J:$J,"苹果体验店")</f>
        <v>0</v>
      </c>
      <c r="AE57" s="99">
        <f>COUNTIFS(通讯通路门店!$S:$S,$G57,通讯通路门店!$J:$J,"其他品牌专卖店")</f>
        <v>0</v>
      </c>
      <c r="AF57" s="99">
        <f>SUMIFS(通讯通路门店!$BI:$BI,通讯通路门店!$S:$S,$G57)</f>
        <v>0</v>
      </c>
      <c r="AG57" s="99">
        <f>SUMIFS(通讯通路门店!$BH:$BH,通讯通路门店!$S:$S,$G57)</f>
        <v>0</v>
      </c>
      <c r="AH57" s="99">
        <f t="shared" si="1"/>
        <v>0</v>
      </c>
      <c r="AI57" s="99">
        <f>SUMIFS(通讯通路门店!$BB:$BB,通讯通路门店!$S:$S,$G57)</f>
        <v>0</v>
      </c>
      <c r="AJ57" s="99">
        <f>SUMIFS(通讯通路门店!$BE:$BE,通讯通路门店!$S:$S,$G57)</f>
        <v>0</v>
      </c>
      <c r="AK57" s="99">
        <f>SUMIFS(通讯通路门店!$BG:$BG,通讯通路门店!$S:$S,$G57)</f>
        <v>0</v>
      </c>
      <c r="AL57" s="99">
        <f>SUMIFS(通讯通路门店!$BC:$BC,通讯通路门店!$S:$S,$G57)</f>
        <v>0</v>
      </c>
      <c r="AM57" s="99">
        <f>SUMIFS(通讯通路门店!$BD:$BD,通讯通路门店!$S:$S,$G57)</f>
        <v>0</v>
      </c>
      <c r="AN57" s="99">
        <f>SUMIFS(通讯通路门店!$BF:$BF,通讯通路门店!$S:$S,$G57)</f>
        <v>0</v>
      </c>
      <c r="AO57" s="99">
        <f t="shared" si="2"/>
        <v>0</v>
      </c>
      <c r="AP57" s="99">
        <f>SUMIFS(通讯通路门店!$K:$K,通讯通路门店!$S:$S,$G57)</f>
        <v>0</v>
      </c>
      <c r="AQ57" s="83"/>
      <c r="AR57" s="99">
        <f>SUMIFS(通讯通路门店!$T:$T,通讯通路门店!$S:$S,$G57)</f>
        <v>0</v>
      </c>
      <c r="AS57" s="99">
        <f>SUMIFS(通讯通路门店!$U:$U,通讯通路门店!$S:$S,$G57)</f>
        <v>0</v>
      </c>
      <c r="AT57" s="99">
        <f>SUMIFS(通讯通路门店!$V:$V,通讯通路门店!$S:$S,$G57)</f>
        <v>0</v>
      </c>
      <c r="AU57" s="99">
        <f>SUMIFS(通讯通路门店!$W:$W,通讯通路门店!$S:$S,$G57)</f>
        <v>0</v>
      </c>
      <c r="AV57" s="99">
        <f>SUMIFS(通讯通路门店!$Z:$Z,通讯通路门店!$S:$S,$G57)</f>
        <v>0</v>
      </c>
      <c r="AW57" s="99">
        <f>SUMIFS(通讯通路门店!$AB:$AB,通讯通路门店!$S:$S,$G57)</f>
        <v>0</v>
      </c>
      <c r="AX57" s="99">
        <f>SUMIFS(通讯通路门店!$X:$X,通讯通路门店!$S:$S,$G57)</f>
        <v>0</v>
      </c>
      <c r="AY57" s="99">
        <f>SUMIFS(通讯通路门店!$Y:$Y,通讯通路门店!$S:$S,$G57)</f>
        <v>0</v>
      </c>
      <c r="AZ57" s="99">
        <f>SUMIFS(通讯通路门店!$AA:$AA,通讯通路门店!$S:$S,$G57)</f>
        <v>0</v>
      </c>
      <c r="BA57" s="99">
        <f t="shared" si="3"/>
        <v>0</v>
      </c>
      <c r="BB57" s="99">
        <f t="shared" si="4"/>
        <v>0</v>
      </c>
      <c r="BC57" s="99">
        <f>SUMIFS(通讯通路门店!$W:$W,通讯通路门店!$S:$S,$G57,通讯通路门店!$J:$J,"荣耀体验店")+SUMIFS(通讯通路门店!$W:$W,通讯通路门店!$S:$S,$G57,通讯通路门店!$J:$J,"荣耀授权专卖店")</f>
        <v>0</v>
      </c>
      <c r="BD57" s="99">
        <f>SUMIFS(通讯通路门店!$Z:$Z,通讯通路门店!$S:$S,$G57,通讯通路门店!$J:$J,"VIVO体验店")</f>
        <v>0</v>
      </c>
      <c r="BE57" s="99">
        <f>SUMIFS(通讯通路门店!$AB:$AB,通讯通路门店!$S:$S,$G57,通讯通路门店!$J:$J,"OPPO体验店")</f>
        <v>0</v>
      </c>
      <c r="BF57" s="99">
        <f>SUMIFS(通讯通路门店!$X:$X,通讯通路门店!$S:$S,$G57,通讯通路门店!$J:$J,"华为授权体验店")+SUMIFS(通讯通路门店!$AA:$AA,通讯通路门店!$S:$S,$G57,通讯通路门店!$J:$J,"华为堡垒店")</f>
        <v>0</v>
      </c>
      <c r="BG57" s="99">
        <f>SUMIFS(通讯通路门店!$Y:$Y,通讯通路门店!$S:$S,$G57,通讯通路门店!$J:$J,"小米体验店")</f>
        <v>0</v>
      </c>
      <c r="BH57" s="99">
        <f>SUMIFS(通讯通路门店!$AA:$AA,通讯通路门店!$S:$S,$G57,通讯通路门店!$J:$J,"苹果体验店")</f>
        <v>0</v>
      </c>
      <c r="BI57" s="99">
        <f>SUMIFS(通讯通路门店!$K:$K,通讯通路门店!$S:$S,$G57,通讯通路门店!$J:$J,"其他品牌专卖店")</f>
        <v>0</v>
      </c>
      <c r="BJ57" s="99">
        <f>SUMIFS(通讯通路门店!$AC:$AC,通讯通路门店!$S:$S,$G57)</f>
        <v>0</v>
      </c>
      <c r="BK57" s="99">
        <f>SUMIFS(通讯通路门店!$AD:$AD,通讯通路门店!$S:$S,$G57)</f>
        <v>0</v>
      </c>
      <c r="BL57" s="99">
        <f>SUMIFS(通讯通路门店!$AE:$AE,通讯通路门店!$S:$S,$G57)</f>
        <v>0</v>
      </c>
      <c r="BM57" s="99">
        <f>SUMIFS(通讯通路门店!$AF:$AF,通讯通路门店!$S:$S,$G57)</f>
        <v>0</v>
      </c>
      <c r="BN57" s="99">
        <f>SUMIFS(通讯通路门店!$AG:$AG,通讯通路门店!$S:$S,$G57)</f>
        <v>0</v>
      </c>
      <c r="BO57" s="99">
        <f>SUMIFS(通讯通路门店!$AH:$AH,通讯通路门店!$S:$S,$G57)</f>
        <v>0</v>
      </c>
      <c r="BP57" s="99">
        <f>SUMIFS(通讯通路门店!$AI:$AI,通讯通路门店!$S:$S,$G57)</f>
        <v>0</v>
      </c>
      <c r="BQ57" s="83"/>
    </row>
    <row r="58" spans="1:69">
      <c r="A58" s="99" t="str">
        <f>IFERROR(_xlfn.XLOOKUP($G58,通讯通路门店!$S$4:$S$993931,通讯通路门店!$A$4:$A$993931,0,0),"")</f>
        <v/>
      </c>
      <c r="B58" s="99" t="str">
        <f>IFERROR(_xlfn.XLOOKUP($G58,通讯通路门店!$S$4:$S$993931,通讯通路门店!$B$4:$B$993931,0,0),"")</f>
        <v/>
      </c>
      <c r="C58" s="99" t="str">
        <f>IFERROR(_xlfn.XLOOKUP($G58,通讯通路门店!$S$4:$S$993931,通讯通路门店!$C$4:$C$993931,0,0),"")</f>
        <v/>
      </c>
      <c r="D58" s="99" t="str">
        <f>IFERROR(_xlfn.XLOOKUP($G58,通讯通路门店!$S$4:$S$993931,通讯通路门店!$D$4:$D$993931,0,0),"")</f>
        <v/>
      </c>
      <c r="E58" s="83"/>
      <c r="F58" s="83"/>
      <c r="G58" s="101" t="e">
        <v>#N/A</v>
      </c>
      <c r="H58" s="102" t="str">
        <f>IFERROR(_xlfn.XLOOKUP($G58,通讯通路门店!$S$4:$S$993931,通讯通路门店!$R$4:$R$993931,0,0),"")</f>
        <v/>
      </c>
      <c r="I58" s="83"/>
      <c r="J58" s="83"/>
      <c r="K58" s="83"/>
      <c r="L58" s="83"/>
      <c r="M58" s="83"/>
      <c r="N58" s="83"/>
      <c r="O58" s="83"/>
      <c r="P58" s="83"/>
      <c r="Q58" s="83"/>
      <c r="R58" s="83"/>
      <c r="S58" s="83"/>
      <c r="T58" s="83"/>
      <c r="U58" s="99">
        <f>COUNTIF(通讯通路门店!$S:$S,$G58)</f>
        <v>0</v>
      </c>
      <c r="V58" s="99">
        <f>COUNTIFS(通讯通路门店!$S:$S,$G58,通讯通路门店!$J:$J,"综合卖场")</f>
        <v>0</v>
      </c>
      <c r="W58" s="99">
        <f>SUMIFS(通讯通路门店!$AJ:$AJ,通讯通路门店!$S:$S,通讯客户沙盘!$G58)</f>
        <v>0</v>
      </c>
      <c r="X58" s="99">
        <f t="shared" si="0"/>
        <v>0</v>
      </c>
      <c r="Y58" s="99">
        <f>COUNTIFS(通讯通路门店!$S:$S,$G58,通讯通路门店!$J:$J,"荣耀体验店")+COUNTIFS(通讯通路门店!$S:$S,$G58,通讯通路门店!$J:$J,"荣耀授权专卖店")</f>
        <v>0</v>
      </c>
      <c r="Z58" s="99">
        <f>COUNTIFS(通讯通路门店!$S:$S,$G58,通讯通路门店!$J:$J,"VIVO体验店")</f>
        <v>0</v>
      </c>
      <c r="AA58" s="99">
        <f>COUNTIFS(通讯通路门店!$S:$S,$G58,通讯通路门店!$J:$J,"OPPO体验店")</f>
        <v>0</v>
      </c>
      <c r="AB58" s="99">
        <f>COUNTIFS(通讯通路门店!$S:$S,$G58,通讯通路门店!$J:$J,"华为授权体验店")+COUNTIFS(通讯通路门店!$S:$S,$G58,通讯通路门店!$J:$J,"华为堡垒店")</f>
        <v>0</v>
      </c>
      <c r="AC58" s="99">
        <f>COUNTIFS(通讯通路门店!$S:$S,$G58,通讯通路门店!$J:$J,"小米体验店")</f>
        <v>0</v>
      </c>
      <c r="AD58" s="99">
        <f>COUNTIFS(通讯通路门店!$S:$S,$G58,通讯通路门店!$J:$J,"苹果体验店")</f>
        <v>0</v>
      </c>
      <c r="AE58" s="99">
        <f>COUNTIFS(通讯通路门店!$S:$S,$G58,通讯通路门店!$J:$J,"其他品牌专卖店")</f>
        <v>0</v>
      </c>
      <c r="AF58" s="99">
        <f>SUMIFS(通讯通路门店!$BI:$BI,通讯通路门店!$S:$S,$G58)</f>
        <v>0</v>
      </c>
      <c r="AG58" s="99">
        <f>SUMIFS(通讯通路门店!$BH:$BH,通讯通路门店!$S:$S,$G58)</f>
        <v>0</v>
      </c>
      <c r="AH58" s="99">
        <f t="shared" si="1"/>
        <v>0</v>
      </c>
      <c r="AI58" s="99">
        <f>SUMIFS(通讯通路门店!$BB:$BB,通讯通路门店!$S:$S,$G58)</f>
        <v>0</v>
      </c>
      <c r="AJ58" s="99">
        <f>SUMIFS(通讯通路门店!$BE:$BE,通讯通路门店!$S:$S,$G58)</f>
        <v>0</v>
      </c>
      <c r="AK58" s="99">
        <f>SUMIFS(通讯通路门店!$BG:$BG,通讯通路门店!$S:$S,$G58)</f>
        <v>0</v>
      </c>
      <c r="AL58" s="99">
        <f>SUMIFS(通讯通路门店!$BC:$BC,通讯通路门店!$S:$S,$G58)</f>
        <v>0</v>
      </c>
      <c r="AM58" s="99">
        <f>SUMIFS(通讯通路门店!$BD:$BD,通讯通路门店!$S:$S,$G58)</f>
        <v>0</v>
      </c>
      <c r="AN58" s="99">
        <f>SUMIFS(通讯通路门店!$BF:$BF,通讯通路门店!$S:$S,$G58)</f>
        <v>0</v>
      </c>
      <c r="AO58" s="99">
        <f t="shared" si="2"/>
        <v>0</v>
      </c>
      <c r="AP58" s="99">
        <f>SUMIFS(通讯通路门店!$K:$K,通讯通路门店!$S:$S,$G58)</f>
        <v>0</v>
      </c>
      <c r="AQ58" s="83"/>
      <c r="AR58" s="99">
        <f>SUMIFS(通讯通路门店!$T:$T,通讯通路门店!$S:$S,$G58)</f>
        <v>0</v>
      </c>
      <c r="AS58" s="99">
        <f>SUMIFS(通讯通路门店!$U:$U,通讯通路门店!$S:$S,$G58)</f>
        <v>0</v>
      </c>
      <c r="AT58" s="99">
        <f>SUMIFS(通讯通路门店!$V:$V,通讯通路门店!$S:$S,$G58)</f>
        <v>0</v>
      </c>
      <c r="AU58" s="99">
        <f>SUMIFS(通讯通路门店!$W:$W,通讯通路门店!$S:$S,$G58)</f>
        <v>0</v>
      </c>
      <c r="AV58" s="99">
        <f>SUMIFS(通讯通路门店!$Z:$Z,通讯通路门店!$S:$S,$G58)</f>
        <v>0</v>
      </c>
      <c r="AW58" s="99">
        <f>SUMIFS(通讯通路门店!$AB:$AB,通讯通路门店!$S:$S,$G58)</f>
        <v>0</v>
      </c>
      <c r="AX58" s="99">
        <f>SUMIFS(通讯通路门店!$X:$X,通讯通路门店!$S:$S,$G58)</f>
        <v>0</v>
      </c>
      <c r="AY58" s="99">
        <f>SUMIFS(通讯通路门店!$Y:$Y,通讯通路门店!$S:$S,$G58)</f>
        <v>0</v>
      </c>
      <c r="AZ58" s="99">
        <f>SUMIFS(通讯通路门店!$AA:$AA,通讯通路门店!$S:$S,$G58)</f>
        <v>0</v>
      </c>
      <c r="BA58" s="99">
        <f t="shared" si="3"/>
        <v>0</v>
      </c>
      <c r="BB58" s="99">
        <f t="shared" si="4"/>
        <v>0</v>
      </c>
      <c r="BC58" s="99">
        <f>SUMIFS(通讯通路门店!$W:$W,通讯通路门店!$S:$S,$G58,通讯通路门店!$J:$J,"荣耀体验店")+SUMIFS(通讯通路门店!$W:$W,通讯通路门店!$S:$S,$G58,通讯通路门店!$J:$J,"荣耀授权专卖店")</f>
        <v>0</v>
      </c>
      <c r="BD58" s="99">
        <f>SUMIFS(通讯通路门店!$Z:$Z,通讯通路门店!$S:$S,$G58,通讯通路门店!$J:$J,"VIVO体验店")</f>
        <v>0</v>
      </c>
      <c r="BE58" s="99">
        <f>SUMIFS(通讯通路门店!$AB:$AB,通讯通路门店!$S:$S,$G58,通讯通路门店!$J:$J,"OPPO体验店")</f>
        <v>0</v>
      </c>
      <c r="BF58" s="99">
        <f>SUMIFS(通讯通路门店!$X:$X,通讯通路门店!$S:$S,$G58,通讯通路门店!$J:$J,"华为授权体验店")+SUMIFS(通讯通路门店!$AA:$AA,通讯通路门店!$S:$S,$G58,通讯通路门店!$J:$J,"华为堡垒店")</f>
        <v>0</v>
      </c>
      <c r="BG58" s="99">
        <f>SUMIFS(通讯通路门店!$Y:$Y,通讯通路门店!$S:$S,$G58,通讯通路门店!$J:$J,"小米体验店")</f>
        <v>0</v>
      </c>
      <c r="BH58" s="99">
        <f>SUMIFS(通讯通路门店!$AA:$AA,通讯通路门店!$S:$S,$G58,通讯通路门店!$J:$J,"苹果体验店")</f>
        <v>0</v>
      </c>
      <c r="BI58" s="99">
        <f>SUMIFS(通讯通路门店!$K:$K,通讯通路门店!$S:$S,$G58,通讯通路门店!$J:$J,"其他品牌专卖店")</f>
        <v>0</v>
      </c>
      <c r="BJ58" s="99">
        <f>SUMIFS(通讯通路门店!$AC:$AC,通讯通路门店!$S:$S,$G58)</f>
        <v>0</v>
      </c>
      <c r="BK58" s="99">
        <f>SUMIFS(通讯通路门店!$AD:$AD,通讯通路门店!$S:$S,$G58)</f>
        <v>0</v>
      </c>
      <c r="BL58" s="99">
        <f>SUMIFS(通讯通路门店!$AE:$AE,通讯通路门店!$S:$S,$G58)</f>
        <v>0</v>
      </c>
      <c r="BM58" s="99">
        <f>SUMIFS(通讯通路门店!$AF:$AF,通讯通路门店!$S:$S,$G58)</f>
        <v>0</v>
      </c>
      <c r="BN58" s="99">
        <f>SUMIFS(通讯通路门店!$AG:$AG,通讯通路门店!$S:$S,$G58)</f>
        <v>0</v>
      </c>
      <c r="BO58" s="99">
        <f>SUMIFS(通讯通路门店!$AH:$AH,通讯通路门店!$S:$S,$G58)</f>
        <v>0</v>
      </c>
      <c r="BP58" s="99">
        <f>SUMIFS(通讯通路门店!$AI:$AI,通讯通路门店!$S:$S,$G58)</f>
        <v>0</v>
      </c>
      <c r="BQ58" s="83"/>
    </row>
    <row r="59" spans="1:69">
      <c r="A59" s="99" t="str">
        <f>IFERROR(_xlfn.XLOOKUP($G59,通讯通路门店!$S$4:$S$993931,通讯通路门店!$A$4:$A$993931,0,0),"")</f>
        <v/>
      </c>
      <c r="B59" s="99" t="str">
        <f>IFERROR(_xlfn.XLOOKUP($G59,通讯通路门店!$S$4:$S$993931,通讯通路门店!$B$4:$B$993931,0,0),"")</f>
        <v/>
      </c>
      <c r="C59" s="99" t="str">
        <f>IFERROR(_xlfn.XLOOKUP($G59,通讯通路门店!$S$4:$S$993931,通讯通路门店!$C$4:$C$993931,0,0),"")</f>
        <v/>
      </c>
      <c r="D59" s="99" t="str">
        <f>IFERROR(_xlfn.XLOOKUP($G59,通讯通路门店!$S$4:$S$993931,通讯通路门店!$D$4:$D$993931,0,0),"")</f>
        <v/>
      </c>
      <c r="E59" s="83"/>
      <c r="F59" s="83"/>
      <c r="G59" s="101" t="e">
        <v>#N/A</v>
      </c>
      <c r="H59" s="102" t="str">
        <f>IFERROR(_xlfn.XLOOKUP($G59,通讯通路门店!$S$4:$S$993931,通讯通路门店!$R$4:$R$993931,0,0),"")</f>
        <v/>
      </c>
      <c r="I59" s="83"/>
      <c r="J59" s="83"/>
      <c r="K59" s="83"/>
      <c r="L59" s="83"/>
      <c r="M59" s="83"/>
      <c r="N59" s="83"/>
      <c r="O59" s="83"/>
      <c r="P59" s="83"/>
      <c r="Q59" s="83"/>
      <c r="R59" s="83"/>
      <c r="S59" s="83"/>
      <c r="T59" s="83"/>
      <c r="U59" s="99">
        <f>COUNTIF(通讯通路门店!$S:$S,$G59)</f>
        <v>0</v>
      </c>
      <c r="V59" s="99">
        <f>COUNTIFS(通讯通路门店!$S:$S,$G59,通讯通路门店!$J:$J,"综合卖场")</f>
        <v>0</v>
      </c>
      <c r="W59" s="99">
        <f>SUMIFS(通讯通路门店!$AJ:$AJ,通讯通路门店!$S:$S,通讯客户沙盘!$G59)</f>
        <v>0</v>
      </c>
      <c r="X59" s="99">
        <f t="shared" si="0"/>
        <v>0</v>
      </c>
      <c r="Y59" s="99">
        <f>COUNTIFS(通讯通路门店!$S:$S,$G59,通讯通路门店!$J:$J,"荣耀体验店")+COUNTIFS(通讯通路门店!$S:$S,$G59,通讯通路门店!$J:$J,"荣耀授权专卖店")</f>
        <v>0</v>
      </c>
      <c r="Z59" s="99">
        <f>COUNTIFS(通讯通路门店!$S:$S,$G59,通讯通路门店!$J:$J,"VIVO体验店")</f>
        <v>0</v>
      </c>
      <c r="AA59" s="99">
        <f>COUNTIFS(通讯通路门店!$S:$S,$G59,通讯通路门店!$J:$J,"OPPO体验店")</f>
        <v>0</v>
      </c>
      <c r="AB59" s="99">
        <f>COUNTIFS(通讯通路门店!$S:$S,$G59,通讯通路门店!$J:$J,"华为授权体验店")+COUNTIFS(通讯通路门店!$S:$S,$G59,通讯通路门店!$J:$J,"华为堡垒店")</f>
        <v>0</v>
      </c>
      <c r="AC59" s="99">
        <f>COUNTIFS(通讯通路门店!$S:$S,$G59,通讯通路门店!$J:$J,"小米体验店")</f>
        <v>0</v>
      </c>
      <c r="AD59" s="99">
        <f>COUNTIFS(通讯通路门店!$S:$S,$G59,通讯通路门店!$J:$J,"苹果体验店")</f>
        <v>0</v>
      </c>
      <c r="AE59" s="99">
        <f>COUNTIFS(通讯通路门店!$S:$S,$G59,通讯通路门店!$J:$J,"其他品牌专卖店")</f>
        <v>0</v>
      </c>
      <c r="AF59" s="99">
        <f>SUMIFS(通讯通路门店!$BI:$BI,通讯通路门店!$S:$S,$G59)</f>
        <v>0</v>
      </c>
      <c r="AG59" s="99">
        <f>SUMIFS(通讯通路门店!$BH:$BH,通讯通路门店!$S:$S,$G59)</f>
        <v>0</v>
      </c>
      <c r="AH59" s="99">
        <f t="shared" si="1"/>
        <v>0</v>
      </c>
      <c r="AI59" s="99">
        <f>SUMIFS(通讯通路门店!$BB:$BB,通讯通路门店!$S:$S,$G59)</f>
        <v>0</v>
      </c>
      <c r="AJ59" s="99">
        <f>SUMIFS(通讯通路门店!$BE:$BE,通讯通路门店!$S:$S,$G59)</f>
        <v>0</v>
      </c>
      <c r="AK59" s="99">
        <f>SUMIFS(通讯通路门店!$BG:$BG,通讯通路门店!$S:$S,$G59)</f>
        <v>0</v>
      </c>
      <c r="AL59" s="99">
        <f>SUMIFS(通讯通路门店!$BC:$BC,通讯通路门店!$S:$S,$G59)</f>
        <v>0</v>
      </c>
      <c r="AM59" s="99">
        <f>SUMIFS(通讯通路门店!$BD:$BD,通讯通路门店!$S:$S,$G59)</f>
        <v>0</v>
      </c>
      <c r="AN59" s="99">
        <f>SUMIFS(通讯通路门店!$BF:$BF,通讯通路门店!$S:$S,$G59)</f>
        <v>0</v>
      </c>
      <c r="AO59" s="99">
        <f t="shared" si="2"/>
        <v>0</v>
      </c>
      <c r="AP59" s="99">
        <f>SUMIFS(通讯通路门店!$K:$K,通讯通路门店!$S:$S,$G59)</f>
        <v>0</v>
      </c>
      <c r="AQ59" s="83"/>
      <c r="AR59" s="99">
        <f>SUMIFS(通讯通路门店!$T:$T,通讯通路门店!$S:$S,$G59)</f>
        <v>0</v>
      </c>
      <c r="AS59" s="99">
        <f>SUMIFS(通讯通路门店!$U:$U,通讯通路门店!$S:$S,$G59)</f>
        <v>0</v>
      </c>
      <c r="AT59" s="99">
        <f>SUMIFS(通讯通路门店!$V:$V,通讯通路门店!$S:$S,$G59)</f>
        <v>0</v>
      </c>
      <c r="AU59" s="99">
        <f>SUMIFS(通讯通路门店!$W:$W,通讯通路门店!$S:$S,$G59)</f>
        <v>0</v>
      </c>
      <c r="AV59" s="99">
        <f>SUMIFS(通讯通路门店!$Z:$Z,通讯通路门店!$S:$S,$G59)</f>
        <v>0</v>
      </c>
      <c r="AW59" s="99">
        <f>SUMIFS(通讯通路门店!$AB:$AB,通讯通路门店!$S:$S,$G59)</f>
        <v>0</v>
      </c>
      <c r="AX59" s="99">
        <f>SUMIFS(通讯通路门店!$X:$X,通讯通路门店!$S:$S,$G59)</f>
        <v>0</v>
      </c>
      <c r="AY59" s="99">
        <f>SUMIFS(通讯通路门店!$Y:$Y,通讯通路门店!$S:$S,$G59)</f>
        <v>0</v>
      </c>
      <c r="AZ59" s="99">
        <f>SUMIFS(通讯通路门店!$AA:$AA,通讯通路门店!$S:$S,$G59)</f>
        <v>0</v>
      </c>
      <c r="BA59" s="99">
        <f t="shared" si="3"/>
        <v>0</v>
      </c>
      <c r="BB59" s="99">
        <f t="shared" si="4"/>
        <v>0</v>
      </c>
      <c r="BC59" s="99">
        <f>SUMIFS(通讯通路门店!$W:$W,通讯通路门店!$S:$S,$G59,通讯通路门店!$J:$J,"荣耀体验店")+SUMIFS(通讯通路门店!$W:$W,通讯通路门店!$S:$S,$G59,通讯通路门店!$J:$J,"荣耀授权专卖店")</f>
        <v>0</v>
      </c>
      <c r="BD59" s="99">
        <f>SUMIFS(通讯通路门店!$Z:$Z,通讯通路门店!$S:$S,$G59,通讯通路门店!$J:$J,"VIVO体验店")</f>
        <v>0</v>
      </c>
      <c r="BE59" s="99">
        <f>SUMIFS(通讯通路门店!$AB:$AB,通讯通路门店!$S:$S,$G59,通讯通路门店!$J:$J,"OPPO体验店")</f>
        <v>0</v>
      </c>
      <c r="BF59" s="99">
        <f>SUMIFS(通讯通路门店!$X:$X,通讯通路门店!$S:$S,$G59,通讯通路门店!$J:$J,"华为授权体验店")+SUMIFS(通讯通路门店!$AA:$AA,通讯通路门店!$S:$S,$G59,通讯通路门店!$J:$J,"华为堡垒店")</f>
        <v>0</v>
      </c>
      <c r="BG59" s="99">
        <f>SUMIFS(通讯通路门店!$Y:$Y,通讯通路门店!$S:$S,$G59,通讯通路门店!$J:$J,"小米体验店")</f>
        <v>0</v>
      </c>
      <c r="BH59" s="99">
        <f>SUMIFS(通讯通路门店!$AA:$AA,通讯通路门店!$S:$S,$G59,通讯通路门店!$J:$J,"苹果体验店")</f>
        <v>0</v>
      </c>
      <c r="BI59" s="99">
        <f>SUMIFS(通讯通路门店!$K:$K,通讯通路门店!$S:$S,$G59,通讯通路门店!$J:$J,"其他品牌专卖店")</f>
        <v>0</v>
      </c>
      <c r="BJ59" s="99">
        <f>SUMIFS(通讯通路门店!$AC:$AC,通讯通路门店!$S:$S,$G59)</f>
        <v>0</v>
      </c>
      <c r="BK59" s="99">
        <f>SUMIFS(通讯通路门店!$AD:$AD,通讯通路门店!$S:$S,$G59)</f>
        <v>0</v>
      </c>
      <c r="BL59" s="99">
        <f>SUMIFS(通讯通路门店!$AE:$AE,通讯通路门店!$S:$S,$G59)</f>
        <v>0</v>
      </c>
      <c r="BM59" s="99">
        <f>SUMIFS(通讯通路门店!$AF:$AF,通讯通路门店!$S:$S,$G59)</f>
        <v>0</v>
      </c>
      <c r="BN59" s="99">
        <f>SUMIFS(通讯通路门店!$AG:$AG,通讯通路门店!$S:$S,$G59)</f>
        <v>0</v>
      </c>
      <c r="BO59" s="99">
        <f>SUMIFS(通讯通路门店!$AH:$AH,通讯通路门店!$S:$S,$G59)</f>
        <v>0</v>
      </c>
      <c r="BP59" s="99">
        <f>SUMIFS(通讯通路门店!$AI:$AI,通讯通路门店!$S:$S,$G59)</f>
        <v>0</v>
      </c>
      <c r="BQ59" s="83"/>
    </row>
    <row r="60" spans="1:69">
      <c r="A60" s="99" t="str">
        <f>IFERROR(_xlfn.XLOOKUP($G60,通讯通路门店!$S$4:$S$993931,通讯通路门店!$A$4:$A$993931,0,0),"")</f>
        <v/>
      </c>
      <c r="B60" s="99" t="str">
        <f>IFERROR(_xlfn.XLOOKUP($G60,通讯通路门店!$S$4:$S$993931,通讯通路门店!$B$4:$B$993931,0,0),"")</f>
        <v/>
      </c>
      <c r="C60" s="99" t="str">
        <f>IFERROR(_xlfn.XLOOKUP($G60,通讯通路门店!$S$4:$S$993931,通讯通路门店!$C$4:$C$993931,0,0),"")</f>
        <v/>
      </c>
      <c r="D60" s="99" t="str">
        <f>IFERROR(_xlfn.XLOOKUP($G60,通讯通路门店!$S$4:$S$993931,通讯通路门店!$D$4:$D$993931,0,0),"")</f>
        <v/>
      </c>
      <c r="E60" s="83"/>
      <c r="F60" s="83"/>
      <c r="G60" s="101" t="e">
        <v>#N/A</v>
      </c>
      <c r="H60" s="102" t="str">
        <f>IFERROR(_xlfn.XLOOKUP($G60,通讯通路门店!$S$4:$S$993931,通讯通路门店!$R$4:$R$993931,0,0),"")</f>
        <v/>
      </c>
      <c r="I60" s="83"/>
      <c r="J60" s="83"/>
      <c r="K60" s="83"/>
      <c r="L60" s="83"/>
      <c r="M60" s="83"/>
      <c r="N60" s="83"/>
      <c r="O60" s="83"/>
      <c r="P60" s="83"/>
      <c r="Q60" s="83"/>
      <c r="R60" s="83"/>
      <c r="S60" s="83"/>
      <c r="T60" s="83"/>
      <c r="U60" s="99">
        <f>COUNTIF(通讯通路门店!$S:$S,$G60)</f>
        <v>0</v>
      </c>
      <c r="V60" s="99">
        <f>COUNTIFS(通讯通路门店!$S:$S,$G60,通讯通路门店!$J:$J,"综合卖场")</f>
        <v>0</v>
      </c>
      <c r="W60" s="99">
        <f>SUMIFS(通讯通路门店!$AJ:$AJ,通讯通路门店!$S:$S,通讯客户沙盘!$G60)</f>
        <v>0</v>
      </c>
      <c r="X60" s="99">
        <f t="shared" si="0"/>
        <v>0</v>
      </c>
      <c r="Y60" s="99">
        <f>COUNTIFS(通讯通路门店!$S:$S,$G60,通讯通路门店!$J:$J,"荣耀体验店")+COUNTIFS(通讯通路门店!$S:$S,$G60,通讯通路门店!$J:$J,"荣耀授权专卖店")</f>
        <v>0</v>
      </c>
      <c r="Z60" s="99">
        <f>COUNTIFS(通讯通路门店!$S:$S,$G60,通讯通路门店!$J:$J,"VIVO体验店")</f>
        <v>0</v>
      </c>
      <c r="AA60" s="99">
        <f>COUNTIFS(通讯通路门店!$S:$S,$G60,通讯通路门店!$J:$J,"OPPO体验店")</f>
        <v>0</v>
      </c>
      <c r="AB60" s="99">
        <f>COUNTIFS(通讯通路门店!$S:$S,$G60,通讯通路门店!$J:$J,"华为授权体验店")+COUNTIFS(通讯通路门店!$S:$S,$G60,通讯通路门店!$J:$J,"华为堡垒店")</f>
        <v>0</v>
      </c>
      <c r="AC60" s="99">
        <f>COUNTIFS(通讯通路门店!$S:$S,$G60,通讯通路门店!$J:$J,"小米体验店")</f>
        <v>0</v>
      </c>
      <c r="AD60" s="99">
        <f>COUNTIFS(通讯通路门店!$S:$S,$G60,通讯通路门店!$J:$J,"苹果体验店")</f>
        <v>0</v>
      </c>
      <c r="AE60" s="99">
        <f>COUNTIFS(通讯通路门店!$S:$S,$G60,通讯通路门店!$J:$J,"其他品牌专卖店")</f>
        <v>0</v>
      </c>
      <c r="AF60" s="99">
        <f>SUMIFS(通讯通路门店!$BI:$BI,通讯通路门店!$S:$S,$G60)</f>
        <v>0</v>
      </c>
      <c r="AG60" s="99">
        <f>SUMIFS(通讯通路门店!$BH:$BH,通讯通路门店!$S:$S,$G60)</f>
        <v>0</v>
      </c>
      <c r="AH60" s="99">
        <f t="shared" si="1"/>
        <v>0</v>
      </c>
      <c r="AI60" s="99">
        <f>SUMIFS(通讯通路门店!$BB:$BB,通讯通路门店!$S:$S,$G60)</f>
        <v>0</v>
      </c>
      <c r="AJ60" s="99">
        <f>SUMIFS(通讯通路门店!$BE:$BE,通讯通路门店!$S:$S,$G60)</f>
        <v>0</v>
      </c>
      <c r="AK60" s="99">
        <f>SUMIFS(通讯通路门店!$BG:$BG,通讯通路门店!$S:$S,$G60)</f>
        <v>0</v>
      </c>
      <c r="AL60" s="99">
        <f>SUMIFS(通讯通路门店!$BC:$BC,通讯通路门店!$S:$S,$G60)</f>
        <v>0</v>
      </c>
      <c r="AM60" s="99">
        <f>SUMIFS(通讯通路门店!$BD:$BD,通讯通路门店!$S:$S,$G60)</f>
        <v>0</v>
      </c>
      <c r="AN60" s="99">
        <f>SUMIFS(通讯通路门店!$BF:$BF,通讯通路门店!$S:$S,$G60)</f>
        <v>0</v>
      </c>
      <c r="AO60" s="99">
        <f t="shared" si="2"/>
        <v>0</v>
      </c>
      <c r="AP60" s="99">
        <f>SUMIFS(通讯通路门店!$K:$K,通讯通路门店!$S:$S,$G60)</f>
        <v>0</v>
      </c>
      <c r="AQ60" s="83"/>
      <c r="AR60" s="99">
        <f>SUMIFS(通讯通路门店!$T:$T,通讯通路门店!$S:$S,$G60)</f>
        <v>0</v>
      </c>
      <c r="AS60" s="99">
        <f>SUMIFS(通讯通路门店!$U:$U,通讯通路门店!$S:$S,$G60)</f>
        <v>0</v>
      </c>
      <c r="AT60" s="99">
        <f>SUMIFS(通讯通路门店!$V:$V,通讯通路门店!$S:$S,$G60)</f>
        <v>0</v>
      </c>
      <c r="AU60" s="99">
        <f>SUMIFS(通讯通路门店!$W:$W,通讯通路门店!$S:$S,$G60)</f>
        <v>0</v>
      </c>
      <c r="AV60" s="99">
        <f>SUMIFS(通讯通路门店!$Z:$Z,通讯通路门店!$S:$S,$G60)</f>
        <v>0</v>
      </c>
      <c r="AW60" s="99">
        <f>SUMIFS(通讯通路门店!$AB:$AB,通讯通路门店!$S:$S,$G60)</f>
        <v>0</v>
      </c>
      <c r="AX60" s="99">
        <f>SUMIFS(通讯通路门店!$X:$X,通讯通路门店!$S:$S,$G60)</f>
        <v>0</v>
      </c>
      <c r="AY60" s="99">
        <f>SUMIFS(通讯通路门店!$Y:$Y,通讯通路门店!$S:$S,$G60)</f>
        <v>0</v>
      </c>
      <c r="AZ60" s="99">
        <f>SUMIFS(通讯通路门店!$AA:$AA,通讯通路门店!$S:$S,$G60)</f>
        <v>0</v>
      </c>
      <c r="BA60" s="99">
        <f t="shared" si="3"/>
        <v>0</v>
      </c>
      <c r="BB60" s="99">
        <f t="shared" si="4"/>
        <v>0</v>
      </c>
      <c r="BC60" s="99">
        <f>SUMIFS(通讯通路门店!$W:$W,通讯通路门店!$S:$S,$G60,通讯通路门店!$J:$J,"荣耀体验店")+SUMIFS(通讯通路门店!$W:$W,通讯通路门店!$S:$S,$G60,通讯通路门店!$J:$J,"荣耀授权专卖店")</f>
        <v>0</v>
      </c>
      <c r="BD60" s="99">
        <f>SUMIFS(通讯通路门店!$Z:$Z,通讯通路门店!$S:$S,$G60,通讯通路门店!$J:$J,"VIVO体验店")</f>
        <v>0</v>
      </c>
      <c r="BE60" s="99">
        <f>SUMIFS(通讯通路门店!$AB:$AB,通讯通路门店!$S:$S,$G60,通讯通路门店!$J:$J,"OPPO体验店")</f>
        <v>0</v>
      </c>
      <c r="BF60" s="99">
        <f>SUMIFS(通讯通路门店!$X:$X,通讯通路门店!$S:$S,$G60,通讯通路门店!$J:$J,"华为授权体验店")+SUMIFS(通讯通路门店!$AA:$AA,通讯通路门店!$S:$S,$G60,通讯通路门店!$J:$J,"华为堡垒店")</f>
        <v>0</v>
      </c>
      <c r="BG60" s="99">
        <f>SUMIFS(通讯通路门店!$Y:$Y,通讯通路门店!$S:$S,$G60,通讯通路门店!$J:$J,"小米体验店")</f>
        <v>0</v>
      </c>
      <c r="BH60" s="99">
        <f>SUMIFS(通讯通路门店!$AA:$AA,通讯通路门店!$S:$S,$G60,通讯通路门店!$J:$J,"苹果体验店")</f>
        <v>0</v>
      </c>
      <c r="BI60" s="99">
        <f>SUMIFS(通讯通路门店!$K:$K,通讯通路门店!$S:$S,$G60,通讯通路门店!$J:$J,"其他品牌专卖店")</f>
        <v>0</v>
      </c>
      <c r="BJ60" s="99">
        <f>SUMIFS(通讯通路门店!$AC:$AC,通讯通路门店!$S:$S,$G60)</f>
        <v>0</v>
      </c>
      <c r="BK60" s="99">
        <f>SUMIFS(通讯通路门店!$AD:$AD,通讯通路门店!$S:$S,$G60)</f>
        <v>0</v>
      </c>
      <c r="BL60" s="99">
        <f>SUMIFS(通讯通路门店!$AE:$AE,通讯通路门店!$S:$S,$G60)</f>
        <v>0</v>
      </c>
      <c r="BM60" s="99">
        <f>SUMIFS(通讯通路门店!$AF:$AF,通讯通路门店!$S:$S,$G60)</f>
        <v>0</v>
      </c>
      <c r="BN60" s="99">
        <f>SUMIFS(通讯通路门店!$AG:$AG,通讯通路门店!$S:$S,$G60)</f>
        <v>0</v>
      </c>
      <c r="BO60" s="99">
        <f>SUMIFS(通讯通路门店!$AH:$AH,通讯通路门店!$S:$S,$G60)</f>
        <v>0</v>
      </c>
      <c r="BP60" s="99">
        <f>SUMIFS(通讯通路门店!$AI:$AI,通讯通路门店!$S:$S,$G60)</f>
        <v>0</v>
      </c>
      <c r="BQ60" s="83"/>
    </row>
    <row r="61" spans="1:69">
      <c r="A61" s="99" t="str">
        <f>IFERROR(_xlfn.XLOOKUP($G61,通讯通路门店!$S$4:$S$993931,通讯通路门店!$A$4:$A$993931,0,0),"")</f>
        <v/>
      </c>
      <c r="B61" s="99" t="str">
        <f>IFERROR(_xlfn.XLOOKUP($G61,通讯通路门店!$S$4:$S$993931,通讯通路门店!$B$4:$B$993931,0,0),"")</f>
        <v/>
      </c>
      <c r="C61" s="99" t="str">
        <f>IFERROR(_xlfn.XLOOKUP($G61,通讯通路门店!$S$4:$S$993931,通讯通路门店!$C$4:$C$993931,0,0),"")</f>
        <v/>
      </c>
      <c r="D61" s="99" t="str">
        <f>IFERROR(_xlfn.XLOOKUP($G61,通讯通路门店!$S$4:$S$993931,通讯通路门店!$D$4:$D$993931,0,0),"")</f>
        <v/>
      </c>
      <c r="E61" s="83"/>
      <c r="F61" s="83"/>
      <c r="G61" s="101" t="e">
        <v>#N/A</v>
      </c>
      <c r="H61" s="102" t="str">
        <f>IFERROR(_xlfn.XLOOKUP($G61,通讯通路门店!$S$4:$S$993931,通讯通路门店!$R$4:$R$993931,0,0),"")</f>
        <v/>
      </c>
      <c r="I61" s="83"/>
      <c r="J61" s="83"/>
      <c r="K61" s="83"/>
      <c r="L61" s="83"/>
      <c r="M61" s="83"/>
      <c r="N61" s="83"/>
      <c r="O61" s="83"/>
      <c r="P61" s="83"/>
      <c r="Q61" s="83"/>
      <c r="R61" s="83"/>
      <c r="S61" s="83"/>
      <c r="T61" s="83"/>
      <c r="U61" s="99">
        <f>COUNTIF(通讯通路门店!$S:$S,$G61)</f>
        <v>0</v>
      </c>
      <c r="V61" s="99">
        <f>COUNTIFS(通讯通路门店!$S:$S,$G61,通讯通路门店!$J:$J,"综合卖场")</f>
        <v>0</v>
      </c>
      <c r="W61" s="99">
        <f>SUMIFS(通讯通路门店!$AJ:$AJ,通讯通路门店!$S:$S,通讯客户沙盘!$G61)</f>
        <v>0</v>
      </c>
      <c r="X61" s="99">
        <f t="shared" si="0"/>
        <v>0</v>
      </c>
      <c r="Y61" s="99">
        <f>COUNTIFS(通讯通路门店!$S:$S,$G61,通讯通路门店!$J:$J,"荣耀体验店")+COUNTIFS(通讯通路门店!$S:$S,$G61,通讯通路门店!$J:$J,"荣耀授权专卖店")</f>
        <v>0</v>
      </c>
      <c r="Z61" s="99">
        <f>COUNTIFS(通讯通路门店!$S:$S,$G61,通讯通路门店!$J:$J,"VIVO体验店")</f>
        <v>0</v>
      </c>
      <c r="AA61" s="99">
        <f>COUNTIFS(通讯通路门店!$S:$S,$G61,通讯通路门店!$J:$J,"OPPO体验店")</f>
        <v>0</v>
      </c>
      <c r="AB61" s="99">
        <f>COUNTIFS(通讯通路门店!$S:$S,$G61,通讯通路门店!$J:$J,"华为授权体验店")+COUNTIFS(通讯通路门店!$S:$S,$G61,通讯通路门店!$J:$J,"华为堡垒店")</f>
        <v>0</v>
      </c>
      <c r="AC61" s="99">
        <f>COUNTIFS(通讯通路门店!$S:$S,$G61,通讯通路门店!$J:$J,"小米体验店")</f>
        <v>0</v>
      </c>
      <c r="AD61" s="99">
        <f>COUNTIFS(通讯通路门店!$S:$S,$G61,通讯通路门店!$J:$J,"苹果体验店")</f>
        <v>0</v>
      </c>
      <c r="AE61" s="99">
        <f>COUNTIFS(通讯通路门店!$S:$S,$G61,通讯通路门店!$J:$J,"其他品牌专卖店")</f>
        <v>0</v>
      </c>
      <c r="AF61" s="99">
        <f>SUMIFS(通讯通路门店!$BI:$BI,通讯通路门店!$S:$S,$G61)</f>
        <v>0</v>
      </c>
      <c r="AG61" s="99">
        <f>SUMIFS(通讯通路门店!$BH:$BH,通讯通路门店!$S:$S,$G61)</f>
        <v>0</v>
      </c>
      <c r="AH61" s="99">
        <f t="shared" si="1"/>
        <v>0</v>
      </c>
      <c r="AI61" s="99">
        <f>SUMIFS(通讯通路门店!$BB:$BB,通讯通路门店!$S:$S,$G61)</f>
        <v>0</v>
      </c>
      <c r="AJ61" s="99">
        <f>SUMIFS(通讯通路门店!$BE:$BE,通讯通路门店!$S:$S,$G61)</f>
        <v>0</v>
      </c>
      <c r="AK61" s="99">
        <f>SUMIFS(通讯通路门店!$BG:$BG,通讯通路门店!$S:$S,$G61)</f>
        <v>0</v>
      </c>
      <c r="AL61" s="99">
        <f>SUMIFS(通讯通路门店!$BC:$BC,通讯通路门店!$S:$S,$G61)</f>
        <v>0</v>
      </c>
      <c r="AM61" s="99">
        <f>SUMIFS(通讯通路门店!$BD:$BD,通讯通路门店!$S:$S,$G61)</f>
        <v>0</v>
      </c>
      <c r="AN61" s="99">
        <f>SUMIFS(通讯通路门店!$BF:$BF,通讯通路门店!$S:$S,$G61)</f>
        <v>0</v>
      </c>
      <c r="AO61" s="99">
        <f t="shared" si="2"/>
        <v>0</v>
      </c>
      <c r="AP61" s="99">
        <f>SUMIFS(通讯通路门店!$K:$K,通讯通路门店!$S:$S,$G61)</f>
        <v>0</v>
      </c>
      <c r="AQ61" s="83"/>
      <c r="AR61" s="99">
        <f>SUMIFS(通讯通路门店!$T:$T,通讯通路门店!$S:$S,$G61)</f>
        <v>0</v>
      </c>
      <c r="AS61" s="99">
        <f>SUMIFS(通讯通路门店!$U:$U,通讯通路门店!$S:$S,$G61)</f>
        <v>0</v>
      </c>
      <c r="AT61" s="99">
        <f>SUMIFS(通讯通路门店!$V:$V,通讯通路门店!$S:$S,$G61)</f>
        <v>0</v>
      </c>
      <c r="AU61" s="99">
        <f>SUMIFS(通讯通路门店!$W:$W,通讯通路门店!$S:$S,$G61)</f>
        <v>0</v>
      </c>
      <c r="AV61" s="99">
        <f>SUMIFS(通讯通路门店!$Z:$Z,通讯通路门店!$S:$S,$G61)</f>
        <v>0</v>
      </c>
      <c r="AW61" s="99">
        <f>SUMIFS(通讯通路门店!$AB:$AB,通讯通路门店!$S:$S,$G61)</f>
        <v>0</v>
      </c>
      <c r="AX61" s="99">
        <f>SUMIFS(通讯通路门店!$X:$X,通讯通路门店!$S:$S,$G61)</f>
        <v>0</v>
      </c>
      <c r="AY61" s="99">
        <f>SUMIFS(通讯通路门店!$Y:$Y,通讯通路门店!$S:$S,$G61)</f>
        <v>0</v>
      </c>
      <c r="AZ61" s="99">
        <f>SUMIFS(通讯通路门店!$AA:$AA,通讯通路门店!$S:$S,$G61)</f>
        <v>0</v>
      </c>
      <c r="BA61" s="99">
        <f t="shared" si="3"/>
        <v>0</v>
      </c>
      <c r="BB61" s="99">
        <f t="shared" si="4"/>
        <v>0</v>
      </c>
      <c r="BC61" s="99">
        <f>SUMIFS(通讯通路门店!$W:$W,通讯通路门店!$S:$S,$G61,通讯通路门店!$J:$J,"荣耀体验店")+SUMIFS(通讯通路门店!$W:$W,通讯通路门店!$S:$S,$G61,通讯通路门店!$J:$J,"荣耀授权专卖店")</f>
        <v>0</v>
      </c>
      <c r="BD61" s="99">
        <f>SUMIFS(通讯通路门店!$Z:$Z,通讯通路门店!$S:$S,$G61,通讯通路门店!$J:$J,"VIVO体验店")</f>
        <v>0</v>
      </c>
      <c r="BE61" s="99">
        <f>SUMIFS(通讯通路门店!$AB:$AB,通讯通路门店!$S:$S,$G61,通讯通路门店!$J:$J,"OPPO体验店")</f>
        <v>0</v>
      </c>
      <c r="BF61" s="99">
        <f>SUMIFS(通讯通路门店!$X:$X,通讯通路门店!$S:$S,$G61,通讯通路门店!$J:$J,"华为授权体验店")+SUMIFS(通讯通路门店!$AA:$AA,通讯通路门店!$S:$S,$G61,通讯通路门店!$J:$J,"华为堡垒店")</f>
        <v>0</v>
      </c>
      <c r="BG61" s="99">
        <f>SUMIFS(通讯通路门店!$Y:$Y,通讯通路门店!$S:$S,$G61,通讯通路门店!$J:$J,"小米体验店")</f>
        <v>0</v>
      </c>
      <c r="BH61" s="99">
        <f>SUMIFS(通讯通路门店!$AA:$AA,通讯通路门店!$S:$S,$G61,通讯通路门店!$J:$J,"苹果体验店")</f>
        <v>0</v>
      </c>
      <c r="BI61" s="99">
        <f>SUMIFS(通讯通路门店!$K:$K,通讯通路门店!$S:$S,$G61,通讯通路门店!$J:$J,"其他品牌专卖店")</f>
        <v>0</v>
      </c>
      <c r="BJ61" s="99">
        <f>SUMIFS(通讯通路门店!$AC:$AC,通讯通路门店!$S:$S,$G61)</f>
        <v>0</v>
      </c>
      <c r="BK61" s="99">
        <f>SUMIFS(通讯通路门店!$AD:$AD,通讯通路门店!$S:$S,$G61)</f>
        <v>0</v>
      </c>
      <c r="BL61" s="99">
        <f>SUMIFS(通讯通路门店!$AE:$AE,通讯通路门店!$S:$S,$G61)</f>
        <v>0</v>
      </c>
      <c r="BM61" s="99">
        <f>SUMIFS(通讯通路门店!$AF:$AF,通讯通路门店!$S:$S,$G61)</f>
        <v>0</v>
      </c>
      <c r="BN61" s="99">
        <f>SUMIFS(通讯通路门店!$AG:$AG,通讯通路门店!$S:$S,$G61)</f>
        <v>0</v>
      </c>
      <c r="BO61" s="99">
        <f>SUMIFS(通讯通路门店!$AH:$AH,通讯通路门店!$S:$S,$G61)</f>
        <v>0</v>
      </c>
      <c r="BP61" s="99">
        <f>SUMIFS(通讯通路门店!$AI:$AI,通讯通路门店!$S:$S,$G61)</f>
        <v>0</v>
      </c>
      <c r="BQ61" s="83"/>
    </row>
    <row r="62" spans="1:69">
      <c r="A62" s="99" t="str">
        <f>IFERROR(_xlfn.XLOOKUP($G62,通讯通路门店!$S$4:$S$993931,通讯通路门店!$A$4:$A$993931,0,0),"")</f>
        <v/>
      </c>
      <c r="B62" s="99" t="str">
        <f>IFERROR(_xlfn.XLOOKUP($G62,通讯通路门店!$S$4:$S$993931,通讯通路门店!$B$4:$B$993931,0,0),"")</f>
        <v/>
      </c>
      <c r="C62" s="99" t="str">
        <f>IFERROR(_xlfn.XLOOKUP($G62,通讯通路门店!$S$4:$S$993931,通讯通路门店!$C$4:$C$993931,0,0),"")</f>
        <v/>
      </c>
      <c r="D62" s="99" t="str">
        <f>IFERROR(_xlfn.XLOOKUP($G62,通讯通路门店!$S$4:$S$993931,通讯通路门店!$D$4:$D$993931,0,0),"")</f>
        <v/>
      </c>
      <c r="E62" s="83"/>
      <c r="F62" s="83"/>
      <c r="G62" s="101" t="e">
        <v>#N/A</v>
      </c>
      <c r="H62" s="102" t="str">
        <f>IFERROR(_xlfn.XLOOKUP($G62,通讯通路门店!$S$4:$S$993931,通讯通路门店!$R$4:$R$993931,0,0),"")</f>
        <v/>
      </c>
      <c r="I62" s="83"/>
      <c r="J62" s="83"/>
      <c r="K62" s="83"/>
      <c r="L62" s="83"/>
      <c r="M62" s="83"/>
      <c r="N62" s="83"/>
      <c r="O62" s="83"/>
      <c r="P62" s="83"/>
      <c r="Q62" s="83"/>
      <c r="R62" s="83"/>
      <c r="S62" s="83"/>
      <c r="T62" s="83"/>
      <c r="U62" s="99">
        <f>COUNTIF(通讯通路门店!$S:$S,$G62)</f>
        <v>0</v>
      </c>
      <c r="V62" s="99">
        <f>COUNTIFS(通讯通路门店!$S:$S,$G62,通讯通路门店!$J:$J,"综合卖场")</f>
        <v>0</v>
      </c>
      <c r="W62" s="99">
        <f>SUMIFS(通讯通路门店!$AJ:$AJ,通讯通路门店!$S:$S,通讯客户沙盘!$G62)</f>
        <v>0</v>
      </c>
      <c r="X62" s="99">
        <f t="shared" si="0"/>
        <v>0</v>
      </c>
      <c r="Y62" s="99">
        <f>COUNTIFS(通讯通路门店!$S:$S,$G62,通讯通路门店!$J:$J,"荣耀体验店")+COUNTIFS(通讯通路门店!$S:$S,$G62,通讯通路门店!$J:$J,"荣耀授权专卖店")</f>
        <v>0</v>
      </c>
      <c r="Z62" s="99">
        <f>COUNTIFS(通讯通路门店!$S:$S,$G62,通讯通路门店!$J:$J,"VIVO体验店")</f>
        <v>0</v>
      </c>
      <c r="AA62" s="99">
        <f>COUNTIFS(通讯通路门店!$S:$S,$G62,通讯通路门店!$J:$J,"OPPO体验店")</f>
        <v>0</v>
      </c>
      <c r="AB62" s="99">
        <f>COUNTIFS(通讯通路门店!$S:$S,$G62,通讯通路门店!$J:$J,"华为授权体验店")+COUNTIFS(通讯通路门店!$S:$S,$G62,通讯通路门店!$J:$J,"华为堡垒店")</f>
        <v>0</v>
      </c>
      <c r="AC62" s="99">
        <f>COUNTIFS(通讯通路门店!$S:$S,$G62,通讯通路门店!$J:$J,"小米体验店")</f>
        <v>0</v>
      </c>
      <c r="AD62" s="99">
        <f>COUNTIFS(通讯通路门店!$S:$S,$G62,通讯通路门店!$J:$J,"苹果体验店")</f>
        <v>0</v>
      </c>
      <c r="AE62" s="99">
        <f>COUNTIFS(通讯通路门店!$S:$S,$G62,通讯通路门店!$J:$J,"其他品牌专卖店")</f>
        <v>0</v>
      </c>
      <c r="AF62" s="99">
        <f>SUMIFS(通讯通路门店!$BI:$BI,通讯通路门店!$S:$S,$G62)</f>
        <v>0</v>
      </c>
      <c r="AG62" s="99">
        <f>SUMIFS(通讯通路门店!$BH:$BH,通讯通路门店!$S:$S,$G62)</f>
        <v>0</v>
      </c>
      <c r="AH62" s="99">
        <f t="shared" si="1"/>
        <v>0</v>
      </c>
      <c r="AI62" s="99">
        <f>SUMIFS(通讯通路门店!$BB:$BB,通讯通路门店!$S:$S,$G62)</f>
        <v>0</v>
      </c>
      <c r="AJ62" s="99">
        <f>SUMIFS(通讯通路门店!$BE:$BE,通讯通路门店!$S:$S,$G62)</f>
        <v>0</v>
      </c>
      <c r="AK62" s="99">
        <f>SUMIFS(通讯通路门店!$BG:$BG,通讯通路门店!$S:$S,$G62)</f>
        <v>0</v>
      </c>
      <c r="AL62" s="99">
        <f>SUMIFS(通讯通路门店!$BC:$BC,通讯通路门店!$S:$S,$G62)</f>
        <v>0</v>
      </c>
      <c r="AM62" s="99">
        <f>SUMIFS(通讯通路门店!$BD:$BD,通讯通路门店!$S:$S,$G62)</f>
        <v>0</v>
      </c>
      <c r="AN62" s="99">
        <f>SUMIFS(通讯通路门店!$BF:$BF,通讯通路门店!$S:$S,$G62)</f>
        <v>0</v>
      </c>
      <c r="AO62" s="99">
        <f t="shared" si="2"/>
        <v>0</v>
      </c>
      <c r="AP62" s="99">
        <f>SUMIFS(通讯通路门店!$K:$K,通讯通路门店!$S:$S,$G62)</f>
        <v>0</v>
      </c>
      <c r="AQ62" s="83"/>
      <c r="AR62" s="99">
        <f>SUMIFS(通讯通路门店!$T:$T,通讯通路门店!$S:$S,$G62)</f>
        <v>0</v>
      </c>
      <c r="AS62" s="99">
        <f>SUMIFS(通讯通路门店!$U:$U,通讯通路门店!$S:$S,$G62)</f>
        <v>0</v>
      </c>
      <c r="AT62" s="99">
        <f>SUMIFS(通讯通路门店!$V:$V,通讯通路门店!$S:$S,$G62)</f>
        <v>0</v>
      </c>
      <c r="AU62" s="99">
        <f>SUMIFS(通讯通路门店!$W:$W,通讯通路门店!$S:$S,$G62)</f>
        <v>0</v>
      </c>
      <c r="AV62" s="99">
        <f>SUMIFS(通讯通路门店!$Z:$Z,通讯通路门店!$S:$S,$G62)</f>
        <v>0</v>
      </c>
      <c r="AW62" s="99">
        <f>SUMIFS(通讯通路门店!$AB:$AB,通讯通路门店!$S:$S,$G62)</f>
        <v>0</v>
      </c>
      <c r="AX62" s="99">
        <f>SUMIFS(通讯通路门店!$X:$X,通讯通路门店!$S:$S,$G62)</f>
        <v>0</v>
      </c>
      <c r="AY62" s="99">
        <f>SUMIFS(通讯通路门店!$Y:$Y,通讯通路门店!$S:$S,$G62)</f>
        <v>0</v>
      </c>
      <c r="AZ62" s="99">
        <f>SUMIFS(通讯通路门店!$AA:$AA,通讯通路门店!$S:$S,$G62)</f>
        <v>0</v>
      </c>
      <c r="BA62" s="99">
        <f t="shared" si="3"/>
        <v>0</v>
      </c>
      <c r="BB62" s="99">
        <f t="shared" si="4"/>
        <v>0</v>
      </c>
      <c r="BC62" s="99">
        <f>SUMIFS(通讯通路门店!$W:$W,通讯通路门店!$S:$S,$G62,通讯通路门店!$J:$J,"荣耀体验店")+SUMIFS(通讯通路门店!$W:$W,通讯通路门店!$S:$S,$G62,通讯通路门店!$J:$J,"荣耀授权专卖店")</f>
        <v>0</v>
      </c>
      <c r="BD62" s="99">
        <f>SUMIFS(通讯通路门店!$Z:$Z,通讯通路门店!$S:$S,$G62,通讯通路门店!$J:$J,"VIVO体验店")</f>
        <v>0</v>
      </c>
      <c r="BE62" s="99">
        <f>SUMIFS(通讯通路门店!$AB:$AB,通讯通路门店!$S:$S,$G62,通讯通路门店!$J:$J,"OPPO体验店")</f>
        <v>0</v>
      </c>
      <c r="BF62" s="99">
        <f>SUMIFS(通讯通路门店!$X:$X,通讯通路门店!$S:$S,$G62,通讯通路门店!$J:$J,"华为授权体验店")+SUMIFS(通讯通路门店!$AA:$AA,通讯通路门店!$S:$S,$G62,通讯通路门店!$J:$J,"华为堡垒店")</f>
        <v>0</v>
      </c>
      <c r="BG62" s="99">
        <f>SUMIFS(通讯通路门店!$Y:$Y,通讯通路门店!$S:$S,$G62,通讯通路门店!$J:$J,"小米体验店")</f>
        <v>0</v>
      </c>
      <c r="BH62" s="99">
        <f>SUMIFS(通讯通路门店!$AA:$AA,通讯通路门店!$S:$S,$G62,通讯通路门店!$J:$J,"苹果体验店")</f>
        <v>0</v>
      </c>
      <c r="BI62" s="99">
        <f>SUMIFS(通讯通路门店!$K:$K,通讯通路门店!$S:$S,$G62,通讯通路门店!$J:$J,"其他品牌专卖店")</f>
        <v>0</v>
      </c>
      <c r="BJ62" s="99">
        <f>SUMIFS(通讯通路门店!$AC:$AC,通讯通路门店!$S:$S,$G62)</f>
        <v>0</v>
      </c>
      <c r="BK62" s="99">
        <f>SUMIFS(通讯通路门店!$AD:$AD,通讯通路门店!$S:$S,$G62)</f>
        <v>0</v>
      </c>
      <c r="BL62" s="99">
        <f>SUMIFS(通讯通路门店!$AE:$AE,通讯通路门店!$S:$S,$G62)</f>
        <v>0</v>
      </c>
      <c r="BM62" s="99">
        <f>SUMIFS(通讯通路门店!$AF:$AF,通讯通路门店!$S:$S,$G62)</f>
        <v>0</v>
      </c>
      <c r="BN62" s="99">
        <f>SUMIFS(通讯通路门店!$AG:$AG,通讯通路门店!$S:$S,$G62)</f>
        <v>0</v>
      </c>
      <c r="BO62" s="99">
        <f>SUMIFS(通讯通路门店!$AH:$AH,通讯通路门店!$S:$S,$G62)</f>
        <v>0</v>
      </c>
      <c r="BP62" s="99">
        <f>SUMIFS(通讯通路门店!$AI:$AI,通讯通路门店!$S:$S,$G62)</f>
        <v>0</v>
      </c>
      <c r="BQ62" s="83"/>
    </row>
    <row r="63" spans="1:69">
      <c r="A63" s="99" t="str">
        <f>IFERROR(_xlfn.XLOOKUP($G63,通讯通路门店!$S$4:$S$993931,通讯通路门店!$A$4:$A$993931,0,0),"")</f>
        <v/>
      </c>
      <c r="B63" s="99" t="str">
        <f>IFERROR(_xlfn.XLOOKUP($G63,通讯通路门店!$S$4:$S$993931,通讯通路门店!$B$4:$B$993931,0,0),"")</f>
        <v/>
      </c>
      <c r="C63" s="99" t="str">
        <f>IFERROR(_xlfn.XLOOKUP($G63,通讯通路门店!$S$4:$S$993931,通讯通路门店!$C$4:$C$993931,0,0),"")</f>
        <v/>
      </c>
      <c r="D63" s="99" t="str">
        <f>IFERROR(_xlfn.XLOOKUP($G63,通讯通路门店!$S$4:$S$993931,通讯通路门店!$D$4:$D$993931,0,0),"")</f>
        <v/>
      </c>
      <c r="E63" s="83"/>
      <c r="F63" s="83"/>
      <c r="G63" s="101" t="e">
        <v>#N/A</v>
      </c>
      <c r="H63" s="102" t="str">
        <f>IFERROR(_xlfn.XLOOKUP($G63,通讯通路门店!$S$4:$S$993931,通讯通路门店!$R$4:$R$993931,0,0),"")</f>
        <v/>
      </c>
      <c r="I63" s="83"/>
      <c r="J63" s="83"/>
      <c r="K63" s="83"/>
      <c r="L63" s="83"/>
      <c r="M63" s="83"/>
      <c r="N63" s="83"/>
      <c r="O63" s="83"/>
      <c r="P63" s="83"/>
      <c r="Q63" s="83"/>
      <c r="R63" s="83"/>
      <c r="S63" s="83"/>
      <c r="T63" s="83"/>
      <c r="U63" s="99">
        <f>COUNTIF(通讯通路门店!$S:$S,$G63)</f>
        <v>0</v>
      </c>
      <c r="V63" s="99">
        <f>COUNTIFS(通讯通路门店!$S:$S,$G63,通讯通路门店!$J:$J,"综合卖场")</f>
        <v>0</v>
      </c>
      <c r="W63" s="99">
        <f>SUMIFS(通讯通路门店!$AJ:$AJ,通讯通路门店!$S:$S,通讯客户沙盘!$G63)</f>
        <v>0</v>
      </c>
      <c r="X63" s="99">
        <f t="shared" si="0"/>
        <v>0</v>
      </c>
      <c r="Y63" s="99">
        <f>COUNTIFS(通讯通路门店!$S:$S,$G63,通讯通路门店!$J:$J,"荣耀体验店")+COUNTIFS(通讯通路门店!$S:$S,$G63,通讯通路门店!$J:$J,"荣耀授权专卖店")</f>
        <v>0</v>
      </c>
      <c r="Z63" s="99">
        <f>COUNTIFS(通讯通路门店!$S:$S,$G63,通讯通路门店!$J:$J,"VIVO体验店")</f>
        <v>0</v>
      </c>
      <c r="AA63" s="99">
        <f>COUNTIFS(通讯通路门店!$S:$S,$G63,通讯通路门店!$J:$J,"OPPO体验店")</f>
        <v>0</v>
      </c>
      <c r="AB63" s="99">
        <f>COUNTIFS(通讯通路门店!$S:$S,$G63,通讯通路门店!$J:$J,"华为授权体验店")+COUNTIFS(通讯通路门店!$S:$S,$G63,通讯通路门店!$J:$J,"华为堡垒店")</f>
        <v>0</v>
      </c>
      <c r="AC63" s="99">
        <f>COUNTIFS(通讯通路门店!$S:$S,$G63,通讯通路门店!$J:$J,"小米体验店")</f>
        <v>0</v>
      </c>
      <c r="AD63" s="99">
        <f>COUNTIFS(通讯通路门店!$S:$S,$G63,通讯通路门店!$J:$J,"苹果体验店")</f>
        <v>0</v>
      </c>
      <c r="AE63" s="99">
        <f>COUNTIFS(通讯通路门店!$S:$S,$G63,通讯通路门店!$J:$J,"其他品牌专卖店")</f>
        <v>0</v>
      </c>
      <c r="AF63" s="99">
        <f>SUMIFS(通讯通路门店!$BI:$BI,通讯通路门店!$S:$S,$G63)</f>
        <v>0</v>
      </c>
      <c r="AG63" s="99">
        <f>SUMIFS(通讯通路门店!$BH:$BH,通讯通路门店!$S:$S,$G63)</f>
        <v>0</v>
      </c>
      <c r="AH63" s="99">
        <f t="shared" si="1"/>
        <v>0</v>
      </c>
      <c r="AI63" s="99">
        <f>SUMIFS(通讯通路门店!$BB:$BB,通讯通路门店!$S:$S,$G63)</f>
        <v>0</v>
      </c>
      <c r="AJ63" s="99">
        <f>SUMIFS(通讯通路门店!$BE:$BE,通讯通路门店!$S:$S,$G63)</f>
        <v>0</v>
      </c>
      <c r="AK63" s="99">
        <f>SUMIFS(通讯通路门店!$BG:$BG,通讯通路门店!$S:$S,$G63)</f>
        <v>0</v>
      </c>
      <c r="AL63" s="99">
        <f>SUMIFS(通讯通路门店!$BC:$BC,通讯通路门店!$S:$S,$G63)</f>
        <v>0</v>
      </c>
      <c r="AM63" s="99">
        <f>SUMIFS(通讯通路门店!$BD:$BD,通讯通路门店!$S:$S,$G63)</f>
        <v>0</v>
      </c>
      <c r="AN63" s="99">
        <f>SUMIFS(通讯通路门店!$BF:$BF,通讯通路门店!$S:$S,$G63)</f>
        <v>0</v>
      </c>
      <c r="AO63" s="99">
        <f t="shared" si="2"/>
        <v>0</v>
      </c>
      <c r="AP63" s="99">
        <f>SUMIFS(通讯通路门店!$K:$K,通讯通路门店!$S:$S,$G63)</f>
        <v>0</v>
      </c>
      <c r="AQ63" s="83"/>
      <c r="AR63" s="99">
        <f>SUMIFS(通讯通路门店!$T:$T,通讯通路门店!$S:$S,$G63)</f>
        <v>0</v>
      </c>
      <c r="AS63" s="99">
        <f>SUMIFS(通讯通路门店!$U:$U,通讯通路门店!$S:$S,$G63)</f>
        <v>0</v>
      </c>
      <c r="AT63" s="99">
        <f>SUMIFS(通讯通路门店!$V:$V,通讯通路门店!$S:$S,$G63)</f>
        <v>0</v>
      </c>
      <c r="AU63" s="99">
        <f>SUMIFS(通讯通路门店!$W:$W,通讯通路门店!$S:$S,$G63)</f>
        <v>0</v>
      </c>
      <c r="AV63" s="99">
        <f>SUMIFS(通讯通路门店!$Z:$Z,通讯通路门店!$S:$S,$G63)</f>
        <v>0</v>
      </c>
      <c r="AW63" s="99">
        <f>SUMIFS(通讯通路门店!$AB:$AB,通讯通路门店!$S:$S,$G63)</f>
        <v>0</v>
      </c>
      <c r="AX63" s="99">
        <f>SUMIFS(通讯通路门店!$X:$X,通讯通路门店!$S:$S,$G63)</f>
        <v>0</v>
      </c>
      <c r="AY63" s="99">
        <f>SUMIFS(通讯通路门店!$Y:$Y,通讯通路门店!$S:$S,$G63)</f>
        <v>0</v>
      </c>
      <c r="AZ63" s="99">
        <f>SUMIFS(通讯通路门店!$AA:$AA,通讯通路门店!$S:$S,$G63)</f>
        <v>0</v>
      </c>
      <c r="BA63" s="99">
        <f t="shared" si="3"/>
        <v>0</v>
      </c>
      <c r="BB63" s="99">
        <f t="shared" si="4"/>
        <v>0</v>
      </c>
      <c r="BC63" s="99">
        <f>SUMIFS(通讯通路门店!$W:$W,通讯通路门店!$S:$S,$G63,通讯通路门店!$J:$J,"荣耀体验店")+SUMIFS(通讯通路门店!$W:$W,通讯通路门店!$S:$S,$G63,通讯通路门店!$J:$J,"荣耀授权专卖店")</f>
        <v>0</v>
      </c>
      <c r="BD63" s="99">
        <f>SUMIFS(通讯通路门店!$Z:$Z,通讯通路门店!$S:$S,$G63,通讯通路门店!$J:$J,"VIVO体验店")</f>
        <v>0</v>
      </c>
      <c r="BE63" s="99">
        <f>SUMIFS(通讯通路门店!$AB:$AB,通讯通路门店!$S:$S,$G63,通讯通路门店!$J:$J,"OPPO体验店")</f>
        <v>0</v>
      </c>
      <c r="BF63" s="99">
        <f>SUMIFS(通讯通路门店!$X:$X,通讯通路门店!$S:$S,$G63,通讯通路门店!$J:$J,"华为授权体验店")+SUMIFS(通讯通路门店!$AA:$AA,通讯通路门店!$S:$S,$G63,通讯通路门店!$J:$J,"华为堡垒店")</f>
        <v>0</v>
      </c>
      <c r="BG63" s="99">
        <f>SUMIFS(通讯通路门店!$Y:$Y,通讯通路门店!$S:$S,$G63,通讯通路门店!$J:$J,"小米体验店")</f>
        <v>0</v>
      </c>
      <c r="BH63" s="99">
        <f>SUMIFS(通讯通路门店!$AA:$AA,通讯通路门店!$S:$S,$G63,通讯通路门店!$J:$J,"苹果体验店")</f>
        <v>0</v>
      </c>
      <c r="BI63" s="99">
        <f>SUMIFS(通讯通路门店!$K:$K,通讯通路门店!$S:$S,$G63,通讯通路门店!$J:$J,"其他品牌专卖店")</f>
        <v>0</v>
      </c>
      <c r="BJ63" s="99">
        <f>SUMIFS(通讯通路门店!$AC:$AC,通讯通路门店!$S:$S,$G63)</f>
        <v>0</v>
      </c>
      <c r="BK63" s="99">
        <f>SUMIFS(通讯通路门店!$AD:$AD,通讯通路门店!$S:$S,$G63)</f>
        <v>0</v>
      </c>
      <c r="BL63" s="99">
        <f>SUMIFS(通讯通路门店!$AE:$AE,通讯通路门店!$S:$S,$G63)</f>
        <v>0</v>
      </c>
      <c r="BM63" s="99">
        <f>SUMIFS(通讯通路门店!$AF:$AF,通讯通路门店!$S:$S,$G63)</f>
        <v>0</v>
      </c>
      <c r="BN63" s="99">
        <f>SUMIFS(通讯通路门店!$AG:$AG,通讯通路门店!$S:$S,$G63)</f>
        <v>0</v>
      </c>
      <c r="BO63" s="99">
        <f>SUMIFS(通讯通路门店!$AH:$AH,通讯通路门店!$S:$S,$G63)</f>
        <v>0</v>
      </c>
      <c r="BP63" s="99">
        <f>SUMIFS(通讯通路门店!$AI:$AI,通讯通路门店!$S:$S,$G63)</f>
        <v>0</v>
      </c>
      <c r="BQ63" s="83"/>
    </row>
    <row r="64" spans="1:69">
      <c r="A64" s="99" t="str">
        <f>IFERROR(_xlfn.XLOOKUP($G64,通讯通路门店!$S$4:$S$993931,通讯通路门店!$A$4:$A$993931,0,0),"")</f>
        <v/>
      </c>
      <c r="B64" s="99" t="str">
        <f>IFERROR(_xlfn.XLOOKUP($G64,通讯通路门店!$S$4:$S$993931,通讯通路门店!$B$4:$B$993931,0,0),"")</f>
        <v/>
      </c>
      <c r="C64" s="99" t="str">
        <f>IFERROR(_xlfn.XLOOKUP($G64,通讯通路门店!$S$4:$S$993931,通讯通路门店!$C$4:$C$993931,0,0),"")</f>
        <v/>
      </c>
      <c r="D64" s="99" t="str">
        <f>IFERROR(_xlfn.XLOOKUP($G64,通讯通路门店!$S$4:$S$993931,通讯通路门店!$D$4:$D$993931,0,0),"")</f>
        <v/>
      </c>
      <c r="E64" s="83"/>
      <c r="F64" s="83"/>
      <c r="G64" s="101" t="e">
        <v>#N/A</v>
      </c>
      <c r="H64" s="102" t="str">
        <f>IFERROR(_xlfn.XLOOKUP($G64,通讯通路门店!$S$4:$S$993931,通讯通路门店!$R$4:$R$993931,0,0),"")</f>
        <v/>
      </c>
      <c r="I64" s="83"/>
      <c r="J64" s="83"/>
      <c r="K64" s="83"/>
      <c r="L64" s="83"/>
      <c r="M64" s="83"/>
      <c r="N64" s="83"/>
      <c r="O64" s="83"/>
      <c r="P64" s="83"/>
      <c r="Q64" s="83"/>
      <c r="R64" s="83"/>
      <c r="S64" s="83"/>
      <c r="T64" s="83"/>
      <c r="U64" s="99">
        <f>COUNTIF(通讯通路门店!$S:$S,$G64)</f>
        <v>0</v>
      </c>
      <c r="V64" s="99">
        <f>COUNTIFS(通讯通路门店!$S:$S,$G64,通讯通路门店!$J:$J,"综合卖场")</f>
        <v>0</v>
      </c>
      <c r="W64" s="99">
        <f>SUMIFS(通讯通路门店!$AJ:$AJ,通讯通路门店!$S:$S,通讯客户沙盘!$G64)</f>
        <v>0</v>
      </c>
      <c r="X64" s="99">
        <f t="shared" si="0"/>
        <v>0</v>
      </c>
      <c r="Y64" s="99">
        <f>COUNTIFS(通讯通路门店!$S:$S,$G64,通讯通路门店!$J:$J,"荣耀体验店")+COUNTIFS(通讯通路门店!$S:$S,$G64,通讯通路门店!$J:$J,"荣耀授权专卖店")</f>
        <v>0</v>
      </c>
      <c r="Z64" s="99">
        <f>COUNTIFS(通讯通路门店!$S:$S,$G64,通讯通路门店!$J:$J,"VIVO体验店")</f>
        <v>0</v>
      </c>
      <c r="AA64" s="99">
        <f>COUNTIFS(通讯通路门店!$S:$S,$G64,通讯通路门店!$J:$J,"OPPO体验店")</f>
        <v>0</v>
      </c>
      <c r="AB64" s="99">
        <f>COUNTIFS(通讯通路门店!$S:$S,$G64,通讯通路门店!$J:$J,"华为授权体验店")+COUNTIFS(通讯通路门店!$S:$S,$G64,通讯通路门店!$J:$J,"华为堡垒店")</f>
        <v>0</v>
      </c>
      <c r="AC64" s="99">
        <f>COUNTIFS(通讯通路门店!$S:$S,$G64,通讯通路门店!$J:$J,"小米体验店")</f>
        <v>0</v>
      </c>
      <c r="AD64" s="99">
        <f>COUNTIFS(通讯通路门店!$S:$S,$G64,通讯通路门店!$J:$J,"苹果体验店")</f>
        <v>0</v>
      </c>
      <c r="AE64" s="99">
        <f>COUNTIFS(通讯通路门店!$S:$S,$G64,通讯通路门店!$J:$J,"其他品牌专卖店")</f>
        <v>0</v>
      </c>
      <c r="AF64" s="99">
        <f>SUMIFS(通讯通路门店!$BI:$BI,通讯通路门店!$S:$S,$G64)</f>
        <v>0</v>
      </c>
      <c r="AG64" s="99">
        <f>SUMIFS(通讯通路门店!$BH:$BH,通讯通路门店!$S:$S,$G64)</f>
        <v>0</v>
      </c>
      <c r="AH64" s="99">
        <f t="shared" si="1"/>
        <v>0</v>
      </c>
      <c r="AI64" s="99">
        <f>SUMIFS(通讯通路门店!$BB:$BB,通讯通路门店!$S:$S,$G64)</f>
        <v>0</v>
      </c>
      <c r="AJ64" s="99">
        <f>SUMIFS(通讯通路门店!$BE:$BE,通讯通路门店!$S:$S,$G64)</f>
        <v>0</v>
      </c>
      <c r="AK64" s="99">
        <f>SUMIFS(通讯通路门店!$BG:$BG,通讯通路门店!$S:$S,$G64)</f>
        <v>0</v>
      </c>
      <c r="AL64" s="99">
        <f>SUMIFS(通讯通路门店!$BC:$BC,通讯通路门店!$S:$S,$G64)</f>
        <v>0</v>
      </c>
      <c r="AM64" s="99">
        <f>SUMIFS(通讯通路门店!$BD:$BD,通讯通路门店!$S:$S,$G64)</f>
        <v>0</v>
      </c>
      <c r="AN64" s="99">
        <f>SUMIFS(通讯通路门店!$BF:$BF,通讯通路门店!$S:$S,$G64)</f>
        <v>0</v>
      </c>
      <c r="AO64" s="99">
        <f t="shared" si="2"/>
        <v>0</v>
      </c>
      <c r="AP64" s="99">
        <f>SUMIFS(通讯通路门店!$K:$K,通讯通路门店!$S:$S,$G64)</f>
        <v>0</v>
      </c>
      <c r="AQ64" s="83"/>
      <c r="AR64" s="99">
        <f>SUMIFS(通讯通路门店!$T:$T,通讯通路门店!$S:$S,$G64)</f>
        <v>0</v>
      </c>
      <c r="AS64" s="99">
        <f>SUMIFS(通讯通路门店!$U:$U,通讯通路门店!$S:$S,$G64)</f>
        <v>0</v>
      </c>
      <c r="AT64" s="99">
        <f>SUMIFS(通讯通路门店!$V:$V,通讯通路门店!$S:$S,$G64)</f>
        <v>0</v>
      </c>
      <c r="AU64" s="99">
        <f>SUMIFS(通讯通路门店!$W:$W,通讯通路门店!$S:$S,$G64)</f>
        <v>0</v>
      </c>
      <c r="AV64" s="99">
        <f>SUMIFS(通讯通路门店!$Z:$Z,通讯通路门店!$S:$S,$G64)</f>
        <v>0</v>
      </c>
      <c r="AW64" s="99">
        <f>SUMIFS(通讯通路门店!$AB:$AB,通讯通路门店!$S:$S,$G64)</f>
        <v>0</v>
      </c>
      <c r="AX64" s="99">
        <f>SUMIFS(通讯通路门店!$X:$X,通讯通路门店!$S:$S,$G64)</f>
        <v>0</v>
      </c>
      <c r="AY64" s="99">
        <f>SUMIFS(通讯通路门店!$Y:$Y,通讯通路门店!$S:$S,$G64)</f>
        <v>0</v>
      </c>
      <c r="AZ64" s="99">
        <f>SUMIFS(通讯通路门店!$AA:$AA,通讯通路门店!$S:$S,$G64)</f>
        <v>0</v>
      </c>
      <c r="BA64" s="99">
        <f t="shared" si="3"/>
        <v>0</v>
      </c>
      <c r="BB64" s="99">
        <f t="shared" si="4"/>
        <v>0</v>
      </c>
      <c r="BC64" s="99">
        <f>SUMIFS(通讯通路门店!$W:$W,通讯通路门店!$S:$S,$G64,通讯通路门店!$J:$J,"荣耀体验店")+SUMIFS(通讯通路门店!$W:$W,通讯通路门店!$S:$S,$G64,通讯通路门店!$J:$J,"荣耀授权专卖店")</f>
        <v>0</v>
      </c>
      <c r="BD64" s="99">
        <f>SUMIFS(通讯通路门店!$Z:$Z,通讯通路门店!$S:$S,$G64,通讯通路门店!$J:$J,"VIVO体验店")</f>
        <v>0</v>
      </c>
      <c r="BE64" s="99">
        <f>SUMIFS(通讯通路门店!$AB:$AB,通讯通路门店!$S:$S,$G64,通讯通路门店!$J:$J,"OPPO体验店")</f>
        <v>0</v>
      </c>
      <c r="BF64" s="99">
        <f>SUMIFS(通讯通路门店!$X:$X,通讯通路门店!$S:$S,$G64,通讯通路门店!$J:$J,"华为授权体验店")+SUMIFS(通讯通路门店!$AA:$AA,通讯通路门店!$S:$S,$G64,通讯通路门店!$J:$J,"华为堡垒店")</f>
        <v>0</v>
      </c>
      <c r="BG64" s="99">
        <f>SUMIFS(通讯通路门店!$Y:$Y,通讯通路门店!$S:$S,$G64,通讯通路门店!$J:$J,"小米体验店")</f>
        <v>0</v>
      </c>
      <c r="BH64" s="99">
        <f>SUMIFS(通讯通路门店!$AA:$AA,通讯通路门店!$S:$S,$G64,通讯通路门店!$J:$J,"苹果体验店")</f>
        <v>0</v>
      </c>
      <c r="BI64" s="99">
        <f>SUMIFS(通讯通路门店!$K:$K,通讯通路门店!$S:$S,$G64,通讯通路门店!$J:$J,"其他品牌专卖店")</f>
        <v>0</v>
      </c>
      <c r="BJ64" s="99">
        <f>SUMIFS(通讯通路门店!$AC:$AC,通讯通路门店!$S:$S,$G64)</f>
        <v>0</v>
      </c>
      <c r="BK64" s="99">
        <f>SUMIFS(通讯通路门店!$AD:$AD,通讯通路门店!$S:$S,$G64)</f>
        <v>0</v>
      </c>
      <c r="BL64" s="99">
        <f>SUMIFS(通讯通路门店!$AE:$AE,通讯通路门店!$S:$S,$G64)</f>
        <v>0</v>
      </c>
      <c r="BM64" s="99">
        <f>SUMIFS(通讯通路门店!$AF:$AF,通讯通路门店!$S:$S,$G64)</f>
        <v>0</v>
      </c>
      <c r="BN64" s="99">
        <f>SUMIFS(通讯通路门店!$AG:$AG,通讯通路门店!$S:$S,$G64)</f>
        <v>0</v>
      </c>
      <c r="BO64" s="99">
        <f>SUMIFS(通讯通路门店!$AH:$AH,通讯通路门店!$S:$S,$G64)</f>
        <v>0</v>
      </c>
      <c r="BP64" s="99">
        <f>SUMIFS(通讯通路门店!$AI:$AI,通讯通路门店!$S:$S,$G64)</f>
        <v>0</v>
      </c>
      <c r="BQ64" s="83"/>
    </row>
    <row r="65" spans="1:69">
      <c r="A65" s="99" t="str">
        <f>IFERROR(_xlfn.XLOOKUP($G65,通讯通路门店!$S$4:$S$993931,通讯通路门店!$A$4:$A$993931,0,0),"")</f>
        <v/>
      </c>
      <c r="B65" s="99" t="str">
        <f>IFERROR(_xlfn.XLOOKUP($G65,通讯通路门店!$S$4:$S$993931,通讯通路门店!$B$4:$B$993931,0,0),"")</f>
        <v/>
      </c>
      <c r="C65" s="99" t="str">
        <f>IFERROR(_xlfn.XLOOKUP($G65,通讯通路门店!$S$4:$S$993931,通讯通路门店!$C$4:$C$993931,0,0),"")</f>
        <v/>
      </c>
      <c r="D65" s="99" t="str">
        <f>IFERROR(_xlfn.XLOOKUP($G65,通讯通路门店!$S$4:$S$993931,通讯通路门店!$D$4:$D$993931,0,0),"")</f>
        <v/>
      </c>
      <c r="E65" s="83"/>
      <c r="F65" s="83"/>
      <c r="G65" s="101" t="e">
        <v>#N/A</v>
      </c>
      <c r="H65" s="102" t="str">
        <f>IFERROR(_xlfn.XLOOKUP($G65,通讯通路门店!$S$4:$S$993931,通讯通路门店!$R$4:$R$993931,0,0),"")</f>
        <v/>
      </c>
      <c r="I65" s="83"/>
      <c r="J65" s="83"/>
      <c r="K65" s="83"/>
      <c r="L65" s="83"/>
      <c r="M65" s="83"/>
      <c r="N65" s="83"/>
      <c r="O65" s="83"/>
      <c r="P65" s="83"/>
      <c r="Q65" s="83"/>
      <c r="R65" s="83"/>
      <c r="S65" s="83"/>
      <c r="T65" s="83"/>
      <c r="U65" s="99">
        <f>COUNTIF(通讯通路门店!$S:$S,$G65)</f>
        <v>0</v>
      </c>
      <c r="V65" s="99">
        <f>COUNTIFS(通讯通路门店!$S:$S,$G65,通讯通路门店!$J:$J,"综合卖场")</f>
        <v>0</v>
      </c>
      <c r="W65" s="99">
        <f>SUMIFS(通讯通路门店!$AJ:$AJ,通讯通路门店!$S:$S,通讯客户沙盘!$G65)</f>
        <v>0</v>
      </c>
      <c r="X65" s="99">
        <f t="shared" si="0"/>
        <v>0</v>
      </c>
      <c r="Y65" s="99">
        <f>COUNTIFS(通讯通路门店!$S:$S,$G65,通讯通路门店!$J:$J,"荣耀体验店")+COUNTIFS(通讯通路门店!$S:$S,$G65,通讯通路门店!$J:$J,"荣耀授权专卖店")</f>
        <v>0</v>
      </c>
      <c r="Z65" s="99">
        <f>COUNTIFS(通讯通路门店!$S:$S,$G65,通讯通路门店!$J:$J,"VIVO体验店")</f>
        <v>0</v>
      </c>
      <c r="AA65" s="99">
        <f>COUNTIFS(通讯通路门店!$S:$S,$G65,通讯通路门店!$J:$J,"OPPO体验店")</f>
        <v>0</v>
      </c>
      <c r="AB65" s="99">
        <f>COUNTIFS(通讯通路门店!$S:$S,$G65,通讯通路门店!$J:$J,"华为授权体验店")+COUNTIFS(通讯通路门店!$S:$S,$G65,通讯通路门店!$J:$J,"华为堡垒店")</f>
        <v>0</v>
      </c>
      <c r="AC65" s="99">
        <f>COUNTIFS(通讯通路门店!$S:$S,$G65,通讯通路门店!$J:$J,"小米体验店")</f>
        <v>0</v>
      </c>
      <c r="AD65" s="99">
        <f>COUNTIFS(通讯通路门店!$S:$S,$G65,通讯通路门店!$J:$J,"苹果体验店")</f>
        <v>0</v>
      </c>
      <c r="AE65" s="99">
        <f>COUNTIFS(通讯通路门店!$S:$S,$G65,通讯通路门店!$J:$J,"其他品牌专卖店")</f>
        <v>0</v>
      </c>
      <c r="AF65" s="99">
        <f>SUMIFS(通讯通路门店!$BI:$BI,通讯通路门店!$S:$S,$G65)</f>
        <v>0</v>
      </c>
      <c r="AG65" s="99">
        <f>SUMIFS(通讯通路门店!$BH:$BH,通讯通路门店!$S:$S,$G65)</f>
        <v>0</v>
      </c>
      <c r="AH65" s="99">
        <f t="shared" si="1"/>
        <v>0</v>
      </c>
      <c r="AI65" s="99">
        <f>SUMIFS(通讯通路门店!$BB:$BB,通讯通路门店!$S:$S,$G65)</f>
        <v>0</v>
      </c>
      <c r="AJ65" s="99">
        <f>SUMIFS(通讯通路门店!$BE:$BE,通讯通路门店!$S:$S,$G65)</f>
        <v>0</v>
      </c>
      <c r="AK65" s="99">
        <f>SUMIFS(通讯通路门店!$BG:$BG,通讯通路门店!$S:$S,$G65)</f>
        <v>0</v>
      </c>
      <c r="AL65" s="99">
        <f>SUMIFS(通讯通路门店!$BC:$BC,通讯通路门店!$S:$S,$G65)</f>
        <v>0</v>
      </c>
      <c r="AM65" s="99">
        <f>SUMIFS(通讯通路门店!$BD:$BD,通讯通路门店!$S:$S,$G65)</f>
        <v>0</v>
      </c>
      <c r="AN65" s="99">
        <f>SUMIFS(通讯通路门店!$BF:$BF,通讯通路门店!$S:$S,$G65)</f>
        <v>0</v>
      </c>
      <c r="AO65" s="99">
        <f t="shared" si="2"/>
        <v>0</v>
      </c>
      <c r="AP65" s="99">
        <f>SUMIFS(通讯通路门店!$K:$K,通讯通路门店!$S:$S,$G65)</f>
        <v>0</v>
      </c>
      <c r="AQ65" s="83"/>
      <c r="AR65" s="99">
        <f>SUMIFS(通讯通路门店!$T:$T,通讯通路门店!$S:$S,$G65)</f>
        <v>0</v>
      </c>
      <c r="AS65" s="99">
        <f>SUMIFS(通讯通路门店!$U:$U,通讯通路门店!$S:$S,$G65)</f>
        <v>0</v>
      </c>
      <c r="AT65" s="99">
        <f>SUMIFS(通讯通路门店!$V:$V,通讯通路门店!$S:$S,$G65)</f>
        <v>0</v>
      </c>
      <c r="AU65" s="99">
        <f>SUMIFS(通讯通路门店!$W:$W,通讯通路门店!$S:$S,$G65)</f>
        <v>0</v>
      </c>
      <c r="AV65" s="99">
        <f>SUMIFS(通讯通路门店!$Z:$Z,通讯通路门店!$S:$S,$G65)</f>
        <v>0</v>
      </c>
      <c r="AW65" s="99">
        <f>SUMIFS(通讯通路门店!$AB:$AB,通讯通路门店!$S:$S,$G65)</f>
        <v>0</v>
      </c>
      <c r="AX65" s="99">
        <f>SUMIFS(通讯通路门店!$X:$X,通讯通路门店!$S:$S,$G65)</f>
        <v>0</v>
      </c>
      <c r="AY65" s="99">
        <f>SUMIFS(通讯通路门店!$Y:$Y,通讯通路门店!$S:$S,$G65)</f>
        <v>0</v>
      </c>
      <c r="AZ65" s="99">
        <f>SUMIFS(通讯通路门店!$AA:$AA,通讯通路门店!$S:$S,$G65)</f>
        <v>0</v>
      </c>
      <c r="BA65" s="99">
        <f t="shared" si="3"/>
        <v>0</v>
      </c>
      <c r="BB65" s="99">
        <f t="shared" si="4"/>
        <v>0</v>
      </c>
      <c r="BC65" s="99">
        <f>SUMIFS(通讯通路门店!$W:$W,通讯通路门店!$S:$S,$G65,通讯通路门店!$J:$J,"荣耀体验店")+SUMIFS(通讯通路门店!$W:$W,通讯通路门店!$S:$S,$G65,通讯通路门店!$J:$J,"荣耀授权专卖店")</f>
        <v>0</v>
      </c>
      <c r="BD65" s="99">
        <f>SUMIFS(通讯通路门店!$Z:$Z,通讯通路门店!$S:$S,$G65,通讯通路门店!$J:$J,"VIVO体验店")</f>
        <v>0</v>
      </c>
      <c r="BE65" s="99">
        <f>SUMIFS(通讯通路门店!$AB:$AB,通讯通路门店!$S:$S,$G65,通讯通路门店!$J:$J,"OPPO体验店")</f>
        <v>0</v>
      </c>
      <c r="BF65" s="99">
        <f>SUMIFS(通讯通路门店!$X:$X,通讯通路门店!$S:$S,$G65,通讯通路门店!$J:$J,"华为授权体验店")+SUMIFS(通讯通路门店!$AA:$AA,通讯通路门店!$S:$S,$G65,通讯通路门店!$J:$J,"华为堡垒店")</f>
        <v>0</v>
      </c>
      <c r="BG65" s="99">
        <f>SUMIFS(通讯通路门店!$Y:$Y,通讯通路门店!$S:$S,$G65,通讯通路门店!$J:$J,"小米体验店")</f>
        <v>0</v>
      </c>
      <c r="BH65" s="99">
        <f>SUMIFS(通讯通路门店!$AA:$AA,通讯通路门店!$S:$S,$G65,通讯通路门店!$J:$J,"苹果体验店")</f>
        <v>0</v>
      </c>
      <c r="BI65" s="99">
        <f>SUMIFS(通讯通路门店!$K:$K,通讯通路门店!$S:$S,$G65,通讯通路门店!$J:$J,"其他品牌专卖店")</f>
        <v>0</v>
      </c>
      <c r="BJ65" s="99">
        <f>SUMIFS(通讯通路门店!$AC:$AC,通讯通路门店!$S:$S,$G65)</f>
        <v>0</v>
      </c>
      <c r="BK65" s="99">
        <f>SUMIFS(通讯通路门店!$AD:$AD,通讯通路门店!$S:$S,$G65)</f>
        <v>0</v>
      </c>
      <c r="BL65" s="99">
        <f>SUMIFS(通讯通路门店!$AE:$AE,通讯通路门店!$S:$S,$G65)</f>
        <v>0</v>
      </c>
      <c r="BM65" s="99">
        <f>SUMIFS(通讯通路门店!$AF:$AF,通讯通路门店!$S:$S,$G65)</f>
        <v>0</v>
      </c>
      <c r="BN65" s="99">
        <f>SUMIFS(通讯通路门店!$AG:$AG,通讯通路门店!$S:$S,$G65)</f>
        <v>0</v>
      </c>
      <c r="BO65" s="99">
        <f>SUMIFS(通讯通路门店!$AH:$AH,通讯通路门店!$S:$S,$G65)</f>
        <v>0</v>
      </c>
      <c r="BP65" s="99">
        <f>SUMIFS(通讯通路门店!$AI:$AI,通讯通路门店!$S:$S,$G65)</f>
        <v>0</v>
      </c>
      <c r="BQ65" s="83"/>
    </row>
    <row r="66" spans="1:69">
      <c r="A66" s="99" t="str">
        <f>IFERROR(_xlfn.XLOOKUP($G66,通讯通路门店!$S$4:$S$993931,通讯通路门店!$A$4:$A$993931,0,0),"")</f>
        <v/>
      </c>
      <c r="B66" s="99" t="str">
        <f>IFERROR(_xlfn.XLOOKUP($G66,通讯通路门店!$S$4:$S$993931,通讯通路门店!$B$4:$B$993931,0,0),"")</f>
        <v/>
      </c>
      <c r="C66" s="99" t="str">
        <f>IFERROR(_xlfn.XLOOKUP($G66,通讯通路门店!$S$4:$S$993931,通讯通路门店!$C$4:$C$993931,0,0),"")</f>
        <v/>
      </c>
      <c r="D66" s="99" t="str">
        <f>IFERROR(_xlfn.XLOOKUP($G66,通讯通路门店!$S$4:$S$993931,通讯通路门店!$D$4:$D$993931,0,0),"")</f>
        <v/>
      </c>
      <c r="E66" s="83"/>
      <c r="F66" s="83"/>
      <c r="G66" s="101" t="e">
        <v>#N/A</v>
      </c>
      <c r="H66" s="102" t="str">
        <f>IFERROR(_xlfn.XLOOKUP($G66,通讯通路门店!$S$4:$S$993931,通讯通路门店!$R$4:$R$993931,0,0),"")</f>
        <v/>
      </c>
      <c r="I66" s="83"/>
      <c r="J66" s="83"/>
      <c r="K66" s="83"/>
      <c r="L66" s="83"/>
      <c r="M66" s="83"/>
      <c r="N66" s="83"/>
      <c r="O66" s="83"/>
      <c r="P66" s="83"/>
      <c r="Q66" s="83"/>
      <c r="R66" s="83"/>
      <c r="S66" s="83"/>
      <c r="T66" s="83"/>
      <c r="U66" s="99">
        <f>COUNTIF(通讯通路门店!$S:$S,$G66)</f>
        <v>0</v>
      </c>
      <c r="V66" s="99">
        <f>COUNTIFS(通讯通路门店!$S:$S,$G66,通讯通路门店!$J:$J,"综合卖场")</f>
        <v>0</v>
      </c>
      <c r="W66" s="99">
        <f>SUMIFS(通讯通路门店!$AJ:$AJ,通讯通路门店!$S:$S,通讯客户沙盘!$G66)</f>
        <v>0</v>
      </c>
      <c r="X66" s="99">
        <f t="shared" si="0"/>
        <v>0</v>
      </c>
      <c r="Y66" s="99">
        <f>COUNTIFS(通讯通路门店!$S:$S,$G66,通讯通路门店!$J:$J,"荣耀体验店")+COUNTIFS(通讯通路门店!$S:$S,$G66,通讯通路门店!$J:$J,"荣耀授权专卖店")</f>
        <v>0</v>
      </c>
      <c r="Z66" s="99">
        <f>COUNTIFS(通讯通路门店!$S:$S,$G66,通讯通路门店!$J:$J,"VIVO体验店")</f>
        <v>0</v>
      </c>
      <c r="AA66" s="99">
        <f>COUNTIFS(通讯通路门店!$S:$S,$G66,通讯通路门店!$J:$J,"OPPO体验店")</f>
        <v>0</v>
      </c>
      <c r="AB66" s="99">
        <f>COUNTIFS(通讯通路门店!$S:$S,$G66,通讯通路门店!$J:$J,"华为授权体验店")+COUNTIFS(通讯通路门店!$S:$S,$G66,通讯通路门店!$J:$J,"华为堡垒店")</f>
        <v>0</v>
      </c>
      <c r="AC66" s="99">
        <f>COUNTIFS(通讯通路门店!$S:$S,$G66,通讯通路门店!$J:$J,"小米体验店")</f>
        <v>0</v>
      </c>
      <c r="AD66" s="99">
        <f>COUNTIFS(通讯通路门店!$S:$S,$G66,通讯通路门店!$J:$J,"苹果体验店")</f>
        <v>0</v>
      </c>
      <c r="AE66" s="99">
        <f>COUNTIFS(通讯通路门店!$S:$S,$G66,通讯通路门店!$J:$J,"其他品牌专卖店")</f>
        <v>0</v>
      </c>
      <c r="AF66" s="99">
        <f>SUMIFS(通讯通路门店!$BI:$BI,通讯通路门店!$S:$S,$G66)</f>
        <v>0</v>
      </c>
      <c r="AG66" s="99">
        <f>SUMIFS(通讯通路门店!$BH:$BH,通讯通路门店!$S:$S,$G66)</f>
        <v>0</v>
      </c>
      <c r="AH66" s="99">
        <f t="shared" si="1"/>
        <v>0</v>
      </c>
      <c r="AI66" s="99">
        <f>SUMIFS(通讯通路门店!$BB:$BB,通讯通路门店!$S:$S,$G66)</f>
        <v>0</v>
      </c>
      <c r="AJ66" s="99">
        <f>SUMIFS(通讯通路门店!$BE:$BE,通讯通路门店!$S:$S,$G66)</f>
        <v>0</v>
      </c>
      <c r="AK66" s="99">
        <f>SUMIFS(通讯通路门店!$BG:$BG,通讯通路门店!$S:$S,$G66)</f>
        <v>0</v>
      </c>
      <c r="AL66" s="99">
        <f>SUMIFS(通讯通路门店!$BC:$BC,通讯通路门店!$S:$S,$G66)</f>
        <v>0</v>
      </c>
      <c r="AM66" s="99">
        <f>SUMIFS(通讯通路门店!$BD:$BD,通讯通路门店!$S:$S,$G66)</f>
        <v>0</v>
      </c>
      <c r="AN66" s="99">
        <f>SUMIFS(通讯通路门店!$BF:$BF,通讯通路门店!$S:$S,$G66)</f>
        <v>0</v>
      </c>
      <c r="AO66" s="99">
        <f t="shared" si="2"/>
        <v>0</v>
      </c>
      <c r="AP66" s="99">
        <f>SUMIFS(通讯通路门店!$K:$K,通讯通路门店!$S:$S,$G66)</f>
        <v>0</v>
      </c>
      <c r="AQ66" s="83"/>
      <c r="AR66" s="99">
        <f>SUMIFS(通讯通路门店!$T:$T,通讯通路门店!$S:$S,$G66)</f>
        <v>0</v>
      </c>
      <c r="AS66" s="99">
        <f>SUMIFS(通讯通路门店!$U:$U,通讯通路门店!$S:$S,$G66)</f>
        <v>0</v>
      </c>
      <c r="AT66" s="99">
        <f>SUMIFS(通讯通路门店!$V:$V,通讯通路门店!$S:$S,$G66)</f>
        <v>0</v>
      </c>
      <c r="AU66" s="99">
        <f>SUMIFS(通讯通路门店!$W:$W,通讯通路门店!$S:$S,$G66)</f>
        <v>0</v>
      </c>
      <c r="AV66" s="99">
        <f>SUMIFS(通讯通路门店!$Z:$Z,通讯通路门店!$S:$S,$G66)</f>
        <v>0</v>
      </c>
      <c r="AW66" s="99">
        <f>SUMIFS(通讯通路门店!$AB:$AB,通讯通路门店!$S:$S,$G66)</f>
        <v>0</v>
      </c>
      <c r="AX66" s="99">
        <f>SUMIFS(通讯通路门店!$X:$X,通讯通路门店!$S:$S,$G66)</f>
        <v>0</v>
      </c>
      <c r="AY66" s="99">
        <f>SUMIFS(通讯通路门店!$Y:$Y,通讯通路门店!$S:$S,$G66)</f>
        <v>0</v>
      </c>
      <c r="AZ66" s="99">
        <f>SUMIFS(通讯通路门店!$AA:$AA,通讯通路门店!$S:$S,$G66)</f>
        <v>0</v>
      </c>
      <c r="BA66" s="99">
        <f t="shared" si="3"/>
        <v>0</v>
      </c>
      <c r="BB66" s="99">
        <f t="shared" si="4"/>
        <v>0</v>
      </c>
      <c r="BC66" s="99">
        <f>SUMIFS(通讯通路门店!$W:$W,通讯通路门店!$S:$S,$G66,通讯通路门店!$J:$J,"荣耀体验店")+SUMIFS(通讯通路门店!$W:$W,通讯通路门店!$S:$S,$G66,通讯通路门店!$J:$J,"荣耀授权专卖店")</f>
        <v>0</v>
      </c>
      <c r="BD66" s="99">
        <f>SUMIFS(通讯通路门店!$Z:$Z,通讯通路门店!$S:$S,$G66,通讯通路门店!$J:$J,"VIVO体验店")</f>
        <v>0</v>
      </c>
      <c r="BE66" s="99">
        <f>SUMIFS(通讯通路门店!$AB:$AB,通讯通路门店!$S:$S,$G66,通讯通路门店!$J:$J,"OPPO体验店")</f>
        <v>0</v>
      </c>
      <c r="BF66" s="99">
        <f>SUMIFS(通讯通路门店!$X:$X,通讯通路门店!$S:$S,$G66,通讯通路门店!$J:$J,"华为授权体验店")+SUMIFS(通讯通路门店!$AA:$AA,通讯通路门店!$S:$S,$G66,通讯通路门店!$J:$J,"华为堡垒店")</f>
        <v>0</v>
      </c>
      <c r="BG66" s="99">
        <f>SUMIFS(通讯通路门店!$Y:$Y,通讯通路门店!$S:$S,$G66,通讯通路门店!$J:$J,"小米体验店")</f>
        <v>0</v>
      </c>
      <c r="BH66" s="99">
        <f>SUMIFS(通讯通路门店!$AA:$AA,通讯通路门店!$S:$S,$G66,通讯通路门店!$J:$J,"苹果体验店")</f>
        <v>0</v>
      </c>
      <c r="BI66" s="99">
        <f>SUMIFS(通讯通路门店!$K:$K,通讯通路门店!$S:$S,$G66,通讯通路门店!$J:$J,"其他品牌专卖店")</f>
        <v>0</v>
      </c>
      <c r="BJ66" s="99">
        <f>SUMIFS(通讯通路门店!$AC:$AC,通讯通路门店!$S:$S,$G66)</f>
        <v>0</v>
      </c>
      <c r="BK66" s="99">
        <f>SUMIFS(通讯通路门店!$AD:$AD,通讯通路门店!$S:$S,$G66)</f>
        <v>0</v>
      </c>
      <c r="BL66" s="99">
        <f>SUMIFS(通讯通路门店!$AE:$AE,通讯通路门店!$S:$S,$G66)</f>
        <v>0</v>
      </c>
      <c r="BM66" s="99">
        <f>SUMIFS(通讯通路门店!$AF:$AF,通讯通路门店!$S:$S,$G66)</f>
        <v>0</v>
      </c>
      <c r="BN66" s="99">
        <f>SUMIFS(通讯通路门店!$AG:$AG,通讯通路门店!$S:$S,$G66)</f>
        <v>0</v>
      </c>
      <c r="BO66" s="99">
        <f>SUMIFS(通讯通路门店!$AH:$AH,通讯通路门店!$S:$S,$G66)</f>
        <v>0</v>
      </c>
      <c r="BP66" s="99">
        <f>SUMIFS(通讯通路门店!$AI:$AI,通讯通路门店!$S:$S,$G66)</f>
        <v>0</v>
      </c>
      <c r="BQ66" s="83"/>
    </row>
    <row r="67" spans="1:69">
      <c r="A67" s="99" t="str">
        <f>IFERROR(_xlfn.XLOOKUP($G67,通讯通路门店!$S$4:$S$993931,通讯通路门店!$A$4:$A$993931,0,0),"")</f>
        <v/>
      </c>
      <c r="B67" s="99" t="str">
        <f>IFERROR(_xlfn.XLOOKUP($G67,通讯通路门店!$S$4:$S$993931,通讯通路门店!$B$4:$B$993931,0,0),"")</f>
        <v/>
      </c>
      <c r="C67" s="99" t="str">
        <f>IFERROR(_xlfn.XLOOKUP($G67,通讯通路门店!$S$4:$S$993931,通讯通路门店!$C$4:$C$993931,0,0),"")</f>
        <v/>
      </c>
      <c r="D67" s="99" t="str">
        <f>IFERROR(_xlfn.XLOOKUP($G67,通讯通路门店!$S$4:$S$993931,通讯通路门店!$D$4:$D$993931,0,0),"")</f>
        <v/>
      </c>
      <c r="E67" s="83"/>
      <c r="F67" s="83"/>
      <c r="G67" s="101" t="e">
        <v>#N/A</v>
      </c>
      <c r="H67" s="102" t="str">
        <f>IFERROR(_xlfn.XLOOKUP($G67,通讯通路门店!$S$4:$S$993931,通讯通路门店!$R$4:$R$993931,0,0),"")</f>
        <v/>
      </c>
      <c r="I67" s="83"/>
      <c r="J67" s="83"/>
      <c r="K67" s="83"/>
      <c r="L67" s="83"/>
      <c r="M67" s="83"/>
      <c r="N67" s="83"/>
      <c r="O67" s="83"/>
      <c r="P67" s="83"/>
      <c r="Q67" s="83"/>
      <c r="R67" s="83"/>
      <c r="S67" s="83"/>
      <c r="T67" s="83"/>
      <c r="U67" s="99">
        <f>COUNTIF(通讯通路门店!$S:$S,$G67)</f>
        <v>0</v>
      </c>
      <c r="V67" s="99">
        <f>COUNTIFS(通讯通路门店!$S:$S,$G67,通讯通路门店!$J:$J,"综合卖场")</f>
        <v>0</v>
      </c>
      <c r="W67" s="99">
        <f>SUMIFS(通讯通路门店!$AJ:$AJ,通讯通路门店!$S:$S,通讯客户沙盘!$G67)</f>
        <v>0</v>
      </c>
      <c r="X67" s="99">
        <f t="shared" si="0"/>
        <v>0</v>
      </c>
      <c r="Y67" s="99">
        <f>COUNTIFS(通讯通路门店!$S:$S,$G67,通讯通路门店!$J:$J,"荣耀体验店")+COUNTIFS(通讯通路门店!$S:$S,$G67,通讯通路门店!$J:$J,"荣耀授权专卖店")</f>
        <v>0</v>
      </c>
      <c r="Z67" s="99">
        <f>COUNTIFS(通讯通路门店!$S:$S,$G67,通讯通路门店!$J:$J,"VIVO体验店")</f>
        <v>0</v>
      </c>
      <c r="AA67" s="99">
        <f>COUNTIFS(通讯通路门店!$S:$S,$G67,通讯通路门店!$J:$J,"OPPO体验店")</f>
        <v>0</v>
      </c>
      <c r="AB67" s="99">
        <f>COUNTIFS(通讯通路门店!$S:$S,$G67,通讯通路门店!$J:$J,"华为授权体验店")+COUNTIFS(通讯通路门店!$S:$S,$G67,通讯通路门店!$J:$J,"华为堡垒店")</f>
        <v>0</v>
      </c>
      <c r="AC67" s="99">
        <f>COUNTIFS(通讯通路门店!$S:$S,$G67,通讯通路门店!$J:$J,"小米体验店")</f>
        <v>0</v>
      </c>
      <c r="AD67" s="99">
        <f>COUNTIFS(通讯通路门店!$S:$S,$G67,通讯通路门店!$J:$J,"苹果体验店")</f>
        <v>0</v>
      </c>
      <c r="AE67" s="99">
        <f>COUNTIFS(通讯通路门店!$S:$S,$G67,通讯通路门店!$J:$J,"其他品牌专卖店")</f>
        <v>0</v>
      </c>
      <c r="AF67" s="99">
        <f>SUMIFS(通讯通路门店!$BI:$BI,通讯通路门店!$S:$S,$G67)</f>
        <v>0</v>
      </c>
      <c r="AG67" s="99">
        <f>SUMIFS(通讯通路门店!$BH:$BH,通讯通路门店!$S:$S,$G67)</f>
        <v>0</v>
      </c>
      <c r="AH67" s="99">
        <f t="shared" si="1"/>
        <v>0</v>
      </c>
      <c r="AI67" s="99">
        <f>SUMIFS(通讯通路门店!$BB:$BB,通讯通路门店!$S:$S,$G67)</f>
        <v>0</v>
      </c>
      <c r="AJ67" s="99">
        <f>SUMIFS(通讯通路门店!$BE:$BE,通讯通路门店!$S:$S,$G67)</f>
        <v>0</v>
      </c>
      <c r="AK67" s="99">
        <f>SUMIFS(通讯通路门店!$BG:$BG,通讯通路门店!$S:$S,$G67)</f>
        <v>0</v>
      </c>
      <c r="AL67" s="99">
        <f>SUMIFS(通讯通路门店!$BC:$BC,通讯通路门店!$S:$S,$G67)</f>
        <v>0</v>
      </c>
      <c r="AM67" s="99">
        <f>SUMIFS(通讯通路门店!$BD:$BD,通讯通路门店!$S:$S,$G67)</f>
        <v>0</v>
      </c>
      <c r="AN67" s="99">
        <f>SUMIFS(通讯通路门店!$BF:$BF,通讯通路门店!$S:$S,$G67)</f>
        <v>0</v>
      </c>
      <c r="AO67" s="99">
        <f t="shared" si="2"/>
        <v>0</v>
      </c>
      <c r="AP67" s="99">
        <f>SUMIFS(通讯通路门店!$K:$K,通讯通路门店!$S:$S,$G67)</f>
        <v>0</v>
      </c>
      <c r="AQ67" s="83"/>
      <c r="AR67" s="99">
        <f>SUMIFS(通讯通路门店!$T:$T,通讯通路门店!$S:$S,$G67)</f>
        <v>0</v>
      </c>
      <c r="AS67" s="99">
        <f>SUMIFS(通讯通路门店!$U:$U,通讯通路门店!$S:$S,$G67)</f>
        <v>0</v>
      </c>
      <c r="AT67" s="99">
        <f>SUMIFS(通讯通路门店!$V:$V,通讯通路门店!$S:$S,$G67)</f>
        <v>0</v>
      </c>
      <c r="AU67" s="99">
        <f>SUMIFS(通讯通路门店!$W:$W,通讯通路门店!$S:$S,$G67)</f>
        <v>0</v>
      </c>
      <c r="AV67" s="99">
        <f>SUMIFS(通讯通路门店!$Z:$Z,通讯通路门店!$S:$S,$G67)</f>
        <v>0</v>
      </c>
      <c r="AW67" s="99">
        <f>SUMIFS(通讯通路门店!$AB:$AB,通讯通路门店!$S:$S,$G67)</f>
        <v>0</v>
      </c>
      <c r="AX67" s="99">
        <f>SUMIFS(通讯通路门店!$X:$X,通讯通路门店!$S:$S,$G67)</f>
        <v>0</v>
      </c>
      <c r="AY67" s="99">
        <f>SUMIFS(通讯通路门店!$Y:$Y,通讯通路门店!$S:$S,$G67)</f>
        <v>0</v>
      </c>
      <c r="AZ67" s="99">
        <f>SUMIFS(通讯通路门店!$AA:$AA,通讯通路门店!$S:$S,$G67)</f>
        <v>0</v>
      </c>
      <c r="BA67" s="99">
        <f t="shared" si="3"/>
        <v>0</v>
      </c>
      <c r="BB67" s="99">
        <f t="shared" si="4"/>
        <v>0</v>
      </c>
      <c r="BC67" s="99">
        <f>SUMIFS(通讯通路门店!$W:$W,通讯通路门店!$S:$S,$G67,通讯通路门店!$J:$J,"荣耀体验店")+SUMIFS(通讯通路门店!$W:$W,通讯通路门店!$S:$S,$G67,通讯通路门店!$J:$J,"荣耀授权专卖店")</f>
        <v>0</v>
      </c>
      <c r="BD67" s="99">
        <f>SUMIFS(通讯通路门店!$Z:$Z,通讯通路门店!$S:$S,$G67,通讯通路门店!$J:$J,"VIVO体验店")</f>
        <v>0</v>
      </c>
      <c r="BE67" s="99">
        <f>SUMIFS(通讯通路门店!$AB:$AB,通讯通路门店!$S:$S,$G67,通讯通路门店!$J:$J,"OPPO体验店")</f>
        <v>0</v>
      </c>
      <c r="BF67" s="99">
        <f>SUMIFS(通讯通路门店!$X:$X,通讯通路门店!$S:$S,$G67,通讯通路门店!$J:$J,"华为授权体验店")+SUMIFS(通讯通路门店!$AA:$AA,通讯通路门店!$S:$S,$G67,通讯通路门店!$J:$J,"华为堡垒店")</f>
        <v>0</v>
      </c>
      <c r="BG67" s="99">
        <f>SUMIFS(通讯通路门店!$Y:$Y,通讯通路门店!$S:$S,$G67,通讯通路门店!$J:$J,"小米体验店")</f>
        <v>0</v>
      </c>
      <c r="BH67" s="99">
        <f>SUMIFS(通讯通路门店!$AA:$AA,通讯通路门店!$S:$S,$G67,通讯通路门店!$J:$J,"苹果体验店")</f>
        <v>0</v>
      </c>
      <c r="BI67" s="99">
        <f>SUMIFS(通讯通路门店!$K:$K,通讯通路门店!$S:$S,$G67,通讯通路门店!$J:$J,"其他品牌专卖店")</f>
        <v>0</v>
      </c>
      <c r="BJ67" s="99">
        <f>SUMIFS(通讯通路门店!$AC:$AC,通讯通路门店!$S:$S,$G67)</f>
        <v>0</v>
      </c>
      <c r="BK67" s="99">
        <f>SUMIFS(通讯通路门店!$AD:$AD,通讯通路门店!$S:$S,$G67)</f>
        <v>0</v>
      </c>
      <c r="BL67" s="99">
        <f>SUMIFS(通讯通路门店!$AE:$AE,通讯通路门店!$S:$S,$G67)</f>
        <v>0</v>
      </c>
      <c r="BM67" s="99">
        <f>SUMIFS(通讯通路门店!$AF:$AF,通讯通路门店!$S:$S,$G67)</f>
        <v>0</v>
      </c>
      <c r="BN67" s="99">
        <f>SUMIFS(通讯通路门店!$AG:$AG,通讯通路门店!$S:$S,$G67)</f>
        <v>0</v>
      </c>
      <c r="BO67" s="99">
        <f>SUMIFS(通讯通路门店!$AH:$AH,通讯通路门店!$S:$S,$G67)</f>
        <v>0</v>
      </c>
      <c r="BP67" s="99">
        <f>SUMIFS(通讯通路门店!$AI:$AI,通讯通路门店!$S:$S,$G67)</f>
        <v>0</v>
      </c>
      <c r="BQ67" s="83"/>
    </row>
    <row r="68" spans="1:69">
      <c r="A68" s="99" t="str">
        <f>IFERROR(_xlfn.XLOOKUP($G68,通讯通路门店!$S$4:$S$993931,通讯通路门店!$A$4:$A$993931,0,0),"")</f>
        <v/>
      </c>
      <c r="B68" s="99" t="str">
        <f>IFERROR(_xlfn.XLOOKUP($G68,通讯通路门店!$S$4:$S$993931,通讯通路门店!$B$4:$B$993931,0,0),"")</f>
        <v/>
      </c>
      <c r="C68" s="99" t="str">
        <f>IFERROR(_xlfn.XLOOKUP($G68,通讯通路门店!$S$4:$S$993931,通讯通路门店!$C$4:$C$993931,0,0),"")</f>
        <v/>
      </c>
      <c r="D68" s="99" t="str">
        <f>IFERROR(_xlfn.XLOOKUP($G68,通讯通路门店!$S$4:$S$993931,通讯通路门店!$D$4:$D$993931,0,0),"")</f>
        <v/>
      </c>
      <c r="E68" s="83"/>
      <c r="F68" s="83"/>
      <c r="G68" s="101" t="e">
        <v>#N/A</v>
      </c>
      <c r="H68" s="102" t="str">
        <f>IFERROR(_xlfn.XLOOKUP($G68,通讯通路门店!$S$4:$S$993931,通讯通路门店!$R$4:$R$993931,0,0),"")</f>
        <v/>
      </c>
      <c r="I68" s="83"/>
      <c r="J68" s="83"/>
      <c r="K68" s="83"/>
      <c r="L68" s="83"/>
      <c r="M68" s="83"/>
      <c r="N68" s="83"/>
      <c r="O68" s="83"/>
      <c r="P68" s="83"/>
      <c r="Q68" s="83"/>
      <c r="R68" s="83"/>
      <c r="S68" s="83"/>
      <c r="T68" s="83"/>
      <c r="U68" s="99">
        <f>COUNTIF(通讯通路门店!$S:$S,$G68)</f>
        <v>0</v>
      </c>
      <c r="V68" s="99">
        <f>COUNTIFS(通讯通路门店!$S:$S,$G68,通讯通路门店!$J:$J,"综合卖场")</f>
        <v>0</v>
      </c>
      <c r="W68" s="99">
        <f>SUMIFS(通讯通路门店!$AJ:$AJ,通讯通路门店!$S:$S,通讯客户沙盘!$G68)</f>
        <v>0</v>
      </c>
      <c r="X68" s="99">
        <f t="shared" ref="X68:X131" si="5">Y68+Z68+AA68+AB68+AC68+AD68+AE68</f>
        <v>0</v>
      </c>
      <c r="Y68" s="99">
        <f>COUNTIFS(通讯通路门店!$S:$S,$G68,通讯通路门店!$J:$J,"荣耀体验店")+COUNTIFS(通讯通路门店!$S:$S,$G68,通讯通路门店!$J:$J,"荣耀授权专卖店")</f>
        <v>0</v>
      </c>
      <c r="Z68" s="99">
        <f>COUNTIFS(通讯通路门店!$S:$S,$G68,通讯通路门店!$J:$J,"VIVO体验店")</f>
        <v>0</v>
      </c>
      <c r="AA68" s="99">
        <f>COUNTIFS(通讯通路门店!$S:$S,$G68,通讯通路门店!$J:$J,"OPPO体验店")</f>
        <v>0</v>
      </c>
      <c r="AB68" s="99">
        <f>COUNTIFS(通讯通路门店!$S:$S,$G68,通讯通路门店!$J:$J,"华为授权体验店")+COUNTIFS(通讯通路门店!$S:$S,$G68,通讯通路门店!$J:$J,"华为堡垒店")</f>
        <v>0</v>
      </c>
      <c r="AC68" s="99">
        <f>COUNTIFS(通讯通路门店!$S:$S,$G68,通讯通路门店!$J:$J,"小米体验店")</f>
        <v>0</v>
      </c>
      <c r="AD68" s="99">
        <f>COUNTIFS(通讯通路门店!$S:$S,$G68,通讯通路门店!$J:$J,"苹果体验店")</f>
        <v>0</v>
      </c>
      <c r="AE68" s="99">
        <f>COUNTIFS(通讯通路门店!$S:$S,$G68,通讯通路门店!$J:$J,"其他品牌专卖店")</f>
        <v>0</v>
      </c>
      <c r="AF68" s="99">
        <f>SUMIFS(通讯通路门店!$BI:$BI,通讯通路门店!$S:$S,$G68)</f>
        <v>0</v>
      </c>
      <c r="AG68" s="99">
        <f>SUMIFS(通讯通路门店!$BH:$BH,通讯通路门店!$S:$S,$G68)</f>
        <v>0</v>
      </c>
      <c r="AH68" s="99">
        <f t="shared" ref="AH68:AH131" si="6">AI68+AJ68+AK68+AL68+AM68+AN68</f>
        <v>0</v>
      </c>
      <c r="AI68" s="99">
        <f>SUMIFS(通讯通路门店!$BB:$BB,通讯通路门店!$S:$S,$G68)</f>
        <v>0</v>
      </c>
      <c r="AJ68" s="99">
        <f>SUMIFS(通讯通路门店!$BE:$BE,通讯通路门店!$S:$S,$G68)</f>
        <v>0</v>
      </c>
      <c r="AK68" s="99">
        <f>SUMIFS(通讯通路门店!$BG:$BG,通讯通路门店!$S:$S,$G68)</f>
        <v>0</v>
      </c>
      <c r="AL68" s="99">
        <f>SUMIFS(通讯通路门店!$BC:$BC,通讯通路门店!$S:$S,$G68)</f>
        <v>0</v>
      </c>
      <c r="AM68" s="99">
        <f>SUMIFS(通讯通路门店!$BD:$BD,通讯通路门店!$S:$S,$G68)</f>
        <v>0</v>
      </c>
      <c r="AN68" s="99">
        <f>SUMIFS(通讯通路门店!$BF:$BF,通讯通路门店!$S:$S,$G68)</f>
        <v>0</v>
      </c>
      <c r="AO68" s="99">
        <f t="shared" ref="AO68:AO131" si="7">AP68+AQ68</f>
        <v>0</v>
      </c>
      <c r="AP68" s="99">
        <f>SUMIFS(通讯通路门店!$K:$K,通讯通路门店!$S:$S,$G68)</f>
        <v>0</v>
      </c>
      <c r="AQ68" s="83"/>
      <c r="AR68" s="99">
        <f>SUMIFS(通讯通路门店!$T:$T,通讯通路门店!$S:$S,$G68)</f>
        <v>0</v>
      </c>
      <c r="AS68" s="99">
        <f>SUMIFS(通讯通路门店!$U:$U,通讯通路门店!$S:$S,$G68)</f>
        <v>0</v>
      </c>
      <c r="AT68" s="99">
        <f>SUMIFS(通讯通路门店!$V:$V,通讯通路门店!$S:$S,$G68)</f>
        <v>0</v>
      </c>
      <c r="AU68" s="99">
        <f>SUMIFS(通讯通路门店!$W:$W,通讯通路门店!$S:$S,$G68)</f>
        <v>0</v>
      </c>
      <c r="AV68" s="99">
        <f>SUMIFS(通讯通路门店!$Z:$Z,通讯通路门店!$S:$S,$G68)</f>
        <v>0</v>
      </c>
      <c r="AW68" s="99">
        <f>SUMIFS(通讯通路门店!$AB:$AB,通讯通路门店!$S:$S,$G68)</f>
        <v>0</v>
      </c>
      <c r="AX68" s="99">
        <f>SUMIFS(通讯通路门店!$X:$X,通讯通路门店!$S:$S,$G68)</f>
        <v>0</v>
      </c>
      <c r="AY68" s="99">
        <f>SUMIFS(通讯通路门店!$Y:$Y,通讯通路门店!$S:$S,$G68)</f>
        <v>0</v>
      </c>
      <c r="AZ68" s="99">
        <f>SUMIFS(通讯通路门店!$AA:$AA,通讯通路门店!$S:$S,$G68)</f>
        <v>0</v>
      </c>
      <c r="BA68" s="99">
        <f t="shared" ref="BA68:BA131" si="8">AP68-BB68</f>
        <v>0</v>
      </c>
      <c r="BB68" s="99">
        <f t="shared" ref="BB68:BB131" si="9">BC68+BD68+BE68+BF68+BG68+BH68</f>
        <v>0</v>
      </c>
      <c r="BC68" s="99">
        <f>SUMIFS(通讯通路门店!$W:$W,通讯通路门店!$S:$S,$G68,通讯通路门店!$J:$J,"荣耀体验店")+SUMIFS(通讯通路门店!$W:$W,通讯通路门店!$S:$S,$G68,通讯通路门店!$J:$J,"荣耀授权专卖店")</f>
        <v>0</v>
      </c>
      <c r="BD68" s="99">
        <f>SUMIFS(通讯通路门店!$Z:$Z,通讯通路门店!$S:$S,$G68,通讯通路门店!$J:$J,"VIVO体验店")</f>
        <v>0</v>
      </c>
      <c r="BE68" s="99">
        <f>SUMIFS(通讯通路门店!$AB:$AB,通讯通路门店!$S:$S,$G68,通讯通路门店!$J:$J,"OPPO体验店")</f>
        <v>0</v>
      </c>
      <c r="BF68" s="99">
        <f>SUMIFS(通讯通路门店!$X:$X,通讯通路门店!$S:$S,$G68,通讯通路门店!$J:$J,"华为授权体验店")+SUMIFS(通讯通路门店!$AA:$AA,通讯通路门店!$S:$S,$G68,通讯通路门店!$J:$J,"华为堡垒店")</f>
        <v>0</v>
      </c>
      <c r="BG68" s="99">
        <f>SUMIFS(通讯通路门店!$Y:$Y,通讯通路门店!$S:$S,$G68,通讯通路门店!$J:$J,"小米体验店")</f>
        <v>0</v>
      </c>
      <c r="BH68" s="99">
        <f>SUMIFS(通讯通路门店!$AA:$AA,通讯通路门店!$S:$S,$G68,通讯通路门店!$J:$J,"苹果体验店")</f>
        <v>0</v>
      </c>
      <c r="BI68" s="99">
        <f>SUMIFS(通讯通路门店!$K:$K,通讯通路门店!$S:$S,$G68,通讯通路门店!$J:$J,"其他品牌专卖店")</f>
        <v>0</v>
      </c>
      <c r="BJ68" s="99">
        <f>SUMIFS(通讯通路门店!$AC:$AC,通讯通路门店!$S:$S,$G68)</f>
        <v>0</v>
      </c>
      <c r="BK68" s="99">
        <f>SUMIFS(通讯通路门店!$AD:$AD,通讯通路门店!$S:$S,$G68)</f>
        <v>0</v>
      </c>
      <c r="BL68" s="99">
        <f>SUMIFS(通讯通路门店!$AE:$AE,通讯通路门店!$S:$S,$G68)</f>
        <v>0</v>
      </c>
      <c r="BM68" s="99">
        <f>SUMIFS(通讯通路门店!$AF:$AF,通讯通路门店!$S:$S,$G68)</f>
        <v>0</v>
      </c>
      <c r="BN68" s="99">
        <f>SUMIFS(通讯通路门店!$AG:$AG,通讯通路门店!$S:$S,$G68)</f>
        <v>0</v>
      </c>
      <c r="BO68" s="99">
        <f>SUMIFS(通讯通路门店!$AH:$AH,通讯通路门店!$S:$S,$G68)</f>
        <v>0</v>
      </c>
      <c r="BP68" s="99">
        <f>SUMIFS(通讯通路门店!$AI:$AI,通讯通路门店!$S:$S,$G68)</f>
        <v>0</v>
      </c>
      <c r="BQ68" s="83"/>
    </row>
    <row r="69" spans="1:69">
      <c r="A69" s="99" t="str">
        <f>IFERROR(_xlfn.XLOOKUP($G69,通讯通路门店!$S$4:$S$993931,通讯通路门店!$A$4:$A$993931,0,0),"")</f>
        <v/>
      </c>
      <c r="B69" s="99" t="str">
        <f>IFERROR(_xlfn.XLOOKUP($G69,通讯通路门店!$S$4:$S$993931,通讯通路门店!$B$4:$B$993931,0,0),"")</f>
        <v/>
      </c>
      <c r="C69" s="99" t="str">
        <f>IFERROR(_xlfn.XLOOKUP($G69,通讯通路门店!$S$4:$S$993931,通讯通路门店!$C$4:$C$993931,0,0),"")</f>
        <v/>
      </c>
      <c r="D69" s="99" t="str">
        <f>IFERROR(_xlfn.XLOOKUP($G69,通讯通路门店!$S$4:$S$993931,通讯通路门店!$D$4:$D$993931,0,0),"")</f>
        <v/>
      </c>
      <c r="E69" s="83"/>
      <c r="F69" s="83"/>
      <c r="G69" s="101" t="e">
        <v>#N/A</v>
      </c>
      <c r="H69" s="102" t="str">
        <f>IFERROR(_xlfn.XLOOKUP($G69,通讯通路门店!$S$4:$S$993931,通讯通路门店!$R$4:$R$993931,0,0),"")</f>
        <v/>
      </c>
      <c r="I69" s="83"/>
      <c r="J69" s="83"/>
      <c r="K69" s="83"/>
      <c r="L69" s="83"/>
      <c r="M69" s="83"/>
      <c r="N69" s="83"/>
      <c r="O69" s="83"/>
      <c r="P69" s="83"/>
      <c r="Q69" s="83"/>
      <c r="R69" s="83"/>
      <c r="S69" s="83"/>
      <c r="T69" s="83"/>
      <c r="U69" s="99">
        <f>COUNTIF(通讯通路门店!$S:$S,$G69)</f>
        <v>0</v>
      </c>
      <c r="V69" s="99">
        <f>COUNTIFS(通讯通路门店!$S:$S,$G69,通讯通路门店!$J:$J,"综合卖场")</f>
        <v>0</v>
      </c>
      <c r="W69" s="99">
        <f>SUMIFS(通讯通路门店!$AJ:$AJ,通讯通路门店!$S:$S,通讯客户沙盘!$G69)</f>
        <v>0</v>
      </c>
      <c r="X69" s="99">
        <f t="shared" si="5"/>
        <v>0</v>
      </c>
      <c r="Y69" s="99">
        <f>COUNTIFS(通讯通路门店!$S:$S,$G69,通讯通路门店!$J:$J,"荣耀体验店")+COUNTIFS(通讯通路门店!$S:$S,$G69,通讯通路门店!$J:$J,"荣耀授权专卖店")</f>
        <v>0</v>
      </c>
      <c r="Z69" s="99">
        <f>COUNTIFS(通讯通路门店!$S:$S,$G69,通讯通路门店!$J:$J,"VIVO体验店")</f>
        <v>0</v>
      </c>
      <c r="AA69" s="99">
        <f>COUNTIFS(通讯通路门店!$S:$S,$G69,通讯通路门店!$J:$J,"OPPO体验店")</f>
        <v>0</v>
      </c>
      <c r="AB69" s="99">
        <f>COUNTIFS(通讯通路门店!$S:$S,$G69,通讯通路门店!$J:$J,"华为授权体验店")+COUNTIFS(通讯通路门店!$S:$S,$G69,通讯通路门店!$J:$J,"华为堡垒店")</f>
        <v>0</v>
      </c>
      <c r="AC69" s="99">
        <f>COUNTIFS(通讯通路门店!$S:$S,$G69,通讯通路门店!$J:$J,"小米体验店")</f>
        <v>0</v>
      </c>
      <c r="AD69" s="99">
        <f>COUNTIFS(通讯通路门店!$S:$S,$G69,通讯通路门店!$J:$J,"苹果体验店")</f>
        <v>0</v>
      </c>
      <c r="AE69" s="99">
        <f>COUNTIFS(通讯通路门店!$S:$S,$G69,通讯通路门店!$J:$J,"其他品牌专卖店")</f>
        <v>0</v>
      </c>
      <c r="AF69" s="99">
        <f>SUMIFS(通讯通路门店!$BI:$BI,通讯通路门店!$S:$S,$G69)</f>
        <v>0</v>
      </c>
      <c r="AG69" s="99">
        <f>SUMIFS(通讯通路门店!$BH:$BH,通讯通路门店!$S:$S,$G69)</f>
        <v>0</v>
      </c>
      <c r="AH69" s="99">
        <f t="shared" si="6"/>
        <v>0</v>
      </c>
      <c r="AI69" s="99">
        <f>SUMIFS(通讯通路门店!$BB:$BB,通讯通路门店!$S:$S,$G69)</f>
        <v>0</v>
      </c>
      <c r="AJ69" s="99">
        <f>SUMIFS(通讯通路门店!$BE:$BE,通讯通路门店!$S:$S,$G69)</f>
        <v>0</v>
      </c>
      <c r="AK69" s="99">
        <f>SUMIFS(通讯通路门店!$BG:$BG,通讯通路门店!$S:$S,$G69)</f>
        <v>0</v>
      </c>
      <c r="AL69" s="99">
        <f>SUMIFS(通讯通路门店!$BC:$BC,通讯通路门店!$S:$S,$G69)</f>
        <v>0</v>
      </c>
      <c r="AM69" s="99">
        <f>SUMIFS(通讯通路门店!$BD:$BD,通讯通路门店!$S:$S,$G69)</f>
        <v>0</v>
      </c>
      <c r="AN69" s="99">
        <f>SUMIFS(通讯通路门店!$BF:$BF,通讯通路门店!$S:$S,$G69)</f>
        <v>0</v>
      </c>
      <c r="AO69" s="99">
        <f t="shared" si="7"/>
        <v>0</v>
      </c>
      <c r="AP69" s="99">
        <f>SUMIFS(通讯通路门店!$K:$K,通讯通路门店!$S:$S,$G69)</f>
        <v>0</v>
      </c>
      <c r="AQ69" s="83"/>
      <c r="AR69" s="99">
        <f>SUMIFS(通讯通路门店!$T:$T,通讯通路门店!$S:$S,$G69)</f>
        <v>0</v>
      </c>
      <c r="AS69" s="99">
        <f>SUMIFS(通讯通路门店!$U:$U,通讯通路门店!$S:$S,$G69)</f>
        <v>0</v>
      </c>
      <c r="AT69" s="99">
        <f>SUMIFS(通讯通路门店!$V:$V,通讯通路门店!$S:$S,$G69)</f>
        <v>0</v>
      </c>
      <c r="AU69" s="99">
        <f>SUMIFS(通讯通路门店!$W:$W,通讯通路门店!$S:$S,$G69)</f>
        <v>0</v>
      </c>
      <c r="AV69" s="99">
        <f>SUMIFS(通讯通路门店!$Z:$Z,通讯通路门店!$S:$S,$G69)</f>
        <v>0</v>
      </c>
      <c r="AW69" s="99">
        <f>SUMIFS(通讯通路门店!$AB:$AB,通讯通路门店!$S:$S,$G69)</f>
        <v>0</v>
      </c>
      <c r="AX69" s="99">
        <f>SUMIFS(通讯通路门店!$X:$X,通讯通路门店!$S:$S,$G69)</f>
        <v>0</v>
      </c>
      <c r="AY69" s="99">
        <f>SUMIFS(通讯通路门店!$Y:$Y,通讯通路门店!$S:$S,$G69)</f>
        <v>0</v>
      </c>
      <c r="AZ69" s="99">
        <f>SUMIFS(通讯通路门店!$AA:$AA,通讯通路门店!$S:$S,$G69)</f>
        <v>0</v>
      </c>
      <c r="BA69" s="99">
        <f t="shared" si="8"/>
        <v>0</v>
      </c>
      <c r="BB69" s="99">
        <f t="shared" si="9"/>
        <v>0</v>
      </c>
      <c r="BC69" s="99">
        <f>SUMIFS(通讯通路门店!$W:$W,通讯通路门店!$S:$S,$G69,通讯通路门店!$J:$J,"荣耀体验店")+SUMIFS(通讯通路门店!$W:$W,通讯通路门店!$S:$S,$G69,通讯通路门店!$J:$J,"荣耀授权专卖店")</f>
        <v>0</v>
      </c>
      <c r="BD69" s="99">
        <f>SUMIFS(通讯通路门店!$Z:$Z,通讯通路门店!$S:$S,$G69,通讯通路门店!$J:$J,"VIVO体验店")</f>
        <v>0</v>
      </c>
      <c r="BE69" s="99">
        <f>SUMIFS(通讯通路门店!$AB:$AB,通讯通路门店!$S:$S,$G69,通讯通路门店!$J:$J,"OPPO体验店")</f>
        <v>0</v>
      </c>
      <c r="BF69" s="99">
        <f>SUMIFS(通讯通路门店!$X:$X,通讯通路门店!$S:$S,$G69,通讯通路门店!$J:$J,"华为授权体验店")+SUMIFS(通讯通路门店!$AA:$AA,通讯通路门店!$S:$S,$G69,通讯通路门店!$J:$J,"华为堡垒店")</f>
        <v>0</v>
      </c>
      <c r="BG69" s="99">
        <f>SUMIFS(通讯通路门店!$Y:$Y,通讯通路门店!$S:$S,$G69,通讯通路门店!$J:$J,"小米体验店")</f>
        <v>0</v>
      </c>
      <c r="BH69" s="99">
        <f>SUMIFS(通讯通路门店!$AA:$AA,通讯通路门店!$S:$S,$G69,通讯通路门店!$J:$J,"苹果体验店")</f>
        <v>0</v>
      </c>
      <c r="BI69" s="99">
        <f>SUMIFS(通讯通路门店!$K:$K,通讯通路门店!$S:$S,$G69,通讯通路门店!$J:$J,"其他品牌专卖店")</f>
        <v>0</v>
      </c>
      <c r="BJ69" s="99">
        <f>SUMIFS(通讯通路门店!$AC:$AC,通讯通路门店!$S:$S,$G69)</f>
        <v>0</v>
      </c>
      <c r="BK69" s="99">
        <f>SUMIFS(通讯通路门店!$AD:$AD,通讯通路门店!$S:$S,$G69)</f>
        <v>0</v>
      </c>
      <c r="BL69" s="99">
        <f>SUMIFS(通讯通路门店!$AE:$AE,通讯通路门店!$S:$S,$G69)</f>
        <v>0</v>
      </c>
      <c r="BM69" s="99">
        <f>SUMIFS(通讯通路门店!$AF:$AF,通讯通路门店!$S:$S,$G69)</f>
        <v>0</v>
      </c>
      <c r="BN69" s="99">
        <f>SUMIFS(通讯通路门店!$AG:$AG,通讯通路门店!$S:$S,$G69)</f>
        <v>0</v>
      </c>
      <c r="BO69" s="99">
        <f>SUMIFS(通讯通路门店!$AH:$AH,通讯通路门店!$S:$S,$G69)</f>
        <v>0</v>
      </c>
      <c r="BP69" s="99">
        <f>SUMIFS(通讯通路门店!$AI:$AI,通讯通路门店!$S:$S,$G69)</f>
        <v>0</v>
      </c>
      <c r="BQ69" s="83"/>
    </row>
    <row r="70" spans="1:69">
      <c r="A70" s="99" t="str">
        <f>IFERROR(_xlfn.XLOOKUP($G70,通讯通路门店!$S$4:$S$993931,通讯通路门店!$A$4:$A$993931,0,0),"")</f>
        <v/>
      </c>
      <c r="B70" s="99" t="str">
        <f>IFERROR(_xlfn.XLOOKUP($G70,通讯通路门店!$S$4:$S$993931,通讯通路门店!$B$4:$B$993931,0,0),"")</f>
        <v/>
      </c>
      <c r="C70" s="99" t="str">
        <f>IFERROR(_xlfn.XLOOKUP($G70,通讯通路门店!$S$4:$S$993931,通讯通路门店!$C$4:$C$993931,0,0),"")</f>
        <v/>
      </c>
      <c r="D70" s="99" t="str">
        <f>IFERROR(_xlfn.XLOOKUP($G70,通讯通路门店!$S$4:$S$993931,通讯通路门店!$D$4:$D$993931,0,0),"")</f>
        <v/>
      </c>
      <c r="E70" s="83"/>
      <c r="F70" s="83"/>
      <c r="G70" s="101" t="e">
        <v>#N/A</v>
      </c>
      <c r="H70" s="102" t="str">
        <f>IFERROR(_xlfn.XLOOKUP($G70,通讯通路门店!$S$4:$S$993931,通讯通路门店!$R$4:$R$993931,0,0),"")</f>
        <v/>
      </c>
      <c r="I70" s="83"/>
      <c r="J70" s="83"/>
      <c r="K70" s="83"/>
      <c r="L70" s="83"/>
      <c r="M70" s="83"/>
      <c r="N70" s="83"/>
      <c r="O70" s="83"/>
      <c r="P70" s="83"/>
      <c r="Q70" s="83"/>
      <c r="R70" s="83"/>
      <c r="S70" s="83"/>
      <c r="T70" s="83"/>
      <c r="U70" s="99">
        <f>COUNTIF(通讯通路门店!$S:$S,$G70)</f>
        <v>0</v>
      </c>
      <c r="V70" s="99">
        <f>COUNTIFS(通讯通路门店!$S:$S,$G70,通讯通路门店!$J:$J,"综合卖场")</f>
        <v>0</v>
      </c>
      <c r="W70" s="99">
        <f>SUMIFS(通讯通路门店!$AJ:$AJ,通讯通路门店!$S:$S,通讯客户沙盘!$G70)</f>
        <v>0</v>
      </c>
      <c r="X70" s="99">
        <f t="shared" si="5"/>
        <v>0</v>
      </c>
      <c r="Y70" s="99">
        <f>COUNTIFS(通讯通路门店!$S:$S,$G70,通讯通路门店!$J:$J,"荣耀体验店")+COUNTIFS(通讯通路门店!$S:$S,$G70,通讯通路门店!$J:$J,"荣耀授权专卖店")</f>
        <v>0</v>
      </c>
      <c r="Z70" s="99">
        <f>COUNTIFS(通讯通路门店!$S:$S,$G70,通讯通路门店!$J:$J,"VIVO体验店")</f>
        <v>0</v>
      </c>
      <c r="AA70" s="99">
        <f>COUNTIFS(通讯通路门店!$S:$S,$G70,通讯通路门店!$J:$J,"OPPO体验店")</f>
        <v>0</v>
      </c>
      <c r="AB70" s="99">
        <f>COUNTIFS(通讯通路门店!$S:$S,$G70,通讯通路门店!$J:$J,"华为授权体验店")+COUNTIFS(通讯通路门店!$S:$S,$G70,通讯通路门店!$J:$J,"华为堡垒店")</f>
        <v>0</v>
      </c>
      <c r="AC70" s="99">
        <f>COUNTIFS(通讯通路门店!$S:$S,$G70,通讯通路门店!$J:$J,"小米体验店")</f>
        <v>0</v>
      </c>
      <c r="AD70" s="99">
        <f>COUNTIFS(通讯通路门店!$S:$S,$G70,通讯通路门店!$J:$J,"苹果体验店")</f>
        <v>0</v>
      </c>
      <c r="AE70" s="99">
        <f>COUNTIFS(通讯通路门店!$S:$S,$G70,通讯通路门店!$J:$J,"其他品牌专卖店")</f>
        <v>0</v>
      </c>
      <c r="AF70" s="99">
        <f>SUMIFS(通讯通路门店!$BI:$BI,通讯通路门店!$S:$S,$G70)</f>
        <v>0</v>
      </c>
      <c r="AG70" s="99">
        <f>SUMIFS(通讯通路门店!$BH:$BH,通讯通路门店!$S:$S,$G70)</f>
        <v>0</v>
      </c>
      <c r="AH70" s="99">
        <f t="shared" si="6"/>
        <v>0</v>
      </c>
      <c r="AI70" s="99">
        <f>SUMIFS(通讯通路门店!$BB:$BB,通讯通路门店!$S:$S,$G70)</f>
        <v>0</v>
      </c>
      <c r="AJ70" s="99">
        <f>SUMIFS(通讯通路门店!$BE:$BE,通讯通路门店!$S:$S,$G70)</f>
        <v>0</v>
      </c>
      <c r="AK70" s="99">
        <f>SUMIFS(通讯通路门店!$BG:$BG,通讯通路门店!$S:$S,$G70)</f>
        <v>0</v>
      </c>
      <c r="AL70" s="99">
        <f>SUMIFS(通讯通路门店!$BC:$BC,通讯通路门店!$S:$S,$G70)</f>
        <v>0</v>
      </c>
      <c r="AM70" s="99">
        <f>SUMIFS(通讯通路门店!$BD:$BD,通讯通路门店!$S:$S,$G70)</f>
        <v>0</v>
      </c>
      <c r="AN70" s="99">
        <f>SUMIFS(通讯通路门店!$BF:$BF,通讯通路门店!$S:$S,$G70)</f>
        <v>0</v>
      </c>
      <c r="AO70" s="99">
        <f t="shared" si="7"/>
        <v>0</v>
      </c>
      <c r="AP70" s="99">
        <f>SUMIFS(通讯通路门店!$K:$K,通讯通路门店!$S:$S,$G70)</f>
        <v>0</v>
      </c>
      <c r="AQ70" s="83"/>
      <c r="AR70" s="99">
        <f>SUMIFS(通讯通路门店!$T:$T,通讯通路门店!$S:$S,$G70)</f>
        <v>0</v>
      </c>
      <c r="AS70" s="99">
        <f>SUMIFS(通讯通路门店!$U:$U,通讯通路门店!$S:$S,$G70)</f>
        <v>0</v>
      </c>
      <c r="AT70" s="99">
        <f>SUMIFS(通讯通路门店!$V:$V,通讯通路门店!$S:$S,$G70)</f>
        <v>0</v>
      </c>
      <c r="AU70" s="99">
        <f>SUMIFS(通讯通路门店!$W:$W,通讯通路门店!$S:$S,$G70)</f>
        <v>0</v>
      </c>
      <c r="AV70" s="99">
        <f>SUMIFS(通讯通路门店!$Z:$Z,通讯通路门店!$S:$S,$G70)</f>
        <v>0</v>
      </c>
      <c r="AW70" s="99">
        <f>SUMIFS(通讯通路门店!$AB:$AB,通讯通路门店!$S:$S,$G70)</f>
        <v>0</v>
      </c>
      <c r="AX70" s="99">
        <f>SUMIFS(通讯通路门店!$X:$X,通讯通路门店!$S:$S,$G70)</f>
        <v>0</v>
      </c>
      <c r="AY70" s="99">
        <f>SUMIFS(通讯通路门店!$Y:$Y,通讯通路门店!$S:$S,$G70)</f>
        <v>0</v>
      </c>
      <c r="AZ70" s="99">
        <f>SUMIFS(通讯通路门店!$AA:$AA,通讯通路门店!$S:$S,$G70)</f>
        <v>0</v>
      </c>
      <c r="BA70" s="99">
        <f t="shared" si="8"/>
        <v>0</v>
      </c>
      <c r="BB70" s="99">
        <f t="shared" si="9"/>
        <v>0</v>
      </c>
      <c r="BC70" s="99">
        <f>SUMIFS(通讯通路门店!$W:$W,通讯通路门店!$S:$S,$G70,通讯通路门店!$J:$J,"荣耀体验店")+SUMIFS(通讯通路门店!$W:$W,通讯通路门店!$S:$S,$G70,通讯通路门店!$J:$J,"荣耀授权专卖店")</f>
        <v>0</v>
      </c>
      <c r="BD70" s="99">
        <f>SUMIFS(通讯通路门店!$Z:$Z,通讯通路门店!$S:$S,$G70,通讯通路门店!$J:$J,"VIVO体验店")</f>
        <v>0</v>
      </c>
      <c r="BE70" s="99">
        <f>SUMIFS(通讯通路门店!$AB:$AB,通讯通路门店!$S:$S,$G70,通讯通路门店!$J:$J,"OPPO体验店")</f>
        <v>0</v>
      </c>
      <c r="BF70" s="99">
        <f>SUMIFS(通讯通路门店!$X:$X,通讯通路门店!$S:$S,$G70,通讯通路门店!$J:$J,"华为授权体验店")+SUMIFS(通讯通路门店!$AA:$AA,通讯通路门店!$S:$S,$G70,通讯通路门店!$J:$J,"华为堡垒店")</f>
        <v>0</v>
      </c>
      <c r="BG70" s="99">
        <f>SUMIFS(通讯通路门店!$Y:$Y,通讯通路门店!$S:$S,$G70,通讯通路门店!$J:$J,"小米体验店")</f>
        <v>0</v>
      </c>
      <c r="BH70" s="99">
        <f>SUMIFS(通讯通路门店!$AA:$AA,通讯通路门店!$S:$S,$G70,通讯通路门店!$J:$J,"苹果体验店")</f>
        <v>0</v>
      </c>
      <c r="BI70" s="99">
        <f>SUMIFS(通讯通路门店!$K:$K,通讯通路门店!$S:$S,$G70,通讯通路门店!$J:$J,"其他品牌专卖店")</f>
        <v>0</v>
      </c>
      <c r="BJ70" s="99">
        <f>SUMIFS(通讯通路门店!$AC:$AC,通讯通路门店!$S:$S,$G70)</f>
        <v>0</v>
      </c>
      <c r="BK70" s="99">
        <f>SUMIFS(通讯通路门店!$AD:$AD,通讯通路门店!$S:$S,$G70)</f>
        <v>0</v>
      </c>
      <c r="BL70" s="99">
        <f>SUMIFS(通讯通路门店!$AE:$AE,通讯通路门店!$S:$S,$G70)</f>
        <v>0</v>
      </c>
      <c r="BM70" s="99">
        <f>SUMIFS(通讯通路门店!$AF:$AF,通讯通路门店!$S:$S,$G70)</f>
        <v>0</v>
      </c>
      <c r="BN70" s="99">
        <f>SUMIFS(通讯通路门店!$AG:$AG,通讯通路门店!$S:$S,$G70)</f>
        <v>0</v>
      </c>
      <c r="BO70" s="99">
        <f>SUMIFS(通讯通路门店!$AH:$AH,通讯通路门店!$S:$S,$G70)</f>
        <v>0</v>
      </c>
      <c r="BP70" s="99">
        <f>SUMIFS(通讯通路门店!$AI:$AI,通讯通路门店!$S:$S,$G70)</f>
        <v>0</v>
      </c>
      <c r="BQ70" s="83"/>
    </row>
    <row r="71" spans="1:69">
      <c r="A71" s="99" t="str">
        <f>IFERROR(_xlfn.XLOOKUP($G71,通讯通路门店!$S$4:$S$993931,通讯通路门店!$A$4:$A$993931,0,0),"")</f>
        <v/>
      </c>
      <c r="B71" s="99" t="str">
        <f>IFERROR(_xlfn.XLOOKUP($G71,通讯通路门店!$S$4:$S$993931,通讯通路门店!$B$4:$B$993931,0,0),"")</f>
        <v/>
      </c>
      <c r="C71" s="99" t="str">
        <f>IFERROR(_xlfn.XLOOKUP($G71,通讯通路门店!$S$4:$S$993931,通讯通路门店!$C$4:$C$993931,0,0),"")</f>
        <v/>
      </c>
      <c r="D71" s="99" t="str">
        <f>IFERROR(_xlfn.XLOOKUP($G71,通讯通路门店!$S$4:$S$993931,通讯通路门店!$D$4:$D$993931,0,0),"")</f>
        <v/>
      </c>
      <c r="E71" s="83"/>
      <c r="F71" s="83"/>
      <c r="G71" s="101" t="e">
        <v>#N/A</v>
      </c>
      <c r="H71" s="102" t="str">
        <f>IFERROR(_xlfn.XLOOKUP($G71,通讯通路门店!$S$4:$S$993931,通讯通路门店!$R$4:$R$993931,0,0),"")</f>
        <v/>
      </c>
      <c r="I71" s="83"/>
      <c r="J71" s="83"/>
      <c r="K71" s="83"/>
      <c r="L71" s="83"/>
      <c r="M71" s="83"/>
      <c r="N71" s="83"/>
      <c r="O71" s="83"/>
      <c r="P71" s="83"/>
      <c r="Q71" s="83"/>
      <c r="R71" s="83"/>
      <c r="S71" s="83"/>
      <c r="T71" s="83"/>
      <c r="U71" s="99">
        <f>COUNTIF(通讯通路门店!$S:$S,$G71)</f>
        <v>0</v>
      </c>
      <c r="V71" s="99">
        <f>COUNTIFS(通讯通路门店!$S:$S,$G71,通讯通路门店!$J:$J,"综合卖场")</f>
        <v>0</v>
      </c>
      <c r="W71" s="99">
        <f>SUMIFS(通讯通路门店!$AJ:$AJ,通讯通路门店!$S:$S,通讯客户沙盘!$G71)</f>
        <v>0</v>
      </c>
      <c r="X71" s="99">
        <f t="shared" si="5"/>
        <v>0</v>
      </c>
      <c r="Y71" s="99">
        <f>COUNTIFS(通讯通路门店!$S:$S,$G71,通讯通路门店!$J:$J,"荣耀体验店")+COUNTIFS(通讯通路门店!$S:$S,$G71,通讯通路门店!$J:$J,"荣耀授权专卖店")</f>
        <v>0</v>
      </c>
      <c r="Z71" s="99">
        <f>COUNTIFS(通讯通路门店!$S:$S,$G71,通讯通路门店!$J:$J,"VIVO体验店")</f>
        <v>0</v>
      </c>
      <c r="AA71" s="99">
        <f>COUNTIFS(通讯通路门店!$S:$S,$G71,通讯通路门店!$J:$J,"OPPO体验店")</f>
        <v>0</v>
      </c>
      <c r="AB71" s="99">
        <f>COUNTIFS(通讯通路门店!$S:$S,$G71,通讯通路门店!$J:$J,"华为授权体验店")+COUNTIFS(通讯通路门店!$S:$S,$G71,通讯通路门店!$J:$J,"华为堡垒店")</f>
        <v>0</v>
      </c>
      <c r="AC71" s="99">
        <f>COUNTIFS(通讯通路门店!$S:$S,$G71,通讯通路门店!$J:$J,"小米体验店")</f>
        <v>0</v>
      </c>
      <c r="AD71" s="99">
        <f>COUNTIFS(通讯通路门店!$S:$S,$G71,通讯通路门店!$J:$J,"苹果体验店")</f>
        <v>0</v>
      </c>
      <c r="AE71" s="99">
        <f>COUNTIFS(通讯通路门店!$S:$S,$G71,通讯通路门店!$J:$J,"其他品牌专卖店")</f>
        <v>0</v>
      </c>
      <c r="AF71" s="99">
        <f>SUMIFS(通讯通路门店!$BI:$BI,通讯通路门店!$S:$S,$G71)</f>
        <v>0</v>
      </c>
      <c r="AG71" s="99">
        <f>SUMIFS(通讯通路门店!$BH:$BH,通讯通路门店!$S:$S,$G71)</f>
        <v>0</v>
      </c>
      <c r="AH71" s="99">
        <f t="shared" si="6"/>
        <v>0</v>
      </c>
      <c r="AI71" s="99">
        <f>SUMIFS(通讯通路门店!$BB:$BB,通讯通路门店!$S:$S,$G71)</f>
        <v>0</v>
      </c>
      <c r="AJ71" s="99">
        <f>SUMIFS(通讯通路门店!$BE:$BE,通讯通路门店!$S:$S,$G71)</f>
        <v>0</v>
      </c>
      <c r="AK71" s="99">
        <f>SUMIFS(通讯通路门店!$BG:$BG,通讯通路门店!$S:$S,$G71)</f>
        <v>0</v>
      </c>
      <c r="AL71" s="99">
        <f>SUMIFS(通讯通路门店!$BC:$BC,通讯通路门店!$S:$S,$G71)</f>
        <v>0</v>
      </c>
      <c r="AM71" s="99">
        <f>SUMIFS(通讯通路门店!$BD:$BD,通讯通路门店!$S:$S,$G71)</f>
        <v>0</v>
      </c>
      <c r="AN71" s="99">
        <f>SUMIFS(通讯通路门店!$BF:$BF,通讯通路门店!$S:$S,$G71)</f>
        <v>0</v>
      </c>
      <c r="AO71" s="99">
        <f t="shared" si="7"/>
        <v>0</v>
      </c>
      <c r="AP71" s="99">
        <f>SUMIFS(通讯通路门店!$K:$K,通讯通路门店!$S:$S,$G71)</f>
        <v>0</v>
      </c>
      <c r="AQ71" s="83"/>
      <c r="AR71" s="99">
        <f>SUMIFS(通讯通路门店!$T:$T,通讯通路门店!$S:$S,$G71)</f>
        <v>0</v>
      </c>
      <c r="AS71" s="99">
        <f>SUMIFS(通讯通路门店!$U:$U,通讯通路门店!$S:$S,$G71)</f>
        <v>0</v>
      </c>
      <c r="AT71" s="99">
        <f>SUMIFS(通讯通路门店!$V:$V,通讯通路门店!$S:$S,$G71)</f>
        <v>0</v>
      </c>
      <c r="AU71" s="99">
        <f>SUMIFS(通讯通路门店!$W:$W,通讯通路门店!$S:$S,$G71)</f>
        <v>0</v>
      </c>
      <c r="AV71" s="99">
        <f>SUMIFS(通讯通路门店!$Z:$Z,通讯通路门店!$S:$S,$G71)</f>
        <v>0</v>
      </c>
      <c r="AW71" s="99">
        <f>SUMIFS(通讯通路门店!$AB:$AB,通讯通路门店!$S:$S,$G71)</f>
        <v>0</v>
      </c>
      <c r="AX71" s="99">
        <f>SUMIFS(通讯通路门店!$X:$X,通讯通路门店!$S:$S,$G71)</f>
        <v>0</v>
      </c>
      <c r="AY71" s="99">
        <f>SUMIFS(通讯通路门店!$Y:$Y,通讯通路门店!$S:$S,$G71)</f>
        <v>0</v>
      </c>
      <c r="AZ71" s="99">
        <f>SUMIFS(通讯通路门店!$AA:$AA,通讯通路门店!$S:$S,$G71)</f>
        <v>0</v>
      </c>
      <c r="BA71" s="99">
        <f t="shared" si="8"/>
        <v>0</v>
      </c>
      <c r="BB71" s="99">
        <f t="shared" si="9"/>
        <v>0</v>
      </c>
      <c r="BC71" s="99">
        <f>SUMIFS(通讯通路门店!$W:$W,通讯通路门店!$S:$S,$G71,通讯通路门店!$J:$J,"荣耀体验店")+SUMIFS(通讯通路门店!$W:$W,通讯通路门店!$S:$S,$G71,通讯通路门店!$J:$J,"荣耀授权专卖店")</f>
        <v>0</v>
      </c>
      <c r="BD71" s="99">
        <f>SUMIFS(通讯通路门店!$Z:$Z,通讯通路门店!$S:$S,$G71,通讯通路门店!$J:$J,"VIVO体验店")</f>
        <v>0</v>
      </c>
      <c r="BE71" s="99">
        <f>SUMIFS(通讯通路门店!$AB:$AB,通讯通路门店!$S:$S,$G71,通讯通路门店!$J:$J,"OPPO体验店")</f>
        <v>0</v>
      </c>
      <c r="BF71" s="99">
        <f>SUMIFS(通讯通路门店!$X:$X,通讯通路门店!$S:$S,$G71,通讯通路门店!$J:$J,"华为授权体验店")+SUMIFS(通讯通路门店!$AA:$AA,通讯通路门店!$S:$S,$G71,通讯通路门店!$J:$J,"华为堡垒店")</f>
        <v>0</v>
      </c>
      <c r="BG71" s="99">
        <f>SUMIFS(通讯通路门店!$Y:$Y,通讯通路门店!$S:$S,$G71,通讯通路门店!$J:$J,"小米体验店")</f>
        <v>0</v>
      </c>
      <c r="BH71" s="99">
        <f>SUMIFS(通讯通路门店!$AA:$AA,通讯通路门店!$S:$S,$G71,通讯通路门店!$J:$J,"苹果体验店")</f>
        <v>0</v>
      </c>
      <c r="BI71" s="99">
        <f>SUMIFS(通讯通路门店!$K:$K,通讯通路门店!$S:$S,$G71,通讯通路门店!$J:$J,"其他品牌专卖店")</f>
        <v>0</v>
      </c>
      <c r="BJ71" s="99">
        <f>SUMIFS(通讯通路门店!$AC:$AC,通讯通路门店!$S:$S,$G71)</f>
        <v>0</v>
      </c>
      <c r="BK71" s="99">
        <f>SUMIFS(通讯通路门店!$AD:$AD,通讯通路门店!$S:$S,$G71)</f>
        <v>0</v>
      </c>
      <c r="BL71" s="99">
        <f>SUMIFS(通讯通路门店!$AE:$AE,通讯通路门店!$S:$S,$G71)</f>
        <v>0</v>
      </c>
      <c r="BM71" s="99">
        <f>SUMIFS(通讯通路门店!$AF:$AF,通讯通路门店!$S:$S,$G71)</f>
        <v>0</v>
      </c>
      <c r="BN71" s="99">
        <f>SUMIFS(通讯通路门店!$AG:$AG,通讯通路门店!$S:$S,$G71)</f>
        <v>0</v>
      </c>
      <c r="BO71" s="99">
        <f>SUMIFS(通讯通路门店!$AH:$AH,通讯通路门店!$S:$S,$G71)</f>
        <v>0</v>
      </c>
      <c r="BP71" s="99">
        <f>SUMIFS(通讯通路门店!$AI:$AI,通讯通路门店!$S:$S,$G71)</f>
        <v>0</v>
      </c>
      <c r="BQ71" s="83"/>
    </row>
    <row r="72" spans="1:69">
      <c r="A72" s="99" t="str">
        <f>IFERROR(_xlfn.XLOOKUP($G72,通讯通路门店!$S$4:$S$993931,通讯通路门店!$A$4:$A$993931,0,0),"")</f>
        <v/>
      </c>
      <c r="B72" s="99" t="str">
        <f>IFERROR(_xlfn.XLOOKUP($G72,通讯通路门店!$S$4:$S$993931,通讯通路门店!$B$4:$B$993931,0,0),"")</f>
        <v/>
      </c>
      <c r="C72" s="99" t="str">
        <f>IFERROR(_xlfn.XLOOKUP($G72,通讯通路门店!$S$4:$S$993931,通讯通路门店!$C$4:$C$993931,0,0),"")</f>
        <v/>
      </c>
      <c r="D72" s="99" t="str">
        <f>IFERROR(_xlfn.XLOOKUP($G72,通讯通路门店!$S$4:$S$993931,通讯通路门店!$D$4:$D$993931,0,0),"")</f>
        <v/>
      </c>
      <c r="E72" s="83"/>
      <c r="F72" s="83"/>
      <c r="G72" s="101" t="e">
        <v>#N/A</v>
      </c>
      <c r="H72" s="102" t="str">
        <f>IFERROR(_xlfn.XLOOKUP($G72,通讯通路门店!$S$4:$S$993931,通讯通路门店!$R$4:$R$993931,0,0),"")</f>
        <v/>
      </c>
      <c r="I72" s="83"/>
      <c r="J72" s="83"/>
      <c r="K72" s="83"/>
      <c r="L72" s="83"/>
      <c r="M72" s="83"/>
      <c r="N72" s="83"/>
      <c r="O72" s="83"/>
      <c r="P72" s="83"/>
      <c r="Q72" s="83"/>
      <c r="R72" s="83"/>
      <c r="S72" s="83"/>
      <c r="T72" s="83"/>
      <c r="U72" s="99">
        <f>COUNTIF(通讯通路门店!$S:$S,$G72)</f>
        <v>0</v>
      </c>
      <c r="V72" s="99">
        <f>COUNTIFS(通讯通路门店!$S:$S,$G72,通讯通路门店!$J:$J,"综合卖场")</f>
        <v>0</v>
      </c>
      <c r="W72" s="99">
        <f>SUMIFS(通讯通路门店!$AJ:$AJ,通讯通路门店!$S:$S,通讯客户沙盘!$G72)</f>
        <v>0</v>
      </c>
      <c r="X72" s="99">
        <f t="shared" si="5"/>
        <v>0</v>
      </c>
      <c r="Y72" s="99">
        <f>COUNTIFS(通讯通路门店!$S:$S,$G72,通讯通路门店!$J:$J,"荣耀体验店")+COUNTIFS(通讯通路门店!$S:$S,$G72,通讯通路门店!$J:$J,"荣耀授权专卖店")</f>
        <v>0</v>
      </c>
      <c r="Z72" s="99">
        <f>COUNTIFS(通讯通路门店!$S:$S,$G72,通讯通路门店!$J:$J,"VIVO体验店")</f>
        <v>0</v>
      </c>
      <c r="AA72" s="99">
        <f>COUNTIFS(通讯通路门店!$S:$S,$G72,通讯通路门店!$J:$J,"OPPO体验店")</f>
        <v>0</v>
      </c>
      <c r="AB72" s="99">
        <f>COUNTIFS(通讯通路门店!$S:$S,$G72,通讯通路门店!$J:$J,"华为授权体验店")+COUNTIFS(通讯通路门店!$S:$S,$G72,通讯通路门店!$J:$J,"华为堡垒店")</f>
        <v>0</v>
      </c>
      <c r="AC72" s="99">
        <f>COUNTIFS(通讯通路门店!$S:$S,$G72,通讯通路门店!$J:$J,"小米体验店")</f>
        <v>0</v>
      </c>
      <c r="AD72" s="99">
        <f>COUNTIFS(通讯通路门店!$S:$S,$G72,通讯通路门店!$J:$J,"苹果体验店")</f>
        <v>0</v>
      </c>
      <c r="AE72" s="99">
        <f>COUNTIFS(通讯通路门店!$S:$S,$G72,通讯通路门店!$J:$J,"其他品牌专卖店")</f>
        <v>0</v>
      </c>
      <c r="AF72" s="99">
        <f>SUMIFS(通讯通路门店!$BI:$BI,通讯通路门店!$S:$S,$G72)</f>
        <v>0</v>
      </c>
      <c r="AG72" s="99">
        <f>SUMIFS(通讯通路门店!$BH:$BH,通讯通路门店!$S:$S,$G72)</f>
        <v>0</v>
      </c>
      <c r="AH72" s="99">
        <f t="shared" si="6"/>
        <v>0</v>
      </c>
      <c r="AI72" s="99">
        <f>SUMIFS(通讯通路门店!$BB:$BB,通讯通路门店!$S:$S,$G72)</f>
        <v>0</v>
      </c>
      <c r="AJ72" s="99">
        <f>SUMIFS(通讯通路门店!$BE:$BE,通讯通路门店!$S:$S,$G72)</f>
        <v>0</v>
      </c>
      <c r="AK72" s="99">
        <f>SUMIFS(通讯通路门店!$BG:$BG,通讯通路门店!$S:$S,$G72)</f>
        <v>0</v>
      </c>
      <c r="AL72" s="99">
        <f>SUMIFS(通讯通路门店!$BC:$BC,通讯通路门店!$S:$S,$G72)</f>
        <v>0</v>
      </c>
      <c r="AM72" s="99">
        <f>SUMIFS(通讯通路门店!$BD:$BD,通讯通路门店!$S:$S,$G72)</f>
        <v>0</v>
      </c>
      <c r="AN72" s="99">
        <f>SUMIFS(通讯通路门店!$BF:$BF,通讯通路门店!$S:$S,$G72)</f>
        <v>0</v>
      </c>
      <c r="AO72" s="99">
        <f t="shared" si="7"/>
        <v>0</v>
      </c>
      <c r="AP72" s="99">
        <f>SUMIFS(通讯通路门店!$K:$K,通讯通路门店!$S:$S,$G72)</f>
        <v>0</v>
      </c>
      <c r="AQ72" s="83"/>
      <c r="AR72" s="99">
        <f>SUMIFS(通讯通路门店!$T:$T,通讯通路门店!$S:$S,$G72)</f>
        <v>0</v>
      </c>
      <c r="AS72" s="99">
        <f>SUMIFS(通讯通路门店!$U:$U,通讯通路门店!$S:$S,$G72)</f>
        <v>0</v>
      </c>
      <c r="AT72" s="99">
        <f>SUMIFS(通讯通路门店!$V:$V,通讯通路门店!$S:$S,$G72)</f>
        <v>0</v>
      </c>
      <c r="AU72" s="99">
        <f>SUMIFS(通讯通路门店!$W:$W,通讯通路门店!$S:$S,$G72)</f>
        <v>0</v>
      </c>
      <c r="AV72" s="99">
        <f>SUMIFS(通讯通路门店!$Z:$Z,通讯通路门店!$S:$S,$G72)</f>
        <v>0</v>
      </c>
      <c r="AW72" s="99">
        <f>SUMIFS(通讯通路门店!$AB:$AB,通讯通路门店!$S:$S,$G72)</f>
        <v>0</v>
      </c>
      <c r="AX72" s="99">
        <f>SUMIFS(通讯通路门店!$X:$X,通讯通路门店!$S:$S,$G72)</f>
        <v>0</v>
      </c>
      <c r="AY72" s="99">
        <f>SUMIFS(通讯通路门店!$Y:$Y,通讯通路门店!$S:$S,$G72)</f>
        <v>0</v>
      </c>
      <c r="AZ72" s="99">
        <f>SUMIFS(通讯通路门店!$AA:$AA,通讯通路门店!$S:$S,$G72)</f>
        <v>0</v>
      </c>
      <c r="BA72" s="99">
        <f t="shared" si="8"/>
        <v>0</v>
      </c>
      <c r="BB72" s="99">
        <f t="shared" si="9"/>
        <v>0</v>
      </c>
      <c r="BC72" s="99">
        <f>SUMIFS(通讯通路门店!$W:$W,通讯通路门店!$S:$S,$G72,通讯通路门店!$J:$J,"荣耀体验店")+SUMIFS(通讯通路门店!$W:$W,通讯通路门店!$S:$S,$G72,通讯通路门店!$J:$J,"荣耀授权专卖店")</f>
        <v>0</v>
      </c>
      <c r="BD72" s="99">
        <f>SUMIFS(通讯通路门店!$Z:$Z,通讯通路门店!$S:$S,$G72,通讯通路门店!$J:$J,"VIVO体验店")</f>
        <v>0</v>
      </c>
      <c r="BE72" s="99">
        <f>SUMIFS(通讯通路门店!$AB:$AB,通讯通路门店!$S:$S,$G72,通讯通路门店!$J:$J,"OPPO体验店")</f>
        <v>0</v>
      </c>
      <c r="BF72" s="99">
        <f>SUMIFS(通讯通路门店!$X:$X,通讯通路门店!$S:$S,$G72,通讯通路门店!$J:$J,"华为授权体验店")+SUMIFS(通讯通路门店!$AA:$AA,通讯通路门店!$S:$S,$G72,通讯通路门店!$J:$J,"华为堡垒店")</f>
        <v>0</v>
      </c>
      <c r="BG72" s="99">
        <f>SUMIFS(通讯通路门店!$Y:$Y,通讯通路门店!$S:$S,$G72,通讯通路门店!$J:$J,"小米体验店")</f>
        <v>0</v>
      </c>
      <c r="BH72" s="99">
        <f>SUMIFS(通讯通路门店!$AA:$AA,通讯通路门店!$S:$S,$G72,通讯通路门店!$J:$J,"苹果体验店")</f>
        <v>0</v>
      </c>
      <c r="BI72" s="99">
        <f>SUMIFS(通讯通路门店!$K:$K,通讯通路门店!$S:$S,$G72,通讯通路门店!$J:$J,"其他品牌专卖店")</f>
        <v>0</v>
      </c>
      <c r="BJ72" s="99">
        <f>SUMIFS(通讯通路门店!$AC:$AC,通讯通路门店!$S:$S,$G72)</f>
        <v>0</v>
      </c>
      <c r="BK72" s="99">
        <f>SUMIFS(通讯通路门店!$AD:$AD,通讯通路门店!$S:$S,$G72)</f>
        <v>0</v>
      </c>
      <c r="BL72" s="99">
        <f>SUMIFS(通讯通路门店!$AE:$AE,通讯通路门店!$S:$S,$G72)</f>
        <v>0</v>
      </c>
      <c r="BM72" s="99">
        <f>SUMIFS(通讯通路门店!$AF:$AF,通讯通路门店!$S:$S,$G72)</f>
        <v>0</v>
      </c>
      <c r="BN72" s="99">
        <f>SUMIFS(通讯通路门店!$AG:$AG,通讯通路门店!$S:$S,$G72)</f>
        <v>0</v>
      </c>
      <c r="BO72" s="99">
        <f>SUMIFS(通讯通路门店!$AH:$AH,通讯通路门店!$S:$S,$G72)</f>
        <v>0</v>
      </c>
      <c r="BP72" s="99">
        <f>SUMIFS(通讯通路门店!$AI:$AI,通讯通路门店!$S:$S,$G72)</f>
        <v>0</v>
      </c>
      <c r="BQ72" s="83"/>
    </row>
    <row r="73" spans="1:69">
      <c r="A73" s="99" t="str">
        <f>IFERROR(_xlfn.XLOOKUP($G73,通讯通路门店!$S$4:$S$993931,通讯通路门店!$A$4:$A$993931,0,0),"")</f>
        <v/>
      </c>
      <c r="B73" s="99" t="str">
        <f>IFERROR(_xlfn.XLOOKUP($G73,通讯通路门店!$S$4:$S$993931,通讯通路门店!$B$4:$B$993931,0,0),"")</f>
        <v/>
      </c>
      <c r="C73" s="99" t="str">
        <f>IFERROR(_xlfn.XLOOKUP($G73,通讯通路门店!$S$4:$S$993931,通讯通路门店!$C$4:$C$993931,0,0),"")</f>
        <v/>
      </c>
      <c r="D73" s="99" t="str">
        <f>IFERROR(_xlfn.XLOOKUP($G73,通讯通路门店!$S$4:$S$993931,通讯通路门店!$D$4:$D$993931,0,0),"")</f>
        <v/>
      </c>
      <c r="E73" s="83"/>
      <c r="F73" s="83"/>
      <c r="G73" s="101" t="e">
        <v>#N/A</v>
      </c>
      <c r="H73" s="102" t="str">
        <f>IFERROR(_xlfn.XLOOKUP($G73,通讯通路门店!$S$4:$S$993931,通讯通路门店!$R$4:$R$993931,0,0),"")</f>
        <v/>
      </c>
      <c r="I73" s="83"/>
      <c r="J73" s="83"/>
      <c r="K73" s="83"/>
      <c r="L73" s="83"/>
      <c r="M73" s="83"/>
      <c r="N73" s="83"/>
      <c r="O73" s="83"/>
      <c r="P73" s="83"/>
      <c r="Q73" s="83"/>
      <c r="R73" s="83"/>
      <c r="S73" s="83"/>
      <c r="T73" s="83"/>
      <c r="U73" s="99">
        <f>COUNTIF(通讯通路门店!$S:$S,$G73)</f>
        <v>0</v>
      </c>
      <c r="V73" s="99">
        <f>COUNTIFS(通讯通路门店!$S:$S,$G73,通讯通路门店!$J:$J,"综合卖场")</f>
        <v>0</v>
      </c>
      <c r="W73" s="99">
        <f>SUMIFS(通讯通路门店!$AJ:$AJ,通讯通路门店!$S:$S,通讯客户沙盘!$G73)</f>
        <v>0</v>
      </c>
      <c r="X73" s="99">
        <f t="shared" si="5"/>
        <v>0</v>
      </c>
      <c r="Y73" s="99">
        <f>COUNTIFS(通讯通路门店!$S:$S,$G73,通讯通路门店!$J:$J,"荣耀体验店")+COUNTIFS(通讯通路门店!$S:$S,$G73,通讯通路门店!$J:$J,"荣耀授权专卖店")</f>
        <v>0</v>
      </c>
      <c r="Z73" s="99">
        <f>COUNTIFS(通讯通路门店!$S:$S,$G73,通讯通路门店!$J:$J,"VIVO体验店")</f>
        <v>0</v>
      </c>
      <c r="AA73" s="99">
        <f>COUNTIFS(通讯通路门店!$S:$S,$G73,通讯通路门店!$J:$J,"OPPO体验店")</f>
        <v>0</v>
      </c>
      <c r="AB73" s="99">
        <f>COUNTIFS(通讯通路门店!$S:$S,$G73,通讯通路门店!$J:$J,"华为授权体验店")+COUNTIFS(通讯通路门店!$S:$S,$G73,通讯通路门店!$J:$J,"华为堡垒店")</f>
        <v>0</v>
      </c>
      <c r="AC73" s="99">
        <f>COUNTIFS(通讯通路门店!$S:$S,$G73,通讯通路门店!$J:$J,"小米体验店")</f>
        <v>0</v>
      </c>
      <c r="AD73" s="99">
        <f>COUNTIFS(通讯通路门店!$S:$S,$G73,通讯通路门店!$J:$J,"苹果体验店")</f>
        <v>0</v>
      </c>
      <c r="AE73" s="99">
        <f>COUNTIFS(通讯通路门店!$S:$S,$G73,通讯通路门店!$J:$J,"其他品牌专卖店")</f>
        <v>0</v>
      </c>
      <c r="AF73" s="99">
        <f>SUMIFS(通讯通路门店!$BI:$BI,通讯通路门店!$S:$S,$G73)</f>
        <v>0</v>
      </c>
      <c r="AG73" s="99">
        <f>SUMIFS(通讯通路门店!$BH:$BH,通讯通路门店!$S:$S,$G73)</f>
        <v>0</v>
      </c>
      <c r="AH73" s="99">
        <f t="shared" si="6"/>
        <v>0</v>
      </c>
      <c r="AI73" s="99">
        <f>SUMIFS(通讯通路门店!$BB:$BB,通讯通路门店!$S:$S,$G73)</f>
        <v>0</v>
      </c>
      <c r="AJ73" s="99">
        <f>SUMIFS(通讯通路门店!$BE:$BE,通讯通路门店!$S:$S,$G73)</f>
        <v>0</v>
      </c>
      <c r="AK73" s="99">
        <f>SUMIFS(通讯通路门店!$BG:$BG,通讯通路门店!$S:$S,$G73)</f>
        <v>0</v>
      </c>
      <c r="AL73" s="99">
        <f>SUMIFS(通讯通路门店!$BC:$BC,通讯通路门店!$S:$S,$G73)</f>
        <v>0</v>
      </c>
      <c r="AM73" s="99">
        <f>SUMIFS(通讯通路门店!$BD:$BD,通讯通路门店!$S:$S,$G73)</f>
        <v>0</v>
      </c>
      <c r="AN73" s="99">
        <f>SUMIFS(通讯通路门店!$BF:$BF,通讯通路门店!$S:$S,$G73)</f>
        <v>0</v>
      </c>
      <c r="AO73" s="99">
        <f t="shared" si="7"/>
        <v>0</v>
      </c>
      <c r="AP73" s="99">
        <f>SUMIFS(通讯通路门店!$K:$K,通讯通路门店!$S:$S,$G73)</f>
        <v>0</v>
      </c>
      <c r="AQ73" s="83"/>
      <c r="AR73" s="99">
        <f>SUMIFS(通讯通路门店!$T:$T,通讯通路门店!$S:$S,$G73)</f>
        <v>0</v>
      </c>
      <c r="AS73" s="99">
        <f>SUMIFS(通讯通路门店!$U:$U,通讯通路门店!$S:$S,$G73)</f>
        <v>0</v>
      </c>
      <c r="AT73" s="99">
        <f>SUMIFS(通讯通路门店!$V:$V,通讯通路门店!$S:$S,$G73)</f>
        <v>0</v>
      </c>
      <c r="AU73" s="99">
        <f>SUMIFS(通讯通路门店!$W:$W,通讯通路门店!$S:$S,$G73)</f>
        <v>0</v>
      </c>
      <c r="AV73" s="99">
        <f>SUMIFS(通讯通路门店!$Z:$Z,通讯通路门店!$S:$S,$G73)</f>
        <v>0</v>
      </c>
      <c r="AW73" s="99">
        <f>SUMIFS(通讯通路门店!$AB:$AB,通讯通路门店!$S:$S,$G73)</f>
        <v>0</v>
      </c>
      <c r="AX73" s="99">
        <f>SUMIFS(通讯通路门店!$X:$X,通讯通路门店!$S:$S,$G73)</f>
        <v>0</v>
      </c>
      <c r="AY73" s="99">
        <f>SUMIFS(通讯通路门店!$Y:$Y,通讯通路门店!$S:$S,$G73)</f>
        <v>0</v>
      </c>
      <c r="AZ73" s="99">
        <f>SUMIFS(通讯通路门店!$AA:$AA,通讯通路门店!$S:$S,$G73)</f>
        <v>0</v>
      </c>
      <c r="BA73" s="99">
        <f t="shared" si="8"/>
        <v>0</v>
      </c>
      <c r="BB73" s="99">
        <f t="shared" si="9"/>
        <v>0</v>
      </c>
      <c r="BC73" s="99">
        <f>SUMIFS(通讯通路门店!$W:$W,通讯通路门店!$S:$S,$G73,通讯通路门店!$J:$J,"荣耀体验店")+SUMIFS(通讯通路门店!$W:$W,通讯通路门店!$S:$S,$G73,通讯通路门店!$J:$J,"荣耀授权专卖店")</f>
        <v>0</v>
      </c>
      <c r="BD73" s="99">
        <f>SUMIFS(通讯通路门店!$Z:$Z,通讯通路门店!$S:$S,$G73,通讯通路门店!$J:$J,"VIVO体验店")</f>
        <v>0</v>
      </c>
      <c r="BE73" s="99">
        <f>SUMIFS(通讯通路门店!$AB:$AB,通讯通路门店!$S:$S,$G73,通讯通路门店!$J:$J,"OPPO体验店")</f>
        <v>0</v>
      </c>
      <c r="BF73" s="99">
        <f>SUMIFS(通讯通路门店!$X:$X,通讯通路门店!$S:$S,$G73,通讯通路门店!$J:$J,"华为授权体验店")+SUMIFS(通讯通路门店!$AA:$AA,通讯通路门店!$S:$S,$G73,通讯通路门店!$J:$J,"华为堡垒店")</f>
        <v>0</v>
      </c>
      <c r="BG73" s="99">
        <f>SUMIFS(通讯通路门店!$Y:$Y,通讯通路门店!$S:$S,$G73,通讯通路门店!$J:$J,"小米体验店")</f>
        <v>0</v>
      </c>
      <c r="BH73" s="99">
        <f>SUMIFS(通讯通路门店!$AA:$AA,通讯通路门店!$S:$S,$G73,通讯通路门店!$J:$J,"苹果体验店")</f>
        <v>0</v>
      </c>
      <c r="BI73" s="99">
        <f>SUMIFS(通讯通路门店!$K:$K,通讯通路门店!$S:$S,$G73,通讯通路门店!$J:$J,"其他品牌专卖店")</f>
        <v>0</v>
      </c>
      <c r="BJ73" s="99">
        <f>SUMIFS(通讯通路门店!$AC:$AC,通讯通路门店!$S:$S,$G73)</f>
        <v>0</v>
      </c>
      <c r="BK73" s="99">
        <f>SUMIFS(通讯通路门店!$AD:$AD,通讯通路门店!$S:$S,$G73)</f>
        <v>0</v>
      </c>
      <c r="BL73" s="99">
        <f>SUMIFS(通讯通路门店!$AE:$AE,通讯通路门店!$S:$S,$G73)</f>
        <v>0</v>
      </c>
      <c r="BM73" s="99">
        <f>SUMIFS(通讯通路门店!$AF:$AF,通讯通路门店!$S:$S,$G73)</f>
        <v>0</v>
      </c>
      <c r="BN73" s="99">
        <f>SUMIFS(通讯通路门店!$AG:$AG,通讯通路门店!$S:$S,$G73)</f>
        <v>0</v>
      </c>
      <c r="BO73" s="99">
        <f>SUMIFS(通讯通路门店!$AH:$AH,通讯通路门店!$S:$S,$G73)</f>
        <v>0</v>
      </c>
      <c r="BP73" s="99">
        <f>SUMIFS(通讯通路门店!$AI:$AI,通讯通路门店!$S:$S,$G73)</f>
        <v>0</v>
      </c>
      <c r="BQ73" s="83"/>
    </row>
    <row r="74" spans="1:69">
      <c r="A74" s="99" t="str">
        <f>IFERROR(_xlfn.XLOOKUP($G74,通讯通路门店!$S$4:$S$993931,通讯通路门店!$A$4:$A$993931,0,0),"")</f>
        <v/>
      </c>
      <c r="B74" s="99" t="str">
        <f>IFERROR(_xlfn.XLOOKUP($G74,通讯通路门店!$S$4:$S$993931,通讯通路门店!$B$4:$B$993931,0,0),"")</f>
        <v/>
      </c>
      <c r="C74" s="99" t="str">
        <f>IFERROR(_xlfn.XLOOKUP($G74,通讯通路门店!$S$4:$S$993931,通讯通路门店!$C$4:$C$993931,0,0),"")</f>
        <v/>
      </c>
      <c r="D74" s="99" t="str">
        <f>IFERROR(_xlfn.XLOOKUP($G74,通讯通路门店!$S$4:$S$993931,通讯通路门店!$D$4:$D$993931,0,0),"")</f>
        <v/>
      </c>
      <c r="E74" s="83"/>
      <c r="F74" s="83"/>
      <c r="G74" s="101" t="e">
        <v>#N/A</v>
      </c>
      <c r="H74" s="102" t="str">
        <f>IFERROR(_xlfn.XLOOKUP($G74,通讯通路门店!$S$4:$S$993931,通讯通路门店!$R$4:$R$993931,0,0),"")</f>
        <v/>
      </c>
      <c r="I74" s="83"/>
      <c r="J74" s="83"/>
      <c r="K74" s="83"/>
      <c r="L74" s="83"/>
      <c r="M74" s="83"/>
      <c r="N74" s="83"/>
      <c r="O74" s="83"/>
      <c r="P74" s="83"/>
      <c r="Q74" s="83"/>
      <c r="R74" s="83"/>
      <c r="S74" s="83"/>
      <c r="T74" s="83"/>
      <c r="U74" s="99">
        <f>COUNTIF(通讯通路门店!$S:$S,$G74)</f>
        <v>0</v>
      </c>
      <c r="V74" s="99">
        <f>COUNTIFS(通讯通路门店!$S:$S,$G74,通讯通路门店!$J:$J,"综合卖场")</f>
        <v>0</v>
      </c>
      <c r="W74" s="99">
        <f>SUMIFS(通讯通路门店!$AJ:$AJ,通讯通路门店!$S:$S,通讯客户沙盘!$G74)</f>
        <v>0</v>
      </c>
      <c r="X74" s="99">
        <f t="shared" si="5"/>
        <v>0</v>
      </c>
      <c r="Y74" s="99">
        <f>COUNTIFS(通讯通路门店!$S:$S,$G74,通讯通路门店!$J:$J,"荣耀体验店")+COUNTIFS(通讯通路门店!$S:$S,$G74,通讯通路门店!$J:$J,"荣耀授权专卖店")</f>
        <v>0</v>
      </c>
      <c r="Z74" s="99">
        <f>COUNTIFS(通讯通路门店!$S:$S,$G74,通讯通路门店!$J:$J,"VIVO体验店")</f>
        <v>0</v>
      </c>
      <c r="AA74" s="99">
        <f>COUNTIFS(通讯通路门店!$S:$S,$G74,通讯通路门店!$J:$J,"OPPO体验店")</f>
        <v>0</v>
      </c>
      <c r="AB74" s="99">
        <f>COUNTIFS(通讯通路门店!$S:$S,$G74,通讯通路门店!$J:$J,"华为授权体验店")+COUNTIFS(通讯通路门店!$S:$S,$G74,通讯通路门店!$J:$J,"华为堡垒店")</f>
        <v>0</v>
      </c>
      <c r="AC74" s="99">
        <f>COUNTIFS(通讯通路门店!$S:$S,$G74,通讯通路门店!$J:$J,"小米体验店")</f>
        <v>0</v>
      </c>
      <c r="AD74" s="99">
        <f>COUNTIFS(通讯通路门店!$S:$S,$G74,通讯通路门店!$J:$J,"苹果体验店")</f>
        <v>0</v>
      </c>
      <c r="AE74" s="99">
        <f>COUNTIFS(通讯通路门店!$S:$S,$G74,通讯通路门店!$J:$J,"其他品牌专卖店")</f>
        <v>0</v>
      </c>
      <c r="AF74" s="99">
        <f>SUMIFS(通讯通路门店!$BI:$BI,通讯通路门店!$S:$S,$G74)</f>
        <v>0</v>
      </c>
      <c r="AG74" s="99">
        <f>SUMIFS(通讯通路门店!$BH:$BH,通讯通路门店!$S:$S,$G74)</f>
        <v>0</v>
      </c>
      <c r="AH74" s="99">
        <f t="shared" si="6"/>
        <v>0</v>
      </c>
      <c r="AI74" s="99">
        <f>SUMIFS(通讯通路门店!$BB:$BB,通讯通路门店!$S:$S,$G74)</f>
        <v>0</v>
      </c>
      <c r="AJ74" s="99">
        <f>SUMIFS(通讯通路门店!$BE:$BE,通讯通路门店!$S:$S,$G74)</f>
        <v>0</v>
      </c>
      <c r="AK74" s="99">
        <f>SUMIFS(通讯通路门店!$BG:$BG,通讯通路门店!$S:$S,$G74)</f>
        <v>0</v>
      </c>
      <c r="AL74" s="99">
        <f>SUMIFS(通讯通路门店!$BC:$BC,通讯通路门店!$S:$S,$G74)</f>
        <v>0</v>
      </c>
      <c r="AM74" s="99">
        <f>SUMIFS(通讯通路门店!$BD:$BD,通讯通路门店!$S:$S,$G74)</f>
        <v>0</v>
      </c>
      <c r="AN74" s="99">
        <f>SUMIFS(通讯通路门店!$BF:$BF,通讯通路门店!$S:$S,$G74)</f>
        <v>0</v>
      </c>
      <c r="AO74" s="99">
        <f t="shared" si="7"/>
        <v>0</v>
      </c>
      <c r="AP74" s="99">
        <f>SUMIFS(通讯通路门店!$K:$K,通讯通路门店!$S:$S,$G74)</f>
        <v>0</v>
      </c>
      <c r="AQ74" s="83"/>
      <c r="AR74" s="99">
        <f>SUMIFS(通讯通路门店!$T:$T,通讯通路门店!$S:$S,$G74)</f>
        <v>0</v>
      </c>
      <c r="AS74" s="99">
        <f>SUMIFS(通讯通路门店!$U:$U,通讯通路门店!$S:$S,$G74)</f>
        <v>0</v>
      </c>
      <c r="AT74" s="99">
        <f>SUMIFS(通讯通路门店!$V:$V,通讯通路门店!$S:$S,$G74)</f>
        <v>0</v>
      </c>
      <c r="AU74" s="99">
        <f>SUMIFS(通讯通路门店!$W:$W,通讯通路门店!$S:$S,$G74)</f>
        <v>0</v>
      </c>
      <c r="AV74" s="99">
        <f>SUMIFS(通讯通路门店!$Z:$Z,通讯通路门店!$S:$S,$G74)</f>
        <v>0</v>
      </c>
      <c r="AW74" s="99">
        <f>SUMIFS(通讯通路门店!$AB:$AB,通讯通路门店!$S:$S,$G74)</f>
        <v>0</v>
      </c>
      <c r="AX74" s="99">
        <f>SUMIFS(通讯通路门店!$X:$X,通讯通路门店!$S:$S,$G74)</f>
        <v>0</v>
      </c>
      <c r="AY74" s="99">
        <f>SUMIFS(通讯通路门店!$Y:$Y,通讯通路门店!$S:$S,$G74)</f>
        <v>0</v>
      </c>
      <c r="AZ74" s="99">
        <f>SUMIFS(通讯通路门店!$AA:$AA,通讯通路门店!$S:$S,$G74)</f>
        <v>0</v>
      </c>
      <c r="BA74" s="99">
        <f t="shared" si="8"/>
        <v>0</v>
      </c>
      <c r="BB74" s="99">
        <f t="shared" si="9"/>
        <v>0</v>
      </c>
      <c r="BC74" s="99">
        <f>SUMIFS(通讯通路门店!$W:$W,通讯通路门店!$S:$S,$G74,通讯通路门店!$J:$J,"荣耀体验店")+SUMIFS(通讯通路门店!$W:$W,通讯通路门店!$S:$S,$G74,通讯通路门店!$J:$J,"荣耀授权专卖店")</f>
        <v>0</v>
      </c>
      <c r="BD74" s="99">
        <f>SUMIFS(通讯通路门店!$Z:$Z,通讯通路门店!$S:$S,$G74,通讯通路门店!$J:$J,"VIVO体验店")</f>
        <v>0</v>
      </c>
      <c r="BE74" s="99">
        <f>SUMIFS(通讯通路门店!$AB:$AB,通讯通路门店!$S:$S,$G74,通讯通路门店!$J:$J,"OPPO体验店")</f>
        <v>0</v>
      </c>
      <c r="BF74" s="99">
        <f>SUMIFS(通讯通路门店!$X:$X,通讯通路门店!$S:$S,$G74,通讯通路门店!$J:$J,"华为授权体验店")+SUMIFS(通讯通路门店!$AA:$AA,通讯通路门店!$S:$S,$G74,通讯通路门店!$J:$J,"华为堡垒店")</f>
        <v>0</v>
      </c>
      <c r="BG74" s="99">
        <f>SUMIFS(通讯通路门店!$Y:$Y,通讯通路门店!$S:$S,$G74,通讯通路门店!$J:$J,"小米体验店")</f>
        <v>0</v>
      </c>
      <c r="BH74" s="99">
        <f>SUMIFS(通讯通路门店!$AA:$AA,通讯通路门店!$S:$S,$G74,通讯通路门店!$J:$J,"苹果体验店")</f>
        <v>0</v>
      </c>
      <c r="BI74" s="99">
        <f>SUMIFS(通讯通路门店!$K:$K,通讯通路门店!$S:$S,$G74,通讯通路门店!$J:$J,"其他品牌专卖店")</f>
        <v>0</v>
      </c>
      <c r="BJ74" s="99">
        <f>SUMIFS(通讯通路门店!$AC:$AC,通讯通路门店!$S:$S,$G74)</f>
        <v>0</v>
      </c>
      <c r="BK74" s="99">
        <f>SUMIFS(通讯通路门店!$AD:$AD,通讯通路门店!$S:$S,$G74)</f>
        <v>0</v>
      </c>
      <c r="BL74" s="99">
        <f>SUMIFS(通讯通路门店!$AE:$AE,通讯通路门店!$S:$S,$G74)</f>
        <v>0</v>
      </c>
      <c r="BM74" s="99">
        <f>SUMIFS(通讯通路门店!$AF:$AF,通讯通路门店!$S:$S,$G74)</f>
        <v>0</v>
      </c>
      <c r="BN74" s="99">
        <f>SUMIFS(通讯通路门店!$AG:$AG,通讯通路门店!$S:$S,$G74)</f>
        <v>0</v>
      </c>
      <c r="BO74" s="99">
        <f>SUMIFS(通讯通路门店!$AH:$AH,通讯通路门店!$S:$S,$G74)</f>
        <v>0</v>
      </c>
      <c r="BP74" s="99">
        <f>SUMIFS(通讯通路门店!$AI:$AI,通讯通路门店!$S:$S,$G74)</f>
        <v>0</v>
      </c>
      <c r="BQ74" s="83"/>
    </row>
    <row r="75" spans="1:69">
      <c r="A75" s="99" t="str">
        <f>IFERROR(_xlfn.XLOOKUP($G75,通讯通路门店!$S$4:$S$993931,通讯通路门店!$A$4:$A$993931,0,0),"")</f>
        <v/>
      </c>
      <c r="B75" s="99" t="str">
        <f>IFERROR(_xlfn.XLOOKUP($G75,通讯通路门店!$S$4:$S$993931,通讯通路门店!$B$4:$B$993931,0,0),"")</f>
        <v/>
      </c>
      <c r="C75" s="99" t="str">
        <f>IFERROR(_xlfn.XLOOKUP($G75,通讯通路门店!$S$4:$S$993931,通讯通路门店!$C$4:$C$993931,0,0),"")</f>
        <v/>
      </c>
      <c r="D75" s="99" t="str">
        <f>IFERROR(_xlfn.XLOOKUP($G75,通讯通路门店!$S$4:$S$993931,通讯通路门店!$D$4:$D$993931,0,0),"")</f>
        <v/>
      </c>
      <c r="E75" s="83"/>
      <c r="F75" s="83"/>
      <c r="G75" s="101" t="e">
        <v>#N/A</v>
      </c>
      <c r="H75" s="102" t="str">
        <f>IFERROR(_xlfn.XLOOKUP($G75,通讯通路门店!$S$4:$S$993931,通讯通路门店!$R$4:$R$993931,0,0),"")</f>
        <v/>
      </c>
      <c r="I75" s="83"/>
      <c r="J75" s="83"/>
      <c r="K75" s="83"/>
      <c r="L75" s="83"/>
      <c r="M75" s="83"/>
      <c r="N75" s="83"/>
      <c r="O75" s="83"/>
      <c r="P75" s="83"/>
      <c r="Q75" s="83"/>
      <c r="R75" s="83"/>
      <c r="S75" s="83"/>
      <c r="T75" s="83"/>
      <c r="U75" s="99">
        <f>COUNTIF(通讯通路门店!$S:$S,$G75)</f>
        <v>0</v>
      </c>
      <c r="V75" s="99">
        <f>COUNTIFS(通讯通路门店!$S:$S,$G75,通讯通路门店!$J:$J,"综合卖场")</f>
        <v>0</v>
      </c>
      <c r="W75" s="99">
        <f>SUMIFS(通讯通路门店!$AJ:$AJ,通讯通路门店!$S:$S,通讯客户沙盘!$G75)</f>
        <v>0</v>
      </c>
      <c r="X75" s="99">
        <f t="shared" si="5"/>
        <v>0</v>
      </c>
      <c r="Y75" s="99">
        <f>COUNTIFS(通讯通路门店!$S:$S,$G75,通讯通路门店!$J:$J,"荣耀体验店")+COUNTIFS(通讯通路门店!$S:$S,$G75,通讯通路门店!$J:$J,"荣耀授权专卖店")</f>
        <v>0</v>
      </c>
      <c r="Z75" s="99">
        <f>COUNTIFS(通讯通路门店!$S:$S,$G75,通讯通路门店!$J:$J,"VIVO体验店")</f>
        <v>0</v>
      </c>
      <c r="AA75" s="99">
        <f>COUNTIFS(通讯通路门店!$S:$S,$G75,通讯通路门店!$J:$J,"OPPO体验店")</f>
        <v>0</v>
      </c>
      <c r="AB75" s="99">
        <f>COUNTIFS(通讯通路门店!$S:$S,$G75,通讯通路门店!$J:$J,"华为授权体验店")+COUNTIFS(通讯通路门店!$S:$S,$G75,通讯通路门店!$J:$J,"华为堡垒店")</f>
        <v>0</v>
      </c>
      <c r="AC75" s="99">
        <f>COUNTIFS(通讯通路门店!$S:$S,$G75,通讯通路门店!$J:$J,"小米体验店")</f>
        <v>0</v>
      </c>
      <c r="AD75" s="99">
        <f>COUNTIFS(通讯通路门店!$S:$S,$G75,通讯通路门店!$J:$J,"苹果体验店")</f>
        <v>0</v>
      </c>
      <c r="AE75" s="99">
        <f>COUNTIFS(通讯通路门店!$S:$S,$G75,通讯通路门店!$J:$J,"其他品牌专卖店")</f>
        <v>0</v>
      </c>
      <c r="AF75" s="99">
        <f>SUMIFS(通讯通路门店!$BI:$BI,通讯通路门店!$S:$S,$G75)</f>
        <v>0</v>
      </c>
      <c r="AG75" s="99">
        <f>SUMIFS(通讯通路门店!$BH:$BH,通讯通路门店!$S:$S,$G75)</f>
        <v>0</v>
      </c>
      <c r="AH75" s="99">
        <f t="shared" si="6"/>
        <v>0</v>
      </c>
      <c r="AI75" s="99">
        <f>SUMIFS(通讯通路门店!$BB:$BB,通讯通路门店!$S:$S,$G75)</f>
        <v>0</v>
      </c>
      <c r="AJ75" s="99">
        <f>SUMIFS(通讯通路门店!$BE:$BE,通讯通路门店!$S:$S,$G75)</f>
        <v>0</v>
      </c>
      <c r="AK75" s="99">
        <f>SUMIFS(通讯通路门店!$BG:$BG,通讯通路门店!$S:$S,$G75)</f>
        <v>0</v>
      </c>
      <c r="AL75" s="99">
        <f>SUMIFS(通讯通路门店!$BC:$BC,通讯通路门店!$S:$S,$G75)</f>
        <v>0</v>
      </c>
      <c r="AM75" s="99">
        <f>SUMIFS(通讯通路门店!$BD:$BD,通讯通路门店!$S:$S,$G75)</f>
        <v>0</v>
      </c>
      <c r="AN75" s="99">
        <f>SUMIFS(通讯通路门店!$BF:$BF,通讯通路门店!$S:$S,$G75)</f>
        <v>0</v>
      </c>
      <c r="AO75" s="99">
        <f t="shared" si="7"/>
        <v>0</v>
      </c>
      <c r="AP75" s="99">
        <f>SUMIFS(通讯通路门店!$K:$K,通讯通路门店!$S:$S,$G75)</f>
        <v>0</v>
      </c>
      <c r="AQ75" s="83"/>
      <c r="AR75" s="99">
        <f>SUMIFS(通讯通路门店!$T:$T,通讯通路门店!$S:$S,$G75)</f>
        <v>0</v>
      </c>
      <c r="AS75" s="99">
        <f>SUMIFS(通讯通路门店!$U:$U,通讯通路门店!$S:$S,$G75)</f>
        <v>0</v>
      </c>
      <c r="AT75" s="99">
        <f>SUMIFS(通讯通路门店!$V:$V,通讯通路门店!$S:$S,$G75)</f>
        <v>0</v>
      </c>
      <c r="AU75" s="99">
        <f>SUMIFS(通讯通路门店!$W:$W,通讯通路门店!$S:$S,$G75)</f>
        <v>0</v>
      </c>
      <c r="AV75" s="99">
        <f>SUMIFS(通讯通路门店!$Z:$Z,通讯通路门店!$S:$S,$G75)</f>
        <v>0</v>
      </c>
      <c r="AW75" s="99">
        <f>SUMIFS(通讯通路门店!$AB:$AB,通讯通路门店!$S:$S,$G75)</f>
        <v>0</v>
      </c>
      <c r="AX75" s="99">
        <f>SUMIFS(通讯通路门店!$X:$X,通讯通路门店!$S:$S,$G75)</f>
        <v>0</v>
      </c>
      <c r="AY75" s="99">
        <f>SUMIFS(通讯通路门店!$Y:$Y,通讯通路门店!$S:$S,$G75)</f>
        <v>0</v>
      </c>
      <c r="AZ75" s="99">
        <f>SUMIFS(通讯通路门店!$AA:$AA,通讯通路门店!$S:$S,$G75)</f>
        <v>0</v>
      </c>
      <c r="BA75" s="99">
        <f t="shared" si="8"/>
        <v>0</v>
      </c>
      <c r="BB75" s="99">
        <f t="shared" si="9"/>
        <v>0</v>
      </c>
      <c r="BC75" s="99">
        <f>SUMIFS(通讯通路门店!$W:$W,通讯通路门店!$S:$S,$G75,通讯通路门店!$J:$J,"荣耀体验店")+SUMIFS(通讯通路门店!$W:$W,通讯通路门店!$S:$S,$G75,通讯通路门店!$J:$J,"荣耀授权专卖店")</f>
        <v>0</v>
      </c>
      <c r="BD75" s="99">
        <f>SUMIFS(通讯通路门店!$Z:$Z,通讯通路门店!$S:$S,$G75,通讯通路门店!$J:$J,"VIVO体验店")</f>
        <v>0</v>
      </c>
      <c r="BE75" s="99">
        <f>SUMIFS(通讯通路门店!$AB:$AB,通讯通路门店!$S:$S,$G75,通讯通路门店!$J:$J,"OPPO体验店")</f>
        <v>0</v>
      </c>
      <c r="BF75" s="99">
        <f>SUMIFS(通讯通路门店!$X:$X,通讯通路门店!$S:$S,$G75,通讯通路门店!$J:$J,"华为授权体验店")+SUMIFS(通讯通路门店!$AA:$AA,通讯通路门店!$S:$S,$G75,通讯通路门店!$J:$J,"华为堡垒店")</f>
        <v>0</v>
      </c>
      <c r="BG75" s="99">
        <f>SUMIFS(通讯通路门店!$Y:$Y,通讯通路门店!$S:$S,$G75,通讯通路门店!$J:$J,"小米体验店")</f>
        <v>0</v>
      </c>
      <c r="BH75" s="99">
        <f>SUMIFS(通讯通路门店!$AA:$AA,通讯通路门店!$S:$S,$G75,通讯通路门店!$J:$J,"苹果体验店")</f>
        <v>0</v>
      </c>
      <c r="BI75" s="99">
        <f>SUMIFS(通讯通路门店!$K:$K,通讯通路门店!$S:$S,$G75,通讯通路门店!$J:$J,"其他品牌专卖店")</f>
        <v>0</v>
      </c>
      <c r="BJ75" s="99">
        <f>SUMIFS(通讯通路门店!$AC:$AC,通讯通路门店!$S:$S,$G75)</f>
        <v>0</v>
      </c>
      <c r="BK75" s="99">
        <f>SUMIFS(通讯通路门店!$AD:$AD,通讯通路门店!$S:$S,$G75)</f>
        <v>0</v>
      </c>
      <c r="BL75" s="99">
        <f>SUMIFS(通讯通路门店!$AE:$AE,通讯通路门店!$S:$S,$G75)</f>
        <v>0</v>
      </c>
      <c r="BM75" s="99">
        <f>SUMIFS(通讯通路门店!$AF:$AF,通讯通路门店!$S:$S,$G75)</f>
        <v>0</v>
      </c>
      <c r="BN75" s="99">
        <f>SUMIFS(通讯通路门店!$AG:$AG,通讯通路门店!$S:$S,$G75)</f>
        <v>0</v>
      </c>
      <c r="BO75" s="99">
        <f>SUMIFS(通讯通路门店!$AH:$AH,通讯通路门店!$S:$S,$G75)</f>
        <v>0</v>
      </c>
      <c r="BP75" s="99">
        <f>SUMIFS(通讯通路门店!$AI:$AI,通讯通路门店!$S:$S,$G75)</f>
        <v>0</v>
      </c>
      <c r="BQ75" s="83"/>
    </row>
    <row r="76" spans="1:69">
      <c r="A76" s="99" t="str">
        <f>IFERROR(_xlfn.XLOOKUP($G76,通讯通路门店!$S$4:$S$993931,通讯通路门店!$A$4:$A$993931,0,0),"")</f>
        <v/>
      </c>
      <c r="B76" s="99" t="str">
        <f>IFERROR(_xlfn.XLOOKUP($G76,通讯通路门店!$S$4:$S$993931,通讯通路门店!$B$4:$B$993931,0,0),"")</f>
        <v/>
      </c>
      <c r="C76" s="99" t="str">
        <f>IFERROR(_xlfn.XLOOKUP($G76,通讯通路门店!$S$4:$S$993931,通讯通路门店!$C$4:$C$993931,0,0),"")</f>
        <v/>
      </c>
      <c r="D76" s="99" t="str">
        <f>IFERROR(_xlfn.XLOOKUP($G76,通讯通路门店!$S$4:$S$993931,通讯通路门店!$D$4:$D$993931,0,0),"")</f>
        <v/>
      </c>
      <c r="E76" s="83"/>
      <c r="F76" s="83"/>
      <c r="G76" s="101" t="e">
        <v>#N/A</v>
      </c>
      <c r="H76" s="102" t="str">
        <f>IFERROR(_xlfn.XLOOKUP($G76,通讯通路门店!$S$4:$S$993931,通讯通路门店!$R$4:$R$993931,0,0),"")</f>
        <v/>
      </c>
      <c r="I76" s="83"/>
      <c r="J76" s="83"/>
      <c r="K76" s="83"/>
      <c r="L76" s="83"/>
      <c r="M76" s="83"/>
      <c r="N76" s="83"/>
      <c r="O76" s="83"/>
      <c r="P76" s="83"/>
      <c r="Q76" s="83"/>
      <c r="R76" s="83"/>
      <c r="S76" s="83"/>
      <c r="T76" s="83"/>
      <c r="U76" s="99">
        <f>COUNTIF(通讯通路门店!$S:$S,$G76)</f>
        <v>0</v>
      </c>
      <c r="V76" s="99">
        <f>COUNTIFS(通讯通路门店!$S:$S,$G76,通讯通路门店!$J:$J,"综合卖场")</f>
        <v>0</v>
      </c>
      <c r="W76" s="99">
        <f>SUMIFS(通讯通路门店!$AJ:$AJ,通讯通路门店!$S:$S,通讯客户沙盘!$G76)</f>
        <v>0</v>
      </c>
      <c r="X76" s="99">
        <f t="shared" si="5"/>
        <v>0</v>
      </c>
      <c r="Y76" s="99">
        <f>COUNTIFS(通讯通路门店!$S:$S,$G76,通讯通路门店!$J:$J,"荣耀体验店")+COUNTIFS(通讯通路门店!$S:$S,$G76,通讯通路门店!$J:$J,"荣耀授权专卖店")</f>
        <v>0</v>
      </c>
      <c r="Z76" s="99">
        <f>COUNTIFS(通讯通路门店!$S:$S,$G76,通讯通路门店!$J:$J,"VIVO体验店")</f>
        <v>0</v>
      </c>
      <c r="AA76" s="99">
        <f>COUNTIFS(通讯通路门店!$S:$S,$G76,通讯通路门店!$J:$J,"OPPO体验店")</f>
        <v>0</v>
      </c>
      <c r="AB76" s="99">
        <f>COUNTIFS(通讯通路门店!$S:$S,$G76,通讯通路门店!$J:$J,"华为授权体验店")+COUNTIFS(通讯通路门店!$S:$S,$G76,通讯通路门店!$J:$J,"华为堡垒店")</f>
        <v>0</v>
      </c>
      <c r="AC76" s="99">
        <f>COUNTIFS(通讯通路门店!$S:$S,$G76,通讯通路门店!$J:$J,"小米体验店")</f>
        <v>0</v>
      </c>
      <c r="AD76" s="99">
        <f>COUNTIFS(通讯通路门店!$S:$S,$G76,通讯通路门店!$J:$J,"苹果体验店")</f>
        <v>0</v>
      </c>
      <c r="AE76" s="99">
        <f>COUNTIFS(通讯通路门店!$S:$S,$G76,通讯通路门店!$J:$J,"其他品牌专卖店")</f>
        <v>0</v>
      </c>
      <c r="AF76" s="99">
        <f>SUMIFS(通讯通路门店!$BI:$BI,通讯通路门店!$S:$S,$G76)</f>
        <v>0</v>
      </c>
      <c r="AG76" s="99">
        <f>SUMIFS(通讯通路门店!$BH:$BH,通讯通路门店!$S:$S,$G76)</f>
        <v>0</v>
      </c>
      <c r="AH76" s="99">
        <f t="shared" si="6"/>
        <v>0</v>
      </c>
      <c r="AI76" s="99">
        <f>SUMIFS(通讯通路门店!$BB:$BB,通讯通路门店!$S:$S,$G76)</f>
        <v>0</v>
      </c>
      <c r="AJ76" s="99">
        <f>SUMIFS(通讯通路门店!$BE:$BE,通讯通路门店!$S:$S,$G76)</f>
        <v>0</v>
      </c>
      <c r="AK76" s="99">
        <f>SUMIFS(通讯通路门店!$BG:$BG,通讯通路门店!$S:$S,$G76)</f>
        <v>0</v>
      </c>
      <c r="AL76" s="99">
        <f>SUMIFS(通讯通路门店!$BC:$BC,通讯通路门店!$S:$S,$G76)</f>
        <v>0</v>
      </c>
      <c r="AM76" s="99">
        <f>SUMIFS(通讯通路门店!$BD:$BD,通讯通路门店!$S:$S,$G76)</f>
        <v>0</v>
      </c>
      <c r="AN76" s="99">
        <f>SUMIFS(通讯通路门店!$BF:$BF,通讯通路门店!$S:$S,$G76)</f>
        <v>0</v>
      </c>
      <c r="AO76" s="99">
        <f t="shared" si="7"/>
        <v>0</v>
      </c>
      <c r="AP76" s="99">
        <f>SUMIFS(通讯通路门店!$K:$K,通讯通路门店!$S:$S,$G76)</f>
        <v>0</v>
      </c>
      <c r="AQ76" s="83"/>
      <c r="AR76" s="99">
        <f>SUMIFS(通讯通路门店!$T:$T,通讯通路门店!$S:$S,$G76)</f>
        <v>0</v>
      </c>
      <c r="AS76" s="99">
        <f>SUMIFS(通讯通路门店!$U:$U,通讯通路门店!$S:$S,$G76)</f>
        <v>0</v>
      </c>
      <c r="AT76" s="99">
        <f>SUMIFS(通讯通路门店!$V:$V,通讯通路门店!$S:$S,$G76)</f>
        <v>0</v>
      </c>
      <c r="AU76" s="99">
        <f>SUMIFS(通讯通路门店!$W:$W,通讯通路门店!$S:$S,$G76)</f>
        <v>0</v>
      </c>
      <c r="AV76" s="99">
        <f>SUMIFS(通讯通路门店!$Z:$Z,通讯通路门店!$S:$S,$G76)</f>
        <v>0</v>
      </c>
      <c r="AW76" s="99">
        <f>SUMIFS(通讯通路门店!$AB:$AB,通讯通路门店!$S:$S,$G76)</f>
        <v>0</v>
      </c>
      <c r="AX76" s="99">
        <f>SUMIFS(通讯通路门店!$X:$X,通讯通路门店!$S:$S,$G76)</f>
        <v>0</v>
      </c>
      <c r="AY76" s="99">
        <f>SUMIFS(通讯通路门店!$Y:$Y,通讯通路门店!$S:$S,$G76)</f>
        <v>0</v>
      </c>
      <c r="AZ76" s="99">
        <f>SUMIFS(通讯通路门店!$AA:$AA,通讯通路门店!$S:$S,$G76)</f>
        <v>0</v>
      </c>
      <c r="BA76" s="99">
        <f t="shared" si="8"/>
        <v>0</v>
      </c>
      <c r="BB76" s="99">
        <f t="shared" si="9"/>
        <v>0</v>
      </c>
      <c r="BC76" s="99">
        <f>SUMIFS(通讯通路门店!$W:$W,通讯通路门店!$S:$S,$G76,通讯通路门店!$J:$J,"荣耀体验店")+SUMIFS(通讯通路门店!$W:$W,通讯通路门店!$S:$S,$G76,通讯通路门店!$J:$J,"荣耀授权专卖店")</f>
        <v>0</v>
      </c>
      <c r="BD76" s="99">
        <f>SUMIFS(通讯通路门店!$Z:$Z,通讯通路门店!$S:$S,$G76,通讯通路门店!$J:$J,"VIVO体验店")</f>
        <v>0</v>
      </c>
      <c r="BE76" s="99">
        <f>SUMIFS(通讯通路门店!$AB:$AB,通讯通路门店!$S:$S,$G76,通讯通路门店!$J:$J,"OPPO体验店")</f>
        <v>0</v>
      </c>
      <c r="BF76" s="99">
        <f>SUMIFS(通讯通路门店!$X:$X,通讯通路门店!$S:$S,$G76,通讯通路门店!$J:$J,"华为授权体验店")+SUMIFS(通讯通路门店!$AA:$AA,通讯通路门店!$S:$S,$G76,通讯通路门店!$J:$J,"华为堡垒店")</f>
        <v>0</v>
      </c>
      <c r="BG76" s="99">
        <f>SUMIFS(通讯通路门店!$Y:$Y,通讯通路门店!$S:$S,$G76,通讯通路门店!$J:$J,"小米体验店")</f>
        <v>0</v>
      </c>
      <c r="BH76" s="99">
        <f>SUMIFS(通讯通路门店!$AA:$AA,通讯通路门店!$S:$S,$G76,通讯通路门店!$J:$J,"苹果体验店")</f>
        <v>0</v>
      </c>
      <c r="BI76" s="99">
        <f>SUMIFS(通讯通路门店!$K:$K,通讯通路门店!$S:$S,$G76,通讯通路门店!$J:$J,"其他品牌专卖店")</f>
        <v>0</v>
      </c>
      <c r="BJ76" s="99">
        <f>SUMIFS(通讯通路门店!$AC:$AC,通讯通路门店!$S:$S,$G76)</f>
        <v>0</v>
      </c>
      <c r="BK76" s="99">
        <f>SUMIFS(通讯通路门店!$AD:$AD,通讯通路门店!$S:$S,$G76)</f>
        <v>0</v>
      </c>
      <c r="BL76" s="99">
        <f>SUMIFS(通讯通路门店!$AE:$AE,通讯通路门店!$S:$S,$G76)</f>
        <v>0</v>
      </c>
      <c r="BM76" s="99">
        <f>SUMIFS(通讯通路门店!$AF:$AF,通讯通路门店!$S:$S,$G76)</f>
        <v>0</v>
      </c>
      <c r="BN76" s="99">
        <f>SUMIFS(通讯通路门店!$AG:$AG,通讯通路门店!$S:$S,$G76)</f>
        <v>0</v>
      </c>
      <c r="BO76" s="99">
        <f>SUMIFS(通讯通路门店!$AH:$AH,通讯通路门店!$S:$S,$G76)</f>
        <v>0</v>
      </c>
      <c r="BP76" s="99">
        <f>SUMIFS(通讯通路门店!$AI:$AI,通讯通路门店!$S:$S,$G76)</f>
        <v>0</v>
      </c>
      <c r="BQ76" s="83"/>
    </row>
    <row r="77" spans="1:69">
      <c r="A77" s="99" t="str">
        <f>IFERROR(_xlfn.XLOOKUP($G77,通讯通路门店!$S$4:$S$993931,通讯通路门店!$A$4:$A$993931,0,0),"")</f>
        <v/>
      </c>
      <c r="B77" s="99" t="str">
        <f>IFERROR(_xlfn.XLOOKUP($G77,通讯通路门店!$S$4:$S$993931,通讯通路门店!$B$4:$B$993931,0,0),"")</f>
        <v/>
      </c>
      <c r="C77" s="99" t="str">
        <f>IFERROR(_xlfn.XLOOKUP($G77,通讯通路门店!$S$4:$S$993931,通讯通路门店!$C$4:$C$993931,0,0),"")</f>
        <v/>
      </c>
      <c r="D77" s="99" t="str">
        <f>IFERROR(_xlfn.XLOOKUP($G77,通讯通路门店!$S$4:$S$993931,通讯通路门店!$D$4:$D$993931,0,0),"")</f>
        <v/>
      </c>
      <c r="E77" s="83"/>
      <c r="F77" s="83"/>
      <c r="G77" s="101" t="e">
        <v>#N/A</v>
      </c>
      <c r="H77" s="102" t="str">
        <f>IFERROR(_xlfn.XLOOKUP($G77,通讯通路门店!$S$4:$S$993931,通讯通路门店!$R$4:$R$993931,0,0),"")</f>
        <v/>
      </c>
      <c r="I77" s="83"/>
      <c r="J77" s="83"/>
      <c r="K77" s="83"/>
      <c r="L77" s="83"/>
      <c r="M77" s="83"/>
      <c r="N77" s="83"/>
      <c r="O77" s="83"/>
      <c r="P77" s="83"/>
      <c r="Q77" s="83"/>
      <c r="R77" s="83"/>
      <c r="S77" s="83"/>
      <c r="T77" s="83"/>
      <c r="U77" s="99">
        <f>COUNTIF(通讯通路门店!$S:$S,$G77)</f>
        <v>0</v>
      </c>
      <c r="V77" s="99">
        <f>COUNTIFS(通讯通路门店!$S:$S,$G77,通讯通路门店!$J:$J,"综合卖场")</f>
        <v>0</v>
      </c>
      <c r="W77" s="99">
        <f>SUMIFS(通讯通路门店!$AJ:$AJ,通讯通路门店!$S:$S,通讯客户沙盘!$G77)</f>
        <v>0</v>
      </c>
      <c r="X77" s="99">
        <f t="shared" si="5"/>
        <v>0</v>
      </c>
      <c r="Y77" s="99">
        <f>COUNTIFS(通讯通路门店!$S:$S,$G77,通讯通路门店!$J:$J,"荣耀体验店")+COUNTIFS(通讯通路门店!$S:$S,$G77,通讯通路门店!$J:$J,"荣耀授权专卖店")</f>
        <v>0</v>
      </c>
      <c r="Z77" s="99">
        <f>COUNTIFS(通讯通路门店!$S:$S,$G77,通讯通路门店!$J:$J,"VIVO体验店")</f>
        <v>0</v>
      </c>
      <c r="AA77" s="99">
        <f>COUNTIFS(通讯通路门店!$S:$S,$G77,通讯通路门店!$J:$J,"OPPO体验店")</f>
        <v>0</v>
      </c>
      <c r="AB77" s="99">
        <f>COUNTIFS(通讯通路门店!$S:$S,$G77,通讯通路门店!$J:$J,"华为授权体验店")+COUNTIFS(通讯通路门店!$S:$S,$G77,通讯通路门店!$J:$J,"华为堡垒店")</f>
        <v>0</v>
      </c>
      <c r="AC77" s="99">
        <f>COUNTIFS(通讯通路门店!$S:$S,$G77,通讯通路门店!$J:$J,"小米体验店")</f>
        <v>0</v>
      </c>
      <c r="AD77" s="99">
        <f>COUNTIFS(通讯通路门店!$S:$S,$G77,通讯通路门店!$J:$J,"苹果体验店")</f>
        <v>0</v>
      </c>
      <c r="AE77" s="99">
        <f>COUNTIFS(通讯通路门店!$S:$S,$G77,通讯通路门店!$J:$J,"其他品牌专卖店")</f>
        <v>0</v>
      </c>
      <c r="AF77" s="99">
        <f>SUMIFS(通讯通路门店!$BI:$BI,通讯通路门店!$S:$S,$G77)</f>
        <v>0</v>
      </c>
      <c r="AG77" s="99">
        <f>SUMIFS(通讯通路门店!$BH:$BH,通讯通路门店!$S:$S,$G77)</f>
        <v>0</v>
      </c>
      <c r="AH77" s="99">
        <f t="shared" si="6"/>
        <v>0</v>
      </c>
      <c r="AI77" s="99">
        <f>SUMIFS(通讯通路门店!$BB:$BB,通讯通路门店!$S:$S,$G77)</f>
        <v>0</v>
      </c>
      <c r="AJ77" s="99">
        <f>SUMIFS(通讯通路门店!$BE:$BE,通讯通路门店!$S:$S,$G77)</f>
        <v>0</v>
      </c>
      <c r="AK77" s="99">
        <f>SUMIFS(通讯通路门店!$BG:$BG,通讯通路门店!$S:$S,$G77)</f>
        <v>0</v>
      </c>
      <c r="AL77" s="99">
        <f>SUMIFS(通讯通路门店!$BC:$BC,通讯通路门店!$S:$S,$G77)</f>
        <v>0</v>
      </c>
      <c r="AM77" s="99">
        <f>SUMIFS(通讯通路门店!$BD:$BD,通讯通路门店!$S:$S,$G77)</f>
        <v>0</v>
      </c>
      <c r="AN77" s="99">
        <f>SUMIFS(通讯通路门店!$BF:$BF,通讯通路门店!$S:$S,$G77)</f>
        <v>0</v>
      </c>
      <c r="AO77" s="99">
        <f t="shared" si="7"/>
        <v>0</v>
      </c>
      <c r="AP77" s="99">
        <f>SUMIFS(通讯通路门店!$K:$K,通讯通路门店!$S:$S,$G77)</f>
        <v>0</v>
      </c>
      <c r="AQ77" s="83"/>
      <c r="AR77" s="99">
        <f>SUMIFS(通讯通路门店!$T:$T,通讯通路门店!$S:$S,$G77)</f>
        <v>0</v>
      </c>
      <c r="AS77" s="99">
        <f>SUMIFS(通讯通路门店!$U:$U,通讯通路门店!$S:$S,$G77)</f>
        <v>0</v>
      </c>
      <c r="AT77" s="99">
        <f>SUMIFS(通讯通路门店!$V:$V,通讯通路门店!$S:$S,$G77)</f>
        <v>0</v>
      </c>
      <c r="AU77" s="99">
        <f>SUMIFS(通讯通路门店!$W:$W,通讯通路门店!$S:$S,$G77)</f>
        <v>0</v>
      </c>
      <c r="AV77" s="99">
        <f>SUMIFS(通讯通路门店!$Z:$Z,通讯通路门店!$S:$S,$G77)</f>
        <v>0</v>
      </c>
      <c r="AW77" s="99">
        <f>SUMIFS(通讯通路门店!$AB:$AB,通讯通路门店!$S:$S,$G77)</f>
        <v>0</v>
      </c>
      <c r="AX77" s="99">
        <f>SUMIFS(通讯通路门店!$X:$X,通讯通路门店!$S:$S,$G77)</f>
        <v>0</v>
      </c>
      <c r="AY77" s="99">
        <f>SUMIFS(通讯通路门店!$Y:$Y,通讯通路门店!$S:$S,$G77)</f>
        <v>0</v>
      </c>
      <c r="AZ77" s="99">
        <f>SUMIFS(通讯通路门店!$AA:$AA,通讯通路门店!$S:$S,$G77)</f>
        <v>0</v>
      </c>
      <c r="BA77" s="99">
        <f t="shared" si="8"/>
        <v>0</v>
      </c>
      <c r="BB77" s="99">
        <f t="shared" si="9"/>
        <v>0</v>
      </c>
      <c r="BC77" s="99">
        <f>SUMIFS(通讯通路门店!$W:$W,通讯通路门店!$S:$S,$G77,通讯通路门店!$J:$J,"荣耀体验店")+SUMIFS(通讯通路门店!$W:$W,通讯通路门店!$S:$S,$G77,通讯通路门店!$J:$J,"荣耀授权专卖店")</f>
        <v>0</v>
      </c>
      <c r="BD77" s="99">
        <f>SUMIFS(通讯通路门店!$Z:$Z,通讯通路门店!$S:$S,$G77,通讯通路门店!$J:$J,"VIVO体验店")</f>
        <v>0</v>
      </c>
      <c r="BE77" s="99">
        <f>SUMIFS(通讯通路门店!$AB:$AB,通讯通路门店!$S:$S,$G77,通讯通路门店!$J:$J,"OPPO体验店")</f>
        <v>0</v>
      </c>
      <c r="BF77" s="99">
        <f>SUMIFS(通讯通路门店!$X:$X,通讯通路门店!$S:$S,$G77,通讯通路门店!$J:$J,"华为授权体验店")+SUMIFS(通讯通路门店!$AA:$AA,通讯通路门店!$S:$S,$G77,通讯通路门店!$J:$J,"华为堡垒店")</f>
        <v>0</v>
      </c>
      <c r="BG77" s="99">
        <f>SUMIFS(通讯通路门店!$Y:$Y,通讯通路门店!$S:$S,$G77,通讯通路门店!$J:$J,"小米体验店")</f>
        <v>0</v>
      </c>
      <c r="BH77" s="99">
        <f>SUMIFS(通讯通路门店!$AA:$AA,通讯通路门店!$S:$S,$G77,通讯通路门店!$J:$J,"苹果体验店")</f>
        <v>0</v>
      </c>
      <c r="BI77" s="99">
        <f>SUMIFS(通讯通路门店!$K:$K,通讯通路门店!$S:$S,$G77,通讯通路门店!$J:$J,"其他品牌专卖店")</f>
        <v>0</v>
      </c>
      <c r="BJ77" s="99">
        <f>SUMIFS(通讯通路门店!$AC:$AC,通讯通路门店!$S:$S,$G77)</f>
        <v>0</v>
      </c>
      <c r="BK77" s="99">
        <f>SUMIFS(通讯通路门店!$AD:$AD,通讯通路门店!$S:$S,$G77)</f>
        <v>0</v>
      </c>
      <c r="BL77" s="99">
        <f>SUMIFS(通讯通路门店!$AE:$AE,通讯通路门店!$S:$S,$G77)</f>
        <v>0</v>
      </c>
      <c r="BM77" s="99">
        <f>SUMIFS(通讯通路门店!$AF:$AF,通讯通路门店!$S:$S,$G77)</f>
        <v>0</v>
      </c>
      <c r="BN77" s="99">
        <f>SUMIFS(通讯通路门店!$AG:$AG,通讯通路门店!$S:$S,$G77)</f>
        <v>0</v>
      </c>
      <c r="BO77" s="99">
        <f>SUMIFS(通讯通路门店!$AH:$AH,通讯通路门店!$S:$S,$G77)</f>
        <v>0</v>
      </c>
      <c r="BP77" s="99">
        <f>SUMIFS(通讯通路门店!$AI:$AI,通讯通路门店!$S:$S,$G77)</f>
        <v>0</v>
      </c>
      <c r="BQ77" s="83"/>
    </row>
    <row r="78" spans="1:69">
      <c r="A78" s="99" t="str">
        <f>IFERROR(_xlfn.XLOOKUP($G78,通讯通路门店!$S$4:$S$993931,通讯通路门店!$A$4:$A$993931,0,0),"")</f>
        <v/>
      </c>
      <c r="B78" s="99" t="str">
        <f>IFERROR(_xlfn.XLOOKUP($G78,通讯通路门店!$S$4:$S$993931,通讯通路门店!$B$4:$B$993931,0,0),"")</f>
        <v/>
      </c>
      <c r="C78" s="99" t="str">
        <f>IFERROR(_xlfn.XLOOKUP($G78,通讯通路门店!$S$4:$S$993931,通讯通路门店!$C$4:$C$993931,0,0),"")</f>
        <v/>
      </c>
      <c r="D78" s="99" t="str">
        <f>IFERROR(_xlfn.XLOOKUP($G78,通讯通路门店!$S$4:$S$993931,通讯通路门店!$D$4:$D$993931,0,0),"")</f>
        <v/>
      </c>
      <c r="E78" s="83"/>
      <c r="F78" s="83"/>
      <c r="G78" s="101" t="e">
        <v>#N/A</v>
      </c>
      <c r="H78" s="102" t="str">
        <f>IFERROR(_xlfn.XLOOKUP($G78,通讯通路门店!$S$4:$S$993931,通讯通路门店!$R$4:$R$993931,0,0),"")</f>
        <v/>
      </c>
      <c r="I78" s="83"/>
      <c r="J78" s="83"/>
      <c r="K78" s="83"/>
      <c r="L78" s="83"/>
      <c r="M78" s="83"/>
      <c r="N78" s="83"/>
      <c r="O78" s="83"/>
      <c r="P78" s="83"/>
      <c r="Q78" s="83"/>
      <c r="R78" s="83"/>
      <c r="S78" s="83"/>
      <c r="T78" s="83"/>
      <c r="U78" s="99">
        <f>COUNTIF(通讯通路门店!$S:$S,$G78)</f>
        <v>0</v>
      </c>
      <c r="V78" s="99">
        <f>COUNTIFS(通讯通路门店!$S:$S,$G78,通讯通路门店!$J:$J,"综合卖场")</f>
        <v>0</v>
      </c>
      <c r="W78" s="99">
        <f>SUMIFS(通讯通路门店!$AJ:$AJ,通讯通路门店!$S:$S,通讯客户沙盘!$G78)</f>
        <v>0</v>
      </c>
      <c r="X78" s="99">
        <f t="shared" si="5"/>
        <v>0</v>
      </c>
      <c r="Y78" s="99">
        <f>COUNTIFS(通讯通路门店!$S:$S,$G78,通讯通路门店!$J:$J,"荣耀体验店")+COUNTIFS(通讯通路门店!$S:$S,$G78,通讯通路门店!$J:$J,"荣耀授权专卖店")</f>
        <v>0</v>
      </c>
      <c r="Z78" s="99">
        <f>COUNTIFS(通讯通路门店!$S:$S,$G78,通讯通路门店!$J:$J,"VIVO体验店")</f>
        <v>0</v>
      </c>
      <c r="AA78" s="99">
        <f>COUNTIFS(通讯通路门店!$S:$S,$G78,通讯通路门店!$J:$J,"OPPO体验店")</f>
        <v>0</v>
      </c>
      <c r="AB78" s="99">
        <f>COUNTIFS(通讯通路门店!$S:$S,$G78,通讯通路门店!$J:$J,"华为授权体验店")+COUNTIFS(通讯通路门店!$S:$S,$G78,通讯通路门店!$J:$J,"华为堡垒店")</f>
        <v>0</v>
      </c>
      <c r="AC78" s="99">
        <f>COUNTIFS(通讯通路门店!$S:$S,$G78,通讯通路门店!$J:$J,"小米体验店")</f>
        <v>0</v>
      </c>
      <c r="AD78" s="99">
        <f>COUNTIFS(通讯通路门店!$S:$S,$G78,通讯通路门店!$J:$J,"苹果体验店")</f>
        <v>0</v>
      </c>
      <c r="AE78" s="99">
        <f>COUNTIFS(通讯通路门店!$S:$S,$G78,通讯通路门店!$J:$J,"其他品牌专卖店")</f>
        <v>0</v>
      </c>
      <c r="AF78" s="99">
        <f>SUMIFS(通讯通路门店!$BI:$BI,通讯通路门店!$S:$S,$G78)</f>
        <v>0</v>
      </c>
      <c r="AG78" s="99">
        <f>SUMIFS(通讯通路门店!$BH:$BH,通讯通路门店!$S:$S,$G78)</f>
        <v>0</v>
      </c>
      <c r="AH78" s="99">
        <f t="shared" si="6"/>
        <v>0</v>
      </c>
      <c r="AI78" s="99">
        <f>SUMIFS(通讯通路门店!$BB:$BB,通讯通路门店!$S:$S,$G78)</f>
        <v>0</v>
      </c>
      <c r="AJ78" s="99">
        <f>SUMIFS(通讯通路门店!$BE:$BE,通讯通路门店!$S:$S,$G78)</f>
        <v>0</v>
      </c>
      <c r="AK78" s="99">
        <f>SUMIFS(通讯通路门店!$BG:$BG,通讯通路门店!$S:$S,$G78)</f>
        <v>0</v>
      </c>
      <c r="AL78" s="99">
        <f>SUMIFS(通讯通路门店!$BC:$BC,通讯通路门店!$S:$S,$G78)</f>
        <v>0</v>
      </c>
      <c r="AM78" s="99">
        <f>SUMIFS(通讯通路门店!$BD:$BD,通讯通路门店!$S:$S,$G78)</f>
        <v>0</v>
      </c>
      <c r="AN78" s="99">
        <f>SUMIFS(通讯通路门店!$BF:$BF,通讯通路门店!$S:$S,$G78)</f>
        <v>0</v>
      </c>
      <c r="AO78" s="99">
        <f t="shared" si="7"/>
        <v>0</v>
      </c>
      <c r="AP78" s="99">
        <f>SUMIFS(通讯通路门店!$K:$K,通讯通路门店!$S:$S,$G78)</f>
        <v>0</v>
      </c>
      <c r="AQ78" s="83"/>
      <c r="AR78" s="99">
        <f>SUMIFS(通讯通路门店!$T:$T,通讯通路门店!$S:$S,$G78)</f>
        <v>0</v>
      </c>
      <c r="AS78" s="99">
        <f>SUMIFS(通讯通路门店!$U:$U,通讯通路门店!$S:$S,$G78)</f>
        <v>0</v>
      </c>
      <c r="AT78" s="99">
        <f>SUMIFS(通讯通路门店!$V:$V,通讯通路门店!$S:$S,$G78)</f>
        <v>0</v>
      </c>
      <c r="AU78" s="99">
        <f>SUMIFS(通讯通路门店!$W:$W,通讯通路门店!$S:$S,$G78)</f>
        <v>0</v>
      </c>
      <c r="AV78" s="99">
        <f>SUMIFS(通讯通路门店!$Z:$Z,通讯通路门店!$S:$S,$G78)</f>
        <v>0</v>
      </c>
      <c r="AW78" s="99">
        <f>SUMIFS(通讯通路门店!$AB:$AB,通讯通路门店!$S:$S,$G78)</f>
        <v>0</v>
      </c>
      <c r="AX78" s="99">
        <f>SUMIFS(通讯通路门店!$X:$X,通讯通路门店!$S:$S,$G78)</f>
        <v>0</v>
      </c>
      <c r="AY78" s="99">
        <f>SUMIFS(通讯通路门店!$Y:$Y,通讯通路门店!$S:$S,$G78)</f>
        <v>0</v>
      </c>
      <c r="AZ78" s="99">
        <f>SUMIFS(通讯通路门店!$AA:$AA,通讯通路门店!$S:$S,$G78)</f>
        <v>0</v>
      </c>
      <c r="BA78" s="99">
        <f t="shared" si="8"/>
        <v>0</v>
      </c>
      <c r="BB78" s="99">
        <f t="shared" si="9"/>
        <v>0</v>
      </c>
      <c r="BC78" s="99">
        <f>SUMIFS(通讯通路门店!$W:$W,通讯通路门店!$S:$S,$G78,通讯通路门店!$J:$J,"荣耀体验店")+SUMIFS(通讯通路门店!$W:$W,通讯通路门店!$S:$S,$G78,通讯通路门店!$J:$J,"荣耀授权专卖店")</f>
        <v>0</v>
      </c>
      <c r="BD78" s="99">
        <f>SUMIFS(通讯通路门店!$Z:$Z,通讯通路门店!$S:$S,$G78,通讯通路门店!$J:$J,"VIVO体验店")</f>
        <v>0</v>
      </c>
      <c r="BE78" s="99">
        <f>SUMIFS(通讯通路门店!$AB:$AB,通讯通路门店!$S:$S,$G78,通讯通路门店!$J:$J,"OPPO体验店")</f>
        <v>0</v>
      </c>
      <c r="BF78" s="99">
        <f>SUMIFS(通讯通路门店!$X:$X,通讯通路门店!$S:$S,$G78,通讯通路门店!$J:$J,"华为授权体验店")+SUMIFS(通讯通路门店!$AA:$AA,通讯通路门店!$S:$S,$G78,通讯通路门店!$J:$J,"华为堡垒店")</f>
        <v>0</v>
      </c>
      <c r="BG78" s="99">
        <f>SUMIFS(通讯通路门店!$Y:$Y,通讯通路门店!$S:$S,$G78,通讯通路门店!$J:$J,"小米体验店")</f>
        <v>0</v>
      </c>
      <c r="BH78" s="99">
        <f>SUMIFS(通讯通路门店!$AA:$AA,通讯通路门店!$S:$S,$G78,通讯通路门店!$J:$J,"苹果体验店")</f>
        <v>0</v>
      </c>
      <c r="BI78" s="99">
        <f>SUMIFS(通讯通路门店!$K:$K,通讯通路门店!$S:$S,$G78,通讯通路门店!$J:$J,"其他品牌专卖店")</f>
        <v>0</v>
      </c>
      <c r="BJ78" s="99">
        <f>SUMIFS(通讯通路门店!$AC:$AC,通讯通路门店!$S:$S,$G78)</f>
        <v>0</v>
      </c>
      <c r="BK78" s="99">
        <f>SUMIFS(通讯通路门店!$AD:$AD,通讯通路门店!$S:$S,$G78)</f>
        <v>0</v>
      </c>
      <c r="BL78" s="99">
        <f>SUMIFS(通讯通路门店!$AE:$AE,通讯通路门店!$S:$S,$G78)</f>
        <v>0</v>
      </c>
      <c r="BM78" s="99">
        <f>SUMIFS(通讯通路门店!$AF:$AF,通讯通路门店!$S:$S,$G78)</f>
        <v>0</v>
      </c>
      <c r="BN78" s="99">
        <f>SUMIFS(通讯通路门店!$AG:$AG,通讯通路门店!$S:$S,$G78)</f>
        <v>0</v>
      </c>
      <c r="BO78" s="99">
        <f>SUMIFS(通讯通路门店!$AH:$AH,通讯通路门店!$S:$S,$G78)</f>
        <v>0</v>
      </c>
      <c r="BP78" s="99">
        <f>SUMIFS(通讯通路门店!$AI:$AI,通讯通路门店!$S:$S,$G78)</f>
        <v>0</v>
      </c>
      <c r="BQ78" s="83"/>
    </row>
    <row r="79" spans="1:69">
      <c r="A79" s="99" t="str">
        <f>IFERROR(_xlfn.XLOOKUP($G79,通讯通路门店!$S$4:$S$993931,通讯通路门店!$A$4:$A$993931,0,0),"")</f>
        <v/>
      </c>
      <c r="B79" s="99" t="str">
        <f>IFERROR(_xlfn.XLOOKUP($G79,通讯通路门店!$S$4:$S$993931,通讯通路门店!$B$4:$B$993931,0,0),"")</f>
        <v/>
      </c>
      <c r="C79" s="99" t="str">
        <f>IFERROR(_xlfn.XLOOKUP($G79,通讯通路门店!$S$4:$S$993931,通讯通路门店!$C$4:$C$993931,0,0),"")</f>
        <v/>
      </c>
      <c r="D79" s="99" t="str">
        <f>IFERROR(_xlfn.XLOOKUP($G79,通讯通路门店!$S$4:$S$993931,通讯通路门店!$D$4:$D$993931,0,0),"")</f>
        <v/>
      </c>
      <c r="E79" s="83"/>
      <c r="F79" s="83"/>
      <c r="G79" s="101" t="e">
        <v>#N/A</v>
      </c>
      <c r="H79" s="102" t="str">
        <f>IFERROR(_xlfn.XLOOKUP($G79,通讯通路门店!$S$4:$S$993931,通讯通路门店!$R$4:$R$993931,0,0),"")</f>
        <v/>
      </c>
      <c r="I79" s="83"/>
      <c r="J79" s="83"/>
      <c r="K79" s="83"/>
      <c r="L79" s="83"/>
      <c r="M79" s="83"/>
      <c r="N79" s="83"/>
      <c r="O79" s="83"/>
      <c r="P79" s="83"/>
      <c r="Q79" s="83"/>
      <c r="R79" s="83"/>
      <c r="S79" s="83"/>
      <c r="T79" s="83"/>
      <c r="U79" s="99">
        <f>COUNTIF(通讯通路门店!$S:$S,$G79)</f>
        <v>0</v>
      </c>
      <c r="V79" s="99">
        <f>COUNTIFS(通讯通路门店!$S:$S,$G79,通讯通路门店!$J:$J,"综合卖场")</f>
        <v>0</v>
      </c>
      <c r="W79" s="99">
        <f>SUMIFS(通讯通路门店!$AJ:$AJ,通讯通路门店!$S:$S,通讯客户沙盘!$G79)</f>
        <v>0</v>
      </c>
      <c r="X79" s="99">
        <f t="shared" si="5"/>
        <v>0</v>
      </c>
      <c r="Y79" s="99">
        <f>COUNTIFS(通讯通路门店!$S:$S,$G79,通讯通路门店!$J:$J,"荣耀体验店")+COUNTIFS(通讯通路门店!$S:$S,$G79,通讯通路门店!$J:$J,"荣耀授权专卖店")</f>
        <v>0</v>
      </c>
      <c r="Z79" s="99">
        <f>COUNTIFS(通讯通路门店!$S:$S,$G79,通讯通路门店!$J:$J,"VIVO体验店")</f>
        <v>0</v>
      </c>
      <c r="AA79" s="99">
        <f>COUNTIFS(通讯通路门店!$S:$S,$G79,通讯通路门店!$J:$J,"OPPO体验店")</f>
        <v>0</v>
      </c>
      <c r="AB79" s="99">
        <f>COUNTIFS(通讯通路门店!$S:$S,$G79,通讯通路门店!$J:$J,"华为授权体验店")+COUNTIFS(通讯通路门店!$S:$S,$G79,通讯通路门店!$J:$J,"华为堡垒店")</f>
        <v>0</v>
      </c>
      <c r="AC79" s="99">
        <f>COUNTIFS(通讯通路门店!$S:$S,$G79,通讯通路门店!$J:$J,"小米体验店")</f>
        <v>0</v>
      </c>
      <c r="AD79" s="99">
        <f>COUNTIFS(通讯通路门店!$S:$S,$G79,通讯通路门店!$J:$J,"苹果体验店")</f>
        <v>0</v>
      </c>
      <c r="AE79" s="99">
        <f>COUNTIFS(通讯通路门店!$S:$S,$G79,通讯通路门店!$J:$J,"其他品牌专卖店")</f>
        <v>0</v>
      </c>
      <c r="AF79" s="99">
        <f>SUMIFS(通讯通路门店!$BI:$BI,通讯通路门店!$S:$S,$G79)</f>
        <v>0</v>
      </c>
      <c r="AG79" s="99">
        <f>SUMIFS(通讯通路门店!$BH:$BH,通讯通路门店!$S:$S,$G79)</f>
        <v>0</v>
      </c>
      <c r="AH79" s="99">
        <f t="shared" si="6"/>
        <v>0</v>
      </c>
      <c r="AI79" s="99">
        <f>SUMIFS(通讯通路门店!$BB:$BB,通讯通路门店!$S:$S,$G79)</f>
        <v>0</v>
      </c>
      <c r="AJ79" s="99">
        <f>SUMIFS(通讯通路门店!$BE:$BE,通讯通路门店!$S:$S,$G79)</f>
        <v>0</v>
      </c>
      <c r="AK79" s="99">
        <f>SUMIFS(通讯通路门店!$BG:$BG,通讯通路门店!$S:$S,$G79)</f>
        <v>0</v>
      </c>
      <c r="AL79" s="99">
        <f>SUMIFS(通讯通路门店!$BC:$BC,通讯通路门店!$S:$S,$G79)</f>
        <v>0</v>
      </c>
      <c r="AM79" s="99">
        <f>SUMIFS(通讯通路门店!$BD:$BD,通讯通路门店!$S:$S,$G79)</f>
        <v>0</v>
      </c>
      <c r="AN79" s="99">
        <f>SUMIFS(通讯通路门店!$BF:$BF,通讯通路门店!$S:$S,$G79)</f>
        <v>0</v>
      </c>
      <c r="AO79" s="99">
        <f t="shared" si="7"/>
        <v>0</v>
      </c>
      <c r="AP79" s="99">
        <f>SUMIFS(通讯通路门店!$K:$K,通讯通路门店!$S:$S,$G79)</f>
        <v>0</v>
      </c>
      <c r="AQ79" s="83"/>
      <c r="AR79" s="99">
        <f>SUMIFS(通讯通路门店!$T:$T,通讯通路门店!$S:$S,$G79)</f>
        <v>0</v>
      </c>
      <c r="AS79" s="99">
        <f>SUMIFS(通讯通路门店!$U:$U,通讯通路门店!$S:$S,$G79)</f>
        <v>0</v>
      </c>
      <c r="AT79" s="99">
        <f>SUMIFS(通讯通路门店!$V:$V,通讯通路门店!$S:$S,$G79)</f>
        <v>0</v>
      </c>
      <c r="AU79" s="99">
        <f>SUMIFS(通讯通路门店!$W:$W,通讯通路门店!$S:$S,$G79)</f>
        <v>0</v>
      </c>
      <c r="AV79" s="99">
        <f>SUMIFS(通讯通路门店!$Z:$Z,通讯通路门店!$S:$S,$G79)</f>
        <v>0</v>
      </c>
      <c r="AW79" s="99">
        <f>SUMIFS(通讯通路门店!$AB:$AB,通讯通路门店!$S:$S,$G79)</f>
        <v>0</v>
      </c>
      <c r="AX79" s="99">
        <f>SUMIFS(通讯通路门店!$X:$X,通讯通路门店!$S:$S,$G79)</f>
        <v>0</v>
      </c>
      <c r="AY79" s="99">
        <f>SUMIFS(通讯通路门店!$Y:$Y,通讯通路门店!$S:$S,$G79)</f>
        <v>0</v>
      </c>
      <c r="AZ79" s="99">
        <f>SUMIFS(通讯通路门店!$AA:$AA,通讯通路门店!$S:$S,$G79)</f>
        <v>0</v>
      </c>
      <c r="BA79" s="99">
        <f t="shared" si="8"/>
        <v>0</v>
      </c>
      <c r="BB79" s="99">
        <f t="shared" si="9"/>
        <v>0</v>
      </c>
      <c r="BC79" s="99">
        <f>SUMIFS(通讯通路门店!$W:$W,通讯通路门店!$S:$S,$G79,通讯通路门店!$J:$J,"荣耀体验店")+SUMIFS(通讯通路门店!$W:$W,通讯通路门店!$S:$S,$G79,通讯通路门店!$J:$J,"荣耀授权专卖店")</f>
        <v>0</v>
      </c>
      <c r="BD79" s="99">
        <f>SUMIFS(通讯通路门店!$Z:$Z,通讯通路门店!$S:$S,$G79,通讯通路门店!$J:$J,"VIVO体验店")</f>
        <v>0</v>
      </c>
      <c r="BE79" s="99">
        <f>SUMIFS(通讯通路门店!$AB:$AB,通讯通路门店!$S:$S,$G79,通讯通路门店!$J:$J,"OPPO体验店")</f>
        <v>0</v>
      </c>
      <c r="BF79" s="99">
        <f>SUMIFS(通讯通路门店!$X:$X,通讯通路门店!$S:$S,$G79,通讯通路门店!$J:$J,"华为授权体验店")+SUMIFS(通讯通路门店!$AA:$AA,通讯通路门店!$S:$S,$G79,通讯通路门店!$J:$J,"华为堡垒店")</f>
        <v>0</v>
      </c>
      <c r="BG79" s="99">
        <f>SUMIFS(通讯通路门店!$Y:$Y,通讯通路门店!$S:$S,$G79,通讯通路门店!$J:$J,"小米体验店")</f>
        <v>0</v>
      </c>
      <c r="BH79" s="99">
        <f>SUMIFS(通讯通路门店!$AA:$AA,通讯通路门店!$S:$S,$G79,通讯通路门店!$J:$J,"苹果体验店")</f>
        <v>0</v>
      </c>
      <c r="BI79" s="99">
        <f>SUMIFS(通讯通路门店!$K:$K,通讯通路门店!$S:$S,$G79,通讯通路门店!$J:$J,"其他品牌专卖店")</f>
        <v>0</v>
      </c>
      <c r="BJ79" s="99">
        <f>SUMIFS(通讯通路门店!$AC:$AC,通讯通路门店!$S:$S,$G79)</f>
        <v>0</v>
      </c>
      <c r="BK79" s="99">
        <f>SUMIFS(通讯通路门店!$AD:$AD,通讯通路门店!$S:$S,$G79)</f>
        <v>0</v>
      </c>
      <c r="BL79" s="99">
        <f>SUMIFS(通讯通路门店!$AE:$AE,通讯通路门店!$S:$S,$G79)</f>
        <v>0</v>
      </c>
      <c r="BM79" s="99">
        <f>SUMIFS(通讯通路门店!$AF:$AF,通讯通路门店!$S:$S,$G79)</f>
        <v>0</v>
      </c>
      <c r="BN79" s="99">
        <f>SUMIFS(通讯通路门店!$AG:$AG,通讯通路门店!$S:$S,$G79)</f>
        <v>0</v>
      </c>
      <c r="BO79" s="99">
        <f>SUMIFS(通讯通路门店!$AH:$AH,通讯通路门店!$S:$S,$G79)</f>
        <v>0</v>
      </c>
      <c r="BP79" s="99">
        <f>SUMIFS(通讯通路门店!$AI:$AI,通讯通路门店!$S:$S,$G79)</f>
        <v>0</v>
      </c>
      <c r="BQ79" s="83"/>
    </row>
    <row r="80" spans="1:69">
      <c r="A80" s="99" t="str">
        <f>IFERROR(_xlfn.XLOOKUP($G80,通讯通路门店!$S$4:$S$993931,通讯通路门店!$A$4:$A$993931,0,0),"")</f>
        <v/>
      </c>
      <c r="B80" s="99" t="str">
        <f>IFERROR(_xlfn.XLOOKUP($G80,通讯通路门店!$S$4:$S$993931,通讯通路门店!$B$4:$B$993931,0,0),"")</f>
        <v/>
      </c>
      <c r="C80" s="99" t="str">
        <f>IFERROR(_xlfn.XLOOKUP($G80,通讯通路门店!$S$4:$S$993931,通讯通路门店!$C$4:$C$993931,0,0),"")</f>
        <v/>
      </c>
      <c r="D80" s="99" t="str">
        <f>IFERROR(_xlfn.XLOOKUP($G80,通讯通路门店!$S$4:$S$993931,通讯通路门店!$D$4:$D$993931,0,0),"")</f>
        <v/>
      </c>
      <c r="E80" s="83"/>
      <c r="F80" s="83"/>
      <c r="G80" s="101" t="e">
        <v>#N/A</v>
      </c>
      <c r="H80" s="102" t="str">
        <f>IFERROR(_xlfn.XLOOKUP($G80,通讯通路门店!$S$4:$S$993931,通讯通路门店!$R$4:$R$993931,0,0),"")</f>
        <v/>
      </c>
      <c r="I80" s="83"/>
      <c r="J80" s="83"/>
      <c r="K80" s="83"/>
      <c r="L80" s="83"/>
      <c r="M80" s="83"/>
      <c r="N80" s="83"/>
      <c r="O80" s="83"/>
      <c r="P80" s="83"/>
      <c r="Q80" s="83"/>
      <c r="R80" s="83"/>
      <c r="S80" s="83"/>
      <c r="T80" s="83"/>
      <c r="U80" s="99">
        <f>COUNTIF(通讯通路门店!$S:$S,$G80)</f>
        <v>0</v>
      </c>
      <c r="V80" s="99">
        <f>COUNTIFS(通讯通路门店!$S:$S,$G80,通讯通路门店!$J:$J,"综合卖场")</f>
        <v>0</v>
      </c>
      <c r="W80" s="99">
        <f>SUMIFS(通讯通路门店!$AJ:$AJ,通讯通路门店!$S:$S,通讯客户沙盘!$G80)</f>
        <v>0</v>
      </c>
      <c r="X80" s="99">
        <f t="shared" si="5"/>
        <v>0</v>
      </c>
      <c r="Y80" s="99">
        <f>COUNTIFS(通讯通路门店!$S:$S,$G80,通讯通路门店!$J:$J,"荣耀体验店")+COUNTIFS(通讯通路门店!$S:$S,$G80,通讯通路门店!$J:$J,"荣耀授权专卖店")</f>
        <v>0</v>
      </c>
      <c r="Z80" s="99">
        <f>COUNTIFS(通讯通路门店!$S:$S,$G80,通讯通路门店!$J:$J,"VIVO体验店")</f>
        <v>0</v>
      </c>
      <c r="AA80" s="99">
        <f>COUNTIFS(通讯通路门店!$S:$S,$G80,通讯通路门店!$J:$J,"OPPO体验店")</f>
        <v>0</v>
      </c>
      <c r="AB80" s="99">
        <f>COUNTIFS(通讯通路门店!$S:$S,$G80,通讯通路门店!$J:$J,"华为授权体验店")+COUNTIFS(通讯通路门店!$S:$S,$G80,通讯通路门店!$J:$J,"华为堡垒店")</f>
        <v>0</v>
      </c>
      <c r="AC80" s="99">
        <f>COUNTIFS(通讯通路门店!$S:$S,$G80,通讯通路门店!$J:$J,"小米体验店")</f>
        <v>0</v>
      </c>
      <c r="AD80" s="99">
        <f>COUNTIFS(通讯通路门店!$S:$S,$G80,通讯通路门店!$J:$J,"苹果体验店")</f>
        <v>0</v>
      </c>
      <c r="AE80" s="99">
        <f>COUNTIFS(通讯通路门店!$S:$S,$G80,通讯通路门店!$J:$J,"其他品牌专卖店")</f>
        <v>0</v>
      </c>
      <c r="AF80" s="99">
        <f>SUMIFS(通讯通路门店!$BI:$BI,通讯通路门店!$S:$S,$G80)</f>
        <v>0</v>
      </c>
      <c r="AG80" s="99">
        <f>SUMIFS(通讯通路门店!$BH:$BH,通讯通路门店!$S:$S,$G80)</f>
        <v>0</v>
      </c>
      <c r="AH80" s="99">
        <f t="shared" si="6"/>
        <v>0</v>
      </c>
      <c r="AI80" s="99">
        <f>SUMIFS(通讯通路门店!$BB:$BB,通讯通路门店!$S:$S,$G80)</f>
        <v>0</v>
      </c>
      <c r="AJ80" s="99">
        <f>SUMIFS(通讯通路门店!$BE:$BE,通讯通路门店!$S:$S,$G80)</f>
        <v>0</v>
      </c>
      <c r="AK80" s="99">
        <f>SUMIFS(通讯通路门店!$BG:$BG,通讯通路门店!$S:$S,$G80)</f>
        <v>0</v>
      </c>
      <c r="AL80" s="99">
        <f>SUMIFS(通讯通路门店!$BC:$BC,通讯通路门店!$S:$S,$G80)</f>
        <v>0</v>
      </c>
      <c r="AM80" s="99">
        <f>SUMIFS(通讯通路门店!$BD:$BD,通讯通路门店!$S:$S,$G80)</f>
        <v>0</v>
      </c>
      <c r="AN80" s="99">
        <f>SUMIFS(通讯通路门店!$BF:$BF,通讯通路门店!$S:$S,$G80)</f>
        <v>0</v>
      </c>
      <c r="AO80" s="99">
        <f t="shared" si="7"/>
        <v>0</v>
      </c>
      <c r="AP80" s="99">
        <f>SUMIFS(通讯通路门店!$K:$K,通讯通路门店!$S:$S,$G80)</f>
        <v>0</v>
      </c>
      <c r="AQ80" s="83"/>
      <c r="AR80" s="99">
        <f>SUMIFS(通讯通路门店!$T:$T,通讯通路门店!$S:$S,$G80)</f>
        <v>0</v>
      </c>
      <c r="AS80" s="99">
        <f>SUMIFS(通讯通路门店!$U:$U,通讯通路门店!$S:$S,$G80)</f>
        <v>0</v>
      </c>
      <c r="AT80" s="99">
        <f>SUMIFS(通讯通路门店!$V:$V,通讯通路门店!$S:$S,$G80)</f>
        <v>0</v>
      </c>
      <c r="AU80" s="99">
        <f>SUMIFS(通讯通路门店!$W:$W,通讯通路门店!$S:$S,$G80)</f>
        <v>0</v>
      </c>
      <c r="AV80" s="99">
        <f>SUMIFS(通讯通路门店!$Z:$Z,通讯通路门店!$S:$S,$G80)</f>
        <v>0</v>
      </c>
      <c r="AW80" s="99">
        <f>SUMIFS(通讯通路门店!$AB:$AB,通讯通路门店!$S:$S,$G80)</f>
        <v>0</v>
      </c>
      <c r="AX80" s="99">
        <f>SUMIFS(通讯通路门店!$X:$X,通讯通路门店!$S:$S,$G80)</f>
        <v>0</v>
      </c>
      <c r="AY80" s="99">
        <f>SUMIFS(通讯通路门店!$Y:$Y,通讯通路门店!$S:$S,$G80)</f>
        <v>0</v>
      </c>
      <c r="AZ80" s="99">
        <f>SUMIFS(通讯通路门店!$AA:$AA,通讯通路门店!$S:$S,$G80)</f>
        <v>0</v>
      </c>
      <c r="BA80" s="99">
        <f t="shared" si="8"/>
        <v>0</v>
      </c>
      <c r="BB80" s="99">
        <f t="shared" si="9"/>
        <v>0</v>
      </c>
      <c r="BC80" s="99">
        <f>SUMIFS(通讯通路门店!$W:$W,通讯通路门店!$S:$S,$G80,通讯通路门店!$J:$J,"荣耀体验店")+SUMIFS(通讯通路门店!$W:$W,通讯通路门店!$S:$S,$G80,通讯通路门店!$J:$J,"荣耀授权专卖店")</f>
        <v>0</v>
      </c>
      <c r="BD80" s="99">
        <f>SUMIFS(通讯通路门店!$Z:$Z,通讯通路门店!$S:$S,$G80,通讯通路门店!$J:$J,"VIVO体验店")</f>
        <v>0</v>
      </c>
      <c r="BE80" s="99">
        <f>SUMIFS(通讯通路门店!$AB:$AB,通讯通路门店!$S:$S,$G80,通讯通路门店!$J:$J,"OPPO体验店")</f>
        <v>0</v>
      </c>
      <c r="BF80" s="99">
        <f>SUMIFS(通讯通路门店!$X:$X,通讯通路门店!$S:$S,$G80,通讯通路门店!$J:$J,"华为授权体验店")+SUMIFS(通讯通路门店!$AA:$AA,通讯通路门店!$S:$S,$G80,通讯通路门店!$J:$J,"华为堡垒店")</f>
        <v>0</v>
      </c>
      <c r="BG80" s="99">
        <f>SUMIFS(通讯通路门店!$Y:$Y,通讯通路门店!$S:$S,$G80,通讯通路门店!$J:$J,"小米体验店")</f>
        <v>0</v>
      </c>
      <c r="BH80" s="99">
        <f>SUMIFS(通讯通路门店!$AA:$AA,通讯通路门店!$S:$S,$G80,通讯通路门店!$J:$J,"苹果体验店")</f>
        <v>0</v>
      </c>
      <c r="BI80" s="99">
        <f>SUMIFS(通讯通路门店!$K:$K,通讯通路门店!$S:$S,$G80,通讯通路门店!$J:$J,"其他品牌专卖店")</f>
        <v>0</v>
      </c>
      <c r="BJ80" s="99">
        <f>SUMIFS(通讯通路门店!$AC:$AC,通讯通路门店!$S:$S,$G80)</f>
        <v>0</v>
      </c>
      <c r="BK80" s="99">
        <f>SUMIFS(通讯通路门店!$AD:$AD,通讯通路门店!$S:$S,$G80)</f>
        <v>0</v>
      </c>
      <c r="BL80" s="99">
        <f>SUMIFS(通讯通路门店!$AE:$AE,通讯通路门店!$S:$S,$G80)</f>
        <v>0</v>
      </c>
      <c r="BM80" s="99">
        <f>SUMIFS(通讯通路门店!$AF:$AF,通讯通路门店!$S:$S,$G80)</f>
        <v>0</v>
      </c>
      <c r="BN80" s="99">
        <f>SUMIFS(通讯通路门店!$AG:$AG,通讯通路门店!$S:$S,$G80)</f>
        <v>0</v>
      </c>
      <c r="BO80" s="99">
        <f>SUMIFS(通讯通路门店!$AH:$AH,通讯通路门店!$S:$S,$G80)</f>
        <v>0</v>
      </c>
      <c r="BP80" s="99">
        <f>SUMIFS(通讯通路门店!$AI:$AI,通讯通路门店!$S:$S,$G80)</f>
        <v>0</v>
      </c>
      <c r="BQ80" s="83"/>
    </row>
    <row r="81" spans="1:69">
      <c r="A81" s="99" t="str">
        <f>IFERROR(_xlfn.XLOOKUP($G81,通讯通路门店!$S$4:$S$993931,通讯通路门店!$A$4:$A$993931,0,0),"")</f>
        <v/>
      </c>
      <c r="B81" s="99" t="str">
        <f>IFERROR(_xlfn.XLOOKUP($G81,通讯通路门店!$S$4:$S$993931,通讯通路门店!$B$4:$B$993931,0,0),"")</f>
        <v/>
      </c>
      <c r="C81" s="99" t="str">
        <f>IFERROR(_xlfn.XLOOKUP($G81,通讯通路门店!$S$4:$S$993931,通讯通路门店!$C$4:$C$993931,0,0),"")</f>
        <v/>
      </c>
      <c r="D81" s="99" t="str">
        <f>IFERROR(_xlfn.XLOOKUP($G81,通讯通路门店!$S$4:$S$993931,通讯通路门店!$D$4:$D$993931,0,0),"")</f>
        <v/>
      </c>
      <c r="E81" s="83"/>
      <c r="F81" s="83"/>
      <c r="G81" s="101" t="e">
        <v>#N/A</v>
      </c>
      <c r="H81" s="102" t="str">
        <f>IFERROR(_xlfn.XLOOKUP($G81,通讯通路门店!$S$4:$S$993931,通讯通路门店!$R$4:$R$993931,0,0),"")</f>
        <v/>
      </c>
      <c r="I81" s="83"/>
      <c r="J81" s="83"/>
      <c r="K81" s="83"/>
      <c r="L81" s="83"/>
      <c r="M81" s="83"/>
      <c r="N81" s="83"/>
      <c r="O81" s="83"/>
      <c r="P81" s="83"/>
      <c r="Q81" s="83"/>
      <c r="R81" s="83"/>
      <c r="S81" s="83"/>
      <c r="T81" s="83"/>
      <c r="U81" s="99">
        <f>COUNTIF(通讯通路门店!$S:$S,$G81)</f>
        <v>0</v>
      </c>
      <c r="V81" s="99">
        <f>COUNTIFS(通讯通路门店!$S:$S,$G81,通讯通路门店!$J:$J,"综合卖场")</f>
        <v>0</v>
      </c>
      <c r="W81" s="99">
        <f>SUMIFS(通讯通路门店!$AJ:$AJ,通讯通路门店!$S:$S,通讯客户沙盘!$G81)</f>
        <v>0</v>
      </c>
      <c r="X81" s="99">
        <f t="shared" si="5"/>
        <v>0</v>
      </c>
      <c r="Y81" s="99">
        <f>COUNTIFS(通讯通路门店!$S:$S,$G81,通讯通路门店!$J:$J,"荣耀体验店")+COUNTIFS(通讯通路门店!$S:$S,$G81,通讯通路门店!$J:$J,"荣耀授权专卖店")</f>
        <v>0</v>
      </c>
      <c r="Z81" s="99">
        <f>COUNTIFS(通讯通路门店!$S:$S,$G81,通讯通路门店!$J:$J,"VIVO体验店")</f>
        <v>0</v>
      </c>
      <c r="AA81" s="99">
        <f>COUNTIFS(通讯通路门店!$S:$S,$G81,通讯通路门店!$J:$J,"OPPO体验店")</f>
        <v>0</v>
      </c>
      <c r="AB81" s="99">
        <f>COUNTIFS(通讯通路门店!$S:$S,$G81,通讯通路门店!$J:$J,"华为授权体验店")+COUNTIFS(通讯通路门店!$S:$S,$G81,通讯通路门店!$J:$J,"华为堡垒店")</f>
        <v>0</v>
      </c>
      <c r="AC81" s="99">
        <f>COUNTIFS(通讯通路门店!$S:$S,$G81,通讯通路门店!$J:$J,"小米体验店")</f>
        <v>0</v>
      </c>
      <c r="AD81" s="99">
        <f>COUNTIFS(通讯通路门店!$S:$S,$G81,通讯通路门店!$J:$J,"苹果体验店")</f>
        <v>0</v>
      </c>
      <c r="AE81" s="99">
        <f>COUNTIFS(通讯通路门店!$S:$S,$G81,通讯通路门店!$J:$J,"其他品牌专卖店")</f>
        <v>0</v>
      </c>
      <c r="AF81" s="99">
        <f>SUMIFS(通讯通路门店!$BI:$BI,通讯通路门店!$S:$S,$G81)</f>
        <v>0</v>
      </c>
      <c r="AG81" s="99">
        <f>SUMIFS(通讯通路门店!$BH:$BH,通讯通路门店!$S:$S,$G81)</f>
        <v>0</v>
      </c>
      <c r="AH81" s="99">
        <f t="shared" si="6"/>
        <v>0</v>
      </c>
      <c r="AI81" s="99">
        <f>SUMIFS(通讯通路门店!$BB:$BB,通讯通路门店!$S:$S,$G81)</f>
        <v>0</v>
      </c>
      <c r="AJ81" s="99">
        <f>SUMIFS(通讯通路门店!$BE:$BE,通讯通路门店!$S:$S,$G81)</f>
        <v>0</v>
      </c>
      <c r="AK81" s="99">
        <f>SUMIFS(通讯通路门店!$BG:$BG,通讯通路门店!$S:$S,$G81)</f>
        <v>0</v>
      </c>
      <c r="AL81" s="99">
        <f>SUMIFS(通讯通路门店!$BC:$BC,通讯通路门店!$S:$S,$G81)</f>
        <v>0</v>
      </c>
      <c r="AM81" s="99">
        <f>SUMIFS(通讯通路门店!$BD:$BD,通讯通路门店!$S:$S,$G81)</f>
        <v>0</v>
      </c>
      <c r="AN81" s="99">
        <f>SUMIFS(通讯通路门店!$BF:$BF,通讯通路门店!$S:$S,$G81)</f>
        <v>0</v>
      </c>
      <c r="AO81" s="99">
        <f t="shared" si="7"/>
        <v>0</v>
      </c>
      <c r="AP81" s="99">
        <f>SUMIFS(通讯通路门店!$K:$K,通讯通路门店!$S:$S,$G81)</f>
        <v>0</v>
      </c>
      <c r="AQ81" s="83"/>
      <c r="AR81" s="99">
        <f>SUMIFS(通讯通路门店!$T:$T,通讯通路门店!$S:$S,$G81)</f>
        <v>0</v>
      </c>
      <c r="AS81" s="99">
        <f>SUMIFS(通讯通路门店!$U:$U,通讯通路门店!$S:$S,$G81)</f>
        <v>0</v>
      </c>
      <c r="AT81" s="99">
        <f>SUMIFS(通讯通路门店!$V:$V,通讯通路门店!$S:$S,$G81)</f>
        <v>0</v>
      </c>
      <c r="AU81" s="99">
        <f>SUMIFS(通讯通路门店!$W:$W,通讯通路门店!$S:$S,$G81)</f>
        <v>0</v>
      </c>
      <c r="AV81" s="99">
        <f>SUMIFS(通讯通路门店!$Z:$Z,通讯通路门店!$S:$S,$G81)</f>
        <v>0</v>
      </c>
      <c r="AW81" s="99">
        <f>SUMIFS(通讯通路门店!$AB:$AB,通讯通路门店!$S:$S,$G81)</f>
        <v>0</v>
      </c>
      <c r="AX81" s="99">
        <f>SUMIFS(通讯通路门店!$X:$X,通讯通路门店!$S:$S,$G81)</f>
        <v>0</v>
      </c>
      <c r="AY81" s="99">
        <f>SUMIFS(通讯通路门店!$Y:$Y,通讯通路门店!$S:$S,$G81)</f>
        <v>0</v>
      </c>
      <c r="AZ81" s="99">
        <f>SUMIFS(通讯通路门店!$AA:$AA,通讯通路门店!$S:$S,$G81)</f>
        <v>0</v>
      </c>
      <c r="BA81" s="99">
        <f t="shared" si="8"/>
        <v>0</v>
      </c>
      <c r="BB81" s="99">
        <f t="shared" si="9"/>
        <v>0</v>
      </c>
      <c r="BC81" s="99">
        <f>SUMIFS(通讯通路门店!$W:$W,通讯通路门店!$S:$S,$G81,通讯通路门店!$J:$J,"荣耀体验店")+SUMIFS(通讯通路门店!$W:$W,通讯通路门店!$S:$S,$G81,通讯通路门店!$J:$J,"荣耀授权专卖店")</f>
        <v>0</v>
      </c>
      <c r="BD81" s="99">
        <f>SUMIFS(通讯通路门店!$Z:$Z,通讯通路门店!$S:$S,$G81,通讯通路门店!$J:$J,"VIVO体验店")</f>
        <v>0</v>
      </c>
      <c r="BE81" s="99">
        <f>SUMIFS(通讯通路门店!$AB:$AB,通讯通路门店!$S:$S,$G81,通讯通路门店!$J:$J,"OPPO体验店")</f>
        <v>0</v>
      </c>
      <c r="BF81" s="99">
        <f>SUMIFS(通讯通路门店!$X:$X,通讯通路门店!$S:$S,$G81,通讯通路门店!$J:$J,"华为授权体验店")+SUMIFS(通讯通路门店!$AA:$AA,通讯通路门店!$S:$S,$G81,通讯通路门店!$J:$J,"华为堡垒店")</f>
        <v>0</v>
      </c>
      <c r="BG81" s="99">
        <f>SUMIFS(通讯通路门店!$Y:$Y,通讯通路门店!$S:$S,$G81,通讯通路门店!$J:$J,"小米体验店")</f>
        <v>0</v>
      </c>
      <c r="BH81" s="99">
        <f>SUMIFS(通讯通路门店!$AA:$AA,通讯通路门店!$S:$S,$G81,通讯通路门店!$J:$J,"苹果体验店")</f>
        <v>0</v>
      </c>
      <c r="BI81" s="99">
        <f>SUMIFS(通讯通路门店!$K:$K,通讯通路门店!$S:$S,$G81,通讯通路门店!$J:$J,"其他品牌专卖店")</f>
        <v>0</v>
      </c>
      <c r="BJ81" s="99">
        <f>SUMIFS(通讯通路门店!$AC:$AC,通讯通路门店!$S:$S,$G81)</f>
        <v>0</v>
      </c>
      <c r="BK81" s="99">
        <f>SUMIFS(通讯通路门店!$AD:$AD,通讯通路门店!$S:$S,$G81)</f>
        <v>0</v>
      </c>
      <c r="BL81" s="99">
        <f>SUMIFS(通讯通路门店!$AE:$AE,通讯通路门店!$S:$S,$G81)</f>
        <v>0</v>
      </c>
      <c r="BM81" s="99">
        <f>SUMIFS(通讯通路门店!$AF:$AF,通讯通路门店!$S:$S,$G81)</f>
        <v>0</v>
      </c>
      <c r="BN81" s="99">
        <f>SUMIFS(通讯通路门店!$AG:$AG,通讯通路门店!$S:$S,$G81)</f>
        <v>0</v>
      </c>
      <c r="BO81" s="99">
        <f>SUMIFS(通讯通路门店!$AH:$AH,通讯通路门店!$S:$S,$G81)</f>
        <v>0</v>
      </c>
      <c r="BP81" s="99">
        <f>SUMIFS(通讯通路门店!$AI:$AI,通讯通路门店!$S:$S,$G81)</f>
        <v>0</v>
      </c>
      <c r="BQ81" s="83"/>
    </row>
    <row r="82" spans="1:69">
      <c r="A82" s="99" t="str">
        <f>IFERROR(_xlfn.XLOOKUP($G82,通讯通路门店!$S$4:$S$993931,通讯通路门店!$A$4:$A$993931,0,0),"")</f>
        <v/>
      </c>
      <c r="B82" s="99" t="str">
        <f>IFERROR(_xlfn.XLOOKUP($G82,通讯通路门店!$S$4:$S$993931,通讯通路门店!$B$4:$B$993931,0,0),"")</f>
        <v/>
      </c>
      <c r="C82" s="99" t="str">
        <f>IFERROR(_xlfn.XLOOKUP($G82,通讯通路门店!$S$4:$S$993931,通讯通路门店!$C$4:$C$993931,0,0),"")</f>
        <v/>
      </c>
      <c r="D82" s="99" t="str">
        <f>IFERROR(_xlfn.XLOOKUP($G82,通讯通路门店!$S$4:$S$993931,通讯通路门店!$D$4:$D$993931,0,0),"")</f>
        <v/>
      </c>
      <c r="E82" s="83"/>
      <c r="F82" s="83"/>
      <c r="G82" s="101" t="e">
        <v>#N/A</v>
      </c>
      <c r="H82" s="102" t="str">
        <f>IFERROR(_xlfn.XLOOKUP($G82,通讯通路门店!$S$4:$S$993931,通讯通路门店!$R$4:$R$993931,0,0),"")</f>
        <v/>
      </c>
      <c r="I82" s="83"/>
      <c r="J82" s="83"/>
      <c r="K82" s="83"/>
      <c r="L82" s="83"/>
      <c r="M82" s="83"/>
      <c r="N82" s="83"/>
      <c r="O82" s="83"/>
      <c r="P82" s="83"/>
      <c r="Q82" s="83"/>
      <c r="R82" s="83"/>
      <c r="S82" s="83"/>
      <c r="T82" s="83"/>
      <c r="U82" s="99">
        <f>COUNTIF(通讯通路门店!$S:$S,$G82)</f>
        <v>0</v>
      </c>
      <c r="V82" s="99">
        <f>COUNTIFS(通讯通路门店!$S:$S,$G82,通讯通路门店!$J:$J,"综合卖场")</f>
        <v>0</v>
      </c>
      <c r="W82" s="99">
        <f>SUMIFS(通讯通路门店!$AJ:$AJ,通讯通路门店!$S:$S,通讯客户沙盘!$G82)</f>
        <v>0</v>
      </c>
      <c r="X82" s="99">
        <f t="shared" si="5"/>
        <v>0</v>
      </c>
      <c r="Y82" s="99">
        <f>COUNTIFS(通讯通路门店!$S:$S,$G82,通讯通路门店!$J:$J,"荣耀体验店")+COUNTIFS(通讯通路门店!$S:$S,$G82,通讯通路门店!$J:$J,"荣耀授权专卖店")</f>
        <v>0</v>
      </c>
      <c r="Z82" s="99">
        <f>COUNTIFS(通讯通路门店!$S:$S,$G82,通讯通路门店!$J:$J,"VIVO体验店")</f>
        <v>0</v>
      </c>
      <c r="AA82" s="99">
        <f>COUNTIFS(通讯通路门店!$S:$S,$G82,通讯通路门店!$J:$J,"OPPO体验店")</f>
        <v>0</v>
      </c>
      <c r="AB82" s="99">
        <f>COUNTIFS(通讯通路门店!$S:$S,$G82,通讯通路门店!$J:$J,"华为授权体验店")+COUNTIFS(通讯通路门店!$S:$S,$G82,通讯通路门店!$J:$J,"华为堡垒店")</f>
        <v>0</v>
      </c>
      <c r="AC82" s="99">
        <f>COUNTIFS(通讯通路门店!$S:$S,$G82,通讯通路门店!$J:$J,"小米体验店")</f>
        <v>0</v>
      </c>
      <c r="AD82" s="99">
        <f>COUNTIFS(通讯通路门店!$S:$S,$G82,通讯通路门店!$J:$J,"苹果体验店")</f>
        <v>0</v>
      </c>
      <c r="AE82" s="99">
        <f>COUNTIFS(通讯通路门店!$S:$S,$G82,通讯通路门店!$J:$J,"其他品牌专卖店")</f>
        <v>0</v>
      </c>
      <c r="AF82" s="99">
        <f>SUMIFS(通讯通路门店!$BI:$BI,通讯通路门店!$S:$S,$G82)</f>
        <v>0</v>
      </c>
      <c r="AG82" s="99">
        <f>SUMIFS(通讯通路门店!$BH:$BH,通讯通路门店!$S:$S,$G82)</f>
        <v>0</v>
      </c>
      <c r="AH82" s="99">
        <f t="shared" si="6"/>
        <v>0</v>
      </c>
      <c r="AI82" s="99">
        <f>SUMIFS(通讯通路门店!$BB:$BB,通讯通路门店!$S:$S,$G82)</f>
        <v>0</v>
      </c>
      <c r="AJ82" s="99">
        <f>SUMIFS(通讯通路门店!$BE:$BE,通讯通路门店!$S:$S,$G82)</f>
        <v>0</v>
      </c>
      <c r="AK82" s="99">
        <f>SUMIFS(通讯通路门店!$BG:$BG,通讯通路门店!$S:$S,$G82)</f>
        <v>0</v>
      </c>
      <c r="AL82" s="99">
        <f>SUMIFS(通讯通路门店!$BC:$BC,通讯通路门店!$S:$S,$G82)</f>
        <v>0</v>
      </c>
      <c r="AM82" s="99">
        <f>SUMIFS(通讯通路门店!$BD:$BD,通讯通路门店!$S:$S,$G82)</f>
        <v>0</v>
      </c>
      <c r="AN82" s="99">
        <f>SUMIFS(通讯通路门店!$BF:$BF,通讯通路门店!$S:$S,$G82)</f>
        <v>0</v>
      </c>
      <c r="AO82" s="99">
        <f t="shared" si="7"/>
        <v>0</v>
      </c>
      <c r="AP82" s="99">
        <f>SUMIFS(通讯通路门店!$K:$K,通讯通路门店!$S:$S,$G82)</f>
        <v>0</v>
      </c>
      <c r="AQ82" s="83"/>
      <c r="AR82" s="99">
        <f>SUMIFS(通讯通路门店!$T:$T,通讯通路门店!$S:$S,$G82)</f>
        <v>0</v>
      </c>
      <c r="AS82" s="99">
        <f>SUMIFS(通讯通路门店!$U:$U,通讯通路门店!$S:$S,$G82)</f>
        <v>0</v>
      </c>
      <c r="AT82" s="99">
        <f>SUMIFS(通讯通路门店!$V:$V,通讯通路门店!$S:$S,$G82)</f>
        <v>0</v>
      </c>
      <c r="AU82" s="99">
        <f>SUMIFS(通讯通路门店!$W:$W,通讯通路门店!$S:$S,$G82)</f>
        <v>0</v>
      </c>
      <c r="AV82" s="99">
        <f>SUMIFS(通讯通路门店!$Z:$Z,通讯通路门店!$S:$S,$G82)</f>
        <v>0</v>
      </c>
      <c r="AW82" s="99">
        <f>SUMIFS(通讯通路门店!$AB:$AB,通讯通路门店!$S:$S,$G82)</f>
        <v>0</v>
      </c>
      <c r="AX82" s="99">
        <f>SUMIFS(通讯通路门店!$X:$X,通讯通路门店!$S:$S,$G82)</f>
        <v>0</v>
      </c>
      <c r="AY82" s="99">
        <f>SUMIFS(通讯通路门店!$Y:$Y,通讯通路门店!$S:$S,$G82)</f>
        <v>0</v>
      </c>
      <c r="AZ82" s="99">
        <f>SUMIFS(通讯通路门店!$AA:$AA,通讯通路门店!$S:$S,$G82)</f>
        <v>0</v>
      </c>
      <c r="BA82" s="99">
        <f t="shared" si="8"/>
        <v>0</v>
      </c>
      <c r="BB82" s="99">
        <f t="shared" si="9"/>
        <v>0</v>
      </c>
      <c r="BC82" s="99">
        <f>SUMIFS(通讯通路门店!$W:$W,通讯通路门店!$S:$S,$G82,通讯通路门店!$J:$J,"荣耀体验店")+SUMIFS(通讯通路门店!$W:$W,通讯通路门店!$S:$S,$G82,通讯通路门店!$J:$J,"荣耀授权专卖店")</f>
        <v>0</v>
      </c>
      <c r="BD82" s="99">
        <f>SUMIFS(通讯通路门店!$Z:$Z,通讯通路门店!$S:$S,$G82,通讯通路门店!$J:$J,"VIVO体验店")</f>
        <v>0</v>
      </c>
      <c r="BE82" s="99">
        <f>SUMIFS(通讯通路门店!$AB:$AB,通讯通路门店!$S:$S,$G82,通讯通路门店!$J:$J,"OPPO体验店")</f>
        <v>0</v>
      </c>
      <c r="BF82" s="99">
        <f>SUMIFS(通讯通路门店!$X:$X,通讯通路门店!$S:$S,$G82,通讯通路门店!$J:$J,"华为授权体验店")+SUMIFS(通讯通路门店!$AA:$AA,通讯通路门店!$S:$S,$G82,通讯通路门店!$J:$J,"华为堡垒店")</f>
        <v>0</v>
      </c>
      <c r="BG82" s="99">
        <f>SUMIFS(通讯通路门店!$Y:$Y,通讯通路门店!$S:$S,$G82,通讯通路门店!$J:$J,"小米体验店")</f>
        <v>0</v>
      </c>
      <c r="BH82" s="99">
        <f>SUMIFS(通讯通路门店!$AA:$AA,通讯通路门店!$S:$S,$G82,通讯通路门店!$J:$J,"苹果体验店")</f>
        <v>0</v>
      </c>
      <c r="BI82" s="99">
        <f>SUMIFS(通讯通路门店!$K:$K,通讯通路门店!$S:$S,$G82,通讯通路门店!$J:$J,"其他品牌专卖店")</f>
        <v>0</v>
      </c>
      <c r="BJ82" s="99">
        <f>SUMIFS(通讯通路门店!$AC:$AC,通讯通路门店!$S:$S,$G82)</f>
        <v>0</v>
      </c>
      <c r="BK82" s="99">
        <f>SUMIFS(通讯通路门店!$AD:$AD,通讯通路门店!$S:$S,$G82)</f>
        <v>0</v>
      </c>
      <c r="BL82" s="99">
        <f>SUMIFS(通讯通路门店!$AE:$AE,通讯通路门店!$S:$S,$G82)</f>
        <v>0</v>
      </c>
      <c r="BM82" s="99">
        <f>SUMIFS(通讯通路门店!$AF:$AF,通讯通路门店!$S:$S,$G82)</f>
        <v>0</v>
      </c>
      <c r="BN82" s="99">
        <f>SUMIFS(通讯通路门店!$AG:$AG,通讯通路门店!$S:$S,$G82)</f>
        <v>0</v>
      </c>
      <c r="BO82" s="99">
        <f>SUMIFS(通讯通路门店!$AH:$AH,通讯通路门店!$S:$S,$G82)</f>
        <v>0</v>
      </c>
      <c r="BP82" s="99">
        <f>SUMIFS(通讯通路门店!$AI:$AI,通讯通路门店!$S:$S,$G82)</f>
        <v>0</v>
      </c>
      <c r="BQ82" s="83"/>
    </row>
    <row r="83" spans="1:69">
      <c r="A83" s="99" t="str">
        <f>IFERROR(_xlfn.XLOOKUP($G83,通讯通路门店!$S$4:$S$993931,通讯通路门店!$A$4:$A$993931,0,0),"")</f>
        <v/>
      </c>
      <c r="B83" s="99" t="str">
        <f>IFERROR(_xlfn.XLOOKUP($G83,通讯通路门店!$S$4:$S$993931,通讯通路门店!$B$4:$B$993931,0,0),"")</f>
        <v/>
      </c>
      <c r="C83" s="99" t="str">
        <f>IFERROR(_xlfn.XLOOKUP($G83,通讯通路门店!$S$4:$S$993931,通讯通路门店!$C$4:$C$993931,0,0),"")</f>
        <v/>
      </c>
      <c r="D83" s="99" t="str">
        <f>IFERROR(_xlfn.XLOOKUP($G83,通讯通路门店!$S$4:$S$993931,通讯通路门店!$D$4:$D$993931,0,0),"")</f>
        <v/>
      </c>
      <c r="E83" s="83"/>
      <c r="F83" s="83"/>
      <c r="G83" s="101" t="e">
        <v>#N/A</v>
      </c>
      <c r="H83" s="102" t="str">
        <f>IFERROR(_xlfn.XLOOKUP($G83,通讯通路门店!$S$4:$S$993931,通讯通路门店!$R$4:$R$993931,0,0),"")</f>
        <v/>
      </c>
      <c r="I83" s="83"/>
      <c r="J83" s="83"/>
      <c r="K83" s="83"/>
      <c r="L83" s="83"/>
      <c r="M83" s="83"/>
      <c r="N83" s="83"/>
      <c r="O83" s="83"/>
      <c r="P83" s="83"/>
      <c r="Q83" s="83"/>
      <c r="R83" s="83"/>
      <c r="S83" s="83"/>
      <c r="T83" s="83"/>
      <c r="U83" s="99">
        <f>COUNTIF(通讯通路门店!$S:$S,$G83)</f>
        <v>0</v>
      </c>
      <c r="V83" s="99">
        <f>COUNTIFS(通讯通路门店!$S:$S,$G83,通讯通路门店!$J:$J,"综合卖场")</f>
        <v>0</v>
      </c>
      <c r="W83" s="99">
        <f>SUMIFS(通讯通路门店!$AJ:$AJ,通讯通路门店!$S:$S,通讯客户沙盘!$G83)</f>
        <v>0</v>
      </c>
      <c r="X83" s="99">
        <f t="shared" si="5"/>
        <v>0</v>
      </c>
      <c r="Y83" s="99">
        <f>COUNTIFS(通讯通路门店!$S:$S,$G83,通讯通路门店!$J:$J,"荣耀体验店")+COUNTIFS(通讯通路门店!$S:$S,$G83,通讯通路门店!$J:$J,"荣耀授权专卖店")</f>
        <v>0</v>
      </c>
      <c r="Z83" s="99">
        <f>COUNTIFS(通讯通路门店!$S:$S,$G83,通讯通路门店!$J:$J,"VIVO体验店")</f>
        <v>0</v>
      </c>
      <c r="AA83" s="99">
        <f>COUNTIFS(通讯通路门店!$S:$S,$G83,通讯通路门店!$J:$J,"OPPO体验店")</f>
        <v>0</v>
      </c>
      <c r="AB83" s="99">
        <f>COUNTIFS(通讯通路门店!$S:$S,$G83,通讯通路门店!$J:$J,"华为授权体验店")+COUNTIFS(通讯通路门店!$S:$S,$G83,通讯通路门店!$J:$J,"华为堡垒店")</f>
        <v>0</v>
      </c>
      <c r="AC83" s="99">
        <f>COUNTIFS(通讯通路门店!$S:$S,$G83,通讯通路门店!$J:$J,"小米体验店")</f>
        <v>0</v>
      </c>
      <c r="AD83" s="99">
        <f>COUNTIFS(通讯通路门店!$S:$S,$G83,通讯通路门店!$J:$J,"苹果体验店")</f>
        <v>0</v>
      </c>
      <c r="AE83" s="99">
        <f>COUNTIFS(通讯通路门店!$S:$S,$G83,通讯通路门店!$J:$J,"其他品牌专卖店")</f>
        <v>0</v>
      </c>
      <c r="AF83" s="99">
        <f>SUMIFS(通讯通路门店!$BI:$BI,通讯通路门店!$S:$S,$G83)</f>
        <v>0</v>
      </c>
      <c r="AG83" s="99">
        <f>SUMIFS(通讯通路门店!$BH:$BH,通讯通路门店!$S:$S,$G83)</f>
        <v>0</v>
      </c>
      <c r="AH83" s="99">
        <f t="shared" si="6"/>
        <v>0</v>
      </c>
      <c r="AI83" s="99">
        <f>SUMIFS(通讯通路门店!$BB:$BB,通讯通路门店!$S:$S,$G83)</f>
        <v>0</v>
      </c>
      <c r="AJ83" s="99">
        <f>SUMIFS(通讯通路门店!$BE:$BE,通讯通路门店!$S:$S,$G83)</f>
        <v>0</v>
      </c>
      <c r="AK83" s="99">
        <f>SUMIFS(通讯通路门店!$BG:$BG,通讯通路门店!$S:$S,$G83)</f>
        <v>0</v>
      </c>
      <c r="AL83" s="99">
        <f>SUMIFS(通讯通路门店!$BC:$BC,通讯通路门店!$S:$S,$G83)</f>
        <v>0</v>
      </c>
      <c r="AM83" s="99">
        <f>SUMIFS(通讯通路门店!$BD:$BD,通讯通路门店!$S:$S,$G83)</f>
        <v>0</v>
      </c>
      <c r="AN83" s="99">
        <f>SUMIFS(通讯通路门店!$BF:$BF,通讯通路门店!$S:$S,$G83)</f>
        <v>0</v>
      </c>
      <c r="AO83" s="99">
        <f t="shared" si="7"/>
        <v>0</v>
      </c>
      <c r="AP83" s="99">
        <f>SUMIFS(通讯通路门店!$K:$K,通讯通路门店!$S:$S,$G83)</f>
        <v>0</v>
      </c>
      <c r="AQ83" s="83"/>
      <c r="AR83" s="99">
        <f>SUMIFS(通讯通路门店!$T:$T,通讯通路门店!$S:$S,$G83)</f>
        <v>0</v>
      </c>
      <c r="AS83" s="99">
        <f>SUMIFS(通讯通路门店!$U:$U,通讯通路门店!$S:$S,$G83)</f>
        <v>0</v>
      </c>
      <c r="AT83" s="99">
        <f>SUMIFS(通讯通路门店!$V:$V,通讯通路门店!$S:$S,$G83)</f>
        <v>0</v>
      </c>
      <c r="AU83" s="99">
        <f>SUMIFS(通讯通路门店!$W:$W,通讯通路门店!$S:$S,$G83)</f>
        <v>0</v>
      </c>
      <c r="AV83" s="99">
        <f>SUMIFS(通讯通路门店!$Z:$Z,通讯通路门店!$S:$S,$G83)</f>
        <v>0</v>
      </c>
      <c r="AW83" s="99">
        <f>SUMIFS(通讯通路门店!$AB:$AB,通讯通路门店!$S:$S,$G83)</f>
        <v>0</v>
      </c>
      <c r="AX83" s="99">
        <f>SUMIFS(通讯通路门店!$X:$X,通讯通路门店!$S:$S,$G83)</f>
        <v>0</v>
      </c>
      <c r="AY83" s="99">
        <f>SUMIFS(通讯通路门店!$Y:$Y,通讯通路门店!$S:$S,$G83)</f>
        <v>0</v>
      </c>
      <c r="AZ83" s="99">
        <f>SUMIFS(通讯通路门店!$AA:$AA,通讯通路门店!$S:$S,$G83)</f>
        <v>0</v>
      </c>
      <c r="BA83" s="99">
        <f t="shared" si="8"/>
        <v>0</v>
      </c>
      <c r="BB83" s="99">
        <f t="shared" si="9"/>
        <v>0</v>
      </c>
      <c r="BC83" s="99">
        <f>SUMIFS(通讯通路门店!$W:$W,通讯通路门店!$S:$S,$G83,通讯通路门店!$J:$J,"荣耀体验店")+SUMIFS(通讯通路门店!$W:$W,通讯通路门店!$S:$S,$G83,通讯通路门店!$J:$J,"荣耀授权专卖店")</f>
        <v>0</v>
      </c>
      <c r="BD83" s="99">
        <f>SUMIFS(通讯通路门店!$Z:$Z,通讯通路门店!$S:$S,$G83,通讯通路门店!$J:$J,"VIVO体验店")</f>
        <v>0</v>
      </c>
      <c r="BE83" s="99">
        <f>SUMIFS(通讯通路门店!$AB:$AB,通讯通路门店!$S:$S,$G83,通讯通路门店!$J:$J,"OPPO体验店")</f>
        <v>0</v>
      </c>
      <c r="BF83" s="99">
        <f>SUMIFS(通讯通路门店!$X:$X,通讯通路门店!$S:$S,$G83,通讯通路门店!$J:$J,"华为授权体验店")+SUMIFS(通讯通路门店!$AA:$AA,通讯通路门店!$S:$S,$G83,通讯通路门店!$J:$J,"华为堡垒店")</f>
        <v>0</v>
      </c>
      <c r="BG83" s="99">
        <f>SUMIFS(通讯通路门店!$Y:$Y,通讯通路门店!$S:$S,$G83,通讯通路门店!$J:$J,"小米体验店")</f>
        <v>0</v>
      </c>
      <c r="BH83" s="99">
        <f>SUMIFS(通讯通路门店!$AA:$AA,通讯通路门店!$S:$S,$G83,通讯通路门店!$J:$J,"苹果体验店")</f>
        <v>0</v>
      </c>
      <c r="BI83" s="99">
        <f>SUMIFS(通讯通路门店!$K:$K,通讯通路门店!$S:$S,$G83,通讯通路门店!$J:$J,"其他品牌专卖店")</f>
        <v>0</v>
      </c>
      <c r="BJ83" s="99">
        <f>SUMIFS(通讯通路门店!$AC:$AC,通讯通路门店!$S:$S,$G83)</f>
        <v>0</v>
      </c>
      <c r="BK83" s="99">
        <f>SUMIFS(通讯通路门店!$AD:$AD,通讯通路门店!$S:$S,$G83)</f>
        <v>0</v>
      </c>
      <c r="BL83" s="99">
        <f>SUMIFS(通讯通路门店!$AE:$AE,通讯通路门店!$S:$S,$G83)</f>
        <v>0</v>
      </c>
      <c r="BM83" s="99">
        <f>SUMIFS(通讯通路门店!$AF:$AF,通讯通路门店!$S:$S,$G83)</f>
        <v>0</v>
      </c>
      <c r="BN83" s="99">
        <f>SUMIFS(通讯通路门店!$AG:$AG,通讯通路门店!$S:$S,$G83)</f>
        <v>0</v>
      </c>
      <c r="BO83" s="99">
        <f>SUMIFS(通讯通路门店!$AH:$AH,通讯通路门店!$S:$S,$G83)</f>
        <v>0</v>
      </c>
      <c r="BP83" s="99">
        <f>SUMIFS(通讯通路门店!$AI:$AI,通讯通路门店!$S:$S,$G83)</f>
        <v>0</v>
      </c>
      <c r="BQ83" s="83"/>
    </row>
    <row r="84" spans="1:69">
      <c r="A84" s="99" t="str">
        <f>IFERROR(_xlfn.XLOOKUP($G84,通讯通路门店!$S$4:$S$993931,通讯通路门店!$A$4:$A$993931,0,0),"")</f>
        <v/>
      </c>
      <c r="B84" s="99" t="str">
        <f>IFERROR(_xlfn.XLOOKUP($G84,通讯通路门店!$S$4:$S$993931,通讯通路门店!$B$4:$B$993931,0,0),"")</f>
        <v/>
      </c>
      <c r="C84" s="99" t="str">
        <f>IFERROR(_xlfn.XLOOKUP($G84,通讯通路门店!$S$4:$S$993931,通讯通路门店!$C$4:$C$993931,0,0),"")</f>
        <v/>
      </c>
      <c r="D84" s="99" t="str">
        <f>IFERROR(_xlfn.XLOOKUP($G84,通讯通路门店!$S$4:$S$993931,通讯通路门店!$D$4:$D$993931,0,0),"")</f>
        <v/>
      </c>
      <c r="E84" s="83"/>
      <c r="F84" s="83"/>
      <c r="G84" s="101" t="e">
        <v>#N/A</v>
      </c>
      <c r="H84" s="102" t="str">
        <f>IFERROR(_xlfn.XLOOKUP($G84,通讯通路门店!$S$4:$S$993931,通讯通路门店!$R$4:$R$993931,0,0),"")</f>
        <v/>
      </c>
      <c r="I84" s="83"/>
      <c r="J84" s="83"/>
      <c r="K84" s="83"/>
      <c r="L84" s="83"/>
      <c r="M84" s="83"/>
      <c r="N84" s="83"/>
      <c r="O84" s="83"/>
      <c r="P84" s="83"/>
      <c r="Q84" s="83"/>
      <c r="R84" s="83"/>
      <c r="S84" s="83"/>
      <c r="T84" s="83"/>
      <c r="U84" s="99">
        <f>COUNTIF(通讯通路门店!$S:$S,$G84)</f>
        <v>0</v>
      </c>
      <c r="V84" s="99">
        <f>COUNTIFS(通讯通路门店!$S:$S,$G84,通讯通路门店!$J:$J,"综合卖场")</f>
        <v>0</v>
      </c>
      <c r="W84" s="99">
        <f>SUMIFS(通讯通路门店!$AJ:$AJ,通讯通路门店!$S:$S,通讯客户沙盘!$G84)</f>
        <v>0</v>
      </c>
      <c r="X84" s="99">
        <f t="shared" si="5"/>
        <v>0</v>
      </c>
      <c r="Y84" s="99">
        <f>COUNTIFS(通讯通路门店!$S:$S,$G84,通讯通路门店!$J:$J,"荣耀体验店")+COUNTIFS(通讯通路门店!$S:$S,$G84,通讯通路门店!$J:$J,"荣耀授权专卖店")</f>
        <v>0</v>
      </c>
      <c r="Z84" s="99">
        <f>COUNTIFS(通讯通路门店!$S:$S,$G84,通讯通路门店!$J:$J,"VIVO体验店")</f>
        <v>0</v>
      </c>
      <c r="AA84" s="99">
        <f>COUNTIFS(通讯通路门店!$S:$S,$G84,通讯通路门店!$J:$J,"OPPO体验店")</f>
        <v>0</v>
      </c>
      <c r="AB84" s="99">
        <f>COUNTIFS(通讯通路门店!$S:$S,$G84,通讯通路门店!$J:$J,"华为授权体验店")+COUNTIFS(通讯通路门店!$S:$S,$G84,通讯通路门店!$J:$J,"华为堡垒店")</f>
        <v>0</v>
      </c>
      <c r="AC84" s="99">
        <f>COUNTIFS(通讯通路门店!$S:$S,$G84,通讯通路门店!$J:$J,"小米体验店")</f>
        <v>0</v>
      </c>
      <c r="AD84" s="99">
        <f>COUNTIFS(通讯通路门店!$S:$S,$G84,通讯通路门店!$J:$J,"苹果体验店")</f>
        <v>0</v>
      </c>
      <c r="AE84" s="99">
        <f>COUNTIFS(通讯通路门店!$S:$S,$G84,通讯通路门店!$J:$J,"其他品牌专卖店")</f>
        <v>0</v>
      </c>
      <c r="AF84" s="99">
        <f>SUMIFS(通讯通路门店!$BI:$BI,通讯通路门店!$S:$S,$G84)</f>
        <v>0</v>
      </c>
      <c r="AG84" s="99">
        <f>SUMIFS(通讯通路门店!$BH:$BH,通讯通路门店!$S:$S,$G84)</f>
        <v>0</v>
      </c>
      <c r="AH84" s="99">
        <f t="shared" si="6"/>
        <v>0</v>
      </c>
      <c r="AI84" s="99">
        <f>SUMIFS(通讯通路门店!$BB:$BB,通讯通路门店!$S:$S,$G84)</f>
        <v>0</v>
      </c>
      <c r="AJ84" s="99">
        <f>SUMIFS(通讯通路门店!$BE:$BE,通讯通路门店!$S:$S,$G84)</f>
        <v>0</v>
      </c>
      <c r="AK84" s="99">
        <f>SUMIFS(通讯通路门店!$BG:$BG,通讯通路门店!$S:$S,$G84)</f>
        <v>0</v>
      </c>
      <c r="AL84" s="99">
        <f>SUMIFS(通讯通路门店!$BC:$BC,通讯通路门店!$S:$S,$G84)</f>
        <v>0</v>
      </c>
      <c r="AM84" s="99">
        <f>SUMIFS(通讯通路门店!$BD:$BD,通讯通路门店!$S:$S,$G84)</f>
        <v>0</v>
      </c>
      <c r="AN84" s="99">
        <f>SUMIFS(通讯通路门店!$BF:$BF,通讯通路门店!$S:$S,$G84)</f>
        <v>0</v>
      </c>
      <c r="AO84" s="99">
        <f t="shared" si="7"/>
        <v>0</v>
      </c>
      <c r="AP84" s="99">
        <f>SUMIFS(通讯通路门店!$K:$K,通讯通路门店!$S:$S,$G84)</f>
        <v>0</v>
      </c>
      <c r="AQ84" s="83"/>
      <c r="AR84" s="99">
        <f>SUMIFS(通讯通路门店!$T:$T,通讯通路门店!$S:$S,$G84)</f>
        <v>0</v>
      </c>
      <c r="AS84" s="99">
        <f>SUMIFS(通讯通路门店!$U:$U,通讯通路门店!$S:$S,$G84)</f>
        <v>0</v>
      </c>
      <c r="AT84" s="99">
        <f>SUMIFS(通讯通路门店!$V:$V,通讯通路门店!$S:$S,$G84)</f>
        <v>0</v>
      </c>
      <c r="AU84" s="99">
        <f>SUMIFS(通讯通路门店!$W:$W,通讯通路门店!$S:$S,$G84)</f>
        <v>0</v>
      </c>
      <c r="AV84" s="99">
        <f>SUMIFS(通讯通路门店!$Z:$Z,通讯通路门店!$S:$S,$G84)</f>
        <v>0</v>
      </c>
      <c r="AW84" s="99">
        <f>SUMIFS(通讯通路门店!$AB:$AB,通讯通路门店!$S:$S,$G84)</f>
        <v>0</v>
      </c>
      <c r="AX84" s="99">
        <f>SUMIFS(通讯通路门店!$X:$X,通讯通路门店!$S:$S,$G84)</f>
        <v>0</v>
      </c>
      <c r="AY84" s="99">
        <f>SUMIFS(通讯通路门店!$Y:$Y,通讯通路门店!$S:$S,$G84)</f>
        <v>0</v>
      </c>
      <c r="AZ84" s="99">
        <f>SUMIFS(通讯通路门店!$AA:$AA,通讯通路门店!$S:$S,$G84)</f>
        <v>0</v>
      </c>
      <c r="BA84" s="99">
        <f t="shared" si="8"/>
        <v>0</v>
      </c>
      <c r="BB84" s="99">
        <f t="shared" si="9"/>
        <v>0</v>
      </c>
      <c r="BC84" s="99">
        <f>SUMIFS(通讯通路门店!$W:$W,通讯通路门店!$S:$S,$G84,通讯通路门店!$J:$J,"荣耀体验店")+SUMIFS(通讯通路门店!$W:$W,通讯通路门店!$S:$S,$G84,通讯通路门店!$J:$J,"荣耀授权专卖店")</f>
        <v>0</v>
      </c>
      <c r="BD84" s="99">
        <f>SUMIFS(通讯通路门店!$Z:$Z,通讯通路门店!$S:$S,$G84,通讯通路门店!$J:$J,"VIVO体验店")</f>
        <v>0</v>
      </c>
      <c r="BE84" s="99">
        <f>SUMIFS(通讯通路门店!$AB:$AB,通讯通路门店!$S:$S,$G84,通讯通路门店!$J:$J,"OPPO体验店")</f>
        <v>0</v>
      </c>
      <c r="BF84" s="99">
        <f>SUMIFS(通讯通路门店!$X:$X,通讯通路门店!$S:$S,$G84,通讯通路门店!$J:$J,"华为授权体验店")+SUMIFS(通讯通路门店!$AA:$AA,通讯通路门店!$S:$S,$G84,通讯通路门店!$J:$J,"华为堡垒店")</f>
        <v>0</v>
      </c>
      <c r="BG84" s="99">
        <f>SUMIFS(通讯通路门店!$Y:$Y,通讯通路门店!$S:$S,$G84,通讯通路门店!$J:$J,"小米体验店")</f>
        <v>0</v>
      </c>
      <c r="BH84" s="99">
        <f>SUMIFS(通讯通路门店!$AA:$AA,通讯通路门店!$S:$S,$G84,通讯通路门店!$J:$J,"苹果体验店")</f>
        <v>0</v>
      </c>
      <c r="BI84" s="99">
        <f>SUMIFS(通讯通路门店!$K:$K,通讯通路门店!$S:$S,$G84,通讯通路门店!$J:$J,"其他品牌专卖店")</f>
        <v>0</v>
      </c>
      <c r="BJ84" s="99">
        <f>SUMIFS(通讯通路门店!$AC:$AC,通讯通路门店!$S:$S,$G84)</f>
        <v>0</v>
      </c>
      <c r="BK84" s="99">
        <f>SUMIFS(通讯通路门店!$AD:$AD,通讯通路门店!$S:$S,$G84)</f>
        <v>0</v>
      </c>
      <c r="BL84" s="99">
        <f>SUMIFS(通讯通路门店!$AE:$AE,通讯通路门店!$S:$S,$G84)</f>
        <v>0</v>
      </c>
      <c r="BM84" s="99">
        <f>SUMIFS(通讯通路门店!$AF:$AF,通讯通路门店!$S:$S,$G84)</f>
        <v>0</v>
      </c>
      <c r="BN84" s="99">
        <f>SUMIFS(通讯通路门店!$AG:$AG,通讯通路门店!$S:$S,$G84)</f>
        <v>0</v>
      </c>
      <c r="BO84" s="99">
        <f>SUMIFS(通讯通路门店!$AH:$AH,通讯通路门店!$S:$S,$G84)</f>
        <v>0</v>
      </c>
      <c r="BP84" s="99">
        <f>SUMIFS(通讯通路门店!$AI:$AI,通讯通路门店!$S:$S,$G84)</f>
        <v>0</v>
      </c>
      <c r="BQ84" s="83"/>
    </row>
    <row r="85" spans="1:69">
      <c r="A85" s="99" t="str">
        <f>IFERROR(_xlfn.XLOOKUP($G85,通讯通路门店!$S$4:$S$993931,通讯通路门店!$A$4:$A$993931,0,0),"")</f>
        <v/>
      </c>
      <c r="B85" s="99" t="str">
        <f>IFERROR(_xlfn.XLOOKUP($G85,通讯通路门店!$S$4:$S$993931,通讯通路门店!$B$4:$B$993931,0,0),"")</f>
        <v/>
      </c>
      <c r="C85" s="99" t="str">
        <f>IFERROR(_xlfn.XLOOKUP($G85,通讯通路门店!$S$4:$S$993931,通讯通路门店!$C$4:$C$993931,0,0),"")</f>
        <v/>
      </c>
      <c r="D85" s="99" t="str">
        <f>IFERROR(_xlfn.XLOOKUP($G85,通讯通路门店!$S$4:$S$993931,通讯通路门店!$D$4:$D$993931,0,0),"")</f>
        <v/>
      </c>
      <c r="E85" s="83"/>
      <c r="F85" s="83"/>
      <c r="G85" s="101" t="e">
        <v>#N/A</v>
      </c>
      <c r="H85" s="102" t="str">
        <f>IFERROR(_xlfn.XLOOKUP($G85,通讯通路门店!$S$4:$S$993931,通讯通路门店!$R$4:$R$993931,0,0),"")</f>
        <v/>
      </c>
      <c r="I85" s="83"/>
      <c r="J85" s="83"/>
      <c r="K85" s="83"/>
      <c r="L85" s="83"/>
      <c r="M85" s="83"/>
      <c r="N85" s="83"/>
      <c r="O85" s="83"/>
      <c r="P85" s="83"/>
      <c r="Q85" s="83"/>
      <c r="R85" s="83"/>
      <c r="S85" s="83"/>
      <c r="T85" s="83"/>
      <c r="U85" s="99">
        <f>COUNTIF(通讯通路门店!$S:$S,$G85)</f>
        <v>0</v>
      </c>
      <c r="V85" s="99">
        <f>COUNTIFS(通讯通路门店!$S:$S,$G85,通讯通路门店!$J:$J,"综合卖场")</f>
        <v>0</v>
      </c>
      <c r="W85" s="99">
        <f>SUMIFS(通讯通路门店!$AJ:$AJ,通讯通路门店!$S:$S,通讯客户沙盘!$G85)</f>
        <v>0</v>
      </c>
      <c r="X85" s="99">
        <f t="shared" si="5"/>
        <v>0</v>
      </c>
      <c r="Y85" s="99">
        <f>COUNTIFS(通讯通路门店!$S:$S,$G85,通讯通路门店!$J:$J,"荣耀体验店")+COUNTIFS(通讯通路门店!$S:$S,$G85,通讯通路门店!$J:$J,"荣耀授权专卖店")</f>
        <v>0</v>
      </c>
      <c r="Z85" s="99">
        <f>COUNTIFS(通讯通路门店!$S:$S,$G85,通讯通路门店!$J:$J,"VIVO体验店")</f>
        <v>0</v>
      </c>
      <c r="AA85" s="99">
        <f>COUNTIFS(通讯通路门店!$S:$S,$G85,通讯通路门店!$J:$J,"OPPO体验店")</f>
        <v>0</v>
      </c>
      <c r="AB85" s="99">
        <f>COUNTIFS(通讯通路门店!$S:$S,$G85,通讯通路门店!$J:$J,"华为授权体验店")+COUNTIFS(通讯通路门店!$S:$S,$G85,通讯通路门店!$J:$J,"华为堡垒店")</f>
        <v>0</v>
      </c>
      <c r="AC85" s="99">
        <f>COUNTIFS(通讯通路门店!$S:$S,$G85,通讯通路门店!$J:$J,"小米体验店")</f>
        <v>0</v>
      </c>
      <c r="AD85" s="99">
        <f>COUNTIFS(通讯通路门店!$S:$S,$G85,通讯通路门店!$J:$J,"苹果体验店")</f>
        <v>0</v>
      </c>
      <c r="AE85" s="99">
        <f>COUNTIFS(通讯通路门店!$S:$S,$G85,通讯通路门店!$J:$J,"其他品牌专卖店")</f>
        <v>0</v>
      </c>
      <c r="AF85" s="99">
        <f>SUMIFS(通讯通路门店!$BI:$BI,通讯通路门店!$S:$S,$G85)</f>
        <v>0</v>
      </c>
      <c r="AG85" s="99">
        <f>SUMIFS(通讯通路门店!$BH:$BH,通讯通路门店!$S:$S,$G85)</f>
        <v>0</v>
      </c>
      <c r="AH85" s="99">
        <f t="shared" si="6"/>
        <v>0</v>
      </c>
      <c r="AI85" s="99">
        <f>SUMIFS(通讯通路门店!$BB:$BB,通讯通路门店!$S:$S,$G85)</f>
        <v>0</v>
      </c>
      <c r="AJ85" s="99">
        <f>SUMIFS(通讯通路门店!$BE:$BE,通讯通路门店!$S:$S,$G85)</f>
        <v>0</v>
      </c>
      <c r="AK85" s="99">
        <f>SUMIFS(通讯通路门店!$BG:$BG,通讯通路门店!$S:$S,$G85)</f>
        <v>0</v>
      </c>
      <c r="AL85" s="99">
        <f>SUMIFS(通讯通路门店!$BC:$BC,通讯通路门店!$S:$S,$G85)</f>
        <v>0</v>
      </c>
      <c r="AM85" s="99">
        <f>SUMIFS(通讯通路门店!$BD:$BD,通讯通路门店!$S:$S,$G85)</f>
        <v>0</v>
      </c>
      <c r="AN85" s="99">
        <f>SUMIFS(通讯通路门店!$BF:$BF,通讯通路门店!$S:$S,$G85)</f>
        <v>0</v>
      </c>
      <c r="AO85" s="99">
        <f t="shared" si="7"/>
        <v>0</v>
      </c>
      <c r="AP85" s="99">
        <f>SUMIFS(通讯通路门店!$K:$K,通讯通路门店!$S:$S,$G85)</f>
        <v>0</v>
      </c>
      <c r="AQ85" s="83"/>
      <c r="AR85" s="99">
        <f>SUMIFS(通讯通路门店!$T:$T,通讯通路门店!$S:$S,$G85)</f>
        <v>0</v>
      </c>
      <c r="AS85" s="99">
        <f>SUMIFS(通讯通路门店!$U:$U,通讯通路门店!$S:$S,$G85)</f>
        <v>0</v>
      </c>
      <c r="AT85" s="99">
        <f>SUMIFS(通讯通路门店!$V:$V,通讯通路门店!$S:$S,$G85)</f>
        <v>0</v>
      </c>
      <c r="AU85" s="99">
        <f>SUMIFS(通讯通路门店!$W:$W,通讯通路门店!$S:$S,$G85)</f>
        <v>0</v>
      </c>
      <c r="AV85" s="99">
        <f>SUMIFS(通讯通路门店!$Z:$Z,通讯通路门店!$S:$S,$G85)</f>
        <v>0</v>
      </c>
      <c r="AW85" s="99">
        <f>SUMIFS(通讯通路门店!$AB:$AB,通讯通路门店!$S:$S,$G85)</f>
        <v>0</v>
      </c>
      <c r="AX85" s="99">
        <f>SUMIFS(通讯通路门店!$X:$X,通讯通路门店!$S:$S,$G85)</f>
        <v>0</v>
      </c>
      <c r="AY85" s="99">
        <f>SUMIFS(通讯通路门店!$Y:$Y,通讯通路门店!$S:$S,$G85)</f>
        <v>0</v>
      </c>
      <c r="AZ85" s="99">
        <f>SUMIFS(通讯通路门店!$AA:$AA,通讯通路门店!$S:$S,$G85)</f>
        <v>0</v>
      </c>
      <c r="BA85" s="99">
        <f t="shared" si="8"/>
        <v>0</v>
      </c>
      <c r="BB85" s="99">
        <f t="shared" si="9"/>
        <v>0</v>
      </c>
      <c r="BC85" s="99">
        <f>SUMIFS(通讯通路门店!$W:$W,通讯通路门店!$S:$S,$G85,通讯通路门店!$J:$J,"荣耀体验店")+SUMIFS(通讯通路门店!$W:$W,通讯通路门店!$S:$S,$G85,通讯通路门店!$J:$J,"荣耀授权专卖店")</f>
        <v>0</v>
      </c>
      <c r="BD85" s="99">
        <f>SUMIFS(通讯通路门店!$Z:$Z,通讯通路门店!$S:$S,$G85,通讯通路门店!$J:$J,"VIVO体验店")</f>
        <v>0</v>
      </c>
      <c r="BE85" s="99">
        <f>SUMIFS(通讯通路门店!$AB:$AB,通讯通路门店!$S:$S,$G85,通讯通路门店!$J:$J,"OPPO体验店")</f>
        <v>0</v>
      </c>
      <c r="BF85" s="99">
        <f>SUMIFS(通讯通路门店!$X:$X,通讯通路门店!$S:$S,$G85,通讯通路门店!$J:$J,"华为授权体验店")+SUMIFS(通讯通路门店!$AA:$AA,通讯通路门店!$S:$S,$G85,通讯通路门店!$J:$J,"华为堡垒店")</f>
        <v>0</v>
      </c>
      <c r="BG85" s="99">
        <f>SUMIFS(通讯通路门店!$Y:$Y,通讯通路门店!$S:$S,$G85,通讯通路门店!$J:$J,"小米体验店")</f>
        <v>0</v>
      </c>
      <c r="BH85" s="99">
        <f>SUMIFS(通讯通路门店!$AA:$AA,通讯通路门店!$S:$S,$G85,通讯通路门店!$J:$J,"苹果体验店")</f>
        <v>0</v>
      </c>
      <c r="BI85" s="99">
        <f>SUMIFS(通讯通路门店!$K:$K,通讯通路门店!$S:$S,$G85,通讯通路门店!$J:$J,"其他品牌专卖店")</f>
        <v>0</v>
      </c>
      <c r="BJ85" s="99">
        <f>SUMIFS(通讯通路门店!$AC:$AC,通讯通路门店!$S:$S,$G85)</f>
        <v>0</v>
      </c>
      <c r="BK85" s="99">
        <f>SUMIFS(通讯通路门店!$AD:$AD,通讯通路门店!$S:$S,$G85)</f>
        <v>0</v>
      </c>
      <c r="BL85" s="99">
        <f>SUMIFS(通讯通路门店!$AE:$AE,通讯通路门店!$S:$S,$G85)</f>
        <v>0</v>
      </c>
      <c r="BM85" s="99">
        <f>SUMIFS(通讯通路门店!$AF:$AF,通讯通路门店!$S:$S,$G85)</f>
        <v>0</v>
      </c>
      <c r="BN85" s="99">
        <f>SUMIFS(通讯通路门店!$AG:$AG,通讯通路门店!$S:$S,$G85)</f>
        <v>0</v>
      </c>
      <c r="BO85" s="99">
        <f>SUMIFS(通讯通路门店!$AH:$AH,通讯通路门店!$S:$S,$G85)</f>
        <v>0</v>
      </c>
      <c r="BP85" s="99">
        <f>SUMIFS(通讯通路门店!$AI:$AI,通讯通路门店!$S:$S,$G85)</f>
        <v>0</v>
      </c>
      <c r="BQ85" s="83"/>
    </row>
    <row r="86" spans="1:69">
      <c r="A86" s="99" t="str">
        <f>IFERROR(_xlfn.XLOOKUP($G86,通讯通路门店!$S$4:$S$993931,通讯通路门店!$A$4:$A$993931,0,0),"")</f>
        <v/>
      </c>
      <c r="B86" s="99" t="str">
        <f>IFERROR(_xlfn.XLOOKUP($G86,通讯通路门店!$S$4:$S$993931,通讯通路门店!$B$4:$B$993931,0,0),"")</f>
        <v/>
      </c>
      <c r="C86" s="99" t="str">
        <f>IFERROR(_xlfn.XLOOKUP($G86,通讯通路门店!$S$4:$S$993931,通讯通路门店!$C$4:$C$993931,0,0),"")</f>
        <v/>
      </c>
      <c r="D86" s="99" t="str">
        <f>IFERROR(_xlfn.XLOOKUP($G86,通讯通路门店!$S$4:$S$993931,通讯通路门店!$D$4:$D$993931,0,0),"")</f>
        <v/>
      </c>
      <c r="E86" s="83"/>
      <c r="F86" s="83"/>
      <c r="G86" s="101" t="e">
        <v>#N/A</v>
      </c>
      <c r="H86" s="102" t="str">
        <f>IFERROR(_xlfn.XLOOKUP($G86,通讯通路门店!$S$4:$S$993931,通讯通路门店!$R$4:$R$993931,0,0),"")</f>
        <v/>
      </c>
      <c r="I86" s="83"/>
      <c r="J86" s="83"/>
      <c r="K86" s="83"/>
      <c r="L86" s="83"/>
      <c r="M86" s="83"/>
      <c r="N86" s="83"/>
      <c r="O86" s="83"/>
      <c r="P86" s="83"/>
      <c r="Q86" s="83"/>
      <c r="R86" s="83"/>
      <c r="S86" s="83"/>
      <c r="T86" s="83"/>
      <c r="U86" s="99">
        <f>COUNTIF(通讯通路门店!$S:$S,$G86)</f>
        <v>0</v>
      </c>
      <c r="V86" s="99">
        <f>COUNTIFS(通讯通路门店!$S:$S,$G86,通讯通路门店!$J:$J,"综合卖场")</f>
        <v>0</v>
      </c>
      <c r="W86" s="99">
        <f>SUMIFS(通讯通路门店!$AJ:$AJ,通讯通路门店!$S:$S,通讯客户沙盘!$G86)</f>
        <v>0</v>
      </c>
      <c r="X86" s="99">
        <f t="shared" si="5"/>
        <v>0</v>
      </c>
      <c r="Y86" s="99">
        <f>COUNTIFS(通讯通路门店!$S:$S,$G86,通讯通路门店!$J:$J,"荣耀体验店")+COUNTIFS(通讯通路门店!$S:$S,$G86,通讯通路门店!$J:$J,"荣耀授权专卖店")</f>
        <v>0</v>
      </c>
      <c r="Z86" s="99">
        <f>COUNTIFS(通讯通路门店!$S:$S,$G86,通讯通路门店!$J:$J,"VIVO体验店")</f>
        <v>0</v>
      </c>
      <c r="AA86" s="99">
        <f>COUNTIFS(通讯通路门店!$S:$S,$G86,通讯通路门店!$J:$J,"OPPO体验店")</f>
        <v>0</v>
      </c>
      <c r="AB86" s="99">
        <f>COUNTIFS(通讯通路门店!$S:$S,$G86,通讯通路门店!$J:$J,"华为授权体验店")+COUNTIFS(通讯通路门店!$S:$S,$G86,通讯通路门店!$J:$J,"华为堡垒店")</f>
        <v>0</v>
      </c>
      <c r="AC86" s="99">
        <f>COUNTIFS(通讯通路门店!$S:$S,$G86,通讯通路门店!$J:$J,"小米体验店")</f>
        <v>0</v>
      </c>
      <c r="AD86" s="99">
        <f>COUNTIFS(通讯通路门店!$S:$S,$G86,通讯通路门店!$J:$J,"苹果体验店")</f>
        <v>0</v>
      </c>
      <c r="AE86" s="99">
        <f>COUNTIFS(通讯通路门店!$S:$S,$G86,通讯通路门店!$J:$J,"其他品牌专卖店")</f>
        <v>0</v>
      </c>
      <c r="AF86" s="99">
        <f>SUMIFS(通讯通路门店!$BI:$BI,通讯通路门店!$S:$S,$G86)</f>
        <v>0</v>
      </c>
      <c r="AG86" s="99">
        <f>SUMIFS(通讯通路门店!$BH:$BH,通讯通路门店!$S:$S,$G86)</f>
        <v>0</v>
      </c>
      <c r="AH86" s="99">
        <f t="shared" si="6"/>
        <v>0</v>
      </c>
      <c r="AI86" s="99">
        <f>SUMIFS(通讯通路门店!$BB:$BB,通讯通路门店!$S:$S,$G86)</f>
        <v>0</v>
      </c>
      <c r="AJ86" s="99">
        <f>SUMIFS(通讯通路门店!$BE:$BE,通讯通路门店!$S:$S,$G86)</f>
        <v>0</v>
      </c>
      <c r="AK86" s="99">
        <f>SUMIFS(通讯通路门店!$BG:$BG,通讯通路门店!$S:$S,$G86)</f>
        <v>0</v>
      </c>
      <c r="AL86" s="99">
        <f>SUMIFS(通讯通路门店!$BC:$BC,通讯通路门店!$S:$S,$G86)</f>
        <v>0</v>
      </c>
      <c r="AM86" s="99">
        <f>SUMIFS(通讯通路门店!$BD:$BD,通讯通路门店!$S:$S,$G86)</f>
        <v>0</v>
      </c>
      <c r="AN86" s="99">
        <f>SUMIFS(通讯通路门店!$BF:$BF,通讯通路门店!$S:$S,$G86)</f>
        <v>0</v>
      </c>
      <c r="AO86" s="99">
        <f t="shared" si="7"/>
        <v>0</v>
      </c>
      <c r="AP86" s="99">
        <f>SUMIFS(通讯通路门店!$K:$K,通讯通路门店!$S:$S,$G86)</f>
        <v>0</v>
      </c>
      <c r="AQ86" s="83"/>
      <c r="AR86" s="99">
        <f>SUMIFS(通讯通路门店!$T:$T,通讯通路门店!$S:$S,$G86)</f>
        <v>0</v>
      </c>
      <c r="AS86" s="99">
        <f>SUMIFS(通讯通路门店!$U:$U,通讯通路门店!$S:$S,$G86)</f>
        <v>0</v>
      </c>
      <c r="AT86" s="99">
        <f>SUMIFS(通讯通路门店!$V:$V,通讯通路门店!$S:$S,$G86)</f>
        <v>0</v>
      </c>
      <c r="AU86" s="99">
        <f>SUMIFS(通讯通路门店!$W:$W,通讯通路门店!$S:$S,$G86)</f>
        <v>0</v>
      </c>
      <c r="AV86" s="99">
        <f>SUMIFS(通讯通路门店!$Z:$Z,通讯通路门店!$S:$S,$G86)</f>
        <v>0</v>
      </c>
      <c r="AW86" s="99">
        <f>SUMIFS(通讯通路门店!$AB:$AB,通讯通路门店!$S:$S,$G86)</f>
        <v>0</v>
      </c>
      <c r="AX86" s="99">
        <f>SUMIFS(通讯通路门店!$X:$X,通讯通路门店!$S:$S,$G86)</f>
        <v>0</v>
      </c>
      <c r="AY86" s="99">
        <f>SUMIFS(通讯通路门店!$Y:$Y,通讯通路门店!$S:$S,$G86)</f>
        <v>0</v>
      </c>
      <c r="AZ86" s="99">
        <f>SUMIFS(通讯通路门店!$AA:$AA,通讯通路门店!$S:$S,$G86)</f>
        <v>0</v>
      </c>
      <c r="BA86" s="99">
        <f t="shared" si="8"/>
        <v>0</v>
      </c>
      <c r="BB86" s="99">
        <f t="shared" si="9"/>
        <v>0</v>
      </c>
      <c r="BC86" s="99">
        <f>SUMIFS(通讯通路门店!$W:$W,通讯通路门店!$S:$S,$G86,通讯通路门店!$J:$J,"荣耀体验店")+SUMIFS(通讯通路门店!$W:$W,通讯通路门店!$S:$S,$G86,通讯通路门店!$J:$J,"荣耀授权专卖店")</f>
        <v>0</v>
      </c>
      <c r="BD86" s="99">
        <f>SUMIFS(通讯通路门店!$Z:$Z,通讯通路门店!$S:$S,$G86,通讯通路门店!$J:$J,"VIVO体验店")</f>
        <v>0</v>
      </c>
      <c r="BE86" s="99">
        <f>SUMIFS(通讯通路门店!$AB:$AB,通讯通路门店!$S:$S,$G86,通讯通路门店!$J:$J,"OPPO体验店")</f>
        <v>0</v>
      </c>
      <c r="BF86" s="99">
        <f>SUMIFS(通讯通路门店!$X:$X,通讯通路门店!$S:$S,$G86,通讯通路门店!$J:$J,"华为授权体验店")+SUMIFS(通讯通路门店!$AA:$AA,通讯通路门店!$S:$S,$G86,通讯通路门店!$J:$J,"华为堡垒店")</f>
        <v>0</v>
      </c>
      <c r="BG86" s="99">
        <f>SUMIFS(通讯通路门店!$Y:$Y,通讯通路门店!$S:$S,$G86,通讯通路门店!$J:$J,"小米体验店")</f>
        <v>0</v>
      </c>
      <c r="BH86" s="99">
        <f>SUMIFS(通讯通路门店!$AA:$AA,通讯通路门店!$S:$S,$G86,通讯通路门店!$J:$J,"苹果体验店")</f>
        <v>0</v>
      </c>
      <c r="BI86" s="99">
        <f>SUMIFS(通讯通路门店!$K:$K,通讯通路门店!$S:$S,$G86,通讯通路门店!$J:$J,"其他品牌专卖店")</f>
        <v>0</v>
      </c>
      <c r="BJ86" s="99">
        <f>SUMIFS(通讯通路门店!$AC:$AC,通讯通路门店!$S:$S,$G86)</f>
        <v>0</v>
      </c>
      <c r="BK86" s="99">
        <f>SUMIFS(通讯通路门店!$AD:$AD,通讯通路门店!$S:$S,$G86)</f>
        <v>0</v>
      </c>
      <c r="BL86" s="99">
        <f>SUMIFS(通讯通路门店!$AE:$AE,通讯通路门店!$S:$S,$G86)</f>
        <v>0</v>
      </c>
      <c r="BM86" s="99">
        <f>SUMIFS(通讯通路门店!$AF:$AF,通讯通路门店!$S:$S,$G86)</f>
        <v>0</v>
      </c>
      <c r="BN86" s="99">
        <f>SUMIFS(通讯通路门店!$AG:$AG,通讯通路门店!$S:$S,$G86)</f>
        <v>0</v>
      </c>
      <c r="BO86" s="99">
        <f>SUMIFS(通讯通路门店!$AH:$AH,通讯通路门店!$S:$S,$G86)</f>
        <v>0</v>
      </c>
      <c r="BP86" s="99">
        <f>SUMIFS(通讯通路门店!$AI:$AI,通讯通路门店!$S:$S,$G86)</f>
        <v>0</v>
      </c>
      <c r="BQ86" s="83"/>
    </row>
    <row r="87" spans="1:69">
      <c r="A87" s="99" t="str">
        <f>IFERROR(_xlfn.XLOOKUP($G87,通讯通路门店!$S$4:$S$993931,通讯通路门店!$A$4:$A$993931,0,0),"")</f>
        <v/>
      </c>
      <c r="B87" s="99" t="str">
        <f>IFERROR(_xlfn.XLOOKUP($G87,通讯通路门店!$S$4:$S$993931,通讯通路门店!$B$4:$B$993931,0,0),"")</f>
        <v/>
      </c>
      <c r="C87" s="99" t="str">
        <f>IFERROR(_xlfn.XLOOKUP($G87,通讯通路门店!$S$4:$S$993931,通讯通路门店!$C$4:$C$993931,0,0),"")</f>
        <v/>
      </c>
      <c r="D87" s="99" t="str">
        <f>IFERROR(_xlfn.XLOOKUP($G87,通讯通路门店!$S$4:$S$993931,通讯通路门店!$D$4:$D$993931,0,0),"")</f>
        <v/>
      </c>
      <c r="E87" s="83"/>
      <c r="F87" s="83"/>
      <c r="G87" s="101" t="e">
        <v>#N/A</v>
      </c>
      <c r="H87" s="102" t="str">
        <f>IFERROR(_xlfn.XLOOKUP($G87,通讯通路门店!$S$4:$S$993931,通讯通路门店!$R$4:$R$993931,0,0),"")</f>
        <v/>
      </c>
      <c r="I87" s="83"/>
      <c r="J87" s="83"/>
      <c r="K87" s="83"/>
      <c r="L87" s="83"/>
      <c r="M87" s="83"/>
      <c r="N87" s="83"/>
      <c r="O87" s="83"/>
      <c r="P87" s="83"/>
      <c r="Q87" s="83"/>
      <c r="R87" s="83"/>
      <c r="S87" s="83"/>
      <c r="T87" s="83"/>
      <c r="U87" s="99">
        <f>COUNTIF(通讯通路门店!$S:$S,$G87)</f>
        <v>0</v>
      </c>
      <c r="V87" s="99">
        <f>COUNTIFS(通讯通路门店!$S:$S,$G87,通讯通路门店!$J:$J,"综合卖场")</f>
        <v>0</v>
      </c>
      <c r="W87" s="99">
        <f>SUMIFS(通讯通路门店!$AJ:$AJ,通讯通路门店!$S:$S,通讯客户沙盘!$G87)</f>
        <v>0</v>
      </c>
      <c r="X87" s="99">
        <f t="shared" si="5"/>
        <v>0</v>
      </c>
      <c r="Y87" s="99">
        <f>COUNTIFS(通讯通路门店!$S:$S,$G87,通讯通路门店!$J:$J,"荣耀体验店")+COUNTIFS(通讯通路门店!$S:$S,$G87,通讯通路门店!$J:$J,"荣耀授权专卖店")</f>
        <v>0</v>
      </c>
      <c r="Z87" s="99">
        <f>COUNTIFS(通讯通路门店!$S:$S,$G87,通讯通路门店!$J:$J,"VIVO体验店")</f>
        <v>0</v>
      </c>
      <c r="AA87" s="99">
        <f>COUNTIFS(通讯通路门店!$S:$S,$G87,通讯通路门店!$J:$J,"OPPO体验店")</f>
        <v>0</v>
      </c>
      <c r="AB87" s="99">
        <f>COUNTIFS(通讯通路门店!$S:$S,$G87,通讯通路门店!$J:$J,"华为授权体验店")+COUNTIFS(通讯通路门店!$S:$S,$G87,通讯通路门店!$J:$J,"华为堡垒店")</f>
        <v>0</v>
      </c>
      <c r="AC87" s="99">
        <f>COUNTIFS(通讯通路门店!$S:$S,$G87,通讯通路门店!$J:$J,"小米体验店")</f>
        <v>0</v>
      </c>
      <c r="AD87" s="99">
        <f>COUNTIFS(通讯通路门店!$S:$S,$G87,通讯通路门店!$J:$J,"苹果体验店")</f>
        <v>0</v>
      </c>
      <c r="AE87" s="99">
        <f>COUNTIFS(通讯通路门店!$S:$S,$G87,通讯通路门店!$J:$J,"其他品牌专卖店")</f>
        <v>0</v>
      </c>
      <c r="AF87" s="99">
        <f>SUMIFS(通讯通路门店!$BI:$BI,通讯通路门店!$S:$S,$G87)</f>
        <v>0</v>
      </c>
      <c r="AG87" s="99">
        <f>SUMIFS(通讯通路门店!$BH:$BH,通讯通路门店!$S:$S,$G87)</f>
        <v>0</v>
      </c>
      <c r="AH87" s="99">
        <f t="shared" si="6"/>
        <v>0</v>
      </c>
      <c r="AI87" s="99">
        <f>SUMIFS(通讯通路门店!$BB:$BB,通讯通路门店!$S:$S,$G87)</f>
        <v>0</v>
      </c>
      <c r="AJ87" s="99">
        <f>SUMIFS(通讯通路门店!$BE:$BE,通讯通路门店!$S:$S,$G87)</f>
        <v>0</v>
      </c>
      <c r="AK87" s="99">
        <f>SUMIFS(通讯通路门店!$BG:$BG,通讯通路门店!$S:$S,$G87)</f>
        <v>0</v>
      </c>
      <c r="AL87" s="99">
        <f>SUMIFS(通讯通路门店!$BC:$BC,通讯通路门店!$S:$S,$G87)</f>
        <v>0</v>
      </c>
      <c r="AM87" s="99">
        <f>SUMIFS(通讯通路门店!$BD:$BD,通讯通路门店!$S:$S,$G87)</f>
        <v>0</v>
      </c>
      <c r="AN87" s="99">
        <f>SUMIFS(通讯通路门店!$BF:$BF,通讯通路门店!$S:$S,$G87)</f>
        <v>0</v>
      </c>
      <c r="AO87" s="99">
        <f t="shared" si="7"/>
        <v>0</v>
      </c>
      <c r="AP87" s="99">
        <f>SUMIFS(通讯通路门店!$K:$K,通讯通路门店!$S:$S,$G87)</f>
        <v>0</v>
      </c>
      <c r="AQ87" s="83"/>
      <c r="AR87" s="99">
        <f>SUMIFS(通讯通路门店!$T:$T,通讯通路门店!$S:$S,$G87)</f>
        <v>0</v>
      </c>
      <c r="AS87" s="99">
        <f>SUMIFS(通讯通路门店!$U:$U,通讯通路门店!$S:$S,$G87)</f>
        <v>0</v>
      </c>
      <c r="AT87" s="99">
        <f>SUMIFS(通讯通路门店!$V:$V,通讯通路门店!$S:$S,$G87)</f>
        <v>0</v>
      </c>
      <c r="AU87" s="99">
        <f>SUMIFS(通讯通路门店!$W:$W,通讯通路门店!$S:$S,$G87)</f>
        <v>0</v>
      </c>
      <c r="AV87" s="99">
        <f>SUMIFS(通讯通路门店!$Z:$Z,通讯通路门店!$S:$S,$G87)</f>
        <v>0</v>
      </c>
      <c r="AW87" s="99">
        <f>SUMIFS(通讯通路门店!$AB:$AB,通讯通路门店!$S:$S,$G87)</f>
        <v>0</v>
      </c>
      <c r="AX87" s="99">
        <f>SUMIFS(通讯通路门店!$X:$X,通讯通路门店!$S:$S,$G87)</f>
        <v>0</v>
      </c>
      <c r="AY87" s="99">
        <f>SUMIFS(通讯通路门店!$Y:$Y,通讯通路门店!$S:$S,$G87)</f>
        <v>0</v>
      </c>
      <c r="AZ87" s="99">
        <f>SUMIFS(通讯通路门店!$AA:$AA,通讯通路门店!$S:$S,$G87)</f>
        <v>0</v>
      </c>
      <c r="BA87" s="99">
        <f t="shared" si="8"/>
        <v>0</v>
      </c>
      <c r="BB87" s="99">
        <f t="shared" si="9"/>
        <v>0</v>
      </c>
      <c r="BC87" s="99">
        <f>SUMIFS(通讯通路门店!$W:$W,通讯通路门店!$S:$S,$G87,通讯通路门店!$J:$J,"荣耀体验店")+SUMIFS(通讯通路门店!$W:$W,通讯通路门店!$S:$S,$G87,通讯通路门店!$J:$J,"荣耀授权专卖店")</f>
        <v>0</v>
      </c>
      <c r="BD87" s="99">
        <f>SUMIFS(通讯通路门店!$Z:$Z,通讯通路门店!$S:$S,$G87,通讯通路门店!$J:$J,"VIVO体验店")</f>
        <v>0</v>
      </c>
      <c r="BE87" s="99">
        <f>SUMIFS(通讯通路门店!$AB:$AB,通讯通路门店!$S:$S,$G87,通讯通路门店!$J:$J,"OPPO体验店")</f>
        <v>0</v>
      </c>
      <c r="BF87" s="99">
        <f>SUMIFS(通讯通路门店!$X:$X,通讯通路门店!$S:$S,$G87,通讯通路门店!$J:$J,"华为授权体验店")+SUMIFS(通讯通路门店!$AA:$AA,通讯通路门店!$S:$S,$G87,通讯通路门店!$J:$J,"华为堡垒店")</f>
        <v>0</v>
      </c>
      <c r="BG87" s="99">
        <f>SUMIFS(通讯通路门店!$Y:$Y,通讯通路门店!$S:$S,$G87,通讯通路门店!$J:$J,"小米体验店")</f>
        <v>0</v>
      </c>
      <c r="BH87" s="99">
        <f>SUMIFS(通讯通路门店!$AA:$AA,通讯通路门店!$S:$S,$G87,通讯通路门店!$J:$J,"苹果体验店")</f>
        <v>0</v>
      </c>
      <c r="BI87" s="99">
        <f>SUMIFS(通讯通路门店!$K:$K,通讯通路门店!$S:$S,$G87,通讯通路门店!$J:$J,"其他品牌专卖店")</f>
        <v>0</v>
      </c>
      <c r="BJ87" s="99">
        <f>SUMIFS(通讯通路门店!$AC:$AC,通讯通路门店!$S:$S,$G87)</f>
        <v>0</v>
      </c>
      <c r="BK87" s="99">
        <f>SUMIFS(通讯通路门店!$AD:$AD,通讯通路门店!$S:$S,$G87)</f>
        <v>0</v>
      </c>
      <c r="BL87" s="99">
        <f>SUMIFS(通讯通路门店!$AE:$AE,通讯通路门店!$S:$S,$G87)</f>
        <v>0</v>
      </c>
      <c r="BM87" s="99">
        <f>SUMIFS(通讯通路门店!$AF:$AF,通讯通路门店!$S:$S,$G87)</f>
        <v>0</v>
      </c>
      <c r="BN87" s="99">
        <f>SUMIFS(通讯通路门店!$AG:$AG,通讯通路门店!$S:$S,$G87)</f>
        <v>0</v>
      </c>
      <c r="BO87" s="99">
        <f>SUMIFS(通讯通路门店!$AH:$AH,通讯通路门店!$S:$S,$G87)</f>
        <v>0</v>
      </c>
      <c r="BP87" s="99">
        <f>SUMIFS(通讯通路门店!$AI:$AI,通讯通路门店!$S:$S,$G87)</f>
        <v>0</v>
      </c>
      <c r="BQ87" s="83"/>
    </row>
    <row r="88" spans="1:69">
      <c r="A88" s="99" t="str">
        <f>IFERROR(_xlfn.XLOOKUP($G88,通讯通路门店!$S$4:$S$993931,通讯通路门店!$A$4:$A$993931,0,0),"")</f>
        <v/>
      </c>
      <c r="B88" s="99" t="str">
        <f>IFERROR(_xlfn.XLOOKUP($G88,通讯通路门店!$S$4:$S$993931,通讯通路门店!$B$4:$B$993931,0,0),"")</f>
        <v/>
      </c>
      <c r="C88" s="99" t="str">
        <f>IFERROR(_xlfn.XLOOKUP($G88,通讯通路门店!$S$4:$S$993931,通讯通路门店!$C$4:$C$993931,0,0),"")</f>
        <v/>
      </c>
      <c r="D88" s="99" t="str">
        <f>IFERROR(_xlfn.XLOOKUP($G88,通讯通路门店!$S$4:$S$993931,通讯通路门店!$D$4:$D$993931,0,0),"")</f>
        <v/>
      </c>
      <c r="E88" s="83"/>
      <c r="F88" s="83"/>
      <c r="G88" s="101" t="e">
        <v>#N/A</v>
      </c>
      <c r="H88" s="102" t="str">
        <f>IFERROR(_xlfn.XLOOKUP($G88,通讯通路门店!$S$4:$S$993931,通讯通路门店!$R$4:$R$993931,0,0),"")</f>
        <v/>
      </c>
      <c r="I88" s="83"/>
      <c r="J88" s="83"/>
      <c r="K88" s="83"/>
      <c r="L88" s="83"/>
      <c r="M88" s="83"/>
      <c r="N88" s="83"/>
      <c r="O88" s="83"/>
      <c r="P88" s="83"/>
      <c r="Q88" s="83"/>
      <c r="R88" s="83"/>
      <c r="S88" s="83"/>
      <c r="T88" s="83"/>
      <c r="U88" s="99">
        <f>COUNTIF(通讯通路门店!$S:$S,$G88)</f>
        <v>0</v>
      </c>
      <c r="V88" s="99">
        <f>COUNTIFS(通讯通路门店!$S:$S,$G88,通讯通路门店!$J:$J,"综合卖场")</f>
        <v>0</v>
      </c>
      <c r="W88" s="99">
        <f>SUMIFS(通讯通路门店!$AJ:$AJ,通讯通路门店!$S:$S,通讯客户沙盘!$G88)</f>
        <v>0</v>
      </c>
      <c r="X88" s="99">
        <f t="shared" si="5"/>
        <v>0</v>
      </c>
      <c r="Y88" s="99">
        <f>COUNTIFS(通讯通路门店!$S:$S,$G88,通讯通路门店!$J:$J,"荣耀体验店")+COUNTIFS(通讯通路门店!$S:$S,$G88,通讯通路门店!$J:$J,"荣耀授权专卖店")</f>
        <v>0</v>
      </c>
      <c r="Z88" s="99">
        <f>COUNTIFS(通讯通路门店!$S:$S,$G88,通讯通路门店!$J:$J,"VIVO体验店")</f>
        <v>0</v>
      </c>
      <c r="AA88" s="99">
        <f>COUNTIFS(通讯通路门店!$S:$S,$G88,通讯通路门店!$J:$J,"OPPO体验店")</f>
        <v>0</v>
      </c>
      <c r="AB88" s="99">
        <f>COUNTIFS(通讯通路门店!$S:$S,$G88,通讯通路门店!$J:$J,"华为授权体验店")+COUNTIFS(通讯通路门店!$S:$S,$G88,通讯通路门店!$J:$J,"华为堡垒店")</f>
        <v>0</v>
      </c>
      <c r="AC88" s="99">
        <f>COUNTIFS(通讯通路门店!$S:$S,$G88,通讯通路门店!$J:$J,"小米体验店")</f>
        <v>0</v>
      </c>
      <c r="AD88" s="99">
        <f>COUNTIFS(通讯通路门店!$S:$S,$G88,通讯通路门店!$J:$J,"苹果体验店")</f>
        <v>0</v>
      </c>
      <c r="AE88" s="99">
        <f>COUNTIFS(通讯通路门店!$S:$S,$G88,通讯通路门店!$J:$J,"其他品牌专卖店")</f>
        <v>0</v>
      </c>
      <c r="AF88" s="99">
        <f>SUMIFS(通讯通路门店!$BI:$BI,通讯通路门店!$S:$S,$G88)</f>
        <v>0</v>
      </c>
      <c r="AG88" s="99">
        <f>SUMIFS(通讯通路门店!$BH:$BH,通讯通路门店!$S:$S,$G88)</f>
        <v>0</v>
      </c>
      <c r="AH88" s="99">
        <f t="shared" si="6"/>
        <v>0</v>
      </c>
      <c r="AI88" s="99">
        <f>SUMIFS(通讯通路门店!$BB:$BB,通讯通路门店!$S:$S,$G88)</f>
        <v>0</v>
      </c>
      <c r="AJ88" s="99">
        <f>SUMIFS(通讯通路门店!$BE:$BE,通讯通路门店!$S:$S,$G88)</f>
        <v>0</v>
      </c>
      <c r="AK88" s="99">
        <f>SUMIFS(通讯通路门店!$BG:$BG,通讯通路门店!$S:$S,$G88)</f>
        <v>0</v>
      </c>
      <c r="AL88" s="99">
        <f>SUMIFS(通讯通路门店!$BC:$BC,通讯通路门店!$S:$S,$G88)</f>
        <v>0</v>
      </c>
      <c r="AM88" s="99">
        <f>SUMIFS(通讯通路门店!$BD:$BD,通讯通路门店!$S:$S,$G88)</f>
        <v>0</v>
      </c>
      <c r="AN88" s="99">
        <f>SUMIFS(通讯通路门店!$BF:$BF,通讯通路门店!$S:$S,$G88)</f>
        <v>0</v>
      </c>
      <c r="AO88" s="99">
        <f t="shared" si="7"/>
        <v>0</v>
      </c>
      <c r="AP88" s="99">
        <f>SUMIFS(通讯通路门店!$K:$K,通讯通路门店!$S:$S,$G88)</f>
        <v>0</v>
      </c>
      <c r="AQ88" s="83"/>
      <c r="AR88" s="99">
        <f>SUMIFS(通讯通路门店!$T:$T,通讯通路门店!$S:$S,$G88)</f>
        <v>0</v>
      </c>
      <c r="AS88" s="99">
        <f>SUMIFS(通讯通路门店!$U:$U,通讯通路门店!$S:$S,$G88)</f>
        <v>0</v>
      </c>
      <c r="AT88" s="99">
        <f>SUMIFS(通讯通路门店!$V:$V,通讯通路门店!$S:$S,$G88)</f>
        <v>0</v>
      </c>
      <c r="AU88" s="99">
        <f>SUMIFS(通讯通路门店!$W:$W,通讯通路门店!$S:$S,$G88)</f>
        <v>0</v>
      </c>
      <c r="AV88" s="99">
        <f>SUMIFS(通讯通路门店!$Z:$Z,通讯通路门店!$S:$S,$G88)</f>
        <v>0</v>
      </c>
      <c r="AW88" s="99">
        <f>SUMIFS(通讯通路门店!$AB:$AB,通讯通路门店!$S:$S,$G88)</f>
        <v>0</v>
      </c>
      <c r="AX88" s="99">
        <f>SUMIFS(通讯通路门店!$X:$X,通讯通路门店!$S:$S,$G88)</f>
        <v>0</v>
      </c>
      <c r="AY88" s="99">
        <f>SUMIFS(通讯通路门店!$Y:$Y,通讯通路门店!$S:$S,$G88)</f>
        <v>0</v>
      </c>
      <c r="AZ88" s="99">
        <f>SUMIFS(通讯通路门店!$AA:$AA,通讯通路门店!$S:$S,$G88)</f>
        <v>0</v>
      </c>
      <c r="BA88" s="99">
        <f t="shared" si="8"/>
        <v>0</v>
      </c>
      <c r="BB88" s="99">
        <f t="shared" si="9"/>
        <v>0</v>
      </c>
      <c r="BC88" s="99">
        <f>SUMIFS(通讯通路门店!$W:$W,通讯通路门店!$S:$S,$G88,通讯通路门店!$J:$J,"荣耀体验店")+SUMIFS(通讯通路门店!$W:$W,通讯通路门店!$S:$S,$G88,通讯通路门店!$J:$J,"荣耀授权专卖店")</f>
        <v>0</v>
      </c>
      <c r="BD88" s="99">
        <f>SUMIFS(通讯通路门店!$Z:$Z,通讯通路门店!$S:$S,$G88,通讯通路门店!$J:$J,"VIVO体验店")</f>
        <v>0</v>
      </c>
      <c r="BE88" s="99">
        <f>SUMIFS(通讯通路门店!$AB:$AB,通讯通路门店!$S:$S,$G88,通讯通路门店!$J:$J,"OPPO体验店")</f>
        <v>0</v>
      </c>
      <c r="BF88" s="99">
        <f>SUMIFS(通讯通路门店!$X:$X,通讯通路门店!$S:$S,$G88,通讯通路门店!$J:$J,"华为授权体验店")+SUMIFS(通讯通路门店!$AA:$AA,通讯通路门店!$S:$S,$G88,通讯通路门店!$J:$J,"华为堡垒店")</f>
        <v>0</v>
      </c>
      <c r="BG88" s="99">
        <f>SUMIFS(通讯通路门店!$Y:$Y,通讯通路门店!$S:$S,$G88,通讯通路门店!$J:$J,"小米体验店")</f>
        <v>0</v>
      </c>
      <c r="BH88" s="99">
        <f>SUMIFS(通讯通路门店!$AA:$AA,通讯通路门店!$S:$S,$G88,通讯通路门店!$J:$J,"苹果体验店")</f>
        <v>0</v>
      </c>
      <c r="BI88" s="99">
        <f>SUMIFS(通讯通路门店!$K:$K,通讯通路门店!$S:$S,$G88,通讯通路门店!$J:$J,"其他品牌专卖店")</f>
        <v>0</v>
      </c>
      <c r="BJ88" s="99">
        <f>SUMIFS(通讯通路门店!$AC:$AC,通讯通路门店!$S:$S,$G88)</f>
        <v>0</v>
      </c>
      <c r="BK88" s="99">
        <f>SUMIFS(通讯通路门店!$AD:$AD,通讯通路门店!$S:$S,$G88)</f>
        <v>0</v>
      </c>
      <c r="BL88" s="99">
        <f>SUMIFS(通讯通路门店!$AE:$AE,通讯通路门店!$S:$S,$G88)</f>
        <v>0</v>
      </c>
      <c r="BM88" s="99">
        <f>SUMIFS(通讯通路门店!$AF:$AF,通讯通路门店!$S:$S,$G88)</f>
        <v>0</v>
      </c>
      <c r="BN88" s="99">
        <f>SUMIFS(通讯通路门店!$AG:$AG,通讯通路门店!$S:$S,$G88)</f>
        <v>0</v>
      </c>
      <c r="BO88" s="99">
        <f>SUMIFS(通讯通路门店!$AH:$AH,通讯通路门店!$S:$S,$G88)</f>
        <v>0</v>
      </c>
      <c r="BP88" s="99">
        <f>SUMIFS(通讯通路门店!$AI:$AI,通讯通路门店!$S:$S,$G88)</f>
        <v>0</v>
      </c>
      <c r="BQ88" s="83"/>
    </row>
    <row r="89" spans="1:69">
      <c r="A89" s="99" t="str">
        <f>IFERROR(_xlfn.XLOOKUP($G89,通讯通路门店!$S$4:$S$993931,通讯通路门店!$A$4:$A$993931,0,0),"")</f>
        <v/>
      </c>
      <c r="B89" s="99" t="str">
        <f>IFERROR(_xlfn.XLOOKUP($G89,通讯通路门店!$S$4:$S$993931,通讯通路门店!$B$4:$B$993931,0,0),"")</f>
        <v/>
      </c>
      <c r="C89" s="99" t="str">
        <f>IFERROR(_xlfn.XLOOKUP($G89,通讯通路门店!$S$4:$S$993931,通讯通路门店!$C$4:$C$993931,0,0),"")</f>
        <v/>
      </c>
      <c r="D89" s="99" t="str">
        <f>IFERROR(_xlfn.XLOOKUP($G89,通讯通路门店!$S$4:$S$993931,通讯通路门店!$D$4:$D$993931,0,0),"")</f>
        <v/>
      </c>
      <c r="E89" s="83"/>
      <c r="F89" s="83"/>
      <c r="G89" s="101" t="e">
        <v>#N/A</v>
      </c>
      <c r="H89" s="102" t="str">
        <f>IFERROR(_xlfn.XLOOKUP($G89,通讯通路门店!$S$4:$S$993931,通讯通路门店!$R$4:$R$993931,0,0),"")</f>
        <v/>
      </c>
      <c r="I89" s="83"/>
      <c r="J89" s="83"/>
      <c r="K89" s="83"/>
      <c r="L89" s="83"/>
      <c r="M89" s="83"/>
      <c r="N89" s="83"/>
      <c r="O89" s="83"/>
      <c r="P89" s="83"/>
      <c r="Q89" s="83"/>
      <c r="R89" s="83"/>
      <c r="S89" s="83"/>
      <c r="T89" s="83"/>
      <c r="U89" s="99">
        <f>COUNTIF(通讯通路门店!$S:$S,$G89)</f>
        <v>0</v>
      </c>
      <c r="V89" s="99">
        <f>COUNTIFS(通讯通路门店!$S:$S,$G89,通讯通路门店!$J:$J,"综合卖场")</f>
        <v>0</v>
      </c>
      <c r="W89" s="99">
        <f>SUMIFS(通讯通路门店!$AJ:$AJ,通讯通路门店!$S:$S,通讯客户沙盘!$G89)</f>
        <v>0</v>
      </c>
      <c r="X89" s="99">
        <f t="shared" si="5"/>
        <v>0</v>
      </c>
      <c r="Y89" s="99">
        <f>COUNTIFS(通讯通路门店!$S:$S,$G89,通讯通路门店!$J:$J,"荣耀体验店")+COUNTIFS(通讯通路门店!$S:$S,$G89,通讯通路门店!$J:$J,"荣耀授权专卖店")</f>
        <v>0</v>
      </c>
      <c r="Z89" s="99">
        <f>COUNTIFS(通讯通路门店!$S:$S,$G89,通讯通路门店!$J:$J,"VIVO体验店")</f>
        <v>0</v>
      </c>
      <c r="AA89" s="99">
        <f>COUNTIFS(通讯通路门店!$S:$S,$G89,通讯通路门店!$J:$J,"OPPO体验店")</f>
        <v>0</v>
      </c>
      <c r="AB89" s="99">
        <f>COUNTIFS(通讯通路门店!$S:$S,$G89,通讯通路门店!$J:$J,"华为授权体验店")+COUNTIFS(通讯通路门店!$S:$S,$G89,通讯通路门店!$J:$J,"华为堡垒店")</f>
        <v>0</v>
      </c>
      <c r="AC89" s="99">
        <f>COUNTIFS(通讯通路门店!$S:$S,$G89,通讯通路门店!$J:$J,"小米体验店")</f>
        <v>0</v>
      </c>
      <c r="AD89" s="99">
        <f>COUNTIFS(通讯通路门店!$S:$S,$G89,通讯通路门店!$J:$J,"苹果体验店")</f>
        <v>0</v>
      </c>
      <c r="AE89" s="99">
        <f>COUNTIFS(通讯通路门店!$S:$S,$G89,通讯通路门店!$J:$J,"其他品牌专卖店")</f>
        <v>0</v>
      </c>
      <c r="AF89" s="99">
        <f>SUMIFS(通讯通路门店!$BI:$BI,通讯通路门店!$S:$S,$G89)</f>
        <v>0</v>
      </c>
      <c r="AG89" s="99">
        <f>SUMIFS(通讯通路门店!$BH:$BH,通讯通路门店!$S:$S,$G89)</f>
        <v>0</v>
      </c>
      <c r="AH89" s="99">
        <f t="shared" si="6"/>
        <v>0</v>
      </c>
      <c r="AI89" s="99">
        <f>SUMIFS(通讯通路门店!$BB:$BB,通讯通路门店!$S:$S,$G89)</f>
        <v>0</v>
      </c>
      <c r="AJ89" s="99">
        <f>SUMIFS(通讯通路门店!$BE:$BE,通讯通路门店!$S:$S,$G89)</f>
        <v>0</v>
      </c>
      <c r="AK89" s="99">
        <f>SUMIFS(通讯通路门店!$BG:$BG,通讯通路门店!$S:$S,$G89)</f>
        <v>0</v>
      </c>
      <c r="AL89" s="99">
        <f>SUMIFS(通讯通路门店!$BC:$BC,通讯通路门店!$S:$S,$G89)</f>
        <v>0</v>
      </c>
      <c r="AM89" s="99">
        <f>SUMIFS(通讯通路门店!$BD:$BD,通讯通路门店!$S:$S,$G89)</f>
        <v>0</v>
      </c>
      <c r="AN89" s="99">
        <f>SUMIFS(通讯通路门店!$BF:$BF,通讯通路门店!$S:$S,$G89)</f>
        <v>0</v>
      </c>
      <c r="AO89" s="99">
        <f t="shared" si="7"/>
        <v>0</v>
      </c>
      <c r="AP89" s="99">
        <f>SUMIFS(通讯通路门店!$K:$K,通讯通路门店!$S:$S,$G89)</f>
        <v>0</v>
      </c>
      <c r="AQ89" s="83"/>
      <c r="AR89" s="99">
        <f>SUMIFS(通讯通路门店!$T:$T,通讯通路门店!$S:$S,$G89)</f>
        <v>0</v>
      </c>
      <c r="AS89" s="99">
        <f>SUMIFS(通讯通路门店!$U:$U,通讯通路门店!$S:$S,$G89)</f>
        <v>0</v>
      </c>
      <c r="AT89" s="99">
        <f>SUMIFS(通讯通路门店!$V:$V,通讯通路门店!$S:$S,$G89)</f>
        <v>0</v>
      </c>
      <c r="AU89" s="99">
        <f>SUMIFS(通讯通路门店!$W:$W,通讯通路门店!$S:$S,$G89)</f>
        <v>0</v>
      </c>
      <c r="AV89" s="99">
        <f>SUMIFS(通讯通路门店!$Z:$Z,通讯通路门店!$S:$S,$G89)</f>
        <v>0</v>
      </c>
      <c r="AW89" s="99">
        <f>SUMIFS(通讯通路门店!$AB:$AB,通讯通路门店!$S:$S,$G89)</f>
        <v>0</v>
      </c>
      <c r="AX89" s="99">
        <f>SUMIFS(通讯通路门店!$X:$X,通讯通路门店!$S:$S,$G89)</f>
        <v>0</v>
      </c>
      <c r="AY89" s="99">
        <f>SUMIFS(通讯通路门店!$Y:$Y,通讯通路门店!$S:$S,$G89)</f>
        <v>0</v>
      </c>
      <c r="AZ89" s="99">
        <f>SUMIFS(通讯通路门店!$AA:$AA,通讯通路门店!$S:$S,$G89)</f>
        <v>0</v>
      </c>
      <c r="BA89" s="99">
        <f t="shared" si="8"/>
        <v>0</v>
      </c>
      <c r="BB89" s="99">
        <f t="shared" si="9"/>
        <v>0</v>
      </c>
      <c r="BC89" s="99">
        <f>SUMIFS(通讯通路门店!$W:$W,通讯通路门店!$S:$S,$G89,通讯通路门店!$J:$J,"荣耀体验店")+SUMIFS(通讯通路门店!$W:$W,通讯通路门店!$S:$S,$G89,通讯通路门店!$J:$J,"荣耀授权专卖店")</f>
        <v>0</v>
      </c>
      <c r="BD89" s="99">
        <f>SUMIFS(通讯通路门店!$Z:$Z,通讯通路门店!$S:$S,$G89,通讯通路门店!$J:$J,"VIVO体验店")</f>
        <v>0</v>
      </c>
      <c r="BE89" s="99">
        <f>SUMIFS(通讯通路门店!$AB:$AB,通讯通路门店!$S:$S,$G89,通讯通路门店!$J:$J,"OPPO体验店")</f>
        <v>0</v>
      </c>
      <c r="BF89" s="99">
        <f>SUMIFS(通讯通路门店!$X:$X,通讯通路门店!$S:$S,$G89,通讯通路门店!$J:$J,"华为授权体验店")+SUMIFS(通讯通路门店!$AA:$AA,通讯通路门店!$S:$S,$G89,通讯通路门店!$J:$J,"华为堡垒店")</f>
        <v>0</v>
      </c>
      <c r="BG89" s="99">
        <f>SUMIFS(通讯通路门店!$Y:$Y,通讯通路门店!$S:$S,$G89,通讯通路门店!$J:$J,"小米体验店")</f>
        <v>0</v>
      </c>
      <c r="BH89" s="99">
        <f>SUMIFS(通讯通路门店!$AA:$AA,通讯通路门店!$S:$S,$G89,通讯通路门店!$J:$J,"苹果体验店")</f>
        <v>0</v>
      </c>
      <c r="BI89" s="99">
        <f>SUMIFS(通讯通路门店!$K:$K,通讯通路门店!$S:$S,$G89,通讯通路门店!$J:$J,"其他品牌专卖店")</f>
        <v>0</v>
      </c>
      <c r="BJ89" s="99">
        <f>SUMIFS(通讯通路门店!$AC:$AC,通讯通路门店!$S:$S,$G89)</f>
        <v>0</v>
      </c>
      <c r="BK89" s="99">
        <f>SUMIFS(通讯通路门店!$AD:$AD,通讯通路门店!$S:$S,$G89)</f>
        <v>0</v>
      </c>
      <c r="BL89" s="99">
        <f>SUMIFS(通讯通路门店!$AE:$AE,通讯通路门店!$S:$S,$G89)</f>
        <v>0</v>
      </c>
      <c r="BM89" s="99">
        <f>SUMIFS(通讯通路门店!$AF:$AF,通讯通路门店!$S:$S,$G89)</f>
        <v>0</v>
      </c>
      <c r="BN89" s="99">
        <f>SUMIFS(通讯通路门店!$AG:$AG,通讯通路门店!$S:$S,$G89)</f>
        <v>0</v>
      </c>
      <c r="BO89" s="99">
        <f>SUMIFS(通讯通路门店!$AH:$AH,通讯通路门店!$S:$S,$G89)</f>
        <v>0</v>
      </c>
      <c r="BP89" s="99">
        <f>SUMIFS(通讯通路门店!$AI:$AI,通讯通路门店!$S:$S,$G89)</f>
        <v>0</v>
      </c>
      <c r="BQ89" s="83"/>
    </row>
    <row r="90" spans="1:69">
      <c r="A90" s="99" t="str">
        <f>IFERROR(_xlfn.XLOOKUP($G90,通讯通路门店!$S$4:$S$993931,通讯通路门店!$A$4:$A$993931,0,0),"")</f>
        <v/>
      </c>
      <c r="B90" s="99" t="str">
        <f>IFERROR(_xlfn.XLOOKUP($G90,通讯通路门店!$S$4:$S$993931,通讯通路门店!$B$4:$B$993931,0,0),"")</f>
        <v/>
      </c>
      <c r="C90" s="99" t="str">
        <f>IFERROR(_xlfn.XLOOKUP($G90,通讯通路门店!$S$4:$S$993931,通讯通路门店!$C$4:$C$993931,0,0),"")</f>
        <v/>
      </c>
      <c r="D90" s="99" t="str">
        <f>IFERROR(_xlfn.XLOOKUP($G90,通讯通路门店!$S$4:$S$993931,通讯通路门店!$D$4:$D$993931,0,0),"")</f>
        <v/>
      </c>
      <c r="E90" s="83"/>
      <c r="F90" s="83"/>
      <c r="G90" s="101" t="e">
        <v>#N/A</v>
      </c>
      <c r="H90" s="102" t="str">
        <f>IFERROR(_xlfn.XLOOKUP($G90,通讯通路门店!$S$4:$S$993931,通讯通路门店!$R$4:$R$993931,0,0),"")</f>
        <v/>
      </c>
      <c r="I90" s="83"/>
      <c r="J90" s="83"/>
      <c r="K90" s="83"/>
      <c r="L90" s="83"/>
      <c r="M90" s="83"/>
      <c r="N90" s="83"/>
      <c r="O90" s="83"/>
      <c r="P90" s="83"/>
      <c r="Q90" s="83"/>
      <c r="R90" s="83"/>
      <c r="S90" s="83"/>
      <c r="T90" s="83"/>
      <c r="U90" s="99">
        <f>COUNTIF(通讯通路门店!$S:$S,$G90)</f>
        <v>0</v>
      </c>
      <c r="V90" s="99">
        <f>COUNTIFS(通讯通路门店!$S:$S,$G90,通讯通路门店!$J:$J,"综合卖场")</f>
        <v>0</v>
      </c>
      <c r="W90" s="99">
        <f>SUMIFS(通讯通路门店!$AJ:$AJ,通讯通路门店!$S:$S,通讯客户沙盘!$G90)</f>
        <v>0</v>
      </c>
      <c r="X90" s="99">
        <f t="shared" si="5"/>
        <v>0</v>
      </c>
      <c r="Y90" s="99">
        <f>COUNTIFS(通讯通路门店!$S:$S,$G90,通讯通路门店!$J:$J,"荣耀体验店")+COUNTIFS(通讯通路门店!$S:$S,$G90,通讯通路门店!$J:$J,"荣耀授权专卖店")</f>
        <v>0</v>
      </c>
      <c r="Z90" s="99">
        <f>COUNTIFS(通讯通路门店!$S:$S,$G90,通讯通路门店!$J:$J,"VIVO体验店")</f>
        <v>0</v>
      </c>
      <c r="AA90" s="99">
        <f>COUNTIFS(通讯通路门店!$S:$S,$G90,通讯通路门店!$J:$J,"OPPO体验店")</f>
        <v>0</v>
      </c>
      <c r="AB90" s="99">
        <f>COUNTIFS(通讯通路门店!$S:$S,$G90,通讯通路门店!$J:$J,"华为授权体验店")+COUNTIFS(通讯通路门店!$S:$S,$G90,通讯通路门店!$J:$J,"华为堡垒店")</f>
        <v>0</v>
      </c>
      <c r="AC90" s="99">
        <f>COUNTIFS(通讯通路门店!$S:$S,$G90,通讯通路门店!$J:$J,"小米体验店")</f>
        <v>0</v>
      </c>
      <c r="AD90" s="99">
        <f>COUNTIFS(通讯通路门店!$S:$S,$G90,通讯通路门店!$J:$J,"苹果体验店")</f>
        <v>0</v>
      </c>
      <c r="AE90" s="99">
        <f>COUNTIFS(通讯通路门店!$S:$S,$G90,通讯通路门店!$J:$J,"其他品牌专卖店")</f>
        <v>0</v>
      </c>
      <c r="AF90" s="99">
        <f>SUMIFS(通讯通路门店!$BI:$BI,通讯通路门店!$S:$S,$G90)</f>
        <v>0</v>
      </c>
      <c r="AG90" s="99">
        <f>SUMIFS(通讯通路门店!$BH:$BH,通讯通路门店!$S:$S,$G90)</f>
        <v>0</v>
      </c>
      <c r="AH90" s="99">
        <f t="shared" si="6"/>
        <v>0</v>
      </c>
      <c r="AI90" s="99">
        <f>SUMIFS(通讯通路门店!$BB:$BB,通讯通路门店!$S:$S,$G90)</f>
        <v>0</v>
      </c>
      <c r="AJ90" s="99">
        <f>SUMIFS(通讯通路门店!$BE:$BE,通讯通路门店!$S:$S,$G90)</f>
        <v>0</v>
      </c>
      <c r="AK90" s="99">
        <f>SUMIFS(通讯通路门店!$BG:$BG,通讯通路门店!$S:$S,$G90)</f>
        <v>0</v>
      </c>
      <c r="AL90" s="99">
        <f>SUMIFS(通讯通路门店!$BC:$BC,通讯通路门店!$S:$S,$G90)</f>
        <v>0</v>
      </c>
      <c r="AM90" s="99">
        <f>SUMIFS(通讯通路门店!$BD:$BD,通讯通路门店!$S:$S,$G90)</f>
        <v>0</v>
      </c>
      <c r="AN90" s="99">
        <f>SUMIFS(通讯通路门店!$BF:$BF,通讯通路门店!$S:$S,$G90)</f>
        <v>0</v>
      </c>
      <c r="AO90" s="99">
        <f t="shared" si="7"/>
        <v>0</v>
      </c>
      <c r="AP90" s="99">
        <f>SUMIFS(通讯通路门店!$K:$K,通讯通路门店!$S:$S,$G90)</f>
        <v>0</v>
      </c>
      <c r="AQ90" s="83"/>
      <c r="AR90" s="99">
        <f>SUMIFS(通讯通路门店!$T:$T,通讯通路门店!$S:$S,$G90)</f>
        <v>0</v>
      </c>
      <c r="AS90" s="99">
        <f>SUMIFS(通讯通路门店!$U:$U,通讯通路门店!$S:$S,$G90)</f>
        <v>0</v>
      </c>
      <c r="AT90" s="99">
        <f>SUMIFS(通讯通路门店!$V:$V,通讯通路门店!$S:$S,$G90)</f>
        <v>0</v>
      </c>
      <c r="AU90" s="99">
        <f>SUMIFS(通讯通路门店!$W:$W,通讯通路门店!$S:$S,$G90)</f>
        <v>0</v>
      </c>
      <c r="AV90" s="99">
        <f>SUMIFS(通讯通路门店!$Z:$Z,通讯通路门店!$S:$S,$G90)</f>
        <v>0</v>
      </c>
      <c r="AW90" s="99">
        <f>SUMIFS(通讯通路门店!$AB:$AB,通讯通路门店!$S:$S,$G90)</f>
        <v>0</v>
      </c>
      <c r="AX90" s="99">
        <f>SUMIFS(通讯通路门店!$X:$X,通讯通路门店!$S:$S,$G90)</f>
        <v>0</v>
      </c>
      <c r="AY90" s="99">
        <f>SUMIFS(通讯通路门店!$Y:$Y,通讯通路门店!$S:$S,$G90)</f>
        <v>0</v>
      </c>
      <c r="AZ90" s="99">
        <f>SUMIFS(通讯通路门店!$AA:$AA,通讯通路门店!$S:$S,$G90)</f>
        <v>0</v>
      </c>
      <c r="BA90" s="99">
        <f t="shared" si="8"/>
        <v>0</v>
      </c>
      <c r="BB90" s="99">
        <f t="shared" si="9"/>
        <v>0</v>
      </c>
      <c r="BC90" s="99">
        <f>SUMIFS(通讯通路门店!$W:$W,通讯通路门店!$S:$S,$G90,通讯通路门店!$J:$J,"荣耀体验店")+SUMIFS(通讯通路门店!$W:$W,通讯通路门店!$S:$S,$G90,通讯通路门店!$J:$J,"荣耀授权专卖店")</f>
        <v>0</v>
      </c>
      <c r="BD90" s="99">
        <f>SUMIFS(通讯通路门店!$Z:$Z,通讯通路门店!$S:$S,$G90,通讯通路门店!$J:$J,"VIVO体验店")</f>
        <v>0</v>
      </c>
      <c r="BE90" s="99">
        <f>SUMIFS(通讯通路门店!$AB:$AB,通讯通路门店!$S:$S,$G90,通讯通路门店!$J:$J,"OPPO体验店")</f>
        <v>0</v>
      </c>
      <c r="BF90" s="99">
        <f>SUMIFS(通讯通路门店!$X:$X,通讯通路门店!$S:$S,$G90,通讯通路门店!$J:$J,"华为授权体验店")+SUMIFS(通讯通路门店!$AA:$AA,通讯通路门店!$S:$S,$G90,通讯通路门店!$J:$J,"华为堡垒店")</f>
        <v>0</v>
      </c>
      <c r="BG90" s="99">
        <f>SUMIFS(通讯通路门店!$Y:$Y,通讯通路门店!$S:$S,$G90,通讯通路门店!$J:$J,"小米体验店")</f>
        <v>0</v>
      </c>
      <c r="BH90" s="99">
        <f>SUMIFS(通讯通路门店!$AA:$AA,通讯通路门店!$S:$S,$G90,通讯通路门店!$J:$J,"苹果体验店")</f>
        <v>0</v>
      </c>
      <c r="BI90" s="99">
        <f>SUMIFS(通讯通路门店!$K:$K,通讯通路门店!$S:$S,$G90,通讯通路门店!$J:$J,"其他品牌专卖店")</f>
        <v>0</v>
      </c>
      <c r="BJ90" s="99">
        <f>SUMIFS(通讯通路门店!$AC:$AC,通讯通路门店!$S:$S,$G90)</f>
        <v>0</v>
      </c>
      <c r="BK90" s="99">
        <f>SUMIFS(通讯通路门店!$AD:$AD,通讯通路门店!$S:$S,$G90)</f>
        <v>0</v>
      </c>
      <c r="BL90" s="99">
        <f>SUMIFS(通讯通路门店!$AE:$AE,通讯通路门店!$S:$S,$G90)</f>
        <v>0</v>
      </c>
      <c r="BM90" s="99">
        <f>SUMIFS(通讯通路门店!$AF:$AF,通讯通路门店!$S:$S,$G90)</f>
        <v>0</v>
      </c>
      <c r="BN90" s="99">
        <f>SUMIFS(通讯通路门店!$AG:$AG,通讯通路门店!$S:$S,$G90)</f>
        <v>0</v>
      </c>
      <c r="BO90" s="99">
        <f>SUMIFS(通讯通路门店!$AH:$AH,通讯通路门店!$S:$S,$G90)</f>
        <v>0</v>
      </c>
      <c r="BP90" s="99">
        <f>SUMIFS(通讯通路门店!$AI:$AI,通讯通路门店!$S:$S,$G90)</f>
        <v>0</v>
      </c>
      <c r="BQ90" s="83"/>
    </row>
    <row r="91" spans="1:69">
      <c r="A91" s="99" t="str">
        <f>IFERROR(_xlfn.XLOOKUP($G91,通讯通路门店!$S$4:$S$993931,通讯通路门店!$A$4:$A$993931,0,0),"")</f>
        <v/>
      </c>
      <c r="B91" s="99" t="str">
        <f>IFERROR(_xlfn.XLOOKUP($G91,通讯通路门店!$S$4:$S$993931,通讯通路门店!$B$4:$B$993931,0,0),"")</f>
        <v/>
      </c>
      <c r="C91" s="99" t="str">
        <f>IFERROR(_xlfn.XLOOKUP($G91,通讯通路门店!$S$4:$S$993931,通讯通路门店!$C$4:$C$993931,0,0),"")</f>
        <v/>
      </c>
      <c r="D91" s="99" t="str">
        <f>IFERROR(_xlfn.XLOOKUP($G91,通讯通路门店!$S$4:$S$993931,通讯通路门店!$D$4:$D$993931,0,0),"")</f>
        <v/>
      </c>
      <c r="E91" s="83"/>
      <c r="F91" s="83"/>
      <c r="G91" s="101" t="e">
        <v>#N/A</v>
      </c>
      <c r="H91" s="102" t="str">
        <f>IFERROR(_xlfn.XLOOKUP($G91,通讯通路门店!$S$4:$S$993931,通讯通路门店!$R$4:$R$993931,0,0),"")</f>
        <v/>
      </c>
      <c r="I91" s="83"/>
      <c r="J91" s="83"/>
      <c r="K91" s="83"/>
      <c r="L91" s="83"/>
      <c r="M91" s="83"/>
      <c r="N91" s="83"/>
      <c r="O91" s="83"/>
      <c r="P91" s="83"/>
      <c r="Q91" s="83"/>
      <c r="R91" s="83"/>
      <c r="S91" s="83"/>
      <c r="T91" s="83"/>
      <c r="U91" s="99">
        <f>COUNTIF(通讯通路门店!$S:$S,$G91)</f>
        <v>0</v>
      </c>
      <c r="V91" s="99">
        <f>COUNTIFS(通讯通路门店!$S:$S,$G91,通讯通路门店!$J:$J,"综合卖场")</f>
        <v>0</v>
      </c>
      <c r="W91" s="99">
        <f>SUMIFS(通讯通路门店!$AJ:$AJ,通讯通路门店!$S:$S,通讯客户沙盘!$G91)</f>
        <v>0</v>
      </c>
      <c r="X91" s="99">
        <f t="shared" si="5"/>
        <v>0</v>
      </c>
      <c r="Y91" s="99">
        <f>COUNTIFS(通讯通路门店!$S:$S,$G91,通讯通路门店!$J:$J,"荣耀体验店")+COUNTIFS(通讯通路门店!$S:$S,$G91,通讯通路门店!$J:$J,"荣耀授权专卖店")</f>
        <v>0</v>
      </c>
      <c r="Z91" s="99">
        <f>COUNTIFS(通讯通路门店!$S:$S,$G91,通讯通路门店!$J:$J,"VIVO体验店")</f>
        <v>0</v>
      </c>
      <c r="AA91" s="99">
        <f>COUNTIFS(通讯通路门店!$S:$S,$G91,通讯通路门店!$J:$J,"OPPO体验店")</f>
        <v>0</v>
      </c>
      <c r="AB91" s="99">
        <f>COUNTIFS(通讯通路门店!$S:$S,$G91,通讯通路门店!$J:$J,"华为授权体验店")+COUNTIFS(通讯通路门店!$S:$S,$G91,通讯通路门店!$J:$J,"华为堡垒店")</f>
        <v>0</v>
      </c>
      <c r="AC91" s="99">
        <f>COUNTIFS(通讯通路门店!$S:$S,$G91,通讯通路门店!$J:$J,"小米体验店")</f>
        <v>0</v>
      </c>
      <c r="AD91" s="99">
        <f>COUNTIFS(通讯通路门店!$S:$S,$G91,通讯通路门店!$J:$J,"苹果体验店")</f>
        <v>0</v>
      </c>
      <c r="AE91" s="99">
        <f>COUNTIFS(通讯通路门店!$S:$S,$G91,通讯通路门店!$J:$J,"其他品牌专卖店")</f>
        <v>0</v>
      </c>
      <c r="AF91" s="99">
        <f>SUMIFS(通讯通路门店!$BI:$BI,通讯通路门店!$S:$S,$G91)</f>
        <v>0</v>
      </c>
      <c r="AG91" s="99">
        <f>SUMIFS(通讯通路门店!$BH:$BH,通讯通路门店!$S:$S,$G91)</f>
        <v>0</v>
      </c>
      <c r="AH91" s="99">
        <f t="shared" si="6"/>
        <v>0</v>
      </c>
      <c r="AI91" s="99">
        <f>SUMIFS(通讯通路门店!$BB:$BB,通讯通路门店!$S:$S,$G91)</f>
        <v>0</v>
      </c>
      <c r="AJ91" s="99">
        <f>SUMIFS(通讯通路门店!$BE:$BE,通讯通路门店!$S:$S,$G91)</f>
        <v>0</v>
      </c>
      <c r="AK91" s="99">
        <f>SUMIFS(通讯通路门店!$BG:$BG,通讯通路门店!$S:$S,$G91)</f>
        <v>0</v>
      </c>
      <c r="AL91" s="99">
        <f>SUMIFS(通讯通路门店!$BC:$BC,通讯通路门店!$S:$S,$G91)</f>
        <v>0</v>
      </c>
      <c r="AM91" s="99">
        <f>SUMIFS(通讯通路门店!$BD:$BD,通讯通路门店!$S:$S,$G91)</f>
        <v>0</v>
      </c>
      <c r="AN91" s="99">
        <f>SUMIFS(通讯通路门店!$BF:$BF,通讯通路门店!$S:$S,$G91)</f>
        <v>0</v>
      </c>
      <c r="AO91" s="99">
        <f t="shared" si="7"/>
        <v>0</v>
      </c>
      <c r="AP91" s="99">
        <f>SUMIFS(通讯通路门店!$K:$K,通讯通路门店!$S:$S,$G91)</f>
        <v>0</v>
      </c>
      <c r="AQ91" s="83"/>
      <c r="AR91" s="99">
        <f>SUMIFS(通讯通路门店!$T:$T,通讯通路门店!$S:$S,$G91)</f>
        <v>0</v>
      </c>
      <c r="AS91" s="99">
        <f>SUMIFS(通讯通路门店!$U:$U,通讯通路门店!$S:$S,$G91)</f>
        <v>0</v>
      </c>
      <c r="AT91" s="99">
        <f>SUMIFS(通讯通路门店!$V:$V,通讯通路门店!$S:$S,$G91)</f>
        <v>0</v>
      </c>
      <c r="AU91" s="99">
        <f>SUMIFS(通讯通路门店!$W:$W,通讯通路门店!$S:$S,$G91)</f>
        <v>0</v>
      </c>
      <c r="AV91" s="99">
        <f>SUMIFS(通讯通路门店!$Z:$Z,通讯通路门店!$S:$S,$G91)</f>
        <v>0</v>
      </c>
      <c r="AW91" s="99">
        <f>SUMIFS(通讯通路门店!$AB:$AB,通讯通路门店!$S:$S,$G91)</f>
        <v>0</v>
      </c>
      <c r="AX91" s="99">
        <f>SUMIFS(通讯通路门店!$X:$X,通讯通路门店!$S:$S,$G91)</f>
        <v>0</v>
      </c>
      <c r="AY91" s="99">
        <f>SUMIFS(通讯通路门店!$Y:$Y,通讯通路门店!$S:$S,$G91)</f>
        <v>0</v>
      </c>
      <c r="AZ91" s="99">
        <f>SUMIFS(通讯通路门店!$AA:$AA,通讯通路门店!$S:$S,$G91)</f>
        <v>0</v>
      </c>
      <c r="BA91" s="99">
        <f t="shared" si="8"/>
        <v>0</v>
      </c>
      <c r="BB91" s="99">
        <f t="shared" si="9"/>
        <v>0</v>
      </c>
      <c r="BC91" s="99">
        <f>SUMIFS(通讯通路门店!$W:$W,通讯通路门店!$S:$S,$G91,通讯通路门店!$J:$J,"荣耀体验店")+SUMIFS(通讯通路门店!$W:$W,通讯通路门店!$S:$S,$G91,通讯通路门店!$J:$J,"荣耀授权专卖店")</f>
        <v>0</v>
      </c>
      <c r="BD91" s="99">
        <f>SUMIFS(通讯通路门店!$Z:$Z,通讯通路门店!$S:$S,$G91,通讯通路门店!$J:$J,"VIVO体验店")</f>
        <v>0</v>
      </c>
      <c r="BE91" s="99">
        <f>SUMIFS(通讯通路门店!$AB:$AB,通讯通路门店!$S:$S,$G91,通讯通路门店!$J:$J,"OPPO体验店")</f>
        <v>0</v>
      </c>
      <c r="BF91" s="99">
        <f>SUMIFS(通讯通路门店!$X:$X,通讯通路门店!$S:$S,$G91,通讯通路门店!$J:$J,"华为授权体验店")+SUMIFS(通讯通路门店!$AA:$AA,通讯通路门店!$S:$S,$G91,通讯通路门店!$J:$J,"华为堡垒店")</f>
        <v>0</v>
      </c>
      <c r="BG91" s="99">
        <f>SUMIFS(通讯通路门店!$Y:$Y,通讯通路门店!$S:$S,$G91,通讯通路门店!$J:$J,"小米体验店")</f>
        <v>0</v>
      </c>
      <c r="BH91" s="99">
        <f>SUMIFS(通讯通路门店!$AA:$AA,通讯通路门店!$S:$S,$G91,通讯通路门店!$J:$J,"苹果体验店")</f>
        <v>0</v>
      </c>
      <c r="BI91" s="99">
        <f>SUMIFS(通讯通路门店!$K:$K,通讯通路门店!$S:$S,$G91,通讯通路门店!$J:$J,"其他品牌专卖店")</f>
        <v>0</v>
      </c>
      <c r="BJ91" s="99">
        <f>SUMIFS(通讯通路门店!$AC:$AC,通讯通路门店!$S:$S,$G91)</f>
        <v>0</v>
      </c>
      <c r="BK91" s="99">
        <f>SUMIFS(通讯通路门店!$AD:$AD,通讯通路门店!$S:$S,$G91)</f>
        <v>0</v>
      </c>
      <c r="BL91" s="99">
        <f>SUMIFS(通讯通路门店!$AE:$AE,通讯通路门店!$S:$S,$G91)</f>
        <v>0</v>
      </c>
      <c r="BM91" s="99">
        <f>SUMIFS(通讯通路门店!$AF:$AF,通讯通路门店!$S:$S,$G91)</f>
        <v>0</v>
      </c>
      <c r="BN91" s="99">
        <f>SUMIFS(通讯通路门店!$AG:$AG,通讯通路门店!$S:$S,$G91)</f>
        <v>0</v>
      </c>
      <c r="BO91" s="99">
        <f>SUMIFS(通讯通路门店!$AH:$AH,通讯通路门店!$S:$S,$G91)</f>
        <v>0</v>
      </c>
      <c r="BP91" s="99">
        <f>SUMIFS(通讯通路门店!$AI:$AI,通讯通路门店!$S:$S,$G91)</f>
        <v>0</v>
      </c>
      <c r="BQ91" s="83"/>
    </row>
    <row r="92" spans="1:69">
      <c r="A92" s="99" t="str">
        <f>IFERROR(_xlfn.XLOOKUP($G92,通讯通路门店!$S$4:$S$993931,通讯通路门店!$A$4:$A$993931,0,0),"")</f>
        <v/>
      </c>
      <c r="B92" s="99" t="str">
        <f>IFERROR(_xlfn.XLOOKUP($G92,通讯通路门店!$S$4:$S$993931,通讯通路门店!$B$4:$B$993931,0,0),"")</f>
        <v/>
      </c>
      <c r="C92" s="99" t="str">
        <f>IFERROR(_xlfn.XLOOKUP($G92,通讯通路门店!$S$4:$S$993931,通讯通路门店!$C$4:$C$993931,0,0),"")</f>
        <v/>
      </c>
      <c r="D92" s="99" t="str">
        <f>IFERROR(_xlfn.XLOOKUP($G92,通讯通路门店!$S$4:$S$993931,通讯通路门店!$D$4:$D$993931,0,0),"")</f>
        <v/>
      </c>
      <c r="E92" s="83"/>
      <c r="F92" s="83"/>
      <c r="G92" s="101" t="e">
        <v>#N/A</v>
      </c>
      <c r="H92" s="102" t="str">
        <f>IFERROR(_xlfn.XLOOKUP($G92,通讯通路门店!$S$4:$S$993931,通讯通路门店!$R$4:$R$993931,0,0),"")</f>
        <v/>
      </c>
      <c r="I92" s="83"/>
      <c r="J92" s="83"/>
      <c r="K92" s="83"/>
      <c r="L92" s="83"/>
      <c r="M92" s="83"/>
      <c r="N92" s="83"/>
      <c r="O92" s="83"/>
      <c r="P92" s="83"/>
      <c r="Q92" s="83"/>
      <c r="R92" s="83"/>
      <c r="S92" s="83"/>
      <c r="T92" s="83"/>
      <c r="U92" s="99">
        <f>COUNTIF(通讯通路门店!$S:$S,$G92)</f>
        <v>0</v>
      </c>
      <c r="V92" s="99">
        <f>COUNTIFS(通讯通路门店!$S:$S,$G92,通讯通路门店!$J:$J,"综合卖场")</f>
        <v>0</v>
      </c>
      <c r="W92" s="99">
        <f>SUMIFS(通讯通路门店!$AJ:$AJ,通讯通路门店!$S:$S,通讯客户沙盘!$G92)</f>
        <v>0</v>
      </c>
      <c r="X92" s="99">
        <f t="shared" si="5"/>
        <v>0</v>
      </c>
      <c r="Y92" s="99">
        <f>COUNTIFS(通讯通路门店!$S:$S,$G92,通讯通路门店!$J:$J,"荣耀体验店")+COUNTIFS(通讯通路门店!$S:$S,$G92,通讯通路门店!$J:$J,"荣耀授权专卖店")</f>
        <v>0</v>
      </c>
      <c r="Z92" s="99">
        <f>COUNTIFS(通讯通路门店!$S:$S,$G92,通讯通路门店!$J:$J,"VIVO体验店")</f>
        <v>0</v>
      </c>
      <c r="AA92" s="99">
        <f>COUNTIFS(通讯通路门店!$S:$S,$G92,通讯通路门店!$J:$J,"OPPO体验店")</f>
        <v>0</v>
      </c>
      <c r="AB92" s="99">
        <f>COUNTIFS(通讯通路门店!$S:$S,$G92,通讯通路门店!$J:$J,"华为授权体验店")+COUNTIFS(通讯通路门店!$S:$S,$G92,通讯通路门店!$J:$J,"华为堡垒店")</f>
        <v>0</v>
      </c>
      <c r="AC92" s="99">
        <f>COUNTIFS(通讯通路门店!$S:$S,$G92,通讯通路门店!$J:$J,"小米体验店")</f>
        <v>0</v>
      </c>
      <c r="AD92" s="99">
        <f>COUNTIFS(通讯通路门店!$S:$S,$G92,通讯通路门店!$J:$J,"苹果体验店")</f>
        <v>0</v>
      </c>
      <c r="AE92" s="99">
        <f>COUNTIFS(通讯通路门店!$S:$S,$G92,通讯通路门店!$J:$J,"其他品牌专卖店")</f>
        <v>0</v>
      </c>
      <c r="AF92" s="99">
        <f>SUMIFS(通讯通路门店!$BI:$BI,通讯通路门店!$S:$S,$G92)</f>
        <v>0</v>
      </c>
      <c r="AG92" s="99">
        <f>SUMIFS(通讯通路门店!$BH:$BH,通讯通路门店!$S:$S,$G92)</f>
        <v>0</v>
      </c>
      <c r="AH92" s="99">
        <f t="shared" si="6"/>
        <v>0</v>
      </c>
      <c r="AI92" s="99">
        <f>SUMIFS(通讯通路门店!$BB:$BB,通讯通路门店!$S:$S,$G92)</f>
        <v>0</v>
      </c>
      <c r="AJ92" s="99">
        <f>SUMIFS(通讯通路门店!$BE:$BE,通讯通路门店!$S:$S,$G92)</f>
        <v>0</v>
      </c>
      <c r="AK92" s="99">
        <f>SUMIFS(通讯通路门店!$BG:$BG,通讯通路门店!$S:$S,$G92)</f>
        <v>0</v>
      </c>
      <c r="AL92" s="99">
        <f>SUMIFS(通讯通路门店!$BC:$BC,通讯通路门店!$S:$S,$G92)</f>
        <v>0</v>
      </c>
      <c r="AM92" s="99">
        <f>SUMIFS(通讯通路门店!$BD:$BD,通讯通路门店!$S:$S,$G92)</f>
        <v>0</v>
      </c>
      <c r="AN92" s="99">
        <f>SUMIFS(通讯通路门店!$BF:$BF,通讯通路门店!$S:$S,$G92)</f>
        <v>0</v>
      </c>
      <c r="AO92" s="99">
        <f t="shared" si="7"/>
        <v>0</v>
      </c>
      <c r="AP92" s="99">
        <f>SUMIFS(通讯通路门店!$K:$K,通讯通路门店!$S:$S,$G92)</f>
        <v>0</v>
      </c>
      <c r="AQ92" s="83"/>
      <c r="AR92" s="99">
        <f>SUMIFS(通讯通路门店!$T:$T,通讯通路门店!$S:$S,$G92)</f>
        <v>0</v>
      </c>
      <c r="AS92" s="99">
        <f>SUMIFS(通讯通路门店!$U:$U,通讯通路门店!$S:$S,$G92)</f>
        <v>0</v>
      </c>
      <c r="AT92" s="99">
        <f>SUMIFS(通讯通路门店!$V:$V,通讯通路门店!$S:$S,$G92)</f>
        <v>0</v>
      </c>
      <c r="AU92" s="99">
        <f>SUMIFS(通讯通路门店!$W:$W,通讯通路门店!$S:$S,$G92)</f>
        <v>0</v>
      </c>
      <c r="AV92" s="99">
        <f>SUMIFS(通讯通路门店!$Z:$Z,通讯通路门店!$S:$S,$G92)</f>
        <v>0</v>
      </c>
      <c r="AW92" s="99">
        <f>SUMIFS(通讯通路门店!$AB:$AB,通讯通路门店!$S:$S,$G92)</f>
        <v>0</v>
      </c>
      <c r="AX92" s="99">
        <f>SUMIFS(通讯通路门店!$X:$X,通讯通路门店!$S:$S,$G92)</f>
        <v>0</v>
      </c>
      <c r="AY92" s="99">
        <f>SUMIFS(通讯通路门店!$Y:$Y,通讯通路门店!$S:$S,$G92)</f>
        <v>0</v>
      </c>
      <c r="AZ92" s="99">
        <f>SUMIFS(通讯通路门店!$AA:$AA,通讯通路门店!$S:$S,$G92)</f>
        <v>0</v>
      </c>
      <c r="BA92" s="99">
        <f t="shared" si="8"/>
        <v>0</v>
      </c>
      <c r="BB92" s="99">
        <f t="shared" si="9"/>
        <v>0</v>
      </c>
      <c r="BC92" s="99">
        <f>SUMIFS(通讯通路门店!$W:$W,通讯通路门店!$S:$S,$G92,通讯通路门店!$J:$J,"荣耀体验店")+SUMIFS(通讯通路门店!$W:$W,通讯通路门店!$S:$S,$G92,通讯通路门店!$J:$J,"荣耀授权专卖店")</f>
        <v>0</v>
      </c>
      <c r="BD92" s="99">
        <f>SUMIFS(通讯通路门店!$Z:$Z,通讯通路门店!$S:$S,$G92,通讯通路门店!$J:$J,"VIVO体验店")</f>
        <v>0</v>
      </c>
      <c r="BE92" s="99">
        <f>SUMIFS(通讯通路门店!$AB:$AB,通讯通路门店!$S:$S,$G92,通讯通路门店!$J:$J,"OPPO体验店")</f>
        <v>0</v>
      </c>
      <c r="BF92" s="99">
        <f>SUMIFS(通讯通路门店!$X:$X,通讯通路门店!$S:$S,$G92,通讯通路门店!$J:$J,"华为授权体验店")+SUMIFS(通讯通路门店!$AA:$AA,通讯通路门店!$S:$S,$G92,通讯通路门店!$J:$J,"华为堡垒店")</f>
        <v>0</v>
      </c>
      <c r="BG92" s="99">
        <f>SUMIFS(通讯通路门店!$Y:$Y,通讯通路门店!$S:$S,$G92,通讯通路门店!$J:$J,"小米体验店")</f>
        <v>0</v>
      </c>
      <c r="BH92" s="99">
        <f>SUMIFS(通讯通路门店!$AA:$AA,通讯通路门店!$S:$S,$G92,通讯通路门店!$J:$J,"苹果体验店")</f>
        <v>0</v>
      </c>
      <c r="BI92" s="99">
        <f>SUMIFS(通讯通路门店!$K:$K,通讯通路门店!$S:$S,$G92,通讯通路门店!$J:$J,"其他品牌专卖店")</f>
        <v>0</v>
      </c>
      <c r="BJ92" s="99">
        <f>SUMIFS(通讯通路门店!$AC:$AC,通讯通路门店!$S:$S,$G92)</f>
        <v>0</v>
      </c>
      <c r="BK92" s="99">
        <f>SUMIFS(通讯通路门店!$AD:$AD,通讯通路门店!$S:$S,$G92)</f>
        <v>0</v>
      </c>
      <c r="BL92" s="99">
        <f>SUMIFS(通讯通路门店!$AE:$AE,通讯通路门店!$S:$S,$G92)</f>
        <v>0</v>
      </c>
      <c r="BM92" s="99">
        <f>SUMIFS(通讯通路门店!$AF:$AF,通讯通路门店!$S:$S,$G92)</f>
        <v>0</v>
      </c>
      <c r="BN92" s="99">
        <f>SUMIFS(通讯通路门店!$AG:$AG,通讯通路门店!$S:$S,$G92)</f>
        <v>0</v>
      </c>
      <c r="BO92" s="99">
        <f>SUMIFS(通讯通路门店!$AH:$AH,通讯通路门店!$S:$S,$G92)</f>
        <v>0</v>
      </c>
      <c r="BP92" s="99">
        <f>SUMIFS(通讯通路门店!$AI:$AI,通讯通路门店!$S:$S,$G92)</f>
        <v>0</v>
      </c>
      <c r="BQ92" s="83"/>
    </row>
    <row r="93" spans="1:69">
      <c r="A93" s="99" t="str">
        <f>IFERROR(_xlfn.XLOOKUP($G93,通讯通路门店!$S$4:$S$993931,通讯通路门店!$A$4:$A$993931,0,0),"")</f>
        <v/>
      </c>
      <c r="B93" s="99" t="str">
        <f>IFERROR(_xlfn.XLOOKUP($G93,通讯通路门店!$S$4:$S$993931,通讯通路门店!$B$4:$B$993931,0,0),"")</f>
        <v/>
      </c>
      <c r="C93" s="99" t="str">
        <f>IFERROR(_xlfn.XLOOKUP($G93,通讯通路门店!$S$4:$S$993931,通讯通路门店!$C$4:$C$993931,0,0),"")</f>
        <v/>
      </c>
      <c r="D93" s="99" t="str">
        <f>IFERROR(_xlfn.XLOOKUP($G93,通讯通路门店!$S$4:$S$993931,通讯通路门店!$D$4:$D$993931,0,0),"")</f>
        <v/>
      </c>
      <c r="E93" s="83"/>
      <c r="F93" s="83"/>
      <c r="G93" s="101" t="e">
        <v>#N/A</v>
      </c>
      <c r="H93" s="102" t="str">
        <f>IFERROR(_xlfn.XLOOKUP($G93,通讯通路门店!$S$4:$S$993931,通讯通路门店!$R$4:$R$993931,0,0),"")</f>
        <v/>
      </c>
      <c r="I93" s="83"/>
      <c r="J93" s="83"/>
      <c r="K93" s="83"/>
      <c r="L93" s="83"/>
      <c r="M93" s="83"/>
      <c r="N93" s="83"/>
      <c r="O93" s="83"/>
      <c r="P93" s="83"/>
      <c r="Q93" s="83"/>
      <c r="R93" s="83"/>
      <c r="S93" s="83"/>
      <c r="T93" s="83"/>
      <c r="U93" s="99">
        <f>COUNTIF(通讯通路门店!$S:$S,$G93)</f>
        <v>0</v>
      </c>
      <c r="V93" s="99">
        <f>COUNTIFS(通讯通路门店!$S:$S,$G93,通讯通路门店!$J:$J,"综合卖场")</f>
        <v>0</v>
      </c>
      <c r="W93" s="99">
        <f>SUMIFS(通讯通路门店!$AJ:$AJ,通讯通路门店!$S:$S,通讯客户沙盘!$G93)</f>
        <v>0</v>
      </c>
      <c r="X93" s="99">
        <f t="shared" si="5"/>
        <v>0</v>
      </c>
      <c r="Y93" s="99">
        <f>COUNTIFS(通讯通路门店!$S:$S,$G93,通讯通路门店!$J:$J,"荣耀体验店")+COUNTIFS(通讯通路门店!$S:$S,$G93,通讯通路门店!$J:$J,"荣耀授权专卖店")</f>
        <v>0</v>
      </c>
      <c r="Z93" s="99">
        <f>COUNTIFS(通讯通路门店!$S:$S,$G93,通讯通路门店!$J:$J,"VIVO体验店")</f>
        <v>0</v>
      </c>
      <c r="AA93" s="99">
        <f>COUNTIFS(通讯通路门店!$S:$S,$G93,通讯通路门店!$J:$J,"OPPO体验店")</f>
        <v>0</v>
      </c>
      <c r="AB93" s="99">
        <f>COUNTIFS(通讯通路门店!$S:$S,$G93,通讯通路门店!$J:$J,"华为授权体验店")+COUNTIFS(通讯通路门店!$S:$S,$G93,通讯通路门店!$J:$J,"华为堡垒店")</f>
        <v>0</v>
      </c>
      <c r="AC93" s="99">
        <f>COUNTIFS(通讯通路门店!$S:$S,$G93,通讯通路门店!$J:$J,"小米体验店")</f>
        <v>0</v>
      </c>
      <c r="AD93" s="99">
        <f>COUNTIFS(通讯通路门店!$S:$S,$G93,通讯通路门店!$J:$J,"苹果体验店")</f>
        <v>0</v>
      </c>
      <c r="AE93" s="99">
        <f>COUNTIFS(通讯通路门店!$S:$S,$G93,通讯通路门店!$J:$J,"其他品牌专卖店")</f>
        <v>0</v>
      </c>
      <c r="AF93" s="99">
        <f>SUMIFS(通讯通路门店!$BI:$BI,通讯通路门店!$S:$S,$G93)</f>
        <v>0</v>
      </c>
      <c r="AG93" s="99">
        <f>SUMIFS(通讯通路门店!$BH:$BH,通讯通路门店!$S:$S,$G93)</f>
        <v>0</v>
      </c>
      <c r="AH93" s="99">
        <f t="shared" si="6"/>
        <v>0</v>
      </c>
      <c r="AI93" s="99">
        <f>SUMIFS(通讯通路门店!$BB:$BB,通讯通路门店!$S:$S,$G93)</f>
        <v>0</v>
      </c>
      <c r="AJ93" s="99">
        <f>SUMIFS(通讯通路门店!$BE:$BE,通讯通路门店!$S:$S,$G93)</f>
        <v>0</v>
      </c>
      <c r="AK93" s="99">
        <f>SUMIFS(通讯通路门店!$BG:$BG,通讯通路门店!$S:$S,$G93)</f>
        <v>0</v>
      </c>
      <c r="AL93" s="99">
        <f>SUMIFS(通讯通路门店!$BC:$BC,通讯通路门店!$S:$S,$G93)</f>
        <v>0</v>
      </c>
      <c r="AM93" s="99">
        <f>SUMIFS(通讯通路门店!$BD:$BD,通讯通路门店!$S:$S,$G93)</f>
        <v>0</v>
      </c>
      <c r="AN93" s="99">
        <f>SUMIFS(通讯通路门店!$BF:$BF,通讯通路门店!$S:$S,$G93)</f>
        <v>0</v>
      </c>
      <c r="AO93" s="99">
        <f t="shared" si="7"/>
        <v>0</v>
      </c>
      <c r="AP93" s="99">
        <f>SUMIFS(通讯通路门店!$K:$K,通讯通路门店!$S:$S,$G93)</f>
        <v>0</v>
      </c>
      <c r="AQ93" s="83"/>
      <c r="AR93" s="99">
        <f>SUMIFS(通讯通路门店!$T:$T,通讯通路门店!$S:$S,$G93)</f>
        <v>0</v>
      </c>
      <c r="AS93" s="99">
        <f>SUMIFS(通讯通路门店!$U:$U,通讯通路门店!$S:$S,$G93)</f>
        <v>0</v>
      </c>
      <c r="AT93" s="99">
        <f>SUMIFS(通讯通路门店!$V:$V,通讯通路门店!$S:$S,$G93)</f>
        <v>0</v>
      </c>
      <c r="AU93" s="99">
        <f>SUMIFS(通讯通路门店!$W:$W,通讯通路门店!$S:$S,$G93)</f>
        <v>0</v>
      </c>
      <c r="AV93" s="99">
        <f>SUMIFS(通讯通路门店!$Z:$Z,通讯通路门店!$S:$S,$G93)</f>
        <v>0</v>
      </c>
      <c r="AW93" s="99">
        <f>SUMIFS(通讯通路门店!$AB:$AB,通讯通路门店!$S:$S,$G93)</f>
        <v>0</v>
      </c>
      <c r="AX93" s="99">
        <f>SUMIFS(通讯通路门店!$X:$X,通讯通路门店!$S:$S,$G93)</f>
        <v>0</v>
      </c>
      <c r="AY93" s="99">
        <f>SUMIFS(通讯通路门店!$Y:$Y,通讯通路门店!$S:$S,$G93)</f>
        <v>0</v>
      </c>
      <c r="AZ93" s="99">
        <f>SUMIFS(通讯通路门店!$AA:$AA,通讯通路门店!$S:$S,$G93)</f>
        <v>0</v>
      </c>
      <c r="BA93" s="99">
        <f t="shared" si="8"/>
        <v>0</v>
      </c>
      <c r="BB93" s="99">
        <f t="shared" si="9"/>
        <v>0</v>
      </c>
      <c r="BC93" s="99">
        <f>SUMIFS(通讯通路门店!$W:$W,通讯通路门店!$S:$S,$G93,通讯通路门店!$J:$J,"荣耀体验店")+SUMIFS(通讯通路门店!$W:$W,通讯通路门店!$S:$S,$G93,通讯通路门店!$J:$J,"荣耀授权专卖店")</f>
        <v>0</v>
      </c>
      <c r="BD93" s="99">
        <f>SUMIFS(通讯通路门店!$Z:$Z,通讯通路门店!$S:$S,$G93,通讯通路门店!$J:$J,"VIVO体验店")</f>
        <v>0</v>
      </c>
      <c r="BE93" s="99">
        <f>SUMIFS(通讯通路门店!$AB:$AB,通讯通路门店!$S:$S,$G93,通讯通路门店!$J:$J,"OPPO体验店")</f>
        <v>0</v>
      </c>
      <c r="BF93" s="99">
        <f>SUMIFS(通讯通路门店!$X:$X,通讯通路门店!$S:$S,$G93,通讯通路门店!$J:$J,"华为授权体验店")+SUMIFS(通讯通路门店!$AA:$AA,通讯通路门店!$S:$S,$G93,通讯通路门店!$J:$J,"华为堡垒店")</f>
        <v>0</v>
      </c>
      <c r="BG93" s="99">
        <f>SUMIFS(通讯通路门店!$Y:$Y,通讯通路门店!$S:$S,$G93,通讯通路门店!$J:$J,"小米体验店")</f>
        <v>0</v>
      </c>
      <c r="BH93" s="99">
        <f>SUMIFS(通讯通路门店!$AA:$AA,通讯通路门店!$S:$S,$G93,通讯通路门店!$J:$J,"苹果体验店")</f>
        <v>0</v>
      </c>
      <c r="BI93" s="99">
        <f>SUMIFS(通讯通路门店!$K:$K,通讯通路门店!$S:$S,$G93,通讯通路门店!$J:$J,"其他品牌专卖店")</f>
        <v>0</v>
      </c>
      <c r="BJ93" s="99">
        <f>SUMIFS(通讯通路门店!$AC:$AC,通讯通路门店!$S:$S,$G93)</f>
        <v>0</v>
      </c>
      <c r="BK93" s="99">
        <f>SUMIFS(通讯通路门店!$AD:$AD,通讯通路门店!$S:$S,$G93)</f>
        <v>0</v>
      </c>
      <c r="BL93" s="99">
        <f>SUMIFS(通讯通路门店!$AE:$AE,通讯通路门店!$S:$S,$G93)</f>
        <v>0</v>
      </c>
      <c r="BM93" s="99">
        <f>SUMIFS(通讯通路门店!$AF:$AF,通讯通路门店!$S:$S,$G93)</f>
        <v>0</v>
      </c>
      <c r="BN93" s="99">
        <f>SUMIFS(通讯通路门店!$AG:$AG,通讯通路门店!$S:$S,$G93)</f>
        <v>0</v>
      </c>
      <c r="BO93" s="99">
        <f>SUMIFS(通讯通路门店!$AH:$AH,通讯通路门店!$S:$S,$G93)</f>
        <v>0</v>
      </c>
      <c r="BP93" s="99">
        <f>SUMIFS(通讯通路门店!$AI:$AI,通讯通路门店!$S:$S,$G93)</f>
        <v>0</v>
      </c>
      <c r="BQ93" s="83"/>
    </row>
    <row r="94" spans="1:69">
      <c r="A94" s="99" t="str">
        <f>IFERROR(_xlfn.XLOOKUP($G94,通讯通路门店!$S$4:$S$993931,通讯通路门店!$A$4:$A$993931,0,0),"")</f>
        <v/>
      </c>
      <c r="B94" s="99" t="str">
        <f>IFERROR(_xlfn.XLOOKUP($G94,通讯通路门店!$S$4:$S$993931,通讯通路门店!$B$4:$B$993931,0,0),"")</f>
        <v/>
      </c>
      <c r="C94" s="99" t="str">
        <f>IFERROR(_xlfn.XLOOKUP($G94,通讯通路门店!$S$4:$S$993931,通讯通路门店!$C$4:$C$993931,0,0),"")</f>
        <v/>
      </c>
      <c r="D94" s="99" t="str">
        <f>IFERROR(_xlfn.XLOOKUP($G94,通讯通路门店!$S$4:$S$993931,通讯通路门店!$D$4:$D$993931,0,0),"")</f>
        <v/>
      </c>
      <c r="E94" s="83"/>
      <c r="F94" s="83"/>
      <c r="G94" s="101" t="e">
        <v>#N/A</v>
      </c>
      <c r="H94" s="102" t="str">
        <f>IFERROR(_xlfn.XLOOKUP($G94,通讯通路门店!$S$4:$S$993931,通讯通路门店!$R$4:$R$993931,0,0),"")</f>
        <v/>
      </c>
      <c r="I94" s="83"/>
      <c r="J94" s="83"/>
      <c r="K94" s="83"/>
      <c r="L94" s="83"/>
      <c r="M94" s="83"/>
      <c r="N94" s="83"/>
      <c r="O94" s="83"/>
      <c r="P94" s="83"/>
      <c r="Q94" s="83"/>
      <c r="R94" s="83"/>
      <c r="S94" s="83"/>
      <c r="T94" s="83"/>
      <c r="U94" s="99">
        <f>COUNTIF(通讯通路门店!$S:$S,$G94)</f>
        <v>0</v>
      </c>
      <c r="V94" s="99">
        <f>COUNTIFS(通讯通路门店!$S:$S,$G94,通讯通路门店!$J:$J,"综合卖场")</f>
        <v>0</v>
      </c>
      <c r="W94" s="99">
        <f>SUMIFS(通讯通路门店!$AJ:$AJ,通讯通路门店!$S:$S,通讯客户沙盘!$G94)</f>
        <v>0</v>
      </c>
      <c r="X94" s="99">
        <f t="shared" si="5"/>
        <v>0</v>
      </c>
      <c r="Y94" s="99">
        <f>COUNTIFS(通讯通路门店!$S:$S,$G94,通讯通路门店!$J:$J,"荣耀体验店")+COUNTIFS(通讯通路门店!$S:$S,$G94,通讯通路门店!$J:$J,"荣耀授权专卖店")</f>
        <v>0</v>
      </c>
      <c r="Z94" s="99">
        <f>COUNTIFS(通讯通路门店!$S:$S,$G94,通讯通路门店!$J:$J,"VIVO体验店")</f>
        <v>0</v>
      </c>
      <c r="AA94" s="99">
        <f>COUNTIFS(通讯通路门店!$S:$S,$G94,通讯通路门店!$J:$J,"OPPO体验店")</f>
        <v>0</v>
      </c>
      <c r="AB94" s="99">
        <f>COUNTIFS(通讯通路门店!$S:$S,$G94,通讯通路门店!$J:$J,"华为授权体验店")+COUNTIFS(通讯通路门店!$S:$S,$G94,通讯通路门店!$J:$J,"华为堡垒店")</f>
        <v>0</v>
      </c>
      <c r="AC94" s="99">
        <f>COUNTIFS(通讯通路门店!$S:$S,$G94,通讯通路门店!$J:$J,"小米体验店")</f>
        <v>0</v>
      </c>
      <c r="AD94" s="99">
        <f>COUNTIFS(通讯通路门店!$S:$S,$G94,通讯通路门店!$J:$J,"苹果体验店")</f>
        <v>0</v>
      </c>
      <c r="AE94" s="99">
        <f>COUNTIFS(通讯通路门店!$S:$S,$G94,通讯通路门店!$J:$J,"其他品牌专卖店")</f>
        <v>0</v>
      </c>
      <c r="AF94" s="99">
        <f>SUMIFS(通讯通路门店!$BI:$BI,通讯通路门店!$S:$S,$G94)</f>
        <v>0</v>
      </c>
      <c r="AG94" s="99">
        <f>SUMIFS(通讯通路门店!$BH:$BH,通讯通路门店!$S:$S,$G94)</f>
        <v>0</v>
      </c>
      <c r="AH94" s="99">
        <f t="shared" si="6"/>
        <v>0</v>
      </c>
      <c r="AI94" s="99">
        <f>SUMIFS(通讯通路门店!$BB:$BB,通讯通路门店!$S:$S,$G94)</f>
        <v>0</v>
      </c>
      <c r="AJ94" s="99">
        <f>SUMIFS(通讯通路门店!$BE:$BE,通讯通路门店!$S:$S,$G94)</f>
        <v>0</v>
      </c>
      <c r="AK94" s="99">
        <f>SUMIFS(通讯通路门店!$BG:$BG,通讯通路门店!$S:$S,$G94)</f>
        <v>0</v>
      </c>
      <c r="AL94" s="99">
        <f>SUMIFS(通讯通路门店!$BC:$BC,通讯通路门店!$S:$S,$G94)</f>
        <v>0</v>
      </c>
      <c r="AM94" s="99">
        <f>SUMIFS(通讯通路门店!$BD:$BD,通讯通路门店!$S:$S,$G94)</f>
        <v>0</v>
      </c>
      <c r="AN94" s="99">
        <f>SUMIFS(通讯通路门店!$BF:$BF,通讯通路门店!$S:$S,$G94)</f>
        <v>0</v>
      </c>
      <c r="AO94" s="99">
        <f t="shared" si="7"/>
        <v>0</v>
      </c>
      <c r="AP94" s="99">
        <f>SUMIFS(通讯通路门店!$K:$K,通讯通路门店!$S:$S,$G94)</f>
        <v>0</v>
      </c>
      <c r="AQ94" s="83"/>
      <c r="AR94" s="99">
        <f>SUMIFS(通讯通路门店!$T:$T,通讯通路门店!$S:$S,$G94)</f>
        <v>0</v>
      </c>
      <c r="AS94" s="99">
        <f>SUMIFS(通讯通路门店!$U:$U,通讯通路门店!$S:$S,$G94)</f>
        <v>0</v>
      </c>
      <c r="AT94" s="99">
        <f>SUMIFS(通讯通路门店!$V:$V,通讯通路门店!$S:$S,$G94)</f>
        <v>0</v>
      </c>
      <c r="AU94" s="99">
        <f>SUMIFS(通讯通路门店!$W:$W,通讯通路门店!$S:$S,$G94)</f>
        <v>0</v>
      </c>
      <c r="AV94" s="99">
        <f>SUMIFS(通讯通路门店!$Z:$Z,通讯通路门店!$S:$S,$G94)</f>
        <v>0</v>
      </c>
      <c r="AW94" s="99">
        <f>SUMIFS(通讯通路门店!$AB:$AB,通讯通路门店!$S:$S,$G94)</f>
        <v>0</v>
      </c>
      <c r="AX94" s="99">
        <f>SUMIFS(通讯通路门店!$X:$X,通讯通路门店!$S:$S,$G94)</f>
        <v>0</v>
      </c>
      <c r="AY94" s="99">
        <f>SUMIFS(通讯通路门店!$Y:$Y,通讯通路门店!$S:$S,$G94)</f>
        <v>0</v>
      </c>
      <c r="AZ94" s="99">
        <f>SUMIFS(通讯通路门店!$AA:$AA,通讯通路门店!$S:$S,$G94)</f>
        <v>0</v>
      </c>
      <c r="BA94" s="99">
        <f t="shared" si="8"/>
        <v>0</v>
      </c>
      <c r="BB94" s="99">
        <f t="shared" si="9"/>
        <v>0</v>
      </c>
      <c r="BC94" s="99">
        <f>SUMIFS(通讯通路门店!$W:$W,通讯通路门店!$S:$S,$G94,通讯通路门店!$J:$J,"荣耀体验店")+SUMIFS(通讯通路门店!$W:$W,通讯通路门店!$S:$S,$G94,通讯通路门店!$J:$J,"荣耀授权专卖店")</f>
        <v>0</v>
      </c>
      <c r="BD94" s="99">
        <f>SUMIFS(通讯通路门店!$Z:$Z,通讯通路门店!$S:$S,$G94,通讯通路门店!$J:$J,"VIVO体验店")</f>
        <v>0</v>
      </c>
      <c r="BE94" s="99">
        <f>SUMIFS(通讯通路门店!$AB:$AB,通讯通路门店!$S:$S,$G94,通讯通路门店!$J:$J,"OPPO体验店")</f>
        <v>0</v>
      </c>
      <c r="BF94" s="99">
        <f>SUMIFS(通讯通路门店!$X:$X,通讯通路门店!$S:$S,$G94,通讯通路门店!$J:$J,"华为授权体验店")+SUMIFS(通讯通路门店!$AA:$AA,通讯通路门店!$S:$S,$G94,通讯通路门店!$J:$J,"华为堡垒店")</f>
        <v>0</v>
      </c>
      <c r="BG94" s="99">
        <f>SUMIFS(通讯通路门店!$Y:$Y,通讯通路门店!$S:$S,$G94,通讯通路门店!$J:$J,"小米体验店")</f>
        <v>0</v>
      </c>
      <c r="BH94" s="99">
        <f>SUMIFS(通讯通路门店!$AA:$AA,通讯通路门店!$S:$S,$G94,通讯通路门店!$J:$J,"苹果体验店")</f>
        <v>0</v>
      </c>
      <c r="BI94" s="99">
        <f>SUMIFS(通讯通路门店!$K:$K,通讯通路门店!$S:$S,$G94,通讯通路门店!$J:$J,"其他品牌专卖店")</f>
        <v>0</v>
      </c>
      <c r="BJ94" s="99">
        <f>SUMIFS(通讯通路门店!$AC:$AC,通讯通路门店!$S:$S,$G94)</f>
        <v>0</v>
      </c>
      <c r="BK94" s="99">
        <f>SUMIFS(通讯通路门店!$AD:$AD,通讯通路门店!$S:$S,$G94)</f>
        <v>0</v>
      </c>
      <c r="BL94" s="99">
        <f>SUMIFS(通讯通路门店!$AE:$AE,通讯通路门店!$S:$S,$G94)</f>
        <v>0</v>
      </c>
      <c r="BM94" s="99">
        <f>SUMIFS(通讯通路门店!$AF:$AF,通讯通路门店!$S:$S,$G94)</f>
        <v>0</v>
      </c>
      <c r="BN94" s="99">
        <f>SUMIFS(通讯通路门店!$AG:$AG,通讯通路门店!$S:$S,$G94)</f>
        <v>0</v>
      </c>
      <c r="BO94" s="99">
        <f>SUMIFS(通讯通路门店!$AH:$AH,通讯通路门店!$S:$S,$G94)</f>
        <v>0</v>
      </c>
      <c r="BP94" s="99">
        <f>SUMIFS(通讯通路门店!$AI:$AI,通讯通路门店!$S:$S,$G94)</f>
        <v>0</v>
      </c>
      <c r="BQ94" s="83"/>
    </row>
    <row r="95" spans="1:69">
      <c r="A95" s="99" t="str">
        <f>IFERROR(_xlfn.XLOOKUP($G95,通讯通路门店!$S$4:$S$993931,通讯通路门店!$A$4:$A$993931,0,0),"")</f>
        <v/>
      </c>
      <c r="B95" s="99" t="str">
        <f>IFERROR(_xlfn.XLOOKUP($G95,通讯通路门店!$S$4:$S$993931,通讯通路门店!$B$4:$B$993931,0,0),"")</f>
        <v/>
      </c>
      <c r="C95" s="99" t="str">
        <f>IFERROR(_xlfn.XLOOKUP($G95,通讯通路门店!$S$4:$S$993931,通讯通路门店!$C$4:$C$993931,0,0),"")</f>
        <v/>
      </c>
      <c r="D95" s="99" t="str">
        <f>IFERROR(_xlfn.XLOOKUP($G95,通讯通路门店!$S$4:$S$993931,通讯通路门店!$D$4:$D$993931,0,0),"")</f>
        <v/>
      </c>
      <c r="E95" s="83"/>
      <c r="F95" s="83"/>
      <c r="G95" s="101" t="e">
        <v>#N/A</v>
      </c>
      <c r="H95" s="102" t="str">
        <f>IFERROR(_xlfn.XLOOKUP($G95,通讯通路门店!$S$4:$S$993931,通讯通路门店!$R$4:$R$993931,0,0),"")</f>
        <v/>
      </c>
      <c r="I95" s="83"/>
      <c r="J95" s="83"/>
      <c r="K95" s="83"/>
      <c r="L95" s="83"/>
      <c r="M95" s="83"/>
      <c r="N95" s="83"/>
      <c r="O95" s="83"/>
      <c r="P95" s="83"/>
      <c r="Q95" s="83"/>
      <c r="R95" s="83"/>
      <c r="S95" s="83"/>
      <c r="T95" s="83"/>
      <c r="U95" s="99">
        <f>COUNTIF(通讯通路门店!$S:$S,$G95)</f>
        <v>0</v>
      </c>
      <c r="V95" s="99">
        <f>COUNTIFS(通讯通路门店!$S:$S,$G95,通讯通路门店!$J:$J,"综合卖场")</f>
        <v>0</v>
      </c>
      <c r="W95" s="99">
        <f>SUMIFS(通讯通路门店!$AJ:$AJ,通讯通路门店!$S:$S,通讯客户沙盘!$G95)</f>
        <v>0</v>
      </c>
      <c r="X95" s="99">
        <f t="shared" si="5"/>
        <v>0</v>
      </c>
      <c r="Y95" s="99">
        <f>COUNTIFS(通讯通路门店!$S:$S,$G95,通讯通路门店!$J:$J,"荣耀体验店")+COUNTIFS(通讯通路门店!$S:$S,$G95,通讯通路门店!$J:$J,"荣耀授权专卖店")</f>
        <v>0</v>
      </c>
      <c r="Z95" s="99">
        <f>COUNTIFS(通讯通路门店!$S:$S,$G95,通讯通路门店!$J:$J,"VIVO体验店")</f>
        <v>0</v>
      </c>
      <c r="AA95" s="99">
        <f>COUNTIFS(通讯通路门店!$S:$S,$G95,通讯通路门店!$J:$J,"OPPO体验店")</f>
        <v>0</v>
      </c>
      <c r="AB95" s="99">
        <f>COUNTIFS(通讯通路门店!$S:$S,$G95,通讯通路门店!$J:$J,"华为授权体验店")+COUNTIFS(通讯通路门店!$S:$S,$G95,通讯通路门店!$J:$J,"华为堡垒店")</f>
        <v>0</v>
      </c>
      <c r="AC95" s="99">
        <f>COUNTIFS(通讯通路门店!$S:$S,$G95,通讯通路门店!$J:$J,"小米体验店")</f>
        <v>0</v>
      </c>
      <c r="AD95" s="99">
        <f>COUNTIFS(通讯通路门店!$S:$S,$G95,通讯通路门店!$J:$J,"苹果体验店")</f>
        <v>0</v>
      </c>
      <c r="AE95" s="99">
        <f>COUNTIFS(通讯通路门店!$S:$S,$G95,通讯通路门店!$J:$J,"其他品牌专卖店")</f>
        <v>0</v>
      </c>
      <c r="AF95" s="99">
        <f>SUMIFS(通讯通路门店!$BI:$BI,通讯通路门店!$S:$S,$G95)</f>
        <v>0</v>
      </c>
      <c r="AG95" s="99">
        <f>SUMIFS(通讯通路门店!$BH:$BH,通讯通路门店!$S:$S,$G95)</f>
        <v>0</v>
      </c>
      <c r="AH95" s="99">
        <f t="shared" si="6"/>
        <v>0</v>
      </c>
      <c r="AI95" s="99">
        <f>SUMIFS(通讯通路门店!$BB:$BB,通讯通路门店!$S:$S,$G95)</f>
        <v>0</v>
      </c>
      <c r="AJ95" s="99">
        <f>SUMIFS(通讯通路门店!$BE:$BE,通讯通路门店!$S:$S,$G95)</f>
        <v>0</v>
      </c>
      <c r="AK95" s="99">
        <f>SUMIFS(通讯通路门店!$BG:$BG,通讯通路门店!$S:$S,$G95)</f>
        <v>0</v>
      </c>
      <c r="AL95" s="99">
        <f>SUMIFS(通讯通路门店!$BC:$BC,通讯通路门店!$S:$S,$G95)</f>
        <v>0</v>
      </c>
      <c r="AM95" s="99">
        <f>SUMIFS(通讯通路门店!$BD:$BD,通讯通路门店!$S:$S,$G95)</f>
        <v>0</v>
      </c>
      <c r="AN95" s="99">
        <f>SUMIFS(通讯通路门店!$BF:$BF,通讯通路门店!$S:$S,$G95)</f>
        <v>0</v>
      </c>
      <c r="AO95" s="99">
        <f t="shared" si="7"/>
        <v>0</v>
      </c>
      <c r="AP95" s="99">
        <f>SUMIFS(通讯通路门店!$K:$K,通讯通路门店!$S:$S,$G95)</f>
        <v>0</v>
      </c>
      <c r="AQ95" s="83"/>
      <c r="AR95" s="99">
        <f>SUMIFS(通讯通路门店!$T:$T,通讯通路门店!$S:$S,$G95)</f>
        <v>0</v>
      </c>
      <c r="AS95" s="99">
        <f>SUMIFS(通讯通路门店!$U:$U,通讯通路门店!$S:$S,$G95)</f>
        <v>0</v>
      </c>
      <c r="AT95" s="99">
        <f>SUMIFS(通讯通路门店!$V:$V,通讯通路门店!$S:$S,$G95)</f>
        <v>0</v>
      </c>
      <c r="AU95" s="99">
        <f>SUMIFS(通讯通路门店!$W:$W,通讯通路门店!$S:$S,$G95)</f>
        <v>0</v>
      </c>
      <c r="AV95" s="99">
        <f>SUMIFS(通讯通路门店!$Z:$Z,通讯通路门店!$S:$S,$G95)</f>
        <v>0</v>
      </c>
      <c r="AW95" s="99">
        <f>SUMIFS(通讯通路门店!$AB:$AB,通讯通路门店!$S:$S,$G95)</f>
        <v>0</v>
      </c>
      <c r="AX95" s="99">
        <f>SUMIFS(通讯通路门店!$X:$X,通讯通路门店!$S:$S,$G95)</f>
        <v>0</v>
      </c>
      <c r="AY95" s="99">
        <f>SUMIFS(通讯通路门店!$Y:$Y,通讯通路门店!$S:$S,$G95)</f>
        <v>0</v>
      </c>
      <c r="AZ95" s="99">
        <f>SUMIFS(通讯通路门店!$AA:$AA,通讯通路门店!$S:$S,$G95)</f>
        <v>0</v>
      </c>
      <c r="BA95" s="99">
        <f t="shared" si="8"/>
        <v>0</v>
      </c>
      <c r="BB95" s="99">
        <f t="shared" si="9"/>
        <v>0</v>
      </c>
      <c r="BC95" s="99">
        <f>SUMIFS(通讯通路门店!$W:$W,通讯通路门店!$S:$S,$G95,通讯通路门店!$J:$J,"荣耀体验店")+SUMIFS(通讯通路门店!$W:$W,通讯通路门店!$S:$S,$G95,通讯通路门店!$J:$J,"荣耀授权专卖店")</f>
        <v>0</v>
      </c>
      <c r="BD95" s="99">
        <f>SUMIFS(通讯通路门店!$Z:$Z,通讯通路门店!$S:$S,$G95,通讯通路门店!$J:$J,"VIVO体验店")</f>
        <v>0</v>
      </c>
      <c r="BE95" s="99">
        <f>SUMIFS(通讯通路门店!$AB:$AB,通讯通路门店!$S:$S,$G95,通讯通路门店!$J:$J,"OPPO体验店")</f>
        <v>0</v>
      </c>
      <c r="BF95" s="99">
        <f>SUMIFS(通讯通路门店!$X:$X,通讯通路门店!$S:$S,$G95,通讯通路门店!$J:$J,"华为授权体验店")+SUMIFS(通讯通路门店!$AA:$AA,通讯通路门店!$S:$S,$G95,通讯通路门店!$J:$J,"华为堡垒店")</f>
        <v>0</v>
      </c>
      <c r="BG95" s="99">
        <f>SUMIFS(通讯通路门店!$Y:$Y,通讯通路门店!$S:$S,$G95,通讯通路门店!$J:$J,"小米体验店")</f>
        <v>0</v>
      </c>
      <c r="BH95" s="99">
        <f>SUMIFS(通讯通路门店!$AA:$AA,通讯通路门店!$S:$S,$G95,通讯通路门店!$J:$J,"苹果体验店")</f>
        <v>0</v>
      </c>
      <c r="BI95" s="99">
        <f>SUMIFS(通讯通路门店!$K:$K,通讯通路门店!$S:$S,$G95,通讯通路门店!$J:$J,"其他品牌专卖店")</f>
        <v>0</v>
      </c>
      <c r="BJ95" s="99">
        <f>SUMIFS(通讯通路门店!$AC:$AC,通讯通路门店!$S:$S,$G95)</f>
        <v>0</v>
      </c>
      <c r="BK95" s="99">
        <f>SUMIFS(通讯通路门店!$AD:$AD,通讯通路门店!$S:$S,$G95)</f>
        <v>0</v>
      </c>
      <c r="BL95" s="99">
        <f>SUMIFS(通讯通路门店!$AE:$AE,通讯通路门店!$S:$S,$G95)</f>
        <v>0</v>
      </c>
      <c r="BM95" s="99">
        <f>SUMIFS(通讯通路门店!$AF:$AF,通讯通路门店!$S:$S,$G95)</f>
        <v>0</v>
      </c>
      <c r="BN95" s="99">
        <f>SUMIFS(通讯通路门店!$AG:$AG,通讯通路门店!$S:$S,$G95)</f>
        <v>0</v>
      </c>
      <c r="BO95" s="99">
        <f>SUMIFS(通讯通路门店!$AH:$AH,通讯通路门店!$S:$S,$G95)</f>
        <v>0</v>
      </c>
      <c r="BP95" s="99">
        <f>SUMIFS(通讯通路门店!$AI:$AI,通讯通路门店!$S:$S,$G95)</f>
        <v>0</v>
      </c>
      <c r="BQ95" s="83"/>
    </row>
    <row r="96" spans="1:69">
      <c r="A96" s="99" t="str">
        <f>IFERROR(_xlfn.XLOOKUP($G96,通讯通路门店!$S$4:$S$993931,通讯通路门店!$A$4:$A$993931,0,0),"")</f>
        <v/>
      </c>
      <c r="B96" s="99" t="str">
        <f>IFERROR(_xlfn.XLOOKUP($G96,通讯通路门店!$S$4:$S$993931,通讯通路门店!$B$4:$B$993931,0,0),"")</f>
        <v/>
      </c>
      <c r="C96" s="99" t="str">
        <f>IFERROR(_xlfn.XLOOKUP($G96,通讯通路门店!$S$4:$S$993931,通讯通路门店!$C$4:$C$993931,0,0),"")</f>
        <v/>
      </c>
      <c r="D96" s="99" t="str">
        <f>IFERROR(_xlfn.XLOOKUP($G96,通讯通路门店!$S$4:$S$993931,通讯通路门店!$D$4:$D$993931,0,0),"")</f>
        <v/>
      </c>
      <c r="E96" s="83"/>
      <c r="F96" s="83"/>
      <c r="G96" s="101" t="e">
        <v>#N/A</v>
      </c>
      <c r="H96" s="102" t="str">
        <f>IFERROR(_xlfn.XLOOKUP($G96,通讯通路门店!$S$4:$S$993931,通讯通路门店!$R$4:$R$993931,0,0),"")</f>
        <v/>
      </c>
      <c r="I96" s="83"/>
      <c r="J96" s="83"/>
      <c r="K96" s="83"/>
      <c r="L96" s="83"/>
      <c r="M96" s="83"/>
      <c r="N96" s="83"/>
      <c r="O96" s="83"/>
      <c r="P96" s="83"/>
      <c r="Q96" s="83"/>
      <c r="R96" s="83"/>
      <c r="S96" s="83"/>
      <c r="T96" s="83"/>
      <c r="U96" s="99">
        <f>COUNTIF(通讯通路门店!$S:$S,$G96)</f>
        <v>0</v>
      </c>
      <c r="V96" s="99">
        <f>COUNTIFS(通讯通路门店!$S:$S,$G96,通讯通路门店!$J:$J,"综合卖场")</f>
        <v>0</v>
      </c>
      <c r="W96" s="99">
        <f>SUMIFS(通讯通路门店!$AJ:$AJ,通讯通路门店!$S:$S,通讯客户沙盘!$G96)</f>
        <v>0</v>
      </c>
      <c r="X96" s="99">
        <f t="shared" si="5"/>
        <v>0</v>
      </c>
      <c r="Y96" s="99">
        <f>COUNTIFS(通讯通路门店!$S:$S,$G96,通讯通路门店!$J:$J,"荣耀体验店")+COUNTIFS(通讯通路门店!$S:$S,$G96,通讯通路门店!$J:$J,"荣耀授权专卖店")</f>
        <v>0</v>
      </c>
      <c r="Z96" s="99">
        <f>COUNTIFS(通讯通路门店!$S:$S,$G96,通讯通路门店!$J:$J,"VIVO体验店")</f>
        <v>0</v>
      </c>
      <c r="AA96" s="99">
        <f>COUNTIFS(通讯通路门店!$S:$S,$G96,通讯通路门店!$J:$J,"OPPO体验店")</f>
        <v>0</v>
      </c>
      <c r="AB96" s="99">
        <f>COUNTIFS(通讯通路门店!$S:$S,$G96,通讯通路门店!$J:$J,"华为授权体验店")+COUNTIFS(通讯通路门店!$S:$S,$G96,通讯通路门店!$J:$J,"华为堡垒店")</f>
        <v>0</v>
      </c>
      <c r="AC96" s="99">
        <f>COUNTIFS(通讯通路门店!$S:$S,$G96,通讯通路门店!$J:$J,"小米体验店")</f>
        <v>0</v>
      </c>
      <c r="AD96" s="99">
        <f>COUNTIFS(通讯通路门店!$S:$S,$G96,通讯通路门店!$J:$J,"苹果体验店")</f>
        <v>0</v>
      </c>
      <c r="AE96" s="99">
        <f>COUNTIFS(通讯通路门店!$S:$S,$G96,通讯通路门店!$J:$J,"其他品牌专卖店")</f>
        <v>0</v>
      </c>
      <c r="AF96" s="99">
        <f>SUMIFS(通讯通路门店!$BI:$BI,通讯通路门店!$S:$S,$G96)</f>
        <v>0</v>
      </c>
      <c r="AG96" s="99">
        <f>SUMIFS(通讯通路门店!$BH:$BH,通讯通路门店!$S:$S,$G96)</f>
        <v>0</v>
      </c>
      <c r="AH96" s="99">
        <f t="shared" si="6"/>
        <v>0</v>
      </c>
      <c r="AI96" s="99">
        <f>SUMIFS(通讯通路门店!$BB:$BB,通讯通路门店!$S:$S,$G96)</f>
        <v>0</v>
      </c>
      <c r="AJ96" s="99">
        <f>SUMIFS(通讯通路门店!$BE:$BE,通讯通路门店!$S:$S,$G96)</f>
        <v>0</v>
      </c>
      <c r="AK96" s="99">
        <f>SUMIFS(通讯通路门店!$BG:$BG,通讯通路门店!$S:$S,$G96)</f>
        <v>0</v>
      </c>
      <c r="AL96" s="99">
        <f>SUMIFS(通讯通路门店!$BC:$BC,通讯通路门店!$S:$S,$G96)</f>
        <v>0</v>
      </c>
      <c r="AM96" s="99">
        <f>SUMIFS(通讯通路门店!$BD:$BD,通讯通路门店!$S:$S,$G96)</f>
        <v>0</v>
      </c>
      <c r="AN96" s="99">
        <f>SUMIFS(通讯通路门店!$BF:$BF,通讯通路门店!$S:$S,$G96)</f>
        <v>0</v>
      </c>
      <c r="AO96" s="99">
        <f t="shared" si="7"/>
        <v>0</v>
      </c>
      <c r="AP96" s="99">
        <f>SUMIFS(通讯通路门店!$K:$K,通讯通路门店!$S:$S,$G96)</f>
        <v>0</v>
      </c>
      <c r="AQ96" s="83"/>
      <c r="AR96" s="99">
        <f>SUMIFS(通讯通路门店!$T:$T,通讯通路门店!$S:$S,$G96)</f>
        <v>0</v>
      </c>
      <c r="AS96" s="99">
        <f>SUMIFS(通讯通路门店!$U:$U,通讯通路门店!$S:$S,$G96)</f>
        <v>0</v>
      </c>
      <c r="AT96" s="99">
        <f>SUMIFS(通讯通路门店!$V:$V,通讯通路门店!$S:$S,$G96)</f>
        <v>0</v>
      </c>
      <c r="AU96" s="99">
        <f>SUMIFS(通讯通路门店!$W:$W,通讯通路门店!$S:$S,$G96)</f>
        <v>0</v>
      </c>
      <c r="AV96" s="99">
        <f>SUMIFS(通讯通路门店!$Z:$Z,通讯通路门店!$S:$S,$G96)</f>
        <v>0</v>
      </c>
      <c r="AW96" s="99">
        <f>SUMIFS(通讯通路门店!$AB:$AB,通讯通路门店!$S:$S,$G96)</f>
        <v>0</v>
      </c>
      <c r="AX96" s="99">
        <f>SUMIFS(通讯通路门店!$X:$X,通讯通路门店!$S:$S,$G96)</f>
        <v>0</v>
      </c>
      <c r="AY96" s="99">
        <f>SUMIFS(通讯通路门店!$Y:$Y,通讯通路门店!$S:$S,$G96)</f>
        <v>0</v>
      </c>
      <c r="AZ96" s="99">
        <f>SUMIFS(通讯通路门店!$AA:$AA,通讯通路门店!$S:$S,$G96)</f>
        <v>0</v>
      </c>
      <c r="BA96" s="99">
        <f t="shared" si="8"/>
        <v>0</v>
      </c>
      <c r="BB96" s="99">
        <f t="shared" si="9"/>
        <v>0</v>
      </c>
      <c r="BC96" s="99">
        <f>SUMIFS(通讯通路门店!$W:$W,通讯通路门店!$S:$S,$G96,通讯通路门店!$J:$J,"荣耀体验店")+SUMIFS(通讯通路门店!$W:$W,通讯通路门店!$S:$S,$G96,通讯通路门店!$J:$J,"荣耀授权专卖店")</f>
        <v>0</v>
      </c>
      <c r="BD96" s="99">
        <f>SUMIFS(通讯通路门店!$Z:$Z,通讯通路门店!$S:$S,$G96,通讯通路门店!$J:$J,"VIVO体验店")</f>
        <v>0</v>
      </c>
      <c r="BE96" s="99">
        <f>SUMIFS(通讯通路门店!$AB:$AB,通讯通路门店!$S:$S,$G96,通讯通路门店!$J:$J,"OPPO体验店")</f>
        <v>0</v>
      </c>
      <c r="BF96" s="99">
        <f>SUMIFS(通讯通路门店!$X:$X,通讯通路门店!$S:$S,$G96,通讯通路门店!$J:$J,"华为授权体验店")+SUMIFS(通讯通路门店!$AA:$AA,通讯通路门店!$S:$S,$G96,通讯通路门店!$J:$J,"华为堡垒店")</f>
        <v>0</v>
      </c>
      <c r="BG96" s="99">
        <f>SUMIFS(通讯通路门店!$Y:$Y,通讯通路门店!$S:$S,$G96,通讯通路门店!$J:$J,"小米体验店")</f>
        <v>0</v>
      </c>
      <c r="BH96" s="99">
        <f>SUMIFS(通讯通路门店!$AA:$AA,通讯通路门店!$S:$S,$G96,通讯通路门店!$J:$J,"苹果体验店")</f>
        <v>0</v>
      </c>
      <c r="BI96" s="99">
        <f>SUMIFS(通讯通路门店!$K:$K,通讯通路门店!$S:$S,$G96,通讯通路门店!$J:$J,"其他品牌专卖店")</f>
        <v>0</v>
      </c>
      <c r="BJ96" s="99">
        <f>SUMIFS(通讯通路门店!$AC:$AC,通讯通路门店!$S:$S,$G96)</f>
        <v>0</v>
      </c>
      <c r="BK96" s="99">
        <f>SUMIFS(通讯通路门店!$AD:$AD,通讯通路门店!$S:$S,$G96)</f>
        <v>0</v>
      </c>
      <c r="BL96" s="99">
        <f>SUMIFS(通讯通路门店!$AE:$AE,通讯通路门店!$S:$S,$G96)</f>
        <v>0</v>
      </c>
      <c r="BM96" s="99">
        <f>SUMIFS(通讯通路门店!$AF:$AF,通讯通路门店!$S:$S,$G96)</f>
        <v>0</v>
      </c>
      <c r="BN96" s="99">
        <f>SUMIFS(通讯通路门店!$AG:$AG,通讯通路门店!$S:$S,$G96)</f>
        <v>0</v>
      </c>
      <c r="BO96" s="99">
        <f>SUMIFS(通讯通路门店!$AH:$AH,通讯通路门店!$S:$S,$G96)</f>
        <v>0</v>
      </c>
      <c r="BP96" s="99">
        <f>SUMIFS(通讯通路门店!$AI:$AI,通讯通路门店!$S:$S,$G96)</f>
        <v>0</v>
      </c>
      <c r="BQ96" s="83"/>
    </row>
    <row r="97" spans="1:69">
      <c r="A97" s="99" t="str">
        <f>IFERROR(_xlfn.XLOOKUP($G97,通讯通路门店!$S$4:$S$993931,通讯通路门店!$A$4:$A$993931,0,0),"")</f>
        <v/>
      </c>
      <c r="B97" s="99" t="str">
        <f>IFERROR(_xlfn.XLOOKUP($G97,通讯通路门店!$S$4:$S$993931,通讯通路门店!$B$4:$B$993931,0,0),"")</f>
        <v/>
      </c>
      <c r="C97" s="99" t="str">
        <f>IFERROR(_xlfn.XLOOKUP($G97,通讯通路门店!$S$4:$S$993931,通讯通路门店!$C$4:$C$993931,0,0),"")</f>
        <v/>
      </c>
      <c r="D97" s="99" t="str">
        <f>IFERROR(_xlfn.XLOOKUP($G97,通讯通路门店!$S$4:$S$993931,通讯通路门店!$D$4:$D$993931,0,0),"")</f>
        <v/>
      </c>
      <c r="E97" s="83"/>
      <c r="F97" s="83"/>
      <c r="G97" s="101" t="e">
        <v>#N/A</v>
      </c>
      <c r="H97" s="102" t="str">
        <f>IFERROR(_xlfn.XLOOKUP($G97,通讯通路门店!$S$4:$S$993931,通讯通路门店!$R$4:$R$993931,0,0),"")</f>
        <v/>
      </c>
      <c r="I97" s="83"/>
      <c r="J97" s="83"/>
      <c r="K97" s="83"/>
      <c r="L97" s="83"/>
      <c r="M97" s="83"/>
      <c r="N97" s="83"/>
      <c r="O97" s="83"/>
      <c r="P97" s="83"/>
      <c r="Q97" s="83"/>
      <c r="R97" s="83"/>
      <c r="S97" s="83"/>
      <c r="T97" s="83"/>
      <c r="U97" s="99">
        <f>COUNTIF(通讯通路门店!$S:$S,$G97)</f>
        <v>0</v>
      </c>
      <c r="V97" s="99">
        <f>COUNTIFS(通讯通路门店!$S:$S,$G97,通讯通路门店!$J:$J,"综合卖场")</f>
        <v>0</v>
      </c>
      <c r="W97" s="99">
        <f>SUMIFS(通讯通路门店!$AJ:$AJ,通讯通路门店!$S:$S,通讯客户沙盘!$G97)</f>
        <v>0</v>
      </c>
      <c r="X97" s="99">
        <f t="shared" si="5"/>
        <v>0</v>
      </c>
      <c r="Y97" s="99">
        <f>COUNTIFS(通讯通路门店!$S:$S,$G97,通讯通路门店!$J:$J,"荣耀体验店")+COUNTIFS(通讯通路门店!$S:$S,$G97,通讯通路门店!$J:$J,"荣耀授权专卖店")</f>
        <v>0</v>
      </c>
      <c r="Z97" s="99">
        <f>COUNTIFS(通讯通路门店!$S:$S,$G97,通讯通路门店!$J:$J,"VIVO体验店")</f>
        <v>0</v>
      </c>
      <c r="AA97" s="99">
        <f>COUNTIFS(通讯通路门店!$S:$S,$G97,通讯通路门店!$J:$J,"OPPO体验店")</f>
        <v>0</v>
      </c>
      <c r="AB97" s="99">
        <f>COUNTIFS(通讯通路门店!$S:$S,$G97,通讯通路门店!$J:$J,"华为授权体验店")+COUNTIFS(通讯通路门店!$S:$S,$G97,通讯通路门店!$J:$J,"华为堡垒店")</f>
        <v>0</v>
      </c>
      <c r="AC97" s="99">
        <f>COUNTIFS(通讯通路门店!$S:$S,$G97,通讯通路门店!$J:$J,"小米体验店")</f>
        <v>0</v>
      </c>
      <c r="AD97" s="99">
        <f>COUNTIFS(通讯通路门店!$S:$S,$G97,通讯通路门店!$J:$J,"苹果体验店")</f>
        <v>0</v>
      </c>
      <c r="AE97" s="99">
        <f>COUNTIFS(通讯通路门店!$S:$S,$G97,通讯通路门店!$J:$J,"其他品牌专卖店")</f>
        <v>0</v>
      </c>
      <c r="AF97" s="99">
        <f>SUMIFS(通讯通路门店!$BI:$BI,通讯通路门店!$S:$S,$G97)</f>
        <v>0</v>
      </c>
      <c r="AG97" s="99">
        <f>SUMIFS(通讯通路门店!$BH:$BH,通讯通路门店!$S:$S,$G97)</f>
        <v>0</v>
      </c>
      <c r="AH97" s="99">
        <f t="shared" si="6"/>
        <v>0</v>
      </c>
      <c r="AI97" s="99">
        <f>SUMIFS(通讯通路门店!$BB:$BB,通讯通路门店!$S:$S,$G97)</f>
        <v>0</v>
      </c>
      <c r="AJ97" s="99">
        <f>SUMIFS(通讯通路门店!$BE:$BE,通讯通路门店!$S:$S,$G97)</f>
        <v>0</v>
      </c>
      <c r="AK97" s="99">
        <f>SUMIFS(通讯通路门店!$BG:$BG,通讯通路门店!$S:$S,$G97)</f>
        <v>0</v>
      </c>
      <c r="AL97" s="99">
        <f>SUMIFS(通讯通路门店!$BC:$BC,通讯通路门店!$S:$S,$G97)</f>
        <v>0</v>
      </c>
      <c r="AM97" s="99">
        <f>SUMIFS(通讯通路门店!$BD:$BD,通讯通路门店!$S:$S,$G97)</f>
        <v>0</v>
      </c>
      <c r="AN97" s="99">
        <f>SUMIFS(通讯通路门店!$BF:$BF,通讯通路门店!$S:$S,$G97)</f>
        <v>0</v>
      </c>
      <c r="AO97" s="99">
        <f t="shared" si="7"/>
        <v>0</v>
      </c>
      <c r="AP97" s="99">
        <f>SUMIFS(通讯通路门店!$K:$K,通讯通路门店!$S:$S,$G97)</f>
        <v>0</v>
      </c>
      <c r="AQ97" s="83"/>
      <c r="AR97" s="99">
        <f>SUMIFS(通讯通路门店!$T:$T,通讯通路门店!$S:$S,$G97)</f>
        <v>0</v>
      </c>
      <c r="AS97" s="99">
        <f>SUMIFS(通讯通路门店!$U:$U,通讯通路门店!$S:$S,$G97)</f>
        <v>0</v>
      </c>
      <c r="AT97" s="99">
        <f>SUMIFS(通讯通路门店!$V:$V,通讯通路门店!$S:$S,$G97)</f>
        <v>0</v>
      </c>
      <c r="AU97" s="99">
        <f>SUMIFS(通讯通路门店!$W:$W,通讯通路门店!$S:$S,$G97)</f>
        <v>0</v>
      </c>
      <c r="AV97" s="99">
        <f>SUMIFS(通讯通路门店!$Z:$Z,通讯通路门店!$S:$S,$G97)</f>
        <v>0</v>
      </c>
      <c r="AW97" s="99">
        <f>SUMIFS(通讯通路门店!$AB:$AB,通讯通路门店!$S:$S,$G97)</f>
        <v>0</v>
      </c>
      <c r="AX97" s="99">
        <f>SUMIFS(通讯通路门店!$X:$X,通讯通路门店!$S:$S,$G97)</f>
        <v>0</v>
      </c>
      <c r="AY97" s="99">
        <f>SUMIFS(通讯通路门店!$Y:$Y,通讯通路门店!$S:$S,$G97)</f>
        <v>0</v>
      </c>
      <c r="AZ97" s="99">
        <f>SUMIFS(通讯通路门店!$AA:$AA,通讯通路门店!$S:$S,$G97)</f>
        <v>0</v>
      </c>
      <c r="BA97" s="99">
        <f t="shared" si="8"/>
        <v>0</v>
      </c>
      <c r="BB97" s="99">
        <f t="shared" si="9"/>
        <v>0</v>
      </c>
      <c r="BC97" s="99">
        <f>SUMIFS(通讯通路门店!$W:$W,通讯通路门店!$S:$S,$G97,通讯通路门店!$J:$J,"荣耀体验店")+SUMIFS(通讯通路门店!$W:$W,通讯通路门店!$S:$S,$G97,通讯通路门店!$J:$J,"荣耀授权专卖店")</f>
        <v>0</v>
      </c>
      <c r="BD97" s="99">
        <f>SUMIFS(通讯通路门店!$Z:$Z,通讯通路门店!$S:$S,$G97,通讯通路门店!$J:$J,"VIVO体验店")</f>
        <v>0</v>
      </c>
      <c r="BE97" s="99">
        <f>SUMIFS(通讯通路门店!$AB:$AB,通讯通路门店!$S:$S,$G97,通讯通路门店!$J:$J,"OPPO体验店")</f>
        <v>0</v>
      </c>
      <c r="BF97" s="99">
        <f>SUMIFS(通讯通路门店!$X:$X,通讯通路门店!$S:$S,$G97,通讯通路门店!$J:$J,"华为授权体验店")+SUMIFS(通讯通路门店!$AA:$AA,通讯通路门店!$S:$S,$G97,通讯通路门店!$J:$J,"华为堡垒店")</f>
        <v>0</v>
      </c>
      <c r="BG97" s="99">
        <f>SUMIFS(通讯通路门店!$Y:$Y,通讯通路门店!$S:$S,$G97,通讯通路门店!$J:$J,"小米体验店")</f>
        <v>0</v>
      </c>
      <c r="BH97" s="99">
        <f>SUMIFS(通讯通路门店!$AA:$AA,通讯通路门店!$S:$S,$G97,通讯通路门店!$J:$J,"苹果体验店")</f>
        <v>0</v>
      </c>
      <c r="BI97" s="99">
        <f>SUMIFS(通讯通路门店!$K:$K,通讯通路门店!$S:$S,$G97,通讯通路门店!$J:$J,"其他品牌专卖店")</f>
        <v>0</v>
      </c>
      <c r="BJ97" s="99">
        <f>SUMIFS(通讯通路门店!$AC:$AC,通讯通路门店!$S:$S,$G97)</f>
        <v>0</v>
      </c>
      <c r="BK97" s="99">
        <f>SUMIFS(通讯通路门店!$AD:$AD,通讯通路门店!$S:$S,$G97)</f>
        <v>0</v>
      </c>
      <c r="BL97" s="99">
        <f>SUMIFS(通讯通路门店!$AE:$AE,通讯通路门店!$S:$S,$G97)</f>
        <v>0</v>
      </c>
      <c r="BM97" s="99">
        <f>SUMIFS(通讯通路门店!$AF:$AF,通讯通路门店!$S:$S,$G97)</f>
        <v>0</v>
      </c>
      <c r="BN97" s="99">
        <f>SUMIFS(通讯通路门店!$AG:$AG,通讯通路门店!$S:$S,$G97)</f>
        <v>0</v>
      </c>
      <c r="BO97" s="99">
        <f>SUMIFS(通讯通路门店!$AH:$AH,通讯通路门店!$S:$S,$G97)</f>
        <v>0</v>
      </c>
      <c r="BP97" s="99">
        <f>SUMIFS(通讯通路门店!$AI:$AI,通讯通路门店!$S:$S,$G97)</f>
        <v>0</v>
      </c>
      <c r="BQ97" s="83"/>
    </row>
    <row r="98" spans="1:69">
      <c r="A98" s="99" t="str">
        <f>IFERROR(_xlfn.XLOOKUP($G98,通讯通路门店!$S$4:$S$993931,通讯通路门店!$A$4:$A$993931,0,0),"")</f>
        <v/>
      </c>
      <c r="B98" s="99" t="str">
        <f>IFERROR(_xlfn.XLOOKUP($G98,通讯通路门店!$S$4:$S$993931,通讯通路门店!$B$4:$B$993931,0,0),"")</f>
        <v/>
      </c>
      <c r="C98" s="99" t="str">
        <f>IFERROR(_xlfn.XLOOKUP($G98,通讯通路门店!$S$4:$S$993931,通讯通路门店!$C$4:$C$993931,0,0),"")</f>
        <v/>
      </c>
      <c r="D98" s="99" t="str">
        <f>IFERROR(_xlfn.XLOOKUP($G98,通讯通路门店!$S$4:$S$993931,通讯通路门店!$D$4:$D$993931,0,0),"")</f>
        <v/>
      </c>
      <c r="E98" s="83"/>
      <c r="F98" s="83"/>
      <c r="G98" s="101" t="e">
        <v>#N/A</v>
      </c>
      <c r="H98" s="102" t="str">
        <f>IFERROR(_xlfn.XLOOKUP($G98,通讯通路门店!$S$4:$S$993931,通讯通路门店!$R$4:$R$993931,0,0),"")</f>
        <v/>
      </c>
      <c r="I98" s="83"/>
      <c r="J98" s="83"/>
      <c r="K98" s="83"/>
      <c r="L98" s="83"/>
      <c r="M98" s="83"/>
      <c r="N98" s="83"/>
      <c r="O98" s="83"/>
      <c r="P98" s="83"/>
      <c r="Q98" s="83"/>
      <c r="R98" s="83"/>
      <c r="S98" s="83"/>
      <c r="T98" s="83"/>
      <c r="U98" s="99">
        <f>COUNTIF(通讯通路门店!$S:$S,$G98)</f>
        <v>0</v>
      </c>
      <c r="V98" s="99">
        <f>COUNTIFS(通讯通路门店!$S:$S,$G98,通讯通路门店!$J:$J,"综合卖场")</f>
        <v>0</v>
      </c>
      <c r="W98" s="99">
        <f>SUMIFS(通讯通路门店!$AJ:$AJ,通讯通路门店!$S:$S,通讯客户沙盘!$G98)</f>
        <v>0</v>
      </c>
      <c r="X98" s="99">
        <f t="shared" si="5"/>
        <v>0</v>
      </c>
      <c r="Y98" s="99">
        <f>COUNTIFS(通讯通路门店!$S:$S,$G98,通讯通路门店!$J:$J,"荣耀体验店")+COUNTIFS(通讯通路门店!$S:$S,$G98,通讯通路门店!$J:$J,"荣耀授权专卖店")</f>
        <v>0</v>
      </c>
      <c r="Z98" s="99">
        <f>COUNTIFS(通讯通路门店!$S:$S,$G98,通讯通路门店!$J:$J,"VIVO体验店")</f>
        <v>0</v>
      </c>
      <c r="AA98" s="99">
        <f>COUNTIFS(通讯通路门店!$S:$S,$G98,通讯通路门店!$J:$J,"OPPO体验店")</f>
        <v>0</v>
      </c>
      <c r="AB98" s="99">
        <f>COUNTIFS(通讯通路门店!$S:$S,$G98,通讯通路门店!$J:$J,"华为授权体验店")+COUNTIFS(通讯通路门店!$S:$S,$G98,通讯通路门店!$J:$J,"华为堡垒店")</f>
        <v>0</v>
      </c>
      <c r="AC98" s="99">
        <f>COUNTIFS(通讯通路门店!$S:$S,$G98,通讯通路门店!$J:$J,"小米体验店")</f>
        <v>0</v>
      </c>
      <c r="AD98" s="99">
        <f>COUNTIFS(通讯通路门店!$S:$S,$G98,通讯通路门店!$J:$J,"苹果体验店")</f>
        <v>0</v>
      </c>
      <c r="AE98" s="99">
        <f>COUNTIFS(通讯通路门店!$S:$S,$G98,通讯通路门店!$J:$J,"其他品牌专卖店")</f>
        <v>0</v>
      </c>
      <c r="AF98" s="99">
        <f>SUMIFS(通讯通路门店!$BI:$BI,通讯通路门店!$S:$S,$G98)</f>
        <v>0</v>
      </c>
      <c r="AG98" s="99">
        <f>SUMIFS(通讯通路门店!$BH:$BH,通讯通路门店!$S:$S,$G98)</f>
        <v>0</v>
      </c>
      <c r="AH98" s="99">
        <f t="shared" si="6"/>
        <v>0</v>
      </c>
      <c r="AI98" s="99">
        <f>SUMIFS(通讯通路门店!$BB:$BB,通讯通路门店!$S:$S,$G98)</f>
        <v>0</v>
      </c>
      <c r="AJ98" s="99">
        <f>SUMIFS(通讯通路门店!$BE:$BE,通讯通路门店!$S:$S,$G98)</f>
        <v>0</v>
      </c>
      <c r="AK98" s="99">
        <f>SUMIFS(通讯通路门店!$BG:$BG,通讯通路门店!$S:$S,$G98)</f>
        <v>0</v>
      </c>
      <c r="AL98" s="99">
        <f>SUMIFS(通讯通路门店!$BC:$BC,通讯通路门店!$S:$S,$G98)</f>
        <v>0</v>
      </c>
      <c r="AM98" s="99">
        <f>SUMIFS(通讯通路门店!$BD:$BD,通讯通路门店!$S:$S,$G98)</f>
        <v>0</v>
      </c>
      <c r="AN98" s="99">
        <f>SUMIFS(通讯通路门店!$BF:$BF,通讯通路门店!$S:$S,$G98)</f>
        <v>0</v>
      </c>
      <c r="AO98" s="99">
        <f t="shared" si="7"/>
        <v>0</v>
      </c>
      <c r="AP98" s="99">
        <f>SUMIFS(通讯通路门店!$K:$K,通讯通路门店!$S:$S,$G98)</f>
        <v>0</v>
      </c>
      <c r="AQ98" s="83"/>
      <c r="AR98" s="99">
        <f>SUMIFS(通讯通路门店!$T:$T,通讯通路门店!$S:$S,$G98)</f>
        <v>0</v>
      </c>
      <c r="AS98" s="99">
        <f>SUMIFS(通讯通路门店!$U:$U,通讯通路门店!$S:$S,$G98)</f>
        <v>0</v>
      </c>
      <c r="AT98" s="99">
        <f>SUMIFS(通讯通路门店!$V:$V,通讯通路门店!$S:$S,$G98)</f>
        <v>0</v>
      </c>
      <c r="AU98" s="99">
        <f>SUMIFS(通讯通路门店!$W:$W,通讯通路门店!$S:$S,$G98)</f>
        <v>0</v>
      </c>
      <c r="AV98" s="99">
        <f>SUMIFS(通讯通路门店!$Z:$Z,通讯通路门店!$S:$S,$G98)</f>
        <v>0</v>
      </c>
      <c r="AW98" s="99">
        <f>SUMIFS(通讯通路门店!$AB:$AB,通讯通路门店!$S:$S,$G98)</f>
        <v>0</v>
      </c>
      <c r="AX98" s="99">
        <f>SUMIFS(通讯通路门店!$X:$X,通讯通路门店!$S:$S,$G98)</f>
        <v>0</v>
      </c>
      <c r="AY98" s="99">
        <f>SUMIFS(通讯通路门店!$Y:$Y,通讯通路门店!$S:$S,$G98)</f>
        <v>0</v>
      </c>
      <c r="AZ98" s="99">
        <f>SUMIFS(通讯通路门店!$AA:$AA,通讯通路门店!$S:$S,$G98)</f>
        <v>0</v>
      </c>
      <c r="BA98" s="99">
        <f t="shared" si="8"/>
        <v>0</v>
      </c>
      <c r="BB98" s="99">
        <f t="shared" si="9"/>
        <v>0</v>
      </c>
      <c r="BC98" s="99">
        <f>SUMIFS(通讯通路门店!$W:$W,通讯通路门店!$S:$S,$G98,通讯通路门店!$J:$J,"荣耀体验店")+SUMIFS(通讯通路门店!$W:$W,通讯通路门店!$S:$S,$G98,通讯通路门店!$J:$J,"荣耀授权专卖店")</f>
        <v>0</v>
      </c>
      <c r="BD98" s="99">
        <f>SUMIFS(通讯通路门店!$Z:$Z,通讯通路门店!$S:$S,$G98,通讯通路门店!$J:$J,"VIVO体验店")</f>
        <v>0</v>
      </c>
      <c r="BE98" s="99">
        <f>SUMIFS(通讯通路门店!$AB:$AB,通讯通路门店!$S:$S,$G98,通讯通路门店!$J:$J,"OPPO体验店")</f>
        <v>0</v>
      </c>
      <c r="BF98" s="99">
        <f>SUMIFS(通讯通路门店!$X:$X,通讯通路门店!$S:$S,$G98,通讯通路门店!$J:$J,"华为授权体验店")+SUMIFS(通讯通路门店!$AA:$AA,通讯通路门店!$S:$S,$G98,通讯通路门店!$J:$J,"华为堡垒店")</f>
        <v>0</v>
      </c>
      <c r="BG98" s="99">
        <f>SUMIFS(通讯通路门店!$Y:$Y,通讯通路门店!$S:$S,$G98,通讯通路门店!$J:$J,"小米体验店")</f>
        <v>0</v>
      </c>
      <c r="BH98" s="99">
        <f>SUMIFS(通讯通路门店!$AA:$AA,通讯通路门店!$S:$S,$G98,通讯通路门店!$J:$J,"苹果体验店")</f>
        <v>0</v>
      </c>
      <c r="BI98" s="99">
        <f>SUMIFS(通讯通路门店!$K:$K,通讯通路门店!$S:$S,$G98,通讯通路门店!$J:$J,"其他品牌专卖店")</f>
        <v>0</v>
      </c>
      <c r="BJ98" s="99">
        <f>SUMIFS(通讯通路门店!$AC:$AC,通讯通路门店!$S:$S,$G98)</f>
        <v>0</v>
      </c>
      <c r="BK98" s="99">
        <f>SUMIFS(通讯通路门店!$AD:$AD,通讯通路门店!$S:$S,$G98)</f>
        <v>0</v>
      </c>
      <c r="BL98" s="99">
        <f>SUMIFS(通讯通路门店!$AE:$AE,通讯通路门店!$S:$S,$G98)</f>
        <v>0</v>
      </c>
      <c r="BM98" s="99">
        <f>SUMIFS(通讯通路门店!$AF:$AF,通讯通路门店!$S:$S,$G98)</f>
        <v>0</v>
      </c>
      <c r="BN98" s="99">
        <f>SUMIFS(通讯通路门店!$AG:$AG,通讯通路门店!$S:$S,$G98)</f>
        <v>0</v>
      </c>
      <c r="BO98" s="99">
        <f>SUMIFS(通讯通路门店!$AH:$AH,通讯通路门店!$S:$S,$G98)</f>
        <v>0</v>
      </c>
      <c r="BP98" s="99">
        <f>SUMIFS(通讯通路门店!$AI:$AI,通讯通路门店!$S:$S,$G98)</f>
        <v>0</v>
      </c>
      <c r="BQ98" s="83"/>
    </row>
    <row r="99" spans="1:69">
      <c r="A99" s="99" t="str">
        <f>IFERROR(_xlfn.XLOOKUP($G99,通讯通路门店!$S$4:$S$993931,通讯通路门店!$A$4:$A$993931,0,0),"")</f>
        <v/>
      </c>
      <c r="B99" s="99" t="str">
        <f>IFERROR(_xlfn.XLOOKUP($G99,通讯通路门店!$S$4:$S$993931,通讯通路门店!$B$4:$B$993931,0,0),"")</f>
        <v/>
      </c>
      <c r="C99" s="99" t="str">
        <f>IFERROR(_xlfn.XLOOKUP($G99,通讯通路门店!$S$4:$S$993931,通讯通路门店!$C$4:$C$993931,0,0),"")</f>
        <v/>
      </c>
      <c r="D99" s="99" t="str">
        <f>IFERROR(_xlfn.XLOOKUP($G99,通讯通路门店!$S$4:$S$993931,通讯通路门店!$D$4:$D$993931,0,0),"")</f>
        <v/>
      </c>
      <c r="E99" s="83"/>
      <c r="F99" s="83"/>
      <c r="G99" s="101" t="e">
        <v>#N/A</v>
      </c>
      <c r="H99" s="102" t="str">
        <f>IFERROR(_xlfn.XLOOKUP($G99,通讯通路门店!$S$4:$S$993931,通讯通路门店!$R$4:$R$993931,0,0),"")</f>
        <v/>
      </c>
      <c r="I99" s="83"/>
      <c r="J99" s="83"/>
      <c r="K99" s="83"/>
      <c r="L99" s="83"/>
      <c r="M99" s="83"/>
      <c r="N99" s="83"/>
      <c r="O99" s="83"/>
      <c r="P99" s="83"/>
      <c r="Q99" s="83"/>
      <c r="R99" s="83"/>
      <c r="S99" s="83"/>
      <c r="T99" s="83"/>
      <c r="U99" s="99">
        <f>COUNTIF(通讯通路门店!$S:$S,$G99)</f>
        <v>0</v>
      </c>
      <c r="V99" s="99">
        <f>COUNTIFS(通讯通路门店!$S:$S,$G99,通讯通路门店!$J:$J,"综合卖场")</f>
        <v>0</v>
      </c>
      <c r="W99" s="99">
        <f>SUMIFS(通讯通路门店!$AJ:$AJ,通讯通路门店!$S:$S,通讯客户沙盘!$G99)</f>
        <v>0</v>
      </c>
      <c r="X99" s="99">
        <f t="shared" si="5"/>
        <v>0</v>
      </c>
      <c r="Y99" s="99">
        <f>COUNTIFS(通讯通路门店!$S:$S,$G99,通讯通路门店!$J:$J,"荣耀体验店")+COUNTIFS(通讯通路门店!$S:$S,$G99,通讯通路门店!$J:$J,"荣耀授权专卖店")</f>
        <v>0</v>
      </c>
      <c r="Z99" s="99">
        <f>COUNTIFS(通讯通路门店!$S:$S,$G99,通讯通路门店!$J:$J,"VIVO体验店")</f>
        <v>0</v>
      </c>
      <c r="AA99" s="99">
        <f>COUNTIFS(通讯通路门店!$S:$S,$G99,通讯通路门店!$J:$J,"OPPO体验店")</f>
        <v>0</v>
      </c>
      <c r="AB99" s="99">
        <f>COUNTIFS(通讯通路门店!$S:$S,$G99,通讯通路门店!$J:$J,"华为授权体验店")+COUNTIFS(通讯通路门店!$S:$S,$G99,通讯通路门店!$J:$J,"华为堡垒店")</f>
        <v>0</v>
      </c>
      <c r="AC99" s="99">
        <f>COUNTIFS(通讯通路门店!$S:$S,$G99,通讯通路门店!$J:$J,"小米体验店")</f>
        <v>0</v>
      </c>
      <c r="AD99" s="99">
        <f>COUNTIFS(通讯通路门店!$S:$S,$G99,通讯通路门店!$J:$J,"苹果体验店")</f>
        <v>0</v>
      </c>
      <c r="AE99" s="99">
        <f>COUNTIFS(通讯通路门店!$S:$S,$G99,通讯通路门店!$J:$J,"其他品牌专卖店")</f>
        <v>0</v>
      </c>
      <c r="AF99" s="99">
        <f>SUMIFS(通讯通路门店!$BI:$BI,通讯通路门店!$S:$S,$G99)</f>
        <v>0</v>
      </c>
      <c r="AG99" s="99">
        <f>SUMIFS(通讯通路门店!$BH:$BH,通讯通路门店!$S:$S,$G99)</f>
        <v>0</v>
      </c>
      <c r="AH99" s="99">
        <f t="shared" si="6"/>
        <v>0</v>
      </c>
      <c r="AI99" s="99">
        <f>SUMIFS(通讯通路门店!$BB:$BB,通讯通路门店!$S:$S,$G99)</f>
        <v>0</v>
      </c>
      <c r="AJ99" s="99">
        <f>SUMIFS(通讯通路门店!$BE:$BE,通讯通路门店!$S:$S,$G99)</f>
        <v>0</v>
      </c>
      <c r="AK99" s="99">
        <f>SUMIFS(通讯通路门店!$BG:$BG,通讯通路门店!$S:$S,$G99)</f>
        <v>0</v>
      </c>
      <c r="AL99" s="99">
        <f>SUMIFS(通讯通路门店!$BC:$BC,通讯通路门店!$S:$S,$G99)</f>
        <v>0</v>
      </c>
      <c r="AM99" s="99">
        <f>SUMIFS(通讯通路门店!$BD:$BD,通讯通路门店!$S:$S,$G99)</f>
        <v>0</v>
      </c>
      <c r="AN99" s="99">
        <f>SUMIFS(通讯通路门店!$BF:$BF,通讯通路门店!$S:$S,$G99)</f>
        <v>0</v>
      </c>
      <c r="AO99" s="99">
        <f t="shared" si="7"/>
        <v>0</v>
      </c>
      <c r="AP99" s="99">
        <f>SUMIFS(通讯通路门店!$K:$K,通讯通路门店!$S:$S,$G99)</f>
        <v>0</v>
      </c>
      <c r="AQ99" s="83"/>
      <c r="AR99" s="99">
        <f>SUMIFS(通讯通路门店!$T:$T,通讯通路门店!$S:$S,$G99)</f>
        <v>0</v>
      </c>
      <c r="AS99" s="99">
        <f>SUMIFS(通讯通路门店!$U:$U,通讯通路门店!$S:$S,$G99)</f>
        <v>0</v>
      </c>
      <c r="AT99" s="99">
        <f>SUMIFS(通讯通路门店!$V:$V,通讯通路门店!$S:$S,$G99)</f>
        <v>0</v>
      </c>
      <c r="AU99" s="99">
        <f>SUMIFS(通讯通路门店!$W:$W,通讯通路门店!$S:$S,$G99)</f>
        <v>0</v>
      </c>
      <c r="AV99" s="99">
        <f>SUMIFS(通讯通路门店!$Z:$Z,通讯通路门店!$S:$S,$G99)</f>
        <v>0</v>
      </c>
      <c r="AW99" s="99">
        <f>SUMIFS(通讯通路门店!$AB:$AB,通讯通路门店!$S:$S,$G99)</f>
        <v>0</v>
      </c>
      <c r="AX99" s="99">
        <f>SUMIFS(通讯通路门店!$X:$X,通讯通路门店!$S:$S,$G99)</f>
        <v>0</v>
      </c>
      <c r="AY99" s="99">
        <f>SUMIFS(通讯通路门店!$Y:$Y,通讯通路门店!$S:$S,$G99)</f>
        <v>0</v>
      </c>
      <c r="AZ99" s="99">
        <f>SUMIFS(通讯通路门店!$AA:$AA,通讯通路门店!$S:$S,$G99)</f>
        <v>0</v>
      </c>
      <c r="BA99" s="99">
        <f t="shared" si="8"/>
        <v>0</v>
      </c>
      <c r="BB99" s="99">
        <f t="shared" si="9"/>
        <v>0</v>
      </c>
      <c r="BC99" s="99">
        <f>SUMIFS(通讯通路门店!$W:$W,通讯通路门店!$S:$S,$G99,通讯通路门店!$J:$J,"荣耀体验店")+SUMIFS(通讯通路门店!$W:$W,通讯通路门店!$S:$S,$G99,通讯通路门店!$J:$J,"荣耀授权专卖店")</f>
        <v>0</v>
      </c>
      <c r="BD99" s="99">
        <f>SUMIFS(通讯通路门店!$Z:$Z,通讯通路门店!$S:$S,$G99,通讯通路门店!$J:$J,"VIVO体验店")</f>
        <v>0</v>
      </c>
      <c r="BE99" s="99">
        <f>SUMIFS(通讯通路门店!$AB:$AB,通讯通路门店!$S:$S,$G99,通讯通路门店!$J:$J,"OPPO体验店")</f>
        <v>0</v>
      </c>
      <c r="BF99" s="99">
        <f>SUMIFS(通讯通路门店!$X:$X,通讯通路门店!$S:$S,$G99,通讯通路门店!$J:$J,"华为授权体验店")+SUMIFS(通讯通路门店!$AA:$AA,通讯通路门店!$S:$S,$G99,通讯通路门店!$J:$J,"华为堡垒店")</f>
        <v>0</v>
      </c>
      <c r="BG99" s="99">
        <f>SUMIFS(通讯通路门店!$Y:$Y,通讯通路门店!$S:$S,$G99,通讯通路门店!$J:$J,"小米体验店")</f>
        <v>0</v>
      </c>
      <c r="BH99" s="99">
        <f>SUMIFS(通讯通路门店!$AA:$AA,通讯通路门店!$S:$S,$G99,通讯通路门店!$J:$J,"苹果体验店")</f>
        <v>0</v>
      </c>
      <c r="BI99" s="99">
        <f>SUMIFS(通讯通路门店!$K:$K,通讯通路门店!$S:$S,$G99,通讯通路门店!$J:$J,"其他品牌专卖店")</f>
        <v>0</v>
      </c>
      <c r="BJ99" s="99">
        <f>SUMIFS(通讯通路门店!$AC:$AC,通讯通路门店!$S:$S,$G99)</f>
        <v>0</v>
      </c>
      <c r="BK99" s="99">
        <f>SUMIFS(通讯通路门店!$AD:$AD,通讯通路门店!$S:$S,$G99)</f>
        <v>0</v>
      </c>
      <c r="BL99" s="99">
        <f>SUMIFS(通讯通路门店!$AE:$AE,通讯通路门店!$S:$S,$G99)</f>
        <v>0</v>
      </c>
      <c r="BM99" s="99">
        <f>SUMIFS(通讯通路门店!$AF:$AF,通讯通路门店!$S:$S,$G99)</f>
        <v>0</v>
      </c>
      <c r="BN99" s="99">
        <f>SUMIFS(通讯通路门店!$AG:$AG,通讯通路门店!$S:$S,$G99)</f>
        <v>0</v>
      </c>
      <c r="BO99" s="99">
        <f>SUMIFS(通讯通路门店!$AH:$AH,通讯通路门店!$S:$S,$G99)</f>
        <v>0</v>
      </c>
      <c r="BP99" s="99">
        <f>SUMIFS(通讯通路门店!$AI:$AI,通讯通路门店!$S:$S,$G99)</f>
        <v>0</v>
      </c>
      <c r="BQ99" s="83"/>
    </row>
    <row r="100" spans="1:69">
      <c r="A100" s="99" t="str">
        <f>IFERROR(_xlfn.XLOOKUP($G100,通讯通路门店!$S$4:$S$993931,通讯通路门店!$A$4:$A$993931,0,0),"")</f>
        <v/>
      </c>
      <c r="B100" s="99" t="str">
        <f>IFERROR(_xlfn.XLOOKUP($G100,通讯通路门店!$S$4:$S$993931,通讯通路门店!$B$4:$B$993931,0,0),"")</f>
        <v/>
      </c>
      <c r="C100" s="99" t="str">
        <f>IFERROR(_xlfn.XLOOKUP($G100,通讯通路门店!$S$4:$S$993931,通讯通路门店!$C$4:$C$993931,0,0),"")</f>
        <v/>
      </c>
      <c r="D100" s="99" t="str">
        <f>IFERROR(_xlfn.XLOOKUP($G100,通讯通路门店!$S$4:$S$993931,通讯通路门店!$D$4:$D$993931,0,0),"")</f>
        <v/>
      </c>
      <c r="E100" s="83"/>
      <c r="F100" s="83"/>
      <c r="G100" s="101" t="e">
        <v>#N/A</v>
      </c>
      <c r="H100" s="102" t="str">
        <f>IFERROR(_xlfn.XLOOKUP($G100,通讯通路门店!$S$4:$S$993931,通讯通路门店!$R$4:$R$993931,0,0),"")</f>
        <v/>
      </c>
      <c r="I100" s="83"/>
      <c r="J100" s="83"/>
      <c r="K100" s="83"/>
      <c r="L100" s="83"/>
      <c r="M100" s="83"/>
      <c r="N100" s="83"/>
      <c r="O100" s="83"/>
      <c r="P100" s="83"/>
      <c r="Q100" s="83"/>
      <c r="R100" s="83"/>
      <c r="S100" s="83"/>
      <c r="T100" s="83"/>
      <c r="U100" s="99">
        <f>COUNTIF(通讯通路门店!$S:$S,$G100)</f>
        <v>0</v>
      </c>
      <c r="V100" s="99">
        <f>COUNTIFS(通讯通路门店!$S:$S,$G100,通讯通路门店!$J:$J,"综合卖场")</f>
        <v>0</v>
      </c>
      <c r="W100" s="99">
        <f>SUMIFS(通讯通路门店!$AJ:$AJ,通讯通路门店!$S:$S,通讯客户沙盘!$G100)</f>
        <v>0</v>
      </c>
      <c r="X100" s="99">
        <f t="shared" si="5"/>
        <v>0</v>
      </c>
      <c r="Y100" s="99">
        <f>COUNTIFS(通讯通路门店!$S:$S,$G100,通讯通路门店!$J:$J,"荣耀体验店")+COUNTIFS(通讯通路门店!$S:$S,$G100,通讯通路门店!$J:$J,"荣耀授权专卖店")</f>
        <v>0</v>
      </c>
      <c r="Z100" s="99">
        <f>COUNTIFS(通讯通路门店!$S:$S,$G100,通讯通路门店!$J:$J,"VIVO体验店")</f>
        <v>0</v>
      </c>
      <c r="AA100" s="99">
        <f>COUNTIFS(通讯通路门店!$S:$S,$G100,通讯通路门店!$J:$J,"OPPO体验店")</f>
        <v>0</v>
      </c>
      <c r="AB100" s="99">
        <f>COUNTIFS(通讯通路门店!$S:$S,$G100,通讯通路门店!$J:$J,"华为授权体验店")+COUNTIFS(通讯通路门店!$S:$S,$G100,通讯通路门店!$J:$J,"华为堡垒店")</f>
        <v>0</v>
      </c>
      <c r="AC100" s="99">
        <f>COUNTIFS(通讯通路门店!$S:$S,$G100,通讯通路门店!$J:$J,"小米体验店")</f>
        <v>0</v>
      </c>
      <c r="AD100" s="99">
        <f>COUNTIFS(通讯通路门店!$S:$S,$G100,通讯通路门店!$J:$J,"苹果体验店")</f>
        <v>0</v>
      </c>
      <c r="AE100" s="99">
        <f>COUNTIFS(通讯通路门店!$S:$S,$G100,通讯通路门店!$J:$J,"其他品牌专卖店")</f>
        <v>0</v>
      </c>
      <c r="AF100" s="99">
        <f>SUMIFS(通讯通路门店!$BI:$BI,通讯通路门店!$S:$S,$G100)</f>
        <v>0</v>
      </c>
      <c r="AG100" s="99">
        <f>SUMIFS(通讯通路门店!$BH:$BH,通讯通路门店!$S:$S,$G100)</f>
        <v>0</v>
      </c>
      <c r="AH100" s="99">
        <f t="shared" si="6"/>
        <v>0</v>
      </c>
      <c r="AI100" s="99">
        <f>SUMIFS(通讯通路门店!$BB:$BB,通讯通路门店!$S:$S,$G100)</f>
        <v>0</v>
      </c>
      <c r="AJ100" s="99">
        <f>SUMIFS(通讯通路门店!$BE:$BE,通讯通路门店!$S:$S,$G100)</f>
        <v>0</v>
      </c>
      <c r="AK100" s="99">
        <f>SUMIFS(通讯通路门店!$BG:$BG,通讯通路门店!$S:$S,$G100)</f>
        <v>0</v>
      </c>
      <c r="AL100" s="99">
        <f>SUMIFS(通讯通路门店!$BC:$BC,通讯通路门店!$S:$S,$G100)</f>
        <v>0</v>
      </c>
      <c r="AM100" s="99">
        <f>SUMIFS(通讯通路门店!$BD:$BD,通讯通路门店!$S:$S,$G100)</f>
        <v>0</v>
      </c>
      <c r="AN100" s="99">
        <f>SUMIFS(通讯通路门店!$BF:$BF,通讯通路门店!$S:$S,$G100)</f>
        <v>0</v>
      </c>
      <c r="AO100" s="99">
        <f t="shared" si="7"/>
        <v>0</v>
      </c>
      <c r="AP100" s="99">
        <f>SUMIFS(通讯通路门店!$K:$K,通讯通路门店!$S:$S,$G100)</f>
        <v>0</v>
      </c>
      <c r="AQ100" s="83"/>
      <c r="AR100" s="99">
        <f>SUMIFS(通讯通路门店!$T:$T,通讯通路门店!$S:$S,$G100)</f>
        <v>0</v>
      </c>
      <c r="AS100" s="99">
        <f>SUMIFS(通讯通路门店!$U:$U,通讯通路门店!$S:$S,$G100)</f>
        <v>0</v>
      </c>
      <c r="AT100" s="99">
        <f>SUMIFS(通讯通路门店!$V:$V,通讯通路门店!$S:$S,$G100)</f>
        <v>0</v>
      </c>
      <c r="AU100" s="99">
        <f>SUMIFS(通讯通路门店!$W:$W,通讯通路门店!$S:$S,$G100)</f>
        <v>0</v>
      </c>
      <c r="AV100" s="99">
        <f>SUMIFS(通讯通路门店!$Z:$Z,通讯通路门店!$S:$S,$G100)</f>
        <v>0</v>
      </c>
      <c r="AW100" s="99">
        <f>SUMIFS(通讯通路门店!$AB:$AB,通讯通路门店!$S:$S,$G100)</f>
        <v>0</v>
      </c>
      <c r="AX100" s="99">
        <f>SUMIFS(通讯通路门店!$X:$X,通讯通路门店!$S:$S,$G100)</f>
        <v>0</v>
      </c>
      <c r="AY100" s="99">
        <f>SUMIFS(通讯通路门店!$Y:$Y,通讯通路门店!$S:$S,$G100)</f>
        <v>0</v>
      </c>
      <c r="AZ100" s="99">
        <f>SUMIFS(通讯通路门店!$AA:$AA,通讯通路门店!$S:$S,$G100)</f>
        <v>0</v>
      </c>
      <c r="BA100" s="99">
        <f t="shared" si="8"/>
        <v>0</v>
      </c>
      <c r="BB100" s="99">
        <f t="shared" si="9"/>
        <v>0</v>
      </c>
      <c r="BC100" s="99">
        <f>SUMIFS(通讯通路门店!$W:$W,通讯通路门店!$S:$S,$G100,通讯通路门店!$J:$J,"荣耀体验店")+SUMIFS(通讯通路门店!$W:$W,通讯通路门店!$S:$S,$G100,通讯通路门店!$J:$J,"荣耀授权专卖店")</f>
        <v>0</v>
      </c>
      <c r="BD100" s="99">
        <f>SUMIFS(通讯通路门店!$Z:$Z,通讯通路门店!$S:$S,$G100,通讯通路门店!$J:$J,"VIVO体验店")</f>
        <v>0</v>
      </c>
      <c r="BE100" s="99">
        <f>SUMIFS(通讯通路门店!$AB:$AB,通讯通路门店!$S:$S,$G100,通讯通路门店!$J:$J,"OPPO体验店")</f>
        <v>0</v>
      </c>
      <c r="BF100" s="99">
        <f>SUMIFS(通讯通路门店!$X:$X,通讯通路门店!$S:$S,$G100,通讯通路门店!$J:$J,"华为授权体验店")+SUMIFS(通讯通路门店!$AA:$AA,通讯通路门店!$S:$S,$G100,通讯通路门店!$J:$J,"华为堡垒店")</f>
        <v>0</v>
      </c>
      <c r="BG100" s="99">
        <f>SUMIFS(通讯通路门店!$Y:$Y,通讯通路门店!$S:$S,$G100,通讯通路门店!$J:$J,"小米体验店")</f>
        <v>0</v>
      </c>
      <c r="BH100" s="99">
        <f>SUMIFS(通讯通路门店!$AA:$AA,通讯通路门店!$S:$S,$G100,通讯通路门店!$J:$J,"苹果体验店")</f>
        <v>0</v>
      </c>
      <c r="BI100" s="99">
        <f>SUMIFS(通讯通路门店!$K:$K,通讯通路门店!$S:$S,$G100,通讯通路门店!$J:$J,"其他品牌专卖店")</f>
        <v>0</v>
      </c>
      <c r="BJ100" s="99">
        <f>SUMIFS(通讯通路门店!$AC:$AC,通讯通路门店!$S:$S,$G100)</f>
        <v>0</v>
      </c>
      <c r="BK100" s="99">
        <f>SUMIFS(通讯通路门店!$AD:$AD,通讯通路门店!$S:$S,$G100)</f>
        <v>0</v>
      </c>
      <c r="BL100" s="99">
        <f>SUMIFS(通讯通路门店!$AE:$AE,通讯通路门店!$S:$S,$G100)</f>
        <v>0</v>
      </c>
      <c r="BM100" s="99">
        <f>SUMIFS(通讯通路门店!$AF:$AF,通讯通路门店!$S:$S,$G100)</f>
        <v>0</v>
      </c>
      <c r="BN100" s="99">
        <f>SUMIFS(通讯通路门店!$AG:$AG,通讯通路门店!$S:$S,$G100)</f>
        <v>0</v>
      </c>
      <c r="BO100" s="99">
        <f>SUMIFS(通讯通路门店!$AH:$AH,通讯通路门店!$S:$S,$G100)</f>
        <v>0</v>
      </c>
      <c r="BP100" s="99">
        <f>SUMIFS(通讯通路门店!$AI:$AI,通讯通路门店!$S:$S,$G100)</f>
        <v>0</v>
      </c>
      <c r="BQ100" s="83"/>
    </row>
    <row r="101" spans="1:69">
      <c r="A101" s="99" t="str">
        <f>IFERROR(_xlfn.XLOOKUP($G101,通讯通路门店!$S$4:$S$993931,通讯通路门店!$A$4:$A$993931,0,0),"")</f>
        <v/>
      </c>
      <c r="B101" s="99" t="str">
        <f>IFERROR(_xlfn.XLOOKUP($G101,通讯通路门店!$S$4:$S$993931,通讯通路门店!$B$4:$B$993931,0,0),"")</f>
        <v/>
      </c>
      <c r="C101" s="99" t="str">
        <f>IFERROR(_xlfn.XLOOKUP($G101,通讯通路门店!$S$4:$S$993931,通讯通路门店!$C$4:$C$993931,0,0),"")</f>
        <v/>
      </c>
      <c r="D101" s="99" t="str">
        <f>IFERROR(_xlfn.XLOOKUP($G101,通讯通路门店!$S$4:$S$993931,通讯通路门店!$D$4:$D$993931,0,0),"")</f>
        <v/>
      </c>
      <c r="E101" s="83"/>
      <c r="F101" s="83"/>
      <c r="G101" s="101" t="e">
        <v>#N/A</v>
      </c>
      <c r="H101" s="102" t="str">
        <f>IFERROR(_xlfn.XLOOKUP($G101,通讯通路门店!$S$4:$S$993931,通讯通路门店!$R$4:$R$993931,0,0),"")</f>
        <v/>
      </c>
      <c r="I101" s="83"/>
      <c r="J101" s="83"/>
      <c r="K101" s="83"/>
      <c r="L101" s="83"/>
      <c r="M101" s="83"/>
      <c r="N101" s="83"/>
      <c r="O101" s="83"/>
      <c r="P101" s="83"/>
      <c r="Q101" s="83"/>
      <c r="R101" s="83"/>
      <c r="S101" s="83"/>
      <c r="T101" s="83"/>
      <c r="U101" s="99">
        <f>COUNTIF(通讯通路门店!$S:$S,$G101)</f>
        <v>0</v>
      </c>
      <c r="V101" s="99">
        <f>COUNTIFS(通讯通路门店!$S:$S,$G101,通讯通路门店!$J:$J,"综合卖场")</f>
        <v>0</v>
      </c>
      <c r="W101" s="99">
        <f>SUMIFS(通讯通路门店!$AJ:$AJ,通讯通路门店!$S:$S,通讯客户沙盘!$G101)</f>
        <v>0</v>
      </c>
      <c r="X101" s="99">
        <f t="shared" si="5"/>
        <v>0</v>
      </c>
      <c r="Y101" s="99">
        <f>COUNTIFS(通讯通路门店!$S:$S,$G101,通讯通路门店!$J:$J,"荣耀体验店")+COUNTIFS(通讯通路门店!$S:$S,$G101,通讯通路门店!$J:$J,"荣耀授权专卖店")</f>
        <v>0</v>
      </c>
      <c r="Z101" s="99">
        <f>COUNTIFS(通讯通路门店!$S:$S,$G101,通讯通路门店!$J:$J,"VIVO体验店")</f>
        <v>0</v>
      </c>
      <c r="AA101" s="99">
        <f>COUNTIFS(通讯通路门店!$S:$S,$G101,通讯通路门店!$J:$J,"OPPO体验店")</f>
        <v>0</v>
      </c>
      <c r="AB101" s="99">
        <f>COUNTIFS(通讯通路门店!$S:$S,$G101,通讯通路门店!$J:$J,"华为授权体验店")+COUNTIFS(通讯通路门店!$S:$S,$G101,通讯通路门店!$J:$J,"华为堡垒店")</f>
        <v>0</v>
      </c>
      <c r="AC101" s="99">
        <f>COUNTIFS(通讯通路门店!$S:$S,$G101,通讯通路门店!$J:$J,"小米体验店")</f>
        <v>0</v>
      </c>
      <c r="AD101" s="99">
        <f>COUNTIFS(通讯通路门店!$S:$S,$G101,通讯通路门店!$J:$J,"苹果体验店")</f>
        <v>0</v>
      </c>
      <c r="AE101" s="99">
        <f>COUNTIFS(通讯通路门店!$S:$S,$G101,通讯通路门店!$J:$J,"其他品牌专卖店")</f>
        <v>0</v>
      </c>
      <c r="AF101" s="99">
        <f>SUMIFS(通讯通路门店!$BI:$BI,通讯通路门店!$S:$S,$G101)</f>
        <v>0</v>
      </c>
      <c r="AG101" s="99">
        <f>SUMIFS(通讯通路门店!$BH:$BH,通讯通路门店!$S:$S,$G101)</f>
        <v>0</v>
      </c>
      <c r="AH101" s="99">
        <f t="shared" si="6"/>
        <v>0</v>
      </c>
      <c r="AI101" s="99">
        <f>SUMIFS(通讯通路门店!$BB:$BB,通讯通路门店!$S:$S,$G101)</f>
        <v>0</v>
      </c>
      <c r="AJ101" s="99">
        <f>SUMIFS(通讯通路门店!$BE:$BE,通讯通路门店!$S:$S,$G101)</f>
        <v>0</v>
      </c>
      <c r="AK101" s="99">
        <f>SUMIFS(通讯通路门店!$BG:$BG,通讯通路门店!$S:$S,$G101)</f>
        <v>0</v>
      </c>
      <c r="AL101" s="99">
        <f>SUMIFS(通讯通路门店!$BC:$BC,通讯通路门店!$S:$S,$G101)</f>
        <v>0</v>
      </c>
      <c r="AM101" s="99">
        <f>SUMIFS(通讯通路门店!$BD:$BD,通讯通路门店!$S:$S,$G101)</f>
        <v>0</v>
      </c>
      <c r="AN101" s="99">
        <f>SUMIFS(通讯通路门店!$BF:$BF,通讯通路门店!$S:$S,$G101)</f>
        <v>0</v>
      </c>
      <c r="AO101" s="99">
        <f t="shared" si="7"/>
        <v>0</v>
      </c>
      <c r="AP101" s="99">
        <f>SUMIFS(通讯通路门店!$K:$K,通讯通路门店!$S:$S,$G101)</f>
        <v>0</v>
      </c>
      <c r="AQ101" s="83"/>
      <c r="AR101" s="99">
        <f>SUMIFS(通讯通路门店!$T:$T,通讯通路门店!$S:$S,$G101)</f>
        <v>0</v>
      </c>
      <c r="AS101" s="99">
        <f>SUMIFS(通讯通路门店!$U:$U,通讯通路门店!$S:$S,$G101)</f>
        <v>0</v>
      </c>
      <c r="AT101" s="99">
        <f>SUMIFS(通讯通路门店!$V:$V,通讯通路门店!$S:$S,$G101)</f>
        <v>0</v>
      </c>
      <c r="AU101" s="99">
        <f>SUMIFS(通讯通路门店!$W:$W,通讯通路门店!$S:$S,$G101)</f>
        <v>0</v>
      </c>
      <c r="AV101" s="99">
        <f>SUMIFS(通讯通路门店!$Z:$Z,通讯通路门店!$S:$S,$G101)</f>
        <v>0</v>
      </c>
      <c r="AW101" s="99">
        <f>SUMIFS(通讯通路门店!$AB:$AB,通讯通路门店!$S:$S,$G101)</f>
        <v>0</v>
      </c>
      <c r="AX101" s="99">
        <f>SUMIFS(通讯通路门店!$X:$X,通讯通路门店!$S:$S,$G101)</f>
        <v>0</v>
      </c>
      <c r="AY101" s="99">
        <f>SUMIFS(通讯通路门店!$Y:$Y,通讯通路门店!$S:$S,$G101)</f>
        <v>0</v>
      </c>
      <c r="AZ101" s="99">
        <f>SUMIFS(通讯通路门店!$AA:$AA,通讯通路门店!$S:$S,$G101)</f>
        <v>0</v>
      </c>
      <c r="BA101" s="99">
        <f t="shared" si="8"/>
        <v>0</v>
      </c>
      <c r="BB101" s="99">
        <f t="shared" si="9"/>
        <v>0</v>
      </c>
      <c r="BC101" s="99">
        <f>SUMIFS(通讯通路门店!$W:$W,通讯通路门店!$S:$S,$G101,通讯通路门店!$J:$J,"荣耀体验店")+SUMIFS(通讯通路门店!$W:$W,通讯通路门店!$S:$S,$G101,通讯通路门店!$J:$J,"荣耀授权专卖店")</f>
        <v>0</v>
      </c>
      <c r="BD101" s="99">
        <f>SUMIFS(通讯通路门店!$Z:$Z,通讯通路门店!$S:$S,$G101,通讯通路门店!$J:$J,"VIVO体验店")</f>
        <v>0</v>
      </c>
      <c r="BE101" s="99">
        <f>SUMIFS(通讯通路门店!$AB:$AB,通讯通路门店!$S:$S,$G101,通讯通路门店!$J:$J,"OPPO体验店")</f>
        <v>0</v>
      </c>
      <c r="BF101" s="99">
        <f>SUMIFS(通讯通路门店!$X:$X,通讯通路门店!$S:$S,$G101,通讯通路门店!$J:$J,"华为授权体验店")+SUMIFS(通讯通路门店!$AA:$AA,通讯通路门店!$S:$S,$G101,通讯通路门店!$J:$J,"华为堡垒店")</f>
        <v>0</v>
      </c>
      <c r="BG101" s="99">
        <f>SUMIFS(通讯通路门店!$Y:$Y,通讯通路门店!$S:$S,$G101,通讯通路门店!$J:$J,"小米体验店")</f>
        <v>0</v>
      </c>
      <c r="BH101" s="99">
        <f>SUMIFS(通讯通路门店!$AA:$AA,通讯通路门店!$S:$S,$G101,通讯通路门店!$J:$J,"苹果体验店")</f>
        <v>0</v>
      </c>
      <c r="BI101" s="99">
        <f>SUMIFS(通讯通路门店!$K:$K,通讯通路门店!$S:$S,$G101,通讯通路门店!$J:$J,"其他品牌专卖店")</f>
        <v>0</v>
      </c>
      <c r="BJ101" s="99">
        <f>SUMIFS(通讯通路门店!$AC:$AC,通讯通路门店!$S:$S,$G101)</f>
        <v>0</v>
      </c>
      <c r="BK101" s="99">
        <f>SUMIFS(通讯通路门店!$AD:$AD,通讯通路门店!$S:$S,$G101)</f>
        <v>0</v>
      </c>
      <c r="BL101" s="99">
        <f>SUMIFS(通讯通路门店!$AE:$AE,通讯通路门店!$S:$S,$G101)</f>
        <v>0</v>
      </c>
      <c r="BM101" s="99">
        <f>SUMIFS(通讯通路门店!$AF:$AF,通讯通路门店!$S:$S,$G101)</f>
        <v>0</v>
      </c>
      <c r="BN101" s="99">
        <f>SUMIFS(通讯通路门店!$AG:$AG,通讯通路门店!$S:$S,$G101)</f>
        <v>0</v>
      </c>
      <c r="BO101" s="99">
        <f>SUMIFS(通讯通路门店!$AH:$AH,通讯通路门店!$S:$S,$G101)</f>
        <v>0</v>
      </c>
      <c r="BP101" s="99">
        <f>SUMIFS(通讯通路门店!$AI:$AI,通讯通路门店!$S:$S,$G101)</f>
        <v>0</v>
      </c>
      <c r="BQ101" s="83"/>
    </row>
    <row r="102" spans="1:69">
      <c r="A102" s="99" t="str">
        <f>IFERROR(_xlfn.XLOOKUP($G102,通讯通路门店!$S$4:$S$993931,通讯通路门店!$A$4:$A$993931,0,0),"")</f>
        <v/>
      </c>
      <c r="B102" s="99" t="str">
        <f>IFERROR(_xlfn.XLOOKUP($G102,通讯通路门店!$S$4:$S$993931,通讯通路门店!$B$4:$B$993931,0,0),"")</f>
        <v/>
      </c>
      <c r="C102" s="99" t="str">
        <f>IFERROR(_xlfn.XLOOKUP($G102,通讯通路门店!$S$4:$S$993931,通讯通路门店!$C$4:$C$993931,0,0),"")</f>
        <v/>
      </c>
      <c r="D102" s="99" t="str">
        <f>IFERROR(_xlfn.XLOOKUP($G102,通讯通路门店!$S$4:$S$993931,通讯通路门店!$D$4:$D$993931,0,0),"")</f>
        <v/>
      </c>
      <c r="E102" s="83"/>
      <c r="F102" s="83"/>
      <c r="G102" s="101" t="e">
        <v>#N/A</v>
      </c>
      <c r="H102" s="102" t="str">
        <f>IFERROR(_xlfn.XLOOKUP($G102,通讯通路门店!$S$4:$S$993931,通讯通路门店!$R$4:$R$993931,0,0),"")</f>
        <v/>
      </c>
      <c r="I102" s="83"/>
      <c r="J102" s="83"/>
      <c r="K102" s="83"/>
      <c r="L102" s="83"/>
      <c r="M102" s="83"/>
      <c r="N102" s="83"/>
      <c r="O102" s="83"/>
      <c r="P102" s="83"/>
      <c r="Q102" s="83"/>
      <c r="R102" s="83"/>
      <c r="S102" s="83"/>
      <c r="T102" s="83"/>
      <c r="U102" s="99">
        <f>COUNTIF(通讯通路门店!$S:$S,$G102)</f>
        <v>0</v>
      </c>
      <c r="V102" s="99">
        <f>COUNTIFS(通讯通路门店!$S:$S,$G102,通讯通路门店!$J:$J,"综合卖场")</f>
        <v>0</v>
      </c>
      <c r="W102" s="99">
        <f>SUMIFS(通讯通路门店!$AJ:$AJ,通讯通路门店!$S:$S,通讯客户沙盘!$G102)</f>
        <v>0</v>
      </c>
      <c r="X102" s="99">
        <f t="shared" si="5"/>
        <v>0</v>
      </c>
      <c r="Y102" s="99">
        <f>COUNTIFS(通讯通路门店!$S:$S,$G102,通讯通路门店!$J:$J,"荣耀体验店")+COUNTIFS(通讯通路门店!$S:$S,$G102,通讯通路门店!$J:$J,"荣耀授权专卖店")</f>
        <v>0</v>
      </c>
      <c r="Z102" s="99">
        <f>COUNTIFS(通讯通路门店!$S:$S,$G102,通讯通路门店!$J:$J,"VIVO体验店")</f>
        <v>0</v>
      </c>
      <c r="AA102" s="99">
        <f>COUNTIFS(通讯通路门店!$S:$S,$G102,通讯通路门店!$J:$J,"OPPO体验店")</f>
        <v>0</v>
      </c>
      <c r="AB102" s="99">
        <f>COUNTIFS(通讯通路门店!$S:$S,$G102,通讯通路门店!$J:$J,"华为授权体验店")+COUNTIFS(通讯通路门店!$S:$S,$G102,通讯通路门店!$J:$J,"华为堡垒店")</f>
        <v>0</v>
      </c>
      <c r="AC102" s="99">
        <f>COUNTIFS(通讯通路门店!$S:$S,$G102,通讯通路门店!$J:$J,"小米体验店")</f>
        <v>0</v>
      </c>
      <c r="AD102" s="99">
        <f>COUNTIFS(通讯通路门店!$S:$S,$G102,通讯通路门店!$J:$J,"苹果体验店")</f>
        <v>0</v>
      </c>
      <c r="AE102" s="99">
        <f>COUNTIFS(通讯通路门店!$S:$S,$G102,通讯通路门店!$J:$J,"其他品牌专卖店")</f>
        <v>0</v>
      </c>
      <c r="AF102" s="99">
        <f>SUMIFS(通讯通路门店!$BI:$BI,通讯通路门店!$S:$S,$G102)</f>
        <v>0</v>
      </c>
      <c r="AG102" s="99">
        <f>SUMIFS(通讯通路门店!$BH:$BH,通讯通路门店!$S:$S,$G102)</f>
        <v>0</v>
      </c>
      <c r="AH102" s="99">
        <f t="shared" si="6"/>
        <v>0</v>
      </c>
      <c r="AI102" s="99">
        <f>SUMIFS(通讯通路门店!$BB:$BB,通讯通路门店!$S:$S,$G102)</f>
        <v>0</v>
      </c>
      <c r="AJ102" s="99">
        <f>SUMIFS(通讯通路门店!$BE:$BE,通讯通路门店!$S:$S,$G102)</f>
        <v>0</v>
      </c>
      <c r="AK102" s="99">
        <f>SUMIFS(通讯通路门店!$BG:$BG,通讯通路门店!$S:$S,$G102)</f>
        <v>0</v>
      </c>
      <c r="AL102" s="99">
        <f>SUMIFS(通讯通路门店!$BC:$BC,通讯通路门店!$S:$S,$G102)</f>
        <v>0</v>
      </c>
      <c r="AM102" s="99">
        <f>SUMIFS(通讯通路门店!$BD:$BD,通讯通路门店!$S:$S,$G102)</f>
        <v>0</v>
      </c>
      <c r="AN102" s="99">
        <f>SUMIFS(通讯通路门店!$BF:$BF,通讯通路门店!$S:$S,$G102)</f>
        <v>0</v>
      </c>
      <c r="AO102" s="99">
        <f t="shared" si="7"/>
        <v>0</v>
      </c>
      <c r="AP102" s="99">
        <f>SUMIFS(通讯通路门店!$K:$K,通讯通路门店!$S:$S,$G102)</f>
        <v>0</v>
      </c>
      <c r="AQ102" s="83"/>
      <c r="AR102" s="99">
        <f>SUMIFS(通讯通路门店!$T:$T,通讯通路门店!$S:$S,$G102)</f>
        <v>0</v>
      </c>
      <c r="AS102" s="99">
        <f>SUMIFS(通讯通路门店!$U:$U,通讯通路门店!$S:$S,$G102)</f>
        <v>0</v>
      </c>
      <c r="AT102" s="99">
        <f>SUMIFS(通讯通路门店!$V:$V,通讯通路门店!$S:$S,$G102)</f>
        <v>0</v>
      </c>
      <c r="AU102" s="99">
        <f>SUMIFS(通讯通路门店!$W:$W,通讯通路门店!$S:$S,$G102)</f>
        <v>0</v>
      </c>
      <c r="AV102" s="99">
        <f>SUMIFS(通讯通路门店!$Z:$Z,通讯通路门店!$S:$S,$G102)</f>
        <v>0</v>
      </c>
      <c r="AW102" s="99">
        <f>SUMIFS(通讯通路门店!$AB:$AB,通讯通路门店!$S:$S,$G102)</f>
        <v>0</v>
      </c>
      <c r="AX102" s="99">
        <f>SUMIFS(通讯通路门店!$X:$X,通讯通路门店!$S:$S,$G102)</f>
        <v>0</v>
      </c>
      <c r="AY102" s="99">
        <f>SUMIFS(通讯通路门店!$Y:$Y,通讯通路门店!$S:$S,$G102)</f>
        <v>0</v>
      </c>
      <c r="AZ102" s="99">
        <f>SUMIFS(通讯通路门店!$AA:$AA,通讯通路门店!$S:$S,$G102)</f>
        <v>0</v>
      </c>
      <c r="BA102" s="99">
        <f t="shared" si="8"/>
        <v>0</v>
      </c>
      <c r="BB102" s="99">
        <f t="shared" si="9"/>
        <v>0</v>
      </c>
      <c r="BC102" s="99">
        <f>SUMIFS(通讯通路门店!$W:$W,通讯通路门店!$S:$S,$G102,通讯通路门店!$J:$J,"荣耀体验店")+SUMIFS(通讯通路门店!$W:$W,通讯通路门店!$S:$S,$G102,通讯通路门店!$J:$J,"荣耀授权专卖店")</f>
        <v>0</v>
      </c>
      <c r="BD102" s="99">
        <f>SUMIFS(通讯通路门店!$Z:$Z,通讯通路门店!$S:$S,$G102,通讯通路门店!$J:$J,"VIVO体验店")</f>
        <v>0</v>
      </c>
      <c r="BE102" s="99">
        <f>SUMIFS(通讯通路门店!$AB:$AB,通讯通路门店!$S:$S,$G102,通讯通路门店!$J:$J,"OPPO体验店")</f>
        <v>0</v>
      </c>
      <c r="BF102" s="99">
        <f>SUMIFS(通讯通路门店!$X:$X,通讯通路门店!$S:$S,$G102,通讯通路门店!$J:$J,"华为授权体验店")+SUMIFS(通讯通路门店!$AA:$AA,通讯通路门店!$S:$S,$G102,通讯通路门店!$J:$J,"华为堡垒店")</f>
        <v>0</v>
      </c>
      <c r="BG102" s="99">
        <f>SUMIFS(通讯通路门店!$Y:$Y,通讯通路门店!$S:$S,$G102,通讯通路门店!$J:$J,"小米体验店")</f>
        <v>0</v>
      </c>
      <c r="BH102" s="99">
        <f>SUMIFS(通讯通路门店!$AA:$AA,通讯通路门店!$S:$S,$G102,通讯通路门店!$J:$J,"苹果体验店")</f>
        <v>0</v>
      </c>
      <c r="BI102" s="99">
        <f>SUMIFS(通讯通路门店!$K:$K,通讯通路门店!$S:$S,$G102,通讯通路门店!$J:$J,"其他品牌专卖店")</f>
        <v>0</v>
      </c>
      <c r="BJ102" s="99">
        <f>SUMIFS(通讯通路门店!$AC:$AC,通讯通路门店!$S:$S,$G102)</f>
        <v>0</v>
      </c>
      <c r="BK102" s="99">
        <f>SUMIFS(通讯通路门店!$AD:$AD,通讯通路门店!$S:$S,$G102)</f>
        <v>0</v>
      </c>
      <c r="BL102" s="99">
        <f>SUMIFS(通讯通路门店!$AE:$AE,通讯通路门店!$S:$S,$G102)</f>
        <v>0</v>
      </c>
      <c r="BM102" s="99">
        <f>SUMIFS(通讯通路门店!$AF:$AF,通讯通路门店!$S:$S,$G102)</f>
        <v>0</v>
      </c>
      <c r="BN102" s="99">
        <f>SUMIFS(通讯通路门店!$AG:$AG,通讯通路门店!$S:$S,$G102)</f>
        <v>0</v>
      </c>
      <c r="BO102" s="99">
        <f>SUMIFS(通讯通路门店!$AH:$AH,通讯通路门店!$S:$S,$G102)</f>
        <v>0</v>
      </c>
      <c r="BP102" s="99">
        <f>SUMIFS(通讯通路门店!$AI:$AI,通讯通路门店!$S:$S,$G102)</f>
        <v>0</v>
      </c>
      <c r="BQ102" s="83"/>
    </row>
    <row r="103" spans="1:69">
      <c r="A103" s="99" t="str">
        <f>IFERROR(_xlfn.XLOOKUP($G103,通讯通路门店!$S$4:$S$993931,通讯通路门店!$A$4:$A$993931,0,0),"")</f>
        <v/>
      </c>
      <c r="B103" s="99" t="str">
        <f>IFERROR(_xlfn.XLOOKUP($G103,通讯通路门店!$S$4:$S$993931,通讯通路门店!$B$4:$B$993931,0,0),"")</f>
        <v/>
      </c>
      <c r="C103" s="99" t="str">
        <f>IFERROR(_xlfn.XLOOKUP($G103,通讯通路门店!$S$4:$S$993931,通讯通路门店!$C$4:$C$993931,0,0),"")</f>
        <v/>
      </c>
      <c r="D103" s="99" t="str">
        <f>IFERROR(_xlfn.XLOOKUP($G103,通讯通路门店!$S$4:$S$993931,通讯通路门店!$D$4:$D$993931,0,0),"")</f>
        <v/>
      </c>
      <c r="E103" s="83"/>
      <c r="F103" s="83"/>
      <c r="G103" s="101" t="e">
        <v>#N/A</v>
      </c>
      <c r="H103" s="102" t="str">
        <f>IFERROR(_xlfn.XLOOKUP($G103,通讯通路门店!$S$4:$S$993931,通讯通路门店!$R$4:$R$993931,0,0),"")</f>
        <v/>
      </c>
      <c r="I103" s="83"/>
      <c r="J103" s="83"/>
      <c r="K103" s="83"/>
      <c r="L103" s="83"/>
      <c r="M103" s="83"/>
      <c r="N103" s="83"/>
      <c r="O103" s="83"/>
      <c r="P103" s="83"/>
      <c r="Q103" s="83"/>
      <c r="R103" s="83"/>
      <c r="S103" s="83"/>
      <c r="T103" s="83"/>
      <c r="U103" s="99">
        <f>COUNTIF(通讯通路门店!$S:$S,$G103)</f>
        <v>0</v>
      </c>
      <c r="V103" s="99">
        <f>COUNTIFS(通讯通路门店!$S:$S,$G103,通讯通路门店!$J:$J,"综合卖场")</f>
        <v>0</v>
      </c>
      <c r="W103" s="99">
        <f>SUMIFS(通讯通路门店!$AJ:$AJ,通讯通路门店!$S:$S,通讯客户沙盘!$G103)</f>
        <v>0</v>
      </c>
      <c r="X103" s="99">
        <f t="shared" si="5"/>
        <v>0</v>
      </c>
      <c r="Y103" s="99">
        <f>COUNTIFS(通讯通路门店!$S:$S,$G103,通讯通路门店!$J:$J,"荣耀体验店")+COUNTIFS(通讯通路门店!$S:$S,$G103,通讯通路门店!$J:$J,"荣耀授权专卖店")</f>
        <v>0</v>
      </c>
      <c r="Z103" s="99">
        <f>COUNTIFS(通讯通路门店!$S:$S,$G103,通讯通路门店!$J:$J,"VIVO体验店")</f>
        <v>0</v>
      </c>
      <c r="AA103" s="99">
        <f>COUNTIFS(通讯通路门店!$S:$S,$G103,通讯通路门店!$J:$J,"OPPO体验店")</f>
        <v>0</v>
      </c>
      <c r="AB103" s="99">
        <f>COUNTIFS(通讯通路门店!$S:$S,$G103,通讯通路门店!$J:$J,"华为授权体验店")+COUNTIFS(通讯通路门店!$S:$S,$G103,通讯通路门店!$J:$J,"华为堡垒店")</f>
        <v>0</v>
      </c>
      <c r="AC103" s="99">
        <f>COUNTIFS(通讯通路门店!$S:$S,$G103,通讯通路门店!$J:$J,"小米体验店")</f>
        <v>0</v>
      </c>
      <c r="AD103" s="99">
        <f>COUNTIFS(通讯通路门店!$S:$S,$G103,通讯通路门店!$J:$J,"苹果体验店")</f>
        <v>0</v>
      </c>
      <c r="AE103" s="99">
        <f>COUNTIFS(通讯通路门店!$S:$S,$G103,通讯通路门店!$J:$J,"其他品牌专卖店")</f>
        <v>0</v>
      </c>
      <c r="AF103" s="99">
        <f>SUMIFS(通讯通路门店!$BI:$BI,通讯通路门店!$S:$S,$G103)</f>
        <v>0</v>
      </c>
      <c r="AG103" s="99">
        <f>SUMIFS(通讯通路门店!$BH:$BH,通讯通路门店!$S:$S,$G103)</f>
        <v>0</v>
      </c>
      <c r="AH103" s="99">
        <f t="shared" si="6"/>
        <v>0</v>
      </c>
      <c r="AI103" s="99">
        <f>SUMIFS(通讯通路门店!$BB:$BB,通讯通路门店!$S:$S,$G103)</f>
        <v>0</v>
      </c>
      <c r="AJ103" s="99">
        <f>SUMIFS(通讯通路门店!$BE:$BE,通讯通路门店!$S:$S,$G103)</f>
        <v>0</v>
      </c>
      <c r="AK103" s="99">
        <f>SUMIFS(通讯通路门店!$BG:$BG,通讯通路门店!$S:$S,$G103)</f>
        <v>0</v>
      </c>
      <c r="AL103" s="99">
        <f>SUMIFS(通讯通路门店!$BC:$BC,通讯通路门店!$S:$S,$G103)</f>
        <v>0</v>
      </c>
      <c r="AM103" s="99">
        <f>SUMIFS(通讯通路门店!$BD:$BD,通讯通路门店!$S:$S,$G103)</f>
        <v>0</v>
      </c>
      <c r="AN103" s="99">
        <f>SUMIFS(通讯通路门店!$BF:$BF,通讯通路门店!$S:$S,$G103)</f>
        <v>0</v>
      </c>
      <c r="AO103" s="99">
        <f t="shared" si="7"/>
        <v>0</v>
      </c>
      <c r="AP103" s="99">
        <f>SUMIFS(通讯通路门店!$K:$K,通讯通路门店!$S:$S,$G103)</f>
        <v>0</v>
      </c>
      <c r="AQ103" s="83"/>
      <c r="AR103" s="99">
        <f>SUMIFS(通讯通路门店!$T:$T,通讯通路门店!$S:$S,$G103)</f>
        <v>0</v>
      </c>
      <c r="AS103" s="99">
        <f>SUMIFS(通讯通路门店!$U:$U,通讯通路门店!$S:$S,$G103)</f>
        <v>0</v>
      </c>
      <c r="AT103" s="99">
        <f>SUMIFS(通讯通路门店!$V:$V,通讯通路门店!$S:$S,$G103)</f>
        <v>0</v>
      </c>
      <c r="AU103" s="99">
        <f>SUMIFS(通讯通路门店!$W:$W,通讯通路门店!$S:$S,$G103)</f>
        <v>0</v>
      </c>
      <c r="AV103" s="99">
        <f>SUMIFS(通讯通路门店!$Z:$Z,通讯通路门店!$S:$S,$G103)</f>
        <v>0</v>
      </c>
      <c r="AW103" s="99">
        <f>SUMIFS(通讯通路门店!$AB:$AB,通讯通路门店!$S:$S,$G103)</f>
        <v>0</v>
      </c>
      <c r="AX103" s="99">
        <f>SUMIFS(通讯通路门店!$X:$X,通讯通路门店!$S:$S,$G103)</f>
        <v>0</v>
      </c>
      <c r="AY103" s="99">
        <f>SUMIFS(通讯通路门店!$Y:$Y,通讯通路门店!$S:$S,$G103)</f>
        <v>0</v>
      </c>
      <c r="AZ103" s="99">
        <f>SUMIFS(通讯通路门店!$AA:$AA,通讯通路门店!$S:$S,$G103)</f>
        <v>0</v>
      </c>
      <c r="BA103" s="99">
        <f t="shared" si="8"/>
        <v>0</v>
      </c>
      <c r="BB103" s="99">
        <f t="shared" si="9"/>
        <v>0</v>
      </c>
      <c r="BC103" s="99">
        <f>SUMIFS(通讯通路门店!$W:$W,通讯通路门店!$S:$S,$G103,通讯通路门店!$J:$J,"荣耀体验店")+SUMIFS(通讯通路门店!$W:$W,通讯通路门店!$S:$S,$G103,通讯通路门店!$J:$J,"荣耀授权专卖店")</f>
        <v>0</v>
      </c>
      <c r="BD103" s="99">
        <f>SUMIFS(通讯通路门店!$Z:$Z,通讯通路门店!$S:$S,$G103,通讯通路门店!$J:$J,"VIVO体验店")</f>
        <v>0</v>
      </c>
      <c r="BE103" s="99">
        <f>SUMIFS(通讯通路门店!$AB:$AB,通讯通路门店!$S:$S,$G103,通讯通路门店!$J:$J,"OPPO体验店")</f>
        <v>0</v>
      </c>
      <c r="BF103" s="99">
        <f>SUMIFS(通讯通路门店!$X:$X,通讯通路门店!$S:$S,$G103,通讯通路门店!$J:$J,"华为授权体验店")+SUMIFS(通讯通路门店!$AA:$AA,通讯通路门店!$S:$S,$G103,通讯通路门店!$J:$J,"华为堡垒店")</f>
        <v>0</v>
      </c>
      <c r="BG103" s="99">
        <f>SUMIFS(通讯通路门店!$Y:$Y,通讯通路门店!$S:$S,$G103,通讯通路门店!$J:$J,"小米体验店")</f>
        <v>0</v>
      </c>
      <c r="BH103" s="99">
        <f>SUMIFS(通讯通路门店!$AA:$AA,通讯通路门店!$S:$S,$G103,通讯通路门店!$J:$J,"苹果体验店")</f>
        <v>0</v>
      </c>
      <c r="BI103" s="99">
        <f>SUMIFS(通讯通路门店!$K:$K,通讯通路门店!$S:$S,$G103,通讯通路门店!$J:$J,"其他品牌专卖店")</f>
        <v>0</v>
      </c>
      <c r="BJ103" s="99">
        <f>SUMIFS(通讯通路门店!$AC:$AC,通讯通路门店!$S:$S,$G103)</f>
        <v>0</v>
      </c>
      <c r="BK103" s="99">
        <f>SUMIFS(通讯通路门店!$AD:$AD,通讯通路门店!$S:$S,$G103)</f>
        <v>0</v>
      </c>
      <c r="BL103" s="99">
        <f>SUMIFS(通讯通路门店!$AE:$AE,通讯通路门店!$S:$S,$G103)</f>
        <v>0</v>
      </c>
      <c r="BM103" s="99">
        <f>SUMIFS(通讯通路门店!$AF:$AF,通讯通路门店!$S:$S,$G103)</f>
        <v>0</v>
      </c>
      <c r="BN103" s="99">
        <f>SUMIFS(通讯通路门店!$AG:$AG,通讯通路门店!$S:$S,$G103)</f>
        <v>0</v>
      </c>
      <c r="BO103" s="99">
        <f>SUMIFS(通讯通路门店!$AH:$AH,通讯通路门店!$S:$S,$G103)</f>
        <v>0</v>
      </c>
      <c r="BP103" s="99">
        <f>SUMIFS(通讯通路门店!$AI:$AI,通讯通路门店!$S:$S,$G103)</f>
        <v>0</v>
      </c>
      <c r="BQ103" s="83"/>
    </row>
    <row r="104" spans="1:69">
      <c r="A104" s="99" t="str">
        <f>IFERROR(_xlfn.XLOOKUP($G104,通讯通路门店!$S$4:$S$993931,通讯通路门店!$A$4:$A$993931,0,0),"")</f>
        <v/>
      </c>
      <c r="B104" s="99" t="str">
        <f>IFERROR(_xlfn.XLOOKUP($G104,通讯通路门店!$S$4:$S$993931,通讯通路门店!$B$4:$B$993931,0,0),"")</f>
        <v/>
      </c>
      <c r="C104" s="99" t="str">
        <f>IFERROR(_xlfn.XLOOKUP($G104,通讯通路门店!$S$4:$S$993931,通讯通路门店!$C$4:$C$993931,0,0),"")</f>
        <v/>
      </c>
      <c r="D104" s="99" t="str">
        <f>IFERROR(_xlfn.XLOOKUP($G104,通讯通路门店!$S$4:$S$993931,通讯通路门店!$D$4:$D$993931,0,0),"")</f>
        <v/>
      </c>
      <c r="E104" s="83"/>
      <c r="F104" s="83"/>
      <c r="G104" s="101" t="e">
        <v>#N/A</v>
      </c>
      <c r="H104" s="102" t="str">
        <f>IFERROR(_xlfn.XLOOKUP($G104,通讯通路门店!$S$4:$S$993931,通讯通路门店!$R$4:$R$993931,0,0),"")</f>
        <v/>
      </c>
      <c r="I104" s="83"/>
      <c r="J104" s="83"/>
      <c r="K104" s="83"/>
      <c r="L104" s="83"/>
      <c r="M104" s="83"/>
      <c r="N104" s="83"/>
      <c r="O104" s="83"/>
      <c r="P104" s="83"/>
      <c r="Q104" s="83"/>
      <c r="R104" s="83"/>
      <c r="S104" s="83"/>
      <c r="T104" s="83"/>
      <c r="U104" s="99">
        <f>COUNTIF(通讯通路门店!$S:$S,$G104)</f>
        <v>0</v>
      </c>
      <c r="V104" s="99">
        <f>COUNTIFS(通讯通路门店!$S:$S,$G104,通讯通路门店!$J:$J,"综合卖场")</f>
        <v>0</v>
      </c>
      <c r="W104" s="99">
        <f>SUMIFS(通讯通路门店!$AJ:$AJ,通讯通路门店!$S:$S,通讯客户沙盘!$G104)</f>
        <v>0</v>
      </c>
      <c r="X104" s="99">
        <f t="shared" si="5"/>
        <v>0</v>
      </c>
      <c r="Y104" s="99">
        <f>COUNTIFS(通讯通路门店!$S:$S,$G104,通讯通路门店!$J:$J,"荣耀体验店")+COUNTIFS(通讯通路门店!$S:$S,$G104,通讯通路门店!$J:$J,"荣耀授权专卖店")</f>
        <v>0</v>
      </c>
      <c r="Z104" s="99">
        <f>COUNTIFS(通讯通路门店!$S:$S,$G104,通讯通路门店!$J:$J,"VIVO体验店")</f>
        <v>0</v>
      </c>
      <c r="AA104" s="99">
        <f>COUNTIFS(通讯通路门店!$S:$S,$G104,通讯通路门店!$J:$J,"OPPO体验店")</f>
        <v>0</v>
      </c>
      <c r="AB104" s="99">
        <f>COUNTIFS(通讯通路门店!$S:$S,$G104,通讯通路门店!$J:$J,"华为授权体验店")+COUNTIFS(通讯通路门店!$S:$S,$G104,通讯通路门店!$J:$J,"华为堡垒店")</f>
        <v>0</v>
      </c>
      <c r="AC104" s="99">
        <f>COUNTIFS(通讯通路门店!$S:$S,$G104,通讯通路门店!$J:$J,"小米体验店")</f>
        <v>0</v>
      </c>
      <c r="AD104" s="99">
        <f>COUNTIFS(通讯通路门店!$S:$S,$G104,通讯通路门店!$J:$J,"苹果体验店")</f>
        <v>0</v>
      </c>
      <c r="AE104" s="99">
        <f>COUNTIFS(通讯通路门店!$S:$S,$G104,通讯通路门店!$J:$J,"其他品牌专卖店")</f>
        <v>0</v>
      </c>
      <c r="AF104" s="99">
        <f>SUMIFS(通讯通路门店!$BI:$BI,通讯通路门店!$S:$S,$G104)</f>
        <v>0</v>
      </c>
      <c r="AG104" s="99">
        <f>SUMIFS(通讯通路门店!$BH:$BH,通讯通路门店!$S:$S,$G104)</f>
        <v>0</v>
      </c>
      <c r="AH104" s="99">
        <f t="shared" si="6"/>
        <v>0</v>
      </c>
      <c r="AI104" s="99">
        <f>SUMIFS(通讯通路门店!$BB:$BB,通讯通路门店!$S:$S,$G104)</f>
        <v>0</v>
      </c>
      <c r="AJ104" s="99">
        <f>SUMIFS(通讯通路门店!$BE:$BE,通讯通路门店!$S:$S,$G104)</f>
        <v>0</v>
      </c>
      <c r="AK104" s="99">
        <f>SUMIFS(通讯通路门店!$BG:$BG,通讯通路门店!$S:$S,$G104)</f>
        <v>0</v>
      </c>
      <c r="AL104" s="99">
        <f>SUMIFS(通讯通路门店!$BC:$BC,通讯通路门店!$S:$S,$G104)</f>
        <v>0</v>
      </c>
      <c r="AM104" s="99">
        <f>SUMIFS(通讯通路门店!$BD:$BD,通讯通路门店!$S:$S,$G104)</f>
        <v>0</v>
      </c>
      <c r="AN104" s="99">
        <f>SUMIFS(通讯通路门店!$BF:$BF,通讯通路门店!$S:$S,$G104)</f>
        <v>0</v>
      </c>
      <c r="AO104" s="99">
        <f t="shared" si="7"/>
        <v>0</v>
      </c>
      <c r="AP104" s="99">
        <f>SUMIFS(通讯通路门店!$K:$K,通讯通路门店!$S:$S,$G104)</f>
        <v>0</v>
      </c>
      <c r="AQ104" s="83"/>
      <c r="AR104" s="99">
        <f>SUMIFS(通讯通路门店!$T:$T,通讯通路门店!$S:$S,$G104)</f>
        <v>0</v>
      </c>
      <c r="AS104" s="99">
        <f>SUMIFS(通讯通路门店!$U:$U,通讯通路门店!$S:$S,$G104)</f>
        <v>0</v>
      </c>
      <c r="AT104" s="99">
        <f>SUMIFS(通讯通路门店!$V:$V,通讯通路门店!$S:$S,$G104)</f>
        <v>0</v>
      </c>
      <c r="AU104" s="99">
        <f>SUMIFS(通讯通路门店!$W:$W,通讯通路门店!$S:$S,$G104)</f>
        <v>0</v>
      </c>
      <c r="AV104" s="99">
        <f>SUMIFS(通讯通路门店!$Z:$Z,通讯通路门店!$S:$S,$G104)</f>
        <v>0</v>
      </c>
      <c r="AW104" s="99">
        <f>SUMIFS(通讯通路门店!$AB:$AB,通讯通路门店!$S:$S,$G104)</f>
        <v>0</v>
      </c>
      <c r="AX104" s="99">
        <f>SUMIFS(通讯通路门店!$X:$X,通讯通路门店!$S:$S,$G104)</f>
        <v>0</v>
      </c>
      <c r="AY104" s="99">
        <f>SUMIFS(通讯通路门店!$Y:$Y,通讯通路门店!$S:$S,$G104)</f>
        <v>0</v>
      </c>
      <c r="AZ104" s="99">
        <f>SUMIFS(通讯通路门店!$AA:$AA,通讯通路门店!$S:$S,$G104)</f>
        <v>0</v>
      </c>
      <c r="BA104" s="99">
        <f t="shared" si="8"/>
        <v>0</v>
      </c>
      <c r="BB104" s="99">
        <f t="shared" si="9"/>
        <v>0</v>
      </c>
      <c r="BC104" s="99">
        <f>SUMIFS(通讯通路门店!$W:$W,通讯通路门店!$S:$S,$G104,通讯通路门店!$J:$J,"荣耀体验店")+SUMIFS(通讯通路门店!$W:$W,通讯通路门店!$S:$S,$G104,通讯通路门店!$J:$J,"荣耀授权专卖店")</f>
        <v>0</v>
      </c>
      <c r="BD104" s="99">
        <f>SUMIFS(通讯通路门店!$Z:$Z,通讯通路门店!$S:$S,$G104,通讯通路门店!$J:$J,"VIVO体验店")</f>
        <v>0</v>
      </c>
      <c r="BE104" s="99">
        <f>SUMIFS(通讯通路门店!$AB:$AB,通讯通路门店!$S:$S,$G104,通讯通路门店!$J:$J,"OPPO体验店")</f>
        <v>0</v>
      </c>
      <c r="BF104" s="99">
        <f>SUMIFS(通讯通路门店!$X:$X,通讯通路门店!$S:$S,$G104,通讯通路门店!$J:$J,"华为授权体验店")+SUMIFS(通讯通路门店!$AA:$AA,通讯通路门店!$S:$S,$G104,通讯通路门店!$J:$J,"华为堡垒店")</f>
        <v>0</v>
      </c>
      <c r="BG104" s="99">
        <f>SUMIFS(通讯通路门店!$Y:$Y,通讯通路门店!$S:$S,$G104,通讯通路门店!$J:$J,"小米体验店")</f>
        <v>0</v>
      </c>
      <c r="BH104" s="99">
        <f>SUMIFS(通讯通路门店!$AA:$AA,通讯通路门店!$S:$S,$G104,通讯通路门店!$J:$J,"苹果体验店")</f>
        <v>0</v>
      </c>
      <c r="BI104" s="99">
        <f>SUMIFS(通讯通路门店!$K:$K,通讯通路门店!$S:$S,$G104,通讯通路门店!$J:$J,"其他品牌专卖店")</f>
        <v>0</v>
      </c>
      <c r="BJ104" s="99">
        <f>SUMIFS(通讯通路门店!$AC:$AC,通讯通路门店!$S:$S,$G104)</f>
        <v>0</v>
      </c>
      <c r="BK104" s="99">
        <f>SUMIFS(通讯通路门店!$AD:$AD,通讯通路门店!$S:$S,$G104)</f>
        <v>0</v>
      </c>
      <c r="BL104" s="99">
        <f>SUMIFS(通讯通路门店!$AE:$AE,通讯通路门店!$S:$S,$G104)</f>
        <v>0</v>
      </c>
      <c r="BM104" s="99">
        <f>SUMIFS(通讯通路门店!$AF:$AF,通讯通路门店!$S:$S,$G104)</f>
        <v>0</v>
      </c>
      <c r="BN104" s="99">
        <f>SUMIFS(通讯通路门店!$AG:$AG,通讯通路门店!$S:$S,$G104)</f>
        <v>0</v>
      </c>
      <c r="BO104" s="99">
        <f>SUMIFS(通讯通路门店!$AH:$AH,通讯通路门店!$S:$S,$G104)</f>
        <v>0</v>
      </c>
      <c r="BP104" s="99">
        <f>SUMIFS(通讯通路门店!$AI:$AI,通讯通路门店!$S:$S,$G104)</f>
        <v>0</v>
      </c>
      <c r="BQ104" s="83"/>
    </row>
    <row r="105" spans="1:69">
      <c r="A105" s="99" t="str">
        <f>IFERROR(_xlfn.XLOOKUP($G105,通讯通路门店!$S$4:$S$993931,通讯通路门店!$A$4:$A$993931,0,0),"")</f>
        <v/>
      </c>
      <c r="B105" s="99" t="str">
        <f>IFERROR(_xlfn.XLOOKUP($G105,通讯通路门店!$S$4:$S$993931,通讯通路门店!$B$4:$B$993931,0,0),"")</f>
        <v/>
      </c>
      <c r="C105" s="99" t="str">
        <f>IFERROR(_xlfn.XLOOKUP($G105,通讯通路门店!$S$4:$S$993931,通讯通路门店!$C$4:$C$993931,0,0),"")</f>
        <v/>
      </c>
      <c r="D105" s="99" t="str">
        <f>IFERROR(_xlfn.XLOOKUP($G105,通讯通路门店!$S$4:$S$993931,通讯通路门店!$D$4:$D$993931,0,0),"")</f>
        <v/>
      </c>
      <c r="E105" s="83"/>
      <c r="F105" s="83"/>
      <c r="G105" s="101" t="e">
        <v>#N/A</v>
      </c>
      <c r="H105" s="102" t="str">
        <f>IFERROR(_xlfn.XLOOKUP($G105,通讯通路门店!$S$4:$S$993931,通讯通路门店!$R$4:$R$993931,0,0),"")</f>
        <v/>
      </c>
      <c r="I105" s="83"/>
      <c r="J105" s="83"/>
      <c r="K105" s="83"/>
      <c r="L105" s="83"/>
      <c r="M105" s="83"/>
      <c r="N105" s="83"/>
      <c r="O105" s="83"/>
      <c r="P105" s="83"/>
      <c r="Q105" s="83"/>
      <c r="R105" s="83"/>
      <c r="S105" s="83"/>
      <c r="T105" s="83"/>
      <c r="U105" s="99">
        <f>COUNTIF(通讯通路门店!$S:$S,$G105)</f>
        <v>0</v>
      </c>
      <c r="V105" s="99">
        <f>COUNTIFS(通讯通路门店!$S:$S,$G105,通讯通路门店!$J:$J,"综合卖场")</f>
        <v>0</v>
      </c>
      <c r="W105" s="99">
        <f>SUMIFS(通讯通路门店!$AJ:$AJ,通讯通路门店!$S:$S,通讯客户沙盘!$G105)</f>
        <v>0</v>
      </c>
      <c r="X105" s="99">
        <f t="shared" si="5"/>
        <v>0</v>
      </c>
      <c r="Y105" s="99">
        <f>COUNTIFS(通讯通路门店!$S:$S,$G105,通讯通路门店!$J:$J,"荣耀体验店")+COUNTIFS(通讯通路门店!$S:$S,$G105,通讯通路门店!$J:$J,"荣耀授权专卖店")</f>
        <v>0</v>
      </c>
      <c r="Z105" s="99">
        <f>COUNTIFS(通讯通路门店!$S:$S,$G105,通讯通路门店!$J:$J,"VIVO体验店")</f>
        <v>0</v>
      </c>
      <c r="AA105" s="99">
        <f>COUNTIFS(通讯通路门店!$S:$S,$G105,通讯通路门店!$J:$J,"OPPO体验店")</f>
        <v>0</v>
      </c>
      <c r="AB105" s="99">
        <f>COUNTIFS(通讯通路门店!$S:$S,$G105,通讯通路门店!$J:$J,"华为授权体验店")+COUNTIFS(通讯通路门店!$S:$S,$G105,通讯通路门店!$J:$J,"华为堡垒店")</f>
        <v>0</v>
      </c>
      <c r="AC105" s="99">
        <f>COUNTIFS(通讯通路门店!$S:$S,$G105,通讯通路门店!$J:$J,"小米体验店")</f>
        <v>0</v>
      </c>
      <c r="AD105" s="99">
        <f>COUNTIFS(通讯通路门店!$S:$S,$G105,通讯通路门店!$J:$J,"苹果体验店")</f>
        <v>0</v>
      </c>
      <c r="AE105" s="99">
        <f>COUNTIFS(通讯通路门店!$S:$S,$G105,通讯通路门店!$J:$J,"其他品牌专卖店")</f>
        <v>0</v>
      </c>
      <c r="AF105" s="99">
        <f>SUMIFS(通讯通路门店!$BI:$BI,通讯通路门店!$S:$S,$G105)</f>
        <v>0</v>
      </c>
      <c r="AG105" s="99">
        <f>SUMIFS(通讯通路门店!$BH:$BH,通讯通路门店!$S:$S,$G105)</f>
        <v>0</v>
      </c>
      <c r="AH105" s="99">
        <f t="shared" si="6"/>
        <v>0</v>
      </c>
      <c r="AI105" s="99">
        <f>SUMIFS(通讯通路门店!$BB:$BB,通讯通路门店!$S:$S,$G105)</f>
        <v>0</v>
      </c>
      <c r="AJ105" s="99">
        <f>SUMIFS(通讯通路门店!$BE:$BE,通讯通路门店!$S:$S,$G105)</f>
        <v>0</v>
      </c>
      <c r="AK105" s="99">
        <f>SUMIFS(通讯通路门店!$BG:$BG,通讯通路门店!$S:$S,$G105)</f>
        <v>0</v>
      </c>
      <c r="AL105" s="99">
        <f>SUMIFS(通讯通路门店!$BC:$BC,通讯通路门店!$S:$S,$G105)</f>
        <v>0</v>
      </c>
      <c r="AM105" s="99">
        <f>SUMIFS(通讯通路门店!$BD:$BD,通讯通路门店!$S:$S,$G105)</f>
        <v>0</v>
      </c>
      <c r="AN105" s="99">
        <f>SUMIFS(通讯通路门店!$BF:$BF,通讯通路门店!$S:$S,$G105)</f>
        <v>0</v>
      </c>
      <c r="AO105" s="99">
        <f t="shared" si="7"/>
        <v>0</v>
      </c>
      <c r="AP105" s="99">
        <f>SUMIFS(通讯通路门店!$K:$K,通讯通路门店!$S:$S,$G105)</f>
        <v>0</v>
      </c>
      <c r="AQ105" s="83"/>
      <c r="AR105" s="99">
        <f>SUMIFS(通讯通路门店!$T:$T,通讯通路门店!$S:$S,$G105)</f>
        <v>0</v>
      </c>
      <c r="AS105" s="99">
        <f>SUMIFS(通讯通路门店!$U:$U,通讯通路门店!$S:$S,$G105)</f>
        <v>0</v>
      </c>
      <c r="AT105" s="99">
        <f>SUMIFS(通讯通路门店!$V:$V,通讯通路门店!$S:$S,$G105)</f>
        <v>0</v>
      </c>
      <c r="AU105" s="99">
        <f>SUMIFS(通讯通路门店!$W:$W,通讯通路门店!$S:$S,$G105)</f>
        <v>0</v>
      </c>
      <c r="AV105" s="99">
        <f>SUMIFS(通讯通路门店!$Z:$Z,通讯通路门店!$S:$S,$G105)</f>
        <v>0</v>
      </c>
      <c r="AW105" s="99">
        <f>SUMIFS(通讯通路门店!$AB:$AB,通讯通路门店!$S:$S,$G105)</f>
        <v>0</v>
      </c>
      <c r="AX105" s="99">
        <f>SUMIFS(通讯通路门店!$X:$X,通讯通路门店!$S:$S,$G105)</f>
        <v>0</v>
      </c>
      <c r="AY105" s="99">
        <f>SUMIFS(通讯通路门店!$Y:$Y,通讯通路门店!$S:$S,$G105)</f>
        <v>0</v>
      </c>
      <c r="AZ105" s="99">
        <f>SUMIFS(通讯通路门店!$AA:$AA,通讯通路门店!$S:$S,$G105)</f>
        <v>0</v>
      </c>
      <c r="BA105" s="99">
        <f t="shared" si="8"/>
        <v>0</v>
      </c>
      <c r="BB105" s="99">
        <f t="shared" si="9"/>
        <v>0</v>
      </c>
      <c r="BC105" s="99">
        <f>SUMIFS(通讯通路门店!$W:$W,通讯通路门店!$S:$S,$G105,通讯通路门店!$J:$J,"荣耀体验店")+SUMIFS(通讯通路门店!$W:$W,通讯通路门店!$S:$S,$G105,通讯通路门店!$J:$J,"荣耀授权专卖店")</f>
        <v>0</v>
      </c>
      <c r="BD105" s="99">
        <f>SUMIFS(通讯通路门店!$Z:$Z,通讯通路门店!$S:$S,$G105,通讯通路门店!$J:$J,"VIVO体验店")</f>
        <v>0</v>
      </c>
      <c r="BE105" s="99">
        <f>SUMIFS(通讯通路门店!$AB:$AB,通讯通路门店!$S:$S,$G105,通讯通路门店!$J:$J,"OPPO体验店")</f>
        <v>0</v>
      </c>
      <c r="BF105" s="99">
        <f>SUMIFS(通讯通路门店!$X:$X,通讯通路门店!$S:$S,$G105,通讯通路门店!$J:$J,"华为授权体验店")+SUMIFS(通讯通路门店!$AA:$AA,通讯通路门店!$S:$S,$G105,通讯通路门店!$J:$J,"华为堡垒店")</f>
        <v>0</v>
      </c>
      <c r="BG105" s="99">
        <f>SUMIFS(通讯通路门店!$Y:$Y,通讯通路门店!$S:$S,$G105,通讯通路门店!$J:$J,"小米体验店")</f>
        <v>0</v>
      </c>
      <c r="BH105" s="99">
        <f>SUMIFS(通讯通路门店!$AA:$AA,通讯通路门店!$S:$S,$G105,通讯通路门店!$J:$J,"苹果体验店")</f>
        <v>0</v>
      </c>
      <c r="BI105" s="99">
        <f>SUMIFS(通讯通路门店!$K:$K,通讯通路门店!$S:$S,$G105,通讯通路门店!$J:$J,"其他品牌专卖店")</f>
        <v>0</v>
      </c>
      <c r="BJ105" s="99">
        <f>SUMIFS(通讯通路门店!$AC:$AC,通讯通路门店!$S:$S,$G105)</f>
        <v>0</v>
      </c>
      <c r="BK105" s="99">
        <f>SUMIFS(通讯通路门店!$AD:$AD,通讯通路门店!$S:$S,$G105)</f>
        <v>0</v>
      </c>
      <c r="BL105" s="99">
        <f>SUMIFS(通讯通路门店!$AE:$AE,通讯通路门店!$S:$S,$G105)</f>
        <v>0</v>
      </c>
      <c r="BM105" s="99">
        <f>SUMIFS(通讯通路门店!$AF:$AF,通讯通路门店!$S:$S,$G105)</f>
        <v>0</v>
      </c>
      <c r="BN105" s="99">
        <f>SUMIFS(通讯通路门店!$AG:$AG,通讯通路门店!$S:$S,$G105)</f>
        <v>0</v>
      </c>
      <c r="BO105" s="99">
        <f>SUMIFS(通讯通路门店!$AH:$AH,通讯通路门店!$S:$S,$G105)</f>
        <v>0</v>
      </c>
      <c r="BP105" s="99">
        <f>SUMIFS(通讯通路门店!$AI:$AI,通讯通路门店!$S:$S,$G105)</f>
        <v>0</v>
      </c>
      <c r="BQ105" s="83"/>
    </row>
    <row r="106" spans="1:69">
      <c r="A106" s="99" t="str">
        <f>IFERROR(_xlfn.XLOOKUP($G106,通讯通路门店!$S$4:$S$993931,通讯通路门店!$A$4:$A$993931,0,0),"")</f>
        <v/>
      </c>
      <c r="B106" s="99" t="str">
        <f>IFERROR(_xlfn.XLOOKUP($G106,通讯通路门店!$S$4:$S$993931,通讯通路门店!$B$4:$B$993931,0,0),"")</f>
        <v/>
      </c>
      <c r="C106" s="99" t="str">
        <f>IFERROR(_xlfn.XLOOKUP($G106,通讯通路门店!$S$4:$S$993931,通讯通路门店!$C$4:$C$993931,0,0),"")</f>
        <v/>
      </c>
      <c r="D106" s="99" t="str">
        <f>IFERROR(_xlfn.XLOOKUP($G106,通讯通路门店!$S$4:$S$993931,通讯通路门店!$D$4:$D$993931,0,0),"")</f>
        <v/>
      </c>
      <c r="E106" s="83"/>
      <c r="F106" s="83"/>
      <c r="G106" s="101" t="e">
        <v>#N/A</v>
      </c>
      <c r="H106" s="102" t="str">
        <f>IFERROR(_xlfn.XLOOKUP($G106,通讯通路门店!$S$4:$S$993931,通讯通路门店!$R$4:$R$993931,0,0),"")</f>
        <v/>
      </c>
      <c r="I106" s="83"/>
      <c r="J106" s="83"/>
      <c r="K106" s="83"/>
      <c r="L106" s="83"/>
      <c r="M106" s="83"/>
      <c r="N106" s="83"/>
      <c r="O106" s="83"/>
      <c r="P106" s="83"/>
      <c r="Q106" s="83"/>
      <c r="R106" s="83"/>
      <c r="S106" s="83"/>
      <c r="T106" s="83"/>
      <c r="U106" s="99">
        <f>COUNTIF(通讯通路门店!$S:$S,$G106)</f>
        <v>0</v>
      </c>
      <c r="V106" s="99">
        <f>COUNTIFS(通讯通路门店!$S:$S,$G106,通讯通路门店!$J:$J,"综合卖场")</f>
        <v>0</v>
      </c>
      <c r="W106" s="99">
        <f>SUMIFS(通讯通路门店!$AJ:$AJ,通讯通路门店!$S:$S,通讯客户沙盘!$G106)</f>
        <v>0</v>
      </c>
      <c r="X106" s="99">
        <f t="shared" si="5"/>
        <v>0</v>
      </c>
      <c r="Y106" s="99">
        <f>COUNTIFS(通讯通路门店!$S:$S,$G106,通讯通路门店!$J:$J,"荣耀体验店")+COUNTIFS(通讯通路门店!$S:$S,$G106,通讯通路门店!$J:$J,"荣耀授权专卖店")</f>
        <v>0</v>
      </c>
      <c r="Z106" s="99">
        <f>COUNTIFS(通讯通路门店!$S:$S,$G106,通讯通路门店!$J:$J,"VIVO体验店")</f>
        <v>0</v>
      </c>
      <c r="AA106" s="99">
        <f>COUNTIFS(通讯通路门店!$S:$S,$G106,通讯通路门店!$J:$J,"OPPO体验店")</f>
        <v>0</v>
      </c>
      <c r="AB106" s="99">
        <f>COUNTIFS(通讯通路门店!$S:$S,$G106,通讯通路门店!$J:$J,"华为授权体验店")+COUNTIFS(通讯通路门店!$S:$S,$G106,通讯通路门店!$J:$J,"华为堡垒店")</f>
        <v>0</v>
      </c>
      <c r="AC106" s="99">
        <f>COUNTIFS(通讯通路门店!$S:$S,$G106,通讯通路门店!$J:$J,"小米体验店")</f>
        <v>0</v>
      </c>
      <c r="AD106" s="99">
        <f>COUNTIFS(通讯通路门店!$S:$S,$G106,通讯通路门店!$J:$J,"苹果体验店")</f>
        <v>0</v>
      </c>
      <c r="AE106" s="99">
        <f>COUNTIFS(通讯通路门店!$S:$S,$G106,通讯通路门店!$J:$J,"其他品牌专卖店")</f>
        <v>0</v>
      </c>
      <c r="AF106" s="99">
        <f>SUMIFS(通讯通路门店!$BI:$BI,通讯通路门店!$S:$S,$G106)</f>
        <v>0</v>
      </c>
      <c r="AG106" s="99">
        <f>SUMIFS(通讯通路门店!$BH:$BH,通讯通路门店!$S:$S,$G106)</f>
        <v>0</v>
      </c>
      <c r="AH106" s="99">
        <f t="shared" si="6"/>
        <v>0</v>
      </c>
      <c r="AI106" s="99">
        <f>SUMIFS(通讯通路门店!$BB:$BB,通讯通路门店!$S:$S,$G106)</f>
        <v>0</v>
      </c>
      <c r="AJ106" s="99">
        <f>SUMIFS(通讯通路门店!$BE:$BE,通讯通路门店!$S:$S,$G106)</f>
        <v>0</v>
      </c>
      <c r="AK106" s="99">
        <f>SUMIFS(通讯通路门店!$BG:$BG,通讯通路门店!$S:$S,$G106)</f>
        <v>0</v>
      </c>
      <c r="AL106" s="99">
        <f>SUMIFS(通讯通路门店!$BC:$BC,通讯通路门店!$S:$S,$G106)</f>
        <v>0</v>
      </c>
      <c r="AM106" s="99">
        <f>SUMIFS(通讯通路门店!$BD:$BD,通讯通路门店!$S:$S,$G106)</f>
        <v>0</v>
      </c>
      <c r="AN106" s="99">
        <f>SUMIFS(通讯通路门店!$BF:$BF,通讯通路门店!$S:$S,$G106)</f>
        <v>0</v>
      </c>
      <c r="AO106" s="99">
        <f t="shared" si="7"/>
        <v>0</v>
      </c>
      <c r="AP106" s="99">
        <f>SUMIFS(通讯通路门店!$K:$K,通讯通路门店!$S:$S,$G106)</f>
        <v>0</v>
      </c>
      <c r="AQ106" s="83"/>
      <c r="AR106" s="99">
        <f>SUMIFS(通讯通路门店!$T:$T,通讯通路门店!$S:$S,$G106)</f>
        <v>0</v>
      </c>
      <c r="AS106" s="99">
        <f>SUMIFS(通讯通路门店!$U:$U,通讯通路门店!$S:$S,$G106)</f>
        <v>0</v>
      </c>
      <c r="AT106" s="99">
        <f>SUMIFS(通讯通路门店!$V:$V,通讯通路门店!$S:$S,$G106)</f>
        <v>0</v>
      </c>
      <c r="AU106" s="99">
        <f>SUMIFS(通讯通路门店!$W:$W,通讯通路门店!$S:$S,$G106)</f>
        <v>0</v>
      </c>
      <c r="AV106" s="99">
        <f>SUMIFS(通讯通路门店!$Z:$Z,通讯通路门店!$S:$S,$G106)</f>
        <v>0</v>
      </c>
      <c r="AW106" s="99">
        <f>SUMIFS(通讯通路门店!$AB:$AB,通讯通路门店!$S:$S,$G106)</f>
        <v>0</v>
      </c>
      <c r="AX106" s="99">
        <f>SUMIFS(通讯通路门店!$X:$X,通讯通路门店!$S:$S,$G106)</f>
        <v>0</v>
      </c>
      <c r="AY106" s="99">
        <f>SUMIFS(通讯通路门店!$Y:$Y,通讯通路门店!$S:$S,$G106)</f>
        <v>0</v>
      </c>
      <c r="AZ106" s="99">
        <f>SUMIFS(通讯通路门店!$AA:$AA,通讯通路门店!$S:$S,$G106)</f>
        <v>0</v>
      </c>
      <c r="BA106" s="99">
        <f t="shared" si="8"/>
        <v>0</v>
      </c>
      <c r="BB106" s="99">
        <f t="shared" si="9"/>
        <v>0</v>
      </c>
      <c r="BC106" s="99">
        <f>SUMIFS(通讯通路门店!$W:$W,通讯通路门店!$S:$S,$G106,通讯通路门店!$J:$J,"荣耀体验店")+SUMIFS(通讯通路门店!$W:$W,通讯通路门店!$S:$S,$G106,通讯通路门店!$J:$J,"荣耀授权专卖店")</f>
        <v>0</v>
      </c>
      <c r="BD106" s="99">
        <f>SUMIFS(通讯通路门店!$Z:$Z,通讯通路门店!$S:$S,$G106,通讯通路门店!$J:$J,"VIVO体验店")</f>
        <v>0</v>
      </c>
      <c r="BE106" s="99">
        <f>SUMIFS(通讯通路门店!$AB:$AB,通讯通路门店!$S:$S,$G106,通讯通路门店!$J:$J,"OPPO体验店")</f>
        <v>0</v>
      </c>
      <c r="BF106" s="99">
        <f>SUMIFS(通讯通路门店!$X:$X,通讯通路门店!$S:$S,$G106,通讯通路门店!$J:$J,"华为授权体验店")+SUMIFS(通讯通路门店!$AA:$AA,通讯通路门店!$S:$S,$G106,通讯通路门店!$J:$J,"华为堡垒店")</f>
        <v>0</v>
      </c>
      <c r="BG106" s="99">
        <f>SUMIFS(通讯通路门店!$Y:$Y,通讯通路门店!$S:$S,$G106,通讯通路门店!$J:$J,"小米体验店")</f>
        <v>0</v>
      </c>
      <c r="BH106" s="99">
        <f>SUMIFS(通讯通路门店!$AA:$AA,通讯通路门店!$S:$S,$G106,通讯通路门店!$J:$J,"苹果体验店")</f>
        <v>0</v>
      </c>
      <c r="BI106" s="99">
        <f>SUMIFS(通讯通路门店!$K:$K,通讯通路门店!$S:$S,$G106,通讯通路门店!$J:$J,"其他品牌专卖店")</f>
        <v>0</v>
      </c>
      <c r="BJ106" s="99">
        <f>SUMIFS(通讯通路门店!$AC:$AC,通讯通路门店!$S:$S,$G106)</f>
        <v>0</v>
      </c>
      <c r="BK106" s="99">
        <f>SUMIFS(通讯通路门店!$AD:$AD,通讯通路门店!$S:$S,$G106)</f>
        <v>0</v>
      </c>
      <c r="BL106" s="99">
        <f>SUMIFS(通讯通路门店!$AE:$AE,通讯通路门店!$S:$S,$G106)</f>
        <v>0</v>
      </c>
      <c r="BM106" s="99">
        <f>SUMIFS(通讯通路门店!$AF:$AF,通讯通路门店!$S:$S,$G106)</f>
        <v>0</v>
      </c>
      <c r="BN106" s="99">
        <f>SUMIFS(通讯通路门店!$AG:$AG,通讯通路门店!$S:$S,$G106)</f>
        <v>0</v>
      </c>
      <c r="BO106" s="99">
        <f>SUMIFS(通讯通路门店!$AH:$AH,通讯通路门店!$S:$S,$G106)</f>
        <v>0</v>
      </c>
      <c r="BP106" s="99">
        <f>SUMIFS(通讯通路门店!$AI:$AI,通讯通路门店!$S:$S,$G106)</f>
        <v>0</v>
      </c>
      <c r="BQ106" s="83"/>
    </row>
    <row r="107" spans="1:69">
      <c r="A107" s="99" t="str">
        <f>IFERROR(_xlfn.XLOOKUP($G107,通讯通路门店!$S$4:$S$993931,通讯通路门店!$A$4:$A$993931,0,0),"")</f>
        <v/>
      </c>
      <c r="B107" s="99" t="str">
        <f>IFERROR(_xlfn.XLOOKUP($G107,通讯通路门店!$S$4:$S$993931,通讯通路门店!$B$4:$B$993931,0,0),"")</f>
        <v/>
      </c>
      <c r="C107" s="99" t="str">
        <f>IFERROR(_xlfn.XLOOKUP($G107,通讯通路门店!$S$4:$S$993931,通讯通路门店!$C$4:$C$993931,0,0),"")</f>
        <v/>
      </c>
      <c r="D107" s="99" t="str">
        <f>IFERROR(_xlfn.XLOOKUP($G107,通讯通路门店!$S$4:$S$993931,通讯通路门店!$D$4:$D$993931,0,0),"")</f>
        <v/>
      </c>
      <c r="E107" s="83"/>
      <c r="F107" s="83"/>
      <c r="G107" s="101" t="e">
        <v>#N/A</v>
      </c>
      <c r="H107" s="102" t="str">
        <f>IFERROR(_xlfn.XLOOKUP($G107,通讯通路门店!$S$4:$S$993931,通讯通路门店!$R$4:$R$993931,0,0),"")</f>
        <v/>
      </c>
      <c r="I107" s="83"/>
      <c r="J107" s="83"/>
      <c r="K107" s="83"/>
      <c r="L107" s="83"/>
      <c r="M107" s="83"/>
      <c r="N107" s="83"/>
      <c r="O107" s="83"/>
      <c r="P107" s="83"/>
      <c r="Q107" s="83"/>
      <c r="R107" s="83"/>
      <c r="S107" s="83"/>
      <c r="T107" s="83"/>
      <c r="U107" s="99">
        <f>COUNTIF(通讯通路门店!$S:$S,$G107)</f>
        <v>0</v>
      </c>
      <c r="V107" s="99">
        <f>COUNTIFS(通讯通路门店!$S:$S,$G107,通讯通路门店!$J:$J,"综合卖场")</f>
        <v>0</v>
      </c>
      <c r="W107" s="99">
        <f>SUMIFS(通讯通路门店!$AJ:$AJ,通讯通路门店!$S:$S,通讯客户沙盘!$G107)</f>
        <v>0</v>
      </c>
      <c r="X107" s="99">
        <f t="shared" si="5"/>
        <v>0</v>
      </c>
      <c r="Y107" s="99">
        <f>COUNTIFS(通讯通路门店!$S:$S,$G107,通讯通路门店!$J:$J,"荣耀体验店")+COUNTIFS(通讯通路门店!$S:$S,$G107,通讯通路门店!$J:$J,"荣耀授权专卖店")</f>
        <v>0</v>
      </c>
      <c r="Z107" s="99">
        <f>COUNTIFS(通讯通路门店!$S:$S,$G107,通讯通路门店!$J:$J,"VIVO体验店")</f>
        <v>0</v>
      </c>
      <c r="AA107" s="99">
        <f>COUNTIFS(通讯通路门店!$S:$S,$G107,通讯通路门店!$J:$J,"OPPO体验店")</f>
        <v>0</v>
      </c>
      <c r="AB107" s="99">
        <f>COUNTIFS(通讯通路门店!$S:$S,$G107,通讯通路门店!$J:$J,"华为授权体验店")+COUNTIFS(通讯通路门店!$S:$S,$G107,通讯通路门店!$J:$J,"华为堡垒店")</f>
        <v>0</v>
      </c>
      <c r="AC107" s="99">
        <f>COUNTIFS(通讯通路门店!$S:$S,$G107,通讯通路门店!$J:$J,"小米体验店")</f>
        <v>0</v>
      </c>
      <c r="AD107" s="99">
        <f>COUNTIFS(通讯通路门店!$S:$S,$G107,通讯通路门店!$J:$J,"苹果体验店")</f>
        <v>0</v>
      </c>
      <c r="AE107" s="99">
        <f>COUNTIFS(通讯通路门店!$S:$S,$G107,通讯通路门店!$J:$J,"其他品牌专卖店")</f>
        <v>0</v>
      </c>
      <c r="AF107" s="99">
        <f>SUMIFS(通讯通路门店!$BI:$BI,通讯通路门店!$S:$S,$G107)</f>
        <v>0</v>
      </c>
      <c r="AG107" s="99">
        <f>SUMIFS(通讯通路门店!$BH:$BH,通讯通路门店!$S:$S,$G107)</f>
        <v>0</v>
      </c>
      <c r="AH107" s="99">
        <f t="shared" si="6"/>
        <v>0</v>
      </c>
      <c r="AI107" s="99">
        <f>SUMIFS(通讯通路门店!$BB:$BB,通讯通路门店!$S:$S,$G107)</f>
        <v>0</v>
      </c>
      <c r="AJ107" s="99">
        <f>SUMIFS(通讯通路门店!$BE:$BE,通讯通路门店!$S:$S,$G107)</f>
        <v>0</v>
      </c>
      <c r="AK107" s="99">
        <f>SUMIFS(通讯通路门店!$BG:$BG,通讯通路门店!$S:$S,$G107)</f>
        <v>0</v>
      </c>
      <c r="AL107" s="99">
        <f>SUMIFS(通讯通路门店!$BC:$BC,通讯通路门店!$S:$S,$G107)</f>
        <v>0</v>
      </c>
      <c r="AM107" s="99">
        <f>SUMIFS(通讯通路门店!$BD:$BD,通讯通路门店!$S:$S,$G107)</f>
        <v>0</v>
      </c>
      <c r="AN107" s="99">
        <f>SUMIFS(通讯通路门店!$BF:$BF,通讯通路门店!$S:$S,$G107)</f>
        <v>0</v>
      </c>
      <c r="AO107" s="99">
        <f t="shared" si="7"/>
        <v>0</v>
      </c>
      <c r="AP107" s="99">
        <f>SUMIFS(通讯通路门店!$K:$K,通讯通路门店!$S:$S,$G107)</f>
        <v>0</v>
      </c>
      <c r="AQ107" s="83"/>
      <c r="AR107" s="99">
        <f>SUMIFS(通讯通路门店!$T:$T,通讯通路门店!$S:$S,$G107)</f>
        <v>0</v>
      </c>
      <c r="AS107" s="99">
        <f>SUMIFS(通讯通路门店!$U:$U,通讯通路门店!$S:$S,$G107)</f>
        <v>0</v>
      </c>
      <c r="AT107" s="99">
        <f>SUMIFS(通讯通路门店!$V:$V,通讯通路门店!$S:$S,$G107)</f>
        <v>0</v>
      </c>
      <c r="AU107" s="99">
        <f>SUMIFS(通讯通路门店!$W:$W,通讯通路门店!$S:$S,$G107)</f>
        <v>0</v>
      </c>
      <c r="AV107" s="99">
        <f>SUMIFS(通讯通路门店!$Z:$Z,通讯通路门店!$S:$S,$G107)</f>
        <v>0</v>
      </c>
      <c r="AW107" s="99">
        <f>SUMIFS(通讯通路门店!$AB:$AB,通讯通路门店!$S:$S,$G107)</f>
        <v>0</v>
      </c>
      <c r="AX107" s="99">
        <f>SUMIFS(通讯通路门店!$X:$X,通讯通路门店!$S:$S,$G107)</f>
        <v>0</v>
      </c>
      <c r="AY107" s="99">
        <f>SUMIFS(通讯通路门店!$Y:$Y,通讯通路门店!$S:$S,$G107)</f>
        <v>0</v>
      </c>
      <c r="AZ107" s="99">
        <f>SUMIFS(通讯通路门店!$AA:$AA,通讯通路门店!$S:$S,$G107)</f>
        <v>0</v>
      </c>
      <c r="BA107" s="99">
        <f t="shared" si="8"/>
        <v>0</v>
      </c>
      <c r="BB107" s="99">
        <f t="shared" si="9"/>
        <v>0</v>
      </c>
      <c r="BC107" s="99">
        <f>SUMIFS(通讯通路门店!$W:$W,通讯通路门店!$S:$S,$G107,通讯通路门店!$J:$J,"荣耀体验店")+SUMIFS(通讯通路门店!$W:$W,通讯通路门店!$S:$S,$G107,通讯通路门店!$J:$J,"荣耀授权专卖店")</f>
        <v>0</v>
      </c>
      <c r="BD107" s="99">
        <f>SUMIFS(通讯通路门店!$Z:$Z,通讯通路门店!$S:$S,$G107,通讯通路门店!$J:$J,"VIVO体验店")</f>
        <v>0</v>
      </c>
      <c r="BE107" s="99">
        <f>SUMIFS(通讯通路门店!$AB:$AB,通讯通路门店!$S:$S,$G107,通讯通路门店!$J:$J,"OPPO体验店")</f>
        <v>0</v>
      </c>
      <c r="BF107" s="99">
        <f>SUMIFS(通讯通路门店!$X:$X,通讯通路门店!$S:$S,$G107,通讯通路门店!$J:$J,"华为授权体验店")+SUMIFS(通讯通路门店!$AA:$AA,通讯通路门店!$S:$S,$G107,通讯通路门店!$J:$J,"华为堡垒店")</f>
        <v>0</v>
      </c>
      <c r="BG107" s="99">
        <f>SUMIFS(通讯通路门店!$Y:$Y,通讯通路门店!$S:$S,$G107,通讯通路门店!$J:$J,"小米体验店")</f>
        <v>0</v>
      </c>
      <c r="BH107" s="99">
        <f>SUMIFS(通讯通路门店!$AA:$AA,通讯通路门店!$S:$S,$G107,通讯通路门店!$J:$J,"苹果体验店")</f>
        <v>0</v>
      </c>
      <c r="BI107" s="99">
        <f>SUMIFS(通讯通路门店!$K:$K,通讯通路门店!$S:$S,$G107,通讯通路门店!$J:$J,"其他品牌专卖店")</f>
        <v>0</v>
      </c>
      <c r="BJ107" s="99">
        <f>SUMIFS(通讯通路门店!$AC:$AC,通讯通路门店!$S:$S,$G107)</f>
        <v>0</v>
      </c>
      <c r="BK107" s="99">
        <f>SUMIFS(通讯通路门店!$AD:$AD,通讯通路门店!$S:$S,$G107)</f>
        <v>0</v>
      </c>
      <c r="BL107" s="99">
        <f>SUMIFS(通讯通路门店!$AE:$AE,通讯通路门店!$S:$S,$G107)</f>
        <v>0</v>
      </c>
      <c r="BM107" s="99">
        <f>SUMIFS(通讯通路门店!$AF:$AF,通讯通路门店!$S:$S,$G107)</f>
        <v>0</v>
      </c>
      <c r="BN107" s="99">
        <f>SUMIFS(通讯通路门店!$AG:$AG,通讯通路门店!$S:$S,$G107)</f>
        <v>0</v>
      </c>
      <c r="BO107" s="99">
        <f>SUMIFS(通讯通路门店!$AH:$AH,通讯通路门店!$S:$S,$G107)</f>
        <v>0</v>
      </c>
      <c r="BP107" s="99">
        <f>SUMIFS(通讯通路门店!$AI:$AI,通讯通路门店!$S:$S,$G107)</f>
        <v>0</v>
      </c>
      <c r="BQ107" s="83"/>
    </row>
    <row r="108" spans="1:69">
      <c r="A108" s="99" t="str">
        <f>IFERROR(_xlfn.XLOOKUP($G108,通讯通路门店!$S$4:$S$993931,通讯通路门店!$A$4:$A$993931,0,0),"")</f>
        <v/>
      </c>
      <c r="B108" s="99" t="str">
        <f>IFERROR(_xlfn.XLOOKUP($G108,通讯通路门店!$S$4:$S$993931,通讯通路门店!$B$4:$B$993931,0,0),"")</f>
        <v/>
      </c>
      <c r="C108" s="99" t="str">
        <f>IFERROR(_xlfn.XLOOKUP($G108,通讯通路门店!$S$4:$S$993931,通讯通路门店!$C$4:$C$993931,0,0),"")</f>
        <v/>
      </c>
      <c r="D108" s="99" t="str">
        <f>IFERROR(_xlfn.XLOOKUP($G108,通讯通路门店!$S$4:$S$993931,通讯通路门店!$D$4:$D$993931,0,0),"")</f>
        <v/>
      </c>
      <c r="E108" s="83"/>
      <c r="F108" s="83"/>
      <c r="G108" s="101" t="e">
        <v>#N/A</v>
      </c>
      <c r="H108" s="102" t="str">
        <f>IFERROR(_xlfn.XLOOKUP($G108,通讯通路门店!$S$4:$S$993931,通讯通路门店!$R$4:$R$993931,0,0),"")</f>
        <v/>
      </c>
      <c r="I108" s="83"/>
      <c r="J108" s="83"/>
      <c r="K108" s="83"/>
      <c r="L108" s="83"/>
      <c r="M108" s="83"/>
      <c r="N108" s="83"/>
      <c r="O108" s="83"/>
      <c r="P108" s="83"/>
      <c r="Q108" s="83"/>
      <c r="R108" s="83"/>
      <c r="S108" s="83"/>
      <c r="T108" s="83"/>
      <c r="U108" s="99">
        <f>COUNTIF(通讯通路门店!$S:$S,$G108)</f>
        <v>0</v>
      </c>
      <c r="V108" s="99">
        <f>COUNTIFS(通讯通路门店!$S:$S,$G108,通讯通路门店!$J:$J,"综合卖场")</f>
        <v>0</v>
      </c>
      <c r="W108" s="99">
        <f>SUMIFS(通讯通路门店!$AJ:$AJ,通讯通路门店!$S:$S,通讯客户沙盘!$G108)</f>
        <v>0</v>
      </c>
      <c r="X108" s="99">
        <f t="shared" si="5"/>
        <v>0</v>
      </c>
      <c r="Y108" s="99">
        <f>COUNTIFS(通讯通路门店!$S:$S,$G108,通讯通路门店!$J:$J,"荣耀体验店")+COUNTIFS(通讯通路门店!$S:$S,$G108,通讯通路门店!$J:$J,"荣耀授权专卖店")</f>
        <v>0</v>
      </c>
      <c r="Z108" s="99">
        <f>COUNTIFS(通讯通路门店!$S:$S,$G108,通讯通路门店!$J:$J,"VIVO体验店")</f>
        <v>0</v>
      </c>
      <c r="AA108" s="99">
        <f>COUNTIFS(通讯通路门店!$S:$S,$G108,通讯通路门店!$J:$J,"OPPO体验店")</f>
        <v>0</v>
      </c>
      <c r="AB108" s="99">
        <f>COUNTIFS(通讯通路门店!$S:$S,$G108,通讯通路门店!$J:$J,"华为授权体验店")+COUNTIFS(通讯通路门店!$S:$S,$G108,通讯通路门店!$J:$J,"华为堡垒店")</f>
        <v>0</v>
      </c>
      <c r="AC108" s="99">
        <f>COUNTIFS(通讯通路门店!$S:$S,$G108,通讯通路门店!$J:$J,"小米体验店")</f>
        <v>0</v>
      </c>
      <c r="AD108" s="99">
        <f>COUNTIFS(通讯通路门店!$S:$S,$G108,通讯通路门店!$J:$J,"苹果体验店")</f>
        <v>0</v>
      </c>
      <c r="AE108" s="99">
        <f>COUNTIFS(通讯通路门店!$S:$S,$G108,通讯通路门店!$J:$J,"其他品牌专卖店")</f>
        <v>0</v>
      </c>
      <c r="AF108" s="99">
        <f>SUMIFS(通讯通路门店!$BI:$BI,通讯通路门店!$S:$S,$G108)</f>
        <v>0</v>
      </c>
      <c r="AG108" s="99">
        <f>SUMIFS(通讯通路门店!$BH:$BH,通讯通路门店!$S:$S,$G108)</f>
        <v>0</v>
      </c>
      <c r="AH108" s="99">
        <f t="shared" si="6"/>
        <v>0</v>
      </c>
      <c r="AI108" s="99">
        <f>SUMIFS(通讯通路门店!$BB:$BB,通讯通路门店!$S:$S,$G108)</f>
        <v>0</v>
      </c>
      <c r="AJ108" s="99">
        <f>SUMIFS(通讯通路门店!$BE:$BE,通讯通路门店!$S:$S,$G108)</f>
        <v>0</v>
      </c>
      <c r="AK108" s="99">
        <f>SUMIFS(通讯通路门店!$BG:$BG,通讯通路门店!$S:$S,$G108)</f>
        <v>0</v>
      </c>
      <c r="AL108" s="99">
        <f>SUMIFS(通讯通路门店!$BC:$BC,通讯通路门店!$S:$S,$G108)</f>
        <v>0</v>
      </c>
      <c r="AM108" s="99">
        <f>SUMIFS(通讯通路门店!$BD:$BD,通讯通路门店!$S:$S,$G108)</f>
        <v>0</v>
      </c>
      <c r="AN108" s="99">
        <f>SUMIFS(通讯通路门店!$BF:$BF,通讯通路门店!$S:$S,$G108)</f>
        <v>0</v>
      </c>
      <c r="AO108" s="99">
        <f t="shared" si="7"/>
        <v>0</v>
      </c>
      <c r="AP108" s="99">
        <f>SUMIFS(通讯通路门店!$K:$K,通讯通路门店!$S:$S,$G108)</f>
        <v>0</v>
      </c>
      <c r="AQ108" s="83"/>
      <c r="AR108" s="99">
        <f>SUMIFS(通讯通路门店!$T:$T,通讯通路门店!$S:$S,$G108)</f>
        <v>0</v>
      </c>
      <c r="AS108" s="99">
        <f>SUMIFS(通讯通路门店!$U:$U,通讯通路门店!$S:$S,$G108)</f>
        <v>0</v>
      </c>
      <c r="AT108" s="99">
        <f>SUMIFS(通讯通路门店!$V:$V,通讯通路门店!$S:$S,$G108)</f>
        <v>0</v>
      </c>
      <c r="AU108" s="99">
        <f>SUMIFS(通讯通路门店!$W:$W,通讯通路门店!$S:$S,$G108)</f>
        <v>0</v>
      </c>
      <c r="AV108" s="99">
        <f>SUMIFS(通讯通路门店!$Z:$Z,通讯通路门店!$S:$S,$G108)</f>
        <v>0</v>
      </c>
      <c r="AW108" s="99">
        <f>SUMIFS(通讯通路门店!$AB:$AB,通讯通路门店!$S:$S,$G108)</f>
        <v>0</v>
      </c>
      <c r="AX108" s="99">
        <f>SUMIFS(通讯通路门店!$X:$X,通讯通路门店!$S:$S,$G108)</f>
        <v>0</v>
      </c>
      <c r="AY108" s="99">
        <f>SUMIFS(通讯通路门店!$Y:$Y,通讯通路门店!$S:$S,$G108)</f>
        <v>0</v>
      </c>
      <c r="AZ108" s="99">
        <f>SUMIFS(通讯通路门店!$AA:$AA,通讯通路门店!$S:$S,$G108)</f>
        <v>0</v>
      </c>
      <c r="BA108" s="99">
        <f t="shared" si="8"/>
        <v>0</v>
      </c>
      <c r="BB108" s="99">
        <f t="shared" si="9"/>
        <v>0</v>
      </c>
      <c r="BC108" s="99">
        <f>SUMIFS(通讯通路门店!$W:$W,通讯通路门店!$S:$S,$G108,通讯通路门店!$J:$J,"荣耀体验店")+SUMIFS(通讯通路门店!$W:$W,通讯通路门店!$S:$S,$G108,通讯通路门店!$J:$J,"荣耀授权专卖店")</f>
        <v>0</v>
      </c>
      <c r="BD108" s="99">
        <f>SUMIFS(通讯通路门店!$Z:$Z,通讯通路门店!$S:$S,$G108,通讯通路门店!$J:$J,"VIVO体验店")</f>
        <v>0</v>
      </c>
      <c r="BE108" s="99">
        <f>SUMIFS(通讯通路门店!$AB:$AB,通讯通路门店!$S:$S,$G108,通讯通路门店!$J:$J,"OPPO体验店")</f>
        <v>0</v>
      </c>
      <c r="BF108" s="99">
        <f>SUMIFS(通讯通路门店!$X:$X,通讯通路门店!$S:$S,$G108,通讯通路门店!$J:$J,"华为授权体验店")+SUMIFS(通讯通路门店!$AA:$AA,通讯通路门店!$S:$S,$G108,通讯通路门店!$J:$J,"华为堡垒店")</f>
        <v>0</v>
      </c>
      <c r="BG108" s="99">
        <f>SUMIFS(通讯通路门店!$Y:$Y,通讯通路门店!$S:$S,$G108,通讯通路门店!$J:$J,"小米体验店")</f>
        <v>0</v>
      </c>
      <c r="BH108" s="99">
        <f>SUMIFS(通讯通路门店!$AA:$AA,通讯通路门店!$S:$S,$G108,通讯通路门店!$J:$J,"苹果体验店")</f>
        <v>0</v>
      </c>
      <c r="BI108" s="99">
        <f>SUMIFS(通讯通路门店!$K:$K,通讯通路门店!$S:$S,$G108,通讯通路门店!$J:$J,"其他品牌专卖店")</f>
        <v>0</v>
      </c>
      <c r="BJ108" s="99">
        <f>SUMIFS(通讯通路门店!$AC:$AC,通讯通路门店!$S:$S,$G108)</f>
        <v>0</v>
      </c>
      <c r="BK108" s="99">
        <f>SUMIFS(通讯通路门店!$AD:$AD,通讯通路门店!$S:$S,$G108)</f>
        <v>0</v>
      </c>
      <c r="BL108" s="99">
        <f>SUMIFS(通讯通路门店!$AE:$AE,通讯通路门店!$S:$S,$G108)</f>
        <v>0</v>
      </c>
      <c r="BM108" s="99">
        <f>SUMIFS(通讯通路门店!$AF:$AF,通讯通路门店!$S:$S,$G108)</f>
        <v>0</v>
      </c>
      <c r="BN108" s="99">
        <f>SUMIFS(通讯通路门店!$AG:$AG,通讯通路门店!$S:$S,$G108)</f>
        <v>0</v>
      </c>
      <c r="BO108" s="99">
        <f>SUMIFS(通讯通路门店!$AH:$AH,通讯通路门店!$S:$S,$G108)</f>
        <v>0</v>
      </c>
      <c r="BP108" s="99">
        <f>SUMIFS(通讯通路门店!$AI:$AI,通讯通路门店!$S:$S,$G108)</f>
        <v>0</v>
      </c>
      <c r="BQ108" s="83"/>
    </row>
    <row r="109" spans="1:69">
      <c r="A109" s="99" t="str">
        <f>IFERROR(_xlfn.XLOOKUP($G109,通讯通路门店!$S$4:$S$993931,通讯通路门店!$A$4:$A$993931,0,0),"")</f>
        <v/>
      </c>
      <c r="B109" s="99" t="str">
        <f>IFERROR(_xlfn.XLOOKUP($G109,通讯通路门店!$S$4:$S$993931,通讯通路门店!$B$4:$B$993931,0,0),"")</f>
        <v/>
      </c>
      <c r="C109" s="99" t="str">
        <f>IFERROR(_xlfn.XLOOKUP($G109,通讯通路门店!$S$4:$S$993931,通讯通路门店!$C$4:$C$993931,0,0),"")</f>
        <v/>
      </c>
      <c r="D109" s="99" t="str">
        <f>IFERROR(_xlfn.XLOOKUP($G109,通讯通路门店!$S$4:$S$993931,通讯通路门店!$D$4:$D$993931,0,0),"")</f>
        <v/>
      </c>
      <c r="E109" s="83"/>
      <c r="F109" s="83"/>
      <c r="G109" s="101" t="e">
        <v>#N/A</v>
      </c>
      <c r="H109" s="102" t="str">
        <f>IFERROR(_xlfn.XLOOKUP($G109,通讯通路门店!$S$4:$S$993931,通讯通路门店!$R$4:$R$993931,0,0),"")</f>
        <v/>
      </c>
      <c r="I109" s="83"/>
      <c r="J109" s="83"/>
      <c r="K109" s="83"/>
      <c r="L109" s="83"/>
      <c r="M109" s="83"/>
      <c r="N109" s="83"/>
      <c r="O109" s="83"/>
      <c r="P109" s="83"/>
      <c r="Q109" s="83"/>
      <c r="R109" s="83"/>
      <c r="S109" s="83"/>
      <c r="T109" s="83"/>
      <c r="U109" s="99">
        <f>COUNTIF(通讯通路门店!$S:$S,$G109)</f>
        <v>0</v>
      </c>
      <c r="V109" s="99">
        <f>COUNTIFS(通讯通路门店!$S:$S,$G109,通讯通路门店!$J:$J,"综合卖场")</f>
        <v>0</v>
      </c>
      <c r="W109" s="99">
        <f>SUMIFS(通讯通路门店!$AJ:$AJ,通讯通路门店!$S:$S,通讯客户沙盘!$G109)</f>
        <v>0</v>
      </c>
      <c r="X109" s="99">
        <f t="shared" si="5"/>
        <v>0</v>
      </c>
      <c r="Y109" s="99">
        <f>COUNTIFS(通讯通路门店!$S:$S,$G109,通讯通路门店!$J:$J,"荣耀体验店")+COUNTIFS(通讯通路门店!$S:$S,$G109,通讯通路门店!$J:$J,"荣耀授权专卖店")</f>
        <v>0</v>
      </c>
      <c r="Z109" s="99">
        <f>COUNTIFS(通讯通路门店!$S:$S,$G109,通讯通路门店!$J:$J,"VIVO体验店")</f>
        <v>0</v>
      </c>
      <c r="AA109" s="99">
        <f>COUNTIFS(通讯通路门店!$S:$S,$G109,通讯通路门店!$J:$J,"OPPO体验店")</f>
        <v>0</v>
      </c>
      <c r="AB109" s="99">
        <f>COUNTIFS(通讯通路门店!$S:$S,$G109,通讯通路门店!$J:$J,"华为授权体验店")+COUNTIFS(通讯通路门店!$S:$S,$G109,通讯通路门店!$J:$J,"华为堡垒店")</f>
        <v>0</v>
      </c>
      <c r="AC109" s="99">
        <f>COUNTIFS(通讯通路门店!$S:$S,$G109,通讯通路门店!$J:$J,"小米体验店")</f>
        <v>0</v>
      </c>
      <c r="AD109" s="99">
        <f>COUNTIFS(通讯通路门店!$S:$S,$G109,通讯通路门店!$J:$J,"苹果体验店")</f>
        <v>0</v>
      </c>
      <c r="AE109" s="99">
        <f>COUNTIFS(通讯通路门店!$S:$S,$G109,通讯通路门店!$J:$J,"其他品牌专卖店")</f>
        <v>0</v>
      </c>
      <c r="AF109" s="99">
        <f>SUMIFS(通讯通路门店!$BI:$BI,通讯通路门店!$S:$S,$G109)</f>
        <v>0</v>
      </c>
      <c r="AG109" s="99">
        <f>SUMIFS(通讯通路门店!$BH:$BH,通讯通路门店!$S:$S,$G109)</f>
        <v>0</v>
      </c>
      <c r="AH109" s="99">
        <f t="shared" si="6"/>
        <v>0</v>
      </c>
      <c r="AI109" s="99">
        <f>SUMIFS(通讯通路门店!$BB:$BB,通讯通路门店!$S:$S,$G109)</f>
        <v>0</v>
      </c>
      <c r="AJ109" s="99">
        <f>SUMIFS(通讯通路门店!$BE:$BE,通讯通路门店!$S:$S,$G109)</f>
        <v>0</v>
      </c>
      <c r="AK109" s="99">
        <f>SUMIFS(通讯通路门店!$BG:$BG,通讯通路门店!$S:$S,$G109)</f>
        <v>0</v>
      </c>
      <c r="AL109" s="99">
        <f>SUMIFS(通讯通路门店!$BC:$BC,通讯通路门店!$S:$S,$G109)</f>
        <v>0</v>
      </c>
      <c r="AM109" s="99">
        <f>SUMIFS(通讯通路门店!$BD:$BD,通讯通路门店!$S:$S,$G109)</f>
        <v>0</v>
      </c>
      <c r="AN109" s="99">
        <f>SUMIFS(通讯通路门店!$BF:$BF,通讯通路门店!$S:$S,$G109)</f>
        <v>0</v>
      </c>
      <c r="AO109" s="99">
        <f t="shared" si="7"/>
        <v>0</v>
      </c>
      <c r="AP109" s="99">
        <f>SUMIFS(通讯通路门店!$K:$K,通讯通路门店!$S:$S,$G109)</f>
        <v>0</v>
      </c>
      <c r="AQ109" s="83"/>
      <c r="AR109" s="99">
        <f>SUMIFS(通讯通路门店!$T:$T,通讯通路门店!$S:$S,$G109)</f>
        <v>0</v>
      </c>
      <c r="AS109" s="99">
        <f>SUMIFS(通讯通路门店!$U:$U,通讯通路门店!$S:$S,$G109)</f>
        <v>0</v>
      </c>
      <c r="AT109" s="99">
        <f>SUMIFS(通讯通路门店!$V:$V,通讯通路门店!$S:$S,$G109)</f>
        <v>0</v>
      </c>
      <c r="AU109" s="99">
        <f>SUMIFS(通讯通路门店!$W:$W,通讯通路门店!$S:$S,$G109)</f>
        <v>0</v>
      </c>
      <c r="AV109" s="99">
        <f>SUMIFS(通讯通路门店!$Z:$Z,通讯通路门店!$S:$S,$G109)</f>
        <v>0</v>
      </c>
      <c r="AW109" s="99">
        <f>SUMIFS(通讯通路门店!$AB:$AB,通讯通路门店!$S:$S,$G109)</f>
        <v>0</v>
      </c>
      <c r="AX109" s="99">
        <f>SUMIFS(通讯通路门店!$X:$X,通讯通路门店!$S:$S,$G109)</f>
        <v>0</v>
      </c>
      <c r="AY109" s="99">
        <f>SUMIFS(通讯通路门店!$Y:$Y,通讯通路门店!$S:$S,$G109)</f>
        <v>0</v>
      </c>
      <c r="AZ109" s="99">
        <f>SUMIFS(通讯通路门店!$AA:$AA,通讯通路门店!$S:$S,$G109)</f>
        <v>0</v>
      </c>
      <c r="BA109" s="99">
        <f t="shared" si="8"/>
        <v>0</v>
      </c>
      <c r="BB109" s="99">
        <f t="shared" si="9"/>
        <v>0</v>
      </c>
      <c r="BC109" s="99">
        <f>SUMIFS(通讯通路门店!$W:$W,通讯通路门店!$S:$S,$G109,通讯通路门店!$J:$J,"荣耀体验店")+SUMIFS(通讯通路门店!$W:$W,通讯通路门店!$S:$S,$G109,通讯通路门店!$J:$J,"荣耀授权专卖店")</f>
        <v>0</v>
      </c>
      <c r="BD109" s="99">
        <f>SUMIFS(通讯通路门店!$Z:$Z,通讯通路门店!$S:$S,$G109,通讯通路门店!$J:$J,"VIVO体验店")</f>
        <v>0</v>
      </c>
      <c r="BE109" s="99">
        <f>SUMIFS(通讯通路门店!$AB:$AB,通讯通路门店!$S:$S,$G109,通讯通路门店!$J:$J,"OPPO体验店")</f>
        <v>0</v>
      </c>
      <c r="BF109" s="99">
        <f>SUMIFS(通讯通路门店!$X:$X,通讯通路门店!$S:$S,$G109,通讯通路门店!$J:$J,"华为授权体验店")+SUMIFS(通讯通路门店!$AA:$AA,通讯通路门店!$S:$S,$G109,通讯通路门店!$J:$J,"华为堡垒店")</f>
        <v>0</v>
      </c>
      <c r="BG109" s="99">
        <f>SUMIFS(通讯通路门店!$Y:$Y,通讯通路门店!$S:$S,$G109,通讯通路门店!$J:$J,"小米体验店")</f>
        <v>0</v>
      </c>
      <c r="BH109" s="99">
        <f>SUMIFS(通讯通路门店!$AA:$AA,通讯通路门店!$S:$S,$G109,通讯通路门店!$J:$J,"苹果体验店")</f>
        <v>0</v>
      </c>
      <c r="BI109" s="99">
        <f>SUMIFS(通讯通路门店!$K:$K,通讯通路门店!$S:$S,$G109,通讯通路门店!$J:$J,"其他品牌专卖店")</f>
        <v>0</v>
      </c>
      <c r="BJ109" s="99">
        <f>SUMIFS(通讯通路门店!$AC:$AC,通讯通路门店!$S:$S,$G109)</f>
        <v>0</v>
      </c>
      <c r="BK109" s="99">
        <f>SUMIFS(通讯通路门店!$AD:$AD,通讯通路门店!$S:$S,$G109)</f>
        <v>0</v>
      </c>
      <c r="BL109" s="99">
        <f>SUMIFS(通讯通路门店!$AE:$AE,通讯通路门店!$S:$S,$G109)</f>
        <v>0</v>
      </c>
      <c r="BM109" s="99">
        <f>SUMIFS(通讯通路门店!$AF:$AF,通讯通路门店!$S:$S,$G109)</f>
        <v>0</v>
      </c>
      <c r="BN109" s="99">
        <f>SUMIFS(通讯通路门店!$AG:$AG,通讯通路门店!$S:$S,$G109)</f>
        <v>0</v>
      </c>
      <c r="BO109" s="99">
        <f>SUMIFS(通讯通路门店!$AH:$AH,通讯通路门店!$S:$S,$G109)</f>
        <v>0</v>
      </c>
      <c r="BP109" s="99">
        <f>SUMIFS(通讯通路门店!$AI:$AI,通讯通路门店!$S:$S,$G109)</f>
        <v>0</v>
      </c>
      <c r="BQ109" s="83"/>
    </row>
    <row r="110" spans="1:69">
      <c r="A110" s="99" t="str">
        <f>IFERROR(_xlfn.XLOOKUP($G110,通讯通路门店!$S$4:$S$993931,通讯通路门店!$A$4:$A$993931,0,0),"")</f>
        <v/>
      </c>
      <c r="B110" s="99" t="str">
        <f>IFERROR(_xlfn.XLOOKUP($G110,通讯通路门店!$S$4:$S$993931,通讯通路门店!$B$4:$B$993931,0,0),"")</f>
        <v/>
      </c>
      <c r="C110" s="99" t="str">
        <f>IFERROR(_xlfn.XLOOKUP($G110,通讯通路门店!$S$4:$S$993931,通讯通路门店!$C$4:$C$993931,0,0),"")</f>
        <v/>
      </c>
      <c r="D110" s="99" t="str">
        <f>IFERROR(_xlfn.XLOOKUP($G110,通讯通路门店!$S$4:$S$993931,通讯通路门店!$D$4:$D$993931,0,0),"")</f>
        <v/>
      </c>
      <c r="E110" s="83"/>
      <c r="F110" s="83"/>
      <c r="G110" s="101" t="e">
        <v>#N/A</v>
      </c>
      <c r="H110" s="102" t="str">
        <f>IFERROR(_xlfn.XLOOKUP($G110,通讯通路门店!$S$4:$S$993931,通讯通路门店!$R$4:$R$993931,0,0),"")</f>
        <v/>
      </c>
      <c r="I110" s="83"/>
      <c r="J110" s="83"/>
      <c r="K110" s="83"/>
      <c r="L110" s="83"/>
      <c r="M110" s="83"/>
      <c r="N110" s="83"/>
      <c r="O110" s="83"/>
      <c r="P110" s="83"/>
      <c r="Q110" s="83"/>
      <c r="R110" s="83"/>
      <c r="S110" s="83"/>
      <c r="T110" s="83"/>
      <c r="U110" s="99">
        <f>COUNTIF(通讯通路门店!$S:$S,$G110)</f>
        <v>0</v>
      </c>
      <c r="V110" s="99">
        <f>COUNTIFS(通讯通路门店!$S:$S,$G110,通讯通路门店!$J:$J,"综合卖场")</f>
        <v>0</v>
      </c>
      <c r="W110" s="99">
        <f>SUMIFS(通讯通路门店!$AJ:$AJ,通讯通路门店!$S:$S,通讯客户沙盘!$G110)</f>
        <v>0</v>
      </c>
      <c r="X110" s="99">
        <f t="shared" si="5"/>
        <v>0</v>
      </c>
      <c r="Y110" s="99">
        <f>COUNTIFS(通讯通路门店!$S:$S,$G110,通讯通路门店!$J:$J,"荣耀体验店")+COUNTIFS(通讯通路门店!$S:$S,$G110,通讯通路门店!$J:$J,"荣耀授权专卖店")</f>
        <v>0</v>
      </c>
      <c r="Z110" s="99">
        <f>COUNTIFS(通讯通路门店!$S:$S,$G110,通讯通路门店!$J:$J,"VIVO体验店")</f>
        <v>0</v>
      </c>
      <c r="AA110" s="99">
        <f>COUNTIFS(通讯通路门店!$S:$S,$G110,通讯通路门店!$J:$J,"OPPO体验店")</f>
        <v>0</v>
      </c>
      <c r="AB110" s="99">
        <f>COUNTIFS(通讯通路门店!$S:$S,$G110,通讯通路门店!$J:$J,"华为授权体验店")+COUNTIFS(通讯通路门店!$S:$S,$G110,通讯通路门店!$J:$J,"华为堡垒店")</f>
        <v>0</v>
      </c>
      <c r="AC110" s="99">
        <f>COUNTIFS(通讯通路门店!$S:$S,$G110,通讯通路门店!$J:$J,"小米体验店")</f>
        <v>0</v>
      </c>
      <c r="AD110" s="99">
        <f>COUNTIFS(通讯通路门店!$S:$S,$G110,通讯通路门店!$J:$J,"苹果体验店")</f>
        <v>0</v>
      </c>
      <c r="AE110" s="99">
        <f>COUNTIFS(通讯通路门店!$S:$S,$G110,通讯通路门店!$J:$J,"其他品牌专卖店")</f>
        <v>0</v>
      </c>
      <c r="AF110" s="99">
        <f>SUMIFS(通讯通路门店!$BI:$BI,通讯通路门店!$S:$S,$G110)</f>
        <v>0</v>
      </c>
      <c r="AG110" s="99">
        <f>SUMIFS(通讯通路门店!$BH:$BH,通讯通路门店!$S:$S,$G110)</f>
        <v>0</v>
      </c>
      <c r="AH110" s="99">
        <f t="shared" si="6"/>
        <v>0</v>
      </c>
      <c r="AI110" s="99">
        <f>SUMIFS(通讯通路门店!$BB:$BB,通讯通路门店!$S:$S,$G110)</f>
        <v>0</v>
      </c>
      <c r="AJ110" s="99">
        <f>SUMIFS(通讯通路门店!$BE:$BE,通讯通路门店!$S:$S,$G110)</f>
        <v>0</v>
      </c>
      <c r="AK110" s="99">
        <f>SUMIFS(通讯通路门店!$BG:$BG,通讯通路门店!$S:$S,$G110)</f>
        <v>0</v>
      </c>
      <c r="AL110" s="99">
        <f>SUMIFS(通讯通路门店!$BC:$BC,通讯通路门店!$S:$S,$G110)</f>
        <v>0</v>
      </c>
      <c r="AM110" s="99">
        <f>SUMIFS(通讯通路门店!$BD:$BD,通讯通路门店!$S:$S,$G110)</f>
        <v>0</v>
      </c>
      <c r="AN110" s="99">
        <f>SUMIFS(通讯通路门店!$BF:$BF,通讯通路门店!$S:$S,$G110)</f>
        <v>0</v>
      </c>
      <c r="AO110" s="99">
        <f t="shared" si="7"/>
        <v>0</v>
      </c>
      <c r="AP110" s="99">
        <f>SUMIFS(通讯通路门店!$K:$K,通讯通路门店!$S:$S,$G110)</f>
        <v>0</v>
      </c>
      <c r="AQ110" s="83"/>
      <c r="AR110" s="99">
        <f>SUMIFS(通讯通路门店!$T:$T,通讯通路门店!$S:$S,$G110)</f>
        <v>0</v>
      </c>
      <c r="AS110" s="99">
        <f>SUMIFS(通讯通路门店!$U:$U,通讯通路门店!$S:$S,$G110)</f>
        <v>0</v>
      </c>
      <c r="AT110" s="99">
        <f>SUMIFS(通讯通路门店!$V:$V,通讯通路门店!$S:$S,$G110)</f>
        <v>0</v>
      </c>
      <c r="AU110" s="99">
        <f>SUMIFS(通讯通路门店!$W:$W,通讯通路门店!$S:$S,$G110)</f>
        <v>0</v>
      </c>
      <c r="AV110" s="99">
        <f>SUMIFS(通讯通路门店!$Z:$Z,通讯通路门店!$S:$S,$G110)</f>
        <v>0</v>
      </c>
      <c r="AW110" s="99">
        <f>SUMIFS(通讯通路门店!$AB:$AB,通讯通路门店!$S:$S,$G110)</f>
        <v>0</v>
      </c>
      <c r="AX110" s="99">
        <f>SUMIFS(通讯通路门店!$X:$X,通讯通路门店!$S:$S,$G110)</f>
        <v>0</v>
      </c>
      <c r="AY110" s="99">
        <f>SUMIFS(通讯通路门店!$Y:$Y,通讯通路门店!$S:$S,$G110)</f>
        <v>0</v>
      </c>
      <c r="AZ110" s="99">
        <f>SUMIFS(通讯通路门店!$AA:$AA,通讯通路门店!$S:$S,$G110)</f>
        <v>0</v>
      </c>
      <c r="BA110" s="99">
        <f t="shared" si="8"/>
        <v>0</v>
      </c>
      <c r="BB110" s="99">
        <f t="shared" si="9"/>
        <v>0</v>
      </c>
      <c r="BC110" s="99">
        <f>SUMIFS(通讯通路门店!$W:$W,通讯通路门店!$S:$S,$G110,通讯通路门店!$J:$J,"荣耀体验店")+SUMIFS(通讯通路门店!$W:$W,通讯通路门店!$S:$S,$G110,通讯通路门店!$J:$J,"荣耀授权专卖店")</f>
        <v>0</v>
      </c>
      <c r="BD110" s="99">
        <f>SUMIFS(通讯通路门店!$Z:$Z,通讯通路门店!$S:$S,$G110,通讯通路门店!$J:$J,"VIVO体验店")</f>
        <v>0</v>
      </c>
      <c r="BE110" s="99">
        <f>SUMIFS(通讯通路门店!$AB:$AB,通讯通路门店!$S:$S,$G110,通讯通路门店!$J:$J,"OPPO体验店")</f>
        <v>0</v>
      </c>
      <c r="BF110" s="99">
        <f>SUMIFS(通讯通路门店!$X:$X,通讯通路门店!$S:$S,$G110,通讯通路门店!$J:$J,"华为授权体验店")+SUMIFS(通讯通路门店!$AA:$AA,通讯通路门店!$S:$S,$G110,通讯通路门店!$J:$J,"华为堡垒店")</f>
        <v>0</v>
      </c>
      <c r="BG110" s="99">
        <f>SUMIFS(通讯通路门店!$Y:$Y,通讯通路门店!$S:$S,$G110,通讯通路门店!$J:$J,"小米体验店")</f>
        <v>0</v>
      </c>
      <c r="BH110" s="99">
        <f>SUMIFS(通讯通路门店!$AA:$AA,通讯通路门店!$S:$S,$G110,通讯通路门店!$J:$J,"苹果体验店")</f>
        <v>0</v>
      </c>
      <c r="BI110" s="99">
        <f>SUMIFS(通讯通路门店!$K:$K,通讯通路门店!$S:$S,$G110,通讯通路门店!$J:$J,"其他品牌专卖店")</f>
        <v>0</v>
      </c>
      <c r="BJ110" s="99">
        <f>SUMIFS(通讯通路门店!$AC:$AC,通讯通路门店!$S:$S,$G110)</f>
        <v>0</v>
      </c>
      <c r="BK110" s="99">
        <f>SUMIFS(通讯通路门店!$AD:$AD,通讯通路门店!$S:$S,$G110)</f>
        <v>0</v>
      </c>
      <c r="BL110" s="99">
        <f>SUMIFS(通讯通路门店!$AE:$AE,通讯通路门店!$S:$S,$G110)</f>
        <v>0</v>
      </c>
      <c r="BM110" s="99">
        <f>SUMIFS(通讯通路门店!$AF:$AF,通讯通路门店!$S:$S,$G110)</f>
        <v>0</v>
      </c>
      <c r="BN110" s="99">
        <f>SUMIFS(通讯通路门店!$AG:$AG,通讯通路门店!$S:$S,$G110)</f>
        <v>0</v>
      </c>
      <c r="BO110" s="99">
        <f>SUMIFS(通讯通路门店!$AH:$AH,通讯通路门店!$S:$S,$G110)</f>
        <v>0</v>
      </c>
      <c r="BP110" s="99">
        <f>SUMIFS(通讯通路门店!$AI:$AI,通讯通路门店!$S:$S,$G110)</f>
        <v>0</v>
      </c>
      <c r="BQ110" s="83"/>
    </row>
    <row r="111" spans="1:69">
      <c r="A111" s="99" t="str">
        <f>IFERROR(_xlfn.XLOOKUP($G111,通讯通路门店!$S$4:$S$993931,通讯通路门店!$A$4:$A$993931,0,0),"")</f>
        <v/>
      </c>
      <c r="B111" s="99" t="str">
        <f>IFERROR(_xlfn.XLOOKUP($G111,通讯通路门店!$S$4:$S$993931,通讯通路门店!$B$4:$B$993931,0,0),"")</f>
        <v/>
      </c>
      <c r="C111" s="99" t="str">
        <f>IFERROR(_xlfn.XLOOKUP($G111,通讯通路门店!$S$4:$S$993931,通讯通路门店!$C$4:$C$993931,0,0),"")</f>
        <v/>
      </c>
      <c r="D111" s="99" t="str">
        <f>IFERROR(_xlfn.XLOOKUP($G111,通讯通路门店!$S$4:$S$993931,通讯通路门店!$D$4:$D$993931,0,0),"")</f>
        <v/>
      </c>
      <c r="E111" s="83"/>
      <c r="F111" s="83"/>
      <c r="G111" s="101" t="e">
        <v>#N/A</v>
      </c>
      <c r="H111" s="102" t="str">
        <f>IFERROR(_xlfn.XLOOKUP($G111,通讯通路门店!$S$4:$S$993931,通讯通路门店!$R$4:$R$993931,0,0),"")</f>
        <v/>
      </c>
      <c r="I111" s="83"/>
      <c r="J111" s="83"/>
      <c r="K111" s="83"/>
      <c r="L111" s="83"/>
      <c r="M111" s="83"/>
      <c r="N111" s="83"/>
      <c r="O111" s="83"/>
      <c r="P111" s="83"/>
      <c r="Q111" s="83"/>
      <c r="R111" s="83"/>
      <c r="S111" s="83"/>
      <c r="T111" s="83"/>
      <c r="U111" s="99">
        <f>COUNTIF(通讯通路门店!$S:$S,$G111)</f>
        <v>0</v>
      </c>
      <c r="V111" s="99">
        <f>COUNTIFS(通讯通路门店!$S:$S,$G111,通讯通路门店!$J:$J,"综合卖场")</f>
        <v>0</v>
      </c>
      <c r="W111" s="99">
        <f>SUMIFS(通讯通路门店!$AJ:$AJ,通讯通路门店!$S:$S,通讯客户沙盘!$G111)</f>
        <v>0</v>
      </c>
      <c r="X111" s="99">
        <f t="shared" si="5"/>
        <v>0</v>
      </c>
      <c r="Y111" s="99">
        <f>COUNTIFS(通讯通路门店!$S:$S,$G111,通讯通路门店!$J:$J,"荣耀体验店")+COUNTIFS(通讯通路门店!$S:$S,$G111,通讯通路门店!$J:$J,"荣耀授权专卖店")</f>
        <v>0</v>
      </c>
      <c r="Z111" s="99">
        <f>COUNTIFS(通讯通路门店!$S:$S,$G111,通讯通路门店!$J:$J,"VIVO体验店")</f>
        <v>0</v>
      </c>
      <c r="AA111" s="99">
        <f>COUNTIFS(通讯通路门店!$S:$S,$G111,通讯通路门店!$J:$J,"OPPO体验店")</f>
        <v>0</v>
      </c>
      <c r="AB111" s="99">
        <f>COUNTIFS(通讯通路门店!$S:$S,$G111,通讯通路门店!$J:$J,"华为授权体验店")+COUNTIFS(通讯通路门店!$S:$S,$G111,通讯通路门店!$J:$J,"华为堡垒店")</f>
        <v>0</v>
      </c>
      <c r="AC111" s="99">
        <f>COUNTIFS(通讯通路门店!$S:$S,$G111,通讯通路门店!$J:$J,"小米体验店")</f>
        <v>0</v>
      </c>
      <c r="AD111" s="99">
        <f>COUNTIFS(通讯通路门店!$S:$S,$G111,通讯通路门店!$J:$J,"苹果体验店")</f>
        <v>0</v>
      </c>
      <c r="AE111" s="99">
        <f>COUNTIFS(通讯通路门店!$S:$S,$G111,通讯通路门店!$J:$J,"其他品牌专卖店")</f>
        <v>0</v>
      </c>
      <c r="AF111" s="99">
        <f>SUMIFS(通讯通路门店!$BI:$BI,通讯通路门店!$S:$S,$G111)</f>
        <v>0</v>
      </c>
      <c r="AG111" s="99">
        <f>SUMIFS(通讯通路门店!$BH:$BH,通讯通路门店!$S:$S,$G111)</f>
        <v>0</v>
      </c>
      <c r="AH111" s="99">
        <f t="shared" si="6"/>
        <v>0</v>
      </c>
      <c r="AI111" s="99">
        <f>SUMIFS(通讯通路门店!$BB:$BB,通讯通路门店!$S:$S,$G111)</f>
        <v>0</v>
      </c>
      <c r="AJ111" s="99">
        <f>SUMIFS(通讯通路门店!$BE:$BE,通讯通路门店!$S:$S,$G111)</f>
        <v>0</v>
      </c>
      <c r="AK111" s="99">
        <f>SUMIFS(通讯通路门店!$BG:$BG,通讯通路门店!$S:$S,$G111)</f>
        <v>0</v>
      </c>
      <c r="AL111" s="99">
        <f>SUMIFS(通讯通路门店!$BC:$BC,通讯通路门店!$S:$S,$G111)</f>
        <v>0</v>
      </c>
      <c r="AM111" s="99">
        <f>SUMIFS(通讯通路门店!$BD:$BD,通讯通路门店!$S:$S,$G111)</f>
        <v>0</v>
      </c>
      <c r="AN111" s="99">
        <f>SUMIFS(通讯通路门店!$BF:$BF,通讯通路门店!$S:$S,$G111)</f>
        <v>0</v>
      </c>
      <c r="AO111" s="99">
        <f t="shared" si="7"/>
        <v>0</v>
      </c>
      <c r="AP111" s="99">
        <f>SUMIFS(通讯通路门店!$K:$K,通讯通路门店!$S:$S,$G111)</f>
        <v>0</v>
      </c>
      <c r="AQ111" s="83"/>
      <c r="AR111" s="99">
        <f>SUMIFS(通讯通路门店!$T:$T,通讯通路门店!$S:$S,$G111)</f>
        <v>0</v>
      </c>
      <c r="AS111" s="99">
        <f>SUMIFS(通讯通路门店!$U:$U,通讯通路门店!$S:$S,$G111)</f>
        <v>0</v>
      </c>
      <c r="AT111" s="99">
        <f>SUMIFS(通讯通路门店!$V:$V,通讯通路门店!$S:$S,$G111)</f>
        <v>0</v>
      </c>
      <c r="AU111" s="99">
        <f>SUMIFS(通讯通路门店!$W:$W,通讯通路门店!$S:$S,$G111)</f>
        <v>0</v>
      </c>
      <c r="AV111" s="99">
        <f>SUMIFS(通讯通路门店!$Z:$Z,通讯通路门店!$S:$S,$G111)</f>
        <v>0</v>
      </c>
      <c r="AW111" s="99">
        <f>SUMIFS(通讯通路门店!$AB:$AB,通讯通路门店!$S:$S,$G111)</f>
        <v>0</v>
      </c>
      <c r="AX111" s="99">
        <f>SUMIFS(通讯通路门店!$X:$X,通讯通路门店!$S:$S,$G111)</f>
        <v>0</v>
      </c>
      <c r="AY111" s="99">
        <f>SUMIFS(通讯通路门店!$Y:$Y,通讯通路门店!$S:$S,$G111)</f>
        <v>0</v>
      </c>
      <c r="AZ111" s="99">
        <f>SUMIFS(通讯通路门店!$AA:$AA,通讯通路门店!$S:$S,$G111)</f>
        <v>0</v>
      </c>
      <c r="BA111" s="99">
        <f t="shared" si="8"/>
        <v>0</v>
      </c>
      <c r="BB111" s="99">
        <f t="shared" si="9"/>
        <v>0</v>
      </c>
      <c r="BC111" s="99">
        <f>SUMIFS(通讯通路门店!$W:$W,通讯通路门店!$S:$S,$G111,通讯通路门店!$J:$J,"荣耀体验店")+SUMIFS(通讯通路门店!$W:$W,通讯通路门店!$S:$S,$G111,通讯通路门店!$J:$J,"荣耀授权专卖店")</f>
        <v>0</v>
      </c>
      <c r="BD111" s="99">
        <f>SUMIFS(通讯通路门店!$Z:$Z,通讯通路门店!$S:$S,$G111,通讯通路门店!$J:$J,"VIVO体验店")</f>
        <v>0</v>
      </c>
      <c r="BE111" s="99">
        <f>SUMIFS(通讯通路门店!$AB:$AB,通讯通路门店!$S:$S,$G111,通讯通路门店!$J:$J,"OPPO体验店")</f>
        <v>0</v>
      </c>
      <c r="BF111" s="99">
        <f>SUMIFS(通讯通路门店!$X:$X,通讯通路门店!$S:$S,$G111,通讯通路门店!$J:$J,"华为授权体验店")+SUMIFS(通讯通路门店!$AA:$AA,通讯通路门店!$S:$S,$G111,通讯通路门店!$J:$J,"华为堡垒店")</f>
        <v>0</v>
      </c>
      <c r="BG111" s="99">
        <f>SUMIFS(通讯通路门店!$Y:$Y,通讯通路门店!$S:$S,$G111,通讯通路门店!$J:$J,"小米体验店")</f>
        <v>0</v>
      </c>
      <c r="BH111" s="99">
        <f>SUMIFS(通讯通路门店!$AA:$AA,通讯通路门店!$S:$S,$G111,通讯通路门店!$J:$J,"苹果体验店")</f>
        <v>0</v>
      </c>
      <c r="BI111" s="99">
        <f>SUMIFS(通讯通路门店!$K:$K,通讯通路门店!$S:$S,$G111,通讯通路门店!$J:$J,"其他品牌专卖店")</f>
        <v>0</v>
      </c>
      <c r="BJ111" s="99">
        <f>SUMIFS(通讯通路门店!$AC:$AC,通讯通路门店!$S:$S,$G111)</f>
        <v>0</v>
      </c>
      <c r="BK111" s="99">
        <f>SUMIFS(通讯通路门店!$AD:$AD,通讯通路门店!$S:$S,$G111)</f>
        <v>0</v>
      </c>
      <c r="BL111" s="99">
        <f>SUMIFS(通讯通路门店!$AE:$AE,通讯通路门店!$S:$S,$G111)</f>
        <v>0</v>
      </c>
      <c r="BM111" s="99">
        <f>SUMIFS(通讯通路门店!$AF:$AF,通讯通路门店!$S:$S,$G111)</f>
        <v>0</v>
      </c>
      <c r="BN111" s="99">
        <f>SUMIFS(通讯通路门店!$AG:$AG,通讯通路门店!$S:$S,$G111)</f>
        <v>0</v>
      </c>
      <c r="BO111" s="99">
        <f>SUMIFS(通讯通路门店!$AH:$AH,通讯通路门店!$S:$S,$G111)</f>
        <v>0</v>
      </c>
      <c r="BP111" s="99">
        <f>SUMIFS(通讯通路门店!$AI:$AI,通讯通路门店!$S:$S,$G111)</f>
        <v>0</v>
      </c>
      <c r="BQ111" s="83"/>
    </row>
    <row r="112" spans="1:69">
      <c r="A112" s="99" t="str">
        <f>IFERROR(_xlfn.XLOOKUP($G112,通讯通路门店!$S$4:$S$993931,通讯通路门店!$A$4:$A$993931,0,0),"")</f>
        <v/>
      </c>
      <c r="B112" s="99" t="str">
        <f>IFERROR(_xlfn.XLOOKUP($G112,通讯通路门店!$S$4:$S$993931,通讯通路门店!$B$4:$B$993931,0,0),"")</f>
        <v/>
      </c>
      <c r="C112" s="99" t="str">
        <f>IFERROR(_xlfn.XLOOKUP($G112,通讯通路门店!$S$4:$S$993931,通讯通路门店!$C$4:$C$993931,0,0),"")</f>
        <v/>
      </c>
      <c r="D112" s="99" t="str">
        <f>IFERROR(_xlfn.XLOOKUP($G112,通讯通路门店!$S$4:$S$993931,通讯通路门店!$D$4:$D$993931,0,0),"")</f>
        <v/>
      </c>
      <c r="E112" s="83"/>
      <c r="F112" s="83"/>
      <c r="G112" s="101" t="e">
        <v>#N/A</v>
      </c>
      <c r="H112" s="102" t="str">
        <f>IFERROR(_xlfn.XLOOKUP($G112,通讯通路门店!$S$4:$S$993931,通讯通路门店!$R$4:$R$993931,0,0),"")</f>
        <v/>
      </c>
      <c r="I112" s="83"/>
      <c r="J112" s="83"/>
      <c r="K112" s="83"/>
      <c r="L112" s="83"/>
      <c r="M112" s="83"/>
      <c r="N112" s="83"/>
      <c r="O112" s="83"/>
      <c r="P112" s="83"/>
      <c r="Q112" s="83"/>
      <c r="R112" s="83"/>
      <c r="S112" s="83"/>
      <c r="T112" s="83"/>
      <c r="U112" s="99">
        <f>COUNTIF(通讯通路门店!$S:$S,$G112)</f>
        <v>0</v>
      </c>
      <c r="V112" s="99">
        <f>COUNTIFS(通讯通路门店!$S:$S,$G112,通讯通路门店!$J:$J,"综合卖场")</f>
        <v>0</v>
      </c>
      <c r="W112" s="99">
        <f>SUMIFS(通讯通路门店!$AJ:$AJ,通讯通路门店!$S:$S,通讯客户沙盘!$G112)</f>
        <v>0</v>
      </c>
      <c r="X112" s="99">
        <f t="shared" si="5"/>
        <v>0</v>
      </c>
      <c r="Y112" s="99">
        <f>COUNTIFS(通讯通路门店!$S:$S,$G112,通讯通路门店!$J:$J,"荣耀体验店")+COUNTIFS(通讯通路门店!$S:$S,$G112,通讯通路门店!$J:$J,"荣耀授权专卖店")</f>
        <v>0</v>
      </c>
      <c r="Z112" s="99">
        <f>COUNTIFS(通讯通路门店!$S:$S,$G112,通讯通路门店!$J:$J,"VIVO体验店")</f>
        <v>0</v>
      </c>
      <c r="AA112" s="99">
        <f>COUNTIFS(通讯通路门店!$S:$S,$G112,通讯通路门店!$J:$J,"OPPO体验店")</f>
        <v>0</v>
      </c>
      <c r="AB112" s="99">
        <f>COUNTIFS(通讯通路门店!$S:$S,$G112,通讯通路门店!$J:$J,"华为授权体验店")+COUNTIFS(通讯通路门店!$S:$S,$G112,通讯通路门店!$J:$J,"华为堡垒店")</f>
        <v>0</v>
      </c>
      <c r="AC112" s="99">
        <f>COUNTIFS(通讯通路门店!$S:$S,$G112,通讯通路门店!$J:$J,"小米体验店")</f>
        <v>0</v>
      </c>
      <c r="AD112" s="99">
        <f>COUNTIFS(通讯通路门店!$S:$S,$G112,通讯通路门店!$J:$J,"苹果体验店")</f>
        <v>0</v>
      </c>
      <c r="AE112" s="99">
        <f>COUNTIFS(通讯通路门店!$S:$S,$G112,通讯通路门店!$J:$J,"其他品牌专卖店")</f>
        <v>0</v>
      </c>
      <c r="AF112" s="99">
        <f>SUMIFS(通讯通路门店!$BI:$BI,通讯通路门店!$S:$S,$G112)</f>
        <v>0</v>
      </c>
      <c r="AG112" s="99">
        <f>SUMIFS(通讯通路门店!$BH:$BH,通讯通路门店!$S:$S,$G112)</f>
        <v>0</v>
      </c>
      <c r="AH112" s="99">
        <f t="shared" si="6"/>
        <v>0</v>
      </c>
      <c r="AI112" s="99">
        <f>SUMIFS(通讯通路门店!$BB:$BB,通讯通路门店!$S:$S,$G112)</f>
        <v>0</v>
      </c>
      <c r="AJ112" s="99">
        <f>SUMIFS(通讯通路门店!$BE:$BE,通讯通路门店!$S:$S,$G112)</f>
        <v>0</v>
      </c>
      <c r="AK112" s="99">
        <f>SUMIFS(通讯通路门店!$BG:$BG,通讯通路门店!$S:$S,$G112)</f>
        <v>0</v>
      </c>
      <c r="AL112" s="99">
        <f>SUMIFS(通讯通路门店!$BC:$BC,通讯通路门店!$S:$S,$G112)</f>
        <v>0</v>
      </c>
      <c r="AM112" s="99">
        <f>SUMIFS(通讯通路门店!$BD:$BD,通讯通路门店!$S:$S,$G112)</f>
        <v>0</v>
      </c>
      <c r="AN112" s="99">
        <f>SUMIFS(通讯通路门店!$BF:$BF,通讯通路门店!$S:$S,$G112)</f>
        <v>0</v>
      </c>
      <c r="AO112" s="99">
        <f t="shared" si="7"/>
        <v>0</v>
      </c>
      <c r="AP112" s="99">
        <f>SUMIFS(通讯通路门店!$K:$K,通讯通路门店!$S:$S,$G112)</f>
        <v>0</v>
      </c>
      <c r="AQ112" s="83"/>
      <c r="AR112" s="99">
        <f>SUMIFS(通讯通路门店!$T:$T,通讯通路门店!$S:$S,$G112)</f>
        <v>0</v>
      </c>
      <c r="AS112" s="99">
        <f>SUMIFS(通讯通路门店!$U:$U,通讯通路门店!$S:$S,$G112)</f>
        <v>0</v>
      </c>
      <c r="AT112" s="99">
        <f>SUMIFS(通讯通路门店!$V:$V,通讯通路门店!$S:$S,$G112)</f>
        <v>0</v>
      </c>
      <c r="AU112" s="99">
        <f>SUMIFS(通讯通路门店!$W:$W,通讯通路门店!$S:$S,$G112)</f>
        <v>0</v>
      </c>
      <c r="AV112" s="99">
        <f>SUMIFS(通讯通路门店!$Z:$Z,通讯通路门店!$S:$S,$G112)</f>
        <v>0</v>
      </c>
      <c r="AW112" s="99">
        <f>SUMIFS(通讯通路门店!$AB:$AB,通讯通路门店!$S:$S,$G112)</f>
        <v>0</v>
      </c>
      <c r="AX112" s="99">
        <f>SUMIFS(通讯通路门店!$X:$X,通讯通路门店!$S:$S,$G112)</f>
        <v>0</v>
      </c>
      <c r="AY112" s="99">
        <f>SUMIFS(通讯通路门店!$Y:$Y,通讯通路门店!$S:$S,$G112)</f>
        <v>0</v>
      </c>
      <c r="AZ112" s="99">
        <f>SUMIFS(通讯通路门店!$AA:$AA,通讯通路门店!$S:$S,$G112)</f>
        <v>0</v>
      </c>
      <c r="BA112" s="99">
        <f t="shared" si="8"/>
        <v>0</v>
      </c>
      <c r="BB112" s="99">
        <f t="shared" si="9"/>
        <v>0</v>
      </c>
      <c r="BC112" s="99">
        <f>SUMIFS(通讯通路门店!$W:$W,通讯通路门店!$S:$S,$G112,通讯通路门店!$J:$J,"荣耀体验店")+SUMIFS(通讯通路门店!$W:$W,通讯通路门店!$S:$S,$G112,通讯通路门店!$J:$J,"荣耀授权专卖店")</f>
        <v>0</v>
      </c>
      <c r="BD112" s="99">
        <f>SUMIFS(通讯通路门店!$Z:$Z,通讯通路门店!$S:$S,$G112,通讯通路门店!$J:$J,"VIVO体验店")</f>
        <v>0</v>
      </c>
      <c r="BE112" s="99">
        <f>SUMIFS(通讯通路门店!$AB:$AB,通讯通路门店!$S:$S,$G112,通讯通路门店!$J:$J,"OPPO体验店")</f>
        <v>0</v>
      </c>
      <c r="BF112" s="99">
        <f>SUMIFS(通讯通路门店!$X:$X,通讯通路门店!$S:$S,$G112,通讯通路门店!$J:$J,"华为授权体验店")+SUMIFS(通讯通路门店!$AA:$AA,通讯通路门店!$S:$S,$G112,通讯通路门店!$J:$J,"华为堡垒店")</f>
        <v>0</v>
      </c>
      <c r="BG112" s="99">
        <f>SUMIFS(通讯通路门店!$Y:$Y,通讯通路门店!$S:$S,$G112,通讯通路门店!$J:$J,"小米体验店")</f>
        <v>0</v>
      </c>
      <c r="BH112" s="99">
        <f>SUMIFS(通讯通路门店!$AA:$AA,通讯通路门店!$S:$S,$G112,通讯通路门店!$J:$J,"苹果体验店")</f>
        <v>0</v>
      </c>
      <c r="BI112" s="99">
        <f>SUMIFS(通讯通路门店!$K:$K,通讯通路门店!$S:$S,$G112,通讯通路门店!$J:$J,"其他品牌专卖店")</f>
        <v>0</v>
      </c>
      <c r="BJ112" s="99">
        <f>SUMIFS(通讯通路门店!$AC:$AC,通讯通路门店!$S:$S,$G112)</f>
        <v>0</v>
      </c>
      <c r="BK112" s="99">
        <f>SUMIFS(通讯通路门店!$AD:$AD,通讯通路门店!$S:$S,$G112)</f>
        <v>0</v>
      </c>
      <c r="BL112" s="99">
        <f>SUMIFS(通讯通路门店!$AE:$AE,通讯通路门店!$S:$S,$G112)</f>
        <v>0</v>
      </c>
      <c r="BM112" s="99">
        <f>SUMIFS(通讯通路门店!$AF:$AF,通讯通路门店!$S:$S,$G112)</f>
        <v>0</v>
      </c>
      <c r="BN112" s="99">
        <f>SUMIFS(通讯通路门店!$AG:$AG,通讯通路门店!$S:$S,$G112)</f>
        <v>0</v>
      </c>
      <c r="BO112" s="99">
        <f>SUMIFS(通讯通路门店!$AH:$AH,通讯通路门店!$S:$S,$G112)</f>
        <v>0</v>
      </c>
      <c r="BP112" s="99">
        <f>SUMIFS(通讯通路门店!$AI:$AI,通讯通路门店!$S:$S,$G112)</f>
        <v>0</v>
      </c>
      <c r="BQ112" s="83"/>
    </row>
    <row r="113" spans="1:69">
      <c r="A113" s="99" t="str">
        <f>IFERROR(_xlfn.XLOOKUP($G113,通讯通路门店!$S$4:$S$993931,通讯通路门店!$A$4:$A$993931,0,0),"")</f>
        <v/>
      </c>
      <c r="B113" s="99" t="str">
        <f>IFERROR(_xlfn.XLOOKUP($G113,通讯通路门店!$S$4:$S$993931,通讯通路门店!$B$4:$B$993931,0,0),"")</f>
        <v/>
      </c>
      <c r="C113" s="99" t="str">
        <f>IFERROR(_xlfn.XLOOKUP($G113,通讯通路门店!$S$4:$S$993931,通讯通路门店!$C$4:$C$993931,0,0),"")</f>
        <v/>
      </c>
      <c r="D113" s="99" t="str">
        <f>IFERROR(_xlfn.XLOOKUP($G113,通讯通路门店!$S$4:$S$993931,通讯通路门店!$D$4:$D$993931,0,0),"")</f>
        <v/>
      </c>
      <c r="E113" s="83"/>
      <c r="F113" s="83"/>
      <c r="G113" s="101" t="e">
        <v>#N/A</v>
      </c>
      <c r="H113" s="102" t="str">
        <f>IFERROR(_xlfn.XLOOKUP($G113,通讯通路门店!$S$4:$S$993931,通讯通路门店!$R$4:$R$993931,0,0),"")</f>
        <v/>
      </c>
      <c r="I113" s="83"/>
      <c r="J113" s="83"/>
      <c r="K113" s="83"/>
      <c r="L113" s="83"/>
      <c r="M113" s="83"/>
      <c r="N113" s="83"/>
      <c r="O113" s="83"/>
      <c r="P113" s="83"/>
      <c r="Q113" s="83"/>
      <c r="R113" s="83"/>
      <c r="S113" s="83"/>
      <c r="T113" s="83"/>
      <c r="U113" s="99">
        <f>COUNTIF(通讯通路门店!$S:$S,$G113)</f>
        <v>0</v>
      </c>
      <c r="V113" s="99">
        <f>COUNTIFS(通讯通路门店!$S:$S,$G113,通讯通路门店!$J:$J,"综合卖场")</f>
        <v>0</v>
      </c>
      <c r="W113" s="99">
        <f>SUMIFS(通讯通路门店!$AJ:$AJ,通讯通路门店!$S:$S,通讯客户沙盘!$G113)</f>
        <v>0</v>
      </c>
      <c r="X113" s="99">
        <f t="shared" si="5"/>
        <v>0</v>
      </c>
      <c r="Y113" s="99">
        <f>COUNTIFS(通讯通路门店!$S:$S,$G113,通讯通路门店!$J:$J,"荣耀体验店")+COUNTIFS(通讯通路门店!$S:$S,$G113,通讯通路门店!$J:$J,"荣耀授权专卖店")</f>
        <v>0</v>
      </c>
      <c r="Z113" s="99">
        <f>COUNTIFS(通讯通路门店!$S:$S,$G113,通讯通路门店!$J:$J,"VIVO体验店")</f>
        <v>0</v>
      </c>
      <c r="AA113" s="99">
        <f>COUNTIFS(通讯通路门店!$S:$S,$G113,通讯通路门店!$J:$J,"OPPO体验店")</f>
        <v>0</v>
      </c>
      <c r="AB113" s="99">
        <f>COUNTIFS(通讯通路门店!$S:$S,$G113,通讯通路门店!$J:$J,"华为授权体验店")+COUNTIFS(通讯通路门店!$S:$S,$G113,通讯通路门店!$J:$J,"华为堡垒店")</f>
        <v>0</v>
      </c>
      <c r="AC113" s="99">
        <f>COUNTIFS(通讯通路门店!$S:$S,$G113,通讯通路门店!$J:$J,"小米体验店")</f>
        <v>0</v>
      </c>
      <c r="AD113" s="99">
        <f>COUNTIFS(通讯通路门店!$S:$S,$G113,通讯通路门店!$J:$J,"苹果体验店")</f>
        <v>0</v>
      </c>
      <c r="AE113" s="99">
        <f>COUNTIFS(通讯通路门店!$S:$S,$G113,通讯通路门店!$J:$J,"其他品牌专卖店")</f>
        <v>0</v>
      </c>
      <c r="AF113" s="99">
        <f>SUMIFS(通讯通路门店!$BI:$BI,通讯通路门店!$S:$S,$G113)</f>
        <v>0</v>
      </c>
      <c r="AG113" s="99">
        <f>SUMIFS(通讯通路门店!$BH:$BH,通讯通路门店!$S:$S,$G113)</f>
        <v>0</v>
      </c>
      <c r="AH113" s="99">
        <f t="shared" si="6"/>
        <v>0</v>
      </c>
      <c r="AI113" s="99">
        <f>SUMIFS(通讯通路门店!$BB:$BB,通讯通路门店!$S:$S,$G113)</f>
        <v>0</v>
      </c>
      <c r="AJ113" s="99">
        <f>SUMIFS(通讯通路门店!$BE:$BE,通讯通路门店!$S:$S,$G113)</f>
        <v>0</v>
      </c>
      <c r="AK113" s="99">
        <f>SUMIFS(通讯通路门店!$BG:$BG,通讯通路门店!$S:$S,$G113)</f>
        <v>0</v>
      </c>
      <c r="AL113" s="99">
        <f>SUMIFS(通讯通路门店!$BC:$BC,通讯通路门店!$S:$S,$G113)</f>
        <v>0</v>
      </c>
      <c r="AM113" s="99">
        <f>SUMIFS(通讯通路门店!$BD:$BD,通讯通路门店!$S:$S,$G113)</f>
        <v>0</v>
      </c>
      <c r="AN113" s="99">
        <f>SUMIFS(通讯通路门店!$BF:$BF,通讯通路门店!$S:$S,$G113)</f>
        <v>0</v>
      </c>
      <c r="AO113" s="99">
        <f t="shared" si="7"/>
        <v>0</v>
      </c>
      <c r="AP113" s="99">
        <f>SUMIFS(通讯通路门店!$K:$K,通讯通路门店!$S:$S,$G113)</f>
        <v>0</v>
      </c>
      <c r="AQ113" s="83"/>
      <c r="AR113" s="99">
        <f>SUMIFS(通讯通路门店!$T:$T,通讯通路门店!$S:$S,$G113)</f>
        <v>0</v>
      </c>
      <c r="AS113" s="99">
        <f>SUMIFS(通讯通路门店!$U:$U,通讯通路门店!$S:$S,$G113)</f>
        <v>0</v>
      </c>
      <c r="AT113" s="99">
        <f>SUMIFS(通讯通路门店!$V:$V,通讯通路门店!$S:$S,$G113)</f>
        <v>0</v>
      </c>
      <c r="AU113" s="99">
        <f>SUMIFS(通讯通路门店!$W:$W,通讯通路门店!$S:$S,$G113)</f>
        <v>0</v>
      </c>
      <c r="AV113" s="99">
        <f>SUMIFS(通讯通路门店!$Z:$Z,通讯通路门店!$S:$S,$G113)</f>
        <v>0</v>
      </c>
      <c r="AW113" s="99">
        <f>SUMIFS(通讯通路门店!$AB:$AB,通讯通路门店!$S:$S,$G113)</f>
        <v>0</v>
      </c>
      <c r="AX113" s="99">
        <f>SUMIFS(通讯通路门店!$X:$X,通讯通路门店!$S:$S,$G113)</f>
        <v>0</v>
      </c>
      <c r="AY113" s="99">
        <f>SUMIFS(通讯通路门店!$Y:$Y,通讯通路门店!$S:$S,$G113)</f>
        <v>0</v>
      </c>
      <c r="AZ113" s="99">
        <f>SUMIFS(通讯通路门店!$AA:$AA,通讯通路门店!$S:$S,$G113)</f>
        <v>0</v>
      </c>
      <c r="BA113" s="99">
        <f t="shared" si="8"/>
        <v>0</v>
      </c>
      <c r="BB113" s="99">
        <f t="shared" si="9"/>
        <v>0</v>
      </c>
      <c r="BC113" s="99">
        <f>SUMIFS(通讯通路门店!$W:$W,通讯通路门店!$S:$S,$G113,通讯通路门店!$J:$J,"荣耀体验店")+SUMIFS(通讯通路门店!$W:$W,通讯通路门店!$S:$S,$G113,通讯通路门店!$J:$J,"荣耀授权专卖店")</f>
        <v>0</v>
      </c>
      <c r="BD113" s="99">
        <f>SUMIFS(通讯通路门店!$Z:$Z,通讯通路门店!$S:$S,$G113,通讯通路门店!$J:$J,"VIVO体验店")</f>
        <v>0</v>
      </c>
      <c r="BE113" s="99">
        <f>SUMIFS(通讯通路门店!$AB:$AB,通讯通路门店!$S:$S,$G113,通讯通路门店!$J:$J,"OPPO体验店")</f>
        <v>0</v>
      </c>
      <c r="BF113" s="99">
        <f>SUMIFS(通讯通路门店!$X:$X,通讯通路门店!$S:$S,$G113,通讯通路门店!$J:$J,"华为授权体验店")+SUMIFS(通讯通路门店!$AA:$AA,通讯通路门店!$S:$S,$G113,通讯通路门店!$J:$J,"华为堡垒店")</f>
        <v>0</v>
      </c>
      <c r="BG113" s="99">
        <f>SUMIFS(通讯通路门店!$Y:$Y,通讯通路门店!$S:$S,$G113,通讯通路门店!$J:$J,"小米体验店")</f>
        <v>0</v>
      </c>
      <c r="BH113" s="99">
        <f>SUMIFS(通讯通路门店!$AA:$AA,通讯通路门店!$S:$S,$G113,通讯通路门店!$J:$J,"苹果体验店")</f>
        <v>0</v>
      </c>
      <c r="BI113" s="99">
        <f>SUMIFS(通讯通路门店!$K:$K,通讯通路门店!$S:$S,$G113,通讯通路门店!$J:$J,"其他品牌专卖店")</f>
        <v>0</v>
      </c>
      <c r="BJ113" s="99">
        <f>SUMIFS(通讯通路门店!$AC:$AC,通讯通路门店!$S:$S,$G113)</f>
        <v>0</v>
      </c>
      <c r="BK113" s="99">
        <f>SUMIFS(通讯通路门店!$AD:$AD,通讯通路门店!$S:$S,$G113)</f>
        <v>0</v>
      </c>
      <c r="BL113" s="99">
        <f>SUMIFS(通讯通路门店!$AE:$AE,通讯通路门店!$S:$S,$G113)</f>
        <v>0</v>
      </c>
      <c r="BM113" s="99">
        <f>SUMIFS(通讯通路门店!$AF:$AF,通讯通路门店!$S:$S,$G113)</f>
        <v>0</v>
      </c>
      <c r="BN113" s="99">
        <f>SUMIFS(通讯通路门店!$AG:$AG,通讯通路门店!$S:$S,$G113)</f>
        <v>0</v>
      </c>
      <c r="BO113" s="99">
        <f>SUMIFS(通讯通路门店!$AH:$AH,通讯通路门店!$S:$S,$G113)</f>
        <v>0</v>
      </c>
      <c r="BP113" s="99">
        <f>SUMIFS(通讯通路门店!$AI:$AI,通讯通路门店!$S:$S,$G113)</f>
        <v>0</v>
      </c>
      <c r="BQ113" s="83"/>
    </row>
    <row r="114" spans="1:69">
      <c r="A114" s="99" t="str">
        <f>IFERROR(_xlfn.XLOOKUP($G114,通讯通路门店!$S$4:$S$993931,通讯通路门店!$A$4:$A$993931,0,0),"")</f>
        <v/>
      </c>
      <c r="B114" s="99" t="str">
        <f>IFERROR(_xlfn.XLOOKUP($G114,通讯通路门店!$S$4:$S$993931,通讯通路门店!$B$4:$B$993931,0,0),"")</f>
        <v/>
      </c>
      <c r="C114" s="99" t="str">
        <f>IFERROR(_xlfn.XLOOKUP($G114,通讯通路门店!$S$4:$S$993931,通讯通路门店!$C$4:$C$993931,0,0),"")</f>
        <v/>
      </c>
      <c r="D114" s="99" t="str">
        <f>IFERROR(_xlfn.XLOOKUP($G114,通讯通路门店!$S$4:$S$993931,通讯通路门店!$D$4:$D$993931,0,0),"")</f>
        <v/>
      </c>
      <c r="E114" s="83"/>
      <c r="F114" s="83"/>
      <c r="G114" s="101" t="e">
        <v>#N/A</v>
      </c>
      <c r="H114" s="102" t="str">
        <f>IFERROR(_xlfn.XLOOKUP($G114,通讯通路门店!$S$4:$S$993931,通讯通路门店!$R$4:$R$993931,0,0),"")</f>
        <v/>
      </c>
      <c r="I114" s="83"/>
      <c r="J114" s="83"/>
      <c r="K114" s="83"/>
      <c r="L114" s="83"/>
      <c r="M114" s="83"/>
      <c r="N114" s="83"/>
      <c r="O114" s="83"/>
      <c r="P114" s="83"/>
      <c r="Q114" s="83"/>
      <c r="R114" s="83"/>
      <c r="S114" s="83"/>
      <c r="T114" s="83"/>
      <c r="U114" s="99">
        <f>COUNTIF(通讯通路门店!$S:$S,$G114)</f>
        <v>0</v>
      </c>
      <c r="V114" s="99">
        <f>COUNTIFS(通讯通路门店!$S:$S,$G114,通讯通路门店!$J:$J,"综合卖场")</f>
        <v>0</v>
      </c>
      <c r="W114" s="99">
        <f>SUMIFS(通讯通路门店!$AJ:$AJ,通讯通路门店!$S:$S,通讯客户沙盘!$G114)</f>
        <v>0</v>
      </c>
      <c r="X114" s="99">
        <f t="shared" si="5"/>
        <v>0</v>
      </c>
      <c r="Y114" s="99">
        <f>COUNTIFS(通讯通路门店!$S:$S,$G114,通讯通路门店!$J:$J,"荣耀体验店")+COUNTIFS(通讯通路门店!$S:$S,$G114,通讯通路门店!$J:$J,"荣耀授权专卖店")</f>
        <v>0</v>
      </c>
      <c r="Z114" s="99">
        <f>COUNTIFS(通讯通路门店!$S:$S,$G114,通讯通路门店!$J:$J,"VIVO体验店")</f>
        <v>0</v>
      </c>
      <c r="AA114" s="99">
        <f>COUNTIFS(通讯通路门店!$S:$S,$G114,通讯通路门店!$J:$J,"OPPO体验店")</f>
        <v>0</v>
      </c>
      <c r="AB114" s="99">
        <f>COUNTIFS(通讯通路门店!$S:$S,$G114,通讯通路门店!$J:$J,"华为授权体验店")+COUNTIFS(通讯通路门店!$S:$S,$G114,通讯通路门店!$J:$J,"华为堡垒店")</f>
        <v>0</v>
      </c>
      <c r="AC114" s="99">
        <f>COUNTIFS(通讯通路门店!$S:$S,$G114,通讯通路门店!$J:$J,"小米体验店")</f>
        <v>0</v>
      </c>
      <c r="AD114" s="99">
        <f>COUNTIFS(通讯通路门店!$S:$S,$G114,通讯通路门店!$J:$J,"苹果体验店")</f>
        <v>0</v>
      </c>
      <c r="AE114" s="99">
        <f>COUNTIFS(通讯通路门店!$S:$S,$G114,通讯通路门店!$J:$J,"其他品牌专卖店")</f>
        <v>0</v>
      </c>
      <c r="AF114" s="99">
        <f>SUMIFS(通讯通路门店!$BI:$BI,通讯通路门店!$S:$S,$G114)</f>
        <v>0</v>
      </c>
      <c r="AG114" s="99">
        <f>SUMIFS(通讯通路门店!$BH:$BH,通讯通路门店!$S:$S,$G114)</f>
        <v>0</v>
      </c>
      <c r="AH114" s="99">
        <f t="shared" si="6"/>
        <v>0</v>
      </c>
      <c r="AI114" s="99">
        <f>SUMIFS(通讯通路门店!$BB:$BB,通讯通路门店!$S:$S,$G114)</f>
        <v>0</v>
      </c>
      <c r="AJ114" s="99">
        <f>SUMIFS(通讯通路门店!$BE:$BE,通讯通路门店!$S:$S,$G114)</f>
        <v>0</v>
      </c>
      <c r="AK114" s="99">
        <f>SUMIFS(通讯通路门店!$BG:$BG,通讯通路门店!$S:$S,$G114)</f>
        <v>0</v>
      </c>
      <c r="AL114" s="99">
        <f>SUMIFS(通讯通路门店!$BC:$BC,通讯通路门店!$S:$S,$G114)</f>
        <v>0</v>
      </c>
      <c r="AM114" s="99">
        <f>SUMIFS(通讯通路门店!$BD:$BD,通讯通路门店!$S:$S,$G114)</f>
        <v>0</v>
      </c>
      <c r="AN114" s="99">
        <f>SUMIFS(通讯通路门店!$BF:$BF,通讯通路门店!$S:$S,$G114)</f>
        <v>0</v>
      </c>
      <c r="AO114" s="99">
        <f t="shared" si="7"/>
        <v>0</v>
      </c>
      <c r="AP114" s="99">
        <f>SUMIFS(通讯通路门店!$K:$K,通讯通路门店!$S:$S,$G114)</f>
        <v>0</v>
      </c>
      <c r="AQ114" s="83"/>
      <c r="AR114" s="99">
        <f>SUMIFS(通讯通路门店!$T:$T,通讯通路门店!$S:$S,$G114)</f>
        <v>0</v>
      </c>
      <c r="AS114" s="99">
        <f>SUMIFS(通讯通路门店!$U:$U,通讯通路门店!$S:$S,$G114)</f>
        <v>0</v>
      </c>
      <c r="AT114" s="99">
        <f>SUMIFS(通讯通路门店!$V:$V,通讯通路门店!$S:$S,$G114)</f>
        <v>0</v>
      </c>
      <c r="AU114" s="99">
        <f>SUMIFS(通讯通路门店!$W:$W,通讯通路门店!$S:$S,$G114)</f>
        <v>0</v>
      </c>
      <c r="AV114" s="99">
        <f>SUMIFS(通讯通路门店!$Z:$Z,通讯通路门店!$S:$S,$G114)</f>
        <v>0</v>
      </c>
      <c r="AW114" s="99">
        <f>SUMIFS(通讯通路门店!$AB:$AB,通讯通路门店!$S:$S,$G114)</f>
        <v>0</v>
      </c>
      <c r="AX114" s="99">
        <f>SUMIFS(通讯通路门店!$X:$X,通讯通路门店!$S:$S,$G114)</f>
        <v>0</v>
      </c>
      <c r="AY114" s="99">
        <f>SUMIFS(通讯通路门店!$Y:$Y,通讯通路门店!$S:$S,$G114)</f>
        <v>0</v>
      </c>
      <c r="AZ114" s="99">
        <f>SUMIFS(通讯通路门店!$AA:$AA,通讯通路门店!$S:$S,$G114)</f>
        <v>0</v>
      </c>
      <c r="BA114" s="99">
        <f t="shared" si="8"/>
        <v>0</v>
      </c>
      <c r="BB114" s="99">
        <f t="shared" si="9"/>
        <v>0</v>
      </c>
      <c r="BC114" s="99">
        <f>SUMIFS(通讯通路门店!$W:$W,通讯通路门店!$S:$S,$G114,通讯通路门店!$J:$J,"荣耀体验店")+SUMIFS(通讯通路门店!$W:$W,通讯通路门店!$S:$S,$G114,通讯通路门店!$J:$J,"荣耀授权专卖店")</f>
        <v>0</v>
      </c>
      <c r="BD114" s="99">
        <f>SUMIFS(通讯通路门店!$Z:$Z,通讯通路门店!$S:$S,$G114,通讯通路门店!$J:$J,"VIVO体验店")</f>
        <v>0</v>
      </c>
      <c r="BE114" s="99">
        <f>SUMIFS(通讯通路门店!$AB:$AB,通讯通路门店!$S:$S,$G114,通讯通路门店!$J:$J,"OPPO体验店")</f>
        <v>0</v>
      </c>
      <c r="BF114" s="99">
        <f>SUMIFS(通讯通路门店!$X:$X,通讯通路门店!$S:$S,$G114,通讯通路门店!$J:$J,"华为授权体验店")+SUMIFS(通讯通路门店!$AA:$AA,通讯通路门店!$S:$S,$G114,通讯通路门店!$J:$J,"华为堡垒店")</f>
        <v>0</v>
      </c>
      <c r="BG114" s="99">
        <f>SUMIFS(通讯通路门店!$Y:$Y,通讯通路门店!$S:$S,$G114,通讯通路门店!$J:$J,"小米体验店")</f>
        <v>0</v>
      </c>
      <c r="BH114" s="99">
        <f>SUMIFS(通讯通路门店!$AA:$AA,通讯通路门店!$S:$S,$G114,通讯通路门店!$J:$J,"苹果体验店")</f>
        <v>0</v>
      </c>
      <c r="BI114" s="99">
        <f>SUMIFS(通讯通路门店!$K:$K,通讯通路门店!$S:$S,$G114,通讯通路门店!$J:$J,"其他品牌专卖店")</f>
        <v>0</v>
      </c>
      <c r="BJ114" s="99">
        <f>SUMIFS(通讯通路门店!$AC:$AC,通讯通路门店!$S:$S,$G114)</f>
        <v>0</v>
      </c>
      <c r="BK114" s="99">
        <f>SUMIFS(通讯通路门店!$AD:$AD,通讯通路门店!$S:$S,$G114)</f>
        <v>0</v>
      </c>
      <c r="BL114" s="99">
        <f>SUMIFS(通讯通路门店!$AE:$AE,通讯通路门店!$S:$S,$G114)</f>
        <v>0</v>
      </c>
      <c r="BM114" s="99">
        <f>SUMIFS(通讯通路门店!$AF:$AF,通讯通路门店!$S:$S,$G114)</f>
        <v>0</v>
      </c>
      <c r="BN114" s="99">
        <f>SUMIFS(通讯通路门店!$AG:$AG,通讯通路门店!$S:$S,$G114)</f>
        <v>0</v>
      </c>
      <c r="BO114" s="99">
        <f>SUMIFS(通讯通路门店!$AH:$AH,通讯通路门店!$S:$S,$G114)</f>
        <v>0</v>
      </c>
      <c r="BP114" s="99">
        <f>SUMIFS(通讯通路门店!$AI:$AI,通讯通路门店!$S:$S,$G114)</f>
        <v>0</v>
      </c>
      <c r="BQ114" s="83"/>
    </row>
    <row r="115" spans="1:69">
      <c r="A115" s="99" t="str">
        <f>IFERROR(_xlfn.XLOOKUP($G115,通讯通路门店!$S$4:$S$993931,通讯通路门店!$A$4:$A$993931,0,0),"")</f>
        <v/>
      </c>
      <c r="B115" s="99" t="str">
        <f>IFERROR(_xlfn.XLOOKUP($G115,通讯通路门店!$S$4:$S$993931,通讯通路门店!$B$4:$B$993931,0,0),"")</f>
        <v/>
      </c>
      <c r="C115" s="99" t="str">
        <f>IFERROR(_xlfn.XLOOKUP($G115,通讯通路门店!$S$4:$S$993931,通讯通路门店!$C$4:$C$993931,0,0),"")</f>
        <v/>
      </c>
      <c r="D115" s="99" t="str">
        <f>IFERROR(_xlfn.XLOOKUP($G115,通讯通路门店!$S$4:$S$993931,通讯通路门店!$D$4:$D$993931,0,0),"")</f>
        <v/>
      </c>
      <c r="E115" s="83"/>
      <c r="F115" s="83"/>
      <c r="G115" s="101" t="e">
        <v>#N/A</v>
      </c>
      <c r="H115" s="102" t="str">
        <f>IFERROR(_xlfn.XLOOKUP($G115,通讯通路门店!$S$4:$S$993931,通讯通路门店!$R$4:$R$993931,0,0),"")</f>
        <v/>
      </c>
      <c r="I115" s="83"/>
      <c r="J115" s="83"/>
      <c r="K115" s="83"/>
      <c r="L115" s="83"/>
      <c r="M115" s="83"/>
      <c r="N115" s="83"/>
      <c r="O115" s="83"/>
      <c r="P115" s="83"/>
      <c r="Q115" s="83"/>
      <c r="R115" s="83"/>
      <c r="S115" s="83"/>
      <c r="T115" s="83"/>
      <c r="U115" s="99">
        <f>COUNTIF(通讯通路门店!$S:$S,$G115)</f>
        <v>0</v>
      </c>
      <c r="V115" s="99">
        <f>COUNTIFS(通讯通路门店!$S:$S,$G115,通讯通路门店!$J:$J,"综合卖场")</f>
        <v>0</v>
      </c>
      <c r="W115" s="99">
        <f>SUMIFS(通讯通路门店!$AJ:$AJ,通讯通路门店!$S:$S,通讯客户沙盘!$G115)</f>
        <v>0</v>
      </c>
      <c r="X115" s="99">
        <f t="shared" si="5"/>
        <v>0</v>
      </c>
      <c r="Y115" s="99">
        <f>COUNTIFS(通讯通路门店!$S:$S,$G115,通讯通路门店!$J:$J,"荣耀体验店")+COUNTIFS(通讯通路门店!$S:$S,$G115,通讯通路门店!$J:$J,"荣耀授权专卖店")</f>
        <v>0</v>
      </c>
      <c r="Z115" s="99">
        <f>COUNTIFS(通讯通路门店!$S:$S,$G115,通讯通路门店!$J:$J,"VIVO体验店")</f>
        <v>0</v>
      </c>
      <c r="AA115" s="99">
        <f>COUNTIFS(通讯通路门店!$S:$S,$G115,通讯通路门店!$J:$J,"OPPO体验店")</f>
        <v>0</v>
      </c>
      <c r="AB115" s="99">
        <f>COUNTIFS(通讯通路门店!$S:$S,$G115,通讯通路门店!$J:$J,"华为授权体验店")+COUNTIFS(通讯通路门店!$S:$S,$G115,通讯通路门店!$J:$J,"华为堡垒店")</f>
        <v>0</v>
      </c>
      <c r="AC115" s="99">
        <f>COUNTIFS(通讯通路门店!$S:$S,$G115,通讯通路门店!$J:$J,"小米体验店")</f>
        <v>0</v>
      </c>
      <c r="AD115" s="99">
        <f>COUNTIFS(通讯通路门店!$S:$S,$G115,通讯通路门店!$J:$J,"苹果体验店")</f>
        <v>0</v>
      </c>
      <c r="AE115" s="99">
        <f>COUNTIFS(通讯通路门店!$S:$S,$G115,通讯通路门店!$J:$J,"其他品牌专卖店")</f>
        <v>0</v>
      </c>
      <c r="AF115" s="99">
        <f>SUMIFS(通讯通路门店!$BI:$BI,通讯通路门店!$S:$S,$G115)</f>
        <v>0</v>
      </c>
      <c r="AG115" s="99">
        <f>SUMIFS(通讯通路门店!$BH:$BH,通讯通路门店!$S:$S,$G115)</f>
        <v>0</v>
      </c>
      <c r="AH115" s="99">
        <f t="shared" si="6"/>
        <v>0</v>
      </c>
      <c r="AI115" s="99">
        <f>SUMIFS(通讯通路门店!$BB:$BB,通讯通路门店!$S:$S,$G115)</f>
        <v>0</v>
      </c>
      <c r="AJ115" s="99">
        <f>SUMIFS(通讯通路门店!$BE:$BE,通讯通路门店!$S:$S,$G115)</f>
        <v>0</v>
      </c>
      <c r="AK115" s="99">
        <f>SUMIFS(通讯通路门店!$BG:$BG,通讯通路门店!$S:$S,$G115)</f>
        <v>0</v>
      </c>
      <c r="AL115" s="99">
        <f>SUMIFS(通讯通路门店!$BC:$BC,通讯通路门店!$S:$S,$G115)</f>
        <v>0</v>
      </c>
      <c r="AM115" s="99">
        <f>SUMIFS(通讯通路门店!$BD:$BD,通讯通路门店!$S:$S,$G115)</f>
        <v>0</v>
      </c>
      <c r="AN115" s="99">
        <f>SUMIFS(通讯通路门店!$BF:$BF,通讯通路门店!$S:$S,$G115)</f>
        <v>0</v>
      </c>
      <c r="AO115" s="99">
        <f t="shared" si="7"/>
        <v>0</v>
      </c>
      <c r="AP115" s="99">
        <f>SUMIFS(通讯通路门店!$K:$K,通讯通路门店!$S:$S,$G115)</f>
        <v>0</v>
      </c>
      <c r="AQ115" s="83"/>
      <c r="AR115" s="99">
        <f>SUMIFS(通讯通路门店!$T:$T,通讯通路门店!$S:$S,$G115)</f>
        <v>0</v>
      </c>
      <c r="AS115" s="99">
        <f>SUMIFS(通讯通路门店!$U:$U,通讯通路门店!$S:$S,$G115)</f>
        <v>0</v>
      </c>
      <c r="AT115" s="99">
        <f>SUMIFS(通讯通路门店!$V:$V,通讯通路门店!$S:$S,$G115)</f>
        <v>0</v>
      </c>
      <c r="AU115" s="99">
        <f>SUMIFS(通讯通路门店!$W:$W,通讯通路门店!$S:$S,$G115)</f>
        <v>0</v>
      </c>
      <c r="AV115" s="99">
        <f>SUMIFS(通讯通路门店!$Z:$Z,通讯通路门店!$S:$S,$G115)</f>
        <v>0</v>
      </c>
      <c r="AW115" s="99">
        <f>SUMIFS(通讯通路门店!$AB:$AB,通讯通路门店!$S:$S,$G115)</f>
        <v>0</v>
      </c>
      <c r="AX115" s="99">
        <f>SUMIFS(通讯通路门店!$X:$X,通讯通路门店!$S:$S,$G115)</f>
        <v>0</v>
      </c>
      <c r="AY115" s="99">
        <f>SUMIFS(通讯通路门店!$Y:$Y,通讯通路门店!$S:$S,$G115)</f>
        <v>0</v>
      </c>
      <c r="AZ115" s="99">
        <f>SUMIFS(通讯通路门店!$AA:$AA,通讯通路门店!$S:$S,$G115)</f>
        <v>0</v>
      </c>
      <c r="BA115" s="99">
        <f t="shared" si="8"/>
        <v>0</v>
      </c>
      <c r="BB115" s="99">
        <f t="shared" si="9"/>
        <v>0</v>
      </c>
      <c r="BC115" s="99">
        <f>SUMIFS(通讯通路门店!$W:$W,通讯通路门店!$S:$S,$G115,通讯通路门店!$J:$J,"荣耀体验店")+SUMIFS(通讯通路门店!$W:$W,通讯通路门店!$S:$S,$G115,通讯通路门店!$J:$J,"荣耀授权专卖店")</f>
        <v>0</v>
      </c>
      <c r="BD115" s="99">
        <f>SUMIFS(通讯通路门店!$Z:$Z,通讯通路门店!$S:$S,$G115,通讯通路门店!$J:$J,"VIVO体验店")</f>
        <v>0</v>
      </c>
      <c r="BE115" s="99">
        <f>SUMIFS(通讯通路门店!$AB:$AB,通讯通路门店!$S:$S,$G115,通讯通路门店!$J:$J,"OPPO体验店")</f>
        <v>0</v>
      </c>
      <c r="BF115" s="99">
        <f>SUMIFS(通讯通路门店!$X:$X,通讯通路门店!$S:$S,$G115,通讯通路门店!$J:$J,"华为授权体验店")+SUMIFS(通讯通路门店!$AA:$AA,通讯通路门店!$S:$S,$G115,通讯通路门店!$J:$J,"华为堡垒店")</f>
        <v>0</v>
      </c>
      <c r="BG115" s="99">
        <f>SUMIFS(通讯通路门店!$Y:$Y,通讯通路门店!$S:$S,$G115,通讯通路门店!$J:$J,"小米体验店")</f>
        <v>0</v>
      </c>
      <c r="BH115" s="99">
        <f>SUMIFS(通讯通路门店!$AA:$AA,通讯通路门店!$S:$S,$G115,通讯通路门店!$J:$J,"苹果体验店")</f>
        <v>0</v>
      </c>
      <c r="BI115" s="99">
        <f>SUMIFS(通讯通路门店!$K:$K,通讯通路门店!$S:$S,$G115,通讯通路门店!$J:$J,"其他品牌专卖店")</f>
        <v>0</v>
      </c>
      <c r="BJ115" s="99">
        <f>SUMIFS(通讯通路门店!$AC:$AC,通讯通路门店!$S:$S,$G115)</f>
        <v>0</v>
      </c>
      <c r="BK115" s="99">
        <f>SUMIFS(通讯通路门店!$AD:$AD,通讯通路门店!$S:$S,$G115)</f>
        <v>0</v>
      </c>
      <c r="BL115" s="99">
        <f>SUMIFS(通讯通路门店!$AE:$AE,通讯通路门店!$S:$S,$G115)</f>
        <v>0</v>
      </c>
      <c r="BM115" s="99">
        <f>SUMIFS(通讯通路门店!$AF:$AF,通讯通路门店!$S:$S,$G115)</f>
        <v>0</v>
      </c>
      <c r="BN115" s="99">
        <f>SUMIFS(通讯通路门店!$AG:$AG,通讯通路门店!$S:$S,$G115)</f>
        <v>0</v>
      </c>
      <c r="BO115" s="99">
        <f>SUMIFS(通讯通路门店!$AH:$AH,通讯通路门店!$S:$S,$G115)</f>
        <v>0</v>
      </c>
      <c r="BP115" s="99">
        <f>SUMIFS(通讯通路门店!$AI:$AI,通讯通路门店!$S:$S,$G115)</f>
        <v>0</v>
      </c>
      <c r="BQ115" s="83"/>
    </row>
    <row r="116" spans="1:69">
      <c r="A116" s="99" t="str">
        <f>IFERROR(_xlfn.XLOOKUP($G116,通讯通路门店!$S$4:$S$993931,通讯通路门店!$A$4:$A$993931,0,0),"")</f>
        <v/>
      </c>
      <c r="B116" s="99" t="str">
        <f>IFERROR(_xlfn.XLOOKUP($G116,通讯通路门店!$S$4:$S$993931,通讯通路门店!$B$4:$B$993931,0,0),"")</f>
        <v/>
      </c>
      <c r="C116" s="99" t="str">
        <f>IFERROR(_xlfn.XLOOKUP($G116,通讯通路门店!$S$4:$S$993931,通讯通路门店!$C$4:$C$993931,0,0),"")</f>
        <v/>
      </c>
      <c r="D116" s="99" t="str">
        <f>IFERROR(_xlfn.XLOOKUP($G116,通讯通路门店!$S$4:$S$993931,通讯通路门店!$D$4:$D$993931,0,0),"")</f>
        <v/>
      </c>
      <c r="E116" s="83"/>
      <c r="F116" s="83"/>
      <c r="G116" s="101" t="e">
        <v>#N/A</v>
      </c>
      <c r="H116" s="102" t="str">
        <f>IFERROR(_xlfn.XLOOKUP($G116,通讯通路门店!$S$4:$S$993931,通讯通路门店!$R$4:$R$993931,0,0),"")</f>
        <v/>
      </c>
      <c r="I116" s="83"/>
      <c r="J116" s="83"/>
      <c r="K116" s="83"/>
      <c r="L116" s="83"/>
      <c r="M116" s="83"/>
      <c r="N116" s="83"/>
      <c r="O116" s="83"/>
      <c r="P116" s="83"/>
      <c r="Q116" s="83"/>
      <c r="R116" s="83"/>
      <c r="S116" s="83"/>
      <c r="T116" s="83"/>
      <c r="U116" s="99">
        <f>COUNTIF(通讯通路门店!$S:$S,$G116)</f>
        <v>0</v>
      </c>
      <c r="V116" s="99">
        <f>COUNTIFS(通讯通路门店!$S:$S,$G116,通讯通路门店!$J:$J,"综合卖场")</f>
        <v>0</v>
      </c>
      <c r="W116" s="99">
        <f>SUMIFS(通讯通路门店!$AJ:$AJ,通讯通路门店!$S:$S,通讯客户沙盘!$G116)</f>
        <v>0</v>
      </c>
      <c r="X116" s="99">
        <f t="shared" si="5"/>
        <v>0</v>
      </c>
      <c r="Y116" s="99">
        <f>COUNTIFS(通讯通路门店!$S:$S,$G116,通讯通路门店!$J:$J,"荣耀体验店")+COUNTIFS(通讯通路门店!$S:$S,$G116,通讯通路门店!$J:$J,"荣耀授权专卖店")</f>
        <v>0</v>
      </c>
      <c r="Z116" s="99">
        <f>COUNTIFS(通讯通路门店!$S:$S,$G116,通讯通路门店!$J:$J,"VIVO体验店")</f>
        <v>0</v>
      </c>
      <c r="AA116" s="99">
        <f>COUNTIFS(通讯通路门店!$S:$S,$G116,通讯通路门店!$J:$J,"OPPO体验店")</f>
        <v>0</v>
      </c>
      <c r="AB116" s="99">
        <f>COUNTIFS(通讯通路门店!$S:$S,$G116,通讯通路门店!$J:$J,"华为授权体验店")+COUNTIFS(通讯通路门店!$S:$S,$G116,通讯通路门店!$J:$J,"华为堡垒店")</f>
        <v>0</v>
      </c>
      <c r="AC116" s="99">
        <f>COUNTIFS(通讯通路门店!$S:$S,$G116,通讯通路门店!$J:$J,"小米体验店")</f>
        <v>0</v>
      </c>
      <c r="AD116" s="99">
        <f>COUNTIFS(通讯通路门店!$S:$S,$G116,通讯通路门店!$J:$J,"苹果体验店")</f>
        <v>0</v>
      </c>
      <c r="AE116" s="99">
        <f>COUNTIFS(通讯通路门店!$S:$S,$G116,通讯通路门店!$J:$J,"其他品牌专卖店")</f>
        <v>0</v>
      </c>
      <c r="AF116" s="99">
        <f>SUMIFS(通讯通路门店!$BI:$BI,通讯通路门店!$S:$S,$G116)</f>
        <v>0</v>
      </c>
      <c r="AG116" s="99">
        <f>SUMIFS(通讯通路门店!$BH:$BH,通讯通路门店!$S:$S,$G116)</f>
        <v>0</v>
      </c>
      <c r="AH116" s="99">
        <f t="shared" si="6"/>
        <v>0</v>
      </c>
      <c r="AI116" s="99">
        <f>SUMIFS(通讯通路门店!$BB:$BB,通讯通路门店!$S:$S,$G116)</f>
        <v>0</v>
      </c>
      <c r="AJ116" s="99">
        <f>SUMIFS(通讯通路门店!$BE:$BE,通讯通路门店!$S:$S,$G116)</f>
        <v>0</v>
      </c>
      <c r="AK116" s="99">
        <f>SUMIFS(通讯通路门店!$BG:$BG,通讯通路门店!$S:$S,$G116)</f>
        <v>0</v>
      </c>
      <c r="AL116" s="99">
        <f>SUMIFS(通讯通路门店!$BC:$BC,通讯通路门店!$S:$S,$G116)</f>
        <v>0</v>
      </c>
      <c r="AM116" s="99">
        <f>SUMIFS(通讯通路门店!$BD:$BD,通讯通路门店!$S:$S,$G116)</f>
        <v>0</v>
      </c>
      <c r="AN116" s="99">
        <f>SUMIFS(通讯通路门店!$BF:$BF,通讯通路门店!$S:$S,$G116)</f>
        <v>0</v>
      </c>
      <c r="AO116" s="99">
        <f t="shared" si="7"/>
        <v>0</v>
      </c>
      <c r="AP116" s="99">
        <f>SUMIFS(通讯通路门店!$K:$K,通讯通路门店!$S:$S,$G116)</f>
        <v>0</v>
      </c>
      <c r="AQ116" s="83"/>
      <c r="AR116" s="99">
        <f>SUMIFS(通讯通路门店!$T:$T,通讯通路门店!$S:$S,$G116)</f>
        <v>0</v>
      </c>
      <c r="AS116" s="99">
        <f>SUMIFS(通讯通路门店!$U:$U,通讯通路门店!$S:$S,$G116)</f>
        <v>0</v>
      </c>
      <c r="AT116" s="99">
        <f>SUMIFS(通讯通路门店!$V:$V,通讯通路门店!$S:$S,$G116)</f>
        <v>0</v>
      </c>
      <c r="AU116" s="99">
        <f>SUMIFS(通讯通路门店!$W:$W,通讯通路门店!$S:$S,$G116)</f>
        <v>0</v>
      </c>
      <c r="AV116" s="99">
        <f>SUMIFS(通讯通路门店!$Z:$Z,通讯通路门店!$S:$S,$G116)</f>
        <v>0</v>
      </c>
      <c r="AW116" s="99">
        <f>SUMIFS(通讯通路门店!$AB:$AB,通讯通路门店!$S:$S,$G116)</f>
        <v>0</v>
      </c>
      <c r="AX116" s="99">
        <f>SUMIFS(通讯通路门店!$X:$X,通讯通路门店!$S:$S,$G116)</f>
        <v>0</v>
      </c>
      <c r="AY116" s="99">
        <f>SUMIFS(通讯通路门店!$Y:$Y,通讯通路门店!$S:$S,$G116)</f>
        <v>0</v>
      </c>
      <c r="AZ116" s="99">
        <f>SUMIFS(通讯通路门店!$AA:$AA,通讯通路门店!$S:$S,$G116)</f>
        <v>0</v>
      </c>
      <c r="BA116" s="99">
        <f t="shared" si="8"/>
        <v>0</v>
      </c>
      <c r="BB116" s="99">
        <f t="shared" si="9"/>
        <v>0</v>
      </c>
      <c r="BC116" s="99">
        <f>SUMIFS(通讯通路门店!$W:$W,通讯通路门店!$S:$S,$G116,通讯通路门店!$J:$J,"荣耀体验店")+SUMIFS(通讯通路门店!$W:$W,通讯通路门店!$S:$S,$G116,通讯通路门店!$J:$J,"荣耀授权专卖店")</f>
        <v>0</v>
      </c>
      <c r="BD116" s="99">
        <f>SUMIFS(通讯通路门店!$Z:$Z,通讯通路门店!$S:$S,$G116,通讯通路门店!$J:$J,"VIVO体验店")</f>
        <v>0</v>
      </c>
      <c r="BE116" s="99">
        <f>SUMIFS(通讯通路门店!$AB:$AB,通讯通路门店!$S:$S,$G116,通讯通路门店!$J:$J,"OPPO体验店")</f>
        <v>0</v>
      </c>
      <c r="BF116" s="99">
        <f>SUMIFS(通讯通路门店!$X:$X,通讯通路门店!$S:$S,$G116,通讯通路门店!$J:$J,"华为授权体验店")+SUMIFS(通讯通路门店!$AA:$AA,通讯通路门店!$S:$S,$G116,通讯通路门店!$J:$J,"华为堡垒店")</f>
        <v>0</v>
      </c>
      <c r="BG116" s="99">
        <f>SUMIFS(通讯通路门店!$Y:$Y,通讯通路门店!$S:$S,$G116,通讯通路门店!$J:$J,"小米体验店")</f>
        <v>0</v>
      </c>
      <c r="BH116" s="99">
        <f>SUMIFS(通讯通路门店!$AA:$AA,通讯通路门店!$S:$S,$G116,通讯通路门店!$J:$J,"苹果体验店")</f>
        <v>0</v>
      </c>
      <c r="BI116" s="99">
        <f>SUMIFS(通讯通路门店!$K:$K,通讯通路门店!$S:$S,$G116,通讯通路门店!$J:$J,"其他品牌专卖店")</f>
        <v>0</v>
      </c>
      <c r="BJ116" s="99">
        <f>SUMIFS(通讯通路门店!$AC:$AC,通讯通路门店!$S:$S,$G116)</f>
        <v>0</v>
      </c>
      <c r="BK116" s="99">
        <f>SUMIFS(通讯通路门店!$AD:$AD,通讯通路门店!$S:$S,$G116)</f>
        <v>0</v>
      </c>
      <c r="BL116" s="99">
        <f>SUMIFS(通讯通路门店!$AE:$AE,通讯通路门店!$S:$S,$G116)</f>
        <v>0</v>
      </c>
      <c r="BM116" s="99">
        <f>SUMIFS(通讯通路门店!$AF:$AF,通讯通路门店!$S:$S,$G116)</f>
        <v>0</v>
      </c>
      <c r="BN116" s="99">
        <f>SUMIFS(通讯通路门店!$AG:$AG,通讯通路门店!$S:$S,$G116)</f>
        <v>0</v>
      </c>
      <c r="BO116" s="99">
        <f>SUMIFS(通讯通路门店!$AH:$AH,通讯通路门店!$S:$S,$G116)</f>
        <v>0</v>
      </c>
      <c r="BP116" s="99">
        <f>SUMIFS(通讯通路门店!$AI:$AI,通讯通路门店!$S:$S,$G116)</f>
        <v>0</v>
      </c>
      <c r="BQ116" s="83"/>
    </row>
    <row r="117" spans="1:69">
      <c r="A117" s="99" t="str">
        <f>IFERROR(_xlfn.XLOOKUP($G117,通讯通路门店!$S$4:$S$993931,通讯通路门店!$A$4:$A$993931,0,0),"")</f>
        <v/>
      </c>
      <c r="B117" s="99" t="str">
        <f>IFERROR(_xlfn.XLOOKUP($G117,通讯通路门店!$S$4:$S$993931,通讯通路门店!$B$4:$B$993931,0,0),"")</f>
        <v/>
      </c>
      <c r="C117" s="99" t="str">
        <f>IFERROR(_xlfn.XLOOKUP($G117,通讯通路门店!$S$4:$S$993931,通讯通路门店!$C$4:$C$993931,0,0),"")</f>
        <v/>
      </c>
      <c r="D117" s="99" t="str">
        <f>IFERROR(_xlfn.XLOOKUP($G117,通讯通路门店!$S$4:$S$993931,通讯通路门店!$D$4:$D$993931,0,0),"")</f>
        <v/>
      </c>
      <c r="E117" s="83"/>
      <c r="F117" s="83"/>
      <c r="G117" s="101" t="e">
        <v>#N/A</v>
      </c>
      <c r="H117" s="102" t="str">
        <f>IFERROR(_xlfn.XLOOKUP($G117,通讯通路门店!$S$4:$S$993931,通讯通路门店!$R$4:$R$993931,0,0),"")</f>
        <v/>
      </c>
      <c r="I117" s="83"/>
      <c r="J117" s="83"/>
      <c r="K117" s="83"/>
      <c r="L117" s="83"/>
      <c r="M117" s="83"/>
      <c r="N117" s="83"/>
      <c r="O117" s="83"/>
      <c r="P117" s="83"/>
      <c r="Q117" s="83"/>
      <c r="R117" s="83"/>
      <c r="S117" s="83"/>
      <c r="T117" s="83"/>
      <c r="U117" s="99">
        <f>COUNTIF(通讯通路门店!$S:$S,$G117)</f>
        <v>0</v>
      </c>
      <c r="V117" s="99">
        <f>COUNTIFS(通讯通路门店!$S:$S,$G117,通讯通路门店!$J:$J,"综合卖场")</f>
        <v>0</v>
      </c>
      <c r="W117" s="99">
        <f>SUMIFS(通讯通路门店!$AJ:$AJ,通讯通路门店!$S:$S,通讯客户沙盘!$G117)</f>
        <v>0</v>
      </c>
      <c r="X117" s="99">
        <f t="shared" si="5"/>
        <v>0</v>
      </c>
      <c r="Y117" s="99">
        <f>COUNTIFS(通讯通路门店!$S:$S,$G117,通讯通路门店!$J:$J,"荣耀体验店")+COUNTIFS(通讯通路门店!$S:$S,$G117,通讯通路门店!$J:$J,"荣耀授权专卖店")</f>
        <v>0</v>
      </c>
      <c r="Z117" s="99">
        <f>COUNTIFS(通讯通路门店!$S:$S,$G117,通讯通路门店!$J:$J,"VIVO体验店")</f>
        <v>0</v>
      </c>
      <c r="AA117" s="99">
        <f>COUNTIFS(通讯通路门店!$S:$S,$G117,通讯通路门店!$J:$J,"OPPO体验店")</f>
        <v>0</v>
      </c>
      <c r="AB117" s="99">
        <f>COUNTIFS(通讯通路门店!$S:$S,$G117,通讯通路门店!$J:$J,"华为授权体验店")+COUNTIFS(通讯通路门店!$S:$S,$G117,通讯通路门店!$J:$J,"华为堡垒店")</f>
        <v>0</v>
      </c>
      <c r="AC117" s="99">
        <f>COUNTIFS(通讯通路门店!$S:$S,$G117,通讯通路门店!$J:$J,"小米体验店")</f>
        <v>0</v>
      </c>
      <c r="AD117" s="99">
        <f>COUNTIFS(通讯通路门店!$S:$S,$G117,通讯通路门店!$J:$J,"苹果体验店")</f>
        <v>0</v>
      </c>
      <c r="AE117" s="99">
        <f>COUNTIFS(通讯通路门店!$S:$S,$G117,通讯通路门店!$J:$J,"其他品牌专卖店")</f>
        <v>0</v>
      </c>
      <c r="AF117" s="99">
        <f>SUMIFS(通讯通路门店!$BI:$BI,通讯通路门店!$S:$S,$G117)</f>
        <v>0</v>
      </c>
      <c r="AG117" s="99">
        <f>SUMIFS(通讯通路门店!$BH:$BH,通讯通路门店!$S:$S,$G117)</f>
        <v>0</v>
      </c>
      <c r="AH117" s="99">
        <f t="shared" si="6"/>
        <v>0</v>
      </c>
      <c r="AI117" s="99">
        <f>SUMIFS(通讯通路门店!$BB:$BB,通讯通路门店!$S:$S,$G117)</f>
        <v>0</v>
      </c>
      <c r="AJ117" s="99">
        <f>SUMIFS(通讯通路门店!$BE:$BE,通讯通路门店!$S:$S,$G117)</f>
        <v>0</v>
      </c>
      <c r="AK117" s="99">
        <f>SUMIFS(通讯通路门店!$BG:$BG,通讯通路门店!$S:$S,$G117)</f>
        <v>0</v>
      </c>
      <c r="AL117" s="99">
        <f>SUMIFS(通讯通路门店!$BC:$BC,通讯通路门店!$S:$S,$G117)</f>
        <v>0</v>
      </c>
      <c r="AM117" s="99">
        <f>SUMIFS(通讯通路门店!$BD:$BD,通讯通路门店!$S:$S,$G117)</f>
        <v>0</v>
      </c>
      <c r="AN117" s="99">
        <f>SUMIFS(通讯通路门店!$BF:$BF,通讯通路门店!$S:$S,$G117)</f>
        <v>0</v>
      </c>
      <c r="AO117" s="99">
        <f t="shared" si="7"/>
        <v>0</v>
      </c>
      <c r="AP117" s="99">
        <f>SUMIFS(通讯通路门店!$K:$K,通讯通路门店!$S:$S,$G117)</f>
        <v>0</v>
      </c>
      <c r="AQ117" s="83"/>
      <c r="AR117" s="99">
        <f>SUMIFS(通讯通路门店!$T:$T,通讯通路门店!$S:$S,$G117)</f>
        <v>0</v>
      </c>
      <c r="AS117" s="99">
        <f>SUMIFS(通讯通路门店!$U:$U,通讯通路门店!$S:$S,$G117)</f>
        <v>0</v>
      </c>
      <c r="AT117" s="99">
        <f>SUMIFS(通讯通路门店!$V:$V,通讯通路门店!$S:$S,$G117)</f>
        <v>0</v>
      </c>
      <c r="AU117" s="99">
        <f>SUMIFS(通讯通路门店!$W:$W,通讯通路门店!$S:$S,$G117)</f>
        <v>0</v>
      </c>
      <c r="AV117" s="99">
        <f>SUMIFS(通讯通路门店!$Z:$Z,通讯通路门店!$S:$S,$G117)</f>
        <v>0</v>
      </c>
      <c r="AW117" s="99">
        <f>SUMIFS(通讯通路门店!$AB:$AB,通讯通路门店!$S:$S,$G117)</f>
        <v>0</v>
      </c>
      <c r="AX117" s="99">
        <f>SUMIFS(通讯通路门店!$X:$X,通讯通路门店!$S:$S,$G117)</f>
        <v>0</v>
      </c>
      <c r="AY117" s="99">
        <f>SUMIFS(通讯通路门店!$Y:$Y,通讯通路门店!$S:$S,$G117)</f>
        <v>0</v>
      </c>
      <c r="AZ117" s="99">
        <f>SUMIFS(通讯通路门店!$AA:$AA,通讯通路门店!$S:$S,$G117)</f>
        <v>0</v>
      </c>
      <c r="BA117" s="99">
        <f t="shared" si="8"/>
        <v>0</v>
      </c>
      <c r="BB117" s="99">
        <f t="shared" si="9"/>
        <v>0</v>
      </c>
      <c r="BC117" s="99">
        <f>SUMIFS(通讯通路门店!$W:$W,通讯通路门店!$S:$S,$G117,通讯通路门店!$J:$J,"荣耀体验店")+SUMIFS(通讯通路门店!$W:$W,通讯通路门店!$S:$S,$G117,通讯通路门店!$J:$J,"荣耀授权专卖店")</f>
        <v>0</v>
      </c>
      <c r="BD117" s="99">
        <f>SUMIFS(通讯通路门店!$Z:$Z,通讯通路门店!$S:$S,$G117,通讯通路门店!$J:$J,"VIVO体验店")</f>
        <v>0</v>
      </c>
      <c r="BE117" s="99">
        <f>SUMIFS(通讯通路门店!$AB:$AB,通讯通路门店!$S:$S,$G117,通讯通路门店!$J:$J,"OPPO体验店")</f>
        <v>0</v>
      </c>
      <c r="BF117" s="99">
        <f>SUMIFS(通讯通路门店!$X:$X,通讯通路门店!$S:$S,$G117,通讯通路门店!$J:$J,"华为授权体验店")+SUMIFS(通讯通路门店!$AA:$AA,通讯通路门店!$S:$S,$G117,通讯通路门店!$J:$J,"华为堡垒店")</f>
        <v>0</v>
      </c>
      <c r="BG117" s="99">
        <f>SUMIFS(通讯通路门店!$Y:$Y,通讯通路门店!$S:$S,$G117,通讯通路门店!$J:$J,"小米体验店")</f>
        <v>0</v>
      </c>
      <c r="BH117" s="99">
        <f>SUMIFS(通讯通路门店!$AA:$AA,通讯通路门店!$S:$S,$G117,通讯通路门店!$J:$J,"苹果体验店")</f>
        <v>0</v>
      </c>
      <c r="BI117" s="99">
        <f>SUMIFS(通讯通路门店!$K:$K,通讯通路门店!$S:$S,$G117,通讯通路门店!$J:$J,"其他品牌专卖店")</f>
        <v>0</v>
      </c>
      <c r="BJ117" s="99">
        <f>SUMIFS(通讯通路门店!$AC:$AC,通讯通路门店!$S:$S,$G117)</f>
        <v>0</v>
      </c>
      <c r="BK117" s="99">
        <f>SUMIFS(通讯通路门店!$AD:$AD,通讯通路门店!$S:$S,$G117)</f>
        <v>0</v>
      </c>
      <c r="BL117" s="99">
        <f>SUMIFS(通讯通路门店!$AE:$AE,通讯通路门店!$S:$S,$G117)</f>
        <v>0</v>
      </c>
      <c r="BM117" s="99">
        <f>SUMIFS(通讯通路门店!$AF:$AF,通讯通路门店!$S:$S,$G117)</f>
        <v>0</v>
      </c>
      <c r="BN117" s="99">
        <f>SUMIFS(通讯通路门店!$AG:$AG,通讯通路门店!$S:$S,$G117)</f>
        <v>0</v>
      </c>
      <c r="BO117" s="99">
        <f>SUMIFS(通讯通路门店!$AH:$AH,通讯通路门店!$S:$S,$G117)</f>
        <v>0</v>
      </c>
      <c r="BP117" s="99">
        <f>SUMIFS(通讯通路门店!$AI:$AI,通讯通路门店!$S:$S,$G117)</f>
        <v>0</v>
      </c>
      <c r="BQ117" s="83"/>
    </row>
    <row r="118" spans="1:69">
      <c r="A118" s="99" t="str">
        <f>IFERROR(_xlfn.XLOOKUP($G118,通讯通路门店!$S$4:$S$993931,通讯通路门店!$A$4:$A$993931,0,0),"")</f>
        <v/>
      </c>
      <c r="B118" s="99" t="str">
        <f>IFERROR(_xlfn.XLOOKUP($G118,通讯通路门店!$S$4:$S$993931,通讯通路门店!$B$4:$B$993931,0,0),"")</f>
        <v/>
      </c>
      <c r="C118" s="99" t="str">
        <f>IFERROR(_xlfn.XLOOKUP($G118,通讯通路门店!$S$4:$S$993931,通讯通路门店!$C$4:$C$993931,0,0),"")</f>
        <v/>
      </c>
      <c r="D118" s="99" t="str">
        <f>IFERROR(_xlfn.XLOOKUP($G118,通讯通路门店!$S$4:$S$993931,通讯通路门店!$D$4:$D$993931,0,0),"")</f>
        <v/>
      </c>
      <c r="E118" s="83"/>
      <c r="F118" s="83"/>
      <c r="G118" s="101" t="e">
        <v>#N/A</v>
      </c>
      <c r="H118" s="102" t="str">
        <f>IFERROR(_xlfn.XLOOKUP($G118,通讯通路门店!$S$4:$S$993931,通讯通路门店!$R$4:$R$993931,0,0),"")</f>
        <v/>
      </c>
      <c r="I118" s="83"/>
      <c r="J118" s="83"/>
      <c r="K118" s="83"/>
      <c r="L118" s="83"/>
      <c r="M118" s="83"/>
      <c r="N118" s="83"/>
      <c r="O118" s="83"/>
      <c r="P118" s="83"/>
      <c r="Q118" s="83"/>
      <c r="R118" s="83"/>
      <c r="S118" s="83"/>
      <c r="T118" s="83"/>
      <c r="U118" s="99">
        <f>COUNTIF(通讯通路门店!$S:$S,$G118)</f>
        <v>0</v>
      </c>
      <c r="V118" s="99">
        <f>COUNTIFS(通讯通路门店!$S:$S,$G118,通讯通路门店!$J:$J,"综合卖场")</f>
        <v>0</v>
      </c>
      <c r="W118" s="99">
        <f>SUMIFS(通讯通路门店!$AJ:$AJ,通讯通路门店!$S:$S,通讯客户沙盘!$G118)</f>
        <v>0</v>
      </c>
      <c r="X118" s="99">
        <f t="shared" si="5"/>
        <v>0</v>
      </c>
      <c r="Y118" s="99">
        <f>COUNTIFS(通讯通路门店!$S:$S,$G118,通讯通路门店!$J:$J,"荣耀体验店")+COUNTIFS(通讯通路门店!$S:$S,$G118,通讯通路门店!$J:$J,"荣耀授权专卖店")</f>
        <v>0</v>
      </c>
      <c r="Z118" s="99">
        <f>COUNTIFS(通讯通路门店!$S:$S,$G118,通讯通路门店!$J:$J,"VIVO体验店")</f>
        <v>0</v>
      </c>
      <c r="AA118" s="99">
        <f>COUNTIFS(通讯通路门店!$S:$S,$G118,通讯通路门店!$J:$J,"OPPO体验店")</f>
        <v>0</v>
      </c>
      <c r="AB118" s="99">
        <f>COUNTIFS(通讯通路门店!$S:$S,$G118,通讯通路门店!$J:$J,"华为授权体验店")+COUNTIFS(通讯通路门店!$S:$S,$G118,通讯通路门店!$J:$J,"华为堡垒店")</f>
        <v>0</v>
      </c>
      <c r="AC118" s="99">
        <f>COUNTIFS(通讯通路门店!$S:$S,$G118,通讯通路门店!$J:$J,"小米体验店")</f>
        <v>0</v>
      </c>
      <c r="AD118" s="99">
        <f>COUNTIFS(通讯通路门店!$S:$S,$G118,通讯通路门店!$J:$J,"苹果体验店")</f>
        <v>0</v>
      </c>
      <c r="AE118" s="99">
        <f>COUNTIFS(通讯通路门店!$S:$S,$G118,通讯通路门店!$J:$J,"其他品牌专卖店")</f>
        <v>0</v>
      </c>
      <c r="AF118" s="99">
        <f>SUMIFS(通讯通路门店!$BI:$BI,通讯通路门店!$S:$S,$G118)</f>
        <v>0</v>
      </c>
      <c r="AG118" s="99">
        <f>SUMIFS(通讯通路门店!$BH:$BH,通讯通路门店!$S:$S,$G118)</f>
        <v>0</v>
      </c>
      <c r="AH118" s="99">
        <f t="shared" si="6"/>
        <v>0</v>
      </c>
      <c r="AI118" s="99">
        <f>SUMIFS(通讯通路门店!$BB:$BB,通讯通路门店!$S:$S,$G118)</f>
        <v>0</v>
      </c>
      <c r="AJ118" s="99">
        <f>SUMIFS(通讯通路门店!$BE:$BE,通讯通路门店!$S:$S,$G118)</f>
        <v>0</v>
      </c>
      <c r="AK118" s="99">
        <f>SUMIFS(通讯通路门店!$BG:$BG,通讯通路门店!$S:$S,$G118)</f>
        <v>0</v>
      </c>
      <c r="AL118" s="99">
        <f>SUMIFS(通讯通路门店!$BC:$BC,通讯通路门店!$S:$S,$G118)</f>
        <v>0</v>
      </c>
      <c r="AM118" s="99">
        <f>SUMIFS(通讯通路门店!$BD:$BD,通讯通路门店!$S:$S,$G118)</f>
        <v>0</v>
      </c>
      <c r="AN118" s="99">
        <f>SUMIFS(通讯通路门店!$BF:$BF,通讯通路门店!$S:$S,$G118)</f>
        <v>0</v>
      </c>
      <c r="AO118" s="99">
        <f t="shared" si="7"/>
        <v>0</v>
      </c>
      <c r="AP118" s="99">
        <f>SUMIFS(通讯通路门店!$K:$K,通讯通路门店!$S:$S,$G118)</f>
        <v>0</v>
      </c>
      <c r="AQ118" s="83"/>
      <c r="AR118" s="99">
        <f>SUMIFS(通讯通路门店!$T:$T,通讯通路门店!$S:$S,$G118)</f>
        <v>0</v>
      </c>
      <c r="AS118" s="99">
        <f>SUMIFS(通讯通路门店!$U:$U,通讯通路门店!$S:$S,$G118)</f>
        <v>0</v>
      </c>
      <c r="AT118" s="99">
        <f>SUMIFS(通讯通路门店!$V:$V,通讯通路门店!$S:$S,$G118)</f>
        <v>0</v>
      </c>
      <c r="AU118" s="99">
        <f>SUMIFS(通讯通路门店!$W:$W,通讯通路门店!$S:$S,$G118)</f>
        <v>0</v>
      </c>
      <c r="AV118" s="99">
        <f>SUMIFS(通讯通路门店!$Z:$Z,通讯通路门店!$S:$S,$G118)</f>
        <v>0</v>
      </c>
      <c r="AW118" s="99">
        <f>SUMIFS(通讯通路门店!$AB:$AB,通讯通路门店!$S:$S,$G118)</f>
        <v>0</v>
      </c>
      <c r="AX118" s="99">
        <f>SUMIFS(通讯通路门店!$X:$X,通讯通路门店!$S:$S,$G118)</f>
        <v>0</v>
      </c>
      <c r="AY118" s="99">
        <f>SUMIFS(通讯通路门店!$Y:$Y,通讯通路门店!$S:$S,$G118)</f>
        <v>0</v>
      </c>
      <c r="AZ118" s="99">
        <f>SUMIFS(通讯通路门店!$AA:$AA,通讯通路门店!$S:$S,$G118)</f>
        <v>0</v>
      </c>
      <c r="BA118" s="99">
        <f t="shared" si="8"/>
        <v>0</v>
      </c>
      <c r="BB118" s="99">
        <f t="shared" si="9"/>
        <v>0</v>
      </c>
      <c r="BC118" s="99">
        <f>SUMIFS(通讯通路门店!$W:$W,通讯通路门店!$S:$S,$G118,通讯通路门店!$J:$J,"荣耀体验店")+SUMIFS(通讯通路门店!$W:$W,通讯通路门店!$S:$S,$G118,通讯通路门店!$J:$J,"荣耀授权专卖店")</f>
        <v>0</v>
      </c>
      <c r="BD118" s="99">
        <f>SUMIFS(通讯通路门店!$Z:$Z,通讯通路门店!$S:$S,$G118,通讯通路门店!$J:$J,"VIVO体验店")</f>
        <v>0</v>
      </c>
      <c r="BE118" s="99">
        <f>SUMIFS(通讯通路门店!$AB:$AB,通讯通路门店!$S:$S,$G118,通讯通路门店!$J:$J,"OPPO体验店")</f>
        <v>0</v>
      </c>
      <c r="BF118" s="99">
        <f>SUMIFS(通讯通路门店!$X:$X,通讯通路门店!$S:$S,$G118,通讯通路门店!$J:$J,"华为授权体验店")+SUMIFS(通讯通路门店!$AA:$AA,通讯通路门店!$S:$S,$G118,通讯通路门店!$J:$J,"华为堡垒店")</f>
        <v>0</v>
      </c>
      <c r="BG118" s="99">
        <f>SUMIFS(通讯通路门店!$Y:$Y,通讯通路门店!$S:$S,$G118,通讯通路门店!$J:$J,"小米体验店")</f>
        <v>0</v>
      </c>
      <c r="BH118" s="99">
        <f>SUMIFS(通讯通路门店!$AA:$AA,通讯通路门店!$S:$S,$G118,通讯通路门店!$J:$J,"苹果体验店")</f>
        <v>0</v>
      </c>
      <c r="BI118" s="99">
        <f>SUMIFS(通讯通路门店!$K:$K,通讯通路门店!$S:$S,$G118,通讯通路门店!$J:$J,"其他品牌专卖店")</f>
        <v>0</v>
      </c>
      <c r="BJ118" s="99">
        <f>SUMIFS(通讯通路门店!$AC:$AC,通讯通路门店!$S:$S,$G118)</f>
        <v>0</v>
      </c>
      <c r="BK118" s="99">
        <f>SUMIFS(通讯通路门店!$AD:$AD,通讯通路门店!$S:$S,$G118)</f>
        <v>0</v>
      </c>
      <c r="BL118" s="99">
        <f>SUMIFS(通讯通路门店!$AE:$AE,通讯通路门店!$S:$S,$G118)</f>
        <v>0</v>
      </c>
      <c r="BM118" s="99">
        <f>SUMIFS(通讯通路门店!$AF:$AF,通讯通路门店!$S:$S,$G118)</f>
        <v>0</v>
      </c>
      <c r="BN118" s="99">
        <f>SUMIFS(通讯通路门店!$AG:$AG,通讯通路门店!$S:$S,$G118)</f>
        <v>0</v>
      </c>
      <c r="BO118" s="99">
        <f>SUMIFS(通讯通路门店!$AH:$AH,通讯通路门店!$S:$S,$G118)</f>
        <v>0</v>
      </c>
      <c r="BP118" s="99">
        <f>SUMIFS(通讯通路门店!$AI:$AI,通讯通路门店!$S:$S,$G118)</f>
        <v>0</v>
      </c>
      <c r="BQ118" s="83"/>
    </row>
    <row r="119" spans="1:69">
      <c r="A119" s="99" t="str">
        <f>IFERROR(_xlfn.XLOOKUP($G119,通讯通路门店!$S$4:$S$993931,通讯通路门店!$A$4:$A$993931,0,0),"")</f>
        <v/>
      </c>
      <c r="B119" s="99" t="str">
        <f>IFERROR(_xlfn.XLOOKUP($G119,通讯通路门店!$S$4:$S$993931,通讯通路门店!$B$4:$B$993931,0,0),"")</f>
        <v/>
      </c>
      <c r="C119" s="99" t="str">
        <f>IFERROR(_xlfn.XLOOKUP($G119,通讯通路门店!$S$4:$S$993931,通讯通路门店!$C$4:$C$993931,0,0),"")</f>
        <v/>
      </c>
      <c r="D119" s="99" t="str">
        <f>IFERROR(_xlfn.XLOOKUP($G119,通讯通路门店!$S$4:$S$993931,通讯通路门店!$D$4:$D$993931,0,0),"")</f>
        <v/>
      </c>
      <c r="E119" s="83"/>
      <c r="F119" s="83"/>
      <c r="G119" s="101" t="e">
        <v>#N/A</v>
      </c>
      <c r="H119" s="102" t="str">
        <f>IFERROR(_xlfn.XLOOKUP($G119,通讯通路门店!$S$4:$S$993931,通讯通路门店!$R$4:$R$993931,0,0),"")</f>
        <v/>
      </c>
      <c r="I119" s="83"/>
      <c r="J119" s="83"/>
      <c r="K119" s="83"/>
      <c r="L119" s="83"/>
      <c r="M119" s="83"/>
      <c r="N119" s="83"/>
      <c r="O119" s="83"/>
      <c r="P119" s="83"/>
      <c r="Q119" s="83"/>
      <c r="R119" s="83"/>
      <c r="S119" s="83"/>
      <c r="T119" s="83"/>
      <c r="U119" s="99">
        <f>COUNTIF(通讯通路门店!$S:$S,$G119)</f>
        <v>0</v>
      </c>
      <c r="V119" s="99">
        <f>COUNTIFS(通讯通路门店!$S:$S,$G119,通讯通路门店!$J:$J,"综合卖场")</f>
        <v>0</v>
      </c>
      <c r="W119" s="99">
        <f>SUMIFS(通讯通路门店!$AJ:$AJ,通讯通路门店!$S:$S,通讯客户沙盘!$G119)</f>
        <v>0</v>
      </c>
      <c r="X119" s="99">
        <f t="shared" si="5"/>
        <v>0</v>
      </c>
      <c r="Y119" s="99">
        <f>COUNTIFS(通讯通路门店!$S:$S,$G119,通讯通路门店!$J:$J,"荣耀体验店")+COUNTIFS(通讯通路门店!$S:$S,$G119,通讯通路门店!$J:$J,"荣耀授权专卖店")</f>
        <v>0</v>
      </c>
      <c r="Z119" s="99">
        <f>COUNTIFS(通讯通路门店!$S:$S,$G119,通讯通路门店!$J:$J,"VIVO体验店")</f>
        <v>0</v>
      </c>
      <c r="AA119" s="99">
        <f>COUNTIFS(通讯通路门店!$S:$S,$G119,通讯通路门店!$J:$J,"OPPO体验店")</f>
        <v>0</v>
      </c>
      <c r="AB119" s="99">
        <f>COUNTIFS(通讯通路门店!$S:$S,$G119,通讯通路门店!$J:$J,"华为授权体验店")+COUNTIFS(通讯通路门店!$S:$S,$G119,通讯通路门店!$J:$J,"华为堡垒店")</f>
        <v>0</v>
      </c>
      <c r="AC119" s="99">
        <f>COUNTIFS(通讯通路门店!$S:$S,$G119,通讯通路门店!$J:$J,"小米体验店")</f>
        <v>0</v>
      </c>
      <c r="AD119" s="99">
        <f>COUNTIFS(通讯通路门店!$S:$S,$G119,通讯通路门店!$J:$J,"苹果体验店")</f>
        <v>0</v>
      </c>
      <c r="AE119" s="99">
        <f>COUNTIFS(通讯通路门店!$S:$S,$G119,通讯通路门店!$J:$J,"其他品牌专卖店")</f>
        <v>0</v>
      </c>
      <c r="AF119" s="99">
        <f>SUMIFS(通讯通路门店!$BI:$BI,通讯通路门店!$S:$S,$G119)</f>
        <v>0</v>
      </c>
      <c r="AG119" s="99">
        <f>SUMIFS(通讯通路门店!$BH:$BH,通讯通路门店!$S:$S,$G119)</f>
        <v>0</v>
      </c>
      <c r="AH119" s="99">
        <f t="shared" si="6"/>
        <v>0</v>
      </c>
      <c r="AI119" s="99">
        <f>SUMIFS(通讯通路门店!$BB:$BB,通讯通路门店!$S:$S,$G119)</f>
        <v>0</v>
      </c>
      <c r="AJ119" s="99">
        <f>SUMIFS(通讯通路门店!$BE:$BE,通讯通路门店!$S:$S,$G119)</f>
        <v>0</v>
      </c>
      <c r="AK119" s="99">
        <f>SUMIFS(通讯通路门店!$BG:$BG,通讯通路门店!$S:$S,$G119)</f>
        <v>0</v>
      </c>
      <c r="AL119" s="99">
        <f>SUMIFS(通讯通路门店!$BC:$BC,通讯通路门店!$S:$S,$G119)</f>
        <v>0</v>
      </c>
      <c r="AM119" s="99">
        <f>SUMIFS(通讯通路门店!$BD:$BD,通讯通路门店!$S:$S,$G119)</f>
        <v>0</v>
      </c>
      <c r="AN119" s="99">
        <f>SUMIFS(通讯通路门店!$BF:$BF,通讯通路门店!$S:$S,$G119)</f>
        <v>0</v>
      </c>
      <c r="AO119" s="99">
        <f t="shared" si="7"/>
        <v>0</v>
      </c>
      <c r="AP119" s="99">
        <f>SUMIFS(通讯通路门店!$K:$K,通讯通路门店!$S:$S,$G119)</f>
        <v>0</v>
      </c>
      <c r="AQ119" s="83"/>
      <c r="AR119" s="99">
        <f>SUMIFS(通讯通路门店!$T:$T,通讯通路门店!$S:$S,$G119)</f>
        <v>0</v>
      </c>
      <c r="AS119" s="99">
        <f>SUMIFS(通讯通路门店!$U:$U,通讯通路门店!$S:$S,$G119)</f>
        <v>0</v>
      </c>
      <c r="AT119" s="99">
        <f>SUMIFS(通讯通路门店!$V:$V,通讯通路门店!$S:$S,$G119)</f>
        <v>0</v>
      </c>
      <c r="AU119" s="99">
        <f>SUMIFS(通讯通路门店!$W:$W,通讯通路门店!$S:$S,$G119)</f>
        <v>0</v>
      </c>
      <c r="AV119" s="99">
        <f>SUMIFS(通讯通路门店!$Z:$Z,通讯通路门店!$S:$S,$G119)</f>
        <v>0</v>
      </c>
      <c r="AW119" s="99">
        <f>SUMIFS(通讯通路门店!$AB:$AB,通讯通路门店!$S:$S,$G119)</f>
        <v>0</v>
      </c>
      <c r="AX119" s="99">
        <f>SUMIFS(通讯通路门店!$X:$X,通讯通路门店!$S:$S,$G119)</f>
        <v>0</v>
      </c>
      <c r="AY119" s="99">
        <f>SUMIFS(通讯通路门店!$Y:$Y,通讯通路门店!$S:$S,$G119)</f>
        <v>0</v>
      </c>
      <c r="AZ119" s="99">
        <f>SUMIFS(通讯通路门店!$AA:$AA,通讯通路门店!$S:$S,$G119)</f>
        <v>0</v>
      </c>
      <c r="BA119" s="99">
        <f t="shared" si="8"/>
        <v>0</v>
      </c>
      <c r="BB119" s="99">
        <f t="shared" si="9"/>
        <v>0</v>
      </c>
      <c r="BC119" s="99">
        <f>SUMIFS(通讯通路门店!$W:$W,通讯通路门店!$S:$S,$G119,通讯通路门店!$J:$J,"荣耀体验店")+SUMIFS(通讯通路门店!$W:$W,通讯通路门店!$S:$S,$G119,通讯通路门店!$J:$J,"荣耀授权专卖店")</f>
        <v>0</v>
      </c>
      <c r="BD119" s="99">
        <f>SUMIFS(通讯通路门店!$Z:$Z,通讯通路门店!$S:$S,$G119,通讯通路门店!$J:$J,"VIVO体验店")</f>
        <v>0</v>
      </c>
      <c r="BE119" s="99">
        <f>SUMIFS(通讯通路门店!$AB:$AB,通讯通路门店!$S:$S,$G119,通讯通路门店!$J:$J,"OPPO体验店")</f>
        <v>0</v>
      </c>
      <c r="BF119" s="99">
        <f>SUMIFS(通讯通路门店!$X:$X,通讯通路门店!$S:$S,$G119,通讯通路门店!$J:$J,"华为授权体验店")+SUMIFS(通讯通路门店!$AA:$AA,通讯通路门店!$S:$S,$G119,通讯通路门店!$J:$J,"华为堡垒店")</f>
        <v>0</v>
      </c>
      <c r="BG119" s="99">
        <f>SUMIFS(通讯通路门店!$Y:$Y,通讯通路门店!$S:$S,$G119,通讯通路门店!$J:$J,"小米体验店")</f>
        <v>0</v>
      </c>
      <c r="BH119" s="99">
        <f>SUMIFS(通讯通路门店!$AA:$AA,通讯通路门店!$S:$S,$G119,通讯通路门店!$J:$J,"苹果体验店")</f>
        <v>0</v>
      </c>
      <c r="BI119" s="99">
        <f>SUMIFS(通讯通路门店!$K:$K,通讯通路门店!$S:$S,$G119,通讯通路门店!$J:$J,"其他品牌专卖店")</f>
        <v>0</v>
      </c>
      <c r="BJ119" s="99">
        <f>SUMIFS(通讯通路门店!$AC:$AC,通讯通路门店!$S:$S,$G119)</f>
        <v>0</v>
      </c>
      <c r="BK119" s="99">
        <f>SUMIFS(通讯通路门店!$AD:$AD,通讯通路门店!$S:$S,$G119)</f>
        <v>0</v>
      </c>
      <c r="BL119" s="99">
        <f>SUMIFS(通讯通路门店!$AE:$AE,通讯通路门店!$S:$S,$G119)</f>
        <v>0</v>
      </c>
      <c r="BM119" s="99">
        <f>SUMIFS(通讯通路门店!$AF:$AF,通讯通路门店!$S:$S,$G119)</f>
        <v>0</v>
      </c>
      <c r="BN119" s="99">
        <f>SUMIFS(通讯通路门店!$AG:$AG,通讯通路门店!$S:$S,$G119)</f>
        <v>0</v>
      </c>
      <c r="BO119" s="99">
        <f>SUMIFS(通讯通路门店!$AH:$AH,通讯通路门店!$S:$S,$G119)</f>
        <v>0</v>
      </c>
      <c r="BP119" s="99">
        <f>SUMIFS(通讯通路门店!$AI:$AI,通讯通路门店!$S:$S,$G119)</f>
        <v>0</v>
      </c>
      <c r="BQ119" s="83"/>
    </row>
    <row r="120" spans="1:69">
      <c r="A120" s="99" t="str">
        <f>IFERROR(_xlfn.XLOOKUP($G120,通讯通路门店!$S$4:$S$993931,通讯通路门店!$A$4:$A$993931,0,0),"")</f>
        <v/>
      </c>
      <c r="B120" s="99" t="str">
        <f>IFERROR(_xlfn.XLOOKUP($G120,通讯通路门店!$S$4:$S$993931,通讯通路门店!$B$4:$B$993931,0,0),"")</f>
        <v/>
      </c>
      <c r="C120" s="99" t="str">
        <f>IFERROR(_xlfn.XLOOKUP($G120,通讯通路门店!$S$4:$S$993931,通讯通路门店!$C$4:$C$993931,0,0),"")</f>
        <v/>
      </c>
      <c r="D120" s="99" t="str">
        <f>IFERROR(_xlfn.XLOOKUP($G120,通讯通路门店!$S$4:$S$993931,通讯通路门店!$D$4:$D$993931,0,0),"")</f>
        <v/>
      </c>
      <c r="E120" s="83"/>
      <c r="F120" s="83"/>
      <c r="G120" s="101" t="e">
        <v>#N/A</v>
      </c>
      <c r="H120" s="102" t="str">
        <f>IFERROR(_xlfn.XLOOKUP($G120,通讯通路门店!$S$4:$S$993931,通讯通路门店!$R$4:$R$993931,0,0),"")</f>
        <v/>
      </c>
      <c r="I120" s="83"/>
      <c r="J120" s="83"/>
      <c r="K120" s="83"/>
      <c r="L120" s="83"/>
      <c r="M120" s="83"/>
      <c r="N120" s="83"/>
      <c r="O120" s="83"/>
      <c r="P120" s="83"/>
      <c r="Q120" s="83"/>
      <c r="R120" s="83"/>
      <c r="S120" s="83"/>
      <c r="T120" s="83"/>
      <c r="U120" s="99">
        <f>COUNTIF(通讯通路门店!$S:$S,$G120)</f>
        <v>0</v>
      </c>
      <c r="V120" s="99">
        <f>COUNTIFS(通讯通路门店!$S:$S,$G120,通讯通路门店!$J:$J,"综合卖场")</f>
        <v>0</v>
      </c>
      <c r="W120" s="99">
        <f>SUMIFS(通讯通路门店!$AJ:$AJ,通讯通路门店!$S:$S,通讯客户沙盘!$G120)</f>
        <v>0</v>
      </c>
      <c r="X120" s="99">
        <f t="shared" si="5"/>
        <v>0</v>
      </c>
      <c r="Y120" s="99">
        <f>COUNTIFS(通讯通路门店!$S:$S,$G120,通讯通路门店!$J:$J,"荣耀体验店")+COUNTIFS(通讯通路门店!$S:$S,$G120,通讯通路门店!$J:$J,"荣耀授权专卖店")</f>
        <v>0</v>
      </c>
      <c r="Z120" s="99">
        <f>COUNTIFS(通讯通路门店!$S:$S,$G120,通讯通路门店!$J:$J,"VIVO体验店")</f>
        <v>0</v>
      </c>
      <c r="AA120" s="99">
        <f>COUNTIFS(通讯通路门店!$S:$S,$G120,通讯通路门店!$J:$J,"OPPO体验店")</f>
        <v>0</v>
      </c>
      <c r="AB120" s="99">
        <f>COUNTIFS(通讯通路门店!$S:$S,$G120,通讯通路门店!$J:$J,"华为授权体验店")+COUNTIFS(通讯通路门店!$S:$S,$G120,通讯通路门店!$J:$J,"华为堡垒店")</f>
        <v>0</v>
      </c>
      <c r="AC120" s="99">
        <f>COUNTIFS(通讯通路门店!$S:$S,$G120,通讯通路门店!$J:$J,"小米体验店")</f>
        <v>0</v>
      </c>
      <c r="AD120" s="99">
        <f>COUNTIFS(通讯通路门店!$S:$S,$G120,通讯通路门店!$J:$J,"苹果体验店")</f>
        <v>0</v>
      </c>
      <c r="AE120" s="99">
        <f>COUNTIFS(通讯通路门店!$S:$S,$G120,通讯通路门店!$J:$J,"其他品牌专卖店")</f>
        <v>0</v>
      </c>
      <c r="AF120" s="99">
        <f>SUMIFS(通讯通路门店!$BI:$BI,通讯通路门店!$S:$S,$G120)</f>
        <v>0</v>
      </c>
      <c r="AG120" s="99">
        <f>SUMIFS(通讯通路门店!$BH:$BH,通讯通路门店!$S:$S,$G120)</f>
        <v>0</v>
      </c>
      <c r="AH120" s="99">
        <f t="shared" si="6"/>
        <v>0</v>
      </c>
      <c r="AI120" s="99">
        <f>SUMIFS(通讯通路门店!$BB:$BB,通讯通路门店!$S:$S,$G120)</f>
        <v>0</v>
      </c>
      <c r="AJ120" s="99">
        <f>SUMIFS(通讯通路门店!$BE:$BE,通讯通路门店!$S:$S,$G120)</f>
        <v>0</v>
      </c>
      <c r="AK120" s="99">
        <f>SUMIFS(通讯通路门店!$BG:$BG,通讯通路门店!$S:$S,$G120)</f>
        <v>0</v>
      </c>
      <c r="AL120" s="99">
        <f>SUMIFS(通讯通路门店!$BC:$BC,通讯通路门店!$S:$S,$G120)</f>
        <v>0</v>
      </c>
      <c r="AM120" s="99">
        <f>SUMIFS(通讯通路门店!$BD:$BD,通讯通路门店!$S:$S,$G120)</f>
        <v>0</v>
      </c>
      <c r="AN120" s="99">
        <f>SUMIFS(通讯通路门店!$BF:$BF,通讯通路门店!$S:$S,$G120)</f>
        <v>0</v>
      </c>
      <c r="AO120" s="99">
        <f t="shared" si="7"/>
        <v>0</v>
      </c>
      <c r="AP120" s="99">
        <f>SUMIFS(通讯通路门店!$K:$K,通讯通路门店!$S:$S,$G120)</f>
        <v>0</v>
      </c>
      <c r="AQ120" s="83"/>
      <c r="AR120" s="99">
        <f>SUMIFS(通讯通路门店!$T:$T,通讯通路门店!$S:$S,$G120)</f>
        <v>0</v>
      </c>
      <c r="AS120" s="99">
        <f>SUMIFS(通讯通路门店!$U:$U,通讯通路门店!$S:$S,$G120)</f>
        <v>0</v>
      </c>
      <c r="AT120" s="99">
        <f>SUMIFS(通讯通路门店!$V:$V,通讯通路门店!$S:$S,$G120)</f>
        <v>0</v>
      </c>
      <c r="AU120" s="99">
        <f>SUMIFS(通讯通路门店!$W:$W,通讯通路门店!$S:$S,$G120)</f>
        <v>0</v>
      </c>
      <c r="AV120" s="99">
        <f>SUMIFS(通讯通路门店!$Z:$Z,通讯通路门店!$S:$S,$G120)</f>
        <v>0</v>
      </c>
      <c r="AW120" s="99">
        <f>SUMIFS(通讯通路门店!$AB:$AB,通讯通路门店!$S:$S,$G120)</f>
        <v>0</v>
      </c>
      <c r="AX120" s="99">
        <f>SUMIFS(通讯通路门店!$X:$X,通讯通路门店!$S:$S,$G120)</f>
        <v>0</v>
      </c>
      <c r="AY120" s="99">
        <f>SUMIFS(通讯通路门店!$Y:$Y,通讯通路门店!$S:$S,$G120)</f>
        <v>0</v>
      </c>
      <c r="AZ120" s="99">
        <f>SUMIFS(通讯通路门店!$AA:$AA,通讯通路门店!$S:$S,$G120)</f>
        <v>0</v>
      </c>
      <c r="BA120" s="99">
        <f t="shared" si="8"/>
        <v>0</v>
      </c>
      <c r="BB120" s="99">
        <f t="shared" si="9"/>
        <v>0</v>
      </c>
      <c r="BC120" s="99">
        <f>SUMIFS(通讯通路门店!$W:$W,通讯通路门店!$S:$S,$G120,通讯通路门店!$J:$J,"荣耀体验店")+SUMIFS(通讯通路门店!$W:$W,通讯通路门店!$S:$S,$G120,通讯通路门店!$J:$J,"荣耀授权专卖店")</f>
        <v>0</v>
      </c>
      <c r="BD120" s="99">
        <f>SUMIFS(通讯通路门店!$Z:$Z,通讯通路门店!$S:$S,$G120,通讯通路门店!$J:$J,"VIVO体验店")</f>
        <v>0</v>
      </c>
      <c r="BE120" s="99">
        <f>SUMIFS(通讯通路门店!$AB:$AB,通讯通路门店!$S:$S,$G120,通讯通路门店!$J:$J,"OPPO体验店")</f>
        <v>0</v>
      </c>
      <c r="BF120" s="99">
        <f>SUMIFS(通讯通路门店!$X:$X,通讯通路门店!$S:$S,$G120,通讯通路门店!$J:$J,"华为授权体验店")+SUMIFS(通讯通路门店!$AA:$AA,通讯通路门店!$S:$S,$G120,通讯通路门店!$J:$J,"华为堡垒店")</f>
        <v>0</v>
      </c>
      <c r="BG120" s="99">
        <f>SUMIFS(通讯通路门店!$Y:$Y,通讯通路门店!$S:$S,$G120,通讯通路门店!$J:$J,"小米体验店")</f>
        <v>0</v>
      </c>
      <c r="BH120" s="99">
        <f>SUMIFS(通讯通路门店!$AA:$AA,通讯通路门店!$S:$S,$G120,通讯通路门店!$J:$J,"苹果体验店")</f>
        <v>0</v>
      </c>
      <c r="BI120" s="99">
        <f>SUMIFS(通讯通路门店!$K:$K,通讯通路门店!$S:$S,$G120,通讯通路门店!$J:$J,"其他品牌专卖店")</f>
        <v>0</v>
      </c>
      <c r="BJ120" s="99">
        <f>SUMIFS(通讯通路门店!$AC:$AC,通讯通路门店!$S:$S,$G120)</f>
        <v>0</v>
      </c>
      <c r="BK120" s="99">
        <f>SUMIFS(通讯通路门店!$AD:$AD,通讯通路门店!$S:$S,$G120)</f>
        <v>0</v>
      </c>
      <c r="BL120" s="99">
        <f>SUMIFS(通讯通路门店!$AE:$AE,通讯通路门店!$S:$S,$G120)</f>
        <v>0</v>
      </c>
      <c r="BM120" s="99">
        <f>SUMIFS(通讯通路门店!$AF:$AF,通讯通路门店!$S:$S,$G120)</f>
        <v>0</v>
      </c>
      <c r="BN120" s="99">
        <f>SUMIFS(通讯通路门店!$AG:$AG,通讯通路门店!$S:$S,$G120)</f>
        <v>0</v>
      </c>
      <c r="BO120" s="99">
        <f>SUMIFS(通讯通路门店!$AH:$AH,通讯通路门店!$S:$S,$G120)</f>
        <v>0</v>
      </c>
      <c r="BP120" s="99">
        <f>SUMIFS(通讯通路门店!$AI:$AI,通讯通路门店!$S:$S,$G120)</f>
        <v>0</v>
      </c>
      <c r="BQ120" s="83"/>
    </row>
    <row r="121" spans="1:69">
      <c r="A121" s="99" t="str">
        <f>IFERROR(_xlfn.XLOOKUP($G121,通讯通路门店!$S$4:$S$993931,通讯通路门店!$A$4:$A$993931,0,0),"")</f>
        <v/>
      </c>
      <c r="B121" s="99" t="str">
        <f>IFERROR(_xlfn.XLOOKUP($G121,通讯通路门店!$S$4:$S$993931,通讯通路门店!$B$4:$B$993931,0,0),"")</f>
        <v/>
      </c>
      <c r="C121" s="99" t="str">
        <f>IFERROR(_xlfn.XLOOKUP($G121,通讯通路门店!$S$4:$S$993931,通讯通路门店!$C$4:$C$993931,0,0),"")</f>
        <v/>
      </c>
      <c r="D121" s="99" t="str">
        <f>IFERROR(_xlfn.XLOOKUP($G121,通讯通路门店!$S$4:$S$993931,通讯通路门店!$D$4:$D$993931,0,0),"")</f>
        <v/>
      </c>
      <c r="E121" s="83"/>
      <c r="F121" s="83"/>
      <c r="G121" s="101" t="e">
        <v>#N/A</v>
      </c>
      <c r="H121" s="102" t="str">
        <f>IFERROR(_xlfn.XLOOKUP($G121,通讯通路门店!$S$4:$S$993931,通讯通路门店!$R$4:$R$993931,0,0),"")</f>
        <v/>
      </c>
      <c r="I121" s="83"/>
      <c r="J121" s="83"/>
      <c r="K121" s="83"/>
      <c r="L121" s="83"/>
      <c r="M121" s="83"/>
      <c r="N121" s="83"/>
      <c r="O121" s="83"/>
      <c r="P121" s="83"/>
      <c r="Q121" s="83"/>
      <c r="R121" s="83"/>
      <c r="S121" s="83"/>
      <c r="T121" s="83"/>
      <c r="U121" s="99">
        <f>COUNTIF(通讯通路门店!$S:$S,$G121)</f>
        <v>0</v>
      </c>
      <c r="V121" s="99">
        <f>COUNTIFS(通讯通路门店!$S:$S,$G121,通讯通路门店!$J:$J,"综合卖场")</f>
        <v>0</v>
      </c>
      <c r="W121" s="99">
        <f>SUMIFS(通讯通路门店!$AJ:$AJ,通讯通路门店!$S:$S,通讯客户沙盘!$G121)</f>
        <v>0</v>
      </c>
      <c r="X121" s="99">
        <f t="shared" si="5"/>
        <v>0</v>
      </c>
      <c r="Y121" s="99">
        <f>COUNTIFS(通讯通路门店!$S:$S,$G121,通讯通路门店!$J:$J,"荣耀体验店")+COUNTIFS(通讯通路门店!$S:$S,$G121,通讯通路门店!$J:$J,"荣耀授权专卖店")</f>
        <v>0</v>
      </c>
      <c r="Z121" s="99">
        <f>COUNTIFS(通讯通路门店!$S:$S,$G121,通讯通路门店!$J:$J,"VIVO体验店")</f>
        <v>0</v>
      </c>
      <c r="AA121" s="99">
        <f>COUNTIFS(通讯通路门店!$S:$S,$G121,通讯通路门店!$J:$J,"OPPO体验店")</f>
        <v>0</v>
      </c>
      <c r="AB121" s="99">
        <f>COUNTIFS(通讯通路门店!$S:$S,$G121,通讯通路门店!$J:$J,"华为授权体验店")+COUNTIFS(通讯通路门店!$S:$S,$G121,通讯通路门店!$J:$J,"华为堡垒店")</f>
        <v>0</v>
      </c>
      <c r="AC121" s="99">
        <f>COUNTIFS(通讯通路门店!$S:$S,$G121,通讯通路门店!$J:$J,"小米体验店")</f>
        <v>0</v>
      </c>
      <c r="AD121" s="99">
        <f>COUNTIFS(通讯通路门店!$S:$S,$G121,通讯通路门店!$J:$J,"苹果体验店")</f>
        <v>0</v>
      </c>
      <c r="AE121" s="99">
        <f>COUNTIFS(通讯通路门店!$S:$S,$G121,通讯通路门店!$J:$J,"其他品牌专卖店")</f>
        <v>0</v>
      </c>
      <c r="AF121" s="99">
        <f>SUMIFS(通讯通路门店!$BI:$BI,通讯通路门店!$S:$S,$G121)</f>
        <v>0</v>
      </c>
      <c r="AG121" s="99">
        <f>SUMIFS(通讯通路门店!$BH:$BH,通讯通路门店!$S:$S,$G121)</f>
        <v>0</v>
      </c>
      <c r="AH121" s="99">
        <f t="shared" si="6"/>
        <v>0</v>
      </c>
      <c r="AI121" s="99">
        <f>SUMIFS(通讯通路门店!$BB:$BB,通讯通路门店!$S:$S,$G121)</f>
        <v>0</v>
      </c>
      <c r="AJ121" s="99">
        <f>SUMIFS(通讯通路门店!$BE:$BE,通讯通路门店!$S:$S,$G121)</f>
        <v>0</v>
      </c>
      <c r="AK121" s="99">
        <f>SUMIFS(通讯通路门店!$BG:$BG,通讯通路门店!$S:$S,$G121)</f>
        <v>0</v>
      </c>
      <c r="AL121" s="99">
        <f>SUMIFS(通讯通路门店!$BC:$BC,通讯通路门店!$S:$S,$G121)</f>
        <v>0</v>
      </c>
      <c r="AM121" s="99">
        <f>SUMIFS(通讯通路门店!$BD:$BD,通讯通路门店!$S:$S,$G121)</f>
        <v>0</v>
      </c>
      <c r="AN121" s="99">
        <f>SUMIFS(通讯通路门店!$BF:$BF,通讯通路门店!$S:$S,$G121)</f>
        <v>0</v>
      </c>
      <c r="AO121" s="99">
        <f t="shared" si="7"/>
        <v>0</v>
      </c>
      <c r="AP121" s="99">
        <f>SUMIFS(通讯通路门店!$K:$K,通讯通路门店!$S:$S,$G121)</f>
        <v>0</v>
      </c>
      <c r="AQ121" s="83"/>
      <c r="AR121" s="99">
        <f>SUMIFS(通讯通路门店!$T:$T,通讯通路门店!$S:$S,$G121)</f>
        <v>0</v>
      </c>
      <c r="AS121" s="99">
        <f>SUMIFS(通讯通路门店!$U:$U,通讯通路门店!$S:$S,$G121)</f>
        <v>0</v>
      </c>
      <c r="AT121" s="99">
        <f>SUMIFS(通讯通路门店!$V:$V,通讯通路门店!$S:$S,$G121)</f>
        <v>0</v>
      </c>
      <c r="AU121" s="99">
        <f>SUMIFS(通讯通路门店!$W:$W,通讯通路门店!$S:$S,$G121)</f>
        <v>0</v>
      </c>
      <c r="AV121" s="99">
        <f>SUMIFS(通讯通路门店!$Z:$Z,通讯通路门店!$S:$S,$G121)</f>
        <v>0</v>
      </c>
      <c r="AW121" s="99">
        <f>SUMIFS(通讯通路门店!$AB:$AB,通讯通路门店!$S:$S,$G121)</f>
        <v>0</v>
      </c>
      <c r="AX121" s="99">
        <f>SUMIFS(通讯通路门店!$X:$X,通讯通路门店!$S:$S,$G121)</f>
        <v>0</v>
      </c>
      <c r="AY121" s="99">
        <f>SUMIFS(通讯通路门店!$Y:$Y,通讯通路门店!$S:$S,$G121)</f>
        <v>0</v>
      </c>
      <c r="AZ121" s="99">
        <f>SUMIFS(通讯通路门店!$AA:$AA,通讯通路门店!$S:$S,$G121)</f>
        <v>0</v>
      </c>
      <c r="BA121" s="99">
        <f t="shared" si="8"/>
        <v>0</v>
      </c>
      <c r="BB121" s="99">
        <f t="shared" si="9"/>
        <v>0</v>
      </c>
      <c r="BC121" s="99">
        <f>SUMIFS(通讯通路门店!$W:$W,通讯通路门店!$S:$S,$G121,通讯通路门店!$J:$J,"荣耀体验店")+SUMIFS(通讯通路门店!$W:$W,通讯通路门店!$S:$S,$G121,通讯通路门店!$J:$J,"荣耀授权专卖店")</f>
        <v>0</v>
      </c>
      <c r="BD121" s="99">
        <f>SUMIFS(通讯通路门店!$Z:$Z,通讯通路门店!$S:$S,$G121,通讯通路门店!$J:$J,"VIVO体验店")</f>
        <v>0</v>
      </c>
      <c r="BE121" s="99">
        <f>SUMIFS(通讯通路门店!$AB:$AB,通讯通路门店!$S:$S,$G121,通讯通路门店!$J:$J,"OPPO体验店")</f>
        <v>0</v>
      </c>
      <c r="BF121" s="99">
        <f>SUMIFS(通讯通路门店!$X:$X,通讯通路门店!$S:$S,$G121,通讯通路门店!$J:$J,"华为授权体验店")+SUMIFS(通讯通路门店!$AA:$AA,通讯通路门店!$S:$S,$G121,通讯通路门店!$J:$J,"华为堡垒店")</f>
        <v>0</v>
      </c>
      <c r="BG121" s="99">
        <f>SUMIFS(通讯通路门店!$Y:$Y,通讯通路门店!$S:$S,$G121,通讯通路门店!$J:$J,"小米体验店")</f>
        <v>0</v>
      </c>
      <c r="BH121" s="99">
        <f>SUMIFS(通讯通路门店!$AA:$AA,通讯通路门店!$S:$S,$G121,通讯通路门店!$J:$J,"苹果体验店")</f>
        <v>0</v>
      </c>
      <c r="BI121" s="99">
        <f>SUMIFS(通讯通路门店!$K:$K,通讯通路门店!$S:$S,$G121,通讯通路门店!$J:$J,"其他品牌专卖店")</f>
        <v>0</v>
      </c>
      <c r="BJ121" s="99">
        <f>SUMIFS(通讯通路门店!$AC:$AC,通讯通路门店!$S:$S,$G121)</f>
        <v>0</v>
      </c>
      <c r="BK121" s="99">
        <f>SUMIFS(通讯通路门店!$AD:$AD,通讯通路门店!$S:$S,$G121)</f>
        <v>0</v>
      </c>
      <c r="BL121" s="99">
        <f>SUMIFS(通讯通路门店!$AE:$AE,通讯通路门店!$S:$S,$G121)</f>
        <v>0</v>
      </c>
      <c r="BM121" s="99">
        <f>SUMIFS(通讯通路门店!$AF:$AF,通讯通路门店!$S:$S,$G121)</f>
        <v>0</v>
      </c>
      <c r="BN121" s="99">
        <f>SUMIFS(通讯通路门店!$AG:$AG,通讯通路门店!$S:$S,$G121)</f>
        <v>0</v>
      </c>
      <c r="BO121" s="99">
        <f>SUMIFS(通讯通路门店!$AH:$AH,通讯通路门店!$S:$S,$G121)</f>
        <v>0</v>
      </c>
      <c r="BP121" s="99">
        <f>SUMIFS(通讯通路门店!$AI:$AI,通讯通路门店!$S:$S,$G121)</f>
        <v>0</v>
      </c>
      <c r="BQ121" s="83"/>
    </row>
    <row r="122" spans="1:69">
      <c r="A122" s="99" t="str">
        <f>IFERROR(_xlfn.XLOOKUP($G122,通讯通路门店!$S$4:$S$993931,通讯通路门店!$A$4:$A$993931,0,0),"")</f>
        <v/>
      </c>
      <c r="B122" s="99" t="str">
        <f>IFERROR(_xlfn.XLOOKUP($G122,通讯通路门店!$S$4:$S$993931,通讯通路门店!$B$4:$B$993931,0,0),"")</f>
        <v/>
      </c>
      <c r="C122" s="99" t="str">
        <f>IFERROR(_xlfn.XLOOKUP($G122,通讯通路门店!$S$4:$S$993931,通讯通路门店!$C$4:$C$993931,0,0),"")</f>
        <v/>
      </c>
      <c r="D122" s="99" t="str">
        <f>IFERROR(_xlfn.XLOOKUP($G122,通讯通路门店!$S$4:$S$993931,通讯通路门店!$D$4:$D$993931,0,0),"")</f>
        <v/>
      </c>
      <c r="E122" s="83"/>
      <c r="F122" s="83"/>
      <c r="G122" s="101" t="e">
        <v>#N/A</v>
      </c>
      <c r="H122" s="102" t="str">
        <f>IFERROR(_xlfn.XLOOKUP($G122,通讯通路门店!$S$4:$S$993931,通讯通路门店!$R$4:$R$993931,0,0),"")</f>
        <v/>
      </c>
      <c r="I122" s="83"/>
      <c r="J122" s="83"/>
      <c r="K122" s="83"/>
      <c r="L122" s="83"/>
      <c r="M122" s="83"/>
      <c r="N122" s="83"/>
      <c r="O122" s="83"/>
      <c r="P122" s="83"/>
      <c r="Q122" s="83"/>
      <c r="R122" s="83"/>
      <c r="S122" s="83"/>
      <c r="T122" s="83"/>
      <c r="U122" s="99">
        <f>COUNTIF(通讯通路门店!$S:$S,$G122)</f>
        <v>0</v>
      </c>
      <c r="V122" s="99">
        <f>COUNTIFS(通讯通路门店!$S:$S,$G122,通讯通路门店!$J:$J,"综合卖场")</f>
        <v>0</v>
      </c>
      <c r="W122" s="99">
        <f>SUMIFS(通讯通路门店!$AJ:$AJ,通讯通路门店!$S:$S,通讯客户沙盘!$G122)</f>
        <v>0</v>
      </c>
      <c r="X122" s="99">
        <f t="shared" si="5"/>
        <v>0</v>
      </c>
      <c r="Y122" s="99">
        <f>COUNTIFS(通讯通路门店!$S:$S,$G122,通讯通路门店!$J:$J,"荣耀体验店")+COUNTIFS(通讯通路门店!$S:$S,$G122,通讯通路门店!$J:$J,"荣耀授权专卖店")</f>
        <v>0</v>
      </c>
      <c r="Z122" s="99">
        <f>COUNTIFS(通讯通路门店!$S:$S,$G122,通讯通路门店!$J:$J,"VIVO体验店")</f>
        <v>0</v>
      </c>
      <c r="AA122" s="99">
        <f>COUNTIFS(通讯通路门店!$S:$S,$G122,通讯通路门店!$J:$J,"OPPO体验店")</f>
        <v>0</v>
      </c>
      <c r="AB122" s="99">
        <f>COUNTIFS(通讯通路门店!$S:$S,$G122,通讯通路门店!$J:$J,"华为授权体验店")+COUNTIFS(通讯通路门店!$S:$S,$G122,通讯通路门店!$J:$J,"华为堡垒店")</f>
        <v>0</v>
      </c>
      <c r="AC122" s="99">
        <f>COUNTIFS(通讯通路门店!$S:$S,$G122,通讯通路门店!$J:$J,"小米体验店")</f>
        <v>0</v>
      </c>
      <c r="AD122" s="99">
        <f>COUNTIFS(通讯通路门店!$S:$S,$G122,通讯通路门店!$J:$J,"苹果体验店")</f>
        <v>0</v>
      </c>
      <c r="AE122" s="99">
        <f>COUNTIFS(通讯通路门店!$S:$S,$G122,通讯通路门店!$J:$J,"其他品牌专卖店")</f>
        <v>0</v>
      </c>
      <c r="AF122" s="99">
        <f>SUMIFS(通讯通路门店!$BI:$BI,通讯通路门店!$S:$S,$G122)</f>
        <v>0</v>
      </c>
      <c r="AG122" s="99">
        <f>SUMIFS(通讯通路门店!$BH:$BH,通讯通路门店!$S:$S,$G122)</f>
        <v>0</v>
      </c>
      <c r="AH122" s="99">
        <f t="shared" si="6"/>
        <v>0</v>
      </c>
      <c r="AI122" s="99">
        <f>SUMIFS(通讯通路门店!$BB:$BB,通讯通路门店!$S:$S,$G122)</f>
        <v>0</v>
      </c>
      <c r="AJ122" s="99">
        <f>SUMIFS(通讯通路门店!$BE:$BE,通讯通路门店!$S:$S,$G122)</f>
        <v>0</v>
      </c>
      <c r="AK122" s="99">
        <f>SUMIFS(通讯通路门店!$BG:$BG,通讯通路门店!$S:$S,$G122)</f>
        <v>0</v>
      </c>
      <c r="AL122" s="99">
        <f>SUMIFS(通讯通路门店!$BC:$BC,通讯通路门店!$S:$S,$G122)</f>
        <v>0</v>
      </c>
      <c r="AM122" s="99">
        <f>SUMIFS(通讯通路门店!$BD:$BD,通讯通路门店!$S:$S,$G122)</f>
        <v>0</v>
      </c>
      <c r="AN122" s="99">
        <f>SUMIFS(通讯通路门店!$BF:$BF,通讯通路门店!$S:$S,$G122)</f>
        <v>0</v>
      </c>
      <c r="AO122" s="99">
        <f t="shared" si="7"/>
        <v>0</v>
      </c>
      <c r="AP122" s="99">
        <f>SUMIFS(通讯通路门店!$K:$K,通讯通路门店!$S:$S,$G122)</f>
        <v>0</v>
      </c>
      <c r="AQ122" s="83"/>
      <c r="AR122" s="99">
        <f>SUMIFS(通讯通路门店!$T:$T,通讯通路门店!$S:$S,$G122)</f>
        <v>0</v>
      </c>
      <c r="AS122" s="99">
        <f>SUMIFS(通讯通路门店!$U:$U,通讯通路门店!$S:$S,$G122)</f>
        <v>0</v>
      </c>
      <c r="AT122" s="99">
        <f>SUMIFS(通讯通路门店!$V:$V,通讯通路门店!$S:$S,$G122)</f>
        <v>0</v>
      </c>
      <c r="AU122" s="99">
        <f>SUMIFS(通讯通路门店!$W:$W,通讯通路门店!$S:$S,$G122)</f>
        <v>0</v>
      </c>
      <c r="AV122" s="99">
        <f>SUMIFS(通讯通路门店!$Z:$Z,通讯通路门店!$S:$S,$G122)</f>
        <v>0</v>
      </c>
      <c r="AW122" s="99">
        <f>SUMIFS(通讯通路门店!$AB:$AB,通讯通路门店!$S:$S,$G122)</f>
        <v>0</v>
      </c>
      <c r="AX122" s="99">
        <f>SUMIFS(通讯通路门店!$X:$X,通讯通路门店!$S:$S,$G122)</f>
        <v>0</v>
      </c>
      <c r="AY122" s="99">
        <f>SUMIFS(通讯通路门店!$Y:$Y,通讯通路门店!$S:$S,$G122)</f>
        <v>0</v>
      </c>
      <c r="AZ122" s="99">
        <f>SUMIFS(通讯通路门店!$AA:$AA,通讯通路门店!$S:$S,$G122)</f>
        <v>0</v>
      </c>
      <c r="BA122" s="99">
        <f t="shared" si="8"/>
        <v>0</v>
      </c>
      <c r="BB122" s="99">
        <f t="shared" si="9"/>
        <v>0</v>
      </c>
      <c r="BC122" s="99">
        <f>SUMIFS(通讯通路门店!$W:$W,通讯通路门店!$S:$S,$G122,通讯通路门店!$J:$J,"荣耀体验店")+SUMIFS(通讯通路门店!$W:$W,通讯通路门店!$S:$S,$G122,通讯通路门店!$J:$J,"荣耀授权专卖店")</f>
        <v>0</v>
      </c>
      <c r="BD122" s="99">
        <f>SUMIFS(通讯通路门店!$Z:$Z,通讯通路门店!$S:$S,$G122,通讯通路门店!$J:$J,"VIVO体验店")</f>
        <v>0</v>
      </c>
      <c r="BE122" s="99">
        <f>SUMIFS(通讯通路门店!$AB:$AB,通讯通路门店!$S:$S,$G122,通讯通路门店!$J:$J,"OPPO体验店")</f>
        <v>0</v>
      </c>
      <c r="BF122" s="99">
        <f>SUMIFS(通讯通路门店!$X:$X,通讯通路门店!$S:$S,$G122,通讯通路门店!$J:$J,"华为授权体验店")+SUMIFS(通讯通路门店!$AA:$AA,通讯通路门店!$S:$S,$G122,通讯通路门店!$J:$J,"华为堡垒店")</f>
        <v>0</v>
      </c>
      <c r="BG122" s="99">
        <f>SUMIFS(通讯通路门店!$Y:$Y,通讯通路门店!$S:$S,$G122,通讯通路门店!$J:$J,"小米体验店")</f>
        <v>0</v>
      </c>
      <c r="BH122" s="99">
        <f>SUMIFS(通讯通路门店!$AA:$AA,通讯通路门店!$S:$S,$G122,通讯通路门店!$J:$J,"苹果体验店")</f>
        <v>0</v>
      </c>
      <c r="BI122" s="99">
        <f>SUMIFS(通讯通路门店!$K:$K,通讯通路门店!$S:$S,$G122,通讯通路门店!$J:$J,"其他品牌专卖店")</f>
        <v>0</v>
      </c>
      <c r="BJ122" s="99">
        <f>SUMIFS(通讯通路门店!$AC:$AC,通讯通路门店!$S:$S,$G122)</f>
        <v>0</v>
      </c>
      <c r="BK122" s="99">
        <f>SUMIFS(通讯通路门店!$AD:$AD,通讯通路门店!$S:$S,$G122)</f>
        <v>0</v>
      </c>
      <c r="BL122" s="99">
        <f>SUMIFS(通讯通路门店!$AE:$AE,通讯通路门店!$S:$S,$G122)</f>
        <v>0</v>
      </c>
      <c r="BM122" s="99">
        <f>SUMIFS(通讯通路门店!$AF:$AF,通讯通路门店!$S:$S,$G122)</f>
        <v>0</v>
      </c>
      <c r="BN122" s="99">
        <f>SUMIFS(通讯通路门店!$AG:$AG,通讯通路门店!$S:$S,$G122)</f>
        <v>0</v>
      </c>
      <c r="BO122" s="99">
        <f>SUMIFS(通讯通路门店!$AH:$AH,通讯通路门店!$S:$S,$G122)</f>
        <v>0</v>
      </c>
      <c r="BP122" s="99">
        <f>SUMIFS(通讯通路门店!$AI:$AI,通讯通路门店!$S:$S,$G122)</f>
        <v>0</v>
      </c>
      <c r="BQ122" s="83"/>
    </row>
    <row r="123" spans="1:69">
      <c r="A123" s="99" t="str">
        <f>IFERROR(_xlfn.XLOOKUP($G123,通讯通路门店!$S$4:$S$993931,通讯通路门店!$A$4:$A$993931,0,0),"")</f>
        <v/>
      </c>
      <c r="B123" s="99" t="str">
        <f>IFERROR(_xlfn.XLOOKUP($G123,通讯通路门店!$S$4:$S$993931,通讯通路门店!$B$4:$B$993931,0,0),"")</f>
        <v/>
      </c>
      <c r="C123" s="99" t="str">
        <f>IFERROR(_xlfn.XLOOKUP($G123,通讯通路门店!$S$4:$S$993931,通讯通路门店!$C$4:$C$993931,0,0),"")</f>
        <v/>
      </c>
      <c r="D123" s="99" t="str">
        <f>IFERROR(_xlfn.XLOOKUP($G123,通讯通路门店!$S$4:$S$993931,通讯通路门店!$D$4:$D$993931,0,0),"")</f>
        <v/>
      </c>
      <c r="E123" s="83"/>
      <c r="F123" s="83"/>
      <c r="G123" s="101" t="e">
        <v>#N/A</v>
      </c>
      <c r="H123" s="102" t="str">
        <f>IFERROR(_xlfn.XLOOKUP($G123,通讯通路门店!$S$4:$S$993931,通讯通路门店!$R$4:$R$993931,0,0),"")</f>
        <v/>
      </c>
      <c r="I123" s="83"/>
      <c r="J123" s="83"/>
      <c r="K123" s="83"/>
      <c r="L123" s="83"/>
      <c r="M123" s="83"/>
      <c r="N123" s="83"/>
      <c r="O123" s="83"/>
      <c r="P123" s="83"/>
      <c r="Q123" s="83"/>
      <c r="R123" s="83"/>
      <c r="S123" s="83"/>
      <c r="T123" s="83"/>
      <c r="U123" s="99">
        <f>COUNTIF(通讯通路门店!$S:$S,$G123)</f>
        <v>0</v>
      </c>
      <c r="V123" s="99">
        <f>COUNTIFS(通讯通路门店!$S:$S,$G123,通讯通路门店!$J:$J,"综合卖场")</f>
        <v>0</v>
      </c>
      <c r="W123" s="99">
        <f>SUMIFS(通讯通路门店!$AJ:$AJ,通讯通路门店!$S:$S,通讯客户沙盘!$G123)</f>
        <v>0</v>
      </c>
      <c r="X123" s="99">
        <f t="shared" si="5"/>
        <v>0</v>
      </c>
      <c r="Y123" s="99">
        <f>COUNTIFS(通讯通路门店!$S:$S,$G123,通讯通路门店!$J:$J,"荣耀体验店")+COUNTIFS(通讯通路门店!$S:$S,$G123,通讯通路门店!$J:$J,"荣耀授权专卖店")</f>
        <v>0</v>
      </c>
      <c r="Z123" s="99">
        <f>COUNTIFS(通讯通路门店!$S:$S,$G123,通讯通路门店!$J:$J,"VIVO体验店")</f>
        <v>0</v>
      </c>
      <c r="AA123" s="99">
        <f>COUNTIFS(通讯通路门店!$S:$S,$G123,通讯通路门店!$J:$J,"OPPO体验店")</f>
        <v>0</v>
      </c>
      <c r="AB123" s="99">
        <f>COUNTIFS(通讯通路门店!$S:$S,$G123,通讯通路门店!$J:$J,"华为授权体验店")+COUNTIFS(通讯通路门店!$S:$S,$G123,通讯通路门店!$J:$J,"华为堡垒店")</f>
        <v>0</v>
      </c>
      <c r="AC123" s="99">
        <f>COUNTIFS(通讯通路门店!$S:$S,$G123,通讯通路门店!$J:$J,"小米体验店")</f>
        <v>0</v>
      </c>
      <c r="AD123" s="99">
        <f>COUNTIFS(通讯通路门店!$S:$S,$G123,通讯通路门店!$J:$J,"苹果体验店")</f>
        <v>0</v>
      </c>
      <c r="AE123" s="99">
        <f>COUNTIFS(通讯通路门店!$S:$S,$G123,通讯通路门店!$J:$J,"其他品牌专卖店")</f>
        <v>0</v>
      </c>
      <c r="AF123" s="99">
        <f>SUMIFS(通讯通路门店!$BI:$BI,通讯通路门店!$S:$S,$G123)</f>
        <v>0</v>
      </c>
      <c r="AG123" s="99">
        <f>SUMIFS(通讯通路门店!$BH:$BH,通讯通路门店!$S:$S,$G123)</f>
        <v>0</v>
      </c>
      <c r="AH123" s="99">
        <f t="shared" si="6"/>
        <v>0</v>
      </c>
      <c r="AI123" s="99">
        <f>SUMIFS(通讯通路门店!$BB:$BB,通讯通路门店!$S:$S,$G123)</f>
        <v>0</v>
      </c>
      <c r="AJ123" s="99">
        <f>SUMIFS(通讯通路门店!$BE:$BE,通讯通路门店!$S:$S,$G123)</f>
        <v>0</v>
      </c>
      <c r="AK123" s="99">
        <f>SUMIFS(通讯通路门店!$BG:$BG,通讯通路门店!$S:$S,$G123)</f>
        <v>0</v>
      </c>
      <c r="AL123" s="99">
        <f>SUMIFS(通讯通路门店!$BC:$BC,通讯通路门店!$S:$S,$G123)</f>
        <v>0</v>
      </c>
      <c r="AM123" s="99">
        <f>SUMIFS(通讯通路门店!$BD:$BD,通讯通路门店!$S:$S,$G123)</f>
        <v>0</v>
      </c>
      <c r="AN123" s="99">
        <f>SUMIFS(通讯通路门店!$BF:$BF,通讯通路门店!$S:$S,$G123)</f>
        <v>0</v>
      </c>
      <c r="AO123" s="99">
        <f t="shared" si="7"/>
        <v>0</v>
      </c>
      <c r="AP123" s="99">
        <f>SUMIFS(通讯通路门店!$K:$K,通讯通路门店!$S:$S,$G123)</f>
        <v>0</v>
      </c>
      <c r="AQ123" s="83"/>
      <c r="AR123" s="99">
        <f>SUMIFS(通讯通路门店!$T:$T,通讯通路门店!$S:$S,$G123)</f>
        <v>0</v>
      </c>
      <c r="AS123" s="99">
        <f>SUMIFS(通讯通路门店!$U:$U,通讯通路门店!$S:$S,$G123)</f>
        <v>0</v>
      </c>
      <c r="AT123" s="99">
        <f>SUMIFS(通讯通路门店!$V:$V,通讯通路门店!$S:$S,$G123)</f>
        <v>0</v>
      </c>
      <c r="AU123" s="99">
        <f>SUMIFS(通讯通路门店!$W:$W,通讯通路门店!$S:$S,$G123)</f>
        <v>0</v>
      </c>
      <c r="AV123" s="99">
        <f>SUMIFS(通讯通路门店!$Z:$Z,通讯通路门店!$S:$S,$G123)</f>
        <v>0</v>
      </c>
      <c r="AW123" s="99">
        <f>SUMIFS(通讯通路门店!$AB:$AB,通讯通路门店!$S:$S,$G123)</f>
        <v>0</v>
      </c>
      <c r="AX123" s="99">
        <f>SUMIFS(通讯通路门店!$X:$X,通讯通路门店!$S:$S,$G123)</f>
        <v>0</v>
      </c>
      <c r="AY123" s="99">
        <f>SUMIFS(通讯通路门店!$Y:$Y,通讯通路门店!$S:$S,$G123)</f>
        <v>0</v>
      </c>
      <c r="AZ123" s="99">
        <f>SUMIFS(通讯通路门店!$AA:$AA,通讯通路门店!$S:$S,$G123)</f>
        <v>0</v>
      </c>
      <c r="BA123" s="99">
        <f t="shared" si="8"/>
        <v>0</v>
      </c>
      <c r="BB123" s="99">
        <f t="shared" si="9"/>
        <v>0</v>
      </c>
      <c r="BC123" s="99">
        <f>SUMIFS(通讯通路门店!$W:$W,通讯通路门店!$S:$S,$G123,通讯通路门店!$J:$J,"荣耀体验店")+SUMIFS(通讯通路门店!$W:$W,通讯通路门店!$S:$S,$G123,通讯通路门店!$J:$J,"荣耀授权专卖店")</f>
        <v>0</v>
      </c>
      <c r="BD123" s="99">
        <f>SUMIFS(通讯通路门店!$Z:$Z,通讯通路门店!$S:$S,$G123,通讯通路门店!$J:$J,"VIVO体验店")</f>
        <v>0</v>
      </c>
      <c r="BE123" s="99">
        <f>SUMIFS(通讯通路门店!$AB:$AB,通讯通路门店!$S:$S,$G123,通讯通路门店!$J:$J,"OPPO体验店")</f>
        <v>0</v>
      </c>
      <c r="BF123" s="99">
        <f>SUMIFS(通讯通路门店!$X:$X,通讯通路门店!$S:$S,$G123,通讯通路门店!$J:$J,"华为授权体验店")+SUMIFS(通讯通路门店!$AA:$AA,通讯通路门店!$S:$S,$G123,通讯通路门店!$J:$J,"华为堡垒店")</f>
        <v>0</v>
      </c>
      <c r="BG123" s="99">
        <f>SUMIFS(通讯通路门店!$Y:$Y,通讯通路门店!$S:$S,$G123,通讯通路门店!$J:$J,"小米体验店")</f>
        <v>0</v>
      </c>
      <c r="BH123" s="99">
        <f>SUMIFS(通讯通路门店!$AA:$AA,通讯通路门店!$S:$S,$G123,通讯通路门店!$J:$J,"苹果体验店")</f>
        <v>0</v>
      </c>
      <c r="BI123" s="99">
        <f>SUMIFS(通讯通路门店!$K:$K,通讯通路门店!$S:$S,$G123,通讯通路门店!$J:$J,"其他品牌专卖店")</f>
        <v>0</v>
      </c>
      <c r="BJ123" s="99">
        <f>SUMIFS(通讯通路门店!$AC:$AC,通讯通路门店!$S:$S,$G123)</f>
        <v>0</v>
      </c>
      <c r="BK123" s="99">
        <f>SUMIFS(通讯通路门店!$AD:$AD,通讯通路门店!$S:$S,$G123)</f>
        <v>0</v>
      </c>
      <c r="BL123" s="99">
        <f>SUMIFS(通讯通路门店!$AE:$AE,通讯通路门店!$S:$S,$G123)</f>
        <v>0</v>
      </c>
      <c r="BM123" s="99">
        <f>SUMIFS(通讯通路门店!$AF:$AF,通讯通路门店!$S:$S,$G123)</f>
        <v>0</v>
      </c>
      <c r="BN123" s="99">
        <f>SUMIFS(通讯通路门店!$AG:$AG,通讯通路门店!$S:$S,$G123)</f>
        <v>0</v>
      </c>
      <c r="BO123" s="99">
        <f>SUMIFS(通讯通路门店!$AH:$AH,通讯通路门店!$S:$S,$G123)</f>
        <v>0</v>
      </c>
      <c r="BP123" s="99">
        <f>SUMIFS(通讯通路门店!$AI:$AI,通讯通路门店!$S:$S,$G123)</f>
        <v>0</v>
      </c>
      <c r="BQ123" s="83"/>
    </row>
    <row r="124" spans="1:69">
      <c r="A124" s="99" t="str">
        <f>IFERROR(_xlfn.XLOOKUP($G124,通讯通路门店!$S$4:$S$993931,通讯通路门店!$A$4:$A$993931,0,0),"")</f>
        <v/>
      </c>
      <c r="B124" s="99" t="str">
        <f>IFERROR(_xlfn.XLOOKUP($G124,通讯通路门店!$S$4:$S$993931,通讯通路门店!$B$4:$B$993931,0,0),"")</f>
        <v/>
      </c>
      <c r="C124" s="99" t="str">
        <f>IFERROR(_xlfn.XLOOKUP($G124,通讯通路门店!$S$4:$S$993931,通讯通路门店!$C$4:$C$993931,0,0),"")</f>
        <v/>
      </c>
      <c r="D124" s="99" t="str">
        <f>IFERROR(_xlfn.XLOOKUP($G124,通讯通路门店!$S$4:$S$993931,通讯通路门店!$D$4:$D$993931,0,0),"")</f>
        <v/>
      </c>
      <c r="E124" s="83"/>
      <c r="F124" s="83"/>
      <c r="G124" s="101" t="e">
        <v>#N/A</v>
      </c>
      <c r="H124" s="102" t="str">
        <f>IFERROR(_xlfn.XLOOKUP($G124,通讯通路门店!$S$4:$S$993931,通讯通路门店!$R$4:$R$993931,0,0),"")</f>
        <v/>
      </c>
      <c r="I124" s="83"/>
      <c r="J124" s="83"/>
      <c r="K124" s="83"/>
      <c r="L124" s="83"/>
      <c r="M124" s="83"/>
      <c r="N124" s="83"/>
      <c r="O124" s="83"/>
      <c r="P124" s="83"/>
      <c r="Q124" s="83"/>
      <c r="R124" s="83"/>
      <c r="S124" s="83"/>
      <c r="T124" s="83"/>
      <c r="U124" s="99">
        <f>COUNTIF(通讯通路门店!$S:$S,$G124)</f>
        <v>0</v>
      </c>
      <c r="V124" s="99">
        <f>COUNTIFS(通讯通路门店!$S:$S,$G124,通讯通路门店!$J:$J,"综合卖场")</f>
        <v>0</v>
      </c>
      <c r="W124" s="99">
        <f>SUMIFS(通讯通路门店!$AJ:$AJ,通讯通路门店!$S:$S,通讯客户沙盘!$G124)</f>
        <v>0</v>
      </c>
      <c r="X124" s="99">
        <f t="shared" si="5"/>
        <v>0</v>
      </c>
      <c r="Y124" s="99">
        <f>COUNTIFS(通讯通路门店!$S:$S,$G124,通讯通路门店!$J:$J,"荣耀体验店")+COUNTIFS(通讯通路门店!$S:$S,$G124,通讯通路门店!$J:$J,"荣耀授权专卖店")</f>
        <v>0</v>
      </c>
      <c r="Z124" s="99">
        <f>COUNTIFS(通讯通路门店!$S:$S,$G124,通讯通路门店!$J:$J,"VIVO体验店")</f>
        <v>0</v>
      </c>
      <c r="AA124" s="99">
        <f>COUNTIFS(通讯通路门店!$S:$S,$G124,通讯通路门店!$J:$J,"OPPO体验店")</f>
        <v>0</v>
      </c>
      <c r="AB124" s="99">
        <f>COUNTIFS(通讯通路门店!$S:$S,$G124,通讯通路门店!$J:$J,"华为授权体验店")+COUNTIFS(通讯通路门店!$S:$S,$G124,通讯通路门店!$J:$J,"华为堡垒店")</f>
        <v>0</v>
      </c>
      <c r="AC124" s="99">
        <f>COUNTIFS(通讯通路门店!$S:$S,$G124,通讯通路门店!$J:$J,"小米体验店")</f>
        <v>0</v>
      </c>
      <c r="AD124" s="99">
        <f>COUNTIFS(通讯通路门店!$S:$S,$G124,通讯通路门店!$J:$J,"苹果体验店")</f>
        <v>0</v>
      </c>
      <c r="AE124" s="99">
        <f>COUNTIFS(通讯通路门店!$S:$S,$G124,通讯通路门店!$J:$J,"其他品牌专卖店")</f>
        <v>0</v>
      </c>
      <c r="AF124" s="99">
        <f>SUMIFS(通讯通路门店!$BI:$BI,通讯通路门店!$S:$S,$G124)</f>
        <v>0</v>
      </c>
      <c r="AG124" s="99">
        <f>SUMIFS(通讯通路门店!$BH:$BH,通讯通路门店!$S:$S,$G124)</f>
        <v>0</v>
      </c>
      <c r="AH124" s="99">
        <f t="shared" si="6"/>
        <v>0</v>
      </c>
      <c r="AI124" s="99">
        <f>SUMIFS(通讯通路门店!$BB:$BB,通讯通路门店!$S:$S,$G124)</f>
        <v>0</v>
      </c>
      <c r="AJ124" s="99">
        <f>SUMIFS(通讯通路门店!$BE:$BE,通讯通路门店!$S:$S,$G124)</f>
        <v>0</v>
      </c>
      <c r="AK124" s="99">
        <f>SUMIFS(通讯通路门店!$BG:$BG,通讯通路门店!$S:$S,$G124)</f>
        <v>0</v>
      </c>
      <c r="AL124" s="99">
        <f>SUMIFS(通讯通路门店!$BC:$BC,通讯通路门店!$S:$S,$G124)</f>
        <v>0</v>
      </c>
      <c r="AM124" s="99">
        <f>SUMIFS(通讯通路门店!$BD:$BD,通讯通路门店!$S:$S,$G124)</f>
        <v>0</v>
      </c>
      <c r="AN124" s="99">
        <f>SUMIFS(通讯通路门店!$BF:$BF,通讯通路门店!$S:$S,$G124)</f>
        <v>0</v>
      </c>
      <c r="AO124" s="99">
        <f t="shared" si="7"/>
        <v>0</v>
      </c>
      <c r="AP124" s="99">
        <f>SUMIFS(通讯通路门店!$K:$K,通讯通路门店!$S:$S,$G124)</f>
        <v>0</v>
      </c>
      <c r="AQ124" s="83"/>
      <c r="AR124" s="99">
        <f>SUMIFS(通讯通路门店!$T:$T,通讯通路门店!$S:$S,$G124)</f>
        <v>0</v>
      </c>
      <c r="AS124" s="99">
        <f>SUMIFS(通讯通路门店!$U:$U,通讯通路门店!$S:$S,$G124)</f>
        <v>0</v>
      </c>
      <c r="AT124" s="99">
        <f>SUMIFS(通讯通路门店!$V:$V,通讯通路门店!$S:$S,$G124)</f>
        <v>0</v>
      </c>
      <c r="AU124" s="99">
        <f>SUMIFS(通讯通路门店!$W:$W,通讯通路门店!$S:$S,$G124)</f>
        <v>0</v>
      </c>
      <c r="AV124" s="99">
        <f>SUMIFS(通讯通路门店!$Z:$Z,通讯通路门店!$S:$S,$G124)</f>
        <v>0</v>
      </c>
      <c r="AW124" s="99">
        <f>SUMIFS(通讯通路门店!$AB:$AB,通讯通路门店!$S:$S,$G124)</f>
        <v>0</v>
      </c>
      <c r="AX124" s="99">
        <f>SUMIFS(通讯通路门店!$X:$X,通讯通路门店!$S:$S,$G124)</f>
        <v>0</v>
      </c>
      <c r="AY124" s="99">
        <f>SUMIFS(通讯通路门店!$Y:$Y,通讯通路门店!$S:$S,$G124)</f>
        <v>0</v>
      </c>
      <c r="AZ124" s="99">
        <f>SUMIFS(通讯通路门店!$AA:$AA,通讯通路门店!$S:$S,$G124)</f>
        <v>0</v>
      </c>
      <c r="BA124" s="99">
        <f t="shared" si="8"/>
        <v>0</v>
      </c>
      <c r="BB124" s="99">
        <f t="shared" si="9"/>
        <v>0</v>
      </c>
      <c r="BC124" s="99">
        <f>SUMIFS(通讯通路门店!$W:$W,通讯通路门店!$S:$S,$G124,通讯通路门店!$J:$J,"荣耀体验店")+SUMIFS(通讯通路门店!$W:$W,通讯通路门店!$S:$S,$G124,通讯通路门店!$J:$J,"荣耀授权专卖店")</f>
        <v>0</v>
      </c>
      <c r="BD124" s="99">
        <f>SUMIFS(通讯通路门店!$Z:$Z,通讯通路门店!$S:$S,$G124,通讯通路门店!$J:$J,"VIVO体验店")</f>
        <v>0</v>
      </c>
      <c r="BE124" s="99">
        <f>SUMIFS(通讯通路门店!$AB:$AB,通讯通路门店!$S:$S,$G124,通讯通路门店!$J:$J,"OPPO体验店")</f>
        <v>0</v>
      </c>
      <c r="BF124" s="99">
        <f>SUMIFS(通讯通路门店!$X:$X,通讯通路门店!$S:$S,$G124,通讯通路门店!$J:$J,"华为授权体验店")+SUMIFS(通讯通路门店!$AA:$AA,通讯通路门店!$S:$S,$G124,通讯通路门店!$J:$J,"华为堡垒店")</f>
        <v>0</v>
      </c>
      <c r="BG124" s="99">
        <f>SUMIFS(通讯通路门店!$Y:$Y,通讯通路门店!$S:$S,$G124,通讯通路门店!$J:$J,"小米体验店")</f>
        <v>0</v>
      </c>
      <c r="BH124" s="99">
        <f>SUMIFS(通讯通路门店!$AA:$AA,通讯通路门店!$S:$S,$G124,通讯通路门店!$J:$J,"苹果体验店")</f>
        <v>0</v>
      </c>
      <c r="BI124" s="99">
        <f>SUMIFS(通讯通路门店!$K:$K,通讯通路门店!$S:$S,$G124,通讯通路门店!$J:$J,"其他品牌专卖店")</f>
        <v>0</v>
      </c>
      <c r="BJ124" s="99">
        <f>SUMIFS(通讯通路门店!$AC:$AC,通讯通路门店!$S:$S,$G124)</f>
        <v>0</v>
      </c>
      <c r="BK124" s="99">
        <f>SUMIFS(通讯通路门店!$AD:$AD,通讯通路门店!$S:$S,$G124)</f>
        <v>0</v>
      </c>
      <c r="BL124" s="99">
        <f>SUMIFS(通讯通路门店!$AE:$AE,通讯通路门店!$S:$S,$G124)</f>
        <v>0</v>
      </c>
      <c r="BM124" s="99">
        <f>SUMIFS(通讯通路门店!$AF:$AF,通讯通路门店!$S:$S,$G124)</f>
        <v>0</v>
      </c>
      <c r="BN124" s="99">
        <f>SUMIFS(通讯通路门店!$AG:$AG,通讯通路门店!$S:$S,$G124)</f>
        <v>0</v>
      </c>
      <c r="BO124" s="99">
        <f>SUMIFS(通讯通路门店!$AH:$AH,通讯通路门店!$S:$S,$G124)</f>
        <v>0</v>
      </c>
      <c r="BP124" s="99">
        <f>SUMIFS(通讯通路门店!$AI:$AI,通讯通路门店!$S:$S,$G124)</f>
        <v>0</v>
      </c>
      <c r="BQ124" s="83"/>
    </row>
    <row r="125" spans="1:69">
      <c r="A125" s="99" t="str">
        <f>IFERROR(_xlfn.XLOOKUP($G125,通讯通路门店!$S$4:$S$993931,通讯通路门店!$A$4:$A$993931,0,0),"")</f>
        <v/>
      </c>
      <c r="B125" s="99" t="str">
        <f>IFERROR(_xlfn.XLOOKUP($G125,通讯通路门店!$S$4:$S$993931,通讯通路门店!$B$4:$B$993931,0,0),"")</f>
        <v/>
      </c>
      <c r="C125" s="99" t="str">
        <f>IFERROR(_xlfn.XLOOKUP($G125,通讯通路门店!$S$4:$S$993931,通讯通路门店!$C$4:$C$993931,0,0),"")</f>
        <v/>
      </c>
      <c r="D125" s="99" t="str">
        <f>IFERROR(_xlfn.XLOOKUP($G125,通讯通路门店!$S$4:$S$993931,通讯通路门店!$D$4:$D$993931,0,0),"")</f>
        <v/>
      </c>
      <c r="E125" s="83"/>
      <c r="F125" s="83"/>
      <c r="G125" s="101" t="e">
        <v>#N/A</v>
      </c>
      <c r="H125" s="102" t="str">
        <f>IFERROR(_xlfn.XLOOKUP($G125,通讯通路门店!$S$4:$S$993931,通讯通路门店!$R$4:$R$993931,0,0),"")</f>
        <v/>
      </c>
      <c r="I125" s="83"/>
      <c r="J125" s="83"/>
      <c r="K125" s="83"/>
      <c r="L125" s="83"/>
      <c r="M125" s="83"/>
      <c r="N125" s="83"/>
      <c r="O125" s="83"/>
      <c r="P125" s="83"/>
      <c r="Q125" s="83"/>
      <c r="R125" s="83"/>
      <c r="S125" s="83"/>
      <c r="T125" s="83"/>
      <c r="U125" s="99">
        <f>COUNTIF(通讯通路门店!$S:$S,$G125)</f>
        <v>0</v>
      </c>
      <c r="V125" s="99">
        <f>COUNTIFS(通讯通路门店!$S:$S,$G125,通讯通路门店!$J:$J,"综合卖场")</f>
        <v>0</v>
      </c>
      <c r="W125" s="99">
        <f>SUMIFS(通讯通路门店!$AJ:$AJ,通讯通路门店!$S:$S,通讯客户沙盘!$G125)</f>
        <v>0</v>
      </c>
      <c r="X125" s="99">
        <f t="shared" si="5"/>
        <v>0</v>
      </c>
      <c r="Y125" s="99">
        <f>COUNTIFS(通讯通路门店!$S:$S,$G125,通讯通路门店!$J:$J,"荣耀体验店")+COUNTIFS(通讯通路门店!$S:$S,$G125,通讯通路门店!$J:$J,"荣耀授权专卖店")</f>
        <v>0</v>
      </c>
      <c r="Z125" s="99">
        <f>COUNTIFS(通讯通路门店!$S:$S,$G125,通讯通路门店!$J:$J,"VIVO体验店")</f>
        <v>0</v>
      </c>
      <c r="AA125" s="99">
        <f>COUNTIFS(通讯通路门店!$S:$S,$G125,通讯通路门店!$J:$J,"OPPO体验店")</f>
        <v>0</v>
      </c>
      <c r="AB125" s="99">
        <f>COUNTIFS(通讯通路门店!$S:$S,$G125,通讯通路门店!$J:$J,"华为授权体验店")+COUNTIFS(通讯通路门店!$S:$S,$G125,通讯通路门店!$J:$J,"华为堡垒店")</f>
        <v>0</v>
      </c>
      <c r="AC125" s="99">
        <f>COUNTIFS(通讯通路门店!$S:$S,$G125,通讯通路门店!$J:$J,"小米体验店")</f>
        <v>0</v>
      </c>
      <c r="AD125" s="99">
        <f>COUNTIFS(通讯通路门店!$S:$S,$G125,通讯通路门店!$J:$J,"苹果体验店")</f>
        <v>0</v>
      </c>
      <c r="AE125" s="99">
        <f>COUNTIFS(通讯通路门店!$S:$S,$G125,通讯通路门店!$J:$J,"其他品牌专卖店")</f>
        <v>0</v>
      </c>
      <c r="AF125" s="99">
        <f>SUMIFS(通讯通路门店!$BI:$BI,通讯通路门店!$S:$S,$G125)</f>
        <v>0</v>
      </c>
      <c r="AG125" s="99">
        <f>SUMIFS(通讯通路门店!$BH:$BH,通讯通路门店!$S:$S,$G125)</f>
        <v>0</v>
      </c>
      <c r="AH125" s="99">
        <f t="shared" si="6"/>
        <v>0</v>
      </c>
      <c r="AI125" s="99">
        <f>SUMIFS(通讯通路门店!$BB:$BB,通讯通路门店!$S:$S,$G125)</f>
        <v>0</v>
      </c>
      <c r="AJ125" s="99">
        <f>SUMIFS(通讯通路门店!$BE:$BE,通讯通路门店!$S:$S,$G125)</f>
        <v>0</v>
      </c>
      <c r="AK125" s="99">
        <f>SUMIFS(通讯通路门店!$BG:$BG,通讯通路门店!$S:$S,$G125)</f>
        <v>0</v>
      </c>
      <c r="AL125" s="99">
        <f>SUMIFS(通讯通路门店!$BC:$BC,通讯通路门店!$S:$S,$G125)</f>
        <v>0</v>
      </c>
      <c r="AM125" s="99">
        <f>SUMIFS(通讯通路门店!$BD:$BD,通讯通路门店!$S:$S,$G125)</f>
        <v>0</v>
      </c>
      <c r="AN125" s="99">
        <f>SUMIFS(通讯通路门店!$BF:$BF,通讯通路门店!$S:$S,$G125)</f>
        <v>0</v>
      </c>
      <c r="AO125" s="99">
        <f t="shared" si="7"/>
        <v>0</v>
      </c>
      <c r="AP125" s="99">
        <f>SUMIFS(通讯通路门店!$K:$K,通讯通路门店!$S:$S,$G125)</f>
        <v>0</v>
      </c>
      <c r="AQ125" s="83"/>
      <c r="AR125" s="99">
        <f>SUMIFS(通讯通路门店!$T:$T,通讯通路门店!$S:$S,$G125)</f>
        <v>0</v>
      </c>
      <c r="AS125" s="99">
        <f>SUMIFS(通讯通路门店!$U:$U,通讯通路门店!$S:$S,$G125)</f>
        <v>0</v>
      </c>
      <c r="AT125" s="99">
        <f>SUMIFS(通讯通路门店!$V:$V,通讯通路门店!$S:$S,$G125)</f>
        <v>0</v>
      </c>
      <c r="AU125" s="99">
        <f>SUMIFS(通讯通路门店!$W:$W,通讯通路门店!$S:$S,$G125)</f>
        <v>0</v>
      </c>
      <c r="AV125" s="99">
        <f>SUMIFS(通讯通路门店!$Z:$Z,通讯通路门店!$S:$S,$G125)</f>
        <v>0</v>
      </c>
      <c r="AW125" s="99">
        <f>SUMIFS(通讯通路门店!$AB:$AB,通讯通路门店!$S:$S,$G125)</f>
        <v>0</v>
      </c>
      <c r="AX125" s="99">
        <f>SUMIFS(通讯通路门店!$X:$X,通讯通路门店!$S:$S,$G125)</f>
        <v>0</v>
      </c>
      <c r="AY125" s="99">
        <f>SUMIFS(通讯通路门店!$Y:$Y,通讯通路门店!$S:$S,$G125)</f>
        <v>0</v>
      </c>
      <c r="AZ125" s="99">
        <f>SUMIFS(通讯通路门店!$AA:$AA,通讯通路门店!$S:$S,$G125)</f>
        <v>0</v>
      </c>
      <c r="BA125" s="99">
        <f t="shared" si="8"/>
        <v>0</v>
      </c>
      <c r="BB125" s="99">
        <f t="shared" si="9"/>
        <v>0</v>
      </c>
      <c r="BC125" s="99">
        <f>SUMIFS(通讯通路门店!$W:$W,通讯通路门店!$S:$S,$G125,通讯通路门店!$J:$J,"荣耀体验店")+SUMIFS(通讯通路门店!$W:$W,通讯通路门店!$S:$S,$G125,通讯通路门店!$J:$J,"荣耀授权专卖店")</f>
        <v>0</v>
      </c>
      <c r="BD125" s="99">
        <f>SUMIFS(通讯通路门店!$Z:$Z,通讯通路门店!$S:$S,$G125,通讯通路门店!$J:$J,"VIVO体验店")</f>
        <v>0</v>
      </c>
      <c r="BE125" s="99">
        <f>SUMIFS(通讯通路门店!$AB:$AB,通讯通路门店!$S:$S,$G125,通讯通路门店!$J:$J,"OPPO体验店")</f>
        <v>0</v>
      </c>
      <c r="BF125" s="99">
        <f>SUMIFS(通讯通路门店!$X:$X,通讯通路门店!$S:$S,$G125,通讯通路门店!$J:$J,"华为授权体验店")+SUMIFS(通讯通路门店!$AA:$AA,通讯通路门店!$S:$S,$G125,通讯通路门店!$J:$J,"华为堡垒店")</f>
        <v>0</v>
      </c>
      <c r="BG125" s="99">
        <f>SUMIFS(通讯通路门店!$Y:$Y,通讯通路门店!$S:$S,$G125,通讯通路门店!$J:$J,"小米体验店")</f>
        <v>0</v>
      </c>
      <c r="BH125" s="99">
        <f>SUMIFS(通讯通路门店!$AA:$AA,通讯通路门店!$S:$S,$G125,通讯通路门店!$J:$J,"苹果体验店")</f>
        <v>0</v>
      </c>
      <c r="BI125" s="99">
        <f>SUMIFS(通讯通路门店!$K:$K,通讯通路门店!$S:$S,$G125,通讯通路门店!$J:$J,"其他品牌专卖店")</f>
        <v>0</v>
      </c>
      <c r="BJ125" s="99">
        <f>SUMIFS(通讯通路门店!$AC:$AC,通讯通路门店!$S:$S,$G125)</f>
        <v>0</v>
      </c>
      <c r="BK125" s="99">
        <f>SUMIFS(通讯通路门店!$AD:$AD,通讯通路门店!$S:$S,$G125)</f>
        <v>0</v>
      </c>
      <c r="BL125" s="99">
        <f>SUMIFS(通讯通路门店!$AE:$AE,通讯通路门店!$S:$S,$G125)</f>
        <v>0</v>
      </c>
      <c r="BM125" s="99">
        <f>SUMIFS(通讯通路门店!$AF:$AF,通讯通路门店!$S:$S,$G125)</f>
        <v>0</v>
      </c>
      <c r="BN125" s="99">
        <f>SUMIFS(通讯通路门店!$AG:$AG,通讯通路门店!$S:$S,$G125)</f>
        <v>0</v>
      </c>
      <c r="BO125" s="99">
        <f>SUMIFS(通讯通路门店!$AH:$AH,通讯通路门店!$S:$S,$G125)</f>
        <v>0</v>
      </c>
      <c r="BP125" s="99">
        <f>SUMIFS(通讯通路门店!$AI:$AI,通讯通路门店!$S:$S,$G125)</f>
        <v>0</v>
      </c>
      <c r="BQ125" s="83"/>
    </row>
    <row r="126" spans="1:69">
      <c r="A126" s="99" t="str">
        <f>IFERROR(_xlfn.XLOOKUP($G126,通讯通路门店!$S$4:$S$993931,通讯通路门店!$A$4:$A$993931,0,0),"")</f>
        <v/>
      </c>
      <c r="B126" s="99" t="str">
        <f>IFERROR(_xlfn.XLOOKUP($G126,通讯通路门店!$S$4:$S$993931,通讯通路门店!$B$4:$B$993931,0,0),"")</f>
        <v/>
      </c>
      <c r="C126" s="99" t="str">
        <f>IFERROR(_xlfn.XLOOKUP($G126,通讯通路门店!$S$4:$S$993931,通讯通路门店!$C$4:$C$993931,0,0),"")</f>
        <v/>
      </c>
      <c r="D126" s="99" t="str">
        <f>IFERROR(_xlfn.XLOOKUP($G126,通讯通路门店!$S$4:$S$993931,通讯通路门店!$D$4:$D$993931,0,0),"")</f>
        <v/>
      </c>
      <c r="E126" s="83"/>
      <c r="F126" s="83"/>
      <c r="G126" s="101" t="e">
        <v>#N/A</v>
      </c>
      <c r="H126" s="102" t="str">
        <f>IFERROR(_xlfn.XLOOKUP($G126,通讯通路门店!$S$4:$S$993931,通讯通路门店!$R$4:$R$993931,0,0),"")</f>
        <v/>
      </c>
      <c r="I126" s="83"/>
      <c r="J126" s="83"/>
      <c r="K126" s="83"/>
      <c r="L126" s="83"/>
      <c r="M126" s="83"/>
      <c r="N126" s="83"/>
      <c r="O126" s="83"/>
      <c r="P126" s="83"/>
      <c r="Q126" s="83"/>
      <c r="R126" s="83"/>
      <c r="S126" s="83"/>
      <c r="T126" s="83"/>
      <c r="U126" s="99">
        <f>COUNTIF(通讯通路门店!$S:$S,$G126)</f>
        <v>0</v>
      </c>
      <c r="V126" s="99">
        <f>COUNTIFS(通讯通路门店!$S:$S,$G126,通讯通路门店!$J:$J,"综合卖场")</f>
        <v>0</v>
      </c>
      <c r="W126" s="99">
        <f>SUMIFS(通讯通路门店!$AJ:$AJ,通讯通路门店!$S:$S,通讯客户沙盘!$G126)</f>
        <v>0</v>
      </c>
      <c r="X126" s="99">
        <f t="shared" si="5"/>
        <v>0</v>
      </c>
      <c r="Y126" s="99">
        <f>COUNTIFS(通讯通路门店!$S:$S,$G126,通讯通路门店!$J:$J,"荣耀体验店")+COUNTIFS(通讯通路门店!$S:$S,$G126,通讯通路门店!$J:$J,"荣耀授权专卖店")</f>
        <v>0</v>
      </c>
      <c r="Z126" s="99">
        <f>COUNTIFS(通讯通路门店!$S:$S,$G126,通讯通路门店!$J:$J,"VIVO体验店")</f>
        <v>0</v>
      </c>
      <c r="AA126" s="99">
        <f>COUNTIFS(通讯通路门店!$S:$S,$G126,通讯通路门店!$J:$J,"OPPO体验店")</f>
        <v>0</v>
      </c>
      <c r="AB126" s="99">
        <f>COUNTIFS(通讯通路门店!$S:$S,$G126,通讯通路门店!$J:$J,"华为授权体验店")+COUNTIFS(通讯通路门店!$S:$S,$G126,通讯通路门店!$J:$J,"华为堡垒店")</f>
        <v>0</v>
      </c>
      <c r="AC126" s="99">
        <f>COUNTIFS(通讯通路门店!$S:$S,$G126,通讯通路门店!$J:$J,"小米体验店")</f>
        <v>0</v>
      </c>
      <c r="AD126" s="99">
        <f>COUNTIFS(通讯通路门店!$S:$S,$G126,通讯通路门店!$J:$J,"苹果体验店")</f>
        <v>0</v>
      </c>
      <c r="AE126" s="99">
        <f>COUNTIFS(通讯通路门店!$S:$S,$G126,通讯通路门店!$J:$J,"其他品牌专卖店")</f>
        <v>0</v>
      </c>
      <c r="AF126" s="99">
        <f>SUMIFS(通讯通路门店!$BI:$BI,通讯通路门店!$S:$S,$G126)</f>
        <v>0</v>
      </c>
      <c r="AG126" s="99">
        <f>SUMIFS(通讯通路门店!$BH:$BH,通讯通路门店!$S:$S,$G126)</f>
        <v>0</v>
      </c>
      <c r="AH126" s="99">
        <f t="shared" si="6"/>
        <v>0</v>
      </c>
      <c r="AI126" s="99">
        <f>SUMIFS(通讯通路门店!$BB:$BB,通讯通路门店!$S:$S,$G126)</f>
        <v>0</v>
      </c>
      <c r="AJ126" s="99">
        <f>SUMIFS(通讯通路门店!$BE:$BE,通讯通路门店!$S:$S,$G126)</f>
        <v>0</v>
      </c>
      <c r="AK126" s="99">
        <f>SUMIFS(通讯通路门店!$BG:$BG,通讯通路门店!$S:$S,$G126)</f>
        <v>0</v>
      </c>
      <c r="AL126" s="99">
        <f>SUMIFS(通讯通路门店!$BC:$BC,通讯通路门店!$S:$S,$G126)</f>
        <v>0</v>
      </c>
      <c r="AM126" s="99">
        <f>SUMIFS(通讯通路门店!$BD:$BD,通讯通路门店!$S:$S,$G126)</f>
        <v>0</v>
      </c>
      <c r="AN126" s="99">
        <f>SUMIFS(通讯通路门店!$BF:$BF,通讯通路门店!$S:$S,$G126)</f>
        <v>0</v>
      </c>
      <c r="AO126" s="99">
        <f t="shared" si="7"/>
        <v>0</v>
      </c>
      <c r="AP126" s="99">
        <f>SUMIFS(通讯通路门店!$K:$K,通讯通路门店!$S:$S,$G126)</f>
        <v>0</v>
      </c>
      <c r="AQ126" s="83"/>
      <c r="AR126" s="99">
        <f>SUMIFS(通讯通路门店!$T:$T,通讯通路门店!$S:$S,$G126)</f>
        <v>0</v>
      </c>
      <c r="AS126" s="99">
        <f>SUMIFS(通讯通路门店!$U:$U,通讯通路门店!$S:$S,$G126)</f>
        <v>0</v>
      </c>
      <c r="AT126" s="99">
        <f>SUMIFS(通讯通路门店!$V:$V,通讯通路门店!$S:$S,$G126)</f>
        <v>0</v>
      </c>
      <c r="AU126" s="99">
        <f>SUMIFS(通讯通路门店!$W:$W,通讯通路门店!$S:$S,$G126)</f>
        <v>0</v>
      </c>
      <c r="AV126" s="99">
        <f>SUMIFS(通讯通路门店!$Z:$Z,通讯通路门店!$S:$S,$G126)</f>
        <v>0</v>
      </c>
      <c r="AW126" s="99">
        <f>SUMIFS(通讯通路门店!$AB:$AB,通讯通路门店!$S:$S,$G126)</f>
        <v>0</v>
      </c>
      <c r="AX126" s="99">
        <f>SUMIFS(通讯通路门店!$X:$X,通讯通路门店!$S:$S,$G126)</f>
        <v>0</v>
      </c>
      <c r="AY126" s="99">
        <f>SUMIFS(通讯通路门店!$Y:$Y,通讯通路门店!$S:$S,$G126)</f>
        <v>0</v>
      </c>
      <c r="AZ126" s="99">
        <f>SUMIFS(通讯通路门店!$AA:$AA,通讯通路门店!$S:$S,$G126)</f>
        <v>0</v>
      </c>
      <c r="BA126" s="99">
        <f t="shared" si="8"/>
        <v>0</v>
      </c>
      <c r="BB126" s="99">
        <f t="shared" si="9"/>
        <v>0</v>
      </c>
      <c r="BC126" s="99">
        <f>SUMIFS(通讯通路门店!$W:$W,通讯通路门店!$S:$S,$G126,通讯通路门店!$J:$J,"荣耀体验店")+SUMIFS(通讯通路门店!$W:$W,通讯通路门店!$S:$S,$G126,通讯通路门店!$J:$J,"荣耀授权专卖店")</f>
        <v>0</v>
      </c>
      <c r="BD126" s="99">
        <f>SUMIFS(通讯通路门店!$Z:$Z,通讯通路门店!$S:$S,$G126,通讯通路门店!$J:$J,"VIVO体验店")</f>
        <v>0</v>
      </c>
      <c r="BE126" s="99">
        <f>SUMIFS(通讯通路门店!$AB:$AB,通讯通路门店!$S:$S,$G126,通讯通路门店!$J:$J,"OPPO体验店")</f>
        <v>0</v>
      </c>
      <c r="BF126" s="99">
        <f>SUMIFS(通讯通路门店!$X:$X,通讯通路门店!$S:$S,$G126,通讯通路门店!$J:$J,"华为授权体验店")+SUMIFS(通讯通路门店!$AA:$AA,通讯通路门店!$S:$S,$G126,通讯通路门店!$J:$J,"华为堡垒店")</f>
        <v>0</v>
      </c>
      <c r="BG126" s="99">
        <f>SUMIFS(通讯通路门店!$Y:$Y,通讯通路门店!$S:$S,$G126,通讯通路门店!$J:$J,"小米体验店")</f>
        <v>0</v>
      </c>
      <c r="BH126" s="99">
        <f>SUMIFS(通讯通路门店!$AA:$AA,通讯通路门店!$S:$S,$G126,通讯通路门店!$J:$J,"苹果体验店")</f>
        <v>0</v>
      </c>
      <c r="BI126" s="99">
        <f>SUMIFS(通讯通路门店!$K:$K,通讯通路门店!$S:$S,$G126,通讯通路门店!$J:$J,"其他品牌专卖店")</f>
        <v>0</v>
      </c>
      <c r="BJ126" s="99">
        <f>SUMIFS(通讯通路门店!$AC:$AC,通讯通路门店!$S:$S,$G126)</f>
        <v>0</v>
      </c>
      <c r="BK126" s="99">
        <f>SUMIFS(通讯通路门店!$AD:$AD,通讯通路门店!$S:$S,$G126)</f>
        <v>0</v>
      </c>
      <c r="BL126" s="99">
        <f>SUMIFS(通讯通路门店!$AE:$AE,通讯通路门店!$S:$S,$G126)</f>
        <v>0</v>
      </c>
      <c r="BM126" s="99">
        <f>SUMIFS(通讯通路门店!$AF:$AF,通讯通路门店!$S:$S,$G126)</f>
        <v>0</v>
      </c>
      <c r="BN126" s="99">
        <f>SUMIFS(通讯通路门店!$AG:$AG,通讯通路门店!$S:$S,$G126)</f>
        <v>0</v>
      </c>
      <c r="BO126" s="99">
        <f>SUMIFS(通讯通路门店!$AH:$AH,通讯通路门店!$S:$S,$G126)</f>
        <v>0</v>
      </c>
      <c r="BP126" s="99">
        <f>SUMIFS(通讯通路门店!$AI:$AI,通讯通路门店!$S:$S,$G126)</f>
        <v>0</v>
      </c>
      <c r="BQ126" s="83"/>
    </row>
    <row r="127" spans="1:69">
      <c r="A127" s="99" t="str">
        <f>IFERROR(_xlfn.XLOOKUP($G127,通讯通路门店!$S$4:$S$993931,通讯通路门店!$A$4:$A$993931,0,0),"")</f>
        <v/>
      </c>
      <c r="B127" s="99" t="str">
        <f>IFERROR(_xlfn.XLOOKUP($G127,通讯通路门店!$S$4:$S$993931,通讯通路门店!$B$4:$B$993931,0,0),"")</f>
        <v/>
      </c>
      <c r="C127" s="99" t="str">
        <f>IFERROR(_xlfn.XLOOKUP($G127,通讯通路门店!$S$4:$S$993931,通讯通路门店!$C$4:$C$993931,0,0),"")</f>
        <v/>
      </c>
      <c r="D127" s="99" t="str">
        <f>IFERROR(_xlfn.XLOOKUP($G127,通讯通路门店!$S$4:$S$993931,通讯通路门店!$D$4:$D$993931,0,0),"")</f>
        <v/>
      </c>
      <c r="E127" s="83"/>
      <c r="F127" s="83"/>
      <c r="G127" s="101" t="e">
        <v>#N/A</v>
      </c>
      <c r="H127" s="102" t="str">
        <f>IFERROR(_xlfn.XLOOKUP($G127,通讯通路门店!$S$4:$S$993931,通讯通路门店!$R$4:$R$993931,0,0),"")</f>
        <v/>
      </c>
      <c r="I127" s="83"/>
      <c r="J127" s="83"/>
      <c r="K127" s="83"/>
      <c r="L127" s="83"/>
      <c r="M127" s="83"/>
      <c r="N127" s="83"/>
      <c r="O127" s="83"/>
      <c r="P127" s="83"/>
      <c r="Q127" s="83"/>
      <c r="R127" s="83"/>
      <c r="S127" s="83"/>
      <c r="T127" s="83"/>
      <c r="U127" s="99">
        <f>COUNTIF(通讯通路门店!$S:$S,$G127)</f>
        <v>0</v>
      </c>
      <c r="V127" s="99">
        <f>COUNTIFS(通讯通路门店!$S:$S,$G127,通讯通路门店!$J:$J,"综合卖场")</f>
        <v>0</v>
      </c>
      <c r="W127" s="99">
        <f>SUMIFS(通讯通路门店!$AJ:$AJ,通讯通路门店!$S:$S,通讯客户沙盘!$G127)</f>
        <v>0</v>
      </c>
      <c r="X127" s="99">
        <f t="shared" si="5"/>
        <v>0</v>
      </c>
      <c r="Y127" s="99">
        <f>COUNTIFS(通讯通路门店!$S:$S,$G127,通讯通路门店!$J:$J,"荣耀体验店")+COUNTIFS(通讯通路门店!$S:$S,$G127,通讯通路门店!$J:$J,"荣耀授权专卖店")</f>
        <v>0</v>
      </c>
      <c r="Z127" s="99">
        <f>COUNTIFS(通讯通路门店!$S:$S,$G127,通讯通路门店!$J:$J,"VIVO体验店")</f>
        <v>0</v>
      </c>
      <c r="AA127" s="99">
        <f>COUNTIFS(通讯通路门店!$S:$S,$G127,通讯通路门店!$J:$J,"OPPO体验店")</f>
        <v>0</v>
      </c>
      <c r="AB127" s="99">
        <f>COUNTIFS(通讯通路门店!$S:$S,$G127,通讯通路门店!$J:$J,"华为授权体验店")+COUNTIFS(通讯通路门店!$S:$S,$G127,通讯通路门店!$J:$J,"华为堡垒店")</f>
        <v>0</v>
      </c>
      <c r="AC127" s="99">
        <f>COUNTIFS(通讯通路门店!$S:$S,$G127,通讯通路门店!$J:$J,"小米体验店")</f>
        <v>0</v>
      </c>
      <c r="AD127" s="99">
        <f>COUNTIFS(通讯通路门店!$S:$S,$G127,通讯通路门店!$J:$J,"苹果体验店")</f>
        <v>0</v>
      </c>
      <c r="AE127" s="99">
        <f>COUNTIFS(通讯通路门店!$S:$S,$G127,通讯通路门店!$J:$J,"其他品牌专卖店")</f>
        <v>0</v>
      </c>
      <c r="AF127" s="99">
        <f>SUMIFS(通讯通路门店!$BI:$BI,通讯通路门店!$S:$S,$G127)</f>
        <v>0</v>
      </c>
      <c r="AG127" s="99">
        <f>SUMIFS(通讯通路门店!$BH:$BH,通讯通路门店!$S:$S,$G127)</f>
        <v>0</v>
      </c>
      <c r="AH127" s="99">
        <f t="shared" si="6"/>
        <v>0</v>
      </c>
      <c r="AI127" s="99">
        <f>SUMIFS(通讯通路门店!$BB:$BB,通讯通路门店!$S:$S,$G127)</f>
        <v>0</v>
      </c>
      <c r="AJ127" s="99">
        <f>SUMIFS(通讯通路门店!$BE:$BE,通讯通路门店!$S:$S,$G127)</f>
        <v>0</v>
      </c>
      <c r="AK127" s="99">
        <f>SUMIFS(通讯通路门店!$BG:$BG,通讯通路门店!$S:$S,$G127)</f>
        <v>0</v>
      </c>
      <c r="AL127" s="99">
        <f>SUMIFS(通讯通路门店!$BC:$BC,通讯通路门店!$S:$S,$G127)</f>
        <v>0</v>
      </c>
      <c r="AM127" s="99">
        <f>SUMIFS(通讯通路门店!$BD:$BD,通讯通路门店!$S:$S,$G127)</f>
        <v>0</v>
      </c>
      <c r="AN127" s="99">
        <f>SUMIFS(通讯通路门店!$BF:$BF,通讯通路门店!$S:$S,$G127)</f>
        <v>0</v>
      </c>
      <c r="AO127" s="99">
        <f t="shared" si="7"/>
        <v>0</v>
      </c>
      <c r="AP127" s="99">
        <f>SUMIFS(通讯通路门店!$K:$K,通讯通路门店!$S:$S,$G127)</f>
        <v>0</v>
      </c>
      <c r="AQ127" s="83"/>
      <c r="AR127" s="99">
        <f>SUMIFS(通讯通路门店!$T:$T,通讯通路门店!$S:$S,$G127)</f>
        <v>0</v>
      </c>
      <c r="AS127" s="99">
        <f>SUMIFS(通讯通路门店!$U:$U,通讯通路门店!$S:$S,$G127)</f>
        <v>0</v>
      </c>
      <c r="AT127" s="99">
        <f>SUMIFS(通讯通路门店!$V:$V,通讯通路门店!$S:$S,$G127)</f>
        <v>0</v>
      </c>
      <c r="AU127" s="99">
        <f>SUMIFS(通讯通路门店!$W:$W,通讯通路门店!$S:$S,$G127)</f>
        <v>0</v>
      </c>
      <c r="AV127" s="99">
        <f>SUMIFS(通讯通路门店!$Z:$Z,通讯通路门店!$S:$S,$G127)</f>
        <v>0</v>
      </c>
      <c r="AW127" s="99">
        <f>SUMIFS(通讯通路门店!$AB:$AB,通讯通路门店!$S:$S,$G127)</f>
        <v>0</v>
      </c>
      <c r="AX127" s="99">
        <f>SUMIFS(通讯通路门店!$X:$X,通讯通路门店!$S:$S,$G127)</f>
        <v>0</v>
      </c>
      <c r="AY127" s="99">
        <f>SUMIFS(通讯通路门店!$Y:$Y,通讯通路门店!$S:$S,$G127)</f>
        <v>0</v>
      </c>
      <c r="AZ127" s="99">
        <f>SUMIFS(通讯通路门店!$AA:$AA,通讯通路门店!$S:$S,$G127)</f>
        <v>0</v>
      </c>
      <c r="BA127" s="99">
        <f t="shared" si="8"/>
        <v>0</v>
      </c>
      <c r="BB127" s="99">
        <f t="shared" si="9"/>
        <v>0</v>
      </c>
      <c r="BC127" s="99">
        <f>SUMIFS(通讯通路门店!$W:$W,通讯通路门店!$S:$S,$G127,通讯通路门店!$J:$J,"荣耀体验店")+SUMIFS(通讯通路门店!$W:$W,通讯通路门店!$S:$S,$G127,通讯通路门店!$J:$J,"荣耀授权专卖店")</f>
        <v>0</v>
      </c>
      <c r="BD127" s="99">
        <f>SUMIFS(通讯通路门店!$Z:$Z,通讯通路门店!$S:$S,$G127,通讯通路门店!$J:$J,"VIVO体验店")</f>
        <v>0</v>
      </c>
      <c r="BE127" s="99">
        <f>SUMIFS(通讯通路门店!$AB:$AB,通讯通路门店!$S:$S,$G127,通讯通路门店!$J:$J,"OPPO体验店")</f>
        <v>0</v>
      </c>
      <c r="BF127" s="99">
        <f>SUMIFS(通讯通路门店!$X:$X,通讯通路门店!$S:$S,$G127,通讯通路门店!$J:$J,"华为授权体验店")+SUMIFS(通讯通路门店!$AA:$AA,通讯通路门店!$S:$S,$G127,通讯通路门店!$J:$J,"华为堡垒店")</f>
        <v>0</v>
      </c>
      <c r="BG127" s="99">
        <f>SUMIFS(通讯通路门店!$Y:$Y,通讯通路门店!$S:$S,$G127,通讯通路门店!$J:$J,"小米体验店")</f>
        <v>0</v>
      </c>
      <c r="BH127" s="99">
        <f>SUMIFS(通讯通路门店!$AA:$AA,通讯通路门店!$S:$S,$G127,通讯通路门店!$J:$J,"苹果体验店")</f>
        <v>0</v>
      </c>
      <c r="BI127" s="99">
        <f>SUMIFS(通讯通路门店!$K:$K,通讯通路门店!$S:$S,$G127,通讯通路门店!$J:$J,"其他品牌专卖店")</f>
        <v>0</v>
      </c>
      <c r="BJ127" s="99">
        <f>SUMIFS(通讯通路门店!$AC:$AC,通讯通路门店!$S:$S,$G127)</f>
        <v>0</v>
      </c>
      <c r="BK127" s="99">
        <f>SUMIFS(通讯通路门店!$AD:$AD,通讯通路门店!$S:$S,$G127)</f>
        <v>0</v>
      </c>
      <c r="BL127" s="99">
        <f>SUMIFS(通讯通路门店!$AE:$AE,通讯通路门店!$S:$S,$G127)</f>
        <v>0</v>
      </c>
      <c r="BM127" s="99">
        <f>SUMIFS(通讯通路门店!$AF:$AF,通讯通路门店!$S:$S,$G127)</f>
        <v>0</v>
      </c>
      <c r="BN127" s="99">
        <f>SUMIFS(通讯通路门店!$AG:$AG,通讯通路门店!$S:$S,$G127)</f>
        <v>0</v>
      </c>
      <c r="BO127" s="99">
        <f>SUMIFS(通讯通路门店!$AH:$AH,通讯通路门店!$S:$S,$G127)</f>
        <v>0</v>
      </c>
      <c r="BP127" s="99">
        <f>SUMIFS(通讯通路门店!$AI:$AI,通讯通路门店!$S:$S,$G127)</f>
        <v>0</v>
      </c>
      <c r="BQ127" s="83"/>
    </row>
    <row r="128" spans="1:69">
      <c r="A128" s="99" t="str">
        <f>IFERROR(_xlfn.XLOOKUP($G128,通讯通路门店!$S$4:$S$993931,通讯通路门店!$A$4:$A$993931,0,0),"")</f>
        <v/>
      </c>
      <c r="B128" s="99" t="str">
        <f>IFERROR(_xlfn.XLOOKUP($G128,通讯通路门店!$S$4:$S$993931,通讯通路门店!$B$4:$B$993931,0,0),"")</f>
        <v/>
      </c>
      <c r="C128" s="99" t="str">
        <f>IFERROR(_xlfn.XLOOKUP($G128,通讯通路门店!$S$4:$S$993931,通讯通路门店!$C$4:$C$993931,0,0),"")</f>
        <v/>
      </c>
      <c r="D128" s="99" t="str">
        <f>IFERROR(_xlfn.XLOOKUP($G128,通讯通路门店!$S$4:$S$993931,通讯通路门店!$D$4:$D$993931,0,0),"")</f>
        <v/>
      </c>
      <c r="E128" s="83"/>
      <c r="F128" s="83"/>
      <c r="G128" s="101" t="e">
        <v>#N/A</v>
      </c>
      <c r="H128" s="102" t="str">
        <f>IFERROR(_xlfn.XLOOKUP($G128,通讯通路门店!$S$4:$S$993931,通讯通路门店!$R$4:$R$993931,0,0),"")</f>
        <v/>
      </c>
      <c r="I128" s="83"/>
      <c r="J128" s="83"/>
      <c r="K128" s="83"/>
      <c r="L128" s="83"/>
      <c r="M128" s="83"/>
      <c r="N128" s="83"/>
      <c r="O128" s="83"/>
      <c r="P128" s="83"/>
      <c r="Q128" s="83"/>
      <c r="R128" s="83"/>
      <c r="S128" s="83"/>
      <c r="T128" s="83"/>
      <c r="U128" s="99">
        <f>COUNTIF(通讯通路门店!$S:$S,$G128)</f>
        <v>0</v>
      </c>
      <c r="V128" s="99">
        <f>COUNTIFS(通讯通路门店!$S:$S,$G128,通讯通路门店!$J:$J,"综合卖场")</f>
        <v>0</v>
      </c>
      <c r="W128" s="99">
        <f>SUMIFS(通讯通路门店!$AJ:$AJ,通讯通路门店!$S:$S,通讯客户沙盘!$G128)</f>
        <v>0</v>
      </c>
      <c r="X128" s="99">
        <f t="shared" si="5"/>
        <v>0</v>
      </c>
      <c r="Y128" s="99">
        <f>COUNTIFS(通讯通路门店!$S:$S,$G128,通讯通路门店!$J:$J,"荣耀体验店")+COUNTIFS(通讯通路门店!$S:$S,$G128,通讯通路门店!$J:$J,"荣耀授权专卖店")</f>
        <v>0</v>
      </c>
      <c r="Z128" s="99">
        <f>COUNTIFS(通讯通路门店!$S:$S,$G128,通讯通路门店!$J:$J,"VIVO体验店")</f>
        <v>0</v>
      </c>
      <c r="AA128" s="99">
        <f>COUNTIFS(通讯通路门店!$S:$S,$G128,通讯通路门店!$J:$J,"OPPO体验店")</f>
        <v>0</v>
      </c>
      <c r="AB128" s="99">
        <f>COUNTIFS(通讯通路门店!$S:$S,$G128,通讯通路门店!$J:$J,"华为授权体验店")+COUNTIFS(通讯通路门店!$S:$S,$G128,通讯通路门店!$J:$J,"华为堡垒店")</f>
        <v>0</v>
      </c>
      <c r="AC128" s="99">
        <f>COUNTIFS(通讯通路门店!$S:$S,$G128,通讯通路门店!$J:$J,"小米体验店")</f>
        <v>0</v>
      </c>
      <c r="AD128" s="99">
        <f>COUNTIFS(通讯通路门店!$S:$S,$G128,通讯通路门店!$J:$J,"苹果体验店")</f>
        <v>0</v>
      </c>
      <c r="AE128" s="99">
        <f>COUNTIFS(通讯通路门店!$S:$S,$G128,通讯通路门店!$J:$J,"其他品牌专卖店")</f>
        <v>0</v>
      </c>
      <c r="AF128" s="99">
        <f>SUMIFS(通讯通路门店!$BI:$BI,通讯通路门店!$S:$S,$G128)</f>
        <v>0</v>
      </c>
      <c r="AG128" s="99">
        <f>SUMIFS(通讯通路门店!$BH:$BH,通讯通路门店!$S:$S,$G128)</f>
        <v>0</v>
      </c>
      <c r="AH128" s="99">
        <f t="shared" si="6"/>
        <v>0</v>
      </c>
      <c r="AI128" s="99">
        <f>SUMIFS(通讯通路门店!$BB:$BB,通讯通路门店!$S:$S,$G128)</f>
        <v>0</v>
      </c>
      <c r="AJ128" s="99">
        <f>SUMIFS(通讯通路门店!$BE:$BE,通讯通路门店!$S:$S,$G128)</f>
        <v>0</v>
      </c>
      <c r="AK128" s="99">
        <f>SUMIFS(通讯通路门店!$BG:$BG,通讯通路门店!$S:$S,$G128)</f>
        <v>0</v>
      </c>
      <c r="AL128" s="99">
        <f>SUMIFS(通讯通路门店!$BC:$BC,通讯通路门店!$S:$S,$G128)</f>
        <v>0</v>
      </c>
      <c r="AM128" s="99">
        <f>SUMIFS(通讯通路门店!$BD:$BD,通讯通路门店!$S:$S,$G128)</f>
        <v>0</v>
      </c>
      <c r="AN128" s="99">
        <f>SUMIFS(通讯通路门店!$BF:$BF,通讯通路门店!$S:$S,$G128)</f>
        <v>0</v>
      </c>
      <c r="AO128" s="99">
        <f t="shared" si="7"/>
        <v>0</v>
      </c>
      <c r="AP128" s="99">
        <f>SUMIFS(通讯通路门店!$K:$K,通讯通路门店!$S:$S,$G128)</f>
        <v>0</v>
      </c>
      <c r="AQ128" s="83"/>
      <c r="AR128" s="99">
        <f>SUMIFS(通讯通路门店!$T:$T,通讯通路门店!$S:$S,$G128)</f>
        <v>0</v>
      </c>
      <c r="AS128" s="99">
        <f>SUMIFS(通讯通路门店!$U:$U,通讯通路门店!$S:$S,$G128)</f>
        <v>0</v>
      </c>
      <c r="AT128" s="99">
        <f>SUMIFS(通讯通路门店!$V:$V,通讯通路门店!$S:$S,$G128)</f>
        <v>0</v>
      </c>
      <c r="AU128" s="99">
        <f>SUMIFS(通讯通路门店!$W:$W,通讯通路门店!$S:$S,$G128)</f>
        <v>0</v>
      </c>
      <c r="AV128" s="99">
        <f>SUMIFS(通讯通路门店!$Z:$Z,通讯通路门店!$S:$S,$G128)</f>
        <v>0</v>
      </c>
      <c r="AW128" s="99">
        <f>SUMIFS(通讯通路门店!$AB:$AB,通讯通路门店!$S:$S,$G128)</f>
        <v>0</v>
      </c>
      <c r="AX128" s="99">
        <f>SUMIFS(通讯通路门店!$X:$X,通讯通路门店!$S:$S,$G128)</f>
        <v>0</v>
      </c>
      <c r="AY128" s="99">
        <f>SUMIFS(通讯通路门店!$Y:$Y,通讯通路门店!$S:$S,$G128)</f>
        <v>0</v>
      </c>
      <c r="AZ128" s="99">
        <f>SUMIFS(通讯通路门店!$AA:$AA,通讯通路门店!$S:$S,$G128)</f>
        <v>0</v>
      </c>
      <c r="BA128" s="99">
        <f t="shared" si="8"/>
        <v>0</v>
      </c>
      <c r="BB128" s="99">
        <f t="shared" si="9"/>
        <v>0</v>
      </c>
      <c r="BC128" s="99">
        <f>SUMIFS(通讯通路门店!$W:$W,通讯通路门店!$S:$S,$G128,通讯通路门店!$J:$J,"荣耀体验店")+SUMIFS(通讯通路门店!$W:$W,通讯通路门店!$S:$S,$G128,通讯通路门店!$J:$J,"荣耀授权专卖店")</f>
        <v>0</v>
      </c>
      <c r="BD128" s="99">
        <f>SUMIFS(通讯通路门店!$Z:$Z,通讯通路门店!$S:$S,$G128,通讯通路门店!$J:$J,"VIVO体验店")</f>
        <v>0</v>
      </c>
      <c r="BE128" s="99">
        <f>SUMIFS(通讯通路门店!$AB:$AB,通讯通路门店!$S:$S,$G128,通讯通路门店!$J:$J,"OPPO体验店")</f>
        <v>0</v>
      </c>
      <c r="BF128" s="99">
        <f>SUMIFS(通讯通路门店!$X:$X,通讯通路门店!$S:$S,$G128,通讯通路门店!$J:$J,"华为授权体验店")+SUMIFS(通讯通路门店!$AA:$AA,通讯通路门店!$S:$S,$G128,通讯通路门店!$J:$J,"华为堡垒店")</f>
        <v>0</v>
      </c>
      <c r="BG128" s="99">
        <f>SUMIFS(通讯通路门店!$Y:$Y,通讯通路门店!$S:$S,$G128,通讯通路门店!$J:$J,"小米体验店")</f>
        <v>0</v>
      </c>
      <c r="BH128" s="99">
        <f>SUMIFS(通讯通路门店!$AA:$AA,通讯通路门店!$S:$S,$G128,通讯通路门店!$J:$J,"苹果体验店")</f>
        <v>0</v>
      </c>
      <c r="BI128" s="99">
        <f>SUMIFS(通讯通路门店!$K:$K,通讯通路门店!$S:$S,$G128,通讯通路门店!$J:$J,"其他品牌专卖店")</f>
        <v>0</v>
      </c>
      <c r="BJ128" s="99">
        <f>SUMIFS(通讯通路门店!$AC:$AC,通讯通路门店!$S:$S,$G128)</f>
        <v>0</v>
      </c>
      <c r="BK128" s="99">
        <f>SUMIFS(通讯通路门店!$AD:$AD,通讯通路门店!$S:$S,$G128)</f>
        <v>0</v>
      </c>
      <c r="BL128" s="99">
        <f>SUMIFS(通讯通路门店!$AE:$AE,通讯通路门店!$S:$S,$G128)</f>
        <v>0</v>
      </c>
      <c r="BM128" s="99">
        <f>SUMIFS(通讯通路门店!$AF:$AF,通讯通路门店!$S:$S,$G128)</f>
        <v>0</v>
      </c>
      <c r="BN128" s="99">
        <f>SUMIFS(通讯通路门店!$AG:$AG,通讯通路门店!$S:$S,$G128)</f>
        <v>0</v>
      </c>
      <c r="BO128" s="99">
        <f>SUMIFS(通讯通路门店!$AH:$AH,通讯通路门店!$S:$S,$G128)</f>
        <v>0</v>
      </c>
      <c r="BP128" s="99">
        <f>SUMIFS(通讯通路门店!$AI:$AI,通讯通路门店!$S:$S,$G128)</f>
        <v>0</v>
      </c>
      <c r="BQ128" s="83"/>
    </row>
    <row r="129" spans="1:69">
      <c r="A129" s="99" t="str">
        <f>IFERROR(_xlfn.XLOOKUP($G129,通讯通路门店!$S$4:$S$993931,通讯通路门店!$A$4:$A$993931,0,0),"")</f>
        <v/>
      </c>
      <c r="B129" s="99" t="str">
        <f>IFERROR(_xlfn.XLOOKUP($G129,通讯通路门店!$S$4:$S$993931,通讯通路门店!$B$4:$B$993931,0,0),"")</f>
        <v/>
      </c>
      <c r="C129" s="99" t="str">
        <f>IFERROR(_xlfn.XLOOKUP($G129,通讯通路门店!$S$4:$S$993931,通讯通路门店!$C$4:$C$993931,0,0),"")</f>
        <v/>
      </c>
      <c r="D129" s="99" t="str">
        <f>IFERROR(_xlfn.XLOOKUP($G129,通讯通路门店!$S$4:$S$993931,通讯通路门店!$D$4:$D$993931,0,0),"")</f>
        <v/>
      </c>
      <c r="E129" s="83"/>
      <c r="F129" s="83"/>
      <c r="G129" s="101" t="e">
        <v>#N/A</v>
      </c>
      <c r="H129" s="102" t="str">
        <f>IFERROR(_xlfn.XLOOKUP($G129,通讯通路门店!$S$4:$S$993931,通讯通路门店!$R$4:$R$993931,0,0),"")</f>
        <v/>
      </c>
      <c r="I129" s="83"/>
      <c r="J129" s="83"/>
      <c r="K129" s="83"/>
      <c r="L129" s="83"/>
      <c r="M129" s="83"/>
      <c r="N129" s="83"/>
      <c r="O129" s="83"/>
      <c r="P129" s="83"/>
      <c r="Q129" s="83"/>
      <c r="R129" s="83"/>
      <c r="S129" s="83"/>
      <c r="T129" s="83"/>
      <c r="U129" s="99">
        <f>COUNTIF(通讯通路门店!$S:$S,$G129)</f>
        <v>0</v>
      </c>
      <c r="V129" s="99">
        <f>COUNTIFS(通讯通路门店!$S:$S,$G129,通讯通路门店!$J:$J,"综合卖场")</f>
        <v>0</v>
      </c>
      <c r="W129" s="99">
        <f>SUMIFS(通讯通路门店!$AJ:$AJ,通讯通路门店!$S:$S,通讯客户沙盘!$G129)</f>
        <v>0</v>
      </c>
      <c r="X129" s="99">
        <f t="shared" si="5"/>
        <v>0</v>
      </c>
      <c r="Y129" s="99">
        <f>COUNTIFS(通讯通路门店!$S:$S,$G129,通讯通路门店!$J:$J,"荣耀体验店")+COUNTIFS(通讯通路门店!$S:$S,$G129,通讯通路门店!$J:$J,"荣耀授权专卖店")</f>
        <v>0</v>
      </c>
      <c r="Z129" s="99">
        <f>COUNTIFS(通讯通路门店!$S:$S,$G129,通讯通路门店!$J:$J,"VIVO体验店")</f>
        <v>0</v>
      </c>
      <c r="AA129" s="99">
        <f>COUNTIFS(通讯通路门店!$S:$S,$G129,通讯通路门店!$J:$J,"OPPO体验店")</f>
        <v>0</v>
      </c>
      <c r="AB129" s="99">
        <f>COUNTIFS(通讯通路门店!$S:$S,$G129,通讯通路门店!$J:$J,"华为授权体验店")+COUNTIFS(通讯通路门店!$S:$S,$G129,通讯通路门店!$J:$J,"华为堡垒店")</f>
        <v>0</v>
      </c>
      <c r="AC129" s="99">
        <f>COUNTIFS(通讯通路门店!$S:$S,$G129,通讯通路门店!$J:$J,"小米体验店")</f>
        <v>0</v>
      </c>
      <c r="AD129" s="99">
        <f>COUNTIFS(通讯通路门店!$S:$S,$G129,通讯通路门店!$J:$J,"苹果体验店")</f>
        <v>0</v>
      </c>
      <c r="AE129" s="99">
        <f>COUNTIFS(通讯通路门店!$S:$S,$G129,通讯通路门店!$J:$J,"其他品牌专卖店")</f>
        <v>0</v>
      </c>
      <c r="AF129" s="99">
        <f>SUMIFS(通讯通路门店!$BI:$BI,通讯通路门店!$S:$S,$G129)</f>
        <v>0</v>
      </c>
      <c r="AG129" s="99">
        <f>SUMIFS(通讯通路门店!$BH:$BH,通讯通路门店!$S:$S,$G129)</f>
        <v>0</v>
      </c>
      <c r="AH129" s="99">
        <f t="shared" si="6"/>
        <v>0</v>
      </c>
      <c r="AI129" s="99">
        <f>SUMIFS(通讯通路门店!$BB:$BB,通讯通路门店!$S:$S,$G129)</f>
        <v>0</v>
      </c>
      <c r="AJ129" s="99">
        <f>SUMIFS(通讯通路门店!$BE:$BE,通讯通路门店!$S:$S,$G129)</f>
        <v>0</v>
      </c>
      <c r="AK129" s="99">
        <f>SUMIFS(通讯通路门店!$BG:$BG,通讯通路门店!$S:$S,$G129)</f>
        <v>0</v>
      </c>
      <c r="AL129" s="99">
        <f>SUMIFS(通讯通路门店!$BC:$BC,通讯通路门店!$S:$S,$G129)</f>
        <v>0</v>
      </c>
      <c r="AM129" s="99">
        <f>SUMIFS(通讯通路门店!$BD:$BD,通讯通路门店!$S:$S,$G129)</f>
        <v>0</v>
      </c>
      <c r="AN129" s="99">
        <f>SUMIFS(通讯通路门店!$BF:$BF,通讯通路门店!$S:$S,$G129)</f>
        <v>0</v>
      </c>
      <c r="AO129" s="99">
        <f t="shared" si="7"/>
        <v>0</v>
      </c>
      <c r="AP129" s="99">
        <f>SUMIFS(通讯通路门店!$K:$K,通讯通路门店!$S:$S,$G129)</f>
        <v>0</v>
      </c>
      <c r="AQ129" s="83"/>
      <c r="AR129" s="99">
        <f>SUMIFS(通讯通路门店!$T:$T,通讯通路门店!$S:$S,$G129)</f>
        <v>0</v>
      </c>
      <c r="AS129" s="99">
        <f>SUMIFS(通讯通路门店!$U:$U,通讯通路门店!$S:$S,$G129)</f>
        <v>0</v>
      </c>
      <c r="AT129" s="99">
        <f>SUMIFS(通讯通路门店!$V:$V,通讯通路门店!$S:$S,$G129)</f>
        <v>0</v>
      </c>
      <c r="AU129" s="99">
        <f>SUMIFS(通讯通路门店!$W:$W,通讯通路门店!$S:$S,$G129)</f>
        <v>0</v>
      </c>
      <c r="AV129" s="99">
        <f>SUMIFS(通讯通路门店!$Z:$Z,通讯通路门店!$S:$S,$G129)</f>
        <v>0</v>
      </c>
      <c r="AW129" s="99">
        <f>SUMIFS(通讯通路门店!$AB:$AB,通讯通路门店!$S:$S,$G129)</f>
        <v>0</v>
      </c>
      <c r="AX129" s="99">
        <f>SUMIFS(通讯通路门店!$X:$X,通讯通路门店!$S:$S,$G129)</f>
        <v>0</v>
      </c>
      <c r="AY129" s="99">
        <f>SUMIFS(通讯通路门店!$Y:$Y,通讯通路门店!$S:$S,$G129)</f>
        <v>0</v>
      </c>
      <c r="AZ129" s="99">
        <f>SUMIFS(通讯通路门店!$AA:$AA,通讯通路门店!$S:$S,$G129)</f>
        <v>0</v>
      </c>
      <c r="BA129" s="99">
        <f t="shared" si="8"/>
        <v>0</v>
      </c>
      <c r="BB129" s="99">
        <f t="shared" si="9"/>
        <v>0</v>
      </c>
      <c r="BC129" s="99">
        <f>SUMIFS(通讯通路门店!$W:$W,通讯通路门店!$S:$S,$G129,通讯通路门店!$J:$J,"荣耀体验店")+SUMIFS(通讯通路门店!$W:$W,通讯通路门店!$S:$S,$G129,通讯通路门店!$J:$J,"荣耀授权专卖店")</f>
        <v>0</v>
      </c>
      <c r="BD129" s="99">
        <f>SUMIFS(通讯通路门店!$Z:$Z,通讯通路门店!$S:$S,$G129,通讯通路门店!$J:$J,"VIVO体验店")</f>
        <v>0</v>
      </c>
      <c r="BE129" s="99">
        <f>SUMIFS(通讯通路门店!$AB:$AB,通讯通路门店!$S:$S,$G129,通讯通路门店!$J:$J,"OPPO体验店")</f>
        <v>0</v>
      </c>
      <c r="BF129" s="99">
        <f>SUMIFS(通讯通路门店!$X:$X,通讯通路门店!$S:$S,$G129,通讯通路门店!$J:$J,"华为授权体验店")+SUMIFS(通讯通路门店!$AA:$AA,通讯通路门店!$S:$S,$G129,通讯通路门店!$J:$J,"华为堡垒店")</f>
        <v>0</v>
      </c>
      <c r="BG129" s="99">
        <f>SUMIFS(通讯通路门店!$Y:$Y,通讯通路门店!$S:$S,$G129,通讯通路门店!$J:$J,"小米体验店")</f>
        <v>0</v>
      </c>
      <c r="BH129" s="99">
        <f>SUMIFS(通讯通路门店!$AA:$AA,通讯通路门店!$S:$S,$G129,通讯通路门店!$J:$J,"苹果体验店")</f>
        <v>0</v>
      </c>
      <c r="BI129" s="99">
        <f>SUMIFS(通讯通路门店!$K:$K,通讯通路门店!$S:$S,$G129,通讯通路门店!$J:$J,"其他品牌专卖店")</f>
        <v>0</v>
      </c>
      <c r="BJ129" s="99">
        <f>SUMIFS(通讯通路门店!$AC:$AC,通讯通路门店!$S:$S,$G129)</f>
        <v>0</v>
      </c>
      <c r="BK129" s="99">
        <f>SUMIFS(通讯通路门店!$AD:$AD,通讯通路门店!$S:$S,$G129)</f>
        <v>0</v>
      </c>
      <c r="BL129" s="99">
        <f>SUMIFS(通讯通路门店!$AE:$AE,通讯通路门店!$S:$S,$G129)</f>
        <v>0</v>
      </c>
      <c r="BM129" s="99">
        <f>SUMIFS(通讯通路门店!$AF:$AF,通讯通路门店!$S:$S,$G129)</f>
        <v>0</v>
      </c>
      <c r="BN129" s="99">
        <f>SUMIFS(通讯通路门店!$AG:$AG,通讯通路门店!$S:$S,$G129)</f>
        <v>0</v>
      </c>
      <c r="BO129" s="99">
        <f>SUMIFS(通讯通路门店!$AH:$AH,通讯通路门店!$S:$S,$G129)</f>
        <v>0</v>
      </c>
      <c r="BP129" s="99">
        <f>SUMIFS(通讯通路门店!$AI:$AI,通讯通路门店!$S:$S,$G129)</f>
        <v>0</v>
      </c>
      <c r="BQ129" s="83"/>
    </row>
    <row r="130" spans="1:69">
      <c r="A130" s="99" t="str">
        <f>IFERROR(_xlfn.XLOOKUP($G130,通讯通路门店!$S$4:$S$993931,通讯通路门店!$A$4:$A$993931,0,0),"")</f>
        <v/>
      </c>
      <c r="B130" s="99" t="str">
        <f>IFERROR(_xlfn.XLOOKUP($G130,通讯通路门店!$S$4:$S$993931,通讯通路门店!$B$4:$B$993931,0,0),"")</f>
        <v/>
      </c>
      <c r="C130" s="99" t="str">
        <f>IFERROR(_xlfn.XLOOKUP($G130,通讯通路门店!$S$4:$S$993931,通讯通路门店!$C$4:$C$993931,0,0),"")</f>
        <v/>
      </c>
      <c r="D130" s="99" t="str">
        <f>IFERROR(_xlfn.XLOOKUP($G130,通讯通路门店!$S$4:$S$993931,通讯通路门店!$D$4:$D$993931,0,0),"")</f>
        <v/>
      </c>
      <c r="E130" s="83"/>
      <c r="F130" s="83"/>
      <c r="G130" s="101" t="e">
        <v>#N/A</v>
      </c>
      <c r="H130" s="102" t="str">
        <f>IFERROR(_xlfn.XLOOKUP($G130,通讯通路门店!$S$4:$S$993931,通讯通路门店!$R$4:$R$993931,0,0),"")</f>
        <v/>
      </c>
      <c r="I130" s="83"/>
      <c r="J130" s="83"/>
      <c r="K130" s="83"/>
      <c r="L130" s="83"/>
      <c r="M130" s="83"/>
      <c r="N130" s="83"/>
      <c r="O130" s="83"/>
      <c r="P130" s="83"/>
      <c r="Q130" s="83"/>
      <c r="R130" s="83"/>
      <c r="S130" s="83"/>
      <c r="T130" s="83"/>
      <c r="U130" s="99">
        <f>COUNTIF(通讯通路门店!$S:$S,$G130)</f>
        <v>0</v>
      </c>
      <c r="V130" s="99">
        <f>COUNTIFS(通讯通路门店!$S:$S,$G130,通讯通路门店!$J:$J,"综合卖场")</f>
        <v>0</v>
      </c>
      <c r="W130" s="99">
        <f>SUMIFS(通讯通路门店!$AJ:$AJ,通讯通路门店!$S:$S,通讯客户沙盘!$G130)</f>
        <v>0</v>
      </c>
      <c r="X130" s="99">
        <f t="shared" si="5"/>
        <v>0</v>
      </c>
      <c r="Y130" s="99">
        <f>COUNTIFS(通讯通路门店!$S:$S,$G130,通讯通路门店!$J:$J,"荣耀体验店")+COUNTIFS(通讯通路门店!$S:$S,$G130,通讯通路门店!$J:$J,"荣耀授权专卖店")</f>
        <v>0</v>
      </c>
      <c r="Z130" s="99">
        <f>COUNTIFS(通讯通路门店!$S:$S,$G130,通讯通路门店!$J:$J,"VIVO体验店")</f>
        <v>0</v>
      </c>
      <c r="AA130" s="99">
        <f>COUNTIFS(通讯通路门店!$S:$S,$G130,通讯通路门店!$J:$J,"OPPO体验店")</f>
        <v>0</v>
      </c>
      <c r="AB130" s="99">
        <f>COUNTIFS(通讯通路门店!$S:$S,$G130,通讯通路门店!$J:$J,"华为授权体验店")+COUNTIFS(通讯通路门店!$S:$S,$G130,通讯通路门店!$J:$J,"华为堡垒店")</f>
        <v>0</v>
      </c>
      <c r="AC130" s="99">
        <f>COUNTIFS(通讯通路门店!$S:$S,$G130,通讯通路门店!$J:$J,"小米体验店")</f>
        <v>0</v>
      </c>
      <c r="AD130" s="99">
        <f>COUNTIFS(通讯通路门店!$S:$S,$G130,通讯通路门店!$J:$J,"苹果体验店")</f>
        <v>0</v>
      </c>
      <c r="AE130" s="99">
        <f>COUNTIFS(通讯通路门店!$S:$S,$G130,通讯通路门店!$J:$J,"其他品牌专卖店")</f>
        <v>0</v>
      </c>
      <c r="AF130" s="99">
        <f>SUMIFS(通讯通路门店!$BI:$BI,通讯通路门店!$S:$S,$G130)</f>
        <v>0</v>
      </c>
      <c r="AG130" s="99">
        <f>SUMIFS(通讯通路门店!$BH:$BH,通讯通路门店!$S:$S,$G130)</f>
        <v>0</v>
      </c>
      <c r="AH130" s="99">
        <f t="shared" si="6"/>
        <v>0</v>
      </c>
      <c r="AI130" s="99">
        <f>SUMIFS(通讯通路门店!$BB:$BB,通讯通路门店!$S:$S,$G130)</f>
        <v>0</v>
      </c>
      <c r="AJ130" s="99">
        <f>SUMIFS(通讯通路门店!$BE:$BE,通讯通路门店!$S:$S,$G130)</f>
        <v>0</v>
      </c>
      <c r="AK130" s="99">
        <f>SUMIFS(通讯通路门店!$BG:$BG,通讯通路门店!$S:$S,$G130)</f>
        <v>0</v>
      </c>
      <c r="AL130" s="99">
        <f>SUMIFS(通讯通路门店!$BC:$BC,通讯通路门店!$S:$S,$G130)</f>
        <v>0</v>
      </c>
      <c r="AM130" s="99">
        <f>SUMIFS(通讯通路门店!$BD:$BD,通讯通路门店!$S:$S,$G130)</f>
        <v>0</v>
      </c>
      <c r="AN130" s="99">
        <f>SUMIFS(通讯通路门店!$BF:$BF,通讯通路门店!$S:$S,$G130)</f>
        <v>0</v>
      </c>
      <c r="AO130" s="99">
        <f t="shared" si="7"/>
        <v>0</v>
      </c>
      <c r="AP130" s="99">
        <f>SUMIFS(通讯通路门店!$K:$K,通讯通路门店!$S:$S,$G130)</f>
        <v>0</v>
      </c>
      <c r="AQ130" s="83"/>
      <c r="AR130" s="99">
        <f>SUMIFS(通讯通路门店!$T:$T,通讯通路门店!$S:$S,$G130)</f>
        <v>0</v>
      </c>
      <c r="AS130" s="99">
        <f>SUMIFS(通讯通路门店!$U:$U,通讯通路门店!$S:$S,$G130)</f>
        <v>0</v>
      </c>
      <c r="AT130" s="99">
        <f>SUMIFS(通讯通路门店!$V:$V,通讯通路门店!$S:$S,$G130)</f>
        <v>0</v>
      </c>
      <c r="AU130" s="99">
        <f>SUMIFS(通讯通路门店!$W:$W,通讯通路门店!$S:$S,$G130)</f>
        <v>0</v>
      </c>
      <c r="AV130" s="99">
        <f>SUMIFS(通讯通路门店!$Z:$Z,通讯通路门店!$S:$S,$G130)</f>
        <v>0</v>
      </c>
      <c r="AW130" s="99">
        <f>SUMIFS(通讯通路门店!$AB:$AB,通讯通路门店!$S:$S,$G130)</f>
        <v>0</v>
      </c>
      <c r="AX130" s="99">
        <f>SUMIFS(通讯通路门店!$X:$X,通讯通路门店!$S:$S,$G130)</f>
        <v>0</v>
      </c>
      <c r="AY130" s="99">
        <f>SUMIFS(通讯通路门店!$Y:$Y,通讯通路门店!$S:$S,$G130)</f>
        <v>0</v>
      </c>
      <c r="AZ130" s="99">
        <f>SUMIFS(通讯通路门店!$AA:$AA,通讯通路门店!$S:$S,$G130)</f>
        <v>0</v>
      </c>
      <c r="BA130" s="99">
        <f t="shared" si="8"/>
        <v>0</v>
      </c>
      <c r="BB130" s="99">
        <f t="shared" si="9"/>
        <v>0</v>
      </c>
      <c r="BC130" s="99">
        <f>SUMIFS(通讯通路门店!$W:$W,通讯通路门店!$S:$S,$G130,通讯通路门店!$J:$J,"荣耀体验店")+SUMIFS(通讯通路门店!$W:$W,通讯通路门店!$S:$S,$G130,通讯通路门店!$J:$J,"荣耀授权专卖店")</f>
        <v>0</v>
      </c>
      <c r="BD130" s="99">
        <f>SUMIFS(通讯通路门店!$Z:$Z,通讯通路门店!$S:$S,$G130,通讯通路门店!$J:$J,"VIVO体验店")</f>
        <v>0</v>
      </c>
      <c r="BE130" s="99">
        <f>SUMIFS(通讯通路门店!$AB:$AB,通讯通路门店!$S:$S,$G130,通讯通路门店!$J:$J,"OPPO体验店")</f>
        <v>0</v>
      </c>
      <c r="BF130" s="99">
        <f>SUMIFS(通讯通路门店!$X:$X,通讯通路门店!$S:$S,$G130,通讯通路门店!$J:$J,"华为授权体验店")+SUMIFS(通讯通路门店!$AA:$AA,通讯通路门店!$S:$S,$G130,通讯通路门店!$J:$J,"华为堡垒店")</f>
        <v>0</v>
      </c>
      <c r="BG130" s="99">
        <f>SUMIFS(通讯通路门店!$Y:$Y,通讯通路门店!$S:$S,$G130,通讯通路门店!$J:$J,"小米体验店")</f>
        <v>0</v>
      </c>
      <c r="BH130" s="99">
        <f>SUMIFS(通讯通路门店!$AA:$AA,通讯通路门店!$S:$S,$G130,通讯通路门店!$J:$J,"苹果体验店")</f>
        <v>0</v>
      </c>
      <c r="BI130" s="99">
        <f>SUMIFS(通讯通路门店!$K:$K,通讯通路门店!$S:$S,$G130,通讯通路门店!$J:$J,"其他品牌专卖店")</f>
        <v>0</v>
      </c>
      <c r="BJ130" s="99">
        <f>SUMIFS(通讯通路门店!$AC:$AC,通讯通路门店!$S:$S,$G130)</f>
        <v>0</v>
      </c>
      <c r="BK130" s="99">
        <f>SUMIFS(通讯通路门店!$AD:$AD,通讯通路门店!$S:$S,$G130)</f>
        <v>0</v>
      </c>
      <c r="BL130" s="99">
        <f>SUMIFS(通讯通路门店!$AE:$AE,通讯通路门店!$S:$S,$G130)</f>
        <v>0</v>
      </c>
      <c r="BM130" s="99">
        <f>SUMIFS(通讯通路门店!$AF:$AF,通讯通路门店!$S:$S,$G130)</f>
        <v>0</v>
      </c>
      <c r="BN130" s="99">
        <f>SUMIFS(通讯通路门店!$AG:$AG,通讯通路门店!$S:$S,$G130)</f>
        <v>0</v>
      </c>
      <c r="BO130" s="99">
        <f>SUMIFS(通讯通路门店!$AH:$AH,通讯通路门店!$S:$S,$G130)</f>
        <v>0</v>
      </c>
      <c r="BP130" s="99">
        <f>SUMIFS(通讯通路门店!$AI:$AI,通讯通路门店!$S:$S,$G130)</f>
        <v>0</v>
      </c>
      <c r="BQ130" s="83"/>
    </row>
    <row r="131" spans="1:69">
      <c r="A131" s="99" t="str">
        <f>IFERROR(_xlfn.XLOOKUP($G131,通讯通路门店!$S$4:$S$993931,通讯通路门店!$A$4:$A$993931,0,0),"")</f>
        <v/>
      </c>
      <c r="B131" s="99" t="str">
        <f>IFERROR(_xlfn.XLOOKUP($G131,通讯通路门店!$S$4:$S$993931,通讯通路门店!$B$4:$B$993931,0,0),"")</f>
        <v/>
      </c>
      <c r="C131" s="99" t="str">
        <f>IFERROR(_xlfn.XLOOKUP($G131,通讯通路门店!$S$4:$S$993931,通讯通路门店!$C$4:$C$993931,0,0),"")</f>
        <v/>
      </c>
      <c r="D131" s="99" t="str">
        <f>IFERROR(_xlfn.XLOOKUP($G131,通讯通路门店!$S$4:$S$993931,通讯通路门店!$D$4:$D$993931,0,0),"")</f>
        <v/>
      </c>
      <c r="E131" s="83"/>
      <c r="F131" s="83"/>
      <c r="G131" s="101" t="e">
        <v>#N/A</v>
      </c>
      <c r="H131" s="102" t="str">
        <f>IFERROR(_xlfn.XLOOKUP($G131,通讯通路门店!$S$4:$S$993931,通讯通路门店!$R$4:$R$993931,0,0),"")</f>
        <v/>
      </c>
      <c r="I131" s="83"/>
      <c r="J131" s="83"/>
      <c r="K131" s="83"/>
      <c r="L131" s="83"/>
      <c r="M131" s="83"/>
      <c r="N131" s="83"/>
      <c r="O131" s="83"/>
      <c r="P131" s="83"/>
      <c r="Q131" s="83"/>
      <c r="R131" s="83"/>
      <c r="S131" s="83"/>
      <c r="T131" s="83"/>
      <c r="U131" s="99">
        <f>COUNTIF(通讯通路门店!$S:$S,$G131)</f>
        <v>0</v>
      </c>
      <c r="V131" s="99">
        <f>COUNTIFS(通讯通路门店!$S:$S,$G131,通讯通路门店!$J:$J,"综合卖场")</f>
        <v>0</v>
      </c>
      <c r="W131" s="99">
        <f>SUMIFS(通讯通路门店!$AJ:$AJ,通讯通路门店!$S:$S,通讯客户沙盘!$G131)</f>
        <v>0</v>
      </c>
      <c r="X131" s="99">
        <f t="shared" si="5"/>
        <v>0</v>
      </c>
      <c r="Y131" s="99">
        <f>COUNTIFS(通讯通路门店!$S:$S,$G131,通讯通路门店!$J:$J,"荣耀体验店")+COUNTIFS(通讯通路门店!$S:$S,$G131,通讯通路门店!$J:$J,"荣耀授权专卖店")</f>
        <v>0</v>
      </c>
      <c r="Z131" s="99">
        <f>COUNTIFS(通讯通路门店!$S:$S,$G131,通讯通路门店!$J:$J,"VIVO体验店")</f>
        <v>0</v>
      </c>
      <c r="AA131" s="99">
        <f>COUNTIFS(通讯通路门店!$S:$S,$G131,通讯通路门店!$J:$J,"OPPO体验店")</f>
        <v>0</v>
      </c>
      <c r="AB131" s="99">
        <f>COUNTIFS(通讯通路门店!$S:$S,$G131,通讯通路门店!$J:$J,"华为授权体验店")+COUNTIFS(通讯通路门店!$S:$S,$G131,通讯通路门店!$J:$J,"华为堡垒店")</f>
        <v>0</v>
      </c>
      <c r="AC131" s="99">
        <f>COUNTIFS(通讯通路门店!$S:$S,$G131,通讯通路门店!$J:$J,"小米体验店")</f>
        <v>0</v>
      </c>
      <c r="AD131" s="99">
        <f>COUNTIFS(通讯通路门店!$S:$S,$G131,通讯通路门店!$J:$J,"苹果体验店")</f>
        <v>0</v>
      </c>
      <c r="AE131" s="99">
        <f>COUNTIFS(通讯通路门店!$S:$S,$G131,通讯通路门店!$J:$J,"其他品牌专卖店")</f>
        <v>0</v>
      </c>
      <c r="AF131" s="99">
        <f>SUMIFS(通讯通路门店!$BI:$BI,通讯通路门店!$S:$S,$G131)</f>
        <v>0</v>
      </c>
      <c r="AG131" s="99">
        <f>SUMIFS(通讯通路门店!$BH:$BH,通讯通路门店!$S:$S,$G131)</f>
        <v>0</v>
      </c>
      <c r="AH131" s="99">
        <f t="shared" si="6"/>
        <v>0</v>
      </c>
      <c r="AI131" s="99">
        <f>SUMIFS(通讯通路门店!$BB:$BB,通讯通路门店!$S:$S,$G131)</f>
        <v>0</v>
      </c>
      <c r="AJ131" s="99">
        <f>SUMIFS(通讯通路门店!$BE:$BE,通讯通路门店!$S:$S,$G131)</f>
        <v>0</v>
      </c>
      <c r="AK131" s="99">
        <f>SUMIFS(通讯通路门店!$BG:$BG,通讯通路门店!$S:$S,$G131)</f>
        <v>0</v>
      </c>
      <c r="AL131" s="99">
        <f>SUMIFS(通讯通路门店!$BC:$BC,通讯通路门店!$S:$S,$G131)</f>
        <v>0</v>
      </c>
      <c r="AM131" s="99">
        <f>SUMIFS(通讯通路门店!$BD:$BD,通讯通路门店!$S:$S,$G131)</f>
        <v>0</v>
      </c>
      <c r="AN131" s="99">
        <f>SUMIFS(通讯通路门店!$BF:$BF,通讯通路门店!$S:$S,$G131)</f>
        <v>0</v>
      </c>
      <c r="AO131" s="99">
        <f t="shared" si="7"/>
        <v>0</v>
      </c>
      <c r="AP131" s="99">
        <f>SUMIFS(通讯通路门店!$K:$K,通讯通路门店!$S:$S,$G131)</f>
        <v>0</v>
      </c>
      <c r="AQ131" s="83"/>
      <c r="AR131" s="99">
        <f>SUMIFS(通讯通路门店!$T:$T,通讯通路门店!$S:$S,$G131)</f>
        <v>0</v>
      </c>
      <c r="AS131" s="99">
        <f>SUMIFS(通讯通路门店!$U:$U,通讯通路门店!$S:$S,$G131)</f>
        <v>0</v>
      </c>
      <c r="AT131" s="99">
        <f>SUMIFS(通讯通路门店!$V:$V,通讯通路门店!$S:$S,$G131)</f>
        <v>0</v>
      </c>
      <c r="AU131" s="99">
        <f>SUMIFS(通讯通路门店!$W:$W,通讯通路门店!$S:$S,$G131)</f>
        <v>0</v>
      </c>
      <c r="AV131" s="99">
        <f>SUMIFS(通讯通路门店!$Z:$Z,通讯通路门店!$S:$S,$G131)</f>
        <v>0</v>
      </c>
      <c r="AW131" s="99">
        <f>SUMIFS(通讯通路门店!$AB:$AB,通讯通路门店!$S:$S,$G131)</f>
        <v>0</v>
      </c>
      <c r="AX131" s="99">
        <f>SUMIFS(通讯通路门店!$X:$X,通讯通路门店!$S:$S,$G131)</f>
        <v>0</v>
      </c>
      <c r="AY131" s="99">
        <f>SUMIFS(通讯通路门店!$Y:$Y,通讯通路门店!$S:$S,$G131)</f>
        <v>0</v>
      </c>
      <c r="AZ131" s="99">
        <f>SUMIFS(通讯通路门店!$AA:$AA,通讯通路门店!$S:$S,$G131)</f>
        <v>0</v>
      </c>
      <c r="BA131" s="99">
        <f t="shared" si="8"/>
        <v>0</v>
      </c>
      <c r="BB131" s="99">
        <f t="shared" si="9"/>
        <v>0</v>
      </c>
      <c r="BC131" s="99">
        <f>SUMIFS(通讯通路门店!$W:$W,通讯通路门店!$S:$S,$G131,通讯通路门店!$J:$J,"荣耀体验店")+SUMIFS(通讯通路门店!$W:$W,通讯通路门店!$S:$S,$G131,通讯通路门店!$J:$J,"荣耀授权专卖店")</f>
        <v>0</v>
      </c>
      <c r="BD131" s="99">
        <f>SUMIFS(通讯通路门店!$Z:$Z,通讯通路门店!$S:$S,$G131,通讯通路门店!$J:$J,"VIVO体验店")</f>
        <v>0</v>
      </c>
      <c r="BE131" s="99">
        <f>SUMIFS(通讯通路门店!$AB:$AB,通讯通路门店!$S:$S,$G131,通讯通路门店!$J:$J,"OPPO体验店")</f>
        <v>0</v>
      </c>
      <c r="BF131" s="99">
        <f>SUMIFS(通讯通路门店!$X:$X,通讯通路门店!$S:$S,$G131,通讯通路门店!$J:$J,"华为授权体验店")+SUMIFS(通讯通路门店!$AA:$AA,通讯通路门店!$S:$S,$G131,通讯通路门店!$J:$J,"华为堡垒店")</f>
        <v>0</v>
      </c>
      <c r="BG131" s="99">
        <f>SUMIFS(通讯通路门店!$Y:$Y,通讯通路门店!$S:$S,$G131,通讯通路门店!$J:$J,"小米体验店")</f>
        <v>0</v>
      </c>
      <c r="BH131" s="99">
        <f>SUMIFS(通讯通路门店!$AA:$AA,通讯通路门店!$S:$S,$G131,通讯通路门店!$J:$J,"苹果体验店")</f>
        <v>0</v>
      </c>
      <c r="BI131" s="99">
        <f>SUMIFS(通讯通路门店!$K:$K,通讯通路门店!$S:$S,$G131,通讯通路门店!$J:$J,"其他品牌专卖店")</f>
        <v>0</v>
      </c>
      <c r="BJ131" s="99">
        <f>SUMIFS(通讯通路门店!$AC:$AC,通讯通路门店!$S:$S,$G131)</f>
        <v>0</v>
      </c>
      <c r="BK131" s="99">
        <f>SUMIFS(通讯通路门店!$AD:$AD,通讯通路门店!$S:$S,$G131)</f>
        <v>0</v>
      </c>
      <c r="BL131" s="99">
        <f>SUMIFS(通讯通路门店!$AE:$AE,通讯通路门店!$S:$S,$G131)</f>
        <v>0</v>
      </c>
      <c r="BM131" s="99">
        <f>SUMIFS(通讯通路门店!$AF:$AF,通讯通路门店!$S:$S,$G131)</f>
        <v>0</v>
      </c>
      <c r="BN131" s="99">
        <f>SUMIFS(通讯通路门店!$AG:$AG,通讯通路门店!$S:$S,$G131)</f>
        <v>0</v>
      </c>
      <c r="BO131" s="99">
        <f>SUMIFS(通讯通路门店!$AH:$AH,通讯通路门店!$S:$S,$G131)</f>
        <v>0</v>
      </c>
      <c r="BP131" s="99">
        <f>SUMIFS(通讯通路门店!$AI:$AI,通讯通路门店!$S:$S,$G131)</f>
        <v>0</v>
      </c>
      <c r="BQ131" s="83"/>
    </row>
    <row r="132" spans="1:69">
      <c r="A132" s="99" t="str">
        <f>IFERROR(_xlfn.XLOOKUP($G132,通讯通路门店!$S$4:$S$993931,通讯通路门店!$A$4:$A$993931,0,0),"")</f>
        <v/>
      </c>
      <c r="B132" s="99" t="str">
        <f>IFERROR(_xlfn.XLOOKUP($G132,通讯通路门店!$S$4:$S$993931,通讯通路门店!$B$4:$B$993931,0,0),"")</f>
        <v/>
      </c>
      <c r="C132" s="99" t="str">
        <f>IFERROR(_xlfn.XLOOKUP($G132,通讯通路门店!$S$4:$S$993931,通讯通路门店!$C$4:$C$993931,0,0),"")</f>
        <v/>
      </c>
      <c r="D132" s="99" t="str">
        <f>IFERROR(_xlfn.XLOOKUP($G132,通讯通路门店!$S$4:$S$993931,通讯通路门店!$D$4:$D$993931,0,0),"")</f>
        <v/>
      </c>
      <c r="E132" s="83"/>
      <c r="F132" s="83"/>
      <c r="G132" s="101" t="e">
        <v>#N/A</v>
      </c>
      <c r="H132" s="102" t="str">
        <f>IFERROR(_xlfn.XLOOKUP($G132,通讯通路门店!$S$4:$S$993931,通讯通路门店!$R$4:$R$993931,0,0),"")</f>
        <v/>
      </c>
      <c r="I132" s="83"/>
      <c r="J132" s="83"/>
      <c r="K132" s="83"/>
      <c r="L132" s="83"/>
      <c r="M132" s="83"/>
      <c r="N132" s="83"/>
      <c r="O132" s="83"/>
      <c r="P132" s="83"/>
      <c r="Q132" s="83"/>
      <c r="R132" s="83"/>
      <c r="S132" s="83"/>
      <c r="T132" s="83"/>
      <c r="U132" s="99">
        <f>COUNTIF(通讯通路门店!$S:$S,$G132)</f>
        <v>0</v>
      </c>
      <c r="V132" s="99">
        <f>COUNTIFS(通讯通路门店!$S:$S,$G132,通讯通路门店!$J:$J,"综合卖场")</f>
        <v>0</v>
      </c>
      <c r="W132" s="99">
        <f>SUMIFS(通讯通路门店!$AJ:$AJ,通讯通路门店!$S:$S,通讯客户沙盘!$G132)</f>
        <v>0</v>
      </c>
      <c r="X132" s="99">
        <f t="shared" ref="X132:X195" si="10">Y132+Z132+AA132+AB132+AC132+AD132+AE132</f>
        <v>0</v>
      </c>
      <c r="Y132" s="99">
        <f>COUNTIFS(通讯通路门店!$S:$S,$G132,通讯通路门店!$J:$J,"荣耀体验店")+COUNTIFS(通讯通路门店!$S:$S,$G132,通讯通路门店!$J:$J,"荣耀授权专卖店")</f>
        <v>0</v>
      </c>
      <c r="Z132" s="99">
        <f>COUNTIFS(通讯通路门店!$S:$S,$G132,通讯通路门店!$J:$J,"VIVO体验店")</f>
        <v>0</v>
      </c>
      <c r="AA132" s="99">
        <f>COUNTIFS(通讯通路门店!$S:$S,$G132,通讯通路门店!$J:$J,"OPPO体验店")</f>
        <v>0</v>
      </c>
      <c r="AB132" s="99">
        <f>COUNTIFS(通讯通路门店!$S:$S,$G132,通讯通路门店!$J:$J,"华为授权体验店")+COUNTIFS(通讯通路门店!$S:$S,$G132,通讯通路门店!$J:$J,"华为堡垒店")</f>
        <v>0</v>
      </c>
      <c r="AC132" s="99">
        <f>COUNTIFS(通讯通路门店!$S:$S,$G132,通讯通路门店!$J:$J,"小米体验店")</f>
        <v>0</v>
      </c>
      <c r="AD132" s="99">
        <f>COUNTIFS(通讯通路门店!$S:$S,$G132,通讯通路门店!$J:$J,"苹果体验店")</f>
        <v>0</v>
      </c>
      <c r="AE132" s="99">
        <f>COUNTIFS(通讯通路门店!$S:$S,$G132,通讯通路门店!$J:$J,"其他品牌专卖店")</f>
        <v>0</v>
      </c>
      <c r="AF132" s="99">
        <f>SUMIFS(通讯通路门店!$BI:$BI,通讯通路门店!$S:$S,$G132)</f>
        <v>0</v>
      </c>
      <c r="AG132" s="99">
        <f>SUMIFS(通讯通路门店!$BH:$BH,通讯通路门店!$S:$S,$G132)</f>
        <v>0</v>
      </c>
      <c r="AH132" s="99">
        <f t="shared" ref="AH132:AH195" si="11">AI132+AJ132+AK132+AL132+AM132+AN132</f>
        <v>0</v>
      </c>
      <c r="AI132" s="99">
        <f>SUMIFS(通讯通路门店!$BB:$BB,通讯通路门店!$S:$S,$G132)</f>
        <v>0</v>
      </c>
      <c r="AJ132" s="99">
        <f>SUMIFS(通讯通路门店!$BE:$BE,通讯通路门店!$S:$S,$G132)</f>
        <v>0</v>
      </c>
      <c r="AK132" s="99">
        <f>SUMIFS(通讯通路门店!$BG:$BG,通讯通路门店!$S:$S,$G132)</f>
        <v>0</v>
      </c>
      <c r="AL132" s="99">
        <f>SUMIFS(通讯通路门店!$BC:$BC,通讯通路门店!$S:$S,$G132)</f>
        <v>0</v>
      </c>
      <c r="AM132" s="99">
        <f>SUMIFS(通讯通路门店!$BD:$BD,通讯通路门店!$S:$S,$G132)</f>
        <v>0</v>
      </c>
      <c r="AN132" s="99">
        <f>SUMIFS(通讯通路门店!$BF:$BF,通讯通路门店!$S:$S,$G132)</f>
        <v>0</v>
      </c>
      <c r="AO132" s="99">
        <f t="shared" ref="AO132:AO195" si="12">AP132+AQ132</f>
        <v>0</v>
      </c>
      <c r="AP132" s="99">
        <f>SUMIFS(通讯通路门店!$K:$K,通讯通路门店!$S:$S,$G132)</f>
        <v>0</v>
      </c>
      <c r="AQ132" s="83"/>
      <c r="AR132" s="99">
        <f>SUMIFS(通讯通路门店!$T:$T,通讯通路门店!$S:$S,$G132)</f>
        <v>0</v>
      </c>
      <c r="AS132" s="99">
        <f>SUMIFS(通讯通路门店!$U:$U,通讯通路门店!$S:$S,$G132)</f>
        <v>0</v>
      </c>
      <c r="AT132" s="99">
        <f>SUMIFS(通讯通路门店!$V:$V,通讯通路门店!$S:$S,$G132)</f>
        <v>0</v>
      </c>
      <c r="AU132" s="99">
        <f>SUMIFS(通讯通路门店!$W:$W,通讯通路门店!$S:$S,$G132)</f>
        <v>0</v>
      </c>
      <c r="AV132" s="99">
        <f>SUMIFS(通讯通路门店!$Z:$Z,通讯通路门店!$S:$S,$G132)</f>
        <v>0</v>
      </c>
      <c r="AW132" s="99">
        <f>SUMIFS(通讯通路门店!$AB:$AB,通讯通路门店!$S:$S,$G132)</f>
        <v>0</v>
      </c>
      <c r="AX132" s="99">
        <f>SUMIFS(通讯通路门店!$X:$X,通讯通路门店!$S:$S,$G132)</f>
        <v>0</v>
      </c>
      <c r="AY132" s="99">
        <f>SUMIFS(通讯通路门店!$Y:$Y,通讯通路门店!$S:$S,$G132)</f>
        <v>0</v>
      </c>
      <c r="AZ132" s="99">
        <f>SUMIFS(通讯通路门店!$AA:$AA,通讯通路门店!$S:$S,$G132)</f>
        <v>0</v>
      </c>
      <c r="BA132" s="99">
        <f t="shared" ref="BA132:BA195" si="13">AP132-BB132</f>
        <v>0</v>
      </c>
      <c r="BB132" s="99">
        <f t="shared" ref="BB132:BB195" si="14">BC132+BD132+BE132+BF132+BG132+BH132</f>
        <v>0</v>
      </c>
      <c r="BC132" s="99">
        <f>SUMIFS(通讯通路门店!$W:$W,通讯通路门店!$S:$S,$G132,通讯通路门店!$J:$J,"荣耀体验店")+SUMIFS(通讯通路门店!$W:$W,通讯通路门店!$S:$S,$G132,通讯通路门店!$J:$J,"荣耀授权专卖店")</f>
        <v>0</v>
      </c>
      <c r="BD132" s="99">
        <f>SUMIFS(通讯通路门店!$Z:$Z,通讯通路门店!$S:$S,$G132,通讯通路门店!$J:$J,"VIVO体验店")</f>
        <v>0</v>
      </c>
      <c r="BE132" s="99">
        <f>SUMIFS(通讯通路门店!$AB:$AB,通讯通路门店!$S:$S,$G132,通讯通路门店!$J:$J,"OPPO体验店")</f>
        <v>0</v>
      </c>
      <c r="BF132" s="99">
        <f>SUMIFS(通讯通路门店!$X:$X,通讯通路门店!$S:$S,$G132,通讯通路门店!$J:$J,"华为授权体验店")+SUMIFS(通讯通路门店!$AA:$AA,通讯通路门店!$S:$S,$G132,通讯通路门店!$J:$J,"华为堡垒店")</f>
        <v>0</v>
      </c>
      <c r="BG132" s="99">
        <f>SUMIFS(通讯通路门店!$Y:$Y,通讯通路门店!$S:$S,$G132,通讯通路门店!$J:$J,"小米体验店")</f>
        <v>0</v>
      </c>
      <c r="BH132" s="99">
        <f>SUMIFS(通讯通路门店!$AA:$AA,通讯通路门店!$S:$S,$G132,通讯通路门店!$J:$J,"苹果体验店")</f>
        <v>0</v>
      </c>
      <c r="BI132" s="99">
        <f>SUMIFS(通讯通路门店!$K:$K,通讯通路门店!$S:$S,$G132,通讯通路门店!$J:$J,"其他品牌专卖店")</f>
        <v>0</v>
      </c>
      <c r="BJ132" s="99">
        <f>SUMIFS(通讯通路门店!$AC:$AC,通讯通路门店!$S:$S,$G132)</f>
        <v>0</v>
      </c>
      <c r="BK132" s="99">
        <f>SUMIFS(通讯通路门店!$AD:$AD,通讯通路门店!$S:$S,$G132)</f>
        <v>0</v>
      </c>
      <c r="BL132" s="99">
        <f>SUMIFS(通讯通路门店!$AE:$AE,通讯通路门店!$S:$S,$G132)</f>
        <v>0</v>
      </c>
      <c r="BM132" s="99">
        <f>SUMIFS(通讯通路门店!$AF:$AF,通讯通路门店!$S:$S,$G132)</f>
        <v>0</v>
      </c>
      <c r="BN132" s="99">
        <f>SUMIFS(通讯通路门店!$AG:$AG,通讯通路门店!$S:$S,$G132)</f>
        <v>0</v>
      </c>
      <c r="BO132" s="99">
        <f>SUMIFS(通讯通路门店!$AH:$AH,通讯通路门店!$S:$S,$G132)</f>
        <v>0</v>
      </c>
      <c r="BP132" s="99">
        <f>SUMIFS(通讯通路门店!$AI:$AI,通讯通路门店!$S:$S,$G132)</f>
        <v>0</v>
      </c>
      <c r="BQ132" s="83"/>
    </row>
    <row r="133" spans="1:69">
      <c r="A133" s="99" t="str">
        <f>IFERROR(_xlfn.XLOOKUP($G133,通讯通路门店!$S$4:$S$993931,通讯通路门店!$A$4:$A$993931,0,0),"")</f>
        <v/>
      </c>
      <c r="B133" s="99" t="str">
        <f>IFERROR(_xlfn.XLOOKUP($G133,通讯通路门店!$S$4:$S$993931,通讯通路门店!$B$4:$B$993931,0,0),"")</f>
        <v/>
      </c>
      <c r="C133" s="99" t="str">
        <f>IFERROR(_xlfn.XLOOKUP($G133,通讯通路门店!$S$4:$S$993931,通讯通路门店!$C$4:$C$993931,0,0),"")</f>
        <v/>
      </c>
      <c r="D133" s="99" t="str">
        <f>IFERROR(_xlfn.XLOOKUP($G133,通讯通路门店!$S$4:$S$993931,通讯通路门店!$D$4:$D$993931,0,0),"")</f>
        <v/>
      </c>
      <c r="E133" s="83"/>
      <c r="F133" s="83"/>
      <c r="G133" s="101" t="e">
        <v>#N/A</v>
      </c>
      <c r="H133" s="102" t="str">
        <f>IFERROR(_xlfn.XLOOKUP($G133,通讯通路门店!$S$4:$S$993931,通讯通路门店!$R$4:$R$993931,0,0),"")</f>
        <v/>
      </c>
      <c r="I133" s="83"/>
      <c r="J133" s="83"/>
      <c r="K133" s="83"/>
      <c r="L133" s="83"/>
      <c r="M133" s="83"/>
      <c r="N133" s="83"/>
      <c r="O133" s="83"/>
      <c r="P133" s="83"/>
      <c r="Q133" s="83"/>
      <c r="R133" s="83"/>
      <c r="S133" s="83"/>
      <c r="T133" s="83"/>
      <c r="U133" s="99">
        <f>COUNTIF(通讯通路门店!$S:$S,$G133)</f>
        <v>0</v>
      </c>
      <c r="V133" s="99">
        <f>COUNTIFS(通讯通路门店!$S:$S,$G133,通讯通路门店!$J:$J,"综合卖场")</f>
        <v>0</v>
      </c>
      <c r="W133" s="99">
        <f>SUMIFS(通讯通路门店!$AJ:$AJ,通讯通路门店!$S:$S,通讯客户沙盘!$G133)</f>
        <v>0</v>
      </c>
      <c r="X133" s="99">
        <f t="shared" si="10"/>
        <v>0</v>
      </c>
      <c r="Y133" s="99">
        <f>COUNTIFS(通讯通路门店!$S:$S,$G133,通讯通路门店!$J:$J,"荣耀体验店")+COUNTIFS(通讯通路门店!$S:$S,$G133,通讯通路门店!$J:$J,"荣耀授权专卖店")</f>
        <v>0</v>
      </c>
      <c r="Z133" s="99">
        <f>COUNTIFS(通讯通路门店!$S:$S,$G133,通讯通路门店!$J:$J,"VIVO体验店")</f>
        <v>0</v>
      </c>
      <c r="AA133" s="99">
        <f>COUNTIFS(通讯通路门店!$S:$S,$G133,通讯通路门店!$J:$J,"OPPO体验店")</f>
        <v>0</v>
      </c>
      <c r="AB133" s="99">
        <f>COUNTIFS(通讯通路门店!$S:$S,$G133,通讯通路门店!$J:$J,"华为授权体验店")+COUNTIFS(通讯通路门店!$S:$S,$G133,通讯通路门店!$J:$J,"华为堡垒店")</f>
        <v>0</v>
      </c>
      <c r="AC133" s="99">
        <f>COUNTIFS(通讯通路门店!$S:$S,$G133,通讯通路门店!$J:$J,"小米体验店")</f>
        <v>0</v>
      </c>
      <c r="AD133" s="99">
        <f>COUNTIFS(通讯通路门店!$S:$S,$G133,通讯通路门店!$J:$J,"苹果体验店")</f>
        <v>0</v>
      </c>
      <c r="AE133" s="99">
        <f>COUNTIFS(通讯通路门店!$S:$S,$G133,通讯通路门店!$J:$J,"其他品牌专卖店")</f>
        <v>0</v>
      </c>
      <c r="AF133" s="99">
        <f>SUMIFS(通讯通路门店!$BI:$BI,通讯通路门店!$S:$S,$G133)</f>
        <v>0</v>
      </c>
      <c r="AG133" s="99">
        <f>SUMIFS(通讯通路门店!$BH:$BH,通讯通路门店!$S:$S,$G133)</f>
        <v>0</v>
      </c>
      <c r="AH133" s="99">
        <f t="shared" si="11"/>
        <v>0</v>
      </c>
      <c r="AI133" s="99">
        <f>SUMIFS(通讯通路门店!$BB:$BB,通讯通路门店!$S:$S,$G133)</f>
        <v>0</v>
      </c>
      <c r="AJ133" s="99">
        <f>SUMIFS(通讯通路门店!$BE:$BE,通讯通路门店!$S:$S,$G133)</f>
        <v>0</v>
      </c>
      <c r="AK133" s="99">
        <f>SUMIFS(通讯通路门店!$BG:$BG,通讯通路门店!$S:$S,$G133)</f>
        <v>0</v>
      </c>
      <c r="AL133" s="99">
        <f>SUMIFS(通讯通路门店!$BC:$BC,通讯通路门店!$S:$S,$G133)</f>
        <v>0</v>
      </c>
      <c r="AM133" s="99">
        <f>SUMIFS(通讯通路门店!$BD:$BD,通讯通路门店!$S:$S,$G133)</f>
        <v>0</v>
      </c>
      <c r="AN133" s="99">
        <f>SUMIFS(通讯通路门店!$BF:$BF,通讯通路门店!$S:$S,$G133)</f>
        <v>0</v>
      </c>
      <c r="AO133" s="99">
        <f t="shared" si="12"/>
        <v>0</v>
      </c>
      <c r="AP133" s="99">
        <f>SUMIFS(通讯通路门店!$K:$K,通讯通路门店!$S:$S,$G133)</f>
        <v>0</v>
      </c>
      <c r="AQ133" s="83"/>
      <c r="AR133" s="99">
        <f>SUMIFS(通讯通路门店!$T:$T,通讯通路门店!$S:$S,$G133)</f>
        <v>0</v>
      </c>
      <c r="AS133" s="99">
        <f>SUMIFS(通讯通路门店!$U:$U,通讯通路门店!$S:$S,$G133)</f>
        <v>0</v>
      </c>
      <c r="AT133" s="99">
        <f>SUMIFS(通讯通路门店!$V:$V,通讯通路门店!$S:$S,$G133)</f>
        <v>0</v>
      </c>
      <c r="AU133" s="99">
        <f>SUMIFS(通讯通路门店!$W:$W,通讯通路门店!$S:$S,$G133)</f>
        <v>0</v>
      </c>
      <c r="AV133" s="99">
        <f>SUMIFS(通讯通路门店!$Z:$Z,通讯通路门店!$S:$S,$G133)</f>
        <v>0</v>
      </c>
      <c r="AW133" s="99">
        <f>SUMIFS(通讯通路门店!$AB:$AB,通讯通路门店!$S:$S,$G133)</f>
        <v>0</v>
      </c>
      <c r="AX133" s="99">
        <f>SUMIFS(通讯通路门店!$X:$X,通讯通路门店!$S:$S,$G133)</f>
        <v>0</v>
      </c>
      <c r="AY133" s="99">
        <f>SUMIFS(通讯通路门店!$Y:$Y,通讯通路门店!$S:$S,$G133)</f>
        <v>0</v>
      </c>
      <c r="AZ133" s="99">
        <f>SUMIFS(通讯通路门店!$AA:$AA,通讯通路门店!$S:$S,$G133)</f>
        <v>0</v>
      </c>
      <c r="BA133" s="99">
        <f t="shared" si="13"/>
        <v>0</v>
      </c>
      <c r="BB133" s="99">
        <f t="shared" si="14"/>
        <v>0</v>
      </c>
      <c r="BC133" s="99">
        <f>SUMIFS(通讯通路门店!$W:$W,通讯通路门店!$S:$S,$G133,通讯通路门店!$J:$J,"荣耀体验店")+SUMIFS(通讯通路门店!$W:$W,通讯通路门店!$S:$S,$G133,通讯通路门店!$J:$J,"荣耀授权专卖店")</f>
        <v>0</v>
      </c>
      <c r="BD133" s="99">
        <f>SUMIFS(通讯通路门店!$Z:$Z,通讯通路门店!$S:$S,$G133,通讯通路门店!$J:$J,"VIVO体验店")</f>
        <v>0</v>
      </c>
      <c r="BE133" s="99">
        <f>SUMIFS(通讯通路门店!$AB:$AB,通讯通路门店!$S:$S,$G133,通讯通路门店!$J:$J,"OPPO体验店")</f>
        <v>0</v>
      </c>
      <c r="BF133" s="99">
        <f>SUMIFS(通讯通路门店!$X:$X,通讯通路门店!$S:$S,$G133,通讯通路门店!$J:$J,"华为授权体验店")+SUMIFS(通讯通路门店!$AA:$AA,通讯通路门店!$S:$S,$G133,通讯通路门店!$J:$J,"华为堡垒店")</f>
        <v>0</v>
      </c>
      <c r="BG133" s="99">
        <f>SUMIFS(通讯通路门店!$Y:$Y,通讯通路门店!$S:$S,$G133,通讯通路门店!$J:$J,"小米体验店")</f>
        <v>0</v>
      </c>
      <c r="BH133" s="99">
        <f>SUMIFS(通讯通路门店!$AA:$AA,通讯通路门店!$S:$S,$G133,通讯通路门店!$J:$J,"苹果体验店")</f>
        <v>0</v>
      </c>
      <c r="BI133" s="99">
        <f>SUMIFS(通讯通路门店!$K:$K,通讯通路门店!$S:$S,$G133,通讯通路门店!$J:$J,"其他品牌专卖店")</f>
        <v>0</v>
      </c>
      <c r="BJ133" s="99">
        <f>SUMIFS(通讯通路门店!$AC:$AC,通讯通路门店!$S:$S,$G133)</f>
        <v>0</v>
      </c>
      <c r="BK133" s="99">
        <f>SUMIFS(通讯通路门店!$AD:$AD,通讯通路门店!$S:$S,$G133)</f>
        <v>0</v>
      </c>
      <c r="BL133" s="99">
        <f>SUMIFS(通讯通路门店!$AE:$AE,通讯通路门店!$S:$S,$G133)</f>
        <v>0</v>
      </c>
      <c r="BM133" s="99">
        <f>SUMIFS(通讯通路门店!$AF:$AF,通讯通路门店!$S:$S,$G133)</f>
        <v>0</v>
      </c>
      <c r="BN133" s="99">
        <f>SUMIFS(通讯通路门店!$AG:$AG,通讯通路门店!$S:$S,$G133)</f>
        <v>0</v>
      </c>
      <c r="BO133" s="99">
        <f>SUMIFS(通讯通路门店!$AH:$AH,通讯通路门店!$S:$S,$G133)</f>
        <v>0</v>
      </c>
      <c r="BP133" s="99">
        <f>SUMIFS(通讯通路门店!$AI:$AI,通讯通路门店!$S:$S,$G133)</f>
        <v>0</v>
      </c>
      <c r="BQ133" s="83"/>
    </row>
    <row r="134" spans="1:69">
      <c r="A134" s="99" t="str">
        <f>IFERROR(_xlfn.XLOOKUP($G134,通讯通路门店!$S$4:$S$993931,通讯通路门店!$A$4:$A$993931,0,0),"")</f>
        <v/>
      </c>
      <c r="B134" s="99" t="str">
        <f>IFERROR(_xlfn.XLOOKUP($G134,通讯通路门店!$S$4:$S$993931,通讯通路门店!$B$4:$B$993931,0,0),"")</f>
        <v/>
      </c>
      <c r="C134" s="99" t="str">
        <f>IFERROR(_xlfn.XLOOKUP($G134,通讯通路门店!$S$4:$S$993931,通讯通路门店!$C$4:$C$993931,0,0),"")</f>
        <v/>
      </c>
      <c r="D134" s="99" t="str">
        <f>IFERROR(_xlfn.XLOOKUP($G134,通讯通路门店!$S$4:$S$993931,通讯通路门店!$D$4:$D$993931,0,0),"")</f>
        <v/>
      </c>
      <c r="E134" s="83"/>
      <c r="F134" s="83"/>
      <c r="G134" s="101" t="e">
        <v>#N/A</v>
      </c>
      <c r="H134" s="102" t="str">
        <f>IFERROR(_xlfn.XLOOKUP($G134,通讯通路门店!$S$4:$S$993931,通讯通路门店!$R$4:$R$993931,0,0),"")</f>
        <v/>
      </c>
      <c r="I134" s="83"/>
      <c r="J134" s="83"/>
      <c r="K134" s="83"/>
      <c r="L134" s="83"/>
      <c r="M134" s="83"/>
      <c r="N134" s="83"/>
      <c r="O134" s="83"/>
      <c r="P134" s="83"/>
      <c r="Q134" s="83"/>
      <c r="R134" s="83"/>
      <c r="S134" s="83"/>
      <c r="T134" s="83"/>
      <c r="U134" s="99">
        <f>COUNTIF(通讯通路门店!$S:$S,$G134)</f>
        <v>0</v>
      </c>
      <c r="V134" s="99">
        <f>COUNTIFS(通讯通路门店!$S:$S,$G134,通讯通路门店!$J:$J,"综合卖场")</f>
        <v>0</v>
      </c>
      <c r="W134" s="99">
        <f>SUMIFS(通讯通路门店!$AJ:$AJ,通讯通路门店!$S:$S,通讯客户沙盘!$G134)</f>
        <v>0</v>
      </c>
      <c r="X134" s="99">
        <f t="shared" si="10"/>
        <v>0</v>
      </c>
      <c r="Y134" s="99">
        <f>COUNTIFS(通讯通路门店!$S:$S,$G134,通讯通路门店!$J:$J,"荣耀体验店")+COUNTIFS(通讯通路门店!$S:$S,$G134,通讯通路门店!$J:$J,"荣耀授权专卖店")</f>
        <v>0</v>
      </c>
      <c r="Z134" s="99">
        <f>COUNTIFS(通讯通路门店!$S:$S,$G134,通讯通路门店!$J:$J,"VIVO体验店")</f>
        <v>0</v>
      </c>
      <c r="AA134" s="99">
        <f>COUNTIFS(通讯通路门店!$S:$S,$G134,通讯通路门店!$J:$J,"OPPO体验店")</f>
        <v>0</v>
      </c>
      <c r="AB134" s="99">
        <f>COUNTIFS(通讯通路门店!$S:$S,$G134,通讯通路门店!$J:$J,"华为授权体验店")+COUNTIFS(通讯通路门店!$S:$S,$G134,通讯通路门店!$J:$J,"华为堡垒店")</f>
        <v>0</v>
      </c>
      <c r="AC134" s="99">
        <f>COUNTIFS(通讯通路门店!$S:$S,$G134,通讯通路门店!$J:$J,"小米体验店")</f>
        <v>0</v>
      </c>
      <c r="AD134" s="99">
        <f>COUNTIFS(通讯通路门店!$S:$S,$G134,通讯通路门店!$J:$J,"苹果体验店")</f>
        <v>0</v>
      </c>
      <c r="AE134" s="99">
        <f>COUNTIFS(通讯通路门店!$S:$S,$G134,通讯通路门店!$J:$J,"其他品牌专卖店")</f>
        <v>0</v>
      </c>
      <c r="AF134" s="99">
        <f>SUMIFS(通讯通路门店!$BI:$BI,通讯通路门店!$S:$S,$G134)</f>
        <v>0</v>
      </c>
      <c r="AG134" s="99">
        <f>SUMIFS(通讯通路门店!$BH:$BH,通讯通路门店!$S:$S,$G134)</f>
        <v>0</v>
      </c>
      <c r="AH134" s="99">
        <f t="shared" si="11"/>
        <v>0</v>
      </c>
      <c r="AI134" s="99">
        <f>SUMIFS(通讯通路门店!$BB:$BB,通讯通路门店!$S:$S,$G134)</f>
        <v>0</v>
      </c>
      <c r="AJ134" s="99">
        <f>SUMIFS(通讯通路门店!$BE:$BE,通讯通路门店!$S:$S,$G134)</f>
        <v>0</v>
      </c>
      <c r="AK134" s="99">
        <f>SUMIFS(通讯通路门店!$BG:$BG,通讯通路门店!$S:$S,$G134)</f>
        <v>0</v>
      </c>
      <c r="AL134" s="99">
        <f>SUMIFS(通讯通路门店!$BC:$BC,通讯通路门店!$S:$S,$G134)</f>
        <v>0</v>
      </c>
      <c r="AM134" s="99">
        <f>SUMIFS(通讯通路门店!$BD:$BD,通讯通路门店!$S:$S,$G134)</f>
        <v>0</v>
      </c>
      <c r="AN134" s="99">
        <f>SUMIFS(通讯通路门店!$BF:$BF,通讯通路门店!$S:$S,$G134)</f>
        <v>0</v>
      </c>
      <c r="AO134" s="99">
        <f t="shared" si="12"/>
        <v>0</v>
      </c>
      <c r="AP134" s="99">
        <f>SUMIFS(通讯通路门店!$K:$K,通讯通路门店!$S:$S,$G134)</f>
        <v>0</v>
      </c>
      <c r="AQ134" s="83"/>
      <c r="AR134" s="99">
        <f>SUMIFS(通讯通路门店!$T:$T,通讯通路门店!$S:$S,$G134)</f>
        <v>0</v>
      </c>
      <c r="AS134" s="99">
        <f>SUMIFS(通讯通路门店!$U:$U,通讯通路门店!$S:$S,$G134)</f>
        <v>0</v>
      </c>
      <c r="AT134" s="99">
        <f>SUMIFS(通讯通路门店!$V:$V,通讯通路门店!$S:$S,$G134)</f>
        <v>0</v>
      </c>
      <c r="AU134" s="99">
        <f>SUMIFS(通讯通路门店!$W:$W,通讯通路门店!$S:$S,$G134)</f>
        <v>0</v>
      </c>
      <c r="AV134" s="99">
        <f>SUMIFS(通讯通路门店!$Z:$Z,通讯通路门店!$S:$S,$G134)</f>
        <v>0</v>
      </c>
      <c r="AW134" s="99">
        <f>SUMIFS(通讯通路门店!$AB:$AB,通讯通路门店!$S:$S,$G134)</f>
        <v>0</v>
      </c>
      <c r="AX134" s="99">
        <f>SUMIFS(通讯通路门店!$X:$X,通讯通路门店!$S:$S,$G134)</f>
        <v>0</v>
      </c>
      <c r="AY134" s="99">
        <f>SUMIFS(通讯通路门店!$Y:$Y,通讯通路门店!$S:$S,$G134)</f>
        <v>0</v>
      </c>
      <c r="AZ134" s="99">
        <f>SUMIFS(通讯通路门店!$AA:$AA,通讯通路门店!$S:$S,$G134)</f>
        <v>0</v>
      </c>
      <c r="BA134" s="99">
        <f t="shared" si="13"/>
        <v>0</v>
      </c>
      <c r="BB134" s="99">
        <f t="shared" si="14"/>
        <v>0</v>
      </c>
      <c r="BC134" s="99">
        <f>SUMIFS(通讯通路门店!$W:$W,通讯通路门店!$S:$S,$G134,通讯通路门店!$J:$J,"荣耀体验店")+SUMIFS(通讯通路门店!$W:$W,通讯通路门店!$S:$S,$G134,通讯通路门店!$J:$J,"荣耀授权专卖店")</f>
        <v>0</v>
      </c>
      <c r="BD134" s="99">
        <f>SUMIFS(通讯通路门店!$Z:$Z,通讯通路门店!$S:$S,$G134,通讯通路门店!$J:$J,"VIVO体验店")</f>
        <v>0</v>
      </c>
      <c r="BE134" s="99">
        <f>SUMIFS(通讯通路门店!$AB:$AB,通讯通路门店!$S:$S,$G134,通讯通路门店!$J:$J,"OPPO体验店")</f>
        <v>0</v>
      </c>
      <c r="BF134" s="99">
        <f>SUMIFS(通讯通路门店!$X:$X,通讯通路门店!$S:$S,$G134,通讯通路门店!$J:$J,"华为授权体验店")+SUMIFS(通讯通路门店!$AA:$AA,通讯通路门店!$S:$S,$G134,通讯通路门店!$J:$J,"华为堡垒店")</f>
        <v>0</v>
      </c>
      <c r="BG134" s="99">
        <f>SUMIFS(通讯通路门店!$Y:$Y,通讯通路门店!$S:$S,$G134,通讯通路门店!$J:$J,"小米体验店")</f>
        <v>0</v>
      </c>
      <c r="BH134" s="99">
        <f>SUMIFS(通讯通路门店!$AA:$AA,通讯通路门店!$S:$S,$G134,通讯通路门店!$J:$J,"苹果体验店")</f>
        <v>0</v>
      </c>
      <c r="BI134" s="99">
        <f>SUMIFS(通讯通路门店!$K:$K,通讯通路门店!$S:$S,$G134,通讯通路门店!$J:$J,"其他品牌专卖店")</f>
        <v>0</v>
      </c>
      <c r="BJ134" s="99">
        <f>SUMIFS(通讯通路门店!$AC:$AC,通讯通路门店!$S:$S,$G134)</f>
        <v>0</v>
      </c>
      <c r="BK134" s="99">
        <f>SUMIFS(通讯通路门店!$AD:$AD,通讯通路门店!$S:$S,$G134)</f>
        <v>0</v>
      </c>
      <c r="BL134" s="99">
        <f>SUMIFS(通讯通路门店!$AE:$AE,通讯通路门店!$S:$S,$G134)</f>
        <v>0</v>
      </c>
      <c r="BM134" s="99">
        <f>SUMIFS(通讯通路门店!$AF:$AF,通讯通路门店!$S:$S,$G134)</f>
        <v>0</v>
      </c>
      <c r="BN134" s="99">
        <f>SUMIFS(通讯通路门店!$AG:$AG,通讯通路门店!$S:$S,$G134)</f>
        <v>0</v>
      </c>
      <c r="BO134" s="99">
        <f>SUMIFS(通讯通路门店!$AH:$AH,通讯通路门店!$S:$S,$G134)</f>
        <v>0</v>
      </c>
      <c r="BP134" s="99">
        <f>SUMIFS(通讯通路门店!$AI:$AI,通讯通路门店!$S:$S,$G134)</f>
        <v>0</v>
      </c>
      <c r="BQ134" s="83"/>
    </row>
    <row r="135" spans="1:69">
      <c r="A135" s="99" t="str">
        <f>IFERROR(_xlfn.XLOOKUP($G135,通讯通路门店!$S$4:$S$993931,通讯通路门店!$A$4:$A$993931,0,0),"")</f>
        <v/>
      </c>
      <c r="B135" s="99" t="str">
        <f>IFERROR(_xlfn.XLOOKUP($G135,通讯通路门店!$S$4:$S$993931,通讯通路门店!$B$4:$B$993931,0,0),"")</f>
        <v/>
      </c>
      <c r="C135" s="99" t="str">
        <f>IFERROR(_xlfn.XLOOKUP($G135,通讯通路门店!$S$4:$S$993931,通讯通路门店!$C$4:$C$993931,0,0),"")</f>
        <v/>
      </c>
      <c r="D135" s="99" t="str">
        <f>IFERROR(_xlfn.XLOOKUP($G135,通讯通路门店!$S$4:$S$993931,通讯通路门店!$D$4:$D$993931,0,0),"")</f>
        <v/>
      </c>
      <c r="E135" s="83"/>
      <c r="F135" s="83"/>
      <c r="G135" s="101" t="e">
        <v>#N/A</v>
      </c>
      <c r="H135" s="102" t="str">
        <f>IFERROR(_xlfn.XLOOKUP($G135,通讯通路门店!$S$4:$S$993931,通讯通路门店!$R$4:$R$993931,0,0),"")</f>
        <v/>
      </c>
      <c r="I135" s="83"/>
      <c r="J135" s="83"/>
      <c r="K135" s="83"/>
      <c r="L135" s="83"/>
      <c r="M135" s="83"/>
      <c r="N135" s="83"/>
      <c r="O135" s="83"/>
      <c r="P135" s="83"/>
      <c r="Q135" s="83"/>
      <c r="R135" s="83"/>
      <c r="S135" s="83"/>
      <c r="T135" s="83"/>
      <c r="U135" s="99">
        <f>COUNTIF(通讯通路门店!$S:$S,$G135)</f>
        <v>0</v>
      </c>
      <c r="V135" s="99">
        <f>COUNTIFS(通讯通路门店!$S:$S,$G135,通讯通路门店!$J:$J,"综合卖场")</f>
        <v>0</v>
      </c>
      <c r="W135" s="99">
        <f>SUMIFS(通讯通路门店!$AJ:$AJ,通讯通路门店!$S:$S,通讯客户沙盘!$G135)</f>
        <v>0</v>
      </c>
      <c r="X135" s="99">
        <f t="shared" si="10"/>
        <v>0</v>
      </c>
      <c r="Y135" s="99">
        <f>COUNTIFS(通讯通路门店!$S:$S,$G135,通讯通路门店!$J:$J,"荣耀体验店")+COUNTIFS(通讯通路门店!$S:$S,$G135,通讯通路门店!$J:$J,"荣耀授权专卖店")</f>
        <v>0</v>
      </c>
      <c r="Z135" s="99">
        <f>COUNTIFS(通讯通路门店!$S:$S,$G135,通讯通路门店!$J:$J,"VIVO体验店")</f>
        <v>0</v>
      </c>
      <c r="AA135" s="99">
        <f>COUNTIFS(通讯通路门店!$S:$S,$G135,通讯通路门店!$J:$J,"OPPO体验店")</f>
        <v>0</v>
      </c>
      <c r="AB135" s="99">
        <f>COUNTIFS(通讯通路门店!$S:$S,$G135,通讯通路门店!$J:$J,"华为授权体验店")+COUNTIFS(通讯通路门店!$S:$S,$G135,通讯通路门店!$J:$J,"华为堡垒店")</f>
        <v>0</v>
      </c>
      <c r="AC135" s="99">
        <f>COUNTIFS(通讯通路门店!$S:$S,$G135,通讯通路门店!$J:$J,"小米体验店")</f>
        <v>0</v>
      </c>
      <c r="AD135" s="99">
        <f>COUNTIFS(通讯通路门店!$S:$S,$G135,通讯通路门店!$J:$J,"苹果体验店")</f>
        <v>0</v>
      </c>
      <c r="AE135" s="99">
        <f>COUNTIFS(通讯通路门店!$S:$S,$G135,通讯通路门店!$J:$J,"其他品牌专卖店")</f>
        <v>0</v>
      </c>
      <c r="AF135" s="99">
        <f>SUMIFS(通讯通路门店!$BI:$BI,通讯通路门店!$S:$S,$G135)</f>
        <v>0</v>
      </c>
      <c r="AG135" s="99">
        <f>SUMIFS(通讯通路门店!$BH:$BH,通讯通路门店!$S:$S,$G135)</f>
        <v>0</v>
      </c>
      <c r="AH135" s="99">
        <f t="shared" si="11"/>
        <v>0</v>
      </c>
      <c r="AI135" s="99">
        <f>SUMIFS(通讯通路门店!$BB:$BB,通讯通路门店!$S:$S,$G135)</f>
        <v>0</v>
      </c>
      <c r="AJ135" s="99">
        <f>SUMIFS(通讯通路门店!$BE:$BE,通讯通路门店!$S:$S,$G135)</f>
        <v>0</v>
      </c>
      <c r="AK135" s="99">
        <f>SUMIFS(通讯通路门店!$BG:$BG,通讯通路门店!$S:$S,$G135)</f>
        <v>0</v>
      </c>
      <c r="AL135" s="99">
        <f>SUMIFS(通讯通路门店!$BC:$BC,通讯通路门店!$S:$S,$G135)</f>
        <v>0</v>
      </c>
      <c r="AM135" s="99">
        <f>SUMIFS(通讯通路门店!$BD:$BD,通讯通路门店!$S:$S,$G135)</f>
        <v>0</v>
      </c>
      <c r="AN135" s="99">
        <f>SUMIFS(通讯通路门店!$BF:$BF,通讯通路门店!$S:$S,$G135)</f>
        <v>0</v>
      </c>
      <c r="AO135" s="99">
        <f t="shared" si="12"/>
        <v>0</v>
      </c>
      <c r="AP135" s="99">
        <f>SUMIFS(通讯通路门店!$K:$K,通讯通路门店!$S:$S,$G135)</f>
        <v>0</v>
      </c>
      <c r="AQ135" s="83"/>
      <c r="AR135" s="99">
        <f>SUMIFS(通讯通路门店!$T:$T,通讯通路门店!$S:$S,$G135)</f>
        <v>0</v>
      </c>
      <c r="AS135" s="99">
        <f>SUMIFS(通讯通路门店!$U:$U,通讯通路门店!$S:$S,$G135)</f>
        <v>0</v>
      </c>
      <c r="AT135" s="99">
        <f>SUMIFS(通讯通路门店!$V:$V,通讯通路门店!$S:$S,$G135)</f>
        <v>0</v>
      </c>
      <c r="AU135" s="99">
        <f>SUMIFS(通讯通路门店!$W:$W,通讯通路门店!$S:$S,$G135)</f>
        <v>0</v>
      </c>
      <c r="AV135" s="99">
        <f>SUMIFS(通讯通路门店!$Z:$Z,通讯通路门店!$S:$S,$G135)</f>
        <v>0</v>
      </c>
      <c r="AW135" s="99">
        <f>SUMIFS(通讯通路门店!$AB:$AB,通讯通路门店!$S:$S,$G135)</f>
        <v>0</v>
      </c>
      <c r="AX135" s="99">
        <f>SUMIFS(通讯通路门店!$X:$X,通讯通路门店!$S:$S,$G135)</f>
        <v>0</v>
      </c>
      <c r="AY135" s="99">
        <f>SUMIFS(通讯通路门店!$Y:$Y,通讯通路门店!$S:$S,$G135)</f>
        <v>0</v>
      </c>
      <c r="AZ135" s="99">
        <f>SUMIFS(通讯通路门店!$AA:$AA,通讯通路门店!$S:$S,$G135)</f>
        <v>0</v>
      </c>
      <c r="BA135" s="99">
        <f t="shared" si="13"/>
        <v>0</v>
      </c>
      <c r="BB135" s="99">
        <f t="shared" si="14"/>
        <v>0</v>
      </c>
      <c r="BC135" s="99">
        <f>SUMIFS(通讯通路门店!$W:$W,通讯通路门店!$S:$S,$G135,通讯通路门店!$J:$J,"荣耀体验店")+SUMIFS(通讯通路门店!$W:$W,通讯通路门店!$S:$S,$G135,通讯通路门店!$J:$J,"荣耀授权专卖店")</f>
        <v>0</v>
      </c>
      <c r="BD135" s="99">
        <f>SUMIFS(通讯通路门店!$Z:$Z,通讯通路门店!$S:$S,$G135,通讯通路门店!$J:$J,"VIVO体验店")</f>
        <v>0</v>
      </c>
      <c r="BE135" s="99">
        <f>SUMIFS(通讯通路门店!$AB:$AB,通讯通路门店!$S:$S,$G135,通讯通路门店!$J:$J,"OPPO体验店")</f>
        <v>0</v>
      </c>
      <c r="BF135" s="99">
        <f>SUMIFS(通讯通路门店!$X:$X,通讯通路门店!$S:$S,$G135,通讯通路门店!$J:$J,"华为授权体验店")+SUMIFS(通讯通路门店!$AA:$AA,通讯通路门店!$S:$S,$G135,通讯通路门店!$J:$J,"华为堡垒店")</f>
        <v>0</v>
      </c>
      <c r="BG135" s="99">
        <f>SUMIFS(通讯通路门店!$Y:$Y,通讯通路门店!$S:$S,$G135,通讯通路门店!$J:$J,"小米体验店")</f>
        <v>0</v>
      </c>
      <c r="BH135" s="99">
        <f>SUMIFS(通讯通路门店!$AA:$AA,通讯通路门店!$S:$S,$G135,通讯通路门店!$J:$J,"苹果体验店")</f>
        <v>0</v>
      </c>
      <c r="BI135" s="99">
        <f>SUMIFS(通讯通路门店!$K:$K,通讯通路门店!$S:$S,$G135,通讯通路门店!$J:$J,"其他品牌专卖店")</f>
        <v>0</v>
      </c>
      <c r="BJ135" s="99">
        <f>SUMIFS(通讯通路门店!$AC:$AC,通讯通路门店!$S:$S,$G135)</f>
        <v>0</v>
      </c>
      <c r="BK135" s="99">
        <f>SUMIFS(通讯通路门店!$AD:$AD,通讯通路门店!$S:$S,$G135)</f>
        <v>0</v>
      </c>
      <c r="BL135" s="99">
        <f>SUMIFS(通讯通路门店!$AE:$AE,通讯通路门店!$S:$S,$G135)</f>
        <v>0</v>
      </c>
      <c r="BM135" s="99">
        <f>SUMIFS(通讯通路门店!$AF:$AF,通讯通路门店!$S:$S,$G135)</f>
        <v>0</v>
      </c>
      <c r="BN135" s="99">
        <f>SUMIFS(通讯通路门店!$AG:$AG,通讯通路门店!$S:$S,$G135)</f>
        <v>0</v>
      </c>
      <c r="BO135" s="99">
        <f>SUMIFS(通讯通路门店!$AH:$AH,通讯通路门店!$S:$S,$G135)</f>
        <v>0</v>
      </c>
      <c r="BP135" s="99">
        <f>SUMIFS(通讯通路门店!$AI:$AI,通讯通路门店!$S:$S,$G135)</f>
        <v>0</v>
      </c>
      <c r="BQ135" s="83"/>
    </row>
    <row r="136" spans="1:69">
      <c r="A136" s="99" t="str">
        <f>IFERROR(_xlfn.XLOOKUP($G136,通讯通路门店!$S$4:$S$993931,通讯通路门店!$A$4:$A$993931,0,0),"")</f>
        <v/>
      </c>
      <c r="B136" s="99" t="str">
        <f>IFERROR(_xlfn.XLOOKUP($G136,通讯通路门店!$S$4:$S$993931,通讯通路门店!$B$4:$B$993931,0,0),"")</f>
        <v/>
      </c>
      <c r="C136" s="99" t="str">
        <f>IFERROR(_xlfn.XLOOKUP($G136,通讯通路门店!$S$4:$S$993931,通讯通路门店!$C$4:$C$993931,0,0),"")</f>
        <v/>
      </c>
      <c r="D136" s="99" t="str">
        <f>IFERROR(_xlfn.XLOOKUP($G136,通讯通路门店!$S$4:$S$993931,通讯通路门店!$D$4:$D$993931,0,0),"")</f>
        <v/>
      </c>
      <c r="E136" s="83"/>
      <c r="F136" s="83"/>
      <c r="G136" s="101" t="e">
        <v>#N/A</v>
      </c>
      <c r="H136" s="102" t="str">
        <f>IFERROR(_xlfn.XLOOKUP($G136,通讯通路门店!$S$4:$S$993931,通讯通路门店!$R$4:$R$993931,0,0),"")</f>
        <v/>
      </c>
      <c r="I136" s="83"/>
      <c r="J136" s="83"/>
      <c r="K136" s="83"/>
      <c r="L136" s="83"/>
      <c r="M136" s="83"/>
      <c r="N136" s="83"/>
      <c r="O136" s="83"/>
      <c r="P136" s="83"/>
      <c r="Q136" s="83"/>
      <c r="R136" s="83"/>
      <c r="S136" s="83"/>
      <c r="T136" s="83"/>
      <c r="U136" s="99">
        <f>COUNTIF(通讯通路门店!$S:$S,$G136)</f>
        <v>0</v>
      </c>
      <c r="V136" s="99">
        <f>COUNTIFS(通讯通路门店!$S:$S,$G136,通讯通路门店!$J:$J,"综合卖场")</f>
        <v>0</v>
      </c>
      <c r="W136" s="99">
        <f>SUMIFS(通讯通路门店!$AJ:$AJ,通讯通路门店!$S:$S,通讯客户沙盘!$G136)</f>
        <v>0</v>
      </c>
      <c r="X136" s="99">
        <f t="shared" si="10"/>
        <v>0</v>
      </c>
      <c r="Y136" s="99">
        <f>COUNTIFS(通讯通路门店!$S:$S,$G136,通讯通路门店!$J:$J,"荣耀体验店")+COUNTIFS(通讯通路门店!$S:$S,$G136,通讯通路门店!$J:$J,"荣耀授权专卖店")</f>
        <v>0</v>
      </c>
      <c r="Z136" s="99">
        <f>COUNTIFS(通讯通路门店!$S:$S,$G136,通讯通路门店!$J:$J,"VIVO体验店")</f>
        <v>0</v>
      </c>
      <c r="AA136" s="99">
        <f>COUNTIFS(通讯通路门店!$S:$S,$G136,通讯通路门店!$J:$J,"OPPO体验店")</f>
        <v>0</v>
      </c>
      <c r="AB136" s="99">
        <f>COUNTIFS(通讯通路门店!$S:$S,$G136,通讯通路门店!$J:$J,"华为授权体验店")+COUNTIFS(通讯通路门店!$S:$S,$G136,通讯通路门店!$J:$J,"华为堡垒店")</f>
        <v>0</v>
      </c>
      <c r="AC136" s="99">
        <f>COUNTIFS(通讯通路门店!$S:$S,$G136,通讯通路门店!$J:$J,"小米体验店")</f>
        <v>0</v>
      </c>
      <c r="AD136" s="99">
        <f>COUNTIFS(通讯通路门店!$S:$S,$G136,通讯通路门店!$J:$J,"苹果体验店")</f>
        <v>0</v>
      </c>
      <c r="AE136" s="99">
        <f>COUNTIFS(通讯通路门店!$S:$S,$G136,通讯通路门店!$J:$J,"其他品牌专卖店")</f>
        <v>0</v>
      </c>
      <c r="AF136" s="99">
        <f>SUMIFS(通讯通路门店!$BI:$BI,通讯通路门店!$S:$S,$G136)</f>
        <v>0</v>
      </c>
      <c r="AG136" s="99">
        <f>SUMIFS(通讯通路门店!$BH:$BH,通讯通路门店!$S:$S,$G136)</f>
        <v>0</v>
      </c>
      <c r="AH136" s="99">
        <f t="shared" si="11"/>
        <v>0</v>
      </c>
      <c r="AI136" s="99">
        <f>SUMIFS(通讯通路门店!$BB:$BB,通讯通路门店!$S:$S,$G136)</f>
        <v>0</v>
      </c>
      <c r="AJ136" s="99">
        <f>SUMIFS(通讯通路门店!$BE:$BE,通讯通路门店!$S:$S,$G136)</f>
        <v>0</v>
      </c>
      <c r="AK136" s="99">
        <f>SUMIFS(通讯通路门店!$BG:$BG,通讯通路门店!$S:$S,$G136)</f>
        <v>0</v>
      </c>
      <c r="AL136" s="99">
        <f>SUMIFS(通讯通路门店!$BC:$BC,通讯通路门店!$S:$S,$G136)</f>
        <v>0</v>
      </c>
      <c r="AM136" s="99">
        <f>SUMIFS(通讯通路门店!$BD:$BD,通讯通路门店!$S:$S,$G136)</f>
        <v>0</v>
      </c>
      <c r="AN136" s="99">
        <f>SUMIFS(通讯通路门店!$BF:$BF,通讯通路门店!$S:$S,$G136)</f>
        <v>0</v>
      </c>
      <c r="AO136" s="99">
        <f t="shared" si="12"/>
        <v>0</v>
      </c>
      <c r="AP136" s="99">
        <f>SUMIFS(通讯通路门店!$K:$K,通讯通路门店!$S:$S,$G136)</f>
        <v>0</v>
      </c>
      <c r="AQ136" s="83"/>
      <c r="AR136" s="99">
        <f>SUMIFS(通讯通路门店!$T:$T,通讯通路门店!$S:$S,$G136)</f>
        <v>0</v>
      </c>
      <c r="AS136" s="99">
        <f>SUMIFS(通讯通路门店!$U:$U,通讯通路门店!$S:$S,$G136)</f>
        <v>0</v>
      </c>
      <c r="AT136" s="99">
        <f>SUMIFS(通讯通路门店!$V:$V,通讯通路门店!$S:$S,$G136)</f>
        <v>0</v>
      </c>
      <c r="AU136" s="99">
        <f>SUMIFS(通讯通路门店!$W:$W,通讯通路门店!$S:$S,$G136)</f>
        <v>0</v>
      </c>
      <c r="AV136" s="99">
        <f>SUMIFS(通讯通路门店!$Z:$Z,通讯通路门店!$S:$S,$G136)</f>
        <v>0</v>
      </c>
      <c r="AW136" s="99">
        <f>SUMIFS(通讯通路门店!$AB:$AB,通讯通路门店!$S:$S,$G136)</f>
        <v>0</v>
      </c>
      <c r="AX136" s="99">
        <f>SUMIFS(通讯通路门店!$X:$X,通讯通路门店!$S:$S,$G136)</f>
        <v>0</v>
      </c>
      <c r="AY136" s="99">
        <f>SUMIFS(通讯通路门店!$Y:$Y,通讯通路门店!$S:$S,$G136)</f>
        <v>0</v>
      </c>
      <c r="AZ136" s="99">
        <f>SUMIFS(通讯通路门店!$AA:$AA,通讯通路门店!$S:$S,$G136)</f>
        <v>0</v>
      </c>
      <c r="BA136" s="99">
        <f t="shared" si="13"/>
        <v>0</v>
      </c>
      <c r="BB136" s="99">
        <f t="shared" si="14"/>
        <v>0</v>
      </c>
      <c r="BC136" s="99">
        <f>SUMIFS(通讯通路门店!$W:$W,通讯通路门店!$S:$S,$G136,通讯通路门店!$J:$J,"荣耀体验店")+SUMIFS(通讯通路门店!$W:$W,通讯通路门店!$S:$S,$G136,通讯通路门店!$J:$J,"荣耀授权专卖店")</f>
        <v>0</v>
      </c>
      <c r="BD136" s="99">
        <f>SUMIFS(通讯通路门店!$Z:$Z,通讯通路门店!$S:$S,$G136,通讯通路门店!$J:$J,"VIVO体验店")</f>
        <v>0</v>
      </c>
      <c r="BE136" s="99">
        <f>SUMIFS(通讯通路门店!$AB:$AB,通讯通路门店!$S:$S,$G136,通讯通路门店!$J:$J,"OPPO体验店")</f>
        <v>0</v>
      </c>
      <c r="BF136" s="99">
        <f>SUMIFS(通讯通路门店!$X:$X,通讯通路门店!$S:$S,$G136,通讯通路门店!$J:$J,"华为授权体验店")+SUMIFS(通讯通路门店!$AA:$AA,通讯通路门店!$S:$S,$G136,通讯通路门店!$J:$J,"华为堡垒店")</f>
        <v>0</v>
      </c>
      <c r="BG136" s="99">
        <f>SUMIFS(通讯通路门店!$Y:$Y,通讯通路门店!$S:$S,$G136,通讯通路门店!$J:$J,"小米体验店")</f>
        <v>0</v>
      </c>
      <c r="BH136" s="99">
        <f>SUMIFS(通讯通路门店!$AA:$AA,通讯通路门店!$S:$S,$G136,通讯通路门店!$J:$J,"苹果体验店")</f>
        <v>0</v>
      </c>
      <c r="BI136" s="99">
        <f>SUMIFS(通讯通路门店!$K:$K,通讯通路门店!$S:$S,$G136,通讯通路门店!$J:$J,"其他品牌专卖店")</f>
        <v>0</v>
      </c>
      <c r="BJ136" s="99">
        <f>SUMIFS(通讯通路门店!$AC:$AC,通讯通路门店!$S:$S,$G136)</f>
        <v>0</v>
      </c>
      <c r="BK136" s="99">
        <f>SUMIFS(通讯通路门店!$AD:$AD,通讯通路门店!$S:$S,$G136)</f>
        <v>0</v>
      </c>
      <c r="BL136" s="99">
        <f>SUMIFS(通讯通路门店!$AE:$AE,通讯通路门店!$S:$S,$G136)</f>
        <v>0</v>
      </c>
      <c r="BM136" s="99">
        <f>SUMIFS(通讯通路门店!$AF:$AF,通讯通路门店!$S:$S,$G136)</f>
        <v>0</v>
      </c>
      <c r="BN136" s="99">
        <f>SUMIFS(通讯通路门店!$AG:$AG,通讯通路门店!$S:$S,$G136)</f>
        <v>0</v>
      </c>
      <c r="BO136" s="99">
        <f>SUMIFS(通讯通路门店!$AH:$AH,通讯通路门店!$S:$S,$G136)</f>
        <v>0</v>
      </c>
      <c r="BP136" s="99">
        <f>SUMIFS(通讯通路门店!$AI:$AI,通讯通路门店!$S:$S,$G136)</f>
        <v>0</v>
      </c>
      <c r="BQ136" s="83"/>
    </row>
    <row r="137" spans="1:69">
      <c r="A137" s="99" t="str">
        <f>IFERROR(_xlfn.XLOOKUP($G137,通讯通路门店!$S$4:$S$993931,通讯通路门店!$A$4:$A$993931,0,0),"")</f>
        <v/>
      </c>
      <c r="B137" s="99" t="str">
        <f>IFERROR(_xlfn.XLOOKUP($G137,通讯通路门店!$S$4:$S$993931,通讯通路门店!$B$4:$B$993931,0,0),"")</f>
        <v/>
      </c>
      <c r="C137" s="99" t="str">
        <f>IFERROR(_xlfn.XLOOKUP($G137,通讯通路门店!$S$4:$S$993931,通讯通路门店!$C$4:$C$993931,0,0),"")</f>
        <v/>
      </c>
      <c r="D137" s="99" t="str">
        <f>IFERROR(_xlfn.XLOOKUP($G137,通讯通路门店!$S$4:$S$993931,通讯通路门店!$D$4:$D$993931,0,0),"")</f>
        <v/>
      </c>
      <c r="E137" s="83"/>
      <c r="F137" s="83"/>
      <c r="G137" s="101" t="e">
        <v>#N/A</v>
      </c>
      <c r="H137" s="102" t="str">
        <f>IFERROR(_xlfn.XLOOKUP($G137,通讯通路门店!$S$4:$S$993931,通讯通路门店!$R$4:$R$993931,0,0),"")</f>
        <v/>
      </c>
      <c r="I137" s="83"/>
      <c r="J137" s="83"/>
      <c r="K137" s="83"/>
      <c r="L137" s="83"/>
      <c r="M137" s="83"/>
      <c r="N137" s="83"/>
      <c r="O137" s="83"/>
      <c r="P137" s="83"/>
      <c r="Q137" s="83"/>
      <c r="R137" s="83"/>
      <c r="S137" s="83"/>
      <c r="T137" s="83"/>
      <c r="U137" s="99">
        <f>COUNTIF(通讯通路门店!$S:$S,$G137)</f>
        <v>0</v>
      </c>
      <c r="V137" s="99">
        <f>COUNTIFS(通讯通路门店!$S:$S,$G137,通讯通路门店!$J:$J,"综合卖场")</f>
        <v>0</v>
      </c>
      <c r="W137" s="99">
        <f>SUMIFS(通讯通路门店!$AJ:$AJ,通讯通路门店!$S:$S,通讯客户沙盘!$G137)</f>
        <v>0</v>
      </c>
      <c r="X137" s="99">
        <f t="shared" si="10"/>
        <v>0</v>
      </c>
      <c r="Y137" s="99">
        <f>COUNTIFS(通讯通路门店!$S:$S,$G137,通讯通路门店!$J:$J,"荣耀体验店")+COUNTIFS(通讯通路门店!$S:$S,$G137,通讯通路门店!$J:$J,"荣耀授权专卖店")</f>
        <v>0</v>
      </c>
      <c r="Z137" s="99">
        <f>COUNTIFS(通讯通路门店!$S:$S,$G137,通讯通路门店!$J:$J,"VIVO体验店")</f>
        <v>0</v>
      </c>
      <c r="AA137" s="99">
        <f>COUNTIFS(通讯通路门店!$S:$S,$G137,通讯通路门店!$J:$J,"OPPO体验店")</f>
        <v>0</v>
      </c>
      <c r="AB137" s="99">
        <f>COUNTIFS(通讯通路门店!$S:$S,$G137,通讯通路门店!$J:$J,"华为授权体验店")+COUNTIFS(通讯通路门店!$S:$S,$G137,通讯通路门店!$J:$J,"华为堡垒店")</f>
        <v>0</v>
      </c>
      <c r="AC137" s="99">
        <f>COUNTIFS(通讯通路门店!$S:$S,$G137,通讯通路门店!$J:$J,"小米体验店")</f>
        <v>0</v>
      </c>
      <c r="AD137" s="99">
        <f>COUNTIFS(通讯通路门店!$S:$S,$G137,通讯通路门店!$J:$J,"苹果体验店")</f>
        <v>0</v>
      </c>
      <c r="AE137" s="99">
        <f>COUNTIFS(通讯通路门店!$S:$S,$G137,通讯通路门店!$J:$J,"其他品牌专卖店")</f>
        <v>0</v>
      </c>
      <c r="AF137" s="99">
        <f>SUMIFS(通讯通路门店!$BI:$BI,通讯通路门店!$S:$S,$G137)</f>
        <v>0</v>
      </c>
      <c r="AG137" s="99">
        <f>SUMIFS(通讯通路门店!$BH:$BH,通讯通路门店!$S:$S,$G137)</f>
        <v>0</v>
      </c>
      <c r="AH137" s="99">
        <f t="shared" si="11"/>
        <v>0</v>
      </c>
      <c r="AI137" s="99">
        <f>SUMIFS(通讯通路门店!$BB:$BB,通讯通路门店!$S:$S,$G137)</f>
        <v>0</v>
      </c>
      <c r="AJ137" s="99">
        <f>SUMIFS(通讯通路门店!$BE:$BE,通讯通路门店!$S:$S,$G137)</f>
        <v>0</v>
      </c>
      <c r="AK137" s="99">
        <f>SUMIFS(通讯通路门店!$BG:$BG,通讯通路门店!$S:$S,$G137)</f>
        <v>0</v>
      </c>
      <c r="AL137" s="99">
        <f>SUMIFS(通讯通路门店!$BC:$BC,通讯通路门店!$S:$S,$G137)</f>
        <v>0</v>
      </c>
      <c r="AM137" s="99">
        <f>SUMIFS(通讯通路门店!$BD:$BD,通讯通路门店!$S:$S,$G137)</f>
        <v>0</v>
      </c>
      <c r="AN137" s="99">
        <f>SUMIFS(通讯通路门店!$BF:$BF,通讯通路门店!$S:$S,$G137)</f>
        <v>0</v>
      </c>
      <c r="AO137" s="99">
        <f t="shared" si="12"/>
        <v>0</v>
      </c>
      <c r="AP137" s="99">
        <f>SUMIFS(通讯通路门店!$K:$K,通讯通路门店!$S:$S,$G137)</f>
        <v>0</v>
      </c>
      <c r="AQ137" s="83"/>
      <c r="AR137" s="99">
        <f>SUMIFS(通讯通路门店!$T:$T,通讯通路门店!$S:$S,$G137)</f>
        <v>0</v>
      </c>
      <c r="AS137" s="99">
        <f>SUMIFS(通讯通路门店!$U:$U,通讯通路门店!$S:$S,$G137)</f>
        <v>0</v>
      </c>
      <c r="AT137" s="99">
        <f>SUMIFS(通讯通路门店!$V:$V,通讯通路门店!$S:$S,$G137)</f>
        <v>0</v>
      </c>
      <c r="AU137" s="99">
        <f>SUMIFS(通讯通路门店!$W:$W,通讯通路门店!$S:$S,$G137)</f>
        <v>0</v>
      </c>
      <c r="AV137" s="99">
        <f>SUMIFS(通讯通路门店!$Z:$Z,通讯通路门店!$S:$S,$G137)</f>
        <v>0</v>
      </c>
      <c r="AW137" s="99">
        <f>SUMIFS(通讯通路门店!$AB:$AB,通讯通路门店!$S:$S,$G137)</f>
        <v>0</v>
      </c>
      <c r="AX137" s="99">
        <f>SUMIFS(通讯通路门店!$X:$X,通讯通路门店!$S:$S,$G137)</f>
        <v>0</v>
      </c>
      <c r="AY137" s="99">
        <f>SUMIFS(通讯通路门店!$Y:$Y,通讯通路门店!$S:$S,$G137)</f>
        <v>0</v>
      </c>
      <c r="AZ137" s="99">
        <f>SUMIFS(通讯通路门店!$AA:$AA,通讯通路门店!$S:$S,$G137)</f>
        <v>0</v>
      </c>
      <c r="BA137" s="99">
        <f t="shared" si="13"/>
        <v>0</v>
      </c>
      <c r="BB137" s="99">
        <f t="shared" si="14"/>
        <v>0</v>
      </c>
      <c r="BC137" s="99">
        <f>SUMIFS(通讯通路门店!$W:$W,通讯通路门店!$S:$S,$G137,通讯通路门店!$J:$J,"荣耀体验店")+SUMIFS(通讯通路门店!$W:$W,通讯通路门店!$S:$S,$G137,通讯通路门店!$J:$J,"荣耀授权专卖店")</f>
        <v>0</v>
      </c>
      <c r="BD137" s="99">
        <f>SUMIFS(通讯通路门店!$Z:$Z,通讯通路门店!$S:$S,$G137,通讯通路门店!$J:$J,"VIVO体验店")</f>
        <v>0</v>
      </c>
      <c r="BE137" s="99">
        <f>SUMIFS(通讯通路门店!$AB:$AB,通讯通路门店!$S:$S,$G137,通讯通路门店!$J:$J,"OPPO体验店")</f>
        <v>0</v>
      </c>
      <c r="BF137" s="99">
        <f>SUMIFS(通讯通路门店!$X:$X,通讯通路门店!$S:$S,$G137,通讯通路门店!$J:$J,"华为授权体验店")+SUMIFS(通讯通路门店!$AA:$AA,通讯通路门店!$S:$S,$G137,通讯通路门店!$J:$J,"华为堡垒店")</f>
        <v>0</v>
      </c>
      <c r="BG137" s="99">
        <f>SUMIFS(通讯通路门店!$Y:$Y,通讯通路门店!$S:$S,$G137,通讯通路门店!$J:$J,"小米体验店")</f>
        <v>0</v>
      </c>
      <c r="BH137" s="99">
        <f>SUMIFS(通讯通路门店!$AA:$AA,通讯通路门店!$S:$S,$G137,通讯通路门店!$J:$J,"苹果体验店")</f>
        <v>0</v>
      </c>
      <c r="BI137" s="99">
        <f>SUMIFS(通讯通路门店!$K:$K,通讯通路门店!$S:$S,$G137,通讯通路门店!$J:$J,"其他品牌专卖店")</f>
        <v>0</v>
      </c>
      <c r="BJ137" s="99">
        <f>SUMIFS(通讯通路门店!$AC:$AC,通讯通路门店!$S:$S,$G137)</f>
        <v>0</v>
      </c>
      <c r="BK137" s="99">
        <f>SUMIFS(通讯通路门店!$AD:$AD,通讯通路门店!$S:$S,$G137)</f>
        <v>0</v>
      </c>
      <c r="BL137" s="99">
        <f>SUMIFS(通讯通路门店!$AE:$AE,通讯通路门店!$S:$S,$G137)</f>
        <v>0</v>
      </c>
      <c r="BM137" s="99">
        <f>SUMIFS(通讯通路门店!$AF:$AF,通讯通路门店!$S:$S,$G137)</f>
        <v>0</v>
      </c>
      <c r="BN137" s="99">
        <f>SUMIFS(通讯通路门店!$AG:$AG,通讯通路门店!$S:$S,$G137)</f>
        <v>0</v>
      </c>
      <c r="BO137" s="99">
        <f>SUMIFS(通讯通路门店!$AH:$AH,通讯通路门店!$S:$S,$G137)</f>
        <v>0</v>
      </c>
      <c r="BP137" s="99">
        <f>SUMIFS(通讯通路门店!$AI:$AI,通讯通路门店!$S:$S,$G137)</f>
        <v>0</v>
      </c>
      <c r="BQ137" s="83"/>
    </row>
    <row r="138" spans="1:69">
      <c r="A138" s="99" t="str">
        <f>IFERROR(_xlfn.XLOOKUP($G138,通讯通路门店!$S$4:$S$993931,通讯通路门店!$A$4:$A$993931,0,0),"")</f>
        <v/>
      </c>
      <c r="B138" s="99" t="str">
        <f>IFERROR(_xlfn.XLOOKUP($G138,通讯通路门店!$S$4:$S$993931,通讯通路门店!$B$4:$B$993931,0,0),"")</f>
        <v/>
      </c>
      <c r="C138" s="99" t="str">
        <f>IFERROR(_xlfn.XLOOKUP($G138,通讯通路门店!$S$4:$S$993931,通讯通路门店!$C$4:$C$993931,0,0),"")</f>
        <v/>
      </c>
      <c r="D138" s="99" t="str">
        <f>IFERROR(_xlfn.XLOOKUP($G138,通讯通路门店!$S$4:$S$993931,通讯通路门店!$D$4:$D$993931,0,0),"")</f>
        <v/>
      </c>
      <c r="E138" s="83"/>
      <c r="F138" s="83"/>
      <c r="G138" s="101" t="e">
        <v>#N/A</v>
      </c>
      <c r="H138" s="102" t="str">
        <f>IFERROR(_xlfn.XLOOKUP($G138,通讯通路门店!$S$4:$S$993931,通讯通路门店!$R$4:$R$993931,0,0),"")</f>
        <v/>
      </c>
      <c r="I138" s="83"/>
      <c r="J138" s="83"/>
      <c r="K138" s="83"/>
      <c r="L138" s="83"/>
      <c r="M138" s="83"/>
      <c r="N138" s="83"/>
      <c r="O138" s="83"/>
      <c r="P138" s="83"/>
      <c r="Q138" s="83"/>
      <c r="R138" s="83"/>
      <c r="S138" s="83"/>
      <c r="T138" s="83"/>
      <c r="U138" s="99">
        <f>COUNTIF(通讯通路门店!$S:$S,$G138)</f>
        <v>0</v>
      </c>
      <c r="V138" s="99">
        <f>COUNTIFS(通讯通路门店!$S:$S,$G138,通讯通路门店!$J:$J,"综合卖场")</f>
        <v>0</v>
      </c>
      <c r="W138" s="99">
        <f>SUMIFS(通讯通路门店!$AJ:$AJ,通讯通路门店!$S:$S,通讯客户沙盘!$G138)</f>
        <v>0</v>
      </c>
      <c r="X138" s="99">
        <f t="shared" si="10"/>
        <v>0</v>
      </c>
      <c r="Y138" s="99">
        <f>COUNTIFS(通讯通路门店!$S:$S,$G138,通讯通路门店!$J:$J,"荣耀体验店")+COUNTIFS(通讯通路门店!$S:$S,$G138,通讯通路门店!$J:$J,"荣耀授权专卖店")</f>
        <v>0</v>
      </c>
      <c r="Z138" s="99">
        <f>COUNTIFS(通讯通路门店!$S:$S,$G138,通讯通路门店!$J:$J,"VIVO体验店")</f>
        <v>0</v>
      </c>
      <c r="AA138" s="99">
        <f>COUNTIFS(通讯通路门店!$S:$S,$G138,通讯通路门店!$J:$J,"OPPO体验店")</f>
        <v>0</v>
      </c>
      <c r="AB138" s="99">
        <f>COUNTIFS(通讯通路门店!$S:$S,$G138,通讯通路门店!$J:$J,"华为授权体验店")+COUNTIFS(通讯通路门店!$S:$S,$G138,通讯通路门店!$J:$J,"华为堡垒店")</f>
        <v>0</v>
      </c>
      <c r="AC138" s="99">
        <f>COUNTIFS(通讯通路门店!$S:$S,$G138,通讯通路门店!$J:$J,"小米体验店")</f>
        <v>0</v>
      </c>
      <c r="AD138" s="99">
        <f>COUNTIFS(通讯通路门店!$S:$S,$G138,通讯通路门店!$J:$J,"苹果体验店")</f>
        <v>0</v>
      </c>
      <c r="AE138" s="99">
        <f>COUNTIFS(通讯通路门店!$S:$S,$G138,通讯通路门店!$J:$J,"其他品牌专卖店")</f>
        <v>0</v>
      </c>
      <c r="AF138" s="99">
        <f>SUMIFS(通讯通路门店!$BI:$BI,通讯通路门店!$S:$S,$G138)</f>
        <v>0</v>
      </c>
      <c r="AG138" s="99">
        <f>SUMIFS(通讯通路门店!$BH:$BH,通讯通路门店!$S:$S,$G138)</f>
        <v>0</v>
      </c>
      <c r="AH138" s="99">
        <f t="shared" si="11"/>
        <v>0</v>
      </c>
      <c r="AI138" s="99">
        <f>SUMIFS(通讯通路门店!$BB:$BB,通讯通路门店!$S:$S,$G138)</f>
        <v>0</v>
      </c>
      <c r="AJ138" s="99">
        <f>SUMIFS(通讯通路门店!$BE:$BE,通讯通路门店!$S:$S,$G138)</f>
        <v>0</v>
      </c>
      <c r="AK138" s="99">
        <f>SUMIFS(通讯通路门店!$BG:$BG,通讯通路门店!$S:$S,$G138)</f>
        <v>0</v>
      </c>
      <c r="AL138" s="99">
        <f>SUMIFS(通讯通路门店!$BC:$BC,通讯通路门店!$S:$S,$G138)</f>
        <v>0</v>
      </c>
      <c r="AM138" s="99">
        <f>SUMIFS(通讯通路门店!$BD:$BD,通讯通路门店!$S:$S,$G138)</f>
        <v>0</v>
      </c>
      <c r="AN138" s="99">
        <f>SUMIFS(通讯通路门店!$BF:$BF,通讯通路门店!$S:$S,$G138)</f>
        <v>0</v>
      </c>
      <c r="AO138" s="99">
        <f t="shared" si="12"/>
        <v>0</v>
      </c>
      <c r="AP138" s="99">
        <f>SUMIFS(通讯通路门店!$K:$K,通讯通路门店!$S:$S,$G138)</f>
        <v>0</v>
      </c>
      <c r="AQ138" s="83"/>
      <c r="AR138" s="99">
        <f>SUMIFS(通讯通路门店!$T:$T,通讯通路门店!$S:$S,$G138)</f>
        <v>0</v>
      </c>
      <c r="AS138" s="99">
        <f>SUMIFS(通讯通路门店!$U:$U,通讯通路门店!$S:$S,$G138)</f>
        <v>0</v>
      </c>
      <c r="AT138" s="99">
        <f>SUMIFS(通讯通路门店!$V:$V,通讯通路门店!$S:$S,$G138)</f>
        <v>0</v>
      </c>
      <c r="AU138" s="99">
        <f>SUMIFS(通讯通路门店!$W:$W,通讯通路门店!$S:$S,$G138)</f>
        <v>0</v>
      </c>
      <c r="AV138" s="99">
        <f>SUMIFS(通讯通路门店!$Z:$Z,通讯通路门店!$S:$S,$G138)</f>
        <v>0</v>
      </c>
      <c r="AW138" s="99">
        <f>SUMIFS(通讯通路门店!$AB:$AB,通讯通路门店!$S:$S,$G138)</f>
        <v>0</v>
      </c>
      <c r="AX138" s="99">
        <f>SUMIFS(通讯通路门店!$X:$X,通讯通路门店!$S:$S,$G138)</f>
        <v>0</v>
      </c>
      <c r="AY138" s="99">
        <f>SUMIFS(通讯通路门店!$Y:$Y,通讯通路门店!$S:$S,$G138)</f>
        <v>0</v>
      </c>
      <c r="AZ138" s="99">
        <f>SUMIFS(通讯通路门店!$AA:$AA,通讯通路门店!$S:$S,$G138)</f>
        <v>0</v>
      </c>
      <c r="BA138" s="99">
        <f t="shared" si="13"/>
        <v>0</v>
      </c>
      <c r="BB138" s="99">
        <f t="shared" si="14"/>
        <v>0</v>
      </c>
      <c r="BC138" s="99">
        <f>SUMIFS(通讯通路门店!$W:$W,通讯通路门店!$S:$S,$G138,通讯通路门店!$J:$J,"荣耀体验店")+SUMIFS(通讯通路门店!$W:$W,通讯通路门店!$S:$S,$G138,通讯通路门店!$J:$J,"荣耀授权专卖店")</f>
        <v>0</v>
      </c>
      <c r="BD138" s="99">
        <f>SUMIFS(通讯通路门店!$Z:$Z,通讯通路门店!$S:$S,$G138,通讯通路门店!$J:$J,"VIVO体验店")</f>
        <v>0</v>
      </c>
      <c r="BE138" s="99">
        <f>SUMIFS(通讯通路门店!$AB:$AB,通讯通路门店!$S:$S,$G138,通讯通路门店!$J:$J,"OPPO体验店")</f>
        <v>0</v>
      </c>
      <c r="BF138" s="99">
        <f>SUMIFS(通讯通路门店!$X:$X,通讯通路门店!$S:$S,$G138,通讯通路门店!$J:$J,"华为授权体验店")+SUMIFS(通讯通路门店!$AA:$AA,通讯通路门店!$S:$S,$G138,通讯通路门店!$J:$J,"华为堡垒店")</f>
        <v>0</v>
      </c>
      <c r="BG138" s="99">
        <f>SUMIFS(通讯通路门店!$Y:$Y,通讯通路门店!$S:$S,$G138,通讯通路门店!$J:$J,"小米体验店")</f>
        <v>0</v>
      </c>
      <c r="BH138" s="99">
        <f>SUMIFS(通讯通路门店!$AA:$AA,通讯通路门店!$S:$S,$G138,通讯通路门店!$J:$J,"苹果体验店")</f>
        <v>0</v>
      </c>
      <c r="BI138" s="99">
        <f>SUMIFS(通讯通路门店!$K:$K,通讯通路门店!$S:$S,$G138,通讯通路门店!$J:$J,"其他品牌专卖店")</f>
        <v>0</v>
      </c>
      <c r="BJ138" s="99">
        <f>SUMIFS(通讯通路门店!$AC:$AC,通讯通路门店!$S:$S,$G138)</f>
        <v>0</v>
      </c>
      <c r="BK138" s="99">
        <f>SUMIFS(通讯通路门店!$AD:$AD,通讯通路门店!$S:$S,$G138)</f>
        <v>0</v>
      </c>
      <c r="BL138" s="99">
        <f>SUMIFS(通讯通路门店!$AE:$AE,通讯通路门店!$S:$S,$G138)</f>
        <v>0</v>
      </c>
      <c r="BM138" s="99">
        <f>SUMIFS(通讯通路门店!$AF:$AF,通讯通路门店!$S:$S,$G138)</f>
        <v>0</v>
      </c>
      <c r="BN138" s="99">
        <f>SUMIFS(通讯通路门店!$AG:$AG,通讯通路门店!$S:$S,$G138)</f>
        <v>0</v>
      </c>
      <c r="BO138" s="99">
        <f>SUMIFS(通讯通路门店!$AH:$AH,通讯通路门店!$S:$S,$G138)</f>
        <v>0</v>
      </c>
      <c r="BP138" s="99">
        <f>SUMIFS(通讯通路门店!$AI:$AI,通讯通路门店!$S:$S,$G138)</f>
        <v>0</v>
      </c>
      <c r="BQ138" s="83"/>
    </row>
    <row r="139" spans="1:69">
      <c r="A139" s="99" t="str">
        <f>IFERROR(_xlfn.XLOOKUP($G139,通讯通路门店!$S$4:$S$993931,通讯通路门店!$A$4:$A$993931,0,0),"")</f>
        <v/>
      </c>
      <c r="B139" s="99" t="str">
        <f>IFERROR(_xlfn.XLOOKUP($G139,通讯通路门店!$S$4:$S$993931,通讯通路门店!$B$4:$B$993931,0,0),"")</f>
        <v/>
      </c>
      <c r="C139" s="99" t="str">
        <f>IFERROR(_xlfn.XLOOKUP($G139,通讯通路门店!$S$4:$S$993931,通讯通路门店!$C$4:$C$993931,0,0),"")</f>
        <v/>
      </c>
      <c r="D139" s="99" t="str">
        <f>IFERROR(_xlfn.XLOOKUP($G139,通讯通路门店!$S$4:$S$993931,通讯通路门店!$D$4:$D$993931,0,0),"")</f>
        <v/>
      </c>
      <c r="E139" s="83"/>
      <c r="F139" s="83"/>
      <c r="G139" s="101" t="e">
        <v>#N/A</v>
      </c>
      <c r="H139" s="102" t="str">
        <f>IFERROR(_xlfn.XLOOKUP($G139,通讯通路门店!$S$4:$S$993931,通讯通路门店!$R$4:$R$993931,0,0),"")</f>
        <v/>
      </c>
      <c r="I139" s="83"/>
      <c r="J139" s="83"/>
      <c r="K139" s="83"/>
      <c r="L139" s="83"/>
      <c r="M139" s="83"/>
      <c r="N139" s="83"/>
      <c r="O139" s="83"/>
      <c r="P139" s="83"/>
      <c r="Q139" s="83"/>
      <c r="R139" s="83"/>
      <c r="S139" s="83"/>
      <c r="T139" s="83"/>
      <c r="U139" s="99">
        <f>COUNTIF(通讯通路门店!$S:$S,$G139)</f>
        <v>0</v>
      </c>
      <c r="V139" s="99">
        <f>COUNTIFS(通讯通路门店!$S:$S,$G139,通讯通路门店!$J:$J,"综合卖场")</f>
        <v>0</v>
      </c>
      <c r="W139" s="99">
        <f>SUMIFS(通讯通路门店!$AJ:$AJ,通讯通路门店!$S:$S,通讯客户沙盘!$G139)</f>
        <v>0</v>
      </c>
      <c r="X139" s="99">
        <f t="shared" si="10"/>
        <v>0</v>
      </c>
      <c r="Y139" s="99">
        <f>COUNTIFS(通讯通路门店!$S:$S,$G139,通讯通路门店!$J:$J,"荣耀体验店")+COUNTIFS(通讯通路门店!$S:$S,$G139,通讯通路门店!$J:$J,"荣耀授权专卖店")</f>
        <v>0</v>
      </c>
      <c r="Z139" s="99">
        <f>COUNTIFS(通讯通路门店!$S:$S,$G139,通讯通路门店!$J:$J,"VIVO体验店")</f>
        <v>0</v>
      </c>
      <c r="AA139" s="99">
        <f>COUNTIFS(通讯通路门店!$S:$S,$G139,通讯通路门店!$J:$J,"OPPO体验店")</f>
        <v>0</v>
      </c>
      <c r="AB139" s="99">
        <f>COUNTIFS(通讯通路门店!$S:$S,$G139,通讯通路门店!$J:$J,"华为授权体验店")+COUNTIFS(通讯通路门店!$S:$S,$G139,通讯通路门店!$J:$J,"华为堡垒店")</f>
        <v>0</v>
      </c>
      <c r="AC139" s="99">
        <f>COUNTIFS(通讯通路门店!$S:$S,$G139,通讯通路门店!$J:$J,"小米体验店")</f>
        <v>0</v>
      </c>
      <c r="AD139" s="99">
        <f>COUNTIFS(通讯通路门店!$S:$S,$G139,通讯通路门店!$J:$J,"苹果体验店")</f>
        <v>0</v>
      </c>
      <c r="AE139" s="99">
        <f>COUNTIFS(通讯通路门店!$S:$S,$G139,通讯通路门店!$J:$J,"其他品牌专卖店")</f>
        <v>0</v>
      </c>
      <c r="AF139" s="99">
        <f>SUMIFS(通讯通路门店!$BI:$BI,通讯通路门店!$S:$S,$G139)</f>
        <v>0</v>
      </c>
      <c r="AG139" s="99">
        <f>SUMIFS(通讯通路门店!$BH:$BH,通讯通路门店!$S:$S,$G139)</f>
        <v>0</v>
      </c>
      <c r="AH139" s="99">
        <f t="shared" si="11"/>
        <v>0</v>
      </c>
      <c r="AI139" s="99">
        <f>SUMIFS(通讯通路门店!$BB:$BB,通讯通路门店!$S:$S,$G139)</f>
        <v>0</v>
      </c>
      <c r="AJ139" s="99">
        <f>SUMIFS(通讯通路门店!$BE:$BE,通讯通路门店!$S:$S,$G139)</f>
        <v>0</v>
      </c>
      <c r="AK139" s="99">
        <f>SUMIFS(通讯通路门店!$BG:$BG,通讯通路门店!$S:$S,$G139)</f>
        <v>0</v>
      </c>
      <c r="AL139" s="99">
        <f>SUMIFS(通讯通路门店!$BC:$BC,通讯通路门店!$S:$S,$G139)</f>
        <v>0</v>
      </c>
      <c r="AM139" s="99">
        <f>SUMIFS(通讯通路门店!$BD:$BD,通讯通路门店!$S:$S,$G139)</f>
        <v>0</v>
      </c>
      <c r="AN139" s="99">
        <f>SUMIFS(通讯通路门店!$BF:$BF,通讯通路门店!$S:$S,$G139)</f>
        <v>0</v>
      </c>
      <c r="AO139" s="99">
        <f t="shared" si="12"/>
        <v>0</v>
      </c>
      <c r="AP139" s="99">
        <f>SUMIFS(通讯通路门店!$K:$K,通讯通路门店!$S:$S,$G139)</f>
        <v>0</v>
      </c>
      <c r="AQ139" s="83"/>
      <c r="AR139" s="99">
        <f>SUMIFS(通讯通路门店!$T:$T,通讯通路门店!$S:$S,$G139)</f>
        <v>0</v>
      </c>
      <c r="AS139" s="99">
        <f>SUMIFS(通讯通路门店!$U:$U,通讯通路门店!$S:$S,$G139)</f>
        <v>0</v>
      </c>
      <c r="AT139" s="99">
        <f>SUMIFS(通讯通路门店!$V:$V,通讯通路门店!$S:$S,$G139)</f>
        <v>0</v>
      </c>
      <c r="AU139" s="99">
        <f>SUMIFS(通讯通路门店!$W:$W,通讯通路门店!$S:$S,$G139)</f>
        <v>0</v>
      </c>
      <c r="AV139" s="99">
        <f>SUMIFS(通讯通路门店!$Z:$Z,通讯通路门店!$S:$S,$G139)</f>
        <v>0</v>
      </c>
      <c r="AW139" s="99">
        <f>SUMIFS(通讯通路门店!$AB:$AB,通讯通路门店!$S:$S,$G139)</f>
        <v>0</v>
      </c>
      <c r="AX139" s="99">
        <f>SUMIFS(通讯通路门店!$X:$X,通讯通路门店!$S:$S,$G139)</f>
        <v>0</v>
      </c>
      <c r="AY139" s="99">
        <f>SUMIFS(通讯通路门店!$Y:$Y,通讯通路门店!$S:$S,$G139)</f>
        <v>0</v>
      </c>
      <c r="AZ139" s="99">
        <f>SUMIFS(通讯通路门店!$AA:$AA,通讯通路门店!$S:$S,$G139)</f>
        <v>0</v>
      </c>
      <c r="BA139" s="99">
        <f t="shared" si="13"/>
        <v>0</v>
      </c>
      <c r="BB139" s="99">
        <f t="shared" si="14"/>
        <v>0</v>
      </c>
      <c r="BC139" s="99">
        <f>SUMIFS(通讯通路门店!$W:$W,通讯通路门店!$S:$S,$G139,通讯通路门店!$J:$J,"荣耀体验店")+SUMIFS(通讯通路门店!$W:$W,通讯通路门店!$S:$S,$G139,通讯通路门店!$J:$J,"荣耀授权专卖店")</f>
        <v>0</v>
      </c>
      <c r="BD139" s="99">
        <f>SUMIFS(通讯通路门店!$Z:$Z,通讯通路门店!$S:$S,$G139,通讯通路门店!$J:$J,"VIVO体验店")</f>
        <v>0</v>
      </c>
      <c r="BE139" s="99">
        <f>SUMIFS(通讯通路门店!$AB:$AB,通讯通路门店!$S:$S,$G139,通讯通路门店!$J:$J,"OPPO体验店")</f>
        <v>0</v>
      </c>
      <c r="BF139" s="99">
        <f>SUMIFS(通讯通路门店!$X:$X,通讯通路门店!$S:$S,$G139,通讯通路门店!$J:$J,"华为授权体验店")+SUMIFS(通讯通路门店!$AA:$AA,通讯通路门店!$S:$S,$G139,通讯通路门店!$J:$J,"华为堡垒店")</f>
        <v>0</v>
      </c>
      <c r="BG139" s="99">
        <f>SUMIFS(通讯通路门店!$Y:$Y,通讯通路门店!$S:$S,$G139,通讯通路门店!$J:$J,"小米体验店")</f>
        <v>0</v>
      </c>
      <c r="BH139" s="99">
        <f>SUMIFS(通讯通路门店!$AA:$AA,通讯通路门店!$S:$S,$G139,通讯通路门店!$J:$J,"苹果体验店")</f>
        <v>0</v>
      </c>
      <c r="BI139" s="99">
        <f>SUMIFS(通讯通路门店!$K:$K,通讯通路门店!$S:$S,$G139,通讯通路门店!$J:$J,"其他品牌专卖店")</f>
        <v>0</v>
      </c>
      <c r="BJ139" s="99">
        <f>SUMIFS(通讯通路门店!$AC:$AC,通讯通路门店!$S:$S,$G139)</f>
        <v>0</v>
      </c>
      <c r="BK139" s="99">
        <f>SUMIFS(通讯通路门店!$AD:$AD,通讯通路门店!$S:$S,$G139)</f>
        <v>0</v>
      </c>
      <c r="BL139" s="99">
        <f>SUMIFS(通讯通路门店!$AE:$AE,通讯通路门店!$S:$S,$G139)</f>
        <v>0</v>
      </c>
      <c r="BM139" s="99">
        <f>SUMIFS(通讯通路门店!$AF:$AF,通讯通路门店!$S:$S,$G139)</f>
        <v>0</v>
      </c>
      <c r="BN139" s="99">
        <f>SUMIFS(通讯通路门店!$AG:$AG,通讯通路门店!$S:$S,$G139)</f>
        <v>0</v>
      </c>
      <c r="BO139" s="99">
        <f>SUMIFS(通讯通路门店!$AH:$AH,通讯通路门店!$S:$S,$G139)</f>
        <v>0</v>
      </c>
      <c r="BP139" s="99">
        <f>SUMIFS(通讯通路门店!$AI:$AI,通讯通路门店!$S:$S,$G139)</f>
        <v>0</v>
      </c>
      <c r="BQ139" s="83"/>
    </row>
    <row r="140" spans="1:69">
      <c r="A140" s="99" t="str">
        <f>IFERROR(_xlfn.XLOOKUP($G140,通讯通路门店!$S$4:$S$993931,通讯通路门店!$A$4:$A$993931,0,0),"")</f>
        <v/>
      </c>
      <c r="B140" s="99" t="str">
        <f>IFERROR(_xlfn.XLOOKUP($G140,通讯通路门店!$S$4:$S$993931,通讯通路门店!$B$4:$B$993931,0,0),"")</f>
        <v/>
      </c>
      <c r="C140" s="99" t="str">
        <f>IFERROR(_xlfn.XLOOKUP($G140,通讯通路门店!$S$4:$S$993931,通讯通路门店!$C$4:$C$993931,0,0),"")</f>
        <v/>
      </c>
      <c r="D140" s="99" t="str">
        <f>IFERROR(_xlfn.XLOOKUP($G140,通讯通路门店!$S$4:$S$993931,通讯通路门店!$D$4:$D$993931,0,0),"")</f>
        <v/>
      </c>
      <c r="E140" s="83"/>
      <c r="F140" s="83"/>
      <c r="G140" s="101" t="e">
        <v>#N/A</v>
      </c>
      <c r="H140" s="102" t="str">
        <f>IFERROR(_xlfn.XLOOKUP($G140,通讯通路门店!$S$4:$S$993931,通讯通路门店!$R$4:$R$993931,0,0),"")</f>
        <v/>
      </c>
      <c r="I140" s="83"/>
      <c r="J140" s="83"/>
      <c r="K140" s="83"/>
      <c r="L140" s="83"/>
      <c r="M140" s="83"/>
      <c r="N140" s="83"/>
      <c r="O140" s="83"/>
      <c r="P140" s="83"/>
      <c r="Q140" s="83"/>
      <c r="R140" s="83"/>
      <c r="S140" s="83"/>
      <c r="T140" s="83"/>
      <c r="U140" s="99">
        <f>COUNTIF(通讯通路门店!$S:$S,$G140)</f>
        <v>0</v>
      </c>
      <c r="V140" s="99">
        <f>COUNTIFS(通讯通路门店!$S:$S,$G140,通讯通路门店!$J:$J,"综合卖场")</f>
        <v>0</v>
      </c>
      <c r="W140" s="99">
        <f>SUMIFS(通讯通路门店!$AJ:$AJ,通讯通路门店!$S:$S,通讯客户沙盘!$G140)</f>
        <v>0</v>
      </c>
      <c r="X140" s="99">
        <f t="shared" si="10"/>
        <v>0</v>
      </c>
      <c r="Y140" s="99">
        <f>COUNTIFS(通讯通路门店!$S:$S,$G140,通讯通路门店!$J:$J,"荣耀体验店")+COUNTIFS(通讯通路门店!$S:$S,$G140,通讯通路门店!$J:$J,"荣耀授权专卖店")</f>
        <v>0</v>
      </c>
      <c r="Z140" s="99">
        <f>COUNTIFS(通讯通路门店!$S:$S,$G140,通讯通路门店!$J:$J,"VIVO体验店")</f>
        <v>0</v>
      </c>
      <c r="AA140" s="99">
        <f>COUNTIFS(通讯通路门店!$S:$S,$G140,通讯通路门店!$J:$J,"OPPO体验店")</f>
        <v>0</v>
      </c>
      <c r="AB140" s="99">
        <f>COUNTIFS(通讯通路门店!$S:$S,$G140,通讯通路门店!$J:$J,"华为授权体验店")+COUNTIFS(通讯通路门店!$S:$S,$G140,通讯通路门店!$J:$J,"华为堡垒店")</f>
        <v>0</v>
      </c>
      <c r="AC140" s="99">
        <f>COUNTIFS(通讯通路门店!$S:$S,$G140,通讯通路门店!$J:$J,"小米体验店")</f>
        <v>0</v>
      </c>
      <c r="AD140" s="99">
        <f>COUNTIFS(通讯通路门店!$S:$S,$G140,通讯通路门店!$J:$J,"苹果体验店")</f>
        <v>0</v>
      </c>
      <c r="AE140" s="99">
        <f>COUNTIFS(通讯通路门店!$S:$S,$G140,通讯通路门店!$J:$J,"其他品牌专卖店")</f>
        <v>0</v>
      </c>
      <c r="AF140" s="99">
        <f>SUMIFS(通讯通路门店!$BI:$BI,通讯通路门店!$S:$S,$G140)</f>
        <v>0</v>
      </c>
      <c r="AG140" s="99">
        <f>SUMIFS(通讯通路门店!$BH:$BH,通讯通路门店!$S:$S,$G140)</f>
        <v>0</v>
      </c>
      <c r="AH140" s="99">
        <f t="shared" si="11"/>
        <v>0</v>
      </c>
      <c r="AI140" s="99">
        <f>SUMIFS(通讯通路门店!$BB:$BB,通讯通路门店!$S:$S,$G140)</f>
        <v>0</v>
      </c>
      <c r="AJ140" s="99">
        <f>SUMIFS(通讯通路门店!$BE:$BE,通讯通路门店!$S:$S,$G140)</f>
        <v>0</v>
      </c>
      <c r="AK140" s="99">
        <f>SUMIFS(通讯通路门店!$BG:$BG,通讯通路门店!$S:$S,$G140)</f>
        <v>0</v>
      </c>
      <c r="AL140" s="99">
        <f>SUMIFS(通讯通路门店!$BC:$BC,通讯通路门店!$S:$S,$G140)</f>
        <v>0</v>
      </c>
      <c r="AM140" s="99">
        <f>SUMIFS(通讯通路门店!$BD:$BD,通讯通路门店!$S:$S,$G140)</f>
        <v>0</v>
      </c>
      <c r="AN140" s="99">
        <f>SUMIFS(通讯通路门店!$BF:$BF,通讯通路门店!$S:$S,$G140)</f>
        <v>0</v>
      </c>
      <c r="AO140" s="99">
        <f t="shared" si="12"/>
        <v>0</v>
      </c>
      <c r="AP140" s="99">
        <f>SUMIFS(通讯通路门店!$K:$K,通讯通路门店!$S:$S,$G140)</f>
        <v>0</v>
      </c>
      <c r="AQ140" s="83"/>
      <c r="AR140" s="99">
        <f>SUMIFS(通讯通路门店!$T:$T,通讯通路门店!$S:$S,$G140)</f>
        <v>0</v>
      </c>
      <c r="AS140" s="99">
        <f>SUMIFS(通讯通路门店!$U:$U,通讯通路门店!$S:$S,$G140)</f>
        <v>0</v>
      </c>
      <c r="AT140" s="99">
        <f>SUMIFS(通讯通路门店!$V:$V,通讯通路门店!$S:$S,$G140)</f>
        <v>0</v>
      </c>
      <c r="AU140" s="99">
        <f>SUMIFS(通讯通路门店!$W:$W,通讯通路门店!$S:$S,$G140)</f>
        <v>0</v>
      </c>
      <c r="AV140" s="99">
        <f>SUMIFS(通讯通路门店!$Z:$Z,通讯通路门店!$S:$S,$G140)</f>
        <v>0</v>
      </c>
      <c r="AW140" s="99">
        <f>SUMIFS(通讯通路门店!$AB:$AB,通讯通路门店!$S:$S,$G140)</f>
        <v>0</v>
      </c>
      <c r="AX140" s="99">
        <f>SUMIFS(通讯通路门店!$X:$X,通讯通路门店!$S:$S,$G140)</f>
        <v>0</v>
      </c>
      <c r="AY140" s="99">
        <f>SUMIFS(通讯通路门店!$Y:$Y,通讯通路门店!$S:$S,$G140)</f>
        <v>0</v>
      </c>
      <c r="AZ140" s="99">
        <f>SUMIFS(通讯通路门店!$AA:$AA,通讯通路门店!$S:$S,$G140)</f>
        <v>0</v>
      </c>
      <c r="BA140" s="99">
        <f t="shared" si="13"/>
        <v>0</v>
      </c>
      <c r="BB140" s="99">
        <f t="shared" si="14"/>
        <v>0</v>
      </c>
      <c r="BC140" s="99">
        <f>SUMIFS(通讯通路门店!$W:$W,通讯通路门店!$S:$S,$G140,通讯通路门店!$J:$J,"荣耀体验店")+SUMIFS(通讯通路门店!$W:$W,通讯通路门店!$S:$S,$G140,通讯通路门店!$J:$J,"荣耀授权专卖店")</f>
        <v>0</v>
      </c>
      <c r="BD140" s="99">
        <f>SUMIFS(通讯通路门店!$Z:$Z,通讯通路门店!$S:$S,$G140,通讯通路门店!$J:$J,"VIVO体验店")</f>
        <v>0</v>
      </c>
      <c r="BE140" s="99">
        <f>SUMIFS(通讯通路门店!$AB:$AB,通讯通路门店!$S:$S,$G140,通讯通路门店!$J:$J,"OPPO体验店")</f>
        <v>0</v>
      </c>
      <c r="BF140" s="99">
        <f>SUMIFS(通讯通路门店!$X:$X,通讯通路门店!$S:$S,$G140,通讯通路门店!$J:$J,"华为授权体验店")+SUMIFS(通讯通路门店!$AA:$AA,通讯通路门店!$S:$S,$G140,通讯通路门店!$J:$J,"华为堡垒店")</f>
        <v>0</v>
      </c>
      <c r="BG140" s="99">
        <f>SUMIFS(通讯通路门店!$Y:$Y,通讯通路门店!$S:$S,$G140,通讯通路门店!$J:$J,"小米体验店")</f>
        <v>0</v>
      </c>
      <c r="BH140" s="99">
        <f>SUMIFS(通讯通路门店!$AA:$AA,通讯通路门店!$S:$S,$G140,通讯通路门店!$J:$J,"苹果体验店")</f>
        <v>0</v>
      </c>
      <c r="BI140" s="99">
        <f>SUMIFS(通讯通路门店!$K:$K,通讯通路门店!$S:$S,$G140,通讯通路门店!$J:$J,"其他品牌专卖店")</f>
        <v>0</v>
      </c>
      <c r="BJ140" s="99">
        <f>SUMIFS(通讯通路门店!$AC:$AC,通讯通路门店!$S:$S,$G140)</f>
        <v>0</v>
      </c>
      <c r="BK140" s="99">
        <f>SUMIFS(通讯通路门店!$AD:$AD,通讯通路门店!$S:$S,$G140)</f>
        <v>0</v>
      </c>
      <c r="BL140" s="99">
        <f>SUMIFS(通讯通路门店!$AE:$AE,通讯通路门店!$S:$S,$G140)</f>
        <v>0</v>
      </c>
      <c r="BM140" s="99">
        <f>SUMIFS(通讯通路门店!$AF:$AF,通讯通路门店!$S:$S,$G140)</f>
        <v>0</v>
      </c>
      <c r="BN140" s="99">
        <f>SUMIFS(通讯通路门店!$AG:$AG,通讯通路门店!$S:$S,$G140)</f>
        <v>0</v>
      </c>
      <c r="BO140" s="99">
        <f>SUMIFS(通讯通路门店!$AH:$AH,通讯通路门店!$S:$S,$G140)</f>
        <v>0</v>
      </c>
      <c r="BP140" s="99">
        <f>SUMIFS(通讯通路门店!$AI:$AI,通讯通路门店!$S:$S,$G140)</f>
        <v>0</v>
      </c>
      <c r="BQ140" s="83"/>
    </row>
    <row r="141" spans="1:69">
      <c r="A141" s="99" t="str">
        <f>IFERROR(_xlfn.XLOOKUP($G141,通讯通路门店!$S$4:$S$993931,通讯通路门店!$A$4:$A$993931,0,0),"")</f>
        <v/>
      </c>
      <c r="B141" s="99" t="str">
        <f>IFERROR(_xlfn.XLOOKUP($G141,通讯通路门店!$S$4:$S$993931,通讯通路门店!$B$4:$B$993931,0,0),"")</f>
        <v/>
      </c>
      <c r="C141" s="99" t="str">
        <f>IFERROR(_xlfn.XLOOKUP($G141,通讯通路门店!$S$4:$S$993931,通讯通路门店!$C$4:$C$993931,0,0),"")</f>
        <v/>
      </c>
      <c r="D141" s="99" t="str">
        <f>IFERROR(_xlfn.XLOOKUP($G141,通讯通路门店!$S$4:$S$993931,通讯通路门店!$D$4:$D$993931,0,0),"")</f>
        <v/>
      </c>
      <c r="E141" s="83"/>
      <c r="F141" s="83"/>
      <c r="G141" s="101" t="e">
        <v>#N/A</v>
      </c>
      <c r="H141" s="102" t="str">
        <f>IFERROR(_xlfn.XLOOKUP($G141,通讯通路门店!$S$4:$S$993931,通讯通路门店!$R$4:$R$993931,0,0),"")</f>
        <v/>
      </c>
      <c r="I141" s="83"/>
      <c r="J141" s="83"/>
      <c r="K141" s="83"/>
      <c r="L141" s="83"/>
      <c r="M141" s="83"/>
      <c r="N141" s="83"/>
      <c r="O141" s="83"/>
      <c r="P141" s="83"/>
      <c r="Q141" s="83"/>
      <c r="R141" s="83"/>
      <c r="S141" s="83"/>
      <c r="T141" s="83"/>
      <c r="U141" s="99">
        <f>COUNTIF(通讯通路门店!$S:$S,$G141)</f>
        <v>0</v>
      </c>
      <c r="V141" s="99">
        <f>COUNTIFS(通讯通路门店!$S:$S,$G141,通讯通路门店!$J:$J,"综合卖场")</f>
        <v>0</v>
      </c>
      <c r="W141" s="99">
        <f>SUMIFS(通讯通路门店!$AJ:$AJ,通讯通路门店!$S:$S,通讯客户沙盘!$G141)</f>
        <v>0</v>
      </c>
      <c r="X141" s="99">
        <f t="shared" si="10"/>
        <v>0</v>
      </c>
      <c r="Y141" s="99">
        <f>COUNTIFS(通讯通路门店!$S:$S,$G141,通讯通路门店!$J:$J,"荣耀体验店")+COUNTIFS(通讯通路门店!$S:$S,$G141,通讯通路门店!$J:$J,"荣耀授权专卖店")</f>
        <v>0</v>
      </c>
      <c r="Z141" s="99">
        <f>COUNTIFS(通讯通路门店!$S:$S,$G141,通讯通路门店!$J:$J,"VIVO体验店")</f>
        <v>0</v>
      </c>
      <c r="AA141" s="99">
        <f>COUNTIFS(通讯通路门店!$S:$S,$G141,通讯通路门店!$J:$J,"OPPO体验店")</f>
        <v>0</v>
      </c>
      <c r="AB141" s="99">
        <f>COUNTIFS(通讯通路门店!$S:$S,$G141,通讯通路门店!$J:$J,"华为授权体验店")+COUNTIFS(通讯通路门店!$S:$S,$G141,通讯通路门店!$J:$J,"华为堡垒店")</f>
        <v>0</v>
      </c>
      <c r="AC141" s="99">
        <f>COUNTIFS(通讯通路门店!$S:$S,$G141,通讯通路门店!$J:$J,"小米体验店")</f>
        <v>0</v>
      </c>
      <c r="AD141" s="99">
        <f>COUNTIFS(通讯通路门店!$S:$S,$G141,通讯通路门店!$J:$J,"苹果体验店")</f>
        <v>0</v>
      </c>
      <c r="AE141" s="99">
        <f>COUNTIFS(通讯通路门店!$S:$S,$G141,通讯通路门店!$J:$J,"其他品牌专卖店")</f>
        <v>0</v>
      </c>
      <c r="AF141" s="99">
        <f>SUMIFS(通讯通路门店!$BI:$BI,通讯通路门店!$S:$S,$G141)</f>
        <v>0</v>
      </c>
      <c r="AG141" s="99">
        <f>SUMIFS(通讯通路门店!$BH:$BH,通讯通路门店!$S:$S,$G141)</f>
        <v>0</v>
      </c>
      <c r="AH141" s="99">
        <f t="shared" si="11"/>
        <v>0</v>
      </c>
      <c r="AI141" s="99">
        <f>SUMIFS(通讯通路门店!$BB:$BB,通讯通路门店!$S:$S,$G141)</f>
        <v>0</v>
      </c>
      <c r="AJ141" s="99">
        <f>SUMIFS(通讯通路门店!$BE:$BE,通讯通路门店!$S:$S,$G141)</f>
        <v>0</v>
      </c>
      <c r="AK141" s="99">
        <f>SUMIFS(通讯通路门店!$BG:$BG,通讯通路门店!$S:$S,$G141)</f>
        <v>0</v>
      </c>
      <c r="AL141" s="99">
        <f>SUMIFS(通讯通路门店!$BC:$BC,通讯通路门店!$S:$S,$G141)</f>
        <v>0</v>
      </c>
      <c r="AM141" s="99">
        <f>SUMIFS(通讯通路门店!$BD:$BD,通讯通路门店!$S:$S,$G141)</f>
        <v>0</v>
      </c>
      <c r="AN141" s="99">
        <f>SUMIFS(通讯通路门店!$BF:$BF,通讯通路门店!$S:$S,$G141)</f>
        <v>0</v>
      </c>
      <c r="AO141" s="99">
        <f t="shared" si="12"/>
        <v>0</v>
      </c>
      <c r="AP141" s="99">
        <f>SUMIFS(通讯通路门店!$K:$K,通讯通路门店!$S:$S,$G141)</f>
        <v>0</v>
      </c>
      <c r="AQ141" s="83"/>
      <c r="AR141" s="99">
        <f>SUMIFS(通讯通路门店!$T:$T,通讯通路门店!$S:$S,$G141)</f>
        <v>0</v>
      </c>
      <c r="AS141" s="99">
        <f>SUMIFS(通讯通路门店!$U:$U,通讯通路门店!$S:$S,$G141)</f>
        <v>0</v>
      </c>
      <c r="AT141" s="99">
        <f>SUMIFS(通讯通路门店!$V:$V,通讯通路门店!$S:$S,$G141)</f>
        <v>0</v>
      </c>
      <c r="AU141" s="99">
        <f>SUMIFS(通讯通路门店!$W:$W,通讯通路门店!$S:$S,$G141)</f>
        <v>0</v>
      </c>
      <c r="AV141" s="99">
        <f>SUMIFS(通讯通路门店!$Z:$Z,通讯通路门店!$S:$S,$G141)</f>
        <v>0</v>
      </c>
      <c r="AW141" s="99">
        <f>SUMIFS(通讯通路门店!$AB:$AB,通讯通路门店!$S:$S,$G141)</f>
        <v>0</v>
      </c>
      <c r="AX141" s="99">
        <f>SUMIFS(通讯通路门店!$X:$X,通讯通路门店!$S:$S,$G141)</f>
        <v>0</v>
      </c>
      <c r="AY141" s="99">
        <f>SUMIFS(通讯通路门店!$Y:$Y,通讯通路门店!$S:$S,$G141)</f>
        <v>0</v>
      </c>
      <c r="AZ141" s="99">
        <f>SUMIFS(通讯通路门店!$AA:$AA,通讯通路门店!$S:$S,$G141)</f>
        <v>0</v>
      </c>
      <c r="BA141" s="99">
        <f t="shared" si="13"/>
        <v>0</v>
      </c>
      <c r="BB141" s="99">
        <f t="shared" si="14"/>
        <v>0</v>
      </c>
      <c r="BC141" s="99">
        <f>SUMIFS(通讯通路门店!$W:$W,通讯通路门店!$S:$S,$G141,通讯通路门店!$J:$J,"荣耀体验店")+SUMIFS(通讯通路门店!$W:$W,通讯通路门店!$S:$S,$G141,通讯通路门店!$J:$J,"荣耀授权专卖店")</f>
        <v>0</v>
      </c>
      <c r="BD141" s="99">
        <f>SUMIFS(通讯通路门店!$Z:$Z,通讯通路门店!$S:$S,$G141,通讯通路门店!$J:$J,"VIVO体验店")</f>
        <v>0</v>
      </c>
      <c r="BE141" s="99">
        <f>SUMIFS(通讯通路门店!$AB:$AB,通讯通路门店!$S:$S,$G141,通讯通路门店!$J:$J,"OPPO体验店")</f>
        <v>0</v>
      </c>
      <c r="BF141" s="99">
        <f>SUMIFS(通讯通路门店!$X:$X,通讯通路门店!$S:$S,$G141,通讯通路门店!$J:$J,"华为授权体验店")+SUMIFS(通讯通路门店!$AA:$AA,通讯通路门店!$S:$S,$G141,通讯通路门店!$J:$J,"华为堡垒店")</f>
        <v>0</v>
      </c>
      <c r="BG141" s="99">
        <f>SUMIFS(通讯通路门店!$Y:$Y,通讯通路门店!$S:$S,$G141,通讯通路门店!$J:$J,"小米体验店")</f>
        <v>0</v>
      </c>
      <c r="BH141" s="99">
        <f>SUMIFS(通讯通路门店!$AA:$AA,通讯通路门店!$S:$S,$G141,通讯通路门店!$J:$J,"苹果体验店")</f>
        <v>0</v>
      </c>
      <c r="BI141" s="99">
        <f>SUMIFS(通讯通路门店!$K:$K,通讯通路门店!$S:$S,$G141,通讯通路门店!$J:$J,"其他品牌专卖店")</f>
        <v>0</v>
      </c>
      <c r="BJ141" s="99">
        <f>SUMIFS(通讯通路门店!$AC:$AC,通讯通路门店!$S:$S,$G141)</f>
        <v>0</v>
      </c>
      <c r="BK141" s="99">
        <f>SUMIFS(通讯通路门店!$AD:$AD,通讯通路门店!$S:$S,$G141)</f>
        <v>0</v>
      </c>
      <c r="BL141" s="99">
        <f>SUMIFS(通讯通路门店!$AE:$AE,通讯通路门店!$S:$S,$G141)</f>
        <v>0</v>
      </c>
      <c r="BM141" s="99">
        <f>SUMIFS(通讯通路门店!$AF:$AF,通讯通路门店!$S:$S,$G141)</f>
        <v>0</v>
      </c>
      <c r="BN141" s="99">
        <f>SUMIFS(通讯通路门店!$AG:$AG,通讯通路门店!$S:$S,$G141)</f>
        <v>0</v>
      </c>
      <c r="BO141" s="99">
        <f>SUMIFS(通讯通路门店!$AH:$AH,通讯通路门店!$S:$S,$G141)</f>
        <v>0</v>
      </c>
      <c r="BP141" s="99">
        <f>SUMIFS(通讯通路门店!$AI:$AI,通讯通路门店!$S:$S,$G141)</f>
        <v>0</v>
      </c>
      <c r="BQ141" s="83"/>
    </row>
    <row r="142" spans="1:69">
      <c r="A142" s="99" t="str">
        <f>IFERROR(_xlfn.XLOOKUP($G142,通讯通路门店!$S$4:$S$993931,通讯通路门店!$A$4:$A$993931,0,0),"")</f>
        <v/>
      </c>
      <c r="B142" s="99" t="str">
        <f>IFERROR(_xlfn.XLOOKUP($G142,通讯通路门店!$S$4:$S$993931,通讯通路门店!$B$4:$B$993931,0,0),"")</f>
        <v/>
      </c>
      <c r="C142" s="99" t="str">
        <f>IFERROR(_xlfn.XLOOKUP($G142,通讯通路门店!$S$4:$S$993931,通讯通路门店!$C$4:$C$993931,0,0),"")</f>
        <v/>
      </c>
      <c r="D142" s="99" t="str">
        <f>IFERROR(_xlfn.XLOOKUP($G142,通讯通路门店!$S$4:$S$993931,通讯通路门店!$D$4:$D$993931,0,0),"")</f>
        <v/>
      </c>
      <c r="E142" s="83"/>
      <c r="F142" s="83"/>
      <c r="G142" s="101" t="e">
        <v>#N/A</v>
      </c>
      <c r="H142" s="102" t="str">
        <f>IFERROR(_xlfn.XLOOKUP($G142,通讯通路门店!$S$4:$S$993931,通讯通路门店!$R$4:$R$993931,0,0),"")</f>
        <v/>
      </c>
      <c r="I142" s="83"/>
      <c r="J142" s="83"/>
      <c r="K142" s="83"/>
      <c r="L142" s="83"/>
      <c r="M142" s="83"/>
      <c r="N142" s="83"/>
      <c r="O142" s="83"/>
      <c r="P142" s="83"/>
      <c r="Q142" s="83"/>
      <c r="R142" s="83"/>
      <c r="S142" s="83"/>
      <c r="T142" s="83"/>
      <c r="U142" s="99">
        <f>COUNTIF(通讯通路门店!$S:$S,$G142)</f>
        <v>0</v>
      </c>
      <c r="V142" s="99">
        <f>COUNTIFS(通讯通路门店!$S:$S,$G142,通讯通路门店!$J:$J,"综合卖场")</f>
        <v>0</v>
      </c>
      <c r="W142" s="99">
        <f>SUMIFS(通讯通路门店!$AJ:$AJ,通讯通路门店!$S:$S,通讯客户沙盘!$G142)</f>
        <v>0</v>
      </c>
      <c r="X142" s="99">
        <f t="shared" si="10"/>
        <v>0</v>
      </c>
      <c r="Y142" s="99">
        <f>COUNTIFS(通讯通路门店!$S:$S,$G142,通讯通路门店!$J:$J,"荣耀体验店")+COUNTIFS(通讯通路门店!$S:$S,$G142,通讯通路门店!$J:$J,"荣耀授权专卖店")</f>
        <v>0</v>
      </c>
      <c r="Z142" s="99">
        <f>COUNTIFS(通讯通路门店!$S:$S,$G142,通讯通路门店!$J:$J,"VIVO体验店")</f>
        <v>0</v>
      </c>
      <c r="AA142" s="99">
        <f>COUNTIFS(通讯通路门店!$S:$S,$G142,通讯通路门店!$J:$J,"OPPO体验店")</f>
        <v>0</v>
      </c>
      <c r="AB142" s="99">
        <f>COUNTIFS(通讯通路门店!$S:$S,$G142,通讯通路门店!$J:$J,"华为授权体验店")+COUNTIFS(通讯通路门店!$S:$S,$G142,通讯通路门店!$J:$J,"华为堡垒店")</f>
        <v>0</v>
      </c>
      <c r="AC142" s="99">
        <f>COUNTIFS(通讯通路门店!$S:$S,$G142,通讯通路门店!$J:$J,"小米体验店")</f>
        <v>0</v>
      </c>
      <c r="AD142" s="99">
        <f>COUNTIFS(通讯通路门店!$S:$S,$G142,通讯通路门店!$J:$J,"苹果体验店")</f>
        <v>0</v>
      </c>
      <c r="AE142" s="99">
        <f>COUNTIFS(通讯通路门店!$S:$S,$G142,通讯通路门店!$J:$J,"其他品牌专卖店")</f>
        <v>0</v>
      </c>
      <c r="AF142" s="99">
        <f>SUMIFS(通讯通路门店!$BI:$BI,通讯通路门店!$S:$S,$G142)</f>
        <v>0</v>
      </c>
      <c r="AG142" s="99">
        <f>SUMIFS(通讯通路门店!$BH:$BH,通讯通路门店!$S:$S,$G142)</f>
        <v>0</v>
      </c>
      <c r="AH142" s="99">
        <f t="shared" si="11"/>
        <v>0</v>
      </c>
      <c r="AI142" s="99">
        <f>SUMIFS(通讯通路门店!$BB:$BB,通讯通路门店!$S:$S,$G142)</f>
        <v>0</v>
      </c>
      <c r="AJ142" s="99">
        <f>SUMIFS(通讯通路门店!$BE:$BE,通讯通路门店!$S:$S,$G142)</f>
        <v>0</v>
      </c>
      <c r="AK142" s="99">
        <f>SUMIFS(通讯通路门店!$BG:$BG,通讯通路门店!$S:$S,$G142)</f>
        <v>0</v>
      </c>
      <c r="AL142" s="99">
        <f>SUMIFS(通讯通路门店!$BC:$BC,通讯通路门店!$S:$S,$G142)</f>
        <v>0</v>
      </c>
      <c r="AM142" s="99">
        <f>SUMIFS(通讯通路门店!$BD:$BD,通讯通路门店!$S:$S,$G142)</f>
        <v>0</v>
      </c>
      <c r="AN142" s="99">
        <f>SUMIFS(通讯通路门店!$BF:$BF,通讯通路门店!$S:$S,$G142)</f>
        <v>0</v>
      </c>
      <c r="AO142" s="99">
        <f t="shared" si="12"/>
        <v>0</v>
      </c>
      <c r="AP142" s="99">
        <f>SUMIFS(通讯通路门店!$K:$K,通讯通路门店!$S:$S,$G142)</f>
        <v>0</v>
      </c>
      <c r="AQ142" s="83"/>
      <c r="AR142" s="99">
        <f>SUMIFS(通讯通路门店!$T:$T,通讯通路门店!$S:$S,$G142)</f>
        <v>0</v>
      </c>
      <c r="AS142" s="99">
        <f>SUMIFS(通讯通路门店!$U:$U,通讯通路门店!$S:$S,$G142)</f>
        <v>0</v>
      </c>
      <c r="AT142" s="99">
        <f>SUMIFS(通讯通路门店!$V:$V,通讯通路门店!$S:$S,$G142)</f>
        <v>0</v>
      </c>
      <c r="AU142" s="99">
        <f>SUMIFS(通讯通路门店!$W:$W,通讯通路门店!$S:$S,$G142)</f>
        <v>0</v>
      </c>
      <c r="AV142" s="99">
        <f>SUMIFS(通讯通路门店!$Z:$Z,通讯通路门店!$S:$S,$G142)</f>
        <v>0</v>
      </c>
      <c r="AW142" s="99">
        <f>SUMIFS(通讯通路门店!$AB:$AB,通讯通路门店!$S:$S,$G142)</f>
        <v>0</v>
      </c>
      <c r="AX142" s="99">
        <f>SUMIFS(通讯通路门店!$X:$X,通讯通路门店!$S:$S,$G142)</f>
        <v>0</v>
      </c>
      <c r="AY142" s="99">
        <f>SUMIFS(通讯通路门店!$Y:$Y,通讯通路门店!$S:$S,$G142)</f>
        <v>0</v>
      </c>
      <c r="AZ142" s="99">
        <f>SUMIFS(通讯通路门店!$AA:$AA,通讯通路门店!$S:$S,$G142)</f>
        <v>0</v>
      </c>
      <c r="BA142" s="99">
        <f t="shared" si="13"/>
        <v>0</v>
      </c>
      <c r="BB142" s="99">
        <f t="shared" si="14"/>
        <v>0</v>
      </c>
      <c r="BC142" s="99">
        <f>SUMIFS(通讯通路门店!$W:$W,通讯通路门店!$S:$S,$G142,通讯通路门店!$J:$J,"荣耀体验店")+SUMIFS(通讯通路门店!$W:$W,通讯通路门店!$S:$S,$G142,通讯通路门店!$J:$J,"荣耀授权专卖店")</f>
        <v>0</v>
      </c>
      <c r="BD142" s="99">
        <f>SUMIFS(通讯通路门店!$Z:$Z,通讯通路门店!$S:$S,$G142,通讯通路门店!$J:$J,"VIVO体验店")</f>
        <v>0</v>
      </c>
      <c r="BE142" s="99">
        <f>SUMIFS(通讯通路门店!$AB:$AB,通讯通路门店!$S:$S,$G142,通讯通路门店!$J:$J,"OPPO体验店")</f>
        <v>0</v>
      </c>
      <c r="BF142" s="99">
        <f>SUMIFS(通讯通路门店!$X:$X,通讯通路门店!$S:$S,$G142,通讯通路门店!$J:$J,"华为授权体验店")+SUMIFS(通讯通路门店!$AA:$AA,通讯通路门店!$S:$S,$G142,通讯通路门店!$J:$J,"华为堡垒店")</f>
        <v>0</v>
      </c>
      <c r="BG142" s="99">
        <f>SUMIFS(通讯通路门店!$Y:$Y,通讯通路门店!$S:$S,$G142,通讯通路门店!$J:$J,"小米体验店")</f>
        <v>0</v>
      </c>
      <c r="BH142" s="99">
        <f>SUMIFS(通讯通路门店!$AA:$AA,通讯通路门店!$S:$S,$G142,通讯通路门店!$J:$J,"苹果体验店")</f>
        <v>0</v>
      </c>
      <c r="BI142" s="99">
        <f>SUMIFS(通讯通路门店!$K:$K,通讯通路门店!$S:$S,$G142,通讯通路门店!$J:$J,"其他品牌专卖店")</f>
        <v>0</v>
      </c>
      <c r="BJ142" s="99">
        <f>SUMIFS(通讯通路门店!$AC:$AC,通讯通路门店!$S:$S,$G142)</f>
        <v>0</v>
      </c>
      <c r="BK142" s="99">
        <f>SUMIFS(通讯通路门店!$AD:$AD,通讯通路门店!$S:$S,$G142)</f>
        <v>0</v>
      </c>
      <c r="BL142" s="99">
        <f>SUMIFS(通讯通路门店!$AE:$AE,通讯通路门店!$S:$S,$G142)</f>
        <v>0</v>
      </c>
      <c r="BM142" s="99">
        <f>SUMIFS(通讯通路门店!$AF:$AF,通讯通路门店!$S:$S,$G142)</f>
        <v>0</v>
      </c>
      <c r="BN142" s="99">
        <f>SUMIFS(通讯通路门店!$AG:$AG,通讯通路门店!$S:$S,$G142)</f>
        <v>0</v>
      </c>
      <c r="BO142" s="99">
        <f>SUMIFS(通讯通路门店!$AH:$AH,通讯通路门店!$S:$S,$G142)</f>
        <v>0</v>
      </c>
      <c r="BP142" s="99">
        <f>SUMIFS(通讯通路门店!$AI:$AI,通讯通路门店!$S:$S,$G142)</f>
        <v>0</v>
      </c>
      <c r="BQ142" s="83"/>
    </row>
    <row r="143" spans="1:69">
      <c r="A143" s="99" t="str">
        <f>IFERROR(_xlfn.XLOOKUP($G143,通讯通路门店!$S$4:$S$993931,通讯通路门店!$A$4:$A$993931,0,0),"")</f>
        <v/>
      </c>
      <c r="B143" s="99" t="str">
        <f>IFERROR(_xlfn.XLOOKUP($G143,通讯通路门店!$S$4:$S$993931,通讯通路门店!$B$4:$B$993931,0,0),"")</f>
        <v/>
      </c>
      <c r="C143" s="99" t="str">
        <f>IFERROR(_xlfn.XLOOKUP($G143,通讯通路门店!$S$4:$S$993931,通讯通路门店!$C$4:$C$993931,0,0),"")</f>
        <v/>
      </c>
      <c r="D143" s="99" t="str">
        <f>IFERROR(_xlfn.XLOOKUP($G143,通讯通路门店!$S$4:$S$993931,通讯通路门店!$D$4:$D$993931,0,0),"")</f>
        <v/>
      </c>
      <c r="E143" s="83"/>
      <c r="F143" s="83"/>
      <c r="G143" s="101" t="e">
        <v>#N/A</v>
      </c>
      <c r="H143" s="102" t="str">
        <f>IFERROR(_xlfn.XLOOKUP($G143,通讯通路门店!$S$4:$S$993931,通讯通路门店!$R$4:$R$993931,0,0),"")</f>
        <v/>
      </c>
      <c r="I143" s="83"/>
      <c r="J143" s="83"/>
      <c r="K143" s="83"/>
      <c r="L143" s="83"/>
      <c r="M143" s="83"/>
      <c r="N143" s="83"/>
      <c r="O143" s="83"/>
      <c r="P143" s="83"/>
      <c r="Q143" s="83"/>
      <c r="R143" s="83"/>
      <c r="S143" s="83"/>
      <c r="T143" s="83"/>
      <c r="U143" s="99">
        <f>COUNTIF(通讯通路门店!$S:$S,$G143)</f>
        <v>0</v>
      </c>
      <c r="V143" s="99">
        <f>COUNTIFS(通讯通路门店!$S:$S,$G143,通讯通路门店!$J:$J,"综合卖场")</f>
        <v>0</v>
      </c>
      <c r="W143" s="99">
        <f>SUMIFS(通讯通路门店!$AJ:$AJ,通讯通路门店!$S:$S,通讯客户沙盘!$G143)</f>
        <v>0</v>
      </c>
      <c r="X143" s="99">
        <f t="shared" si="10"/>
        <v>0</v>
      </c>
      <c r="Y143" s="99">
        <f>COUNTIFS(通讯通路门店!$S:$S,$G143,通讯通路门店!$J:$J,"荣耀体验店")+COUNTIFS(通讯通路门店!$S:$S,$G143,通讯通路门店!$J:$J,"荣耀授权专卖店")</f>
        <v>0</v>
      </c>
      <c r="Z143" s="99">
        <f>COUNTIFS(通讯通路门店!$S:$S,$G143,通讯通路门店!$J:$J,"VIVO体验店")</f>
        <v>0</v>
      </c>
      <c r="AA143" s="99">
        <f>COUNTIFS(通讯通路门店!$S:$S,$G143,通讯通路门店!$J:$J,"OPPO体验店")</f>
        <v>0</v>
      </c>
      <c r="AB143" s="99">
        <f>COUNTIFS(通讯通路门店!$S:$S,$G143,通讯通路门店!$J:$J,"华为授权体验店")+COUNTIFS(通讯通路门店!$S:$S,$G143,通讯通路门店!$J:$J,"华为堡垒店")</f>
        <v>0</v>
      </c>
      <c r="AC143" s="99">
        <f>COUNTIFS(通讯通路门店!$S:$S,$G143,通讯通路门店!$J:$J,"小米体验店")</f>
        <v>0</v>
      </c>
      <c r="AD143" s="99">
        <f>COUNTIFS(通讯通路门店!$S:$S,$G143,通讯通路门店!$J:$J,"苹果体验店")</f>
        <v>0</v>
      </c>
      <c r="AE143" s="99">
        <f>COUNTIFS(通讯通路门店!$S:$S,$G143,通讯通路门店!$J:$J,"其他品牌专卖店")</f>
        <v>0</v>
      </c>
      <c r="AF143" s="99">
        <f>SUMIFS(通讯通路门店!$BI:$BI,通讯通路门店!$S:$S,$G143)</f>
        <v>0</v>
      </c>
      <c r="AG143" s="99">
        <f>SUMIFS(通讯通路门店!$BH:$BH,通讯通路门店!$S:$S,$G143)</f>
        <v>0</v>
      </c>
      <c r="AH143" s="99">
        <f t="shared" si="11"/>
        <v>0</v>
      </c>
      <c r="AI143" s="99">
        <f>SUMIFS(通讯通路门店!$BB:$BB,通讯通路门店!$S:$S,$G143)</f>
        <v>0</v>
      </c>
      <c r="AJ143" s="99">
        <f>SUMIFS(通讯通路门店!$BE:$BE,通讯通路门店!$S:$S,$G143)</f>
        <v>0</v>
      </c>
      <c r="AK143" s="99">
        <f>SUMIFS(通讯通路门店!$BG:$BG,通讯通路门店!$S:$S,$G143)</f>
        <v>0</v>
      </c>
      <c r="AL143" s="99">
        <f>SUMIFS(通讯通路门店!$BC:$BC,通讯通路门店!$S:$S,$G143)</f>
        <v>0</v>
      </c>
      <c r="AM143" s="99">
        <f>SUMIFS(通讯通路门店!$BD:$BD,通讯通路门店!$S:$S,$G143)</f>
        <v>0</v>
      </c>
      <c r="AN143" s="99">
        <f>SUMIFS(通讯通路门店!$BF:$BF,通讯通路门店!$S:$S,$G143)</f>
        <v>0</v>
      </c>
      <c r="AO143" s="99">
        <f t="shared" si="12"/>
        <v>0</v>
      </c>
      <c r="AP143" s="99">
        <f>SUMIFS(通讯通路门店!$K:$K,通讯通路门店!$S:$S,$G143)</f>
        <v>0</v>
      </c>
      <c r="AQ143" s="83"/>
      <c r="AR143" s="99">
        <f>SUMIFS(通讯通路门店!$T:$T,通讯通路门店!$S:$S,$G143)</f>
        <v>0</v>
      </c>
      <c r="AS143" s="99">
        <f>SUMIFS(通讯通路门店!$U:$U,通讯通路门店!$S:$S,$G143)</f>
        <v>0</v>
      </c>
      <c r="AT143" s="99">
        <f>SUMIFS(通讯通路门店!$V:$V,通讯通路门店!$S:$S,$G143)</f>
        <v>0</v>
      </c>
      <c r="AU143" s="99">
        <f>SUMIFS(通讯通路门店!$W:$W,通讯通路门店!$S:$S,$G143)</f>
        <v>0</v>
      </c>
      <c r="AV143" s="99">
        <f>SUMIFS(通讯通路门店!$Z:$Z,通讯通路门店!$S:$S,$G143)</f>
        <v>0</v>
      </c>
      <c r="AW143" s="99">
        <f>SUMIFS(通讯通路门店!$AB:$AB,通讯通路门店!$S:$S,$G143)</f>
        <v>0</v>
      </c>
      <c r="AX143" s="99">
        <f>SUMIFS(通讯通路门店!$X:$X,通讯通路门店!$S:$S,$G143)</f>
        <v>0</v>
      </c>
      <c r="AY143" s="99">
        <f>SUMIFS(通讯通路门店!$Y:$Y,通讯通路门店!$S:$S,$G143)</f>
        <v>0</v>
      </c>
      <c r="AZ143" s="99">
        <f>SUMIFS(通讯通路门店!$AA:$AA,通讯通路门店!$S:$S,$G143)</f>
        <v>0</v>
      </c>
      <c r="BA143" s="99">
        <f t="shared" si="13"/>
        <v>0</v>
      </c>
      <c r="BB143" s="99">
        <f t="shared" si="14"/>
        <v>0</v>
      </c>
      <c r="BC143" s="99">
        <f>SUMIFS(通讯通路门店!$W:$W,通讯通路门店!$S:$S,$G143,通讯通路门店!$J:$J,"荣耀体验店")+SUMIFS(通讯通路门店!$W:$W,通讯通路门店!$S:$S,$G143,通讯通路门店!$J:$J,"荣耀授权专卖店")</f>
        <v>0</v>
      </c>
      <c r="BD143" s="99">
        <f>SUMIFS(通讯通路门店!$Z:$Z,通讯通路门店!$S:$S,$G143,通讯通路门店!$J:$J,"VIVO体验店")</f>
        <v>0</v>
      </c>
      <c r="BE143" s="99">
        <f>SUMIFS(通讯通路门店!$AB:$AB,通讯通路门店!$S:$S,$G143,通讯通路门店!$J:$J,"OPPO体验店")</f>
        <v>0</v>
      </c>
      <c r="BF143" s="99">
        <f>SUMIFS(通讯通路门店!$X:$X,通讯通路门店!$S:$S,$G143,通讯通路门店!$J:$J,"华为授权体验店")+SUMIFS(通讯通路门店!$AA:$AA,通讯通路门店!$S:$S,$G143,通讯通路门店!$J:$J,"华为堡垒店")</f>
        <v>0</v>
      </c>
      <c r="BG143" s="99">
        <f>SUMIFS(通讯通路门店!$Y:$Y,通讯通路门店!$S:$S,$G143,通讯通路门店!$J:$J,"小米体验店")</f>
        <v>0</v>
      </c>
      <c r="BH143" s="99">
        <f>SUMIFS(通讯通路门店!$AA:$AA,通讯通路门店!$S:$S,$G143,通讯通路门店!$J:$J,"苹果体验店")</f>
        <v>0</v>
      </c>
      <c r="BI143" s="99">
        <f>SUMIFS(通讯通路门店!$K:$K,通讯通路门店!$S:$S,$G143,通讯通路门店!$J:$J,"其他品牌专卖店")</f>
        <v>0</v>
      </c>
      <c r="BJ143" s="99">
        <f>SUMIFS(通讯通路门店!$AC:$AC,通讯通路门店!$S:$S,$G143)</f>
        <v>0</v>
      </c>
      <c r="BK143" s="99">
        <f>SUMIFS(通讯通路门店!$AD:$AD,通讯通路门店!$S:$S,$G143)</f>
        <v>0</v>
      </c>
      <c r="BL143" s="99">
        <f>SUMIFS(通讯通路门店!$AE:$AE,通讯通路门店!$S:$S,$G143)</f>
        <v>0</v>
      </c>
      <c r="BM143" s="99">
        <f>SUMIFS(通讯通路门店!$AF:$AF,通讯通路门店!$S:$S,$G143)</f>
        <v>0</v>
      </c>
      <c r="BN143" s="99">
        <f>SUMIFS(通讯通路门店!$AG:$AG,通讯通路门店!$S:$S,$G143)</f>
        <v>0</v>
      </c>
      <c r="BO143" s="99">
        <f>SUMIFS(通讯通路门店!$AH:$AH,通讯通路门店!$S:$S,$G143)</f>
        <v>0</v>
      </c>
      <c r="BP143" s="99">
        <f>SUMIFS(通讯通路门店!$AI:$AI,通讯通路门店!$S:$S,$G143)</f>
        <v>0</v>
      </c>
      <c r="BQ143" s="83"/>
    </row>
    <row r="144" spans="1:69">
      <c r="A144" s="99" t="str">
        <f>IFERROR(_xlfn.XLOOKUP($G144,通讯通路门店!$S$4:$S$993931,通讯通路门店!$A$4:$A$993931,0,0),"")</f>
        <v/>
      </c>
      <c r="B144" s="99" t="str">
        <f>IFERROR(_xlfn.XLOOKUP($G144,通讯通路门店!$S$4:$S$993931,通讯通路门店!$B$4:$B$993931,0,0),"")</f>
        <v/>
      </c>
      <c r="C144" s="99" t="str">
        <f>IFERROR(_xlfn.XLOOKUP($G144,通讯通路门店!$S$4:$S$993931,通讯通路门店!$C$4:$C$993931,0,0),"")</f>
        <v/>
      </c>
      <c r="D144" s="99" t="str">
        <f>IFERROR(_xlfn.XLOOKUP($G144,通讯通路门店!$S$4:$S$993931,通讯通路门店!$D$4:$D$993931,0,0),"")</f>
        <v/>
      </c>
      <c r="E144" s="83"/>
      <c r="F144" s="83"/>
      <c r="G144" s="101" t="e">
        <v>#N/A</v>
      </c>
      <c r="H144" s="102" t="str">
        <f>IFERROR(_xlfn.XLOOKUP($G144,通讯通路门店!$S$4:$S$993931,通讯通路门店!$R$4:$R$993931,0,0),"")</f>
        <v/>
      </c>
      <c r="I144" s="83"/>
      <c r="J144" s="83"/>
      <c r="K144" s="83"/>
      <c r="L144" s="83"/>
      <c r="M144" s="83"/>
      <c r="N144" s="83"/>
      <c r="O144" s="83"/>
      <c r="P144" s="83"/>
      <c r="Q144" s="83"/>
      <c r="R144" s="83"/>
      <c r="S144" s="83"/>
      <c r="T144" s="83"/>
      <c r="U144" s="99">
        <f>COUNTIF(通讯通路门店!$S:$S,$G144)</f>
        <v>0</v>
      </c>
      <c r="V144" s="99">
        <f>COUNTIFS(通讯通路门店!$S:$S,$G144,通讯通路门店!$J:$J,"综合卖场")</f>
        <v>0</v>
      </c>
      <c r="W144" s="99">
        <f>SUMIFS(通讯通路门店!$AJ:$AJ,通讯通路门店!$S:$S,通讯客户沙盘!$G144)</f>
        <v>0</v>
      </c>
      <c r="X144" s="99">
        <f t="shared" si="10"/>
        <v>0</v>
      </c>
      <c r="Y144" s="99">
        <f>COUNTIFS(通讯通路门店!$S:$S,$G144,通讯通路门店!$J:$J,"荣耀体验店")+COUNTIFS(通讯通路门店!$S:$S,$G144,通讯通路门店!$J:$J,"荣耀授权专卖店")</f>
        <v>0</v>
      </c>
      <c r="Z144" s="99">
        <f>COUNTIFS(通讯通路门店!$S:$S,$G144,通讯通路门店!$J:$J,"VIVO体验店")</f>
        <v>0</v>
      </c>
      <c r="AA144" s="99">
        <f>COUNTIFS(通讯通路门店!$S:$S,$G144,通讯通路门店!$J:$J,"OPPO体验店")</f>
        <v>0</v>
      </c>
      <c r="AB144" s="99">
        <f>COUNTIFS(通讯通路门店!$S:$S,$G144,通讯通路门店!$J:$J,"华为授权体验店")+COUNTIFS(通讯通路门店!$S:$S,$G144,通讯通路门店!$J:$J,"华为堡垒店")</f>
        <v>0</v>
      </c>
      <c r="AC144" s="99">
        <f>COUNTIFS(通讯通路门店!$S:$S,$G144,通讯通路门店!$J:$J,"小米体验店")</f>
        <v>0</v>
      </c>
      <c r="AD144" s="99">
        <f>COUNTIFS(通讯通路门店!$S:$S,$G144,通讯通路门店!$J:$J,"苹果体验店")</f>
        <v>0</v>
      </c>
      <c r="AE144" s="99">
        <f>COUNTIFS(通讯通路门店!$S:$S,$G144,通讯通路门店!$J:$J,"其他品牌专卖店")</f>
        <v>0</v>
      </c>
      <c r="AF144" s="99">
        <f>SUMIFS(通讯通路门店!$BI:$BI,通讯通路门店!$S:$S,$G144)</f>
        <v>0</v>
      </c>
      <c r="AG144" s="99">
        <f>SUMIFS(通讯通路门店!$BH:$BH,通讯通路门店!$S:$S,$G144)</f>
        <v>0</v>
      </c>
      <c r="AH144" s="99">
        <f t="shared" si="11"/>
        <v>0</v>
      </c>
      <c r="AI144" s="99">
        <f>SUMIFS(通讯通路门店!$BB:$BB,通讯通路门店!$S:$S,$G144)</f>
        <v>0</v>
      </c>
      <c r="AJ144" s="99">
        <f>SUMIFS(通讯通路门店!$BE:$BE,通讯通路门店!$S:$S,$G144)</f>
        <v>0</v>
      </c>
      <c r="AK144" s="99">
        <f>SUMIFS(通讯通路门店!$BG:$BG,通讯通路门店!$S:$S,$G144)</f>
        <v>0</v>
      </c>
      <c r="AL144" s="99">
        <f>SUMIFS(通讯通路门店!$BC:$BC,通讯通路门店!$S:$S,$G144)</f>
        <v>0</v>
      </c>
      <c r="AM144" s="99">
        <f>SUMIFS(通讯通路门店!$BD:$BD,通讯通路门店!$S:$S,$G144)</f>
        <v>0</v>
      </c>
      <c r="AN144" s="99">
        <f>SUMIFS(通讯通路门店!$BF:$BF,通讯通路门店!$S:$S,$G144)</f>
        <v>0</v>
      </c>
      <c r="AO144" s="99">
        <f t="shared" si="12"/>
        <v>0</v>
      </c>
      <c r="AP144" s="99">
        <f>SUMIFS(通讯通路门店!$K:$K,通讯通路门店!$S:$S,$G144)</f>
        <v>0</v>
      </c>
      <c r="AQ144" s="83"/>
      <c r="AR144" s="99">
        <f>SUMIFS(通讯通路门店!$T:$T,通讯通路门店!$S:$S,$G144)</f>
        <v>0</v>
      </c>
      <c r="AS144" s="99">
        <f>SUMIFS(通讯通路门店!$U:$U,通讯通路门店!$S:$S,$G144)</f>
        <v>0</v>
      </c>
      <c r="AT144" s="99">
        <f>SUMIFS(通讯通路门店!$V:$V,通讯通路门店!$S:$S,$G144)</f>
        <v>0</v>
      </c>
      <c r="AU144" s="99">
        <f>SUMIFS(通讯通路门店!$W:$W,通讯通路门店!$S:$S,$G144)</f>
        <v>0</v>
      </c>
      <c r="AV144" s="99">
        <f>SUMIFS(通讯通路门店!$Z:$Z,通讯通路门店!$S:$S,$G144)</f>
        <v>0</v>
      </c>
      <c r="AW144" s="99">
        <f>SUMIFS(通讯通路门店!$AB:$AB,通讯通路门店!$S:$S,$G144)</f>
        <v>0</v>
      </c>
      <c r="AX144" s="99">
        <f>SUMIFS(通讯通路门店!$X:$X,通讯通路门店!$S:$S,$G144)</f>
        <v>0</v>
      </c>
      <c r="AY144" s="99">
        <f>SUMIFS(通讯通路门店!$Y:$Y,通讯通路门店!$S:$S,$G144)</f>
        <v>0</v>
      </c>
      <c r="AZ144" s="99">
        <f>SUMIFS(通讯通路门店!$AA:$AA,通讯通路门店!$S:$S,$G144)</f>
        <v>0</v>
      </c>
      <c r="BA144" s="99">
        <f t="shared" si="13"/>
        <v>0</v>
      </c>
      <c r="BB144" s="99">
        <f t="shared" si="14"/>
        <v>0</v>
      </c>
      <c r="BC144" s="99">
        <f>SUMIFS(通讯通路门店!$W:$W,通讯通路门店!$S:$S,$G144,通讯通路门店!$J:$J,"荣耀体验店")+SUMIFS(通讯通路门店!$W:$W,通讯通路门店!$S:$S,$G144,通讯通路门店!$J:$J,"荣耀授权专卖店")</f>
        <v>0</v>
      </c>
      <c r="BD144" s="99">
        <f>SUMIFS(通讯通路门店!$Z:$Z,通讯通路门店!$S:$S,$G144,通讯通路门店!$J:$J,"VIVO体验店")</f>
        <v>0</v>
      </c>
      <c r="BE144" s="99">
        <f>SUMIFS(通讯通路门店!$AB:$AB,通讯通路门店!$S:$S,$G144,通讯通路门店!$J:$J,"OPPO体验店")</f>
        <v>0</v>
      </c>
      <c r="BF144" s="99">
        <f>SUMIFS(通讯通路门店!$X:$X,通讯通路门店!$S:$S,$G144,通讯通路门店!$J:$J,"华为授权体验店")+SUMIFS(通讯通路门店!$AA:$AA,通讯通路门店!$S:$S,$G144,通讯通路门店!$J:$J,"华为堡垒店")</f>
        <v>0</v>
      </c>
      <c r="BG144" s="99">
        <f>SUMIFS(通讯通路门店!$Y:$Y,通讯通路门店!$S:$S,$G144,通讯通路门店!$J:$J,"小米体验店")</f>
        <v>0</v>
      </c>
      <c r="BH144" s="99">
        <f>SUMIFS(通讯通路门店!$AA:$AA,通讯通路门店!$S:$S,$G144,通讯通路门店!$J:$J,"苹果体验店")</f>
        <v>0</v>
      </c>
      <c r="BI144" s="99">
        <f>SUMIFS(通讯通路门店!$K:$K,通讯通路门店!$S:$S,$G144,通讯通路门店!$J:$J,"其他品牌专卖店")</f>
        <v>0</v>
      </c>
      <c r="BJ144" s="99">
        <f>SUMIFS(通讯通路门店!$AC:$AC,通讯通路门店!$S:$S,$G144)</f>
        <v>0</v>
      </c>
      <c r="BK144" s="99">
        <f>SUMIFS(通讯通路门店!$AD:$AD,通讯通路门店!$S:$S,$G144)</f>
        <v>0</v>
      </c>
      <c r="BL144" s="99">
        <f>SUMIFS(通讯通路门店!$AE:$AE,通讯通路门店!$S:$S,$G144)</f>
        <v>0</v>
      </c>
      <c r="BM144" s="99">
        <f>SUMIFS(通讯通路门店!$AF:$AF,通讯通路门店!$S:$S,$G144)</f>
        <v>0</v>
      </c>
      <c r="BN144" s="99">
        <f>SUMIFS(通讯通路门店!$AG:$AG,通讯通路门店!$S:$S,$G144)</f>
        <v>0</v>
      </c>
      <c r="BO144" s="99">
        <f>SUMIFS(通讯通路门店!$AH:$AH,通讯通路门店!$S:$S,$G144)</f>
        <v>0</v>
      </c>
      <c r="BP144" s="99">
        <f>SUMIFS(通讯通路门店!$AI:$AI,通讯通路门店!$S:$S,$G144)</f>
        <v>0</v>
      </c>
      <c r="BQ144" s="83"/>
    </row>
    <row r="145" spans="1:69">
      <c r="A145" s="99" t="str">
        <f>IFERROR(_xlfn.XLOOKUP($G145,通讯通路门店!$S$4:$S$993931,通讯通路门店!$A$4:$A$993931,0,0),"")</f>
        <v/>
      </c>
      <c r="B145" s="99" t="str">
        <f>IFERROR(_xlfn.XLOOKUP($G145,通讯通路门店!$S$4:$S$993931,通讯通路门店!$B$4:$B$993931,0,0),"")</f>
        <v/>
      </c>
      <c r="C145" s="99" t="str">
        <f>IFERROR(_xlfn.XLOOKUP($G145,通讯通路门店!$S$4:$S$993931,通讯通路门店!$C$4:$C$993931,0,0),"")</f>
        <v/>
      </c>
      <c r="D145" s="99" t="str">
        <f>IFERROR(_xlfn.XLOOKUP($G145,通讯通路门店!$S$4:$S$993931,通讯通路门店!$D$4:$D$993931,0,0),"")</f>
        <v/>
      </c>
      <c r="E145" s="83"/>
      <c r="F145" s="83"/>
      <c r="G145" s="101" t="e">
        <v>#N/A</v>
      </c>
      <c r="H145" s="102" t="str">
        <f>IFERROR(_xlfn.XLOOKUP($G145,通讯通路门店!$S$4:$S$993931,通讯通路门店!$R$4:$R$993931,0,0),"")</f>
        <v/>
      </c>
      <c r="I145" s="83"/>
      <c r="J145" s="83"/>
      <c r="K145" s="83"/>
      <c r="L145" s="83"/>
      <c r="M145" s="83"/>
      <c r="N145" s="83"/>
      <c r="O145" s="83"/>
      <c r="P145" s="83"/>
      <c r="Q145" s="83"/>
      <c r="R145" s="83"/>
      <c r="S145" s="83"/>
      <c r="T145" s="83"/>
      <c r="U145" s="99">
        <f>COUNTIF(通讯通路门店!$S:$S,$G145)</f>
        <v>0</v>
      </c>
      <c r="V145" s="99">
        <f>COUNTIFS(通讯通路门店!$S:$S,$G145,通讯通路门店!$J:$J,"综合卖场")</f>
        <v>0</v>
      </c>
      <c r="W145" s="99">
        <f>SUMIFS(通讯通路门店!$AJ:$AJ,通讯通路门店!$S:$S,通讯客户沙盘!$G145)</f>
        <v>0</v>
      </c>
      <c r="X145" s="99">
        <f t="shared" si="10"/>
        <v>0</v>
      </c>
      <c r="Y145" s="99">
        <f>COUNTIFS(通讯通路门店!$S:$S,$G145,通讯通路门店!$J:$J,"荣耀体验店")+COUNTIFS(通讯通路门店!$S:$S,$G145,通讯通路门店!$J:$J,"荣耀授权专卖店")</f>
        <v>0</v>
      </c>
      <c r="Z145" s="99">
        <f>COUNTIFS(通讯通路门店!$S:$S,$G145,通讯通路门店!$J:$J,"VIVO体验店")</f>
        <v>0</v>
      </c>
      <c r="AA145" s="99">
        <f>COUNTIFS(通讯通路门店!$S:$S,$G145,通讯通路门店!$J:$J,"OPPO体验店")</f>
        <v>0</v>
      </c>
      <c r="AB145" s="99">
        <f>COUNTIFS(通讯通路门店!$S:$S,$G145,通讯通路门店!$J:$J,"华为授权体验店")+COUNTIFS(通讯通路门店!$S:$S,$G145,通讯通路门店!$J:$J,"华为堡垒店")</f>
        <v>0</v>
      </c>
      <c r="AC145" s="99">
        <f>COUNTIFS(通讯通路门店!$S:$S,$G145,通讯通路门店!$J:$J,"小米体验店")</f>
        <v>0</v>
      </c>
      <c r="AD145" s="99">
        <f>COUNTIFS(通讯通路门店!$S:$S,$G145,通讯通路门店!$J:$J,"苹果体验店")</f>
        <v>0</v>
      </c>
      <c r="AE145" s="99">
        <f>COUNTIFS(通讯通路门店!$S:$S,$G145,通讯通路门店!$J:$J,"其他品牌专卖店")</f>
        <v>0</v>
      </c>
      <c r="AF145" s="99">
        <f>SUMIFS(通讯通路门店!$BI:$BI,通讯通路门店!$S:$S,$G145)</f>
        <v>0</v>
      </c>
      <c r="AG145" s="99">
        <f>SUMIFS(通讯通路门店!$BH:$BH,通讯通路门店!$S:$S,$G145)</f>
        <v>0</v>
      </c>
      <c r="AH145" s="99">
        <f t="shared" si="11"/>
        <v>0</v>
      </c>
      <c r="AI145" s="99">
        <f>SUMIFS(通讯通路门店!$BB:$BB,通讯通路门店!$S:$S,$G145)</f>
        <v>0</v>
      </c>
      <c r="AJ145" s="99">
        <f>SUMIFS(通讯通路门店!$BE:$BE,通讯通路门店!$S:$S,$G145)</f>
        <v>0</v>
      </c>
      <c r="AK145" s="99">
        <f>SUMIFS(通讯通路门店!$BG:$BG,通讯通路门店!$S:$S,$G145)</f>
        <v>0</v>
      </c>
      <c r="AL145" s="99">
        <f>SUMIFS(通讯通路门店!$BC:$BC,通讯通路门店!$S:$S,$G145)</f>
        <v>0</v>
      </c>
      <c r="AM145" s="99">
        <f>SUMIFS(通讯通路门店!$BD:$BD,通讯通路门店!$S:$S,$G145)</f>
        <v>0</v>
      </c>
      <c r="AN145" s="99">
        <f>SUMIFS(通讯通路门店!$BF:$BF,通讯通路门店!$S:$S,$G145)</f>
        <v>0</v>
      </c>
      <c r="AO145" s="99">
        <f t="shared" si="12"/>
        <v>0</v>
      </c>
      <c r="AP145" s="99">
        <f>SUMIFS(通讯通路门店!$K:$K,通讯通路门店!$S:$S,$G145)</f>
        <v>0</v>
      </c>
      <c r="AQ145" s="83"/>
      <c r="AR145" s="99">
        <f>SUMIFS(通讯通路门店!$T:$T,通讯通路门店!$S:$S,$G145)</f>
        <v>0</v>
      </c>
      <c r="AS145" s="99">
        <f>SUMIFS(通讯通路门店!$U:$U,通讯通路门店!$S:$S,$G145)</f>
        <v>0</v>
      </c>
      <c r="AT145" s="99">
        <f>SUMIFS(通讯通路门店!$V:$V,通讯通路门店!$S:$S,$G145)</f>
        <v>0</v>
      </c>
      <c r="AU145" s="99">
        <f>SUMIFS(通讯通路门店!$W:$W,通讯通路门店!$S:$S,$G145)</f>
        <v>0</v>
      </c>
      <c r="AV145" s="99">
        <f>SUMIFS(通讯通路门店!$Z:$Z,通讯通路门店!$S:$S,$G145)</f>
        <v>0</v>
      </c>
      <c r="AW145" s="99">
        <f>SUMIFS(通讯通路门店!$AB:$AB,通讯通路门店!$S:$S,$G145)</f>
        <v>0</v>
      </c>
      <c r="AX145" s="99">
        <f>SUMIFS(通讯通路门店!$X:$X,通讯通路门店!$S:$S,$G145)</f>
        <v>0</v>
      </c>
      <c r="AY145" s="99">
        <f>SUMIFS(通讯通路门店!$Y:$Y,通讯通路门店!$S:$S,$G145)</f>
        <v>0</v>
      </c>
      <c r="AZ145" s="99">
        <f>SUMIFS(通讯通路门店!$AA:$AA,通讯通路门店!$S:$S,$G145)</f>
        <v>0</v>
      </c>
      <c r="BA145" s="99">
        <f t="shared" si="13"/>
        <v>0</v>
      </c>
      <c r="BB145" s="99">
        <f t="shared" si="14"/>
        <v>0</v>
      </c>
      <c r="BC145" s="99">
        <f>SUMIFS(通讯通路门店!$W:$W,通讯通路门店!$S:$S,$G145,通讯通路门店!$J:$J,"荣耀体验店")+SUMIFS(通讯通路门店!$W:$W,通讯通路门店!$S:$S,$G145,通讯通路门店!$J:$J,"荣耀授权专卖店")</f>
        <v>0</v>
      </c>
      <c r="BD145" s="99">
        <f>SUMIFS(通讯通路门店!$Z:$Z,通讯通路门店!$S:$S,$G145,通讯通路门店!$J:$J,"VIVO体验店")</f>
        <v>0</v>
      </c>
      <c r="BE145" s="99">
        <f>SUMIFS(通讯通路门店!$AB:$AB,通讯通路门店!$S:$S,$G145,通讯通路门店!$J:$J,"OPPO体验店")</f>
        <v>0</v>
      </c>
      <c r="BF145" s="99">
        <f>SUMIFS(通讯通路门店!$X:$X,通讯通路门店!$S:$S,$G145,通讯通路门店!$J:$J,"华为授权体验店")+SUMIFS(通讯通路门店!$AA:$AA,通讯通路门店!$S:$S,$G145,通讯通路门店!$J:$J,"华为堡垒店")</f>
        <v>0</v>
      </c>
      <c r="BG145" s="99">
        <f>SUMIFS(通讯通路门店!$Y:$Y,通讯通路门店!$S:$S,$G145,通讯通路门店!$J:$J,"小米体验店")</f>
        <v>0</v>
      </c>
      <c r="BH145" s="99">
        <f>SUMIFS(通讯通路门店!$AA:$AA,通讯通路门店!$S:$S,$G145,通讯通路门店!$J:$J,"苹果体验店")</f>
        <v>0</v>
      </c>
      <c r="BI145" s="99">
        <f>SUMIFS(通讯通路门店!$K:$K,通讯通路门店!$S:$S,$G145,通讯通路门店!$J:$J,"其他品牌专卖店")</f>
        <v>0</v>
      </c>
      <c r="BJ145" s="99">
        <f>SUMIFS(通讯通路门店!$AC:$AC,通讯通路门店!$S:$S,$G145)</f>
        <v>0</v>
      </c>
      <c r="BK145" s="99">
        <f>SUMIFS(通讯通路门店!$AD:$AD,通讯通路门店!$S:$S,$G145)</f>
        <v>0</v>
      </c>
      <c r="BL145" s="99">
        <f>SUMIFS(通讯通路门店!$AE:$AE,通讯通路门店!$S:$S,$G145)</f>
        <v>0</v>
      </c>
      <c r="BM145" s="99">
        <f>SUMIFS(通讯通路门店!$AF:$AF,通讯通路门店!$S:$S,$G145)</f>
        <v>0</v>
      </c>
      <c r="BN145" s="99">
        <f>SUMIFS(通讯通路门店!$AG:$AG,通讯通路门店!$S:$S,$G145)</f>
        <v>0</v>
      </c>
      <c r="BO145" s="99">
        <f>SUMIFS(通讯通路门店!$AH:$AH,通讯通路门店!$S:$S,$G145)</f>
        <v>0</v>
      </c>
      <c r="BP145" s="99">
        <f>SUMIFS(通讯通路门店!$AI:$AI,通讯通路门店!$S:$S,$G145)</f>
        <v>0</v>
      </c>
      <c r="BQ145" s="83"/>
    </row>
    <row r="146" spans="1:69">
      <c r="A146" s="99" t="str">
        <f>IFERROR(_xlfn.XLOOKUP($G146,通讯通路门店!$S$4:$S$993931,通讯通路门店!$A$4:$A$993931,0,0),"")</f>
        <v/>
      </c>
      <c r="B146" s="99" t="str">
        <f>IFERROR(_xlfn.XLOOKUP($G146,通讯通路门店!$S$4:$S$993931,通讯通路门店!$B$4:$B$993931,0,0),"")</f>
        <v/>
      </c>
      <c r="C146" s="99" t="str">
        <f>IFERROR(_xlfn.XLOOKUP($G146,通讯通路门店!$S$4:$S$993931,通讯通路门店!$C$4:$C$993931,0,0),"")</f>
        <v/>
      </c>
      <c r="D146" s="99" t="str">
        <f>IFERROR(_xlfn.XLOOKUP($G146,通讯通路门店!$S$4:$S$993931,通讯通路门店!$D$4:$D$993931,0,0),"")</f>
        <v/>
      </c>
      <c r="E146" s="83"/>
      <c r="F146" s="83"/>
      <c r="G146" s="101" t="e">
        <v>#N/A</v>
      </c>
      <c r="H146" s="102" t="str">
        <f>IFERROR(_xlfn.XLOOKUP($G146,通讯通路门店!$S$4:$S$993931,通讯通路门店!$R$4:$R$993931,0,0),"")</f>
        <v/>
      </c>
      <c r="I146" s="83"/>
      <c r="J146" s="83"/>
      <c r="K146" s="83"/>
      <c r="L146" s="83"/>
      <c r="M146" s="83"/>
      <c r="N146" s="83"/>
      <c r="O146" s="83"/>
      <c r="P146" s="83"/>
      <c r="Q146" s="83"/>
      <c r="R146" s="83"/>
      <c r="S146" s="83"/>
      <c r="T146" s="83"/>
      <c r="U146" s="99">
        <f>COUNTIF(通讯通路门店!$S:$S,$G146)</f>
        <v>0</v>
      </c>
      <c r="V146" s="99">
        <f>COUNTIFS(通讯通路门店!$S:$S,$G146,通讯通路门店!$J:$J,"综合卖场")</f>
        <v>0</v>
      </c>
      <c r="W146" s="99">
        <f>SUMIFS(通讯通路门店!$AJ:$AJ,通讯通路门店!$S:$S,通讯客户沙盘!$G146)</f>
        <v>0</v>
      </c>
      <c r="X146" s="99">
        <f t="shared" si="10"/>
        <v>0</v>
      </c>
      <c r="Y146" s="99">
        <f>COUNTIFS(通讯通路门店!$S:$S,$G146,通讯通路门店!$J:$J,"荣耀体验店")+COUNTIFS(通讯通路门店!$S:$S,$G146,通讯通路门店!$J:$J,"荣耀授权专卖店")</f>
        <v>0</v>
      </c>
      <c r="Z146" s="99">
        <f>COUNTIFS(通讯通路门店!$S:$S,$G146,通讯通路门店!$J:$J,"VIVO体验店")</f>
        <v>0</v>
      </c>
      <c r="AA146" s="99">
        <f>COUNTIFS(通讯通路门店!$S:$S,$G146,通讯通路门店!$J:$J,"OPPO体验店")</f>
        <v>0</v>
      </c>
      <c r="AB146" s="99">
        <f>COUNTIFS(通讯通路门店!$S:$S,$G146,通讯通路门店!$J:$J,"华为授权体验店")+COUNTIFS(通讯通路门店!$S:$S,$G146,通讯通路门店!$J:$J,"华为堡垒店")</f>
        <v>0</v>
      </c>
      <c r="AC146" s="99">
        <f>COUNTIFS(通讯通路门店!$S:$S,$G146,通讯通路门店!$J:$J,"小米体验店")</f>
        <v>0</v>
      </c>
      <c r="AD146" s="99">
        <f>COUNTIFS(通讯通路门店!$S:$S,$G146,通讯通路门店!$J:$J,"苹果体验店")</f>
        <v>0</v>
      </c>
      <c r="AE146" s="99">
        <f>COUNTIFS(通讯通路门店!$S:$S,$G146,通讯通路门店!$J:$J,"其他品牌专卖店")</f>
        <v>0</v>
      </c>
      <c r="AF146" s="99">
        <f>SUMIFS(通讯通路门店!$BI:$BI,通讯通路门店!$S:$S,$G146)</f>
        <v>0</v>
      </c>
      <c r="AG146" s="99">
        <f>SUMIFS(通讯通路门店!$BH:$BH,通讯通路门店!$S:$S,$G146)</f>
        <v>0</v>
      </c>
      <c r="AH146" s="99">
        <f t="shared" si="11"/>
        <v>0</v>
      </c>
      <c r="AI146" s="99">
        <f>SUMIFS(通讯通路门店!$BB:$BB,通讯通路门店!$S:$S,$G146)</f>
        <v>0</v>
      </c>
      <c r="AJ146" s="99">
        <f>SUMIFS(通讯通路门店!$BE:$BE,通讯通路门店!$S:$S,$G146)</f>
        <v>0</v>
      </c>
      <c r="AK146" s="99">
        <f>SUMIFS(通讯通路门店!$BG:$BG,通讯通路门店!$S:$S,$G146)</f>
        <v>0</v>
      </c>
      <c r="AL146" s="99">
        <f>SUMIFS(通讯通路门店!$BC:$BC,通讯通路门店!$S:$S,$G146)</f>
        <v>0</v>
      </c>
      <c r="AM146" s="99">
        <f>SUMIFS(通讯通路门店!$BD:$BD,通讯通路门店!$S:$S,$G146)</f>
        <v>0</v>
      </c>
      <c r="AN146" s="99">
        <f>SUMIFS(通讯通路门店!$BF:$BF,通讯通路门店!$S:$S,$G146)</f>
        <v>0</v>
      </c>
      <c r="AO146" s="99">
        <f t="shared" si="12"/>
        <v>0</v>
      </c>
      <c r="AP146" s="99">
        <f>SUMIFS(通讯通路门店!$K:$K,通讯通路门店!$S:$S,$G146)</f>
        <v>0</v>
      </c>
      <c r="AQ146" s="83"/>
      <c r="AR146" s="99">
        <f>SUMIFS(通讯通路门店!$T:$T,通讯通路门店!$S:$S,$G146)</f>
        <v>0</v>
      </c>
      <c r="AS146" s="99">
        <f>SUMIFS(通讯通路门店!$U:$U,通讯通路门店!$S:$S,$G146)</f>
        <v>0</v>
      </c>
      <c r="AT146" s="99">
        <f>SUMIFS(通讯通路门店!$V:$V,通讯通路门店!$S:$S,$G146)</f>
        <v>0</v>
      </c>
      <c r="AU146" s="99">
        <f>SUMIFS(通讯通路门店!$W:$W,通讯通路门店!$S:$S,$G146)</f>
        <v>0</v>
      </c>
      <c r="AV146" s="99">
        <f>SUMIFS(通讯通路门店!$Z:$Z,通讯通路门店!$S:$S,$G146)</f>
        <v>0</v>
      </c>
      <c r="AW146" s="99">
        <f>SUMIFS(通讯通路门店!$AB:$AB,通讯通路门店!$S:$S,$G146)</f>
        <v>0</v>
      </c>
      <c r="AX146" s="99">
        <f>SUMIFS(通讯通路门店!$X:$X,通讯通路门店!$S:$S,$G146)</f>
        <v>0</v>
      </c>
      <c r="AY146" s="99">
        <f>SUMIFS(通讯通路门店!$Y:$Y,通讯通路门店!$S:$S,$G146)</f>
        <v>0</v>
      </c>
      <c r="AZ146" s="99">
        <f>SUMIFS(通讯通路门店!$AA:$AA,通讯通路门店!$S:$S,$G146)</f>
        <v>0</v>
      </c>
      <c r="BA146" s="99">
        <f t="shared" si="13"/>
        <v>0</v>
      </c>
      <c r="BB146" s="99">
        <f t="shared" si="14"/>
        <v>0</v>
      </c>
      <c r="BC146" s="99">
        <f>SUMIFS(通讯通路门店!$W:$W,通讯通路门店!$S:$S,$G146,通讯通路门店!$J:$J,"荣耀体验店")+SUMIFS(通讯通路门店!$W:$W,通讯通路门店!$S:$S,$G146,通讯通路门店!$J:$J,"荣耀授权专卖店")</f>
        <v>0</v>
      </c>
      <c r="BD146" s="99">
        <f>SUMIFS(通讯通路门店!$Z:$Z,通讯通路门店!$S:$S,$G146,通讯通路门店!$J:$J,"VIVO体验店")</f>
        <v>0</v>
      </c>
      <c r="BE146" s="99">
        <f>SUMIFS(通讯通路门店!$AB:$AB,通讯通路门店!$S:$S,$G146,通讯通路门店!$J:$J,"OPPO体验店")</f>
        <v>0</v>
      </c>
      <c r="BF146" s="99">
        <f>SUMIFS(通讯通路门店!$X:$X,通讯通路门店!$S:$S,$G146,通讯通路门店!$J:$J,"华为授权体验店")+SUMIFS(通讯通路门店!$AA:$AA,通讯通路门店!$S:$S,$G146,通讯通路门店!$J:$J,"华为堡垒店")</f>
        <v>0</v>
      </c>
      <c r="BG146" s="99">
        <f>SUMIFS(通讯通路门店!$Y:$Y,通讯通路门店!$S:$S,$G146,通讯通路门店!$J:$J,"小米体验店")</f>
        <v>0</v>
      </c>
      <c r="BH146" s="99">
        <f>SUMIFS(通讯通路门店!$AA:$AA,通讯通路门店!$S:$S,$G146,通讯通路门店!$J:$J,"苹果体验店")</f>
        <v>0</v>
      </c>
      <c r="BI146" s="99">
        <f>SUMIFS(通讯通路门店!$K:$K,通讯通路门店!$S:$S,$G146,通讯通路门店!$J:$J,"其他品牌专卖店")</f>
        <v>0</v>
      </c>
      <c r="BJ146" s="99">
        <f>SUMIFS(通讯通路门店!$AC:$AC,通讯通路门店!$S:$S,$G146)</f>
        <v>0</v>
      </c>
      <c r="BK146" s="99">
        <f>SUMIFS(通讯通路门店!$AD:$AD,通讯通路门店!$S:$S,$G146)</f>
        <v>0</v>
      </c>
      <c r="BL146" s="99">
        <f>SUMIFS(通讯通路门店!$AE:$AE,通讯通路门店!$S:$S,$G146)</f>
        <v>0</v>
      </c>
      <c r="BM146" s="99">
        <f>SUMIFS(通讯通路门店!$AF:$AF,通讯通路门店!$S:$S,$G146)</f>
        <v>0</v>
      </c>
      <c r="BN146" s="99">
        <f>SUMIFS(通讯通路门店!$AG:$AG,通讯通路门店!$S:$S,$G146)</f>
        <v>0</v>
      </c>
      <c r="BO146" s="99">
        <f>SUMIFS(通讯通路门店!$AH:$AH,通讯通路门店!$S:$S,$G146)</f>
        <v>0</v>
      </c>
      <c r="BP146" s="99">
        <f>SUMIFS(通讯通路门店!$AI:$AI,通讯通路门店!$S:$S,$G146)</f>
        <v>0</v>
      </c>
      <c r="BQ146" s="83"/>
    </row>
    <row r="147" spans="1:69">
      <c r="A147" s="99" t="str">
        <f>IFERROR(_xlfn.XLOOKUP($G147,通讯通路门店!$S$4:$S$993931,通讯通路门店!$A$4:$A$993931,0,0),"")</f>
        <v/>
      </c>
      <c r="B147" s="99" t="str">
        <f>IFERROR(_xlfn.XLOOKUP($G147,通讯通路门店!$S$4:$S$993931,通讯通路门店!$B$4:$B$993931,0,0),"")</f>
        <v/>
      </c>
      <c r="C147" s="99" t="str">
        <f>IFERROR(_xlfn.XLOOKUP($G147,通讯通路门店!$S$4:$S$993931,通讯通路门店!$C$4:$C$993931,0,0),"")</f>
        <v/>
      </c>
      <c r="D147" s="99" t="str">
        <f>IFERROR(_xlfn.XLOOKUP($G147,通讯通路门店!$S$4:$S$993931,通讯通路门店!$D$4:$D$993931,0,0),"")</f>
        <v/>
      </c>
      <c r="E147" s="83"/>
      <c r="F147" s="83"/>
      <c r="G147" s="101" t="e">
        <v>#N/A</v>
      </c>
      <c r="H147" s="102" t="str">
        <f>IFERROR(_xlfn.XLOOKUP($G147,通讯通路门店!$S$4:$S$993931,通讯通路门店!$R$4:$R$993931,0,0),"")</f>
        <v/>
      </c>
      <c r="I147" s="83"/>
      <c r="J147" s="83"/>
      <c r="K147" s="83"/>
      <c r="L147" s="83"/>
      <c r="M147" s="83"/>
      <c r="N147" s="83"/>
      <c r="O147" s="83"/>
      <c r="P147" s="83"/>
      <c r="Q147" s="83"/>
      <c r="R147" s="83"/>
      <c r="S147" s="83"/>
      <c r="T147" s="83"/>
      <c r="U147" s="99">
        <f>COUNTIF(通讯通路门店!$S:$S,$G147)</f>
        <v>0</v>
      </c>
      <c r="V147" s="99">
        <f>COUNTIFS(通讯通路门店!$S:$S,$G147,通讯通路门店!$J:$J,"综合卖场")</f>
        <v>0</v>
      </c>
      <c r="W147" s="99">
        <f>SUMIFS(通讯通路门店!$AJ:$AJ,通讯通路门店!$S:$S,通讯客户沙盘!$G147)</f>
        <v>0</v>
      </c>
      <c r="X147" s="99">
        <f t="shared" si="10"/>
        <v>0</v>
      </c>
      <c r="Y147" s="99">
        <f>COUNTIFS(通讯通路门店!$S:$S,$G147,通讯通路门店!$J:$J,"荣耀体验店")+COUNTIFS(通讯通路门店!$S:$S,$G147,通讯通路门店!$J:$J,"荣耀授权专卖店")</f>
        <v>0</v>
      </c>
      <c r="Z147" s="99">
        <f>COUNTIFS(通讯通路门店!$S:$S,$G147,通讯通路门店!$J:$J,"VIVO体验店")</f>
        <v>0</v>
      </c>
      <c r="AA147" s="99">
        <f>COUNTIFS(通讯通路门店!$S:$S,$G147,通讯通路门店!$J:$J,"OPPO体验店")</f>
        <v>0</v>
      </c>
      <c r="AB147" s="99">
        <f>COUNTIFS(通讯通路门店!$S:$S,$G147,通讯通路门店!$J:$J,"华为授权体验店")+COUNTIFS(通讯通路门店!$S:$S,$G147,通讯通路门店!$J:$J,"华为堡垒店")</f>
        <v>0</v>
      </c>
      <c r="AC147" s="99">
        <f>COUNTIFS(通讯通路门店!$S:$S,$G147,通讯通路门店!$J:$J,"小米体验店")</f>
        <v>0</v>
      </c>
      <c r="AD147" s="99">
        <f>COUNTIFS(通讯通路门店!$S:$S,$G147,通讯通路门店!$J:$J,"苹果体验店")</f>
        <v>0</v>
      </c>
      <c r="AE147" s="99">
        <f>COUNTIFS(通讯通路门店!$S:$S,$G147,通讯通路门店!$J:$J,"其他品牌专卖店")</f>
        <v>0</v>
      </c>
      <c r="AF147" s="99">
        <f>SUMIFS(通讯通路门店!$BI:$BI,通讯通路门店!$S:$S,$G147)</f>
        <v>0</v>
      </c>
      <c r="AG147" s="99">
        <f>SUMIFS(通讯通路门店!$BH:$BH,通讯通路门店!$S:$S,$G147)</f>
        <v>0</v>
      </c>
      <c r="AH147" s="99">
        <f t="shared" si="11"/>
        <v>0</v>
      </c>
      <c r="AI147" s="99">
        <f>SUMIFS(通讯通路门店!$BB:$BB,通讯通路门店!$S:$S,$G147)</f>
        <v>0</v>
      </c>
      <c r="AJ147" s="99">
        <f>SUMIFS(通讯通路门店!$BE:$BE,通讯通路门店!$S:$S,$G147)</f>
        <v>0</v>
      </c>
      <c r="AK147" s="99">
        <f>SUMIFS(通讯通路门店!$BG:$BG,通讯通路门店!$S:$S,$G147)</f>
        <v>0</v>
      </c>
      <c r="AL147" s="99">
        <f>SUMIFS(通讯通路门店!$BC:$BC,通讯通路门店!$S:$S,$G147)</f>
        <v>0</v>
      </c>
      <c r="AM147" s="99">
        <f>SUMIFS(通讯通路门店!$BD:$BD,通讯通路门店!$S:$S,$G147)</f>
        <v>0</v>
      </c>
      <c r="AN147" s="99">
        <f>SUMIFS(通讯通路门店!$BF:$BF,通讯通路门店!$S:$S,$G147)</f>
        <v>0</v>
      </c>
      <c r="AO147" s="99">
        <f t="shared" si="12"/>
        <v>0</v>
      </c>
      <c r="AP147" s="99">
        <f>SUMIFS(通讯通路门店!$K:$K,通讯通路门店!$S:$S,$G147)</f>
        <v>0</v>
      </c>
      <c r="AQ147" s="83"/>
      <c r="AR147" s="99">
        <f>SUMIFS(通讯通路门店!$T:$T,通讯通路门店!$S:$S,$G147)</f>
        <v>0</v>
      </c>
      <c r="AS147" s="99">
        <f>SUMIFS(通讯通路门店!$U:$U,通讯通路门店!$S:$S,$G147)</f>
        <v>0</v>
      </c>
      <c r="AT147" s="99">
        <f>SUMIFS(通讯通路门店!$V:$V,通讯通路门店!$S:$S,$G147)</f>
        <v>0</v>
      </c>
      <c r="AU147" s="99">
        <f>SUMIFS(通讯通路门店!$W:$W,通讯通路门店!$S:$S,$G147)</f>
        <v>0</v>
      </c>
      <c r="AV147" s="99">
        <f>SUMIFS(通讯通路门店!$Z:$Z,通讯通路门店!$S:$S,$G147)</f>
        <v>0</v>
      </c>
      <c r="AW147" s="99">
        <f>SUMIFS(通讯通路门店!$AB:$AB,通讯通路门店!$S:$S,$G147)</f>
        <v>0</v>
      </c>
      <c r="AX147" s="99">
        <f>SUMIFS(通讯通路门店!$X:$X,通讯通路门店!$S:$S,$G147)</f>
        <v>0</v>
      </c>
      <c r="AY147" s="99">
        <f>SUMIFS(通讯通路门店!$Y:$Y,通讯通路门店!$S:$S,$G147)</f>
        <v>0</v>
      </c>
      <c r="AZ147" s="99">
        <f>SUMIFS(通讯通路门店!$AA:$AA,通讯通路门店!$S:$S,$G147)</f>
        <v>0</v>
      </c>
      <c r="BA147" s="99">
        <f t="shared" si="13"/>
        <v>0</v>
      </c>
      <c r="BB147" s="99">
        <f t="shared" si="14"/>
        <v>0</v>
      </c>
      <c r="BC147" s="99">
        <f>SUMIFS(通讯通路门店!$W:$W,通讯通路门店!$S:$S,$G147,通讯通路门店!$J:$J,"荣耀体验店")+SUMIFS(通讯通路门店!$W:$W,通讯通路门店!$S:$S,$G147,通讯通路门店!$J:$J,"荣耀授权专卖店")</f>
        <v>0</v>
      </c>
      <c r="BD147" s="99">
        <f>SUMIFS(通讯通路门店!$Z:$Z,通讯通路门店!$S:$S,$G147,通讯通路门店!$J:$J,"VIVO体验店")</f>
        <v>0</v>
      </c>
      <c r="BE147" s="99">
        <f>SUMIFS(通讯通路门店!$AB:$AB,通讯通路门店!$S:$S,$G147,通讯通路门店!$J:$J,"OPPO体验店")</f>
        <v>0</v>
      </c>
      <c r="BF147" s="99">
        <f>SUMIFS(通讯通路门店!$X:$X,通讯通路门店!$S:$S,$G147,通讯通路门店!$J:$J,"华为授权体验店")+SUMIFS(通讯通路门店!$AA:$AA,通讯通路门店!$S:$S,$G147,通讯通路门店!$J:$J,"华为堡垒店")</f>
        <v>0</v>
      </c>
      <c r="BG147" s="99">
        <f>SUMIFS(通讯通路门店!$Y:$Y,通讯通路门店!$S:$S,$G147,通讯通路门店!$J:$J,"小米体验店")</f>
        <v>0</v>
      </c>
      <c r="BH147" s="99">
        <f>SUMIFS(通讯通路门店!$AA:$AA,通讯通路门店!$S:$S,$G147,通讯通路门店!$J:$J,"苹果体验店")</f>
        <v>0</v>
      </c>
      <c r="BI147" s="99">
        <f>SUMIFS(通讯通路门店!$K:$K,通讯通路门店!$S:$S,$G147,通讯通路门店!$J:$J,"其他品牌专卖店")</f>
        <v>0</v>
      </c>
      <c r="BJ147" s="99">
        <f>SUMIFS(通讯通路门店!$AC:$AC,通讯通路门店!$S:$S,$G147)</f>
        <v>0</v>
      </c>
      <c r="BK147" s="99">
        <f>SUMIFS(通讯通路门店!$AD:$AD,通讯通路门店!$S:$S,$G147)</f>
        <v>0</v>
      </c>
      <c r="BL147" s="99">
        <f>SUMIFS(通讯通路门店!$AE:$AE,通讯通路门店!$S:$S,$G147)</f>
        <v>0</v>
      </c>
      <c r="BM147" s="99">
        <f>SUMIFS(通讯通路门店!$AF:$AF,通讯通路门店!$S:$S,$G147)</f>
        <v>0</v>
      </c>
      <c r="BN147" s="99">
        <f>SUMIFS(通讯通路门店!$AG:$AG,通讯通路门店!$S:$S,$G147)</f>
        <v>0</v>
      </c>
      <c r="BO147" s="99">
        <f>SUMIFS(通讯通路门店!$AH:$AH,通讯通路门店!$S:$S,$G147)</f>
        <v>0</v>
      </c>
      <c r="BP147" s="99">
        <f>SUMIFS(通讯通路门店!$AI:$AI,通讯通路门店!$S:$S,$G147)</f>
        <v>0</v>
      </c>
      <c r="BQ147" s="83"/>
    </row>
    <row r="148" spans="1:69">
      <c r="A148" s="99" t="str">
        <f>IFERROR(_xlfn.XLOOKUP($G148,通讯通路门店!$S$4:$S$993931,通讯通路门店!$A$4:$A$993931,0,0),"")</f>
        <v/>
      </c>
      <c r="B148" s="99" t="str">
        <f>IFERROR(_xlfn.XLOOKUP($G148,通讯通路门店!$S$4:$S$993931,通讯通路门店!$B$4:$B$993931,0,0),"")</f>
        <v/>
      </c>
      <c r="C148" s="99" t="str">
        <f>IFERROR(_xlfn.XLOOKUP($G148,通讯通路门店!$S$4:$S$993931,通讯通路门店!$C$4:$C$993931,0,0),"")</f>
        <v/>
      </c>
      <c r="D148" s="99" t="str">
        <f>IFERROR(_xlfn.XLOOKUP($G148,通讯通路门店!$S$4:$S$993931,通讯通路门店!$D$4:$D$993931,0,0),"")</f>
        <v/>
      </c>
      <c r="E148" s="83"/>
      <c r="F148" s="83"/>
      <c r="G148" s="101" t="e">
        <v>#N/A</v>
      </c>
      <c r="H148" s="102" t="str">
        <f>IFERROR(_xlfn.XLOOKUP($G148,通讯通路门店!$S$4:$S$993931,通讯通路门店!$R$4:$R$993931,0,0),"")</f>
        <v/>
      </c>
      <c r="I148" s="83"/>
      <c r="J148" s="83"/>
      <c r="K148" s="83"/>
      <c r="L148" s="83"/>
      <c r="M148" s="83"/>
      <c r="N148" s="83"/>
      <c r="O148" s="83"/>
      <c r="P148" s="83"/>
      <c r="Q148" s="83"/>
      <c r="R148" s="83"/>
      <c r="S148" s="83"/>
      <c r="T148" s="83"/>
      <c r="U148" s="99">
        <f>COUNTIF(通讯通路门店!$S:$S,$G148)</f>
        <v>0</v>
      </c>
      <c r="V148" s="99">
        <f>COUNTIFS(通讯通路门店!$S:$S,$G148,通讯通路门店!$J:$J,"综合卖场")</f>
        <v>0</v>
      </c>
      <c r="W148" s="99">
        <f>SUMIFS(通讯通路门店!$AJ:$AJ,通讯通路门店!$S:$S,通讯客户沙盘!$G148)</f>
        <v>0</v>
      </c>
      <c r="X148" s="99">
        <f t="shared" si="10"/>
        <v>0</v>
      </c>
      <c r="Y148" s="99">
        <f>COUNTIFS(通讯通路门店!$S:$S,$G148,通讯通路门店!$J:$J,"荣耀体验店")+COUNTIFS(通讯通路门店!$S:$S,$G148,通讯通路门店!$J:$J,"荣耀授权专卖店")</f>
        <v>0</v>
      </c>
      <c r="Z148" s="99">
        <f>COUNTIFS(通讯通路门店!$S:$S,$G148,通讯通路门店!$J:$J,"VIVO体验店")</f>
        <v>0</v>
      </c>
      <c r="AA148" s="99">
        <f>COUNTIFS(通讯通路门店!$S:$S,$G148,通讯通路门店!$J:$J,"OPPO体验店")</f>
        <v>0</v>
      </c>
      <c r="AB148" s="99">
        <f>COUNTIFS(通讯通路门店!$S:$S,$G148,通讯通路门店!$J:$J,"华为授权体验店")+COUNTIFS(通讯通路门店!$S:$S,$G148,通讯通路门店!$J:$J,"华为堡垒店")</f>
        <v>0</v>
      </c>
      <c r="AC148" s="99">
        <f>COUNTIFS(通讯通路门店!$S:$S,$G148,通讯通路门店!$J:$J,"小米体验店")</f>
        <v>0</v>
      </c>
      <c r="AD148" s="99">
        <f>COUNTIFS(通讯通路门店!$S:$S,$G148,通讯通路门店!$J:$J,"苹果体验店")</f>
        <v>0</v>
      </c>
      <c r="AE148" s="99">
        <f>COUNTIFS(通讯通路门店!$S:$S,$G148,通讯通路门店!$J:$J,"其他品牌专卖店")</f>
        <v>0</v>
      </c>
      <c r="AF148" s="99">
        <f>SUMIFS(通讯通路门店!$BI:$BI,通讯通路门店!$S:$S,$G148)</f>
        <v>0</v>
      </c>
      <c r="AG148" s="99">
        <f>SUMIFS(通讯通路门店!$BH:$BH,通讯通路门店!$S:$S,$G148)</f>
        <v>0</v>
      </c>
      <c r="AH148" s="99">
        <f t="shared" si="11"/>
        <v>0</v>
      </c>
      <c r="AI148" s="99">
        <f>SUMIFS(通讯通路门店!$BB:$BB,通讯通路门店!$S:$S,$G148)</f>
        <v>0</v>
      </c>
      <c r="AJ148" s="99">
        <f>SUMIFS(通讯通路门店!$BE:$BE,通讯通路门店!$S:$S,$G148)</f>
        <v>0</v>
      </c>
      <c r="AK148" s="99">
        <f>SUMIFS(通讯通路门店!$BG:$BG,通讯通路门店!$S:$S,$G148)</f>
        <v>0</v>
      </c>
      <c r="AL148" s="99">
        <f>SUMIFS(通讯通路门店!$BC:$BC,通讯通路门店!$S:$S,$G148)</f>
        <v>0</v>
      </c>
      <c r="AM148" s="99">
        <f>SUMIFS(通讯通路门店!$BD:$BD,通讯通路门店!$S:$S,$G148)</f>
        <v>0</v>
      </c>
      <c r="AN148" s="99">
        <f>SUMIFS(通讯通路门店!$BF:$BF,通讯通路门店!$S:$S,$G148)</f>
        <v>0</v>
      </c>
      <c r="AO148" s="99">
        <f t="shared" si="12"/>
        <v>0</v>
      </c>
      <c r="AP148" s="99">
        <f>SUMIFS(通讯通路门店!$K:$K,通讯通路门店!$S:$S,$G148)</f>
        <v>0</v>
      </c>
      <c r="AQ148" s="83"/>
      <c r="AR148" s="99">
        <f>SUMIFS(通讯通路门店!$T:$T,通讯通路门店!$S:$S,$G148)</f>
        <v>0</v>
      </c>
      <c r="AS148" s="99">
        <f>SUMIFS(通讯通路门店!$U:$U,通讯通路门店!$S:$S,$G148)</f>
        <v>0</v>
      </c>
      <c r="AT148" s="99">
        <f>SUMIFS(通讯通路门店!$V:$V,通讯通路门店!$S:$S,$G148)</f>
        <v>0</v>
      </c>
      <c r="AU148" s="99">
        <f>SUMIFS(通讯通路门店!$W:$W,通讯通路门店!$S:$S,$G148)</f>
        <v>0</v>
      </c>
      <c r="AV148" s="99">
        <f>SUMIFS(通讯通路门店!$Z:$Z,通讯通路门店!$S:$S,$G148)</f>
        <v>0</v>
      </c>
      <c r="AW148" s="99">
        <f>SUMIFS(通讯通路门店!$AB:$AB,通讯通路门店!$S:$S,$G148)</f>
        <v>0</v>
      </c>
      <c r="AX148" s="99">
        <f>SUMIFS(通讯通路门店!$X:$X,通讯通路门店!$S:$S,$G148)</f>
        <v>0</v>
      </c>
      <c r="AY148" s="99">
        <f>SUMIFS(通讯通路门店!$Y:$Y,通讯通路门店!$S:$S,$G148)</f>
        <v>0</v>
      </c>
      <c r="AZ148" s="99">
        <f>SUMIFS(通讯通路门店!$AA:$AA,通讯通路门店!$S:$S,$G148)</f>
        <v>0</v>
      </c>
      <c r="BA148" s="99">
        <f t="shared" si="13"/>
        <v>0</v>
      </c>
      <c r="BB148" s="99">
        <f t="shared" si="14"/>
        <v>0</v>
      </c>
      <c r="BC148" s="99">
        <f>SUMIFS(通讯通路门店!$W:$W,通讯通路门店!$S:$S,$G148,通讯通路门店!$J:$J,"荣耀体验店")+SUMIFS(通讯通路门店!$W:$W,通讯通路门店!$S:$S,$G148,通讯通路门店!$J:$J,"荣耀授权专卖店")</f>
        <v>0</v>
      </c>
      <c r="BD148" s="99">
        <f>SUMIFS(通讯通路门店!$Z:$Z,通讯通路门店!$S:$S,$G148,通讯通路门店!$J:$J,"VIVO体验店")</f>
        <v>0</v>
      </c>
      <c r="BE148" s="99">
        <f>SUMIFS(通讯通路门店!$AB:$AB,通讯通路门店!$S:$S,$G148,通讯通路门店!$J:$J,"OPPO体验店")</f>
        <v>0</v>
      </c>
      <c r="BF148" s="99">
        <f>SUMIFS(通讯通路门店!$X:$X,通讯通路门店!$S:$S,$G148,通讯通路门店!$J:$J,"华为授权体验店")+SUMIFS(通讯通路门店!$AA:$AA,通讯通路门店!$S:$S,$G148,通讯通路门店!$J:$J,"华为堡垒店")</f>
        <v>0</v>
      </c>
      <c r="BG148" s="99">
        <f>SUMIFS(通讯通路门店!$Y:$Y,通讯通路门店!$S:$S,$G148,通讯通路门店!$J:$J,"小米体验店")</f>
        <v>0</v>
      </c>
      <c r="BH148" s="99">
        <f>SUMIFS(通讯通路门店!$AA:$AA,通讯通路门店!$S:$S,$G148,通讯通路门店!$J:$J,"苹果体验店")</f>
        <v>0</v>
      </c>
      <c r="BI148" s="99">
        <f>SUMIFS(通讯通路门店!$K:$K,通讯通路门店!$S:$S,$G148,通讯通路门店!$J:$J,"其他品牌专卖店")</f>
        <v>0</v>
      </c>
      <c r="BJ148" s="99">
        <f>SUMIFS(通讯通路门店!$AC:$AC,通讯通路门店!$S:$S,$G148)</f>
        <v>0</v>
      </c>
      <c r="BK148" s="99">
        <f>SUMIFS(通讯通路门店!$AD:$AD,通讯通路门店!$S:$S,$G148)</f>
        <v>0</v>
      </c>
      <c r="BL148" s="99">
        <f>SUMIFS(通讯通路门店!$AE:$AE,通讯通路门店!$S:$S,$G148)</f>
        <v>0</v>
      </c>
      <c r="BM148" s="99">
        <f>SUMIFS(通讯通路门店!$AF:$AF,通讯通路门店!$S:$S,$G148)</f>
        <v>0</v>
      </c>
      <c r="BN148" s="99">
        <f>SUMIFS(通讯通路门店!$AG:$AG,通讯通路门店!$S:$S,$G148)</f>
        <v>0</v>
      </c>
      <c r="BO148" s="99">
        <f>SUMIFS(通讯通路门店!$AH:$AH,通讯通路门店!$S:$S,$G148)</f>
        <v>0</v>
      </c>
      <c r="BP148" s="99">
        <f>SUMIFS(通讯通路门店!$AI:$AI,通讯通路门店!$S:$S,$G148)</f>
        <v>0</v>
      </c>
      <c r="BQ148" s="83"/>
    </row>
    <row r="149" spans="1:69">
      <c r="A149" s="99" t="str">
        <f>IFERROR(_xlfn.XLOOKUP($G149,通讯通路门店!$S$4:$S$993931,通讯通路门店!$A$4:$A$993931,0,0),"")</f>
        <v/>
      </c>
      <c r="B149" s="99" t="str">
        <f>IFERROR(_xlfn.XLOOKUP($G149,通讯通路门店!$S$4:$S$993931,通讯通路门店!$B$4:$B$993931,0,0),"")</f>
        <v/>
      </c>
      <c r="C149" s="99" t="str">
        <f>IFERROR(_xlfn.XLOOKUP($G149,通讯通路门店!$S$4:$S$993931,通讯通路门店!$C$4:$C$993931,0,0),"")</f>
        <v/>
      </c>
      <c r="D149" s="99" t="str">
        <f>IFERROR(_xlfn.XLOOKUP($G149,通讯通路门店!$S$4:$S$993931,通讯通路门店!$D$4:$D$993931,0,0),"")</f>
        <v/>
      </c>
      <c r="E149" s="83"/>
      <c r="F149" s="83"/>
      <c r="G149" s="101" t="e">
        <v>#N/A</v>
      </c>
      <c r="H149" s="102" t="str">
        <f>IFERROR(_xlfn.XLOOKUP($G149,通讯通路门店!$S$4:$S$993931,通讯通路门店!$R$4:$R$993931,0,0),"")</f>
        <v/>
      </c>
      <c r="I149" s="83"/>
      <c r="J149" s="83"/>
      <c r="K149" s="83"/>
      <c r="L149" s="83"/>
      <c r="M149" s="83"/>
      <c r="N149" s="83"/>
      <c r="O149" s="83"/>
      <c r="P149" s="83"/>
      <c r="Q149" s="83"/>
      <c r="R149" s="83"/>
      <c r="S149" s="83"/>
      <c r="T149" s="83"/>
      <c r="U149" s="99">
        <f>COUNTIF(通讯通路门店!$S:$S,$G149)</f>
        <v>0</v>
      </c>
      <c r="V149" s="99">
        <f>COUNTIFS(通讯通路门店!$S:$S,$G149,通讯通路门店!$J:$J,"综合卖场")</f>
        <v>0</v>
      </c>
      <c r="W149" s="99">
        <f>SUMIFS(通讯通路门店!$AJ:$AJ,通讯通路门店!$S:$S,通讯客户沙盘!$G149)</f>
        <v>0</v>
      </c>
      <c r="X149" s="99">
        <f t="shared" si="10"/>
        <v>0</v>
      </c>
      <c r="Y149" s="99">
        <f>COUNTIFS(通讯通路门店!$S:$S,$G149,通讯通路门店!$J:$J,"荣耀体验店")+COUNTIFS(通讯通路门店!$S:$S,$G149,通讯通路门店!$J:$J,"荣耀授权专卖店")</f>
        <v>0</v>
      </c>
      <c r="Z149" s="99">
        <f>COUNTIFS(通讯通路门店!$S:$S,$G149,通讯通路门店!$J:$J,"VIVO体验店")</f>
        <v>0</v>
      </c>
      <c r="AA149" s="99">
        <f>COUNTIFS(通讯通路门店!$S:$S,$G149,通讯通路门店!$J:$J,"OPPO体验店")</f>
        <v>0</v>
      </c>
      <c r="AB149" s="99">
        <f>COUNTIFS(通讯通路门店!$S:$S,$G149,通讯通路门店!$J:$J,"华为授权体验店")+COUNTIFS(通讯通路门店!$S:$S,$G149,通讯通路门店!$J:$J,"华为堡垒店")</f>
        <v>0</v>
      </c>
      <c r="AC149" s="99">
        <f>COUNTIFS(通讯通路门店!$S:$S,$G149,通讯通路门店!$J:$J,"小米体验店")</f>
        <v>0</v>
      </c>
      <c r="AD149" s="99">
        <f>COUNTIFS(通讯通路门店!$S:$S,$G149,通讯通路门店!$J:$J,"苹果体验店")</f>
        <v>0</v>
      </c>
      <c r="AE149" s="99">
        <f>COUNTIFS(通讯通路门店!$S:$S,$G149,通讯通路门店!$J:$J,"其他品牌专卖店")</f>
        <v>0</v>
      </c>
      <c r="AF149" s="99">
        <f>SUMIFS(通讯通路门店!$BI:$BI,通讯通路门店!$S:$S,$G149)</f>
        <v>0</v>
      </c>
      <c r="AG149" s="99">
        <f>SUMIFS(通讯通路门店!$BH:$BH,通讯通路门店!$S:$S,$G149)</f>
        <v>0</v>
      </c>
      <c r="AH149" s="99">
        <f t="shared" si="11"/>
        <v>0</v>
      </c>
      <c r="AI149" s="99">
        <f>SUMIFS(通讯通路门店!$BB:$BB,通讯通路门店!$S:$S,$G149)</f>
        <v>0</v>
      </c>
      <c r="AJ149" s="99">
        <f>SUMIFS(通讯通路门店!$BE:$BE,通讯通路门店!$S:$S,$G149)</f>
        <v>0</v>
      </c>
      <c r="AK149" s="99">
        <f>SUMIFS(通讯通路门店!$BG:$BG,通讯通路门店!$S:$S,$G149)</f>
        <v>0</v>
      </c>
      <c r="AL149" s="99">
        <f>SUMIFS(通讯通路门店!$BC:$BC,通讯通路门店!$S:$S,$G149)</f>
        <v>0</v>
      </c>
      <c r="AM149" s="99">
        <f>SUMIFS(通讯通路门店!$BD:$BD,通讯通路门店!$S:$S,$G149)</f>
        <v>0</v>
      </c>
      <c r="AN149" s="99">
        <f>SUMIFS(通讯通路门店!$BF:$BF,通讯通路门店!$S:$S,$G149)</f>
        <v>0</v>
      </c>
      <c r="AO149" s="99">
        <f t="shared" si="12"/>
        <v>0</v>
      </c>
      <c r="AP149" s="99">
        <f>SUMIFS(通讯通路门店!$K:$K,通讯通路门店!$S:$S,$G149)</f>
        <v>0</v>
      </c>
      <c r="AQ149" s="83"/>
      <c r="AR149" s="99">
        <f>SUMIFS(通讯通路门店!$T:$T,通讯通路门店!$S:$S,$G149)</f>
        <v>0</v>
      </c>
      <c r="AS149" s="99">
        <f>SUMIFS(通讯通路门店!$U:$U,通讯通路门店!$S:$S,$G149)</f>
        <v>0</v>
      </c>
      <c r="AT149" s="99">
        <f>SUMIFS(通讯通路门店!$V:$V,通讯通路门店!$S:$S,$G149)</f>
        <v>0</v>
      </c>
      <c r="AU149" s="99">
        <f>SUMIFS(通讯通路门店!$W:$W,通讯通路门店!$S:$S,$G149)</f>
        <v>0</v>
      </c>
      <c r="AV149" s="99">
        <f>SUMIFS(通讯通路门店!$Z:$Z,通讯通路门店!$S:$S,$G149)</f>
        <v>0</v>
      </c>
      <c r="AW149" s="99">
        <f>SUMIFS(通讯通路门店!$AB:$AB,通讯通路门店!$S:$S,$G149)</f>
        <v>0</v>
      </c>
      <c r="AX149" s="99">
        <f>SUMIFS(通讯通路门店!$X:$X,通讯通路门店!$S:$S,$G149)</f>
        <v>0</v>
      </c>
      <c r="AY149" s="99">
        <f>SUMIFS(通讯通路门店!$Y:$Y,通讯通路门店!$S:$S,$G149)</f>
        <v>0</v>
      </c>
      <c r="AZ149" s="99">
        <f>SUMIFS(通讯通路门店!$AA:$AA,通讯通路门店!$S:$S,$G149)</f>
        <v>0</v>
      </c>
      <c r="BA149" s="99">
        <f t="shared" si="13"/>
        <v>0</v>
      </c>
      <c r="BB149" s="99">
        <f t="shared" si="14"/>
        <v>0</v>
      </c>
      <c r="BC149" s="99">
        <f>SUMIFS(通讯通路门店!$W:$W,通讯通路门店!$S:$S,$G149,通讯通路门店!$J:$J,"荣耀体验店")+SUMIFS(通讯通路门店!$W:$W,通讯通路门店!$S:$S,$G149,通讯通路门店!$J:$J,"荣耀授权专卖店")</f>
        <v>0</v>
      </c>
      <c r="BD149" s="99">
        <f>SUMIFS(通讯通路门店!$Z:$Z,通讯通路门店!$S:$S,$G149,通讯通路门店!$J:$J,"VIVO体验店")</f>
        <v>0</v>
      </c>
      <c r="BE149" s="99">
        <f>SUMIFS(通讯通路门店!$AB:$AB,通讯通路门店!$S:$S,$G149,通讯通路门店!$J:$J,"OPPO体验店")</f>
        <v>0</v>
      </c>
      <c r="BF149" s="99">
        <f>SUMIFS(通讯通路门店!$X:$X,通讯通路门店!$S:$S,$G149,通讯通路门店!$J:$J,"华为授权体验店")+SUMIFS(通讯通路门店!$AA:$AA,通讯通路门店!$S:$S,$G149,通讯通路门店!$J:$J,"华为堡垒店")</f>
        <v>0</v>
      </c>
      <c r="BG149" s="99">
        <f>SUMIFS(通讯通路门店!$Y:$Y,通讯通路门店!$S:$S,$G149,通讯通路门店!$J:$J,"小米体验店")</f>
        <v>0</v>
      </c>
      <c r="BH149" s="99">
        <f>SUMIFS(通讯通路门店!$AA:$AA,通讯通路门店!$S:$S,$G149,通讯通路门店!$J:$J,"苹果体验店")</f>
        <v>0</v>
      </c>
      <c r="BI149" s="99">
        <f>SUMIFS(通讯通路门店!$K:$K,通讯通路门店!$S:$S,$G149,通讯通路门店!$J:$J,"其他品牌专卖店")</f>
        <v>0</v>
      </c>
      <c r="BJ149" s="99">
        <f>SUMIFS(通讯通路门店!$AC:$AC,通讯通路门店!$S:$S,$G149)</f>
        <v>0</v>
      </c>
      <c r="BK149" s="99">
        <f>SUMIFS(通讯通路门店!$AD:$AD,通讯通路门店!$S:$S,$G149)</f>
        <v>0</v>
      </c>
      <c r="BL149" s="99">
        <f>SUMIFS(通讯通路门店!$AE:$AE,通讯通路门店!$S:$S,$G149)</f>
        <v>0</v>
      </c>
      <c r="BM149" s="99">
        <f>SUMIFS(通讯通路门店!$AF:$AF,通讯通路门店!$S:$S,$G149)</f>
        <v>0</v>
      </c>
      <c r="BN149" s="99">
        <f>SUMIFS(通讯通路门店!$AG:$AG,通讯通路门店!$S:$S,$G149)</f>
        <v>0</v>
      </c>
      <c r="BO149" s="99">
        <f>SUMIFS(通讯通路门店!$AH:$AH,通讯通路门店!$S:$S,$G149)</f>
        <v>0</v>
      </c>
      <c r="BP149" s="99">
        <f>SUMIFS(通讯通路门店!$AI:$AI,通讯通路门店!$S:$S,$G149)</f>
        <v>0</v>
      </c>
      <c r="BQ149" s="83"/>
    </row>
    <row r="150" spans="1:69">
      <c r="A150" s="99" t="str">
        <f>IFERROR(_xlfn.XLOOKUP($G150,通讯通路门店!$S$4:$S$993931,通讯通路门店!$A$4:$A$993931,0,0),"")</f>
        <v/>
      </c>
      <c r="B150" s="99" t="str">
        <f>IFERROR(_xlfn.XLOOKUP($G150,通讯通路门店!$S$4:$S$993931,通讯通路门店!$B$4:$B$993931,0,0),"")</f>
        <v/>
      </c>
      <c r="C150" s="99" t="str">
        <f>IFERROR(_xlfn.XLOOKUP($G150,通讯通路门店!$S$4:$S$993931,通讯通路门店!$C$4:$C$993931,0,0),"")</f>
        <v/>
      </c>
      <c r="D150" s="99" t="str">
        <f>IFERROR(_xlfn.XLOOKUP($G150,通讯通路门店!$S$4:$S$993931,通讯通路门店!$D$4:$D$993931,0,0),"")</f>
        <v/>
      </c>
      <c r="E150" s="83"/>
      <c r="F150" s="83"/>
      <c r="G150" s="101" t="e">
        <v>#N/A</v>
      </c>
      <c r="H150" s="102" t="str">
        <f>IFERROR(_xlfn.XLOOKUP($G150,通讯通路门店!$S$4:$S$993931,通讯通路门店!$R$4:$R$993931,0,0),"")</f>
        <v/>
      </c>
      <c r="I150" s="83"/>
      <c r="J150" s="83"/>
      <c r="K150" s="83"/>
      <c r="L150" s="83"/>
      <c r="M150" s="83"/>
      <c r="N150" s="83"/>
      <c r="O150" s="83"/>
      <c r="P150" s="83"/>
      <c r="Q150" s="83"/>
      <c r="R150" s="83"/>
      <c r="S150" s="83"/>
      <c r="T150" s="83"/>
      <c r="U150" s="99">
        <f>COUNTIF(通讯通路门店!$S:$S,$G150)</f>
        <v>0</v>
      </c>
      <c r="V150" s="99">
        <f>COUNTIFS(通讯通路门店!$S:$S,$G150,通讯通路门店!$J:$J,"综合卖场")</f>
        <v>0</v>
      </c>
      <c r="W150" s="99">
        <f>SUMIFS(通讯通路门店!$AJ:$AJ,通讯通路门店!$S:$S,通讯客户沙盘!$G150)</f>
        <v>0</v>
      </c>
      <c r="X150" s="99">
        <f t="shared" si="10"/>
        <v>0</v>
      </c>
      <c r="Y150" s="99">
        <f>COUNTIFS(通讯通路门店!$S:$S,$G150,通讯通路门店!$J:$J,"荣耀体验店")+COUNTIFS(通讯通路门店!$S:$S,$G150,通讯通路门店!$J:$J,"荣耀授权专卖店")</f>
        <v>0</v>
      </c>
      <c r="Z150" s="99">
        <f>COUNTIFS(通讯通路门店!$S:$S,$G150,通讯通路门店!$J:$J,"VIVO体验店")</f>
        <v>0</v>
      </c>
      <c r="AA150" s="99">
        <f>COUNTIFS(通讯通路门店!$S:$S,$G150,通讯通路门店!$J:$J,"OPPO体验店")</f>
        <v>0</v>
      </c>
      <c r="AB150" s="99">
        <f>COUNTIFS(通讯通路门店!$S:$S,$G150,通讯通路门店!$J:$J,"华为授权体验店")+COUNTIFS(通讯通路门店!$S:$S,$G150,通讯通路门店!$J:$J,"华为堡垒店")</f>
        <v>0</v>
      </c>
      <c r="AC150" s="99">
        <f>COUNTIFS(通讯通路门店!$S:$S,$G150,通讯通路门店!$J:$J,"小米体验店")</f>
        <v>0</v>
      </c>
      <c r="AD150" s="99">
        <f>COUNTIFS(通讯通路门店!$S:$S,$G150,通讯通路门店!$J:$J,"苹果体验店")</f>
        <v>0</v>
      </c>
      <c r="AE150" s="99">
        <f>COUNTIFS(通讯通路门店!$S:$S,$G150,通讯通路门店!$J:$J,"其他品牌专卖店")</f>
        <v>0</v>
      </c>
      <c r="AF150" s="99">
        <f>SUMIFS(通讯通路门店!$BI:$BI,通讯通路门店!$S:$S,$G150)</f>
        <v>0</v>
      </c>
      <c r="AG150" s="99">
        <f>SUMIFS(通讯通路门店!$BH:$BH,通讯通路门店!$S:$S,$G150)</f>
        <v>0</v>
      </c>
      <c r="AH150" s="99">
        <f t="shared" si="11"/>
        <v>0</v>
      </c>
      <c r="AI150" s="99">
        <f>SUMIFS(通讯通路门店!$BB:$BB,通讯通路门店!$S:$S,$G150)</f>
        <v>0</v>
      </c>
      <c r="AJ150" s="99">
        <f>SUMIFS(通讯通路门店!$BE:$BE,通讯通路门店!$S:$S,$G150)</f>
        <v>0</v>
      </c>
      <c r="AK150" s="99">
        <f>SUMIFS(通讯通路门店!$BG:$BG,通讯通路门店!$S:$S,$G150)</f>
        <v>0</v>
      </c>
      <c r="AL150" s="99">
        <f>SUMIFS(通讯通路门店!$BC:$BC,通讯通路门店!$S:$S,$G150)</f>
        <v>0</v>
      </c>
      <c r="AM150" s="99">
        <f>SUMIFS(通讯通路门店!$BD:$BD,通讯通路门店!$S:$S,$G150)</f>
        <v>0</v>
      </c>
      <c r="AN150" s="99">
        <f>SUMIFS(通讯通路门店!$BF:$BF,通讯通路门店!$S:$S,$G150)</f>
        <v>0</v>
      </c>
      <c r="AO150" s="99">
        <f t="shared" si="12"/>
        <v>0</v>
      </c>
      <c r="AP150" s="99">
        <f>SUMIFS(通讯通路门店!$K:$K,通讯通路门店!$S:$S,$G150)</f>
        <v>0</v>
      </c>
      <c r="AQ150" s="83"/>
      <c r="AR150" s="99">
        <f>SUMIFS(通讯通路门店!$T:$T,通讯通路门店!$S:$S,$G150)</f>
        <v>0</v>
      </c>
      <c r="AS150" s="99">
        <f>SUMIFS(通讯通路门店!$U:$U,通讯通路门店!$S:$S,$G150)</f>
        <v>0</v>
      </c>
      <c r="AT150" s="99">
        <f>SUMIFS(通讯通路门店!$V:$V,通讯通路门店!$S:$S,$G150)</f>
        <v>0</v>
      </c>
      <c r="AU150" s="99">
        <f>SUMIFS(通讯通路门店!$W:$W,通讯通路门店!$S:$S,$G150)</f>
        <v>0</v>
      </c>
      <c r="AV150" s="99">
        <f>SUMIFS(通讯通路门店!$Z:$Z,通讯通路门店!$S:$S,$G150)</f>
        <v>0</v>
      </c>
      <c r="AW150" s="99">
        <f>SUMIFS(通讯通路门店!$AB:$AB,通讯通路门店!$S:$S,$G150)</f>
        <v>0</v>
      </c>
      <c r="AX150" s="99">
        <f>SUMIFS(通讯通路门店!$X:$X,通讯通路门店!$S:$S,$G150)</f>
        <v>0</v>
      </c>
      <c r="AY150" s="99">
        <f>SUMIFS(通讯通路门店!$Y:$Y,通讯通路门店!$S:$S,$G150)</f>
        <v>0</v>
      </c>
      <c r="AZ150" s="99">
        <f>SUMIFS(通讯通路门店!$AA:$AA,通讯通路门店!$S:$S,$G150)</f>
        <v>0</v>
      </c>
      <c r="BA150" s="99">
        <f t="shared" si="13"/>
        <v>0</v>
      </c>
      <c r="BB150" s="99">
        <f t="shared" si="14"/>
        <v>0</v>
      </c>
      <c r="BC150" s="99">
        <f>SUMIFS(通讯通路门店!$W:$W,通讯通路门店!$S:$S,$G150,通讯通路门店!$J:$J,"荣耀体验店")+SUMIFS(通讯通路门店!$W:$W,通讯通路门店!$S:$S,$G150,通讯通路门店!$J:$J,"荣耀授权专卖店")</f>
        <v>0</v>
      </c>
      <c r="BD150" s="99">
        <f>SUMIFS(通讯通路门店!$Z:$Z,通讯通路门店!$S:$S,$G150,通讯通路门店!$J:$J,"VIVO体验店")</f>
        <v>0</v>
      </c>
      <c r="BE150" s="99">
        <f>SUMIFS(通讯通路门店!$AB:$AB,通讯通路门店!$S:$S,$G150,通讯通路门店!$J:$J,"OPPO体验店")</f>
        <v>0</v>
      </c>
      <c r="BF150" s="99">
        <f>SUMIFS(通讯通路门店!$X:$X,通讯通路门店!$S:$S,$G150,通讯通路门店!$J:$J,"华为授权体验店")+SUMIFS(通讯通路门店!$AA:$AA,通讯通路门店!$S:$S,$G150,通讯通路门店!$J:$J,"华为堡垒店")</f>
        <v>0</v>
      </c>
      <c r="BG150" s="99">
        <f>SUMIFS(通讯通路门店!$Y:$Y,通讯通路门店!$S:$S,$G150,通讯通路门店!$J:$J,"小米体验店")</f>
        <v>0</v>
      </c>
      <c r="BH150" s="99">
        <f>SUMIFS(通讯通路门店!$AA:$AA,通讯通路门店!$S:$S,$G150,通讯通路门店!$J:$J,"苹果体验店")</f>
        <v>0</v>
      </c>
      <c r="BI150" s="99">
        <f>SUMIFS(通讯通路门店!$K:$K,通讯通路门店!$S:$S,$G150,通讯通路门店!$J:$J,"其他品牌专卖店")</f>
        <v>0</v>
      </c>
      <c r="BJ150" s="99">
        <f>SUMIFS(通讯通路门店!$AC:$AC,通讯通路门店!$S:$S,$G150)</f>
        <v>0</v>
      </c>
      <c r="BK150" s="99">
        <f>SUMIFS(通讯通路门店!$AD:$AD,通讯通路门店!$S:$S,$G150)</f>
        <v>0</v>
      </c>
      <c r="BL150" s="99">
        <f>SUMIFS(通讯通路门店!$AE:$AE,通讯通路门店!$S:$S,$G150)</f>
        <v>0</v>
      </c>
      <c r="BM150" s="99">
        <f>SUMIFS(通讯通路门店!$AF:$AF,通讯通路门店!$S:$S,$G150)</f>
        <v>0</v>
      </c>
      <c r="BN150" s="99">
        <f>SUMIFS(通讯通路门店!$AG:$AG,通讯通路门店!$S:$S,$G150)</f>
        <v>0</v>
      </c>
      <c r="BO150" s="99">
        <f>SUMIFS(通讯通路门店!$AH:$AH,通讯通路门店!$S:$S,$G150)</f>
        <v>0</v>
      </c>
      <c r="BP150" s="99">
        <f>SUMIFS(通讯通路门店!$AI:$AI,通讯通路门店!$S:$S,$G150)</f>
        <v>0</v>
      </c>
      <c r="BQ150" s="83"/>
    </row>
    <row r="151" spans="1:69">
      <c r="A151" s="99" t="str">
        <f>IFERROR(_xlfn.XLOOKUP($G151,通讯通路门店!$S$4:$S$993931,通讯通路门店!$A$4:$A$993931,0,0),"")</f>
        <v/>
      </c>
      <c r="B151" s="99" t="str">
        <f>IFERROR(_xlfn.XLOOKUP($G151,通讯通路门店!$S$4:$S$993931,通讯通路门店!$B$4:$B$993931,0,0),"")</f>
        <v/>
      </c>
      <c r="C151" s="99" t="str">
        <f>IFERROR(_xlfn.XLOOKUP($G151,通讯通路门店!$S$4:$S$993931,通讯通路门店!$C$4:$C$993931,0,0),"")</f>
        <v/>
      </c>
      <c r="D151" s="99" t="str">
        <f>IFERROR(_xlfn.XLOOKUP($G151,通讯通路门店!$S$4:$S$993931,通讯通路门店!$D$4:$D$993931,0,0),"")</f>
        <v/>
      </c>
      <c r="E151" s="83"/>
      <c r="F151" s="83"/>
      <c r="G151" s="101" t="e">
        <v>#N/A</v>
      </c>
      <c r="H151" s="102" t="str">
        <f>IFERROR(_xlfn.XLOOKUP($G151,通讯通路门店!$S$4:$S$993931,通讯通路门店!$R$4:$R$993931,0,0),"")</f>
        <v/>
      </c>
      <c r="I151" s="83"/>
      <c r="J151" s="83"/>
      <c r="K151" s="83"/>
      <c r="L151" s="83"/>
      <c r="M151" s="83"/>
      <c r="N151" s="83"/>
      <c r="O151" s="83"/>
      <c r="P151" s="83"/>
      <c r="Q151" s="83"/>
      <c r="R151" s="83"/>
      <c r="S151" s="83"/>
      <c r="T151" s="83"/>
      <c r="U151" s="99">
        <f>COUNTIF(通讯通路门店!$S:$S,$G151)</f>
        <v>0</v>
      </c>
      <c r="V151" s="99">
        <f>COUNTIFS(通讯通路门店!$S:$S,$G151,通讯通路门店!$J:$J,"综合卖场")</f>
        <v>0</v>
      </c>
      <c r="W151" s="99">
        <f>SUMIFS(通讯通路门店!$AJ:$AJ,通讯通路门店!$S:$S,通讯客户沙盘!$G151)</f>
        <v>0</v>
      </c>
      <c r="X151" s="99">
        <f t="shared" si="10"/>
        <v>0</v>
      </c>
      <c r="Y151" s="99">
        <f>COUNTIFS(通讯通路门店!$S:$S,$G151,通讯通路门店!$J:$J,"荣耀体验店")+COUNTIFS(通讯通路门店!$S:$S,$G151,通讯通路门店!$J:$J,"荣耀授权专卖店")</f>
        <v>0</v>
      </c>
      <c r="Z151" s="99">
        <f>COUNTIFS(通讯通路门店!$S:$S,$G151,通讯通路门店!$J:$J,"VIVO体验店")</f>
        <v>0</v>
      </c>
      <c r="AA151" s="99">
        <f>COUNTIFS(通讯通路门店!$S:$S,$G151,通讯通路门店!$J:$J,"OPPO体验店")</f>
        <v>0</v>
      </c>
      <c r="AB151" s="99">
        <f>COUNTIFS(通讯通路门店!$S:$S,$G151,通讯通路门店!$J:$J,"华为授权体验店")+COUNTIFS(通讯通路门店!$S:$S,$G151,通讯通路门店!$J:$J,"华为堡垒店")</f>
        <v>0</v>
      </c>
      <c r="AC151" s="99">
        <f>COUNTIFS(通讯通路门店!$S:$S,$G151,通讯通路门店!$J:$J,"小米体验店")</f>
        <v>0</v>
      </c>
      <c r="AD151" s="99">
        <f>COUNTIFS(通讯通路门店!$S:$S,$G151,通讯通路门店!$J:$J,"苹果体验店")</f>
        <v>0</v>
      </c>
      <c r="AE151" s="99">
        <f>COUNTIFS(通讯通路门店!$S:$S,$G151,通讯通路门店!$J:$J,"其他品牌专卖店")</f>
        <v>0</v>
      </c>
      <c r="AF151" s="99">
        <f>SUMIFS(通讯通路门店!$BI:$BI,通讯通路门店!$S:$S,$G151)</f>
        <v>0</v>
      </c>
      <c r="AG151" s="99">
        <f>SUMIFS(通讯通路门店!$BH:$BH,通讯通路门店!$S:$S,$G151)</f>
        <v>0</v>
      </c>
      <c r="AH151" s="99">
        <f t="shared" si="11"/>
        <v>0</v>
      </c>
      <c r="AI151" s="99">
        <f>SUMIFS(通讯通路门店!$BB:$BB,通讯通路门店!$S:$S,$G151)</f>
        <v>0</v>
      </c>
      <c r="AJ151" s="99">
        <f>SUMIFS(通讯通路门店!$BE:$BE,通讯通路门店!$S:$S,$G151)</f>
        <v>0</v>
      </c>
      <c r="AK151" s="99">
        <f>SUMIFS(通讯通路门店!$BG:$BG,通讯通路门店!$S:$S,$G151)</f>
        <v>0</v>
      </c>
      <c r="AL151" s="99">
        <f>SUMIFS(通讯通路门店!$BC:$BC,通讯通路门店!$S:$S,$G151)</f>
        <v>0</v>
      </c>
      <c r="AM151" s="99">
        <f>SUMIFS(通讯通路门店!$BD:$BD,通讯通路门店!$S:$S,$G151)</f>
        <v>0</v>
      </c>
      <c r="AN151" s="99">
        <f>SUMIFS(通讯通路门店!$BF:$BF,通讯通路门店!$S:$S,$G151)</f>
        <v>0</v>
      </c>
      <c r="AO151" s="99">
        <f t="shared" si="12"/>
        <v>0</v>
      </c>
      <c r="AP151" s="99">
        <f>SUMIFS(通讯通路门店!$K:$K,通讯通路门店!$S:$S,$G151)</f>
        <v>0</v>
      </c>
      <c r="AQ151" s="83"/>
      <c r="AR151" s="99">
        <f>SUMIFS(通讯通路门店!$T:$T,通讯通路门店!$S:$S,$G151)</f>
        <v>0</v>
      </c>
      <c r="AS151" s="99">
        <f>SUMIFS(通讯通路门店!$U:$U,通讯通路门店!$S:$S,$G151)</f>
        <v>0</v>
      </c>
      <c r="AT151" s="99">
        <f>SUMIFS(通讯通路门店!$V:$V,通讯通路门店!$S:$S,$G151)</f>
        <v>0</v>
      </c>
      <c r="AU151" s="99">
        <f>SUMIFS(通讯通路门店!$W:$W,通讯通路门店!$S:$S,$G151)</f>
        <v>0</v>
      </c>
      <c r="AV151" s="99">
        <f>SUMIFS(通讯通路门店!$Z:$Z,通讯通路门店!$S:$S,$G151)</f>
        <v>0</v>
      </c>
      <c r="AW151" s="99">
        <f>SUMIFS(通讯通路门店!$AB:$AB,通讯通路门店!$S:$S,$G151)</f>
        <v>0</v>
      </c>
      <c r="AX151" s="99">
        <f>SUMIFS(通讯通路门店!$X:$X,通讯通路门店!$S:$S,$G151)</f>
        <v>0</v>
      </c>
      <c r="AY151" s="99">
        <f>SUMIFS(通讯通路门店!$Y:$Y,通讯通路门店!$S:$S,$G151)</f>
        <v>0</v>
      </c>
      <c r="AZ151" s="99">
        <f>SUMIFS(通讯通路门店!$AA:$AA,通讯通路门店!$S:$S,$G151)</f>
        <v>0</v>
      </c>
      <c r="BA151" s="99">
        <f t="shared" si="13"/>
        <v>0</v>
      </c>
      <c r="BB151" s="99">
        <f t="shared" si="14"/>
        <v>0</v>
      </c>
      <c r="BC151" s="99">
        <f>SUMIFS(通讯通路门店!$W:$W,通讯通路门店!$S:$S,$G151,通讯通路门店!$J:$J,"荣耀体验店")+SUMIFS(通讯通路门店!$W:$W,通讯通路门店!$S:$S,$G151,通讯通路门店!$J:$J,"荣耀授权专卖店")</f>
        <v>0</v>
      </c>
      <c r="BD151" s="99">
        <f>SUMIFS(通讯通路门店!$Z:$Z,通讯通路门店!$S:$S,$G151,通讯通路门店!$J:$J,"VIVO体验店")</f>
        <v>0</v>
      </c>
      <c r="BE151" s="99">
        <f>SUMIFS(通讯通路门店!$AB:$AB,通讯通路门店!$S:$S,$G151,通讯通路门店!$J:$J,"OPPO体验店")</f>
        <v>0</v>
      </c>
      <c r="BF151" s="99">
        <f>SUMIFS(通讯通路门店!$X:$X,通讯通路门店!$S:$S,$G151,通讯通路门店!$J:$J,"华为授权体验店")+SUMIFS(通讯通路门店!$AA:$AA,通讯通路门店!$S:$S,$G151,通讯通路门店!$J:$J,"华为堡垒店")</f>
        <v>0</v>
      </c>
      <c r="BG151" s="99">
        <f>SUMIFS(通讯通路门店!$Y:$Y,通讯通路门店!$S:$S,$G151,通讯通路门店!$J:$J,"小米体验店")</f>
        <v>0</v>
      </c>
      <c r="BH151" s="99">
        <f>SUMIFS(通讯通路门店!$AA:$AA,通讯通路门店!$S:$S,$G151,通讯通路门店!$J:$J,"苹果体验店")</f>
        <v>0</v>
      </c>
      <c r="BI151" s="99">
        <f>SUMIFS(通讯通路门店!$K:$K,通讯通路门店!$S:$S,$G151,通讯通路门店!$J:$J,"其他品牌专卖店")</f>
        <v>0</v>
      </c>
      <c r="BJ151" s="99">
        <f>SUMIFS(通讯通路门店!$AC:$AC,通讯通路门店!$S:$S,$G151)</f>
        <v>0</v>
      </c>
      <c r="BK151" s="99">
        <f>SUMIFS(通讯通路门店!$AD:$AD,通讯通路门店!$S:$S,$G151)</f>
        <v>0</v>
      </c>
      <c r="BL151" s="99">
        <f>SUMIFS(通讯通路门店!$AE:$AE,通讯通路门店!$S:$S,$G151)</f>
        <v>0</v>
      </c>
      <c r="BM151" s="99">
        <f>SUMIFS(通讯通路门店!$AF:$AF,通讯通路门店!$S:$S,$G151)</f>
        <v>0</v>
      </c>
      <c r="BN151" s="99">
        <f>SUMIFS(通讯通路门店!$AG:$AG,通讯通路门店!$S:$S,$G151)</f>
        <v>0</v>
      </c>
      <c r="BO151" s="99">
        <f>SUMIFS(通讯通路门店!$AH:$AH,通讯通路门店!$S:$S,$G151)</f>
        <v>0</v>
      </c>
      <c r="BP151" s="99">
        <f>SUMIFS(通讯通路门店!$AI:$AI,通讯通路门店!$S:$S,$G151)</f>
        <v>0</v>
      </c>
      <c r="BQ151" s="83"/>
    </row>
    <row r="152" spans="1:69">
      <c r="A152" s="99" t="str">
        <f>IFERROR(_xlfn.XLOOKUP($G152,通讯通路门店!$S$4:$S$993931,通讯通路门店!$A$4:$A$993931,0,0),"")</f>
        <v/>
      </c>
      <c r="B152" s="99" t="str">
        <f>IFERROR(_xlfn.XLOOKUP($G152,通讯通路门店!$S$4:$S$993931,通讯通路门店!$B$4:$B$993931,0,0),"")</f>
        <v/>
      </c>
      <c r="C152" s="99" t="str">
        <f>IFERROR(_xlfn.XLOOKUP($G152,通讯通路门店!$S$4:$S$993931,通讯通路门店!$C$4:$C$993931,0,0),"")</f>
        <v/>
      </c>
      <c r="D152" s="99" t="str">
        <f>IFERROR(_xlfn.XLOOKUP($G152,通讯通路门店!$S$4:$S$993931,通讯通路门店!$D$4:$D$993931,0,0),"")</f>
        <v/>
      </c>
      <c r="E152" s="83"/>
      <c r="F152" s="83"/>
      <c r="G152" s="101" t="e">
        <v>#N/A</v>
      </c>
      <c r="H152" s="102" t="str">
        <f>IFERROR(_xlfn.XLOOKUP($G152,通讯通路门店!$S$4:$S$993931,通讯通路门店!$R$4:$R$993931,0,0),"")</f>
        <v/>
      </c>
      <c r="I152" s="83"/>
      <c r="J152" s="83"/>
      <c r="K152" s="83"/>
      <c r="L152" s="83"/>
      <c r="M152" s="83"/>
      <c r="N152" s="83"/>
      <c r="O152" s="83"/>
      <c r="P152" s="83"/>
      <c r="Q152" s="83"/>
      <c r="R152" s="83"/>
      <c r="S152" s="83"/>
      <c r="T152" s="83"/>
      <c r="U152" s="99">
        <f>COUNTIF(通讯通路门店!$S:$S,$G152)</f>
        <v>0</v>
      </c>
      <c r="V152" s="99">
        <f>COUNTIFS(通讯通路门店!$S:$S,$G152,通讯通路门店!$J:$J,"综合卖场")</f>
        <v>0</v>
      </c>
      <c r="W152" s="99">
        <f>SUMIFS(通讯通路门店!$AJ:$AJ,通讯通路门店!$S:$S,通讯客户沙盘!$G152)</f>
        <v>0</v>
      </c>
      <c r="X152" s="99">
        <f t="shared" si="10"/>
        <v>0</v>
      </c>
      <c r="Y152" s="99">
        <f>COUNTIFS(通讯通路门店!$S:$S,$G152,通讯通路门店!$J:$J,"荣耀体验店")+COUNTIFS(通讯通路门店!$S:$S,$G152,通讯通路门店!$J:$J,"荣耀授权专卖店")</f>
        <v>0</v>
      </c>
      <c r="Z152" s="99">
        <f>COUNTIFS(通讯通路门店!$S:$S,$G152,通讯通路门店!$J:$J,"VIVO体验店")</f>
        <v>0</v>
      </c>
      <c r="AA152" s="99">
        <f>COUNTIFS(通讯通路门店!$S:$S,$G152,通讯通路门店!$J:$J,"OPPO体验店")</f>
        <v>0</v>
      </c>
      <c r="AB152" s="99">
        <f>COUNTIFS(通讯通路门店!$S:$S,$G152,通讯通路门店!$J:$J,"华为授权体验店")+COUNTIFS(通讯通路门店!$S:$S,$G152,通讯通路门店!$J:$J,"华为堡垒店")</f>
        <v>0</v>
      </c>
      <c r="AC152" s="99">
        <f>COUNTIFS(通讯通路门店!$S:$S,$G152,通讯通路门店!$J:$J,"小米体验店")</f>
        <v>0</v>
      </c>
      <c r="AD152" s="99">
        <f>COUNTIFS(通讯通路门店!$S:$S,$G152,通讯通路门店!$J:$J,"苹果体验店")</f>
        <v>0</v>
      </c>
      <c r="AE152" s="99">
        <f>COUNTIFS(通讯通路门店!$S:$S,$G152,通讯通路门店!$J:$J,"其他品牌专卖店")</f>
        <v>0</v>
      </c>
      <c r="AF152" s="99">
        <f>SUMIFS(通讯通路门店!$BI:$BI,通讯通路门店!$S:$S,$G152)</f>
        <v>0</v>
      </c>
      <c r="AG152" s="99">
        <f>SUMIFS(通讯通路门店!$BH:$BH,通讯通路门店!$S:$S,$G152)</f>
        <v>0</v>
      </c>
      <c r="AH152" s="99">
        <f t="shared" si="11"/>
        <v>0</v>
      </c>
      <c r="AI152" s="99">
        <f>SUMIFS(通讯通路门店!$BB:$BB,通讯通路门店!$S:$S,$G152)</f>
        <v>0</v>
      </c>
      <c r="AJ152" s="99">
        <f>SUMIFS(通讯通路门店!$BE:$BE,通讯通路门店!$S:$S,$G152)</f>
        <v>0</v>
      </c>
      <c r="AK152" s="99">
        <f>SUMIFS(通讯通路门店!$BG:$BG,通讯通路门店!$S:$S,$G152)</f>
        <v>0</v>
      </c>
      <c r="AL152" s="99">
        <f>SUMIFS(通讯通路门店!$BC:$BC,通讯通路门店!$S:$S,$G152)</f>
        <v>0</v>
      </c>
      <c r="AM152" s="99">
        <f>SUMIFS(通讯通路门店!$BD:$BD,通讯通路门店!$S:$S,$G152)</f>
        <v>0</v>
      </c>
      <c r="AN152" s="99">
        <f>SUMIFS(通讯通路门店!$BF:$BF,通讯通路门店!$S:$S,$G152)</f>
        <v>0</v>
      </c>
      <c r="AO152" s="99">
        <f t="shared" si="12"/>
        <v>0</v>
      </c>
      <c r="AP152" s="99">
        <f>SUMIFS(通讯通路门店!$K:$K,通讯通路门店!$S:$S,$G152)</f>
        <v>0</v>
      </c>
      <c r="AQ152" s="83"/>
      <c r="AR152" s="99">
        <f>SUMIFS(通讯通路门店!$T:$T,通讯通路门店!$S:$S,$G152)</f>
        <v>0</v>
      </c>
      <c r="AS152" s="99">
        <f>SUMIFS(通讯通路门店!$U:$U,通讯通路门店!$S:$S,$G152)</f>
        <v>0</v>
      </c>
      <c r="AT152" s="99">
        <f>SUMIFS(通讯通路门店!$V:$V,通讯通路门店!$S:$S,$G152)</f>
        <v>0</v>
      </c>
      <c r="AU152" s="99">
        <f>SUMIFS(通讯通路门店!$W:$W,通讯通路门店!$S:$S,$G152)</f>
        <v>0</v>
      </c>
      <c r="AV152" s="99">
        <f>SUMIFS(通讯通路门店!$Z:$Z,通讯通路门店!$S:$S,$G152)</f>
        <v>0</v>
      </c>
      <c r="AW152" s="99">
        <f>SUMIFS(通讯通路门店!$AB:$AB,通讯通路门店!$S:$S,$G152)</f>
        <v>0</v>
      </c>
      <c r="AX152" s="99">
        <f>SUMIFS(通讯通路门店!$X:$X,通讯通路门店!$S:$S,$G152)</f>
        <v>0</v>
      </c>
      <c r="AY152" s="99">
        <f>SUMIFS(通讯通路门店!$Y:$Y,通讯通路门店!$S:$S,$G152)</f>
        <v>0</v>
      </c>
      <c r="AZ152" s="99">
        <f>SUMIFS(通讯通路门店!$AA:$AA,通讯通路门店!$S:$S,$G152)</f>
        <v>0</v>
      </c>
      <c r="BA152" s="99">
        <f t="shared" si="13"/>
        <v>0</v>
      </c>
      <c r="BB152" s="99">
        <f t="shared" si="14"/>
        <v>0</v>
      </c>
      <c r="BC152" s="99">
        <f>SUMIFS(通讯通路门店!$W:$W,通讯通路门店!$S:$S,$G152,通讯通路门店!$J:$J,"荣耀体验店")+SUMIFS(通讯通路门店!$W:$W,通讯通路门店!$S:$S,$G152,通讯通路门店!$J:$J,"荣耀授权专卖店")</f>
        <v>0</v>
      </c>
      <c r="BD152" s="99">
        <f>SUMIFS(通讯通路门店!$Z:$Z,通讯通路门店!$S:$S,$G152,通讯通路门店!$J:$J,"VIVO体验店")</f>
        <v>0</v>
      </c>
      <c r="BE152" s="99">
        <f>SUMIFS(通讯通路门店!$AB:$AB,通讯通路门店!$S:$S,$G152,通讯通路门店!$J:$J,"OPPO体验店")</f>
        <v>0</v>
      </c>
      <c r="BF152" s="99">
        <f>SUMIFS(通讯通路门店!$X:$X,通讯通路门店!$S:$S,$G152,通讯通路门店!$J:$J,"华为授权体验店")+SUMIFS(通讯通路门店!$AA:$AA,通讯通路门店!$S:$S,$G152,通讯通路门店!$J:$J,"华为堡垒店")</f>
        <v>0</v>
      </c>
      <c r="BG152" s="99">
        <f>SUMIFS(通讯通路门店!$Y:$Y,通讯通路门店!$S:$S,$G152,通讯通路门店!$J:$J,"小米体验店")</f>
        <v>0</v>
      </c>
      <c r="BH152" s="99">
        <f>SUMIFS(通讯通路门店!$AA:$AA,通讯通路门店!$S:$S,$G152,通讯通路门店!$J:$J,"苹果体验店")</f>
        <v>0</v>
      </c>
      <c r="BI152" s="99">
        <f>SUMIFS(通讯通路门店!$K:$K,通讯通路门店!$S:$S,$G152,通讯通路门店!$J:$J,"其他品牌专卖店")</f>
        <v>0</v>
      </c>
      <c r="BJ152" s="99">
        <f>SUMIFS(通讯通路门店!$AC:$AC,通讯通路门店!$S:$S,$G152)</f>
        <v>0</v>
      </c>
      <c r="BK152" s="99">
        <f>SUMIFS(通讯通路门店!$AD:$AD,通讯通路门店!$S:$S,$G152)</f>
        <v>0</v>
      </c>
      <c r="BL152" s="99">
        <f>SUMIFS(通讯通路门店!$AE:$AE,通讯通路门店!$S:$S,$G152)</f>
        <v>0</v>
      </c>
      <c r="BM152" s="99">
        <f>SUMIFS(通讯通路门店!$AF:$AF,通讯通路门店!$S:$S,$G152)</f>
        <v>0</v>
      </c>
      <c r="BN152" s="99">
        <f>SUMIFS(通讯通路门店!$AG:$AG,通讯通路门店!$S:$S,$G152)</f>
        <v>0</v>
      </c>
      <c r="BO152" s="99">
        <f>SUMIFS(通讯通路门店!$AH:$AH,通讯通路门店!$S:$S,$G152)</f>
        <v>0</v>
      </c>
      <c r="BP152" s="99">
        <f>SUMIFS(通讯通路门店!$AI:$AI,通讯通路门店!$S:$S,$G152)</f>
        <v>0</v>
      </c>
      <c r="BQ152" s="83"/>
    </row>
    <row r="153" spans="1:69">
      <c r="A153" s="99" t="str">
        <f>IFERROR(_xlfn.XLOOKUP($G153,通讯通路门店!$S$4:$S$993931,通讯通路门店!$A$4:$A$993931,0,0),"")</f>
        <v/>
      </c>
      <c r="B153" s="99" t="str">
        <f>IFERROR(_xlfn.XLOOKUP($G153,通讯通路门店!$S$4:$S$993931,通讯通路门店!$B$4:$B$993931,0,0),"")</f>
        <v/>
      </c>
      <c r="C153" s="99" t="str">
        <f>IFERROR(_xlfn.XLOOKUP($G153,通讯通路门店!$S$4:$S$993931,通讯通路门店!$C$4:$C$993931,0,0),"")</f>
        <v/>
      </c>
      <c r="D153" s="99" t="str">
        <f>IFERROR(_xlfn.XLOOKUP($G153,通讯通路门店!$S$4:$S$993931,通讯通路门店!$D$4:$D$993931,0,0),"")</f>
        <v/>
      </c>
      <c r="E153" s="83"/>
      <c r="F153" s="83"/>
      <c r="G153" s="101" t="e">
        <v>#N/A</v>
      </c>
      <c r="H153" s="102" t="str">
        <f>IFERROR(_xlfn.XLOOKUP($G153,通讯通路门店!$S$4:$S$993931,通讯通路门店!$R$4:$R$993931,0,0),"")</f>
        <v/>
      </c>
      <c r="I153" s="83"/>
      <c r="J153" s="83"/>
      <c r="K153" s="83"/>
      <c r="L153" s="83"/>
      <c r="M153" s="83"/>
      <c r="N153" s="83"/>
      <c r="O153" s="83"/>
      <c r="P153" s="83"/>
      <c r="Q153" s="83"/>
      <c r="R153" s="83"/>
      <c r="S153" s="83"/>
      <c r="T153" s="83"/>
      <c r="U153" s="99">
        <f>COUNTIF(通讯通路门店!$S:$S,$G153)</f>
        <v>0</v>
      </c>
      <c r="V153" s="99">
        <f>COUNTIFS(通讯通路门店!$S:$S,$G153,通讯通路门店!$J:$J,"综合卖场")</f>
        <v>0</v>
      </c>
      <c r="W153" s="99">
        <f>SUMIFS(通讯通路门店!$AJ:$AJ,通讯通路门店!$S:$S,通讯客户沙盘!$G153)</f>
        <v>0</v>
      </c>
      <c r="X153" s="99">
        <f t="shared" si="10"/>
        <v>0</v>
      </c>
      <c r="Y153" s="99">
        <f>COUNTIFS(通讯通路门店!$S:$S,$G153,通讯通路门店!$J:$J,"荣耀体验店")+COUNTIFS(通讯通路门店!$S:$S,$G153,通讯通路门店!$J:$J,"荣耀授权专卖店")</f>
        <v>0</v>
      </c>
      <c r="Z153" s="99">
        <f>COUNTIFS(通讯通路门店!$S:$S,$G153,通讯通路门店!$J:$J,"VIVO体验店")</f>
        <v>0</v>
      </c>
      <c r="AA153" s="99">
        <f>COUNTIFS(通讯通路门店!$S:$S,$G153,通讯通路门店!$J:$J,"OPPO体验店")</f>
        <v>0</v>
      </c>
      <c r="AB153" s="99">
        <f>COUNTIFS(通讯通路门店!$S:$S,$G153,通讯通路门店!$J:$J,"华为授权体验店")+COUNTIFS(通讯通路门店!$S:$S,$G153,通讯通路门店!$J:$J,"华为堡垒店")</f>
        <v>0</v>
      </c>
      <c r="AC153" s="99">
        <f>COUNTIFS(通讯通路门店!$S:$S,$G153,通讯通路门店!$J:$J,"小米体验店")</f>
        <v>0</v>
      </c>
      <c r="AD153" s="99">
        <f>COUNTIFS(通讯通路门店!$S:$S,$G153,通讯通路门店!$J:$J,"苹果体验店")</f>
        <v>0</v>
      </c>
      <c r="AE153" s="99">
        <f>COUNTIFS(通讯通路门店!$S:$S,$G153,通讯通路门店!$J:$J,"其他品牌专卖店")</f>
        <v>0</v>
      </c>
      <c r="AF153" s="99">
        <f>SUMIFS(通讯通路门店!$BI:$BI,通讯通路门店!$S:$S,$G153)</f>
        <v>0</v>
      </c>
      <c r="AG153" s="99">
        <f>SUMIFS(通讯通路门店!$BH:$BH,通讯通路门店!$S:$S,$G153)</f>
        <v>0</v>
      </c>
      <c r="AH153" s="99">
        <f t="shared" si="11"/>
        <v>0</v>
      </c>
      <c r="AI153" s="99">
        <f>SUMIFS(通讯通路门店!$BB:$BB,通讯通路门店!$S:$S,$G153)</f>
        <v>0</v>
      </c>
      <c r="AJ153" s="99">
        <f>SUMIFS(通讯通路门店!$BE:$BE,通讯通路门店!$S:$S,$G153)</f>
        <v>0</v>
      </c>
      <c r="AK153" s="99">
        <f>SUMIFS(通讯通路门店!$BG:$BG,通讯通路门店!$S:$S,$G153)</f>
        <v>0</v>
      </c>
      <c r="AL153" s="99">
        <f>SUMIFS(通讯通路门店!$BC:$BC,通讯通路门店!$S:$S,$G153)</f>
        <v>0</v>
      </c>
      <c r="AM153" s="99">
        <f>SUMIFS(通讯通路门店!$BD:$BD,通讯通路门店!$S:$S,$G153)</f>
        <v>0</v>
      </c>
      <c r="AN153" s="99">
        <f>SUMIFS(通讯通路门店!$BF:$BF,通讯通路门店!$S:$S,$G153)</f>
        <v>0</v>
      </c>
      <c r="AO153" s="99">
        <f t="shared" si="12"/>
        <v>0</v>
      </c>
      <c r="AP153" s="99">
        <f>SUMIFS(通讯通路门店!$K:$K,通讯通路门店!$S:$S,$G153)</f>
        <v>0</v>
      </c>
      <c r="AQ153" s="83"/>
      <c r="AR153" s="99">
        <f>SUMIFS(通讯通路门店!$T:$T,通讯通路门店!$S:$S,$G153)</f>
        <v>0</v>
      </c>
      <c r="AS153" s="99">
        <f>SUMIFS(通讯通路门店!$U:$U,通讯通路门店!$S:$S,$G153)</f>
        <v>0</v>
      </c>
      <c r="AT153" s="99">
        <f>SUMIFS(通讯通路门店!$V:$V,通讯通路门店!$S:$S,$G153)</f>
        <v>0</v>
      </c>
      <c r="AU153" s="99">
        <f>SUMIFS(通讯通路门店!$W:$W,通讯通路门店!$S:$S,$G153)</f>
        <v>0</v>
      </c>
      <c r="AV153" s="99">
        <f>SUMIFS(通讯通路门店!$Z:$Z,通讯通路门店!$S:$S,$G153)</f>
        <v>0</v>
      </c>
      <c r="AW153" s="99">
        <f>SUMIFS(通讯通路门店!$AB:$AB,通讯通路门店!$S:$S,$G153)</f>
        <v>0</v>
      </c>
      <c r="AX153" s="99">
        <f>SUMIFS(通讯通路门店!$X:$X,通讯通路门店!$S:$S,$G153)</f>
        <v>0</v>
      </c>
      <c r="AY153" s="99">
        <f>SUMIFS(通讯通路门店!$Y:$Y,通讯通路门店!$S:$S,$G153)</f>
        <v>0</v>
      </c>
      <c r="AZ153" s="99">
        <f>SUMIFS(通讯通路门店!$AA:$AA,通讯通路门店!$S:$S,$G153)</f>
        <v>0</v>
      </c>
      <c r="BA153" s="99">
        <f t="shared" si="13"/>
        <v>0</v>
      </c>
      <c r="BB153" s="99">
        <f t="shared" si="14"/>
        <v>0</v>
      </c>
      <c r="BC153" s="99">
        <f>SUMIFS(通讯通路门店!$W:$W,通讯通路门店!$S:$S,$G153,通讯通路门店!$J:$J,"荣耀体验店")+SUMIFS(通讯通路门店!$W:$W,通讯通路门店!$S:$S,$G153,通讯通路门店!$J:$J,"荣耀授权专卖店")</f>
        <v>0</v>
      </c>
      <c r="BD153" s="99">
        <f>SUMIFS(通讯通路门店!$Z:$Z,通讯通路门店!$S:$S,$G153,通讯通路门店!$J:$J,"VIVO体验店")</f>
        <v>0</v>
      </c>
      <c r="BE153" s="99">
        <f>SUMIFS(通讯通路门店!$AB:$AB,通讯通路门店!$S:$S,$G153,通讯通路门店!$J:$J,"OPPO体验店")</f>
        <v>0</v>
      </c>
      <c r="BF153" s="99">
        <f>SUMIFS(通讯通路门店!$X:$X,通讯通路门店!$S:$S,$G153,通讯通路门店!$J:$J,"华为授权体验店")+SUMIFS(通讯通路门店!$AA:$AA,通讯通路门店!$S:$S,$G153,通讯通路门店!$J:$J,"华为堡垒店")</f>
        <v>0</v>
      </c>
      <c r="BG153" s="99">
        <f>SUMIFS(通讯通路门店!$Y:$Y,通讯通路门店!$S:$S,$G153,通讯通路门店!$J:$J,"小米体验店")</f>
        <v>0</v>
      </c>
      <c r="BH153" s="99">
        <f>SUMIFS(通讯通路门店!$AA:$AA,通讯通路门店!$S:$S,$G153,通讯通路门店!$J:$J,"苹果体验店")</f>
        <v>0</v>
      </c>
      <c r="BI153" s="99">
        <f>SUMIFS(通讯通路门店!$K:$K,通讯通路门店!$S:$S,$G153,通讯通路门店!$J:$J,"其他品牌专卖店")</f>
        <v>0</v>
      </c>
      <c r="BJ153" s="99">
        <f>SUMIFS(通讯通路门店!$AC:$AC,通讯通路门店!$S:$S,$G153)</f>
        <v>0</v>
      </c>
      <c r="BK153" s="99">
        <f>SUMIFS(通讯通路门店!$AD:$AD,通讯通路门店!$S:$S,$G153)</f>
        <v>0</v>
      </c>
      <c r="BL153" s="99">
        <f>SUMIFS(通讯通路门店!$AE:$AE,通讯通路门店!$S:$S,$G153)</f>
        <v>0</v>
      </c>
      <c r="BM153" s="99">
        <f>SUMIFS(通讯通路门店!$AF:$AF,通讯通路门店!$S:$S,$G153)</f>
        <v>0</v>
      </c>
      <c r="BN153" s="99">
        <f>SUMIFS(通讯通路门店!$AG:$AG,通讯通路门店!$S:$S,$G153)</f>
        <v>0</v>
      </c>
      <c r="BO153" s="99">
        <f>SUMIFS(通讯通路门店!$AH:$AH,通讯通路门店!$S:$S,$G153)</f>
        <v>0</v>
      </c>
      <c r="BP153" s="99">
        <f>SUMIFS(通讯通路门店!$AI:$AI,通讯通路门店!$S:$S,$G153)</f>
        <v>0</v>
      </c>
      <c r="BQ153" s="83"/>
    </row>
    <row r="154" spans="1:69">
      <c r="A154" s="99" t="str">
        <f>IFERROR(_xlfn.XLOOKUP($G154,通讯通路门店!$S$4:$S$993931,通讯通路门店!$A$4:$A$993931,0,0),"")</f>
        <v/>
      </c>
      <c r="B154" s="99" t="str">
        <f>IFERROR(_xlfn.XLOOKUP($G154,通讯通路门店!$S$4:$S$993931,通讯通路门店!$B$4:$B$993931,0,0),"")</f>
        <v/>
      </c>
      <c r="C154" s="99" t="str">
        <f>IFERROR(_xlfn.XLOOKUP($G154,通讯通路门店!$S$4:$S$993931,通讯通路门店!$C$4:$C$993931,0,0),"")</f>
        <v/>
      </c>
      <c r="D154" s="99" t="str">
        <f>IFERROR(_xlfn.XLOOKUP($G154,通讯通路门店!$S$4:$S$993931,通讯通路门店!$D$4:$D$993931,0,0),"")</f>
        <v/>
      </c>
      <c r="E154" s="83"/>
      <c r="F154" s="83"/>
      <c r="G154" s="101" t="e">
        <v>#N/A</v>
      </c>
      <c r="H154" s="102" t="str">
        <f>IFERROR(_xlfn.XLOOKUP($G154,通讯通路门店!$S$4:$S$993931,通讯通路门店!$R$4:$R$993931,0,0),"")</f>
        <v/>
      </c>
      <c r="I154" s="83"/>
      <c r="J154" s="83"/>
      <c r="K154" s="83"/>
      <c r="L154" s="83"/>
      <c r="M154" s="83"/>
      <c r="N154" s="83"/>
      <c r="O154" s="83"/>
      <c r="P154" s="83"/>
      <c r="Q154" s="83"/>
      <c r="R154" s="83"/>
      <c r="S154" s="83"/>
      <c r="T154" s="83"/>
      <c r="U154" s="99">
        <f>COUNTIF(通讯通路门店!$S:$S,$G154)</f>
        <v>0</v>
      </c>
      <c r="V154" s="99">
        <f>COUNTIFS(通讯通路门店!$S:$S,$G154,通讯通路门店!$J:$J,"综合卖场")</f>
        <v>0</v>
      </c>
      <c r="W154" s="99">
        <f>SUMIFS(通讯通路门店!$AJ:$AJ,通讯通路门店!$S:$S,通讯客户沙盘!$G154)</f>
        <v>0</v>
      </c>
      <c r="X154" s="99">
        <f t="shared" si="10"/>
        <v>0</v>
      </c>
      <c r="Y154" s="99">
        <f>COUNTIFS(通讯通路门店!$S:$S,$G154,通讯通路门店!$J:$J,"荣耀体验店")+COUNTIFS(通讯通路门店!$S:$S,$G154,通讯通路门店!$J:$J,"荣耀授权专卖店")</f>
        <v>0</v>
      </c>
      <c r="Z154" s="99">
        <f>COUNTIFS(通讯通路门店!$S:$S,$G154,通讯通路门店!$J:$J,"VIVO体验店")</f>
        <v>0</v>
      </c>
      <c r="AA154" s="99">
        <f>COUNTIFS(通讯通路门店!$S:$S,$G154,通讯通路门店!$J:$J,"OPPO体验店")</f>
        <v>0</v>
      </c>
      <c r="AB154" s="99">
        <f>COUNTIFS(通讯通路门店!$S:$S,$G154,通讯通路门店!$J:$J,"华为授权体验店")+COUNTIFS(通讯通路门店!$S:$S,$G154,通讯通路门店!$J:$J,"华为堡垒店")</f>
        <v>0</v>
      </c>
      <c r="AC154" s="99">
        <f>COUNTIFS(通讯通路门店!$S:$S,$G154,通讯通路门店!$J:$J,"小米体验店")</f>
        <v>0</v>
      </c>
      <c r="AD154" s="99">
        <f>COUNTIFS(通讯通路门店!$S:$S,$G154,通讯通路门店!$J:$J,"苹果体验店")</f>
        <v>0</v>
      </c>
      <c r="AE154" s="99">
        <f>COUNTIFS(通讯通路门店!$S:$S,$G154,通讯通路门店!$J:$J,"其他品牌专卖店")</f>
        <v>0</v>
      </c>
      <c r="AF154" s="99">
        <f>SUMIFS(通讯通路门店!$BI:$BI,通讯通路门店!$S:$S,$G154)</f>
        <v>0</v>
      </c>
      <c r="AG154" s="99">
        <f>SUMIFS(通讯通路门店!$BH:$BH,通讯通路门店!$S:$S,$G154)</f>
        <v>0</v>
      </c>
      <c r="AH154" s="99">
        <f t="shared" si="11"/>
        <v>0</v>
      </c>
      <c r="AI154" s="99">
        <f>SUMIFS(通讯通路门店!$BB:$BB,通讯通路门店!$S:$S,$G154)</f>
        <v>0</v>
      </c>
      <c r="AJ154" s="99">
        <f>SUMIFS(通讯通路门店!$BE:$BE,通讯通路门店!$S:$S,$G154)</f>
        <v>0</v>
      </c>
      <c r="AK154" s="99">
        <f>SUMIFS(通讯通路门店!$BG:$BG,通讯通路门店!$S:$S,$G154)</f>
        <v>0</v>
      </c>
      <c r="AL154" s="99">
        <f>SUMIFS(通讯通路门店!$BC:$BC,通讯通路门店!$S:$S,$G154)</f>
        <v>0</v>
      </c>
      <c r="AM154" s="99">
        <f>SUMIFS(通讯通路门店!$BD:$BD,通讯通路门店!$S:$S,$G154)</f>
        <v>0</v>
      </c>
      <c r="AN154" s="99">
        <f>SUMIFS(通讯通路门店!$BF:$BF,通讯通路门店!$S:$S,$G154)</f>
        <v>0</v>
      </c>
      <c r="AO154" s="99">
        <f t="shared" si="12"/>
        <v>0</v>
      </c>
      <c r="AP154" s="99">
        <f>SUMIFS(通讯通路门店!$K:$K,通讯通路门店!$S:$S,$G154)</f>
        <v>0</v>
      </c>
      <c r="AQ154" s="83"/>
      <c r="AR154" s="99">
        <f>SUMIFS(通讯通路门店!$T:$T,通讯通路门店!$S:$S,$G154)</f>
        <v>0</v>
      </c>
      <c r="AS154" s="99">
        <f>SUMIFS(通讯通路门店!$U:$U,通讯通路门店!$S:$S,$G154)</f>
        <v>0</v>
      </c>
      <c r="AT154" s="99">
        <f>SUMIFS(通讯通路门店!$V:$V,通讯通路门店!$S:$S,$G154)</f>
        <v>0</v>
      </c>
      <c r="AU154" s="99">
        <f>SUMIFS(通讯通路门店!$W:$W,通讯通路门店!$S:$S,$G154)</f>
        <v>0</v>
      </c>
      <c r="AV154" s="99">
        <f>SUMIFS(通讯通路门店!$Z:$Z,通讯通路门店!$S:$S,$G154)</f>
        <v>0</v>
      </c>
      <c r="AW154" s="99">
        <f>SUMIFS(通讯通路门店!$AB:$AB,通讯通路门店!$S:$S,$G154)</f>
        <v>0</v>
      </c>
      <c r="AX154" s="99">
        <f>SUMIFS(通讯通路门店!$X:$X,通讯通路门店!$S:$S,$G154)</f>
        <v>0</v>
      </c>
      <c r="AY154" s="99">
        <f>SUMIFS(通讯通路门店!$Y:$Y,通讯通路门店!$S:$S,$G154)</f>
        <v>0</v>
      </c>
      <c r="AZ154" s="99">
        <f>SUMIFS(通讯通路门店!$AA:$AA,通讯通路门店!$S:$S,$G154)</f>
        <v>0</v>
      </c>
      <c r="BA154" s="99">
        <f t="shared" si="13"/>
        <v>0</v>
      </c>
      <c r="BB154" s="99">
        <f t="shared" si="14"/>
        <v>0</v>
      </c>
      <c r="BC154" s="99">
        <f>SUMIFS(通讯通路门店!$W:$W,通讯通路门店!$S:$S,$G154,通讯通路门店!$J:$J,"荣耀体验店")+SUMIFS(通讯通路门店!$W:$W,通讯通路门店!$S:$S,$G154,通讯通路门店!$J:$J,"荣耀授权专卖店")</f>
        <v>0</v>
      </c>
      <c r="BD154" s="99">
        <f>SUMIFS(通讯通路门店!$Z:$Z,通讯通路门店!$S:$S,$G154,通讯通路门店!$J:$J,"VIVO体验店")</f>
        <v>0</v>
      </c>
      <c r="BE154" s="99">
        <f>SUMIFS(通讯通路门店!$AB:$AB,通讯通路门店!$S:$S,$G154,通讯通路门店!$J:$J,"OPPO体验店")</f>
        <v>0</v>
      </c>
      <c r="BF154" s="99">
        <f>SUMIFS(通讯通路门店!$X:$X,通讯通路门店!$S:$S,$G154,通讯通路门店!$J:$J,"华为授权体验店")+SUMIFS(通讯通路门店!$AA:$AA,通讯通路门店!$S:$S,$G154,通讯通路门店!$J:$J,"华为堡垒店")</f>
        <v>0</v>
      </c>
      <c r="BG154" s="99">
        <f>SUMIFS(通讯通路门店!$Y:$Y,通讯通路门店!$S:$S,$G154,通讯通路门店!$J:$J,"小米体验店")</f>
        <v>0</v>
      </c>
      <c r="BH154" s="99">
        <f>SUMIFS(通讯通路门店!$AA:$AA,通讯通路门店!$S:$S,$G154,通讯通路门店!$J:$J,"苹果体验店")</f>
        <v>0</v>
      </c>
      <c r="BI154" s="99">
        <f>SUMIFS(通讯通路门店!$K:$K,通讯通路门店!$S:$S,$G154,通讯通路门店!$J:$J,"其他品牌专卖店")</f>
        <v>0</v>
      </c>
      <c r="BJ154" s="99">
        <f>SUMIFS(通讯通路门店!$AC:$AC,通讯通路门店!$S:$S,$G154)</f>
        <v>0</v>
      </c>
      <c r="BK154" s="99">
        <f>SUMIFS(通讯通路门店!$AD:$AD,通讯通路门店!$S:$S,$G154)</f>
        <v>0</v>
      </c>
      <c r="BL154" s="99">
        <f>SUMIFS(通讯通路门店!$AE:$AE,通讯通路门店!$S:$S,$G154)</f>
        <v>0</v>
      </c>
      <c r="BM154" s="99">
        <f>SUMIFS(通讯通路门店!$AF:$AF,通讯通路门店!$S:$S,$G154)</f>
        <v>0</v>
      </c>
      <c r="BN154" s="99">
        <f>SUMIFS(通讯通路门店!$AG:$AG,通讯通路门店!$S:$S,$G154)</f>
        <v>0</v>
      </c>
      <c r="BO154" s="99">
        <f>SUMIFS(通讯通路门店!$AH:$AH,通讯通路门店!$S:$S,$G154)</f>
        <v>0</v>
      </c>
      <c r="BP154" s="99">
        <f>SUMIFS(通讯通路门店!$AI:$AI,通讯通路门店!$S:$S,$G154)</f>
        <v>0</v>
      </c>
      <c r="BQ154" s="83"/>
    </row>
    <row r="155" spans="1:69">
      <c r="A155" s="99" t="str">
        <f>IFERROR(_xlfn.XLOOKUP($G155,通讯通路门店!$S$4:$S$993931,通讯通路门店!$A$4:$A$993931,0,0),"")</f>
        <v/>
      </c>
      <c r="B155" s="99" t="str">
        <f>IFERROR(_xlfn.XLOOKUP($G155,通讯通路门店!$S$4:$S$993931,通讯通路门店!$B$4:$B$993931,0,0),"")</f>
        <v/>
      </c>
      <c r="C155" s="99" t="str">
        <f>IFERROR(_xlfn.XLOOKUP($G155,通讯通路门店!$S$4:$S$993931,通讯通路门店!$C$4:$C$993931,0,0),"")</f>
        <v/>
      </c>
      <c r="D155" s="99" t="str">
        <f>IFERROR(_xlfn.XLOOKUP($G155,通讯通路门店!$S$4:$S$993931,通讯通路门店!$D$4:$D$993931,0,0),"")</f>
        <v/>
      </c>
      <c r="E155" s="83"/>
      <c r="F155" s="83"/>
      <c r="G155" s="101" t="e">
        <v>#N/A</v>
      </c>
      <c r="H155" s="102" t="str">
        <f>IFERROR(_xlfn.XLOOKUP($G155,通讯通路门店!$S$4:$S$993931,通讯通路门店!$R$4:$R$993931,0,0),"")</f>
        <v/>
      </c>
      <c r="I155" s="83"/>
      <c r="J155" s="83"/>
      <c r="K155" s="83"/>
      <c r="L155" s="83"/>
      <c r="M155" s="83"/>
      <c r="N155" s="83"/>
      <c r="O155" s="83"/>
      <c r="P155" s="83"/>
      <c r="Q155" s="83"/>
      <c r="R155" s="83"/>
      <c r="S155" s="83"/>
      <c r="T155" s="83"/>
      <c r="U155" s="99">
        <f>COUNTIF(通讯通路门店!$S:$S,$G155)</f>
        <v>0</v>
      </c>
      <c r="V155" s="99">
        <f>COUNTIFS(通讯通路门店!$S:$S,$G155,通讯通路门店!$J:$J,"综合卖场")</f>
        <v>0</v>
      </c>
      <c r="W155" s="99">
        <f>SUMIFS(通讯通路门店!$AJ:$AJ,通讯通路门店!$S:$S,通讯客户沙盘!$G155)</f>
        <v>0</v>
      </c>
      <c r="X155" s="99">
        <f t="shared" si="10"/>
        <v>0</v>
      </c>
      <c r="Y155" s="99">
        <f>COUNTIFS(通讯通路门店!$S:$S,$G155,通讯通路门店!$J:$J,"荣耀体验店")+COUNTIFS(通讯通路门店!$S:$S,$G155,通讯通路门店!$J:$J,"荣耀授权专卖店")</f>
        <v>0</v>
      </c>
      <c r="Z155" s="99">
        <f>COUNTIFS(通讯通路门店!$S:$S,$G155,通讯通路门店!$J:$J,"VIVO体验店")</f>
        <v>0</v>
      </c>
      <c r="AA155" s="99">
        <f>COUNTIFS(通讯通路门店!$S:$S,$G155,通讯通路门店!$J:$J,"OPPO体验店")</f>
        <v>0</v>
      </c>
      <c r="AB155" s="99">
        <f>COUNTIFS(通讯通路门店!$S:$S,$G155,通讯通路门店!$J:$J,"华为授权体验店")+COUNTIFS(通讯通路门店!$S:$S,$G155,通讯通路门店!$J:$J,"华为堡垒店")</f>
        <v>0</v>
      </c>
      <c r="AC155" s="99">
        <f>COUNTIFS(通讯通路门店!$S:$S,$G155,通讯通路门店!$J:$J,"小米体验店")</f>
        <v>0</v>
      </c>
      <c r="AD155" s="99">
        <f>COUNTIFS(通讯通路门店!$S:$S,$G155,通讯通路门店!$J:$J,"苹果体验店")</f>
        <v>0</v>
      </c>
      <c r="AE155" s="99">
        <f>COUNTIFS(通讯通路门店!$S:$S,$G155,通讯通路门店!$J:$J,"其他品牌专卖店")</f>
        <v>0</v>
      </c>
      <c r="AF155" s="99">
        <f>SUMIFS(通讯通路门店!$BI:$BI,通讯通路门店!$S:$S,$G155)</f>
        <v>0</v>
      </c>
      <c r="AG155" s="99">
        <f>SUMIFS(通讯通路门店!$BH:$BH,通讯通路门店!$S:$S,$G155)</f>
        <v>0</v>
      </c>
      <c r="AH155" s="99">
        <f t="shared" si="11"/>
        <v>0</v>
      </c>
      <c r="AI155" s="99">
        <f>SUMIFS(通讯通路门店!$BB:$BB,通讯通路门店!$S:$S,$G155)</f>
        <v>0</v>
      </c>
      <c r="AJ155" s="99">
        <f>SUMIFS(通讯通路门店!$BE:$BE,通讯通路门店!$S:$S,$G155)</f>
        <v>0</v>
      </c>
      <c r="AK155" s="99">
        <f>SUMIFS(通讯通路门店!$BG:$BG,通讯通路门店!$S:$S,$G155)</f>
        <v>0</v>
      </c>
      <c r="AL155" s="99">
        <f>SUMIFS(通讯通路门店!$BC:$BC,通讯通路门店!$S:$S,$G155)</f>
        <v>0</v>
      </c>
      <c r="AM155" s="99">
        <f>SUMIFS(通讯通路门店!$BD:$BD,通讯通路门店!$S:$S,$G155)</f>
        <v>0</v>
      </c>
      <c r="AN155" s="99">
        <f>SUMIFS(通讯通路门店!$BF:$BF,通讯通路门店!$S:$S,$G155)</f>
        <v>0</v>
      </c>
      <c r="AO155" s="99">
        <f t="shared" si="12"/>
        <v>0</v>
      </c>
      <c r="AP155" s="99">
        <f>SUMIFS(通讯通路门店!$K:$K,通讯通路门店!$S:$S,$G155)</f>
        <v>0</v>
      </c>
      <c r="AQ155" s="83"/>
      <c r="AR155" s="99">
        <f>SUMIFS(通讯通路门店!$T:$T,通讯通路门店!$S:$S,$G155)</f>
        <v>0</v>
      </c>
      <c r="AS155" s="99">
        <f>SUMIFS(通讯通路门店!$U:$U,通讯通路门店!$S:$S,$G155)</f>
        <v>0</v>
      </c>
      <c r="AT155" s="99">
        <f>SUMIFS(通讯通路门店!$V:$V,通讯通路门店!$S:$S,$G155)</f>
        <v>0</v>
      </c>
      <c r="AU155" s="99">
        <f>SUMIFS(通讯通路门店!$W:$W,通讯通路门店!$S:$S,$G155)</f>
        <v>0</v>
      </c>
      <c r="AV155" s="99">
        <f>SUMIFS(通讯通路门店!$Z:$Z,通讯通路门店!$S:$S,$G155)</f>
        <v>0</v>
      </c>
      <c r="AW155" s="99">
        <f>SUMIFS(通讯通路门店!$AB:$AB,通讯通路门店!$S:$S,$G155)</f>
        <v>0</v>
      </c>
      <c r="AX155" s="99">
        <f>SUMIFS(通讯通路门店!$X:$X,通讯通路门店!$S:$S,$G155)</f>
        <v>0</v>
      </c>
      <c r="AY155" s="99">
        <f>SUMIFS(通讯通路门店!$Y:$Y,通讯通路门店!$S:$S,$G155)</f>
        <v>0</v>
      </c>
      <c r="AZ155" s="99">
        <f>SUMIFS(通讯通路门店!$AA:$AA,通讯通路门店!$S:$S,$G155)</f>
        <v>0</v>
      </c>
      <c r="BA155" s="99">
        <f t="shared" si="13"/>
        <v>0</v>
      </c>
      <c r="BB155" s="99">
        <f t="shared" si="14"/>
        <v>0</v>
      </c>
      <c r="BC155" s="99">
        <f>SUMIFS(通讯通路门店!$W:$W,通讯通路门店!$S:$S,$G155,通讯通路门店!$J:$J,"荣耀体验店")+SUMIFS(通讯通路门店!$W:$W,通讯通路门店!$S:$S,$G155,通讯通路门店!$J:$J,"荣耀授权专卖店")</f>
        <v>0</v>
      </c>
      <c r="BD155" s="99">
        <f>SUMIFS(通讯通路门店!$Z:$Z,通讯通路门店!$S:$S,$G155,通讯通路门店!$J:$J,"VIVO体验店")</f>
        <v>0</v>
      </c>
      <c r="BE155" s="99">
        <f>SUMIFS(通讯通路门店!$AB:$AB,通讯通路门店!$S:$S,$G155,通讯通路门店!$J:$J,"OPPO体验店")</f>
        <v>0</v>
      </c>
      <c r="BF155" s="99">
        <f>SUMIFS(通讯通路门店!$X:$X,通讯通路门店!$S:$S,$G155,通讯通路门店!$J:$J,"华为授权体验店")+SUMIFS(通讯通路门店!$AA:$AA,通讯通路门店!$S:$S,$G155,通讯通路门店!$J:$J,"华为堡垒店")</f>
        <v>0</v>
      </c>
      <c r="BG155" s="99">
        <f>SUMIFS(通讯通路门店!$Y:$Y,通讯通路门店!$S:$S,$G155,通讯通路门店!$J:$J,"小米体验店")</f>
        <v>0</v>
      </c>
      <c r="BH155" s="99">
        <f>SUMIFS(通讯通路门店!$AA:$AA,通讯通路门店!$S:$S,$G155,通讯通路门店!$J:$J,"苹果体验店")</f>
        <v>0</v>
      </c>
      <c r="BI155" s="99">
        <f>SUMIFS(通讯通路门店!$K:$K,通讯通路门店!$S:$S,$G155,通讯通路门店!$J:$J,"其他品牌专卖店")</f>
        <v>0</v>
      </c>
      <c r="BJ155" s="99">
        <f>SUMIFS(通讯通路门店!$AC:$AC,通讯通路门店!$S:$S,$G155)</f>
        <v>0</v>
      </c>
      <c r="BK155" s="99">
        <f>SUMIFS(通讯通路门店!$AD:$AD,通讯通路门店!$S:$S,$G155)</f>
        <v>0</v>
      </c>
      <c r="BL155" s="99">
        <f>SUMIFS(通讯通路门店!$AE:$AE,通讯通路门店!$S:$S,$G155)</f>
        <v>0</v>
      </c>
      <c r="BM155" s="99">
        <f>SUMIFS(通讯通路门店!$AF:$AF,通讯通路门店!$S:$S,$G155)</f>
        <v>0</v>
      </c>
      <c r="BN155" s="99">
        <f>SUMIFS(通讯通路门店!$AG:$AG,通讯通路门店!$S:$S,$G155)</f>
        <v>0</v>
      </c>
      <c r="BO155" s="99">
        <f>SUMIFS(通讯通路门店!$AH:$AH,通讯通路门店!$S:$S,$G155)</f>
        <v>0</v>
      </c>
      <c r="BP155" s="99">
        <f>SUMIFS(通讯通路门店!$AI:$AI,通讯通路门店!$S:$S,$G155)</f>
        <v>0</v>
      </c>
      <c r="BQ155" s="83"/>
    </row>
    <row r="156" spans="1:69">
      <c r="A156" s="99" t="str">
        <f>IFERROR(_xlfn.XLOOKUP($G156,通讯通路门店!$S$4:$S$993931,通讯通路门店!$A$4:$A$993931,0,0),"")</f>
        <v/>
      </c>
      <c r="B156" s="99" t="str">
        <f>IFERROR(_xlfn.XLOOKUP($G156,通讯通路门店!$S$4:$S$993931,通讯通路门店!$B$4:$B$993931,0,0),"")</f>
        <v/>
      </c>
      <c r="C156" s="99" t="str">
        <f>IFERROR(_xlfn.XLOOKUP($G156,通讯通路门店!$S$4:$S$993931,通讯通路门店!$C$4:$C$993931,0,0),"")</f>
        <v/>
      </c>
      <c r="D156" s="99" t="str">
        <f>IFERROR(_xlfn.XLOOKUP($G156,通讯通路门店!$S$4:$S$993931,通讯通路门店!$D$4:$D$993931,0,0),"")</f>
        <v/>
      </c>
      <c r="E156" s="83"/>
      <c r="F156" s="83"/>
      <c r="G156" s="101" t="e">
        <v>#N/A</v>
      </c>
      <c r="H156" s="102" t="str">
        <f>IFERROR(_xlfn.XLOOKUP($G156,通讯通路门店!$S$4:$S$993931,通讯通路门店!$R$4:$R$993931,0,0),"")</f>
        <v/>
      </c>
      <c r="I156" s="83"/>
      <c r="J156" s="83"/>
      <c r="K156" s="83"/>
      <c r="L156" s="83"/>
      <c r="M156" s="83"/>
      <c r="N156" s="83"/>
      <c r="O156" s="83"/>
      <c r="P156" s="83"/>
      <c r="Q156" s="83"/>
      <c r="R156" s="83"/>
      <c r="S156" s="83"/>
      <c r="T156" s="83"/>
      <c r="U156" s="99">
        <f>COUNTIF(通讯通路门店!$S:$S,$G156)</f>
        <v>0</v>
      </c>
      <c r="V156" s="99">
        <f>COUNTIFS(通讯通路门店!$S:$S,$G156,通讯通路门店!$J:$J,"综合卖场")</f>
        <v>0</v>
      </c>
      <c r="W156" s="99">
        <f>SUMIFS(通讯通路门店!$AJ:$AJ,通讯通路门店!$S:$S,通讯客户沙盘!$G156)</f>
        <v>0</v>
      </c>
      <c r="X156" s="99">
        <f t="shared" si="10"/>
        <v>0</v>
      </c>
      <c r="Y156" s="99">
        <f>COUNTIFS(通讯通路门店!$S:$S,$G156,通讯通路门店!$J:$J,"荣耀体验店")+COUNTIFS(通讯通路门店!$S:$S,$G156,通讯通路门店!$J:$J,"荣耀授权专卖店")</f>
        <v>0</v>
      </c>
      <c r="Z156" s="99">
        <f>COUNTIFS(通讯通路门店!$S:$S,$G156,通讯通路门店!$J:$J,"VIVO体验店")</f>
        <v>0</v>
      </c>
      <c r="AA156" s="99">
        <f>COUNTIFS(通讯通路门店!$S:$S,$G156,通讯通路门店!$J:$J,"OPPO体验店")</f>
        <v>0</v>
      </c>
      <c r="AB156" s="99">
        <f>COUNTIFS(通讯通路门店!$S:$S,$G156,通讯通路门店!$J:$J,"华为授权体验店")+COUNTIFS(通讯通路门店!$S:$S,$G156,通讯通路门店!$J:$J,"华为堡垒店")</f>
        <v>0</v>
      </c>
      <c r="AC156" s="99">
        <f>COUNTIFS(通讯通路门店!$S:$S,$G156,通讯通路门店!$J:$J,"小米体验店")</f>
        <v>0</v>
      </c>
      <c r="AD156" s="99">
        <f>COUNTIFS(通讯通路门店!$S:$S,$G156,通讯通路门店!$J:$J,"苹果体验店")</f>
        <v>0</v>
      </c>
      <c r="AE156" s="99">
        <f>COUNTIFS(通讯通路门店!$S:$S,$G156,通讯通路门店!$J:$J,"其他品牌专卖店")</f>
        <v>0</v>
      </c>
      <c r="AF156" s="99">
        <f>SUMIFS(通讯通路门店!$BI:$BI,通讯通路门店!$S:$S,$G156)</f>
        <v>0</v>
      </c>
      <c r="AG156" s="99">
        <f>SUMIFS(通讯通路门店!$BH:$BH,通讯通路门店!$S:$S,$G156)</f>
        <v>0</v>
      </c>
      <c r="AH156" s="99">
        <f t="shared" si="11"/>
        <v>0</v>
      </c>
      <c r="AI156" s="99">
        <f>SUMIFS(通讯通路门店!$BB:$BB,通讯通路门店!$S:$S,$G156)</f>
        <v>0</v>
      </c>
      <c r="AJ156" s="99">
        <f>SUMIFS(通讯通路门店!$BE:$BE,通讯通路门店!$S:$S,$G156)</f>
        <v>0</v>
      </c>
      <c r="AK156" s="99">
        <f>SUMIFS(通讯通路门店!$BG:$BG,通讯通路门店!$S:$S,$G156)</f>
        <v>0</v>
      </c>
      <c r="AL156" s="99">
        <f>SUMIFS(通讯通路门店!$BC:$BC,通讯通路门店!$S:$S,$G156)</f>
        <v>0</v>
      </c>
      <c r="AM156" s="99">
        <f>SUMIFS(通讯通路门店!$BD:$BD,通讯通路门店!$S:$S,$G156)</f>
        <v>0</v>
      </c>
      <c r="AN156" s="99">
        <f>SUMIFS(通讯通路门店!$BF:$BF,通讯通路门店!$S:$S,$G156)</f>
        <v>0</v>
      </c>
      <c r="AO156" s="99">
        <f t="shared" si="12"/>
        <v>0</v>
      </c>
      <c r="AP156" s="99">
        <f>SUMIFS(通讯通路门店!$K:$K,通讯通路门店!$S:$S,$G156)</f>
        <v>0</v>
      </c>
      <c r="AQ156" s="83"/>
      <c r="AR156" s="99">
        <f>SUMIFS(通讯通路门店!$T:$T,通讯通路门店!$S:$S,$G156)</f>
        <v>0</v>
      </c>
      <c r="AS156" s="99">
        <f>SUMIFS(通讯通路门店!$U:$U,通讯通路门店!$S:$S,$G156)</f>
        <v>0</v>
      </c>
      <c r="AT156" s="99">
        <f>SUMIFS(通讯通路门店!$V:$V,通讯通路门店!$S:$S,$G156)</f>
        <v>0</v>
      </c>
      <c r="AU156" s="99">
        <f>SUMIFS(通讯通路门店!$W:$W,通讯通路门店!$S:$S,$G156)</f>
        <v>0</v>
      </c>
      <c r="AV156" s="99">
        <f>SUMIFS(通讯通路门店!$Z:$Z,通讯通路门店!$S:$S,$G156)</f>
        <v>0</v>
      </c>
      <c r="AW156" s="99">
        <f>SUMIFS(通讯通路门店!$AB:$AB,通讯通路门店!$S:$S,$G156)</f>
        <v>0</v>
      </c>
      <c r="AX156" s="99">
        <f>SUMIFS(通讯通路门店!$X:$X,通讯通路门店!$S:$S,$G156)</f>
        <v>0</v>
      </c>
      <c r="AY156" s="99">
        <f>SUMIFS(通讯通路门店!$Y:$Y,通讯通路门店!$S:$S,$G156)</f>
        <v>0</v>
      </c>
      <c r="AZ156" s="99">
        <f>SUMIFS(通讯通路门店!$AA:$AA,通讯通路门店!$S:$S,$G156)</f>
        <v>0</v>
      </c>
      <c r="BA156" s="99">
        <f t="shared" si="13"/>
        <v>0</v>
      </c>
      <c r="BB156" s="99">
        <f t="shared" si="14"/>
        <v>0</v>
      </c>
      <c r="BC156" s="99">
        <f>SUMIFS(通讯通路门店!$W:$W,通讯通路门店!$S:$S,$G156,通讯通路门店!$J:$J,"荣耀体验店")+SUMIFS(通讯通路门店!$W:$W,通讯通路门店!$S:$S,$G156,通讯通路门店!$J:$J,"荣耀授权专卖店")</f>
        <v>0</v>
      </c>
      <c r="BD156" s="99">
        <f>SUMIFS(通讯通路门店!$Z:$Z,通讯通路门店!$S:$S,$G156,通讯通路门店!$J:$J,"VIVO体验店")</f>
        <v>0</v>
      </c>
      <c r="BE156" s="99">
        <f>SUMIFS(通讯通路门店!$AB:$AB,通讯通路门店!$S:$S,$G156,通讯通路门店!$J:$J,"OPPO体验店")</f>
        <v>0</v>
      </c>
      <c r="BF156" s="99">
        <f>SUMIFS(通讯通路门店!$X:$X,通讯通路门店!$S:$S,$G156,通讯通路门店!$J:$J,"华为授权体验店")+SUMIFS(通讯通路门店!$AA:$AA,通讯通路门店!$S:$S,$G156,通讯通路门店!$J:$J,"华为堡垒店")</f>
        <v>0</v>
      </c>
      <c r="BG156" s="99">
        <f>SUMIFS(通讯通路门店!$Y:$Y,通讯通路门店!$S:$S,$G156,通讯通路门店!$J:$J,"小米体验店")</f>
        <v>0</v>
      </c>
      <c r="BH156" s="99">
        <f>SUMIFS(通讯通路门店!$AA:$AA,通讯通路门店!$S:$S,$G156,通讯通路门店!$J:$J,"苹果体验店")</f>
        <v>0</v>
      </c>
      <c r="BI156" s="99">
        <f>SUMIFS(通讯通路门店!$K:$K,通讯通路门店!$S:$S,$G156,通讯通路门店!$J:$J,"其他品牌专卖店")</f>
        <v>0</v>
      </c>
      <c r="BJ156" s="99">
        <f>SUMIFS(通讯通路门店!$AC:$AC,通讯通路门店!$S:$S,$G156)</f>
        <v>0</v>
      </c>
      <c r="BK156" s="99">
        <f>SUMIFS(通讯通路门店!$AD:$AD,通讯通路门店!$S:$S,$G156)</f>
        <v>0</v>
      </c>
      <c r="BL156" s="99">
        <f>SUMIFS(通讯通路门店!$AE:$AE,通讯通路门店!$S:$S,$G156)</f>
        <v>0</v>
      </c>
      <c r="BM156" s="99">
        <f>SUMIFS(通讯通路门店!$AF:$AF,通讯通路门店!$S:$S,$G156)</f>
        <v>0</v>
      </c>
      <c r="BN156" s="99">
        <f>SUMIFS(通讯通路门店!$AG:$AG,通讯通路门店!$S:$S,$G156)</f>
        <v>0</v>
      </c>
      <c r="BO156" s="99">
        <f>SUMIFS(通讯通路门店!$AH:$AH,通讯通路门店!$S:$S,$G156)</f>
        <v>0</v>
      </c>
      <c r="BP156" s="99">
        <f>SUMIFS(通讯通路门店!$AI:$AI,通讯通路门店!$S:$S,$G156)</f>
        <v>0</v>
      </c>
      <c r="BQ156" s="83"/>
    </row>
    <row r="157" spans="1:69">
      <c r="A157" s="99" t="str">
        <f>IFERROR(_xlfn.XLOOKUP($G157,通讯通路门店!$S$4:$S$993931,通讯通路门店!$A$4:$A$993931,0,0),"")</f>
        <v/>
      </c>
      <c r="B157" s="99" t="str">
        <f>IFERROR(_xlfn.XLOOKUP($G157,通讯通路门店!$S$4:$S$993931,通讯通路门店!$B$4:$B$993931,0,0),"")</f>
        <v/>
      </c>
      <c r="C157" s="99" t="str">
        <f>IFERROR(_xlfn.XLOOKUP($G157,通讯通路门店!$S$4:$S$993931,通讯通路门店!$C$4:$C$993931,0,0),"")</f>
        <v/>
      </c>
      <c r="D157" s="99" t="str">
        <f>IFERROR(_xlfn.XLOOKUP($G157,通讯通路门店!$S$4:$S$993931,通讯通路门店!$D$4:$D$993931,0,0),"")</f>
        <v/>
      </c>
      <c r="E157" s="83"/>
      <c r="F157" s="83"/>
      <c r="G157" s="101" t="e">
        <v>#N/A</v>
      </c>
      <c r="H157" s="102" t="str">
        <f>IFERROR(_xlfn.XLOOKUP($G157,通讯通路门店!$S$4:$S$993931,通讯通路门店!$R$4:$R$993931,0,0),"")</f>
        <v/>
      </c>
      <c r="I157" s="83"/>
      <c r="J157" s="83"/>
      <c r="K157" s="83"/>
      <c r="L157" s="83"/>
      <c r="M157" s="83"/>
      <c r="N157" s="83"/>
      <c r="O157" s="83"/>
      <c r="P157" s="83"/>
      <c r="Q157" s="83"/>
      <c r="R157" s="83"/>
      <c r="S157" s="83"/>
      <c r="T157" s="83"/>
      <c r="U157" s="99">
        <f>COUNTIF(通讯通路门店!$S:$S,$G157)</f>
        <v>0</v>
      </c>
      <c r="V157" s="99">
        <f>COUNTIFS(通讯通路门店!$S:$S,$G157,通讯通路门店!$J:$J,"综合卖场")</f>
        <v>0</v>
      </c>
      <c r="W157" s="99">
        <f>SUMIFS(通讯通路门店!$AJ:$AJ,通讯通路门店!$S:$S,通讯客户沙盘!$G157)</f>
        <v>0</v>
      </c>
      <c r="X157" s="99">
        <f t="shared" si="10"/>
        <v>0</v>
      </c>
      <c r="Y157" s="99">
        <f>COUNTIFS(通讯通路门店!$S:$S,$G157,通讯通路门店!$J:$J,"荣耀体验店")+COUNTIFS(通讯通路门店!$S:$S,$G157,通讯通路门店!$J:$J,"荣耀授权专卖店")</f>
        <v>0</v>
      </c>
      <c r="Z157" s="99">
        <f>COUNTIFS(通讯通路门店!$S:$S,$G157,通讯通路门店!$J:$J,"VIVO体验店")</f>
        <v>0</v>
      </c>
      <c r="AA157" s="99">
        <f>COUNTIFS(通讯通路门店!$S:$S,$G157,通讯通路门店!$J:$J,"OPPO体验店")</f>
        <v>0</v>
      </c>
      <c r="AB157" s="99">
        <f>COUNTIFS(通讯通路门店!$S:$S,$G157,通讯通路门店!$J:$J,"华为授权体验店")+COUNTIFS(通讯通路门店!$S:$S,$G157,通讯通路门店!$J:$J,"华为堡垒店")</f>
        <v>0</v>
      </c>
      <c r="AC157" s="99">
        <f>COUNTIFS(通讯通路门店!$S:$S,$G157,通讯通路门店!$J:$J,"小米体验店")</f>
        <v>0</v>
      </c>
      <c r="AD157" s="99">
        <f>COUNTIFS(通讯通路门店!$S:$S,$G157,通讯通路门店!$J:$J,"苹果体验店")</f>
        <v>0</v>
      </c>
      <c r="AE157" s="99">
        <f>COUNTIFS(通讯通路门店!$S:$S,$G157,通讯通路门店!$J:$J,"其他品牌专卖店")</f>
        <v>0</v>
      </c>
      <c r="AF157" s="99">
        <f>SUMIFS(通讯通路门店!$BI:$BI,通讯通路门店!$S:$S,$G157)</f>
        <v>0</v>
      </c>
      <c r="AG157" s="99">
        <f>SUMIFS(通讯通路门店!$BH:$BH,通讯通路门店!$S:$S,$G157)</f>
        <v>0</v>
      </c>
      <c r="AH157" s="99">
        <f t="shared" si="11"/>
        <v>0</v>
      </c>
      <c r="AI157" s="99">
        <f>SUMIFS(通讯通路门店!$BB:$BB,通讯通路门店!$S:$S,$G157)</f>
        <v>0</v>
      </c>
      <c r="AJ157" s="99">
        <f>SUMIFS(通讯通路门店!$BE:$BE,通讯通路门店!$S:$S,$G157)</f>
        <v>0</v>
      </c>
      <c r="AK157" s="99">
        <f>SUMIFS(通讯通路门店!$BG:$BG,通讯通路门店!$S:$S,$G157)</f>
        <v>0</v>
      </c>
      <c r="AL157" s="99">
        <f>SUMIFS(通讯通路门店!$BC:$BC,通讯通路门店!$S:$S,$G157)</f>
        <v>0</v>
      </c>
      <c r="AM157" s="99">
        <f>SUMIFS(通讯通路门店!$BD:$BD,通讯通路门店!$S:$S,$G157)</f>
        <v>0</v>
      </c>
      <c r="AN157" s="99">
        <f>SUMIFS(通讯通路门店!$BF:$BF,通讯通路门店!$S:$S,$G157)</f>
        <v>0</v>
      </c>
      <c r="AO157" s="99">
        <f t="shared" si="12"/>
        <v>0</v>
      </c>
      <c r="AP157" s="99">
        <f>SUMIFS(通讯通路门店!$K:$K,通讯通路门店!$S:$S,$G157)</f>
        <v>0</v>
      </c>
      <c r="AQ157" s="83"/>
      <c r="AR157" s="99">
        <f>SUMIFS(通讯通路门店!$T:$T,通讯通路门店!$S:$S,$G157)</f>
        <v>0</v>
      </c>
      <c r="AS157" s="99">
        <f>SUMIFS(通讯通路门店!$U:$U,通讯通路门店!$S:$S,$G157)</f>
        <v>0</v>
      </c>
      <c r="AT157" s="99">
        <f>SUMIFS(通讯通路门店!$V:$V,通讯通路门店!$S:$S,$G157)</f>
        <v>0</v>
      </c>
      <c r="AU157" s="99">
        <f>SUMIFS(通讯通路门店!$W:$W,通讯通路门店!$S:$S,$G157)</f>
        <v>0</v>
      </c>
      <c r="AV157" s="99">
        <f>SUMIFS(通讯通路门店!$Z:$Z,通讯通路门店!$S:$S,$G157)</f>
        <v>0</v>
      </c>
      <c r="AW157" s="99">
        <f>SUMIFS(通讯通路门店!$AB:$AB,通讯通路门店!$S:$S,$G157)</f>
        <v>0</v>
      </c>
      <c r="AX157" s="99">
        <f>SUMIFS(通讯通路门店!$X:$X,通讯通路门店!$S:$S,$G157)</f>
        <v>0</v>
      </c>
      <c r="AY157" s="99">
        <f>SUMIFS(通讯通路门店!$Y:$Y,通讯通路门店!$S:$S,$G157)</f>
        <v>0</v>
      </c>
      <c r="AZ157" s="99">
        <f>SUMIFS(通讯通路门店!$AA:$AA,通讯通路门店!$S:$S,$G157)</f>
        <v>0</v>
      </c>
      <c r="BA157" s="99">
        <f t="shared" si="13"/>
        <v>0</v>
      </c>
      <c r="BB157" s="99">
        <f t="shared" si="14"/>
        <v>0</v>
      </c>
      <c r="BC157" s="99">
        <f>SUMIFS(通讯通路门店!$W:$W,通讯通路门店!$S:$S,$G157,通讯通路门店!$J:$J,"荣耀体验店")+SUMIFS(通讯通路门店!$W:$W,通讯通路门店!$S:$S,$G157,通讯通路门店!$J:$J,"荣耀授权专卖店")</f>
        <v>0</v>
      </c>
      <c r="BD157" s="99">
        <f>SUMIFS(通讯通路门店!$Z:$Z,通讯通路门店!$S:$S,$G157,通讯通路门店!$J:$J,"VIVO体验店")</f>
        <v>0</v>
      </c>
      <c r="BE157" s="99">
        <f>SUMIFS(通讯通路门店!$AB:$AB,通讯通路门店!$S:$S,$G157,通讯通路门店!$J:$J,"OPPO体验店")</f>
        <v>0</v>
      </c>
      <c r="BF157" s="99">
        <f>SUMIFS(通讯通路门店!$X:$X,通讯通路门店!$S:$S,$G157,通讯通路门店!$J:$J,"华为授权体验店")+SUMIFS(通讯通路门店!$AA:$AA,通讯通路门店!$S:$S,$G157,通讯通路门店!$J:$J,"华为堡垒店")</f>
        <v>0</v>
      </c>
      <c r="BG157" s="99">
        <f>SUMIFS(通讯通路门店!$Y:$Y,通讯通路门店!$S:$S,$G157,通讯通路门店!$J:$J,"小米体验店")</f>
        <v>0</v>
      </c>
      <c r="BH157" s="99">
        <f>SUMIFS(通讯通路门店!$AA:$AA,通讯通路门店!$S:$S,$G157,通讯通路门店!$J:$J,"苹果体验店")</f>
        <v>0</v>
      </c>
      <c r="BI157" s="99">
        <f>SUMIFS(通讯通路门店!$K:$K,通讯通路门店!$S:$S,$G157,通讯通路门店!$J:$J,"其他品牌专卖店")</f>
        <v>0</v>
      </c>
      <c r="BJ157" s="99">
        <f>SUMIFS(通讯通路门店!$AC:$AC,通讯通路门店!$S:$S,$G157)</f>
        <v>0</v>
      </c>
      <c r="BK157" s="99">
        <f>SUMIFS(通讯通路门店!$AD:$AD,通讯通路门店!$S:$S,$G157)</f>
        <v>0</v>
      </c>
      <c r="BL157" s="99">
        <f>SUMIFS(通讯通路门店!$AE:$AE,通讯通路门店!$S:$S,$G157)</f>
        <v>0</v>
      </c>
      <c r="BM157" s="99">
        <f>SUMIFS(通讯通路门店!$AF:$AF,通讯通路门店!$S:$S,$G157)</f>
        <v>0</v>
      </c>
      <c r="BN157" s="99">
        <f>SUMIFS(通讯通路门店!$AG:$AG,通讯通路门店!$S:$S,$G157)</f>
        <v>0</v>
      </c>
      <c r="BO157" s="99">
        <f>SUMIFS(通讯通路门店!$AH:$AH,通讯通路门店!$S:$S,$G157)</f>
        <v>0</v>
      </c>
      <c r="BP157" s="99">
        <f>SUMIFS(通讯通路门店!$AI:$AI,通讯通路门店!$S:$S,$G157)</f>
        <v>0</v>
      </c>
      <c r="BQ157" s="83"/>
    </row>
    <row r="158" spans="1:69">
      <c r="A158" s="99" t="str">
        <f>IFERROR(_xlfn.XLOOKUP($G158,通讯通路门店!$S$4:$S$993931,通讯通路门店!$A$4:$A$993931,0,0),"")</f>
        <v/>
      </c>
      <c r="B158" s="99" t="str">
        <f>IFERROR(_xlfn.XLOOKUP($G158,通讯通路门店!$S$4:$S$993931,通讯通路门店!$B$4:$B$993931,0,0),"")</f>
        <v/>
      </c>
      <c r="C158" s="99" t="str">
        <f>IFERROR(_xlfn.XLOOKUP($G158,通讯通路门店!$S$4:$S$993931,通讯通路门店!$C$4:$C$993931,0,0),"")</f>
        <v/>
      </c>
      <c r="D158" s="99" t="str">
        <f>IFERROR(_xlfn.XLOOKUP($G158,通讯通路门店!$S$4:$S$993931,通讯通路门店!$D$4:$D$993931,0,0),"")</f>
        <v/>
      </c>
      <c r="E158" s="83"/>
      <c r="F158" s="83"/>
      <c r="G158" s="101" t="e">
        <v>#N/A</v>
      </c>
      <c r="H158" s="102" t="str">
        <f>IFERROR(_xlfn.XLOOKUP($G158,通讯通路门店!$S$4:$S$993931,通讯通路门店!$R$4:$R$993931,0,0),"")</f>
        <v/>
      </c>
      <c r="I158" s="83"/>
      <c r="J158" s="83"/>
      <c r="K158" s="83"/>
      <c r="L158" s="83"/>
      <c r="M158" s="83"/>
      <c r="N158" s="83"/>
      <c r="O158" s="83"/>
      <c r="P158" s="83"/>
      <c r="Q158" s="83"/>
      <c r="R158" s="83"/>
      <c r="S158" s="83"/>
      <c r="T158" s="83"/>
      <c r="U158" s="99">
        <f>COUNTIF(通讯通路门店!$S:$S,$G158)</f>
        <v>0</v>
      </c>
      <c r="V158" s="99">
        <f>COUNTIFS(通讯通路门店!$S:$S,$G158,通讯通路门店!$J:$J,"综合卖场")</f>
        <v>0</v>
      </c>
      <c r="W158" s="99">
        <f>SUMIFS(通讯通路门店!$AJ:$AJ,通讯通路门店!$S:$S,通讯客户沙盘!$G158)</f>
        <v>0</v>
      </c>
      <c r="X158" s="99">
        <f t="shared" si="10"/>
        <v>0</v>
      </c>
      <c r="Y158" s="99">
        <f>COUNTIFS(通讯通路门店!$S:$S,$G158,通讯通路门店!$J:$J,"荣耀体验店")+COUNTIFS(通讯通路门店!$S:$S,$G158,通讯通路门店!$J:$J,"荣耀授权专卖店")</f>
        <v>0</v>
      </c>
      <c r="Z158" s="99">
        <f>COUNTIFS(通讯通路门店!$S:$S,$G158,通讯通路门店!$J:$J,"VIVO体验店")</f>
        <v>0</v>
      </c>
      <c r="AA158" s="99">
        <f>COUNTIFS(通讯通路门店!$S:$S,$G158,通讯通路门店!$J:$J,"OPPO体验店")</f>
        <v>0</v>
      </c>
      <c r="AB158" s="99">
        <f>COUNTIFS(通讯通路门店!$S:$S,$G158,通讯通路门店!$J:$J,"华为授权体验店")+COUNTIFS(通讯通路门店!$S:$S,$G158,通讯通路门店!$J:$J,"华为堡垒店")</f>
        <v>0</v>
      </c>
      <c r="AC158" s="99">
        <f>COUNTIFS(通讯通路门店!$S:$S,$G158,通讯通路门店!$J:$J,"小米体验店")</f>
        <v>0</v>
      </c>
      <c r="AD158" s="99">
        <f>COUNTIFS(通讯通路门店!$S:$S,$G158,通讯通路门店!$J:$J,"苹果体验店")</f>
        <v>0</v>
      </c>
      <c r="AE158" s="99">
        <f>COUNTIFS(通讯通路门店!$S:$S,$G158,通讯通路门店!$J:$J,"其他品牌专卖店")</f>
        <v>0</v>
      </c>
      <c r="AF158" s="99">
        <f>SUMIFS(通讯通路门店!$BI:$BI,通讯通路门店!$S:$S,$G158)</f>
        <v>0</v>
      </c>
      <c r="AG158" s="99">
        <f>SUMIFS(通讯通路门店!$BH:$BH,通讯通路门店!$S:$S,$G158)</f>
        <v>0</v>
      </c>
      <c r="AH158" s="99">
        <f t="shared" si="11"/>
        <v>0</v>
      </c>
      <c r="AI158" s="99">
        <f>SUMIFS(通讯通路门店!$BB:$BB,通讯通路门店!$S:$S,$G158)</f>
        <v>0</v>
      </c>
      <c r="AJ158" s="99">
        <f>SUMIFS(通讯通路门店!$BE:$BE,通讯通路门店!$S:$S,$G158)</f>
        <v>0</v>
      </c>
      <c r="AK158" s="99">
        <f>SUMIFS(通讯通路门店!$BG:$BG,通讯通路门店!$S:$S,$G158)</f>
        <v>0</v>
      </c>
      <c r="AL158" s="99">
        <f>SUMIFS(通讯通路门店!$BC:$BC,通讯通路门店!$S:$S,$G158)</f>
        <v>0</v>
      </c>
      <c r="AM158" s="99">
        <f>SUMIFS(通讯通路门店!$BD:$BD,通讯通路门店!$S:$S,$G158)</f>
        <v>0</v>
      </c>
      <c r="AN158" s="99">
        <f>SUMIFS(通讯通路门店!$BF:$BF,通讯通路门店!$S:$S,$G158)</f>
        <v>0</v>
      </c>
      <c r="AO158" s="99">
        <f t="shared" si="12"/>
        <v>0</v>
      </c>
      <c r="AP158" s="99">
        <f>SUMIFS(通讯通路门店!$K:$K,通讯通路门店!$S:$S,$G158)</f>
        <v>0</v>
      </c>
      <c r="AQ158" s="83"/>
      <c r="AR158" s="99">
        <f>SUMIFS(通讯通路门店!$T:$T,通讯通路门店!$S:$S,$G158)</f>
        <v>0</v>
      </c>
      <c r="AS158" s="99">
        <f>SUMIFS(通讯通路门店!$U:$U,通讯通路门店!$S:$S,$G158)</f>
        <v>0</v>
      </c>
      <c r="AT158" s="99">
        <f>SUMIFS(通讯通路门店!$V:$V,通讯通路门店!$S:$S,$G158)</f>
        <v>0</v>
      </c>
      <c r="AU158" s="99">
        <f>SUMIFS(通讯通路门店!$W:$W,通讯通路门店!$S:$S,$G158)</f>
        <v>0</v>
      </c>
      <c r="AV158" s="99">
        <f>SUMIFS(通讯通路门店!$Z:$Z,通讯通路门店!$S:$S,$G158)</f>
        <v>0</v>
      </c>
      <c r="AW158" s="99">
        <f>SUMIFS(通讯通路门店!$AB:$AB,通讯通路门店!$S:$S,$G158)</f>
        <v>0</v>
      </c>
      <c r="AX158" s="99">
        <f>SUMIFS(通讯通路门店!$X:$X,通讯通路门店!$S:$S,$G158)</f>
        <v>0</v>
      </c>
      <c r="AY158" s="99">
        <f>SUMIFS(通讯通路门店!$Y:$Y,通讯通路门店!$S:$S,$G158)</f>
        <v>0</v>
      </c>
      <c r="AZ158" s="99">
        <f>SUMIFS(通讯通路门店!$AA:$AA,通讯通路门店!$S:$S,$G158)</f>
        <v>0</v>
      </c>
      <c r="BA158" s="99">
        <f t="shared" si="13"/>
        <v>0</v>
      </c>
      <c r="BB158" s="99">
        <f t="shared" si="14"/>
        <v>0</v>
      </c>
      <c r="BC158" s="99">
        <f>SUMIFS(通讯通路门店!$W:$W,通讯通路门店!$S:$S,$G158,通讯通路门店!$J:$J,"荣耀体验店")+SUMIFS(通讯通路门店!$W:$W,通讯通路门店!$S:$S,$G158,通讯通路门店!$J:$J,"荣耀授权专卖店")</f>
        <v>0</v>
      </c>
      <c r="BD158" s="99">
        <f>SUMIFS(通讯通路门店!$Z:$Z,通讯通路门店!$S:$S,$G158,通讯通路门店!$J:$J,"VIVO体验店")</f>
        <v>0</v>
      </c>
      <c r="BE158" s="99">
        <f>SUMIFS(通讯通路门店!$AB:$AB,通讯通路门店!$S:$S,$G158,通讯通路门店!$J:$J,"OPPO体验店")</f>
        <v>0</v>
      </c>
      <c r="BF158" s="99">
        <f>SUMIFS(通讯通路门店!$X:$X,通讯通路门店!$S:$S,$G158,通讯通路门店!$J:$J,"华为授权体验店")+SUMIFS(通讯通路门店!$AA:$AA,通讯通路门店!$S:$S,$G158,通讯通路门店!$J:$J,"华为堡垒店")</f>
        <v>0</v>
      </c>
      <c r="BG158" s="99">
        <f>SUMIFS(通讯通路门店!$Y:$Y,通讯通路门店!$S:$S,$G158,通讯通路门店!$J:$J,"小米体验店")</f>
        <v>0</v>
      </c>
      <c r="BH158" s="99">
        <f>SUMIFS(通讯通路门店!$AA:$AA,通讯通路门店!$S:$S,$G158,通讯通路门店!$J:$J,"苹果体验店")</f>
        <v>0</v>
      </c>
      <c r="BI158" s="99">
        <f>SUMIFS(通讯通路门店!$K:$K,通讯通路门店!$S:$S,$G158,通讯通路门店!$J:$J,"其他品牌专卖店")</f>
        <v>0</v>
      </c>
      <c r="BJ158" s="99">
        <f>SUMIFS(通讯通路门店!$AC:$AC,通讯通路门店!$S:$S,$G158)</f>
        <v>0</v>
      </c>
      <c r="BK158" s="99">
        <f>SUMIFS(通讯通路门店!$AD:$AD,通讯通路门店!$S:$S,$G158)</f>
        <v>0</v>
      </c>
      <c r="BL158" s="99">
        <f>SUMIFS(通讯通路门店!$AE:$AE,通讯通路门店!$S:$S,$G158)</f>
        <v>0</v>
      </c>
      <c r="BM158" s="99">
        <f>SUMIFS(通讯通路门店!$AF:$AF,通讯通路门店!$S:$S,$G158)</f>
        <v>0</v>
      </c>
      <c r="BN158" s="99">
        <f>SUMIFS(通讯通路门店!$AG:$AG,通讯通路门店!$S:$S,$G158)</f>
        <v>0</v>
      </c>
      <c r="BO158" s="99">
        <f>SUMIFS(通讯通路门店!$AH:$AH,通讯通路门店!$S:$S,$G158)</f>
        <v>0</v>
      </c>
      <c r="BP158" s="99">
        <f>SUMIFS(通讯通路门店!$AI:$AI,通讯通路门店!$S:$S,$G158)</f>
        <v>0</v>
      </c>
      <c r="BQ158" s="83"/>
    </row>
    <row r="159" spans="1:69">
      <c r="A159" s="99" t="str">
        <f>IFERROR(_xlfn.XLOOKUP($G159,通讯通路门店!$S$4:$S$993931,通讯通路门店!$A$4:$A$993931,0,0),"")</f>
        <v/>
      </c>
      <c r="B159" s="99" t="str">
        <f>IFERROR(_xlfn.XLOOKUP($G159,通讯通路门店!$S$4:$S$993931,通讯通路门店!$B$4:$B$993931,0,0),"")</f>
        <v/>
      </c>
      <c r="C159" s="99" t="str">
        <f>IFERROR(_xlfn.XLOOKUP($G159,通讯通路门店!$S$4:$S$993931,通讯通路门店!$C$4:$C$993931,0,0),"")</f>
        <v/>
      </c>
      <c r="D159" s="99" t="str">
        <f>IFERROR(_xlfn.XLOOKUP($G159,通讯通路门店!$S$4:$S$993931,通讯通路门店!$D$4:$D$993931,0,0),"")</f>
        <v/>
      </c>
      <c r="E159" s="83"/>
      <c r="F159" s="83"/>
      <c r="G159" s="101" t="e">
        <v>#N/A</v>
      </c>
      <c r="H159" s="102" t="str">
        <f>IFERROR(_xlfn.XLOOKUP($G159,通讯通路门店!$S$4:$S$993931,通讯通路门店!$R$4:$R$993931,0,0),"")</f>
        <v/>
      </c>
      <c r="I159" s="83"/>
      <c r="J159" s="83"/>
      <c r="K159" s="83"/>
      <c r="L159" s="83"/>
      <c r="M159" s="83"/>
      <c r="N159" s="83"/>
      <c r="O159" s="83"/>
      <c r="P159" s="83"/>
      <c r="Q159" s="83"/>
      <c r="R159" s="83"/>
      <c r="S159" s="83"/>
      <c r="T159" s="83"/>
      <c r="U159" s="99">
        <f>COUNTIF(通讯通路门店!$S:$S,$G159)</f>
        <v>0</v>
      </c>
      <c r="V159" s="99">
        <f>COUNTIFS(通讯通路门店!$S:$S,$G159,通讯通路门店!$J:$J,"综合卖场")</f>
        <v>0</v>
      </c>
      <c r="W159" s="99">
        <f>SUMIFS(通讯通路门店!$AJ:$AJ,通讯通路门店!$S:$S,通讯客户沙盘!$G159)</f>
        <v>0</v>
      </c>
      <c r="X159" s="99">
        <f t="shared" si="10"/>
        <v>0</v>
      </c>
      <c r="Y159" s="99">
        <f>COUNTIFS(通讯通路门店!$S:$S,$G159,通讯通路门店!$J:$J,"荣耀体验店")+COUNTIFS(通讯通路门店!$S:$S,$G159,通讯通路门店!$J:$J,"荣耀授权专卖店")</f>
        <v>0</v>
      </c>
      <c r="Z159" s="99">
        <f>COUNTIFS(通讯通路门店!$S:$S,$G159,通讯通路门店!$J:$J,"VIVO体验店")</f>
        <v>0</v>
      </c>
      <c r="AA159" s="99">
        <f>COUNTIFS(通讯通路门店!$S:$S,$G159,通讯通路门店!$J:$J,"OPPO体验店")</f>
        <v>0</v>
      </c>
      <c r="AB159" s="99">
        <f>COUNTIFS(通讯通路门店!$S:$S,$G159,通讯通路门店!$J:$J,"华为授权体验店")+COUNTIFS(通讯通路门店!$S:$S,$G159,通讯通路门店!$J:$J,"华为堡垒店")</f>
        <v>0</v>
      </c>
      <c r="AC159" s="99">
        <f>COUNTIFS(通讯通路门店!$S:$S,$G159,通讯通路门店!$J:$J,"小米体验店")</f>
        <v>0</v>
      </c>
      <c r="AD159" s="99">
        <f>COUNTIFS(通讯通路门店!$S:$S,$G159,通讯通路门店!$J:$J,"苹果体验店")</f>
        <v>0</v>
      </c>
      <c r="AE159" s="99">
        <f>COUNTIFS(通讯通路门店!$S:$S,$G159,通讯通路门店!$J:$J,"其他品牌专卖店")</f>
        <v>0</v>
      </c>
      <c r="AF159" s="99">
        <f>SUMIFS(通讯通路门店!$BI:$BI,通讯通路门店!$S:$S,$G159)</f>
        <v>0</v>
      </c>
      <c r="AG159" s="99">
        <f>SUMIFS(通讯通路门店!$BH:$BH,通讯通路门店!$S:$S,$G159)</f>
        <v>0</v>
      </c>
      <c r="AH159" s="99">
        <f t="shared" si="11"/>
        <v>0</v>
      </c>
      <c r="AI159" s="99">
        <f>SUMIFS(通讯通路门店!$BB:$BB,通讯通路门店!$S:$S,$G159)</f>
        <v>0</v>
      </c>
      <c r="AJ159" s="99">
        <f>SUMIFS(通讯通路门店!$BE:$BE,通讯通路门店!$S:$S,$G159)</f>
        <v>0</v>
      </c>
      <c r="AK159" s="99">
        <f>SUMIFS(通讯通路门店!$BG:$BG,通讯通路门店!$S:$S,$G159)</f>
        <v>0</v>
      </c>
      <c r="AL159" s="99">
        <f>SUMIFS(通讯通路门店!$BC:$BC,通讯通路门店!$S:$S,$G159)</f>
        <v>0</v>
      </c>
      <c r="AM159" s="99">
        <f>SUMIFS(通讯通路门店!$BD:$BD,通讯通路门店!$S:$S,$G159)</f>
        <v>0</v>
      </c>
      <c r="AN159" s="99">
        <f>SUMIFS(通讯通路门店!$BF:$BF,通讯通路门店!$S:$S,$G159)</f>
        <v>0</v>
      </c>
      <c r="AO159" s="99">
        <f t="shared" si="12"/>
        <v>0</v>
      </c>
      <c r="AP159" s="99">
        <f>SUMIFS(通讯通路门店!$K:$K,通讯通路门店!$S:$S,$G159)</f>
        <v>0</v>
      </c>
      <c r="AQ159" s="83"/>
      <c r="AR159" s="99">
        <f>SUMIFS(通讯通路门店!$T:$T,通讯通路门店!$S:$S,$G159)</f>
        <v>0</v>
      </c>
      <c r="AS159" s="99">
        <f>SUMIFS(通讯通路门店!$U:$U,通讯通路门店!$S:$S,$G159)</f>
        <v>0</v>
      </c>
      <c r="AT159" s="99">
        <f>SUMIFS(通讯通路门店!$V:$V,通讯通路门店!$S:$S,$G159)</f>
        <v>0</v>
      </c>
      <c r="AU159" s="99">
        <f>SUMIFS(通讯通路门店!$W:$W,通讯通路门店!$S:$S,$G159)</f>
        <v>0</v>
      </c>
      <c r="AV159" s="99">
        <f>SUMIFS(通讯通路门店!$Z:$Z,通讯通路门店!$S:$S,$G159)</f>
        <v>0</v>
      </c>
      <c r="AW159" s="99">
        <f>SUMIFS(通讯通路门店!$AB:$AB,通讯通路门店!$S:$S,$G159)</f>
        <v>0</v>
      </c>
      <c r="AX159" s="99">
        <f>SUMIFS(通讯通路门店!$X:$X,通讯通路门店!$S:$S,$G159)</f>
        <v>0</v>
      </c>
      <c r="AY159" s="99">
        <f>SUMIFS(通讯通路门店!$Y:$Y,通讯通路门店!$S:$S,$G159)</f>
        <v>0</v>
      </c>
      <c r="AZ159" s="99">
        <f>SUMIFS(通讯通路门店!$AA:$AA,通讯通路门店!$S:$S,$G159)</f>
        <v>0</v>
      </c>
      <c r="BA159" s="99">
        <f t="shared" si="13"/>
        <v>0</v>
      </c>
      <c r="BB159" s="99">
        <f t="shared" si="14"/>
        <v>0</v>
      </c>
      <c r="BC159" s="99">
        <f>SUMIFS(通讯通路门店!$W:$W,通讯通路门店!$S:$S,$G159,通讯通路门店!$J:$J,"荣耀体验店")+SUMIFS(通讯通路门店!$W:$W,通讯通路门店!$S:$S,$G159,通讯通路门店!$J:$J,"荣耀授权专卖店")</f>
        <v>0</v>
      </c>
      <c r="BD159" s="99">
        <f>SUMIFS(通讯通路门店!$Z:$Z,通讯通路门店!$S:$S,$G159,通讯通路门店!$J:$J,"VIVO体验店")</f>
        <v>0</v>
      </c>
      <c r="BE159" s="99">
        <f>SUMIFS(通讯通路门店!$AB:$AB,通讯通路门店!$S:$S,$G159,通讯通路门店!$J:$J,"OPPO体验店")</f>
        <v>0</v>
      </c>
      <c r="BF159" s="99">
        <f>SUMIFS(通讯通路门店!$X:$X,通讯通路门店!$S:$S,$G159,通讯通路门店!$J:$J,"华为授权体验店")+SUMIFS(通讯通路门店!$AA:$AA,通讯通路门店!$S:$S,$G159,通讯通路门店!$J:$J,"华为堡垒店")</f>
        <v>0</v>
      </c>
      <c r="BG159" s="99">
        <f>SUMIFS(通讯通路门店!$Y:$Y,通讯通路门店!$S:$S,$G159,通讯通路门店!$J:$J,"小米体验店")</f>
        <v>0</v>
      </c>
      <c r="BH159" s="99">
        <f>SUMIFS(通讯通路门店!$AA:$AA,通讯通路门店!$S:$S,$G159,通讯通路门店!$J:$J,"苹果体验店")</f>
        <v>0</v>
      </c>
      <c r="BI159" s="99">
        <f>SUMIFS(通讯通路门店!$K:$K,通讯通路门店!$S:$S,$G159,通讯通路门店!$J:$J,"其他品牌专卖店")</f>
        <v>0</v>
      </c>
      <c r="BJ159" s="99">
        <f>SUMIFS(通讯通路门店!$AC:$AC,通讯通路门店!$S:$S,$G159)</f>
        <v>0</v>
      </c>
      <c r="BK159" s="99">
        <f>SUMIFS(通讯通路门店!$AD:$AD,通讯通路门店!$S:$S,$G159)</f>
        <v>0</v>
      </c>
      <c r="BL159" s="99">
        <f>SUMIFS(通讯通路门店!$AE:$AE,通讯通路门店!$S:$S,$G159)</f>
        <v>0</v>
      </c>
      <c r="BM159" s="99">
        <f>SUMIFS(通讯通路门店!$AF:$AF,通讯通路门店!$S:$S,$G159)</f>
        <v>0</v>
      </c>
      <c r="BN159" s="99">
        <f>SUMIFS(通讯通路门店!$AG:$AG,通讯通路门店!$S:$S,$G159)</f>
        <v>0</v>
      </c>
      <c r="BO159" s="99">
        <f>SUMIFS(通讯通路门店!$AH:$AH,通讯通路门店!$S:$S,$G159)</f>
        <v>0</v>
      </c>
      <c r="BP159" s="99">
        <f>SUMIFS(通讯通路门店!$AI:$AI,通讯通路门店!$S:$S,$G159)</f>
        <v>0</v>
      </c>
      <c r="BQ159" s="83"/>
    </row>
    <row r="160" spans="1:69">
      <c r="A160" s="99" t="str">
        <f>IFERROR(_xlfn.XLOOKUP($G160,通讯通路门店!$S$4:$S$993931,通讯通路门店!$A$4:$A$993931,0,0),"")</f>
        <v/>
      </c>
      <c r="B160" s="99" t="str">
        <f>IFERROR(_xlfn.XLOOKUP($G160,通讯通路门店!$S$4:$S$993931,通讯通路门店!$B$4:$B$993931,0,0),"")</f>
        <v/>
      </c>
      <c r="C160" s="99" t="str">
        <f>IFERROR(_xlfn.XLOOKUP($G160,通讯通路门店!$S$4:$S$993931,通讯通路门店!$C$4:$C$993931,0,0),"")</f>
        <v/>
      </c>
      <c r="D160" s="99" t="str">
        <f>IFERROR(_xlfn.XLOOKUP($G160,通讯通路门店!$S$4:$S$993931,通讯通路门店!$D$4:$D$993931,0,0),"")</f>
        <v/>
      </c>
      <c r="E160" s="83"/>
      <c r="F160" s="83"/>
      <c r="G160" s="101" t="e">
        <v>#N/A</v>
      </c>
      <c r="H160" s="102" t="str">
        <f>IFERROR(_xlfn.XLOOKUP($G160,通讯通路门店!$S$4:$S$993931,通讯通路门店!$R$4:$R$993931,0,0),"")</f>
        <v/>
      </c>
      <c r="I160" s="83"/>
      <c r="J160" s="83"/>
      <c r="K160" s="83"/>
      <c r="L160" s="83"/>
      <c r="M160" s="83"/>
      <c r="N160" s="83"/>
      <c r="O160" s="83"/>
      <c r="P160" s="83"/>
      <c r="Q160" s="83"/>
      <c r="R160" s="83"/>
      <c r="S160" s="83"/>
      <c r="T160" s="83"/>
      <c r="U160" s="99">
        <f>COUNTIF(通讯通路门店!$S:$S,$G160)</f>
        <v>0</v>
      </c>
      <c r="V160" s="99">
        <f>COUNTIFS(通讯通路门店!$S:$S,$G160,通讯通路门店!$J:$J,"综合卖场")</f>
        <v>0</v>
      </c>
      <c r="W160" s="99">
        <f>SUMIFS(通讯通路门店!$AJ:$AJ,通讯通路门店!$S:$S,通讯客户沙盘!$G160)</f>
        <v>0</v>
      </c>
      <c r="X160" s="99">
        <f t="shared" si="10"/>
        <v>0</v>
      </c>
      <c r="Y160" s="99">
        <f>COUNTIFS(通讯通路门店!$S:$S,$G160,通讯通路门店!$J:$J,"荣耀体验店")+COUNTIFS(通讯通路门店!$S:$S,$G160,通讯通路门店!$J:$J,"荣耀授权专卖店")</f>
        <v>0</v>
      </c>
      <c r="Z160" s="99">
        <f>COUNTIFS(通讯通路门店!$S:$S,$G160,通讯通路门店!$J:$J,"VIVO体验店")</f>
        <v>0</v>
      </c>
      <c r="AA160" s="99">
        <f>COUNTIFS(通讯通路门店!$S:$S,$G160,通讯通路门店!$J:$J,"OPPO体验店")</f>
        <v>0</v>
      </c>
      <c r="AB160" s="99">
        <f>COUNTIFS(通讯通路门店!$S:$S,$G160,通讯通路门店!$J:$J,"华为授权体验店")+COUNTIFS(通讯通路门店!$S:$S,$G160,通讯通路门店!$J:$J,"华为堡垒店")</f>
        <v>0</v>
      </c>
      <c r="AC160" s="99">
        <f>COUNTIFS(通讯通路门店!$S:$S,$G160,通讯通路门店!$J:$J,"小米体验店")</f>
        <v>0</v>
      </c>
      <c r="AD160" s="99">
        <f>COUNTIFS(通讯通路门店!$S:$S,$G160,通讯通路门店!$J:$J,"苹果体验店")</f>
        <v>0</v>
      </c>
      <c r="AE160" s="99">
        <f>COUNTIFS(通讯通路门店!$S:$S,$G160,通讯通路门店!$J:$J,"其他品牌专卖店")</f>
        <v>0</v>
      </c>
      <c r="AF160" s="99">
        <f>SUMIFS(通讯通路门店!$BI:$BI,通讯通路门店!$S:$S,$G160)</f>
        <v>0</v>
      </c>
      <c r="AG160" s="99">
        <f>SUMIFS(通讯通路门店!$BH:$BH,通讯通路门店!$S:$S,$G160)</f>
        <v>0</v>
      </c>
      <c r="AH160" s="99">
        <f t="shared" si="11"/>
        <v>0</v>
      </c>
      <c r="AI160" s="99">
        <f>SUMIFS(通讯通路门店!$BB:$BB,通讯通路门店!$S:$S,$G160)</f>
        <v>0</v>
      </c>
      <c r="AJ160" s="99">
        <f>SUMIFS(通讯通路门店!$BE:$BE,通讯通路门店!$S:$S,$G160)</f>
        <v>0</v>
      </c>
      <c r="AK160" s="99">
        <f>SUMIFS(通讯通路门店!$BG:$BG,通讯通路门店!$S:$S,$G160)</f>
        <v>0</v>
      </c>
      <c r="AL160" s="99">
        <f>SUMIFS(通讯通路门店!$BC:$BC,通讯通路门店!$S:$S,$G160)</f>
        <v>0</v>
      </c>
      <c r="AM160" s="99">
        <f>SUMIFS(通讯通路门店!$BD:$BD,通讯通路门店!$S:$S,$G160)</f>
        <v>0</v>
      </c>
      <c r="AN160" s="99">
        <f>SUMIFS(通讯通路门店!$BF:$BF,通讯通路门店!$S:$S,$G160)</f>
        <v>0</v>
      </c>
      <c r="AO160" s="99">
        <f t="shared" si="12"/>
        <v>0</v>
      </c>
      <c r="AP160" s="99">
        <f>SUMIFS(通讯通路门店!$K:$K,通讯通路门店!$S:$S,$G160)</f>
        <v>0</v>
      </c>
      <c r="AQ160" s="83"/>
      <c r="AR160" s="99">
        <f>SUMIFS(通讯通路门店!$T:$T,通讯通路门店!$S:$S,$G160)</f>
        <v>0</v>
      </c>
      <c r="AS160" s="99">
        <f>SUMIFS(通讯通路门店!$U:$U,通讯通路门店!$S:$S,$G160)</f>
        <v>0</v>
      </c>
      <c r="AT160" s="99">
        <f>SUMIFS(通讯通路门店!$V:$V,通讯通路门店!$S:$S,$G160)</f>
        <v>0</v>
      </c>
      <c r="AU160" s="99">
        <f>SUMIFS(通讯通路门店!$W:$W,通讯通路门店!$S:$S,$G160)</f>
        <v>0</v>
      </c>
      <c r="AV160" s="99">
        <f>SUMIFS(通讯通路门店!$Z:$Z,通讯通路门店!$S:$S,$G160)</f>
        <v>0</v>
      </c>
      <c r="AW160" s="99">
        <f>SUMIFS(通讯通路门店!$AB:$AB,通讯通路门店!$S:$S,$G160)</f>
        <v>0</v>
      </c>
      <c r="AX160" s="99">
        <f>SUMIFS(通讯通路门店!$X:$X,通讯通路门店!$S:$S,$G160)</f>
        <v>0</v>
      </c>
      <c r="AY160" s="99">
        <f>SUMIFS(通讯通路门店!$Y:$Y,通讯通路门店!$S:$S,$G160)</f>
        <v>0</v>
      </c>
      <c r="AZ160" s="99">
        <f>SUMIFS(通讯通路门店!$AA:$AA,通讯通路门店!$S:$S,$G160)</f>
        <v>0</v>
      </c>
      <c r="BA160" s="99">
        <f t="shared" si="13"/>
        <v>0</v>
      </c>
      <c r="BB160" s="99">
        <f t="shared" si="14"/>
        <v>0</v>
      </c>
      <c r="BC160" s="99">
        <f>SUMIFS(通讯通路门店!$W:$W,通讯通路门店!$S:$S,$G160,通讯通路门店!$J:$J,"荣耀体验店")+SUMIFS(通讯通路门店!$W:$W,通讯通路门店!$S:$S,$G160,通讯通路门店!$J:$J,"荣耀授权专卖店")</f>
        <v>0</v>
      </c>
      <c r="BD160" s="99">
        <f>SUMIFS(通讯通路门店!$Z:$Z,通讯通路门店!$S:$S,$G160,通讯通路门店!$J:$J,"VIVO体验店")</f>
        <v>0</v>
      </c>
      <c r="BE160" s="99">
        <f>SUMIFS(通讯通路门店!$AB:$AB,通讯通路门店!$S:$S,$G160,通讯通路门店!$J:$J,"OPPO体验店")</f>
        <v>0</v>
      </c>
      <c r="BF160" s="99">
        <f>SUMIFS(通讯通路门店!$X:$X,通讯通路门店!$S:$S,$G160,通讯通路门店!$J:$J,"华为授权体验店")+SUMIFS(通讯通路门店!$AA:$AA,通讯通路门店!$S:$S,$G160,通讯通路门店!$J:$J,"华为堡垒店")</f>
        <v>0</v>
      </c>
      <c r="BG160" s="99">
        <f>SUMIFS(通讯通路门店!$Y:$Y,通讯通路门店!$S:$S,$G160,通讯通路门店!$J:$J,"小米体验店")</f>
        <v>0</v>
      </c>
      <c r="BH160" s="99">
        <f>SUMIFS(通讯通路门店!$AA:$AA,通讯通路门店!$S:$S,$G160,通讯通路门店!$J:$J,"苹果体验店")</f>
        <v>0</v>
      </c>
      <c r="BI160" s="99">
        <f>SUMIFS(通讯通路门店!$K:$K,通讯通路门店!$S:$S,$G160,通讯通路门店!$J:$J,"其他品牌专卖店")</f>
        <v>0</v>
      </c>
      <c r="BJ160" s="99">
        <f>SUMIFS(通讯通路门店!$AC:$AC,通讯通路门店!$S:$S,$G160)</f>
        <v>0</v>
      </c>
      <c r="BK160" s="99">
        <f>SUMIFS(通讯通路门店!$AD:$AD,通讯通路门店!$S:$S,$G160)</f>
        <v>0</v>
      </c>
      <c r="BL160" s="99">
        <f>SUMIFS(通讯通路门店!$AE:$AE,通讯通路门店!$S:$S,$G160)</f>
        <v>0</v>
      </c>
      <c r="BM160" s="99">
        <f>SUMIFS(通讯通路门店!$AF:$AF,通讯通路门店!$S:$S,$G160)</f>
        <v>0</v>
      </c>
      <c r="BN160" s="99">
        <f>SUMIFS(通讯通路门店!$AG:$AG,通讯通路门店!$S:$S,$G160)</f>
        <v>0</v>
      </c>
      <c r="BO160" s="99">
        <f>SUMIFS(通讯通路门店!$AH:$AH,通讯通路门店!$S:$S,$G160)</f>
        <v>0</v>
      </c>
      <c r="BP160" s="99">
        <f>SUMIFS(通讯通路门店!$AI:$AI,通讯通路门店!$S:$S,$G160)</f>
        <v>0</v>
      </c>
      <c r="BQ160" s="83"/>
    </row>
    <row r="161" spans="1:69">
      <c r="A161" s="99" t="str">
        <f>IFERROR(_xlfn.XLOOKUP($G161,通讯通路门店!$S$4:$S$993931,通讯通路门店!$A$4:$A$993931,0,0),"")</f>
        <v/>
      </c>
      <c r="B161" s="99" t="str">
        <f>IFERROR(_xlfn.XLOOKUP($G161,通讯通路门店!$S$4:$S$993931,通讯通路门店!$B$4:$B$993931,0,0),"")</f>
        <v/>
      </c>
      <c r="C161" s="99" t="str">
        <f>IFERROR(_xlfn.XLOOKUP($G161,通讯通路门店!$S$4:$S$993931,通讯通路门店!$C$4:$C$993931,0,0),"")</f>
        <v/>
      </c>
      <c r="D161" s="99" t="str">
        <f>IFERROR(_xlfn.XLOOKUP($G161,通讯通路门店!$S$4:$S$993931,通讯通路门店!$D$4:$D$993931,0,0),"")</f>
        <v/>
      </c>
      <c r="E161" s="83"/>
      <c r="F161" s="83"/>
      <c r="G161" s="101" t="e">
        <v>#N/A</v>
      </c>
      <c r="H161" s="102" t="str">
        <f>IFERROR(_xlfn.XLOOKUP($G161,通讯通路门店!$S$4:$S$993931,通讯通路门店!$R$4:$R$993931,0,0),"")</f>
        <v/>
      </c>
      <c r="I161" s="83"/>
      <c r="J161" s="83"/>
      <c r="K161" s="83"/>
      <c r="L161" s="83"/>
      <c r="M161" s="83"/>
      <c r="N161" s="83"/>
      <c r="O161" s="83"/>
      <c r="P161" s="83"/>
      <c r="Q161" s="83"/>
      <c r="R161" s="83"/>
      <c r="S161" s="83"/>
      <c r="T161" s="83"/>
      <c r="U161" s="99">
        <f>COUNTIF(通讯通路门店!$S:$S,$G161)</f>
        <v>0</v>
      </c>
      <c r="V161" s="99">
        <f>COUNTIFS(通讯通路门店!$S:$S,$G161,通讯通路门店!$J:$J,"综合卖场")</f>
        <v>0</v>
      </c>
      <c r="W161" s="99">
        <f>SUMIFS(通讯通路门店!$AJ:$AJ,通讯通路门店!$S:$S,通讯客户沙盘!$G161)</f>
        <v>0</v>
      </c>
      <c r="X161" s="99">
        <f t="shared" si="10"/>
        <v>0</v>
      </c>
      <c r="Y161" s="99">
        <f>COUNTIFS(通讯通路门店!$S:$S,$G161,通讯通路门店!$J:$J,"荣耀体验店")+COUNTIFS(通讯通路门店!$S:$S,$G161,通讯通路门店!$J:$J,"荣耀授权专卖店")</f>
        <v>0</v>
      </c>
      <c r="Z161" s="99">
        <f>COUNTIFS(通讯通路门店!$S:$S,$G161,通讯通路门店!$J:$J,"VIVO体验店")</f>
        <v>0</v>
      </c>
      <c r="AA161" s="99">
        <f>COUNTIFS(通讯通路门店!$S:$S,$G161,通讯通路门店!$J:$J,"OPPO体验店")</f>
        <v>0</v>
      </c>
      <c r="AB161" s="99">
        <f>COUNTIFS(通讯通路门店!$S:$S,$G161,通讯通路门店!$J:$J,"华为授权体验店")+COUNTIFS(通讯通路门店!$S:$S,$G161,通讯通路门店!$J:$J,"华为堡垒店")</f>
        <v>0</v>
      </c>
      <c r="AC161" s="99">
        <f>COUNTIFS(通讯通路门店!$S:$S,$G161,通讯通路门店!$J:$J,"小米体验店")</f>
        <v>0</v>
      </c>
      <c r="AD161" s="99">
        <f>COUNTIFS(通讯通路门店!$S:$S,$G161,通讯通路门店!$J:$J,"苹果体验店")</f>
        <v>0</v>
      </c>
      <c r="AE161" s="99">
        <f>COUNTIFS(通讯通路门店!$S:$S,$G161,通讯通路门店!$J:$J,"其他品牌专卖店")</f>
        <v>0</v>
      </c>
      <c r="AF161" s="99">
        <f>SUMIFS(通讯通路门店!$BI:$BI,通讯通路门店!$S:$S,$G161)</f>
        <v>0</v>
      </c>
      <c r="AG161" s="99">
        <f>SUMIFS(通讯通路门店!$BH:$BH,通讯通路门店!$S:$S,$G161)</f>
        <v>0</v>
      </c>
      <c r="AH161" s="99">
        <f t="shared" si="11"/>
        <v>0</v>
      </c>
      <c r="AI161" s="99">
        <f>SUMIFS(通讯通路门店!$BB:$BB,通讯通路门店!$S:$S,$G161)</f>
        <v>0</v>
      </c>
      <c r="AJ161" s="99">
        <f>SUMIFS(通讯通路门店!$BE:$BE,通讯通路门店!$S:$S,$G161)</f>
        <v>0</v>
      </c>
      <c r="AK161" s="99">
        <f>SUMIFS(通讯通路门店!$BG:$BG,通讯通路门店!$S:$S,$G161)</f>
        <v>0</v>
      </c>
      <c r="AL161" s="99">
        <f>SUMIFS(通讯通路门店!$BC:$BC,通讯通路门店!$S:$S,$G161)</f>
        <v>0</v>
      </c>
      <c r="AM161" s="99">
        <f>SUMIFS(通讯通路门店!$BD:$BD,通讯通路门店!$S:$S,$G161)</f>
        <v>0</v>
      </c>
      <c r="AN161" s="99">
        <f>SUMIFS(通讯通路门店!$BF:$BF,通讯通路门店!$S:$S,$G161)</f>
        <v>0</v>
      </c>
      <c r="AO161" s="99">
        <f t="shared" si="12"/>
        <v>0</v>
      </c>
      <c r="AP161" s="99">
        <f>SUMIFS(通讯通路门店!$K:$K,通讯通路门店!$S:$S,$G161)</f>
        <v>0</v>
      </c>
      <c r="AQ161" s="83"/>
      <c r="AR161" s="99">
        <f>SUMIFS(通讯通路门店!$T:$T,通讯通路门店!$S:$S,$G161)</f>
        <v>0</v>
      </c>
      <c r="AS161" s="99">
        <f>SUMIFS(通讯通路门店!$U:$U,通讯通路门店!$S:$S,$G161)</f>
        <v>0</v>
      </c>
      <c r="AT161" s="99">
        <f>SUMIFS(通讯通路门店!$V:$V,通讯通路门店!$S:$S,$G161)</f>
        <v>0</v>
      </c>
      <c r="AU161" s="99">
        <f>SUMIFS(通讯通路门店!$W:$W,通讯通路门店!$S:$S,$G161)</f>
        <v>0</v>
      </c>
      <c r="AV161" s="99">
        <f>SUMIFS(通讯通路门店!$Z:$Z,通讯通路门店!$S:$S,$G161)</f>
        <v>0</v>
      </c>
      <c r="AW161" s="99">
        <f>SUMIFS(通讯通路门店!$AB:$AB,通讯通路门店!$S:$S,$G161)</f>
        <v>0</v>
      </c>
      <c r="AX161" s="99">
        <f>SUMIFS(通讯通路门店!$X:$X,通讯通路门店!$S:$S,$G161)</f>
        <v>0</v>
      </c>
      <c r="AY161" s="99">
        <f>SUMIFS(通讯通路门店!$Y:$Y,通讯通路门店!$S:$S,$G161)</f>
        <v>0</v>
      </c>
      <c r="AZ161" s="99">
        <f>SUMIFS(通讯通路门店!$AA:$AA,通讯通路门店!$S:$S,$G161)</f>
        <v>0</v>
      </c>
      <c r="BA161" s="99">
        <f t="shared" si="13"/>
        <v>0</v>
      </c>
      <c r="BB161" s="99">
        <f t="shared" si="14"/>
        <v>0</v>
      </c>
      <c r="BC161" s="99">
        <f>SUMIFS(通讯通路门店!$W:$W,通讯通路门店!$S:$S,$G161,通讯通路门店!$J:$J,"荣耀体验店")+SUMIFS(通讯通路门店!$W:$W,通讯通路门店!$S:$S,$G161,通讯通路门店!$J:$J,"荣耀授权专卖店")</f>
        <v>0</v>
      </c>
      <c r="BD161" s="99">
        <f>SUMIFS(通讯通路门店!$Z:$Z,通讯通路门店!$S:$S,$G161,通讯通路门店!$J:$J,"VIVO体验店")</f>
        <v>0</v>
      </c>
      <c r="BE161" s="99">
        <f>SUMIFS(通讯通路门店!$AB:$AB,通讯通路门店!$S:$S,$G161,通讯通路门店!$J:$J,"OPPO体验店")</f>
        <v>0</v>
      </c>
      <c r="BF161" s="99">
        <f>SUMIFS(通讯通路门店!$X:$X,通讯通路门店!$S:$S,$G161,通讯通路门店!$J:$J,"华为授权体验店")+SUMIFS(通讯通路门店!$AA:$AA,通讯通路门店!$S:$S,$G161,通讯通路门店!$J:$J,"华为堡垒店")</f>
        <v>0</v>
      </c>
      <c r="BG161" s="99">
        <f>SUMIFS(通讯通路门店!$Y:$Y,通讯通路门店!$S:$S,$G161,通讯通路门店!$J:$J,"小米体验店")</f>
        <v>0</v>
      </c>
      <c r="BH161" s="99">
        <f>SUMIFS(通讯通路门店!$AA:$AA,通讯通路门店!$S:$S,$G161,通讯通路门店!$J:$J,"苹果体验店")</f>
        <v>0</v>
      </c>
      <c r="BI161" s="99">
        <f>SUMIFS(通讯通路门店!$K:$K,通讯通路门店!$S:$S,$G161,通讯通路门店!$J:$J,"其他品牌专卖店")</f>
        <v>0</v>
      </c>
      <c r="BJ161" s="99">
        <f>SUMIFS(通讯通路门店!$AC:$AC,通讯通路门店!$S:$S,$G161)</f>
        <v>0</v>
      </c>
      <c r="BK161" s="99">
        <f>SUMIFS(通讯通路门店!$AD:$AD,通讯通路门店!$S:$S,$G161)</f>
        <v>0</v>
      </c>
      <c r="BL161" s="99">
        <f>SUMIFS(通讯通路门店!$AE:$AE,通讯通路门店!$S:$S,$G161)</f>
        <v>0</v>
      </c>
      <c r="BM161" s="99">
        <f>SUMIFS(通讯通路门店!$AF:$AF,通讯通路门店!$S:$S,$G161)</f>
        <v>0</v>
      </c>
      <c r="BN161" s="99">
        <f>SUMIFS(通讯通路门店!$AG:$AG,通讯通路门店!$S:$S,$G161)</f>
        <v>0</v>
      </c>
      <c r="BO161" s="99">
        <f>SUMIFS(通讯通路门店!$AH:$AH,通讯通路门店!$S:$S,$G161)</f>
        <v>0</v>
      </c>
      <c r="BP161" s="99">
        <f>SUMIFS(通讯通路门店!$AI:$AI,通讯通路门店!$S:$S,$G161)</f>
        <v>0</v>
      </c>
      <c r="BQ161" s="83"/>
    </row>
    <row r="162" spans="1:69">
      <c r="A162" s="99" t="str">
        <f>IFERROR(_xlfn.XLOOKUP($G162,通讯通路门店!$S$4:$S$993931,通讯通路门店!$A$4:$A$993931,0,0),"")</f>
        <v/>
      </c>
      <c r="B162" s="99" t="str">
        <f>IFERROR(_xlfn.XLOOKUP($G162,通讯通路门店!$S$4:$S$993931,通讯通路门店!$B$4:$B$993931,0,0),"")</f>
        <v/>
      </c>
      <c r="C162" s="99" t="str">
        <f>IFERROR(_xlfn.XLOOKUP($G162,通讯通路门店!$S$4:$S$993931,通讯通路门店!$C$4:$C$993931,0,0),"")</f>
        <v/>
      </c>
      <c r="D162" s="99" t="str">
        <f>IFERROR(_xlfn.XLOOKUP($G162,通讯通路门店!$S$4:$S$993931,通讯通路门店!$D$4:$D$993931,0,0),"")</f>
        <v/>
      </c>
      <c r="E162" s="83"/>
      <c r="F162" s="83"/>
      <c r="G162" s="101" t="e">
        <v>#N/A</v>
      </c>
      <c r="H162" s="102" t="str">
        <f>IFERROR(_xlfn.XLOOKUP($G162,通讯通路门店!$S$4:$S$993931,通讯通路门店!$R$4:$R$993931,0,0),"")</f>
        <v/>
      </c>
      <c r="I162" s="83"/>
      <c r="J162" s="83"/>
      <c r="K162" s="83"/>
      <c r="L162" s="83"/>
      <c r="M162" s="83"/>
      <c r="N162" s="83"/>
      <c r="O162" s="83"/>
      <c r="P162" s="83"/>
      <c r="Q162" s="83"/>
      <c r="R162" s="83"/>
      <c r="S162" s="83"/>
      <c r="T162" s="83"/>
      <c r="U162" s="99">
        <f>COUNTIF(通讯通路门店!$S:$S,$G162)</f>
        <v>0</v>
      </c>
      <c r="V162" s="99">
        <f>COUNTIFS(通讯通路门店!$S:$S,$G162,通讯通路门店!$J:$J,"综合卖场")</f>
        <v>0</v>
      </c>
      <c r="W162" s="99">
        <f>SUMIFS(通讯通路门店!$AJ:$AJ,通讯通路门店!$S:$S,通讯客户沙盘!$G162)</f>
        <v>0</v>
      </c>
      <c r="X162" s="99">
        <f t="shared" si="10"/>
        <v>0</v>
      </c>
      <c r="Y162" s="99">
        <f>COUNTIFS(通讯通路门店!$S:$S,$G162,通讯通路门店!$J:$J,"荣耀体验店")+COUNTIFS(通讯通路门店!$S:$S,$G162,通讯通路门店!$J:$J,"荣耀授权专卖店")</f>
        <v>0</v>
      </c>
      <c r="Z162" s="99">
        <f>COUNTIFS(通讯通路门店!$S:$S,$G162,通讯通路门店!$J:$J,"VIVO体验店")</f>
        <v>0</v>
      </c>
      <c r="AA162" s="99">
        <f>COUNTIFS(通讯通路门店!$S:$S,$G162,通讯通路门店!$J:$J,"OPPO体验店")</f>
        <v>0</v>
      </c>
      <c r="AB162" s="99">
        <f>COUNTIFS(通讯通路门店!$S:$S,$G162,通讯通路门店!$J:$J,"华为授权体验店")+COUNTIFS(通讯通路门店!$S:$S,$G162,通讯通路门店!$J:$J,"华为堡垒店")</f>
        <v>0</v>
      </c>
      <c r="AC162" s="99">
        <f>COUNTIFS(通讯通路门店!$S:$S,$G162,通讯通路门店!$J:$J,"小米体验店")</f>
        <v>0</v>
      </c>
      <c r="AD162" s="99">
        <f>COUNTIFS(通讯通路门店!$S:$S,$G162,通讯通路门店!$J:$J,"苹果体验店")</f>
        <v>0</v>
      </c>
      <c r="AE162" s="99">
        <f>COUNTIFS(通讯通路门店!$S:$S,$G162,通讯通路门店!$J:$J,"其他品牌专卖店")</f>
        <v>0</v>
      </c>
      <c r="AF162" s="99">
        <f>SUMIFS(通讯通路门店!$BI:$BI,通讯通路门店!$S:$S,$G162)</f>
        <v>0</v>
      </c>
      <c r="AG162" s="99">
        <f>SUMIFS(通讯通路门店!$BH:$BH,通讯通路门店!$S:$S,$G162)</f>
        <v>0</v>
      </c>
      <c r="AH162" s="99">
        <f t="shared" si="11"/>
        <v>0</v>
      </c>
      <c r="AI162" s="99">
        <f>SUMIFS(通讯通路门店!$BB:$BB,通讯通路门店!$S:$S,$G162)</f>
        <v>0</v>
      </c>
      <c r="AJ162" s="99">
        <f>SUMIFS(通讯通路门店!$BE:$BE,通讯通路门店!$S:$S,$G162)</f>
        <v>0</v>
      </c>
      <c r="AK162" s="99">
        <f>SUMIFS(通讯通路门店!$BG:$BG,通讯通路门店!$S:$S,$G162)</f>
        <v>0</v>
      </c>
      <c r="AL162" s="99">
        <f>SUMIFS(通讯通路门店!$BC:$BC,通讯通路门店!$S:$S,$G162)</f>
        <v>0</v>
      </c>
      <c r="AM162" s="99">
        <f>SUMIFS(通讯通路门店!$BD:$BD,通讯通路门店!$S:$S,$G162)</f>
        <v>0</v>
      </c>
      <c r="AN162" s="99">
        <f>SUMIFS(通讯通路门店!$BF:$BF,通讯通路门店!$S:$S,$G162)</f>
        <v>0</v>
      </c>
      <c r="AO162" s="99">
        <f t="shared" si="12"/>
        <v>0</v>
      </c>
      <c r="AP162" s="99">
        <f>SUMIFS(通讯通路门店!$K:$K,通讯通路门店!$S:$S,$G162)</f>
        <v>0</v>
      </c>
      <c r="AQ162" s="83"/>
      <c r="AR162" s="99">
        <f>SUMIFS(通讯通路门店!$T:$T,通讯通路门店!$S:$S,$G162)</f>
        <v>0</v>
      </c>
      <c r="AS162" s="99">
        <f>SUMIFS(通讯通路门店!$U:$U,通讯通路门店!$S:$S,$G162)</f>
        <v>0</v>
      </c>
      <c r="AT162" s="99">
        <f>SUMIFS(通讯通路门店!$V:$V,通讯通路门店!$S:$S,$G162)</f>
        <v>0</v>
      </c>
      <c r="AU162" s="99">
        <f>SUMIFS(通讯通路门店!$W:$W,通讯通路门店!$S:$S,$G162)</f>
        <v>0</v>
      </c>
      <c r="AV162" s="99">
        <f>SUMIFS(通讯通路门店!$Z:$Z,通讯通路门店!$S:$S,$G162)</f>
        <v>0</v>
      </c>
      <c r="AW162" s="99">
        <f>SUMIFS(通讯通路门店!$AB:$AB,通讯通路门店!$S:$S,$G162)</f>
        <v>0</v>
      </c>
      <c r="AX162" s="99">
        <f>SUMIFS(通讯通路门店!$X:$X,通讯通路门店!$S:$S,$G162)</f>
        <v>0</v>
      </c>
      <c r="AY162" s="99">
        <f>SUMIFS(通讯通路门店!$Y:$Y,通讯通路门店!$S:$S,$G162)</f>
        <v>0</v>
      </c>
      <c r="AZ162" s="99">
        <f>SUMIFS(通讯通路门店!$AA:$AA,通讯通路门店!$S:$S,$G162)</f>
        <v>0</v>
      </c>
      <c r="BA162" s="99">
        <f t="shared" si="13"/>
        <v>0</v>
      </c>
      <c r="BB162" s="99">
        <f t="shared" si="14"/>
        <v>0</v>
      </c>
      <c r="BC162" s="99">
        <f>SUMIFS(通讯通路门店!$W:$W,通讯通路门店!$S:$S,$G162,通讯通路门店!$J:$J,"荣耀体验店")+SUMIFS(通讯通路门店!$W:$W,通讯通路门店!$S:$S,$G162,通讯通路门店!$J:$J,"荣耀授权专卖店")</f>
        <v>0</v>
      </c>
      <c r="BD162" s="99">
        <f>SUMIFS(通讯通路门店!$Z:$Z,通讯通路门店!$S:$S,$G162,通讯通路门店!$J:$J,"VIVO体验店")</f>
        <v>0</v>
      </c>
      <c r="BE162" s="99">
        <f>SUMIFS(通讯通路门店!$AB:$AB,通讯通路门店!$S:$S,$G162,通讯通路门店!$J:$J,"OPPO体验店")</f>
        <v>0</v>
      </c>
      <c r="BF162" s="99">
        <f>SUMIFS(通讯通路门店!$X:$X,通讯通路门店!$S:$S,$G162,通讯通路门店!$J:$J,"华为授权体验店")+SUMIFS(通讯通路门店!$AA:$AA,通讯通路门店!$S:$S,$G162,通讯通路门店!$J:$J,"华为堡垒店")</f>
        <v>0</v>
      </c>
      <c r="BG162" s="99">
        <f>SUMIFS(通讯通路门店!$Y:$Y,通讯通路门店!$S:$S,$G162,通讯通路门店!$J:$J,"小米体验店")</f>
        <v>0</v>
      </c>
      <c r="BH162" s="99">
        <f>SUMIFS(通讯通路门店!$AA:$AA,通讯通路门店!$S:$S,$G162,通讯通路门店!$J:$J,"苹果体验店")</f>
        <v>0</v>
      </c>
      <c r="BI162" s="99">
        <f>SUMIFS(通讯通路门店!$K:$K,通讯通路门店!$S:$S,$G162,通讯通路门店!$J:$J,"其他品牌专卖店")</f>
        <v>0</v>
      </c>
      <c r="BJ162" s="99">
        <f>SUMIFS(通讯通路门店!$AC:$AC,通讯通路门店!$S:$S,$G162)</f>
        <v>0</v>
      </c>
      <c r="BK162" s="99">
        <f>SUMIFS(通讯通路门店!$AD:$AD,通讯通路门店!$S:$S,$G162)</f>
        <v>0</v>
      </c>
      <c r="BL162" s="99">
        <f>SUMIFS(通讯通路门店!$AE:$AE,通讯通路门店!$S:$S,$G162)</f>
        <v>0</v>
      </c>
      <c r="BM162" s="99">
        <f>SUMIFS(通讯通路门店!$AF:$AF,通讯通路门店!$S:$S,$G162)</f>
        <v>0</v>
      </c>
      <c r="BN162" s="99">
        <f>SUMIFS(通讯通路门店!$AG:$AG,通讯通路门店!$S:$S,$G162)</f>
        <v>0</v>
      </c>
      <c r="BO162" s="99">
        <f>SUMIFS(通讯通路门店!$AH:$AH,通讯通路门店!$S:$S,$G162)</f>
        <v>0</v>
      </c>
      <c r="BP162" s="99">
        <f>SUMIFS(通讯通路门店!$AI:$AI,通讯通路门店!$S:$S,$G162)</f>
        <v>0</v>
      </c>
      <c r="BQ162" s="83"/>
    </row>
    <row r="163" spans="1:69">
      <c r="A163" s="99" t="str">
        <f>IFERROR(_xlfn.XLOOKUP($G163,通讯通路门店!$S$4:$S$993931,通讯通路门店!$A$4:$A$993931,0,0),"")</f>
        <v/>
      </c>
      <c r="B163" s="99" t="str">
        <f>IFERROR(_xlfn.XLOOKUP($G163,通讯通路门店!$S$4:$S$993931,通讯通路门店!$B$4:$B$993931,0,0),"")</f>
        <v/>
      </c>
      <c r="C163" s="99" t="str">
        <f>IFERROR(_xlfn.XLOOKUP($G163,通讯通路门店!$S$4:$S$993931,通讯通路门店!$C$4:$C$993931,0,0),"")</f>
        <v/>
      </c>
      <c r="D163" s="99" t="str">
        <f>IFERROR(_xlfn.XLOOKUP($G163,通讯通路门店!$S$4:$S$993931,通讯通路门店!$D$4:$D$993931,0,0),"")</f>
        <v/>
      </c>
      <c r="E163" s="83"/>
      <c r="F163" s="83"/>
      <c r="G163" s="101" t="e">
        <v>#N/A</v>
      </c>
      <c r="H163" s="102" t="str">
        <f>IFERROR(_xlfn.XLOOKUP($G163,通讯通路门店!$S$4:$S$993931,通讯通路门店!$R$4:$R$993931,0,0),"")</f>
        <v/>
      </c>
      <c r="I163" s="83"/>
      <c r="J163" s="83"/>
      <c r="K163" s="83"/>
      <c r="L163" s="83"/>
      <c r="M163" s="83"/>
      <c r="N163" s="83"/>
      <c r="O163" s="83"/>
      <c r="P163" s="83"/>
      <c r="Q163" s="83"/>
      <c r="R163" s="83"/>
      <c r="S163" s="83"/>
      <c r="T163" s="83"/>
      <c r="U163" s="99">
        <f>COUNTIF(通讯通路门店!$S:$S,$G163)</f>
        <v>0</v>
      </c>
      <c r="V163" s="99">
        <f>COUNTIFS(通讯通路门店!$S:$S,$G163,通讯通路门店!$J:$J,"综合卖场")</f>
        <v>0</v>
      </c>
      <c r="W163" s="99">
        <f>SUMIFS(通讯通路门店!$AJ:$AJ,通讯通路门店!$S:$S,通讯客户沙盘!$G163)</f>
        <v>0</v>
      </c>
      <c r="X163" s="99">
        <f t="shared" si="10"/>
        <v>0</v>
      </c>
      <c r="Y163" s="99">
        <f>COUNTIFS(通讯通路门店!$S:$S,$G163,通讯通路门店!$J:$J,"荣耀体验店")+COUNTIFS(通讯通路门店!$S:$S,$G163,通讯通路门店!$J:$J,"荣耀授权专卖店")</f>
        <v>0</v>
      </c>
      <c r="Z163" s="99">
        <f>COUNTIFS(通讯通路门店!$S:$S,$G163,通讯通路门店!$J:$J,"VIVO体验店")</f>
        <v>0</v>
      </c>
      <c r="AA163" s="99">
        <f>COUNTIFS(通讯通路门店!$S:$S,$G163,通讯通路门店!$J:$J,"OPPO体验店")</f>
        <v>0</v>
      </c>
      <c r="AB163" s="99">
        <f>COUNTIFS(通讯通路门店!$S:$S,$G163,通讯通路门店!$J:$J,"华为授权体验店")+COUNTIFS(通讯通路门店!$S:$S,$G163,通讯通路门店!$J:$J,"华为堡垒店")</f>
        <v>0</v>
      </c>
      <c r="AC163" s="99">
        <f>COUNTIFS(通讯通路门店!$S:$S,$G163,通讯通路门店!$J:$J,"小米体验店")</f>
        <v>0</v>
      </c>
      <c r="AD163" s="99">
        <f>COUNTIFS(通讯通路门店!$S:$S,$G163,通讯通路门店!$J:$J,"苹果体验店")</f>
        <v>0</v>
      </c>
      <c r="AE163" s="99">
        <f>COUNTIFS(通讯通路门店!$S:$S,$G163,通讯通路门店!$J:$J,"其他品牌专卖店")</f>
        <v>0</v>
      </c>
      <c r="AF163" s="99">
        <f>SUMIFS(通讯通路门店!$BI:$BI,通讯通路门店!$S:$S,$G163)</f>
        <v>0</v>
      </c>
      <c r="AG163" s="99">
        <f>SUMIFS(通讯通路门店!$BH:$BH,通讯通路门店!$S:$S,$G163)</f>
        <v>0</v>
      </c>
      <c r="AH163" s="99">
        <f t="shared" si="11"/>
        <v>0</v>
      </c>
      <c r="AI163" s="99">
        <f>SUMIFS(通讯通路门店!$BB:$BB,通讯通路门店!$S:$S,$G163)</f>
        <v>0</v>
      </c>
      <c r="AJ163" s="99">
        <f>SUMIFS(通讯通路门店!$BE:$BE,通讯通路门店!$S:$S,$G163)</f>
        <v>0</v>
      </c>
      <c r="AK163" s="99">
        <f>SUMIFS(通讯通路门店!$BG:$BG,通讯通路门店!$S:$S,$G163)</f>
        <v>0</v>
      </c>
      <c r="AL163" s="99">
        <f>SUMIFS(通讯通路门店!$BC:$BC,通讯通路门店!$S:$S,$G163)</f>
        <v>0</v>
      </c>
      <c r="AM163" s="99">
        <f>SUMIFS(通讯通路门店!$BD:$BD,通讯通路门店!$S:$S,$G163)</f>
        <v>0</v>
      </c>
      <c r="AN163" s="99">
        <f>SUMIFS(通讯通路门店!$BF:$BF,通讯通路门店!$S:$S,$G163)</f>
        <v>0</v>
      </c>
      <c r="AO163" s="99">
        <f t="shared" si="12"/>
        <v>0</v>
      </c>
      <c r="AP163" s="99">
        <f>SUMIFS(通讯通路门店!$K:$K,通讯通路门店!$S:$S,$G163)</f>
        <v>0</v>
      </c>
      <c r="AQ163" s="83"/>
      <c r="AR163" s="99">
        <f>SUMIFS(通讯通路门店!$T:$T,通讯通路门店!$S:$S,$G163)</f>
        <v>0</v>
      </c>
      <c r="AS163" s="99">
        <f>SUMIFS(通讯通路门店!$U:$U,通讯通路门店!$S:$S,$G163)</f>
        <v>0</v>
      </c>
      <c r="AT163" s="99">
        <f>SUMIFS(通讯通路门店!$V:$V,通讯通路门店!$S:$S,$G163)</f>
        <v>0</v>
      </c>
      <c r="AU163" s="99">
        <f>SUMIFS(通讯通路门店!$W:$W,通讯通路门店!$S:$S,$G163)</f>
        <v>0</v>
      </c>
      <c r="AV163" s="99">
        <f>SUMIFS(通讯通路门店!$Z:$Z,通讯通路门店!$S:$S,$G163)</f>
        <v>0</v>
      </c>
      <c r="AW163" s="99">
        <f>SUMIFS(通讯通路门店!$AB:$AB,通讯通路门店!$S:$S,$G163)</f>
        <v>0</v>
      </c>
      <c r="AX163" s="99">
        <f>SUMIFS(通讯通路门店!$X:$X,通讯通路门店!$S:$S,$G163)</f>
        <v>0</v>
      </c>
      <c r="AY163" s="99">
        <f>SUMIFS(通讯通路门店!$Y:$Y,通讯通路门店!$S:$S,$G163)</f>
        <v>0</v>
      </c>
      <c r="AZ163" s="99">
        <f>SUMIFS(通讯通路门店!$AA:$AA,通讯通路门店!$S:$S,$G163)</f>
        <v>0</v>
      </c>
      <c r="BA163" s="99">
        <f t="shared" si="13"/>
        <v>0</v>
      </c>
      <c r="BB163" s="99">
        <f t="shared" si="14"/>
        <v>0</v>
      </c>
      <c r="BC163" s="99">
        <f>SUMIFS(通讯通路门店!$W:$W,通讯通路门店!$S:$S,$G163,通讯通路门店!$J:$J,"荣耀体验店")+SUMIFS(通讯通路门店!$W:$W,通讯通路门店!$S:$S,$G163,通讯通路门店!$J:$J,"荣耀授权专卖店")</f>
        <v>0</v>
      </c>
      <c r="BD163" s="99">
        <f>SUMIFS(通讯通路门店!$Z:$Z,通讯通路门店!$S:$S,$G163,通讯通路门店!$J:$J,"VIVO体验店")</f>
        <v>0</v>
      </c>
      <c r="BE163" s="99">
        <f>SUMIFS(通讯通路门店!$AB:$AB,通讯通路门店!$S:$S,$G163,通讯通路门店!$J:$J,"OPPO体验店")</f>
        <v>0</v>
      </c>
      <c r="BF163" s="99">
        <f>SUMIFS(通讯通路门店!$X:$X,通讯通路门店!$S:$S,$G163,通讯通路门店!$J:$J,"华为授权体验店")+SUMIFS(通讯通路门店!$AA:$AA,通讯通路门店!$S:$S,$G163,通讯通路门店!$J:$J,"华为堡垒店")</f>
        <v>0</v>
      </c>
      <c r="BG163" s="99">
        <f>SUMIFS(通讯通路门店!$Y:$Y,通讯通路门店!$S:$S,$G163,通讯通路门店!$J:$J,"小米体验店")</f>
        <v>0</v>
      </c>
      <c r="BH163" s="99">
        <f>SUMIFS(通讯通路门店!$AA:$AA,通讯通路门店!$S:$S,$G163,通讯通路门店!$J:$J,"苹果体验店")</f>
        <v>0</v>
      </c>
      <c r="BI163" s="99">
        <f>SUMIFS(通讯通路门店!$K:$K,通讯通路门店!$S:$S,$G163,通讯通路门店!$J:$J,"其他品牌专卖店")</f>
        <v>0</v>
      </c>
      <c r="BJ163" s="99">
        <f>SUMIFS(通讯通路门店!$AC:$AC,通讯通路门店!$S:$S,$G163)</f>
        <v>0</v>
      </c>
      <c r="BK163" s="99">
        <f>SUMIFS(通讯通路门店!$AD:$AD,通讯通路门店!$S:$S,$G163)</f>
        <v>0</v>
      </c>
      <c r="BL163" s="99">
        <f>SUMIFS(通讯通路门店!$AE:$AE,通讯通路门店!$S:$S,$G163)</f>
        <v>0</v>
      </c>
      <c r="BM163" s="99">
        <f>SUMIFS(通讯通路门店!$AF:$AF,通讯通路门店!$S:$S,$G163)</f>
        <v>0</v>
      </c>
      <c r="BN163" s="99">
        <f>SUMIFS(通讯通路门店!$AG:$AG,通讯通路门店!$S:$S,$G163)</f>
        <v>0</v>
      </c>
      <c r="BO163" s="99">
        <f>SUMIFS(通讯通路门店!$AH:$AH,通讯通路门店!$S:$S,$G163)</f>
        <v>0</v>
      </c>
      <c r="BP163" s="99">
        <f>SUMIFS(通讯通路门店!$AI:$AI,通讯通路门店!$S:$S,$G163)</f>
        <v>0</v>
      </c>
      <c r="BQ163" s="83"/>
    </row>
    <row r="164" spans="1:69">
      <c r="A164" s="99" t="str">
        <f>IFERROR(_xlfn.XLOOKUP($G164,通讯通路门店!$S$4:$S$993931,通讯通路门店!$A$4:$A$993931,0,0),"")</f>
        <v/>
      </c>
      <c r="B164" s="99" t="str">
        <f>IFERROR(_xlfn.XLOOKUP($G164,通讯通路门店!$S$4:$S$993931,通讯通路门店!$B$4:$B$993931,0,0),"")</f>
        <v/>
      </c>
      <c r="C164" s="99" t="str">
        <f>IFERROR(_xlfn.XLOOKUP($G164,通讯通路门店!$S$4:$S$993931,通讯通路门店!$C$4:$C$993931,0,0),"")</f>
        <v/>
      </c>
      <c r="D164" s="99" t="str">
        <f>IFERROR(_xlfn.XLOOKUP($G164,通讯通路门店!$S$4:$S$993931,通讯通路门店!$D$4:$D$993931,0,0),"")</f>
        <v/>
      </c>
      <c r="E164" s="83"/>
      <c r="F164" s="83"/>
      <c r="G164" s="101" t="e">
        <v>#N/A</v>
      </c>
      <c r="H164" s="102" t="str">
        <f>IFERROR(_xlfn.XLOOKUP($G164,通讯通路门店!$S$4:$S$993931,通讯通路门店!$R$4:$R$993931,0,0),"")</f>
        <v/>
      </c>
      <c r="I164" s="83"/>
      <c r="J164" s="83"/>
      <c r="K164" s="83"/>
      <c r="L164" s="83"/>
      <c r="M164" s="83"/>
      <c r="N164" s="83"/>
      <c r="O164" s="83"/>
      <c r="P164" s="83"/>
      <c r="Q164" s="83"/>
      <c r="R164" s="83"/>
      <c r="S164" s="83"/>
      <c r="T164" s="83"/>
      <c r="U164" s="99">
        <f>COUNTIF(通讯通路门店!$S:$S,$G164)</f>
        <v>0</v>
      </c>
      <c r="V164" s="99">
        <f>COUNTIFS(通讯通路门店!$S:$S,$G164,通讯通路门店!$J:$J,"综合卖场")</f>
        <v>0</v>
      </c>
      <c r="W164" s="99">
        <f>SUMIFS(通讯通路门店!$AJ:$AJ,通讯通路门店!$S:$S,通讯客户沙盘!$G164)</f>
        <v>0</v>
      </c>
      <c r="X164" s="99">
        <f t="shared" si="10"/>
        <v>0</v>
      </c>
      <c r="Y164" s="99">
        <f>COUNTIFS(通讯通路门店!$S:$S,$G164,通讯通路门店!$J:$J,"荣耀体验店")+COUNTIFS(通讯通路门店!$S:$S,$G164,通讯通路门店!$J:$J,"荣耀授权专卖店")</f>
        <v>0</v>
      </c>
      <c r="Z164" s="99">
        <f>COUNTIFS(通讯通路门店!$S:$S,$G164,通讯通路门店!$J:$J,"VIVO体验店")</f>
        <v>0</v>
      </c>
      <c r="AA164" s="99">
        <f>COUNTIFS(通讯通路门店!$S:$S,$G164,通讯通路门店!$J:$J,"OPPO体验店")</f>
        <v>0</v>
      </c>
      <c r="AB164" s="99">
        <f>COUNTIFS(通讯通路门店!$S:$S,$G164,通讯通路门店!$J:$J,"华为授权体验店")+COUNTIFS(通讯通路门店!$S:$S,$G164,通讯通路门店!$J:$J,"华为堡垒店")</f>
        <v>0</v>
      </c>
      <c r="AC164" s="99">
        <f>COUNTIFS(通讯通路门店!$S:$S,$G164,通讯通路门店!$J:$J,"小米体验店")</f>
        <v>0</v>
      </c>
      <c r="AD164" s="99">
        <f>COUNTIFS(通讯通路门店!$S:$S,$G164,通讯通路门店!$J:$J,"苹果体验店")</f>
        <v>0</v>
      </c>
      <c r="AE164" s="99">
        <f>COUNTIFS(通讯通路门店!$S:$S,$G164,通讯通路门店!$J:$J,"其他品牌专卖店")</f>
        <v>0</v>
      </c>
      <c r="AF164" s="99">
        <f>SUMIFS(通讯通路门店!$BI:$BI,通讯通路门店!$S:$S,$G164)</f>
        <v>0</v>
      </c>
      <c r="AG164" s="99">
        <f>SUMIFS(通讯通路门店!$BH:$BH,通讯通路门店!$S:$S,$G164)</f>
        <v>0</v>
      </c>
      <c r="AH164" s="99">
        <f t="shared" si="11"/>
        <v>0</v>
      </c>
      <c r="AI164" s="99">
        <f>SUMIFS(通讯通路门店!$BB:$BB,通讯通路门店!$S:$S,$G164)</f>
        <v>0</v>
      </c>
      <c r="AJ164" s="99">
        <f>SUMIFS(通讯通路门店!$BE:$BE,通讯通路门店!$S:$S,$G164)</f>
        <v>0</v>
      </c>
      <c r="AK164" s="99">
        <f>SUMIFS(通讯通路门店!$BG:$BG,通讯通路门店!$S:$S,$G164)</f>
        <v>0</v>
      </c>
      <c r="AL164" s="99">
        <f>SUMIFS(通讯通路门店!$BC:$BC,通讯通路门店!$S:$S,$G164)</f>
        <v>0</v>
      </c>
      <c r="AM164" s="99">
        <f>SUMIFS(通讯通路门店!$BD:$BD,通讯通路门店!$S:$S,$G164)</f>
        <v>0</v>
      </c>
      <c r="AN164" s="99">
        <f>SUMIFS(通讯通路门店!$BF:$BF,通讯通路门店!$S:$S,$G164)</f>
        <v>0</v>
      </c>
      <c r="AO164" s="99">
        <f t="shared" si="12"/>
        <v>0</v>
      </c>
      <c r="AP164" s="99">
        <f>SUMIFS(通讯通路门店!$K:$K,通讯通路门店!$S:$S,$G164)</f>
        <v>0</v>
      </c>
      <c r="AQ164" s="83"/>
      <c r="AR164" s="99">
        <f>SUMIFS(通讯通路门店!$T:$T,通讯通路门店!$S:$S,$G164)</f>
        <v>0</v>
      </c>
      <c r="AS164" s="99">
        <f>SUMIFS(通讯通路门店!$U:$U,通讯通路门店!$S:$S,$G164)</f>
        <v>0</v>
      </c>
      <c r="AT164" s="99">
        <f>SUMIFS(通讯通路门店!$V:$V,通讯通路门店!$S:$S,$G164)</f>
        <v>0</v>
      </c>
      <c r="AU164" s="99">
        <f>SUMIFS(通讯通路门店!$W:$W,通讯通路门店!$S:$S,$G164)</f>
        <v>0</v>
      </c>
      <c r="AV164" s="99">
        <f>SUMIFS(通讯通路门店!$Z:$Z,通讯通路门店!$S:$S,$G164)</f>
        <v>0</v>
      </c>
      <c r="AW164" s="99">
        <f>SUMIFS(通讯通路门店!$AB:$AB,通讯通路门店!$S:$S,$G164)</f>
        <v>0</v>
      </c>
      <c r="AX164" s="99">
        <f>SUMIFS(通讯通路门店!$X:$X,通讯通路门店!$S:$S,$G164)</f>
        <v>0</v>
      </c>
      <c r="AY164" s="99">
        <f>SUMIFS(通讯通路门店!$Y:$Y,通讯通路门店!$S:$S,$G164)</f>
        <v>0</v>
      </c>
      <c r="AZ164" s="99">
        <f>SUMIFS(通讯通路门店!$AA:$AA,通讯通路门店!$S:$S,$G164)</f>
        <v>0</v>
      </c>
      <c r="BA164" s="99">
        <f t="shared" si="13"/>
        <v>0</v>
      </c>
      <c r="BB164" s="99">
        <f t="shared" si="14"/>
        <v>0</v>
      </c>
      <c r="BC164" s="99">
        <f>SUMIFS(通讯通路门店!$W:$W,通讯通路门店!$S:$S,$G164,通讯通路门店!$J:$J,"荣耀体验店")+SUMIFS(通讯通路门店!$W:$W,通讯通路门店!$S:$S,$G164,通讯通路门店!$J:$J,"荣耀授权专卖店")</f>
        <v>0</v>
      </c>
      <c r="BD164" s="99">
        <f>SUMIFS(通讯通路门店!$Z:$Z,通讯通路门店!$S:$S,$G164,通讯通路门店!$J:$J,"VIVO体验店")</f>
        <v>0</v>
      </c>
      <c r="BE164" s="99">
        <f>SUMIFS(通讯通路门店!$AB:$AB,通讯通路门店!$S:$S,$G164,通讯通路门店!$J:$J,"OPPO体验店")</f>
        <v>0</v>
      </c>
      <c r="BF164" s="99">
        <f>SUMIFS(通讯通路门店!$X:$X,通讯通路门店!$S:$S,$G164,通讯通路门店!$J:$J,"华为授权体验店")+SUMIFS(通讯通路门店!$AA:$AA,通讯通路门店!$S:$S,$G164,通讯通路门店!$J:$J,"华为堡垒店")</f>
        <v>0</v>
      </c>
      <c r="BG164" s="99">
        <f>SUMIFS(通讯通路门店!$Y:$Y,通讯通路门店!$S:$S,$G164,通讯通路门店!$J:$J,"小米体验店")</f>
        <v>0</v>
      </c>
      <c r="BH164" s="99">
        <f>SUMIFS(通讯通路门店!$AA:$AA,通讯通路门店!$S:$S,$G164,通讯通路门店!$J:$J,"苹果体验店")</f>
        <v>0</v>
      </c>
      <c r="BI164" s="99">
        <f>SUMIFS(通讯通路门店!$K:$K,通讯通路门店!$S:$S,$G164,通讯通路门店!$J:$J,"其他品牌专卖店")</f>
        <v>0</v>
      </c>
      <c r="BJ164" s="99">
        <f>SUMIFS(通讯通路门店!$AC:$AC,通讯通路门店!$S:$S,$G164)</f>
        <v>0</v>
      </c>
      <c r="BK164" s="99">
        <f>SUMIFS(通讯通路门店!$AD:$AD,通讯通路门店!$S:$S,$G164)</f>
        <v>0</v>
      </c>
      <c r="BL164" s="99">
        <f>SUMIFS(通讯通路门店!$AE:$AE,通讯通路门店!$S:$S,$G164)</f>
        <v>0</v>
      </c>
      <c r="BM164" s="99">
        <f>SUMIFS(通讯通路门店!$AF:$AF,通讯通路门店!$S:$S,$G164)</f>
        <v>0</v>
      </c>
      <c r="BN164" s="99">
        <f>SUMIFS(通讯通路门店!$AG:$AG,通讯通路门店!$S:$S,$G164)</f>
        <v>0</v>
      </c>
      <c r="BO164" s="99">
        <f>SUMIFS(通讯通路门店!$AH:$AH,通讯通路门店!$S:$S,$G164)</f>
        <v>0</v>
      </c>
      <c r="BP164" s="99">
        <f>SUMIFS(通讯通路门店!$AI:$AI,通讯通路门店!$S:$S,$G164)</f>
        <v>0</v>
      </c>
      <c r="BQ164" s="83"/>
    </row>
    <row r="165" spans="1:69">
      <c r="A165" s="99" t="str">
        <f>IFERROR(_xlfn.XLOOKUP($G165,通讯通路门店!$S$4:$S$993931,通讯通路门店!$A$4:$A$993931,0,0),"")</f>
        <v/>
      </c>
      <c r="B165" s="99" t="str">
        <f>IFERROR(_xlfn.XLOOKUP($G165,通讯通路门店!$S$4:$S$993931,通讯通路门店!$B$4:$B$993931,0,0),"")</f>
        <v/>
      </c>
      <c r="C165" s="99" t="str">
        <f>IFERROR(_xlfn.XLOOKUP($G165,通讯通路门店!$S$4:$S$993931,通讯通路门店!$C$4:$C$993931,0,0),"")</f>
        <v/>
      </c>
      <c r="D165" s="99" t="str">
        <f>IFERROR(_xlfn.XLOOKUP($G165,通讯通路门店!$S$4:$S$993931,通讯通路门店!$D$4:$D$993931,0,0),"")</f>
        <v/>
      </c>
      <c r="E165" s="83"/>
      <c r="F165" s="83"/>
      <c r="G165" s="101" t="e">
        <v>#N/A</v>
      </c>
      <c r="H165" s="102" t="str">
        <f>IFERROR(_xlfn.XLOOKUP($G165,通讯通路门店!$S$4:$S$993931,通讯通路门店!$R$4:$R$993931,0,0),"")</f>
        <v/>
      </c>
      <c r="I165" s="83"/>
      <c r="J165" s="83"/>
      <c r="K165" s="83"/>
      <c r="L165" s="83"/>
      <c r="M165" s="83"/>
      <c r="N165" s="83"/>
      <c r="O165" s="83"/>
      <c r="P165" s="83"/>
      <c r="Q165" s="83"/>
      <c r="R165" s="83"/>
      <c r="S165" s="83"/>
      <c r="T165" s="83"/>
      <c r="U165" s="99">
        <f>COUNTIF(通讯通路门店!$S:$S,$G165)</f>
        <v>0</v>
      </c>
      <c r="V165" s="99">
        <f>COUNTIFS(通讯通路门店!$S:$S,$G165,通讯通路门店!$J:$J,"综合卖场")</f>
        <v>0</v>
      </c>
      <c r="W165" s="99">
        <f>SUMIFS(通讯通路门店!$AJ:$AJ,通讯通路门店!$S:$S,通讯客户沙盘!$G165)</f>
        <v>0</v>
      </c>
      <c r="X165" s="99">
        <f t="shared" si="10"/>
        <v>0</v>
      </c>
      <c r="Y165" s="99">
        <f>COUNTIFS(通讯通路门店!$S:$S,$G165,通讯通路门店!$J:$J,"荣耀体验店")+COUNTIFS(通讯通路门店!$S:$S,$G165,通讯通路门店!$J:$J,"荣耀授权专卖店")</f>
        <v>0</v>
      </c>
      <c r="Z165" s="99">
        <f>COUNTIFS(通讯通路门店!$S:$S,$G165,通讯通路门店!$J:$J,"VIVO体验店")</f>
        <v>0</v>
      </c>
      <c r="AA165" s="99">
        <f>COUNTIFS(通讯通路门店!$S:$S,$G165,通讯通路门店!$J:$J,"OPPO体验店")</f>
        <v>0</v>
      </c>
      <c r="AB165" s="99">
        <f>COUNTIFS(通讯通路门店!$S:$S,$G165,通讯通路门店!$J:$J,"华为授权体验店")+COUNTIFS(通讯通路门店!$S:$S,$G165,通讯通路门店!$J:$J,"华为堡垒店")</f>
        <v>0</v>
      </c>
      <c r="AC165" s="99">
        <f>COUNTIFS(通讯通路门店!$S:$S,$G165,通讯通路门店!$J:$J,"小米体验店")</f>
        <v>0</v>
      </c>
      <c r="AD165" s="99">
        <f>COUNTIFS(通讯通路门店!$S:$S,$G165,通讯通路门店!$J:$J,"苹果体验店")</f>
        <v>0</v>
      </c>
      <c r="AE165" s="99">
        <f>COUNTIFS(通讯通路门店!$S:$S,$G165,通讯通路门店!$J:$J,"其他品牌专卖店")</f>
        <v>0</v>
      </c>
      <c r="AF165" s="99">
        <f>SUMIFS(通讯通路门店!$BI:$BI,通讯通路门店!$S:$S,$G165)</f>
        <v>0</v>
      </c>
      <c r="AG165" s="99">
        <f>SUMIFS(通讯通路门店!$BH:$BH,通讯通路门店!$S:$S,$G165)</f>
        <v>0</v>
      </c>
      <c r="AH165" s="99">
        <f t="shared" si="11"/>
        <v>0</v>
      </c>
      <c r="AI165" s="99">
        <f>SUMIFS(通讯通路门店!$BB:$BB,通讯通路门店!$S:$S,$G165)</f>
        <v>0</v>
      </c>
      <c r="AJ165" s="99">
        <f>SUMIFS(通讯通路门店!$BE:$BE,通讯通路门店!$S:$S,$G165)</f>
        <v>0</v>
      </c>
      <c r="AK165" s="99">
        <f>SUMIFS(通讯通路门店!$BG:$BG,通讯通路门店!$S:$S,$G165)</f>
        <v>0</v>
      </c>
      <c r="AL165" s="99">
        <f>SUMIFS(通讯通路门店!$BC:$BC,通讯通路门店!$S:$S,$G165)</f>
        <v>0</v>
      </c>
      <c r="AM165" s="99">
        <f>SUMIFS(通讯通路门店!$BD:$BD,通讯通路门店!$S:$S,$G165)</f>
        <v>0</v>
      </c>
      <c r="AN165" s="99">
        <f>SUMIFS(通讯通路门店!$BF:$BF,通讯通路门店!$S:$S,$G165)</f>
        <v>0</v>
      </c>
      <c r="AO165" s="99">
        <f t="shared" si="12"/>
        <v>0</v>
      </c>
      <c r="AP165" s="99">
        <f>SUMIFS(通讯通路门店!$K:$K,通讯通路门店!$S:$S,$G165)</f>
        <v>0</v>
      </c>
      <c r="AQ165" s="83"/>
      <c r="AR165" s="99">
        <f>SUMIFS(通讯通路门店!$T:$T,通讯通路门店!$S:$S,$G165)</f>
        <v>0</v>
      </c>
      <c r="AS165" s="99">
        <f>SUMIFS(通讯通路门店!$U:$U,通讯通路门店!$S:$S,$G165)</f>
        <v>0</v>
      </c>
      <c r="AT165" s="99">
        <f>SUMIFS(通讯通路门店!$V:$V,通讯通路门店!$S:$S,$G165)</f>
        <v>0</v>
      </c>
      <c r="AU165" s="99">
        <f>SUMIFS(通讯通路门店!$W:$W,通讯通路门店!$S:$S,$G165)</f>
        <v>0</v>
      </c>
      <c r="AV165" s="99">
        <f>SUMIFS(通讯通路门店!$Z:$Z,通讯通路门店!$S:$S,$G165)</f>
        <v>0</v>
      </c>
      <c r="AW165" s="99">
        <f>SUMIFS(通讯通路门店!$AB:$AB,通讯通路门店!$S:$S,$G165)</f>
        <v>0</v>
      </c>
      <c r="AX165" s="99">
        <f>SUMIFS(通讯通路门店!$X:$X,通讯通路门店!$S:$S,$G165)</f>
        <v>0</v>
      </c>
      <c r="AY165" s="99">
        <f>SUMIFS(通讯通路门店!$Y:$Y,通讯通路门店!$S:$S,$G165)</f>
        <v>0</v>
      </c>
      <c r="AZ165" s="99">
        <f>SUMIFS(通讯通路门店!$AA:$AA,通讯通路门店!$S:$S,$G165)</f>
        <v>0</v>
      </c>
      <c r="BA165" s="99">
        <f t="shared" si="13"/>
        <v>0</v>
      </c>
      <c r="BB165" s="99">
        <f t="shared" si="14"/>
        <v>0</v>
      </c>
      <c r="BC165" s="99">
        <f>SUMIFS(通讯通路门店!$W:$W,通讯通路门店!$S:$S,$G165,通讯通路门店!$J:$J,"荣耀体验店")+SUMIFS(通讯通路门店!$W:$W,通讯通路门店!$S:$S,$G165,通讯通路门店!$J:$J,"荣耀授权专卖店")</f>
        <v>0</v>
      </c>
      <c r="BD165" s="99">
        <f>SUMIFS(通讯通路门店!$Z:$Z,通讯通路门店!$S:$S,$G165,通讯通路门店!$J:$J,"VIVO体验店")</f>
        <v>0</v>
      </c>
      <c r="BE165" s="99">
        <f>SUMIFS(通讯通路门店!$AB:$AB,通讯通路门店!$S:$S,$G165,通讯通路门店!$J:$J,"OPPO体验店")</f>
        <v>0</v>
      </c>
      <c r="BF165" s="99">
        <f>SUMIFS(通讯通路门店!$X:$X,通讯通路门店!$S:$S,$G165,通讯通路门店!$J:$J,"华为授权体验店")+SUMIFS(通讯通路门店!$AA:$AA,通讯通路门店!$S:$S,$G165,通讯通路门店!$J:$J,"华为堡垒店")</f>
        <v>0</v>
      </c>
      <c r="BG165" s="99">
        <f>SUMIFS(通讯通路门店!$Y:$Y,通讯通路门店!$S:$S,$G165,通讯通路门店!$J:$J,"小米体验店")</f>
        <v>0</v>
      </c>
      <c r="BH165" s="99">
        <f>SUMIFS(通讯通路门店!$AA:$AA,通讯通路门店!$S:$S,$G165,通讯通路门店!$J:$J,"苹果体验店")</f>
        <v>0</v>
      </c>
      <c r="BI165" s="99">
        <f>SUMIFS(通讯通路门店!$K:$K,通讯通路门店!$S:$S,$G165,通讯通路门店!$J:$J,"其他品牌专卖店")</f>
        <v>0</v>
      </c>
      <c r="BJ165" s="99">
        <f>SUMIFS(通讯通路门店!$AC:$AC,通讯通路门店!$S:$S,$G165)</f>
        <v>0</v>
      </c>
      <c r="BK165" s="99">
        <f>SUMIFS(通讯通路门店!$AD:$AD,通讯通路门店!$S:$S,$G165)</f>
        <v>0</v>
      </c>
      <c r="BL165" s="99">
        <f>SUMIFS(通讯通路门店!$AE:$AE,通讯通路门店!$S:$S,$G165)</f>
        <v>0</v>
      </c>
      <c r="BM165" s="99">
        <f>SUMIFS(通讯通路门店!$AF:$AF,通讯通路门店!$S:$S,$G165)</f>
        <v>0</v>
      </c>
      <c r="BN165" s="99">
        <f>SUMIFS(通讯通路门店!$AG:$AG,通讯通路门店!$S:$S,$G165)</f>
        <v>0</v>
      </c>
      <c r="BO165" s="99">
        <f>SUMIFS(通讯通路门店!$AH:$AH,通讯通路门店!$S:$S,$G165)</f>
        <v>0</v>
      </c>
      <c r="BP165" s="99">
        <f>SUMIFS(通讯通路门店!$AI:$AI,通讯通路门店!$S:$S,$G165)</f>
        <v>0</v>
      </c>
      <c r="BQ165" s="83"/>
    </row>
    <row r="166" spans="1:69">
      <c r="A166" s="99" t="str">
        <f>IFERROR(_xlfn.XLOOKUP($G166,通讯通路门店!$S$4:$S$993931,通讯通路门店!$A$4:$A$993931,0,0),"")</f>
        <v/>
      </c>
      <c r="B166" s="99" t="str">
        <f>IFERROR(_xlfn.XLOOKUP($G166,通讯通路门店!$S$4:$S$993931,通讯通路门店!$B$4:$B$993931,0,0),"")</f>
        <v/>
      </c>
      <c r="C166" s="99" t="str">
        <f>IFERROR(_xlfn.XLOOKUP($G166,通讯通路门店!$S$4:$S$993931,通讯通路门店!$C$4:$C$993931,0,0),"")</f>
        <v/>
      </c>
      <c r="D166" s="99" t="str">
        <f>IFERROR(_xlfn.XLOOKUP($G166,通讯通路门店!$S$4:$S$993931,通讯通路门店!$D$4:$D$993931,0,0),"")</f>
        <v/>
      </c>
      <c r="E166" s="83"/>
      <c r="F166" s="83"/>
      <c r="G166" s="101" t="e">
        <v>#N/A</v>
      </c>
      <c r="H166" s="102" t="str">
        <f>IFERROR(_xlfn.XLOOKUP($G166,通讯通路门店!$S$4:$S$993931,通讯通路门店!$R$4:$R$993931,0,0),"")</f>
        <v/>
      </c>
      <c r="I166" s="83"/>
      <c r="J166" s="83"/>
      <c r="K166" s="83"/>
      <c r="L166" s="83"/>
      <c r="M166" s="83"/>
      <c r="N166" s="83"/>
      <c r="O166" s="83"/>
      <c r="P166" s="83"/>
      <c r="Q166" s="83"/>
      <c r="R166" s="83"/>
      <c r="S166" s="83"/>
      <c r="T166" s="83"/>
      <c r="U166" s="99">
        <f>COUNTIF(通讯通路门店!$S:$S,$G166)</f>
        <v>0</v>
      </c>
      <c r="V166" s="99">
        <f>COUNTIFS(通讯通路门店!$S:$S,$G166,通讯通路门店!$J:$J,"综合卖场")</f>
        <v>0</v>
      </c>
      <c r="W166" s="99">
        <f>SUMIFS(通讯通路门店!$AJ:$AJ,通讯通路门店!$S:$S,通讯客户沙盘!$G166)</f>
        <v>0</v>
      </c>
      <c r="X166" s="99">
        <f t="shared" si="10"/>
        <v>0</v>
      </c>
      <c r="Y166" s="99">
        <f>COUNTIFS(通讯通路门店!$S:$S,$G166,通讯通路门店!$J:$J,"荣耀体验店")+COUNTIFS(通讯通路门店!$S:$S,$G166,通讯通路门店!$J:$J,"荣耀授权专卖店")</f>
        <v>0</v>
      </c>
      <c r="Z166" s="99">
        <f>COUNTIFS(通讯通路门店!$S:$S,$G166,通讯通路门店!$J:$J,"VIVO体验店")</f>
        <v>0</v>
      </c>
      <c r="AA166" s="99">
        <f>COUNTIFS(通讯通路门店!$S:$S,$G166,通讯通路门店!$J:$J,"OPPO体验店")</f>
        <v>0</v>
      </c>
      <c r="AB166" s="99">
        <f>COUNTIFS(通讯通路门店!$S:$S,$G166,通讯通路门店!$J:$J,"华为授权体验店")+COUNTIFS(通讯通路门店!$S:$S,$G166,通讯通路门店!$J:$J,"华为堡垒店")</f>
        <v>0</v>
      </c>
      <c r="AC166" s="99">
        <f>COUNTIFS(通讯通路门店!$S:$S,$G166,通讯通路门店!$J:$J,"小米体验店")</f>
        <v>0</v>
      </c>
      <c r="AD166" s="99">
        <f>COUNTIFS(通讯通路门店!$S:$S,$G166,通讯通路门店!$J:$J,"苹果体验店")</f>
        <v>0</v>
      </c>
      <c r="AE166" s="99">
        <f>COUNTIFS(通讯通路门店!$S:$S,$G166,通讯通路门店!$J:$J,"其他品牌专卖店")</f>
        <v>0</v>
      </c>
      <c r="AF166" s="99">
        <f>SUMIFS(通讯通路门店!$BI:$BI,通讯通路门店!$S:$S,$G166)</f>
        <v>0</v>
      </c>
      <c r="AG166" s="99">
        <f>SUMIFS(通讯通路门店!$BH:$BH,通讯通路门店!$S:$S,$G166)</f>
        <v>0</v>
      </c>
      <c r="AH166" s="99">
        <f t="shared" si="11"/>
        <v>0</v>
      </c>
      <c r="AI166" s="99">
        <f>SUMIFS(通讯通路门店!$BB:$BB,通讯通路门店!$S:$S,$G166)</f>
        <v>0</v>
      </c>
      <c r="AJ166" s="99">
        <f>SUMIFS(通讯通路门店!$BE:$BE,通讯通路门店!$S:$S,$G166)</f>
        <v>0</v>
      </c>
      <c r="AK166" s="99">
        <f>SUMIFS(通讯通路门店!$BG:$BG,通讯通路门店!$S:$S,$G166)</f>
        <v>0</v>
      </c>
      <c r="AL166" s="99">
        <f>SUMIFS(通讯通路门店!$BC:$BC,通讯通路门店!$S:$S,$G166)</f>
        <v>0</v>
      </c>
      <c r="AM166" s="99">
        <f>SUMIFS(通讯通路门店!$BD:$BD,通讯通路门店!$S:$S,$G166)</f>
        <v>0</v>
      </c>
      <c r="AN166" s="99">
        <f>SUMIFS(通讯通路门店!$BF:$BF,通讯通路门店!$S:$S,$G166)</f>
        <v>0</v>
      </c>
      <c r="AO166" s="99">
        <f t="shared" si="12"/>
        <v>0</v>
      </c>
      <c r="AP166" s="99">
        <f>SUMIFS(通讯通路门店!$K:$K,通讯通路门店!$S:$S,$G166)</f>
        <v>0</v>
      </c>
      <c r="AQ166" s="83"/>
      <c r="AR166" s="99">
        <f>SUMIFS(通讯通路门店!$T:$T,通讯通路门店!$S:$S,$G166)</f>
        <v>0</v>
      </c>
      <c r="AS166" s="99">
        <f>SUMIFS(通讯通路门店!$U:$U,通讯通路门店!$S:$S,$G166)</f>
        <v>0</v>
      </c>
      <c r="AT166" s="99">
        <f>SUMIFS(通讯通路门店!$V:$V,通讯通路门店!$S:$S,$G166)</f>
        <v>0</v>
      </c>
      <c r="AU166" s="99">
        <f>SUMIFS(通讯通路门店!$W:$W,通讯通路门店!$S:$S,$G166)</f>
        <v>0</v>
      </c>
      <c r="AV166" s="99">
        <f>SUMIFS(通讯通路门店!$Z:$Z,通讯通路门店!$S:$S,$G166)</f>
        <v>0</v>
      </c>
      <c r="AW166" s="99">
        <f>SUMIFS(通讯通路门店!$AB:$AB,通讯通路门店!$S:$S,$G166)</f>
        <v>0</v>
      </c>
      <c r="AX166" s="99">
        <f>SUMIFS(通讯通路门店!$X:$X,通讯通路门店!$S:$S,$G166)</f>
        <v>0</v>
      </c>
      <c r="AY166" s="99">
        <f>SUMIFS(通讯通路门店!$Y:$Y,通讯通路门店!$S:$S,$G166)</f>
        <v>0</v>
      </c>
      <c r="AZ166" s="99">
        <f>SUMIFS(通讯通路门店!$AA:$AA,通讯通路门店!$S:$S,$G166)</f>
        <v>0</v>
      </c>
      <c r="BA166" s="99">
        <f t="shared" si="13"/>
        <v>0</v>
      </c>
      <c r="BB166" s="99">
        <f t="shared" si="14"/>
        <v>0</v>
      </c>
      <c r="BC166" s="99">
        <f>SUMIFS(通讯通路门店!$W:$W,通讯通路门店!$S:$S,$G166,通讯通路门店!$J:$J,"荣耀体验店")+SUMIFS(通讯通路门店!$W:$W,通讯通路门店!$S:$S,$G166,通讯通路门店!$J:$J,"荣耀授权专卖店")</f>
        <v>0</v>
      </c>
      <c r="BD166" s="99">
        <f>SUMIFS(通讯通路门店!$Z:$Z,通讯通路门店!$S:$S,$G166,通讯通路门店!$J:$J,"VIVO体验店")</f>
        <v>0</v>
      </c>
      <c r="BE166" s="99">
        <f>SUMIFS(通讯通路门店!$AB:$AB,通讯通路门店!$S:$S,$G166,通讯通路门店!$J:$J,"OPPO体验店")</f>
        <v>0</v>
      </c>
      <c r="BF166" s="99">
        <f>SUMIFS(通讯通路门店!$X:$X,通讯通路门店!$S:$S,$G166,通讯通路门店!$J:$J,"华为授权体验店")+SUMIFS(通讯通路门店!$AA:$AA,通讯通路门店!$S:$S,$G166,通讯通路门店!$J:$J,"华为堡垒店")</f>
        <v>0</v>
      </c>
      <c r="BG166" s="99">
        <f>SUMIFS(通讯通路门店!$Y:$Y,通讯通路门店!$S:$S,$G166,通讯通路门店!$J:$J,"小米体验店")</f>
        <v>0</v>
      </c>
      <c r="BH166" s="99">
        <f>SUMIFS(通讯通路门店!$AA:$AA,通讯通路门店!$S:$S,$G166,通讯通路门店!$J:$J,"苹果体验店")</f>
        <v>0</v>
      </c>
      <c r="BI166" s="99">
        <f>SUMIFS(通讯通路门店!$K:$K,通讯通路门店!$S:$S,$G166,通讯通路门店!$J:$J,"其他品牌专卖店")</f>
        <v>0</v>
      </c>
      <c r="BJ166" s="99">
        <f>SUMIFS(通讯通路门店!$AC:$AC,通讯通路门店!$S:$S,$G166)</f>
        <v>0</v>
      </c>
      <c r="BK166" s="99">
        <f>SUMIFS(通讯通路门店!$AD:$AD,通讯通路门店!$S:$S,$G166)</f>
        <v>0</v>
      </c>
      <c r="BL166" s="99">
        <f>SUMIFS(通讯通路门店!$AE:$AE,通讯通路门店!$S:$S,$G166)</f>
        <v>0</v>
      </c>
      <c r="BM166" s="99">
        <f>SUMIFS(通讯通路门店!$AF:$AF,通讯通路门店!$S:$S,$G166)</f>
        <v>0</v>
      </c>
      <c r="BN166" s="99">
        <f>SUMIFS(通讯通路门店!$AG:$AG,通讯通路门店!$S:$S,$G166)</f>
        <v>0</v>
      </c>
      <c r="BO166" s="99">
        <f>SUMIFS(通讯通路门店!$AH:$AH,通讯通路门店!$S:$S,$G166)</f>
        <v>0</v>
      </c>
      <c r="BP166" s="99">
        <f>SUMIFS(通讯通路门店!$AI:$AI,通讯通路门店!$S:$S,$G166)</f>
        <v>0</v>
      </c>
      <c r="BQ166" s="83"/>
    </row>
    <row r="167" spans="1:69">
      <c r="A167" s="99" t="str">
        <f>IFERROR(_xlfn.XLOOKUP($G167,通讯通路门店!$S$4:$S$993931,通讯通路门店!$A$4:$A$993931,0,0),"")</f>
        <v/>
      </c>
      <c r="B167" s="99" t="str">
        <f>IFERROR(_xlfn.XLOOKUP($G167,通讯通路门店!$S$4:$S$993931,通讯通路门店!$B$4:$B$993931,0,0),"")</f>
        <v/>
      </c>
      <c r="C167" s="99" t="str">
        <f>IFERROR(_xlfn.XLOOKUP($G167,通讯通路门店!$S$4:$S$993931,通讯通路门店!$C$4:$C$993931,0,0),"")</f>
        <v/>
      </c>
      <c r="D167" s="99" t="str">
        <f>IFERROR(_xlfn.XLOOKUP($G167,通讯通路门店!$S$4:$S$993931,通讯通路门店!$D$4:$D$993931,0,0),"")</f>
        <v/>
      </c>
      <c r="E167" s="83"/>
      <c r="F167" s="83"/>
      <c r="G167" s="101" t="e">
        <v>#N/A</v>
      </c>
      <c r="H167" s="102" t="str">
        <f>IFERROR(_xlfn.XLOOKUP($G167,通讯通路门店!$S$4:$S$993931,通讯通路门店!$R$4:$R$993931,0,0),"")</f>
        <v/>
      </c>
      <c r="I167" s="83"/>
      <c r="J167" s="83"/>
      <c r="K167" s="83"/>
      <c r="L167" s="83"/>
      <c r="M167" s="83"/>
      <c r="N167" s="83"/>
      <c r="O167" s="83"/>
      <c r="P167" s="83"/>
      <c r="Q167" s="83"/>
      <c r="R167" s="83"/>
      <c r="S167" s="83"/>
      <c r="T167" s="83"/>
      <c r="U167" s="99">
        <f>COUNTIF(通讯通路门店!$S:$S,$G167)</f>
        <v>0</v>
      </c>
      <c r="V167" s="99">
        <f>COUNTIFS(通讯通路门店!$S:$S,$G167,通讯通路门店!$J:$J,"综合卖场")</f>
        <v>0</v>
      </c>
      <c r="W167" s="99">
        <f>SUMIFS(通讯通路门店!$AJ:$AJ,通讯通路门店!$S:$S,通讯客户沙盘!$G167)</f>
        <v>0</v>
      </c>
      <c r="X167" s="99">
        <f t="shared" si="10"/>
        <v>0</v>
      </c>
      <c r="Y167" s="99">
        <f>COUNTIFS(通讯通路门店!$S:$S,$G167,通讯通路门店!$J:$J,"荣耀体验店")+COUNTIFS(通讯通路门店!$S:$S,$G167,通讯通路门店!$J:$J,"荣耀授权专卖店")</f>
        <v>0</v>
      </c>
      <c r="Z167" s="99">
        <f>COUNTIFS(通讯通路门店!$S:$S,$G167,通讯通路门店!$J:$J,"VIVO体验店")</f>
        <v>0</v>
      </c>
      <c r="AA167" s="99">
        <f>COUNTIFS(通讯通路门店!$S:$S,$G167,通讯通路门店!$J:$J,"OPPO体验店")</f>
        <v>0</v>
      </c>
      <c r="AB167" s="99">
        <f>COUNTIFS(通讯通路门店!$S:$S,$G167,通讯通路门店!$J:$J,"华为授权体验店")+COUNTIFS(通讯通路门店!$S:$S,$G167,通讯通路门店!$J:$J,"华为堡垒店")</f>
        <v>0</v>
      </c>
      <c r="AC167" s="99">
        <f>COUNTIFS(通讯通路门店!$S:$S,$G167,通讯通路门店!$J:$J,"小米体验店")</f>
        <v>0</v>
      </c>
      <c r="AD167" s="99">
        <f>COUNTIFS(通讯通路门店!$S:$S,$G167,通讯通路门店!$J:$J,"苹果体验店")</f>
        <v>0</v>
      </c>
      <c r="AE167" s="99">
        <f>COUNTIFS(通讯通路门店!$S:$S,$G167,通讯通路门店!$J:$J,"其他品牌专卖店")</f>
        <v>0</v>
      </c>
      <c r="AF167" s="99">
        <f>SUMIFS(通讯通路门店!$BI:$BI,通讯通路门店!$S:$S,$G167)</f>
        <v>0</v>
      </c>
      <c r="AG167" s="99">
        <f>SUMIFS(通讯通路门店!$BH:$BH,通讯通路门店!$S:$S,$G167)</f>
        <v>0</v>
      </c>
      <c r="AH167" s="99">
        <f t="shared" si="11"/>
        <v>0</v>
      </c>
      <c r="AI167" s="99">
        <f>SUMIFS(通讯通路门店!$BB:$BB,通讯通路门店!$S:$S,$G167)</f>
        <v>0</v>
      </c>
      <c r="AJ167" s="99">
        <f>SUMIFS(通讯通路门店!$BE:$BE,通讯通路门店!$S:$S,$G167)</f>
        <v>0</v>
      </c>
      <c r="AK167" s="99">
        <f>SUMIFS(通讯通路门店!$BG:$BG,通讯通路门店!$S:$S,$G167)</f>
        <v>0</v>
      </c>
      <c r="AL167" s="99">
        <f>SUMIFS(通讯通路门店!$BC:$BC,通讯通路门店!$S:$S,$G167)</f>
        <v>0</v>
      </c>
      <c r="AM167" s="99">
        <f>SUMIFS(通讯通路门店!$BD:$BD,通讯通路门店!$S:$S,$G167)</f>
        <v>0</v>
      </c>
      <c r="AN167" s="99">
        <f>SUMIFS(通讯通路门店!$BF:$BF,通讯通路门店!$S:$S,$G167)</f>
        <v>0</v>
      </c>
      <c r="AO167" s="99">
        <f t="shared" si="12"/>
        <v>0</v>
      </c>
      <c r="AP167" s="99">
        <f>SUMIFS(通讯通路门店!$K:$K,通讯通路门店!$S:$S,$G167)</f>
        <v>0</v>
      </c>
      <c r="AQ167" s="83"/>
      <c r="AR167" s="99">
        <f>SUMIFS(通讯通路门店!$T:$T,通讯通路门店!$S:$S,$G167)</f>
        <v>0</v>
      </c>
      <c r="AS167" s="99">
        <f>SUMIFS(通讯通路门店!$U:$U,通讯通路门店!$S:$S,$G167)</f>
        <v>0</v>
      </c>
      <c r="AT167" s="99">
        <f>SUMIFS(通讯通路门店!$V:$V,通讯通路门店!$S:$S,$G167)</f>
        <v>0</v>
      </c>
      <c r="AU167" s="99">
        <f>SUMIFS(通讯通路门店!$W:$W,通讯通路门店!$S:$S,$G167)</f>
        <v>0</v>
      </c>
      <c r="AV167" s="99">
        <f>SUMIFS(通讯通路门店!$Z:$Z,通讯通路门店!$S:$S,$G167)</f>
        <v>0</v>
      </c>
      <c r="AW167" s="99">
        <f>SUMIFS(通讯通路门店!$AB:$AB,通讯通路门店!$S:$S,$G167)</f>
        <v>0</v>
      </c>
      <c r="AX167" s="99">
        <f>SUMIFS(通讯通路门店!$X:$X,通讯通路门店!$S:$S,$G167)</f>
        <v>0</v>
      </c>
      <c r="AY167" s="99">
        <f>SUMIFS(通讯通路门店!$Y:$Y,通讯通路门店!$S:$S,$G167)</f>
        <v>0</v>
      </c>
      <c r="AZ167" s="99">
        <f>SUMIFS(通讯通路门店!$AA:$AA,通讯通路门店!$S:$S,$G167)</f>
        <v>0</v>
      </c>
      <c r="BA167" s="99">
        <f t="shared" si="13"/>
        <v>0</v>
      </c>
      <c r="BB167" s="99">
        <f t="shared" si="14"/>
        <v>0</v>
      </c>
      <c r="BC167" s="99">
        <f>SUMIFS(通讯通路门店!$W:$W,通讯通路门店!$S:$S,$G167,通讯通路门店!$J:$J,"荣耀体验店")+SUMIFS(通讯通路门店!$W:$W,通讯通路门店!$S:$S,$G167,通讯通路门店!$J:$J,"荣耀授权专卖店")</f>
        <v>0</v>
      </c>
      <c r="BD167" s="99">
        <f>SUMIFS(通讯通路门店!$Z:$Z,通讯通路门店!$S:$S,$G167,通讯通路门店!$J:$J,"VIVO体验店")</f>
        <v>0</v>
      </c>
      <c r="BE167" s="99">
        <f>SUMIFS(通讯通路门店!$AB:$AB,通讯通路门店!$S:$S,$G167,通讯通路门店!$J:$J,"OPPO体验店")</f>
        <v>0</v>
      </c>
      <c r="BF167" s="99">
        <f>SUMIFS(通讯通路门店!$X:$X,通讯通路门店!$S:$S,$G167,通讯通路门店!$J:$J,"华为授权体验店")+SUMIFS(通讯通路门店!$AA:$AA,通讯通路门店!$S:$S,$G167,通讯通路门店!$J:$J,"华为堡垒店")</f>
        <v>0</v>
      </c>
      <c r="BG167" s="99">
        <f>SUMIFS(通讯通路门店!$Y:$Y,通讯通路门店!$S:$S,$G167,通讯通路门店!$J:$J,"小米体验店")</f>
        <v>0</v>
      </c>
      <c r="BH167" s="99">
        <f>SUMIFS(通讯通路门店!$AA:$AA,通讯通路门店!$S:$S,$G167,通讯通路门店!$J:$J,"苹果体验店")</f>
        <v>0</v>
      </c>
      <c r="BI167" s="99">
        <f>SUMIFS(通讯通路门店!$K:$K,通讯通路门店!$S:$S,$G167,通讯通路门店!$J:$J,"其他品牌专卖店")</f>
        <v>0</v>
      </c>
      <c r="BJ167" s="99">
        <f>SUMIFS(通讯通路门店!$AC:$AC,通讯通路门店!$S:$S,$G167)</f>
        <v>0</v>
      </c>
      <c r="BK167" s="99">
        <f>SUMIFS(通讯通路门店!$AD:$AD,通讯通路门店!$S:$S,$G167)</f>
        <v>0</v>
      </c>
      <c r="BL167" s="99">
        <f>SUMIFS(通讯通路门店!$AE:$AE,通讯通路门店!$S:$S,$G167)</f>
        <v>0</v>
      </c>
      <c r="BM167" s="99">
        <f>SUMIFS(通讯通路门店!$AF:$AF,通讯通路门店!$S:$S,$G167)</f>
        <v>0</v>
      </c>
      <c r="BN167" s="99">
        <f>SUMIFS(通讯通路门店!$AG:$AG,通讯通路门店!$S:$S,$G167)</f>
        <v>0</v>
      </c>
      <c r="BO167" s="99">
        <f>SUMIFS(通讯通路门店!$AH:$AH,通讯通路门店!$S:$S,$G167)</f>
        <v>0</v>
      </c>
      <c r="BP167" s="99">
        <f>SUMIFS(通讯通路门店!$AI:$AI,通讯通路门店!$S:$S,$G167)</f>
        <v>0</v>
      </c>
      <c r="BQ167" s="83"/>
    </row>
    <row r="168" spans="1:69">
      <c r="A168" s="99" t="str">
        <f>IFERROR(_xlfn.XLOOKUP($G168,通讯通路门店!$S$4:$S$993931,通讯通路门店!$A$4:$A$993931,0,0),"")</f>
        <v/>
      </c>
      <c r="B168" s="99" t="str">
        <f>IFERROR(_xlfn.XLOOKUP($G168,通讯通路门店!$S$4:$S$993931,通讯通路门店!$B$4:$B$993931,0,0),"")</f>
        <v/>
      </c>
      <c r="C168" s="99" t="str">
        <f>IFERROR(_xlfn.XLOOKUP($G168,通讯通路门店!$S$4:$S$993931,通讯通路门店!$C$4:$C$993931,0,0),"")</f>
        <v/>
      </c>
      <c r="D168" s="99" t="str">
        <f>IFERROR(_xlfn.XLOOKUP($G168,通讯通路门店!$S$4:$S$993931,通讯通路门店!$D$4:$D$993931,0,0),"")</f>
        <v/>
      </c>
      <c r="E168" s="83"/>
      <c r="F168" s="83"/>
      <c r="G168" s="101" t="e">
        <v>#N/A</v>
      </c>
      <c r="H168" s="102" t="str">
        <f>IFERROR(_xlfn.XLOOKUP($G168,通讯通路门店!$S$4:$S$993931,通讯通路门店!$R$4:$R$993931,0,0),"")</f>
        <v/>
      </c>
      <c r="I168" s="83"/>
      <c r="J168" s="83"/>
      <c r="K168" s="83"/>
      <c r="L168" s="83"/>
      <c r="M168" s="83"/>
      <c r="N168" s="83"/>
      <c r="O168" s="83"/>
      <c r="P168" s="83"/>
      <c r="Q168" s="83"/>
      <c r="R168" s="83"/>
      <c r="S168" s="83"/>
      <c r="T168" s="83"/>
      <c r="U168" s="99">
        <f>COUNTIF(通讯通路门店!$S:$S,$G168)</f>
        <v>0</v>
      </c>
      <c r="V168" s="99">
        <f>COUNTIFS(通讯通路门店!$S:$S,$G168,通讯通路门店!$J:$J,"综合卖场")</f>
        <v>0</v>
      </c>
      <c r="W168" s="99">
        <f>SUMIFS(通讯通路门店!$AJ:$AJ,通讯通路门店!$S:$S,通讯客户沙盘!$G168)</f>
        <v>0</v>
      </c>
      <c r="X168" s="99">
        <f t="shared" si="10"/>
        <v>0</v>
      </c>
      <c r="Y168" s="99">
        <f>COUNTIFS(通讯通路门店!$S:$S,$G168,通讯通路门店!$J:$J,"荣耀体验店")+COUNTIFS(通讯通路门店!$S:$S,$G168,通讯通路门店!$J:$J,"荣耀授权专卖店")</f>
        <v>0</v>
      </c>
      <c r="Z168" s="99">
        <f>COUNTIFS(通讯通路门店!$S:$S,$G168,通讯通路门店!$J:$J,"VIVO体验店")</f>
        <v>0</v>
      </c>
      <c r="AA168" s="99">
        <f>COUNTIFS(通讯通路门店!$S:$S,$G168,通讯通路门店!$J:$J,"OPPO体验店")</f>
        <v>0</v>
      </c>
      <c r="AB168" s="99">
        <f>COUNTIFS(通讯通路门店!$S:$S,$G168,通讯通路门店!$J:$J,"华为授权体验店")+COUNTIFS(通讯通路门店!$S:$S,$G168,通讯通路门店!$J:$J,"华为堡垒店")</f>
        <v>0</v>
      </c>
      <c r="AC168" s="99">
        <f>COUNTIFS(通讯通路门店!$S:$S,$G168,通讯通路门店!$J:$J,"小米体验店")</f>
        <v>0</v>
      </c>
      <c r="AD168" s="99">
        <f>COUNTIFS(通讯通路门店!$S:$S,$G168,通讯通路门店!$J:$J,"苹果体验店")</f>
        <v>0</v>
      </c>
      <c r="AE168" s="99">
        <f>COUNTIFS(通讯通路门店!$S:$S,$G168,通讯通路门店!$J:$J,"其他品牌专卖店")</f>
        <v>0</v>
      </c>
      <c r="AF168" s="99">
        <f>SUMIFS(通讯通路门店!$BI:$BI,通讯通路门店!$S:$S,$G168)</f>
        <v>0</v>
      </c>
      <c r="AG168" s="99">
        <f>SUMIFS(通讯通路门店!$BH:$BH,通讯通路门店!$S:$S,$G168)</f>
        <v>0</v>
      </c>
      <c r="AH168" s="99">
        <f t="shared" si="11"/>
        <v>0</v>
      </c>
      <c r="AI168" s="99">
        <f>SUMIFS(通讯通路门店!$BB:$BB,通讯通路门店!$S:$S,$G168)</f>
        <v>0</v>
      </c>
      <c r="AJ168" s="99">
        <f>SUMIFS(通讯通路门店!$BE:$BE,通讯通路门店!$S:$S,$G168)</f>
        <v>0</v>
      </c>
      <c r="AK168" s="99">
        <f>SUMIFS(通讯通路门店!$BG:$BG,通讯通路门店!$S:$S,$G168)</f>
        <v>0</v>
      </c>
      <c r="AL168" s="99">
        <f>SUMIFS(通讯通路门店!$BC:$BC,通讯通路门店!$S:$S,$G168)</f>
        <v>0</v>
      </c>
      <c r="AM168" s="99">
        <f>SUMIFS(通讯通路门店!$BD:$BD,通讯通路门店!$S:$S,$G168)</f>
        <v>0</v>
      </c>
      <c r="AN168" s="99">
        <f>SUMIFS(通讯通路门店!$BF:$BF,通讯通路门店!$S:$S,$G168)</f>
        <v>0</v>
      </c>
      <c r="AO168" s="99">
        <f t="shared" si="12"/>
        <v>0</v>
      </c>
      <c r="AP168" s="99">
        <f>SUMIFS(通讯通路门店!$K:$K,通讯通路门店!$S:$S,$G168)</f>
        <v>0</v>
      </c>
      <c r="AQ168" s="83"/>
      <c r="AR168" s="99">
        <f>SUMIFS(通讯通路门店!$T:$T,通讯通路门店!$S:$S,$G168)</f>
        <v>0</v>
      </c>
      <c r="AS168" s="99">
        <f>SUMIFS(通讯通路门店!$U:$U,通讯通路门店!$S:$S,$G168)</f>
        <v>0</v>
      </c>
      <c r="AT168" s="99">
        <f>SUMIFS(通讯通路门店!$V:$V,通讯通路门店!$S:$S,$G168)</f>
        <v>0</v>
      </c>
      <c r="AU168" s="99">
        <f>SUMIFS(通讯通路门店!$W:$W,通讯通路门店!$S:$S,$G168)</f>
        <v>0</v>
      </c>
      <c r="AV168" s="99">
        <f>SUMIFS(通讯通路门店!$Z:$Z,通讯通路门店!$S:$S,$G168)</f>
        <v>0</v>
      </c>
      <c r="AW168" s="99">
        <f>SUMIFS(通讯通路门店!$AB:$AB,通讯通路门店!$S:$S,$G168)</f>
        <v>0</v>
      </c>
      <c r="AX168" s="99">
        <f>SUMIFS(通讯通路门店!$X:$X,通讯通路门店!$S:$S,$G168)</f>
        <v>0</v>
      </c>
      <c r="AY168" s="99">
        <f>SUMIFS(通讯通路门店!$Y:$Y,通讯通路门店!$S:$S,$G168)</f>
        <v>0</v>
      </c>
      <c r="AZ168" s="99">
        <f>SUMIFS(通讯通路门店!$AA:$AA,通讯通路门店!$S:$S,$G168)</f>
        <v>0</v>
      </c>
      <c r="BA168" s="99">
        <f t="shared" si="13"/>
        <v>0</v>
      </c>
      <c r="BB168" s="99">
        <f t="shared" si="14"/>
        <v>0</v>
      </c>
      <c r="BC168" s="99">
        <f>SUMIFS(通讯通路门店!$W:$W,通讯通路门店!$S:$S,$G168,通讯通路门店!$J:$J,"荣耀体验店")+SUMIFS(通讯通路门店!$W:$W,通讯通路门店!$S:$S,$G168,通讯通路门店!$J:$J,"荣耀授权专卖店")</f>
        <v>0</v>
      </c>
      <c r="BD168" s="99">
        <f>SUMIFS(通讯通路门店!$Z:$Z,通讯通路门店!$S:$S,$G168,通讯通路门店!$J:$J,"VIVO体验店")</f>
        <v>0</v>
      </c>
      <c r="BE168" s="99">
        <f>SUMIFS(通讯通路门店!$AB:$AB,通讯通路门店!$S:$S,$G168,通讯通路门店!$J:$J,"OPPO体验店")</f>
        <v>0</v>
      </c>
      <c r="BF168" s="99">
        <f>SUMIFS(通讯通路门店!$X:$X,通讯通路门店!$S:$S,$G168,通讯通路门店!$J:$J,"华为授权体验店")+SUMIFS(通讯通路门店!$AA:$AA,通讯通路门店!$S:$S,$G168,通讯通路门店!$J:$J,"华为堡垒店")</f>
        <v>0</v>
      </c>
      <c r="BG168" s="99">
        <f>SUMIFS(通讯通路门店!$Y:$Y,通讯通路门店!$S:$S,$G168,通讯通路门店!$J:$J,"小米体验店")</f>
        <v>0</v>
      </c>
      <c r="BH168" s="99">
        <f>SUMIFS(通讯通路门店!$AA:$AA,通讯通路门店!$S:$S,$G168,通讯通路门店!$J:$J,"苹果体验店")</f>
        <v>0</v>
      </c>
      <c r="BI168" s="99">
        <f>SUMIFS(通讯通路门店!$K:$K,通讯通路门店!$S:$S,$G168,通讯通路门店!$J:$J,"其他品牌专卖店")</f>
        <v>0</v>
      </c>
      <c r="BJ168" s="99">
        <f>SUMIFS(通讯通路门店!$AC:$AC,通讯通路门店!$S:$S,$G168)</f>
        <v>0</v>
      </c>
      <c r="BK168" s="99">
        <f>SUMIFS(通讯通路门店!$AD:$AD,通讯通路门店!$S:$S,$G168)</f>
        <v>0</v>
      </c>
      <c r="BL168" s="99">
        <f>SUMIFS(通讯通路门店!$AE:$AE,通讯通路门店!$S:$S,$G168)</f>
        <v>0</v>
      </c>
      <c r="BM168" s="99">
        <f>SUMIFS(通讯通路门店!$AF:$AF,通讯通路门店!$S:$S,$G168)</f>
        <v>0</v>
      </c>
      <c r="BN168" s="99">
        <f>SUMIFS(通讯通路门店!$AG:$AG,通讯通路门店!$S:$S,$G168)</f>
        <v>0</v>
      </c>
      <c r="BO168" s="99">
        <f>SUMIFS(通讯通路门店!$AH:$AH,通讯通路门店!$S:$S,$G168)</f>
        <v>0</v>
      </c>
      <c r="BP168" s="99">
        <f>SUMIFS(通讯通路门店!$AI:$AI,通讯通路门店!$S:$S,$G168)</f>
        <v>0</v>
      </c>
      <c r="BQ168" s="83"/>
    </row>
    <row r="169" spans="1:69">
      <c r="A169" s="99" t="str">
        <f>IFERROR(_xlfn.XLOOKUP($G169,通讯通路门店!$S$4:$S$993931,通讯通路门店!$A$4:$A$993931,0,0),"")</f>
        <v/>
      </c>
      <c r="B169" s="99" t="str">
        <f>IFERROR(_xlfn.XLOOKUP($G169,通讯通路门店!$S$4:$S$993931,通讯通路门店!$B$4:$B$993931,0,0),"")</f>
        <v/>
      </c>
      <c r="C169" s="99" t="str">
        <f>IFERROR(_xlfn.XLOOKUP($G169,通讯通路门店!$S$4:$S$993931,通讯通路门店!$C$4:$C$993931,0,0),"")</f>
        <v/>
      </c>
      <c r="D169" s="99" t="str">
        <f>IFERROR(_xlfn.XLOOKUP($G169,通讯通路门店!$S$4:$S$993931,通讯通路门店!$D$4:$D$993931,0,0),"")</f>
        <v/>
      </c>
      <c r="E169" s="83"/>
      <c r="F169" s="83"/>
      <c r="G169" s="101" t="e">
        <v>#N/A</v>
      </c>
      <c r="H169" s="102" t="str">
        <f>IFERROR(_xlfn.XLOOKUP($G169,通讯通路门店!$S$4:$S$993931,通讯通路门店!$R$4:$R$993931,0,0),"")</f>
        <v/>
      </c>
      <c r="I169" s="83"/>
      <c r="J169" s="83"/>
      <c r="K169" s="83"/>
      <c r="L169" s="83"/>
      <c r="M169" s="83"/>
      <c r="N169" s="83"/>
      <c r="O169" s="83"/>
      <c r="P169" s="83"/>
      <c r="Q169" s="83"/>
      <c r="R169" s="83"/>
      <c r="S169" s="83"/>
      <c r="T169" s="83"/>
      <c r="U169" s="99">
        <f>COUNTIF(通讯通路门店!$S:$S,$G169)</f>
        <v>0</v>
      </c>
      <c r="V169" s="99">
        <f>COUNTIFS(通讯通路门店!$S:$S,$G169,通讯通路门店!$J:$J,"综合卖场")</f>
        <v>0</v>
      </c>
      <c r="W169" s="99">
        <f>SUMIFS(通讯通路门店!$AJ:$AJ,通讯通路门店!$S:$S,通讯客户沙盘!$G169)</f>
        <v>0</v>
      </c>
      <c r="X169" s="99">
        <f t="shared" si="10"/>
        <v>0</v>
      </c>
      <c r="Y169" s="99">
        <f>COUNTIFS(通讯通路门店!$S:$S,$G169,通讯通路门店!$J:$J,"荣耀体验店")+COUNTIFS(通讯通路门店!$S:$S,$G169,通讯通路门店!$J:$J,"荣耀授权专卖店")</f>
        <v>0</v>
      </c>
      <c r="Z169" s="99">
        <f>COUNTIFS(通讯通路门店!$S:$S,$G169,通讯通路门店!$J:$J,"VIVO体验店")</f>
        <v>0</v>
      </c>
      <c r="AA169" s="99">
        <f>COUNTIFS(通讯通路门店!$S:$S,$G169,通讯通路门店!$J:$J,"OPPO体验店")</f>
        <v>0</v>
      </c>
      <c r="AB169" s="99">
        <f>COUNTIFS(通讯通路门店!$S:$S,$G169,通讯通路门店!$J:$J,"华为授权体验店")+COUNTIFS(通讯通路门店!$S:$S,$G169,通讯通路门店!$J:$J,"华为堡垒店")</f>
        <v>0</v>
      </c>
      <c r="AC169" s="99">
        <f>COUNTIFS(通讯通路门店!$S:$S,$G169,通讯通路门店!$J:$J,"小米体验店")</f>
        <v>0</v>
      </c>
      <c r="AD169" s="99">
        <f>COUNTIFS(通讯通路门店!$S:$S,$G169,通讯通路门店!$J:$J,"苹果体验店")</f>
        <v>0</v>
      </c>
      <c r="AE169" s="99">
        <f>COUNTIFS(通讯通路门店!$S:$S,$G169,通讯通路门店!$J:$J,"其他品牌专卖店")</f>
        <v>0</v>
      </c>
      <c r="AF169" s="99">
        <f>SUMIFS(通讯通路门店!$BI:$BI,通讯通路门店!$S:$S,$G169)</f>
        <v>0</v>
      </c>
      <c r="AG169" s="99">
        <f>SUMIFS(通讯通路门店!$BH:$BH,通讯通路门店!$S:$S,$G169)</f>
        <v>0</v>
      </c>
      <c r="AH169" s="99">
        <f t="shared" si="11"/>
        <v>0</v>
      </c>
      <c r="AI169" s="99">
        <f>SUMIFS(通讯通路门店!$BB:$BB,通讯通路门店!$S:$S,$G169)</f>
        <v>0</v>
      </c>
      <c r="AJ169" s="99">
        <f>SUMIFS(通讯通路门店!$BE:$BE,通讯通路门店!$S:$S,$G169)</f>
        <v>0</v>
      </c>
      <c r="AK169" s="99">
        <f>SUMIFS(通讯通路门店!$BG:$BG,通讯通路门店!$S:$S,$G169)</f>
        <v>0</v>
      </c>
      <c r="AL169" s="99">
        <f>SUMIFS(通讯通路门店!$BC:$BC,通讯通路门店!$S:$S,$G169)</f>
        <v>0</v>
      </c>
      <c r="AM169" s="99">
        <f>SUMIFS(通讯通路门店!$BD:$BD,通讯通路门店!$S:$S,$G169)</f>
        <v>0</v>
      </c>
      <c r="AN169" s="99">
        <f>SUMIFS(通讯通路门店!$BF:$BF,通讯通路门店!$S:$S,$G169)</f>
        <v>0</v>
      </c>
      <c r="AO169" s="99">
        <f t="shared" si="12"/>
        <v>0</v>
      </c>
      <c r="AP169" s="99">
        <f>SUMIFS(通讯通路门店!$K:$K,通讯通路门店!$S:$S,$G169)</f>
        <v>0</v>
      </c>
      <c r="AQ169" s="83"/>
      <c r="AR169" s="99">
        <f>SUMIFS(通讯通路门店!$T:$T,通讯通路门店!$S:$S,$G169)</f>
        <v>0</v>
      </c>
      <c r="AS169" s="99">
        <f>SUMIFS(通讯通路门店!$U:$U,通讯通路门店!$S:$S,$G169)</f>
        <v>0</v>
      </c>
      <c r="AT169" s="99">
        <f>SUMIFS(通讯通路门店!$V:$V,通讯通路门店!$S:$S,$G169)</f>
        <v>0</v>
      </c>
      <c r="AU169" s="99">
        <f>SUMIFS(通讯通路门店!$W:$W,通讯通路门店!$S:$S,$G169)</f>
        <v>0</v>
      </c>
      <c r="AV169" s="99">
        <f>SUMIFS(通讯通路门店!$Z:$Z,通讯通路门店!$S:$S,$G169)</f>
        <v>0</v>
      </c>
      <c r="AW169" s="99">
        <f>SUMIFS(通讯通路门店!$AB:$AB,通讯通路门店!$S:$S,$G169)</f>
        <v>0</v>
      </c>
      <c r="AX169" s="99">
        <f>SUMIFS(通讯通路门店!$X:$X,通讯通路门店!$S:$S,$G169)</f>
        <v>0</v>
      </c>
      <c r="AY169" s="99">
        <f>SUMIFS(通讯通路门店!$Y:$Y,通讯通路门店!$S:$S,$G169)</f>
        <v>0</v>
      </c>
      <c r="AZ169" s="99">
        <f>SUMIFS(通讯通路门店!$AA:$AA,通讯通路门店!$S:$S,$G169)</f>
        <v>0</v>
      </c>
      <c r="BA169" s="99">
        <f t="shared" si="13"/>
        <v>0</v>
      </c>
      <c r="BB169" s="99">
        <f t="shared" si="14"/>
        <v>0</v>
      </c>
      <c r="BC169" s="99">
        <f>SUMIFS(通讯通路门店!$W:$W,通讯通路门店!$S:$S,$G169,通讯通路门店!$J:$J,"荣耀体验店")+SUMIFS(通讯通路门店!$W:$W,通讯通路门店!$S:$S,$G169,通讯通路门店!$J:$J,"荣耀授权专卖店")</f>
        <v>0</v>
      </c>
      <c r="BD169" s="99">
        <f>SUMIFS(通讯通路门店!$Z:$Z,通讯通路门店!$S:$S,$G169,通讯通路门店!$J:$J,"VIVO体验店")</f>
        <v>0</v>
      </c>
      <c r="BE169" s="99">
        <f>SUMIFS(通讯通路门店!$AB:$AB,通讯通路门店!$S:$S,$G169,通讯通路门店!$J:$J,"OPPO体验店")</f>
        <v>0</v>
      </c>
      <c r="BF169" s="99">
        <f>SUMIFS(通讯通路门店!$X:$X,通讯通路门店!$S:$S,$G169,通讯通路门店!$J:$J,"华为授权体验店")+SUMIFS(通讯通路门店!$AA:$AA,通讯通路门店!$S:$S,$G169,通讯通路门店!$J:$J,"华为堡垒店")</f>
        <v>0</v>
      </c>
      <c r="BG169" s="99">
        <f>SUMIFS(通讯通路门店!$Y:$Y,通讯通路门店!$S:$S,$G169,通讯通路门店!$J:$J,"小米体验店")</f>
        <v>0</v>
      </c>
      <c r="BH169" s="99">
        <f>SUMIFS(通讯通路门店!$AA:$AA,通讯通路门店!$S:$S,$G169,通讯通路门店!$J:$J,"苹果体验店")</f>
        <v>0</v>
      </c>
      <c r="BI169" s="99">
        <f>SUMIFS(通讯通路门店!$K:$K,通讯通路门店!$S:$S,$G169,通讯通路门店!$J:$J,"其他品牌专卖店")</f>
        <v>0</v>
      </c>
      <c r="BJ169" s="99">
        <f>SUMIFS(通讯通路门店!$AC:$AC,通讯通路门店!$S:$S,$G169)</f>
        <v>0</v>
      </c>
      <c r="BK169" s="99">
        <f>SUMIFS(通讯通路门店!$AD:$AD,通讯通路门店!$S:$S,$G169)</f>
        <v>0</v>
      </c>
      <c r="BL169" s="99">
        <f>SUMIFS(通讯通路门店!$AE:$AE,通讯通路门店!$S:$S,$G169)</f>
        <v>0</v>
      </c>
      <c r="BM169" s="99">
        <f>SUMIFS(通讯通路门店!$AF:$AF,通讯通路门店!$S:$S,$G169)</f>
        <v>0</v>
      </c>
      <c r="BN169" s="99">
        <f>SUMIFS(通讯通路门店!$AG:$AG,通讯通路门店!$S:$S,$G169)</f>
        <v>0</v>
      </c>
      <c r="BO169" s="99">
        <f>SUMIFS(通讯通路门店!$AH:$AH,通讯通路门店!$S:$S,$G169)</f>
        <v>0</v>
      </c>
      <c r="BP169" s="99">
        <f>SUMIFS(通讯通路门店!$AI:$AI,通讯通路门店!$S:$S,$G169)</f>
        <v>0</v>
      </c>
      <c r="BQ169" s="83"/>
    </row>
    <row r="170" spans="1:69">
      <c r="A170" s="99" t="str">
        <f>IFERROR(_xlfn.XLOOKUP($G170,通讯通路门店!$S$4:$S$993931,通讯通路门店!$A$4:$A$993931,0,0),"")</f>
        <v/>
      </c>
      <c r="B170" s="99" t="str">
        <f>IFERROR(_xlfn.XLOOKUP($G170,通讯通路门店!$S$4:$S$993931,通讯通路门店!$B$4:$B$993931,0,0),"")</f>
        <v/>
      </c>
      <c r="C170" s="99" t="str">
        <f>IFERROR(_xlfn.XLOOKUP($G170,通讯通路门店!$S$4:$S$993931,通讯通路门店!$C$4:$C$993931,0,0),"")</f>
        <v/>
      </c>
      <c r="D170" s="99" t="str">
        <f>IFERROR(_xlfn.XLOOKUP($G170,通讯通路门店!$S$4:$S$993931,通讯通路门店!$D$4:$D$993931,0,0),"")</f>
        <v/>
      </c>
      <c r="E170" s="83"/>
      <c r="F170" s="83"/>
      <c r="G170" s="101" t="e">
        <v>#N/A</v>
      </c>
      <c r="H170" s="102" t="str">
        <f>IFERROR(_xlfn.XLOOKUP($G170,通讯通路门店!$S$4:$S$993931,通讯通路门店!$R$4:$R$993931,0,0),"")</f>
        <v/>
      </c>
      <c r="I170" s="83"/>
      <c r="J170" s="83"/>
      <c r="K170" s="83"/>
      <c r="L170" s="83"/>
      <c r="M170" s="83"/>
      <c r="N170" s="83"/>
      <c r="O170" s="83"/>
      <c r="P170" s="83"/>
      <c r="Q170" s="83"/>
      <c r="R170" s="83"/>
      <c r="S170" s="83"/>
      <c r="T170" s="83"/>
      <c r="U170" s="99">
        <f>COUNTIF(通讯通路门店!$S:$S,$G170)</f>
        <v>0</v>
      </c>
      <c r="V170" s="99">
        <f>COUNTIFS(通讯通路门店!$S:$S,$G170,通讯通路门店!$J:$J,"综合卖场")</f>
        <v>0</v>
      </c>
      <c r="W170" s="99">
        <f>SUMIFS(通讯通路门店!$AJ:$AJ,通讯通路门店!$S:$S,通讯客户沙盘!$G170)</f>
        <v>0</v>
      </c>
      <c r="X170" s="99">
        <f t="shared" si="10"/>
        <v>0</v>
      </c>
      <c r="Y170" s="99">
        <f>COUNTIFS(通讯通路门店!$S:$S,$G170,通讯通路门店!$J:$J,"荣耀体验店")+COUNTIFS(通讯通路门店!$S:$S,$G170,通讯通路门店!$J:$J,"荣耀授权专卖店")</f>
        <v>0</v>
      </c>
      <c r="Z170" s="99">
        <f>COUNTIFS(通讯通路门店!$S:$S,$G170,通讯通路门店!$J:$J,"VIVO体验店")</f>
        <v>0</v>
      </c>
      <c r="AA170" s="99">
        <f>COUNTIFS(通讯通路门店!$S:$S,$G170,通讯通路门店!$J:$J,"OPPO体验店")</f>
        <v>0</v>
      </c>
      <c r="AB170" s="99">
        <f>COUNTIFS(通讯通路门店!$S:$S,$G170,通讯通路门店!$J:$J,"华为授权体验店")+COUNTIFS(通讯通路门店!$S:$S,$G170,通讯通路门店!$J:$J,"华为堡垒店")</f>
        <v>0</v>
      </c>
      <c r="AC170" s="99">
        <f>COUNTIFS(通讯通路门店!$S:$S,$G170,通讯通路门店!$J:$J,"小米体验店")</f>
        <v>0</v>
      </c>
      <c r="AD170" s="99">
        <f>COUNTIFS(通讯通路门店!$S:$S,$G170,通讯通路门店!$J:$J,"苹果体验店")</f>
        <v>0</v>
      </c>
      <c r="AE170" s="99">
        <f>COUNTIFS(通讯通路门店!$S:$S,$G170,通讯通路门店!$J:$J,"其他品牌专卖店")</f>
        <v>0</v>
      </c>
      <c r="AF170" s="99">
        <f>SUMIFS(通讯通路门店!$BI:$BI,通讯通路门店!$S:$S,$G170)</f>
        <v>0</v>
      </c>
      <c r="AG170" s="99">
        <f>SUMIFS(通讯通路门店!$BH:$BH,通讯通路门店!$S:$S,$G170)</f>
        <v>0</v>
      </c>
      <c r="AH170" s="99">
        <f t="shared" si="11"/>
        <v>0</v>
      </c>
      <c r="AI170" s="99">
        <f>SUMIFS(通讯通路门店!$BB:$BB,通讯通路门店!$S:$S,$G170)</f>
        <v>0</v>
      </c>
      <c r="AJ170" s="99">
        <f>SUMIFS(通讯通路门店!$BE:$BE,通讯通路门店!$S:$S,$G170)</f>
        <v>0</v>
      </c>
      <c r="AK170" s="99">
        <f>SUMIFS(通讯通路门店!$BG:$BG,通讯通路门店!$S:$S,$G170)</f>
        <v>0</v>
      </c>
      <c r="AL170" s="99">
        <f>SUMIFS(通讯通路门店!$BC:$BC,通讯通路门店!$S:$S,$G170)</f>
        <v>0</v>
      </c>
      <c r="AM170" s="99">
        <f>SUMIFS(通讯通路门店!$BD:$BD,通讯通路门店!$S:$S,$G170)</f>
        <v>0</v>
      </c>
      <c r="AN170" s="99">
        <f>SUMIFS(通讯通路门店!$BF:$BF,通讯通路门店!$S:$S,$G170)</f>
        <v>0</v>
      </c>
      <c r="AO170" s="99">
        <f t="shared" si="12"/>
        <v>0</v>
      </c>
      <c r="AP170" s="99">
        <f>SUMIFS(通讯通路门店!$K:$K,通讯通路门店!$S:$S,$G170)</f>
        <v>0</v>
      </c>
      <c r="AQ170" s="83"/>
      <c r="AR170" s="99">
        <f>SUMIFS(通讯通路门店!$T:$T,通讯通路门店!$S:$S,$G170)</f>
        <v>0</v>
      </c>
      <c r="AS170" s="99">
        <f>SUMIFS(通讯通路门店!$U:$U,通讯通路门店!$S:$S,$G170)</f>
        <v>0</v>
      </c>
      <c r="AT170" s="99">
        <f>SUMIFS(通讯通路门店!$V:$V,通讯通路门店!$S:$S,$G170)</f>
        <v>0</v>
      </c>
      <c r="AU170" s="99">
        <f>SUMIFS(通讯通路门店!$W:$W,通讯通路门店!$S:$S,$G170)</f>
        <v>0</v>
      </c>
      <c r="AV170" s="99">
        <f>SUMIFS(通讯通路门店!$Z:$Z,通讯通路门店!$S:$S,$G170)</f>
        <v>0</v>
      </c>
      <c r="AW170" s="99">
        <f>SUMIFS(通讯通路门店!$AB:$AB,通讯通路门店!$S:$S,$G170)</f>
        <v>0</v>
      </c>
      <c r="AX170" s="99">
        <f>SUMIFS(通讯通路门店!$X:$X,通讯通路门店!$S:$S,$G170)</f>
        <v>0</v>
      </c>
      <c r="AY170" s="99">
        <f>SUMIFS(通讯通路门店!$Y:$Y,通讯通路门店!$S:$S,$G170)</f>
        <v>0</v>
      </c>
      <c r="AZ170" s="99">
        <f>SUMIFS(通讯通路门店!$AA:$AA,通讯通路门店!$S:$S,$G170)</f>
        <v>0</v>
      </c>
      <c r="BA170" s="99">
        <f t="shared" si="13"/>
        <v>0</v>
      </c>
      <c r="BB170" s="99">
        <f t="shared" si="14"/>
        <v>0</v>
      </c>
      <c r="BC170" s="99">
        <f>SUMIFS(通讯通路门店!$W:$W,通讯通路门店!$S:$S,$G170,通讯通路门店!$J:$J,"荣耀体验店")+SUMIFS(通讯通路门店!$W:$W,通讯通路门店!$S:$S,$G170,通讯通路门店!$J:$J,"荣耀授权专卖店")</f>
        <v>0</v>
      </c>
      <c r="BD170" s="99">
        <f>SUMIFS(通讯通路门店!$Z:$Z,通讯通路门店!$S:$S,$G170,通讯通路门店!$J:$J,"VIVO体验店")</f>
        <v>0</v>
      </c>
      <c r="BE170" s="99">
        <f>SUMIFS(通讯通路门店!$AB:$AB,通讯通路门店!$S:$S,$G170,通讯通路门店!$J:$J,"OPPO体验店")</f>
        <v>0</v>
      </c>
      <c r="BF170" s="99">
        <f>SUMIFS(通讯通路门店!$X:$X,通讯通路门店!$S:$S,$G170,通讯通路门店!$J:$J,"华为授权体验店")+SUMIFS(通讯通路门店!$AA:$AA,通讯通路门店!$S:$S,$G170,通讯通路门店!$J:$J,"华为堡垒店")</f>
        <v>0</v>
      </c>
      <c r="BG170" s="99">
        <f>SUMIFS(通讯通路门店!$Y:$Y,通讯通路门店!$S:$S,$G170,通讯通路门店!$J:$J,"小米体验店")</f>
        <v>0</v>
      </c>
      <c r="BH170" s="99">
        <f>SUMIFS(通讯通路门店!$AA:$AA,通讯通路门店!$S:$S,$G170,通讯通路门店!$J:$J,"苹果体验店")</f>
        <v>0</v>
      </c>
      <c r="BI170" s="99">
        <f>SUMIFS(通讯通路门店!$K:$K,通讯通路门店!$S:$S,$G170,通讯通路门店!$J:$J,"其他品牌专卖店")</f>
        <v>0</v>
      </c>
      <c r="BJ170" s="99">
        <f>SUMIFS(通讯通路门店!$AC:$AC,通讯通路门店!$S:$S,$G170)</f>
        <v>0</v>
      </c>
      <c r="BK170" s="99">
        <f>SUMIFS(通讯通路门店!$AD:$AD,通讯通路门店!$S:$S,$G170)</f>
        <v>0</v>
      </c>
      <c r="BL170" s="99">
        <f>SUMIFS(通讯通路门店!$AE:$AE,通讯通路门店!$S:$S,$G170)</f>
        <v>0</v>
      </c>
      <c r="BM170" s="99">
        <f>SUMIFS(通讯通路门店!$AF:$AF,通讯通路门店!$S:$S,$G170)</f>
        <v>0</v>
      </c>
      <c r="BN170" s="99">
        <f>SUMIFS(通讯通路门店!$AG:$AG,通讯通路门店!$S:$S,$G170)</f>
        <v>0</v>
      </c>
      <c r="BO170" s="99">
        <f>SUMIFS(通讯通路门店!$AH:$AH,通讯通路门店!$S:$S,$G170)</f>
        <v>0</v>
      </c>
      <c r="BP170" s="99">
        <f>SUMIFS(通讯通路门店!$AI:$AI,通讯通路门店!$S:$S,$G170)</f>
        <v>0</v>
      </c>
      <c r="BQ170" s="83"/>
    </row>
    <row r="171" spans="1:69">
      <c r="A171" s="99" t="str">
        <f>IFERROR(_xlfn.XLOOKUP($G171,通讯通路门店!$S$4:$S$993931,通讯通路门店!$A$4:$A$993931,0,0),"")</f>
        <v/>
      </c>
      <c r="B171" s="99" t="str">
        <f>IFERROR(_xlfn.XLOOKUP($G171,通讯通路门店!$S$4:$S$993931,通讯通路门店!$B$4:$B$993931,0,0),"")</f>
        <v/>
      </c>
      <c r="C171" s="99" t="str">
        <f>IFERROR(_xlfn.XLOOKUP($G171,通讯通路门店!$S$4:$S$993931,通讯通路门店!$C$4:$C$993931,0,0),"")</f>
        <v/>
      </c>
      <c r="D171" s="99" t="str">
        <f>IFERROR(_xlfn.XLOOKUP($G171,通讯通路门店!$S$4:$S$993931,通讯通路门店!$D$4:$D$993931,0,0),"")</f>
        <v/>
      </c>
      <c r="E171" s="83"/>
      <c r="F171" s="83"/>
      <c r="G171" s="101" t="e">
        <v>#N/A</v>
      </c>
      <c r="H171" s="102" t="str">
        <f>IFERROR(_xlfn.XLOOKUP($G171,通讯通路门店!$S$4:$S$993931,通讯通路门店!$R$4:$R$993931,0,0),"")</f>
        <v/>
      </c>
      <c r="I171" s="83"/>
      <c r="J171" s="83"/>
      <c r="K171" s="83"/>
      <c r="L171" s="83"/>
      <c r="M171" s="83"/>
      <c r="N171" s="83"/>
      <c r="O171" s="83"/>
      <c r="P171" s="83"/>
      <c r="Q171" s="83"/>
      <c r="R171" s="83"/>
      <c r="S171" s="83"/>
      <c r="T171" s="83"/>
      <c r="U171" s="99">
        <f>COUNTIF(通讯通路门店!$S:$S,$G171)</f>
        <v>0</v>
      </c>
      <c r="V171" s="99">
        <f>COUNTIFS(通讯通路门店!$S:$S,$G171,通讯通路门店!$J:$J,"综合卖场")</f>
        <v>0</v>
      </c>
      <c r="W171" s="99">
        <f>SUMIFS(通讯通路门店!$AJ:$AJ,通讯通路门店!$S:$S,通讯客户沙盘!$G171)</f>
        <v>0</v>
      </c>
      <c r="X171" s="99">
        <f t="shared" si="10"/>
        <v>0</v>
      </c>
      <c r="Y171" s="99">
        <f>COUNTIFS(通讯通路门店!$S:$S,$G171,通讯通路门店!$J:$J,"荣耀体验店")+COUNTIFS(通讯通路门店!$S:$S,$G171,通讯通路门店!$J:$J,"荣耀授权专卖店")</f>
        <v>0</v>
      </c>
      <c r="Z171" s="99">
        <f>COUNTIFS(通讯通路门店!$S:$S,$G171,通讯通路门店!$J:$J,"VIVO体验店")</f>
        <v>0</v>
      </c>
      <c r="AA171" s="99">
        <f>COUNTIFS(通讯通路门店!$S:$S,$G171,通讯通路门店!$J:$J,"OPPO体验店")</f>
        <v>0</v>
      </c>
      <c r="AB171" s="99">
        <f>COUNTIFS(通讯通路门店!$S:$S,$G171,通讯通路门店!$J:$J,"华为授权体验店")+COUNTIFS(通讯通路门店!$S:$S,$G171,通讯通路门店!$J:$J,"华为堡垒店")</f>
        <v>0</v>
      </c>
      <c r="AC171" s="99">
        <f>COUNTIFS(通讯通路门店!$S:$S,$G171,通讯通路门店!$J:$J,"小米体验店")</f>
        <v>0</v>
      </c>
      <c r="AD171" s="99">
        <f>COUNTIFS(通讯通路门店!$S:$S,$G171,通讯通路门店!$J:$J,"苹果体验店")</f>
        <v>0</v>
      </c>
      <c r="AE171" s="99">
        <f>COUNTIFS(通讯通路门店!$S:$S,$G171,通讯通路门店!$J:$J,"其他品牌专卖店")</f>
        <v>0</v>
      </c>
      <c r="AF171" s="99">
        <f>SUMIFS(通讯通路门店!$BI:$BI,通讯通路门店!$S:$S,$G171)</f>
        <v>0</v>
      </c>
      <c r="AG171" s="99">
        <f>SUMIFS(通讯通路门店!$BH:$BH,通讯通路门店!$S:$S,$G171)</f>
        <v>0</v>
      </c>
      <c r="AH171" s="99">
        <f t="shared" si="11"/>
        <v>0</v>
      </c>
      <c r="AI171" s="99">
        <f>SUMIFS(通讯通路门店!$BB:$BB,通讯通路门店!$S:$S,$G171)</f>
        <v>0</v>
      </c>
      <c r="AJ171" s="99">
        <f>SUMIFS(通讯通路门店!$BE:$BE,通讯通路门店!$S:$S,$G171)</f>
        <v>0</v>
      </c>
      <c r="AK171" s="99">
        <f>SUMIFS(通讯通路门店!$BG:$BG,通讯通路门店!$S:$S,$G171)</f>
        <v>0</v>
      </c>
      <c r="AL171" s="99">
        <f>SUMIFS(通讯通路门店!$BC:$BC,通讯通路门店!$S:$S,$G171)</f>
        <v>0</v>
      </c>
      <c r="AM171" s="99">
        <f>SUMIFS(通讯通路门店!$BD:$BD,通讯通路门店!$S:$S,$G171)</f>
        <v>0</v>
      </c>
      <c r="AN171" s="99">
        <f>SUMIFS(通讯通路门店!$BF:$BF,通讯通路门店!$S:$S,$G171)</f>
        <v>0</v>
      </c>
      <c r="AO171" s="99">
        <f t="shared" si="12"/>
        <v>0</v>
      </c>
      <c r="AP171" s="99">
        <f>SUMIFS(通讯通路门店!$K:$K,通讯通路门店!$S:$S,$G171)</f>
        <v>0</v>
      </c>
      <c r="AQ171" s="83"/>
      <c r="AR171" s="99">
        <f>SUMIFS(通讯通路门店!$T:$T,通讯通路门店!$S:$S,$G171)</f>
        <v>0</v>
      </c>
      <c r="AS171" s="99">
        <f>SUMIFS(通讯通路门店!$U:$U,通讯通路门店!$S:$S,$G171)</f>
        <v>0</v>
      </c>
      <c r="AT171" s="99">
        <f>SUMIFS(通讯通路门店!$V:$V,通讯通路门店!$S:$S,$G171)</f>
        <v>0</v>
      </c>
      <c r="AU171" s="99">
        <f>SUMIFS(通讯通路门店!$W:$W,通讯通路门店!$S:$S,$G171)</f>
        <v>0</v>
      </c>
      <c r="AV171" s="99">
        <f>SUMIFS(通讯通路门店!$Z:$Z,通讯通路门店!$S:$S,$G171)</f>
        <v>0</v>
      </c>
      <c r="AW171" s="99">
        <f>SUMIFS(通讯通路门店!$AB:$AB,通讯通路门店!$S:$S,$G171)</f>
        <v>0</v>
      </c>
      <c r="AX171" s="99">
        <f>SUMIFS(通讯通路门店!$X:$X,通讯通路门店!$S:$S,$G171)</f>
        <v>0</v>
      </c>
      <c r="AY171" s="99">
        <f>SUMIFS(通讯通路门店!$Y:$Y,通讯通路门店!$S:$S,$G171)</f>
        <v>0</v>
      </c>
      <c r="AZ171" s="99">
        <f>SUMIFS(通讯通路门店!$AA:$AA,通讯通路门店!$S:$S,$G171)</f>
        <v>0</v>
      </c>
      <c r="BA171" s="99">
        <f t="shared" si="13"/>
        <v>0</v>
      </c>
      <c r="BB171" s="99">
        <f t="shared" si="14"/>
        <v>0</v>
      </c>
      <c r="BC171" s="99">
        <f>SUMIFS(通讯通路门店!$W:$W,通讯通路门店!$S:$S,$G171,通讯通路门店!$J:$J,"荣耀体验店")+SUMIFS(通讯通路门店!$W:$W,通讯通路门店!$S:$S,$G171,通讯通路门店!$J:$J,"荣耀授权专卖店")</f>
        <v>0</v>
      </c>
      <c r="BD171" s="99">
        <f>SUMIFS(通讯通路门店!$Z:$Z,通讯通路门店!$S:$S,$G171,通讯通路门店!$J:$J,"VIVO体验店")</f>
        <v>0</v>
      </c>
      <c r="BE171" s="99">
        <f>SUMIFS(通讯通路门店!$AB:$AB,通讯通路门店!$S:$S,$G171,通讯通路门店!$J:$J,"OPPO体验店")</f>
        <v>0</v>
      </c>
      <c r="BF171" s="99">
        <f>SUMIFS(通讯通路门店!$X:$X,通讯通路门店!$S:$S,$G171,通讯通路门店!$J:$J,"华为授权体验店")+SUMIFS(通讯通路门店!$AA:$AA,通讯通路门店!$S:$S,$G171,通讯通路门店!$J:$J,"华为堡垒店")</f>
        <v>0</v>
      </c>
      <c r="BG171" s="99">
        <f>SUMIFS(通讯通路门店!$Y:$Y,通讯通路门店!$S:$S,$G171,通讯通路门店!$J:$J,"小米体验店")</f>
        <v>0</v>
      </c>
      <c r="BH171" s="99">
        <f>SUMIFS(通讯通路门店!$AA:$AA,通讯通路门店!$S:$S,$G171,通讯通路门店!$J:$J,"苹果体验店")</f>
        <v>0</v>
      </c>
      <c r="BI171" s="99">
        <f>SUMIFS(通讯通路门店!$K:$K,通讯通路门店!$S:$S,$G171,通讯通路门店!$J:$J,"其他品牌专卖店")</f>
        <v>0</v>
      </c>
      <c r="BJ171" s="99">
        <f>SUMIFS(通讯通路门店!$AC:$AC,通讯通路门店!$S:$S,$G171)</f>
        <v>0</v>
      </c>
      <c r="BK171" s="99">
        <f>SUMIFS(通讯通路门店!$AD:$AD,通讯通路门店!$S:$S,$G171)</f>
        <v>0</v>
      </c>
      <c r="BL171" s="99">
        <f>SUMIFS(通讯通路门店!$AE:$AE,通讯通路门店!$S:$S,$G171)</f>
        <v>0</v>
      </c>
      <c r="BM171" s="99">
        <f>SUMIFS(通讯通路门店!$AF:$AF,通讯通路门店!$S:$S,$G171)</f>
        <v>0</v>
      </c>
      <c r="BN171" s="99">
        <f>SUMIFS(通讯通路门店!$AG:$AG,通讯通路门店!$S:$S,$G171)</f>
        <v>0</v>
      </c>
      <c r="BO171" s="99">
        <f>SUMIFS(通讯通路门店!$AH:$AH,通讯通路门店!$S:$S,$G171)</f>
        <v>0</v>
      </c>
      <c r="BP171" s="99">
        <f>SUMIFS(通讯通路门店!$AI:$AI,通讯通路门店!$S:$S,$G171)</f>
        <v>0</v>
      </c>
      <c r="BQ171" s="83"/>
    </row>
    <row r="172" spans="1:69">
      <c r="A172" s="99" t="str">
        <f>IFERROR(_xlfn.XLOOKUP($G172,通讯通路门店!$S$4:$S$993931,通讯通路门店!$A$4:$A$993931,0,0),"")</f>
        <v/>
      </c>
      <c r="B172" s="99" t="str">
        <f>IFERROR(_xlfn.XLOOKUP($G172,通讯通路门店!$S$4:$S$993931,通讯通路门店!$B$4:$B$993931,0,0),"")</f>
        <v/>
      </c>
      <c r="C172" s="99" t="str">
        <f>IFERROR(_xlfn.XLOOKUP($G172,通讯通路门店!$S$4:$S$993931,通讯通路门店!$C$4:$C$993931,0,0),"")</f>
        <v/>
      </c>
      <c r="D172" s="99" t="str">
        <f>IFERROR(_xlfn.XLOOKUP($G172,通讯通路门店!$S$4:$S$993931,通讯通路门店!$D$4:$D$993931,0,0),"")</f>
        <v/>
      </c>
      <c r="E172" s="83"/>
      <c r="F172" s="83"/>
      <c r="G172" s="101" t="e">
        <v>#N/A</v>
      </c>
      <c r="H172" s="102" t="str">
        <f>IFERROR(_xlfn.XLOOKUP($G172,通讯通路门店!$S$4:$S$993931,通讯通路门店!$R$4:$R$993931,0,0),"")</f>
        <v/>
      </c>
      <c r="I172" s="83"/>
      <c r="J172" s="83"/>
      <c r="K172" s="83"/>
      <c r="L172" s="83"/>
      <c r="M172" s="83"/>
      <c r="N172" s="83"/>
      <c r="O172" s="83"/>
      <c r="P172" s="83"/>
      <c r="Q172" s="83"/>
      <c r="R172" s="83"/>
      <c r="S172" s="83"/>
      <c r="T172" s="83"/>
      <c r="U172" s="99">
        <f>COUNTIF(通讯通路门店!$S:$S,$G172)</f>
        <v>0</v>
      </c>
      <c r="V172" s="99">
        <f>COUNTIFS(通讯通路门店!$S:$S,$G172,通讯通路门店!$J:$J,"综合卖场")</f>
        <v>0</v>
      </c>
      <c r="W172" s="99">
        <f>SUMIFS(通讯通路门店!$AJ:$AJ,通讯通路门店!$S:$S,通讯客户沙盘!$G172)</f>
        <v>0</v>
      </c>
      <c r="X172" s="99">
        <f t="shared" si="10"/>
        <v>0</v>
      </c>
      <c r="Y172" s="99">
        <f>COUNTIFS(通讯通路门店!$S:$S,$G172,通讯通路门店!$J:$J,"荣耀体验店")+COUNTIFS(通讯通路门店!$S:$S,$G172,通讯通路门店!$J:$J,"荣耀授权专卖店")</f>
        <v>0</v>
      </c>
      <c r="Z172" s="99">
        <f>COUNTIFS(通讯通路门店!$S:$S,$G172,通讯通路门店!$J:$J,"VIVO体验店")</f>
        <v>0</v>
      </c>
      <c r="AA172" s="99">
        <f>COUNTIFS(通讯通路门店!$S:$S,$G172,通讯通路门店!$J:$J,"OPPO体验店")</f>
        <v>0</v>
      </c>
      <c r="AB172" s="99">
        <f>COUNTIFS(通讯通路门店!$S:$S,$G172,通讯通路门店!$J:$J,"华为授权体验店")+COUNTIFS(通讯通路门店!$S:$S,$G172,通讯通路门店!$J:$J,"华为堡垒店")</f>
        <v>0</v>
      </c>
      <c r="AC172" s="99">
        <f>COUNTIFS(通讯通路门店!$S:$S,$G172,通讯通路门店!$J:$J,"小米体验店")</f>
        <v>0</v>
      </c>
      <c r="AD172" s="99">
        <f>COUNTIFS(通讯通路门店!$S:$S,$G172,通讯通路门店!$J:$J,"苹果体验店")</f>
        <v>0</v>
      </c>
      <c r="AE172" s="99">
        <f>COUNTIFS(通讯通路门店!$S:$S,$G172,通讯通路门店!$J:$J,"其他品牌专卖店")</f>
        <v>0</v>
      </c>
      <c r="AF172" s="99">
        <f>SUMIFS(通讯通路门店!$BI:$BI,通讯通路门店!$S:$S,$G172)</f>
        <v>0</v>
      </c>
      <c r="AG172" s="99">
        <f>SUMIFS(通讯通路门店!$BH:$BH,通讯通路门店!$S:$S,$G172)</f>
        <v>0</v>
      </c>
      <c r="AH172" s="99">
        <f t="shared" si="11"/>
        <v>0</v>
      </c>
      <c r="AI172" s="99">
        <f>SUMIFS(通讯通路门店!$BB:$BB,通讯通路门店!$S:$S,$G172)</f>
        <v>0</v>
      </c>
      <c r="AJ172" s="99">
        <f>SUMIFS(通讯通路门店!$BE:$BE,通讯通路门店!$S:$S,$G172)</f>
        <v>0</v>
      </c>
      <c r="AK172" s="99">
        <f>SUMIFS(通讯通路门店!$BG:$BG,通讯通路门店!$S:$S,$G172)</f>
        <v>0</v>
      </c>
      <c r="AL172" s="99">
        <f>SUMIFS(通讯通路门店!$BC:$BC,通讯通路门店!$S:$S,$G172)</f>
        <v>0</v>
      </c>
      <c r="AM172" s="99">
        <f>SUMIFS(通讯通路门店!$BD:$BD,通讯通路门店!$S:$S,$G172)</f>
        <v>0</v>
      </c>
      <c r="AN172" s="99">
        <f>SUMIFS(通讯通路门店!$BF:$BF,通讯通路门店!$S:$S,$G172)</f>
        <v>0</v>
      </c>
      <c r="AO172" s="99">
        <f t="shared" si="12"/>
        <v>0</v>
      </c>
      <c r="AP172" s="99">
        <f>SUMIFS(通讯通路门店!$K:$K,通讯通路门店!$S:$S,$G172)</f>
        <v>0</v>
      </c>
      <c r="AQ172" s="83"/>
      <c r="AR172" s="99">
        <f>SUMIFS(通讯通路门店!$T:$T,通讯通路门店!$S:$S,$G172)</f>
        <v>0</v>
      </c>
      <c r="AS172" s="99">
        <f>SUMIFS(通讯通路门店!$U:$U,通讯通路门店!$S:$S,$G172)</f>
        <v>0</v>
      </c>
      <c r="AT172" s="99">
        <f>SUMIFS(通讯通路门店!$V:$V,通讯通路门店!$S:$S,$G172)</f>
        <v>0</v>
      </c>
      <c r="AU172" s="99">
        <f>SUMIFS(通讯通路门店!$W:$W,通讯通路门店!$S:$S,$G172)</f>
        <v>0</v>
      </c>
      <c r="AV172" s="99">
        <f>SUMIFS(通讯通路门店!$Z:$Z,通讯通路门店!$S:$S,$G172)</f>
        <v>0</v>
      </c>
      <c r="AW172" s="99">
        <f>SUMIFS(通讯通路门店!$AB:$AB,通讯通路门店!$S:$S,$G172)</f>
        <v>0</v>
      </c>
      <c r="AX172" s="99">
        <f>SUMIFS(通讯通路门店!$X:$X,通讯通路门店!$S:$S,$G172)</f>
        <v>0</v>
      </c>
      <c r="AY172" s="99">
        <f>SUMIFS(通讯通路门店!$Y:$Y,通讯通路门店!$S:$S,$G172)</f>
        <v>0</v>
      </c>
      <c r="AZ172" s="99">
        <f>SUMIFS(通讯通路门店!$AA:$AA,通讯通路门店!$S:$S,$G172)</f>
        <v>0</v>
      </c>
      <c r="BA172" s="99">
        <f t="shared" si="13"/>
        <v>0</v>
      </c>
      <c r="BB172" s="99">
        <f t="shared" si="14"/>
        <v>0</v>
      </c>
      <c r="BC172" s="99">
        <f>SUMIFS(通讯通路门店!$W:$W,通讯通路门店!$S:$S,$G172,通讯通路门店!$J:$J,"荣耀体验店")+SUMIFS(通讯通路门店!$W:$W,通讯通路门店!$S:$S,$G172,通讯通路门店!$J:$J,"荣耀授权专卖店")</f>
        <v>0</v>
      </c>
      <c r="BD172" s="99">
        <f>SUMIFS(通讯通路门店!$Z:$Z,通讯通路门店!$S:$S,$G172,通讯通路门店!$J:$J,"VIVO体验店")</f>
        <v>0</v>
      </c>
      <c r="BE172" s="99">
        <f>SUMIFS(通讯通路门店!$AB:$AB,通讯通路门店!$S:$S,$G172,通讯通路门店!$J:$J,"OPPO体验店")</f>
        <v>0</v>
      </c>
      <c r="BF172" s="99">
        <f>SUMIFS(通讯通路门店!$X:$X,通讯通路门店!$S:$S,$G172,通讯通路门店!$J:$J,"华为授权体验店")+SUMIFS(通讯通路门店!$AA:$AA,通讯通路门店!$S:$S,$G172,通讯通路门店!$J:$J,"华为堡垒店")</f>
        <v>0</v>
      </c>
      <c r="BG172" s="99">
        <f>SUMIFS(通讯通路门店!$Y:$Y,通讯通路门店!$S:$S,$G172,通讯通路门店!$J:$J,"小米体验店")</f>
        <v>0</v>
      </c>
      <c r="BH172" s="99">
        <f>SUMIFS(通讯通路门店!$AA:$AA,通讯通路门店!$S:$S,$G172,通讯通路门店!$J:$J,"苹果体验店")</f>
        <v>0</v>
      </c>
      <c r="BI172" s="99">
        <f>SUMIFS(通讯通路门店!$K:$K,通讯通路门店!$S:$S,$G172,通讯通路门店!$J:$J,"其他品牌专卖店")</f>
        <v>0</v>
      </c>
      <c r="BJ172" s="99">
        <f>SUMIFS(通讯通路门店!$AC:$AC,通讯通路门店!$S:$S,$G172)</f>
        <v>0</v>
      </c>
      <c r="BK172" s="99">
        <f>SUMIFS(通讯通路门店!$AD:$AD,通讯通路门店!$S:$S,$G172)</f>
        <v>0</v>
      </c>
      <c r="BL172" s="99">
        <f>SUMIFS(通讯通路门店!$AE:$AE,通讯通路门店!$S:$S,$G172)</f>
        <v>0</v>
      </c>
      <c r="BM172" s="99">
        <f>SUMIFS(通讯通路门店!$AF:$AF,通讯通路门店!$S:$S,$G172)</f>
        <v>0</v>
      </c>
      <c r="BN172" s="99">
        <f>SUMIFS(通讯通路门店!$AG:$AG,通讯通路门店!$S:$S,$G172)</f>
        <v>0</v>
      </c>
      <c r="BO172" s="99">
        <f>SUMIFS(通讯通路门店!$AH:$AH,通讯通路门店!$S:$S,$G172)</f>
        <v>0</v>
      </c>
      <c r="BP172" s="99">
        <f>SUMIFS(通讯通路门店!$AI:$AI,通讯通路门店!$S:$S,$G172)</f>
        <v>0</v>
      </c>
      <c r="BQ172" s="83"/>
    </row>
    <row r="173" spans="1:69">
      <c r="A173" s="99" t="str">
        <f>IFERROR(_xlfn.XLOOKUP($G173,通讯通路门店!$S$4:$S$993931,通讯通路门店!$A$4:$A$993931,0,0),"")</f>
        <v/>
      </c>
      <c r="B173" s="99" t="str">
        <f>IFERROR(_xlfn.XLOOKUP($G173,通讯通路门店!$S$4:$S$993931,通讯通路门店!$B$4:$B$993931,0,0),"")</f>
        <v/>
      </c>
      <c r="C173" s="99" t="str">
        <f>IFERROR(_xlfn.XLOOKUP($G173,通讯通路门店!$S$4:$S$993931,通讯通路门店!$C$4:$C$993931,0,0),"")</f>
        <v/>
      </c>
      <c r="D173" s="99" t="str">
        <f>IFERROR(_xlfn.XLOOKUP($G173,通讯通路门店!$S$4:$S$993931,通讯通路门店!$D$4:$D$993931,0,0),"")</f>
        <v/>
      </c>
      <c r="E173" s="83"/>
      <c r="F173" s="83"/>
      <c r="G173" s="101" t="e">
        <v>#N/A</v>
      </c>
      <c r="H173" s="102" t="str">
        <f>IFERROR(_xlfn.XLOOKUP($G173,通讯通路门店!$S$4:$S$993931,通讯通路门店!$R$4:$R$993931,0,0),"")</f>
        <v/>
      </c>
      <c r="I173" s="83"/>
      <c r="J173" s="83"/>
      <c r="K173" s="83"/>
      <c r="L173" s="83"/>
      <c r="M173" s="83"/>
      <c r="N173" s="83"/>
      <c r="O173" s="83"/>
      <c r="P173" s="83"/>
      <c r="Q173" s="83"/>
      <c r="R173" s="83"/>
      <c r="S173" s="83"/>
      <c r="T173" s="83"/>
      <c r="U173" s="99">
        <f>COUNTIF(通讯通路门店!$S:$S,$G173)</f>
        <v>0</v>
      </c>
      <c r="V173" s="99">
        <f>COUNTIFS(通讯通路门店!$S:$S,$G173,通讯通路门店!$J:$J,"综合卖场")</f>
        <v>0</v>
      </c>
      <c r="W173" s="99">
        <f>SUMIFS(通讯通路门店!$AJ:$AJ,通讯通路门店!$S:$S,通讯客户沙盘!$G173)</f>
        <v>0</v>
      </c>
      <c r="X173" s="99">
        <f t="shared" si="10"/>
        <v>0</v>
      </c>
      <c r="Y173" s="99">
        <f>COUNTIFS(通讯通路门店!$S:$S,$G173,通讯通路门店!$J:$J,"荣耀体验店")+COUNTIFS(通讯通路门店!$S:$S,$G173,通讯通路门店!$J:$J,"荣耀授权专卖店")</f>
        <v>0</v>
      </c>
      <c r="Z173" s="99">
        <f>COUNTIFS(通讯通路门店!$S:$S,$G173,通讯通路门店!$J:$J,"VIVO体验店")</f>
        <v>0</v>
      </c>
      <c r="AA173" s="99">
        <f>COUNTIFS(通讯通路门店!$S:$S,$G173,通讯通路门店!$J:$J,"OPPO体验店")</f>
        <v>0</v>
      </c>
      <c r="AB173" s="99">
        <f>COUNTIFS(通讯通路门店!$S:$S,$G173,通讯通路门店!$J:$J,"华为授权体验店")+COUNTIFS(通讯通路门店!$S:$S,$G173,通讯通路门店!$J:$J,"华为堡垒店")</f>
        <v>0</v>
      </c>
      <c r="AC173" s="99">
        <f>COUNTIFS(通讯通路门店!$S:$S,$G173,通讯通路门店!$J:$J,"小米体验店")</f>
        <v>0</v>
      </c>
      <c r="AD173" s="99">
        <f>COUNTIFS(通讯通路门店!$S:$S,$G173,通讯通路门店!$J:$J,"苹果体验店")</f>
        <v>0</v>
      </c>
      <c r="AE173" s="99">
        <f>COUNTIFS(通讯通路门店!$S:$S,$G173,通讯通路门店!$J:$J,"其他品牌专卖店")</f>
        <v>0</v>
      </c>
      <c r="AF173" s="99">
        <f>SUMIFS(通讯通路门店!$BI:$BI,通讯通路门店!$S:$S,$G173)</f>
        <v>0</v>
      </c>
      <c r="AG173" s="99">
        <f>SUMIFS(通讯通路门店!$BH:$BH,通讯通路门店!$S:$S,$G173)</f>
        <v>0</v>
      </c>
      <c r="AH173" s="99">
        <f t="shared" si="11"/>
        <v>0</v>
      </c>
      <c r="AI173" s="99">
        <f>SUMIFS(通讯通路门店!$BB:$BB,通讯通路门店!$S:$S,$G173)</f>
        <v>0</v>
      </c>
      <c r="AJ173" s="99">
        <f>SUMIFS(通讯通路门店!$BE:$BE,通讯通路门店!$S:$S,$G173)</f>
        <v>0</v>
      </c>
      <c r="AK173" s="99">
        <f>SUMIFS(通讯通路门店!$BG:$BG,通讯通路门店!$S:$S,$G173)</f>
        <v>0</v>
      </c>
      <c r="AL173" s="99">
        <f>SUMIFS(通讯通路门店!$BC:$BC,通讯通路门店!$S:$S,$G173)</f>
        <v>0</v>
      </c>
      <c r="AM173" s="99">
        <f>SUMIFS(通讯通路门店!$BD:$BD,通讯通路门店!$S:$S,$G173)</f>
        <v>0</v>
      </c>
      <c r="AN173" s="99">
        <f>SUMIFS(通讯通路门店!$BF:$BF,通讯通路门店!$S:$S,$G173)</f>
        <v>0</v>
      </c>
      <c r="AO173" s="99">
        <f t="shared" si="12"/>
        <v>0</v>
      </c>
      <c r="AP173" s="99">
        <f>SUMIFS(通讯通路门店!$K:$K,通讯通路门店!$S:$S,$G173)</f>
        <v>0</v>
      </c>
      <c r="AQ173" s="83"/>
      <c r="AR173" s="99">
        <f>SUMIFS(通讯通路门店!$T:$T,通讯通路门店!$S:$S,$G173)</f>
        <v>0</v>
      </c>
      <c r="AS173" s="99">
        <f>SUMIFS(通讯通路门店!$U:$U,通讯通路门店!$S:$S,$G173)</f>
        <v>0</v>
      </c>
      <c r="AT173" s="99">
        <f>SUMIFS(通讯通路门店!$V:$V,通讯通路门店!$S:$S,$G173)</f>
        <v>0</v>
      </c>
      <c r="AU173" s="99">
        <f>SUMIFS(通讯通路门店!$W:$W,通讯通路门店!$S:$S,$G173)</f>
        <v>0</v>
      </c>
      <c r="AV173" s="99">
        <f>SUMIFS(通讯通路门店!$Z:$Z,通讯通路门店!$S:$S,$G173)</f>
        <v>0</v>
      </c>
      <c r="AW173" s="99">
        <f>SUMIFS(通讯通路门店!$AB:$AB,通讯通路门店!$S:$S,$G173)</f>
        <v>0</v>
      </c>
      <c r="AX173" s="99">
        <f>SUMIFS(通讯通路门店!$X:$X,通讯通路门店!$S:$S,$G173)</f>
        <v>0</v>
      </c>
      <c r="AY173" s="99">
        <f>SUMIFS(通讯通路门店!$Y:$Y,通讯通路门店!$S:$S,$G173)</f>
        <v>0</v>
      </c>
      <c r="AZ173" s="99">
        <f>SUMIFS(通讯通路门店!$AA:$AA,通讯通路门店!$S:$S,$G173)</f>
        <v>0</v>
      </c>
      <c r="BA173" s="99">
        <f t="shared" si="13"/>
        <v>0</v>
      </c>
      <c r="BB173" s="99">
        <f t="shared" si="14"/>
        <v>0</v>
      </c>
      <c r="BC173" s="99">
        <f>SUMIFS(通讯通路门店!$W:$W,通讯通路门店!$S:$S,$G173,通讯通路门店!$J:$J,"荣耀体验店")+SUMIFS(通讯通路门店!$W:$W,通讯通路门店!$S:$S,$G173,通讯通路门店!$J:$J,"荣耀授权专卖店")</f>
        <v>0</v>
      </c>
      <c r="BD173" s="99">
        <f>SUMIFS(通讯通路门店!$Z:$Z,通讯通路门店!$S:$S,$G173,通讯通路门店!$J:$J,"VIVO体验店")</f>
        <v>0</v>
      </c>
      <c r="BE173" s="99">
        <f>SUMIFS(通讯通路门店!$AB:$AB,通讯通路门店!$S:$S,$G173,通讯通路门店!$J:$J,"OPPO体验店")</f>
        <v>0</v>
      </c>
      <c r="BF173" s="99">
        <f>SUMIFS(通讯通路门店!$X:$X,通讯通路门店!$S:$S,$G173,通讯通路门店!$J:$J,"华为授权体验店")+SUMIFS(通讯通路门店!$AA:$AA,通讯通路门店!$S:$S,$G173,通讯通路门店!$J:$J,"华为堡垒店")</f>
        <v>0</v>
      </c>
      <c r="BG173" s="99">
        <f>SUMIFS(通讯通路门店!$Y:$Y,通讯通路门店!$S:$S,$G173,通讯通路门店!$J:$J,"小米体验店")</f>
        <v>0</v>
      </c>
      <c r="BH173" s="99">
        <f>SUMIFS(通讯通路门店!$AA:$AA,通讯通路门店!$S:$S,$G173,通讯通路门店!$J:$J,"苹果体验店")</f>
        <v>0</v>
      </c>
      <c r="BI173" s="99">
        <f>SUMIFS(通讯通路门店!$K:$K,通讯通路门店!$S:$S,$G173,通讯通路门店!$J:$J,"其他品牌专卖店")</f>
        <v>0</v>
      </c>
      <c r="BJ173" s="99">
        <f>SUMIFS(通讯通路门店!$AC:$AC,通讯通路门店!$S:$S,$G173)</f>
        <v>0</v>
      </c>
      <c r="BK173" s="99">
        <f>SUMIFS(通讯通路门店!$AD:$AD,通讯通路门店!$S:$S,$G173)</f>
        <v>0</v>
      </c>
      <c r="BL173" s="99">
        <f>SUMIFS(通讯通路门店!$AE:$AE,通讯通路门店!$S:$S,$G173)</f>
        <v>0</v>
      </c>
      <c r="BM173" s="99">
        <f>SUMIFS(通讯通路门店!$AF:$AF,通讯通路门店!$S:$S,$G173)</f>
        <v>0</v>
      </c>
      <c r="BN173" s="99">
        <f>SUMIFS(通讯通路门店!$AG:$AG,通讯通路门店!$S:$S,$G173)</f>
        <v>0</v>
      </c>
      <c r="BO173" s="99">
        <f>SUMIFS(通讯通路门店!$AH:$AH,通讯通路门店!$S:$S,$G173)</f>
        <v>0</v>
      </c>
      <c r="BP173" s="99">
        <f>SUMIFS(通讯通路门店!$AI:$AI,通讯通路门店!$S:$S,$G173)</f>
        <v>0</v>
      </c>
      <c r="BQ173" s="83"/>
    </row>
    <row r="174" spans="1:69">
      <c r="A174" s="99" t="str">
        <f>IFERROR(_xlfn.XLOOKUP($G174,通讯通路门店!$S$4:$S$993931,通讯通路门店!$A$4:$A$993931,0,0),"")</f>
        <v/>
      </c>
      <c r="B174" s="99" t="str">
        <f>IFERROR(_xlfn.XLOOKUP($G174,通讯通路门店!$S$4:$S$993931,通讯通路门店!$B$4:$B$993931,0,0),"")</f>
        <v/>
      </c>
      <c r="C174" s="99" t="str">
        <f>IFERROR(_xlfn.XLOOKUP($G174,通讯通路门店!$S$4:$S$993931,通讯通路门店!$C$4:$C$993931,0,0),"")</f>
        <v/>
      </c>
      <c r="D174" s="99" t="str">
        <f>IFERROR(_xlfn.XLOOKUP($G174,通讯通路门店!$S$4:$S$993931,通讯通路门店!$D$4:$D$993931,0,0),"")</f>
        <v/>
      </c>
      <c r="E174" s="83"/>
      <c r="F174" s="83"/>
      <c r="G174" s="101" t="e">
        <v>#N/A</v>
      </c>
      <c r="H174" s="102" t="str">
        <f>IFERROR(_xlfn.XLOOKUP($G174,通讯通路门店!$S$4:$S$993931,通讯通路门店!$R$4:$R$993931,0,0),"")</f>
        <v/>
      </c>
      <c r="I174" s="83"/>
      <c r="J174" s="83"/>
      <c r="K174" s="83"/>
      <c r="L174" s="83"/>
      <c r="M174" s="83"/>
      <c r="N174" s="83"/>
      <c r="O174" s="83"/>
      <c r="P174" s="83"/>
      <c r="Q174" s="83"/>
      <c r="R174" s="83"/>
      <c r="S174" s="83"/>
      <c r="T174" s="83"/>
      <c r="U174" s="99">
        <f>COUNTIF(通讯通路门店!$S:$S,$G174)</f>
        <v>0</v>
      </c>
      <c r="V174" s="99">
        <f>COUNTIFS(通讯通路门店!$S:$S,$G174,通讯通路门店!$J:$J,"综合卖场")</f>
        <v>0</v>
      </c>
      <c r="W174" s="99">
        <f>SUMIFS(通讯通路门店!$AJ:$AJ,通讯通路门店!$S:$S,通讯客户沙盘!$G174)</f>
        <v>0</v>
      </c>
      <c r="X174" s="99">
        <f t="shared" si="10"/>
        <v>0</v>
      </c>
      <c r="Y174" s="99">
        <f>COUNTIFS(通讯通路门店!$S:$S,$G174,通讯通路门店!$J:$J,"荣耀体验店")+COUNTIFS(通讯通路门店!$S:$S,$G174,通讯通路门店!$J:$J,"荣耀授权专卖店")</f>
        <v>0</v>
      </c>
      <c r="Z174" s="99">
        <f>COUNTIFS(通讯通路门店!$S:$S,$G174,通讯通路门店!$J:$J,"VIVO体验店")</f>
        <v>0</v>
      </c>
      <c r="AA174" s="99">
        <f>COUNTIFS(通讯通路门店!$S:$S,$G174,通讯通路门店!$J:$J,"OPPO体验店")</f>
        <v>0</v>
      </c>
      <c r="AB174" s="99">
        <f>COUNTIFS(通讯通路门店!$S:$S,$G174,通讯通路门店!$J:$J,"华为授权体验店")+COUNTIFS(通讯通路门店!$S:$S,$G174,通讯通路门店!$J:$J,"华为堡垒店")</f>
        <v>0</v>
      </c>
      <c r="AC174" s="99">
        <f>COUNTIFS(通讯通路门店!$S:$S,$G174,通讯通路门店!$J:$J,"小米体验店")</f>
        <v>0</v>
      </c>
      <c r="AD174" s="99">
        <f>COUNTIFS(通讯通路门店!$S:$S,$G174,通讯通路门店!$J:$J,"苹果体验店")</f>
        <v>0</v>
      </c>
      <c r="AE174" s="99">
        <f>COUNTIFS(通讯通路门店!$S:$S,$G174,通讯通路门店!$J:$J,"其他品牌专卖店")</f>
        <v>0</v>
      </c>
      <c r="AF174" s="99">
        <f>SUMIFS(通讯通路门店!$BI:$BI,通讯通路门店!$S:$S,$G174)</f>
        <v>0</v>
      </c>
      <c r="AG174" s="99">
        <f>SUMIFS(通讯通路门店!$BH:$BH,通讯通路门店!$S:$S,$G174)</f>
        <v>0</v>
      </c>
      <c r="AH174" s="99">
        <f t="shared" si="11"/>
        <v>0</v>
      </c>
      <c r="AI174" s="99">
        <f>SUMIFS(通讯通路门店!$BB:$BB,通讯通路门店!$S:$S,$G174)</f>
        <v>0</v>
      </c>
      <c r="AJ174" s="99">
        <f>SUMIFS(通讯通路门店!$BE:$BE,通讯通路门店!$S:$S,$G174)</f>
        <v>0</v>
      </c>
      <c r="AK174" s="99">
        <f>SUMIFS(通讯通路门店!$BG:$BG,通讯通路门店!$S:$S,$G174)</f>
        <v>0</v>
      </c>
      <c r="AL174" s="99">
        <f>SUMIFS(通讯通路门店!$BC:$BC,通讯通路门店!$S:$S,$G174)</f>
        <v>0</v>
      </c>
      <c r="AM174" s="99">
        <f>SUMIFS(通讯通路门店!$BD:$BD,通讯通路门店!$S:$S,$G174)</f>
        <v>0</v>
      </c>
      <c r="AN174" s="99">
        <f>SUMIFS(通讯通路门店!$BF:$BF,通讯通路门店!$S:$S,$G174)</f>
        <v>0</v>
      </c>
      <c r="AO174" s="99">
        <f t="shared" si="12"/>
        <v>0</v>
      </c>
      <c r="AP174" s="99">
        <f>SUMIFS(通讯通路门店!$K:$K,通讯通路门店!$S:$S,$G174)</f>
        <v>0</v>
      </c>
      <c r="AQ174" s="83"/>
      <c r="AR174" s="99">
        <f>SUMIFS(通讯通路门店!$T:$T,通讯通路门店!$S:$S,$G174)</f>
        <v>0</v>
      </c>
      <c r="AS174" s="99">
        <f>SUMIFS(通讯通路门店!$U:$U,通讯通路门店!$S:$S,$G174)</f>
        <v>0</v>
      </c>
      <c r="AT174" s="99">
        <f>SUMIFS(通讯通路门店!$V:$V,通讯通路门店!$S:$S,$G174)</f>
        <v>0</v>
      </c>
      <c r="AU174" s="99">
        <f>SUMIFS(通讯通路门店!$W:$W,通讯通路门店!$S:$S,$G174)</f>
        <v>0</v>
      </c>
      <c r="AV174" s="99">
        <f>SUMIFS(通讯通路门店!$Z:$Z,通讯通路门店!$S:$S,$G174)</f>
        <v>0</v>
      </c>
      <c r="AW174" s="99">
        <f>SUMIFS(通讯通路门店!$AB:$AB,通讯通路门店!$S:$S,$G174)</f>
        <v>0</v>
      </c>
      <c r="AX174" s="99">
        <f>SUMIFS(通讯通路门店!$X:$X,通讯通路门店!$S:$S,$G174)</f>
        <v>0</v>
      </c>
      <c r="AY174" s="99">
        <f>SUMIFS(通讯通路门店!$Y:$Y,通讯通路门店!$S:$S,$G174)</f>
        <v>0</v>
      </c>
      <c r="AZ174" s="99">
        <f>SUMIFS(通讯通路门店!$AA:$AA,通讯通路门店!$S:$S,$G174)</f>
        <v>0</v>
      </c>
      <c r="BA174" s="99">
        <f t="shared" si="13"/>
        <v>0</v>
      </c>
      <c r="BB174" s="99">
        <f t="shared" si="14"/>
        <v>0</v>
      </c>
      <c r="BC174" s="99">
        <f>SUMIFS(通讯通路门店!$W:$W,通讯通路门店!$S:$S,$G174,通讯通路门店!$J:$J,"荣耀体验店")+SUMIFS(通讯通路门店!$W:$W,通讯通路门店!$S:$S,$G174,通讯通路门店!$J:$J,"荣耀授权专卖店")</f>
        <v>0</v>
      </c>
      <c r="BD174" s="99">
        <f>SUMIFS(通讯通路门店!$Z:$Z,通讯通路门店!$S:$S,$G174,通讯通路门店!$J:$J,"VIVO体验店")</f>
        <v>0</v>
      </c>
      <c r="BE174" s="99">
        <f>SUMIFS(通讯通路门店!$AB:$AB,通讯通路门店!$S:$S,$G174,通讯通路门店!$J:$J,"OPPO体验店")</f>
        <v>0</v>
      </c>
      <c r="BF174" s="99">
        <f>SUMIFS(通讯通路门店!$X:$X,通讯通路门店!$S:$S,$G174,通讯通路门店!$J:$J,"华为授权体验店")+SUMIFS(通讯通路门店!$AA:$AA,通讯通路门店!$S:$S,$G174,通讯通路门店!$J:$J,"华为堡垒店")</f>
        <v>0</v>
      </c>
      <c r="BG174" s="99">
        <f>SUMIFS(通讯通路门店!$Y:$Y,通讯通路门店!$S:$S,$G174,通讯通路门店!$J:$J,"小米体验店")</f>
        <v>0</v>
      </c>
      <c r="BH174" s="99">
        <f>SUMIFS(通讯通路门店!$AA:$AA,通讯通路门店!$S:$S,$G174,通讯通路门店!$J:$J,"苹果体验店")</f>
        <v>0</v>
      </c>
      <c r="BI174" s="99">
        <f>SUMIFS(通讯通路门店!$K:$K,通讯通路门店!$S:$S,$G174,通讯通路门店!$J:$J,"其他品牌专卖店")</f>
        <v>0</v>
      </c>
      <c r="BJ174" s="99">
        <f>SUMIFS(通讯通路门店!$AC:$AC,通讯通路门店!$S:$S,$G174)</f>
        <v>0</v>
      </c>
      <c r="BK174" s="99">
        <f>SUMIFS(通讯通路门店!$AD:$AD,通讯通路门店!$S:$S,$G174)</f>
        <v>0</v>
      </c>
      <c r="BL174" s="99">
        <f>SUMIFS(通讯通路门店!$AE:$AE,通讯通路门店!$S:$S,$G174)</f>
        <v>0</v>
      </c>
      <c r="BM174" s="99">
        <f>SUMIFS(通讯通路门店!$AF:$AF,通讯通路门店!$S:$S,$G174)</f>
        <v>0</v>
      </c>
      <c r="BN174" s="99">
        <f>SUMIFS(通讯通路门店!$AG:$AG,通讯通路门店!$S:$S,$G174)</f>
        <v>0</v>
      </c>
      <c r="BO174" s="99">
        <f>SUMIFS(通讯通路门店!$AH:$AH,通讯通路门店!$S:$S,$G174)</f>
        <v>0</v>
      </c>
      <c r="BP174" s="99">
        <f>SUMIFS(通讯通路门店!$AI:$AI,通讯通路门店!$S:$S,$G174)</f>
        <v>0</v>
      </c>
      <c r="BQ174" s="83"/>
    </row>
    <row r="175" spans="1:69">
      <c r="A175" s="99" t="str">
        <f>IFERROR(_xlfn.XLOOKUP($G175,通讯通路门店!$S$4:$S$993931,通讯通路门店!$A$4:$A$993931,0,0),"")</f>
        <v/>
      </c>
      <c r="B175" s="99" t="str">
        <f>IFERROR(_xlfn.XLOOKUP($G175,通讯通路门店!$S$4:$S$993931,通讯通路门店!$B$4:$B$993931,0,0),"")</f>
        <v/>
      </c>
      <c r="C175" s="99" t="str">
        <f>IFERROR(_xlfn.XLOOKUP($G175,通讯通路门店!$S$4:$S$993931,通讯通路门店!$C$4:$C$993931,0,0),"")</f>
        <v/>
      </c>
      <c r="D175" s="99" t="str">
        <f>IFERROR(_xlfn.XLOOKUP($G175,通讯通路门店!$S$4:$S$993931,通讯通路门店!$D$4:$D$993931,0,0),"")</f>
        <v/>
      </c>
      <c r="E175" s="83"/>
      <c r="F175" s="83"/>
      <c r="G175" s="101" t="e">
        <v>#N/A</v>
      </c>
      <c r="H175" s="102" t="str">
        <f>IFERROR(_xlfn.XLOOKUP($G175,通讯通路门店!$S$4:$S$993931,通讯通路门店!$R$4:$R$993931,0,0),"")</f>
        <v/>
      </c>
      <c r="I175" s="83"/>
      <c r="J175" s="83"/>
      <c r="K175" s="83"/>
      <c r="L175" s="83"/>
      <c r="M175" s="83"/>
      <c r="N175" s="83"/>
      <c r="O175" s="83"/>
      <c r="P175" s="83"/>
      <c r="Q175" s="83"/>
      <c r="R175" s="83"/>
      <c r="S175" s="83"/>
      <c r="T175" s="83"/>
      <c r="U175" s="99">
        <f>COUNTIF(通讯通路门店!$S:$S,$G175)</f>
        <v>0</v>
      </c>
      <c r="V175" s="99">
        <f>COUNTIFS(通讯通路门店!$S:$S,$G175,通讯通路门店!$J:$J,"综合卖场")</f>
        <v>0</v>
      </c>
      <c r="W175" s="99">
        <f>SUMIFS(通讯通路门店!$AJ:$AJ,通讯通路门店!$S:$S,通讯客户沙盘!$G175)</f>
        <v>0</v>
      </c>
      <c r="X175" s="99">
        <f t="shared" si="10"/>
        <v>0</v>
      </c>
      <c r="Y175" s="99">
        <f>COUNTIFS(通讯通路门店!$S:$S,$G175,通讯通路门店!$J:$J,"荣耀体验店")+COUNTIFS(通讯通路门店!$S:$S,$G175,通讯通路门店!$J:$J,"荣耀授权专卖店")</f>
        <v>0</v>
      </c>
      <c r="Z175" s="99">
        <f>COUNTIFS(通讯通路门店!$S:$S,$G175,通讯通路门店!$J:$J,"VIVO体验店")</f>
        <v>0</v>
      </c>
      <c r="AA175" s="99">
        <f>COUNTIFS(通讯通路门店!$S:$S,$G175,通讯通路门店!$J:$J,"OPPO体验店")</f>
        <v>0</v>
      </c>
      <c r="AB175" s="99">
        <f>COUNTIFS(通讯通路门店!$S:$S,$G175,通讯通路门店!$J:$J,"华为授权体验店")+COUNTIFS(通讯通路门店!$S:$S,$G175,通讯通路门店!$J:$J,"华为堡垒店")</f>
        <v>0</v>
      </c>
      <c r="AC175" s="99">
        <f>COUNTIFS(通讯通路门店!$S:$S,$G175,通讯通路门店!$J:$J,"小米体验店")</f>
        <v>0</v>
      </c>
      <c r="AD175" s="99">
        <f>COUNTIFS(通讯通路门店!$S:$S,$G175,通讯通路门店!$J:$J,"苹果体验店")</f>
        <v>0</v>
      </c>
      <c r="AE175" s="99">
        <f>COUNTIFS(通讯通路门店!$S:$S,$G175,通讯通路门店!$J:$J,"其他品牌专卖店")</f>
        <v>0</v>
      </c>
      <c r="AF175" s="99">
        <f>SUMIFS(通讯通路门店!$BI:$BI,通讯通路门店!$S:$S,$G175)</f>
        <v>0</v>
      </c>
      <c r="AG175" s="99">
        <f>SUMIFS(通讯通路门店!$BH:$BH,通讯通路门店!$S:$S,$G175)</f>
        <v>0</v>
      </c>
      <c r="AH175" s="99">
        <f t="shared" si="11"/>
        <v>0</v>
      </c>
      <c r="AI175" s="99">
        <f>SUMIFS(通讯通路门店!$BB:$BB,通讯通路门店!$S:$S,$G175)</f>
        <v>0</v>
      </c>
      <c r="AJ175" s="99">
        <f>SUMIFS(通讯通路门店!$BE:$BE,通讯通路门店!$S:$S,$G175)</f>
        <v>0</v>
      </c>
      <c r="AK175" s="99">
        <f>SUMIFS(通讯通路门店!$BG:$BG,通讯通路门店!$S:$S,$G175)</f>
        <v>0</v>
      </c>
      <c r="AL175" s="99">
        <f>SUMIFS(通讯通路门店!$BC:$BC,通讯通路门店!$S:$S,$G175)</f>
        <v>0</v>
      </c>
      <c r="AM175" s="99">
        <f>SUMIFS(通讯通路门店!$BD:$BD,通讯通路门店!$S:$S,$G175)</f>
        <v>0</v>
      </c>
      <c r="AN175" s="99">
        <f>SUMIFS(通讯通路门店!$BF:$BF,通讯通路门店!$S:$S,$G175)</f>
        <v>0</v>
      </c>
      <c r="AO175" s="99">
        <f t="shared" si="12"/>
        <v>0</v>
      </c>
      <c r="AP175" s="99">
        <f>SUMIFS(通讯通路门店!$K:$K,通讯通路门店!$S:$S,$G175)</f>
        <v>0</v>
      </c>
      <c r="AQ175" s="83"/>
      <c r="AR175" s="99">
        <f>SUMIFS(通讯通路门店!$T:$T,通讯通路门店!$S:$S,$G175)</f>
        <v>0</v>
      </c>
      <c r="AS175" s="99">
        <f>SUMIFS(通讯通路门店!$U:$U,通讯通路门店!$S:$S,$G175)</f>
        <v>0</v>
      </c>
      <c r="AT175" s="99">
        <f>SUMIFS(通讯通路门店!$V:$V,通讯通路门店!$S:$S,$G175)</f>
        <v>0</v>
      </c>
      <c r="AU175" s="99">
        <f>SUMIFS(通讯通路门店!$W:$W,通讯通路门店!$S:$S,$G175)</f>
        <v>0</v>
      </c>
      <c r="AV175" s="99">
        <f>SUMIFS(通讯通路门店!$Z:$Z,通讯通路门店!$S:$S,$G175)</f>
        <v>0</v>
      </c>
      <c r="AW175" s="99">
        <f>SUMIFS(通讯通路门店!$AB:$AB,通讯通路门店!$S:$S,$G175)</f>
        <v>0</v>
      </c>
      <c r="AX175" s="99">
        <f>SUMIFS(通讯通路门店!$X:$X,通讯通路门店!$S:$S,$G175)</f>
        <v>0</v>
      </c>
      <c r="AY175" s="99">
        <f>SUMIFS(通讯通路门店!$Y:$Y,通讯通路门店!$S:$S,$G175)</f>
        <v>0</v>
      </c>
      <c r="AZ175" s="99">
        <f>SUMIFS(通讯通路门店!$AA:$AA,通讯通路门店!$S:$S,$G175)</f>
        <v>0</v>
      </c>
      <c r="BA175" s="99">
        <f t="shared" si="13"/>
        <v>0</v>
      </c>
      <c r="BB175" s="99">
        <f t="shared" si="14"/>
        <v>0</v>
      </c>
      <c r="BC175" s="99">
        <f>SUMIFS(通讯通路门店!$W:$W,通讯通路门店!$S:$S,$G175,通讯通路门店!$J:$J,"荣耀体验店")+SUMIFS(通讯通路门店!$W:$W,通讯通路门店!$S:$S,$G175,通讯通路门店!$J:$J,"荣耀授权专卖店")</f>
        <v>0</v>
      </c>
      <c r="BD175" s="99">
        <f>SUMIFS(通讯通路门店!$Z:$Z,通讯通路门店!$S:$S,$G175,通讯通路门店!$J:$J,"VIVO体验店")</f>
        <v>0</v>
      </c>
      <c r="BE175" s="99">
        <f>SUMIFS(通讯通路门店!$AB:$AB,通讯通路门店!$S:$S,$G175,通讯通路门店!$J:$J,"OPPO体验店")</f>
        <v>0</v>
      </c>
      <c r="BF175" s="99">
        <f>SUMIFS(通讯通路门店!$X:$X,通讯通路门店!$S:$S,$G175,通讯通路门店!$J:$J,"华为授权体验店")+SUMIFS(通讯通路门店!$AA:$AA,通讯通路门店!$S:$S,$G175,通讯通路门店!$J:$J,"华为堡垒店")</f>
        <v>0</v>
      </c>
      <c r="BG175" s="99">
        <f>SUMIFS(通讯通路门店!$Y:$Y,通讯通路门店!$S:$S,$G175,通讯通路门店!$J:$J,"小米体验店")</f>
        <v>0</v>
      </c>
      <c r="BH175" s="99">
        <f>SUMIFS(通讯通路门店!$AA:$AA,通讯通路门店!$S:$S,$G175,通讯通路门店!$J:$J,"苹果体验店")</f>
        <v>0</v>
      </c>
      <c r="BI175" s="99">
        <f>SUMIFS(通讯通路门店!$K:$K,通讯通路门店!$S:$S,$G175,通讯通路门店!$J:$J,"其他品牌专卖店")</f>
        <v>0</v>
      </c>
      <c r="BJ175" s="99">
        <f>SUMIFS(通讯通路门店!$AC:$AC,通讯通路门店!$S:$S,$G175)</f>
        <v>0</v>
      </c>
      <c r="BK175" s="99">
        <f>SUMIFS(通讯通路门店!$AD:$AD,通讯通路门店!$S:$S,$G175)</f>
        <v>0</v>
      </c>
      <c r="BL175" s="99">
        <f>SUMIFS(通讯通路门店!$AE:$AE,通讯通路门店!$S:$S,$G175)</f>
        <v>0</v>
      </c>
      <c r="BM175" s="99">
        <f>SUMIFS(通讯通路门店!$AF:$AF,通讯通路门店!$S:$S,$G175)</f>
        <v>0</v>
      </c>
      <c r="BN175" s="99">
        <f>SUMIFS(通讯通路门店!$AG:$AG,通讯通路门店!$S:$S,$G175)</f>
        <v>0</v>
      </c>
      <c r="BO175" s="99">
        <f>SUMIFS(通讯通路门店!$AH:$AH,通讯通路门店!$S:$S,$G175)</f>
        <v>0</v>
      </c>
      <c r="BP175" s="99">
        <f>SUMIFS(通讯通路门店!$AI:$AI,通讯通路门店!$S:$S,$G175)</f>
        <v>0</v>
      </c>
      <c r="BQ175" s="83"/>
    </row>
    <row r="176" spans="1:69">
      <c r="A176" s="99" t="str">
        <f>IFERROR(_xlfn.XLOOKUP($G176,通讯通路门店!$S$4:$S$993931,通讯通路门店!$A$4:$A$993931,0,0),"")</f>
        <v/>
      </c>
      <c r="B176" s="99" t="str">
        <f>IFERROR(_xlfn.XLOOKUP($G176,通讯通路门店!$S$4:$S$993931,通讯通路门店!$B$4:$B$993931,0,0),"")</f>
        <v/>
      </c>
      <c r="C176" s="99" t="str">
        <f>IFERROR(_xlfn.XLOOKUP($G176,通讯通路门店!$S$4:$S$993931,通讯通路门店!$C$4:$C$993931,0,0),"")</f>
        <v/>
      </c>
      <c r="D176" s="99" t="str">
        <f>IFERROR(_xlfn.XLOOKUP($G176,通讯通路门店!$S$4:$S$993931,通讯通路门店!$D$4:$D$993931,0,0),"")</f>
        <v/>
      </c>
      <c r="E176" s="83"/>
      <c r="F176" s="83"/>
      <c r="G176" s="101" t="e">
        <v>#N/A</v>
      </c>
      <c r="H176" s="102" t="str">
        <f>IFERROR(_xlfn.XLOOKUP($G176,通讯通路门店!$S$4:$S$993931,通讯通路门店!$R$4:$R$993931,0,0),"")</f>
        <v/>
      </c>
      <c r="I176" s="83"/>
      <c r="J176" s="83"/>
      <c r="K176" s="83"/>
      <c r="L176" s="83"/>
      <c r="M176" s="83"/>
      <c r="N176" s="83"/>
      <c r="O176" s="83"/>
      <c r="P176" s="83"/>
      <c r="Q176" s="83"/>
      <c r="R176" s="83"/>
      <c r="S176" s="83"/>
      <c r="T176" s="83"/>
      <c r="U176" s="99">
        <f>COUNTIF(通讯通路门店!$S:$S,$G176)</f>
        <v>0</v>
      </c>
      <c r="V176" s="99">
        <f>COUNTIFS(通讯通路门店!$S:$S,$G176,通讯通路门店!$J:$J,"综合卖场")</f>
        <v>0</v>
      </c>
      <c r="W176" s="99">
        <f>SUMIFS(通讯通路门店!$AJ:$AJ,通讯通路门店!$S:$S,通讯客户沙盘!$G176)</f>
        <v>0</v>
      </c>
      <c r="X176" s="99">
        <f t="shared" si="10"/>
        <v>0</v>
      </c>
      <c r="Y176" s="99">
        <f>COUNTIFS(通讯通路门店!$S:$S,$G176,通讯通路门店!$J:$J,"荣耀体验店")+COUNTIFS(通讯通路门店!$S:$S,$G176,通讯通路门店!$J:$J,"荣耀授权专卖店")</f>
        <v>0</v>
      </c>
      <c r="Z176" s="99">
        <f>COUNTIFS(通讯通路门店!$S:$S,$G176,通讯通路门店!$J:$J,"VIVO体验店")</f>
        <v>0</v>
      </c>
      <c r="AA176" s="99">
        <f>COUNTIFS(通讯通路门店!$S:$S,$G176,通讯通路门店!$J:$J,"OPPO体验店")</f>
        <v>0</v>
      </c>
      <c r="AB176" s="99">
        <f>COUNTIFS(通讯通路门店!$S:$S,$G176,通讯通路门店!$J:$J,"华为授权体验店")+COUNTIFS(通讯通路门店!$S:$S,$G176,通讯通路门店!$J:$J,"华为堡垒店")</f>
        <v>0</v>
      </c>
      <c r="AC176" s="99">
        <f>COUNTIFS(通讯通路门店!$S:$S,$G176,通讯通路门店!$J:$J,"小米体验店")</f>
        <v>0</v>
      </c>
      <c r="AD176" s="99">
        <f>COUNTIFS(通讯通路门店!$S:$S,$G176,通讯通路门店!$J:$J,"苹果体验店")</f>
        <v>0</v>
      </c>
      <c r="AE176" s="99">
        <f>COUNTIFS(通讯通路门店!$S:$S,$G176,通讯通路门店!$J:$J,"其他品牌专卖店")</f>
        <v>0</v>
      </c>
      <c r="AF176" s="99">
        <f>SUMIFS(通讯通路门店!$BI:$BI,通讯通路门店!$S:$S,$G176)</f>
        <v>0</v>
      </c>
      <c r="AG176" s="99">
        <f>SUMIFS(通讯通路门店!$BH:$BH,通讯通路门店!$S:$S,$G176)</f>
        <v>0</v>
      </c>
      <c r="AH176" s="99">
        <f t="shared" si="11"/>
        <v>0</v>
      </c>
      <c r="AI176" s="99">
        <f>SUMIFS(通讯通路门店!$BB:$BB,通讯通路门店!$S:$S,$G176)</f>
        <v>0</v>
      </c>
      <c r="AJ176" s="99">
        <f>SUMIFS(通讯通路门店!$BE:$BE,通讯通路门店!$S:$S,$G176)</f>
        <v>0</v>
      </c>
      <c r="AK176" s="99">
        <f>SUMIFS(通讯通路门店!$BG:$BG,通讯通路门店!$S:$S,$G176)</f>
        <v>0</v>
      </c>
      <c r="AL176" s="99">
        <f>SUMIFS(通讯通路门店!$BC:$BC,通讯通路门店!$S:$S,$G176)</f>
        <v>0</v>
      </c>
      <c r="AM176" s="99">
        <f>SUMIFS(通讯通路门店!$BD:$BD,通讯通路门店!$S:$S,$G176)</f>
        <v>0</v>
      </c>
      <c r="AN176" s="99">
        <f>SUMIFS(通讯通路门店!$BF:$BF,通讯通路门店!$S:$S,$G176)</f>
        <v>0</v>
      </c>
      <c r="AO176" s="99">
        <f t="shared" si="12"/>
        <v>0</v>
      </c>
      <c r="AP176" s="99">
        <f>SUMIFS(通讯通路门店!$K:$K,通讯通路门店!$S:$S,$G176)</f>
        <v>0</v>
      </c>
      <c r="AQ176" s="83"/>
      <c r="AR176" s="99">
        <f>SUMIFS(通讯通路门店!$T:$T,通讯通路门店!$S:$S,$G176)</f>
        <v>0</v>
      </c>
      <c r="AS176" s="99">
        <f>SUMIFS(通讯通路门店!$U:$U,通讯通路门店!$S:$S,$G176)</f>
        <v>0</v>
      </c>
      <c r="AT176" s="99">
        <f>SUMIFS(通讯通路门店!$V:$V,通讯通路门店!$S:$S,$G176)</f>
        <v>0</v>
      </c>
      <c r="AU176" s="99">
        <f>SUMIFS(通讯通路门店!$W:$W,通讯通路门店!$S:$S,$G176)</f>
        <v>0</v>
      </c>
      <c r="AV176" s="99">
        <f>SUMIFS(通讯通路门店!$Z:$Z,通讯通路门店!$S:$S,$G176)</f>
        <v>0</v>
      </c>
      <c r="AW176" s="99">
        <f>SUMIFS(通讯通路门店!$AB:$AB,通讯通路门店!$S:$S,$G176)</f>
        <v>0</v>
      </c>
      <c r="AX176" s="99">
        <f>SUMIFS(通讯通路门店!$X:$X,通讯通路门店!$S:$S,$G176)</f>
        <v>0</v>
      </c>
      <c r="AY176" s="99">
        <f>SUMIFS(通讯通路门店!$Y:$Y,通讯通路门店!$S:$S,$G176)</f>
        <v>0</v>
      </c>
      <c r="AZ176" s="99">
        <f>SUMIFS(通讯通路门店!$AA:$AA,通讯通路门店!$S:$S,$G176)</f>
        <v>0</v>
      </c>
      <c r="BA176" s="99">
        <f t="shared" si="13"/>
        <v>0</v>
      </c>
      <c r="BB176" s="99">
        <f t="shared" si="14"/>
        <v>0</v>
      </c>
      <c r="BC176" s="99">
        <f>SUMIFS(通讯通路门店!$W:$W,通讯通路门店!$S:$S,$G176,通讯通路门店!$J:$J,"荣耀体验店")+SUMIFS(通讯通路门店!$W:$W,通讯通路门店!$S:$S,$G176,通讯通路门店!$J:$J,"荣耀授权专卖店")</f>
        <v>0</v>
      </c>
      <c r="BD176" s="99">
        <f>SUMIFS(通讯通路门店!$Z:$Z,通讯通路门店!$S:$S,$G176,通讯通路门店!$J:$J,"VIVO体验店")</f>
        <v>0</v>
      </c>
      <c r="BE176" s="99">
        <f>SUMIFS(通讯通路门店!$AB:$AB,通讯通路门店!$S:$S,$G176,通讯通路门店!$J:$J,"OPPO体验店")</f>
        <v>0</v>
      </c>
      <c r="BF176" s="99">
        <f>SUMIFS(通讯通路门店!$X:$X,通讯通路门店!$S:$S,$G176,通讯通路门店!$J:$J,"华为授权体验店")+SUMIFS(通讯通路门店!$AA:$AA,通讯通路门店!$S:$S,$G176,通讯通路门店!$J:$J,"华为堡垒店")</f>
        <v>0</v>
      </c>
      <c r="BG176" s="99">
        <f>SUMIFS(通讯通路门店!$Y:$Y,通讯通路门店!$S:$S,$G176,通讯通路门店!$J:$J,"小米体验店")</f>
        <v>0</v>
      </c>
      <c r="BH176" s="99">
        <f>SUMIFS(通讯通路门店!$AA:$AA,通讯通路门店!$S:$S,$G176,通讯通路门店!$J:$J,"苹果体验店")</f>
        <v>0</v>
      </c>
      <c r="BI176" s="99">
        <f>SUMIFS(通讯通路门店!$K:$K,通讯通路门店!$S:$S,$G176,通讯通路门店!$J:$J,"其他品牌专卖店")</f>
        <v>0</v>
      </c>
      <c r="BJ176" s="99">
        <f>SUMIFS(通讯通路门店!$AC:$AC,通讯通路门店!$S:$S,$G176)</f>
        <v>0</v>
      </c>
      <c r="BK176" s="99">
        <f>SUMIFS(通讯通路门店!$AD:$AD,通讯通路门店!$S:$S,$G176)</f>
        <v>0</v>
      </c>
      <c r="BL176" s="99">
        <f>SUMIFS(通讯通路门店!$AE:$AE,通讯通路门店!$S:$S,$G176)</f>
        <v>0</v>
      </c>
      <c r="BM176" s="99">
        <f>SUMIFS(通讯通路门店!$AF:$AF,通讯通路门店!$S:$S,$G176)</f>
        <v>0</v>
      </c>
      <c r="BN176" s="99">
        <f>SUMIFS(通讯通路门店!$AG:$AG,通讯通路门店!$S:$S,$G176)</f>
        <v>0</v>
      </c>
      <c r="BO176" s="99">
        <f>SUMIFS(通讯通路门店!$AH:$AH,通讯通路门店!$S:$S,$G176)</f>
        <v>0</v>
      </c>
      <c r="BP176" s="99">
        <f>SUMIFS(通讯通路门店!$AI:$AI,通讯通路门店!$S:$S,$G176)</f>
        <v>0</v>
      </c>
      <c r="BQ176" s="83"/>
    </row>
    <row r="177" spans="1:69">
      <c r="A177" s="99" t="str">
        <f>IFERROR(_xlfn.XLOOKUP($G177,通讯通路门店!$S$4:$S$993931,通讯通路门店!$A$4:$A$993931,0,0),"")</f>
        <v/>
      </c>
      <c r="B177" s="99" t="str">
        <f>IFERROR(_xlfn.XLOOKUP($G177,通讯通路门店!$S$4:$S$993931,通讯通路门店!$B$4:$B$993931,0,0),"")</f>
        <v/>
      </c>
      <c r="C177" s="99" t="str">
        <f>IFERROR(_xlfn.XLOOKUP($G177,通讯通路门店!$S$4:$S$993931,通讯通路门店!$C$4:$C$993931,0,0),"")</f>
        <v/>
      </c>
      <c r="D177" s="99" t="str">
        <f>IFERROR(_xlfn.XLOOKUP($G177,通讯通路门店!$S$4:$S$993931,通讯通路门店!$D$4:$D$993931,0,0),"")</f>
        <v/>
      </c>
      <c r="E177" s="83"/>
      <c r="F177" s="83"/>
      <c r="G177" s="101" t="e">
        <v>#N/A</v>
      </c>
      <c r="H177" s="102" t="str">
        <f>IFERROR(_xlfn.XLOOKUP($G177,通讯通路门店!$S$4:$S$993931,通讯通路门店!$R$4:$R$993931,0,0),"")</f>
        <v/>
      </c>
      <c r="I177" s="83"/>
      <c r="J177" s="83"/>
      <c r="K177" s="83"/>
      <c r="L177" s="83"/>
      <c r="M177" s="83"/>
      <c r="N177" s="83"/>
      <c r="O177" s="83"/>
      <c r="P177" s="83"/>
      <c r="Q177" s="83"/>
      <c r="R177" s="83"/>
      <c r="S177" s="83"/>
      <c r="T177" s="83"/>
      <c r="U177" s="99">
        <f>COUNTIF(通讯通路门店!$S:$S,$G177)</f>
        <v>0</v>
      </c>
      <c r="V177" s="99">
        <f>COUNTIFS(通讯通路门店!$S:$S,$G177,通讯通路门店!$J:$J,"综合卖场")</f>
        <v>0</v>
      </c>
      <c r="W177" s="99">
        <f>SUMIFS(通讯通路门店!$AJ:$AJ,通讯通路门店!$S:$S,通讯客户沙盘!$G177)</f>
        <v>0</v>
      </c>
      <c r="X177" s="99">
        <f t="shared" si="10"/>
        <v>0</v>
      </c>
      <c r="Y177" s="99">
        <f>COUNTIFS(通讯通路门店!$S:$S,$G177,通讯通路门店!$J:$J,"荣耀体验店")+COUNTIFS(通讯通路门店!$S:$S,$G177,通讯通路门店!$J:$J,"荣耀授权专卖店")</f>
        <v>0</v>
      </c>
      <c r="Z177" s="99">
        <f>COUNTIFS(通讯通路门店!$S:$S,$G177,通讯通路门店!$J:$J,"VIVO体验店")</f>
        <v>0</v>
      </c>
      <c r="AA177" s="99">
        <f>COUNTIFS(通讯通路门店!$S:$S,$G177,通讯通路门店!$J:$J,"OPPO体验店")</f>
        <v>0</v>
      </c>
      <c r="AB177" s="99">
        <f>COUNTIFS(通讯通路门店!$S:$S,$G177,通讯通路门店!$J:$J,"华为授权体验店")+COUNTIFS(通讯通路门店!$S:$S,$G177,通讯通路门店!$J:$J,"华为堡垒店")</f>
        <v>0</v>
      </c>
      <c r="AC177" s="99">
        <f>COUNTIFS(通讯通路门店!$S:$S,$G177,通讯通路门店!$J:$J,"小米体验店")</f>
        <v>0</v>
      </c>
      <c r="AD177" s="99">
        <f>COUNTIFS(通讯通路门店!$S:$S,$G177,通讯通路门店!$J:$J,"苹果体验店")</f>
        <v>0</v>
      </c>
      <c r="AE177" s="99">
        <f>COUNTIFS(通讯通路门店!$S:$S,$G177,通讯通路门店!$J:$J,"其他品牌专卖店")</f>
        <v>0</v>
      </c>
      <c r="AF177" s="99">
        <f>SUMIFS(通讯通路门店!$BI:$BI,通讯通路门店!$S:$S,$G177)</f>
        <v>0</v>
      </c>
      <c r="AG177" s="99">
        <f>SUMIFS(通讯通路门店!$BH:$BH,通讯通路门店!$S:$S,$G177)</f>
        <v>0</v>
      </c>
      <c r="AH177" s="99">
        <f t="shared" si="11"/>
        <v>0</v>
      </c>
      <c r="AI177" s="99">
        <f>SUMIFS(通讯通路门店!$BB:$BB,通讯通路门店!$S:$S,$G177)</f>
        <v>0</v>
      </c>
      <c r="AJ177" s="99">
        <f>SUMIFS(通讯通路门店!$BE:$BE,通讯通路门店!$S:$S,$G177)</f>
        <v>0</v>
      </c>
      <c r="AK177" s="99">
        <f>SUMIFS(通讯通路门店!$BG:$BG,通讯通路门店!$S:$S,$G177)</f>
        <v>0</v>
      </c>
      <c r="AL177" s="99">
        <f>SUMIFS(通讯通路门店!$BC:$BC,通讯通路门店!$S:$S,$G177)</f>
        <v>0</v>
      </c>
      <c r="AM177" s="99">
        <f>SUMIFS(通讯通路门店!$BD:$BD,通讯通路门店!$S:$S,$G177)</f>
        <v>0</v>
      </c>
      <c r="AN177" s="99">
        <f>SUMIFS(通讯通路门店!$BF:$BF,通讯通路门店!$S:$S,$G177)</f>
        <v>0</v>
      </c>
      <c r="AO177" s="99">
        <f t="shared" si="12"/>
        <v>0</v>
      </c>
      <c r="AP177" s="99">
        <f>SUMIFS(通讯通路门店!$K:$K,通讯通路门店!$S:$S,$G177)</f>
        <v>0</v>
      </c>
      <c r="AQ177" s="83"/>
      <c r="AR177" s="99">
        <f>SUMIFS(通讯通路门店!$T:$T,通讯通路门店!$S:$S,$G177)</f>
        <v>0</v>
      </c>
      <c r="AS177" s="99">
        <f>SUMIFS(通讯通路门店!$U:$U,通讯通路门店!$S:$S,$G177)</f>
        <v>0</v>
      </c>
      <c r="AT177" s="99">
        <f>SUMIFS(通讯通路门店!$V:$V,通讯通路门店!$S:$S,$G177)</f>
        <v>0</v>
      </c>
      <c r="AU177" s="99">
        <f>SUMIFS(通讯通路门店!$W:$W,通讯通路门店!$S:$S,$G177)</f>
        <v>0</v>
      </c>
      <c r="AV177" s="99">
        <f>SUMIFS(通讯通路门店!$Z:$Z,通讯通路门店!$S:$S,$G177)</f>
        <v>0</v>
      </c>
      <c r="AW177" s="99">
        <f>SUMIFS(通讯通路门店!$AB:$AB,通讯通路门店!$S:$S,$G177)</f>
        <v>0</v>
      </c>
      <c r="AX177" s="99">
        <f>SUMIFS(通讯通路门店!$X:$X,通讯通路门店!$S:$S,$G177)</f>
        <v>0</v>
      </c>
      <c r="AY177" s="99">
        <f>SUMIFS(通讯通路门店!$Y:$Y,通讯通路门店!$S:$S,$G177)</f>
        <v>0</v>
      </c>
      <c r="AZ177" s="99">
        <f>SUMIFS(通讯通路门店!$AA:$AA,通讯通路门店!$S:$S,$G177)</f>
        <v>0</v>
      </c>
      <c r="BA177" s="99">
        <f t="shared" si="13"/>
        <v>0</v>
      </c>
      <c r="BB177" s="99">
        <f t="shared" si="14"/>
        <v>0</v>
      </c>
      <c r="BC177" s="99">
        <f>SUMIFS(通讯通路门店!$W:$W,通讯通路门店!$S:$S,$G177,通讯通路门店!$J:$J,"荣耀体验店")+SUMIFS(通讯通路门店!$W:$W,通讯通路门店!$S:$S,$G177,通讯通路门店!$J:$J,"荣耀授权专卖店")</f>
        <v>0</v>
      </c>
      <c r="BD177" s="99">
        <f>SUMIFS(通讯通路门店!$Z:$Z,通讯通路门店!$S:$S,$G177,通讯通路门店!$J:$J,"VIVO体验店")</f>
        <v>0</v>
      </c>
      <c r="BE177" s="99">
        <f>SUMIFS(通讯通路门店!$AB:$AB,通讯通路门店!$S:$S,$G177,通讯通路门店!$J:$J,"OPPO体验店")</f>
        <v>0</v>
      </c>
      <c r="BF177" s="99">
        <f>SUMIFS(通讯通路门店!$X:$X,通讯通路门店!$S:$S,$G177,通讯通路门店!$J:$J,"华为授权体验店")+SUMIFS(通讯通路门店!$AA:$AA,通讯通路门店!$S:$S,$G177,通讯通路门店!$J:$J,"华为堡垒店")</f>
        <v>0</v>
      </c>
      <c r="BG177" s="99">
        <f>SUMIFS(通讯通路门店!$Y:$Y,通讯通路门店!$S:$S,$G177,通讯通路门店!$J:$J,"小米体验店")</f>
        <v>0</v>
      </c>
      <c r="BH177" s="99">
        <f>SUMIFS(通讯通路门店!$AA:$AA,通讯通路门店!$S:$S,$G177,通讯通路门店!$J:$J,"苹果体验店")</f>
        <v>0</v>
      </c>
      <c r="BI177" s="99">
        <f>SUMIFS(通讯通路门店!$K:$K,通讯通路门店!$S:$S,$G177,通讯通路门店!$J:$J,"其他品牌专卖店")</f>
        <v>0</v>
      </c>
      <c r="BJ177" s="99">
        <f>SUMIFS(通讯通路门店!$AC:$AC,通讯通路门店!$S:$S,$G177)</f>
        <v>0</v>
      </c>
      <c r="BK177" s="99">
        <f>SUMIFS(通讯通路门店!$AD:$AD,通讯通路门店!$S:$S,$G177)</f>
        <v>0</v>
      </c>
      <c r="BL177" s="99">
        <f>SUMIFS(通讯通路门店!$AE:$AE,通讯通路门店!$S:$S,$G177)</f>
        <v>0</v>
      </c>
      <c r="BM177" s="99">
        <f>SUMIFS(通讯通路门店!$AF:$AF,通讯通路门店!$S:$S,$G177)</f>
        <v>0</v>
      </c>
      <c r="BN177" s="99">
        <f>SUMIFS(通讯通路门店!$AG:$AG,通讯通路门店!$S:$S,$G177)</f>
        <v>0</v>
      </c>
      <c r="BO177" s="99">
        <f>SUMIFS(通讯通路门店!$AH:$AH,通讯通路门店!$S:$S,$G177)</f>
        <v>0</v>
      </c>
      <c r="BP177" s="99">
        <f>SUMIFS(通讯通路门店!$AI:$AI,通讯通路门店!$S:$S,$G177)</f>
        <v>0</v>
      </c>
      <c r="BQ177" s="83"/>
    </row>
    <row r="178" spans="1:69">
      <c r="A178" s="99" t="str">
        <f>IFERROR(_xlfn.XLOOKUP($G178,通讯通路门店!$S$4:$S$993931,通讯通路门店!$A$4:$A$993931,0,0),"")</f>
        <v/>
      </c>
      <c r="B178" s="99" t="str">
        <f>IFERROR(_xlfn.XLOOKUP($G178,通讯通路门店!$S$4:$S$993931,通讯通路门店!$B$4:$B$993931,0,0),"")</f>
        <v/>
      </c>
      <c r="C178" s="99" t="str">
        <f>IFERROR(_xlfn.XLOOKUP($G178,通讯通路门店!$S$4:$S$993931,通讯通路门店!$C$4:$C$993931,0,0),"")</f>
        <v/>
      </c>
      <c r="D178" s="99" t="str">
        <f>IFERROR(_xlfn.XLOOKUP($G178,通讯通路门店!$S$4:$S$993931,通讯通路门店!$D$4:$D$993931,0,0),"")</f>
        <v/>
      </c>
      <c r="E178" s="83"/>
      <c r="F178" s="83"/>
      <c r="G178" s="101" t="e">
        <v>#N/A</v>
      </c>
      <c r="H178" s="102" t="str">
        <f>IFERROR(_xlfn.XLOOKUP($G178,通讯通路门店!$S$4:$S$993931,通讯通路门店!$R$4:$R$993931,0,0),"")</f>
        <v/>
      </c>
      <c r="I178" s="83"/>
      <c r="J178" s="83"/>
      <c r="K178" s="83"/>
      <c r="L178" s="83"/>
      <c r="M178" s="83"/>
      <c r="N178" s="83"/>
      <c r="O178" s="83"/>
      <c r="P178" s="83"/>
      <c r="Q178" s="83"/>
      <c r="R178" s="83"/>
      <c r="S178" s="83"/>
      <c r="T178" s="83"/>
      <c r="U178" s="99">
        <f>COUNTIF(通讯通路门店!$S:$S,$G178)</f>
        <v>0</v>
      </c>
      <c r="V178" s="99">
        <f>COUNTIFS(通讯通路门店!$S:$S,$G178,通讯通路门店!$J:$J,"综合卖场")</f>
        <v>0</v>
      </c>
      <c r="W178" s="99">
        <f>SUMIFS(通讯通路门店!$AJ:$AJ,通讯通路门店!$S:$S,通讯客户沙盘!$G178)</f>
        <v>0</v>
      </c>
      <c r="X178" s="99">
        <f t="shared" si="10"/>
        <v>0</v>
      </c>
      <c r="Y178" s="99">
        <f>COUNTIFS(通讯通路门店!$S:$S,$G178,通讯通路门店!$J:$J,"荣耀体验店")+COUNTIFS(通讯通路门店!$S:$S,$G178,通讯通路门店!$J:$J,"荣耀授权专卖店")</f>
        <v>0</v>
      </c>
      <c r="Z178" s="99">
        <f>COUNTIFS(通讯通路门店!$S:$S,$G178,通讯通路门店!$J:$J,"VIVO体验店")</f>
        <v>0</v>
      </c>
      <c r="AA178" s="99">
        <f>COUNTIFS(通讯通路门店!$S:$S,$G178,通讯通路门店!$J:$J,"OPPO体验店")</f>
        <v>0</v>
      </c>
      <c r="AB178" s="99">
        <f>COUNTIFS(通讯通路门店!$S:$S,$G178,通讯通路门店!$J:$J,"华为授权体验店")+COUNTIFS(通讯通路门店!$S:$S,$G178,通讯通路门店!$J:$J,"华为堡垒店")</f>
        <v>0</v>
      </c>
      <c r="AC178" s="99">
        <f>COUNTIFS(通讯通路门店!$S:$S,$G178,通讯通路门店!$J:$J,"小米体验店")</f>
        <v>0</v>
      </c>
      <c r="AD178" s="99">
        <f>COUNTIFS(通讯通路门店!$S:$S,$G178,通讯通路门店!$J:$J,"苹果体验店")</f>
        <v>0</v>
      </c>
      <c r="AE178" s="99">
        <f>COUNTIFS(通讯通路门店!$S:$S,$G178,通讯通路门店!$J:$J,"其他品牌专卖店")</f>
        <v>0</v>
      </c>
      <c r="AF178" s="99">
        <f>SUMIFS(通讯通路门店!$BI:$BI,通讯通路门店!$S:$S,$G178)</f>
        <v>0</v>
      </c>
      <c r="AG178" s="99">
        <f>SUMIFS(通讯通路门店!$BH:$BH,通讯通路门店!$S:$S,$G178)</f>
        <v>0</v>
      </c>
      <c r="AH178" s="99">
        <f t="shared" si="11"/>
        <v>0</v>
      </c>
      <c r="AI178" s="99">
        <f>SUMIFS(通讯通路门店!$BB:$BB,通讯通路门店!$S:$S,$G178)</f>
        <v>0</v>
      </c>
      <c r="AJ178" s="99">
        <f>SUMIFS(通讯通路门店!$BE:$BE,通讯通路门店!$S:$S,$G178)</f>
        <v>0</v>
      </c>
      <c r="AK178" s="99">
        <f>SUMIFS(通讯通路门店!$BG:$BG,通讯通路门店!$S:$S,$G178)</f>
        <v>0</v>
      </c>
      <c r="AL178" s="99">
        <f>SUMIFS(通讯通路门店!$BC:$BC,通讯通路门店!$S:$S,$G178)</f>
        <v>0</v>
      </c>
      <c r="AM178" s="99">
        <f>SUMIFS(通讯通路门店!$BD:$BD,通讯通路门店!$S:$S,$G178)</f>
        <v>0</v>
      </c>
      <c r="AN178" s="99">
        <f>SUMIFS(通讯通路门店!$BF:$BF,通讯通路门店!$S:$S,$G178)</f>
        <v>0</v>
      </c>
      <c r="AO178" s="99">
        <f t="shared" si="12"/>
        <v>0</v>
      </c>
      <c r="AP178" s="99">
        <f>SUMIFS(通讯通路门店!$K:$K,通讯通路门店!$S:$S,$G178)</f>
        <v>0</v>
      </c>
      <c r="AQ178" s="83"/>
      <c r="AR178" s="99">
        <f>SUMIFS(通讯通路门店!$T:$T,通讯通路门店!$S:$S,$G178)</f>
        <v>0</v>
      </c>
      <c r="AS178" s="99">
        <f>SUMIFS(通讯通路门店!$U:$U,通讯通路门店!$S:$S,$G178)</f>
        <v>0</v>
      </c>
      <c r="AT178" s="99">
        <f>SUMIFS(通讯通路门店!$V:$V,通讯通路门店!$S:$S,$G178)</f>
        <v>0</v>
      </c>
      <c r="AU178" s="99">
        <f>SUMIFS(通讯通路门店!$W:$W,通讯通路门店!$S:$S,$G178)</f>
        <v>0</v>
      </c>
      <c r="AV178" s="99">
        <f>SUMIFS(通讯通路门店!$Z:$Z,通讯通路门店!$S:$S,$G178)</f>
        <v>0</v>
      </c>
      <c r="AW178" s="99">
        <f>SUMIFS(通讯通路门店!$AB:$AB,通讯通路门店!$S:$S,$G178)</f>
        <v>0</v>
      </c>
      <c r="AX178" s="99">
        <f>SUMIFS(通讯通路门店!$X:$X,通讯通路门店!$S:$S,$G178)</f>
        <v>0</v>
      </c>
      <c r="AY178" s="99">
        <f>SUMIFS(通讯通路门店!$Y:$Y,通讯通路门店!$S:$S,$G178)</f>
        <v>0</v>
      </c>
      <c r="AZ178" s="99">
        <f>SUMIFS(通讯通路门店!$AA:$AA,通讯通路门店!$S:$S,$G178)</f>
        <v>0</v>
      </c>
      <c r="BA178" s="99">
        <f t="shared" si="13"/>
        <v>0</v>
      </c>
      <c r="BB178" s="99">
        <f t="shared" si="14"/>
        <v>0</v>
      </c>
      <c r="BC178" s="99">
        <f>SUMIFS(通讯通路门店!$W:$W,通讯通路门店!$S:$S,$G178,通讯通路门店!$J:$J,"荣耀体验店")+SUMIFS(通讯通路门店!$W:$W,通讯通路门店!$S:$S,$G178,通讯通路门店!$J:$J,"荣耀授权专卖店")</f>
        <v>0</v>
      </c>
      <c r="BD178" s="99">
        <f>SUMIFS(通讯通路门店!$Z:$Z,通讯通路门店!$S:$S,$G178,通讯通路门店!$J:$J,"VIVO体验店")</f>
        <v>0</v>
      </c>
      <c r="BE178" s="99">
        <f>SUMIFS(通讯通路门店!$AB:$AB,通讯通路门店!$S:$S,$G178,通讯通路门店!$J:$J,"OPPO体验店")</f>
        <v>0</v>
      </c>
      <c r="BF178" s="99">
        <f>SUMIFS(通讯通路门店!$X:$X,通讯通路门店!$S:$S,$G178,通讯通路门店!$J:$J,"华为授权体验店")+SUMIFS(通讯通路门店!$AA:$AA,通讯通路门店!$S:$S,$G178,通讯通路门店!$J:$J,"华为堡垒店")</f>
        <v>0</v>
      </c>
      <c r="BG178" s="99">
        <f>SUMIFS(通讯通路门店!$Y:$Y,通讯通路门店!$S:$S,$G178,通讯通路门店!$J:$J,"小米体验店")</f>
        <v>0</v>
      </c>
      <c r="BH178" s="99">
        <f>SUMIFS(通讯通路门店!$AA:$AA,通讯通路门店!$S:$S,$G178,通讯通路门店!$J:$J,"苹果体验店")</f>
        <v>0</v>
      </c>
      <c r="BI178" s="99">
        <f>SUMIFS(通讯通路门店!$K:$K,通讯通路门店!$S:$S,$G178,通讯通路门店!$J:$J,"其他品牌专卖店")</f>
        <v>0</v>
      </c>
      <c r="BJ178" s="99">
        <f>SUMIFS(通讯通路门店!$AC:$AC,通讯通路门店!$S:$S,$G178)</f>
        <v>0</v>
      </c>
      <c r="BK178" s="99">
        <f>SUMIFS(通讯通路门店!$AD:$AD,通讯通路门店!$S:$S,$G178)</f>
        <v>0</v>
      </c>
      <c r="BL178" s="99">
        <f>SUMIFS(通讯通路门店!$AE:$AE,通讯通路门店!$S:$S,$G178)</f>
        <v>0</v>
      </c>
      <c r="BM178" s="99">
        <f>SUMIFS(通讯通路门店!$AF:$AF,通讯通路门店!$S:$S,$G178)</f>
        <v>0</v>
      </c>
      <c r="BN178" s="99">
        <f>SUMIFS(通讯通路门店!$AG:$AG,通讯通路门店!$S:$S,$G178)</f>
        <v>0</v>
      </c>
      <c r="BO178" s="99">
        <f>SUMIFS(通讯通路门店!$AH:$AH,通讯通路门店!$S:$S,$G178)</f>
        <v>0</v>
      </c>
      <c r="BP178" s="99">
        <f>SUMIFS(通讯通路门店!$AI:$AI,通讯通路门店!$S:$S,$G178)</f>
        <v>0</v>
      </c>
      <c r="BQ178" s="83"/>
    </row>
    <row r="179" spans="1:69">
      <c r="A179" s="99" t="str">
        <f>IFERROR(_xlfn.XLOOKUP($G179,通讯通路门店!$S$4:$S$993931,通讯通路门店!$A$4:$A$993931,0,0),"")</f>
        <v/>
      </c>
      <c r="B179" s="99" t="str">
        <f>IFERROR(_xlfn.XLOOKUP($G179,通讯通路门店!$S$4:$S$993931,通讯通路门店!$B$4:$B$993931,0,0),"")</f>
        <v/>
      </c>
      <c r="C179" s="99" t="str">
        <f>IFERROR(_xlfn.XLOOKUP($G179,通讯通路门店!$S$4:$S$993931,通讯通路门店!$C$4:$C$993931,0,0),"")</f>
        <v/>
      </c>
      <c r="D179" s="99" t="str">
        <f>IFERROR(_xlfn.XLOOKUP($G179,通讯通路门店!$S$4:$S$993931,通讯通路门店!$D$4:$D$993931,0,0),"")</f>
        <v/>
      </c>
      <c r="E179" s="83"/>
      <c r="F179" s="83"/>
      <c r="G179" s="101" t="e">
        <v>#N/A</v>
      </c>
      <c r="H179" s="102" t="str">
        <f>IFERROR(_xlfn.XLOOKUP($G179,通讯通路门店!$S$4:$S$993931,通讯通路门店!$R$4:$R$993931,0,0),"")</f>
        <v/>
      </c>
      <c r="I179" s="83"/>
      <c r="J179" s="83"/>
      <c r="K179" s="83"/>
      <c r="L179" s="83"/>
      <c r="M179" s="83"/>
      <c r="N179" s="83"/>
      <c r="O179" s="83"/>
      <c r="P179" s="83"/>
      <c r="Q179" s="83"/>
      <c r="R179" s="83"/>
      <c r="S179" s="83"/>
      <c r="T179" s="83"/>
      <c r="U179" s="99">
        <f>COUNTIF(通讯通路门店!$S:$S,$G179)</f>
        <v>0</v>
      </c>
      <c r="V179" s="99">
        <f>COUNTIFS(通讯通路门店!$S:$S,$G179,通讯通路门店!$J:$J,"综合卖场")</f>
        <v>0</v>
      </c>
      <c r="W179" s="99">
        <f>SUMIFS(通讯通路门店!$AJ:$AJ,通讯通路门店!$S:$S,通讯客户沙盘!$G179)</f>
        <v>0</v>
      </c>
      <c r="X179" s="99">
        <f t="shared" si="10"/>
        <v>0</v>
      </c>
      <c r="Y179" s="99">
        <f>COUNTIFS(通讯通路门店!$S:$S,$G179,通讯通路门店!$J:$J,"荣耀体验店")+COUNTIFS(通讯通路门店!$S:$S,$G179,通讯通路门店!$J:$J,"荣耀授权专卖店")</f>
        <v>0</v>
      </c>
      <c r="Z179" s="99">
        <f>COUNTIFS(通讯通路门店!$S:$S,$G179,通讯通路门店!$J:$J,"VIVO体验店")</f>
        <v>0</v>
      </c>
      <c r="AA179" s="99">
        <f>COUNTIFS(通讯通路门店!$S:$S,$G179,通讯通路门店!$J:$J,"OPPO体验店")</f>
        <v>0</v>
      </c>
      <c r="AB179" s="99">
        <f>COUNTIFS(通讯通路门店!$S:$S,$G179,通讯通路门店!$J:$J,"华为授权体验店")+COUNTIFS(通讯通路门店!$S:$S,$G179,通讯通路门店!$J:$J,"华为堡垒店")</f>
        <v>0</v>
      </c>
      <c r="AC179" s="99">
        <f>COUNTIFS(通讯通路门店!$S:$S,$G179,通讯通路门店!$J:$J,"小米体验店")</f>
        <v>0</v>
      </c>
      <c r="AD179" s="99">
        <f>COUNTIFS(通讯通路门店!$S:$S,$G179,通讯通路门店!$J:$J,"苹果体验店")</f>
        <v>0</v>
      </c>
      <c r="AE179" s="99">
        <f>COUNTIFS(通讯通路门店!$S:$S,$G179,通讯通路门店!$J:$J,"其他品牌专卖店")</f>
        <v>0</v>
      </c>
      <c r="AF179" s="99">
        <f>SUMIFS(通讯通路门店!$BI:$BI,通讯通路门店!$S:$S,$G179)</f>
        <v>0</v>
      </c>
      <c r="AG179" s="99">
        <f>SUMIFS(通讯通路门店!$BH:$BH,通讯通路门店!$S:$S,$G179)</f>
        <v>0</v>
      </c>
      <c r="AH179" s="99">
        <f t="shared" si="11"/>
        <v>0</v>
      </c>
      <c r="AI179" s="99">
        <f>SUMIFS(通讯通路门店!$BB:$BB,通讯通路门店!$S:$S,$G179)</f>
        <v>0</v>
      </c>
      <c r="AJ179" s="99">
        <f>SUMIFS(通讯通路门店!$BE:$BE,通讯通路门店!$S:$S,$G179)</f>
        <v>0</v>
      </c>
      <c r="AK179" s="99">
        <f>SUMIFS(通讯通路门店!$BG:$BG,通讯通路门店!$S:$S,$G179)</f>
        <v>0</v>
      </c>
      <c r="AL179" s="99">
        <f>SUMIFS(通讯通路门店!$BC:$BC,通讯通路门店!$S:$S,$G179)</f>
        <v>0</v>
      </c>
      <c r="AM179" s="99">
        <f>SUMIFS(通讯通路门店!$BD:$BD,通讯通路门店!$S:$S,$G179)</f>
        <v>0</v>
      </c>
      <c r="AN179" s="99">
        <f>SUMIFS(通讯通路门店!$BF:$BF,通讯通路门店!$S:$S,$G179)</f>
        <v>0</v>
      </c>
      <c r="AO179" s="99">
        <f t="shared" si="12"/>
        <v>0</v>
      </c>
      <c r="AP179" s="99">
        <f>SUMIFS(通讯通路门店!$K:$K,通讯通路门店!$S:$S,$G179)</f>
        <v>0</v>
      </c>
      <c r="AQ179" s="83"/>
      <c r="AR179" s="99">
        <f>SUMIFS(通讯通路门店!$T:$T,通讯通路门店!$S:$S,$G179)</f>
        <v>0</v>
      </c>
      <c r="AS179" s="99">
        <f>SUMIFS(通讯通路门店!$U:$U,通讯通路门店!$S:$S,$G179)</f>
        <v>0</v>
      </c>
      <c r="AT179" s="99">
        <f>SUMIFS(通讯通路门店!$V:$V,通讯通路门店!$S:$S,$G179)</f>
        <v>0</v>
      </c>
      <c r="AU179" s="99">
        <f>SUMIFS(通讯通路门店!$W:$W,通讯通路门店!$S:$S,$G179)</f>
        <v>0</v>
      </c>
      <c r="AV179" s="99">
        <f>SUMIFS(通讯通路门店!$Z:$Z,通讯通路门店!$S:$S,$G179)</f>
        <v>0</v>
      </c>
      <c r="AW179" s="99">
        <f>SUMIFS(通讯通路门店!$AB:$AB,通讯通路门店!$S:$S,$G179)</f>
        <v>0</v>
      </c>
      <c r="AX179" s="99">
        <f>SUMIFS(通讯通路门店!$X:$X,通讯通路门店!$S:$S,$G179)</f>
        <v>0</v>
      </c>
      <c r="AY179" s="99">
        <f>SUMIFS(通讯通路门店!$Y:$Y,通讯通路门店!$S:$S,$G179)</f>
        <v>0</v>
      </c>
      <c r="AZ179" s="99">
        <f>SUMIFS(通讯通路门店!$AA:$AA,通讯通路门店!$S:$S,$G179)</f>
        <v>0</v>
      </c>
      <c r="BA179" s="99">
        <f t="shared" si="13"/>
        <v>0</v>
      </c>
      <c r="BB179" s="99">
        <f t="shared" si="14"/>
        <v>0</v>
      </c>
      <c r="BC179" s="99">
        <f>SUMIFS(通讯通路门店!$W:$W,通讯通路门店!$S:$S,$G179,通讯通路门店!$J:$J,"荣耀体验店")+SUMIFS(通讯通路门店!$W:$W,通讯通路门店!$S:$S,$G179,通讯通路门店!$J:$J,"荣耀授权专卖店")</f>
        <v>0</v>
      </c>
      <c r="BD179" s="99">
        <f>SUMIFS(通讯通路门店!$Z:$Z,通讯通路门店!$S:$S,$G179,通讯通路门店!$J:$J,"VIVO体验店")</f>
        <v>0</v>
      </c>
      <c r="BE179" s="99">
        <f>SUMIFS(通讯通路门店!$AB:$AB,通讯通路门店!$S:$S,$G179,通讯通路门店!$J:$J,"OPPO体验店")</f>
        <v>0</v>
      </c>
      <c r="BF179" s="99">
        <f>SUMIFS(通讯通路门店!$X:$X,通讯通路门店!$S:$S,$G179,通讯通路门店!$J:$J,"华为授权体验店")+SUMIFS(通讯通路门店!$AA:$AA,通讯通路门店!$S:$S,$G179,通讯通路门店!$J:$J,"华为堡垒店")</f>
        <v>0</v>
      </c>
      <c r="BG179" s="99">
        <f>SUMIFS(通讯通路门店!$Y:$Y,通讯通路门店!$S:$S,$G179,通讯通路门店!$J:$J,"小米体验店")</f>
        <v>0</v>
      </c>
      <c r="BH179" s="99">
        <f>SUMIFS(通讯通路门店!$AA:$AA,通讯通路门店!$S:$S,$G179,通讯通路门店!$J:$J,"苹果体验店")</f>
        <v>0</v>
      </c>
      <c r="BI179" s="99">
        <f>SUMIFS(通讯通路门店!$K:$K,通讯通路门店!$S:$S,$G179,通讯通路门店!$J:$J,"其他品牌专卖店")</f>
        <v>0</v>
      </c>
      <c r="BJ179" s="99">
        <f>SUMIFS(通讯通路门店!$AC:$AC,通讯通路门店!$S:$S,$G179)</f>
        <v>0</v>
      </c>
      <c r="BK179" s="99">
        <f>SUMIFS(通讯通路门店!$AD:$AD,通讯通路门店!$S:$S,$G179)</f>
        <v>0</v>
      </c>
      <c r="BL179" s="99">
        <f>SUMIFS(通讯通路门店!$AE:$AE,通讯通路门店!$S:$S,$G179)</f>
        <v>0</v>
      </c>
      <c r="BM179" s="99">
        <f>SUMIFS(通讯通路门店!$AF:$AF,通讯通路门店!$S:$S,$G179)</f>
        <v>0</v>
      </c>
      <c r="BN179" s="99">
        <f>SUMIFS(通讯通路门店!$AG:$AG,通讯通路门店!$S:$S,$G179)</f>
        <v>0</v>
      </c>
      <c r="BO179" s="99">
        <f>SUMIFS(通讯通路门店!$AH:$AH,通讯通路门店!$S:$S,$G179)</f>
        <v>0</v>
      </c>
      <c r="BP179" s="99">
        <f>SUMIFS(通讯通路门店!$AI:$AI,通讯通路门店!$S:$S,$G179)</f>
        <v>0</v>
      </c>
      <c r="BQ179" s="83"/>
    </row>
    <row r="180" spans="1:69">
      <c r="A180" s="99" t="str">
        <f>IFERROR(_xlfn.XLOOKUP($G180,通讯通路门店!$S$4:$S$993931,通讯通路门店!$A$4:$A$993931,0,0),"")</f>
        <v/>
      </c>
      <c r="B180" s="99" t="str">
        <f>IFERROR(_xlfn.XLOOKUP($G180,通讯通路门店!$S$4:$S$993931,通讯通路门店!$B$4:$B$993931,0,0),"")</f>
        <v/>
      </c>
      <c r="C180" s="99" t="str">
        <f>IFERROR(_xlfn.XLOOKUP($G180,通讯通路门店!$S$4:$S$993931,通讯通路门店!$C$4:$C$993931,0,0),"")</f>
        <v/>
      </c>
      <c r="D180" s="99" t="str">
        <f>IFERROR(_xlfn.XLOOKUP($G180,通讯通路门店!$S$4:$S$993931,通讯通路门店!$D$4:$D$993931,0,0),"")</f>
        <v/>
      </c>
      <c r="E180" s="83"/>
      <c r="F180" s="83"/>
      <c r="G180" s="101" t="e">
        <v>#N/A</v>
      </c>
      <c r="H180" s="102" t="str">
        <f>IFERROR(_xlfn.XLOOKUP($G180,通讯通路门店!$S$4:$S$993931,通讯通路门店!$R$4:$R$993931,0,0),"")</f>
        <v/>
      </c>
      <c r="I180" s="83"/>
      <c r="J180" s="83"/>
      <c r="K180" s="83"/>
      <c r="L180" s="83"/>
      <c r="M180" s="83"/>
      <c r="N180" s="83"/>
      <c r="O180" s="83"/>
      <c r="P180" s="83"/>
      <c r="Q180" s="83"/>
      <c r="R180" s="83"/>
      <c r="S180" s="83"/>
      <c r="T180" s="83"/>
      <c r="U180" s="99">
        <f>COUNTIF(通讯通路门店!$S:$S,$G180)</f>
        <v>0</v>
      </c>
      <c r="V180" s="99">
        <f>COUNTIFS(通讯通路门店!$S:$S,$G180,通讯通路门店!$J:$J,"综合卖场")</f>
        <v>0</v>
      </c>
      <c r="W180" s="99">
        <f>SUMIFS(通讯通路门店!$AJ:$AJ,通讯通路门店!$S:$S,通讯客户沙盘!$G180)</f>
        <v>0</v>
      </c>
      <c r="X180" s="99">
        <f t="shared" si="10"/>
        <v>0</v>
      </c>
      <c r="Y180" s="99">
        <f>COUNTIFS(通讯通路门店!$S:$S,$G180,通讯通路门店!$J:$J,"荣耀体验店")+COUNTIFS(通讯通路门店!$S:$S,$G180,通讯通路门店!$J:$J,"荣耀授权专卖店")</f>
        <v>0</v>
      </c>
      <c r="Z180" s="99">
        <f>COUNTIFS(通讯通路门店!$S:$S,$G180,通讯通路门店!$J:$J,"VIVO体验店")</f>
        <v>0</v>
      </c>
      <c r="AA180" s="99">
        <f>COUNTIFS(通讯通路门店!$S:$S,$G180,通讯通路门店!$J:$J,"OPPO体验店")</f>
        <v>0</v>
      </c>
      <c r="AB180" s="99">
        <f>COUNTIFS(通讯通路门店!$S:$S,$G180,通讯通路门店!$J:$J,"华为授权体验店")+COUNTIFS(通讯通路门店!$S:$S,$G180,通讯通路门店!$J:$J,"华为堡垒店")</f>
        <v>0</v>
      </c>
      <c r="AC180" s="99">
        <f>COUNTIFS(通讯通路门店!$S:$S,$G180,通讯通路门店!$J:$J,"小米体验店")</f>
        <v>0</v>
      </c>
      <c r="AD180" s="99">
        <f>COUNTIFS(通讯通路门店!$S:$S,$G180,通讯通路门店!$J:$J,"苹果体验店")</f>
        <v>0</v>
      </c>
      <c r="AE180" s="99">
        <f>COUNTIFS(通讯通路门店!$S:$S,$G180,通讯通路门店!$J:$J,"其他品牌专卖店")</f>
        <v>0</v>
      </c>
      <c r="AF180" s="99">
        <f>SUMIFS(通讯通路门店!$BI:$BI,通讯通路门店!$S:$S,$G180)</f>
        <v>0</v>
      </c>
      <c r="AG180" s="99">
        <f>SUMIFS(通讯通路门店!$BH:$BH,通讯通路门店!$S:$S,$G180)</f>
        <v>0</v>
      </c>
      <c r="AH180" s="99">
        <f t="shared" si="11"/>
        <v>0</v>
      </c>
      <c r="AI180" s="99">
        <f>SUMIFS(通讯通路门店!$BB:$BB,通讯通路门店!$S:$S,$G180)</f>
        <v>0</v>
      </c>
      <c r="AJ180" s="99">
        <f>SUMIFS(通讯通路门店!$BE:$BE,通讯通路门店!$S:$S,$G180)</f>
        <v>0</v>
      </c>
      <c r="AK180" s="99">
        <f>SUMIFS(通讯通路门店!$BG:$BG,通讯通路门店!$S:$S,$G180)</f>
        <v>0</v>
      </c>
      <c r="AL180" s="99">
        <f>SUMIFS(通讯通路门店!$BC:$BC,通讯通路门店!$S:$S,$G180)</f>
        <v>0</v>
      </c>
      <c r="AM180" s="99">
        <f>SUMIFS(通讯通路门店!$BD:$BD,通讯通路门店!$S:$S,$G180)</f>
        <v>0</v>
      </c>
      <c r="AN180" s="99">
        <f>SUMIFS(通讯通路门店!$BF:$BF,通讯通路门店!$S:$S,$G180)</f>
        <v>0</v>
      </c>
      <c r="AO180" s="99">
        <f t="shared" si="12"/>
        <v>0</v>
      </c>
      <c r="AP180" s="99">
        <f>SUMIFS(通讯通路门店!$K:$K,通讯通路门店!$S:$S,$G180)</f>
        <v>0</v>
      </c>
      <c r="AQ180" s="83"/>
      <c r="AR180" s="99">
        <f>SUMIFS(通讯通路门店!$T:$T,通讯通路门店!$S:$S,$G180)</f>
        <v>0</v>
      </c>
      <c r="AS180" s="99">
        <f>SUMIFS(通讯通路门店!$U:$U,通讯通路门店!$S:$S,$G180)</f>
        <v>0</v>
      </c>
      <c r="AT180" s="99">
        <f>SUMIFS(通讯通路门店!$V:$V,通讯通路门店!$S:$S,$G180)</f>
        <v>0</v>
      </c>
      <c r="AU180" s="99">
        <f>SUMIFS(通讯通路门店!$W:$W,通讯通路门店!$S:$S,$G180)</f>
        <v>0</v>
      </c>
      <c r="AV180" s="99">
        <f>SUMIFS(通讯通路门店!$Z:$Z,通讯通路门店!$S:$S,$G180)</f>
        <v>0</v>
      </c>
      <c r="AW180" s="99">
        <f>SUMIFS(通讯通路门店!$AB:$AB,通讯通路门店!$S:$S,$G180)</f>
        <v>0</v>
      </c>
      <c r="AX180" s="99">
        <f>SUMIFS(通讯通路门店!$X:$X,通讯通路门店!$S:$S,$G180)</f>
        <v>0</v>
      </c>
      <c r="AY180" s="99">
        <f>SUMIFS(通讯通路门店!$Y:$Y,通讯通路门店!$S:$S,$G180)</f>
        <v>0</v>
      </c>
      <c r="AZ180" s="99">
        <f>SUMIFS(通讯通路门店!$AA:$AA,通讯通路门店!$S:$S,$G180)</f>
        <v>0</v>
      </c>
      <c r="BA180" s="99">
        <f t="shared" si="13"/>
        <v>0</v>
      </c>
      <c r="BB180" s="99">
        <f t="shared" si="14"/>
        <v>0</v>
      </c>
      <c r="BC180" s="99">
        <f>SUMIFS(通讯通路门店!$W:$W,通讯通路门店!$S:$S,$G180,通讯通路门店!$J:$J,"荣耀体验店")+SUMIFS(通讯通路门店!$W:$W,通讯通路门店!$S:$S,$G180,通讯通路门店!$J:$J,"荣耀授权专卖店")</f>
        <v>0</v>
      </c>
      <c r="BD180" s="99">
        <f>SUMIFS(通讯通路门店!$Z:$Z,通讯通路门店!$S:$S,$G180,通讯通路门店!$J:$J,"VIVO体验店")</f>
        <v>0</v>
      </c>
      <c r="BE180" s="99">
        <f>SUMIFS(通讯通路门店!$AB:$AB,通讯通路门店!$S:$S,$G180,通讯通路门店!$J:$J,"OPPO体验店")</f>
        <v>0</v>
      </c>
      <c r="BF180" s="99">
        <f>SUMIFS(通讯通路门店!$X:$X,通讯通路门店!$S:$S,$G180,通讯通路门店!$J:$J,"华为授权体验店")+SUMIFS(通讯通路门店!$AA:$AA,通讯通路门店!$S:$S,$G180,通讯通路门店!$J:$J,"华为堡垒店")</f>
        <v>0</v>
      </c>
      <c r="BG180" s="99">
        <f>SUMIFS(通讯通路门店!$Y:$Y,通讯通路门店!$S:$S,$G180,通讯通路门店!$J:$J,"小米体验店")</f>
        <v>0</v>
      </c>
      <c r="BH180" s="99">
        <f>SUMIFS(通讯通路门店!$AA:$AA,通讯通路门店!$S:$S,$G180,通讯通路门店!$J:$J,"苹果体验店")</f>
        <v>0</v>
      </c>
      <c r="BI180" s="99">
        <f>SUMIFS(通讯通路门店!$K:$K,通讯通路门店!$S:$S,$G180,通讯通路门店!$J:$J,"其他品牌专卖店")</f>
        <v>0</v>
      </c>
      <c r="BJ180" s="99">
        <f>SUMIFS(通讯通路门店!$AC:$AC,通讯通路门店!$S:$S,$G180)</f>
        <v>0</v>
      </c>
      <c r="BK180" s="99">
        <f>SUMIFS(通讯通路门店!$AD:$AD,通讯通路门店!$S:$S,$G180)</f>
        <v>0</v>
      </c>
      <c r="BL180" s="99">
        <f>SUMIFS(通讯通路门店!$AE:$AE,通讯通路门店!$S:$S,$G180)</f>
        <v>0</v>
      </c>
      <c r="BM180" s="99">
        <f>SUMIFS(通讯通路门店!$AF:$AF,通讯通路门店!$S:$S,$G180)</f>
        <v>0</v>
      </c>
      <c r="BN180" s="99">
        <f>SUMIFS(通讯通路门店!$AG:$AG,通讯通路门店!$S:$S,$G180)</f>
        <v>0</v>
      </c>
      <c r="BO180" s="99">
        <f>SUMIFS(通讯通路门店!$AH:$AH,通讯通路门店!$S:$S,$G180)</f>
        <v>0</v>
      </c>
      <c r="BP180" s="99">
        <f>SUMIFS(通讯通路门店!$AI:$AI,通讯通路门店!$S:$S,$G180)</f>
        <v>0</v>
      </c>
      <c r="BQ180" s="83"/>
    </row>
    <row r="181" spans="1:69">
      <c r="A181" s="99" t="str">
        <f>IFERROR(_xlfn.XLOOKUP($G181,通讯通路门店!$S$4:$S$993931,通讯通路门店!$A$4:$A$993931,0,0),"")</f>
        <v/>
      </c>
      <c r="B181" s="99" t="str">
        <f>IFERROR(_xlfn.XLOOKUP($G181,通讯通路门店!$S$4:$S$993931,通讯通路门店!$B$4:$B$993931,0,0),"")</f>
        <v/>
      </c>
      <c r="C181" s="99" t="str">
        <f>IFERROR(_xlfn.XLOOKUP($G181,通讯通路门店!$S$4:$S$993931,通讯通路门店!$C$4:$C$993931,0,0),"")</f>
        <v/>
      </c>
      <c r="D181" s="99" t="str">
        <f>IFERROR(_xlfn.XLOOKUP($G181,通讯通路门店!$S$4:$S$993931,通讯通路门店!$D$4:$D$993931,0,0),"")</f>
        <v/>
      </c>
      <c r="E181" s="83"/>
      <c r="F181" s="83"/>
      <c r="G181" s="101" t="e">
        <v>#N/A</v>
      </c>
      <c r="H181" s="102" t="str">
        <f>IFERROR(_xlfn.XLOOKUP($G181,通讯通路门店!$S$4:$S$993931,通讯通路门店!$R$4:$R$993931,0,0),"")</f>
        <v/>
      </c>
      <c r="I181" s="83"/>
      <c r="J181" s="83"/>
      <c r="K181" s="83"/>
      <c r="L181" s="83"/>
      <c r="M181" s="83"/>
      <c r="N181" s="83"/>
      <c r="O181" s="83"/>
      <c r="P181" s="83"/>
      <c r="Q181" s="83"/>
      <c r="R181" s="83"/>
      <c r="S181" s="83"/>
      <c r="T181" s="83"/>
      <c r="U181" s="99">
        <f>COUNTIF(通讯通路门店!$S:$S,$G181)</f>
        <v>0</v>
      </c>
      <c r="V181" s="99">
        <f>COUNTIFS(通讯通路门店!$S:$S,$G181,通讯通路门店!$J:$J,"综合卖场")</f>
        <v>0</v>
      </c>
      <c r="W181" s="99">
        <f>SUMIFS(通讯通路门店!$AJ:$AJ,通讯通路门店!$S:$S,通讯客户沙盘!$G181)</f>
        <v>0</v>
      </c>
      <c r="X181" s="99">
        <f t="shared" si="10"/>
        <v>0</v>
      </c>
      <c r="Y181" s="99">
        <f>COUNTIFS(通讯通路门店!$S:$S,$G181,通讯通路门店!$J:$J,"荣耀体验店")+COUNTIFS(通讯通路门店!$S:$S,$G181,通讯通路门店!$J:$J,"荣耀授权专卖店")</f>
        <v>0</v>
      </c>
      <c r="Z181" s="99">
        <f>COUNTIFS(通讯通路门店!$S:$S,$G181,通讯通路门店!$J:$J,"VIVO体验店")</f>
        <v>0</v>
      </c>
      <c r="AA181" s="99">
        <f>COUNTIFS(通讯通路门店!$S:$S,$G181,通讯通路门店!$J:$J,"OPPO体验店")</f>
        <v>0</v>
      </c>
      <c r="AB181" s="99">
        <f>COUNTIFS(通讯通路门店!$S:$S,$G181,通讯通路门店!$J:$J,"华为授权体验店")+COUNTIFS(通讯通路门店!$S:$S,$G181,通讯通路门店!$J:$J,"华为堡垒店")</f>
        <v>0</v>
      </c>
      <c r="AC181" s="99">
        <f>COUNTIFS(通讯通路门店!$S:$S,$G181,通讯通路门店!$J:$J,"小米体验店")</f>
        <v>0</v>
      </c>
      <c r="AD181" s="99">
        <f>COUNTIFS(通讯通路门店!$S:$S,$G181,通讯通路门店!$J:$J,"苹果体验店")</f>
        <v>0</v>
      </c>
      <c r="AE181" s="99">
        <f>COUNTIFS(通讯通路门店!$S:$S,$G181,通讯通路门店!$J:$J,"其他品牌专卖店")</f>
        <v>0</v>
      </c>
      <c r="AF181" s="99">
        <f>SUMIFS(通讯通路门店!$BI:$BI,通讯通路门店!$S:$S,$G181)</f>
        <v>0</v>
      </c>
      <c r="AG181" s="99">
        <f>SUMIFS(通讯通路门店!$BH:$BH,通讯通路门店!$S:$S,$G181)</f>
        <v>0</v>
      </c>
      <c r="AH181" s="99">
        <f t="shared" si="11"/>
        <v>0</v>
      </c>
      <c r="AI181" s="99">
        <f>SUMIFS(通讯通路门店!$BB:$BB,通讯通路门店!$S:$S,$G181)</f>
        <v>0</v>
      </c>
      <c r="AJ181" s="99">
        <f>SUMIFS(通讯通路门店!$BE:$BE,通讯通路门店!$S:$S,$G181)</f>
        <v>0</v>
      </c>
      <c r="AK181" s="99">
        <f>SUMIFS(通讯通路门店!$BG:$BG,通讯通路门店!$S:$S,$G181)</f>
        <v>0</v>
      </c>
      <c r="AL181" s="99">
        <f>SUMIFS(通讯通路门店!$BC:$BC,通讯通路门店!$S:$S,$G181)</f>
        <v>0</v>
      </c>
      <c r="AM181" s="99">
        <f>SUMIFS(通讯通路门店!$BD:$BD,通讯通路门店!$S:$S,$G181)</f>
        <v>0</v>
      </c>
      <c r="AN181" s="99">
        <f>SUMIFS(通讯通路门店!$BF:$BF,通讯通路门店!$S:$S,$G181)</f>
        <v>0</v>
      </c>
      <c r="AO181" s="99">
        <f t="shared" si="12"/>
        <v>0</v>
      </c>
      <c r="AP181" s="99">
        <f>SUMIFS(通讯通路门店!$K:$K,通讯通路门店!$S:$S,$G181)</f>
        <v>0</v>
      </c>
      <c r="AQ181" s="83"/>
      <c r="AR181" s="99">
        <f>SUMIFS(通讯通路门店!$T:$T,通讯通路门店!$S:$S,$G181)</f>
        <v>0</v>
      </c>
      <c r="AS181" s="99">
        <f>SUMIFS(通讯通路门店!$U:$U,通讯通路门店!$S:$S,$G181)</f>
        <v>0</v>
      </c>
      <c r="AT181" s="99">
        <f>SUMIFS(通讯通路门店!$V:$V,通讯通路门店!$S:$S,$G181)</f>
        <v>0</v>
      </c>
      <c r="AU181" s="99">
        <f>SUMIFS(通讯通路门店!$W:$W,通讯通路门店!$S:$S,$G181)</f>
        <v>0</v>
      </c>
      <c r="AV181" s="99">
        <f>SUMIFS(通讯通路门店!$Z:$Z,通讯通路门店!$S:$S,$G181)</f>
        <v>0</v>
      </c>
      <c r="AW181" s="99">
        <f>SUMIFS(通讯通路门店!$AB:$AB,通讯通路门店!$S:$S,$G181)</f>
        <v>0</v>
      </c>
      <c r="AX181" s="99">
        <f>SUMIFS(通讯通路门店!$X:$X,通讯通路门店!$S:$S,$G181)</f>
        <v>0</v>
      </c>
      <c r="AY181" s="99">
        <f>SUMIFS(通讯通路门店!$Y:$Y,通讯通路门店!$S:$S,$G181)</f>
        <v>0</v>
      </c>
      <c r="AZ181" s="99">
        <f>SUMIFS(通讯通路门店!$AA:$AA,通讯通路门店!$S:$S,$G181)</f>
        <v>0</v>
      </c>
      <c r="BA181" s="99">
        <f t="shared" si="13"/>
        <v>0</v>
      </c>
      <c r="BB181" s="99">
        <f t="shared" si="14"/>
        <v>0</v>
      </c>
      <c r="BC181" s="99">
        <f>SUMIFS(通讯通路门店!$W:$W,通讯通路门店!$S:$S,$G181,通讯通路门店!$J:$J,"荣耀体验店")+SUMIFS(通讯通路门店!$W:$W,通讯通路门店!$S:$S,$G181,通讯通路门店!$J:$J,"荣耀授权专卖店")</f>
        <v>0</v>
      </c>
      <c r="BD181" s="99">
        <f>SUMIFS(通讯通路门店!$Z:$Z,通讯通路门店!$S:$S,$G181,通讯通路门店!$J:$J,"VIVO体验店")</f>
        <v>0</v>
      </c>
      <c r="BE181" s="99">
        <f>SUMIFS(通讯通路门店!$AB:$AB,通讯通路门店!$S:$S,$G181,通讯通路门店!$J:$J,"OPPO体验店")</f>
        <v>0</v>
      </c>
      <c r="BF181" s="99">
        <f>SUMIFS(通讯通路门店!$X:$X,通讯通路门店!$S:$S,$G181,通讯通路门店!$J:$J,"华为授权体验店")+SUMIFS(通讯通路门店!$AA:$AA,通讯通路门店!$S:$S,$G181,通讯通路门店!$J:$J,"华为堡垒店")</f>
        <v>0</v>
      </c>
      <c r="BG181" s="99">
        <f>SUMIFS(通讯通路门店!$Y:$Y,通讯通路门店!$S:$S,$G181,通讯通路门店!$J:$J,"小米体验店")</f>
        <v>0</v>
      </c>
      <c r="BH181" s="99">
        <f>SUMIFS(通讯通路门店!$AA:$AA,通讯通路门店!$S:$S,$G181,通讯通路门店!$J:$J,"苹果体验店")</f>
        <v>0</v>
      </c>
      <c r="BI181" s="99">
        <f>SUMIFS(通讯通路门店!$K:$K,通讯通路门店!$S:$S,$G181,通讯通路门店!$J:$J,"其他品牌专卖店")</f>
        <v>0</v>
      </c>
      <c r="BJ181" s="99">
        <f>SUMIFS(通讯通路门店!$AC:$AC,通讯通路门店!$S:$S,$G181)</f>
        <v>0</v>
      </c>
      <c r="BK181" s="99">
        <f>SUMIFS(通讯通路门店!$AD:$AD,通讯通路门店!$S:$S,$G181)</f>
        <v>0</v>
      </c>
      <c r="BL181" s="99">
        <f>SUMIFS(通讯通路门店!$AE:$AE,通讯通路门店!$S:$S,$G181)</f>
        <v>0</v>
      </c>
      <c r="BM181" s="99">
        <f>SUMIFS(通讯通路门店!$AF:$AF,通讯通路门店!$S:$S,$G181)</f>
        <v>0</v>
      </c>
      <c r="BN181" s="99">
        <f>SUMIFS(通讯通路门店!$AG:$AG,通讯通路门店!$S:$S,$G181)</f>
        <v>0</v>
      </c>
      <c r="BO181" s="99">
        <f>SUMIFS(通讯通路门店!$AH:$AH,通讯通路门店!$S:$S,$G181)</f>
        <v>0</v>
      </c>
      <c r="BP181" s="99">
        <f>SUMIFS(通讯通路门店!$AI:$AI,通讯通路门店!$S:$S,$G181)</f>
        <v>0</v>
      </c>
      <c r="BQ181" s="83"/>
    </row>
    <row r="182" spans="1:69">
      <c r="A182" s="99" t="str">
        <f>IFERROR(_xlfn.XLOOKUP($G182,通讯通路门店!$S$4:$S$993931,通讯通路门店!$A$4:$A$993931,0,0),"")</f>
        <v/>
      </c>
      <c r="B182" s="99" t="str">
        <f>IFERROR(_xlfn.XLOOKUP($G182,通讯通路门店!$S$4:$S$993931,通讯通路门店!$B$4:$B$993931,0,0),"")</f>
        <v/>
      </c>
      <c r="C182" s="99" t="str">
        <f>IFERROR(_xlfn.XLOOKUP($G182,通讯通路门店!$S$4:$S$993931,通讯通路门店!$C$4:$C$993931,0,0),"")</f>
        <v/>
      </c>
      <c r="D182" s="99" t="str">
        <f>IFERROR(_xlfn.XLOOKUP($G182,通讯通路门店!$S$4:$S$993931,通讯通路门店!$D$4:$D$993931,0,0),"")</f>
        <v/>
      </c>
      <c r="E182" s="83"/>
      <c r="F182" s="83"/>
      <c r="G182" s="101" t="e">
        <v>#N/A</v>
      </c>
      <c r="H182" s="102" t="str">
        <f>IFERROR(_xlfn.XLOOKUP($G182,通讯通路门店!$S$4:$S$993931,通讯通路门店!$R$4:$R$993931,0,0),"")</f>
        <v/>
      </c>
      <c r="I182" s="83"/>
      <c r="J182" s="83"/>
      <c r="K182" s="83"/>
      <c r="L182" s="83"/>
      <c r="M182" s="83"/>
      <c r="N182" s="83"/>
      <c r="O182" s="83"/>
      <c r="P182" s="83"/>
      <c r="Q182" s="83"/>
      <c r="R182" s="83"/>
      <c r="S182" s="83"/>
      <c r="T182" s="83"/>
      <c r="U182" s="99">
        <f>COUNTIF(通讯通路门店!$S:$S,$G182)</f>
        <v>0</v>
      </c>
      <c r="V182" s="99">
        <f>COUNTIFS(通讯通路门店!$S:$S,$G182,通讯通路门店!$J:$J,"综合卖场")</f>
        <v>0</v>
      </c>
      <c r="W182" s="99">
        <f>SUMIFS(通讯通路门店!$AJ:$AJ,通讯通路门店!$S:$S,通讯客户沙盘!$G182)</f>
        <v>0</v>
      </c>
      <c r="X182" s="99">
        <f t="shared" si="10"/>
        <v>0</v>
      </c>
      <c r="Y182" s="99">
        <f>COUNTIFS(通讯通路门店!$S:$S,$G182,通讯通路门店!$J:$J,"荣耀体验店")+COUNTIFS(通讯通路门店!$S:$S,$G182,通讯通路门店!$J:$J,"荣耀授权专卖店")</f>
        <v>0</v>
      </c>
      <c r="Z182" s="99">
        <f>COUNTIFS(通讯通路门店!$S:$S,$G182,通讯通路门店!$J:$J,"VIVO体验店")</f>
        <v>0</v>
      </c>
      <c r="AA182" s="99">
        <f>COUNTIFS(通讯通路门店!$S:$S,$G182,通讯通路门店!$J:$J,"OPPO体验店")</f>
        <v>0</v>
      </c>
      <c r="AB182" s="99">
        <f>COUNTIFS(通讯通路门店!$S:$S,$G182,通讯通路门店!$J:$J,"华为授权体验店")+COUNTIFS(通讯通路门店!$S:$S,$G182,通讯通路门店!$J:$J,"华为堡垒店")</f>
        <v>0</v>
      </c>
      <c r="AC182" s="99">
        <f>COUNTIFS(通讯通路门店!$S:$S,$G182,通讯通路门店!$J:$J,"小米体验店")</f>
        <v>0</v>
      </c>
      <c r="AD182" s="99">
        <f>COUNTIFS(通讯通路门店!$S:$S,$G182,通讯通路门店!$J:$J,"苹果体验店")</f>
        <v>0</v>
      </c>
      <c r="AE182" s="99">
        <f>COUNTIFS(通讯通路门店!$S:$S,$G182,通讯通路门店!$J:$J,"其他品牌专卖店")</f>
        <v>0</v>
      </c>
      <c r="AF182" s="99">
        <f>SUMIFS(通讯通路门店!$BI:$BI,通讯通路门店!$S:$S,$G182)</f>
        <v>0</v>
      </c>
      <c r="AG182" s="99">
        <f>SUMIFS(通讯通路门店!$BH:$BH,通讯通路门店!$S:$S,$G182)</f>
        <v>0</v>
      </c>
      <c r="AH182" s="99">
        <f t="shared" si="11"/>
        <v>0</v>
      </c>
      <c r="AI182" s="99">
        <f>SUMIFS(通讯通路门店!$BB:$BB,通讯通路门店!$S:$S,$G182)</f>
        <v>0</v>
      </c>
      <c r="AJ182" s="99">
        <f>SUMIFS(通讯通路门店!$BE:$BE,通讯通路门店!$S:$S,$G182)</f>
        <v>0</v>
      </c>
      <c r="AK182" s="99">
        <f>SUMIFS(通讯通路门店!$BG:$BG,通讯通路门店!$S:$S,$G182)</f>
        <v>0</v>
      </c>
      <c r="AL182" s="99">
        <f>SUMIFS(通讯通路门店!$BC:$BC,通讯通路门店!$S:$S,$G182)</f>
        <v>0</v>
      </c>
      <c r="AM182" s="99">
        <f>SUMIFS(通讯通路门店!$BD:$BD,通讯通路门店!$S:$S,$G182)</f>
        <v>0</v>
      </c>
      <c r="AN182" s="99">
        <f>SUMIFS(通讯通路门店!$BF:$BF,通讯通路门店!$S:$S,$G182)</f>
        <v>0</v>
      </c>
      <c r="AO182" s="99">
        <f t="shared" si="12"/>
        <v>0</v>
      </c>
      <c r="AP182" s="99">
        <f>SUMIFS(通讯通路门店!$K:$K,通讯通路门店!$S:$S,$G182)</f>
        <v>0</v>
      </c>
      <c r="AQ182" s="83"/>
      <c r="AR182" s="99">
        <f>SUMIFS(通讯通路门店!$T:$T,通讯通路门店!$S:$S,$G182)</f>
        <v>0</v>
      </c>
      <c r="AS182" s="99">
        <f>SUMIFS(通讯通路门店!$U:$U,通讯通路门店!$S:$S,$G182)</f>
        <v>0</v>
      </c>
      <c r="AT182" s="99">
        <f>SUMIFS(通讯通路门店!$V:$V,通讯通路门店!$S:$S,$G182)</f>
        <v>0</v>
      </c>
      <c r="AU182" s="99">
        <f>SUMIFS(通讯通路门店!$W:$W,通讯通路门店!$S:$S,$G182)</f>
        <v>0</v>
      </c>
      <c r="AV182" s="99">
        <f>SUMIFS(通讯通路门店!$Z:$Z,通讯通路门店!$S:$S,$G182)</f>
        <v>0</v>
      </c>
      <c r="AW182" s="99">
        <f>SUMIFS(通讯通路门店!$AB:$AB,通讯通路门店!$S:$S,$G182)</f>
        <v>0</v>
      </c>
      <c r="AX182" s="99">
        <f>SUMIFS(通讯通路门店!$X:$X,通讯通路门店!$S:$S,$G182)</f>
        <v>0</v>
      </c>
      <c r="AY182" s="99">
        <f>SUMIFS(通讯通路门店!$Y:$Y,通讯通路门店!$S:$S,$G182)</f>
        <v>0</v>
      </c>
      <c r="AZ182" s="99">
        <f>SUMIFS(通讯通路门店!$AA:$AA,通讯通路门店!$S:$S,$G182)</f>
        <v>0</v>
      </c>
      <c r="BA182" s="99">
        <f t="shared" si="13"/>
        <v>0</v>
      </c>
      <c r="BB182" s="99">
        <f t="shared" si="14"/>
        <v>0</v>
      </c>
      <c r="BC182" s="99">
        <f>SUMIFS(通讯通路门店!$W:$W,通讯通路门店!$S:$S,$G182,通讯通路门店!$J:$J,"荣耀体验店")+SUMIFS(通讯通路门店!$W:$W,通讯通路门店!$S:$S,$G182,通讯通路门店!$J:$J,"荣耀授权专卖店")</f>
        <v>0</v>
      </c>
      <c r="BD182" s="99">
        <f>SUMIFS(通讯通路门店!$Z:$Z,通讯通路门店!$S:$S,$G182,通讯通路门店!$J:$J,"VIVO体验店")</f>
        <v>0</v>
      </c>
      <c r="BE182" s="99">
        <f>SUMIFS(通讯通路门店!$AB:$AB,通讯通路门店!$S:$S,$G182,通讯通路门店!$J:$J,"OPPO体验店")</f>
        <v>0</v>
      </c>
      <c r="BF182" s="99">
        <f>SUMIFS(通讯通路门店!$X:$X,通讯通路门店!$S:$S,$G182,通讯通路门店!$J:$J,"华为授权体验店")+SUMIFS(通讯通路门店!$AA:$AA,通讯通路门店!$S:$S,$G182,通讯通路门店!$J:$J,"华为堡垒店")</f>
        <v>0</v>
      </c>
      <c r="BG182" s="99">
        <f>SUMIFS(通讯通路门店!$Y:$Y,通讯通路门店!$S:$S,$G182,通讯通路门店!$J:$J,"小米体验店")</f>
        <v>0</v>
      </c>
      <c r="BH182" s="99">
        <f>SUMIFS(通讯通路门店!$AA:$AA,通讯通路门店!$S:$S,$G182,通讯通路门店!$J:$J,"苹果体验店")</f>
        <v>0</v>
      </c>
      <c r="BI182" s="99">
        <f>SUMIFS(通讯通路门店!$K:$K,通讯通路门店!$S:$S,$G182,通讯通路门店!$J:$J,"其他品牌专卖店")</f>
        <v>0</v>
      </c>
      <c r="BJ182" s="99">
        <f>SUMIFS(通讯通路门店!$AC:$AC,通讯通路门店!$S:$S,$G182)</f>
        <v>0</v>
      </c>
      <c r="BK182" s="99">
        <f>SUMIFS(通讯通路门店!$AD:$AD,通讯通路门店!$S:$S,$G182)</f>
        <v>0</v>
      </c>
      <c r="BL182" s="99">
        <f>SUMIFS(通讯通路门店!$AE:$AE,通讯通路门店!$S:$S,$G182)</f>
        <v>0</v>
      </c>
      <c r="BM182" s="99">
        <f>SUMIFS(通讯通路门店!$AF:$AF,通讯通路门店!$S:$S,$G182)</f>
        <v>0</v>
      </c>
      <c r="BN182" s="99">
        <f>SUMIFS(通讯通路门店!$AG:$AG,通讯通路门店!$S:$S,$G182)</f>
        <v>0</v>
      </c>
      <c r="BO182" s="99">
        <f>SUMIFS(通讯通路门店!$AH:$AH,通讯通路门店!$S:$S,$G182)</f>
        <v>0</v>
      </c>
      <c r="BP182" s="99">
        <f>SUMIFS(通讯通路门店!$AI:$AI,通讯通路门店!$S:$S,$G182)</f>
        <v>0</v>
      </c>
      <c r="BQ182" s="83"/>
    </row>
    <row r="183" spans="1:69">
      <c r="A183" s="99" t="str">
        <f>IFERROR(_xlfn.XLOOKUP($G183,通讯通路门店!$S$4:$S$993931,通讯通路门店!$A$4:$A$993931,0,0),"")</f>
        <v/>
      </c>
      <c r="B183" s="99" t="str">
        <f>IFERROR(_xlfn.XLOOKUP($G183,通讯通路门店!$S$4:$S$993931,通讯通路门店!$B$4:$B$993931,0,0),"")</f>
        <v/>
      </c>
      <c r="C183" s="99" t="str">
        <f>IFERROR(_xlfn.XLOOKUP($G183,通讯通路门店!$S$4:$S$993931,通讯通路门店!$C$4:$C$993931,0,0),"")</f>
        <v/>
      </c>
      <c r="D183" s="99" t="str">
        <f>IFERROR(_xlfn.XLOOKUP($G183,通讯通路门店!$S$4:$S$993931,通讯通路门店!$D$4:$D$993931,0,0),"")</f>
        <v/>
      </c>
      <c r="E183" s="83"/>
      <c r="F183" s="83"/>
      <c r="G183" s="101" t="e">
        <v>#N/A</v>
      </c>
      <c r="H183" s="102" t="str">
        <f>IFERROR(_xlfn.XLOOKUP($G183,通讯通路门店!$S$4:$S$993931,通讯通路门店!$R$4:$R$993931,0,0),"")</f>
        <v/>
      </c>
      <c r="I183" s="83"/>
      <c r="J183" s="83"/>
      <c r="K183" s="83"/>
      <c r="L183" s="83"/>
      <c r="M183" s="83"/>
      <c r="N183" s="83"/>
      <c r="O183" s="83"/>
      <c r="P183" s="83"/>
      <c r="Q183" s="83"/>
      <c r="R183" s="83"/>
      <c r="S183" s="83"/>
      <c r="T183" s="83"/>
      <c r="U183" s="99">
        <f>COUNTIF(通讯通路门店!$S:$S,$G183)</f>
        <v>0</v>
      </c>
      <c r="V183" s="99">
        <f>COUNTIFS(通讯通路门店!$S:$S,$G183,通讯通路门店!$J:$J,"综合卖场")</f>
        <v>0</v>
      </c>
      <c r="W183" s="99">
        <f>SUMIFS(通讯通路门店!$AJ:$AJ,通讯通路门店!$S:$S,通讯客户沙盘!$G183)</f>
        <v>0</v>
      </c>
      <c r="X183" s="99">
        <f t="shared" si="10"/>
        <v>0</v>
      </c>
      <c r="Y183" s="99">
        <f>COUNTIFS(通讯通路门店!$S:$S,$G183,通讯通路门店!$J:$J,"荣耀体验店")+COUNTIFS(通讯通路门店!$S:$S,$G183,通讯通路门店!$J:$J,"荣耀授权专卖店")</f>
        <v>0</v>
      </c>
      <c r="Z183" s="99">
        <f>COUNTIFS(通讯通路门店!$S:$S,$G183,通讯通路门店!$J:$J,"VIVO体验店")</f>
        <v>0</v>
      </c>
      <c r="AA183" s="99">
        <f>COUNTIFS(通讯通路门店!$S:$S,$G183,通讯通路门店!$J:$J,"OPPO体验店")</f>
        <v>0</v>
      </c>
      <c r="AB183" s="99">
        <f>COUNTIFS(通讯通路门店!$S:$S,$G183,通讯通路门店!$J:$J,"华为授权体验店")+COUNTIFS(通讯通路门店!$S:$S,$G183,通讯通路门店!$J:$J,"华为堡垒店")</f>
        <v>0</v>
      </c>
      <c r="AC183" s="99">
        <f>COUNTIFS(通讯通路门店!$S:$S,$G183,通讯通路门店!$J:$J,"小米体验店")</f>
        <v>0</v>
      </c>
      <c r="AD183" s="99">
        <f>COUNTIFS(通讯通路门店!$S:$S,$G183,通讯通路门店!$J:$J,"苹果体验店")</f>
        <v>0</v>
      </c>
      <c r="AE183" s="99">
        <f>COUNTIFS(通讯通路门店!$S:$S,$G183,通讯通路门店!$J:$J,"其他品牌专卖店")</f>
        <v>0</v>
      </c>
      <c r="AF183" s="99">
        <f>SUMIFS(通讯通路门店!$BI:$BI,通讯通路门店!$S:$S,$G183)</f>
        <v>0</v>
      </c>
      <c r="AG183" s="99">
        <f>SUMIFS(通讯通路门店!$BH:$BH,通讯通路门店!$S:$S,$G183)</f>
        <v>0</v>
      </c>
      <c r="AH183" s="99">
        <f t="shared" si="11"/>
        <v>0</v>
      </c>
      <c r="AI183" s="99">
        <f>SUMIFS(通讯通路门店!$BB:$BB,通讯通路门店!$S:$S,$G183)</f>
        <v>0</v>
      </c>
      <c r="AJ183" s="99">
        <f>SUMIFS(通讯通路门店!$BE:$BE,通讯通路门店!$S:$S,$G183)</f>
        <v>0</v>
      </c>
      <c r="AK183" s="99">
        <f>SUMIFS(通讯通路门店!$BG:$BG,通讯通路门店!$S:$S,$G183)</f>
        <v>0</v>
      </c>
      <c r="AL183" s="99">
        <f>SUMIFS(通讯通路门店!$BC:$BC,通讯通路门店!$S:$S,$G183)</f>
        <v>0</v>
      </c>
      <c r="AM183" s="99">
        <f>SUMIFS(通讯通路门店!$BD:$BD,通讯通路门店!$S:$S,$G183)</f>
        <v>0</v>
      </c>
      <c r="AN183" s="99">
        <f>SUMIFS(通讯通路门店!$BF:$BF,通讯通路门店!$S:$S,$G183)</f>
        <v>0</v>
      </c>
      <c r="AO183" s="99">
        <f t="shared" si="12"/>
        <v>0</v>
      </c>
      <c r="AP183" s="99">
        <f>SUMIFS(通讯通路门店!$K:$K,通讯通路门店!$S:$S,$G183)</f>
        <v>0</v>
      </c>
      <c r="AQ183" s="83"/>
      <c r="AR183" s="99">
        <f>SUMIFS(通讯通路门店!$T:$T,通讯通路门店!$S:$S,$G183)</f>
        <v>0</v>
      </c>
      <c r="AS183" s="99">
        <f>SUMIFS(通讯通路门店!$U:$U,通讯通路门店!$S:$S,$G183)</f>
        <v>0</v>
      </c>
      <c r="AT183" s="99">
        <f>SUMIFS(通讯通路门店!$V:$V,通讯通路门店!$S:$S,$G183)</f>
        <v>0</v>
      </c>
      <c r="AU183" s="99">
        <f>SUMIFS(通讯通路门店!$W:$W,通讯通路门店!$S:$S,$G183)</f>
        <v>0</v>
      </c>
      <c r="AV183" s="99">
        <f>SUMIFS(通讯通路门店!$Z:$Z,通讯通路门店!$S:$S,$G183)</f>
        <v>0</v>
      </c>
      <c r="AW183" s="99">
        <f>SUMIFS(通讯通路门店!$AB:$AB,通讯通路门店!$S:$S,$G183)</f>
        <v>0</v>
      </c>
      <c r="AX183" s="99">
        <f>SUMIFS(通讯通路门店!$X:$X,通讯通路门店!$S:$S,$G183)</f>
        <v>0</v>
      </c>
      <c r="AY183" s="99">
        <f>SUMIFS(通讯通路门店!$Y:$Y,通讯通路门店!$S:$S,$G183)</f>
        <v>0</v>
      </c>
      <c r="AZ183" s="99">
        <f>SUMIFS(通讯通路门店!$AA:$AA,通讯通路门店!$S:$S,$G183)</f>
        <v>0</v>
      </c>
      <c r="BA183" s="99">
        <f t="shared" si="13"/>
        <v>0</v>
      </c>
      <c r="BB183" s="99">
        <f t="shared" si="14"/>
        <v>0</v>
      </c>
      <c r="BC183" s="99">
        <f>SUMIFS(通讯通路门店!$W:$W,通讯通路门店!$S:$S,$G183,通讯通路门店!$J:$J,"荣耀体验店")+SUMIFS(通讯通路门店!$W:$W,通讯通路门店!$S:$S,$G183,通讯通路门店!$J:$J,"荣耀授权专卖店")</f>
        <v>0</v>
      </c>
      <c r="BD183" s="99">
        <f>SUMIFS(通讯通路门店!$Z:$Z,通讯通路门店!$S:$S,$G183,通讯通路门店!$J:$J,"VIVO体验店")</f>
        <v>0</v>
      </c>
      <c r="BE183" s="99">
        <f>SUMIFS(通讯通路门店!$AB:$AB,通讯通路门店!$S:$S,$G183,通讯通路门店!$J:$J,"OPPO体验店")</f>
        <v>0</v>
      </c>
      <c r="BF183" s="99">
        <f>SUMIFS(通讯通路门店!$X:$X,通讯通路门店!$S:$S,$G183,通讯通路门店!$J:$J,"华为授权体验店")+SUMIFS(通讯通路门店!$AA:$AA,通讯通路门店!$S:$S,$G183,通讯通路门店!$J:$J,"华为堡垒店")</f>
        <v>0</v>
      </c>
      <c r="BG183" s="99">
        <f>SUMIFS(通讯通路门店!$Y:$Y,通讯通路门店!$S:$S,$G183,通讯通路门店!$J:$J,"小米体验店")</f>
        <v>0</v>
      </c>
      <c r="BH183" s="99">
        <f>SUMIFS(通讯通路门店!$AA:$AA,通讯通路门店!$S:$S,$G183,通讯通路门店!$J:$J,"苹果体验店")</f>
        <v>0</v>
      </c>
      <c r="BI183" s="99">
        <f>SUMIFS(通讯通路门店!$K:$K,通讯通路门店!$S:$S,$G183,通讯通路门店!$J:$J,"其他品牌专卖店")</f>
        <v>0</v>
      </c>
      <c r="BJ183" s="99">
        <f>SUMIFS(通讯通路门店!$AC:$AC,通讯通路门店!$S:$S,$G183)</f>
        <v>0</v>
      </c>
      <c r="BK183" s="99">
        <f>SUMIFS(通讯通路门店!$AD:$AD,通讯通路门店!$S:$S,$G183)</f>
        <v>0</v>
      </c>
      <c r="BL183" s="99">
        <f>SUMIFS(通讯通路门店!$AE:$AE,通讯通路门店!$S:$S,$G183)</f>
        <v>0</v>
      </c>
      <c r="BM183" s="99">
        <f>SUMIFS(通讯通路门店!$AF:$AF,通讯通路门店!$S:$S,$G183)</f>
        <v>0</v>
      </c>
      <c r="BN183" s="99">
        <f>SUMIFS(通讯通路门店!$AG:$AG,通讯通路门店!$S:$S,$G183)</f>
        <v>0</v>
      </c>
      <c r="BO183" s="99">
        <f>SUMIFS(通讯通路门店!$AH:$AH,通讯通路门店!$S:$S,$G183)</f>
        <v>0</v>
      </c>
      <c r="BP183" s="99">
        <f>SUMIFS(通讯通路门店!$AI:$AI,通讯通路门店!$S:$S,$G183)</f>
        <v>0</v>
      </c>
      <c r="BQ183" s="83"/>
    </row>
    <row r="184" spans="1:69">
      <c r="A184" s="99" t="str">
        <f>IFERROR(_xlfn.XLOOKUP($G184,通讯通路门店!$S$4:$S$993931,通讯通路门店!$A$4:$A$993931,0,0),"")</f>
        <v/>
      </c>
      <c r="B184" s="99" t="str">
        <f>IFERROR(_xlfn.XLOOKUP($G184,通讯通路门店!$S$4:$S$993931,通讯通路门店!$B$4:$B$993931,0,0),"")</f>
        <v/>
      </c>
      <c r="C184" s="99" t="str">
        <f>IFERROR(_xlfn.XLOOKUP($G184,通讯通路门店!$S$4:$S$993931,通讯通路门店!$C$4:$C$993931,0,0),"")</f>
        <v/>
      </c>
      <c r="D184" s="99" t="str">
        <f>IFERROR(_xlfn.XLOOKUP($G184,通讯通路门店!$S$4:$S$993931,通讯通路门店!$D$4:$D$993931,0,0),"")</f>
        <v/>
      </c>
      <c r="E184" s="83"/>
      <c r="F184" s="83"/>
      <c r="G184" s="101" t="e">
        <v>#N/A</v>
      </c>
      <c r="H184" s="102" t="str">
        <f>IFERROR(_xlfn.XLOOKUP($G184,通讯通路门店!$S$4:$S$993931,通讯通路门店!$R$4:$R$993931,0,0),"")</f>
        <v/>
      </c>
      <c r="I184" s="83"/>
      <c r="J184" s="83"/>
      <c r="K184" s="83"/>
      <c r="L184" s="83"/>
      <c r="M184" s="83"/>
      <c r="N184" s="83"/>
      <c r="O184" s="83"/>
      <c r="P184" s="83"/>
      <c r="Q184" s="83"/>
      <c r="R184" s="83"/>
      <c r="S184" s="83"/>
      <c r="T184" s="83"/>
      <c r="U184" s="99">
        <f>COUNTIF(通讯通路门店!$S:$S,$G184)</f>
        <v>0</v>
      </c>
      <c r="V184" s="99">
        <f>COUNTIFS(通讯通路门店!$S:$S,$G184,通讯通路门店!$J:$J,"综合卖场")</f>
        <v>0</v>
      </c>
      <c r="W184" s="99">
        <f>SUMIFS(通讯通路门店!$AJ:$AJ,通讯通路门店!$S:$S,通讯客户沙盘!$G184)</f>
        <v>0</v>
      </c>
      <c r="X184" s="99">
        <f t="shared" si="10"/>
        <v>0</v>
      </c>
      <c r="Y184" s="99">
        <f>COUNTIFS(通讯通路门店!$S:$S,$G184,通讯通路门店!$J:$J,"荣耀体验店")+COUNTIFS(通讯通路门店!$S:$S,$G184,通讯通路门店!$J:$J,"荣耀授权专卖店")</f>
        <v>0</v>
      </c>
      <c r="Z184" s="99">
        <f>COUNTIFS(通讯通路门店!$S:$S,$G184,通讯通路门店!$J:$J,"VIVO体验店")</f>
        <v>0</v>
      </c>
      <c r="AA184" s="99">
        <f>COUNTIFS(通讯通路门店!$S:$S,$G184,通讯通路门店!$J:$J,"OPPO体验店")</f>
        <v>0</v>
      </c>
      <c r="AB184" s="99">
        <f>COUNTIFS(通讯通路门店!$S:$S,$G184,通讯通路门店!$J:$J,"华为授权体验店")+COUNTIFS(通讯通路门店!$S:$S,$G184,通讯通路门店!$J:$J,"华为堡垒店")</f>
        <v>0</v>
      </c>
      <c r="AC184" s="99">
        <f>COUNTIFS(通讯通路门店!$S:$S,$G184,通讯通路门店!$J:$J,"小米体验店")</f>
        <v>0</v>
      </c>
      <c r="AD184" s="99">
        <f>COUNTIFS(通讯通路门店!$S:$S,$G184,通讯通路门店!$J:$J,"苹果体验店")</f>
        <v>0</v>
      </c>
      <c r="AE184" s="99">
        <f>COUNTIFS(通讯通路门店!$S:$S,$G184,通讯通路门店!$J:$J,"其他品牌专卖店")</f>
        <v>0</v>
      </c>
      <c r="AF184" s="99">
        <f>SUMIFS(通讯通路门店!$BI:$BI,通讯通路门店!$S:$S,$G184)</f>
        <v>0</v>
      </c>
      <c r="AG184" s="99">
        <f>SUMIFS(通讯通路门店!$BH:$BH,通讯通路门店!$S:$S,$G184)</f>
        <v>0</v>
      </c>
      <c r="AH184" s="99">
        <f t="shared" si="11"/>
        <v>0</v>
      </c>
      <c r="AI184" s="99">
        <f>SUMIFS(通讯通路门店!$BB:$BB,通讯通路门店!$S:$S,$G184)</f>
        <v>0</v>
      </c>
      <c r="AJ184" s="99">
        <f>SUMIFS(通讯通路门店!$BE:$BE,通讯通路门店!$S:$S,$G184)</f>
        <v>0</v>
      </c>
      <c r="AK184" s="99">
        <f>SUMIFS(通讯通路门店!$BG:$BG,通讯通路门店!$S:$S,$G184)</f>
        <v>0</v>
      </c>
      <c r="AL184" s="99">
        <f>SUMIFS(通讯通路门店!$BC:$BC,通讯通路门店!$S:$S,$G184)</f>
        <v>0</v>
      </c>
      <c r="AM184" s="99">
        <f>SUMIFS(通讯通路门店!$BD:$BD,通讯通路门店!$S:$S,$G184)</f>
        <v>0</v>
      </c>
      <c r="AN184" s="99">
        <f>SUMIFS(通讯通路门店!$BF:$BF,通讯通路门店!$S:$S,$G184)</f>
        <v>0</v>
      </c>
      <c r="AO184" s="99">
        <f t="shared" si="12"/>
        <v>0</v>
      </c>
      <c r="AP184" s="99">
        <f>SUMIFS(通讯通路门店!$K:$K,通讯通路门店!$S:$S,$G184)</f>
        <v>0</v>
      </c>
      <c r="AQ184" s="83"/>
      <c r="AR184" s="99">
        <f>SUMIFS(通讯通路门店!$T:$T,通讯通路门店!$S:$S,$G184)</f>
        <v>0</v>
      </c>
      <c r="AS184" s="99">
        <f>SUMIFS(通讯通路门店!$U:$U,通讯通路门店!$S:$S,$G184)</f>
        <v>0</v>
      </c>
      <c r="AT184" s="99">
        <f>SUMIFS(通讯通路门店!$V:$V,通讯通路门店!$S:$S,$G184)</f>
        <v>0</v>
      </c>
      <c r="AU184" s="99">
        <f>SUMIFS(通讯通路门店!$W:$W,通讯通路门店!$S:$S,$G184)</f>
        <v>0</v>
      </c>
      <c r="AV184" s="99">
        <f>SUMIFS(通讯通路门店!$Z:$Z,通讯通路门店!$S:$S,$G184)</f>
        <v>0</v>
      </c>
      <c r="AW184" s="99">
        <f>SUMIFS(通讯通路门店!$AB:$AB,通讯通路门店!$S:$S,$G184)</f>
        <v>0</v>
      </c>
      <c r="AX184" s="99">
        <f>SUMIFS(通讯通路门店!$X:$X,通讯通路门店!$S:$S,$G184)</f>
        <v>0</v>
      </c>
      <c r="AY184" s="99">
        <f>SUMIFS(通讯通路门店!$Y:$Y,通讯通路门店!$S:$S,$G184)</f>
        <v>0</v>
      </c>
      <c r="AZ184" s="99">
        <f>SUMIFS(通讯通路门店!$AA:$AA,通讯通路门店!$S:$S,$G184)</f>
        <v>0</v>
      </c>
      <c r="BA184" s="99">
        <f t="shared" si="13"/>
        <v>0</v>
      </c>
      <c r="BB184" s="99">
        <f t="shared" si="14"/>
        <v>0</v>
      </c>
      <c r="BC184" s="99">
        <f>SUMIFS(通讯通路门店!$W:$W,通讯通路门店!$S:$S,$G184,通讯通路门店!$J:$J,"荣耀体验店")+SUMIFS(通讯通路门店!$W:$W,通讯通路门店!$S:$S,$G184,通讯通路门店!$J:$J,"荣耀授权专卖店")</f>
        <v>0</v>
      </c>
      <c r="BD184" s="99">
        <f>SUMIFS(通讯通路门店!$Z:$Z,通讯通路门店!$S:$S,$G184,通讯通路门店!$J:$J,"VIVO体验店")</f>
        <v>0</v>
      </c>
      <c r="BE184" s="99">
        <f>SUMIFS(通讯通路门店!$AB:$AB,通讯通路门店!$S:$S,$G184,通讯通路门店!$J:$J,"OPPO体验店")</f>
        <v>0</v>
      </c>
      <c r="BF184" s="99">
        <f>SUMIFS(通讯通路门店!$X:$X,通讯通路门店!$S:$S,$G184,通讯通路门店!$J:$J,"华为授权体验店")+SUMIFS(通讯通路门店!$AA:$AA,通讯通路门店!$S:$S,$G184,通讯通路门店!$J:$J,"华为堡垒店")</f>
        <v>0</v>
      </c>
      <c r="BG184" s="99">
        <f>SUMIFS(通讯通路门店!$Y:$Y,通讯通路门店!$S:$S,$G184,通讯通路门店!$J:$J,"小米体验店")</f>
        <v>0</v>
      </c>
      <c r="BH184" s="99">
        <f>SUMIFS(通讯通路门店!$AA:$AA,通讯通路门店!$S:$S,$G184,通讯通路门店!$J:$J,"苹果体验店")</f>
        <v>0</v>
      </c>
      <c r="BI184" s="99">
        <f>SUMIFS(通讯通路门店!$K:$K,通讯通路门店!$S:$S,$G184,通讯通路门店!$J:$J,"其他品牌专卖店")</f>
        <v>0</v>
      </c>
      <c r="BJ184" s="99">
        <f>SUMIFS(通讯通路门店!$AC:$AC,通讯通路门店!$S:$S,$G184)</f>
        <v>0</v>
      </c>
      <c r="BK184" s="99">
        <f>SUMIFS(通讯通路门店!$AD:$AD,通讯通路门店!$S:$S,$G184)</f>
        <v>0</v>
      </c>
      <c r="BL184" s="99">
        <f>SUMIFS(通讯通路门店!$AE:$AE,通讯通路门店!$S:$S,$G184)</f>
        <v>0</v>
      </c>
      <c r="BM184" s="99">
        <f>SUMIFS(通讯通路门店!$AF:$AF,通讯通路门店!$S:$S,$G184)</f>
        <v>0</v>
      </c>
      <c r="BN184" s="99">
        <f>SUMIFS(通讯通路门店!$AG:$AG,通讯通路门店!$S:$S,$G184)</f>
        <v>0</v>
      </c>
      <c r="BO184" s="99">
        <f>SUMIFS(通讯通路门店!$AH:$AH,通讯通路门店!$S:$S,$G184)</f>
        <v>0</v>
      </c>
      <c r="BP184" s="99">
        <f>SUMIFS(通讯通路门店!$AI:$AI,通讯通路门店!$S:$S,$G184)</f>
        <v>0</v>
      </c>
      <c r="BQ184" s="83"/>
    </row>
    <row r="185" spans="1:69">
      <c r="A185" s="99" t="str">
        <f>IFERROR(_xlfn.XLOOKUP($G185,通讯通路门店!$S$4:$S$993931,通讯通路门店!$A$4:$A$993931,0,0),"")</f>
        <v/>
      </c>
      <c r="B185" s="99" t="str">
        <f>IFERROR(_xlfn.XLOOKUP($G185,通讯通路门店!$S$4:$S$993931,通讯通路门店!$B$4:$B$993931,0,0),"")</f>
        <v/>
      </c>
      <c r="C185" s="99" t="str">
        <f>IFERROR(_xlfn.XLOOKUP($G185,通讯通路门店!$S$4:$S$993931,通讯通路门店!$C$4:$C$993931,0,0),"")</f>
        <v/>
      </c>
      <c r="D185" s="99" t="str">
        <f>IFERROR(_xlfn.XLOOKUP($G185,通讯通路门店!$S$4:$S$993931,通讯通路门店!$D$4:$D$993931,0,0),"")</f>
        <v/>
      </c>
      <c r="E185" s="83"/>
      <c r="F185" s="83"/>
      <c r="G185" s="101" t="e">
        <v>#N/A</v>
      </c>
      <c r="H185" s="102" t="str">
        <f>IFERROR(_xlfn.XLOOKUP($G185,通讯通路门店!$S$4:$S$993931,通讯通路门店!$R$4:$R$993931,0,0),"")</f>
        <v/>
      </c>
      <c r="I185" s="83"/>
      <c r="J185" s="83"/>
      <c r="K185" s="83"/>
      <c r="L185" s="83"/>
      <c r="M185" s="83"/>
      <c r="N185" s="83"/>
      <c r="O185" s="83"/>
      <c r="P185" s="83"/>
      <c r="Q185" s="83"/>
      <c r="R185" s="83"/>
      <c r="S185" s="83"/>
      <c r="T185" s="83"/>
      <c r="U185" s="99">
        <f>COUNTIF(通讯通路门店!$S:$S,$G185)</f>
        <v>0</v>
      </c>
      <c r="V185" s="99">
        <f>COUNTIFS(通讯通路门店!$S:$S,$G185,通讯通路门店!$J:$J,"综合卖场")</f>
        <v>0</v>
      </c>
      <c r="W185" s="99">
        <f>SUMIFS(通讯通路门店!$AJ:$AJ,通讯通路门店!$S:$S,通讯客户沙盘!$G185)</f>
        <v>0</v>
      </c>
      <c r="X185" s="99">
        <f t="shared" si="10"/>
        <v>0</v>
      </c>
      <c r="Y185" s="99">
        <f>COUNTIFS(通讯通路门店!$S:$S,$G185,通讯通路门店!$J:$J,"荣耀体验店")+COUNTIFS(通讯通路门店!$S:$S,$G185,通讯通路门店!$J:$J,"荣耀授权专卖店")</f>
        <v>0</v>
      </c>
      <c r="Z185" s="99">
        <f>COUNTIFS(通讯通路门店!$S:$S,$G185,通讯通路门店!$J:$J,"VIVO体验店")</f>
        <v>0</v>
      </c>
      <c r="AA185" s="99">
        <f>COUNTIFS(通讯通路门店!$S:$S,$G185,通讯通路门店!$J:$J,"OPPO体验店")</f>
        <v>0</v>
      </c>
      <c r="AB185" s="99">
        <f>COUNTIFS(通讯通路门店!$S:$S,$G185,通讯通路门店!$J:$J,"华为授权体验店")+COUNTIFS(通讯通路门店!$S:$S,$G185,通讯通路门店!$J:$J,"华为堡垒店")</f>
        <v>0</v>
      </c>
      <c r="AC185" s="99">
        <f>COUNTIFS(通讯通路门店!$S:$S,$G185,通讯通路门店!$J:$J,"小米体验店")</f>
        <v>0</v>
      </c>
      <c r="AD185" s="99">
        <f>COUNTIFS(通讯通路门店!$S:$S,$G185,通讯通路门店!$J:$J,"苹果体验店")</f>
        <v>0</v>
      </c>
      <c r="AE185" s="99">
        <f>COUNTIFS(通讯通路门店!$S:$S,$G185,通讯通路门店!$J:$J,"其他品牌专卖店")</f>
        <v>0</v>
      </c>
      <c r="AF185" s="99">
        <f>SUMIFS(通讯通路门店!$BI:$BI,通讯通路门店!$S:$S,$G185)</f>
        <v>0</v>
      </c>
      <c r="AG185" s="99">
        <f>SUMIFS(通讯通路门店!$BH:$BH,通讯通路门店!$S:$S,$G185)</f>
        <v>0</v>
      </c>
      <c r="AH185" s="99">
        <f t="shared" si="11"/>
        <v>0</v>
      </c>
      <c r="AI185" s="99">
        <f>SUMIFS(通讯通路门店!$BB:$BB,通讯通路门店!$S:$S,$G185)</f>
        <v>0</v>
      </c>
      <c r="AJ185" s="99">
        <f>SUMIFS(通讯通路门店!$BE:$BE,通讯通路门店!$S:$S,$G185)</f>
        <v>0</v>
      </c>
      <c r="AK185" s="99">
        <f>SUMIFS(通讯通路门店!$BG:$BG,通讯通路门店!$S:$S,$G185)</f>
        <v>0</v>
      </c>
      <c r="AL185" s="99">
        <f>SUMIFS(通讯通路门店!$BC:$BC,通讯通路门店!$S:$S,$G185)</f>
        <v>0</v>
      </c>
      <c r="AM185" s="99">
        <f>SUMIFS(通讯通路门店!$BD:$BD,通讯通路门店!$S:$S,$G185)</f>
        <v>0</v>
      </c>
      <c r="AN185" s="99">
        <f>SUMIFS(通讯通路门店!$BF:$BF,通讯通路门店!$S:$S,$G185)</f>
        <v>0</v>
      </c>
      <c r="AO185" s="99">
        <f t="shared" si="12"/>
        <v>0</v>
      </c>
      <c r="AP185" s="99">
        <f>SUMIFS(通讯通路门店!$K:$K,通讯通路门店!$S:$S,$G185)</f>
        <v>0</v>
      </c>
      <c r="AQ185" s="83"/>
      <c r="AR185" s="99">
        <f>SUMIFS(通讯通路门店!$T:$T,通讯通路门店!$S:$S,$G185)</f>
        <v>0</v>
      </c>
      <c r="AS185" s="99">
        <f>SUMIFS(通讯通路门店!$U:$U,通讯通路门店!$S:$S,$G185)</f>
        <v>0</v>
      </c>
      <c r="AT185" s="99">
        <f>SUMIFS(通讯通路门店!$V:$V,通讯通路门店!$S:$S,$G185)</f>
        <v>0</v>
      </c>
      <c r="AU185" s="99">
        <f>SUMIFS(通讯通路门店!$W:$W,通讯通路门店!$S:$S,$G185)</f>
        <v>0</v>
      </c>
      <c r="AV185" s="99">
        <f>SUMIFS(通讯通路门店!$Z:$Z,通讯通路门店!$S:$S,$G185)</f>
        <v>0</v>
      </c>
      <c r="AW185" s="99">
        <f>SUMIFS(通讯通路门店!$AB:$AB,通讯通路门店!$S:$S,$G185)</f>
        <v>0</v>
      </c>
      <c r="AX185" s="99">
        <f>SUMIFS(通讯通路门店!$X:$X,通讯通路门店!$S:$S,$G185)</f>
        <v>0</v>
      </c>
      <c r="AY185" s="99">
        <f>SUMIFS(通讯通路门店!$Y:$Y,通讯通路门店!$S:$S,$G185)</f>
        <v>0</v>
      </c>
      <c r="AZ185" s="99">
        <f>SUMIFS(通讯通路门店!$AA:$AA,通讯通路门店!$S:$S,$G185)</f>
        <v>0</v>
      </c>
      <c r="BA185" s="99">
        <f t="shared" si="13"/>
        <v>0</v>
      </c>
      <c r="BB185" s="99">
        <f t="shared" si="14"/>
        <v>0</v>
      </c>
      <c r="BC185" s="99">
        <f>SUMIFS(通讯通路门店!$W:$W,通讯通路门店!$S:$S,$G185,通讯通路门店!$J:$J,"荣耀体验店")+SUMIFS(通讯通路门店!$W:$W,通讯通路门店!$S:$S,$G185,通讯通路门店!$J:$J,"荣耀授权专卖店")</f>
        <v>0</v>
      </c>
      <c r="BD185" s="99">
        <f>SUMIFS(通讯通路门店!$Z:$Z,通讯通路门店!$S:$S,$G185,通讯通路门店!$J:$J,"VIVO体验店")</f>
        <v>0</v>
      </c>
      <c r="BE185" s="99">
        <f>SUMIFS(通讯通路门店!$AB:$AB,通讯通路门店!$S:$S,$G185,通讯通路门店!$J:$J,"OPPO体验店")</f>
        <v>0</v>
      </c>
      <c r="BF185" s="99">
        <f>SUMIFS(通讯通路门店!$X:$X,通讯通路门店!$S:$S,$G185,通讯通路门店!$J:$J,"华为授权体验店")+SUMIFS(通讯通路门店!$AA:$AA,通讯通路门店!$S:$S,$G185,通讯通路门店!$J:$J,"华为堡垒店")</f>
        <v>0</v>
      </c>
      <c r="BG185" s="99">
        <f>SUMIFS(通讯通路门店!$Y:$Y,通讯通路门店!$S:$S,$G185,通讯通路门店!$J:$J,"小米体验店")</f>
        <v>0</v>
      </c>
      <c r="BH185" s="99">
        <f>SUMIFS(通讯通路门店!$AA:$AA,通讯通路门店!$S:$S,$G185,通讯通路门店!$J:$J,"苹果体验店")</f>
        <v>0</v>
      </c>
      <c r="BI185" s="99">
        <f>SUMIFS(通讯通路门店!$K:$K,通讯通路门店!$S:$S,$G185,通讯通路门店!$J:$J,"其他品牌专卖店")</f>
        <v>0</v>
      </c>
      <c r="BJ185" s="99">
        <f>SUMIFS(通讯通路门店!$AC:$AC,通讯通路门店!$S:$S,$G185)</f>
        <v>0</v>
      </c>
      <c r="BK185" s="99">
        <f>SUMIFS(通讯通路门店!$AD:$AD,通讯通路门店!$S:$S,$G185)</f>
        <v>0</v>
      </c>
      <c r="BL185" s="99">
        <f>SUMIFS(通讯通路门店!$AE:$AE,通讯通路门店!$S:$S,$G185)</f>
        <v>0</v>
      </c>
      <c r="BM185" s="99">
        <f>SUMIFS(通讯通路门店!$AF:$AF,通讯通路门店!$S:$S,$G185)</f>
        <v>0</v>
      </c>
      <c r="BN185" s="99">
        <f>SUMIFS(通讯通路门店!$AG:$AG,通讯通路门店!$S:$S,$G185)</f>
        <v>0</v>
      </c>
      <c r="BO185" s="99">
        <f>SUMIFS(通讯通路门店!$AH:$AH,通讯通路门店!$S:$S,$G185)</f>
        <v>0</v>
      </c>
      <c r="BP185" s="99">
        <f>SUMIFS(通讯通路门店!$AI:$AI,通讯通路门店!$S:$S,$G185)</f>
        <v>0</v>
      </c>
      <c r="BQ185" s="83"/>
    </row>
    <row r="186" spans="1:69">
      <c r="A186" s="99" t="str">
        <f>IFERROR(_xlfn.XLOOKUP($G186,通讯通路门店!$S$4:$S$993931,通讯通路门店!$A$4:$A$993931,0,0),"")</f>
        <v/>
      </c>
      <c r="B186" s="99" t="str">
        <f>IFERROR(_xlfn.XLOOKUP($G186,通讯通路门店!$S$4:$S$993931,通讯通路门店!$B$4:$B$993931,0,0),"")</f>
        <v/>
      </c>
      <c r="C186" s="99" t="str">
        <f>IFERROR(_xlfn.XLOOKUP($G186,通讯通路门店!$S$4:$S$993931,通讯通路门店!$C$4:$C$993931,0,0),"")</f>
        <v/>
      </c>
      <c r="D186" s="99" t="str">
        <f>IFERROR(_xlfn.XLOOKUP($G186,通讯通路门店!$S$4:$S$993931,通讯通路门店!$D$4:$D$993931,0,0),"")</f>
        <v/>
      </c>
      <c r="E186" s="83"/>
      <c r="F186" s="83"/>
      <c r="G186" s="101" t="e">
        <v>#N/A</v>
      </c>
      <c r="H186" s="102" t="str">
        <f>IFERROR(_xlfn.XLOOKUP($G186,通讯通路门店!$S$4:$S$993931,通讯通路门店!$R$4:$R$993931,0,0),"")</f>
        <v/>
      </c>
      <c r="I186" s="83"/>
      <c r="J186" s="83"/>
      <c r="K186" s="83"/>
      <c r="L186" s="83"/>
      <c r="M186" s="83"/>
      <c r="N186" s="83"/>
      <c r="O186" s="83"/>
      <c r="P186" s="83"/>
      <c r="Q186" s="83"/>
      <c r="R186" s="83"/>
      <c r="S186" s="83"/>
      <c r="T186" s="83"/>
      <c r="U186" s="99">
        <f>COUNTIF(通讯通路门店!$S:$S,$G186)</f>
        <v>0</v>
      </c>
      <c r="V186" s="99">
        <f>COUNTIFS(通讯通路门店!$S:$S,$G186,通讯通路门店!$J:$J,"综合卖场")</f>
        <v>0</v>
      </c>
      <c r="W186" s="99">
        <f>SUMIFS(通讯通路门店!$AJ:$AJ,通讯通路门店!$S:$S,通讯客户沙盘!$G186)</f>
        <v>0</v>
      </c>
      <c r="X186" s="99">
        <f t="shared" si="10"/>
        <v>0</v>
      </c>
      <c r="Y186" s="99">
        <f>COUNTIFS(通讯通路门店!$S:$S,$G186,通讯通路门店!$J:$J,"荣耀体验店")+COUNTIFS(通讯通路门店!$S:$S,$G186,通讯通路门店!$J:$J,"荣耀授权专卖店")</f>
        <v>0</v>
      </c>
      <c r="Z186" s="99">
        <f>COUNTIFS(通讯通路门店!$S:$S,$G186,通讯通路门店!$J:$J,"VIVO体验店")</f>
        <v>0</v>
      </c>
      <c r="AA186" s="99">
        <f>COUNTIFS(通讯通路门店!$S:$S,$G186,通讯通路门店!$J:$J,"OPPO体验店")</f>
        <v>0</v>
      </c>
      <c r="AB186" s="99">
        <f>COUNTIFS(通讯通路门店!$S:$S,$G186,通讯通路门店!$J:$J,"华为授权体验店")+COUNTIFS(通讯通路门店!$S:$S,$G186,通讯通路门店!$J:$J,"华为堡垒店")</f>
        <v>0</v>
      </c>
      <c r="AC186" s="99">
        <f>COUNTIFS(通讯通路门店!$S:$S,$G186,通讯通路门店!$J:$J,"小米体验店")</f>
        <v>0</v>
      </c>
      <c r="AD186" s="99">
        <f>COUNTIFS(通讯通路门店!$S:$S,$G186,通讯通路门店!$J:$J,"苹果体验店")</f>
        <v>0</v>
      </c>
      <c r="AE186" s="99">
        <f>COUNTIFS(通讯通路门店!$S:$S,$G186,通讯通路门店!$J:$J,"其他品牌专卖店")</f>
        <v>0</v>
      </c>
      <c r="AF186" s="99">
        <f>SUMIFS(通讯通路门店!$BI:$BI,通讯通路门店!$S:$S,$G186)</f>
        <v>0</v>
      </c>
      <c r="AG186" s="99">
        <f>SUMIFS(通讯通路门店!$BH:$BH,通讯通路门店!$S:$S,$G186)</f>
        <v>0</v>
      </c>
      <c r="AH186" s="99">
        <f t="shared" si="11"/>
        <v>0</v>
      </c>
      <c r="AI186" s="99">
        <f>SUMIFS(通讯通路门店!$BB:$BB,通讯通路门店!$S:$S,$G186)</f>
        <v>0</v>
      </c>
      <c r="AJ186" s="99">
        <f>SUMIFS(通讯通路门店!$BE:$BE,通讯通路门店!$S:$S,$G186)</f>
        <v>0</v>
      </c>
      <c r="AK186" s="99">
        <f>SUMIFS(通讯通路门店!$BG:$BG,通讯通路门店!$S:$S,$G186)</f>
        <v>0</v>
      </c>
      <c r="AL186" s="99">
        <f>SUMIFS(通讯通路门店!$BC:$BC,通讯通路门店!$S:$S,$G186)</f>
        <v>0</v>
      </c>
      <c r="AM186" s="99">
        <f>SUMIFS(通讯通路门店!$BD:$BD,通讯通路门店!$S:$S,$G186)</f>
        <v>0</v>
      </c>
      <c r="AN186" s="99">
        <f>SUMIFS(通讯通路门店!$BF:$BF,通讯通路门店!$S:$S,$G186)</f>
        <v>0</v>
      </c>
      <c r="AO186" s="99">
        <f t="shared" si="12"/>
        <v>0</v>
      </c>
      <c r="AP186" s="99">
        <f>SUMIFS(通讯通路门店!$K:$K,通讯通路门店!$S:$S,$G186)</f>
        <v>0</v>
      </c>
      <c r="AQ186" s="83"/>
      <c r="AR186" s="99">
        <f>SUMIFS(通讯通路门店!$T:$T,通讯通路门店!$S:$S,$G186)</f>
        <v>0</v>
      </c>
      <c r="AS186" s="99">
        <f>SUMIFS(通讯通路门店!$U:$U,通讯通路门店!$S:$S,$G186)</f>
        <v>0</v>
      </c>
      <c r="AT186" s="99">
        <f>SUMIFS(通讯通路门店!$V:$V,通讯通路门店!$S:$S,$G186)</f>
        <v>0</v>
      </c>
      <c r="AU186" s="99">
        <f>SUMIFS(通讯通路门店!$W:$W,通讯通路门店!$S:$S,$G186)</f>
        <v>0</v>
      </c>
      <c r="AV186" s="99">
        <f>SUMIFS(通讯通路门店!$Z:$Z,通讯通路门店!$S:$S,$G186)</f>
        <v>0</v>
      </c>
      <c r="AW186" s="99">
        <f>SUMIFS(通讯通路门店!$AB:$AB,通讯通路门店!$S:$S,$G186)</f>
        <v>0</v>
      </c>
      <c r="AX186" s="99">
        <f>SUMIFS(通讯通路门店!$X:$X,通讯通路门店!$S:$S,$G186)</f>
        <v>0</v>
      </c>
      <c r="AY186" s="99">
        <f>SUMIFS(通讯通路门店!$Y:$Y,通讯通路门店!$S:$S,$G186)</f>
        <v>0</v>
      </c>
      <c r="AZ186" s="99">
        <f>SUMIFS(通讯通路门店!$AA:$AA,通讯通路门店!$S:$S,$G186)</f>
        <v>0</v>
      </c>
      <c r="BA186" s="99">
        <f t="shared" si="13"/>
        <v>0</v>
      </c>
      <c r="BB186" s="99">
        <f t="shared" si="14"/>
        <v>0</v>
      </c>
      <c r="BC186" s="99">
        <f>SUMIFS(通讯通路门店!$W:$W,通讯通路门店!$S:$S,$G186,通讯通路门店!$J:$J,"荣耀体验店")+SUMIFS(通讯通路门店!$W:$W,通讯通路门店!$S:$S,$G186,通讯通路门店!$J:$J,"荣耀授权专卖店")</f>
        <v>0</v>
      </c>
      <c r="BD186" s="99">
        <f>SUMIFS(通讯通路门店!$Z:$Z,通讯通路门店!$S:$S,$G186,通讯通路门店!$J:$J,"VIVO体验店")</f>
        <v>0</v>
      </c>
      <c r="BE186" s="99">
        <f>SUMIFS(通讯通路门店!$AB:$AB,通讯通路门店!$S:$S,$G186,通讯通路门店!$J:$J,"OPPO体验店")</f>
        <v>0</v>
      </c>
      <c r="BF186" s="99">
        <f>SUMIFS(通讯通路门店!$X:$X,通讯通路门店!$S:$S,$G186,通讯通路门店!$J:$J,"华为授权体验店")+SUMIFS(通讯通路门店!$AA:$AA,通讯通路门店!$S:$S,$G186,通讯通路门店!$J:$J,"华为堡垒店")</f>
        <v>0</v>
      </c>
      <c r="BG186" s="99">
        <f>SUMIFS(通讯通路门店!$Y:$Y,通讯通路门店!$S:$S,$G186,通讯通路门店!$J:$J,"小米体验店")</f>
        <v>0</v>
      </c>
      <c r="BH186" s="99">
        <f>SUMIFS(通讯通路门店!$AA:$AA,通讯通路门店!$S:$S,$G186,通讯通路门店!$J:$J,"苹果体验店")</f>
        <v>0</v>
      </c>
      <c r="BI186" s="99">
        <f>SUMIFS(通讯通路门店!$K:$K,通讯通路门店!$S:$S,$G186,通讯通路门店!$J:$J,"其他品牌专卖店")</f>
        <v>0</v>
      </c>
      <c r="BJ186" s="99">
        <f>SUMIFS(通讯通路门店!$AC:$AC,通讯通路门店!$S:$S,$G186)</f>
        <v>0</v>
      </c>
      <c r="BK186" s="99">
        <f>SUMIFS(通讯通路门店!$AD:$AD,通讯通路门店!$S:$S,$G186)</f>
        <v>0</v>
      </c>
      <c r="BL186" s="99">
        <f>SUMIFS(通讯通路门店!$AE:$AE,通讯通路门店!$S:$S,$G186)</f>
        <v>0</v>
      </c>
      <c r="BM186" s="99">
        <f>SUMIFS(通讯通路门店!$AF:$AF,通讯通路门店!$S:$S,$G186)</f>
        <v>0</v>
      </c>
      <c r="BN186" s="99">
        <f>SUMIFS(通讯通路门店!$AG:$AG,通讯通路门店!$S:$S,$G186)</f>
        <v>0</v>
      </c>
      <c r="BO186" s="99">
        <f>SUMIFS(通讯通路门店!$AH:$AH,通讯通路门店!$S:$S,$G186)</f>
        <v>0</v>
      </c>
      <c r="BP186" s="99">
        <f>SUMIFS(通讯通路门店!$AI:$AI,通讯通路门店!$S:$S,$G186)</f>
        <v>0</v>
      </c>
      <c r="BQ186" s="83"/>
    </row>
    <row r="187" spans="1:69">
      <c r="A187" s="99" t="str">
        <f>IFERROR(_xlfn.XLOOKUP($G187,通讯通路门店!$S$4:$S$993931,通讯通路门店!$A$4:$A$993931,0,0),"")</f>
        <v/>
      </c>
      <c r="B187" s="99" t="str">
        <f>IFERROR(_xlfn.XLOOKUP($G187,通讯通路门店!$S$4:$S$993931,通讯通路门店!$B$4:$B$993931,0,0),"")</f>
        <v/>
      </c>
      <c r="C187" s="99" t="str">
        <f>IFERROR(_xlfn.XLOOKUP($G187,通讯通路门店!$S$4:$S$993931,通讯通路门店!$C$4:$C$993931,0,0),"")</f>
        <v/>
      </c>
      <c r="D187" s="99" t="str">
        <f>IFERROR(_xlfn.XLOOKUP($G187,通讯通路门店!$S$4:$S$993931,通讯通路门店!$D$4:$D$993931,0,0),"")</f>
        <v/>
      </c>
      <c r="E187" s="83"/>
      <c r="F187" s="83"/>
      <c r="G187" s="101" t="e">
        <v>#N/A</v>
      </c>
      <c r="H187" s="102" t="str">
        <f>IFERROR(_xlfn.XLOOKUP($G187,通讯通路门店!$S$4:$S$993931,通讯通路门店!$R$4:$R$993931,0,0),"")</f>
        <v/>
      </c>
      <c r="I187" s="83"/>
      <c r="J187" s="83"/>
      <c r="K187" s="83"/>
      <c r="L187" s="83"/>
      <c r="M187" s="83"/>
      <c r="N187" s="83"/>
      <c r="O187" s="83"/>
      <c r="P187" s="83"/>
      <c r="Q187" s="83"/>
      <c r="R187" s="83"/>
      <c r="S187" s="83"/>
      <c r="T187" s="83"/>
      <c r="U187" s="99">
        <f>COUNTIF(通讯通路门店!$S:$S,$G187)</f>
        <v>0</v>
      </c>
      <c r="V187" s="99">
        <f>COUNTIFS(通讯通路门店!$S:$S,$G187,通讯通路门店!$J:$J,"综合卖场")</f>
        <v>0</v>
      </c>
      <c r="W187" s="99">
        <f>SUMIFS(通讯通路门店!$AJ:$AJ,通讯通路门店!$S:$S,通讯客户沙盘!$G187)</f>
        <v>0</v>
      </c>
      <c r="X187" s="99">
        <f t="shared" si="10"/>
        <v>0</v>
      </c>
      <c r="Y187" s="99">
        <f>COUNTIFS(通讯通路门店!$S:$S,$G187,通讯通路门店!$J:$J,"荣耀体验店")+COUNTIFS(通讯通路门店!$S:$S,$G187,通讯通路门店!$J:$J,"荣耀授权专卖店")</f>
        <v>0</v>
      </c>
      <c r="Z187" s="99">
        <f>COUNTIFS(通讯通路门店!$S:$S,$G187,通讯通路门店!$J:$J,"VIVO体验店")</f>
        <v>0</v>
      </c>
      <c r="AA187" s="99">
        <f>COUNTIFS(通讯通路门店!$S:$S,$G187,通讯通路门店!$J:$J,"OPPO体验店")</f>
        <v>0</v>
      </c>
      <c r="AB187" s="99">
        <f>COUNTIFS(通讯通路门店!$S:$S,$G187,通讯通路门店!$J:$J,"华为授权体验店")+COUNTIFS(通讯通路门店!$S:$S,$G187,通讯通路门店!$J:$J,"华为堡垒店")</f>
        <v>0</v>
      </c>
      <c r="AC187" s="99">
        <f>COUNTIFS(通讯通路门店!$S:$S,$G187,通讯通路门店!$J:$J,"小米体验店")</f>
        <v>0</v>
      </c>
      <c r="AD187" s="99">
        <f>COUNTIFS(通讯通路门店!$S:$S,$G187,通讯通路门店!$J:$J,"苹果体验店")</f>
        <v>0</v>
      </c>
      <c r="AE187" s="99">
        <f>COUNTIFS(通讯通路门店!$S:$S,$G187,通讯通路门店!$J:$J,"其他品牌专卖店")</f>
        <v>0</v>
      </c>
      <c r="AF187" s="99">
        <f>SUMIFS(通讯通路门店!$BI:$BI,通讯通路门店!$S:$S,$G187)</f>
        <v>0</v>
      </c>
      <c r="AG187" s="99">
        <f>SUMIFS(通讯通路门店!$BH:$BH,通讯通路门店!$S:$S,$G187)</f>
        <v>0</v>
      </c>
      <c r="AH187" s="99">
        <f t="shared" si="11"/>
        <v>0</v>
      </c>
      <c r="AI187" s="99">
        <f>SUMIFS(通讯通路门店!$BB:$BB,通讯通路门店!$S:$S,$G187)</f>
        <v>0</v>
      </c>
      <c r="AJ187" s="99">
        <f>SUMIFS(通讯通路门店!$BE:$BE,通讯通路门店!$S:$S,$G187)</f>
        <v>0</v>
      </c>
      <c r="AK187" s="99">
        <f>SUMIFS(通讯通路门店!$BG:$BG,通讯通路门店!$S:$S,$G187)</f>
        <v>0</v>
      </c>
      <c r="AL187" s="99">
        <f>SUMIFS(通讯通路门店!$BC:$BC,通讯通路门店!$S:$S,$G187)</f>
        <v>0</v>
      </c>
      <c r="AM187" s="99">
        <f>SUMIFS(通讯通路门店!$BD:$BD,通讯通路门店!$S:$S,$G187)</f>
        <v>0</v>
      </c>
      <c r="AN187" s="99">
        <f>SUMIFS(通讯通路门店!$BF:$BF,通讯通路门店!$S:$S,$G187)</f>
        <v>0</v>
      </c>
      <c r="AO187" s="99">
        <f t="shared" si="12"/>
        <v>0</v>
      </c>
      <c r="AP187" s="99">
        <f>SUMIFS(通讯通路门店!$K:$K,通讯通路门店!$S:$S,$G187)</f>
        <v>0</v>
      </c>
      <c r="AQ187" s="83"/>
      <c r="AR187" s="99">
        <f>SUMIFS(通讯通路门店!$T:$T,通讯通路门店!$S:$S,$G187)</f>
        <v>0</v>
      </c>
      <c r="AS187" s="99">
        <f>SUMIFS(通讯通路门店!$U:$U,通讯通路门店!$S:$S,$G187)</f>
        <v>0</v>
      </c>
      <c r="AT187" s="99">
        <f>SUMIFS(通讯通路门店!$V:$V,通讯通路门店!$S:$S,$G187)</f>
        <v>0</v>
      </c>
      <c r="AU187" s="99">
        <f>SUMIFS(通讯通路门店!$W:$W,通讯通路门店!$S:$S,$G187)</f>
        <v>0</v>
      </c>
      <c r="AV187" s="99">
        <f>SUMIFS(通讯通路门店!$Z:$Z,通讯通路门店!$S:$S,$G187)</f>
        <v>0</v>
      </c>
      <c r="AW187" s="99">
        <f>SUMIFS(通讯通路门店!$AB:$AB,通讯通路门店!$S:$S,$G187)</f>
        <v>0</v>
      </c>
      <c r="AX187" s="99">
        <f>SUMIFS(通讯通路门店!$X:$X,通讯通路门店!$S:$S,$G187)</f>
        <v>0</v>
      </c>
      <c r="AY187" s="99">
        <f>SUMIFS(通讯通路门店!$Y:$Y,通讯通路门店!$S:$S,$G187)</f>
        <v>0</v>
      </c>
      <c r="AZ187" s="99">
        <f>SUMIFS(通讯通路门店!$AA:$AA,通讯通路门店!$S:$S,$G187)</f>
        <v>0</v>
      </c>
      <c r="BA187" s="99">
        <f t="shared" si="13"/>
        <v>0</v>
      </c>
      <c r="BB187" s="99">
        <f t="shared" si="14"/>
        <v>0</v>
      </c>
      <c r="BC187" s="99">
        <f>SUMIFS(通讯通路门店!$W:$W,通讯通路门店!$S:$S,$G187,通讯通路门店!$J:$J,"荣耀体验店")+SUMIFS(通讯通路门店!$W:$W,通讯通路门店!$S:$S,$G187,通讯通路门店!$J:$J,"荣耀授权专卖店")</f>
        <v>0</v>
      </c>
      <c r="BD187" s="99">
        <f>SUMIFS(通讯通路门店!$Z:$Z,通讯通路门店!$S:$S,$G187,通讯通路门店!$J:$J,"VIVO体验店")</f>
        <v>0</v>
      </c>
      <c r="BE187" s="99">
        <f>SUMIFS(通讯通路门店!$AB:$AB,通讯通路门店!$S:$S,$G187,通讯通路门店!$J:$J,"OPPO体验店")</f>
        <v>0</v>
      </c>
      <c r="BF187" s="99">
        <f>SUMIFS(通讯通路门店!$X:$X,通讯通路门店!$S:$S,$G187,通讯通路门店!$J:$J,"华为授权体验店")+SUMIFS(通讯通路门店!$AA:$AA,通讯通路门店!$S:$S,$G187,通讯通路门店!$J:$J,"华为堡垒店")</f>
        <v>0</v>
      </c>
      <c r="BG187" s="99">
        <f>SUMIFS(通讯通路门店!$Y:$Y,通讯通路门店!$S:$S,$G187,通讯通路门店!$J:$J,"小米体验店")</f>
        <v>0</v>
      </c>
      <c r="BH187" s="99">
        <f>SUMIFS(通讯通路门店!$AA:$AA,通讯通路门店!$S:$S,$G187,通讯通路门店!$J:$J,"苹果体验店")</f>
        <v>0</v>
      </c>
      <c r="BI187" s="99">
        <f>SUMIFS(通讯通路门店!$K:$K,通讯通路门店!$S:$S,$G187,通讯通路门店!$J:$J,"其他品牌专卖店")</f>
        <v>0</v>
      </c>
      <c r="BJ187" s="99">
        <f>SUMIFS(通讯通路门店!$AC:$AC,通讯通路门店!$S:$S,$G187)</f>
        <v>0</v>
      </c>
      <c r="BK187" s="99">
        <f>SUMIFS(通讯通路门店!$AD:$AD,通讯通路门店!$S:$S,$G187)</f>
        <v>0</v>
      </c>
      <c r="BL187" s="99">
        <f>SUMIFS(通讯通路门店!$AE:$AE,通讯通路门店!$S:$S,$G187)</f>
        <v>0</v>
      </c>
      <c r="BM187" s="99">
        <f>SUMIFS(通讯通路门店!$AF:$AF,通讯通路门店!$S:$S,$G187)</f>
        <v>0</v>
      </c>
      <c r="BN187" s="99">
        <f>SUMIFS(通讯通路门店!$AG:$AG,通讯通路门店!$S:$S,$G187)</f>
        <v>0</v>
      </c>
      <c r="BO187" s="99">
        <f>SUMIFS(通讯通路门店!$AH:$AH,通讯通路门店!$S:$S,$G187)</f>
        <v>0</v>
      </c>
      <c r="BP187" s="99">
        <f>SUMIFS(通讯通路门店!$AI:$AI,通讯通路门店!$S:$S,$G187)</f>
        <v>0</v>
      </c>
      <c r="BQ187" s="83"/>
    </row>
    <row r="188" spans="1:69">
      <c r="A188" s="99" t="str">
        <f>IFERROR(_xlfn.XLOOKUP($G188,通讯通路门店!$S$4:$S$993931,通讯通路门店!$A$4:$A$993931,0,0),"")</f>
        <v/>
      </c>
      <c r="B188" s="99" t="str">
        <f>IFERROR(_xlfn.XLOOKUP($G188,通讯通路门店!$S$4:$S$993931,通讯通路门店!$B$4:$B$993931,0,0),"")</f>
        <v/>
      </c>
      <c r="C188" s="99" t="str">
        <f>IFERROR(_xlfn.XLOOKUP($G188,通讯通路门店!$S$4:$S$993931,通讯通路门店!$C$4:$C$993931,0,0),"")</f>
        <v/>
      </c>
      <c r="D188" s="99" t="str">
        <f>IFERROR(_xlfn.XLOOKUP($G188,通讯通路门店!$S$4:$S$993931,通讯通路门店!$D$4:$D$993931,0,0),"")</f>
        <v/>
      </c>
      <c r="E188" s="83"/>
      <c r="F188" s="83"/>
      <c r="G188" s="101" t="e">
        <v>#N/A</v>
      </c>
      <c r="H188" s="102" t="str">
        <f>IFERROR(_xlfn.XLOOKUP($G188,通讯通路门店!$S$4:$S$993931,通讯通路门店!$R$4:$R$993931,0,0),"")</f>
        <v/>
      </c>
      <c r="I188" s="83"/>
      <c r="J188" s="83"/>
      <c r="K188" s="83"/>
      <c r="L188" s="83"/>
      <c r="M188" s="83"/>
      <c r="N188" s="83"/>
      <c r="O188" s="83"/>
      <c r="P188" s="83"/>
      <c r="Q188" s="83"/>
      <c r="R188" s="83"/>
      <c r="S188" s="83"/>
      <c r="T188" s="83"/>
      <c r="U188" s="99">
        <f>COUNTIF(通讯通路门店!$S:$S,$G188)</f>
        <v>0</v>
      </c>
      <c r="V188" s="99">
        <f>COUNTIFS(通讯通路门店!$S:$S,$G188,通讯通路门店!$J:$J,"综合卖场")</f>
        <v>0</v>
      </c>
      <c r="W188" s="99">
        <f>SUMIFS(通讯通路门店!$AJ:$AJ,通讯通路门店!$S:$S,通讯客户沙盘!$G188)</f>
        <v>0</v>
      </c>
      <c r="X188" s="99">
        <f t="shared" si="10"/>
        <v>0</v>
      </c>
      <c r="Y188" s="99">
        <f>COUNTIFS(通讯通路门店!$S:$S,$G188,通讯通路门店!$J:$J,"荣耀体验店")+COUNTIFS(通讯通路门店!$S:$S,$G188,通讯通路门店!$J:$J,"荣耀授权专卖店")</f>
        <v>0</v>
      </c>
      <c r="Z188" s="99">
        <f>COUNTIFS(通讯通路门店!$S:$S,$G188,通讯通路门店!$J:$J,"VIVO体验店")</f>
        <v>0</v>
      </c>
      <c r="AA188" s="99">
        <f>COUNTIFS(通讯通路门店!$S:$S,$G188,通讯通路门店!$J:$J,"OPPO体验店")</f>
        <v>0</v>
      </c>
      <c r="AB188" s="99">
        <f>COUNTIFS(通讯通路门店!$S:$S,$G188,通讯通路门店!$J:$J,"华为授权体验店")+COUNTIFS(通讯通路门店!$S:$S,$G188,通讯通路门店!$J:$J,"华为堡垒店")</f>
        <v>0</v>
      </c>
      <c r="AC188" s="99">
        <f>COUNTIFS(通讯通路门店!$S:$S,$G188,通讯通路门店!$J:$J,"小米体验店")</f>
        <v>0</v>
      </c>
      <c r="AD188" s="99">
        <f>COUNTIFS(通讯通路门店!$S:$S,$G188,通讯通路门店!$J:$J,"苹果体验店")</f>
        <v>0</v>
      </c>
      <c r="AE188" s="99">
        <f>COUNTIFS(通讯通路门店!$S:$S,$G188,通讯通路门店!$J:$J,"其他品牌专卖店")</f>
        <v>0</v>
      </c>
      <c r="AF188" s="99">
        <f>SUMIFS(通讯通路门店!$BI:$BI,通讯通路门店!$S:$S,$G188)</f>
        <v>0</v>
      </c>
      <c r="AG188" s="99">
        <f>SUMIFS(通讯通路门店!$BH:$BH,通讯通路门店!$S:$S,$G188)</f>
        <v>0</v>
      </c>
      <c r="AH188" s="99">
        <f t="shared" si="11"/>
        <v>0</v>
      </c>
      <c r="AI188" s="99">
        <f>SUMIFS(通讯通路门店!$BB:$BB,通讯通路门店!$S:$S,$G188)</f>
        <v>0</v>
      </c>
      <c r="AJ188" s="99">
        <f>SUMIFS(通讯通路门店!$BE:$BE,通讯通路门店!$S:$S,$G188)</f>
        <v>0</v>
      </c>
      <c r="AK188" s="99">
        <f>SUMIFS(通讯通路门店!$BG:$BG,通讯通路门店!$S:$S,$G188)</f>
        <v>0</v>
      </c>
      <c r="AL188" s="99">
        <f>SUMIFS(通讯通路门店!$BC:$BC,通讯通路门店!$S:$S,$G188)</f>
        <v>0</v>
      </c>
      <c r="AM188" s="99">
        <f>SUMIFS(通讯通路门店!$BD:$BD,通讯通路门店!$S:$S,$G188)</f>
        <v>0</v>
      </c>
      <c r="AN188" s="99">
        <f>SUMIFS(通讯通路门店!$BF:$BF,通讯通路门店!$S:$S,$G188)</f>
        <v>0</v>
      </c>
      <c r="AO188" s="99">
        <f t="shared" si="12"/>
        <v>0</v>
      </c>
      <c r="AP188" s="99">
        <f>SUMIFS(通讯通路门店!$K:$K,通讯通路门店!$S:$S,$G188)</f>
        <v>0</v>
      </c>
      <c r="AQ188" s="83"/>
      <c r="AR188" s="99">
        <f>SUMIFS(通讯通路门店!$T:$T,通讯通路门店!$S:$S,$G188)</f>
        <v>0</v>
      </c>
      <c r="AS188" s="99">
        <f>SUMIFS(通讯通路门店!$U:$U,通讯通路门店!$S:$S,$G188)</f>
        <v>0</v>
      </c>
      <c r="AT188" s="99">
        <f>SUMIFS(通讯通路门店!$V:$V,通讯通路门店!$S:$S,$G188)</f>
        <v>0</v>
      </c>
      <c r="AU188" s="99">
        <f>SUMIFS(通讯通路门店!$W:$W,通讯通路门店!$S:$S,$G188)</f>
        <v>0</v>
      </c>
      <c r="AV188" s="99">
        <f>SUMIFS(通讯通路门店!$Z:$Z,通讯通路门店!$S:$S,$G188)</f>
        <v>0</v>
      </c>
      <c r="AW188" s="99">
        <f>SUMIFS(通讯通路门店!$AB:$AB,通讯通路门店!$S:$S,$G188)</f>
        <v>0</v>
      </c>
      <c r="AX188" s="99">
        <f>SUMIFS(通讯通路门店!$X:$X,通讯通路门店!$S:$S,$G188)</f>
        <v>0</v>
      </c>
      <c r="AY188" s="99">
        <f>SUMIFS(通讯通路门店!$Y:$Y,通讯通路门店!$S:$S,$G188)</f>
        <v>0</v>
      </c>
      <c r="AZ188" s="99">
        <f>SUMIFS(通讯通路门店!$AA:$AA,通讯通路门店!$S:$S,$G188)</f>
        <v>0</v>
      </c>
      <c r="BA188" s="99">
        <f t="shared" si="13"/>
        <v>0</v>
      </c>
      <c r="BB188" s="99">
        <f t="shared" si="14"/>
        <v>0</v>
      </c>
      <c r="BC188" s="99">
        <f>SUMIFS(通讯通路门店!$W:$W,通讯通路门店!$S:$S,$G188,通讯通路门店!$J:$J,"荣耀体验店")+SUMIFS(通讯通路门店!$W:$W,通讯通路门店!$S:$S,$G188,通讯通路门店!$J:$J,"荣耀授权专卖店")</f>
        <v>0</v>
      </c>
      <c r="BD188" s="99">
        <f>SUMIFS(通讯通路门店!$Z:$Z,通讯通路门店!$S:$S,$G188,通讯通路门店!$J:$J,"VIVO体验店")</f>
        <v>0</v>
      </c>
      <c r="BE188" s="99">
        <f>SUMIFS(通讯通路门店!$AB:$AB,通讯通路门店!$S:$S,$G188,通讯通路门店!$J:$J,"OPPO体验店")</f>
        <v>0</v>
      </c>
      <c r="BF188" s="99">
        <f>SUMIFS(通讯通路门店!$X:$X,通讯通路门店!$S:$S,$G188,通讯通路门店!$J:$J,"华为授权体验店")+SUMIFS(通讯通路门店!$AA:$AA,通讯通路门店!$S:$S,$G188,通讯通路门店!$J:$J,"华为堡垒店")</f>
        <v>0</v>
      </c>
      <c r="BG188" s="99">
        <f>SUMIFS(通讯通路门店!$Y:$Y,通讯通路门店!$S:$S,$G188,通讯通路门店!$J:$J,"小米体验店")</f>
        <v>0</v>
      </c>
      <c r="BH188" s="99">
        <f>SUMIFS(通讯通路门店!$AA:$AA,通讯通路门店!$S:$S,$G188,通讯通路门店!$J:$J,"苹果体验店")</f>
        <v>0</v>
      </c>
      <c r="BI188" s="99">
        <f>SUMIFS(通讯通路门店!$K:$K,通讯通路门店!$S:$S,$G188,通讯通路门店!$J:$J,"其他品牌专卖店")</f>
        <v>0</v>
      </c>
      <c r="BJ188" s="99">
        <f>SUMIFS(通讯通路门店!$AC:$AC,通讯通路门店!$S:$S,$G188)</f>
        <v>0</v>
      </c>
      <c r="BK188" s="99">
        <f>SUMIFS(通讯通路门店!$AD:$AD,通讯通路门店!$S:$S,$G188)</f>
        <v>0</v>
      </c>
      <c r="BL188" s="99">
        <f>SUMIFS(通讯通路门店!$AE:$AE,通讯通路门店!$S:$S,$G188)</f>
        <v>0</v>
      </c>
      <c r="BM188" s="99">
        <f>SUMIFS(通讯通路门店!$AF:$AF,通讯通路门店!$S:$S,$G188)</f>
        <v>0</v>
      </c>
      <c r="BN188" s="99">
        <f>SUMIFS(通讯通路门店!$AG:$AG,通讯通路门店!$S:$S,$G188)</f>
        <v>0</v>
      </c>
      <c r="BO188" s="99">
        <f>SUMIFS(通讯通路门店!$AH:$AH,通讯通路门店!$S:$S,$G188)</f>
        <v>0</v>
      </c>
      <c r="BP188" s="99">
        <f>SUMIFS(通讯通路门店!$AI:$AI,通讯通路门店!$S:$S,$G188)</f>
        <v>0</v>
      </c>
      <c r="BQ188" s="83"/>
    </row>
    <row r="189" spans="1:69">
      <c r="A189" s="99" t="str">
        <f>IFERROR(_xlfn.XLOOKUP($G189,通讯通路门店!$S$4:$S$993931,通讯通路门店!$A$4:$A$993931,0,0),"")</f>
        <v/>
      </c>
      <c r="B189" s="99" t="str">
        <f>IFERROR(_xlfn.XLOOKUP($G189,通讯通路门店!$S$4:$S$993931,通讯通路门店!$B$4:$B$993931,0,0),"")</f>
        <v/>
      </c>
      <c r="C189" s="99" t="str">
        <f>IFERROR(_xlfn.XLOOKUP($G189,通讯通路门店!$S$4:$S$993931,通讯通路门店!$C$4:$C$993931,0,0),"")</f>
        <v/>
      </c>
      <c r="D189" s="99" t="str">
        <f>IFERROR(_xlfn.XLOOKUP($G189,通讯通路门店!$S$4:$S$993931,通讯通路门店!$D$4:$D$993931,0,0),"")</f>
        <v/>
      </c>
      <c r="E189" s="83"/>
      <c r="F189" s="83"/>
      <c r="G189" s="101" t="e">
        <v>#N/A</v>
      </c>
      <c r="H189" s="102" t="str">
        <f>IFERROR(_xlfn.XLOOKUP($G189,通讯通路门店!$S$4:$S$993931,通讯通路门店!$R$4:$R$993931,0,0),"")</f>
        <v/>
      </c>
      <c r="I189" s="83"/>
      <c r="J189" s="83"/>
      <c r="K189" s="83"/>
      <c r="L189" s="83"/>
      <c r="M189" s="83"/>
      <c r="N189" s="83"/>
      <c r="O189" s="83"/>
      <c r="P189" s="83"/>
      <c r="Q189" s="83"/>
      <c r="R189" s="83"/>
      <c r="S189" s="83"/>
      <c r="T189" s="83"/>
      <c r="U189" s="99">
        <f>COUNTIF(通讯通路门店!$S:$S,$G189)</f>
        <v>0</v>
      </c>
      <c r="V189" s="99">
        <f>COUNTIFS(通讯通路门店!$S:$S,$G189,通讯通路门店!$J:$J,"综合卖场")</f>
        <v>0</v>
      </c>
      <c r="W189" s="99">
        <f>SUMIFS(通讯通路门店!$AJ:$AJ,通讯通路门店!$S:$S,通讯客户沙盘!$G189)</f>
        <v>0</v>
      </c>
      <c r="X189" s="99">
        <f t="shared" si="10"/>
        <v>0</v>
      </c>
      <c r="Y189" s="99">
        <f>COUNTIFS(通讯通路门店!$S:$S,$G189,通讯通路门店!$J:$J,"荣耀体验店")+COUNTIFS(通讯通路门店!$S:$S,$G189,通讯通路门店!$J:$J,"荣耀授权专卖店")</f>
        <v>0</v>
      </c>
      <c r="Z189" s="99">
        <f>COUNTIFS(通讯通路门店!$S:$S,$G189,通讯通路门店!$J:$J,"VIVO体验店")</f>
        <v>0</v>
      </c>
      <c r="AA189" s="99">
        <f>COUNTIFS(通讯通路门店!$S:$S,$G189,通讯通路门店!$J:$J,"OPPO体验店")</f>
        <v>0</v>
      </c>
      <c r="AB189" s="99">
        <f>COUNTIFS(通讯通路门店!$S:$S,$G189,通讯通路门店!$J:$J,"华为授权体验店")+COUNTIFS(通讯通路门店!$S:$S,$G189,通讯通路门店!$J:$J,"华为堡垒店")</f>
        <v>0</v>
      </c>
      <c r="AC189" s="99">
        <f>COUNTIFS(通讯通路门店!$S:$S,$G189,通讯通路门店!$J:$J,"小米体验店")</f>
        <v>0</v>
      </c>
      <c r="AD189" s="99">
        <f>COUNTIFS(通讯通路门店!$S:$S,$G189,通讯通路门店!$J:$J,"苹果体验店")</f>
        <v>0</v>
      </c>
      <c r="AE189" s="99">
        <f>COUNTIFS(通讯通路门店!$S:$S,$G189,通讯通路门店!$J:$J,"其他品牌专卖店")</f>
        <v>0</v>
      </c>
      <c r="AF189" s="99">
        <f>SUMIFS(通讯通路门店!$BI:$BI,通讯通路门店!$S:$S,$G189)</f>
        <v>0</v>
      </c>
      <c r="AG189" s="99">
        <f>SUMIFS(通讯通路门店!$BH:$BH,通讯通路门店!$S:$S,$G189)</f>
        <v>0</v>
      </c>
      <c r="AH189" s="99">
        <f t="shared" si="11"/>
        <v>0</v>
      </c>
      <c r="AI189" s="99">
        <f>SUMIFS(通讯通路门店!$BB:$BB,通讯通路门店!$S:$S,$G189)</f>
        <v>0</v>
      </c>
      <c r="AJ189" s="99">
        <f>SUMIFS(通讯通路门店!$BE:$BE,通讯通路门店!$S:$S,$G189)</f>
        <v>0</v>
      </c>
      <c r="AK189" s="99">
        <f>SUMIFS(通讯通路门店!$BG:$BG,通讯通路门店!$S:$S,$G189)</f>
        <v>0</v>
      </c>
      <c r="AL189" s="99">
        <f>SUMIFS(通讯通路门店!$BC:$BC,通讯通路门店!$S:$S,$G189)</f>
        <v>0</v>
      </c>
      <c r="AM189" s="99">
        <f>SUMIFS(通讯通路门店!$BD:$BD,通讯通路门店!$S:$S,$G189)</f>
        <v>0</v>
      </c>
      <c r="AN189" s="99">
        <f>SUMIFS(通讯通路门店!$BF:$BF,通讯通路门店!$S:$S,$G189)</f>
        <v>0</v>
      </c>
      <c r="AO189" s="99">
        <f t="shared" si="12"/>
        <v>0</v>
      </c>
      <c r="AP189" s="99">
        <f>SUMIFS(通讯通路门店!$K:$K,通讯通路门店!$S:$S,$G189)</f>
        <v>0</v>
      </c>
      <c r="AQ189" s="83"/>
      <c r="AR189" s="99">
        <f>SUMIFS(通讯通路门店!$T:$T,通讯通路门店!$S:$S,$G189)</f>
        <v>0</v>
      </c>
      <c r="AS189" s="99">
        <f>SUMIFS(通讯通路门店!$U:$U,通讯通路门店!$S:$S,$G189)</f>
        <v>0</v>
      </c>
      <c r="AT189" s="99">
        <f>SUMIFS(通讯通路门店!$V:$V,通讯通路门店!$S:$S,$G189)</f>
        <v>0</v>
      </c>
      <c r="AU189" s="99">
        <f>SUMIFS(通讯通路门店!$W:$W,通讯通路门店!$S:$S,$G189)</f>
        <v>0</v>
      </c>
      <c r="AV189" s="99">
        <f>SUMIFS(通讯通路门店!$Z:$Z,通讯通路门店!$S:$S,$G189)</f>
        <v>0</v>
      </c>
      <c r="AW189" s="99">
        <f>SUMIFS(通讯通路门店!$AB:$AB,通讯通路门店!$S:$S,$G189)</f>
        <v>0</v>
      </c>
      <c r="AX189" s="99">
        <f>SUMIFS(通讯通路门店!$X:$X,通讯通路门店!$S:$S,$G189)</f>
        <v>0</v>
      </c>
      <c r="AY189" s="99">
        <f>SUMIFS(通讯通路门店!$Y:$Y,通讯通路门店!$S:$S,$G189)</f>
        <v>0</v>
      </c>
      <c r="AZ189" s="99">
        <f>SUMIFS(通讯通路门店!$AA:$AA,通讯通路门店!$S:$S,$G189)</f>
        <v>0</v>
      </c>
      <c r="BA189" s="99">
        <f t="shared" si="13"/>
        <v>0</v>
      </c>
      <c r="BB189" s="99">
        <f t="shared" si="14"/>
        <v>0</v>
      </c>
      <c r="BC189" s="99">
        <f>SUMIFS(通讯通路门店!$W:$W,通讯通路门店!$S:$S,$G189,通讯通路门店!$J:$J,"荣耀体验店")+SUMIFS(通讯通路门店!$W:$W,通讯通路门店!$S:$S,$G189,通讯通路门店!$J:$J,"荣耀授权专卖店")</f>
        <v>0</v>
      </c>
      <c r="BD189" s="99">
        <f>SUMIFS(通讯通路门店!$Z:$Z,通讯通路门店!$S:$S,$G189,通讯通路门店!$J:$J,"VIVO体验店")</f>
        <v>0</v>
      </c>
      <c r="BE189" s="99">
        <f>SUMIFS(通讯通路门店!$AB:$AB,通讯通路门店!$S:$S,$G189,通讯通路门店!$J:$J,"OPPO体验店")</f>
        <v>0</v>
      </c>
      <c r="BF189" s="99">
        <f>SUMIFS(通讯通路门店!$X:$X,通讯通路门店!$S:$S,$G189,通讯通路门店!$J:$J,"华为授权体验店")+SUMIFS(通讯通路门店!$AA:$AA,通讯通路门店!$S:$S,$G189,通讯通路门店!$J:$J,"华为堡垒店")</f>
        <v>0</v>
      </c>
      <c r="BG189" s="99">
        <f>SUMIFS(通讯通路门店!$Y:$Y,通讯通路门店!$S:$S,$G189,通讯通路门店!$J:$J,"小米体验店")</f>
        <v>0</v>
      </c>
      <c r="BH189" s="99">
        <f>SUMIFS(通讯通路门店!$AA:$AA,通讯通路门店!$S:$S,$G189,通讯通路门店!$J:$J,"苹果体验店")</f>
        <v>0</v>
      </c>
      <c r="BI189" s="99">
        <f>SUMIFS(通讯通路门店!$K:$K,通讯通路门店!$S:$S,$G189,通讯通路门店!$J:$J,"其他品牌专卖店")</f>
        <v>0</v>
      </c>
      <c r="BJ189" s="99">
        <f>SUMIFS(通讯通路门店!$AC:$AC,通讯通路门店!$S:$S,$G189)</f>
        <v>0</v>
      </c>
      <c r="BK189" s="99">
        <f>SUMIFS(通讯通路门店!$AD:$AD,通讯通路门店!$S:$S,$G189)</f>
        <v>0</v>
      </c>
      <c r="BL189" s="99">
        <f>SUMIFS(通讯通路门店!$AE:$AE,通讯通路门店!$S:$S,$G189)</f>
        <v>0</v>
      </c>
      <c r="BM189" s="99">
        <f>SUMIFS(通讯通路门店!$AF:$AF,通讯通路门店!$S:$S,$G189)</f>
        <v>0</v>
      </c>
      <c r="BN189" s="99">
        <f>SUMIFS(通讯通路门店!$AG:$AG,通讯通路门店!$S:$S,$G189)</f>
        <v>0</v>
      </c>
      <c r="BO189" s="99">
        <f>SUMIFS(通讯通路门店!$AH:$AH,通讯通路门店!$S:$S,$G189)</f>
        <v>0</v>
      </c>
      <c r="BP189" s="99">
        <f>SUMIFS(通讯通路门店!$AI:$AI,通讯通路门店!$S:$S,$G189)</f>
        <v>0</v>
      </c>
      <c r="BQ189" s="83"/>
    </row>
    <row r="190" spans="1:69">
      <c r="A190" s="99" t="str">
        <f>IFERROR(_xlfn.XLOOKUP($G190,通讯通路门店!$S$4:$S$993931,通讯通路门店!$A$4:$A$993931,0,0),"")</f>
        <v/>
      </c>
      <c r="B190" s="99" t="str">
        <f>IFERROR(_xlfn.XLOOKUP($G190,通讯通路门店!$S$4:$S$993931,通讯通路门店!$B$4:$B$993931,0,0),"")</f>
        <v/>
      </c>
      <c r="C190" s="99" t="str">
        <f>IFERROR(_xlfn.XLOOKUP($G190,通讯通路门店!$S$4:$S$993931,通讯通路门店!$C$4:$C$993931,0,0),"")</f>
        <v/>
      </c>
      <c r="D190" s="99" t="str">
        <f>IFERROR(_xlfn.XLOOKUP($G190,通讯通路门店!$S$4:$S$993931,通讯通路门店!$D$4:$D$993931,0,0),"")</f>
        <v/>
      </c>
      <c r="E190" s="83"/>
      <c r="F190" s="83"/>
      <c r="G190" s="101" t="e">
        <v>#N/A</v>
      </c>
      <c r="H190" s="102" t="str">
        <f>IFERROR(_xlfn.XLOOKUP($G190,通讯通路门店!$S$4:$S$993931,通讯通路门店!$R$4:$R$993931,0,0),"")</f>
        <v/>
      </c>
      <c r="I190" s="83"/>
      <c r="J190" s="83"/>
      <c r="K190" s="83"/>
      <c r="L190" s="83"/>
      <c r="M190" s="83"/>
      <c r="N190" s="83"/>
      <c r="O190" s="83"/>
      <c r="P190" s="83"/>
      <c r="Q190" s="83"/>
      <c r="R190" s="83"/>
      <c r="S190" s="83"/>
      <c r="T190" s="83"/>
      <c r="U190" s="99">
        <f>COUNTIF(通讯通路门店!$S:$S,$G190)</f>
        <v>0</v>
      </c>
      <c r="V190" s="99">
        <f>COUNTIFS(通讯通路门店!$S:$S,$G190,通讯通路门店!$J:$J,"综合卖场")</f>
        <v>0</v>
      </c>
      <c r="W190" s="99">
        <f>SUMIFS(通讯通路门店!$AJ:$AJ,通讯通路门店!$S:$S,通讯客户沙盘!$G190)</f>
        <v>0</v>
      </c>
      <c r="X190" s="99">
        <f t="shared" si="10"/>
        <v>0</v>
      </c>
      <c r="Y190" s="99">
        <f>COUNTIFS(通讯通路门店!$S:$S,$G190,通讯通路门店!$J:$J,"荣耀体验店")+COUNTIFS(通讯通路门店!$S:$S,$G190,通讯通路门店!$J:$J,"荣耀授权专卖店")</f>
        <v>0</v>
      </c>
      <c r="Z190" s="99">
        <f>COUNTIFS(通讯通路门店!$S:$S,$G190,通讯通路门店!$J:$J,"VIVO体验店")</f>
        <v>0</v>
      </c>
      <c r="AA190" s="99">
        <f>COUNTIFS(通讯通路门店!$S:$S,$G190,通讯通路门店!$J:$J,"OPPO体验店")</f>
        <v>0</v>
      </c>
      <c r="AB190" s="99">
        <f>COUNTIFS(通讯通路门店!$S:$S,$G190,通讯通路门店!$J:$J,"华为授权体验店")+COUNTIFS(通讯通路门店!$S:$S,$G190,通讯通路门店!$J:$J,"华为堡垒店")</f>
        <v>0</v>
      </c>
      <c r="AC190" s="99">
        <f>COUNTIFS(通讯通路门店!$S:$S,$G190,通讯通路门店!$J:$J,"小米体验店")</f>
        <v>0</v>
      </c>
      <c r="AD190" s="99">
        <f>COUNTIFS(通讯通路门店!$S:$S,$G190,通讯通路门店!$J:$J,"苹果体验店")</f>
        <v>0</v>
      </c>
      <c r="AE190" s="99">
        <f>COUNTIFS(通讯通路门店!$S:$S,$G190,通讯通路门店!$J:$J,"其他品牌专卖店")</f>
        <v>0</v>
      </c>
      <c r="AF190" s="99">
        <f>SUMIFS(通讯通路门店!$BI:$BI,通讯通路门店!$S:$S,$G190)</f>
        <v>0</v>
      </c>
      <c r="AG190" s="99">
        <f>SUMIFS(通讯通路门店!$BH:$BH,通讯通路门店!$S:$S,$G190)</f>
        <v>0</v>
      </c>
      <c r="AH190" s="99">
        <f t="shared" si="11"/>
        <v>0</v>
      </c>
      <c r="AI190" s="99">
        <f>SUMIFS(通讯通路门店!$BB:$BB,通讯通路门店!$S:$S,$G190)</f>
        <v>0</v>
      </c>
      <c r="AJ190" s="99">
        <f>SUMIFS(通讯通路门店!$BE:$BE,通讯通路门店!$S:$S,$G190)</f>
        <v>0</v>
      </c>
      <c r="AK190" s="99">
        <f>SUMIFS(通讯通路门店!$BG:$BG,通讯通路门店!$S:$S,$G190)</f>
        <v>0</v>
      </c>
      <c r="AL190" s="99">
        <f>SUMIFS(通讯通路门店!$BC:$BC,通讯通路门店!$S:$S,$G190)</f>
        <v>0</v>
      </c>
      <c r="AM190" s="99">
        <f>SUMIFS(通讯通路门店!$BD:$BD,通讯通路门店!$S:$S,$G190)</f>
        <v>0</v>
      </c>
      <c r="AN190" s="99">
        <f>SUMIFS(通讯通路门店!$BF:$BF,通讯通路门店!$S:$S,$G190)</f>
        <v>0</v>
      </c>
      <c r="AO190" s="99">
        <f t="shared" si="12"/>
        <v>0</v>
      </c>
      <c r="AP190" s="99">
        <f>SUMIFS(通讯通路门店!$K:$K,通讯通路门店!$S:$S,$G190)</f>
        <v>0</v>
      </c>
      <c r="AQ190" s="83"/>
      <c r="AR190" s="99">
        <f>SUMIFS(通讯通路门店!$T:$T,通讯通路门店!$S:$S,$G190)</f>
        <v>0</v>
      </c>
      <c r="AS190" s="99">
        <f>SUMIFS(通讯通路门店!$U:$U,通讯通路门店!$S:$S,$G190)</f>
        <v>0</v>
      </c>
      <c r="AT190" s="99">
        <f>SUMIFS(通讯通路门店!$V:$V,通讯通路门店!$S:$S,$G190)</f>
        <v>0</v>
      </c>
      <c r="AU190" s="99">
        <f>SUMIFS(通讯通路门店!$W:$W,通讯通路门店!$S:$S,$G190)</f>
        <v>0</v>
      </c>
      <c r="AV190" s="99">
        <f>SUMIFS(通讯通路门店!$Z:$Z,通讯通路门店!$S:$S,$G190)</f>
        <v>0</v>
      </c>
      <c r="AW190" s="99">
        <f>SUMIFS(通讯通路门店!$AB:$AB,通讯通路门店!$S:$S,$G190)</f>
        <v>0</v>
      </c>
      <c r="AX190" s="99">
        <f>SUMIFS(通讯通路门店!$X:$X,通讯通路门店!$S:$S,$G190)</f>
        <v>0</v>
      </c>
      <c r="AY190" s="99">
        <f>SUMIFS(通讯通路门店!$Y:$Y,通讯通路门店!$S:$S,$G190)</f>
        <v>0</v>
      </c>
      <c r="AZ190" s="99">
        <f>SUMIFS(通讯通路门店!$AA:$AA,通讯通路门店!$S:$S,$G190)</f>
        <v>0</v>
      </c>
      <c r="BA190" s="99">
        <f t="shared" si="13"/>
        <v>0</v>
      </c>
      <c r="BB190" s="99">
        <f t="shared" si="14"/>
        <v>0</v>
      </c>
      <c r="BC190" s="99">
        <f>SUMIFS(通讯通路门店!$W:$W,通讯通路门店!$S:$S,$G190,通讯通路门店!$J:$J,"荣耀体验店")+SUMIFS(通讯通路门店!$W:$W,通讯通路门店!$S:$S,$G190,通讯通路门店!$J:$J,"荣耀授权专卖店")</f>
        <v>0</v>
      </c>
      <c r="BD190" s="99">
        <f>SUMIFS(通讯通路门店!$Z:$Z,通讯通路门店!$S:$S,$G190,通讯通路门店!$J:$J,"VIVO体验店")</f>
        <v>0</v>
      </c>
      <c r="BE190" s="99">
        <f>SUMIFS(通讯通路门店!$AB:$AB,通讯通路门店!$S:$S,$G190,通讯通路门店!$J:$J,"OPPO体验店")</f>
        <v>0</v>
      </c>
      <c r="BF190" s="99">
        <f>SUMIFS(通讯通路门店!$X:$X,通讯通路门店!$S:$S,$G190,通讯通路门店!$J:$J,"华为授权体验店")+SUMIFS(通讯通路门店!$AA:$AA,通讯通路门店!$S:$S,$G190,通讯通路门店!$J:$J,"华为堡垒店")</f>
        <v>0</v>
      </c>
      <c r="BG190" s="99">
        <f>SUMIFS(通讯通路门店!$Y:$Y,通讯通路门店!$S:$S,$G190,通讯通路门店!$J:$J,"小米体验店")</f>
        <v>0</v>
      </c>
      <c r="BH190" s="99">
        <f>SUMIFS(通讯通路门店!$AA:$AA,通讯通路门店!$S:$S,$G190,通讯通路门店!$J:$J,"苹果体验店")</f>
        <v>0</v>
      </c>
      <c r="BI190" s="99">
        <f>SUMIFS(通讯通路门店!$K:$K,通讯通路门店!$S:$S,$G190,通讯通路门店!$J:$J,"其他品牌专卖店")</f>
        <v>0</v>
      </c>
      <c r="BJ190" s="99">
        <f>SUMIFS(通讯通路门店!$AC:$AC,通讯通路门店!$S:$S,$G190)</f>
        <v>0</v>
      </c>
      <c r="BK190" s="99">
        <f>SUMIFS(通讯通路门店!$AD:$AD,通讯通路门店!$S:$S,$G190)</f>
        <v>0</v>
      </c>
      <c r="BL190" s="99">
        <f>SUMIFS(通讯通路门店!$AE:$AE,通讯通路门店!$S:$S,$G190)</f>
        <v>0</v>
      </c>
      <c r="BM190" s="99">
        <f>SUMIFS(通讯通路门店!$AF:$AF,通讯通路门店!$S:$S,$G190)</f>
        <v>0</v>
      </c>
      <c r="BN190" s="99">
        <f>SUMIFS(通讯通路门店!$AG:$AG,通讯通路门店!$S:$S,$G190)</f>
        <v>0</v>
      </c>
      <c r="BO190" s="99">
        <f>SUMIFS(通讯通路门店!$AH:$AH,通讯通路门店!$S:$S,$G190)</f>
        <v>0</v>
      </c>
      <c r="BP190" s="99">
        <f>SUMIFS(通讯通路门店!$AI:$AI,通讯通路门店!$S:$S,$G190)</f>
        <v>0</v>
      </c>
      <c r="BQ190" s="83"/>
    </row>
    <row r="191" spans="1:69">
      <c r="A191" s="99" t="str">
        <f>IFERROR(_xlfn.XLOOKUP($G191,通讯通路门店!$S$4:$S$993931,通讯通路门店!$A$4:$A$993931,0,0),"")</f>
        <v/>
      </c>
      <c r="B191" s="99" t="str">
        <f>IFERROR(_xlfn.XLOOKUP($G191,通讯通路门店!$S$4:$S$993931,通讯通路门店!$B$4:$B$993931,0,0),"")</f>
        <v/>
      </c>
      <c r="C191" s="99" t="str">
        <f>IFERROR(_xlfn.XLOOKUP($G191,通讯通路门店!$S$4:$S$993931,通讯通路门店!$C$4:$C$993931,0,0),"")</f>
        <v/>
      </c>
      <c r="D191" s="99" t="str">
        <f>IFERROR(_xlfn.XLOOKUP($G191,通讯通路门店!$S$4:$S$993931,通讯通路门店!$D$4:$D$993931,0,0),"")</f>
        <v/>
      </c>
      <c r="E191" s="83"/>
      <c r="F191" s="83"/>
      <c r="G191" s="101" t="e">
        <v>#N/A</v>
      </c>
      <c r="H191" s="102" t="str">
        <f>IFERROR(_xlfn.XLOOKUP($G191,通讯通路门店!$S$4:$S$993931,通讯通路门店!$R$4:$R$993931,0,0),"")</f>
        <v/>
      </c>
      <c r="I191" s="83"/>
      <c r="J191" s="83"/>
      <c r="K191" s="83"/>
      <c r="L191" s="83"/>
      <c r="M191" s="83"/>
      <c r="N191" s="83"/>
      <c r="O191" s="83"/>
      <c r="P191" s="83"/>
      <c r="Q191" s="83"/>
      <c r="R191" s="83"/>
      <c r="S191" s="83"/>
      <c r="T191" s="83"/>
      <c r="U191" s="99">
        <f>COUNTIF(通讯通路门店!$S:$S,$G191)</f>
        <v>0</v>
      </c>
      <c r="V191" s="99">
        <f>COUNTIFS(通讯通路门店!$S:$S,$G191,通讯通路门店!$J:$J,"综合卖场")</f>
        <v>0</v>
      </c>
      <c r="W191" s="99">
        <f>SUMIFS(通讯通路门店!$AJ:$AJ,通讯通路门店!$S:$S,通讯客户沙盘!$G191)</f>
        <v>0</v>
      </c>
      <c r="X191" s="99">
        <f t="shared" si="10"/>
        <v>0</v>
      </c>
      <c r="Y191" s="99">
        <f>COUNTIFS(通讯通路门店!$S:$S,$G191,通讯通路门店!$J:$J,"荣耀体验店")+COUNTIFS(通讯通路门店!$S:$S,$G191,通讯通路门店!$J:$J,"荣耀授权专卖店")</f>
        <v>0</v>
      </c>
      <c r="Z191" s="99">
        <f>COUNTIFS(通讯通路门店!$S:$S,$G191,通讯通路门店!$J:$J,"VIVO体验店")</f>
        <v>0</v>
      </c>
      <c r="AA191" s="99">
        <f>COUNTIFS(通讯通路门店!$S:$S,$G191,通讯通路门店!$J:$J,"OPPO体验店")</f>
        <v>0</v>
      </c>
      <c r="AB191" s="99">
        <f>COUNTIFS(通讯通路门店!$S:$S,$G191,通讯通路门店!$J:$J,"华为授权体验店")+COUNTIFS(通讯通路门店!$S:$S,$G191,通讯通路门店!$J:$J,"华为堡垒店")</f>
        <v>0</v>
      </c>
      <c r="AC191" s="99">
        <f>COUNTIFS(通讯通路门店!$S:$S,$G191,通讯通路门店!$J:$J,"小米体验店")</f>
        <v>0</v>
      </c>
      <c r="AD191" s="99">
        <f>COUNTIFS(通讯通路门店!$S:$S,$G191,通讯通路门店!$J:$J,"苹果体验店")</f>
        <v>0</v>
      </c>
      <c r="AE191" s="99">
        <f>COUNTIFS(通讯通路门店!$S:$S,$G191,通讯通路门店!$J:$J,"其他品牌专卖店")</f>
        <v>0</v>
      </c>
      <c r="AF191" s="99">
        <f>SUMIFS(通讯通路门店!$BI:$BI,通讯通路门店!$S:$S,$G191)</f>
        <v>0</v>
      </c>
      <c r="AG191" s="99">
        <f>SUMIFS(通讯通路门店!$BH:$BH,通讯通路门店!$S:$S,$G191)</f>
        <v>0</v>
      </c>
      <c r="AH191" s="99">
        <f t="shared" si="11"/>
        <v>0</v>
      </c>
      <c r="AI191" s="99">
        <f>SUMIFS(通讯通路门店!$BB:$BB,通讯通路门店!$S:$S,$G191)</f>
        <v>0</v>
      </c>
      <c r="AJ191" s="99">
        <f>SUMIFS(通讯通路门店!$BE:$BE,通讯通路门店!$S:$S,$G191)</f>
        <v>0</v>
      </c>
      <c r="AK191" s="99">
        <f>SUMIFS(通讯通路门店!$BG:$BG,通讯通路门店!$S:$S,$G191)</f>
        <v>0</v>
      </c>
      <c r="AL191" s="99">
        <f>SUMIFS(通讯通路门店!$BC:$BC,通讯通路门店!$S:$S,$G191)</f>
        <v>0</v>
      </c>
      <c r="AM191" s="99">
        <f>SUMIFS(通讯通路门店!$BD:$BD,通讯通路门店!$S:$S,$G191)</f>
        <v>0</v>
      </c>
      <c r="AN191" s="99">
        <f>SUMIFS(通讯通路门店!$BF:$BF,通讯通路门店!$S:$S,$G191)</f>
        <v>0</v>
      </c>
      <c r="AO191" s="99">
        <f t="shared" si="12"/>
        <v>0</v>
      </c>
      <c r="AP191" s="99">
        <f>SUMIFS(通讯通路门店!$K:$K,通讯通路门店!$S:$S,$G191)</f>
        <v>0</v>
      </c>
      <c r="AQ191" s="83"/>
      <c r="AR191" s="99">
        <f>SUMIFS(通讯通路门店!$T:$T,通讯通路门店!$S:$S,$G191)</f>
        <v>0</v>
      </c>
      <c r="AS191" s="99">
        <f>SUMIFS(通讯通路门店!$U:$U,通讯通路门店!$S:$S,$G191)</f>
        <v>0</v>
      </c>
      <c r="AT191" s="99">
        <f>SUMIFS(通讯通路门店!$V:$V,通讯通路门店!$S:$S,$G191)</f>
        <v>0</v>
      </c>
      <c r="AU191" s="99">
        <f>SUMIFS(通讯通路门店!$W:$W,通讯通路门店!$S:$S,$G191)</f>
        <v>0</v>
      </c>
      <c r="AV191" s="99">
        <f>SUMIFS(通讯通路门店!$Z:$Z,通讯通路门店!$S:$S,$G191)</f>
        <v>0</v>
      </c>
      <c r="AW191" s="99">
        <f>SUMIFS(通讯通路门店!$AB:$AB,通讯通路门店!$S:$S,$G191)</f>
        <v>0</v>
      </c>
      <c r="AX191" s="99">
        <f>SUMIFS(通讯通路门店!$X:$X,通讯通路门店!$S:$S,$G191)</f>
        <v>0</v>
      </c>
      <c r="AY191" s="99">
        <f>SUMIFS(通讯通路门店!$Y:$Y,通讯通路门店!$S:$S,$G191)</f>
        <v>0</v>
      </c>
      <c r="AZ191" s="99">
        <f>SUMIFS(通讯通路门店!$AA:$AA,通讯通路门店!$S:$S,$G191)</f>
        <v>0</v>
      </c>
      <c r="BA191" s="99">
        <f t="shared" si="13"/>
        <v>0</v>
      </c>
      <c r="BB191" s="99">
        <f t="shared" si="14"/>
        <v>0</v>
      </c>
      <c r="BC191" s="99">
        <f>SUMIFS(通讯通路门店!$W:$W,通讯通路门店!$S:$S,$G191,通讯通路门店!$J:$J,"荣耀体验店")+SUMIFS(通讯通路门店!$W:$W,通讯通路门店!$S:$S,$G191,通讯通路门店!$J:$J,"荣耀授权专卖店")</f>
        <v>0</v>
      </c>
      <c r="BD191" s="99">
        <f>SUMIFS(通讯通路门店!$Z:$Z,通讯通路门店!$S:$S,$G191,通讯通路门店!$J:$J,"VIVO体验店")</f>
        <v>0</v>
      </c>
      <c r="BE191" s="99">
        <f>SUMIFS(通讯通路门店!$AB:$AB,通讯通路门店!$S:$S,$G191,通讯通路门店!$J:$J,"OPPO体验店")</f>
        <v>0</v>
      </c>
      <c r="BF191" s="99">
        <f>SUMIFS(通讯通路门店!$X:$X,通讯通路门店!$S:$S,$G191,通讯通路门店!$J:$J,"华为授权体验店")+SUMIFS(通讯通路门店!$AA:$AA,通讯通路门店!$S:$S,$G191,通讯通路门店!$J:$J,"华为堡垒店")</f>
        <v>0</v>
      </c>
      <c r="BG191" s="99">
        <f>SUMIFS(通讯通路门店!$Y:$Y,通讯通路门店!$S:$S,$G191,通讯通路门店!$J:$J,"小米体验店")</f>
        <v>0</v>
      </c>
      <c r="BH191" s="99">
        <f>SUMIFS(通讯通路门店!$AA:$AA,通讯通路门店!$S:$S,$G191,通讯通路门店!$J:$J,"苹果体验店")</f>
        <v>0</v>
      </c>
      <c r="BI191" s="99">
        <f>SUMIFS(通讯通路门店!$K:$K,通讯通路门店!$S:$S,$G191,通讯通路门店!$J:$J,"其他品牌专卖店")</f>
        <v>0</v>
      </c>
      <c r="BJ191" s="99">
        <f>SUMIFS(通讯通路门店!$AC:$AC,通讯通路门店!$S:$S,$G191)</f>
        <v>0</v>
      </c>
      <c r="BK191" s="99">
        <f>SUMIFS(通讯通路门店!$AD:$AD,通讯通路门店!$S:$S,$G191)</f>
        <v>0</v>
      </c>
      <c r="BL191" s="99">
        <f>SUMIFS(通讯通路门店!$AE:$AE,通讯通路门店!$S:$S,$G191)</f>
        <v>0</v>
      </c>
      <c r="BM191" s="99">
        <f>SUMIFS(通讯通路门店!$AF:$AF,通讯通路门店!$S:$S,$G191)</f>
        <v>0</v>
      </c>
      <c r="BN191" s="99">
        <f>SUMIFS(通讯通路门店!$AG:$AG,通讯通路门店!$S:$S,$G191)</f>
        <v>0</v>
      </c>
      <c r="BO191" s="99">
        <f>SUMIFS(通讯通路门店!$AH:$AH,通讯通路门店!$S:$S,$G191)</f>
        <v>0</v>
      </c>
      <c r="BP191" s="99">
        <f>SUMIFS(通讯通路门店!$AI:$AI,通讯通路门店!$S:$S,$G191)</f>
        <v>0</v>
      </c>
      <c r="BQ191" s="83"/>
    </row>
    <row r="192" spans="1:69">
      <c r="A192" s="99" t="str">
        <f>IFERROR(_xlfn.XLOOKUP($G192,通讯通路门店!$S$4:$S$993931,通讯通路门店!$A$4:$A$993931,0,0),"")</f>
        <v/>
      </c>
      <c r="B192" s="99" t="str">
        <f>IFERROR(_xlfn.XLOOKUP($G192,通讯通路门店!$S$4:$S$993931,通讯通路门店!$B$4:$B$993931,0,0),"")</f>
        <v/>
      </c>
      <c r="C192" s="99" t="str">
        <f>IFERROR(_xlfn.XLOOKUP($G192,通讯通路门店!$S$4:$S$993931,通讯通路门店!$C$4:$C$993931,0,0),"")</f>
        <v/>
      </c>
      <c r="D192" s="99" t="str">
        <f>IFERROR(_xlfn.XLOOKUP($G192,通讯通路门店!$S$4:$S$993931,通讯通路门店!$D$4:$D$993931,0,0),"")</f>
        <v/>
      </c>
      <c r="E192" s="83"/>
      <c r="F192" s="83"/>
      <c r="G192" s="101" t="e">
        <v>#N/A</v>
      </c>
      <c r="H192" s="102" t="str">
        <f>IFERROR(_xlfn.XLOOKUP($G192,通讯通路门店!$S$4:$S$993931,通讯通路门店!$R$4:$R$993931,0,0),"")</f>
        <v/>
      </c>
      <c r="I192" s="83"/>
      <c r="J192" s="83"/>
      <c r="K192" s="83"/>
      <c r="L192" s="83"/>
      <c r="M192" s="83"/>
      <c r="N192" s="83"/>
      <c r="O192" s="83"/>
      <c r="P192" s="83"/>
      <c r="Q192" s="83"/>
      <c r="R192" s="83"/>
      <c r="S192" s="83"/>
      <c r="T192" s="83"/>
      <c r="U192" s="99">
        <f>COUNTIF(通讯通路门店!$S:$S,$G192)</f>
        <v>0</v>
      </c>
      <c r="V192" s="99">
        <f>COUNTIFS(通讯通路门店!$S:$S,$G192,通讯通路门店!$J:$J,"综合卖场")</f>
        <v>0</v>
      </c>
      <c r="W192" s="99">
        <f>SUMIFS(通讯通路门店!$AJ:$AJ,通讯通路门店!$S:$S,通讯客户沙盘!$G192)</f>
        <v>0</v>
      </c>
      <c r="X192" s="99">
        <f t="shared" si="10"/>
        <v>0</v>
      </c>
      <c r="Y192" s="99">
        <f>COUNTIFS(通讯通路门店!$S:$S,$G192,通讯通路门店!$J:$J,"荣耀体验店")+COUNTIFS(通讯通路门店!$S:$S,$G192,通讯通路门店!$J:$J,"荣耀授权专卖店")</f>
        <v>0</v>
      </c>
      <c r="Z192" s="99">
        <f>COUNTIFS(通讯通路门店!$S:$S,$G192,通讯通路门店!$J:$J,"VIVO体验店")</f>
        <v>0</v>
      </c>
      <c r="AA192" s="99">
        <f>COUNTIFS(通讯通路门店!$S:$S,$G192,通讯通路门店!$J:$J,"OPPO体验店")</f>
        <v>0</v>
      </c>
      <c r="AB192" s="99">
        <f>COUNTIFS(通讯通路门店!$S:$S,$G192,通讯通路门店!$J:$J,"华为授权体验店")+COUNTIFS(通讯通路门店!$S:$S,$G192,通讯通路门店!$J:$J,"华为堡垒店")</f>
        <v>0</v>
      </c>
      <c r="AC192" s="99">
        <f>COUNTIFS(通讯通路门店!$S:$S,$G192,通讯通路门店!$J:$J,"小米体验店")</f>
        <v>0</v>
      </c>
      <c r="AD192" s="99">
        <f>COUNTIFS(通讯通路门店!$S:$S,$G192,通讯通路门店!$J:$J,"苹果体验店")</f>
        <v>0</v>
      </c>
      <c r="AE192" s="99">
        <f>COUNTIFS(通讯通路门店!$S:$S,$G192,通讯通路门店!$J:$J,"其他品牌专卖店")</f>
        <v>0</v>
      </c>
      <c r="AF192" s="99">
        <f>SUMIFS(通讯通路门店!$BI:$BI,通讯通路门店!$S:$S,$G192)</f>
        <v>0</v>
      </c>
      <c r="AG192" s="99">
        <f>SUMIFS(通讯通路门店!$BH:$BH,通讯通路门店!$S:$S,$G192)</f>
        <v>0</v>
      </c>
      <c r="AH192" s="99">
        <f t="shared" si="11"/>
        <v>0</v>
      </c>
      <c r="AI192" s="99">
        <f>SUMIFS(通讯通路门店!$BB:$BB,通讯通路门店!$S:$S,$G192)</f>
        <v>0</v>
      </c>
      <c r="AJ192" s="99">
        <f>SUMIFS(通讯通路门店!$BE:$BE,通讯通路门店!$S:$S,$G192)</f>
        <v>0</v>
      </c>
      <c r="AK192" s="99">
        <f>SUMIFS(通讯通路门店!$BG:$BG,通讯通路门店!$S:$S,$G192)</f>
        <v>0</v>
      </c>
      <c r="AL192" s="99">
        <f>SUMIFS(通讯通路门店!$BC:$BC,通讯通路门店!$S:$S,$G192)</f>
        <v>0</v>
      </c>
      <c r="AM192" s="99">
        <f>SUMIFS(通讯通路门店!$BD:$BD,通讯通路门店!$S:$S,$G192)</f>
        <v>0</v>
      </c>
      <c r="AN192" s="99">
        <f>SUMIFS(通讯通路门店!$BF:$BF,通讯通路门店!$S:$S,$G192)</f>
        <v>0</v>
      </c>
      <c r="AO192" s="99">
        <f t="shared" si="12"/>
        <v>0</v>
      </c>
      <c r="AP192" s="99">
        <f>SUMIFS(通讯通路门店!$K:$K,通讯通路门店!$S:$S,$G192)</f>
        <v>0</v>
      </c>
      <c r="AQ192" s="83"/>
      <c r="AR192" s="99">
        <f>SUMIFS(通讯通路门店!$T:$T,通讯通路门店!$S:$S,$G192)</f>
        <v>0</v>
      </c>
      <c r="AS192" s="99">
        <f>SUMIFS(通讯通路门店!$U:$U,通讯通路门店!$S:$S,$G192)</f>
        <v>0</v>
      </c>
      <c r="AT192" s="99">
        <f>SUMIFS(通讯通路门店!$V:$V,通讯通路门店!$S:$S,$G192)</f>
        <v>0</v>
      </c>
      <c r="AU192" s="99">
        <f>SUMIFS(通讯通路门店!$W:$W,通讯通路门店!$S:$S,$G192)</f>
        <v>0</v>
      </c>
      <c r="AV192" s="99">
        <f>SUMIFS(通讯通路门店!$Z:$Z,通讯通路门店!$S:$S,$G192)</f>
        <v>0</v>
      </c>
      <c r="AW192" s="99">
        <f>SUMIFS(通讯通路门店!$AB:$AB,通讯通路门店!$S:$S,$G192)</f>
        <v>0</v>
      </c>
      <c r="AX192" s="99">
        <f>SUMIFS(通讯通路门店!$X:$X,通讯通路门店!$S:$S,$G192)</f>
        <v>0</v>
      </c>
      <c r="AY192" s="99">
        <f>SUMIFS(通讯通路门店!$Y:$Y,通讯通路门店!$S:$S,$G192)</f>
        <v>0</v>
      </c>
      <c r="AZ192" s="99">
        <f>SUMIFS(通讯通路门店!$AA:$AA,通讯通路门店!$S:$S,$G192)</f>
        <v>0</v>
      </c>
      <c r="BA192" s="99">
        <f t="shared" si="13"/>
        <v>0</v>
      </c>
      <c r="BB192" s="99">
        <f t="shared" si="14"/>
        <v>0</v>
      </c>
      <c r="BC192" s="99">
        <f>SUMIFS(通讯通路门店!$W:$W,通讯通路门店!$S:$S,$G192,通讯通路门店!$J:$J,"荣耀体验店")+SUMIFS(通讯通路门店!$W:$W,通讯通路门店!$S:$S,$G192,通讯通路门店!$J:$J,"荣耀授权专卖店")</f>
        <v>0</v>
      </c>
      <c r="BD192" s="99">
        <f>SUMIFS(通讯通路门店!$Z:$Z,通讯通路门店!$S:$S,$G192,通讯通路门店!$J:$J,"VIVO体验店")</f>
        <v>0</v>
      </c>
      <c r="BE192" s="99">
        <f>SUMIFS(通讯通路门店!$AB:$AB,通讯通路门店!$S:$S,$G192,通讯通路门店!$J:$J,"OPPO体验店")</f>
        <v>0</v>
      </c>
      <c r="BF192" s="99">
        <f>SUMIFS(通讯通路门店!$X:$X,通讯通路门店!$S:$S,$G192,通讯通路门店!$J:$J,"华为授权体验店")+SUMIFS(通讯通路门店!$AA:$AA,通讯通路门店!$S:$S,$G192,通讯通路门店!$J:$J,"华为堡垒店")</f>
        <v>0</v>
      </c>
      <c r="BG192" s="99">
        <f>SUMIFS(通讯通路门店!$Y:$Y,通讯通路门店!$S:$S,$G192,通讯通路门店!$J:$J,"小米体验店")</f>
        <v>0</v>
      </c>
      <c r="BH192" s="99">
        <f>SUMIFS(通讯通路门店!$AA:$AA,通讯通路门店!$S:$S,$G192,通讯通路门店!$J:$J,"苹果体验店")</f>
        <v>0</v>
      </c>
      <c r="BI192" s="99">
        <f>SUMIFS(通讯通路门店!$K:$K,通讯通路门店!$S:$S,$G192,通讯通路门店!$J:$J,"其他品牌专卖店")</f>
        <v>0</v>
      </c>
      <c r="BJ192" s="99">
        <f>SUMIFS(通讯通路门店!$AC:$AC,通讯通路门店!$S:$S,$G192)</f>
        <v>0</v>
      </c>
      <c r="BK192" s="99">
        <f>SUMIFS(通讯通路门店!$AD:$AD,通讯通路门店!$S:$S,$G192)</f>
        <v>0</v>
      </c>
      <c r="BL192" s="99">
        <f>SUMIFS(通讯通路门店!$AE:$AE,通讯通路门店!$S:$S,$G192)</f>
        <v>0</v>
      </c>
      <c r="BM192" s="99">
        <f>SUMIFS(通讯通路门店!$AF:$AF,通讯通路门店!$S:$S,$G192)</f>
        <v>0</v>
      </c>
      <c r="BN192" s="99">
        <f>SUMIFS(通讯通路门店!$AG:$AG,通讯通路门店!$S:$S,$G192)</f>
        <v>0</v>
      </c>
      <c r="BO192" s="99">
        <f>SUMIFS(通讯通路门店!$AH:$AH,通讯通路门店!$S:$S,$G192)</f>
        <v>0</v>
      </c>
      <c r="BP192" s="99">
        <f>SUMIFS(通讯通路门店!$AI:$AI,通讯通路门店!$S:$S,$G192)</f>
        <v>0</v>
      </c>
      <c r="BQ192" s="83"/>
    </row>
    <row r="193" spans="1:69">
      <c r="A193" s="99" t="str">
        <f>IFERROR(_xlfn.XLOOKUP($G193,通讯通路门店!$S$4:$S$993931,通讯通路门店!$A$4:$A$993931,0,0),"")</f>
        <v/>
      </c>
      <c r="B193" s="99" t="str">
        <f>IFERROR(_xlfn.XLOOKUP($G193,通讯通路门店!$S$4:$S$993931,通讯通路门店!$B$4:$B$993931,0,0),"")</f>
        <v/>
      </c>
      <c r="C193" s="99" t="str">
        <f>IFERROR(_xlfn.XLOOKUP($G193,通讯通路门店!$S$4:$S$993931,通讯通路门店!$C$4:$C$993931,0,0),"")</f>
        <v/>
      </c>
      <c r="D193" s="99" t="str">
        <f>IFERROR(_xlfn.XLOOKUP($G193,通讯通路门店!$S$4:$S$993931,通讯通路门店!$D$4:$D$993931,0,0),"")</f>
        <v/>
      </c>
      <c r="E193" s="83"/>
      <c r="F193" s="83"/>
      <c r="G193" s="101" t="e">
        <v>#N/A</v>
      </c>
      <c r="H193" s="102" t="str">
        <f>IFERROR(_xlfn.XLOOKUP($G193,通讯通路门店!$S$4:$S$993931,通讯通路门店!$R$4:$R$993931,0,0),"")</f>
        <v/>
      </c>
      <c r="I193" s="83"/>
      <c r="J193" s="83"/>
      <c r="K193" s="83"/>
      <c r="L193" s="83"/>
      <c r="M193" s="83"/>
      <c r="N193" s="83"/>
      <c r="O193" s="83"/>
      <c r="P193" s="83"/>
      <c r="Q193" s="83"/>
      <c r="R193" s="83"/>
      <c r="S193" s="83"/>
      <c r="T193" s="83"/>
      <c r="U193" s="99">
        <f>COUNTIF(通讯通路门店!$S:$S,$G193)</f>
        <v>0</v>
      </c>
      <c r="V193" s="99">
        <f>COUNTIFS(通讯通路门店!$S:$S,$G193,通讯通路门店!$J:$J,"综合卖场")</f>
        <v>0</v>
      </c>
      <c r="W193" s="99">
        <f>SUMIFS(通讯通路门店!$AJ:$AJ,通讯通路门店!$S:$S,通讯客户沙盘!$G193)</f>
        <v>0</v>
      </c>
      <c r="X193" s="99">
        <f t="shared" si="10"/>
        <v>0</v>
      </c>
      <c r="Y193" s="99">
        <f>COUNTIFS(通讯通路门店!$S:$S,$G193,通讯通路门店!$J:$J,"荣耀体验店")+COUNTIFS(通讯通路门店!$S:$S,$G193,通讯通路门店!$J:$J,"荣耀授权专卖店")</f>
        <v>0</v>
      </c>
      <c r="Z193" s="99">
        <f>COUNTIFS(通讯通路门店!$S:$S,$G193,通讯通路门店!$J:$J,"VIVO体验店")</f>
        <v>0</v>
      </c>
      <c r="AA193" s="99">
        <f>COUNTIFS(通讯通路门店!$S:$S,$G193,通讯通路门店!$J:$J,"OPPO体验店")</f>
        <v>0</v>
      </c>
      <c r="AB193" s="99">
        <f>COUNTIFS(通讯通路门店!$S:$S,$G193,通讯通路门店!$J:$J,"华为授权体验店")+COUNTIFS(通讯通路门店!$S:$S,$G193,通讯通路门店!$J:$J,"华为堡垒店")</f>
        <v>0</v>
      </c>
      <c r="AC193" s="99">
        <f>COUNTIFS(通讯通路门店!$S:$S,$G193,通讯通路门店!$J:$J,"小米体验店")</f>
        <v>0</v>
      </c>
      <c r="AD193" s="99">
        <f>COUNTIFS(通讯通路门店!$S:$S,$G193,通讯通路门店!$J:$J,"苹果体验店")</f>
        <v>0</v>
      </c>
      <c r="AE193" s="99">
        <f>COUNTIFS(通讯通路门店!$S:$S,$G193,通讯通路门店!$J:$J,"其他品牌专卖店")</f>
        <v>0</v>
      </c>
      <c r="AF193" s="99">
        <f>SUMIFS(通讯通路门店!$BI:$BI,通讯通路门店!$S:$S,$G193)</f>
        <v>0</v>
      </c>
      <c r="AG193" s="99">
        <f>SUMIFS(通讯通路门店!$BH:$BH,通讯通路门店!$S:$S,$G193)</f>
        <v>0</v>
      </c>
      <c r="AH193" s="99">
        <f t="shared" si="11"/>
        <v>0</v>
      </c>
      <c r="AI193" s="99">
        <f>SUMIFS(通讯通路门店!$BB:$BB,通讯通路门店!$S:$S,$G193)</f>
        <v>0</v>
      </c>
      <c r="AJ193" s="99">
        <f>SUMIFS(通讯通路门店!$BE:$BE,通讯通路门店!$S:$S,$G193)</f>
        <v>0</v>
      </c>
      <c r="AK193" s="99">
        <f>SUMIFS(通讯通路门店!$BG:$BG,通讯通路门店!$S:$S,$G193)</f>
        <v>0</v>
      </c>
      <c r="AL193" s="99">
        <f>SUMIFS(通讯通路门店!$BC:$BC,通讯通路门店!$S:$S,$G193)</f>
        <v>0</v>
      </c>
      <c r="AM193" s="99">
        <f>SUMIFS(通讯通路门店!$BD:$BD,通讯通路门店!$S:$S,$G193)</f>
        <v>0</v>
      </c>
      <c r="AN193" s="99">
        <f>SUMIFS(通讯通路门店!$BF:$BF,通讯通路门店!$S:$S,$G193)</f>
        <v>0</v>
      </c>
      <c r="AO193" s="99">
        <f t="shared" si="12"/>
        <v>0</v>
      </c>
      <c r="AP193" s="99">
        <f>SUMIFS(通讯通路门店!$K:$K,通讯通路门店!$S:$S,$G193)</f>
        <v>0</v>
      </c>
      <c r="AQ193" s="83"/>
      <c r="AR193" s="99">
        <f>SUMIFS(通讯通路门店!$T:$T,通讯通路门店!$S:$S,$G193)</f>
        <v>0</v>
      </c>
      <c r="AS193" s="99">
        <f>SUMIFS(通讯通路门店!$U:$U,通讯通路门店!$S:$S,$G193)</f>
        <v>0</v>
      </c>
      <c r="AT193" s="99">
        <f>SUMIFS(通讯通路门店!$V:$V,通讯通路门店!$S:$S,$G193)</f>
        <v>0</v>
      </c>
      <c r="AU193" s="99">
        <f>SUMIFS(通讯通路门店!$W:$W,通讯通路门店!$S:$S,$G193)</f>
        <v>0</v>
      </c>
      <c r="AV193" s="99">
        <f>SUMIFS(通讯通路门店!$Z:$Z,通讯通路门店!$S:$S,$G193)</f>
        <v>0</v>
      </c>
      <c r="AW193" s="99">
        <f>SUMIFS(通讯通路门店!$AB:$AB,通讯通路门店!$S:$S,$G193)</f>
        <v>0</v>
      </c>
      <c r="AX193" s="99">
        <f>SUMIFS(通讯通路门店!$X:$X,通讯通路门店!$S:$S,$G193)</f>
        <v>0</v>
      </c>
      <c r="AY193" s="99">
        <f>SUMIFS(通讯通路门店!$Y:$Y,通讯通路门店!$S:$S,$G193)</f>
        <v>0</v>
      </c>
      <c r="AZ193" s="99">
        <f>SUMIFS(通讯通路门店!$AA:$AA,通讯通路门店!$S:$S,$G193)</f>
        <v>0</v>
      </c>
      <c r="BA193" s="99">
        <f t="shared" si="13"/>
        <v>0</v>
      </c>
      <c r="BB193" s="99">
        <f t="shared" si="14"/>
        <v>0</v>
      </c>
      <c r="BC193" s="99">
        <f>SUMIFS(通讯通路门店!$W:$W,通讯通路门店!$S:$S,$G193,通讯通路门店!$J:$J,"荣耀体验店")+SUMIFS(通讯通路门店!$W:$W,通讯通路门店!$S:$S,$G193,通讯通路门店!$J:$J,"荣耀授权专卖店")</f>
        <v>0</v>
      </c>
      <c r="BD193" s="99">
        <f>SUMIFS(通讯通路门店!$Z:$Z,通讯通路门店!$S:$S,$G193,通讯通路门店!$J:$J,"VIVO体验店")</f>
        <v>0</v>
      </c>
      <c r="BE193" s="99">
        <f>SUMIFS(通讯通路门店!$AB:$AB,通讯通路门店!$S:$S,$G193,通讯通路门店!$J:$J,"OPPO体验店")</f>
        <v>0</v>
      </c>
      <c r="BF193" s="99">
        <f>SUMIFS(通讯通路门店!$X:$X,通讯通路门店!$S:$S,$G193,通讯通路门店!$J:$J,"华为授权体验店")+SUMIFS(通讯通路门店!$AA:$AA,通讯通路门店!$S:$S,$G193,通讯通路门店!$J:$J,"华为堡垒店")</f>
        <v>0</v>
      </c>
      <c r="BG193" s="99">
        <f>SUMIFS(通讯通路门店!$Y:$Y,通讯通路门店!$S:$S,$G193,通讯通路门店!$J:$J,"小米体验店")</f>
        <v>0</v>
      </c>
      <c r="BH193" s="99">
        <f>SUMIFS(通讯通路门店!$AA:$AA,通讯通路门店!$S:$S,$G193,通讯通路门店!$J:$J,"苹果体验店")</f>
        <v>0</v>
      </c>
      <c r="BI193" s="99">
        <f>SUMIFS(通讯通路门店!$K:$K,通讯通路门店!$S:$S,$G193,通讯通路门店!$J:$J,"其他品牌专卖店")</f>
        <v>0</v>
      </c>
      <c r="BJ193" s="99">
        <f>SUMIFS(通讯通路门店!$AC:$AC,通讯通路门店!$S:$S,$G193)</f>
        <v>0</v>
      </c>
      <c r="BK193" s="99">
        <f>SUMIFS(通讯通路门店!$AD:$AD,通讯通路门店!$S:$S,$G193)</f>
        <v>0</v>
      </c>
      <c r="BL193" s="99">
        <f>SUMIFS(通讯通路门店!$AE:$AE,通讯通路门店!$S:$S,$G193)</f>
        <v>0</v>
      </c>
      <c r="BM193" s="99">
        <f>SUMIFS(通讯通路门店!$AF:$AF,通讯通路门店!$S:$S,$G193)</f>
        <v>0</v>
      </c>
      <c r="BN193" s="99">
        <f>SUMIFS(通讯通路门店!$AG:$AG,通讯通路门店!$S:$S,$G193)</f>
        <v>0</v>
      </c>
      <c r="BO193" s="99">
        <f>SUMIFS(通讯通路门店!$AH:$AH,通讯通路门店!$S:$S,$G193)</f>
        <v>0</v>
      </c>
      <c r="BP193" s="99">
        <f>SUMIFS(通讯通路门店!$AI:$AI,通讯通路门店!$S:$S,$G193)</f>
        <v>0</v>
      </c>
      <c r="BQ193" s="83"/>
    </row>
    <row r="194" spans="1:69">
      <c r="A194" s="99" t="str">
        <f>IFERROR(_xlfn.XLOOKUP($G194,通讯通路门店!$S$4:$S$993931,通讯通路门店!$A$4:$A$993931,0,0),"")</f>
        <v/>
      </c>
      <c r="B194" s="99" t="str">
        <f>IFERROR(_xlfn.XLOOKUP($G194,通讯通路门店!$S$4:$S$993931,通讯通路门店!$B$4:$B$993931,0,0),"")</f>
        <v/>
      </c>
      <c r="C194" s="99" t="str">
        <f>IFERROR(_xlfn.XLOOKUP($G194,通讯通路门店!$S$4:$S$993931,通讯通路门店!$C$4:$C$993931,0,0),"")</f>
        <v/>
      </c>
      <c r="D194" s="99" t="str">
        <f>IFERROR(_xlfn.XLOOKUP($G194,通讯通路门店!$S$4:$S$993931,通讯通路门店!$D$4:$D$993931,0,0),"")</f>
        <v/>
      </c>
      <c r="E194" s="83"/>
      <c r="F194" s="83"/>
      <c r="G194" s="101" t="e">
        <v>#N/A</v>
      </c>
      <c r="H194" s="102" t="str">
        <f>IFERROR(_xlfn.XLOOKUP($G194,通讯通路门店!$S$4:$S$993931,通讯通路门店!$R$4:$R$993931,0,0),"")</f>
        <v/>
      </c>
      <c r="I194" s="83"/>
      <c r="J194" s="83"/>
      <c r="K194" s="83"/>
      <c r="L194" s="83"/>
      <c r="M194" s="83"/>
      <c r="N194" s="83"/>
      <c r="O194" s="83"/>
      <c r="P194" s="83"/>
      <c r="Q194" s="83"/>
      <c r="R194" s="83"/>
      <c r="S194" s="83"/>
      <c r="T194" s="83"/>
      <c r="U194" s="99">
        <f>COUNTIF(通讯通路门店!$S:$S,$G194)</f>
        <v>0</v>
      </c>
      <c r="V194" s="99">
        <f>COUNTIFS(通讯通路门店!$S:$S,$G194,通讯通路门店!$J:$J,"综合卖场")</f>
        <v>0</v>
      </c>
      <c r="W194" s="99">
        <f>SUMIFS(通讯通路门店!$AJ:$AJ,通讯通路门店!$S:$S,通讯客户沙盘!$G194)</f>
        <v>0</v>
      </c>
      <c r="X194" s="99">
        <f t="shared" si="10"/>
        <v>0</v>
      </c>
      <c r="Y194" s="99">
        <f>COUNTIFS(通讯通路门店!$S:$S,$G194,通讯通路门店!$J:$J,"荣耀体验店")+COUNTIFS(通讯通路门店!$S:$S,$G194,通讯通路门店!$J:$J,"荣耀授权专卖店")</f>
        <v>0</v>
      </c>
      <c r="Z194" s="99">
        <f>COUNTIFS(通讯通路门店!$S:$S,$G194,通讯通路门店!$J:$J,"VIVO体验店")</f>
        <v>0</v>
      </c>
      <c r="AA194" s="99">
        <f>COUNTIFS(通讯通路门店!$S:$S,$G194,通讯通路门店!$J:$J,"OPPO体验店")</f>
        <v>0</v>
      </c>
      <c r="AB194" s="99">
        <f>COUNTIFS(通讯通路门店!$S:$S,$G194,通讯通路门店!$J:$J,"华为授权体验店")+COUNTIFS(通讯通路门店!$S:$S,$G194,通讯通路门店!$J:$J,"华为堡垒店")</f>
        <v>0</v>
      </c>
      <c r="AC194" s="99">
        <f>COUNTIFS(通讯通路门店!$S:$S,$G194,通讯通路门店!$J:$J,"小米体验店")</f>
        <v>0</v>
      </c>
      <c r="AD194" s="99">
        <f>COUNTIFS(通讯通路门店!$S:$S,$G194,通讯通路门店!$J:$J,"苹果体验店")</f>
        <v>0</v>
      </c>
      <c r="AE194" s="99">
        <f>COUNTIFS(通讯通路门店!$S:$S,$G194,通讯通路门店!$J:$J,"其他品牌专卖店")</f>
        <v>0</v>
      </c>
      <c r="AF194" s="99">
        <f>SUMIFS(通讯通路门店!$BI:$BI,通讯通路门店!$S:$S,$G194)</f>
        <v>0</v>
      </c>
      <c r="AG194" s="99">
        <f>SUMIFS(通讯通路门店!$BH:$BH,通讯通路门店!$S:$S,$G194)</f>
        <v>0</v>
      </c>
      <c r="AH194" s="99">
        <f t="shared" si="11"/>
        <v>0</v>
      </c>
      <c r="AI194" s="99">
        <f>SUMIFS(通讯通路门店!$BB:$BB,通讯通路门店!$S:$S,$G194)</f>
        <v>0</v>
      </c>
      <c r="AJ194" s="99">
        <f>SUMIFS(通讯通路门店!$BE:$BE,通讯通路门店!$S:$S,$G194)</f>
        <v>0</v>
      </c>
      <c r="AK194" s="99">
        <f>SUMIFS(通讯通路门店!$BG:$BG,通讯通路门店!$S:$S,$G194)</f>
        <v>0</v>
      </c>
      <c r="AL194" s="99">
        <f>SUMIFS(通讯通路门店!$BC:$BC,通讯通路门店!$S:$S,$G194)</f>
        <v>0</v>
      </c>
      <c r="AM194" s="99">
        <f>SUMIFS(通讯通路门店!$BD:$BD,通讯通路门店!$S:$S,$G194)</f>
        <v>0</v>
      </c>
      <c r="AN194" s="99">
        <f>SUMIFS(通讯通路门店!$BF:$BF,通讯通路门店!$S:$S,$G194)</f>
        <v>0</v>
      </c>
      <c r="AO194" s="99">
        <f t="shared" si="12"/>
        <v>0</v>
      </c>
      <c r="AP194" s="99">
        <f>SUMIFS(通讯通路门店!$K:$K,通讯通路门店!$S:$S,$G194)</f>
        <v>0</v>
      </c>
      <c r="AQ194" s="83"/>
      <c r="AR194" s="99">
        <f>SUMIFS(通讯通路门店!$T:$T,通讯通路门店!$S:$S,$G194)</f>
        <v>0</v>
      </c>
      <c r="AS194" s="99">
        <f>SUMIFS(通讯通路门店!$U:$U,通讯通路门店!$S:$S,$G194)</f>
        <v>0</v>
      </c>
      <c r="AT194" s="99">
        <f>SUMIFS(通讯通路门店!$V:$V,通讯通路门店!$S:$S,$G194)</f>
        <v>0</v>
      </c>
      <c r="AU194" s="99">
        <f>SUMIFS(通讯通路门店!$W:$W,通讯通路门店!$S:$S,$G194)</f>
        <v>0</v>
      </c>
      <c r="AV194" s="99">
        <f>SUMIFS(通讯通路门店!$Z:$Z,通讯通路门店!$S:$S,$G194)</f>
        <v>0</v>
      </c>
      <c r="AW194" s="99">
        <f>SUMIFS(通讯通路门店!$AB:$AB,通讯通路门店!$S:$S,$G194)</f>
        <v>0</v>
      </c>
      <c r="AX194" s="99">
        <f>SUMIFS(通讯通路门店!$X:$X,通讯通路门店!$S:$S,$G194)</f>
        <v>0</v>
      </c>
      <c r="AY194" s="99">
        <f>SUMIFS(通讯通路门店!$Y:$Y,通讯通路门店!$S:$S,$G194)</f>
        <v>0</v>
      </c>
      <c r="AZ194" s="99">
        <f>SUMIFS(通讯通路门店!$AA:$AA,通讯通路门店!$S:$S,$G194)</f>
        <v>0</v>
      </c>
      <c r="BA194" s="99">
        <f t="shared" si="13"/>
        <v>0</v>
      </c>
      <c r="BB194" s="99">
        <f t="shared" si="14"/>
        <v>0</v>
      </c>
      <c r="BC194" s="99">
        <f>SUMIFS(通讯通路门店!$W:$W,通讯通路门店!$S:$S,$G194,通讯通路门店!$J:$J,"荣耀体验店")+SUMIFS(通讯通路门店!$W:$W,通讯通路门店!$S:$S,$G194,通讯通路门店!$J:$J,"荣耀授权专卖店")</f>
        <v>0</v>
      </c>
      <c r="BD194" s="99">
        <f>SUMIFS(通讯通路门店!$Z:$Z,通讯通路门店!$S:$S,$G194,通讯通路门店!$J:$J,"VIVO体验店")</f>
        <v>0</v>
      </c>
      <c r="BE194" s="99">
        <f>SUMIFS(通讯通路门店!$AB:$AB,通讯通路门店!$S:$S,$G194,通讯通路门店!$J:$J,"OPPO体验店")</f>
        <v>0</v>
      </c>
      <c r="BF194" s="99">
        <f>SUMIFS(通讯通路门店!$X:$X,通讯通路门店!$S:$S,$G194,通讯通路门店!$J:$J,"华为授权体验店")+SUMIFS(通讯通路门店!$AA:$AA,通讯通路门店!$S:$S,$G194,通讯通路门店!$J:$J,"华为堡垒店")</f>
        <v>0</v>
      </c>
      <c r="BG194" s="99">
        <f>SUMIFS(通讯通路门店!$Y:$Y,通讯通路门店!$S:$S,$G194,通讯通路门店!$J:$J,"小米体验店")</f>
        <v>0</v>
      </c>
      <c r="BH194" s="99">
        <f>SUMIFS(通讯通路门店!$AA:$AA,通讯通路门店!$S:$S,$G194,通讯通路门店!$J:$J,"苹果体验店")</f>
        <v>0</v>
      </c>
      <c r="BI194" s="99">
        <f>SUMIFS(通讯通路门店!$K:$K,通讯通路门店!$S:$S,$G194,通讯通路门店!$J:$J,"其他品牌专卖店")</f>
        <v>0</v>
      </c>
      <c r="BJ194" s="99">
        <f>SUMIFS(通讯通路门店!$AC:$AC,通讯通路门店!$S:$S,$G194)</f>
        <v>0</v>
      </c>
      <c r="BK194" s="99">
        <f>SUMIFS(通讯通路门店!$AD:$AD,通讯通路门店!$S:$S,$G194)</f>
        <v>0</v>
      </c>
      <c r="BL194" s="99">
        <f>SUMIFS(通讯通路门店!$AE:$AE,通讯通路门店!$S:$S,$G194)</f>
        <v>0</v>
      </c>
      <c r="BM194" s="99">
        <f>SUMIFS(通讯通路门店!$AF:$AF,通讯通路门店!$S:$S,$G194)</f>
        <v>0</v>
      </c>
      <c r="BN194" s="99">
        <f>SUMIFS(通讯通路门店!$AG:$AG,通讯通路门店!$S:$S,$G194)</f>
        <v>0</v>
      </c>
      <c r="BO194" s="99">
        <f>SUMIFS(通讯通路门店!$AH:$AH,通讯通路门店!$S:$S,$G194)</f>
        <v>0</v>
      </c>
      <c r="BP194" s="99">
        <f>SUMIFS(通讯通路门店!$AI:$AI,通讯通路门店!$S:$S,$G194)</f>
        <v>0</v>
      </c>
      <c r="BQ194" s="83"/>
    </row>
    <row r="195" spans="1:69">
      <c r="A195" s="99" t="str">
        <f>IFERROR(_xlfn.XLOOKUP($G195,通讯通路门店!$S$4:$S$993931,通讯通路门店!$A$4:$A$993931,0,0),"")</f>
        <v/>
      </c>
      <c r="B195" s="99" t="str">
        <f>IFERROR(_xlfn.XLOOKUP($G195,通讯通路门店!$S$4:$S$993931,通讯通路门店!$B$4:$B$993931,0,0),"")</f>
        <v/>
      </c>
      <c r="C195" s="99" t="str">
        <f>IFERROR(_xlfn.XLOOKUP($G195,通讯通路门店!$S$4:$S$993931,通讯通路门店!$C$4:$C$993931,0,0),"")</f>
        <v/>
      </c>
      <c r="D195" s="99" t="str">
        <f>IFERROR(_xlfn.XLOOKUP($G195,通讯通路门店!$S$4:$S$993931,通讯通路门店!$D$4:$D$993931,0,0),"")</f>
        <v/>
      </c>
      <c r="E195" s="83"/>
      <c r="F195" s="83"/>
      <c r="G195" s="101" t="e">
        <v>#N/A</v>
      </c>
      <c r="H195" s="102" t="str">
        <f>IFERROR(_xlfn.XLOOKUP($G195,通讯通路门店!$S$4:$S$993931,通讯通路门店!$R$4:$R$993931,0,0),"")</f>
        <v/>
      </c>
      <c r="I195" s="83"/>
      <c r="J195" s="83"/>
      <c r="K195" s="83"/>
      <c r="L195" s="83"/>
      <c r="M195" s="83"/>
      <c r="N195" s="83"/>
      <c r="O195" s="83"/>
      <c r="P195" s="83"/>
      <c r="Q195" s="83"/>
      <c r="R195" s="83"/>
      <c r="S195" s="83"/>
      <c r="T195" s="83"/>
      <c r="U195" s="99">
        <f>COUNTIF(通讯通路门店!$S:$S,$G195)</f>
        <v>0</v>
      </c>
      <c r="V195" s="99">
        <f>COUNTIFS(通讯通路门店!$S:$S,$G195,通讯通路门店!$J:$J,"综合卖场")</f>
        <v>0</v>
      </c>
      <c r="W195" s="99">
        <f>SUMIFS(通讯通路门店!$AJ:$AJ,通讯通路门店!$S:$S,通讯客户沙盘!$G195)</f>
        <v>0</v>
      </c>
      <c r="X195" s="99">
        <f t="shared" si="10"/>
        <v>0</v>
      </c>
      <c r="Y195" s="99">
        <f>COUNTIFS(通讯通路门店!$S:$S,$G195,通讯通路门店!$J:$J,"荣耀体验店")+COUNTIFS(通讯通路门店!$S:$S,$G195,通讯通路门店!$J:$J,"荣耀授权专卖店")</f>
        <v>0</v>
      </c>
      <c r="Z195" s="99">
        <f>COUNTIFS(通讯通路门店!$S:$S,$G195,通讯通路门店!$J:$J,"VIVO体验店")</f>
        <v>0</v>
      </c>
      <c r="AA195" s="99">
        <f>COUNTIFS(通讯通路门店!$S:$S,$G195,通讯通路门店!$J:$J,"OPPO体验店")</f>
        <v>0</v>
      </c>
      <c r="AB195" s="99">
        <f>COUNTIFS(通讯通路门店!$S:$S,$G195,通讯通路门店!$J:$J,"华为授权体验店")+COUNTIFS(通讯通路门店!$S:$S,$G195,通讯通路门店!$J:$J,"华为堡垒店")</f>
        <v>0</v>
      </c>
      <c r="AC195" s="99">
        <f>COUNTIFS(通讯通路门店!$S:$S,$G195,通讯通路门店!$J:$J,"小米体验店")</f>
        <v>0</v>
      </c>
      <c r="AD195" s="99">
        <f>COUNTIFS(通讯通路门店!$S:$S,$G195,通讯通路门店!$J:$J,"苹果体验店")</f>
        <v>0</v>
      </c>
      <c r="AE195" s="99">
        <f>COUNTIFS(通讯通路门店!$S:$S,$G195,通讯通路门店!$J:$J,"其他品牌专卖店")</f>
        <v>0</v>
      </c>
      <c r="AF195" s="99">
        <f>SUMIFS(通讯通路门店!$BI:$BI,通讯通路门店!$S:$S,$G195)</f>
        <v>0</v>
      </c>
      <c r="AG195" s="99">
        <f>SUMIFS(通讯通路门店!$BH:$BH,通讯通路门店!$S:$S,$G195)</f>
        <v>0</v>
      </c>
      <c r="AH195" s="99">
        <f t="shared" si="11"/>
        <v>0</v>
      </c>
      <c r="AI195" s="99">
        <f>SUMIFS(通讯通路门店!$BB:$BB,通讯通路门店!$S:$S,$G195)</f>
        <v>0</v>
      </c>
      <c r="AJ195" s="99">
        <f>SUMIFS(通讯通路门店!$BE:$BE,通讯通路门店!$S:$S,$G195)</f>
        <v>0</v>
      </c>
      <c r="AK195" s="99">
        <f>SUMIFS(通讯通路门店!$BG:$BG,通讯通路门店!$S:$S,$G195)</f>
        <v>0</v>
      </c>
      <c r="AL195" s="99">
        <f>SUMIFS(通讯通路门店!$BC:$BC,通讯通路门店!$S:$S,$G195)</f>
        <v>0</v>
      </c>
      <c r="AM195" s="99">
        <f>SUMIFS(通讯通路门店!$BD:$BD,通讯通路门店!$S:$S,$G195)</f>
        <v>0</v>
      </c>
      <c r="AN195" s="99">
        <f>SUMIFS(通讯通路门店!$BF:$BF,通讯通路门店!$S:$S,$G195)</f>
        <v>0</v>
      </c>
      <c r="AO195" s="99">
        <f t="shared" si="12"/>
        <v>0</v>
      </c>
      <c r="AP195" s="99">
        <f>SUMIFS(通讯通路门店!$K:$K,通讯通路门店!$S:$S,$G195)</f>
        <v>0</v>
      </c>
      <c r="AQ195" s="83"/>
      <c r="AR195" s="99">
        <f>SUMIFS(通讯通路门店!$T:$T,通讯通路门店!$S:$S,$G195)</f>
        <v>0</v>
      </c>
      <c r="AS195" s="99">
        <f>SUMIFS(通讯通路门店!$U:$U,通讯通路门店!$S:$S,$G195)</f>
        <v>0</v>
      </c>
      <c r="AT195" s="99">
        <f>SUMIFS(通讯通路门店!$V:$V,通讯通路门店!$S:$S,$G195)</f>
        <v>0</v>
      </c>
      <c r="AU195" s="99">
        <f>SUMIFS(通讯通路门店!$W:$W,通讯通路门店!$S:$S,$G195)</f>
        <v>0</v>
      </c>
      <c r="AV195" s="99">
        <f>SUMIFS(通讯通路门店!$Z:$Z,通讯通路门店!$S:$S,$G195)</f>
        <v>0</v>
      </c>
      <c r="AW195" s="99">
        <f>SUMIFS(通讯通路门店!$AB:$AB,通讯通路门店!$S:$S,$G195)</f>
        <v>0</v>
      </c>
      <c r="AX195" s="99">
        <f>SUMIFS(通讯通路门店!$X:$X,通讯通路门店!$S:$S,$G195)</f>
        <v>0</v>
      </c>
      <c r="AY195" s="99">
        <f>SUMIFS(通讯通路门店!$Y:$Y,通讯通路门店!$S:$S,$G195)</f>
        <v>0</v>
      </c>
      <c r="AZ195" s="99">
        <f>SUMIFS(通讯通路门店!$AA:$AA,通讯通路门店!$S:$S,$G195)</f>
        <v>0</v>
      </c>
      <c r="BA195" s="99">
        <f t="shared" si="13"/>
        <v>0</v>
      </c>
      <c r="BB195" s="99">
        <f t="shared" si="14"/>
        <v>0</v>
      </c>
      <c r="BC195" s="99">
        <f>SUMIFS(通讯通路门店!$W:$W,通讯通路门店!$S:$S,$G195,通讯通路门店!$J:$J,"荣耀体验店")+SUMIFS(通讯通路门店!$W:$W,通讯通路门店!$S:$S,$G195,通讯通路门店!$J:$J,"荣耀授权专卖店")</f>
        <v>0</v>
      </c>
      <c r="BD195" s="99">
        <f>SUMIFS(通讯通路门店!$Z:$Z,通讯通路门店!$S:$S,$G195,通讯通路门店!$J:$J,"VIVO体验店")</f>
        <v>0</v>
      </c>
      <c r="BE195" s="99">
        <f>SUMIFS(通讯通路门店!$AB:$AB,通讯通路门店!$S:$S,$G195,通讯通路门店!$J:$J,"OPPO体验店")</f>
        <v>0</v>
      </c>
      <c r="BF195" s="99">
        <f>SUMIFS(通讯通路门店!$X:$X,通讯通路门店!$S:$S,$G195,通讯通路门店!$J:$J,"华为授权体验店")+SUMIFS(通讯通路门店!$AA:$AA,通讯通路门店!$S:$S,$G195,通讯通路门店!$J:$J,"华为堡垒店")</f>
        <v>0</v>
      </c>
      <c r="BG195" s="99">
        <f>SUMIFS(通讯通路门店!$Y:$Y,通讯通路门店!$S:$S,$G195,通讯通路门店!$J:$J,"小米体验店")</f>
        <v>0</v>
      </c>
      <c r="BH195" s="99">
        <f>SUMIFS(通讯通路门店!$AA:$AA,通讯通路门店!$S:$S,$G195,通讯通路门店!$J:$J,"苹果体验店")</f>
        <v>0</v>
      </c>
      <c r="BI195" s="99">
        <f>SUMIFS(通讯通路门店!$K:$K,通讯通路门店!$S:$S,$G195,通讯通路门店!$J:$J,"其他品牌专卖店")</f>
        <v>0</v>
      </c>
      <c r="BJ195" s="99">
        <f>SUMIFS(通讯通路门店!$AC:$AC,通讯通路门店!$S:$S,$G195)</f>
        <v>0</v>
      </c>
      <c r="BK195" s="99">
        <f>SUMIFS(通讯通路门店!$AD:$AD,通讯通路门店!$S:$S,$G195)</f>
        <v>0</v>
      </c>
      <c r="BL195" s="99">
        <f>SUMIFS(通讯通路门店!$AE:$AE,通讯通路门店!$S:$S,$G195)</f>
        <v>0</v>
      </c>
      <c r="BM195" s="99">
        <f>SUMIFS(通讯通路门店!$AF:$AF,通讯通路门店!$S:$S,$G195)</f>
        <v>0</v>
      </c>
      <c r="BN195" s="99">
        <f>SUMIFS(通讯通路门店!$AG:$AG,通讯通路门店!$S:$S,$G195)</f>
        <v>0</v>
      </c>
      <c r="BO195" s="99">
        <f>SUMIFS(通讯通路门店!$AH:$AH,通讯通路门店!$S:$S,$G195)</f>
        <v>0</v>
      </c>
      <c r="BP195" s="99">
        <f>SUMIFS(通讯通路门店!$AI:$AI,通讯通路门店!$S:$S,$G195)</f>
        <v>0</v>
      </c>
      <c r="BQ195" s="83"/>
    </row>
    <row r="196" spans="1:69">
      <c r="A196" s="99" t="str">
        <f>IFERROR(_xlfn.XLOOKUP($G196,通讯通路门店!$S$4:$S$993931,通讯通路门店!$A$4:$A$993931,0,0),"")</f>
        <v/>
      </c>
      <c r="B196" s="99" t="str">
        <f>IFERROR(_xlfn.XLOOKUP($G196,通讯通路门店!$S$4:$S$993931,通讯通路门店!$B$4:$B$993931,0,0),"")</f>
        <v/>
      </c>
      <c r="C196" s="99" t="str">
        <f>IFERROR(_xlfn.XLOOKUP($G196,通讯通路门店!$S$4:$S$993931,通讯通路门店!$C$4:$C$993931,0,0),"")</f>
        <v/>
      </c>
      <c r="D196" s="99" t="str">
        <f>IFERROR(_xlfn.XLOOKUP($G196,通讯通路门店!$S$4:$S$993931,通讯通路门店!$D$4:$D$993931,0,0),"")</f>
        <v/>
      </c>
      <c r="E196" s="83"/>
      <c r="F196" s="83"/>
      <c r="G196" s="101" t="e">
        <v>#N/A</v>
      </c>
      <c r="H196" s="102" t="str">
        <f>IFERROR(_xlfn.XLOOKUP($G196,通讯通路门店!$S$4:$S$993931,通讯通路门店!$R$4:$R$993931,0,0),"")</f>
        <v/>
      </c>
      <c r="I196" s="83"/>
      <c r="J196" s="83"/>
      <c r="K196" s="83"/>
      <c r="L196" s="83"/>
      <c r="M196" s="83"/>
      <c r="N196" s="83"/>
      <c r="O196" s="83"/>
      <c r="P196" s="83"/>
      <c r="Q196" s="83"/>
      <c r="R196" s="83"/>
      <c r="S196" s="83"/>
      <c r="T196" s="83"/>
      <c r="U196" s="99">
        <f>COUNTIF(通讯通路门店!$S:$S,$G196)</f>
        <v>0</v>
      </c>
      <c r="V196" s="99">
        <f>COUNTIFS(通讯通路门店!$S:$S,$G196,通讯通路门店!$J:$J,"综合卖场")</f>
        <v>0</v>
      </c>
      <c r="W196" s="99">
        <f>SUMIFS(通讯通路门店!$AJ:$AJ,通讯通路门店!$S:$S,通讯客户沙盘!$G196)</f>
        <v>0</v>
      </c>
      <c r="X196" s="99">
        <f t="shared" ref="X196:X259" si="15">Y196+Z196+AA196+AB196+AC196+AD196+AE196</f>
        <v>0</v>
      </c>
      <c r="Y196" s="99">
        <f>COUNTIFS(通讯通路门店!$S:$S,$G196,通讯通路门店!$J:$J,"荣耀体验店")+COUNTIFS(通讯通路门店!$S:$S,$G196,通讯通路门店!$J:$J,"荣耀授权专卖店")</f>
        <v>0</v>
      </c>
      <c r="Z196" s="99">
        <f>COUNTIFS(通讯通路门店!$S:$S,$G196,通讯通路门店!$J:$J,"VIVO体验店")</f>
        <v>0</v>
      </c>
      <c r="AA196" s="99">
        <f>COUNTIFS(通讯通路门店!$S:$S,$G196,通讯通路门店!$J:$J,"OPPO体验店")</f>
        <v>0</v>
      </c>
      <c r="AB196" s="99">
        <f>COUNTIFS(通讯通路门店!$S:$S,$G196,通讯通路门店!$J:$J,"华为授权体验店")+COUNTIFS(通讯通路门店!$S:$S,$G196,通讯通路门店!$J:$J,"华为堡垒店")</f>
        <v>0</v>
      </c>
      <c r="AC196" s="99">
        <f>COUNTIFS(通讯通路门店!$S:$S,$G196,通讯通路门店!$J:$J,"小米体验店")</f>
        <v>0</v>
      </c>
      <c r="AD196" s="99">
        <f>COUNTIFS(通讯通路门店!$S:$S,$G196,通讯通路门店!$J:$J,"苹果体验店")</f>
        <v>0</v>
      </c>
      <c r="AE196" s="99">
        <f>COUNTIFS(通讯通路门店!$S:$S,$G196,通讯通路门店!$J:$J,"其他品牌专卖店")</f>
        <v>0</v>
      </c>
      <c r="AF196" s="99">
        <f>SUMIFS(通讯通路门店!$BI:$BI,通讯通路门店!$S:$S,$G196)</f>
        <v>0</v>
      </c>
      <c r="AG196" s="99">
        <f>SUMIFS(通讯通路门店!$BH:$BH,通讯通路门店!$S:$S,$G196)</f>
        <v>0</v>
      </c>
      <c r="AH196" s="99">
        <f t="shared" ref="AH196:AH259" si="16">AI196+AJ196+AK196+AL196+AM196+AN196</f>
        <v>0</v>
      </c>
      <c r="AI196" s="99">
        <f>SUMIFS(通讯通路门店!$BB:$BB,通讯通路门店!$S:$S,$G196)</f>
        <v>0</v>
      </c>
      <c r="AJ196" s="99">
        <f>SUMIFS(通讯通路门店!$BE:$BE,通讯通路门店!$S:$S,$G196)</f>
        <v>0</v>
      </c>
      <c r="AK196" s="99">
        <f>SUMIFS(通讯通路门店!$BG:$BG,通讯通路门店!$S:$S,$G196)</f>
        <v>0</v>
      </c>
      <c r="AL196" s="99">
        <f>SUMIFS(通讯通路门店!$BC:$BC,通讯通路门店!$S:$S,$G196)</f>
        <v>0</v>
      </c>
      <c r="AM196" s="99">
        <f>SUMIFS(通讯通路门店!$BD:$BD,通讯通路门店!$S:$S,$G196)</f>
        <v>0</v>
      </c>
      <c r="AN196" s="99">
        <f>SUMIFS(通讯通路门店!$BF:$BF,通讯通路门店!$S:$S,$G196)</f>
        <v>0</v>
      </c>
      <c r="AO196" s="99">
        <f t="shared" ref="AO196:AO259" si="17">AP196+AQ196</f>
        <v>0</v>
      </c>
      <c r="AP196" s="99">
        <f>SUMIFS(通讯通路门店!$K:$K,通讯通路门店!$S:$S,$G196)</f>
        <v>0</v>
      </c>
      <c r="AQ196" s="83"/>
      <c r="AR196" s="99">
        <f>SUMIFS(通讯通路门店!$T:$T,通讯通路门店!$S:$S,$G196)</f>
        <v>0</v>
      </c>
      <c r="AS196" s="99">
        <f>SUMIFS(通讯通路门店!$U:$U,通讯通路门店!$S:$S,$G196)</f>
        <v>0</v>
      </c>
      <c r="AT196" s="99">
        <f>SUMIFS(通讯通路门店!$V:$V,通讯通路门店!$S:$S,$G196)</f>
        <v>0</v>
      </c>
      <c r="AU196" s="99">
        <f>SUMIFS(通讯通路门店!$W:$W,通讯通路门店!$S:$S,$G196)</f>
        <v>0</v>
      </c>
      <c r="AV196" s="99">
        <f>SUMIFS(通讯通路门店!$Z:$Z,通讯通路门店!$S:$S,$G196)</f>
        <v>0</v>
      </c>
      <c r="AW196" s="99">
        <f>SUMIFS(通讯通路门店!$AB:$AB,通讯通路门店!$S:$S,$G196)</f>
        <v>0</v>
      </c>
      <c r="AX196" s="99">
        <f>SUMIFS(通讯通路门店!$X:$X,通讯通路门店!$S:$S,$G196)</f>
        <v>0</v>
      </c>
      <c r="AY196" s="99">
        <f>SUMIFS(通讯通路门店!$Y:$Y,通讯通路门店!$S:$S,$G196)</f>
        <v>0</v>
      </c>
      <c r="AZ196" s="99">
        <f>SUMIFS(通讯通路门店!$AA:$AA,通讯通路门店!$S:$S,$G196)</f>
        <v>0</v>
      </c>
      <c r="BA196" s="99">
        <f t="shared" ref="BA196:BA259" si="18">AP196-BB196</f>
        <v>0</v>
      </c>
      <c r="BB196" s="99">
        <f t="shared" ref="BB196:BB259" si="19">BC196+BD196+BE196+BF196+BG196+BH196</f>
        <v>0</v>
      </c>
      <c r="BC196" s="99">
        <f>SUMIFS(通讯通路门店!$W:$W,通讯通路门店!$S:$S,$G196,通讯通路门店!$J:$J,"荣耀体验店")+SUMIFS(通讯通路门店!$W:$W,通讯通路门店!$S:$S,$G196,通讯通路门店!$J:$J,"荣耀授权专卖店")</f>
        <v>0</v>
      </c>
      <c r="BD196" s="99">
        <f>SUMIFS(通讯通路门店!$Z:$Z,通讯通路门店!$S:$S,$G196,通讯通路门店!$J:$J,"VIVO体验店")</f>
        <v>0</v>
      </c>
      <c r="BE196" s="99">
        <f>SUMIFS(通讯通路门店!$AB:$AB,通讯通路门店!$S:$S,$G196,通讯通路门店!$J:$J,"OPPO体验店")</f>
        <v>0</v>
      </c>
      <c r="BF196" s="99">
        <f>SUMIFS(通讯通路门店!$X:$X,通讯通路门店!$S:$S,$G196,通讯通路门店!$J:$J,"华为授权体验店")+SUMIFS(通讯通路门店!$AA:$AA,通讯通路门店!$S:$S,$G196,通讯通路门店!$J:$J,"华为堡垒店")</f>
        <v>0</v>
      </c>
      <c r="BG196" s="99">
        <f>SUMIFS(通讯通路门店!$Y:$Y,通讯通路门店!$S:$S,$G196,通讯通路门店!$J:$J,"小米体验店")</f>
        <v>0</v>
      </c>
      <c r="BH196" s="99">
        <f>SUMIFS(通讯通路门店!$AA:$AA,通讯通路门店!$S:$S,$G196,通讯通路门店!$J:$J,"苹果体验店")</f>
        <v>0</v>
      </c>
      <c r="BI196" s="99">
        <f>SUMIFS(通讯通路门店!$K:$K,通讯通路门店!$S:$S,$G196,通讯通路门店!$J:$J,"其他品牌专卖店")</f>
        <v>0</v>
      </c>
      <c r="BJ196" s="99">
        <f>SUMIFS(通讯通路门店!$AC:$AC,通讯通路门店!$S:$S,$G196)</f>
        <v>0</v>
      </c>
      <c r="BK196" s="99">
        <f>SUMIFS(通讯通路门店!$AD:$AD,通讯通路门店!$S:$S,$G196)</f>
        <v>0</v>
      </c>
      <c r="BL196" s="99">
        <f>SUMIFS(通讯通路门店!$AE:$AE,通讯通路门店!$S:$S,$G196)</f>
        <v>0</v>
      </c>
      <c r="BM196" s="99">
        <f>SUMIFS(通讯通路门店!$AF:$AF,通讯通路门店!$S:$S,$G196)</f>
        <v>0</v>
      </c>
      <c r="BN196" s="99">
        <f>SUMIFS(通讯通路门店!$AG:$AG,通讯通路门店!$S:$S,$G196)</f>
        <v>0</v>
      </c>
      <c r="BO196" s="99">
        <f>SUMIFS(通讯通路门店!$AH:$AH,通讯通路门店!$S:$S,$G196)</f>
        <v>0</v>
      </c>
      <c r="BP196" s="99">
        <f>SUMIFS(通讯通路门店!$AI:$AI,通讯通路门店!$S:$S,$G196)</f>
        <v>0</v>
      </c>
      <c r="BQ196" s="83"/>
    </row>
    <row r="197" spans="1:69">
      <c r="A197" s="99" t="str">
        <f>IFERROR(_xlfn.XLOOKUP($G197,通讯通路门店!$S$4:$S$993931,通讯通路门店!$A$4:$A$993931,0,0),"")</f>
        <v/>
      </c>
      <c r="B197" s="99" t="str">
        <f>IFERROR(_xlfn.XLOOKUP($G197,通讯通路门店!$S$4:$S$993931,通讯通路门店!$B$4:$B$993931,0,0),"")</f>
        <v/>
      </c>
      <c r="C197" s="99" t="str">
        <f>IFERROR(_xlfn.XLOOKUP($G197,通讯通路门店!$S$4:$S$993931,通讯通路门店!$C$4:$C$993931,0,0),"")</f>
        <v/>
      </c>
      <c r="D197" s="99" t="str">
        <f>IFERROR(_xlfn.XLOOKUP($G197,通讯通路门店!$S$4:$S$993931,通讯通路门店!$D$4:$D$993931,0,0),"")</f>
        <v/>
      </c>
      <c r="E197" s="83"/>
      <c r="F197" s="83"/>
      <c r="G197" s="101" t="e">
        <v>#N/A</v>
      </c>
      <c r="H197" s="102" t="str">
        <f>IFERROR(_xlfn.XLOOKUP($G197,通讯通路门店!$S$4:$S$993931,通讯通路门店!$R$4:$R$993931,0,0),"")</f>
        <v/>
      </c>
      <c r="I197" s="83"/>
      <c r="J197" s="83"/>
      <c r="K197" s="83"/>
      <c r="L197" s="83"/>
      <c r="M197" s="83"/>
      <c r="N197" s="83"/>
      <c r="O197" s="83"/>
      <c r="P197" s="83"/>
      <c r="Q197" s="83"/>
      <c r="R197" s="83"/>
      <c r="S197" s="83"/>
      <c r="T197" s="83"/>
      <c r="U197" s="99">
        <f>COUNTIF(通讯通路门店!$S:$S,$G197)</f>
        <v>0</v>
      </c>
      <c r="V197" s="99">
        <f>COUNTIFS(通讯通路门店!$S:$S,$G197,通讯通路门店!$J:$J,"综合卖场")</f>
        <v>0</v>
      </c>
      <c r="W197" s="99">
        <f>SUMIFS(通讯通路门店!$AJ:$AJ,通讯通路门店!$S:$S,通讯客户沙盘!$G197)</f>
        <v>0</v>
      </c>
      <c r="X197" s="99">
        <f t="shared" si="15"/>
        <v>0</v>
      </c>
      <c r="Y197" s="99">
        <f>COUNTIFS(通讯通路门店!$S:$S,$G197,通讯通路门店!$J:$J,"荣耀体验店")+COUNTIFS(通讯通路门店!$S:$S,$G197,通讯通路门店!$J:$J,"荣耀授权专卖店")</f>
        <v>0</v>
      </c>
      <c r="Z197" s="99">
        <f>COUNTIFS(通讯通路门店!$S:$S,$G197,通讯通路门店!$J:$J,"VIVO体验店")</f>
        <v>0</v>
      </c>
      <c r="AA197" s="99">
        <f>COUNTIFS(通讯通路门店!$S:$S,$G197,通讯通路门店!$J:$J,"OPPO体验店")</f>
        <v>0</v>
      </c>
      <c r="AB197" s="99">
        <f>COUNTIFS(通讯通路门店!$S:$S,$G197,通讯通路门店!$J:$J,"华为授权体验店")+COUNTIFS(通讯通路门店!$S:$S,$G197,通讯通路门店!$J:$J,"华为堡垒店")</f>
        <v>0</v>
      </c>
      <c r="AC197" s="99">
        <f>COUNTIFS(通讯通路门店!$S:$S,$G197,通讯通路门店!$J:$J,"小米体验店")</f>
        <v>0</v>
      </c>
      <c r="AD197" s="99">
        <f>COUNTIFS(通讯通路门店!$S:$S,$G197,通讯通路门店!$J:$J,"苹果体验店")</f>
        <v>0</v>
      </c>
      <c r="AE197" s="99">
        <f>COUNTIFS(通讯通路门店!$S:$S,$G197,通讯通路门店!$J:$J,"其他品牌专卖店")</f>
        <v>0</v>
      </c>
      <c r="AF197" s="99">
        <f>SUMIFS(通讯通路门店!$BI:$BI,通讯通路门店!$S:$S,$G197)</f>
        <v>0</v>
      </c>
      <c r="AG197" s="99">
        <f>SUMIFS(通讯通路门店!$BH:$BH,通讯通路门店!$S:$S,$G197)</f>
        <v>0</v>
      </c>
      <c r="AH197" s="99">
        <f t="shared" si="16"/>
        <v>0</v>
      </c>
      <c r="AI197" s="99">
        <f>SUMIFS(通讯通路门店!$BB:$BB,通讯通路门店!$S:$S,$G197)</f>
        <v>0</v>
      </c>
      <c r="AJ197" s="99">
        <f>SUMIFS(通讯通路门店!$BE:$BE,通讯通路门店!$S:$S,$G197)</f>
        <v>0</v>
      </c>
      <c r="AK197" s="99">
        <f>SUMIFS(通讯通路门店!$BG:$BG,通讯通路门店!$S:$S,$G197)</f>
        <v>0</v>
      </c>
      <c r="AL197" s="99">
        <f>SUMIFS(通讯通路门店!$BC:$BC,通讯通路门店!$S:$S,$G197)</f>
        <v>0</v>
      </c>
      <c r="AM197" s="99">
        <f>SUMIFS(通讯通路门店!$BD:$BD,通讯通路门店!$S:$S,$G197)</f>
        <v>0</v>
      </c>
      <c r="AN197" s="99">
        <f>SUMIFS(通讯通路门店!$BF:$BF,通讯通路门店!$S:$S,$G197)</f>
        <v>0</v>
      </c>
      <c r="AO197" s="99">
        <f t="shared" si="17"/>
        <v>0</v>
      </c>
      <c r="AP197" s="99">
        <f>SUMIFS(通讯通路门店!$K:$K,通讯通路门店!$S:$S,$G197)</f>
        <v>0</v>
      </c>
      <c r="AQ197" s="83"/>
      <c r="AR197" s="99">
        <f>SUMIFS(通讯通路门店!$T:$T,通讯通路门店!$S:$S,$G197)</f>
        <v>0</v>
      </c>
      <c r="AS197" s="99">
        <f>SUMIFS(通讯通路门店!$U:$U,通讯通路门店!$S:$S,$G197)</f>
        <v>0</v>
      </c>
      <c r="AT197" s="99">
        <f>SUMIFS(通讯通路门店!$V:$V,通讯通路门店!$S:$S,$G197)</f>
        <v>0</v>
      </c>
      <c r="AU197" s="99">
        <f>SUMIFS(通讯通路门店!$W:$W,通讯通路门店!$S:$S,$G197)</f>
        <v>0</v>
      </c>
      <c r="AV197" s="99">
        <f>SUMIFS(通讯通路门店!$Z:$Z,通讯通路门店!$S:$S,$G197)</f>
        <v>0</v>
      </c>
      <c r="AW197" s="99">
        <f>SUMIFS(通讯通路门店!$AB:$AB,通讯通路门店!$S:$S,$G197)</f>
        <v>0</v>
      </c>
      <c r="AX197" s="99">
        <f>SUMIFS(通讯通路门店!$X:$X,通讯通路门店!$S:$S,$G197)</f>
        <v>0</v>
      </c>
      <c r="AY197" s="99">
        <f>SUMIFS(通讯通路门店!$Y:$Y,通讯通路门店!$S:$S,$G197)</f>
        <v>0</v>
      </c>
      <c r="AZ197" s="99">
        <f>SUMIFS(通讯通路门店!$AA:$AA,通讯通路门店!$S:$S,$G197)</f>
        <v>0</v>
      </c>
      <c r="BA197" s="99">
        <f t="shared" si="18"/>
        <v>0</v>
      </c>
      <c r="BB197" s="99">
        <f t="shared" si="19"/>
        <v>0</v>
      </c>
      <c r="BC197" s="99">
        <f>SUMIFS(通讯通路门店!$W:$W,通讯通路门店!$S:$S,$G197,通讯通路门店!$J:$J,"荣耀体验店")+SUMIFS(通讯通路门店!$W:$W,通讯通路门店!$S:$S,$G197,通讯通路门店!$J:$J,"荣耀授权专卖店")</f>
        <v>0</v>
      </c>
      <c r="BD197" s="99">
        <f>SUMIFS(通讯通路门店!$Z:$Z,通讯通路门店!$S:$S,$G197,通讯通路门店!$J:$J,"VIVO体验店")</f>
        <v>0</v>
      </c>
      <c r="BE197" s="99">
        <f>SUMIFS(通讯通路门店!$AB:$AB,通讯通路门店!$S:$S,$G197,通讯通路门店!$J:$J,"OPPO体验店")</f>
        <v>0</v>
      </c>
      <c r="BF197" s="99">
        <f>SUMIFS(通讯通路门店!$X:$X,通讯通路门店!$S:$S,$G197,通讯通路门店!$J:$J,"华为授权体验店")+SUMIFS(通讯通路门店!$AA:$AA,通讯通路门店!$S:$S,$G197,通讯通路门店!$J:$J,"华为堡垒店")</f>
        <v>0</v>
      </c>
      <c r="BG197" s="99">
        <f>SUMIFS(通讯通路门店!$Y:$Y,通讯通路门店!$S:$S,$G197,通讯通路门店!$J:$J,"小米体验店")</f>
        <v>0</v>
      </c>
      <c r="BH197" s="99">
        <f>SUMIFS(通讯通路门店!$AA:$AA,通讯通路门店!$S:$S,$G197,通讯通路门店!$J:$J,"苹果体验店")</f>
        <v>0</v>
      </c>
      <c r="BI197" s="99">
        <f>SUMIFS(通讯通路门店!$K:$K,通讯通路门店!$S:$S,$G197,通讯通路门店!$J:$J,"其他品牌专卖店")</f>
        <v>0</v>
      </c>
      <c r="BJ197" s="99">
        <f>SUMIFS(通讯通路门店!$AC:$AC,通讯通路门店!$S:$S,$G197)</f>
        <v>0</v>
      </c>
      <c r="BK197" s="99">
        <f>SUMIFS(通讯通路门店!$AD:$AD,通讯通路门店!$S:$S,$G197)</f>
        <v>0</v>
      </c>
      <c r="BL197" s="99">
        <f>SUMIFS(通讯通路门店!$AE:$AE,通讯通路门店!$S:$S,$G197)</f>
        <v>0</v>
      </c>
      <c r="BM197" s="99">
        <f>SUMIFS(通讯通路门店!$AF:$AF,通讯通路门店!$S:$S,$G197)</f>
        <v>0</v>
      </c>
      <c r="BN197" s="99">
        <f>SUMIFS(通讯通路门店!$AG:$AG,通讯通路门店!$S:$S,$G197)</f>
        <v>0</v>
      </c>
      <c r="BO197" s="99">
        <f>SUMIFS(通讯通路门店!$AH:$AH,通讯通路门店!$S:$S,$G197)</f>
        <v>0</v>
      </c>
      <c r="BP197" s="99">
        <f>SUMIFS(通讯通路门店!$AI:$AI,通讯通路门店!$S:$S,$G197)</f>
        <v>0</v>
      </c>
      <c r="BQ197" s="83"/>
    </row>
    <row r="198" spans="1:69">
      <c r="A198" s="99" t="str">
        <f>IFERROR(_xlfn.XLOOKUP($G198,通讯通路门店!$S$4:$S$993931,通讯通路门店!$A$4:$A$993931,0,0),"")</f>
        <v/>
      </c>
      <c r="B198" s="99" t="str">
        <f>IFERROR(_xlfn.XLOOKUP($G198,通讯通路门店!$S$4:$S$993931,通讯通路门店!$B$4:$B$993931,0,0),"")</f>
        <v/>
      </c>
      <c r="C198" s="99" t="str">
        <f>IFERROR(_xlfn.XLOOKUP($G198,通讯通路门店!$S$4:$S$993931,通讯通路门店!$C$4:$C$993931,0,0),"")</f>
        <v/>
      </c>
      <c r="D198" s="99" t="str">
        <f>IFERROR(_xlfn.XLOOKUP($G198,通讯通路门店!$S$4:$S$993931,通讯通路门店!$D$4:$D$993931,0,0),"")</f>
        <v/>
      </c>
      <c r="E198" s="83"/>
      <c r="F198" s="83"/>
      <c r="G198" s="101" t="e">
        <v>#N/A</v>
      </c>
      <c r="H198" s="102" t="str">
        <f>IFERROR(_xlfn.XLOOKUP($G198,通讯通路门店!$S$4:$S$993931,通讯通路门店!$R$4:$R$993931,0,0),"")</f>
        <v/>
      </c>
      <c r="I198" s="83"/>
      <c r="J198" s="83"/>
      <c r="K198" s="83"/>
      <c r="L198" s="83"/>
      <c r="M198" s="83"/>
      <c r="N198" s="83"/>
      <c r="O198" s="83"/>
      <c r="P198" s="83"/>
      <c r="Q198" s="83"/>
      <c r="R198" s="83"/>
      <c r="S198" s="83"/>
      <c r="T198" s="83"/>
      <c r="U198" s="99">
        <f>COUNTIF(通讯通路门店!$S:$S,$G198)</f>
        <v>0</v>
      </c>
      <c r="V198" s="99">
        <f>COUNTIFS(通讯通路门店!$S:$S,$G198,通讯通路门店!$J:$J,"综合卖场")</f>
        <v>0</v>
      </c>
      <c r="W198" s="99">
        <f>SUMIFS(通讯通路门店!$AJ:$AJ,通讯通路门店!$S:$S,通讯客户沙盘!$G198)</f>
        <v>0</v>
      </c>
      <c r="X198" s="99">
        <f t="shared" si="15"/>
        <v>0</v>
      </c>
      <c r="Y198" s="99">
        <f>COUNTIFS(通讯通路门店!$S:$S,$G198,通讯通路门店!$J:$J,"荣耀体验店")+COUNTIFS(通讯通路门店!$S:$S,$G198,通讯通路门店!$J:$J,"荣耀授权专卖店")</f>
        <v>0</v>
      </c>
      <c r="Z198" s="99">
        <f>COUNTIFS(通讯通路门店!$S:$S,$G198,通讯通路门店!$J:$J,"VIVO体验店")</f>
        <v>0</v>
      </c>
      <c r="AA198" s="99">
        <f>COUNTIFS(通讯通路门店!$S:$S,$G198,通讯通路门店!$J:$J,"OPPO体验店")</f>
        <v>0</v>
      </c>
      <c r="AB198" s="99">
        <f>COUNTIFS(通讯通路门店!$S:$S,$G198,通讯通路门店!$J:$J,"华为授权体验店")+COUNTIFS(通讯通路门店!$S:$S,$G198,通讯通路门店!$J:$J,"华为堡垒店")</f>
        <v>0</v>
      </c>
      <c r="AC198" s="99">
        <f>COUNTIFS(通讯通路门店!$S:$S,$G198,通讯通路门店!$J:$J,"小米体验店")</f>
        <v>0</v>
      </c>
      <c r="AD198" s="99">
        <f>COUNTIFS(通讯通路门店!$S:$S,$G198,通讯通路门店!$J:$J,"苹果体验店")</f>
        <v>0</v>
      </c>
      <c r="AE198" s="99">
        <f>COUNTIFS(通讯通路门店!$S:$S,$G198,通讯通路门店!$J:$J,"其他品牌专卖店")</f>
        <v>0</v>
      </c>
      <c r="AF198" s="99">
        <f>SUMIFS(通讯通路门店!$BI:$BI,通讯通路门店!$S:$S,$G198)</f>
        <v>0</v>
      </c>
      <c r="AG198" s="99">
        <f>SUMIFS(通讯通路门店!$BH:$BH,通讯通路门店!$S:$S,$G198)</f>
        <v>0</v>
      </c>
      <c r="AH198" s="99">
        <f t="shared" si="16"/>
        <v>0</v>
      </c>
      <c r="AI198" s="99">
        <f>SUMIFS(通讯通路门店!$BB:$BB,通讯通路门店!$S:$S,$G198)</f>
        <v>0</v>
      </c>
      <c r="AJ198" s="99">
        <f>SUMIFS(通讯通路门店!$BE:$BE,通讯通路门店!$S:$S,$G198)</f>
        <v>0</v>
      </c>
      <c r="AK198" s="99">
        <f>SUMIFS(通讯通路门店!$BG:$BG,通讯通路门店!$S:$S,$G198)</f>
        <v>0</v>
      </c>
      <c r="AL198" s="99">
        <f>SUMIFS(通讯通路门店!$BC:$BC,通讯通路门店!$S:$S,$G198)</f>
        <v>0</v>
      </c>
      <c r="AM198" s="99">
        <f>SUMIFS(通讯通路门店!$BD:$BD,通讯通路门店!$S:$S,$G198)</f>
        <v>0</v>
      </c>
      <c r="AN198" s="99">
        <f>SUMIFS(通讯通路门店!$BF:$BF,通讯通路门店!$S:$S,$G198)</f>
        <v>0</v>
      </c>
      <c r="AO198" s="99">
        <f t="shared" si="17"/>
        <v>0</v>
      </c>
      <c r="AP198" s="99">
        <f>SUMIFS(通讯通路门店!$K:$K,通讯通路门店!$S:$S,$G198)</f>
        <v>0</v>
      </c>
      <c r="AQ198" s="83"/>
      <c r="AR198" s="99">
        <f>SUMIFS(通讯通路门店!$T:$T,通讯通路门店!$S:$S,$G198)</f>
        <v>0</v>
      </c>
      <c r="AS198" s="99">
        <f>SUMIFS(通讯通路门店!$U:$U,通讯通路门店!$S:$S,$G198)</f>
        <v>0</v>
      </c>
      <c r="AT198" s="99">
        <f>SUMIFS(通讯通路门店!$V:$V,通讯通路门店!$S:$S,$G198)</f>
        <v>0</v>
      </c>
      <c r="AU198" s="99">
        <f>SUMIFS(通讯通路门店!$W:$W,通讯通路门店!$S:$S,$G198)</f>
        <v>0</v>
      </c>
      <c r="AV198" s="99">
        <f>SUMIFS(通讯通路门店!$Z:$Z,通讯通路门店!$S:$S,$G198)</f>
        <v>0</v>
      </c>
      <c r="AW198" s="99">
        <f>SUMIFS(通讯通路门店!$AB:$AB,通讯通路门店!$S:$S,$G198)</f>
        <v>0</v>
      </c>
      <c r="AX198" s="99">
        <f>SUMIFS(通讯通路门店!$X:$X,通讯通路门店!$S:$S,$G198)</f>
        <v>0</v>
      </c>
      <c r="AY198" s="99">
        <f>SUMIFS(通讯通路门店!$Y:$Y,通讯通路门店!$S:$S,$G198)</f>
        <v>0</v>
      </c>
      <c r="AZ198" s="99">
        <f>SUMIFS(通讯通路门店!$AA:$AA,通讯通路门店!$S:$S,$G198)</f>
        <v>0</v>
      </c>
      <c r="BA198" s="99">
        <f t="shared" si="18"/>
        <v>0</v>
      </c>
      <c r="BB198" s="99">
        <f t="shared" si="19"/>
        <v>0</v>
      </c>
      <c r="BC198" s="99">
        <f>SUMIFS(通讯通路门店!$W:$W,通讯通路门店!$S:$S,$G198,通讯通路门店!$J:$J,"荣耀体验店")+SUMIFS(通讯通路门店!$W:$W,通讯通路门店!$S:$S,$G198,通讯通路门店!$J:$J,"荣耀授权专卖店")</f>
        <v>0</v>
      </c>
      <c r="BD198" s="99">
        <f>SUMIFS(通讯通路门店!$Z:$Z,通讯通路门店!$S:$S,$G198,通讯通路门店!$J:$J,"VIVO体验店")</f>
        <v>0</v>
      </c>
      <c r="BE198" s="99">
        <f>SUMIFS(通讯通路门店!$AB:$AB,通讯通路门店!$S:$S,$G198,通讯通路门店!$J:$J,"OPPO体验店")</f>
        <v>0</v>
      </c>
      <c r="BF198" s="99">
        <f>SUMIFS(通讯通路门店!$X:$X,通讯通路门店!$S:$S,$G198,通讯通路门店!$J:$J,"华为授权体验店")+SUMIFS(通讯通路门店!$AA:$AA,通讯通路门店!$S:$S,$G198,通讯通路门店!$J:$J,"华为堡垒店")</f>
        <v>0</v>
      </c>
      <c r="BG198" s="99">
        <f>SUMIFS(通讯通路门店!$Y:$Y,通讯通路门店!$S:$S,$G198,通讯通路门店!$J:$J,"小米体验店")</f>
        <v>0</v>
      </c>
      <c r="BH198" s="99">
        <f>SUMIFS(通讯通路门店!$AA:$AA,通讯通路门店!$S:$S,$G198,通讯通路门店!$J:$J,"苹果体验店")</f>
        <v>0</v>
      </c>
      <c r="BI198" s="99">
        <f>SUMIFS(通讯通路门店!$K:$K,通讯通路门店!$S:$S,$G198,通讯通路门店!$J:$J,"其他品牌专卖店")</f>
        <v>0</v>
      </c>
      <c r="BJ198" s="99">
        <f>SUMIFS(通讯通路门店!$AC:$AC,通讯通路门店!$S:$S,$G198)</f>
        <v>0</v>
      </c>
      <c r="BK198" s="99">
        <f>SUMIFS(通讯通路门店!$AD:$AD,通讯通路门店!$S:$S,$G198)</f>
        <v>0</v>
      </c>
      <c r="BL198" s="99">
        <f>SUMIFS(通讯通路门店!$AE:$AE,通讯通路门店!$S:$S,$G198)</f>
        <v>0</v>
      </c>
      <c r="BM198" s="99">
        <f>SUMIFS(通讯通路门店!$AF:$AF,通讯通路门店!$S:$S,$G198)</f>
        <v>0</v>
      </c>
      <c r="BN198" s="99">
        <f>SUMIFS(通讯通路门店!$AG:$AG,通讯通路门店!$S:$S,$G198)</f>
        <v>0</v>
      </c>
      <c r="BO198" s="99">
        <f>SUMIFS(通讯通路门店!$AH:$AH,通讯通路门店!$S:$S,$G198)</f>
        <v>0</v>
      </c>
      <c r="BP198" s="99">
        <f>SUMIFS(通讯通路门店!$AI:$AI,通讯通路门店!$S:$S,$G198)</f>
        <v>0</v>
      </c>
      <c r="BQ198" s="83"/>
    </row>
    <row r="199" spans="1:69">
      <c r="A199" s="99" t="str">
        <f>IFERROR(_xlfn.XLOOKUP($G199,通讯通路门店!$S$4:$S$993931,通讯通路门店!$A$4:$A$993931,0,0),"")</f>
        <v/>
      </c>
      <c r="B199" s="99" t="str">
        <f>IFERROR(_xlfn.XLOOKUP($G199,通讯通路门店!$S$4:$S$993931,通讯通路门店!$B$4:$B$993931,0,0),"")</f>
        <v/>
      </c>
      <c r="C199" s="99" t="str">
        <f>IFERROR(_xlfn.XLOOKUP($G199,通讯通路门店!$S$4:$S$993931,通讯通路门店!$C$4:$C$993931,0,0),"")</f>
        <v/>
      </c>
      <c r="D199" s="99" t="str">
        <f>IFERROR(_xlfn.XLOOKUP($G199,通讯通路门店!$S$4:$S$993931,通讯通路门店!$D$4:$D$993931,0,0),"")</f>
        <v/>
      </c>
      <c r="E199" s="83"/>
      <c r="F199" s="83"/>
      <c r="G199" s="101" t="e">
        <v>#N/A</v>
      </c>
      <c r="H199" s="102" t="str">
        <f>IFERROR(_xlfn.XLOOKUP($G199,通讯通路门店!$S$4:$S$993931,通讯通路门店!$R$4:$R$993931,0,0),"")</f>
        <v/>
      </c>
      <c r="I199" s="83"/>
      <c r="J199" s="83"/>
      <c r="K199" s="83"/>
      <c r="L199" s="83"/>
      <c r="M199" s="83"/>
      <c r="N199" s="83"/>
      <c r="O199" s="83"/>
      <c r="P199" s="83"/>
      <c r="Q199" s="83"/>
      <c r="R199" s="83"/>
      <c r="S199" s="83"/>
      <c r="T199" s="83"/>
      <c r="U199" s="99">
        <f>COUNTIF(通讯通路门店!$S:$S,$G199)</f>
        <v>0</v>
      </c>
      <c r="V199" s="99">
        <f>COUNTIFS(通讯通路门店!$S:$S,$G199,通讯通路门店!$J:$J,"综合卖场")</f>
        <v>0</v>
      </c>
      <c r="W199" s="99">
        <f>SUMIFS(通讯通路门店!$AJ:$AJ,通讯通路门店!$S:$S,通讯客户沙盘!$G199)</f>
        <v>0</v>
      </c>
      <c r="X199" s="99">
        <f t="shared" si="15"/>
        <v>0</v>
      </c>
      <c r="Y199" s="99">
        <f>COUNTIFS(通讯通路门店!$S:$S,$G199,通讯通路门店!$J:$J,"荣耀体验店")+COUNTIFS(通讯通路门店!$S:$S,$G199,通讯通路门店!$J:$J,"荣耀授权专卖店")</f>
        <v>0</v>
      </c>
      <c r="Z199" s="99">
        <f>COUNTIFS(通讯通路门店!$S:$S,$G199,通讯通路门店!$J:$J,"VIVO体验店")</f>
        <v>0</v>
      </c>
      <c r="AA199" s="99">
        <f>COUNTIFS(通讯通路门店!$S:$S,$G199,通讯通路门店!$J:$J,"OPPO体验店")</f>
        <v>0</v>
      </c>
      <c r="AB199" s="99">
        <f>COUNTIFS(通讯通路门店!$S:$S,$G199,通讯通路门店!$J:$J,"华为授权体验店")+COUNTIFS(通讯通路门店!$S:$S,$G199,通讯通路门店!$J:$J,"华为堡垒店")</f>
        <v>0</v>
      </c>
      <c r="AC199" s="99">
        <f>COUNTIFS(通讯通路门店!$S:$S,$G199,通讯通路门店!$J:$J,"小米体验店")</f>
        <v>0</v>
      </c>
      <c r="AD199" s="99">
        <f>COUNTIFS(通讯通路门店!$S:$S,$G199,通讯通路门店!$J:$J,"苹果体验店")</f>
        <v>0</v>
      </c>
      <c r="AE199" s="99">
        <f>COUNTIFS(通讯通路门店!$S:$S,$G199,通讯通路门店!$J:$J,"其他品牌专卖店")</f>
        <v>0</v>
      </c>
      <c r="AF199" s="99">
        <f>SUMIFS(通讯通路门店!$BI:$BI,通讯通路门店!$S:$S,$G199)</f>
        <v>0</v>
      </c>
      <c r="AG199" s="99">
        <f>SUMIFS(通讯通路门店!$BH:$BH,通讯通路门店!$S:$S,$G199)</f>
        <v>0</v>
      </c>
      <c r="AH199" s="99">
        <f t="shared" si="16"/>
        <v>0</v>
      </c>
      <c r="AI199" s="99">
        <f>SUMIFS(通讯通路门店!$BB:$BB,通讯通路门店!$S:$S,$G199)</f>
        <v>0</v>
      </c>
      <c r="AJ199" s="99">
        <f>SUMIFS(通讯通路门店!$BE:$BE,通讯通路门店!$S:$S,$G199)</f>
        <v>0</v>
      </c>
      <c r="AK199" s="99">
        <f>SUMIFS(通讯通路门店!$BG:$BG,通讯通路门店!$S:$S,$G199)</f>
        <v>0</v>
      </c>
      <c r="AL199" s="99">
        <f>SUMIFS(通讯通路门店!$BC:$BC,通讯通路门店!$S:$S,$G199)</f>
        <v>0</v>
      </c>
      <c r="AM199" s="99">
        <f>SUMIFS(通讯通路门店!$BD:$BD,通讯通路门店!$S:$S,$G199)</f>
        <v>0</v>
      </c>
      <c r="AN199" s="99">
        <f>SUMIFS(通讯通路门店!$BF:$BF,通讯通路门店!$S:$S,$G199)</f>
        <v>0</v>
      </c>
      <c r="AO199" s="99">
        <f t="shared" si="17"/>
        <v>0</v>
      </c>
      <c r="AP199" s="99">
        <f>SUMIFS(通讯通路门店!$K:$K,通讯通路门店!$S:$S,$G199)</f>
        <v>0</v>
      </c>
      <c r="AQ199" s="83"/>
      <c r="AR199" s="99">
        <f>SUMIFS(通讯通路门店!$T:$T,通讯通路门店!$S:$S,$G199)</f>
        <v>0</v>
      </c>
      <c r="AS199" s="99">
        <f>SUMIFS(通讯通路门店!$U:$U,通讯通路门店!$S:$S,$G199)</f>
        <v>0</v>
      </c>
      <c r="AT199" s="99">
        <f>SUMIFS(通讯通路门店!$V:$V,通讯通路门店!$S:$S,$G199)</f>
        <v>0</v>
      </c>
      <c r="AU199" s="99">
        <f>SUMIFS(通讯通路门店!$W:$W,通讯通路门店!$S:$S,$G199)</f>
        <v>0</v>
      </c>
      <c r="AV199" s="99">
        <f>SUMIFS(通讯通路门店!$Z:$Z,通讯通路门店!$S:$S,$G199)</f>
        <v>0</v>
      </c>
      <c r="AW199" s="99">
        <f>SUMIFS(通讯通路门店!$AB:$AB,通讯通路门店!$S:$S,$G199)</f>
        <v>0</v>
      </c>
      <c r="AX199" s="99">
        <f>SUMIFS(通讯通路门店!$X:$X,通讯通路门店!$S:$S,$G199)</f>
        <v>0</v>
      </c>
      <c r="AY199" s="99">
        <f>SUMIFS(通讯通路门店!$Y:$Y,通讯通路门店!$S:$S,$G199)</f>
        <v>0</v>
      </c>
      <c r="AZ199" s="99">
        <f>SUMIFS(通讯通路门店!$AA:$AA,通讯通路门店!$S:$S,$G199)</f>
        <v>0</v>
      </c>
      <c r="BA199" s="99">
        <f t="shared" si="18"/>
        <v>0</v>
      </c>
      <c r="BB199" s="99">
        <f t="shared" si="19"/>
        <v>0</v>
      </c>
      <c r="BC199" s="99">
        <f>SUMIFS(通讯通路门店!$W:$W,通讯通路门店!$S:$S,$G199,通讯通路门店!$J:$J,"荣耀体验店")+SUMIFS(通讯通路门店!$W:$W,通讯通路门店!$S:$S,$G199,通讯通路门店!$J:$J,"荣耀授权专卖店")</f>
        <v>0</v>
      </c>
      <c r="BD199" s="99">
        <f>SUMIFS(通讯通路门店!$Z:$Z,通讯通路门店!$S:$S,$G199,通讯通路门店!$J:$J,"VIVO体验店")</f>
        <v>0</v>
      </c>
      <c r="BE199" s="99">
        <f>SUMIFS(通讯通路门店!$AB:$AB,通讯通路门店!$S:$S,$G199,通讯通路门店!$J:$J,"OPPO体验店")</f>
        <v>0</v>
      </c>
      <c r="BF199" s="99">
        <f>SUMIFS(通讯通路门店!$X:$X,通讯通路门店!$S:$S,$G199,通讯通路门店!$J:$J,"华为授权体验店")+SUMIFS(通讯通路门店!$AA:$AA,通讯通路门店!$S:$S,$G199,通讯通路门店!$J:$J,"华为堡垒店")</f>
        <v>0</v>
      </c>
      <c r="BG199" s="99">
        <f>SUMIFS(通讯通路门店!$Y:$Y,通讯通路门店!$S:$S,$G199,通讯通路门店!$J:$J,"小米体验店")</f>
        <v>0</v>
      </c>
      <c r="BH199" s="99">
        <f>SUMIFS(通讯通路门店!$AA:$AA,通讯通路门店!$S:$S,$G199,通讯通路门店!$J:$J,"苹果体验店")</f>
        <v>0</v>
      </c>
      <c r="BI199" s="99">
        <f>SUMIFS(通讯通路门店!$K:$K,通讯通路门店!$S:$S,$G199,通讯通路门店!$J:$J,"其他品牌专卖店")</f>
        <v>0</v>
      </c>
      <c r="BJ199" s="99">
        <f>SUMIFS(通讯通路门店!$AC:$AC,通讯通路门店!$S:$S,$G199)</f>
        <v>0</v>
      </c>
      <c r="BK199" s="99">
        <f>SUMIFS(通讯通路门店!$AD:$AD,通讯通路门店!$S:$S,$G199)</f>
        <v>0</v>
      </c>
      <c r="BL199" s="99">
        <f>SUMIFS(通讯通路门店!$AE:$AE,通讯通路门店!$S:$S,$G199)</f>
        <v>0</v>
      </c>
      <c r="BM199" s="99">
        <f>SUMIFS(通讯通路门店!$AF:$AF,通讯通路门店!$S:$S,$G199)</f>
        <v>0</v>
      </c>
      <c r="BN199" s="99">
        <f>SUMIFS(通讯通路门店!$AG:$AG,通讯通路门店!$S:$S,$G199)</f>
        <v>0</v>
      </c>
      <c r="BO199" s="99">
        <f>SUMIFS(通讯通路门店!$AH:$AH,通讯通路门店!$S:$S,$G199)</f>
        <v>0</v>
      </c>
      <c r="BP199" s="99">
        <f>SUMIFS(通讯通路门店!$AI:$AI,通讯通路门店!$S:$S,$G199)</f>
        <v>0</v>
      </c>
      <c r="BQ199" s="83"/>
    </row>
    <row r="200" spans="1:69">
      <c r="A200" s="99" t="str">
        <f>IFERROR(_xlfn.XLOOKUP($G200,通讯通路门店!$S$4:$S$993931,通讯通路门店!$A$4:$A$993931,0,0),"")</f>
        <v/>
      </c>
      <c r="B200" s="99" t="str">
        <f>IFERROR(_xlfn.XLOOKUP($G200,通讯通路门店!$S$4:$S$993931,通讯通路门店!$B$4:$B$993931,0,0),"")</f>
        <v/>
      </c>
      <c r="C200" s="99" t="str">
        <f>IFERROR(_xlfn.XLOOKUP($G200,通讯通路门店!$S$4:$S$993931,通讯通路门店!$C$4:$C$993931,0,0),"")</f>
        <v/>
      </c>
      <c r="D200" s="99" t="str">
        <f>IFERROR(_xlfn.XLOOKUP($G200,通讯通路门店!$S$4:$S$993931,通讯通路门店!$D$4:$D$993931,0,0),"")</f>
        <v/>
      </c>
      <c r="E200" s="83"/>
      <c r="F200" s="83"/>
      <c r="G200" s="101" t="e">
        <v>#N/A</v>
      </c>
      <c r="H200" s="102" t="str">
        <f>IFERROR(_xlfn.XLOOKUP($G200,通讯通路门店!$S$4:$S$993931,通讯通路门店!$R$4:$R$993931,0,0),"")</f>
        <v/>
      </c>
      <c r="I200" s="83"/>
      <c r="J200" s="83"/>
      <c r="K200" s="83"/>
      <c r="L200" s="83"/>
      <c r="M200" s="83"/>
      <c r="N200" s="83"/>
      <c r="O200" s="83"/>
      <c r="P200" s="83"/>
      <c r="Q200" s="83"/>
      <c r="R200" s="83"/>
      <c r="S200" s="83"/>
      <c r="T200" s="83"/>
      <c r="U200" s="99">
        <f>COUNTIF(通讯通路门店!$S:$S,$G200)</f>
        <v>0</v>
      </c>
      <c r="V200" s="99">
        <f>COUNTIFS(通讯通路门店!$S:$S,$G200,通讯通路门店!$J:$J,"综合卖场")</f>
        <v>0</v>
      </c>
      <c r="W200" s="99">
        <f>SUMIFS(通讯通路门店!$AJ:$AJ,通讯通路门店!$S:$S,通讯客户沙盘!$G200)</f>
        <v>0</v>
      </c>
      <c r="X200" s="99">
        <f t="shared" si="15"/>
        <v>0</v>
      </c>
      <c r="Y200" s="99">
        <f>COUNTIFS(通讯通路门店!$S:$S,$G200,通讯通路门店!$J:$J,"荣耀体验店")+COUNTIFS(通讯通路门店!$S:$S,$G200,通讯通路门店!$J:$J,"荣耀授权专卖店")</f>
        <v>0</v>
      </c>
      <c r="Z200" s="99">
        <f>COUNTIFS(通讯通路门店!$S:$S,$G200,通讯通路门店!$J:$J,"VIVO体验店")</f>
        <v>0</v>
      </c>
      <c r="AA200" s="99">
        <f>COUNTIFS(通讯通路门店!$S:$S,$G200,通讯通路门店!$J:$J,"OPPO体验店")</f>
        <v>0</v>
      </c>
      <c r="AB200" s="99">
        <f>COUNTIFS(通讯通路门店!$S:$S,$G200,通讯通路门店!$J:$J,"华为授权体验店")+COUNTIFS(通讯通路门店!$S:$S,$G200,通讯通路门店!$J:$J,"华为堡垒店")</f>
        <v>0</v>
      </c>
      <c r="AC200" s="99">
        <f>COUNTIFS(通讯通路门店!$S:$S,$G200,通讯通路门店!$J:$J,"小米体验店")</f>
        <v>0</v>
      </c>
      <c r="AD200" s="99">
        <f>COUNTIFS(通讯通路门店!$S:$S,$G200,通讯通路门店!$J:$J,"苹果体验店")</f>
        <v>0</v>
      </c>
      <c r="AE200" s="99">
        <f>COUNTIFS(通讯通路门店!$S:$S,$G200,通讯通路门店!$J:$J,"其他品牌专卖店")</f>
        <v>0</v>
      </c>
      <c r="AF200" s="99">
        <f>SUMIFS(通讯通路门店!$BI:$BI,通讯通路门店!$S:$S,$G200)</f>
        <v>0</v>
      </c>
      <c r="AG200" s="99">
        <f>SUMIFS(通讯通路门店!$BH:$BH,通讯通路门店!$S:$S,$G200)</f>
        <v>0</v>
      </c>
      <c r="AH200" s="99">
        <f t="shared" si="16"/>
        <v>0</v>
      </c>
      <c r="AI200" s="99">
        <f>SUMIFS(通讯通路门店!$BB:$BB,通讯通路门店!$S:$S,$G200)</f>
        <v>0</v>
      </c>
      <c r="AJ200" s="99">
        <f>SUMIFS(通讯通路门店!$BE:$BE,通讯通路门店!$S:$S,$G200)</f>
        <v>0</v>
      </c>
      <c r="AK200" s="99">
        <f>SUMIFS(通讯通路门店!$BG:$BG,通讯通路门店!$S:$S,$G200)</f>
        <v>0</v>
      </c>
      <c r="AL200" s="99">
        <f>SUMIFS(通讯通路门店!$BC:$BC,通讯通路门店!$S:$S,$G200)</f>
        <v>0</v>
      </c>
      <c r="AM200" s="99">
        <f>SUMIFS(通讯通路门店!$BD:$BD,通讯通路门店!$S:$S,$G200)</f>
        <v>0</v>
      </c>
      <c r="AN200" s="99">
        <f>SUMIFS(通讯通路门店!$BF:$BF,通讯通路门店!$S:$S,$G200)</f>
        <v>0</v>
      </c>
      <c r="AO200" s="99">
        <f t="shared" si="17"/>
        <v>0</v>
      </c>
      <c r="AP200" s="99">
        <f>SUMIFS(通讯通路门店!$K:$K,通讯通路门店!$S:$S,$G200)</f>
        <v>0</v>
      </c>
      <c r="AQ200" s="83"/>
      <c r="AR200" s="99">
        <f>SUMIFS(通讯通路门店!$T:$T,通讯通路门店!$S:$S,$G200)</f>
        <v>0</v>
      </c>
      <c r="AS200" s="99">
        <f>SUMIFS(通讯通路门店!$U:$U,通讯通路门店!$S:$S,$G200)</f>
        <v>0</v>
      </c>
      <c r="AT200" s="99">
        <f>SUMIFS(通讯通路门店!$V:$V,通讯通路门店!$S:$S,$G200)</f>
        <v>0</v>
      </c>
      <c r="AU200" s="99">
        <f>SUMIFS(通讯通路门店!$W:$W,通讯通路门店!$S:$S,$G200)</f>
        <v>0</v>
      </c>
      <c r="AV200" s="99">
        <f>SUMIFS(通讯通路门店!$Z:$Z,通讯通路门店!$S:$S,$G200)</f>
        <v>0</v>
      </c>
      <c r="AW200" s="99">
        <f>SUMIFS(通讯通路门店!$AB:$AB,通讯通路门店!$S:$S,$G200)</f>
        <v>0</v>
      </c>
      <c r="AX200" s="99">
        <f>SUMIFS(通讯通路门店!$X:$X,通讯通路门店!$S:$S,$G200)</f>
        <v>0</v>
      </c>
      <c r="AY200" s="99">
        <f>SUMIFS(通讯通路门店!$Y:$Y,通讯通路门店!$S:$S,$G200)</f>
        <v>0</v>
      </c>
      <c r="AZ200" s="99">
        <f>SUMIFS(通讯通路门店!$AA:$AA,通讯通路门店!$S:$S,$G200)</f>
        <v>0</v>
      </c>
      <c r="BA200" s="99">
        <f t="shared" si="18"/>
        <v>0</v>
      </c>
      <c r="BB200" s="99">
        <f t="shared" si="19"/>
        <v>0</v>
      </c>
      <c r="BC200" s="99">
        <f>SUMIFS(通讯通路门店!$W:$W,通讯通路门店!$S:$S,$G200,通讯通路门店!$J:$J,"荣耀体验店")+SUMIFS(通讯通路门店!$W:$W,通讯通路门店!$S:$S,$G200,通讯通路门店!$J:$J,"荣耀授权专卖店")</f>
        <v>0</v>
      </c>
      <c r="BD200" s="99">
        <f>SUMIFS(通讯通路门店!$Z:$Z,通讯通路门店!$S:$S,$G200,通讯通路门店!$J:$J,"VIVO体验店")</f>
        <v>0</v>
      </c>
      <c r="BE200" s="99">
        <f>SUMIFS(通讯通路门店!$AB:$AB,通讯通路门店!$S:$S,$G200,通讯通路门店!$J:$J,"OPPO体验店")</f>
        <v>0</v>
      </c>
      <c r="BF200" s="99">
        <f>SUMIFS(通讯通路门店!$X:$X,通讯通路门店!$S:$S,$G200,通讯通路门店!$J:$J,"华为授权体验店")+SUMIFS(通讯通路门店!$AA:$AA,通讯通路门店!$S:$S,$G200,通讯通路门店!$J:$J,"华为堡垒店")</f>
        <v>0</v>
      </c>
      <c r="BG200" s="99">
        <f>SUMIFS(通讯通路门店!$Y:$Y,通讯通路门店!$S:$S,$G200,通讯通路门店!$J:$J,"小米体验店")</f>
        <v>0</v>
      </c>
      <c r="BH200" s="99">
        <f>SUMIFS(通讯通路门店!$AA:$AA,通讯通路门店!$S:$S,$G200,通讯通路门店!$J:$J,"苹果体验店")</f>
        <v>0</v>
      </c>
      <c r="BI200" s="99">
        <f>SUMIFS(通讯通路门店!$K:$K,通讯通路门店!$S:$S,$G200,通讯通路门店!$J:$J,"其他品牌专卖店")</f>
        <v>0</v>
      </c>
      <c r="BJ200" s="99">
        <f>SUMIFS(通讯通路门店!$AC:$AC,通讯通路门店!$S:$S,$G200)</f>
        <v>0</v>
      </c>
      <c r="BK200" s="99">
        <f>SUMIFS(通讯通路门店!$AD:$AD,通讯通路门店!$S:$S,$G200)</f>
        <v>0</v>
      </c>
      <c r="BL200" s="99">
        <f>SUMIFS(通讯通路门店!$AE:$AE,通讯通路门店!$S:$S,$G200)</f>
        <v>0</v>
      </c>
      <c r="BM200" s="99">
        <f>SUMIFS(通讯通路门店!$AF:$AF,通讯通路门店!$S:$S,$G200)</f>
        <v>0</v>
      </c>
      <c r="BN200" s="99">
        <f>SUMIFS(通讯通路门店!$AG:$AG,通讯通路门店!$S:$S,$G200)</f>
        <v>0</v>
      </c>
      <c r="BO200" s="99">
        <f>SUMIFS(通讯通路门店!$AH:$AH,通讯通路门店!$S:$S,$G200)</f>
        <v>0</v>
      </c>
      <c r="BP200" s="99">
        <f>SUMIFS(通讯通路门店!$AI:$AI,通讯通路门店!$S:$S,$G200)</f>
        <v>0</v>
      </c>
      <c r="BQ200" s="83"/>
    </row>
    <row r="201" spans="1:69">
      <c r="A201" s="99" t="str">
        <f>IFERROR(_xlfn.XLOOKUP($G201,通讯通路门店!$S$4:$S$993931,通讯通路门店!$A$4:$A$993931,0,0),"")</f>
        <v/>
      </c>
      <c r="B201" s="99" t="str">
        <f>IFERROR(_xlfn.XLOOKUP($G201,通讯通路门店!$S$4:$S$993931,通讯通路门店!$B$4:$B$993931,0,0),"")</f>
        <v/>
      </c>
      <c r="C201" s="99" t="str">
        <f>IFERROR(_xlfn.XLOOKUP($G201,通讯通路门店!$S$4:$S$993931,通讯通路门店!$C$4:$C$993931,0,0),"")</f>
        <v/>
      </c>
      <c r="D201" s="99" t="str">
        <f>IFERROR(_xlfn.XLOOKUP($G201,通讯通路门店!$S$4:$S$993931,通讯通路门店!$D$4:$D$993931,0,0),"")</f>
        <v/>
      </c>
      <c r="E201" s="83"/>
      <c r="F201" s="83"/>
      <c r="G201" s="101" t="e">
        <v>#N/A</v>
      </c>
      <c r="H201" s="102" t="str">
        <f>IFERROR(_xlfn.XLOOKUP($G201,通讯通路门店!$S$4:$S$993931,通讯通路门店!$R$4:$R$993931,0,0),"")</f>
        <v/>
      </c>
      <c r="I201" s="83"/>
      <c r="J201" s="83"/>
      <c r="K201" s="83"/>
      <c r="L201" s="83"/>
      <c r="M201" s="83"/>
      <c r="N201" s="83"/>
      <c r="O201" s="83"/>
      <c r="P201" s="83"/>
      <c r="Q201" s="83"/>
      <c r="R201" s="83"/>
      <c r="S201" s="83"/>
      <c r="T201" s="83"/>
      <c r="U201" s="99">
        <f>COUNTIF(通讯通路门店!$S:$S,$G201)</f>
        <v>0</v>
      </c>
      <c r="V201" s="99">
        <f>COUNTIFS(通讯通路门店!$S:$S,$G201,通讯通路门店!$J:$J,"综合卖场")</f>
        <v>0</v>
      </c>
      <c r="W201" s="99">
        <f>SUMIFS(通讯通路门店!$AJ:$AJ,通讯通路门店!$S:$S,通讯客户沙盘!$G201)</f>
        <v>0</v>
      </c>
      <c r="X201" s="99">
        <f t="shared" si="15"/>
        <v>0</v>
      </c>
      <c r="Y201" s="99">
        <f>COUNTIFS(通讯通路门店!$S:$S,$G201,通讯通路门店!$J:$J,"荣耀体验店")+COUNTIFS(通讯通路门店!$S:$S,$G201,通讯通路门店!$J:$J,"荣耀授权专卖店")</f>
        <v>0</v>
      </c>
      <c r="Z201" s="99">
        <f>COUNTIFS(通讯通路门店!$S:$S,$G201,通讯通路门店!$J:$J,"VIVO体验店")</f>
        <v>0</v>
      </c>
      <c r="AA201" s="99">
        <f>COUNTIFS(通讯通路门店!$S:$S,$G201,通讯通路门店!$J:$J,"OPPO体验店")</f>
        <v>0</v>
      </c>
      <c r="AB201" s="99">
        <f>COUNTIFS(通讯通路门店!$S:$S,$G201,通讯通路门店!$J:$J,"华为授权体验店")+COUNTIFS(通讯通路门店!$S:$S,$G201,通讯通路门店!$J:$J,"华为堡垒店")</f>
        <v>0</v>
      </c>
      <c r="AC201" s="99">
        <f>COUNTIFS(通讯通路门店!$S:$S,$G201,通讯通路门店!$J:$J,"小米体验店")</f>
        <v>0</v>
      </c>
      <c r="AD201" s="99">
        <f>COUNTIFS(通讯通路门店!$S:$S,$G201,通讯通路门店!$J:$J,"苹果体验店")</f>
        <v>0</v>
      </c>
      <c r="AE201" s="99">
        <f>COUNTIFS(通讯通路门店!$S:$S,$G201,通讯通路门店!$J:$J,"其他品牌专卖店")</f>
        <v>0</v>
      </c>
      <c r="AF201" s="99">
        <f>SUMIFS(通讯通路门店!$BI:$BI,通讯通路门店!$S:$S,$G201)</f>
        <v>0</v>
      </c>
      <c r="AG201" s="99">
        <f>SUMIFS(通讯通路门店!$BH:$BH,通讯通路门店!$S:$S,$G201)</f>
        <v>0</v>
      </c>
      <c r="AH201" s="99">
        <f t="shared" si="16"/>
        <v>0</v>
      </c>
      <c r="AI201" s="99">
        <f>SUMIFS(通讯通路门店!$BB:$BB,通讯通路门店!$S:$S,$G201)</f>
        <v>0</v>
      </c>
      <c r="AJ201" s="99">
        <f>SUMIFS(通讯通路门店!$BE:$BE,通讯通路门店!$S:$S,$G201)</f>
        <v>0</v>
      </c>
      <c r="AK201" s="99">
        <f>SUMIFS(通讯通路门店!$BG:$BG,通讯通路门店!$S:$S,$G201)</f>
        <v>0</v>
      </c>
      <c r="AL201" s="99">
        <f>SUMIFS(通讯通路门店!$BC:$BC,通讯通路门店!$S:$S,$G201)</f>
        <v>0</v>
      </c>
      <c r="AM201" s="99">
        <f>SUMIFS(通讯通路门店!$BD:$BD,通讯通路门店!$S:$S,$G201)</f>
        <v>0</v>
      </c>
      <c r="AN201" s="99">
        <f>SUMIFS(通讯通路门店!$BF:$BF,通讯通路门店!$S:$S,$G201)</f>
        <v>0</v>
      </c>
      <c r="AO201" s="99">
        <f t="shared" si="17"/>
        <v>0</v>
      </c>
      <c r="AP201" s="99">
        <f>SUMIFS(通讯通路门店!$K:$K,通讯通路门店!$S:$S,$G201)</f>
        <v>0</v>
      </c>
      <c r="AQ201" s="83"/>
      <c r="AR201" s="99">
        <f>SUMIFS(通讯通路门店!$T:$T,通讯通路门店!$S:$S,$G201)</f>
        <v>0</v>
      </c>
      <c r="AS201" s="99">
        <f>SUMIFS(通讯通路门店!$U:$U,通讯通路门店!$S:$S,$G201)</f>
        <v>0</v>
      </c>
      <c r="AT201" s="99">
        <f>SUMIFS(通讯通路门店!$V:$V,通讯通路门店!$S:$S,$G201)</f>
        <v>0</v>
      </c>
      <c r="AU201" s="99">
        <f>SUMIFS(通讯通路门店!$W:$W,通讯通路门店!$S:$S,$G201)</f>
        <v>0</v>
      </c>
      <c r="AV201" s="99">
        <f>SUMIFS(通讯通路门店!$Z:$Z,通讯通路门店!$S:$S,$G201)</f>
        <v>0</v>
      </c>
      <c r="AW201" s="99">
        <f>SUMIFS(通讯通路门店!$AB:$AB,通讯通路门店!$S:$S,$G201)</f>
        <v>0</v>
      </c>
      <c r="AX201" s="99">
        <f>SUMIFS(通讯通路门店!$X:$X,通讯通路门店!$S:$S,$G201)</f>
        <v>0</v>
      </c>
      <c r="AY201" s="99">
        <f>SUMIFS(通讯通路门店!$Y:$Y,通讯通路门店!$S:$S,$G201)</f>
        <v>0</v>
      </c>
      <c r="AZ201" s="99">
        <f>SUMIFS(通讯通路门店!$AA:$AA,通讯通路门店!$S:$S,$G201)</f>
        <v>0</v>
      </c>
      <c r="BA201" s="99">
        <f t="shared" si="18"/>
        <v>0</v>
      </c>
      <c r="BB201" s="99">
        <f t="shared" si="19"/>
        <v>0</v>
      </c>
      <c r="BC201" s="99">
        <f>SUMIFS(通讯通路门店!$W:$W,通讯通路门店!$S:$S,$G201,通讯通路门店!$J:$J,"荣耀体验店")+SUMIFS(通讯通路门店!$W:$W,通讯通路门店!$S:$S,$G201,通讯通路门店!$J:$J,"荣耀授权专卖店")</f>
        <v>0</v>
      </c>
      <c r="BD201" s="99">
        <f>SUMIFS(通讯通路门店!$Z:$Z,通讯通路门店!$S:$S,$G201,通讯通路门店!$J:$J,"VIVO体验店")</f>
        <v>0</v>
      </c>
      <c r="BE201" s="99">
        <f>SUMIFS(通讯通路门店!$AB:$AB,通讯通路门店!$S:$S,$G201,通讯通路门店!$J:$J,"OPPO体验店")</f>
        <v>0</v>
      </c>
      <c r="BF201" s="99">
        <f>SUMIFS(通讯通路门店!$X:$X,通讯通路门店!$S:$S,$G201,通讯通路门店!$J:$J,"华为授权体验店")+SUMIFS(通讯通路门店!$AA:$AA,通讯通路门店!$S:$S,$G201,通讯通路门店!$J:$J,"华为堡垒店")</f>
        <v>0</v>
      </c>
      <c r="BG201" s="99">
        <f>SUMIFS(通讯通路门店!$Y:$Y,通讯通路门店!$S:$S,$G201,通讯通路门店!$J:$J,"小米体验店")</f>
        <v>0</v>
      </c>
      <c r="BH201" s="99">
        <f>SUMIFS(通讯通路门店!$AA:$AA,通讯通路门店!$S:$S,$G201,通讯通路门店!$J:$J,"苹果体验店")</f>
        <v>0</v>
      </c>
      <c r="BI201" s="99">
        <f>SUMIFS(通讯通路门店!$K:$K,通讯通路门店!$S:$S,$G201,通讯通路门店!$J:$J,"其他品牌专卖店")</f>
        <v>0</v>
      </c>
      <c r="BJ201" s="99">
        <f>SUMIFS(通讯通路门店!$AC:$AC,通讯通路门店!$S:$S,$G201)</f>
        <v>0</v>
      </c>
      <c r="BK201" s="99">
        <f>SUMIFS(通讯通路门店!$AD:$AD,通讯通路门店!$S:$S,$G201)</f>
        <v>0</v>
      </c>
      <c r="BL201" s="99">
        <f>SUMIFS(通讯通路门店!$AE:$AE,通讯通路门店!$S:$S,$G201)</f>
        <v>0</v>
      </c>
      <c r="BM201" s="99">
        <f>SUMIFS(通讯通路门店!$AF:$AF,通讯通路门店!$S:$S,$G201)</f>
        <v>0</v>
      </c>
      <c r="BN201" s="99">
        <f>SUMIFS(通讯通路门店!$AG:$AG,通讯通路门店!$S:$S,$G201)</f>
        <v>0</v>
      </c>
      <c r="BO201" s="99">
        <f>SUMIFS(通讯通路门店!$AH:$AH,通讯通路门店!$S:$S,$G201)</f>
        <v>0</v>
      </c>
      <c r="BP201" s="99">
        <f>SUMIFS(通讯通路门店!$AI:$AI,通讯通路门店!$S:$S,$G201)</f>
        <v>0</v>
      </c>
      <c r="BQ201" s="83"/>
    </row>
    <row r="202" spans="1:69">
      <c r="A202" s="99" t="str">
        <f>IFERROR(_xlfn.XLOOKUP($G202,通讯通路门店!$S$4:$S$993931,通讯通路门店!$A$4:$A$993931,0,0),"")</f>
        <v/>
      </c>
      <c r="B202" s="99" t="str">
        <f>IFERROR(_xlfn.XLOOKUP($G202,通讯通路门店!$S$4:$S$993931,通讯通路门店!$B$4:$B$993931,0,0),"")</f>
        <v/>
      </c>
      <c r="C202" s="99" t="str">
        <f>IFERROR(_xlfn.XLOOKUP($G202,通讯通路门店!$S$4:$S$993931,通讯通路门店!$C$4:$C$993931,0,0),"")</f>
        <v/>
      </c>
      <c r="D202" s="99" t="str">
        <f>IFERROR(_xlfn.XLOOKUP($G202,通讯通路门店!$S$4:$S$993931,通讯通路门店!$D$4:$D$993931,0,0),"")</f>
        <v/>
      </c>
      <c r="E202" s="83"/>
      <c r="F202" s="83"/>
      <c r="G202" s="101" t="e">
        <v>#N/A</v>
      </c>
      <c r="H202" s="102" t="str">
        <f>IFERROR(_xlfn.XLOOKUP($G202,通讯通路门店!$S$4:$S$993931,通讯通路门店!$R$4:$R$993931,0,0),"")</f>
        <v/>
      </c>
      <c r="I202" s="83"/>
      <c r="J202" s="83"/>
      <c r="K202" s="83"/>
      <c r="L202" s="83"/>
      <c r="M202" s="83"/>
      <c r="N202" s="83"/>
      <c r="O202" s="83"/>
      <c r="P202" s="83"/>
      <c r="Q202" s="83"/>
      <c r="R202" s="83"/>
      <c r="S202" s="83"/>
      <c r="T202" s="83"/>
      <c r="U202" s="99">
        <f>COUNTIF(通讯通路门店!$S:$S,$G202)</f>
        <v>0</v>
      </c>
      <c r="V202" s="99">
        <f>COUNTIFS(通讯通路门店!$S:$S,$G202,通讯通路门店!$J:$J,"综合卖场")</f>
        <v>0</v>
      </c>
      <c r="W202" s="99">
        <f>SUMIFS(通讯通路门店!$AJ:$AJ,通讯通路门店!$S:$S,通讯客户沙盘!$G202)</f>
        <v>0</v>
      </c>
      <c r="X202" s="99">
        <f t="shared" si="15"/>
        <v>0</v>
      </c>
      <c r="Y202" s="99">
        <f>COUNTIFS(通讯通路门店!$S:$S,$G202,通讯通路门店!$J:$J,"荣耀体验店")+COUNTIFS(通讯通路门店!$S:$S,$G202,通讯通路门店!$J:$J,"荣耀授权专卖店")</f>
        <v>0</v>
      </c>
      <c r="Z202" s="99">
        <f>COUNTIFS(通讯通路门店!$S:$S,$G202,通讯通路门店!$J:$J,"VIVO体验店")</f>
        <v>0</v>
      </c>
      <c r="AA202" s="99">
        <f>COUNTIFS(通讯通路门店!$S:$S,$G202,通讯通路门店!$J:$J,"OPPO体验店")</f>
        <v>0</v>
      </c>
      <c r="AB202" s="99">
        <f>COUNTIFS(通讯通路门店!$S:$S,$G202,通讯通路门店!$J:$J,"华为授权体验店")+COUNTIFS(通讯通路门店!$S:$S,$G202,通讯通路门店!$J:$J,"华为堡垒店")</f>
        <v>0</v>
      </c>
      <c r="AC202" s="99">
        <f>COUNTIFS(通讯通路门店!$S:$S,$G202,通讯通路门店!$J:$J,"小米体验店")</f>
        <v>0</v>
      </c>
      <c r="AD202" s="99">
        <f>COUNTIFS(通讯通路门店!$S:$S,$G202,通讯通路门店!$J:$J,"苹果体验店")</f>
        <v>0</v>
      </c>
      <c r="AE202" s="99">
        <f>COUNTIFS(通讯通路门店!$S:$S,$G202,通讯通路门店!$J:$J,"其他品牌专卖店")</f>
        <v>0</v>
      </c>
      <c r="AF202" s="99">
        <f>SUMIFS(通讯通路门店!$BI:$BI,通讯通路门店!$S:$S,$G202)</f>
        <v>0</v>
      </c>
      <c r="AG202" s="99">
        <f>SUMIFS(通讯通路门店!$BH:$BH,通讯通路门店!$S:$S,$G202)</f>
        <v>0</v>
      </c>
      <c r="AH202" s="99">
        <f t="shared" si="16"/>
        <v>0</v>
      </c>
      <c r="AI202" s="99">
        <f>SUMIFS(通讯通路门店!$BB:$BB,通讯通路门店!$S:$S,$G202)</f>
        <v>0</v>
      </c>
      <c r="AJ202" s="99">
        <f>SUMIFS(通讯通路门店!$BE:$BE,通讯通路门店!$S:$S,$G202)</f>
        <v>0</v>
      </c>
      <c r="AK202" s="99">
        <f>SUMIFS(通讯通路门店!$BG:$BG,通讯通路门店!$S:$S,$G202)</f>
        <v>0</v>
      </c>
      <c r="AL202" s="99">
        <f>SUMIFS(通讯通路门店!$BC:$BC,通讯通路门店!$S:$S,$G202)</f>
        <v>0</v>
      </c>
      <c r="AM202" s="99">
        <f>SUMIFS(通讯通路门店!$BD:$BD,通讯通路门店!$S:$S,$G202)</f>
        <v>0</v>
      </c>
      <c r="AN202" s="99">
        <f>SUMIFS(通讯通路门店!$BF:$BF,通讯通路门店!$S:$S,$G202)</f>
        <v>0</v>
      </c>
      <c r="AO202" s="99">
        <f t="shared" si="17"/>
        <v>0</v>
      </c>
      <c r="AP202" s="99">
        <f>SUMIFS(通讯通路门店!$K:$K,通讯通路门店!$S:$S,$G202)</f>
        <v>0</v>
      </c>
      <c r="AQ202" s="83"/>
      <c r="AR202" s="99">
        <f>SUMIFS(通讯通路门店!$T:$T,通讯通路门店!$S:$S,$G202)</f>
        <v>0</v>
      </c>
      <c r="AS202" s="99">
        <f>SUMIFS(通讯通路门店!$U:$U,通讯通路门店!$S:$S,$G202)</f>
        <v>0</v>
      </c>
      <c r="AT202" s="99">
        <f>SUMIFS(通讯通路门店!$V:$V,通讯通路门店!$S:$S,$G202)</f>
        <v>0</v>
      </c>
      <c r="AU202" s="99">
        <f>SUMIFS(通讯通路门店!$W:$W,通讯通路门店!$S:$S,$G202)</f>
        <v>0</v>
      </c>
      <c r="AV202" s="99">
        <f>SUMIFS(通讯通路门店!$Z:$Z,通讯通路门店!$S:$S,$G202)</f>
        <v>0</v>
      </c>
      <c r="AW202" s="99">
        <f>SUMIFS(通讯通路门店!$AB:$AB,通讯通路门店!$S:$S,$G202)</f>
        <v>0</v>
      </c>
      <c r="AX202" s="99">
        <f>SUMIFS(通讯通路门店!$X:$X,通讯通路门店!$S:$S,$G202)</f>
        <v>0</v>
      </c>
      <c r="AY202" s="99">
        <f>SUMIFS(通讯通路门店!$Y:$Y,通讯通路门店!$S:$S,$G202)</f>
        <v>0</v>
      </c>
      <c r="AZ202" s="99">
        <f>SUMIFS(通讯通路门店!$AA:$AA,通讯通路门店!$S:$S,$G202)</f>
        <v>0</v>
      </c>
      <c r="BA202" s="99">
        <f t="shared" si="18"/>
        <v>0</v>
      </c>
      <c r="BB202" s="99">
        <f t="shared" si="19"/>
        <v>0</v>
      </c>
      <c r="BC202" s="99">
        <f>SUMIFS(通讯通路门店!$W:$W,通讯通路门店!$S:$S,$G202,通讯通路门店!$J:$J,"荣耀体验店")+SUMIFS(通讯通路门店!$W:$W,通讯通路门店!$S:$S,$G202,通讯通路门店!$J:$J,"荣耀授权专卖店")</f>
        <v>0</v>
      </c>
      <c r="BD202" s="99">
        <f>SUMIFS(通讯通路门店!$Z:$Z,通讯通路门店!$S:$S,$G202,通讯通路门店!$J:$J,"VIVO体验店")</f>
        <v>0</v>
      </c>
      <c r="BE202" s="99">
        <f>SUMIFS(通讯通路门店!$AB:$AB,通讯通路门店!$S:$S,$G202,通讯通路门店!$J:$J,"OPPO体验店")</f>
        <v>0</v>
      </c>
      <c r="BF202" s="99">
        <f>SUMIFS(通讯通路门店!$X:$X,通讯通路门店!$S:$S,$G202,通讯通路门店!$J:$J,"华为授权体验店")+SUMIFS(通讯通路门店!$AA:$AA,通讯通路门店!$S:$S,$G202,通讯通路门店!$J:$J,"华为堡垒店")</f>
        <v>0</v>
      </c>
      <c r="BG202" s="99">
        <f>SUMIFS(通讯通路门店!$Y:$Y,通讯通路门店!$S:$S,$G202,通讯通路门店!$J:$J,"小米体验店")</f>
        <v>0</v>
      </c>
      <c r="BH202" s="99">
        <f>SUMIFS(通讯通路门店!$AA:$AA,通讯通路门店!$S:$S,$G202,通讯通路门店!$J:$J,"苹果体验店")</f>
        <v>0</v>
      </c>
      <c r="BI202" s="99">
        <f>SUMIFS(通讯通路门店!$K:$K,通讯通路门店!$S:$S,$G202,通讯通路门店!$J:$J,"其他品牌专卖店")</f>
        <v>0</v>
      </c>
      <c r="BJ202" s="99">
        <f>SUMIFS(通讯通路门店!$AC:$AC,通讯通路门店!$S:$S,$G202)</f>
        <v>0</v>
      </c>
      <c r="BK202" s="99">
        <f>SUMIFS(通讯通路门店!$AD:$AD,通讯通路门店!$S:$S,$G202)</f>
        <v>0</v>
      </c>
      <c r="BL202" s="99">
        <f>SUMIFS(通讯通路门店!$AE:$AE,通讯通路门店!$S:$S,$G202)</f>
        <v>0</v>
      </c>
      <c r="BM202" s="99">
        <f>SUMIFS(通讯通路门店!$AF:$AF,通讯通路门店!$S:$S,$G202)</f>
        <v>0</v>
      </c>
      <c r="BN202" s="99">
        <f>SUMIFS(通讯通路门店!$AG:$AG,通讯通路门店!$S:$S,$G202)</f>
        <v>0</v>
      </c>
      <c r="BO202" s="99">
        <f>SUMIFS(通讯通路门店!$AH:$AH,通讯通路门店!$S:$S,$G202)</f>
        <v>0</v>
      </c>
      <c r="BP202" s="99">
        <f>SUMIFS(通讯通路门店!$AI:$AI,通讯通路门店!$S:$S,$G202)</f>
        <v>0</v>
      </c>
      <c r="BQ202" s="83"/>
    </row>
    <row r="203" spans="1:69">
      <c r="A203" s="99" t="str">
        <f>IFERROR(_xlfn.XLOOKUP($G203,通讯通路门店!$S$4:$S$993931,通讯通路门店!$A$4:$A$993931,0,0),"")</f>
        <v/>
      </c>
      <c r="B203" s="99" t="str">
        <f>IFERROR(_xlfn.XLOOKUP($G203,通讯通路门店!$S$4:$S$993931,通讯通路门店!$B$4:$B$993931,0,0),"")</f>
        <v/>
      </c>
      <c r="C203" s="99" t="str">
        <f>IFERROR(_xlfn.XLOOKUP($G203,通讯通路门店!$S$4:$S$993931,通讯通路门店!$C$4:$C$993931,0,0),"")</f>
        <v/>
      </c>
      <c r="D203" s="99" t="str">
        <f>IFERROR(_xlfn.XLOOKUP($G203,通讯通路门店!$S$4:$S$993931,通讯通路门店!$D$4:$D$993931,0,0),"")</f>
        <v/>
      </c>
      <c r="E203" s="83"/>
      <c r="F203" s="83"/>
      <c r="G203" s="101" t="e">
        <v>#N/A</v>
      </c>
      <c r="H203" s="102" t="str">
        <f>IFERROR(_xlfn.XLOOKUP($G203,通讯通路门店!$S$4:$S$993931,通讯通路门店!$R$4:$R$993931,0,0),"")</f>
        <v/>
      </c>
      <c r="I203" s="83"/>
      <c r="J203" s="83"/>
      <c r="K203" s="83"/>
      <c r="L203" s="83"/>
      <c r="M203" s="83"/>
      <c r="N203" s="83"/>
      <c r="O203" s="83"/>
      <c r="P203" s="83"/>
      <c r="Q203" s="83"/>
      <c r="R203" s="83"/>
      <c r="S203" s="83"/>
      <c r="T203" s="83"/>
      <c r="U203" s="99">
        <f>COUNTIF(通讯通路门店!$S:$S,$G203)</f>
        <v>0</v>
      </c>
      <c r="V203" s="99">
        <f>COUNTIFS(通讯通路门店!$S:$S,$G203,通讯通路门店!$J:$J,"综合卖场")</f>
        <v>0</v>
      </c>
      <c r="W203" s="99">
        <f>SUMIFS(通讯通路门店!$AJ:$AJ,通讯通路门店!$S:$S,通讯客户沙盘!$G203)</f>
        <v>0</v>
      </c>
      <c r="X203" s="99">
        <f t="shared" si="15"/>
        <v>0</v>
      </c>
      <c r="Y203" s="99">
        <f>COUNTIFS(通讯通路门店!$S:$S,$G203,通讯通路门店!$J:$J,"荣耀体验店")+COUNTIFS(通讯通路门店!$S:$S,$G203,通讯通路门店!$J:$J,"荣耀授权专卖店")</f>
        <v>0</v>
      </c>
      <c r="Z203" s="99">
        <f>COUNTIFS(通讯通路门店!$S:$S,$G203,通讯通路门店!$J:$J,"VIVO体验店")</f>
        <v>0</v>
      </c>
      <c r="AA203" s="99">
        <f>COUNTIFS(通讯通路门店!$S:$S,$G203,通讯通路门店!$J:$J,"OPPO体验店")</f>
        <v>0</v>
      </c>
      <c r="AB203" s="99">
        <f>COUNTIFS(通讯通路门店!$S:$S,$G203,通讯通路门店!$J:$J,"华为授权体验店")+COUNTIFS(通讯通路门店!$S:$S,$G203,通讯通路门店!$J:$J,"华为堡垒店")</f>
        <v>0</v>
      </c>
      <c r="AC203" s="99">
        <f>COUNTIFS(通讯通路门店!$S:$S,$G203,通讯通路门店!$J:$J,"小米体验店")</f>
        <v>0</v>
      </c>
      <c r="AD203" s="99">
        <f>COUNTIFS(通讯通路门店!$S:$S,$G203,通讯通路门店!$J:$J,"苹果体验店")</f>
        <v>0</v>
      </c>
      <c r="AE203" s="99">
        <f>COUNTIFS(通讯通路门店!$S:$S,$G203,通讯通路门店!$J:$J,"其他品牌专卖店")</f>
        <v>0</v>
      </c>
      <c r="AF203" s="99">
        <f>SUMIFS(通讯通路门店!$BI:$BI,通讯通路门店!$S:$S,$G203)</f>
        <v>0</v>
      </c>
      <c r="AG203" s="99">
        <f>SUMIFS(通讯通路门店!$BH:$BH,通讯通路门店!$S:$S,$G203)</f>
        <v>0</v>
      </c>
      <c r="AH203" s="99">
        <f t="shared" si="16"/>
        <v>0</v>
      </c>
      <c r="AI203" s="99">
        <f>SUMIFS(通讯通路门店!$BB:$BB,通讯通路门店!$S:$S,$G203)</f>
        <v>0</v>
      </c>
      <c r="AJ203" s="99">
        <f>SUMIFS(通讯通路门店!$BE:$BE,通讯通路门店!$S:$S,$G203)</f>
        <v>0</v>
      </c>
      <c r="AK203" s="99">
        <f>SUMIFS(通讯通路门店!$BG:$BG,通讯通路门店!$S:$S,$G203)</f>
        <v>0</v>
      </c>
      <c r="AL203" s="99">
        <f>SUMIFS(通讯通路门店!$BC:$BC,通讯通路门店!$S:$S,$G203)</f>
        <v>0</v>
      </c>
      <c r="AM203" s="99">
        <f>SUMIFS(通讯通路门店!$BD:$BD,通讯通路门店!$S:$S,$G203)</f>
        <v>0</v>
      </c>
      <c r="AN203" s="99">
        <f>SUMIFS(通讯通路门店!$BF:$BF,通讯通路门店!$S:$S,$G203)</f>
        <v>0</v>
      </c>
      <c r="AO203" s="99">
        <f t="shared" si="17"/>
        <v>0</v>
      </c>
      <c r="AP203" s="99">
        <f>SUMIFS(通讯通路门店!$K:$K,通讯通路门店!$S:$S,$G203)</f>
        <v>0</v>
      </c>
      <c r="AQ203" s="83"/>
      <c r="AR203" s="99">
        <f>SUMIFS(通讯通路门店!$T:$T,通讯通路门店!$S:$S,$G203)</f>
        <v>0</v>
      </c>
      <c r="AS203" s="99">
        <f>SUMIFS(通讯通路门店!$U:$U,通讯通路门店!$S:$S,$G203)</f>
        <v>0</v>
      </c>
      <c r="AT203" s="99">
        <f>SUMIFS(通讯通路门店!$V:$V,通讯通路门店!$S:$S,$G203)</f>
        <v>0</v>
      </c>
      <c r="AU203" s="99">
        <f>SUMIFS(通讯通路门店!$W:$W,通讯通路门店!$S:$S,$G203)</f>
        <v>0</v>
      </c>
      <c r="AV203" s="99">
        <f>SUMIFS(通讯通路门店!$Z:$Z,通讯通路门店!$S:$S,$G203)</f>
        <v>0</v>
      </c>
      <c r="AW203" s="99">
        <f>SUMIFS(通讯通路门店!$AB:$AB,通讯通路门店!$S:$S,$G203)</f>
        <v>0</v>
      </c>
      <c r="AX203" s="99">
        <f>SUMIFS(通讯通路门店!$X:$X,通讯通路门店!$S:$S,$G203)</f>
        <v>0</v>
      </c>
      <c r="AY203" s="99">
        <f>SUMIFS(通讯通路门店!$Y:$Y,通讯通路门店!$S:$S,$G203)</f>
        <v>0</v>
      </c>
      <c r="AZ203" s="99">
        <f>SUMIFS(通讯通路门店!$AA:$AA,通讯通路门店!$S:$S,$G203)</f>
        <v>0</v>
      </c>
      <c r="BA203" s="99">
        <f t="shared" si="18"/>
        <v>0</v>
      </c>
      <c r="BB203" s="99">
        <f t="shared" si="19"/>
        <v>0</v>
      </c>
      <c r="BC203" s="99">
        <f>SUMIFS(通讯通路门店!$W:$W,通讯通路门店!$S:$S,$G203,通讯通路门店!$J:$J,"荣耀体验店")+SUMIFS(通讯通路门店!$W:$W,通讯通路门店!$S:$S,$G203,通讯通路门店!$J:$J,"荣耀授权专卖店")</f>
        <v>0</v>
      </c>
      <c r="BD203" s="99">
        <f>SUMIFS(通讯通路门店!$Z:$Z,通讯通路门店!$S:$S,$G203,通讯通路门店!$J:$J,"VIVO体验店")</f>
        <v>0</v>
      </c>
      <c r="BE203" s="99">
        <f>SUMIFS(通讯通路门店!$AB:$AB,通讯通路门店!$S:$S,$G203,通讯通路门店!$J:$J,"OPPO体验店")</f>
        <v>0</v>
      </c>
      <c r="BF203" s="99">
        <f>SUMIFS(通讯通路门店!$X:$X,通讯通路门店!$S:$S,$G203,通讯通路门店!$J:$J,"华为授权体验店")+SUMIFS(通讯通路门店!$AA:$AA,通讯通路门店!$S:$S,$G203,通讯通路门店!$J:$J,"华为堡垒店")</f>
        <v>0</v>
      </c>
      <c r="BG203" s="99">
        <f>SUMIFS(通讯通路门店!$Y:$Y,通讯通路门店!$S:$S,$G203,通讯通路门店!$J:$J,"小米体验店")</f>
        <v>0</v>
      </c>
      <c r="BH203" s="99">
        <f>SUMIFS(通讯通路门店!$AA:$AA,通讯通路门店!$S:$S,$G203,通讯通路门店!$J:$J,"苹果体验店")</f>
        <v>0</v>
      </c>
      <c r="BI203" s="99">
        <f>SUMIFS(通讯通路门店!$K:$K,通讯通路门店!$S:$S,$G203,通讯通路门店!$J:$J,"其他品牌专卖店")</f>
        <v>0</v>
      </c>
      <c r="BJ203" s="99">
        <f>SUMIFS(通讯通路门店!$AC:$AC,通讯通路门店!$S:$S,$G203)</f>
        <v>0</v>
      </c>
      <c r="BK203" s="99">
        <f>SUMIFS(通讯通路门店!$AD:$AD,通讯通路门店!$S:$S,$G203)</f>
        <v>0</v>
      </c>
      <c r="BL203" s="99">
        <f>SUMIFS(通讯通路门店!$AE:$AE,通讯通路门店!$S:$S,$G203)</f>
        <v>0</v>
      </c>
      <c r="BM203" s="99">
        <f>SUMIFS(通讯通路门店!$AF:$AF,通讯通路门店!$S:$S,$G203)</f>
        <v>0</v>
      </c>
      <c r="BN203" s="99">
        <f>SUMIFS(通讯通路门店!$AG:$AG,通讯通路门店!$S:$S,$G203)</f>
        <v>0</v>
      </c>
      <c r="BO203" s="99">
        <f>SUMIFS(通讯通路门店!$AH:$AH,通讯通路门店!$S:$S,$G203)</f>
        <v>0</v>
      </c>
      <c r="BP203" s="99">
        <f>SUMIFS(通讯通路门店!$AI:$AI,通讯通路门店!$S:$S,$G203)</f>
        <v>0</v>
      </c>
      <c r="BQ203" s="83"/>
    </row>
    <row r="204" spans="1:69">
      <c r="A204" s="99" t="str">
        <f>IFERROR(_xlfn.XLOOKUP($G204,通讯通路门店!$S$4:$S$993931,通讯通路门店!$A$4:$A$993931,0,0),"")</f>
        <v/>
      </c>
      <c r="B204" s="99" t="str">
        <f>IFERROR(_xlfn.XLOOKUP($G204,通讯通路门店!$S$4:$S$993931,通讯通路门店!$B$4:$B$993931,0,0),"")</f>
        <v/>
      </c>
      <c r="C204" s="99" t="str">
        <f>IFERROR(_xlfn.XLOOKUP($G204,通讯通路门店!$S$4:$S$993931,通讯通路门店!$C$4:$C$993931,0,0),"")</f>
        <v/>
      </c>
      <c r="D204" s="99" t="str">
        <f>IFERROR(_xlfn.XLOOKUP($G204,通讯通路门店!$S$4:$S$993931,通讯通路门店!$D$4:$D$993931,0,0),"")</f>
        <v/>
      </c>
      <c r="E204" s="83"/>
      <c r="F204" s="83"/>
      <c r="G204" s="101" t="e">
        <v>#N/A</v>
      </c>
      <c r="H204" s="102" t="str">
        <f>IFERROR(_xlfn.XLOOKUP($G204,通讯通路门店!$S$4:$S$993931,通讯通路门店!$R$4:$R$993931,0,0),"")</f>
        <v/>
      </c>
      <c r="I204" s="83"/>
      <c r="J204" s="83"/>
      <c r="K204" s="83"/>
      <c r="L204" s="83"/>
      <c r="M204" s="83"/>
      <c r="N204" s="83"/>
      <c r="O204" s="83"/>
      <c r="P204" s="83"/>
      <c r="Q204" s="83"/>
      <c r="R204" s="83"/>
      <c r="S204" s="83"/>
      <c r="T204" s="83"/>
      <c r="U204" s="99">
        <f>COUNTIF(通讯通路门店!$S:$S,$G204)</f>
        <v>0</v>
      </c>
      <c r="V204" s="99">
        <f>COUNTIFS(通讯通路门店!$S:$S,$G204,通讯通路门店!$J:$J,"综合卖场")</f>
        <v>0</v>
      </c>
      <c r="W204" s="99">
        <f>SUMIFS(通讯通路门店!$AJ:$AJ,通讯通路门店!$S:$S,通讯客户沙盘!$G204)</f>
        <v>0</v>
      </c>
      <c r="X204" s="99">
        <f t="shared" si="15"/>
        <v>0</v>
      </c>
      <c r="Y204" s="99">
        <f>COUNTIFS(通讯通路门店!$S:$S,$G204,通讯通路门店!$J:$J,"荣耀体验店")+COUNTIFS(通讯通路门店!$S:$S,$G204,通讯通路门店!$J:$J,"荣耀授权专卖店")</f>
        <v>0</v>
      </c>
      <c r="Z204" s="99">
        <f>COUNTIFS(通讯通路门店!$S:$S,$G204,通讯通路门店!$J:$J,"VIVO体验店")</f>
        <v>0</v>
      </c>
      <c r="AA204" s="99">
        <f>COUNTIFS(通讯通路门店!$S:$S,$G204,通讯通路门店!$J:$J,"OPPO体验店")</f>
        <v>0</v>
      </c>
      <c r="AB204" s="99">
        <f>COUNTIFS(通讯通路门店!$S:$S,$G204,通讯通路门店!$J:$J,"华为授权体验店")+COUNTIFS(通讯通路门店!$S:$S,$G204,通讯通路门店!$J:$J,"华为堡垒店")</f>
        <v>0</v>
      </c>
      <c r="AC204" s="99">
        <f>COUNTIFS(通讯通路门店!$S:$S,$G204,通讯通路门店!$J:$J,"小米体验店")</f>
        <v>0</v>
      </c>
      <c r="AD204" s="99">
        <f>COUNTIFS(通讯通路门店!$S:$S,$G204,通讯通路门店!$J:$J,"苹果体验店")</f>
        <v>0</v>
      </c>
      <c r="AE204" s="99">
        <f>COUNTIFS(通讯通路门店!$S:$S,$G204,通讯通路门店!$J:$J,"其他品牌专卖店")</f>
        <v>0</v>
      </c>
      <c r="AF204" s="99">
        <f>SUMIFS(通讯通路门店!$BI:$BI,通讯通路门店!$S:$S,$G204)</f>
        <v>0</v>
      </c>
      <c r="AG204" s="99">
        <f>SUMIFS(通讯通路门店!$BH:$BH,通讯通路门店!$S:$S,$G204)</f>
        <v>0</v>
      </c>
      <c r="AH204" s="99">
        <f t="shared" si="16"/>
        <v>0</v>
      </c>
      <c r="AI204" s="99">
        <f>SUMIFS(通讯通路门店!$BB:$BB,通讯通路门店!$S:$S,$G204)</f>
        <v>0</v>
      </c>
      <c r="AJ204" s="99">
        <f>SUMIFS(通讯通路门店!$BE:$BE,通讯通路门店!$S:$S,$G204)</f>
        <v>0</v>
      </c>
      <c r="AK204" s="99">
        <f>SUMIFS(通讯通路门店!$BG:$BG,通讯通路门店!$S:$S,$G204)</f>
        <v>0</v>
      </c>
      <c r="AL204" s="99">
        <f>SUMIFS(通讯通路门店!$BC:$BC,通讯通路门店!$S:$S,$G204)</f>
        <v>0</v>
      </c>
      <c r="AM204" s="99">
        <f>SUMIFS(通讯通路门店!$BD:$BD,通讯通路门店!$S:$S,$G204)</f>
        <v>0</v>
      </c>
      <c r="AN204" s="99">
        <f>SUMIFS(通讯通路门店!$BF:$BF,通讯通路门店!$S:$S,$G204)</f>
        <v>0</v>
      </c>
      <c r="AO204" s="99">
        <f t="shared" si="17"/>
        <v>0</v>
      </c>
      <c r="AP204" s="99">
        <f>SUMIFS(通讯通路门店!$K:$K,通讯通路门店!$S:$S,$G204)</f>
        <v>0</v>
      </c>
      <c r="AQ204" s="83"/>
      <c r="AR204" s="99">
        <f>SUMIFS(通讯通路门店!$T:$T,通讯通路门店!$S:$S,$G204)</f>
        <v>0</v>
      </c>
      <c r="AS204" s="99">
        <f>SUMIFS(通讯通路门店!$U:$U,通讯通路门店!$S:$S,$G204)</f>
        <v>0</v>
      </c>
      <c r="AT204" s="99">
        <f>SUMIFS(通讯通路门店!$V:$V,通讯通路门店!$S:$S,$G204)</f>
        <v>0</v>
      </c>
      <c r="AU204" s="99">
        <f>SUMIFS(通讯通路门店!$W:$W,通讯通路门店!$S:$S,$G204)</f>
        <v>0</v>
      </c>
      <c r="AV204" s="99">
        <f>SUMIFS(通讯通路门店!$Z:$Z,通讯通路门店!$S:$S,$G204)</f>
        <v>0</v>
      </c>
      <c r="AW204" s="99">
        <f>SUMIFS(通讯通路门店!$AB:$AB,通讯通路门店!$S:$S,$G204)</f>
        <v>0</v>
      </c>
      <c r="AX204" s="99">
        <f>SUMIFS(通讯通路门店!$X:$X,通讯通路门店!$S:$S,$G204)</f>
        <v>0</v>
      </c>
      <c r="AY204" s="99">
        <f>SUMIFS(通讯通路门店!$Y:$Y,通讯通路门店!$S:$S,$G204)</f>
        <v>0</v>
      </c>
      <c r="AZ204" s="99">
        <f>SUMIFS(通讯通路门店!$AA:$AA,通讯通路门店!$S:$S,$G204)</f>
        <v>0</v>
      </c>
      <c r="BA204" s="99">
        <f t="shared" si="18"/>
        <v>0</v>
      </c>
      <c r="BB204" s="99">
        <f t="shared" si="19"/>
        <v>0</v>
      </c>
      <c r="BC204" s="99">
        <f>SUMIFS(通讯通路门店!$W:$W,通讯通路门店!$S:$S,$G204,通讯通路门店!$J:$J,"荣耀体验店")+SUMIFS(通讯通路门店!$W:$W,通讯通路门店!$S:$S,$G204,通讯通路门店!$J:$J,"荣耀授权专卖店")</f>
        <v>0</v>
      </c>
      <c r="BD204" s="99">
        <f>SUMIFS(通讯通路门店!$Z:$Z,通讯通路门店!$S:$S,$G204,通讯通路门店!$J:$J,"VIVO体验店")</f>
        <v>0</v>
      </c>
      <c r="BE204" s="99">
        <f>SUMIFS(通讯通路门店!$AB:$AB,通讯通路门店!$S:$S,$G204,通讯通路门店!$J:$J,"OPPO体验店")</f>
        <v>0</v>
      </c>
      <c r="BF204" s="99">
        <f>SUMIFS(通讯通路门店!$X:$X,通讯通路门店!$S:$S,$G204,通讯通路门店!$J:$J,"华为授权体验店")+SUMIFS(通讯通路门店!$AA:$AA,通讯通路门店!$S:$S,$G204,通讯通路门店!$J:$J,"华为堡垒店")</f>
        <v>0</v>
      </c>
      <c r="BG204" s="99">
        <f>SUMIFS(通讯通路门店!$Y:$Y,通讯通路门店!$S:$S,$G204,通讯通路门店!$J:$J,"小米体验店")</f>
        <v>0</v>
      </c>
      <c r="BH204" s="99">
        <f>SUMIFS(通讯通路门店!$AA:$AA,通讯通路门店!$S:$S,$G204,通讯通路门店!$J:$J,"苹果体验店")</f>
        <v>0</v>
      </c>
      <c r="BI204" s="99">
        <f>SUMIFS(通讯通路门店!$K:$K,通讯通路门店!$S:$S,$G204,通讯通路门店!$J:$J,"其他品牌专卖店")</f>
        <v>0</v>
      </c>
      <c r="BJ204" s="99">
        <f>SUMIFS(通讯通路门店!$AC:$AC,通讯通路门店!$S:$S,$G204)</f>
        <v>0</v>
      </c>
      <c r="BK204" s="99">
        <f>SUMIFS(通讯通路门店!$AD:$AD,通讯通路门店!$S:$S,$G204)</f>
        <v>0</v>
      </c>
      <c r="BL204" s="99">
        <f>SUMIFS(通讯通路门店!$AE:$AE,通讯通路门店!$S:$S,$G204)</f>
        <v>0</v>
      </c>
      <c r="BM204" s="99">
        <f>SUMIFS(通讯通路门店!$AF:$AF,通讯通路门店!$S:$S,$G204)</f>
        <v>0</v>
      </c>
      <c r="BN204" s="99">
        <f>SUMIFS(通讯通路门店!$AG:$AG,通讯通路门店!$S:$S,$G204)</f>
        <v>0</v>
      </c>
      <c r="BO204" s="99">
        <f>SUMIFS(通讯通路门店!$AH:$AH,通讯通路门店!$S:$S,$G204)</f>
        <v>0</v>
      </c>
      <c r="BP204" s="99">
        <f>SUMIFS(通讯通路门店!$AI:$AI,通讯通路门店!$S:$S,$G204)</f>
        <v>0</v>
      </c>
      <c r="BQ204" s="83"/>
    </row>
    <row r="205" spans="1:69">
      <c r="A205" s="99" t="str">
        <f>IFERROR(_xlfn.XLOOKUP($G205,通讯通路门店!$S$4:$S$993931,通讯通路门店!$A$4:$A$993931,0,0),"")</f>
        <v/>
      </c>
      <c r="B205" s="99" t="str">
        <f>IFERROR(_xlfn.XLOOKUP($G205,通讯通路门店!$S$4:$S$993931,通讯通路门店!$B$4:$B$993931,0,0),"")</f>
        <v/>
      </c>
      <c r="C205" s="99" t="str">
        <f>IFERROR(_xlfn.XLOOKUP($G205,通讯通路门店!$S$4:$S$993931,通讯通路门店!$C$4:$C$993931,0,0),"")</f>
        <v/>
      </c>
      <c r="D205" s="99" t="str">
        <f>IFERROR(_xlfn.XLOOKUP($G205,通讯通路门店!$S$4:$S$993931,通讯通路门店!$D$4:$D$993931,0,0),"")</f>
        <v/>
      </c>
      <c r="E205" s="83"/>
      <c r="F205" s="83"/>
      <c r="G205" s="101" t="e">
        <v>#N/A</v>
      </c>
      <c r="H205" s="102" t="str">
        <f>IFERROR(_xlfn.XLOOKUP($G205,通讯通路门店!$S$4:$S$993931,通讯通路门店!$R$4:$R$993931,0,0),"")</f>
        <v/>
      </c>
      <c r="I205" s="83"/>
      <c r="J205" s="83"/>
      <c r="K205" s="83"/>
      <c r="L205" s="83"/>
      <c r="M205" s="83"/>
      <c r="N205" s="83"/>
      <c r="O205" s="83"/>
      <c r="P205" s="83"/>
      <c r="Q205" s="83"/>
      <c r="R205" s="83"/>
      <c r="S205" s="83"/>
      <c r="T205" s="83"/>
      <c r="U205" s="99">
        <f>COUNTIF(通讯通路门店!$S:$S,$G205)</f>
        <v>0</v>
      </c>
      <c r="V205" s="99">
        <f>COUNTIFS(通讯通路门店!$S:$S,$G205,通讯通路门店!$J:$J,"综合卖场")</f>
        <v>0</v>
      </c>
      <c r="W205" s="99">
        <f>SUMIFS(通讯通路门店!$AJ:$AJ,通讯通路门店!$S:$S,通讯客户沙盘!$G205)</f>
        <v>0</v>
      </c>
      <c r="X205" s="99">
        <f t="shared" si="15"/>
        <v>0</v>
      </c>
      <c r="Y205" s="99">
        <f>COUNTIFS(通讯通路门店!$S:$S,$G205,通讯通路门店!$J:$J,"荣耀体验店")+COUNTIFS(通讯通路门店!$S:$S,$G205,通讯通路门店!$J:$J,"荣耀授权专卖店")</f>
        <v>0</v>
      </c>
      <c r="Z205" s="99">
        <f>COUNTIFS(通讯通路门店!$S:$S,$G205,通讯通路门店!$J:$J,"VIVO体验店")</f>
        <v>0</v>
      </c>
      <c r="AA205" s="99">
        <f>COUNTIFS(通讯通路门店!$S:$S,$G205,通讯通路门店!$J:$J,"OPPO体验店")</f>
        <v>0</v>
      </c>
      <c r="AB205" s="99">
        <f>COUNTIFS(通讯通路门店!$S:$S,$G205,通讯通路门店!$J:$J,"华为授权体验店")+COUNTIFS(通讯通路门店!$S:$S,$G205,通讯通路门店!$J:$J,"华为堡垒店")</f>
        <v>0</v>
      </c>
      <c r="AC205" s="99">
        <f>COUNTIFS(通讯通路门店!$S:$S,$G205,通讯通路门店!$J:$J,"小米体验店")</f>
        <v>0</v>
      </c>
      <c r="AD205" s="99">
        <f>COUNTIFS(通讯通路门店!$S:$S,$G205,通讯通路门店!$J:$J,"苹果体验店")</f>
        <v>0</v>
      </c>
      <c r="AE205" s="99">
        <f>COUNTIFS(通讯通路门店!$S:$S,$G205,通讯通路门店!$J:$J,"其他品牌专卖店")</f>
        <v>0</v>
      </c>
      <c r="AF205" s="99">
        <f>SUMIFS(通讯通路门店!$BI:$BI,通讯通路门店!$S:$S,$G205)</f>
        <v>0</v>
      </c>
      <c r="AG205" s="99">
        <f>SUMIFS(通讯通路门店!$BH:$BH,通讯通路门店!$S:$S,$G205)</f>
        <v>0</v>
      </c>
      <c r="AH205" s="99">
        <f t="shared" si="16"/>
        <v>0</v>
      </c>
      <c r="AI205" s="99">
        <f>SUMIFS(通讯通路门店!$BB:$BB,通讯通路门店!$S:$S,$G205)</f>
        <v>0</v>
      </c>
      <c r="AJ205" s="99">
        <f>SUMIFS(通讯通路门店!$BE:$BE,通讯通路门店!$S:$S,$G205)</f>
        <v>0</v>
      </c>
      <c r="AK205" s="99">
        <f>SUMIFS(通讯通路门店!$BG:$BG,通讯通路门店!$S:$S,$G205)</f>
        <v>0</v>
      </c>
      <c r="AL205" s="99">
        <f>SUMIFS(通讯通路门店!$BC:$BC,通讯通路门店!$S:$S,$G205)</f>
        <v>0</v>
      </c>
      <c r="AM205" s="99">
        <f>SUMIFS(通讯通路门店!$BD:$BD,通讯通路门店!$S:$S,$G205)</f>
        <v>0</v>
      </c>
      <c r="AN205" s="99">
        <f>SUMIFS(通讯通路门店!$BF:$BF,通讯通路门店!$S:$S,$G205)</f>
        <v>0</v>
      </c>
      <c r="AO205" s="99">
        <f t="shared" si="17"/>
        <v>0</v>
      </c>
      <c r="AP205" s="99">
        <f>SUMIFS(通讯通路门店!$K:$K,通讯通路门店!$S:$S,$G205)</f>
        <v>0</v>
      </c>
      <c r="AQ205" s="83"/>
      <c r="AR205" s="99">
        <f>SUMIFS(通讯通路门店!$T:$T,通讯通路门店!$S:$S,$G205)</f>
        <v>0</v>
      </c>
      <c r="AS205" s="99">
        <f>SUMIFS(通讯通路门店!$U:$U,通讯通路门店!$S:$S,$G205)</f>
        <v>0</v>
      </c>
      <c r="AT205" s="99">
        <f>SUMIFS(通讯通路门店!$V:$V,通讯通路门店!$S:$S,$G205)</f>
        <v>0</v>
      </c>
      <c r="AU205" s="99">
        <f>SUMIFS(通讯通路门店!$W:$W,通讯通路门店!$S:$S,$G205)</f>
        <v>0</v>
      </c>
      <c r="AV205" s="99">
        <f>SUMIFS(通讯通路门店!$Z:$Z,通讯通路门店!$S:$S,$G205)</f>
        <v>0</v>
      </c>
      <c r="AW205" s="99">
        <f>SUMIFS(通讯通路门店!$AB:$AB,通讯通路门店!$S:$S,$G205)</f>
        <v>0</v>
      </c>
      <c r="AX205" s="99">
        <f>SUMIFS(通讯通路门店!$X:$X,通讯通路门店!$S:$S,$G205)</f>
        <v>0</v>
      </c>
      <c r="AY205" s="99">
        <f>SUMIFS(通讯通路门店!$Y:$Y,通讯通路门店!$S:$S,$G205)</f>
        <v>0</v>
      </c>
      <c r="AZ205" s="99">
        <f>SUMIFS(通讯通路门店!$AA:$AA,通讯通路门店!$S:$S,$G205)</f>
        <v>0</v>
      </c>
      <c r="BA205" s="99">
        <f t="shared" si="18"/>
        <v>0</v>
      </c>
      <c r="BB205" s="99">
        <f t="shared" si="19"/>
        <v>0</v>
      </c>
      <c r="BC205" s="99">
        <f>SUMIFS(通讯通路门店!$W:$W,通讯通路门店!$S:$S,$G205,通讯通路门店!$J:$J,"荣耀体验店")+SUMIFS(通讯通路门店!$W:$W,通讯通路门店!$S:$S,$G205,通讯通路门店!$J:$J,"荣耀授权专卖店")</f>
        <v>0</v>
      </c>
      <c r="BD205" s="99">
        <f>SUMIFS(通讯通路门店!$Z:$Z,通讯通路门店!$S:$S,$G205,通讯通路门店!$J:$J,"VIVO体验店")</f>
        <v>0</v>
      </c>
      <c r="BE205" s="99">
        <f>SUMIFS(通讯通路门店!$AB:$AB,通讯通路门店!$S:$S,$G205,通讯通路门店!$J:$J,"OPPO体验店")</f>
        <v>0</v>
      </c>
      <c r="BF205" s="99">
        <f>SUMIFS(通讯通路门店!$X:$X,通讯通路门店!$S:$S,$G205,通讯通路门店!$J:$J,"华为授权体验店")+SUMIFS(通讯通路门店!$AA:$AA,通讯通路门店!$S:$S,$G205,通讯通路门店!$J:$J,"华为堡垒店")</f>
        <v>0</v>
      </c>
      <c r="BG205" s="99">
        <f>SUMIFS(通讯通路门店!$Y:$Y,通讯通路门店!$S:$S,$G205,通讯通路门店!$J:$J,"小米体验店")</f>
        <v>0</v>
      </c>
      <c r="BH205" s="99">
        <f>SUMIFS(通讯通路门店!$AA:$AA,通讯通路门店!$S:$S,$G205,通讯通路门店!$J:$J,"苹果体验店")</f>
        <v>0</v>
      </c>
      <c r="BI205" s="99">
        <f>SUMIFS(通讯通路门店!$K:$K,通讯通路门店!$S:$S,$G205,通讯通路门店!$J:$J,"其他品牌专卖店")</f>
        <v>0</v>
      </c>
      <c r="BJ205" s="99">
        <f>SUMIFS(通讯通路门店!$AC:$AC,通讯通路门店!$S:$S,$G205)</f>
        <v>0</v>
      </c>
      <c r="BK205" s="99">
        <f>SUMIFS(通讯通路门店!$AD:$AD,通讯通路门店!$S:$S,$G205)</f>
        <v>0</v>
      </c>
      <c r="BL205" s="99">
        <f>SUMIFS(通讯通路门店!$AE:$AE,通讯通路门店!$S:$S,$G205)</f>
        <v>0</v>
      </c>
      <c r="BM205" s="99">
        <f>SUMIFS(通讯通路门店!$AF:$AF,通讯通路门店!$S:$S,$G205)</f>
        <v>0</v>
      </c>
      <c r="BN205" s="99">
        <f>SUMIFS(通讯通路门店!$AG:$AG,通讯通路门店!$S:$S,$G205)</f>
        <v>0</v>
      </c>
      <c r="BO205" s="99">
        <f>SUMIFS(通讯通路门店!$AH:$AH,通讯通路门店!$S:$S,$G205)</f>
        <v>0</v>
      </c>
      <c r="BP205" s="99">
        <f>SUMIFS(通讯通路门店!$AI:$AI,通讯通路门店!$S:$S,$G205)</f>
        <v>0</v>
      </c>
      <c r="BQ205" s="83"/>
    </row>
    <row r="206" spans="1:69">
      <c r="A206" s="99" t="str">
        <f>IFERROR(_xlfn.XLOOKUP($G206,通讯通路门店!$S$4:$S$993931,通讯通路门店!$A$4:$A$993931,0,0),"")</f>
        <v/>
      </c>
      <c r="B206" s="99" t="str">
        <f>IFERROR(_xlfn.XLOOKUP($G206,通讯通路门店!$S$4:$S$993931,通讯通路门店!$B$4:$B$993931,0,0),"")</f>
        <v/>
      </c>
      <c r="C206" s="99" t="str">
        <f>IFERROR(_xlfn.XLOOKUP($G206,通讯通路门店!$S$4:$S$993931,通讯通路门店!$C$4:$C$993931,0,0),"")</f>
        <v/>
      </c>
      <c r="D206" s="99" t="str">
        <f>IFERROR(_xlfn.XLOOKUP($G206,通讯通路门店!$S$4:$S$993931,通讯通路门店!$D$4:$D$993931,0,0),"")</f>
        <v/>
      </c>
      <c r="E206" s="83"/>
      <c r="F206" s="83"/>
      <c r="G206" s="101" t="e">
        <v>#N/A</v>
      </c>
      <c r="H206" s="102" t="str">
        <f>IFERROR(_xlfn.XLOOKUP($G206,通讯通路门店!$S$4:$S$993931,通讯通路门店!$R$4:$R$993931,0,0),"")</f>
        <v/>
      </c>
      <c r="I206" s="83"/>
      <c r="J206" s="83"/>
      <c r="K206" s="83"/>
      <c r="L206" s="83"/>
      <c r="M206" s="83"/>
      <c r="N206" s="83"/>
      <c r="O206" s="83"/>
      <c r="P206" s="83"/>
      <c r="Q206" s="83"/>
      <c r="R206" s="83"/>
      <c r="S206" s="83"/>
      <c r="T206" s="83"/>
      <c r="U206" s="99">
        <f>COUNTIF(通讯通路门店!$S:$S,$G206)</f>
        <v>0</v>
      </c>
      <c r="V206" s="99">
        <f>COUNTIFS(通讯通路门店!$S:$S,$G206,通讯通路门店!$J:$J,"综合卖场")</f>
        <v>0</v>
      </c>
      <c r="W206" s="99">
        <f>SUMIFS(通讯通路门店!$AJ:$AJ,通讯通路门店!$S:$S,通讯客户沙盘!$G206)</f>
        <v>0</v>
      </c>
      <c r="X206" s="99">
        <f t="shared" si="15"/>
        <v>0</v>
      </c>
      <c r="Y206" s="99">
        <f>COUNTIFS(通讯通路门店!$S:$S,$G206,通讯通路门店!$J:$J,"荣耀体验店")+COUNTIFS(通讯通路门店!$S:$S,$G206,通讯通路门店!$J:$J,"荣耀授权专卖店")</f>
        <v>0</v>
      </c>
      <c r="Z206" s="99">
        <f>COUNTIFS(通讯通路门店!$S:$S,$G206,通讯通路门店!$J:$J,"VIVO体验店")</f>
        <v>0</v>
      </c>
      <c r="AA206" s="99">
        <f>COUNTIFS(通讯通路门店!$S:$S,$G206,通讯通路门店!$J:$J,"OPPO体验店")</f>
        <v>0</v>
      </c>
      <c r="AB206" s="99">
        <f>COUNTIFS(通讯通路门店!$S:$S,$G206,通讯通路门店!$J:$J,"华为授权体验店")+COUNTIFS(通讯通路门店!$S:$S,$G206,通讯通路门店!$J:$J,"华为堡垒店")</f>
        <v>0</v>
      </c>
      <c r="AC206" s="99">
        <f>COUNTIFS(通讯通路门店!$S:$S,$G206,通讯通路门店!$J:$J,"小米体验店")</f>
        <v>0</v>
      </c>
      <c r="AD206" s="99">
        <f>COUNTIFS(通讯通路门店!$S:$S,$G206,通讯通路门店!$J:$J,"苹果体验店")</f>
        <v>0</v>
      </c>
      <c r="AE206" s="99">
        <f>COUNTIFS(通讯通路门店!$S:$S,$G206,通讯通路门店!$J:$J,"其他品牌专卖店")</f>
        <v>0</v>
      </c>
      <c r="AF206" s="99">
        <f>SUMIFS(通讯通路门店!$BI:$BI,通讯通路门店!$S:$S,$G206)</f>
        <v>0</v>
      </c>
      <c r="AG206" s="99">
        <f>SUMIFS(通讯通路门店!$BH:$BH,通讯通路门店!$S:$S,$G206)</f>
        <v>0</v>
      </c>
      <c r="AH206" s="99">
        <f t="shared" si="16"/>
        <v>0</v>
      </c>
      <c r="AI206" s="99">
        <f>SUMIFS(通讯通路门店!$BB:$BB,通讯通路门店!$S:$S,$G206)</f>
        <v>0</v>
      </c>
      <c r="AJ206" s="99">
        <f>SUMIFS(通讯通路门店!$BE:$BE,通讯通路门店!$S:$S,$G206)</f>
        <v>0</v>
      </c>
      <c r="AK206" s="99">
        <f>SUMIFS(通讯通路门店!$BG:$BG,通讯通路门店!$S:$S,$G206)</f>
        <v>0</v>
      </c>
      <c r="AL206" s="99">
        <f>SUMIFS(通讯通路门店!$BC:$BC,通讯通路门店!$S:$S,$G206)</f>
        <v>0</v>
      </c>
      <c r="AM206" s="99">
        <f>SUMIFS(通讯通路门店!$BD:$BD,通讯通路门店!$S:$S,$G206)</f>
        <v>0</v>
      </c>
      <c r="AN206" s="99">
        <f>SUMIFS(通讯通路门店!$BF:$BF,通讯通路门店!$S:$S,$G206)</f>
        <v>0</v>
      </c>
      <c r="AO206" s="99">
        <f t="shared" si="17"/>
        <v>0</v>
      </c>
      <c r="AP206" s="99">
        <f>SUMIFS(通讯通路门店!$K:$K,通讯通路门店!$S:$S,$G206)</f>
        <v>0</v>
      </c>
      <c r="AQ206" s="83"/>
      <c r="AR206" s="99">
        <f>SUMIFS(通讯通路门店!$T:$T,通讯通路门店!$S:$S,$G206)</f>
        <v>0</v>
      </c>
      <c r="AS206" s="99">
        <f>SUMIFS(通讯通路门店!$U:$U,通讯通路门店!$S:$S,$G206)</f>
        <v>0</v>
      </c>
      <c r="AT206" s="99">
        <f>SUMIFS(通讯通路门店!$V:$V,通讯通路门店!$S:$S,$G206)</f>
        <v>0</v>
      </c>
      <c r="AU206" s="99">
        <f>SUMIFS(通讯通路门店!$W:$W,通讯通路门店!$S:$S,$G206)</f>
        <v>0</v>
      </c>
      <c r="AV206" s="99">
        <f>SUMIFS(通讯通路门店!$Z:$Z,通讯通路门店!$S:$S,$G206)</f>
        <v>0</v>
      </c>
      <c r="AW206" s="99">
        <f>SUMIFS(通讯通路门店!$AB:$AB,通讯通路门店!$S:$S,$G206)</f>
        <v>0</v>
      </c>
      <c r="AX206" s="99">
        <f>SUMIFS(通讯通路门店!$X:$X,通讯通路门店!$S:$S,$G206)</f>
        <v>0</v>
      </c>
      <c r="AY206" s="99">
        <f>SUMIFS(通讯通路门店!$Y:$Y,通讯通路门店!$S:$S,$G206)</f>
        <v>0</v>
      </c>
      <c r="AZ206" s="99">
        <f>SUMIFS(通讯通路门店!$AA:$AA,通讯通路门店!$S:$S,$G206)</f>
        <v>0</v>
      </c>
      <c r="BA206" s="99">
        <f t="shared" si="18"/>
        <v>0</v>
      </c>
      <c r="BB206" s="99">
        <f t="shared" si="19"/>
        <v>0</v>
      </c>
      <c r="BC206" s="99">
        <f>SUMIFS(通讯通路门店!$W:$W,通讯通路门店!$S:$S,$G206,通讯通路门店!$J:$J,"荣耀体验店")+SUMIFS(通讯通路门店!$W:$W,通讯通路门店!$S:$S,$G206,通讯通路门店!$J:$J,"荣耀授权专卖店")</f>
        <v>0</v>
      </c>
      <c r="BD206" s="99">
        <f>SUMIFS(通讯通路门店!$Z:$Z,通讯通路门店!$S:$S,$G206,通讯通路门店!$J:$J,"VIVO体验店")</f>
        <v>0</v>
      </c>
      <c r="BE206" s="99">
        <f>SUMIFS(通讯通路门店!$AB:$AB,通讯通路门店!$S:$S,$G206,通讯通路门店!$J:$J,"OPPO体验店")</f>
        <v>0</v>
      </c>
      <c r="BF206" s="99">
        <f>SUMIFS(通讯通路门店!$X:$X,通讯通路门店!$S:$S,$G206,通讯通路门店!$J:$J,"华为授权体验店")+SUMIFS(通讯通路门店!$AA:$AA,通讯通路门店!$S:$S,$G206,通讯通路门店!$J:$J,"华为堡垒店")</f>
        <v>0</v>
      </c>
      <c r="BG206" s="99">
        <f>SUMIFS(通讯通路门店!$Y:$Y,通讯通路门店!$S:$S,$G206,通讯通路门店!$J:$J,"小米体验店")</f>
        <v>0</v>
      </c>
      <c r="BH206" s="99">
        <f>SUMIFS(通讯通路门店!$AA:$AA,通讯通路门店!$S:$S,$G206,通讯通路门店!$J:$J,"苹果体验店")</f>
        <v>0</v>
      </c>
      <c r="BI206" s="99">
        <f>SUMIFS(通讯通路门店!$K:$K,通讯通路门店!$S:$S,$G206,通讯通路门店!$J:$J,"其他品牌专卖店")</f>
        <v>0</v>
      </c>
      <c r="BJ206" s="99">
        <f>SUMIFS(通讯通路门店!$AC:$AC,通讯通路门店!$S:$S,$G206)</f>
        <v>0</v>
      </c>
      <c r="BK206" s="99">
        <f>SUMIFS(通讯通路门店!$AD:$AD,通讯通路门店!$S:$S,$G206)</f>
        <v>0</v>
      </c>
      <c r="BL206" s="99">
        <f>SUMIFS(通讯通路门店!$AE:$AE,通讯通路门店!$S:$S,$G206)</f>
        <v>0</v>
      </c>
      <c r="BM206" s="99">
        <f>SUMIFS(通讯通路门店!$AF:$AF,通讯通路门店!$S:$S,$G206)</f>
        <v>0</v>
      </c>
      <c r="BN206" s="99">
        <f>SUMIFS(通讯通路门店!$AG:$AG,通讯通路门店!$S:$S,$G206)</f>
        <v>0</v>
      </c>
      <c r="BO206" s="99">
        <f>SUMIFS(通讯通路门店!$AH:$AH,通讯通路门店!$S:$S,$G206)</f>
        <v>0</v>
      </c>
      <c r="BP206" s="99">
        <f>SUMIFS(通讯通路门店!$AI:$AI,通讯通路门店!$S:$S,$G206)</f>
        <v>0</v>
      </c>
      <c r="BQ206" s="83"/>
    </row>
    <row r="207" spans="1:69">
      <c r="A207" s="99" t="str">
        <f>IFERROR(_xlfn.XLOOKUP($G207,通讯通路门店!$S$4:$S$993931,通讯通路门店!$A$4:$A$993931,0,0),"")</f>
        <v/>
      </c>
      <c r="B207" s="99" t="str">
        <f>IFERROR(_xlfn.XLOOKUP($G207,通讯通路门店!$S$4:$S$993931,通讯通路门店!$B$4:$B$993931,0,0),"")</f>
        <v/>
      </c>
      <c r="C207" s="99" t="str">
        <f>IFERROR(_xlfn.XLOOKUP($G207,通讯通路门店!$S$4:$S$993931,通讯通路门店!$C$4:$C$993931,0,0),"")</f>
        <v/>
      </c>
      <c r="D207" s="99" t="str">
        <f>IFERROR(_xlfn.XLOOKUP($G207,通讯通路门店!$S$4:$S$993931,通讯通路门店!$D$4:$D$993931,0,0),"")</f>
        <v/>
      </c>
      <c r="E207" s="83"/>
      <c r="F207" s="83"/>
      <c r="G207" s="101" t="e">
        <v>#N/A</v>
      </c>
      <c r="H207" s="102" t="str">
        <f>IFERROR(_xlfn.XLOOKUP($G207,通讯通路门店!$S$4:$S$993931,通讯通路门店!$R$4:$R$993931,0,0),"")</f>
        <v/>
      </c>
      <c r="I207" s="83"/>
      <c r="J207" s="83"/>
      <c r="K207" s="83"/>
      <c r="L207" s="83"/>
      <c r="M207" s="83"/>
      <c r="N207" s="83"/>
      <c r="O207" s="83"/>
      <c r="P207" s="83"/>
      <c r="Q207" s="83"/>
      <c r="R207" s="83"/>
      <c r="S207" s="83"/>
      <c r="T207" s="83"/>
      <c r="U207" s="99">
        <f>COUNTIF(通讯通路门店!$S:$S,$G207)</f>
        <v>0</v>
      </c>
      <c r="V207" s="99">
        <f>COUNTIFS(通讯通路门店!$S:$S,$G207,通讯通路门店!$J:$J,"综合卖场")</f>
        <v>0</v>
      </c>
      <c r="W207" s="99">
        <f>SUMIFS(通讯通路门店!$AJ:$AJ,通讯通路门店!$S:$S,通讯客户沙盘!$G207)</f>
        <v>0</v>
      </c>
      <c r="X207" s="99">
        <f t="shared" si="15"/>
        <v>0</v>
      </c>
      <c r="Y207" s="99">
        <f>COUNTIFS(通讯通路门店!$S:$S,$G207,通讯通路门店!$J:$J,"荣耀体验店")+COUNTIFS(通讯通路门店!$S:$S,$G207,通讯通路门店!$J:$J,"荣耀授权专卖店")</f>
        <v>0</v>
      </c>
      <c r="Z207" s="99">
        <f>COUNTIFS(通讯通路门店!$S:$S,$G207,通讯通路门店!$J:$J,"VIVO体验店")</f>
        <v>0</v>
      </c>
      <c r="AA207" s="99">
        <f>COUNTIFS(通讯通路门店!$S:$S,$G207,通讯通路门店!$J:$J,"OPPO体验店")</f>
        <v>0</v>
      </c>
      <c r="AB207" s="99">
        <f>COUNTIFS(通讯通路门店!$S:$S,$G207,通讯通路门店!$J:$J,"华为授权体验店")+COUNTIFS(通讯通路门店!$S:$S,$G207,通讯通路门店!$J:$J,"华为堡垒店")</f>
        <v>0</v>
      </c>
      <c r="AC207" s="99">
        <f>COUNTIFS(通讯通路门店!$S:$S,$G207,通讯通路门店!$J:$J,"小米体验店")</f>
        <v>0</v>
      </c>
      <c r="AD207" s="99">
        <f>COUNTIFS(通讯通路门店!$S:$S,$G207,通讯通路门店!$J:$J,"苹果体验店")</f>
        <v>0</v>
      </c>
      <c r="AE207" s="99">
        <f>COUNTIFS(通讯通路门店!$S:$S,$G207,通讯通路门店!$J:$J,"其他品牌专卖店")</f>
        <v>0</v>
      </c>
      <c r="AF207" s="99">
        <f>SUMIFS(通讯通路门店!$BI:$BI,通讯通路门店!$S:$S,$G207)</f>
        <v>0</v>
      </c>
      <c r="AG207" s="99">
        <f>SUMIFS(通讯通路门店!$BH:$BH,通讯通路门店!$S:$S,$G207)</f>
        <v>0</v>
      </c>
      <c r="AH207" s="99">
        <f t="shared" si="16"/>
        <v>0</v>
      </c>
      <c r="AI207" s="99">
        <f>SUMIFS(通讯通路门店!$BB:$BB,通讯通路门店!$S:$S,$G207)</f>
        <v>0</v>
      </c>
      <c r="AJ207" s="99">
        <f>SUMIFS(通讯通路门店!$BE:$BE,通讯通路门店!$S:$S,$G207)</f>
        <v>0</v>
      </c>
      <c r="AK207" s="99">
        <f>SUMIFS(通讯通路门店!$BG:$BG,通讯通路门店!$S:$S,$G207)</f>
        <v>0</v>
      </c>
      <c r="AL207" s="99">
        <f>SUMIFS(通讯通路门店!$BC:$BC,通讯通路门店!$S:$S,$G207)</f>
        <v>0</v>
      </c>
      <c r="AM207" s="99">
        <f>SUMIFS(通讯通路门店!$BD:$BD,通讯通路门店!$S:$S,$G207)</f>
        <v>0</v>
      </c>
      <c r="AN207" s="99">
        <f>SUMIFS(通讯通路门店!$BF:$BF,通讯通路门店!$S:$S,$G207)</f>
        <v>0</v>
      </c>
      <c r="AO207" s="99">
        <f t="shared" si="17"/>
        <v>0</v>
      </c>
      <c r="AP207" s="99">
        <f>SUMIFS(通讯通路门店!$K:$K,通讯通路门店!$S:$S,$G207)</f>
        <v>0</v>
      </c>
      <c r="AQ207" s="83"/>
      <c r="AR207" s="99">
        <f>SUMIFS(通讯通路门店!$T:$T,通讯通路门店!$S:$S,$G207)</f>
        <v>0</v>
      </c>
      <c r="AS207" s="99">
        <f>SUMIFS(通讯通路门店!$U:$U,通讯通路门店!$S:$S,$G207)</f>
        <v>0</v>
      </c>
      <c r="AT207" s="99">
        <f>SUMIFS(通讯通路门店!$V:$V,通讯通路门店!$S:$S,$G207)</f>
        <v>0</v>
      </c>
      <c r="AU207" s="99">
        <f>SUMIFS(通讯通路门店!$W:$W,通讯通路门店!$S:$S,$G207)</f>
        <v>0</v>
      </c>
      <c r="AV207" s="99">
        <f>SUMIFS(通讯通路门店!$Z:$Z,通讯通路门店!$S:$S,$G207)</f>
        <v>0</v>
      </c>
      <c r="AW207" s="99">
        <f>SUMIFS(通讯通路门店!$AB:$AB,通讯通路门店!$S:$S,$G207)</f>
        <v>0</v>
      </c>
      <c r="AX207" s="99">
        <f>SUMIFS(通讯通路门店!$X:$X,通讯通路门店!$S:$S,$G207)</f>
        <v>0</v>
      </c>
      <c r="AY207" s="99">
        <f>SUMIFS(通讯通路门店!$Y:$Y,通讯通路门店!$S:$S,$G207)</f>
        <v>0</v>
      </c>
      <c r="AZ207" s="99">
        <f>SUMIFS(通讯通路门店!$AA:$AA,通讯通路门店!$S:$S,$G207)</f>
        <v>0</v>
      </c>
      <c r="BA207" s="99">
        <f t="shared" si="18"/>
        <v>0</v>
      </c>
      <c r="BB207" s="99">
        <f t="shared" si="19"/>
        <v>0</v>
      </c>
      <c r="BC207" s="99">
        <f>SUMIFS(通讯通路门店!$W:$W,通讯通路门店!$S:$S,$G207,通讯通路门店!$J:$J,"荣耀体验店")+SUMIFS(通讯通路门店!$W:$W,通讯通路门店!$S:$S,$G207,通讯通路门店!$J:$J,"荣耀授权专卖店")</f>
        <v>0</v>
      </c>
      <c r="BD207" s="99">
        <f>SUMIFS(通讯通路门店!$Z:$Z,通讯通路门店!$S:$S,$G207,通讯通路门店!$J:$J,"VIVO体验店")</f>
        <v>0</v>
      </c>
      <c r="BE207" s="99">
        <f>SUMIFS(通讯通路门店!$AB:$AB,通讯通路门店!$S:$S,$G207,通讯通路门店!$J:$J,"OPPO体验店")</f>
        <v>0</v>
      </c>
      <c r="BF207" s="99">
        <f>SUMIFS(通讯通路门店!$X:$X,通讯通路门店!$S:$S,$G207,通讯通路门店!$J:$J,"华为授权体验店")+SUMIFS(通讯通路门店!$AA:$AA,通讯通路门店!$S:$S,$G207,通讯通路门店!$J:$J,"华为堡垒店")</f>
        <v>0</v>
      </c>
      <c r="BG207" s="99">
        <f>SUMIFS(通讯通路门店!$Y:$Y,通讯通路门店!$S:$S,$G207,通讯通路门店!$J:$J,"小米体验店")</f>
        <v>0</v>
      </c>
      <c r="BH207" s="99">
        <f>SUMIFS(通讯通路门店!$AA:$AA,通讯通路门店!$S:$S,$G207,通讯通路门店!$J:$J,"苹果体验店")</f>
        <v>0</v>
      </c>
      <c r="BI207" s="99">
        <f>SUMIFS(通讯通路门店!$K:$K,通讯通路门店!$S:$S,$G207,通讯通路门店!$J:$J,"其他品牌专卖店")</f>
        <v>0</v>
      </c>
      <c r="BJ207" s="99">
        <f>SUMIFS(通讯通路门店!$AC:$AC,通讯通路门店!$S:$S,$G207)</f>
        <v>0</v>
      </c>
      <c r="BK207" s="99">
        <f>SUMIFS(通讯通路门店!$AD:$AD,通讯通路门店!$S:$S,$G207)</f>
        <v>0</v>
      </c>
      <c r="BL207" s="99">
        <f>SUMIFS(通讯通路门店!$AE:$AE,通讯通路门店!$S:$S,$G207)</f>
        <v>0</v>
      </c>
      <c r="BM207" s="99">
        <f>SUMIFS(通讯通路门店!$AF:$AF,通讯通路门店!$S:$S,$G207)</f>
        <v>0</v>
      </c>
      <c r="BN207" s="99">
        <f>SUMIFS(通讯通路门店!$AG:$AG,通讯通路门店!$S:$S,$G207)</f>
        <v>0</v>
      </c>
      <c r="BO207" s="99">
        <f>SUMIFS(通讯通路门店!$AH:$AH,通讯通路门店!$S:$S,$G207)</f>
        <v>0</v>
      </c>
      <c r="BP207" s="99">
        <f>SUMIFS(通讯通路门店!$AI:$AI,通讯通路门店!$S:$S,$G207)</f>
        <v>0</v>
      </c>
      <c r="BQ207" s="83"/>
    </row>
    <row r="208" spans="1:69">
      <c r="A208" s="99" t="str">
        <f>IFERROR(_xlfn.XLOOKUP($G208,通讯通路门店!$S$4:$S$993931,通讯通路门店!$A$4:$A$993931,0,0),"")</f>
        <v/>
      </c>
      <c r="B208" s="99" t="str">
        <f>IFERROR(_xlfn.XLOOKUP($G208,通讯通路门店!$S$4:$S$993931,通讯通路门店!$B$4:$B$993931,0,0),"")</f>
        <v/>
      </c>
      <c r="C208" s="99" t="str">
        <f>IFERROR(_xlfn.XLOOKUP($G208,通讯通路门店!$S$4:$S$993931,通讯通路门店!$C$4:$C$993931,0,0),"")</f>
        <v/>
      </c>
      <c r="D208" s="99" t="str">
        <f>IFERROR(_xlfn.XLOOKUP($G208,通讯通路门店!$S$4:$S$993931,通讯通路门店!$D$4:$D$993931,0,0),"")</f>
        <v/>
      </c>
      <c r="E208" s="83"/>
      <c r="F208" s="83"/>
      <c r="G208" s="101" t="e">
        <v>#N/A</v>
      </c>
      <c r="H208" s="102" t="str">
        <f>IFERROR(_xlfn.XLOOKUP($G208,通讯通路门店!$S$4:$S$993931,通讯通路门店!$R$4:$R$993931,0,0),"")</f>
        <v/>
      </c>
      <c r="I208" s="83"/>
      <c r="J208" s="83"/>
      <c r="K208" s="83"/>
      <c r="L208" s="83"/>
      <c r="M208" s="83"/>
      <c r="N208" s="83"/>
      <c r="O208" s="83"/>
      <c r="P208" s="83"/>
      <c r="Q208" s="83"/>
      <c r="R208" s="83"/>
      <c r="S208" s="83"/>
      <c r="T208" s="83"/>
      <c r="U208" s="99">
        <f>COUNTIF(通讯通路门店!$S:$S,$G208)</f>
        <v>0</v>
      </c>
      <c r="V208" s="99">
        <f>COUNTIFS(通讯通路门店!$S:$S,$G208,通讯通路门店!$J:$J,"综合卖场")</f>
        <v>0</v>
      </c>
      <c r="W208" s="99">
        <f>SUMIFS(通讯通路门店!$AJ:$AJ,通讯通路门店!$S:$S,通讯客户沙盘!$G208)</f>
        <v>0</v>
      </c>
      <c r="X208" s="99">
        <f t="shared" si="15"/>
        <v>0</v>
      </c>
      <c r="Y208" s="99">
        <f>COUNTIFS(通讯通路门店!$S:$S,$G208,通讯通路门店!$J:$J,"荣耀体验店")+COUNTIFS(通讯通路门店!$S:$S,$G208,通讯通路门店!$J:$J,"荣耀授权专卖店")</f>
        <v>0</v>
      </c>
      <c r="Z208" s="99">
        <f>COUNTIFS(通讯通路门店!$S:$S,$G208,通讯通路门店!$J:$J,"VIVO体验店")</f>
        <v>0</v>
      </c>
      <c r="AA208" s="99">
        <f>COUNTIFS(通讯通路门店!$S:$S,$G208,通讯通路门店!$J:$J,"OPPO体验店")</f>
        <v>0</v>
      </c>
      <c r="AB208" s="99">
        <f>COUNTIFS(通讯通路门店!$S:$S,$G208,通讯通路门店!$J:$J,"华为授权体验店")+COUNTIFS(通讯通路门店!$S:$S,$G208,通讯通路门店!$J:$J,"华为堡垒店")</f>
        <v>0</v>
      </c>
      <c r="AC208" s="99">
        <f>COUNTIFS(通讯通路门店!$S:$S,$G208,通讯通路门店!$J:$J,"小米体验店")</f>
        <v>0</v>
      </c>
      <c r="AD208" s="99">
        <f>COUNTIFS(通讯通路门店!$S:$S,$G208,通讯通路门店!$J:$J,"苹果体验店")</f>
        <v>0</v>
      </c>
      <c r="AE208" s="99">
        <f>COUNTIFS(通讯通路门店!$S:$S,$G208,通讯通路门店!$J:$J,"其他品牌专卖店")</f>
        <v>0</v>
      </c>
      <c r="AF208" s="99">
        <f>SUMIFS(通讯通路门店!$BI:$BI,通讯通路门店!$S:$S,$G208)</f>
        <v>0</v>
      </c>
      <c r="AG208" s="99">
        <f>SUMIFS(通讯通路门店!$BH:$BH,通讯通路门店!$S:$S,$G208)</f>
        <v>0</v>
      </c>
      <c r="AH208" s="99">
        <f t="shared" si="16"/>
        <v>0</v>
      </c>
      <c r="AI208" s="99">
        <f>SUMIFS(通讯通路门店!$BB:$BB,通讯通路门店!$S:$S,$G208)</f>
        <v>0</v>
      </c>
      <c r="AJ208" s="99">
        <f>SUMIFS(通讯通路门店!$BE:$BE,通讯通路门店!$S:$S,$G208)</f>
        <v>0</v>
      </c>
      <c r="AK208" s="99">
        <f>SUMIFS(通讯通路门店!$BG:$BG,通讯通路门店!$S:$S,$G208)</f>
        <v>0</v>
      </c>
      <c r="AL208" s="99">
        <f>SUMIFS(通讯通路门店!$BC:$BC,通讯通路门店!$S:$S,$G208)</f>
        <v>0</v>
      </c>
      <c r="AM208" s="99">
        <f>SUMIFS(通讯通路门店!$BD:$BD,通讯通路门店!$S:$S,$G208)</f>
        <v>0</v>
      </c>
      <c r="AN208" s="99">
        <f>SUMIFS(通讯通路门店!$BF:$BF,通讯通路门店!$S:$S,$G208)</f>
        <v>0</v>
      </c>
      <c r="AO208" s="99">
        <f t="shared" si="17"/>
        <v>0</v>
      </c>
      <c r="AP208" s="99">
        <f>SUMIFS(通讯通路门店!$K:$K,通讯通路门店!$S:$S,$G208)</f>
        <v>0</v>
      </c>
      <c r="AQ208" s="83"/>
      <c r="AR208" s="99">
        <f>SUMIFS(通讯通路门店!$T:$T,通讯通路门店!$S:$S,$G208)</f>
        <v>0</v>
      </c>
      <c r="AS208" s="99">
        <f>SUMIFS(通讯通路门店!$U:$U,通讯通路门店!$S:$S,$G208)</f>
        <v>0</v>
      </c>
      <c r="AT208" s="99">
        <f>SUMIFS(通讯通路门店!$V:$V,通讯通路门店!$S:$S,$G208)</f>
        <v>0</v>
      </c>
      <c r="AU208" s="99">
        <f>SUMIFS(通讯通路门店!$W:$W,通讯通路门店!$S:$S,$G208)</f>
        <v>0</v>
      </c>
      <c r="AV208" s="99">
        <f>SUMIFS(通讯通路门店!$Z:$Z,通讯通路门店!$S:$S,$G208)</f>
        <v>0</v>
      </c>
      <c r="AW208" s="99">
        <f>SUMIFS(通讯通路门店!$AB:$AB,通讯通路门店!$S:$S,$G208)</f>
        <v>0</v>
      </c>
      <c r="AX208" s="99">
        <f>SUMIFS(通讯通路门店!$X:$X,通讯通路门店!$S:$S,$G208)</f>
        <v>0</v>
      </c>
      <c r="AY208" s="99">
        <f>SUMIFS(通讯通路门店!$Y:$Y,通讯通路门店!$S:$S,$G208)</f>
        <v>0</v>
      </c>
      <c r="AZ208" s="99">
        <f>SUMIFS(通讯通路门店!$AA:$AA,通讯通路门店!$S:$S,$G208)</f>
        <v>0</v>
      </c>
      <c r="BA208" s="99">
        <f t="shared" si="18"/>
        <v>0</v>
      </c>
      <c r="BB208" s="99">
        <f t="shared" si="19"/>
        <v>0</v>
      </c>
      <c r="BC208" s="99">
        <f>SUMIFS(通讯通路门店!$W:$W,通讯通路门店!$S:$S,$G208,通讯通路门店!$J:$J,"荣耀体验店")+SUMIFS(通讯通路门店!$W:$W,通讯通路门店!$S:$S,$G208,通讯通路门店!$J:$J,"荣耀授权专卖店")</f>
        <v>0</v>
      </c>
      <c r="BD208" s="99">
        <f>SUMIFS(通讯通路门店!$Z:$Z,通讯通路门店!$S:$S,$G208,通讯通路门店!$J:$J,"VIVO体验店")</f>
        <v>0</v>
      </c>
      <c r="BE208" s="99">
        <f>SUMIFS(通讯通路门店!$AB:$AB,通讯通路门店!$S:$S,$G208,通讯通路门店!$J:$J,"OPPO体验店")</f>
        <v>0</v>
      </c>
      <c r="BF208" s="99">
        <f>SUMIFS(通讯通路门店!$X:$X,通讯通路门店!$S:$S,$G208,通讯通路门店!$J:$J,"华为授权体验店")+SUMIFS(通讯通路门店!$AA:$AA,通讯通路门店!$S:$S,$G208,通讯通路门店!$J:$J,"华为堡垒店")</f>
        <v>0</v>
      </c>
      <c r="BG208" s="99">
        <f>SUMIFS(通讯通路门店!$Y:$Y,通讯通路门店!$S:$S,$G208,通讯通路门店!$J:$J,"小米体验店")</f>
        <v>0</v>
      </c>
      <c r="BH208" s="99">
        <f>SUMIFS(通讯通路门店!$AA:$AA,通讯通路门店!$S:$S,$G208,通讯通路门店!$J:$J,"苹果体验店")</f>
        <v>0</v>
      </c>
      <c r="BI208" s="99">
        <f>SUMIFS(通讯通路门店!$K:$K,通讯通路门店!$S:$S,$G208,通讯通路门店!$J:$J,"其他品牌专卖店")</f>
        <v>0</v>
      </c>
      <c r="BJ208" s="99">
        <f>SUMIFS(通讯通路门店!$AC:$AC,通讯通路门店!$S:$S,$G208)</f>
        <v>0</v>
      </c>
      <c r="BK208" s="99">
        <f>SUMIFS(通讯通路门店!$AD:$AD,通讯通路门店!$S:$S,$G208)</f>
        <v>0</v>
      </c>
      <c r="BL208" s="99">
        <f>SUMIFS(通讯通路门店!$AE:$AE,通讯通路门店!$S:$S,$G208)</f>
        <v>0</v>
      </c>
      <c r="BM208" s="99">
        <f>SUMIFS(通讯通路门店!$AF:$AF,通讯通路门店!$S:$S,$G208)</f>
        <v>0</v>
      </c>
      <c r="BN208" s="99">
        <f>SUMIFS(通讯通路门店!$AG:$AG,通讯通路门店!$S:$S,$G208)</f>
        <v>0</v>
      </c>
      <c r="BO208" s="99">
        <f>SUMIFS(通讯通路门店!$AH:$AH,通讯通路门店!$S:$S,$G208)</f>
        <v>0</v>
      </c>
      <c r="BP208" s="99">
        <f>SUMIFS(通讯通路门店!$AI:$AI,通讯通路门店!$S:$S,$G208)</f>
        <v>0</v>
      </c>
      <c r="BQ208" s="83"/>
    </row>
    <row r="209" spans="1:69">
      <c r="A209" s="99" t="str">
        <f>IFERROR(_xlfn.XLOOKUP($G209,通讯通路门店!$S$4:$S$993931,通讯通路门店!$A$4:$A$993931,0,0),"")</f>
        <v/>
      </c>
      <c r="B209" s="99" t="str">
        <f>IFERROR(_xlfn.XLOOKUP($G209,通讯通路门店!$S$4:$S$993931,通讯通路门店!$B$4:$B$993931,0,0),"")</f>
        <v/>
      </c>
      <c r="C209" s="99" t="str">
        <f>IFERROR(_xlfn.XLOOKUP($G209,通讯通路门店!$S$4:$S$993931,通讯通路门店!$C$4:$C$993931,0,0),"")</f>
        <v/>
      </c>
      <c r="D209" s="99" t="str">
        <f>IFERROR(_xlfn.XLOOKUP($G209,通讯通路门店!$S$4:$S$993931,通讯通路门店!$D$4:$D$993931,0,0),"")</f>
        <v/>
      </c>
      <c r="E209" s="83"/>
      <c r="F209" s="83"/>
      <c r="G209" s="101" t="e">
        <v>#N/A</v>
      </c>
      <c r="H209" s="102" t="str">
        <f>IFERROR(_xlfn.XLOOKUP($G209,通讯通路门店!$S$4:$S$993931,通讯通路门店!$R$4:$R$993931,0,0),"")</f>
        <v/>
      </c>
      <c r="I209" s="83"/>
      <c r="J209" s="83"/>
      <c r="K209" s="83"/>
      <c r="L209" s="83"/>
      <c r="M209" s="83"/>
      <c r="N209" s="83"/>
      <c r="O209" s="83"/>
      <c r="P209" s="83"/>
      <c r="Q209" s="83"/>
      <c r="R209" s="83"/>
      <c r="S209" s="83"/>
      <c r="T209" s="83"/>
      <c r="U209" s="99">
        <f>COUNTIF(通讯通路门店!$S:$S,$G209)</f>
        <v>0</v>
      </c>
      <c r="V209" s="99">
        <f>COUNTIFS(通讯通路门店!$S:$S,$G209,通讯通路门店!$J:$J,"综合卖场")</f>
        <v>0</v>
      </c>
      <c r="W209" s="99">
        <f>SUMIFS(通讯通路门店!$AJ:$AJ,通讯通路门店!$S:$S,通讯客户沙盘!$G209)</f>
        <v>0</v>
      </c>
      <c r="X209" s="99">
        <f t="shared" si="15"/>
        <v>0</v>
      </c>
      <c r="Y209" s="99">
        <f>COUNTIFS(通讯通路门店!$S:$S,$G209,通讯通路门店!$J:$J,"荣耀体验店")+COUNTIFS(通讯通路门店!$S:$S,$G209,通讯通路门店!$J:$J,"荣耀授权专卖店")</f>
        <v>0</v>
      </c>
      <c r="Z209" s="99">
        <f>COUNTIFS(通讯通路门店!$S:$S,$G209,通讯通路门店!$J:$J,"VIVO体验店")</f>
        <v>0</v>
      </c>
      <c r="AA209" s="99">
        <f>COUNTIFS(通讯通路门店!$S:$S,$G209,通讯通路门店!$J:$J,"OPPO体验店")</f>
        <v>0</v>
      </c>
      <c r="AB209" s="99">
        <f>COUNTIFS(通讯通路门店!$S:$S,$G209,通讯通路门店!$J:$J,"华为授权体验店")+COUNTIFS(通讯通路门店!$S:$S,$G209,通讯通路门店!$J:$J,"华为堡垒店")</f>
        <v>0</v>
      </c>
      <c r="AC209" s="99">
        <f>COUNTIFS(通讯通路门店!$S:$S,$G209,通讯通路门店!$J:$J,"小米体验店")</f>
        <v>0</v>
      </c>
      <c r="AD209" s="99">
        <f>COUNTIFS(通讯通路门店!$S:$S,$G209,通讯通路门店!$J:$J,"苹果体验店")</f>
        <v>0</v>
      </c>
      <c r="AE209" s="99">
        <f>COUNTIFS(通讯通路门店!$S:$S,$G209,通讯通路门店!$J:$J,"其他品牌专卖店")</f>
        <v>0</v>
      </c>
      <c r="AF209" s="99">
        <f>SUMIFS(通讯通路门店!$BI:$BI,通讯通路门店!$S:$S,$G209)</f>
        <v>0</v>
      </c>
      <c r="AG209" s="99">
        <f>SUMIFS(通讯通路门店!$BH:$BH,通讯通路门店!$S:$S,$G209)</f>
        <v>0</v>
      </c>
      <c r="AH209" s="99">
        <f t="shared" si="16"/>
        <v>0</v>
      </c>
      <c r="AI209" s="99">
        <f>SUMIFS(通讯通路门店!$BB:$BB,通讯通路门店!$S:$S,$G209)</f>
        <v>0</v>
      </c>
      <c r="AJ209" s="99">
        <f>SUMIFS(通讯通路门店!$BE:$BE,通讯通路门店!$S:$S,$G209)</f>
        <v>0</v>
      </c>
      <c r="AK209" s="99">
        <f>SUMIFS(通讯通路门店!$BG:$BG,通讯通路门店!$S:$S,$G209)</f>
        <v>0</v>
      </c>
      <c r="AL209" s="99">
        <f>SUMIFS(通讯通路门店!$BC:$BC,通讯通路门店!$S:$S,$G209)</f>
        <v>0</v>
      </c>
      <c r="AM209" s="99">
        <f>SUMIFS(通讯通路门店!$BD:$BD,通讯通路门店!$S:$S,$G209)</f>
        <v>0</v>
      </c>
      <c r="AN209" s="99">
        <f>SUMIFS(通讯通路门店!$BF:$BF,通讯通路门店!$S:$S,$G209)</f>
        <v>0</v>
      </c>
      <c r="AO209" s="99">
        <f t="shared" si="17"/>
        <v>0</v>
      </c>
      <c r="AP209" s="99">
        <f>SUMIFS(通讯通路门店!$K:$K,通讯通路门店!$S:$S,$G209)</f>
        <v>0</v>
      </c>
      <c r="AQ209" s="83"/>
      <c r="AR209" s="99">
        <f>SUMIFS(通讯通路门店!$T:$T,通讯通路门店!$S:$S,$G209)</f>
        <v>0</v>
      </c>
      <c r="AS209" s="99">
        <f>SUMIFS(通讯通路门店!$U:$U,通讯通路门店!$S:$S,$G209)</f>
        <v>0</v>
      </c>
      <c r="AT209" s="99">
        <f>SUMIFS(通讯通路门店!$V:$V,通讯通路门店!$S:$S,$G209)</f>
        <v>0</v>
      </c>
      <c r="AU209" s="99">
        <f>SUMIFS(通讯通路门店!$W:$W,通讯通路门店!$S:$S,$G209)</f>
        <v>0</v>
      </c>
      <c r="AV209" s="99">
        <f>SUMIFS(通讯通路门店!$Z:$Z,通讯通路门店!$S:$S,$G209)</f>
        <v>0</v>
      </c>
      <c r="AW209" s="99">
        <f>SUMIFS(通讯通路门店!$AB:$AB,通讯通路门店!$S:$S,$G209)</f>
        <v>0</v>
      </c>
      <c r="AX209" s="99">
        <f>SUMIFS(通讯通路门店!$X:$X,通讯通路门店!$S:$S,$G209)</f>
        <v>0</v>
      </c>
      <c r="AY209" s="99">
        <f>SUMIFS(通讯通路门店!$Y:$Y,通讯通路门店!$S:$S,$G209)</f>
        <v>0</v>
      </c>
      <c r="AZ209" s="99">
        <f>SUMIFS(通讯通路门店!$AA:$AA,通讯通路门店!$S:$S,$G209)</f>
        <v>0</v>
      </c>
      <c r="BA209" s="99">
        <f t="shared" si="18"/>
        <v>0</v>
      </c>
      <c r="BB209" s="99">
        <f t="shared" si="19"/>
        <v>0</v>
      </c>
      <c r="BC209" s="99">
        <f>SUMIFS(通讯通路门店!$W:$W,通讯通路门店!$S:$S,$G209,通讯通路门店!$J:$J,"荣耀体验店")+SUMIFS(通讯通路门店!$W:$W,通讯通路门店!$S:$S,$G209,通讯通路门店!$J:$J,"荣耀授权专卖店")</f>
        <v>0</v>
      </c>
      <c r="BD209" s="99">
        <f>SUMIFS(通讯通路门店!$Z:$Z,通讯通路门店!$S:$S,$G209,通讯通路门店!$J:$J,"VIVO体验店")</f>
        <v>0</v>
      </c>
      <c r="BE209" s="99">
        <f>SUMIFS(通讯通路门店!$AB:$AB,通讯通路门店!$S:$S,$G209,通讯通路门店!$J:$J,"OPPO体验店")</f>
        <v>0</v>
      </c>
      <c r="BF209" s="99">
        <f>SUMIFS(通讯通路门店!$X:$X,通讯通路门店!$S:$S,$G209,通讯通路门店!$J:$J,"华为授权体验店")+SUMIFS(通讯通路门店!$AA:$AA,通讯通路门店!$S:$S,$G209,通讯通路门店!$J:$J,"华为堡垒店")</f>
        <v>0</v>
      </c>
      <c r="BG209" s="99">
        <f>SUMIFS(通讯通路门店!$Y:$Y,通讯通路门店!$S:$S,$G209,通讯通路门店!$J:$J,"小米体验店")</f>
        <v>0</v>
      </c>
      <c r="BH209" s="99">
        <f>SUMIFS(通讯通路门店!$AA:$AA,通讯通路门店!$S:$S,$G209,通讯通路门店!$J:$J,"苹果体验店")</f>
        <v>0</v>
      </c>
      <c r="BI209" s="99">
        <f>SUMIFS(通讯通路门店!$K:$K,通讯通路门店!$S:$S,$G209,通讯通路门店!$J:$J,"其他品牌专卖店")</f>
        <v>0</v>
      </c>
      <c r="BJ209" s="99">
        <f>SUMIFS(通讯通路门店!$AC:$AC,通讯通路门店!$S:$S,$G209)</f>
        <v>0</v>
      </c>
      <c r="BK209" s="99">
        <f>SUMIFS(通讯通路门店!$AD:$AD,通讯通路门店!$S:$S,$G209)</f>
        <v>0</v>
      </c>
      <c r="BL209" s="99">
        <f>SUMIFS(通讯通路门店!$AE:$AE,通讯通路门店!$S:$S,$G209)</f>
        <v>0</v>
      </c>
      <c r="BM209" s="99">
        <f>SUMIFS(通讯通路门店!$AF:$AF,通讯通路门店!$S:$S,$G209)</f>
        <v>0</v>
      </c>
      <c r="BN209" s="99">
        <f>SUMIFS(通讯通路门店!$AG:$AG,通讯通路门店!$S:$S,$G209)</f>
        <v>0</v>
      </c>
      <c r="BO209" s="99">
        <f>SUMIFS(通讯通路门店!$AH:$AH,通讯通路门店!$S:$S,$G209)</f>
        <v>0</v>
      </c>
      <c r="BP209" s="99">
        <f>SUMIFS(通讯通路门店!$AI:$AI,通讯通路门店!$S:$S,$G209)</f>
        <v>0</v>
      </c>
      <c r="BQ209" s="83"/>
    </row>
    <row r="210" spans="1:69">
      <c r="A210" s="99" t="str">
        <f>IFERROR(_xlfn.XLOOKUP($G210,通讯通路门店!$S$4:$S$993931,通讯通路门店!$A$4:$A$993931,0,0),"")</f>
        <v/>
      </c>
      <c r="B210" s="99" t="str">
        <f>IFERROR(_xlfn.XLOOKUP($G210,通讯通路门店!$S$4:$S$993931,通讯通路门店!$B$4:$B$993931,0,0),"")</f>
        <v/>
      </c>
      <c r="C210" s="99" t="str">
        <f>IFERROR(_xlfn.XLOOKUP($G210,通讯通路门店!$S$4:$S$993931,通讯通路门店!$C$4:$C$993931,0,0),"")</f>
        <v/>
      </c>
      <c r="D210" s="99" t="str">
        <f>IFERROR(_xlfn.XLOOKUP($G210,通讯通路门店!$S$4:$S$993931,通讯通路门店!$D$4:$D$993931,0,0),"")</f>
        <v/>
      </c>
      <c r="E210" s="83"/>
      <c r="F210" s="83"/>
      <c r="G210" s="101" t="e">
        <v>#N/A</v>
      </c>
      <c r="H210" s="102" t="str">
        <f>IFERROR(_xlfn.XLOOKUP($G210,通讯通路门店!$S$4:$S$993931,通讯通路门店!$R$4:$R$993931,0,0),"")</f>
        <v/>
      </c>
      <c r="I210" s="83"/>
      <c r="J210" s="83"/>
      <c r="K210" s="83"/>
      <c r="L210" s="83"/>
      <c r="M210" s="83"/>
      <c r="N210" s="83"/>
      <c r="O210" s="83"/>
      <c r="P210" s="83"/>
      <c r="Q210" s="83"/>
      <c r="R210" s="83"/>
      <c r="S210" s="83"/>
      <c r="T210" s="83"/>
      <c r="U210" s="99">
        <f>COUNTIF(通讯通路门店!$S:$S,$G210)</f>
        <v>0</v>
      </c>
      <c r="V210" s="99">
        <f>COUNTIFS(通讯通路门店!$S:$S,$G210,通讯通路门店!$J:$J,"综合卖场")</f>
        <v>0</v>
      </c>
      <c r="W210" s="99">
        <f>SUMIFS(通讯通路门店!$AJ:$AJ,通讯通路门店!$S:$S,通讯客户沙盘!$G210)</f>
        <v>0</v>
      </c>
      <c r="X210" s="99">
        <f t="shared" si="15"/>
        <v>0</v>
      </c>
      <c r="Y210" s="99">
        <f>COUNTIFS(通讯通路门店!$S:$S,$G210,通讯通路门店!$J:$J,"荣耀体验店")+COUNTIFS(通讯通路门店!$S:$S,$G210,通讯通路门店!$J:$J,"荣耀授权专卖店")</f>
        <v>0</v>
      </c>
      <c r="Z210" s="99">
        <f>COUNTIFS(通讯通路门店!$S:$S,$G210,通讯通路门店!$J:$J,"VIVO体验店")</f>
        <v>0</v>
      </c>
      <c r="AA210" s="99">
        <f>COUNTIFS(通讯通路门店!$S:$S,$G210,通讯通路门店!$J:$J,"OPPO体验店")</f>
        <v>0</v>
      </c>
      <c r="AB210" s="99">
        <f>COUNTIFS(通讯通路门店!$S:$S,$G210,通讯通路门店!$J:$J,"华为授权体验店")+COUNTIFS(通讯通路门店!$S:$S,$G210,通讯通路门店!$J:$J,"华为堡垒店")</f>
        <v>0</v>
      </c>
      <c r="AC210" s="99">
        <f>COUNTIFS(通讯通路门店!$S:$S,$G210,通讯通路门店!$J:$J,"小米体验店")</f>
        <v>0</v>
      </c>
      <c r="AD210" s="99">
        <f>COUNTIFS(通讯通路门店!$S:$S,$G210,通讯通路门店!$J:$J,"苹果体验店")</f>
        <v>0</v>
      </c>
      <c r="AE210" s="99">
        <f>COUNTIFS(通讯通路门店!$S:$S,$G210,通讯通路门店!$J:$J,"其他品牌专卖店")</f>
        <v>0</v>
      </c>
      <c r="AF210" s="99">
        <f>SUMIFS(通讯通路门店!$BI:$BI,通讯通路门店!$S:$S,$G210)</f>
        <v>0</v>
      </c>
      <c r="AG210" s="99">
        <f>SUMIFS(通讯通路门店!$BH:$BH,通讯通路门店!$S:$S,$G210)</f>
        <v>0</v>
      </c>
      <c r="AH210" s="99">
        <f t="shared" si="16"/>
        <v>0</v>
      </c>
      <c r="AI210" s="99">
        <f>SUMIFS(通讯通路门店!$BB:$BB,通讯通路门店!$S:$S,$G210)</f>
        <v>0</v>
      </c>
      <c r="AJ210" s="99">
        <f>SUMIFS(通讯通路门店!$BE:$BE,通讯通路门店!$S:$S,$G210)</f>
        <v>0</v>
      </c>
      <c r="AK210" s="99">
        <f>SUMIFS(通讯通路门店!$BG:$BG,通讯通路门店!$S:$S,$G210)</f>
        <v>0</v>
      </c>
      <c r="AL210" s="99">
        <f>SUMIFS(通讯通路门店!$BC:$BC,通讯通路门店!$S:$S,$G210)</f>
        <v>0</v>
      </c>
      <c r="AM210" s="99">
        <f>SUMIFS(通讯通路门店!$BD:$BD,通讯通路门店!$S:$S,$G210)</f>
        <v>0</v>
      </c>
      <c r="AN210" s="99">
        <f>SUMIFS(通讯通路门店!$BF:$BF,通讯通路门店!$S:$S,$G210)</f>
        <v>0</v>
      </c>
      <c r="AO210" s="99">
        <f t="shared" si="17"/>
        <v>0</v>
      </c>
      <c r="AP210" s="99">
        <f>SUMIFS(通讯通路门店!$K:$K,通讯通路门店!$S:$S,$G210)</f>
        <v>0</v>
      </c>
      <c r="AQ210" s="83"/>
      <c r="AR210" s="99">
        <f>SUMIFS(通讯通路门店!$T:$T,通讯通路门店!$S:$S,$G210)</f>
        <v>0</v>
      </c>
      <c r="AS210" s="99">
        <f>SUMIFS(通讯通路门店!$U:$U,通讯通路门店!$S:$S,$G210)</f>
        <v>0</v>
      </c>
      <c r="AT210" s="99">
        <f>SUMIFS(通讯通路门店!$V:$V,通讯通路门店!$S:$S,$G210)</f>
        <v>0</v>
      </c>
      <c r="AU210" s="99">
        <f>SUMIFS(通讯通路门店!$W:$W,通讯通路门店!$S:$S,$G210)</f>
        <v>0</v>
      </c>
      <c r="AV210" s="99">
        <f>SUMIFS(通讯通路门店!$Z:$Z,通讯通路门店!$S:$S,$G210)</f>
        <v>0</v>
      </c>
      <c r="AW210" s="99">
        <f>SUMIFS(通讯通路门店!$AB:$AB,通讯通路门店!$S:$S,$G210)</f>
        <v>0</v>
      </c>
      <c r="AX210" s="99">
        <f>SUMIFS(通讯通路门店!$X:$X,通讯通路门店!$S:$S,$G210)</f>
        <v>0</v>
      </c>
      <c r="AY210" s="99">
        <f>SUMIFS(通讯通路门店!$Y:$Y,通讯通路门店!$S:$S,$G210)</f>
        <v>0</v>
      </c>
      <c r="AZ210" s="99">
        <f>SUMIFS(通讯通路门店!$AA:$AA,通讯通路门店!$S:$S,$G210)</f>
        <v>0</v>
      </c>
      <c r="BA210" s="99">
        <f t="shared" si="18"/>
        <v>0</v>
      </c>
      <c r="BB210" s="99">
        <f t="shared" si="19"/>
        <v>0</v>
      </c>
      <c r="BC210" s="99">
        <f>SUMIFS(通讯通路门店!$W:$W,通讯通路门店!$S:$S,$G210,通讯通路门店!$J:$J,"荣耀体验店")+SUMIFS(通讯通路门店!$W:$W,通讯通路门店!$S:$S,$G210,通讯通路门店!$J:$J,"荣耀授权专卖店")</f>
        <v>0</v>
      </c>
      <c r="BD210" s="99">
        <f>SUMIFS(通讯通路门店!$Z:$Z,通讯通路门店!$S:$S,$G210,通讯通路门店!$J:$J,"VIVO体验店")</f>
        <v>0</v>
      </c>
      <c r="BE210" s="99">
        <f>SUMIFS(通讯通路门店!$AB:$AB,通讯通路门店!$S:$S,$G210,通讯通路门店!$J:$J,"OPPO体验店")</f>
        <v>0</v>
      </c>
      <c r="BF210" s="99">
        <f>SUMIFS(通讯通路门店!$X:$X,通讯通路门店!$S:$S,$G210,通讯通路门店!$J:$J,"华为授权体验店")+SUMIFS(通讯通路门店!$AA:$AA,通讯通路门店!$S:$S,$G210,通讯通路门店!$J:$J,"华为堡垒店")</f>
        <v>0</v>
      </c>
      <c r="BG210" s="99">
        <f>SUMIFS(通讯通路门店!$Y:$Y,通讯通路门店!$S:$S,$G210,通讯通路门店!$J:$J,"小米体验店")</f>
        <v>0</v>
      </c>
      <c r="BH210" s="99">
        <f>SUMIFS(通讯通路门店!$AA:$AA,通讯通路门店!$S:$S,$G210,通讯通路门店!$J:$J,"苹果体验店")</f>
        <v>0</v>
      </c>
      <c r="BI210" s="99">
        <f>SUMIFS(通讯通路门店!$K:$K,通讯通路门店!$S:$S,$G210,通讯通路门店!$J:$J,"其他品牌专卖店")</f>
        <v>0</v>
      </c>
      <c r="BJ210" s="99">
        <f>SUMIFS(通讯通路门店!$AC:$AC,通讯通路门店!$S:$S,$G210)</f>
        <v>0</v>
      </c>
      <c r="BK210" s="99">
        <f>SUMIFS(通讯通路门店!$AD:$AD,通讯通路门店!$S:$S,$G210)</f>
        <v>0</v>
      </c>
      <c r="BL210" s="99">
        <f>SUMIFS(通讯通路门店!$AE:$AE,通讯通路门店!$S:$S,$G210)</f>
        <v>0</v>
      </c>
      <c r="BM210" s="99">
        <f>SUMIFS(通讯通路门店!$AF:$AF,通讯通路门店!$S:$S,$G210)</f>
        <v>0</v>
      </c>
      <c r="BN210" s="99">
        <f>SUMIFS(通讯通路门店!$AG:$AG,通讯通路门店!$S:$S,$G210)</f>
        <v>0</v>
      </c>
      <c r="BO210" s="99">
        <f>SUMIFS(通讯通路门店!$AH:$AH,通讯通路门店!$S:$S,$G210)</f>
        <v>0</v>
      </c>
      <c r="BP210" s="99">
        <f>SUMIFS(通讯通路门店!$AI:$AI,通讯通路门店!$S:$S,$G210)</f>
        <v>0</v>
      </c>
      <c r="BQ210" s="83"/>
    </row>
    <row r="211" spans="1:69">
      <c r="A211" s="99" t="str">
        <f>IFERROR(_xlfn.XLOOKUP($G211,通讯通路门店!$S$4:$S$993931,通讯通路门店!$A$4:$A$993931,0,0),"")</f>
        <v/>
      </c>
      <c r="B211" s="99" t="str">
        <f>IFERROR(_xlfn.XLOOKUP($G211,通讯通路门店!$S$4:$S$993931,通讯通路门店!$B$4:$B$993931,0,0),"")</f>
        <v/>
      </c>
      <c r="C211" s="99" t="str">
        <f>IFERROR(_xlfn.XLOOKUP($G211,通讯通路门店!$S$4:$S$993931,通讯通路门店!$C$4:$C$993931,0,0),"")</f>
        <v/>
      </c>
      <c r="D211" s="99" t="str">
        <f>IFERROR(_xlfn.XLOOKUP($G211,通讯通路门店!$S$4:$S$993931,通讯通路门店!$D$4:$D$993931,0,0),"")</f>
        <v/>
      </c>
      <c r="E211" s="83"/>
      <c r="F211" s="83"/>
      <c r="G211" s="101" t="e">
        <v>#N/A</v>
      </c>
      <c r="H211" s="102" t="str">
        <f>IFERROR(_xlfn.XLOOKUP($G211,通讯通路门店!$S$4:$S$993931,通讯通路门店!$R$4:$R$993931,0,0),"")</f>
        <v/>
      </c>
      <c r="I211" s="83"/>
      <c r="J211" s="83"/>
      <c r="K211" s="83"/>
      <c r="L211" s="83"/>
      <c r="M211" s="83"/>
      <c r="N211" s="83"/>
      <c r="O211" s="83"/>
      <c r="P211" s="83"/>
      <c r="Q211" s="83"/>
      <c r="R211" s="83"/>
      <c r="S211" s="83"/>
      <c r="T211" s="83"/>
      <c r="U211" s="99">
        <f>COUNTIF(通讯通路门店!$S:$S,$G211)</f>
        <v>0</v>
      </c>
      <c r="V211" s="99">
        <f>COUNTIFS(通讯通路门店!$S:$S,$G211,通讯通路门店!$J:$J,"综合卖场")</f>
        <v>0</v>
      </c>
      <c r="W211" s="99">
        <f>SUMIFS(通讯通路门店!$AJ:$AJ,通讯通路门店!$S:$S,通讯客户沙盘!$G211)</f>
        <v>0</v>
      </c>
      <c r="X211" s="99">
        <f t="shared" si="15"/>
        <v>0</v>
      </c>
      <c r="Y211" s="99">
        <f>COUNTIFS(通讯通路门店!$S:$S,$G211,通讯通路门店!$J:$J,"荣耀体验店")+COUNTIFS(通讯通路门店!$S:$S,$G211,通讯通路门店!$J:$J,"荣耀授权专卖店")</f>
        <v>0</v>
      </c>
      <c r="Z211" s="99">
        <f>COUNTIFS(通讯通路门店!$S:$S,$G211,通讯通路门店!$J:$J,"VIVO体验店")</f>
        <v>0</v>
      </c>
      <c r="AA211" s="99">
        <f>COUNTIFS(通讯通路门店!$S:$S,$G211,通讯通路门店!$J:$J,"OPPO体验店")</f>
        <v>0</v>
      </c>
      <c r="AB211" s="99">
        <f>COUNTIFS(通讯通路门店!$S:$S,$G211,通讯通路门店!$J:$J,"华为授权体验店")+COUNTIFS(通讯通路门店!$S:$S,$G211,通讯通路门店!$J:$J,"华为堡垒店")</f>
        <v>0</v>
      </c>
      <c r="AC211" s="99">
        <f>COUNTIFS(通讯通路门店!$S:$S,$G211,通讯通路门店!$J:$J,"小米体验店")</f>
        <v>0</v>
      </c>
      <c r="AD211" s="99">
        <f>COUNTIFS(通讯通路门店!$S:$S,$G211,通讯通路门店!$J:$J,"苹果体验店")</f>
        <v>0</v>
      </c>
      <c r="AE211" s="99">
        <f>COUNTIFS(通讯通路门店!$S:$S,$G211,通讯通路门店!$J:$J,"其他品牌专卖店")</f>
        <v>0</v>
      </c>
      <c r="AF211" s="99">
        <f>SUMIFS(通讯通路门店!$BI:$BI,通讯通路门店!$S:$S,$G211)</f>
        <v>0</v>
      </c>
      <c r="AG211" s="99">
        <f>SUMIFS(通讯通路门店!$BH:$BH,通讯通路门店!$S:$S,$G211)</f>
        <v>0</v>
      </c>
      <c r="AH211" s="99">
        <f t="shared" si="16"/>
        <v>0</v>
      </c>
      <c r="AI211" s="99">
        <f>SUMIFS(通讯通路门店!$BB:$BB,通讯通路门店!$S:$S,$G211)</f>
        <v>0</v>
      </c>
      <c r="AJ211" s="99">
        <f>SUMIFS(通讯通路门店!$BE:$BE,通讯通路门店!$S:$S,$G211)</f>
        <v>0</v>
      </c>
      <c r="AK211" s="99">
        <f>SUMIFS(通讯通路门店!$BG:$BG,通讯通路门店!$S:$S,$G211)</f>
        <v>0</v>
      </c>
      <c r="AL211" s="99">
        <f>SUMIFS(通讯通路门店!$BC:$BC,通讯通路门店!$S:$S,$G211)</f>
        <v>0</v>
      </c>
      <c r="AM211" s="99">
        <f>SUMIFS(通讯通路门店!$BD:$BD,通讯通路门店!$S:$S,$G211)</f>
        <v>0</v>
      </c>
      <c r="AN211" s="99">
        <f>SUMIFS(通讯通路门店!$BF:$BF,通讯通路门店!$S:$S,$G211)</f>
        <v>0</v>
      </c>
      <c r="AO211" s="99">
        <f t="shared" si="17"/>
        <v>0</v>
      </c>
      <c r="AP211" s="99">
        <f>SUMIFS(通讯通路门店!$K:$K,通讯通路门店!$S:$S,$G211)</f>
        <v>0</v>
      </c>
      <c r="AQ211" s="83"/>
      <c r="AR211" s="99">
        <f>SUMIFS(通讯通路门店!$T:$T,通讯通路门店!$S:$S,$G211)</f>
        <v>0</v>
      </c>
      <c r="AS211" s="99">
        <f>SUMIFS(通讯通路门店!$U:$U,通讯通路门店!$S:$S,$G211)</f>
        <v>0</v>
      </c>
      <c r="AT211" s="99">
        <f>SUMIFS(通讯通路门店!$V:$V,通讯通路门店!$S:$S,$G211)</f>
        <v>0</v>
      </c>
      <c r="AU211" s="99">
        <f>SUMIFS(通讯通路门店!$W:$W,通讯通路门店!$S:$S,$G211)</f>
        <v>0</v>
      </c>
      <c r="AV211" s="99">
        <f>SUMIFS(通讯通路门店!$Z:$Z,通讯通路门店!$S:$S,$G211)</f>
        <v>0</v>
      </c>
      <c r="AW211" s="99">
        <f>SUMIFS(通讯通路门店!$AB:$AB,通讯通路门店!$S:$S,$G211)</f>
        <v>0</v>
      </c>
      <c r="AX211" s="99">
        <f>SUMIFS(通讯通路门店!$X:$X,通讯通路门店!$S:$S,$G211)</f>
        <v>0</v>
      </c>
      <c r="AY211" s="99">
        <f>SUMIFS(通讯通路门店!$Y:$Y,通讯通路门店!$S:$S,$G211)</f>
        <v>0</v>
      </c>
      <c r="AZ211" s="99">
        <f>SUMIFS(通讯通路门店!$AA:$AA,通讯通路门店!$S:$S,$G211)</f>
        <v>0</v>
      </c>
      <c r="BA211" s="99">
        <f t="shared" si="18"/>
        <v>0</v>
      </c>
      <c r="BB211" s="99">
        <f t="shared" si="19"/>
        <v>0</v>
      </c>
      <c r="BC211" s="99">
        <f>SUMIFS(通讯通路门店!$W:$W,通讯通路门店!$S:$S,$G211,通讯通路门店!$J:$J,"荣耀体验店")+SUMIFS(通讯通路门店!$W:$W,通讯通路门店!$S:$S,$G211,通讯通路门店!$J:$J,"荣耀授权专卖店")</f>
        <v>0</v>
      </c>
      <c r="BD211" s="99">
        <f>SUMIFS(通讯通路门店!$Z:$Z,通讯通路门店!$S:$S,$G211,通讯通路门店!$J:$J,"VIVO体验店")</f>
        <v>0</v>
      </c>
      <c r="BE211" s="99">
        <f>SUMIFS(通讯通路门店!$AB:$AB,通讯通路门店!$S:$S,$G211,通讯通路门店!$J:$J,"OPPO体验店")</f>
        <v>0</v>
      </c>
      <c r="BF211" s="99">
        <f>SUMIFS(通讯通路门店!$X:$X,通讯通路门店!$S:$S,$G211,通讯通路门店!$J:$J,"华为授权体验店")+SUMIFS(通讯通路门店!$AA:$AA,通讯通路门店!$S:$S,$G211,通讯通路门店!$J:$J,"华为堡垒店")</f>
        <v>0</v>
      </c>
      <c r="BG211" s="99">
        <f>SUMIFS(通讯通路门店!$Y:$Y,通讯通路门店!$S:$S,$G211,通讯通路门店!$J:$J,"小米体验店")</f>
        <v>0</v>
      </c>
      <c r="BH211" s="99">
        <f>SUMIFS(通讯通路门店!$AA:$AA,通讯通路门店!$S:$S,$G211,通讯通路门店!$J:$J,"苹果体验店")</f>
        <v>0</v>
      </c>
      <c r="BI211" s="99">
        <f>SUMIFS(通讯通路门店!$K:$K,通讯通路门店!$S:$S,$G211,通讯通路门店!$J:$J,"其他品牌专卖店")</f>
        <v>0</v>
      </c>
      <c r="BJ211" s="99">
        <f>SUMIFS(通讯通路门店!$AC:$AC,通讯通路门店!$S:$S,$G211)</f>
        <v>0</v>
      </c>
      <c r="BK211" s="99">
        <f>SUMIFS(通讯通路门店!$AD:$AD,通讯通路门店!$S:$S,$G211)</f>
        <v>0</v>
      </c>
      <c r="BL211" s="99">
        <f>SUMIFS(通讯通路门店!$AE:$AE,通讯通路门店!$S:$S,$G211)</f>
        <v>0</v>
      </c>
      <c r="BM211" s="99">
        <f>SUMIFS(通讯通路门店!$AF:$AF,通讯通路门店!$S:$S,$G211)</f>
        <v>0</v>
      </c>
      <c r="BN211" s="99">
        <f>SUMIFS(通讯通路门店!$AG:$AG,通讯通路门店!$S:$S,$G211)</f>
        <v>0</v>
      </c>
      <c r="BO211" s="99">
        <f>SUMIFS(通讯通路门店!$AH:$AH,通讯通路门店!$S:$S,$G211)</f>
        <v>0</v>
      </c>
      <c r="BP211" s="99">
        <f>SUMIFS(通讯通路门店!$AI:$AI,通讯通路门店!$S:$S,$G211)</f>
        <v>0</v>
      </c>
      <c r="BQ211" s="83"/>
    </row>
    <row r="212" spans="1:69">
      <c r="A212" s="99" t="str">
        <f>IFERROR(_xlfn.XLOOKUP($G212,通讯通路门店!$S$4:$S$993931,通讯通路门店!$A$4:$A$993931,0,0),"")</f>
        <v/>
      </c>
      <c r="B212" s="99" t="str">
        <f>IFERROR(_xlfn.XLOOKUP($G212,通讯通路门店!$S$4:$S$993931,通讯通路门店!$B$4:$B$993931,0,0),"")</f>
        <v/>
      </c>
      <c r="C212" s="99" t="str">
        <f>IFERROR(_xlfn.XLOOKUP($G212,通讯通路门店!$S$4:$S$993931,通讯通路门店!$C$4:$C$993931,0,0),"")</f>
        <v/>
      </c>
      <c r="D212" s="99" t="str">
        <f>IFERROR(_xlfn.XLOOKUP($G212,通讯通路门店!$S$4:$S$993931,通讯通路门店!$D$4:$D$993931,0,0),"")</f>
        <v/>
      </c>
      <c r="E212" s="83"/>
      <c r="F212" s="83"/>
      <c r="G212" s="101" t="e">
        <v>#N/A</v>
      </c>
      <c r="H212" s="102" t="str">
        <f>IFERROR(_xlfn.XLOOKUP($G212,通讯通路门店!$S$4:$S$993931,通讯通路门店!$R$4:$R$993931,0,0),"")</f>
        <v/>
      </c>
      <c r="I212" s="83"/>
      <c r="J212" s="83"/>
      <c r="K212" s="83"/>
      <c r="L212" s="83"/>
      <c r="M212" s="83"/>
      <c r="N212" s="83"/>
      <c r="O212" s="83"/>
      <c r="P212" s="83"/>
      <c r="Q212" s="83"/>
      <c r="R212" s="83"/>
      <c r="S212" s="83"/>
      <c r="T212" s="83"/>
      <c r="U212" s="99">
        <f>COUNTIF(通讯通路门店!$S:$S,$G212)</f>
        <v>0</v>
      </c>
      <c r="V212" s="99">
        <f>COUNTIFS(通讯通路门店!$S:$S,$G212,通讯通路门店!$J:$J,"综合卖场")</f>
        <v>0</v>
      </c>
      <c r="W212" s="99">
        <f>SUMIFS(通讯通路门店!$AJ:$AJ,通讯通路门店!$S:$S,通讯客户沙盘!$G212)</f>
        <v>0</v>
      </c>
      <c r="X212" s="99">
        <f t="shared" si="15"/>
        <v>0</v>
      </c>
      <c r="Y212" s="99">
        <f>COUNTIFS(通讯通路门店!$S:$S,$G212,通讯通路门店!$J:$J,"荣耀体验店")+COUNTIFS(通讯通路门店!$S:$S,$G212,通讯通路门店!$J:$J,"荣耀授权专卖店")</f>
        <v>0</v>
      </c>
      <c r="Z212" s="99">
        <f>COUNTIFS(通讯通路门店!$S:$S,$G212,通讯通路门店!$J:$J,"VIVO体验店")</f>
        <v>0</v>
      </c>
      <c r="AA212" s="99">
        <f>COUNTIFS(通讯通路门店!$S:$S,$G212,通讯通路门店!$J:$J,"OPPO体验店")</f>
        <v>0</v>
      </c>
      <c r="AB212" s="99">
        <f>COUNTIFS(通讯通路门店!$S:$S,$G212,通讯通路门店!$J:$J,"华为授权体验店")+COUNTIFS(通讯通路门店!$S:$S,$G212,通讯通路门店!$J:$J,"华为堡垒店")</f>
        <v>0</v>
      </c>
      <c r="AC212" s="99">
        <f>COUNTIFS(通讯通路门店!$S:$S,$G212,通讯通路门店!$J:$J,"小米体验店")</f>
        <v>0</v>
      </c>
      <c r="AD212" s="99">
        <f>COUNTIFS(通讯通路门店!$S:$S,$G212,通讯通路门店!$J:$J,"苹果体验店")</f>
        <v>0</v>
      </c>
      <c r="AE212" s="99">
        <f>COUNTIFS(通讯通路门店!$S:$S,$G212,通讯通路门店!$J:$J,"其他品牌专卖店")</f>
        <v>0</v>
      </c>
      <c r="AF212" s="99">
        <f>SUMIFS(通讯通路门店!$BI:$BI,通讯通路门店!$S:$S,$G212)</f>
        <v>0</v>
      </c>
      <c r="AG212" s="99">
        <f>SUMIFS(通讯通路门店!$BH:$BH,通讯通路门店!$S:$S,$G212)</f>
        <v>0</v>
      </c>
      <c r="AH212" s="99">
        <f t="shared" si="16"/>
        <v>0</v>
      </c>
      <c r="AI212" s="99">
        <f>SUMIFS(通讯通路门店!$BB:$BB,通讯通路门店!$S:$S,$G212)</f>
        <v>0</v>
      </c>
      <c r="AJ212" s="99">
        <f>SUMIFS(通讯通路门店!$BE:$BE,通讯通路门店!$S:$S,$G212)</f>
        <v>0</v>
      </c>
      <c r="AK212" s="99">
        <f>SUMIFS(通讯通路门店!$BG:$BG,通讯通路门店!$S:$S,$G212)</f>
        <v>0</v>
      </c>
      <c r="AL212" s="99">
        <f>SUMIFS(通讯通路门店!$BC:$BC,通讯通路门店!$S:$S,$G212)</f>
        <v>0</v>
      </c>
      <c r="AM212" s="99">
        <f>SUMIFS(通讯通路门店!$BD:$BD,通讯通路门店!$S:$S,$G212)</f>
        <v>0</v>
      </c>
      <c r="AN212" s="99">
        <f>SUMIFS(通讯通路门店!$BF:$BF,通讯通路门店!$S:$S,$G212)</f>
        <v>0</v>
      </c>
      <c r="AO212" s="99">
        <f t="shared" si="17"/>
        <v>0</v>
      </c>
      <c r="AP212" s="99">
        <f>SUMIFS(通讯通路门店!$K:$K,通讯通路门店!$S:$S,$G212)</f>
        <v>0</v>
      </c>
      <c r="AQ212" s="83"/>
      <c r="AR212" s="99">
        <f>SUMIFS(通讯通路门店!$T:$T,通讯通路门店!$S:$S,$G212)</f>
        <v>0</v>
      </c>
      <c r="AS212" s="99">
        <f>SUMIFS(通讯通路门店!$U:$U,通讯通路门店!$S:$S,$G212)</f>
        <v>0</v>
      </c>
      <c r="AT212" s="99">
        <f>SUMIFS(通讯通路门店!$V:$V,通讯通路门店!$S:$S,$G212)</f>
        <v>0</v>
      </c>
      <c r="AU212" s="99">
        <f>SUMIFS(通讯通路门店!$W:$W,通讯通路门店!$S:$S,$G212)</f>
        <v>0</v>
      </c>
      <c r="AV212" s="99">
        <f>SUMIFS(通讯通路门店!$Z:$Z,通讯通路门店!$S:$S,$G212)</f>
        <v>0</v>
      </c>
      <c r="AW212" s="99">
        <f>SUMIFS(通讯通路门店!$AB:$AB,通讯通路门店!$S:$S,$G212)</f>
        <v>0</v>
      </c>
      <c r="AX212" s="99">
        <f>SUMIFS(通讯通路门店!$X:$X,通讯通路门店!$S:$S,$G212)</f>
        <v>0</v>
      </c>
      <c r="AY212" s="99">
        <f>SUMIFS(通讯通路门店!$Y:$Y,通讯通路门店!$S:$S,$G212)</f>
        <v>0</v>
      </c>
      <c r="AZ212" s="99">
        <f>SUMIFS(通讯通路门店!$AA:$AA,通讯通路门店!$S:$S,$G212)</f>
        <v>0</v>
      </c>
      <c r="BA212" s="99">
        <f t="shared" si="18"/>
        <v>0</v>
      </c>
      <c r="BB212" s="99">
        <f t="shared" si="19"/>
        <v>0</v>
      </c>
      <c r="BC212" s="99">
        <f>SUMIFS(通讯通路门店!$W:$W,通讯通路门店!$S:$S,$G212,通讯通路门店!$J:$J,"荣耀体验店")+SUMIFS(通讯通路门店!$W:$W,通讯通路门店!$S:$S,$G212,通讯通路门店!$J:$J,"荣耀授权专卖店")</f>
        <v>0</v>
      </c>
      <c r="BD212" s="99">
        <f>SUMIFS(通讯通路门店!$Z:$Z,通讯通路门店!$S:$S,$G212,通讯通路门店!$J:$J,"VIVO体验店")</f>
        <v>0</v>
      </c>
      <c r="BE212" s="99">
        <f>SUMIFS(通讯通路门店!$AB:$AB,通讯通路门店!$S:$S,$G212,通讯通路门店!$J:$J,"OPPO体验店")</f>
        <v>0</v>
      </c>
      <c r="BF212" s="99">
        <f>SUMIFS(通讯通路门店!$X:$X,通讯通路门店!$S:$S,$G212,通讯通路门店!$J:$J,"华为授权体验店")+SUMIFS(通讯通路门店!$AA:$AA,通讯通路门店!$S:$S,$G212,通讯通路门店!$J:$J,"华为堡垒店")</f>
        <v>0</v>
      </c>
      <c r="BG212" s="99">
        <f>SUMIFS(通讯通路门店!$Y:$Y,通讯通路门店!$S:$S,$G212,通讯通路门店!$J:$J,"小米体验店")</f>
        <v>0</v>
      </c>
      <c r="BH212" s="99">
        <f>SUMIFS(通讯通路门店!$AA:$AA,通讯通路门店!$S:$S,$G212,通讯通路门店!$J:$J,"苹果体验店")</f>
        <v>0</v>
      </c>
      <c r="BI212" s="99">
        <f>SUMIFS(通讯通路门店!$K:$K,通讯通路门店!$S:$S,$G212,通讯通路门店!$J:$J,"其他品牌专卖店")</f>
        <v>0</v>
      </c>
      <c r="BJ212" s="99">
        <f>SUMIFS(通讯通路门店!$AC:$AC,通讯通路门店!$S:$S,$G212)</f>
        <v>0</v>
      </c>
      <c r="BK212" s="99">
        <f>SUMIFS(通讯通路门店!$AD:$AD,通讯通路门店!$S:$S,$G212)</f>
        <v>0</v>
      </c>
      <c r="BL212" s="99">
        <f>SUMIFS(通讯通路门店!$AE:$AE,通讯通路门店!$S:$S,$G212)</f>
        <v>0</v>
      </c>
      <c r="BM212" s="99">
        <f>SUMIFS(通讯通路门店!$AF:$AF,通讯通路门店!$S:$S,$G212)</f>
        <v>0</v>
      </c>
      <c r="BN212" s="99">
        <f>SUMIFS(通讯通路门店!$AG:$AG,通讯通路门店!$S:$S,$G212)</f>
        <v>0</v>
      </c>
      <c r="BO212" s="99">
        <f>SUMIFS(通讯通路门店!$AH:$AH,通讯通路门店!$S:$S,$G212)</f>
        <v>0</v>
      </c>
      <c r="BP212" s="99">
        <f>SUMIFS(通讯通路门店!$AI:$AI,通讯通路门店!$S:$S,$G212)</f>
        <v>0</v>
      </c>
      <c r="BQ212" s="83"/>
    </row>
    <row r="213" spans="1:69">
      <c r="A213" s="99" t="str">
        <f>IFERROR(_xlfn.XLOOKUP($G213,通讯通路门店!$S$4:$S$993931,通讯通路门店!$A$4:$A$993931,0,0),"")</f>
        <v/>
      </c>
      <c r="B213" s="99" t="str">
        <f>IFERROR(_xlfn.XLOOKUP($G213,通讯通路门店!$S$4:$S$993931,通讯通路门店!$B$4:$B$993931,0,0),"")</f>
        <v/>
      </c>
      <c r="C213" s="99" t="str">
        <f>IFERROR(_xlfn.XLOOKUP($G213,通讯通路门店!$S$4:$S$993931,通讯通路门店!$C$4:$C$993931,0,0),"")</f>
        <v/>
      </c>
      <c r="D213" s="99" t="str">
        <f>IFERROR(_xlfn.XLOOKUP($G213,通讯通路门店!$S$4:$S$993931,通讯通路门店!$D$4:$D$993931,0,0),"")</f>
        <v/>
      </c>
      <c r="E213" s="83"/>
      <c r="F213" s="83"/>
      <c r="G213" s="101" t="e">
        <v>#N/A</v>
      </c>
      <c r="H213" s="102" t="str">
        <f>IFERROR(_xlfn.XLOOKUP($G213,通讯通路门店!$S$4:$S$993931,通讯通路门店!$R$4:$R$993931,0,0),"")</f>
        <v/>
      </c>
      <c r="I213" s="83"/>
      <c r="J213" s="83"/>
      <c r="K213" s="83"/>
      <c r="L213" s="83"/>
      <c r="M213" s="83"/>
      <c r="N213" s="83"/>
      <c r="O213" s="83"/>
      <c r="P213" s="83"/>
      <c r="Q213" s="83"/>
      <c r="R213" s="83"/>
      <c r="S213" s="83"/>
      <c r="T213" s="83"/>
      <c r="U213" s="99">
        <f>COUNTIF(通讯通路门店!$S:$S,$G213)</f>
        <v>0</v>
      </c>
      <c r="V213" s="99">
        <f>COUNTIFS(通讯通路门店!$S:$S,$G213,通讯通路门店!$J:$J,"综合卖场")</f>
        <v>0</v>
      </c>
      <c r="W213" s="99">
        <f>SUMIFS(通讯通路门店!$AJ:$AJ,通讯通路门店!$S:$S,通讯客户沙盘!$G213)</f>
        <v>0</v>
      </c>
      <c r="X213" s="99">
        <f t="shared" si="15"/>
        <v>0</v>
      </c>
      <c r="Y213" s="99">
        <f>COUNTIFS(通讯通路门店!$S:$S,$G213,通讯通路门店!$J:$J,"荣耀体验店")+COUNTIFS(通讯通路门店!$S:$S,$G213,通讯通路门店!$J:$J,"荣耀授权专卖店")</f>
        <v>0</v>
      </c>
      <c r="Z213" s="99">
        <f>COUNTIFS(通讯通路门店!$S:$S,$G213,通讯通路门店!$J:$J,"VIVO体验店")</f>
        <v>0</v>
      </c>
      <c r="AA213" s="99">
        <f>COUNTIFS(通讯通路门店!$S:$S,$G213,通讯通路门店!$J:$J,"OPPO体验店")</f>
        <v>0</v>
      </c>
      <c r="AB213" s="99">
        <f>COUNTIFS(通讯通路门店!$S:$S,$G213,通讯通路门店!$J:$J,"华为授权体验店")+COUNTIFS(通讯通路门店!$S:$S,$G213,通讯通路门店!$J:$J,"华为堡垒店")</f>
        <v>0</v>
      </c>
      <c r="AC213" s="99">
        <f>COUNTIFS(通讯通路门店!$S:$S,$G213,通讯通路门店!$J:$J,"小米体验店")</f>
        <v>0</v>
      </c>
      <c r="AD213" s="99">
        <f>COUNTIFS(通讯通路门店!$S:$S,$G213,通讯通路门店!$J:$J,"苹果体验店")</f>
        <v>0</v>
      </c>
      <c r="AE213" s="99">
        <f>COUNTIFS(通讯通路门店!$S:$S,$G213,通讯通路门店!$J:$J,"其他品牌专卖店")</f>
        <v>0</v>
      </c>
      <c r="AF213" s="99">
        <f>SUMIFS(通讯通路门店!$BI:$BI,通讯通路门店!$S:$S,$G213)</f>
        <v>0</v>
      </c>
      <c r="AG213" s="99">
        <f>SUMIFS(通讯通路门店!$BH:$BH,通讯通路门店!$S:$S,$G213)</f>
        <v>0</v>
      </c>
      <c r="AH213" s="99">
        <f t="shared" si="16"/>
        <v>0</v>
      </c>
      <c r="AI213" s="99">
        <f>SUMIFS(通讯通路门店!$BB:$BB,通讯通路门店!$S:$S,$G213)</f>
        <v>0</v>
      </c>
      <c r="AJ213" s="99">
        <f>SUMIFS(通讯通路门店!$BE:$BE,通讯通路门店!$S:$S,$G213)</f>
        <v>0</v>
      </c>
      <c r="AK213" s="99">
        <f>SUMIFS(通讯通路门店!$BG:$BG,通讯通路门店!$S:$S,$G213)</f>
        <v>0</v>
      </c>
      <c r="AL213" s="99">
        <f>SUMIFS(通讯通路门店!$BC:$BC,通讯通路门店!$S:$S,$G213)</f>
        <v>0</v>
      </c>
      <c r="AM213" s="99">
        <f>SUMIFS(通讯通路门店!$BD:$BD,通讯通路门店!$S:$S,$G213)</f>
        <v>0</v>
      </c>
      <c r="AN213" s="99">
        <f>SUMIFS(通讯通路门店!$BF:$BF,通讯通路门店!$S:$S,$G213)</f>
        <v>0</v>
      </c>
      <c r="AO213" s="99">
        <f t="shared" si="17"/>
        <v>0</v>
      </c>
      <c r="AP213" s="99">
        <f>SUMIFS(通讯通路门店!$K:$K,通讯通路门店!$S:$S,$G213)</f>
        <v>0</v>
      </c>
      <c r="AQ213" s="83"/>
      <c r="AR213" s="99">
        <f>SUMIFS(通讯通路门店!$T:$T,通讯通路门店!$S:$S,$G213)</f>
        <v>0</v>
      </c>
      <c r="AS213" s="99">
        <f>SUMIFS(通讯通路门店!$U:$U,通讯通路门店!$S:$S,$G213)</f>
        <v>0</v>
      </c>
      <c r="AT213" s="99">
        <f>SUMIFS(通讯通路门店!$V:$V,通讯通路门店!$S:$S,$G213)</f>
        <v>0</v>
      </c>
      <c r="AU213" s="99">
        <f>SUMIFS(通讯通路门店!$W:$W,通讯通路门店!$S:$S,$G213)</f>
        <v>0</v>
      </c>
      <c r="AV213" s="99">
        <f>SUMIFS(通讯通路门店!$Z:$Z,通讯通路门店!$S:$S,$G213)</f>
        <v>0</v>
      </c>
      <c r="AW213" s="99">
        <f>SUMIFS(通讯通路门店!$AB:$AB,通讯通路门店!$S:$S,$G213)</f>
        <v>0</v>
      </c>
      <c r="AX213" s="99">
        <f>SUMIFS(通讯通路门店!$X:$X,通讯通路门店!$S:$S,$G213)</f>
        <v>0</v>
      </c>
      <c r="AY213" s="99">
        <f>SUMIFS(通讯通路门店!$Y:$Y,通讯通路门店!$S:$S,$G213)</f>
        <v>0</v>
      </c>
      <c r="AZ213" s="99">
        <f>SUMIFS(通讯通路门店!$AA:$AA,通讯通路门店!$S:$S,$G213)</f>
        <v>0</v>
      </c>
      <c r="BA213" s="99">
        <f t="shared" si="18"/>
        <v>0</v>
      </c>
      <c r="BB213" s="99">
        <f t="shared" si="19"/>
        <v>0</v>
      </c>
      <c r="BC213" s="99">
        <f>SUMIFS(通讯通路门店!$W:$W,通讯通路门店!$S:$S,$G213,通讯通路门店!$J:$J,"荣耀体验店")+SUMIFS(通讯通路门店!$W:$W,通讯通路门店!$S:$S,$G213,通讯通路门店!$J:$J,"荣耀授权专卖店")</f>
        <v>0</v>
      </c>
      <c r="BD213" s="99">
        <f>SUMIFS(通讯通路门店!$Z:$Z,通讯通路门店!$S:$S,$G213,通讯通路门店!$J:$J,"VIVO体验店")</f>
        <v>0</v>
      </c>
      <c r="BE213" s="99">
        <f>SUMIFS(通讯通路门店!$AB:$AB,通讯通路门店!$S:$S,$G213,通讯通路门店!$J:$J,"OPPO体验店")</f>
        <v>0</v>
      </c>
      <c r="BF213" s="99">
        <f>SUMIFS(通讯通路门店!$X:$X,通讯通路门店!$S:$S,$G213,通讯通路门店!$J:$J,"华为授权体验店")+SUMIFS(通讯通路门店!$AA:$AA,通讯通路门店!$S:$S,$G213,通讯通路门店!$J:$J,"华为堡垒店")</f>
        <v>0</v>
      </c>
      <c r="BG213" s="99">
        <f>SUMIFS(通讯通路门店!$Y:$Y,通讯通路门店!$S:$S,$G213,通讯通路门店!$J:$J,"小米体验店")</f>
        <v>0</v>
      </c>
      <c r="BH213" s="99">
        <f>SUMIFS(通讯通路门店!$AA:$AA,通讯通路门店!$S:$S,$G213,通讯通路门店!$J:$J,"苹果体验店")</f>
        <v>0</v>
      </c>
      <c r="BI213" s="99">
        <f>SUMIFS(通讯通路门店!$K:$K,通讯通路门店!$S:$S,$G213,通讯通路门店!$J:$J,"其他品牌专卖店")</f>
        <v>0</v>
      </c>
      <c r="BJ213" s="99">
        <f>SUMIFS(通讯通路门店!$AC:$AC,通讯通路门店!$S:$S,$G213)</f>
        <v>0</v>
      </c>
      <c r="BK213" s="99">
        <f>SUMIFS(通讯通路门店!$AD:$AD,通讯通路门店!$S:$S,$G213)</f>
        <v>0</v>
      </c>
      <c r="BL213" s="99">
        <f>SUMIFS(通讯通路门店!$AE:$AE,通讯通路门店!$S:$S,$G213)</f>
        <v>0</v>
      </c>
      <c r="BM213" s="99">
        <f>SUMIFS(通讯通路门店!$AF:$AF,通讯通路门店!$S:$S,$G213)</f>
        <v>0</v>
      </c>
      <c r="BN213" s="99">
        <f>SUMIFS(通讯通路门店!$AG:$AG,通讯通路门店!$S:$S,$G213)</f>
        <v>0</v>
      </c>
      <c r="BO213" s="99">
        <f>SUMIFS(通讯通路门店!$AH:$AH,通讯通路门店!$S:$S,$G213)</f>
        <v>0</v>
      </c>
      <c r="BP213" s="99">
        <f>SUMIFS(通讯通路门店!$AI:$AI,通讯通路门店!$S:$S,$G213)</f>
        <v>0</v>
      </c>
      <c r="BQ213" s="83"/>
    </row>
    <row r="214" spans="1:69">
      <c r="A214" s="99" t="str">
        <f>IFERROR(_xlfn.XLOOKUP($G214,通讯通路门店!$S$4:$S$993931,通讯通路门店!$A$4:$A$993931,0,0),"")</f>
        <v/>
      </c>
      <c r="B214" s="99" t="str">
        <f>IFERROR(_xlfn.XLOOKUP($G214,通讯通路门店!$S$4:$S$993931,通讯通路门店!$B$4:$B$993931,0,0),"")</f>
        <v/>
      </c>
      <c r="C214" s="99" t="str">
        <f>IFERROR(_xlfn.XLOOKUP($G214,通讯通路门店!$S$4:$S$993931,通讯通路门店!$C$4:$C$993931,0,0),"")</f>
        <v/>
      </c>
      <c r="D214" s="99" t="str">
        <f>IFERROR(_xlfn.XLOOKUP($G214,通讯通路门店!$S$4:$S$993931,通讯通路门店!$D$4:$D$993931,0,0),"")</f>
        <v/>
      </c>
      <c r="E214" s="83"/>
      <c r="F214" s="83"/>
      <c r="G214" s="101" t="e">
        <v>#N/A</v>
      </c>
      <c r="H214" s="102" t="str">
        <f>IFERROR(_xlfn.XLOOKUP($G214,通讯通路门店!$S$4:$S$993931,通讯通路门店!$R$4:$R$993931,0,0),"")</f>
        <v/>
      </c>
      <c r="I214" s="83"/>
      <c r="J214" s="83"/>
      <c r="K214" s="83"/>
      <c r="L214" s="83"/>
      <c r="M214" s="83"/>
      <c r="N214" s="83"/>
      <c r="O214" s="83"/>
      <c r="P214" s="83"/>
      <c r="Q214" s="83"/>
      <c r="R214" s="83"/>
      <c r="S214" s="83"/>
      <c r="T214" s="83"/>
      <c r="U214" s="99">
        <f>COUNTIF(通讯通路门店!$S:$S,$G214)</f>
        <v>0</v>
      </c>
      <c r="V214" s="99">
        <f>COUNTIFS(通讯通路门店!$S:$S,$G214,通讯通路门店!$J:$J,"综合卖场")</f>
        <v>0</v>
      </c>
      <c r="W214" s="99">
        <f>SUMIFS(通讯通路门店!$AJ:$AJ,通讯通路门店!$S:$S,通讯客户沙盘!$G214)</f>
        <v>0</v>
      </c>
      <c r="X214" s="99">
        <f t="shared" si="15"/>
        <v>0</v>
      </c>
      <c r="Y214" s="99">
        <f>COUNTIFS(通讯通路门店!$S:$S,$G214,通讯通路门店!$J:$J,"荣耀体验店")+COUNTIFS(通讯通路门店!$S:$S,$G214,通讯通路门店!$J:$J,"荣耀授权专卖店")</f>
        <v>0</v>
      </c>
      <c r="Z214" s="99">
        <f>COUNTIFS(通讯通路门店!$S:$S,$G214,通讯通路门店!$J:$J,"VIVO体验店")</f>
        <v>0</v>
      </c>
      <c r="AA214" s="99">
        <f>COUNTIFS(通讯通路门店!$S:$S,$G214,通讯通路门店!$J:$J,"OPPO体验店")</f>
        <v>0</v>
      </c>
      <c r="AB214" s="99">
        <f>COUNTIFS(通讯通路门店!$S:$S,$G214,通讯通路门店!$J:$J,"华为授权体验店")+COUNTIFS(通讯通路门店!$S:$S,$G214,通讯通路门店!$J:$J,"华为堡垒店")</f>
        <v>0</v>
      </c>
      <c r="AC214" s="99">
        <f>COUNTIFS(通讯通路门店!$S:$S,$G214,通讯通路门店!$J:$J,"小米体验店")</f>
        <v>0</v>
      </c>
      <c r="AD214" s="99">
        <f>COUNTIFS(通讯通路门店!$S:$S,$G214,通讯通路门店!$J:$J,"苹果体验店")</f>
        <v>0</v>
      </c>
      <c r="AE214" s="99">
        <f>COUNTIFS(通讯通路门店!$S:$S,$G214,通讯通路门店!$J:$J,"其他品牌专卖店")</f>
        <v>0</v>
      </c>
      <c r="AF214" s="99">
        <f>SUMIFS(通讯通路门店!$BI:$BI,通讯通路门店!$S:$S,$G214)</f>
        <v>0</v>
      </c>
      <c r="AG214" s="99">
        <f>SUMIFS(通讯通路门店!$BH:$BH,通讯通路门店!$S:$S,$G214)</f>
        <v>0</v>
      </c>
      <c r="AH214" s="99">
        <f t="shared" si="16"/>
        <v>0</v>
      </c>
      <c r="AI214" s="99">
        <f>SUMIFS(通讯通路门店!$BB:$BB,通讯通路门店!$S:$S,$G214)</f>
        <v>0</v>
      </c>
      <c r="AJ214" s="99">
        <f>SUMIFS(通讯通路门店!$BE:$BE,通讯通路门店!$S:$S,$G214)</f>
        <v>0</v>
      </c>
      <c r="AK214" s="99">
        <f>SUMIFS(通讯通路门店!$BG:$BG,通讯通路门店!$S:$S,$G214)</f>
        <v>0</v>
      </c>
      <c r="AL214" s="99">
        <f>SUMIFS(通讯通路门店!$BC:$BC,通讯通路门店!$S:$S,$G214)</f>
        <v>0</v>
      </c>
      <c r="AM214" s="99">
        <f>SUMIFS(通讯通路门店!$BD:$BD,通讯通路门店!$S:$S,$G214)</f>
        <v>0</v>
      </c>
      <c r="AN214" s="99">
        <f>SUMIFS(通讯通路门店!$BF:$BF,通讯通路门店!$S:$S,$G214)</f>
        <v>0</v>
      </c>
      <c r="AO214" s="99">
        <f t="shared" si="17"/>
        <v>0</v>
      </c>
      <c r="AP214" s="99">
        <f>SUMIFS(通讯通路门店!$K:$K,通讯通路门店!$S:$S,$G214)</f>
        <v>0</v>
      </c>
      <c r="AQ214" s="83"/>
      <c r="AR214" s="99">
        <f>SUMIFS(通讯通路门店!$T:$T,通讯通路门店!$S:$S,$G214)</f>
        <v>0</v>
      </c>
      <c r="AS214" s="99">
        <f>SUMIFS(通讯通路门店!$U:$U,通讯通路门店!$S:$S,$G214)</f>
        <v>0</v>
      </c>
      <c r="AT214" s="99">
        <f>SUMIFS(通讯通路门店!$V:$V,通讯通路门店!$S:$S,$G214)</f>
        <v>0</v>
      </c>
      <c r="AU214" s="99">
        <f>SUMIFS(通讯通路门店!$W:$W,通讯通路门店!$S:$S,$G214)</f>
        <v>0</v>
      </c>
      <c r="AV214" s="99">
        <f>SUMIFS(通讯通路门店!$Z:$Z,通讯通路门店!$S:$S,$G214)</f>
        <v>0</v>
      </c>
      <c r="AW214" s="99">
        <f>SUMIFS(通讯通路门店!$AB:$AB,通讯通路门店!$S:$S,$G214)</f>
        <v>0</v>
      </c>
      <c r="AX214" s="99">
        <f>SUMIFS(通讯通路门店!$X:$X,通讯通路门店!$S:$S,$G214)</f>
        <v>0</v>
      </c>
      <c r="AY214" s="99">
        <f>SUMIFS(通讯通路门店!$Y:$Y,通讯通路门店!$S:$S,$G214)</f>
        <v>0</v>
      </c>
      <c r="AZ214" s="99">
        <f>SUMIFS(通讯通路门店!$AA:$AA,通讯通路门店!$S:$S,$G214)</f>
        <v>0</v>
      </c>
      <c r="BA214" s="99">
        <f t="shared" si="18"/>
        <v>0</v>
      </c>
      <c r="BB214" s="99">
        <f t="shared" si="19"/>
        <v>0</v>
      </c>
      <c r="BC214" s="99">
        <f>SUMIFS(通讯通路门店!$W:$W,通讯通路门店!$S:$S,$G214,通讯通路门店!$J:$J,"荣耀体验店")+SUMIFS(通讯通路门店!$W:$W,通讯通路门店!$S:$S,$G214,通讯通路门店!$J:$J,"荣耀授权专卖店")</f>
        <v>0</v>
      </c>
      <c r="BD214" s="99">
        <f>SUMIFS(通讯通路门店!$Z:$Z,通讯通路门店!$S:$S,$G214,通讯通路门店!$J:$J,"VIVO体验店")</f>
        <v>0</v>
      </c>
      <c r="BE214" s="99">
        <f>SUMIFS(通讯通路门店!$AB:$AB,通讯通路门店!$S:$S,$G214,通讯通路门店!$J:$J,"OPPO体验店")</f>
        <v>0</v>
      </c>
      <c r="BF214" s="99">
        <f>SUMIFS(通讯通路门店!$X:$X,通讯通路门店!$S:$S,$G214,通讯通路门店!$J:$J,"华为授权体验店")+SUMIFS(通讯通路门店!$AA:$AA,通讯通路门店!$S:$S,$G214,通讯通路门店!$J:$J,"华为堡垒店")</f>
        <v>0</v>
      </c>
      <c r="BG214" s="99">
        <f>SUMIFS(通讯通路门店!$Y:$Y,通讯通路门店!$S:$S,$G214,通讯通路门店!$J:$J,"小米体验店")</f>
        <v>0</v>
      </c>
      <c r="BH214" s="99">
        <f>SUMIFS(通讯通路门店!$AA:$AA,通讯通路门店!$S:$S,$G214,通讯通路门店!$J:$J,"苹果体验店")</f>
        <v>0</v>
      </c>
      <c r="BI214" s="99">
        <f>SUMIFS(通讯通路门店!$K:$K,通讯通路门店!$S:$S,$G214,通讯通路门店!$J:$J,"其他品牌专卖店")</f>
        <v>0</v>
      </c>
      <c r="BJ214" s="99">
        <f>SUMIFS(通讯通路门店!$AC:$AC,通讯通路门店!$S:$S,$G214)</f>
        <v>0</v>
      </c>
      <c r="BK214" s="99">
        <f>SUMIFS(通讯通路门店!$AD:$AD,通讯通路门店!$S:$S,$G214)</f>
        <v>0</v>
      </c>
      <c r="BL214" s="99">
        <f>SUMIFS(通讯通路门店!$AE:$AE,通讯通路门店!$S:$S,$G214)</f>
        <v>0</v>
      </c>
      <c r="BM214" s="99">
        <f>SUMIFS(通讯通路门店!$AF:$AF,通讯通路门店!$S:$S,$G214)</f>
        <v>0</v>
      </c>
      <c r="BN214" s="99">
        <f>SUMIFS(通讯通路门店!$AG:$AG,通讯通路门店!$S:$S,$G214)</f>
        <v>0</v>
      </c>
      <c r="BO214" s="99">
        <f>SUMIFS(通讯通路门店!$AH:$AH,通讯通路门店!$S:$S,$G214)</f>
        <v>0</v>
      </c>
      <c r="BP214" s="99">
        <f>SUMIFS(通讯通路门店!$AI:$AI,通讯通路门店!$S:$S,$G214)</f>
        <v>0</v>
      </c>
      <c r="BQ214" s="83"/>
    </row>
    <row r="215" spans="1:69">
      <c r="A215" s="99" t="str">
        <f>IFERROR(_xlfn.XLOOKUP($G215,通讯通路门店!$S$4:$S$993931,通讯通路门店!$A$4:$A$993931,0,0),"")</f>
        <v/>
      </c>
      <c r="B215" s="99" t="str">
        <f>IFERROR(_xlfn.XLOOKUP($G215,通讯通路门店!$S$4:$S$993931,通讯通路门店!$B$4:$B$993931,0,0),"")</f>
        <v/>
      </c>
      <c r="C215" s="99" t="str">
        <f>IFERROR(_xlfn.XLOOKUP($G215,通讯通路门店!$S$4:$S$993931,通讯通路门店!$C$4:$C$993931,0,0),"")</f>
        <v/>
      </c>
      <c r="D215" s="99" t="str">
        <f>IFERROR(_xlfn.XLOOKUP($G215,通讯通路门店!$S$4:$S$993931,通讯通路门店!$D$4:$D$993931,0,0),"")</f>
        <v/>
      </c>
      <c r="E215" s="83"/>
      <c r="F215" s="83"/>
      <c r="G215" s="101" t="e">
        <v>#N/A</v>
      </c>
      <c r="H215" s="102" t="str">
        <f>IFERROR(_xlfn.XLOOKUP($G215,通讯通路门店!$S$4:$S$993931,通讯通路门店!$R$4:$R$993931,0,0),"")</f>
        <v/>
      </c>
      <c r="I215" s="83"/>
      <c r="J215" s="83"/>
      <c r="K215" s="83"/>
      <c r="L215" s="83"/>
      <c r="M215" s="83"/>
      <c r="N215" s="83"/>
      <c r="O215" s="83"/>
      <c r="P215" s="83"/>
      <c r="Q215" s="83"/>
      <c r="R215" s="83"/>
      <c r="S215" s="83"/>
      <c r="T215" s="83"/>
      <c r="U215" s="99">
        <f>COUNTIF(通讯通路门店!$S:$S,$G215)</f>
        <v>0</v>
      </c>
      <c r="V215" s="99">
        <f>COUNTIFS(通讯通路门店!$S:$S,$G215,通讯通路门店!$J:$J,"综合卖场")</f>
        <v>0</v>
      </c>
      <c r="W215" s="99">
        <f>SUMIFS(通讯通路门店!$AJ:$AJ,通讯通路门店!$S:$S,通讯客户沙盘!$G215)</f>
        <v>0</v>
      </c>
      <c r="X215" s="99">
        <f t="shared" si="15"/>
        <v>0</v>
      </c>
      <c r="Y215" s="99">
        <f>COUNTIFS(通讯通路门店!$S:$S,$G215,通讯通路门店!$J:$J,"荣耀体验店")+COUNTIFS(通讯通路门店!$S:$S,$G215,通讯通路门店!$J:$J,"荣耀授权专卖店")</f>
        <v>0</v>
      </c>
      <c r="Z215" s="99">
        <f>COUNTIFS(通讯通路门店!$S:$S,$G215,通讯通路门店!$J:$J,"VIVO体验店")</f>
        <v>0</v>
      </c>
      <c r="AA215" s="99">
        <f>COUNTIFS(通讯通路门店!$S:$S,$G215,通讯通路门店!$J:$J,"OPPO体验店")</f>
        <v>0</v>
      </c>
      <c r="AB215" s="99">
        <f>COUNTIFS(通讯通路门店!$S:$S,$G215,通讯通路门店!$J:$J,"华为授权体验店")+COUNTIFS(通讯通路门店!$S:$S,$G215,通讯通路门店!$J:$J,"华为堡垒店")</f>
        <v>0</v>
      </c>
      <c r="AC215" s="99">
        <f>COUNTIFS(通讯通路门店!$S:$S,$G215,通讯通路门店!$J:$J,"小米体验店")</f>
        <v>0</v>
      </c>
      <c r="AD215" s="99">
        <f>COUNTIFS(通讯通路门店!$S:$S,$G215,通讯通路门店!$J:$J,"苹果体验店")</f>
        <v>0</v>
      </c>
      <c r="AE215" s="99">
        <f>COUNTIFS(通讯通路门店!$S:$S,$G215,通讯通路门店!$J:$J,"其他品牌专卖店")</f>
        <v>0</v>
      </c>
      <c r="AF215" s="99">
        <f>SUMIFS(通讯通路门店!$BI:$BI,通讯通路门店!$S:$S,$G215)</f>
        <v>0</v>
      </c>
      <c r="AG215" s="99">
        <f>SUMIFS(通讯通路门店!$BH:$BH,通讯通路门店!$S:$S,$G215)</f>
        <v>0</v>
      </c>
      <c r="AH215" s="99">
        <f t="shared" si="16"/>
        <v>0</v>
      </c>
      <c r="AI215" s="99">
        <f>SUMIFS(通讯通路门店!$BB:$BB,通讯通路门店!$S:$S,$G215)</f>
        <v>0</v>
      </c>
      <c r="AJ215" s="99">
        <f>SUMIFS(通讯通路门店!$BE:$BE,通讯通路门店!$S:$S,$G215)</f>
        <v>0</v>
      </c>
      <c r="AK215" s="99">
        <f>SUMIFS(通讯通路门店!$BG:$BG,通讯通路门店!$S:$S,$G215)</f>
        <v>0</v>
      </c>
      <c r="AL215" s="99">
        <f>SUMIFS(通讯通路门店!$BC:$BC,通讯通路门店!$S:$S,$G215)</f>
        <v>0</v>
      </c>
      <c r="AM215" s="99">
        <f>SUMIFS(通讯通路门店!$BD:$BD,通讯通路门店!$S:$S,$G215)</f>
        <v>0</v>
      </c>
      <c r="AN215" s="99">
        <f>SUMIFS(通讯通路门店!$BF:$BF,通讯通路门店!$S:$S,$G215)</f>
        <v>0</v>
      </c>
      <c r="AO215" s="99">
        <f t="shared" si="17"/>
        <v>0</v>
      </c>
      <c r="AP215" s="99">
        <f>SUMIFS(通讯通路门店!$K:$K,通讯通路门店!$S:$S,$G215)</f>
        <v>0</v>
      </c>
      <c r="AQ215" s="83"/>
      <c r="AR215" s="99">
        <f>SUMIFS(通讯通路门店!$T:$T,通讯通路门店!$S:$S,$G215)</f>
        <v>0</v>
      </c>
      <c r="AS215" s="99">
        <f>SUMIFS(通讯通路门店!$U:$U,通讯通路门店!$S:$S,$G215)</f>
        <v>0</v>
      </c>
      <c r="AT215" s="99">
        <f>SUMIFS(通讯通路门店!$V:$V,通讯通路门店!$S:$S,$G215)</f>
        <v>0</v>
      </c>
      <c r="AU215" s="99">
        <f>SUMIFS(通讯通路门店!$W:$W,通讯通路门店!$S:$S,$G215)</f>
        <v>0</v>
      </c>
      <c r="AV215" s="99">
        <f>SUMIFS(通讯通路门店!$Z:$Z,通讯通路门店!$S:$S,$G215)</f>
        <v>0</v>
      </c>
      <c r="AW215" s="99">
        <f>SUMIFS(通讯通路门店!$AB:$AB,通讯通路门店!$S:$S,$G215)</f>
        <v>0</v>
      </c>
      <c r="AX215" s="99">
        <f>SUMIFS(通讯通路门店!$X:$X,通讯通路门店!$S:$S,$G215)</f>
        <v>0</v>
      </c>
      <c r="AY215" s="99">
        <f>SUMIFS(通讯通路门店!$Y:$Y,通讯通路门店!$S:$S,$G215)</f>
        <v>0</v>
      </c>
      <c r="AZ215" s="99">
        <f>SUMIFS(通讯通路门店!$AA:$AA,通讯通路门店!$S:$S,$G215)</f>
        <v>0</v>
      </c>
      <c r="BA215" s="99">
        <f t="shared" si="18"/>
        <v>0</v>
      </c>
      <c r="BB215" s="99">
        <f t="shared" si="19"/>
        <v>0</v>
      </c>
      <c r="BC215" s="99">
        <f>SUMIFS(通讯通路门店!$W:$W,通讯通路门店!$S:$S,$G215,通讯通路门店!$J:$J,"荣耀体验店")+SUMIFS(通讯通路门店!$W:$W,通讯通路门店!$S:$S,$G215,通讯通路门店!$J:$J,"荣耀授权专卖店")</f>
        <v>0</v>
      </c>
      <c r="BD215" s="99">
        <f>SUMIFS(通讯通路门店!$Z:$Z,通讯通路门店!$S:$S,$G215,通讯通路门店!$J:$J,"VIVO体验店")</f>
        <v>0</v>
      </c>
      <c r="BE215" s="99">
        <f>SUMIFS(通讯通路门店!$AB:$AB,通讯通路门店!$S:$S,$G215,通讯通路门店!$J:$J,"OPPO体验店")</f>
        <v>0</v>
      </c>
      <c r="BF215" s="99">
        <f>SUMIFS(通讯通路门店!$X:$X,通讯通路门店!$S:$S,$G215,通讯通路门店!$J:$J,"华为授权体验店")+SUMIFS(通讯通路门店!$AA:$AA,通讯通路门店!$S:$S,$G215,通讯通路门店!$J:$J,"华为堡垒店")</f>
        <v>0</v>
      </c>
      <c r="BG215" s="99">
        <f>SUMIFS(通讯通路门店!$Y:$Y,通讯通路门店!$S:$S,$G215,通讯通路门店!$J:$J,"小米体验店")</f>
        <v>0</v>
      </c>
      <c r="BH215" s="99">
        <f>SUMIFS(通讯通路门店!$AA:$AA,通讯通路门店!$S:$S,$G215,通讯通路门店!$J:$J,"苹果体验店")</f>
        <v>0</v>
      </c>
      <c r="BI215" s="99">
        <f>SUMIFS(通讯通路门店!$K:$K,通讯通路门店!$S:$S,$G215,通讯通路门店!$J:$J,"其他品牌专卖店")</f>
        <v>0</v>
      </c>
      <c r="BJ215" s="99">
        <f>SUMIFS(通讯通路门店!$AC:$AC,通讯通路门店!$S:$S,$G215)</f>
        <v>0</v>
      </c>
      <c r="BK215" s="99">
        <f>SUMIFS(通讯通路门店!$AD:$AD,通讯通路门店!$S:$S,$G215)</f>
        <v>0</v>
      </c>
      <c r="BL215" s="99">
        <f>SUMIFS(通讯通路门店!$AE:$AE,通讯通路门店!$S:$S,$G215)</f>
        <v>0</v>
      </c>
      <c r="BM215" s="99">
        <f>SUMIFS(通讯通路门店!$AF:$AF,通讯通路门店!$S:$S,$G215)</f>
        <v>0</v>
      </c>
      <c r="BN215" s="99">
        <f>SUMIFS(通讯通路门店!$AG:$AG,通讯通路门店!$S:$S,$G215)</f>
        <v>0</v>
      </c>
      <c r="BO215" s="99">
        <f>SUMIFS(通讯通路门店!$AH:$AH,通讯通路门店!$S:$S,$G215)</f>
        <v>0</v>
      </c>
      <c r="BP215" s="99">
        <f>SUMIFS(通讯通路门店!$AI:$AI,通讯通路门店!$S:$S,$G215)</f>
        <v>0</v>
      </c>
      <c r="BQ215" s="83"/>
    </row>
    <row r="216" spans="1:69">
      <c r="A216" s="99" t="str">
        <f>IFERROR(_xlfn.XLOOKUP($G216,通讯通路门店!$S$4:$S$993931,通讯通路门店!$A$4:$A$993931,0,0),"")</f>
        <v/>
      </c>
      <c r="B216" s="99" t="str">
        <f>IFERROR(_xlfn.XLOOKUP($G216,通讯通路门店!$S$4:$S$993931,通讯通路门店!$B$4:$B$993931,0,0),"")</f>
        <v/>
      </c>
      <c r="C216" s="99" t="str">
        <f>IFERROR(_xlfn.XLOOKUP($G216,通讯通路门店!$S$4:$S$993931,通讯通路门店!$C$4:$C$993931,0,0),"")</f>
        <v/>
      </c>
      <c r="D216" s="99" t="str">
        <f>IFERROR(_xlfn.XLOOKUP($G216,通讯通路门店!$S$4:$S$993931,通讯通路门店!$D$4:$D$993931,0,0),"")</f>
        <v/>
      </c>
      <c r="E216" s="83"/>
      <c r="F216" s="83"/>
      <c r="G216" s="101" t="e">
        <v>#N/A</v>
      </c>
      <c r="H216" s="102" t="str">
        <f>IFERROR(_xlfn.XLOOKUP($G216,通讯通路门店!$S$4:$S$993931,通讯通路门店!$R$4:$R$993931,0,0),"")</f>
        <v/>
      </c>
      <c r="I216" s="83"/>
      <c r="J216" s="83"/>
      <c r="K216" s="83"/>
      <c r="L216" s="83"/>
      <c r="M216" s="83"/>
      <c r="N216" s="83"/>
      <c r="O216" s="83"/>
      <c r="P216" s="83"/>
      <c r="Q216" s="83"/>
      <c r="R216" s="83"/>
      <c r="S216" s="83"/>
      <c r="T216" s="83"/>
      <c r="U216" s="99">
        <f>COUNTIF(通讯通路门店!$S:$S,$G216)</f>
        <v>0</v>
      </c>
      <c r="V216" s="99">
        <f>COUNTIFS(通讯通路门店!$S:$S,$G216,通讯通路门店!$J:$J,"综合卖场")</f>
        <v>0</v>
      </c>
      <c r="W216" s="99">
        <f>SUMIFS(通讯通路门店!$AJ:$AJ,通讯通路门店!$S:$S,通讯客户沙盘!$G216)</f>
        <v>0</v>
      </c>
      <c r="X216" s="99">
        <f t="shared" si="15"/>
        <v>0</v>
      </c>
      <c r="Y216" s="99">
        <f>COUNTIFS(通讯通路门店!$S:$S,$G216,通讯通路门店!$J:$J,"荣耀体验店")+COUNTIFS(通讯通路门店!$S:$S,$G216,通讯通路门店!$J:$J,"荣耀授权专卖店")</f>
        <v>0</v>
      </c>
      <c r="Z216" s="99">
        <f>COUNTIFS(通讯通路门店!$S:$S,$G216,通讯通路门店!$J:$J,"VIVO体验店")</f>
        <v>0</v>
      </c>
      <c r="AA216" s="99">
        <f>COUNTIFS(通讯通路门店!$S:$S,$G216,通讯通路门店!$J:$J,"OPPO体验店")</f>
        <v>0</v>
      </c>
      <c r="AB216" s="99">
        <f>COUNTIFS(通讯通路门店!$S:$S,$G216,通讯通路门店!$J:$J,"华为授权体验店")+COUNTIFS(通讯通路门店!$S:$S,$G216,通讯通路门店!$J:$J,"华为堡垒店")</f>
        <v>0</v>
      </c>
      <c r="AC216" s="99">
        <f>COUNTIFS(通讯通路门店!$S:$S,$G216,通讯通路门店!$J:$J,"小米体验店")</f>
        <v>0</v>
      </c>
      <c r="AD216" s="99">
        <f>COUNTIFS(通讯通路门店!$S:$S,$G216,通讯通路门店!$J:$J,"苹果体验店")</f>
        <v>0</v>
      </c>
      <c r="AE216" s="99">
        <f>COUNTIFS(通讯通路门店!$S:$S,$G216,通讯通路门店!$J:$J,"其他品牌专卖店")</f>
        <v>0</v>
      </c>
      <c r="AF216" s="99">
        <f>SUMIFS(通讯通路门店!$BI:$BI,通讯通路门店!$S:$S,$G216)</f>
        <v>0</v>
      </c>
      <c r="AG216" s="99">
        <f>SUMIFS(通讯通路门店!$BH:$BH,通讯通路门店!$S:$S,$G216)</f>
        <v>0</v>
      </c>
      <c r="AH216" s="99">
        <f t="shared" si="16"/>
        <v>0</v>
      </c>
      <c r="AI216" s="99">
        <f>SUMIFS(通讯通路门店!$BB:$BB,通讯通路门店!$S:$S,$G216)</f>
        <v>0</v>
      </c>
      <c r="AJ216" s="99">
        <f>SUMIFS(通讯通路门店!$BE:$BE,通讯通路门店!$S:$S,$G216)</f>
        <v>0</v>
      </c>
      <c r="AK216" s="99">
        <f>SUMIFS(通讯通路门店!$BG:$BG,通讯通路门店!$S:$S,$G216)</f>
        <v>0</v>
      </c>
      <c r="AL216" s="99">
        <f>SUMIFS(通讯通路门店!$BC:$BC,通讯通路门店!$S:$S,$G216)</f>
        <v>0</v>
      </c>
      <c r="AM216" s="99">
        <f>SUMIFS(通讯通路门店!$BD:$BD,通讯通路门店!$S:$S,$G216)</f>
        <v>0</v>
      </c>
      <c r="AN216" s="99">
        <f>SUMIFS(通讯通路门店!$BF:$BF,通讯通路门店!$S:$S,$G216)</f>
        <v>0</v>
      </c>
      <c r="AO216" s="99">
        <f t="shared" si="17"/>
        <v>0</v>
      </c>
      <c r="AP216" s="99">
        <f>SUMIFS(通讯通路门店!$K:$K,通讯通路门店!$S:$S,$G216)</f>
        <v>0</v>
      </c>
      <c r="AQ216" s="83"/>
      <c r="AR216" s="99">
        <f>SUMIFS(通讯通路门店!$T:$T,通讯通路门店!$S:$S,$G216)</f>
        <v>0</v>
      </c>
      <c r="AS216" s="99">
        <f>SUMIFS(通讯通路门店!$U:$U,通讯通路门店!$S:$S,$G216)</f>
        <v>0</v>
      </c>
      <c r="AT216" s="99">
        <f>SUMIFS(通讯通路门店!$V:$V,通讯通路门店!$S:$S,$G216)</f>
        <v>0</v>
      </c>
      <c r="AU216" s="99">
        <f>SUMIFS(通讯通路门店!$W:$W,通讯通路门店!$S:$S,$G216)</f>
        <v>0</v>
      </c>
      <c r="AV216" s="99">
        <f>SUMIFS(通讯通路门店!$Z:$Z,通讯通路门店!$S:$S,$G216)</f>
        <v>0</v>
      </c>
      <c r="AW216" s="99">
        <f>SUMIFS(通讯通路门店!$AB:$AB,通讯通路门店!$S:$S,$G216)</f>
        <v>0</v>
      </c>
      <c r="AX216" s="99">
        <f>SUMIFS(通讯通路门店!$X:$X,通讯通路门店!$S:$S,$G216)</f>
        <v>0</v>
      </c>
      <c r="AY216" s="99">
        <f>SUMIFS(通讯通路门店!$Y:$Y,通讯通路门店!$S:$S,$G216)</f>
        <v>0</v>
      </c>
      <c r="AZ216" s="99">
        <f>SUMIFS(通讯通路门店!$AA:$AA,通讯通路门店!$S:$S,$G216)</f>
        <v>0</v>
      </c>
      <c r="BA216" s="99">
        <f t="shared" si="18"/>
        <v>0</v>
      </c>
      <c r="BB216" s="99">
        <f t="shared" si="19"/>
        <v>0</v>
      </c>
      <c r="BC216" s="99">
        <f>SUMIFS(通讯通路门店!$W:$W,通讯通路门店!$S:$S,$G216,通讯通路门店!$J:$J,"荣耀体验店")+SUMIFS(通讯通路门店!$W:$W,通讯通路门店!$S:$S,$G216,通讯通路门店!$J:$J,"荣耀授权专卖店")</f>
        <v>0</v>
      </c>
      <c r="BD216" s="99">
        <f>SUMIFS(通讯通路门店!$Z:$Z,通讯通路门店!$S:$S,$G216,通讯通路门店!$J:$J,"VIVO体验店")</f>
        <v>0</v>
      </c>
      <c r="BE216" s="99">
        <f>SUMIFS(通讯通路门店!$AB:$AB,通讯通路门店!$S:$S,$G216,通讯通路门店!$J:$J,"OPPO体验店")</f>
        <v>0</v>
      </c>
      <c r="BF216" s="99">
        <f>SUMIFS(通讯通路门店!$X:$X,通讯通路门店!$S:$S,$G216,通讯通路门店!$J:$J,"华为授权体验店")+SUMIFS(通讯通路门店!$AA:$AA,通讯通路门店!$S:$S,$G216,通讯通路门店!$J:$J,"华为堡垒店")</f>
        <v>0</v>
      </c>
      <c r="BG216" s="99">
        <f>SUMIFS(通讯通路门店!$Y:$Y,通讯通路门店!$S:$S,$G216,通讯通路门店!$J:$J,"小米体验店")</f>
        <v>0</v>
      </c>
      <c r="BH216" s="99">
        <f>SUMIFS(通讯通路门店!$AA:$AA,通讯通路门店!$S:$S,$G216,通讯通路门店!$J:$J,"苹果体验店")</f>
        <v>0</v>
      </c>
      <c r="BI216" s="99">
        <f>SUMIFS(通讯通路门店!$K:$K,通讯通路门店!$S:$S,$G216,通讯通路门店!$J:$J,"其他品牌专卖店")</f>
        <v>0</v>
      </c>
      <c r="BJ216" s="99">
        <f>SUMIFS(通讯通路门店!$AC:$AC,通讯通路门店!$S:$S,$G216)</f>
        <v>0</v>
      </c>
      <c r="BK216" s="99">
        <f>SUMIFS(通讯通路门店!$AD:$AD,通讯通路门店!$S:$S,$G216)</f>
        <v>0</v>
      </c>
      <c r="BL216" s="99">
        <f>SUMIFS(通讯通路门店!$AE:$AE,通讯通路门店!$S:$S,$G216)</f>
        <v>0</v>
      </c>
      <c r="BM216" s="99">
        <f>SUMIFS(通讯通路门店!$AF:$AF,通讯通路门店!$S:$S,$G216)</f>
        <v>0</v>
      </c>
      <c r="BN216" s="99">
        <f>SUMIFS(通讯通路门店!$AG:$AG,通讯通路门店!$S:$S,$G216)</f>
        <v>0</v>
      </c>
      <c r="BO216" s="99">
        <f>SUMIFS(通讯通路门店!$AH:$AH,通讯通路门店!$S:$S,$G216)</f>
        <v>0</v>
      </c>
      <c r="BP216" s="99">
        <f>SUMIFS(通讯通路门店!$AI:$AI,通讯通路门店!$S:$S,$G216)</f>
        <v>0</v>
      </c>
      <c r="BQ216" s="83"/>
    </row>
    <row r="217" spans="1:69">
      <c r="A217" s="99" t="str">
        <f>IFERROR(_xlfn.XLOOKUP($G217,通讯通路门店!$S$4:$S$993931,通讯通路门店!$A$4:$A$993931,0,0),"")</f>
        <v/>
      </c>
      <c r="B217" s="99" t="str">
        <f>IFERROR(_xlfn.XLOOKUP($G217,通讯通路门店!$S$4:$S$993931,通讯通路门店!$B$4:$B$993931,0,0),"")</f>
        <v/>
      </c>
      <c r="C217" s="99" t="str">
        <f>IFERROR(_xlfn.XLOOKUP($G217,通讯通路门店!$S$4:$S$993931,通讯通路门店!$C$4:$C$993931,0,0),"")</f>
        <v/>
      </c>
      <c r="D217" s="99" t="str">
        <f>IFERROR(_xlfn.XLOOKUP($G217,通讯通路门店!$S$4:$S$993931,通讯通路门店!$D$4:$D$993931,0,0),"")</f>
        <v/>
      </c>
      <c r="E217" s="83"/>
      <c r="F217" s="83"/>
      <c r="G217" s="101" t="e">
        <v>#N/A</v>
      </c>
      <c r="H217" s="102" t="str">
        <f>IFERROR(_xlfn.XLOOKUP($G217,通讯通路门店!$S$4:$S$993931,通讯通路门店!$R$4:$R$993931,0,0),"")</f>
        <v/>
      </c>
      <c r="I217" s="83"/>
      <c r="J217" s="83"/>
      <c r="K217" s="83"/>
      <c r="L217" s="83"/>
      <c r="M217" s="83"/>
      <c r="N217" s="83"/>
      <c r="O217" s="83"/>
      <c r="P217" s="83"/>
      <c r="Q217" s="83"/>
      <c r="R217" s="83"/>
      <c r="S217" s="83"/>
      <c r="T217" s="83"/>
      <c r="U217" s="99">
        <f>COUNTIF(通讯通路门店!$S:$S,$G217)</f>
        <v>0</v>
      </c>
      <c r="V217" s="99">
        <f>COUNTIFS(通讯通路门店!$S:$S,$G217,通讯通路门店!$J:$J,"综合卖场")</f>
        <v>0</v>
      </c>
      <c r="W217" s="99">
        <f>SUMIFS(通讯通路门店!$AJ:$AJ,通讯通路门店!$S:$S,通讯客户沙盘!$G217)</f>
        <v>0</v>
      </c>
      <c r="X217" s="99">
        <f t="shared" si="15"/>
        <v>0</v>
      </c>
      <c r="Y217" s="99">
        <f>COUNTIFS(通讯通路门店!$S:$S,$G217,通讯通路门店!$J:$J,"荣耀体验店")+COUNTIFS(通讯通路门店!$S:$S,$G217,通讯通路门店!$J:$J,"荣耀授权专卖店")</f>
        <v>0</v>
      </c>
      <c r="Z217" s="99">
        <f>COUNTIFS(通讯通路门店!$S:$S,$G217,通讯通路门店!$J:$J,"VIVO体验店")</f>
        <v>0</v>
      </c>
      <c r="AA217" s="99">
        <f>COUNTIFS(通讯通路门店!$S:$S,$G217,通讯通路门店!$J:$J,"OPPO体验店")</f>
        <v>0</v>
      </c>
      <c r="AB217" s="99">
        <f>COUNTIFS(通讯通路门店!$S:$S,$G217,通讯通路门店!$J:$J,"华为授权体验店")+COUNTIFS(通讯通路门店!$S:$S,$G217,通讯通路门店!$J:$J,"华为堡垒店")</f>
        <v>0</v>
      </c>
      <c r="AC217" s="99">
        <f>COUNTIFS(通讯通路门店!$S:$S,$G217,通讯通路门店!$J:$J,"小米体验店")</f>
        <v>0</v>
      </c>
      <c r="AD217" s="99">
        <f>COUNTIFS(通讯通路门店!$S:$S,$G217,通讯通路门店!$J:$J,"苹果体验店")</f>
        <v>0</v>
      </c>
      <c r="AE217" s="99">
        <f>COUNTIFS(通讯通路门店!$S:$S,$G217,通讯通路门店!$J:$J,"其他品牌专卖店")</f>
        <v>0</v>
      </c>
      <c r="AF217" s="99">
        <f>SUMIFS(通讯通路门店!$BI:$BI,通讯通路门店!$S:$S,$G217)</f>
        <v>0</v>
      </c>
      <c r="AG217" s="99">
        <f>SUMIFS(通讯通路门店!$BH:$BH,通讯通路门店!$S:$S,$G217)</f>
        <v>0</v>
      </c>
      <c r="AH217" s="99">
        <f t="shared" si="16"/>
        <v>0</v>
      </c>
      <c r="AI217" s="99">
        <f>SUMIFS(通讯通路门店!$BB:$BB,通讯通路门店!$S:$S,$G217)</f>
        <v>0</v>
      </c>
      <c r="AJ217" s="99">
        <f>SUMIFS(通讯通路门店!$BE:$BE,通讯通路门店!$S:$S,$G217)</f>
        <v>0</v>
      </c>
      <c r="AK217" s="99">
        <f>SUMIFS(通讯通路门店!$BG:$BG,通讯通路门店!$S:$S,$G217)</f>
        <v>0</v>
      </c>
      <c r="AL217" s="99">
        <f>SUMIFS(通讯通路门店!$BC:$BC,通讯通路门店!$S:$S,$G217)</f>
        <v>0</v>
      </c>
      <c r="AM217" s="99">
        <f>SUMIFS(通讯通路门店!$BD:$BD,通讯通路门店!$S:$S,$G217)</f>
        <v>0</v>
      </c>
      <c r="AN217" s="99">
        <f>SUMIFS(通讯通路门店!$BF:$BF,通讯通路门店!$S:$S,$G217)</f>
        <v>0</v>
      </c>
      <c r="AO217" s="99">
        <f t="shared" si="17"/>
        <v>0</v>
      </c>
      <c r="AP217" s="99">
        <f>SUMIFS(通讯通路门店!$K:$K,通讯通路门店!$S:$S,$G217)</f>
        <v>0</v>
      </c>
      <c r="AQ217" s="83"/>
      <c r="AR217" s="99">
        <f>SUMIFS(通讯通路门店!$T:$T,通讯通路门店!$S:$S,$G217)</f>
        <v>0</v>
      </c>
      <c r="AS217" s="99">
        <f>SUMIFS(通讯通路门店!$U:$U,通讯通路门店!$S:$S,$G217)</f>
        <v>0</v>
      </c>
      <c r="AT217" s="99">
        <f>SUMIFS(通讯通路门店!$V:$V,通讯通路门店!$S:$S,$G217)</f>
        <v>0</v>
      </c>
      <c r="AU217" s="99">
        <f>SUMIFS(通讯通路门店!$W:$W,通讯通路门店!$S:$S,$G217)</f>
        <v>0</v>
      </c>
      <c r="AV217" s="99">
        <f>SUMIFS(通讯通路门店!$Z:$Z,通讯通路门店!$S:$S,$G217)</f>
        <v>0</v>
      </c>
      <c r="AW217" s="99">
        <f>SUMIFS(通讯通路门店!$AB:$AB,通讯通路门店!$S:$S,$G217)</f>
        <v>0</v>
      </c>
      <c r="AX217" s="99">
        <f>SUMIFS(通讯通路门店!$X:$X,通讯通路门店!$S:$S,$G217)</f>
        <v>0</v>
      </c>
      <c r="AY217" s="99">
        <f>SUMIFS(通讯通路门店!$Y:$Y,通讯通路门店!$S:$S,$G217)</f>
        <v>0</v>
      </c>
      <c r="AZ217" s="99">
        <f>SUMIFS(通讯通路门店!$AA:$AA,通讯通路门店!$S:$S,$G217)</f>
        <v>0</v>
      </c>
      <c r="BA217" s="99">
        <f t="shared" si="18"/>
        <v>0</v>
      </c>
      <c r="BB217" s="99">
        <f t="shared" si="19"/>
        <v>0</v>
      </c>
      <c r="BC217" s="99">
        <f>SUMIFS(通讯通路门店!$W:$W,通讯通路门店!$S:$S,$G217,通讯通路门店!$J:$J,"荣耀体验店")+SUMIFS(通讯通路门店!$W:$W,通讯通路门店!$S:$S,$G217,通讯通路门店!$J:$J,"荣耀授权专卖店")</f>
        <v>0</v>
      </c>
      <c r="BD217" s="99">
        <f>SUMIFS(通讯通路门店!$Z:$Z,通讯通路门店!$S:$S,$G217,通讯通路门店!$J:$J,"VIVO体验店")</f>
        <v>0</v>
      </c>
      <c r="BE217" s="99">
        <f>SUMIFS(通讯通路门店!$AB:$AB,通讯通路门店!$S:$S,$G217,通讯通路门店!$J:$J,"OPPO体验店")</f>
        <v>0</v>
      </c>
      <c r="BF217" s="99">
        <f>SUMIFS(通讯通路门店!$X:$X,通讯通路门店!$S:$S,$G217,通讯通路门店!$J:$J,"华为授权体验店")+SUMIFS(通讯通路门店!$AA:$AA,通讯通路门店!$S:$S,$G217,通讯通路门店!$J:$J,"华为堡垒店")</f>
        <v>0</v>
      </c>
      <c r="BG217" s="99">
        <f>SUMIFS(通讯通路门店!$Y:$Y,通讯通路门店!$S:$S,$G217,通讯通路门店!$J:$J,"小米体验店")</f>
        <v>0</v>
      </c>
      <c r="BH217" s="99">
        <f>SUMIFS(通讯通路门店!$AA:$AA,通讯通路门店!$S:$S,$G217,通讯通路门店!$J:$J,"苹果体验店")</f>
        <v>0</v>
      </c>
      <c r="BI217" s="99">
        <f>SUMIFS(通讯通路门店!$K:$K,通讯通路门店!$S:$S,$G217,通讯通路门店!$J:$J,"其他品牌专卖店")</f>
        <v>0</v>
      </c>
      <c r="BJ217" s="99">
        <f>SUMIFS(通讯通路门店!$AC:$AC,通讯通路门店!$S:$S,$G217)</f>
        <v>0</v>
      </c>
      <c r="BK217" s="99">
        <f>SUMIFS(通讯通路门店!$AD:$AD,通讯通路门店!$S:$S,$G217)</f>
        <v>0</v>
      </c>
      <c r="BL217" s="99">
        <f>SUMIFS(通讯通路门店!$AE:$AE,通讯通路门店!$S:$S,$G217)</f>
        <v>0</v>
      </c>
      <c r="BM217" s="99">
        <f>SUMIFS(通讯通路门店!$AF:$AF,通讯通路门店!$S:$S,$G217)</f>
        <v>0</v>
      </c>
      <c r="BN217" s="99">
        <f>SUMIFS(通讯通路门店!$AG:$AG,通讯通路门店!$S:$S,$G217)</f>
        <v>0</v>
      </c>
      <c r="BO217" s="99">
        <f>SUMIFS(通讯通路门店!$AH:$AH,通讯通路门店!$S:$S,$G217)</f>
        <v>0</v>
      </c>
      <c r="BP217" s="99">
        <f>SUMIFS(通讯通路门店!$AI:$AI,通讯通路门店!$S:$S,$G217)</f>
        <v>0</v>
      </c>
      <c r="BQ217" s="83"/>
    </row>
    <row r="218" spans="1:69">
      <c r="A218" s="99" t="str">
        <f>IFERROR(_xlfn.XLOOKUP($G218,通讯通路门店!$S$4:$S$993931,通讯通路门店!$A$4:$A$993931,0,0),"")</f>
        <v/>
      </c>
      <c r="B218" s="99" t="str">
        <f>IFERROR(_xlfn.XLOOKUP($G218,通讯通路门店!$S$4:$S$993931,通讯通路门店!$B$4:$B$993931,0,0),"")</f>
        <v/>
      </c>
      <c r="C218" s="99" t="str">
        <f>IFERROR(_xlfn.XLOOKUP($G218,通讯通路门店!$S$4:$S$993931,通讯通路门店!$C$4:$C$993931,0,0),"")</f>
        <v/>
      </c>
      <c r="D218" s="99" t="str">
        <f>IFERROR(_xlfn.XLOOKUP($G218,通讯通路门店!$S$4:$S$993931,通讯通路门店!$D$4:$D$993931,0,0),"")</f>
        <v/>
      </c>
      <c r="E218" s="83"/>
      <c r="F218" s="83"/>
      <c r="G218" s="101" t="e">
        <v>#N/A</v>
      </c>
      <c r="H218" s="102" t="str">
        <f>IFERROR(_xlfn.XLOOKUP($G218,通讯通路门店!$S$4:$S$993931,通讯通路门店!$R$4:$R$993931,0,0),"")</f>
        <v/>
      </c>
      <c r="I218" s="83"/>
      <c r="J218" s="83"/>
      <c r="K218" s="83"/>
      <c r="L218" s="83"/>
      <c r="M218" s="83"/>
      <c r="N218" s="83"/>
      <c r="O218" s="83"/>
      <c r="P218" s="83"/>
      <c r="Q218" s="83"/>
      <c r="R218" s="83"/>
      <c r="S218" s="83"/>
      <c r="T218" s="83"/>
      <c r="U218" s="99">
        <f>COUNTIF(通讯通路门店!$S:$S,$G218)</f>
        <v>0</v>
      </c>
      <c r="V218" s="99">
        <f>COUNTIFS(通讯通路门店!$S:$S,$G218,通讯通路门店!$J:$J,"综合卖场")</f>
        <v>0</v>
      </c>
      <c r="W218" s="99">
        <f>SUMIFS(通讯通路门店!$AJ:$AJ,通讯通路门店!$S:$S,通讯客户沙盘!$G218)</f>
        <v>0</v>
      </c>
      <c r="X218" s="99">
        <f t="shared" si="15"/>
        <v>0</v>
      </c>
      <c r="Y218" s="99">
        <f>COUNTIFS(通讯通路门店!$S:$S,$G218,通讯通路门店!$J:$J,"荣耀体验店")+COUNTIFS(通讯通路门店!$S:$S,$G218,通讯通路门店!$J:$J,"荣耀授权专卖店")</f>
        <v>0</v>
      </c>
      <c r="Z218" s="99">
        <f>COUNTIFS(通讯通路门店!$S:$S,$G218,通讯通路门店!$J:$J,"VIVO体验店")</f>
        <v>0</v>
      </c>
      <c r="AA218" s="99">
        <f>COUNTIFS(通讯通路门店!$S:$S,$G218,通讯通路门店!$J:$J,"OPPO体验店")</f>
        <v>0</v>
      </c>
      <c r="AB218" s="99">
        <f>COUNTIFS(通讯通路门店!$S:$S,$G218,通讯通路门店!$J:$J,"华为授权体验店")+COUNTIFS(通讯通路门店!$S:$S,$G218,通讯通路门店!$J:$J,"华为堡垒店")</f>
        <v>0</v>
      </c>
      <c r="AC218" s="99">
        <f>COUNTIFS(通讯通路门店!$S:$S,$G218,通讯通路门店!$J:$J,"小米体验店")</f>
        <v>0</v>
      </c>
      <c r="AD218" s="99">
        <f>COUNTIFS(通讯通路门店!$S:$S,$G218,通讯通路门店!$J:$J,"苹果体验店")</f>
        <v>0</v>
      </c>
      <c r="AE218" s="99">
        <f>COUNTIFS(通讯通路门店!$S:$S,$G218,通讯通路门店!$J:$J,"其他品牌专卖店")</f>
        <v>0</v>
      </c>
      <c r="AF218" s="99">
        <f>SUMIFS(通讯通路门店!$BI:$BI,通讯通路门店!$S:$S,$G218)</f>
        <v>0</v>
      </c>
      <c r="AG218" s="99">
        <f>SUMIFS(通讯通路门店!$BH:$BH,通讯通路门店!$S:$S,$G218)</f>
        <v>0</v>
      </c>
      <c r="AH218" s="99">
        <f t="shared" si="16"/>
        <v>0</v>
      </c>
      <c r="AI218" s="99">
        <f>SUMIFS(通讯通路门店!$BB:$BB,通讯通路门店!$S:$S,$G218)</f>
        <v>0</v>
      </c>
      <c r="AJ218" s="99">
        <f>SUMIFS(通讯通路门店!$BE:$BE,通讯通路门店!$S:$S,$G218)</f>
        <v>0</v>
      </c>
      <c r="AK218" s="99">
        <f>SUMIFS(通讯通路门店!$BG:$BG,通讯通路门店!$S:$S,$G218)</f>
        <v>0</v>
      </c>
      <c r="AL218" s="99">
        <f>SUMIFS(通讯通路门店!$BC:$BC,通讯通路门店!$S:$S,$G218)</f>
        <v>0</v>
      </c>
      <c r="AM218" s="99">
        <f>SUMIFS(通讯通路门店!$BD:$BD,通讯通路门店!$S:$S,$G218)</f>
        <v>0</v>
      </c>
      <c r="AN218" s="99">
        <f>SUMIFS(通讯通路门店!$BF:$BF,通讯通路门店!$S:$S,$G218)</f>
        <v>0</v>
      </c>
      <c r="AO218" s="99">
        <f t="shared" si="17"/>
        <v>0</v>
      </c>
      <c r="AP218" s="99">
        <f>SUMIFS(通讯通路门店!$K:$K,通讯通路门店!$S:$S,$G218)</f>
        <v>0</v>
      </c>
      <c r="AQ218" s="83"/>
      <c r="AR218" s="99">
        <f>SUMIFS(通讯通路门店!$T:$T,通讯通路门店!$S:$S,$G218)</f>
        <v>0</v>
      </c>
      <c r="AS218" s="99">
        <f>SUMIFS(通讯通路门店!$U:$U,通讯通路门店!$S:$S,$G218)</f>
        <v>0</v>
      </c>
      <c r="AT218" s="99">
        <f>SUMIFS(通讯通路门店!$V:$V,通讯通路门店!$S:$S,$G218)</f>
        <v>0</v>
      </c>
      <c r="AU218" s="99">
        <f>SUMIFS(通讯通路门店!$W:$W,通讯通路门店!$S:$S,$G218)</f>
        <v>0</v>
      </c>
      <c r="AV218" s="99">
        <f>SUMIFS(通讯通路门店!$Z:$Z,通讯通路门店!$S:$S,$G218)</f>
        <v>0</v>
      </c>
      <c r="AW218" s="99">
        <f>SUMIFS(通讯通路门店!$AB:$AB,通讯通路门店!$S:$S,$G218)</f>
        <v>0</v>
      </c>
      <c r="AX218" s="99">
        <f>SUMIFS(通讯通路门店!$X:$X,通讯通路门店!$S:$S,$G218)</f>
        <v>0</v>
      </c>
      <c r="AY218" s="99">
        <f>SUMIFS(通讯通路门店!$Y:$Y,通讯通路门店!$S:$S,$G218)</f>
        <v>0</v>
      </c>
      <c r="AZ218" s="99">
        <f>SUMIFS(通讯通路门店!$AA:$AA,通讯通路门店!$S:$S,$G218)</f>
        <v>0</v>
      </c>
      <c r="BA218" s="99">
        <f t="shared" si="18"/>
        <v>0</v>
      </c>
      <c r="BB218" s="99">
        <f t="shared" si="19"/>
        <v>0</v>
      </c>
      <c r="BC218" s="99">
        <f>SUMIFS(通讯通路门店!$W:$W,通讯通路门店!$S:$S,$G218,通讯通路门店!$J:$J,"荣耀体验店")+SUMIFS(通讯通路门店!$W:$W,通讯通路门店!$S:$S,$G218,通讯通路门店!$J:$J,"荣耀授权专卖店")</f>
        <v>0</v>
      </c>
      <c r="BD218" s="99">
        <f>SUMIFS(通讯通路门店!$Z:$Z,通讯通路门店!$S:$S,$G218,通讯通路门店!$J:$J,"VIVO体验店")</f>
        <v>0</v>
      </c>
      <c r="BE218" s="99">
        <f>SUMIFS(通讯通路门店!$AB:$AB,通讯通路门店!$S:$S,$G218,通讯通路门店!$J:$J,"OPPO体验店")</f>
        <v>0</v>
      </c>
      <c r="BF218" s="99">
        <f>SUMIFS(通讯通路门店!$X:$X,通讯通路门店!$S:$S,$G218,通讯通路门店!$J:$J,"华为授权体验店")+SUMIFS(通讯通路门店!$AA:$AA,通讯通路门店!$S:$S,$G218,通讯通路门店!$J:$J,"华为堡垒店")</f>
        <v>0</v>
      </c>
      <c r="BG218" s="99">
        <f>SUMIFS(通讯通路门店!$Y:$Y,通讯通路门店!$S:$S,$G218,通讯通路门店!$J:$J,"小米体验店")</f>
        <v>0</v>
      </c>
      <c r="BH218" s="99">
        <f>SUMIFS(通讯通路门店!$AA:$AA,通讯通路门店!$S:$S,$G218,通讯通路门店!$J:$J,"苹果体验店")</f>
        <v>0</v>
      </c>
      <c r="BI218" s="99">
        <f>SUMIFS(通讯通路门店!$K:$K,通讯通路门店!$S:$S,$G218,通讯通路门店!$J:$J,"其他品牌专卖店")</f>
        <v>0</v>
      </c>
      <c r="BJ218" s="99">
        <f>SUMIFS(通讯通路门店!$AC:$AC,通讯通路门店!$S:$S,$G218)</f>
        <v>0</v>
      </c>
      <c r="BK218" s="99">
        <f>SUMIFS(通讯通路门店!$AD:$AD,通讯通路门店!$S:$S,$G218)</f>
        <v>0</v>
      </c>
      <c r="BL218" s="99">
        <f>SUMIFS(通讯通路门店!$AE:$AE,通讯通路门店!$S:$S,$G218)</f>
        <v>0</v>
      </c>
      <c r="BM218" s="99">
        <f>SUMIFS(通讯通路门店!$AF:$AF,通讯通路门店!$S:$S,$G218)</f>
        <v>0</v>
      </c>
      <c r="BN218" s="99">
        <f>SUMIFS(通讯通路门店!$AG:$AG,通讯通路门店!$S:$S,$G218)</f>
        <v>0</v>
      </c>
      <c r="BO218" s="99">
        <f>SUMIFS(通讯通路门店!$AH:$AH,通讯通路门店!$S:$S,$G218)</f>
        <v>0</v>
      </c>
      <c r="BP218" s="99">
        <f>SUMIFS(通讯通路门店!$AI:$AI,通讯通路门店!$S:$S,$G218)</f>
        <v>0</v>
      </c>
      <c r="BQ218" s="83"/>
    </row>
    <row r="219" spans="1:69">
      <c r="A219" s="99" t="str">
        <f>IFERROR(_xlfn.XLOOKUP($G219,通讯通路门店!$S$4:$S$993931,通讯通路门店!$A$4:$A$993931,0,0),"")</f>
        <v/>
      </c>
      <c r="B219" s="99" t="str">
        <f>IFERROR(_xlfn.XLOOKUP($G219,通讯通路门店!$S$4:$S$993931,通讯通路门店!$B$4:$B$993931,0,0),"")</f>
        <v/>
      </c>
      <c r="C219" s="99" t="str">
        <f>IFERROR(_xlfn.XLOOKUP($G219,通讯通路门店!$S$4:$S$993931,通讯通路门店!$C$4:$C$993931,0,0),"")</f>
        <v/>
      </c>
      <c r="D219" s="99" t="str">
        <f>IFERROR(_xlfn.XLOOKUP($G219,通讯通路门店!$S$4:$S$993931,通讯通路门店!$D$4:$D$993931,0,0),"")</f>
        <v/>
      </c>
      <c r="E219" s="83"/>
      <c r="F219" s="83"/>
      <c r="G219" s="101" t="e">
        <v>#N/A</v>
      </c>
      <c r="H219" s="102" t="str">
        <f>IFERROR(_xlfn.XLOOKUP($G219,通讯通路门店!$S$4:$S$993931,通讯通路门店!$R$4:$R$993931,0,0),"")</f>
        <v/>
      </c>
      <c r="I219" s="83"/>
      <c r="J219" s="83"/>
      <c r="K219" s="83"/>
      <c r="L219" s="83"/>
      <c r="M219" s="83"/>
      <c r="N219" s="83"/>
      <c r="O219" s="83"/>
      <c r="P219" s="83"/>
      <c r="Q219" s="83"/>
      <c r="R219" s="83"/>
      <c r="S219" s="83"/>
      <c r="T219" s="83"/>
      <c r="U219" s="99">
        <f>COUNTIF(通讯通路门店!$S:$S,$G219)</f>
        <v>0</v>
      </c>
      <c r="V219" s="99">
        <f>COUNTIFS(通讯通路门店!$S:$S,$G219,通讯通路门店!$J:$J,"综合卖场")</f>
        <v>0</v>
      </c>
      <c r="W219" s="99">
        <f>SUMIFS(通讯通路门店!$AJ:$AJ,通讯通路门店!$S:$S,通讯客户沙盘!$G219)</f>
        <v>0</v>
      </c>
      <c r="X219" s="99">
        <f t="shared" si="15"/>
        <v>0</v>
      </c>
      <c r="Y219" s="99">
        <f>COUNTIFS(通讯通路门店!$S:$S,$G219,通讯通路门店!$J:$J,"荣耀体验店")+COUNTIFS(通讯通路门店!$S:$S,$G219,通讯通路门店!$J:$J,"荣耀授权专卖店")</f>
        <v>0</v>
      </c>
      <c r="Z219" s="99">
        <f>COUNTIFS(通讯通路门店!$S:$S,$G219,通讯通路门店!$J:$J,"VIVO体验店")</f>
        <v>0</v>
      </c>
      <c r="AA219" s="99">
        <f>COUNTIFS(通讯通路门店!$S:$S,$G219,通讯通路门店!$J:$J,"OPPO体验店")</f>
        <v>0</v>
      </c>
      <c r="AB219" s="99">
        <f>COUNTIFS(通讯通路门店!$S:$S,$G219,通讯通路门店!$J:$J,"华为授权体验店")+COUNTIFS(通讯通路门店!$S:$S,$G219,通讯通路门店!$J:$J,"华为堡垒店")</f>
        <v>0</v>
      </c>
      <c r="AC219" s="99">
        <f>COUNTIFS(通讯通路门店!$S:$S,$G219,通讯通路门店!$J:$J,"小米体验店")</f>
        <v>0</v>
      </c>
      <c r="AD219" s="99">
        <f>COUNTIFS(通讯通路门店!$S:$S,$G219,通讯通路门店!$J:$J,"苹果体验店")</f>
        <v>0</v>
      </c>
      <c r="AE219" s="99">
        <f>COUNTIFS(通讯通路门店!$S:$S,$G219,通讯通路门店!$J:$J,"其他品牌专卖店")</f>
        <v>0</v>
      </c>
      <c r="AF219" s="99">
        <f>SUMIFS(通讯通路门店!$BI:$BI,通讯通路门店!$S:$S,$G219)</f>
        <v>0</v>
      </c>
      <c r="AG219" s="99">
        <f>SUMIFS(通讯通路门店!$BH:$BH,通讯通路门店!$S:$S,$G219)</f>
        <v>0</v>
      </c>
      <c r="AH219" s="99">
        <f t="shared" si="16"/>
        <v>0</v>
      </c>
      <c r="AI219" s="99">
        <f>SUMIFS(通讯通路门店!$BB:$BB,通讯通路门店!$S:$S,$G219)</f>
        <v>0</v>
      </c>
      <c r="AJ219" s="99">
        <f>SUMIFS(通讯通路门店!$BE:$BE,通讯通路门店!$S:$S,$G219)</f>
        <v>0</v>
      </c>
      <c r="AK219" s="99">
        <f>SUMIFS(通讯通路门店!$BG:$BG,通讯通路门店!$S:$S,$G219)</f>
        <v>0</v>
      </c>
      <c r="AL219" s="99">
        <f>SUMIFS(通讯通路门店!$BC:$BC,通讯通路门店!$S:$S,$G219)</f>
        <v>0</v>
      </c>
      <c r="AM219" s="99">
        <f>SUMIFS(通讯通路门店!$BD:$BD,通讯通路门店!$S:$S,$G219)</f>
        <v>0</v>
      </c>
      <c r="AN219" s="99">
        <f>SUMIFS(通讯通路门店!$BF:$BF,通讯通路门店!$S:$S,$G219)</f>
        <v>0</v>
      </c>
      <c r="AO219" s="99">
        <f t="shared" si="17"/>
        <v>0</v>
      </c>
      <c r="AP219" s="99">
        <f>SUMIFS(通讯通路门店!$K:$K,通讯通路门店!$S:$S,$G219)</f>
        <v>0</v>
      </c>
      <c r="AQ219" s="83"/>
      <c r="AR219" s="99">
        <f>SUMIFS(通讯通路门店!$T:$T,通讯通路门店!$S:$S,$G219)</f>
        <v>0</v>
      </c>
      <c r="AS219" s="99">
        <f>SUMIFS(通讯通路门店!$U:$U,通讯通路门店!$S:$S,$G219)</f>
        <v>0</v>
      </c>
      <c r="AT219" s="99">
        <f>SUMIFS(通讯通路门店!$V:$V,通讯通路门店!$S:$S,$G219)</f>
        <v>0</v>
      </c>
      <c r="AU219" s="99">
        <f>SUMIFS(通讯通路门店!$W:$W,通讯通路门店!$S:$S,$G219)</f>
        <v>0</v>
      </c>
      <c r="AV219" s="99">
        <f>SUMIFS(通讯通路门店!$Z:$Z,通讯通路门店!$S:$S,$G219)</f>
        <v>0</v>
      </c>
      <c r="AW219" s="99">
        <f>SUMIFS(通讯通路门店!$AB:$AB,通讯通路门店!$S:$S,$G219)</f>
        <v>0</v>
      </c>
      <c r="AX219" s="99">
        <f>SUMIFS(通讯通路门店!$X:$X,通讯通路门店!$S:$S,$G219)</f>
        <v>0</v>
      </c>
      <c r="AY219" s="99">
        <f>SUMIFS(通讯通路门店!$Y:$Y,通讯通路门店!$S:$S,$G219)</f>
        <v>0</v>
      </c>
      <c r="AZ219" s="99">
        <f>SUMIFS(通讯通路门店!$AA:$AA,通讯通路门店!$S:$S,$G219)</f>
        <v>0</v>
      </c>
      <c r="BA219" s="99">
        <f t="shared" si="18"/>
        <v>0</v>
      </c>
      <c r="BB219" s="99">
        <f t="shared" si="19"/>
        <v>0</v>
      </c>
      <c r="BC219" s="99">
        <f>SUMIFS(通讯通路门店!$W:$W,通讯通路门店!$S:$S,$G219,通讯通路门店!$J:$J,"荣耀体验店")+SUMIFS(通讯通路门店!$W:$W,通讯通路门店!$S:$S,$G219,通讯通路门店!$J:$J,"荣耀授权专卖店")</f>
        <v>0</v>
      </c>
      <c r="BD219" s="99">
        <f>SUMIFS(通讯通路门店!$Z:$Z,通讯通路门店!$S:$S,$G219,通讯通路门店!$J:$J,"VIVO体验店")</f>
        <v>0</v>
      </c>
      <c r="BE219" s="99">
        <f>SUMIFS(通讯通路门店!$AB:$AB,通讯通路门店!$S:$S,$G219,通讯通路门店!$J:$J,"OPPO体验店")</f>
        <v>0</v>
      </c>
      <c r="BF219" s="99">
        <f>SUMIFS(通讯通路门店!$X:$X,通讯通路门店!$S:$S,$G219,通讯通路门店!$J:$J,"华为授权体验店")+SUMIFS(通讯通路门店!$AA:$AA,通讯通路门店!$S:$S,$G219,通讯通路门店!$J:$J,"华为堡垒店")</f>
        <v>0</v>
      </c>
      <c r="BG219" s="99">
        <f>SUMIFS(通讯通路门店!$Y:$Y,通讯通路门店!$S:$S,$G219,通讯通路门店!$J:$J,"小米体验店")</f>
        <v>0</v>
      </c>
      <c r="BH219" s="99">
        <f>SUMIFS(通讯通路门店!$AA:$AA,通讯通路门店!$S:$S,$G219,通讯通路门店!$J:$J,"苹果体验店")</f>
        <v>0</v>
      </c>
      <c r="BI219" s="99">
        <f>SUMIFS(通讯通路门店!$K:$K,通讯通路门店!$S:$S,$G219,通讯通路门店!$J:$J,"其他品牌专卖店")</f>
        <v>0</v>
      </c>
      <c r="BJ219" s="99">
        <f>SUMIFS(通讯通路门店!$AC:$AC,通讯通路门店!$S:$S,$G219)</f>
        <v>0</v>
      </c>
      <c r="BK219" s="99">
        <f>SUMIFS(通讯通路门店!$AD:$AD,通讯通路门店!$S:$S,$G219)</f>
        <v>0</v>
      </c>
      <c r="BL219" s="99">
        <f>SUMIFS(通讯通路门店!$AE:$AE,通讯通路门店!$S:$S,$G219)</f>
        <v>0</v>
      </c>
      <c r="BM219" s="99">
        <f>SUMIFS(通讯通路门店!$AF:$AF,通讯通路门店!$S:$S,$G219)</f>
        <v>0</v>
      </c>
      <c r="BN219" s="99">
        <f>SUMIFS(通讯通路门店!$AG:$AG,通讯通路门店!$S:$S,$G219)</f>
        <v>0</v>
      </c>
      <c r="BO219" s="99">
        <f>SUMIFS(通讯通路门店!$AH:$AH,通讯通路门店!$S:$S,$G219)</f>
        <v>0</v>
      </c>
      <c r="BP219" s="99">
        <f>SUMIFS(通讯通路门店!$AI:$AI,通讯通路门店!$S:$S,$G219)</f>
        <v>0</v>
      </c>
      <c r="BQ219" s="83"/>
    </row>
    <row r="220" spans="1:69">
      <c r="A220" s="99" t="str">
        <f>IFERROR(_xlfn.XLOOKUP($G220,通讯通路门店!$S$4:$S$993931,通讯通路门店!$A$4:$A$993931,0,0),"")</f>
        <v/>
      </c>
      <c r="B220" s="99" t="str">
        <f>IFERROR(_xlfn.XLOOKUP($G220,通讯通路门店!$S$4:$S$993931,通讯通路门店!$B$4:$B$993931,0,0),"")</f>
        <v/>
      </c>
      <c r="C220" s="99" t="str">
        <f>IFERROR(_xlfn.XLOOKUP($G220,通讯通路门店!$S$4:$S$993931,通讯通路门店!$C$4:$C$993931,0,0),"")</f>
        <v/>
      </c>
      <c r="D220" s="99" t="str">
        <f>IFERROR(_xlfn.XLOOKUP($G220,通讯通路门店!$S$4:$S$993931,通讯通路门店!$D$4:$D$993931,0,0),"")</f>
        <v/>
      </c>
      <c r="E220" s="83"/>
      <c r="F220" s="83"/>
      <c r="G220" s="101" t="e">
        <v>#N/A</v>
      </c>
      <c r="H220" s="102" t="str">
        <f>IFERROR(_xlfn.XLOOKUP($G220,通讯通路门店!$S$4:$S$993931,通讯通路门店!$R$4:$R$993931,0,0),"")</f>
        <v/>
      </c>
      <c r="I220" s="83"/>
      <c r="J220" s="83"/>
      <c r="K220" s="83"/>
      <c r="L220" s="83"/>
      <c r="M220" s="83"/>
      <c r="N220" s="83"/>
      <c r="O220" s="83"/>
      <c r="P220" s="83"/>
      <c r="Q220" s="83"/>
      <c r="R220" s="83"/>
      <c r="S220" s="83"/>
      <c r="T220" s="83"/>
      <c r="U220" s="99">
        <f>COUNTIF(通讯通路门店!$S:$S,$G220)</f>
        <v>0</v>
      </c>
      <c r="V220" s="99">
        <f>COUNTIFS(通讯通路门店!$S:$S,$G220,通讯通路门店!$J:$J,"综合卖场")</f>
        <v>0</v>
      </c>
      <c r="W220" s="99">
        <f>SUMIFS(通讯通路门店!$AJ:$AJ,通讯通路门店!$S:$S,通讯客户沙盘!$G220)</f>
        <v>0</v>
      </c>
      <c r="X220" s="99">
        <f t="shared" si="15"/>
        <v>0</v>
      </c>
      <c r="Y220" s="99">
        <f>COUNTIFS(通讯通路门店!$S:$S,$G220,通讯通路门店!$J:$J,"荣耀体验店")+COUNTIFS(通讯通路门店!$S:$S,$G220,通讯通路门店!$J:$J,"荣耀授权专卖店")</f>
        <v>0</v>
      </c>
      <c r="Z220" s="99">
        <f>COUNTIFS(通讯通路门店!$S:$S,$G220,通讯通路门店!$J:$J,"VIVO体验店")</f>
        <v>0</v>
      </c>
      <c r="AA220" s="99">
        <f>COUNTIFS(通讯通路门店!$S:$S,$G220,通讯通路门店!$J:$J,"OPPO体验店")</f>
        <v>0</v>
      </c>
      <c r="AB220" s="99">
        <f>COUNTIFS(通讯通路门店!$S:$S,$G220,通讯通路门店!$J:$J,"华为授权体验店")+COUNTIFS(通讯通路门店!$S:$S,$G220,通讯通路门店!$J:$J,"华为堡垒店")</f>
        <v>0</v>
      </c>
      <c r="AC220" s="99">
        <f>COUNTIFS(通讯通路门店!$S:$S,$G220,通讯通路门店!$J:$J,"小米体验店")</f>
        <v>0</v>
      </c>
      <c r="AD220" s="99">
        <f>COUNTIFS(通讯通路门店!$S:$S,$G220,通讯通路门店!$J:$J,"苹果体验店")</f>
        <v>0</v>
      </c>
      <c r="AE220" s="99">
        <f>COUNTIFS(通讯通路门店!$S:$S,$G220,通讯通路门店!$J:$J,"其他品牌专卖店")</f>
        <v>0</v>
      </c>
      <c r="AF220" s="99">
        <f>SUMIFS(通讯通路门店!$BI:$BI,通讯通路门店!$S:$S,$G220)</f>
        <v>0</v>
      </c>
      <c r="AG220" s="99">
        <f>SUMIFS(通讯通路门店!$BH:$BH,通讯通路门店!$S:$S,$G220)</f>
        <v>0</v>
      </c>
      <c r="AH220" s="99">
        <f t="shared" si="16"/>
        <v>0</v>
      </c>
      <c r="AI220" s="99">
        <f>SUMIFS(通讯通路门店!$BB:$BB,通讯通路门店!$S:$S,$G220)</f>
        <v>0</v>
      </c>
      <c r="AJ220" s="99">
        <f>SUMIFS(通讯通路门店!$BE:$BE,通讯通路门店!$S:$S,$G220)</f>
        <v>0</v>
      </c>
      <c r="AK220" s="99">
        <f>SUMIFS(通讯通路门店!$BG:$BG,通讯通路门店!$S:$S,$G220)</f>
        <v>0</v>
      </c>
      <c r="AL220" s="99">
        <f>SUMIFS(通讯通路门店!$BC:$BC,通讯通路门店!$S:$S,$G220)</f>
        <v>0</v>
      </c>
      <c r="AM220" s="99">
        <f>SUMIFS(通讯通路门店!$BD:$BD,通讯通路门店!$S:$S,$G220)</f>
        <v>0</v>
      </c>
      <c r="AN220" s="99">
        <f>SUMIFS(通讯通路门店!$BF:$BF,通讯通路门店!$S:$S,$G220)</f>
        <v>0</v>
      </c>
      <c r="AO220" s="99">
        <f t="shared" si="17"/>
        <v>0</v>
      </c>
      <c r="AP220" s="99">
        <f>SUMIFS(通讯通路门店!$K:$K,通讯通路门店!$S:$S,$G220)</f>
        <v>0</v>
      </c>
      <c r="AQ220" s="83"/>
      <c r="AR220" s="99">
        <f>SUMIFS(通讯通路门店!$T:$T,通讯通路门店!$S:$S,$G220)</f>
        <v>0</v>
      </c>
      <c r="AS220" s="99">
        <f>SUMIFS(通讯通路门店!$U:$U,通讯通路门店!$S:$S,$G220)</f>
        <v>0</v>
      </c>
      <c r="AT220" s="99">
        <f>SUMIFS(通讯通路门店!$V:$V,通讯通路门店!$S:$S,$G220)</f>
        <v>0</v>
      </c>
      <c r="AU220" s="99">
        <f>SUMIFS(通讯通路门店!$W:$W,通讯通路门店!$S:$S,$G220)</f>
        <v>0</v>
      </c>
      <c r="AV220" s="99">
        <f>SUMIFS(通讯通路门店!$Z:$Z,通讯通路门店!$S:$S,$G220)</f>
        <v>0</v>
      </c>
      <c r="AW220" s="99">
        <f>SUMIFS(通讯通路门店!$AB:$AB,通讯通路门店!$S:$S,$G220)</f>
        <v>0</v>
      </c>
      <c r="AX220" s="99">
        <f>SUMIFS(通讯通路门店!$X:$X,通讯通路门店!$S:$S,$G220)</f>
        <v>0</v>
      </c>
      <c r="AY220" s="99">
        <f>SUMIFS(通讯通路门店!$Y:$Y,通讯通路门店!$S:$S,$G220)</f>
        <v>0</v>
      </c>
      <c r="AZ220" s="99">
        <f>SUMIFS(通讯通路门店!$AA:$AA,通讯通路门店!$S:$S,$G220)</f>
        <v>0</v>
      </c>
      <c r="BA220" s="99">
        <f t="shared" si="18"/>
        <v>0</v>
      </c>
      <c r="BB220" s="99">
        <f t="shared" si="19"/>
        <v>0</v>
      </c>
      <c r="BC220" s="99">
        <f>SUMIFS(通讯通路门店!$W:$W,通讯通路门店!$S:$S,$G220,通讯通路门店!$J:$J,"荣耀体验店")+SUMIFS(通讯通路门店!$W:$W,通讯通路门店!$S:$S,$G220,通讯通路门店!$J:$J,"荣耀授权专卖店")</f>
        <v>0</v>
      </c>
      <c r="BD220" s="99">
        <f>SUMIFS(通讯通路门店!$Z:$Z,通讯通路门店!$S:$S,$G220,通讯通路门店!$J:$J,"VIVO体验店")</f>
        <v>0</v>
      </c>
      <c r="BE220" s="99">
        <f>SUMIFS(通讯通路门店!$AB:$AB,通讯通路门店!$S:$S,$G220,通讯通路门店!$J:$J,"OPPO体验店")</f>
        <v>0</v>
      </c>
      <c r="BF220" s="99">
        <f>SUMIFS(通讯通路门店!$X:$X,通讯通路门店!$S:$S,$G220,通讯通路门店!$J:$J,"华为授权体验店")+SUMIFS(通讯通路门店!$AA:$AA,通讯通路门店!$S:$S,$G220,通讯通路门店!$J:$J,"华为堡垒店")</f>
        <v>0</v>
      </c>
      <c r="BG220" s="99">
        <f>SUMIFS(通讯通路门店!$Y:$Y,通讯通路门店!$S:$S,$G220,通讯通路门店!$J:$J,"小米体验店")</f>
        <v>0</v>
      </c>
      <c r="BH220" s="99">
        <f>SUMIFS(通讯通路门店!$AA:$AA,通讯通路门店!$S:$S,$G220,通讯通路门店!$J:$J,"苹果体验店")</f>
        <v>0</v>
      </c>
      <c r="BI220" s="99">
        <f>SUMIFS(通讯通路门店!$K:$K,通讯通路门店!$S:$S,$G220,通讯通路门店!$J:$J,"其他品牌专卖店")</f>
        <v>0</v>
      </c>
      <c r="BJ220" s="99">
        <f>SUMIFS(通讯通路门店!$AC:$AC,通讯通路门店!$S:$S,$G220)</f>
        <v>0</v>
      </c>
      <c r="BK220" s="99">
        <f>SUMIFS(通讯通路门店!$AD:$AD,通讯通路门店!$S:$S,$G220)</f>
        <v>0</v>
      </c>
      <c r="BL220" s="99">
        <f>SUMIFS(通讯通路门店!$AE:$AE,通讯通路门店!$S:$S,$G220)</f>
        <v>0</v>
      </c>
      <c r="BM220" s="99">
        <f>SUMIFS(通讯通路门店!$AF:$AF,通讯通路门店!$S:$S,$G220)</f>
        <v>0</v>
      </c>
      <c r="BN220" s="99">
        <f>SUMIFS(通讯通路门店!$AG:$AG,通讯通路门店!$S:$S,$G220)</f>
        <v>0</v>
      </c>
      <c r="BO220" s="99">
        <f>SUMIFS(通讯通路门店!$AH:$AH,通讯通路门店!$S:$S,$G220)</f>
        <v>0</v>
      </c>
      <c r="BP220" s="99">
        <f>SUMIFS(通讯通路门店!$AI:$AI,通讯通路门店!$S:$S,$G220)</f>
        <v>0</v>
      </c>
      <c r="BQ220" s="83"/>
    </row>
    <row r="221" spans="1:69">
      <c r="A221" s="99" t="str">
        <f>IFERROR(_xlfn.XLOOKUP($G221,通讯通路门店!$S$4:$S$993931,通讯通路门店!$A$4:$A$993931,0,0),"")</f>
        <v/>
      </c>
      <c r="B221" s="99" t="str">
        <f>IFERROR(_xlfn.XLOOKUP($G221,通讯通路门店!$S$4:$S$993931,通讯通路门店!$B$4:$B$993931,0,0),"")</f>
        <v/>
      </c>
      <c r="C221" s="99" t="str">
        <f>IFERROR(_xlfn.XLOOKUP($G221,通讯通路门店!$S$4:$S$993931,通讯通路门店!$C$4:$C$993931,0,0),"")</f>
        <v/>
      </c>
      <c r="D221" s="99" t="str">
        <f>IFERROR(_xlfn.XLOOKUP($G221,通讯通路门店!$S$4:$S$993931,通讯通路门店!$D$4:$D$993931,0,0),"")</f>
        <v/>
      </c>
      <c r="E221" s="83"/>
      <c r="F221" s="83"/>
      <c r="G221" s="101" t="e">
        <v>#N/A</v>
      </c>
      <c r="H221" s="102" t="str">
        <f>IFERROR(_xlfn.XLOOKUP($G221,通讯通路门店!$S$4:$S$993931,通讯通路门店!$R$4:$R$993931,0,0),"")</f>
        <v/>
      </c>
      <c r="I221" s="83"/>
      <c r="J221" s="83"/>
      <c r="K221" s="83"/>
      <c r="L221" s="83"/>
      <c r="M221" s="83"/>
      <c r="N221" s="83"/>
      <c r="O221" s="83"/>
      <c r="P221" s="83"/>
      <c r="Q221" s="83"/>
      <c r="R221" s="83"/>
      <c r="S221" s="83"/>
      <c r="T221" s="83"/>
      <c r="U221" s="99">
        <f>COUNTIF(通讯通路门店!$S:$S,$G221)</f>
        <v>0</v>
      </c>
      <c r="V221" s="99">
        <f>COUNTIFS(通讯通路门店!$S:$S,$G221,通讯通路门店!$J:$J,"综合卖场")</f>
        <v>0</v>
      </c>
      <c r="W221" s="99">
        <f>SUMIFS(通讯通路门店!$AJ:$AJ,通讯通路门店!$S:$S,通讯客户沙盘!$G221)</f>
        <v>0</v>
      </c>
      <c r="X221" s="99">
        <f t="shared" si="15"/>
        <v>0</v>
      </c>
      <c r="Y221" s="99">
        <f>COUNTIFS(通讯通路门店!$S:$S,$G221,通讯通路门店!$J:$J,"荣耀体验店")+COUNTIFS(通讯通路门店!$S:$S,$G221,通讯通路门店!$J:$J,"荣耀授权专卖店")</f>
        <v>0</v>
      </c>
      <c r="Z221" s="99">
        <f>COUNTIFS(通讯通路门店!$S:$S,$G221,通讯通路门店!$J:$J,"VIVO体验店")</f>
        <v>0</v>
      </c>
      <c r="AA221" s="99">
        <f>COUNTIFS(通讯通路门店!$S:$S,$G221,通讯通路门店!$J:$J,"OPPO体验店")</f>
        <v>0</v>
      </c>
      <c r="AB221" s="99">
        <f>COUNTIFS(通讯通路门店!$S:$S,$G221,通讯通路门店!$J:$J,"华为授权体验店")+COUNTIFS(通讯通路门店!$S:$S,$G221,通讯通路门店!$J:$J,"华为堡垒店")</f>
        <v>0</v>
      </c>
      <c r="AC221" s="99">
        <f>COUNTIFS(通讯通路门店!$S:$S,$G221,通讯通路门店!$J:$J,"小米体验店")</f>
        <v>0</v>
      </c>
      <c r="AD221" s="99">
        <f>COUNTIFS(通讯通路门店!$S:$S,$G221,通讯通路门店!$J:$J,"苹果体验店")</f>
        <v>0</v>
      </c>
      <c r="AE221" s="99">
        <f>COUNTIFS(通讯通路门店!$S:$S,$G221,通讯通路门店!$J:$J,"其他品牌专卖店")</f>
        <v>0</v>
      </c>
      <c r="AF221" s="99">
        <f>SUMIFS(通讯通路门店!$BI:$BI,通讯通路门店!$S:$S,$G221)</f>
        <v>0</v>
      </c>
      <c r="AG221" s="99">
        <f>SUMIFS(通讯通路门店!$BH:$BH,通讯通路门店!$S:$S,$G221)</f>
        <v>0</v>
      </c>
      <c r="AH221" s="99">
        <f t="shared" si="16"/>
        <v>0</v>
      </c>
      <c r="AI221" s="99">
        <f>SUMIFS(通讯通路门店!$BB:$BB,通讯通路门店!$S:$S,$G221)</f>
        <v>0</v>
      </c>
      <c r="AJ221" s="99">
        <f>SUMIFS(通讯通路门店!$BE:$BE,通讯通路门店!$S:$S,$G221)</f>
        <v>0</v>
      </c>
      <c r="AK221" s="99">
        <f>SUMIFS(通讯通路门店!$BG:$BG,通讯通路门店!$S:$S,$G221)</f>
        <v>0</v>
      </c>
      <c r="AL221" s="99">
        <f>SUMIFS(通讯通路门店!$BC:$BC,通讯通路门店!$S:$S,$G221)</f>
        <v>0</v>
      </c>
      <c r="AM221" s="99">
        <f>SUMIFS(通讯通路门店!$BD:$BD,通讯通路门店!$S:$S,$G221)</f>
        <v>0</v>
      </c>
      <c r="AN221" s="99">
        <f>SUMIFS(通讯通路门店!$BF:$BF,通讯通路门店!$S:$S,$G221)</f>
        <v>0</v>
      </c>
      <c r="AO221" s="99">
        <f t="shared" si="17"/>
        <v>0</v>
      </c>
      <c r="AP221" s="99">
        <f>SUMIFS(通讯通路门店!$K:$K,通讯通路门店!$S:$S,$G221)</f>
        <v>0</v>
      </c>
      <c r="AQ221" s="83"/>
      <c r="AR221" s="99">
        <f>SUMIFS(通讯通路门店!$T:$T,通讯通路门店!$S:$S,$G221)</f>
        <v>0</v>
      </c>
      <c r="AS221" s="99">
        <f>SUMIFS(通讯通路门店!$U:$U,通讯通路门店!$S:$S,$G221)</f>
        <v>0</v>
      </c>
      <c r="AT221" s="99">
        <f>SUMIFS(通讯通路门店!$V:$V,通讯通路门店!$S:$S,$G221)</f>
        <v>0</v>
      </c>
      <c r="AU221" s="99">
        <f>SUMIFS(通讯通路门店!$W:$W,通讯通路门店!$S:$S,$G221)</f>
        <v>0</v>
      </c>
      <c r="AV221" s="99">
        <f>SUMIFS(通讯通路门店!$Z:$Z,通讯通路门店!$S:$S,$G221)</f>
        <v>0</v>
      </c>
      <c r="AW221" s="99">
        <f>SUMIFS(通讯通路门店!$AB:$AB,通讯通路门店!$S:$S,$G221)</f>
        <v>0</v>
      </c>
      <c r="AX221" s="99">
        <f>SUMIFS(通讯通路门店!$X:$X,通讯通路门店!$S:$S,$G221)</f>
        <v>0</v>
      </c>
      <c r="AY221" s="99">
        <f>SUMIFS(通讯通路门店!$Y:$Y,通讯通路门店!$S:$S,$G221)</f>
        <v>0</v>
      </c>
      <c r="AZ221" s="99">
        <f>SUMIFS(通讯通路门店!$AA:$AA,通讯通路门店!$S:$S,$G221)</f>
        <v>0</v>
      </c>
      <c r="BA221" s="99">
        <f t="shared" si="18"/>
        <v>0</v>
      </c>
      <c r="BB221" s="99">
        <f t="shared" si="19"/>
        <v>0</v>
      </c>
      <c r="BC221" s="99">
        <f>SUMIFS(通讯通路门店!$W:$W,通讯通路门店!$S:$S,$G221,通讯通路门店!$J:$J,"荣耀体验店")+SUMIFS(通讯通路门店!$W:$W,通讯通路门店!$S:$S,$G221,通讯通路门店!$J:$J,"荣耀授权专卖店")</f>
        <v>0</v>
      </c>
      <c r="BD221" s="99">
        <f>SUMIFS(通讯通路门店!$Z:$Z,通讯通路门店!$S:$S,$G221,通讯通路门店!$J:$J,"VIVO体验店")</f>
        <v>0</v>
      </c>
      <c r="BE221" s="99">
        <f>SUMIFS(通讯通路门店!$AB:$AB,通讯通路门店!$S:$S,$G221,通讯通路门店!$J:$J,"OPPO体验店")</f>
        <v>0</v>
      </c>
      <c r="BF221" s="99">
        <f>SUMIFS(通讯通路门店!$X:$X,通讯通路门店!$S:$S,$G221,通讯通路门店!$J:$J,"华为授权体验店")+SUMIFS(通讯通路门店!$AA:$AA,通讯通路门店!$S:$S,$G221,通讯通路门店!$J:$J,"华为堡垒店")</f>
        <v>0</v>
      </c>
      <c r="BG221" s="99">
        <f>SUMIFS(通讯通路门店!$Y:$Y,通讯通路门店!$S:$S,$G221,通讯通路门店!$J:$J,"小米体验店")</f>
        <v>0</v>
      </c>
      <c r="BH221" s="99">
        <f>SUMIFS(通讯通路门店!$AA:$AA,通讯通路门店!$S:$S,$G221,通讯通路门店!$J:$J,"苹果体验店")</f>
        <v>0</v>
      </c>
      <c r="BI221" s="99">
        <f>SUMIFS(通讯通路门店!$K:$K,通讯通路门店!$S:$S,$G221,通讯通路门店!$J:$J,"其他品牌专卖店")</f>
        <v>0</v>
      </c>
      <c r="BJ221" s="99">
        <f>SUMIFS(通讯通路门店!$AC:$AC,通讯通路门店!$S:$S,$G221)</f>
        <v>0</v>
      </c>
      <c r="BK221" s="99">
        <f>SUMIFS(通讯通路门店!$AD:$AD,通讯通路门店!$S:$S,$G221)</f>
        <v>0</v>
      </c>
      <c r="BL221" s="99">
        <f>SUMIFS(通讯通路门店!$AE:$AE,通讯通路门店!$S:$S,$G221)</f>
        <v>0</v>
      </c>
      <c r="BM221" s="99">
        <f>SUMIFS(通讯通路门店!$AF:$AF,通讯通路门店!$S:$S,$G221)</f>
        <v>0</v>
      </c>
      <c r="BN221" s="99">
        <f>SUMIFS(通讯通路门店!$AG:$AG,通讯通路门店!$S:$S,$G221)</f>
        <v>0</v>
      </c>
      <c r="BO221" s="99">
        <f>SUMIFS(通讯通路门店!$AH:$AH,通讯通路门店!$S:$S,$G221)</f>
        <v>0</v>
      </c>
      <c r="BP221" s="99">
        <f>SUMIFS(通讯通路门店!$AI:$AI,通讯通路门店!$S:$S,$G221)</f>
        <v>0</v>
      </c>
      <c r="BQ221" s="83"/>
    </row>
    <row r="222" spans="1:69">
      <c r="A222" s="99" t="str">
        <f>IFERROR(_xlfn.XLOOKUP($G222,通讯通路门店!$S$4:$S$993931,通讯通路门店!$A$4:$A$993931,0,0),"")</f>
        <v/>
      </c>
      <c r="B222" s="99" t="str">
        <f>IFERROR(_xlfn.XLOOKUP($G222,通讯通路门店!$S$4:$S$993931,通讯通路门店!$B$4:$B$993931,0,0),"")</f>
        <v/>
      </c>
      <c r="C222" s="99" t="str">
        <f>IFERROR(_xlfn.XLOOKUP($G222,通讯通路门店!$S$4:$S$993931,通讯通路门店!$C$4:$C$993931,0,0),"")</f>
        <v/>
      </c>
      <c r="D222" s="99" t="str">
        <f>IFERROR(_xlfn.XLOOKUP($G222,通讯通路门店!$S$4:$S$993931,通讯通路门店!$D$4:$D$993931,0,0),"")</f>
        <v/>
      </c>
      <c r="E222" s="83"/>
      <c r="F222" s="83"/>
      <c r="G222" s="101" t="e">
        <v>#N/A</v>
      </c>
      <c r="H222" s="102" t="str">
        <f>IFERROR(_xlfn.XLOOKUP($G222,通讯通路门店!$S$4:$S$993931,通讯通路门店!$R$4:$R$993931,0,0),"")</f>
        <v/>
      </c>
      <c r="I222" s="83"/>
      <c r="J222" s="83"/>
      <c r="K222" s="83"/>
      <c r="L222" s="83"/>
      <c r="M222" s="83"/>
      <c r="N222" s="83"/>
      <c r="O222" s="83"/>
      <c r="P222" s="83"/>
      <c r="Q222" s="83"/>
      <c r="R222" s="83"/>
      <c r="S222" s="83"/>
      <c r="T222" s="83"/>
      <c r="U222" s="99">
        <f>COUNTIF(通讯通路门店!$S:$S,$G222)</f>
        <v>0</v>
      </c>
      <c r="V222" s="99">
        <f>COUNTIFS(通讯通路门店!$S:$S,$G222,通讯通路门店!$J:$J,"综合卖场")</f>
        <v>0</v>
      </c>
      <c r="W222" s="99">
        <f>SUMIFS(通讯通路门店!$AJ:$AJ,通讯通路门店!$S:$S,通讯客户沙盘!$G222)</f>
        <v>0</v>
      </c>
      <c r="X222" s="99">
        <f t="shared" si="15"/>
        <v>0</v>
      </c>
      <c r="Y222" s="99">
        <f>COUNTIFS(通讯通路门店!$S:$S,$G222,通讯通路门店!$J:$J,"荣耀体验店")+COUNTIFS(通讯通路门店!$S:$S,$G222,通讯通路门店!$J:$J,"荣耀授权专卖店")</f>
        <v>0</v>
      </c>
      <c r="Z222" s="99">
        <f>COUNTIFS(通讯通路门店!$S:$S,$G222,通讯通路门店!$J:$J,"VIVO体验店")</f>
        <v>0</v>
      </c>
      <c r="AA222" s="99">
        <f>COUNTIFS(通讯通路门店!$S:$S,$G222,通讯通路门店!$J:$J,"OPPO体验店")</f>
        <v>0</v>
      </c>
      <c r="AB222" s="99">
        <f>COUNTIFS(通讯通路门店!$S:$S,$G222,通讯通路门店!$J:$J,"华为授权体验店")+COUNTIFS(通讯通路门店!$S:$S,$G222,通讯通路门店!$J:$J,"华为堡垒店")</f>
        <v>0</v>
      </c>
      <c r="AC222" s="99">
        <f>COUNTIFS(通讯通路门店!$S:$S,$G222,通讯通路门店!$J:$J,"小米体验店")</f>
        <v>0</v>
      </c>
      <c r="AD222" s="99">
        <f>COUNTIFS(通讯通路门店!$S:$S,$G222,通讯通路门店!$J:$J,"苹果体验店")</f>
        <v>0</v>
      </c>
      <c r="AE222" s="99">
        <f>COUNTIFS(通讯通路门店!$S:$S,$G222,通讯通路门店!$J:$J,"其他品牌专卖店")</f>
        <v>0</v>
      </c>
      <c r="AF222" s="99">
        <f>SUMIFS(通讯通路门店!$BI:$BI,通讯通路门店!$S:$S,$G222)</f>
        <v>0</v>
      </c>
      <c r="AG222" s="99">
        <f>SUMIFS(通讯通路门店!$BH:$BH,通讯通路门店!$S:$S,$G222)</f>
        <v>0</v>
      </c>
      <c r="AH222" s="99">
        <f t="shared" si="16"/>
        <v>0</v>
      </c>
      <c r="AI222" s="99">
        <f>SUMIFS(通讯通路门店!$BB:$BB,通讯通路门店!$S:$S,$G222)</f>
        <v>0</v>
      </c>
      <c r="AJ222" s="99">
        <f>SUMIFS(通讯通路门店!$BE:$BE,通讯通路门店!$S:$S,$G222)</f>
        <v>0</v>
      </c>
      <c r="AK222" s="99">
        <f>SUMIFS(通讯通路门店!$BG:$BG,通讯通路门店!$S:$S,$G222)</f>
        <v>0</v>
      </c>
      <c r="AL222" s="99">
        <f>SUMIFS(通讯通路门店!$BC:$BC,通讯通路门店!$S:$S,$G222)</f>
        <v>0</v>
      </c>
      <c r="AM222" s="99">
        <f>SUMIFS(通讯通路门店!$BD:$BD,通讯通路门店!$S:$S,$G222)</f>
        <v>0</v>
      </c>
      <c r="AN222" s="99">
        <f>SUMIFS(通讯通路门店!$BF:$BF,通讯通路门店!$S:$S,$G222)</f>
        <v>0</v>
      </c>
      <c r="AO222" s="99">
        <f t="shared" si="17"/>
        <v>0</v>
      </c>
      <c r="AP222" s="99">
        <f>SUMIFS(通讯通路门店!$K:$K,通讯通路门店!$S:$S,$G222)</f>
        <v>0</v>
      </c>
      <c r="AQ222" s="83"/>
      <c r="AR222" s="99">
        <f>SUMIFS(通讯通路门店!$T:$T,通讯通路门店!$S:$S,$G222)</f>
        <v>0</v>
      </c>
      <c r="AS222" s="99">
        <f>SUMIFS(通讯通路门店!$U:$U,通讯通路门店!$S:$S,$G222)</f>
        <v>0</v>
      </c>
      <c r="AT222" s="99">
        <f>SUMIFS(通讯通路门店!$V:$V,通讯通路门店!$S:$S,$G222)</f>
        <v>0</v>
      </c>
      <c r="AU222" s="99">
        <f>SUMIFS(通讯通路门店!$W:$W,通讯通路门店!$S:$S,$G222)</f>
        <v>0</v>
      </c>
      <c r="AV222" s="99">
        <f>SUMIFS(通讯通路门店!$Z:$Z,通讯通路门店!$S:$S,$G222)</f>
        <v>0</v>
      </c>
      <c r="AW222" s="99">
        <f>SUMIFS(通讯通路门店!$AB:$AB,通讯通路门店!$S:$S,$G222)</f>
        <v>0</v>
      </c>
      <c r="AX222" s="99">
        <f>SUMIFS(通讯通路门店!$X:$X,通讯通路门店!$S:$S,$G222)</f>
        <v>0</v>
      </c>
      <c r="AY222" s="99">
        <f>SUMIFS(通讯通路门店!$Y:$Y,通讯通路门店!$S:$S,$G222)</f>
        <v>0</v>
      </c>
      <c r="AZ222" s="99">
        <f>SUMIFS(通讯通路门店!$AA:$AA,通讯通路门店!$S:$S,$G222)</f>
        <v>0</v>
      </c>
      <c r="BA222" s="99">
        <f t="shared" si="18"/>
        <v>0</v>
      </c>
      <c r="BB222" s="99">
        <f t="shared" si="19"/>
        <v>0</v>
      </c>
      <c r="BC222" s="99">
        <f>SUMIFS(通讯通路门店!$W:$W,通讯通路门店!$S:$S,$G222,通讯通路门店!$J:$J,"荣耀体验店")+SUMIFS(通讯通路门店!$W:$W,通讯通路门店!$S:$S,$G222,通讯通路门店!$J:$J,"荣耀授权专卖店")</f>
        <v>0</v>
      </c>
      <c r="BD222" s="99">
        <f>SUMIFS(通讯通路门店!$Z:$Z,通讯通路门店!$S:$S,$G222,通讯通路门店!$J:$J,"VIVO体验店")</f>
        <v>0</v>
      </c>
      <c r="BE222" s="99">
        <f>SUMIFS(通讯通路门店!$AB:$AB,通讯通路门店!$S:$S,$G222,通讯通路门店!$J:$J,"OPPO体验店")</f>
        <v>0</v>
      </c>
      <c r="BF222" s="99">
        <f>SUMIFS(通讯通路门店!$X:$X,通讯通路门店!$S:$S,$G222,通讯通路门店!$J:$J,"华为授权体验店")+SUMIFS(通讯通路门店!$AA:$AA,通讯通路门店!$S:$S,$G222,通讯通路门店!$J:$J,"华为堡垒店")</f>
        <v>0</v>
      </c>
      <c r="BG222" s="99">
        <f>SUMIFS(通讯通路门店!$Y:$Y,通讯通路门店!$S:$S,$G222,通讯通路门店!$J:$J,"小米体验店")</f>
        <v>0</v>
      </c>
      <c r="BH222" s="99">
        <f>SUMIFS(通讯通路门店!$AA:$AA,通讯通路门店!$S:$S,$G222,通讯通路门店!$J:$J,"苹果体验店")</f>
        <v>0</v>
      </c>
      <c r="BI222" s="99">
        <f>SUMIFS(通讯通路门店!$K:$K,通讯通路门店!$S:$S,$G222,通讯通路门店!$J:$J,"其他品牌专卖店")</f>
        <v>0</v>
      </c>
      <c r="BJ222" s="99">
        <f>SUMIFS(通讯通路门店!$AC:$AC,通讯通路门店!$S:$S,$G222)</f>
        <v>0</v>
      </c>
      <c r="BK222" s="99">
        <f>SUMIFS(通讯通路门店!$AD:$AD,通讯通路门店!$S:$S,$G222)</f>
        <v>0</v>
      </c>
      <c r="BL222" s="99">
        <f>SUMIFS(通讯通路门店!$AE:$AE,通讯通路门店!$S:$S,$G222)</f>
        <v>0</v>
      </c>
      <c r="BM222" s="99">
        <f>SUMIFS(通讯通路门店!$AF:$AF,通讯通路门店!$S:$S,$G222)</f>
        <v>0</v>
      </c>
      <c r="BN222" s="99">
        <f>SUMIFS(通讯通路门店!$AG:$AG,通讯通路门店!$S:$S,$G222)</f>
        <v>0</v>
      </c>
      <c r="BO222" s="99">
        <f>SUMIFS(通讯通路门店!$AH:$AH,通讯通路门店!$S:$S,$G222)</f>
        <v>0</v>
      </c>
      <c r="BP222" s="99">
        <f>SUMIFS(通讯通路门店!$AI:$AI,通讯通路门店!$S:$S,$G222)</f>
        <v>0</v>
      </c>
      <c r="BQ222" s="83"/>
    </row>
    <row r="223" spans="1:69">
      <c r="A223" s="99" t="str">
        <f>IFERROR(_xlfn.XLOOKUP($G223,通讯通路门店!$S$4:$S$993931,通讯通路门店!$A$4:$A$993931,0,0),"")</f>
        <v/>
      </c>
      <c r="B223" s="99" t="str">
        <f>IFERROR(_xlfn.XLOOKUP($G223,通讯通路门店!$S$4:$S$993931,通讯通路门店!$B$4:$B$993931,0,0),"")</f>
        <v/>
      </c>
      <c r="C223" s="99" t="str">
        <f>IFERROR(_xlfn.XLOOKUP($G223,通讯通路门店!$S$4:$S$993931,通讯通路门店!$C$4:$C$993931,0,0),"")</f>
        <v/>
      </c>
      <c r="D223" s="99" t="str">
        <f>IFERROR(_xlfn.XLOOKUP($G223,通讯通路门店!$S$4:$S$993931,通讯通路门店!$D$4:$D$993931,0,0),"")</f>
        <v/>
      </c>
      <c r="E223" s="83"/>
      <c r="F223" s="83"/>
      <c r="G223" s="101" t="e">
        <v>#N/A</v>
      </c>
      <c r="H223" s="102" t="str">
        <f>IFERROR(_xlfn.XLOOKUP($G223,通讯通路门店!$S$4:$S$993931,通讯通路门店!$R$4:$R$993931,0,0),"")</f>
        <v/>
      </c>
      <c r="I223" s="83"/>
      <c r="J223" s="83"/>
      <c r="K223" s="83"/>
      <c r="L223" s="83"/>
      <c r="M223" s="83"/>
      <c r="N223" s="83"/>
      <c r="O223" s="83"/>
      <c r="P223" s="83"/>
      <c r="Q223" s="83"/>
      <c r="R223" s="83"/>
      <c r="S223" s="83"/>
      <c r="T223" s="83"/>
      <c r="U223" s="99">
        <f>COUNTIF(通讯通路门店!$S:$S,$G223)</f>
        <v>0</v>
      </c>
      <c r="V223" s="99">
        <f>COUNTIFS(通讯通路门店!$S:$S,$G223,通讯通路门店!$J:$J,"综合卖场")</f>
        <v>0</v>
      </c>
      <c r="W223" s="99">
        <f>SUMIFS(通讯通路门店!$AJ:$AJ,通讯通路门店!$S:$S,通讯客户沙盘!$G223)</f>
        <v>0</v>
      </c>
      <c r="X223" s="99">
        <f t="shared" si="15"/>
        <v>0</v>
      </c>
      <c r="Y223" s="99">
        <f>COUNTIFS(通讯通路门店!$S:$S,$G223,通讯通路门店!$J:$J,"荣耀体验店")+COUNTIFS(通讯通路门店!$S:$S,$G223,通讯通路门店!$J:$J,"荣耀授权专卖店")</f>
        <v>0</v>
      </c>
      <c r="Z223" s="99">
        <f>COUNTIFS(通讯通路门店!$S:$S,$G223,通讯通路门店!$J:$J,"VIVO体验店")</f>
        <v>0</v>
      </c>
      <c r="AA223" s="99">
        <f>COUNTIFS(通讯通路门店!$S:$S,$G223,通讯通路门店!$J:$J,"OPPO体验店")</f>
        <v>0</v>
      </c>
      <c r="AB223" s="99">
        <f>COUNTIFS(通讯通路门店!$S:$S,$G223,通讯通路门店!$J:$J,"华为授权体验店")+COUNTIFS(通讯通路门店!$S:$S,$G223,通讯通路门店!$J:$J,"华为堡垒店")</f>
        <v>0</v>
      </c>
      <c r="AC223" s="99">
        <f>COUNTIFS(通讯通路门店!$S:$S,$G223,通讯通路门店!$J:$J,"小米体验店")</f>
        <v>0</v>
      </c>
      <c r="AD223" s="99">
        <f>COUNTIFS(通讯通路门店!$S:$S,$G223,通讯通路门店!$J:$J,"苹果体验店")</f>
        <v>0</v>
      </c>
      <c r="AE223" s="99">
        <f>COUNTIFS(通讯通路门店!$S:$S,$G223,通讯通路门店!$J:$J,"其他品牌专卖店")</f>
        <v>0</v>
      </c>
      <c r="AF223" s="99">
        <f>SUMIFS(通讯通路门店!$BI:$BI,通讯通路门店!$S:$S,$G223)</f>
        <v>0</v>
      </c>
      <c r="AG223" s="99">
        <f>SUMIFS(通讯通路门店!$BH:$BH,通讯通路门店!$S:$S,$G223)</f>
        <v>0</v>
      </c>
      <c r="AH223" s="99">
        <f t="shared" si="16"/>
        <v>0</v>
      </c>
      <c r="AI223" s="99">
        <f>SUMIFS(通讯通路门店!$BB:$BB,通讯通路门店!$S:$S,$G223)</f>
        <v>0</v>
      </c>
      <c r="AJ223" s="99">
        <f>SUMIFS(通讯通路门店!$BE:$BE,通讯通路门店!$S:$S,$G223)</f>
        <v>0</v>
      </c>
      <c r="AK223" s="99">
        <f>SUMIFS(通讯通路门店!$BG:$BG,通讯通路门店!$S:$S,$G223)</f>
        <v>0</v>
      </c>
      <c r="AL223" s="99">
        <f>SUMIFS(通讯通路门店!$BC:$BC,通讯通路门店!$S:$S,$G223)</f>
        <v>0</v>
      </c>
      <c r="AM223" s="99">
        <f>SUMIFS(通讯通路门店!$BD:$BD,通讯通路门店!$S:$S,$G223)</f>
        <v>0</v>
      </c>
      <c r="AN223" s="99">
        <f>SUMIFS(通讯通路门店!$BF:$BF,通讯通路门店!$S:$S,$G223)</f>
        <v>0</v>
      </c>
      <c r="AO223" s="99">
        <f t="shared" si="17"/>
        <v>0</v>
      </c>
      <c r="AP223" s="99">
        <f>SUMIFS(通讯通路门店!$K:$K,通讯通路门店!$S:$S,$G223)</f>
        <v>0</v>
      </c>
      <c r="AQ223" s="83"/>
      <c r="AR223" s="99">
        <f>SUMIFS(通讯通路门店!$T:$T,通讯通路门店!$S:$S,$G223)</f>
        <v>0</v>
      </c>
      <c r="AS223" s="99">
        <f>SUMIFS(通讯通路门店!$U:$U,通讯通路门店!$S:$S,$G223)</f>
        <v>0</v>
      </c>
      <c r="AT223" s="99">
        <f>SUMIFS(通讯通路门店!$V:$V,通讯通路门店!$S:$S,$G223)</f>
        <v>0</v>
      </c>
      <c r="AU223" s="99">
        <f>SUMIFS(通讯通路门店!$W:$W,通讯通路门店!$S:$S,$G223)</f>
        <v>0</v>
      </c>
      <c r="AV223" s="99">
        <f>SUMIFS(通讯通路门店!$Z:$Z,通讯通路门店!$S:$S,$G223)</f>
        <v>0</v>
      </c>
      <c r="AW223" s="99">
        <f>SUMIFS(通讯通路门店!$AB:$AB,通讯通路门店!$S:$S,$G223)</f>
        <v>0</v>
      </c>
      <c r="AX223" s="99">
        <f>SUMIFS(通讯通路门店!$X:$X,通讯通路门店!$S:$S,$G223)</f>
        <v>0</v>
      </c>
      <c r="AY223" s="99">
        <f>SUMIFS(通讯通路门店!$Y:$Y,通讯通路门店!$S:$S,$G223)</f>
        <v>0</v>
      </c>
      <c r="AZ223" s="99">
        <f>SUMIFS(通讯通路门店!$AA:$AA,通讯通路门店!$S:$S,$G223)</f>
        <v>0</v>
      </c>
      <c r="BA223" s="99">
        <f t="shared" si="18"/>
        <v>0</v>
      </c>
      <c r="BB223" s="99">
        <f t="shared" si="19"/>
        <v>0</v>
      </c>
      <c r="BC223" s="99">
        <f>SUMIFS(通讯通路门店!$W:$W,通讯通路门店!$S:$S,$G223,通讯通路门店!$J:$J,"荣耀体验店")+SUMIFS(通讯通路门店!$W:$W,通讯通路门店!$S:$S,$G223,通讯通路门店!$J:$J,"荣耀授权专卖店")</f>
        <v>0</v>
      </c>
      <c r="BD223" s="99">
        <f>SUMIFS(通讯通路门店!$Z:$Z,通讯通路门店!$S:$S,$G223,通讯通路门店!$J:$J,"VIVO体验店")</f>
        <v>0</v>
      </c>
      <c r="BE223" s="99">
        <f>SUMIFS(通讯通路门店!$AB:$AB,通讯通路门店!$S:$S,$G223,通讯通路门店!$J:$J,"OPPO体验店")</f>
        <v>0</v>
      </c>
      <c r="BF223" s="99">
        <f>SUMIFS(通讯通路门店!$X:$X,通讯通路门店!$S:$S,$G223,通讯通路门店!$J:$J,"华为授权体验店")+SUMIFS(通讯通路门店!$AA:$AA,通讯通路门店!$S:$S,$G223,通讯通路门店!$J:$J,"华为堡垒店")</f>
        <v>0</v>
      </c>
      <c r="BG223" s="99">
        <f>SUMIFS(通讯通路门店!$Y:$Y,通讯通路门店!$S:$S,$G223,通讯通路门店!$J:$J,"小米体验店")</f>
        <v>0</v>
      </c>
      <c r="BH223" s="99">
        <f>SUMIFS(通讯通路门店!$AA:$AA,通讯通路门店!$S:$S,$G223,通讯通路门店!$J:$J,"苹果体验店")</f>
        <v>0</v>
      </c>
      <c r="BI223" s="99">
        <f>SUMIFS(通讯通路门店!$K:$K,通讯通路门店!$S:$S,$G223,通讯通路门店!$J:$J,"其他品牌专卖店")</f>
        <v>0</v>
      </c>
      <c r="BJ223" s="99">
        <f>SUMIFS(通讯通路门店!$AC:$AC,通讯通路门店!$S:$S,$G223)</f>
        <v>0</v>
      </c>
      <c r="BK223" s="99">
        <f>SUMIFS(通讯通路门店!$AD:$AD,通讯通路门店!$S:$S,$G223)</f>
        <v>0</v>
      </c>
      <c r="BL223" s="99">
        <f>SUMIFS(通讯通路门店!$AE:$AE,通讯通路门店!$S:$S,$G223)</f>
        <v>0</v>
      </c>
      <c r="BM223" s="99">
        <f>SUMIFS(通讯通路门店!$AF:$AF,通讯通路门店!$S:$S,$G223)</f>
        <v>0</v>
      </c>
      <c r="BN223" s="99">
        <f>SUMIFS(通讯通路门店!$AG:$AG,通讯通路门店!$S:$S,$G223)</f>
        <v>0</v>
      </c>
      <c r="BO223" s="99">
        <f>SUMIFS(通讯通路门店!$AH:$AH,通讯通路门店!$S:$S,$G223)</f>
        <v>0</v>
      </c>
      <c r="BP223" s="99">
        <f>SUMIFS(通讯通路门店!$AI:$AI,通讯通路门店!$S:$S,$G223)</f>
        <v>0</v>
      </c>
      <c r="BQ223" s="83"/>
    </row>
    <row r="224" spans="1:69">
      <c r="A224" s="99" t="str">
        <f>IFERROR(_xlfn.XLOOKUP($G224,通讯通路门店!$S$4:$S$993931,通讯通路门店!$A$4:$A$993931,0,0),"")</f>
        <v/>
      </c>
      <c r="B224" s="99" t="str">
        <f>IFERROR(_xlfn.XLOOKUP($G224,通讯通路门店!$S$4:$S$993931,通讯通路门店!$B$4:$B$993931,0,0),"")</f>
        <v/>
      </c>
      <c r="C224" s="99" t="str">
        <f>IFERROR(_xlfn.XLOOKUP($G224,通讯通路门店!$S$4:$S$993931,通讯通路门店!$C$4:$C$993931,0,0),"")</f>
        <v/>
      </c>
      <c r="D224" s="99" t="str">
        <f>IFERROR(_xlfn.XLOOKUP($G224,通讯通路门店!$S$4:$S$993931,通讯通路门店!$D$4:$D$993931,0,0),"")</f>
        <v/>
      </c>
      <c r="E224" s="83"/>
      <c r="F224" s="83"/>
      <c r="G224" s="101" t="e">
        <v>#N/A</v>
      </c>
      <c r="H224" s="102" t="str">
        <f>IFERROR(_xlfn.XLOOKUP($G224,通讯通路门店!$S$4:$S$993931,通讯通路门店!$R$4:$R$993931,0,0),"")</f>
        <v/>
      </c>
      <c r="I224" s="83"/>
      <c r="J224" s="83"/>
      <c r="K224" s="83"/>
      <c r="L224" s="83"/>
      <c r="M224" s="83"/>
      <c r="N224" s="83"/>
      <c r="O224" s="83"/>
      <c r="P224" s="83"/>
      <c r="Q224" s="83"/>
      <c r="R224" s="83"/>
      <c r="S224" s="83"/>
      <c r="T224" s="83"/>
      <c r="U224" s="99">
        <f>COUNTIF(通讯通路门店!$S:$S,$G224)</f>
        <v>0</v>
      </c>
      <c r="V224" s="99">
        <f>COUNTIFS(通讯通路门店!$S:$S,$G224,通讯通路门店!$J:$J,"综合卖场")</f>
        <v>0</v>
      </c>
      <c r="W224" s="99">
        <f>SUMIFS(通讯通路门店!$AJ:$AJ,通讯通路门店!$S:$S,通讯客户沙盘!$G224)</f>
        <v>0</v>
      </c>
      <c r="X224" s="99">
        <f t="shared" si="15"/>
        <v>0</v>
      </c>
      <c r="Y224" s="99">
        <f>COUNTIFS(通讯通路门店!$S:$S,$G224,通讯通路门店!$J:$J,"荣耀体验店")+COUNTIFS(通讯通路门店!$S:$S,$G224,通讯通路门店!$J:$J,"荣耀授权专卖店")</f>
        <v>0</v>
      </c>
      <c r="Z224" s="99">
        <f>COUNTIFS(通讯通路门店!$S:$S,$G224,通讯通路门店!$J:$J,"VIVO体验店")</f>
        <v>0</v>
      </c>
      <c r="AA224" s="99">
        <f>COUNTIFS(通讯通路门店!$S:$S,$G224,通讯通路门店!$J:$J,"OPPO体验店")</f>
        <v>0</v>
      </c>
      <c r="AB224" s="99">
        <f>COUNTIFS(通讯通路门店!$S:$S,$G224,通讯通路门店!$J:$J,"华为授权体验店")+COUNTIFS(通讯通路门店!$S:$S,$G224,通讯通路门店!$J:$J,"华为堡垒店")</f>
        <v>0</v>
      </c>
      <c r="AC224" s="99">
        <f>COUNTIFS(通讯通路门店!$S:$S,$G224,通讯通路门店!$J:$J,"小米体验店")</f>
        <v>0</v>
      </c>
      <c r="AD224" s="99">
        <f>COUNTIFS(通讯通路门店!$S:$S,$G224,通讯通路门店!$J:$J,"苹果体验店")</f>
        <v>0</v>
      </c>
      <c r="AE224" s="99">
        <f>COUNTIFS(通讯通路门店!$S:$S,$G224,通讯通路门店!$J:$J,"其他品牌专卖店")</f>
        <v>0</v>
      </c>
      <c r="AF224" s="99">
        <f>SUMIFS(通讯通路门店!$BI:$BI,通讯通路门店!$S:$S,$G224)</f>
        <v>0</v>
      </c>
      <c r="AG224" s="99">
        <f>SUMIFS(通讯通路门店!$BH:$BH,通讯通路门店!$S:$S,$G224)</f>
        <v>0</v>
      </c>
      <c r="AH224" s="99">
        <f t="shared" si="16"/>
        <v>0</v>
      </c>
      <c r="AI224" s="99">
        <f>SUMIFS(通讯通路门店!$BB:$BB,通讯通路门店!$S:$S,$G224)</f>
        <v>0</v>
      </c>
      <c r="AJ224" s="99">
        <f>SUMIFS(通讯通路门店!$BE:$BE,通讯通路门店!$S:$S,$G224)</f>
        <v>0</v>
      </c>
      <c r="AK224" s="99">
        <f>SUMIFS(通讯通路门店!$BG:$BG,通讯通路门店!$S:$S,$G224)</f>
        <v>0</v>
      </c>
      <c r="AL224" s="99">
        <f>SUMIFS(通讯通路门店!$BC:$BC,通讯通路门店!$S:$S,$G224)</f>
        <v>0</v>
      </c>
      <c r="AM224" s="99">
        <f>SUMIFS(通讯通路门店!$BD:$BD,通讯通路门店!$S:$S,$G224)</f>
        <v>0</v>
      </c>
      <c r="AN224" s="99">
        <f>SUMIFS(通讯通路门店!$BF:$BF,通讯通路门店!$S:$S,$G224)</f>
        <v>0</v>
      </c>
      <c r="AO224" s="99">
        <f t="shared" si="17"/>
        <v>0</v>
      </c>
      <c r="AP224" s="99">
        <f>SUMIFS(通讯通路门店!$K:$K,通讯通路门店!$S:$S,$G224)</f>
        <v>0</v>
      </c>
      <c r="AQ224" s="83"/>
      <c r="AR224" s="99">
        <f>SUMIFS(通讯通路门店!$T:$T,通讯通路门店!$S:$S,$G224)</f>
        <v>0</v>
      </c>
      <c r="AS224" s="99">
        <f>SUMIFS(通讯通路门店!$U:$U,通讯通路门店!$S:$S,$G224)</f>
        <v>0</v>
      </c>
      <c r="AT224" s="99">
        <f>SUMIFS(通讯通路门店!$V:$V,通讯通路门店!$S:$S,$G224)</f>
        <v>0</v>
      </c>
      <c r="AU224" s="99">
        <f>SUMIFS(通讯通路门店!$W:$W,通讯通路门店!$S:$S,$G224)</f>
        <v>0</v>
      </c>
      <c r="AV224" s="99">
        <f>SUMIFS(通讯通路门店!$Z:$Z,通讯通路门店!$S:$S,$G224)</f>
        <v>0</v>
      </c>
      <c r="AW224" s="99">
        <f>SUMIFS(通讯通路门店!$AB:$AB,通讯通路门店!$S:$S,$G224)</f>
        <v>0</v>
      </c>
      <c r="AX224" s="99">
        <f>SUMIFS(通讯通路门店!$X:$X,通讯通路门店!$S:$S,$G224)</f>
        <v>0</v>
      </c>
      <c r="AY224" s="99">
        <f>SUMIFS(通讯通路门店!$Y:$Y,通讯通路门店!$S:$S,$G224)</f>
        <v>0</v>
      </c>
      <c r="AZ224" s="99">
        <f>SUMIFS(通讯通路门店!$AA:$AA,通讯通路门店!$S:$S,$G224)</f>
        <v>0</v>
      </c>
      <c r="BA224" s="99">
        <f t="shared" si="18"/>
        <v>0</v>
      </c>
      <c r="BB224" s="99">
        <f t="shared" si="19"/>
        <v>0</v>
      </c>
      <c r="BC224" s="99">
        <f>SUMIFS(通讯通路门店!$W:$W,通讯通路门店!$S:$S,$G224,通讯通路门店!$J:$J,"荣耀体验店")+SUMIFS(通讯通路门店!$W:$W,通讯通路门店!$S:$S,$G224,通讯通路门店!$J:$J,"荣耀授权专卖店")</f>
        <v>0</v>
      </c>
      <c r="BD224" s="99">
        <f>SUMIFS(通讯通路门店!$Z:$Z,通讯通路门店!$S:$S,$G224,通讯通路门店!$J:$J,"VIVO体验店")</f>
        <v>0</v>
      </c>
      <c r="BE224" s="99">
        <f>SUMIFS(通讯通路门店!$AB:$AB,通讯通路门店!$S:$S,$G224,通讯通路门店!$J:$J,"OPPO体验店")</f>
        <v>0</v>
      </c>
      <c r="BF224" s="99">
        <f>SUMIFS(通讯通路门店!$X:$X,通讯通路门店!$S:$S,$G224,通讯通路门店!$J:$J,"华为授权体验店")+SUMIFS(通讯通路门店!$AA:$AA,通讯通路门店!$S:$S,$G224,通讯通路门店!$J:$J,"华为堡垒店")</f>
        <v>0</v>
      </c>
      <c r="BG224" s="99">
        <f>SUMIFS(通讯通路门店!$Y:$Y,通讯通路门店!$S:$S,$G224,通讯通路门店!$J:$J,"小米体验店")</f>
        <v>0</v>
      </c>
      <c r="BH224" s="99">
        <f>SUMIFS(通讯通路门店!$AA:$AA,通讯通路门店!$S:$S,$G224,通讯通路门店!$J:$J,"苹果体验店")</f>
        <v>0</v>
      </c>
      <c r="BI224" s="99">
        <f>SUMIFS(通讯通路门店!$K:$K,通讯通路门店!$S:$S,$G224,通讯通路门店!$J:$J,"其他品牌专卖店")</f>
        <v>0</v>
      </c>
      <c r="BJ224" s="99">
        <f>SUMIFS(通讯通路门店!$AC:$AC,通讯通路门店!$S:$S,$G224)</f>
        <v>0</v>
      </c>
      <c r="BK224" s="99">
        <f>SUMIFS(通讯通路门店!$AD:$AD,通讯通路门店!$S:$S,$G224)</f>
        <v>0</v>
      </c>
      <c r="BL224" s="99">
        <f>SUMIFS(通讯通路门店!$AE:$AE,通讯通路门店!$S:$S,$G224)</f>
        <v>0</v>
      </c>
      <c r="BM224" s="99">
        <f>SUMIFS(通讯通路门店!$AF:$AF,通讯通路门店!$S:$S,$G224)</f>
        <v>0</v>
      </c>
      <c r="BN224" s="99">
        <f>SUMIFS(通讯通路门店!$AG:$AG,通讯通路门店!$S:$S,$G224)</f>
        <v>0</v>
      </c>
      <c r="BO224" s="99">
        <f>SUMIFS(通讯通路门店!$AH:$AH,通讯通路门店!$S:$S,$G224)</f>
        <v>0</v>
      </c>
      <c r="BP224" s="99">
        <f>SUMIFS(通讯通路门店!$AI:$AI,通讯通路门店!$S:$S,$G224)</f>
        <v>0</v>
      </c>
      <c r="BQ224" s="83"/>
    </row>
    <row r="225" spans="1:69">
      <c r="A225" s="99" t="str">
        <f>IFERROR(_xlfn.XLOOKUP($G225,通讯通路门店!$S$4:$S$993931,通讯通路门店!$A$4:$A$993931,0,0),"")</f>
        <v/>
      </c>
      <c r="B225" s="99" t="str">
        <f>IFERROR(_xlfn.XLOOKUP($G225,通讯通路门店!$S$4:$S$993931,通讯通路门店!$B$4:$B$993931,0,0),"")</f>
        <v/>
      </c>
      <c r="C225" s="99" t="str">
        <f>IFERROR(_xlfn.XLOOKUP($G225,通讯通路门店!$S$4:$S$993931,通讯通路门店!$C$4:$C$993931,0,0),"")</f>
        <v/>
      </c>
      <c r="D225" s="99" t="str">
        <f>IFERROR(_xlfn.XLOOKUP($G225,通讯通路门店!$S$4:$S$993931,通讯通路门店!$D$4:$D$993931,0,0),"")</f>
        <v/>
      </c>
      <c r="E225" s="83"/>
      <c r="F225" s="83"/>
      <c r="G225" s="101" t="e">
        <v>#N/A</v>
      </c>
      <c r="H225" s="102" t="str">
        <f>IFERROR(_xlfn.XLOOKUP($G225,通讯通路门店!$S$4:$S$993931,通讯通路门店!$R$4:$R$993931,0,0),"")</f>
        <v/>
      </c>
      <c r="I225" s="83"/>
      <c r="J225" s="83"/>
      <c r="K225" s="83"/>
      <c r="L225" s="83"/>
      <c r="M225" s="83"/>
      <c r="N225" s="83"/>
      <c r="O225" s="83"/>
      <c r="P225" s="83"/>
      <c r="Q225" s="83"/>
      <c r="R225" s="83"/>
      <c r="S225" s="83"/>
      <c r="T225" s="83"/>
      <c r="U225" s="99">
        <f>COUNTIF(通讯通路门店!$S:$S,$G225)</f>
        <v>0</v>
      </c>
      <c r="V225" s="99">
        <f>COUNTIFS(通讯通路门店!$S:$S,$G225,通讯通路门店!$J:$J,"综合卖场")</f>
        <v>0</v>
      </c>
      <c r="W225" s="99">
        <f>SUMIFS(通讯通路门店!$AJ:$AJ,通讯通路门店!$S:$S,通讯客户沙盘!$G225)</f>
        <v>0</v>
      </c>
      <c r="X225" s="99">
        <f t="shared" si="15"/>
        <v>0</v>
      </c>
      <c r="Y225" s="99">
        <f>COUNTIFS(通讯通路门店!$S:$S,$G225,通讯通路门店!$J:$J,"荣耀体验店")+COUNTIFS(通讯通路门店!$S:$S,$G225,通讯通路门店!$J:$J,"荣耀授权专卖店")</f>
        <v>0</v>
      </c>
      <c r="Z225" s="99">
        <f>COUNTIFS(通讯通路门店!$S:$S,$G225,通讯通路门店!$J:$J,"VIVO体验店")</f>
        <v>0</v>
      </c>
      <c r="AA225" s="99">
        <f>COUNTIFS(通讯通路门店!$S:$S,$G225,通讯通路门店!$J:$J,"OPPO体验店")</f>
        <v>0</v>
      </c>
      <c r="AB225" s="99">
        <f>COUNTIFS(通讯通路门店!$S:$S,$G225,通讯通路门店!$J:$J,"华为授权体验店")+COUNTIFS(通讯通路门店!$S:$S,$G225,通讯通路门店!$J:$J,"华为堡垒店")</f>
        <v>0</v>
      </c>
      <c r="AC225" s="99">
        <f>COUNTIFS(通讯通路门店!$S:$S,$G225,通讯通路门店!$J:$J,"小米体验店")</f>
        <v>0</v>
      </c>
      <c r="AD225" s="99">
        <f>COUNTIFS(通讯通路门店!$S:$S,$G225,通讯通路门店!$J:$J,"苹果体验店")</f>
        <v>0</v>
      </c>
      <c r="AE225" s="99">
        <f>COUNTIFS(通讯通路门店!$S:$S,$G225,通讯通路门店!$J:$J,"其他品牌专卖店")</f>
        <v>0</v>
      </c>
      <c r="AF225" s="99">
        <f>SUMIFS(通讯通路门店!$BI:$BI,通讯通路门店!$S:$S,$G225)</f>
        <v>0</v>
      </c>
      <c r="AG225" s="99">
        <f>SUMIFS(通讯通路门店!$BH:$BH,通讯通路门店!$S:$S,$G225)</f>
        <v>0</v>
      </c>
      <c r="AH225" s="99">
        <f t="shared" si="16"/>
        <v>0</v>
      </c>
      <c r="AI225" s="99">
        <f>SUMIFS(通讯通路门店!$BB:$BB,通讯通路门店!$S:$S,$G225)</f>
        <v>0</v>
      </c>
      <c r="AJ225" s="99">
        <f>SUMIFS(通讯通路门店!$BE:$BE,通讯通路门店!$S:$S,$G225)</f>
        <v>0</v>
      </c>
      <c r="AK225" s="99">
        <f>SUMIFS(通讯通路门店!$BG:$BG,通讯通路门店!$S:$S,$G225)</f>
        <v>0</v>
      </c>
      <c r="AL225" s="99">
        <f>SUMIFS(通讯通路门店!$BC:$BC,通讯通路门店!$S:$S,$G225)</f>
        <v>0</v>
      </c>
      <c r="AM225" s="99">
        <f>SUMIFS(通讯通路门店!$BD:$BD,通讯通路门店!$S:$S,$G225)</f>
        <v>0</v>
      </c>
      <c r="AN225" s="99">
        <f>SUMIFS(通讯通路门店!$BF:$BF,通讯通路门店!$S:$S,$G225)</f>
        <v>0</v>
      </c>
      <c r="AO225" s="99">
        <f t="shared" si="17"/>
        <v>0</v>
      </c>
      <c r="AP225" s="99">
        <f>SUMIFS(通讯通路门店!$K:$K,通讯通路门店!$S:$S,$G225)</f>
        <v>0</v>
      </c>
      <c r="AQ225" s="83"/>
      <c r="AR225" s="99">
        <f>SUMIFS(通讯通路门店!$T:$T,通讯通路门店!$S:$S,$G225)</f>
        <v>0</v>
      </c>
      <c r="AS225" s="99">
        <f>SUMIFS(通讯通路门店!$U:$U,通讯通路门店!$S:$S,$G225)</f>
        <v>0</v>
      </c>
      <c r="AT225" s="99">
        <f>SUMIFS(通讯通路门店!$V:$V,通讯通路门店!$S:$S,$G225)</f>
        <v>0</v>
      </c>
      <c r="AU225" s="99">
        <f>SUMIFS(通讯通路门店!$W:$W,通讯通路门店!$S:$S,$G225)</f>
        <v>0</v>
      </c>
      <c r="AV225" s="99">
        <f>SUMIFS(通讯通路门店!$Z:$Z,通讯通路门店!$S:$S,$G225)</f>
        <v>0</v>
      </c>
      <c r="AW225" s="99">
        <f>SUMIFS(通讯通路门店!$AB:$AB,通讯通路门店!$S:$S,$G225)</f>
        <v>0</v>
      </c>
      <c r="AX225" s="99">
        <f>SUMIFS(通讯通路门店!$X:$X,通讯通路门店!$S:$S,$G225)</f>
        <v>0</v>
      </c>
      <c r="AY225" s="99">
        <f>SUMIFS(通讯通路门店!$Y:$Y,通讯通路门店!$S:$S,$G225)</f>
        <v>0</v>
      </c>
      <c r="AZ225" s="99">
        <f>SUMIFS(通讯通路门店!$AA:$AA,通讯通路门店!$S:$S,$G225)</f>
        <v>0</v>
      </c>
      <c r="BA225" s="99">
        <f t="shared" si="18"/>
        <v>0</v>
      </c>
      <c r="BB225" s="99">
        <f t="shared" si="19"/>
        <v>0</v>
      </c>
      <c r="BC225" s="99">
        <f>SUMIFS(通讯通路门店!$W:$W,通讯通路门店!$S:$S,$G225,通讯通路门店!$J:$J,"荣耀体验店")+SUMIFS(通讯通路门店!$W:$W,通讯通路门店!$S:$S,$G225,通讯通路门店!$J:$J,"荣耀授权专卖店")</f>
        <v>0</v>
      </c>
      <c r="BD225" s="99">
        <f>SUMIFS(通讯通路门店!$Z:$Z,通讯通路门店!$S:$S,$G225,通讯通路门店!$J:$J,"VIVO体验店")</f>
        <v>0</v>
      </c>
      <c r="BE225" s="99">
        <f>SUMIFS(通讯通路门店!$AB:$AB,通讯通路门店!$S:$S,$G225,通讯通路门店!$J:$J,"OPPO体验店")</f>
        <v>0</v>
      </c>
      <c r="BF225" s="99">
        <f>SUMIFS(通讯通路门店!$X:$X,通讯通路门店!$S:$S,$G225,通讯通路门店!$J:$J,"华为授权体验店")+SUMIFS(通讯通路门店!$AA:$AA,通讯通路门店!$S:$S,$G225,通讯通路门店!$J:$J,"华为堡垒店")</f>
        <v>0</v>
      </c>
      <c r="BG225" s="99">
        <f>SUMIFS(通讯通路门店!$Y:$Y,通讯通路门店!$S:$S,$G225,通讯通路门店!$J:$J,"小米体验店")</f>
        <v>0</v>
      </c>
      <c r="BH225" s="99">
        <f>SUMIFS(通讯通路门店!$AA:$AA,通讯通路门店!$S:$S,$G225,通讯通路门店!$J:$J,"苹果体验店")</f>
        <v>0</v>
      </c>
      <c r="BI225" s="99">
        <f>SUMIFS(通讯通路门店!$K:$K,通讯通路门店!$S:$S,$G225,通讯通路门店!$J:$J,"其他品牌专卖店")</f>
        <v>0</v>
      </c>
      <c r="BJ225" s="99">
        <f>SUMIFS(通讯通路门店!$AC:$AC,通讯通路门店!$S:$S,$G225)</f>
        <v>0</v>
      </c>
      <c r="BK225" s="99">
        <f>SUMIFS(通讯通路门店!$AD:$AD,通讯通路门店!$S:$S,$G225)</f>
        <v>0</v>
      </c>
      <c r="BL225" s="99">
        <f>SUMIFS(通讯通路门店!$AE:$AE,通讯通路门店!$S:$S,$G225)</f>
        <v>0</v>
      </c>
      <c r="BM225" s="99">
        <f>SUMIFS(通讯通路门店!$AF:$AF,通讯通路门店!$S:$S,$G225)</f>
        <v>0</v>
      </c>
      <c r="BN225" s="99">
        <f>SUMIFS(通讯通路门店!$AG:$AG,通讯通路门店!$S:$S,$G225)</f>
        <v>0</v>
      </c>
      <c r="BO225" s="99">
        <f>SUMIFS(通讯通路门店!$AH:$AH,通讯通路门店!$S:$S,$G225)</f>
        <v>0</v>
      </c>
      <c r="BP225" s="99">
        <f>SUMIFS(通讯通路门店!$AI:$AI,通讯通路门店!$S:$S,$G225)</f>
        <v>0</v>
      </c>
      <c r="BQ225" s="83"/>
    </row>
    <row r="226" spans="1:69">
      <c r="A226" s="99" t="str">
        <f>IFERROR(_xlfn.XLOOKUP($G226,通讯通路门店!$S$4:$S$993931,通讯通路门店!$A$4:$A$993931,0,0),"")</f>
        <v/>
      </c>
      <c r="B226" s="99" t="str">
        <f>IFERROR(_xlfn.XLOOKUP($G226,通讯通路门店!$S$4:$S$993931,通讯通路门店!$B$4:$B$993931,0,0),"")</f>
        <v/>
      </c>
      <c r="C226" s="99" t="str">
        <f>IFERROR(_xlfn.XLOOKUP($G226,通讯通路门店!$S$4:$S$993931,通讯通路门店!$C$4:$C$993931,0,0),"")</f>
        <v/>
      </c>
      <c r="D226" s="99" t="str">
        <f>IFERROR(_xlfn.XLOOKUP($G226,通讯通路门店!$S$4:$S$993931,通讯通路门店!$D$4:$D$993931,0,0),"")</f>
        <v/>
      </c>
      <c r="E226" s="83"/>
      <c r="F226" s="83"/>
      <c r="G226" s="101" t="e">
        <v>#N/A</v>
      </c>
      <c r="H226" s="102" t="str">
        <f>IFERROR(_xlfn.XLOOKUP($G226,通讯通路门店!$S$4:$S$993931,通讯通路门店!$R$4:$R$993931,0,0),"")</f>
        <v/>
      </c>
      <c r="I226" s="83"/>
      <c r="J226" s="83"/>
      <c r="K226" s="83"/>
      <c r="L226" s="83"/>
      <c r="M226" s="83"/>
      <c r="N226" s="83"/>
      <c r="O226" s="83"/>
      <c r="P226" s="83"/>
      <c r="Q226" s="83"/>
      <c r="R226" s="83"/>
      <c r="S226" s="83"/>
      <c r="T226" s="83"/>
      <c r="U226" s="99">
        <f>COUNTIF(通讯通路门店!$S:$S,$G226)</f>
        <v>0</v>
      </c>
      <c r="V226" s="99">
        <f>COUNTIFS(通讯通路门店!$S:$S,$G226,通讯通路门店!$J:$J,"综合卖场")</f>
        <v>0</v>
      </c>
      <c r="W226" s="99">
        <f>SUMIFS(通讯通路门店!$AJ:$AJ,通讯通路门店!$S:$S,通讯客户沙盘!$G226)</f>
        <v>0</v>
      </c>
      <c r="X226" s="99">
        <f t="shared" si="15"/>
        <v>0</v>
      </c>
      <c r="Y226" s="99">
        <f>COUNTIFS(通讯通路门店!$S:$S,$G226,通讯通路门店!$J:$J,"荣耀体验店")+COUNTIFS(通讯通路门店!$S:$S,$G226,通讯通路门店!$J:$J,"荣耀授权专卖店")</f>
        <v>0</v>
      </c>
      <c r="Z226" s="99">
        <f>COUNTIFS(通讯通路门店!$S:$S,$G226,通讯通路门店!$J:$J,"VIVO体验店")</f>
        <v>0</v>
      </c>
      <c r="AA226" s="99">
        <f>COUNTIFS(通讯通路门店!$S:$S,$G226,通讯通路门店!$J:$J,"OPPO体验店")</f>
        <v>0</v>
      </c>
      <c r="AB226" s="99">
        <f>COUNTIFS(通讯通路门店!$S:$S,$G226,通讯通路门店!$J:$J,"华为授权体验店")+COUNTIFS(通讯通路门店!$S:$S,$G226,通讯通路门店!$J:$J,"华为堡垒店")</f>
        <v>0</v>
      </c>
      <c r="AC226" s="99">
        <f>COUNTIFS(通讯通路门店!$S:$S,$G226,通讯通路门店!$J:$J,"小米体验店")</f>
        <v>0</v>
      </c>
      <c r="AD226" s="99">
        <f>COUNTIFS(通讯通路门店!$S:$S,$G226,通讯通路门店!$J:$J,"苹果体验店")</f>
        <v>0</v>
      </c>
      <c r="AE226" s="99">
        <f>COUNTIFS(通讯通路门店!$S:$S,$G226,通讯通路门店!$J:$J,"其他品牌专卖店")</f>
        <v>0</v>
      </c>
      <c r="AF226" s="99">
        <f>SUMIFS(通讯通路门店!$BI:$BI,通讯通路门店!$S:$S,$G226)</f>
        <v>0</v>
      </c>
      <c r="AG226" s="99">
        <f>SUMIFS(通讯通路门店!$BH:$BH,通讯通路门店!$S:$S,$G226)</f>
        <v>0</v>
      </c>
      <c r="AH226" s="99">
        <f t="shared" si="16"/>
        <v>0</v>
      </c>
      <c r="AI226" s="99">
        <f>SUMIFS(通讯通路门店!$BB:$BB,通讯通路门店!$S:$S,$G226)</f>
        <v>0</v>
      </c>
      <c r="AJ226" s="99">
        <f>SUMIFS(通讯通路门店!$BE:$BE,通讯通路门店!$S:$S,$G226)</f>
        <v>0</v>
      </c>
      <c r="AK226" s="99">
        <f>SUMIFS(通讯通路门店!$BG:$BG,通讯通路门店!$S:$S,$G226)</f>
        <v>0</v>
      </c>
      <c r="AL226" s="99">
        <f>SUMIFS(通讯通路门店!$BC:$BC,通讯通路门店!$S:$S,$G226)</f>
        <v>0</v>
      </c>
      <c r="AM226" s="99">
        <f>SUMIFS(通讯通路门店!$BD:$BD,通讯通路门店!$S:$S,$G226)</f>
        <v>0</v>
      </c>
      <c r="AN226" s="99">
        <f>SUMIFS(通讯通路门店!$BF:$BF,通讯通路门店!$S:$S,$G226)</f>
        <v>0</v>
      </c>
      <c r="AO226" s="99">
        <f t="shared" si="17"/>
        <v>0</v>
      </c>
      <c r="AP226" s="99">
        <f>SUMIFS(通讯通路门店!$K:$K,通讯通路门店!$S:$S,$G226)</f>
        <v>0</v>
      </c>
      <c r="AQ226" s="83"/>
      <c r="AR226" s="99">
        <f>SUMIFS(通讯通路门店!$T:$T,通讯通路门店!$S:$S,$G226)</f>
        <v>0</v>
      </c>
      <c r="AS226" s="99">
        <f>SUMIFS(通讯通路门店!$U:$U,通讯通路门店!$S:$S,$G226)</f>
        <v>0</v>
      </c>
      <c r="AT226" s="99">
        <f>SUMIFS(通讯通路门店!$V:$V,通讯通路门店!$S:$S,$G226)</f>
        <v>0</v>
      </c>
      <c r="AU226" s="99">
        <f>SUMIFS(通讯通路门店!$W:$W,通讯通路门店!$S:$S,$G226)</f>
        <v>0</v>
      </c>
      <c r="AV226" s="99">
        <f>SUMIFS(通讯通路门店!$Z:$Z,通讯通路门店!$S:$S,$G226)</f>
        <v>0</v>
      </c>
      <c r="AW226" s="99">
        <f>SUMIFS(通讯通路门店!$AB:$AB,通讯通路门店!$S:$S,$G226)</f>
        <v>0</v>
      </c>
      <c r="AX226" s="99">
        <f>SUMIFS(通讯通路门店!$X:$X,通讯通路门店!$S:$S,$G226)</f>
        <v>0</v>
      </c>
      <c r="AY226" s="99">
        <f>SUMIFS(通讯通路门店!$Y:$Y,通讯通路门店!$S:$S,$G226)</f>
        <v>0</v>
      </c>
      <c r="AZ226" s="99">
        <f>SUMIFS(通讯通路门店!$AA:$AA,通讯通路门店!$S:$S,$G226)</f>
        <v>0</v>
      </c>
      <c r="BA226" s="99">
        <f t="shared" si="18"/>
        <v>0</v>
      </c>
      <c r="BB226" s="99">
        <f t="shared" si="19"/>
        <v>0</v>
      </c>
      <c r="BC226" s="99">
        <f>SUMIFS(通讯通路门店!$W:$W,通讯通路门店!$S:$S,$G226,通讯通路门店!$J:$J,"荣耀体验店")+SUMIFS(通讯通路门店!$W:$W,通讯通路门店!$S:$S,$G226,通讯通路门店!$J:$J,"荣耀授权专卖店")</f>
        <v>0</v>
      </c>
      <c r="BD226" s="99">
        <f>SUMIFS(通讯通路门店!$Z:$Z,通讯通路门店!$S:$S,$G226,通讯通路门店!$J:$J,"VIVO体验店")</f>
        <v>0</v>
      </c>
      <c r="BE226" s="99">
        <f>SUMIFS(通讯通路门店!$AB:$AB,通讯通路门店!$S:$S,$G226,通讯通路门店!$J:$J,"OPPO体验店")</f>
        <v>0</v>
      </c>
      <c r="BF226" s="99">
        <f>SUMIFS(通讯通路门店!$X:$X,通讯通路门店!$S:$S,$G226,通讯通路门店!$J:$J,"华为授权体验店")+SUMIFS(通讯通路门店!$AA:$AA,通讯通路门店!$S:$S,$G226,通讯通路门店!$J:$J,"华为堡垒店")</f>
        <v>0</v>
      </c>
      <c r="BG226" s="99">
        <f>SUMIFS(通讯通路门店!$Y:$Y,通讯通路门店!$S:$S,$G226,通讯通路门店!$J:$J,"小米体验店")</f>
        <v>0</v>
      </c>
      <c r="BH226" s="99">
        <f>SUMIFS(通讯通路门店!$AA:$AA,通讯通路门店!$S:$S,$G226,通讯通路门店!$J:$J,"苹果体验店")</f>
        <v>0</v>
      </c>
      <c r="BI226" s="99">
        <f>SUMIFS(通讯通路门店!$K:$K,通讯通路门店!$S:$S,$G226,通讯通路门店!$J:$J,"其他品牌专卖店")</f>
        <v>0</v>
      </c>
      <c r="BJ226" s="99">
        <f>SUMIFS(通讯通路门店!$AC:$AC,通讯通路门店!$S:$S,$G226)</f>
        <v>0</v>
      </c>
      <c r="BK226" s="99">
        <f>SUMIFS(通讯通路门店!$AD:$AD,通讯通路门店!$S:$S,$G226)</f>
        <v>0</v>
      </c>
      <c r="BL226" s="99">
        <f>SUMIFS(通讯通路门店!$AE:$AE,通讯通路门店!$S:$S,$G226)</f>
        <v>0</v>
      </c>
      <c r="BM226" s="99">
        <f>SUMIFS(通讯通路门店!$AF:$AF,通讯通路门店!$S:$S,$G226)</f>
        <v>0</v>
      </c>
      <c r="BN226" s="99">
        <f>SUMIFS(通讯通路门店!$AG:$AG,通讯通路门店!$S:$S,$G226)</f>
        <v>0</v>
      </c>
      <c r="BO226" s="99">
        <f>SUMIFS(通讯通路门店!$AH:$AH,通讯通路门店!$S:$S,$G226)</f>
        <v>0</v>
      </c>
      <c r="BP226" s="99">
        <f>SUMIFS(通讯通路门店!$AI:$AI,通讯通路门店!$S:$S,$G226)</f>
        <v>0</v>
      </c>
      <c r="BQ226" s="83"/>
    </row>
    <row r="227" spans="1:69">
      <c r="A227" s="99" t="str">
        <f>IFERROR(_xlfn.XLOOKUP($G227,通讯通路门店!$S$4:$S$993931,通讯通路门店!$A$4:$A$993931,0,0),"")</f>
        <v/>
      </c>
      <c r="B227" s="99" t="str">
        <f>IFERROR(_xlfn.XLOOKUP($G227,通讯通路门店!$S$4:$S$993931,通讯通路门店!$B$4:$B$993931,0,0),"")</f>
        <v/>
      </c>
      <c r="C227" s="99" t="str">
        <f>IFERROR(_xlfn.XLOOKUP($G227,通讯通路门店!$S$4:$S$993931,通讯通路门店!$C$4:$C$993931,0,0),"")</f>
        <v/>
      </c>
      <c r="D227" s="99" t="str">
        <f>IFERROR(_xlfn.XLOOKUP($G227,通讯通路门店!$S$4:$S$993931,通讯通路门店!$D$4:$D$993931,0,0),"")</f>
        <v/>
      </c>
      <c r="E227" s="83"/>
      <c r="F227" s="83"/>
      <c r="G227" s="101" t="e">
        <v>#N/A</v>
      </c>
      <c r="H227" s="102" t="str">
        <f>IFERROR(_xlfn.XLOOKUP($G227,通讯通路门店!$S$4:$S$993931,通讯通路门店!$R$4:$R$993931,0,0),"")</f>
        <v/>
      </c>
      <c r="I227" s="83"/>
      <c r="J227" s="83"/>
      <c r="K227" s="83"/>
      <c r="L227" s="83"/>
      <c r="M227" s="83"/>
      <c r="N227" s="83"/>
      <c r="O227" s="83"/>
      <c r="P227" s="83"/>
      <c r="Q227" s="83"/>
      <c r="R227" s="83"/>
      <c r="S227" s="83"/>
      <c r="T227" s="83"/>
      <c r="U227" s="99">
        <f>COUNTIF(通讯通路门店!$S:$S,$G227)</f>
        <v>0</v>
      </c>
      <c r="V227" s="99">
        <f>COUNTIFS(通讯通路门店!$S:$S,$G227,通讯通路门店!$J:$J,"综合卖场")</f>
        <v>0</v>
      </c>
      <c r="W227" s="99">
        <f>SUMIFS(通讯通路门店!$AJ:$AJ,通讯通路门店!$S:$S,通讯客户沙盘!$G227)</f>
        <v>0</v>
      </c>
      <c r="X227" s="99">
        <f t="shared" si="15"/>
        <v>0</v>
      </c>
      <c r="Y227" s="99">
        <f>COUNTIFS(通讯通路门店!$S:$S,$G227,通讯通路门店!$J:$J,"荣耀体验店")+COUNTIFS(通讯通路门店!$S:$S,$G227,通讯通路门店!$J:$J,"荣耀授权专卖店")</f>
        <v>0</v>
      </c>
      <c r="Z227" s="99">
        <f>COUNTIFS(通讯通路门店!$S:$S,$G227,通讯通路门店!$J:$J,"VIVO体验店")</f>
        <v>0</v>
      </c>
      <c r="AA227" s="99">
        <f>COUNTIFS(通讯通路门店!$S:$S,$G227,通讯通路门店!$J:$J,"OPPO体验店")</f>
        <v>0</v>
      </c>
      <c r="AB227" s="99">
        <f>COUNTIFS(通讯通路门店!$S:$S,$G227,通讯通路门店!$J:$J,"华为授权体验店")+COUNTIFS(通讯通路门店!$S:$S,$G227,通讯通路门店!$J:$J,"华为堡垒店")</f>
        <v>0</v>
      </c>
      <c r="AC227" s="99">
        <f>COUNTIFS(通讯通路门店!$S:$S,$G227,通讯通路门店!$J:$J,"小米体验店")</f>
        <v>0</v>
      </c>
      <c r="AD227" s="99">
        <f>COUNTIFS(通讯通路门店!$S:$S,$G227,通讯通路门店!$J:$J,"苹果体验店")</f>
        <v>0</v>
      </c>
      <c r="AE227" s="99">
        <f>COUNTIFS(通讯通路门店!$S:$S,$G227,通讯通路门店!$J:$J,"其他品牌专卖店")</f>
        <v>0</v>
      </c>
      <c r="AF227" s="99">
        <f>SUMIFS(通讯通路门店!$BI:$BI,通讯通路门店!$S:$S,$G227)</f>
        <v>0</v>
      </c>
      <c r="AG227" s="99">
        <f>SUMIFS(通讯通路门店!$BH:$BH,通讯通路门店!$S:$S,$G227)</f>
        <v>0</v>
      </c>
      <c r="AH227" s="99">
        <f t="shared" si="16"/>
        <v>0</v>
      </c>
      <c r="AI227" s="99">
        <f>SUMIFS(通讯通路门店!$BB:$BB,通讯通路门店!$S:$S,$G227)</f>
        <v>0</v>
      </c>
      <c r="AJ227" s="99">
        <f>SUMIFS(通讯通路门店!$BE:$BE,通讯通路门店!$S:$S,$G227)</f>
        <v>0</v>
      </c>
      <c r="AK227" s="99">
        <f>SUMIFS(通讯通路门店!$BG:$BG,通讯通路门店!$S:$S,$G227)</f>
        <v>0</v>
      </c>
      <c r="AL227" s="99">
        <f>SUMIFS(通讯通路门店!$BC:$BC,通讯通路门店!$S:$S,$G227)</f>
        <v>0</v>
      </c>
      <c r="AM227" s="99">
        <f>SUMIFS(通讯通路门店!$BD:$BD,通讯通路门店!$S:$S,$G227)</f>
        <v>0</v>
      </c>
      <c r="AN227" s="99">
        <f>SUMIFS(通讯通路门店!$BF:$BF,通讯通路门店!$S:$S,$G227)</f>
        <v>0</v>
      </c>
      <c r="AO227" s="99">
        <f t="shared" si="17"/>
        <v>0</v>
      </c>
      <c r="AP227" s="99">
        <f>SUMIFS(通讯通路门店!$K:$K,通讯通路门店!$S:$S,$G227)</f>
        <v>0</v>
      </c>
      <c r="AQ227" s="83"/>
      <c r="AR227" s="99">
        <f>SUMIFS(通讯通路门店!$T:$T,通讯通路门店!$S:$S,$G227)</f>
        <v>0</v>
      </c>
      <c r="AS227" s="99">
        <f>SUMIFS(通讯通路门店!$U:$U,通讯通路门店!$S:$S,$G227)</f>
        <v>0</v>
      </c>
      <c r="AT227" s="99">
        <f>SUMIFS(通讯通路门店!$V:$V,通讯通路门店!$S:$S,$G227)</f>
        <v>0</v>
      </c>
      <c r="AU227" s="99">
        <f>SUMIFS(通讯通路门店!$W:$W,通讯通路门店!$S:$S,$G227)</f>
        <v>0</v>
      </c>
      <c r="AV227" s="99">
        <f>SUMIFS(通讯通路门店!$Z:$Z,通讯通路门店!$S:$S,$G227)</f>
        <v>0</v>
      </c>
      <c r="AW227" s="99">
        <f>SUMIFS(通讯通路门店!$AB:$AB,通讯通路门店!$S:$S,$G227)</f>
        <v>0</v>
      </c>
      <c r="AX227" s="99">
        <f>SUMIFS(通讯通路门店!$X:$X,通讯通路门店!$S:$S,$G227)</f>
        <v>0</v>
      </c>
      <c r="AY227" s="99">
        <f>SUMIFS(通讯通路门店!$Y:$Y,通讯通路门店!$S:$S,$G227)</f>
        <v>0</v>
      </c>
      <c r="AZ227" s="99">
        <f>SUMIFS(通讯通路门店!$AA:$AA,通讯通路门店!$S:$S,$G227)</f>
        <v>0</v>
      </c>
      <c r="BA227" s="99">
        <f t="shared" si="18"/>
        <v>0</v>
      </c>
      <c r="BB227" s="99">
        <f t="shared" si="19"/>
        <v>0</v>
      </c>
      <c r="BC227" s="99">
        <f>SUMIFS(通讯通路门店!$W:$W,通讯通路门店!$S:$S,$G227,通讯通路门店!$J:$J,"荣耀体验店")+SUMIFS(通讯通路门店!$W:$W,通讯通路门店!$S:$S,$G227,通讯通路门店!$J:$J,"荣耀授权专卖店")</f>
        <v>0</v>
      </c>
      <c r="BD227" s="99">
        <f>SUMIFS(通讯通路门店!$Z:$Z,通讯通路门店!$S:$S,$G227,通讯通路门店!$J:$J,"VIVO体验店")</f>
        <v>0</v>
      </c>
      <c r="BE227" s="99">
        <f>SUMIFS(通讯通路门店!$AB:$AB,通讯通路门店!$S:$S,$G227,通讯通路门店!$J:$J,"OPPO体验店")</f>
        <v>0</v>
      </c>
      <c r="BF227" s="99">
        <f>SUMIFS(通讯通路门店!$X:$X,通讯通路门店!$S:$S,$G227,通讯通路门店!$J:$J,"华为授权体验店")+SUMIFS(通讯通路门店!$AA:$AA,通讯通路门店!$S:$S,$G227,通讯通路门店!$J:$J,"华为堡垒店")</f>
        <v>0</v>
      </c>
      <c r="BG227" s="99">
        <f>SUMIFS(通讯通路门店!$Y:$Y,通讯通路门店!$S:$S,$G227,通讯通路门店!$J:$J,"小米体验店")</f>
        <v>0</v>
      </c>
      <c r="BH227" s="99">
        <f>SUMIFS(通讯通路门店!$AA:$AA,通讯通路门店!$S:$S,$G227,通讯通路门店!$J:$J,"苹果体验店")</f>
        <v>0</v>
      </c>
      <c r="BI227" s="99">
        <f>SUMIFS(通讯通路门店!$K:$K,通讯通路门店!$S:$S,$G227,通讯通路门店!$J:$J,"其他品牌专卖店")</f>
        <v>0</v>
      </c>
      <c r="BJ227" s="99">
        <f>SUMIFS(通讯通路门店!$AC:$AC,通讯通路门店!$S:$S,$G227)</f>
        <v>0</v>
      </c>
      <c r="BK227" s="99">
        <f>SUMIFS(通讯通路门店!$AD:$AD,通讯通路门店!$S:$S,$G227)</f>
        <v>0</v>
      </c>
      <c r="BL227" s="99">
        <f>SUMIFS(通讯通路门店!$AE:$AE,通讯通路门店!$S:$S,$G227)</f>
        <v>0</v>
      </c>
      <c r="BM227" s="99">
        <f>SUMIFS(通讯通路门店!$AF:$AF,通讯通路门店!$S:$S,$G227)</f>
        <v>0</v>
      </c>
      <c r="BN227" s="99">
        <f>SUMIFS(通讯通路门店!$AG:$AG,通讯通路门店!$S:$S,$G227)</f>
        <v>0</v>
      </c>
      <c r="BO227" s="99">
        <f>SUMIFS(通讯通路门店!$AH:$AH,通讯通路门店!$S:$S,$G227)</f>
        <v>0</v>
      </c>
      <c r="BP227" s="99">
        <f>SUMIFS(通讯通路门店!$AI:$AI,通讯通路门店!$S:$S,$G227)</f>
        <v>0</v>
      </c>
      <c r="BQ227" s="83"/>
    </row>
    <row r="228" spans="1:69">
      <c r="A228" s="99" t="str">
        <f>IFERROR(_xlfn.XLOOKUP($G228,通讯通路门店!$S$4:$S$993931,通讯通路门店!$A$4:$A$993931,0,0),"")</f>
        <v/>
      </c>
      <c r="B228" s="99" t="str">
        <f>IFERROR(_xlfn.XLOOKUP($G228,通讯通路门店!$S$4:$S$993931,通讯通路门店!$B$4:$B$993931,0,0),"")</f>
        <v/>
      </c>
      <c r="C228" s="99" t="str">
        <f>IFERROR(_xlfn.XLOOKUP($G228,通讯通路门店!$S$4:$S$993931,通讯通路门店!$C$4:$C$993931,0,0),"")</f>
        <v/>
      </c>
      <c r="D228" s="99" t="str">
        <f>IFERROR(_xlfn.XLOOKUP($G228,通讯通路门店!$S$4:$S$993931,通讯通路门店!$D$4:$D$993931,0,0),"")</f>
        <v/>
      </c>
      <c r="E228" s="83"/>
      <c r="F228" s="83"/>
      <c r="G228" s="101" t="e">
        <v>#N/A</v>
      </c>
      <c r="H228" s="102" t="str">
        <f>IFERROR(_xlfn.XLOOKUP($G228,通讯通路门店!$S$4:$S$993931,通讯通路门店!$R$4:$R$993931,0,0),"")</f>
        <v/>
      </c>
      <c r="I228" s="83"/>
      <c r="J228" s="83"/>
      <c r="K228" s="83"/>
      <c r="L228" s="83"/>
      <c r="M228" s="83"/>
      <c r="N228" s="83"/>
      <c r="O228" s="83"/>
      <c r="P228" s="83"/>
      <c r="Q228" s="83"/>
      <c r="R228" s="83"/>
      <c r="S228" s="83"/>
      <c r="T228" s="83"/>
      <c r="U228" s="99">
        <f>COUNTIF(通讯通路门店!$S:$S,$G228)</f>
        <v>0</v>
      </c>
      <c r="V228" s="99">
        <f>COUNTIFS(通讯通路门店!$S:$S,$G228,通讯通路门店!$J:$J,"综合卖场")</f>
        <v>0</v>
      </c>
      <c r="W228" s="99">
        <f>SUMIFS(通讯通路门店!$AJ:$AJ,通讯通路门店!$S:$S,通讯客户沙盘!$G228)</f>
        <v>0</v>
      </c>
      <c r="X228" s="99">
        <f t="shared" si="15"/>
        <v>0</v>
      </c>
      <c r="Y228" s="99">
        <f>COUNTIFS(通讯通路门店!$S:$S,$G228,通讯通路门店!$J:$J,"荣耀体验店")+COUNTIFS(通讯通路门店!$S:$S,$G228,通讯通路门店!$J:$J,"荣耀授权专卖店")</f>
        <v>0</v>
      </c>
      <c r="Z228" s="99">
        <f>COUNTIFS(通讯通路门店!$S:$S,$G228,通讯通路门店!$J:$J,"VIVO体验店")</f>
        <v>0</v>
      </c>
      <c r="AA228" s="99">
        <f>COUNTIFS(通讯通路门店!$S:$S,$G228,通讯通路门店!$J:$J,"OPPO体验店")</f>
        <v>0</v>
      </c>
      <c r="AB228" s="99">
        <f>COUNTIFS(通讯通路门店!$S:$S,$G228,通讯通路门店!$J:$J,"华为授权体验店")+COUNTIFS(通讯通路门店!$S:$S,$G228,通讯通路门店!$J:$J,"华为堡垒店")</f>
        <v>0</v>
      </c>
      <c r="AC228" s="99">
        <f>COUNTIFS(通讯通路门店!$S:$S,$G228,通讯通路门店!$J:$J,"小米体验店")</f>
        <v>0</v>
      </c>
      <c r="AD228" s="99">
        <f>COUNTIFS(通讯通路门店!$S:$S,$G228,通讯通路门店!$J:$J,"苹果体验店")</f>
        <v>0</v>
      </c>
      <c r="AE228" s="99">
        <f>COUNTIFS(通讯通路门店!$S:$S,$G228,通讯通路门店!$J:$J,"其他品牌专卖店")</f>
        <v>0</v>
      </c>
      <c r="AF228" s="99">
        <f>SUMIFS(通讯通路门店!$BI:$BI,通讯通路门店!$S:$S,$G228)</f>
        <v>0</v>
      </c>
      <c r="AG228" s="99">
        <f>SUMIFS(通讯通路门店!$BH:$BH,通讯通路门店!$S:$S,$G228)</f>
        <v>0</v>
      </c>
      <c r="AH228" s="99">
        <f t="shared" si="16"/>
        <v>0</v>
      </c>
      <c r="AI228" s="99">
        <f>SUMIFS(通讯通路门店!$BB:$BB,通讯通路门店!$S:$S,$G228)</f>
        <v>0</v>
      </c>
      <c r="AJ228" s="99">
        <f>SUMIFS(通讯通路门店!$BE:$BE,通讯通路门店!$S:$S,$G228)</f>
        <v>0</v>
      </c>
      <c r="AK228" s="99">
        <f>SUMIFS(通讯通路门店!$BG:$BG,通讯通路门店!$S:$S,$G228)</f>
        <v>0</v>
      </c>
      <c r="AL228" s="99">
        <f>SUMIFS(通讯通路门店!$BC:$BC,通讯通路门店!$S:$S,$G228)</f>
        <v>0</v>
      </c>
      <c r="AM228" s="99">
        <f>SUMIFS(通讯通路门店!$BD:$BD,通讯通路门店!$S:$S,$G228)</f>
        <v>0</v>
      </c>
      <c r="AN228" s="99">
        <f>SUMIFS(通讯通路门店!$BF:$BF,通讯通路门店!$S:$S,$G228)</f>
        <v>0</v>
      </c>
      <c r="AO228" s="99">
        <f t="shared" si="17"/>
        <v>0</v>
      </c>
      <c r="AP228" s="99">
        <f>SUMIFS(通讯通路门店!$K:$K,通讯通路门店!$S:$S,$G228)</f>
        <v>0</v>
      </c>
      <c r="AQ228" s="83"/>
      <c r="AR228" s="99">
        <f>SUMIFS(通讯通路门店!$T:$T,通讯通路门店!$S:$S,$G228)</f>
        <v>0</v>
      </c>
      <c r="AS228" s="99">
        <f>SUMIFS(通讯通路门店!$U:$U,通讯通路门店!$S:$S,$G228)</f>
        <v>0</v>
      </c>
      <c r="AT228" s="99">
        <f>SUMIFS(通讯通路门店!$V:$V,通讯通路门店!$S:$S,$G228)</f>
        <v>0</v>
      </c>
      <c r="AU228" s="99">
        <f>SUMIFS(通讯通路门店!$W:$W,通讯通路门店!$S:$S,$G228)</f>
        <v>0</v>
      </c>
      <c r="AV228" s="99">
        <f>SUMIFS(通讯通路门店!$Z:$Z,通讯通路门店!$S:$S,$G228)</f>
        <v>0</v>
      </c>
      <c r="AW228" s="99">
        <f>SUMIFS(通讯通路门店!$AB:$AB,通讯通路门店!$S:$S,$G228)</f>
        <v>0</v>
      </c>
      <c r="AX228" s="99">
        <f>SUMIFS(通讯通路门店!$X:$X,通讯通路门店!$S:$S,$G228)</f>
        <v>0</v>
      </c>
      <c r="AY228" s="99">
        <f>SUMIFS(通讯通路门店!$Y:$Y,通讯通路门店!$S:$S,$G228)</f>
        <v>0</v>
      </c>
      <c r="AZ228" s="99">
        <f>SUMIFS(通讯通路门店!$AA:$AA,通讯通路门店!$S:$S,$G228)</f>
        <v>0</v>
      </c>
      <c r="BA228" s="99">
        <f t="shared" si="18"/>
        <v>0</v>
      </c>
      <c r="BB228" s="99">
        <f t="shared" si="19"/>
        <v>0</v>
      </c>
      <c r="BC228" s="99">
        <f>SUMIFS(通讯通路门店!$W:$W,通讯通路门店!$S:$S,$G228,通讯通路门店!$J:$J,"荣耀体验店")+SUMIFS(通讯通路门店!$W:$W,通讯通路门店!$S:$S,$G228,通讯通路门店!$J:$J,"荣耀授权专卖店")</f>
        <v>0</v>
      </c>
      <c r="BD228" s="99">
        <f>SUMIFS(通讯通路门店!$Z:$Z,通讯通路门店!$S:$S,$G228,通讯通路门店!$J:$J,"VIVO体验店")</f>
        <v>0</v>
      </c>
      <c r="BE228" s="99">
        <f>SUMIFS(通讯通路门店!$AB:$AB,通讯通路门店!$S:$S,$G228,通讯通路门店!$J:$J,"OPPO体验店")</f>
        <v>0</v>
      </c>
      <c r="BF228" s="99">
        <f>SUMIFS(通讯通路门店!$X:$X,通讯通路门店!$S:$S,$G228,通讯通路门店!$J:$J,"华为授权体验店")+SUMIFS(通讯通路门店!$AA:$AA,通讯通路门店!$S:$S,$G228,通讯通路门店!$J:$J,"华为堡垒店")</f>
        <v>0</v>
      </c>
      <c r="BG228" s="99">
        <f>SUMIFS(通讯通路门店!$Y:$Y,通讯通路门店!$S:$S,$G228,通讯通路门店!$J:$J,"小米体验店")</f>
        <v>0</v>
      </c>
      <c r="BH228" s="99">
        <f>SUMIFS(通讯通路门店!$AA:$AA,通讯通路门店!$S:$S,$G228,通讯通路门店!$J:$J,"苹果体验店")</f>
        <v>0</v>
      </c>
      <c r="BI228" s="99">
        <f>SUMIFS(通讯通路门店!$K:$K,通讯通路门店!$S:$S,$G228,通讯通路门店!$J:$J,"其他品牌专卖店")</f>
        <v>0</v>
      </c>
      <c r="BJ228" s="99">
        <f>SUMIFS(通讯通路门店!$AC:$AC,通讯通路门店!$S:$S,$G228)</f>
        <v>0</v>
      </c>
      <c r="BK228" s="99">
        <f>SUMIFS(通讯通路门店!$AD:$AD,通讯通路门店!$S:$S,$G228)</f>
        <v>0</v>
      </c>
      <c r="BL228" s="99">
        <f>SUMIFS(通讯通路门店!$AE:$AE,通讯通路门店!$S:$S,$G228)</f>
        <v>0</v>
      </c>
      <c r="BM228" s="99">
        <f>SUMIFS(通讯通路门店!$AF:$AF,通讯通路门店!$S:$S,$G228)</f>
        <v>0</v>
      </c>
      <c r="BN228" s="99">
        <f>SUMIFS(通讯通路门店!$AG:$AG,通讯通路门店!$S:$S,$G228)</f>
        <v>0</v>
      </c>
      <c r="BO228" s="99">
        <f>SUMIFS(通讯通路门店!$AH:$AH,通讯通路门店!$S:$S,$G228)</f>
        <v>0</v>
      </c>
      <c r="BP228" s="99">
        <f>SUMIFS(通讯通路门店!$AI:$AI,通讯通路门店!$S:$S,$G228)</f>
        <v>0</v>
      </c>
      <c r="BQ228" s="83"/>
    </row>
    <row r="229" spans="1:69">
      <c r="A229" s="99" t="str">
        <f>IFERROR(_xlfn.XLOOKUP($G229,通讯通路门店!$S$4:$S$993931,通讯通路门店!$A$4:$A$993931,0,0),"")</f>
        <v/>
      </c>
      <c r="B229" s="99" t="str">
        <f>IFERROR(_xlfn.XLOOKUP($G229,通讯通路门店!$S$4:$S$993931,通讯通路门店!$B$4:$B$993931,0,0),"")</f>
        <v/>
      </c>
      <c r="C229" s="99" t="str">
        <f>IFERROR(_xlfn.XLOOKUP($G229,通讯通路门店!$S$4:$S$993931,通讯通路门店!$C$4:$C$993931,0,0),"")</f>
        <v/>
      </c>
      <c r="D229" s="99" t="str">
        <f>IFERROR(_xlfn.XLOOKUP($G229,通讯通路门店!$S$4:$S$993931,通讯通路门店!$D$4:$D$993931,0,0),"")</f>
        <v/>
      </c>
      <c r="E229" s="83"/>
      <c r="F229" s="83"/>
      <c r="G229" s="101" t="e">
        <v>#N/A</v>
      </c>
      <c r="H229" s="102" t="str">
        <f>IFERROR(_xlfn.XLOOKUP($G229,通讯通路门店!$S$4:$S$993931,通讯通路门店!$R$4:$R$993931,0,0),"")</f>
        <v/>
      </c>
      <c r="I229" s="83"/>
      <c r="J229" s="83"/>
      <c r="K229" s="83"/>
      <c r="L229" s="83"/>
      <c r="M229" s="83"/>
      <c r="N229" s="83"/>
      <c r="O229" s="83"/>
      <c r="P229" s="83"/>
      <c r="Q229" s="83"/>
      <c r="R229" s="83"/>
      <c r="S229" s="83"/>
      <c r="T229" s="83"/>
      <c r="U229" s="99">
        <f>COUNTIF(通讯通路门店!$S:$S,$G229)</f>
        <v>0</v>
      </c>
      <c r="V229" s="99">
        <f>COUNTIFS(通讯通路门店!$S:$S,$G229,通讯通路门店!$J:$J,"综合卖场")</f>
        <v>0</v>
      </c>
      <c r="W229" s="99">
        <f>SUMIFS(通讯通路门店!$AJ:$AJ,通讯通路门店!$S:$S,通讯客户沙盘!$G229)</f>
        <v>0</v>
      </c>
      <c r="X229" s="99">
        <f t="shared" si="15"/>
        <v>0</v>
      </c>
      <c r="Y229" s="99">
        <f>COUNTIFS(通讯通路门店!$S:$S,$G229,通讯通路门店!$J:$J,"荣耀体验店")+COUNTIFS(通讯通路门店!$S:$S,$G229,通讯通路门店!$J:$J,"荣耀授权专卖店")</f>
        <v>0</v>
      </c>
      <c r="Z229" s="99">
        <f>COUNTIFS(通讯通路门店!$S:$S,$G229,通讯通路门店!$J:$J,"VIVO体验店")</f>
        <v>0</v>
      </c>
      <c r="AA229" s="99">
        <f>COUNTIFS(通讯通路门店!$S:$S,$G229,通讯通路门店!$J:$J,"OPPO体验店")</f>
        <v>0</v>
      </c>
      <c r="AB229" s="99">
        <f>COUNTIFS(通讯通路门店!$S:$S,$G229,通讯通路门店!$J:$J,"华为授权体验店")+COUNTIFS(通讯通路门店!$S:$S,$G229,通讯通路门店!$J:$J,"华为堡垒店")</f>
        <v>0</v>
      </c>
      <c r="AC229" s="99">
        <f>COUNTIFS(通讯通路门店!$S:$S,$G229,通讯通路门店!$J:$J,"小米体验店")</f>
        <v>0</v>
      </c>
      <c r="AD229" s="99">
        <f>COUNTIFS(通讯通路门店!$S:$S,$G229,通讯通路门店!$J:$J,"苹果体验店")</f>
        <v>0</v>
      </c>
      <c r="AE229" s="99">
        <f>COUNTIFS(通讯通路门店!$S:$S,$G229,通讯通路门店!$J:$J,"其他品牌专卖店")</f>
        <v>0</v>
      </c>
      <c r="AF229" s="99">
        <f>SUMIFS(通讯通路门店!$BI:$BI,通讯通路门店!$S:$S,$G229)</f>
        <v>0</v>
      </c>
      <c r="AG229" s="99">
        <f>SUMIFS(通讯通路门店!$BH:$BH,通讯通路门店!$S:$S,$G229)</f>
        <v>0</v>
      </c>
      <c r="AH229" s="99">
        <f t="shared" si="16"/>
        <v>0</v>
      </c>
      <c r="AI229" s="99">
        <f>SUMIFS(通讯通路门店!$BB:$BB,通讯通路门店!$S:$S,$G229)</f>
        <v>0</v>
      </c>
      <c r="AJ229" s="99">
        <f>SUMIFS(通讯通路门店!$BE:$BE,通讯通路门店!$S:$S,$G229)</f>
        <v>0</v>
      </c>
      <c r="AK229" s="99">
        <f>SUMIFS(通讯通路门店!$BG:$BG,通讯通路门店!$S:$S,$G229)</f>
        <v>0</v>
      </c>
      <c r="AL229" s="99">
        <f>SUMIFS(通讯通路门店!$BC:$BC,通讯通路门店!$S:$S,$G229)</f>
        <v>0</v>
      </c>
      <c r="AM229" s="99">
        <f>SUMIFS(通讯通路门店!$BD:$BD,通讯通路门店!$S:$S,$G229)</f>
        <v>0</v>
      </c>
      <c r="AN229" s="99">
        <f>SUMIFS(通讯通路门店!$BF:$BF,通讯通路门店!$S:$S,$G229)</f>
        <v>0</v>
      </c>
      <c r="AO229" s="99">
        <f t="shared" si="17"/>
        <v>0</v>
      </c>
      <c r="AP229" s="99">
        <f>SUMIFS(通讯通路门店!$K:$K,通讯通路门店!$S:$S,$G229)</f>
        <v>0</v>
      </c>
      <c r="AQ229" s="83"/>
      <c r="AR229" s="99">
        <f>SUMIFS(通讯通路门店!$T:$T,通讯通路门店!$S:$S,$G229)</f>
        <v>0</v>
      </c>
      <c r="AS229" s="99">
        <f>SUMIFS(通讯通路门店!$U:$U,通讯通路门店!$S:$S,$G229)</f>
        <v>0</v>
      </c>
      <c r="AT229" s="99">
        <f>SUMIFS(通讯通路门店!$V:$V,通讯通路门店!$S:$S,$G229)</f>
        <v>0</v>
      </c>
      <c r="AU229" s="99">
        <f>SUMIFS(通讯通路门店!$W:$W,通讯通路门店!$S:$S,$G229)</f>
        <v>0</v>
      </c>
      <c r="AV229" s="99">
        <f>SUMIFS(通讯通路门店!$Z:$Z,通讯通路门店!$S:$S,$G229)</f>
        <v>0</v>
      </c>
      <c r="AW229" s="99">
        <f>SUMIFS(通讯通路门店!$AB:$AB,通讯通路门店!$S:$S,$G229)</f>
        <v>0</v>
      </c>
      <c r="AX229" s="99">
        <f>SUMIFS(通讯通路门店!$X:$X,通讯通路门店!$S:$S,$G229)</f>
        <v>0</v>
      </c>
      <c r="AY229" s="99">
        <f>SUMIFS(通讯通路门店!$Y:$Y,通讯通路门店!$S:$S,$G229)</f>
        <v>0</v>
      </c>
      <c r="AZ229" s="99">
        <f>SUMIFS(通讯通路门店!$AA:$AA,通讯通路门店!$S:$S,$G229)</f>
        <v>0</v>
      </c>
      <c r="BA229" s="99">
        <f t="shared" si="18"/>
        <v>0</v>
      </c>
      <c r="BB229" s="99">
        <f t="shared" si="19"/>
        <v>0</v>
      </c>
      <c r="BC229" s="99">
        <f>SUMIFS(通讯通路门店!$W:$W,通讯通路门店!$S:$S,$G229,通讯通路门店!$J:$J,"荣耀体验店")+SUMIFS(通讯通路门店!$W:$W,通讯通路门店!$S:$S,$G229,通讯通路门店!$J:$J,"荣耀授权专卖店")</f>
        <v>0</v>
      </c>
      <c r="BD229" s="99">
        <f>SUMIFS(通讯通路门店!$Z:$Z,通讯通路门店!$S:$S,$G229,通讯通路门店!$J:$J,"VIVO体验店")</f>
        <v>0</v>
      </c>
      <c r="BE229" s="99">
        <f>SUMIFS(通讯通路门店!$AB:$AB,通讯通路门店!$S:$S,$G229,通讯通路门店!$J:$J,"OPPO体验店")</f>
        <v>0</v>
      </c>
      <c r="BF229" s="99">
        <f>SUMIFS(通讯通路门店!$X:$X,通讯通路门店!$S:$S,$G229,通讯通路门店!$J:$J,"华为授权体验店")+SUMIFS(通讯通路门店!$AA:$AA,通讯通路门店!$S:$S,$G229,通讯通路门店!$J:$J,"华为堡垒店")</f>
        <v>0</v>
      </c>
      <c r="BG229" s="99">
        <f>SUMIFS(通讯通路门店!$Y:$Y,通讯通路门店!$S:$S,$G229,通讯通路门店!$J:$J,"小米体验店")</f>
        <v>0</v>
      </c>
      <c r="BH229" s="99">
        <f>SUMIFS(通讯通路门店!$AA:$AA,通讯通路门店!$S:$S,$G229,通讯通路门店!$J:$J,"苹果体验店")</f>
        <v>0</v>
      </c>
      <c r="BI229" s="99">
        <f>SUMIFS(通讯通路门店!$K:$K,通讯通路门店!$S:$S,$G229,通讯通路门店!$J:$J,"其他品牌专卖店")</f>
        <v>0</v>
      </c>
      <c r="BJ229" s="99">
        <f>SUMIFS(通讯通路门店!$AC:$AC,通讯通路门店!$S:$S,$G229)</f>
        <v>0</v>
      </c>
      <c r="BK229" s="99">
        <f>SUMIFS(通讯通路门店!$AD:$AD,通讯通路门店!$S:$S,$G229)</f>
        <v>0</v>
      </c>
      <c r="BL229" s="99">
        <f>SUMIFS(通讯通路门店!$AE:$AE,通讯通路门店!$S:$S,$G229)</f>
        <v>0</v>
      </c>
      <c r="BM229" s="99">
        <f>SUMIFS(通讯通路门店!$AF:$AF,通讯通路门店!$S:$S,$G229)</f>
        <v>0</v>
      </c>
      <c r="BN229" s="99">
        <f>SUMIFS(通讯通路门店!$AG:$AG,通讯通路门店!$S:$S,$G229)</f>
        <v>0</v>
      </c>
      <c r="BO229" s="99">
        <f>SUMIFS(通讯通路门店!$AH:$AH,通讯通路门店!$S:$S,$G229)</f>
        <v>0</v>
      </c>
      <c r="BP229" s="99">
        <f>SUMIFS(通讯通路门店!$AI:$AI,通讯通路门店!$S:$S,$G229)</f>
        <v>0</v>
      </c>
      <c r="BQ229" s="83"/>
    </row>
    <row r="230" spans="1:69">
      <c r="A230" s="99" t="str">
        <f>IFERROR(_xlfn.XLOOKUP($G230,通讯通路门店!$S$4:$S$993931,通讯通路门店!$A$4:$A$993931,0,0),"")</f>
        <v/>
      </c>
      <c r="B230" s="99" t="str">
        <f>IFERROR(_xlfn.XLOOKUP($G230,通讯通路门店!$S$4:$S$993931,通讯通路门店!$B$4:$B$993931,0,0),"")</f>
        <v/>
      </c>
      <c r="C230" s="99" t="str">
        <f>IFERROR(_xlfn.XLOOKUP($G230,通讯通路门店!$S$4:$S$993931,通讯通路门店!$C$4:$C$993931,0,0),"")</f>
        <v/>
      </c>
      <c r="D230" s="99" t="str">
        <f>IFERROR(_xlfn.XLOOKUP($G230,通讯通路门店!$S$4:$S$993931,通讯通路门店!$D$4:$D$993931,0,0),"")</f>
        <v/>
      </c>
      <c r="E230" s="83"/>
      <c r="F230" s="83"/>
      <c r="G230" s="101" t="e">
        <v>#N/A</v>
      </c>
      <c r="H230" s="102" t="str">
        <f>IFERROR(_xlfn.XLOOKUP($G230,通讯通路门店!$S$4:$S$993931,通讯通路门店!$R$4:$R$993931,0,0),"")</f>
        <v/>
      </c>
      <c r="I230" s="83"/>
      <c r="J230" s="83"/>
      <c r="K230" s="83"/>
      <c r="L230" s="83"/>
      <c r="M230" s="83"/>
      <c r="N230" s="83"/>
      <c r="O230" s="83"/>
      <c r="P230" s="83"/>
      <c r="Q230" s="83"/>
      <c r="R230" s="83"/>
      <c r="S230" s="83"/>
      <c r="T230" s="83"/>
      <c r="U230" s="99">
        <f>COUNTIF(通讯通路门店!$S:$S,$G230)</f>
        <v>0</v>
      </c>
      <c r="V230" s="99">
        <f>COUNTIFS(通讯通路门店!$S:$S,$G230,通讯通路门店!$J:$J,"综合卖场")</f>
        <v>0</v>
      </c>
      <c r="W230" s="99">
        <f>SUMIFS(通讯通路门店!$AJ:$AJ,通讯通路门店!$S:$S,通讯客户沙盘!$G230)</f>
        <v>0</v>
      </c>
      <c r="X230" s="99">
        <f t="shared" si="15"/>
        <v>0</v>
      </c>
      <c r="Y230" s="99">
        <f>COUNTIFS(通讯通路门店!$S:$S,$G230,通讯通路门店!$J:$J,"荣耀体验店")+COUNTIFS(通讯通路门店!$S:$S,$G230,通讯通路门店!$J:$J,"荣耀授权专卖店")</f>
        <v>0</v>
      </c>
      <c r="Z230" s="99">
        <f>COUNTIFS(通讯通路门店!$S:$S,$G230,通讯通路门店!$J:$J,"VIVO体验店")</f>
        <v>0</v>
      </c>
      <c r="AA230" s="99">
        <f>COUNTIFS(通讯通路门店!$S:$S,$G230,通讯通路门店!$J:$J,"OPPO体验店")</f>
        <v>0</v>
      </c>
      <c r="AB230" s="99">
        <f>COUNTIFS(通讯通路门店!$S:$S,$G230,通讯通路门店!$J:$J,"华为授权体验店")+COUNTIFS(通讯通路门店!$S:$S,$G230,通讯通路门店!$J:$J,"华为堡垒店")</f>
        <v>0</v>
      </c>
      <c r="AC230" s="99">
        <f>COUNTIFS(通讯通路门店!$S:$S,$G230,通讯通路门店!$J:$J,"小米体验店")</f>
        <v>0</v>
      </c>
      <c r="AD230" s="99">
        <f>COUNTIFS(通讯通路门店!$S:$S,$G230,通讯通路门店!$J:$J,"苹果体验店")</f>
        <v>0</v>
      </c>
      <c r="AE230" s="99">
        <f>COUNTIFS(通讯通路门店!$S:$S,$G230,通讯通路门店!$J:$J,"其他品牌专卖店")</f>
        <v>0</v>
      </c>
      <c r="AF230" s="99">
        <f>SUMIFS(通讯通路门店!$BI:$BI,通讯通路门店!$S:$S,$G230)</f>
        <v>0</v>
      </c>
      <c r="AG230" s="99">
        <f>SUMIFS(通讯通路门店!$BH:$BH,通讯通路门店!$S:$S,$G230)</f>
        <v>0</v>
      </c>
      <c r="AH230" s="99">
        <f t="shared" si="16"/>
        <v>0</v>
      </c>
      <c r="AI230" s="99">
        <f>SUMIFS(通讯通路门店!$BB:$BB,通讯通路门店!$S:$S,$G230)</f>
        <v>0</v>
      </c>
      <c r="AJ230" s="99">
        <f>SUMIFS(通讯通路门店!$BE:$BE,通讯通路门店!$S:$S,$G230)</f>
        <v>0</v>
      </c>
      <c r="AK230" s="99">
        <f>SUMIFS(通讯通路门店!$BG:$BG,通讯通路门店!$S:$S,$G230)</f>
        <v>0</v>
      </c>
      <c r="AL230" s="99">
        <f>SUMIFS(通讯通路门店!$BC:$BC,通讯通路门店!$S:$S,$G230)</f>
        <v>0</v>
      </c>
      <c r="AM230" s="99">
        <f>SUMIFS(通讯通路门店!$BD:$BD,通讯通路门店!$S:$S,$G230)</f>
        <v>0</v>
      </c>
      <c r="AN230" s="99">
        <f>SUMIFS(通讯通路门店!$BF:$BF,通讯通路门店!$S:$S,$G230)</f>
        <v>0</v>
      </c>
      <c r="AO230" s="99">
        <f t="shared" si="17"/>
        <v>0</v>
      </c>
      <c r="AP230" s="99">
        <f>SUMIFS(通讯通路门店!$K:$K,通讯通路门店!$S:$S,$G230)</f>
        <v>0</v>
      </c>
      <c r="AQ230" s="83"/>
      <c r="AR230" s="99">
        <f>SUMIFS(通讯通路门店!$T:$T,通讯通路门店!$S:$S,$G230)</f>
        <v>0</v>
      </c>
      <c r="AS230" s="99">
        <f>SUMIFS(通讯通路门店!$U:$U,通讯通路门店!$S:$S,$G230)</f>
        <v>0</v>
      </c>
      <c r="AT230" s="99">
        <f>SUMIFS(通讯通路门店!$V:$V,通讯通路门店!$S:$S,$G230)</f>
        <v>0</v>
      </c>
      <c r="AU230" s="99">
        <f>SUMIFS(通讯通路门店!$W:$W,通讯通路门店!$S:$S,$G230)</f>
        <v>0</v>
      </c>
      <c r="AV230" s="99">
        <f>SUMIFS(通讯通路门店!$Z:$Z,通讯通路门店!$S:$S,$G230)</f>
        <v>0</v>
      </c>
      <c r="AW230" s="99">
        <f>SUMIFS(通讯通路门店!$AB:$AB,通讯通路门店!$S:$S,$G230)</f>
        <v>0</v>
      </c>
      <c r="AX230" s="99">
        <f>SUMIFS(通讯通路门店!$X:$X,通讯通路门店!$S:$S,$G230)</f>
        <v>0</v>
      </c>
      <c r="AY230" s="99">
        <f>SUMIFS(通讯通路门店!$Y:$Y,通讯通路门店!$S:$S,$G230)</f>
        <v>0</v>
      </c>
      <c r="AZ230" s="99">
        <f>SUMIFS(通讯通路门店!$AA:$AA,通讯通路门店!$S:$S,$G230)</f>
        <v>0</v>
      </c>
      <c r="BA230" s="99">
        <f t="shared" si="18"/>
        <v>0</v>
      </c>
      <c r="BB230" s="99">
        <f t="shared" si="19"/>
        <v>0</v>
      </c>
      <c r="BC230" s="99">
        <f>SUMIFS(通讯通路门店!$W:$W,通讯通路门店!$S:$S,$G230,通讯通路门店!$J:$J,"荣耀体验店")+SUMIFS(通讯通路门店!$W:$W,通讯通路门店!$S:$S,$G230,通讯通路门店!$J:$J,"荣耀授权专卖店")</f>
        <v>0</v>
      </c>
      <c r="BD230" s="99">
        <f>SUMIFS(通讯通路门店!$Z:$Z,通讯通路门店!$S:$S,$G230,通讯通路门店!$J:$J,"VIVO体验店")</f>
        <v>0</v>
      </c>
      <c r="BE230" s="99">
        <f>SUMIFS(通讯通路门店!$AB:$AB,通讯通路门店!$S:$S,$G230,通讯通路门店!$J:$J,"OPPO体验店")</f>
        <v>0</v>
      </c>
      <c r="BF230" s="99">
        <f>SUMIFS(通讯通路门店!$X:$X,通讯通路门店!$S:$S,$G230,通讯通路门店!$J:$J,"华为授权体验店")+SUMIFS(通讯通路门店!$AA:$AA,通讯通路门店!$S:$S,$G230,通讯通路门店!$J:$J,"华为堡垒店")</f>
        <v>0</v>
      </c>
      <c r="BG230" s="99">
        <f>SUMIFS(通讯通路门店!$Y:$Y,通讯通路门店!$S:$S,$G230,通讯通路门店!$J:$J,"小米体验店")</f>
        <v>0</v>
      </c>
      <c r="BH230" s="99">
        <f>SUMIFS(通讯通路门店!$AA:$AA,通讯通路门店!$S:$S,$G230,通讯通路门店!$J:$J,"苹果体验店")</f>
        <v>0</v>
      </c>
      <c r="BI230" s="99">
        <f>SUMIFS(通讯通路门店!$K:$K,通讯通路门店!$S:$S,$G230,通讯通路门店!$J:$J,"其他品牌专卖店")</f>
        <v>0</v>
      </c>
      <c r="BJ230" s="99">
        <f>SUMIFS(通讯通路门店!$AC:$AC,通讯通路门店!$S:$S,$G230)</f>
        <v>0</v>
      </c>
      <c r="BK230" s="99">
        <f>SUMIFS(通讯通路门店!$AD:$AD,通讯通路门店!$S:$S,$G230)</f>
        <v>0</v>
      </c>
      <c r="BL230" s="99">
        <f>SUMIFS(通讯通路门店!$AE:$AE,通讯通路门店!$S:$S,$G230)</f>
        <v>0</v>
      </c>
      <c r="BM230" s="99">
        <f>SUMIFS(通讯通路门店!$AF:$AF,通讯通路门店!$S:$S,$G230)</f>
        <v>0</v>
      </c>
      <c r="BN230" s="99">
        <f>SUMIFS(通讯通路门店!$AG:$AG,通讯通路门店!$S:$S,$G230)</f>
        <v>0</v>
      </c>
      <c r="BO230" s="99">
        <f>SUMIFS(通讯通路门店!$AH:$AH,通讯通路门店!$S:$S,$G230)</f>
        <v>0</v>
      </c>
      <c r="BP230" s="99">
        <f>SUMIFS(通讯通路门店!$AI:$AI,通讯通路门店!$S:$S,$G230)</f>
        <v>0</v>
      </c>
      <c r="BQ230" s="83"/>
    </row>
    <row r="231" spans="1:69">
      <c r="A231" s="99" t="str">
        <f>IFERROR(_xlfn.XLOOKUP($G231,通讯通路门店!$S$4:$S$993931,通讯通路门店!$A$4:$A$993931,0,0),"")</f>
        <v/>
      </c>
      <c r="B231" s="99" t="str">
        <f>IFERROR(_xlfn.XLOOKUP($G231,通讯通路门店!$S$4:$S$993931,通讯通路门店!$B$4:$B$993931,0,0),"")</f>
        <v/>
      </c>
      <c r="C231" s="99" t="str">
        <f>IFERROR(_xlfn.XLOOKUP($G231,通讯通路门店!$S$4:$S$993931,通讯通路门店!$C$4:$C$993931,0,0),"")</f>
        <v/>
      </c>
      <c r="D231" s="99" t="str">
        <f>IFERROR(_xlfn.XLOOKUP($G231,通讯通路门店!$S$4:$S$993931,通讯通路门店!$D$4:$D$993931,0,0),"")</f>
        <v/>
      </c>
      <c r="E231" s="83"/>
      <c r="F231" s="83"/>
      <c r="G231" s="101" t="e">
        <v>#N/A</v>
      </c>
      <c r="H231" s="102" t="str">
        <f>IFERROR(_xlfn.XLOOKUP($G231,通讯通路门店!$S$4:$S$993931,通讯通路门店!$R$4:$R$993931,0,0),"")</f>
        <v/>
      </c>
      <c r="I231" s="83"/>
      <c r="J231" s="83"/>
      <c r="K231" s="83"/>
      <c r="L231" s="83"/>
      <c r="M231" s="83"/>
      <c r="N231" s="83"/>
      <c r="O231" s="83"/>
      <c r="P231" s="83"/>
      <c r="Q231" s="83"/>
      <c r="R231" s="83"/>
      <c r="S231" s="83"/>
      <c r="T231" s="83"/>
      <c r="U231" s="99">
        <f>COUNTIF(通讯通路门店!$S:$S,$G231)</f>
        <v>0</v>
      </c>
      <c r="V231" s="99">
        <f>COUNTIFS(通讯通路门店!$S:$S,$G231,通讯通路门店!$J:$J,"综合卖场")</f>
        <v>0</v>
      </c>
      <c r="W231" s="99">
        <f>SUMIFS(通讯通路门店!$AJ:$AJ,通讯通路门店!$S:$S,通讯客户沙盘!$G231)</f>
        <v>0</v>
      </c>
      <c r="X231" s="99">
        <f t="shared" si="15"/>
        <v>0</v>
      </c>
      <c r="Y231" s="99">
        <f>COUNTIFS(通讯通路门店!$S:$S,$G231,通讯通路门店!$J:$J,"荣耀体验店")+COUNTIFS(通讯通路门店!$S:$S,$G231,通讯通路门店!$J:$J,"荣耀授权专卖店")</f>
        <v>0</v>
      </c>
      <c r="Z231" s="99">
        <f>COUNTIFS(通讯通路门店!$S:$S,$G231,通讯通路门店!$J:$J,"VIVO体验店")</f>
        <v>0</v>
      </c>
      <c r="AA231" s="99">
        <f>COUNTIFS(通讯通路门店!$S:$S,$G231,通讯通路门店!$J:$J,"OPPO体验店")</f>
        <v>0</v>
      </c>
      <c r="AB231" s="99">
        <f>COUNTIFS(通讯通路门店!$S:$S,$G231,通讯通路门店!$J:$J,"华为授权体验店")+COUNTIFS(通讯通路门店!$S:$S,$G231,通讯通路门店!$J:$J,"华为堡垒店")</f>
        <v>0</v>
      </c>
      <c r="AC231" s="99">
        <f>COUNTIFS(通讯通路门店!$S:$S,$G231,通讯通路门店!$J:$J,"小米体验店")</f>
        <v>0</v>
      </c>
      <c r="AD231" s="99">
        <f>COUNTIFS(通讯通路门店!$S:$S,$G231,通讯通路门店!$J:$J,"苹果体验店")</f>
        <v>0</v>
      </c>
      <c r="AE231" s="99">
        <f>COUNTIFS(通讯通路门店!$S:$S,$G231,通讯通路门店!$J:$J,"其他品牌专卖店")</f>
        <v>0</v>
      </c>
      <c r="AF231" s="99">
        <f>SUMIFS(通讯通路门店!$BI:$BI,通讯通路门店!$S:$S,$G231)</f>
        <v>0</v>
      </c>
      <c r="AG231" s="99">
        <f>SUMIFS(通讯通路门店!$BH:$BH,通讯通路门店!$S:$S,$G231)</f>
        <v>0</v>
      </c>
      <c r="AH231" s="99">
        <f t="shared" si="16"/>
        <v>0</v>
      </c>
      <c r="AI231" s="99">
        <f>SUMIFS(通讯通路门店!$BB:$BB,通讯通路门店!$S:$S,$G231)</f>
        <v>0</v>
      </c>
      <c r="AJ231" s="99">
        <f>SUMIFS(通讯通路门店!$BE:$BE,通讯通路门店!$S:$S,$G231)</f>
        <v>0</v>
      </c>
      <c r="AK231" s="99">
        <f>SUMIFS(通讯通路门店!$BG:$BG,通讯通路门店!$S:$S,$G231)</f>
        <v>0</v>
      </c>
      <c r="AL231" s="99">
        <f>SUMIFS(通讯通路门店!$BC:$BC,通讯通路门店!$S:$S,$G231)</f>
        <v>0</v>
      </c>
      <c r="AM231" s="99">
        <f>SUMIFS(通讯通路门店!$BD:$BD,通讯通路门店!$S:$S,$G231)</f>
        <v>0</v>
      </c>
      <c r="AN231" s="99">
        <f>SUMIFS(通讯通路门店!$BF:$BF,通讯通路门店!$S:$S,$G231)</f>
        <v>0</v>
      </c>
      <c r="AO231" s="99">
        <f t="shared" si="17"/>
        <v>0</v>
      </c>
      <c r="AP231" s="99">
        <f>SUMIFS(通讯通路门店!$K:$K,通讯通路门店!$S:$S,$G231)</f>
        <v>0</v>
      </c>
      <c r="AQ231" s="83"/>
      <c r="AR231" s="99">
        <f>SUMIFS(通讯通路门店!$T:$T,通讯通路门店!$S:$S,$G231)</f>
        <v>0</v>
      </c>
      <c r="AS231" s="99">
        <f>SUMIFS(通讯通路门店!$U:$U,通讯通路门店!$S:$S,$G231)</f>
        <v>0</v>
      </c>
      <c r="AT231" s="99">
        <f>SUMIFS(通讯通路门店!$V:$V,通讯通路门店!$S:$S,$G231)</f>
        <v>0</v>
      </c>
      <c r="AU231" s="99">
        <f>SUMIFS(通讯通路门店!$W:$W,通讯通路门店!$S:$S,$G231)</f>
        <v>0</v>
      </c>
      <c r="AV231" s="99">
        <f>SUMIFS(通讯通路门店!$Z:$Z,通讯通路门店!$S:$S,$G231)</f>
        <v>0</v>
      </c>
      <c r="AW231" s="99">
        <f>SUMIFS(通讯通路门店!$AB:$AB,通讯通路门店!$S:$S,$G231)</f>
        <v>0</v>
      </c>
      <c r="AX231" s="99">
        <f>SUMIFS(通讯通路门店!$X:$X,通讯通路门店!$S:$S,$G231)</f>
        <v>0</v>
      </c>
      <c r="AY231" s="99">
        <f>SUMIFS(通讯通路门店!$Y:$Y,通讯通路门店!$S:$S,$G231)</f>
        <v>0</v>
      </c>
      <c r="AZ231" s="99">
        <f>SUMIFS(通讯通路门店!$AA:$AA,通讯通路门店!$S:$S,$G231)</f>
        <v>0</v>
      </c>
      <c r="BA231" s="99">
        <f t="shared" si="18"/>
        <v>0</v>
      </c>
      <c r="BB231" s="99">
        <f t="shared" si="19"/>
        <v>0</v>
      </c>
      <c r="BC231" s="99">
        <f>SUMIFS(通讯通路门店!$W:$W,通讯通路门店!$S:$S,$G231,通讯通路门店!$J:$J,"荣耀体验店")+SUMIFS(通讯通路门店!$W:$W,通讯通路门店!$S:$S,$G231,通讯通路门店!$J:$J,"荣耀授权专卖店")</f>
        <v>0</v>
      </c>
      <c r="BD231" s="99">
        <f>SUMIFS(通讯通路门店!$Z:$Z,通讯通路门店!$S:$S,$G231,通讯通路门店!$J:$J,"VIVO体验店")</f>
        <v>0</v>
      </c>
      <c r="BE231" s="99">
        <f>SUMIFS(通讯通路门店!$AB:$AB,通讯通路门店!$S:$S,$G231,通讯通路门店!$J:$J,"OPPO体验店")</f>
        <v>0</v>
      </c>
      <c r="BF231" s="99">
        <f>SUMIFS(通讯通路门店!$X:$X,通讯通路门店!$S:$S,$G231,通讯通路门店!$J:$J,"华为授权体验店")+SUMIFS(通讯通路门店!$AA:$AA,通讯通路门店!$S:$S,$G231,通讯通路门店!$J:$J,"华为堡垒店")</f>
        <v>0</v>
      </c>
      <c r="BG231" s="99">
        <f>SUMIFS(通讯通路门店!$Y:$Y,通讯通路门店!$S:$S,$G231,通讯通路门店!$J:$J,"小米体验店")</f>
        <v>0</v>
      </c>
      <c r="BH231" s="99">
        <f>SUMIFS(通讯通路门店!$AA:$AA,通讯通路门店!$S:$S,$G231,通讯通路门店!$J:$J,"苹果体验店")</f>
        <v>0</v>
      </c>
      <c r="BI231" s="99">
        <f>SUMIFS(通讯通路门店!$K:$K,通讯通路门店!$S:$S,$G231,通讯通路门店!$J:$J,"其他品牌专卖店")</f>
        <v>0</v>
      </c>
      <c r="BJ231" s="99">
        <f>SUMIFS(通讯通路门店!$AC:$AC,通讯通路门店!$S:$S,$G231)</f>
        <v>0</v>
      </c>
      <c r="BK231" s="99">
        <f>SUMIFS(通讯通路门店!$AD:$AD,通讯通路门店!$S:$S,$G231)</f>
        <v>0</v>
      </c>
      <c r="BL231" s="99">
        <f>SUMIFS(通讯通路门店!$AE:$AE,通讯通路门店!$S:$S,$G231)</f>
        <v>0</v>
      </c>
      <c r="BM231" s="99">
        <f>SUMIFS(通讯通路门店!$AF:$AF,通讯通路门店!$S:$S,$G231)</f>
        <v>0</v>
      </c>
      <c r="BN231" s="99">
        <f>SUMIFS(通讯通路门店!$AG:$AG,通讯通路门店!$S:$S,$G231)</f>
        <v>0</v>
      </c>
      <c r="BO231" s="99">
        <f>SUMIFS(通讯通路门店!$AH:$AH,通讯通路门店!$S:$S,$G231)</f>
        <v>0</v>
      </c>
      <c r="BP231" s="99">
        <f>SUMIFS(通讯通路门店!$AI:$AI,通讯通路门店!$S:$S,$G231)</f>
        <v>0</v>
      </c>
      <c r="BQ231" s="83"/>
    </row>
    <row r="232" spans="1:69">
      <c r="A232" s="99" t="str">
        <f>IFERROR(_xlfn.XLOOKUP($G232,通讯通路门店!$S$4:$S$993931,通讯通路门店!$A$4:$A$993931,0,0),"")</f>
        <v/>
      </c>
      <c r="B232" s="99" t="str">
        <f>IFERROR(_xlfn.XLOOKUP($G232,通讯通路门店!$S$4:$S$993931,通讯通路门店!$B$4:$B$993931,0,0),"")</f>
        <v/>
      </c>
      <c r="C232" s="99" t="str">
        <f>IFERROR(_xlfn.XLOOKUP($G232,通讯通路门店!$S$4:$S$993931,通讯通路门店!$C$4:$C$993931,0,0),"")</f>
        <v/>
      </c>
      <c r="D232" s="99" t="str">
        <f>IFERROR(_xlfn.XLOOKUP($G232,通讯通路门店!$S$4:$S$993931,通讯通路门店!$D$4:$D$993931,0,0),"")</f>
        <v/>
      </c>
      <c r="E232" s="83"/>
      <c r="F232" s="83"/>
      <c r="G232" s="101" t="e">
        <v>#N/A</v>
      </c>
      <c r="H232" s="102" t="str">
        <f>IFERROR(_xlfn.XLOOKUP($G232,通讯通路门店!$S$4:$S$993931,通讯通路门店!$R$4:$R$993931,0,0),"")</f>
        <v/>
      </c>
      <c r="I232" s="83"/>
      <c r="J232" s="83"/>
      <c r="K232" s="83"/>
      <c r="L232" s="83"/>
      <c r="M232" s="83"/>
      <c r="N232" s="83"/>
      <c r="O232" s="83"/>
      <c r="P232" s="83"/>
      <c r="Q232" s="83"/>
      <c r="R232" s="83"/>
      <c r="S232" s="83"/>
      <c r="T232" s="83"/>
      <c r="U232" s="99">
        <f>COUNTIF(通讯通路门店!$S:$S,$G232)</f>
        <v>0</v>
      </c>
      <c r="V232" s="99">
        <f>COUNTIFS(通讯通路门店!$S:$S,$G232,通讯通路门店!$J:$J,"综合卖场")</f>
        <v>0</v>
      </c>
      <c r="W232" s="99">
        <f>SUMIFS(通讯通路门店!$AJ:$AJ,通讯通路门店!$S:$S,通讯客户沙盘!$G232)</f>
        <v>0</v>
      </c>
      <c r="X232" s="99">
        <f t="shared" si="15"/>
        <v>0</v>
      </c>
      <c r="Y232" s="99">
        <f>COUNTIFS(通讯通路门店!$S:$S,$G232,通讯通路门店!$J:$J,"荣耀体验店")+COUNTIFS(通讯通路门店!$S:$S,$G232,通讯通路门店!$J:$J,"荣耀授权专卖店")</f>
        <v>0</v>
      </c>
      <c r="Z232" s="99">
        <f>COUNTIFS(通讯通路门店!$S:$S,$G232,通讯通路门店!$J:$J,"VIVO体验店")</f>
        <v>0</v>
      </c>
      <c r="AA232" s="99">
        <f>COUNTIFS(通讯通路门店!$S:$S,$G232,通讯通路门店!$J:$J,"OPPO体验店")</f>
        <v>0</v>
      </c>
      <c r="AB232" s="99">
        <f>COUNTIFS(通讯通路门店!$S:$S,$G232,通讯通路门店!$J:$J,"华为授权体验店")+COUNTIFS(通讯通路门店!$S:$S,$G232,通讯通路门店!$J:$J,"华为堡垒店")</f>
        <v>0</v>
      </c>
      <c r="AC232" s="99">
        <f>COUNTIFS(通讯通路门店!$S:$S,$G232,通讯通路门店!$J:$J,"小米体验店")</f>
        <v>0</v>
      </c>
      <c r="AD232" s="99">
        <f>COUNTIFS(通讯通路门店!$S:$S,$G232,通讯通路门店!$J:$J,"苹果体验店")</f>
        <v>0</v>
      </c>
      <c r="AE232" s="99">
        <f>COUNTIFS(通讯通路门店!$S:$S,$G232,通讯通路门店!$J:$J,"其他品牌专卖店")</f>
        <v>0</v>
      </c>
      <c r="AF232" s="99">
        <f>SUMIFS(通讯通路门店!$BI:$BI,通讯通路门店!$S:$S,$G232)</f>
        <v>0</v>
      </c>
      <c r="AG232" s="99">
        <f>SUMIFS(通讯通路门店!$BH:$BH,通讯通路门店!$S:$S,$G232)</f>
        <v>0</v>
      </c>
      <c r="AH232" s="99">
        <f t="shared" si="16"/>
        <v>0</v>
      </c>
      <c r="AI232" s="99">
        <f>SUMIFS(通讯通路门店!$BB:$BB,通讯通路门店!$S:$S,$G232)</f>
        <v>0</v>
      </c>
      <c r="AJ232" s="99">
        <f>SUMIFS(通讯通路门店!$BE:$BE,通讯通路门店!$S:$S,$G232)</f>
        <v>0</v>
      </c>
      <c r="AK232" s="99">
        <f>SUMIFS(通讯通路门店!$BG:$BG,通讯通路门店!$S:$S,$G232)</f>
        <v>0</v>
      </c>
      <c r="AL232" s="99">
        <f>SUMIFS(通讯通路门店!$BC:$BC,通讯通路门店!$S:$S,$G232)</f>
        <v>0</v>
      </c>
      <c r="AM232" s="99">
        <f>SUMIFS(通讯通路门店!$BD:$BD,通讯通路门店!$S:$S,$G232)</f>
        <v>0</v>
      </c>
      <c r="AN232" s="99">
        <f>SUMIFS(通讯通路门店!$BF:$BF,通讯通路门店!$S:$S,$G232)</f>
        <v>0</v>
      </c>
      <c r="AO232" s="99">
        <f t="shared" si="17"/>
        <v>0</v>
      </c>
      <c r="AP232" s="99">
        <f>SUMIFS(通讯通路门店!$K:$K,通讯通路门店!$S:$S,$G232)</f>
        <v>0</v>
      </c>
      <c r="AQ232" s="83"/>
      <c r="AR232" s="99">
        <f>SUMIFS(通讯通路门店!$T:$T,通讯通路门店!$S:$S,$G232)</f>
        <v>0</v>
      </c>
      <c r="AS232" s="99">
        <f>SUMIFS(通讯通路门店!$U:$U,通讯通路门店!$S:$S,$G232)</f>
        <v>0</v>
      </c>
      <c r="AT232" s="99">
        <f>SUMIFS(通讯通路门店!$V:$V,通讯通路门店!$S:$S,$G232)</f>
        <v>0</v>
      </c>
      <c r="AU232" s="99">
        <f>SUMIFS(通讯通路门店!$W:$W,通讯通路门店!$S:$S,$G232)</f>
        <v>0</v>
      </c>
      <c r="AV232" s="99">
        <f>SUMIFS(通讯通路门店!$Z:$Z,通讯通路门店!$S:$S,$G232)</f>
        <v>0</v>
      </c>
      <c r="AW232" s="99">
        <f>SUMIFS(通讯通路门店!$AB:$AB,通讯通路门店!$S:$S,$G232)</f>
        <v>0</v>
      </c>
      <c r="AX232" s="99">
        <f>SUMIFS(通讯通路门店!$X:$X,通讯通路门店!$S:$S,$G232)</f>
        <v>0</v>
      </c>
      <c r="AY232" s="99">
        <f>SUMIFS(通讯通路门店!$Y:$Y,通讯通路门店!$S:$S,$G232)</f>
        <v>0</v>
      </c>
      <c r="AZ232" s="99">
        <f>SUMIFS(通讯通路门店!$AA:$AA,通讯通路门店!$S:$S,$G232)</f>
        <v>0</v>
      </c>
      <c r="BA232" s="99">
        <f t="shared" si="18"/>
        <v>0</v>
      </c>
      <c r="BB232" s="99">
        <f t="shared" si="19"/>
        <v>0</v>
      </c>
      <c r="BC232" s="99">
        <f>SUMIFS(通讯通路门店!$W:$W,通讯通路门店!$S:$S,$G232,通讯通路门店!$J:$J,"荣耀体验店")+SUMIFS(通讯通路门店!$W:$W,通讯通路门店!$S:$S,$G232,通讯通路门店!$J:$J,"荣耀授权专卖店")</f>
        <v>0</v>
      </c>
      <c r="BD232" s="99">
        <f>SUMIFS(通讯通路门店!$Z:$Z,通讯通路门店!$S:$S,$G232,通讯通路门店!$J:$J,"VIVO体验店")</f>
        <v>0</v>
      </c>
      <c r="BE232" s="99">
        <f>SUMIFS(通讯通路门店!$AB:$AB,通讯通路门店!$S:$S,$G232,通讯通路门店!$J:$J,"OPPO体验店")</f>
        <v>0</v>
      </c>
      <c r="BF232" s="99">
        <f>SUMIFS(通讯通路门店!$X:$X,通讯通路门店!$S:$S,$G232,通讯通路门店!$J:$J,"华为授权体验店")+SUMIFS(通讯通路门店!$AA:$AA,通讯通路门店!$S:$S,$G232,通讯通路门店!$J:$J,"华为堡垒店")</f>
        <v>0</v>
      </c>
      <c r="BG232" s="99">
        <f>SUMIFS(通讯通路门店!$Y:$Y,通讯通路门店!$S:$S,$G232,通讯通路门店!$J:$J,"小米体验店")</f>
        <v>0</v>
      </c>
      <c r="BH232" s="99">
        <f>SUMIFS(通讯通路门店!$AA:$AA,通讯通路门店!$S:$S,$G232,通讯通路门店!$J:$J,"苹果体验店")</f>
        <v>0</v>
      </c>
      <c r="BI232" s="99">
        <f>SUMIFS(通讯通路门店!$K:$K,通讯通路门店!$S:$S,$G232,通讯通路门店!$J:$J,"其他品牌专卖店")</f>
        <v>0</v>
      </c>
      <c r="BJ232" s="99">
        <f>SUMIFS(通讯通路门店!$AC:$AC,通讯通路门店!$S:$S,$G232)</f>
        <v>0</v>
      </c>
      <c r="BK232" s="99">
        <f>SUMIFS(通讯通路门店!$AD:$AD,通讯通路门店!$S:$S,$G232)</f>
        <v>0</v>
      </c>
      <c r="BL232" s="99">
        <f>SUMIFS(通讯通路门店!$AE:$AE,通讯通路门店!$S:$S,$G232)</f>
        <v>0</v>
      </c>
      <c r="BM232" s="99">
        <f>SUMIFS(通讯通路门店!$AF:$AF,通讯通路门店!$S:$S,$G232)</f>
        <v>0</v>
      </c>
      <c r="BN232" s="99">
        <f>SUMIFS(通讯通路门店!$AG:$AG,通讯通路门店!$S:$S,$G232)</f>
        <v>0</v>
      </c>
      <c r="BO232" s="99">
        <f>SUMIFS(通讯通路门店!$AH:$AH,通讯通路门店!$S:$S,$G232)</f>
        <v>0</v>
      </c>
      <c r="BP232" s="99">
        <f>SUMIFS(通讯通路门店!$AI:$AI,通讯通路门店!$S:$S,$G232)</f>
        <v>0</v>
      </c>
      <c r="BQ232" s="83"/>
    </row>
    <row r="233" spans="1:69">
      <c r="A233" s="99" t="str">
        <f>IFERROR(_xlfn.XLOOKUP($G233,通讯通路门店!$S$4:$S$993931,通讯通路门店!$A$4:$A$993931,0,0),"")</f>
        <v/>
      </c>
      <c r="B233" s="99" t="str">
        <f>IFERROR(_xlfn.XLOOKUP($G233,通讯通路门店!$S$4:$S$993931,通讯通路门店!$B$4:$B$993931,0,0),"")</f>
        <v/>
      </c>
      <c r="C233" s="99" t="str">
        <f>IFERROR(_xlfn.XLOOKUP($G233,通讯通路门店!$S$4:$S$993931,通讯通路门店!$C$4:$C$993931,0,0),"")</f>
        <v/>
      </c>
      <c r="D233" s="99" t="str">
        <f>IFERROR(_xlfn.XLOOKUP($G233,通讯通路门店!$S$4:$S$993931,通讯通路门店!$D$4:$D$993931,0,0),"")</f>
        <v/>
      </c>
      <c r="E233" s="83"/>
      <c r="F233" s="83"/>
      <c r="G233" s="101" t="e">
        <v>#N/A</v>
      </c>
      <c r="H233" s="102" t="str">
        <f>IFERROR(_xlfn.XLOOKUP($G233,通讯通路门店!$S$4:$S$993931,通讯通路门店!$R$4:$R$993931,0,0),"")</f>
        <v/>
      </c>
      <c r="I233" s="83"/>
      <c r="J233" s="83"/>
      <c r="K233" s="83"/>
      <c r="L233" s="83"/>
      <c r="M233" s="83"/>
      <c r="N233" s="83"/>
      <c r="O233" s="83"/>
      <c r="P233" s="83"/>
      <c r="Q233" s="83"/>
      <c r="R233" s="83"/>
      <c r="S233" s="83"/>
      <c r="T233" s="83"/>
      <c r="U233" s="99">
        <f>COUNTIF(通讯通路门店!$S:$S,$G233)</f>
        <v>0</v>
      </c>
      <c r="V233" s="99">
        <f>COUNTIFS(通讯通路门店!$S:$S,$G233,通讯通路门店!$J:$J,"综合卖场")</f>
        <v>0</v>
      </c>
      <c r="W233" s="99">
        <f>SUMIFS(通讯通路门店!$AJ:$AJ,通讯通路门店!$S:$S,通讯客户沙盘!$G233)</f>
        <v>0</v>
      </c>
      <c r="X233" s="99">
        <f t="shared" si="15"/>
        <v>0</v>
      </c>
      <c r="Y233" s="99">
        <f>COUNTIFS(通讯通路门店!$S:$S,$G233,通讯通路门店!$J:$J,"荣耀体验店")+COUNTIFS(通讯通路门店!$S:$S,$G233,通讯通路门店!$J:$J,"荣耀授权专卖店")</f>
        <v>0</v>
      </c>
      <c r="Z233" s="99">
        <f>COUNTIFS(通讯通路门店!$S:$S,$G233,通讯通路门店!$J:$J,"VIVO体验店")</f>
        <v>0</v>
      </c>
      <c r="AA233" s="99">
        <f>COUNTIFS(通讯通路门店!$S:$S,$G233,通讯通路门店!$J:$J,"OPPO体验店")</f>
        <v>0</v>
      </c>
      <c r="AB233" s="99">
        <f>COUNTIFS(通讯通路门店!$S:$S,$G233,通讯通路门店!$J:$J,"华为授权体验店")+COUNTIFS(通讯通路门店!$S:$S,$G233,通讯通路门店!$J:$J,"华为堡垒店")</f>
        <v>0</v>
      </c>
      <c r="AC233" s="99">
        <f>COUNTIFS(通讯通路门店!$S:$S,$G233,通讯通路门店!$J:$J,"小米体验店")</f>
        <v>0</v>
      </c>
      <c r="AD233" s="99">
        <f>COUNTIFS(通讯通路门店!$S:$S,$G233,通讯通路门店!$J:$J,"苹果体验店")</f>
        <v>0</v>
      </c>
      <c r="AE233" s="99">
        <f>COUNTIFS(通讯通路门店!$S:$S,$G233,通讯通路门店!$J:$J,"其他品牌专卖店")</f>
        <v>0</v>
      </c>
      <c r="AF233" s="99">
        <f>SUMIFS(通讯通路门店!$BI:$BI,通讯通路门店!$S:$S,$G233)</f>
        <v>0</v>
      </c>
      <c r="AG233" s="99">
        <f>SUMIFS(通讯通路门店!$BH:$BH,通讯通路门店!$S:$S,$G233)</f>
        <v>0</v>
      </c>
      <c r="AH233" s="99">
        <f t="shared" si="16"/>
        <v>0</v>
      </c>
      <c r="AI233" s="99">
        <f>SUMIFS(通讯通路门店!$BB:$BB,通讯通路门店!$S:$S,$G233)</f>
        <v>0</v>
      </c>
      <c r="AJ233" s="99">
        <f>SUMIFS(通讯通路门店!$BE:$BE,通讯通路门店!$S:$S,$G233)</f>
        <v>0</v>
      </c>
      <c r="AK233" s="99">
        <f>SUMIFS(通讯通路门店!$BG:$BG,通讯通路门店!$S:$S,$G233)</f>
        <v>0</v>
      </c>
      <c r="AL233" s="99">
        <f>SUMIFS(通讯通路门店!$BC:$BC,通讯通路门店!$S:$S,$G233)</f>
        <v>0</v>
      </c>
      <c r="AM233" s="99">
        <f>SUMIFS(通讯通路门店!$BD:$BD,通讯通路门店!$S:$S,$G233)</f>
        <v>0</v>
      </c>
      <c r="AN233" s="99">
        <f>SUMIFS(通讯通路门店!$BF:$BF,通讯通路门店!$S:$S,$G233)</f>
        <v>0</v>
      </c>
      <c r="AO233" s="99">
        <f t="shared" si="17"/>
        <v>0</v>
      </c>
      <c r="AP233" s="99">
        <f>SUMIFS(通讯通路门店!$K:$K,通讯通路门店!$S:$S,$G233)</f>
        <v>0</v>
      </c>
      <c r="AQ233" s="83"/>
      <c r="AR233" s="99">
        <f>SUMIFS(通讯通路门店!$T:$T,通讯通路门店!$S:$S,$G233)</f>
        <v>0</v>
      </c>
      <c r="AS233" s="99">
        <f>SUMIFS(通讯通路门店!$U:$U,通讯通路门店!$S:$S,$G233)</f>
        <v>0</v>
      </c>
      <c r="AT233" s="99">
        <f>SUMIFS(通讯通路门店!$V:$V,通讯通路门店!$S:$S,$G233)</f>
        <v>0</v>
      </c>
      <c r="AU233" s="99">
        <f>SUMIFS(通讯通路门店!$W:$W,通讯通路门店!$S:$S,$G233)</f>
        <v>0</v>
      </c>
      <c r="AV233" s="99">
        <f>SUMIFS(通讯通路门店!$Z:$Z,通讯通路门店!$S:$S,$G233)</f>
        <v>0</v>
      </c>
      <c r="AW233" s="99">
        <f>SUMIFS(通讯通路门店!$AB:$AB,通讯通路门店!$S:$S,$G233)</f>
        <v>0</v>
      </c>
      <c r="AX233" s="99">
        <f>SUMIFS(通讯通路门店!$X:$X,通讯通路门店!$S:$S,$G233)</f>
        <v>0</v>
      </c>
      <c r="AY233" s="99">
        <f>SUMIFS(通讯通路门店!$Y:$Y,通讯通路门店!$S:$S,$G233)</f>
        <v>0</v>
      </c>
      <c r="AZ233" s="99">
        <f>SUMIFS(通讯通路门店!$AA:$AA,通讯通路门店!$S:$S,$G233)</f>
        <v>0</v>
      </c>
      <c r="BA233" s="99">
        <f t="shared" si="18"/>
        <v>0</v>
      </c>
      <c r="BB233" s="99">
        <f t="shared" si="19"/>
        <v>0</v>
      </c>
      <c r="BC233" s="99">
        <f>SUMIFS(通讯通路门店!$W:$W,通讯通路门店!$S:$S,$G233,通讯通路门店!$J:$J,"荣耀体验店")+SUMIFS(通讯通路门店!$W:$W,通讯通路门店!$S:$S,$G233,通讯通路门店!$J:$J,"荣耀授权专卖店")</f>
        <v>0</v>
      </c>
      <c r="BD233" s="99">
        <f>SUMIFS(通讯通路门店!$Z:$Z,通讯通路门店!$S:$S,$G233,通讯通路门店!$J:$J,"VIVO体验店")</f>
        <v>0</v>
      </c>
      <c r="BE233" s="99">
        <f>SUMIFS(通讯通路门店!$AB:$AB,通讯通路门店!$S:$S,$G233,通讯通路门店!$J:$J,"OPPO体验店")</f>
        <v>0</v>
      </c>
      <c r="BF233" s="99">
        <f>SUMIFS(通讯通路门店!$X:$X,通讯通路门店!$S:$S,$G233,通讯通路门店!$J:$J,"华为授权体验店")+SUMIFS(通讯通路门店!$AA:$AA,通讯通路门店!$S:$S,$G233,通讯通路门店!$J:$J,"华为堡垒店")</f>
        <v>0</v>
      </c>
      <c r="BG233" s="99">
        <f>SUMIFS(通讯通路门店!$Y:$Y,通讯通路门店!$S:$S,$G233,通讯通路门店!$J:$J,"小米体验店")</f>
        <v>0</v>
      </c>
      <c r="BH233" s="99">
        <f>SUMIFS(通讯通路门店!$AA:$AA,通讯通路门店!$S:$S,$G233,通讯通路门店!$J:$J,"苹果体验店")</f>
        <v>0</v>
      </c>
      <c r="BI233" s="99">
        <f>SUMIFS(通讯通路门店!$K:$K,通讯通路门店!$S:$S,$G233,通讯通路门店!$J:$J,"其他品牌专卖店")</f>
        <v>0</v>
      </c>
      <c r="BJ233" s="99">
        <f>SUMIFS(通讯通路门店!$AC:$AC,通讯通路门店!$S:$S,$G233)</f>
        <v>0</v>
      </c>
      <c r="BK233" s="99">
        <f>SUMIFS(通讯通路门店!$AD:$AD,通讯通路门店!$S:$S,$G233)</f>
        <v>0</v>
      </c>
      <c r="BL233" s="99">
        <f>SUMIFS(通讯通路门店!$AE:$AE,通讯通路门店!$S:$S,$G233)</f>
        <v>0</v>
      </c>
      <c r="BM233" s="99">
        <f>SUMIFS(通讯通路门店!$AF:$AF,通讯通路门店!$S:$S,$G233)</f>
        <v>0</v>
      </c>
      <c r="BN233" s="99">
        <f>SUMIFS(通讯通路门店!$AG:$AG,通讯通路门店!$S:$S,$G233)</f>
        <v>0</v>
      </c>
      <c r="BO233" s="99">
        <f>SUMIFS(通讯通路门店!$AH:$AH,通讯通路门店!$S:$S,$G233)</f>
        <v>0</v>
      </c>
      <c r="BP233" s="99">
        <f>SUMIFS(通讯通路门店!$AI:$AI,通讯通路门店!$S:$S,$G233)</f>
        <v>0</v>
      </c>
      <c r="BQ233" s="83"/>
    </row>
    <row r="234" spans="1:69">
      <c r="A234" s="99" t="str">
        <f>IFERROR(_xlfn.XLOOKUP($G234,通讯通路门店!$S$4:$S$993931,通讯通路门店!$A$4:$A$993931,0,0),"")</f>
        <v/>
      </c>
      <c r="B234" s="99" t="str">
        <f>IFERROR(_xlfn.XLOOKUP($G234,通讯通路门店!$S$4:$S$993931,通讯通路门店!$B$4:$B$993931,0,0),"")</f>
        <v/>
      </c>
      <c r="C234" s="99" t="str">
        <f>IFERROR(_xlfn.XLOOKUP($G234,通讯通路门店!$S$4:$S$993931,通讯通路门店!$C$4:$C$993931,0,0),"")</f>
        <v/>
      </c>
      <c r="D234" s="99" t="str">
        <f>IFERROR(_xlfn.XLOOKUP($G234,通讯通路门店!$S$4:$S$993931,通讯通路门店!$D$4:$D$993931,0,0),"")</f>
        <v/>
      </c>
      <c r="E234" s="83"/>
      <c r="F234" s="83"/>
      <c r="G234" s="101" t="e">
        <v>#N/A</v>
      </c>
      <c r="H234" s="102" t="str">
        <f>IFERROR(_xlfn.XLOOKUP($G234,通讯通路门店!$S$4:$S$993931,通讯通路门店!$R$4:$R$993931,0,0),"")</f>
        <v/>
      </c>
      <c r="I234" s="83"/>
      <c r="J234" s="83"/>
      <c r="K234" s="83"/>
      <c r="L234" s="83"/>
      <c r="M234" s="83"/>
      <c r="N234" s="83"/>
      <c r="O234" s="83"/>
      <c r="P234" s="83"/>
      <c r="Q234" s="83"/>
      <c r="R234" s="83"/>
      <c r="S234" s="83"/>
      <c r="T234" s="83"/>
      <c r="U234" s="99">
        <f>COUNTIF(通讯通路门店!$S:$S,$G234)</f>
        <v>0</v>
      </c>
      <c r="V234" s="99">
        <f>COUNTIFS(通讯通路门店!$S:$S,$G234,通讯通路门店!$J:$J,"综合卖场")</f>
        <v>0</v>
      </c>
      <c r="W234" s="99">
        <f>SUMIFS(通讯通路门店!$AJ:$AJ,通讯通路门店!$S:$S,通讯客户沙盘!$G234)</f>
        <v>0</v>
      </c>
      <c r="X234" s="99">
        <f t="shared" si="15"/>
        <v>0</v>
      </c>
      <c r="Y234" s="99">
        <f>COUNTIFS(通讯通路门店!$S:$S,$G234,通讯通路门店!$J:$J,"荣耀体验店")+COUNTIFS(通讯通路门店!$S:$S,$G234,通讯通路门店!$J:$J,"荣耀授权专卖店")</f>
        <v>0</v>
      </c>
      <c r="Z234" s="99">
        <f>COUNTIFS(通讯通路门店!$S:$S,$G234,通讯通路门店!$J:$J,"VIVO体验店")</f>
        <v>0</v>
      </c>
      <c r="AA234" s="99">
        <f>COUNTIFS(通讯通路门店!$S:$S,$G234,通讯通路门店!$J:$J,"OPPO体验店")</f>
        <v>0</v>
      </c>
      <c r="AB234" s="99">
        <f>COUNTIFS(通讯通路门店!$S:$S,$G234,通讯通路门店!$J:$J,"华为授权体验店")+COUNTIFS(通讯通路门店!$S:$S,$G234,通讯通路门店!$J:$J,"华为堡垒店")</f>
        <v>0</v>
      </c>
      <c r="AC234" s="99">
        <f>COUNTIFS(通讯通路门店!$S:$S,$G234,通讯通路门店!$J:$J,"小米体验店")</f>
        <v>0</v>
      </c>
      <c r="AD234" s="99">
        <f>COUNTIFS(通讯通路门店!$S:$S,$G234,通讯通路门店!$J:$J,"苹果体验店")</f>
        <v>0</v>
      </c>
      <c r="AE234" s="99">
        <f>COUNTIFS(通讯通路门店!$S:$S,$G234,通讯通路门店!$J:$J,"其他品牌专卖店")</f>
        <v>0</v>
      </c>
      <c r="AF234" s="99">
        <f>SUMIFS(通讯通路门店!$BI:$BI,通讯通路门店!$S:$S,$G234)</f>
        <v>0</v>
      </c>
      <c r="AG234" s="99">
        <f>SUMIFS(通讯通路门店!$BH:$BH,通讯通路门店!$S:$S,$G234)</f>
        <v>0</v>
      </c>
      <c r="AH234" s="99">
        <f t="shared" si="16"/>
        <v>0</v>
      </c>
      <c r="AI234" s="99">
        <f>SUMIFS(通讯通路门店!$BB:$BB,通讯通路门店!$S:$S,$G234)</f>
        <v>0</v>
      </c>
      <c r="AJ234" s="99">
        <f>SUMIFS(通讯通路门店!$BE:$BE,通讯通路门店!$S:$S,$G234)</f>
        <v>0</v>
      </c>
      <c r="AK234" s="99">
        <f>SUMIFS(通讯通路门店!$BG:$BG,通讯通路门店!$S:$S,$G234)</f>
        <v>0</v>
      </c>
      <c r="AL234" s="99">
        <f>SUMIFS(通讯通路门店!$BC:$BC,通讯通路门店!$S:$S,$G234)</f>
        <v>0</v>
      </c>
      <c r="AM234" s="99">
        <f>SUMIFS(通讯通路门店!$BD:$BD,通讯通路门店!$S:$S,$G234)</f>
        <v>0</v>
      </c>
      <c r="AN234" s="99">
        <f>SUMIFS(通讯通路门店!$BF:$BF,通讯通路门店!$S:$S,$G234)</f>
        <v>0</v>
      </c>
      <c r="AO234" s="99">
        <f t="shared" si="17"/>
        <v>0</v>
      </c>
      <c r="AP234" s="99">
        <f>SUMIFS(通讯通路门店!$K:$K,通讯通路门店!$S:$S,$G234)</f>
        <v>0</v>
      </c>
      <c r="AQ234" s="83"/>
      <c r="AR234" s="99">
        <f>SUMIFS(通讯通路门店!$T:$T,通讯通路门店!$S:$S,$G234)</f>
        <v>0</v>
      </c>
      <c r="AS234" s="99">
        <f>SUMIFS(通讯通路门店!$U:$U,通讯通路门店!$S:$S,$G234)</f>
        <v>0</v>
      </c>
      <c r="AT234" s="99">
        <f>SUMIFS(通讯通路门店!$V:$V,通讯通路门店!$S:$S,$G234)</f>
        <v>0</v>
      </c>
      <c r="AU234" s="99">
        <f>SUMIFS(通讯通路门店!$W:$W,通讯通路门店!$S:$S,$G234)</f>
        <v>0</v>
      </c>
      <c r="AV234" s="99">
        <f>SUMIFS(通讯通路门店!$Z:$Z,通讯通路门店!$S:$S,$G234)</f>
        <v>0</v>
      </c>
      <c r="AW234" s="99">
        <f>SUMIFS(通讯通路门店!$AB:$AB,通讯通路门店!$S:$S,$G234)</f>
        <v>0</v>
      </c>
      <c r="AX234" s="99">
        <f>SUMIFS(通讯通路门店!$X:$X,通讯通路门店!$S:$S,$G234)</f>
        <v>0</v>
      </c>
      <c r="AY234" s="99">
        <f>SUMIFS(通讯通路门店!$Y:$Y,通讯通路门店!$S:$S,$G234)</f>
        <v>0</v>
      </c>
      <c r="AZ234" s="99">
        <f>SUMIFS(通讯通路门店!$AA:$AA,通讯通路门店!$S:$S,$G234)</f>
        <v>0</v>
      </c>
      <c r="BA234" s="99">
        <f t="shared" si="18"/>
        <v>0</v>
      </c>
      <c r="BB234" s="99">
        <f t="shared" si="19"/>
        <v>0</v>
      </c>
      <c r="BC234" s="99">
        <f>SUMIFS(通讯通路门店!$W:$W,通讯通路门店!$S:$S,$G234,通讯通路门店!$J:$J,"荣耀体验店")+SUMIFS(通讯通路门店!$W:$W,通讯通路门店!$S:$S,$G234,通讯通路门店!$J:$J,"荣耀授权专卖店")</f>
        <v>0</v>
      </c>
      <c r="BD234" s="99">
        <f>SUMIFS(通讯通路门店!$Z:$Z,通讯通路门店!$S:$S,$G234,通讯通路门店!$J:$J,"VIVO体验店")</f>
        <v>0</v>
      </c>
      <c r="BE234" s="99">
        <f>SUMIFS(通讯通路门店!$AB:$AB,通讯通路门店!$S:$S,$G234,通讯通路门店!$J:$J,"OPPO体验店")</f>
        <v>0</v>
      </c>
      <c r="BF234" s="99">
        <f>SUMIFS(通讯通路门店!$X:$X,通讯通路门店!$S:$S,$G234,通讯通路门店!$J:$J,"华为授权体验店")+SUMIFS(通讯通路门店!$AA:$AA,通讯通路门店!$S:$S,$G234,通讯通路门店!$J:$J,"华为堡垒店")</f>
        <v>0</v>
      </c>
      <c r="BG234" s="99">
        <f>SUMIFS(通讯通路门店!$Y:$Y,通讯通路门店!$S:$S,$G234,通讯通路门店!$J:$J,"小米体验店")</f>
        <v>0</v>
      </c>
      <c r="BH234" s="99">
        <f>SUMIFS(通讯通路门店!$AA:$AA,通讯通路门店!$S:$S,$G234,通讯通路门店!$J:$J,"苹果体验店")</f>
        <v>0</v>
      </c>
      <c r="BI234" s="99">
        <f>SUMIFS(通讯通路门店!$K:$K,通讯通路门店!$S:$S,$G234,通讯通路门店!$J:$J,"其他品牌专卖店")</f>
        <v>0</v>
      </c>
      <c r="BJ234" s="99">
        <f>SUMIFS(通讯通路门店!$AC:$AC,通讯通路门店!$S:$S,$G234)</f>
        <v>0</v>
      </c>
      <c r="BK234" s="99">
        <f>SUMIFS(通讯通路门店!$AD:$AD,通讯通路门店!$S:$S,$G234)</f>
        <v>0</v>
      </c>
      <c r="BL234" s="99">
        <f>SUMIFS(通讯通路门店!$AE:$AE,通讯通路门店!$S:$S,$G234)</f>
        <v>0</v>
      </c>
      <c r="BM234" s="99">
        <f>SUMIFS(通讯通路门店!$AF:$AF,通讯通路门店!$S:$S,$G234)</f>
        <v>0</v>
      </c>
      <c r="BN234" s="99">
        <f>SUMIFS(通讯通路门店!$AG:$AG,通讯通路门店!$S:$S,$G234)</f>
        <v>0</v>
      </c>
      <c r="BO234" s="99">
        <f>SUMIFS(通讯通路门店!$AH:$AH,通讯通路门店!$S:$S,$G234)</f>
        <v>0</v>
      </c>
      <c r="BP234" s="99">
        <f>SUMIFS(通讯通路门店!$AI:$AI,通讯通路门店!$S:$S,$G234)</f>
        <v>0</v>
      </c>
      <c r="BQ234" s="83"/>
    </row>
    <row r="235" spans="1:69">
      <c r="A235" s="99" t="str">
        <f>IFERROR(_xlfn.XLOOKUP($G235,通讯通路门店!$S$4:$S$993931,通讯通路门店!$A$4:$A$993931,0,0),"")</f>
        <v/>
      </c>
      <c r="B235" s="99" t="str">
        <f>IFERROR(_xlfn.XLOOKUP($G235,通讯通路门店!$S$4:$S$993931,通讯通路门店!$B$4:$B$993931,0,0),"")</f>
        <v/>
      </c>
      <c r="C235" s="99" t="str">
        <f>IFERROR(_xlfn.XLOOKUP($G235,通讯通路门店!$S$4:$S$993931,通讯通路门店!$C$4:$C$993931,0,0),"")</f>
        <v/>
      </c>
      <c r="D235" s="99" t="str">
        <f>IFERROR(_xlfn.XLOOKUP($G235,通讯通路门店!$S$4:$S$993931,通讯通路门店!$D$4:$D$993931,0,0),"")</f>
        <v/>
      </c>
      <c r="E235" s="83"/>
      <c r="F235" s="83"/>
      <c r="G235" s="101" t="e">
        <v>#N/A</v>
      </c>
      <c r="H235" s="102" t="str">
        <f>IFERROR(_xlfn.XLOOKUP($G235,通讯通路门店!$S$4:$S$993931,通讯通路门店!$R$4:$R$993931,0,0),"")</f>
        <v/>
      </c>
      <c r="I235" s="83"/>
      <c r="J235" s="83"/>
      <c r="K235" s="83"/>
      <c r="L235" s="83"/>
      <c r="M235" s="83"/>
      <c r="N235" s="83"/>
      <c r="O235" s="83"/>
      <c r="P235" s="83"/>
      <c r="Q235" s="83"/>
      <c r="R235" s="83"/>
      <c r="S235" s="83"/>
      <c r="T235" s="83"/>
      <c r="U235" s="99">
        <f>COUNTIF(通讯通路门店!$S:$S,$G235)</f>
        <v>0</v>
      </c>
      <c r="V235" s="99">
        <f>COUNTIFS(通讯通路门店!$S:$S,$G235,通讯通路门店!$J:$J,"综合卖场")</f>
        <v>0</v>
      </c>
      <c r="W235" s="99">
        <f>SUMIFS(通讯通路门店!$AJ:$AJ,通讯通路门店!$S:$S,通讯客户沙盘!$G235)</f>
        <v>0</v>
      </c>
      <c r="X235" s="99">
        <f t="shared" si="15"/>
        <v>0</v>
      </c>
      <c r="Y235" s="99">
        <f>COUNTIFS(通讯通路门店!$S:$S,$G235,通讯通路门店!$J:$J,"荣耀体验店")+COUNTIFS(通讯通路门店!$S:$S,$G235,通讯通路门店!$J:$J,"荣耀授权专卖店")</f>
        <v>0</v>
      </c>
      <c r="Z235" s="99">
        <f>COUNTIFS(通讯通路门店!$S:$S,$G235,通讯通路门店!$J:$J,"VIVO体验店")</f>
        <v>0</v>
      </c>
      <c r="AA235" s="99">
        <f>COUNTIFS(通讯通路门店!$S:$S,$G235,通讯通路门店!$J:$J,"OPPO体验店")</f>
        <v>0</v>
      </c>
      <c r="AB235" s="99">
        <f>COUNTIFS(通讯通路门店!$S:$S,$G235,通讯通路门店!$J:$J,"华为授权体验店")+COUNTIFS(通讯通路门店!$S:$S,$G235,通讯通路门店!$J:$J,"华为堡垒店")</f>
        <v>0</v>
      </c>
      <c r="AC235" s="99">
        <f>COUNTIFS(通讯通路门店!$S:$S,$G235,通讯通路门店!$J:$J,"小米体验店")</f>
        <v>0</v>
      </c>
      <c r="AD235" s="99">
        <f>COUNTIFS(通讯通路门店!$S:$S,$G235,通讯通路门店!$J:$J,"苹果体验店")</f>
        <v>0</v>
      </c>
      <c r="AE235" s="99">
        <f>COUNTIFS(通讯通路门店!$S:$S,$G235,通讯通路门店!$J:$J,"其他品牌专卖店")</f>
        <v>0</v>
      </c>
      <c r="AF235" s="99">
        <f>SUMIFS(通讯通路门店!$BI:$BI,通讯通路门店!$S:$S,$G235)</f>
        <v>0</v>
      </c>
      <c r="AG235" s="99">
        <f>SUMIFS(通讯通路门店!$BH:$BH,通讯通路门店!$S:$S,$G235)</f>
        <v>0</v>
      </c>
      <c r="AH235" s="99">
        <f t="shared" si="16"/>
        <v>0</v>
      </c>
      <c r="AI235" s="99">
        <f>SUMIFS(通讯通路门店!$BB:$BB,通讯通路门店!$S:$S,$G235)</f>
        <v>0</v>
      </c>
      <c r="AJ235" s="99">
        <f>SUMIFS(通讯通路门店!$BE:$BE,通讯通路门店!$S:$S,$G235)</f>
        <v>0</v>
      </c>
      <c r="AK235" s="99">
        <f>SUMIFS(通讯通路门店!$BG:$BG,通讯通路门店!$S:$S,$G235)</f>
        <v>0</v>
      </c>
      <c r="AL235" s="99">
        <f>SUMIFS(通讯通路门店!$BC:$BC,通讯通路门店!$S:$S,$G235)</f>
        <v>0</v>
      </c>
      <c r="AM235" s="99">
        <f>SUMIFS(通讯通路门店!$BD:$BD,通讯通路门店!$S:$S,$G235)</f>
        <v>0</v>
      </c>
      <c r="AN235" s="99">
        <f>SUMIFS(通讯通路门店!$BF:$BF,通讯通路门店!$S:$S,$G235)</f>
        <v>0</v>
      </c>
      <c r="AO235" s="99">
        <f t="shared" si="17"/>
        <v>0</v>
      </c>
      <c r="AP235" s="99">
        <f>SUMIFS(通讯通路门店!$K:$K,通讯通路门店!$S:$S,$G235)</f>
        <v>0</v>
      </c>
      <c r="AQ235" s="83"/>
      <c r="AR235" s="99">
        <f>SUMIFS(通讯通路门店!$T:$T,通讯通路门店!$S:$S,$G235)</f>
        <v>0</v>
      </c>
      <c r="AS235" s="99">
        <f>SUMIFS(通讯通路门店!$U:$U,通讯通路门店!$S:$S,$G235)</f>
        <v>0</v>
      </c>
      <c r="AT235" s="99">
        <f>SUMIFS(通讯通路门店!$V:$V,通讯通路门店!$S:$S,$G235)</f>
        <v>0</v>
      </c>
      <c r="AU235" s="99">
        <f>SUMIFS(通讯通路门店!$W:$W,通讯通路门店!$S:$S,$G235)</f>
        <v>0</v>
      </c>
      <c r="AV235" s="99">
        <f>SUMIFS(通讯通路门店!$Z:$Z,通讯通路门店!$S:$S,$G235)</f>
        <v>0</v>
      </c>
      <c r="AW235" s="99">
        <f>SUMIFS(通讯通路门店!$AB:$AB,通讯通路门店!$S:$S,$G235)</f>
        <v>0</v>
      </c>
      <c r="AX235" s="99">
        <f>SUMIFS(通讯通路门店!$X:$X,通讯通路门店!$S:$S,$G235)</f>
        <v>0</v>
      </c>
      <c r="AY235" s="99">
        <f>SUMIFS(通讯通路门店!$Y:$Y,通讯通路门店!$S:$S,$G235)</f>
        <v>0</v>
      </c>
      <c r="AZ235" s="99">
        <f>SUMIFS(通讯通路门店!$AA:$AA,通讯通路门店!$S:$S,$G235)</f>
        <v>0</v>
      </c>
      <c r="BA235" s="99">
        <f t="shared" si="18"/>
        <v>0</v>
      </c>
      <c r="BB235" s="99">
        <f t="shared" si="19"/>
        <v>0</v>
      </c>
      <c r="BC235" s="99">
        <f>SUMIFS(通讯通路门店!$W:$W,通讯通路门店!$S:$S,$G235,通讯通路门店!$J:$J,"荣耀体验店")+SUMIFS(通讯通路门店!$W:$W,通讯通路门店!$S:$S,$G235,通讯通路门店!$J:$J,"荣耀授权专卖店")</f>
        <v>0</v>
      </c>
      <c r="BD235" s="99">
        <f>SUMIFS(通讯通路门店!$Z:$Z,通讯通路门店!$S:$S,$G235,通讯通路门店!$J:$J,"VIVO体验店")</f>
        <v>0</v>
      </c>
      <c r="BE235" s="99">
        <f>SUMIFS(通讯通路门店!$AB:$AB,通讯通路门店!$S:$S,$G235,通讯通路门店!$J:$J,"OPPO体验店")</f>
        <v>0</v>
      </c>
      <c r="BF235" s="99">
        <f>SUMIFS(通讯通路门店!$X:$X,通讯通路门店!$S:$S,$G235,通讯通路门店!$J:$J,"华为授权体验店")+SUMIFS(通讯通路门店!$AA:$AA,通讯通路门店!$S:$S,$G235,通讯通路门店!$J:$J,"华为堡垒店")</f>
        <v>0</v>
      </c>
      <c r="BG235" s="99">
        <f>SUMIFS(通讯通路门店!$Y:$Y,通讯通路门店!$S:$S,$G235,通讯通路门店!$J:$J,"小米体验店")</f>
        <v>0</v>
      </c>
      <c r="BH235" s="99">
        <f>SUMIFS(通讯通路门店!$AA:$AA,通讯通路门店!$S:$S,$G235,通讯通路门店!$J:$J,"苹果体验店")</f>
        <v>0</v>
      </c>
      <c r="BI235" s="99">
        <f>SUMIFS(通讯通路门店!$K:$K,通讯通路门店!$S:$S,$G235,通讯通路门店!$J:$J,"其他品牌专卖店")</f>
        <v>0</v>
      </c>
      <c r="BJ235" s="99">
        <f>SUMIFS(通讯通路门店!$AC:$AC,通讯通路门店!$S:$S,$G235)</f>
        <v>0</v>
      </c>
      <c r="BK235" s="99">
        <f>SUMIFS(通讯通路门店!$AD:$AD,通讯通路门店!$S:$S,$G235)</f>
        <v>0</v>
      </c>
      <c r="BL235" s="99">
        <f>SUMIFS(通讯通路门店!$AE:$AE,通讯通路门店!$S:$S,$G235)</f>
        <v>0</v>
      </c>
      <c r="BM235" s="99">
        <f>SUMIFS(通讯通路门店!$AF:$AF,通讯通路门店!$S:$S,$G235)</f>
        <v>0</v>
      </c>
      <c r="BN235" s="99">
        <f>SUMIFS(通讯通路门店!$AG:$AG,通讯通路门店!$S:$S,$G235)</f>
        <v>0</v>
      </c>
      <c r="BO235" s="99">
        <f>SUMIFS(通讯通路门店!$AH:$AH,通讯通路门店!$S:$S,$G235)</f>
        <v>0</v>
      </c>
      <c r="BP235" s="99">
        <f>SUMIFS(通讯通路门店!$AI:$AI,通讯通路门店!$S:$S,$G235)</f>
        <v>0</v>
      </c>
      <c r="BQ235" s="83"/>
    </row>
    <row r="236" spans="1:69">
      <c r="A236" s="99" t="str">
        <f>IFERROR(_xlfn.XLOOKUP($G236,通讯通路门店!$S$4:$S$993931,通讯通路门店!$A$4:$A$993931,0,0),"")</f>
        <v/>
      </c>
      <c r="B236" s="99" t="str">
        <f>IFERROR(_xlfn.XLOOKUP($G236,通讯通路门店!$S$4:$S$993931,通讯通路门店!$B$4:$B$993931,0,0),"")</f>
        <v/>
      </c>
      <c r="C236" s="99" t="str">
        <f>IFERROR(_xlfn.XLOOKUP($G236,通讯通路门店!$S$4:$S$993931,通讯通路门店!$C$4:$C$993931,0,0),"")</f>
        <v/>
      </c>
      <c r="D236" s="99" t="str">
        <f>IFERROR(_xlfn.XLOOKUP($G236,通讯通路门店!$S$4:$S$993931,通讯通路门店!$D$4:$D$993931,0,0),"")</f>
        <v/>
      </c>
      <c r="E236" s="83"/>
      <c r="F236" s="83"/>
      <c r="G236" s="101" t="e">
        <v>#N/A</v>
      </c>
      <c r="H236" s="102" t="str">
        <f>IFERROR(_xlfn.XLOOKUP($G236,通讯通路门店!$S$4:$S$993931,通讯通路门店!$R$4:$R$993931,0,0),"")</f>
        <v/>
      </c>
      <c r="I236" s="83"/>
      <c r="J236" s="83"/>
      <c r="K236" s="83"/>
      <c r="L236" s="83"/>
      <c r="M236" s="83"/>
      <c r="N236" s="83"/>
      <c r="O236" s="83"/>
      <c r="P236" s="83"/>
      <c r="Q236" s="83"/>
      <c r="R236" s="83"/>
      <c r="S236" s="83"/>
      <c r="T236" s="83"/>
      <c r="U236" s="99">
        <f>COUNTIF(通讯通路门店!$S:$S,$G236)</f>
        <v>0</v>
      </c>
      <c r="V236" s="99">
        <f>COUNTIFS(通讯通路门店!$S:$S,$G236,通讯通路门店!$J:$J,"综合卖场")</f>
        <v>0</v>
      </c>
      <c r="W236" s="99">
        <f>SUMIFS(通讯通路门店!$AJ:$AJ,通讯通路门店!$S:$S,通讯客户沙盘!$G236)</f>
        <v>0</v>
      </c>
      <c r="X236" s="99">
        <f t="shared" si="15"/>
        <v>0</v>
      </c>
      <c r="Y236" s="99">
        <f>COUNTIFS(通讯通路门店!$S:$S,$G236,通讯通路门店!$J:$J,"荣耀体验店")+COUNTIFS(通讯通路门店!$S:$S,$G236,通讯通路门店!$J:$J,"荣耀授权专卖店")</f>
        <v>0</v>
      </c>
      <c r="Z236" s="99">
        <f>COUNTIFS(通讯通路门店!$S:$S,$G236,通讯通路门店!$J:$J,"VIVO体验店")</f>
        <v>0</v>
      </c>
      <c r="AA236" s="99">
        <f>COUNTIFS(通讯通路门店!$S:$S,$G236,通讯通路门店!$J:$J,"OPPO体验店")</f>
        <v>0</v>
      </c>
      <c r="AB236" s="99">
        <f>COUNTIFS(通讯通路门店!$S:$S,$G236,通讯通路门店!$J:$J,"华为授权体验店")+COUNTIFS(通讯通路门店!$S:$S,$G236,通讯通路门店!$J:$J,"华为堡垒店")</f>
        <v>0</v>
      </c>
      <c r="AC236" s="99">
        <f>COUNTIFS(通讯通路门店!$S:$S,$G236,通讯通路门店!$J:$J,"小米体验店")</f>
        <v>0</v>
      </c>
      <c r="AD236" s="99">
        <f>COUNTIFS(通讯通路门店!$S:$S,$G236,通讯通路门店!$J:$J,"苹果体验店")</f>
        <v>0</v>
      </c>
      <c r="AE236" s="99">
        <f>COUNTIFS(通讯通路门店!$S:$S,$G236,通讯通路门店!$J:$J,"其他品牌专卖店")</f>
        <v>0</v>
      </c>
      <c r="AF236" s="99">
        <f>SUMIFS(通讯通路门店!$BI:$BI,通讯通路门店!$S:$S,$G236)</f>
        <v>0</v>
      </c>
      <c r="AG236" s="99">
        <f>SUMIFS(通讯通路门店!$BH:$BH,通讯通路门店!$S:$S,$G236)</f>
        <v>0</v>
      </c>
      <c r="AH236" s="99">
        <f t="shared" si="16"/>
        <v>0</v>
      </c>
      <c r="AI236" s="99">
        <f>SUMIFS(通讯通路门店!$BB:$BB,通讯通路门店!$S:$S,$G236)</f>
        <v>0</v>
      </c>
      <c r="AJ236" s="99">
        <f>SUMIFS(通讯通路门店!$BE:$BE,通讯通路门店!$S:$S,$G236)</f>
        <v>0</v>
      </c>
      <c r="AK236" s="99">
        <f>SUMIFS(通讯通路门店!$BG:$BG,通讯通路门店!$S:$S,$G236)</f>
        <v>0</v>
      </c>
      <c r="AL236" s="99">
        <f>SUMIFS(通讯通路门店!$BC:$BC,通讯通路门店!$S:$S,$G236)</f>
        <v>0</v>
      </c>
      <c r="AM236" s="99">
        <f>SUMIFS(通讯通路门店!$BD:$BD,通讯通路门店!$S:$S,$G236)</f>
        <v>0</v>
      </c>
      <c r="AN236" s="99">
        <f>SUMIFS(通讯通路门店!$BF:$BF,通讯通路门店!$S:$S,$G236)</f>
        <v>0</v>
      </c>
      <c r="AO236" s="99">
        <f t="shared" si="17"/>
        <v>0</v>
      </c>
      <c r="AP236" s="99">
        <f>SUMIFS(通讯通路门店!$K:$K,通讯通路门店!$S:$S,$G236)</f>
        <v>0</v>
      </c>
      <c r="AQ236" s="83"/>
      <c r="AR236" s="99">
        <f>SUMIFS(通讯通路门店!$T:$T,通讯通路门店!$S:$S,$G236)</f>
        <v>0</v>
      </c>
      <c r="AS236" s="99">
        <f>SUMIFS(通讯通路门店!$U:$U,通讯通路门店!$S:$S,$G236)</f>
        <v>0</v>
      </c>
      <c r="AT236" s="99">
        <f>SUMIFS(通讯通路门店!$V:$V,通讯通路门店!$S:$S,$G236)</f>
        <v>0</v>
      </c>
      <c r="AU236" s="99">
        <f>SUMIFS(通讯通路门店!$W:$W,通讯通路门店!$S:$S,$G236)</f>
        <v>0</v>
      </c>
      <c r="AV236" s="99">
        <f>SUMIFS(通讯通路门店!$Z:$Z,通讯通路门店!$S:$S,$G236)</f>
        <v>0</v>
      </c>
      <c r="AW236" s="99">
        <f>SUMIFS(通讯通路门店!$AB:$AB,通讯通路门店!$S:$S,$G236)</f>
        <v>0</v>
      </c>
      <c r="AX236" s="99">
        <f>SUMIFS(通讯通路门店!$X:$X,通讯通路门店!$S:$S,$G236)</f>
        <v>0</v>
      </c>
      <c r="AY236" s="99">
        <f>SUMIFS(通讯通路门店!$Y:$Y,通讯通路门店!$S:$S,$G236)</f>
        <v>0</v>
      </c>
      <c r="AZ236" s="99">
        <f>SUMIFS(通讯通路门店!$AA:$AA,通讯通路门店!$S:$S,$G236)</f>
        <v>0</v>
      </c>
      <c r="BA236" s="99">
        <f t="shared" si="18"/>
        <v>0</v>
      </c>
      <c r="BB236" s="99">
        <f t="shared" si="19"/>
        <v>0</v>
      </c>
      <c r="BC236" s="99">
        <f>SUMIFS(通讯通路门店!$W:$W,通讯通路门店!$S:$S,$G236,通讯通路门店!$J:$J,"荣耀体验店")+SUMIFS(通讯通路门店!$W:$W,通讯通路门店!$S:$S,$G236,通讯通路门店!$J:$J,"荣耀授权专卖店")</f>
        <v>0</v>
      </c>
      <c r="BD236" s="99">
        <f>SUMIFS(通讯通路门店!$Z:$Z,通讯通路门店!$S:$S,$G236,通讯通路门店!$J:$J,"VIVO体验店")</f>
        <v>0</v>
      </c>
      <c r="BE236" s="99">
        <f>SUMIFS(通讯通路门店!$AB:$AB,通讯通路门店!$S:$S,$G236,通讯通路门店!$J:$J,"OPPO体验店")</f>
        <v>0</v>
      </c>
      <c r="BF236" s="99">
        <f>SUMIFS(通讯通路门店!$X:$X,通讯通路门店!$S:$S,$G236,通讯通路门店!$J:$J,"华为授权体验店")+SUMIFS(通讯通路门店!$AA:$AA,通讯通路门店!$S:$S,$G236,通讯通路门店!$J:$J,"华为堡垒店")</f>
        <v>0</v>
      </c>
      <c r="BG236" s="99">
        <f>SUMIFS(通讯通路门店!$Y:$Y,通讯通路门店!$S:$S,$G236,通讯通路门店!$J:$J,"小米体验店")</f>
        <v>0</v>
      </c>
      <c r="BH236" s="99">
        <f>SUMIFS(通讯通路门店!$AA:$AA,通讯通路门店!$S:$S,$G236,通讯通路门店!$J:$J,"苹果体验店")</f>
        <v>0</v>
      </c>
      <c r="BI236" s="99">
        <f>SUMIFS(通讯通路门店!$K:$K,通讯通路门店!$S:$S,$G236,通讯通路门店!$J:$J,"其他品牌专卖店")</f>
        <v>0</v>
      </c>
      <c r="BJ236" s="99">
        <f>SUMIFS(通讯通路门店!$AC:$AC,通讯通路门店!$S:$S,$G236)</f>
        <v>0</v>
      </c>
      <c r="BK236" s="99">
        <f>SUMIFS(通讯通路门店!$AD:$AD,通讯通路门店!$S:$S,$G236)</f>
        <v>0</v>
      </c>
      <c r="BL236" s="99">
        <f>SUMIFS(通讯通路门店!$AE:$AE,通讯通路门店!$S:$S,$G236)</f>
        <v>0</v>
      </c>
      <c r="BM236" s="99">
        <f>SUMIFS(通讯通路门店!$AF:$AF,通讯通路门店!$S:$S,$G236)</f>
        <v>0</v>
      </c>
      <c r="BN236" s="99">
        <f>SUMIFS(通讯通路门店!$AG:$AG,通讯通路门店!$S:$S,$G236)</f>
        <v>0</v>
      </c>
      <c r="BO236" s="99">
        <f>SUMIFS(通讯通路门店!$AH:$AH,通讯通路门店!$S:$S,$G236)</f>
        <v>0</v>
      </c>
      <c r="BP236" s="99">
        <f>SUMIFS(通讯通路门店!$AI:$AI,通讯通路门店!$S:$S,$G236)</f>
        <v>0</v>
      </c>
      <c r="BQ236" s="83"/>
    </row>
    <row r="237" spans="1:69">
      <c r="A237" s="99" t="str">
        <f>IFERROR(_xlfn.XLOOKUP($G237,通讯通路门店!$S$4:$S$993931,通讯通路门店!$A$4:$A$993931,0,0),"")</f>
        <v/>
      </c>
      <c r="B237" s="99" t="str">
        <f>IFERROR(_xlfn.XLOOKUP($G237,通讯通路门店!$S$4:$S$993931,通讯通路门店!$B$4:$B$993931,0,0),"")</f>
        <v/>
      </c>
      <c r="C237" s="99" t="str">
        <f>IFERROR(_xlfn.XLOOKUP($G237,通讯通路门店!$S$4:$S$993931,通讯通路门店!$C$4:$C$993931,0,0),"")</f>
        <v/>
      </c>
      <c r="D237" s="99" t="str">
        <f>IFERROR(_xlfn.XLOOKUP($G237,通讯通路门店!$S$4:$S$993931,通讯通路门店!$D$4:$D$993931,0,0),"")</f>
        <v/>
      </c>
      <c r="E237" s="83"/>
      <c r="F237" s="83"/>
      <c r="G237" s="101" t="e">
        <v>#N/A</v>
      </c>
      <c r="H237" s="102" t="str">
        <f>IFERROR(_xlfn.XLOOKUP($G237,通讯通路门店!$S$4:$S$993931,通讯通路门店!$R$4:$R$993931,0,0),"")</f>
        <v/>
      </c>
      <c r="I237" s="83"/>
      <c r="J237" s="83"/>
      <c r="K237" s="83"/>
      <c r="L237" s="83"/>
      <c r="M237" s="83"/>
      <c r="N237" s="83"/>
      <c r="O237" s="83"/>
      <c r="P237" s="83"/>
      <c r="Q237" s="83"/>
      <c r="R237" s="83"/>
      <c r="S237" s="83"/>
      <c r="T237" s="83"/>
      <c r="U237" s="99">
        <f>COUNTIF(通讯通路门店!$S:$S,$G237)</f>
        <v>0</v>
      </c>
      <c r="V237" s="99">
        <f>COUNTIFS(通讯通路门店!$S:$S,$G237,通讯通路门店!$J:$J,"综合卖场")</f>
        <v>0</v>
      </c>
      <c r="W237" s="99">
        <f>SUMIFS(通讯通路门店!$AJ:$AJ,通讯通路门店!$S:$S,通讯客户沙盘!$G237)</f>
        <v>0</v>
      </c>
      <c r="X237" s="99">
        <f t="shared" si="15"/>
        <v>0</v>
      </c>
      <c r="Y237" s="99">
        <f>COUNTIFS(通讯通路门店!$S:$S,$G237,通讯通路门店!$J:$J,"荣耀体验店")+COUNTIFS(通讯通路门店!$S:$S,$G237,通讯通路门店!$J:$J,"荣耀授权专卖店")</f>
        <v>0</v>
      </c>
      <c r="Z237" s="99">
        <f>COUNTIFS(通讯通路门店!$S:$S,$G237,通讯通路门店!$J:$J,"VIVO体验店")</f>
        <v>0</v>
      </c>
      <c r="AA237" s="99">
        <f>COUNTIFS(通讯通路门店!$S:$S,$G237,通讯通路门店!$J:$J,"OPPO体验店")</f>
        <v>0</v>
      </c>
      <c r="AB237" s="99">
        <f>COUNTIFS(通讯通路门店!$S:$S,$G237,通讯通路门店!$J:$J,"华为授权体验店")+COUNTIFS(通讯通路门店!$S:$S,$G237,通讯通路门店!$J:$J,"华为堡垒店")</f>
        <v>0</v>
      </c>
      <c r="AC237" s="99">
        <f>COUNTIFS(通讯通路门店!$S:$S,$G237,通讯通路门店!$J:$J,"小米体验店")</f>
        <v>0</v>
      </c>
      <c r="AD237" s="99">
        <f>COUNTIFS(通讯通路门店!$S:$S,$G237,通讯通路门店!$J:$J,"苹果体验店")</f>
        <v>0</v>
      </c>
      <c r="AE237" s="99">
        <f>COUNTIFS(通讯通路门店!$S:$S,$G237,通讯通路门店!$J:$J,"其他品牌专卖店")</f>
        <v>0</v>
      </c>
      <c r="AF237" s="99">
        <f>SUMIFS(通讯通路门店!$BI:$BI,通讯通路门店!$S:$S,$G237)</f>
        <v>0</v>
      </c>
      <c r="AG237" s="99">
        <f>SUMIFS(通讯通路门店!$BH:$BH,通讯通路门店!$S:$S,$G237)</f>
        <v>0</v>
      </c>
      <c r="AH237" s="99">
        <f t="shared" si="16"/>
        <v>0</v>
      </c>
      <c r="AI237" s="99">
        <f>SUMIFS(通讯通路门店!$BB:$BB,通讯通路门店!$S:$S,$G237)</f>
        <v>0</v>
      </c>
      <c r="AJ237" s="99">
        <f>SUMIFS(通讯通路门店!$BE:$BE,通讯通路门店!$S:$S,$G237)</f>
        <v>0</v>
      </c>
      <c r="AK237" s="99">
        <f>SUMIFS(通讯通路门店!$BG:$BG,通讯通路门店!$S:$S,$G237)</f>
        <v>0</v>
      </c>
      <c r="AL237" s="99">
        <f>SUMIFS(通讯通路门店!$BC:$BC,通讯通路门店!$S:$S,$G237)</f>
        <v>0</v>
      </c>
      <c r="AM237" s="99">
        <f>SUMIFS(通讯通路门店!$BD:$BD,通讯通路门店!$S:$S,$G237)</f>
        <v>0</v>
      </c>
      <c r="AN237" s="99">
        <f>SUMIFS(通讯通路门店!$BF:$BF,通讯通路门店!$S:$S,$G237)</f>
        <v>0</v>
      </c>
      <c r="AO237" s="99">
        <f t="shared" si="17"/>
        <v>0</v>
      </c>
      <c r="AP237" s="99">
        <f>SUMIFS(通讯通路门店!$K:$K,通讯通路门店!$S:$S,$G237)</f>
        <v>0</v>
      </c>
      <c r="AQ237" s="83"/>
      <c r="AR237" s="99">
        <f>SUMIFS(通讯通路门店!$T:$T,通讯通路门店!$S:$S,$G237)</f>
        <v>0</v>
      </c>
      <c r="AS237" s="99">
        <f>SUMIFS(通讯通路门店!$U:$U,通讯通路门店!$S:$S,$G237)</f>
        <v>0</v>
      </c>
      <c r="AT237" s="99">
        <f>SUMIFS(通讯通路门店!$V:$V,通讯通路门店!$S:$S,$G237)</f>
        <v>0</v>
      </c>
      <c r="AU237" s="99">
        <f>SUMIFS(通讯通路门店!$W:$W,通讯通路门店!$S:$S,$G237)</f>
        <v>0</v>
      </c>
      <c r="AV237" s="99">
        <f>SUMIFS(通讯通路门店!$Z:$Z,通讯通路门店!$S:$S,$G237)</f>
        <v>0</v>
      </c>
      <c r="AW237" s="99">
        <f>SUMIFS(通讯通路门店!$AB:$AB,通讯通路门店!$S:$S,$G237)</f>
        <v>0</v>
      </c>
      <c r="AX237" s="99">
        <f>SUMIFS(通讯通路门店!$X:$X,通讯通路门店!$S:$S,$G237)</f>
        <v>0</v>
      </c>
      <c r="AY237" s="99">
        <f>SUMIFS(通讯通路门店!$Y:$Y,通讯通路门店!$S:$S,$G237)</f>
        <v>0</v>
      </c>
      <c r="AZ237" s="99">
        <f>SUMIFS(通讯通路门店!$AA:$AA,通讯通路门店!$S:$S,$G237)</f>
        <v>0</v>
      </c>
      <c r="BA237" s="99">
        <f t="shared" si="18"/>
        <v>0</v>
      </c>
      <c r="BB237" s="99">
        <f t="shared" si="19"/>
        <v>0</v>
      </c>
      <c r="BC237" s="99">
        <f>SUMIFS(通讯通路门店!$W:$W,通讯通路门店!$S:$S,$G237,通讯通路门店!$J:$J,"荣耀体验店")+SUMIFS(通讯通路门店!$W:$W,通讯通路门店!$S:$S,$G237,通讯通路门店!$J:$J,"荣耀授权专卖店")</f>
        <v>0</v>
      </c>
      <c r="BD237" s="99">
        <f>SUMIFS(通讯通路门店!$Z:$Z,通讯通路门店!$S:$S,$G237,通讯通路门店!$J:$J,"VIVO体验店")</f>
        <v>0</v>
      </c>
      <c r="BE237" s="99">
        <f>SUMIFS(通讯通路门店!$AB:$AB,通讯通路门店!$S:$S,$G237,通讯通路门店!$J:$J,"OPPO体验店")</f>
        <v>0</v>
      </c>
      <c r="BF237" s="99">
        <f>SUMIFS(通讯通路门店!$X:$X,通讯通路门店!$S:$S,$G237,通讯通路门店!$J:$J,"华为授权体验店")+SUMIFS(通讯通路门店!$AA:$AA,通讯通路门店!$S:$S,$G237,通讯通路门店!$J:$J,"华为堡垒店")</f>
        <v>0</v>
      </c>
      <c r="BG237" s="99">
        <f>SUMIFS(通讯通路门店!$Y:$Y,通讯通路门店!$S:$S,$G237,通讯通路门店!$J:$J,"小米体验店")</f>
        <v>0</v>
      </c>
      <c r="BH237" s="99">
        <f>SUMIFS(通讯通路门店!$AA:$AA,通讯通路门店!$S:$S,$G237,通讯通路门店!$J:$J,"苹果体验店")</f>
        <v>0</v>
      </c>
      <c r="BI237" s="99">
        <f>SUMIFS(通讯通路门店!$K:$K,通讯通路门店!$S:$S,$G237,通讯通路门店!$J:$J,"其他品牌专卖店")</f>
        <v>0</v>
      </c>
      <c r="BJ237" s="99">
        <f>SUMIFS(通讯通路门店!$AC:$AC,通讯通路门店!$S:$S,$G237)</f>
        <v>0</v>
      </c>
      <c r="BK237" s="99">
        <f>SUMIFS(通讯通路门店!$AD:$AD,通讯通路门店!$S:$S,$G237)</f>
        <v>0</v>
      </c>
      <c r="BL237" s="99">
        <f>SUMIFS(通讯通路门店!$AE:$AE,通讯通路门店!$S:$S,$G237)</f>
        <v>0</v>
      </c>
      <c r="BM237" s="99">
        <f>SUMIFS(通讯通路门店!$AF:$AF,通讯通路门店!$S:$S,$G237)</f>
        <v>0</v>
      </c>
      <c r="BN237" s="99">
        <f>SUMIFS(通讯通路门店!$AG:$AG,通讯通路门店!$S:$S,$G237)</f>
        <v>0</v>
      </c>
      <c r="BO237" s="99">
        <f>SUMIFS(通讯通路门店!$AH:$AH,通讯通路门店!$S:$S,$G237)</f>
        <v>0</v>
      </c>
      <c r="BP237" s="99">
        <f>SUMIFS(通讯通路门店!$AI:$AI,通讯通路门店!$S:$S,$G237)</f>
        <v>0</v>
      </c>
      <c r="BQ237" s="83"/>
    </row>
    <row r="238" spans="1:69">
      <c r="A238" s="99" t="str">
        <f>IFERROR(_xlfn.XLOOKUP($G238,通讯通路门店!$S$4:$S$993931,通讯通路门店!$A$4:$A$993931,0,0),"")</f>
        <v/>
      </c>
      <c r="B238" s="99" t="str">
        <f>IFERROR(_xlfn.XLOOKUP($G238,通讯通路门店!$S$4:$S$993931,通讯通路门店!$B$4:$B$993931,0,0),"")</f>
        <v/>
      </c>
      <c r="C238" s="99" t="str">
        <f>IFERROR(_xlfn.XLOOKUP($G238,通讯通路门店!$S$4:$S$993931,通讯通路门店!$C$4:$C$993931,0,0),"")</f>
        <v/>
      </c>
      <c r="D238" s="99" t="str">
        <f>IFERROR(_xlfn.XLOOKUP($G238,通讯通路门店!$S$4:$S$993931,通讯通路门店!$D$4:$D$993931,0,0),"")</f>
        <v/>
      </c>
      <c r="E238" s="83"/>
      <c r="F238" s="83"/>
      <c r="G238" s="101" t="e">
        <v>#N/A</v>
      </c>
      <c r="H238" s="102" t="str">
        <f>IFERROR(_xlfn.XLOOKUP($G238,通讯通路门店!$S$4:$S$993931,通讯通路门店!$R$4:$R$993931,0,0),"")</f>
        <v/>
      </c>
      <c r="I238" s="83"/>
      <c r="J238" s="83"/>
      <c r="K238" s="83"/>
      <c r="L238" s="83"/>
      <c r="M238" s="83"/>
      <c r="N238" s="83"/>
      <c r="O238" s="83"/>
      <c r="P238" s="83"/>
      <c r="Q238" s="83"/>
      <c r="R238" s="83"/>
      <c r="S238" s="83"/>
      <c r="T238" s="83"/>
      <c r="U238" s="99">
        <f>COUNTIF(通讯通路门店!$S:$S,$G238)</f>
        <v>0</v>
      </c>
      <c r="V238" s="99">
        <f>COUNTIFS(通讯通路门店!$S:$S,$G238,通讯通路门店!$J:$J,"综合卖场")</f>
        <v>0</v>
      </c>
      <c r="W238" s="99">
        <f>SUMIFS(通讯通路门店!$AJ:$AJ,通讯通路门店!$S:$S,通讯客户沙盘!$G238)</f>
        <v>0</v>
      </c>
      <c r="X238" s="99">
        <f t="shared" si="15"/>
        <v>0</v>
      </c>
      <c r="Y238" s="99">
        <f>COUNTIFS(通讯通路门店!$S:$S,$G238,通讯通路门店!$J:$J,"荣耀体验店")+COUNTIFS(通讯通路门店!$S:$S,$G238,通讯通路门店!$J:$J,"荣耀授权专卖店")</f>
        <v>0</v>
      </c>
      <c r="Z238" s="99">
        <f>COUNTIFS(通讯通路门店!$S:$S,$G238,通讯通路门店!$J:$J,"VIVO体验店")</f>
        <v>0</v>
      </c>
      <c r="AA238" s="99">
        <f>COUNTIFS(通讯通路门店!$S:$S,$G238,通讯通路门店!$J:$J,"OPPO体验店")</f>
        <v>0</v>
      </c>
      <c r="AB238" s="99">
        <f>COUNTIFS(通讯通路门店!$S:$S,$G238,通讯通路门店!$J:$J,"华为授权体验店")+COUNTIFS(通讯通路门店!$S:$S,$G238,通讯通路门店!$J:$J,"华为堡垒店")</f>
        <v>0</v>
      </c>
      <c r="AC238" s="99">
        <f>COUNTIFS(通讯通路门店!$S:$S,$G238,通讯通路门店!$J:$J,"小米体验店")</f>
        <v>0</v>
      </c>
      <c r="AD238" s="99">
        <f>COUNTIFS(通讯通路门店!$S:$S,$G238,通讯通路门店!$J:$J,"苹果体验店")</f>
        <v>0</v>
      </c>
      <c r="AE238" s="99">
        <f>COUNTIFS(通讯通路门店!$S:$S,$G238,通讯通路门店!$J:$J,"其他品牌专卖店")</f>
        <v>0</v>
      </c>
      <c r="AF238" s="99">
        <f>SUMIFS(通讯通路门店!$BI:$BI,通讯通路门店!$S:$S,$G238)</f>
        <v>0</v>
      </c>
      <c r="AG238" s="99">
        <f>SUMIFS(通讯通路门店!$BH:$BH,通讯通路门店!$S:$S,$G238)</f>
        <v>0</v>
      </c>
      <c r="AH238" s="99">
        <f t="shared" si="16"/>
        <v>0</v>
      </c>
      <c r="AI238" s="99">
        <f>SUMIFS(通讯通路门店!$BB:$BB,通讯通路门店!$S:$S,$G238)</f>
        <v>0</v>
      </c>
      <c r="AJ238" s="99">
        <f>SUMIFS(通讯通路门店!$BE:$BE,通讯通路门店!$S:$S,$G238)</f>
        <v>0</v>
      </c>
      <c r="AK238" s="99">
        <f>SUMIFS(通讯通路门店!$BG:$BG,通讯通路门店!$S:$S,$G238)</f>
        <v>0</v>
      </c>
      <c r="AL238" s="99">
        <f>SUMIFS(通讯通路门店!$BC:$BC,通讯通路门店!$S:$S,$G238)</f>
        <v>0</v>
      </c>
      <c r="AM238" s="99">
        <f>SUMIFS(通讯通路门店!$BD:$BD,通讯通路门店!$S:$S,$G238)</f>
        <v>0</v>
      </c>
      <c r="AN238" s="99">
        <f>SUMIFS(通讯通路门店!$BF:$BF,通讯通路门店!$S:$S,$G238)</f>
        <v>0</v>
      </c>
      <c r="AO238" s="99">
        <f t="shared" si="17"/>
        <v>0</v>
      </c>
      <c r="AP238" s="99">
        <f>SUMIFS(通讯通路门店!$K:$K,通讯通路门店!$S:$S,$G238)</f>
        <v>0</v>
      </c>
      <c r="AQ238" s="83"/>
      <c r="AR238" s="99">
        <f>SUMIFS(通讯通路门店!$T:$T,通讯通路门店!$S:$S,$G238)</f>
        <v>0</v>
      </c>
      <c r="AS238" s="99">
        <f>SUMIFS(通讯通路门店!$U:$U,通讯通路门店!$S:$S,$G238)</f>
        <v>0</v>
      </c>
      <c r="AT238" s="99">
        <f>SUMIFS(通讯通路门店!$V:$V,通讯通路门店!$S:$S,$G238)</f>
        <v>0</v>
      </c>
      <c r="AU238" s="99">
        <f>SUMIFS(通讯通路门店!$W:$W,通讯通路门店!$S:$S,$G238)</f>
        <v>0</v>
      </c>
      <c r="AV238" s="99">
        <f>SUMIFS(通讯通路门店!$Z:$Z,通讯通路门店!$S:$S,$G238)</f>
        <v>0</v>
      </c>
      <c r="AW238" s="99">
        <f>SUMIFS(通讯通路门店!$AB:$AB,通讯通路门店!$S:$S,$G238)</f>
        <v>0</v>
      </c>
      <c r="AX238" s="99">
        <f>SUMIFS(通讯通路门店!$X:$X,通讯通路门店!$S:$S,$G238)</f>
        <v>0</v>
      </c>
      <c r="AY238" s="99">
        <f>SUMIFS(通讯通路门店!$Y:$Y,通讯通路门店!$S:$S,$G238)</f>
        <v>0</v>
      </c>
      <c r="AZ238" s="99">
        <f>SUMIFS(通讯通路门店!$AA:$AA,通讯通路门店!$S:$S,$G238)</f>
        <v>0</v>
      </c>
      <c r="BA238" s="99">
        <f t="shared" si="18"/>
        <v>0</v>
      </c>
      <c r="BB238" s="99">
        <f t="shared" si="19"/>
        <v>0</v>
      </c>
      <c r="BC238" s="99">
        <f>SUMIFS(通讯通路门店!$W:$W,通讯通路门店!$S:$S,$G238,通讯通路门店!$J:$J,"荣耀体验店")+SUMIFS(通讯通路门店!$W:$W,通讯通路门店!$S:$S,$G238,通讯通路门店!$J:$J,"荣耀授权专卖店")</f>
        <v>0</v>
      </c>
      <c r="BD238" s="99">
        <f>SUMIFS(通讯通路门店!$Z:$Z,通讯通路门店!$S:$S,$G238,通讯通路门店!$J:$J,"VIVO体验店")</f>
        <v>0</v>
      </c>
      <c r="BE238" s="99">
        <f>SUMIFS(通讯通路门店!$AB:$AB,通讯通路门店!$S:$S,$G238,通讯通路门店!$J:$J,"OPPO体验店")</f>
        <v>0</v>
      </c>
      <c r="BF238" s="99">
        <f>SUMIFS(通讯通路门店!$X:$X,通讯通路门店!$S:$S,$G238,通讯通路门店!$J:$J,"华为授权体验店")+SUMIFS(通讯通路门店!$AA:$AA,通讯通路门店!$S:$S,$G238,通讯通路门店!$J:$J,"华为堡垒店")</f>
        <v>0</v>
      </c>
      <c r="BG238" s="99">
        <f>SUMIFS(通讯通路门店!$Y:$Y,通讯通路门店!$S:$S,$G238,通讯通路门店!$J:$J,"小米体验店")</f>
        <v>0</v>
      </c>
      <c r="BH238" s="99">
        <f>SUMIFS(通讯通路门店!$AA:$AA,通讯通路门店!$S:$S,$G238,通讯通路门店!$J:$J,"苹果体验店")</f>
        <v>0</v>
      </c>
      <c r="BI238" s="99">
        <f>SUMIFS(通讯通路门店!$K:$K,通讯通路门店!$S:$S,$G238,通讯通路门店!$J:$J,"其他品牌专卖店")</f>
        <v>0</v>
      </c>
      <c r="BJ238" s="99">
        <f>SUMIFS(通讯通路门店!$AC:$AC,通讯通路门店!$S:$S,$G238)</f>
        <v>0</v>
      </c>
      <c r="BK238" s="99">
        <f>SUMIFS(通讯通路门店!$AD:$AD,通讯通路门店!$S:$S,$G238)</f>
        <v>0</v>
      </c>
      <c r="BL238" s="99">
        <f>SUMIFS(通讯通路门店!$AE:$AE,通讯通路门店!$S:$S,$G238)</f>
        <v>0</v>
      </c>
      <c r="BM238" s="99">
        <f>SUMIFS(通讯通路门店!$AF:$AF,通讯通路门店!$S:$S,$G238)</f>
        <v>0</v>
      </c>
      <c r="BN238" s="99">
        <f>SUMIFS(通讯通路门店!$AG:$AG,通讯通路门店!$S:$S,$G238)</f>
        <v>0</v>
      </c>
      <c r="BO238" s="99">
        <f>SUMIFS(通讯通路门店!$AH:$AH,通讯通路门店!$S:$S,$G238)</f>
        <v>0</v>
      </c>
      <c r="BP238" s="99">
        <f>SUMIFS(通讯通路门店!$AI:$AI,通讯通路门店!$S:$S,$G238)</f>
        <v>0</v>
      </c>
      <c r="BQ238" s="83"/>
    </row>
    <row r="239" spans="1:69">
      <c r="A239" s="99" t="str">
        <f>IFERROR(_xlfn.XLOOKUP($G239,通讯通路门店!$S$4:$S$993931,通讯通路门店!$A$4:$A$993931,0,0),"")</f>
        <v/>
      </c>
      <c r="B239" s="99" t="str">
        <f>IFERROR(_xlfn.XLOOKUP($G239,通讯通路门店!$S$4:$S$993931,通讯通路门店!$B$4:$B$993931,0,0),"")</f>
        <v/>
      </c>
      <c r="C239" s="99" t="str">
        <f>IFERROR(_xlfn.XLOOKUP($G239,通讯通路门店!$S$4:$S$993931,通讯通路门店!$C$4:$C$993931,0,0),"")</f>
        <v/>
      </c>
      <c r="D239" s="99" t="str">
        <f>IFERROR(_xlfn.XLOOKUP($G239,通讯通路门店!$S$4:$S$993931,通讯通路门店!$D$4:$D$993931,0,0),"")</f>
        <v/>
      </c>
      <c r="E239" s="83"/>
      <c r="F239" s="83"/>
      <c r="G239" s="101" t="e">
        <v>#N/A</v>
      </c>
      <c r="H239" s="102" t="str">
        <f>IFERROR(_xlfn.XLOOKUP($G239,通讯通路门店!$S$4:$S$993931,通讯通路门店!$R$4:$R$993931,0,0),"")</f>
        <v/>
      </c>
      <c r="I239" s="83"/>
      <c r="J239" s="83"/>
      <c r="K239" s="83"/>
      <c r="L239" s="83"/>
      <c r="M239" s="83"/>
      <c r="N239" s="83"/>
      <c r="O239" s="83"/>
      <c r="P239" s="83"/>
      <c r="Q239" s="83"/>
      <c r="R239" s="83"/>
      <c r="S239" s="83"/>
      <c r="T239" s="83"/>
      <c r="U239" s="99">
        <f>COUNTIF(通讯通路门店!$S:$S,$G239)</f>
        <v>0</v>
      </c>
      <c r="V239" s="99">
        <f>COUNTIFS(通讯通路门店!$S:$S,$G239,通讯通路门店!$J:$J,"综合卖场")</f>
        <v>0</v>
      </c>
      <c r="W239" s="99">
        <f>SUMIFS(通讯通路门店!$AJ:$AJ,通讯通路门店!$S:$S,通讯客户沙盘!$G239)</f>
        <v>0</v>
      </c>
      <c r="X239" s="99">
        <f t="shared" si="15"/>
        <v>0</v>
      </c>
      <c r="Y239" s="99">
        <f>COUNTIFS(通讯通路门店!$S:$S,$G239,通讯通路门店!$J:$J,"荣耀体验店")+COUNTIFS(通讯通路门店!$S:$S,$G239,通讯通路门店!$J:$J,"荣耀授权专卖店")</f>
        <v>0</v>
      </c>
      <c r="Z239" s="99">
        <f>COUNTIFS(通讯通路门店!$S:$S,$G239,通讯通路门店!$J:$J,"VIVO体验店")</f>
        <v>0</v>
      </c>
      <c r="AA239" s="99">
        <f>COUNTIFS(通讯通路门店!$S:$S,$G239,通讯通路门店!$J:$J,"OPPO体验店")</f>
        <v>0</v>
      </c>
      <c r="AB239" s="99">
        <f>COUNTIFS(通讯通路门店!$S:$S,$G239,通讯通路门店!$J:$J,"华为授权体验店")+COUNTIFS(通讯通路门店!$S:$S,$G239,通讯通路门店!$J:$J,"华为堡垒店")</f>
        <v>0</v>
      </c>
      <c r="AC239" s="99">
        <f>COUNTIFS(通讯通路门店!$S:$S,$G239,通讯通路门店!$J:$J,"小米体验店")</f>
        <v>0</v>
      </c>
      <c r="AD239" s="99">
        <f>COUNTIFS(通讯通路门店!$S:$S,$G239,通讯通路门店!$J:$J,"苹果体验店")</f>
        <v>0</v>
      </c>
      <c r="AE239" s="99">
        <f>COUNTIFS(通讯通路门店!$S:$S,$G239,通讯通路门店!$J:$J,"其他品牌专卖店")</f>
        <v>0</v>
      </c>
      <c r="AF239" s="99">
        <f>SUMIFS(通讯通路门店!$BI:$BI,通讯通路门店!$S:$S,$G239)</f>
        <v>0</v>
      </c>
      <c r="AG239" s="99">
        <f>SUMIFS(通讯通路门店!$BH:$BH,通讯通路门店!$S:$S,$G239)</f>
        <v>0</v>
      </c>
      <c r="AH239" s="99">
        <f t="shared" si="16"/>
        <v>0</v>
      </c>
      <c r="AI239" s="99">
        <f>SUMIFS(通讯通路门店!$BB:$BB,通讯通路门店!$S:$S,$G239)</f>
        <v>0</v>
      </c>
      <c r="AJ239" s="99">
        <f>SUMIFS(通讯通路门店!$BE:$BE,通讯通路门店!$S:$S,$G239)</f>
        <v>0</v>
      </c>
      <c r="AK239" s="99">
        <f>SUMIFS(通讯通路门店!$BG:$BG,通讯通路门店!$S:$S,$G239)</f>
        <v>0</v>
      </c>
      <c r="AL239" s="99">
        <f>SUMIFS(通讯通路门店!$BC:$BC,通讯通路门店!$S:$S,$G239)</f>
        <v>0</v>
      </c>
      <c r="AM239" s="99">
        <f>SUMIFS(通讯通路门店!$BD:$BD,通讯通路门店!$S:$S,$G239)</f>
        <v>0</v>
      </c>
      <c r="AN239" s="99">
        <f>SUMIFS(通讯通路门店!$BF:$BF,通讯通路门店!$S:$S,$G239)</f>
        <v>0</v>
      </c>
      <c r="AO239" s="99">
        <f t="shared" si="17"/>
        <v>0</v>
      </c>
      <c r="AP239" s="99">
        <f>SUMIFS(通讯通路门店!$K:$K,通讯通路门店!$S:$S,$G239)</f>
        <v>0</v>
      </c>
      <c r="AQ239" s="83"/>
      <c r="AR239" s="99">
        <f>SUMIFS(通讯通路门店!$T:$T,通讯通路门店!$S:$S,$G239)</f>
        <v>0</v>
      </c>
      <c r="AS239" s="99">
        <f>SUMIFS(通讯通路门店!$U:$U,通讯通路门店!$S:$S,$G239)</f>
        <v>0</v>
      </c>
      <c r="AT239" s="99">
        <f>SUMIFS(通讯通路门店!$V:$V,通讯通路门店!$S:$S,$G239)</f>
        <v>0</v>
      </c>
      <c r="AU239" s="99">
        <f>SUMIFS(通讯通路门店!$W:$W,通讯通路门店!$S:$S,$G239)</f>
        <v>0</v>
      </c>
      <c r="AV239" s="99">
        <f>SUMIFS(通讯通路门店!$Z:$Z,通讯通路门店!$S:$S,$G239)</f>
        <v>0</v>
      </c>
      <c r="AW239" s="99">
        <f>SUMIFS(通讯通路门店!$AB:$AB,通讯通路门店!$S:$S,$G239)</f>
        <v>0</v>
      </c>
      <c r="AX239" s="99">
        <f>SUMIFS(通讯通路门店!$X:$X,通讯通路门店!$S:$S,$G239)</f>
        <v>0</v>
      </c>
      <c r="AY239" s="99">
        <f>SUMIFS(通讯通路门店!$Y:$Y,通讯通路门店!$S:$S,$G239)</f>
        <v>0</v>
      </c>
      <c r="AZ239" s="99">
        <f>SUMIFS(通讯通路门店!$AA:$AA,通讯通路门店!$S:$S,$G239)</f>
        <v>0</v>
      </c>
      <c r="BA239" s="99">
        <f t="shared" si="18"/>
        <v>0</v>
      </c>
      <c r="BB239" s="99">
        <f t="shared" si="19"/>
        <v>0</v>
      </c>
      <c r="BC239" s="99">
        <f>SUMIFS(通讯通路门店!$W:$W,通讯通路门店!$S:$S,$G239,通讯通路门店!$J:$J,"荣耀体验店")+SUMIFS(通讯通路门店!$W:$W,通讯通路门店!$S:$S,$G239,通讯通路门店!$J:$J,"荣耀授权专卖店")</f>
        <v>0</v>
      </c>
      <c r="BD239" s="99">
        <f>SUMIFS(通讯通路门店!$Z:$Z,通讯通路门店!$S:$S,$G239,通讯通路门店!$J:$J,"VIVO体验店")</f>
        <v>0</v>
      </c>
      <c r="BE239" s="99">
        <f>SUMIFS(通讯通路门店!$AB:$AB,通讯通路门店!$S:$S,$G239,通讯通路门店!$J:$J,"OPPO体验店")</f>
        <v>0</v>
      </c>
      <c r="BF239" s="99">
        <f>SUMIFS(通讯通路门店!$X:$X,通讯通路门店!$S:$S,$G239,通讯通路门店!$J:$J,"华为授权体验店")+SUMIFS(通讯通路门店!$AA:$AA,通讯通路门店!$S:$S,$G239,通讯通路门店!$J:$J,"华为堡垒店")</f>
        <v>0</v>
      </c>
      <c r="BG239" s="99">
        <f>SUMIFS(通讯通路门店!$Y:$Y,通讯通路门店!$S:$S,$G239,通讯通路门店!$J:$J,"小米体验店")</f>
        <v>0</v>
      </c>
      <c r="BH239" s="99">
        <f>SUMIFS(通讯通路门店!$AA:$AA,通讯通路门店!$S:$S,$G239,通讯通路门店!$J:$J,"苹果体验店")</f>
        <v>0</v>
      </c>
      <c r="BI239" s="99">
        <f>SUMIFS(通讯通路门店!$K:$K,通讯通路门店!$S:$S,$G239,通讯通路门店!$J:$J,"其他品牌专卖店")</f>
        <v>0</v>
      </c>
      <c r="BJ239" s="99">
        <f>SUMIFS(通讯通路门店!$AC:$AC,通讯通路门店!$S:$S,$G239)</f>
        <v>0</v>
      </c>
      <c r="BK239" s="99">
        <f>SUMIFS(通讯通路门店!$AD:$AD,通讯通路门店!$S:$S,$G239)</f>
        <v>0</v>
      </c>
      <c r="BL239" s="99">
        <f>SUMIFS(通讯通路门店!$AE:$AE,通讯通路门店!$S:$S,$G239)</f>
        <v>0</v>
      </c>
      <c r="BM239" s="99">
        <f>SUMIFS(通讯通路门店!$AF:$AF,通讯通路门店!$S:$S,$G239)</f>
        <v>0</v>
      </c>
      <c r="BN239" s="99">
        <f>SUMIFS(通讯通路门店!$AG:$AG,通讯通路门店!$S:$S,$G239)</f>
        <v>0</v>
      </c>
      <c r="BO239" s="99">
        <f>SUMIFS(通讯通路门店!$AH:$AH,通讯通路门店!$S:$S,$G239)</f>
        <v>0</v>
      </c>
      <c r="BP239" s="99">
        <f>SUMIFS(通讯通路门店!$AI:$AI,通讯通路门店!$S:$S,$G239)</f>
        <v>0</v>
      </c>
      <c r="BQ239" s="83"/>
    </row>
    <row r="240" spans="1:69">
      <c r="A240" s="99" t="str">
        <f>IFERROR(_xlfn.XLOOKUP($G240,通讯通路门店!$S$4:$S$993931,通讯通路门店!$A$4:$A$993931,0,0),"")</f>
        <v/>
      </c>
      <c r="B240" s="99" t="str">
        <f>IFERROR(_xlfn.XLOOKUP($G240,通讯通路门店!$S$4:$S$993931,通讯通路门店!$B$4:$B$993931,0,0),"")</f>
        <v/>
      </c>
      <c r="C240" s="99" t="str">
        <f>IFERROR(_xlfn.XLOOKUP($G240,通讯通路门店!$S$4:$S$993931,通讯通路门店!$C$4:$C$993931,0,0),"")</f>
        <v/>
      </c>
      <c r="D240" s="99" t="str">
        <f>IFERROR(_xlfn.XLOOKUP($G240,通讯通路门店!$S$4:$S$993931,通讯通路门店!$D$4:$D$993931,0,0),"")</f>
        <v/>
      </c>
      <c r="E240" s="83"/>
      <c r="F240" s="83"/>
      <c r="G240" s="101" t="e">
        <v>#N/A</v>
      </c>
      <c r="H240" s="102" t="str">
        <f>IFERROR(_xlfn.XLOOKUP($G240,通讯通路门店!$S$4:$S$993931,通讯通路门店!$R$4:$R$993931,0,0),"")</f>
        <v/>
      </c>
      <c r="I240" s="83"/>
      <c r="J240" s="83"/>
      <c r="K240" s="83"/>
      <c r="L240" s="83"/>
      <c r="M240" s="83"/>
      <c r="N240" s="83"/>
      <c r="O240" s="83"/>
      <c r="P240" s="83"/>
      <c r="Q240" s="83"/>
      <c r="R240" s="83"/>
      <c r="S240" s="83"/>
      <c r="T240" s="83"/>
      <c r="U240" s="99">
        <f>COUNTIF(通讯通路门店!$S:$S,$G240)</f>
        <v>0</v>
      </c>
      <c r="V240" s="99">
        <f>COUNTIFS(通讯通路门店!$S:$S,$G240,通讯通路门店!$J:$J,"综合卖场")</f>
        <v>0</v>
      </c>
      <c r="W240" s="99">
        <f>SUMIFS(通讯通路门店!$AJ:$AJ,通讯通路门店!$S:$S,通讯客户沙盘!$G240)</f>
        <v>0</v>
      </c>
      <c r="X240" s="99">
        <f t="shared" si="15"/>
        <v>0</v>
      </c>
      <c r="Y240" s="99">
        <f>COUNTIFS(通讯通路门店!$S:$S,$G240,通讯通路门店!$J:$J,"荣耀体验店")+COUNTIFS(通讯通路门店!$S:$S,$G240,通讯通路门店!$J:$J,"荣耀授权专卖店")</f>
        <v>0</v>
      </c>
      <c r="Z240" s="99">
        <f>COUNTIFS(通讯通路门店!$S:$S,$G240,通讯通路门店!$J:$J,"VIVO体验店")</f>
        <v>0</v>
      </c>
      <c r="AA240" s="99">
        <f>COUNTIFS(通讯通路门店!$S:$S,$G240,通讯通路门店!$J:$J,"OPPO体验店")</f>
        <v>0</v>
      </c>
      <c r="AB240" s="99">
        <f>COUNTIFS(通讯通路门店!$S:$S,$G240,通讯通路门店!$J:$J,"华为授权体验店")+COUNTIFS(通讯通路门店!$S:$S,$G240,通讯通路门店!$J:$J,"华为堡垒店")</f>
        <v>0</v>
      </c>
      <c r="AC240" s="99">
        <f>COUNTIFS(通讯通路门店!$S:$S,$G240,通讯通路门店!$J:$J,"小米体验店")</f>
        <v>0</v>
      </c>
      <c r="AD240" s="99">
        <f>COUNTIFS(通讯通路门店!$S:$S,$G240,通讯通路门店!$J:$J,"苹果体验店")</f>
        <v>0</v>
      </c>
      <c r="AE240" s="99">
        <f>COUNTIFS(通讯通路门店!$S:$S,$G240,通讯通路门店!$J:$J,"其他品牌专卖店")</f>
        <v>0</v>
      </c>
      <c r="AF240" s="99">
        <f>SUMIFS(通讯通路门店!$BI:$BI,通讯通路门店!$S:$S,$G240)</f>
        <v>0</v>
      </c>
      <c r="AG240" s="99">
        <f>SUMIFS(通讯通路门店!$BH:$BH,通讯通路门店!$S:$S,$G240)</f>
        <v>0</v>
      </c>
      <c r="AH240" s="99">
        <f t="shared" si="16"/>
        <v>0</v>
      </c>
      <c r="AI240" s="99">
        <f>SUMIFS(通讯通路门店!$BB:$BB,通讯通路门店!$S:$S,$G240)</f>
        <v>0</v>
      </c>
      <c r="AJ240" s="99">
        <f>SUMIFS(通讯通路门店!$BE:$BE,通讯通路门店!$S:$S,$G240)</f>
        <v>0</v>
      </c>
      <c r="AK240" s="99">
        <f>SUMIFS(通讯通路门店!$BG:$BG,通讯通路门店!$S:$S,$G240)</f>
        <v>0</v>
      </c>
      <c r="AL240" s="99">
        <f>SUMIFS(通讯通路门店!$BC:$BC,通讯通路门店!$S:$S,$G240)</f>
        <v>0</v>
      </c>
      <c r="AM240" s="99">
        <f>SUMIFS(通讯通路门店!$BD:$BD,通讯通路门店!$S:$S,$G240)</f>
        <v>0</v>
      </c>
      <c r="AN240" s="99">
        <f>SUMIFS(通讯通路门店!$BF:$BF,通讯通路门店!$S:$S,$G240)</f>
        <v>0</v>
      </c>
      <c r="AO240" s="99">
        <f t="shared" si="17"/>
        <v>0</v>
      </c>
      <c r="AP240" s="99">
        <f>SUMIFS(通讯通路门店!$K:$K,通讯通路门店!$S:$S,$G240)</f>
        <v>0</v>
      </c>
      <c r="AQ240" s="83"/>
      <c r="AR240" s="99">
        <f>SUMIFS(通讯通路门店!$T:$T,通讯通路门店!$S:$S,$G240)</f>
        <v>0</v>
      </c>
      <c r="AS240" s="99">
        <f>SUMIFS(通讯通路门店!$U:$U,通讯通路门店!$S:$S,$G240)</f>
        <v>0</v>
      </c>
      <c r="AT240" s="99">
        <f>SUMIFS(通讯通路门店!$V:$V,通讯通路门店!$S:$S,$G240)</f>
        <v>0</v>
      </c>
      <c r="AU240" s="99">
        <f>SUMIFS(通讯通路门店!$W:$W,通讯通路门店!$S:$S,$G240)</f>
        <v>0</v>
      </c>
      <c r="AV240" s="99">
        <f>SUMIFS(通讯通路门店!$Z:$Z,通讯通路门店!$S:$S,$G240)</f>
        <v>0</v>
      </c>
      <c r="AW240" s="99">
        <f>SUMIFS(通讯通路门店!$AB:$AB,通讯通路门店!$S:$S,$G240)</f>
        <v>0</v>
      </c>
      <c r="AX240" s="99">
        <f>SUMIFS(通讯通路门店!$X:$X,通讯通路门店!$S:$S,$G240)</f>
        <v>0</v>
      </c>
      <c r="AY240" s="99">
        <f>SUMIFS(通讯通路门店!$Y:$Y,通讯通路门店!$S:$S,$G240)</f>
        <v>0</v>
      </c>
      <c r="AZ240" s="99">
        <f>SUMIFS(通讯通路门店!$AA:$AA,通讯通路门店!$S:$S,$G240)</f>
        <v>0</v>
      </c>
      <c r="BA240" s="99">
        <f t="shared" si="18"/>
        <v>0</v>
      </c>
      <c r="BB240" s="99">
        <f t="shared" si="19"/>
        <v>0</v>
      </c>
      <c r="BC240" s="99">
        <f>SUMIFS(通讯通路门店!$W:$W,通讯通路门店!$S:$S,$G240,通讯通路门店!$J:$J,"荣耀体验店")+SUMIFS(通讯通路门店!$W:$W,通讯通路门店!$S:$S,$G240,通讯通路门店!$J:$J,"荣耀授权专卖店")</f>
        <v>0</v>
      </c>
      <c r="BD240" s="99">
        <f>SUMIFS(通讯通路门店!$Z:$Z,通讯通路门店!$S:$S,$G240,通讯通路门店!$J:$J,"VIVO体验店")</f>
        <v>0</v>
      </c>
      <c r="BE240" s="99">
        <f>SUMIFS(通讯通路门店!$AB:$AB,通讯通路门店!$S:$S,$G240,通讯通路门店!$J:$J,"OPPO体验店")</f>
        <v>0</v>
      </c>
      <c r="BF240" s="99">
        <f>SUMIFS(通讯通路门店!$X:$X,通讯通路门店!$S:$S,$G240,通讯通路门店!$J:$J,"华为授权体验店")+SUMIFS(通讯通路门店!$AA:$AA,通讯通路门店!$S:$S,$G240,通讯通路门店!$J:$J,"华为堡垒店")</f>
        <v>0</v>
      </c>
      <c r="BG240" s="99">
        <f>SUMIFS(通讯通路门店!$Y:$Y,通讯通路门店!$S:$S,$G240,通讯通路门店!$J:$J,"小米体验店")</f>
        <v>0</v>
      </c>
      <c r="BH240" s="99">
        <f>SUMIFS(通讯通路门店!$AA:$AA,通讯通路门店!$S:$S,$G240,通讯通路门店!$J:$J,"苹果体验店")</f>
        <v>0</v>
      </c>
      <c r="BI240" s="99">
        <f>SUMIFS(通讯通路门店!$K:$K,通讯通路门店!$S:$S,$G240,通讯通路门店!$J:$J,"其他品牌专卖店")</f>
        <v>0</v>
      </c>
      <c r="BJ240" s="99">
        <f>SUMIFS(通讯通路门店!$AC:$AC,通讯通路门店!$S:$S,$G240)</f>
        <v>0</v>
      </c>
      <c r="BK240" s="99">
        <f>SUMIFS(通讯通路门店!$AD:$AD,通讯通路门店!$S:$S,$G240)</f>
        <v>0</v>
      </c>
      <c r="BL240" s="99">
        <f>SUMIFS(通讯通路门店!$AE:$AE,通讯通路门店!$S:$S,$G240)</f>
        <v>0</v>
      </c>
      <c r="BM240" s="99">
        <f>SUMIFS(通讯通路门店!$AF:$AF,通讯通路门店!$S:$S,$G240)</f>
        <v>0</v>
      </c>
      <c r="BN240" s="99">
        <f>SUMIFS(通讯通路门店!$AG:$AG,通讯通路门店!$S:$S,$G240)</f>
        <v>0</v>
      </c>
      <c r="BO240" s="99">
        <f>SUMIFS(通讯通路门店!$AH:$AH,通讯通路门店!$S:$S,$G240)</f>
        <v>0</v>
      </c>
      <c r="BP240" s="99">
        <f>SUMIFS(通讯通路门店!$AI:$AI,通讯通路门店!$S:$S,$G240)</f>
        <v>0</v>
      </c>
      <c r="BQ240" s="83"/>
    </row>
    <row r="241" spans="1:69">
      <c r="A241" s="99" t="str">
        <f>IFERROR(_xlfn.XLOOKUP($G241,通讯通路门店!$S$4:$S$993931,通讯通路门店!$A$4:$A$993931,0,0),"")</f>
        <v/>
      </c>
      <c r="B241" s="99" t="str">
        <f>IFERROR(_xlfn.XLOOKUP($G241,通讯通路门店!$S$4:$S$993931,通讯通路门店!$B$4:$B$993931,0,0),"")</f>
        <v/>
      </c>
      <c r="C241" s="99" t="str">
        <f>IFERROR(_xlfn.XLOOKUP($G241,通讯通路门店!$S$4:$S$993931,通讯通路门店!$C$4:$C$993931,0,0),"")</f>
        <v/>
      </c>
      <c r="D241" s="99" t="str">
        <f>IFERROR(_xlfn.XLOOKUP($G241,通讯通路门店!$S$4:$S$993931,通讯通路门店!$D$4:$D$993931,0,0),"")</f>
        <v/>
      </c>
      <c r="E241" s="83"/>
      <c r="F241" s="83"/>
      <c r="G241" s="101" t="e">
        <v>#N/A</v>
      </c>
      <c r="H241" s="102" t="str">
        <f>IFERROR(_xlfn.XLOOKUP($G241,通讯通路门店!$S$4:$S$993931,通讯通路门店!$R$4:$R$993931,0,0),"")</f>
        <v/>
      </c>
      <c r="I241" s="83"/>
      <c r="J241" s="83"/>
      <c r="K241" s="83"/>
      <c r="L241" s="83"/>
      <c r="M241" s="83"/>
      <c r="N241" s="83"/>
      <c r="O241" s="83"/>
      <c r="P241" s="83"/>
      <c r="Q241" s="83"/>
      <c r="R241" s="83"/>
      <c r="S241" s="83"/>
      <c r="T241" s="83"/>
      <c r="U241" s="99">
        <f>COUNTIF(通讯通路门店!$S:$S,$G241)</f>
        <v>0</v>
      </c>
      <c r="V241" s="99">
        <f>COUNTIFS(通讯通路门店!$S:$S,$G241,通讯通路门店!$J:$J,"综合卖场")</f>
        <v>0</v>
      </c>
      <c r="W241" s="99">
        <f>SUMIFS(通讯通路门店!$AJ:$AJ,通讯通路门店!$S:$S,通讯客户沙盘!$G241)</f>
        <v>0</v>
      </c>
      <c r="X241" s="99">
        <f t="shared" si="15"/>
        <v>0</v>
      </c>
      <c r="Y241" s="99">
        <f>COUNTIFS(通讯通路门店!$S:$S,$G241,通讯通路门店!$J:$J,"荣耀体验店")+COUNTIFS(通讯通路门店!$S:$S,$G241,通讯通路门店!$J:$J,"荣耀授权专卖店")</f>
        <v>0</v>
      </c>
      <c r="Z241" s="99">
        <f>COUNTIFS(通讯通路门店!$S:$S,$G241,通讯通路门店!$J:$J,"VIVO体验店")</f>
        <v>0</v>
      </c>
      <c r="AA241" s="99">
        <f>COUNTIFS(通讯通路门店!$S:$S,$G241,通讯通路门店!$J:$J,"OPPO体验店")</f>
        <v>0</v>
      </c>
      <c r="AB241" s="99">
        <f>COUNTIFS(通讯通路门店!$S:$S,$G241,通讯通路门店!$J:$J,"华为授权体验店")+COUNTIFS(通讯通路门店!$S:$S,$G241,通讯通路门店!$J:$J,"华为堡垒店")</f>
        <v>0</v>
      </c>
      <c r="AC241" s="99">
        <f>COUNTIFS(通讯通路门店!$S:$S,$G241,通讯通路门店!$J:$J,"小米体验店")</f>
        <v>0</v>
      </c>
      <c r="AD241" s="99">
        <f>COUNTIFS(通讯通路门店!$S:$S,$G241,通讯通路门店!$J:$J,"苹果体验店")</f>
        <v>0</v>
      </c>
      <c r="AE241" s="99">
        <f>COUNTIFS(通讯通路门店!$S:$S,$G241,通讯通路门店!$J:$J,"其他品牌专卖店")</f>
        <v>0</v>
      </c>
      <c r="AF241" s="99">
        <f>SUMIFS(通讯通路门店!$BI:$BI,通讯通路门店!$S:$S,$G241)</f>
        <v>0</v>
      </c>
      <c r="AG241" s="99">
        <f>SUMIFS(通讯通路门店!$BH:$BH,通讯通路门店!$S:$S,$G241)</f>
        <v>0</v>
      </c>
      <c r="AH241" s="99">
        <f t="shared" si="16"/>
        <v>0</v>
      </c>
      <c r="AI241" s="99">
        <f>SUMIFS(通讯通路门店!$BB:$BB,通讯通路门店!$S:$S,$G241)</f>
        <v>0</v>
      </c>
      <c r="AJ241" s="99">
        <f>SUMIFS(通讯通路门店!$BE:$BE,通讯通路门店!$S:$S,$G241)</f>
        <v>0</v>
      </c>
      <c r="AK241" s="99">
        <f>SUMIFS(通讯通路门店!$BG:$BG,通讯通路门店!$S:$S,$G241)</f>
        <v>0</v>
      </c>
      <c r="AL241" s="99">
        <f>SUMIFS(通讯通路门店!$BC:$BC,通讯通路门店!$S:$S,$G241)</f>
        <v>0</v>
      </c>
      <c r="AM241" s="99">
        <f>SUMIFS(通讯通路门店!$BD:$BD,通讯通路门店!$S:$S,$G241)</f>
        <v>0</v>
      </c>
      <c r="AN241" s="99">
        <f>SUMIFS(通讯通路门店!$BF:$BF,通讯通路门店!$S:$S,$G241)</f>
        <v>0</v>
      </c>
      <c r="AO241" s="99">
        <f t="shared" si="17"/>
        <v>0</v>
      </c>
      <c r="AP241" s="99">
        <f>SUMIFS(通讯通路门店!$K:$K,通讯通路门店!$S:$S,$G241)</f>
        <v>0</v>
      </c>
      <c r="AQ241" s="83"/>
      <c r="AR241" s="99">
        <f>SUMIFS(通讯通路门店!$T:$T,通讯通路门店!$S:$S,$G241)</f>
        <v>0</v>
      </c>
      <c r="AS241" s="99">
        <f>SUMIFS(通讯通路门店!$U:$U,通讯通路门店!$S:$S,$G241)</f>
        <v>0</v>
      </c>
      <c r="AT241" s="99">
        <f>SUMIFS(通讯通路门店!$V:$V,通讯通路门店!$S:$S,$G241)</f>
        <v>0</v>
      </c>
      <c r="AU241" s="99">
        <f>SUMIFS(通讯通路门店!$W:$W,通讯通路门店!$S:$S,$G241)</f>
        <v>0</v>
      </c>
      <c r="AV241" s="99">
        <f>SUMIFS(通讯通路门店!$Z:$Z,通讯通路门店!$S:$S,$G241)</f>
        <v>0</v>
      </c>
      <c r="AW241" s="99">
        <f>SUMIFS(通讯通路门店!$AB:$AB,通讯通路门店!$S:$S,$G241)</f>
        <v>0</v>
      </c>
      <c r="AX241" s="99">
        <f>SUMIFS(通讯通路门店!$X:$X,通讯通路门店!$S:$S,$G241)</f>
        <v>0</v>
      </c>
      <c r="AY241" s="99">
        <f>SUMIFS(通讯通路门店!$Y:$Y,通讯通路门店!$S:$S,$G241)</f>
        <v>0</v>
      </c>
      <c r="AZ241" s="99">
        <f>SUMIFS(通讯通路门店!$AA:$AA,通讯通路门店!$S:$S,$G241)</f>
        <v>0</v>
      </c>
      <c r="BA241" s="99">
        <f t="shared" si="18"/>
        <v>0</v>
      </c>
      <c r="BB241" s="99">
        <f t="shared" si="19"/>
        <v>0</v>
      </c>
      <c r="BC241" s="99">
        <f>SUMIFS(通讯通路门店!$W:$W,通讯通路门店!$S:$S,$G241,通讯通路门店!$J:$J,"荣耀体验店")+SUMIFS(通讯通路门店!$W:$W,通讯通路门店!$S:$S,$G241,通讯通路门店!$J:$J,"荣耀授权专卖店")</f>
        <v>0</v>
      </c>
      <c r="BD241" s="99">
        <f>SUMIFS(通讯通路门店!$Z:$Z,通讯通路门店!$S:$S,$G241,通讯通路门店!$J:$J,"VIVO体验店")</f>
        <v>0</v>
      </c>
      <c r="BE241" s="99">
        <f>SUMIFS(通讯通路门店!$AB:$AB,通讯通路门店!$S:$S,$G241,通讯通路门店!$J:$J,"OPPO体验店")</f>
        <v>0</v>
      </c>
      <c r="BF241" s="99">
        <f>SUMIFS(通讯通路门店!$X:$X,通讯通路门店!$S:$S,$G241,通讯通路门店!$J:$J,"华为授权体验店")+SUMIFS(通讯通路门店!$AA:$AA,通讯通路门店!$S:$S,$G241,通讯通路门店!$J:$J,"华为堡垒店")</f>
        <v>0</v>
      </c>
      <c r="BG241" s="99">
        <f>SUMIFS(通讯通路门店!$Y:$Y,通讯通路门店!$S:$S,$G241,通讯通路门店!$J:$J,"小米体验店")</f>
        <v>0</v>
      </c>
      <c r="BH241" s="99">
        <f>SUMIFS(通讯通路门店!$AA:$AA,通讯通路门店!$S:$S,$G241,通讯通路门店!$J:$J,"苹果体验店")</f>
        <v>0</v>
      </c>
      <c r="BI241" s="99">
        <f>SUMIFS(通讯通路门店!$K:$K,通讯通路门店!$S:$S,$G241,通讯通路门店!$J:$J,"其他品牌专卖店")</f>
        <v>0</v>
      </c>
      <c r="BJ241" s="99">
        <f>SUMIFS(通讯通路门店!$AC:$AC,通讯通路门店!$S:$S,$G241)</f>
        <v>0</v>
      </c>
      <c r="BK241" s="99">
        <f>SUMIFS(通讯通路门店!$AD:$AD,通讯通路门店!$S:$S,$G241)</f>
        <v>0</v>
      </c>
      <c r="BL241" s="99">
        <f>SUMIFS(通讯通路门店!$AE:$AE,通讯通路门店!$S:$S,$G241)</f>
        <v>0</v>
      </c>
      <c r="BM241" s="99">
        <f>SUMIFS(通讯通路门店!$AF:$AF,通讯通路门店!$S:$S,$G241)</f>
        <v>0</v>
      </c>
      <c r="BN241" s="99">
        <f>SUMIFS(通讯通路门店!$AG:$AG,通讯通路门店!$S:$S,$G241)</f>
        <v>0</v>
      </c>
      <c r="BO241" s="99">
        <f>SUMIFS(通讯通路门店!$AH:$AH,通讯通路门店!$S:$S,$G241)</f>
        <v>0</v>
      </c>
      <c r="BP241" s="99">
        <f>SUMIFS(通讯通路门店!$AI:$AI,通讯通路门店!$S:$S,$G241)</f>
        <v>0</v>
      </c>
      <c r="BQ241" s="83"/>
    </row>
    <row r="242" spans="1:69">
      <c r="A242" s="99" t="str">
        <f>IFERROR(_xlfn.XLOOKUP($G242,通讯通路门店!$S$4:$S$993931,通讯通路门店!$A$4:$A$993931,0,0),"")</f>
        <v/>
      </c>
      <c r="B242" s="99" t="str">
        <f>IFERROR(_xlfn.XLOOKUP($G242,通讯通路门店!$S$4:$S$993931,通讯通路门店!$B$4:$B$993931,0,0),"")</f>
        <v/>
      </c>
      <c r="C242" s="99" t="str">
        <f>IFERROR(_xlfn.XLOOKUP($G242,通讯通路门店!$S$4:$S$993931,通讯通路门店!$C$4:$C$993931,0,0),"")</f>
        <v/>
      </c>
      <c r="D242" s="99" t="str">
        <f>IFERROR(_xlfn.XLOOKUP($G242,通讯通路门店!$S$4:$S$993931,通讯通路门店!$D$4:$D$993931,0,0),"")</f>
        <v/>
      </c>
      <c r="E242" s="83"/>
      <c r="F242" s="83"/>
      <c r="G242" s="101" t="e">
        <v>#N/A</v>
      </c>
      <c r="H242" s="102" t="str">
        <f>IFERROR(_xlfn.XLOOKUP($G242,通讯通路门店!$S$4:$S$993931,通讯通路门店!$R$4:$R$993931,0,0),"")</f>
        <v/>
      </c>
      <c r="I242" s="83"/>
      <c r="J242" s="83"/>
      <c r="K242" s="83"/>
      <c r="L242" s="83"/>
      <c r="M242" s="83"/>
      <c r="N242" s="83"/>
      <c r="O242" s="83"/>
      <c r="P242" s="83"/>
      <c r="Q242" s="83"/>
      <c r="R242" s="83"/>
      <c r="S242" s="83"/>
      <c r="T242" s="83"/>
      <c r="U242" s="99">
        <f>COUNTIF(通讯通路门店!$S:$S,$G242)</f>
        <v>0</v>
      </c>
      <c r="V242" s="99">
        <f>COUNTIFS(通讯通路门店!$S:$S,$G242,通讯通路门店!$J:$J,"综合卖场")</f>
        <v>0</v>
      </c>
      <c r="W242" s="99">
        <f>SUMIFS(通讯通路门店!$AJ:$AJ,通讯通路门店!$S:$S,通讯客户沙盘!$G242)</f>
        <v>0</v>
      </c>
      <c r="X242" s="99">
        <f t="shared" si="15"/>
        <v>0</v>
      </c>
      <c r="Y242" s="99">
        <f>COUNTIFS(通讯通路门店!$S:$S,$G242,通讯通路门店!$J:$J,"荣耀体验店")+COUNTIFS(通讯通路门店!$S:$S,$G242,通讯通路门店!$J:$J,"荣耀授权专卖店")</f>
        <v>0</v>
      </c>
      <c r="Z242" s="99">
        <f>COUNTIFS(通讯通路门店!$S:$S,$G242,通讯通路门店!$J:$J,"VIVO体验店")</f>
        <v>0</v>
      </c>
      <c r="AA242" s="99">
        <f>COUNTIFS(通讯通路门店!$S:$S,$G242,通讯通路门店!$J:$J,"OPPO体验店")</f>
        <v>0</v>
      </c>
      <c r="AB242" s="99">
        <f>COUNTIFS(通讯通路门店!$S:$S,$G242,通讯通路门店!$J:$J,"华为授权体验店")+COUNTIFS(通讯通路门店!$S:$S,$G242,通讯通路门店!$J:$J,"华为堡垒店")</f>
        <v>0</v>
      </c>
      <c r="AC242" s="99">
        <f>COUNTIFS(通讯通路门店!$S:$S,$G242,通讯通路门店!$J:$J,"小米体验店")</f>
        <v>0</v>
      </c>
      <c r="AD242" s="99">
        <f>COUNTIFS(通讯通路门店!$S:$S,$G242,通讯通路门店!$J:$J,"苹果体验店")</f>
        <v>0</v>
      </c>
      <c r="AE242" s="99">
        <f>COUNTIFS(通讯通路门店!$S:$S,$G242,通讯通路门店!$J:$J,"其他品牌专卖店")</f>
        <v>0</v>
      </c>
      <c r="AF242" s="99">
        <f>SUMIFS(通讯通路门店!$BI:$BI,通讯通路门店!$S:$S,$G242)</f>
        <v>0</v>
      </c>
      <c r="AG242" s="99">
        <f>SUMIFS(通讯通路门店!$BH:$BH,通讯通路门店!$S:$S,$G242)</f>
        <v>0</v>
      </c>
      <c r="AH242" s="99">
        <f t="shared" si="16"/>
        <v>0</v>
      </c>
      <c r="AI242" s="99">
        <f>SUMIFS(通讯通路门店!$BB:$BB,通讯通路门店!$S:$S,$G242)</f>
        <v>0</v>
      </c>
      <c r="AJ242" s="99">
        <f>SUMIFS(通讯通路门店!$BE:$BE,通讯通路门店!$S:$S,$G242)</f>
        <v>0</v>
      </c>
      <c r="AK242" s="99">
        <f>SUMIFS(通讯通路门店!$BG:$BG,通讯通路门店!$S:$S,$G242)</f>
        <v>0</v>
      </c>
      <c r="AL242" s="99">
        <f>SUMIFS(通讯通路门店!$BC:$BC,通讯通路门店!$S:$S,$G242)</f>
        <v>0</v>
      </c>
      <c r="AM242" s="99">
        <f>SUMIFS(通讯通路门店!$BD:$BD,通讯通路门店!$S:$S,$G242)</f>
        <v>0</v>
      </c>
      <c r="AN242" s="99">
        <f>SUMIFS(通讯通路门店!$BF:$BF,通讯通路门店!$S:$S,$G242)</f>
        <v>0</v>
      </c>
      <c r="AO242" s="99">
        <f t="shared" si="17"/>
        <v>0</v>
      </c>
      <c r="AP242" s="99">
        <f>SUMIFS(通讯通路门店!$K:$K,通讯通路门店!$S:$S,$G242)</f>
        <v>0</v>
      </c>
      <c r="AQ242" s="83"/>
      <c r="AR242" s="99">
        <f>SUMIFS(通讯通路门店!$T:$T,通讯通路门店!$S:$S,$G242)</f>
        <v>0</v>
      </c>
      <c r="AS242" s="99">
        <f>SUMIFS(通讯通路门店!$U:$U,通讯通路门店!$S:$S,$G242)</f>
        <v>0</v>
      </c>
      <c r="AT242" s="99">
        <f>SUMIFS(通讯通路门店!$V:$V,通讯通路门店!$S:$S,$G242)</f>
        <v>0</v>
      </c>
      <c r="AU242" s="99">
        <f>SUMIFS(通讯通路门店!$W:$W,通讯通路门店!$S:$S,$G242)</f>
        <v>0</v>
      </c>
      <c r="AV242" s="99">
        <f>SUMIFS(通讯通路门店!$Z:$Z,通讯通路门店!$S:$S,$G242)</f>
        <v>0</v>
      </c>
      <c r="AW242" s="99">
        <f>SUMIFS(通讯通路门店!$AB:$AB,通讯通路门店!$S:$S,$G242)</f>
        <v>0</v>
      </c>
      <c r="AX242" s="99">
        <f>SUMIFS(通讯通路门店!$X:$X,通讯通路门店!$S:$S,$G242)</f>
        <v>0</v>
      </c>
      <c r="AY242" s="99">
        <f>SUMIFS(通讯通路门店!$Y:$Y,通讯通路门店!$S:$S,$G242)</f>
        <v>0</v>
      </c>
      <c r="AZ242" s="99">
        <f>SUMIFS(通讯通路门店!$AA:$AA,通讯通路门店!$S:$S,$G242)</f>
        <v>0</v>
      </c>
      <c r="BA242" s="99">
        <f t="shared" si="18"/>
        <v>0</v>
      </c>
      <c r="BB242" s="99">
        <f t="shared" si="19"/>
        <v>0</v>
      </c>
      <c r="BC242" s="99">
        <f>SUMIFS(通讯通路门店!$W:$W,通讯通路门店!$S:$S,$G242,通讯通路门店!$J:$J,"荣耀体验店")+SUMIFS(通讯通路门店!$W:$W,通讯通路门店!$S:$S,$G242,通讯通路门店!$J:$J,"荣耀授权专卖店")</f>
        <v>0</v>
      </c>
      <c r="BD242" s="99">
        <f>SUMIFS(通讯通路门店!$Z:$Z,通讯通路门店!$S:$S,$G242,通讯通路门店!$J:$J,"VIVO体验店")</f>
        <v>0</v>
      </c>
      <c r="BE242" s="99">
        <f>SUMIFS(通讯通路门店!$AB:$AB,通讯通路门店!$S:$S,$G242,通讯通路门店!$J:$J,"OPPO体验店")</f>
        <v>0</v>
      </c>
      <c r="BF242" s="99">
        <f>SUMIFS(通讯通路门店!$X:$X,通讯通路门店!$S:$S,$G242,通讯通路门店!$J:$J,"华为授权体验店")+SUMIFS(通讯通路门店!$AA:$AA,通讯通路门店!$S:$S,$G242,通讯通路门店!$J:$J,"华为堡垒店")</f>
        <v>0</v>
      </c>
      <c r="BG242" s="99">
        <f>SUMIFS(通讯通路门店!$Y:$Y,通讯通路门店!$S:$S,$G242,通讯通路门店!$J:$J,"小米体验店")</f>
        <v>0</v>
      </c>
      <c r="BH242" s="99">
        <f>SUMIFS(通讯通路门店!$AA:$AA,通讯通路门店!$S:$S,$G242,通讯通路门店!$J:$J,"苹果体验店")</f>
        <v>0</v>
      </c>
      <c r="BI242" s="99">
        <f>SUMIFS(通讯通路门店!$K:$K,通讯通路门店!$S:$S,$G242,通讯通路门店!$J:$J,"其他品牌专卖店")</f>
        <v>0</v>
      </c>
      <c r="BJ242" s="99">
        <f>SUMIFS(通讯通路门店!$AC:$AC,通讯通路门店!$S:$S,$G242)</f>
        <v>0</v>
      </c>
      <c r="BK242" s="99">
        <f>SUMIFS(通讯通路门店!$AD:$AD,通讯通路门店!$S:$S,$G242)</f>
        <v>0</v>
      </c>
      <c r="BL242" s="99">
        <f>SUMIFS(通讯通路门店!$AE:$AE,通讯通路门店!$S:$S,$G242)</f>
        <v>0</v>
      </c>
      <c r="BM242" s="99">
        <f>SUMIFS(通讯通路门店!$AF:$AF,通讯通路门店!$S:$S,$G242)</f>
        <v>0</v>
      </c>
      <c r="BN242" s="99">
        <f>SUMIFS(通讯通路门店!$AG:$AG,通讯通路门店!$S:$S,$G242)</f>
        <v>0</v>
      </c>
      <c r="BO242" s="99">
        <f>SUMIFS(通讯通路门店!$AH:$AH,通讯通路门店!$S:$S,$G242)</f>
        <v>0</v>
      </c>
      <c r="BP242" s="99">
        <f>SUMIFS(通讯通路门店!$AI:$AI,通讯通路门店!$S:$S,$G242)</f>
        <v>0</v>
      </c>
      <c r="BQ242" s="83"/>
    </row>
    <row r="243" spans="1:69">
      <c r="A243" s="99" t="str">
        <f>IFERROR(_xlfn.XLOOKUP($G243,通讯通路门店!$S$4:$S$993931,通讯通路门店!$A$4:$A$993931,0,0),"")</f>
        <v/>
      </c>
      <c r="B243" s="99" t="str">
        <f>IFERROR(_xlfn.XLOOKUP($G243,通讯通路门店!$S$4:$S$993931,通讯通路门店!$B$4:$B$993931,0,0),"")</f>
        <v/>
      </c>
      <c r="C243" s="99" t="str">
        <f>IFERROR(_xlfn.XLOOKUP($G243,通讯通路门店!$S$4:$S$993931,通讯通路门店!$C$4:$C$993931,0,0),"")</f>
        <v/>
      </c>
      <c r="D243" s="99" t="str">
        <f>IFERROR(_xlfn.XLOOKUP($G243,通讯通路门店!$S$4:$S$993931,通讯通路门店!$D$4:$D$993931,0,0),"")</f>
        <v/>
      </c>
      <c r="E243" s="83"/>
      <c r="F243" s="83"/>
      <c r="G243" s="101" t="e">
        <v>#N/A</v>
      </c>
      <c r="H243" s="102" t="str">
        <f>IFERROR(_xlfn.XLOOKUP($G243,通讯通路门店!$S$4:$S$993931,通讯通路门店!$R$4:$R$993931,0,0),"")</f>
        <v/>
      </c>
      <c r="I243" s="83"/>
      <c r="J243" s="83"/>
      <c r="K243" s="83"/>
      <c r="L243" s="83"/>
      <c r="M243" s="83"/>
      <c r="N243" s="83"/>
      <c r="O243" s="83"/>
      <c r="P243" s="83"/>
      <c r="Q243" s="83"/>
      <c r="R243" s="83"/>
      <c r="S243" s="83"/>
      <c r="T243" s="83"/>
      <c r="U243" s="99">
        <f>COUNTIF(通讯通路门店!$S:$S,$G243)</f>
        <v>0</v>
      </c>
      <c r="V243" s="99">
        <f>COUNTIFS(通讯通路门店!$S:$S,$G243,通讯通路门店!$J:$J,"综合卖场")</f>
        <v>0</v>
      </c>
      <c r="W243" s="99">
        <f>SUMIFS(通讯通路门店!$AJ:$AJ,通讯通路门店!$S:$S,通讯客户沙盘!$G243)</f>
        <v>0</v>
      </c>
      <c r="X243" s="99">
        <f t="shared" si="15"/>
        <v>0</v>
      </c>
      <c r="Y243" s="99">
        <f>COUNTIFS(通讯通路门店!$S:$S,$G243,通讯通路门店!$J:$J,"荣耀体验店")+COUNTIFS(通讯通路门店!$S:$S,$G243,通讯通路门店!$J:$J,"荣耀授权专卖店")</f>
        <v>0</v>
      </c>
      <c r="Z243" s="99">
        <f>COUNTIFS(通讯通路门店!$S:$S,$G243,通讯通路门店!$J:$J,"VIVO体验店")</f>
        <v>0</v>
      </c>
      <c r="AA243" s="99">
        <f>COUNTIFS(通讯通路门店!$S:$S,$G243,通讯通路门店!$J:$J,"OPPO体验店")</f>
        <v>0</v>
      </c>
      <c r="AB243" s="99">
        <f>COUNTIFS(通讯通路门店!$S:$S,$G243,通讯通路门店!$J:$J,"华为授权体验店")+COUNTIFS(通讯通路门店!$S:$S,$G243,通讯通路门店!$J:$J,"华为堡垒店")</f>
        <v>0</v>
      </c>
      <c r="AC243" s="99">
        <f>COUNTIFS(通讯通路门店!$S:$S,$G243,通讯通路门店!$J:$J,"小米体验店")</f>
        <v>0</v>
      </c>
      <c r="AD243" s="99">
        <f>COUNTIFS(通讯通路门店!$S:$S,$G243,通讯通路门店!$J:$J,"苹果体验店")</f>
        <v>0</v>
      </c>
      <c r="AE243" s="99">
        <f>COUNTIFS(通讯通路门店!$S:$S,$G243,通讯通路门店!$J:$J,"其他品牌专卖店")</f>
        <v>0</v>
      </c>
      <c r="AF243" s="99">
        <f>SUMIFS(通讯通路门店!$BI:$BI,通讯通路门店!$S:$S,$G243)</f>
        <v>0</v>
      </c>
      <c r="AG243" s="99">
        <f>SUMIFS(通讯通路门店!$BH:$BH,通讯通路门店!$S:$S,$G243)</f>
        <v>0</v>
      </c>
      <c r="AH243" s="99">
        <f t="shared" si="16"/>
        <v>0</v>
      </c>
      <c r="AI243" s="99">
        <f>SUMIFS(通讯通路门店!$BB:$BB,通讯通路门店!$S:$S,$G243)</f>
        <v>0</v>
      </c>
      <c r="AJ243" s="99">
        <f>SUMIFS(通讯通路门店!$BE:$BE,通讯通路门店!$S:$S,$G243)</f>
        <v>0</v>
      </c>
      <c r="AK243" s="99">
        <f>SUMIFS(通讯通路门店!$BG:$BG,通讯通路门店!$S:$S,$G243)</f>
        <v>0</v>
      </c>
      <c r="AL243" s="99">
        <f>SUMIFS(通讯通路门店!$BC:$BC,通讯通路门店!$S:$S,$G243)</f>
        <v>0</v>
      </c>
      <c r="AM243" s="99">
        <f>SUMIFS(通讯通路门店!$BD:$BD,通讯通路门店!$S:$S,$G243)</f>
        <v>0</v>
      </c>
      <c r="AN243" s="99">
        <f>SUMIFS(通讯通路门店!$BF:$BF,通讯通路门店!$S:$S,$G243)</f>
        <v>0</v>
      </c>
      <c r="AO243" s="99">
        <f t="shared" si="17"/>
        <v>0</v>
      </c>
      <c r="AP243" s="99">
        <f>SUMIFS(通讯通路门店!$K:$K,通讯通路门店!$S:$S,$G243)</f>
        <v>0</v>
      </c>
      <c r="AQ243" s="83"/>
      <c r="AR243" s="99">
        <f>SUMIFS(通讯通路门店!$T:$T,通讯通路门店!$S:$S,$G243)</f>
        <v>0</v>
      </c>
      <c r="AS243" s="99">
        <f>SUMIFS(通讯通路门店!$U:$U,通讯通路门店!$S:$S,$G243)</f>
        <v>0</v>
      </c>
      <c r="AT243" s="99">
        <f>SUMIFS(通讯通路门店!$V:$V,通讯通路门店!$S:$S,$G243)</f>
        <v>0</v>
      </c>
      <c r="AU243" s="99">
        <f>SUMIFS(通讯通路门店!$W:$W,通讯通路门店!$S:$S,$G243)</f>
        <v>0</v>
      </c>
      <c r="AV243" s="99">
        <f>SUMIFS(通讯通路门店!$Z:$Z,通讯通路门店!$S:$S,$G243)</f>
        <v>0</v>
      </c>
      <c r="AW243" s="99">
        <f>SUMIFS(通讯通路门店!$AB:$AB,通讯通路门店!$S:$S,$G243)</f>
        <v>0</v>
      </c>
      <c r="AX243" s="99">
        <f>SUMIFS(通讯通路门店!$X:$X,通讯通路门店!$S:$S,$G243)</f>
        <v>0</v>
      </c>
      <c r="AY243" s="99">
        <f>SUMIFS(通讯通路门店!$Y:$Y,通讯通路门店!$S:$S,$G243)</f>
        <v>0</v>
      </c>
      <c r="AZ243" s="99">
        <f>SUMIFS(通讯通路门店!$AA:$AA,通讯通路门店!$S:$S,$G243)</f>
        <v>0</v>
      </c>
      <c r="BA243" s="99">
        <f t="shared" si="18"/>
        <v>0</v>
      </c>
      <c r="BB243" s="99">
        <f t="shared" si="19"/>
        <v>0</v>
      </c>
      <c r="BC243" s="99">
        <f>SUMIFS(通讯通路门店!$W:$W,通讯通路门店!$S:$S,$G243,通讯通路门店!$J:$J,"荣耀体验店")+SUMIFS(通讯通路门店!$W:$W,通讯通路门店!$S:$S,$G243,通讯通路门店!$J:$J,"荣耀授权专卖店")</f>
        <v>0</v>
      </c>
      <c r="BD243" s="99">
        <f>SUMIFS(通讯通路门店!$Z:$Z,通讯通路门店!$S:$S,$G243,通讯通路门店!$J:$J,"VIVO体验店")</f>
        <v>0</v>
      </c>
      <c r="BE243" s="99">
        <f>SUMIFS(通讯通路门店!$AB:$AB,通讯通路门店!$S:$S,$G243,通讯通路门店!$J:$J,"OPPO体验店")</f>
        <v>0</v>
      </c>
      <c r="BF243" s="99">
        <f>SUMIFS(通讯通路门店!$X:$X,通讯通路门店!$S:$S,$G243,通讯通路门店!$J:$J,"华为授权体验店")+SUMIFS(通讯通路门店!$AA:$AA,通讯通路门店!$S:$S,$G243,通讯通路门店!$J:$J,"华为堡垒店")</f>
        <v>0</v>
      </c>
      <c r="BG243" s="99">
        <f>SUMIFS(通讯通路门店!$Y:$Y,通讯通路门店!$S:$S,$G243,通讯通路门店!$J:$J,"小米体验店")</f>
        <v>0</v>
      </c>
      <c r="BH243" s="99">
        <f>SUMIFS(通讯通路门店!$AA:$AA,通讯通路门店!$S:$S,$G243,通讯通路门店!$J:$J,"苹果体验店")</f>
        <v>0</v>
      </c>
      <c r="BI243" s="99">
        <f>SUMIFS(通讯通路门店!$K:$K,通讯通路门店!$S:$S,$G243,通讯通路门店!$J:$J,"其他品牌专卖店")</f>
        <v>0</v>
      </c>
      <c r="BJ243" s="99">
        <f>SUMIFS(通讯通路门店!$AC:$AC,通讯通路门店!$S:$S,$G243)</f>
        <v>0</v>
      </c>
      <c r="BK243" s="99">
        <f>SUMIFS(通讯通路门店!$AD:$AD,通讯通路门店!$S:$S,$G243)</f>
        <v>0</v>
      </c>
      <c r="BL243" s="99">
        <f>SUMIFS(通讯通路门店!$AE:$AE,通讯通路门店!$S:$S,$G243)</f>
        <v>0</v>
      </c>
      <c r="BM243" s="99">
        <f>SUMIFS(通讯通路门店!$AF:$AF,通讯通路门店!$S:$S,$G243)</f>
        <v>0</v>
      </c>
      <c r="BN243" s="99">
        <f>SUMIFS(通讯通路门店!$AG:$AG,通讯通路门店!$S:$S,$G243)</f>
        <v>0</v>
      </c>
      <c r="BO243" s="99">
        <f>SUMIFS(通讯通路门店!$AH:$AH,通讯通路门店!$S:$S,$G243)</f>
        <v>0</v>
      </c>
      <c r="BP243" s="99">
        <f>SUMIFS(通讯通路门店!$AI:$AI,通讯通路门店!$S:$S,$G243)</f>
        <v>0</v>
      </c>
      <c r="BQ243" s="83"/>
    </row>
    <row r="244" spans="1:69">
      <c r="A244" s="99" t="str">
        <f>IFERROR(_xlfn.XLOOKUP($G244,通讯通路门店!$S$4:$S$993931,通讯通路门店!$A$4:$A$993931,0,0),"")</f>
        <v/>
      </c>
      <c r="B244" s="99" t="str">
        <f>IFERROR(_xlfn.XLOOKUP($G244,通讯通路门店!$S$4:$S$993931,通讯通路门店!$B$4:$B$993931,0,0),"")</f>
        <v/>
      </c>
      <c r="C244" s="99" t="str">
        <f>IFERROR(_xlfn.XLOOKUP($G244,通讯通路门店!$S$4:$S$993931,通讯通路门店!$C$4:$C$993931,0,0),"")</f>
        <v/>
      </c>
      <c r="D244" s="99" t="str">
        <f>IFERROR(_xlfn.XLOOKUP($G244,通讯通路门店!$S$4:$S$993931,通讯通路门店!$D$4:$D$993931,0,0),"")</f>
        <v/>
      </c>
      <c r="E244" s="83"/>
      <c r="F244" s="83"/>
      <c r="G244" s="101" t="e">
        <v>#N/A</v>
      </c>
      <c r="H244" s="102" t="str">
        <f>IFERROR(_xlfn.XLOOKUP($G244,通讯通路门店!$S$4:$S$993931,通讯通路门店!$R$4:$R$993931,0,0),"")</f>
        <v/>
      </c>
      <c r="I244" s="83"/>
      <c r="J244" s="83"/>
      <c r="K244" s="83"/>
      <c r="L244" s="83"/>
      <c r="M244" s="83"/>
      <c r="N244" s="83"/>
      <c r="O244" s="83"/>
      <c r="P244" s="83"/>
      <c r="Q244" s="83"/>
      <c r="R244" s="83"/>
      <c r="S244" s="83"/>
      <c r="T244" s="83"/>
      <c r="U244" s="99">
        <f>COUNTIF(通讯通路门店!$S:$S,$G244)</f>
        <v>0</v>
      </c>
      <c r="V244" s="99">
        <f>COUNTIFS(通讯通路门店!$S:$S,$G244,通讯通路门店!$J:$J,"综合卖场")</f>
        <v>0</v>
      </c>
      <c r="W244" s="99">
        <f>SUMIFS(通讯通路门店!$AJ:$AJ,通讯通路门店!$S:$S,通讯客户沙盘!$G244)</f>
        <v>0</v>
      </c>
      <c r="X244" s="99">
        <f t="shared" si="15"/>
        <v>0</v>
      </c>
      <c r="Y244" s="99">
        <f>COUNTIFS(通讯通路门店!$S:$S,$G244,通讯通路门店!$J:$J,"荣耀体验店")+COUNTIFS(通讯通路门店!$S:$S,$G244,通讯通路门店!$J:$J,"荣耀授权专卖店")</f>
        <v>0</v>
      </c>
      <c r="Z244" s="99">
        <f>COUNTIFS(通讯通路门店!$S:$S,$G244,通讯通路门店!$J:$J,"VIVO体验店")</f>
        <v>0</v>
      </c>
      <c r="AA244" s="99">
        <f>COUNTIFS(通讯通路门店!$S:$S,$G244,通讯通路门店!$J:$J,"OPPO体验店")</f>
        <v>0</v>
      </c>
      <c r="AB244" s="99">
        <f>COUNTIFS(通讯通路门店!$S:$S,$G244,通讯通路门店!$J:$J,"华为授权体验店")+COUNTIFS(通讯通路门店!$S:$S,$G244,通讯通路门店!$J:$J,"华为堡垒店")</f>
        <v>0</v>
      </c>
      <c r="AC244" s="99">
        <f>COUNTIFS(通讯通路门店!$S:$S,$G244,通讯通路门店!$J:$J,"小米体验店")</f>
        <v>0</v>
      </c>
      <c r="AD244" s="99">
        <f>COUNTIFS(通讯通路门店!$S:$S,$G244,通讯通路门店!$J:$J,"苹果体验店")</f>
        <v>0</v>
      </c>
      <c r="AE244" s="99">
        <f>COUNTIFS(通讯通路门店!$S:$S,$G244,通讯通路门店!$J:$J,"其他品牌专卖店")</f>
        <v>0</v>
      </c>
      <c r="AF244" s="99">
        <f>SUMIFS(通讯通路门店!$BI:$BI,通讯通路门店!$S:$S,$G244)</f>
        <v>0</v>
      </c>
      <c r="AG244" s="99">
        <f>SUMIFS(通讯通路门店!$BH:$BH,通讯通路门店!$S:$S,$G244)</f>
        <v>0</v>
      </c>
      <c r="AH244" s="99">
        <f t="shared" si="16"/>
        <v>0</v>
      </c>
      <c r="AI244" s="99">
        <f>SUMIFS(通讯通路门店!$BB:$BB,通讯通路门店!$S:$S,$G244)</f>
        <v>0</v>
      </c>
      <c r="AJ244" s="99">
        <f>SUMIFS(通讯通路门店!$BE:$BE,通讯通路门店!$S:$S,$G244)</f>
        <v>0</v>
      </c>
      <c r="AK244" s="99">
        <f>SUMIFS(通讯通路门店!$BG:$BG,通讯通路门店!$S:$S,$G244)</f>
        <v>0</v>
      </c>
      <c r="AL244" s="99">
        <f>SUMIFS(通讯通路门店!$BC:$BC,通讯通路门店!$S:$S,$G244)</f>
        <v>0</v>
      </c>
      <c r="AM244" s="99">
        <f>SUMIFS(通讯通路门店!$BD:$BD,通讯通路门店!$S:$S,$G244)</f>
        <v>0</v>
      </c>
      <c r="AN244" s="99">
        <f>SUMIFS(通讯通路门店!$BF:$BF,通讯通路门店!$S:$S,$G244)</f>
        <v>0</v>
      </c>
      <c r="AO244" s="99">
        <f t="shared" si="17"/>
        <v>0</v>
      </c>
      <c r="AP244" s="99">
        <f>SUMIFS(通讯通路门店!$K:$K,通讯通路门店!$S:$S,$G244)</f>
        <v>0</v>
      </c>
      <c r="AQ244" s="83"/>
      <c r="AR244" s="99">
        <f>SUMIFS(通讯通路门店!$T:$T,通讯通路门店!$S:$S,$G244)</f>
        <v>0</v>
      </c>
      <c r="AS244" s="99">
        <f>SUMIFS(通讯通路门店!$U:$U,通讯通路门店!$S:$S,$G244)</f>
        <v>0</v>
      </c>
      <c r="AT244" s="99">
        <f>SUMIFS(通讯通路门店!$V:$V,通讯通路门店!$S:$S,$G244)</f>
        <v>0</v>
      </c>
      <c r="AU244" s="99">
        <f>SUMIFS(通讯通路门店!$W:$W,通讯通路门店!$S:$S,$G244)</f>
        <v>0</v>
      </c>
      <c r="AV244" s="99">
        <f>SUMIFS(通讯通路门店!$Z:$Z,通讯通路门店!$S:$S,$G244)</f>
        <v>0</v>
      </c>
      <c r="AW244" s="99">
        <f>SUMIFS(通讯通路门店!$AB:$AB,通讯通路门店!$S:$S,$G244)</f>
        <v>0</v>
      </c>
      <c r="AX244" s="99">
        <f>SUMIFS(通讯通路门店!$X:$X,通讯通路门店!$S:$S,$G244)</f>
        <v>0</v>
      </c>
      <c r="AY244" s="99">
        <f>SUMIFS(通讯通路门店!$Y:$Y,通讯通路门店!$S:$S,$G244)</f>
        <v>0</v>
      </c>
      <c r="AZ244" s="99">
        <f>SUMIFS(通讯通路门店!$AA:$AA,通讯通路门店!$S:$S,$G244)</f>
        <v>0</v>
      </c>
      <c r="BA244" s="99">
        <f t="shared" si="18"/>
        <v>0</v>
      </c>
      <c r="BB244" s="99">
        <f t="shared" si="19"/>
        <v>0</v>
      </c>
      <c r="BC244" s="99">
        <f>SUMIFS(通讯通路门店!$W:$W,通讯通路门店!$S:$S,$G244,通讯通路门店!$J:$J,"荣耀体验店")+SUMIFS(通讯通路门店!$W:$W,通讯通路门店!$S:$S,$G244,通讯通路门店!$J:$J,"荣耀授权专卖店")</f>
        <v>0</v>
      </c>
      <c r="BD244" s="99">
        <f>SUMIFS(通讯通路门店!$Z:$Z,通讯通路门店!$S:$S,$G244,通讯通路门店!$J:$J,"VIVO体验店")</f>
        <v>0</v>
      </c>
      <c r="BE244" s="99">
        <f>SUMIFS(通讯通路门店!$AB:$AB,通讯通路门店!$S:$S,$G244,通讯通路门店!$J:$J,"OPPO体验店")</f>
        <v>0</v>
      </c>
      <c r="BF244" s="99">
        <f>SUMIFS(通讯通路门店!$X:$X,通讯通路门店!$S:$S,$G244,通讯通路门店!$J:$J,"华为授权体验店")+SUMIFS(通讯通路门店!$AA:$AA,通讯通路门店!$S:$S,$G244,通讯通路门店!$J:$J,"华为堡垒店")</f>
        <v>0</v>
      </c>
      <c r="BG244" s="99">
        <f>SUMIFS(通讯通路门店!$Y:$Y,通讯通路门店!$S:$S,$G244,通讯通路门店!$J:$J,"小米体验店")</f>
        <v>0</v>
      </c>
      <c r="BH244" s="99">
        <f>SUMIFS(通讯通路门店!$AA:$AA,通讯通路门店!$S:$S,$G244,通讯通路门店!$J:$J,"苹果体验店")</f>
        <v>0</v>
      </c>
      <c r="BI244" s="99">
        <f>SUMIFS(通讯通路门店!$K:$K,通讯通路门店!$S:$S,$G244,通讯通路门店!$J:$J,"其他品牌专卖店")</f>
        <v>0</v>
      </c>
      <c r="BJ244" s="99">
        <f>SUMIFS(通讯通路门店!$AC:$AC,通讯通路门店!$S:$S,$G244)</f>
        <v>0</v>
      </c>
      <c r="BK244" s="99">
        <f>SUMIFS(通讯通路门店!$AD:$AD,通讯通路门店!$S:$S,$G244)</f>
        <v>0</v>
      </c>
      <c r="BL244" s="99">
        <f>SUMIFS(通讯通路门店!$AE:$AE,通讯通路门店!$S:$S,$G244)</f>
        <v>0</v>
      </c>
      <c r="BM244" s="99">
        <f>SUMIFS(通讯通路门店!$AF:$AF,通讯通路门店!$S:$S,$G244)</f>
        <v>0</v>
      </c>
      <c r="BN244" s="99">
        <f>SUMIFS(通讯通路门店!$AG:$AG,通讯通路门店!$S:$S,$G244)</f>
        <v>0</v>
      </c>
      <c r="BO244" s="99">
        <f>SUMIFS(通讯通路门店!$AH:$AH,通讯通路门店!$S:$S,$G244)</f>
        <v>0</v>
      </c>
      <c r="BP244" s="99">
        <f>SUMIFS(通讯通路门店!$AI:$AI,通讯通路门店!$S:$S,$G244)</f>
        <v>0</v>
      </c>
      <c r="BQ244" s="83"/>
    </row>
    <row r="245" spans="1:69">
      <c r="A245" s="99" t="str">
        <f>IFERROR(_xlfn.XLOOKUP($G245,通讯通路门店!$S$4:$S$993931,通讯通路门店!$A$4:$A$993931,0,0),"")</f>
        <v/>
      </c>
      <c r="B245" s="99" t="str">
        <f>IFERROR(_xlfn.XLOOKUP($G245,通讯通路门店!$S$4:$S$993931,通讯通路门店!$B$4:$B$993931,0,0),"")</f>
        <v/>
      </c>
      <c r="C245" s="99" t="str">
        <f>IFERROR(_xlfn.XLOOKUP($G245,通讯通路门店!$S$4:$S$993931,通讯通路门店!$C$4:$C$993931,0,0),"")</f>
        <v/>
      </c>
      <c r="D245" s="99" t="str">
        <f>IFERROR(_xlfn.XLOOKUP($G245,通讯通路门店!$S$4:$S$993931,通讯通路门店!$D$4:$D$993931,0,0),"")</f>
        <v/>
      </c>
      <c r="E245" s="83"/>
      <c r="F245" s="83"/>
      <c r="G245" s="101" t="e">
        <v>#N/A</v>
      </c>
      <c r="H245" s="102" t="str">
        <f>IFERROR(_xlfn.XLOOKUP($G245,通讯通路门店!$S$4:$S$993931,通讯通路门店!$R$4:$R$993931,0,0),"")</f>
        <v/>
      </c>
      <c r="I245" s="83"/>
      <c r="J245" s="83"/>
      <c r="K245" s="83"/>
      <c r="L245" s="83"/>
      <c r="M245" s="83"/>
      <c r="N245" s="83"/>
      <c r="O245" s="83"/>
      <c r="P245" s="83"/>
      <c r="Q245" s="83"/>
      <c r="R245" s="83"/>
      <c r="S245" s="83"/>
      <c r="T245" s="83"/>
      <c r="U245" s="99">
        <f>COUNTIF(通讯通路门店!$S:$S,$G245)</f>
        <v>0</v>
      </c>
      <c r="V245" s="99">
        <f>COUNTIFS(通讯通路门店!$S:$S,$G245,通讯通路门店!$J:$J,"综合卖场")</f>
        <v>0</v>
      </c>
      <c r="W245" s="99">
        <f>SUMIFS(通讯通路门店!$AJ:$AJ,通讯通路门店!$S:$S,通讯客户沙盘!$G245)</f>
        <v>0</v>
      </c>
      <c r="X245" s="99">
        <f t="shared" si="15"/>
        <v>0</v>
      </c>
      <c r="Y245" s="99">
        <f>COUNTIFS(通讯通路门店!$S:$S,$G245,通讯通路门店!$J:$J,"荣耀体验店")+COUNTIFS(通讯通路门店!$S:$S,$G245,通讯通路门店!$J:$J,"荣耀授权专卖店")</f>
        <v>0</v>
      </c>
      <c r="Z245" s="99">
        <f>COUNTIFS(通讯通路门店!$S:$S,$G245,通讯通路门店!$J:$J,"VIVO体验店")</f>
        <v>0</v>
      </c>
      <c r="AA245" s="99">
        <f>COUNTIFS(通讯通路门店!$S:$S,$G245,通讯通路门店!$J:$J,"OPPO体验店")</f>
        <v>0</v>
      </c>
      <c r="AB245" s="99">
        <f>COUNTIFS(通讯通路门店!$S:$S,$G245,通讯通路门店!$J:$J,"华为授权体验店")+COUNTIFS(通讯通路门店!$S:$S,$G245,通讯通路门店!$J:$J,"华为堡垒店")</f>
        <v>0</v>
      </c>
      <c r="AC245" s="99">
        <f>COUNTIFS(通讯通路门店!$S:$S,$G245,通讯通路门店!$J:$J,"小米体验店")</f>
        <v>0</v>
      </c>
      <c r="AD245" s="99">
        <f>COUNTIFS(通讯通路门店!$S:$S,$G245,通讯通路门店!$J:$J,"苹果体验店")</f>
        <v>0</v>
      </c>
      <c r="AE245" s="99">
        <f>COUNTIFS(通讯通路门店!$S:$S,$G245,通讯通路门店!$J:$J,"其他品牌专卖店")</f>
        <v>0</v>
      </c>
      <c r="AF245" s="99">
        <f>SUMIFS(通讯通路门店!$BI:$BI,通讯通路门店!$S:$S,$G245)</f>
        <v>0</v>
      </c>
      <c r="AG245" s="99">
        <f>SUMIFS(通讯通路门店!$BH:$BH,通讯通路门店!$S:$S,$G245)</f>
        <v>0</v>
      </c>
      <c r="AH245" s="99">
        <f t="shared" si="16"/>
        <v>0</v>
      </c>
      <c r="AI245" s="99">
        <f>SUMIFS(通讯通路门店!$BB:$BB,通讯通路门店!$S:$S,$G245)</f>
        <v>0</v>
      </c>
      <c r="AJ245" s="99">
        <f>SUMIFS(通讯通路门店!$BE:$BE,通讯通路门店!$S:$S,$G245)</f>
        <v>0</v>
      </c>
      <c r="AK245" s="99">
        <f>SUMIFS(通讯通路门店!$BG:$BG,通讯通路门店!$S:$S,$G245)</f>
        <v>0</v>
      </c>
      <c r="AL245" s="99">
        <f>SUMIFS(通讯通路门店!$BC:$BC,通讯通路门店!$S:$S,$G245)</f>
        <v>0</v>
      </c>
      <c r="AM245" s="99">
        <f>SUMIFS(通讯通路门店!$BD:$BD,通讯通路门店!$S:$S,$G245)</f>
        <v>0</v>
      </c>
      <c r="AN245" s="99">
        <f>SUMIFS(通讯通路门店!$BF:$BF,通讯通路门店!$S:$S,$G245)</f>
        <v>0</v>
      </c>
      <c r="AO245" s="99">
        <f t="shared" si="17"/>
        <v>0</v>
      </c>
      <c r="AP245" s="99">
        <f>SUMIFS(通讯通路门店!$K:$K,通讯通路门店!$S:$S,$G245)</f>
        <v>0</v>
      </c>
      <c r="AQ245" s="83"/>
      <c r="AR245" s="99">
        <f>SUMIFS(通讯通路门店!$T:$T,通讯通路门店!$S:$S,$G245)</f>
        <v>0</v>
      </c>
      <c r="AS245" s="99">
        <f>SUMIFS(通讯通路门店!$U:$U,通讯通路门店!$S:$S,$G245)</f>
        <v>0</v>
      </c>
      <c r="AT245" s="99">
        <f>SUMIFS(通讯通路门店!$V:$V,通讯通路门店!$S:$S,$G245)</f>
        <v>0</v>
      </c>
      <c r="AU245" s="99">
        <f>SUMIFS(通讯通路门店!$W:$W,通讯通路门店!$S:$S,$G245)</f>
        <v>0</v>
      </c>
      <c r="AV245" s="99">
        <f>SUMIFS(通讯通路门店!$Z:$Z,通讯通路门店!$S:$S,$G245)</f>
        <v>0</v>
      </c>
      <c r="AW245" s="99">
        <f>SUMIFS(通讯通路门店!$AB:$AB,通讯通路门店!$S:$S,$G245)</f>
        <v>0</v>
      </c>
      <c r="AX245" s="99">
        <f>SUMIFS(通讯通路门店!$X:$X,通讯通路门店!$S:$S,$G245)</f>
        <v>0</v>
      </c>
      <c r="AY245" s="99">
        <f>SUMIFS(通讯通路门店!$Y:$Y,通讯通路门店!$S:$S,$G245)</f>
        <v>0</v>
      </c>
      <c r="AZ245" s="99">
        <f>SUMIFS(通讯通路门店!$AA:$AA,通讯通路门店!$S:$S,$G245)</f>
        <v>0</v>
      </c>
      <c r="BA245" s="99">
        <f t="shared" si="18"/>
        <v>0</v>
      </c>
      <c r="BB245" s="99">
        <f t="shared" si="19"/>
        <v>0</v>
      </c>
      <c r="BC245" s="99">
        <f>SUMIFS(通讯通路门店!$W:$W,通讯通路门店!$S:$S,$G245,通讯通路门店!$J:$J,"荣耀体验店")+SUMIFS(通讯通路门店!$W:$W,通讯通路门店!$S:$S,$G245,通讯通路门店!$J:$J,"荣耀授权专卖店")</f>
        <v>0</v>
      </c>
      <c r="BD245" s="99">
        <f>SUMIFS(通讯通路门店!$Z:$Z,通讯通路门店!$S:$S,$G245,通讯通路门店!$J:$J,"VIVO体验店")</f>
        <v>0</v>
      </c>
      <c r="BE245" s="99">
        <f>SUMIFS(通讯通路门店!$AB:$AB,通讯通路门店!$S:$S,$G245,通讯通路门店!$J:$J,"OPPO体验店")</f>
        <v>0</v>
      </c>
      <c r="BF245" s="99">
        <f>SUMIFS(通讯通路门店!$X:$X,通讯通路门店!$S:$S,$G245,通讯通路门店!$J:$J,"华为授权体验店")+SUMIFS(通讯通路门店!$AA:$AA,通讯通路门店!$S:$S,$G245,通讯通路门店!$J:$J,"华为堡垒店")</f>
        <v>0</v>
      </c>
      <c r="BG245" s="99">
        <f>SUMIFS(通讯通路门店!$Y:$Y,通讯通路门店!$S:$S,$G245,通讯通路门店!$J:$J,"小米体验店")</f>
        <v>0</v>
      </c>
      <c r="BH245" s="99">
        <f>SUMIFS(通讯通路门店!$AA:$AA,通讯通路门店!$S:$S,$G245,通讯通路门店!$J:$J,"苹果体验店")</f>
        <v>0</v>
      </c>
      <c r="BI245" s="99">
        <f>SUMIFS(通讯通路门店!$K:$K,通讯通路门店!$S:$S,$G245,通讯通路门店!$J:$J,"其他品牌专卖店")</f>
        <v>0</v>
      </c>
      <c r="BJ245" s="99">
        <f>SUMIFS(通讯通路门店!$AC:$AC,通讯通路门店!$S:$S,$G245)</f>
        <v>0</v>
      </c>
      <c r="BK245" s="99">
        <f>SUMIFS(通讯通路门店!$AD:$AD,通讯通路门店!$S:$S,$G245)</f>
        <v>0</v>
      </c>
      <c r="BL245" s="99">
        <f>SUMIFS(通讯通路门店!$AE:$AE,通讯通路门店!$S:$S,$G245)</f>
        <v>0</v>
      </c>
      <c r="BM245" s="99">
        <f>SUMIFS(通讯通路门店!$AF:$AF,通讯通路门店!$S:$S,$G245)</f>
        <v>0</v>
      </c>
      <c r="BN245" s="99">
        <f>SUMIFS(通讯通路门店!$AG:$AG,通讯通路门店!$S:$S,$G245)</f>
        <v>0</v>
      </c>
      <c r="BO245" s="99">
        <f>SUMIFS(通讯通路门店!$AH:$AH,通讯通路门店!$S:$S,$G245)</f>
        <v>0</v>
      </c>
      <c r="BP245" s="99">
        <f>SUMIFS(通讯通路门店!$AI:$AI,通讯通路门店!$S:$S,$G245)</f>
        <v>0</v>
      </c>
      <c r="BQ245" s="83"/>
    </row>
    <row r="246" spans="1:69">
      <c r="A246" s="99" t="str">
        <f>IFERROR(_xlfn.XLOOKUP($G246,通讯通路门店!$S$4:$S$993931,通讯通路门店!$A$4:$A$993931,0,0),"")</f>
        <v/>
      </c>
      <c r="B246" s="99" t="str">
        <f>IFERROR(_xlfn.XLOOKUP($G246,通讯通路门店!$S$4:$S$993931,通讯通路门店!$B$4:$B$993931,0,0),"")</f>
        <v/>
      </c>
      <c r="C246" s="99" t="str">
        <f>IFERROR(_xlfn.XLOOKUP($G246,通讯通路门店!$S$4:$S$993931,通讯通路门店!$C$4:$C$993931,0,0),"")</f>
        <v/>
      </c>
      <c r="D246" s="99" t="str">
        <f>IFERROR(_xlfn.XLOOKUP($G246,通讯通路门店!$S$4:$S$993931,通讯通路门店!$D$4:$D$993931,0,0),"")</f>
        <v/>
      </c>
      <c r="E246" s="83"/>
      <c r="F246" s="83"/>
      <c r="G246" s="101" t="e">
        <v>#N/A</v>
      </c>
      <c r="H246" s="102" t="str">
        <f>IFERROR(_xlfn.XLOOKUP($G246,通讯通路门店!$S$4:$S$993931,通讯通路门店!$R$4:$R$993931,0,0),"")</f>
        <v/>
      </c>
      <c r="I246" s="83"/>
      <c r="J246" s="83"/>
      <c r="K246" s="83"/>
      <c r="L246" s="83"/>
      <c r="M246" s="83"/>
      <c r="N246" s="83"/>
      <c r="O246" s="83"/>
      <c r="P246" s="83"/>
      <c r="Q246" s="83"/>
      <c r="R246" s="83"/>
      <c r="S246" s="83"/>
      <c r="T246" s="83"/>
      <c r="U246" s="99">
        <f>COUNTIF(通讯通路门店!$S:$S,$G246)</f>
        <v>0</v>
      </c>
      <c r="V246" s="99">
        <f>COUNTIFS(通讯通路门店!$S:$S,$G246,通讯通路门店!$J:$J,"综合卖场")</f>
        <v>0</v>
      </c>
      <c r="W246" s="99">
        <f>SUMIFS(通讯通路门店!$AJ:$AJ,通讯通路门店!$S:$S,通讯客户沙盘!$G246)</f>
        <v>0</v>
      </c>
      <c r="X246" s="99">
        <f t="shared" si="15"/>
        <v>0</v>
      </c>
      <c r="Y246" s="99">
        <f>COUNTIFS(通讯通路门店!$S:$S,$G246,通讯通路门店!$J:$J,"荣耀体验店")+COUNTIFS(通讯通路门店!$S:$S,$G246,通讯通路门店!$J:$J,"荣耀授权专卖店")</f>
        <v>0</v>
      </c>
      <c r="Z246" s="99">
        <f>COUNTIFS(通讯通路门店!$S:$S,$G246,通讯通路门店!$J:$J,"VIVO体验店")</f>
        <v>0</v>
      </c>
      <c r="AA246" s="99">
        <f>COUNTIFS(通讯通路门店!$S:$S,$G246,通讯通路门店!$J:$J,"OPPO体验店")</f>
        <v>0</v>
      </c>
      <c r="AB246" s="99">
        <f>COUNTIFS(通讯通路门店!$S:$S,$G246,通讯通路门店!$J:$J,"华为授权体验店")+COUNTIFS(通讯通路门店!$S:$S,$G246,通讯通路门店!$J:$J,"华为堡垒店")</f>
        <v>0</v>
      </c>
      <c r="AC246" s="99">
        <f>COUNTIFS(通讯通路门店!$S:$S,$G246,通讯通路门店!$J:$J,"小米体验店")</f>
        <v>0</v>
      </c>
      <c r="AD246" s="99">
        <f>COUNTIFS(通讯通路门店!$S:$S,$G246,通讯通路门店!$J:$J,"苹果体验店")</f>
        <v>0</v>
      </c>
      <c r="AE246" s="99">
        <f>COUNTIFS(通讯通路门店!$S:$S,$G246,通讯通路门店!$J:$J,"其他品牌专卖店")</f>
        <v>0</v>
      </c>
      <c r="AF246" s="99">
        <f>SUMIFS(通讯通路门店!$BI:$BI,通讯通路门店!$S:$S,$G246)</f>
        <v>0</v>
      </c>
      <c r="AG246" s="99">
        <f>SUMIFS(通讯通路门店!$BH:$BH,通讯通路门店!$S:$S,$G246)</f>
        <v>0</v>
      </c>
      <c r="AH246" s="99">
        <f t="shared" si="16"/>
        <v>0</v>
      </c>
      <c r="AI246" s="99">
        <f>SUMIFS(通讯通路门店!$BB:$BB,通讯通路门店!$S:$S,$G246)</f>
        <v>0</v>
      </c>
      <c r="AJ246" s="99">
        <f>SUMIFS(通讯通路门店!$BE:$BE,通讯通路门店!$S:$S,$G246)</f>
        <v>0</v>
      </c>
      <c r="AK246" s="99">
        <f>SUMIFS(通讯通路门店!$BG:$BG,通讯通路门店!$S:$S,$G246)</f>
        <v>0</v>
      </c>
      <c r="AL246" s="99">
        <f>SUMIFS(通讯通路门店!$BC:$BC,通讯通路门店!$S:$S,$G246)</f>
        <v>0</v>
      </c>
      <c r="AM246" s="99">
        <f>SUMIFS(通讯通路门店!$BD:$BD,通讯通路门店!$S:$S,$G246)</f>
        <v>0</v>
      </c>
      <c r="AN246" s="99">
        <f>SUMIFS(通讯通路门店!$BF:$BF,通讯通路门店!$S:$S,$G246)</f>
        <v>0</v>
      </c>
      <c r="AO246" s="99">
        <f t="shared" si="17"/>
        <v>0</v>
      </c>
      <c r="AP246" s="99">
        <f>SUMIFS(通讯通路门店!$K:$K,通讯通路门店!$S:$S,$G246)</f>
        <v>0</v>
      </c>
      <c r="AQ246" s="83"/>
      <c r="AR246" s="99">
        <f>SUMIFS(通讯通路门店!$T:$T,通讯通路门店!$S:$S,$G246)</f>
        <v>0</v>
      </c>
      <c r="AS246" s="99">
        <f>SUMIFS(通讯通路门店!$U:$U,通讯通路门店!$S:$S,$G246)</f>
        <v>0</v>
      </c>
      <c r="AT246" s="99">
        <f>SUMIFS(通讯通路门店!$V:$V,通讯通路门店!$S:$S,$G246)</f>
        <v>0</v>
      </c>
      <c r="AU246" s="99">
        <f>SUMIFS(通讯通路门店!$W:$W,通讯通路门店!$S:$S,$G246)</f>
        <v>0</v>
      </c>
      <c r="AV246" s="99">
        <f>SUMIFS(通讯通路门店!$Z:$Z,通讯通路门店!$S:$S,$G246)</f>
        <v>0</v>
      </c>
      <c r="AW246" s="99">
        <f>SUMIFS(通讯通路门店!$AB:$AB,通讯通路门店!$S:$S,$G246)</f>
        <v>0</v>
      </c>
      <c r="AX246" s="99">
        <f>SUMIFS(通讯通路门店!$X:$X,通讯通路门店!$S:$S,$G246)</f>
        <v>0</v>
      </c>
      <c r="AY246" s="99">
        <f>SUMIFS(通讯通路门店!$Y:$Y,通讯通路门店!$S:$S,$G246)</f>
        <v>0</v>
      </c>
      <c r="AZ246" s="99">
        <f>SUMIFS(通讯通路门店!$AA:$AA,通讯通路门店!$S:$S,$G246)</f>
        <v>0</v>
      </c>
      <c r="BA246" s="99">
        <f t="shared" si="18"/>
        <v>0</v>
      </c>
      <c r="BB246" s="99">
        <f t="shared" si="19"/>
        <v>0</v>
      </c>
      <c r="BC246" s="99">
        <f>SUMIFS(通讯通路门店!$W:$W,通讯通路门店!$S:$S,$G246,通讯通路门店!$J:$J,"荣耀体验店")+SUMIFS(通讯通路门店!$W:$W,通讯通路门店!$S:$S,$G246,通讯通路门店!$J:$J,"荣耀授权专卖店")</f>
        <v>0</v>
      </c>
      <c r="BD246" s="99">
        <f>SUMIFS(通讯通路门店!$Z:$Z,通讯通路门店!$S:$S,$G246,通讯通路门店!$J:$J,"VIVO体验店")</f>
        <v>0</v>
      </c>
      <c r="BE246" s="99">
        <f>SUMIFS(通讯通路门店!$AB:$AB,通讯通路门店!$S:$S,$G246,通讯通路门店!$J:$J,"OPPO体验店")</f>
        <v>0</v>
      </c>
      <c r="BF246" s="99">
        <f>SUMIFS(通讯通路门店!$X:$X,通讯通路门店!$S:$S,$G246,通讯通路门店!$J:$J,"华为授权体验店")+SUMIFS(通讯通路门店!$AA:$AA,通讯通路门店!$S:$S,$G246,通讯通路门店!$J:$J,"华为堡垒店")</f>
        <v>0</v>
      </c>
      <c r="BG246" s="99">
        <f>SUMIFS(通讯通路门店!$Y:$Y,通讯通路门店!$S:$S,$G246,通讯通路门店!$J:$J,"小米体验店")</f>
        <v>0</v>
      </c>
      <c r="BH246" s="99">
        <f>SUMIFS(通讯通路门店!$AA:$AA,通讯通路门店!$S:$S,$G246,通讯通路门店!$J:$J,"苹果体验店")</f>
        <v>0</v>
      </c>
      <c r="BI246" s="99">
        <f>SUMIFS(通讯通路门店!$K:$K,通讯通路门店!$S:$S,$G246,通讯通路门店!$J:$J,"其他品牌专卖店")</f>
        <v>0</v>
      </c>
      <c r="BJ246" s="99">
        <f>SUMIFS(通讯通路门店!$AC:$AC,通讯通路门店!$S:$S,$G246)</f>
        <v>0</v>
      </c>
      <c r="BK246" s="99">
        <f>SUMIFS(通讯通路门店!$AD:$AD,通讯通路门店!$S:$S,$G246)</f>
        <v>0</v>
      </c>
      <c r="BL246" s="99">
        <f>SUMIFS(通讯通路门店!$AE:$AE,通讯通路门店!$S:$S,$G246)</f>
        <v>0</v>
      </c>
      <c r="BM246" s="99">
        <f>SUMIFS(通讯通路门店!$AF:$AF,通讯通路门店!$S:$S,$G246)</f>
        <v>0</v>
      </c>
      <c r="BN246" s="99">
        <f>SUMIFS(通讯通路门店!$AG:$AG,通讯通路门店!$S:$S,$G246)</f>
        <v>0</v>
      </c>
      <c r="BO246" s="99">
        <f>SUMIFS(通讯通路门店!$AH:$AH,通讯通路门店!$S:$S,$G246)</f>
        <v>0</v>
      </c>
      <c r="BP246" s="99">
        <f>SUMIFS(通讯通路门店!$AI:$AI,通讯通路门店!$S:$S,$G246)</f>
        <v>0</v>
      </c>
      <c r="BQ246" s="83"/>
    </row>
    <row r="247" spans="1:69">
      <c r="A247" s="99" t="str">
        <f>IFERROR(_xlfn.XLOOKUP($G247,通讯通路门店!$S$4:$S$993931,通讯通路门店!$A$4:$A$993931,0,0),"")</f>
        <v/>
      </c>
      <c r="B247" s="99" t="str">
        <f>IFERROR(_xlfn.XLOOKUP($G247,通讯通路门店!$S$4:$S$993931,通讯通路门店!$B$4:$B$993931,0,0),"")</f>
        <v/>
      </c>
      <c r="C247" s="99" t="str">
        <f>IFERROR(_xlfn.XLOOKUP($G247,通讯通路门店!$S$4:$S$993931,通讯通路门店!$C$4:$C$993931,0,0),"")</f>
        <v/>
      </c>
      <c r="D247" s="99" t="str">
        <f>IFERROR(_xlfn.XLOOKUP($G247,通讯通路门店!$S$4:$S$993931,通讯通路门店!$D$4:$D$993931,0,0),"")</f>
        <v/>
      </c>
      <c r="E247" s="83"/>
      <c r="F247" s="83"/>
      <c r="G247" s="101" t="e">
        <v>#N/A</v>
      </c>
      <c r="H247" s="102" t="str">
        <f>IFERROR(_xlfn.XLOOKUP($G247,通讯通路门店!$S$4:$S$993931,通讯通路门店!$R$4:$R$993931,0,0),"")</f>
        <v/>
      </c>
      <c r="I247" s="83"/>
      <c r="J247" s="83"/>
      <c r="K247" s="83"/>
      <c r="L247" s="83"/>
      <c r="M247" s="83"/>
      <c r="N247" s="83"/>
      <c r="O247" s="83"/>
      <c r="P247" s="83"/>
      <c r="Q247" s="83"/>
      <c r="R247" s="83"/>
      <c r="S247" s="83"/>
      <c r="T247" s="83"/>
      <c r="U247" s="99">
        <f>COUNTIF(通讯通路门店!$S:$S,$G247)</f>
        <v>0</v>
      </c>
      <c r="V247" s="99">
        <f>COUNTIFS(通讯通路门店!$S:$S,$G247,通讯通路门店!$J:$J,"综合卖场")</f>
        <v>0</v>
      </c>
      <c r="W247" s="99">
        <f>SUMIFS(通讯通路门店!$AJ:$AJ,通讯通路门店!$S:$S,通讯客户沙盘!$G247)</f>
        <v>0</v>
      </c>
      <c r="X247" s="99">
        <f t="shared" si="15"/>
        <v>0</v>
      </c>
      <c r="Y247" s="99">
        <f>COUNTIFS(通讯通路门店!$S:$S,$G247,通讯通路门店!$J:$J,"荣耀体验店")+COUNTIFS(通讯通路门店!$S:$S,$G247,通讯通路门店!$J:$J,"荣耀授权专卖店")</f>
        <v>0</v>
      </c>
      <c r="Z247" s="99">
        <f>COUNTIFS(通讯通路门店!$S:$S,$G247,通讯通路门店!$J:$J,"VIVO体验店")</f>
        <v>0</v>
      </c>
      <c r="AA247" s="99">
        <f>COUNTIFS(通讯通路门店!$S:$S,$G247,通讯通路门店!$J:$J,"OPPO体验店")</f>
        <v>0</v>
      </c>
      <c r="AB247" s="99">
        <f>COUNTIFS(通讯通路门店!$S:$S,$G247,通讯通路门店!$J:$J,"华为授权体验店")+COUNTIFS(通讯通路门店!$S:$S,$G247,通讯通路门店!$J:$J,"华为堡垒店")</f>
        <v>0</v>
      </c>
      <c r="AC247" s="99">
        <f>COUNTIFS(通讯通路门店!$S:$S,$G247,通讯通路门店!$J:$J,"小米体验店")</f>
        <v>0</v>
      </c>
      <c r="AD247" s="99">
        <f>COUNTIFS(通讯通路门店!$S:$S,$G247,通讯通路门店!$J:$J,"苹果体验店")</f>
        <v>0</v>
      </c>
      <c r="AE247" s="99">
        <f>COUNTIFS(通讯通路门店!$S:$S,$G247,通讯通路门店!$J:$J,"其他品牌专卖店")</f>
        <v>0</v>
      </c>
      <c r="AF247" s="99">
        <f>SUMIFS(通讯通路门店!$BI:$BI,通讯通路门店!$S:$S,$G247)</f>
        <v>0</v>
      </c>
      <c r="AG247" s="99">
        <f>SUMIFS(通讯通路门店!$BH:$BH,通讯通路门店!$S:$S,$G247)</f>
        <v>0</v>
      </c>
      <c r="AH247" s="99">
        <f t="shared" si="16"/>
        <v>0</v>
      </c>
      <c r="AI247" s="99">
        <f>SUMIFS(通讯通路门店!$BB:$BB,通讯通路门店!$S:$S,$G247)</f>
        <v>0</v>
      </c>
      <c r="AJ247" s="99">
        <f>SUMIFS(通讯通路门店!$BE:$BE,通讯通路门店!$S:$S,$G247)</f>
        <v>0</v>
      </c>
      <c r="AK247" s="99">
        <f>SUMIFS(通讯通路门店!$BG:$BG,通讯通路门店!$S:$S,$G247)</f>
        <v>0</v>
      </c>
      <c r="AL247" s="99">
        <f>SUMIFS(通讯通路门店!$BC:$BC,通讯通路门店!$S:$S,$G247)</f>
        <v>0</v>
      </c>
      <c r="AM247" s="99">
        <f>SUMIFS(通讯通路门店!$BD:$BD,通讯通路门店!$S:$S,$G247)</f>
        <v>0</v>
      </c>
      <c r="AN247" s="99">
        <f>SUMIFS(通讯通路门店!$BF:$BF,通讯通路门店!$S:$S,$G247)</f>
        <v>0</v>
      </c>
      <c r="AO247" s="99">
        <f t="shared" si="17"/>
        <v>0</v>
      </c>
      <c r="AP247" s="99">
        <f>SUMIFS(通讯通路门店!$K:$K,通讯通路门店!$S:$S,$G247)</f>
        <v>0</v>
      </c>
      <c r="AQ247" s="83"/>
      <c r="AR247" s="99">
        <f>SUMIFS(通讯通路门店!$T:$T,通讯通路门店!$S:$S,$G247)</f>
        <v>0</v>
      </c>
      <c r="AS247" s="99">
        <f>SUMIFS(通讯通路门店!$U:$U,通讯通路门店!$S:$S,$G247)</f>
        <v>0</v>
      </c>
      <c r="AT247" s="99">
        <f>SUMIFS(通讯通路门店!$V:$V,通讯通路门店!$S:$S,$G247)</f>
        <v>0</v>
      </c>
      <c r="AU247" s="99">
        <f>SUMIFS(通讯通路门店!$W:$W,通讯通路门店!$S:$S,$G247)</f>
        <v>0</v>
      </c>
      <c r="AV247" s="99">
        <f>SUMIFS(通讯通路门店!$Z:$Z,通讯通路门店!$S:$S,$G247)</f>
        <v>0</v>
      </c>
      <c r="AW247" s="99">
        <f>SUMIFS(通讯通路门店!$AB:$AB,通讯通路门店!$S:$S,$G247)</f>
        <v>0</v>
      </c>
      <c r="AX247" s="99">
        <f>SUMIFS(通讯通路门店!$X:$X,通讯通路门店!$S:$S,$G247)</f>
        <v>0</v>
      </c>
      <c r="AY247" s="99">
        <f>SUMIFS(通讯通路门店!$Y:$Y,通讯通路门店!$S:$S,$G247)</f>
        <v>0</v>
      </c>
      <c r="AZ247" s="99">
        <f>SUMIFS(通讯通路门店!$AA:$AA,通讯通路门店!$S:$S,$G247)</f>
        <v>0</v>
      </c>
      <c r="BA247" s="99">
        <f t="shared" si="18"/>
        <v>0</v>
      </c>
      <c r="BB247" s="99">
        <f t="shared" si="19"/>
        <v>0</v>
      </c>
      <c r="BC247" s="99">
        <f>SUMIFS(通讯通路门店!$W:$W,通讯通路门店!$S:$S,$G247,通讯通路门店!$J:$J,"荣耀体验店")+SUMIFS(通讯通路门店!$W:$W,通讯通路门店!$S:$S,$G247,通讯通路门店!$J:$J,"荣耀授权专卖店")</f>
        <v>0</v>
      </c>
      <c r="BD247" s="99">
        <f>SUMIFS(通讯通路门店!$Z:$Z,通讯通路门店!$S:$S,$G247,通讯通路门店!$J:$J,"VIVO体验店")</f>
        <v>0</v>
      </c>
      <c r="BE247" s="99">
        <f>SUMIFS(通讯通路门店!$AB:$AB,通讯通路门店!$S:$S,$G247,通讯通路门店!$J:$J,"OPPO体验店")</f>
        <v>0</v>
      </c>
      <c r="BF247" s="99">
        <f>SUMIFS(通讯通路门店!$X:$X,通讯通路门店!$S:$S,$G247,通讯通路门店!$J:$J,"华为授权体验店")+SUMIFS(通讯通路门店!$AA:$AA,通讯通路门店!$S:$S,$G247,通讯通路门店!$J:$J,"华为堡垒店")</f>
        <v>0</v>
      </c>
      <c r="BG247" s="99">
        <f>SUMIFS(通讯通路门店!$Y:$Y,通讯通路门店!$S:$S,$G247,通讯通路门店!$J:$J,"小米体验店")</f>
        <v>0</v>
      </c>
      <c r="BH247" s="99">
        <f>SUMIFS(通讯通路门店!$AA:$AA,通讯通路门店!$S:$S,$G247,通讯通路门店!$J:$J,"苹果体验店")</f>
        <v>0</v>
      </c>
      <c r="BI247" s="99">
        <f>SUMIFS(通讯通路门店!$K:$K,通讯通路门店!$S:$S,$G247,通讯通路门店!$J:$J,"其他品牌专卖店")</f>
        <v>0</v>
      </c>
      <c r="BJ247" s="99">
        <f>SUMIFS(通讯通路门店!$AC:$AC,通讯通路门店!$S:$S,$G247)</f>
        <v>0</v>
      </c>
      <c r="BK247" s="99">
        <f>SUMIFS(通讯通路门店!$AD:$AD,通讯通路门店!$S:$S,$G247)</f>
        <v>0</v>
      </c>
      <c r="BL247" s="99">
        <f>SUMIFS(通讯通路门店!$AE:$AE,通讯通路门店!$S:$S,$G247)</f>
        <v>0</v>
      </c>
      <c r="BM247" s="99">
        <f>SUMIFS(通讯通路门店!$AF:$AF,通讯通路门店!$S:$S,$G247)</f>
        <v>0</v>
      </c>
      <c r="BN247" s="99">
        <f>SUMIFS(通讯通路门店!$AG:$AG,通讯通路门店!$S:$S,$G247)</f>
        <v>0</v>
      </c>
      <c r="BO247" s="99">
        <f>SUMIFS(通讯通路门店!$AH:$AH,通讯通路门店!$S:$S,$G247)</f>
        <v>0</v>
      </c>
      <c r="BP247" s="99">
        <f>SUMIFS(通讯通路门店!$AI:$AI,通讯通路门店!$S:$S,$G247)</f>
        <v>0</v>
      </c>
      <c r="BQ247" s="83"/>
    </row>
    <row r="248" spans="1:69">
      <c r="A248" s="99" t="str">
        <f>IFERROR(_xlfn.XLOOKUP($G248,通讯通路门店!$S$4:$S$993931,通讯通路门店!$A$4:$A$993931,0,0),"")</f>
        <v/>
      </c>
      <c r="B248" s="99" t="str">
        <f>IFERROR(_xlfn.XLOOKUP($G248,通讯通路门店!$S$4:$S$993931,通讯通路门店!$B$4:$B$993931,0,0),"")</f>
        <v/>
      </c>
      <c r="C248" s="99" t="str">
        <f>IFERROR(_xlfn.XLOOKUP($G248,通讯通路门店!$S$4:$S$993931,通讯通路门店!$C$4:$C$993931,0,0),"")</f>
        <v/>
      </c>
      <c r="D248" s="99" t="str">
        <f>IFERROR(_xlfn.XLOOKUP($G248,通讯通路门店!$S$4:$S$993931,通讯通路门店!$D$4:$D$993931,0,0),"")</f>
        <v/>
      </c>
      <c r="E248" s="83"/>
      <c r="F248" s="83"/>
      <c r="G248" s="101" t="e">
        <v>#N/A</v>
      </c>
      <c r="H248" s="102" t="str">
        <f>IFERROR(_xlfn.XLOOKUP($G248,通讯通路门店!$S$4:$S$993931,通讯通路门店!$R$4:$R$993931,0,0),"")</f>
        <v/>
      </c>
      <c r="I248" s="83"/>
      <c r="J248" s="83"/>
      <c r="K248" s="83"/>
      <c r="L248" s="83"/>
      <c r="M248" s="83"/>
      <c r="N248" s="83"/>
      <c r="O248" s="83"/>
      <c r="P248" s="83"/>
      <c r="Q248" s="83"/>
      <c r="R248" s="83"/>
      <c r="S248" s="83"/>
      <c r="T248" s="83"/>
      <c r="U248" s="99">
        <f>COUNTIF(通讯通路门店!$S:$S,$G248)</f>
        <v>0</v>
      </c>
      <c r="V248" s="99">
        <f>COUNTIFS(通讯通路门店!$S:$S,$G248,通讯通路门店!$J:$J,"综合卖场")</f>
        <v>0</v>
      </c>
      <c r="W248" s="99">
        <f>SUMIFS(通讯通路门店!$AJ:$AJ,通讯通路门店!$S:$S,通讯客户沙盘!$G248)</f>
        <v>0</v>
      </c>
      <c r="X248" s="99">
        <f t="shared" si="15"/>
        <v>0</v>
      </c>
      <c r="Y248" s="99">
        <f>COUNTIFS(通讯通路门店!$S:$S,$G248,通讯通路门店!$J:$J,"荣耀体验店")+COUNTIFS(通讯通路门店!$S:$S,$G248,通讯通路门店!$J:$J,"荣耀授权专卖店")</f>
        <v>0</v>
      </c>
      <c r="Z248" s="99">
        <f>COUNTIFS(通讯通路门店!$S:$S,$G248,通讯通路门店!$J:$J,"VIVO体验店")</f>
        <v>0</v>
      </c>
      <c r="AA248" s="99">
        <f>COUNTIFS(通讯通路门店!$S:$S,$G248,通讯通路门店!$J:$J,"OPPO体验店")</f>
        <v>0</v>
      </c>
      <c r="AB248" s="99">
        <f>COUNTIFS(通讯通路门店!$S:$S,$G248,通讯通路门店!$J:$J,"华为授权体验店")+COUNTIFS(通讯通路门店!$S:$S,$G248,通讯通路门店!$J:$J,"华为堡垒店")</f>
        <v>0</v>
      </c>
      <c r="AC248" s="99">
        <f>COUNTIFS(通讯通路门店!$S:$S,$G248,通讯通路门店!$J:$J,"小米体验店")</f>
        <v>0</v>
      </c>
      <c r="AD248" s="99">
        <f>COUNTIFS(通讯通路门店!$S:$S,$G248,通讯通路门店!$J:$J,"苹果体验店")</f>
        <v>0</v>
      </c>
      <c r="AE248" s="99">
        <f>COUNTIFS(通讯通路门店!$S:$S,$G248,通讯通路门店!$J:$J,"其他品牌专卖店")</f>
        <v>0</v>
      </c>
      <c r="AF248" s="99">
        <f>SUMIFS(通讯通路门店!$BI:$BI,通讯通路门店!$S:$S,$G248)</f>
        <v>0</v>
      </c>
      <c r="AG248" s="99">
        <f>SUMIFS(通讯通路门店!$BH:$BH,通讯通路门店!$S:$S,$G248)</f>
        <v>0</v>
      </c>
      <c r="AH248" s="99">
        <f t="shared" si="16"/>
        <v>0</v>
      </c>
      <c r="AI248" s="99">
        <f>SUMIFS(通讯通路门店!$BB:$BB,通讯通路门店!$S:$S,$G248)</f>
        <v>0</v>
      </c>
      <c r="AJ248" s="99">
        <f>SUMIFS(通讯通路门店!$BE:$BE,通讯通路门店!$S:$S,$G248)</f>
        <v>0</v>
      </c>
      <c r="AK248" s="99">
        <f>SUMIFS(通讯通路门店!$BG:$BG,通讯通路门店!$S:$S,$G248)</f>
        <v>0</v>
      </c>
      <c r="AL248" s="99">
        <f>SUMIFS(通讯通路门店!$BC:$BC,通讯通路门店!$S:$S,$G248)</f>
        <v>0</v>
      </c>
      <c r="AM248" s="99">
        <f>SUMIFS(通讯通路门店!$BD:$BD,通讯通路门店!$S:$S,$G248)</f>
        <v>0</v>
      </c>
      <c r="AN248" s="99">
        <f>SUMIFS(通讯通路门店!$BF:$BF,通讯通路门店!$S:$S,$G248)</f>
        <v>0</v>
      </c>
      <c r="AO248" s="99">
        <f t="shared" si="17"/>
        <v>0</v>
      </c>
      <c r="AP248" s="99">
        <f>SUMIFS(通讯通路门店!$K:$K,通讯通路门店!$S:$S,$G248)</f>
        <v>0</v>
      </c>
      <c r="AQ248" s="83"/>
      <c r="AR248" s="99">
        <f>SUMIFS(通讯通路门店!$T:$T,通讯通路门店!$S:$S,$G248)</f>
        <v>0</v>
      </c>
      <c r="AS248" s="99">
        <f>SUMIFS(通讯通路门店!$U:$U,通讯通路门店!$S:$S,$G248)</f>
        <v>0</v>
      </c>
      <c r="AT248" s="99">
        <f>SUMIFS(通讯通路门店!$V:$V,通讯通路门店!$S:$S,$G248)</f>
        <v>0</v>
      </c>
      <c r="AU248" s="99">
        <f>SUMIFS(通讯通路门店!$W:$W,通讯通路门店!$S:$S,$G248)</f>
        <v>0</v>
      </c>
      <c r="AV248" s="99">
        <f>SUMIFS(通讯通路门店!$Z:$Z,通讯通路门店!$S:$S,$G248)</f>
        <v>0</v>
      </c>
      <c r="AW248" s="99">
        <f>SUMIFS(通讯通路门店!$AB:$AB,通讯通路门店!$S:$S,$G248)</f>
        <v>0</v>
      </c>
      <c r="AX248" s="99">
        <f>SUMIFS(通讯通路门店!$X:$X,通讯通路门店!$S:$S,$G248)</f>
        <v>0</v>
      </c>
      <c r="AY248" s="99">
        <f>SUMIFS(通讯通路门店!$Y:$Y,通讯通路门店!$S:$S,$G248)</f>
        <v>0</v>
      </c>
      <c r="AZ248" s="99">
        <f>SUMIFS(通讯通路门店!$AA:$AA,通讯通路门店!$S:$S,$G248)</f>
        <v>0</v>
      </c>
      <c r="BA248" s="99">
        <f t="shared" si="18"/>
        <v>0</v>
      </c>
      <c r="BB248" s="99">
        <f t="shared" si="19"/>
        <v>0</v>
      </c>
      <c r="BC248" s="99">
        <f>SUMIFS(通讯通路门店!$W:$W,通讯通路门店!$S:$S,$G248,通讯通路门店!$J:$J,"荣耀体验店")+SUMIFS(通讯通路门店!$W:$W,通讯通路门店!$S:$S,$G248,通讯通路门店!$J:$J,"荣耀授权专卖店")</f>
        <v>0</v>
      </c>
      <c r="BD248" s="99">
        <f>SUMIFS(通讯通路门店!$Z:$Z,通讯通路门店!$S:$S,$G248,通讯通路门店!$J:$J,"VIVO体验店")</f>
        <v>0</v>
      </c>
      <c r="BE248" s="99">
        <f>SUMIFS(通讯通路门店!$AB:$AB,通讯通路门店!$S:$S,$G248,通讯通路门店!$J:$J,"OPPO体验店")</f>
        <v>0</v>
      </c>
      <c r="BF248" s="99">
        <f>SUMIFS(通讯通路门店!$X:$X,通讯通路门店!$S:$S,$G248,通讯通路门店!$J:$J,"华为授权体验店")+SUMIFS(通讯通路门店!$AA:$AA,通讯通路门店!$S:$S,$G248,通讯通路门店!$J:$J,"华为堡垒店")</f>
        <v>0</v>
      </c>
      <c r="BG248" s="99">
        <f>SUMIFS(通讯通路门店!$Y:$Y,通讯通路门店!$S:$S,$G248,通讯通路门店!$J:$J,"小米体验店")</f>
        <v>0</v>
      </c>
      <c r="BH248" s="99">
        <f>SUMIFS(通讯通路门店!$AA:$AA,通讯通路门店!$S:$S,$G248,通讯通路门店!$J:$J,"苹果体验店")</f>
        <v>0</v>
      </c>
      <c r="BI248" s="99">
        <f>SUMIFS(通讯通路门店!$K:$K,通讯通路门店!$S:$S,$G248,通讯通路门店!$J:$J,"其他品牌专卖店")</f>
        <v>0</v>
      </c>
      <c r="BJ248" s="99">
        <f>SUMIFS(通讯通路门店!$AC:$AC,通讯通路门店!$S:$S,$G248)</f>
        <v>0</v>
      </c>
      <c r="BK248" s="99">
        <f>SUMIFS(通讯通路门店!$AD:$AD,通讯通路门店!$S:$S,$G248)</f>
        <v>0</v>
      </c>
      <c r="BL248" s="99">
        <f>SUMIFS(通讯通路门店!$AE:$AE,通讯通路门店!$S:$S,$G248)</f>
        <v>0</v>
      </c>
      <c r="BM248" s="99">
        <f>SUMIFS(通讯通路门店!$AF:$AF,通讯通路门店!$S:$S,$G248)</f>
        <v>0</v>
      </c>
      <c r="BN248" s="99">
        <f>SUMIFS(通讯通路门店!$AG:$AG,通讯通路门店!$S:$S,$G248)</f>
        <v>0</v>
      </c>
      <c r="BO248" s="99">
        <f>SUMIFS(通讯通路门店!$AH:$AH,通讯通路门店!$S:$S,$G248)</f>
        <v>0</v>
      </c>
      <c r="BP248" s="99">
        <f>SUMIFS(通讯通路门店!$AI:$AI,通讯通路门店!$S:$S,$G248)</f>
        <v>0</v>
      </c>
      <c r="BQ248" s="83"/>
    </row>
    <row r="249" spans="1:69">
      <c r="A249" s="99" t="str">
        <f>IFERROR(_xlfn.XLOOKUP($G249,通讯通路门店!$S$4:$S$993931,通讯通路门店!$A$4:$A$993931,0,0),"")</f>
        <v/>
      </c>
      <c r="B249" s="99" t="str">
        <f>IFERROR(_xlfn.XLOOKUP($G249,通讯通路门店!$S$4:$S$993931,通讯通路门店!$B$4:$B$993931,0,0),"")</f>
        <v/>
      </c>
      <c r="C249" s="99" t="str">
        <f>IFERROR(_xlfn.XLOOKUP($G249,通讯通路门店!$S$4:$S$993931,通讯通路门店!$C$4:$C$993931,0,0),"")</f>
        <v/>
      </c>
      <c r="D249" s="99" t="str">
        <f>IFERROR(_xlfn.XLOOKUP($G249,通讯通路门店!$S$4:$S$993931,通讯通路门店!$D$4:$D$993931,0,0),"")</f>
        <v/>
      </c>
      <c r="E249" s="83"/>
      <c r="F249" s="83"/>
      <c r="G249" s="101" t="e">
        <v>#N/A</v>
      </c>
      <c r="H249" s="102" t="str">
        <f>IFERROR(_xlfn.XLOOKUP($G249,通讯通路门店!$S$4:$S$993931,通讯通路门店!$R$4:$R$993931,0,0),"")</f>
        <v/>
      </c>
      <c r="I249" s="83"/>
      <c r="J249" s="83"/>
      <c r="K249" s="83"/>
      <c r="L249" s="83"/>
      <c r="M249" s="83"/>
      <c r="N249" s="83"/>
      <c r="O249" s="83"/>
      <c r="P249" s="83"/>
      <c r="Q249" s="83"/>
      <c r="R249" s="83"/>
      <c r="S249" s="83"/>
      <c r="T249" s="83"/>
      <c r="U249" s="99">
        <f>COUNTIF(通讯通路门店!$S:$S,$G249)</f>
        <v>0</v>
      </c>
      <c r="V249" s="99">
        <f>COUNTIFS(通讯通路门店!$S:$S,$G249,通讯通路门店!$J:$J,"综合卖场")</f>
        <v>0</v>
      </c>
      <c r="W249" s="99">
        <f>SUMIFS(通讯通路门店!$AJ:$AJ,通讯通路门店!$S:$S,通讯客户沙盘!$G249)</f>
        <v>0</v>
      </c>
      <c r="X249" s="99">
        <f t="shared" si="15"/>
        <v>0</v>
      </c>
      <c r="Y249" s="99">
        <f>COUNTIFS(通讯通路门店!$S:$S,$G249,通讯通路门店!$J:$J,"荣耀体验店")+COUNTIFS(通讯通路门店!$S:$S,$G249,通讯通路门店!$J:$J,"荣耀授权专卖店")</f>
        <v>0</v>
      </c>
      <c r="Z249" s="99">
        <f>COUNTIFS(通讯通路门店!$S:$S,$G249,通讯通路门店!$J:$J,"VIVO体验店")</f>
        <v>0</v>
      </c>
      <c r="AA249" s="99">
        <f>COUNTIFS(通讯通路门店!$S:$S,$G249,通讯通路门店!$J:$J,"OPPO体验店")</f>
        <v>0</v>
      </c>
      <c r="AB249" s="99">
        <f>COUNTIFS(通讯通路门店!$S:$S,$G249,通讯通路门店!$J:$J,"华为授权体验店")+COUNTIFS(通讯通路门店!$S:$S,$G249,通讯通路门店!$J:$J,"华为堡垒店")</f>
        <v>0</v>
      </c>
      <c r="AC249" s="99">
        <f>COUNTIFS(通讯通路门店!$S:$S,$G249,通讯通路门店!$J:$J,"小米体验店")</f>
        <v>0</v>
      </c>
      <c r="AD249" s="99">
        <f>COUNTIFS(通讯通路门店!$S:$S,$G249,通讯通路门店!$J:$J,"苹果体验店")</f>
        <v>0</v>
      </c>
      <c r="AE249" s="99">
        <f>COUNTIFS(通讯通路门店!$S:$S,$G249,通讯通路门店!$J:$J,"其他品牌专卖店")</f>
        <v>0</v>
      </c>
      <c r="AF249" s="99">
        <f>SUMIFS(通讯通路门店!$BI:$BI,通讯通路门店!$S:$S,$G249)</f>
        <v>0</v>
      </c>
      <c r="AG249" s="99">
        <f>SUMIFS(通讯通路门店!$BH:$BH,通讯通路门店!$S:$S,$G249)</f>
        <v>0</v>
      </c>
      <c r="AH249" s="99">
        <f t="shared" si="16"/>
        <v>0</v>
      </c>
      <c r="AI249" s="99">
        <f>SUMIFS(通讯通路门店!$BB:$BB,通讯通路门店!$S:$S,$G249)</f>
        <v>0</v>
      </c>
      <c r="AJ249" s="99">
        <f>SUMIFS(通讯通路门店!$BE:$BE,通讯通路门店!$S:$S,$G249)</f>
        <v>0</v>
      </c>
      <c r="AK249" s="99">
        <f>SUMIFS(通讯通路门店!$BG:$BG,通讯通路门店!$S:$S,$G249)</f>
        <v>0</v>
      </c>
      <c r="AL249" s="99">
        <f>SUMIFS(通讯通路门店!$BC:$BC,通讯通路门店!$S:$S,$G249)</f>
        <v>0</v>
      </c>
      <c r="AM249" s="99">
        <f>SUMIFS(通讯通路门店!$BD:$BD,通讯通路门店!$S:$S,$G249)</f>
        <v>0</v>
      </c>
      <c r="AN249" s="99">
        <f>SUMIFS(通讯通路门店!$BF:$BF,通讯通路门店!$S:$S,$G249)</f>
        <v>0</v>
      </c>
      <c r="AO249" s="99">
        <f t="shared" si="17"/>
        <v>0</v>
      </c>
      <c r="AP249" s="99">
        <f>SUMIFS(通讯通路门店!$K:$K,通讯通路门店!$S:$S,$G249)</f>
        <v>0</v>
      </c>
      <c r="AQ249" s="83"/>
      <c r="AR249" s="99">
        <f>SUMIFS(通讯通路门店!$T:$T,通讯通路门店!$S:$S,$G249)</f>
        <v>0</v>
      </c>
      <c r="AS249" s="99">
        <f>SUMIFS(通讯通路门店!$U:$U,通讯通路门店!$S:$S,$G249)</f>
        <v>0</v>
      </c>
      <c r="AT249" s="99">
        <f>SUMIFS(通讯通路门店!$V:$V,通讯通路门店!$S:$S,$G249)</f>
        <v>0</v>
      </c>
      <c r="AU249" s="99">
        <f>SUMIFS(通讯通路门店!$W:$W,通讯通路门店!$S:$S,$G249)</f>
        <v>0</v>
      </c>
      <c r="AV249" s="99">
        <f>SUMIFS(通讯通路门店!$Z:$Z,通讯通路门店!$S:$S,$G249)</f>
        <v>0</v>
      </c>
      <c r="AW249" s="99">
        <f>SUMIFS(通讯通路门店!$AB:$AB,通讯通路门店!$S:$S,$G249)</f>
        <v>0</v>
      </c>
      <c r="AX249" s="99">
        <f>SUMIFS(通讯通路门店!$X:$X,通讯通路门店!$S:$S,$G249)</f>
        <v>0</v>
      </c>
      <c r="AY249" s="99">
        <f>SUMIFS(通讯通路门店!$Y:$Y,通讯通路门店!$S:$S,$G249)</f>
        <v>0</v>
      </c>
      <c r="AZ249" s="99">
        <f>SUMIFS(通讯通路门店!$AA:$AA,通讯通路门店!$S:$S,$G249)</f>
        <v>0</v>
      </c>
      <c r="BA249" s="99">
        <f t="shared" si="18"/>
        <v>0</v>
      </c>
      <c r="BB249" s="99">
        <f t="shared" si="19"/>
        <v>0</v>
      </c>
      <c r="BC249" s="99">
        <f>SUMIFS(通讯通路门店!$W:$W,通讯通路门店!$S:$S,$G249,通讯通路门店!$J:$J,"荣耀体验店")+SUMIFS(通讯通路门店!$W:$W,通讯通路门店!$S:$S,$G249,通讯通路门店!$J:$J,"荣耀授权专卖店")</f>
        <v>0</v>
      </c>
      <c r="BD249" s="99">
        <f>SUMIFS(通讯通路门店!$Z:$Z,通讯通路门店!$S:$S,$G249,通讯通路门店!$J:$J,"VIVO体验店")</f>
        <v>0</v>
      </c>
      <c r="BE249" s="99">
        <f>SUMIFS(通讯通路门店!$AB:$AB,通讯通路门店!$S:$S,$G249,通讯通路门店!$J:$J,"OPPO体验店")</f>
        <v>0</v>
      </c>
      <c r="BF249" s="99">
        <f>SUMIFS(通讯通路门店!$X:$X,通讯通路门店!$S:$S,$G249,通讯通路门店!$J:$J,"华为授权体验店")+SUMIFS(通讯通路门店!$AA:$AA,通讯通路门店!$S:$S,$G249,通讯通路门店!$J:$J,"华为堡垒店")</f>
        <v>0</v>
      </c>
      <c r="BG249" s="99">
        <f>SUMIFS(通讯通路门店!$Y:$Y,通讯通路门店!$S:$S,$G249,通讯通路门店!$J:$J,"小米体验店")</f>
        <v>0</v>
      </c>
      <c r="BH249" s="99">
        <f>SUMIFS(通讯通路门店!$AA:$AA,通讯通路门店!$S:$S,$G249,通讯通路门店!$J:$J,"苹果体验店")</f>
        <v>0</v>
      </c>
      <c r="BI249" s="99">
        <f>SUMIFS(通讯通路门店!$K:$K,通讯通路门店!$S:$S,$G249,通讯通路门店!$J:$J,"其他品牌专卖店")</f>
        <v>0</v>
      </c>
      <c r="BJ249" s="99">
        <f>SUMIFS(通讯通路门店!$AC:$AC,通讯通路门店!$S:$S,$G249)</f>
        <v>0</v>
      </c>
      <c r="BK249" s="99">
        <f>SUMIFS(通讯通路门店!$AD:$AD,通讯通路门店!$S:$S,$G249)</f>
        <v>0</v>
      </c>
      <c r="BL249" s="99">
        <f>SUMIFS(通讯通路门店!$AE:$AE,通讯通路门店!$S:$S,$G249)</f>
        <v>0</v>
      </c>
      <c r="BM249" s="99">
        <f>SUMIFS(通讯通路门店!$AF:$AF,通讯通路门店!$S:$S,$G249)</f>
        <v>0</v>
      </c>
      <c r="BN249" s="99">
        <f>SUMIFS(通讯通路门店!$AG:$AG,通讯通路门店!$S:$S,$G249)</f>
        <v>0</v>
      </c>
      <c r="BO249" s="99">
        <f>SUMIFS(通讯通路门店!$AH:$AH,通讯通路门店!$S:$S,$G249)</f>
        <v>0</v>
      </c>
      <c r="BP249" s="99">
        <f>SUMIFS(通讯通路门店!$AI:$AI,通讯通路门店!$S:$S,$G249)</f>
        <v>0</v>
      </c>
      <c r="BQ249" s="83"/>
    </row>
    <row r="250" spans="1:69">
      <c r="A250" s="99" t="str">
        <f>IFERROR(_xlfn.XLOOKUP($G250,通讯通路门店!$S$4:$S$993931,通讯通路门店!$A$4:$A$993931,0,0),"")</f>
        <v/>
      </c>
      <c r="B250" s="99" t="str">
        <f>IFERROR(_xlfn.XLOOKUP($G250,通讯通路门店!$S$4:$S$993931,通讯通路门店!$B$4:$B$993931,0,0),"")</f>
        <v/>
      </c>
      <c r="C250" s="99" t="str">
        <f>IFERROR(_xlfn.XLOOKUP($G250,通讯通路门店!$S$4:$S$993931,通讯通路门店!$C$4:$C$993931,0,0),"")</f>
        <v/>
      </c>
      <c r="D250" s="99" t="str">
        <f>IFERROR(_xlfn.XLOOKUP($G250,通讯通路门店!$S$4:$S$993931,通讯通路门店!$D$4:$D$993931,0,0),"")</f>
        <v/>
      </c>
      <c r="E250" s="83"/>
      <c r="F250" s="83"/>
      <c r="G250" s="101" t="e">
        <v>#N/A</v>
      </c>
      <c r="H250" s="102" t="str">
        <f>IFERROR(_xlfn.XLOOKUP($G250,通讯通路门店!$S$4:$S$993931,通讯通路门店!$R$4:$R$993931,0,0),"")</f>
        <v/>
      </c>
      <c r="I250" s="83"/>
      <c r="J250" s="83"/>
      <c r="K250" s="83"/>
      <c r="L250" s="83"/>
      <c r="M250" s="83"/>
      <c r="N250" s="83"/>
      <c r="O250" s="83"/>
      <c r="P250" s="83"/>
      <c r="Q250" s="83"/>
      <c r="R250" s="83"/>
      <c r="S250" s="83"/>
      <c r="T250" s="83"/>
      <c r="U250" s="99">
        <f>COUNTIF(通讯通路门店!$S:$S,$G250)</f>
        <v>0</v>
      </c>
      <c r="V250" s="99">
        <f>COUNTIFS(通讯通路门店!$S:$S,$G250,通讯通路门店!$J:$J,"综合卖场")</f>
        <v>0</v>
      </c>
      <c r="W250" s="99">
        <f>SUMIFS(通讯通路门店!$AJ:$AJ,通讯通路门店!$S:$S,通讯客户沙盘!$G250)</f>
        <v>0</v>
      </c>
      <c r="X250" s="99">
        <f t="shared" si="15"/>
        <v>0</v>
      </c>
      <c r="Y250" s="99">
        <f>COUNTIFS(通讯通路门店!$S:$S,$G250,通讯通路门店!$J:$J,"荣耀体验店")+COUNTIFS(通讯通路门店!$S:$S,$G250,通讯通路门店!$J:$J,"荣耀授权专卖店")</f>
        <v>0</v>
      </c>
      <c r="Z250" s="99">
        <f>COUNTIFS(通讯通路门店!$S:$S,$G250,通讯通路门店!$J:$J,"VIVO体验店")</f>
        <v>0</v>
      </c>
      <c r="AA250" s="99">
        <f>COUNTIFS(通讯通路门店!$S:$S,$G250,通讯通路门店!$J:$J,"OPPO体验店")</f>
        <v>0</v>
      </c>
      <c r="AB250" s="99">
        <f>COUNTIFS(通讯通路门店!$S:$S,$G250,通讯通路门店!$J:$J,"华为授权体验店")+COUNTIFS(通讯通路门店!$S:$S,$G250,通讯通路门店!$J:$J,"华为堡垒店")</f>
        <v>0</v>
      </c>
      <c r="AC250" s="99">
        <f>COUNTIFS(通讯通路门店!$S:$S,$G250,通讯通路门店!$J:$J,"小米体验店")</f>
        <v>0</v>
      </c>
      <c r="AD250" s="99">
        <f>COUNTIFS(通讯通路门店!$S:$S,$G250,通讯通路门店!$J:$J,"苹果体验店")</f>
        <v>0</v>
      </c>
      <c r="AE250" s="99">
        <f>COUNTIFS(通讯通路门店!$S:$S,$G250,通讯通路门店!$J:$J,"其他品牌专卖店")</f>
        <v>0</v>
      </c>
      <c r="AF250" s="99">
        <f>SUMIFS(通讯通路门店!$BI:$BI,通讯通路门店!$S:$S,$G250)</f>
        <v>0</v>
      </c>
      <c r="AG250" s="99">
        <f>SUMIFS(通讯通路门店!$BH:$BH,通讯通路门店!$S:$S,$G250)</f>
        <v>0</v>
      </c>
      <c r="AH250" s="99">
        <f t="shared" si="16"/>
        <v>0</v>
      </c>
      <c r="AI250" s="99">
        <f>SUMIFS(通讯通路门店!$BB:$BB,通讯通路门店!$S:$S,$G250)</f>
        <v>0</v>
      </c>
      <c r="AJ250" s="99">
        <f>SUMIFS(通讯通路门店!$BE:$BE,通讯通路门店!$S:$S,$G250)</f>
        <v>0</v>
      </c>
      <c r="AK250" s="99">
        <f>SUMIFS(通讯通路门店!$BG:$BG,通讯通路门店!$S:$S,$G250)</f>
        <v>0</v>
      </c>
      <c r="AL250" s="99">
        <f>SUMIFS(通讯通路门店!$BC:$BC,通讯通路门店!$S:$S,$G250)</f>
        <v>0</v>
      </c>
      <c r="AM250" s="99">
        <f>SUMIFS(通讯通路门店!$BD:$BD,通讯通路门店!$S:$S,$G250)</f>
        <v>0</v>
      </c>
      <c r="AN250" s="99">
        <f>SUMIFS(通讯通路门店!$BF:$BF,通讯通路门店!$S:$S,$G250)</f>
        <v>0</v>
      </c>
      <c r="AO250" s="99">
        <f t="shared" si="17"/>
        <v>0</v>
      </c>
      <c r="AP250" s="99">
        <f>SUMIFS(通讯通路门店!$K:$K,通讯通路门店!$S:$S,$G250)</f>
        <v>0</v>
      </c>
      <c r="AQ250" s="83"/>
      <c r="AR250" s="99">
        <f>SUMIFS(通讯通路门店!$T:$T,通讯通路门店!$S:$S,$G250)</f>
        <v>0</v>
      </c>
      <c r="AS250" s="99">
        <f>SUMIFS(通讯通路门店!$U:$U,通讯通路门店!$S:$S,$G250)</f>
        <v>0</v>
      </c>
      <c r="AT250" s="99">
        <f>SUMIFS(通讯通路门店!$V:$V,通讯通路门店!$S:$S,$G250)</f>
        <v>0</v>
      </c>
      <c r="AU250" s="99">
        <f>SUMIFS(通讯通路门店!$W:$W,通讯通路门店!$S:$S,$G250)</f>
        <v>0</v>
      </c>
      <c r="AV250" s="99">
        <f>SUMIFS(通讯通路门店!$Z:$Z,通讯通路门店!$S:$S,$G250)</f>
        <v>0</v>
      </c>
      <c r="AW250" s="99">
        <f>SUMIFS(通讯通路门店!$AB:$AB,通讯通路门店!$S:$S,$G250)</f>
        <v>0</v>
      </c>
      <c r="AX250" s="99">
        <f>SUMIFS(通讯通路门店!$X:$X,通讯通路门店!$S:$S,$G250)</f>
        <v>0</v>
      </c>
      <c r="AY250" s="99">
        <f>SUMIFS(通讯通路门店!$Y:$Y,通讯通路门店!$S:$S,$G250)</f>
        <v>0</v>
      </c>
      <c r="AZ250" s="99">
        <f>SUMIFS(通讯通路门店!$AA:$AA,通讯通路门店!$S:$S,$G250)</f>
        <v>0</v>
      </c>
      <c r="BA250" s="99">
        <f t="shared" si="18"/>
        <v>0</v>
      </c>
      <c r="BB250" s="99">
        <f t="shared" si="19"/>
        <v>0</v>
      </c>
      <c r="BC250" s="99">
        <f>SUMIFS(通讯通路门店!$W:$W,通讯通路门店!$S:$S,$G250,通讯通路门店!$J:$J,"荣耀体验店")+SUMIFS(通讯通路门店!$W:$W,通讯通路门店!$S:$S,$G250,通讯通路门店!$J:$J,"荣耀授权专卖店")</f>
        <v>0</v>
      </c>
      <c r="BD250" s="99">
        <f>SUMIFS(通讯通路门店!$Z:$Z,通讯通路门店!$S:$S,$G250,通讯通路门店!$J:$J,"VIVO体验店")</f>
        <v>0</v>
      </c>
      <c r="BE250" s="99">
        <f>SUMIFS(通讯通路门店!$AB:$AB,通讯通路门店!$S:$S,$G250,通讯通路门店!$J:$J,"OPPO体验店")</f>
        <v>0</v>
      </c>
      <c r="BF250" s="99">
        <f>SUMIFS(通讯通路门店!$X:$X,通讯通路门店!$S:$S,$G250,通讯通路门店!$J:$J,"华为授权体验店")+SUMIFS(通讯通路门店!$AA:$AA,通讯通路门店!$S:$S,$G250,通讯通路门店!$J:$J,"华为堡垒店")</f>
        <v>0</v>
      </c>
      <c r="BG250" s="99">
        <f>SUMIFS(通讯通路门店!$Y:$Y,通讯通路门店!$S:$S,$G250,通讯通路门店!$J:$J,"小米体验店")</f>
        <v>0</v>
      </c>
      <c r="BH250" s="99">
        <f>SUMIFS(通讯通路门店!$AA:$AA,通讯通路门店!$S:$S,$G250,通讯通路门店!$J:$J,"苹果体验店")</f>
        <v>0</v>
      </c>
      <c r="BI250" s="99">
        <f>SUMIFS(通讯通路门店!$K:$K,通讯通路门店!$S:$S,$G250,通讯通路门店!$J:$J,"其他品牌专卖店")</f>
        <v>0</v>
      </c>
      <c r="BJ250" s="99">
        <f>SUMIFS(通讯通路门店!$AC:$AC,通讯通路门店!$S:$S,$G250)</f>
        <v>0</v>
      </c>
      <c r="BK250" s="99">
        <f>SUMIFS(通讯通路门店!$AD:$AD,通讯通路门店!$S:$S,$G250)</f>
        <v>0</v>
      </c>
      <c r="BL250" s="99">
        <f>SUMIFS(通讯通路门店!$AE:$AE,通讯通路门店!$S:$S,$G250)</f>
        <v>0</v>
      </c>
      <c r="BM250" s="99">
        <f>SUMIFS(通讯通路门店!$AF:$AF,通讯通路门店!$S:$S,$G250)</f>
        <v>0</v>
      </c>
      <c r="BN250" s="99">
        <f>SUMIFS(通讯通路门店!$AG:$AG,通讯通路门店!$S:$S,$G250)</f>
        <v>0</v>
      </c>
      <c r="BO250" s="99">
        <f>SUMIFS(通讯通路门店!$AH:$AH,通讯通路门店!$S:$S,$G250)</f>
        <v>0</v>
      </c>
      <c r="BP250" s="99">
        <f>SUMIFS(通讯通路门店!$AI:$AI,通讯通路门店!$S:$S,$G250)</f>
        <v>0</v>
      </c>
      <c r="BQ250" s="83"/>
    </row>
    <row r="251" spans="1:69">
      <c r="A251" s="99" t="str">
        <f>IFERROR(_xlfn.XLOOKUP($G251,通讯通路门店!$S$4:$S$993931,通讯通路门店!$A$4:$A$993931,0,0),"")</f>
        <v/>
      </c>
      <c r="B251" s="99" t="str">
        <f>IFERROR(_xlfn.XLOOKUP($G251,通讯通路门店!$S$4:$S$993931,通讯通路门店!$B$4:$B$993931,0,0),"")</f>
        <v/>
      </c>
      <c r="C251" s="99" t="str">
        <f>IFERROR(_xlfn.XLOOKUP($G251,通讯通路门店!$S$4:$S$993931,通讯通路门店!$C$4:$C$993931,0,0),"")</f>
        <v/>
      </c>
      <c r="D251" s="99" t="str">
        <f>IFERROR(_xlfn.XLOOKUP($G251,通讯通路门店!$S$4:$S$993931,通讯通路门店!$D$4:$D$993931,0,0),"")</f>
        <v/>
      </c>
      <c r="E251" s="83"/>
      <c r="F251" s="83"/>
      <c r="G251" s="101" t="e">
        <v>#N/A</v>
      </c>
      <c r="H251" s="102" t="str">
        <f>IFERROR(_xlfn.XLOOKUP($G251,通讯通路门店!$S$4:$S$993931,通讯通路门店!$R$4:$R$993931,0,0),"")</f>
        <v/>
      </c>
      <c r="I251" s="83"/>
      <c r="J251" s="83"/>
      <c r="K251" s="83"/>
      <c r="L251" s="83"/>
      <c r="M251" s="83"/>
      <c r="N251" s="83"/>
      <c r="O251" s="83"/>
      <c r="P251" s="83"/>
      <c r="Q251" s="83"/>
      <c r="R251" s="83"/>
      <c r="S251" s="83"/>
      <c r="T251" s="83"/>
      <c r="U251" s="99">
        <f>COUNTIF(通讯通路门店!$S:$S,$G251)</f>
        <v>0</v>
      </c>
      <c r="V251" s="99">
        <f>COUNTIFS(通讯通路门店!$S:$S,$G251,通讯通路门店!$J:$J,"综合卖场")</f>
        <v>0</v>
      </c>
      <c r="W251" s="99">
        <f>SUMIFS(通讯通路门店!$AJ:$AJ,通讯通路门店!$S:$S,通讯客户沙盘!$G251)</f>
        <v>0</v>
      </c>
      <c r="X251" s="99">
        <f t="shared" si="15"/>
        <v>0</v>
      </c>
      <c r="Y251" s="99">
        <f>COUNTIFS(通讯通路门店!$S:$S,$G251,通讯通路门店!$J:$J,"荣耀体验店")+COUNTIFS(通讯通路门店!$S:$S,$G251,通讯通路门店!$J:$J,"荣耀授权专卖店")</f>
        <v>0</v>
      </c>
      <c r="Z251" s="99">
        <f>COUNTIFS(通讯通路门店!$S:$S,$G251,通讯通路门店!$J:$J,"VIVO体验店")</f>
        <v>0</v>
      </c>
      <c r="AA251" s="99">
        <f>COUNTIFS(通讯通路门店!$S:$S,$G251,通讯通路门店!$J:$J,"OPPO体验店")</f>
        <v>0</v>
      </c>
      <c r="AB251" s="99">
        <f>COUNTIFS(通讯通路门店!$S:$S,$G251,通讯通路门店!$J:$J,"华为授权体验店")+COUNTIFS(通讯通路门店!$S:$S,$G251,通讯通路门店!$J:$J,"华为堡垒店")</f>
        <v>0</v>
      </c>
      <c r="AC251" s="99">
        <f>COUNTIFS(通讯通路门店!$S:$S,$G251,通讯通路门店!$J:$J,"小米体验店")</f>
        <v>0</v>
      </c>
      <c r="AD251" s="99">
        <f>COUNTIFS(通讯通路门店!$S:$S,$G251,通讯通路门店!$J:$J,"苹果体验店")</f>
        <v>0</v>
      </c>
      <c r="AE251" s="99">
        <f>COUNTIFS(通讯通路门店!$S:$S,$G251,通讯通路门店!$J:$J,"其他品牌专卖店")</f>
        <v>0</v>
      </c>
      <c r="AF251" s="99">
        <f>SUMIFS(通讯通路门店!$BI:$BI,通讯通路门店!$S:$S,$G251)</f>
        <v>0</v>
      </c>
      <c r="AG251" s="99">
        <f>SUMIFS(通讯通路门店!$BH:$BH,通讯通路门店!$S:$S,$G251)</f>
        <v>0</v>
      </c>
      <c r="AH251" s="99">
        <f t="shared" si="16"/>
        <v>0</v>
      </c>
      <c r="AI251" s="99">
        <f>SUMIFS(通讯通路门店!$BB:$BB,通讯通路门店!$S:$S,$G251)</f>
        <v>0</v>
      </c>
      <c r="AJ251" s="99">
        <f>SUMIFS(通讯通路门店!$BE:$BE,通讯通路门店!$S:$S,$G251)</f>
        <v>0</v>
      </c>
      <c r="AK251" s="99">
        <f>SUMIFS(通讯通路门店!$BG:$BG,通讯通路门店!$S:$S,$G251)</f>
        <v>0</v>
      </c>
      <c r="AL251" s="99">
        <f>SUMIFS(通讯通路门店!$BC:$BC,通讯通路门店!$S:$S,$G251)</f>
        <v>0</v>
      </c>
      <c r="AM251" s="99">
        <f>SUMIFS(通讯通路门店!$BD:$BD,通讯通路门店!$S:$S,$G251)</f>
        <v>0</v>
      </c>
      <c r="AN251" s="99">
        <f>SUMIFS(通讯通路门店!$BF:$BF,通讯通路门店!$S:$S,$G251)</f>
        <v>0</v>
      </c>
      <c r="AO251" s="99">
        <f t="shared" si="17"/>
        <v>0</v>
      </c>
      <c r="AP251" s="99">
        <f>SUMIFS(通讯通路门店!$K:$K,通讯通路门店!$S:$S,$G251)</f>
        <v>0</v>
      </c>
      <c r="AQ251" s="83"/>
      <c r="AR251" s="99">
        <f>SUMIFS(通讯通路门店!$T:$T,通讯通路门店!$S:$S,$G251)</f>
        <v>0</v>
      </c>
      <c r="AS251" s="99">
        <f>SUMIFS(通讯通路门店!$U:$U,通讯通路门店!$S:$S,$G251)</f>
        <v>0</v>
      </c>
      <c r="AT251" s="99">
        <f>SUMIFS(通讯通路门店!$V:$V,通讯通路门店!$S:$S,$G251)</f>
        <v>0</v>
      </c>
      <c r="AU251" s="99">
        <f>SUMIFS(通讯通路门店!$W:$W,通讯通路门店!$S:$S,$G251)</f>
        <v>0</v>
      </c>
      <c r="AV251" s="99">
        <f>SUMIFS(通讯通路门店!$Z:$Z,通讯通路门店!$S:$S,$G251)</f>
        <v>0</v>
      </c>
      <c r="AW251" s="99">
        <f>SUMIFS(通讯通路门店!$AB:$AB,通讯通路门店!$S:$S,$G251)</f>
        <v>0</v>
      </c>
      <c r="AX251" s="99">
        <f>SUMIFS(通讯通路门店!$X:$X,通讯通路门店!$S:$S,$G251)</f>
        <v>0</v>
      </c>
      <c r="AY251" s="99">
        <f>SUMIFS(通讯通路门店!$Y:$Y,通讯通路门店!$S:$S,$G251)</f>
        <v>0</v>
      </c>
      <c r="AZ251" s="99">
        <f>SUMIFS(通讯通路门店!$AA:$AA,通讯通路门店!$S:$S,$G251)</f>
        <v>0</v>
      </c>
      <c r="BA251" s="99">
        <f t="shared" si="18"/>
        <v>0</v>
      </c>
      <c r="BB251" s="99">
        <f t="shared" si="19"/>
        <v>0</v>
      </c>
      <c r="BC251" s="99">
        <f>SUMIFS(通讯通路门店!$W:$W,通讯通路门店!$S:$S,$G251,通讯通路门店!$J:$J,"荣耀体验店")+SUMIFS(通讯通路门店!$W:$W,通讯通路门店!$S:$S,$G251,通讯通路门店!$J:$J,"荣耀授权专卖店")</f>
        <v>0</v>
      </c>
      <c r="BD251" s="99">
        <f>SUMIFS(通讯通路门店!$Z:$Z,通讯通路门店!$S:$S,$G251,通讯通路门店!$J:$J,"VIVO体验店")</f>
        <v>0</v>
      </c>
      <c r="BE251" s="99">
        <f>SUMIFS(通讯通路门店!$AB:$AB,通讯通路门店!$S:$S,$G251,通讯通路门店!$J:$J,"OPPO体验店")</f>
        <v>0</v>
      </c>
      <c r="BF251" s="99">
        <f>SUMIFS(通讯通路门店!$X:$X,通讯通路门店!$S:$S,$G251,通讯通路门店!$J:$J,"华为授权体验店")+SUMIFS(通讯通路门店!$AA:$AA,通讯通路门店!$S:$S,$G251,通讯通路门店!$J:$J,"华为堡垒店")</f>
        <v>0</v>
      </c>
      <c r="BG251" s="99">
        <f>SUMIFS(通讯通路门店!$Y:$Y,通讯通路门店!$S:$S,$G251,通讯通路门店!$J:$J,"小米体验店")</f>
        <v>0</v>
      </c>
      <c r="BH251" s="99">
        <f>SUMIFS(通讯通路门店!$AA:$AA,通讯通路门店!$S:$S,$G251,通讯通路门店!$J:$J,"苹果体验店")</f>
        <v>0</v>
      </c>
      <c r="BI251" s="99">
        <f>SUMIFS(通讯通路门店!$K:$K,通讯通路门店!$S:$S,$G251,通讯通路门店!$J:$J,"其他品牌专卖店")</f>
        <v>0</v>
      </c>
      <c r="BJ251" s="99">
        <f>SUMIFS(通讯通路门店!$AC:$AC,通讯通路门店!$S:$S,$G251)</f>
        <v>0</v>
      </c>
      <c r="BK251" s="99">
        <f>SUMIFS(通讯通路门店!$AD:$AD,通讯通路门店!$S:$S,$G251)</f>
        <v>0</v>
      </c>
      <c r="BL251" s="99">
        <f>SUMIFS(通讯通路门店!$AE:$AE,通讯通路门店!$S:$S,$G251)</f>
        <v>0</v>
      </c>
      <c r="BM251" s="99">
        <f>SUMIFS(通讯通路门店!$AF:$AF,通讯通路门店!$S:$S,$G251)</f>
        <v>0</v>
      </c>
      <c r="BN251" s="99">
        <f>SUMIFS(通讯通路门店!$AG:$AG,通讯通路门店!$S:$S,$G251)</f>
        <v>0</v>
      </c>
      <c r="BO251" s="99">
        <f>SUMIFS(通讯通路门店!$AH:$AH,通讯通路门店!$S:$S,$G251)</f>
        <v>0</v>
      </c>
      <c r="BP251" s="99">
        <f>SUMIFS(通讯通路门店!$AI:$AI,通讯通路门店!$S:$S,$G251)</f>
        <v>0</v>
      </c>
      <c r="BQ251" s="83"/>
    </row>
    <row r="252" spans="1:69">
      <c r="A252" s="99" t="str">
        <f>IFERROR(_xlfn.XLOOKUP($G252,通讯通路门店!$S$4:$S$993931,通讯通路门店!$A$4:$A$993931,0,0),"")</f>
        <v/>
      </c>
      <c r="B252" s="99" t="str">
        <f>IFERROR(_xlfn.XLOOKUP($G252,通讯通路门店!$S$4:$S$993931,通讯通路门店!$B$4:$B$993931,0,0),"")</f>
        <v/>
      </c>
      <c r="C252" s="99" t="str">
        <f>IFERROR(_xlfn.XLOOKUP($G252,通讯通路门店!$S$4:$S$993931,通讯通路门店!$C$4:$C$993931,0,0),"")</f>
        <v/>
      </c>
      <c r="D252" s="99" t="str">
        <f>IFERROR(_xlfn.XLOOKUP($G252,通讯通路门店!$S$4:$S$993931,通讯通路门店!$D$4:$D$993931,0,0),"")</f>
        <v/>
      </c>
      <c r="E252" s="83"/>
      <c r="F252" s="83"/>
      <c r="G252" s="101" t="e">
        <v>#N/A</v>
      </c>
      <c r="H252" s="102" t="str">
        <f>IFERROR(_xlfn.XLOOKUP($G252,通讯通路门店!$S$4:$S$993931,通讯通路门店!$R$4:$R$993931,0,0),"")</f>
        <v/>
      </c>
      <c r="I252" s="83"/>
      <c r="J252" s="83"/>
      <c r="K252" s="83"/>
      <c r="L252" s="83"/>
      <c r="M252" s="83"/>
      <c r="N252" s="83"/>
      <c r="O252" s="83"/>
      <c r="P252" s="83"/>
      <c r="Q252" s="83"/>
      <c r="R252" s="83"/>
      <c r="S252" s="83"/>
      <c r="T252" s="83"/>
      <c r="U252" s="99">
        <f>COUNTIF(通讯通路门店!$S:$S,$G252)</f>
        <v>0</v>
      </c>
      <c r="V252" s="99">
        <f>COUNTIFS(通讯通路门店!$S:$S,$G252,通讯通路门店!$J:$J,"综合卖场")</f>
        <v>0</v>
      </c>
      <c r="W252" s="99">
        <f>SUMIFS(通讯通路门店!$AJ:$AJ,通讯通路门店!$S:$S,通讯客户沙盘!$G252)</f>
        <v>0</v>
      </c>
      <c r="X252" s="99">
        <f t="shared" si="15"/>
        <v>0</v>
      </c>
      <c r="Y252" s="99">
        <f>COUNTIFS(通讯通路门店!$S:$S,$G252,通讯通路门店!$J:$J,"荣耀体验店")+COUNTIFS(通讯通路门店!$S:$S,$G252,通讯通路门店!$J:$J,"荣耀授权专卖店")</f>
        <v>0</v>
      </c>
      <c r="Z252" s="99">
        <f>COUNTIFS(通讯通路门店!$S:$S,$G252,通讯通路门店!$J:$J,"VIVO体验店")</f>
        <v>0</v>
      </c>
      <c r="AA252" s="99">
        <f>COUNTIFS(通讯通路门店!$S:$S,$G252,通讯通路门店!$J:$J,"OPPO体验店")</f>
        <v>0</v>
      </c>
      <c r="AB252" s="99">
        <f>COUNTIFS(通讯通路门店!$S:$S,$G252,通讯通路门店!$J:$J,"华为授权体验店")+COUNTIFS(通讯通路门店!$S:$S,$G252,通讯通路门店!$J:$J,"华为堡垒店")</f>
        <v>0</v>
      </c>
      <c r="AC252" s="99">
        <f>COUNTIFS(通讯通路门店!$S:$S,$G252,通讯通路门店!$J:$J,"小米体验店")</f>
        <v>0</v>
      </c>
      <c r="AD252" s="99">
        <f>COUNTIFS(通讯通路门店!$S:$S,$G252,通讯通路门店!$J:$J,"苹果体验店")</f>
        <v>0</v>
      </c>
      <c r="AE252" s="99">
        <f>COUNTIFS(通讯通路门店!$S:$S,$G252,通讯通路门店!$J:$J,"其他品牌专卖店")</f>
        <v>0</v>
      </c>
      <c r="AF252" s="99">
        <f>SUMIFS(通讯通路门店!$BI:$BI,通讯通路门店!$S:$S,$G252)</f>
        <v>0</v>
      </c>
      <c r="AG252" s="99">
        <f>SUMIFS(通讯通路门店!$BH:$BH,通讯通路门店!$S:$S,$G252)</f>
        <v>0</v>
      </c>
      <c r="AH252" s="99">
        <f t="shared" si="16"/>
        <v>0</v>
      </c>
      <c r="AI252" s="99">
        <f>SUMIFS(通讯通路门店!$BB:$BB,通讯通路门店!$S:$S,$G252)</f>
        <v>0</v>
      </c>
      <c r="AJ252" s="99">
        <f>SUMIFS(通讯通路门店!$BE:$BE,通讯通路门店!$S:$S,$G252)</f>
        <v>0</v>
      </c>
      <c r="AK252" s="99">
        <f>SUMIFS(通讯通路门店!$BG:$BG,通讯通路门店!$S:$S,$G252)</f>
        <v>0</v>
      </c>
      <c r="AL252" s="99">
        <f>SUMIFS(通讯通路门店!$BC:$BC,通讯通路门店!$S:$S,$G252)</f>
        <v>0</v>
      </c>
      <c r="AM252" s="99">
        <f>SUMIFS(通讯通路门店!$BD:$BD,通讯通路门店!$S:$S,$G252)</f>
        <v>0</v>
      </c>
      <c r="AN252" s="99">
        <f>SUMIFS(通讯通路门店!$BF:$BF,通讯通路门店!$S:$S,$G252)</f>
        <v>0</v>
      </c>
      <c r="AO252" s="99">
        <f t="shared" si="17"/>
        <v>0</v>
      </c>
      <c r="AP252" s="99">
        <f>SUMIFS(通讯通路门店!$K:$K,通讯通路门店!$S:$S,$G252)</f>
        <v>0</v>
      </c>
      <c r="AQ252" s="83"/>
      <c r="AR252" s="99">
        <f>SUMIFS(通讯通路门店!$T:$T,通讯通路门店!$S:$S,$G252)</f>
        <v>0</v>
      </c>
      <c r="AS252" s="99">
        <f>SUMIFS(通讯通路门店!$U:$U,通讯通路门店!$S:$S,$G252)</f>
        <v>0</v>
      </c>
      <c r="AT252" s="99">
        <f>SUMIFS(通讯通路门店!$V:$V,通讯通路门店!$S:$S,$G252)</f>
        <v>0</v>
      </c>
      <c r="AU252" s="99">
        <f>SUMIFS(通讯通路门店!$W:$W,通讯通路门店!$S:$S,$G252)</f>
        <v>0</v>
      </c>
      <c r="AV252" s="99">
        <f>SUMIFS(通讯通路门店!$Z:$Z,通讯通路门店!$S:$S,$G252)</f>
        <v>0</v>
      </c>
      <c r="AW252" s="99">
        <f>SUMIFS(通讯通路门店!$AB:$AB,通讯通路门店!$S:$S,$G252)</f>
        <v>0</v>
      </c>
      <c r="AX252" s="99">
        <f>SUMIFS(通讯通路门店!$X:$X,通讯通路门店!$S:$S,$G252)</f>
        <v>0</v>
      </c>
      <c r="AY252" s="99">
        <f>SUMIFS(通讯通路门店!$Y:$Y,通讯通路门店!$S:$S,$G252)</f>
        <v>0</v>
      </c>
      <c r="AZ252" s="99">
        <f>SUMIFS(通讯通路门店!$AA:$AA,通讯通路门店!$S:$S,$G252)</f>
        <v>0</v>
      </c>
      <c r="BA252" s="99">
        <f t="shared" si="18"/>
        <v>0</v>
      </c>
      <c r="BB252" s="99">
        <f t="shared" si="19"/>
        <v>0</v>
      </c>
      <c r="BC252" s="99">
        <f>SUMIFS(通讯通路门店!$W:$W,通讯通路门店!$S:$S,$G252,通讯通路门店!$J:$J,"荣耀体验店")+SUMIFS(通讯通路门店!$W:$W,通讯通路门店!$S:$S,$G252,通讯通路门店!$J:$J,"荣耀授权专卖店")</f>
        <v>0</v>
      </c>
      <c r="BD252" s="99">
        <f>SUMIFS(通讯通路门店!$Z:$Z,通讯通路门店!$S:$S,$G252,通讯通路门店!$J:$J,"VIVO体验店")</f>
        <v>0</v>
      </c>
      <c r="BE252" s="99">
        <f>SUMIFS(通讯通路门店!$AB:$AB,通讯通路门店!$S:$S,$G252,通讯通路门店!$J:$J,"OPPO体验店")</f>
        <v>0</v>
      </c>
      <c r="BF252" s="99">
        <f>SUMIFS(通讯通路门店!$X:$X,通讯通路门店!$S:$S,$G252,通讯通路门店!$J:$J,"华为授权体验店")+SUMIFS(通讯通路门店!$AA:$AA,通讯通路门店!$S:$S,$G252,通讯通路门店!$J:$J,"华为堡垒店")</f>
        <v>0</v>
      </c>
      <c r="BG252" s="99">
        <f>SUMIFS(通讯通路门店!$Y:$Y,通讯通路门店!$S:$S,$G252,通讯通路门店!$J:$J,"小米体验店")</f>
        <v>0</v>
      </c>
      <c r="BH252" s="99">
        <f>SUMIFS(通讯通路门店!$AA:$AA,通讯通路门店!$S:$S,$G252,通讯通路门店!$J:$J,"苹果体验店")</f>
        <v>0</v>
      </c>
      <c r="BI252" s="99">
        <f>SUMIFS(通讯通路门店!$K:$K,通讯通路门店!$S:$S,$G252,通讯通路门店!$J:$J,"其他品牌专卖店")</f>
        <v>0</v>
      </c>
      <c r="BJ252" s="99">
        <f>SUMIFS(通讯通路门店!$AC:$AC,通讯通路门店!$S:$S,$G252)</f>
        <v>0</v>
      </c>
      <c r="BK252" s="99">
        <f>SUMIFS(通讯通路门店!$AD:$AD,通讯通路门店!$S:$S,$G252)</f>
        <v>0</v>
      </c>
      <c r="BL252" s="99">
        <f>SUMIFS(通讯通路门店!$AE:$AE,通讯通路门店!$S:$S,$G252)</f>
        <v>0</v>
      </c>
      <c r="BM252" s="99">
        <f>SUMIFS(通讯通路门店!$AF:$AF,通讯通路门店!$S:$S,$G252)</f>
        <v>0</v>
      </c>
      <c r="BN252" s="99">
        <f>SUMIFS(通讯通路门店!$AG:$AG,通讯通路门店!$S:$S,$G252)</f>
        <v>0</v>
      </c>
      <c r="BO252" s="99">
        <f>SUMIFS(通讯通路门店!$AH:$AH,通讯通路门店!$S:$S,$G252)</f>
        <v>0</v>
      </c>
      <c r="BP252" s="99">
        <f>SUMIFS(通讯通路门店!$AI:$AI,通讯通路门店!$S:$S,$G252)</f>
        <v>0</v>
      </c>
      <c r="BQ252" s="83"/>
    </row>
    <row r="253" spans="1:69">
      <c r="A253" s="99" t="str">
        <f>IFERROR(_xlfn.XLOOKUP($G253,通讯通路门店!$S$4:$S$993931,通讯通路门店!$A$4:$A$993931,0,0),"")</f>
        <v/>
      </c>
      <c r="B253" s="99" t="str">
        <f>IFERROR(_xlfn.XLOOKUP($G253,通讯通路门店!$S$4:$S$993931,通讯通路门店!$B$4:$B$993931,0,0),"")</f>
        <v/>
      </c>
      <c r="C253" s="99" t="str">
        <f>IFERROR(_xlfn.XLOOKUP($G253,通讯通路门店!$S$4:$S$993931,通讯通路门店!$C$4:$C$993931,0,0),"")</f>
        <v/>
      </c>
      <c r="D253" s="99" t="str">
        <f>IFERROR(_xlfn.XLOOKUP($G253,通讯通路门店!$S$4:$S$993931,通讯通路门店!$D$4:$D$993931,0,0),"")</f>
        <v/>
      </c>
      <c r="E253" s="83"/>
      <c r="F253" s="83"/>
      <c r="G253" s="101" t="e">
        <v>#N/A</v>
      </c>
      <c r="H253" s="102" t="str">
        <f>IFERROR(_xlfn.XLOOKUP($G253,通讯通路门店!$S$4:$S$993931,通讯通路门店!$R$4:$R$993931,0,0),"")</f>
        <v/>
      </c>
      <c r="I253" s="83"/>
      <c r="J253" s="83"/>
      <c r="K253" s="83"/>
      <c r="L253" s="83"/>
      <c r="M253" s="83"/>
      <c r="N253" s="83"/>
      <c r="O253" s="83"/>
      <c r="P253" s="83"/>
      <c r="Q253" s="83"/>
      <c r="R253" s="83"/>
      <c r="S253" s="83"/>
      <c r="T253" s="83"/>
      <c r="U253" s="99">
        <f>COUNTIF(通讯通路门店!$S:$S,$G253)</f>
        <v>0</v>
      </c>
      <c r="V253" s="99">
        <f>COUNTIFS(通讯通路门店!$S:$S,$G253,通讯通路门店!$J:$J,"综合卖场")</f>
        <v>0</v>
      </c>
      <c r="W253" s="99">
        <f>SUMIFS(通讯通路门店!$AJ:$AJ,通讯通路门店!$S:$S,通讯客户沙盘!$G253)</f>
        <v>0</v>
      </c>
      <c r="X253" s="99">
        <f t="shared" si="15"/>
        <v>0</v>
      </c>
      <c r="Y253" s="99">
        <f>COUNTIFS(通讯通路门店!$S:$S,$G253,通讯通路门店!$J:$J,"荣耀体验店")+COUNTIFS(通讯通路门店!$S:$S,$G253,通讯通路门店!$J:$J,"荣耀授权专卖店")</f>
        <v>0</v>
      </c>
      <c r="Z253" s="99">
        <f>COUNTIFS(通讯通路门店!$S:$S,$G253,通讯通路门店!$J:$J,"VIVO体验店")</f>
        <v>0</v>
      </c>
      <c r="AA253" s="99">
        <f>COUNTIFS(通讯通路门店!$S:$S,$G253,通讯通路门店!$J:$J,"OPPO体验店")</f>
        <v>0</v>
      </c>
      <c r="AB253" s="99">
        <f>COUNTIFS(通讯通路门店!$S:$S,$G253,通讯通路门店!$J:$J,"华为授权体验店")+COUNTIFS(通讯通路门店!$S:$S,$G253,通讯通路门店!$J:$J,"华为堡垒店")</f>
        <v>0</v>
      </c>
      <c r="AC253" s="99">
        <f>COUNTIFS(通讯通路门店!$S:$S,$G253,通讯通路门店!$J:$J,"小米体验店")</f>
        <v>0</v>
      </c>
      <c r="AD253" s="99">
        <f>COUNTIFS(通讯通路门店!$S:$S,$G253,通讯通路门店!$J:$J,"苹果体验店")</f>
        <v>0</v>
      </c>
      <c r="AE253" s="99">
        <f>COUNTIFS(通讯通路门店!$S:$S,$G253,通讯通路门店!$J:$J,"其他品牌专卖店")</f>
        <v>0</v>
      </c>
      <c r="AF253" s="99">
        <f>SUMIFS(通讯通路门店!$BI:$BI,通讯通路门店!$S:$S,$G253)</f>
        <v>0</v>
      </c>
      <c r="AG253" s="99">
        <f>SUMIFS(通讯通路门店!$BH:$BH,通讯通路门店!$S:$S,$G253)</f>
        <v>0</v>
      </c>
      <c r="AH253" s="99">
        <f t="shared" si="16"/>
        <v>0</v>
      </c>
      <c r="AI253" s="99">
        <f>SUMIFS(通讯通路门店!$BB:$BB,通讯通路门店!$S:$S,$G253)</f>
        <v>0</v>
      </c>
      <c r="AJ253" s="99">
        <f>SUMIFS(通讯通路门店!$BE:$BE,通讯通路门店!$S:$S,$G253)</f>
        <v>0</v>
      </c>
      <c r="AK253" s="99">
        <f>SUMIFS(通讯通路门店!$BG:$BG,通讯通路门店!$S:$S,$G253)</f>
        <v>0</v>
      </c>
      <c r="AL253" s="99">
        <f>SUMIFS(通讯通路门店!$BC:$BC,通讯通路门店!$S:$S,$G253)</f>
        <v>0</v>
      </c>
      <c r="AM253" s="99">
        <f>SUMIFS(通讯通路门店!$BD:$BD,通讯通路门店!$S:$S,$G253)</f>
        <v>0</v>
      </c>
      <c r="AN253" s="99">
        <f>SUMIFS(通讯通路门店!$BF:$BF,通讯通路门店!$S:$S,$G253)</f>
        <v>0</v>
      </c>
      <c r="AO253" s="99">
        <f t="shared" si="17"/>
        <v>0</v>
      </c>
      <c r="AP253" s="99">
        <f>SUMIFS(通讯通路门店!$K:$K,通讯通路门店!$S:$S,$G253)</f>
        <v>0</v>
      </c>
      <c r="AQ253" s="83"/>
      <c r="AR253" s="99">
        <f>SUMIFS(通讯通路门店!$T:$T,通讯通路门店!$S:$S,$G253)</f>
        <v>0</v>
      </c>
      <c r="AS253" s="99">
        <f>SUMIFS(通讯通路门店!$U:$U,通讯通路门店!$S:$S,$G253)</f>
        <v>0</v>
      </c>
      <c r="AT253" s="99">
        <f>SUMIFS(通讯通路门店!$V:$V,通讯通路门店!$S:$S,$G253)</f>
        <v>0</v>
      </c>
      <c r="AU253" s="99">
        <f>SUMIFS(通讯通路门店!$W:$W,通讯通路门店!$S:$S,$G253)</f>
        <v>0</v>
      </c>
      <c r="AV253" s="99">
        <f>SUMIFS(通讯通路门店!$Z:$Z,通讯通路门店!$S:$S,$G253)</f>
        <v>0</v>
      </c>
      <c r="AW253" s="99">
        <f>SUMIFS(通讯通路门店!$AB:$AB,通讯通路门店!$S:$S,$G253)</f>
        <v>0</v>
      </c>
      <c r="AX253" s="99">
        <f>SUMIFS(通讯通路门店!$X:$X,通讯通路门店!$S:$S,$G253)</f>
        <v>0</v>
      </c>
      <c r="AY253" s="99">
        <f>SUMIFS(通讯通路门店!$Y:$Y,通讯通路门店!$S:$S,$G253)</f>
        <v>0</v>
      </c>
      <c r="AZ253" s="99">
        <f>SUMIFS(通讯通路门店!$AA:$AA,通讯通路门店!$S:$S,$G253)</f>
        <v>0</v>
      </c>
      <c r="BA253" s="99">
        <f t="shared" si="18"/>
        <v>0</v>
      </c>
      <c r="BB253" s="99">
        <f t="shared" si="19"/>
        <v>0</v>
      </c>
      <c r="BC253" s="99">
        <f>SUMIFS(通讯通路门店!$W:$W,通讯通路门店!$S:$S,$G253,通讯通路门店!$J:$J,"荣耀体验店")+SUMIFS(通讯通路门店!$W:$W,通讯通路门店!$S:$S,$G253,通讯通路门店!$J:$J,"荣耀授权专卖店")</f>
        <v>0</v>
      </c>
      <c r="BD253" s="99">
        <f>SUMIFS(通讯通路门店!$Z:$Z,通讯通路门店!$S:$S,$G253,通讯通路门店!$J:$J,"VIVO体验店")</f>
        <v>0</v>
      </c>
      <c r="BE253" s="99">
        <f>SUMIFS(通讯通路门店!$AB:$AB,通讯通路门店!$S:$S,$G253,通讯通路门店!$J:$J,"OPPO体验店")</f>
        <v>0</v>
      </c>
      <c r="BF253" s="99">
        <f>SUMIFS(通讯通路门店!$X:$X,通讯通路门店!$S:$S,$G253,通讯通路门店!$J:$J,"华为授权体验店")+SUMIFS(通讯通路门店!$AA:$AA,通讯通路门店!$S:$S,$G253,通讯通路门店!$J:$J,"华为堡垒店")</f>
        <v>0</v>
      </c>
      <c r="BG253" s="99">
        <f>SUMIFS(通讯通路门店!$Y:$Y,通讯通路门店!$S:$S,$G253,通讯通路门店!$J:$J,"小米体验店")</f>
        <v>0</v>
      </c>
      <c r="BH253" s="99">
        <f>SUMIFS(通讯通路门店!$AA:$AA,通讯通路门店!$S:$S,$G253,通讯通路门店!$J:$J,"苹果体验店")</f>
        <v>0</v>
      </c>
      <c r="BI253" s="99">
        <f>SUMIFS(通讯通路门店!$K:$K,通讯通路门店!$S:$S,$G253,通讯通路门店!$J:$J,"其他品牌专卖店")</f>
        <v>0</v>
      </c>
      <c r="BJ253" s="99">
        <f>SUMIFS(通讯通路门店!$AC:$AC,通讯通路门店!$S:$S,$G253)</f>
        <v>0</v>
      </c>
      <c r="BK253" s="99">
        <f>SUMIFS(通讯通路门店!$AD:$AD,通讯通路门店!$S:$S,$G253)</f>
        <v>0</v>
      </c>
      <c r="BL253" s="99">
        <f>SUMIFS(通讯通路门店!$AE:$AE,通讯通路门店!$S:$S,$G253)</f>
        <v>0</v>
      </c>
      <c r="BM253" s="99">
        <f>SUMIFS(通讯通路门店!$AF:$AF,通讯通路门店!$S:$S,$G253)</f>
        <v>0</v>
      </c>
      <c r="BN253" s="99">
        <f>SUMIFS(通讯通路门店!$AG:$AG,通讯通路门店!$S:$S,$G253)</f>
        <v>0</v>
      </c>
      <c r="BO253" s="99">
        <f>SUMIFS(通讯通路门店!$AH:$AH,通讯通路门店!$S:$S,$G253)</f>
        <v>0</v>
      </c>
      <c r="BP253" s="99">
        <f>SUMIFS(通讯通路门店!$AI:$AI,通讯通路门店!$S:$S,$G253)</f>
        <v>0</v>
      </c>
      <c r="BQ253" s="83"/>
    </row>
    <row r="254" spans="1:69">
      <c r="A254" s="99" t="str">
        <f>IFERROR(_xlfn.XLOOKUP($G254,通讯通路门店!$S$4:$S$993931,通讯通路门店!$A$4:$A$993931,0,0),"")</f>
        <v/>
      </c>
      <c r="B254" s="99" t="str">
        <f>IFERROR(_xlfn.XLOOKUP($G254,通讯通路门店!$S$4:$S$993931,通讯通路门店!$B$4:$B$993931,0,0),"")</f>
        <v/>
      </c>
      <c r="C254" s="99" t="str">
        <f>IFERROR(_xlfn.XLOOKUP($G254,通讯通路门店!$S$4:$S$993931,通讯通路门店!$C$4:$C$993931,0,0),"")</f>
        <v/>
      </c>
      <c r="D254" s="99" t="str">
        <f>IFERROR(_xlfn.XLOOKUP($G254,通讯通路门店!$S$4:$S$993931,通讯通路门店!$D$4:$D$993931,0,0),"")</f>
        <v/>
      </c>
      <c r="E254" s="83"/>
      <c r="F254" s="83"/>
      <c r="G254" s="101" t="e">
        <v>#N/A</v>
      </c>
      <c r="H254" s="102" t="str">
        <f>IFERROR(_xlfn.XLOOKUP($G254,通讯通路门店!$S$4:$S$993931,通讯通路门店!$R$4:$R$993931,0,0),"")</f>
        <v/>
      </c>
      <c r="I254" s="83"/>
      <c r="J254" s="83"/>
      <c r="K254" s="83"/>
      <c r="L254" s="83"/>
      <c r="M254" s="83"/>
      <c r="N254" s="83"/>
      <c r="O254" s="83"/>
      <c r="P254" s="83"/>
      <c r="Q254" s="83"/>
      <c r="R254" s="83"/>
      <c r="S254" s="83"/>
      <c r="T254" s="83"/>
      <c r="U254" s="99">
        <f>COUNTIF(通讯通路门店!$S:$S,$G254)</f>
        <v>0</v>
      </c>
      <c r="V254" s="99">
        <f>COUNTIFS(通讯通路门店!$S:$S,$G254,通讯通路门店!$J:$J,"综合卖场")</f>
        <v>0</v>
      </c>
      <c r="W254" s="99">
        <f>SUMIFS(通讯通路门店!$AJ:$AJ,通讯通路门店!$S:$S,通讯客户沙盘!$G254)</f>
        <v>0</v>
      </c>
      <c r="X254" s="99">
        <f t="shared" si="15"/>
        <v>0</v>
      </c>
      <c r="Y254" s="99">
        <f>COUNTIFS(通讯通路门店!$S:$S,$G254,通讯通路门店!$J:$J,"荣耀体验店")+COUNTIFS(通讯通路门店!$S:$S,$G254,通讯通路门店!$J:$J,"荣耀授权专卖店")</f>
        <v>0</v>
      </c>
      <c r="Z254" s="99">
        <f>COUNTIFS(通讯通路门店!$S:$S,$G254,通讯通路门店!$J:$J,"VIVO体验店")</f>
        <v>0</v>
      </c>
      <c r="AA254" s="99">
        <f>COUNTIFS(通讯通路门店!$S:$S,$G254,通讯通路门店!$J:$J,"OPPO体验店")</f>
        <v>0</v>
      </c>
      <c r="AB254" s="99">
        <f>COUNTIFS(通讯通路门店!$S:$S,$G254,通讯通路门店!$J:$J,"华为授权体验店")+COUNTIFS(通讯通路门店!$S:$S,$G254,通讯通路门店!$J:$J,"华为堡垒店")</f>
        <v>0</v>
      </c>
      <c r="AC254" s="99">
        <f>COUNTIFS(通讯通路门店!$S:$S,$G254,通讯通路门店!$J:$J,"小米体验店")</f>
        <v>0</v>
      </c>
      <c r="AD254" s="99">
        <f>COUNTIFS(通讯通路门店!$S:$S,$G254,通讯通路门店!$J:$J,"苹果体验店")</f>
        <v>0</v>
      </c>
      <c r="AE254" s="99">
        <f>COUNTIFS(通讯通路门店!$S:$S,$G254,通讯通路门店!$J:$J,"其他品牌专卖店")</f>
        <v>0</v>
      </c>
      <c r="AF254" s="99">
        <f>SUMIFS(通讯通路门店!$BI:$BI,通讯通路门店!$S:$S,$G254)</f>
        <v>0</v>
      </c>
      <c r="AG254" s="99">
        <f>SUMIFS(通讯通路门店!$BH:$BH,通讯通路门店!$S:$S,$G254)</f>
        <v>0</v>
      </c>
      <c r="AH254" s="99">
        <f t="shared" si="16"/>
        <v>0</v>
      </c>
      <c r="AI254" s="99">
        <f>SUMIFS(通讯通路门店!$BB:$BB,通讯通路门店!$S:$S,$G254)</f>
        <v>0</v>
      </c>
      <c r="AJ254" s="99">
        <f>SUMIFS(通讯通路门店!$BE:$BE,通讯通路门店!$S:$S,$G254)</f>
        <v>0</v>
      </c>
      <c r="AK254" s="99">
        <f>SUMIFS(通讯通路门店!$BG:$BG,通讯通路门店!$S:$S,$G254)</f>
        <v>0</v>
      </c>
      <c r="AL254" s="99">
        <f>SUMIFS(通讯通路门店!$BC:$BC,通讯通路门店!$S:$S,$G254)</f>
        <v>0</v>
      </c>
      <c r="AM254" s="99">
        <f>SUMIFS(通讯通路门店!$BD:$BD,通讯通路门店!$S:$S,$G254)</f>
        <v>0</v>
      </c>
      <c r="AN254" s="99">
        <f>SUMIFS(通讯通路门店!$BF:$BF,通讯通路门店!$S:$S,$G254)</f>
        <v>0</v>
      </c>
      <c r="AO254" s="99">
        <f t="shared" si="17"/>
        <v>0</v>
      </c>
      <c r="AP254" s="99">
        <f>SUMIFS(通讯通路门店!$K:$K,通讯通路门店!$S:$S,$G254)</f>
        <v>0</v>
      </c>
      <c r="AQ254" s="83"/>
      <c r="AR254" s="99">
        <f>SUMIFS(通讯通路门店!$T:$T,通讯通路门店!$S:$S,$G254)</f>
        <v>0</v>
      </c>
      <c r="AS254" s="99">
        <f>SUMIFS(通讯通路门店!$U:$U,通讯通路门店!$S:$S,$G254)</f>
        <v>0</v>
      </c>
      <c r="AT254" s="99">
        <f>SUMIFS(通讯通路门店!$V:$V,通讯通路门店!$S:$S,$G254)</f>
        <v>0</v>
      </c>
      <c r="AU254" s="99">
        <f>SUMIFS(通讯通路门店!$W:$W,通讯通路门店!$S:$S,$G254)</f>
        <v>0</v>
      </c>
      <c r="AV254" s="99">
        <f>SUMIFS(通讯通路门店!$Z:$Z,通讯通路门店!$S:$S,$G254)</f>
        <v>0</v>
      </c>
      <c r="AW254" s="99">
        <f>SUMIFS(通讯通路门店!$AB:$AB,通讯通路门店!$S:$S,$G254)</f>
        <v>0</v>
      </c>
      <c r="AX254" s="99">
        <f>SUMIFS(通讯通路门店!$X:$X,通讯通路门店!$S:$S,$G254)</f>
        <v>0</v>
      </c>
      <c r="AY254" s="99">
        <f>SUMIFS(通讯通路门店!$Y:$Y,通讯通路门店!$S:$S,$G254)</f>
        <v>0</v>
      </c>
      <c r="AZ254" s="99">
        <f>SUMIFS(通讯通路门店!$AA:$AA,通讯通路门店!$S:$S,$G254)</f>
        <v>0</v>
      </c>
      <c r="BA254" s="99">
        <f t="shared" si="18"/>
        <v>0</v>
      </c>
      <c r="BB254" s="99">
        <f t="shared" si="19"/>
        <v>0</v>
      </c>
      <c r="BC254" s="99">
        <f>SUMIFS(通讯通路门店!$W:$W,通讯通路门店!$S:$S,$G254,通讯通路门店!$J:$J,"荣耀体验店")+SUMIFS(通讯通路门店!$W:$W,通讯通路门店!$S:$S,$G254,通讯通路门店!$J:$J,"荣耀授权专卖店")</f>
        <v>0</v>
      </c>
      <c r="BD254" s="99">
        <f>SUMIFS(通讯通路门店!$Z:$Z,通讯通路门店!$S:$S,$G254,通讯通路门店!$J:$J,"VIVO体验店")</f>
        <v>0</v>
      </c>
      <c r="BE254" s="99">
        <f>SUMIFS(通讯通路门店!$AB:$AB,通讯通路门店!$S:$S,$G254,通讯通路门店!$J:$J,"OPPO体验店")</f>
        <v>0</v>
      </c>
      <c r="BF254" s="99">
        <f>SUMIFS(通讯通路门店!$X:$X,通讯通路门店!$S:$S,$G254,通讯通路门店!$J:$J,"华为授权体验店")+SUMIFS(通讯通路门店!$AA:$AA,通讯通路门店!$S:$S,$G254,通讯通路门店!$J:$J,"华为堡垒店")</f>
        <v>0</v>
      </c>
      <c r="BG254" s="99">
        <f>SUMIFS(通讯通路门店!$Y:$Y,通讯通路门店!$S:$S,$G254,通讯通路门店!$J:$J,"小米体验店")</f>
        <v>0</v>
      </c>
      <c r="BH254" s="99">
        <f>SUMIFS(通讯通路门店!$AA:$AA,通讯通路门店!$S:$S,$G254,通讯通路门店!$J:$J,"苹果体验店")</f>
        <v>0</v>
      </c>
      <c r="BI254" s="99">
        <f>SUMIFS(通讯通路门店!$K:$K,通讯通路门店!$S:$S,$G254,通讯通路门店!$J:$J,"其他品牌专卖店")</f>
        <v>0</v>
      </c>
      <c r="BJ254" s="99">
        <f>SUMIFS(通讯通路门店!$AC:$AC,通讯通路门店!$S:$S,$G254)</f>
        <v>0</v>
      </c>
      <c r="BK254" s="99">
        <f>SUMIFS(通讯通路门店!$AD:$AD,通讯通路门店!$S:$S,$G254)</f>
        <v>0</v>
      </c>
      <c r="BL254" s="99">
        <f>SUMIFS(通讯通路门店!$AE:$AE,通讯通路门店!$S:$S,$G254)</f>
        <v>0</v>
      </c>
      <c r="BM254" s="99">
        <f>SUMIFS(通讯通路门店!$AF:$AF,通讯通路门店!$S:$S,$G254)</f>
        <v>0</v>
      </c>
      <c r="BN254" s="99">
        <f>SUMIFS(通讯通路门店!$AG:$AG,通讯通路门店!$S:$S,$G254)</f>
        <v>0</v>
      </c>
      <c r="BO254" s="99">
        <f>SUMIFS(通讯通路门店!$AH:$AH,通讯通路门店!$S:$S,$G254)</f>
        <v>0</v>
      </c>
      <c r="BP254" s="99">
        <f>SUMIFS(通讯通路门店!$AI:$AI,通讯通路门店!$S:$S,$G254)</f>
        <v>0</v>
      </c>
      <c r="BQ254" s="83"/>
    </row>
    <row r="255" spans="1:69">
      <c r="A255" s="99" t="str">
        <f>IFERROR(_xlfn.XLOOKUP($G255,通讯通路门店!$S$4:$S$993931,通讯通路门店!$A$4:$A$993931,0,0),"")</f>
        <v/>
      </c>
      <c r="B255" s="99" t="str">
        <f>IFERROR(_xlfn.XLOOKUP($G255,通讯通路门店!$S$4:$S$993931,通讯通路门店!$B$4:$B$993931,0,0),"")</f>
        <v/>
      </c>
      <c r="C255" s="99" t="str">
        <f>IFERROR(_xlfn.XLOOKUP($G255,通讯通路门店!$S$4:$S$993931,通讯通路门店!$C$4:$C$993931,0,0),"")</f>
        <v/>
      </c>
      <c r="D255" s="99" t="str">
        <f>IFERROR(_xlfn.XLOOKUP($G255,通讯通路门店!$S$4:$S$993931,通讯通路门店!$D$4:$D$993931,0,0),"")</f>
        <v/>
      </c>
      <c r="E255" s="83"/>
      <c r="F255" s="83"/>
      <c r="G255" s="101" t="e">
        <v>#N/A</v>
      </c>
      <c r="H255" s="102" t="str">
        <f>IFERROR(_xlfn.XLOOKUP($G255,通讯通路门店!$S$4:$S$993931,通讯通路门店!$R$4:$R$993931,0,0),"")</f>
        <v/>
      </c>
      <c r="I255" s="83"/>
      <c r="J255" s="83"/>
      <c r="K255" s="83"/>
      <c r="L255" s="83"/>
      <c r="M255" s="83"/>
      <c r="N255" s="83"/>
      <c r="O255" s="83"/>
      <c r="P255" s="83"/>
      <c r="Q255" s="83"/>
      <c r="R255" s="83"/>
      <c r="S255" s="83"/>
      <c r="T255" s="83"/>
      <c r="U255" s="99">
        <f>COUNTIF(通讯通路门店!$S:$S,$G255)</f>
        <v>0</v>
      </c>
      <c r="V255" s="99">
        <f>COUNTIFS(通讯通路门店!$S:$S,$G255,通讯通路门店!$J:$J,"综合卖场")</f>
        <v>0</v>
      </c>
      <c r="W255" s="99">
        <f>SUMIFS(通讯通路门店!$AJ:$AJ,通讯通路门店!$S:$S,通讯客户沙盘!$G255)</f>
        <v>0</v>
      </c>
      <c r="X255" s="99">
        <f t="shared" si="15"/>
        <v>0</v>
      </c>
      <c r="Y255" s="99">
        <f>COUNTIFS(通讯通路门店!$S:$S,$G255,通讯通路门店!$J:$J,"荣耀体验店")+COUNTIFS(通讯通路门店!$S:$S,$G255,通讯通路门店!$J:$J,"荣耀授权专卖店")</f>
        <v>0</v>
      </c>
      <c r="Z255" s="99">
        <f>COUNTIFS(通讯通路门店!$S:$S,$G255,通讯通路门店!$J:$J,"VIVO体验店")</f>
        <v>0</v>
      </c>
      <c r="AA255" s="99">
        <f>COUNTIFS(通讯通路门店!$S:$S,$G255,通讯通路门店!$J:$J,"OPPO体验店")</f>
        <v>0</v>
      </c>
      <c r="AB255" s="99">
        <f>COUNTIFS(通讯通路门店!$S:$S,$G255,通讯通路门店!$J:$J,"华为授权体验店")+COUNTIFS(通讯通路门店!$S:$S,$G255,通讯通路门店!$J:$J,"华为堡垒店")</f>
        <v>0</v>
      </c>
      <c r="AC255" s="99">
        <f>COUNTIFS(通讯通路门店!$S:$S,$G255,通讯通路门店!$J:$J,"小米体验店")</f>
        <v>0</v>
      </c>
      <c r="AD255" s="99">
        <f>COUNTIFS(通讯通路门店!$S:$S,$G255,通讯通路门店!$J:$J,"苹果体验店")</f>
        <v>0</v>
      </c>
      <c r="AE255" s="99">
        <f>COUNTIFS(通讯通路门店!$S:$S,$G255,通讯通路门店!$J:$J,"其他品牌专卖店")</f>
        <v>0</v>
      </c>
      <c r="AF255" s="99">
        <f>SUMIFS(通讯通路门店!$BI:$BI,通讯通路门店!$S:$S,$G255)</f>
        <v>0</v>
      </c>
      <c r="AG255" s="99">
        <f>SUMIFS(通讯通路门店!$BH:$BH,通讯通路门店!$S:$S,$G255)</f>
        <v>0</v>
      </c>
      <c r="AH255" s="99">
        <f t="shared" si="16"/>
        <v>0</v>
      </c>
      <c r="AI255" s="99">
        <f>SUMIFS(通讯通路门店!$BB:$BB,通讯通路门店!$S:$S,$G255)</f>
        <v>0</v>
      </c>
      <c r="AJ255" s="99">
        <f>SUMIFS(通讯通路门店!$BE:$BE,通讯通路门店!$S:$S,$G255)</f>
        <v>0</v>
      </c>
      <c r="AK255" s="99">
        <f>SUMIFS(通讯通路门店!$BG:$BG,通讯通路门店!$S:$S,$G255)</f>
        <v>0</v>
      </c>
      <c r="AL255" s="99">
        <f>SUMIFS(通讯通路门店!$BC:$BC,通讯通路门店!$S:$S,$G255)</f>
        <v>0</v>
      </c>
      <c r="AM255" s="99">
        <f>SUMIFS(通讯通路门店!$BD:$BD,通讯通路门店!$S:$S,$G255)</f>
        <v>0</v>
      </c>
      <c r="AN255" s="99">
        <f>SUMIFS(通讯通路门店!$BF:$BF,通讯通路门店!$S:$S,$G255)</f>
        <v>0</v>
      </c>
      <c r="AO255" s="99">
        <f t="shared" si="17"/>
        <v>0</v>
      </c>
      <c r="AP255" s="99">
        <f>SUMIFS(通讯通路门店!$K:$K,通讯通路门店!$S:$S,$G255)</f>
        <v>0</v>
      </c>
      <c r="AQ255" s="83"/>
      <c r="AR255" s="99">
        <f>SUMIFS(通讯通路门店!$T:$T,通讯通路门店!$S:$S,$G255)</f>
        <v>0</v>
      </c>
      <c r="AS255" s="99">
        <f>SUMIFS(通讯通路门店!$U:$U,通讯通路门店!$S:$S,$G255)</f>
        <v>0</v>
      </c>
      <c r="AT255" s="99">
        <f>SUMIFS(通讯通路门店!$V:$V,通讯通路门店!$S:$S,$G255)</f>
        <v>0</v>
      </c>
      <c r="AU255" s="99">
        <f>SUMIFS(通讯通路门店!$W:$W,通讯通路门店!$S:$S,$G255)</f>
        <v>0</v>
      </c>
      <c r="AV255" s="99">
        <f>SUMIFS(通讯通路门店!$Z:$Z,通讯通路门店!$S:$S,$G255)</f>
        <v>0</v>
      </c>
      <c r="AW255" s="99">
        <f>SUMIFS(通讯通路门店!$AB:$AB,通讯通路门店!$S:$S,$G255)</f>
        <v>0</v>
      </c>
      <c r="AX255" s="99">
        <f>SUMIFS(通讯通路门店!$X:$X,通讯通路门店!$S:$S,$G255)</f>
        <v>0</v>
      </c>
      <c r="AY255" s="99">
        <f>SUMIFS(通讯通路门店!$Y:$Y,通讯通路门店!$S:$S,$G255)</f>
        <v>0</v>
      </c>
      <c r="AZ255" s="99">
        <f>SUMIFS(通讯通路门店!$AA:$AA,通讯通路门店!$S:$S,$G255)</f>
        <v>0</v>
      </c>
      <c r="BA255" s="99">
        <f t="shared" si="18"/>
        <v>0</v>
      </c>
      <c r="BB255" s="99">
        <f t="shared" si="19"/>
        <v>0</v>
      </c>
      <c r="BC255" s="99">
        <f>SUMIFS(通讯通路门店!$W:$W,通讯通路门店!$S:$S,$G255,通讯通路门店!$J:$J,"荣耀体验店")+SUMIFS(通讯通路门店!$W:$W,通讯通路门店!$S:$S,$G255,通讯通路门店!$J:$J,"荣耀授权专卖店")</f>
        <v>0</v>
      </c>
      <c r="BD255" s="99">
        <f>SUMIFS(通讯通路门店!$Z:$Z,通讯通路门店!$S:$S,$G255,通讯通路门店!$J:$J,"VIVO体验店")</f>
        <v>0</v>
      </c>
      <c r="BE255" s="99">
        <f>SUMIFS(通讯通路门店!$AB:$AB,通讯通路门店!$S:$S,$G255,通讯通路门店!$J:$J,"OPPO体验店")</f>
        <v>0</v>
      </c>
      <c r="BF255" s="99">
        <f>SUMIFS(通讯通路门店!$X:$X,通讯通路门店!$S:$S,$G255,通讯通路门店!$J:$J,"华为授权体验店")+SUMIFS(通讯通路门店!$AA:$AA,通讯通路门店!$S:$S,$G255,通讯通路门店!$J:$J,"华为堡垒店")</f>
        <v>0</v>
      </c>
      <c r="BG255" s="99">
        <f>SUMIFS(通讯通路门店!$Y:$Y,通讯通路门店!$S:$S,$G255,通讯通路门店!$J:$J,"小米体验店")</f>
        <v>0</v>
      </c>
      <c r="BH255" s="99">
        <f>SUMIFS(通讯通路门店!$AA:$AA,通讯通路门店!$S:$S,$G255,通讯通路门店!$J:$J,"苹果体验店")</f>
        <v>0</v>
      </c>
      <c r="BI255" s="99">
        <f>SUMIFS(通讯通路门店!$K:$K,通讯通路门店!$S:$S,$G255,通讯通路门店!$J:$J,"其他品牌专卖店")</f>
        <v>0</v>
      </c>
      <c r="BJ255" s="99">
        <f>SUMIFS(通讯通路门店!$AC:$AC,通讯通路门店!$S:$S,$G255)</f>
        <v>0</v>
      </c>
      <c r="BK255" s="99">
        <f>SUMIFS(通讯通路门店!$AD:$AD,通讯通路门店!$S:$S,$G255)</f>
        <v>0</v>
      </c>
      <c r="BL255" s="99">
        <f>SUMIFS(通讯通路门店!$AE:$AE,通讯通路门店!$S:$S,$G255)</f>
        <v>0</v>
      </c>
      <c r="BM255" s="99">
        <f>SUMIFS(通讯通路门店!$AF:$AF,通讯通路门店!$S:$S,$G255)</f>
        <v>0</v>
      </c>
      <c r="BN255" s="99">
        <f>SUMIFS(通讯通路门店!$AG:$AG,通讯通路门店!$S:$S,$G255)</f>
        <v>0</v>
      </c>
      <c r="BO255" s="99">
        <f>SUMIFS(通讯通路门店!$AH:$AH,通讯通路门店!$S:$S,$G255)</f>
        <v>0</v>
      </c>
      <c r="BP255" s="99">
        <f>SUMIFS(通讯通路门店!$AI:$AI,通讯通路门店!$S:$S,$G255)</f>
        <v>0</v>
      </c>
      <c r="BQ255" s="83"/>
    </row>
    <row r="256" spans="1:69">
      <c r="A256" s="99" t="str">
        <f>IFERROR(_xlfn.XLOOKUP($G256,通讯通路门店!$S$4:$S$993931,通讯通路门店!$A$4:$A$993931,0,0),"")</f>
        <v/>
      </c>
      <c r="B256" s="99" t="str">
        <f>IFERROR(_xlfn.XLOOKUP($G256,通讯通路门店!$S$4:$S$993931,通讯通路门店!$B$4:$B$993931,0,0),"")</f>
        <v/>
      </c>
      <c r="C256" s="99" t="str">
        <f>IFERROR(_xlfn.XLOOKUP($G256,通讯通路门店!$S$4:$S$993931,通讯通路门店!$C$4:$C$993931,0,0),"")</f>
        <v/>
      </c>
      <c r="D256" s="99" t="str">
        <f>IFERROR(_xlfn.XLOOKUP($G256,通讯通路门店!$S$4:$S$993931,通讯通路门店!$D$4:$D$993931,0,0),"")</f>
        <v/>
      </c>
      <c r="E256" s="83"/>
      <c r="F256" s="83"/>
      <c r="G256" s="101" t="e">
        <v>#N/A</v>
      </c>
      <c r="H256" s="102" t="str">
        <f>IFERROR(_xlfn.XLOOKUP($G256,通讯通路门店!$S$4:$S$993931,通讯通路门店!$R$4:$R$993931,0,0),"")</f>
        <v/>
      </c>
      <c r="I256" s="83"/>
      <c r="J256" s="83"/>
      <c r="K256" s="83"/>
      <c r="L256" s="83"/>
      <c r="M256" s="83"/>
      <c r="N256" s="83"/>
      <c r="O256" s="83"/>
      <c r="P256" s="83"/>
      <c r="Q256" s="83"/>
      <c r="R256" s="83"/>
      <c r="S256" s="83"/>
      <c r="T256" s="83"/>
      <c r="U256" s="99">
        <f>COUNTIF(通讯通路门店!$S:$S,$G256)</f>
        <v>0</v>
      </c>
      <c r="V256" s="99">
        <f>COUNTIFS(通讯通路门店!$S:$S,$G256,通讯通路门店!$J:$J,"综合卖场")</f>
        <v>0</v>
      </c>
      <c r="W256" s="99">
        <f>SUMIFS(通讯通路门店!$AJ:$AJ,通讯通路门店!$S:$S,通讯客户沙盘!$G256)</f>
        <v>0</v>
      </c>
      <c r="X256" s="99">
        <f t="shared" si="15"/>
        <v>0</v>
      </c>
      <c r="Y256" s="99">
        <f>COUNTIFS(通讯通路门店!$S:$S,$G256,通讯通路门店!$J:$J,"荣耀体验店")+COUNTIFS(通讯通路门店!$S:$S,$G256,通讯通路门店!$J:$J,"荣耀授权专卖店")</f>
        <v>0</v>
      </c>
      <c r="Z256" s="99">
        <f>COUNTIFS(通讯通路门店!$S:$S,$G256,通讯通路门店!$J:$J,"VIVO体验店")</f>
        <v>0</v>
      </c>
      <c r="AA256" s="99">
        <f>COUNTIFS(通讯通路门店!$S:$S,$G256,通讯通路门店!$J:$J,"OPPO体验店")</f>
        <v>0</v>
      </c>
      <c r="AB256" s="99">
        <f>COUNTIFS(通讯通路门店!$S:$S,$G256,通讯通路门店!$J:$J,"华为授权体验店")+COUNTIFS(通讯通路门店!$S:$S,$G256,通讯通路门店!$J:$J,"华为堡垒店")</f>
        <v>0</v>
      </c>
      <c r="AC256" s="99">
        <f>COUNTIFS(通讯通路门店!$S:$S,$G256,通讯通路门店!$J:$J,"小米体验店")</f>
        <v>0</v>
      </c>
      <c r="AD256" s="99">
        <f>COUNTIFS(通讯通路门店!$S:$S,$G256,通讯通路门店!$J:$J,"苹果体验店")</f>
        <v>0</v>
      </c>
      <c r="AE256" s="99">
        <f>COUNTIFS(通讯通路门店!$S:$S,$G256,通讯通路门店!$J:$J,"其他品牌专卖店")</f>
        <v>0</v>
      </c>
      <c r="AF256" s="99">
        <f>SUMIFS(通讯通路门店!$BI:$BI,通讯通路门店!$S:$S,$G256)</f>
        <v>0</v>
      </c>
      <c r="AG256" s="99">
        <f>SUMIFS(通讯通路门店!$BH:$BH,通讯通路门店!$S:$S,$G256)</f>
        <v>0</v>
      </c>
      <c r="AH256" s="99">
        <f t="shared" si="16"/>
        <v>0</v>
      </c>
      <c r="AI256" s="99">
        <f>SUMIFS(通讯通路门店!$BB:$BB,通讯通路门店!$S:$S,$G256)</f>
        <v>0</v>
      </c>
      <c r="AJ256" s="99">
        <f>SUMIFS(通讯通路门店!$BE:$BE,通讯通路门店!$S:$S,$G256)</f>
        <v>0</v>
      </c>
      <c r="AK256" s="99">
        <f>SUMIFS(通讯通路门店!$BG:$BG,通讯通路门店!$S:$S,$G256)</f>
        <v>0</v>
      </c>
      <c r="AL256" s="99">
        <f>SUMIFS(通讯通路门店!$BC:$BC,通讯通路门店!$S:$S,$G256)</f>
        <v>0</v>
      </c>
      <c r="AM256" s="99">
        <f>SUMIFS(通讯通路门店!$BD:$BD,通讯通路门店!$S:$S,$G256)</f>
        <v>0</v>
      </c>
      <c r="AN256" s="99">
        <f>SUMIFS(通讯通路门店!$BF:$BF,通讯通路门店!$S:$S,$G256)</f>
        <v>0</v>
      </c>
      <c r="AO256" s="99">
        <f t="shared" si="17"/>
        <v>0</v>
      </c>
      <c r="AP256" s="99">
        <f>SUMIFS(通讯通路门店!$K:$K,通讯通路门店!$S:$S,$G256)</f>
        <v>0</v>
      </c>
      <c r="AQ256" s="83"/>
      <c r="AR256" s="99">
        <f>SUMIFS(通讯通路门店!$T:$T,通讯通路门店!$S:$S,$G256)</f>
        <v>0</v>
      </c>
      <c r="AS256" s="99">
        <f>SUMIFS(通讯通路门店!$U:$U,通讯通路门店!$S:$S,$G256)</f>
        <v>0</v>
      </c>
      <c r="AT256" s="99">
        <f>SUMIFS(通讯通路门店!$V:$V,通讯通路门店!$S:$S,$G256)</f>
        <v>0</v>
      </c>
      <c r="AU256" s="99">
        <f>SUMIFS(通讯通路门店!$W:$W,通讯通路门店!$S:$S,$G256)</f>
        <v>0</v>
      </c>
      <c r="AV256" s="99">
        <f>SUMIFS(通讯通路门店!$Z:$Z,通讯通路门店!$S:$S,$G256)</f>
        <v>0</v>
      </c>
      <c r="AW256" s="99">
        <f>SUMIFS(通讯通路门店!$AB:$AB,通讯通路门店!$S:$S,$G256)</f>
        <v>0</v>
      </c>
      <c r="AX256" s="99">
        <f>SUMIFS(通讯通路门店!$X:$X,通讯通路门店!$S:$S,$G256)</f>
        <v>0</v>
      </c>
      <c r="AY256" s="99">
        <f>SUMIFS(通讯通路门店!$Y:$Y,通讯通路门店!$S:$S,$G256)</f>
        <v>0</v>
      </c>
      <c r="AZ256" s="99">
        <f>SUMIFS(通讯通路门店!$AA:$AA,通讯通路门店!$S:$S,$G256)</f>
        <v>0</v>
      </c>
      <c r="BA256" s="99">
        <f t="shared" si="18"/>
        <v>0</v>
      </c>
      <c r="BB256" s="99">
        <f t="shared" si="19"/>
        <v>0</v>
      </c>
      <c r="BC256" s="99">
        <f>SUMIFS(通讯通路门店!$W:$W,通讯通路门店!$S:$S,$G256,通讯通路门店!$J:$J,"荣耀体验店")+SUMIFS(通讯通路门店!$W:$W,通讯通路门店!$S:$S,$G256,通讯通路门店!$J:$J,"荣耀授权专卖店")</f>
        <v>0</v>
      </c>
      <c r="BD256" s="99">
        <f>SUMIFS(通讯通路门店!$Z:$Z,通讯通路门店!$S:$S,$G256,通讯通路门店!$J:$J,"VIVO体验店")</f>
        <v>0</v>
      </c>
      <c r="BE256" s="99">
        <f>SUMIFS(通讯通路门店!$AB:$AB,通讯通路门店!$S:$S,$G256,通讯通路门店!$J:$J,"OPPO体验店")</f>
        <v>0</v>
      </c>
      <c r="BF256" s="99">
        <f>SUMIFS(通讯通路门店!$X:$X,通讯通路门店!$S:$S,$G256,通讯通路门店!$J:$J,"华为授权体验店")+SUMIFS(通讯通路门店!$AA:$AA,通讯通路门店!$S:$S,$G256,通讯通路门店!$J:$J,"华为堡垒店")</f>
        <v>0</v>
      </c>
      <c r="BG256" s="99">
        <f>SUMIFS(通讯通路门店!$Y:$Y,通讯通路门店!$S:$S,$G256,通讯通路门店!$J:$J,"小米体验店")</f>
        <v>0</v>
      </c>
      <c r="BH256" s="99">
        <f>SUMIFS(通讯通路门店!$AA:$AA,通讯通路门店!$S:$S,$G256,通讯通路门店!$J:$J,"苹果体验店")</f>
        <v>0</v>
      </c>
      <c r="BI256" s="99">
        <f>SUMIFS(通讯通路门店!$K:$K,通讯通路门店!$S:$S,$G256,通讯通路门店!$J:$J,"其他品牌专卖店")</f>
        <v>0</v>
      </c>
      <c r="BJ256" s="99">
        <f>SUMIFS(通讯通路门店!$AC:$AC,通讯通路门店!$S:$S,$G256)</f>
        <v>0</v>
      </c>
      <c r="BK256" s="99">
        <f>SUMIFS(通讯通路门店!$AD:$AD,通讯通路门店!$S:$S,$G256)</f>
        <v>0</v>
      </c>
      <c r="BL256" s="99">
        <f>SUMIFS(通讯通路门店!$AE:$AE,通讯通路门店!$S:$S,$G256)</f>
        <v>0</v>
      </c>
      <c r="BM256" s="99">
        <f>SUMIFS(通讯通路门店!$AF:$AF,通讯通路门店!$S:$S,$G256)</f>
        <v>0</v>
      </c>
      <c r="BN256" s="99">
        <f>SUMIFS(通讯通路门店!$AG:$AG,通讯通路门店!$S:$S,$G256)</f>
        <v>0</v>
      </c>
      <c r="BO256" s="99">
        <f>SUMIFS(通讯通路门店!$AH:$AH,通讯通路门店!$S:$S,$G256)</f>
        <v>0</v>
      </c>
      <c r="BP256" s="99">
        <f>SUMIFS(通讯通路门店!$AI:$AI,通讯通路门店!$S:$S,$G256)</f>
        <v>0</v>
      </c>
      <c r="BQ256" s="83"/>
    </row>
    <row r="257" spans="1:69">
      <c r="A257" s="99" t="str">
        <f>IFERROR(_xlfn.XLOOKUP($G257,通讯通路门店!$S$4:$S$993931,通讯通路门店!$A$4:$A$993931,0,0),"")</f>
        <v/>
      </c>
      <c r="B257" s="99" t="str">
        <f>IFERROR(_xlfn.XLOOKUP($G257,通讯通路门店!$S$4:$S$993931,通讯通路门店!$B$4:$B$993931,0,0),"")</f>
        <v/>
      </c>
      <c r="C257" s="99" t="str">
        <f>IFERROR(_xlfn.XLOOKUP($G257,通讯通路门店!$S$4:$S$993931,通讯通路门店!$C$4:$C$993931,0,0),"")</f>
        <v/>
      </c>
      <c r="D257" s="99" t="str">
        <f>IFERROR(_xlfn.XLOOKUP($G257,通讯通路门店!$S$4:$S$993931,通讯通路门店!$D$4:$D$993931,0,0),"")</f>
        <v/>
      </c>
      <c r="E257" s="83"/>
      <c r="F257" s="83"/>
      <c r="G257" s="101" t="e">
        <v>#N/A</v>
      </c>
      <c r="H257" s="102" t="str">
        <f>IFERROR(_xlfn.XLOOKUP($G257,通讯通路门店!$S$4:$S$993931,通讯通路门店!$R$4:$R$993931,0,0),"")</f>
        <v/>
      </c>
      <c r="I257" s="83"/>
      <c r="J257" s="83"/>
      <c r="K257" s="83"/>
      <c r="L257" s="83"/>
      <c r="M257" s="83"/>
      <c r="N257" s="83"/>
      <c r="O257" s="83"/>
      <c r="P257" s="83"/>
      <c r="Q257" s="83"/>
      <c r="R257" s="83"/>
      <c r="S257" s="83"/>
      <c r="T257" s="83"/>
      <c r="U257" s="99">
        <f>COUNTIF(通讯通路门店!$S:$S,$G257)</f>
        <v>0</v>
      </c>
      <c r="V257" s="99">
        <f>COUNTIFS(通讯通路门店!$S:$S,$G257,通讯通路门店!$J:$J,"综合卖场")</f>
        <v>0</v>
      </c>
      <c r="W257" s="99">
        <f>SUMIFS(通讯通路门店!$AJ:$AJ,通讯通路门店!$S:$S,通讯客户沙盘!$G257)</f>
        <v>0</v>
      </c>
      <c r="X257" s="99">
        <f t="shared" si="15"/>
        <v>0</v>
      </c>
      <c r="Y257" s="99">
        <f>COUNTIFS(通讯通路门店!$S:$S,$G257,通讯通路门店!$J:$J,"荣耀体验店")+COUNTIFS(通讯通路门店!$S:$S,$G257,通讯通路门店!$J:$J,"荣耀授权专卖店")</f>
        <v>0</v>
      </c>
      <c r="Z257" s="99">
        <f>COUNTIFS(通讯通路门店!$S:$S,$G257,通讯通路门店!$J:$J,"VIVO体验店")</f>
        <v>0</v>
      </c>
      <c r="AA257" s="99">
        <f>COUNTIFS(通讯通路门店!$S:$S,$G257,通讯通路门店!$J:$J,"OPPO体验店")</f>
        <v>0</v>
      </c>
      <c r="AB257" s="99">
        <f>COUNTIFS(通讯通路门店!$S:$S,$G257,通讯通路门店!$J:$J,"华为授权体验店")+COUNTIFS(通讯通路门店!$S:$S,$G257,通讯通路门店!$J:$J,"华为堡垒店")</f>
        <v>0</v>
      </c>
      <c r="AC257" s="99">
        <f>COUNTIFS(通讯通路门店!$S:$S,$G257,通讯通路门店!$J:$J,"小米体验店")</f>
        <v>0</v>
      </c>
      <c r="AD257" s="99">
        <f>COUNTIFS(通讯通路门店!$S:$S,$G257,通讯通路门店!$J:$J,"苹果体验店")</f>
        <v>0</v>
      </c>
      <c r="AE257" s="99">
        <f>COUNTIFS(通讯通路门店!$S:$S,$G257,通讯通路门店!$J:$J,"其他品牌专卖店")</f>
        <v>0</v>
      </c>
      <c r="AF257" s="99">
        <f>SUMIFS(通讯通路门店!$BI:$BI,通讯通路门店!$S:$S,$G257)</f>
        <v>0</v>
      </c>
      <c r="AG257" s="99">
        <f>SUMIFS(通讯通路门店!$BH:$BH,通讯通路门店!$S:$S,$G257)</f>
        <v>0</v>
      </c>
      <c r="AH257" s="99">
        <f t="shared" si="16"/>
        <v>0</v>
      </c>
      <c r="AI257" s="99">
        <f>SUMIFS(通讯通路门店!$BB:$BB,通讯通路门店!$S:$S,$G257)</f>
        <v>0</v>
      </c>
      <c r="AJ257" s="99">
        <f>SUMIFS(通讯通路门店!$BE:$BE,通讯通路门店!$S:$S,$G257)</f>
        <v>0</v>
      </c>
      <c r="AK257" s="99">
        <f>SUMIFS(通讯通路门店!$BG:$BG,通讯通路门店!$S:$S,$G257)</f>
        <v>0</v>
      </c>
      <c r="AL257" s="99">
        <f>SUMIFS(通讯通路门店!$BC:$BC,通讯通路门店!$S:$S,$G257)</f>
        <v>0</v>
      </c>
      <c r="AM257" s="99">
        <f>SUMIFS(通讯通路门店!$BD:$BD,通讯通路门店!$S:$S,$G257)</f>
        <v>0</v>
      </c>
      <c r="AN257" s="99">
        <f>SUMIFS(通讯通路门店!$BF:$BF,通讯通路门店!$S:$S,$G257)</f>
        <v>0</v>
      </c>
      <c r="AO257" s="99">
        <f t="shared" si="17"/>
        <v>0</v>
      </c>
      <c r="AP257" s="99">
        <f>SUMIFS(通讯通路门店!$K:$K,通讯通路门店!$S:$S,$G257)</f>
        <v>0</v>
      </c>
      <c r="AQ257" s="83"/>
      <c r="AR257" s="99">
        <f>SUMIFS(通讯通路门店!$T:$T,通讯通路门店!$S:$S,$G257)</f>
        <v>0</v>
      </c>
      <c r="AS257" s="99">
        <f>SUMIFS(通讯通路门店!$U:$U,通讯通路门店!$S:$S,$G257)</f>
        <v>0</v>
      </c>
      <c r="AT257" s="99">
        <f>SUMIFS(通讯通路门店!$V:$V,通讯通路门店!$S:$S,$G257)</f>
        <v>0</v>
      </c>
      <c r="AU257" s="99">
        <f>SUMIFS(通讯通路门店!$W:$W,通讯通路门店!$S:$S,$G257)</f>
        <v>0</v>
      </c>
      <c r="AV257" s="99">
        <f>SUMIFS(通讯通路门店!$Z:$Z,通讯通路门店!$S:$S,$G257)</f>
        <v>0</v>
      </c>
      <c r="AW257" s="99">
        <f>SUMIFS(通讯通路门店!$AB:$AB,通讯通路门店!$S:$S,$G257)</f>
        <v>0</v>
      </c>
      <c r="AX257" s="99">
        <f>SUMIFS(通讯通路门店!$X:$X,通讯通路门店!$S:$S,$G257)</f>
        <v>0</v>
      </c>
      <c r="AY257" s="99">
        <f>SUMIFS(通讯通路门店!$Y:$Y,通讯通路门店!$S:$S,$G257)</f>
        <v>0</v>
      </c>
      <c r="AZ257" s="99">
        <f>SUMIFS(通讯通路门店!$AA:$AA,通讯通路门店!$S:$S,$G257)</f>
        <v>0</v>
      </c>
      <c r="BA257" s="99">
        <f t="shared" si="18"/>
        <v>0</v>
      </c>
      <c r="BB257" s="99">
        <f t="shared" si="19"/>
        <v>0</v>
      </c>
      <c r="BC257" s="99">
        <f>SUMIFS(通讯通路门店!$W:$W,通讯通路门店!$S:$S,$G257,通讯通路门店!$J:$J,"荣耀体验店")+SUMIFS(通讯通路门店!$W:$W,通讯通路门店!$S:$S,$G257,通讯通路门店!$J:$J,"荣耀授权专卖店")</f>
        <v>0</v>
      </c>
      <c r="BD257" s="99">
        <f>SUMIFS(通讯通路门店!$Z:$Z,通讯通路门店!$S:$S,$G257,通讯通路门店!$J:$J,"VIVO体验店")</f>
        <v>0</v>
      </c>
      <c r="BE257" s="99">
        <f>SUMIFS(通讯通路门店!$AB:$AB,通讯通路门店!$S:$S,$G257,通讯通路门店!$J:$J,"OPPO体验店")</f>
        <v>0</v>
      </c>
      <c r="BF257" s="99">
        <f>SUMIFS(通讯通路门店!$X:$X,通讯通路门店!$S:$S,$G257,通讯通路门店!$J:$J,"华为授权体验店")+SUMIFS(通讯通路门店!$AA:$AA,通讯通路门店!$S:$S,$G257,通讯通路门店!$J:$J,"华为堡垒店")</f>
        <v>0</v>
      </c>
      <c r="BG257" s="99">
        <f>SUMIFS(通讯通路门店!$Y:$Y,通讯通路门店!$S:$S,$G257,通讯通路门店!$J:$J,"小米体验店")</f>
        <v>0</v>
      </c>
      <c r="BH257" s="99">
        <f>SUMIFS(通讯通路门店!$AA:$AA,通讯通路门店!$S:$S,$G257,通讯通路门店!$J:$J,"苹果体验店")</f>
        <v>0</v>
      </c>
      <c r="BI257" s="99">
        <f>SUMIFS(通讯通路门店!$K:$K,通讯通路门店!$S:$S,$G257,通讯通路门店!$J:$J,"其他品牌专卖店")</f>
        <v>0</v>
      </c>
      <c r="BJ257" s="99">
        <f>SUMIFS(通讯通路门店!$AC:$AC,通讯通路门店!$S:$S,$G257)</f>
        <v>0</v>
      </c>
      <c r="BK257" s="99">
        <f>SUMIFS(通讯通路门店!$AD:$AD,通讯通路门店!$S:$S,$G257)</f>
        <v>0</v>
      </c>
      <c r="BL257" s="99">
        <f>SUMIFS(通讯通路门店!$AE:$AE,通讯通路门店!$S:$S,$G257)</f>
        <v>0</v>
      </c>
      <c r="BM257" s="99">
        <f>SUMIFS(通讯通路门店!$AF:$AF,通讯通路门店!$S:$S,$G257)</f>
        <v>0</v>
      </c>
      <c r="BN257" s="99">
        <f>SUMIFS(通讯通路门店!$AG:$AG,通讯通路门店!$S:$S,$G257)</f>
        <v>0</v>
      </c>
      <c r="BO257" s="99">
        <f>SUMIFS(通讯通路门店!$AH:$AH,通讯通路门店!$S:$S,$G257)</f>
        <v>0</v>
      </c>
      <c r="BP257" s="99">
        <f>SUMIFS(通讯通路门店!$AI:$AI,通讯通路门店!$S:$S,$G257)</f>
        <v>0</v>
      </c>
      <c r="BQ257" s="83"/>
    </row>
    <row r="258" spans="1:69">
      <c r="A258" s="99" t="str">
        <f>IFERROR(_xlfn.XLOOKUP($G258,通讯通路门店!$S$4:$S$993931,通讯通路门店!$A$4:$A$993931,0,0),"")</f>
        <v/>
      </c>
      <c r="B258" s="99" t="str">
        <f>IFERROR(_xlfn.XLOOKUP($G258,通讯通路门店!$S$4:$S$993931,通讯通路门店!$B$4:$B$993931,0,0),"")</f>
        <v/>
      </c>
      <c r="C258" s="99" t="str">
        <f>IFERROR(_xlfn.XLOOKUP($G258,通讯通路门店!$S$4:$S$993931,通讯通路门店!$C$4:$C$993931,0,0),"")</f>
        <v/>
      </c>
      <c r="D258" s="99" t="str">
        <f>IFERROR(_xlfn.XLOOKUP($G258,通讯通路门店!$S$4:$S$993931,通讯通路门店!$D$4:$D$993931,0,0),"")</f>
        <v/>
      </c>
      <c r="E258" s="83"/>
      <c r="F258" s="83"/>
      <c r="G258" s="101" t="e">
        <v>#N/A</v>
      </c>
      <c r="H258" s="102" t="str">
        <f>IFERROR(_xlfn.XLOOKUP($G258,通讯通路门店!$S$4:$S$993931,通讯通路门店!$R$4:$R$993931,0,0),"")</f>
        <v/>
      </c>
      <c r="I258" s="83"/>
      <c r="J258" s="83"/>
      <c r="K258" s="83"/>
      <c r="L258" s="83"/>
      <c r="M258" s="83"/>
      <c r="N258" s="83"/>
      <c r="O258" s="83"/>
      <c r="P258" s="83"/>
      <c r="Q258" s="83"/>
      <c r="R258" s="83"/>
      <c r="S258" s="83"/>
      <c r="T258" s="83"/>
      <c r="U258" s="99">
        <f>COUNTIF(通讯通路门店!$S:$S,$G258)</f>
        <v>0</v>
      </c>
      <c r="V258" s="99">
        <f>COUNTIFS(通讯通路门店!$S:$S,$G258,通讯通路门店!$J:$J,"综合卖场")</f>
        <v>0</v>
      </c>
      <c r="W258" s="99">
        <f>SUMIFS(通讯通路门店!$AJ:$AJ,通讯通路门店!$S:$S,通讯客户沙盘!$G258)</f>
        <v>0</v>
      </c>
      <c r="X258" s="99">
        <f t="shared" si="15"/>
        <v>0</v>
      </c>
      <c r="Y258" s="99">
        <f>COUNTIFS(通讯通路门店!$S:$S,$G258,通讯通路门店!$J:$J,"荣耀体验店")+COUNTIFS(通讯通路门店!$S:$S,$G258,通讯通路门店!$J:$J,"荣耀授权专卖店")</f>
        <v>0</v>
      </c>
      <c r="Z258" s="99">
        <f>COUNTIFS(通讯通路门店!$S:$S,$G258,通讯通路门店!$J:$J,"VIVO体验店")</f>
        <v>0</v>
      </c>
      <c r="AA258" s="99">
        <f>COUNTIFS(通讯通路门店!$S:$S,$G258,通讯通路门店!$J:$J,"OPPO体验店")</f>
        <v>0</v>
      </c>
      <c r="AB258" s="99">
        <f>COUNTIFS(通讯通路门店!$S:$S,$G258,通讯通路门店!$J:$J,"华为授权体验店")+COUNTIFS(通讯通路门店!$S:$S,$G258,通讯通路门店!$J:$J,"华为堡垒店")</f>
        <v>0</v>
      </c>
      <c r="AC258" s="99">
        <f>COUNTIFS(通讯通路门店!$S:$S,$G258,通讯通路门店!$J:$J,"小米体验店")</f>
        <v>0</v>
      </c>
      <c r="AD258" s="99">
        <f>COUNTIFS(通讯通路门店!$S:$S,$G258,通讯通路门店!$J:$J,"苹果体验店")</f>
        <v>0</v>
      </c>
      <c r="AE258" s="99">
        <f>COUNTIFS(通讯通路门店!$S:$S,$G258,通讯通路门店!$J:$J,"其他品牌专卖店")</f>
        <v>0</v>
      </c>
      <c r="AF258" s="99">
        <f>SUMIFS(通讯通路门店!$BI:$BI,通讯通路门店!$S:$S,$G258)</f>
        <v>0</v>
      </c>
      <c r="AG258" s="99">
        <f>SUMIFS(通讯通路门店!$BH:$BH,通讯通路门店!$S:$S,$G258)</f>
        <v>0</v>
      </c>
      <c r="AH258" s="99">
        <f t="shared" si="16"/>
        <v>0</v>
      </c>
      <c r="AI258" s="99">
        <f>SUMIFS(通讯通路门店!$BB:$BB,通讯通路门店!$S:$S,$G258)</f>
        <v>0</v>
      </c>
      <c r="AJ258" s="99">
        <f>SUMIFS(通讯通路门店!$BE:$BE,通讯通路门店!$S:$S,$G258)</f>
        <v>0</v>
      </c>
      <c r="AK258" s="99">
        <f>SUMIFS(通讯通路门店!$BG:$BG,通讯通路门店!$S:$S,$G258)</f>
        <v>0</v>
      </c>
      <c r="AL258" s="99">
        <f>SUMIFS(通讯通路门店!$BC:$BC,通讯通路门店!$S:$S,$G258)</f>
        <v>0</v>
      </c>
      <c r="AM258" s="99">
        <f>SUMIFS(通讯通路门店!$BD:$BD,通讯通路门店!$S:$S,$G258)</f>
        <v>0</v>
      </c>
      <c r="AN258" s="99">
        <f>SUMIFS(通讯通路门店!$BF:$BF,通讯通路门店!$S:$S,$G258)</f>
        <v>0</v>
      </c>
      <c r="AO258" s="99">
        <f t="shared" si="17"/>
        <v>0</v>
      </c>
      <c r="AP258" s="99">
        <f>SUMIFS(通讯通路门店!$K:$K,通讯通路门店!$S:$S,$G258)</f>
        <v>0</v>
      </c>
      <c r="AQ258" s="83"/>
      <c r="AR258" s="99">
        <f>SUMIFS(通讯通路门店!$T:$T,通讯通路门店!$S:$S,$G258)</f>
        <v>0</v>
      </c>
      <c r="AS258" s="99">
        <f>SUMIFS(通讯通路门店!$U:$U,通讯通路门店!$S:$S,$G258)</f>
        <v>0</v>
      </c>
      <c r="AT258" s="99">
        <f>SUMIFS(通讯通路门店!$V:$V,通讯通路门店!$S:$S,$G258)</f>
        <v>0</v>
      </c>
      <c r="AU258" s="99">
        <f>SUMIFS(通讯通路门店!$W:$W,通讯通路门店!$S:$S,$G258)</f>
        <v>0</v>
      </c>
      <c r="AV258" s="99">
        <f>SUMIFS(通讯通路门店!$Z:$Z,通讯通路门店!$S:$S,$G258)</f>
        <v>0</v>
      </c>
      <c r="AW258" s="99">
        <f>SUMIFS(通讯通路门店!$AB:$AB,通讯通路门店!$S:$S,$G258)</f>
        <v>0</v>
      </c>
      <c r="AX258" s="99">
        <f>SUMIFS(通讯通路门店!$X:$X,通讯通路门店!$S:$S,$G258)</f>
        <v>0</v>
      </c>
      <c r="AY258" s="99">
        <f>SUMIFS(通讯通路门店!$Y:$Y,通讯通路门店!$S:$S,$G258)</f>
        <v>0</v>
      </c>
      <c r="AZ258" s="99">
        <f>SUMIFS(通讯通路门店!$AA:$AA,通讯通路门店!$S:$S,$G258)</f>
        <v>0</v>
      </c>
      <c r="BA258" s="99">
        <f t="shared" si="18"/>
        <v>0</v>
      </c>
      <c r="BB258" s="99">
        <f t="shared" si="19"/>
        <v>0</v>
      </c>
      <c r="BC258" s="99">
        <f>SUMIFS(通讯通路门店!$W:$W,通讯通路门店!$S:$S,$G258,通讯通路门店!$J:$J,"荣耀体验店")+SUMIFS(通讯通路门店!$W:$W,通讯通路门店!$S:$S,$G258,通讯通路门店!$J:$J,"荣耀授权专卖店")</f>
        <v>0</v>
      </c>
      <c r="BD258" s="99">
        <f>SUMIFS(通讯通路门店!$Z:$Z,通讯通路门店!$S:$S,$G258,通讯通路门店!$J:$J,"VIVO体验店")</f>
        <v>0</v>
      </c>
      <c r="BE258" s="99">
        <f>SUMIFS(通讯通路门店!$AB:$AB,通讯通路门店!$S:$S,$G258,通讯通路门店!$J:$J,"OPPO体验店")</f>
        <v>0</v>
      </c>
      <c r="BF258" s="99">
        <f>SUMIFS(通讯通路门店!$X:$X,通讯通路门店!$S:$S,$G258,通讯通路门店!$J:$J,"华为授权体验店")+SUMIFS(通讯通路门店!$AA:$AA,通讯通路门店!$S:$S,$G258,通讯通路门店!$J:$J,"华为堡垒店")</f>
        <v>0</v>
      </c>
      <c r="BG258" s="99">
        <f>SUMIFS(通讯通路门店!$Y:$Y,通讯通路门店!$S:$S,$G258,通讯通路门店!$J:$J,"小米体验店")</f>
        <v>0</v>
      </c>
      <c r="BH258" s="99">
        <f>SUMIFS(通讯通路门店!$AA:$AA,通讯通路门店!$S:$S,$G258,通讯通路门店!$J:$J,"苹果体验店")</f>
        <v>0</v>
      </c>
      <c r="BI258" s="99">
        <f>SUMIFS(通讯通路门店!$K:$K,通讯通路门店!$S:$S,$G258,通讯通路门店!$J:$J,"其他品牌专卖店")</f>
        <v>0</v>
      </c>
      <c r="BJ258" s="99">
        <f>SUMIFS(通讯通路门店!$AC:$AC,通讯通路门店!$S:$S,$G258)</f>
        <v>0</v>
      </c>
      <c r="BK258" s="99">
        <f>SUMIFS(通讯通路门店!$AD:$AD,通讯通路门店!$S:$S,$G258)</f>
        <v>0</v>
      </c>
      <c r="BL258" s="99">
        <f>SUMIFS(通讯通路门店!$AE:$AE,通讯通路门店!$S:$S,$G258)</f>
        <v>0</v>
      </c>
      <c r="BM258" s="99">
        <f>SUMIFS(通讯通路门店!$AF:$AF,通讯通路门店!$S:$S,$G258)</f>
        <v>0</v>
      </c>
      <c r="BN258" s="99">
        <f>SUMIFS(通讯通路门店!$AG:$AG,通讯通路门店!$S:$S,$G258)</f>
        <v>0</v>
      </c>
      <c r="BO258" s="99">
        <f>SUMIFS(通讯通路门店!$AH:$AH,通讯通路门店!$S:$S,$G258)</f>
        <v>0</v>
      </c>
      <c r="BP258" s="99">
        <f>SUMIFS(通讯通路门店!$AI:$AI,通讯通路门店!$S:$S,$G258)</f>
        <v>0</v>
      </c>
      <c r="BQ258" s="83"/>
    </row>
    <row r="259" spans="1:69">
      <c r="A259" s="99" t="str">
        <f>IFERROR(_xlfn.XLOOKUP($G259,通讯通路门店!$S$4:$S$993931,通讯通路门店!$A$4:$A$993931,0,0),"")</f>
        <v/>
      </c>
      <c r="B259" s="99" t="str">
        <f>IFERROR(_xlfn.XLOOKUP($G259,通讯通路门店!$S$4:$S$993931,通讯通路门店!$B$4:$B$993931,0,0),"")</f>
        <v/>
      </c>
      <c r="C259" s="99" t="str">
        <f>IFERROR(_xlfn.XLOOKUP($G259,通讯通路门店!$S$4:$S$993931,通讯通路门店!$C$4:$C$993931,0,0),"")</f>
        <v/>
      </c>
      <c r="D259" s="99" t="str">
        <f>IFERROR(_xlfn.XLOOKUP($G259,通讯通路门店!$S$4:$S$993931,通讯通路门店!$D$4:$D$993931,0,0),"")</f>
        <v/>
      </c>
      <c r="E259" s="83"/>
      <c r="F259" s="83"/>
      <c r="G259" s="101" t="e">
        <v>#N/A</v>
      </c>
      <c r="H259" s="102" t="str">
        <f>IFERROR(_xlfn.XLOOKUP($G259,通讯通路门店!$S$4:$S$993931,通讯通路门店!$R$4:$R$993931,0,0),"")</f>
        <v/>
      </c>
      <c r="I259" s="83"/>
      <c r="J259" s="83"/>
      <c r="K259" s="83"/>
      <c r="L259" s="83"/>
      <c r="M259" s="83"/>
      <c r="N259" s="83"/>
      <c r="O259" s="83"/>
      <c r="P259" s="83"/>
      <c r="Q259" s="83"/>
      <c r="R259" s="83"/>
      <c r="S259" s="83"/>
      <c r="T259" s="83"/>
      <c r="U259" s="99">
        <f>COUNTIF(通讯通路门店!$S:$S,$G259)</f>
        <v>0</v>
      </c>
      <c r="V259" s="99">
        <f>COUNTIFS(通讯通路门店!$S:$S,$G259,通讯通路门店!$J:$J,"综合卖场")</f>
        <v>0</v>
      </c>
      <c r="W259" s="99">
        <f>SUMIFS(通讯通路门店!$AJ:$AJ,通讯通路门店!$S:$S,通讯客户沙盘!$G259)</f>
        <v>0</v>
      </c>
      <c r="X259" s="99">
        <f t="shared" si="15"/>
        <v>0</v>
      </c>
      <c r="Y259" s="99">
        <f>COUNTIFS(通讯通路门店!$S:$S,$G259,通讯通路门店!$J:$J,"荣耀体验店")+COUNTIFS(通讯通路门店!$S:$S,$G259,通讯通路门店!$J:$J,"荣耀授权专卖店")</f>
        <v>0</v>
      </c>
      <c r="Z259" s="99">
        <f>COUNTIFS(通讯通路门店!$S:$S,$G259,通讯通路门店!$J:$J,"VIVO体验店")</f>
        <v>0</v>
      </c>
      <c r="AA259" s="99">
        <f>COUNTIFS(通讯通路门店!$S:$S,$G259,通讯通路门店!$J:$J,"OPPO体验店")</f>
        <v>0</v>
      </c>
      <c r="AB259" s="99">
        <f>COUNTIFS(通讯通路门店!$S:$S,$G259,通讯通路门店!$J:$J,"华为授权体验店")+COUNTIFS(通讯通路门店!$S:$S,$G259,通讯通路门店!$J:$J,"华为堡垒店")</f>
        <v>0</v>
      </c>
      <c r="AC259" s="99">
        <f>COUNTIFS(通讯通路门店!$S:$S,$G259,通讯通路门店!$J:$J,"小米体验店")</f>
        <v>0</v>
      </c>
      <c r="AD259" s="99">
        <f>COUNTIFS(通讯通路门店!$S:$S,$G259,通讯通路门店!$J:$J,"苹果体验店")</f>
        <v>0</v>
      </c>
      <c r="AE259" s="99">
        <f>COUNTIFS(通讯通路门店!$S:$S,$G259,通讯通路门店!$J:$J,"其他品牌专卖店")</f>
        <v>0</v>
      </c>
      <c r="AF259" s="99">
        <f>SUMIFS(通讯通路门店!$BI:$BI,通讯通路门店!$S:$S,$G259)</f>
        <v>0</v>
      </c>
      <c r="AG259" s="99">
        <f>SUMIFS(通讯通路门店!$BH:$BH,通讯通路门店!$S:$S,$G259)</f>
        <v>0</v>
      </c>
      <c r="AH259" s="99">
        <f t="shared" si="16"/>
        <v>0</v>
      </c>
      <c r="AI259" s="99">
        <f>SUMIFS(通讯通路门店!$BB:$BB,通讯通路门店!$S:$S,$G259)</f>
        <v>0</v>
      </c>
      <c r="AJ259" s="99">
        <f>SUMIFS(通讯通路门店!$BE:$BE,通讯通路门店!$S:$S,$G259)</f>
        <v>0</v>
      </c>
      <c r="AK259" s="99">
        <f>SUMIFS(通讯通路门店!$BG:$BG,通讯通路门店!$S:$S,$G259)</f>
        <v>0</v>
      </c>
      <c r="AL259" s="99">
        <f>SUMIFS(通讯通路门店!$BC:$BC,通讯通路门店!$S:$S,$G259)</f>
        <v>0</v>
      </c>
      <c r="AM259" s="99">
        <f>SUMIFS(通讯通路门店!$BD:$BD,通讯通路门店!$S:$S,$G259)</f>
        <v>0</v>
      </c>
      <c r="AN259" s="99">
        <f>SUMIFS(通讯通路门店!$BF:$BF,通讯通路门店!$S:$S,$G259)</f>
        <v>0</v>
      </c>
      <c r="AO259" s="99">
        <f t="shared" si="17"/>
        <v>0</v>
      </c>
      <c r="AP259" s="99">
        <f>SUMIFS(通讯通路门店!$K:$K,通讯通路门店!$S:$S,$G259)</f>
        <v>0</v>
      </c>
      <c r="AQ259" s="83"/>
      <c r="AR259" s="99">
        <f>SUMIFS(通讯通路门店!$T:$T,通讯通路门店!$S:$S,$G259)</f>
        <v>0</v>
      </c>
      <c r="AS259" s="99">
        <f>SUMIFS(通讯通路门店!$U:$U,通讯通路门店!$S:$S,$G259)</f>
        <v>0</v>
      </c>
      <c r="AT259" s="99">
        <f>SUMIFS(通讯通路门店!$V:$V,通讯通路门店!$S:$S,$G259)</f>
        <v>0</v>
      </c>
      <c r="AU259" s="99">
        <f>SUMIFS(通讯通路门店!$W:$W,通讯通路门店!$S:$S,$G259)</f>
        <v>0</v>
      </c>
      <c r="AV259" s="99">
        <f>SUMIFS(通讯通路门店!$Z:$Z,通讯通路门店!$S:$S,$G259)</f>
        <v>0</v>
      </c>
      <c r="AW259" s="99">
        <f>SUMIFS(通讯通路门店!$AB:$AB,通讯通路门店!$S:$S,$G259)</f>
        <v>0</v>
      </c>
      <c r="AX259" s="99">
        <f>SUMIFS(通讯通路门店!$X:$X,通讯通路门店!$S:$S,$G259)</f>
        <v>0</v>
      </c>
      <c r="AY259" s="99">
        <f>SUMIFS(通讯通路门店!$Y:$Y,通讯通路门店!$S:$S,$G259)</f>
        <v>0</v>
      </c>
      <c r="AZ259" s="99">
        <f>SUMIFS(通讯通路门店!$AA:$AA,通讯通路门店!$S:$S,$G259)</f>
        <v>0</v>
      </c>
      <c r="BA259" s="99">
        <f t="shared" si="18"/>
        <v>0</v>
      </c>
      <c r="BB259" s="99">
        <f t="shared" si="19"/>
        <v>0</v>
      </c>
      <c r="BC259" s="99">
        <f>SUMIFS(通讯通路门店!$W:$W,通讯通路门店!$S:$S,$G259,通讯通路门店!$J:$J,"荣耀体验店")+SUMIFS(通讯通路门店!$W:$W,通讯通路门店!$S:$S,$G259,通讯通路门店!$J:$J,"荣耀授权专卖店")</f>
        <v>0</v>
      </c>
      <c r="BD259" s="99">
        <f>SUMIFS(通讯通路门店!$Z:$Z,通讯通路门店!$S:$S,$G259,通讯通路门店!$J:$J,"VIVO体验店")</f>
        <v>0</v>
      </c>
      <c r="BE259" s="99">
        <f>SUMIFS(通讯通路门店!$AB:$AB,通讯通路门店!$S:$S,$G259,通讯通路门店!$J:$J,"OPPO体验店")</f>
        <v>0</v>
      </c>
      <c r="BF259" s="99">
        <f>SUMIFS(通讯通路门店!$X:$X,通讯通路门店!$S:$S,$G259,通讯通路门店!$J:$J,"华为授权体验店")+SUMIFS(通讯通路门店!$AA:$AA,通讯通路门店!$S:$S,$G259,通讯通路门店!$J:$J,"华为堡垒店")</f>
        <v>0</v>
      </c>
      <c r="BG259" s="99">
        <f>SUMIFS(通讯通路门店!$Y:$Y,通讯通路门店!$S:$S,$G259,通讯通路门店!$J:$J,"小米体验店")</f>
        <v>0</v>
      </c>
      <c r="BH259" s="99">
        <f>SUMIFS(通讯通路门店!$AA:$AA,通讯通路门店!$S:$S,$G259,通讯通路门店!$J:$J,"苹果体验店")</f>
        <v>0</v>
      </c>
      <c r="BI259" s="99">
        <f>SUMIFS(通讯通路门店!$K:$K,通讯通路门店!$S:$S,$G259,通讯通路门店!$J:$J,"其他品牌专卖店")</f>
        <v>0</v>
      </c>
      <c r="BJ259" s="99">
        <f>SUMIFS(通讯通路门店!$AC:$AC,通讯通路门店!$S:$S,$G259)</f>
        <v>0</v>
      </c>
      <c r="BK259" s="99">
        <f>SUMIFS(通讯通路门店!$AD:$AD,通讯通路门店!$S:$S,$G259)</f>
        <v>0</v>
      </c>
      <c r="BL259" s="99">
        <f>SUMIFS(通讯通路门店!$AE:$AE,通讯通路门店!$S:$S,$G259)</f>
        <v>0</v>
      </c>
      <c r="BM259" s="99">
        <f>SUMIFS(通讯通路门店!$AF:$AF,通讯通路门店!$S:$S,$G259)</f>
        <v>0</v>
      </c>
      <c r="BN259" s="99">
        <f>SUMIFS(通讯通路门店!$AG:$AG,通讯通路门店!$S:$S,$G259)</f>
        <v>0</v>
      </c>
      <c r="BO259" s="99">
        <f>SUMIFS(通讯通路门店!$AH:$AH,通讯通路门店!$S:$S,$G259)</f>
        <v>0</v>
      </c>
      <c r="BP259" s="99">
        <f>SUMIFS(通讯通路门店!$AI:$AI,通讯通路门店!$S:$S,$G259)</f>
        <v>0</v>
      </c>
      <c r="BQ259" s="83"/>
    </row>
    <row r="260" spans="1:69">
      <c r="A260" s="99" t="str">
        <f>IFERROR(_xlfn.XLOOKUP($G260,通讯通路门店!$S$4:$S$993931,通讯通路门店!$A$4:$A$993931,0,0),"")</f>
        <v/>
      </c>
      <c r="B260" s="99" t="str">
        <f>IFERROR(_xlfn.XLOOKUP($G260,通讯通路门店!$S$4:$S$993931,通讯通路门店!$B$4:$B$993931,0,0),"")</f>
        <v/>
      </c>
      <c r="C260" s="99" t="str">
        <f>IFERROR(_xlfn.XLOOKUP($G260,通讯通路门店!$S$4:$S$993931,通讯通路门店!$C$4:$C$993931,0,0),"")</f>
        <v/>
      </c>
      <c r="D260" s="99" t="str">
        <f>IFERROR(_xlfn.XLOOKUP($G260,通讯通路门店!$S$4:$S$993931,通讯通路门店!$D$4:$D$993931,0,0),"")</f>
        <v/>
      </c>
      <c r="E260" s="83"/>
      <c r="F260" s="83"/>
      <c r="G260" s="101" t="e">
        <v>#N/A</v>
      </c>
      <c r="H260" s="102" t="str">
        <f>IFERROR(_xlfn.XLOOKUP($G260,通讯通路门店!$S$4:$S$993931,通讯通路门店!$R$4:$R$993931,0,0),"")</f>
        <v/>
      </c>
      <c r="I260" s="83"/>
      <c r="J260" s="83"/>
      <c r="K260" s="83"/>
      <c r="L260" s="83"/>
      <c r="M260" s="83"/>
      <c r="N260" s="83"/>
      <c r="O260" s="83"/>
      <c r="P260" s="83"/>
      <c r="Q260" s="83"/>
      <c r="R260" s="83"/>
      <c r="S260" s="83"/>
      <c r="T260" s="83"/>
      <c r="U260" s="99">
        <f>COUNTIF(通讯通路门店!$S:$S,$G260)</f>
        <v>0</v>
      </c>
      <c r="V260" s="99">
        <f>COUNTIFS(通讯通路门店!$S:$S,$G260,通讯通路门店!$J:$J,"综合卖场")</f>
        <v>0</v>
      </c>
      <c r="W260" s="99">
        <f>SUMIFS(通讯通路门店!$AJ:$AJ,通讯通路门店!$S:$S,通讯客户沙盘!$G260)</f>
        <v>0</v>
      </c>
      <c r="X260" s="99">
        <f t="shared" ref="X260:X323" si="20">Y260+Z260+AA260+AB260+AC260+AD260+AE260</f>
        <v>0</v>
      </c>
      <c r="Y260" s="99">
        <f>COUNTIFS(通讯通路门店!$S:$S,$G260,通讯通路门店!$J:$J,"荣耀体验店")+COUNTIFS(通讯通路门店!$S:$S,$G260,通讯通路门店!$J:$J,"荣耀授权专卖店")</f>
        <v>0</v>
      </c>
      <c r="Z260" s="99">
        <f>COUNTIFS(通讯通路门店!$S:$S,$G260,通讯通路门店!$J:$J,"VIVO体验店")</f>
        <v>0</v>
      </c>
      <c r="AA260" s="99">
        <f>COUNTIFS(通讯通路门店!$S:$S,$G260,通讯通路门店!$J:$J,"OPPO体验店")</f>
        <v>0</v>
      </c>
      <c r="AB260" s="99">
        <f>COUNTIFS(通讯通路门店!$S:$S,$G260,通讯通路门店!$J:$J,"华为授权体验店")+COUNTIFS(通讯通路门店!$S:$S,$G260,通讯通路门店!$J:$J,"华为堡垒店")</f>
        <v>0</v>
      </c>
      <c r="AC260" s="99">
        <f>COUNTIFS(通讯通路门店!$S:$S,$G260,通讯通路门店!$J:$J,"小米体验店")</f>
        <v>0</v>
      </c>
      <c r="AD260" s="99">
        <f>COUNTIFS(通讯通路门店!$S:$S,$G260,通讯通路门店!$J:$J,"苹果体验店")</f>
        <v>0</v>
      </c>
      <c r="AE260" s="99">
        <f>COUNTIFS(通讯通路门店!$S:$S,$G260,通讯通路门店!$J:$J,"其他品牌专卖店")</f>
        <v>0</v>
      </c>
      <c r="AF260" s="99">
        <f>SUMIFS(通讯通路门店!$BI:$BI,通讯通路门店!$S:$S,$G260)</f>
        <v>0</v>
      </c>
      <c r="AG260" s="99">
        <f>SUMIFS(通讯通路门店!$BH:$BH,通讯通路门店!$S:$S,$G260)</f>
        <v>0</v>
      </c>
      <c r="AH260" s="99">
        <f t="shared" ref="AH260:AH323" si="21">AI260+AJ260+AK260+AL260+AM260+AN260</f>
        <v>0</v>
      </c>
      <c r="AI260" s="99">
        <f>SUMIFS(通讯通路门店!$BB:$BB,通讯通路门店!$S:$S,$G260)</f>
        <v>0</v>
      </c>
      <c r="AJ260" s="99">
        <f>SUMIFS(通讯通路门店!$BE:$BE,通讯通路门店!$S:$S,$G260)</f>
        <v>0</v>
      </c>
      <c r="AK260" s="99">
        <f>SUMIFS(通讯通路门店!$BG:$BG,通讯通路门店!$S:$S,$G260)</f>
        <v>0</v>
      </c>
      <c r="AL260" s="99">
        <f>SUMIFS(通讯通路门店!$BC:$BC,通讯通路门店!$S:$S,$G260)</f>
        <v>0</v>
      </c>
      <c r="AM260" s="99">
        <f>SUMIFS(通讯通路门店!$BD:$BD,通讯通路门店!$S:$S,$G260)</f>
        <v>0</v>
      </c>
      <c r="AN260" s="99">
        <f>SUMIFS(通讯通路门店!$BF:$BF,通讯通路门店!$S:$S,$G260)</f>
        <v>0</v>
      </c>
      <c r="AO260" s="99">
        <f t="shared" ref="AO260:AO323" si="22">AP260+AQ260</f>
        <v>0</v>
      </c>
      <c r="AP260" s="99">
        <f>SUMIFS(通讯通路门店!$K:$K,通讯通路门店!$S:$S,$G260)</f>
        <v>0</v>
      </c>
      <c r="AQ260" s="83"/>
      <c r="AR260" s="99">
        <f>SUMIFS(通讯通路门店!$T:$T,通讯通路门店!$S:$S,$G260)</f>
        <v>0</v>
      </c>
      <c r="AS260" s="99">
        <f>SUMIFS(通讯通路门店!$U:$U,通讯通路门店!$S:$S,$G260)</f>
        <v>0</v>
      </c>
      <c r="AT260" s="99">
        <f>SUMIFS(通讯通路门店!$V:$V,通讯通路门店!$S:$S,$G260)</f>
        <v>0</v>
      </c>
      <c r="AU260" s="99">
        <f>SUMIFS(通讯通路门店!$W:$W,通讯通路门店!$S:$S,$G260)</f>
        <v>0</v>
      </c>
      <c r="AV260" s="99">
        <f>SUMIFS(通讯通路门店!$Z:$Z,通讯通路门店!$S:$S,$G260)</f>
        <v>0</v>
      </c>
      <c r="AW260" s="99">
        <f>SUMIFS(通讯通路门店!$AB:$AB,通讯通路门店!$S:$S,$G260)</f>
        <v>0</v>
      </c>
      <c r="AX260" s="99">
        <f>SUMIFS(通讯通路门店!$X:$X,通讯通路门店!$S:$S,$G260)</f>
        <v>0</v>
      </c>
      <c r="AY260" s="99">
        <f>SUMIFS(通讯通路门店!$Y:$Y,通讯通路门店!$S:$S,$G260)</f>
        <v>0</v>
      </c>
      <c r="AZ260" s="99">
        <f>SUMIFS(通讯通路门店!$AA:$AA,通讯通路门店!$S:$S,$G260)</f>
        <v>0</v>
      </c>
      <c r="BA260" s="99">
        <f t="shared" ref="BA260:BA323" si="23">AP260-BB260</f>
        <v>0</v>
      </c>
      <c r="BB260" s="99">
        <f t="shared" ref="BB260:BB323" si="24">BC260+BD260+BE260+BF260+BG260+BH260</f>
        <v>0</v>
      </c>
      <c r="BC260" s="99">
        <f>SUMIFS(通讯通路门店!$W:$W,通讯通路门店!$S:$S,$G260,通讯通路门店!$J:$J,"荣耀体验店")+SUMIFS(通讯通路门店!$W:$W,通讯通路门店!$S:$S,$G260,通讯通路门店!$J:$J,"荣耀授权专卖店")</f>
        <v>0</v>
      </c>
      <c r="BD260" s="99">
        <f>SUMIFS(通讯通路门店!$Z:$Z,通讯通路门店!$S:$S,$G260,通讯通路门店!$J:$J,"VIVO体验店")</f>
        <v>0</v>
      </c>
      <c r="BE260" s="99">
        <f>SUMIFS(通讯通路门店!$AB:$AB,通讯通路门店!$S:$S,$G260,通讯通路门店!$J:$J,"OPPO体验店")</f>
        <v>0</v>
      </c>
      <c r="BF260" s="99">
        <f>SUMIFS(通讯通路门店!$X:$X,通讯通路门店!$S:$S,$G260,通讯通路门店!$J:$J,"华为授权体验店")+SUMIFS(通讯通路门店!$AA:$AA,通讯通路门店!$S:$S,$G260,通讯通路门店!$J:$J,"华为堡垒店")</f>
        <v>0</v>
      </c>
      <c r="BG260" s="99">
        <f>SUMIFS(通讯通路门店!$Y:$Y,通讯通路门店!$S:$S,$G260,通讯通路门店!$J:$J,"小米体验店")</f>
        <v>0</v>
      </c>
      <c r="BH260" s="99">
        <f>SUMIFS(通讯通路门店!$AA:$AA,通讯通路门店!$S:$S,$G260,通讯通路门店!$J:$J,"苹果体验店")</f>
        <v>0</v>
      </c>
      <c r="BI260" s="99">
        <f>SUMIFS(通讯通路门店!$K:$K,通讯通路门店!$S:$S,$G260,通讯通路门店!$J:$J,"其他品牌专卖店")</f>
        <v>0</v>
      </c>
      <c r="BJ260" s="99">
        <f>SUMIFS(通讯通路门店!$AC:$AC,通讯通路门店!$S:$S,$G260)</f>
        <v>0</v>
      </c>
      <c r="BK260" s="99">
        <f>SUMIFS(通讯通路门店!$AD:$AD,通讯通路门店!$S:$S,$G260)</f>
        <v>0</v>
      </c>
      <c r="BL260" s="99">
        <f>SUMIFS(通讯通路门店!$AE:$AE,通讯通路门店!$S:$S,$G260)</f>
        <v>0</v>
      </c>
      <c r="BM260" s="99">
        <f>SUMIFS(通讯通路门店!$AF:$AF,通讯通路门店!$S:$S,$G260)</f>
        <v>0</v>
      </c>
      <c r="BN260" s="99">
        <f>SUMIFS(通讯通路门店!$AG:$AG,通讯通路门店!$S:$S,$G260)</f>
        <v>0</v>
      </c>
      <c r="BO260" s="99">
        <f>SUMIFS(通讯通路门店!$AH:$AH,通讯通路门店!$S:$S,$G260)</f>
        <v>0</v>
      </c>
      <c r="BP260" s="99">
        <f>SUMIFS(通讯通路门店!$AI:$AI,通讯通路门店!$S:$S,$G260)</f>
        <v>0</v>
      </c>
      <c r="BQ260" s="83"/>
    </row>
    <row r="261" spans="1:69">
      <c r="A261" s="99" t="str">
        <f>IFERROR(_xlfn.XLOOKUP($G261,通讯通路门店!$S$4:$S$993931,通讯通路门店!$A$4:$A$993931,0,0),"")</f>
        <v/>
      </c>
      <c r="B261" s="99" t="str">
        <f>IFERROR(_xlfn.XLOOKUP($G261,通讯通路门店!$S$4:$S$993931,通讯通路门店!$B$4:$B$993931,0,0),"")</f>
        <v/>
      </c>
      <c r="C261" s="99" t="str">
        <f>IFERROR(_xlfn.XLOOKUP($G261,通讯通路门店!$S$4:$S$993931,通讯通路门店!$C$4:$C$993931,0,0),"")</f>
        <v/>
      </c>
      <c r="D261" s="99" t="str">
        <f>IFERROR(_xlfn.XLOOKUP($G261,通讯通路门店!$S$4:$S$993931,通讯通路门店!$D$4:$D$993931,0,0),"")</f>
        <v/>
      </c>
      <c r="E261" s="83"/>
      <c r="F261" s="83"/>
      <c r="G261" s="101" t="e">
        <v>#N/A</v>
      </c>
      <c r="H261" s="102" t="str">
        <f>IFERROR(_xlfn.XLOOKUP($G261,通讯通路门店!$S$4:$S$993931,通讯通路门店!$R$4:$R$993931,0,0),"")</f>
        <v/>
      </c>
      <c r="I261" s="83"/>
      <c r="J261" s="83"/>
      <c r="K261" s="83"/>
      <c r="L261" s="83"/>
      <c r="M261" s="83"/>
      <c r="N261" s="83"/>
      <c r="O261" s="83"/>
      <c r="P261" s="83"/>
      <c r="Q261" s="83"/>
      <c r="R261" s="83"/>
      <c r="S261" s="83"/>
      <c r="T261" s="83"/>
      <c r="U261" s="99">
        <f>COUNTIF(通讯通路门店!$S:$S,$G261)</f>
        <v>0</v>
      </c>
      <c r="V261" s="99">
        <f>COUNTIFS(通讯通路门店!$S:$S,$G261,通讯通路门店!$J:$J,"综合卖场")</f>
        <v>0</v>
      </c>
      <c r="W261" s="99">
        <f>SUMIFS(通讯通路门店!$AJ:$AJ,通讯通路门店!$S:$S,通讯客户沙盘!$G261)</f>
        <v>0</v>
      </c>
      <c r="X261" s="99">
        <f t="shared" si="20"/>
        <v>0</v>
      </c>
      <c r="Y261" s="99">
        <f>COUNTIFS(通讯通路门店!$S:$S,$G261,通讯通路门店!$J:$J,"荣耀体验店")+COUNTIFS(通讯通路门店!$S:$S,$G261,通讯通路门店!$J:$J,"荣耀授权专卖店")</f>
        <v>0</v>
      </c>
      <c r="Z261" s="99">
        <f>COUNTIFS(通讯通路门店!$S:$S,$G261,通讯通路门店!$J:$J,"VIVO体验店")</f>
        <v>0</v>
      </c>
      <c r="AA261" s="99">
        <f>COUNTIFS(通讯通路门店!$S:$S,$G261,通讯通路门店!$J:$J,"OPPO体验店")</f>
        <v>0</v>
      </c>
      <c r="AB261" s="99">
        <f>COUNTIFS(通讯通路门店!$S:$S,$G261,通讯通路门店!$J:$J,"华为授权体验店")+COUNTIFS(通讯通路门店!$S:$S,$G261,通讯通路门店!$J:$J,"华为堡垒店")</f>
        <v>0</v>
      </c>
      <c r="AC261" s="99">
        <f>COUNTIFS(通讯通路门店!$S:$S,$G261,通讯通路门店!$J:$J,"小米体验店")</f>
        <v>0</v>
      </c>
      <c r="AD261" s="99">
        <f>COUNTIFS(通讯通路门店!$S:$S,$G261,通讯通路门店!$J:$J,"苹果体验店")</f>
        <v>0</v>
      </c>
      <c r="AE261" s="99">
        <f>COUNTIFS(通讯通路门店!$S:$S,$G261,通讯通路门店!$J:$J,"其他品牌专卖店")</f>
        <v>0</v>
      </c>
      <c r="AF261" s="99">
        <f>SUMIFS(通讯通路门店!$BI:$BI,通讯通路门店!$S:$S,$G261)</f>
        <v>0</v>
      </c>
      <c r="AG261" s="99">
        <f>SUMIFS(通讯通路门店!$BH:$BH,通讯通路门店!$S:$S,$G261)</f>
        <v>0</v>
      </c>
      <c r="AH261" s="99">
        <f t="shared" si="21"/>
        <v>0</v>
      </c>
      <c r="AI261" s="99">
        <f>SUMIFS(通讯通路门店!$BB:$BB,通讯通路门店!$S:$S,$G261)</f>
        <v>0</v>
      </c>
      <c r="AJ261" s="99">
        <f>SUMIFS(通讯通路门店!$BE:$BE,通讯通路门店!$S:$S,$G261)</f>
        <v>0</v>
      </c>
      <c r="AK261" s="99">
        <f>SUMIFS(通讯通路门店!$BG:$BG,通讯通路门店!$S:$S,$G261)</f>
        <v>0</v>
      </c>
      <c r="AL261" s="99">
        <f>SUMIFS(通讯通路门店!$BC:$BC,通讯通路门店!$S:$S,$G261)</f>
        <v>0</v>
      </c>
      <c r="AM261" s="99">
        <f>SUMIFS(通讯通路门店!$BD:$BD,通讯通路门店!$S:$S,$G261)</f>
        <v>0</v>
      </c>
      <c r="AN261" s="99">
        <f>SUMIFS(通讯通路门店!$BF:$BF,通讯通路门店!$S:$S,$G261)</f>
        <v>0</v>
      </c>
      <c r="AO261" s="99">
        <f t="shared" si="22"/>
        <v>0</v>
      </c>
      <c r="AP261" s="99">
        <f>SUMIFS(通讯通路门店!$K:$K,通讯通路门店!$S:$S,$G261)</f>
        <v>0</v>
      </c>
      <c r="AQ261" s="83"/>
      <c r="AR261" s="99">
        <f>SUMIFS(通讯通路门店!$T:$T,通讯通路门店!$S:$S,$G261)</f>
        <v>0</v>
      </c>
      <c r="AS261" s="99">
        <f>SUMIFS(通讯通路门店!$U:$U,通讯通路门店!$S:$S,$G261)</f>
        <v>0</v>
      </c>
      <c r="AT261" s="99">
        <f>SUMIFS(通讯通路门店!$V:$V,通讯通路门店!$S:$S,$G261)</f>
        <v>0</v>
      </c>
      <c r="AU261" s="99">
        <f>SUMIFS(通讯通路门店!$W:$W,通讯通路门店!$S:$S,$G261)</f>
        <v>0</v>
      </c>
      <c r="AV261" s="99">
        <f>SUMIFS(通讯通路门店!$Z:$Z,通讯通路门店!$S:$S,$G261)</f>
        <v>0</v>
      </c>
      <c r="AW261" s="99">
        <f>SUMIFS(通讯通路门店!$AB:$AB,通讯通路门店!$S:$S,$G261)</f>
        <v>0</v>
      </c>
      <c r="AX261" s="99">
        <f>SUMIFS(通讯通路门店!$X:$X,通讯通路门店!$S:$S,$G261)</f>
        <v>0</v>
      </c>
      <c r="AY261" s="99">
        <f>SUMIFS(通讯通路门店!$Y:$Y,通讯通路门店!$S:$S,$G261)</f>
        <v>0</v>
      </c>
      <c r="AZ261" s="99">
        <f>SUMIFS(通讯通路门店!$AA:$AA,通讯通路门店!$S:$S,$G261)</f>
        <v>0</v>
      </c>
      <c r="BA261" s="99">
        <f t="shared" si="23"/>
        <v>0</v>
      </c>
      <c r="BB261" s="99">
        <f t="shared" si="24"/>
        <v>0</v>
      </c>
      <c r="BC261" s="99">
        <f>SUMIFS(通讯通路门店!$W:$W,通讯通路门店!$S:$S,$G261,通讯通路门店!$J:$J,"荣耀体验店")+SUMIFS(通讯通路门店!$W:$W,通讯通路门店!$S:$S,$G261,通讯通路门店!$J:$J,"荣耀授权专卖店")</f>
        <v>0</v>
      </c>
      <c r="BD261" s="99">
        <f>SUMIFS(通讯通路门店!$Z:$Z,通讯通路门店!$S:$S,$G261,通讯通路门店!$J:$J,"VIVO体验店")</f>
        <v>0</v>
      </c>
      <c r="BE261" s="99">
        <f>SUMIFS(通讯通路门店!$AB:$AB,通讯通路门店!$S:$S,$G261,通讯通路门店!$J:$J,"OPPO体验店")</f>
        <v>0</v>
      </c>
      <c r="BF261" s="99">
        <f>SUMIFS(通讯通路门店!$X:$X,通讯通路门店!$S:$S,$G261,通讯通路门店!$J:$J,"华为授权体验店")+SUMIFS(通讯通路门店!$AA:$AA,通讯通路门店!$S:$S,$G261,通讯通路门店!$J:$J,"华为堡垒店")</f>
        <v>0</v>
      </c>
      <c r="BG261" s="99">
        <f>SUMIFS(通讯通路门店!$Y:$Y,通讯通路门店!$S:$S,$G261,通讯通路门店!$J:$J,"小米体验店")</f>
        <v>0</v>
      </c>
      <c r="BH261" s="99">
        <f>SUMIFS(通讯通路门店!$AA:$AA,通讯通路门店!$S:$S,$G261,通讯通路门店!$J:$J,"苹果体验店")</f>
        <v>0</v>
      </c>
      <c r="BI261" s="99">
        <f>SUMIFS(通讯通路门店!$K:$K,通讯通路门店!$S:$S,$G261,通讯通路门店!$J:$J,"其他品牌专卖店")</f>
        <v>0</v>
      </c>
      <c r="BJ261" s="99">
        <f>SUMIFS(通讯通路门店!$AC:$AC,通讯通路门店!$S:$S,$G261)</f>
        <v>0</v>
      </c>
      <c r="BK261" s="99">
        <f>SUMIFS(通讯通路门店!$AD:$AD,通讯通路门店!$S:$S,$G261)</f>
        <v>0</v>
      </c>
      <c r="BL261" s="99">
        <f>SUMIFS(通讯通路门店!$AE:$AE,通讯通路门店!$S:$S,$G261)</f>
        <v>0</v>
      </c>
      <c r="BM261" s="99">
        <f>SUMIFS(通讯通路门店!$AF:$AF,通讯通路门店!$S:$S,$G261)</f>
        <v>0</v>
      </c>
      <c r="BN261" s="99">
        <f>SUMIFS(通讯通路门店!$AG:$AG,通讯通路门店!$S:$S,$G261)</f>
        <v>0</v>
      </c>
      <c r="BO261" s="99">
        <f>SUMIFS(通讯通路门店!$AH:$AH,通讯通路门店!$S:$S,$G261)</f>
        <v>0</v>
      </c>
      <c r="BP261" s="99">
        <f>SUMIFS(通讯通路门店!$AI:$AI,通讯通路门店!$S:$S,$G261)</f>
        <v>0</v>
      </c>
      <c r="BQ261" s="83"/>
    </row>
    <row r="262" spans="1:69">
      <c r="A262" s="99" t="str">
        <f>IFERROR(_xlfn.XLOOKUP($G262,通讯通路门店!$S$4:$S$993931,通讯通路门店!$A$4:$A$993931,0,0),"")</f>
        <v/>
      </c>
      <c r="B262" s="99" t="str">
        <f>IFERROR(_xlfn.XLOOKUP($G262,通讯通路门店!$S$4:$S$993931,通讯通路门店!$B$4:$B$993931,0,0),"")</f>
        <v/>
      </c>
      <c r="C262" s="99" t="str">
        <f>IFERROR(_xlfn.XLOOKUP($G262,通讯通路门店!$S$4:$S$993931,通讯通路门店!$C$4:$C$993931,0,0),"")</f>
        <v/>
      </c>
      <c r="D262" s="99" t="str">
        <f>IFERROR(_xlfn.XLOOKUP($G262,通讯通路门店!$S$4:$S$993931,通讯通路门店!$D$4:$D$993931,0,0),"")</f>
        <v/>
      </c>
      <c r="E262" s="83"/>
      <c r="F262" s="83"/>
      <c r="G262" s="101" t="e">
        <v>#N/A</v>
      </c>
      <c r="H262" s="102" t="str">
        <f>IFERROR(_xlfn.XLOOKUP($G262,通讯通路门店!$S$4:$S$993931,通讯通路门店!$R$4:$R$993931,0,0),"")</f>
        <v/>
      </c>
      <c r="I262" s="83"/>
      <c r="J262" s="83"/>
      <c r="K262" s="83"/>
      <c r="L262" s="83"/>
      <c r="M262" s="83"/>
      <c r="N262" s="83"/>
      <c r="O262" s="83"/>
      <c r="P262" s="83"/>
      <c r="Q262" s="83"/>
      <c r="R262" s="83"/>
      <c r="S262" s="83"/>
      <c r="T262" s="83"/>
      <c r="U262" s="99">
        <f>COUNTIF(通讯通路门店!$S:$S,$G262)</f>
        <v>0</v>
      </c>
      <c r="V262" s="99">
        <f>COUNTIFS(通讯通路门店!$S:$S,$G262,通讯通路门店!$J:$J,"综合卖场")</f>
        <v>0</v>
      </c>
      <c r="W262" s="99">
        <f>SUMIFS(通讯通路门店!$AJ:$AJ,通讯通路门店!$S:$S,通讯客户沙盘!$G262)</f>
        <v>0</v>
      </c>
      <c r="X262" s="99">
        <f t="shared" si="20"/>
        <v>0</v>
      </c>
      <c r="Y262" s="99">
        <f>COUNTIFS(通讯通路门店!$S:$S,$G262,通讯通路门店!$J:$J,"荣耀体验店")+COUNTIFS(通讯通路门店!$S:$S,$G262,通讯通路门店!$J:$J,"荣耀授权专卖店")</f>
        <v>0</v>
      </c>
      <c r="Z262" s="99">
        <f>COUNTIFS(通讯通路门店!$S:$S,$G262,通讯通路门店!$J:$J,"VIVO体验店")</f>
        <v>0</v>
      </c>
      <c r="AA262" s="99">
        <f>COUNTIFS(通讯通路门店!$S:$S,$G262,通讯通路门店!$J:$J,"OPPO体验店")</f>
        <v>0</v>
      </c>
      <c r="AB262" s="99">
        <f>COUNTIFS(通讯通路门店!$S:$S,$G262,通讯通路门店!$J:$J,"华为授权体验店")+COUNTIFS(通讯通路门店!$S:$S,$G262,通讯通路门店!$J:$J,"华为堡垒店")</f>
        <v>0</v>
      </c>
      <c r="AC262" s="99">
        <f>COUNTIFS(通讯通路门店!$S:$S,$G262,通讯通路门店!$J:$J,"小米体验店")</f>
        <v>0</v>
      </c>
      <c r="AD262" s="99">
        <f>COUNTIFS(通讯通路门店!$S:$S,$G262,通讯通路门店!$J:$J,"苹果体验店")</f>
        <v>0</v>
      </c>
      <c r="AE262" s="99">
        <f>COUNTIFS(通讯通路门店!$S:$S,$G262,通讯通路门店!$J:$J,"其他品牌专卖店")</f>
        <v>0</v>
      </c>
      <c r="AF262" s="99">
        <f>SUMIFS(通讯通路门店!$BI:$BI,通讯通路门店!$S:$S,$G262)</f>
        <v>0</v>
      </c>
      <c r="AG262" s="99">
        <f>SUMIFS(通讯通路门店!$BH:$BH,通讯通路门店!$S:$S,$G262)</f>
        <v>0</v>
      </c>
      <c r="AH262" s="99">
        <f t="shared" si="21"/>
        <v>0</v>
      </c>
      <c r="AI262" s="99">
        <f>SUMIFS(通讯通路门店!$BB:$BB,通讯通路门店!$S:$S,$G262)</f>
        <v>0</v>
      </c>
      <c r="AJ262" s="99">
        <f>SUMIFS(通讯通路门店!$BE:$BE,通讯通路门店!$S:$S,$G262)</f>
        <v>0</v>
      </c>
      <c r="AK262" s="99">
        <f>SUMIFS(通讯通路门店!$BG:$BG,通讯通路门店!$S:$S,$G262)</f>
        <v>0</v>
      </c>
      <c r="AL262" s="99">
        <f>SUMIFS(通讯通路门店!$BC:$BC,通讯通路门店!$S:$S,$G262)</f>
        <v>0</v>
      </c>
      <c r="AM262" s="99">
        <f>SUMIFS(通讯通路门店!$BD:$BD,通讯通路门店!$S:$S,$G262)</f>
        <v>0</v>
      </c>
      <c r="AN262" s="99">
        <f>SUMIFS(通讯通路门店!$BF:$BF,通讯通路门店!$S:$S,$G262)</f>
        <v>0</v>
      </c>
      <c r="AO262" s="99">
        <f t="shared" si="22"/>
        <v>0</v>
      </c>
      <c r="AP262" s="99">
        <f>SUMIFS(通讯通路门店!$K:$K,通讯通路门店!$S:$S,$G262)</f>
        <v>0</v>
      </c>
      <c r="AQ262" s="83"/>
      <c r="AR262" s="99">
        <f>SUMIFS(通讯通路门店!$T:$T,通讯通路门店!$S:$S,$G262)</f>
        <v>0</v>
      </c>
      <c r="AS262" s="99">
        <f>SUMIFS(通讯通路门店!$U:$U,通讯通路门店!$S:$S,$G262)</f>
        <v>0</v>
      </c>
      <c r="AT262" s="99">
        <f>SUMIFS(通讯通路门店!$V:$V,通讯通路门店!$S:$S,$G262)</f>
        <v>0</v>
      </c>
      <c r="AU262" s="99">
        <f>SUMIFS(通讯通路门店!$W:$W,通讯通路门店!$S:$S,$G262)</f>
        <v>0</v>
      </c>
      <c r="AV262" s="99">
        <f>SUMIFS(通讯通路门店!$Z:$Z,通讯通路门店!$S:$S,$G262)</f>
        <v>0</v>
      </c>
      <c r="AW262" s="99">
        <f>SUMIFS(通讯通路门店!$AB:$AB,通讯通路门店!$S:$S,$G262)</f>
        <v>0</v>
      </c>
      <c r="AX262" s="99">
        <f>SUMIFS(通讯通路门店!$X:$X,通讯通路门店!$S:$S,$G262)</f>
        <v>0</v>
      </c>
      <c r="AY262" s="99">
        <f>SUMIFS(通讯通路门店!$Y:$Y,通讯通路门店!$S:$S,$G262)</f>
        <v>0</v>
      </c>
      <c r="AZ262" s="99">
        <f>SUMIFS(通讯通路门店!$AA:$AA,通讯通路门店!$S:$S,$G262)</f>
        <v>0</v>
      </c>
      <c r="BA262" s="99">
        <f t="shared" si="23"/>
        <v>0</v>
      </c>
      <c r="BB262" s="99">
        <f t="shared" si="24"/>
        <v>0</v>
      </c>
      <c r="BC262" s="99">
        <f>SUMIFS(通讯通路门店!$W:$W,通讯通路门店!$S:$S,$G262,通讯通路门店!$J:$J,"荣耀体验店")+SUMIFS(通讯通路门店!$W:$W,通讯通路门店!$S:$S,$G262,通讯通路门店!$J:$J,"荣耀授权专卖店")</f>
        <v>0</v>
      </c>
      <c r="BD262" s="99">
        <f>SUMIFS(通讯通路门店!$Z:$Z,通讯通路门店!$S:$S,$G262,通讯通路门店!$J:$J,"VIVO体验店")</f>
        <v>0</v>
      </c>
      <c r="BE262" s="99">
        <f>SUMIFS(通讯通路门店!$AB:$AB,通讯通路门店!$S:$S,$G262,通讯通路门店!$J:$J,"OPPO体验店")</f>
        <v>0</v>
      </c>
      <c r="BF262" s="99">
        <f>SUMIFS(通讯通路门店!$X:$X,通讯通路门店!$S:$S,$G262,通讯通路门店!$J:$J,"华为授权体验店")+SUMIFS(通讯通路门店!$AA:$AA,通讯通路门店!$S:$S,$G262,通讯通路门店!$J:$J,"华为堡垒店")</f>
        <v>0</v>
      </c>
      <c r="BG262" s="99">
        <f>SUMIFS(通讯通路门店!$Y:$Y,通讯通路门店!$S:$S,$G262,通讯通路门店!$J:$J,"小米体验店")</f>
        <v>0</v>
      </c>
      <c r="BH262" s="99">
        <f>SUMIFS(通讯通路门店!$AA:$AA,通讯通路门店!$S:$S,$G262,通讯通路门店!$J:$J,"苹果体验店")</f>
        <v>0</v>
      </c>
      <c r="BI262" s="99">
        <f>SUMIFS(通讯通路门店!$K:$K,通讯通路门店!$S:$S,$G262,通讯通路门店!$J:$J,"其他品牌专卖店")</f>
        <v>0</v>
      </c>
      <c r="BJ262" s="99">
        <f>SUMIFS(通讯通路门店!$AC:$AC,通讯通路门店!$S:$S,$G262)</f>
        <v>0</v>
      </c>
      <c r="BK262" s="99">
        <f>SUMIFS(通讯通路门店!$AD:$AD,通讯通路门店!$S:$S,$G262)</f>
        <v>0</v>
      </c>
      <c r="BL262" s="99">
        <f>SUMIFS(通讯通路门店!$AE:$AE,通讯通路门店!$S:$S,$G262)</f>
        <v>0</v>
      </c>
      <c r="BM262" s="99">
        <f>SUMIFS(通讯通路门店!$AF:$AF,通讯通路门店!$S:$S,$G262)</f>
        <v>0</v>
      </c>
      <c r="BN262" s="99">
        <f>SUMIFS(通讯通路门店!$AG:$AG,通讯通路门店!$S:$S,$G262)</f>
        <v>0</v>
      </c>
      <c r="BO262" s="99">
        <f>SUMIFS(通讯通路门店!$AH:$AH,通讯通路门店!$S:$S,$G262)</f>
        <v>0</v>
      </c>
      <c r="BP262" s="99">
        <f>SUMIFS(通讯通路门店!$AI:$AI,通讯通路门店!$S:$S,$G262)</f>
        <v>0</v>
      </c>
      <c r="BQ262" s="83"/>
    </row>
    <row r="263" spans="1:69">
      <c r="A263" s="99" t="str">
        <f>IFERROR(_xlfn.XLOOKUP($G263,通讯通路门店!$S$4:$S$993931,通讯通路门店!$A$4:$A$993931,0,0),"")</f>
        <v/>
      </c>
      <c r="B263" s="99" t="str">
        <f>IFERROR(_xlfn.XLOOKUP($G263,通讯通路门店!$S$4:$S$993931,通讯通路门店!$B$4:$B$993931,0,0),"")</f>
        <v/>
      </c>
      <c r="C263" s="99" t="str">
        <f>IFERROR(_xlfn.XLOOKUP($G263,通讯通路门店!$S$4:$S$993931,通讯通路门店!$C$4:$C$993931,0,0),"")</f>
        <v/>
      </c>
      <c r="D263" s="99" t="str">
        <f>IFERROR(_xlfn.XLOOKUP($G263,通讯通路门店!$S$4:$S$993931,通讯通路门店!$D$4:$D$993931,0,0),"")</f>
        <v/>
      </c>
      <c r="E263" s="83"/>
      <c r="F263" s="83"/>
      <c r="G263" s="101" t="e">
        <v>#N/A</v>
      </c>
      <c r="H263" s="102" t="str">
        <f>IFERROR(_xlfn.XLOOKUP($G263,通讯通路门店!$S$4:$S$993931,通讯通路门店!$R$4:$R$993931,0,0),"")</f>
        <v/>
      </c>
      <c r="I263" s="83"/>
      <c r="J263" s="83"/>
      <c r="K263" s="83"/>
      <c r="L263" s="83"/>
      <c r="M263" s="83"/>
      <c r="N263" s="83"/>
      <c r="O263" s="83"/>
      <c r="P263" s="83"/>
      <c r="Q263" s="83"/>
      <c r="R263" s="83"/>
      <c r="S263" s="83"/>
      <c r="T263" s="83"/>
      <c r="U263" s="99">
        <f>COUNTIF(通讯通路门店!$S:$S,$G263)</f>
        <v>0</v>
      </c>
      <c r="V263" s="99">
        <f>COUNTIFS(通讯通路门店!$S:$S,$G263,通讯通路门店!$J:$J,"综合卖场")</f>
        <v>0</v>
      </c>
      <c r="W263" s="99">
        <f>SUMIFS(通讯通路门店!$AJ:$AJ,通讯通路门店!$S:$S,通讯客户沙盘!$G263)</f>
        <v>0</v>
      </c>
      <c r="X263" s="99">
        <f t="shared" si="20"/>
        <v>0</v>
      </c>
      <c r="Y263" s="99">
        <f>COUNTIFS(通讯通路门店!$S:$S,$G263,通讯通路门店!$J:$J,"荣耀体验店")+COUNTIFS(通讯通路门店!$S:$S,$G263,通讯通路门店!$J:$J,"荣耀授权专卖店")</f>
        <v>0</v>
      </c>
      <c r="Z263" s="99">
        <f>COUNTIFS(通讯通路门店!$S:$S,$G263,通讯通路门店!$J:$J,"VIVO体验店")</f>
        <v>0</v>
      </c>
      <c r="AA263" s="99">
        <f>COUNTIFS(通讯通路门店!$S:$S,$G263,通讯通路门店!$J:$J,"OPPO体验店")</f>
        <v>0</v>
      </c>
      <c r="AB263" s="99">
        <f>COUNTIFS(通讯通路门店!$S:$S,$G263,通讯通路门店!$J:$J,"华为授权体验店")+COUNTIFS(通讯通路门店!$S:$S,$G263,通讯通路门店!$J:$J,"华为堡垒店")</f>
        <v>0</v>
      </c>
      <c r="AC263" s="99">
        <f>COUNTIFS(通讯通路门店!$S:$S,$G263,通讯通路门店!$J:$J,"小米体验店")</f>
        <v>0</v>
      </c>
      <c r="AD263" s="99">
        <f>COUNTIFS(通讯通路门店!$S:$S,$G263,通讯通路门店!$J:$J,"苹果体验店")</f>
        <v>0</v>
      </c>
      <c r="AE263" s="99">
        <f>COUNTIFS(通讯通路门店!$S:$S,$G263,通讯通路门店!$J:$J,"其他品牌专卖店")</f>
        <v>0</v>
      </c>
      <c r="AF263" s="99">
        <f>SUMIFS(通讯通路门店!$BI:$BI,通讯通路门店!$S:$S,$G263)</f>
        <v>0</v>
      </c>
      <c r="AG263" s="99">
        <f>SUMIFS(通讯通路门店!$BH:$BH,通讯通路门店!$S:$S,$G263)</f>
        <v>0</v>
      </c>
      <c r="AH263" s="99">
        <f t="shared" si="21"/>
        <v>0</v>
      </c>
      <c r="AI263" s="99">
        <f>SUMIFS(通讯通路门店!$BB:$BB,通讯通路门店!$S:$S,$G263)</f>
        <v>0</v>
      </c>
      <c r="AJ263" s="99">
        <f>SUMIFS(通讯通路门店!$BE:$BE,通讯通路门店!$S:$S,$G263)</f>
        <v>0</v>
      </c>
      <c r="AK263" s="99">
        <f>SUMIFS(通讯通路门店!$BG:$BG,通讯通路门店!$S:$S,$G263)</f>
        <v>0</v>
      </c>
      <c r="AL263" s="99">
        <f>SUMIFS(通讯通路门店!$BC:$BC,通讯通路门店!$S:$S,$G263)</f>
        <v>0</v>
      </c>
      <c r="AM263" s="99">
        <f>SUMIFS(通讯通路门店!$BD:$BD,通讯通路门店!$S:$S,$G263)</f>
        <v>0</v>
      </c>
      <c r="AN263" s="99">
        <f>SUMIFS(通讯通路门店!$BF:$BF,通讯通路门店!$S:$S,$G263)</f>
        <v>0</v>
      </c>
      <c r="AO263" s="99">
        <f t="shared" si="22"/>
        <v>0</v>
      </c>
      <c r="AP263" s="99">
        <f>SUMIFS(通讯通路门店!$K:$K,通讯通路门店!$S:$S,$G263)</f>
        <v>0</v>
      </c>
      <c r="AQ263" s="83"/>
      <c r="AR263" s="99">
        <f>SUMIFS(通讯通路门店!$T:$T,通讯通路门店!$S:$S,$G263)</f>
        <v>0</v>
      </c>
      <c r="AS263" s="99">
        <f>SUMIFS(通讯通路门店!$U:$U,通讯通路门店!$S:$S,$G263)</f>
        <v>0</v>
      </c>
      <c r="AT263" s="99">
        <f>SUMIFS(通讯通路门店!$V:$V,通讯通路门店!$S:$S,$G263)</f>
        <v>0</v>
      </c>
      <c r="AU263" s="99">
        <f>SUMIFS(通讯通路门店!$W:$W,通讯通路门店!$S:$S,$G263)</f>
        <v>0</v>
      </c>
      <c r="AV263" s="99">
        <f>SUMIFS(通讯通路门店!$Z:$Z,通讯通路门店!$S:$S,$G263)</f>
        <v>0</v>
      </c>
      <c r="AW263" s="99">
        <f>SUMIFS(通讯通路门店!$AB:$AB,通讯通路门店!$S:$S,$G263)</f>
        <v>0</v>
      </c>
      <c r="AX263" s="99">
        <f>SUMIFS(通讯通路门店!$X:$X,通讯通路门店!$S:$S,$G263)</f>
        <v>0</v>
      </c>
      <c r="AY263" s="99">
        <f>SUMIFS(通讯通路门店!$Y:$Y,通讯通路门店!$S:$S,$G263)</f>
        <v>0</v>
      </c>
      <c r="AZ263" s="99">
        <f>SUMIFS(通讯通路门店!$AA:$AA,通讯通路门店!$S:$S,$G263)</f>
        <v>0</v>
      </c>
      <c r="BA263" s="99">
        <f t="shared" si="23"/>
        <v>0</v>
      </c>
      <c r="BB263" s="99">
        <f t="shared" si="24"/>
        <v>0</v>
      </c>
      <c r="BC263" s="99">
        <f>SUMIFS(通讯通路门店!$W:$W,通讯通路门店!$S:$S,$G263,通讯通路门店!$J:$J,"荣耀体验店")+SUMIFS(通讯通路门店!$W:$W,通讯通路门店!$S:$S,$G263,通讯通路门店!$J:$J,"荣耀授权专卖店")</f>
        <v>0</v>
      </c>
      <c r="BD263" s="99">
        <f>SUMIFS(通讯通路门店!$Z:$Z,通讯通路门店!$S:$S,$G263,通讯通路门店!$J:$J,"VIVO体验店")</f>
        <v>0</v>
      </c>
      <c r="BE263" s="99">
        <f>SUMIFS(通讯通路门店!$AB:$AB,通讯通路门店!$S:$S,$G263,通讯通路门店!$J:$J,"OPPO体验店")</f>
        <v>0</v>
      </c>
      <c r="BF263" s="99">
        <f>SUMIFS(通讯通路门店!$X:$X,通讯通路门店!$S:$S,$G263,通讯通路门店!$J:$J,"华为授权体验店")+SUMIFS(通讯通路门店!$AA:$AA,通讯通路门店!$S:$S,$G263,通讯通路门店!$J:$J,"华为堡垒店")</f>
        <v>0</v>
      </c>
      <c r="BG263" s="99">
        <f>SUMIFS(通讯通路门店!$Y:$Y,通讯通路门店!$S:$S,$G263,通讯通路门店!$J:$J,"小米体验店")</f>
        <v>0</v>
      </c>
      <c r="BH263" s="99">
        <f>SUMIFS(通讯通路门店!$AA:$AA,通讯通路门店!$S:$S,$G263,通讯通路门店!$J:$J,"苹果体验店")</f>
        <v>0</v>
      </c>
      <c r="BI263" s="99">
        <f>SUMIFS(通讯通路门店!$K:$K,通讯通路门店!$S:$S,$G263,通讯通路门店!$J:$J,"其他品牌专卖店")</f>
        <v>0</v>
      </c>
      <c r="BJ263" s="99">
        <f>SUMIFS(通讯通路门店!$AC:$AC,通讯通路门店!$S:$S,$G263)</f>
        <v>0</v>
      </c>
      <c r="BK263" s="99">
        <f>SUMIFS(通讯通路门店!$AD:$AD,通讯通路门店!$S:$S,$G263)</f>
        <v>0</v>
      </c>
      <c r="BL263" s="99">
        <f>SUMIFS(通讯通路门店!$AE:$AE,通讯通路门店!$S:$S,$G263)</f>
        <v>0</v>
      </c>
      <c r="BM263" s="99">
        <f>SUMIFS(通讯通路门店!$AF:$AF,通讯通路门店!$S:$S,$G263)</f>
        <v>0</v>
      </c>
      <c r="BN263" s="99">
        <f>SUMIFS(通讯通路门店!$AG:$AG,通讯通路门店!$S:$S,$G263)</f>
        <v>0</v>
      </c>
      <c r="BO263" s="99">
        <f>SUMIFS(通讯通路门店!$AH:$AH,通讯通路门店!$S:$S,$G263)</f>
        <v>0</v>
      </c>
      <c r="BP263" s="99">
        <f>SUMIFS(通讯通路门店!$AI:$AI,通讯通路门店!$S:$S,$G263)</f>
        <v>0</v>
      </c>
      <c r="BQ263" s="83"/>
    </row>
    <row r="264" spans="1:69">
      <c r="A264" s="99" t="str">
        <f>IFERROR(_xlfn.XLOOKUP($G264,通讯通路门店!$S$4:$S$993931,通讯通路门店!$A$4:$A$993931,0,0),"")</f>
        <v/>
      </c>
      <c r="B264" s="99" t="str">
        <f>IFERROR(_xlfn.XLOOKUP($G264,通讯通路门店!$S$4:$S$993931,通讯通路门店!$B$4:$B$993931,0,0),"")</f>
        <v/>
      </c>
      <c r="C264" s="99" t="str">
        <f>IFERROR(_xlfn.XLOOKUP($G264,通讯通路门店!$S$4:$S$993931,通讯通路门店!$C$4:$C$993931,0,0),"")</f>
        <v/>
      </c>
      <c r="D264" s="99" t="str">
        <f>IFERROR(_xlfn.XLOOKUP($G264,通讯通路门店!$S$4:$S$993931,通讯通路门店!$D$4:$D$993931,0,0),"")</f>
        <v/>
      </c>
      <c r="E264" s="83"/>
      <c r="F264" s="83"/>
      <c r="G264" s="101" t="e">
        <v>#N/A</v>
      </c>
      <c r="H264" s="102" t="str">
        <f>IFERROR(_xlfn.XLOOKUP($G264,通讯通路门店!$S$4:$S$993931,通讯通路门店!$R$4:$R$993931,0,0),"")</f>
        <v/>
      </c>
      <c r="I264" s="83"/>
      <c r="J264" s="83"/>
      <c r="K264" s="83"/>
      <c r="L264" s="83"/>
      <c r="M264" s="83"/>
      <c r="N264" s="83"/>
      <c r="O264" s="83"/>
      <c r="P264" s="83"/>
      <c r="Q264" s="83"/>
      <c r="R264" s="83"/>
      <c r="S264" s="83"/>
      <c r="T264" s="83"/>
      <c r="U264" s="99">
        <f>COUNTIF(通讯通路门店!$S:$S,$G264)</f>
        <v>0</v>
      </c>
      <c r="V264" s="99">
        <f>COUNTIFS(通讯通路门店!$S:$S,$G264,通讯通路门店!$J:$J,"综合卖场")</f>
        <v>0</v>
      </c>
      <c r="W264" s="99">
        <f>SUMIFS(通讯通路门店!$AJ:$AJ,通讯通路门店!$S:$S,通讯客户沙盘!$G264)</f>
        <v>0</v>
      </c>
      <c r="X264" s="99">
        <f t="shared" si="20"/>
        <v>0</v>
      </c>
      <c r="Y264" s="99">
        <f>COUNTIFS(通讯通路门店!$S:$S,$G264,通讯通路门店!$J:$J,"荣耀体验店")+COUNTIFS(通讯通路门店!$S:$S,$G264,通讯通路门店!$J:$J,"荣耀授权专卖店")</f>
        <v>0</v>
      </c>
      <c r="Z264" s="99">
        <f>COUNTIFS(通讯通路门店!$S:$S,$G264,通讯通路门店!$J:$J,"VIVO体验店")</f>
        <v>0</v>
      </c>
      <c r="AA264" s="99">
        <f>COUNTIFS(通讯通路门店!$S:$S,$G264,通讯通路门店!$J:$J,"OPPO体验店")</f>
        <v>0</v>
      </c>
      <c r="AB264" s="99">
        <f>COUNTIFS(通讯通路门店!$S:$S,$G264,通讯通路门店!$J:$J,"华为授权体验店")+COUNTIFS(通讯通路门店!$S:$S,$G264,通讯通路门店!$J:$J,"华为堡垒店")</f>
        <v>0</v>
      </c>
      <c r="AC264" s="99">
        <f>COUNTIFS(通讯通路门店!$S:$S,$G264,通讯通路门店!$J:$J,"小米体验店")</f>
        <v>0</v>
      </c>
      <c r="AD264" s="99">
        <f>COUNTIFS(通讯通路门店!$S:$S,$G264,通讯通路门店!$J:$J,"苹果体验店")</f>
        <v>0</v>
      </c>
      <c r="AE264" s="99">
        <f>COUNTIFS(通讯通路门店!$S:$S,$G264,通讯通路门店!$J:$J,"其他品牌专卖店")</f>
        <v>0</v>
      </c>
      <c r="AF264" s="99">
        <f>SUMIFS(通讯通路门店!$BI:$BI,通讯通路门店!$S:$S,$G264)</f>
        <v>0</v>
      </c>
      <c r="AG264" s="99">
        <f>SUMIFS(通讯通路门店!$BH:$BH,通讯通路门店!$S:$S,$G264)</f>
        <v>0</v>
      </c>
      <c r="AH264" s="99">
        <f t="shared" si="21"/>
        <v>0</v>
      </c>
      <c r="AI264" s="99">
        <f>SUMIFS(通讯通路门店!$BB:$BB,通讯通路门店!$S:$S,$G264)</f>
        <v>0</v>
      </c>
      <c r="AJ264" s="99">
        <f>SUMIFS(通讯通路门店!$BE:$BE,通讯通路门店!$S:$S,$G264)</f>
        <v>0</v>
      </c>
      <c r="AK264" s="99">
        <f>SUMIFS(通讯通路门店!$BG:$BG,通讯通路门店!$S:$S,$G264)</f>
        <v>0</v>
      </c>
      <c r="AL264" s="99">
        <f>SUMIFS(通讯通路门店!$BC:$BC,通讯通路门店!$S:$S,$G264)</f>
        <v>0</v>
      </c>
      <c r="AM264" s="99">
        <f>SUMIFS(通讯通路门店!$BD:$BD,通讯通路门店!$S:$S,$G264)</f>
        <v>0</v>
      </c>
      <c r="AN264" s="99">
        <f>SUMIFS(通讯通路门店!$BF:$BF,通讯通路门店!$S:$S,$G264)</f>
        <v>0</v>
      </c>
      <c r="AO264" s="99">
        <f t="shared" si="22"/>
        <v>0</v>
      </c>
      <c r="AP264" s="99">
        <f>SUMIFS(通讯通路门店!$K:$K,通讯通路门店!$S:$S,$G264)</f>
        <v>0</v>
      </c>
      <c r="AQ264" s="83"/>
      <c r="AR264" s="99">
        <f>SUMIFS(通讯通路门店!$T:$T,通讯通路门店!$S:$S,$G264)</f>
        <v>0</v>
      </c>
      <c r="AS264" s="99">
        <f>SUMIFS(通讯通路门店!$U:$U,通讯通路门店!$S:$S,$G264)</f>
        <v>0</v>
      </c>
      <c r="AT264" s="99">
        <f>SUMIFS(通讯通路门店!$V:$V,通讯通路门店!$S:$S,$G264)</f>
        <v>0</v>
      </c>
      <c r="AU264" s="99">
        <f>SUMIFS(通讯通路门店!$W:$W,通讯通路门店!$S:$S,$G264)</f>
        <v>0</v>
      </c>
      <c r="AV264" s="99">
        <f>SUMIFS(通讯通路门店!$Z:$Z,通讯通路门店!$S:$S,$G264)</f>
        <v>0</v>
      </c>
      <c r="AW264" s="99">
        <f>SUMIFS(通讯通路门店!$AB:$AB,通讯通路门店!$S:$S,$G264)</f>
        <v>0</v>
      </c>
      <c r="AX264" s="99">
        <f>SUMIFS(通讯通路门店!$X:$X,通讯通路门店!$S:$S,$G264)</f>
        <v>0</v>
      </c>
      <c r="AY264" s="99">
        <f>SUMIFS(通讯通路门店!$Y:$Y,通讯通路门店!$S:$S,$G264)</f>
        <v>0</v>
      </c>
      <c r="AZ264" s="99">
        <f>SUMIFS(通讯通路门店!$AA:$AA,通讯通路门店!$S:$S,$G264)</f>
        <v>0</v>
      </c>
      <c r="BA264" s="99">
        <f t="shared" si="23"/>
        <v>0</v>
      </c>
      <c r="BB264" s="99">
        <f t="shared" si="24"/>
        <v>0</v>
      </c>
      <c r="BC264" s="99">
        <f>SUMIFS(通讯通路门店!$W:$W,通讯通路门店!$S:$S,$G264,通讯通路门店!$J:$J,"荣耀体验店")+SUMIFS(通讯通路门店!$W:$W,通讯通路门店!$S:$S,$G264,通讯通路门店!$J:$J,"荣耀授权专卖店")</f>
        <v>0</v>
      </c>
      <c r="BD264" s="99">
        <f>SUMIFS(通讯通路门店!$Z:$Z,通讯通路门店!$S:$S,$G264,通讯通路门店!$J:$J,"VIVO体验店")</f>
        <v>0</v>
      </c>
      <c r="BE264" s="99">
        <f>SUMIFS(通讯通路门店!$AB:$AB,通讯通路门店!$S:$S,$G264,通讯通路门店!$J:$J,"OPPO体验店")</f>
        <v>0</v>
      </c>
      <c r="BF264" s="99">
        <f>SUMIFS(通讯通路门店!$X:$X,通讯通路门店!$S:$S,$G264,通讯通路门店!$J:$J,"华为授权体验店")+SUMIFS(通讯通路门店!$AA:$AA,通讯通路门店!$S:$S,$G264,通讯通路门店!$J:$J,"华为堡垒店")</f>
        <v>0</v>
      </c>
      <c r="BG264" s="99">
        <f>SUMIFS(通讯通路门店!$Y:$Y,通讯通路门店!$S:$S,$G264,通讯通路门店!$J:$J,"小米体验店")</f>
        <v>0</v>
      </c>
      <c r="BH264" s="99">
        <f>SUMIFS(通讯通路门店!$AA:$AA,通讯通路门店!$S:$S,$G264,通讯通路门店!$J:$J,"苹果体验店")</f>
        <v>0</v>
      </c>
      <c r="BI264" s="99">
        <f>SUMIFS(通讯通路门店!$K:$K,通讯通路门店!$S:$S,$G264,通讯通路门店!$J:$J,"其他品牌专卖店")</f>
        <v>0</v>
      </c>
      <c r="BJ264" s="99">
        <f>SUMIFS(通讯通路门店!$AC:$AC,通讯通路门店!$S:$S,$G264)</f>
        <v>0</v>
      </c>
      <c r="BK264" s="99">
        <f>SUMIFS(通讯通路门店!$AD:$AD,通讯通路门店!$S:$S,$G264)</f>
        <v>0</v>
      </c>
      <c r="BL264" s="99">
        <f>SUMIFS(通讯通路门店!$AE:$AE,通讯通路门店!$S:$S,$G264)</f>
        <v>0</v>
      </c>
      <c r="BM264" s="99">
        <f>SUMIFS(通讯通路门店!$AF:$AF,通讯通路门店!$S:$S,$G264)</f>
        <v>0</v>
      </c>
      <c r="BN264" s="99">
        <f>SUMIFS(通讯通路门店!$AG:$AG,通讯通路门店!$S:$S,$G264)</f>
        <v>0</v>
      </c>
      <c r="BO264" s="99">
        <f>SUMIFS(通讯通路门店!$AH:$AH,通讯通路门店!$S:$S,$G264)</f>
        <v>0</v>
      </c>
      <c r="BP264" s="99">
        <f>SUMIFS(通讯通路门店!$AI:$AI,通讯通路门店!$S:$S,$G264)</f>
        <v>0</v>
      </c>
      <c r="BQ264" s="83"/>
    </row>
    <row r="265" spans="1:69">
      <c r="A265" s="99" t="str">
        <f>IFERROR(_xlfn.XLOOKUP($G265,通讯通路门店!$S$4:$S$993931,通讯通路门店!$A$4:$A$993931,0,0),"")</f>
        <v/>
      </c>
      <c r="B265" s="99" t="str">
        <f>IFERROR(_xlfn.XLOOKUP($G265,通讯通路门店!$S$4:$S$993931,通讯通路门店!$B$4:$B$993931,0,0),"")</f>
        <v/>
      </c>
      <c r="C265" s="99" t="str">
        <f>IFERROR(_xlfn.XLOOKUP($G265,通讯通路门店!$S$4:$S$993931,通讯通路门店!$C$4:$C$993931,0,0),"")</f>
        <v/>
      </c>
      <c r="D265" s="99" t="str">
        <f>IFERROR(_xlfn.XLOOKUP($G265,通讯通路门店!$S$4:$S$993931,通讯通路门店!$D$4:$D$993931,0,0),"")</f>
        <v/>
      </c>
      <c r="E265" s="83"/>
      <c r="F265" s="83"/>
      <c r="G265" s="101" t="e">
        <v>#N/A</v>
      </c>
      <c r="H265" s="102" t="str">
        <f>IFERROR(_xlfn.XLOOKUP($G265,通讯通路门店!$S$4:$S$993931,通讯通路门店!$R$4:$R$993931,0,0),"")</f>
        <v/>
      </c>
      <c r="I265" s="83"/>
      <c r="J265" s="83"/>
      <c r="K265" s="83"/>
      <c r="L265" s="83"/>
      <c r="M265" s="83"/>
      <c r="N265" s="83"/>
      <c r="O265" s="83"/>
      <c r="P265" s="83"/>
      <c r="Q265" s="83"/>
      <c r="R265" s="83"/>
      <c r="S265" s="83"/>
      <c r="T265" s="83"/>
      <c r="U265" s="99">
        <f>COUNTIF(通讯通路门店!$S:$S,$G265)</f>
        <v>0</v>
      </c>
      <c r="V265" s="99">
        <f>COUNTIFS(通讯通路门店!$S:$S,$G265,通讯通路门店!$J:$J,"综合卖场")</f>
        <v>0</v>
      </c>
      <c r="W265" s="99">
        <f>SUMIFS(通讯通路门店!$AJ:$AJ,通讯通路门店!$S:$S,通讯客户沙盘!$G265)</f>
        <v>0</v>
      </c>
      <c r="X265" s="99">
        <f t="shared" si="20"/>
        <v>0</v>
      </c>
      <c r="Y265" s="99">
        <f>COUNTIFS(通讯通路门店!$S:$S,$G265,通讯通路门店!$J:$J,"荣耀体验店")+COUNTIFS(通讯通路门店!$S:$S,$G265,通讯通路门店!$J:$J,"荣耀授权专卖店")</f>
        <v>0</v>
      </c>
      <c r="Z265" s="99">
        <f>COUNTIFS(通讯通路门店!$S:$S,$G265,通讯通路门店!$J:$J,"VIVO体验店")</f>
        <v>0</v>
      </c>
      <c r="AA265" s="99">
        <f>COUNTIFS(通讯通路门店!$S:$S,$G265,通讯通路门店!$J:$J,"OPPO体验店")</f>
        <v>0</v>
      </c>
      <c r="AB265" s="99">
        <f>COUNTIFS(通讯通路门店!$S:$S,$G265,通讯通路门店!$J:$J,"华为授权体验店")+COUNTIFS(通讯通路门店!$S:$S,$G265,通讯通路门店!$J:$J,"华为堡垒店")</f>
        <v>0</v>
      </c>
      <c r="AC265" s="99">
        <f>COUNTIFS(通讯通路门店!$S:$S,$G265,通讯通路门店!$J:$J,"小米体验店")</f>
        <v>0</v>
      </c>
      <c r="AD265" s="99">
        <f>COUNTIFS(通讯通路门店!$S:$S,$G265,通讯通路门店!$J:$J,"苹果体验店")</f>
        <v>0</v>
      </c>
      <c r="AE265" s="99">
        <f>COUNTIFS(通讯通路门店!$S:$S,$G265,通讯通路门店!$J:$J,"其他品牌专卖店")</f>
        <v>0</v>
      </c>
      <c r="AF265" s="99">
        <f>SUMIFS(通讯通路门店!$BI:$BI,通讯通路门店!$S:$S,$G265)</f>
        <v>0</v>
      </c>
      <c r="AG265" s="99">
        <f>SUMIFS(通讯通路门店!$BH:$BH,通讯通路门店!$S:$S,$G265)</f>
        <v>0</v>
      </c>
      <c r="AH265" s="99">
        <f t="shared" si="21"/>
        <v>0</v>
      </c>
      <c r="AI265" s="99">
        <f>SUMIFS(通讯通路门店!$BB:$BB,通讯通路门店!$S:$S,$G265)</f>
        <v>0</v>
      </c>
      <c r="AJ265" s="99">
        <f>SUMIFS(通讯通路门店!$BE:$BE,通讯通路门店!$S:$S,$G265)</f>
        <v>0</v>
      </c>
      <c r="AK265" s="99">
        <f>SUMIFS(通讯通路门店!$BG:$BG,通讯通路门店!$S:$S,$G265)</f>
        <v>0</v>
      </c>
      <c r="AL265" s="99">
        <f>SUMIFS(通讯通路门店!$BC:$BC,通讯通路门店!$S:$S,$G265)</f>
        <v>0</v>
      </c>
      <c r="AM265" s="99">
        <f>SUMIFS(通讯通路门店!$BD:$BD,通讯通路门店!$S:$S,$G265)</f>
        <v>0</v>
      </c>
      <c r="AN265" s="99">
        <f>SUMIFS(通讯通路门店!$BF:$BF,通讯通路门店!$S:$S,$G265)</f>
        <v>0</v>
      </c>
      <c r="AO265" s="99">
        <f t="shared" si="22"/>
        <v>0</v>
      </c>
      <c r="AP265" s="99">
        <f>SUMIFS(通讯通路门店!$K:$K,通讯通路门店!$S:$S,$G265)</f>
        <v>0</v>
      </c>
      <c r="AQ265" s="83"/>
      <c r="AR265" s="99">
        <f>SUMIFS(通讯通路门店!$T:$T,通讯通路门店!$S:$S,$G265)</f>
        <v>0</v>
      </c>
      <c r="AS265" s="99">
        <f>SUMIFS(通讯通路门店!$U:$U,通讯通路门店!$S:$S,$G265)</f>
        <v>0</v>
      </c>
      <c r="AT265" s="99">
        <f>SUMIFS(通讯通路门店!$V:$V,通讯通路门店!$S:$S,$G265)</f>
        <v>0</v>
      </c>
      <c r="AU265" s="99">
        <f>SUMIFS(通讯通路门店!$W:$W,通讯通路门店!$S:$S,$G265)</f>
        <v>0</v>
      </c>
      <c r="AV265" s="99">
        <f>SUMIFS(通讯通路门店!$Z:$Z,通讯通路门店!$S:$S,$G265)</f>
        <v>0</v>
      </c>
      <c r="AW265" s="99">
        <f>SUMIFS(通讯通路门店!$AB:$AB,通讯通路门店!$S:$S,$G265)</f>
        <v>0</v>
      </c>
      <c r="AX265" s="99">
        <f>SUMIFS(通讯通路门店!$X:$X,通讯通路门店!$S:$S,$G265)</f>
        <v>0</v>
      </c>
      <c r="AY265" s="99">
        <f>SUMIFS(通讯通路门店!$Y:$Y,通讯通路门店!$S:$S,$G265)</f>
        <v>0</v>
      </c>
      <c r="AZ265" s="99">
        <f>SUMIFS(通讯通路门店!$AA:$AA,通讯通路门店!$S:$S,$G265)</f>
        <v>0</v>
      </c>
      <c r="BA265" s="99">
        <f t="shared" si="23"/>
        <v>0</v>
      </c>
      <c r="BB265" s="99">
        <f t="shared" si="24"/>
        <v>0</v>
      </c>
      <c r="BC265" s="99">
        <f>SUMIFS(通讯通路门店!$W:$W,通讯通路门店!$S:$S,$G265,通讯通路门店!$J:$J,"荣耀体验店")+SUMIFS(通讯通路门店!$W:$W,通讯通路门店!$S:$S,$G265,通讯通路门店!$J:$J,"荣耀授权专卖店")</f>
        <v>0</v>
      </c>
      <c r="BD265" s="99">
        <f>SUMIFS(通讯通路门店!$Z:$Z,通讯通路门店!$S:$S,$G265,通讯通路门店!$J:$J,"VIVO体验店")</f>
        <v>0</v>
      </c>
      <c r="BE265" s="99">
        <f>SUMIFS(通讯通路门店!$AB:$AB,通讯通路门店!$S:$S,$G265,通讯通路门店!$J:$J,"OPPO体验店")</f>
        <v>0</v>
      </c>
      <c r="BF265" s="99">
        <f>SUMIFS(通讯通路门店!$X:$X,通讯通路门店!$S:$S,$G265,通讯通路门店!$J:$J,"华为授权体验店")+SUMIFS(通讯通路门店!$AA:$AA,通讯通路门店!$S:$S,$G265,通讯通路门店!$J:$J,"华为堡垒店")</f>
        <v>0</v>
      </c>
      <c r="BG265" s="99">
        <f>SUMIFS(通讯通路门店!$Y:$Y,通讯通路门店!$S:$S,$G265,通讯通路门店!$J:$J,"小米体验店")</f>
        <v>0</v>
      </c>
      <c r="BH265" s="99">
        <f>SUMIFS(通讯通路门店!$AA:$AA,通讯通路门店!$S:$S,$G265,通讯通路门店!$J:$J,"苹果体验店")</f>
        <v>0</v>
      </c>
      <c r="BI265" s="99">
        <f>SUMIFS(通讯通路门店!$K:$K,通讯通路门店!$S:$S,$G265,通讯通路门店!$J:$J,"其他品牌专卖店")</f>
        <v>0</v>
      </c>
      <c r="BJ265" s="99">
        <f>SUMIFS(通讯通路门店!$AC:$AC,通讯通路门店!$S:$S,$G265)</f>
        <v>0</v>
      </c>
      <c r="BK265" s="99">
        <f>SUMIFS(通讯通路门店!$AD:$AD,通讯通路门店!$S:$S,$G265)</f>
        <v>0</v>
      </c>
      <c r="BL265" s="99">
        <f>SUMIFS(通讯通路门店!$AE:$AE,通讯通路门店!$S:$S,$G265)</f>
        <v>0</v>
      </c>
      <c r="BM265" s="99">
        <f>SUMIFS(通讯通路门店!$AF:$AF,通讯通路门店!$S:$S,$G265)</f>
        <v>0</v>
      </c>
      <c r="BN265" s="99">
        <f>SUMIFS(通讯通路门店!$AG:$AG,通讯通路门店!$S:$S,$G265)</f>
        <v>0</v>
      </c>
      <c r="BO265" s="99">
        <f>SUMIFS(通讯通路门店!$AH:$AH,通讯通路门店!$S:$S,$G265)</f>
        <v>0</v>
      </c>
      <c r="BP265" s="99">
        <f>SUMIFS(通讯通路门店!$AI:$AI,通讯通路门店!$S:$S,$G265)</f>
        <v>0</v>
      </c>
      <c r="BQ265" s="83"/>
    </row>
    <row r="266" spans="1:69">
      <c r="A266" s="99" t="str">
        <f>IFERROR(_xlfn.XLOOKUP($G266,通讯通路门店!$S$4:$S$993931,通讯通路门店!$A$4:$A$993931,0,0),"")</f>
        <v/>
      </c>
      <c r="B266" s="99" t="str">
        <f>IFERROR(_xlfn.XLOOKUP($G266,通讯通路门店!$S$4:$S$993931,通讯通路门店!$B$4:$B$993931,0,0),"")</f>
        <v/>
      </c>
      <c r="C266" s="99" t="str">
        <f>IFERROR(_xlfn.XLOOKUP($G266,通讯通路门店!$S$4:$S$993931,通讯通路门店!$C$4:$C$993931,0,0),"")</f>
        <v/>
      </c>
      <c r="D266" s="99" t="str">
        <f>IFERROR(_xlfn.XLOOKUP($G266,通讯通路门店!$S$4:$S$993931,通讯通路门店!$D$4:$D$993931,0,0),"")</f>
        <v/>
      </c>
      <c r="E266" s="83"/>
      <c r="F266" s="83"/>
      <c r="G266" s="101" t="e">
        <v>#N/A</v>
      </c>
      <c r="H266" s="102" t="str">
        <f>IFERROR(_xlfn.XLOOKUP($G266,通讯通路门店!$S$4:$S$993931,通讯通路门店!$R$4:$R$993931,0,0),"")</f>
        <v/>
      </c>
      <c r="I266" s="83"/>
      <c r="J266" s="83"/>
      <c r="K266" s="83"/>
      <c r="L266" s="83"/>
      <c r="M266" s="83"/>
      <c r="N266" s="83"/>
      <c r="O266" s="83"/>
      <c r="P266" s="83"/>
      <c r="Q266" s="83"/>
      <c r="R266" s="83"/>
      <c r="S266" s="83"/>
      <c r="T266" s="83"/>
      <c r="U266" s="99">
        <f>COUNTIF(通讯通路门店!$S:$S,$G266)</f>
        <v>0</v>
      </c>
      <c r="V266" s="99">
        <f>COUNTIFS(通讯通路门店!$S:$S,$G266,通讯通路门店!$J:$J,"综合卖场")</f>
        <v>0</v>
      </c>
      <c r="W266" s="99">
        <f>SUMIFS(通讯通路门店!$AJ:$AJ,通讯通路门店!$S:$S,通讯客户沙盘!$G266)</f>
        <v>0</v>
      </c>
      <c r="X266" s="99">
        <f t="shared" si="20"/>
        <v>0</v>
      </c>
      <c r="Y266" s="99">
        <f>COUNTIFS(通讯通路门店!$S:$S,$G266,通讯通路门店!$J:$J,"荣耀体验店")+COUNTIFS(通讯通路门店!$S:$S,$G266,通讯通路门店!$J:$J,"荣耀授权专卖店")</f>
        <v>0</v>
      </c>
      <c r="Z266" s="99">
        <f>COUNTIFS(通讯通路门店!$S:$S,$G266,通讯通路门店!$J:$J,"VIVO体验店")</f>
        <v>0</v>
      </c>
      <c r="AA266" s="99">
        <f>COUNTIFS(通讯通路门店!$S:$S,$G266,通讯通路门店!$J:$J,"OPPO体验店")</f>
        <v>0</v>
      </c>
      <c r="AB266" s="99">
        <f>COUNTIFS(通讯通路门店!$S:$S,$G266,通讯通路门店!$J:$J,"华为授权体验店")+COUNTIFS(通讯通路门店!$S:$S,$G266,通讯通路门店!$J:$J,"华为堡垒店")</f>
        <v>0</v>
      </c>
      <c r="AC266" s="99">
        <f>COUNTIFS(通讯通路门店!$S:$S,$G266,通讯通路门店!$J:$J,"小米体验店")</f>
        <v>0</v>
      </c>
      <c r="AD266" s="99">
        <f>COUNTIFS(通讯通路门店!$S:$S,$G266,通讯通路门店!$J:$J,"苹果体验店")</f>
        <v>0</v>
      </c>
      <c r="AE266" s="99">
        <f>COUNTIFS(通讯通路门店!$S:$S,$G266,通讯通路门店!$J:$J,"其他品牌专卖店")</f>
        <v>0</v>
      </c>
      <c r="AF266" s="99">
        <f>SUMIFS(通讯通路门店!$BI:$BI,通讯通路门店!$S:$S,$G266)</f>
        <v>0</v>
      </c>
      <c r="AG266" s="99">
        <f>SUMIFS(通讯通路门店!$BH:$BH,通讯通路门店!$S:$S,$G266)</f>
        <v>0</v>
      </c>
      <c r="AH266" s="99">
        <f t="shared" si="21"/>
        <v>0</v>
      </c>
      <c r="AI266" s="99">
        <f>SUMIFS(通讯通路门店!$BB:$BB,通讯通路门店!$S:$S,$G266)</f>
        <v>0</v>
      </c>
      <c r="AJ266" s="99">
        <f>SUMIFS(通讯通路门店!$BE:$BE,通讯通路门店!$S:$S,$G266)</f>
        <v>0</v>
      </c>
      <c r="AK266" s="99">
        <f>SUMIFS(通讯通路门店!$BG:$BG,通讯通路门店!$S:$S,$G266)</f>
        <v>0</v>
      </c>
      <c r="AL266" s="99">
        <f>SUMIFS(通讯通路门店!$BC:$BC,通讯通路门店!$S:$S,$G266)</f>
        <v>0</v>
      </c>
      <c r="AM266" s="99">
        <f>SUMIFS(通讯通路门店!$BD:$BD,通讯通路门店!$S:$S,$G266)</f>
        <v>0</v>
      </c>
      <c r="AN266" s="99">
        <f>SUMIFS(通讯通路门店!$BF:$BF,通讯通路门店!$S:$S,$G266)</f>
        <v>0</v>
      </c>
      <c r="AO266" s="99">
        <f t="shared" si="22"/>
        <v>0</v>
      </c>
      <c r="AP266" s="99">
        <f>SUMIFS(通讯通路门店!$K:$K,通讯通路门店!$S:$S,$G266)</f>
        <v>0</v>
      </c>
      <c r="AQ266" s="83"/>
      <c r="AR266" s="99">
        <f>SUMIFS(通讯通路门店!$T:$T,通讯通路门店!$S:$S,$G266)</f>
        <v>0</v>
      </c>
      <c r="AS266" s="99">
        <f>SUMIFS(通讯通路门店!$U:$U,通讯通路门店!$S:$S,$G266)</f>
        <v>0</v>
      </c>
      <c r="AT266" s="99">
        <f>SUMIFS(通讯通路门店!$V:$V,通讯通路门店!$S:$S,$G266)</f>
        <v>0</v>
      </c>
      <c r="AU266" s="99">
        <f>SUMIFS(通讯通路门店!$W:$W,通讯通路门店!$S:$S,$G266)</f>
        <v>0</v>
      </c>
      <c r="AV266" s="99">
        <f>SUMIFS(通讯通路门店!$Z:$Z,通讯通路门店!$S:$S,$G266)</f>
        <v>0</v>
      </c>
      <c r="AW266" s="99">
        <f>SUMIFS(通讯通路门店!$AB:$AB,通讯通路门店!$S:$S,$G266)</f>
        <v>0</v>
      </c>
      <c r="AX266" s="99">
        <f>SUMIFS(通讯通路门店!$X:$X,通讯通路门店!$S:$S,$G266)</f>
        <v>0</v>
      </c>
      <c r="AY266" s="99">
        <f>SUMIFS(通讯通路门店!$Y:$Y,通讯通路门店!$S:$S,$G266)</f>
        <v>0</v>
      </c>
      <c r="AZ266" s="99">
        <f>SUMIFS(通讯通路门店!$AA:$AA,通讯通路门店!$S:$S,$G266)</f>
        <v>0</v>
      </c>
      <c r="BA266" s="99">
        <f t="shared" si="23"/>
        <v>0</v>
      </c>
      <c r="BB266" s="99">
        <f t="shared" si="24"/>
        <v>0</v>
      </c>
      <c r="BC266" s="99">
        <f>SUMIFS(通讯通路门店!$W:$W,通讯通路门店!$S:$S,$G266,通讯通路门店!$J:$J,"荣耀体验店")+SUMIFS(通讯通路门店!$W:$W,通讯通路门店!$S:$S,$G266,通讯通路门店!$J:$J,"荣耀授权专卖店")</f>
        <v>0</v>
      </c>
      <c r="BD266" s="99">
        <f>SUMIFS(通讯通路门店!$Z:$Z,通讯通路门店!$S:$S,$G266,通讯通路门店!$J:$J,"VIVO体验店")</f>
        <v>0</v>
      </c>
      <c r="BE266" s="99">
        <f>SUMIFS(通讯通路门店!$AB:$AB,通讯通路门店!$S:$S,$G266,通讯通路门店!$J:$J,"OPPO体验店")</f>
        <v>0</v>
      </c>
      <c r="BF266" s="99">
        <f>SUMIFS(通讯通路门店!$X:$X,通讯通路门店!$S:$S,$G266,通讯通路门店!$J:$J,"华为授权体验店")+SUMIFS(通讯通路门店!$AA:$AA,通讯通路门店!$S:$S,$G266,通讯通路门店!$J:$J,"华为堡垒店")</f>
        <v>0</v>
      </c>
      <c r="BG266" s="99">
        <f>SUMIFS(通讯通路门店!$Y:$Y,通讯通路门店!$S:$S,$G266,通讯通路门店!$J:$J,"小米体验店")</f>
        <v>0</v>
      </c>
      <c r="BH266" s="99">
        <f>SUMIFS(通讯通路门店!$AA:$AA,通讯通路门店!$S:$S,$G266,通讯通路门店!$J:$J,"苹果体验店")</f>
        <v>0</v>
      </c>
      <c r="BI266" s="99">
        <f>SUMIFS(通讯通路门店!$K:$K,通讯通路门店!$S:$S,$G266,通讯通路门店!$J:$J,"其他品牌专卖店")</f>
        <v>0</v>
      </c>
      <c r="BJ266" s="99">
        <f>SUMIFS(通讯通路门店!$AC:$AC,通讯通路门店!$S:$S,$G266)</f>
        <v>0</v>
      </c>
      <c r="BK266" s="99">
        <f>SUMIFS(通讯通路门店!$AD:$AD,通讯通路门店!$S:$S,$G266)</f>
        <v>0</v>
      </c>
      <c r="BL266" s="99">
        <f>SUMIFS(通讯通路门店!$AE:$AE,通讯通路门店!$S:$S,$G266)</f>
        <v>0</v>
      </c>
      <c r="BM266" s="99">
        <f>SUMIFS(通讯通路门店!$AF:$AF,通讯通路门店!$S:$S,$G266)</f>
        <v>0</v>
      </c>
      <c r="BN266" s="99">
        <f>SUMIFS(通讯通路门店!$AG:$AG,通讯通路门店!$S:$S,$G266)</f>
        <v>0</v>
      </c>
      <c r="BO266" s="99">
        <f>SUMIFS(通讯通路门店!$AH:$AH,通讯通路门店!$S:$S,$G266)</f>
        <v>0</v>
      </c>
      <c r="BP266" s="99">
        <f>SUMIFS(通讯通路门店!$AI:$AI,通讯通路门店!$S:$S,$G266)</f>
        <v>0</v>
      </c>
      <c r="BQ266" s="83"/>
    </row>
    <row r="267" spans="1:69">
      <c r="A267" s="99" t="str">
        <f>IFERROR(_xlfn.XLOOKUP($G267,通讯通路门店!$S$4:$S$993931,通讯通路门店!$A$4:$A$993931,0,0),"")</f>
        <v/>
      </c>
      <c r="B267" s="99" t="str">
        <f>IFERROR(_xlfn.XLOOKUP($G267,通讯通路门店!$S$4:$S$993931,通讯通路门店!$B$4:$B$993931,0,0),"")</f>
        <v/>
      </c>
      <c r="C267" s="99" t="str">
        <f>IFERROR(_xlfn.XLOOKUP($G267,通讯通路门店!$S$4:$S$993931,通讯通路门店!$C$4:$C$993931,0,0),"")</f>
        <v/>
      </c>
      <c r="D267" s="99" t="str">
        <f>IFERROR(_xlfn.XLOOKUP($G267,通讯通路门店!$S$4:$S$993931,通讯通路门店!$D$4:$D$993931,0,0),"")</f>
        <v/>
      </c>
      <c r="E267" s="83"/>
      <c r="F267" s="83"/>
      <c r="G267" s="101" t="e">
        <v>#N/A</v>
      </c>
      <c r="H267" s="102" t="str">
        <f>IFERROR(_xlfn.XLOOKUP($G267,通讯通路门店!$S$4:$S$993931,通讯通路门店!$R$4:$R$993931,0,0),"")</f>
        <v/>
      </c>
      <c r="I267" s="83"/>
      <c r="J267" s="83"/>
      <c r="K267" s="83"/>
      <c r="L267" s="83"/>
      <c r="M267" s="83"/>
      <c r="N267" s="83"/>
      <c r="O267" s="83"/>
      <c r="P267" s="83"/>
      <c r="Q267" s="83"/>
      <c r="R267" s="83"/>
      <c r="S267" s="83"/>
      <c r="T267" s="83"/>
      <c r="U267" s="99">
        <f>COUNTIF(通讯通路门店!$S:$S,$G267)</f>
        <v>0</v>
      </c>
      <c r="V267" s="99">
        <f>COUNTIFS(通讯通路门店!$S:$S,$G267,通讯通路门店!$J:$J,"综合卖场")</f>
        <v>0</v>
      </c>
      <c r="W267" s="99">
        <f>SUMIFS(通讯通路门店!$AJ:$AJ,通讯通路门店!$S:$S,通讯客户沙盘!$G267)</f>
        <v>0</v>
      </c>
      <c r="X267" s="99">
        <f t="shared" si="20"/>
        <v>0</v>
      </c>
      <c r="Y267" s="99">
        <f>COUNTIFS(通讯通路门店!$S:$S,$G267,通讯通路门店!$J:$J,"荣耀体验店")+COUNTIFS(通讯通路门店!$S:$S,$G267,通讯通路门店!$J:$J,"荣耀授权专卖店")</f>
        <v>0</v>
      </c>
      <c r="Z267" s="99">
        <f>COUNTIFS(通讯通路门店!$S:$S,$G267,通讯通路门店!$J:$J,"VIVO体验店")</f>
        <v>0</v>
      </c>
      <c r="AA267" s="99">
        <f>COUNTIFS(通讯通路门店!$S:$S,$G267,通讯通路门店!$J:$J,"OPPO体验店")</f>
        <v>0</v>
      </c>
      <c r="AB267" s="99">
        <f>COUNTIFS(通讯通路门店!$S:$S,$G267,通讯通路门店!$J:$J,"华为授权体验店")+COUNTIFS(通讯通路门店!$S:$S,$G267,通讯通路门店!$J:$J,"华为堡垒店")</f>
        <v>0</v>
      </c>
      <c r="AC267" s="99">
        <f>COUNTIFS(通讯通路门店!$S:$S,$G267,通讯通路门店!$J:$J,"小米体验店")</f>
        <v>0</v>
      </c>
      <c r="AD267" s="99">
        <f>COUNTIFS(通讯通路门店!$S:$S,$G267,通讯通路门店!$J:$J,"苹果体验店")</f>
        <v>0</v>
      </c>
      <c r="AE267" s="99">
        <f>COUNTIFS(通讯通路门店!$S:$S,$G267,通讯通路门店!$J:$J,"其他品牌专卖店")</f>
        <v>0</v>
      </c>
      <c r="AF267" s="99">
        <f>SUMIFS(通讯通路门店!$BI:$BI,通讯通路门店!$S:$S,$G267)</f>
        <v>0</v>
      </c>
      <c r="AG267" s="99">
        <f>SUMIFS(通讯通路门店!$BH:$BH,通讯通路门店!$S:$S,$G267)</f>
        <v>0</v>
      </c>
      <c r="AH267" s="99">
        <f t="shared" si="21"/>
        <v>0</v>
      </c>
      <c r="AI267" s="99">
        <f>SUMIFS(通讯通路门店!$BB:$BB,通讯通路门店!$S:$S,$G267)</f>
        <v>0</v>
      </c>
      <c r="AJ267" s="99">
        <f>SUMIFS(通讯通路门店!$BE:$BE,通讯通路门店!$S:$S,$G267)</f>
        <v>0</v>
      </c>
      <c r="AK267" s="99">
        <f>SUMIFS(通讯通路门店!$BG:$BG,通讯通路门店!$S:$S,$G267)</f>
        <v>0</v>
      </c>
      <c r="AL267" s="99">
        <f>SUMIFS(通讯通路门店!$BC:$BC,通讯通路门店!$S:$S,$G267)</f>
        <v>0</v>
      </c>
      <c r="AM267" s="99">
        <f>SUMIFS(通讯通路门店!$BD:$BD,通讯通路门店!$S:$S,$G267)</f>
        <v>0</v>
      </c>
      <c r="AN267" s="99">
        <f>SUMIFS(通讯通路门店!$BF:$BF,通讯通路门店!$S:$S,$G267)</f>
        <v>0</v>
      </c>
      <c r="AO267" s="99">
        <f t="shared" si="22"/>
        <v>0</v>
      </c>
      <c r="AP267" s="99">
        <f>SUMIFS(通讯通路门店!$K:$K,通讯通路门店!$S:$S,$G267)</f>
        <v>0</v>
      </c>
      <c r="AQ267" s="83"/>
      <c r="AR267" s="99">
        <f>SUMIFS(通讯通路门店!$T:$T,通讯通路门店!$S:$S,$G267)</f>
        <v>0</v>
      </c>
      <c r="AS267" s="99">
        <f>SUMIFS(通讯通路门店!$U:$U,通讯通路门店!$S:$S,$G267)</f>
        <v>0</v>
      </c>
      <c r="AT267" s="99">
        <f>SUMIFS(通讯通路门店!$V:$V,通讯通路门店!$S:$S,$G267)</f>
        <v>0</v>
      </c>
      <c r="AU267" s="99">
        <f>SUMIFS(通讯通路门店!$W:$W,通讯通路门店!$S:$S,$G267)</f>
        <v>0</v>
      </c>
      <c r="AV267" s="99">
        <f>SUMIFS(通讯通路门店!$Z:$Z,通讯通路门店!$S:$S,$G267)</f>
        <v>0</v>
      </c>
      <c r="AW267" s="99">
        <f>SUMIFS(通讯通路门店!$AB:$AB,通讯通路门店!$S:$S,$G267)</f>
        <v>0</v>
      </c>
      <c r="AX267" s="99">
        <f>SUMIFS(通讯通路门店!$X:$X,通讯通路门店!$S:$S,$G267)</f>
        <v>0</v>
      </c>
      <c r="AY267" s="99">
        <f>SUMIFS(通讯通路门店!$Y:$Y,通讯通路门店!$S:$S,$G267)</f>
        <v>0</v>
      </c>
      <c r="AZ267" s="99">
        <f>SUMIFS(通讯通路门店!$AA:$AA,通讯通路门店!$S:$S,$G267)</f>
        <v>0</v>
      </c>
      <c r="BA267" s="99">
        <f t="shared" si="23"/>
        <v>0</v>
      </c>
      <c r="BB267" s="99">
        <f t="shared" si="24"/>
        <v>0</v>
      </c>
      <c r="BC267" s="99">
        <f>SUMIFS(通讯通路门店!$W:$W,通讯通路门店!$S:$S,$G267,通讯通路门店!$J:$J,"荣耀体验店")+SUMIFS(通讯通路门店!$W:$W,通讯通路门店!$S:$S,$G267,通讯通路门店!$J:$J,"荣耀授权专卖店")</f>
        <v>0</v>
      </c>
      <c r="BD267" s="99">
        <f>SUMIFS(通讯通路门店!$Z:$Z,通讯通路门店!$S:$S,$G267,通讯通路门店!$J:$J,"VIVO体验店")</f>
        <v>0</v>
      </c>
      <c r="BE267" s="99">
        <f>SUMIFS(通讯通路门店!$AB:$AB,通讯通路门店!$S:$S,$G267,通讯通路门店!$J:$J,"OPPO体验店")</f>
        <v>0</v>
      </c>
      <c r="BF267" s="99">
        <f>SUMIFS(通讯通路门店!$X:$X,通讯通路门店!$S:$S,$G267,通讯通路门店!$J:$J,"华为授权体验店")+SUMIFS(通讯通路门店!$AA:$AA,通讯通路门店!$S:$S,$G267,通讯通路门店!$J:$J,"华为堡垒店")</f>
        <v>0</v>
      </c>
      <c r="BG267" s="99">
        <f>SUMIFS(通讯通路门店!$Y:$Y,通讯通路门店!$S:$S,$G267,通讯通路门店!$J:$J,"小米体验店")</f>
        <v>0</v>
      </c>
      <c r="BH267" s="99">
        <f>SUMIFS(通讯通路门店!$AA:$AA,通讯通路门店!$S:$S,$G267,通讯通路门店!$J:$J,"苹果体验店")</f>
        <v>0</v>
      </c>
      <c r="BI267" s="99">
        <f>SUMIFS(通讯通路门店!$K:$K,通讯通路门店!$S:$S,$G267,通讯通路门店!$J:$J,"其他品牌专卖店")</f>
        <v>0</v>
      </c>
      <c r="BJ267" s="99">
        <f>SUMIFS(通讯通路门店!$AC:$AC,通讯通路门店!$S:$S,$G267)</f>
        <v>0</v>
      </c>
      <c r="BK267" s="99">
        <f>SUMIFS(通讯通路门店!$AD:$AD,通讯通路门店!$S:$S,$G267)</f>
        <v>0</v>
      </c>
      <c r="BL267" s="99">
        <f>SUMIFS(通讯通路门店!$AE:$AE,通讯通路门店!$S:$S,$G267)</f>
        <v>0</v>
      </c>
      <c r="BM267" s="99">
        <f>SUMIFS(通讯通路门店!$AF:$AF,通讯通路门店!$S:$S,$G267)</f>
        <v>0</v>
      </c>
      <c r="BN267" s="99">
        <f>SUMIFS(通讯通路门店!$AG:$AG,通讯通路门店!$S:$S,$G267)</f>
        <v>0</v>
      </c>
      <c r="BO267" s="99">
        <f>SUMIFS(通讯通路门店!$AH:$AH,通讯通路门店!$S:$S,$G267)</f>
        <v>0</v>
      </c>
      <c r="BP267" s="99">
        <f>SUMIFS(通讯通路门店!$AI:$AI,通讯通路门店!$S:$S,$G267)</f>
        <v>0</v>
      </c>
      <c r="BQ267" s="83"/>
    </row>
    <row r="268" spans="1:69">
      <c r="A268" s="99" t="str">
        <f>IFERROR(_xlfn.XLOOKUP($G268,通讯通路门店!$S$4:$S$993931,通讯通路门店!$A$4:$A$993931,0,0),"")</f>
        <v/>
      </c>
      <c r="B268" s="99" t="str">
        <f>IFERROR(_xlfn.XLOOKUP($G268,通讯通路门店!$S$4:$S$993931,通讯通路门店!$B$4:$B$993931,0,0),"")</f>
        <v/>
      </c>
      <c r="C268" s="99" t="str">
        <f>IFERROR(_xlfn.XLOOKUP($G268,通讯通路门店!$S$4:$S$993931,通讯通路门店!$C$4:$C$993931,0,0),"")</f>
        <v/>
      </c>
      <c r="D268" s="99" t="str">
        <f>IFERROR(_xlfn.XLOOKUP($G268,通讯通路门店!$S$4:$S$993931,通讯通路门店!$D$4:$D$993931,0,0),"")</f>
        <v/>
      </c>
      <c r="E268" s="83"/>
      <c r="F268" s="83"/>
      <c r="G268" s="101" t="e">
        <v>#N/A</v>
      </c>
      <c r="H268" s="102" t="str">
        <f>IFERROR(_xlfn.XLOOKUP($G268,通讯通路门店!$S$4:$S$993931,通讯通路门店!$R$4:$R$993931,0,0),"")</f>
        <v/>
      </c>
      <c r="I268" s="83"/>
      <c r="J268" s="83"/>
      <c r="K268" s="83"/>
      <c r="L268" s="83"/>
      <c r="M268" s="83"/>
      <c r="N268" s="83"/>
      <c r="O268" s="83"/>
      <c r="P268" s="83"/>
      <c r="Q268" s="83"/>
      <c r="R268" s="83"/>
      <c r="S268" s="83"/>
      <c r="T268" s="83"/>
      <c r="U268" s="99">
        <f>COUNTIF(通讯通路门店!$S:$S,$G268)</f>
        <v>0</v>
      </c>
      <c r="V268" s="99">
        <f>COUNTIFS(通讯通路门店!$S:$S,$G268,通讯通路门店!$J:$J,"综合卖场")</f>
        <v>0</v>
      </c>
      <c r="W268" s="99">
        <f>SUMIFS(通讯通路门店!$AJ:$AJ,通讯通路门店!$S:$S,通讯客户沙盘!$G268)</f>
        <v>0</v>
      </c>
      <c r="X268" s="99">
        <f t="shared" si="20"/>
        <v>0</v>
      </c>
      <c r="Y268" s="99">
        <f>COUNTIFS(通讯通路门店!$S:$S,$G268,通讯通路门店!$J:$J,"荣耀体验店")+COUNTIFS(通讯通路门店!$S:$S,$G268,通讯通路门店!$J:$J,"荣耀授权专卖店")</f>
        <v>0</v>
      </c>
      <c r="Z268" s="99">
        <f>COUNTIFS(通讯通路门店!$S:$S,$G268,通讯通路门店!$J:$J,"VIVO体验店")</f>
        <v>0</v>
      </c>
      <c r="AA268" s="99">
        <f>COUNTIFS(通讯通路门店!$S:$S,$G268,通讯通路门店!$J:$J,"OPPO体验店")</f>
        <v>0</v>
      </c>
      <c r="AB268" s="99">
        <f>COUNTIFS(通讯通路门店!$S:$S,$G268,通讯通路门店!$J:$J,"华为授权体验店")+COUNTIFS(通讯通路门店!$S:$S,$G268,通讯通路门店!$J:$J,"华为堡垒店")</f>
        <v>0</v>
      </c>
      <c r="AC268" s="99">
        <f>COUNTIFS(通讯通路门店!$S:$S,$G268,通讯通路门店!$J:$J,"小米体验店")</f>
        <v>0</v>
      </c>
      <c r="AD268" s="99">
        <f>COUNTIFS(通讯通路门店!$S:$S,$G268,通讯通路门店!$J:$J,"苹果体验店")</f>
        <v>0</v>
      </c>
      <c r="AE268" s="99">
        <f>COUNTIFS(通讯通路门店!$S:$S,$G268,通讯通路门店!$J:$J,"其他品牌专卖店")</f>
        <v>0</v>
      </c>
      <c r="AF268" s="99">
        <f>SUMIFS(通讯通路门店!$BI:$BI,通讯通路门店!$S:$S,$G268)</f>
        <v>0</v>
      </c>
      <c r="AG268" s="99">
        <f>SUMIFS(通讯通路门店!$BH:$BH,通讯通路门店!$S:$S,$G268)</f>
        <v>0</v>
      </c>
      <c r="AH268" s="99">
        <f t="shared" si="21"/>
        <v>0</v>
      </c>
      <c r="AI268" s="99">
        <f>SUMIFS(通讯通路门店!$BB:$BB,通讯通路门店!$S:$S,$G268)</f>
        <v>0</v>
      </c>
      <c r="AJ268" s="99">
        <f>SUMIFS(通讯通路门店!$BE:$BE,通讯通路门店!$S:$S,$G268)</f>
        <v>0</v>
      </c>
      <c r="AK268" s="99">
        <f>SUMIFS(通讯通路门店!$BG:$BG,通讯通路门店!$S:$S,$G268)</f>
        <v>0</v>
      </c>
      <c r="AL268" s="99">
        <f>SUMIFS(通讯通路门店!$BC:$BC,通讯通路门店!$S:$S,$G268)</f>
        <v>0</v>
      </c>
      <c r="AM268" s="99">
        <f>SUMIFS(通讯通路门店!$BD:$BD,通讯通路门店!$S:$S,$G268)</f>
        <v>0</v>
      </c>
      <c r="AN268" s="99">
        <f>SUMIFS(通讯通路门店!$BF:$BF,通讯通路门店!$S:$S,$G268)</f>
        <v>0</v>
      </c>
      <c r="AO268" s="99">
        <f t="shared" si="22"/>
        <v>0</v>
      </c>
      <c r="AP268" s="99">
        <f>SUMIFS(通讯通路门店!$K:$K,通讯通路门店!$S:$S,$G268)</f>
        <v>0</v>
      </c>
      <c r="AQ268" s="83"/>
      <c r="AR268" s="99">
        <f>SUMIFS(通讯通路门店!$T:$T,通讯通路门店!$S:$S,$G268)</f>
        <v>0</v>
      </c>
      <c r="AS268" s="99">
        <f>SUMIFS(通讯通路门店!$U:$U,通讯通路门店!$S:$S,$G268)</f>
        <v>0</v>
      </c>
      <c r="AT268" s="99">
        <f>SUMIFS(通讯通路门店!$V:$V,通讯通路门店!$S:$S,$G268)</f>
        <v>0</v>
      </c>
      <c r="AU268" s="99">
        <f>SUMIFS(通讯通路门店!$W:$W,通讯通路门店!$S:$S,$G268)</f>
        <v>0</v>
      </c>
      <c r="AV268" s="99">
        <f>SUMIFS(通讯通路门店!$Z:$Z,通讯通路门店!$S:$S,$G268)</f>
        <v>0</v>
      </c>
      <c r="AW268" s="99">
        <f>SUMIFS(通讯通路门店!$AB:$AB,通讯通路门店!$S:$S,$G268)</f>
        <v>0</v>
      </c>
      <c r="AX268" s="99">
        <f>SUMIFS(通讯通路门店!$X:$X,通讯通路门店!$S:$S,$G268)</f>
        <v>0</v>
      </c>
      <c r="AY268" s="99">
        <f>SUMIFS(通讯通路门店!$Y:$Y,通讯通路门店!$S:$S,$G268)</f>
        <v>0</v>
      </c>
      <c r="AZ268" s="99">
        <f>SUMIFS(通讯通路门店!$AA:$AA,通讯通路门店!$S:$S,$G268)</f>
        <v>0</v>
      </c>
      <c r="BA268" s="99">
        <f t="shared" si="23"/>
        <v>0</v>
      </c>
      <c r="BB268" s="99">
        <f t="shared" si="24"/>
        <v>0</v>
      </c>
      <c r="BC268" s="99">
        <f>SUMIFS(通讯通路门店!$W:$W,通讯通路门店!$S:$S,$G268,通讯通路门店!$J:$J,"荣耀体验店")+SUMIFS(通讯通路门店!$W:$W,通讯通路门店!$S:$S,$G268,通讯通路门店!$J:$J,"荣耀授权专卖店")</f>
        <v>0</v>
      </c>
      <c r="BD268" s="99">
        <f>SUMIFS(通讯通路门店!$Z:$Z,通讯通路门店!$S:$S,$G268,通讯通路门店!$J:$J,"VIVO体验店")</f>
        <v>0</v>
      </c>
      <c r="BE268" s="99">
        <f>SUMIFS(通讯通路门店!$AB:$AB,通讯通路门店!$S:$S,$G268,通讯通路门店!$J:$J,"OPPO体验店")</f>
        <v>0</v>
      </c>
      <c r="BF268" s="99">
        <f>SUMIFS(通讯通路门店!$X:$X,通讯通路门店!$S:$S,$G268,通讯通路门店!$J:$J,"华为授权体验店")+SUMIFS(通讯通路门店!$AA:$AA,通讯通路门店!$S:$S,$G268,通讯通路门店!$J:$J,"华为堡垒店")</f>
        <v>0</v>
      </c>
      <c r="BG268" s="99">
        <f>SUMIFS(通讯通路门店!$Y:$Y,通讯通路门店!$S:$S,$G268,通讯通路门店!$J:$J,"小米体验店")</f>
        <v>0</v>
      </c>
      <c r="BH268" s="99">
        <f>SUMIFS(通讯通路门店!$AA:$AA,通讯通路门店!$S:$S,$G268,通讯通路门店!$J:$J,"苹果体验店")</f>
        <v>0</v>
      </c>
      <c r="BI268" s="99">
        <f>SUMIFS(通讯通路门店!$K:$K,通讯通路门店!$S:$S,$G268,通讯通路门店!$J:$J,"其他品牌专卖店")</f>
        <v>0</v>
      </c>
      <c r="BJ268" s="99">
        <f>SUMIFS(通讯通路门店!$AC:$AC,通讯通路门店!$S:$S,$G268)</f>
        <v>0</v>
      </c>
      <c r="BK268" s="99">
        <f>SUMIFS(通讯通路门店!$AD:$AD,通讯通路门店!$S:$S,$G268)</f>
        <v>0</v>
      </c>
      <c r="BL268" s="99">
        <f>SUMIFS(通讯通路门店!$AE:$AE,通讯通路门店!$S:$S,$G268)</f>
        <v>0</v>
      </c>
      <c r="BM268" s="99">
        <f>SUMIFS(通讯通路门店!$AF:$AF,通讯通路门店!$S:$S,$G268)</f>
        <v>0</v>
      </c>
      <c r="BN268" s="99">
        <f>SUMIFS(通讯通路门店!$AG:$AG,通讯通路门店!$S:$S,$G268)</f>
        <v>0</v>
      </c>
      <c r="BO268" s="99">
        <f>SUMIFS(通讯通路门店!$AH:$AH,通讯通路门店!$S:$S,$G268)</f>
        <v>0</v>
      </c>
      <c r="BP268" s="99">
        <f>SUMIFS(通讯通路门店!$AI:$AI,通讯通路门店!$S:$S,$G268)</f>
        <v>0</v>
      </c>
      <c r="BQ268" s="83"/>
    </row>
    <row r="269" spans="1:69">
      <c r="A269" s="99" t="str">
        <f>IFERROR(_xlfn.XLOOKUP($G269,通讯通路门店!$S$4:$S$993931,通讯通路门店!$A$4:$A$993931,0,0),"")</f>
        <v/>
      </c>
      <c r="B269" s="99" t="str">
        <f>IFERROR(_xlfn.XLOOKUP($G269,通讯通路门店!$S$4:$S$993931,通讯通路门店!$B$4:$B$993931,0,0),"")</f>
        <v/>
      </c>
      <c r="C269" s="99" t="str">
        <f>IFERROR(_xlfn.XLOOKUP($G269,通讯通路门店!$S$4:$S$993931,通讯通路门店!$C$4:$C$993931,0,0),"")</f>
        <v/>
      </c>
      <c r="D269" s="99" t="str">
        <f>IFERROR(_xlfn.XLOOKUP($G269,通讯通路门店!$S$4:$S$993931,通讯通路门店!$D$4:$D$993931,0,0),"")</f>
        <v/>
      </c>
      <c r="E269" s="83"/>
      <c r="F269" s="83"/>
      <c r="G269" s="101" t="e">
        <v>#N/A</v>
      </c>
      <c r="H269" s="102" t="str">
        <f>IFERROR(_xlfn.XLOOKUP($G269,通讯通路门店!$S$4:$S$993931,通讯通路门店!$R$4:$R$993931,0,0),"")</f>
        <v/>
      </c>
      <c r="I269" s="83"/>
      <c r="J269" s="83"/>
      <c r="K269" s="83"/>
      <c r="L269" s="83"/>
      <c r="M269" s="83"/>
      <c r="N269" s="83"/>
      <c r="O269" s="83"/>
      <c r="P269" s="83"/>
      <c r="Q269" s="83"/>
      <c r="R269" s="83"/>
      <c r="S269" s="83"/>
      <c r="T269" s="83"/>
      <c r="U269" s="99">
        <f>COUNTIF(通讯通路门店!$S:$S,$G269)</f>
        <v>0</v>
      </c>
      <c r="V269" s="99">
        <f>COUNTIFS(通讯通路门店!$S:$S,$G269,通讯通路门店!$J:$J,"综合卖场")</f>
        <v>0</v>
      </c>
      <c r="W269" s="99">
        <f>SUMIFS(通讯通路门店!$AJ:$AJ,通讯通路门店!$S:$S,通讯客户沙盘!$G269)</f>
        <v>0</v>
      </c>
      <c r="X269" s="99">
        <f t="shared" si="20"/>
        <v>0</v>
      </c>
      <c r="Y269" s="99">
        <f>COUNTIFS(通讯通路门店!$S:$S,$G269,通讯通路门店!$J:$J,"荣耀体验店")+COUNTIFS(通讯通路门店!$S:$S,$G269,通讯通路门店!$J:$J,"荣耀授权专卖店")</f>
        <v>0</v>
      </c>
      <c r="Z269" s="99">
        <f>COUNTIFS(通讯通路门店!$S:$S,$G269,通讯通路门店!$J:$J,"VIVO体验店")</f>
        <v>0</v>
      </c>
      <c r="AA269" s="99">
        <f>COUNTIFS(通讯通路门店!$S:$S,$G269,通讯通路门店!$J:$J,"OPPO体验店")</f>
        <v>0</v>
      </c>
      <c r="AB269" s="99">
        <f>COUNTIFS(通讯通路门店!$S:$S,$G269,通讯通路门店!$J:$J,"华为授权体验店")+COUNTIFS(通讯通路门店!$S:$S,$G269,通讯通路门店!$J:$J,"华为堡垒店")</f>
        <v>0</v>
      </c>
      <c r="AC269" s="99">
        <f>COUNTIFS(通讯通路门店!$S:$S,$G269,通讯通路门店!$J:$J,"小米体验店")</f>
        <v>0</v>
      </c>
      <c r="AD269" s="99">
        <f>COUNTIFS(通讯通路门店!$S:$S,$G269,通讯通路门店!$J:$J,"苹果体验店")</f>
        <v>0</v>
      </c>
      <c r="AE269" s="99">
        <f>COUNTIFS(通讯通路门店!$S:$S,$G269,通讯通路门店!$J:$J,"其他品牌专卖店")</f>
        <v>0</v>
      </c>
      <c r="AF269" s="99">
        <f>SUMIFS(通讯通路门店!$BI:$BI,通讯通路门店!$S:$S,$G269)</f>
        <v>0</v>
      </c>
      <c r="AG269" s="99">
        <f>SUMIFS(通讯通路门店!$BH:$BH,通讯通路门店!$S:$S,$G269)</f>
        <v>0</v>
      </c>
      <c r="AH269" s="99">
        <f t="shared" si="21"/>
        <v>0</v>
      </c>
      <c r="AI269" s="99">
        <f>SUMIFS(通讯通路门店!$BB:$BB,通讯通路门店!$S:$S,$G269)</f>
        <v>0</v>
      </c>
      <c r="AJ269" s="99">
        <f>SUMIFS(通讯通路门店!$BE:$BE,通讯通路门店!$S:$S,$G269)</f>
        <v>0</v>
      </c>
      <c r="AK269" s="99">
        <f>SUMIFS(通讯通路门店!$BG:$BG,通讯通路门店!$S:$S,$G269)</f>
        <v>0</v>
      </c>
      <c r="AL269" s="99">
        <f>SUMIFS(通讯通路门店!$BC:$BC,通讯通路门店!$S:$S,$G269)</f>
        <v>0</v>
      </c>
      <c r="AM269" s="99">
        <f>SUMIFS(通讯通路门店!$BD:$BD,通讯通路门店!$S:$S,$G269)</f>
        <v>0</v>
      </c>
      <c r="AN269" s="99">
        <f>SUMIFS(通讯通路门店!$BF:$BF,通讯通路门店!$S:$S,$G269)</f>
        <v>0</v>
      </c>
      <c r="AO269" s="99">
        <f t="shared" si="22"/>
        <v>0</v>
      </c>
      <c r="AP269" s="99">
        <f>SUMIFS(通讯通路门店!$K:$K,通讯通路门店!$S:$S,$G269)</f>
        <v>0</v>
      </c>
      <c r="AQ269" s="83"/>
      <c r="AR269" s="99">
        <f>SUMIFS(通讯通路门店!$T:$T,通讯通路门店!$S:$S,$G269)</f>
        <v>0</v>
      </c>
      <c r="AS269" s="99">
        <f>SUMIFS(通讯通路门店!$U:$U,通讯通路门店!$S:$S,$G269)</f>
        <v>0</v>
      </c>
      <c r="AT269" s="99">
        <f>SUMIFS(通讯通路门店!$V:$V,通讯通路门店!$S:$S,$G269)</f>
        <v>0</v>
      </c>
      <c r="AU269" s="99">
        <f>SUMIFS(通讯通路门店!$W:$W,通讯通路门店!$S:$S,$G269)</f>
        <v>0</v>
      </c>
      <c r="AV269" s="99">
        <f>SUMIFS(通讯通路门店!$Z:$Z,通讯通路门店!$S:$S,$G269)</f>
        <v>0</v>
      </c>
      <c r="AW269" s="99">
        <f>SUMIFS(通讯通路门店!$AB:$AB,通讯通路门店!$S:$S,$G269)</f>
        <v>0</v>
      </c>
      <c r="AX269" s="99">
        <f>SUMIFS(通讯通路门店!$X:$X,通讯通路门店!$S:$S,$G269)</f>
        <v>0</v>
      </c>
      <c r="AY269" s="99">
        <f>SUMIFS(通讯通路门店!$Y:$Y,通讯通路门店!$S:$S,$G269)</f>
        <v>0</v>
      </c>
      <c r="AZ269" s="99">
        <f>SUMIFS(通讯通路门店!$AA:$AA,通讯通路门店!$S:$S,$G269)</f>
        <v>0</v>
      </c>
      <c r="BA269" s="99">
        <f t="shared" si="23"/>
        <v>0</v>
      </c>
      <c r="BB269" s="99">
        <f t="shared" si="24"/>
        <v>0</v>
      </c>
      <c r="BC269" s="99">
        <f>SUMIFS(通讯通路门店!$W:$W,通讯通路门店!$S:$S,$G269,通讯通路门店!$J:$J,"荣耀体验店")+SUMIFS(通讯通路门店!$W:$W,通讯通路门店!$S:$S,$G269,通讯通路门店!$J:$J,"荣耀授权专卖店")</f>
        <v>0</v>
      </c>
      <c r="BD269" s="99">
        <f>SUMIFS(通讯通路门店!$Z:$Z,通讯通路门店!$S:$S,$G269,通讯通路门店!$J:$J,"VIVO体验店")</f>
        <v>0</v>
      </c>
      <c r="BE269" s="99">
        <f>SUMIFS(通讯通路门店!$AB:$AB,通讯通路门店!$S:$S,$G269,通讯通路门店!$J:$J,"OPPO体验店")</f>
        <v>0</v>
      </c>
      <c r="BF269" s="99">
        <f>SUMIFS(通讯通路门店!$X:$X,通讯通路门店!$S:$S,$G269,通讯通路门店!$J:$J,"华为授权体验店")+SUMIFS(通讯通路门店!$AA:$AA,通讯通路门店!$S:$S,$G269,通讯通路门店!$J:$J,"华为堡垒店")</f>
        <v>0</v>
      </c>
      <c r="BG269" s="99">
        <f>SUMIFS(通讯通路门店!$Y:$Y,通讯通路门店!$S:$S,$G269,通讯通路门店!$J:$J,"小米体验店")</f>
        <v>0</v>
      </c>
      <c r="BH269" s="99">
        <f>SUMIFS(通讯通路门店!$AA:$AA,通讯通路门店!$S:$S,$G269,通讯通路门店!$J:$J,"苹果体验店")</f>
        <v>0</v>
      </c>
      <c r="BI269" s="99">
        <f>SUMIFS(通讯通路门店!$K:$K,通讯通路门店!$S:$S,$G269,通讯通路门店!$J:$J,"其他品牌专卖店")</f>
        <v>0</v>
      </c>
      <c r="BJ269" s="99">
        <f>SUMIFS(通讯通路门店!$AC:$AC,通讯通路门店!$S:$S,$G269)</f>
        <v>0</v>
      </c>
      <c r="BK269" s="99">
        <f>SUMIFS(通讯通路门店!$AD:$AD,通讯通路门店!$S:$S,$G269)</f>
        <v>0</v>
      </c>
      <c r="BL269" s="99">
        <f>SUMIFS(通讯通路门店!$AE:$AE,通讯通路门店!$S:$S,$G269)</f>
        <v>0</v>
      </c>
      <c r="BM269" s="99">
        <f>SUMIFS(通讯通路门店!$AF:$AF,通讯通路门店!$S:$S,$G269)</f>
        <v>0</v>
      </c>
      <c r="BN269" s="99">
        <f>SUMIFS(通讯通路门店!$AG:$AG,通讯通路门店!$S:$S,$G269)</f>
        <v>0</v>
      </c>
      <c r="BO269" s="99">
        <f>SUMIFS(通讯通路门店!$AH:$AH,通讯通路门店!$S:$S,$G269)</f>
        <v>0</v>
      </c>
      <c r="BP269" s="99">
        <f>SUMIFS(通讯通路门店!$AI:$AI,通讯通路门店!$S:$S,$G269)</f>
        <v>0</v>
      </c>
      <c r="BQ269" s="83"/>
    </row>
    <row r="270" spans="1:69">
      <c r="A270" s="99" t="str">
        <f>IFERROR(_xlfn.XLOOKUP($G270,通讯通路门店!$S$4:$S$993931,通讯通路门店!$A$4:$A$993931,0,0),"")</f>
        <v/>
      </c>
      <c r="B270" s="99" t="str">
        <f>IFERROR(_xlfn.XLOOKUP($G270,通讯通路门店!$S$4:$S$993931,通讯通路门店!$B$4:$B$993931,0,0),"")</f>
        <v/>
      </c>
      <c r="C270" s="99" t="str">
        <f>IFERROR(_xlfn.XLOOKUP($G270,通讯通路门店!$S$4:$S$993931,通讯通路门店!$C$4:$C$993931,0,0),"")</f>
        <v/>
      </c>
      <c r="D270" s="99" t="str">
        <f>IFERROR(_xlfn.XLOOKUP($G270,通讯通路门店!$S$4:$S$993931,通讯通路门店!$D$4:$D$993931,0,0),"")</f>
        <v/>
      </c>
      <c r="E270" s="83"/>
      <c r="F270" s="83"/>
      <c r="G270" s="101" t="e">
        <v>#N/A</v>
      </c>
      <c r="H270" s="102" t="str">
        <f>IFERROR(_xlfn.XLOOKUP($G270,通讯通路门店!$S$4:$S$993931,通讯通路门店!$R$4:$R$993931,0,0),"")</f>
        <v/>
      </c>
      <c r="I270" s="83"/>
      <c r="J270" s="83"/>
      <c r="K270" s="83"/>
      <c r="L270" s="83"/>
      <c r="M270" s="83"/>
      <c r="N270" s="83"/>
      <c r="O270" s="83"/>
      <c r="P270" s="83"/>
      <c r="Q270" s="83"/>
      <c r="R270" s="83"/>
      <c r="S270" s="83"/>
      <c r="T270" s="83"/>
      <c r="U270" s="99">
        <f>COUNTIF(通讯通路门店!$S:$S,$G270)</f>
        <v>0</v>
      </c>
      <c r="V270" s="99">
        <f>COUNTIFS(通讯通路门店!$S:$S,$G270,通讯通路门店!$J:$J,"综合卖场")</f>
        <v>0</v>
      </c>
      <c r="W270" s="99">
        <f>SUMIFS(通讯通路门店!$AJ:$AJ,通讯通路门店!$S:$S,通讯客户沙盘!$G270)</f>
        <v>0</v>
      </c>
      <c r="X270" s="99">
        <f t="shared" si="20"/>
        <v>0</v>
      </c>
      <c r="Y270" s="99">
        <f>COUNTIFS(通讯通路门店!$S:$S,$G270,通讯通路门店!$J:$J,"荣耀体验店")+COUNTIFS(通讯通路门店!$S:$S,$G270,通讯通路门店!$J:$J,"荣耀授权专卖店")</f>
        <v>0</v>
      </c>
      <c r="Z270" s="99">
        <f>COUNTIFS(通讯通路门店!$S:$S,$G270,通讯通路门店!$J:$J,"VIVO体验店")</f>
        <v>0</v>
      </c>
      <c r="AA270" s="99">
        <f>COUNTIFS(通讯通路门店!$S:$S,$G270,通讯通路门店!$J:$J,"OPPO体验店")</f>
        <v>0</v>
      </c>
      <c r="AB270" s="99">
        <f>COUNTIFS(通讯通路门店!$S:$S,$G270,通讯通路门店!$J:$J,"华为授权体验店")+COUNTIFS(通讯通路门店!$S:$S,$G270,通讯通路门店!$J:$J,"华为堡垒店")</f>
        <v>0</v>
      </c>
      <c r="AC270" s="99">
        <f>COUNTIFS(通讯通路门店!$S:$S,$G270,通讯通路门店!$J:$J,"小米体验店")</f>
        <v>0</v>
      </c>
      <c r="AD270" s="99">
        <f>COUNTIFS(通讯通路门店!$S:$S,$G270,通讯通路门店!$J:$J,"苹果体验店")</f>
        <v>0</v>
      </c>
      <c r="AE270" s="99">
        <f>COUNTIFS(通讯通路门店!$S:$S,$G270,通讯通路门店!$J:$J,"其他品牌专卖店")</f>
        <v>0</v>
      </c>
      <c r="AF270" s="99">
        <f>SUMIFS(通讯通路门店!$BI:$BI,通讯通路门店!$S:$S,$G270)</f>
        <v>0</v>
      </c>
      <c r="AG270" s="99">
        <f>SUMIFS(通讯通路门店!$BH:$BH,通讯通路门店!$S:$S,$G270)</f>
        <v>0</v>
      </c>
      <c r="AH270" s="99">
        <f t="shared" si="21"/>
        <v>0</v>
      </c>
      <c r="AI270" s="99">
        <f>SUMIFS(通讯通路门店!$BB:$BB,通讯通路门店!$S:$S,$G270)</f>
        <v>0</v>
      </c>
      <c r="AJ270" s="99">
        <f>SUMIFS(通讯通路门店!$BE:$BE,通讯通路门店!$S:$S,$G270)</f>
        <v>0</v>
      </c>
      <c r="AK270" s="99">
        <f>SUMIFS(通讯通路门店!$BG:$BG,通讯通路门店!$S:$S,$G270)</f>
        <v>0</v>
      </c>
      <c r="AL270" s="99">
        <f>SUMIFS(通讯通路门店!$BC:$BC,通讯通路门店!$S:$S,$G270)</f>
        <v>0</v>
      </c>
      <c r="AM270" s="99">
        <f>SUMIFS(通讯通路门店!$BD:$BD,通讯通路门店!$S:$S,$G270)</f>
        <v>0</v>
      </c>
      <c r="AN270" s="99">
        <f>SUMIFS(通讯通路门店!$BF:$BF,通讯通路门店!$S:$S,$G270)</f>
        <v>0</v>
      </c>
      <c r="AO270" s="99">
        <f t="shared" si="22"/>
        <v>0</v>
      </c>
      <c r="AP270" s="99">
        <f>SUMIFS(通讯通路门店!$K:$K,通讯通路门店!$S:$S,$G270)</f>
        <v>0</v>
      </c>
      <c r="AQ270" s="83"/>
      <c r="AR270" s="99">
        <f>SUMIFS(通讯通路门店!$T:$T,通讯通路门店!$S:$S,$G270)</f>
        <v>0</v>
      </c>
      <c r="AS270" s="99">
        <f>SUMIFS(通讯通路门店!$U:$U,通讯通路门店!$S:$S,$G270)</f>
        <v>0</v>
      </c>
      <c r="AT270" s="99">
        <f>SUMIFS(通讯通路门店!$V:$V,通讯通路门店!$S:$S,$G270)</f>
        <v>0</v>
      </c>
      <c r="AU270" s="99">
        <f>SUMIFS(通讯通路门店!$W:$W,通讯通路门店!$S:$S,$G270)</f>
        <v>0</v>
      </c>
      <c r="AV270" s="99">
        <f>SUMIFS(通讯通路门店!$Z:$Z,通讯通路门店!$S:$S,$G270)</f>
        <v>0</v>
      </c>
      <c r="AW270" s="99">
        <f>SUMIFS(通讯通路门店!$AB:$AB,通讯通路门店!$S:$S,$G270)</f>
        <v>0</v>
      </c>
      <c r="AX270" s="99">
        <f>SUMIFS(通讯通路门店!$X:$X,通讯通路门店!$S:$S,$G270)</f>
        <v>0</v>
      </c>
      <c r="AY270" s="99">
        <f>SUMIFS(通讯通路门店!$Y:$Y,通讯通路门店!$S:$S,$G270)</f>
        <v>0</v>
      </c>
      <c r="AZ270" s="99">
        <f>SUMIFS(通讯通路门店!$AA:$AA,通讯通路门店!$S:$S,$G270)</f>
        <v>0</v>
      </c>
      <c r="BA270" s="99">
        <f t="shared" si="23"/>
        <v>0</v>
      </c>
      <c r="BB270" s="99">
        <f t="shared" si="24"/>
        <v>0</v>
      </c>
      <c r="BC270" s="99">
        <f>SUMIFS(通讯通路门店!$W:$W,通讯通路门店!$S:$S,$G270,通讯通路门店!$J:$J,"荣耀体验店")+SUMIFS(通讯通路门店!$W:$W,通讯通路门店!$S:$S,$G270,通讯通路门店!$J:$J,"荣耀授权专卖店")</f>
        <v>0</v>
      </c>
      <c r="BD270" s="99">
        <f>SUMIFS(通讯通路门店!$Z:$Z,通讯通路门店!$S:$S,$G270,通讯通路门店!$J:$J,"VIVO体验店")</f>
        <v>0</v>
      </c>
      <c r="BE270" s="99">
        <f>SUMIFS(通讯通路门店!$AB:$AB,通讯通路门店!$S:$S,$G270,通讯通路门店!$J:$J,"OPPO体验店")</f>
        <v>0</v>
      </c>
      <c r="BF270" s="99">
        <f>SUMIFS(通讯通路门店!$X:$X,通讯通路门店!$S:$S,$G270,通讯通路门店!$J:$J,"华为授权体验店")+SUMIFS(通讯通路门店!$AA:$AA,通讯通路门店!$S:$S,$G270,通讯通路门店!$J:$J,"华为堡垒店")</f>
        <v>0</v>
      </c>
      <c r="BG270" s="99">
        <f>SUMIFS(通讯通路门店!$Y:$Y,通讯通路门店!$S:$S,$G270,通讯通路门店!$J:$J,"小米体验店")</f>
        <v>0</v>
      </c>
      <c r="BH270" s="99">
        <f>SUMIFS(通讯通路门店!$AA:$AA,通讯通路门店!$S:$S,$G270,通讯通路门店!$J:$J,"苹果体验店")</f>
        <v>0</v>
      </c>
      <c r="BI270" s="99">
        <f>SUMIFS(通讯通路门店!$K:$K,通讯通路门店!$S:$S,$G270,通讯通路门店!$J:$J,"其他品牌专卖店")</f>
        <v>0</v>
      </c>
      <c r="BJ270" s="99">
        <f>SUMIFS(通讯通路门店!$AC:$AC,通讯通路门店!$S:$S,$G270)</f>
        <v>0</v>
      </c>
      <c r="BK270" s="99">
        <f>SUMIFS(通讯通路门店!$AD:$AD,通讯通路门店!$S:$S,$G270)</f>
        <v>0</v>
      </c>
      <c r="BL270" s="99">
        <f>SUMIFS(通讯通路门店!$AE:$AE,通讯通路门店!$S:$S,$G270)</f>
        <v>0</v>
      </c>
      <c r="BM270" s="99">
        <f>SUMIFS(通讯通路门店!$AF:$AF,通讯通路门店!$S:$S,$G270)</f>
        <v>0</v>
      </c>
      <c r="BN270" s="99">
        <f>SUMIFS(通讯通路门店!$AG:$AG,通讯通路门店!$S:$S,$G270)</f>
        <v>0</v>
      </c>
      <c r="BO270" s="99">
        <f>SUMIFS(通讯通路门店!$AH:$AH,通讯通路门店!$S:$S,$G270)</f>
        <v>0</v>
      </c>
      <c r="BP270" s="99">
        <f>SUMIFS(通讯通路门店!$AI:$AI,通讯通路门店!$S:$S,$G270)</f>
        <v>0</v>
      </c>
      <c r="BQ270" s="83"/>
    </row>
    <row r="271" spans="1:69">
      <c r="A271" s="99" t="str">
        <f>IFERROR(_xlfn.XLOOKUP($G271,通讯通路门店!$S$4:$S$993931,通讯通路门店!$A$4:$A$993931,0,0),"")</f>
        <v/>
      </c>
      <c r="B271" s="99" t="str">
        <f>IFERROR(_xlfn.XLOOKUP($G271,通讯通路门店!$S$4:$S$993931,通讯通路门店!$B$4:$B$993931,0,0),"")</f>
        <v/>
      </c>
      <c r="C271" s="99" t="str">
        <f>IFERROR(_xlfn.XLOOKUP($G271,通讯通路门店!$S$4:$S$993931,通讯通路门店!$C$4:$C$993931,0,0),"")</f>
        <v/>
      </c>
      <c r="D271" s="99" t="str">
        <f>IFERROR(_xlfn.XLOOKUP($G271,通讯通路门店!$S$4:$S$993931,通讯通路门店!$D$4:$D$993931,0,0),"")</f>
        <v/>
      </c>
      <c r="E271" s="83"/>
      <c r="F271" s="83"/>
      <c r="G271" s="101" t="e">
        <v>#N/A</v>
      </c>
      <c r="H271" s="102" t="str">
        <f>IFERROR(_xlfn.XLOOKUP($G271,通讯通路门店!$S$4:$S$993931,通讯通路门店!$R$4:$R$993931,0,0),"")</f>
        <v/>
      </c>
      <c r="I271" s="83"/>
      <c r="J271" s="83"/>
      <c r="K271" s="83"/>
      <c r="L271" s="83"/>
      <c r="M271" s="83"/>
      <c r="N271" s="83"/>
      <c r="O271" s="83"/>
      <c r="P271" s="83"/>
      <c r="Q271" s="83"/>
      <c r="R271" s="83"/>
      <c r="S271" s="83"/>
      <c r="T271" s="83"/>
      <c r="U271" s="99">
        <f>COUNTIF(通讯通路门店!$S:$S,$G271)</f>
        <v>0</v>
      </c>
      <c r="V271" s="99">
        <f>COUNTIFS(通讯通路门店!$S:$S,$G271,通讯通路门店!$J:$J,"综合卖场")</f>
        <v>0</v>
      </c>
      <c r="W271" s="99">
        <f>SUMIFS(通讯通路门店!$AJ:$AJ,通讯通路门店!$S:$S,通讯客户沙盘!$G271)</f>
        <v>0</v>
      </c>
      <c r="X271" s="99">
        <f t="shared" si="20"/>
        <v>0</v>
      </c>
      <c r="Y271" s="99">
        <f>COUNTIFS(通讯通路门店!$S:$S,$G271,通讯通路门店!$J:$J,"荣耀体验店")+COUNTIFS(通讯通路门店!$S:$S,$G271,通讯通路门店!$J:$J,"荣耀授权专卖店")</f>
        <v>0</v>
      </c>
      <c r="Z271" s="99">
        <f>COUNTIFS(通讯通路门店!$S:$S,$G271,通讯通路门店!$J:$J,"VIVO体验店")</f>
        <v>0</v>
      </c>
      <c r="AA271" s="99">
        <f>COUNTIFS(通讯通路门店!$S:$S,$G271,通讯通路门店!$J:$J,"OPPO体验店")</f>
        <v>0</v>
      </c>
      <c r="AB271" s="99">
        <f>COUNTIFS(通讯通路门店!$S:$S,$G271,通讯通路门店!$J:$J,"华为授权体验店")+COUNTIFS(通讯通路门店!$S:$S,$G271,通讯通路门店!$J:$J,"华为堡垒店")</f>
        <v>0</v>
      </c>
      <c r="AC271" s="99">
        <f>COUNTIFS(通讯通路门店!$S:$S,$G271,通讯通路门店!$J:$J,"小米体验店")</f>
        <v>0</v>
      </c>
      <c r="AD271" s="99">
        <f>COUNTIFS(通讯通路门店!$S:$S,$G271,通讯通路门店!$J:$J,"苹果体验店")</f>
        <v>0</v>
      </c>
      <c r="AE271" s="99">
        <f>COUNTIFS(通讯通路门店!$S:$S,$G271,通讯通路门店!$J:$J,"其他品牌专卖店")</f>
        <v>0</v>
      </c>
      <c r="AF271" s="99">
        <f>SUMIFS(通讯通路门店!$BI:$BI,通讯通路门店!$S:$S,$G271)</f>
        <v>0</v>
      </c>
      <c r="AG271" s="99">
        <f>SUMIFS(通讯通路门店!$BH:$BH,通讯通路门店!$S:$S,$G271)</f>
        <v>0</v>
      </c>
      <c r="AH271" s="99">
        <f t="shared" si="21"/>
        <v>0</v>
      </c>
      <c r="AI271" s="99">
        <f>SUMIFS(通讯通路门店!$BB:$BB,通讯通路门店!$S:$S,$G271)</f>
        <v>0</v>
      </c>
      <c r="AJ271" s="99">
        <f>SUMIFS(通讯通路门店!$BE:$BE,通讯通路门店!$S:$S,$G271)</f>
        <v>0</v>
      </c>
      <c r="AK271" s="99">
        <f>SUMIFS(通讯通路门店!$BG:$BG,通讯通路门店!$S:$S,$G271)</f>
        <v>0</v>
      </c>
      <c r="AL271" s="99">
        <f>SUMIFS(通讯通路门店!$BC:$BC,通讯通路门店!$S:$S,$G271)</f>
        <v>0</v>
      </c>
      <c r="AM271" s="99">
        <f>SUMIFS(通讯通路门店!$BD:$BD,通讯通路门店!$S:$S,$G271)</f>
        <v>0</v>
      </c>
      <c r="AN271" s="99">
        <f>SUMIFS(通讯通路门店!$BF:$BF,通讯通路门店!$S:$S,$G271)</f>
        <v>0</v>
      </c>
      <c r="AO271" s="99">
        <f t="shared" si="22"/>
        <v>0</v>
      </c>
      <c r="AP271" s="99">
        <f>SUMIFS(通讯通路门店!$K:$K,通讯通路门店!$S:$S,$G271)</f>
        <v>0</v>
      </c>
      <c r="AQ271" s="83"/>
      <c r="AR271" s="99">
        <f>SUMIFS(通讯通路门店!$T:$T,通讯通路门店!$S:$S,$G271)</f>
        <v>0</v>
      </c>
      <c r="AS271" s="99">
        <f>SUMIFS(通讯通路门店!$U:$U,通讯通路门店!$S:$S,$G271)</f>
        <v>0</v>
      </c>
      <c r="AT271" s="99">
        <f>SUMIFS(通讯通路门店!$V:$V,通讯通路门店!$S:$S,$G271)</f>
        <v>0</v>
      </c>
      <c r="AU271" s="99">
        <f>SUMIFS(通讯通路门店!$W:$W,通讯通路门店!$S:$S,$G271)</f>
        <v>0</v>
      </c>
      <c r="AV271" s="99">
        <f>SUMIFS(通讯通路门店!$Z:$Z,通讯通路门店!$S:$S,$G271)</f>
        <v>0</v>
      </c>
      <c r="AW271" s="99">
        <f>SUMIFS(通讯通路门店!$AB:$AB,通讯通路门店!$S:$S,$G271)</f>
        <v>0</v>
      </c>
      <c r="AX271" s="99">
        <f>SUMIFS(通讯通路门店!$X:$X,通讯通路门店!$S:$S,$G271)</f>
        <v>0</v>
      </c>
      <c r="AY271" s="99">
        <f>SUMIFS(通讯通路门店!$Y:$Y,通讯通路门店!$S:$S,$G271)</f>
        <v>0</v>
      </c>
      <c r="AZ271" s="99">
        <f>SUMIFS(通讯通路门店!$AA:$AA,通讯通路门店!$S:$S,$G271)</f>
        <v>0</v>
      </c>
      <c r="BA271" s="99">
        <f t="shared" si="23"/>
        <v>0</v>
      </c>
      <c r="BB271" s="99">
        <f t="shared" si="24"/>
        <v>0</v>
      </c>
      <c r="BC271" s="99">
        <f>SUMIFS(通讯通路门店!$W:$W,通讯通路门店!$S:$S,$G271,通讯通路门店!$J:$J,"荣耀体验店")+SUMIFS(通讯通路门店!$W:$W,通讯通路门店!$S:$S,$G271,通讯通路门店!$J:$J,"荣耀授权专卖店")</f>
        <v>0</v>
      </c>
      <c r="BD271" s="99">
        <f>SUMIFS(通讯通路门店!$Z:$Z,通讯通路门店!$S:$S,$G271,通讯通路门店!$J:$J,"VIVO体验店")</f>
        <v>0</v>
      </c>
      <c r="BE271" s="99">
        <f>SUMIFS(通讯通路门店!$AB:$AB,通讯通路门店!$S:$S,$G271,通讯通路门店!$J:$J,"OPPO体验店")</f>
        <v>0</v>
      </c>
      <c r="BF271" s="99">
        <f>SUMIFS(通讯通路门店!$X:$X,通讯通路门店!$S:$S,$G271,通讯通路门店!$J:$J,"华为授权体验店")+SUMIFS(通讯通路门店!$AA:$AA,通讯通路门店!$S:$S,$G271,通讯通路门店!$J:$J,"华为堡垒店")</f>
        <v>0</v>
      </c>
      <c r="BG271" s="99">
        <f>SUMIFS(通讯通路门店!$Y:$Y,通讯通路门店!$S:$S,$G271,通讯通路门店!$J:$J,"小米体验店")</f>
        <v>0</v>
      </c>
      <c r="BH271" s="99">
        <f>SUMIFS(通讯通路门店!$AA:$AA,通讯通路门店!$S:$S,$G271,通讯通路门店!$J:$J,"苹果体验店")</f>
        <v>0</v>
      </c>
      <c r="BI271" s="99">
        <f>SUMIFS(通讯通路门店!$K:$K,通讯通路门店!$S:$S,$G271,通讯通路门店!$J:$J,"其他品牌专卖店")</f>
        <v>0</v>
      </c>
      <c r="BJ271" s="99">
        <f>SUMIFS(通讯通路门店!$AC:$AC,通讯通路门店!$S:$S,$G271)</f>
        <v>0</v>
      </c>
      <c r="BK271" s="99">
        <f>SUMIFS(通讯通路门店!$AD:$AD,通讯通路门店!$S:$S,$G271)</f>
        <v>0</v>
      </c>
      <c r="BL271" s="99">
        <f>SUMIFS(通讯通路门店!$AE:$AE,通讯通路门店!$S:$S,$G271)</f>
        <v>0</v>
      </c>
      <c r="BM271" s="99">
        <f>SUMIFS(通讯通路门店!$AF:$AF,通讯通路门店!$S:$S,$G271)</f>
        <v>0</v>
      </c>
      <c r="BN271" s="99">
        <f>SUMIFS(通讯通路门店!$AG:$AG,通讯通路门店!$S:$S,$G271)</f>
        <v>0</v>
      </c>
      <c r="BO271" s="99">
        <f>SUMIFS(通讯通路门店!$AH:$AH,通讯通路门店!$S:$S,$G271)</f>
        <v>0</v>
      </c>
      <c r="BP271" s="99">
        <f>SUMIFS(通讯通路门店!$AI:$AI,通讯通路门店!$S:$S,$G271)</f>
        <v>0</v>
      </c>
      <c r="BQ271" s="83"/>
    </row>
    <row r="272" spans="1:69">
      <c r="A272" s="99" t="str">
        <f>IFERROR(_xlfn.XLOOKUP($G272,通讯通路门店!$S$4:$S$993931,通讯通路门店!$A$4:$A$993931,0,0),"")</f>
        <v/>
      </c>
      <c r="B272" s="99" t="str">
        <f>IFERROR(_xlfn.XLOOKUP($G272,通讯通路门店!$S$4:$S$993931,通讯通路门店!$B$4:$B$993931,0,0),"")</f>
        <v/>
      </c>
      <c r="C272" s="99" t="str">
        <f>IFERROR(_xlfn.XLOOKUP($G272,通讯通路门店!$S$4:$S$993931,通讯通路门店!$C$4:$C$993931,0,0),"")</f>
        <v/>
      </c>
      <c r="D272" s="99" t="str">
        <f>IFERROR(_xlfn.XLOOKUP($G272,通讯通路门店!$S$4:$S$993931,通讯通路门店!$D$4:$D$993931,0,0),"")</f>
        <v/>
      </c>
      <c r="E272" s="83"/>
      <c r="F272" s="83"/>
      <c r="G272" s="101" t="e">
        <v>#N/A</v>
      </c>
      <c r="H272" s="102" t="str">
        <f>IFERROR(_xlfn.XLOOKUP($G272,通讯通路门店!$S$4:$S$993931,通讯通路门店!$R$4:$R$993931,0,0),"")</f>
        <v/>
      </c>
      <c r="I272" s="83"/>
      <c r="J272" s="83"/>
      <c r="K272" s="83"/>
      <c r="L272" s="83"/>
      <c r="M272" s="83"/>
      <c r="N272" s="83"/>
      <c r="O272" s="83"/>
      <c r="P272" s="83"/>
      <c r="Q272" s="83"/>
      <c r="R272" s="83"/>
      <c r="S272" s="83"/>
      <c r="T272" s="83"/>
      <c r="U272" s="99">
        <f>COUNTIF(通讯通路门店!$S:$S,$G272)</f>
        <v>0</v>
      </c>
      <c r="V272" s="99">
        <f>COUNTIFS(通讯通路门店!$S:$S,$G272,通讯通路门店!$J:$J,"综合卖场")</f>
        <v>0</v>
      </c>
      <c r="W272" s="99">
        <f>SUMIFS(通讯通路门店!$AJ:$AJ,通讯通路门店!$S:$S,通讯客户沙盘!$G272)</f>
        <v>0</v>
      </c>
      <c r="X272" s="99">
        <f t="shared" si="20"/>
        <v>0</v>
      </c>
      <c r="Y272" s="99">
        <f>COUNTIFS(通讯通路门店!$S:$S,$G272,通讯通路门店!$J:$J,"荣耀体验店")+COUNTIFS(通讯通路门店!$S:$S,$G272,通讯通路门店!$J:$J,"荣耀授权专卖店")</f>
        <v>0</v>
      </c>
      <c r="Z272" s="99">
        <f>COUNTIFS(通讯通路门店!$S:$S,$G272,通讯通路门店!$J:$J,"VIVO体验店")</f>
        <v>0</v>
      </c>
      <c r="AA272" s="99">
        <f>COUNTIFS(通讯通路门店!$S:$S,$G272,通讯通路门店!$J:$J,"OPPO体验店")</f>
        <v>0</v>
      </c>
      <c r="AB272" s="99">
        <f>COUNTIFS(通讯通路门店!$S:$S,$G272,通讯通路门店!$J:$J,"华为授权体验店")+COUNTIFS(通讯通路门店!$S:$S,$G272,通讯通路门店!$J:$J,"华为堡垒店")</f>
        <v>0</v>
      </c>
      <c r="AC272" s="99">
        <f>COUNTIFS(通讯通路门店!$S:$S,$G272,通讯通路门店!$J:$J,"小米体验店")</f>
        <v>0</v>
      </c>
      <c r="AD272" s="99">
        <f>COUNTIFS(通讯通路门店!$S:$S,$G272,通讯通路门店!$J:$J,"苹果体验店")</f>
        <v>0</v>
      </c>
      <c r="AE272" s="99">
        <f>COUNTIFS(通讯通路门店!$S:$S,$G272,通讯通路门店!$J:$J,"其他品牌专卖店")</f>
        <v>0</v>
      </c>
      <c r="AF272" s="99">
        <f>SUMIFS(通讯通路门店!$BI:$BI,通讯通路门店!$S:$S,$G272)</f>
        <v>0</v>
      </c>
      <c r="AG272" s="99">
        <f>SUMIFS(通讯通路门店!$BH:$BH,通讯通路门店!$S:$S,$G272)</f>
        <v>0</v>
      </c>
      <c r="AH272" s="99">
        <f t="shared" si="21"/>
        <v>0</v>
      </c>
      <c r="AI272" s="99">
        <f>SUMIFS(通讯通路门店!$BB:$BB,通讯通路门店!$S:$S,$G272)</f>
        <v>0</v>
      </c>
      <c r="AJ272" s="99">
        <f>SUMIFS(通讯通路门店!$BE:$BE,通讯通路门店!$S:$S,$G272)</f>
        <v>0</v>
      </c>
      <c r="AK272" s="99">
        <f>SUMIFS(通讯通路门店!$BG:$BG,通讯通路门店!$S:$S,$G272)</f>
        <v>0</v>
      </c>
      <c r="AL272" s="99">
        <f>SUMIFS(通讯通路门店!$BC:$BC,通讯通路门店!$S:$S,$G272)</f>
        <v>0</v>
      </c>
      <c r="AM272" s="99">
        <f>SUMIFS(通讯通路门店!$BD:$BD,通讯通路门店!$S:$S,$G272)</f>
        <v>0</v>
      </c>
      <c r="AN272" s="99">
        <f>SUMIFS(通讯通路门店!$BF:$BF,通讯通路门店!$S:$S,$G272)</f>
        <v>0</v>
      </c>
      <c r="AO272" s="99">
        <f t="shared" si="22"/>
        <v>0</v>
      </c>
      <c r="AP272" s="99">
        <f>SUMIFS(通讯通路门店!$K:$K,通讯通路门店!$S:$S,$G272)</f>
        <v>0</v>
      </c>
      <c r="AQ272" s="83"/>
      <c r="AR272" s="99">
        <f>SUMIFS(通讯通路门店!$T:$T,通讯通路门店!$S:$S,$G272)</f>
        <v>0</v>
      </c>
      <c r="AS272" s="99">
        <f>SUMIFS(通讯通路门店!$U:$U,通讯通路门店!$S:$S,$G272)</f>
        <v>0</v>
      </c>
      <c r="AT272" s="99">
        <f>SUMIFS(通讯通路门店!$V:$V,通讯通路门店!$S:$S,$G272)</f>
        <v>0</v>
      </c>
      <c r="AU272" s="99">
        <f>SUMIFS(通讯通路门店!$W:$W,通讯通路门店!$S:$S,$G272)</f>
        <v>0</v>
      </c>
      <c r="AV272" s="99">
        <f>SUMIFS(通讯通路门店!$Z:$Z,通讯通路门店!$S:$S,$G272)</f>
        <v>0</v>
      </c>
      <c r="AW272" s="99">
        <f>SUMIFS(通讯通路门店!$AB:$AB,通讯通路门店!$S:$S,$G272)</f>
        <v>0</v>
      </c>
      <c r="AX272" s="99">
        <f>SUMIFS(通讯通路门店!$X:$X,通讯通路门店!$S:$S,$G272)</f>
        <v>0</v>
      </c>
      <c r="AY272" s="99">
        <f>SUMIFS(通讯通路门店!$Y:$Y,通讯通路门店!$S:$S,$G272)</f>
        <v>0</v>
      </c>
      <c r="AZ272" s="99">
        <f>SUMIFS(通讯通路门店!$AA:$AA,通讯通路门店!$S:$S,$G272)</f>
        <v>0</v>
      </c>
      <c r="BA272" s="99">
        <f t="shared" si="23"/>
        <v>0</v>
      </c>
      <c r="BB272" s="99">
        <f t="shared" si="24"/>
        <v>0</v>
      </c>
      <c r="BC272" s="99">
        <f>SUMIFS(通讯通路门店!$W:$W,通讯通路门店!$S:$S,$G272,通讯通路门店!$J:$J,"荣耀体验店")+SUMIFS(通讯通路门店!$W:$W,通讯通路门店!$S:$S,$G272,通讯通路门店!$J:$J,"荣耀授权专卖店")</f>
        <v>0</v>
      </c>
      <c r="BD272" s="99">
        <f>SUMIFS(通讯通路门店!$Z:$Z,通讯通路门店!$S:$S,$G272,通讯通路门店!$J:$J,"VIVO体验店")</f>
        <v>0</v>
      </c>
      <c r="BE272" s="99">
        <f>SUMIFS(通讯通路门店!$AB:$AB,通讯通路门店!$S:$S,$G272,通讯通路门店!$J:$J,"OPPO体验店")</f>
        <v>0</v>
      </c>
      <c r="BF272" s="99">
        <f>SUMIFS(通讯通路门店!$X:$X,通讯通路门店!$S:$S,$G272,通讯通路门店!$J:$J,"华为授权体验店")+SUMIFS(通讯通路门店!$AA:$AA,通讯通路门店!$S:$S,$G272,通讯通路门店!$J:$J,"华为堡垒店")</f>
        <v>0</v>
      </c>
      <c r="BG272" s="99">
        <f>SUMIFS(通讯通路门店!$Y:$Y,通讯通路门店!$S:$S,$G272,通讯通路门店!$J:$J,"小米体验店")</f>
        <v>0</v>
      </c>
      <c r="BH272" s="99">
        <f>SUMIFS(通讯通路门店!$AA:$AA,通讯通路门店!$S:$S,$G272,通讯通路门店!$J:$J,"苹果体验店")</f>
        <v>0</v>
      </c>
      <c r="BI272" s="99">
        <f>SUMIFS(通讯通路门店!$K:$K,通讯通路门店!$S:$S,$G272,通讯通路门店!$J:$J,"其他品牌专卖店")</f>
        <v>0</v>
      </c>
      <c r="BJ272" s="99">
        <f>SUMIFS(通讯通路门店!$AC:$AC,通讯通路门店!$S:$S,$G272)</f>
        <v>0</v>
      </c>
      <c r="BK272" s="99">
        <f>SUMIFS(通讯通路门店!$AD:$AD,通讯通路门店!$S:$S,$G272)</f>
        <v>0</v>
      </c>
      <c r="BL272" s="99">
        <f>SUMIFS(通讯通路门店!$AE:$AE,通讯通路门店!$S:$S,$G272)</f>
        <v>0</v>
      </c>
      <c r="BM272" s="99">
        <f>SUMIFS(通讯通路门店!$AF:$AF,通讯通路门店!$S:$S,$G272)</f>
        <v>0</v>
      </c>
      <c r="BN272" s="99">
        <f>SUMIFS(通讯通路门店!$AG:$AG,通讯通路门店!$S:$S,$G272)</f>
        <v>0</v>
      </c>
      <c r="BO272" s="99">
        <f>SUMIFS(通讯通路门店!$AH:$AH,通讯通路门店!$S:$S,$G272)</f>
        <v>0</v>
      </c>
      <c r="BP272" s="99">
        <f>SUMIFS(通讯通路门店!$AI:$AI,通讯通路门店!$S:$S,$G272)</f>
        <v>0</v>
      </c>
      <c r="BQ272" s="83"/>
    </row>
    <row r="273" spans="1:69">
      <c r="A273" s="99" t="str">
        <f>IFERROR(_xlfn.XLOOKUP($G273,通讯通路门店!$S$4:$S$993931,通讯通路门店!$A$4:$A$993931,0,0),"")</f>
        <v/>
      </c>
      <c r="B273" s="99" t="str">
        <f>IFERROR(_xlfn.XLOOKUP($G273,通讯通路门店!$S$4:$S$993931,通讯通路门店!$B$4:$B$993931,0,0),"")</f>
        <v/>
      </c>
      <c r="C273" s="99" t="str">
        <f>IFERROR(_xlfn.XLOOKUP($G273,通讯通路门店!$S$4:$S$993931,通讯通路门店!$C$4:$C$993931,0,0),"")</f>
        <v/>
      </c>
      <c r="D273" s="99" t="str">
        <f>IFERROR(_xlfn.XLOOKUP($G273,通讯通路门店!$S$4:$S$993931,通讯通路门店!$D$4:$D$993931,0,0),"")</f>
        <v/>
      </c>
      <c r="E273" s="83"/>
      <c r="F273" s="83"/>
      <c r="G273" s="101" t="e">
        <v>#N/A</v>
      </c>
      <c r="H273" s="102" t="str">
        <f>IFERROR(_xlfn.XLOOKUP($G273,通讯通路门店!$S$4:$S$993931,通讯通路门店!$R$4:$R$993931,0,0),"")</f>
        <v/>
      </c>
      <c r="I273" s="83"/>
      <c r="J273" s="83"/>
      <c r="K273" s="83"/>
      <c r="L273" s="83"/>
      <c r="M273" s="83"/>
      <c r="N273" s="83"/>
      <c r="O273" s="83"/>
      <c r="P273" s="83"/>
      <c r="Q273" s="83"/>
      <c r="R273" s="83"/>
      <c r="S273" s="83"/>
      <c r="T273" s="83"/>
      <c r="U273" s="99">
        <f>COUNTIF(通讯通路门店!$S:$S,$G273)</f>
        <v>0</v>
      </c>
      <c r="V273" s="99">
        <f>COUNTIFS(通讯通路门店!$S:$S,$G273,通讯通路门店!$J:$J,"综合卖场")</f>
        <v>0</v>
      </c>
      <c r="W273" s="99">
        <f>SUMIFS(通讯通路门店!$AJ:$AJ,通讯通路门店!$S:$S,通讯客户沙盘!$G273)</f>
        <v>0</v>
      </c>
      <c r="X273" s="99">
        <f t="shared" si="20"/>
        <v>0</v>
      </c>
      <c r="Y273" s="99">
        <f>COUNTIFS(通讯通路门店!$S:$S,$G273,通讯通路门店!$J:$J,"荣耀体验店")+COUNTIFS(通讯通路门店!$S:$S,$G273,通讯通路门店!$J:$J,"荣耀授权专卖店")</f>
        <v>0</v>
      </c>
      <c r="Z273" s="99">
        <f>COUNTIFS(通讯通路门店!$S:$S,$G273,通讯通路门店!$J:$J,"VIVO体验店")</f>
        <v>0</v>
      </c>
      <c r="AA273" s="99">
        <f>COUNTIFS(通讯通路门店!$S:$S,$G273,通讯通路门店!$J:$J,"OPPO体验店")</f>
        <v>0</v>
      </c>
      <c r="AB273" s="99">
        <f>COUNTIFS(通讯通路门店!$S:$S,$G273,通讯通路门店!$J:$J,"华为授权体验店")+COUNTIFS(通讯通路门店!$S:$S,$G273,通讯通路门店!$J:$J,"华为堡垒店")</f>
        <v>0</v>
      </c>
      <c r="AC273" s="99">
        <f>COUNTIFS(通讯通路门店!$S:$S,$G273,通讯通路门店!$J:$J,"小米体验店")</f>
        <v>0</v>
      </c>
      <c r="AD273" s="99">
        <f>COUNTIFS(通讯通路门店!$S:$S,$G273,通讯通路门店!$J:$J,"苹果体验店")</f>
        <v>0</v>
      </c>
      <c r="AE273" s="99">
        <f>COUNTIFS(通讯通路门店!$S:$S,$G273,通讯通路门店!$J:$J,"其他品牌专卖店")</f>
        <v>0</v>
      </c>
      <c r="AF273" s="99">
        <f>SUMIFS(通讯通路门店!$BI:$BI,通讯通路门店!$S:$S,$G273)</f>
        <v>0</v>
      </c>
      <c r="AG273" s="99">
        <f>SUMIFS(通讯通路门店!$BH:$BH,通讯通路门店!$S:$S,$G273)</f>
        <v>0</v>
      </c>
      <c r="AH273" s="99">
        <f t="shared" si="21"/>
        <v>0</v>
      </c>
      <c r="AI273" s="99">
        <f>SUMIFS(通讯通路门店!$BB:$BB,通讯通路门店!$S:$S,$G273)</f>
        <v>0</v>
      </c>
      <c r="AJ273" s="99">
        <f>SUMIFS(通讯通路门店!$BE:$BE,通讯通路门店!$S:$S,$G273)</f>
        <v>0</v>
      </c>
      <c r="AK273" s="99">
        <f>SUMIFS(通讯通路门店!$BG:$BG,通讯通路门店!$S:$S,$G273)</f>
        <v>0</v>
      </c>
      <c r="AL273" s="99">
        <f>SUMIFS(通讯通路门店!$BC:$BC,通讯通路门店!$S:$S,$G273)</f>
        <v>0</v>
      </c>
      <c r="AM273" s="99">
        <f>SUMIFS(通讯通路门店!$BD:$BD,通讯通路门店!$S:$S,$G273)</f>
        <v>0</v>
      </c>
      <c r="AN273" s="99">
        <f>SUMIFS(通讯通路门店!$BF:$BF,通讯通路门店!$S:$S,$G273)</f>
        <v>0</v>
      </c>
      <c r="AO273" s="99">
        <f t="shared" si="22"/>
        <v>0</v>
      </c>
      <c r="AP273" s="99">
        <f>SUMIFS(通讯通路门店!$K:$K,通讯通路门店!$S:$S,$G273)</f>
        <v>0</v>
      </c>
      <c r="AQ273" s="83"/>
      <c r="AR273" s="99">
        <f>SUMIFS(通讯通路门店!$T:$T,通讯通路门店!$S:$S,$G273)</f>
        <v>0</v>
      </c>
      <c r="AS273" s="99">
        <f>SUMIFS(通讯通路门店!$U:$U,通讯通路门店!$S:$S,$G273)</f>
        <v>0</v>
      </c>
      <c r="AT273" s="99">
        <f>SUMIFS(通讯通路门店!$V:$V,通讯通路门店!$S:$S,$G273)</f>
        <v>0</v>
      </c>
      <c r="AU273" s="99">
        <f>SUMIFS(通讯通路门店!$W:$W,通讯通路门店!$S:$S,$G273)</f>
        <v>0</v>
      </c>
      <c r="AV273" s="99">
        <f>SUMIFS(通讯通路门店!$Z:$Z,通讯通路门店!$S:$S,$G273)</f>
        <v>0</v>
      </c>
      <c r="AW273" s="99">
        <f>SUMIFS(通讯通路门店!$AB:$AB,通讯通路门店!$S:$S,$G273)</f>
        <v>0</v>
      </c>
      <c r="AX273" s="99">
        <f>SUMIFS(通讯通路门店!$X:$X,通讯通路门店!$S:$S,$G273)</f>
        <v>0</v>
      </c>
      <c r="AY273" s="99">
        <f>SUMIFS(通讯通路门店!$Y:$Y,通讯通路门店!$S:$S,$G273)</f>
        <v>0</v>
      </c>
      <c r="AZ273" s="99">
        <f>SUMIFS(通讯通路门店!$AA:$AA,通讯通路门店!$S:$S,$G273)</f>
        <v>0</v>
      </c>
      <c r="BA273" s="99">
        <f t="shared" si="23"/>
        <v>0</v>
      </c>
      <c r="BB273" s="99">
        <f t="shared" si="24"/>
        <v>0</v>
      </c>
      <c r="BC273" s="99">
        <f>SUMIFS(通讯通路门店!$W:$W,通讯通路门店!$S:$S,$G273,通讯通路门店!$J:$J,"荣耀体验店")+SUMIFS(通讯通路门店!$W:$W,通讯通路门店!$S:$S,$G273,通讯通路门店!$J:$J,"荣耀授权专卖店")</f>
        <v>0</v>
      </c>
      <c r="BD273" s="99">
        <f>SUMIFS(通讯通路门店!$Z:$Z,通讯通路门店!$S:$S,$G273,通讯通路门店!$J:$J,"VIVO体验店")</f>
        <v>0</v>
      </c>
      <c r="BE273" s="99">
        <f>SUMIFS(通讯通路门店!$AB:$AB,通讯通路门店!$S:$S,$G273,通讯通路门店!$J:$J,"OPPO体验店")</f>
        <v>0</v>
      </c>
      <c r="BF273" s="99">
        <f>SUMIFS(通讯通路门店!$X:$X,通讯通路门店!$S:$S,$G273,通讯通路门店!$J:$J,"华为授权体验店")+SUMIFS(通讯通路门店!$AA:$AA,通讯通路门店!$S:$S,$G273,通讯通路门店!$J:$J,"华为堡垒店")</f>
        <v>0</v>
      </c>
      <c r="BG273" s="99">
        <f>SUMIFS(通讯通路门店!$Y:$Y,通讯通路门店!$S:$S,$G273,通讯通路门店!$J:$J,"小米体验店")</f>
        <v>0</v>
      </c>
      <c r="BH273" s="99">
        <f>SUMIFS(通讯通路门店!$AA:$AA,通讯通路门店!$S:$S,$G273,通讯通路门店!$J:$J,"苹果体验店")</f>
        <v>0</v>
      </c>
      <c r="BI273" s="99">
        <f>SUMIFS(通讯通路门店!$K:$K,通讯通路门店!$S:$S,$G273,通讯通路门店!$J:$J,"其他品牌专卖店")</f>
        <v>0</v>
      </c>
      <c r="BJ273" s="99">
        <f>SUMIFS(通讯通路门店!$AC:$AC,通讯通路门店!$S:$S,$G273)</f>
        <v>0</v>
      </c>
      <c r="BK273" s="99">
        <f>SUMIFS(通讯通路门店!$AD:$AD,通讯通路门店!$S:$S,$G273)</f>
        <v>0</v>
      </c>
      <c r="BL273" s="99">
        <f>SUMIFS(通讯通路门店!$AE:$AE,通讯通路门店!$S:$S,$G273)</f>
        <v>0</v>
      </c>
      <c r="BM273" s="99">
        <f>SUMIFS(通讯通路门店!$AF:$AF,通讯通路门店!$S:$S,$G273)</f>
        <v>0</v>
      </c>
      <c r="BN273" s="99">
        <f>SUMIFS(通讯通路门店!$AG:$AG,通讯通路门店!$S:$S,$G273)</f>
        <v>0</v>
      </c>
      <c r="BO273" s="99">
        <f>SUMIFS(通讯通路门店!$AH:$AH,通讯通路门店!$S:$S,$G273)</f>
        <v>0</v>
      </c>
      <c r="BP273" s="99">
        <f>SUMIFS(通讯通路门店!$AI:$AI,通讯通路门店!$S:$S,$G273)</f>
        <v>0</v>
      </c>
      <c r="BQ273" s="83"/>
    </row>
    <row r="274" spans="1:69">
      <c r="A274" s="99" t="str">
        <f>IFERROR(_xlfn.XLOOKUP($G274,通讯通路门店!$S$4:$S$993931,通讯通路门店!$A$4:$A$993931,0,0),"")</f>
        <v/>
      </c>
      <c r="B274" s="99" t="str">
        <f>IFERROR(_xlfn.XLOOKUP($G274,通讯通路门店!$S$4:$S$993931,通讯通路门店!$B$4:$B$993931,0,0),"")</f>
        <v/>
      </c>
      <c r="C274" s="99" t="str">
        <f>IFERROR(_xlfn.XLOOKUP($G274,通讯通路门店!$S$4:$S$993931,通讯通路门店!$C$4:$C$993931,0,0),"")</f>
        <v/>
      </c>
      <c r="D274" s="99" t="str">
        <f>IFERROR(_xlfn.XLOOKUP($G274,通讯通路门店!$S$4:$S$993931,通讯通路门店!$D$4:$D$993931,0,0),"")</f>
        <v/>
      </c>
      <c r="E274" s="83"/>
      <c r="F274" s="83"/>
      <c r="G274" s="101" t="e">
        <v>#N/A</v>
      </c>
      <c r="H274" s="102" t="str">
        <f>IFERROR(_xlfn.XLOOKUP($G274,通讯通路门店!$S$4:$S$993931,通讯通路门店!$R$4:$R$993931,0,0),"")</f>
        <v/>
      </c>
      <c r="I274" s="83"/>
      <c r="J274" s="83"/>
      <c r="K274" s="83"/>
      <c r="L274" s="83"/>
      <c r="M274" s="83"/>
      <c r="N274" s="83"/>
      <c r="O274" s="83"/>
      <c r="P274" s="83"/>
      <c r="Q274" s="83"/>
      <c r="R274" s="83"/>
      <c r="S274" s="83"/>
      <c r="T274" s="83"/>
      <c r="U274" s="99">
        <f>COUNTIF(通讯通路门店!$S:$S,$G274)</f>
        <v>0</v>
      </c>
      <c r="V274" s="99">
        <f>COUNTIFS(通讯通路门店!$S:$S,$G274,通讯通路门店!$J:$J,"综合卖场")</f>
        <v>0</v>
      </c>
      <c r="W274" s="99">
        <f>SUMIFS(通讯通路门店!$AJ:$AJ,通讯通路门店!$S:$S,通讯客户沙盘!$G274)</f>
        <v>0</v>
      </c>
      <c r="X274" s="99">
        <f t="shared" si="20"/>
        <v>0</v>
      </c>
      <c r="Y274" s="99">
        <f>COUNTIFS(通讯通路门店!$S:$S,$G274,通讯通路门店!$J:$J,"荣耀体验店")+COUNTIFS(通讯通路门店!$S:$S,$G274,通讯通路门店!$J:$J,"荣耀授权专卖店")</f>
        <v>0</v>
      </c>
      <c r="Z274" s="99">
        <f>COUNTIFS(通讯通路门店!$S:$S,$G274,通讯通路门店!$J:$J,"VIVO体验店")</f>
        <v>0</v>
      </c>
      <c r="AA274" s="99">
        <f>COUNTIFS(通讯通路门店!$S:$S,$G274,通讯通路门店!$J:$J,"OPPO体验店")</f>
        <v>0</v>
      </c>
      <c r="AB274" s="99">
        <f>COUNTIFS(通讯通路门店!$S:$S,$G274,通讯通路门店!$J:$J,"华为授权体验店")+COUNTIFS(通讯通路门店!$S:$S,$G274,通讯通路门店!$J:$J,"华为堡垒店")</f>
        <v>0</v>
      </c>
      <c r="AC274" s="99">
        <f>COUNTIFS(通讯通路门店!$S:$S,$G274,通讯通路门店!$J:$J,"小米体验店")</f>
        <v>0</v>
      </c>
      <c r="AD274" s="99">
        <f>COUNTIFS(通讯通路门店!$S:$S,$G274,通讯通路门店!$J:$J,"苹果体验店")</f>
        <v>0</v>
      </c>
      <c r="AE274" s="99">
        <f>COUNTIFS(通讯通路门店!$S:$S,$G274,通讯通路门店!$J:$J,"其他品牌专卖店")</f>
        <v>0</v>
      </c>
      <c r="AF274" s="99">
        <f>SUMIFS(通讯通路门店!$BI:$BI,通讯通路门店!$S:$S,$G274)</f>
        <v>0</v>
      </c>
      <c r="AG274" s="99">
        <f>SUMIFS(通讯通路门店!$BH:$BH,通讯通路门店!$S:$S,$G274)</f>
        <v>0</v>
      </c>
      <c r="AH274" s="99">
        <f t="shared" si="21"/>
        <v>0</v>
      </c>
      <c r="AI274" s="99">
        <f>SUMIFS(通讯通路门店!$BB:$BB,通讯通路门店!$S:$S,$G274)</f>
        <v>0</v>
      </c>
      <c r="AJ274" s="99">
        <f>SUMIFS(通讯通路门店!$BE:$BE,通讯通路门店!$S:$S,$G274)</f>
        <v>0</v>
      </c>
      <c r="AK274" s="99">
        <f>SUMIFS(通讯通路门店!$BG:$BG,通讯通路门店!$S:$S,$G274)</f>
        <v>0</v>
      </c>
      <c r="AL274" s="99">
        <f>SUMIFS(通讯通路门店!$BC:$BC,通讯通路门店!$S:$S,$G274)</f>
        <v>0</v>
      </c>
      <c r="AM274" s="99">
        <f>SUMIFS(通讯通路门店!$BD:$BD,通讯通路门店!$S:$S,$G274)</f>
        <v>0</v>
      </c>
      <c r="AN274" s="99">
        <f>SUMIFS(通讯通路门店!$BF:$BF,通讯通路门店!$S:$S,$G274)</f>
        <v>0</v>
      </c>
      <c r="AO274" s="99">
        <f t="shared" si="22"/>
        <v>0</v>
      </c>
      <c r="AP274" s="99">
        <f>SUMIFS(通讯通路门店!$K:$K,通讯通路门店!$S:$S,$G274)</f>
        <v>0</v>
      </c>
      <c r="AQ274" s="83"/>
      <c r="AR274" s="99">
        <f>SUMIFS(通讯通路门店!$T:$T,通讯通路门店!$S:$S,$G274)</f>
        <v>0</v>
      </c>
      <c r="AS274" s="99">
        <f>SUMIFS(通讯通路门店!$U:$U,通讯通路门店!$S:$S,$G274)</f>
        <v>0</v>
      </c>
      <c r="AT274" s="99">
        <f>SUMIFS(通讯通路门店!$V:$V,通讯通路门店!$S:$S,$G274)</f>
        <v>0</v>
      </c>
      <c r="AU274" s="99">
        <f>SUMIFS(通讯通路门店!$W:$W,通讯通路门店!$S:$S,$G274)</f>
        <v>0</v>
      </c>
      <c r="AV274" s="99">
        <f>SUMIFS(通讯通路门店!$Z:$Z,通讯通路门店!$S:$S,$G274)</f>
        <v>0</v>
      </c>
      <c r="AW274" s="99">
        <f>SUMIFS(通讯通路门店!$AB:$AB,通讯通路门店!$S:$S,$G274)</f>
        <v>0</v>
      </c>
      <c r="AX274" s="99">
        <f>SUMIFS(通讯通路门店!$X:$X,通讯通路门店!$S:$S,$G274)</f>
        <v>0</v>
      </c>
      <c r="AY274" s="99">
        <f>SUMIFS(通讯通路门店!$Y:$Y,通讯通路门店!$S:$S,$G274)</f>
        <v>0</v>
      </c>
      <c r="AZ274" s="99">
        <f>SUMIFS(通讯通路门店!$AA:$AA,通讯通路门店!$S:$S,$G274)</f>
        <v>0</v>
      </c>
      <c r="BA274" s="99">
        <f t="shared" si="23"/>
        <v>0</v>
      </c>
      <c r="BB274" s="99">
        <f t="shared" si="24"/>
        <v>0</v>
      </c>
      <c r="BC274" s="99">
        <f>SUMIFS(通讯通路门店!$W:$W,通讯通路门店!$S:$S,$G274,通讯通路门店!$J:$J,"荣耀体验店")+SUMIFS(通讯通路门店!$W:$W,通讯通路门店!$S:$S,$G274,通讯通路门店!$J:$J,"荣耀授权专卖店")</f>
        <v>0</v>
      </c>
      <c r="BD274" s="99">
        <f>SUMIFS(通讯通路门店!$Z:$Z,通讯通路门店!$S:$S,$G274,通讯通路门店!$J:$J,"VIVO体验店")</f>
        <v>0</v>
      </c>
      <c r="BE274" s="99">
        <f>SUMIFS(通讯通路门店!$AB:$AB,通讯通路门店!$S:$S,$G274,通讯通路门店!$J:$J,"OPPO体验店")</f>
        <v>0</v>
      </c>
      <c r="BF274" s="99">
        <f>SUMIFS(通讯通路门店!$X:$X,通讯通路门店!$S:$S,$G274,通讯通路门店!$J:$J,"华为授权体验店")+SUMIFS(通讯通路门店!$AA:$AA,通讯通路门店!$S:$S,$G274,通讯通路门店!$J:$J,"华为堡垒店")</f>
        <v>0</v>
      </c>
      <c r="BG274" s="99">
        <f>SUMIFS(通讯通路门店!$Y:$Y,通讯通路门店!$S:$S,$G274,通讯通路门店!$J:$J,"小米体验店")</f>
        <v>0</v>
      </c>
      <c r="BH274" s="99">
        <f>SUMIFS(通讯通路门店!$AA:$AA,通讯通路门店!$S:$S,$G274,通讯通路门店!$J:$J,"苹果体验店")</f>
        <v>0</v>
      </c>
      <c r="BI274" s="99">
        <f>SUMIFS(通讯通路门店!$K:$K,通讯通路门店!$S:$S,$G274,通讯通路门店!$J:$J,"其他品牌专卖店")</f>
        <v>0</v>
      </c>
      <c r="BJ274" s="99">
        <f>SUMIFS(通讯通路门店!$AC:$AC,通讯通路门店!$S:$S,$G274)</f>
        <v>0</v>
      </c>
      <c r="BK274" s="99">
        <f>SUMIFS(通讯通路门店!$AD:$AD,通讯通路门店!$S:$S,$G274)</f>
        <v>0</v>
      </c>
      <c r="BL274" s="99">
        <f>SUMIFS(通讯通路门店!$AE:$AE,通讯通路门店!$S:$S,$G274)</f>
        <v>0</v>
      </c>
      <c r="BM274" s="99">
        <f>SUMIFS(通讯通路门店!$AF:$AF,通讯通路门店!$S:$S,$G274)</f>
        <v>0</v>
      </c>
      <c r="BN274" s="99">
        <f>SUMIFS(通讯通路门店!$AG:$AG,通讯通路门店!$S:$S,$G274)</f>
        <v>0</v>
      </c>
      <c r="BO274" s="99">
        <f>SUMIFS(通讯通路门店!$AH:$AH,通讯通路门店!$S:$S,$G274)</f>
        <v>0</v>
      </c>
      <c r="BP274" s="99">
        <f>SUMIFS(通讯通路门店!$AI:$AI,通讯通路门店!$S:$S,$G274)</f>
        <v>0</v>
      </c>
      <c r="BQ274" s="83"/>
    </row>
    <row r="275" spans="1:69">
      <c r="A275" s="99" t="str">
        <f>IFERROR(_xlfn.XLOOKUP($G275,通讯通路门店!$S$4:$S$993931,通讯通路门店!$A$4:$A$993931,0,0),"")</f>
        <v/>
      </c>
      <c r="B275" s="99" t="str">
        <f>IFERROR(_xlfn.XLOOKUP($G275,通讯通路门店!$S$4:$S$993931,通讯通路门店!$B$4:$B$993931,0,0),"")</f>
        <v/>
      </c>
      <c r="C275" s="99" t="str">
        <f>IFERROR(_xlfn.XLOOKUP($G275,通讯通路门店!$S$4:$S$993931,通讯通路门店!$C$4:$C$993931,0,0),"")</f>
        <v/>
      </c>
      <c r="D275" s="99" t="str">
        <f>IFERROR(_xlfn.XLOOKUP($G275,通讯通路门店!$S$4:$S$993931,通讯通路门店!$D$4:$D$993931,0,0),"")</f>
        <v/>
      </c>
      <c r="E275" s="83"/>
      <c r="F275" s="83"/>
      <c r="G275" s="101" t="e">
        <v>#N/A</v>
      </c>
      <c r="H275" s="102" t="str">
        <f>IFERROR(_xlfn.XLOOKUP($G275,通讯通路门店!$S$4:$S$993931,通讯通路门店!$R$4:$R$993931,0,0),"")</f>
        <v/>
      </c>
      <c r="I275" s="83"/>
      <c r="J275" s="83"/>
      <c r="K275" s="83"/>
      <c r="L275" s="83"/>
      <c r="M275" s="83"/>
      <c r="N275" s="83"/>
      <c r="O275" s="83"/>
      <c r="P275" s="83"/>
      <c r="Q275" s="83"/>
      <c r="R275" s="83"/>
      <c r="S275" s="83"/>
      <c r="T275" s="83"/>
      <c r="U275" s="99">
        <f>COUNTIF(通讯通路门店!$S:$S,$G275)</f>
        <v>0</v>
      </c>
      <c r="V275" s="99">
        <f>COUNTIFS(通讯通路门店!$S:$S,$G275,通讯通路门店!$J:$J,"综合卖场")</f>
        <v>0</v>
      </c>
      <c r="W275" s="99">
        <f>SUMIFS(通讯通路门店!$AJ:$AJ,通讯通路门店!$S:$S,通讯客户沙盘!$G275)</f>
        <v>0</v>
      </c>
      <c r="X275" s="99">
        <f t="shared" si="20"/>
        <v>0</v>
      </c>
      <c r="Y275" s="99">
        <f>COUNTIFS(通讯通路门店!$S:$S,$G275,通讯通路门店!$J:$J,"荣耀体验店")+COUNTIFS(通讯通路门店!$S:$S,$G275,通讯通路门店!$J:$J,"荣耀授权专卖店")</f>
        <v>0</v>
      </c>
      <c r="Z275" s="99">
        <f>COUNTIFS(通讯通路门店!$S:$S,$G275,通讯通路门店!$J:$J,"VIVO体验店")</f>
        <v>0</v>
      </c>
      <c r="AA275" s="99">
        <f>COUNTIFS(通讯通路门店!$S:$S,$G275,通讯通路门店!$J:$J,"OPPO体验店")</f>
        <v>0</v>
      </c>
      <c r="AB275" s="99">
        <f>COUNTIFS(通讯通路门店!$S:$S,$G275,通讯通路门店!$J:$J,"华为授权体验店")+COUNTIFS(通讯通路门店!$S:$S,$G275,通讯通路门店!$J:$J,"华为堡垒店")</f>
        <v>0</v>
      </c>
      <c r="AC275" s="99">
        <f>COUNTIFS(通讯通路门店!$S:$S,$G275,通讯通路门店!$J:$J,"小米体验店")</f>
        <v>0</v>
      </c>
      <c r="AD275" s="99">
        <f>COUNTIFS(通讯通路门店!$S:$S,$G275,通讯通路门店!$J:$J,"苹果体验店")</f>
        <v>0</v>
      </c>
      <c r="AE275" s="99">
        <f>COUNTIFS(通讯通路门店!$S:$S,$G275,通讯通路门店!$J:$J,"其他品牌专卖店")</f>
        <v>0</v>
      </c>
      <c r="AF275" s="99">
        <f>SUMIFS(通讯通路门店!$BI:$BI,通讯通路门店!$S:$S,$G275)</f>
        <v>0</v>
      </c>
      <c r="AG275" s="99">
        <f>SUMIFS(通讯通路门店!$BH:$BH,通讯通路门店!$S:$S,$G275)</f>
        <v>0</v>
      </c>
      <c r="AH275" s="99">
        <f t="shared" si="21"/>
        <v>0</v>
      </c>
      <c r="AI275" s="99">
        <f>SUMIFS(通讯通路门店!$BB:$BB,通讯通路门店!$S:$S,$G275)</f>
        <v>0</v>
      </c>
      <c r="AJ275" s="99">
        <f>SUMIFS(通讯通路门店!$BE:$BE,通讯通路门店!$S:$S,$G275)</f>
        <v>0</v>
      </c>
      <c r="AK275" s="99">
        <f>SUMIFS(通讯通路门店!$BG:$BG,通讯通路门店!$S:$S,$G275)</f>
        <v>0</v>
      </c>
      <c r="AL275" s="99">
        <f>SUMIFS(通讯通路门店!$BC:$BC,通讯通路门店!$S:$S,$G275)</f>
        <v>0</v>
      </c>
      <c r="AM275" s="99">
        <f>SUMIFS(通讯通路门店!$BD:$BD,通讯通路门店!$S:$S,$G275)</f>
        <v>0</v>
      </c>
      <c r="AN275" s="99">
        <f>SUMIFS(通讯通路门店!$BF:$BF,通讯通路门店!$S:$S,$G275)</f>
        <v>0</v>
      </c>
      <c r="AO275" s="99">
        <f t="shared" si="22"/>
        <v>0</v>
      </c>
      <c r="AP275" s="99">
        <f>SUMIFS(通讯通路门店!$K:$K,通讯通路门店!$S:$S,$G275)</f>
        <v>0</v>
      </c>
      <c r="AQ275" s="83"/>
      <c r="AR275" s="99">
        <f>SUMIFS(通讯通路门店!$T:$T,通讯通路门店!$S:$S,$G275)</f>
        <v>0</v>
      </c>
      <c r="AS275" s="99">
        <f>SUMIFS(通讯通路门店!$U:$U,通讯通路门店!$S:$S,$G275)</f>
        <v>0</v>
      </c>
      <c r="AT275" s="99">
        <f>SUMIFS(通讯通路门店!$V:$V,通讯通路门店!$S:$S,$G275)</f>
        <v>0</v>
      </c>
      <c r="AU275" s="99">
        <f>SUMIFS(通讯通路门店!$W:$W,通讯通路门店!$S:$S,$G275)</f>
        <v>0</v>
      </c>
      <c r="AV275" s="99">
        <f>SUMIFS(通讯通路门店!$Z:$Z,通讯通路门店!$S:$S,$G275)</f>
        <v>0</v>
      </c>
      <c r="AW275" s="99">
        <f>SUMIFS(通讯通路门店!$AB:$AB,通讯通路门店!$S:$S,$G275)</f>
        <v>0</v>
      </c>
      <c r="AX275" s="99">
        <f>SUMIFS(通讯通路门店!$X:$X,通讯通路门店!$S:$S,$G275)</f>
        <v>0</v>
      </c>
      <c r="AY275" s="99">
        <f>SUMIFS(通讯通路门店!$Y:$Y,通讯通路门店!$S:$S,$G275)</f>
        <v>0</v>
      </c>
      <c r="AZ275" s="99">
        <f>SUMIFS(通讯通路门店!$AA:$AA,通讯通路门店!$S:$S,$G275)</f>
        <v>0</v>
      </c>
      <c r="BA275" s="99">
        <f t="shared" si="23"/>
        <v>0</v>
      </c>
      <c r="BB275" s="99">
        <f t="shared" si="24"/>
        <v>0</v>
      </c>
      <c r="BC275" s="99">
        <f>SUMIFS(通讯通路门店!$W:$W,通讯通路门店!$S:$S,$G275,通讯通路门店!$J:$J,"荣耀体验店")+SUMIFS(通讯通路门店!$W:$W,通讯通路门店!$S:$S,$G275,通讯通路门店!$J:$J,"荣耀授权专卖店")</f>
        <v>0</v>
      </c>
      <c r="BD275" s="99">
        <f>SUMIFS(通讯通路门店!$Z:$Z,通讯通路门店!$S:$S,$G275,通讯通路门店!$J:$J,"VIVO体验店")</f>
        <v>0</v>
      </c>
      <c r="BE275" s="99">
        <f>SUMIFS(通讯通路门店!$AB:$AB,通讯通路门店!$S:$S,$G275,通讯通路门店!$J:$J,"OPPO体验店")</f>
        <v>0</v>
      </c>
      <c r="BF275" s="99">
        <f>SUMIFS(通讯通路门店!$X:$X,通讯通路门店!$S:$S,$G275,通讯通路门店!$J:$J,"华为授权体验店")+SUMIFS(通讯通路门店!$AA:$AA,通讯通路门店!$S:$S,$G275,通讯通路门店!$J:$J,"华为堡垒店")</f>
        <v>0</v>
      </c>
      <c r="BG275" s="99">
        <f>SUMIFS(通讯通路门店!$Y:$Y,通讯通路门店!$S:$S,$G275,通讯通路门店!$J:$J,"小米体验店")</f>
        <v>0</v>
      </c>
      <c r="BH275" s="99">
        <f>SUMIFS(通讯通路门店!$AA:$AA,通讯通路门店!$S:$S,$G275,通讯通路门店!$J:$J,"苹果体验店")</f>
        <v>0</v>
      </c>
      <c r="BI275" s="99">
        <f>SUMIFS(通讯通路门店!$K:$K,通讯通路门店!$S:$S,$G275,通讯通路门店!$J:$J,"其他品牌专卖店")</f>
        <v>0</v>
      </c>
      <c r="BJ275" s="99">
        <f>SUMIFS(通讯通路门店!$AC:$AC,通讯通路门店!$S:$S,$G275)</f>
        <v>0</v>
      </c>
      <c r="BK275" s="99">
        <f>SUMIFS(通讯通路门店!$AD:$AD,通讯通路门店!$S:$S,$G275)</f>
        <v>0</v>
      </c>
      <c r="BL275" s="99">
        <f>SUMIFS(通讯通路门店!$AE:$AE,通讯通路门店!$S:$S,$G275)</f>
        <v>0</v>
      </c>
      <c r="BM275" s="99">
        <f>SUMIFS(通讯通路门店!$AF:$AF,通讯通路门店!$S:$S,$G275)</f>
        <v>0</v>
      </c>
      <c r="BN275" s="99">
        <f>SUMIFS(通讯通路门店!$AG:$AG,通讯通路门店!$S:$S,$G275)</f>
        <v>0</v>
      </c>
      <c r="BO275" s="99">
        <f>SUMIFS(通讯通路门店!$AH:$AH,通讯通路门店!$S:$S,$G275)</f>
        <v>0</v>
      </c>
      <c r="BP275" s="99">
        <f>SUMIFS(通讯通路门店!$AI:$AI,通讯通路门店!$S:$S,$G275)</f>
        <v>0</v>
      </c>
      <c r="BQ275" s="83"/>
    </row>
    <row r="276" spans="1:69">
      <c r="A276" s="99" t="str">
        <f>IFERROR(_xlfn.XLOOKUP($G276,通讯通路门店!$S$4:$S$993931,通讯通路门店!$A$4:$A$993931,0,0),"")</f>
        <v/>
      </c>
      <c r="B276" s="99" t="str">
        <f>IFERROR(_xlfn.XLOOKUP($G276,通讯通路门店!$S$4:$S$993931,通讯通路门店!$B$4:$B$993931,0,0),"")</f>
        <v/>
      </c>
      <c r="C276" s="99" t="str">
        <f>IFERROR(_xlfn.XLOOKUP($G276,通讯通路门店!$S$4:$S$993931,通讯通路门店!$C$4:$C$993931,0,0),"")</f>
        <v/>
      </c>
      <c r="D276" s="99" t="str">
        <f>IFERROR(_xlfn.XLOOKUP($G276,通讯通路门店!$S$4:$S$993931,通讯通路门店!$D$4:$D$993931,0,0),"")</f>
        <v/>
      </c>
      <c r="E276" s="83"/>
      <c r="F276" s="83"/>
      <c r="G276" s="101" t="e">
        <v>#N/A</v>
      </c>
      <c r="H276" s="102" t="str">
        <f>IFERROR(_xlfn.XLOOKUP($G276,通讯通路门店!$S$4:$S$993931,通讯通路门店!$R$4:$R$993931,0,0),"")</f>
        <v/>
      </c>
      <c r="I276" s="83"/>
      <c r="J276" s="83"/>
      <c r="K276" s="83"/>
      <c r="L276" s="83"/>
      <c r="M276" s="83"/>
      <c r="N276" s="83"/>
      <c r="O276" s="83"/>
      <c r="P276" s="83"/>
      <c r="Q276" s="83"/>
      <c r="R276" s="83"/>
      <c r="S276" s="83"/>
      <c r="T276" s="83"/>
      <c r="U276" s="99">
        <f>COUNTIF(通讯通路门店!$S:$S,$G276)</f>
        <v>0</v>
      </c>
      <c r="V276" s="99">
        <f>COUNTIFS(通讯通路门店!$S:$S,$G276,通讯通路门店!$J:$J,"综合卖场")</f>
        <v>0</v>
      </c>
      <c r="W276" s="99">
        <f>SUMIFS(通讯通路门店!$AJ:$AJ,通讯通路门店!$S:$S,通讯客户沙盘!$G276)</f>
        <v>0</v>
      </c>
      <c r="X276" s="99">
        <f t="shared" si="20"/>
        <v>0</v>
      </c>
      <c r="Y276" s="99">
        <f>COUNTIFS(通讯通路门店!$S:$S,$G276,通讯通路门店!$J:$J,"荣耀体验店")+COUNTIFS(通讯通路门店!$S:$S,$G276,通讯通路门店!$J:$J,"荣耀授权专卖店")</f>
        <v>0</v>
      </c>
      <c r="Z276" s="99">
        <f>COUNTIFS(通讯通路门店!$S:$S,$G276,通讯通路门店!$J:$J,"VIVO体验店")</f>
        <v>0</v>
      </c>
      <c r="AA276" s="99">
        <f>COUNTIFS(通讯通路门店!$S:$S,$G276,通讯通路门店!$J:$J,"OPPO体验店")</f>
        <v>0</v>
      </c>
      <c r="AB276" s="99">
        <f>COUNTIFS(通讯通路门店!$S:$S,$G276,通讯通路门店!$J:$J,"华为授权体验店")+COUNTIFS(通讯通路门店!$S:$S,$G276,通讯通路门店!$J:$J,"华为堡垒店")</f>
        <v>0</v>
      </c>
      <c r="AC276" s="99">
        <f>COUNTIFS(通讯通路门店!$S:$S,$G276,通讯通路门店!$J:$J,"小米体验店")</f>
        <v>0</v>
      </c>
      <c r="AD276" s="99">
        <f>COUNTIFS(通讯通路门店!$S:$S,$G276,通讯通路门店!$J:$J,"苹果体验店")</f>
        <v>0</v>
      </c>
      <c r="AE276" s="99">
        <f>COUNTIFS(通讯通路门店!$S:$S,$G276,通讯通路门店!$J:$J,"其他品牌专卖店")</f>
        <v>0</v>
      </c>
      <c r="AF276" s="99">
        <f>SUMIFS(通讯通路门店!$BI:$BI,通讯通路门店!$S:$S,$G276)</f>
        <v>0</v>
      </c>
      <c r="AG276" s="99">
        <f>SUMIFS(通讯通路门店!$BH:$BH,通讯通路门店!$S:$S,$G276)</f>
        <v>0</v>
      </c>
      <c r="AH276" s="99">
        <f t="shared" si="21"/>
        <v>0</v>
      </c>
      <c r="AI276" s="99">
        <f>SUMIFS(通讯通路门店!$BB:$BB,通讯通路门店!$S:$S,$G276)</f>
        <v>0</v>
      </c>
      <c r="AJ276" s="99">
        <f>SUMIFS(通讯通路门店!$BE:$BE,通讯通路门店!$S:$S,$G276)</f>
        <v>0</v>
      </c>
      <c r="AK276" s="99">
        <f>SUMIFS(通讯通路门店!$BG:$BG,通讯通路门店!$S:$S,$G276)</f>
        <v>0</v>
      </c>
      <c r="AL276" s="99">
        <f>SUMIFS(通讯通路门店!$BC:$BC,通讯通路门店!$S:$S,$G276)</f>
        <v>0</v>
      </c>
      <c r="AM276" s="99">
        <f>SUMIFS(通讯通路门店!$BD:$BD,通讯通路门店!$S:$S,$G276)</f>
        <v>0</v>
      </c>
      <c r="AN276" s="99">
        <f>SUMIFS(通讯通路门店!$BF:$BF,通讯通路门店!$S:$S,$G276)</f>
        <v>0</v>
      </c>
      <c r="AO276" s="99">
        <f t="shared" si="22"/>
        <v>0</v>
      </c>
      <c r="AP276" s="99">
        <f>SUMIFS(通讯通路门店!$K:$K,通讯通路门店!$S:$S,$G276)</f>
        <v>0</v>
      </c>
      <c r="AQ276" s="83"/>
      <c r="AR276" s="99">
        <f>SUMIFS(通讯通路门店!$T:$T,通讯通路门店!$S:$S,$G276)</f>
        <v>0</v>
      </c>
      <c r="AS276" s="99">
        <f>SUMIFS(通讯通路门店!$U:$U,通讯通路门店!$S:$S,$G276)</f>
        <v>0</v>
      </c>
      <c r="AT276" s="99">
        <f>SUMIFS(通讯通路门店!$V:$V,通讯通路门店!$S:$S,$G276)</f>
        <v>0</v>
      </c>
      <c r="AU276" s="99">
        <f>SUMIFS(通讯通路门店!$W:$W,通讯通路门店!$S:$S,$G276)</f>
        <v>0</v>
      </c>
      <c r="AV276" s="99">
        <f>SUMIFS(通讯通路门店!$Z:$Z,通讯通路门店!$S:$S,$G276)</f>
        <v>0</v>
      </c>
      <c r="AW276" s="99">
        <f>SUMIFS(通讯通路门店!$AB:$AB,通讯通路门店!$S:$S,$G276)</f>
        <v>0</v>
      </c>
      <c r="AX276" s="99">
        <f>SUMIFS(通讯通路门店!$X:$X,通讯通路门店!$S:$S,$G276)</f>
        <v>0</v>
      </c>
      <c r="AY276" s="99">
        <f>SUMIFS(通讯通路门店!$Y:$Y,通讯通路门店!$S:$S,$G276)</f>
        <v>0</v>
      </c>
      <c r="AZ276" s="99">
        <f>SUMIFS(通讯通路门店!$AA:$AA,通讯通路门店!$S:$S,$G276)</f>
        <v>0</v>
      </c>
      <c r="BA276" s="99">
        <f t="shared" si="23"/>
        <v>0</v>
      </c>
      <c r="BB276" s="99">
        <f t="shared" si="24"/>
        <v>0</v>
      </c>
      <c r="BC276" s="99">
        <f>SUMIFS(通讯通路门店!$W:$W,通讯通路门店!$S:$S,$G276,通讯通路门店!$J:$J,"荣耀体验店")+SUMIFS(通讯通路门店!$W:$W,通讯通路门店!$S:$S,$G276,通讯通路门店!$J:$J,"荣耀授权专卖店")</f>
        <v>0</v>
      </c>
      <c r="BD276" s="99">
        <f>SUMIFS(通讯通路门店!$Z:$Z,通讯通路门店!$S:$S,$G276,通讯通路门店!$J:$J,"VIVO体验店")</f>
        <v>0</v>
      </c>
      <c r="BE276" s="99">
        <f>SUMIFS(通讯通路门店!$AB:$AB,通讯通路门店!$S:$S,$G276,通讯通路门店!$J:$J,"OPPO体验店")</f>
        <v>0</v>
      </c>
      <c r="BF276" s="99">
        <f>SUMIFS(通讯通路门店!$X:$X,通讯通路门店!$S:$S,$G276,通讯通路门店!$J:$J,"华为授权体验店")+SUMIFS(通讯通路门店!$AA:$AA,通讯通路门店!$S:$S,$G276,通讯通路门店!$J:$J,"华为堡垒店")</f>
        <v>0</v>
      </c>
      <c r="BG276" s="99">
        <f>SUMIFS(通讯通路门店!$Y:$Y,通讯通路门店!$S:$S,$G276,通讯通路门店!$J:$J,"小米体验店")</f>
        <v>0</v>
      </c>
      <c r="BH276" s="99">
        <f>SUMIFS(通讯通路门店!$AA:$AA,通讯通路门店!$S:$S,$G276,通讯通路门店!$J:$J,"苹果体验店")</f>
        <v>0</v>
      </c>
      <c r="BI276" s="99">
        <f>SUMIFS(通讯通路门店!$K:$K,通讯通路门店!$S:$S,$G276,通讯通路门店!$J:$J,"其他品牌专卖店")</f>
        <v>0</v>
      </c>
      <c r="BJ276" s="99">
        <f>SUMIFS(通讯通路门店!$AC:$AC,通讯通路门店!$S:$S,$G276)</f>
        <v>0</v>
      </c>
      <c r="BK276" s="99">
        <f>SUMIFS(通讯通路门店!$AD:$AD,通讯通路门店!$S:$S,$G276)</f>
        <v>0</v>
      </c>
      <c r="BL276" s="99">
        <f>SUMIFS(通讯通路门店!$AE:$AE,通讯通路门店!$S:$S,$G276)</f>
        <v>0</v>
      </c>
      <c r="BM276" s="99">
        <f>SUMIFS(通讯通路门店!$AF:$AF,通讯通路门店!$S:$S,$G276)</f>
        <v>0</v>
      </c>
      <c r="BN276" s="99">
        <f>SUMIFS(通讯通路门店!$AG:$AG,通讯通路门店!$S:$S,$G276)</f>
        <v>0</v>
      </c>
      <c r="BO276" s="99">
        <f>SUMIFS(通讯通路门店!$AH:$AH,通讯通路门店!$S:$S,$G276)</f>
        <v>0</v>
      </c>
      <c r="BP276" s="99">
        <f>SUMIFS(通讯通路门店!$AI:$AI,通讯通路门店!$S:$S,$G276)</f>
        <v>0</v>
      </c>
      <c r="BQ276" s="83"/>
    </row>
    <row r="277" spans="1:69">
      <c r="A277" s="99" t="str">
        <f>IFERROR(_xlfn.XLOOKUP($G277,通讯通路门店!$S$4:$S$993931,通讯通路门店!$A$4:$A$993931,0,0),"")</f>
        <v/>
      </c>
      <c r="B277" s="99" t="str">
        <f>IFERROR(_xlfn.XLOOKUP($G277,通讯通路门店!$S$4:$S$993931,通讯通路门店!$B$4:$B$993931,0,0),"")</f>
        <v/>
      </c>
      <c r="C277" s="99" t="str">
        <f>IFERROR(_xlfn.XLOOKUP($G277,通讯通路门店!$S$4:$S$993931,通讯通路门店!$C$4:$C$993931,0,0),"")</f>
        <v/>
      </c>
      <c r="D277" s="99" t="str">
        <f>IFERROR(_xlfn.XLOOKUP($G277,通讯通路门店!$S$4:$S$993931,通讯通路门店!$D$4:$D$993931,0,0),"")</f>
        <v/>
      </c>
      <c r="E277" s="83"/>
      <c r="F277" s="83"/>
      <c r="G277" s="101" t="e">
        <v>#N/A</v>
      </c>
      <c r="H277" s="102" t="str">
        <f>IFERROR(_xlfn.XLOOKUP($G277,通讯通路门店!$S$4:$S$993931,通讯通路门店!$R$4:$R$993931,0,0),"")</f>
        <v/>
      </c>
      <c r="I277" s="83"/>
      <c r="J277" s="83"/>
      <c r="K277" s="83"/>
      <c r="L277" s="83"/>
      <c r="M277" s="83"/>
      <c r="N277" s="83"/>
      <c r="O277" s="83"/>
      <c r="P277" s="83"/>
      <c r="Q277" s="83"/>
      <c r="R277" s="83"/>
      <c r="S277" s="83"/>
      <c r="T277" s="83"/>
      <c r="U277" s="99">
        <f>COUNTIF(通讯通路门店!$S:$S,$G277)</f>
        <v>0</v>
      </c>
      <c r="V277" s="99">
        <f>COUNTIFS(通讯通路门店!$S:$S,$G277,通讯通路门店!$J:$J,"综合卖场")</f>
        <v>0</v>
      </c>
      <c r="W277" s="99">
        <f>SUMIFS(通讯通路门店!$AJ:$AJ,通讯通路门店!$S:$S,通讯客户沙盘!$G277)</f>
        <v>0</v>
      </c>
      <c r="X277" s="99">
        <f t="shared" si="20"/>
        <v>0</v>
      </c>
      <c r="Y277" s="99">
        <f>COUNTIFS(通讯通路门店!$S:$S,$G277,通讯通路门店!$J:$J,"荣耀体验店")+COUNTIFS(通讯通路门店!$S:$S,$G277,通讯通路门店!$J:$J,"荣耀授权专卖店")</f>
        <v>0</v>
      </c>
      <c r="Z277" s="99">
        <f>COUNTIFS(通讯通路门店!$S:$S,$G277,通讯通路门店!$J:$J,"VIVO体验店")</f>
        <v>0</v>
      </c>
      <c r="AA277" s="99">
        <f>COUNTIFS(通讯通路门店!$S:$S,$G277,通讯通路门店!$J:$J,"OPPO体验店")</f>
        <v>0</v>
      </c>
      <c r="AB277" s="99">
        <f>COUNTIFS(通讯通路门店!$S:$S,$G277,通讯通路门店!$J:$J,"华为授权体验店")+COUNTIFS(通讯通路门店!$S:$S,$G277,通讯通路门店!$J:$J,"华为堡垒店")</f>
        <v>0</v>
      </c>
      <c r="AC277" s="99">
        <f>COUNTIFS(通讯通路门店!$S:$S,$G277,通讯通路门店!$J:$J,"小米体验店")</f>
        <v>0</v>
      </c>
      <c r="AD277" s="99">
        <f>COUNTIFS(通讯通路门店!$S:$S,$G277,通讯通路门店!$J:$J,"苹果体验店")</f>
        <v>0</v>
      </c>
      <c r="AE277" s="99">
        <f>COUNTIFS(通讯通路门店!$S:$S,$G277,通讯通路门店!$J:$J,"其他品牌专卖店")</f>
        <v>0</v>
      </c>
      <c r="AF277" s="99">
        <f>SUMIFS(通讯通路门店!$BI:$BI,通讯通路门店!$S:$S,$G277)</f>
        <v>0</v>
      </c>
      <c r="AG277" s="99">
        <f>SUMIFS(通讯通路门店!$BH:$BH,通讯通路门店!$S:$S,$G277)</f>
        <v>0</v>
      </c>
      <c r="AH277" s="99">
        <f t="shared" si="21"/>
        <v>0</v>
      </c>
      <c r="AI277" s="99">
        <f>SUMIFS(通讯通路门店!$BB:$BB,通讯通路门店!$S:$S,$G277)</f>
        <v>0</v>
      </c>
      <c r="AJ277" s="99">
        <f>SUMIFS(通讯通路门店!$BE:$BE,通讯通路门店!$S:$S,$G277)</f>
        <v>0</v>
      </c>
      <c r="AK277" s="99">
        <f>SUMIFS(通讯通路门店!$BG:$BG,通讯通路门店!$S:$S,$G277)</f>
        <v>0</v>
      </c>
      <c r="AL277" s="99">
        <f>SUMIFS(通讯通路门店!$BC:$BC,通讯通路门店!$S:$S,$G277)</f>
        <v>0</v>
      </c>
      <c r="AM277" s="99">
        <f>SUMIFS(通讯通路门店!$BD:$BD,通讯通路门店!$S:$S,$G277)</f>
        <v>0</v>
      </c>
      <c r="AN277" s="99">
        <f>SUMIFS(通讯通路门店!$BF:$BF,通讯通路门店!$S:$S,$G277)</f>
        <v>0</v>
      </c>
      <c r="AO277" s="99">
        <f t="shared" si="22"/>
        <v>0</v>
      </c>
      <c r="AP277" s="99">
        <f>SUMIFS(通讯通路门店!$K:$K,通讯通路门店!$S:$S,$G277)</f>
        <v>0</v>
      </c>
      <c r="AQ277" s="83"/>
      <c r="AR277" s="99">
        <f>SUMIFS(通讯通路门店!$T:$T,通讯通路门店!$S:$S,$G277)</f>
        <v>0</v>
      </c>
      <c r="AS277" s="99">
        <f>SUMIFS(通讯通路门店!$U:$U,通讯通路门店!$S:$S,$G277)</f>
        <v>0</v>
      </c>
      <c r="AT277" s="99">
        <f>SUMIFS(通讯通路门店!$V:$V,通讯通路门店!$S:$S,$G277)</f>
        <v>0</v>
      </c>
      <c r="AU277" s="99">
        <f>SUMIFS(通讯通路门店!$W:$W,通讯通路门店!$S:$S,$G277)</f>
        <v>0</v>
      </c>
      <c r="AV277" s="99">
        <f>SUMIFS(通讯通路门店!$Z:$Z,通讯通路门店!$S:$S,$G277)</f>
        <v>0</v>
      </c>
      <c r="AW277" s="99">
        <f>SUMIFS(通讯通路门店!$AB:$AB,通讯通路门店!$S:$S,$G277)</f>
        <v>0</v>
      </c>
      <c r="AX277" s="99">
        <f>SUMIFS(通讯通路门店!$X:$X,通讯通路门店!$S:$S,$G277)</f>
        <v>0</v>
      </c>
      <c r="AY277" s="99">
        <f>SUMIFS(通讯通路门店!$Y:$Y,通讯通路门店!$S:$S,$G277)</f>
        <v>0</v>
      </c>
      <c r="AZ277" s="99">
        <f>SUMIFS(通讯通路门店!$AA:$AA,通讯通路门店!$S:$S,$G277)</f>
        <v>0</v>
      </c>
      <c r="BA277" s="99">
        <f t="shared" si="23"/>
        <v>0</v>
      </c>
      <c r="BB277" s="99">
        <f t="shared" si="24"/>
        <v>0</v>
      </c>
      <c r="BC277" s="99">
        <f>SUMIFS(通讯通路门店!$W:$W,通讯通路门店!$S:$S,$G277,通讯通路门店!$J:$J,"荣耀体验店")+SUMIFS(通讯通路门店!$W:$W,通讯通路门店!$S:$S,$G277,通讯通路门店!$J:$J,"荣耀授权专卖店")</f>
        <v>0</v>
      </c>
      <c r="BD277" s="99">
        <f>SUMIFS(通讯通路门店!$Z:$Z,通讯通路门店!$S:$S,$G277,通讯通路门店!$J:$J,"VIVO体验店")</f>
        <v>0</v>
      </c>
      <c r="BE277" s="99">
        <f>SUMIFS(通讯通路门店!$AB:$AB,通讯通路门店!$S:$S,$G277,通讯通路门店!$J:$J,"OPPO体验店")</f>
        <v>0</v>
      </c>
      <c r="BF277" s="99">
        <f>SUMIFS(通讯通路门店!$X:$X,通讯通路门店!$S:$S,$G277,通讯通路门店!$J:$J,"华为授权体验店")+SUMIFS(通讯通路门店!$AA:$AA,通讯通路门店!$S:$S,$G277,通讯通路门店!$J:$J,"华为堡垒店")</f>
        <v>0</v>
      </c>
      <c r="BG277" s="99">
        <f>SUMIFS(通讯通路门店!$Y:$Y,通讯通路门店!$S:$S,$G277,通讯通路门店!$J:$J,"小米体验店")</f>
        <v>0</v>
      </c>
      <c r="BH277" s="99">
        <f>SUMIFS(通讯通路门店!$AA:$AA,通讯通路门店!$S:$S,$G277,通讯通路门店!$J:$J,"苹果体验店")</f>
        <v>0</v>
      </c>
      <c r="BI277" s="99">
        <f>SUMIFS(通讯通路门店!$K:$K,通讯通路门店!$S:$S,$G277,通讯通路门店!$J:$J,"其他品牌专卖店")</f>
        <v>0</v>
      </c>
      <c r="BJ277" s="99">
        <f>SUMIFS(通讯通路门店!$AC:$AC,通讯通路门店!$S:$S,$G277)</f>
        <v>0</v>
      </c>
      <c r="BK277" s="99">
        <f>SUMIFS(通讯通路门店!$AD:$AD,通讯通路门店!$S:$S,$G277)</f>
        <v>0</v>
      </c>
      <c r="BL277" s="99">
        <f>SUMIFS(通讯通路门店!$AE:$AE,通讯通路门店!$S:$S,$G277)</f>
        <v>0</v>
      </c>
      <c r="BM277" s="99">
        <f>SUMIFS(通讯通路门店!$AF:$AF,通讯通路门店!$S:$S,$G277)</f>
        <v>0</v>
      </c>
      <c r="BN277" s="99">
        <f>SUMIFS(通讯通路门店!$AG:$AG,通讯通路门店!$S:$S,$G277)</f>
        <v>0</v>
      </c>
      <c r="BO277" s="99">
        <f>SUMIFS(通讯通路门店!$AH:$AH,通讯通路门店!$S:$S,$G277)</f>
        <v>0</v>
      </c>
      <c r="BP277" s="99">
        <f>SUMIFS(通讯通路门店!$AI:$AI,通讯通路门店!$S:$S,$G277)</f>
        <v>0</v>
      </c>
      <c r="BQ277" s="83"/>
    </row>
    <row r="278" spans="1:69">
      <c r="A278" s="99" t="str">
        <f>IFERROR(_xlfn.XLOOKUP($G278,通讯通路门店!$S$4:$S$993931,通讯通路门店!$A$4:$A$993931,0,0),"")</f>
        <v/>
      </c>
      <c r="B278" s="99" t="str">
        <f>IFERROR(_xlfn.XLOOKUP($G278,通讯通路门店!$S$4:$S$993931,通讯通路门店!$B$4:$B$993931,0,0),"")</f>
        <v/>
      </c>
      <c r="C278" s="99" t="str">
        <f>IFERROR(_xlfn.XLOOKUP($G278,通讯通路门店!$S$4:$S$993931,通讯通路门店!$C$4:$C$993931,0,0),"")</f>
        <v/>
      </c>
      <c r="D278" s="99" t="str">
        <f>IFERROR(_xlfn.XLOOKUP($G278,通讯通路门店!$S$4:$S$993931,通讯通路门店!$D$4:$D$993931,0,0),"")</f>
        <v/>
      </c>
      <c r="E278" s="83"/>
      <c r="F278" s="83"/>
      <c r="G278" s="101" t="e">
        <v>#N/A</v>
      </c>
      <c r="H278" s="102" t="str">
        <f>IFERROR(_xlfn.XLOOKUP($G278,通讯通路门店!$S$4:$S$993931,通讯通路门店!$R$4:$R$993931,0,0),"")</f>
        <v/>
      </c>
      <c r="I278" s="83"/>
      <c r="J278" s="83"/>
      <c r="K278" s="83"/>
      <c r="L278" s="83"/>
      <c r="M278" s="83"/>
      <c r="N278" s="83"/>
      <c r="O278" s="83"/>
      <c r="P278" s="83"/>
      <c r="Q278" s="83"/>
      <c r="R278" s="83"/>
      <c r="S278" s="83"/>
      <c r="T278" s="83"/>
      <c r="U278" s="99">
        <f>COUNTIF(通讯通路门店!$S:$S,$G278)</f>
        <v>0</v>
      </c>
      <c r="V278" s="99">
        <f>COUNTIFS(通讯通路门店!$S:$S,$G278,通讯通路门店!$J:$J,"综合卖场")</f>
        <v>0</v>
      </c>
      <c r="W278" s="99">
        <f>SUMIFS(通讯通路门店!$AJ:$AJ,通讯通路门店!$S:$S,通讯客户沙盘!$G278)</f>
        <v>0</v>
      </c>
      <c r="X278" s="99">
        <f t="shared" si="20"/>
        <v>0</v>
      </c>
      <c r="Y278" s="99">
        <f>COUNTIFS(通讯通路门店!$S:$S,$G278,通讯通路门店!$J:$J,"荣耀体验店")+COUNTIFS(通讯通路门店!$S:$S,$G278,通讯通路门店!$J:$J,"荣耀授权专卖店")</f>
        <v>0</v>
      </c>
      <c r="Z278" s="99">
        <f>COUNTIFS(通讯通路门店!$S:$S,$G278,通讯通路门店!$J:$J,"VIVO体验店")</f>
        <v>0</v>
      </c>
      <c r="AA278" s="99">
        <f>COUNTIFS(通讯通路门店!$S:$S,$G278,通讯通路门店!$J:$J,"OPPO体验店")</f>
        <v>0</v>
      </c>
      <c r="AB278" s="99">
        <f>COUNTIFS(通讯通路门店!$S:$S,$G278,通讯通路门店!$J:$J,"华为授权体验店")+COUNTIFS(通讯通路门店!$S:$S,$G278,通讯通路门店!$J:$J,"华为堡垒店")</f>
        <v>0</v>
      </c>
      <c r="AC278" s="99">
        <f>COUNTIFS(通讯通路门店!$S:$S,$G278,通讯通路门店!$J:$J,"小米体验店")</f>
        <v>0</v>
      </c>
      <c r="AD278" s="99">
        <f>COUNTIFS(通讯通路门店!$S:$S,$G278,通讯通路门店!$J:$J,"苹果体验店")</f>
        <v>0</v>
      </c>
      <c r="AE278" s="99">
        <f>COUNTIFS(通讯通路门店!$S:$S,$G278,通讯通路门店!$J:$J,"其他品牌专卖店")</f>
        <v>0</v>
      </c>
      <c r="AF278" s="99">
        <f>SUMIFS(通讯通路门店!$BI:$BI,通讯通路门店!$S:$S,$G278)</f>
        <v>0</v>
      </c>
      <c r="AG278" s="99">
        <f>SUMIFS(通讯通路门店!$BH:$BH,通讯通路门店!$S:$S,$G278)</f>
        <v>0</v>
      </c>
      <c r="AH278" s="99">
        <f t="shared" si="21"/>
        <v>0</v>
      </c>
      <c r="AI278" s="99">
        <f>SUMIFS(通讯通路门店!$BB:$BB,通讯通路门店!$S:$S,$G278)</f>
        <v>0</v>
      </c>
      <c r="AJ278" s="99">
        <f>SUMIFS(通讯通路门店!$BE:$BE,通讯通路门店!$S:$S,$G278)</f>
        <v>0</v>
      </c>
      <c r="AK278" s="99">
        <f>SUMIFS(通讯通路门店!$BG:$BG,通讯通路门店!$S:$S,$G278)</f>
        <v>0</v>
      </c>
      <c r="AL278" s="99">
        <f>SUMIFS(通讯通路门店!$BC:$BC,通讯通路门店!$S:$S,$G278)</f>
        <v>0</v>
      </c>
      <c r="AM278" s="99">
        <f>SUMIFS(通讯通路门店!$BD:$BD,通讯通路门店!$S:$S,$G278)</f>
        <v>0</v>
      </c>
      <c r="AN278" s="99">
        <f>SUMIFS(通讯通路门店!$BF:$BF,通讯通路门店!$S:$S,$G278)</f>
        <v>0</v>
      </c>
      <c r="AO278" s="99">
        <f t="shared" si="22"/>
        <v>0</v>
      </c>
      <c r="AP278" s="99">
        <f>SUMIFS(通讯通路门店!$K:$K,通讯通路门店!$S:$S,$G278)</f>
        <v>0</v>
      </c>
      <c r="AQ278" s="83"/>
      <c r="AR278" s="99">
        <f>SUMIFS(通讯通路门店!$T:$T,通讯通路门店!$S:$S,$G278)</f>
        <v>0</v>
      </c>
      <c r="AS278" s="99">
        <f>SUMIFS(通讯通路门店!$U:$U,通讯通路门店!$S:$S,$G278)</f>
        <v>0</v>
      </c>
      <c r="AT278" s="99">
        <f>SUMIFS(通讯通路门店!$V:$V,通讯通路门店!$S:$S,$G278)</f>
        <v>0</v>
      </c>
      <c r="AU278" s="99">
        <f>SUMIFS(通讯通路门店!$W:$W,通讯通路门店!$S:$S,$G278)</f>
        <v>0</v>
      </c>
      <c r="AV278" s="99">
        <f>SUMIFS(通讯通路门店!$Z:$Z,通讯通路门店!$S:$S,$G278)</f>
        <v>0</v>
      </c>
      <c r="AW278" s="99">
        <f>SUMIFS(通讯通路门店!$AB:$AB,通讯通路门店!$S:$S,$G278)</f>
        <v>0</v>
      </c>
      <c r="AX278" s="99">
        <f>SUMIFS(通讯通路门店!$X:$X,通讯通路门店!$S:$S,$G278)</f>
        <v>0</v>
      </c>
      <c r="AY278" s="99">
        <f>SUMIFS(通讯通路门店!$Y:$Y,通讯通路门店!$S:$S,$G278)</f>
        <v>0</v>
      </c>
      <c r="AZ278" s="99">
        <f>SUMIFS(通讯通路门店!$AA:$AA,通讯通路门店!$S:$S,$G278)</f>
        <v>0</v>
      </c>
      <c r="BA278" s="99">
        <f t="shared" si="23"/>
        <v>0</v>
      </c>
      <c r="BB278" s="99">
        <f t="shared" si="24"/>
        <v>0</v>
      </c>
      <c r="BC278" s="99">
        <f>SUMIFS(通讯通路门店!$W:$W,通讯通路门店!$S:$S,$G278,通讯通路门店!$J:$J,"荣耀体验店")+SUMIFS(通讯通路门店!$W:$W,通讯通路门店!$S:$S,$G278,通讯通路门店!$J:$J,"荣耀授权专卖店")</f>
        <v>0</v>
      </c>
      <c r="BD278" s="99">
        <f>SUMIFS(通讯通路门店!$Z:$Z,通讯通路门店!$S:$S,$G278,通讯通路门店!$J:$J,"VIVO体验店")</f>
        <v>0</v>
      </c>
      <c r="BE278" s="99">
        <f>SUMIFS(通讯通路门店!$AB:$AB,通讯通路门店!$S:$S,$G278,通讯通路门店!$J:$J,"OPPO体验店")</f>
        <v>0</v>
      </c>
      <c r="BF278" s="99">
        <f>SUMIFS(通讯通路门店!$X:$X,通讯通路门店!$S:$S,$G278,通讯通路门店!$J:$J,"华为授权体验店")+SUMIFS(通讯通路门店!$AA:$AA,通讯通路门店!$S:$S,$G278,通讯通路门店!$J:$J,"华为堡垒店")</f>
        <v>0</v>
      </c>
      <c r="BG278" s="99">
        <f>SUMIFS(通讯通路门店!$Y:$Y,通讯通路门店!$S:$S,$G278,通讯通路门店!$J:$J,"小米体验店")</f>
        <v>0</v>
      </c>
      <c r="BH278" s="99">
        <f>SUMIFS(通讯通路门店!$AA:$AA,通讯通路门店!$S:$S,$G278,通讯通路门店!$J:$J,"苹果体验店")</f>
        <v>0</v>
      </c>
      <c r="BI278" s="99">
        <f>SUMIFS(通讯通路门店!$K:$K,通讯通路门店!$S:$S,$G278,通讯通路门店!$J:$J,"其他品牌专卖店")</f>
        <v>0</v>
      </c>
      <c r="BJ278" s="99">
        <f>SUMIFS(通讯通路门店!$AC:$AC,通讯通路门店!$S:$S,$G278)</f>
        <v>0</v>
      </c>
      <c r="BK278" s="99">
        <f>SUMIFS(通讯通路门店!$AD:$AD,通讯通路门店!$S:$S,$G278)</f>
        <v>0</v>
      </c>
      <c r="BL278" s="99">
        <f>SUMIFS(通讯通路门店!$AE:$AE,通讯通路门店!$S:$S,$G278)</f>
        <v>0</v>
      </c>
      <c r="BM278" s="99">
        <f>SUMIFS(通讯通路门店!$AF:$AF,通讯通路门店!$S:$S,$G278)</f>
        <v>0</v>
      </c>
      <c r="BN278" s="99">
        <f>SUMIFS(通讯通路门店!$AG:$AG,通讯通路门店!$S:$S,$G278)</f>
        <v>0</v>
      </c>
      <c r="BO278" s="99">
        <f>SUMIFS(通讯通路门店!$AH:$AH,通讯通路门店!$S:$S,$G278)</f>
        <v>0</v>
      </c>
      <c r="BP278" s="99">
        <f>SUMIFS(通讯通路门店!$AI:$AI,通讯通路门店!$S:$S,$G278)</f>
        <v>0</v>
      </c>
      <c r="BQ278" s="83"/>
    </row>
    <row r="279" spans="1:69">
      <c r="A279" s="99" t="str">
        <f>IFERROR(_xlfn.XLOOKUP($G279,通讯通路门店!$S$4:$S$993931,通讯通路门店!$A$4:$A$993931,0,0),"")</f>
        <v/>
      </c>
      <c r="B279" s="99" t="str">
        <f>IFERROR(_xlfn.XLOOKUP($G279,通讯通路门店!$S$4:$S$993931,通讯通路门店!$B$4:$B$993931,0,0),"")</f>
        <v/>
      </c>
      <c r="C279" s="99" t="str">
        <f>IFERROR(_xlfn.XLOOKUP($G279,通讯通路门店!$S$4:$S$993931,通讯通路门店!$C$4:$C$993931,0,0),"")</f>
        <v/>
      </c>
      <c r="D279" s="99" t="str">
        <f>IFERROR(_xlfn.XLOOKUP($G279,通讯通路门店!$S$4:$S$993931,通讯通路门店!$D$4:$D$993931,0,0),"")</f>
        <v/>
      </c>
      <c r="E279" s="83"/>
      <c r="F279" s="83"/>
      <c r="G279" s="101" t="e">
        <v>#N/A</v>
      </c>
      <c r="H279" s="102" t="str">
        <f>IFERROR(_xlfn.XLOOKUP($G279,通讯通路门店!$S$4:$S$993931,通讯通路门店!$R$4:$R$993931,0,0),"")</f>
        <v/>
      </c>
      <c r="I279" s="83"/>
      <c r="J279" s="83"/>
      <c r="K279" s="83"/>
      <c r="L279" s="83"/>
      <c r="M279" s="83"/>
      <c r="N279" s="83"/>
      <c r="O279" s="83"/>
      <c r="P279" s="83"/>
      <c r="Q279" s="83"/>
      <c r="R279" s="83"/>
      <c r="S279" s="83"/>
      <c r="T279" s="83"/>
      <c r="U279" s="99">
        <f>COUNTIF(通讯通路门店!$S:$S,$G279)</f>
        <v>0</v>
      </c>
      <c r="V279" s="99">
        <f>COUNTIFS(通讯通路门店!$S:$S,$G279,通讯通路门店!$J:$J,"综合卖场")</f>
        <v>0</v>
      </c>
      <c r="W279" s="99">
        <f>SUMIFS(通讯通路门店!$AJ:$AJ,通讯通路门店!$S:$S,通讯客户沙盘!$G279)</f>
        <v>0</v>
      </c>
      <c r="X279" s="99">
        <f t="shared" si="20"/>
        <v>0</v>
      </c>
      <c r="Y279" s="99">
        <f>COUNTIFS(通讯通路门店!$S:$S,$G279,通讯通路门店!$J:$J,"荣耀体验店")+COUNTIFS(通讯通路门店!$S:$S,$G279,通讯通路门店!$J:$J,"荣耀授权专卖店")</f>
        <v>0</v>
      </c>
      <c r="Z279" s="99">
        <f>COUNTIFS(通讯通路门店!$S:$S,$G279,通讯通路门店!$J:$J,"VIVO体验店")</f>
        <v>0</v>
      </c>
      <c r="AA279" s="99">
        <f>COUNTIFS(通讯通路门店!$S:$S,$G279,通讯通路门店!$J:$J,"OPPO体验店")</f>
        <v>0</v>
      </c>
      <c r="AB279" s="99">
        <f>COUNTIFS(通讯通路门店!$S:$S,$G279,通讯通路门店!$J:$J,"华为授权体验店")+COUNTIFS(通讯通路门店!$S:$S,$G279,通讯通路门店!$J:$J,"华为堡垒店")</f>
        <v>0</v>
      </c>
      <c r="AC279" s="99">
        <f>COUNTIFS(通讯通路门店!$S:$S,$G279,通讯通路门店!$J:$J,"小米体验店")</f>
        <v>0</v>
      </c>
      <c r="AD279" s="99">
        <f>COUNTIFS(通讯通路门店!$S:$S,$G279,通讯通路门店!$J:$J,"苹果体验店")</f>
        <v>0</v>
      </c>
      <c r="AE279" s="99">
        <f>COUNTIFS(通讯通路门店!$S:$S,$G279,通讯通路门店!$J:$J,"其他品牌专卖店")</f>
        <v>0</v>
      </c>
      <c r="AF279" s="99">
        <f>SUMIFS(通讯通路门店!$BI:$BI,通讯通路门店!$S:$S,$G279)</f>
        <v>0</v>
      </c>
      <c r="AG279" s="99">
        <f>SUMIFS(通讯通路门店!$BH:$BH,通讯通路门店!$S:$S,$G279)</f>
        <v>0</v>
      </c>
      <c r="AH279" s="99">
        <f t="shared" si="21"/>
        <v>0</v>
      </c>
      <c r="AI279" s="99">
        <f>SUMIFS(通讯通路门店!$BB:$BB,通讯通路门店!$S:$S,$G279)</f>
        <v>0</v>
      </c>
      <c r="AJ279" s="99">
        <f>SUMIFS(通讯通路门店!$BE:$BE,通讯通路门店!$S:$S,$G279)</f>
        <v>0</v>
      </c>
      <c r="AK279" s="99">
        <f>SUMIFS(通讯通路门店!$BG:$BG,通讯通路门店!$S:$S,$G279)</f>
        <v>0</v>
      </c>
      <c r="AL279" s="99">
        <f>SUMIFS(通讯通路门店!$BC:$BC,通讯通路门店!$S:$S,$G279)</f>
        <v>0</v>
      </c>
      <c r="AM279" s="99">
        <f>SUMIFS(通讯通路门店!$BD:$BD,通讯通路门店!$S:$S,$G279)</f>
        <v>0</v>
      </c>
      <c r="AN279" s="99">
        <f>SUMIFS(通讯通路门店!$BF:$BF,通讯通路门店!$S:$S,$G279)</f>
        <v>0</v>
      </c>
      <c r="AO279" s="99">
        <f t="shared" si="22"/>
        <v>0</v>
      </c>
      <c r="AP279" s="99">
        <f>SUMIFS(通讯通路门店!$K:$K,通讯通路门店!$S:$S,$G279)</f>
        <v>0</v>
      </c>
      <c r="AQ279" s="83"/>
      <c r="AR279" s="99">
        <f>SUMIFS(通讯通路门店!$T:$T,通讯通路门店!$S:$S,$G279)</f>
        <v>0</v>
      </c>
      <c r="AS279" s="99">
        <f>SUMIFS(通讯通路门店!$U:$U,通讯通路门店!$S:$S,$G279)</f>
        <v>0</v>
      </c>
      <c r="AT279" s="99">
        <f>SUMIFS(通讯通路门店!$V:$V,通讯通路门店!$S:$S,$G279)</f>
        <v>0</v>
      </c>
      <c r="AU279" s="99">
        <f>SUMIFS(通讯通路门店!$W:$W,通讯通路门店!$S:$S,$G279)</f>
        <v>0</v>
      </c>
      <c r="AV279" s="99">
        <f>SUMIFS(通讯通路门店!$Z:$Z,通讯通路门店!$S:$S,$G279)</f>
        <v>0</v>
      </c>
      <c r="AW279" s="99">
        <f>SUMIFS(通讯通路门店!$AB:$AB,通讯通路门店!$S:$S,$G279)</f>
        <v>0</v>
      </c>
      <c r="AX279" s="99">
        <f>SUMIFS(通讯通路门店!$X:$X,通讯通路门店!$S:$S,$G279)</f>
        <v>0</v>
      </c>
      <c r="AY279" s="99">
        <f>SUMIFS(通讯通路门店!$Y:$Y,通讯通路门店!$S:$S,$G279)</f>
        <v>0</v>
      </c>
      <c r="AZ279" s="99">
        <f>SUMIFS(通讯通路门店!$AA:$AA,通讯通路门店!$S:$S,$G279)</f>
        <v>0</v>
      </c>
      <c r="BA279" s="99">
        <f t="shared" si="23"/>
        <v>0</v>
      </c>
      <c r="BB279" s="99">
        <f t="shared" si="24"/>
        <v>0</v>
      </c>
      <c r="BC279" s="99">
        <f>SUMIFS(通讯通路门店!$W:$W,通讯通路门店!$S:$S,$G279,通讯通路门店!$J:$J,"荣耀体验店")+SUMIFS(通讯通路门店!$W:$W,通讯通路门店!$S:$S,$G279,通讯通路门店!$J:$J,"荣耀授权专卖店")</f>
        <v>0</v>
      </c>
      <c r="BD279" s="99">
        <f>SUMIFS(通讯通路门店!$Z:$Z,通讯通路门店!$S:$S,$G279,通讯通路门店!$J:$J,"VIVO体验店")</f>
        <v>0</v>
      </c>
      <c r="BE279" s="99">
        <f>SUMIFS(通讯通路门店!$AB:$AB,通讯通路门店!$S:$S,$G279,通讯通路门店!$J:$J,"OPPO体验店")</f>
        <v>0</v>
      </c>
      <c r="BF279" s="99">
        <f>SUMIFS(通讯通路门店!$X:$X,通讯通路门店!$S:$S,$G279,通讯通路门店!$J:$J,"华为授权体验店")+SUMIFS(通讯通路门店!$AA:$AA,通讯通路门店!$S:$S,$G279,通讯通路门店!$J:$J,"华为堡垒店")</f>
        <v>0</v>
      </c>
      <c r="BG279" s="99">
        <f>SUMIFS(通讯通路门店!$Y:$Y,通讯通路门店!$S:$S,$G279,通讯通路门店!$J:$J,"小米体验店")</f>
        <v>0</v>
      </c>
      <c r="BH279" s="99">
        <f>SUMIFS(通讯通路门店!$AA:$AA,通讯通路门店!$S:$S,$G279,通讯通路门店!$J:$J,"苹果体验店")</f>
        <v>0</v>
      </c>
      <c r="BI279" s="99">
        <f>SUMIFS(通讯通路门店!$K:$K,通讯通路门店!$S:$S,$G279,通讯通路门店!$J:$J,"其他品牌专卖店")</f>
        <v>0</v>
      </c>
      <c r="BJ279" s="99">
        <f>SUMIFS(通讯通路门店!$AC:$AC,通讯通路门店!$S:$S,$G279)</f>
        <v>0</v>
      </c>
      <c r="BK279" s="99">
        <f>SUMIFS(通讯通路门店!$AD:$AD,通讯通路门店!$S:$S,$G279)</f>
        <v>0</v>
      </c>
      <c r="BL279" s="99">
        <f>SUMIFS(通讯通路门店!$AE:$AE,通讯通路门店!$S:$S,$G279)</f>
        <v>0</v>
      </c>
      <c r="BM279" s="99">
        <f>SUMIFS(通讯通路门店!$AF:$AF,通讯通路门店!$S:$S,$G279)</f>
        <v>0</v>
      </c>
      <c r="BN279" s="99">
        <f>SUMIFS(通讯通路门店!$AG:$AG,通讯通路门店!$S:$S,$G279)</f>
        <v>0</v>
      </c>
      <c r="BO279" s="99">
        <f>SUMIFS(通讯通路门店!$AH:$AH,通讯通路门店!$S:$S,$G279)</f>
        <v>0</v>
      </c>
      <c r="BP279" s="99">
        <f>SUMIFS(通讯通路门店!$AI:$AI,通讯通路门店!$S:$S,$G279)</f>
        <v>0</v>
      </c>
      <c r="BQ279" s="83"/>
    </row>
    <row r="280" spans="1:69">
      <c r="A280" s="99" t="str">
        <f>IFERROR(_xlfn.XLOOKUP($G280,通讯通路门店!$S$4:$S$993931,通讯通路门店!$A$4:$A$993931,0,0),"")</f>
        <v/>
      </c>
      <c r="B280" s="99" t="str">
        <f>IFERROR(_xlfn.XLOOKUP($G280,通讯通路门店!$S$4:$S$993931,通讯通路门店!$B$4:$B$993931,0,0),"")</f>
        <v/>
      </c>
      <c r="C280" s="99" t="str">
        <f>IFERROR(_xlfn.XLOOKUP($G280,通讯通路门店!$S$4:$S$993931,通讯通路门店!$C$4:$C$993931,0,0),"")</f>
        <v/>
      </c>
      <c r="D280" s="99" t="str">
        <f>IFERROR(_xlfn.XLOOKUP($G280,通讯通路门店!$S$4:$S$993931,通讯通路门店!$D$4:$D$993931,0,0),"")</f>
        <v/>
      </c>
      <c r="E280" s="83"/>
      <c r="F280" s="83"/>
      <c r="G280" s="101" t="e">
        <v>#N/A</v>
      </c>
      <c r="H280" s="102" t="str">
        <f>IFERROR(_xlfn.XLOOKUP($G280,通讯通路门店!$S$4:$S$993931,通讯通路门店!$R$4:$R$993931,0,0),"")</f>
        <v/>
      </c>
      <c r="I280" s="83"/>
      <c r="J280" s="83"/>
      <c r="K280" s="83"/>
      <c r="L280" s="83"/>
      <c r="M280" s="83"/>
      <c r="N280" s="83"/>
      <c r="O280" s="83"/>
      <c r="P280" s="83"/>
      <c r="Q280" s="83"/>
      <c r="R280" s="83"/>
      <c r="S280" s="83"/>
      <c r="T280" s="83"/>
      <c r="U280" s="99">
        <f>COUNTIF(通讯通路门店!$S:$S,$G280)</f>
        <v>0</v>
      </c>
      <c r="V280" s="99">
        <f>COUNTIFS(通讯通路门店!$S:$S,$G280,通讯通路门店!$J:$J,"综合卖场")</f>
        <v>0</v>
      </c>
      <c r="W280" s="99">
        <f>SUMIFS(通讯通路门店!$AJ:$AJ,通讯通路门店!$S:$S,通讯客户沙盘!$G280)</f>
        <v>0</v>
      </c>
      <c r="X280" s="99">
        <f t="shared" si="20"/>
        <v>0</v>
      </c>
      <c r="Y280" s="99">
        <f>COUNTIFS(通讯通路门店!$S:$S,$G280,通讯通路门店!$J:$J,"荣耀体验店")+COUNTIFS(通讯通路门店!$S:$S,$G280,通讯通路门店!$J:$J,"荣耀授权专卖店")</f>
        <v>0</v>
      </c>
      <c r="Z280" s="99">
        <f>COUNTIFS(通讯通路门店!$S:$S,$G280,通讯通路门店!$J:$J,"VIVO体验店")</f>
        <v>0</v>
      </c>
      <c r="AA280" s="99">
        <f>COUNTIFS(通讯通路门店!$S:$S,$G280,通讯通路门店!$J:$J,"OPPO体验店")</f>
        <v>0</v>
      </c>
      <c r="AB280" s="99">
        <f>COUNTIFS(通讯通路门店!$S:$S,$G280,通讯通路门店!$J:$J,"华为授权体验店")+COUNTIFS(通讯通路门店!$S:$S,$G280,通讯通路门店!$J:$J,"华为堡垒店")</f>
        <v>0</v>
      </c>
      <c r="AC280" s="99">
        <f>COUNTIFS(通讯通路门店!$S:$S,$G280,通讯通路门店!$J:$J,"小米体验店")</f>
        <v>0</v>
      </c>
      <c r="AD280" s="99">
        <f>COUNTIFS(通讯通路门店!$S:$S,$G280,通讯通路门店!$J:$J,"苹果体验店")</f>
        <v>0</v>
      </c>
      <c r="AE280" s="99">
        <f>COUNTIFS(通讯通路门店!$S:$S,$G280,通讯通路门店!$J:$J,"其他品牌专卖店")</f>
        <v>0</v>
      </c>
      <c r="AF280" s="99">
        <f>SUMIFS(通讯通路门店!$BI:$BI,通讯通路门店!$S:$S,$G280)</f>
        <v>0</v>
      </c>
      <c r="AG280" s="99">
        <f>SUMIFS(通讯通路门店!$BH:$BH,通讯通路门店!$S:$S,$G280)</f>
        <v>0</v>
      </c>
      <c r="AH280" s="99">
        <f t="shared" si="21"/>
        <v>0</v>
      </c>
      <c r="AI280" s="99">
        <f>SUMIFS(通讯通路门店!$BB:$BB,通讯通路门店!$S:$S,$G280)</f>
        <v>0</v>
      </c>
      <c r="AJ280" s="99">
        <f>SUMIFS(通讯通路门店!$BE:$BE,通讯通路门店!$S:$S,$G280)</f>
        <v>0</v>
      </c>
      <c r="AK280" s="99">
        <f>SUMIFS(通讯通路门店!$BG:$BG,通讯通路门店!$S:$S,$G280)</f>
        <v>0</v>
      </c>
      <c r="AL280" s="99">
        <f>SUMIFS(通讯通路门店!$BC:$BC,通讯通路门店!$S:$S,$G280)</f>
        <v>0</v>
      </c>
      <c r="AM280" s="99">
        <f>SUMIFS(通讯通路门店!$BD:$BD,通讯通路门店!$S:$S,$G280)</f>
        <v>0</v>
      </c>
      <c r="AN280" s="99">
        <f>SUMIFS(通讯通路门店!$BF:$BF,通讯通路门店!$S:$S,$G280)</f>
        <v>0</v>
      </c>
      <c r="AO280" s="99">
        <f t="shared" si="22"/>
        <v>0</v>
      </c>
      <c r="AP280" s="99">
        <f>SUMIFS(通讯通路门店!$K:$K,通讯通路门店!$S:$S,$G280)</f>
        <v>0</v>
      </c>
      <c r="AQ280" s="83"/>
      <c r="AR280" s="99">
        <f>SUMIFS(通讯通路门店!$T:$T,通讯通路门店!$S:$S,$G280)</f>
        <v>0</v>
      </c>
      <c r="AS280" s="99">
        <f>SUMIFS(通讯通路门店!$U:$U,通讯通路门店!$S:$S,$G280)</f>
        <v>0</v>
      </c>
      <c r="AT280" s="99">
        <f>SUMIFS(通讯通路门店!$V:$V,通讯通路门店!$S:$S,$G280)</f>
        <v>0</v>
      </c>
      <c r="AU280" s="99">
        <f>SUMIFS(通讯通路门店!$W:$W,通讯通路门店!$S:$S,$G280)</f>
        <v>0</v>
      </c>
      <c r="AV280" s="99">
        <f>SUMIFS(通讯通路门店!$Z:$Z,通讯通路门店!$S:$S,$G280)</f>
        <v>0</v>
      </c>
      <c r="AW280" s="99">
        <f>SUMIFS(通讯通路门店!$AB:$AB,通讯通路门店!$S:$S,$G280)</f>
        <v>0</v>
      </c>
      <c r="AX280" s="99">
        <f>SUMIFS(通讯通路门店!$X:$X,通讯通路门店!$S:$S,$G280)</f>
        <v>0</v>
      </c>
      <c r="AY280" s="99">
        <f>SUMIFS(通讯通路门店!$Y:$Y,通讯通路门店!$S:$S,$G280)</f>
        <v>0</v>
      </c>
      <c r="AZ280" s="99">
        <f>SUMIFS(通讯通路门店!$AA:$AA,通讯通路门店!$S:$S,$G280)</f>
        <v>0</v>
      </c>
      <c r="BA280" s="99">
        <f t="shared" si="23"/>
        <v>0</v>
      </c>
      <c r="BB280" s="99">
        <f t="shared" si="24"/>
        <v>0</v>
      </c>
      <c r="BC280" s="99">
        <f>SUMIFS(通讯通路门店!$W:$W,通讯通路门店!$S:$S,$G280,通讯通路门店!$J:$J,"荣耀体验店")+SUMIFS(通讯通路门店!$W:$W,通讯通路门店!$S:$S,$G280,通讯通路门店!$J:$J,"荣耀授权专卖店")</f>
        <v>0</v>
      </c>
      <c r="BD280" s="99">
        <f>SUMIFS(通讯通路门店!$Z:$Z,通讯通路门店!$S:$S,$G280,通讯通路门店!$J:$J,"VIVO体验店")</f>
        <v>0</v>
      </c>
      <c r="BE280" s="99">
        <f>SUMIFS(通讯通路门店!$AB:$AB,通讯通路门店!$S:$S,$G280,通讯通路门店!$J:$J,"OPPO体验店")</f>
        <v>0</v>
      </c>
      <c r="BF280" s="99">
        <f>SUMIFS(通讯通路门店!$X:$X,通讯通路门店!$S:$S,$G280,通讯通路门店!$J:$J,"华为授权体验店")+SUMIFS(通讯通路门店!$AA:$AA,通讯通路门店!$S:$S,$G280,通讯通路门店!$J:$J,"华为堡垒店")</f>
        <v>0</v>
      </c>
      <c r="BG280" s="99">
        <f>SUMIFS(通讯通路门店!$Y:$Y,通讯通路门店!$S:$S,$G280,通讯通路门店!$J:$J,"小米体验店")</f>
        <v>0</v>
      </c>
      <c r="BH280" s="99">
        <f>SUMIFS(通讯通路门店!$AA:$AA,通讯通路门店!$S:$S,$G280,通讯通路门店!$J:$J,"苹果体验店")</f>
        <v>0</v>
      </c>
      <c r="BI280" s="99">
        <f>SUMIFS(通讯通路门店!$K:$K,通讯通路门店!$S:$S,$G280,通讯通路门店!$J:$J,"其他品牌专卖店")</f>
        <v>0</v>
      </c>
      <c r="BJ280" s="99">
        <f>SUMIFS(通讯通路门店!$AC:$AC,通讯通路门店!$S:$S,$G280)</f>
        <v>0</v>
      </c>
      <c r="BK280" s="99">
        <f>SUMIFS(通讯通路门店!$AD:$AD,通讯通路门店!$S:$S,$G280)</f>
        <v>0</v>
      </c>
      <c r="BL280" s="99">
        <f>SUMIFS(通讯通路门店!$AE:$AE,通讯通路门店!$S:$S,$G280)</f>
        <v>0</v>
      </c>
      <c r="BM280" s="99">
        <f>SUMIFS(通讯通路门店!$AF:$AF,通讯通路门店!$S:$S,$G280)</f>
        <v>0</v>
      </c>
      <c r="BN280" s="99">
        <f>SUMIFS(通讯通路门店!$AG:$AG,通讯通路门店!$S:$S,$G280)</f>
        <v>0</v>
      </c>
      <c r="BO280" s="99">
        <f>SUMIFS(通讯通路门店!$AH:$AH,通讯通路门店!$S:$S,$G280)</f>
        <v>0</v>
      </c>
      <c r="BP280" s="99">
        <f>SUMIFS(通讯通路门店!$AI:$AI,通讯通路门店!$S:$S,$G280)</f>
        <v>0</v>
      </c>
      <c r="BQ280" s="83"/>
    </row>
    <row r="281" spans="1:69">
      <c r="A281" s="99" t="str">
        <f>IFERROR(_xlfn.XLOOKUP($G281,通讯通路门店!$S$4:$S$993931,通讯通路门店!$A$4:$A$993931,0,0),"")</f>
        <v/>
      </c>
      <c r="B281" s="99" t="str">
        <f>IFERROR(_xlfn.XLOOKUP($G281,通讯通路门店!$S$4:$S$993931,通讯通路门店!$B$4:$B$993931,0,0),"")</f>
        <v/>
      </c>
      <c r="C281" s="99" t="str">
        <f>IFERROR(_xlfn.XLOOKUP($G281,通讯通路门店!$S$4:$S$993931,通讯通路门店!$C$4:$C$993931,0,0),"")</f>
        <v/>
      </c>
      <c r="D281" s="99" t="str">
        <f>IFERROR(_xlfn.XLOOKUP($G281,通讯通路门店!$S$4:$S$993931,通讯通路门店!$D$4:$D$993931,0,0),"")</f>
        <v/>
      </c>
      <c r="E281" s="83"/>
      <c r="F281" s="83"/>
      <c r="G281" s="101" t="e">
        <v>#N/A</v>
      </c>
      <c r="H281" s="102" t="str">
        <f>IFERROR(_xlfn.XLOOKUP($G281,通讯通路门店!$S$4:$S$993931,通讯通路门店!$R$4:$R$993931,0,0),"")</f>
        <v/>
      </c>
      <c r="I281" s="83"/>
      <c r="J281" s="83"/>
      <c r="K281" s="83"/>
      <c r="L281" s="83"/>
      <c r="M281" s="83"/>
      <c r="N281" s="83"/>
      <c r="O281" s="83"/>
      <c r="P281" s="83"/>
      <c r="Q281" s="83"/>
      <c r="R281" s="83"/>
      <c r="S281" s="83"/>
      <c r="T281" s="83"/>
      <c r="U281" s="99">
        <f>COUNTIF(通讯通路门店!$S:$S,$G281)</f>
        <v>0</v>
      </c>
      <c r="V281" s="99">
        <f>COUNTIFS(通讯通路门店!$S:$S,$G281,通讯通路门店!$J:$J,"综合卖场")</f>
        <v>0</v>
      </c>
      <c r="W281" s="99">
        <f>SUMIFS(通讯通路门店!$AJ:$AJ,通讯通路门店!$S:$S,通讯客户沙盘!$G281)</f>
        <v>0</v>
      </c>
      <c r="X281" s="99">
        <f t="shared" si="20"/>
        <v>0</v>
      </c>
      <c r="Y281" s="99">
        <f>COUNTIFS(通讯通路门店!$S:$S,$G281,通讯通路门店!$J:$J,"荣耀体验店")+COUNTIFS(通讯通路门店!$S:$S,$G281,通讯通路门店!$J:$J,"荣耀授权专卖店")</f>
        <v>0</v>
      </c>
      <c r="Z281" s="99">
        <f>COUNTIFS(通讯通路门店!$S:$S,$G281,通讯通路门店!$J:$J,"VIVO体验店")</f>
        <v>0</v>
      </c>
      <c r="AA281" s="99">
        <f>COUNTIFS(通讯通路门店!$S:$S,$G281,通讯通路门店!$J:$J,"OPPO体验店")</f>
        <v>0</v>
      </c>
      <c r="AB281" s="99">
        <f>COUNTIFS(通讯通路门店!$S:$S,$G281,通讯通路门店!$J:$J,"华为授权体验店")+COUNTIFS(通讯通路门店!$S:$S,$G281,通讯通路门店!$J:$J,"华为堡垒店")</f>
        <v>0</v>
      </c>
      <c r="AC281" s="99">
        <f>COUNTIFS(通讯通路门店!$S:$S,$G281,通讯通路门店!$J:$J,"小米体验店")</f>
        <v>0</v>
      </c>
      <c r="AD281" s="99">
        <f>COUNTIFS(通讯通路门店!$S:$S,$G281,通讯通路门店!$J:$J,"苹果体验店")</f>
        <v>0</v>
      </c>
      <c r="AE281" s="99">
        <f>COUNTIFS(通讯通路门店!$S:$S,$G281,通讯通路门店!$J:$J,"其他品牌专卖店")</f>
        <v>0</v>
      </c>
      <c r="AF281" s="99">
        <f>SUMIFS(通讯通路门店!$BI:$BI,通讯通路门店!$S:$S,$G281)</f>
        <v>0</v>
      </c>
      <c r="AG281" s="99">
        <f>SUMIFS(通讯通路门店!$BH:$BH,通讯通路门店!$S:$S,$G281)</f>
        <v>0</v>
      </c>
      <c r="AH281" s="99">
        <f t="shared" si="21"/>
        <v>0</v>
      </c>
      <c r="AI281" s="99">
        <f>SUMIFS(通讯通路门店!$BB:$BB,通讯通路门店!$S:$S,$G281)</f>
        <v>0</v>
      </c>
      <c r="AJ281" s="99">
        <f>SUMIFS(通讯通路门店!$BE:$BE,通讯通路门店!$S:$S,$G281)</f>
        <v>0</v>
      </c>
      <c r="AK281" s="99">
        <f>SUMIFS(通讯通路门店!$BG:$BG,通讯通路门店!$S:$S,$G281)</f>
        <v>0</v>
      </c>
      <c r="AL281" s="99">
        <f>SUMIFS(通讯通路门店!$BC:$BC,通讯通路门店!$S:$S,$G281)</f>
        <v>0</v>
      </c>
      <c r="AM281" s="99">
        <f>SUMIFS(通讯通路门店!$BD:$BD,通讯通路门店!$S:$S,$G281)</f>
        <v>0</v>
      </c>
      <c r="AN281" s="99">
        <f>SUMIFS(通讯通路门店!$BF:$BF,通讯通路门店!$S:$S,$G281)</f>
        <v>0</v>
      </c>
      <c r="AO281" s="99">
        <f t="shared" si="22"/>
        <v>0</v>
      </c>
      <c r="AP281" s="99">
        <f>SUMIFS(通讯通路门店!$K:$K,通讯通路门店!$S:$S,$G281)</f>
        <v>0</v>
      </c>
      <c r="AQ281" s="83"/>
      <c r="AR281" s="99">
        <f>SUMIFS(通讯通路门店!$T:$T,通讯通路门店!$S:$S,$G281)</f>
        <v>0</v>
      </c>
      <c r="AS281" s="99">
        <f>SUMIFS(通讯通路门店!$U:$U,通讯通路门店!$S:$S,$G281)</f>
        <v>0</v>
      </c>
      <c r="AT281" s="99">
        <f>SUMIFS(通讯通路门店!$V:$V,通讯通路门店!$S:$S,$G281)</f>
        <v>0</v>
      </c>
      <c r="AU281" s="99">
        <f>SUMIFS(通讯通路门店!$W:$W,通讯通路门店!$S:$S,$G281)</f>
        <v>0</v>
      </c>
      <c r="AV281" s="99">
        <f>SUMIFS(通讯通路门店!$Z:$Z,通讯通路门店!$S:$S,$G281)</f>
        <v>0</v>
      </c>
      <c r="AW281" s="99">
        <f>SUMIFS(通讯通路门店!$AB:$AB,通讯通路门店!$S:$S,$G281)</f>
        <v>0</v>
      </c>
      <c r="AX281" s="99">
        <f>SUMIFS(通讯通路门店!$X:$X,通讯通路门店!$S:$S,$G281)</f>
        <v>0</v>
      </c>
      <c r="AY281" s="99">
        <f>SUMIFS(通讯通路门店!$Y:$Y,通讯通路门店!$S:$S,$G281)</f>
        <v>0</v>
      </c>
      <c r="AZ281" s="99">
        <f>SUMIFS(通讯通路门店!$AA:$AA,通讯通路门店!$S:$S,$G281)</f>
        <v>0</v>
      </c>
      <c r="BA281" s="99">
        <f t="shared" si="23"/>
        <v>0</v>
      </c>
      <c r="BB281" s="99">
        <f t="shared" si="24"/>
        <v>0</v>
      </c>
      <c r="BC281" s="99">
        <f>SUMIFS(通讯通路门店!$W:$W,通讯通路门店!$S:$S,$G281,通讯通路门店!$J:$J,"荣耀体验店")+SUMIFS(通讯通路门店!$W:$W,通讯通路门店!$S:$S,$G281,通讯通路门店!$J:$J,"荣耀授权专卖店")</f>
        <v>0</v>
      </c>
      <c r="BD281" s="99">
        <f>SUMIFS(通讯通路门店!$Z:$Z,通讯通路门店!$S:$S,$G281,通讯通路门店!$J:$J,"VIVO体验店")</f>
        <v>0</v>
      </c>
      <c r="BE281" s="99">
        <f>SUMIFS(通讯通路门店!$AB:$AB,通讯通路门店!$S:$S,$G281,通讯通路门店!$J:$J,"OPPO体验店")</f>
        <v>0</v>
      </c>
      <c r="BF281" s="99">
        <f>SUMIFS(通讯通路门店!$X:$X,通讯通路门店!$S:$S,$G281,通讯通路门店!$J:$J,"华为授权体验店")+SUMIFS(通讯通路门店!$AA:$AA,通讯通路门店!$S:$S,$G281,通讯通路门店!$J:$J,"华为堡垒店")</f>
        <v>0</v>
      </c>
      <c r="BG281" s="99">
        <f>SUMIFS(通讯通路门店!$Y:$Y,通讯通路门店!$S:$S,$G281,通讯通路门店!$J:$J,"小米体验店")</f>
        <v>0</v>
      </c>
      <c r="BH281" s="99">
        <f>SUMIFS(通讯通路门店!$AA:$AA,通讯通路门店!$S:$S,$G281,通讯通路门店!$J:$J,"苹果体验店")</f>
        <v>0</v>
      </c>
      <c r="BI281" s="99">
        <f>SUMIFS(通讯通路门店!$K:$K,通讯通路门店!$S:$S,$G281,通讯通路门店!$J:$J,"其他品牌专卖店")</f>
        <v>0</v>
      </c>
      <c r="BJ281" s="99">
        <f>SUMIFS(通讯通路门店!$AC:$AC,通讯通路门店!$S:$S,$G281)</f>
        <v>0</v>
      </c>
      <c r="BK281" s="99">
        <f>SUMIFS(通讯通路门店!$AD:$AD,通讯通路门店!$S:$S,$G281)</f>
        <v>0</v>
      </c>
      <c r="BL281" s="99">
        <f>SUMIFS(通讯通路门店!$AE:$AE,通讯通路门店!$S:$S,$G281)</f>
        <v>0</v>
      </c>
      <c r="BM281" s="99">
        <f>SUMIFS(通讯通路门店!$AF:$AF,通讯通路门店!$S:$S,$G281)</f>
        <v>0</v>
      </c>
      <c r="BN281" s="99">
        <f>SUMIFS(通讯通路门店!$AG:$AG,通讯通路门店!$S:$S,$G281)</f>
        <v>0</v>
      </c>
      <c r="BO281" s="99">
        <f>SUMIFS(通讯通路门店!$AH:$AH,通讯通路门店!$S:$S,$G281)</f>
        <v>0</v>
      </c>
      <c r="BP281" s="99">
        <f>SUMIFS(通讯通路门店!$AI:$AI,通讯通路门店!$S:$S,$G281)</f>
        <v>0</v>
      </c>
      <c r="BQ281" s="83"/>
    </row>
    <row r="282" spans="1:69">
      <c r="A282" s="99" t="str">
        <f>IFERROR(_xlfn.XLOOKUP($G282,通讯通路门店!$S$4:$S$993931,通讯通路门店!$A$4:$A$993931,0,0),"")</f>
        <v/>
      </c>
      <c r="B282" s="99" t="str">
        <f>IFERROR(_xlfn.XLOOKUP($G282,通讯通路门店!$S$4:$S$993931,通讯通路门店!$B$4:$B$993931,0,0),"")</f>
        <v/>
      </c>
      <c r="C282" s="99" t="str">
        <f>IFERROR(_xlfn.XLOOKUP($G282,通讯通路门店!$S$4:$S$993931,通讯通路门店!$C$4:$C$993931,0,0),"")</f>
        <v/>
      </c>
      <c r="D282" s="99" t="str">
        <f>IFERROR(_xlfn.XLOOKUP($G282,通讯通路门店!$S$4:$S$993931,通讯通路门店!$D$4:$D$993931,0,0),"")</f>
        <v/>
      </c>
      <c r="E282" s="83"/>
      <c r="F282" s="83"/>
      <c r="G282" s="101" t="e">
        <v>#N/A</v>
      </c>
      <c r="H282" s="102" t="str">
        <f>IFERROR(_xlfn.XLOOKUP($G282,通讯通路门店!$S$4:$S$993931,通讯通路门店!$R$4:$R$993931,0,0),"")</f>
        <v/>
      </c>
      <c r="I282" s="83"/>
      <c r="J282" s="83"/>
      <c r="K282" s="83"/>
      <c r="L282" s="83"/>
      <c r="M282" s="83"/>
      <c r="N282" s="83"/>
      <c r="O282" s="83"/>
      <c r="P282" s="83"/>
      <c r="Q282" s="83"/>
      <c r="R282" s="83"/>
      <c r="S282" s="83"/>
      <c r="T282" s="83"/>
      <c r="U282" s="99">
        <f>COUNTIF(通讯通路门店!$S:$S,$G282)</f>
        <v>0</v>
      </c>
      <c r="V282" s="99">
        <f>COUNTIFS(通讯通路门店!$S:$S,$G282,通讯通路门店!$J:$J,"综合卖场")</f>
        <v>0</v>
      </c>
      <c r="W282" s="99">
        <f>SUMIFS(通讯通路门店!$AJ:$AJ,通讯通路门店!$S:$S,通讯客户沙盘!$G282)</f>
        <v>0</v>
      </c>
      <c r="X282" s="99">
        <f t="shared" si="20"/>
        <v>0</v>
      </c>
      <c r="Y282" s="99">
        <f>COUNTIFS(通讯通路门店!$S:$S,$G282,通讯通路门店!$J:$J,"荣耀体验店")+COUNTIFS(通讯通路门店!$S:$S,$G282,通讯通路门店!$J:$J,"荣耀授权专卖店")</f>
        <v>0</v>
      </c>
      <c r="Z282" s="99">
        <f>COUNTIFS(通讯通路门店!$S:$S,$G282,通讯通路门店!$J:$J,"VIVO体验店")</f>
        <v>0</v>
      </c>
      <c r="AA282" s="99">
        <f>COUNTIFS(通讯通路门店!$S:$S,$G282,通讯通路门店!$J:$J,"OPPO体验店")</f>
        <v>0</v>
      </c>
      <c r="AB282" s="99">
        <f>COUNTIFS(通讯通路门店!$S:$S,$G282,通讯通路门店!$J:$J,"华为授权体验店")+COUNTIFS(通讯通路门店!$S:$S,$G282,通讯通路门店!$J:$J,"华为堡垒店")</f>
        <v>0</v>
      </c>
      <c r="AC282" s="99">
        <f>COUNTIFS(通讯通路门店!$S:$S,$G282,通讯通路门店!$J:$J,"小米体验店")</f>
        <v>0</v>
      </c>
      <c r="AD282" s="99">
        <f>COUNTIFS(通讯通路门店!$S:$S,$G282,通讯通路门店!$J:$J,"苹果体验店")</f>
        <v>0</v>
      </c>
      <c r="AE282" s="99">
        <f>COUNTIFS(通讯通路门店!$S:$S,$G282,通讯通路门店!$J:$J,"其他品牌专卖店")</f>
        <v>0</v>
      </c>
      <c r="AF282" s="99">
        <f>SUMIFS(通讯通路门店!$BI:$BI,通讯通路门店!$S:$S,$G282)</f>
        <v>0</v>
      </c>
      <c r="AG282" s="99">
        <f>SUMIFS(通讯通路门店!$BH:$BH,通讯通路门店!$S:$S,$G282)</f>
        <v>0</v>
      </c>
      <c r="AH282" s="99">
        <f t="shared" si="21"/>
        <v>0</v>
      </c>
      <c r="AI282" s="99">
        <f>SUMIFS(通讯通路门店!$BB:$BB,通讯通路门店!$S:$S,$G282)</f>
        <v>0</v>
      </c>
      <c r="AJ282" s="99">
        <f>SUMIFS(通讯通路门店!$BE:$BE,通讯通路门店!$S:$S,$G282)</f>
        <v>0</v>
      </c>
      <c r="AK282" s="99">
        <f>SUMIFS(通讯通路门店!$BG:$BG,通讯通路门店!$S:$S,$G282)</f>
        <v>0</v>
      </c>
      <c r="AL282" s="99">
        <f>SUMIFS(通讯通路门店!$BC:$BC,通讯通路门店!$S:$S,$G282)</f>
        <v>0</v>
      </c>
      <c r="AM282" s="99">
        <f>SUMIFS(通讯通路门店!$BD:$BD,通讯通路门店!$S:$S,$G282)</f>
        <v>0</v>
      </c>
      <c r="AN282" s="99">
        <f>SUMIFS(通讯通路门店!$BF:$BF,通讯通路门店!$S:$S,$G282)</f>
        <v>0</v>
      </c>
      <c r="AO282" s="99">
        <f t="shared" si="22"/>
        <v>0</v>
      </c>
      <c r="AP282" s="99">
        <f>SUMIFS(通讯通路门店!$K:$K,通讯通路门店!$S:$S,$G282)</f>
        <v>0</v>
      </c>
      <c r="AQ282" s="83"/>
      <c r="AR282" s="99">
        <f>SUMIFS(通讯通路门店!$T:$T,通讯通路门店!$S:$S,$G282)</f>
        <v>0</v>
      </c>
      <c r="AS282" s="99">
        <f>SUMIFS(通讯通路门店!$U:$U,通讯通路门店!$S:$S,$G282)</f>
        <v>0</v>
      </c>
      <c r="AT282" s="99">
        <f>SUMIFS(通讯通路门店!$V:$V,通讯通路门店!$S:$S,$G282)</f>
        <v>0</v>
      </c>
      <c r="AU282" s="99">
        <f>SUMIFS(通讯通路门店!$W:$W,通讯通路门店!$S:$S,$G282)</f>
        <v>0</v>
      </c>
      <c r="AV282" s="99">
        <f>SUMIFS(通讯通路门店!$Z:$Z,通讯通路门店!$S:$S,$G282)</f>
        <v>0</v>
      </c>
      <c r="AW282" s="99">
        <f>SUMIFS(通讯通路门店!$AB:$AB,通讯通路门店!$S:$S,$G282)</f>
        <v>0</v>
      </c>
      <c r="AX282" s="99">
        <f>SUMIFS(通讯通路门店!$X:$X,通讯通路门店!$S:$S,$G282)</f>
        <v>0</v>
      </c>
      <c r="AY282" s="99">
        <f>SUMIFS(通讯通路门店!$Y:$Y,通讯通路门店!$S:$S,$G282)</f>
        <v>0</v>
      </c>
      <c r="AZ282" s="99">
        <f>SUMIFS(通讯通路门店!$AA:$AA,通讯通路门店!$S:$S,$G282)</f>
        <v>0</v>
      </c>
      <c r="BA282" s="99">
        <f t="shared" si="23"/>
        <v>0</v>
      </c>
      <c r="BB282" s="99">
        <f t="shared" si="24"/>
        <v>0</v>
      </c>
      <c r="BC282" s="99">
        <f>SUMIFS(通讯通路门店!$W:$W,通讯通路门店!$S:$S,$G282,通讯通路门店!$J:$J,"荣耀体验店")+SUMIFS(通讯通路门店!$W:$W,通讯通路门店!$S:$S,$G282,通讯通路门店!$J:$J,"荣耀授权专卖店")</f>
        <v>0</v>
      </c>
      <c r="BD282" s="99">
        <f>SUMIFS(通讯通路门店!$Z:$Z,通讯通路门店!$S:$S,$G282,通讯通路门店!$J:$J,"VIVO体验店")</f>
        <v>0</v>
      </c>
      <c r="BE282" s="99">
        <f>SUMIFS(通讯通路门店!$AB:$AB,通讯通路门店!$S:$S,$G282,通讯通路门店!$J:$J,"OPPO体验店")</f>
        <v>0</v>
      </c>
      <c r="BF282" s="99">
        <f>SUMIFS(通讯通路门店!$X:$X,通讯通路门店!$S:$S,$G282,通讯通路门店!$J:$J,"华为授权体验店")+SUMIFS(通讯通路门店!$AA:$AA,通讯通路门店!$S:$S,$G282,通讯通路门店!$J:$J,"华为堡垒店")</f>
        <v>0</v>
      </c>
      <c r="BG282" s="99">
        <f>SUMIFS(通讯通路门店!$Y:$Y,通讯通路门店!$S:$S,$G282,通讯通路门店!$J:$J,"小米体验店")</f>
        <v>0</v>
      </c>
      <c r="BH282" s="99">
        <f>SUMIFS(通讯通路门店!$AA:$AA,通讯通路门店!$S:$S,$G282,通讯通路门店!$J:$J,"苹果体验店")</f>
        <v>0</v>
      </c>
      <c r="BI282" s="99">
        <f>SUMIFS(通讯通路门店!$K:$K,通讯通路门店!$S:$S,$G282,通讯通路门店!$J:$J,"其他品牌专卖店")</f>
        <v>0</v>
      </c>
      <c r="BJ282" s="99">
        <f>SUMIFS(通讯通路门店!$AC:$AC,通讯通路门店!$S:$S,$G282)</f>
        <v>0</v>
      </c>
      <c r="BK282" s="99">
        <f>SUMIFS(通讯通路门店!$AD:$AD,通讯通路门店!$S:$S,$G282)</f>
        <v>0</v>
      </c>
      <c r="BL282" s="99">
        <f>SUMIFS(通讯通路门店!$AE:$AE,通讯通路门店!$S:$S,$G282)</f>
        <v>0</v>
      </c>
      <c r="BM282" s="99">
        <f>SUMIFS(通讯通路门店!$AF:$AF,通讯通路门店!$S:$S,$G282)</f>
        <v>0</v>
      </c>
      <c r="BN282" s="99">
        <f>SUMIFS(通讯通路门店!$AG:$AG,通讯通路门店!$S:$S,$G282)</f>
        <v>0</v>
      </c>
      <c r="BO282" s="99">
        <f>SUMIFS(通讯通路门店!$AH:$AH,通讯通路门店!$S:$S,$G282)</f>
        <v>0</v>
      </c>
      <c r="BP282" s="99">
        <f>SUMIFS(通讯通路门店!$AI:$AI,通讯通路门店!$S:$S,$G282)</f>
        <v>0</v>
      </c>
      <c r="BQ282" s="83"/>
    </row>
    <row r="283" spans="1:69">
      <c r="A283" s="99" t="str">
        <f>IFERROR(_xlfn.XLOOKUP($G283,通讯通路门店!$S$4:$S$993931,通讯通路门店!$A$4:$A$993931,0,0),"")</f>
        <v/>
      </c>
      <c r="B283" s="99" t="str">
        <f>IFERROR(_xlfn.XLOOKUP($G283,通讯通路门店!$S$4:$S$993931,通讯通路门店!$B$4:$B$993931,0,0),"")</f>
        <v/>
      </c>
      <c r="C283" s="99" t="str">
        <f>IFERROR(_xlfn.XLOOKUP($G283,通讯通路门店!$S$4:$S$993931,通讯通路门店!$C$4:$C$993931,0,0),"")</f>
        <v/>
      </c>
      <c r="D283" s="99" t="str">
        <f>IFERROR(_xlfn.XLOOKUP($G283,通讯通路门店!$S$4:$S$993931,通讯通路门店!$D$4:$D$993931,0,0),"")</f>
        <v/>
      </c>
      <c r="E283" s="83"/>
      <c r="F283" s="83"/>
      <c r="G283" s="101" t="e">
        <v>#N/A</v>
      </c>
      <c r="H283" s="102" t="str">
        <f>IFERROR(_xlfn.XLOOKUP($G283,通讯通路门店!$S$4:$S$993931,通讯通路门店!$R$4:$R$993931,0,0),"")</f>
        <v/>
      </c>
      <c r="I283" s="83"/>
      <c r="J283" s="83"/>
      <c r="K283" s="83"/>
      <c r="L283" s="83"/>
      <c r="M283" s="83"/>
      <c r="N283" s="83"/>
      <c r="O283" s="83"/>
      <c r="P283" s="83"/>
      <c r="Q283" s="83"/>
      <c r="R283" s="83"/>
      <c r="S283" s="83"/>
      <c r="T283" s="83"/>
      <c r="U283" s="99">
        <f>COUNTIF(通讯通路门店!$S:$S,$G283)</f>
        <v>0</v>
      </c>
      <c r="V283" s="99">
        <f>COUNTIFS(通讯通路门店!$S:$S,$G283,通讯通路门店!$J:$J,"综合卖场")</f>
        <v>0</v>
      </c>
      <c r="W283" s="99">
        <f>SUMIFS(通讯通路门店!$AJ:$AJ,通讯通路门店!$S:$S,通讯客户沙盘!$G283)</f>
        <v>0</v>
      </c>
      <c r="X283" s="99">
        <f t="shared" si="20"/>
        <v>0</v>
      </c>
      <c r="Y283" s="99">
        <f>COUNTIFS(通讯通路门店!$S:$S,$G283,通讯通路门店!$J:$J,"荣耀体验店")+COUNTIFS(通讯通路门店!$S:$S,$G283,通讯通路门店!$J:$J,"荣耀授权专卖店")</f>
        <v>0</v>
      </c>
      <c r="Z283" s="99">
        <f>COUNTIFS(通讯通路门店!$S:$S,$G283,通讯通路门店!$J:$J,"VIVO体验店")</f>
        <v>0</v>
      </c>
      <c r="AA283" s="99">
        <f>COUNTIFS(通讯通路门店!$S:$S,$G283,通讯通路门店!$J:$J,"OPPO体验店")</f>
        <v>0</v>
      </c>
      <c r="AB283" s="99">
        <f>COUNTIFS(通讯通路门店!$S:$S,$G283,通讯通路门店!$J:$J,"华为授权体验店")+COUNTIFS(通讯通路门店!$S:$S,$G283,通讯通路门店!$J:$J,"华为堡垒店")</f>
        <v>0</v>
      </c>
      <c r="AC283" s="99">
        <f>COUNTIFS(通讯通路门店!$S:$S,$G283,通讯通路门店!$J:$J,"小米体验店")</f>
        <v>0</v>
      </c>
      <c r="AD283" s="99">
        <f>COUNTIFS(通讯通路门店!$S:$S,$G283,通讯通路门店!$J:$J,"苹果体验店")</f>
        <v>0</v>
      </c>
      <c r="AE283" s="99">
        <f>COUNTIFS(通讯通路门店!$S:$S,$G283,通讯通路门店!$J:$J,"其他品牌专卖店")</f>
        <v>0</v>
      </c>
      <c r="AF283" s="99">
        <f>SUMIFS(通讯通路门店!$BI:$BI,通讯通路门店!$S:$S,$G283)</f>
        <v>0</v>
      </c>
      <c r="AG283" s="99">
        <f>SUMIFS(通讯通路门店!$BH:$BH,通讯通路门店!$S:$S,$G283)</f>
        <v>0</v>
      </c>
      <c r="AH283" s="99">
        <f t="shared" si="21"/>
        <v>0</v>
      </c>
      <c r="AI283" s="99">
        <f>SUMIFS(通讯通路门店!$BB:$BB,通讯通路门店!$S:$S,$G283)</f>
        <v>0</v>
      </c>
      <c r="AJ283" s="99">
        <f>SUMIFS(通讯通路门店!$BE:$BE,通讯通路门店!$S:$S,$G283)</f>
        <v>0</v>
      </c>
      <c r="AK283" s="99">
        <f>SUMIFS(通讯通路门店!$BG:$BG,通讯通路门店!$S:$S,$G283)</f>
        <v>0</v>
      </c>
      <c r="AL283" s="99">
        <f>SUMIFS(通讯通路门店!$BC:$BC,通讯通路门店!$S:$S,$G283)</f>
        <v>0</v>
      </c>
      <c r="AM283" s="99">
        <f>SUMIFS(通讯通路门店!$BD:$BD,通讯通路门店!$S:$S,$G283)</f>
        <v>0</v>
      </c>
      <c r="AN283" s="99">
        <f>SUMIFS(通讯通路门店!$BF:$BF,通讯通路门店!$S:$S,$G283)</f>
        <v>0</v>
      </c>
      <c r="AO283" s="99">
        <f t="shared" si="22"/>
        <v>0</v>
      </c>
      <c r="AP283" s="99">
        <f>SUMIFS(通讯通路门店!$K:$K,通讯通路门店!$S:$S,$G283)</f>
        <v>0</v>
      </c>
      <c r="AQ283" s="83"/>
      <c r="AR283" s="99">
        <f>SUMIFS(通讯通路门店!$T:$T,通讯通路门店!$S:$S,$G283)</f>
        <v>0</v>
      </c>
      <c r="AS283" s="99">
        <f>SUMIFS(通讯通路门店!$U:$U,通讯通路门店!$S:$S,$G283)</f>
        <v>0</v>
      </c>
      <c r="AT283" s="99">
        <f>SUMIFS(通讯通路门店!$V:$V,通讯通路门店!$S:$S,$G283)</f>
        <v>0</v>
      </c>
      <c r="AU283" s="99">
        <f>SUMIFS(通讯通路门店!$W:$W,通讯通路门店!$S:$S,$G283)</f>
        <v>0</v>
      </c>
      <c r="AV283" s="99">
        <f>SUMIFS(通讯通路门店!$Z:$Z,通讯通路门店!$S:$S,$G283)</f>
        <v>0</v>
      </c>
      <c r="AW283" s="99">
        <f>SUMIFS(通讯通路门店!$AB:$AB,通讯通路门店!$S:$S,$G283)</f>
        <v>0</v>
      </c>
      <c r="AX283" s="99">
        <f>SUMIFS(通讯通路门店!$X:$X,通讯通路门店!$S:$S,$G283)</f>
        <v>0</v>
      </c>
      <c r="AY283" s="99">
        <f>SUMIFS(通讯通路门店!$Y:$Y,通讯通路门店!$S:$S,$G283)</f>
        <v>0</v>
      </c>
      <c r="AZ283" s="99">
        <f>SUMIFS(通讯通路门店!$AA:$AA,通讯通路门店!$S:$S,$G283)</f>
        <v>0</v>
      </c>
      <c r="BA283" s="99">
        <f t="shared" si="23"/>
        <v>0</v>
      </c>
      <c r="BB283" s="99">
        <f t="shared" si="24"/>
        <v>0</v>
      </c>
      <c r="BC283" s="99">
        <f>SUMIFS(通讯通路门店!$W:$W,通讯通路门店!$S:$S,$G283,通讯通路门店!$J:$J,"荣耀体验店")+SUMIFS(通讯通路门店!$W:$W,通讯通路门店!$S:$S,$G283,通讯通路门店!$J:$J,"荣耀授权专卖店")</f>
        <v>0</v>
      </c>
      <c r="BD283" s="99">
        <f>SUMIFS(通讯通路门店!$Z:$Z,通讯通路门店!$S:$S,$G283,通讯通路门店!$J:$J,"VIVO体验店")</f>
        <v>0</v>
      </c>
      <c r="BE283" s="99">
        <f>SUMIFS(通讯通路门店!$AB:$AB,通讯通路门店!$S:$S,$G283,通讯通路门店!$J:$J,"OPPO体验店")</f>
        <v>0</v>
      </c>
      <c r="BF283" s="99">
        <f>SUMIFS(通讯通路门店!$X:$X,通讯通路门店!$S:$S,$G283,通讯通路门店!$J:$J,"华为授权体验店")+SUMIFS(通讯通路门店!$AA:$AA,通讯通路门店!$S:$S,$G283,通讯通路门店!$J:$J,"华为堡垒店")</f>
        <v>0</v>
      </c>
      <c r="BG283" s="99">
        <f>SUMIFS(通讯通路门店!$Y:$Y,通讯通路门店!$S:$S,$G283,通讯通路门店!$J:$J,"小米体验店")</f>
        <v>0</v>
      </c>
      <c r="BH283" s="99">
        <f>SUMIFS(通讯通路门店!$AA:$AA,通讯通路门店!$S:$S,$G283,通讯通路门店!$J:$J,"苹果体验店")</f>
        <v>0</v>
      </c>
      <c r="BI283" s="99">
        <f>SUMIFS(通讯通路门店!$K:$K,通讯通路门店!$S:$S,$G283,通讯通路门店!$J:$J,"其他品牌专卖店")</f>
        <v>0</v>
      </c>
      <c r="BJ283" s="99">
        <f>SUMIFS(通讯通路门店!$AC:$AC,通讯通路门店!$S:$S,$G283)</f>
        <v>0</v>
      </c>
      <c r="BK283" s="99">
        <f>SUMIFS(通讯通路门店!$AD:$AD,通讯通路门店!$S:$S,$G283)</f>
        <v>0</v>
      </c>
      <c r="BL283" s="99">
        <f>SUMIFS(通讯通路门店!$AE:$AE,通讯通路门店!$S:$S,$G283)</f>
        <v>0</v>
      </c>
      <c r="BM283" s="99">
        <f>SUMIFS(通讯通路门店!$AF:$AF,通讯通路门店!$S:$S,$G283)</f>
        <v>0</v>
      </c>
      <c r="BN283" s="99">
        <f>SUMIFS(通讯通路门店!$AG:$AG,通讯通路门店!$S:$S,$G283)</f>
        <v>0</v>
      </c>
      <c r="BO283" s="99">
        <f>SUMIFS(通讯通路门店!$AH:$AH,通讯通路门店!$S:$S,$G283)</f>
        <v>0</v>
      </c>
      <c r="BP283" s="99">
        <f>SUMIFS(通讯通路门店!$AI:$AI,通讯通路门店!$S:$S,$G283)</f>
        <v>0</v>
      </c>
      <c r="BQ283" s="83"/>
    </row>
    <row r="284" spans="1:69">
      <c r="A284" s="99" t="str">
        <f>IFERROR(_xlfn.XLOOKUP($G284,通讯通路门店!$S$4:$S$993931,通讯通路门店!$A$4:$A$993931,0,0),"")</f>
        <v/>
      </c>
      <c r="B284" s="99" t="str">
        <f>IFERROR(_xlfn.XLOOKUP($G284,通讯通路门店!$S$4:$S$993931,通讯通路门店!$B$4:$B$993931,0,0),"")</f>
        <v/>
      </c>
      <c r="C284" s="99" t="str">
        <f>IFERROR(_xlfn.XLOOKUP($G284,通讯通路门店!$S$4:$S$993931,通讯通路门店!$C$4:$C$993931,0,0),"")</f>
        <v/>
      </c>
      <c r="D284" s="99" t="str">
        <f>IFERROR(_xlfn.XLOOKUP($G284,通讯通路门店!$S$4:$S$993931,通讯通路门店!$D$4:$D$993931,0,0),"")</f>
        <v/>
      </c>
      <c r="E284" s="83"/>
      <c r="F284" s="83"/>
      <c r="G284" s="101" t="e">
        <v>#N/A</v>
      </c>
      <c r="H284" s="102" t="str">
        <f>IFERROR(_xlfn.XLOOKUP($G284,通讯通路门店!$S$4:$S$993931,通讯通路门店!$R$4:$R$993931,0,0),"")</f>
        <v/>
      </c>
      <c r="I284" s="83"/>
      <c r="J284" s="83"/>
      <c r="K284" s="83"/>
      <c r="L284" s="83"/>
      <c r="M284" s="83"/>
      <c r="N284" s="83"/>
      <c r="O284" s="83"/>
      <c r="P284" s="83"/>
      <c r="Q284" s="83"/>
      <c r="R284" s="83"/>
      <c r="S284" s="83"/>
      <c r="T284" s="83"/>
      <c r="U284" s="99">
        <f>COUNTIF(通讯通路门店!$S:$S,$G284)</f>
        <v>0</v>
      </c>
      <c r="V284" s="99">
        <f>COUNTIFS(通讯通路门店!$S:$S,$G284,通讯通路门店!$J:$J,"综合卖场")</f>
        <v>0</v>
      </c>
      <c r="W284" s="99">
        <f>SUMIFS(通讯通路门店!$AJ:$AJ,通讯通路门店!$S:$S,通讯客户沙盘!$G284)</f>
        <v>0</v>
      </c>
      <c r="X284" s="99">
        <f t="shared" si="20"/>
        <v>0</v>
      </c>
      <c r="Y284" s="99">
        <f>COUNTIFS(通讯通路门店!$S:$S,$G284,通讯通路门店!$J:$J,"荣耀体验店")+COUNTIFS(通讯通路门店!$S:$S,$G284,通讯通路门店!$J:$J,"荣耀授权专卖店")</f>
        <v>0</v>
      </c>
      <c r="Z284" s="99">
        <f>COUNTIFS(通讯通路门店!$S:$S,$G284,通讯通路门店!$J:$J,"VIVO体验店")</f>
        <v>0</v>
      </c>
      <c r="AA284" s="99">
        <f>COUNTIFS(通讯通路门店!$S:$S,$G284,通讯通路门店!$J:$J,"OPPO体验店")</f>
        <v>0</v>
      </c>
      <c r="AB284" s="99">
        <f>COUNTIFS(通讯通路门店!$S:$S,$G284,通讯通路门店!$J:$J,"华为授权体验店")+COUNTIFS(通讯通路门店!$S:$S,$G284,通讯通路门店!$J:$J,"华为堡垒店")</f>
        <v>0</v>
      </c>
      <c r="AC284" s="99">
        <f>COUNTIFS(通讯通路门店!$S:$S,$G284,通讯通路门店!$J:$J,"小米体验店")</f>
        <v>0</v>
      </c>
      <c r="AD284" s="99">
        <f>COUNTIFS(通讯通路门店!$S:$S,$G284,通讯通路门店!$J:$J,"苹果体验店")</f>
        <v>0</v>
      </c>
      <c r="AE284" s="99">
        <f>COUNTIFS(通讯通路门店!$S:$S,$G284,通讯通路门店!$J:$J,"其他品牌专卖店")</f>
        <v>0</v>
      </c>
      <c r="AF284" s="99">
        <f>SUMIFS(通讯通路门店!$BI:$BI,通讯通路门店!$S:$S,$G284)</f>
        <v>0</v>
      </c>
      <c r="AG284" s="99">
        <f>SUMIFS(通讯通路门店!$BH:$BH,通讯通路门店!$S:$S,$G284)</f>
        <v>0</v>
      </c>
      <c r="AH284" s="99">
        <f t="shared" si="21"/>
        <v>0</v>
      </c>
      <c r="AI284" s="99">
        <f>SUMIFS(通讯通路门店!$BB:$BB,通讯通路门店!$S:$S,$G284)</f>
        <v>0</v>
      </c>
      <c r="AJ284" s="99">
        <f>SUMIFS(通讯通路门店!$BE:$BE,通讯通路门店!$S:$S,$G284)</f>
        <v>0</v>
      </c>
      <c r="AK284" s="99">
        <f>SUMIFS(通讯通路门店!$BG:$BG,通讯通路门店!$S:$S,$G284)</f>
        <v>0</v>
      </c>
      <c r="AL284" s="99">
        <f>SUMIFS(通讯通路门店!$BC:$BC,通讯通路门店!$S:$S,$G284)</f>
        <v>0</v>
      </c>
      <c r="AM284" s="99">
        <f>SUMIFS(通讯通路门店!$BD:$BD,通讯通路门店!$S:$S,$G284)</f>
        <v>0</v>
      </c>
      <c r="AN284" s="99">
        <f>SUMIFS(通讯通路门店!$BF:$BF,通讯通路门店!$S:$S,$G284)</f>
        <v>0</v>
      </c>
      <c r="AO284" s="99">
        <f t="shared" si="22"/>
        <v>0</v>
      </c>
      <c r="AP284" s="99">
        <f>SUMIFS(通讯通路门店!$K:$K,通讯通路门店!$S:$S,$G284)</f>
        <v>0</v>
      </c>
      <c r="AQ284" s="83"/>
      <c r="AR284" s="99">
        <f>SUMIFS(通讯通路门店!$T:$T,通讯通路门店!$S:$S,$G284)</f>
        <v>0</v>
      </c>
      <c r="AS284" s="99">
        <f>SUMIFS(通讯通路门店!$U:$U,通讯通路门店!$S:$S,$G284)</f>
        <v>0</v>
      </c>
      <c r="AT284" s="99">
        <f>SUMIFS(通讯通路门店!$V:$V,通讯通路门店!$S:$S,$G284)</f>
        <v>0</v>
      </c>
      <c r="AU284" s="99">
        <f>SUMIFS(通讯通路门店!$W:$W,通讯通路门店!$S:$S,$G284)</f>
        <v>0</v>
      </c>
      <c r="AV284" s="99">
        <f>SUMIFS(通讯通路门店!$Z:$Z,通讯通路门店!$S:$S,$G284)</f>
        <v>0</v>
      </c>
      <c r="AW284" s="99">
        <f>SUMIFS(通讯通路门店!$AB:$AB,通讯通路门店!$S:$S,$G284)</f>
        <v>0</v>
      </c>
      <c r="AX284" s="99">
        <f>SUMIFS(通讯通路门店!$X:$X,通讯通路门店!$S:$S,$G284)</f>
        <v>0</v>
      </c>
      <c r="AY284" s="99">
        <f>SUMIFS(通讯通路门店!$Y:$Y,通讯通路门店!$S:$S,$G284)</f>
        <v>0</v>
      </c>
      <c r="AZ284" s="99">
        <f>SUMIFS(通讯通路门店!$AA:$AA,通讯通路门店!$S:$S,$G284)</f>
        <v>0</v>
      </c>
      <c r="BA284" s="99">
        <f t="shared" si="23"/>
        <v>0</v>
      </c>
      <c r="BB284" s="99">
        <f t="shared" si="24"/>
        <v>0</v>
      </c>
      <c r="BC284" s="99">
        <f>SUMIFS(通讯通路门店!$W:$W,通讯通路门店!$S:$S,$G284,通讯通路门店!$J:$J,"荣耀体验店")+SUMIFS(通讯通路门店!$W:$W,通讯通路门店!$S:$S,$G284,通讯通路门店!$J:$J,"荣耀授权专卖店")</f>
        <v>0</v>
      </c>
      <c r="BD284" s="99">
        <f>SUMIFS(通讯通路门店!$Z:$Z,通讯通路门店!$S:$S,$G284,通讯通路门店!$J:$J,"VIVO体验店")</f>
        <v>0</v>
      </c>
      <c r="BE284" s="99">
        <f>SUMIFS(通讯通路门店!$AB:$AB,通讯通路门店!$S:$S,$G284,通讯通路门店!$J:$J,"OPPO体验店")</f>
        <v>0</v>
      </c>
      <c r="BF284" s="99">
        <f>SUMIFS(通讯通路门店!$X:$X,通讯通路门店!$S:$S,$G284,通讯通路门店!$J:$J,"华为授权体验店")+SUMIFS(通讯通路门店!$AA:$AA,通讯通路门店!$S:$S,$G284,通讯通路门店!$J:$J,"华为堡垒店")</f>
        <v>0</v>
      </c>
      <c r="BG284" s="99">
        <f>SUMIFS(通讯通路门店!$Y:$Y,通讯通路门店!$S:$S,$G284,通讯通路门店!$J:$J,"小米体验店")</f>
        <v>0</v>
      </c>
      <c r="BH284" s="99">
        <f>SUMIFS(通讯通路门店!$AA:$AA,通讯通路门店!$S:$S,$G284,通讯通路门店!$J:$J,"苹果体验店")</f>
        <v>0</v>
      </c>
      <c r="BI284" s="99">
        <f>SUMIFS(通讯通路门店!$K:$K,通讯通路门店!$S:$S,$G284,通讯通路门店!$J:$J,"其他品牌专卖店")</f>
        <v>0</v>
      </c>
      <c r="BJ284" s="99">
        <f>SUMIFS(通讯通路门店!$AC:$AC,通讯通路门店!$S:$S,$G284)</f>
        <v>0</v>
      </c>
      <c r="BK284" s="99">
        <f>SUMIFS(通讯通路门店!$AD:$AD,通讯通路门店!$S:$S,$G284)</f>
        <v>0</v>
      </c>
      <c r="BL284" s="99">
        <f>SUMIFS(通讯通路门店!$AE:$AE,通讯通路门店!$S:$S,$G284)</f>
        <v>0</v>
      </c>
      <c r="BM284" s="99">
        <f>SUMIFS(通讯通路门店!$AF:$AF,通讯通路门店!$S:$S,$G284)</f>
        <v>0</v>
      </c>
      <c r="BN284" s="99">
        <f>SUMIFS(通讯通路门店!$AG:$AG,通讯通路门店!$S:$S,$G284)</f>
        <v>0</v>
      </c>
      <c r="BO284" s="99">
        <f>SUMIFS(通讯通路门店!$AH:$AH,通讯通路门店!$S:$S,$G284)</f>
        <v>0</v>
      </c>
      <c r="BP284" s="99">
        <f>SUMIFS(通讯通路门店!$AI:$AI,通讯通路门店!$S:$S,$G284)</f>
        <v>0</v>
      </c>
      <c r="BQ284" s="83"/>
    </row>
    <row r="285" spans="1:69">
      <c r="A285" s="99" t="str">
        <f>IFERROR(_xlfn.XLOOKUP($G285,通讯通路门店!$S$4:$S$993931,通讯通路门店!$A$4:$A$993931,0,0),"")</f>
        <v/>
      </c>
      <c r="B285" s="99" t="str">
        <f>IFERROR(_xlfn.XLOOKUP($G285,通讯通路门店!$S$4:$S$993931,通讯通路门店!$B$4:$B$993931,0,0),"")</f>
        <v/>
      </c>
      <c r="C285" s="99" t="str">
        <f>IFERROR(_xlfn.XLOOKUP($G285,通讯通路门店!$S$4:$S$993931,通讯通路门店!$C$4:$C$993931,0,0),"")</f>
        <v/>
      </c>
      <c r="D285" s="99" t="str">
        <f>IFERROR(_xlfn.XLOOKUP($G285,通讯通路门店!$S$4:$S$993931,通讯通路门店!$D$4:$D$993931,0,0),"")</f>
        <v/>
      </c>
      <c r="E285" s="83"/>
      <c r="F285" s="83"/>
      <c r="G285" s="101" t="e">
        <v>#N/A</v>
      </c>
      <c r="H285" s="102" t="str">
        <f>IFERROR(_xlfn.XLOOKUP($G285,通讯通路门店!$S$4:$S$993931,通讯通路门店!$R$4:$R$993931,0,0),"")</f>
        <v/>
      </c>
      <c r="I285" s="83"/>
      <c r="J285" s="83"/>
      <c r="K285" s="83"/>
      <c r="L285" s="83"/>
      <c r="M285" s="83"/>
      <c r="N285" s="83"/>
      <c r="O285" s="83"/>
      <c r="P285" s="83"/>
      <c r="Q285" s="83"/>
      <c r="R285" s="83"/>
      <c r="S285" s="83"/>
      <c r="T285" s="83"/>
      <c r="U285" s="99">
        <f>COUNTIF(通讯通路门店!$S:$S,$G285)</f>
        <v>0</v>
      </c>
      <c r="V285" s="99">
        <f>COUNTIFS(通讯通路门店!$S:$S,$G285,通讯通路门店!$J:$J,"综合卖场")</f>
        <v>0</v>
      </c>
      <c r="W285" s="99">
        <f>SUMIFS(通讯通路门店!$AJ:$AJ,通讯通路门店!$S:$S,通讯客户沙盘!$G285)</f>
        <v>0</v>
      </c>
      <c r="X285" s="99">
        <f t="shared" si="20"/>
        <v>0</v>
      </c>
      <c r="Y285" s="99">
        <f>COUNTIFS(通讯通路门店!$S:$S,$G285,通讯通路门店!$J:$J,"荣耀体验店")+COUNTIFS(通讯通路门店!$S:$S,$G285,通讯通路门店!$J:$J,"荣耀授权专卖店")</f>
        <v>0</v>
      </c>
      <c r="Z285" s="99">
        <f>COUNTIFS(通讯通路门店!$S:$S,$G285,通讯通路门店!$J:$J,"VIVO体验店")</f>
        <v>0</v>
      </c>
      <c r="AA285" s="99">
        <f>COUNTIFS(通讯通路门店!$S:$S,$G285,通讯通路门店!$J:$J,"OPPO体验店")</f>
        <v>0</v>
      </c>
      <c r="AB285" s="99">
        <f>COUNTIFS(通讯通路门店!$S:$S,$G285,通讯通路门店!$J:$J,"华为授权体验店")+COUNTIFS(通讯通路门店!$S:$S,$G285,通讯通路门店!$J:$J,"华为堡垒店")</f>
        <v>0</v>
      </c>
      <c r="AC285" s="99">
        <f>COUNTIFS(通讯通路门店!$S:$S,$G285,通讯通路门店!$J:$J,"小米体验店")</f>
        <v>0</v>
      </c>
      <c r="AD285" s="99">
        <f>COUNTIFS(通讯通路门店!$S:$S,$G285,通讯通路门店!$J:$J,"苹果体验店")</f>
        <v>0</v>
      </c>
      <c r="AE285" s="99">
        <f>COUNTIFS(通讯通路门店!$S:$S,$G285,通讯通路门店!$J:$J,"其他品牌专卖店")</f>
        <v>0</v>
      </c>
      <c r="AF285" s="99">
        <f>SUMIFS(通讯通路门店!$BI:$BI,通讯通路门店!$S:$S,$G285)</f>
        <v>0</v>
      </c>
      <c r="AG285" s="99">
        <f>SUMIFS(通讯通路门店!$BH:$BH,通讯通路门店!$S:$S,$G285)</f>
        <v>0</v>
      </c>
      <c r="AH285" s="99">
        <f t="shared" si="21"/>
        <v>0</v>
      </c>
      <c r="AI285" s="99">
        <f>SUMIFS(通讯通路门店!$BB:$BB,通讯通路门店!$S:$S,$G285)</f>
        <v>0</v>
      </c>
      <c r="AJ285" s="99">
        <f>SUMIFS(通讯通路门店!$BE:$BE,通讯通路门店!$S:$S,$G285)</f>
        <v>0</v>
      </c>
      <c r="AK285" s="99">
        <f>SUMIFS(通讯通路门店!$BG:$BG,通讯通路门店!$S:$S,$G285)</f>
        <v>0</v>
      </c>
      <c r="AL285" s="99">
        <f>SUMIFS(通讯通路门店!$BC:$BC,通讯通路门店!$S:$S,$G285)</f>
        <v>0</v>
      </c>
      <c r="AM285" s="99">
        <f>SUMIFS(通讯通路门店!$BD:$BD,通讯通路门店!$S:$S,$G285)</f>
        <v>0</v>
      </c>
      <c r="AN285" s="99">
        <f>SUMIFS(通讯通路门店!$BF:$BF,通讯通路门店!$S:$S,$G285)</f>
        <v>0</v>
      </c>
      <c r="AO285" s="99">
        <f t="shared" si="22"/>
        <v>0</v>
      </c>
      <c r="AP285" s="99">
        <f>SUMIFS(通讯通路门店!$K:$K,通讯通路门店!$S:$S,$G285)</f>
        <v>0</v>
      </c>
      <c r="AQ285" s="83"/>
      <c r="AR285" s="99">
        <f>SUMIFS(通讯通路门店!$T:$T,通讯通路门店!$S:$S,$G285)</f>
        <v>0</v>
      </c>
      <c r="AS285" s="99">
        <f>SUMIFS(通讯通路门店!$U:$U,通讯通路门店!$S:$S,$G285)</f>
        <v>0</v>
      </c>
      <c r="AT285" s="99">
        <f>SUMIFS(通讯通路门店!$V:$V,通讯通路门店!$S:$S,$G285)</f>
        <v>0</v>
      </c>
      <c r="AU285" s="99">
        <f>SUMIFS(通讯通路门店!$W:$W,通讯通路门店!$S:$S,$G285)</f>
        <v>0</v>
      </c>
      <c r="AV285" s="99">
        <f>SUMIFS(通讯通路门店!$Z:$Z,通讯通路门店!$S:$S,$G285)</f>
        <v>0</v>
      </c>
      <c r="AW285" s="99">
        <f>SUMIFS(通讯通路门店!$AB:$AB,通讯通路门店!$S:$S,$G285)</f>
        <v>0</v>
      </c>
      <c r="AX285" s="99">
        <f>SUMIFS(通讯通路门店!$X:$X,通讯通路门店!$S:$S,$G285)</f>
        <v>0</v>
      </c>
      <c r="AY285" s="99">
        <f>SUMIFS(通讯通路门店!$Y:$Y,通讯通路门店!$S:$S,$G285)</f>
        <v>0</v>
      </c>
      <c r="AZ285" s="99">
        <f>SUMIFS(通讯通路门店!$AA:$AA,通讯通路门店!$S:$S,$G285)</f>
        <v>0</v>
      </c>
      <c r="BA285" s="99">
        <f t="shared" si="23"/>
        <v>0</v>
      </c>
      <c r="BB285" s="99">
        <f t="shared" si="24"/>
        <v>0</v>
      </c>
      <c r="BC285" s="99">
        <f>SUMIFS(通讯通路门店!$W:$W,通讯通路门店!$S:$S,$G285,通讯通路门店!$J:$J,"荣耀体验店")+SUMIFS(通讯通路门店!$W:$W,通讯通路门店!$S:$S,$G285,通讯通路门店!$J:$J,"荣耀授权专卖店")</f>
        <v>0</v>
      </c>
      <c r="BD285" s="99">
        <f>SUMIFS(通讯通路门店!$Z:$Z,通讯通路门店!$S:$S,$G285,通讯通路门店!$J:$J,"VIVO体验店")</f>
        <v>0</v>
      </c>
      <c r="BE285" s="99">
        <f>SUMIFS(通讯通路门店!$AB:$AB,通讯通路门店!$S:$S,$G285,通讯通路门店!$J:$J,"OPPO体验店")</f>
        <v>0</v>
      </c>
      <c r="BF285" s="99">
        <f>SUMIFS(通讯通路门店!$X:$X,通讯通路门店!$S:$S,$G285,通讯通路门店!$J:$J,"华为授权体验店")+SUMIFS(通讯通路门店!$AA:$AA,通讯通路门店!$S:$S,$G285,通讯通路门店!$J:$J,"华为堡垒店")</f>
        <v>0</v>
      </c>
      <c r="BG285" s="99">
        <f>SUMIFS(通讯通路门店!$Y:$Y,通讯通路门店!$S:$S,$G285,通讯通路门店!$J:$J,"小米体验店")</f>
        <v>0</v>
      </c>
      <c r="BH285" s="99">
        <f>SUMIFS(通讯通路门店!$AA:$AA,通讯通路门店!$S:$S,$G285,通讯通路门店!$J:$J,"苹果体验店")</f>
        <v>0</v>
      </c>
      <c r="BI285" s="99">
        <f>SUMIFS(通讯通路门店!$K:$K,通讯通路门店!$S:$S,$G285,通讯通路门店!$J:$J,"其他品牌专卖店")</f>
        <v>0</v>
      </c>
      <c r="BJ285" s="99">
        <f>SUMIFS(通讯通路门店!$AC:$AC,通讯通路门店!$S:$S,$G285)</f>
        <v>0</v>
      </c>
      <c r="BK285" s="99">
        <f>SUMIFS(通讯通路门店!$AD:$AD,通讯通路门店!$S:$S,$G285)</f>
        <v>0</v>
      </c>
      <c r="BL285" s="99">
        <f>SUMIFS(通讯通路门店!$AE:$AE,通讯通路门店!$S:$S,$G285)</f>
        <v>0</v>
      </c>
      <c r="BM285" s="99">
        <f>SUMIFS(通讯通路门店!$AF:$AF,通讯通路门店!$S:$S,$G285)</f>
        <v>0</v>
      </c>
      <c r="BN285" s="99">
        <f>SUMIFS(通讯通路门店!$AG:$AG,通讯通路门店!$S:$S,$G285)</f>
        <v>0</v>
      </c>
      <c r="BO285" s="99">
        <f>SUMIFS(通讯通路门店!$AH:$AH,通讯通路门店!$S:$S,$G285)</f>
        <v>0</v>
      </c>
      <c r="BP285" s="99">
        <f>SUMIFS(通讯通路门店!$AI:$AI,通讯通路门店!$S:$S,$G285)</f>
        <v>0</v>
      </c>
      <c r="BQ285" s="83"/>
    </row>
    <row r="286" spans="1:69">
      <c r="A286" s="99" t="str">
        <f>IFERROR(_xlfn.XLOOKUP($G286,通讯通路门店!$S$4:$S$993931,通讯通路门店!$A$4:$A$993931,0,0),"")</f>
        <v/>
      </c>
      <c r="B286" s="99" t="str">
        <f>IFERROR(_xlfn.XLOOKUP($G286,通讯通路门店!$S$4:$S$993931,通讯通路门店!$B$4:$B$993931,0,0),"")</f>
        <v/>
      </c>
      <c r="C286" s="99" t="str">
        <f>IFERROR(_xlfn.XLOOKUP($G286,通讯通路门店!$S$4:$S$993931,通讯通路门店!$C$4:$C$993931,0,0),"")</f>
        <v/>
      </c>
      <c r="D286" s="99" t="str">
        <f>IFERROR(_xlfn.XLOOKUP($G286,通讯通路门店!$S$4:$S$993931,通讯通路门店!$D$4:$D$993931,0,0),"")</f>
        <v/>
      </c>
      <c r="E286" s="83"/>
      <c r="F286" s="83"/>
      <c r="G286" s="101" t="e">
        <v>#N/A</v>
      </c>
      <c r="H286" s="102" t="str">
        <f>IFERROR(_xlfn.XLOOKUP($G286,通讯通路门店!$S$4:$S$993931,通讯通路门店!$R$4:$R$993931,0,0),"")</f>
        <v/>
      </c>
      <c r="I286" s="83"/>
      <c r="J286" s="83"/>
      <c r="K286" s="83"/>
      <c r="L286" s="83"/>
      <c r="M286" s="83"/>
      <c r="N286" s="83"/>
      <c r="O286" s="83"/>
      <c r="P286" s="83"/>
      <c r="Q286" s="83"/>
      <c r="R286" s="83"/>
      <c r="S286" s="83"/>
      <c r="T286" s="83"/>
      <c r="U286" s="99">
        <f>COUNTIF(通讯通路门店!$S:$S,$G286)</f>
        <v>0</v>
      </c>
      <c r="V286" s="99">
        <f>COUNTIFS(通讯通路门店!$S:$S,$G286,通讯通路门店!$J:$J,"综合卖场")</f>
        <v>0</v>
      </c>
      <c r="W286" s="99">
        <f>SUMIFS(通讯通路门店!$AJ:$AJ,通讯通路门店!$S:$S,通讯客户沙盘!$G286)</f>
        <v>0</v>
      </c>
      <c r="X286" s="99">
        <f t="shared" si="20"/>
        <v>0</v>
      </c>
      <c r="Y286" s="99">
        <f>COUNTIFS(通讯通路门店!$S:$S,$G286,通讯通路门店!$J:$J,"荣耀体验店")+COUNTIFS(通讯通路门店!$S:$S,$G286,通讯通路门店!$J:$J,"荣耀授权专卖店")</f>
        <v>0</v>
      </c>
      <c r="Z286" s="99">
        <f>COUNTIFS(通讯通路门店!$S:$S,$G286,通讯通路门店!$J:$J,"VIVO体验店")</f>
        <v>0</v>
      </c>
      <c r="AA286" s="99">
        <f>COUNTIFS(通讯通路门店!$S:$S,$G286,通讯通路门店!$J:$J,"OPPO体验店")</f>
        <v>0</v>
      </c>
      <c r="AB286" s="99">
        <f>COUNTIFS(通讯通路门店!$S:$S,$G286,通讯通路门店!$J:$J,"华为授权体验店")+COUNTIFS(通讯通路门店!$S:$S,$G286,通讯通路门店!$J:$J,"华为堡垒店")</f>
        <v>0</v>
      </c>
      <c r="AC286" s="99">
        <f>COUNTIFS(通讯通路门店!$S:$S,$G286,通讯通路门店!$J:$J,"小米体验店")</f>
        <v>0</v>
      </c>
      <c r="AD286" s="99">
        <f>COUNTIFS(通讯通路门店!$S:$S,$G286,通讯通路门店!$J:$J,"苹果体验店")</f>
        <v>0</v>
      </c>
      <c r="AE286" s="99">
        <f>COUNTIFS(通讯通路门店!$S:$S,$G286,通讯通路门店!$J:$J,"其他品牌专卖店")</f>
        <v>0</v>
      </c>
      <c r="AF286" s="99">
        <f>SUMIFS(通讯通路门店!$BI:$BI,通讯通路门店!$S:$S,$G286)</f>
        <v>0</v>
      </c>
      <c r="AG286" s="99">
        <f>SUMIFS(通讯通路门店!$BH:$BH,通讯通路门店!$S:$S,$G286)</f>
        <v>0</v>
      </c>
      <c r="AH286" s="99">
        <f t="shared" si="21"/>
        <v>0</v>
      </c>
      <c r="AI286" s="99">
        <f>SUMIFS(通讯通路门店!$BB:$BB,通讯通路门店!$S:$S,$G286)</f>
        <v>0</v>
      </c>
      <c r="AJ286" s="99">
        <f>SUMIFS(通讯通路门店!$BE:$BE,通讯通路门店!$S:$S,$G286)</f>
        <v>0</v>
      </c>
      <c r="AK286" s="99">
        <f>SUMIFS(通讯通路门店!$BG:$BG,通讯通路门店!$S:$S,$G286)</f>
        <v>0</v>
      </c>
      <c r="AL286" s="99">
        <f>SUMIFS(通讯通路门店!$BC:$BC,通讯通路门店!$S:$S,$G286)</f>
        <v>0</v>
      </c>
      <c r="AM286" s="99">
        <f>SUMIFS(通讯通路门店!$BD:$BD,通讯通路门店!$S:$S,$G286)</f>
        <v>0</v>
      </c>
      <c r="AN286" s="99">
        <f>SUMIFS(通讯通路门店!$BF:$BF,通讯通路门店!$S:$S,$G286)</f>
        <v>0</v>
      </c>
      <c r="AO286" s="99">
        <f t="shared" si="22"/>
        <v>0</v>
      </c>
      <c r="AP286" s="99">
        <f>SUMIFS(通讯通路门店!$K:$K,通讯通路门店!$S:$S,$G286)</f>
        <v>0</v>
      </c>
      <c r="AQ286" s="83"/>
      <c r="AR286" s="99">
        <f>SUMIFS(通讯通路门店!$T:$T,通讯通路门店!$S:$S,$G286)</f>
        <v>0</v>
      </c>
      <c r="AS286" s="99">
        <f>SUMIFS(通讯通路门店!$U:$U,通讯通路门店!$S:$S,$G286)</f>
        <v>0</v>
      </c>
      <c r="AT286" s="99">
        <f>SUMIFS(通讯通路门店!$V:$V,通讯通路门店!$S:$S,$G286)</f>
        <v>0</v>
      </c>
      <c r="AU286" s="99">
        <f>SUMIFS(通讯通路门店!$W:$W,通讯通路门店!$S:$S,$G286)</f>
        <v>0</v>
      </c>
      <c r="AV286" s="99">
        <f>SUMIFS(通讯通路门店!$Z:$Z,通讯通路门店!$S:$S,$G286)</f>
        <v>0</v>
      </c>
      <c r="AW286" s="99">
        <f>SUMIFS(通讯通路门店!$AB:$AB,通讯通路门店!$S:$S,$G286)</f>
        <v>0</v>
      </c>
      <c r="AX286" s="99">
        <f>SUMIFS(通讯通路门店!$X:$X,通讯通路门店!$S:$S,$G286)</f>
        <v>0</v>
      </c>
      <c r="AY286" s="99">
        <f>SUMIFS(通讯通路门店!$Y:$Y,通讯通路门店!$S:$S,$G286)</f>
        <v>0</v>
      </c>
      <c r="AZ286" s="99">
        <f>SUMIFS(通讯通路门店!$AA:$AA,通讯通路门店!$S:$S,$G286)</f>
        <v>0</v>
      </c>
      <c r="BA286" s="99">
        <f t="shared" si="23"/>
        <v>0</v>
      </c>
      <c r="BB286" s="99">
        <f t="shared" si="24"/>
        <v>0</v>
      </c>
      <c r="BC286" s="99">
        <f>SUMIFS(通讯通路门店!$W:$W,通讯通路门店!$S:$S,$G286,通讯通路门店!$J:$J,"荣耀体验店")+SUMIFS(通讯通路门店!$W:$W,通讯通路门店!$S:$S,$G286,通讯通路门店!$J:$J,"荣耀授权专卖店")</f>
        <v>0</v>
      </c>
      <c r="BD286" s="99">
        <f>SUMIFS(通讯通路门店!$Z:$Z,通讯通路门店!$S:$S,$G286,通讯通路门店!$J:$J,"VIVO体验店")</f>
        <v>0</v>
      </c>
      <c r="BE286" s="99">
        <f>SUMIFS(通讯通路门店!$AB:$AB,通讯通路门店!$S:$S,$G286,通讯通路门店!$J:$J,"OPPO体验店")</f>
        <v>0</v>
      </c>
      <c r="BF286" s="99">
        <f>SUMIFS(通讯通路门店!$X:$X,通讯通路门店!$S:$S,$G286,通讯通路门店!$J:$J,"华为授权体验店")+SUMIFS(通讯通路门店!$AA:$AA,通讯通路门店!$S:$S,$G286,通讯通路门店!$J:$J,"华为堡垒店")</f>
        <v>0</v>
      </c>
      <c r="BG286" s="99">
        <f>SUMIFS(通讯通路门店!$Y:$Y,通讯通路门店!$S:$S,$G286,通讯通路门店!$J:$J,"小米体验店")</f>
        <v>0</v>
      </c>
      <c r="BH286" s="99">
        <f>SUMIFS(通讯通路门店!$AA:$AA,通讯通路门店!$S:$S,$G286,通讯通路门店!$J:$J,"苹果体验店")</f>
        <v>0</v>
      </c>
      <c r="BI286" s="99">
        <f>SUMIFS(通讯通路门店!$K:$K,通讯通路门店!$S:$S,$G286,通讯通路门店!$J:$J,"其他品牌专卖店")</f>
        <v>0</v>
      </c>
      <c r="BJ286" s="99">
        <f>SUMIFS(通讯通路门店!$AC:$AC,通讯通路门店!$S:$S,$G286)</f>
        <v>0</v>
      </c>
      <c r="BK286" s="99">
        <f>SUMIFS(通讯通路门店!$AD:$AD,通讯通路门店!$S:$S,$G286)</f>
        <v>0</v>
      </c>
      <c r="BL286" s="99">
        <f>SUMIFS(通讯通路门店!$AE:$AE,通讯通路门店!$S:$S,$G286)</f>
        <v>0</v>
      </c>
      <c r="BM286" s="99">
        <f>SUMIFS(通讯通路门店!$AF:$AF,通讯通路门店!$S:$S,$G286)</f>
        <v>0</v>
      </c>
      <c r="BN286" s="99">
        <f>SUMIFS(通讯通路门店!$AG:$AG,通讯通路门店!$S:$S,$G286)</f>
        <v>0</v>
      </c>
      <c r="BO286" s="99">
        <f>SUMIFS(通讯通路门店!$AH:$AH,通讯通路门店!$S:$S,$G286)</f>
        <v>0</v>
      </c>
      <c r="BP286" s="99">
        <f>SUMIFS(通讯通路门店!$AI:$AI,通讯通路门店!$S:$S,$G286)</f>
        <v>0</v>
      </c>
      <c r="BQ286" s="83"/>
    </row>
    <row r="287" spans="1:69">
      <c r="A287" s="99" t="str">
        <f>IFERROR(_xlfn.XLOOKUP($G287,通讯通路门店!$S$4:$S$993931,通讯通路门店!$A$4:$A$993931,0,0),"")</f>
        <v/>
      </c>
      <c r="B287" s="99" t="str">
        <f>IFERROR(_xlfn.XLOOKUP($G287,通讯通路门店!$S$4:$S$993931,通讯通路门店!$B$4:$B$993931,0,0),"")</f>
        <v/>
      </c>
      <c r="C287" s="99" t="str">
        <f>IFERROR(_xlfn.XLOOKUP($G287,通讯通路门店!$S$4:$S$993931,通讯通路门店!$C$4:$C$993931,0,0),"")</f>
        <v/>
      </c>
      <c r="D287" s="99" t="str">
        <f>IFERROR(_xlfn.XLOOKUP($G287,通讯通路门店!$S$4:$S$993931,通讯通路门店!$D$4:$D$993931,0,0),"")</f>
        <v/>
      </c>
      <c r="E287" s="83"/>
      <c r="F287" s="83"/>
      <c r="G287" s="101" t="e">
        <v>#N/A</v>
      </c>
      <c r="H287" s="102" t="str">
        <f>IFERROR(_xlfn.XLOOKUP($G287,通讯通路门店!$S$4:$S$993931,通讯通路门店!$R$4:$R$993931,0,0),"")</f>
        <v/>
      </c>
      <c r="I287" s="83"/>
      <c r="J287" s="83"/>
      <c r="K287" s="83"/>
      <c r="L287" s="83"/>
      <c r="M287" s="83"/>
      <c r="N287" s="83"/>
      <c r="O287" s="83"/>
      <c r="P287" s="83"/>
      <c r="Q287" s="83"/>
      <c r="R287" s="83"/>
      <c r="S287" s="83"/>
      <c r="T287" s="83"/>
      <c r="U287" s="99">
        <f>COUNTIF(通讯通路门店!$S:$S,$G287)</f>
        <v>0</v>
      </c>
      <c r="V287" s="99">
        <f>COUNTIFS(通讯通路门店!$S:$S,$G287,通讯通路门店!$J:$J,"综合卖场")</f>
        <v>0</v>
      </c>
      <c r="W287" s="99">
        <f>SUMIFS(通讯通路门店!$AJ:$AJ,通讯通路门店!$S:$S,通讯客户沙盘!$G287)</f>
        <v>0</v>
      </c>
      <c r="X287" s="99">
        <f t="shared" si="20"/>
        <v>0</v>
      </c>
      <c r="Y287" s="99">
        <f>COUNTIFS(通讯通路门店!$S:$S,$G287,通讯通路门店!$J:$J,"荣耀体验店")+COUNTIFS(通讯通路门店!$S:$S,$G287,通讯通路门店!$J:$J,"荣耀授权专卖店")</f>
        <v>0</v>
      </c>
      <c r="Z287" s="99">
        <f>COUNTIFS(通讯通路门店!$S:$S,$G287,通讯通路门店!$J:$J,"VIVO体验店")</f>
        <v>0</v>
      </c>
      <c r="AA287" s="99">
        <f>COUNTIFS(通讯通路门店!$S:$S,$G287,通讯通路门店!$J:$J,"OPPO体验店")</f>
        <v>0</v>
      </c>
      <c r="AB287" s="99">
        <f>COUNTIFS(通讯通路门店!$S:$S,$G287,通讯通路门店!$J:$J,"华为授权体验店")+COUNTIFS(通讯通路门店!$S:$S,$G287,通讯通路门店!$J:$J,"华为堡垒店")</f>
        <v>0</v>
      </c>
      <c r="AC287" s="99">
        <f>COUNTIFS(通讯通路门店!$S:$S,$G287,通讯通路门店!$J:$J,"小米体验店")</f>
        <v>0</v>
      </c>
      <c r="AD287" s="99">
        <f>COUNTIFS(通讯通路门店!$S:$S,$G287,通讯通路门店!$J:$J,"苹果体验店")</f>
        <v>0</v>
      </c>
      <c r="AE287" s="99">
        <f>COUNTIFS(通讯通路门店!$S:$S,$G287,通讯通路门店!$J:$J,"其他品牌专卖店")</f>
        <v>0</v>
      </c>
      <c r="AF287" s="99">
        <f>SUMIFS(通讯通路门店!$BI:$BI,通讯通路门店!$S:$S,$G287)</f>
        <v>0</v>
      </c>
      <c r="AG287" s="99">
        <f>SUMIFS(通讯通路门店!$BH:$BH,通讯通路门店!$S:$S,$G287)</f>
        <v>0</v>
      </c>
      <c r="AH287" s="99">
        <f t="shared" si="21"/>
        <v>0</v>
      </c>
      <c r="AI287" s="99">
        <f>SUMIFS(通讯通路门店!$BB:$BB,通讯通路门店!$S:$S,$G287)</f>
        <v>0</v>
      </c>
      <c r="AJ287" s="99">
        <f>SUMIFS(通讯通路门店!$BE:$BE,通讯通路门店!$S:$S,$G287)</f>
        <v>0</v>
      </c>
      <c r="AK287" s="99">
        <f>SUMIFS(通讯通路门店!$BG:$BG,通讯通路门店!$S:$S,$G287)</f>
        <v>0</v>
      </c>
      <c r="AL287" s="99">
        <f>SUMIFS(通讯通路门店!$BC:$BC,通讯通路门店!$S:$S,$G287)</f>
        <v>0</v>
      </c>
      <c r="AM287" s="99">
        <f>SUMIFS(通讯通路门店!$BD:$BD,通讯通路门店!$S:$S,$G287)</f>
        <v>0</v>
      </c>
      <c r="AN287" s="99">
        <f>SUMIFS(通讯通路门店!$BF:$BF,通讯通路门店!$S:$S,$G287)</f>
        <v>0</v>
      </c>
      <c r="AO287" s="99">
        <f t="shared" si="22"/>
        <v>0</v>
      </c>
      <c r="AP287" s="99">
        <f>SUMIFS(通讯通路门店!$K:$K,通讯通路门店!$S:$S,$G287)</f>
        <v>0</v>
      </c>
      <c r="AQ287" s="83"/>
      <c r="AR287" s="99">
        <f>SUMIFS(通讯通路门店!$T:$T,通讯通路门店!$S:$S,$G287)</f>
        <v>0</v>
      </c>
      <c r="AS287" s="99">
        <f>SUMIFS(通讯通路门店!$U:$U,通讯通路门店!$S:$S,$G287)</f>
        <v>0</v>
      </c>
      <c r="AT287" s="99">
        <f>SUMIFS(通讯通路门店!$V:$V,通讯通路门店!$S:$S,$G287)</f>
        <v>0</v>
      </c>
      <c r="AU287" s="99">
        <f>SUMIFS(通讯通路门店!$W:$W,通讯通路门店!$S:$S,$G287)</f>
        <v>0</v>
      </c>
      <c r="AV287" s="99">
        <f>SUMIFS(通讯通路门店!$Z:$Z,通讯通路门店!$S:$S,$G287)</f>
        <v>0</v>
      </c>
      <c r="AW287" s="99">
        <f>SUMIFS(通讯通路门店!$AB:$AB,通讯通路门店!$S:$S,$G287)</f>
        <v>0</v>
      </c>
      <c r="AX287" s="99">
        <f>SUMIFS(通讯通路门店!$X:$X,通讯通路门店!$S:$S,$G287)</f>
        <v>0</v>
      </c>
      <c r="AY287" s="99">
        <f>SUMIFS(通讯通路门店!$Y:$Y,通讯通路门店!$S:$S,$G287)</f>
        <v>0</v>
      </c>
      <c r="AZ287" s="99">
        <f>SUMIFS(通讯通路门店!$AA:$AA,通讯通路门店!$S:$S,$G287)</f>
        <v>0</v>
      </c>
      <c r="BA287" s="99">
        <f t="shared" si="23"/>
        <v>0</v>
      </c>
      <c r="BB287" s="99">
        <f t="shared" si="24"/>
        <v>0</v>
      </c>
      <c r="BC287" s="99">
        <f>SUMIFS(通讯通路门店!$W:$W,通讯通路门店!$S:$S,$G287,通讯通路门店!$J:$J,"荣耀体验店")+SUMIFS(通讯通路门店!$W:$W,通讯通路门店!$S:$S,$G287,通讯通路门店!$J:$J,"荣耀授权专卖店")</f>
        <v>0</v>
      </c>
      <c r="BD287" s="99">
        <f>SUMIFS(通讯通路门店!$Z:$Z,通讯通路门店!$S:$S,$G287,通讯通路门店!$J:$J,"VIVO体验店")</f>
        <v>0</v>
      </c>
      <c r="BE287" s="99">
        <f>SUMIFS(通讯通路门店!$AB:$AB,通讯通路门店!$S:$S,$G287,通讯通路门店!$J:$J,"OPPO体验店")</f>
        <v>0</v>
      </c>
      <c r="BF287" s="99">
        <f>SUMIFS(通讯通路门店!$X:$X,通讯通路门店!$S:$S,$G287,通讯通路门店!$J:$J,"华为授权体验店")+SUMIFS(通讯通路门店!$AA:$AA,通讯通路门店!$S:$S,$G287,通讯通路门店!$J:$J,"华为堡垒店")</f>
        <v>0</v>
      </c>
      <c r="BG287" s="99">
        <f>SUMIFS(通讯通路门店!$Y:$Y,通讯通路门店!$S:$S,$G287,通讯通路门店!$J:$J,"小米体验店")</f>
        <v>0</v>
      </c>
      <c r="BH287" s="99">
        <f>SUMIFS(通讯通路门店!$AA:$AA,通讯通路门店!$S:$S,$G287,通讯通路门店!$J:$J,"苹果体验店")</f>
        <v>0</v>
      </c>
      <c r="BI287" s="99">
        <f>SUMIFS(通讯通路门店!$K:$K,通讯通路门店!$S:$S,$G287,通讯通路门店!$J:$J,"其他品牌专卖店")</f>
        <v>0</v>
      </c>
      <c r="BJ287" s="99">
        <f>SUMIFS(通讯通路门店!$AC:$AC,通讯通路门店!$S:$S,$G287)</f>
        <v>0</v>
      </c>
      <c r="BK287" s="99">
        <f>SUMIFS(通讯通路门店!$AD:$AD,通讯通路门店!$S:$S,$G287)</f>
        <v>0</v>
      </c>
      <c r="BL287" s="99">
        <f>SUMIFS(通讯通路门店!$AE:$AE,通讯通路门店!$S:$S,$G287)</f>
        <v>0</v>
      </c>
      <c r="BM287" s="99">
        <f>SUMIFS(通讯通路门店!$AF:$AF,通讯通路门店!$S:$S,$G287)</f>
        <v>0</v>
      </c>
      <c r="BN287" s="99">
        <f>SUMIFS(通讯通路门店!$AG:$AG,通讯通路门店!$S:$S,$G287)</f>
        <v>0</v>
      </c>
      <c r="BO287" s="99">
        <f>SUMIFS(通讯通路门店!$AH:$AH,通讯通路门店!$S:$S,$G287)</f>
        <v>0</v>
      </c>
      <c r="BP287" s="99">
        <f>SUMIFS(通讯通路门店!$AI:$AI,通讯通路门店!$S:$S,$G287)</f>
        <v>0</v>
      </c>
      <c r="BQ287" s="83"/>
    </row>
    <row r="288" spans="1:69">
      <c r="A288" s="99" t="str">
        <f>IFERROR(_xlfn.XLOOKUP($G288,通讯通路门店!$S$4:$S$993931,通讯通路门店!$A$4:$A$993931,0,0),"")</f>
        <v/>
      </c>
      <c r="B288" s="99" t="str">
        <f>IFERROR(_xlfn.XLOOKUP($G288,通讯通路门店!$S$4:$S$993931,通讯通路门店!$B$4:$B$993931,0,0),"")</f>
        <v/>
      </c>
      <c r="C288" s="99" t="str">
        <f>IFERROR(_xlfn.XLOOKUP($G288,通讯通路门店!$S$4:$S$993931,通讯通路门店!$C$4:$C$993931,0,0),"")</f>
        <v/>
      </c>
      <c r="D288" s="99" t="str">
        <f>IFERROR(_xlfn.XLOOKUP($G288,通讯通路门店!$S$4:$S$993931,通讯通路门店!$D$4:$D$993931,0,0),"")</f>
        <v/>
      </c>
      <c r="E288" s="83"/>
      <c r="F288" s="83"/>
      <c r="G288" s="101" t="e">
        <v>#N/A</v>
      </c>
      <c r="H288" s="102" t="str">
        <f>IFERROR(_xlfn.XLOOKUP($G288,通讯通路门店!$S$4:$S$993931,通讯通路门店!$R$4:$R$993931,0,0),"")</f>
        <v/>
      </c>
      <c r="I288" s="83"/>
      <c r="J288" s="83"/>
      <c r="K288" s="83"/>
      <c r="L288" s="83"/>
      <c r="M288" s="83"/>
      <c r="N288" s="83"/>
      <c r="O288" s="83"/>
      <c r="P288" s="83"/>
      <c r="Q288" s="83"/>
      <c r="R288" s="83"/>
      <c r="S288" s="83"/>
      <c r="T288" s="83"/>
      <c r="U288" s="99">
        <f>COUNTIF(通讯通路门店!$S:$S,$G288)</f>
        <v>0</v>
      </c>
      <c r="V288" s="99">
        <f>COUNTIFS(通讯通路门店!$S:$S,$G288,通讯通路门店!$J:$J,"综合卖场")</f>
        <v>0</v>
      </c>
      <c r="W288" s="99">
        <f>SUMIFS(通讯通路门店!$AJ:$AJ,通讯通路门店!$S:$S,通讯客户沙盘!$G288)</f>
        <v>0</v>
      </c>
      <c r="X288" s="99">
        <f t="shared" si="20"/>
        <v>0</v>
      </c>
      <c r="Y288" s="99">
        <f>COUNTIFS(通讯通路门店!$S:$S,$G288,通讯通路门店!$J:$J,"荣耀体验店")+COUNTIFS(通讯通路门店!$S:$S,$G288,通讯通路门店!$J:$J,"荣耀授权专卖店")</f>
        <v>0</v>
      </c>
      <c r="Z288" s="99">
        <f>COUNTIFS(通讯通路门店!$S:$S,$G288,通讯通路门店!$J:$J,"VIVO体验店")</f>
        <v>0</v>
      </c>
      <c r="AA288" s="99">
        <f>COUNTIFS(通讯通路门店!$S:$S,$G288,通讯通路门店!$J:$J,"OPPO体验店")</f>
        <v>0</v>
      </c>
      <c r="AB288" s="99">
        <f>COUNTIFS(通讯通路门店!$S:$S,$G288,通讯通路门店!$J:$J,"华为授权体验店")+COUNTIFS(通讯通路门店!$S:$S,$G288,通讯通路门店!$J:$J,"华为堡垒店")</f>
        <v>0</v>
      </c>
      <c r="AC288" s="99">
        <f>COUNTIFS(通讯通路门店!$S:$S,$G288,通讯通路门店!$J:$J,"小米体验店")</f>
        <v>0</v>
      </c>
      <c r="AD288" s="99">
        <f>COUNTIFS(通讯通路门店!$S:$S,$G288,通讯通路门店!$J:$J,"苹果体验店")</f>
        <v>0</v>
      </c>
      <c r="AE288" s="99">
        <f>COUNTIFS(通讯通路门店!$S:$S,$G288,通讯通路门店!$J:$J,"其他品牌专卖店")</f>
        <v>0</v>
      </c>
      <c r="AF288" s="99">
        <f>SUMIFS(通讯通路门店!$BI:$BI,通讯通路门店!$S:$S,$G288)</f>
        <v>0</v>
      </c>
      <c r="AG288" s="99">
        <f>SUMIFS(通讯通路门店!$BH:$BH,通讯通路门店!$S:$S,$G288)</f>
        <v>0</v>
      </c>
      <c r="AH288" s="99">
        <f t="shared" si="21"/>
        <v>0</v>
      </c>
      <c r="AI288" s="99">
        <f>SUMIFS(通讯通路门店!$BB:$BB,通讯通路门店!$S:$S,$G288)</f>
        <v>0</v>
      </c>
      <c r="AJ288" s="99">
        <f>SUMIFS(通讯通路门店!$BE:$BE,通讯通路门店!$S:$S,$G288)</f>
        <v>0</v>
      </c>
      <c r="AK288" s="99">
        <f>SUMIFS(通讯通路门店!$BG:$BG,通讯通路门店!$S:$S,$G288)</f>
        <v>0</v>
      </c>
      <c r="AL288" s="99">
        <f>SUMIFS(通讯通路门店!$BC:$BC,通讯通路门店!$S:$S,$G288)</f>
        <v>0</v>
      </c>
      <c r="AM288" s="99">
        <f>SUMIFS(通讯通路门店!$BD:$BD,通讯通路门店!$S:$S,$G288)</f>
        <v>0</v>
      </c>
      <c r="AN288" s="99">
        <f>SUMIFS(通讯通路门店!$BF:$BF,通讯通路门店!$S:$S,$G288)</f>
        <v>0</v>
      </c>
      <c r="AO288" s="99">
        <f t="shared" si="22"/>
        <v>0</v>
      </c>
      <c r="AP288" s="99">
        <f>SUMIFS(通讯通路门店!$K:$K,通讯通路门店!$S:$S,$G288)</f>
        <v>0</v>
      </c>
      <c r="AQ288" s="83"/>
      <c r="AR288" s="99">
        <f>SUMIFS(通讯通路门店!$T:$T,通讯通路门店!$S:$S,$G288)</f>
        <v>0</v>
      </c>
      <c r="AS288" s="99">
        <f>SUMIFS(通讯通路门店!$U:$U,通讯通路门店!$S:$S,$G288)</f>
        <v>0</v>
      </c>
      <c r="AT288" s="99">
        <f>SUMIFS(通讯通路门店!$V:$V,通讯通路门店!$S:$S,$G288)</f>
        <v>0</v>
      </c>
      <c r="AU288" s="99">
        <f>SUMIFS(通讯通路门店!$W:$W,通讯通路门店!$S:$S,$G288)</f>
        <v>0</v>
      </c>
      <c r="AV288" s="99">
        <f>SUMIFS(通讯通路门店!$Z:$Z,通讯通路门店!$S:$S,$G288)</f>
        <v>0</v>
      </c>
      <c r="AW288" s="99">
        <f>SUMIFS(通讯通路门店!$AB:$AB,通讯通路门店!$S:$S,$G288)</f>
        <v>0</v>
      </c>
      <c r="AX288" s="99">
        <f>SUMIFS(通讯通路门店!$X:$X,通讯通路门店!$S:$S,$G288)</f>
        <v>0</v>
      </c>
      <c r="AY288" s="99">
        <f>SUMIFS(通讯通路门店!$Y:$Y,通讯通路门店!$S:$S,$G288)</f>
        <v>0</v>
      </c>
      <c r="AZ288" s="99">
        <f>SUMIFS(通讯通路门店!$AA:$AA,通讯通路门店!$S:$S,$G288)</f>
        <v>0</v>
      </c>
      <c r="BA288" s="99">
        <f t="shared" si="23"/>
        <v>0</v>
      </c>
      <c r="BB288" s="99">
        <f t="shared" si="24"/>
        <v>0</v>
      </c>
      <c r="BC288" s="99">
        <f>SUMIFS(通讯通路门店!$W:$W,通讯通路门店!$S:$S,$G288,通讯通路门店!$J:$J,"荣耀体验店")+SUMIFS(通讯通路门店!$W:$W,通讯通路门店!$S:$S,$G288,通讯通路门店!$J:$J,"荣耀授权专卖店")</f>
        <v>0</v>
      </c>
      <c r="BD288" s="99">
        <f>SUMIFS(通讯通路门店!$Z:$Z,通讯通路门店!$S:$S,$G288,通讯通路门店!$J:$J,"VIVO体验店")</f>
        <v>0</v>
      </c>
      <c r="BE288" s="99">
        <f>SUMIFS(通讯通路门店!$AB:$AB,通讯通路门店!$S:$S,$G288,通讯通路门店!$J:$J,"OPPO体验店")</f>
        <v>0</v>
      </c>
      <c r="BF288" s="99">
        <f>SUMIFS(通讯通路门店!$X:$X,通讯通路门店!$S:$S,$G288,通讯通路门店!$J:$J,"华为授权体验店")+SUMIFS(通讯通路门店!$AA:$AA,通讯通路门店!$S:$S,$G288,通讯通路门店!$J:$J,"华为堡垒店")</f>
        <v>0</v>
      </c>
      <c r="BG288" s="99">
        <f>SUMIFS(通讯通路门店!$Y:$Y,通讯通路门店!$S:$S,$G288,通讯通路门店!$J:$J,"小米体验店")</f>
        <v>0</v>
      </c>
      <c r="BH288" s="99">
        <f>SUMIFS(通讯通路门店!$AA:$AA,通讯通路门店!$S:$S,$G288,通讯通路门店!$J:$J,"苹果体验店")</f>
        <v>0</v>
      </c>
      <c r="BI288" s="99">
        <f>SUMIFS(通讯通路门店!$K:$K,通讯通路门店!$S:$S,$G288,通讯通路门店!$J:$J,"其他品牌专卖店")</f>
        <v>0</v>
      </c>
      <c r="BJ288" s="99">
        <f>SUMIFS(通讯通路门店!$AC:$AC,通讯通路门店!$S:$S,$G288)</f>
        <v>0</v>
      </c>
      <c r="BK288" s="99">
        <f>SUMIFS(通讯通路门店!$AD:$AD,通讯通路门店!$S:$S,$G288)</f>
        <v>0</v>
      </c>
      <c r="BL288" s="99">
        <f>SUMIFS(通讯通路门店!$AE:$AE,通讯通路门店!$S:$S,$G288)</f>
        <v>0</v>
      </c>
      <c r="BM288" s="99">
        <f>SUMIFS(通讯通路门店!$AF:$AF,通讯通路门店!$S:$S,$G288)</f>
        <v>0</v>
      </c>
      <c r="BN288" s="99">
        <f>SUMIFS(通讯通路门店!$AG:$AG,通讯通路门店!$S:$S,$G288)</f>
        <v>0</v>
      </c>
      <c r="BO288" s="99">
        <f>SUMIFS(通讯通路门店!$AH:$AH,通讯通路门店!$S:$S,$G288)</f>
        <v>0</v>
      </c>
      <c r="BP288" s="99">
        <f>SUMIFS(通讯通路门店!$AI:$AI,通讯通路门店!$S:$S,$G288)</f>
        <v>0</v>
      </c>
      <c r="BQ288" s="83"/>
    </row>
    <row r="289" spans="1:69">
      <c r="A289" s="99" t="str">
        <f>IFERROR(_xlfn.XLOOKUP($G289,通讯通路门店!$S$4:$S$993931,通讯通路门店!$A$4:$A$993931,0,0),"")</f>
        <v/>
      </c>
      <c r="B289" s="99" t="str">
        <f>IFERROR(_xlfn.XLOOKUP($G289,通讯通路门店!$S$4:$S$993931,通讯通路门店!$B$4:$B$993931,0,0),"")</f>
        <v/>
      </c>
      <c r="C289" s="99" t="str">
        <f>IFERROR(_xlfn.XLOOKUP($G289,通讯通路门店!$S$4:$S$993931,通讯通路门店!$C$4:$C$993931,0,0),"")</f>
        <v/>
      </c>
      <c r="D289" s="99" t="str">
        <f>IFERROR(_xlfn.XLOOKUP($G289,通讯通路门店!$S$4:$S$993931,通讯通路门店!$D$4:$D$993931,0,0),"")</f>
        <v/>
      </c>
      <c r="E289" s="83"/>
      <c r="F289" s="83"/>
      <c r="G289" s="101" t="e">
        <v>#N/A</v>
      </c>
      <c r="H289" s="102" t="str">
        <f>IFERROR(_xlfn.XLOOKUP($G289,通讯通路门店!$S$4:$S$993931,通讯通路门店!$R$4:$R$993931,0,0),"")</f>
        <v/>
      </c>
      <c r="I289" s="83"/>
      <c r="J289" s="83"/>
      <c r="K289" s="83"/>
      <c r="L289" s="83"/>
      <c r="M289" s="83"/>
      <c r="N289" s="83"/>
      <c r="O289" s="83"/>
      <c r="P289" s="83"/>
      <c r="Q289" s="83"/>
      <c r="R289" s="83"/>
      <c r="S289" s="83"/>
      <c r="T289" s="83"/>
      <c r="U289" s="99">
        <f>COUNTIF(通讯通路门店!$S:$S,$G289)</f>
        <v>0</v>
      </c>
      <c r="V289" s="99">
        <f>COUNTIFS(通讯通路门店!$S:$S,$G289,通讯通路门店!$J:$J,"综合卖场")</f>
        <v>0</v>
      </c>
      <c r="W289" s="99">
        <f>SUMIFS(通讯通路门店!$AJ:$AJ,通讯通路门店!$S:$S,通讯客户沙盘!$G289)</f>
        <v>0</v>
      </c>
      <c r="X289" s="99">
        <f t="shared" si="20"/>
        <v>0</v>
      </c>
      <c r="Y289" s="99">
        <f>COUNTIFS(通讯通路门店!$S:$S,$G289,通讯通路门店!$J:$J,"荣耀体验店")+COUNTIFS(通讯通路门店!$S:$S,$G289,通讯通路门店!$J:$J,"荣耀授权专卖店")</f>
        <v>0</v>
      </c>
      <c r="Z289" s="99">
        <f>COUNTIFS(通讯通路门店!$S:$S,$G289,通讯通路门店!$J:$J,"VIVO体验店")</f>
        <v>0</v>
      </c>
      <c r="AA289" s="99">
        <f>COUNTIFS(通讯通路门店!$S:$S,$G289,通讯通路门店!$J:$J,"OPPO体验店")</f>
        <v>0</v>
      </c>
      <c r="AB289" s="99">
        <f>COUNTIFS(通讯通路门店!$S:$S,$G289,通讯通路门店!$J:$J,"华为授权体验店")+COUNTIFS(通讯通路门店!$S:$S,$G289,通讯通路门店!$J:$J,"华为堡垒店")</f>
        <v>0</v>
      </c>
      <c r="AC289" s="99">
        <f>COUNTIFS(通讯通路门店!$S:$S,$G289,通讯通路门店!$J:$J,"小米体验店")</f>
        <v>0</v>
      </c>
      <c r="AD289" s="99">
        <f>COUNTIFS(通讯通路门店!$S:$S,$G289,通讯通路门店!$J:$J,"苹果体验店")</f>
        <v>0</v>
      </c>
      <c r="AE289" s="99">
        <f>COUNTIFS(通讯通路门店!$S:$S,$G289,通讯通路门店!$J:$J,"其他品牌专卖店")</f>
        <v>0</v>
      </c>
      <c r="AF289" s="99">
        <f>SUMIFS(通讯通路门店!$BI:$BI,通讯通路门店!$S:$S,$G289)</f>
        <v>0</v>
      </c>
      <c r="AG289" s="99">
        <f>SUMIFS(通讯通路门店!$BH:$BH,通讯通路门店!$S:$S,$G289)</f>
        <v>0</v>
      </c>
      <c r="AH289" s="99">
        <f t="shared" si="21"/>
        <v>0</v>
      </c>
      <c r="AI289" s="99">
        <f>SUMIFS(通讯通路门店!$BB:$BB,通讯通路门店!$S:$S,$G289)</f>
        <v>0</v>
      </c>
      <c r="AJ289" s="99">
        <f>SUMIFS(通讯通路门店!$BE:$BE,通讯通路门店!$S:$S,$G289)</f>
        <v>0</v>
      </c>
      <c r="AK289" s="99">
        <f>SUMIFS(通讯通路门店!$BG:$BG,通讯通路门店!$S:$S,$G289)</f>
        <v>0</v>
      </c>
      <c r="AL289" s="99">
        <f>SUMIFS(通讯通路门店!$BC:$BC,通讯通路门店!$S:$S,$G289)</f>
        <v>0</v>
      </c>
      <c r="AM289" s="99">
        <f>SUMIFS(通讯通路门店!$BD:$BD,通讯通路门店!$S:$S,$G289)</f>
        <v>0</v>
      </c>
      <c r="AN289" s="99">
        <f>SUMIFS(通讯通路门店!$BF:$BF,通讯通路门店!$S:$S,$G289)</f>
        <v>0</v>
      </c>
      <c r="AO289" s="99">
        <f t="shared" si="22"/>
        <v>0</v>
      </c>
      <c r="AP289" s="99">
        <f>SUMIFS(通讯通路门店!$K:$K,通讯通路门店!$S:$S,$G289)</f>
        <v>0</v>
      </c>
      <c r="AQ289" s="83"/>
      <c r="AR289" s="99">
        <f>SUMIFS(通讯通路门店!$T:$T,通讯通路门店!$S:$S,$G289)</f>
        <v>0</v>
      </c>
      <c r="AS289" s="99">
        <f>SUMIFS(通讯通路门店!$U:$U,通讯通路门店!$S:$S,$G289)</f>
        <v>0</v>
      </c>
      <c r="AT289" s="99">
        <f>SUMIFS(通讯通路门店!$V:$V,通讯通路门店!$S:$S,$G289)</f>
        <v>0</v>
      </c>
      <c r="AU289" s="99">
        <f>SUMIFS(通讯通路门店!$W:$W,通讯通路门店!$S:$S,$G289)</f>
        <v>0</v>
      </c>
      <c r="AV289" s="99">
        <f>SUMIFS(通讯通路门店!$Z:$Z,通讯通路门店!$S:$S,$G289)</f>
        <v>0</v>
      </c>
      <c r="AW289" s="99">
        <f>SUMIFS(通讯通路门店!$AB:$AB,通讯通路门店!$S:$S,$G289)</f>
        <v>0</v>
      </c>
      <c r="AX289" s="99">
        <f>SUMIFS(通讯通路门店!$X:$X,通讯通路门店!$S:$S,$G289)</f>
        <v>0</v>
      </c>
      <c r="AY289" s="99">
        <f>SUMIFS(通讯通路门店!$Y:$Y,通讯通路门店!$S:$S,$G289)</f>
        <v>0</v>
      </c>
      <c r="AZ289" s="99">
        <f>SUMIFS(通讯通路门店!$AA:$AA,通讯通路门店!$S:$S,$G289)</f>
        <v>0</v>
      </c>
      <c r="BA289" s="99">
        <f t="shared" si="23"/>
        <v>0</v>
      </c>
      <c r="BB289" s="99">
        <f t="shared" si="24"/>
        <v>0</v>
      </c>
      <c r="BC289" s="99">
        <f>SUMIFS(通讯通路门店!$W:$W,通讯通路门店!$S:$S,$G289,通讯通路门店!$J:$J,"荣耀体验店")+SUMIFS(通讯通路门店!$W:$W,通讯通路门店!$S:$S,$G289,通讯通路门店!$J:$J,"荣耀授权专卖店")</f>
        <v>0</v>
      </c>
      <c r="BD289" s="99">
        <f>SUMIFS(通讯通路门店!$Z:$Z,通讯通路门店!$S:$S,$G289,通讯通路门店!$J:$J,"VIVO体验店")</f>
        <v>0</v>
      </c>
      <c r="BE289" s="99">
        <f>SUMIFS(通讯通路门店!$AB:$AB,通讯通路门店!$S:$S,$G289,通讯通路门店!$J:$J,"OPPO体验店")</f>
        <v>0</v>
      </c>
      <c r="BF289" s="99">
        <f>SUMIFS(通讯通路门店!$X:$X,通讯通路门店!$S:$S,$G289,通讯通路门店!$J:$J,"华为授权体验店")+SUMIFS(通讯通路门店!$AA:$AA,通讯通路门店!$S:$S,$G289,通讯通路门店!$J:$J,"华为堡垒店")</f>
        <v>0</v>
      </c>
      <c r="BG289" s="99">
        <f>SUMIFS(通讯通路门店!$Y:$Y,通讯通路门店!$S:$S,$G289,通讯通路门店!$J:$J,"小米体验店")</f>
        <v>0</v>
      </c>
      <c r="BH289" s="99">
        <f>SUMIFS(通讯通路门店!$AA:$AA,通讯通路门店!$S:$S,$G289,通讯通路门店!$J:$J,"苹果体验店")</f>
        <v>0</v>
      </c>
      <c r="BI289" s="99">
        <f>SUMIFS(通讯通路门店!$K:$K,通讯通路门店!$S:$S,$G289,通讯通路门店!$J:$J,"其他品牌专卖店")</f>
        <v>0</v>
      </c>
      <c r="BJ289" s="99">
        <f>SUMIFS(通讯通路门店!$AC:$AC,通讯通路门店!$S:$S,$G289)</f>
        <v>0</v>
      </c>
      <c r="BK289" s="99">
        <f>SUMIFS(通讯通路门店!$AD:$AD,通讯通路门店!$S:$S,$G289)</f>
        <v>0</v>
      </c>
      <c r="BL289" s="99">
        <f>SUMIFS(通讯通路门店!$AE:$AE,通讯通路门店!$S:$S,$G289)</f>
        <v>0</v>
      </c>
      <c r="BM289" s="99">
        <f>SUMIFS(通讯通路门店!$AF:$AF,通讯通路门店!$S:$S,$G289)</f>
        <v>0</v>
      </c>
      <c r="BN289" s="99">
        <f>SUMIFS(通讯通路门店!$AG:$AG,通讯通路门店!$S:$S,$G289)</f>
        <v>0</v>
      </c>
      <c r="BO289" s="99">
        <f>SUMIFS(通讯通路门店!$AH:$AH,通讯通路门店!$S:$S,$G289)</f>
        <v>0</v>
      </c>
      <c r="BP289" s="99">
        <f>SUMIFS(通讯通路门店!$AI:$AI,通讯通路门店!$S:$S,$G289)</f>
        <v>0</v>
      </c>
      <c r="BQ289" s="83"/>
    </row>
    <row r="290" spans="1:69">
      <c r="A290" s="99" t="str">
        <f>IFERROR(_xlfn.XLOOKUP($G290,通讯通路门店!$S$4:$S$993931,通讯通路门店!$A$4:$A$993931,0,0),"")</f>
        <v/>
      </c>
      <c r="B290" s="99" t="str">
        <f>IFERROR(_xlfn.XLOOKUP($G290,通讯通路门店!$S$4:$S$993931,通讯通路门店!$B$4:$B$993931,0,0),"")</f>
        <v/>
      </c>
      <c r="C290" s="99" t="str">
        <f>IFERROR(_xlfn.XLOOKUP($G290,通讯通路门店!$S$4:$S$993931,通讯通路门店!$C$4:$C$993931,0,0),"")</f>
        <v/>
      </c>
      <c r="D290" s="99" t="str">
        <f>IFERROR(_xlfn.XLOOKUP($G290,通讯通路门店!$S$4:$S$993931,通讯通路门店!$D$4:$D$993931,0,0),"")</f>
        <v/>
      </c>
      <c r="E290" s="83"/>
      <c r="F290" s="83"/>
      <c r="G290" s="101" t="e">
        <v>#N/A</v>
      </c>
      <c r="H290" s="102" t="str">
        <f>IFERROR(_xlfn.XLOOKUP($G290,通讯通路门店!$S$4:$S$993931,通讯通路门店!$R$4:$R$993931,0,0),"")</f>
        <v/>
      </c>
      <c r="I290" s="83"/>
      <c r="J290" s="83"/>
      <c r="K290" s="83"/>
      <c r="L290" s="83"/>
      <c r="M290" s="83"/>
      <c r="N290" s="83"/>
      <c r="O290" s="83"/>
      <c r="P290" s="83"/>
      <c r="Q290" s="83"/>
      <c r="R290" s="83"/>
      <c r="S290" s="83"/>
      <c r="T290" s="83"/>
      <c r="U290" s="99">
        <f>COUNTIF(通讯通路门店!$S:$S,$G290)</f>
        <v>0</v>
      </c>
      <c r="V290" s="99">
        <f>COUNTIFS(通讯通路门店!$S:$S,$G290,通讯通路门店!$J:$J,"综合卖场")</f>
        <v>0</v>
      </c>
      <c r="W290" s="99">
        <f>SUMIFS(通讯通路门店!$AJ:$AJ,通讯通路门店!$S:$S,通讯客户沙盘!$G290)</f>
        <v>0</v>
      </c>
      <c r="X290" s="99">
        <f t="shared" si="20"/>
        <v>0</v>
      </c>
      <c r="Y290" s="99">
        <f>COUNTIFS(通讯通路门店!$S:$S,$G290,通讯通路门店!$J:$J,"荣耀体验店")+COUNTIFS(通讯通路门店!$S:$S,$G290,通讯通路门店!$J:$J,"荣耀授权专卖店")</f>
        <v>0</v>
      </c>
      <c r="Z290" s="99">
        <f>COUNTIFS(通讯通路门店!$S:$S,$G290,通讯通路门店!$J:$J,"VIVO体验店")</f>
        <v>0</v>
      </c>
      <c r="AA290" s="99">
        <f>COUNTIFS(通讯通路门店!$S:$S,$G290,通讯通路门店!$J:$J,"OPPO体验店")</f>
        <v>0</v>
      </c>
      <c r="AB290" s="99">
        <f>COUNTIFS(通讯通路门店!$S:$S,$G290,通讯通路门店!$J:$J,"华为授权体验店")+COUNTIFS(通讯通路门店!$S:$S,$G290,通讯通路门店!$J:$J,"华为堡垒店")</f>
        <v>0</v>
      </c>
      <c r="AC290" s="99">
        <f>COUNTIFS(通讯通路门店!$S:$S,$G290,通讯通路门店!$J:$J,"小米体验店")</f>
        <v>0</v>
      </c>
      <c r="AD290" s="99">
        <f>COUNTIFS(通讯通路门店!$S:$S,$G290,通讯通路门店!$J:$J,"苹果体验店")</f>
        <v>0</v>
      </c>
      <c r="AE290" s="99">
        <f>COUNTIFS(通讯通路门店!$S:$S,$G290,通讯通路门店!$J:$J,"其他品牌专卖店")</f>
        <v>0</v>
      </c>
      <c r="AF290" s="99">
        <f>SUMIFS(通讯通路门店!$BI:$BI,通讯通路门店!$S:$S,$G290)</f>
        <v>0</v>
      </c>
      <c r="AG290" s="99">
        <f>SUMIFS(通讯通路门店!$BH:$BH,通讯通路门店!$S:$S,$G290)</f>
        <v>0</v>
      </c>
      <c r="AH290" s="99">
        <f t="shared" si="21"/>
        <v>0</v>
      </c>
      <c r="AI290" s="99">
        <f>SUMIFS(通讯通路门店!$BB:$BB,通讯通路门店!$S:$S,$G290)</f>
        <v>0</v>
      </c>
      <c r="AJ290" s="99">
        <f>SUMIFS(通讯通路门店!$BE:$BE,通讯通路门店!$S:$S,$G290)</f>
        <v>0</v>
      </c>
      <c r="AK290" s="99">
        <f>SUMIFS(通讯通路门店!$BG:$BG,通讯通路门店!$S:$S,$G290)</f>
        <v>0</v>
      </c>
      <c r="AL290" s="99">
        <f>SUMIFS(通讯通路门店!$BC:$BC,通讯通路门店!$S:$S,$G290)</f>
        <v>0</v>
      </c>
      <c r="AM290" s="99">
        <f>SUMIFS(通讯通路门店!$BD:$BD,通讯通路门店!$S:$S,$G290)</f>
        <v>0</v>
      </c>
      <c r="AN290" s="99">
        <f>SUMIFS(通讯通路门店!$BF:$BF,通讯通路门店!$S:$S,$G290)</f>
        <v>0</v>
      </c>
      <c r="AO290" s="99">
        <f t="shared" si="22"/>
        <v>0</v>
      </c>
      <c r="AP290" s="99">
        <f>SUMIFS(通讯通路门店!$K:$K,通讯通路门店!$S:$S,$G290)</f>
        <v>0</v>
      </c>
      <c r="AQ290" s="83"/>
      <c r="AR290" s="99">
        <f>SUMIFS(通讯通路门店!$T:$T,通讯通路门店!$S:$S,$G290)</f>
        <v>0</v>
      </c>
      <c r="AS290" s="99">
        <f>SUMIFS(通讯通路门店!$U:$U,通讯通路门店!$S:$S,$G290)</f>
        <v>0</v>
      </c>
      <c r="AT290" s="99">
        <f>SUMIFS(通讯通路门店!$V:$V,通讯通路门店!$S:$S,$G290)</f>
        <v>0</v>
      </c>
      <c r="AU290" s="99">
        <f>SUMIFS(通讯通路门店!$W:$W,通讯通路门店!$S:$S,$G290)</f>
        <v>0</v>
      </c>
      <c r="AV290" s="99">
        <f>SUMIFS(通讯通路门店!$Z:$Z,通讯通路门店!$S:$S,$G290)</f>
        <v>0</v>
      </c>
      <c r="AW290" s="99">
        <f>SUMIFS(通讯通路门店!$AB:$AB,通讯通路门店!$S:$S,$G290)</f>
        <v>0</v>
      </c>
      <c r="AX290" s="99">
        <f>SUMIFS(通讯通路门店!$X:$X,通讯通路门店!$S:$S,$G290)</f>
        <v>0</v>
      </c>
      <c r="AY290" s="99">
        <f>SUMIFS(通讯通路门店!$Y:$Y,通讯通路门店!$S:$S,$G290)</f>
        <v>0</v>
      </c>
      <c r="AZ290" s="99">
        <f>SUMIFS(通讯通路门店!$AA:$AA,通讯通路门店!$S:$S,$G290)</f>
        <v>0</v>
      </c>
      <c r="BA290" s="99">
        <f t="shared" si="23"/>
        <v>0</v>
      </c>
      <c r="BB290" s="99">
        <f t="shared" si="24"/>
        <v>0</v>
      </c>
      <c r="BC290" s="99">
        <f>SUMIFS(通讯通路门店!$W:$W,通讯通路门店!$S:$S,$G290,通讯通路门店!$J:$J,"荣耀体验店")+SUMIFS(通讯通路门店!$W:$W,通讯通路门店!$S:$S,$G290,通讯通路门店!$J:$J,"荣耀授权专卖店")</f>
        <v>0</v>
      </c>
      <c r="BD290" s="99">
        <f>SUMIFS(通讯通路门店!$Z:$Z,通讯通路门店!$S:$S,$G290,通讯通路门店!$J:$J,"VIVO体验店")</f>
        <v>0</v>
      </c>
      <c r="BE290" s="99">
        <f>SUMIFS(通讯通路门店!$AB:$AB,通讯通路门店!$S:$S,$G290,通讯通路门店!$J:$J,"OPPO体验店")</f>
        <v>0</v>
      </c>
      <c r="BF290" s="99">
        <f>SUMIFS(通讯通路门店!$X:$X,通讯通路门店!$S:$S,$G290,通讯通路门店!$J:$J,"华为授权体验店")+SUMIFS(通讯通路门店!$AA:$AA,通讯通路门店!$S:$S,$G290,通讯通路门店!$J:$J,"华为堡垒店")</f>
        <v>0</v>
      </c>
      <c r="BG290" s="99">
        <f>SUMIFS(通讯通路门店!$Y:$Y,通讯通路门店!$S:$S,$G290,通讯通路门店!$J:$J,"小米体验店")</f>
        <v>0</v>
      </c>
      <c r="BH290" s="99">
        <f>SUMIFS(通讯通路门店!$AA:$AA,通讯通路门店!$S:$S,$G290,通讯通路门店!$J:$J,"苹果体验店")</f>
        <v>0</v>
      </c>
      <c r="BI290" s="99">
        <f>SUMIFS(通讯通路门店!$K:$K,通讯通路门店!$S:$S,$G290,通讯通路门店!$J:$J,"其他品牌专卖店")</f>
        <v>0</v>
      </c>
      <c r="BJ290" s="99">
        <f>SUMIFS(通讯通路门店!$AC:$AC,通讯通路门店!$S:$S,$G290)</f>
        <v>0</v>
      </c>
      <c r="BK290" s="99">
        <f>SUMIFS(通讯通路门店!$AD:$AD,通讯通路门店!$S:$S,$G290)</f>
        <v>0</v>
      </c>
      <c r="BL290" s="99">
        <f>SUMIFS(通讯通路门店!$AE:$AE,通讯通路门店!$S:$S,$G290)</f>
        <v>0</v>
      </c>
      <c r="BM290" s="99">
        <f>SUMIFS(通讯通路门店!$AF:$AF,通讯通路门店!$S:$S,$G290)</f>
        <v>0</v>
      </c>
      <c r="BN290" s="99">
        <f>SUMIFS(通讯通路门店!$AG:$AG,通讯通路门店!$S:$S,$G290)</f>
        <v>0</v>
      </c>
      <c r="BO290" s="99">
        <f>SUMIFS(通讯通路门店!$AH:$AH,通讯通路门店!$S:$S,$G290)</f>
        <v>0</v>
      </c>
      <c r="BP290" s="99">
        <f>SUMIFS(通讯通路门店!$AI:$AI,通讯通路门店!$S:$S,$G290)</f>
        <v>0</v>
      </c>
      <c r="BQ290" s="83"/>
    </row>
    <row r="291" spans="1:69">
      <c r="A291" s="99" t="str">
        <f>IFERROR(_xlfn.XLOOKUP($G291,通讯通路门店!$S$4:$S$993931,通讯通路门店!$A$4:$A$993931,0,0),"")</f>
        <v/>
      </c>
      <c r="B291" s="99" t="str">
        <f>IFERROR(_xlfn.XLOOKUP($G291,通讯通路门店!$S$4:$S$993931,通讯通路门店!$B$4:$B$993931,0,0),"")</f>
        <v/>
      </c>
      <c r="C291" s="99" t="str">
        <f>IFERROR(_xlfn.XLOOKUP($G291,通讯通路门店!$S$4:$S$993931,通讯通路门店!$C$4:$C$993931,0,0),"")</f>
        <v/>
      </c>
      <c r="D291" s="99" t="str">
        <f>IFERROR(_xlfn.XLOOKUP($G291,通讯通路门店!$S$4:$S$993931,通讯通路门店!$D$4:$D$993931,0,0),"")</f>
        <v/>
      </c>
      <c r="E291" s="83"/>
      <c r="F291" s="83"/>
      <c r="G291" s="101" t="e">
        <v>#N/A</v>
      </c>
      <c r="H291" s="102" t="str">
        <f>IFERROR(_xlfn.XLOOKUP($G291,通讯通路门店!$S$4:$S$993931,通讯通路门店!$R$4:$R$993931,0,0),"")</f>
        <v/>
      </c>
      <c r="I291" s="83"/>
      <c r="J291" s="83"/>
      <c r="K291" s="83"/>
      <c r="L291" s="83"/>
      <c r="M291" s="83"/>
      <c r="N291" s="83"/>
      <c r="O291" s="83"/>
      <c r="P291" s="83"/>
      <c r="Q291" s="83"/>
      <c r="R291" s="83"/>
      <c r="S291" s="83"/>
      <c r="T291" s="83"/>
      <c r="U291" s="99">
        <f>COUNTIF(通讯通路门店!$S:$S,$G291)</f>
        <v>0</v>
      </c>
      <c r="V291" s="99">
        <f>COUNTIFS(通讯通路门店!$S:$S,$G291,通讯通路门店!$J:$J,"综合卖场")</f>
        <v>0</v>
      </c>
      <c r="W291" s="99">
        <f>SUMIFS(通讯通路门店!$AJ:$AJ,通讯通路门店!$S:$S,通讯客户沙盘!$G291)</f>
        <v>0</v>
      </c>
      <c r="X291" s="99">
        <f t="shared" si="20"/>
        <v>0</v>
      </c>
      <c r="Y291" s="99">
        <f>COUNTIFS(通讯通路门店!$S:$S,$G291,通讯通路门店!$J:$J,"荣耀体验店")+COUNTIFS(通讯通路门店!$S:$S,$G291,通讯通路门店!$J:$J,"荣耀授权专卖店")</f>
        <v>0</v>
      </c>
      <c r="Z291" s="99">
        <f>COUNTIFS(通讯通路门店!$S:$S,$G291,通讯通路门店!$J:$J,"VIVO体验店")</f>
        <v>0</v>
      </c>
      <c r="AA291" s="99">
        <f>COUNTIFS(通讯通路门店!$S:$S,$G291,通讯通路门店!$J:$J,"OPPO体验店")</f>
        <v>0</v>
      </c>
      <c r="AB291" s="99">
        <f>COUNTIFS(通讯通路门店!$S:$S,$G291,通讯通路门店!$J:$J,"华为授权体验店")+COUNTIFS(通讯通路门店!$S:$S,$G291,通讯通路门店!$J:$J,"华为堡垒店")</f>
        <v>0</v>
      </c>
      <c r="AC291" s="99">
        <f>COUNTIFS(通讯通路门店!$S:$S,$G291,通讯通路门店!$J:$J,"小米体验店")</f>
        <v>0</v>
      </c>
      <c r="AD291" s="99">
        <f>COUNTIFS(通讯通路门店!$S:$S,$G291,通讯通路门店!$J:$J,"苹果体验店")</f>
        <v>0</v>
      </c>
      <c r="AE291" s="99">
        <f>COUNTIFS(通讯通路门店!$S:$S,$G291,通讯通路门店!$J:$J,"其他品牌专卖店")</f>
        <v>0</v>
      </c>
      <c r="AF291" s="99">
        <f>SUMIFS(通讯通路门店!$BI:$BI,通讯通路门店!$S:$S,$G291)</f>
        <v>0</v>
      </c>
      <c r="AG291" s="99">
        <f>SUMIFS(通讯通路门店!$BH:$BH,通讯通路门店!$S:$S,$G291)</f>
        <v>0</v>
      </c>
      <c r="AH291" s="99">
        <f t="shared" si="21"/>
        <v>0</v>
      </c>
      <c r="AI291" s="99">
        <f>SUMIFS(通讯通路门店!$BB:$BB,通讯通路门店!$S:$S,$G291)</f>
        <v>0</v>
      </c>
      <c r="AJ291" s="99">
        <f>SUMIFS(通讯通路门店!$BE:$BE,通讯通路门店!$S:$S,$G291)</f>
        <v>0</v>
      </c>
      <c r="AK291" s="99">
        <f>SUMIFS(通讯通路门店!$BG:$BG,通讯通路门店!$S:$S,$G291)</f>
        <v>0</v>
      </c>
      <c r="AL291" s="99">
        <f>SUMIFS(通讯通路门店!$BC:$BC,通讯通路门店!$S:$S,$G291)</f>
        <v>0</v>
      </c>
      <c r="AM291" s="99">
        <f>SUMIFS(通讯通路门店!$BD:$BD,通讯通路门店!$S:$S,$G291)</f>
        <v>0</v>
      </c>
      <c r="AN291" s="99">
        <f>SUMIFS(通讯通路门店!$BF:$BF,通讯通路门店!$S:$S,$G291)</f>
        <v>0</v>
      </c>
      <c r="AO291" s="99">
        <f t="shared" si="22"/>
        <v>0</v>
      </c>
      <c r="AP291" s="99">
        <f>SUMIFS(通讯通路门店!$K:$K,通讯通路门店!$S:$S,$G291)</f>
        <v>0</v>
      </c>
      <c r="AQ291" s="83"/>
      <c r="AR291" s="99">
        <f>SUMIFS(通讯通路门店!$T:$T,通讯通路门店!$S:$S,$G291)</f>
        <v>0</v>
      </c>
      <c r="AS291" s="99">
        <f>SUMIFS(通讯通路门店!$U:$U,通讯通路门店!$S:$S,$G291)</f>
        <v>0</v>
      </c>
      <c r="AT291" s="99">
        <f>SUMIFS(通讯通路门店!$V:$V,通讯通路门店!$S:$S,$G291)</f>
        <v>0</v>
      </c>
      <c r="AU291" s="99">
        <f>SUMIFS(通讯通路门店!$W:$W,通讯通路门店!$S:$S,$G291)</f>
        <v>0</v>
      </c>
      <c r="AV291" s="99">
        <f>SUMIFS(通讯通路门店!$Z:$Z,通讯通路门店!$S:$S,$G291)</f>
        <v>0</v>
      </c>
      <c r="AW291" s="99">
        <f>SUMIFS(通讯通路门店!$AB:$AB,通讯通路门店!$S:$S,$G291)</f>
        <v>0</v>
      </c>
      <c r="AX291" s="99">
        <f>SUMIFS(通讯通路门店!$X:$X,通讯通路门店!$S:$S,$G291)</f>
        <v>0</v>
      </c>
      <c r="AY291" s="99">
        <f>SUMIFS(通讯通路门店!$Y:$Y,通讯通路门店!$S:$S,$G291)</f>
        <v>0</v>
      </c>
      <c r="AZ291" s="99">
        <f>SUMIFS(通讯通路门店!$AA:$AA,通讯通路门店!$S:$S,$G291)</f>
        <v>0</v>
      </c>
      <c r="BA291" s="99">
        <f t="shared" si="23"/>
        <v>0</v>
      </c>
      <c r="BB291" s="99">
        <f t="shared" si="24"/>
        <v>0</v>
      </c>
      <c r="BC291" s="99">
        <f>SUMIFS(通讯通路门店!$W:$W,通讯通路门店!$S:$S,$G291,通讯通路门店!$J:$J,"荣耀体验店")+SUMIFS(通讯通路门店!$W:$W,通讯通路门店!$S:$S,$G291,通讯通路门店!$J:$J,"荣耀授权专卖店")</f>
        <v>0</v>
      </c>
      <c r="BD291" s="99">
        <f>SUMIFS(通讯通路门店!$Z:$Z,通讯通路门店!$S:$S,$G291,通讯通路门店!$J:$J,"VIVO体验店")</f>
        <v>0</v>
      </c>
      <c r="BE291" s="99">
        <f>SUMIFS(通讯通路门店!$AB:$AB,通讯通路门店!$S:$S,$G291,通讯通路门店!$J:$J,"OPPO体验店")</f>
        <v>0</v>
      </c>
      <c r="BF291" s="99">
        <f>SUMIFS(通讯通路门店!$X:$X,通讯通路门店!$S:$S,$G291,通讯通路门店!$J:$J,"华为授权体验店")+SUMIFS(通讯通路门店!$AA:$AA,通讯通路门店!$S:$S,$G291,通讯通路门店!$J:$J,"华为堡垒店")</f>
        <v>0</v>
      </c>
      <c r="BG291" s="99">
        <f>SUMIFS(通讯通路门店!$Y:$Y,通讯通路门店!$S:$S,$G291,通讯通路门店!$J:$J,"小米体验店")</f>
        <v>0</v>
      </c>
      <c r="BH291" s="99">
        <f>SUMIFS(通讯通路门店!$AA:$AA,通讯通路门店!$S:$S,$G291,通讯通路门店!$J:$J,"苹果体验店")</f>
        <v>0</v>
      </c>
      <c r="BI291" s="99">
        <f>SUMIFS(通讯通路门店!$K:$K,通讯通路门店!$S:$S,$G291,通讯通路门店!$J:$J,"其他品牌专卖店")</f>
        <v>0</v>
      </c>
      <c r="BJ291" s="99">
        <f>SUMIFS(通讯通路门店!$AC:$AC,通讯通路门店!$S:$S,$G291)</f>
        <v>0</v>
      </c>
      <c r="BK291" s="99">
        <f>SUMIFS(通讯通路门店!$AD:$AD,通讯通路门店!$S:$S,$G291)</f>
        <v>0</v>
      </c>
      <c r="BL291" s="99">
        <f>SUMIFS(通讯通路门店!$AE:$AE,通讯通路门店!$S:$S,$G291)</f>
        <v>0</v>
      </c>
      <c r="BM291" s="99">
        <f>SUMIFS(通讯通路门店!$AF:$AF,通讯通路门店!$S:$S,$G291)</f>
        <v>0</v>
      </c>
      <c r="BN291" s="99">
        <f>SUMIFS(通讯通路门店!$AG:$AG,通讯通路门店!$S:$S,$G291)</f>
        <v>0</v>
      </c>
      <c r="BO291" s="99">
        <f>SUMIFS(通讯通路门店!$AH:$AH,通讯通路门店!$S:$S,$G291)</f>
        <v>0</v>
      </c>
      <c r="BP291" s="99">
        <f>SUMIFS(通讯通路门店!$AI:$AI,通讯通路门店!$S:$S,$G291)</f>
        <v>0</v>
      </c>
      <c r="BQ291" s="83"/>
    </row>
    <row r="292" spans="1:69">
      <c r="A292" s="99" t="str">
        <f>IFERROR(_xlfn.XLOOKUP($G292,通讯通路门店!$S$4:$S$993931,通讯通路门店!$A$4:$A$993931,0,0),"")</f>
        <v/>
      </c>
      <c r="B292" s="99" t="str">
        <f>IFERROR(_xlfn.XLOOKUP($G292,通讯通路门店!$S$4:$S$993931,通讯通路门店!$B$4:$B$993931,0,0),"")</f>
        <v/>
      </c>
      <c r="C292" s="99" t="str">
        <f>IFERROR(_xlfn.XLOOKUP($G292,通讯通路门店!$S$4:$S$993931,通讯通路门店!$C$4:$C$993931,0,0),"")</f>
        <v/>
      </c>
      <c r="D292" s="99" t="str">
        <f>IFERROR(_xlfn.XLOOKUP($G292,通讯通路门店!$S$4:$S$993931,通讯通路门店!$D$4:$D$993931,0,0),"")</f>
        <v/>
      </c>
      <c r="E292" s="83"/>
      <c r="F292" s="83"/>
      <c r="G292" s="101" t="e">
        <v>#N/A</v>
      </c>
      <c r="H292" s="102" t="str">
        <f>IFERROR(_xlfn.XLOOKUP($G292,通讯通路门店!$S$4:$S$993931,通讯通路门店!$R$4:$R$993931,0,0),"")</f>
        <v/>
      </c>
      <c r="I292" s="83"/>
      <c r="J292" s="83"/>
      <c r="K292" s="83"/>
      <c r="L292" s="83"/>
      <c r="M292" s="83"/>
      <c r="N292" s="83"/>
      <c r="O292" s="83"/>
      <c r="P292" s="83"/>
      <c r="Q292" s="83"/>
      <c r="R292" s="83"/>
      <c r="S292" s="83"/>
      <c r="T292" s="83"/>
      <c r="U292" s="99">
        <f>COUNTIF(通讯通路门店!$S:$S,$G292)</f>
        <v>0</v>
      </c>
      <c r="V292" s="99">
        <f>COUNTIFS(通讯通路门店!$S:$S,$G292,通讯通路门店!$J:$J,"综合卖场")</f>
        <v>0</v>
      </c>
      <c r="W292" s="99">
        <f>SUMIFS(通讯通路门店!$AJ:$AJ,通讯通路门店!$S:$S,通讯客户沙盘!$G292)</f>
        <v>0</v>
      </c>
      <c r="X292" s="99">
        <f t="shared" si="20"/>
        <v>0</v>
      </c>
      <c r="Y292" s="99">
        <f>COUNTIFS(通讯通路门店!$S:$S,$G292,通讯通路门店!$J:$J,"荣耀体验店")+COUNTIFS(通讯通路门店!$S:$S,$G292,通讯通路门店!$J:$J,"荣耀授权专卖店")</f>
        <v>0</v>
      </c>
      <c r="Z292" s="99">
        <f>COUNTIFS(通讯通路门店!$S:$S,$G292,通讯通路门店!$J:$J,"VIVO体验店")</f>
        <v>0</v>
      </c>
      <c r="AA292" s="99">
        <f>COUNTIFS(通讯通路门店!$S:$S,$G292,通讯通路门店!$J:$J,"OPPO体验店")</f>
        <v>0</v>
      </c>
      <c r="AB292" s="99">
        <f>COUNTIFS(通讯通路门店!$S:$S,$G292,通讯通路门店!$J:$J,"华为授权体验店")+COUNTIFS(通讯通路门店!$S:$S,$G292,通讯通路门店!$J:$J,"华为堡垒店")</f>
        <v>0</v>
      </c>
      <c r="AC292" s="99">
        <f>COUNTIFS(通讯通路门店!$S:$S,$G292,通讯通路门店!$J:$J,"小米体验店")</f>
        <v>0</v>
      </c>
      <c r="AD292" s="99">
        <f>COUNTIFS(通讯通路门店!$S:$S,$G292,通讯通路门店!$J:$J,"苹果体验店")</f>
        <v>0</v>
      </c>
      <c r="AE292" s="99">
        <f>COUNTIFS(通讯通路门店!$S:$S,$G292,通讯通路门店!$J:$J,"其他品牌专卖店")</f>
        <v>0</v>
      </c>
      <c r="AF292" s="99">
        <f>SUMIFS(通讯通路门店!$BI:$BI,通讯通路门店!$S:$S,$G292)</f>
        <v>0</v>
      </c>
      <c r="AG292" s="99">
        <f>SUMIFS(通讯通路门店!$BH:$BH,通讯通路门店!$S:$S,$G292)</f>
        <v>0</v>
      </c>
      <c r="AH292" s="99">
        <f t="shared" si="21"/>
        <v>0</v>
      </c>
      <c r="AI292" s="99">
        <f>SUMIFS(通讯通路门店!$BB:$BB,通讯通路门店!$S:$S,$G292)</f>
        <v>0</v>
      </c>
      <c r="AJ292" s="99">
        <f>SUMIFS(通讯通路门店!$BE:$BE,通讯通路门店!$S:$S,$G292)</f>
        <v>0</v>
      </c>
      <c r="AK292" s="99">
        <f>SUMIFS(通讯通路门店!$BG:$BG,通讯通路门店!$S:$S,$G292)</f>
        <v>0</v>
      </c>
      <c r="AL292" s="99">
        <f>SUMIFS(通讯通路门店!$BC:$BC,通讯通路门店!$S:$S,$G292)</f>
        <v>0</v>
      </c>
      <c r="AM292" s="99">
        <f>SUMIFS(通讯通路门店!$BD:$BD,通讯通路门店!$S:$S,$G292)</f>
        <v>0</v>
      </c>
      <c r="AN292" s="99">
        <f>SUMIFS(通讯通路门店!$BF:$BF,通讯通路门店!$S:$S,$G292)</f>
        <v>0</v>
      </c>
      <c r="AO292" s="99">
        <f t="shared" si="22"/>
        <v>0</v>
      </c>
      <c r="AP292" s="99">
        <f>SUMIFS(通讯通路门店!$K:$K,通讯通路门店!$S:$S,$G292)</f>
        <v>0</v>
      </c>
      <c r="AQ292" s="83"/>
      <c r="AR292" s="99">
        <f>SUMIFS(通讯通路门店!$T:$T,通讯通路门店!$S:$S,$G292)</f>
        <v>0</v>
      </c>
      <c r="AS292" s="99">
        <f>SUMIFS(通讯通路门店!$U:$U,通讯通路门店!$S:$S,$G292)</f>
        <v>0</v>
      </c>
      <c r="AT292" s="99">
        <f>SUMIFS(通讯通路门店!$V:$V,通讯通路门店!$S:$S,$G292)</f>
        <v>0</v>
      </c>
      <c r="AU292" s="99">
        <f>SUMIFS(通讯通路门店!$W:$W,通讯通路门店!$S:$S,$G292)</f>
        <v>0</v>
      </c>
      <c r="AV292" s="99">
        <f>SUMIFS(通讯通路门店!$Z:$Z,通讯通路门店!$S:$S,$G292)</f>
        <v>0</v>
      </c>
      <c r="AW292" s="99">
        <f>SUMIFS(通讯通路门店!$AB:$AB,通讯通路门店!$S:$S,$G292)</f>
        <v>0</v>
      </c>
      <c r="AX292" s="99">
        <f>SUMIFS(通讯通路门店!$X:$X,通讯通路门店!$S:$S,$G292)</f>
        <v>0</v>
      </c>
      <c r="AY292" s="99">
        <f>SUMIFS(通讯通路门店!$Y:$Y,通讯通路门店!$S:$S,$G292)</f>
        <v>0</v>
      </c>
      <c r="AZ292" s="99">
        <f>SUMIFS(通讯通路门店!$AA:$AA,通讯通路门店!$S:$S,$G292)</f>
        <v>0</v>
      </c>
      <c r="BA292" s="99">
        <f t="shared" si="23"/>
        <v>0</v>
      </c>
      <c r="BB292" s="99">
        <f t="shared" si="24"/>
        <v>0</v>
      </c>
      <c r="BC292" s="99">
        <f>SUMIFS(通讯通路门店!$W:$W,通讯通路门店!$S:$S,$G292,通讯通路门店!$J:$J,"荣耀体验店")+SUMIFS(通讯通路门店!$W:$W,通讯通路门店!$S:$S,$G292,通讯通路门店!$J:$J,"荣耀授权专卖店")</f>
        <v>0</v>
      </c>
      <c r="BD292" s="99">
        <f>SUMIFS(通讯通路门店!$Z:$Z,通讯通路门店!$S:$S,$G292,通讯通路门店!$J:$J,"VIVO体验店")</f>
        <v>0</v>
      </c>
      <c r="BE292" s="99">
        <f>SUMIFS(通讯通路门店!$AB:$AB,通讯通路门店!$S:$S,$G292,通讯通路门店!$J:$J,"OPPO体验店")</f>
        <v>0</v>
      </c>
      <c r="BF292" s="99">
        <f>SUMIFS(通讯通路门店!$X:$X,通讯通路门店!$S:$S,$G292,通讯通路门店!$J:$J,"华为授权体验店")+SUMIFS(通讯通路门店!$AA:$AA,通讯通路门店!$S:$S,$G292,通讯通路门店!$J:$J,"华为堡垒店")</f>
        <v>0</v>
      </c>
      <c r="BG292" s="99">
        <f>SUMIFS(通讯通路门店!$Y:$Y,通讯通路门店!$S:$S,$G292,通讯通路门店!$J:$J,"小米体验店")</f>
        <v>0</v>
      </c>
      <c r="BH292" s="99">
        <f>SUMIFS(通讯通路门店!$AA:$AA,通讯通路门店!$S:$S,$G292,通讯通路门店!$J:$J,"苹果体验店")</f>
        <v>0</v>
      </c>
      <c r="BI292" s="99">
        <f>SUMIFS(通讯通路门店!$K:$K,通讯通路门店!$S:$S,$G292,通讯通路门店!$J:$J,"其他品牌专卖店")</f>
        <v>0</v>
      </c>
      <c r="BJ292" s="99">
        <f>SUMIFS(通讯通路门店!$AC:$AC,通讯通路门店!$S:$S,$G292)</f>
        <v>0</v>
      </c>
      <c r="BK292" s="99">
        <f>SUMIFS(通讯通路门店!$AD:$AD,通讯通路门店!$S:$S,$G292)</f>
        <v>0</v>
      </c>
      <c r="BL292" s="99">
        <f>SUMIFS(通讯通路门店!$AE:$AE,通讯通路门店!$S:$S,$G292)</f>
        <v>0</v>
      </c>
      <c r="BM292" s="99">
        <f>SUMIFS(通讯通路门店!$AF:$AF,通讯通路门店!$S:$S,$G292)</f>
        <v>0</v>
      </c>
      <c r="BN292" s="99">
        <f>SUMIFS(通讯通路门店!$AG:$AG,通讯通路门店!$S:$S,$G292)</f>
        <v>0</v>
      </c>
      <c r="BO292" s="99">
        <f>SUMIFS(通讯通路门店!$AH:$AH,通讯通路门店!$S:$S,$G292)</f>
        <v>0</v>
      </c>
      <c r="BP292" s="99">
        <f>SUMIFS(通讯通路门店!$AI:$AI,通讯通路门店!$S:$S,$G292)</f>
        <v>0</v>
      </c>
      <c r="BQ292" s="83"/>
    </row>
    <row r="293" spans="1:69">
      <c r="A293" s="99" t="str">
        <f>IFERROR(_xlfn.XLOOKUP($G293,通讯通路门店!$S$4:$S$993931,通讯通路门店!$A$4:$A$993931,0,0),"")</f>
        <v/>
      </c>
      <c r="B293" s="99" t="str">
        <f>IFERROR(_xlfn.XLOOKUP($G293,通讯通路门店!$S$4:$S$993931,通讯通路门店!$B$4:$B$993931,0,0),"")</f>
        <v/>
      </c>
      <c r="C293" s="99" t="str">
        <f>IFERROR(_xlfn.XLOOKUP($G293,通讯通路门店!$S$4:$S$993931,通讯通路门店!$C$4:$C$993931,0,0),"")</f>
        <v/>
      </c>
      <c r="D293" s="99" t="str">
        <f>IFERROR(_xlfn.XLOOKUP($G293,通讯通路门店!$S$4:$S$993931,通讯通路门店!$D$4:$D$993931,0,0),"")</f>
        <v/>
      </c>
      <c r="E293" s="83"/>
      <c r="F293" s="83"/>
      <c r="G293" s="101" t="e">
        <v>#N/A</v>
      </c>
      <c r="H293" s="102" t="str">
        <f>IFERROR(_xlfn.XLOOKUP($G293,通讯通路门店!$S$4:$S$993931,通讯通路门店!$R$4:$R$993931,0,0),"")</f>
        <v/>
      </c>
      <c r="I293" s="83"/>
      <c r="J293" s="83"/>
      <c r="K293" s="83"/>
      <c r="L293" s="83"/>
      <c r="M293" s="83"/>
      <c r="N293" s="83"/>
      <c r="O293" s="83"/>
      <c r="P293" s="83"/>
      <c r="Q293" s="83"/>
      <c r="R293" s="83"/>
      <c r="S293" s="83"/>
      <c r="T293" s="83"/>
      <c r="U293" s="99">
        <f>COUNTIF(通讯通路门店!$S:$S,$G293)</f>
        <v>0</v>
      </c>
      <c r="V293" s="99">
        <f>COUNTIFS(通讯通路门店!$S:$S,$G293,通讯通路门店!$J:$J,"综合卖场")</f>
        <v>0</v>
      </c>
      <c r="W293" s="99">
        <f>SUMIFS(通讯通路门店!$AJ:$AJ,通讯通路门店!$S:$S,通讯客户沙盘!$G293)</f>
        <v>0</v>
      </c>
      <c r="X293" s="99">
        <f t="shared" si="20"/>
        <v>0</v>
      </c>
      <c r="Y293" s="99">
        <f>COUNTIFS(通讯通路门店!$S:$S,$G293,通讯通路门店!$J:$J,"荣耀体验店")+COUNTIFS(通讯通路门店!$S:$S,$G293,通讯通路门店!$J:$J,"荣耀授权专卖店")</f>
        <v>0</v>
      </c>
      <c r="Z293" s="99">
        <f>COUNTIFS(通讯通路门店!$S:$S,$G293,通讯通路门店!$J:$J,"VIVO体验店")</f>
        <v>0</v>
      </c>
      <c r="AA293" s="99">
        <f>COUNTIFS(通讯通路门店!$S:$S,$G293,通讯通路门店!$J:$J,"OPPO体验店")</f>
        <v>0</v>
      </c>
      <c r="AB293" s="99">
        <f>COUNTIFS(通讯通路门店!$S:$S,$G293,通讯通路门店!$J:$J,"华为授权体验店")+COUNTIFS(通讯通路门店!$S:$S,$G293,通讯通路门店!$J:$J,"华为堡垒店")</f>
        <v>0</v>
      </c>
      <c r="AC293" s="99">
        <f>COUNTIFS(通讯通路门店!$S:$S,$G293,通讯通路门店!$J:$J,"小米体验店")</f>
        <v>0</v>
      </c>
      <c r="AD293" s="99">
        <f>COUNTIFS(通讯通路门店!$S:$S,$G293,通讯通路门店!$J:$J,"苹果体验店")</f>
        <v>0</v>
      </c>
      <c r="AE293" s="99">
        <f>COUNTIFS(通讯通路门店!$S:$S,$G293,通讯通路门店!$J:$J,"其他品牌专卖店")</f>
        <v>0</v>
      </c>
      <c r="AF293" s="99">
        <f>SUMIFS(通讯通路门店!$BI:$BI,通讯通路门店!$S:$S,$G293)</f>
        <v>0</v>
      </c>
      <c r="AG293" s="99">
        <f>SUMIFS(通讯通路门店!$BH:$BH,通讯通路门店!$S:$S,$G293)</f>
        <v>0</v>
      </c>
      <c r="AH293" s="99">
        <f t="shared" si="21"/>
        <v>0</v>
      </c>
      <c r="AI293" s="99">
        <f>SUMIFS(通讯通路门店!$BB:$BB,通讯通路门店!$S:$S,$G293)</f>
        <v>0</v>
      </c>
      <c r="AJ293" s="99">
        <f>SUMIFS(通讯通路门店!$BE:$BE,通讯通路门店!$S:$S,$G293)</f>
        <v>0</v>
      </c>
      <c r="AK293" s="99">
        <f>SUMIFS(通讯通路门店!$BG:$BG,通讯通路门店!$S:$S,$G293)</f>
        <v>0</v>
      </c>
      <c r="AL293" s="99">
        <f>SUMIFS(通讯通路门店!$BC:$BC,通讯通路门店!$S:$S,$G293)</f>
        <v>0</v>
      </c>
      <c r="AM293" s="99">
        <f>SUMIFS(通讯通路门店!$BD:$BD,通讯通路门店!$S:$S,$G293)</f>
        <v>0</v>
      </c>
      <c r="AN293" s="99">
        <f>SUMIFS(通讯通路门店!$BF:$BF,通讯通路门店!$S:$S,$G293)</f>
        <v>0</v>
      </c>
      <c r="AO293" s="99">
        <f t="shared" si="22"/>
        <v>0</v>
      </c>
      <c r="AP293" s="99">
        <f>SUMIFS(通讯通路门店!$K:$K,通讯通路门店!$S:$S,$G293)</f>
        <v>0</v>
      </c>
      <c r="AQ293" s="83"/>
      <c r="AR293" s="99">
        <f>SUMIFS(通讯通路门店!$T:$T,通讯通路门店!$S:$S,$G293)</f>
        <v>0</v>
      </c>
      <c r="AS293" s="99">
        <f>SUMIFS(通讯通路门店!$U:$U,通讯通路门店!$S:$S,$G293)</f>
        <v>0</v>
      </c>
      <c r="AT293" s="99">
        <f>SUMIFS(通讯通路门店!$V:$V,通讯通路门店!$S:$S,$G293)</f>
        <v>0</v>
      </c>
      <c r="AU293" s="99">
        <f>SUMIFS(通讯通路门店!$W:$W,通讯通路门店!$S:$S,$G293)</f>
        <v>0</v>
      </c>
      <c r="AV293" s="99">
        <f>SUMIFS(通讯通路门店!$Z:$Z,通讯通路门店!$S:$S,$G293)</f>
        <v>0</v>
      </c>
      <c r="AW293" s="99">
        <f>SUMIFS(通讯通路门店!$AB:$AB,通讯通路门店!$S:$S,$G293)</f>
        <v>0</v>
      </c>
      <c r="AX293" s="99">
        <f>SUMIFS(通讯通路门店!$X:$X,通讯通路门店!$S:$S,$G293)</f>
        <v>0</v>
      </c>
      <c r="AY293" s="99">
        <f>SUMIFS(通讯通路门店!$Y:$Y,通讯通路门店!$S:$S,$G293)</f>
        <v>0</v>
      </c>
      <c r="AZ293" s="99">
        <f>SUMIFS(通讯通路门店!$AA:$AA,通讯通路门店!$S:$S,$G293)</f>
        <v>0</v>
      </c>
      <c r="BA293" s="99">
        <f t="shared" si="23"/>
        <v>0</v>
      </c>
      <c r="BB293" s="99">
        <f t="shared" si="24"/>
        <v>0</v>
      </c>
      <c r="BC293" s="99">
        <f>SUMIFS(通讯通路门店!$W:$W,通讯通路门店!$S:$S,$G293,通讯通路门店!$J:$J,"荣耀体验店")+SUMIFS(通讯通路门店!$W:$W,通讯通路门店!$S:$S,$G293,通讯通路门店!$J:$J,"荣耀授权专卖店")</f>
        <v>0</v>
      </c>
      <c r="BD293" s="99">
        <f>SUMIFS(通讯通路门店!$Z:$Z,通讯通路门店!$S:$S,$G293,通讯通路门店!$J:$J,"VIVO体验店")</f>
        <v>0</v>
      </c>
      <c r="BE293" s="99">
        <f>SUMIFS(通讯通路门店!$AB:$AB,通讯通路门店!$S:$S,$G293,通讯通路门店!$J:$J,"OPPO体验店")</f>
        <v>0</v>
      </c>
      <c r="BF293" s="99">
        <f>SUMIFS(通讯通路门店!$X:$X,通讯通路门店!$S:$S,$G293,通讯通路门店!$J:$J,"华为授权体验店")+SUMIFS(通讯通路门店!$AA:$AA,通讯通路门店!$S:$S,$G293,通讯通路门店!$J:$J,"华为堡垒店")</f>
        <v>0</v>
      </c>
      <c r="BG293" s="99">
        <f>SUMIFS(通讯通路门店!$Y:$Y,通讯通路门店!$S:$S,$G293,通讯通路门店!$J:$J,"小米体验店")</f>
        <v>0</v>
      </c>
      <c r="BH293" s="99">
        <f>SUMIFS(通讯通路门店!$AA:$AA,通讯通路门店!$S:$S,$G293,通讯通路门店!$J:$J,"苹果体验店")</f>
        <v>0</v>
      </c>
      <c r="BI293" s="99">
        <f>SUMIFS(通讯通路门店!$K:$K,通讯通路门店!$S:$S,$G293,通讯通路门店!$J:$J,"其他品牌专卖店")</f>
        <v>0</v>
      </c>
      <c r="BJ293" s="99">
        <f>SUMIFS(通讯通路门店!$AC:$AC,通讯通路门店!$S:$S,$G293)</f>
        <v>0</v>
      </c>
      <c r="BK293" s="99">
        <f>SUMIFS(通讯通路门店!$AD:$AD,通讯通路门店!$S:$S,$G293)</f>
        <v>0</v>
      </c>
      <c r="BL293" s="99">
        <f>SUMIFS(通讯通路门店!$AE:$AE,通讯通路门店!$S:$S,$G293)</f>
        <v>0</v>
      </c>
      <c r="BM293" s="99">
        <f>SUMIFS(通讯通路门店!$AF:$AF,通讯通路门店!$S:$S,$G293)</f>
        <v>0</v>
      </c>
      <c r="BN293" s="99">
        <f>SUMIFS(通讯通路门店!$AG:$AG,通讯通路门店!$S:$S,$G293)</f>
        <v>0</v>
      </c>
      <c r="BO293" s="99">
        <f>SUMIFS(通讯通路门店!$AH:$AH,通讯通路门店!$S:$S,$G293)</f>
        <v>0</v>
      </c>
      <c r="BP293" s="99">
        <f>SUMIFS(通讯通路门店!$AI:$AI,通讯通路门店!$S:$S,$G293)</f>
        <v>0</v>
      </c>
      <c r="BQ293" s="83"/>
    </row>
    <row r="294" spans="1:69">
      <c r="A294" s="99" t="str">
        <f>IFERROR(_xlfn.XLOOKUP($G294,通讯通路门店!$S$4:$S$993931,通讯通路门店!$A$4:$A$993931,0,0),"")</f>
        <v/>
      </c>
      <c r="B294" s="99" t="str">
        <f>IFERROR(_xlfn.XLOOKUP($G294,通讯通路门店!$S$4:$S$993931,通讯通路门店!$B$4:$B$993931,0,0),"")</f>
        <v/>
      </c>
      <c r="C294" s="99" t="str">
        <f>IFERROR(_xlfn.XLOOKUP($G294,通讯通路门店!$S$4:$S$993931,通讯通路门店!$C$4:$C$993931,0,0),"")</f>
        <v/>
      </c>
      <c r="D294" s="99" t="str">
        <f>IFERROR(_xlfn.XLOOKUP($G294,通讯通路门店!$S$4:$S$993931,通讯通路门店!$D$4:$D$993931,0,0),"")</f>
        <v/>
      </c>
      <c r="E294" s="83"/>
      <c r="F294" s="83"/>
      <c r="G294" s="101" t="e">
        <v>#N/A</v>
      </c>
      <c r="H294" s="102" t="str">
        <f>IFERROR(_xlfn.XLOOKUP($G294,通讯通路门店!$S$4:$S$993931,通讯通路门店!$R$4:$R$993931,0,0),"")</f>
        <v/>
      </c>
      <c r="I294" s="83"/>
      <c r="J294" s="83"/>
      <c r="K294" s="83"/>
      <c r="L294" s="83"/>
      <c r="M294" s="83"/>
      <c r="N294" s="83"/>
      <c r="O294" s="83"/>
      <c r="P294" s="83"/>
      <c r="Q294" s="83"/>
      <c r="R294" s="83"/>
      <c r="S294" s="83"/>
      <c r="T294" s="83"/>
      <c r="U294" s="99">
        <f>COUNTIF(通讯通路门店!$S:$S,$G294)</f>
        <v>0</v>
      </c>
      <c r="V294" s="99">
        <f>COUNTIFS(通讯通路门店!$S:$S,$G294,通讯通路门店!$J:$J,"综合卖场")</f>
        <v>0</v>
      </c>
      <c r="W294" s="99">
        <f>SUMIFS(通讯通路门店!$AJ:$AJ,通讯通路门店!$S:$S,通讯客户沙盘!$G294)</f>
        <v>0</v>
      </c>
      <c r="X294" s="99">
        <f t="shared" si="20"/>
        <v>0</v>
      </c>
      <c r="Y294" s="99">
        <f>COUNTIFS(通讯通路门店!$S:$S,$G294,通讯通路门店!$J:$J,"荣耀体验店")+COUNTIFS(通讯通路门店!$S:$S,$G294,通讯通路门店!$J:$J,"荣耀授权专卖店")</f>
        <v>0</v>
      </c>
      <c r="Z294" s="99">
        <f>COUNTIFS(通讯通路门店!$S:$S,$G294,通讯通路门店!$J:$J,"VIVO体验店")</f>
        <v>0</v>
      </c>
      <c r="AA294" s="99">
        <f>COUNTIFS(通讯通路门店!$S:$S,$G294,通讯通路门店!$J:$J,"OPPO体验店")</f>
        <v>0</v>
      </c>
      <c r="AB294" s="99">
        <f>COUNTIFS(通讯通路门店!$S:$S,$G294,通讯通路门店!$J:$J,"华为授权体验店")+COUNTIFS(通讯通路门店!$S:$S,$G294,通讯通路门店!$J:$J,"华为堡垒店")</f>
        <v>0</v>
      </c>
      <c r="AC294" s="99">
        <f>COUNTIFS(通讯通路门店!$S:$S,$G294,通讯通路门店!$J:$J,"小米体验店")</f>
        <v>0</v>
      </c>
      <c r="AD294" s="99">
        <f>COUNTIFS(通讯通路门店!$S:$S,$G294,通讯通路门店!$J:$J,"苹果体验店")</f>
        <v>0</v>
      </c>
      <c r="AE294" s="99">
        <f>COUNTIFS(通讯通路门店!$S:$S,$G294,通讯通路门店!$J:$J,"其他品牌专卖店")</f>
        <v>0</v>
      </c>
      <c r="AF294" s="99">
        <f>SUMIFS(通讯通路门店!$BI:$BI,通讯通路门店!$S:$S,$G294)</f>
        <v>0</v>
      </c>
      <c r="AG294" s="99">
        <f>SUMIFS(通讯通路门店!$BH:$BH,通讯通路门店!$S:$S,$G294)</f>
        <v>0</v>
      </c>
      <c r="AH294" s="99">
        <f t="shared" si="21"/>
        <v>0</v>
      </c>
      <c r="AI294" s="99">
        <f>SUMIFS(通讯通路门店!$BB:$BB,通讯通路门店!$S:$S,$G294)</f>
        <v>0</v>
      </c>
      <c r="AJ294" s="99">
        <f>SUMIFS(通讯通路门店!$BE:$BE,通讯通路门店!$S:$S,$G294)</f>
        <v>0</v>
      </c>
      <c r="AK294" s="99">
        <f>SUMIFS(通讯通路门店!$BG:$BG,通讯通路门店!$S:$S,$G294)</f>
        <v>0</v>
      </c>
      <c r="AL294" s="99">
        <f>SUMIFS(通讯通路门店!$BC:$BC,通讯通路门店!$S:$S,$G294)</f>
        <v>0</v>
      </c>
      <c r="AM294" s="99">
        <f>SUMIFS(通讯通路门店!$BD:$BD,通讯通路门店!$S:$S,$G294)</f>
        <v>0</v>
      </c>
      <c r="AN294" s="99">
        <f>SUMIFS(通讯通路门店!$BF:$BF,通讯通路门店!$S:$S,$G294)</f>
        <v>0</v>
      </c>
      <c r="AO294" s="99">
        <f t="shared" si="22"/>
        <v>0</v>
      </c>
      <c r="AP294" s="99">
        <f>SUMIFS(通讯通路门店!$K:$K,通讯通路门店!$S:$S,$G294)</f>
        <v>0</v>
      </c>
      <c r="AQ294" s="83"/>
      <c r="AR294" s="99">
        <f>SUMIFS(通讯通路门店!$T:$T,通讯通路门店!$S:$S,$G294)</f>
        <v>0</v>
      </c>
      <c r="AS294" s="99">
        <f>SUMIFS(通讯通路门店!$U:$U,通讯通路门店!$S:$S,$G294)</f>
        <v>0</v>
      </c>
      <c r="AT294" s="99">
        <f>SUMIFS(通讯通路门店!$V:$V,通讯通路门店!$S:$S,$G294)</f>
        <v>0</v>
      </c>
      <c r="AU294" s="99">
        <f>SUMIFS(通讯通路门店!$W:$W,通讯通路门店!$S:$S,$G294)</f>
        <v>0</v>
      </c>
      <c r="AV294" s="99">
        <f>SUMIFS(通讯通路门店!$Z:$Z,通讯通路门店!$S:$S,$G294)</f>
        <v>0</v>
      </c>
      <c r="AW294" s="99">
        <f>SUMIFS(通讯通路门店!$AB:$AB,通讯通路门店!$S:$S,$G294)</f>
        <v>0</v>
      </c>
      <c r="AX294" s="99">
        <f>SUMIFS(通讯通路门店!$X:$X,通讯通路门店!$S:$S,$G294)</f>
        <v>0</v>
      </c>
      <c r="AY294" s="99">
        <f>SUMIFS(通讯通路门店!$Y:$Y,通讯通路门店!$S:$S,$G294)</f>
        <v>0</v>
      </c>
      <c r="AZ294" s="99">
        <f>SUMIFS(通讯通路门店!$AA:$AA,通讯通路门店!$S:$S,$G294)</f>
        <v>0</v>
      </c>
      <c r="BA294" s="99">
        <f t="shared" si="23"/>
        <v>0</v>
      </c>
      <c r="BB294" s="99">
        <f t="shared" si="24"/>
        <v>0</v>
      </c>
      <c r="BC294" s="99">
        <f>SUMIFS(通讯通路门店!$W:$W,通讯通路门店!$S:$S,$G294,通讯通路门店!$J:$J,"荣耀体验店")+SUMIFS(通讯通路门店!$W:$W,通讯通路门店!$S:$S,$G294,通讯通路门店!$J:$J,"荣耀授权专卖店")</f>
        <v>0</v>
      </c>
      <c r="BD294" s="99">
        <f>SUMIFS(通讯通路门店!$Z:$Z,通讯通路门店!$S:$S,$G294,通讯通路门店!$J:$J,"VIVO体验店")</f>
        <v>0</v>
      </c>
      <c r="BE294" s="99">
        <f>SUMIFS(通讯通路门店!$AB:$AB,通讯通路门店!$S:$S,$G294,通讯通路门店!$J:$J,"OPPO体验店")</f>
        <v>0</v>
      </c>
      <c r="BF294" s="99">
        <f>SUMIFS(通讯通路门店!$X:$X,通讯通路门店!$S:$S,$G294,通讯通路门店!$J:$J,"华为授权体验店")+SUMIFS(通讯通路门店!$AA:$AA,通讯通路门店!$S:$S,$G294,通讯通路门店!$J:$J,"华为堡垒店")</f>
        <v>0</v>
      </c>
      <c r="BG294" s="99">
        <f>SUMIFS(通讯通路门店!$Y:$Y,通讯通路门店!$S:$S,$G294,通讯通路门店!$J:$J,"小米体验店")</f>
        <v>0</v>
      </c>
      <c r="BH294" s="99">
        <f>SUMIFS(通讯通路门店!$AA:$AA,通讯通路门店!$S:$S,$G294,通讯通路门店!$J:$J,"苹果体验店")</f>
        <v>0</v>
      </c>
      <c r="BI294" s="99">
        <f>SUMIFS(通讯通路门店!$K:$K,通讯通路门店!$S:$S,$G294,通讯通路门店!$J:$J,"其他品牌专卖店")</f>
        <v>0</v>
      </c>
      <c r="BJ294" s="99">
        <f>SUMIFS(通讯通路门店!$AC:$AC,通讯通路门店!$S:$S,$G294)</f>
        <v>0</v>
      </c>
      <c r="BK294" s="99">
        <f>SUMIFS(通讯通路门店!$AD:$AD,通讯通路门店!$S:$S,$G294)</f>
        <v>0</v>
      </c>
      <c r="BL294" s="99">
        <f>SUMIFS(通讯通路门店!$AE:$AE,通讯通路门店!$S:$S,$G294)</f>
        <v>0</v>
      </c>
      <c r="BM294" s="99">
        <f>SUMIFS(通讯通路门店!$AF:$AF,通讯通路门店!$S:$S,$G294)</f>
        <v>0</v>
      </c>
      <c r="BN294" s="99">
        <f>SUMIFS(通讯通路门店!$AG:$AG,通讯通路门店!$S:$S,$G294)</f>
        <v>0</v>
      </c>
      <c r="BO294" s="99">
        <f>SUMIFS(通讯通路门店!$AH:$AH,通讯通路门店!$S:$S,$G294)</f>
        <v>0</v>
      </c>
      <c r="BP294" s="99">
        <f>SUMIFS(通讯通路门店!$AI:$AI,通讯通路门店!$S:$S,$G294)</f>
        <v>0</v>
      </c>
      <c r="BQ294" s="83"/>
    </row>
    <row r="295" spans="1:69">
      <c r="A295" s="99" t="str">
        <f>IFERROR(_xlfn.XLOOKUP($G295,通讯通路门店!$S$4:$S$993931,通讯通路门店!$A$4:$A$993931,0,0),"")</f>
        <v/>
      </c>
      <c r="B295" s="99" t="str">
        <f>IFERROR(_xlfn.XLOOKUP($G295,通讯通路门店!$S$4:$S$993931,通讯通路门店!$B$4:$B$993931,0,0),"")</f>
        <v/>
      </c>
      <c r="C295" s="99" t="str">
        <f>IFERROR(_xlfn.XLOOKUP($G295,通讯通路门店!$S$4:$S$993931,通讯通路门店!$C$4:$C$993931,0,0),"")</f>
        <v/>
      </c>
      <c r="D295" s="99" t="str">
        <f>IFERROR(_xlfn.XLOOKUP($G295,通讯通路门店!$S$4:$S$993931,通讯通路门店!$D$4:$D$993931,0,0),"")</f>
        <v/>
      </c>
      <c r="E295" s="83"/>
      <c r="F295" s="83"/>
      <c r="G295" s="101" t="e">
        <v>#N/A</v>
      </c>
      <c r="H295" s="102" t="str">
        <f>IFERROR(_xlfn.XLOOKUP($G295,通讯通路门店!$S$4:$S$993931,通讯通路门店!$R$4:$R$993931,0,0),"")</f>
        <v/>
      </c>
      <c r="I295" s="83"/>
      <c r="J295" s="83"/>
      <c r="K295" s="83"/>
      <c r="L295" s="83"/>
      <c r="M295" s="83"/>
      <c r="N295" s="83"/>
      <c r="O295" s="83"/>
      <c r="P295" s="83"/>
      <c r="Q295" s="83"/>
      <c r="R295" s="83"/>
      <c r="S295" s="83"/>
      <c r="T295" s="83"/>
      <c r="U295" s="99">
        <f>COUNTIF(通讯通路门店!$S:$S,$G295)</f>
        <v>0</v>
      </c>
      <c r="V295" s="99">
        <f>COUNTIFS(通讯通路门店!$S:$S,$G295,通讯通路门店!$J:$J,"综合卖场")</f>
        <v>0</v>
      </c>
      <c r="W295" s="99">
        <f>SUMIFS(通讯通路门店!$AJ:$AJ,通讯通路门店!$S:$S,通讯客户沙盘!$G295)</f>
        <v>0</v>
      </c>
      <c r="X295" s="99">
        <f t="shared" si="20"/>
        <v>0</v>
      </c>
      <c r="Y295" s="99">
        <f>COUNTIFS(通讯通路门店!$S:$S,$G295,通讯通路门店!$J:$J,"荣耀体验店")+COUNTIFS(通讯通路门店!$S:$S,$G295,通讯通路门店!$J:$J,"荣耀授权专卖店")</f>
        <v>0</v>
      </c>
      <c r="Z295" s="99">
        <f>COUNTIFS(通讯通路门店!$S:$S,$G295,通讯通路门店!$J:$J,"VIVO体验店")</f>
        <v>0</v>
      </c>
      <c r="AA295" s="99">
        <f>COUNTIFS(通讯通路门店!$S:$S,$G295,通讯通路门店!$J:$J,"OPPO体验店")</f>
        <v>0</v>
      </c>
      <c r="AB295" s="99">
        <f>COUNTIFS(通讯通路门店!$S:$S,$G295,通讯通路门店!$J:$J,"华为授权体验店")+COUNTIFS(通讯通路门店!$S:$S,$G295,通讯通路门店!$J:$J,"华为堡垒店")</f>
        <v>0</v>
      </c>
      <c r="AC295" s="99">
        <f>COUNTIFS(通讯通路门店!$S:$S,$G295,通讯通路门店!$J:$J,"小米体验店")</f>
        <v>0</v>
      </c>
      <c r="AD295" s="99">
        <f>COUNTIFS(通讯通路门店!$S:$S,$G295,通讯通路门店!$J:$J,"苹果体验店")</f>
        <v>0</v>
      </c>
      <c r="AE295" s="99">
        <f>COUNTIFS(通讯通路门店!$S:$S,$G295,通讯通路门店!$J:$J,"其他品牌专卖店")</f>
        <v>0</v>
      </c>
      <c r="AF295" s="99">
        <f>SUMIFS(通讯通路门店!$BI:$BI,通讯通路门店!$S:$S,$G295)</f>
        <v>0</v>
      </c>
      <c r="AG295" s="99">
        <f>SUMIFS(通讯通路门店!$BH:$BH,通讯通路门店!$S:$S,$G295)</f>
        <v>0</v>
      </c>
      <c r="AH295" s="99">
        <f t="shared" si="21"/>
        <v>0</v>
      </c>
      <c r="AI295" s="99">
        <f>SUMIFS(通讯通路门店!$BB:$BB,通讯通路门店!$S:$S,$G295)</f>
        <v>0</v>
      </c>
      <c r="AJ295" s="99">
        <f>SUMIFS(通讯通路门店!$BE:$BE,通讯通路门店!$S:$S,$G295)</f>
        <v>0</v>
      </c>
      <c r="AK295" s="99">
        <f>SUMIFS(通讯通路门店!$BG:$BG,通讯通路门店!$S:$S,$G295)</f>
        <v>0</v>
      </c>
      <c r="AL295" s="99">
        <f>SUMIFS(通讯通路门店!$BC:$BC,通讯通路门店!$S:$S,$G295)</f>
        <v>0</v>
      </c>
      <c r="AM295" s="99">
        <f>SUMIFS(通讯通路门店!$BD:$BD,通讯通路门店!$S:$S,$G295)</f>
        <v>0</v>
      </c>
      <c r="AN295" s="99">
        <f>SUMIFS(通讯通路门店!$BF:$BF,通讯通路门店!$S:$S,$G295)</f>
        <v>0</v>
      </c>
      <c r="AO295" s="99">
        <f t="shared" si="22"/>
        <v>0</v>
      </c>
      <c r="AP295" s="99">
        <f>SUMIFS(通讯通路门店!$K:$K,通讯通路门店!$S:$S,$G295)</f>
        <v>0</v>
      </c>
      <c r="AQ295" s="83"/>
      <c r="AR295" s="99">
        <f>SUMIFS(通讯通路门店!$T:$T,通讯通路门店!$S:$S,$G295)</f>
        <v>0</v>
      </c>
      <c r="AS295" s="99">
        <f>SUMIFS(通讯通路门店!$U:$U,通讯通路门店!$S:$S,$G295)</f>
        <v>0</v>
      </c>
      <c r="AT295" s="99">
        <f>SUMIFS(通讯通路门店!$V:$V,通讯通路门店!$S:$S,$G295)</f>
        <v>0</v>
      </c>
      <c r="AU295" s="99">
        <f>SUMIFS(通讯通路门店!$W:$W,通讯通路门店!$S:$S,$G295)</f>
        <v>0</v>
      </c>
      <c r="AV295" s="99">
        <f>SUMIFS(通讯通路门店!$Z:$Z,通讯通路门店!$S:$S,$G295)</f>
        <v>0</v>
      </c>
      <c r="AW295" s="99">
        <f>SUMIFS(通讯通路门店!$AB:$AB,通讯通路门店!$S:$S,$G295)</f>
        <v>0</v>
      </c>
      <c r="AX295" s="99">
        <f>SUMIFS(通讯通路门店!$X:$X,通讯通路门店!$S:$S,$G295)</f>
        <v>0</v>
      </c>
      <c r="AY295" s="99">
        <f>SUMIFS(通讯通路门店!$Y:$Y,通讯通路门店!$S:$S,$G295)</f>
        <v>0</v>
      </c>
      <c r="AZ295" s="99">
        <f>SUMIFS(通讯通路门店!$AA:$AA,通讯通路门店!$S:$S,$G295)</f>
        <v>0</v>
      </c>
      <c r="BA295" s="99">
        <f t="shared" si="23"/>
        <v>0</v>
      </c>
      <c r="BB295" s="99">
        <f t="shared" si="24"/>
        <v>0</v>
      </c>
      <c r="BC295" s="99">
        <f>SUMIFS(通讯通路门店!$W:$W,通讯通路门店!$S:$S,$G295,通讯通路门店!$J:$J,"荣耀体验店")+SUMIFS(通讯通路门店!$W:$W,通讯通路门店!$S:$S,$G295,通讯通路门店!$J:$J,"荣耀授权专卖店")</f>
        <v>0</v>
      </c>
      <c r="BD295" s="99">
        <f>SUMIFS(通讯通路门店!$Z:$Z,通讯通路门店!$S:$S,$G295,通讯通路门店!$J:$J,"VIVO体验店")</f>
        <v>0</v>
      </c>
      <c r="BE295" s="99">
        <f>SUMIFS(通讯通路门店!$AB:$AB,通讯通路门店!$S:$S,$G295,通讯通路门店!$J:$J,"OPPO体验店")</f>
        <v>0</v>
      </c>
      <c r="BF295" s="99">
        <f>SUMIFS(通讯通路门店!$X:$X,通讯通路门店!$S:$S,$G295,通讯通路门店!$J:$J,"华为授权体验店")+SUMIFS(通讯通路门店!$AA:$AA,通讯通路门店!$S:$S,$G295,通讯通路门店!$J:$J,"华为堡垒店")</f>
        <v>0</v>
      </c>
      <c r="BG295" s="99">
        <f>SUMIFS(通讯通路门店!$Y:$Y,通讯通路门店!$S:$S,$G295,通讯通路门店!$J:$J,"小米体验店")</f>
        <v>0</v>
      </c>
      <c r="BH295" s="99">
        <f>SUMIFS(通讯通路门店!$AA:$AA,通讯通路门店!$S:$S,$G295,通讯通路门店!$J:$J,"苹果体验店")</f>
        <v>0</v>
      </c>
      <c r="BI295" s="99">
        <f>SUMIFS(通讯通路门店!$K:$K,通讯通路门店!$S:$S,$G295,通讯通路门店!$J:$J,"其他品牌专卖店")</f>
        <v>0</v>
      </c>
      <c r="BJ295" s="99">
        <f>SUMIFS(通讯通路门店!$AC:$AC,通讯通路门店!$S:$S,$G295)</f>
        <v>0</v>
      </c>
      <c r="BK295" s="99">
        <f>SUMIFS(通讯通路门店!$AD:$AD,通讯通路门店!$S:$S,$G295)</f>
        <v>0</v>
      </c>
      <c r="BL295" s="99">
        <f>SUMIFS(通讯通路门店!$AE:$AE,通讯通路门店!$S:$S,$G295)</f>
        <v>0</v>
      </c>
      <c r="BM295" s="99">
        <f>SUMIFS(通讯通路门店!$AF:$AF,通讯通路门店!$S:$S,$G295)</f>
        <v>0</v>
      </c>
      <c r="BN295" s="99">
        <f>SUMIFS(通讯通路门店!$AG:$AG,通讯通路门店!$S:$S,$G295)</f>
        <v>0</v>
      </c>
      <c r="BO295" s="99">
        <f>SUMIFS(通讯通路门店!$AH:$AH,通讯通路门店!$S:$S,$G295)</f>
        <v>0</v>
      </c>
      <c r="BP295" s="99">
        <f>SUMIFS(通讯通路门店!$AI:$AI,通讯通路门店!$S:$S,$G295)</f>
        <v>0</v>
      </c>
      <c r="BQ295" s="83"/>
    </row>
    <row r="296" spans="1:69">
      <c r="A296" s="99" t="str">
        <f>IFERROR(_xlfn.XLOOKUP($G296,通讯通路门店!$S$4:$S$993931,通讯通路门店!$A$4:$A$993931,0,0),"")</f>
        <v/>
      </c>
      <c r="B296" s="99" t="str">
        <f>IFERROR(_xlfn.XLOOKUP($G296,通讯通路门店!$S$4:$S$993931,通讯通路门店!$B$4:$B$993931,0,0),"")</f>
        <v/>
      </c>
      <c r="C296" s="99" t="str">
        <f>IFERROR(_xlfn.XLOOKUP($G296,通讯通路门店!$S$4:$S$993931,通讯通路门店!$C$4:$C$993931,0,0),"")</f>
        <v/>
      </c>
      <c r="D296" s="99" t="str">
        <f>IFERROR(_xlfn.XLOOKUP($G296,通讯通路门店!$S$4:$S$993931,通讯通路门店!$D$4:$D$993931,0,0),"")</f>
        <v/>
      </c>
      <c r="E296" s="83"/>
      <c r="F296" s="83"/>
      <c r="G296" s="101" t="e">
        <v>#N/A</v>
      </c>
      <c r="H296" s="102" t="str">
        <f>IFERROR(_xlfn.XLOOKUP($G296,通讯通路门店!$S$4:$S$993931,通讯通路门店!$R$4:$R$993931,0,0),"")</f>
        <v/>
      </c>
      <c r="I296" s="83"/>
      <c r="J296" s="83"/>
      <c r="K296" s="83"/>
      <c r="L296" s="83"/>
      <c r="M296" s="83"/>
      <c r="N296" s="83"/>
      <c r="O296" s="83"/>
      <c r="P296" s="83"/>
      <c r="Q296" s="83"/>
      <c r="R296" s="83"/>
      <c r="S296" s="83"/>
      <c r="T296" s="83"/>
      <c r="U296" s="99">
        <f>COUNTIF(通讯通路门店!$S:$S,$G296)</f>
        <v>0</v>
      </c>
      <c r="V296" s="99">
        <f>COUNTIFS(通讯通路门店!$S:$S,$G296,通讯通路门店!$J:$J,"综合卖场")</f>
        <v>0</v>
      </c>
      <c r="W296" s="99">
        <f>SUMIFS(通讯通路门店!$AJ:$AJ,通讯通路门店!$S:$S,通讯客户沙盘!$G296)</f>
        <v>0</v>
      </c>
      <c r="X296" s="99">
        <f t="shared" si="20"/>
        <v>0</v>
      </c>
      <c r="Y296" s="99">
        <f>COUNTIFS(通讯通路门店!$S:$S,$G296,通讯通路门店!$J:$J,"荣耀体验店")+COUNTIFS(通讯通路门店!$S:$S,$G296,通讯通路门店!$J:$J,"荣耀授权专卖店")</f>
        <v>0</v>
      </c>
      <c r="Z296" s="99">
        <f>COUNTIFS(通讯通路门店!$S:$S,$G296,通讯通路门店!$J:$J,"VIVO体验店")</f>
        <v>0</v>
      </c>
      <c r="AA296" s="99">
        <f>COUNTIFS(通讯通路门店!$S:$S,$G296,通讯通路门店!$J:$J,"OPPO体验店")</f>
        <v>0</v>
      </c>
      <c r="AB296" s="99">
        <f>COUNTIFS(通讯通路门店!$S:$S,$G296,通讯通路门店!$J:$J,"华为授权体验店")+COUNTIFS(通讯通路门店!$S:$S,$G296,通讯通路门店!$J:$J,"华为堡垒店")</f>
        <v>0</v>
      </c>
      <c r="AC296" s="99">
        <f>COUNTIFS(通讯通路门店!$S:$S,$G296,通讯通路门店!$J:$J,"小米体验店")</f>
        <v>0</v>
      </c>
      <c r="AD296" s="99">
        <f>COUNTIFS(通讯通路门店!$S:$S,$G296,通讯通路门店!$J:$J,"苹果体验店")</f>
        <v>0</v>
      </c>
      <c r="AE296" s="99">
        <f>COUNTIFS(通讯通路门店!$S:$S,$G296,通讯通路门店!$J:$J,"其他品牌专卖店")</f>
        <v>0</v>
      </c>
      <c r="AF296" s="99">
        <f>SUMIFS(通讯通路门店!$BI:$BI,通讯通路门店!$S:$S,$G296)</f>
        <v>0</v>
      </c>
      <c r="AG296" s="99">
        <f>SUMIFS(通讯通路门店!$BH:$BH,通讯通路门店!$S:$S,$G296)</f>
        <v>0</v>
      </c>
      <c r="AH296" s="99">
        <f t="shared" si="21"/>
        <v>0</v>
      </c>
      <c r="AI296" s="99">
        <f>SUMIFS(通讯通路门店!$BB:$BB,通讯通路门店!$S:$S,$G296)</f>
        <v>0</v>
      </c>
      <c r="AJ296" s="99">
        <f>SUMIFS(通讯通路门店!$BE:$BE,通讯通路门店!$S:$S,$G296)</f>
        <v>0</v>
      </c>
      <c r="AK296" s="99">
        <f>SUMIFS(通讯通路门店!$BG:$BG,通讯通路门店!$S:$S,$G296)</f>
        <v>0</v>
      </c>
      <c r="AL296" s="99">
        <f>SUMIFS(通讯通路门店!$BC:$BC,通讯通路门店!$S:$S,$G296)</f>
        <v>0</v>
      </c>
      <c r="AM296" s="99">
        <f>SUMIFS(通讯通路门店!$BD:$BD,通讯通路门店!$S:$S,$G296)</f>
        <v>0</v>
      </c>
      <c r="AN296" s="99">
        <f>SUMIFS(通讯通路门店!$BF:$BF,通讯通路门店!$S:$S,$G296)</f>
        <v>0</v>
      </c>
      <c r="AO296" s="99">
        <f t="shared" si="22"/>
        <v>0</v>
      </c>
      <c r="AP296" s="99">
        <f>SUMIFS(通讯通路门店!$K:$K,通讯通路门店!$S:$S,$G296)</f>
        <v>0</v>
      </c>
      <c r="AQ296" s="83"/>
      <c r="AR296" s="99">
        <f>SUMIFS(通讯通路门店!$T:$T,通讯通路门店!$S:$S,$G296)</f>
        <v>0</v>
      </c>
      <c r="AS296" s="99">
        <f>SUMIFS(通讯通路门店!$U:$U,通讯通路门店!$S:$S,$G296)</f>
        <v>0</v>
      </c>
      <c r="AT296" s="99">
        <f>SUMIFS(通讯通路门店!$V:$V,通讯通路门店!$S:$S,$G296)</f>
        <v>0</v>
      </c>
      <c r="AU296" s="99">
        <f>SUMIFS(通讯通路门店!$W:$W,通讯通路门店!$S:$S,$G296)</f>
        <v>0</v>
      </c>
      <c r="AV296" s="99">
        <f>SUMIFS(通讯通路门店!$Z:$Z,通讯通路门店!$S:$S,$G296)</f>
        <v>0</v>
      </c>
      <c r="AW296" s="99">
        <f>SUMIFS(通讯通路门店!$AB:$AB,通讯通路门店!$S:$S,$G296)</f>
        <v>0</v>
      </c>
      <c r="AX296" s="99">
        <f>SUMIFS(通讯通路门店!$X:$X,通讯通路门店!$S:$S,$G296)</f>
        <v>0</v>
      </c>
      <c r="AY296" s="99">
        <f>SUMIFS(通讯通路门店!$Y:$Y,通讯通路门店!$S:$S,$G296)</f>
        <v>0</v>
      </c>
      <c r="AZ296" s="99">
        <f>SUMIFS(通讯通路门店!$AA:$AA,通讯通路门店!$S:$S,$G296)</f>
        <v>0</v>
      </c>
      <c r="BA296" s="99">
        <f t="shared" si="23"/>
        <v>0</v>
      </c>
      <c r="BB296" s="99">
        <f t="shared" si="24"/>
        <v>0</v>
      </c>
      <c r="BC296" s="99">
        <f>SUMIFS(通讯通路门店!$W:$W,通讯通路门店!$S:$S,$G296,通讯通路门店!$J:$J,"荣耀体验店")+SUMIFS(通讯通路门店!$W:$W,通讯通路门店!$S:$S,$G296,通讯通路门店!$J:$J,"荣耀授权专卖店")</f>
        <v>0</v>
      </c>
      <c r="BD296" s="99">
        <f>SUMIFS(通讯通路门店!$Z:$Z,通讯通路门店!$S:$S,$G296,通讯通路门店!$J:$J,"VIVO体验店")</f>
        <v>0</v>
      </c>
      <c r="BE296" s="99">
        <f>SUMIFS(通讯通路门店!$AB:$AB,通讯通路门店!$S:$S,$G296,通讯通路门店!$J:$J,"OPPO体验店")</f>
        <v>0</v>
      </c>
      <c r="BF296" s="99">
        <f>SUMIFS(通讯通路门店!$X:$X,通讯通路门店!$S:$S,$G296,通讯通路门店!$J:$J,"华为授权体验店")+SUMIFS(通讯通路门店!$AA:$AA,通讯通路门店!$S:$S,$G296,通讯通路门店!$J:$J,"华为堡垒店")</f>
        <v>0</v>
      </c>
      <c r="BG296" s="99">
        <f>SUMIFS(通讯通路门店!$Y:$Y,通讯通路门店!$S:$S,$G296,通讯通路门店!$J:$J,"小米体验店")</f>
        <v>0</v>
      </c>
      <c r="BH296" s="99">
        <f>SUMIFS(通讯通路门店!$AA:$AA,通讯通路门店!$S:$S,$G296,通讯通路门店!$J:$J,"苹果体验店")</f>
        <v>0</v>
      </c>
      <c r="BI296" s="99">
        <f>SUMIFS(通讯通路门店!$K:$K,通讯通路门店!$S:$S,$G296,通讯通路门店!$J:$J,"其他品牌专卖店")</f>
        <v>0</v>
      </c>
      <c r="BJ296" s="99">
        <f>SUMIFS(通讯通路门店!$AC:$AC,通讯通路门店!$S:$S,$G296)</f>
        <v>0</v>
      </c>
      <c r="BK296" s="99">
        <f>SUMIFS(通讯通路门店!$AD:$AD,通讯通路门店!$S:$S,$G296)</f>
        <v>0</v>
      </c>
      <c r="BL296" s="99">
        <f>SUMIFS(通讯通路门店!$AE:$AE,通讯通路门店!$S:$S,$G296)</f>
        <v>0</v>
      </c>
      <c r="BM296" s="99">
        <f>SUMIFS(通讯通路门店!$AF:$AF,通讯通路门店!$S:$S,$G296)</f>
        <v>0</v>
      </c>
      <c r="BN296" s="99">
        <f>SUMIFS(通讯通路门店!$AG:$AG,通讯通路门店!$S:$S,$G296)</f>
        <v>0</v>
      </c>
      <c r="BO296" s="99">
        <f>SUMIFS(通讯通路门店!$AH:$AH,通讯通路门店!$S:$S,$G296)</f>
        <v>0</v>
      </c>
      <c r="BP296" s="99">
        <f>SUMIFS(通讯通路门店!$AI:$AI,通讯通路门店!$S:$S,$G296)</f>
        <v>0</v>
      </c>
      <c r="BQ296" s="83"/>
    </row>
    <row r="297" spans="1:69">
      <c r="A297" s="99" t="str">
        <f>IFERROR(_xlfn.XLOOKUP($G297,通讯通路门店!$S$4:$S$993931,通讯通路门店!$A$4:$A$993931,0,0),"")</f>
        <v/>
      </c>
      <c r="B297" s="99" t="str">
        <f>IFERROR(_xlfn.XLOOKUP($G297,通讯通路门店!$S$4:$S$993931,通讯通路门店!$B$4:$B$993931,0,0),"")</f>
        <v/>
      </c>
      <c r="C297" s="99" t="str">
        <f>IFERROR(_xlfn.XLOOKUP($G297,通讯通路门店!$S$4:$S$993931,通讯通路门店!$C$4:$C$993931,0,0),"")</f>
        <v/>
      </c>
      <c r="D297" s="99" t="str">
        <f>IFERROR(_xlfn.XLOOKUP($G297,通讯通路门店!$S$4:$S$993931,通讯通路门店!$D$4:$D$993931,0,0),"")</f>
        <v/>
      </c>
      <c r="E297" s="83"/>
      <c r="F297" s="83"/>
      <c r="G297" s="101" t="e">
        <v>#N/A</v>
      </c>
      <c r="H297" s="102" t="str">
        <f>IFERROR(_xlfn.XLOOKUP($G297,通讯通路门店!$S$4:$S$993931,通讯通路门店!$R$4:$R$993931,0,0),"")</f>
        <v/>
      </c>
      <c r="I297" s="83"/>
      <c r="J297" s="83"/>
      <c r="K297" s="83"/>
      <c r="L297" s="83"/>
      <c r="M297" s="83"/>
      <c r="N297" s="83"/>
      <c r="O297" s="83"/>
      <c r="P297" s="83"/>
      <c r="Q297" s="83"/>
      <c r="R297" s="83"/>
      <c r="S297" s="83"/>
      <c r="T297" s="83"/>
      <c r="U297" s="99">
        <f>COUNTIF(通讯通路门店!$S:$S,$G297)</f>
        <v>0</v>
      </c>
      <c r="V297" s="99">
        <f>COUNTIFS(通讯通路门店!$S:$S,$G297,通讯通路门店!$J:$J,"综合卖场")</f>
        <v>0</v>
      </c>
      <c r="W297" s="99">
        <f>SUMIFS(通讯通路门店!$AJ:$AJ,通讯通路门店!$S:$S,通讯客户沙盘!$G297)</f>
        <v>0</v>
      </c>
      <c r="X297" s="99">
        <f t="shared" si="20"/>
        <v>0</v>
      </c>
      <c r="Y297" s="99">
        <f>COUNTIFS(通讯通路门店!$S:$S,$G297,通讯通路门店!$J:$J,"荣耀体验店")+COUNTIFS(通讯通路门店!$S:$S,$G297,通讯通路门店!$J:$J,"荣耀授权专卖店")</f>
        <v>0</v>
      </c>
      <c r="Z297" s="99">
        <f>COUNTIFS(通讯通路门店!$S:$S,$G297,通讯通路门店!$J:$J,"VIVO体验店")</f>
        <v>0</v>
      </c>
      <c r="AA297" s="99">
        <f>COUNTIFS(通讯通路门店!$S:$S,$G297,通讯通路门店!$J:$J,"OPPO体验店")</f>
        <v>0</v>
      </c>
      <c r="AB297" s="99">
        <f>COUNTIFS(通讯通路门店!$S:$S,$G297,通讯通路门店!$J:$J,"华为授权体验店")+COUNTIFS(通讯通路门店!$S:$S,$G297,通讯通路门店!$J:$J,"华为堡垒店")</f>
        <v>0</v>
      </c>
      <c r="AC297" s="99">
        <f>COUNTIFS(通讯通路门店!$S:$S,$G297,通讯通路门店!$J:$J,"小米体验店")</f>
        <v>0</v>
      </c>
      <c r="AD297" s="99">
        <f>COUNTIFS(通讯通路门店!$S:$S,$G297,通讯通路门店!$J:$J,"苹果体验店")</f>
        <v>0</v>
      </c>
      <c r="AE297" s="99">
        <f>COUNTIFS(通讯通路门店!$S:$S,$G297,通讯通路门店!$J:$J,"其他品牌专卖店")</f>
        <v>0</v>
      </c>
      <c r="AF297" s="99">
        <f>SUMIFS(通讯通路门店!$BI:$BI,通讯通路门店!$S:$S,$G297)</f>
        <v>0</v>
      </c>
      <c r="AG297" s="99">
        <f>SUMIFS(通讯通路门店!$BH:$BH,通讯通路门店!$S:$S,$G297)</f>
        <v>0</v>
      </c>
      <c r="AH297" s="99">
        <f t="shared" si="21"/>
        <v>0</v>
      </c>
      <c r="AI297" s="99">
        <f>SUMIFS(通讯通路门店!$BB:$BB,通讯通路门店!$S:$S,$G297)</f>
        <v>0</v>
      </c>
      <c r="AJ297" s="99">
        <f>SUMIFS(通讯通路门店!$BE:$BE,通讯通路门店!$S:$S,$G297)</f>
        <v>0</v>
      </c>
      <c r="AK297" s="99">
        <f>SUMIFS(通讯通路门店!$BG:$BG,通讯通路门店!$S:$S,$G297)</f>
        <v>0</v>
      </c>
      <c r="AL297" s="99">
        <f>SUMIFS(通讯通路门店!$BC:$BC,通讯通路门店!$S:$S,$G297)</f>
        <v>0</v>
      </c>
      <c r="AM297" s="99">
        <f>SUMIFS(通讯通路门店!$BD:$BD,通讯通路门店!$S:$S,$G297)</f>
        <v>0</v>
      </c>
      <c r="AN297" s="99">
        <f>SUMIFS(通讯通路门店!$BF:$BF,通讯通路门店!$S:$S,$G297)</f>
        <v>0</v>
      </c>
      <c r="AO297" s="99">
        <f t="shared" si="22"/>
        <v>0</v>
      </c>
      <c r="AP297" s="99">
        <f>SUMIFS(通讯通路门店!$K:$K,通讯通路门店!$S:$S,$G297)</f>
        <v>0</v>
      </c>
      <c r="AQ297" s="83"/>
      <c r="AR297" s="99">
        <f>SUMIFS(通讯通路门店!$T:$T,通讯通路门店!$S:$S,$G297)</f>
        <v>0</v>
      </c>
      <c r="AS297" s="99">
        <f>SUMIFS(通讯通路门店!$U:$U,通讯通路门店!$S:$S,$G297)</f>
        <v>0</v>
      </c>
      <c r="AT297" s="99">
        <f>SUMIFS(通讯通路门店!$V:$V,通讯通路门店!$S:$S,$G297)</f>
        <v>0</v>
      </c>
      <c r="AU297" s="99">
        <f>SUMIFS(通讯通路门店!$W:$W,通讯通路门店!$S:$S,$G297)</f>
        <v>0</v>
      </c>
      <c r="AV297" s="99">
        <f>SUMIFS(通讯通路门店!$Z:$Z,通讯通路门店!$S:$S,$G297)</f>
        <v>0</v>
      </c>
      <c r="AW297" s="99">
        <f>SUMIFS(通讯通路门店!$AB:$AB,通讯通路门店!$S:$S,$G297)</f>
        <v>0</v>
      </c>
      <c r="AX297" s="99">
        <f>SUMIFS(通讯通路门店!$X:$X,通讯通路门店!$S:$S,$G297)</f>
        <v>0</v>
      </c>
      <c r="AY297" s="99">
        <f>SUMIFS(通讯通路门店!$Y:$Y,通讯通路门店!$S:$S,$G297)</f>
        <v>0</v>
      </c>
      <c r="AZ297" s="99">
        <f>SUMIFS(通讯通路门店!$AA:$AA,通讯通路门店!$S:$S,$G297)</f>
        <v>0</v>
      </c>
      <c r="BA297" s="99">
        <f t="shared" si="23"/>
        <v>0</v>
      </c>
      <c r="BB297" s="99">
        <f t="shared" si="24"/>
        <v>0</v>
      </c>
      <c r="BC297" s="99">
        <f>SUMIFS(通讯通路门店!$W:$W,通讯通路门店!$S:$S,$G297,通讯通路门店!$J:$J,"荣耀体验店")+SUMIFS(通讯通路门店!$W:$W,通讯通路门店!$S:$S,$G297,通讯通路门店!$J:$J,"荣耀授权专卖店")</f>
        <v>0</v>
      </c>
      <c r="BD297" s="99">
        <f>SUMIFS(通讯通路门店!$Z:$Z,通讯通路门店!$S:$S,$G297,通讯通路门店!$J:$J,"VIVO体验店")</f>
        <v>0</v>
      </c>
      <c r="BE297" s="99">
        <f>SUMIFS(通讯通路门店!$AB:$AB,通讯通路门店!$S:$S,$G297,通讯通路门店!$J:$J,"OPPO体验店")</f>
        <v>0</v>
      </c>
      <c r="BF297" s="99">
        <f>SUMIFS(通讯通路门店!$X:$X,通讯通路门店!$S:$S,$G297,通讯通路门店!$J:$J,"华为授权体验店")+SUMIFS(通讯通路门店!$AA:$AA,通讯通路门店!$S:$S,$G297,通讯通路门店!$J:$J,"华为堡垒店")</f>
        <v>0</v>
      </c>
      <c r="BG297" s="99">
        <f>SUMIFS(通讯通路门店!$Y:$Y,通讯通路门店!$S:$S,$G297,通讯通路门店!$J:$J,"小米体验店")</f>
        <v>0</v>
      </c>
      <c r="BH297" s="99">
        <f>SUMIFS(通讯通路门店!$AA:$AA,通讯通路门店!$S:$S,$G297,通讯通路门店!$J:$J,"苹果体验店")</f>
        <v>0</v>
      </c>
      <c r="BI297" s="99">
        <f>SUMIFS(通讯通路门店!$K:$K,通讯通路门店!$S:$S,$G297,通讯通路门店!$J:$J,"其他品牌专卖店")</f>
        <v>0</v>
      </c>
      <c r="BJ297" s="99">
        <f>SUMIFS(通讯通路门店!$AC:$AC,通讯通路门店!$S:$S,$G297)</f>
        <v>0</v>
      </c>
      <c r="BK297" s="99">
        <f>SUMIFS(通讯通路门店!$AD:$AD,通讯通路门店!$S:$S,$G297)</f>
        <v>0</v>
      </c>
      <c r="BL297" s="99">
        <f>SUMIFS(通讯通路门店!$AE:$AE,通讯通路门店!$S:$S,$G297)</f>
        <v>0</v>
      </c>
      <c r="BM297" s="99">
        <f>SUMIFS(通讯通路门店!$AF:$AF,通讯通路门店!$S:$S,$G297)</f>
        <v>0</v>
      </c>
      <c r="BN297" s="99">
        <f>SUMIFS(通讯通路门店!$AG:$AG,通讯通路门店!$S:$S,$G297)</f>
        <v>0</v>
      </c>
      <c r="BO297" s="99">
        <f>SUMIFS(通讯通路门店!$AH:$AH,通讯通路门店!$S:$S,$G297)</f>
        <v>0</v>
      </c>
      <c r="BP297" s="99">
        <f>SUMIFS(通讯通路门店!$AI:$AI,通讯通路门店!$S:$S,$G297)</f>
        <v>0</v>
      </c>
      <c r="BQ297" s="83"/>
    </row>
    <row r="298" spans="1:69">
      <c r="A298" s="99" t="str">
        <f>IFERROR(_xlfn.XLOOKUP($G298,通讯通路门店!$S$4:$S$993931,通讯通路门店!$A$4:$A$993931,0,0),"")</f>
        <v/>
      </c>
      <c r="B298" s="99" t="str">
        <f>IFERROR(_xlfn.XLOOKUP($G298,通讯通路门店!$S$4:$S$993931,通讯通路门店!$B$4:$B$993931,0,0),"")</f>
        <v/>
      </c>
      <c r="C298" s="99" t="str">
        <f>IFERROR(_xlfn.XLOOKUP($G298,通讯通路门店!$S$4:$S$993931,通讯通路门店!$C$4:$C$993931,0,0),"")</f>
        <v/>
      </c>
      <c r="D298" s="99" t="str">
        <f>IFERROR(_xlfn.XLOOKUP($G298,通讯通路门店!$S$4:$S$993931,通讯通路门店!$D$4:$D$993931,0,0),"")</f>
        <v/>
      </c>
      <c r="E298" s="83"/>
      <c r="F298" s="83"/>
      <c r="G298" s="101" t="e">
        <v>#N/A</v>
      </c>
      <c r="H298" s="102" t="str">
        <f>IFERROR(_xlfn.XLOOKUP($G298,通讯通路门店!$S$4:$S$993931,通讯通路门店!$R$4:$R$993931,0,0),"")</f>
        <v/>
      </c>
      <c r="I298" s="83"/>
      <c r="J298" s="83"/>
      <c r="K298" s="83"/>
      <c r="L298" s="83"/>
      <c r="M298" s="83"/>
      <c r="N298" s="83"/>
      <c r="O298" s="83"/>
      <c r="P298" s="83"/>
      <c r="Q298" s="83"/>
      <c r="R298" s="83"/>
      <c r="S298" s="83"/>
      <c r="T298" s="83"/>
      <c r="U298" s="99">
        <f>COUNTIF(通讯通路门店!$S:$S,$G298)</f>
        <v>0</v>
      </c>
      <c r="V298" s="99">
        <f>COUNTIFS(通讯通路门店!$S:$S,$G298,通讯通路门店!$J:$J,"综合卖场")</f>
        <v>0</v>
      </c>
      <c r="W298" s="99">
        <f>SUMIFS(通讯通路门店!$AJ:$AJ,通讯通路门店!$S:$S,通讯客户沙盘!$G298)</f>
        <v>0</v>
      </c>
      <c r="X298" s="99">
        <f t="shared" si="20"/>
        <v>0</v>
      </c>
      <c r="Y298" s="99">
        <f>COUNTIFS(通讯通路门店!$S:$S,$G298,通讯通路门店!$J:$J,"荣耀体验店")+COUNTIFS(通讯通路门店!$S:$S,$G298,通讯通路门店!$J:$J,"荣耀授权专卖店")</f>
        <v>0</v>
      </c>
      <c r="Z298" s="99">
        <f>COUNTIFS(通讯通路门店!$S:$S,$G298,通讯通路门店!$J:$J,"VIVO体验店")</f>
        <v>0</v>
      </c>
      <c r="AA298" s="99">
        <f>COUNTIFS(通讯通路门店!$S:$S,$G298,通讯通路门店!$J:$J,"OPPO体验店")</f>
        <v>0</v>
      </c>
      <c r="AB298" s="99">
        <f>COUNTIFS(通讯通路门店!$S:$S,$G298,通讯通路门店!$J:$J,"华为授权体验店")+COUNTIFS(通讯通路门店!$S:$S,$G298,通讯通路门店!$J:$J,"华为堡垒店")</f>
        <v>0</v>
      </c>
      <c r="AC298" s="99">
        <f>COUNTIFS(通讯通路门店!$S:$S,$G298,通讯通路门店!$J:$J,"小米体验店")</f>
        <v>0</v>
      </c>
      <c r="AD298" s="99">
        <f>COUNTIFS(通讯通路门店!$S:$S,$G298,通讯通路门店!$J:$J,"苹果体验店")</f>
        <v>0</v>
      </c>
      <c r="AE298" s="99">
        <f>COUNTIFS(通讯通路门店!$S:$S,$G298,通讯通路门店!$J:$J,"其他品牌专卖店")</f>
        <v>0</v>
      </c>
      <c r="AF298" s="99">
        <f>SUMIFS(通讯通路门店!$BI:$BI,通讯通路门店!$S:$S,$G298)</f>
        <v>0</v>
      </c>
      <c r="AG298" s="99">
        <f>SUMIFS(通讯通路门店!$BH:$BH,通讯通路门店!$S:$S,$G298)</f>
        <v>0</v>
      </c>
      <c r="AH298" s="99">
        <f t="shared" si="21"/>
        <v>0</v>
      </c>
      <c r="AI298" s="99">
        <f>SUMIFS(通讯通路门店!$BB:$BB,通讯通路门店!$S:$S,$G298)</f>
        <v>0</v>
      </c>
      <c r="AJ298" s="99">
        <f>SUMIFS(通讯通路门店!$BE:$BE,通讯通路门店!$S:$S,$G298)</f>
        <v>0</v>
      </c>
      <c r="AK298" s="99">
        <f>SUMIFS(通讯通路门店!$BG:$BG,通讯通路门店!$S:$S,$G298)</f>
        <v>0</v>
      </c>
      <c r="AL298" s="99">
        <f>SUMIFS(通讯通路门店!$BC:$BC,通讯通路门店!$S:$S,$G298)</f>
        <v>0</v>
      </c>
      <c r="AM298" s="99">
        <f>SUMIFS(通讯通路门店!$BD:$BD,通讯通路门店!$S:$S,$G298)</f>
        <v>0</v>
      </c>
      <c r="AN298" s="99">
        <f>SUMIFS(通讯通路门店!$BF:$BF,通讯通路门店!$S:$S,$G298)</f>
        <v>0</v>
      </c>
      <c r="AO298" s="99">
        <f t="shared" si="22"/>
        <v>0</v>
      </c>
      <c r="AP298" s="99">
        <f>SUMIFS(通讯通路门店!$K:$K,通讯通路门店!$S:$S,$G298)</f>
        <v>0</v>
      </c>
      <c r="AQ298" s="83"/>
      <c r="AR298" s="99">
        <f>SUMIFS(通讯通路门店!$T:$T,通讯通路门店!$S:$S,$G298)</f>
        <v>0</v>
      </c>
      <c r="AS298" s="99">
        <f>SUMIFS(通讯通路门店!$U:$U,通讯通路门店!$S:$S,$G298)</f>
        <v>0</v>
      </c>
      <c r="AT298" s="99">
        <f>SUMIFS(通讯通路门店!$V:$V,通讯通路门店!$S:$S,$G298)</f>
        <v>0</v>
      </c>
      <c r="AU298" s="99">
        <f>SUMIFS(通讯通路门店!$W:$W,通讯通路门店!$S:$S,$G298)</f>
        <v>0</v>
      </c>
      <c r="AV298" s="99">
        <f>SUMIFS(通讯通路门店!$Z:$Z,通讯通路门店!$S:$S,$G298)</f>
        <v>0</v>
      </c>
      <c r="AW298" s="99">
        <f>SUMIFS(通讯通路门店!$AB:$AB,通讯通路门店!$S:$S,$G298)</f>
        <v>0</v>
      </c>
      <c r="AX298" s="99">
        <f>SUMIFS(通讯通路门店!$X:$X,通讯通路门店!$S:$S,$G298)</f>
        <v>0</v>
      </c>
      <c r="AY298" s="99">
        <f>SUMIFS(通讯通路门店!$Y:$Y,通讯通路门店!$S:$S,$G298)</f>
        <v>0</v>
      </c>
      <c r="AZ298" s="99">
        <f>SUMIFS(通讯通路门店!$AA:$AA,通讯通路门店!$S:$S,$G298)</f>
        <v>0</v>
      </c>
      <c r="BA298" s="99">
        <f t="shared" si="23"/>
        <v>0</v>
      </c>
      <c r="BB298" s="99">
        <f t="shared" si="24"/>
        <v>0</v>
      </c>
      <c r="BC298" s="99">
        <f>SUMIFS(通讯通路门店!$W:$W,通讯通路门店!$S:$S,$G298,通讯通路门店!$J:$J,"荣耀体验店")+SUMIFS(通讯通路门店!$W:$W,通讯通路门店!$S:$S,$G298,通讯通路门店!$J:$J,"荣耀授权专卖店")</f>
        <v>0</v>
      </c>
      <c r="BD298" s="99">
        <f>SUMIFS(通讯通路门店!$Z:$Z,通讯通路门店!$S:$S,$G298,通讯通路门店!$J:$J,"VIVO体验店")</f>
        <v>0</v>
      </c>
      <c r="BE298" s="99">
        <f>SUMIFS(通讯通路门店!$AB:$AB,通讯通路门店!$S:$S,$G298,通讯通路门店!$J:$J,"OPPO体验店")</f>
        <v>0</v>
      </c>
      <c r="BF298" s="99">
        <f>SUMIFS(通讯通路门店!$X:$X,通讯通路门店!$S:$S,$G298,通讯通路门店!$J:$J,"华为授权体验店")+SUMIFS(通讯通路门店!$AA:$AA,通讯通路门店!$S:$S,$G298,通讯通路门店!$J:$J,"华为堡垒店")</f>
        <v>0</v>
      </c>
      <c r="BG298" s="99">
        <f>SUMIFS(通讯通路门店!$Y:$Y,通讯通路门店!$S:$S,$G298,通讯通路门店!$J:$J,"小米体验店")</f>
        <v>0</v>
      </c>
      <c r="BH298" s="99">
        <f>SUMIFS(通讯通路门店!$AA:$AA,通讯通路门店!$S:$S,$G298,通讯通路门店!$J:$J,"苹果体验店")</f>
        <v>0</v>
      </c>
      <c r="BI298" s="99">
        <f>SUMIFS(通讯通路门店!$K:$K,通讯通路门店!$S:$S,$G298,通讯通路门店!$J:$J,"其他品牌专卖店")</f>
        <v>0</v>
      </c>
      <c r="BJ298" s="99">
        <f>SUMIFS(通讯通路门店!$AC:$AC,通讯通路门店!$S:$S,$G298)</f>
        <v>0</v>
      </c>
      <c r="BK298" s="99">
        <f>SUMIFS(通讯通路门店!$AD:$AD,通讯通路门店!$S:$S,$G298)</f>
        <v>0</v>
      </c>
      <c r="BL298" s="99">
        <f>SUMIFS(通讯通路门店!$AE:$AE,通讯通路门店!$S:$S,$G298)</f>
        <v>0</v>
      </c>
      <c r="BM298" s="99">
        <f>SUMIFS(通讯通路门店!$AF:$AF,通讯通路门店!$S:$S,$G298)</f>
        <v>0</v>
      </c>
      <c r="BN298" s="99">
        <f>SUMIFS(通讯通路门店!$AG:$AG,通讯通路门店!$S:$S,$G298)</f>
        <v>0</v>
      </c>
      <c r="BO298" s="99">
        <f>SUMIFS(通讯通路门店!$AH:$AH,通讯通路门店!$S:$S,$G298)</f>
        <v>0</v>
      </c>
      <c r="BP298" s="99">
        <f>SUMIFS(通讯通路门店!$AI:$AI,通讯通路门店!$S:$S,$G298)</f>
        <v>0</v>
      </c>
      <c r="BQ298" s="83"/>
    </row>
    <row r="299" spans="1:69">
      <c r="A299" s="99" t="str">
        <f>IFERROR(_xlfn.XLOOKUP($G299,通讯通路门店!$S$4:$S$993931,通讯通路门店!$A$4:$A$993931,0,0),"")</f>
        <v/>
      </c>
      <c r="B299" s="99" t="str">
        <f>IFERROR(_xlfn.XLOOKUP($G299,通讯通路门店!$S$4:$S$993931,通讯通路门店!$B$4:$B$993931,0,0),"")</f>
        <v/>
      </c>
      <c r="C299" s="99" t="str">
        <f>IFERROR(_xlfn.XLOOKUP($G299,通讯通路门店!$S$4:$S$993931,通讯通路门店!$C$4:$C$993931,0,0),"")</f>
        <v/>
      </c>
      <c r="D299" s="99" t="str">
        <f>IFERROR(_xlfn.XLOOKUP($G299,通讯通路门店!$S$4:$S$993931,通讯通路门店!$D$4:$D$993931,0,0),"")</f>
        <v/>
      </c>
      <c r="E299" s="83"/>
      <c r="F299" s="83"/>
      <c r="G299" s="101" t="e">
        <v>#N/A</v>
      </c>
      <c r="H299" s="102" t="str">
        <f>IFERROR(_xlfn.XLOOKUP($G299,通讯通路门店!$S$4:$S$993931,通讯通路门店!$R$4:$R$993931,0,0),"")</f>
        <v/>
      </c>
      <c r="I299" s="83"/>
      <c r="J299" s="83"/>
      <c r="K299" s="83"/>
      <c r="L299" s="83"/>
      <c r="M299" s="83"/>
      <c r="N299" s="83"/>
      <c r="O299" s="83"/>
      <c r="P299" s="83"/>
      <c r="Q299" s="83"/>
      <c r="R299" s="83"/>
      <c r="S299" s="83"/>
      <c r="T299" s="83"/>
      <c r="U299" s="99">
        <f>COUNTIF(通讯通路门店!$S:$S,$G299)</f>
        <v>0</v>
      </c>
      <c r="V299" s="99">
        <f>COUNTIFS(通讯通路门店!$S:$S,$G299,通讯通路门店!$J:$J,"综合卖场")</f>
        <v>0</v>
      </c>
      <c r="W299" s="99">
        <f>SUMIFS(通讯通路门店!$AJ:$AJ,通讯通路门店!$S:$S,通讯客户沙盘!$G299)</f>
        <v>0</v>
      </c>
      <c r="X299" s="99">
        <f t="shared" si="20"/>
        <v>0</v>
      </c>
      <c r="Y299" s="99">
        <f>COUNTIFS(通讯通路门店!$S:$S,$G299,通讯通路门店!$J:$J,"荣耀体验店")+COUNTIFS(通讯通路门店!$S:$S,$G299,通讯通路门店!$J:$J,"荣耀授权专卖店")</f>
        <v>0</v>
      </c>
      <c r="Z299" s="99">
        <f>COUNTIFS(通讯通路门店!$S:$S,$G299,通讯通路门店!$J:$J,"VIVO体验店")</f>
        <v>0</v>
      </c>
      <c r="AA299" s="99">
        <f>COUNTIFS(通讯通路门店!$S:$S,$G299,通讯通路门店!$J:$J,"OPPO体验店")</f>
        <v>0</v>
      </c>
      <c r="AB299" s="99">
        <f>COUNTIFS(通讯通路门店!$S:$S,$G299,通讯通路门店!$J:$J,"华为授权体验店")+COUNTIFS(通讯通路门店!$S:$S,$G299,通讯通路门店!$J:$J,"华为堡垒店")</f>
        <v>0</v>
      </c>
      <c r="AC299" s="99">
        <f>COUNTIFS(通讯通路门店!$S:$S,$G299,通讯通路门店!$J:$J,"小米体验店")</f>
        <v>0</v>
      </c>
      <c r="AD299" s="99">
        <f>COUNTIFS(通讯通路门店!$S:$S,$G299,通讯通路门店!$J:$J,"苹果体验店")</f>
        <v>0</v>
      </c>
      <c r="AE299" s="99">
        <f>COUNTIFS(通讯通路门店!$S:$S,$G299,通讯通路门店!$J:$J,"其他品牌专卖店")</f>
        <v>0</v>
      </c>
      <c r="AF299" s="99">
        <f>SUMIFS(通讯通路门店!$BI:$BI,通讯通路门店!$S:$S,$G299)</f>
        <v>0</v>
      </c>
      <c r="AG299" s="99">
        <f>SUMIFS(通讯通路门店!$BH:$BH,通讯通路门店!$S:$S,$G299)</f>
        <v>0</v>
      </c>
      <c r="AH299" s="99">
        <f t="shared" si="21"/>
        <v>0</v>
      </c>
      <c r="AI299" s="99">
        <f>SUMIFS(通讯通路门店!$BB:$BB,通讯通路门店!$S:$S,$G299)</f>
        <v>0</v>
      </c>
      <c r="AJ299" s="99">
        <f>SUMIFS(通讯通路门店!$BE:$BE,通讯通路门店!$S:$S,$G299)</f>
        <v>0</v>
      </c>
      <c r="AK299" s="99">
        <f>SUMIFS(通讯通路门店!$BG:$BG,通讯通路门店!$S:$S,$G299)</f>
        <v>0</v>
      </c>
      <c r="AL299" s="99">
        <f>SUMIFS(通讯通路门店!$BC:$BC,通讯通路门店!$S:$S,$G299)</f>
        <v>0</v>
      </c>
      <c r="AM299" s="99">
        <f>SUMIFS(通讯通路门店!$BD:$BD,通讯通路门店!$S:$S,$G299)</f>
        <v>0</v>
      </c>
      <c r="AN299" s="99">
        <f>SUMIFS(通讯通路门店!$BF:$BF,通讯通路门店!$S:$S,$G299)</f>
        <v>0</v>
      </c>
      <c r="AO299" s="99">
        <f t="shared" si="22"/>
        <v>0</v>
      </c>
      <c r="AP299" s="99">
        <f>SUMIFS(通讯通路门店!$K:$K,通讯通路门店!$S:$S,$G299)</f>
        <v>0</v>
      </c>
      <c r="AQ299" s="83"/>
      <c r="AR299" s="99">
        <f>SUMIFS(通讯通路门店!$T:$T,通讯通路门店!$S:$S,$G299)</f>
        <v>0</v>
      </c>
      <c r="AS299" s="99">
        <f>SUMIFS(通讯通路门店!$U:$U,通讯通路门店!$S:$S,$G299)</f>
        <v>0</v>
      </c>
      <c r="AT299" s="99">
        <f>SUMIFS(通讯通路门店!$V:$V,通讯通路门店!$S:$S,$G299)</f>
        <v>0</v>
      </c>
      <c r="AU299" s="99">
        <f>SUMIFS(通讯通路门店!$W:$W,通讯通路门店!$S:$S,$G299)</f>
        <v>0</v>
      </c>
      <c r="AV299" s="99">
        <f>SUMIFS(通讯通路门店!$Z:$Z,通讯通路门店!$S:$S,$G299)</f>
        <v>0</v>
      </c>
      <c r="AW299" s="99">
        <f>SUMIFS(通讯通路门店!$AB:$AB,通讯通路门店!$S:$S,$G299)</f>
        <v>0</v>
      </c>
      <c r="AX299" s="99">
        <f>SUMIFS(通讯通路门店!$X:$X,通讯通路门店!$S:$S,$G299)</f>
        <v>0</v>
      </c>
      <c r="AY299" s="99">
        <f>SUMIFS(通讯通路门店!$Y:$Y,通讯通路门店!$S:$S,$G299)</f>
        <v>0</v>
      </c>
      <c r="AZ299" s="99">
        <f>SUMIFS(通讯通路门店!$AA:$AA,通讯通路门店!$S:$S,$G299)</f>
        <v>0</v>
      </c>
      <c r="BA299" s="99">
        <f t="shared" si="23"/>
        <v>0</v>
      </c>
      <c r="BB299" s="99">
        <f t="shared" si="24"/>
        <v>0</v>
      </c>
      <c r="BC299" s="99">
        <f>SUMIFS(通讯通路门店!$W:$W,通讯通路门店!$S:$S,$G299,通讯通路门店!$J:$J,"荣耀体验店")+SUMIFS(通讯通路门店!$W:$W,通讯通路门店!$S:$S,$G299,通讯通路门店!$J:$J,"荣耀授权专卖店")</f>
        <v>0</v>
      </c>
      <c r="BD299" s="99">
        <f>SUMIFS(通讯通路门店!$Z:$Z,通讯通路门店!$S:$S,$G299,通讯通路门店!$J:$J,"VIVO体验店")</f>
        <v>0</v>
      </c>
      <c r="BE299" s="99">
        <f>SUMIFS(通讯通路门店!$AB:$AB,通讯通路门店!$S:$S,$G299,通讯通路门店!$J:$J,"OPPO体验店")</f>
        <v>0</v>
      </c>
      <c r="BF299" s="99">
        <f>SUMIFS(通讯通路门店!$X:$X,通讯通路门店!$S:$S,$G299,通讯通路门店!$J:$J,"华为授权体验店")+SUMIFS(通讯通路门店!$AA:$AA,通讯通路门店!$S:$S,$G299,通讯通路门店!$J:$J,"华为堡垒店")</f>
        <v>0</v>
      </c>
      <c r="BG299" s="99">
        <f>SUMIFS(通讯通路门店!$Y:$Y,通讯通路门店!$S:$S,$G299,通讯通路门店!$J:$J,"小米体验店")</f>
        <v>0</v>
      </c>
      <c r="BH299" s="99">
        <f>SUMIFS(通讯通路门店!$AA:$AA,通讯通路门店!$S:$S,$G299,通讯通路门店!$J:$J,"苹果体验店")</f>
        <v>0</v>
      </c>
      <c r="BI299" s="99">
        <f>SUMIFS(通讯通路门店!$K:$K,通讯通路门店!$S:$S,$G299,通讯通路门店!$J:$J,"其他品牌专卖店")</f>
        <v>0</v>
      </c>
      <c r="BJ299" s="99">
        <f>SUMIFS(通讯通路门店!$AC:$AC,通讯通路门店!$S:$S,$G299)</f>
        <v>0</v>
      </c>
      <c r="BK299" s="99">
        <f>SUMIFS(通讯通路门店!$AD:$AD,通讯通路门店!$S:$S,$G299)</f>
        <v>0</v>
      </c>
      <c r="BL299" s="99">
        <f>SUMIFS(通讯通路门店!$AE:$AE,通讯通路门店!$S:$S,$G299)</f>
        <v>0</v>
      </c>
      <c r="BM299" s="99">
        <f>SUMIFS(通讯通路门店!$AF:$AF,通讯通路门店!$S:$S,$G299)</f>
        <v>0</v>
      </c>
      <c r="BN299" s="99">
        <f>SUMIFS(通讯通路门店!$AG:$AG,通讯通路门店!$S:$S,$G299)</f>
        <v>0</v>
      </c>
      <c r="BO299" s="99">
        <f>SUMIFS(通讯通路门店!$AH:$AH,通讯通路门店!$S:$S,$G299)</f>
        <v>0</v>
      </c>
      <c r="BP299" s="99">
        <f>SUMIFS(通讯通路门店!$AI:$AI,通讯通路门店!$S:$S,$G299)</f>
        <v>0</v>
      </c>
      <c r="BQ299" s="83"/>
    </row>
    <row r="300" spans="1:69">
      <c r="A300" s="99" t="str">
        <f>IFERROR(_xlfn.XLOOKUP($G300,通讯通路门店!$S$4:$S$993931,通讯通路门店!$A$4:$A$993931,0,0),"")</f>
        <v/>
      </c>
      <c r="B300" s="99" t="str">
        <f>IFERROR(_xlfn.XLOOKUP($G300,通讯通路门店!$S$4:$S$993931,通讯通路门店!$B$4:$B$993931,0,0),"")</f>
        <v/>
      </c>
      <c r="C300" s="99" t="str">
        <f>IFERROR(_xlfn.XLOOKUP($G300,通讯通路门店!$S$4:$S$993931,通讯通路门店!$C$4:$C$993931,0,0),"")</f>
        <v/>
      </c>
      <c r="D300" s="99" t="str">
        <f>IFERROR(_xlfn.XLOOKUP($G300,通讯通路门店!$S$4:$S$993931,通讯通路门店!$D$4:$D$993931,0,0),"")</f>
        <v/>
      </c>
      <c r="E300" s="83"/>
      <c r="F300" s="83"/>
      <c r="G300" s="101" t="e">
        <v>#N/A</v>
      </c>
      <c r="H300" s="102" t="str">
        <f>IFERROR(_xlfn.XLOOKUP($G300,通讯通路门店!$S$4:$S$993931,通讯通路门店!$R$4:$R$993931,0,0),"")</f>
        <v/>
      </c>
      <c r="I300" s="83"/>
      <c r="J300" s="83"/>
      <c r="K300" s="83"/>
      <c r="L300" s="83"/>
      <c r="M300" s="83"/>
      <c r="N300" s="83"/>
      <c r="O300" s="83"/>
      <c r="P300" s="83"/>
      <c r="Q300" s="83"/>
      <c r="R300" s="83"/>
      <c r="S300" s="83"/>
      <c r="T300" s="83"/>
      <c r="U300" s="99">
        <f>COUNTIF(通讯通路门店!$S:$S,$G300)</f>
        <v>0</v>
      </c>
      <c r="V300" s="99">
        <f>COUNTIFS(通讯通路门店!$S:$S,$G300,通讯通路门店!$J:$J,"综合卖场")</f>
        <v>0</v>
      </c>
      <c r="W300" s="99">
        <f>SUMIFS(通讯通路门店!$AJ:$AJ,通讯通路门店!$S:$S,通讯客户沙盘!$G300)</f>
        <v>0</v>
      </c>
      <c r="X300" s="99">
        <f t="shared" si="20"/>
        <v>0</v>
      </c>
      <c r="Y300" s="99">
        <f>COUNTIFS(通讯通路门店!$S:$S,$G300,通讯通路门店!$J:$J,"荣耀体验店")+COUNTIFS(通讯通路门店!$S:$S,$G300,通讯通路门店!$J:$J,"荣耀授权专卖店")</f>
        <v>0</v>
      </c>
      <c r="Z300" s="99">
        <f>COUNTIFS(通讯通路门店!$S:$S,$G300,通讯通路门店!$J:$J,"VIVO体验店")</f>
        <v>0</v>
      </c>
      <c r="AA300" s="99">
        <f>COUNTIFS(通讯通路门店!$S:$S,$G300,通讯通路门店!$J:$J,"OPPO体验店")</f>
        <v>0</v>
      </c>
      <c r="AB300" s="99">
        <f>COUNTIFS(通讯通路门店!$S:$S,$G300,通讯通路门店!$J:$J,"华为授权体验店")+COUNTIFS(通讯通路门店!$S:$S,$G300,通讯通路门店!$J:$J,"华为堡垒店")</f>
        <v>0</v>
      </c>
      <c r="AC300" s="99">
        <f>COUNTIFS(通讯通路门店!$S:$S,$G300,通讯通路门店!$J:$J,"小米体验店")</f>
        <v>0</v>
      </c>
      <c r="AD300" s="99">
        <f>COUNTIFS(通讯通路门店!$S:$S,$G300,通讯通路门店!$J:$J,"苹果体验店")</f>
        <v>0</v>
      </c>
      <c r="AE300" s="99">
        <f>COUNTIFS(通讯通路门店!$S:$S,$G300,通讯通路门店!$J:$J,"其他品牌专卖店")</f>
        <v>0</v>
      </c>
      <c r="AF300" s="99">
        <f>SUMIFS(通讯通路门店!$BI:$BI,通讯通路门店!$S:$S,$G300)</f>
        <v>0</v>
      </c>
      <c r="AG300" s="99">
        <f>SUMIFS(通讯通路门店!$BH:$BH,通讯通路门店!$S:$S,$G300)</f>
        <v>0</v>
      </c>
      <c r="AH300" s="99">
        <f t="shared" si="21"/>
        <v>0</v>
      </c>
      <c r="AI300" s="99">
        <f>SUMIFS(通讯通路门店!$BB:$BB,通讯通路门店!$S:$S,$G300)</f>
        <v>0</v>
      </c>
      <c r="AJ300" s="99">
        <f>SUMIFS(通讯通路门店!$BE:$BE,通讯通路门店!$S:$S,$G300)</f>
        <v>0</v>
      </c>
      <c r="AK300" s="99">
        <f>SUMIFS(通讯通路门店!$BG:$BG,通讯通路门店!$S:$S,$G300)</f>
        <v>0</v>
      </c>
      <c r="AL300" s="99">
        <f>SUMIFS(通讯通路门店!$BC:$BC,通讯通路门店!$S:$S,$G300)</f>
        <v>0</v>
      </c>
      <c r="AM300" s="99">
        <f>SUMIFS(通讯通路门店!$BD:$BD,通讯通路门店!$S:$S,$G300)</f>
        <v>0</v>
      </c>
      <c r="AN300" s="99">
        <f>SUMIFS(通讯通路门店!$BF:$BF,通讯通路门店!$S:$S,$G300)</f>
        <v>0</v>
      </c>
      <c r="AO300" s="99">
        <f t="shared" si="22"/>
        <v>0</v>
      </c>
      <c r="AP300" s="99">
        <f>SUMIFS(通讯通路门店!$K:$K,通讯通路门店!$S:$S,$G300)</f>
        <v>0</v>
      </c>
      <c r="AQ300" s="83"/>
      <c r="AR300" s="99">
        <f>SUMIFS(通讯通路门店!$T:$T,通讯通路门店!$S:$S,$G300)</f>
        <v>0</v>
      </c>
      <c r="AS300" s="99">
        <f>SUMIFS(通讯通路门店!$U:$U,通讯通路门店!$S:$S,$G300)</f>
        <v>0</v>
      </c>
      <c r="AT300" s="99">
        <f>SUMIFS(通讯通路门店!$V:$V,通讯通路门店!$S:$S,$G300)</f>
        <v>0</v>
      </c>
      <c r="AU300" s="99">
        <f>SUMIFS(通讯通路门店!$W:$W,通讯通路门店!$S:$S,$G300)</f>
        <v>0</v>
      </c>
      <c r="AV300" s="99">
        <f>SUMIFS(通讯通路门店!$Z:$Z,通讯通路门店!$S:$S,$G300)</f>
        <v>0</v>
      </c>
      <c r="AW300" s="99">
        <f>SUMIFS(通讯通路门店!$AB:$AB,通讯通路门店!$S:$S,$G300)</f>
        <v>0</v>
      </c>
      <c r="AX300" s="99">
        <f>SUMIFS(通讯通路门店!$X:$X,通讯通路门店!$S:$S,$G300)</f>
        <v>0</v>
      </c>
      <c r="AY300" s="99">
        <f>SUMIFS(通讯通路门店!$Y:$Y,通讯通路门店!$S:$S,$G300)</f>
        <v>0</v>
      </c>
      <c r="AZ300" s="99">
        <f>SUMIFS(通讯通路门店!$AA:$AA,通讯通路门店!$S:$S,$G300)</f>
        <v>0</v>
      </c>
      <c r="BA300" s="99">
        <f t="shared" si="23"/>
        <v>0</v>
      </c>
      <c r="BB300" s="99">
        <f t="shared" si="24"/>
        <v>0</v>
      </c>
      <c r="BC300" s="99">
        <f>SUMIFS(通讯通路门店!$W:$W,通讯通路门店!$S:$S,$G300,通讯通路门店!$J:$J,"荣耀体验店")+SUMIFS(通讯通路门店!$W:$W,通讯通路门店!$S:$S,$G300,通讯通路门店!$J:$J,"荣耀授权专卖店")</f>
        <v>0</v>
      </c>
      <c r="BD300" s="99">
        <f>SUMIFS(通讯通路门店!$Z:$Z,通讯通路门店!$S:$S,$G300,通讯通路门店!$J:$J,"VIVO体验店")</f>
        <v>0</v>
      </c>
      <c r="BE300" s="99">
        <f>SUMIFS(通讯通路门店!$AB:$AB,通讯通路门店!$S:$S,$G300,通讯通路门店!$J:$J,"OPPO体验店")</f>
        <v>0</v>
      </c>
      <c r="BF300" s="99">
        <f>SUMIFS(通讯通路门店!$X:$X,通讯通路门店!$S:$S,$G300,通讯通路门店!$J:$J,"华为授权体验店")+SUMIFS(通讯通路门店!$AA:$AA,通讯通路门店!$S:$S,$G300,通讯通路门店!$J:$J,"华为堡垒店")</f>
        <v>0</v>
      </c>
      <c r="BG300" s="99">
        <f>SUMIFS(通讯通路门店!$Y:$Y,通讯通路门店!$S:$S,$G300,通讯通路门店!$J:$J,"小米体验店")</f>
        <v>0</v>
      </c>
      <c r="BH300" s="99">
        <f>SUMIFS(通讯通路门店!$AA:$AA,通讯通路门店!$S:$S,$G300,通讯通路门店!$J:$J,"苹果体验店")</f>
        <v>0</v>
      </c>
      <c r="BI300" s="99">
        <f>SUMIFS(通讯通路门店!$K:$K,通讯通路门店!$S:$S,$G300,通讯通路门店!$J:$J,"其他品牌专卖店")</f>
        <v>0</v>
      </c>
      <c r="BJ300" s="99">
        <f>SUMIFS(通讯通路门店!$AC:$AC,通讯通路门店!$S:$S,$G300)</f>
        <v>0</v>
      </c>
      <c r="BK300" s="99">
        <f>SUMIFS(通讯通路门店!$AD:$AD,通讯通路门店!$S:$S,$G300)</f>
        <v>0</v>
      </c>
      <c r="BL300" s="99">
        <f>SUMIFS(通讯通路门店!$AE:$AE,通讯通路门店!$S:$S,$G300)</f>
        <v>0</v>
      </c>
      <c r="BM300" s="99">
        <f>SUMIFS(通讯通路门店!$AF:$AF,通讯通路门店!$S:$S,$G300)</f>
        <v>0</v>
      </c>
      <c r="BN300" s="99">
        <f>SUMIFS(通讯通路门店!$AG:$AG,通讯通路门店!$S:$S,$G300)</f>
        <v>0</v>
      </c>
      <c r="BO300" s="99">
        <f>SUMIFS(通讯通路门店!$AH:$AH,通讯通路门店!$S:$S,$G300)</f>
        <v>0</v>
      </c>
      <c r="BP300" s="99">
        <f>SUMIFS(通讯通路门店!$AI:$AI,通讯通路门店!$S:$S,$G300)</f>
        <v>0</v>
      </c>
      <c r="BQ300" s="83"/>
    </row>
    <row r="301" spans="1:69">
      <c r="A301" s="99" t="str">
        <f>IFERROR(_xlfn.XLOOKUP($G301,通讯通路门店!$S$4:$S$993931,通讯通路门店!$A$4:$A$993931,0,0),"")</f>
        <v/>
      </c>
      <c r="B301" s="99" t="str">
        <f>IFERROR(_xlfn.XLOOKUP($G301,通讯通路门店!$S$4:$S$993931,通讯通路门店!$B$4:$B$993931,0,0),"")</f>
        <v/>
      </c>
      <c r="C301" s="99" t="str">
        <f>IFERROR(_xlfn.XLOOKUP($G301,通讯通路门店!$S$4:$S$993931,通讯通路门店!$C$4:$C$993931,0,0),"")</f>
        <v/>
      </c>
      <c r="D301" s="99" t="str">
        <f>IFERROR(_xlfn.XLOOKUP($G301,通讯通路门店!$S$4:$S$993931,通讯通路门店!$D$4:$D$993931,0,0),"")</f>
        <v/>
      </c>
      <c r="E301" s="83"/>
      <c r="F301" s="83"/>
      <c r="G301" s="101" t="e">
        <v>#N/A</v>
      </c>
      <c r="H301" s="102" t="str">
        <f>IFERROR(_xlfn.XLOOKUP($G301,通讯通路门店!$S$4:$S$993931,通讯通路门店!$R$4:$R$993931,0,0),"")</f>
        <v/>
      </c>
      <c r="I301" s="83"/>
      <c r="J301" s="83"/>
      <c r="K301" s="83"/>
      <c r="L301" s="83"/>
      <c r="M301" s="83"/>
      <c r="N301" s="83"/>
      <c r="O301" s="83"/>
      <c r="P301" s="83"/>
      <c r="Q301" s="83"/>
      <c r="R301" s="83"/>
      <c r="S301" s="83"/>
      <c r="T301" s="83"/>
      <c r="U301" s="99">
        <f>COUNTIF(通讯通路门店!$S:$S,$G301)</f>
        <v>0</v>
      </c>
      <c r="V301" s="99">
        <f>COUNTIFS(通讯通路门店!$S:$S,$G301,通讯通路门店!$J:$J,"综合卖场")</f>
        <v>0</v>
      </c>
      <c r="W301" s="99">
        <f>SUMIFS(通讯通路门店!$AJ:$AJ,通讯通路门店!$S:$S,通讯客户沙盘!$G301)</f>
        <v>0</v>
      </c>
      <c r="X301" s="99">
        <f t="shared" si="20"/>
        <v>0</v>
      </c>
      <c r="Y301" s="99">
        <f>COUNTIFS(通讯通路门店!$S:$S,$G301,通讯通路门店!$J:$J,"荣耀体验店")+COUNTIFS(通讯通路门店!$S:$S,$G301,通讯通路门店!$J:$J,"荣耀授权专卖店")</f>
        <v>0</v>
      </c>
      <c r="Z301" s="99">
        <f>COUNTIFS(通讯通路门店!$S:$S,$G301,通讯通路门店!$J:$J,"VIVO体验店")</f>
        <v>0</v>
      </c>
      <c r="AA301" s="99">
        <f>COUNTIFS(通讯通路门店!$S:$S,$G301,通讯通路门店!$J:$J,"OPPO体验店")</f>
        <v>0</v>
      </c>
      <c r="AB301" s="99">
        <f>COUNTIFS(通讯通路门店!$S:$S,$G301,通讯通路门店!$J:$J,"华为授权体验店")+COUNTIFS(通讯通路门店!$S:$S,$G301,通讯通路门店!$J:$J,"华为堡垒店")</f>
        <v>0</v>
      </c>
      <c r="AC301" s="99">
        <f>COUNTIFS(通讯通路门店!$S:$S,$G301,通讯通路门店!$J:$J,"小米体验店")</f>
        <v>0</v>
      </c>
      <c r="AD301" s="99">
        <f>COUNTIFS(通讯通路门店!$S:$S,$G301,通讯通路门店!$J:$J,"苹果体验店")</f>
        <v>0</v>
      </c>
      <c r="AE301" s="99">
        <f>COUNTIFS(通讯通路门店!$S:$S,$G301,通讯通路门店!$J:$J,"其他品牌专卖店")</f>
        <v>0</v>
      </c>
      <c r="AF301" s="99">
        <f>SUMIFS(通讯通路门店!$BI:$BI,通讯通路门店!$S:$S,$G301)</f>
        <v>0</v>
      </c>
      <c r="AG301" s="99">
        <f>SUMIFS(通讯通路门店!$BH:$BH,通讯通路门店!$S:$S,$G301)</f>
        <v>0</v>
      </c>
      <c r="AH301" s="99">
        <f t="shared" si="21"/>
        <v>0</v>
      </c>
      <c r="AI301" s="99">
        <f>SUMIFS(通讯通路门店!$BB:$BB,通讯通路门店!$S:$S,$G301)</f>
        <v>0</v>
      </c>
      <c r="AJ301" s="99">
        <f>SUMIFS(通讯通路门店!$BE:$BE,通讯通路门店!$S:$S,$G301)</f>
        <v>0</v>
      </c>
      <c r="AK301" s="99">
        <f>SUMIFS(通讯通路门店!$BG:$BG,通讯通路门店!$S:$S,$G301)</f>
        <v>0</v>
      </c>
      <c r="AL301" s="99">
        <f>SUMIFS(通讯通路门店!$BC:$BC,通讯通路门店!$S:$S,$G301)</f>
        <v>0</v>
      </c>
      <c r="AM301" s="99">
        <f>SUMIFS(通讯通路门店!$BD:$BD,通讯通路门店!$S:$S,$G301)</f>
        <v>0</v>
      </c>
      <c r="AN301" s="99">
        <f>SUMIFS(通讯通路门店!$BF:$BF,通讯通路门店!$S:$S,$G301)</f>
        <v>0</v>
      </c>
      <c r="AO301" s="99">
        <f t="shared" si="22"/>
        <v>0</v>
      </c>
      <c r="AP301" s="99">
        <f>SUMIFS(通讯通路门店!$K:$K,通讯通路门店!$S:$S,$G301)</f>
        <v>0</v>
      </c>
      <c r="AQ301" s="83"/>
      <c r="AR301" s="99">
        <f>SUMIFS(通讯通路门店!$T:$T,通讯通路门店!$S:$S,$G301)</f>
        <v>0</v>
      </c>
      <c r="AS301" s="99">
        <f>SUMIFS(通讯通路门店!$U:$U,通讯通路门店!$S:$S,$G301)</f>
        <v>0</v>
      </c>
      <c r="AT301" s="99">
        <f>SUMIFS(通讯通路门店!$V:$V,通讯通路门店!$S:$S,$G301)</f>
        <v>0</v>
      </c>
      <c r="AU301" s="99">
        <f>SUMIFS(通讯通路门店!$W:$W,通讯通路门店!$S:$S,$G301)</f>
        <v>0</v>
      </c>
      <c r="AV301" s="99">
        <f>SUMIFS(通讯通路门店!$Z:$Z,通讯通路门店!$S:$S,$G301)</f>
        <v>0</v>
      </c>
      <c r="AW301" s="99">
        <f>SUMIFS(通讯通路门店!$AB:$AB,通讯通路门店!$S:$S,$G301)</f>
        <v>0</v>
      </c>
      <c r="AX301" s="99">
        <f>SUMIFS(通讯通路门店!$X:$X,通讯通路门店!$S:$S,$G301)</f>
        <v>0</v>
      </c>
      <c r="AY301" s="99">
        <f>SUMIFS(通讯通路门店!$Y:$Y,通讯通路门店!$S:$S,$G301)</f>
        <v>0</v>
      </c>
      <c r="AZ301" s="99">
        <f>SUMIFS(通讯通路门店!$AA:$AA,通讯通路门店!$S:$S,$G301)</f>
        <v>0</v>
      </c>
      <c r="BA301" s="99">
        <f t="shared" si="23"/>
        <v>0</v>
      </c>
      <c r="BB301" s="99">
        <f t="shared" si="24"/>
        <v>0</v>
      </c>
      <c r="BC301" s="99">
        <f>SUMIFS(通讯通路门店!$W:$W,通讯通路门店!$S:$S,$G301,通讯通路门店!$J:$J,"荣耀体验店")+SUMIFS(通讯通路门店!$W:$W,通讯通路门店!$S:$S,$G301,通讯通路门店!$J:$J,"荣耀授权专卖店")</f>
        <v>0</v>
      </c>
      <c r="BD301" s="99">
        <f>SUMIFS(通讯通路门店!$Z:$Z,通讯通路门店!$S:$S,$G301,通讯通路门店!$J:$J,"VIVO体验店")</f>
        <v>0</v>
      </c>
      <c r="BE301" s="99">
        <f>SUMIFS(通讯通路门店!$AB:$AB,通讯通路门店!$S:$S,$G301,通讯通路门店!$J:$J,"OPPO体验店")</f>
        <v>0</v>
      </c>
      <c r="BF301" s="99">
        <f>SUMIFS(通讯通路门店!$X:$X,通讯通路门店!$S:$S,$G301,通讯通路门店!$J:$J,"华为授权体验店")+SUMIFS(通讯通路门店!$AA:$AA,通讯通路门店!$S:$S,$G301,通讯通路门店!$J:$J,"华为堡垒店")</f>
        <v>0</v>
      </c>
      <c r="BG301" s="99">
        <f>SUMIFS(通讯通路门店!$Y:$Y,通讯通路门店!$S:$S,$G301,通讯通路门店!$J:$J,"小米体验店")</f>
        <v>0</v>
      </c>
      <c r="BH301" s="99">
        <f>SUMIFS(通讯通路门店!$AA:$AA,通讯通路门店!$S:$S,$G301,通讯通路门店!$J:$J,"苹果体验店")</f>
        <v>0</v>
      </c>
      <c r="BI301" s="99">
        <f>SUMIFS(通讯通路门店!$K:$K,通讯通路门店!$S:$S,$G301,通讯通路门店!$J:$J,"其他品牌专卖店")</f>
        <v>0</v>
      </c>
      <c r="BJ301" s="99">
        <f>SUMIFS(通讯通路门店!$AC:$AC,通讯通路门店!$S:$S,$G301)</f>
        <v>0</v>
      </c>
      <c r="BK301" s="99">
        <f>SUMIFS(通讯通路门店!$AD:$AD,通讯通路门店!$S:$S,$G301)</f>
        <v>0</v>
      </c>
      <c r="BL301" s="99">
        <f>SUMIFS(通讯通路门店!$AE:$AE,通讯通路门店!$S:$S,$G301)</f>
        <v>0</v>
      </c>
      <c r="BM301" s="99">
        <f>SUMIFS(通讯通路门店!$AF:$AF,通讯通路门店!$S:$S,$G301)</f>
        <v>0</v>
      </c>
      <c r="BN301" s="99">
        <f>SUMIFS(通讯通路门店!$AG:$AG,通讯通路门店!$S:$S,$G301)</f>
        <v>0</v>
      </c>
      <c r="BO301" s="99">
        <f>SUMIFS(通讯通路门店!$AH:$AH,通讯通路门店!$S:$S,$G301)</f>
        <v>0</v>
      </c>
      <c r="BP301" s="99">
        <f>SUMIFS(通讯通路门店!$AI:$AI,通讯通路门店!$S:$S,$G301)</f>
        <v>0</v>
      </c>
      <c r="BQ301" s="83"/>
    </row>
    <row r="302" spans="1:69">
      <c r="A302" s="99" t="str">
        <f>IFERROR(_xlfn.XLOOKUP($G302,通讯通路门店!$S$4:$S$993931,通讯通路门店!$A$4:$A$993931,0,0),"")</f>
        <v/>
      </c>
      <c r="B302" s="99" t="str">
        <f>IFERROR(_xlfn.XLOOKUP($G302,通讯通路门店!$S$4:$S$993931,通讯通路门店!$B$4:$B$993931,0,0),"")</f>
        <v/>
      </c>
      <c r="C302" s="99" t="str">
        <f>IFERROR(_xlfn.XLOOKUP($G302,通讯通路门店!$S$4:$S$993931,通讯通路门店!$C$4:$C$993931,0,0),"")</f>
        <v/>
      </c>
      <c r="D302" s="99" t="str">
        <f>IFERROR(_xlfn.XLOOKUP($G302,通讯通路门店!$S$4:$S$993931,通讯通路门店!$D$4:$D$993931,0,0),"")</f>
        <v/>
      </c>
      <c r="E302" s="83"/>
      <c r="F302" s="83"/>
      <c r="G302" s="101" t="e">
        <v>#N/A</v>
      </c>
      <c r="H302" s="102" t="str">
        <f>IFERROR(_xlfn.XLOOKUP($G302,通讯通路门店!$S$4:$S$993931,通讯通路门店!$R$4:$R$993931,0,0),"")</f>
        <v/>
      </c>
      <c r="I302" s="83"/>
      <c r="J302" s="83"/>
      <c r="K302" s="83"/>
      <c r="L302" s="83"/>
      <c r="M302" s="83"/>
      <c r="N302" s="83"/>
      <c r="O302" s="83"/>
      <c r="P302" s="83"/>
      <c r="Q302" s="83"/>
      <c r="R302" s="83"/>
      <c r="S302" s="83"/>
      <c r="T302" s="83"/>
      <c r="U302" s="99">
        <f>COUNTIF(通讯通路门店!$S:$S,$G302)</f>
        <v>0</v>
      </c>
      <c r="V302" s="99">
        <f>COUNTIFS(通讯通路门店!$S:$S,$G302,通讯通路门店!$J:$J,"综合卖场")</f>
        <v>0</v>
      </c>
      <c r="W302" s="99">
        <f>SUMIFS(通讯通路门店!$AJ:$AJ,通讯通路门店!$S:$S,通讯客户沙盘!$G302)</f>
        <v>0</v>
      </c>
      <c r="X302" s="99">
        <f t="shared" si="20"/>
        <v>0</v>
      </c>
      <c r="Y302" s="99">
        <f>COUNTIFS(通讯通路门店!$S:$S,$G302,通讯通路门店!$J:$J,"荣耀体验店")+COUNTIFS(通讯通路门店!$S:$S,$G302,通讯通路门店!$J:$J,"荣耀授权专卖店")</f>
        <v>0</v>
      </c>
      <c r="Z302" s="99">
        <f>COUNTIFS(通讯通路门店!$S:$S,$G302,通讯通路门店!$J:$J,"VIVO体验店")</f>
        <v>0</v>
      </c>
      <c r="AA302" s="99">
        <f>COUNTIFS(通讯通路门店!$S:$S,$G302,通讯通路门店!$J:$J,"OPPO体验店")</f>
        <v>0</v>
      </c>
      <c r="AB302" s="99">
        <f>COUNTIFS(通讯通路门店!$S:$S,$G302,通讯通路门店!$J:$J,"华为授权体验店")+COUNTIFS(通讯通路门店!$S:$S,$G302,通讯通路门店!$J:$J,"华为堡垒店")</f>
        <v>0</v>
      </c>
      <c r="AC302" s="99">
        <f>COUNTIFS(通讯通路门店!$S:$S,$G302,通讯通路门店!$J:$J,"小米体验店")</f>
        <v>0</v>
      </c>
      <c r="AD302" s="99">
        <f>COUNTIFS(通讯通路门店!$S:$S,$G302,通讯通路门店!$J:$J,"苹果体验店")</f>
        <v>0</v>
      </c>
      <c r="AE302" s="99">
        <f>COUNTIFS(通讯通路门店!$S:$S,$G302,通讯通路门店!$J:$J,"其他品牌专卖店")</f>
        <v>0</v>
      </c>
      <c r="AF302" s="99">
        <f>SUMIFS(通讯通路门店!$BI:$BI,通讯通路门店!$S:$S,$G302)</f>
        <v>0</v>
      </c>
      <c r="AG302" s="99">
        <f>SUMIFS(通讯通路门店!$BH:$BH,通讯通路门店!$S:$S,$G302)</f>
        <v>0</v>
      </c>
      <c r="AH302" s="99">
        <f t="shared" si="21"/>
        <v>0</v>
      </c>
      <c r="AI302" s="99">
        <f>SUMIFS(通讯通路门店!$BB:$BB,通讯通路门店!$S:$S,$G302)</f>
        <v>0</v>
      </c>
      <c r="AJ302" s="99">
        <f>SUMIFS(通讯通路门店!$BE:$BE,通讯通路门店!$S:$S,$G302)</f>
        <v>0</v>
      </c>
      <c r="AK302" s="99">
        <f>SUMIFS(通讯通路门店!$BG:$BG,通讯通路门店!$S:$S,$G302)</f>
        <v>0</v>
      </c>
      <c r="AL302" s="99">
        <f>SUMIFS(通讯通路门店!$BC:$BC,通讯通路门店!$S:$S,$G302)</f>
        <v>0</v>
      </c>
      <c r="AM302" s="99">
        <f>SUMIFS(通讯通路门店!$BD:$BD,通讯通路门店!$S:$S,$G302)</f>
        <v>0</v>
      </c>
      <c r="AN302" s="99">
        <f>SUMIFS(通讯通路门店!$BF:$BF,通讯通路门店!$S:$S,$G302)</f>
        <v>0</v>
      </c>
      <c r="AO302" s="99">
        <f t="shared" si="22"/>
        <v>0</v>
      </c>
      <c r="AP302" s="99">
        <f>SUMIFS(通讯通路门店!$K:$K,通讯通路门店!$S:$S,$G302)</f>
        <v>0</v>
      </c>
      <c r="AQ302" s="83"/>
      <c r="AR302" s="99">
        <f>SUMIFS(通讯通路门店!$T:$T,通讯通路门店!$S:$S,$G302)</f>
        <v>0</v>
      </c>
      <c r="AS302" s="99">
        <f>SUMIFS(通讯通路门店!$U:$U,通讯通路门店!$S:$S,$G302)</f>
        <v>0</v>
      </c>
      <c r="AT302" s="99">
        <f>SUMIFS(通讯通路门店!$V:$V,通讯通路门店!$S:$S,$G302)</f>
        <v>0</v>
      </c>
      <c r="AU302" s="99">
        <f>SUMIFS(通讯通路门店!$W:$W,通讯通路门店!$S:$S,$G302)</f>
        <v>0</v>
      </c>
      <c r="AV302" s="99">
        <f>SUMIFS(通讯通路门店!$Z:$Z,通讯通路门店!$S:$S,$G302)</f>
        <v>0</v>
      </c>
      <c r="AW302" s="99">
        <f>SUMIFS(通讯通路门店!$AB:$AB,通讯通路门店!$S:$S,$G302)</f>
        <v>0</v>
      </c>
      <c r="AX302" s="99">
        <f>SUMIFS(通讯通路门店!$X:$X,通讯通路门店!$S:$S,$G302)</f>
        <v>0</v>
      </c>
      <c r="AY302" s="99">
        <f>SUMIFS(通讯通路门店!$Y:$Y,通讯通路门店!$S:$S,$G302)</f>
        <v>0</v>
      </c>
      <c r="AZ302" s="99">
        <f>SUMIFS(通讯通路门店!$AA:$AA,通讯通路门店!$S:$S,$G302)</f>
        <v>0</v>
      </c>
      <c r="BA302" s="99">
        <f t="shared" si="23"/>
        <v>0</v>
      </c>
      <c r="BB302" s="99">
        <f t="shared" si="24"/>
        <v>0</v>
      </c>
      <c r="BC302" s="99">
        <f>SUMIFS(通讯通路门店!$W:$W,通讯通路门店!$S:$S,$G302,通讯通路门店!$J:$J,"荣耀体验店")+SUMIFS(通讯通路门店!$W:$W,通讯通路门店!$S:$S,$G302,通讯通路门店!$J:$J,"荣耀授权专卖店")</f>
        <v>0</v>
      </c>
      <c r="BD302" s="99">
        <f>SUMIFS(通讯通路门店!$Z:$Z,通讯通路门店!$S:$S,$G302,通讯通路门店!$J:$J,"VIVO体验店")</f>
        <v>0</v>
      </c>
      <c r="BE302" s="99">
        <f>SUMIFS(通讯通路门店!$AB:$AB,通讯通路门店!$S:$S,$G302,通讯通路门店!$J:$J,"OPPO体验店")</f>
        <v>0</v>
      </c>
      <c r="BF302" s="99">
        <f>SUMIFS(通讯通路门店!$X:$X,通讯通路门店!$S:$S,$G302,通讯通路门店!$J:$J,"华为授权体验店")+SUMIFS(通讯通路门店!$AA:$AA,通讯通路门店!$S:$S,$G302,通讯通路门店!$J:$J,"华为堡垒店")</f>
        <v>0</v>
      </c>
      <c r="BG302" s="99">
        <f>SUMIFS(通讯通路门店!$Y:$Y,通讯通路门店!$S:$S,$G302,通讯通路门店!$J:$J,"小米体验店")</f>
        <v>0</v>
      </c>
      <c r="BH302" s="99">
        <f>SUMIFS(通讯通路门店!$AA:$AA,通讯通路门店!$S:$S,$G302,通讯通路门店!$J:$J,"苹果体验店")</f>
        <v>0</v>
      </c>
      <c r="BI302" s="99">
        <f>SUMIFS(通讯通路门店!$K:$K,通讯通路门店!$S:$S,$G302,通讯通路门店!$J:$J,"其他品牌专卖店")</f>
        <v>0</v>
      </c>
      <c r="BJ302" s="99">
        <f>SUMIFS(通讯通路门店!$AC:$AC,通讯通路门店!$S:$S,$G302)</f>
        <v>0</v>
      </c>
      <c r="BK302" s="99">
        <f>SUMIFS(通讯通路门店!$AD:$AD,通讯通路门店!$S:$S,$G302)</f>
        <v>0</v>
      </c>
      <c r="BL302" s="99">
        <f>SUMIFS(通讯通路门店!$AE:$AE,通讯通路门店!$S:$S,$G302)</f>
        <v>0</v>
      </c>
      <c r="BM302" s="99">
        <f>SUMIFS(通讯通路门店!$AF:$AF,通讯通路门店!$S:$S,$G302)</f>
        <v>0</v>
      </c>
      <c r="BN302" s="99">
        <f>SUMIFS(通讯通路门店!$AG:$AG,通讯通路门店!$S:$S,$G302)</f>
        <v>0</v>
      </c>
      <c r="BO302" s="99">
        <f>SUMIFS(通讯通路门店!$AH:$AH,通讯通路门店!$S:$S,$G302)</f>
        <v>0</v>
      </c>
      <c r="BP302" s="99">
        <f>SUMIFS(通讯通路门店!$AI:$AI,通讯通路门店!$S:$S,$G302)</f>
        <v>0</v>
      </c>
      <c r="BQ302" s="83"/>
    </row>
    <row r="303" spans="1:69">
      <c r="A303" s="99" t="str">
        <f>IFERROR(_xlfn.XLOOKUP($G303,通讯通路门店!$S$4:$S$993931,通讯通路门店!$A$4:$A$993931,0,0),"")</f>
        <v/>
      </c>
      <c r="B303" s="99" t="str">
        <f>IFERROR(_xlfn.XLOOKUP($G303,通讯通路门店!$S$4:$S$993931,通讯通路门店!$B$4:$B$993931,0,0),"")</f>
        <v/>
      </c>
      <c r="C303" s="99" t="str">
        <f>IFERROR(_xlfn.XLOOKUP($G303,通讯通路门店!$S$4:$S$993931,通讯通路门店!$C$4:$C$993931,0,0),"")</f>
        <v/>
      </c>
      <c r="D303" s="99" t="str">
        <f>IFERROR(_xlfn.XLOOKUP($G303,通讯通路门店!$S$4:$S$993931,通讯通路门店!$D$4:$D$993931,0,0),"")</f>
        <v/>
      </c>
      <c r="E303" s="83"/>
      <c r="F303" s="83"/>
      <c r="G303" s="101" t="e">
        <v>#N/A</v>
      </c>
      <c r="H303" s="102" t="str">
        <f>IFERROR(_xlfn.XLOOKUP($G303,通讯通路门店!$S$4:$S$993931,通讯通路门店!$R$4:$R$993931,0,0),"")</f>
        <v/>
      </c>
      <c r="I303" s="83"/>
      <c r="J303" s="83"/>
      <c r="K303" s="83"/>
      <c r="L303" s="83"/>
      <c r="M303" s="83"/>
      <c r="N303" s="83"/>
      <c r="O303" s="83"/>
      <c r="P303" s="83"/>
      <c r="Q303" s="83"/>
      <c r="R303" s="83"/>
      <c r="S303" s="83"/>
      <c r="T303" s="83"/>
      <c r="U303" s="99">
        <f>COUNTIF(通讯通路门店!$S:$S,$G303)</f>
        <v>0</v>
      </c>
      <c r="V303" s="99">
        <f>COUNTIFS(通讯通路门店!$S:$S,$G303,通讯通路门店!$J:$J,"综合卖场")</f>
        <v>0</v>
      </c>
      <c r="W303" s="99">
        <f>SUMIFS(通讯通路门店!$AJ:$AJ,通讯通路门店!$S:$S,通讯客户沙盘!$G303)</f>
        <v>0</v>
      </c>
      <c r="X303" s="99">
        <f t="shared" si="20"/>
        <v>0</v>
      </c>
      <c r="Y303" s="99">
        <f>COUNTIFS(通讯通路门店!$S:$S,$G303,通讯通路门店!$J:$J,"荣耀体验店")+COUNTIFS(通讯通路门店!$S:$S,$G303,通讯通路门店!$J:$J,"荣耀授权专卖店")</f>
        <v>0</v>
      </c>
      <c r="Z303" s="99">
        <f>COUNTIFS(通讯通路门店!$S:$S,$G303,通讯通路门店!$J:$J,"VIVO体验店")</f>
        <v>0</v>
      </c>
      <c r="AA303" s="99">
        <f>COUNTIFS(通讯通路门店!$S:$S,$G303,通讯通路门店!$J:$J,"OPPO体验店")</f>
        <v>0</v>
      </c>
      <c r="AB303" s="99">
        <f>COUNTIFS(通讯通路门店!$S:$S,$G303,通讯通路门店!$J:$J,"华为授权体验店")+COUNTIFS(通讯通路门店!$S:$S,$G303,通讯通路门店!$J:$J,"华为堡垒店")</f>
        <v>0</v>
      </c>
      <c r="AC303" s="99">
        <f>COUNTIFS(通讯通路门店!$S:$S,$G303,通讯通路门店!$J:$J,"小米体验店")</f>
        <v>0</v>
      </c>
      <c r="AD303" s="99">
        <f>COUNTIFS(通讯通路门店!$S:$S,$G303,通讯通路门店!$J:$J,"苹果体验店")</f>
        <v>0</v>
      </c>
      <c r="AE303" s="99">
        <f>COUNTIFS(通讯通路门店!$S:$S,$G303,通讯通路门店!$J:$J,"其他品牌专卖店")</f>
        <v>0</v>
      </c>
      <c r="AF303" s="99">
        <f>SUMIFS(通讯通路门店!$BI:$BI,通讯通路门店!$S:$S,$G303)</f>
        <v>0</v>
      </c>
      <c r="AG303" s="99">
        <f>SUMIFS(通讯通路门店!$BH:$BH,通讯通路门店!$S:$S,$G303)</f>
        <v>0</v>
      </c>
      <c r="AH303" s="99">
        <f t="shared" si="21"/>
        <v>0</v>
      </c>
      <c r="AI303" s="99">
        <f>SUMIFS(通讯通路门店!$BB:$BB,通讯通路门店!$S:$S,$G303)</f>
        <v>0</v>
      </c>
      <c r="AJ303" s="99">
        <f>SUMIFS(通讯通路门店!$BE:$BE,通讯通路门店!$S:$S,$G303)</f>
        <v>0</v>
      </c>
      <c r="AK303" s="99">
        <f>SUMIFS(通讯通路门店!$BG:$BG,通讯通路门店!$S:$S,$G303)</f>
        <v>0</v>
      </c>
      <c r="AL303" s="99">
        <f>SUMIFS(通讯通路门店!$BC:$BC,通讯通路门店!$S:$S,$G303)</f>
        <v>0</v>
      </c>
      <c r="AM303" s="99">
        <f>SUMIFS(通讯通路门店!$BD:$BD,通讯通路门店!$S:$S,$G303)</f>
        <v>0</v>
      </c>
      <c r="AN303" s="99">
        <f>SUMIFS(通讯通路门店!$BF:$BF,通讯通路门店!$S:$S,$G303)</f>
        <v>0</v>
      </c>
      <c r="AO303" s="99">
        <f t="shared" si="22"/>
        <v>0</v>
      </c>
      <c r="AP303" s="99">
        <f>SUMIFS(通讯通路门店!$K:$K,通讯通路门店!$S:$S,$G303)</f>
        <v>0</v>
      </c>
      <c r="AQ303" s="83"/>
      <c r="AR303" s="99">
        <f>SUMIFS(通讯通路门店!$T:$T,通讯通路门店!$S:$S,$G303)</f>
        <v>0</v>
      </c>
      <c r="AS303" s="99">
        <f>SUMIFS(通讯通路门店!$U:$U,通讯通路门店!$S:$S,$G303)</f>
        <v>0</v>
      </c>
      <c r="AT303" s="99">
        <f>SUMIFS(通讯通路门店!$V:$V,通讯通路门店!$S:$S,$G303)</f>
        <v>0</v>
      </c>
      <c r="AU303" s="99">
        <f>SUMIFS(通讯通路门店!$W:$W,通讯通路门店!$S:$S,$G303)</f>
        <v>0</v>
      </c>
      <c r="AV303" s="99">
        <f>SUMIFS(通讯通路门店!$Z:$Z,通讯通路门店!$S:$S,$G303)</f>
        <v>0</v>
      </c>
      <c r="AW303" s="99">
        <f>SUMIFS(通讯通路门店!$AB:$AB,通讯通路门店!$S:$S,$G303)</f>
        <v>0</v>
      </c>
      <c r="AX303" s="99">
        <f>SUMIFS(通讯通路门店!$X:$X,通讯通路门店!$S:$S,$G303)</f>
        <v>0</v>
      </c>
      <c r="AY303" s="99">
        <f>SUMIFS(通讯通路门店!$Y:$Y,通讯通路门店!$S:$S,$G303)</f>
        <v>0</v>
      </c>
      <c r="AZ303" s="99">
        <f>SUMIFS(通讯通路门店!$AA:$AA,通讯通路门店!$S:$S,$G303)</f>
        <v>0</v>
      </c>
      <c r="BA303" s="99">
        <f t="shared" si="23"/>
        <v>0</v>
      </c>
      <c r="BB303" s="99">
        <f t="shared" si="24"/>
        <v>0</v>
      </c>
      <c r="BC303" s="99">
        <f>SUMIFS(通讯通路门店!$W:$W,通讯通路门店!$S:$S,$G303,通讯通路门店!$J:$J,"荣耀体验店")+SUMIFS(通讯通路门店!$W:$W,通讯通路门店!$S:$S,$G303,通讯通路门店!$J:$J,"荣耀授权专卖店")</f>
        <v>0</v>
      </c>
      <c r="BD303" s="99">
        <f>SUMIFS(通讯通路门店!$Z:$Z,通讯通路门店!$S:$S,$G303,通讯通路门店!$J:$J,"VIVO体验店")</f>
        <v>0</v>
      </c>
      <c r="BE303" s="99">
        <f>SUMIFS(通讯通路门店!$AB:$AB,通讯通路门店!$S:$S,$G303,通讯通路门店!$J:$J,"OPPO体验店")</f>
        <v>0</v>
      </c>
      <c r="BF303" s="99">
        <f>SUMIFS(通讯通路门店!$X:$X,通讯通路门店!$S:$S,$G303,通讯通路门店!$J:$J,"华为授权体验店")+SUMIFS(通讯通路门店!$AA:$AA,通讯通路门店!$S:$S,$G303,通讯通路门店!$J:$J,"华为堡垒店")</f>
        <v>0</v>
      </c>
      <c r="BG303" s="99">
        <f>SUMIFS(通讯通路门店!$Y:$Y,通讯通路门店!$S:$S,$G303,通讯通路门店!$J:$J,"小米体验店")</f>
        <v>0</v>
      </c>
      <c r="BH303" s="99">
        <f>SUMIFS(通讯通路门店!$AA:$AA,通讯通路门店!$S:$S,$G303,通讯通路门店!$J:$J,"苹果体验店")</f>
        <v>0</v>
      </c>
      <c r="BI303" s="99">
        <f>SUMIFS(通讯通路门店!$K:$K,通讯通路门店!$S:$S,$G303,通讯通路门店!$J:$J,"其他品牌专卖店")</f>
        <v>0</v>
      </c>
      <c r="BJ303" s="99">
        <f>SUMIFS(通讯通路门店!$AC:$AC,通讯通路门店!$S:$S,$G303)</f>
        <v>0</v>
      </c>
      <c r="BK303" s="99">
        <f>SUMIFS(通讯通路门店!$AD:$AD,通讯通路门店!$S:$S,$G303)</f>
        <v>0</v>
      </c>
      <c r="BL303" s="99">
        <f>SUMIFS(通讯通路门店!$AE:$AE,通讯通路门店!$S:$S,$G303)</f>
        <v>0</v>
      </c>
      <c r="BM303" s="99">
        <f>SUMIFS(通讯通路门店!$AF:$AF,通讯通路门店!$S:$S,$G303)</f>
        <v>0</v>
      </c>
      <c r="BN303" s="99">
        <f>SUMIFS(通讯通路门店!$AG:$AG,通讯通路门店!$S:$S,$G303)</f>
        <v>0</v>
      </c>
      <c r="BO303" s="99">
        <f>SUMIFS(通讯通路门店!$AH:$AH,通讯通路门店!$S:$S,$G303)</f>
        <v>0</v>
      </c>
      <c r="BP303" s="99">
        <f>SUMIFS(通讯通路门店!$AI:$AI,通讯通路门店!$S:$S,$G303)</f>
        <v>0</v>
      </c>
      <c r="BQ303" s="83"/>
    </row>
    <row r="304" spans="1:69">
      <c r="A304" s="99" t="str">
        <f>IFERROR(_xlfn.XLOOKUP($G304,通讯通路门店!$S$4:$S$993931,通讯通路门店!$A$4:$A$993931,0,0),"")</f>
        <v/>
      </c>
      <c r="B304" s="99" t="str">
        <f>IFERROR(_xlfn.XLOOKUP($G304,通讯通路门店!$S$4:$S$993931,通讯通路门店!$B$4:$B$993931,0,0),"")</f>
        <v/>
      </c>
      <c r="C304" s="99" t="str">
        <f>IFERROR(_xlfn.XLOOKUP($G304,通讯通路门店!$S$4:$S$993931,通讯通路门店!$C$4:$C$993931,0,0),"")</f>
        <v/>
      </c>
      <c r="D304" s="99" t="str">
        <f>IFERROR(_xlfn.XLOOKUP($G304,通讯通路门店!$S$4:$S$993931,通讯通路门店!$D$4:$D$993931,0,0),"")</f>
        <v/>
      </c>
      <c r="E304" s="83"/>
      <c r="F304" s="83"/>
      <c r="G304" s="101" t="e">
        <v>#N/A</v>
      </c>
      <c r="H304" s="102" t="str">
        <f>IFERROR(_xlfn.XLOOKUP($G304,通讯通路门店!$S$4:$S$993931,通讯通路门店!$R$4:$R$993931,0,0),"")</f>
        <v/>
      </c>
      <c r="I304" s="83"/>
      <c r="J304" s="83"/>
      <c r="K304" s="83"/>
      <c r="L304" s="83"/>
      <c r="M304" s="83"/>
      <c r="N304" s="83"/>
      <c r="O304" s="83"/>
      <c r="P304" s="83"/>
      <c r="Q304" s="83"/>
      <c r="R304" s="83"/>
      <c r="S304" s="83"/>
      <c r="T304" s="83"/>
      <c r="U304" s="99">
        <f>COUNTIF(通讯通路门店!$S:$S,$G304)</f>
        <v>0</v>
      </c>
      <c r="V304" s="99">
        <f>COUNTIFS(通讯通路门店!$S:$S,$G304,通讯通路门店!$J:$J,"综合卖场")</f>
        <v>0</v>
      </c>
      <c r="W304" s="99">
        <f>SUMIFS(通讯通路门店!$AJ:$AJ,通讯通路门店!$S:$S,通讯客户沙盘!$G304)</f>
        <v>0</v>
      </c>
      <c r="X304" s="99">
        <f t="shared" si="20"/>
        <v>0</v>
      </c>
      <c r="Y304" s="99">
        <f>COUNTIFS(通讯通路门店!$S:$S,$G304,通讯通路门店!$J:$J,"荣耀体验店")+COUNTIFS(通讯通路门店!$S:$S,$G304,通讯通路门店!$J:$J,"荣耀授权专卖店")</f>
        <v>0</v>
      </c>
      <c r="Z304" s="99">
        <f>COUNTIFS(通讯通路门店!$S:$S,$G304,通讯通路门店!$J:$J,"VIVO体验店")</f>
        <v>0</v>
      </c>
      <c r="AA304" s="99">
        <f>COUNTIFS(通讯通路门店!$S:$S,$G304,通讯通路门店!$J:$J,"OPPO体验店")</f>
        <v>0</v>
      </c>
      <c r="AB304" s="99">
        <f>COUNTIFS(通讯通路门店!$S:$S,$G304,通讯通路门店!$J:$J,"华为授权体验店")+COUNTIFS(通讯通路门店!$S:$S,$G304,通讯通路门店!$J:$J,"华为堡垒店")</f>
        <v>0</v>
      </c>
      <c r="AC304" s="99">
        <f>COUNTIFS(通讯通路门店!$S:$S,$G304,通讯通路门店!$J:$J,"小米体验店")</f>
        <v>0</v>
      </c>
      <c r="AD304" s="99">
        <f>COUNTIFS(通讯通路门店!$S:$S,$G304,通讯通路门店!$J:$J,"苹果体验店")</f>
        <v>0</v>
      </c>
      <c r="AE304" s="99">
        <f>COUNTIFS(通讯通路门店!$S:$S,$G304,通讯通路门店!$J:$J,"其他品牌专卖店")</f>
        <v>0</v>
      </c>
      <c r="AF304" s="99">
        <f>SUMIFS(通讯通路门店!$BI:$BI,通讯通路门店!$S:$S,$G304)</f>
        <v>0</v>
      </c>
      <c r="AG304" s="99">
        <f>SUMIFS(通讯通路门店!$BH:$BH,通讯通路门店!$S:$S,$G304)</f>
        <v>0</v>
      </c>
      <c r="AH304" s="99">
        <f t="shared" si="21"/>
        <v>0</v>
      </c>
      <c r="AI304" s="99">
        <f>SUMIFS(通讯通路门店!$BB:$BB,通讯通路门店!$S:$S,$G304)</f>
        <v>0</v>
      </c>
      <c r="AJ304" s="99">
        <f>SUMIFS(通讯通路门店!$BE:$BE,通讯通路门店!$S:$S,$G304)</f>
        <v>0</v>
      </c>
      <c r="AK304" s="99">
        <f>SUMIFS(通讯通路门店!$BG:$BG,通讯通路门店!$S:$S,$G304)</f>
        <v>0</v>
      </c>
      <c r="AL304" s="99">
        <f>SUMIFS(通讯通路门店!$BC:$BC,通讯通路门店!$S:$S,$G304)</f>
        <v>0</v>
      </c>
      <c r="AM304" s="99">
        <f>SUMIFS(通讯通路门店!$BD:$BD,通讯通路门店!$S:$S,$G304)</f>
        <v>0</v>
      </c>
      <c r="AN304" s="99">
        <f>SUMIFS(通讯通路门店!$BF:$BF,通讯通路门店!$S:$S,$G304)</f>
        <v>0</v>
      </c>
      <c r="AO304" s="99">
        <f t="shared" si="22"/>
        <v>0</v>
      </c>
      <c r="AP304" s="99">
        <f>SUMIFS(通讯通路门店!$K:$K,通讯通路门店!$S:$S,$G304)</f>
        <v>0</v>
      </c>
      <c r="AQ304" s="83"/>
      <c r="AR304" s="99">
        <f>SUMIFS(通讯通路门店!$T:$T,通讯通路门店!$S:$S,$G304)</f>
        <v>0</v>
      </c>
      <c r="AS304" s="99">
        <f>SUMIFS(通讯通路门店!$U:$U,通讯通路门店!$S:$S,$G304)</f>
        <v>0</v>
      </c>
      <c r="AT304" s="99">
        <f>SUMIFS(通讯通路门店!$V:$V,通讯通路门店!$S:$S,$G304)</f>
        <v>0</v>
      </c>
      <c r="AU304" s="99">
        <f>SUMIFS(通讯通路门店!$W:$W,通讯通路门店!$S:$S,$G304)</f>
        <v>0</v>
      </c>
      <c r="AV304" s="99">
        <f>SUMIFS(通讯通路门店!$Z:$Z,通讯通路门店!$S:$S,$G304)</f>
        <v>0</v>
      </c>
      <c r="AW304" s="99">
        <f>SUMIFS(通讯通路门店!$AB:$AB,通讯通路门店!$S:$S,$G304)</f>
        <v>0</v>
      </c>
      <c r="AX304" s="99">
        <f>SUMIFS(通讯通路门店!$X:$X,通讯通路门店!$S:$S,$G304)</f>
        <v>0</v>
      </c>
      <c r="AY304" s="99">
        <f>SUMIFS(通讯通路门店!$Y:$Y,通讯通路门店!$S:$S,$G304)</f>
        <v>0</v>
      </c>
      <c r="AZ304" s="99">
        <f>SUMIFS(通讯通路门店!$AA:$AA,通讯通路门店!$S:$S,$G304)</f>
        <v>0</v>
      </c>
      <c r="BA304" s="99">
        <f t="shared" si="23"/>
        <v>0</v>
      </c>
      <c r="BB304" s="99">
        <f t="shared" si="24"/>
        <v>0</v>
      </c>
      <c r="BC304" s="99">
        <f>SUMIFS(通讯通路门店!$W:$W,通讯通路门店!$S:$S,$G304,通讯通路门店!$J:$J,"荣耀体验店")+SUMIFS(通讯通路门店!$W:$W,通讯通路门店!$S:$S,$G304,通讯通路门店!$J:$J,"荣耀授权专卖店")</f>
        <v>0</v>
      </c>
      <c r="BD304" s="99">
        <f>SUMIFS(通讯通路门店!$Z:$Z,通讯通路门店!$S:$S,$G304,通讯通路门店!$J:$J,"VIVO体验店")</f>
        <v>0</v>
      </c>
      <c r="BE304" s="99">
        <f>SUMIFS(通讯通路门店!$AB:$AB,通讯通路门店!$S:$S,$G304,通讯通路门店!$J:$J,"OPPO体验店")</f>
        <v>0</v>
      </c>
      <c r="BF304" s="99">
        <f>SUMIFS(通讯通路门店!$X:$X,通讯通路门店!$S:$S,$G304,通讯通路门店!$J:$J,"华为授权体验店")+SUMIFS(通讯通路门店!$AA:$AA,通讯通路门店!$S:$S,$G304,通讯通路门店!$J:$J,"华为堡垒店")</f>
        <v>0</v>
      </c>
      <c r="BG304" s="99">
        <f>SUMIFS(通讯通路门店!$Y:$Y,通讯通路门店!$S:$S,$G304,通讯通路门店!$J:$J,"小米体验店")</f>
        <v>0</v>
      </c>
      <c r="BH304" s="99">
        <f>SUMIFS(通讯通路门店!$AA:$AA,通讯通路门店!$S:$S,$G304,通讯通路门店!$J:$J,"苹果体验店")</f>
        <v>0</v>
      </c>
      <c r="BI304" s="99">
        <f>SUMIFS(通讯通路门店!$K:$K,通讯通路门店!$S:$S,$G304,通讯通路门店!$J:$J,"其他品牌专卖店")</f>
        <v>0</v>
      </c>
      <c r="BJ304" s="99">
        <f>SUMIFS(通讯通路门店!$AC:$AC,通讯通路门店!$S:$S,$G304)</f>
        <v>0</v>
      </c>
      <c r="BK304" s="99">
        <f>SUMIFS(通讯通路门店!$AD:$AD,通讯通路门店!$S:$S,$G304)</f>
        <v>0</v>
      </c>
      <c r="BL304" s="99">
        <f>SUMIFS(通讯通路门店!$AE:$AE,通讯通路门店!$S:$S,$G304)</f>
        <v>0</v>
      </c>
      <c r="BM304" s="99">
        <f>SUMIFS(通讯通路门店!$AF:$AF,通讯通路门店!$S:$S,$G304)</f>
        <v>0</v>
      </c>
      <c r="BN304" s="99">
        <f>SUMIFS(通讯通路门店!$AG:$AG,通讯通路门店!$S:$S,$G304)</f>
        <v>0</v>
      </c>
      <c r="BO304" s="99">
        <f>SUMIFS(通讯通路门店!$AH:$AH,通讯通路门店!$S:$S,$G304)</f>
        <v>0</v>
      </c>
      <c r="BP304" s="99">
        <f>SUMIFS(通讯通路门店!$AI:$AI,通讯通路门店!$S:$S,$G304)</f>
        <v>0</v>
      </c>
      <c r="BQ304" s="83"/>
    </row>
    <row r="305" spans="1:69">
      <c r="A305" s="99" t="str">
        <f>IFERROR(_xlfn.XLOOKUP($G305,通讯通路门店!$S$4:$S$993931,通讯通路门店!$A$4:$A$993931,0,0),"")</f>
        <v/>
      </c>
      <c r="B305" s="99" t="str">
        <f>IFERROR(_xlfn.XLOOKUP($G305,通讯通路门店!$S$4:$S$993931,通讯通路门店!$B$4:$B$993931,0,0),"")</f>
        <v/>
      </c>
      <c r="C305" s="99" t="str">
        <f>IFERROR(_xlfn.XLOOKUP($G305,通讯通路门店!$S$4:$S$993931,通讯通路门店!$C$4:$C$993931,0,0),"")</f>
        <v/>
      </c>
      <c r="D305" s="99" t="str">
        <f>IFERROR(_xlfn.XLOOKUP($G305,通讯通路门店!$S$4:$S$993931,通讯通路门店!$D$4:$D$993931,0,0),"")</f>
        <v/>
      </c>
      <c r="E305" s="83"/>
      <c r="F305" s="83"/>
      <c r="G305" s="101" t="e">
        <v>#N/A</v>
      </c>
      <c r="H305" s="102" t="str">
        <f>IFERROR(_xlfn.XLOOKUP($G305,通讯通路门店!$S$4:$S$993931,通讯通路门店!$R$4:$R$993931,0,0),"")</f>
        <v/>
      </c>
      <c r="I305" s="83"/>
      <c r="J305" s="83"/>
      <c r="K305" s="83"/>
      <c r="L305" s="83"/>
      <c r="M305" s="83"/>
      <c r="N305" s="83"/>
      <c r="O305" s="83"/>
      <c r="P305" s="83"/>
      <c r="Q305" s="83"/>
      <c r="R305" s="83"/>
      <c r="S305" s="83"/>
      <c r="T305" s="83"/>
      <c r="U305" s="99">
        <f>COUNTIF(通讯通路门店!$S:$S,$G305)</f>
        <v>0</v>
      </c>
      <c r="V305" s="99">
        <f>COUNTIFS(通讯通路门店!$S:$S,$G305,通讯通路门店!$J:$J,"综合卖场")</f>
        <v>0</v>
      </c>
      <c r="W305" s="99">
        <f>SUMIFS(通讯通路门店!$AJ:$AJ,通讯通路门店!$S:$S,通讯客户沙盘!$G305)</f>
        <v>0</v>
      </c>
      <c r="X305" s="99">
        <f t="shared" si="20"/>
        <v>0</v>
      </c>
      <c r="Y305" s="99">
        <f>COUNTIFS(通讯通路门店!$S:$S,$G305,通讯通路门店!$J:$J,"荣耀体验店")+COUNTIFS(通讯通路门店!$S:$S,$G305,通讯通路门店!$J:$J,"荣耀授权专卖店")</f>
        <v>0</v>
      </c>
      <c r="Z305" s="99">
        <f>COUNTIFS(通讯通路门店!$S:$S,$G305,通讯通路门店!$J:$J,"VIVO体验店")</f>
        <v>0</v>
      </c>
      <c r="AA305" s="99">
        <f>COUNTIFS(通讯通路门店!$S:$S,$G305,通讯通路门店!$J:$J,"OPPO体验店")</f>
        <v>0</v>
      </c>
      <c r="AB305" s="99">
        <f>COUNTIFS(通讯通路门店!$S:$S,$G305,通讯通路门店!$J:$J,"华为授权体验店")+COUNTIFS(通讯通路门店!$S:$S,$G305,通讯通路门店!$J:$J,"华为堡垒店")</f>
        <v>0</v>
      </c>
      <c r="AC305" s="99">
        <f>COUNTIFS(通讯通路门店!$S:$S,$G305,通讯通路门店!$J:$J,"小米体验店")</f>
        <v>0</v>
      </c>
      <c r="AD305" s="99">
        <f>COUNTIFS(通讯通路门店!$S:$S,$G305,通讯通路门店!$J:$J,"苹果体验店")</f>
        <v>0</v>
      </c>
      <c r="AE305" s="99">
        <f>COUNTIFS(通讯通路门店!$S:$S,$G305,通讯通路门店!$J:$J,"其他品牌专卖店")</f>
        <v>0</v>
      </c>
      <c r="AF305" s="99">
        <f>SUMIFS(通讯通路门店!$BI:$BI,通讯通路门店!$S:$S,$G305)</f>
        <v>0</v>
      </c>
      <c r="AG305" s="99">
        <f>SUMIFS(通讯通路门店!$BH:$BH,通讯通路门店!$S:$S,$G305)</f>
        <v>0</v>
      </c>
      <c r="AH305" s="99">
        <f t="shared" si="21"/>
        <v>0</v>
      </c>
      <c r="AI305" s="99">
        <f>SUMIFS(通讯通路门店!$BB:$BB,通讯通路门店!$S:$S,$G305)</f>
        <v>0</v>
      </c>
      <c r="AJ305" s="99">
        <f>SUMIFS(通讯通路门店!$BE:$BE,通讯通路门店!$S:$S,$G305)</f>
        <v>0</v>
      </c>
      <c r="AK305" s="99">
        <f>SUMIFS(通讯通路门店!$BG:$BG,通讯通路门店!$S:$S,$G305)</f>
        <v>0</v>
      </c>
      <c r="AL305" s="99">
        <f>SUMIFS(通讯通路门店!$BC:$BC,通讯通路门店!$S:$S,$G305)</f>
        <v>0</v>
      </c>
      <c r="AM305" s="99">
        <f>SUMIFS(通讯通路门店!$BD:$BD,通讯通路门店!$S:$S,$G305)</f>
        <v>0</v>
      </c>
      <c r="AN305" s="99">
        <f>SUMIFS(通讯通路门店!$BF:$BF,通讯通路门店!$S:$S,$G305)</f>
        <v>0</v>
      </c>
      <c r="AO305" s="99">
        <f t="shared" si="22"/>
        <v>0</v>
      </c>
      <c r="AP305" s="99">
        <f>SUMIFS(通讯通路门店!$K:$K,通讯通路门店!$S:$S,$G305)</f>
        <v>0</v>
      </c>
      <c r="AQ305" s="83"/>
      <c r="AR305" s="99">
        <f>SUMIFS(通讯通路门店!$T:$T,通讯通路门店!$S:$S,$G305)</f>
        <v>0</v>
      </c>
      <c r="AS305" s="99">
        <f>SUMIFS(通讯通路门店!$U:$U,通讯通路门店!$S:$S,$G305)</f>
        <v>0</v>
      </c>
      <c r="AT305" s="99">
        <f>SUMIFS(通讯通路门店!$V:$V,通讯通路门店!$S:$S,$G305)</f>
        <v>0</v>
      </c>
      <c r="AU305" s="99">
        <f>SUMIFS(通讯通路门店!$W:$W,通讯通路门店!$S:$S,$G305)</f>
        <v>0</v>
      </c>
      <c r="AV305" s="99">
        <f>SUMIFS(通讯通路门店!$Z:$Z,通讯通路门店!$S:$S,$G305)</f>
        <v>0</v>
      </c>
      <c r="AW305" s="99">
        <f>SUMIFS(通讯通路门店!$AB:$AB,通讯通路门店!$S:$S,$G305)</f>
        <v>0</v>
      </c>
      <c r="AX305" s="99">
        <f>SUMIFS(通讯通路门店!$X:$X,通讯通路门店!$S:$S,$G305)</f>
        <v>0</v>
      </c>
      <c r="AY305" s="99">
        <f>SUMIFS(通讯通路门店!$Y:$Y,通讯通路门店!$S:$S,$G305)</f>
        <v>0</v>
      </c>
      <c r="AZ305" s="99">
        <f>SUMIFS(通讯通路门店!$AA:$AA,通讯通路门店!$S:$S,$G305)</f>
        <v>0</v>
      </c>
      <c r="BA305" s="99">
        <f t="shared" si="23"/>
        <v>0</v>
      </c>
      <c r="BB305" s="99">
        <f t="shared" si="24"/>
        <v>0</v>
      </c>
      <c r="BC305" s="99">
        <f>SUMIFS(通讯通路门店!$W:$W,通讯通路门店!$S:$S,$G305,通讯通路门店!$J:$J,"荣耀体验店")+SUMIFS(通讯通路门店!$W:$W,通讯通路门店!$S:$S,$G305,通讯通路门店!$J:$J,"荣耀授权专卖店")</f>
        <v>0</v>
      </c>
      <c r="BD305" s="99">
        <f>SUMIFS(通讯通路门店!$Z:$Z,通讯通路门店!$S:$S,$G305,通讯通路门店!$J:$J,"VIVO体验店")</f>
        <v>0</v>
      </c>
      <c r="BE305" s="99">
        <f>SUMIFS(通讯通路门店!$AB:$AB,通讯通路门店!$S:$S,$G305,通讯通路门店!$J:$J,"OPPO体验店")</f>
        <v>0</v>
      </c>
      <c r="BF305" s="99">
        <f>SUMIFS(通讯通路门店!$X:$X,通讯通路门店!$S:$S,$G305,通讯通路门店!$J:$J,"华为授权体验店")+SUMIFS(通讯通路门店!$AA:$AA,通讯通路门店!$S:$S,$G305,通讯通路门店!$J:$J,"华为堡垒店")</f>
        <v>0</v>
      </c>
      <c r="BG305" s="99">
        <f>SUMIFS(通讯通路门店!$Y:$Y,通讯通路门店!$S:$S,$G305,通讯通路门店!$J:$J,"小米体验店")</f>
        <v>0</v>
      </c>
      <c r="BH305" s="99">
        <f>SUMIFS(通讯通路门店!$AA:$AA,通讯通路门店!$S:$S,$G305,通讯通路门店!$J:$J,"苹果体验店")</f>
        <v>0</v>
      </c>
      <c r="BI305" s="99">
        <f>SUMIFS(通讯通路门店!$K:$K,通讯通路门店!$S:$S,$G305,通讯通路门店!$J:$J,"其他品牌专卖店")</f>
        <v>0</v>
      </c>
      <c r="BJ305" s="99">
        <f>SUMIFS(通讯通路门店!$AC:$AC,通讯通路门店!$S:$S,$G305)</f>
        <v>0</v>
      </c>
      <c r="BK305" s="99">
        <f>SUMIFS(通讯通路门店!$AD:$AD,通讯通路门店!$S:$S,$G305)</f>
        <v>0</v>
      </c>
      <c r="BL305" s="99">
        <f>SUMIFS(通讯通路门店!$AE:$AE,通讯通路门店!$S:$S,$G305)</f>
        <v>0</v>
      </c>
      <c r="BM305" s="99">
        <f>SUMIFS(通讯通路门店!$AF:$AF,通讯通路门店!$S:$S,$G305)</f>
        <v>0</v>
      </c>
      <c r="BN305" s="99">
        <f>SUMIFS(通讯通路门店!$AG:$AG,通讯通路门店!$S:$S,$G305)</f>
        <v>0</v>
      </c>
      <c r="BO305" s="99">
        <f>SUMIFS(通讯通路门店!$AH:$AH,通讯通路门店!$S:$S,$G305)</f>
        <v>0</v>
      </c>
      <c r="BP305" s="99">
        <f>SUMIFS(通讯通路门店!$AI:$AI,通讯通路门店!$S:$S,$G305)</f>
        <v>0</v>
      </c>
      <c r="BQ305" s="83"/>
    </row>
    <row r="306" spans="1:69">
      <c r="A306" s="99" t="str">
        <f>IFERROR(_xlfn.XLOOKUP($G306,通讯通路门店!$S$4:$S$993931,通讯通路门店!$A$4:$A$993931,0,0),"")</f>
        <v/>
      </c>
      <c r="B306" s="99" t="str">
        <f>IFERROR(_xlfn.XLOOKUP($G306,通讯通路门店!$S$4:$S$993931,通讯通路门店!$B$4:$B$993931,0,0),"")</f>
        <v/>
      </c>
      <c r="C306" s="99" t="str">
        <f>IFERROR(_xlfn.XLOOKUP($G306,通讯通路门店!$S$4:$S$993931,通讯通路门店!$C$4:$C$993931,0,0),"")</f>
        <v/>
      </c>
      <c r="D306" s="99" t="str">
        <f>IFERROR(_xlfn.XLOOKUP($G306,通讯通路门店!$S$4:$S$993931,通讯通路门店!$D$4:$D$993931,0,0),"")</f>
        <v/>
      </c>
      <c r="E306" s="83"/>
      <c r="F306" s="83"/>
      <c r="G306" s="101" t="e">
        <v>#N/A</v>
      </c>
      <c r="H306" s="102" t="str">
        <f>IFERROR(_xlfn.XLOOKUP($G306,通讯通路门店!$S$4:$S$993931,通讯通路门店!$R$4:$R$993931,0,0),"")</f>
        <v/>
      </c>
      <c r="I306" s="83"/>
      <c r="J306" s="83"/>
      <c r="K306" s="83"/>
      <c r="L306" s="83"/>
      <c r="M306" s="83"/>
      <c r="N306" s="83"/>
      <c r="O306" s="83"/>
      <c r="P306" s="83"/>
      <c r="Q306" s="83"/>
      <c r="R306" s="83"/>
      <c r="S306" s="83"/>
      <c r="T306" s="83"/>
      <c r="U306" s="99">
        <f>COUNTIF(通讯通路门店!$S:$S,$G306)</f>
        <v>0</v>
      </c>
      <c r="V306" s="99">
        <f>COUNTIFS(通讯通路门店!$S:$S,$G306,通讯通路门店!$J:$J,"综合卖场")</f>
        <v>0</v>
      </c>
      <c r="W306" s="99">
        <f>SUMIFS(通讯通路门店!$AJ:$AJ,通讯通路门店!$S:$S,通讯客户沙盘!$G306)</f>
        <v>0</v>
      </c>
      <c r="X306" s="99">
        <f t="shared" si="20"/>
        <v>0</v>
      </c>
      <c r="Y306" s="99">
        <f>COUNTIFS(通讯通路门店!$S:$S,$G306,通讯通路门店!$J:$J,"荣耀体验店")+COUNTIFS(通讯通路门店!$S:$S,$G306,通讯通路门店!$J:$J,"荣耀授权专卖店")</f>
        <v>0</v>
      </c>
      <c r="Z306" s="99">
        <f>COUNTIFS(通讯通路门店!$S:$S,$G306,通讯通路门店!$J:$J,"VIVO体验店")</f>
        <v>0</v>
      </c>
      <c r="AA306" s="99">
        <f>COUNTIFS(通讯通路门店!$S:$S,$G306,通讯通路门店!$J:$J,"OPPO体验店")</f>
        <v>0</v>
      </c>
      <c r="AB306" s="99">
        <f>COUNTIFS(通讯通路门店!$S:$S,$G306,通讯通路门店!$J:$J,"华为授权体验店")+COUNTIFS(通讯通路门店!$S:$S,$G306,通讯通路门店!$J:$J,"华为堡垒店")</f>
        <v>0</v>
      </c>
      <c r="AC306" s="99">
        <f>COUNTIFS(通讯通路门店!$S:$S,$G306,通讯通路门店!$J:$J,"小米体验店")</f>
        <v>0</v>
      </c>
      <c r="AD306" s="99">
        <f>COUNTIFS(通讯通路门店!$S:$S,$G306,通讯通路门店!$J:$J,"苹果体验店")</f>
        <v>0</v>
      </c>
      <c r="AE306" s="99">
        <f>COUNTIFS(通讯通路门店!$S:$S,$G306,通讯通路门店!$J:$J,"其他品牌专卖店")</f>
        <v>0</v>
      </c>
      <c r="AF306" s="99">
        <f>SUMIFS(通讯通路门店!$BI:$BI,通讯通路门店!$S:$S,$G306)</f>
        <v>0</v>
      </c>
      <c r="AG306" s="99">
        <f>SUMIFS(通讯通路门店!$BH:$BH,通讯通路门店!$S:$S,$G306)</f>
        <v>0</v>
      </c>
      <c r="AH306" s="99">
        <f t="shared" si="21"/>
        <v>0</v>
      </c>
      <c r="AI306" s="99">
        <f>SUMIFS(通讯通路门店!$BB:$BB,通讯通路门店!$S:$S,$G306)</f>
        <v>0</v>
      </c>
      <c r="AJ306" s="99">
        <f>SUMIFS(通讯通路门店!$BE:$BE,通讯通路门店!$S:$S,$G306)</f>
        <v>0</v>
      </c>
      <c r="AK306" s="99">
        <f>SUMIFS(通讯通路门店!$BG:$BG,通讯通路门店!$S:$S,$G306)</f>
        <v>0</v>
      </c>
      <c r="AL306" s="99">
        <f>SUMIFS(通讯通路门店!$BC:$BC,通讯通路门店!$S:$S,$G306)</f>
        <v>0</v>
      </c>
      <c r="AM306" s="99">
        <f>SUMIFS(通讯通路门店!$BD:$BD,通讯通路门店!$S:$S,$G306)</f>
        <v>0</v>
      </c>
      <c r="AN306" s="99">
        <f>SUMIFS(通讯通路门店!$BF:$BF,通讯通路门店!$S:$S,$G306)</f>
        <v>0</v>
      </c>
      <c r="AO306" s="99">
        <f t="shared" si="22"/>
        <v>0</v>
      </c>
      <c r="AP306" s="99">
        <f>SUMIFS(通讯通路门店!$K:$K,通讯通路门店!$S:$S,$G306)</f>
        <v>0</v>
      </c>
      <c r="AQ306" s="83"/>
      <c r="AR306" s="99">
        <f>SUMIFS(通讯通路门店!$T:$T,通讯通路门店!$S:$S,$G306)</f>
        <v>0</v>
      </c>
      <c r="AS306" s="99">
        <f>SUMIFS(通讯通路门店!$U:$U,通讯通路门店!$S:$S,$G306)</f>
        <v>0</v>
      </c>
      <c r="AT306" s="99">
        <f>SUMIFS(通讯通路门店!$V:$V,通讯通路门店!$S:$S,$G306)</f>
        <v>0</v>
      </c>
      <c r="AU306" s="99">
        <f>SUMIFS(通讯通路门店!$W:$W,通讯通路门店!$S:$S,$G306)</f>
        <v>0</v>
      </c>
      <c r="AV306" s="99">
        <f>SUMIFS(通讯通路门店!$Z:$Z,通讯通路门店!$S:$S,$G306)</f>
        <v>0</v>
      </c>
      <c r="AW306" s="99">
        <f>SUMIFS(通讯通路门店!$AB:$AB,通讯通路门店!$S:$S,$G306)</f>
        <v>0</v>
      </c>
      <c r="AX306" s="99">
        <f>SUMIFS(通讯通路门店!$X:$X,通讯通路门店!$S:$S,$G306)</f>
        <v>0</v>
      </c>
      <c r="AY306" s="99">
        <f>SUMIFS(通讯通路门店!$Y:$Y,通讯通路门店!$S:$S,$G306)</f>
        <v>0</v>
      </c>
      <c r="AZ306" s="99">
        <f>SUMIFS(通讯通路门店!$AA:$AA,通讯通路门店!$S:$S,$G306)</f>
        <v>0</v>
      </c>
      <c r="BA306" s="99">
        <f t="shared" si="23"/>
        <v>0</v>
      </c>
      <c r="BB306" s="99">
        <f t="shared" si="24"/>
        <v>0</v>
      </c>
      <c r="BC306" s="99">
        <f>SUMIFS(通讯通路门店!$W:$W,通讯通路门店!$S:$S,$G306,通讯通路门店!$J:$J,"荣耀体验店")+SUMIFS(通讯通路门店!$W:$W,通讯通路门店!$S:$S,$G306,通讯通路门店!$J:$J,"荣耀授权专卖店")</f>
        <v>0</v>
      </c>
      <c r="BD306" s="99">
        <f>SUMIFS(通讯通路门店!$Z:$Z,通讯通路门店!$S:$S,$G306,通讯通路门店!$J:$J,"VIVO体验店")</f>
        <v>0</v>
      </c>
      <c r="BE306" s="99">
        <f>SUMIFS(通讯通路门店!$AB:$AB,通讯通路门店!$S:$S,$G306,通讯通路门店!$J:$J,"OPPO体验店")</f>
        <v>0</v>
      </c>
      <c r="BF306" s="99">
        <f>SUMIFS(通讯通路门店!$X:$X,通讯通路门店!$S:$S,$G306,通讯通路门店!$J:$J,"华为授权体验店")+SUMIFS(通讯通路门店!$AA:$AA,通讯通路门店!$S:$S,$G306,通讯通路门店!$J:$J,"华为堡垒店")</f>
        <v>0</v>
      </c>
      <c r="BG306" s="99">
        <f>SUMIFS(通讯通路门店!$Y:$Y,通讯通路门店!$S:$S,$G306,通讯通路门店!$J:$J,"小米体验店")</f>
        <v>0</v>
      </c>
      <c r="BH306" s="99">
        <f>SUMIFS(通讯通路门店!$AA:$AA,通讯通路门店!$S:$S,$G306,通讯通路门店!$J:$J,"苹果体验店")</f>
        <v>0</v>
      </c>
      <c r="BI306" s="99">
        <f>SUMIFS(通讯通路门店!$K:$K,通讯通路门店!$S:$S,$G306,通讯通路门店!$J:$J,"其他品牌专卖店")</f>
        <v>0</v>
      </c>
      <c r="BJ306" s="99">
        <f>SUMIFS(通讯通路门店!$AC:$AC,通讯通路门店!$S:$S,$G306)</f>
        <v>0</v>
      </c>
      <c r="BK306" s="99">
        <f>SUMIFS(通讯通路门店!$AD:$AD,通讯通路门店!$S:$S,$G306)</f>
        <v>0</v>
      </c>
      <c r="BL306" s="99">
        <f>SUMIFS(通讯通路门店!$AE:$AE,通讯通路门店!$S:$S,$G306)</f>
        <v>0</v>
      </c>
      <c r="BM306" s="99">
        <f>SUMIFS(通讯通路门店!$AF:$AF,通讯通路门店!$S:$S,$G306)</f>
        <v>0</v>
      </c>
      <c r="BN306" s="99">
        <f>SUMIFS(通讯通路门店!$AG:$AG,通讯通路门店!$S:$S,$G306)</f>
        <v>0</v>
      </c>
      <c r="BO306" s="99">
        <f>SUMIFS(通讯通路门店!$AH:$AH,通讯通路门店!$S:$S,$G306)</f>
        <v>0</v>
      </c>
      <c r="BP306" s="99">
        <f>SUMIFS(通讯通路门店!$AI:$AI,通讯通路门店!$S:$S,$G306)</f>
        <v>0</v>
      </c>
      <c r="BQ306" s="83"/>
    </row>
    <row r="307" spans="1:69">
      <c r="A307" s="99" t="str">
        <f>IFERROR(_xlfn.XLOOKUP($G307,通讯通路门店!$S$4:$S$993931,通讯通路门店!$A$4:$A$993931,0,0),"")</f>
        <v/>
      </c>
      <c r="B307" s="99" t="str">
        <f>IFERROR(_xlfn.XLOOKUP($G307,通讯通路门店!$S$4:$S$993931,通讯通路门店!$B$4:$B$993931,0,0),"")</f>
        <v/>
      </c>
      <c r="C307" s="99" t="str">
        <f>IFERROR(_xlfn.XLOOKUP($G307,通讯通路门店!$S$4:$S$993931,通讯通路门店!$C$4:$C$993931,0,0),"")</f>
        <v/>
      </c>
      <c r="D307" s="99" t="str">
        <f>IFERROR(_xlfn.XLOOKUP($G307,通讯通路门店!$S$4:$S$993931,通讯通路门店!$D$4:$D$993931,0,0),"")</f>
        <v/>
      </c>
      <c r="E307" s="83"/>
      <c r="F307" s="83"/>
      <c r="G307" s="101" t="e">
        <v>#N/A</v>
      </c>
      <c r="H307" s="102" t="str">
        <f>IFERROR(_xlfn.XLOOKUP($G307,通讯通路门店!$S$4:$S$993931,通讯通路门店!$R$4:$R$993931,0,0),"")</f>
        <v/>
      </c>
      <c r="I307" s="83"/>
      <c r="J307" s="83"/>
      <c r="K307" s="83"/>
      <c r="L307" s="83"/>
      <c r="M307" s="83"/>
      <c r="N307" s="83"/>
      <c r="O307" s="83"/>
      <c r="P307" s="83"/>
      <c r="Q307" s="83"/>
      <c r="R307" s="83"/>
      <c r="S307" s="83"/>
      <c r="T307" s="83"/>
      <c r="U307" s="99">
        <f>COUNTIF(通讯通路门店!$S:$S,$G307)</f>
        <v>0</v>
      </c>
      <c r="V307" s="99">
        <f>COUNTIFS(通讯通路门店!$S:$S,$G307,通讯通路门店!$J:$J,"综合卖场")</f>
        <v>0</v>
      </c>
      <c r="W307" s="99">
        <f>SUMIFS(通讯通路门店!$AJ:$AJ,通讯通路门店!$S:$S,通讯客户沙盘!$G307)</f>
        <v>0</v>
      </c>
      <c r="X307" s="99">
        <f t="shared" si="20"/>
        <v>0</v>
      </c>
      <c r="Y307" s="99">
        <f>COUNTIFS(通讯通路门店!$S:$S,$G307,通讯通路门店!$J:$J,"荣耀体验店")+COUNTIFS(通讯通路门店!$S:$S,$G307,通讯通路门店!$J:$J,"荣耀授权专卖店")</f>
        <v>0</v>
      </c>
      <c r="Z307" s="99">
        <f>COUNTIFS(通讯通路门店!$S:$S,$G307,通讯通路门店!$J:$J,"VIVO体验店")</f>
        <v>0</v>
      </c>
      <c r="AA307" s="99">
        <f>COUNTIFS(通讯通路门店!$S:$S,$G307,通讯通路门店!$J:$J,"OPPO体验店")</f>
        <v>0</v>
      </c>
      <c r="AB307" s="99">
        <f>COUNTIFS(通讯通路门店!$S:$S,$G307,通讯通路门店!$J:$J,"华为授权体验店")+COUNTIFS(通讯通路门店!$S:$S,$G307,通讯通路门店!$J:$J,"华为堡垒店")</f>
        <v>0</v>
      </c>
      <c r="AC307" s="99">
        <f>COUNTIFS(通讯通路门店!$S:$S,$G307,通讯通路门店!$J:$J,"小米体验店")</f>
        <v>0</v>
      </c>
      <c r="AD307" s="99">
        <f>COUNTIFS(通讯通路门店!$S:$S,$G307,通讯通路门店!$J:$J,"苹果体验店")</f>
        <v>0</v>
      </c>
      <c r="AE307" s="99">
        <f>COUNTIFS(通讯通路门店!$S:$S,$G307,通讯通路门店!$J:$J,"其他品牌专卖店")</f>
        <v>0</v>
      </c>
      <c r="AF307" s="99">
        <f>SUMIFS(通讯通路门店!$BI:$BI,通讯通路门店!$S:$S,$G307)</f>
        <v>0</v>
      </c>
      <c r="AG307" s="99">
        <f>SUMIFS(通讯通路门店!$BH:$BH,通讯通路门店!$S:$S,$G307)</f>
        <v>0</v>
      </c>
      <c r="AH307" s="99">
        <f t="shared" si="21"/>
        <v>0</v>
      </c>
      <c r="AI307" s="99">
        <f>SUMIFS(通讯通路门店!$BB:$BB,通讯通路门店!$S:$S,$G307)</f>
        <v>0</v>
      </c>
      <c r="AJ307" s="99">
        <f>SUMIFS(通讯通路门店!$BE:$BE,通讯通路门店!$S:$S,$G307)</f>
        <v>0</v>
      </c>
      <c r="AK307" s="99">
        <f>SUMIFS(通讯通路门店!$BG:$BG,通讯通路门店!$S:$S,$G307)</f>
        <v>0</v>
      </c>
      <c r="AL307" s="99">
        <f>SUMIFS(通讯通路门店!$BC:$BC,通讯通路门店!$S:$S,$G307)</f>
        <v>0</v>
      </c>
      <c r="AM307" s="99">
        <f>SUMIFS(通讯通路门店!$BD:$BD,通讯通路门店!$S:$S,$G307)</f>
        <v>0</v>
      </c>
      <c r="AN307" s="99">
        <f>SUMIFS(通讯通路门店!$BF:$BF,通讯通路门店!$S:$S,$G307)</f>
        <v>0</v>
      </c>
      <c r="AO307" s="99">
        <f t="shared" si="22"/>
        <v>0</v>
      </c>
      <c r="AP307" s="99">
        <f>SUMIFS(通讯通路门店!$K:$K,通讯通路门店!$S:$S,$G307)</f>
        <v>0</v>
      </c>
      <c r="AQ307" s="83"/>
      <c r="AR307" s="99">
        <f>SUMIFS(通讯通路门店!$T:$T,通讯通路门店!$S:$S,$G307)</f>
        <v>0</v>
      </c>
      <c r="AS307" s="99">
        <f>SUMIFS(通讯通路门店!$U:$U,通讯通路门店!$S:$S,$G307)</f>
        <v>0</v>
      </c>
      <c r="AT307" s="99">
        <f>SUMIFS(通讯通路门店!$V:$V,通讯通路门店!$S:$S,$G307)</f>
        <v>0</v>
      </c>
      <c r="AU307" s="99">
        <f>SUMIFS(通讯通路门店!$W:$W,通讯通路门店!$S:$S,$G307)</f>
        <v>0</v>
      </c>
      <c r="AV307" s="99">
        <f>SUMIFS(通讯通路门店!$Z:$Z,通讯通路门店!$S:$S,$G307)</f>
        <v>0</v>
      </c>
      <c r="AW307" s="99">
        <f>SUMIFS(通讯通路门店!$AB:$AB,通讯通路门店!$S:$S,$G307)</f>
        <v>0</v>
      </c>
      <c r="AX307" s="99">
        <f>SUMIFS(通讯通路门店!$X:$X,通讯通路门店!$S:$S,$G307)</f>
        <v>0</v>
      </c>
      <c r="AY307" s="99">
        <f>SUMIFS(通讯通路门店!$Y:$Y,通讯通路门店!$S:$S,$G307)</f>
        <v>0</v>
      </c>
      <c r="AZ307" s="99">
        <f>SUMIFS(通讯通路门店!$AA:$AA,通讯通路门店!$S:$S,$G307)</f>
        <v>0</v>
      </c>
      <c r="BA307" s="99">
        <f t="shared" si="23"/>
        <v>0</v>
      </c>
      <c r="BB307" s="99">
        <f t="shared" si="24"/>
        <v>0</v>
      </c>
      <c r="BC307" s="99">
        <f>SUMIFS(通讯通路门店!$W:$W,通讯通路门店!$S:$S,$G307,通讯通路门店!$J:$J,"荣耀体验店")+SUMIFS(通讯通路门店!$W:$W,通讯通路门店!$S:$S,$G307,通讯通路门店!$J:$J,"荣耀授权专卖店")</f>
        <v>0</v>
      </c>
      <c r="BD307" s="99">
        <f>SUMIFS(通讯通路门店!$Z:$Z,通讯通路门店!$S:$S,$G307,通讯通路门店!$J:$J,"VIVO体验店")</f>
        <v>0</v>
      </c>
      <c r="BE307" s="99">
        <f>SUMIFS(通讯通路门店!$AB:$AB,通讯通路门店!$S:$S,$G307,通讯通路门店!$J:$J,"OPPO体验店")</f>
        <v>0</v>
      </c>
      <c r="BF307" s="99">
        <f>SUMIFS(通讯通路门店!$X:$X,通讯通路门店!$S:$S,$G307,通讯通路门店!$J:$J,"华为授权体验店")+SUMIFS(通讯通路门店!$AA:$AA,通讯通路门店!$S:$S,$G307,通讯通路门店!$J:$J,"华为堡垒店")</f>
        <v>0</v>
      </c>
      <c r="BG307" s="99">
        <f>SUMIFS(通讯通路门店!$Y:$Y,通讯通路门店!$S:$S,$G307,通讯通路门店!$J:$J,"小米体验店")</f>
        <v>0</v>
      </c>
      <c r="BH307" s="99">
        <f>SUMIFS(通讯通路门店!$AA:$AA,通讯通路门店!$S:$S,$G307,通讯通路门店!$J:$J,"苹果体验店")</f>
        <v>0</v>
      </c>
      <c r="BI307" s="99">
        <f>SUMIFS(通讯通路门店!$K:$K,通讯通路门店!$S:$S,$G307,通讯通路门店!$J:$J,"其他品牌专卖店")</f>
        <v>0</v>
      </c>
      <c r="BJ307" s="99">
        <f>SUMIFS(通讯通路门店!$AC:$AC,通讯通路门店!$S:$S,$G307)</f>
        <v>0</v>
      </c>
      <c r="BK307" s="99">
        <f>SUMIFS(通讯通路门店!$AD:$AD,通讯通路门店!$S:$S,$G307)</f>
        <v>0</v>
      </c>
      <c r="BL307" s="99">
        <f>SUMIFS(通讯通路门店!$AE:$AE,通讯通路门店!$S:$S,$G307)</f>
        <v>0</v>
      </c>
      <c r="BM307" s="99">
        <f>SUMIFS(通讯通路门店!$AF:$AF,通讯通路门店!$S:$S,$G307)</f>
        <v>0</v>
      </c>
      <c r="BN307" s="99">
        <f>SUMIFS(通讯通路门店!$AG:$AG,通讯通路门店!$S:$S,$G307)</f>
        <v>0</v>
      </c>
      <c r="BO307" s="99">
        <f>SUMIFS(通讯通路门店!$AH:$AH,通讯通路门店!$S:$S,$G307)</f>
        <v>0</v>
      </c>
      <c r="BP307" s="99">
        <f>SUMIFS(通讯通路门店!$AI:$AI,通讯通路门店!$S:$S,$G307)</f>
        <v>0</v>
      </c>
      <c r="BQ307" s="83"/>
    </row>
    <row r="308" spans="1:69">
      <c r="A308" s="99" t="str">
        <f>IFERROR(_xlfn.XLOOKUP($G308,通讯通路门店!$S$4:$S$993931,通讯通路门店!$A$4:$A$993931,0,0),"")</f>
        <v/>
      </c>
      <c r="B308" s="99" t="str">
        <f>IFERROR(_xlfn.XLOOKUP($G308,通讯通路门店!$S$4:$S$993931,通讯通路门店!$B$4:$B$993931,0,0),"")</f>
        <v/>
      </c>
      <c r="C308" s="99" t="str">
        <f>IFERROR(_xlfn.XLOOKUP($G308,通讯通路门店!$S$4:$S$993931,通讯通路门店!$C$4:$C$993931,0,0),"")</f>
        <v/>
      </c>
      <c r="D308" s="99" t="str">
        <f>IFERROR(_xlfn.XLOOKUP($G308,通讯通路门店!$S$4:$S$993931,通讯通路门店!$D$4:$D$993931,0,0),"")</f>
        <v/>
      </c>
      <c r="E308" s="83"/>
      <c r="F308" s="83"/>
      <c r="G308" s="101" t="e">
        <v>#N/A</v>
      </c>
      <c r="H308" s="102" t="str">
        <f>IFERROR(_xlfn.XLOOKUP($G308,通讯通路门店!$S$4:$S$993931,通讯通路门店!$R$4:$R$993931,0,0),"")</f>
        <v/>
      </c>
      <c r="I308" s="83"/>
      <c r="J308" s="83"/>
      <c r="K308" s="83"/>
      <c r="L308" s="83"/>
      <c r="M308" s="83"/>
      <c r="N308" s="83"/>
      <c r="O308" s="83"/>
      <c r="P308" s="83"/>
      <c r="Q308" s="83"/>
      <c r="R308" s="83"/>
      <c r="S308" s="83"/>
      <c r="T308" s="83"/>
      <c r="U308" s="99">
        <f>COUNTIF(通讯通路门店!$S:$S,$G308)</f>
        <v>0</v>
      </c>
      <c r="V308" s="99">
        <f>COUNTIFS(通讯通路门店!$S:$S,$G308,通讯通路门店!$J:$J,"综合卖场")</f>
        <v>0</v>
      </c>
      <c r="W308" s="99">
        <f>SUMIFS(通讯通路门店!$AJ:$AJ,通讯通路门店!$S:$S,通讯客户沙盘!$G308)</f>
        <v>0</v>
      </c>
      <c r="X308" s="99">
        <f t="shared" si="20"/>
        <v>0</v>
      </c>
      <c r="Y308" s="99">
        <f>COUNTIFS(通讯通路门店!$S:$S,$G308,通讯通路门店!$J:$J,"荣耀体验店")+COUNTIFS(通讯通路门店!$S:$S,$G308,通讯通路门店!$J:$J,"荣耀授权专卖店")</f>
        <v>0</v>
      </c>
      <c r="Z308" s="99">
        <f>COUNTIFS(通讯通路门店!$S:$S,$G308,通讯通路门店!$J:$J,"VIVO体验店")</f>
        <v>0</v>
      </c>
      <c r="AA308" s="99">
        <f>COUNTIFS(通讯通路门店!$S:$S,$G308,通讯通路门店!$J:$J,"OPPO体验店")</f>
        <v>0</v>
      </c>
      <c r="AB308" s="99">
        <f>COUNTIFS(通讯通路门店!$S:$S,$G308,通讯通路门店!$J:$J,"华为授权体验店")+COUNTIFS(通讯通路门店!$S:$S,$G308,通讯通路门店!$J:$J,"华为堡垒店")</f>
        <v>0</v>
      </c>
      <c r="AC308" s="99">
        <f>COUNTIFS(通讯通路门店!$S:$S,$G308,通讯通路门店!$J:$J,"小米体验店")</f>
        <v>0</v>
      </c>
      <c r="AD308" s="99">
        <f>COUNTIFS(通讯通路门店!$S:$S,$G308,通讯通路门店!$J:$J,"苹果体验店")</f>
        <v>0</v>
      </c>
      <c r="AE308" s="99">
        <f>COUNTIFS(通讯通路门店!$S:$S,$G308,通讯通路门店!$J:$J,"其他品牌专卖店")</f>
        <v>0</v>
      </c>
      <c r="AF308" s="99">
        <f>SUMIFS(通讯通路门店!$BI:$BI,通讯通路门店!$S:$S,$G308)</f>
        <v>0</v>
      </c>
      <c r="AG308" s="99">
        <f>SUMIFS(通讯通路门店!$BH:$BH,通讯通路门店!$S:$S,$G308)</f>
        <v>0</v>
      </c>
      <c r="AH308" s="99">
        <f t="shared" si="21"/>
        <v>0</v>
      </c>
      <c r="AI308" s="99">
        <f>SUMIFS(通讯通路门店!$BB:$BB,通讯通路门店!$S:$S,$G308)</f>
        <v>0</v>
      </c>
      <c r="AJ308" s="99">
        <f>SUMIFS(通讯通路门店!$BE:$BE,通讯通路门店!$S:$S,$G308)</f>
        <v>0</v>
      </c>
      <c r="AK308" s="99">
        <f>SUMIFS(通讯通路门店!$BG:$BG,通讯通路门店!$S:$S,$G308)</f>
        <v>0</v>
      </c>
      <c r="AL308" s="99">
        <f>SUMIFS(通讯通路门店!$BC:$BC,通讯通路门店!$S:$S,$G308)</f>
        <v>0</v>
      </c>
      <c r="AM308" s="99">
        <f>SUMIFS(通讯通路门店!$BD:$BD,通讯通路门店!$S:$S,$G308)</f>
        <v>0</v>
      </c>
      <c r="AN308" s="99">
        <f>SUMIFS(通讯通路门店!$BF:$BF,通讯通路门店!$S:$S,$G308)</f>
        <v>0</v>
      </c>
      <c r="AO308" s="99">
        <f t="shared" si="22"/>
        <v>0</v>
      </c>
      <c r="AP308" s="99">
        <f>SUMIFS(通讯通路门店!$K:$K,通讯通路门店!$S:$S,$G308)</f>
        <v>0</v>
      </c>
      <c r="AQ308" s="83"/>
      <c r="AR308" s="99">
        <f>SUMIFS(通讯通路门店!$T:$T,通讯通路门店!$S:$S,$G308)</f>
        <v>0</v>
      </c>
      <c r="AS308" s="99">
        <f>SUMIFS(通讯通路门店!$U:$U,通讯通路门店!$S:$S,$G308)</f>
        <v>0</v>
      </c>
      <c r="AT308" s="99">
        <f>SUMIFS(通讯通路门店!$V:$V,通讯通路门店!$S:$S,$G308)</f>
        <v>0</v>
      </c>
      <c r="AU308" s="99">
        <f>SUMIFS(通讯通路门店!$W:$W,通讯通路门店!$S:$S,$G308)</f>
        <v>0</v>
      </c>
      <c r="AV308" s="99">
        <f>SUMIFS(通讯通路门店!$Z:$Z,通讯通路门店!$S:$S,$G308)</f>
        <v>0</v>
      </c>
      <c r="AW308" s="99">
        <f>SUMIFS(通讯通路门店!$AB:$AB,通讯通路门店!$S:$S,$G308)</f>
        <v>0</v>
      </c>
      <c r="AX308" s="99">
        <f>SUMIFS(通讯通路门店!$X:$X,通讯通路门店!$S:$S,$G308)</f>
        <v>0</v>
      </c>
      <c r="AY308" s="99">
        <f>SUMIFS(通讯通路门店!$Y:$Y,通讯通路门店!$S:$S,$G308)</f>
        <v>0</v>
      </c>
      <c r="AZ308" s="99">
        <f>SUMIFS(通讯通路门店!$AA:$AA,通讯通路门店!$S:$S,$G308)</f>
        <v>0</v>
      </c>
      <c r="BA308" s="99">
        <f t="shared" si="23"/>
        <v>0</v>
      </c>
      <c r="BB308" s="99">
        <f t="shared" si="24"/>
        <v>0</v>
      </c>
      <c r="BC308" s="99">
        <f>SUMIFS(通讯通路门店!$W:$W,通讯通路门店!$S:$S,$G308,通讯通路门店!$J:$J,"荣耀体验店")+SUMIFS(通讯通路门店!$W:$W,通讯通路门店!$S:$S,$G308,通讯通路门店!$J:$J,"荣耀授权专卖店")</f>
        <v>0</v>
      </c>
      <c r="BD308" s="99">
        <f>SUMIFS(通讯通路门店!$Z:$Z,通讯通路门店!$S:$S,$G308,通讯通路门店!$J:$J,"VIVO体验店")</f>
        <v>0</v>
      </c>
      <c r="BE308" s="99">
        <f>SUMIFS(通讯通路门店!$AB:$AB,通讯通路门店!$S:$S,$G308,通讯通路门店!$J:$J,"OPPO体验店")</f>
        <v>0</v>
      </c>
      <c r="BF308" s="99">
        <f>SUMIFS(通讯通路门店!$X:$X,通讯通路门店!$S:$S,$G308,通讯通路门店!$J:$J,"华为授权体验店")+SUMIFS(通讯通路门店!$AA:$AA,通讯通路门店!$S:$S,$G308,通讯通路门店!$J:$J,"华为堡垒店")</f>
        <v>0</v>
      </c>
      <c r="BG308" s="99">
        <f>SUMIFS(通讯通路门店!$Y:$Y,通讯通路门店!$S:$S,$G308,通讯通路门店!$J:$J,"小米体验店")</f>
        <v>0</v>
      </c>
      <c r="BH308" s="99">
        <f>SUMIFS(通讯通路门店!$AA:$AA,通讯通路门店!$S:$S,$G308,通讯通路门店!$J:$J,"苹果体验店")</f>
        <v>0</v>
      </c>
      <c r="BI308" s="99">
        <f>SUMIFS(通讯通路门店!$K:$K,通讯通路门店!$S:$S,$G308,通讯通路门店!$J:$J,"其他品牌专卖店")</f>
        <v>0</v>
      </c>
      <c r="BJ308" s="99">
        <f>SUMIFS(通讯通路门店!$AC:$AC,通讯通路门店!$S:$S,$G308)</f>
        <v>0</v>
      </c>
      <c r="BK308" s="99">
        <f>SUMIFS(通讯通路门店!$AD:$AD,通讯通路门店!$S:$S,$G308)</f>
        <v>0</v>
      </c>
      <c r="BL308" s="99">
        <f>SUMIFS(通讯通路门店!$AE:$AE,通讯通路门店!$S:$S,$G308)</f>
        <v>0</v>
      </c>
      <c r="BM308" s="99">
        <f>SUMIFS(通讯通路门店!$AF:$AF,通讯通路门店!$S:$S,$G308)</f>
        <v>0</v>
      </c>
      <c r="BN308" s="99">
        <f>SUMIFS(通讯通路门店!$AG:$AG,通讯通路门店!$S:$S,$G308)</f>
        <v>0</v>
      </c>
      <c r="BO308" s="99">
        <f>SUMIFS(通讯通路门店!$AH:$AH,通讯通路门店!$S:$S,$G308)</f>
        <v>0</v>
      </c>
      <c r="BP308" s="99">
        <f>SUMIFS(通讯通路门店!$AI:$AI,通讯通路门店!$S:$S,$G308)</f>
        <v>0</v>
      </c>
      <c r="BQ308" s="83"/>
    </row>
    <row r="309" spans="1:69">
      <c r="A309" s="99" t="str">
        <f>IFERROR(_xlfn.XLOOKUP($G309,通讯通路门店!$S$4:$S$993931,通讯通路门店!$A$4:$A$993931,0,0),"")</f>
        <v/>
      </c>
      <c r="B309" s="99" t="str">
        <f>IFERROR(_xlfn.XLOOKUP($G309,通讯通路门店!$S$4:$S$993931,通讯通路门店!$B$4:$B$993931,0,0),"")</f>
        <v/>
      </c>
      <c r="C309" s="99" t="str">
        <f>IFERROR(_xlfn.XLOOKUP($G309,通讯通路门店!$S$4:$S$993931,通讯通路门店!$C$4:$C$993931,0,0),"")</f>
        <v/>
      </c>
      <c r="D309" s="99" t="str">
        <f>IFERROR(_xlfn.XLOOKUP($G309,通讯通路门店!$S$4:$S$993931,通讯通路门店!$D$4:$D$993931,0,0),"")</f>
        <v/>
      </c>
      <c r="E309" s="83"/>
      <c r="F309" s="83"/>
      <c r="G309" s="101" t="e">
        <v>#N/A</v>
      </c>
      <c r="H309" s="102" t="str">
        <f>IFERROR(_xlfn.XLOOKUP($G309,通讯通路门店!$S$4:$S$993931,通讯通路门店!$R$4:$R$993931,0,0),"")</f>
        <v/>
      </c>
      <c r="I309" s="83"/>
      <c r="J309" s="83"/>
      <c r="K309" s="83"/>
      <c r="L309" s="83"/>
      <c r="M309" s="83"/>
      <c r="N309" s="83"/>
      <c r="O309" s="83"/>
      <c r="P309" s="83"/>
      <c r="Q309" s="83"/>
      <c r="R309" s="83"/>
      <c r="S309" s="83"/>
      <c r="T309" s="83"/>
      <c r="U309" s="99">
        <f>COUNTIF(通讯通路门店!$S:$S,$G309)</f>
        <v>0</v>
      </c>
      <c r="V309" s="99">
        <f>COUNTIFS(通讯通路门店!$S:$S,$G309,通讯通路门店!$J:$J,"综合卖场")</f>
        <v>0</v>
      </c>
      <c r="W309" s="99">
        <f>SUMIFS(通讯通路门店!$AJ:$AJ,通讯通路门店!$S:$S,通讯客户沙盘!$G309)</f>
        <v>0</v>
      </c>
      <c r="X309" s="99">
        <f t="shared" si="20"/>
        <v>0</v>
      </c>
      <c r="Y309" s="99">
        <f>COUNTIFS(通讯通路门店!$S:$S,$G309,通讯通路门店!$J:$J,"荣耀体验店")+COUNTIFS(通讯通路门店!$S:$S,$G309,通讯通路门店!$J:$J,"荣耀授权专卖店")</f>
        <v>0</v>
      </c>
      <c r="Z309" s="99">
        <f>COUNTIFS(通讯通路门店!$S:$S,$G309,通讯通路门店!$J:$J,"VIVO体验店")</f>
        <v>0</v>
      </c>
      <c r="AA309" s="99">
        <f>COUNTIFS(通讯通路门店!$S:$S,$G309,通讯通路门店!$J:$J,"OPPO体验店")</f>
        <v>0</v>
      </c>
      <c r="AB309" s="99">
        <f>COUNTIFS(通讯通路门店!$S:$S,$G309,通讯通路门店!$J:$J,"华为授权体验店")+COUNTIFS(通讯通路门店!$S:$S,$G309,通讯通路门店!$J:$J,"华为堡垒店")</f>
        <v>0</v>
      </c>
      <c r="AC309" s="99">
        <f>COUNTIFS(通讯通路门店!$S:$S,$G309,通讯通路门店!$J:$J,"小米体验店")</f>
        <v>0</v>
      </c>
      <c r="AD309" s="99">
        <f>COUNTIFS(通讯通路门店!$S:$S,$G309,通讯通路门店!$J:$J,"苹果体验店")</f>
        <v>0</v>
      </c>
      <c r="AE309" s="99">
        <f>COUNTIFS(通讯通路门店!$S:$S,$G309,通讯通路门店!$J:$J,"其他品牌专卖店")</f>
        <v>0</v>
      </c>
      <c r="AF309" s="99">
        <f>SUMIFS(通讯通路门店!$BI:$BI,通讯通路门店!$S:$S,$G309)</f>
        <v>0</v>
      </c>
      <c r="AG309" s="99">
        <f>SUMIFS(通讯通路门店!$BH:$BH,通讯通路门店!$S:$S,$G309)</f>
        <v>0</v>
      </c>
      <c r="AH309" s="99">
        <f t="shared" si="21"/>
        <v>0</v>
      </c>
      <c r="AI309" s="99">
        <f>SUMIFS(通讯通路门店!$BB:$BB,通讯通路门店!$S:$S,$G309)</f>
        <v>0</v>
      </c>
      <c r="AJ309" s="99">
        <f>SUMIFS(通讯通路门店!$BE:$BE,通讯通路门店!$S:$S,$G309)</f>
        <v>0</v>
      </c>
      <c r="AK309" s="99">
        <f>SUMIFS(通讯通路门店!$BG:$BG,通讯通路门店!$S:$S,$G309)</f>
        <v>0</v>
      </c>
      <c r="AL309" s="99">
        <f>SUMIFS(通讯通路门店!$BC:$BC,通讯通路门店!$S:$S,$G309)</f>
        <v>0</v>
      </c>
      <c r="AM309" s="99">
        <f>SUMIFS(通讯通路门店!$BD:$BD,通讯通路门店!$S:$S,$G309)</f>
        <v>0</v>
      </c>
      <c r="AN309" s="99">
        <f>SUMIFS(通讯通路门店!$BF:$BF,通讯通路门店!$S:$S,$G309)</f>
        <v>0</v>
      </c>
      <c r="AO309" s="99">
        <f t="shared" si="22"/>
        <v>0</v>
      </c>
      <c r="AP309" s="99">
        <f>SUMIFS(通讯通路门店!$K:$K,通讯通路门店!$S:$S,$G309)</f>
        <v>0</v>
      </c>
      <c r="AQ309" s="83"/>
      <c r="AR309" s="99">
        <f>SUMIFS(通讯通路门店!$T:$T,通讯通路门店!$S:$S,$G309)</f>
        <v>0</v>
      </c>
      <c r="AS309" s="99">
        <f>SUMIFS(通讯通路门店!$U:$U,通讯通路门店!$S:$S,$G309)</f>
        <v>0</v>
      </c>
      <c r="AT309" s="99">
        <f>SUMIFS(通讯通路门店!$V:$V,通讯通路门店!$S:$S,$G309)</f>
        <v>0</v>
      </c>
      <c r="AU309" s="99">
        <f>SUMIFS(通讯通路门店!$W:$W,通讯通路门店!$S:$S,$G309)</f>
        <v>0</v>
      </c>
      <c r="AV309" s="99">
        <f>SUMIFS(通讯通路门店!$Z:$Z,通讯通路门店!$S:$S,$G309)</f>
        <v>0</v>
      </c>
      <c r="AW309" s="99">
        <f>SUMIFS(通讯通路门店!$AB:$AB,通讯通路门店!$S:$S,$G309)</f>
        <v>0</v>
      </c>
      <c r="AX309" s="99">
        <f>SUMIFS(通讯通路门店!$X:$X,通讯通路门店!$S:$S,$G309)</f>
        <v>0</v>
      </c>
      <c r="AY309" s="99">
        <f>SUMIFS(通讯通路门店!$Y:$Y,通讯通路门店!$S:$S,$G309)</f>
        <v>0</v>
      </c>
      <c r="AZ309" s="99">
        <f>SUMIFS(通讯通路门店!$AA:$AA,通讯通路门店!$S:$S,$G309)</f>
        <v>0</v>
      </c>
      <c r="BA309" s="99">
        <f t="shared" si="23"/>
        <v>0</v>
      </c>
      <c r="BB309" s="99">
        <f t="shared" si="24"/>
        <v>0</v>
      </c>
      <c r="BC309" s="99">
        <f>SUMIFS(通讯通路门店!$W:$W,通讯通路门店!$S:$S,$G309,通讯通路门店!$J:$J,"荣耀体验店")+SUMIFS(通讯通路门店!$W:$W,通讯通路门店!$S:$S,$G309,通讯通路门店!$J:$J,"荣耀授权专卖店")</f>
        <v>0</v>
      </c>
      <c r="BD309" s="99">
        <f>SUMIFS(通讯通路门店!$Z:$Z,通讯通路门店!$S:$S,$G309,通讯通路门店!$J:$J,"VIVO体验店")</f>
        <v>0</v>
      </c>
      <c r="BE309" s="99">
        <f>SUMIFS(通讯通路门店!$AB:$AB,通讯通路门店!$S:$S,$G309,通讯通路门店!$J:$J,"OPPO体验店")</f>
        <v>0</v>
      </c>
      <c r="BF309" s="99">
        <f>SUMIFS(通讯通路门店!$X:$X,通讯通路门店!$S:$S,$G309,通讯通路门店!$J:$J,"华为授权体验店")+SUMIFS(通讯通路门店!$AA:$AA,通讯通路门店!$S:$S,$G309,通讯通路门店!$J:$J,"华为堡垒店")</f>
        <v>0</v>
      </c>
      <c r="BG309" s="99">
        <f>SUMIFS(通讯通路门店!$Y:$Y,通讯通路门店!$S:$S,$G309,通讯通路门店!$J:$J,"小米体验店")</f>
        <v>0</v>
      </c>
      <c r="BH309" s="99">
        <f>SUMIFS(通讯通路门店!$AA:$AA,通讯通路门店!$S:$S,$G309,通讯通路门店!$J:$J,"苹果体验店")</f>
        <v>0</v>
      </c>
      <c r="BI309" s="99">
        <f>SUMIFS(通讯通路门店!$K:$K,通讯通路门店!$S:$S,$G309,通讯通路门店!$J:$J,"其他品牌专卖店")</f>
        <v>0</v>
      </c>
      <c r="BJ309" s="99">
        <f>SUMIFS(通讯通路门店!$AC:$AC,通讯通路门店!$S:$S,$G309)</f>
        <v>0</v>
      </c>
      <c r="BK309" s="99">
        <f>SUMIFS(通讯通路门店!$AD:$AD,通讯通路门店!$S:$S,$G309)</f>
        <v>0</v>
      </c>
      <c r="BL309" s="99">
        <f>SUMIFS(通讯通路门店!$AE:$AE,通讯通路门店!$S:$S,$G309)</f>
        <v>0</v>
      </c>
      <c r="BM309" s="99">
        <f>SUMIFS(通讯通路门店!$AF:$AF,通讯通路门店!$S:$S,$G309)</f>
        <v>0</v>
      </c>
      <c r="BN309" s="99">
        <f>SUMIFS(通讯通路门店!$AG:$AG,通讯通路门店!$S:$S,$G309)</f>
        <v>0</v>
      </c>
      <c r="BO309" s="99">
        <f>SUMIFS(通讯通路门店!$AH:$AH,通讯通路门店!$S:$S,$G309)</f>
        <v>0</v>
      </c>
      <c r="BP309" s="99">
        <f>SUMIFS(通讯通路门店!$AI:$AI,通讯通路门店!$S:$S,$G309)</f>
        <v>0</v>
      </c>
      <c r="BQ309" s="83"/>
    </row>
    <row r="310" spans="1:69">
      <c r="A310" s="99" t="str">
        <f>IFERROR(_xlfn.XLOOKUP($G310,通讯通路门店!$S$4:$S$993931,通讯通路门店!$A$4:$A$993931,0,0),"")</f>
        <v/>
      </c>
      <c r="B310" s="99" t="str">
        <f>IFERROR(_xlfn.XLOOKUP($G310,通讯通路门店!$S$4:$S$993931,通讯通路门店!$B$4:$B$993931,0,0),"")</f>
        <v/>
      </c>
      <c r="C310" s="99" t="str">
        <f>IFERROR(_xlfn.XLOOKUP($G310,通讯通路门店!$S$4:$S$993931,通讯通路门店!$C$4:$C$993931,0,0),"")</f>
        <v/>
      </c>
      <c r="D310" s="99" t="str">
        <f>IFERROR(_xlfn.XLOOKUP($G310,通讯通路门店!$S$4:$S$993931,通讯通路门店!$D$4:$D$993931,0,0),"")</f>
        <v/>
      </c>
      <c r="E310" s="83"/>
      <c r="F310" s="83"/>
      <c r="G310" s="101" t="e">
        <v>#N/A</v>
      </c>
      <c r="H310" s="102" t="str">
        <f>IFERROR(_xlfn.XLOOKUP($G310,通讯通路门店!$S$4:$S$993931,通讯通路门店!$R$4:$R$993931,0,0),"")</f>
        <v/>
      </c>
      <c r="I310" s="83"/>
      <c r="J310" s="83"/>
      <c r="K310" s="83"/>
      <c r="L310" s="83"/>
      <c r="M310" s="83"/>
      <c r="N310" s="83"/>
      <c r="O310" s="83"/>
      <c r="P310" s="83"/>
      <c r="Q310" s="83"/>
      <c r="R310" s="83"/>
      <c r="S310" s="83"/>
      <c r="T310" s="83"/>
      <c r="U310" s="99">
        <f>COUNTIF(通讯通路门店!$S:$S,$G310)</f>
        <v>0</v>
      </c>
      <c r="V310" s="99">
        <f>COUNTIFS(通讯通路门店!$S:$S,$G310,通讯通路门店!$J:$J,"综合卖场")</f>
        <v>0</v>
      </c>
      <c r="W310" s="99">
        <f>SUMIFS(通讯通路门店!$AJ:$AJ,通讯通路门店!$S:$S,通讯客户沙盘!$G310)</f>
        <v>0</v>
      </c>
      <c r="X310" s="99">
        <f t="shared" si="20"/>
        <v>0</v>
      </c>
      <c r="Y310" s="99">
        <f>COUNTIFS(通讯通路门店!$S:$S,$G310,通讯通路门店!$J:$J,"荣耀体验店")+COUNTIFS(通讯通路门店!$S:$S,$G310,通讯通路门店!$J:$J,"荣耀授权专卖店")</f>
        <v>0</v>
      </c>
      <c r="Z310" s="99">
        <f>COUNTIFS(通讯通路门店!$S:$S,$G310,通讯通路门店!$J:$J,"VIVO体验店")</f>
        <v>0</v>
      </c>
      <c r="AA310" s="99">
        <f>COUNTIFS(通讯通路门店!$S:$S,$G310,通讯通路门店!$J:$J,"OPPO体验店")</f>
        <v>0</v>
      </c>
      <c r="AB310" s="99">
        <f>COUNTIFS(通讯通路门店!$S:$S,$G310,通讯通路门店!$J:$J,"华为授权体验店")+COUNTIFS(通讯通路门店!$S:$S,$G310,通讯通路门店!$J:$J,"华为堡垒店")</f>
        <v>0</v>
      </c>
      <c r="AC310" s="99">
        <f>COUNTIFS(通讯通路门店!$S:$S,$G310,通讯通路门店!$J:$J,"小米体验店")</f>
        <v>0</v>
      </c>
      <c r="AD310" s="99">
        <f>COUNTIFS(通讯通路门店!$S:$S,$G310,通讯通路门店!$J:$J,"苹果体验店")</f>
        <v>0</v>
      </c>
      <c r="AE310" s="99">
        <f>COUNTIFS(通讯通路门店!$S:$S,$G310,通讯通路门店!$J:$J,"其他品牌专卖店")</f>
        <v>0</v>
      </c>
      <c r="AF310" s="99">
        <f>SUMIFS(通讯通路门店!$BI:$BI,通讯通路门店!$S:$S,$G310)</f>
        <v>0</v>
      </c>
      <c r="AG310" s="99">
        <f>SUMIFS(通讯通路门店!$BH:$BH,通讯通路门店!$S:$S,$G310)</f>
        <v>0</v>
      </c>
      <c r="AH310" s="99">
        <f t="shared" si="21"/>
        <v>0</v>
      </c>
      <c r="AI310" s="99">
        <f>SUMIFS(通讯通路门店!$BB:$BB,通讯通路门店!$S:$S,$G310)</f>
        <v>0</v>
      </c>
      <c r="AJ310" s="99">
        <f>SUMIFS(通讯通路门店!$BE:$BE,通讯通路门店!$S:$S,$G310)</f>
        <v>0</v>
      </c>
      <c r="AK310" s="99">
        <f>SUMIFS(通讯通路门店!$BG:$BG,通讯通路门店!$S:$S,$G310)</f>
        <v>0</v>
      </c>
      <c r="AL310" s="99">
        <f>SUMIFS(通讯通路门店!$BC:$BC,通讯通路门店!$S:$S,$G310)</f>
        <v>0</v>
      </c>
      <c r="AM310" s="99">
        <f>SUMIFS(通讯通路门店!$BD:$BD,通讯通路门店!$S:$S,$G310)</f>
        <v>0</v>
      </c>
      <c r="AN310" s="99">
        <f>SUMIFS(通讯通路门店!$BF:$BF,通讯通路门店!$S:$S,$G310)</f>
        <v>0</v>
      </c>
      <c r="AO310" s="99">
        <f t="shared" si="22"/>
        <v>0</v>
      </c>
      <c r="AP310" s="99">
        <f>SUMIFS(通讯通路门店!$K:$K,通讯通路门店!$S:$S,$G310)</f>
        <v>0</v>
      </c>
      <c r="AQ310" s="83"/>
      <c r="AR310" s="99">
        <f>SUMIFS(通讯通路门店!$T:$T,通讯通路门店!$S:$S,$G310)</f>
        <v>0</v>
      </c>
      <c r="AS310" s="99">
        <f>SUMIFS(通讯通路门店!$U:$U,通讯通路门店!$S:$S,$G310)</f>
        <v>0</v>
      </c>
      <c r="AT310" s="99">
        <f>SUMIFS(通讯通路门店!$V:$V,通讯通路门店!$S:$S,$G310)</f>
        <v>0</v>
      </c>
      <c r="AU310" s="99">
        <f>SUMIFS(通讯通路门店!$W:$W,通讯通路门店!$S:$S,$G310)</f>
        <v>0</v>
      </c>
      <c r="AV310" s="99">
        <f>SUMIFS(通讯通路门店!$Z:$Z,通讯通路门店!$S:$S,$G310)</f>
        <v>0</v>
      </c>
      <c r="AW310" s="99">
        <f>SUMIFS(通讯通路门店!$AB:$AB,通讯通路门店!$S:$S,$G310)</f>
        <v>0</v>
      </c>
      <c r="AX310" s="99">
        <f>SUMIFS(通讯通路门店!$X:$X,通讯通路门店!$S:$S,$G310)</f>
        <v>0</v>
      </c>
      <c r="AY310" s="99">
        <f>SUMIFS(通讯通路门店!$Y:$Y,通讯通路门店!$S:$S,$G310)</f>
        <v>0</v>
      </c>
      <c r="AZ310" s="99">
        <f>SUMIFS(通讯通路门店!$AA:$AA,通讯通路门店!$S:$S,$G310)</f>
        <v>0</v>
      </c>
      <c r="BA310" s="99">
        <f t="shared" si="23"/>
        <v>0</v>
      </c>
      <c r="BB310" s="99">
        <f t="shared" si="24"/>
        <v>0</v>
      </c>
      <c r="BC310" s="99">
        <f>SUMIFS(通讯通路门店!$W:$W,通讯通路门店!$S:$S,$G310,通讯通路门店!$J:$J,"荣耀体验店")+SUMIFS(通讯通路门店!$W:$W,通讯通路门店!$S:$S,$G310,通讯通路门店!$J:$J,"荣耀授权专卖店")</f>
        <v>0</v>
      </c>
      <c r="BD310" s="99">
        <f>SUMIFS(通讯通路门店!$Z:$Z,通讯通路门店!$S:$S,$G310,通讯通路门店!$J:$J,"VIVO体验店")</f>
        <v>0</v>
      </c>
      <c r="BE310" s="99">
        <f>SUMIFS(通讯通路门店!$AB:$AB,通讯通路门店!$S:$S,$G310,通讯通路门店!$J:$J,"OPPO体验店")</f>
        <v>0</v>
      </c>
      <c r="BF310" s="99">
        <f>SUMIFS(通讯通路门店!$X:$X,通讯通路门店!$S:$S,$G310,通讯通路门店!$J:$J,"华为授权体验店")+SUMIFS(通讯通路门店!$AA:$AA,通讯通路门店!$S:$S,$G310,通讯通路门店!$J:$J,"华为堡垒店")</f>
        <v>0</v>
      </c>
      <c r="BG310" s="99">
        <f>SUMIFS(通讯通路门店!$Y:$Y,通讯通路门店!$S:$S,$G310,通讯通路门店!$J:$J,"小米体验店")</f>
        <v>0</v>
      </c>
      <c r="BH310" s="99">
        <f>SUMIFS(通讯通路门店!$AA:$AA,通讯通路门店!$S:$S,$G310,通讯通路门店!$J:$J,"苹果体验店")</f>
        <v>0</v>
      </c>
      <c r="BI310" s="99">
        <f>SUMIFS(通讯通路门店!$K:$K,通讯通路门店!$S:$S,$G310,通讯通路门店!$J:$J,"其他品牌专卖店")</f>
        <v>0</v>
      </c>
      <c r="BJ310" s="99">
        <f>SUMIFS(通讯通路门店!$AC:$AC,通讯通路门店!$S:$S,$G310)</f>
        <v>0</v>
      </c>
      <c r="BK310" s="99">
        <f>SUMIFS(通讯通路门店!$AD:$AD,通讯通路门店!$S:$S,$G310)</f>
        <v>0</v>
      </c>
      <c r="BL310" s="99">
        <f>SUMIFS(通讯通路门店!$AE:$AE,通讯通路门店!$S:$S,$G310)</f>
        <v>0</v>
      </c>
      <c r="BM310" s="99">
        <f>SUMIFS(通讯通路门店!$AF:$AF,通讯通路门店!$S:$S,$G310)</f>
        <v>0</v>
      </c>
      <c r="BN310" s="99">
        <f>SUMIFS(通讯通路门店!$AG:$AG,通讯通路门店!$S:$S,$G310)</f>
        <v>0</v>
      </c>
      <c r="BO310" s="99">
        <f>SUMIFS(通讯通路门店!$AH:$AH,通讯通路门店!$S:$S,$G310)</f>
        <v>0</v>
      </c>
      <c r="BP310" s="99">
        <f>SUMIFS(通讯通路门店!$AI:$AI,通讯通路门店!$S:$S,$G310)</f>
        <v>0</v>
      </c>
      <c r="BQ310" s="83"/>
    </row>
    <row r="311" spans="1:69">
      <c r="A311" s="99" t="str">
        <f>IFERROR(_xlfn.XLOOKUP($G311,通讯通路门店!$S$4:$S$993931,通讯通路门店!$A$4:$A$993931,0,0),"")</f>
        <v/>
      </c>
      <c r="B311" s="99" t="str">
        <f>IFERROR(_xlfn.XLOOKUP($G311,通讯通路门店!$S$4:$S$993931,通讯通路门店!$B$4:$B$993931,0,0),"")</f>
        <v/>
      </c>
      <c r="C311" s="99" t="str">
        <f>IFERROR(_xlfn.XLOOKUP($G311,通讯通路门店!$S$4:$S$993931,通讯通路门店!$C$4:$C$993931,0,0),"")</f>
        <v/>
      </c>
      <c r="D311" s="99" t="str">
        <f>IFERROR(_xlfn.XLOOKUP($G311,通讯通路门店!$S$4:$S$993931,通讯通路门店!$D$4:$D$993931,0,0),"")</f>
        <v/>
      </c>
      <c r="E311" s="83"/>
      <c r="F311" s="83"/>
      <c r="G311" s="101" t="e">
        <v>#N/A</v>
      </c>
      <c r="H311" s="102" t="str">
        <f>IFERROR(_xlfn.XLOOKUP($G311,通讯通路门店!$S$4:$S$993931,通讯通路门店!$R$4:$R$993931,0,0),"")</f>
        <v/>
      </c>
      <c r="I311" s="83"/>
      <c r="J311" s="83"/>
      <c r="K311" s="83"/>
      <c r="L311" s="83"/>
      <c r="M311" s="83"/>
      <c r="N311" s="83"/>
      <c r="O311" s="83"/>
      <c r="P311" s="83"/>
      <c r="Q311" s="83"/>
      <c r="R311" s="83"/>
      <c r="S311" s="83"/>
      <c r="T311" s="83"/>
      <c r="U311" s="99">
        <f>COUNTIF(通讯通路门店!$S:$S,$G311)</f>
        <v>0</v>
      </c>
      <c r="V311" s="99">
        <f>COUNTIFS(通讯通路门店!$S:$S,$G311,通讯通路门店!$J:$J,"综合卖场")</f>
        <v>0</v>
      </c>
      <c r="W311" s="99">
        <f>SUMIFS(通讯通路门店!$AJ:$AJ,通讯通路门店!$S:$S,通讯客户沙盘!$G311)</f>
        <v>0</v>
      </c>
      <c r="X311" s="99">
        <f t="shared" si="20"/>
        <v>0</v>
      </c>
      <c r="Y311" s="99">
        <f>COUNTIFS(通讯通路门店!$S:$S,$G311,通讯通路门店!$J:$J,"荣耀体验店")+COUNTIFS(通讯通路门店!$S:$S,$G311,通讯通路门店!$J:$J,"荣耀授权专卖店")</f>
        <v>0</v>
      </c>
      <c r="Z311" s="99">
        <f>COUNTIFS(通讯通路门店!$S:$S,$G311,通讯通路门店!$J:$J,"VIVO体验店")</f>
        <v>0</v>
      </c>
      <c r="AA311" s="99">
        <f>COUNTIFS(通讯通路门店!$S:$S,$G311,通讯通路门店!$J:$J,"OPPO体验店")</f>
        <v>0</v>
      </c>
      <c r="AB311" s="99">
        <f>COUNTIFS(通讯通路门店!$S:$S,$G311,通讯通路门店!$J:$J,"华为授权体验店")+COUNTIFS(通讯通路门店!$S:$S,$G311,通讯通路门店!$J:$J,"华为堡垒店")</f>
        <v>0</v>
      </c>
      <c r="AC311" s="99">
        <f>COUNTIFS(通讯通路门店!$S:$S,$G311,通讯通路门店!$J:$J,"小米体验店")</f>
        <v>0</v>
      </c>
      <c r="AD311" s="99">
        <f>COUNTIFS(通讯通路门店!$S:$S,$G311,通讯通路门店!$J:$J,"苹果体验店")</f>
        <v>0</v>
      </c>
      <c r="AE311" s="99">
        <f>COUNTIFS(通讯通路门店!$S:$S,$G311,通讯通路门店!$J:$J,"其他品牌专卖店")</f>
        <v>0</v>
      </c>
      <c r="AF311" s="99">
        <f>SUMIFS(通讯通路门店!$BI:$BI,通讯通路门店!$S:$S,$G311)</f>
        <v>0</v>
      </c>
      <c r="AG311" s="99">
        <f>SUMIFS(通讯通路门店!$BH:$BH,通讯通路门店!$S:$S,$G311)</f>
        <v>0</v>
      </c>
      <c r="AH311" s="99">
        <f t="shared" si="21"/>
        <v>0</v>
      </c>
      <c r="AI311" s="99">
        <f>SUMIFS(通讯通路门店!$BB:$BB,通讯通路门店!$S:$S,$G311)</f>
        <v>0</v>
      </c>
      <c r="AJ311" s="99">
        <f>SUMIFS(通讯通路门店!$BE:$BE,通讯通路门店!$S:$S,$G311)</f>
        <v>0</v>
      </c>
      <c r="AK311" s="99">
        <f>SUMIFS(通讯通路门店!$BG:$BG,通讯通路门店!$S:$S,$G311)</f>
        <v>0</v>
      </c>
      <c r="AL311" s="99">
        <f>SUMIFS(通讯通路门店!$BC:$BC,通讯通路门店!$S:$S,$G311)</f>
        <v>0</v>
      </c>
      <c r="AM311" s="99">
        <f>SUMIFS(通讯通路门店!$BD:$BD,通讯通路门店!$S:$S,$G311)</f>
        <v>0</v>
      </c>
      <c r="AN311" s="99">
        <f>SUMIFS(通讯通路门店!$BF:$BF,通讯通路门店!$S:$S,$G311)</f>
        <v>0</v>
      </c>
      <c r="AO311" s="99">
        <f t="shared" si="22"/>
        <v>0</v>
      </c>
      <c r="AP311" s="99">
        <f>SUMIFS(通讯通路门店!$K:$K,通讯通路门店!$S:$S,$G311)</f>
        <v>0</v>
      </c>
      <c r="AQ311" s="83"/>
      <c r="AR311" s="99">
        <f>SUMIFS(通讯通路门店!$T:$T,通讯通路门店!$S:$S,$G311)</f>
        <v>0</v>
      </c>
      <c r="AS311" s="99">
        <f>SUMIFS(通讯通路门店!$U:$U,通讯通路门店!$S:$S,$G311)</f>
        <v>0</v>
      </c>
      <c r="AT311" s="99">
        <f>SUMIFS(通讯通路门店!$V:$V,通讯通路门店!$S:$S,$G311)</f>
        <v>0</v>
      </c>
      <c r="AU311" s="99">
        <f>SUMIFS(通讯通路门店!$W:$W,通讯通路门店!$S:$S,$G311)</f>
        <v>0</v>
      </c>
      <c r="AV311" s="99">
        <f>SUMIFS(通讯通路门店!$Z:$Z,通讯通路门店!$S:$S,$G311)</f>
        <v>0</v>
      </c>
      <c r="AW311" s="99">
        <f>SUMIFS(通讯通路门店!$AB:$AB,通讯通路门店!$S:$S,$G311)</f>
        <v>0</v>
      </c>
      <c r="AX311" s="99">
        <f>SUMIFS(通讯通路门店!$X:$X,通讯通路门店!$S:$S,$G311)</f>
        <v>0</v>
      </c>
      <c r="AY311" s="99">
        <f>SUMIFS(通讯通路门店!$Y:$Y,通讯通路门店!$S:$S,$G311)</f>
        <v>0</v>
      </c>
      <c r="AZ311" s="99">
        <f>SUMIFS(通讯通路门店!$AA:$AA,通讯通路门店!$S:$S,$G311)</f>
        <v>0</v>
      </c>
      <c r="BA311" s="99">
        <f t="shared" si="23"/>
        <v>0</v>
      </c>
      <c r="BB311" s="99">
        <f t="shared" si="24"/>
        <v>0</v>
      </c>
      <c r="BC311" s="99">
        <f>SUMIFS(通讯通路门店!$W:$W,通讯通路门店!$S:$S,$G311,通讯通路门店!$J:$J,"荣耀体验店")+SUMIFS(通讯通路门店!$W:$W,通讯通路门店!$S:$S,$G311,通讯通路门店!$J:$J,"荣耀授权专卖店")</f>
        <v>0</v>
      </c>
      <c r="BD311" s="99">
        <f>SUMIFS(通讯通路门店!$Z:$Z,通讯通路门店!$S:$S,$G311,通讯通路门店!$J:$J,"VIVO体验店")</f>
        <v>0</v>
      </c>
      <c r="BE311" s="99">
        <f>SUMIFS(通讯通路门店!$AB:$AB,通讯通路门店!$S:$S,$G311,通讯通路门店!$J:$J,"OPPO体验店")</f>
        <v>0</v>
      </c>
      <c r="BF311" s="99">
        <f>SUMIFS(通讯通路门店!$X:$X,通讯通路门店!$S:$S,$G311,通讯通路门店!$J:$J,"华为授权体验店")+SUMIFS(通讯通路门店!$AA:$AA,通讯通路门店!$S:$S,$G311,通讯通路门店!$J:$J,"华为堡垒店")</f>
        <v>0</v>
      </c>
      <c r="BG311" s="99">
        <f>SUMIFS(通讯通路门店!$Y:$Y,通讯通路门店!$S:$S,$G311,通讯通路门店!$J:$J,"小米体验店")</f>
        <v>0</v>
      </c>
      <c r="BH311" s="99">
        <f>SUMIFS(通讯通路门店!$AA:$AA,通讯通路门店!$S:$S,$G311,通讯通路门店!$J:$J,"苹果体验店")</f>
        <v>0</v>
      </c>
      <c r="BI311" s="99">
        <f>SUMIFS(通讯通路门店!$K:$K,通讯通路门店!$S:$S,$G311,通讯通路门店!$J:$J,"其他品牌专卖店")</f>
        <v>0</v>
      </c>
      <c r="BJ311" s="99">
        <f>SUMIFS(通讯通路门店!$AC:$AC,通讯通路门店!$S:$S,$G311)</f>
        <v>0</v>
      </c>
      <c r="BK311" s="99">
        <f>SUMIFS(通讯通路门店!$AD:$AD,通讯通路门店!$S:$S,$G311)</f>
        <v>0</v>
      </c>
      <c r="BL311" s="99">
        <f>SUMIFS(通讯通路门店!$AE:$AE,通讯通路门店!$S:$S,$G311)</f>
        <v>0</v>
      </c>
      <c r="BM311" s="99">
        <f>SUMIFS(通讯通路门店!$AF:$AF,通讯通路门店!$S:$S,$G311)</f>
        <v>0</v>
      </c>
      <c r="BN311" s="99">
        <f>SUMIFS(通讯通路门店!$AG:$AG,通讯通路门店!$S:$S,$G311)</f>
        <v>0</v>
      </c>
      <c r="BO311" s="99">
        <f>SUMIFS(通讯通路门店!$AH:$AH,通讯通路门店!$S:$S,$G311)</f>
        <v>0</v>
      </c>
      <c r="BP311" s="99">
        <f>SUMIFS(通讯通路门店!$AI:$AI,通讯通路门店!$S:$S,$G311)</f>
        <v>0</v>
      </c>
      <c r="BQ311" s="83"/>
    </row>
    <row r="312" spans="1:69">
      <c r="A312" s="99" t="str">
        <f>IFERROR(_xlfn.XLOOKUP($G312,通讯通路门店!$S$4:$S$993931,通讯通路门店!$A$4:$A$993931,0,0),"")</f>
        <v/>
      </c>
      <c r="B312" s="99" t="str">
        <f>IFERROR(_xlfn.XLOOKUP($G312,通讯通路门店!$S$4:$S$993931,通讯通路门店!$B$4:$B$993931,0,0),"")</f>
        <v/>
      </c>
      <c r="C312" s="99" t="str">
        <f>IFERROR(_xlfn.XLOOKUP($G312,通讯通路门店!$S$4:$S$993931,通讯通路门店!$C$4:$C$993931,0,0),"")</f>
        <v/>
      </c>
      <c r="D312" s="99" t="str">
        <f>IFERROR(_xlfn.XLOOKUP($G312,通讯通路门店!$S$4:$S$993931,通讯通路门店!$D$4:$D$993931,0,0),"")</f>
        <v/>
      </c>
      <c r="E312" s="83"/>
      <c r="F312" s="83"/>
      <c r="G312" s="101" t="e">
        <v>#N/A</v>
      </c>
      <c r="H312" s="102" t="str">
        <f>IFERROR(_xlfn.XLOOKUP($G312,通讯通路门店!$S$4:$S$993931,通讯通路门店!$R$4:$R$993931,0,0),"")</f>
        <v/>
      </c>
      <c r="I312" s="83"/>
      <c r="J312" s="83"/>
      <c r="K312" s="83"/>
      <c r="L312" s="83"/>
      <c r="M312" s="83"/>
      <c r="N312" s="83"/>
      <c r="O312" s="83"/>
      <c r="P312" s="83"/>
      <c r="Q312" s="83"/>
      <c r="R312" s="83"/>
      <c r="S312" s="83"/>
      <c r="T312" s="83"/>
      <c r="U312" s="99">
        <f>COUNTIF(通讯通路门店!$S:$S,$G312)</f>
        <v>0</v>
      </c>
      <c r="V312" s="99">
        <f>COUNTIFS(通讯通路门店!$S:$S,$G312,通讯通路门店!$J:$J,"综合卖场")</f>
        <v>0</v>
      </c>
      <c r="W312" s="99">
        <f>SUMIFS(通讯通路门店!$AJ:$AJ,通讯通路门店!$S:$S,通讯客户沙盘!$G312)</f>
        <v>0</v>
      </c>
      <c r="X312" s="99">
        <f t="shared" si="20"/>
        <v>0</v>
      </c>
      <c r="Y312" s="99">
        <f>COUNTIFS(通讯通路门店!$S:$S,$G312,通讯通路门店!$J:$J,"荣耀体验店")+COUNTIFS(通讯通路门店!$S:$S,$G312,通讯通路门店!$J:$J,"荣耀授权专卖店")</f>
        <v>0</v>
      </c>
      <c r="Z312" s="99">
        <f>COUNTIFS(通讯通路门店!$S:$S,$G312,通讯通路门店!$J:$J,"VIVO体验店")</f>
        <v>0</v>
      </c>
      <c r="AA312" s="99">
        <f>COUNTIFS(通讯通路门店!$S:$S,$G312,通讯通路门店!$J:$J,"OPPO体验店")</f>
        <v>0</v>
      </c>
      <c r="AB312" s="99">
        <f>COUNTIFS(通讯通路门店!$S:$S,$G312,通讯通路门店!$J:$J,"华为授权体验店")+COUNTIFS(通讯通路门店!$S:$S,$G312,通讯通路门店!$J:$J,"华为堡垒店")</f>
        <v>0</v>
      </c>
      <c r="AC312" s="99">
        <f>COUNTIFS(通讯通路门店!$S:$S,$G312,通讯通路门店!$J:$J,"小米体验店")</f>
        <v>0</v>
      </c>
      <c r="AD312" s="99">
        <f>COUNTIFS(通讯通路门店!$S:$S,$G312,通讯通路门店!$J:$J,"苹果体验店")</f>
        <v>0</v>
      </c>
      <c r="AE312" s="99">
        <f>COUNTIFS(通讯通路门店!$S:$S,$G312,通讯通路门店!$J:$J,"其他品牌专卖店")</f>
        <v>0</v>
      </c>
      <c r="AF312" s="99">
        <f>SUMIFS(通讯通路门店!$BI:$BI,通讯通路门店!$S:$S,$G312)</f>
        <v>0</v>
      </c>
      <c r="AG312" s="99">
        <f>SUMIFS(通讯通路门店!$BH:$BH,通讯通路门店!$S:$S,$G312)</f>
        <v>0</v>
      </c>
      <c r="AH312" s="99">
        <f t="shared" si="21"/>
        <v>0</v>
      </c>
      <c r="AI312" s="99">
        <f>SUMIFS(通讯通路门店!$BB:$BB,通讯通路门店!$S:$S,$G312)</f>
        <v>0</v>
      </c>
      <c r="AJ312" s="99">
        <f>SUMIFS(通讯通路门店!$BE:$BE,通讯通路门店!$S:$S,$G312)</f>
        <v>0</v>
      </c>
      <c r="AK312" s="99">
        <f>SUMIFS(通讯通路门店!$BG:$BG,通讯通路门店!$S:$S,$G312)</f>
        <v>0</v>
      </c>
      <c r="AL312" s="99">
        <f>SUMIFS(通讯通路门店!$BC:$BC,通讯通路门店!$S:$S,$G312)</f>
        <v>0</v>
      </c>
      <c r="AM312" s="99">
        <f>SUMIFS(通讯通路门店!$BD:$BD,通讯通路门店!$S:$S,$G312)</f>
        <v>0</v>
      </c>
      <c r="AN312" s="99">
        <f>SUMIFS(通讯通路门店!$BF:$BF,通讯通路门店!$S:$S,$G312)</f>
        <v>0</v>
      </c>
      <c r="AO312" s="99">
        <f t="shared" si="22"/>
        <v>0</v>
      </c>
      <c r="AP312" s="99">
        <f>SUMIFS(通讯通路门店!$K:$K,通讯通路门店!$S:$S,$G312)</f>
        <v>0</v>
      </c>
      <c r="AQ312" s="83"/>
      <c r="AR312" s="99">
        <f>SUMIFS(通讯通路门店!$T:$T,通讯通路门店!$S:$S,$G312)</f>
        <v>0</v>
      </c>
      <c r="AS312" s="99">
        <f>SUMIFS(通讯通路门店!$U:$U,通讯通路门店!$S:$S,$G312)</f>
        <v>0</v>
      </c>
      <c r="AT312" s="99">
        <f>SUMIFS(通讯通路门店!$V:$V,通讯通路门店!$S:$S,$G312)</f>
        <v>0</v>
      </c>
      <c r="AU312" s="99">
        <f>SUMIFS(通讯通路门店!$W:$W,通讯通路门店!$S:$S,$G312)</f>
        <v>0</v>
      </c>
      <c r="AV312" s="99">
        <f>SUMIFS(通讯通路门店!$Z:$Z,通讯通路门店!$S:$S,$G312)</f>
        <v>0</v>
      </c>
      <c r="AW312" s="99">
        <f>SUMIFS(通讯通路门店!$AB:$AB,通讯通路门店!$S:$S,$G312)</f>
        <v>0</v>
      </c>
      <c r="AX312" s="99">
        <f>SUMIFS(通讯通路门店!$X:$X,通讯通路门店!$S:$S,$G312)</f>
        <v>0</v>
      </c>
      <c r="AY312" s="99">
        <f>SUMIFS(通讯通路门店!$Y:$Y,通讯通路门店!$S:$S,$G312)</f>
        <v>0</v>
      </c>
      <c r="AZ312" s="99">
        <f>SUMIFS(通讯通路门店!$AA:$AA,通讯通路门店!$S:$S,$G312)</f>
        <v>0</v>
      </c>
      <c r="BA312" s="99">
        <f t="shared" si="23"/>
        <v>0</v>
      </c>
      <c r="BB312" s="99">
        <f t="shared" si="24"/>
        <v>0</v>
      </c>
      <c r="BC312" s="99">
        <f>SUMIFS(通讯通路门店!$W:$W,通讯通路门店!$S:$S,$G312,通讯通路门店!$J:$J,"荣耀体验店")+SUMIFS(通讯通路门店!$W:$W,通讯通路门店!$S:$S,$G312,通讯通路门店!$J:$J,"荣耀授权专卖店")</f>
        <v>0</v>
      </c>
      <c r="BD312" s="99">
        <f>SUMIFS(通讯通路门店!$Z:$Z,通讯通路门店!$S:$S,$G312,通讯通路门店!$J:$J,"VIVO体验店")</f>
        <v>0</v>
      </c>
      <c r="BE312" s="99">
        <f>SUMIFS(通讯通路门店!$AB:$AB,通讯通路门店!$S:$S,$G312,通讯通路门店!$J:$J,"OPPO体验店")</f>
        <v>0</v>
      </c>
      <c r="BF312" s="99">
        <f>SUMIFS(通讯通路门店!$X:$X,通讯通路门店!$S:$S,$G312,通讯通路门店!$J:$J,"华为授权体验店")+SUMIFS(通讯通路门店!$AA:$AA,通讯通路门店!$S:$S,$G312,通讯通路门店!$J:$J,"华为堡垒店")</f>
        <v>0</v>
      </c>
      <c r="BG312" s="99">
        <f>SUMIFS(通讯通路门店!$Y:$Y,通讯通路门店!$S:$S,$G312,通讯通路门店!$J:$J,"小米体验店")</f>
        <v>0</v>
      </c>
      <c r="BH312" s="99">
        <f>SUMIFS(通讯通路门店!$AA:$AA,通讯通路门店!$S:$S,$G312,通讯通路门店!$J:$J,"苹果体验店")</f>
        <v>0</v>
      </c>
      <c r="BI312" s="99">
        <f>SUMIFS(通讯通路门店!$K:$K,通讯通路门店!$S:$S,$G312,通讯通路门店!$J:$J,"其他品牌专卖店")</f>
        <v>0</v>
      </c>
      <c r="BJ312" s="99">
        <f>SUMIFS(通讯通路门店!$AC:$AC,通讯通路门店!$S:$S,$G312)</f>
        <v>0</v>
      </c>
      <c r="BK312" s="99">
        <f>SUMIFS(通讯通路门店!$AD:$AD,通讯通路门店!$S:$S,$G312)</f>
        <v>0</v>
      </c>
      <c r="BL312" s="99">
        <f>SUMIFS(通讯通路门店!$AE:$AE,通讯通路门店!$S:$S,$G312)</f>
        <v>0</v>
      </c>
      <c r="BM312" s="99">
        <f>SUMIFS(通讯通路门店!$AF:$AF,通讯通路门店!$S:$S,$G312)</f>
        <v>0</v>
      </c>
      <c r="BN312" s="99">
        <f>SUMIFS(通讯通路门店!$AG:$AG,通讯通路门店!$S:$S,$G312)</f>
        <v>0</v>
      </c>
      <c r="BO312" s="99">
        <f>SUMIFS(通讯通路门店!$AH:$AH,通讯通路门店!$S:$S,$G312)</f>
        <v>0</v>
      </c>
      <c r="BP312" s="99">
        <f>SUMIFS(通讯通路门店!$AI:$AI,通讯通路门店!$S:$S,$G312)</f>
        <v>0</v>
      </c>
      <c r="BQ312" s="83"/>
    </row>
    <row r="313" spans="1:69">
      <c r="A313" s="99" t="str">
        <f>IFERROR(_xlfn.XLOOKUP($G313,通讯通路门店!$S$4:$S$993931,通讯通路门店!$A$4:$A$993931,0,0),"")</f>
        <v/>
      </c>
      <c r="B313" s="99" t="str">
        <f>IFERROR(_xlfn.XLOOKUP($G313,通讯通路门店!$S$4:$S$993931,通讯通路门店!$B$4:$B$993931,0,0),"")</f>
        <v/>
      </c>
      <c r="C313" s="99" t="str">
        <f>IFERROR(_xlfn.XLOOKUP($G313,通讯通路门店!$S$4:$S$993931,通讯通路门店!$C$4:$C$993931,0,0),"")</f>
        <v/>
      </c>
      <c r="D313" s="99" t="str">
        <f>IFERROR(_xlfn.XLOOKUP($G313,通讯通路门店!$S$4:$S$993931,通讯通路门店!$D$4:$D$993931,0,0),"")</f>
        <v/>
      </c>
      <c r="E313" s="83"/>
      <c r="F313" s="83"/>
      <c r="G313" s="101" t="e">
        <v>#N/A</v>
      </c>
      <c r="H313" s="102" t="str">
        <f>IFERROR(_xlfn.XLOOKUP($G313,通讯通路门店!$S$4:$S$993931,通讯通路门店!$R$4:$R$993931,0,0),"")</f>
        <v/>
      </c>
      <c r="I313" s="83"/>
      <c r="J313" s="83"/>
      <c r="K313" s="83"/>
      <c r="L313" s="83"/>
      <c r="M313" s="83"/>
      <c r="N313" s="83"/>
      <c r="O313" s="83"/>
      <c r="P313" s="83"/>
      <c r="Q313" s="83"/>
      <c r="R313" s="83"/>
      <c r="S313" s="83"/>
      <c r="T313" s="83"/>
      <c r="U313" s="99">
        <f>COUNTIF(通讯通路门店!$S:$S,$G313)</f>
        <v>0</v>
      </c>
      <c r="V313" s="99">
        <f>COUNTIFS(通讯通路门店!$S:$S,$G313,通讯通路门店!$J:$J,"综合卖场")</f>
        <v>0</v>
      </c>
      <c r="W313" s="99">
        <f>SUMIFS(通讯通路门店!$AJ:$AJ,通讯通路门店!$S:$S,通讯客户沙盘!$G313)</f>
        <v>0</v>
      </c>
      <c r="X313" s="99">
        <f t="shared" si="20"/>
        <v>0</v>
      </c>
      <c r="Y313" s="99">
        <f>COUNTIFS(通讯通路门店!$S:$S,$G313,通讯通路门店!$J:$J,"荣耀体验店")+COUNTIFS(通讯通路门店!$S:$S,$G313,通讯通路门店!$J:$J,"荣耀授权专卖店")</f>
        <v>0</v>
      </c>
      <c r="Z313" s="99">
        <f>COUNTIFS(通讯通路门店!$S:$S,$G313,通讯通路门店!$J:$J,"VIVO体验店")</f>
        <v>0</v>
      </c>
      <c r="AA313" s="99">
        <f>COUNTIFS(通讯通路门店!$S:$S,$G313,通讯通路门店!$J:$J,"OPPO体验店")</f>
        <v>0</v>
      </c>
      <c r="AB313" s="99">
        <f>COUNTIFS(通讯通路门店!$S:$S,$G313,通讯通路门店!$J:$J,"华为授权体验店")+COUNTIFS(通讯通路门店!$S:$S,$G313,通讯通路门店!$J:$J,"华为堡垒店")</f>
        <v>0</v>
      </c>
      <c r="AC313" s="99">
        <f>COUNTIFS(通讯通路门店!$S:$S,$G313,通讯通路门店!$J:$J,"小米体验店")</f>
        <v>0</v>
      </c>
      <c r="AD313" s="99">
        <f>COUNTIFS(通讯通路门店!$S:$S,$G313,通讯通路门店!$J:$J,"苹果体验店")</f>
        <v>0</v>
      </c>
      <c r="AE313" s="99">
        <f>COUNTIFS(通讯通路门店!$S:$S,$G313,通讯通路门店!$J:$J,"其他品牌专卖店")</f>
        <v>0</v>
      </c>
      <c r="AF313" s="99">
        <f>SUMIFS(通讯通路门店!$BI:$BI,通讯通路门店!$S:$S,$G313)</f>
        <v>0</v>
      </c>
      <c r="AG313" s="99">
        <f>SUMIFS(通讯通路门店!$BH:$BH,通讯通路门店!$S:$S,$G313)</f>
        <v>0</v>
      </c>
      <c r="AH313" s="99">
        <f t="shared" si="21"/>
        <v>0</v>
      </c>
      <c r="AI313" s="99">
        <f>SUMIFS(通讯通路门店!$BB:$BB,通讯通路门店!$S:$S,$G313)</f>
        <v>0</v>
      </c>
      <c r="AJ313" s="99">
        <f>SUMIFS(通讯通路门店!$BE:$BE,通讯通路门店!$S:$S,$G313)</f>
        <v>0</v>
      </c>
      <c r="AK313" s="99">
        <f>SUMIFS(通讯通路门店!$BG:$BG,通讯通路门店!$S:$S,$G313)</f>
        <v>0</v>
      </c>
      <c r="AL313" s="99">
        <f>SUMIFS(通讯通路门店!$BC:$BC,通讯通路门店!$S:$S,$G313)</f>
        <v>0</v>
      </c>
      <c r="AM313" s="99">
        <f>SUMIFS(通讯通路门店!$BD:$BD,通讯通路门店!$S:$S,$G313)</f>
        <v>0</v>
      </c>
      <c r="AN313" s="99">
        <f>SUMIFS(通讯通路门店!$BF:$BF,通讯通路门店!$S:$S,$G313)</f>
        <v>0</v>
      </c>
      <c r="AO313" s="99">
        <f t="shared" si="22"/>
        <v>0</v>
      </c>
      <c r="AP313" s="99">
        <f>SUMIFS(通讯通路门店!$K:$K,通讯通路门店!$S:$S,$G313)</f>
        <v>0</v>
      </c>
      <c r="AQ313" s="83"/>
      <c r="AR313" s="99">
        <f>SUMIFS(通讯通路门店!$T:$T,通讯通路门店!$S:$S,$G313)</f>
        <v>0</v>
      </c>
      <c r="AS313" s="99">
        <f>SUMIFS(通讯通路门店!$U:$U,通讯通路门店!$S:$S,$G313)</f>
        <v>0</v>
      </c>
      <c r="AT313" s="99">
        <f>SUMIFS(通讯通路门店!$V:$V,通讯通路门店!$S:$S,$G313)</f>
        <v>0</v>
      </c>
      <c r="AU313" s="99">
        <f>SUMIFS(通讯通路门店!$W:$W,通讯通路门店!$S:$S,$G313)</f>
        <v>0</v>
      </c>
      <c r="AV313" s="99">
        <f>SUMIFS(通讯通路门店!$Z:$Z,通讯通路门店!$S:$S,$G313)</f>
        <v>0</v>
      </c>
      <c r="AW313" s="99">
        <f>SUMIFS(通讯通路门店!$AB:$AB,通讯通路门店!$S:$S,$G313)</f>
        <v>0</v>
      </c>
      <c r="AX313" s="99">
        <f>SUMIFS(通讯通路门店!$X:$X,通讯通路门店!$S:$S,$G313)</f>
        <v>0</v>
      </c>
      <c r="AY313" s="99">
        <f>SUMIFS(通讯通路门店!$Y:$Y,通讯通路门店!$S:$S,$G313)</f>
        <v>0</v>
      </c>
      <c r="AZ313" s="99">
        <f>SUMIFS(通讯通路门店!$AA:$AA,通讯通路门店!$S:$S,$G313)</f>
        <v>0</v>
      </c>
      <c r="BA313" s="99">
        <f t="shared" si="23"/>
        <v>0</v>
      </c>
      <c r="BB313" s="99">
        <f t="shared" si="24"/>
        <v>0</v>
      </c>
      <c r="BC313" s="99">
        <f>SUMIFS(通讯通路门店!$W:$W,通讯通路门店!$S:$S,$G313,通讯通路门店!$J:$J,"荣耀体验店")+SUMIFS(通讯通路门店!$W:$W,通讯通路门店!$S:$S,$G313,通讯通路门店!$J:$J,"荣耀授权专卖店")</f>
        <v>0</v>
      </c>
      <c r="BD313" s="99">
        <f>SUMIFS(通讯通路门店!$Z:$Z,通讯通路门店!$S:$S,$G313,通讯通路门店!$J:$J,"VIVO体验店")</f>
        <v>0</v>
      </c>
      <c r="BE313" s="99">
        <f>SUMIFS(通讯通路门店!$AB:$AB,通讯通路门店!$S:$S,$G313,通讯通路门店!$J:$J,"OPPO体验店")</f>
        <v>0</v>
      </c>
      <c r="BF313" s="99">
        <f>SUMIFS(通讯通路门店!$X:$X,通讯通路门店!$S:$S,$G313,通讯通路门店!$J:$J,"华为授权体验店")+SUMIFS(通讯通路门店!$AA:$AA,通讯通路门店!$S:$S,$G313,通讯通路门店!$J:$J,"华为堡垒店")</f>
        <v>0</v>
      </c>
      <c r="BG313" s="99">
        <f>SUMIFS(通讯通路门店!$Y:$Y,通讯通路门店!$S:$S,$G313,通讯通路门店!$J:$J,"小米体验店")</f>
        <v>0</v>
      </c>
      <c r="BH313" s="99">
        <f>SUMIFS(通讯通路门店!$AA:$AA,通讯通路门店!$S:$S,$G313,通讯通路门店!$J:$J,"苹果体验店")</f>
        <v>0</v>
      </c>
      <c r="BI313" s="99">
        <f>SUMIFS(通讯通路门店!$K:$K,通讯通路门店!$S:$S,$G313,通讯通路门店!$J:$J,"其他品牌专卖店")</f>
        <v>0</v>
      </c>
      <c r="BJ313" s="99">
        <f>SUMIFS(通讯通路门店!$AC:$AC,通讯通路门店!$S:$S,$G313)</f>
        <v>0</v>
      </c>
      <c r="BK313" s="99">
        <f>SUMIFS(通讯通路门店!$AD:$AD,通讯通路门店!$S:$S,$G313)</f>
        <v>0</v>
      </c>
      <c r="BL313" s="99">
        <f>SUMIFS(通讯通路门店!$AE:$AE,通讯通路门店!$S:$S,$G313)</f>
        <v>0</v>
      </c>
      <c r="BM313" s="99">
        <f>SUMIFS(通讯通路门店!$AF:$AF,通讯通路门店!$S:$S,$G313)</f>
        <v>0</v>
      </c>
      <c r="BN313" s="99">
        <f>SUMIFS(通讯通路门店!$AG:$AG,通讯通路门店!$S:$S,$G313)</f>
        <v>0</v>
      </c>
      <c r="BO313" s="99">
        <f>SUMIFS(通讯通路门店!$AH:$AH,通讯通路门店!$S:$S,$G313)</f>
        <v>0</v>
      </c>
      <c r="BP313" s="99">
        <f>SUMIFS(通讯通路门店!$AI:$AI,通讯通路门店!$S:$S,$G313)</f>
        <v>0</v>
      </c>
      <c r="BQ313" s="83"/>
    </row>
    <row r="314" spans="1:69">
      <c r="A314" s="99" t="str">
        <f>IFERROR(_xlfn.XLOOKUP($G314,通讯通路门店!$S$4:$S$993931,通讯通路门店!$A$4:$A$993931,0,0),"")</f>
        <v/>
      </c>
      <c r="B314" s="99" t="str">
        <f>IFERROR(_xlfn.XLOOKUP($G314,通讯通路门店!$S$4:$S$993931,通讯通路门店!$B$4:$B$993931,0,0),"")</f>
        <v/>
      </c>
      <c r="C314" s="99" t="str">
        <f>IFERROR(_xlfn.XLOOKUP($G314,通讯通路门店!$S$4:$S$993931,通讯通路门店!$C$4:$C$993931,0,0),"")</f>
        <v/>
      </c>
      <c r="D314" s="99" t="str">
        <f>IFERROR(_xlfn.XLOOKUP($G314,通讯通路门店!$S$4:$S$993931,通讯通路门店!$D$4:$D$993931,0,0),"")</f>
        <v/>
      </c>
      <c r="E314" s="83"/>
      <c r="F314" s="83"/>
      <c r="G314" s="101" t="e">
        <v>#N/A</v>
      </c>
      <c r="H314" s="102" t="str">
        <f>IFERROR(_xlfn.XLOOKUP($G314,通讯通路门店!$S$4:$S$993931,通讯通路门店!$R$4:$R$993931,0,0),"")</f>
        <v/>
      </c>
      <c r="I314" s="83"/>
      <c r="J314" s="83"/>
      <c r="K314" s="83"/>
      <c r="L314" s="83"/>
      <c r="M314" s="83"/>
      <c r="N314" s="83"/>
      <c r="O314" s="83"/>
      <c r="P314" s="83"/>
      <c r="Q314" s="83"/>
      <c r="R314" s="83"/>
      <c r="S314" s="83"/>
      <c r="T314" s="83"/>
      <c r="U314" s="99">
        <f>COUNTIF(通讯通路门店!$S:$S,$G314)</f>
        <v>0</v>
      </c>
      <c r="V314" s="99">
        <f>COUNTIFS(通讯通路门店!$S:$S,$G314,通讯通路门店!$J:$J,"综合卖场")</f>
        <v>0</v>
      </c>
      <c r="W314" s="99">
        <f>SUMIFS(通讯通路门店!$AJ:$AJ,通讯通路门店!$S:$S,通讯客户沙盘!$G314)</f>
        <v>0</v>
      </c>
      <c r="X314" s="99">
        <f t="shared" si="20"/>
        <v>0</v>
      </c>
      <c r="Y314" s="99">
        <f>COUNTIFS(通讯通路门店!$S:$S,$G314,通讯通路门店!$J:$J,"荣耀体验店")+COUNTIFS(通讯通路门店!$S:$S,$G314,通讯通路门店!$J:$J,"荣耀授权专卖店")</f>
        <v>0</v>
      </c>
      <c r="Z314" s="99">
        <f>COUNTIFS(通讯通路门店!$S:$S,$G314,通讯通路门店!$J:$J,"VIVO体验店")</f>
        <v>0</v>
      </c>
      <c r="AA314" s="99">
        <f>COUNTIFS(通讯通路门店!$S:$S,$G314,通讯通路门店!$J:$J,"OPPO体验店")</f>
        <v>0</v>
      </c>
      <c r="AB314" s="99">
        <f>COUNTIFS(通讯通路门店!$S:$S,$G314,通讯通路门店!$J:$J,"华为授权体验店")+COUNTIFS(通讯通路门店!$S:$S,$G314,通讯通路门店!$J:$J,"华为堡垒店")</f>
        <v>0</v>
      </c>
      <c r="AC314" s="99">
        <f>COUNTIFS(通讯通路门店!$S:$S,$G314,通讯通路门店!$J:$J,"小米体验店")</f>
        <v>0</v>
      </c>
      <c r="AD314" s="99">
        <f>COUNTIFS(通讯通路门店!$S:$S,$G314,通讯通路门店!$J:$J,"苹果体验店")</f>
        <v>0</v>
      </c>
      <c r="AE314" s="99">
        <f>COUNTIFS(通讯通路门店!$S:$S,$G314,通讯通路门店!$J:$J,"其他品牌专卖店")</f>
        <v>0</v>
      </c>
      <c r="AF314" s="99">
        <f>SUMIFS(通讯通路门店!$BI:$BI,通讯通路门店!$S:$S,$G314)</f>
        <v>0</v>
      </c>
      <c r="AG314" s="99">
        <f>SUMIFS(通讯通路门店!$BH:$BH,通讯通路门店!$S:$S,$G314)</f>
        <v>0</v>
      </c>
      <c r="AH314" s="99">
        <f t="shared" si="21"/>
        <v>0</v>
      </c>
      <c r="AI314" s="99">
        <f>SUMIFS(通讯通路门店!$BB:$BB,通讯通路门店!$S:$S,$G314)</f>
        <v>0</v>
      </c>
      <c r="AJ314" s="99">
        <f>SUMIFS(通讯通路门店!$BE:$BE,通讯通路门店!$S:$S,$G314)</f>
        <v>0</v>
      </c>
      <c r="AK314" s="99">
        <f>SUMIFS(通讯通路门店!$BG:$BG,通讯通路门店!$S:$S,$G314)</f>
        <v>0</v>
      </c>
      <c r="AL314" s="99">
        <f>SUMIFS(通讯通路门店!$BC:$BC,通讯通路门店!$S:$S,$G314)</f>
        <v>0</v>
      </c>
      <c r="AM314" s="99">
        <f>SUMIFS(通讯通路门店!$BD:$BD,通讯通路门店!$S:$S,$G314)</f>
        <v>0</v>
      </c>
      <c r="AN314" s="99">
        <f>SUMIFS(通讯通路门店!$BF:$BF,通讯通路门店!$S:$S,$G314)</f>
        <v>0</v>
      </c>
      <c r="AO314" s="99">
        <f t="shared" si="22"/>
        <v>0</v>
      </c>
      <c r="AP314" s="99">
        <f>SUMIFS(通讯通路门店!$K:$K,通讯通路门店!$S:$S,$G314)</f>
        <v>0</v>
      </c>
      <c r="AQ314" s="83"/>
      <c r="AR314" s="99">
        <f>SUMIFS(通讯通路门店!$T:$T,通讯通路门店!$S:$S,$G314)</f>
        <v>0</v>
      </c>
      <c r="AS314" s="99">
        <f>SUMIFS(通讯通路门店!$U:$U,通讯通路门店!$S:$S,$G314)</f>
        <v>0</v>
      </c>
      <c r="AT314" s="99">
        <f>SUMIFS(通讯通路门店!$V:$V,通讯通路门店!$S:$S,$G314)</f>
        <v>0</v>
      </c>
      <c r="AU314" s="99">
        <f>SUMIFS(通讯通路门店!$W:$W,通讯通路门店!$S:$S,$G314)</f>
        <v>0</v>
      </c>
      <c r="AV314" s="99">
        <f>SUMIFS(通讯通路门店!$Z:$Z,通讯通路门店!$S:$S,$G314)</f>
        <v>0</v>
      </c>
      <c r="AW314" s="99">
        <f>SUMIFS(通讯通路门店!$AB:$AB,通讯通路门店!$S:$S,$G314)</f>
        <v>0</v>
      </c>
      <c r="AX314" s="99">
        <f>SUMIFS(通讯通路门店!$X:$X,通讯通路门店!$S:$S,$G314)</f>
        <v>0</v>
      </c>
      <c r="AY314" s="99">
        <f>SUMIFS(通讯通路门店!$Y:$Y,通讯通路门店!$S:$S,$G314)</f>
        <v>0</v>
      </c>
      <c r="AZ314" s="99">
        <f>SUMIFS(通讯通路门店!$AA:$AA,通讯通路门店!$S:$S,$G314)</f>
        <v>0</v>
      </c>
      <c r="BA314" s="99">
        <f t="shared" si="23"/>
        <v>0</v>
      </c>
      <c r="BB314" s="99">
        <f t="shared" si="24"/>
        <v>0</v>
      </c>
      <c r="BC314" s="99">
        <f>SUMIFS(通讯通路门店!$W:$W,通讯通路门店!$S:$S,$G314,通讯通路门店!$J:$J,"荣耀体验店")+SUMIFS(通讯通路门店!$W:$W,通讯通路门店!$S:$S,$G314,通讯通路门店!$J:$J,"荣耀授权专卖店")</f>
        <v>0</v>
      </c>
      <c r="BD314" s="99">
        <f>SUMIFS(通讯通路门店!$Z:$Z,通讯通路门店!$S:$S,$G314,通讯通路门店!$J:$J,"VIVO体验店")</f>
        <v>0</v>
      </c>
      <c r="BE314" s="99">
        <f>SUMIFS(通讯通路门店!$AB:$AB,通讯通路门店!$S:$S,$G314,通讯通路门店!$J:$J,"OPPO体验店")</f>
        <v>0</v>
      </c>
      <c r="BF314" s="99">
        <f>SUMIFS(通讯通路门店!$X:$X,通讯通路门店!$S:$S,$G314,通讯通路门店!$J:$J,"华为授权体验店")+SUMIFS(通讯通路门店!$AA:$AA,通讯通路门店!$S:$S,$G314,通讯通路门店!$J:$J,"华为堡垒店")</f>
        <v>0</v>
      </c>
      <c r="BG314" s="99">
        <f>SUMIFS(通讯通路门店!$Y:$Y,通讯通路门店!$S:$S,$G314,通讯通路门店!$J:$J,"小米体验店")</f>
        <v>0</v>
      </c>
      <c r="BH314" s="99">
        <f>SUMIFS(通讯通路门店!$AA:$AA,通讯通路门店!$S:$S,$G314,通讯通路门店!$J:$J,"苹果体验店")</f>
        <v>0</v>
      </c>
      <c r="BI314" s="99">
        <f>SUMIFS(通讯通路门店!$K:$K,通讯通路门店!$S:$S,$G314,通讯通路门店!$J:$J,"其他品牌专卖店")</f>
        <v>0</v>
      </c>
      <c r="BJ314" s="99">
        <f>SUMIFS(通讯通路门店!$AC:$AC,通讯通路门店!$S:$S,$G314)</f>
        <v>0</v>
      </c>
      <c r="BK314" s="99">
        <f>SUMIFS(通讯通路门店!$AD:$AD,通讯通路门店!$S:$S,$G314)</f>
        <v>0</v>
      </c>
      <c r="BL314" s="99">
        <f>SUMIFS(通讯通路门店!$AE:$AE,通讯通路门店!$S:$S,$G314)</f>
        <v>0</v>
      </c>
      <c r="BM314" s="99">
        <f>SUMIFS(通讯通路门店!$AF:$AF,通讯通路门店!$S:$S,$G314)</f>
        <v>0</v>
      </c>
      <c r="BN314" s="99">
        <f>SUMIFS(通讯通路门店!$AG:$AG,通讯通路门店!$S:$S,$G314)</f>
        <v>0</v>
      </c>
      <c r="BO314" s="99">
        <f>SUMIFS(通讯通路门店!$AH:$AH,通讯通路门店!$S:$S,$G314)</f>
        <v>0</v>
      </c>
      <c r="BP314" s="99">
        <f>SUMIFS(通讯通路门店!$AI:$AI,通讯通路门店!$S:$S,$G314)</f>
        <v>0</v>
      </c>
      <c r="BQ314" s="83"/>
    </row>
    <row r="315" spans="1:69">
      <c r="A315" s="99" t="str">
        <f>IFERROR(_xlfn.XLOOKUP($G315,通讯通路门店!$S$4:$S$993931,通讯通路门店!$A$4:$A$993931,0,0),"")</f>
        <v/>
      </c>
      <c r="B315" s="99" t="str">
        <f>IFERROR(_xlfn.XLOOKUP($G315,通讯通路门店!$S$4:$S$993931,通讯通路门店!$B$4:$B$993931,0,0),"")</f>
        <v/>
      </c>
      <c r="C315" s="99" t="str">
        <f>IFERROR(_xlfn.XLOOKUP($G315,通讯通路门店!$S$4:$S$993931,通讯通路门店!$C$4:$C$993931,0,0),"")</f>
        <v/>
      </c>
      <c r="D315" s="99" t="str">
        <f>IFERROR(_xlfn.XLOOKUP($G315,通讯通路门店!$S$4:$S$993931,通讯通路门店!$D$4:$D$993931,0,0),"")</f>
        <v/>
      </c>
      <c r="E315" s="83"/>
      <c r="F315" s="83"/>
      <c r="G315" s="101" t="e">
        <v>#N/A</v>
      </c>
      <c r="H315" s="102" t="str">
        <f>IFERROR(_xlfn.XLOOKUP($G315,通讯通路门店!$S$4:$S$993931,通讯通路门店!$R$4:$R$993931,0,0),"")</f>
        <v/>
      </c>
      <c r="I315" s="83"/>
      <c r="J315" s="83"/>
      <c r="K315" s="83"/>
      <c r="L315" s="83"/>
      <c r="M315" s="83"/>
      <c r="N315" s="83"/>
      <c r="O315" s="83"/>
      <c r="P315" s="83"/>
      <c r="Q315" s="83"/>
      <c r="R315" s="83"/>
      <c r="S315" s="83"/>
      <c r="T315" s="83"/>
      <c r="U315" s="99">
        <f>COUNTIF(通讯通路门店!$S:$S,$G315)</f>
        <v>0</v>
      </c>
      <c r="V315" s="99">
        <f>COUNTIFS(通讯通路门店!$S:$S,$G315,通讯通路门店!$J:$J,"综合卖场")</f>
        <v>0</v>
      </c>
      <c r="W315" s="99">
        <f>SUMIFS(通讯通路门店!$AJ:$AJ,通讯通路门店!$S:$S,通讯客户沙盘!$G315)</f>
        <v>0</v>
      </c>
      <c r="X315" s="99">
        <f t="shared" si="20"/>
        <v>0</v>
      </c>
      <c r="Y315" s="99">
        <f>COUNTIFS(通讯通路门店!$S:$S,$G315,通讯通路门店!$J:$J,"荣耀体验店")+COUNTIFS(通讯通路门店!$S:$S,$G315,通讯通路门店!$J:$J,"荣耀授权专卖店")</f>
        <v>0</v>
      </c>
      <c r="Z315" s="99">
        <f>COUNTIFS(通讯通路门店!$S:$S,$G315,通讯通路门店!$J:$J,"VIVO体验店")</f>
        <v>0</v>
      </c>
      <c r="AA315" s="99">
        <f>COUNTIFS(通讯通路门店!$S:$S,$G315,通讯通路门店!$J:$J,"OPPO体验店")</f>
        <v>0</v>
      </c>
      <c r="AB315" s="99">
        <f>COUNTIFS(通讯通路门店!$S:$S,$G315,通讯通路门店!$J:$J,"华为授权体验店")+COUNTIFS(通讯通路门店!$S:$S,$G315,通讯通路门店!$J:$J,"华为堡垒店")</f>
        <v>0</v>
      </c>
      <c r="AC315" s="99">
        <f>COUNTIFS(通讯通路门店!$S:$S,$G315,通讯通路门店!$J:$J,"小米体验店")</f>
        <v>0</v>
      </c>
      <c r="AD315" s="99">
        <f>COUNTIFS(通讯通路门店!$S:$S,$G315,通讯通路门店!$J:$J,"苹果体验店")</f>
        <v>0</v>
      </c>
      <c r="AE315" s="99">
        <f>COUNTIFS(通讯通路门店!$S:$S,$G315,通讯通路门店!$J:$J,"其他品牌专卖店")</f>
        <v>0</v>
      </c>
      <c r="AF315" s="99">
        <f>SUMIFS(通讯通路门店!$BI:$BI,通讯通路门店!$S:$S,$G315)</f>
        <v>0</v>
      </c>
      <c r="AG315" s="99">
        <f>SUMIFS(通讯通路门店!$BH:$BH,通讯通路门店!$S:$S,$G315)</f>
        <v>0</v>
      </c>
      <c r="AH315" s="99">
        <f t="shared" si="21"/>
        <v>0</v>
      </c>
      <c r="AI315" s="99">
        <f>SUMIFS(通讯通路门店!$BB:$BB,通讯通路门店!$S:$S,$G315)</f>
        <v>0</v>
      </c>
      <c r="AJ315" s="99">
        <f>SUMIFS(通讯通路门店!$BE:$BE,通讯通路门店!$S:$S,$G315)</f>
        <v>0</v>
      </c>
      <c r="AK315" s="99">
        <f>SUMIFS(通讯通路门店!$BG:$BG,通讯通路门店!$S:$S,$G315)</f>
        <v>0</v>
      </c>
      <c r="AL315" s="99">
        <f>SUMIFS(通讯通路门店!$BC:$BC,通讯通路门店!$S:$S,$G315)</f>
        <v>0</v>
      </c>
      <c r="AM315" s="99">
        <f>SUMIFS(通讯通路门店!$BD:$BD,通讯通路门店!$S:$S,$G315)</f>
        <v>0</v>
      </c>
      <c r="AN315" s="99">
        <f>SUMIFS(通讯通路门店!$BF:$BF,通讯通路门店!$S:$S,$G315)</f>
        <v>0</v>
      </c>
      <c r="AO315" s="99">
        <f t="shared" si="22"/>
        <v>0</v>
      </c>
      <c r="AP315" s="99">
        <f>SUMIFS(通讯通路门店!$K:$K,通讯通路门店!$S:$S,$G315)</f>
        <v>0</v>
      </c>
      <c r="AQ315" s="83"/>
      <c r="AR315" s="99">
        <f>SUMIFS(通讯通路门店!$T:$T,通讯通路门店!$S:$S,$G315)</f>
        <v>0</v>
      </c>
      <c r="AS315" s="99">
        <f>SUMIFS(通讯通路门店!$U:$U,通讯通路门店!$S:$S,$G315)</f>
        <v>0</v>
      </c>
      <c r="AT315" s="99">
        <f>SUMIFS(通讯通路门店!$V:$V,通讯通路门店!$S:$S,$G315)</f>
        <v>0</v>
      </c>
      <c r="AU315" s="99">
        <f>SUMIFS(通讯通路门店!$W:$W,通讯通路门店!$S:$S,$G315)</f>
        <v>0</v>
      </c>
      <c r="AV315" s="99">
        <f>SUMIFS(通讯通路门店!$Z:$Z,通讯通路门店!$S:$S,$G315)</f>
        <v>0</v>
      </c>
      <c r="AW315" s="99">
        <f>SUMIFS(通讯通路门店!$AB:$AB,通讯通路门店!$S:$S,$G315)</f>
        <v>0</v>
      </c>
      <c r="AX315" s="99">
        <f>SUMIFS(通讯通路门店!$X:$X,通讯通路门店!$S:$S,$G315)</f>
        <v>0</v>
      </c>
      <c r="AY315" s="99">
        <f>SUMIFS(通讯通路门店!$Y:$Y,通讯通路门店!$S:$S,$G315)</f>
        <v>0</v>
      </c>
      <c r="AZ315" s="99">
        <f>SUMIFS(通讯通路门店!$AA:$AA,通讯通路门店!$S:$S,$G315)</f>
        <v>0</v>
      </c>
      <c r="BA315" s="99">
        <f t="shared" si="23"/>
        <v>0</v>
      </c>
      <c r="BB315" s="99">
        <f t="shared" si="24"/>
        <v>0</v>
      </c>
      <c r="BC315" s="99">
        <f>SUMIFS(通讯通路门店!$W:$W,通讯通路门店!$S:$S,$G315,通讯通路门店!$J:$J,"荣耀体验店")+SUMIFS(通讯通路门店!$W:$W,通讯通路门店!$S:$S,$G315,通讯通路门店!$J:$J,"荣耀授权专卖店")</f>
        <v>0</v>
      </c>
      <c r="BD315" s="99">
        <f>SUMIFS(通讯通路门店!$Z:$Z,通讯通路门店!$S:$S,$G315,通讯通路门店!$J:$J,"VIVO体验店")</f>
        <v>0</v>
      </c>
      <c r="BE315" s="99">
        <f>SUMIFS(通讯通路门店!$AB:$AB,通讯通路门店!$S:$S,$G315,通讯通路门店!$J:$J,"OPPO体验店")</f>
        <v>0</v>
      </c>
      <c r="BF315" s="99">
        <f>SUMIFS(通讯通路门店!$X:$X,通讯通路门店!$S:$S,$G315,通讯通路门店!$J:$J,"华为授权体验店")+SUMIFS(通讯通路门店!$AA:$AA,通讯通路门店!$S:$S,$G315,通讯通路门店!$J:$J,"华为堡垒店")</f>
        <v>0</v>
      </c>
      <c r="BG315" s="99">
        <f>SUMIFS(通讯通路门店!$Y:$Y,通讯通路门店!$S:$S,$G315,通讯通路门店!$J:$J,"小米体验店")</f>
        <v>0</v>
      </c>
      <c r="BH315" s="99">
        <f>SUMIFS(通讯通路门店!$AA:$AA,通讯通路门店!$S:$S,$G315,通讯通路门店!$J:$J,"苹果体验店")</f>
        <v>0</v>
      </c>
      <c r="BI315" s="99">
        <f>SUMIFS(通讯通路门店!$K:$K,通讯通路门店!$S:$S,$G315,通讯通路门店!$J:$J,"其他品牌专卖店")</f>
        <v>0</v>
      </c>
      <c r="BJ315" s="99">
        <f>SUMIFS(通讯通路门店!$AC:$AC,通讯通路门店!$S:$S,$G315)</f>
        <v>0</v>
      </c>
      <c r="BK315" s="99">
        <f>SUMIFS(通讯通路门店!$AD:$AD,通讯通路门店!$S:$S,$G315)</f>
        <v>0</v>
      </c>
      <c r="BL315" s="99">
        <f>SUMIFS(通讯通路门店!$AE:$AE,通讯通路门店!$S:$S,$G315)</f>
        <v>0</v>
      </c>
      <c r="BM315" s="99">
        <f>SUMIFS(通讯通路门店!$AF:$AF,通讯通路门店!$S:$S,$G315)</f>
        <v>0</v>
      </c>
      <c r="BN315" s="99">
        <f>SUMIFS(通讯通路门店!$AG:$AG,通讯通路门店!$S:$S,$G315)</f>
        <v>0</v>
      </c>
      <c r="BO315" s="99">
        <f>SUMIFS(通讯通路门店!$AH:$AH,通讯通路门店!$S:$S,$G315)</f>
        <v>0</v>
      </c>
      <c r="BP315" s="99">
        <f>SUMIFS(通讯通路门店!$AI:$AI,通讯通路门店!$S:$S,$G315)</f>
        <v>0</v>
      </c>
      <c r="BQ315" s="83"/>
    </row>
    <row r="316" spans="1:69">
      <c r="A316" s="99" t="str">
        <f>IFERROR(_xlfn.XLOOKUP($G316,通讯通路门店!$S$4:$S$993931,通讯通路门店!$A$4:$A$993931,0,0),"")</f>
        <v/>
      </c>
      <c r="B316" s="99" t="str">
        <f>IFERROR(_xlfn.XLOOKUP($G316,通讯通路门店!$S$4:$S$993931,通讯通路门店!$B$4:$B$993931,0,0),"")</f>
        <v/>
      </c>
      <c r="C316" s="99" t="str">
        <f>IFERROR(_xlfn.XLOOKUP($G316,通讯通路门店!$S$4:$S$993931,通讯通路门店!$C$4:$C$993931,0,0),"")</f>
        <v/>
      </c>
      <c r="D316" s="99" t="str">
        <f>IFERROR(_xlfn.XLOOKUP($G316,通讯通路门店!$S$4:$S$993931,通讯通路门店!$D$4:$D$993931,0,0),"")</f>
        <v/>
      </c>
      <c r="E316" s="83"/>
      <c r="F316" s="83"/>
      <c r="G316" s="101" t="e">
        <v>#N/A</v>
      </c>
      <c r="H316" s="102" t="str">
        <f>IFERROR(_xlfn.XLOOKUP($G316,通讯通路门店!$S$4:$S$993931,通讯通路门店!$R$4:$R$993931,0,0),"")</f>
        <v/>
      </c>
      <c r="I316" s="83"/>
      <c r="J316" s="83"/>
      <c r="K316" s="83"/>
      <c r="L316" s="83"/>
      <c r="M316" s="83"/>
      <c r="N316" s="83"/>
      <c r="O316" s="83"/>
      <c r="P316" s="83"/>
      <c r="Q316" s="83"/>
      <c r="R316" s="83"/>
      <c r="S316" s="83"/>
      <c r="T316" s="83"/>
      <c r="U316" s="99">
        <f>COUNTIF(通讯通路门店!$S:$S,$G316)</f>
        <v>0</v>
      </c>
      <c r="V316" s="99">
        <f>COUNTIFS(通讯通路门店!$S:$S,$G316,通讯通路门店!$J:$J,"综合卖场")</f>
        <v>0</v>
      </c>
      <c r="W316" s="99">
        <f>SUMIFS(通讯通路门店!$AJ:$AJ,通讯通路门店!$S:$S,通讯客户沙盘!$G316)</f>
        <v>0</v>
      </c>
      <c r="X316" s="99">
        <f t="shared" si="20"/>
        <v>0</v>
      </c>
      <c r="Y316" s="99">
        <f>COUNTIFS(通讯通路门店!$S:$S,$G316,通讯通路门店!$J:$J,"荣耀体验店")+COUNTIFS(通讯通路门店!$S:$S,$G316,通讯通路门店!$J:$J,"荣耀授权专卖店")</f>
        <v>0</v>
      </c>
      <c r="Z316" s="99">
        <f>COUNTIFS(通讯通路门店!$S:$S,$G316,通讯通路门店!$J:$J,"VIVO体验店")</f>
        <v>0</v>
      </c>
      <c r="AA316" s="99">
        <f>COUNTIFS(通讯通路门店!$S:$S,$G316,通讯通路门店!$J:$J,"OPPO体验店")</f>
        <v>0</v>
      </c>
      <c r="AB316" s="99">
        <f>COUNTIFS(通讯通路门店!$S:$S,$G316,通讯通路门店!$J:$J,"华为授权体验店")+COUNTIFS(通讯通路门店!$S:$S,$G316,通讯通路门店!$J:$J,"华为堡垒店")</f>
        <v>0</v>
      </c>
      <c r="AC316" s="99">
        <f>COUNTIFS(通讯通路门店!$S:$S,$G316,通讯通路门店!$J:$J,"小米体验店")</f>
        <v>0</v>
      </c>
      <c r="AD316" s="99">
        <f>COUNTIFS(通讯通路门店!$S:$S,$G316,通讯通路门店!$J:$J,"苹果体验店")</f>
        <v>0</v>
      </c>
      <c r="AE316" s="99">
        <f>COUNTIFS(通讯通路门店!$S:$S,$G316,通讯通路门店!$J:$J,"其他品牌专卖店")</f>
        <v>0</v>
      </c>
      <c r="AF316" s="99">
        <f>SUMIFS(通讯通路门店!$BI:$BI,通讯通路门店!$S:$S,$G316)</f>
        <v>0</v>
      </c>
      <c r="AG316" s="99">
        <f>SUMIFS(通讯通路门店!$BH:$BH,通讯通路门店!$S:$S,$G316)</f>
        <v>0</v>
      </c>
      <c r="AH316" s="99">
        <f t="shared" si="21"/>
        <v>0</v>
      </c>
      <c r="AI316" s="99">
        <f>SUMIFS(通讯通路门店!$BB:$BB,通讯通路门店!$S:$S,$G316)</f>
        <v>0</v>
      </c>
      <c r="AJ316" s="99">
        <f>SUMIFS(通讯通路门店!$BE:$BE,通讯通路门店!$S:$S,$G316)</f>
        <v>0</v>
      </c>
      <c r="AK316" s="99">
        <f>SUMIFS(通讯通路门店!$BG:$BG,通讯通路门店!$S:$S,$G316)</f>
        <v>0</v>
      </c>
      <c r="AL316" s="99">
        <f>SUMIFS(通讯通路门店!$BC:$BC,通讯通路门店!$S:$S,$G316)</f>
        <v>0</v>
      </c>
      <c r="AM316" s="99">
        <f>SUMIFS(通讯通路门店!$BD:$BD,通讯通路门店!$S:$S,$G316)</f>
        <v>0</v>
      </c>
      <c r="AN316" s="99">
        <f>SUMIFS(通讯通路门店!$BF:$BF,通讯通路门店!$S:$S,$G316)</f>
        <v>0</v>
      </c>
      <c r="AO316" s="99">
        <f t="shared" si="22"/>
        <v>0</v>
      </c>
      <c r="AP316" s="99">
        <f>SUMIFS(通讯通路门店!$K:$K,通讯通路门店!$S:$S,$G316)</f>
        <v>0</v>
      </c>
      <c r="AQ316" s="83"/>
      <c r="AR316" s="99">
        <f>SUMIFS(通讯通路门店!$T:$T,通讯通路门店!$S:$S,$G316)</f>
        <v>0</v>
      </c>
      <c r="AS316" s="99">
        <f>SUMIFS(通讯通路门店!$U:$U,通讯通路门店!$S:$S,$G316)</f>
        <v>0</v>
      </c>
      <c r="AT316" s="99">
        <f>SUMIFS(通讯通路门店!$V:$V,通讯通路门店!$S:$S,$G316)</f>
        <v>0</v>
      </c>
      <c r="AU316" s="99">
        <f>SUMIFS(通讯通路门店!$W:$W,通讯通路门店!$S:$S,$G316)</f>
        <v>0</v>
      </c>
      <c r="AV316" s="99">
        <f>SUMIFS(通讯通路门店!$Z:$Z,通讯通路门店!$S:$S,$G316)</f>
        <v>0</v>
      </c>
      <c r="AW316" s="99">
        <f>SUMIFS(通讯通路门店!$AB:$AB,通讯通路门店!$S:$S,$G316)</f>
        <v>0</v>
      </c>
      <c r="AX316" s="99">
        <f>SUMIFS(通讯通路门店!$X:$X,通讯通路门店!$S:$S,$G316)</f>
        <v>0</v>
      </c>
      <c r="AY316" s="99">
        <f>SUMIFS(通讯通路门店!$Y:$Y,通讯通路门店!$S:$S,$G316)</f>
        <v>0</v>
      </c>
      <c r="AZ316" s="99">
        <f>SUMIFS(通讯通路门店!$AA:$AA,通讯通路门店!$S:$S,$G316)</f>
        <v>0</v>
      </c>
      <c r="BA316" s="99">
        <f t="shared" si="23"/>
        <v>0</v>
      </c>
      <c r="BB316" s="99">
        <f t="shared" si="24"/>
        <v>0</v>
      </c>
      <c r="BC316" s="99">
        <f>SUMIFS(通讯通路门店!$W:$W,通讯通路门店!$S:$S,$G316,通讯通路门店!$J:$J,"荣耀体验店")+SUMIFS(通讯通路门店!$W:$W,通讯通路门店!$S:$S,$G316,通讯通路门店!$J:$J,"荣耀授权专卖店")</f>
        <v>0</v>
      </c>
      <c r="BD316" s="99">
        <f>SUMIFS(通讯通路门店!$Z:$Z,通讯通路门店!$S:$S,$G316,通讯通路门店!$J:$J,"VIVO体验店")</f>
        <v>0</v>
      </c>
      <c r="BE316" s="99">
        <f>SUMIFS(通讯通路门店!$AB:$AB,通讯通路门店!$S:$S,$G316,通讯通路门店!$J:$J,"OPPO体验店")</f>
        <v>0</v>
      </c>
      <c r="BF316" s="99">
        <f>SUMIFS(通讯通路门店!$X:$X,通讯通路门店!$S:$S,$G316,通讯通路门店!$J:$J,"华为授权体验店")+SUMIFS(通讯通路门店!$AA:$AA,通讯通路门店!$S:$S,$G316,通讯通路门店!$J:$J,"华为堡垒店")</f>
        <v>0</v>
      </c>
      <c r="BG316" s="99">
        <f>SUMIFS(通讯通路门店!$Y:$Y,通讯通路门店!$S:$S,$G316,通讯通路门店!$J:$J,"小米体验店")</f>
        <v>0</v>
      </c>
      <c r="BH316" s="99">
        <f>SUMIFS(通讯通路门店!$AA:$AA,通讯通路门店!$S:$S,$G316,通讯通路门店!$J:$J,"苹果体验店")</f>
        <v>0</v>
      </c>
      <c r="BI316" s="99">
        <f>SUMIFS(通讯通路门店!$K:$K,通讯通路门店!$S:$S,$G316,通讯通路门店!$J:$J,"其他品牌专卖店")</f>
        <v>0</v>
      </c>
      <c r="BJ316" s="99">
        <f>SUMIFS(通讯通路门店!$AC:$AC,通讯通路门店!$S:$S,$G316)</f>
        <v>0</v>
      </c>
      <c r="BK316" s="99">
        <f>SUMIFS(通讯通路门店!$AD:$AD,通讯通路门店!$S:$S,$G316)</f>
        <v>0</v>
      </c>
      <c r="BL316" s="99">
        <f>SUMIFS(通讯通路门店!$AE:$AE,通讯通路门店!$S:$S,$G316)</f>
        <v>0</v>
      </c>
      <c r="BM316" s="99">
        <f>SUMIFS(通讯通路门店!$AF:$AF,通讯通路门店!$S:$S,$G316)</f>
        <v>0</v>
      </c>
      <c r="BN316" s="99">
        <f>SUMIFS(通讯通路门店!$AG:$AG,通讯通路门店!$S:$S,$G316)</f>
        <v>0</v>
      </c>
      <c r="BO316" s="99">
        <f>SUMIFS(通讯通路门店!$AH:$AH,通讯通路门店!$S:$S,$G316)</f>
        <v>0</v>
      </c>
      <c r="BP316" s="99">
        <f>SUMIFS(通讯通路门店!$AI:$AI,通讯通路门店!$S:$S,$G316)</f>
        <v>0</v>
      </c>
      <c r="BQ316" s="83"/>
    </row>
    <row r="317" spans="1:69">
      <c r="A317" s="99" t="str">
        <f>IFERROR(_xlfn.XLOOKUP($G317,通讯通路门店!$S$4:$S$993931,通讯通路门店!$A$4:$A$993931,0,0),"")</f>
        <v/>
      </c>
      <c r="B317" s="99" t="str">
        <f>IFERROR(_xlfn.XLOOKUP($G317,通讯通路门店!$S$4:$S$993931,通讯通路门店!$B$4:$B$993931,0,0),"")</f>
        <v/>
      </c>
      <c r="C317" s="99" t="str">
        <f>IFERROR(_xlfn.XLOOKUP($G317,通讯通路门店!$S$4:$S$993931,通讯通路门店!$C$4:$C$993931,0,0),"")</f>
        <v/>
      </c>
      <c r="D317" s="99" t="str">
        <f>IFERROR(_xlfn.XLOOKUP($G317,通讯通路门店!$S$4:$S$993931,通讯通路门店!$D$4:$D$993931,0,0),"")</f>
        <v/>
      </c>
      <c r="E317" s="83"/>
      <c r="F317" s="83"/>
      <c r="G317" s="101" t="e">
        <v>#N/A</v>
      </c>
      <c r="H317" s="102" t="str">
        <f>IFERROR(_xlfn.XLOOKUP($G317,通讯通路门店!$S$4:$S$993931,通讯通路门店!$R$4:$R$993931,0,0),"")</f>
        <v/>
      </c>
      <c r="I317" s="83"/>
      <c r="J317" s="83"/>
      <c r="K317" s="83"/>
      <c r="L317" s="83"/>
      <c r="M317" s="83"/>
      <c r="N317" s="83"/>
      <c r="O317" s="83"/>
      <c r="P317" s="83"/>
      <c r="Q317" s="83"/>
      <c r="R317" s="83"/>
      <c r="S317" s="83"/>
      <c r="T317" s="83"/>
      <c r="U317" s="99">
        <f>COUNTIF(通讯通路门店!$S:$S,$G317)</f>
        <v>0</v>
      </c>
      <c r="V317" s="99">
        <f>COUNTIFS(通讯通路门店!$S:$S,$G317,通讯通路门店!$J:$J,"综合卖场")</f>
        <v>0</v>
      </c>
      <c r="W317" s="99">
        <f>SUMIFS(通讯通路门店!$AJ:$AJ,通讯通路门店!$S:$S,通讯客户沙盘!$G317)</f>
        <v>0</v>
      </c>
      <c r="X317" s="99">
        <f t="shared" si="20"/>
        <v>0</v>
      </c>
      <c r="Y317" s="99">
        <f>COUNTIFS(通讯通路门店!$S:$S,$G317,通讯通路门店!$J:$J,"荣耀体验店")+COUNTIFS(通讯通路门店!$S:$S,$G317,通讯通路门店!$J:$J,"荣耀授权专卖店")</f>
        <v>0</v>
      </c>
      <c r="Z317" s="99">
        <f>COUNTIFS(通讯通路门店!$S:$S,$G317,通讯通路门店!$J:$J,"VIVO体验店")</f>
        <v>0</v>
      </c>
      <c r="AA317" s="99">
        <f>COUNTIFS(通讯通路门店!$S:$S,$G317,通讯通路门店!$J:$J,"OPPO体验店")</f>
        <v>0</v>
      </c>
      <c r="AB317" s="99">
        <f>COUNTIFS(通讯通路门店!$S:$S,$G317,通讯通路门店!$J:$J,"华为授权体验店")+COUNTIFS(通讯通路门店!$S:$S,$G317,通讯通路门店!$J:$J,"华为堡垒店")</f>
        <v>0</v>
      </c>
      <c r="AC317" s="99">
        <f>COUNTIFS(通讯通路门店!$S:$S,$G317,通讯通路门店!$J:$J,"小米体验店")</f>
        <v>0</v>
      </c>
      <c r="AD317" s="99">
        <f>COUNTIFS(通讯通路门店!$S:$S,$G317,通讯通路门店!$J:$J,"苹果体验店")</f>
        <v>0</v>
      </c>
      <c r="AE317" s="99">
        <f>COUNTIFS(通讯通路门店!$S:$S,$G317,通讯通路门店!$J:$J,"其他品牌专卖店")</f>
        <v>0</v>
      </c>
      <c r="AF317" s="99">
        <f>SUMIFS(通讯通路门店!$BI:$BI,通讯通路门店!$S:$S,$G317)</f>
        <v>0</v>
      </c>
      <c r="AG317" s="99">
        <f>SUMIFS(通讯通路门店!$BH:$BH,通讯通路门店!$S:$S,$G317)</f>
        <v>0</v>
      </c>
      <c r="AH317" s="99">
        <f t="shared" si="21"/>
        <v>0</v>
      </c>
      <c r="AI317" s="99">
        <f>SUMIFS(通讯通路门店!$BB:$BB,通讯通路门店!$S:$S,$G317)</f>
        <v>0</v>
      </c>
      <c r="AJ317" s="99">
        <f>SUMIFS(通讯通路门店!$BE:$BE,通讯通路门店!$S:$S,$G317)</f>
        <v>0</v>
      </c>
      <c r="AK317" s="99">
        <f>SUMIFS(通讯通路门店!$BG:$BG,通讯通路门店!$S:$S,$G317)</f>
        <v>0</v>
      </c>
      <c r="AL317" s="99">
        <f>SUMIFS(通讯通路门店!$BC:$BC,通讯通路门店!$S:$S,$G317)</f>
        <v>0</v>
      </c>
      <c r="AM317" s="99">
        <f>SUMIFS(通讯通路门店!$BD:$BD,通讯通路门店!$S:$S,$G317)</f>
        <v>0</v>
      </c>
      <c r="AN317" s="99">
        <f>SUMIFS(通讯通路门店!$BF:$BF,通讯通路门店!$S:$S,$G317)</f>
        <v>0</v>
      </c>
      <c r="AO317" s="99">
        <f t="shared" si="22"/>
        <v>0</v>
      </c>
      <c r="AP317" s="99">
        <f>SUMIFS(通讯通路门店!$K:$K,通讯通路门店!$S:$S,$G317)</f>
        <v>0</v>
      </c>
      <c r="AQ317" s="83"/>
      <c r="AR317" s="99">
        <f>SUMIFS(通讯通路门店!$T:$T,通讯通路门店!$S:$S,$G317)</f>
        <v>0</v>
      </c>
      <c r="AS317" s="99">
        <f>SUMIFS(通讯通路门店!$U:$U,通讯通路门店!$S:$S,$G317)</f>
        <v>0</v>
      </c>
      <c r="AT317" s="99">
        <f>SUMIFS(通讯通路门店!$V:$V,通讯通路门店!$S:$S,$G317)</f>
        <v>0</v>
      </c>
      <c r="AU317" s="99">
        <f>SUMIFS(通讯通路门店!$W:$W,通讯通路门店!$S:$S,$G317)</f>
        <v>0</v>
      </c>
      <c r="AV317" s="99">
        <f>SUMIFS(通讯通路门店!$Z:$Z,通讯通路门店!$S:$S,$G317)</f>
        <v>0</v>
      </c>
      <c r="AW317" s="99">
        <f>SUMIFS(通讯通路门店!$AB:$AB,通讯通路门店!$S:$S,$G317)</f>
        <v>0</v>
      </c>
      <c r="AX317" s="99">
        <f>SUMIFS(通讯通路门店!$X:$X,通讯通路门店!$S:$S,$G317)</f>
        <v>0</v>
      </c>
      <c r="AY317" s="99">
        <f>SUMIFS(通讯通路门店!$Y:$Y,通讯通路门店!$S:$S,$G317)</f>
        <v>0</v>
      </c>
      <c r="AZ317" s="99">
        <f>SUMIFS(通讯通路门店!$AA:$AA,通讯通路门店!$S:$S,$G317)</f>
        <v>0</v>
      </c>
      <c r="BA317" s="99">
        <f t="shared" si="23"/>
        <v>0</v>
      </c>
      <c r="BB317" s="99">
        <f t="shared" si="24"/>
        <v>0</v>
      </c>
      <c r="BC317" s="99">
        <f>SUMIFS(通讯通路门店!$W:$W,通讯通路门店!$S:$S,$G317,通讯通路门店!$J:$J,"荣耀体验店")+SUMIFS(通讯通路门店!$W:$W,通讯通路门店!$S:$S,$G317,通讯通路门店!$J:$J,"荣耀授权专卖店")</f>
        <v>0</v>
      </c>
      <c r="BD317" s="99">
        <f>SUMIFS(通讯通路门店!$Z:$Z,通讯通路门店!$S:$S,$G317,通讯通路门店!$J:$J,"VIVO体验店")</f>
        <v>0</v>
      </c>
      <c r="BE317" s="99">
        <f>SUMIFS(通讯通路门店!$AB:$AB,通讯通路门店!$S:$S,$G317,通讯通路门店!$J:$J,"OPPO体验店")</f>
        <v>0</v>
      </c>
      <c r="BF317" s="99">
        <f>SUMIFS(通讯通路门店!$X:$X,通讯通路门店!$S:$S,$G317,通讯通路门店!$J:$J,"华为授权体验店")+SUMIFS(通讯通路门店!$AA:$AA,通讯通路门店!$S:$S,$G317,通讯通路门店!$J:$J,"华为堡垒店")</f>
        <v>0</v>
      </c>
      <c r="BG317" s="99">
        <f>SUMIFS(通讯通路门店!$Y:$Y,通讯通路门店!$S:$S,$G317,通讯通路门店!$J:$J,"小米体验店")</f>
        <v>0</v>
      </c>
      <c r="BH317" s="99">
        <f>SUMIFS(通讯通路门店!$AA:$AA,通讯通路门店!$S:$S,$G317,通讯通路门店!$J:$J,"苹果体验店")</f>
        <v>0</v>
      </c>
      <c r="BI317" s="99">
        <f>SUMIFS(通讯通路门店!$K:$K,通讯通路门店!$S:$S,$G317,通讯通路门店!$J:$J,"其他品牌专卖店")</f>
        <v>0</v>
      </c>
      <c r="BJ317" s="99">
        <f>SUMIFS(通讯通路门店!$AC:$AC,通讯通路门店!$S:$S,$G317)</f>
        <v>0</v>
      </c>
      <c r="BK317" s="99">
        <f>SUMIFS(通讯通路门店!$AD:$AD,通讯通路门店!$S:$S,$G317)</f>
        <v>0</v>
      </c>
      <c r="BL317" s="99">
        <f>SUMIFS(通讯通路门店!$AE:$AE,通讯通路门店!$S:$S,$G317)</f>
        <v>0</v>
      </c>
      <c r="BM317" s="99">
        <f>SUMIFS(通讯通路门店!$AF:$AF,通讯通路门店!$S:$S,$G317)</f>
        <v>0</v>
      </c>
      <c r="BN317" s="99">
        <f>SUMIFS(通讯通路门店!$AG:$AG,通讯通路门店!$S:$S,$G317)</f>
        <v>0</v>
      </c>
      <c r="BO317" s="99">
        <f>SUMIFS(通讯通路门店!$AH:$AH,通讯通路门店!$S:$S,$G317)</f>
        <v>0</v>
      </c>
      <c r="BP317" s="99">
        <f>SUMIFS(通讯通路门店!$AI:$AI,通讯通路门店!$S:$S,$G317)</f>
        <v>0</v>
      </c>
      <c r="BQ317" s="83"/>
    </row>
    <row r="318" spans="1:69">
      <c r="A318" s="99" t="str">
        <f>IFERROR(_xlfn.XLOOKUP($G318,通讯通路门店!$S$4:$S$993931,通讯通路门店!$A$4:$A$993931,0,0),"")</f>
        <v/>
      </c>
      <c r="B318" s="99" t="str">
        <f>IFERROR(_xlfn.XLOOKUP($G318,通讯通路门店!$S$4:$S$993931,通讯通路门店!$B$4:$B$993931,0,0),"")</f>
        <v/>
      </c>
      <c r="C318" s="99" t="str">
        <f>IFERROR(_xlfn.XLOOKUP($G318,通讯通路门店!$S$4:$S$993931,通讯通路门店!$C$4:$C$993931,0,0),"")</f>
        <v/>
      </c>
      <c r="D318" s="99" t="str">
        <f>IFERROR(_xlfn.XLOOKUP($G318,通讯通路门店!$S$4:$S$993931,通讯通路门店!$D$4:$D$993931,0,0),"")</f>
        <v/>
      </c>
      <c r="E318" s="83"/>
      <c r="F318" s="83"/>
      <c r="G318" s="101" t="e">
        <v>#N/A</v>
      </c>
      <c r="H318" s="102" t="str">
        <f>IFERROR(_xlfn.XLOOKUP($G318,通讯通路门店!$S$4:$S$993931,通讯通路门店!$R$4:$R$993931,0,0),"")</f>
        <v/>
      </c>
      <c r="I318" s="83"/>
      <c r="J318" s="83"/>
      <c r="K318" s="83"/>
      <c r="L318" s="83"/>
      <c r="M318" s="83"/>
      <c r="N318" s="83"/>
      <c r="O318" s="83"/>
      <c r="P318" s="83"/>
      <c r="Q318" s="83"/>
      <c r="R318" s="83"/>
      <c r="S318" s="83"/>
      <c r="T318" s="83"/>
      <c r="U318" s="99">
        <f>COUNTIF(通讯通路门店!$S:$S,$G318)</f>
        <v>0</v>
      </c>
      <c r="V318" s="99">
        <f>COUNTIFS(通讯通路门店!$S:$S,$G318,通讯通路门店!$J:$J,"综合卖场")</f>
        <v>0</v>
      </c>
      <c r="W318" s="99">
        <f>SUMIFS(通讯通路门店!$AJ:$AJ,通讯通路门店!$S:$S,通讯客户沙盘!$G318)</f>
        <v>0</v>
      </c>
      <c r="X318" s="99">
        <f t="shared" si="20"/>
        <v>0</v>
      </c>
      <c r="Y318" s="99">
        <f>COUNTIFS(通讯通路门店!$S:$S,$G318,通讯通路门店!$J:$J,"荣耀体验店")+COUNTIFS(通讯通路门店!$S:$S,$G318,通讯通路门店!$J:$J,"荣耀授权专卖店")</f>
        <v>0</v>
      </c>
      <c r="Z318" s="99">
        <f>COUNTIFS(通讯通路门店!$S:$S,$G318,通讯通路门店!$J:$J,"VIVO体验店")</f>
        <v>0</v>
      </c>
      <c r="AA318" s="99">
        <f>COUNTIFS(通讯通路门店!$S:$S,$G318,通讯通路门店!$J:$J,"OPPO体验店")</f>
        <v>0</v>
      </c>
      <c r="AB318" s="99">
        <f>COUNTIFS(通讯通路门店!$S:$S,$G318,通讯通路门店!$J:$J,"华为授权体验店")+COUNTIFS(通讯通路门店!$S:$S,$G318,通讯通路门店!$J:$J,"华为堡垒店")</f>
        <v>0</v>
      </c>
      <c r="AC318" s="99">
        <f>COUNTIFS(通讯通路门店!$S:$S,$G318,通讯通路门店!$J:$J,"小米体验店")</f>
        <v>0</v>
      </c>
      <c r="AD318" s="99">
        <f>COUNTIFS(通讯通路门店!$S:$S,$G318,通讯通路门店!$J:$J,"苹果体验店")</f>
        <v>0</v>
      </c>
      <c r="AE318" s="99">
        <f>COUNTIFS(通讯通路门店!$S:$S,$G318,通讯通路门店!$J:$J,"其他品牌专卖店")</f>
        <v>0</v>
      </c>
      <c r="AF318" s="99">
        <f>SUMIFS(通讯通路门店!$BI:$BI,通讯通路门店!$S:$S,$G318)</f>
        <v>0</v>
      </c>
      <c r="AG318" s="99">
        <f>SUMIFS(通讯通路门店!$BH:$BH,通讯通路门店!$S:$S,$G318)</f>
        <v>0</v>
      </c>
      <c r="AH318" s="99">
        <f t="shared" si="21"/>
        <v>0</v>
      </c>
      <c r="AI318" s="99">
        <f>SUMIFS(通讯通路门店!$BB:$BB,通讯通路门店!$S:$S,$G318)</f>
        <v>0</v>
      </c>
      <c r="AJ318" s="99">
        <f>SUMIFS(通讯通路门店!$BE:$BE,通讯通路门店!$S:$S,$G318)</f>
        <v>0</v>
      </c>
      <c r="AK318" s="99">
        <f>SUMIFS(通讯通路门店!$BG:$BG,通讯通路门店!$S:$S,$G318)</f>
        <v>0</v>
      </c>
      <c r="AL318" s="99">
        <f>SUMIFS(通讯通路门店!$BC:$BC,通讯通路门店!$S:$S,$G318)</f>
        <v>0</v>
      </c>
      <c r="AM318" s="99">
        <f>SUMIFS(通讯通路门店!$BD:$BD,通讯通路门店!$S:$S,$G318)</f>
        <v>0</v>
      </c>
      <c r="AN318" s="99">
        <f>SUMIFS(通讯通路门店!$BF:$BF,通讯通路门店!$S:$S,$G318)</f>
        <v>0</v>
      </c>
      <c r="AO318" s="99">
        <f t="shared" si="22"/>
        <v>0</v>
      </c>
      <c r="AP318" s="99">
        <f>SUMIFS(通讯通路门店!$K:$K,通讯通路门店!$S:$S,$G318)</f>
        <v>0</v>
      </c>
      <c r="AQ318" s="83"/>
      <c r="AR318" s="99">
        <f>SUMIFS(通讯通路门店!$T:$T,通讯通路门店!$S:$S,$G318)</f>
        <v>0</v>
      </c>
      <c r="AS318" s="99">
        <f>SUMIFS(通讯通路门店!$U:$U,通讯通路门店!$S:$S,$G318)</f>
        <v>0</v>
      </c>
      <c r="AT318" s="99">
        <f>SUMIFS(通讯通路门店!$V:$V,通讯通路门店!$S:$S,$G318)</f>
        <v>0</v>
      </c>
      <c r="AU318" s="99">
        <f>SUMIFS(通讯通路门店!$W:$W,通讯通路门店!$S:$S,$G318)</f>
        <v>0</v>
      </c>
      <c r="AV318" s="99">
        <f>SUMIFS(通讯通路门店!$Z:$Z,通讯通路门店!$S:$S,$G318)</f>
        <v>0</v>
      </c>
      <c r="AW318" s="99">
        <f>SUMIFS(通讯通路门店!$AB:$AB,通讯通路门店!$S:$S,$G318)</f>
        <v>0</v>
      </c>
      <c r="AX318" s="99">
        <f>SUMIFS(通讯通路门店!$X:$X,通讯通路门店!$S:$S,$G318)</f>
        <v>0</v>
      </c>
      <c r="AY318" s="99">
        <f>SUMIFS(通讯通路门店!$Y:$Y,通讯通路门店!$S:$S,$G318)</f>
        <v>0</v>
      </c>
      <c r="AZ318" s="99">
        <f>SUMIFS(通讯通路门店!$AA:$AA,通讯通路门店!$S:$S,$G318)</f>
        <v>0</v>
      </c>
      <c r="BA318" s="99">
        <f t="shared" si="23"/>
        <v>0</v>
      </c>
      <c r="BB318" s="99">
        <f t="shared" si="24"/>
        <v>0</v>
      </c>
      <c r="BC318" s="99">
        <f>SUMIFS(通讯通路门店!$W:$W,通讯通路门店!$S:$S,$G318,通讯通路门店!$J:$J,"荣耀体验店")+SUMIFS(通讯通路门店!$W:$W,通讯通路门店!$S:$S,$G318,通讯通路门店!$J:$J,"荣耀授权专卖店")</f>
        <v>0</v>
      </c>
      <c r="BD318" s="99">
        <f>SUMIFS(通讯通路门店!$Z:$Z,通讯通路门店!$S:$S,$G318,通讯通路门店!$J:$J,"VIVO体验店")</f>
        <v>0</v>
      </c>
      <c r="BE318" s="99">
        <f>SUMIFS(通讯通路门店!$AB:$AB,通讯通路门店!$S:$S,$G318,通讯通路门店!$J:$J,"OPPO体验店")</f>
        <v>0</v>
      </c>
      <c r="BF318" s="99">
        <f>SUMIFS(通讯通路门店!$X:$X,通讯通路门店!$S:$S,$G318,通讯通路门店!$J:$J,"华为授权体验店")+SUMIFS(通讯通路门店!$AA:$AA,通讯通路门店!$S:$S,$G318,通讯通路门店!$J:$J,"华为堡垒店")</f>
        <v>0</v>
      </c>
      <c r="BG318" s="99">
        <f>SUMIFS(通讯通路门店!$Y:$Y,通讯通路门店!$S:$S,$G318,通讯通路门店!$J:$J,"小米体验店")</f>
        <v>0</v>
      </c>
      <c r="BH318" s="99">
        <f>SUMIFS(通讯通路门店!$AA:$AA,通讯通路门店!$S:$S,$G318,通讯通路门店!$J:$J,"苹果体验店")</f>
        <v>0</v>
      </c>
      <c r="BI318" s="99">
        <f>SUMIFS(通讯通路门店!$K:$K,通讯通路门店!$S:$S,$G318,通讯通路门店!$J:$J,"其他品牌专卖店")</f>
        <v>0</v>
      </c>
      <c r="BJ318" s="99">
        <f>SUMIFS(通讯通路门店!$AC:$AC,通讯通路门店!$S:$S,$G318)</f>
        <v>0</v>
      </c>
      <c r="BK318" s="99">
        <f>SUMIFS(通讯通路门店!$AD:$AD,通讯通路门店!$S:$S,$G318)</f>
        <v>0</v>
      </c>
      <c r="BL318" s="99">
        <f>SUMIFS(通讯通路门店!$AE:$AE,通讯通路门店!$S:$S,$G318)</f>
        <v>0</v>
      </c>
      <c r="BM318" s="99">
        <f>SUMIFS(通讯通路门店!$AF:$AF,通讯通路门店!$S:$S,$G318)</f>
        <v>0</v>
      </c>
      <c r="BN318" s="99">
        <f>SUMIFS(通讯通路门店!$AG:$AG,通讯通路门店!$S:$S,$G318)</f>
        <v>0</v>
      </c>
      <c r="BO318" s="99">
        <f>SUMIFS(通讯通路门店!$AH:$AH,通讯通路门店!$S:$S,$G318)</f>
        <v>0</v>
      </c>
      <c r="BP318" s="99">
        <f>SUMIFS(通讯通路门店!$AI:$AI,通讯通路门店!$S:$S,$G318)</f>
        <v>0</v>
      </c>
      <c r="BQ318" s="83"/>
    </row>
    <row r="319" spans="1:69">
      <c r="A319" s="99" t="str">
        <f>IFERROR(_xlfn.XLOOKUP($G319,通讯通路门店!$S$4:$S$993931,通讯通路门店!$A$4:$A$993931,0,0),"")</f>
        <v/>
      </c>
      <c r="B319" s="99" t="str">
        <f>IFERROR(_xlfn.XLOOKUP($G319,通讯通路门店!$S$4:$S$993931,通讯通路门店!$B$4:$B$993931,0,0),"")</f>
        <v/>
      </c>
      <c r="C319" s="99" t="str">
        <f>IFERROR(_xlfn.XLOOKUP($G319,通讯通路门店!$S$4:$S$993931,通讯通路门店!$C$4:$C$993931,0,0),"")</f>
        <v/>
      </c>
      <c r="D319" s="99" t="str">
        <f>IFERROR(_xlfn.XLOOKUP($G319,通讯通路门店!$S$4:$S$993931,通讯通路门店!$D$4:$D$993931,0,0),"")</f>
        <v/>
      </c>
      <c r="E319" s="83"/>
      <c r="F319" s="83"/>
      <c r="G319" s="101" t="e">
        <v>#N/A</v>
      </c>
      <c r="H319" s="102" t="str">
        <f>IFERROR(_xlfn.XLOOKUP($G319,通讯通路门店!$S$4:$S$993931,通讯通路门店!$R$4:$R$993931,0,0),"")</f>
        <v/>
      </c>
      <c r="I319" s="83"/>
      <c r="J319" s="83"/>
      <c r="K319" s="83"/>
      <c r="L319" s="83"/>
      <c r="M319" s="83"/>
      <c r="N319" s="83"/>
      <c r="O319" s="83"/>
      <c r="P319" s="83"/>
      <c r="Q319" s="83"/>
      <c r="R319" s="83"/>
      <c r="S319" s="83"/>
      <c r="T319" s="83"/>
      <c r="U319" s="99">
        <f>COUNTIF(通讯通路门店!$S:$S,$G319)</f>
        <v>0</v>
      </c>
      <c r="V319" s="99">
        <f>COUNTIFS(通讯通路门店!$S:$S,$G319,通讯通路门店!$J:$J,"综合卖场")</f>
        <v>0</v>
      </c>
      <c r="W319" s="99">
        <f>SUMIFS(通讯通路门店!$AJ:$AJ,通讯通路门店!$S:$S,通讯客户沙盘!$G319)</f>
        <v>0</v>
      </c>
      <c r="X319" s="99">
        <f t="shared" si="20"/>
        <v>0</v>
      </c>
      <c r="Y319" s="99">
        <f>COUNTIFS(通讯通路门店!$S:$S,$G319,通讯通路门店!$J:$J,"荣耀体验店")+COUNTIFS(通讯通路门店!$S:$S,$G319,通讯通路门店!$J:$J,"荣耀授权专卖店")</f>
        <v>0</v>
      </c>
      <c r="Z319" s="99">
        <f>COUNTIFS(通讯通路门店!$S:$S,$G319,通讯通路门店!$J:$J,"VIVO体验店")</f>
        <v>0</v>
      </c>
      <c r="AA319" s="99">
        <f>COUNTIFS(通讯通路门店!$S:$S,$G319,通讯通路门店!$J:$J,"OPPO体验店")</f>
        <v>0</v>
      </c>
      <c r="AB319" s="99">
        <f>COUNTIFS(通讯通路门店!$S:$S,$G319,通讯通路门店!$J:$J,"华为授权体验店")+COUNTIFS(通讯通路门店!$S:$S,$G319,通讯通路门店!$J:$J,"华为堡垒店")</f>
        <v>0</v>
      </c>
      <c r="AC319" s="99">
        <f>COUNTIFS(通讯通路门店!$S:$S,$G319,通讯通路门店!$J:$J,"小米体验店")</f>
        <v>0</v>
      </c>
      <c r="AD319" s="99">
        <f>COUNTIFS(通讯通路门店!$S:$S,$G319,通讯通路门店!$J:$J,"苹果体验店")</f>
        <v>0</v>
      </c>
      <c r="AE319" s="99">
        <f>COUNTIFS(通讯通路门店!$S:$S,$G319,通讯通路门店!$J:$J,"其他品牌专卖店")</f>
        <v>0</v>
      </c>
      <c r="AF319" s="99">
        <f>SUMIFS(通讯通路门店!$BI:$BI,通讯通路门店!$S:$S,$G319)</f>
        <v>0</v>
      </c>
      <c r="AG319" s="99">
        <f>SUMIFS(通讯通路门店!$BH:$BH,通讯通路门店!$S:$S,$G319)</f>
        <v>0</v>
      </c>
      <c r="AH319" s="99">
        <f t="shared" si="21"/>
        <v>0</v>
      </c>
      <c r="AI319" s="99">
        <f>SUMIFS(通讯通路门店!$BB:$BB,通讯通路门店!$S:$S,$G319)</f>
        <v>0</v>
      </c>
      <c r="AJ319" s="99">
        <f>SUMIFS(通讯通路门店!$BE:$BE,通讯通路门店!$S:$S,$G319)</f>
        <v>0</v>
      </c>
      <c r="AK319" s="99">
        <f>SUMIFS(通讯通路门店!$BG:$BG,通讯通路门店!$S:$S,$G319)</f>
        <v>0</v>
      </c>
      <c r="AL319" s="99">
        <f>SUMIFS(通讯通路门店!$BC:$BC,通讯通路门店!$S:$S,$G319)</f>
        <v>0</v>
      </c>
      <c r="AM319" s="99">
        <f>SUMIFS(通讯通路门店!$BD:$BD,通讯通路门店!$S:$S,$G319)</f>
        <v>0</v>
      </c>
      <c r="AN319" s="99">
        <f>SUMIFS(通讯通路门店!$BF:$BF,通讯通路门店!$S:$S,$G319)</f>
        <v>0</v>
      </c>
      <c r="AO319" s="99">
        <f t="shared" si="22"/>
        <v>0</v>
      </c>
      <c r="AP319" s="99">
        <f>SUMIFS(通讯通路门店!$K:$K,通讯通路门店!$S:$S,$G319)</f>
        <v>0</v>
      </c>
      <c r="AQ319" s="83"/>
      <c r="AR319" s="99">
        <f>SUMIFS(通讯通路门店!$T:$T,通讯通路门店!$S:$S,$G319)</f>
        <v>0</v>
      </c>
      <c r="AS319" s="99">
        <f>SUMIFS(通讯通路门店!$U:$U,通讯通路门店!$S:$S,$G319)</f>
        <v>0</v>
      </c>
      <c r="AT319" s="99">
        <f>SUMIFS(通讯通路门店!$V:$V,通讯通路门店!$S:$S,$G319)</f>
        <v>0</v>
      </c>
      <c r="AU319" s="99">
        <f>SUMIFS(通讯通路门店!$W:$W,通讯通路门店!$S:$S,$G319)</f>
        <v>0</v>
      </c>
      <c r="AV319" s="99">
        <f>SUMIFS(通讯通路门店!$Z:$Z,通讯通路门店!$S:$S,$G319)</f>
        <v>0</v>
      </c>
      <c r="AW319" s="99">
        <f>SUMIFS(通讯通路门店!$AB:$AB,通讯通路门店!$S:$S,$G319)</f>
        <v>0</v>
      </c>
      <c r="AX319" s="99">
        <f>SUMIFS(通讯通路门店!$X:$X,通讯通路门店!$S:$S,$G319)</f>
        <v>0</v>
      </c>
      <c r="AY319" s="99">
        <f>SUMIFS(通讯通路门店!$Y:$Y,通讯通路门店!$S:$S,$G319)</f>
        <v>0</v>
      </c>
      <c r="AZ319" s="99">
        <f>SUMIFS(通讯通路门店!$AA:$AA,通讯通路门店!$S:$S,$G319)</f>
        <v>0</v>
      </c>
      <c r="BA319" s="99">
        <f t="shared" si="23"/>
        <v>0</v>
      </c>
      <c r="BB319" s="99">
        <f t="shared" si="24"/>
        <v>0</v>
      </c>
      <c r="BC319" s="99">
        <f>SUMIFS(通讯通路门店!$W:$W,通讯通路门店!$S:$S,$G319,通讯通路门店!$J:$J,"荣耀体验店")+SUMIFS(通讯通路门店!$W:$W,通讯通路门店!$S:$S,$G319,通讯通路门店!$J:$J,"荣耀授权专卖店")</f>
        <v>0</v>
      </c>
      <c r="BD319" s="99">
        <f>SUMIFS(通讯通路门店!$Z:$Z,通讯通路门店!$S:$S,$G319,通讯通路门店!$J:$J,"VIVO体验店")</f>
        <v>0</v>
      </c>
      <c r="BE319" s="99">
        <f>SUMIFS(通讯通路门店!$AB:$AB,通讯通路门店!$S:$S,$G319,通讯通路门店!$J:$J,"OPPO体验店")</f>
        <v>0</v>
      </c>
      <c r="BF319" s="99">
        <f>SUMIFS(通讯通路门店!$X:$X,通讯通路门店!$S:$S,$G319,通讯通路门店!$J:$J,"华为授权体验店")+SUMIFS(通讯通路门店!$AA:$AA,通讯通路门店!$S:$S,$G319,通讯通路门店!$J:$J,"华为堡垒店")</f>
        <v>0</v>
      </c>
      <c r="BG319" s="99">
        <f>SUMIFS(通讯通路门店!$Y:$Y,通讯通路门店!$S:$S,$G319,通讯通路门店!$J:$J,"小米体验店")</f>
        <v>0</v>
      </c>
      <c r="BH319" s="99">
        <f>SUMIFS(通讯通路门店!$AA:$AA,通讯通路门店!$S:$S,$G319,通讯通路门店!$J:$J,"苹果体验店")</f>
        <v>0</v>
      </c>
      <c r="BI319" s="99">
        <f>SUMIFS(通讯通路门店!$K:$K,通讯通路门店!$S:$S,$G319,通讯通路门店!$J:$J,"其他品牌专卖店")</f>
        <v>0</v>
      </c>
      <c r="BJ319" s="99">
        <f>SUMIFS(通讯通路门店!$AC:$AC,通讯通路门店!$S:$S,$G319)</f>
        <v>0</v>
      </c>
      <c r="BK319" s="99">
        <f>SUMIFS(通讯通路门店!$AD:$AD,通讯通路门店!$S:$S,$G319)</f>
        <v>0</v>
      </c>
      <c r="BL319" s="99">
        <f>SUMIFS(通讯通路门店!$AE:$AE,通讯通路门店!$S:$S,$G319)</f>
        <v>0</v>
      </c>
      <c r="BM319" s="99">
        <f>SUMIFS(通讯通路门店!$AF:$AF,通讯通路门店!$S:$S,$G319)</f>
        <v>0</v>
      </c>
      <c r="BN319" s="99">
        <f>SUMIFS(通讯通路门店!$AG:$AG,通讯通路门店!$S:$S,$G319)</f>
        <v>0</v>
      </c>
      <c r="BO319" s="99">
        <f>SUMIFS(通讯通路门店!$AH:$AH,通讯通路门店!$S:$S,$G319)</f>
        <v>0</v>
      </c>
      <c r="BP319" s="99">
        <f>SUMIFS(通讯通路门店!$AI:$AI,通讯通路门店!$S:$S,$G319)</f>
        <v>0</v>
      </c>
      <c r="BQ319" s="83"/>
    </row>
    <row r="320" spans="1:69">
      <c r="A320" s="99" t="str">
        <f>IFERROR(_xlfn.XLOOKUP($G320,通讯通路门店!$S$4:$S$993931,通讯通路门店!$A$4:$A$993931,0,0),"")</f>
        <v/>
      </c>
      <c r="B320" s="99" t="str">
        <f>IFERROR(_xlfn.XLOOKUP($G320,通讯通路门店!$S$4:$S$993931,通讯通路门店!$B$4:$B$993931,0,0),"")</f>
        <v/>
      </c>
      <c r="C320" s="99" t="str">
        <f>IFERROR(_xlfn.XLOOKUP($G320,通讯通路门店!$S$4:$S$993931,通讯通路门店!$C$4:$C$993931,0,0),"")</f>
        <v/>
      </c>
      <c r="D320" s="99" t="str">
        <f>IFERROR(_xlfn.XLOOKUP($G320,通讯通路门店!$S$4:$S$993931,通讯通路门店!$D$4:$D$993931,0,0),"")</f>
        <v/>
      </c>
      <c r="E320" s="83"/>
      <c r="F320" s="83"/>
      <c r="G320" s="101" t="e">
        <v>#N/A</v>
      </c>
      <c r="H320" s="102" t="str">
        <f>IFERROR(_xlfn.XLOOKUP($G320,通讯通路门店!$S$4:$S$993931,通讯通路门店!$R$4:$R$993931,0,0),"")</f>
        <v/>
      </c>
      <c r="I320" s="83"/>
      <c r="J320" s="83"/>
      <c r="K320" s="83"/>
      <c r="L320" s="83"/>
      <c r="M320" s="83"/>
      <c r="N320" s="83"/>
      <c r="O320" s="83"/>
      <c r="P320" s="83"/>
      <c r="Q320" s="83"/>
      <c r="R320" s="83"/>
      <c r="S320" s="83"/>
      <c r="T320" s="83"/>
      <c r="U320" s="99">
        <f>COUNTIF(通讯通路门店!$S:$S,$G320)</f>
        <v>0</v>
      </c>
      <c r="V320" s="99">
        <f>COUNTIFS(通讯通路门店!$S:$S,$G320,通讯通路门店!$J:$J,"综合卖场")</f>
        <v>0</v>
      </c>
      <c r="W320" s="99">
        <f>SUMIFS(通讯通路门店!$AJ:$AJ,通讯通路门店!$S:$S,通讯客户沙盘!$G320)</f>
        <v>0</v>
      </c>
      <c r="X320" s="99">
        <f t="shared" si="20"/>
        <v>0</v>
      </c>
      <c r="Y320" s="99">
        <f>COUNTIFS(通讯通路门店!$S:$S,$G320,通讯通路门店!$J:$J,"荣耀体验店")+COUNTIFS(通讯通路门店!$S:$S,$G320,通讯通路门店!$J:$J,"荣耀授权专卖店")</f>
        <v>0</v>
      </c>
      <c r="Z320" s="99">
        <f>COUNTIFS(通讯通路门店!$S:$S,$G320,通讯通路门店!$J:$J,"VIVO体验店")</f>
        <v>0</v>
      </c>
      <c r="AA320" s="99">
        <f>COUNTIFS(通讯通路门店!$S:$S,$G320,通讯通路门店!$J:$J,"OPPO体验店")</f>
        <v>0</v>
      </c>
      <c r="AB320" s="99">
        <f>COUNTIFS(通讯通路门店!$S:$S,$G320,通讯通路门店!$J:$J,"华为授权体验店")+COUNTIFS(通讯通路门店!$S:$S,$G320,通讯通路门店!$J:$J,"华为堡垒店")</f>
        <v>0</v>
      </c>
      <c r="AC320" s="99">
        <f>COUNTIFS(通讯通路门店!$S:$S,$G320,通讯通路门店!$J:$J,"小米体验店")</f>
        <v>0</v>
      </c>
      <c r="AD320" s="99">
        <f>COUNTIFS(通讯通路门店!$S:$S,$G320,通讯通路门店!$J:$J,"苹果体验店")</f>
        <v>0</v>
      </c>
      <c r="AE320" s="99">
        <f>COUNTIFS(通讯通路门店!$S:$S,$G320,通讯通路门店!$J:$J,"其他品牌专卖店")</f>
        <v>0</v>
      </c>
      <c r="AF320" s="99">
        <f>SUMIFS(通讯通路门店!$BI:$BI,通讯通路门店!$S:$S,$G320)</f>
        <v>0</v>
      </c>
      <c r="AG320" s="99">
        <f>SUMIFS(通讯通路门店!$BH:$BH,通讯通路门店!$S:$S,$G320)</f>
        <v>0</v>
      </c>
      <c r="AH320" s="99">
        <f t="shared" si="21"/>
        <v>0</v>
      </c>
      <c r="AI320" s="99">
        <f>SUMIFS(通讯通路门店!$BB:$BB,通讯通路门店!$S:$S,$G320)</f>
        <v>0</v>
      </c>
      <c r="AJ320" s="99">
        <f>SUMIFS(通讯通路门店!$BE:$BE,通讯通路门店!$S:$S,$G320)</f>
        <v>0</v>
      </c>
      <c r="AK320" s="99">
        <f>SUMIFS(通讯通路门店!$BG:$BG,通讯通路门店!$S:$S,$G320)</f>
        <v>0</v>
      </c>
      <c r="AL320" s="99">
        <f>SUMIFS(通讯通路门店!$BC:$BC,通讯通路门店!$S:$S,$G320)</f>
        <v>0</v>
      </c>
      <c r="AM320" s="99">
        <f>SUMIFS(通讯通路门店!$BD:$BD,通讯通路门店!$S:$S,$G320)</f>
        <v>0</v>
      </c>
      <c r="AN320" s="99">
        <f>SUMIFS(通讯通路门店!$BF:$BF,通讯通路门店!$S:$S,$G320)</f>
        <v>0</v>
      </c>
      <c r="AO320" s="99">
        <f t="shared" si="22"/>
        <v>0</v>
      </c>
      <c r="AP320" s="99">
        <f>SUMIFS(通讯通路门店!$K:$K,通讯通路门店!$S:$S,$G320)</f>
        <v>0</v>
      </c>
      <c r="AQ320" s="83"/>
      <c r="AR320" s="99">
        <f>SUMIFS(通讯通路门店!$T:$T,通讯通路门店!$S:$S,$G320)</f>
        <v>0</v>
      </c>
      <c r="AS320" s="99">
        <f>SUMIFS(通讯通路门店!$U:$U,通讯通路门店!$S:$S,$G320)</f>
        <v>0</v>
      </c>
      <c r="AT320" s="99">
        <f>SUMIFS(通讯通路门店!$V:$V,通讯通路门店!$S:$S,$G320)</f>
        <v>0</v>
      </c>
      <c r="AU320" s="99">
        <f>SUMIFS(通讯通路门店!$W:$W,通讯通路门店!$S:$S,$G320)</f>
        <v>0</v>
      </c>
      <c r="AV320" s="99">
        <f>SUMIFS(通讯通路门店!$Z:$Z,通讯通路门店!$S:$S,$G320)</f>
        <v>0</v>
      </c>
      <c r="AW320" s="99">
        <f>SUMIFS(通讯通路门店!$AB:$AB,通讯通路门店!$S:$S,$G320)</f>
        <v>0</v>
      </c>
      <c r="AX320" s="99">
        <f>SUMIFS(通讯通路门店!$X:$X,通讯通路门店!$S:$S,$G320)</f>
        <v>0</v>
      </c>
      <c r="AY320" s="99">
        <f>SUMIFS(通讯通路门店!$Y:$Y,通讯通路门店!$S:$S,$G320)</f>
        <v>0</v>
      </c>
      <c r="AZ320" s="99">
        <f>SUMIFS(通讯通路门店!$AA:$AA,通讯通路门店!$S:$S,$G320)</f>
        <v>0</v>
      </c>
      <c r="BA320" s="99">
        <f t="shared" si="23"/>
        <v>0</v>
      </c>
      <c r="BB320" s="99">
        <f t="shared" si="24"/>
        <v>0</v>
      </c>
      <c r="BC320" s="99">
        <f>SUMIFS(通讯通路门店!$W:$W,通讯通路门店!$S:$S,$G320,通讯通路门店!$J:$J,"荣耀体验店")+SUMIFS(通讯通路门店!$W:$W,通讯通路门店!$S:$S,$G320,通讯通路门店!$J:$J,"荣耀授权专卖店")</f>
        <v>0</v>
      </c>
      <c r="BD320" s="99">
        <f>SUMIFS(通讯通路门店!$Z:$Z,通讯通路门店!$S:$S,$G320,通讯通路门店!$J:$J,"VIVO体验店")</f>
        <v>0</v>
      </c>
      <c r="BE320" s="99">
        <f>SUMIFS(通讯通路门店!$AB:$AB,通讯通路门店!$S:$S,$G320,通讯通路门店!$J:$J,"OPPO体验店")</f>
        <v>0</v>
      </c>
      <c r="BF320" s="99">
        <f>SUMIFS(通讯通路门店!$X:$X,通讯通路门店!$S:$S,$G320,通讯通路门店!$J:$J,"华为授权体验店")+SUMIFS(通讯通路门店!$AA:$AA,通讯通路门店!$S:$S,$G320,通讯通路门店!$J:$J,"华为堡垒店")</f>
        <v>0</v>
      </c>
      <c r="BG320" s="99">
        <f>SUMIFS(通讯通路门店!$Y:$Y,通讯通路门店!$S:$S,$G320,通讯通路门店!$J:$J,"小米体验店")</f>
        <v>0</v>
      </c>
      <c r="BH320" s="99">
        <f>SUMIFS(通讯通路门店!$AA:$AA,通讯通路门店!$S:$S,$G320,通讯通路门店!$J:$J,"苹果体验店")</f>
        <v>0</v>
      </c>
      <c r="BI320" s="99">
        <f>SUMIFS(通讯通路门店!$K:$K,通讯通路门店!$S:$S,$G320,通讯通路门店!$J:$J,"其他品牌专卖店")</f>
        <v>0</v>
      </c>
      <c r="BJ320" s="99">
        <f>SUMIFS(通讯通路门店!$AC:$AC,通讯通路门店!$S:$S,$G320)</f>
        <v>0</v>
      </c>
      <c r="BK320" s="99">
        <f>SUMIFS(通讯通路门店!$AD:$AD,通讯通路门店!$S:$S,$G320)</f>
        <v>0</v>
      </c>
      <c r="BL320" s="99">
        <f>SUMIFS(通讯通路门店!$AE:$AE,通讯通路门店!$S:$S,$G320)</f>
        <v>0</v>
      </c>
      <c r="BM320" s="99">
        <f>SUMIFS(通讯通路门店!$AF:$AF,通讯通路门店!$S:$S,$G320)</f>
        <v>0</v>
      </c>
      <c r="BN320" s="99">
        <f>SUMIFS(通讯通路门店!$AG:$AG,通讯通路门店!$S:$S,$G320)</f>
        <v>0</v>
      </c>
      <c r="BO320" s="99">
        <f>SUMIFS(通讯通路门店!$AH:$AH,通讯通路门店!$S:$S,$G320)</f>
        <v>0</v>
      </c>
      <c r="BP320" s="99">
        <f>SUMIFS(通讯通路门店!$AI:$AI,通讯通路门店!$S:$S,$G320)</f>
        <v>0</v>
      </c>
      <c r="BQ320" s="83"/>
    </row>
    <row r="321" spans="1:69">
      <c r="A321" s="99" t="str">
        <f>IFERROR(_xlfn.XLOOKUP($G321,通讯通路门店!$S$4:$S$993931,通讯通路门店!$A$4:$A$993931,0,0),"")</f>
        <v/>
      </c>
      <c r="B321" s="99" t="str">
        <f>IFERROR(_xlfn.XLOOKUP($G321,通讯通路门店!$S$4:$S$993931,通讯通路门店!$B$4:$B$993931,0,0),"")</f>
        <v/>
      </c>
      <c r="C321" s="99" t="str">
        <f>IFERROR(_xlfn.XLOOKUP($G321,通讯通路门店!$S$4:$S$993931,通讯通路门店!$C$4:$C$993931,0,0),"")</f>
        <v/>
      </c>
      <c r="D321" s="99" t="str">
        <f>IFERROR(_xlfn.XLOOKUP($G321,通讯通路门店!$S$4:$S$993931,通讯通路门店!$D$4:$D$993931,0,0),"")</f>
        <v/>
      </c>
      <c r="E321" s="83"/>
      <c r="F321" s="83"/>
      <c r="G321" s="101" t="e">
        <v>#N/A</v>
      </c>
      <c r="H321" s="102" t="str">
        <f>IFERROR(_xlfn.XLOOKUP($G321,通讯通路门店!$S$4:$S$993931,通讯通路门店!$R$4:$R$993931,0,0),"")</f>
        <v/>
      </c>
      <c r="I321" s="83"/>
      <c r="J321" s="83"/>
      <c r="K321" s="83"/>
      <c r="L321" s="83"/>
      <c r="M321" s="83"/>
      <c r="N321" s="83"/>
      <c r="O321" s="83"/>
      <c r="P321" s="83"/>
      <c r="Q321" s="83"/>
      <c r="R321" s="83"/>
      <c r="S321" s="83"/>
      <c r="T321" s="83"/>
      <c r="U321" s="99">
        <f>COUNTIF(通讯通路门店!$S:$S,$G321)</f>
        <v>0</v>
      </c>
      <c r="V321" s="99">
        <f>COUNTIFS(通讯通路门店!$S:$S,$G321,通讯通路门店!$J:$J,"综合卖场")</f>
        <v>0</v>
      </c>
      <c r="W321" s="99">
        <f>SUMIFS(通讯通路门店!$AJ:$AJ,通讯通路门店!$S:$S,通讯客户沙盘!$G321)</f>
        <v>0</v>
      </c>
      <c r="X321" s="99">
        <f t="shared" si="20"/>
        <v>0</v>
      </c>
      <c r="Y321" s="99">
        <f>COUNTIFS(通讯通路门店!$S:$S,$G321,通讯通路门店!$J:$J,"荣耀体验店")+COUNTIFS(通讯通路门店!$S:$S,$G321,通讯通路门店!$J:$J,"荣耀授权专卖店")</f>
        <v>0</v>
      </c>
      <c r="Z321" s="99">
        <f>COUNTIFS(通讯通路门店!$S:$S,$G321,通讯通路门店!$J:$J,"VIVO体验店")</f>
        <v>0</v>
      </c>
      <c r="AA321" s="99">
        <f>COUNTIFS(通讯通路门店!$S:$S,$G321,通讯通路门店!$J:$J,"OPPO体验店")</f>
        <v>0</v>
      </c>
      <c r="AB321" s="99">
        <f>COUNTIFS(通讯通路门店!$S:$S,$G321,通讯通路门店!$J:$J,"华为授权体验店")+COUNTIFS(通讯通路门店!$S:$S,$G321,通讯通路门店!$J:$J,"华为堡垒店")</f>
        <v>0</v>
      </c>
      <c r="AC321" s="99">
        <f>COUNTIFS(通讯通路门店!$S:$S,$G321,通讯通路门店!$J:$J,"小米体验店")</f>
        <v>0</v>
      </c>
      <c r="AD321" s="99">
        <f>COUNTIFS(通讯通路门店!$S:$S,$G321,通讯通路门店!$J:$J,"苹果体验店")</f>
        <v>0</v>
      </c>
      <c r="AE321" s="99">
        <f>COUNTIFS(通讯通路门店!$S:$S,$G321,通讯通路门店!$J:$J,"其他品牌专卖店")</f>
        <v>0</v>
      </c>
      <c r="AF321" s="99">
        <f>SUMIFS(通讯通路门店!$BI:$BI,通讯通路门店!$S:$S,$G321)</f>
        <v>0</v>
      </c>
      <c r="AG321" s="99">
        <f>SUMIFS(通讯通路门店!$BH:$BH,通讯通路门店!$S:$S,$G321)</f>
        <v>0</v>
      </c>
      <c r="AH321" s="99">
        <f t="shared" si="21"/>
        <v>0</v>
      </c>
      <c r="AI321" s="99">
        <f>SUMIFS(通讯通路门店!$BB:$BB,通讯通路门店!$S:$S,$G321)</f>
        <v>0</v>
      </c>
      <c r="AJ321" s="99">
        <f>SUMIFS(通讯通路门店!$BE:$BE,通讯通路门店!$S:$S,$G321)</f>
        <v>0</v>
      </c>
      <c r="AK321" s="99">
        <f>SUMIFS(通讯通路门店!$BG:$BG,通讯通路门店!$S:$S,$G321)</f>
        <v>0</v>
      </c>
      <c r="AL321" s="99">
        <f>SUMIFS(通讯通路门店!$BC:$BC,通讯通路门店!$S:$S,$G321)</f>
        <v>0</v>
      </c>
      <c r="AM321" s="99">
        <f>SUMIFS(通讯通路门店!$BD:$BD,通讯通路门店!$S:$S,$G321)</f>
        <v>0</v>
      </c>
      <c r="AN321" s="99">
        <f>SUMIFS(通讯通路门店!$BF:$BF,通讯通路门店!$S:$S,$G321)</f>
        <v>0</v>
      </c>
      <c r="AO321" s="99">
        <f t="shared" si="22"/>
        <v>0</v>
      </c>
      <c r="AP321" s="99">
        <f>SUMIFS(通讯通路门店!$K:$K,通讯通路门店!$S:$S,$G321)</f>
        <v>0</v>
      </c>
      <c r="AQ321" s="83"/>
      <c r="AR321" s="99">
        <f>SUMIFS(通讯通路门店!$T:$T,通讯通路门店!$S:$S,$G321)</f>
        <v>0</v>
      </c>
      <c r="AS321" s="99">
        <f>SUMIFS(通讯通路门店!$U:$U,通讯通路门店!$S:$S,$G321)</f>
        <v>0</v>
      </c>
      <c r="AT321" s="99">
        <f>SUMIFS(通讯通路门店!$V:$V,通讯通路门店!$S:$S,$G321)</f>
        <v>0</v>
      </c>
      <c r="AU321" s="99">
        <f>SUMIFS(通讯通路门店!$W:$W,通讯通路门店!$S:$S,$G321)</f>
        <v>0</v>
      </c>
      <c r="AV321" s="99">
        <f>SUMIFS(通讯通路门店!$Z:$Z,通讯通路门店!$S:$S,$G321)</f>
        <v>0</v>
      </c>
      <c r="AW321" s="99">
        <f>SUMIFS(通讯通路门店!$AB:$AB,通讯通路门店!$S:$S,$G321)</f>
        <v>0</v>
      </c>
      <c r="AX321" s="99">
        <f>SUMIFS(通讯通路门店!$X:$X,通讯通路门店!$S:$S,$G321)</f>
        <v>0</v>
      </c>
      <c r="AY321" s="99">
        <f>SUMIFS(通讯通路门店!$Y:$Y,通讯通路门店!$S:$S,$G321)</f>
        <v>0</v>
      </c>
      <c r="AZ321" s="99">
        <f>SUMIFS(通讯通路门店!$AA:$AA,通讯通路门店!$S:$S,$G321)</f>
        <v>0</v>
      </c>
      <c r="BA321" s="99">
        <f t="shared" si="23"/>
        <v>0</v>
      </c>
      <c r="BB321" s="99">
        <f t="shared" si="24"/>
        <v>0</v>
      </c>
      <c r="BC321" s="99">
        <f>SUMIFS(通讯通路门店!$W:$W,通讯通路门店!$S:$S,$G321,通讯通路门店!$J:$J,"荣耀体验店")+SUMIFS(通讯通路门店!$W:$W,通讯通路门店!$S:$S,$G321,通讯通路门店!$J:$J,"荣耀授权专卖店")</f>
        <v>0</v>
      </c>
      <c r="BD321" s="99">
        <f>SUMIFS(通讯通路门店!$Z:$Z,通讯通路门店!$S:$S,$G321,通讯通路门店!$J:$J,"VIVO体验店")</f>
        <v>0</v>
      </c>
      <c r="BE321" s="99">
        <f>SUMIFS(通讯通路门店!$AB:$AB,通讯通路门店!$S:$S,$G321,通讯通路门店!$J:$J,"OPPO体验店")</f>
        <v>0</v>
      </c>
      <c r="BF321" s="99">
        <f>SUMIFS(通讯通路门店!$X:$X,通讯通路门店!$S:$S,$G321,通讯通路门店!$J:$J,"华为授权体验店")+SUMIFS(通讯通路门店!$AA:$AA,通讯通路门店!$S:$S,$G321,通讯通路门店!$J:$J,"华为堡垒店")</f>
        <v>0</v>
      </c>
      <c r="BG321" s="99">
        <f>SUMIFS(通讯通路门店!$Y:$Y,通讯通路门店!$S:$S,$G321,通讯通路门店!$J:$J,"小米体验店")</f>
        <v>0</v>
      </c>
      <c r="BH321" s="99">
        <f>SUMIFS(通讯通路门店!$AA:$AA,通讯通路门店!$S:$S,$G321,通讯通路门店!$J:$J,"苹果体验店")</f>
        <v>0</v>
      </c>
      <c r="BI321" s="99">
        <f>SUMIFS(通讯通路门店!$K:$K,通讯通路门店!$S:$S,$G321,通讯通路门店!$J:$J,"其他品牌专卖店")</f>
        <v>0</v>
      </c>
      <c r="BJ321" s="99">
        <f>SUMIFS(通讯通路门店!$AC:$AC,通讯通路门店!$S:$S,$G321)</f>
        <v>0</v>
      </c>
      <c r="BK321" s="99">
        <f>SUMIFS(通讯通路门店!$AD:$AD,通讯通路门店!$S:$S,$G321)</f>
        <v>0</v>
      </c>
      <c r="BL321" s="99">
        <f>SUMIFS(通讯通路门店!$AE:$AE,通讯通路门店!$S:$S,$G321)</f>
        <v>0</v>
      </c>
      <c r="BM321" s="99">
        <f>SUMIFS(通讯通路门店!$AF:$AF,通讯通路门店!$S:$S,$G321)</f>
        <v>0</v>
      </c>
      <c r="BN321" s="99">
        <f>SUMIFS(通讯通路门店!$AG:$AG,通讯通路门店!$S:$S,$G321)</f>
        <v>0</v>
      </c>
      <c r="BO321" s="99">
        <f>SUMIFS(通讯通路门店!$AH:$AH,通讯通路门店!$S:$S,$G321)</f>
        <v>0</v>
      </c>
      <c r="BP321" s="99">
        <f>SUMIFS(通讯通路门店!$AI:$AI,通讯通路门店!$S:$S,$G321)</f>
        <v>0</v>
      </c>
      <c r="BQ321" s="83"/>
    </row>
    <row r="322" spans="1:69">
      <c r="A322" s="99" t="str">
        <f>IFERROR(_xlfn.XLOOKUP($G322,通讯通路门店!$S$4:$S$993931,通讯通路门店!$A$4:$A$993931,0,0),"")</f>
        <v/>
      </c>
      <c r="B322" s="99" t="str">
        <f>IFERROR(_xlfn.XLOOKUP($G322,通讯通路门店!$S$4:$S$993931,通讯通路门店!$B$4:$B$993931,0,0),"")</f>
        <v/>
      </c>
      <c r="C322" s="99" t="str">
        <f>IFERROR(_xlfn.XLOOKUP($G322,通讯通路门店!$S$4:$S$993931,通讯通路门店!$C$4:$C$993931,0,0),"")</f>
        <v/>
      </c>
      <c r="D322" s="99" t="str">
        <f>IFERROR(_xlfn.XLOOKUP($G322,通讯通路门店!$S$4:$S$993931,通讯通路门店!$D$4:$D$993931,0,0),"")</f>
        <v/>
      </c>
      <c r="E322" s="83"/>
      <c r="F322" s="83"/>
      <c r="G322" s="101" t="e">
        <v>#N/A</v>
      </c>
      <c r="H322" s="102" t="str">
        <f>IFERROR(_xlfn.XLOOKUP($G322,通讯通路门店!$S$4:$S$993931,通讯通路门店!$R$4:$R$993931,0,0),"")</f>
        <v/>
      </c>
      <c r="I322" s="83"/>
      <c r="J322" s="83"/>
      <c r="K322" s="83"/>
      <c r="L322" s="83"/>
      <c r="M322" s="83"/>
      <c r="N322" s="83"/>
      <c r="O322" s="83"/>
      <c r="P322" s="83"/>
      <c r="Q322" s="83"/>
      <c r="R322" s="83"/>
      <c r="S322" s="83"/>
      <c r="T322" s="83"/>
      <c r="U322" s="99">
        <f>COUNTIF(通讯通路门店!$S:$S,$G322)</f>
        <v>0</v>
      </c>
      <c r="V322" s="99">
        <f>COUNTIFS(通讯通路门店!$S:$S,$G322,通讯通路门店!$J:$J,"综合卖场")</f>
        <v>0</v>
      </c>
      <c r="W322" s="99">
        <f>SUMIFS(通讯通路门店!$AJ:$AJ,通讯通路门店!$S:$S,通讯客户沙盘!$G322)</f>
        <v>0</v>
      </c>
      <c r="X322" s="99">
        <f t="shared" si="20"/>
        <v>0</v>
      </c>
      <c r="Y322" s="99">
        <f>COUNTIFS(通讯通路门店!$S:$S,$G322,通讯通路门店!$J:$J,"荣耀体验店")+COUNTIFS(通讯通路门店!$S:$S,$G322,通讯通路门店!$J:$J,"荣耀授权专卖店")</f>
        <v>0</v>
      </c>
      <c r="Z322" s="99">
        <f>COUNTIFS(通讯通路门店!$S:$S,$G322,通讯通路门店!$J:$J,"VIVO体验店")</f>
        <v>0</v>
      </c>
      <c r="AA322" s="99">
        <f>COUNTIFS(通讯通路门店!$S:$S,$G322,通讯通路门店!$J:$J,"OPPO体验店")</f>
        <v>0</v>
      </c>
      <c r="AB322" s="99">
        <f>COUNTIFS(通讯通路门店!$S:$S,$G322,通讯通路门店!$J:$J,"华为授权体验店")+COUNTIFS(通讯通路门店!$S:$S,$G322,通讯通路门店!$J:$J,"华为堡垒店")</f>
        <v>0</v>
      </c>
      <c r="AC322" s="99">
        <f>COUNTIFS(通讯通路门店!$S:$S,$G322,通讯通路门店!$J:$J,"小米体验店")</f>
        <v>0</v>
      </c>
      <c r="AD322" s="99">
        <f>COUNTIFS(通讯通路门店!$S:$S,$G322,通讯通路门店!$J:$J,"苹果体验店")</f>
        <v>0</v>
      </c>
      <c r="AE322" s="99">
        <f>COUNTIFS(通讯通路门店!$S:$S,$G322,通讯通路门店!$J:$J,"其他品牌专卖店")</f>
        <v>0</v>
      </c>
      <c r="AF322" s="99">
        <f>SUMIFS(通讯通路门店!$BI:$BI,通讯通路门店!$S:$S,$G322)</f>
        <v>0</v>
      </c>
      <c r="AG322" s="99">
        <f>SUMIFS(通讯通路门店!$BH:$BH,通讯通路门店!$S:$S,$G322)</f>
        <v>0</v>
      </c>
      <c r="AH322" s="99">
        <f t="shared" si="21"/>
        <v>0</v>
      </c>
      <c r="AI322" s="99">
        <f>SUMIFS(通讯通路门店!$BB:$BB,通讯通路门店!$S:$S,$G322)</f>
        <v>0</v>
      </c>
      <c r="AJ322" s="99">
        <f>SUMIFS(通讯通路门店!$BE:$BE,通讯通路门店!$S:$S,$G322)</f>
        <v>0</v>
      </c>
      <c r="AK322" s="99">
        <f>SUMIFS(通讯通路门店!$BG:$BG,通讯通路门店!$S:$S,$G322)</f>
        <v>0</v>
      </c>
      <c r="AL322" s="99">
        <f>SUMIFS(通讯通路门店!$BC:$BC,通讯通路门店!$S:$S,$G322)</f>
        <v>0</v>
      </c>
      <c r="AM322" s="99">
        <f>SUMIFS(通讯通路门店!$BD:$BD,通讯通路门店!$S:$S,$G322)</f>
        <v>0</v>
      </c>
      <c r="AN322" s="99">
        <f>SUMIFS(通讯通路门店!$BF:$BF,通讯通路门店!$S:$S,$G322)</f>
        <v>0</v>
      </c>
      <c r="AO322" s="99">
        <f t="shared" si="22"/>
        <v>0</v>
      </c>
      <c r="AP322" s="99">
        <f>SUMIFS(通讯通路门店!$K:$K,通讯通路门店!$S:$S,$G322)</f>
        <v>0</v>
      </c>
      <c r="AQ322" s="83"/>
      <c r="AR322" s="99">
        <f>SUMIFS(通讯通路门店!$T:$T,通讯通路门店!$S:$S,$G322)</f>
        <v>0</v>
      </c>
      <c r="AS322" s="99">
        <f>SUMIFS(通讯通路门店!$U:$U,通讯通路门店!$S:$S,$G322)</f>
        <v>0</v>
      </c>
      <c r="AT322" s="99">
        <f>SUMIFS(通讯通路门店!$V:$V,通讯通路门店!$S:$S,$G322)</f>
        <v>0</v>
      </c>
      <c r="AU322" s="99">
        <f>SUMIFS(通讯通路门店!$W:$W,通讯通路门店!$S:$S,$G322)</f>
        <v>0</v>
      </c>
      <c r="AV322" s="99">
        <f>SUMIFS(通讯通路门店!$Z:$Z,通讯通路门店!$S:$S,$G322)</f>
        <v>0</v>
      </c>
      <c r="AW322" s="99">
        <f>SUMIFS(通讯通路门店!$AB:$AB,通讯通路门店!$S:$S,$G322)</f>
        <v>0</v>
      </c>
      <c r="AX322" s="99">
        <f>SUMIFS(通讯通路门店!$X:$X,通讯通路门店!$S:$S,$G322)</f>
        <v>0</v>
      </c>
      <c r="AY322" s="99">
        <f>SUMIFS(通讯通路门店!$Y:$Y,通讯通路门店!$S:$S,$G322)</f>
        <v>0</v>
      </c>
      <c r="AZ322" s="99">
        <f>SUMIFS(通讯通路门店!$AA:$AA,通讯通路门店!$S:$S,$G322)</f>
        <v>0</v>
      </c>
      <c r="BA322" s="99">
        <f t="shared" si="23"/>
        <v>0</v>
      </c>
      <c r="BB322" s="99">
        <f t="shared" si="24"/>
        <v>0</v>
      </c>
      <c r="BC322" s="99">
        <f>SUMIFS(通讯通路门店!$W:$W,通讯通路门店!$S:$S,$G322,通讯通路门店!$J:$J,"荣耀体验店")+SUMIFS(通讯通路门店!$W:$W,通讯通路门店!$S:$S,$G322,通讯通路门店!$J:$J,"荣耀授权专卖店")</f>
        <v>0</v>
      </c>
      <c r="BD322" s="99">
        <f>SUMIFS(通讯通路门店!$Z:$Z,通讯通路门店!$S:$S,$G322,通讯通路门店!$J:$J,"VIVO体验店")</f>
        <v>0</v>
      </c>
      <c r="BE322" s="99">
        <f>SUMIFS(通讯通路门店!$AB:$AB,通讯通路门店!$S:$S,$G322,通讯通路门店!$J:$J,"OPPO体验店")</f>
        <v>0</v>
      </c>
      <c r="BF322" s="99">
        <f>SUMIFS(通讯通路门店!$X:$X,通讯通路门店!$S:$S,$G322,通讯通路门店!$J:$J,"华为授权体验店")+SUMIFS(通讯通路门店!$AA:$AA,通讯通路门店!$S:$S,$G322,通讯通路门店!$J:$J,"华为堡垒店")</f>
        <v>0</v>
      </c>
      <c r="BG322" s="99">
        <f>SUMIFS(通讯通路门店!$Y:$Y,通讯通路门店!$S:$S,$G322,通讯通路门店!$J:$J,"小米体验店")</f>
        <v>0</v>
      </c>
      <c r="BH322" s="99">
        <f>SUMIFS(通讯通路门店!$AA:$AA,通讯通路门店!$S:$S,$G322,通讯通路门店!$J:$J,"苹果体验店")</f>
        <v>0</v>
      </c>
      <c r="BI322" s="99">
        <f>SUMIFS(通讯通路门店!$K:$K,通讯通路门店!$S:$S,$G322,通讯通路门店!$J:$J,"其他品牌专卖店")</f>
        <v>0</v>
      </c>
      <c r="BJ322" s="99">
        <f>SUMIFS(通讯通路门店!$AC:$AC,通讯通路门店!$S:$S,$G322)</f>
        <v>0</v>
      </c>
      <c r="BK322" s="99">
        <f>SUMIFS(通讯通路门店!$AD:$AD,通讯通路门店!$S:$S,$G322)</f>
        <v>0</v>
      </c>
      <c r="BL322" s="99">
        <f>SUMIFS(通讯通路门店!$AE:$AE,通讯通路门店!$S:$S,$G322)</f>
        <v>0</v>
      </c>
      <c r="BM322" s="99">
        <f>SUMIFS(通讯通路门店!$AF:$AF,通讯通路门店!$S:$S,$G322)</f>
        <v>0</v>
      </c>
      <c r="BN322" s="99">
        <f>SUMIFS(通讯通路门店!$AG:$AG,通讯通路门店!$S:$S,$G322)</f>
        <v>0</v>
      </c>
      <c r="BO322" s="99">
        <f>SUMIFS(通讯通路门店!$AH:$AH,通讯通路门店!$S:$S,$G322)</f>
        <v>0</v>
      </c>
      <c r="BP322" s="99">
        <f>SUMIFS(通讯通路门店!$AI:$AI,通讯通路门店!$S:$S,$G322)</f>
        <v>0</v>
      </c>
      <c r="BQ322" s="83"/>
    </row>
    <row r="323" spans="1:69">
      <c r="A323" s="99" t="str">
        <f>IFERROR(_xlfn.XLOOKUP($G323,通讯通路门店!$S$4:$S$993931,通讯通路门店!$A$4:$A$993931,0,0),"")</f>
        <v/>
      </c>
      <c r="B323" s="99" t="str">
        <f>IFERROR(_xlfn.XLOOKUP($G323,通讯通路门店!$S$4:$S$993931,通讯通路门店!$B$4:$B$993931,0,0),"")</f>
        <v/>
      </c>
      <c r="C323" s="99" t="str">
        <f>IFERROR(_xlfn.XLOOKUP($G323,通讯通路门店!$S$4:$S$993931,通讯通路门店!$C$4:$C$993931,0,0),"")</f>
        <v/>
      </c>
      <c r="D323" s="99" t="str">
        <f>IFERROR(_xlfn.XLOOKUP($G323,通讯通路门店!$S$4:$S$993931,通讯通路门店!$D$4:$D$993931,0,0),"")</f>
        <v/>
      </c>
      <c r="E323" s="83"/>
      <c r="F323" s="83"/>
      <c r="G323" s="101" t="e">
        <v>#N/A</v>
      </c>
      <c r="H323" s="102" t="str">
        <f>IFERROR(_xlfn.XLOOKUP($G323,通讯通路门店!$S$4:$S$993931,通讯通路门店!$R$4:$R$993931,0,0),"")</f>
        <v/>
      </c>
      <c r="I323" s="83"/>
      <c r="J323" s="83"/>
      <c r="K323" s="83"/>
      <c r="L323" s="83"/>
      <c r="M323" s="83"/>
      <c r="N323" s="83"/>
      <c r="O323" s="83"/>
      <c r="P323" s="83"/>
      <c r="Q323" s="83"/>
      <c r="R323" s="83"/>
      <c r="S323" s="83"/>
      <c r="T323" s="83"/>
      <c r="U323" s="99">
        <f>COUNTIF(通讯通路门店!$S:$S,$G323)</f>
        <v>0</v>
      </c>
      <c r="V323" s="99">
        <f>COUNTIFS(通讯通路门店!$S:$S,$G323,通讯通路门店!$J:$J,"综合卖场")</f>
        <v>0</v>
      </c>
      <c r="W323" s="99">
        <f>SUMIFS(通讯通路门店!$AJ:$AJ,通讯通路门店!$S:$S,通讯客户沙盘!$G323)</f>
        <v>0</v>
      </c>
      <c r="X323" s="99">
        <f t="shared" si="20"/>
        <v>0</v>
      </c>
      <c r="Y323" s="99">
        <f>COUNTIFS(通讯通路门店!$S:$S,$G323,通讯通路门店!$J:$J,"荣耀体验店")+COUNTIFS(通讯通路门店!$S:$S,$G323,通讯通路门店!$J:$J,"荣耀授权专卖店")</f>
        <v>0</v>
      </c>
      <c r="Z323" s="99">
        <f>COUNTIFS(通讯通路门店!$S:$S,$G323,通讯通路门店!$J:$J,"VIVO体验店")</f>
        <v>0</v>
      </c>
      <c r="AA323" s="99">
        <f>COUNTIFS(通讯通路门店!$S:$S,$G323,通讯通路门店!$J:$J,"OPPO体验店")</f>
        <v>0</v>
      </c>
      <c r="AB323" s="99">
        <f>COUNTIFS(通讯通路门店!$S:$S,$G323,通讯通路门店!$J:$J,"华为授权体验店")+COUNTIFS(通讯通路门店!$S:$S,$G323,通讯通路门店!$J:$J,"华为堡垒店")</f>
        <v>0</v>
      </c>
      <c r="AC323" s="99">
        <f>COUNTIFS(通讯通路门店!$S:$S,$G323,通讯通路门店!$J:$J,"小米体验店")</f>
        <v>0</v>
      </c>
      <c r="AD323" s="99">
        <f>COUNTIFS(通讯通路门店!$S:$S,$G323,通讯通路门店!$J:$J,"苹果体验店")</f>
        <v>0</v>
      </c>
      <c r="AE323" s="99">
        <f>COUNTIFS(通讯通路门店!$S:$S,$G323,通讯通路门店!$J:$J,"其他品牌专卖店")</f>
        <v>0</v>
      </c>
      <c r="AF323" s="99">
        <f>SUMIFS(通讯通路门店!$BI:$BI,通讯通路门店!$S:$S,$G323)</f>
        <v>0</v>
      </c>
      <c r="AG323" s="99">
        <f>SUMIFS(通讯通路门店!$BH:$BH,通讯通路门店!$S:$S,$G323)</f>
        <v>0</v>
      </c>
      <c r="AH323" s="99">
        <f t="shared" si="21"/>
        <v>0</v>
      </c>
      <c r="AI323" s="99">
        <f>SUMIFS(通讯通路门店!$BB:$BB,通讯通路门店!$S:$S,$G323)</f>
        <v>0</v>
      </c>
      <c r="AJ323" s="99">
        <f>SUMIFS(通讯通路门店!$BE:$BE,通讯通路门店!$S:$S,$G323)</f>
        <v>0</v>
      </c>
      <c r="AK323" s="99">
        <f>SUMIFS(通讯通路门店!$BG:$BG,通讯通路门店!$S:$S,$G323)</f>
        <v>0</v>
      </c>
      <c r="AL323" s="99">
        <f>SUMIFS(通讯通路门店!$BC:$BC,通讯通路门店!$S:$S,$G323)</f>
        <v>0</v>
      </c>
      <c r="AM323" s="99">
        <f>SUMIFS(通讯通路门店!$BD:$BD,通讯通路门店!$S:$S,$G323)</f>
        <v>0</v>
      </c>
      <c r="AN323" s="99">
        <f>SUMIFS(通讯通路门店!$BF:$BF,通讯通路门店!$S:$S,$G323)</f>
        <v>0</v>
      </c>
      <c r="AO323" s="99">
        <f t="shared" si="22"/>
        <v>0</v>
      </c>
      <c r="AP323" s="99">
        <f>SUMIFS(通讯通路门店!$K:$K,通讯通路门店!$S:$S,$G323)</f>
        <v>0</v>
      </c>
      <c r="AQ323" s="83"/>
      <c r="AR323" s="99">
        <f>SUMIFS(通讯通路门店!$T:$T,通讯通路门店!$S:$S,$G323)</f>
        <v>0</v>
      </c>
      <c r="AS323" s="99">
        <f>SUMIFS(通讯通路门店!$U:$U,通讯通路门店!$S:$S,$G323)</f>
        <v>0</v>
      </c>
      <c r="AT323" s="99">
        <f>SUMIFS(通讯通路门店!$V:$V,通讯通路门店!$S:$S,$G323)</f>
        <v>0</v>
      </c>
      <c r="AU323" s="99">
        <f>SUMIFS(通讯通路门店!$W:$W,通讯通路门店!$S:$S,$G323)</f>
        <v>0</v>
      </c>
      <c r="AV323" s="99">
        <f>SUMIFS(通讯通路门店!$Z:$Z,通讯通路门店!$S:$S,$G323)</f>
        <v>0</v>
      </c>
      <c r="AW323" s="99">
        <f>SUMIFS(通讯通路门店!$AB:$AB,通讯通路门店!$S:$S,$G323)</f>
        <v>0</v>
      </c>
      <c r="AX323" s="99">
        <f>SUMIFS(通讯通路门店!$X:$X,通讯通路门店!$S:$S,$G323)</f>
        <v>0</v>
      </c>
      <c r="AY323" s="99">
        <f>SUMIFS(通讯通路门店!$Y:$Y,通讯通路门店!$S:$S,$G323)</f>
        <v>0</v>
      </c>
      <c r="AZ323" s="99">
        <f>SUMIFS(通讯通路门店!$AA:$AA,通讯通路门店!$S:$S,$G323)</f>
        <v>0</v>
      </c>
      <c r="BA323" s="99">
        <f t="shared" si="23"/>
        <v>0</v>
      </c>
      <c r="BB323" s="99">
        <f t="shared" si="24"/>
        <v>0</v>
      </c>
      <c r="BC323" s="99">
        <f>SUMIFS(通讯通路门店!$W:$W,通讯通路门店!$S:$S,$G323,通讯通路门店!$J:$J,"荣耀体验店")+SUMIFS(通讯通路门店!$W:$W,通讯通路门店!$S:$S,$G323,通讯通路门店!$J:$J,"荣耀授权专卖店")</f>
        <v>0</v>
      </c>
      <c r="BD323" s="99">
        <f>SUMIFS(通讯通路门店!$Z:$Z,通讯通路门店!$S:$S,$G323,通讯通路门店!$J:$J,"VIVO体验店")</f>
        <v>0</v>
      </c>
      <c r="BE323" s="99">
        <f>SUMIFS(通讯通路门店!$AB:$AB,通讯通路门店!$S:$S,$G323,通讯通路门店!$J:$J,"OPPO体验店")</f>
        <v>0</v>
      </c>
      <c r="BF323" s="99">
        <f>SUMIFS(通讯通路门店!$X:$X,通讯通路门店!$S:$S,$G323,通讯通路门店!$J:$J,"华为授权体验店")+SUMIFS(通讯通路门店!$AA:$AA,通讯通路门店!$S:$S,$G323,通讯通路门店!$J:$J,"华为堡垒店")</f>
        <v>0</v>
      </c>
      <c r="BG323" s="99">
        <f>SUMIFS(通讯通路门店!$Y:$Y,通讯通路门店!$S:$S,$G323,通讯通路门店!$J:$J,"小米体验店")</f>
        <v>0</v>
      </c>
      <c r="BH323" s="99">
        <f>SUMIFS(通讯通路门店!$AA:$AA,通讯通路门店!$S:$S,$G323,通讯通路门店!$J:$J,"苹果体验店")</f>
        <v>0</v>
      </c>
      <c r="BI323" s="99">
        <f>SUMIFS(通讯通路门店!$K:$K,通讯通路门店!$S:$S,$G323,通讯通路门店!$J:$J,"其他品牌专卖店")</f>
        <v>0</v>
      </c>
      <c r="BJ323" s="99">
        <f>SUMIFS(通讯通路门店!$AC:$AC,通讯通路门店!$S:$S,$G323)</f>
        <v>0</v>
      </c>
      <c r="BK323" s="99">
        <f>SUMIFS(通讯通路门店!$AD:$AD,通讯通路门店!$S:$S,$G323)</f>
        <v>0</v>
      </c>
      <c r="BL323" s="99">
        <f>SUMIFS(通讯通路门店!$AE:$AE,通讯通路门店!$S:$S,$G323)</f>
        <v>0</v>
      </c>
      <c r="BM323" s="99">
        <f>SUMIFS(通讯通路门店!$AF:$AF,通讯通路门店!$S:$S,$G323)</f>
        <v>0</v>
      </c>
      <c r="BN323" s="99">
        <f>SUMIFS(通讯通路门店!$AG:$AG,通讯通路门店!$S:$S,$G323)</f>
        <v>0</v>
      </c>
      <c r="BO323" s="99">
        <f>SUMIFS(通讯通路门店!$AH:$AH,通讯通路门店!$S:$S,$G323)</f>
        <v>0</v>
      </c>
      <c r="BP323" s="99">
        <f>SUMIFS(通讯通路门店!$AI:$AI,通讯通路门店!$S:$S,$G323)</f>
        <v>0</v>
      </c>
      <c r="BQ323" s="83"/>
    </row>
    <row r="324" spans="1:69">
      <c r="A324" s="99" t="str">
        <f>IFERROR(_xlfn.XLOOKUP($G324,通讯通路门店!$S$4:$S$993931,通讯通路门店!$A$4:$A$993931,0,0),"")</f>
        <v/>
      </c>
      <c r="B324" s="99" t="str">
        <f>IFERROR(_xlfn.XLOOKUP($G324,通讯通路门店!$S$4:$S$993931,通讯通路门店!$B$4:$B$993931,0,0),"")</f>
        <v/>
      </c>
      <c r="C324" s="99" t="str">
        <f>IFERROR(_xlfn.XLOOKUP($G324,通讯通路门店!$S$4:$S$993931,通讯通路门店!$C$4:$C$993931,0,0),"")</f>
        <v/>
      </c>
      <c r="D324" s="99" t="str">
        <f>IFERROR(_xlfn.XLOOKUP($G324,通讯通路门店!$S$4:$S$993931,通讯通路门店!$D$4:$D$993931,0,0),"")</f>
        <v/>
      </c>
      <c r="E324" s="83"/>
      <c r="F324" s="83"/>
      <c r="G324" s="101" t="e">
        <v>#N/A</v>
      </c>
      <c r="H324" s="102" t="str">
        <f>IFERROR(_xlfn.XLOOKUP($G324,通讯通路门店!$S$4:$S$993931,通讯通路门店!$R$4:$R$993931,0,0),"")</f>
        <v/>
      </c>
      <c r="I324" s="83"/>
      <c r="J324" s="83"/>
      <c r="K324" s="83"/>
      <c r="L324" s="83"/>
      <c r="M324" s="83"/>
      <c r="N324" s="83"/>
      <c r="O324" s="83"/>
      <c r="P324" s="83"/>
      <c r="Q324" s="83"/>
      <c r="R324" s="83"/>
      <c r="S324" s="83"/>
      <c r="T324" s="83"/>
      <c r="U324" s="99">
        <f>COUNTIF(通讯通路门店!$S:$S,$G324)</f>
        <v>0</v>
      </c>
      <c r="V324" s="99">
        <f>COUNTIFS(通讯通路门店!$S:$S,$G324,通讯通路门店!$J:$J,"综合卖场")</f>
        <v>0</v>
      </c>
      <c r="W324" s="99">
        <f>SUMIFS(通讯通路门店!$AJ:$AJ,通讯通路门店!$S:$S,通讯客户沙盘!$G324)</f>
        <v>0</v>
      </c>
      <c r="X324" s="99">
        <f t="shared" ref="X324:X387" si="25">Y324+Z324+AA324+AB324+AC324+AD324+AE324</f>
        <v>0</v>
      </c>
      <c r="Y324" s="99">
        <f>COUNTIFS(通讯通路门店!$S:$S,$G324,通讯通路门店!$J:$J,"荣耀体验店")+COUNTIFS(通讯通路门店!$S:$S,$G324,通讯通路门店!$J:$J,"荣耀授权专卖店")</f>
        <v>0</v>
      </c>
      <c r="Z324" s="99">
        <f>COUNTIFS(通讯通路门店!$S:$S,$G324,通讯通路门店!$J:$J,"VIVO体验店")</f>
        <v>0</v>
      </c>
      <c r="AA324" s="99">
        <f>COUNTIFS(通讯通路门店!$S:$S,$G324,通讯通路门店!$J:$J,"OPPO体验店")</f>
        <v>0</v>
      </c>
      <c r="AB324" s="99">
        <f>COUNTIFS(通讯通路门店!$S:$S,$G324,通讯通路门店!$J:$J,"华为授权体验店")+COUNTIFS(通讯通路门店!$S:$S,$G324,通讯通路门店!$J:$J,"华为堡垒店")</f>
        <v>0</v>
      </c>
      <c r="AC324" s="99">
        <f>COUNTIFS(通讯通路门店!$S:$S,$G324,通讯通路门店!$J:$J,"小米体验店")</f>
        <v>0</v>
      </c>
      <c r="AD324" s="99">
        <f>COUNTIFS(通讯通路门店!$S:$S,$G324,通讯通路门店!$J:$J,"苹果体验店")</f>
        <v>0</v>
      </c>
      <c r="AE324" s="99">
        <f>COUNTIFS(通讯通路门店!$S:$S,$G324,通讯通路门店!$J:$J,"其他品牌专卖店")</f>
        <v>0</v>
      </c>
      <c r="AF324" s="99">
        <f>SUMIFS(通讯通路门店!$BI:$BI,通讯通路门店!$S:$S,$G324)</f>
        <v>0</v>
      </c>
      <c r="AG324" s="99">
        <f>SUMIFS(通讯通路门店!$BH:$BH,通讯通路门店!$S:$S,$G324)</f>
        <v>0</v>
      </c>
      <c r="AH324" s="99">
        <f t="shared" ref="AH324:AH387" si="26">AI324+AJ324+AK324+AL324+AM324+AN324</f>
        <v>0</v>
      </c>
      <c r="AI324" s="99">
        <f>SUMIFS(通讯通路门店!$BB:$BB,通讯通路门店!$S:$S,$G324)</f>
        <v>0</v>
      </c>
      <c r="AJ324" s="99">
        <f>SUMIFS(通讯通路门店!$BE:$BE,通讯通路门店!$S:$S,$G324)</f>
        <v>0</v>
      </c>
      <c r="AK324" s="99">
        <f>SUMIFS(通讯通路门店!$BG:$BG,通讯通路门店!$S:$S,$G324)</f>
        <v>0</v>
      </c>
      <c r="AL324" s="99">
        <f>SUMIFS(通讯通路门店!$BC:$BC,通讯通路门店!$S:$S,$G324)</f>
        <v>0</v>
      </c>
      <c r="AM324" s="99">
        <f>SUMIFS(通讯通路门店!$BD:$BD,通讯通路门店!$S:$S,$G324)</f>
        <v>0</v>
      </c>
      <c r="AN324" s="99">
        <f>SUMIFS(通讯通路门店!$BF:$BF,通讯通路门店!$S:$S,$G324)</f>
        <v>0</v>
      </c>
      <c r="AO324" s="99">
        <f t="shared" ref="AO324:AO387" si="27">AP324+AQ324</f>
        <v>0</v>
      </c>
      <c r="AP324" s="99">
        <f>SUMIFS(通讯通路门店!$K:$K,通讯通路门店!$S:$S,$G324)</f>
        <v>0</v>
      </c>
      <c r="AQ324" s="83"/>
      <c r="AR324" s="99">
        <f>SUMIFS(通讯通路门店!$T:$T,通讯通路门店!$S:$S,$G324)</f>
        <v>0</v>
      </c>
      <c r="AS324" s="99">
        <f>SUMIFS(通讯通路门店!$U:$U,通讯通路门店!$S:$S,$G324)</f>
        <v>0</v>
      </c>
      <c r="AT324" s="99">
        <f>SUMIFS(通讯通路门店!$V:$V,通讯通路门店!$S:$S,$G324)</f>
        <v>0</v>
      </c>
      <c r="AU324" s="99">
        <f>SUMIFS(通讯通路门店!$W:$W,通讯通路门店!$S:$S,$G324)</f>
        <v>0</v>
      </c>
      <c r="AV324" s="99">
        <f>SUMIFS(通讯通路门店!$Z:$Z,通讯通路门店!$S:$S,$G324)</f>
        <v>0</v>
      </c>
      <c r="AW324" s="99">
        <f>SUMIFS(通讯通路门店!$AB:$AB,通讯通路门店!$S:$S,$G324)</f>
        <v>0</v>
      </c>
      <c r="AX324" s="99">
        <f>SUMIFS(通讯通路门店!$X:$X,通讯通路门店!$S:$S,$G324)</f>
        <v>0</v>
      </c>
      <c r="AY324" s="99">
        <f>SUMIFS(通讯通路门店!$Y:$Y,通讯通路门店!$S:$S,$G324)</f>
        <v>0</v>
      </c>
      <c r="AZ324" s="99">
        <f>SUMIFS(通讯通路门店!$AA:$AA,通讯通路门店!$S:$S,$G324)</f>
        <v>0</v>
      </c>
      <c r="BA324" s="99">
        <f t="shared" ref="BA324:BA387" si="28">AP324-BB324</f>
        <v>0</v>
      </c>
      <c r="BB324" s="99">
        <f t="shared" ref="BB324:BB387" si="29">BC324+BD324+BE324+BF324+BG324+BH324</f>
        <v>0</v>
      </c>
      <c r="BC324" s="99">
        <f>SUMIFS(通讯通路门店!$W:$W,通讯通路门店!$S:$S,$G324,通讯通路门店!$J:$J,"荣耀体验店")+SUMIFS(通讯通路门店!$W:$W,通讯通路门店!$S:$S,$G324,通讯通路门店!$J:$J,"荣耀授权专卖店")</f>
        <v>0</v>
      </c>
      <c r="BD324" s="99">
        <f>SUMIFS(通讯通路门店!$Z:$Z,通讯通路门店!$S:$S,$G324,通讯通路门店!$J:$J,"VIVO体验店")</f>
        <v>0</v>
      </c>
      <c r="BE324" s="99">
        <f>SUMIFS(通讯通路门店!$AB:$AB,通讯通路门店!$S:$S,$G324,通讯通路门店!$J:$J,"OPPO体验店")</f>
        <v>0</v>
      </c>
      <c r="BF324" s="99">
        <f>SUMIFS(通讯通路门店!$X:$X,通讯通路门店!$S:$S,$G324,通讯通路门店!$J:$J,"华为授权体验店")+SUMIFS(通讯通路门店!$AA:$AA,通讯通路门店!$S:$S,$G324,通讯通路门店!$J:$J,"华为堡垒店")</f>
        <v>0</v>
      </c>
      <c r="BG324" s="99">
        <f>SUMIFS(通讯通路门店!$Y:$Y,通讯通路门店!$S:$S,$G324,通讯通路门店!$J:$J,"小米体验店")</f>
        <v>0</v>
      </c>
      <c r="BH324" s="99">
        <f>SUMIFS(通讯通路门店!$AA:$AA,通讯通路门店!$S:$S,$G324,通讯通路门店!$J:$J,"苹果体验店")</f>
        <v>0</v>
      </c>
      <c r="BI324" s="99">
        <f>SUMIFS(通讯通路门店!$K:$K,通讯通路门店!$S:$S,$G324,通讯通路门店!$J:$J,"其他品牌专卖店")</f>
        <v>0</v>
      </c>
      <c r="BJ324" s="99">
        <f>SUMIFS(通讯通路门店!$AC:$AC,通讯通路门店!$S:$S,$G324)</f>
        <v>0</v>
      </c>
      <c r="BK324" s="99">
        <f>SUMIFS(通讯通路门店!$AD:$AD,通讯通路门店!$S:$S,$G324)</f>
        <v>0</v>
      </c>
      <c r="BL324" s="99">
        <f>SUMIFS(通讯通路门店!$AE:$AE,通讯通路门店!$S:$S,$G324)</f>
        <v>0</v>
      </c>
      <c r="BM324" s="99">
        <f>SUMIFS(通讯通路门店!$AF:$AF,通讯通路门店!$S:$S,$G324)</f>
        <v>0</v>
      </c>
      <c r="BN324" s="99">
        <f>SUMIFS(通讯通路门店!$AG:$AG,通讯通路门店!$S:$S,$G324)</f>
        <v>0</v>
      </c>
      <c r="BO324" s="99">
        <f>SUMIFS(通讯通路门店!$AH:$AH,通讯通路门店!$S:$S,$G324)</f>
        <v>0</v>
      </c>
      <c r="BP324" s="99">
        <f>SUMIFS(通讯通路门店!$AI:$AI,通讯通路门店!$S:$S,$G324)</f>
        <v>0</v>
      </c>
      <c r="BQ324" s="83"/>
    </row>
    <row r="325" spans="1:69">
      <c r="A325" s="99" t="str">
        <f>IFERROR(_xlfn.XLOOKUP($G325,通讯通路门店!$S$4:$S$993931,通讯通路门店!$A$4:$A$993931,0,0),"")</f>
        <v/>
      </c>
      <c r="B325" s="99" t="str">
        <f>IFERROR(_xlfn.XLOOKUP($G325,通讯通路门店!$S$4:$S$993931,通讯通路门店!$B$4:$B$993931,0,0),"")</f>
        <v/>
      </c>
      <c r="C325" s="99" t="str">
        <f>IFERROR(_xlfn.XLOOKUP($G325,通讯通路门店!$S$4:$S$993931,通讯通路门店!$C$4:$C$993931,0,0),"")</f>
        <v/>
      </c>
      <c r="D325" s="99" t="str">
        <f>IFERROR(_xlfn.XLOOKUP($G325,通讯通路门店!$S$4:$S$993931,通讯通路门店!$D$4:$D$993931,0,0),"")</f>
        <v/>
      </c>
      <c r="E325" s="83"/>
      <c r="F325" s="83"/>
      <c r="G325" s="101" t="e">
        <v>#N/A</v>
      </c>
      <c r="H325" s="102" t="str">
        <f>IFERROR(_xlfn.XLOOKUP($G325,通讯通路门店!$S$4:$S$993931,通讯通路门店!$R$4:$R$993931,0,0),"")</f>
        <v/>
      </c>
      <c r="I325" s="83"/>
      <c r="J325" s="83"/>
      <c r="K325" s="83"/>
      <c r="L325" s="83"/>
      <c r="M325" s="83"/>
      <c r="N325" s="83"/>
      <c r="O325" s="83"/>
      <c r="P325" s="83"/>
      <c r="Q325" s="83"/>
      <c r="R325" s="83"/>
      <c r="S325" s="83"/>
      <c r="T325" s="83"/>
      <c r="U325" s="99">
        <f>COUNTIF(通讯通路门店!$S:$S,$G325)</f>
        <v>0</v>
      </c>
      <c r="V325" s="99">
        <f>COUNTIFS(通讯通路门店!$S:$S,$G325,通讯通路门店!$J:$J,"综合卖场")</f>
        <v>0</v>
      </c>
      <c r="W325" s="99">
        <f>SUMIFS(通讯通路门店!$AJ:$AJ,通讯通路门店!$S:$S,通讯客户沙盘!$G325)</f>
        <v>0</v>
      </c>
      <c r="X325" s="99">
        <f t="shared" si="25"/>
        <v>0</v>
      </c>
      <c r="Y325" s="99">
        <f>COUNTIFS(通讯通路门店!$S:$S,$G325,通讯通路门店!$J:$J,"荣耀体验店")+COUNTIFS(通讯通路门店!$S:$S,$G325,通讯通路门店!$J:$J,"荣耀授权专卖店")</f>
        <v>0</v>
      </c>
      <c r="Z325" s="99">
        <f>COUNTIFS(通讯通路门店!$S:$S,$G325,通讯通路门店!$J:$J,"VIVO体验店")</f>
        <v>0</v>
      </c>
      <c r="AA325" s="99">
        <f>COUNTIFS(通讯通路门店!$S:$S,$G325,通讯通路门店!$J:$J,"OPPO体验店")</f>
        <v>0</v>
      </c>
      <c r="AB325" s="99">
        <f>COUNTIFS(通讯通路门店!$S:$S,$G325,通讯通路门店!$J:$J,"华为授权体验店")+COUNTIFS(通讯通路门店!$S:$S,$G325,通讯通路门店!$J:$J,"华为堡垒店")</f>
        <v>0</v>
      </c>
      <c r="AC325" s="99">
        <f>COUNTIFS(通讯通路门店!$S:$S,$G325,通讯通路门店!$J:$J,"小米体验店")</f>
        <v>0</v>
      </c>
      <c r="AD325" s="99">
        <f>COUNTIFS(通讯通路门店!$S:$S,$G325,通讯通路门店!$J:$J,"苹果体验店")</f>
        <v>0</v>
      </c>
      <c r="AE325" s="99">
        <f>COUNTIFS(通讯通路门店!$S:$S,$G325,通讯通路门店!$J:$J,"其他品牌专卖店")</f>
        <v>0</v>
      </c>
      <c r="AF325" s="99">
        <f>SUMIFS(通讯通路门店!$BI:$BI,通讯通路门店!$S:$S,$G325)</f>
        <v>0</v>
      </c>
      <c r="AG325" s="99">
        <f>SUMIFS(通讯通路门店!$BH:$BH,通讯通路门店!$S:$S,$G325)</f>
        <v>0</v>
      </c>
      <c r="AH325" s="99">
        <f t="shared" si="26"/>
        <v>0</v>
      </c>
      <c r="AI325" s="99">
        <f>SUMIFS(通讯通路门店!$BB:$BB,通讯通路门店!$S:$S,$G325)</f>
        <v>0</v>
      </c>
      <c r="AJ325" s="99">
        <f>SUMIFS(通讯通路门店!$BE:$BE,通讯通路门店!$S:$S,$G325)</f>
        <v>0</v>
      </c>
      <c r="AK325" s="99">
        <f>SUMIFS(通讯通路门店!$BG:$BG,通讯通路门店!$S:$S,$G325)</f>
        <v>0</v>
      </c>
      <c r="AL325" s="99">
        <f>SUMIFS(通讯通路门店!$BC:$BC,通讯通路门店!$S:$S,$G325)</f>
        <v>0</v>
      </c>
      <c r="AM325" s="99">
        <f>SUMIFS(通讯通路门店!$BD:$BD,通讯通路门店!$S:$S,$G325)</f>
        <v>0</v>
      </c>
      <c r="AN325" s="99">
        <f>SUMIFS(通讯通路门店!$BF:$BF,通讯通路门店!$S:$S,$G325)</f>
        <v>0</v>
      </c>
      <c r="AO325" s="99">
        <f t="shared" si="27"/>
        <v>0</v>
      </c>
      <c r="AP325" s="99">
        <f>SUMIFS(通讯通路门店!$K:$K,通讯通路门店!$S:$S,$G325)</f>
        <v>0</v>
      </c>
      <c r="AQ325" s="83"/>
      <c r="AR325" s="99">
        <f>SUMIFS(通讯通路门店!$T:$T,通讯通路门店!$S:$S,$G325)</f>
        <v>0</v>
      </c>
      <c r="AS325" s="99">
        <f>SUMIFS(通讯通路门店!$U:$U,通讯通路门店!$S:$S,$G325)</f>
        <v>0</v>
      </c>
      <c r="AT325" s="99">
        <f>SUMIFS(通讯通路门店!$V:$V,通讯通路门店!$S:$S,$G325)</f>
        <v>0</v>
      </c>
      <c r="AU325" s="99">
        <f>SUMIFS(通讯通路门店!$W:$W,通讯通路门店!$S:$S,$G325)</f>
        <v>0</v>
      </c>
      <c r="AV325" s="99">
        <f>SUMIFS(通讯通路门店!$Z:$Z,通讯通路门店!$S:$S,$G325)</f>
        <v>0</v>
      </c>
      <c r="AW325" s="99">
        <f>SUMIFS(通讯通路门店!$AB:$AB,通讯通路门店!$S:$S,$G325)</f>
        <v>0</v>
      </c>
      <c r="AX325" s="99">
        <f>SUMIFS(通讯通路门店!$X:$X,通讯通路门店!$S:$S,$G325)</f>
        <v>0</v>
      </c>
      <c r="AY325" s="99">
        <f>SUMIFS(通讯通路门店!$Y:$Y,通讯通路门店!$S:$S,$G325)</f>
        <v>0</v>
      </c>
      <c r="AZ325" s="99">
        <f>SUMIFS(通讯通路门店!$AA:$AA,通讯通路门店!$S:$S,$G325)</f>
        <v>0</v>
      </c>
      <c r="BA325" s="99">
        <f t="shared" si="28"/>
        <v>0</v>
      </c>
      <c r="BB325" s="99">
        <f t="shared" si="29"/>
        <v>0</v>
      </c>
      <c r="BC325" s="99">
        <f>SUMIFS(通讯通路门店!$W:$W,通讯通路门店!$S:$S,$G325,通讯通路门店!$J:$J,"荣耀体验店")+SUMIFS(通讯通路门店!$W:$W,通讯通路门店!$S:$S,$G325,通讯通路门店!$J:$J,"荣耀授权专卖店")</f>
        <v>0</v>
      </c>
      <c r="BD325" s="99">
        <f>SUMIFS(通讯通路门店!$Z:$Z,通讯通路门店!$S:$S,$G325,通讯通路门店!$J:$J,"VIVO体验店")</f>
        <v>0</v>
      </c>
      <c r="BE325" s="99">
        <f>SUMIFS(通讯通路门店!$AB:$AB,通讯通路门店!$S:$S,$G325,通讯通路门店!$J:$J,"OPPO体验店")</f>
        <v>0</v>
      </c>
      <c r="BF325" s="99">
        <f>SUMIFS(通讯通路门店!$X:$X,通讯通路门店!$S:$S,$G325,通讯通路门店!$J:$J,"华为授权体验店")+SUMIFS(通讯通路门店!$AA:$AA,通讯通路门店!$S:$S,$G325,通讯通路门店!$J:$J,"华为堡垒店")</f>
        <v>0</v>
      </c>
      <c r="BG325" s="99">
        <f>SUMIFS(通讯通路门店!$Y:$Y,通讯通路门店!$S:$S,$G325,通讯通路门店!$J:$J,"小米体验店")</f>
        <v>0</v>
      </c>
      <c r="BH325" s="99">
        <f>SUMIFS(通讯通路门店!$AA:$AA,通讯通路门店!$S:$S,$G325,通讯通路门店!$J:$J,"苹果体验店")</f>
        <v>0</v>
      </c>
      <c r="BI325" s="99">
        <f>SUMIFS(通讯通路门店!$K:$K,通讯通路门店!$S:$S,$G325,通讯通路门店!$J:$J,"其他品牌专卖店")</f>
        <v>0</v>
      </c>
      <c r="BJ325" s="99">
        <f>SUMIFS(通讯通路门店!$AC:$AC,通讯通路门店!$S:$S,$G325)</f>
        <v>0</v>
      </c>
      <c r="BK325" s="99">
        <f>SUMIFS(通讯通路门店!$AD:$AD,通讯通路门店!$S:$S,$G325)</f>
        <v>0</v>
      </c>
      <c r="BL325" s="99">
        <f>SUMIFS(通讯通路门店!$AE:$AE,通讯通路门店!$S:$S,$G325)</f>
        <v>0</v>
      </c>
      <c r="BM325" s="99">
        <f>SUMIFS(通讯通路门店!$AF:$AF,通讯通路门店!$S:$S,$G325)</f>
        <v>0</v>
      </c>
      <c r="BN325" s="99">
        <f>SUMIFS(通讯通路门店!$AG:$AG,通讯通路门店!$S:$S,$G325)</f>
        <v>0</v>
      </c>
      <c r="BO325" s="99">
        <f>SUMIFS(通讯通路门店!$AH:$AH,通讯通路门店!$S:$S,$G325)</f>
        <v>0</v>
      </c>
      <c r="BP325" s="99">
        <f>SUMIFS(通讯通路门店!$AI:$AI,通讯通路门店!$S:$S,$G325)</f>
        <v>0</v>
      </c>
      <c r="BQ325" s="83"/>
    </row>
    <row r="326" spans="1:69">
      <c r="A326" s="99" t="str">
        <f>IFERROR(_xlfn.XLOOKUP($G326,通讯通路门店!$S$4:$S$993931,通讯通路门店!$A$4:$A$993931,0,0),"")</f>
        <v/>
      </c>
      <c r="B326" s="99" t="str">
        <f>IFERROR(_xlfn.XLOOKUP($G326,通讯通路门店!$S$4:$S$993931,通讯通路门店!$B$4:$B$993931,0,0),"")</f>
        <v/>
      </c>
      <c r="C326" s="99" t="str">
        <f>IFERROR(_xlfn.XLOOKUP($G326,通讯通路门店!$S$4:$S$993931,通讯通路门店!$C$4:$C$993931,0,0),"")</f>
        <v/>
      </c>
      <c r="D326" s="99" t="str">
        <f>IFERROR(_xlfn.XLOOKUP($G326,通讯通路门店!$S$4:$S$993931,通讯通路门店!$D$4:$D$993931,0,0),"")</f>
        <v/>
      </c>
      <c r="E326" s="83"/>
      <c r="F326" s="83"/>
      <c r="G326" s="101" t="e">
        <v>#N/A</v>
      </c>
      <c r="H326" s="102" t="str">
        <f>IFERROR(_xlfn.XLOOKUP($G326,通讯通路门店!$S$4:$S$993931,通讯通路门店!$R$4:$R$993931,0,0),"")</f>
        <v/>
      </c>
      <c r="I326" s="83"/>
      <c r="J326" s="83"/>
      <c r="K326" s="83"/>
      <c r="L326" s="83"/>
      <c r="M326" s="83"/>
      <c r="N326" s="83"/>
      <c r="O326" s="83"/>
      <c r="P326" s="83"/>
      <c r="Q326" s="83"/>
      <c r="R326" s="83"/>
      <c r="S326" s="83"/>
      <c r="T326" s="83"/>
      <c r="U326" s="99">
        <f>COUNTIF(通讯通路门店!$S:$S,$G326)</f>
        <v>0</v>
      </c>
      <c r="V326" s="99">
        <f>COUNTIFS(通讯通路门店!$S:$S,$G326,通讯通路门店!$J:$J,"综合卖场")</f>
        <v>0</v>
      </c>
      <c r="W326" s="99">
        <f>SUMIFS(通讯通路门店!$AJ:$AJ,通讯通路门店!$S:$S,通讯客户沙盘!$G326)</f>
        <v>0</v>
      </c>
      <c r="X326" s="99">
        <f t="shared" si="25"/>
        <v>0</v>
      </c>
      <c r="Y326" s="99">
        <f>COUNTIFS(通讯通路门店!$S:$S,$G326,通讯通路门店!$J:$J,"荣耀体验店")+COUNTIFS(通讯通路门店!$S:$S,$G326,通讯通路门店!$J:$J,"荣耀授权专卖店")</f>
        <v>0</v>
      </c>
      <c r="Z326" s="99">
        <f>COUNTIFS(通讯通路门店!$S:$S,$G326,通讯通路门店!$J:$J,"VIVO体验店")</f>
        <v>0</v>
      </c>
      <c r="AA326" s="99">
        <f>COUNTIFS(通讯通路门店!$S:$S,$G326,通讯通路门店!$J:$J,"OPPO体验店")</f>
        <v>0</v>
      </c>
      <c r="AB326" s="99">
        <f>COUNTIFS(通讯通路门店!$S:$S,$G326,通讯通路门店!$J:$J,"华为授权体验店")+COUNTIFS(通讯通路门店!$S:$S,$G326,通讯通路门店!$J:$J,"华为堡垒店")</f>
        <v>0</v>
      </c>
      <c r="AC326" s="99">
        <f>COUNTIFS(通讯通路门店!$S:$S,$G326,通讯通路门店!$J:$J,"小米体验店")</f>
        <v>0</v>
      </c>
      <c r="AD326" s="99">
        <f>COUNTIFS(通讯通路门店!$S:$S,$G326,通讯通路门店!$J:$J,"苹果体验店")</f>
        <v>0</v>
      </c>
      <c r="AE326" s="99">
        <f>COUNTIFS(通讯通路门店!$S:$S,$G326,通讯通路门店!$J:$J,"其他品牌专卖店")</f>
        <v>0</v>
      </c>
      <c r="AF326" s="99">
        <f>SUMIFS(通讯通路门店!$BI:$BI,通讯通路门店!$S:$S,$G326)</f>
        <v>0</v>
      </c>
      <c r="AG326" s="99">
        <f>SUMIFS(通讯通路门店!$BH:$BH,通讯通路门店!$S:$S,$G326)</f>
        <v>0</v>
      </c>
      <c r="AH326" s="99">
        <f t="shared" si="26"/>
        <v>0</v>
      </c>
      <c r="AI326" s="99">
        <f>SUMIFS(通讯通路门店!$BB:$BB,通讯通路门店!$S:$S,$G326)</f>
        <v>0</v>
      </c>
      <c r="AJ326" s="99">
        <f>SUMIFS(通讯通路门店!$BE:$BE,通讯通路门店!$S:$S,$G326)</f>
        <v>0</v>
      </c>
      <c r="AK326" s="99">
        <f>SUMIFS(通讯通路门店!$BG:$BG,通讯通路门店!$S:$S,$G326)</f>
        <v>0</v>
      </c>
      <c r="AL326" s="99">
        <f>SUMIFS(通讯通路门店!$BC:$BC,通讯通路门店!$S:$S,$G326)</f>
        <v>0</v>
      </c>
      <c r="AM326" s="99">
        <f>SUMIFS(通讯通路门店!$BD:$BD,通讯通路门店!$S:$S,$G326)</f>
        <v>0</v>
      </c>
      <c r="AN326" s="99">
        <f>SUMIFS(通讯通路门店!$BF:$BF,通讯通路门店!$S:$S,$G326)</f>
        <v>0</v>
      </c>
      <c r="AO326" s="99">
        <f t="shared" si="27"/>
        <v>0</v>
      </c>
      <c r="AP326" s="99">
        <f>SUMIFS(通讯通路门店!$K:$K,通讯通路门店!$S:$S,$G326)</f>
        <v>0</v>
      </c>
      <c r="AQ326" s="83"/>
      <c r="AR326" s="99">
        <f>SUMIFS(通讯通路门店!$T:$T,通讯通路门店!$S:$S,$G326)</f>
        <v>0</v>
      </c>
      <c r="AS326" s="99">
        <f>SUMIFS(通讯通路门店!$U:$U,通讯通路门店!$S:$S,$G326)</f>
        <v>0</v>
      </c>
      <c r="AT326" s="99">
        <f>SUMIFS(通讯通路门店!$V:$V,通讯通路门店!$S:$S,$G326)</f>
        <v>0</v>
      </c>
      <c r="AU326" s="99">
        <f>SUMIFS(通讯通路门店!$W:$W,通讯通路门店!$S:$S,$G326)</f>
        <v>0</v>
      </c>
      <c r="AV326" s="99">
        <f>SUMIFS(通讯通路门店!$Z:$Z,通讯通路门店!$S:$S,$G326)</f>
        <v>0</v>
      </c>
      <c r="AW326" s="99">
        <f>SUMIFS(通讯通路门店!$AB:$AB,通讯通路门店!$S:$S,$G326)</f>
        <v>0</v>
      </c>
      <c r="AX326" s="99">
        <f>SUMIFS(通讯通路门店!$X:$X,通讯通路门店!$S:$S,$G326)</f>
        <v>0</v>
      </c>
      <c r="AY326" s="99">
        <f>SUMIFS(通讯通路门店!$Y:$Y,通讯通路门店!$S:$S,$G326)</f>
        <v>0</v>
      </c>
      <c r="AZ326" s="99">
        <f>SUMIFS(通讯通路门店!$AA:$AA,通讯通路门店!$S:$S,$G326)</f>
        <v>0</v>
      </c>
      <c r="BA326" s="99">
        <f t="shared" si="28"/>
        <v>0</v>
      </c>
      <c r="BB326" s="99">
        <f t="shared" si="29"/>
        <v>0</v>
      </c>
      <c r="BC326" s="99">
        <f>SUMIFS(通讯通路门店!$W:$W,通讯通路门店!$S:$S,$G326,通讯通路门店!$J:$J,"荣耀体验店")+SUMIFS(通讯通路门店!$W:$W,通讯通路门店!$S:$S,$G326,通讯通路门店!$J:$J,"荣耀授权专卖店")</f>
        <v>0</v>
      </c>
      <c r="BD326" s="99">
        <f>SUMIFS(通讯通路门店!$Z:$Z,通讯通路门店!$S:$S,$G326,通讯通路门店!$J:$J,"VIVO体验店")</f>
        <v>0</v>
      </c>
      <c r="BE326" s="99">
        <f>SUMIFS(通讯通路门店!$AB:$AB,通讯通路门店!$S:$S,$G326,通讯通路门店!$J:$J,"OPPO体验店")</f>
        <v>0</v>
      </c>
      <c r="BF326" s="99">
        <f>SUMIFS(通讯通路门店!$X:$X,通讯通路门店!$S:$S,$G326,通讯通路门店!$J:$J,"华为授权体验店")+SUMIFS(通讯通路门店!$AA:$AA,通讯通路门店!$S:$S,$G326,通讯通路门店!$J:$J,"华为堡垒店")</f>
        <v>0</v>
      </c>
      <c r="BG326" s="99">
        <f>SUMIFS(通讯通路门店!$Y:$Y,通讯通路门店!$S:$S,$G326,通讯通路门店!$J:$J,"小米体验店")</f>
        <v>0</v>
      </c>
      <c r="BH326" s="99">
        <f>SUMIFS(通讯通路门店!$AA:$AA,通讯通路门店!$S:$S,$G326,通讯通路门店!$J:$J,"苹果体验店")</f>
        <v>0</v>
      </c>
      <c r="BI326" s="99">
        <f>SUMIFS(通讯通路门店!$K:$K,通讯通路门店!$S:$S,$G326,通讯通路门店!$J:$J,"其他品牌专卖店")</f>
        <v>0</v>
      </c>
      <c r="BJ326" s="99">
        <f>SUMIFS(通讯通路门店!$AC:$AC,通讯通路门店!$S:$S,$G326)</f>
        <v>0</v>
      </c>
      <c r="BK326" s="99">
        <f>SUMIFS(通讯通路门店!$AD:$AD,通讯通路门店!$S:$S,$G326)</f>
        <v>0</v>
      </c>
      <c r="BL326" s="99">
        <f>SUMIFS(通讯通路门店!$AE:$AE,通讯通路门店!$S:$S,$G326)</f>
        <v>0</v>
      </c>
      <c r="BM326" s="99">
        <f>SUMIFS(通讯通路门店!$AF:$AF,通讯通路门店!$S:$S,$G326)</f>
        <v>0</v>
      </c>
      <c r="BN326" s="99">
        <f>SUMIFS(通讯通路门店!$AG:$AG,通讯通路门店!$S:$S,$G326)</f>
        <v>0</v>
      </c>
      <c r="BO326" s="99">
        <f>SUMIFS(通讯通路门店!$AH:$AH,通讯通路门店!$S:$S,$G326)</f>
        <v>0</v>
      </c>
      <c r="BP326" s="99">
        <f>SUMIFS(通讯通路门店!$AI:$AI,通讯通路门店!$S:$S,$G326)</f>
        <v>0</v>
      </c>
      <c r="BQ326" s="83"/>
    </row>
    <row r="327" spans="1:69">
      <c r="A327" s="99" t="str">
        <f>IFERROR(_xlfn.XLOOKUP($G327,通讯通路门店!$S$4:$S$993931,通讯通路门店!$A$4:$A$993931,0,0),"")</f>
        <v/>
      </c>
      <c r="B327" s="99" t="str">
        <f>IFERROR(_xlfn.XLOOKUP($G327,通讯通路门店!$S$4:$S$993931,通讯通路门店!$B$4:$B$993931,0,0),"")</f>
        <v/>
      </c>
      <c r="C327" s="99" t="str">
        <f>IFERROR(_xlfn.XLOOKUP($G327,通讯通路门店!$S$4:$S$993931,通讯通路门店!$C$4:$C$993931,0,0),"")</f>
        <v/>
      </c>
      <c r="D327" s="99" t="str">
        <f>IFERROR(_xlfn.XLOOKUP($G327,通讯通路门店!$S$4:$S$993931,通讯通路门店!$D$4:$D$993931,0,0),"")</f>
        <v/>
      </c>
      <c r="E327" s="83"/>
      <c r="F327" s="83"/>
      <c r="G327" s="101" t="e">
        <v>#N/A</v>
      </c>
      <c r="H327" s="102" t="str">
        <f>IFERROR(_xlfn.XLOOKUP($G327,通讯通路门店!$S$4:$S$993931,通讯通路门店!$R$4:$R$993931,0,0),"")</f>
        <v/>
      </c>
      <c r="I327" s="83"/>
      <c r="J327" s="83"/>
      <c r="K327" s="83"/>
      <c r="L327" s="83"/>
      <c r="M327" s="83"/>
      <c r="N327" s="83"/>
      <c r="O327" s="83"/>
      <c r="P327" s="83"/>
      <c r="Q327" s="83"/>
      <c r="R327" s="83"/>
      <c r="S327" s="83"/>
      <c r="T327" s="83"/>
      <c r="U327" s="99">
        <f>COUNTIF(通讯通路门店!$S:$S,$G327)</f>
        <v>0</v>
      </c>
      <c r="V327" s="99">
        <f>COUNTIFS(通讯通路门店!$S:$S,$G327,通讯通路门店!$J:$J,"综合卖场")</f>
        <v>0</v>
      </c>
      <c r="W327" s="99">
        <f>SUMIFS(通讯通路门店!$AJ:$AJ,通讯通路门店!$S:$S,通讯客户沙盘!$G327)</f>
        <v>0</v>
      </c>
      <c r="X327" s="99">
        <f t="shared" si="25"/>
        <v>0</v>
      </c>
      <c r="Y327" s="99">
        <f>COUNTIFS(通讯通路门店!$S:$S,$G327,通讯通路门店!$J:$J,"荣耀体验店")+COUNTIFS(通讯通路门店!$S:$S,$G327,通讯通路门店!$J:$J,"荣耀授权专卖店")</f>
        <v>0</v>
      </c>
      <c r="Z327" s="99">
        <f>COUNTIFS(通讯通路门店!$S:$S,$G327,通讯通路门店!$J:$J,"VIVO体验店")</f>
        <v>0</v>
      </c>
      <c r="AA327" s="99">
        <f>COUNTIFS(通讯通路门店!$S:$S,$G327,通讯通路门店!$J:$J,"OPPO体验店")</f>
        <v>0</v>
      </c>
      <c r="AB327" s="99">
        <f>COUNTIFS(通讯通路门店!$S:$S,$G327,通讯通路门店!$J:$J,"华为授权体验店")+COUNTIFS(通讯通路门店!$S:$S,$G327,通讯通路门店!$J:$J,"华为堡垒店")</f>
        <v>0</v>
      </c>
      <c r="AC327" s="99">
        <f>COUNTIFS(通讯通路门店!$S:$S,$G327,通讯通路门店!$J:$J,"小米体验店")</f>
        <v>0</v>
      </c>
      <c r="AD327" s="99">
        <f>COUNTIFS(通讯通路门店!$S:$S,$G327,通讯通路门店!$J:$J,"苹果体验店")</f>
        <v>0</v>
      </c>
      <c r="AE327" s="99">
        <f>COUNTIFS(通讯通路门店!$S:$S,$G327,通讯通路门店!$J:$J,"其他品牌专卖店")</f>
        <v>0</v>
      </c>
      <c r="AF327" s="99">
        <f>SUMIFS(通讯通路门店!$BI:$BI,通讯通路门店!$S:$S,$G327)</f>
        <v>0</v>
      </c>
      <c r="AG327" s="99">
        <f>SUMIFS(通讯通路门店!$BH:$BH,通讯通路门店!$S:$S,$G327)</f>
        <v>0</v>
      </c>
      <c r="AH327" s="99">
        <f t="shared" si="26"/>
        <v>0</v>
      </c>
      <c r="AI327" s="99">
        <f>SUMIFS(通讯通路门店!$BB:$BB,通讯通路门店!$S:$S,$G327)</f>
        <v>0</v>
      </c>
      <c r="AJ327" s="99">
        <f>SUMIFS(通讯通路门店!$BE:$BE,通讯通路门店!$S:$S,$G327)</f>
        <v>0</v>
      </c>
      <c r="AK327" s="99">
        <f>SUMIFS(通讯通路门店!$BG:$BG,通讯通路门店!$S:$S,$G327)</f>
        <v>0</v>
      </c>
      <c r="AL327" s="99">
        <f>SUMIFS(通讯通路门店!$BC:$BC,通讯通路门店!$S:$S,$G327)</f>
        <v>0</v>
      </c>
      <c r="AM327" s="99">
        <f>SUMIFS(通讯通路门店!$BD:$BD,通讯通路门店!$S:$S,$G327)</f>
        <v>0</v>
      </c>
      <c r="AN327" s="99">
        <f>SUMIFS(通讯通路门店!$BF:$BF,通讯通路门店!$S:$S,$G327)</f>
        <v>0</v>
      </c>
      <c r="AO327" s="99">
        <f t="shared" si="27"/>
        <v>0</v>
      </c>
      <c r="AP327" s="99">
        <f>SUMIFS(通讯通路门店!$K:$K,通讯通路门店!$S:$S,$G327)</f>
        <v>0</v>
      </c>
      <c r="AQ327" s="83"/>
      <c r="AR327" s="99">
        <f>SUMIFS(通讯通路门店!$T:$T,通讯通路门店!$S:$S,$G327)</f>
        <v>0</v>
      </c>
      <c r="AS327" s="99">
        <f>SUMIFS(通讯通路门店!$U:$U,通讯通路门店!$S:$S,$G327)</f>
        <v>0</v>
      </c>
      <c r="AT327" s="99">
        <f>SUMIFS(通讯通路门店!$V:$V,通讯通路门店!$S:$S,$G327)</f>
        <v>0</v>
      </c>
      <c r="AU327" s="99">
        <f>SUMIFS(通讯通路门店!$W:$W,通讯通路门店!$S:$S,$G327)</f>
        <v>0</v>
      </c>
      <c r="AV327" s="99">
        <f>SUMIFS(通讯通路门店!$Z:$Z,通讯通路门店!$S:$S,$G327)</f>
        <v>0</v>
      </c>
      <c r="AW327" s="99">
        <f>SUMIFS(通讯通路门店!$AB:$AB,通讯通路门店!$S:$S,$G327)</f>
        <v>0</v>
      </c>
      <c r="AX327" s="99">
        <f>SUMIFS(通讯通路门店!$X:$X,通讯通路门店!$S:$S,$G327)</f>
        <v>0</v>
      </c>
      <c r="AY327" s="99">
        <f>SUMIFS(通讯通路门店!$Y:$Y,通讯通路门店!$S:$S,$G327)</f>
        <v>0</v>
      </c>
      <c r="AZ327" s="99">
        <f>SUMIFS(通讯通路门店!$AA:$AA,通讯通路门店!$S:$S,$G327)</f>
        <v>0</v>
      </c>
      <c r="BA327" s="99">
        <f t="shared" si="28"/>
        <v>0</v>
      </c>
      <c r="BB327" s="99">
        <f t="shared" si="29"/>
        <v>0</v>
      </c>
      <c r="BC327" s="99">
        <f>SUMIFS(通讯通路门店!$W:$W,通讯通路门店!$S:$S,$G327,通讯通路门店!$J:$J,"荣耀体验店")+SUMIFS(通讯通路门店!$W:$W,通讯通路门店!$S:$S,$G327,通讯通路门店!$J:$J,"荣耀授权专卖店")</f>
        <v>0</v>
      </c>
      <c r="BD327" s="99">
        <f>SUMIFS(通讯通路门店!$Z:$Z,通讯通路门店!$S:$S,$G327,通讯通路门店!$J:$J,"VIVO体验店")</f>
        <v>0</v>
      </c>
      <c r="BE327" s="99">
        <f>SUMIFS(通讯通路门店!$AB:$AB,通讯通路门店!$S:$S,$G327,通讯通路门店!$J:$J,"OPPO体验店")</f>
        <v>0</v>
      </c>
      <c r="BF327" s="99">
        <f>SUMIFS(通讯通路门店!$X:$X,通讯通路门店!$S:$S,$G327,通讯通路门店!$J:$J,"华为授权体验店")+SUMIFS(通讯通路门店!$AA:$AA,通讯通路门店!$S:$S,$G327,通讯通路门店!$J:$J,"华为堡垒店")</f>
        <v>0</v>
      </c>
      <c r="BG327" s="99">
        <f>SUMIFS(通讯通路门店!$Y:$Y,通讯通路门店!$S:$S,$G327,通讯通路门店!$J:$J,"小米体验店")</f>
        <v>0</v>
      </c>
      <c r="BH327" s="99">
        <f>SUMIFS(通讯通路门店!$AA:$AA,通讯通路门店!$S:$S,$G327,通讯通路门店!$J:$J,"苹果体验店")</f>
        <v>0</v>
      </c>
      <c r="BI327" s="99">
        <f>SUMIFS(通讯通路门店!$K:$K,通讯通路门店!$S:$S,$G327,通讯通路门店!$J:$J,"其他品牌专卖店")</f>
        <v>0</v>
      </c>
      <c r="BJ327" s="99">
        <f>SUMIFS(通讯通路门店!$AC:$AC,通讯通路门店!$S:$S,$G327)</f>
        <v>0</v>
      </c>
      <c r="BK327" s="99">
        <f>SUMIFS(通讯通路门店!$AD:$AD,通讯通路门店!$S:$S,$G327)</f>
        <v>0</v>
      </c>
      <c r="BL327" s="99">
        <f>SUMIFS(通讯通路门店!$AE:$AE,通讯通路门店!$S:$S,$G327)</f>
        <v>0</v>
      </c>
      <c r="BM327" s="99">
        <f>SUMIFS(通讯通路门店!$AF:$AF,通讯通路门店!$S:$S,$G327)</f>
        <v>0</v>
      </c>
      <c r="BN327" s="99">
        <f>SUMIFS(通讯通路门店!$AG:$AG,通讯通路门店!$S:$S,$G327)</f>
        <v>0</v>
      </c>
      <c r="BO327" s="99">
        <f>SUMIFS(通讯通路门店!$AH:$AH,通讯通路门店!$S:$S,$G327)</f>
        <v>0</v>
      </c>
      <c r="BP327" s="99">
        <f>SUMIFS(通讯通路门店!$AI:$AI,通讯通路门店!$S:$S,$G327)</f>
        <v>0</v>
      </c>
      <c r="BQ327" s="83"/>
    </row>
    <row r="328" spans="1:69">
      <c r="A328" s="99" t="str">
        <f>IFERROR(_xlfn.XLOOKUP($G328,通讯通路门店!$S$4:$S$993931,通讯通路门店!$A$4:$A$993931,0,0),"")</f>
        <v/>
      </c>
      <c r="B328" s="99" t="str">
        <f>IFERROR(_xlfn.XLOOKUP($G328,通讯通路门店!$S$4:$S$993931,通讯通路门店!$B$4:$B$993931,0,0),"")</f>
        <v/>
      </c>
      <c r="C328" s="99" t="str">
        <f>IFERROR(_xlfn.XLOOKUP($G328,通讯通路门店!$S$4:$S$993931,通讯通路门店!$C$4:$C$993931,0,0),"")</f>
        <v/>
      </c>
      <c r="D328" s="99" t="str">
        <f>IFERROR(_xlfn.XLOOKUP($G328,通讯通路门店!$S$4:$S$993931,通讯通路门店!$D$4:$D$993931,0,0),"")</f>
        <v/>
      </c>
      <c r="E328" s="83"/>
      <c r="F328" s="83"/>
      <c r="G328" s="101" t="e">
        <v>#N/A</v>
      </c>
      <c r="H328" s="102" t="str">
        <f>IFERROR(_xlfn.XLOOKUP($G328,通讯通路门店!$S$4:$S$993931,通讯通路门店!$R$4:$R$993931,0,0),"")</f>
        <v/>
      </c>
      <c r="I328" s="83"/>
      <c r="J328" s="83"/>
      <c r="K328" s="83"/>
      <c r="L328" s="83"/>
      <c r="M328" s="83"/>
      <c r="N328" s="83"/>
      <c r="O328" s="83"/>
      <c r="P328" s="83"/>
      <c r="Q328" s="83"/>
      <c r="R328" s="83"/>
      <c r="S328" s="83"/>
      <c r="T328" s="83"/>
      <c r="U328" s="99">
        <f>COUNTIF(通讯通路门店!$S:$S,$G328)</f>
        <v>0</v>
      </c>
      <c r="V328" s="99">
        <f>COUNTIFS(通讯通路门店!$S:$S,$G328,通讯通路门店!$J:$J,"综合卖场")</f>
        <v>0</v>
      </c>
      <c r="W328" s="99">
        <f>SUMIFS(通讯通路门店!$AJ:$AJ,通讯通路门店!$S:$S,通讯客户沙盘!$G328)</f>
        <v>0</v>
      </c>
      <c r="X328" s="99">
        <f t="shared" si="25"/>
        <v>0</v>
      </c>
      <c r="Y328" s="99">
        <f>COUNTIFS(通讯通路门店!$S:$S,$G328,通讯通路门店!$J:$J,"荣耀体验店")+COUNTIFS(通讯通路门店!$S:$S,$G328,通讯通路门店!$J:$J,"荣耀授权专卖店")</f>
        <v>0</v>
      </c>
      <c r="Z328" s="99">
        <f>COUNTIFS(通讯通路门店!$S:$S,$G328,通讯通路门店!$J:$J,"VIVO体验店")</f>
        <v>0</v>
      </c>
      <c r="AA328" s="99">
        <f>COUNTIFS(通讯通路门店!$S:$S,$G328,通讯通路门店!$J:$J,"OPPO体验店")</f>
        <v>0</v>
      </c>
      <c r="AB328" s="99">
        <f>COUNTIFS(通讯通路门店!$S:$S,$G328,通讯通路门店!$J:$J,"华为授权体验店")+COUNTIFS(通讯通路门店!$S:$S,$G328,通讯通路门店!$J:$J,"华为堡垒店")</f>
        <v>0</v>
      </c>
      <c r="AC328" s="99">
        <f>COUNTIFS(通讯通路门店!$S:$S,$G328,通讯通路门店!$J:$J,"小米体验店")</f>
        <v>0</v>
      </c>
      <c r="AD328" s="99">
        <f>COUNTIFS(通讯通路门店!$S:$S,$G328,通讯通路门店!$J:$J,"苹果体验店")</f>
        <v>0</v>
      </c>
      <c r="AE328" s="99">
        <f>COUNTIFS(通讯通路门店!$S:$S,$G328,通讯通路门店!$J:$J,"其他品牌专卖店")</f>
        <v>0</v>
      </c>
      <c r="AF328" s="99">
        <f>SUMIFS(通讯通路门店!$BI:$BI,通讯通路门店!$S:$S,$G328)</f>
        <v>0</v>
      </c>
      <c r="AG328" s="99">
        <f>SUMIFS(通讯通路门店!$BH:$BH,通讯通路门店!$S:$S,$G328)</f>
        <v>0</v>
      </c>
      <c r="AH328" s="99">
        <f t="shared" si="26"/>
        <v>0</v>
      </c>
      <c r="AI328" s="99">
        <f>SUMIFS(通讯通路门店!$BB:$BB,通讯通路门店!$S:$S,$G328)</f>
        <v>0</v>
      </c>
      <c r="AJ328" s="99">
        <f>SUMIFS(通讯通路门店!$BE:$BE,通讯通路门店!$S:$S,$G328)</f>
        <v>0</v>
      </c>
      <c r="AK328" s="99">
        <f>SUMIFS(通讯通路门店!$BG:$BG,通讯通路门店!$S:$S,$G328)</f>
        <v>0</v>
      </c>
      <c r="AL328" s="99">
        <f>SUMIFS(通讯通路门店!$BC:$BC,通讯通路门店!$S:$S,$G328)</f>
        <v>0</v>
      </c>
      <c r="AM328" s="99">
        <f>SUMIFS(通讯通路门店!$BD:$BD,通讯通路门店!$S:$S,$G328)</f>
        <v>0</v>
      </c>
      <c r="AN328" s="99">
        <f>SUMIFS(通讯通路门店!$BF:$BF,通讯通路门店!$S:$S,$G328)</f>
        <v>0</v>
      </c>
      <c r="AO328" s="99">
        <f t="shared" si="27"/>
        <v>0</v>
      </c>
      <c r="AP328" s="99">
        <f>SUMIFS(通讯通路门店!$K:$K,通讯通路门店!$S:$S,$G328)</f>
        <v>0</v>
      </c>
      <c r="AQ328" s="83"/>
      <c r="AR328" s="99">
        <f>SUMIFS(通讯通路门店!$T:$T,通讯通路门店!$S:$S,$G328)</f>
        <v>0</v>
      </c>
      <c r="AS328" s="99">
        <f>SUMIFS(通讯通路门店!$U:$U,通讯通路门店!$S:$S,$G328)</f>
        <v>0</v>
      </c>
      <c r="AT328" s="99">
        <f>SUMIFS(通讯通路门店!$V:$V,通讯通路门店!$S:$S,$G328)</f>
        <v>0</v>
      </c>
      <c r="AU328" s="99">
        <f>SUMIFS(通讯通路门店!$W:$W,通讯通路门店!$S:$S,$G328)</f>
        <v>0</v>
      </c>
      <c r="AV328" s="99">
        <f>SUMIFS(通讯通路门店!$Z:$Z,通讯通路门店!$S:$S,$G328)</f>
        <v>0</v>
      </c>
      <c r="AW328" s="99">
        <f>SUMIFS(通讯通路门店!$AB:$AB,通讯通路门店!$S:$S,$G328)</f>
        <v>0</v>
      </c>
      <c r="AX328" s="99">
        <f>SUMIFS(通讯通路门店!$X:$X,通讯通路门店!$S:$S,$G328)</f>
        <v>0</v>
      </c>
      <c r="AY328" s="99">
        <f>SUMIFS(通讯通路门店!$Y:$Y,通讯通路门店!$S:$S,$G328)</f>
        <v>0</v>
      </c>
      <c r="AZ328" s="99">
        <f>SUMIFS(通讯通路门店!$AA:$AA,通讯通路门店!$S:$S,$G328)</f>
        <v>0</v>
      </c>
      <c r="BA328" s="99">
        <f t="shared" si="28"/>
        <v>0</v>
      </c>
      <c r="BB328" s="99">
        <f t="shared" si="29"/>
        <v>0</v>
      </c>
      <c r="BC328" s="99">
        <f>SUMIFS(通讯通路门店!$W:$W,通讯通路门店!$S:$S,$G328,通讯通路门店!$J:$J,"荣耀体验店")+SUMIFS(通讯通路门店!$W:$W,通讯通路门店!$S:$S,$G328,通讯通路门店!$J:$J,"荣耀授权专卖店")</f>
        <v>0</v>
      </c>
      <c r="BD328" s="99">
        <f>SUMIFS(通讯通路门店!$Z:$Z,通讯通路门店!$S:$S,$G328,通讯通路门店!$J:$J,"VIVO体验店")</f>
        <v>0</v>
      </c>
      <c r="BE328" s="99">
        <f>SUMIFS(通讯通路门店!$AB:$AB,通讯通路门店!$S:$S,$G328,通讯通路门店!$J:$J,"OPPO体验店")</f>
        <v>0</v>
      </c>
      <c r="BF328" s="99">
        <f>SUMIFS(通讯通路门店!$X:$X,通讯通路门店!$S:$S,$G328,通讯通路门店!$J:$J,"华为授权体验店")+SUMIFS(通讯通路门店!$AA:$AA,通讯通路门店!$S:$S,$G328,通讯通路门店!$J:$J,"华为堡垒店")</f>
        <v>0</v>
      </c>
      <c r="BG328" s="99">
        <f>SUMIFS(通讯通路门店!$Y:$Y,通讯通路门店!$S:$S,$G328,通讯通路门店!$J:$J,"小米体验店")</f>
        <v>0</v>
      </c>
      <c r="BH328" s="99">
        <f>SUMIFS(通讯通路门店!$AA:$AA,通讯通路门店!$S:$S,$G328,通讯通路门店!$J:$J,"苹果体验店")</f>
        <v>0</v>
      </c>
      <c r="BI328" s="99">
        <f>SUMIFS(通讯通路门店!$K:$K,通讯通路门店!$S:$S,$G328,通讯通路门店!$J:$J,"其他品牌专卖店")</f>
        <v>0</v>
      </c>
      <c r="BJ328" s="99">
        <f>SUMIFS(通讯通路门店!$AC:$AC,通讯通路门店!$S:$S,$G328)</f>
        <v>0</v>
      </c>
      <c r="BK328" s="99">
        <f>SUMIFS(通讯通路门店!$AD:$AD,通讯通路门店!$S:$S,$G328)</f>
        <v>0</v>
      </c>
      <c r="BL328" s="99">
        <f>SUMIFS(通讯通路门店!$AE:$AE,通讯通路门店!$S:$S,$G328)</f>
        <v>0</v>
      </c>
      <c r="BM328" s="99">
        <f>SUMIFS(通讯通路门店!$AF:$AF,通讯通路门店!$S:$S,$G328)</f>
        <v>0</v>
      </c>
      <c r="BN328" s="99">
        <f>SUMIFS(通讯通路门店!$AG:$AG,通讯通路门店!$S:$S,$G328)</f>
        <v>0</v>
      </c>
      <c r="BO328" s="99">
        <f>SUMIFS(通讯通路门店!$AH:$AH,通讯通路门店!$S:$S,$G328)</f>
        <v>0</v>
      </c>
      <c r="BP328" s="99">
        <f>SUMIFS(通讯通路门店!$AI:$AI,通讯通路门店!$S:$S,$G328)</f>
        <v>0</v>
      </c>
      <c r="BQ328" s="83"/>
    </row>
    <row r="329" spans="1:69">
      <c r="A329" s="99" t="str">
        <f>IFERROR(_xlfn.XLOOKUP($G329,通讯通路门店!$S$4:$S$993931,通讯通路门店!$A$4:$A$993931,0,0),"")</f>
        <v/>
      </c>
      <c r="B329" s="99" t="str">
        <f>IFERROR(_xlfn.XLOOKUP($G329,通讯通路门店!$S$4:$S$993931,通讯通路门店!$B$4:$B$993931,0,0),"")</f>
        <v/>
      </c>
      <c r="C329" s="99" t="str">
        <f>IFERROR(_xlfn.XLOOKUP($G329,通讯通路门店!$S$4:$S$993931,通讯通路门店!$C$4:$C$993931,0,0),"")</f>
        <v/>
      </c>
      <c r="D329" s="99" t="str">
        <f>IFERROR(_xlfn.XLOOKUP($G329,通讯通路门店!$S$4:$S$993931,通讯通路门店!$D$4:$D$993931,0,0),"")</f>
        <v/>
      </c>
      <c r="E329" s="83"/>
      <c r="F329" s="83"/>
      <c r="G329" s="101" t="e">
        <v>#N/A</v>
      </c>
      <c r="H329" s="102" t="str">
        <f>IFERROR(_xlfn.XLOOKUP($G329,通讯通路门店!$S$4:$S$993931,通讯通路门店!$R$4:$R$993931,0,0),"")</f>
        <v/>
      </c>
      <c r="I329" s="83"/>
      <c r="J329" s="83"/>
      <c r="K329" s="83"/>
      <c r="L329" s="83"/>
      <c r="M329" s="83"/>
      <c r="N329" s="83"/>
      <c r="O329" s="83"/>
      <c r="P329" s="83"/>
      <c r="Q329" s="83"/>
      <c r="R329" s="83"/>
      <c r="S329" s="83"/>
      <c r="T329" s="83"/>
      <c r="U329" s="99">
        <f>COUNTIF(通讯通路门店!$S:$S,$G329)</f>
        <v>0</v>
      </c>
      <c r="V329" s="99">
        <f>COUNTIFS(通讯通路门店!$S:$S,$G329,通讯通路门店!$J:$J,"综合卖场")</f>
        <v>0</v>
      </c>
      <c r="W329" s="99">
        <f>SUMIFS(通讯通路门店!$AJ:$AJ,通讯通路门店!$S:$S,通讯客户沙盘!$G329)</f>
        <v>0</v>
      </c>
      <c r="X329" s="99">
        <f t="shared" si="25"/>
        <v>0</v>
      </c>
      <c r="Y329" s="99">
        <f>COUNTIFS(通讯通路门店!$S:$S,$G329,通讯通路门店!$J:$J,"荣耀体验店")+COUNTIFS(通讯通路门店!$S:$S,$G329,通讯通路门店!$J:$J,"荣耀授权专卖店")</f>
        <v>0</v>
      </c>
      <c r="Z329" s="99">
        <f>COUNTIFS(通讯通路门店!$S:$S,$G329,通讯通路门店!$J:$J,"VIVO体验店")</f>
        <v>0</v>
      </c>
      <c r="AA329" s="99">
        <f>COUNTIFS(通讯通路门店!$S:$S,$G329,通讯通路门店!$J:$J,"OPPO体验店")</f>
        <v>0</v>
      </c>
      <c r="AB329" s="99">
        <f>COUNTIFS(通讯通路门店!$S:$S,$G329,通讯通路门店!$J:$J,"华为授权体验店")+COUNTIFS(通讯通路门店!$S:$S,$G329,通讯通路门店!$J:$J,"华为堡垒店")</f>
        <v>0</v>
      </c>
      <c r="AC329" s="99">
        <f>COUNTIFS(通讯通路门店!$S:$S,$G329,通讯通路门店!$J:$J,"小米体验店")</f>
        <v>0</v>
      </c>
      <c r="AD329" s="99">
        <f>COUNTIFS(通讯通路门店!$S:$S,$G329,通讯通路门店!$J:$J,"苹果体验店")</f>
        <v>0</v>
      </c>
      <c r="AE329" s="99">
        <f>COUNTIFS(通讯通路门店!$S:$S,$G329,通讯通路门店!$J:$J,"其他品牌专卖店")</f>
        <v>0</v>
      </c>
      <c r="AF329" s="99">
        <f>SUMIFS(通讯通路门店!$BI:$BI,通讯通路门店!$S:$S,$G329)</f>
        <v>0</v>
      </c>
      <c r="AG329" s="99">
        <f>SUMIFS(通讯通路门店!$BH:$BH,通讯通路门店!$S:$S,$G329)</f>
        <v>0</v>
      </c>
      <c r="AH329" s="99">
        <f t="shared" si="26"/>
        <v>0</v>
      </c>
      <c r="AI329" s="99">
        <f>SUMIFS(通讯通路门店!$BB:$BB,通讯通路门店!$S:$S,$G329)</f>
        <v>0</v>
      </c>
      <c r="AJ329" s="99">
        <f>SUMIFS(通讯通路门店!$BE:$BE,通讯通路门店!$S:$S,$G329)</f>
        <v>0</v>
      </c>
      <c r="AK329" s="99">
        <f>SUMIFS(通讯通路门店!$BG:$BG,通讯通路门店!$S:$S,$G329)</f>
        <v>0</v>
      </c>
      <c r="AL329" s="99">
        <f>SUMIFS(通讯通路门店!$BC:$BC,通讯通路门店!$S:$S,$G329)</f>
        <v>0</v>
      </c>
      <c r="AM329" s="99">
        <f>SUMIFS(通讯通路门店!$BD:$BD,通讯通路门店!$S:$S,$G329)</f>
        <v>0</v>
      </c>
      <c r="AN329" s="99">
        <f>SUMIFS(通讯通路门店!$BF:$BF,通讯通路门店!$S:$S,$G329)</f>
        <v>0</v>
      </c>
      <c r="AO329" s="99">
        <f t="shared" si="27"/>
        <v>0</v>
      </c>
      <c r="AP329" s="99">
        <f>SUMIFS(通讯通路门店!$K:$K,通讯通路门店!$S:$S,$G329)</f>
        <v>0</v>
      </c>
      <c r="AQ329" s="83"/>
      <c r="AR329" s="99">
        <f>SUMIFS(通讯通路门店!$T:$T,通讯通路门店!$S:$S,$G329)</f>
        <v>0</v>
      </c>
      <c r="AS329" s="99">
        <f>SUMIFS(通讯通路门店!$U:$U,通讯通路门店!$S:$S,$G329)</f>
        <v>0</v>
      </c>
      <c r="AT329" s="99">
        <f>SUMIFS(通讯通路门店!$V:$V,通讯通路门店!$S:$S,$G329)</f>
        <v>0</v>
      </c>
      <c r="AU329" s="99">
        <f>SUMIFS(通讯通路门店!$W:$W,通讯通路门店!$S:$S,$G329)</f>
        <v>0</v>
      </c>
      <c r="AV329" s="99">
        <f>SUMIFS(通讯通路门店!$Z:$Z,通讯通路门店!$S:$S,$G329)</f>
        <v>0</v>
      </c>
      <c r="AW329" s="99">
        <f>SUMIFS(通讯通路门店!$AB:$AB,通讯通路门店!$S:$S,$G329)</f>
        <v>0</v>
      </c>
      <c r="AX329" s="99">
        <f>SUMIFS(通讯通路门店!$X:$X,通讯通路门店!$S:$S,$G329)</f>
        <v>0</v>
      </c>
      <c r="AY329" s="99">
        <f>SUMIFS(通讯通路门店!$Y:$Y,通讯通路门店!$S:$S,$G329)</f>
        <v>0</v>
      </c>
      <c r="AZ329" s="99">
        <f>SUMIFS(通讯通路门店!$AA:$AA,通讯通路门店!$S:$S,$G329)</f>
        <v>0</v>
      </c>
      <c r="BA329" s="99">
        <f t="shared" si="28"/>
        <v>0</v>
      </c>
      <c r="BB329" s="99">
        <f t="shared" si="29"/>
        <v>0</v>
      </c>
      <c r="BC329" s="99">
        <f>SUMIFS(通讯通路门店!$W:$W,通讯通路门店!$S:$S,$G329,通讯通路门店!$J:$J,"荣耀体验店")+SUMIFS(通讯通路门店!$W:$W,通讯通路门店!$S:$S,$G329,通讯通路门店!$J:$J,"荣耀授权专卖店")</f>
        <v>0</v>
      </c>
      <c r="BD329" s="99">
        <f>SUMIFS(通讯通路门店!$Z:$Z,通讯通路门店!$S:$S,$G329,通讯通路门店!$J:$J,"VIVO体验店")</f>
        <v>0</v>
      </c>
      <c r="BE329" s="99">
        <f>SUMIFS(通讯通路门店!$AB:$AB,通讯通路门店!$S:$S,$G329,通讯通路门店!$J:$J,"OPPO体验店")</f>
        <v>0</v>
      </c>
      <c r="BF329" s="99">
        <f>SUMIFS(通讯通路门店!$X:$X,通讯通路门店!$S:$S,$G329,通讯通路门店!$J:$J,"华为授权体验店")+SUMIFS(通讯通路门店!$AA:$AA,通讯通路门店!$S:$S,$G329,通讯通路门店!$J:$J,"华为堡垒店")</f>
        <v>0</v>
      </c>
      <c r="BG329" s="99">
        <f>SUMIFS(通讯通路门店!$Y:$Y,通讯通路门店!$S:$S,$G329,通讯通路门店!$J:$J,"小米体验店")</f>
        <v>0</v>
      </c>
      <c r="BH329" s="99">
        <f>SUMIFS(通讯通路门店!$AA:$AA,通讯通路门店!$S:$S,$G329,通讯通路门店!$J:$J,"苹果体验店")</f>
        <v>0</v>
      </c>
      <c r="BI329" s="99">
        <f>SUMIFS(通讯通路门店!$K:$K,通讯通路门店!$S:$S,$G329,通讯通路门店!$J:$J,"其他品牌专卖店")</f>
        <v>0</v>
      </c>
      <c r="BJ329" s="99">
        <f>SUMIFS(通讯通路门店!$AC:$AC,通讯通路门店!$S:$S,$G329)</f>
        <v>0</v>
      </c>
      <c r="BK329" s="99">
        <f>SUMIFS(通讯通路门店!$AD:$AD,通讯通路门店!$S:$S,$G329)</f>
        <v>0</v>
      </c>
      <c r="BL329" s="99">
        <f>SUMIFS(通讯通路门店!$AE:$AE,通讯通路门店!$S:$S,$G329)</f>
        <v>0</v>
      </c>
      <c r="BM329" s="99">
        <f>SUMIFS(通讯通路门店!$AF:$AF,通讯通路门店!$S:$S,$G329)</f>
        <v>0</v>
      </c>
      <c r="BN329" s="99">
        <f>SUMIFS(通讯通路门店!$AG:$AG,通讯通路门店!$S:$S,$G329)</f>
        <v>0</v>
      </c>
      <c r="BO329" s="99">
        <f>SUMIFS(通讯通路门店!$AH:$AH,通讯通路门店!$S:$S,$G329)</f>
        <v>0</v>
      </c>
      <c r="BP329" s="99">
        <f>SUMIFS(通讯通路门店!$AI:$AI,通讯通路门店!$S:$S,$G329)</f>
        <v>0</v>
      </c>
      <c r="BQ329" s="83"/>
    </row>
    <row r="330" spans="1:69">
      <c r="A330" s="99" t="str">
        <f>IFERROR(_xlfn.XLOOKUP($G330,通讯通路门店!$S$4:$S$993931,通讯通路门店!$A$4:$A$993931,0,0),"")</f>
        <v/>
      </c>
      <c r="B330" s="99" t="str">
        <f>IFERROR(_xlfn.XLOOKUP($G330,通讯通路门店!$S$4:$S$993931,通讯通路门店!$B$4:$B$993931,0,0),"")</f>
        <v/>
      </c>
      <c r="C330" s="99" t="str">
        <f>IFERROR(_xlfn.XLOOKUP($G330,通讯通路门店!$S$4:$S$993931,通讯通路门店!$C$4:$C$993931,0,0),"")</f>
        <v/>
      </c>
      <c r="D330" s="99" t="str">
        <f>IFERROR(_xlfn.XLOOKUP($G330,通讯通路门店!$S$4:$S$993931,通讯通路门店!$D$4:$D$993931,0,0),"")</f>
        <v/>
      </c>
      <c r="E330" s="83"/>
      <c r="F330" s="83"/>
      <c r="G330" s="101" t="e">
        <v>#N/A</v>
      </c>
      <c r="H330" s="102" t="str">
        <f>IFERROR(_xlfn.XLOOKUP($G330,通讯通路门店!$S$4:$S$993931,通讯通路门店!$R$4:$R$993931,0,0),"")</f>
        <v/>
      </c>
      <c r="I330" s="83"/>
      <c r="J330" s="83"/>
      <c r="K330" s="83"/>
      <c r="L330" s="83"/>
      <c r="M330" s="83"/>
      <c r="N330" s="83"/>
      <c r="O330" s="83"/>
      <c r="P330" s="83"/>
      <c r="Q330" s="83"/>
      <c r="R330" s="83"/>
      <c r="S330" s="83"/>
      <c r="T330" s="83"/>
      <c r="U330" s="99">
        <f>COUNTIF(通讯通路门店!$S:$S,$G330)</f>
        <v>0</v>
      </c>
      <c r="V330" s="99">
        <f>COUNTIFS(通讯通路门店!$S:$S,$G330,通讯通路门店!$J:$J,"综合卖场")</f>
        <v>0</v>
      </c>
      <c r="W330" s="99">
        <f>SUMIFS(通讯通路门店!$AJ:$AJ,通讯通路门店!$S:$S,通讯客户沙盘!$G330)</f>
        <v>0</v>
      </c>
      <c r="X330" s="99">
        <f t="shared" si="25"/>
        <v>0</v>
      </c>
      <c r="Y330" s="99">
        <f>COUNTIFS(通讯通路门店!$S:$S,$G330,通讯通路门店!$J:$J,"荣耀体验店")+COUNTIFS(通讯通路门店!$S:$S,$G330,通讯通路门店!$J:$J,"荣耀授权专卖店")</f>
        <v>0</v>
      </c>
      <c r="Z330" s="99">
        <f>COUNTIFS(通讯通路门店!$S:$S,$G330,通讯通路门店!$J:$J,"VIVO体验店")</f>
        <v>0</v>
      </c>
      <c r="AA330" s="99">
        <f>COUNTIFS(通讯通路门店!$S:$S,$G330,通讯通路门店!$J:$J,"OPPO体验店")</f>
        <v>0</v>
      </c>
      <c r="AB330" s="99">
        <f>COUNTIFS(通讯通路门店!$S:$S,$G330,通讯通路门店!$J:$J,"华为授权体验店")+COUNTIFS(通讯通路门店!$S:$S,$G330,通讯通路门店!$J:$J,"华为堡垒店")</f>
        <v>0</v>
      </c>
      <c r="AC330" s="99">
        <f>COUNTIFS(通讯通路门店!$S:$S,$G330,通讯通路门店!$J:$J,"小米体验店")</f>
        <v>0</v>
      </c>
      <c r="AD330" s="99">
        <f>COUNTIFS(通讯通路门店!$S:$S,$G330,通讯通路门店!$J:$J,"苹果体验店")</f>
        <v>0</v>
      </c>
      <c r="AE330" s="99">
        <f>COUNTIFS(通讯通路门店!$S:$S,$G330,通讯通路门店!$J:$J,"其他品牌专卖店")</f>
        <v>0</v>
      </c>
      <c r="AF330" s="99">
        <f>SUMIFS(通讯通路门店!$BI:$BI,通讯通路门店!$S:$S,$G330)</f>
        <v>0</v>
      </c>
      <c r="AG330" s="99">
        <f>SUMIFS(通讯通路门店!$BH:$BH,通讯通路门店!$S:$S,$G330)</f>
        <v>0</v>
      </c>
      <c r="AH330" s="99">
        <f t="shared" si="26"/>
        <v>0</v>
      </c>
      <c r="AI330" s="99">
        <f>SUMIFS(通讯通路门店!$BB:$BB,通讯通路门店!$S:$S,$G330)</f>
        <v>0</v>
      </c>
      <c r="AJ330" s="99">
        <f>SUMIFS(通讯通路门店!$BE:$BE,通讯通路门店!$S:$S,$G330)</f>
        <v>0</v>
      </c>
      <c r="AK330" s="99">
        <f>SUMIFS(通讯通路门店!$BG:$BG,通讯通路门店!$S:$S,$G330)</f>
        <v>0</v>
      </c>
      <c r="AL330" s="99">
        <f>SUMIFS(通讯通路门店!$BC:$BC,通讯通路门店!$S:$S,$G330)</f>
        <v>0</v>
      </c>
      <c r="AM330" s="99">
        <f>SUMIFS(通讯通路门店!$BD:$BD,通讯通路门店!$S:$S,$G330)</f>
        <v>0</v>
      </c>
      <c r="AN330" s="99">
        <f>SUMIFS(通讯通路门店!$BF:$BF,通讯通路门店!$S:$S,$G330)</f>
        <v>0</v>
      </c>
      <c r="AO330" s="99">
        <f t="shared" si="27"/>
        <v>0</v>
      </c>
      <c r="AP330" s="99">
        <f>SUMIFS(通讯通路门店!$K:$K,通讯通路门店!$S:$S,$G330)</f>
        <v>0</v>
      </c>
      <c r="AQ330" s="83"/>
      <c r="AR330" s="99">
        <f>SUMIFS(通讯通路门店!$T:$T,通讯通路门店!$S:$S,$G330)</f>
        <v>0</v>
      </c>
      <c r="AS330" s="99">
        <f>SUMIFS(通讯通路门店!$U:$U,通讯通路门店!$S:$S,$G330)</f>
        <v>0</v>
      </c>
      <c r="AT330" s="99">
        <f>SUMIFS(通讯通路门店!$V:$V,通讯通路门店!$S:$S,$G330)</f>
        <v>0</v>
      </c>
      <c r="AU330" s="99">
        <f>SUMIFS(通讯通路门店!$W:$W,通讯通路门店!$S:$S,$G330)</f>
        <v>0</v>
      </c>
      <c r="AV330" s="99">
        <f>SUMIFS(通讯通路门店!$Z:$Z,通讯通路门店!$S:$S,$G330)</f>
        <v>0</v>
      </c>
      <c r="AW330" s="99">
        <f>SUMIFS(通讯通路门店!$AB:$AB,通讯通路门店!$S:$S,$G330)</f>
        <v>0</v>
      </c>
      <c r="AX330" s="99">
        <f>SUMIFS(通讯通路门店!$X:$X,通讯通路门店!$S:$S,$G330)</f>
        <v>0</v>
      </c>
      <c r="AY330" s="99">
        <f>SUMIFS(通讯通路门店!$Y:$Y,通讯通路门店!$S:$S,$G330)</f>
        <v>0</v>
      </c>
      <c r="AZ330" s="99">
        <f>SUMIFS(通讯通路门店!$AA:$AA,通讯通路门店!$S:$S,$G330)</f>
        <v>0</v>
      </c>
      <c r="BA330" s="99">
        <f t="shared" si="28"/>
        <v>0</v>
      </c>
      <c r="BB330" s="99">
        <f t="shared" si="29"/>
        <v>0</v>
      </c>
      <c r="BC330" s="99">
        <f>SUMIFS(通讯通路门店!$W:$W,通讯通路门店!$S:$S,$G330,通讯通路门店!$J:$J,"荣耀体验店")+SUMIFS(通讯通路门店!$W:$W,通讯通路门店!$S:$S,$G330,通讯通路门店!$J:$J,"荣耀授权专卖店")</f>
        <v>0</v>
      </c>
      <c r="BD330" s="99">
        <f>SUMIFS(通讯通路门店!$Z:$Z,通讯通路门店!$S:$S,$G330,通讯通路门店!$J:$J,"VIVO体验店")</f>
        <v>0</v>
      </c>
      <c r="BE330" s="99">
        <f>SUMIFS(通讯通路门店!$AB:$AB,通讯通路门店!$S:$S,$G330,通讯通路门店!$J:$J,"OPPO体验店")</f>
        <v>0</v>
      </c>
      <c r="BF330" s="99">
        <f>SUMIFS(通讯通路门店!$X:$X,通讯通路门店!$S:$S,$G330,通讯通路门店!$J:$J,"华为授权体验店")+SUMIFS(通讯通路门店!$AA:$AA,通讯通路门店!$S:$S,$G330,通讯通路门店!$J:$J,"华为堡垒店")</f>
        <v>0</v>
      </c>
      <c r="BG330" s="99">
        <f>SUMIFS(通讯通路门店!$Y:$Y,通讯通路门店!$S:$S,$G330,通讯通路门店!$J:$J,"小米体验店")</f>
        <v>0</v>
      </c>
      <c r="BH330" s="99">
        <f>SUMIFS(通讯通路门店!$AA:$AA,通讯通路门店!$S:$S,$G330,通讯通路门店!$J:$J,"苹果体验店")</f>
        <v>0</v>
      </c>
      <c r="BI330" s="99">
        <f>SUMIFS(通讯通路门店!$K:$K,通讯通路门店!$S:$S,$G330,通讯通路门店!$J:$J,"其他品牌专卖店")</f>
        <v>0</v>
      </c>
      <c r="BJ330" s="99">
        <f>SUMIFS(通讯通路门店!$AC:$AC,通讯通路门店!$S:$S,$G330)</f>
        <v>0</v>
      </c>
      <c r="BK330" s="99">
        <f>SUMIFS(通讯通路门店!$AD:$AD,通讯通路门店!$S:$S,$G330)</f>
        <v>0</v>
      </c>
      <c r="BL330" s="99">
        <f>SUMIFS(通讯通路门店!$AE:$AE,通讯通路门店!$S:$S,$G330)</f>
        <v>0</v>
      </c>
      <c r="BM330" s="99">
        <f>SUMIFS(通讯通路门店!$AF:$AF,通讯通路门店!$S:$S,$G330)</f>
        <v>0</v>
      </c>
      <c r="BN330" s="99">
        <f>SUMIFS(通讯通路门店!$AG:$AG,通讯通路门店!$S:$S,$G330)</f>
        <v>0</v>
      </c>
      <c r="BO330" s="99">
        <f>SUMIFS(通讯通路门店!$AH:$AH,通讯通路门店!$S:$S,$G330)</f>
        <v>0</v>
      </c>
      <c r="BP330" s="99">
        <f>SUMIFS(通讯通路门店!$AI:$AI,通讯通路门店!$S:$S,$G330)</f>
        <v>0</v>
      </c>
      <c r="BQ330" s="83"/>
    </row>
    <row r="331" spans="1:69">
      <c r="A331" s="99" t="str">
        <f>IFERROR(_xlfn.XLOOKUP($G331,通讯通路门店!$S$4:$S$993931,通讯通路门店!$A$4:$A$993931,0,0),"")</f>
        <v/>
      </c>
      <c r="B331" s="99" t="str">
        <f>IFERROR(_xlfn.XLOOKUP($G331,通讯通路门店!$S$4:$S$993931,通讯通路门店!$B$4:$B$993931,0,0),"")</f>
        <v/>
      </c>
      <c r="C331" s="99" t="str">
        <f>IFERROR(_xlfn.XLOOKUP($G331,通讯通路门店!$S$4:$S$993931,通讯通路门店!$C$4:$C$993931,0,0),"")</f>
        <v/>
      </c>
      <c r="D331" s="99" t="str">
        <f>IFERROR(_xlfn.XLOOKUP($G331,通讯通路门店!$S$4:$S$993931,通讯通路门店!$D$4:$D$993931,0,0),"")</f>
        <v/>
      </c>
      <c r="E331" s="83"/>
      <c r="F331" s="83"/>
      <c r="G331" s="101" t="e">
        <v>#N/A</v>
      </c>
      <c r="H331" s="102" t="str">
        <f>IFERROR(_xlfn.XLOOKUP($G331,通讯通路门店!$S$4:$S$993931,通讯通路门店!$R$4:$R$993931,0,0),"")</f>
        <v/>
      </c>
      <c r="I331" s="83"/>
      <c r="J331" s="83"/>
      <c r="K331" s="83"/>
      <c r="L331" s="83"/>
      <c r="M331" s="83"/>
      <c r="N331" s="83"/>
      <c r="O331" s="83"/>
      <c r="P331" s="83"/>
      <c r="Q331" s="83"/>
      <c r="R331" s="83"/>
      <c r="S331" s="83"/>
      <c r="T331" s="83"/>
      <c r="U331" s="99">
        <f>COUNTIF(通讯通路门店!$S:$S,$G331)</f>
        <v>0</v>
      </c>
      <c r="V331" s="99">
        <f>COUNTIFS(通讯通路门店!$S:$S,$G331,通讯通路门店!$J:$J,"综合卖场")</f>
        <v>0</v>
      </c>
      <c r="W331" s="99">
        <f>SUMIFS(通讯通路门店!$AJ:$AJ,通讯通路门店!$S:$S,通讯客户沙盘!$G331)</f>
        <v>0</v>
      </c>
      <c r="X331" s="99">
        <f t="shared" si="25"/>
        <v>0</v>
      </c>
      <c r="Y331" s="99">
        <f>COUNTIFS(通讯通路门店!$S:$S,$G331,通讯通路门店!$J:$J,"荣耀体验店")+COUNTIFS(通讯通路门店!$S:$S,$G331,通讯通路门店!$J:$J,"荣耀授权专卖店")</f>
        <v>0</v>
      </c>
      <c r="Z331" s="99">
        <f>COUNTIFS(通讯通路门店!$S:$S,$G331,通讯通路门店!$J:$J,"VIVO体验店")</f>
        <v>0</v>
      </c>
      <c r="AA331" s="99">
        <f>COUNTIFS(通讯通路门店!$S:$S,$G331,通讯通路门店!$J:$J,"OPPO体验店")</f>
        <v>0</v>
      </c>
      <c r="AB331" s="99">
        <f>COUNTIFS(通讯通路门店!$S:$S,$G331,通讯通路门店!$J:$J,"华为授权体验店")+COUNTIFS(通讯通路门店!$S:$S,$G331,通讯通路门店!$J:$J,"华为堡垒店")</f>
        <v>0</v>
      </c>
      <c r="AC331" s="99">
        <f>COUNTIFS(通讯通路门店!$S:$S,$G331,通讯通路门店!$J:$J,"小米体验店")</f>
        <v>0</v>
      </c>
      <c r="AD331" s="99">
        <f>COUNTIFS(通讯通路门店!$S:$S,$G331,通讯通路门店!$J:$J,"苹果体验店")</f>
        <v>0</v>
      </c>
      <c r="AE331" s="99">
        <f>COUNTIFS(通讯通路门店!$S:$S,$G331,通讯通路门店!$J:$J,"其他品牌专卖店")</f>
        <v>0</v>
      </c>
      <c r="AF331" s="99">
        <f>SUMIFS(通讯通路门店!$BI:$BI,通讯通路门店!$S:$S,$G331)</f>
        <v>0</v>
      </c>
      <c r="AG331" s="99">
        <f>SUMIFS(通讯通路门店!$BH:$BH,通讯通路门店!$S:$S,$G331)</f>
        <v>0</v>
      </c>
      <c r="AH331" s="99">
        <f t="shared" si="26"/>
        <v>0</v>
      </c>
      <c r="AI331" s="99">
        <f>SUMIFS(通讯通路门店!$BB:$BB,通讯通路门店!$S:$S,$G331)</f>
        <v>0</v>
      </c>
      <c r="AJ331" s="99">
        <f>SUMIFS(通讯通路门店!$BE:$BE,通讯通路门店!$S:$S,$G331)</f>
        <v>0</v>
      </c>
      <c r="AK331" s="99">
        <f>SUMIFS(通讯通路门店!$BG:$BG,通讯通路门店!$S:$S,$G331)</f>
        <v>0</v>
      </c>
      <c r="AL331" s="99">
        <f>SUMIFS(通讯通路门店!$BC:$BC,通讯通路门店!$S:$S,$G331)</f>
        <v>0</v>
      </c>
      <c r="AM331" s="99">
        <f>SUMIFS(通讯通路门店!$BD:$BD,通讯通路门店!$S:$S,$G331)</f>
        <v>0</v>
      </c>
      <c r="AN331" s="99">
        <f>SUMIFS(通讯通路门店!$BF:$BF,通讯通路门店!$S:$S,$G331)</f>
        <v>0</v>
      </c>
      <c r="AO331" s="99">
        <f t="shared" si="27"/>
        <v>0</v>
      </c>
      <c r="AP331" s="99">
        <f>SUMIFS(通讯通路门店!$K:$K,通讯通路门店!$S:$S,$G331)</f>
        <v>0</v>
      </c>
      <c r="AQ331" s="83"/>
      <c r="AR331" s="99">
        <f>SUMIFS(通讯通路门店!$T:$T,通讯通路门店!$S:$S,$G331)</f>
        <v>0</v>
      </c>
      <c r="AS331" s="99">
        <f>SUMIFS(通讯通路门店!$U:$U,通讯通路门店!$S:$S,$G331)</f>
        <v>0</v>
      </c>
      <c r="AT331" s="99">
        <f>SUMIFS(通讯通路门店!$V:$V,通讯通路门店!$S:$S,$G331)</f>
        <v>0</v>
      </c>
      <c r="AU331" s="99">
        <f>SUMIFS(通讯通路门店!$W:$W,通讯通路门店!$S:$S,$G331)</f>
        <v>0</v>
      </c>
      <c r="AV331" s="99">
        <f>SUMIFS(通讯通路门店!$Z:$Z,通讯通路门店!$S:$S,$G331)</f>
        <v>0</v>
      </c>
      <c r="AW331" s="99">
        <f>SUMIFS(通讯通路门店!$AB:$AB,通讯通路门店!$S:$S,$G331)</f>
        <v>0</v>
      </c>
      <c r="AX331" s="99">
        <f>SUMIFS(通讯通路门店!$X:$X,通讯通路门店!$S:$S,$G331)</f>
        <v>0</v>
      </c>
      <c r="AY331" s="99">
        <f>SUMIFS(通讯通路门店!$Y:$Y,通讯通路门店!$S:$S,$G331)</f>
        <v>0</v>
      </c>
      <c r="AZ331" s="99">
        <f>SUMIFS(通讯通路门店!$AA:$AA,通讯通路门店!$S:$S,$G331)</f>
        <v>0</v>
      </c>
      <c r="BA331" s="99">
        <f t="shared" si="28"/>
        <v>0</v>
      </c>
      <c r="BB331" s="99">
        <f t="shared" si="29"/>
        <v>0</v>
      </c>
      <c r="BC331" s="99">
        <f>SUMIFS(通讯通路门店!$W:$W,通讯通路门店!$S:$S,$G331,通讯通路门店!$J:$J,"荣耀体验店")+SUMIFS(通讯通路门店!$W:$W,通讯通路门店!$S:$S,$G331,通讯通路门店!$J:$J,"荣耀授权专卖店")</f>
        <v>0</v>
      </c>
      <c r="BD331" s="99">
        <f>SUMIFS(通讯通路门店!$Z:$Z,通讯通路门店!$S:$S,$G331,通讯通路门店!$J:$J,"VIVO体验店")</f>
        <v>0</v>
      </c>
      <c r="BE331" s="99">
        <f>SUMIFS(通讯通路门店!$AB:$AB,通讯通路门店!$S:$S,$G331,通讯通路门店!$J:$J,"OPPO体验店")</f>
        <v>0</v>
      </c>
      <c r="BF331" s="99">
        <f>SUMIFS(通讯通路门店!$X:$X,通讯通路门店!$S:$S,$G331,通讯通路门店!$J:$J,"华为授权体验店")+SUMIFS(通讯通路门店!$AA:$AA,通讯通路门店!$S:$S,$G331,通讯通路门店!$J:$J,"华为堡垒店")</f>
        <v>0</v>
      </c>
      <c r="BG331" s="99">
        <f>SUMIFS(通讯通路门店!$Y:$Y,通讯通路门店!$S:$S,$G331,通讯通路门店!$J:$J,"小米体验店")</f>
        <v>0</v>
      </c>
      <c r="BH331" s="99">
        <f>SUMIFS(通讯通路门店!$AA:$AA,通讯通路门店!$S:$S,$G331,通讯通路门店!$J:$J,"苹果体验店")</f>
        <v>0</v>
      </c>
      <c r="BI331" s="99">
        <f>SUMIFS(通讯通路门店!$K:$K,通讯通路门店!$S:$S,$G331,通讯通路门店!$J:$J,"其他品牌专卖店")</f>
        <v>0</v>
      </c>
      <c r="BJ331" s="99">
        <f>SUMIFS(通讯通路门店!$AC:$AC,通讯通路门店!$S:$S,$G331)</f>
        <v>0</v>
      </c>
      <c r="BK331" s="99">
        <f>SUMIFS(通讯通路门店!$AD:$AD,通讯通路门店!$S:$S,$G331)</f>
        <v>0</v>
      </c>
      <c r="BL331" s="99">
        <f>SUMIFS(通讯通路门店!$AE:$AE,通讯通路门店!$S:$S,$G331)</f>
        <v>0</v>
      </c>
      <c r="BM331" s="99">
        <f>SUMIFS(通讯通路门店!$AF:$AF,通讯通路门店!$S:$S,$G331)</f>
        <v>0</v>
      </c>
      <c r="BN331" s="99">
        <f>SUMIFS(通讯通路门店!$AG:$AG,通讯通路门店!$S:$S,$G331)</f>
        <v>0</v>
      </c>
      <c r="BO331" s="99">
        <f>SUMIFS(通讯通路门店!$AH:$AH,通讯通路门店!$S:$S,$G331)</f>
        <v>0</v>
      </c>
      <c r="BP331" s="99">
        <f>SUMIFS(通讯通路门店!$AI:$AI,通讯通路门店!$S:$S,$G331)</f>
        <v>0</v>
      </c>
      <c r="BQ331" s="83"/>
    </row>
    <row r="332" spans="1:69">
      <c r="A332" s="99" t="str">
        <f>IFERROR(_xlfn.XLOOKUP($G332,通讯通路门店!$S$4:$S$993931,通讯通路门店!$A$4:$A$993931,0,0),"")</f>
        <v/>
      </c>
      <c r="B332" s="99" t="str">
        <f>IFERROR(_xlfn.XLOOKUP($G332,通讯通路门店!$S$4:$S$993931,通讯通路门店!$B$4:$B$993931,0,0),"")</f>
        <v/>
      </c>
      <c r="C332" s="99" t="str">
        <f>IFERROR(_xlfn.XLOOKUP($G332,通讯通路门店!$S$4:$S$993931,通讯通路门店!$C$4:$C$993931,0,0),"")</f>
        <v/>
      </c>
      <c r="D332" s="99" t="str">
        <f>IFERROR(_xlfn.XLOOKUP($G332,通讯通路门店!$S$4:$S$993931,通讯通路门店!$D$4:$D$993931,0,0),"")</f>
        <v/>
      </c>
      <c r="E332" s="83"/>
      <c r="F332" s="83"/>
      <c r="G332" s="101" t="e">
        <v>#N/A</v>
      </c>
      <c r="H332" s="102" t="str">
        <f>IFERROR(_xlfn.XLOOKUP($G332,通讯通路门店!$S$4:$S$993931,通讯通路门店!$R$4:$R$993931,0,0),"")</f>
        <v/>
      </c>
      <c r="I332" s="83"/>
      <c r="J332" s="83"/>
      <c r="K332" s="83"/>
      <c r="L332" s="83"/>
      <c r="M332" s="83"/>
      <c r="N332" s="83"/>
      <c r="O332" s="83"/>
      <c r="P332" s="83"/>
      <c r="Q332" s="83"/>
      <c r="R332" s="83"/>
      <c r="S332" s="83"/>
      <c r="T332" s="83"/>
      <c r="U332" s="99">
        <f>COUNTIF(通讯通路门店!$S:$S,$G332)</f>
        <v>0</v>
      </c>
      <c r="V332" s="99">
        <f>COUNTIFS(通讯通路门店!$S:$S,$G332,通讯通路门店!$J:$J,"综合卖场")</f>
        <v>0</v>
      </c>
      <c r="W332" s="99">
        <f>SUMIFS(通讯通路门店!$AJ:$AJ,通讯通路门店!$S:$S,通讯客户沙盘!$G332)</f>
        <v>0</v>
      </c>
      <c r="X332" s="99">
        <f t="shared" si="25"/>
        <v>0</v>
      </c>
      <c r="Y332" s="99">
        <f>COUNTIFS(通讯通路门店!$S:$S,$G332,通讯通路门店!$J:$J,"荣耀体验店")+COUNTIFS(通讯通路门店!$S:$S,$G332,通讯通路门店!$J:$J,"荣耀授权专卖店")</f>
        <v>0</v>
      </c>
      <c r="Z332" s="99">
        <f>COUNTIFS(通讯通路门店!$S:$S,$G332,通讯通路门店!$J:$J,"VIVO体验店")</f>
        <v>0</v>
      </c>
      <c r="AA332" s="99">
        <f>COUNTIFS(通讯通路门店!$S:$S,$G332,通讯通路门店!$J:$J,"OPPO体验店")</f>
        <v>0</v>
      </c>
      <c r="AB332" s="99">
        <f>COUNTIFS(通讯通路门店!$S:$S,$G332,通讯通路门店!$J:$J,"华为授权体验店")+COUNTIFS(通讯通路门店!$S:$S,$G332,通讯通路门店!$J:$J,"华为堡垒店")</f>
        <v>0</v>
      </c>
      <c r="AC332" s="99">
        <f>COUNTIFS(通讯通路门店!$S:$S,$G332,通讯通路门店!$J:$J,"小米体验店")</f>
        <v>0</v>
      </c>
      <c r="AD332" s="99">
        <f>COUNTIFS(通讯通路门店!$S:$S,$G332,通讯通路门店!$J:$J,"苹果体验店")</f>
        <v>0</v>
      </c>
      <c r="AE332" s="99">
        <f>COUNTIFS(通讯通路门店!$S:$S,$G332,通讯通路门店!$J:$J,"其他品牌专卖店")</f>
        <v>0</v>
      </c>
      <c r="AF332" s="99">
        <f>SUMIFS(通讯通路门店!$BI:$BI,通讯通路门店!$S:$S,$G332)</f>
        <v>0</v>
      </c>
      <c r="AG332" s="99">
        <f>SUMIFS(通讯通路门店!$BH:$BH,通讯通路门店!$S:$S,$G332)</f>
        <v>0</v>
      </c>
      <c r="AH332" s="99">
        <f t="shared" si="26"/>
        <v>0</v>
      </c>
      <c r="AI332" s="99">
        <f>SUMIFS(通讯通路门店!$BB:$BB,通讯通路门店!$S:$S,$G332)</f>
        <v>0</v>
      </c>
      <c r="AJ332" s="99">
        <f>SUMIFS(通讯通路门店!$BE:$BE,通讯通路门店!$S:$S,$G332)</f>
        <v>0</v>
      </c>
      <c r="AK332" s="99">
        <f>SUMIFS(通讯通路门店!$BG:$BG,通讯通路门店!$S:$S,$G332)</f>
        <v>0</v>
      </c>
      <c r="AL332" s="99">
        <f>SUMIFS(通讯通路门店!$BC:$BC,通讯通路门店!$S:$S,$G332)</f>
        <v>0</v>
      </c>
      <c r="AM332" s="99">
        <f>SUMIFS(通讯通路门店!$BD:$BD,通讯通路门店!$S:$S,$G332)</f>
        <v>0</v>
      </c>
      <c r="AN332" s="99">
        <f>SUMIFS(通讯通路门店!$BF:$BF,通讯通路门店!$S:$S,$G332)</f>
        <v>0</v>
      </c>
      <c r="AO332" s="99">
        <f t="shared" si="27"/>
        <v>0</v>
      </c>
      <c r="AP332" s="99">
        <f>SUMIFS(通讯通路门店!$K:$K,通讯通路门店!$S:$S,$G332)</f>
        <v>0</v>
      </c>
      <c r="AQ332" s="83"/>
      <c r="AR332" s="99">
        <f>SUMIFS(通讯通路门店!$T:$T,通讯通路门店!$S:$S,$G332)</f>
        <v>0</v>
      </c>
      <c r="AS332" s="99">
        <f>SUMIFS(通讯通路门店!$U:$U,通讯通路门店!$S:$S,$G332)</f>
        <v>0</v>
      </c>
      <c r="AT332" s="99">
        <f>SUMIFS(通讯通路门店!$V:$V,通讯通路门店!$S:$S,$G332)</f>
        <v>0</v>
      </c>
      <c r="AU332" s="99">
        <f>SUMIFS(通讯通路门店!$W:$W,通讯通路门店!$S:$S,$G332)</f>
        <v>0</v>
      </c>
      <c r="AV332" s="99">
        <f>SUMIFS(通讯通路门店!$Z:$Z,通讯通路门店!$S:$S,$G332)</f>
        <v>0</v>
      </c>
      <c r="AW332" s="99">
        <f>SUMIFS(通讯通路门店!$AB:$AB,通讯通路门店!$S:$S,$G332)</f>
        <v>0</v>
      </c>
      <c r="AX332" s="99">
        <f>SUMIFS(通讯通路门店!$X:$X,通讯通路门店!$S:$S,$G332)</f>
        <v>0</v>
      </c>
      <c r="AY332" s="99">
        <f>SUMIFS(通讯通路门店!$Y:$Y,通讯通路门店!$S:$S,$G332)</f>
        <v>0</v>
      </c>
      <c r="AZ332" s="99">
        <f>SUMIFS(通讯通路门店!$AA:$AA,通讯通路门店!$S:$S,$G332)</f>
        <v>0</v>
      </c>
      <c r="BA332" s="99">
        <f t="shared" si="28"/>
        <v>0</v>
      </c>
      <c r="BB332" s="99">
        <f t="shared" si="29"/>
        <v>0</v>
      </c>
      <c r="BC332" s="99">
        <f>SUMIFS(通讯通路门店!$W:$W,通讯通路门店!$S:$S,$G332,通讯通路门店!$J:$J,"荣耀体验店")+SUMIFS(通讯通路门店!$W:$W,通讯通路门店!$S:$S,$G332,通讯通路门店!$J:$J,"荣耀授权专卖店")</f>
        <v>0</v>
      </c>
      <c r="BD332" s="99">
        <f>SUMIFS(通讯通路门店!$Z:$Z,通讯通路门店!$S:$S,$G332,通讯通路门店!$J:$J,"VIVO体验店")</f>
        <v>0</v>
      </c>
      <c r="BE332" s="99">
        <f>SUMIFS(通讯通路门店!$AB:$AB,通讯通路门店!$S:$S,$G332,通讯通路门店!$J:$J,"OPPO体验店")</f>
        <v>0</v>
      </c>
      <c r="BF332" s="99">
        <f>SUMIFS(通讯通路门店!$X:$X,通讯通路门店!$S:$S,$G332,通讯通路门店!$J:$J,"华为授权体验店")+SUMIFS(通讯通路门店!$AA:$AA,通讯通路门店!$S:$S,$G332,通讯通路门店!$J:$J,"华为堡垒店")</f>
        <v>0</v>
      </c>
      <c r="BG332" s="99">
        <f>SUMIFS(通讯通路门店!$Y:$Y,通讯通路门店!$S:$S,$G332,通讯通路门店!$J:$J,"小米体验店")</f>
        <v>0</v>
      </c>
      <c r="BH332" s="99">
        <f>SUMIFS(通讯通路门店!$AA:$AA,通讯通路门店!$S:$S,$G332,通讯通路门店!$J:$J,"苹果体验店")</f>
        <v>0</v>
      </c>
      <c r="BI332" s="99">
        <f>SUMIFS(通讯通路门店!$K:$K,通讯通路门店!$S:$S,$G332,通讯通路门店!$J:$J,"其他品牌专卖店")</f>
        <v>0</v>
      </c>
      <c r="BJ332" s="99">
        <f>SUMIFS(通讯通路门店!$AC:$AC,通讯通路门店!$S:$S,$G332)</f>
        <v>0</v>
      </c>
      <c r="BK332" s="99">
        <f>SUMIFS(通讯通路门店!$AD:$AD,通讯通路门店!$S:$S,$G332)</f>
        <v>0</v>
      </c>
      <c r="BL332" s="99">
        <f>SUMIFS(通讯通路门店!$AE:$AE,通讯通路门店!$S:$S,$G332)</f>
        <v>0</v>
      </c>
      <c r="BM332" s="99">
        <f>SUMIFS(通讯通路门店!$AF:$AF,通讯通路门店!$S:$S,$G332)</f>
        <v>0</v>
      </c>
      <c r="BN332" s="99">
        <f>SUMIFS(通讯通路门店!$AG:$AG,通讯通路门店!$S:$S,$G332)</f>
        <v>0</v>
      </c>
      <c r="BO332" s="99">
        <f>SUMIFS(通讯通路门店!$AH:$AH,通讯通路门店!$S:$S,$G332)</f>
        <v>0</v>
      </c>
      <c r="BP332" s="99">
        <f>SUMIFS(通讯通路门店!$AI:$AI,通讯通路门店!$S:$S,$G332)</f>
        <v>0</v>
      </c>
      <c r="BQ332" s="83"/>
    </row>
    <row r="333" spans="1:69">
      <c r="A333" s="99" t="str">
        <f>IFERROR(_xlfn.XLOOKUP($G333,通讯通路门店!$S$4:$S$993931,通讯通路门店!$A$4:$A$993931,0,0),"")</f>
        <v/>
      </c>
      <c r="B333" s="99" t="str">
        <f>IFERROR(_xlfn.XLOOKUP($G333,通讯通路门店!$S$4:$S$993931,通讯通路门店!$B$4:$B$993931,0,0),"")</f>
        <v/>
      </c>
      <c r="C333" s="99" t="str">
        <f>IFERROR(_xlfn.XLOOKUP($G333,通讯通路门店!$S$4:$S$993931,通讯通路门店!$C$4:$C$993931,0,0),"")</f>
        <v/>
      </c>
      <c r="D333" s="99" t="str">
        <f>IFERROR(_xlfn.XLOOKUP($G333,通讯通路门店!$S$4:$S$993931,通讯通路门店!$D$4:$D$993931,0,0),"")</f>
        <v/>
      </c>
      <c r="E333" s="83"/>
      <c r="F333" s="83"/>
      <c r="G333" s="101" t="e">
        <v>#N/A</v>
      </c>
      <c r="H333" s="102" t="str">
        <f>IFERROR(_xlfn.XLOOKUP($G333,通讯通路门店!$S$4:$S$993931,通讯通路门店!$R$4:$R$993931,0,0),"")</f>
        <v/>
      </c>
      <c r="I333" s="83"/>
      <c r="J333" s="83"/>
      <c r="K333" s="83"/>
      <c r="L333" s="83"/>
      <c r="M333" s="83"/>
      <c r="N333" s="83"/>
      <c r="O333" s="83"/>
      <c r="P333" s="83"/>
      <c r="Q333" s="83"/>
      <c r="R333" s="83"/>
      <c r="S333" s="83"/>
      <c r="T333" s="83"/>
      <c r="U333" s="99">
        <f>COUNTIF(通讯通路门店!$S:$S,$G333)</f>
        <v>0</v>
      </c>
      <c r="V333" s="99">
        <f>COUNTIFS(通讯通路门店!$S:$S,$G333,通讯通路门店!$J:$J,"综合卖场")</f>
        <v>0</v>
      </c>
      <c r="W333" s="99">
        <f>SUMIFS(通讯通路门店!$AJ:$AJ,通讯通路门店!$S:$S,通讯客户沙盘!$G333)</f>
        <v>0</v>
      </c>
      <c r="X333" s="99">
        <f t="shared" si="25"/>
        <v>0</v>
      </c>
      <c r="Y333" s="99">
        <f>COUNTIFS(通讯通路门店!$S:$S,$G333,通讯通路门店!$J:$J,"荣耀体验店")+COUNTIFS(通讯通路门店!$S:$S,$G333,通讯通路门店!$J:$J,"荣耀授权专卖店")</f>
        <v>0</v>
      </c>
      <c r="Z333" s="99">
        <f>COUNTIFS(通讯通路门店!$S:$S,$G333,通讯通路门店!$J:$J,"VIVO体验店")</f>
        <v>0</v>
      </c>
      <c r="AA333" s="99">
        <f>COUNTIFS(通讯通路门店!$S:$S,$G333,通讯通路门店!$J:$J,"OPPO体验店")</f>
        <v>0</v>
      </c>
      <c r="AB333" s="99">
        <f>COUNTIFS(通讯通路门店!$S:$S,$G333,通讯通路门店!$J:$J,"华为授权体验店")+COUNTIFS(通讯通路门店!$S:$S,$G333,通讯通路门店!$J:$J,"华为堡垒店")</f>
        <v>0</v>
      </c>
      <c r="AC333" s="99">
        <f>COUNTIFS(通讯通路门店!$S:$S,$G333,通讯通路门店!$J:$J,"小米体验店")</f>
        <v>0</v>
      </c>
      <c r="AD333" s="99">
        <f>COUNTIFS(通讯通路门店!$S:$S,$G333,通讯通路门店!$J:$J,"苹果体验店")</f>
        <v>0</v>
      </c>
      <c r="AE333" s="99">
        <f>COUNTIFS(通讯通路门店!$S:$S,$G333,通讯通路门店!$J:$J,"其他品牌专卖店")</f>
        <v>0</v>
      </c>
      <c r="AF333" s="99">
        <f>SUMIFS(通讯通路门店!$BI:$BI,通讯通路门店!$S:$S,$G333)</f>
        <v>0</v>
      </c>
      <c r="AG333" s="99">
        <f>SUMIFS(通讯通路门店!$BH:$BH,通讯通路门店!$S:$S,$G333)</f>
        <v>0</v>
      </c>
      <c r="AH333" s="99">
        <f t="shared" si="26"/>
        <v>0</v>
      </c>
      <c r="AI333" s="99">
        <f>SUMIFS(通讯通路门店!$BB:$BB,通讯通路门店!$S:$S,$G333)</f>
        <v>0</v>
      </c>
      <c r="AJ333" s="99">
        <f>SUMIFS(通讯通路门店!$BE:$BE,通讯通路门店!$S:$S,$G333)</f>
        <v>0</v>
      </c>
      <c r="AK333" s="99">
        <f>SUMIFS(通讯通路门店!$BG:$BG,通讯通路门店!$S:$S,$G333)</f>
        <v>0</v>
      </c>
      <c r="AL333" s="99">
        <f>SUMIFS(通讯通路门店!$BC:$BC,通讯通路门店!$S:$S,$G333)</f>
        <v>0</v>
      </c>
      <c r="AM333" s="99">
        <f>SUMIFS(通讯通路门店!$BD:$BD,通讯通路门店!$S:$S,$G333)</f>
        <v>0</v>
      </c>
      <c r="AN333" s="99">
        <f>SUMIFS(通讯通路门店!$BF:$BF,通讯通路门店!$S:$S,$G333)</f>
        <v>0</v>
      </c>
      <c r="AO333" s="99">
        <f t="shared" si="27"/>
        <v>0</v>
      </c>
      <c r="AP333" s="99">
        <f>SUMIFS(通讯通路门店!$K:$K,通讯通路门店!$S:$S,$G333)</f>
        <v>0</v>
      </c>
      <c r="AQ333" s="83"/>
      <c r="AR333" s="99">
        <f>SUMIFS(通讯通路门店!$T:$T,通讯通路门店!$S:$S,$G333)</f>
        <v>0</v>
      </c>
      <c r="AS333" s="99">
        <f>SUMIFS(通讯通路门店!$U:$U,通讯通路门店!$S:$S,$G333)</f>
        <v>0</v>
      </c>
      <c r="AT333" s="99">
        <f>SUMIFS(通讯通路门店!$V:$V,通讯通路门店!$S:$S,$G333)</f>
        <v>0</v>
      </c>
      <c r="AU333" s="99">
        <f>SUMIFS(通讯通路门店!$W:$W,通讯通路门店!$S:$S,$G333)</f>
        <v>0</v>
      </c>
      <c r="AV333" s="99">
        <f>SUMIFS(通讯通路门店!$Z:$Z,通讯通路门店!$S:$S,$G333)</f>
        <v>0</v>
      </c>
      <c r="AW333" s="99">
        <f>SUMIFS(通讯通路门店!$AB:$AB,通讯通路门店!$S:$S,$G333)</f>
        <v>0</v>
      </c>
      <c r="AX333" s="99">
        <f>SUMIFS(通讯通路门店!$X:$X,通讯通路门店!$S:$S,$G333)</f>
        <v>0</v>
      </c>
      <c r="AY333" s="99">
        <f>SUMIFS(通讯通路门店!$Y:$Y,通讯通路门店!$S:$S,$G333)</f>
        <v>0</v>
      </c>
      <c r="AZ333" s="99">
        <f>SUMIFS(通讯通路门店!$AA:$AA,通讯通路门店!$S:$S,$G333)</f>
        <v>0</v>
      </c>
      <c r="BA333" s="99">
        <f t="shared" si="28"/>
        <v>0</v>
      </c>
      <c r="BB333" s="99">
        <f t="shared" si="29"/>
        <v>0</v>
      </c>
      <c r="BC333" s="99">
        <f>SUMIFS(通讯通路门店!$W:$W,通讯通路门店!$S:$S,$G333,通讯通路门店!$J:$J,"荣耀体验店")+SUMIFS(通讯通路门店!$W:$W,通讯通路门店!$S:$S,$G333,通讯通路门店!$J:$J,"荣耀授权专卖店")</f>
        <v>0</v>
      </c>
      <c r="BD333" s="99">
        <f>SUMIFS(通讯通路门店!$Z:$Z,通讯通路门店!$S:$S,$G333,通讯通路门店!$J:$J,"VIVO体验店")</f>
        <v>0</v>
      </c>
      <c r="BE333" s="99">
        <f>SUMIFS(通讯通路门店!$AB:$AB,通讯通路门店!$S:$S,$G333,通讯通路门店!$J:$J,"OPPO体验店")</f>
        <v>0</v>
      </c>
      <c r="BF333" s="99">
        <f>SUMIFS(通讯通路门店!$X:$X,通讯通路门店!$S:$S,$G333,通讯通路门店!$J:$J,"华为授权体验店")+SUMIFS(通讯通路门店!$AA:$AA,通讯通路门店!$S:$S,$G333,通讯通路门店!$J:$J,"华为堡垒店")</f>
        <v>0</v>
      </c>
      <c r="BG333" s="99">
        <f>SUMIFS(通讯通路门店!$Y:$Y,通讯通路门店!$S:$S,$G333,通讯通路门店!$J:$J,"小米体验店")</f>
        <v>0</v>
      </c>
      <c r="BH333" s="99">
        <f>SUMIFS(通讯通路门店!$AA:$AA,通讯通路门店!$S:$S,$G333,通讯通路门店!$J:$J,"苹果体验店")</f>
        <v>0</v>
      </c>
      <c r="BI333" s="99">
        <f>SUMIFS(通讯通路门店!$K:$K,通讯通路门店!$S:$S,$G333,通讯通路门店!$J:$J,"其他品牌专卖店")</f>
        <v>0</v>
      </c>
      <c r="BJ333" s="99">
        <f>SUMIFS(通讯通路门店!$AC:$AC,通讯通路门店!$S:$S,$G333)</f>
        <v>0</v>
      </c>
      <c r="BK333" s="99">
        <f>SUMIFS(通讯通路门店!$AD:$AD,通讯通路门店!$S:$S,$G333)</f>
        <v>0</v>
      </c>
      <c r="BL333" s="99">
        <f>SUMIFS(通讯通路门店!$AE:$AE,通讯通路门店!$S:$S,$G333)</f>
        <v>0</v>
      </c>
      <c r="BM333" s="99">
        <f>SUMIFS(通讯通路门店!$AF:$AF,通讯通路门店!$S:$S,$G333)</f>
        <v>0</v>
      </c>
      <c r="BN333" s="99">
        <f>SUMIFS(通讯通路门店!$AG:$AG,通讯通路门店!$S:$S,$G333)</f>
        <v>0</v>
      </c>
      <c r="BO333" s="99">
        <f>SUMIFS(通讯通路门店!$AH:$AH,通讯通路门店!$S:$S,$G333)</f>
        <v>0</v>
      </c>
      <c r="BP333" s="99">
        <f>SUMIFS(通讯通路门店!$AI:$AI,通讯通路门店!$S:$S,$G333)</f>
        <v>0</v>
      </c>
      <c r="BQ333" s="83"/>
    </row>
    <row r="334" spans="1:69">
      <c r="A334" s="99" t="str">
        <f>IFERROR(_xlfn.XLOOKUP($G334,通讯通路门店!$S$4:$S$993931,通讯通路门店!$A$4:$A$993931,0,0),"")</f>
        <v/>
      </c>
      <c r="B334" s="99" t="str">
        <f>IFERROR(_xlfn.XLOOKUP($G334,通讯通路门店!$S$4:$S$993931,通讯通路门店!$B$4:$B$993931,0,0),"")</f>
        <v/>
      </c>
      <c r="C334" s="99" t="str">
        <f>IFERROR(_xlfn.XLOOKUP($G334,通讯通路门店!$S$4:$S$993931,通讯通路门店!$C$4:$C$993931,0,0),"")</f>
        <v/>
      </c>
      <c r="D334" s="99" t="str">
        <f>IFERROR(_xlfn.XLOOKUP($G334,通讯通路门店!$S$4:$S$993931,通讯通路门店!$D$4:$D$993931,0,0),"")</f>
        <v/>
      </c>
      <c r="E334" s="83"/>
      <c r="F334" s="83"/>
      <c r="G334" s="101" t="e">
        <v>#N/A</v>
      </c>
      <c r="H334" s="102" t="str">
        <f>IFERROR(_xlfn.XLOOKUP($G334,通讯通路门店!$S$4:$S$993931,通讯通路门店!$R$4:$R$993931,0,0),"")</f>
        <v/>
      </c>
      <c r="I334" s="83"/>
      <c r="J334" s="83"/>
      <c r="K334" s="83"/>
      <c r="L334" s="83"/>
      <c r="M334" s="83"/>
      <c r="N334" s="83"/>
      <c r="O334" s="83"/>
      <c r="P334" s="83"/>
      <c r="Q334" s="83"/>
      <c r="R334" s="83"/>
      <c r="S334" s="83"/>
      <c r="T334" s="83"/>
      <c r="U334" s="99">
        <f>COUNTIF(通讯通路门店!$S:$S,$G334)</f>
        <v>0</v>
      </c>
      <c r="V334" s="99">
        <f>COUNTIFS(通讯通路门店!$S:$S,$G334,通讯通路门店!$J:$J,"综合卖场")</f>
        <v>0</v>
      </c>
      <c r="W334" s="99">
        <f>SUMIFS(通讯通路门店!$AJ:$AJ,通讯通路门店!$S:$S,通讯客户沙盘!$G334)</f>
        <v>0</v>
      </c>
      <c r="X334" s="99">
        <f t="shared" si="25"/>
        <v>0</v>
      </c>
      <c r="Y334" s="99">
        <f>COUNTIFS(通讯通路门店!$S:$S,$G334,通讯通路门店!$J:$J,"荣耀体验店")+COUNTIFS(通讯通路门店!$S:$S,$G334,通讯通路门店!$J:$J,"荣耀授权专卖店")</f>
        <v>0</v>
      </c>
      <c r="Z334" s="99">
        <f>COUNTIFS(通讯通路门店!$S:$S,$G334,通讯通路门店!$J:$J,"VIVO体验店")</f>
        <v>0</v>
      </c>
      <c r="AA334" s="99">
        <f>COUNTIFS(通讯通路门店!$S:$S,$G334,通讯通路门店!$J:$J,"OPPO体验店")</f>
        <v>0</v>
      </c>
      <c r="AB334" s="99">
        <f>COUNTIFS(通讯通路门店!$S:$S,$G334,通讯通路门店!$J:$J,"华为授权体验店")+COUNTIFS(通讯通路门店!$S:$S,$G334,通讯通路门店!$J:$J,"华为堡垒店")</f>
        <v>0</v>
      </c>
      <c r="AC334" s="99">
        <f>COUNTIFS(通讯通路门店!$S:$S,$G334,通讯通路门店!$J:$J,"小米体验店")</f>
        <v>0</v>
      </c>
      <c r="AD334" s="99">
        <f>COUNTIFS(通讯通路门店!$S:$S,$G334,通讯通路门店!$J:$J,"苹果体验店")</f>
        <v>0</v>
      </c>
      <c r="AE334" s="99">
        <f>COUNTIFS(通讯通路门店!$S:$S,$G334,通讯通路门店!$J:$J,"其他品牌专卖店")</f>
        <v>0</v>
      </c>
      <c r="AF334" s="99">
        <f>SUMIFS(通讯通路门店!$BI:$BI,通讯通路门店!$S:$S,$G334)</f>
        <v>0</v>
      </c>
      <c r="AG334" s="99">
        <f>SUMIFS(通讯通路门店!$BH:$BH,通讯通路门店!$S:$S,$G334)</f>
        <v>0</v>
      </c>
      <c r="AH334" s="99">
        <f t="shared" si="26"/>
        <v>0</v>
      </c>
      <c r="AI334" s="99">
        <f>SUMIFS(通讯通路门店!$BB:$BB,通讯通路门店!$S:$S,$G334)</f>
        <v>0</v>
      </c>
      <c r="AJ334" s="99">
        <f>SUMIFS(通讯通路门店!$BE:$BE,通讯通路门店!$S:$S,$G334)</f>
        <v>0</v>
      </c>
      <c r="AK334" s="99">
        <f>SUMIFS(通讯通路门店!$BG:$BG,通讯通路门店!$S:$S,$G334)</f>
        <v>0</v>
      </c>
      <c r="AL334" s="99">
        <f>SUMIFS(通讯通路门店!$BC:$BC,通讯通路门店!$S:$S,$G334)</f>
        <v>0</v>
      </c>
      <c r="AM334" s="99">
        <f>SUMIFS(通讯通路门店!$BD:$BD,通讯通路门店!$S:$S,$G334)</f>
        <v>0</v>
      </c>
      <c r="AN334" s="99">
        <f>SUMIFS(通讯通路门店!$BF:$BF,通讯通路门店!$S:$S,$G334)</f>
        <v>0</v>
      </c>
      <c r="AO334" s="99">
        <f t="shared" si="27"/>
        <v>0</v>
      </c>
      <c r="AP334" s="99">
        <f>SUMIFS(通讯通路门店!$K:$K,通讯通路门店!$S:$S,$G334)</f>
        <v>0</v>
      </c>
      <c r="AQ334" s="83"/>
      <c r="AR334" s="99">
        <f>SUMIFS(通讯通路门店!$T:$T,通讯通路门店!$S:$S,$G334)</f>
        <v>0</v>
      </c>
      <c r="AS334" s="99">
        <f>SUMIFS(通讯通路门店!$U:$U,通讯通路门店!$S:$S,$G334)</f>
        <v>0</v>
      </c>
      <c r="AT334" s="99">
        <f>SUMIFS(通讯通路门店!$V:$V,通讯通路门店!$S:$S,$G334)</f>
        <v>0</v>
      </c>
      <c r="AU334" s="99">
        <f>SUMIFS(通讯通路门店!$W:$W,通讯通路门店!$S:$S,$G334)</f>
        <v>0</v>
      </c>
      <c r="AV334" s="99">
        <f>SUMIFS(通讯通路门店!$Z:$Z,通讯通路门店!$S:$S,$G334)</f>
        <v>0</v>
      </c>
      <c r="AW334" s="99">
        <f>SUMIFS(通讯通路门店!$AB:$AB,通讯通路门店!$S:$S,$G334)</f>
        <v>0</v>
      </c>
      <c r="AX334" s="99">
        <f>SUMIFS(通讯通路门店!$X:$X,通讯通路门店!$S:$S,$G334)</f>
        <v>0</v>
      </c>
      <c r="AY334" s="99">
        <f>SUMIFS(通讯通路门店!$Y:$Y,通讯通路门店!$S:$S,$G334)</f>
        <v>0</v>
      </c>
      <c r="AZ334" s="99">
        <f>SUMIFS(通讯通路门店!$AA:$AA,通讯通路门店!$S:$S,$G334)</f>
        <v>0</v>
      </c>
      <c r="BA334" s="99">
        <f t="shared" si="28"/>
        <v>0</v>
      </c>
      <c r="BB334" s="99">
        <f t="shared" si="29"/>
        <v>0</v>
      </c>
      <c r="BC334" s="99">
        <f>SUMIFS(通讯通路门店!$W:$W,通讯通路门店!$S:$S,$G334,通讯通路门店!$J:$J,"荣耀体验店")+SUMIFS(通讯通路门店!$W:$W,通讯通路门店!$S:$S,$G334,通讯通路门店!$J:$J,"荣耀授权专卖店")</f>
        <v>0</v>
      </c>
      <c r="BD334" s="99">
        <f>SUMIFS(通讯通路门店!$Z:$Z,通讯通路门店!$S:$S,$G334,通讯通路门店!$J:$J,"VIVO体验店")</f>
        <v>0</v>
      </c>
      <c r="BE334" s="99">
        <f>SUMIFS(通讯通路门店!$AB:$AB,通讯通路门店!$S:$S,$G334,通讯通路门店!$J:$J,"OPPO体验店")</f>
        <v>0</v>
      </c>
      <c r="BF334" s="99">
        <f>SUMIFS(通讯通路门店!$X:$X,通讯通路门店!$S:$S,$G334,通讯通路门店!$J:$J,"华为授权体验店")+SUMIFS(通讯通路门店!$AA:$AA,通讯通路门店!$S:$S,$G334,通讯通路门店!$J:$J,"华为堡垒店")</f>
        <v>0</v>
      </c>
      <c r="BG334" s="99">
        <f>SUMIFS(通讯通路门店!$Y:$Y,通讯通路门店!$S:$S,$G334,通讯通路门店!$J:$J,"小米体验店")</f>
        <v>0</v>
      </c>
      <c r="BH334" s="99">
        <f>SUMIFS(通讯通路门店!$AA:$AA,通讯通路门店!$S:$S,$G334,通讯通路门店!$J:$J,"苹果体验店")</f>
        <v>0</v>
      </c>
      <c r="BI334" s="99">
        <f>SUMIFS(通讯通路门店!$K:$K,通讯通路门店!$S:$S,$G334,通讯通路门店!$J:$J,"其他品牌专卖店")</f>
        <v>0</v>
      </c>
      <c r="BJ334" s="99">
        <f>SUMIFS(通讯通路门店!$AC:$AC,通讯通路门店!$S:$S,$G334)</f>
        <v>0</v>
      </c>
      <c r="BK334" s="99">
        <f>SUMIFS(通讯通路门店!$AD:$AD,通讯通路门店!$S:$S,$G334)</f>
        <v>0</v>
      </c>
      <c r="BL334" s="99">
        <f>SUMIFS(通讯通路门店!$AE:$AE,通讯通路门店!$S:$S,$G334)</f>
        <v>0</v>
      </c>
      <c r="BM334" s="99">
        <f>SUMIFS(通讯通路门店!$AF:$AF,通讯通路门店!$S:$S,$G334)</f>
        <v>0</v>
      </c>
      <c r="BN334" s="99">
        <f>SUMIFS(通讯通路门店!$AG:$AG,通讯通路门店!$S:$S,$G334)</f>
        <v>0</v>
      </c>
      <c r="BO334" s="99">
        <f>SUMIFS(通讯通路门店!$AH:$AH,通讯通路门店!$S:$S,$G334)</f>
        <v>0</v>
      </c>
      <c r="BP334" s="99">
        <f>SUMIFS(通讯通路门店!$AI:$AI,通讯通路门店!$S:$S,$G334)</f>
        <v>0</v>
      </c>
      <c r="BQ334" s="83"/>
    </row>
    <row r="335" spans="1:69">
      <c r="A335" s="99" t="str">
        <f>IFERROR(_xlfn.XLOOKUP($G335,通讯通路门店!$S$4:$S$993931,通讯通路门店!$A$4:$A$993931,0,0),"")</f>
        <v/>
      </c>
      <c r="B335" s="99" t="str">
        <f>IFERROR(_xlfn.XLOOKUP($G335,通讯通路门店!$S$4:$S$993931,通讯通路门店!$B$4:$B$993931,0,0),"")</f>
        <v/>
      </c>
      <c r="C335" s="99" t="str">
        <f>IFERROR(_xlfn.XLOOKUP($G335,通讯通路门店!$S$4:$S$993931,通讯通路门店!$C$4:$C$993931,0,0),"")</f>
        <v/>
      </c>
      <c r="D335" s="99" t="str">
        <f>IFERROR(_xlfn.XLOOKUP($G335,通讯通路门店!$S$4:$S$993931,通讯通路门店!$D$4:$D$993931,0,0),"")</f>
        <v/>
      </c>
      <c r="E335" s="83"/>
      <c r="F335" s="83"/>
      <c r="G335" s="101" t="e">
        <v>#N/A</v>
      </c>
      <c r="H335" s="102" t="str">
        <f>IFERROR(_xlfn.XLOOKUP($G335,通讯通路门店!$S$4:$S$993931,通讯通路门店!$R$4:$R$993931,0,0),"")</f>
        <v/>
      </c>
      <c r="I335" s="83"/>
      <c r="J335" s="83"/>
      <c r="K335" s="83"/>
      <c r="L335" s="83"/>
      <c r="M335" s="83"/>
      <c r="N335" s="83"/>
      <c r="O335" s="83"/>
      <c r="P335" s="83"/>
      <c r="Q335" s="83"/>
      <c r="R335" s="83"/>
      <c r="S335" s="83"/>
      <c r="T335" s="83"/>
      <c r="U335" s="99">
        <f>COUNTIF(通讯通路门店!$S:$S,$G335)</f>
        <v>0</v>
      </c>
      <c r="V335" s="99">
        <f>COUNTIFS(通讯通路门店!$S:$S,$G335,通讯通路门店!$J:$J,"综合卖场")</f>
        <v>0</v>
      </c>
      <c r="W335" s="99">
        <f>SUMIFS(通讯通路门店!$AJ:$AJ,通讯通路门店!$S:$S,通讯客户沙盘!$G335)</f>
        <v>0</v>
      </c>
      <c r="X335" s="99">
        <f t="shared" si="25"/>
        <v>0</v>
      </c>
      <c r="Y335" s="99">
        <f>COUNTIFS(通讯通路门店!$S:$S,$G335,通讯通路门店!$J:$J,"荣耀体验店")+COUNTIFS(通讯通路门店!$S:$S,$G335,通讯通路门店!$J:$J,"荣耀授权专卖店")</f>
        <v>0</v>
      </c>
      <c r="Z335" s="99">
        <f>COUNTIFS(通讯通路门店!$S:$S,$G335,通讯通路门店!$J:$J,"VIVO体验店")</f>
        <v>0</v>
      </c>
      <c r="AA335" s="99">
        <f>COUNTIFS(通讯通路门店!$S:$S,$G335,通讯通路门店!$J:$J,"OPPO体验店")</f>
        <v>0</v>
      </c>
      <c r="AB335" s="99">
        <f>COUNTIFS(通讯通路门店!$S:$S,$G335,通讯通路门店!$J:$J,"华为授权体验店")+COUNTIFS(通讯通路门店!$S:$S,$G335,通讯通路门店!$J:$J,"华为堡垒店")</f>
        <v>0</v>
      </c>
      <c r="AC335" s="99">
        <f>COUNTIFS(通讯通路门店!$S:$S,$G335,通讯通路门店!$J:$J,"小米体验店")</f>
        <v>0</v>
      </c>
      <c r="AD335" s="99">
        <f>COUNTIFS(通讯通路门店!$S:$S,$G335,通讯通路门店!$J:$J,"苹果体验店")</f>
        <v>0</v>
      </c>
      <c r="AE335" s="99">
        <f>COUNTIFS(通讯通路门店!$S:$S,$G335,通讯通路门店!$J:$J,"其他品牌专卖店")</f>
        <v>0</v>
      </c>
      <c r="AF335" s="99">
        <f>SUMIFS(通讯通路门店!$BI:$BI,通讯通路门店!$S:$S,$G335)</f>
        <v>0</v>
      </c>
      <c r="AG335" s="99">
        <f>SUMIFS(通讯通路门店!$BH:$BH,通讯通路门店!$S:$S,$G335)</f>
        <v>0</v>
      </c>
      <c r="AH335" s="99">
        <f t="shared" si="26"/>
        <v>0</v>
      </c>
      <c r="AI335" s="99">
        <f>SUMIFS(通讯通路门店!$BB:$BB,通讯通路门店!$S:$S,$G335)</f>
        <v>0</v>
      </c>
      <c r="AJ335" s="99">
        <f>SUMIFS(通讯通路门店!$BE:$BE,通讯通路门店!$S:$S,$G335)</f>
        <v>0</v>
      </c>
      <c r="AK335" s="99">
        <f>SUMIFS(通讯通路门店!$BG:$BG,通讯通路门店!$S:$S,$G335)</f>
        <v>0</v>
      </c>
      <c r="AL335" s="99">
        <f>SUMIFS(通讯通路门店!$BC:$BC,通讯通路门店!$S:$S,$G335)</f>
        <v>0</v>
      </c>
      <c r="AM335" s="99">
        <f>SUMIFS(通讯通路门店!$BD:$BD,通讯通路门店!$S:$S,$G335)</f>
        <v>0</v>
      </c>
      <c r="AN335" s="99">
        <f>SUMIFS(通讯通路门店!$BF:$BF,通讯通路门店!$S:$S,$G335)</f>
        <v>0</v>
      </c>
      <c r="AO335" s="99">
        <f t="shared" si="27"/>
        <v>0</v>
      </c>
      <c r="AP335" s="99">
        <f>SUMIFS(通讯通路门店!$K:$K,通讯通路门店!$S:$S,$G335)</f>
        <v>0</v>
      </c>
      <c r="AQ335" s="83"/>
      <c r="AR335" s="99">
        <f>SUMIFS(通讯通路门店!$T:$T,通讯通路门店!$S:$S,$G335)</f>
        <v>0</v>
      </c>
      <c r="AS335" s="99">
        <f>SUMIFS(通讯通路门店!$U:$U,通讯通路门店!$S:$S,$G335)</f>
        <v>0</v>
      </c>
      <c r="AT335" s="99">
        <f>SUMIFS(通讯通路门店!$V:$V,通讯通路门店!$S:$S,$G335)</f>
        <v>0</v>
      </c>
      <c r="AU335" s="99">
        <f>SUMIFS(通讯通路门店!$W:$W,通讯通路门店!$S:$S,$G335)</f>
        <v>0</v>
      </c>
      <c r="AV335" s="99">
        <f>SUMIFS(通讯通路门店!$Z:$Z,通讯通路门店!$S:$S,$G335)</f>
        <v>0</v>
      </c>
      <c r="AW335" s="99">
        <f>SUMIFS(通讯通路门店!$AB:$AB,通讯通路门店!$S:$S,$G335)</f>
        <v>0</v>
      </c>
      <c r="AX335" s="99">
        <f>SUMIFS(通讯通路门店!$X:$X,通讯通路门店!$S:$S,$G335)</f>
        <v>0</v>
      </c>
      <c r="AY335" s="99">
        <f>SUMIFS(通讯通路门店!$Y:$Y,通讯通路门店!$S:$S,$G335)</f>
        <v>0</v>
      </c>
      <c r="AZ335" s="99">
        <f>SUMIFS(通讯通路门店!$AA:$AA,通讯通路门店!$S:$S,$G335)</f>
        <v>0</v>
      </c>
      <c r="BA335" s="99">
        <f t="shared" si="28"/>
        <v>0</v>
      </c>
      <c r="BB335" s="99">
        <f t="shared" si="29"/>
        <v>0</v>
      </c>
      <c r="BC335" s="99">
        <f>SUMIFS(通讯通路门店!$W:$W,通讯通路门店!$S:$S,$G335,通讯通路门店!$J:$J,"荣耀体验店")+SUMIFS(通讯通路门店!$W:$W,通讯通路门店!$S:$S,$G335,通讯通路门店!$J:$J,"荣耀授权专卖店")</f>
        <v>0</v>
      </c>
      <c r="BD335" s="99">
        <f>SUMIFS(通讯通路门店!$Z:$Z,通讯通路门店!$S:$S,$G335,通讯通路门店!$J:$J,"VIVO体验店")</f>
        <v>0</v>
      </c>
      <c r="BE335" s="99">
        <f>SUMIFS(通讯通路门店!$AB:$AB,通讯通路门店!$S:$S,$G335,通讯通路门店!$J:$J,"OPPO体验店")</f>
        <v>0</v>
      </c>
      <c r="BF335" s="99">
        <f>SUMIFS(通讯通路门店!$X:$X,通讯通路门店!$S:$S,$G335,通讯通路门店!$J:$J,"华为授权体验店")+SUMIFS(通讯通路门店!$AA:$AA,通讯通路门店!$S:$S,$G335,通讯通路门店!$J:$J,"华为堡垒店")</f>
        <v>0</v>
      </c>
      <c r="BG335" s="99">
        <f>SUMIFS(通讯通路门店!$Y:$Y,通讯通路门店!$S:$S,$G335,通讯通路门店!$J:$J,"小米体验店")</f>
        <v>0</v>
      </c>
      <c r="BH335" s="99">
        <f>SUMIFS(通讯通路门店!$AA:$AA,通讯通路门店!$S:$S,$G335,通讯通路门店!$J:$J,"苹果体验店")</f>
        <v>0</v>
      </c>
      <c r="BI335" s="99">
        <f>SUMIFS(通讯通路门店!$K:$K,通讯通路门店!$S:$S,$G335,通讯通路门店!$J:$J,"其他品牌专卖店")</f>
        <v>0</v>
      </c>
      <c r="BJ335" s="99">
        <f>SUMIFS(通讯通路门店!$AC:$AC,通讯通路门店!$S:$S,$G335)</f>
        <v>0</v>
      </c>
      <c r="BK335" s="99">
        <f>SUMIFS(通讯通路门店!$AD:$AD,通讯通路门店!$S:$S,$G335)</f>
        <v>0</v>
      </c>
      <c r="BL335" s="99">
        <f>SUMIFS(通讯通路门店!$AE:$AE,通讯通路门店!$S:$S,$G335)</f>
        <v>0</v>
      </c>
      <c r="BM335" s="99">
        <f>SUMIFS(通讯通路门店!$AF:$AF,通讯通路门店!$S:$S,$G335)</f>
        <v>0</v>
      </c>
      <c r="BN335" s="99">
        <f>SUMIFS(通讯通路门店!$AG:$AG,通讯通路门店!$S:$S,$G335)</f>
        <v>0</v>
      </c>
      <c r="BO335" s="99">
        <f>SUMIFS(通讯通路门店!$AH:$AH,通讯通路门店!$S:$S,$G335)</f>
        <v>0</v>
      </c>
      <c r="BP335" s="99">
        <f>SUMIFS(通讯通路门店!$AI:$AI,通讯通路门店!$S:$S,$G335)</f>
        <v>0</v>
      </c>
      <c r="BQ335" s="83"/>
    </row>
    <row r="336" spans="1:69">
      <c r="A336" s="99" t="str">
        <f>IFERROR(_xlfn.XLOOKUP($G336,通讯通路门店!$S$4:$S$993931,通讯通路门店!$A$4:$A$993931,0,0),"")</f>
        <v/>
      </c>
      <c r="B336" s="99" t="str">
        <f>IFERROR(_xlfn.XLOOKUP($G336,通讯通路门店!$S$4:$S$993931,通讯通路门店!$B$4:$B$993931,0,0),"")</f>
        <v/>
      </c>
      <c r="C336" s="99" t="str">
        <f>IFERROR(_xlfn.XLOOKUP($G336,通讯通路门店!$S$4:$S$993931,通讯通路门店!$C$4:$C$993931,0,0),"")</f>
        <v/>
      </c>
      <c r="D336" s="99" t="str">
        <f>IFERROR(_xlfn.XLOOKUP($G336,通讯通路门店!$S$4:$S$993931,通讯通路门店!$D$4:$D$993931,0,0),"")</f>
        <v/>
      </c>
      <c r="E336" s="83"/>
      <c r="F336" s="83"/>
      <c r="G336" s="101" t="e">
        <v>#N/A</v>
      </c>
      <c r="H336" s="102" t="str">
        <f>IFERROR(_xlfn.XLOOKUP($G336,通讯通路门店!$S$4:$S$993931,通讯通路门店!$R$4:$R$993931,0,0),"")</f>
        <v/>
      </c>
      <c r="I336" s="83"/>
      <c r="J336" s="83"/>
      <c r="K336" s="83"/>
      <c r="L336" s="83"/>
      <c r="M336" s="83"/>
      <c r="N336" s="83"/>
      <c r="O336" s="83"/>
      <c r="P336" s="83"/>
      <c r="Q336" s="83"/>
      <c r="R336" s="83"/>
      <c r="S336" s="83"/>
      <c r="T336" s="83"/>
      <c r="U336" s="99">
        <f>COUNTIF(通讯通路门店!$S:$S,$G336)</f>
        <v>0</v>
      </c>
      <c r="V336" s="99">
        <f>COUNTIFS(通讯通路门店!$S:$S,$G336,通讯通路门店!$J:$J,"综合卖场")</f>
        <v>0</v>
      </c>
      <c r="W336" s="99">
        <f>SUMIFS(通讯通路门店!$AJ:$AJ,通讯通路门店!$S:$S,通讯客户沙盘!$G336)</f>
        <v>0</v>
      </c>
      <c r="X336" s="99">
        <f t="shared" si="25"/>
        <v>0</v>
      </c>
      <c r="Y336" s="99">
        <f>COUNTIFS(通讯通路门店!$S:$S,$G336,通讯通路门店!$J:$J,"荣耀体验店")+COUNTIFS(通讯通路门店!$S:$S,$G336,通讯通路门店!$J:$J,"荣耀授权专卖店")</f>
        <v>0</v>
      </c>
      <c r="Z336" s="99">
        <f>COUNTIFS(通讯通路门店!$S:$S,$G336,通讯通路门店!$J:$J,"VIVO体验店")</f>
        <v>0</v>
      </c>
      <c r="AA336" s="99">
        <f>COUNTIFS(通讯通路门店!$S:$S,$G336,通讯通路门店!$J:$J,"OPPO体验店")</f>
        <v>0</v>
      </c>
      <c r="AB336" s="99">
        <f>COUNTIFS(通讯通路门店!$S:$S,$G336,通讯通路门店!$J:$J,"华为授权体验店")+COUNTIFS(通讯通路门店!$S:$S,$G336,通讯通路门店!$J:$J,"华为堡垒店")</f>
        <v>0</v>
      </c>
      <c r="AC336" s="99">
        <f>COUNTIFS(通讯通路门店!$S:$S,$G336,通讯通路门店!$J:$J,"小米体验店")</f>
        <v>0</v>
      </c>
      <c r="AD336" s="99">
        <f>COUNTIFS(通讯通路门店!$S:$S,$G336,通讯通路门店!$J:$J,"苹果体验店")</f>
        <v>0</v>
      </c>
      <c r="AE336" s="99">
        <f>COUNTIFS(通讯通路门店!$S:$S,$G336,通讯通路门店!$J:$J,"其他品牌专卖店")</f>
        <v>0</v>
      </c>
      <c r="AF336" s="99">
        <f>SUMIFS(通讯通路门店!$BI:$BI,通讯通路门店!$S:$S,$G336)</f>
        <v>0</v>
      </c>
      <c r="AG336" s="99">
        <f>SUMIFS(通讯通路门店!$BH:$BH,通讯通路门店!$S:$S,$G336)</f>
        <v>0</v>
      </c>
      <c r="AH336" s="99">
        <f t="shared" si="26"/>
        <v>0</v>
      </c>
      <c r="AI336" s="99">
        <f>SUMIFS(通讯通路门店!$BB:$BB,通讯通路门店!$S:$S,$G336)</f>
        <v>0</v>
      </c>
      <c r="AJ336" s="99">
        <f>SUMIFS(通讯通路门店!$BE:$BE,通讯通路门店!$S:$S,$G336)</f>
        <v>0</v>
      </c>
      <c r="AK336" s="99">
        <f>SUMIFS(通讯通路门店!$BG:$BG,通讯通路门店!$S:$S,$G336)</f>
        <v>0</v>
      </c>
      <c r="AL336" s="99">
        <f>SUMIFS(通讯通路门店!$BC:$BC,通讯通路门店!$S:$S,$G336)</f>
        <v>0</v>
      </c>
      <c r="AM336" s="99">
        <f>SUMIFS(通讯通路门店!$BD:$BD,通讯通路门店!$S:$S,$G336)</f>
        <v>0</v>
      </c>
      <c r="AN336" s="99">
        <f>SUMIFS(通讯通路门店!$BF:$BF,通讯通路门店!$S:$S,$G336)</f>
        <v>0</v>
      </c>
      <c r="AO336" s="99">
        <f t="shared" si="27"/>
        <v>0</v>
      </c>
      <c r="AP336" s="99">
        <f>SUMIFS(通讯通路门店!$K:$K,通讯通路门店!$S:$S,$G336)</f>
        <v>0</v>
      </c>
      <c r="AQ336" s="83"/>
      <c r="AR336" s="99">
        <f>SUMIFS(通讯通路门店!$T:$T,通讯通路门店!$S:$S,$G336)</f>
        <v>0</v>
      </c>
      <c r="AS336" s="99">
        <f>SUMIFS(通讯通路门店!$U:$U,通讯通路门店!$S:$S,$G336)</f>
        <v>0</v>
      </c>
      <c r="AT336" s="99">
        <f>SUMIFS(通讯通路门店!$V:$V,通讯通路门店!$S:$S,$G336)</f>
        <v>0</v>
      </c>
      <c r="AU336" s="99">
        <f>SUMIFS(通讯通路门店!$W:$W,通讯通路门店!$S:$S,$G336)</f>
        <v>0</v>
      </c>
      <c r="AV336" s="99">
        <f>SUMIFS(通讯通路门店!$Z:$Z,通讯通路门店!$S:$S,$G336)</f>
        <v>0</v>
      </c>
      <c r="AW336" s="99">
        <f>SUMIFS(通讯通路门店!$AB:$AB,通讯通路门店!$S:$S,$G336)</f>
        <v>0</v>
      </c>
      <c r="AX336" s="99">
        <f>SUMIFS(通讯通路门店!$X:$X,通讯通路门店!$S:$S,$G336)</f>
        <v>0</v>
      </c>
      <c r="AY336" s="99">
        <f>SUMIFS(通讯通路门店!$Y:$Y,通讯通路门店!$S:$S,$G336)</f>
        <v>0</v>
      </c>
      <c r="AZ336" s="99">
        <f>SUMIFS(通讯通路门店!$AA:$AA,通讯通路门店!$S:$S,$G336)</f>
        <v>0</v>
      </c>
      <c r="BA336" s="99">
        <f t="shared" si="28"/>
        <v>0</v>
      </c>
      <c r="BB336" s="99">
        <f t="shared" si="29"/>
        <v>0</v>
      </c>
      <c r="BC336" s="99">
        <f>SUMIFS(通讯通路门店!$W:$W,通讯通路门店!$S:$S,$G336,通讯通路门店!$J:$J,"荣耀体验店")+SUMIFS(通讯通路门店!$W:$W,通讯通路门店!$S:$S,$G336,通讯通路门店!$J:$J,"荣耀授权专卖店")</f>
        <v>0</v>
      </c>
      <c r="BD336" s="99">
        <f>SUMIFS(通讯通路门店!$Z:$Z,通讯通路门店!$S:$S,$G336,通讯通路门店!$J:$J,"VIVO体验店")</f>
        <v>0</v>
      </c>
      <c r="BE336" s="99">
        <f>SUMIFS(通讯通路门店!$AB:$AB,通讯通路门店!$S:$S,$G336,通讯通路门店!$J:$J,"OPPO体验店")</f>
        <v>0</v>
      </c>
      <c r="BF336" s="99">
        <f>SUMIFS(通讯通路门店!$X:$X,通讯通路门店!$S:$S,$G336,通讯通路门店!$J:$J,"华为授权体验店")+SUMIFS(通讯通路门店!$AA:$AA,通讯通路门店!$S:$S,$G336,通讯通路门店!$J:$J,"华为堡垒店")</f>
        <v>0</v>
      </c>
      <c r="BG336" s="99">
        <f>SUMIFS(通讯通路门店!$Y:$Y,通讯通路门店!$S:$S,$G336,通讯通路门店!$J:$J,"小米体验店")</f>
        <v>0</v>
      </c>
      <c r="BH336" s="99">
        <f>SUMIFS(通讯通路门店!$AA:$AA,通讯通路门店!$S:$S,$G336,通讯通路门店!$J:$J,"苹果体验店")</f>
        <v>0</v>
      </c>
      <c r="BI336" s="99">
        <f>SUMIFS(通讯通路门店!$K:$K,通讯通路门店!$S:$S,$G336,通讯通路门店!$J:$J,"其他品牌专卖店")</f>
        <v>0</v>
      </c>
      <c r="BJ336" s="99">
        <f>SUMIFS(通讯通路门店!$AC:$AC,通讯通路门店!$S:$S,$G336)</f>
        <v>0</v>
      </c>
      <c r="BK336" s="99">
        <f>SUMIFS(通讯通路门店!$AD:$AD,通讯通路门店!$S:$S,$G336)</f>
        <v>0</v>
      </c>
      <c r="BL336" s="99">
        <f>SUMIFS(通讯通路门店!$AE:$AE,通讯通路门店!$S:$S,$G336)</f>
        <v>0</v>
      </c>
      <c r="BM336" s="99">
        <f>SUMIFS(通讯通路门店!$AF:$AF,通讯通路门店!$S:$S,$G336)</f>
        <v>0</v>
      </c>
      <c r="BN336" s="99">
        <f>SUMIFS(通讯通路门店!$AG:$AG,通讯通路门店!$S:$S,$G336)</f>
        <v>0</v>
      </c>
      <c r="BO336" s="99">
        <f>SUMIFS(通讯通路门店!$AH:$AH,通讯通路门店!$S:$S,$G336)</f>
        <v>0</v>
      </c>
      <c r="BP336" s="99">
        <f>SUMIFS(通讯通路门店!$AI:$AI,通讯通路门店!$S:$S,$G336)</f>
        <v>0</v>
      </c>
      <c r="BQ336" s="83"/>
    </row>
    <row r="337" spans="1:69">
      <c r="A337" s="99" t="str">
        <f>IFERROR(_xlfn.XLOOKUP($G337,通讯通路门店!$S$4:$S$993931,通讯通路门店!$A$4:$A$993931,0,0),"")</f>
        <v/>
      </c>
      <c r="B337" s="99" t="str">
        <f>IFERROR(_xlfn.XLOOKUP($G337,通讯通路门店!$S$4:$S$993931,通讯通路门店!$B$4:$B$993931,0,0),"")</f>
        <v/>
      </c>
      <c r="C337" s="99" t="str">
        <f>IFERROR(_xlfn.XLOOKUP($G337,通讯通路门店!$S$4:$S$993931,通讯通路门店!$C$4:$C$993931,0,0),"")</f>
        <v/>
      </c>
      <c r="D337" s="99" t="str">
        <f>IFERROR(_xlfn.XLOOKUP($G337,通讯通路门店!$S$4:$S$993931,通讯通路门店!$D$4:$D$993931,0,0),"")</f>
        <v/>
      </c>
      <c r="E337" s="83"/>
      <c r="F337" s="83"/>
      <c r="G337" s="101" t="e">
        <v>#N/A</v>
      </c>
      <c r="H337" s="102" t="str">
        <f>IFERROR(_xlfn.XLOOKUP($G337,通讯通路门店!$S$4:$S$993931,通讯通路门店!$R$4:$R$993931,0,0),"")</f>
        <v/>
      </c>
      <c r="I337" s="83"/>
      <c r="J337" s="83"/>
      <c r="K337" s="83"/>
      <c r="L337" s="83"/>
      <c r="M337" s="83"/>
      <c r="N337" s="83"/>
      <c r="O337" s="83"/>
      <c r="P337" s="83"/>
      <c r="Q337" s="83"/>
      <c r="R337" s="83"/>
      <c r="S337" s="83"/>
      <c r="T337" s="83"/>
      <c r="U337" s="99">
        <f>COUNTIF(通讯通路门店!$S:$S,$G337)</f>
        <v>0</v>
      </c>
      <c r="V337" s="99">
        <f>COUNTIFS(通讯通路门店!$S:$S,$G337,通讯通路门店!$J:$J,"综合卖场")</f>
        <v>0</v>
      </c>
      <c r="W337" s="99">
        <f>SUMIFS(通讯通路门店!$AJ:$AJ,通讯通路门店!$S:$S,通讯客户沙盘!$G337)</f>
        <v>0</v>
      </c>
      <c r="X337" s="99">
        <f t="shared" si="25"/>
        <v>0</v>
      </c>
      <c r="Y337" s="99">
        <f>COUNTIFS(通讯通路门店!$S:$S,$G337,通讯通路门店!$J:$J,"荣耀体验店")+COUNTIFS(通讯通路门店!$S:$S,$G337,通讯通路门店!$J:$J,"荣耀授权专卖店")</f>
        <v>0</v>
      </c>
      <c r="Z337" s="99">
        <f>COUNTIFS(通讯通路门店!$S:$S,$G337,通讯通路门店!$J:$J,"VIVO体验店")</f>
        <v>0</v>
      </c>
      <c r="AA337" s="99">
        <f>COUNTIFS(通讯通路门店!$S:$S,$G337,通讯通路门店!$J:$J,"OPPO体验店")</f>
        <v>0</v>
      </c>
      <c r="AB337" s="99">
        <f>COUNTIFS(通讯通路门店!$S:$S,$G337,通讯通路门店!$J:$J,"华为授权体验店")+COUNTIFS(通讯通路门店!$S:$S,$G337,通讯通路门店!$J:$J,"华为堡垒店")</f>
        <v>0</v>
      </c>
      <c r="AC337" s="99">
        <f>COUNTIFS(通讯通路门店!$S:$S,$G337,通讯通路门店!$J:$J,"小米体验店")</f>
        <v>0</v>
      </c>
      <c r="AD337" s="99">
        <f>COUNTIFS(通讯通路门店!$S:$S,$G337,通讯通路门店!$J:$J,"苹果体验店")</f>
        <v>0</v>
      </c>
      <c r="AE337" s="99">
        <f>COUNTIFS(通讯通路门店!$S:$S,$G337,通讯通路门店!$J:$J,"其他品牌专卖店")</f>
        <v>0</v>
      </c>
      <c r="AF337" s="99">
        <f>SUMIFS(通讯通路门店!$BI:$BI,通讯通路门店!$S:$S,$G337)</f>
        <v>0</v>
      </c>
      <c r="AG337" s="99">
        <f>SUMIFS(通讯通路门店!$BH:$BH,通讯通路门店!$S:$S,$G337)</f>
        <v>0</v>
      </c>
      <c r="AH337" s="99">
        <f t="shared" si="26"/>
        <v>0</v>
      </c>
      <c r="AI337" s="99">
        <f>SUMIFS(通讯通路门店!$BB:$BB,通讯通路门店!$S:$S,$G337)</f>
        <v>0</v>
      </c>
      <c r="AJ337" s="99">
        <f>SUMIFS(通讯通路门店!$BE:$BE,通讯通路门店!$S:$S,$G337)</f>
        <v>0</v>
      </c>
      <c r="AK337" s="99">
        <f>SUMIFS(通讯通路门店!$BG:$BG,通讯通路门店!$S:$S,$G337)</f>
        <v>0</v>
      </c>
      <c r="AL337" s="99">
        <f>SUMIFS(通讯通路门店!$BC:$BC,通讯通路门店!$S:$S,$G337)</f>
        <v>0</v>
      </c>
      <c r="AM337" s="99">
        <f>SUMIFS(通讯通路门店!$BD:$BD,通讯通路门店!$S:$S,$G337)</f>
        <v>0</v>
      </c>
      <c r="AN337" s="99">
        <f>SUMIFS(通讯通路门店!$BF:$BF,通讯通路门店!$S:$S,$G337)</f>
        <v>0</v>
      </c>
      <c r="AO337" s="99">
        <f t="shared" si="27"/>
        <v>0</v>
      </c>
      <c r="AP337" s="99">
        <f>SUMIFS(通讯通路门店!$K:$K,通讯通路门店!$S:$S,$G337)</f>
        <v>0</v>
      </c>
      <c r="AQ337" s="83"/>
      <c r="AR337" s="99">
        <f>SUMIFS(通讯通路门店!$T:$T,通讯通路门店!$S:$S,$G337)</f>
        <v>0</v>
      </c>
      <c r="AS337" s="99">
        <f>SUMIFS(通讯通路门店!$U:$U,通讯通路门店!$S:$S,$G337)</f>
        <v>0</v>
      </c>
      <c r="AT337" s="99">
        <f>SUMIFS(通讯通路门店!$V:$V,通讯通路门店!$S:$S,$G337)</f>
        <v>0</v>
      </c>
      <c r="AU337" s="99">
        <f>SUMIFS(通讯通路门店!$W:$W,通讯通路门店!$S:$S,$G337)</f>
        <v>0</v>
      </c>
      <c r="AV337" s="99">
        <f>SUMIFS(通讯通路门店!$Z:$Z,通讯通路门店!$S:$S,$G337)</f>
        <v>0</v>
      </c>
      <c r="AW337" s="99">
        <f>SUMIFS(通讯通路门店!$AB:$AB,通讯通路门店!$S:$S,$G337)</f>
        <v>0</v>
      </c>
      <c r="AX337" s="99">
        <f>SUMIFS(通讯通路门店!$X:$X,通讯通路门店!$S:$S,$G337)</f>
        <v>0</v>
      </c>
      <c r="AY337" s="99">
        <f>SUMIFS(通讯通路门店!$Y:$Y,通讯通路门店!$S:$S,$G337)</f>
        <v>0</v>
      </c>
      <c r="AZ337" s="99">
        <f>SUMIFS(通讯通路门店!$AA:$AA,通讯通路门店!$S:$S,$G337)</f>
        <v>0</v>
      </c>
      <c r="BA337" s="99">
        <f t="shared" si="28"/>
        <v>0</v>
      </c>
      <c r="BB337" s="99">
        <f t="shared" si="29"/>
        <v>0</v>
      </c>
      <c r="BC337" s="99">
        <f>SUMIFS(通讯通路门店!$W:$W,通讯通路门店!$S:$S,$G337,通讯通路门店!$J:$J,"荣耀体验店")+SUMIFS(通讯通路门店!$W:$W,通讯通路门店!$S:$S,$G337,通讯通路门店!$J:$J,"荣耀授权专卖店")</f>
        <v>0</v>
      </c>
      <c r="BD337" s="99">
        <f>SUMIFS(通讯通路门店!$Z:$Z,通讯通路门店!$S:$S,$G337,通讯通路门店!$J:$J,"VIVO体验店")</f>
        <v>0</v>
      </c>
      <c r="BE337" s="99">
        <f>SUMIFS(通讯通路门店!$AB:$AB,通讯通路门店!$S:$S,$G337,通讯通路门店!$J:$J,"OPPO体验店")</f>
        <v>0</v>
      </c>
      <c r="BF337" s="99">
        <f>SUMIFS(通讯通路门店!$X:$X,通讯通路门店!$S:$S,$G337,通讯通路门店!$J:$J,"华为授权体验店")+SUMIFS(通讯通路门店!$AA:$AA,通讯通路门店!$S:$S,$G337,通讯通路门店!$J:$J,"华为堡垒店")</f>
        <v>0</v>
      </c>
      <c r="BG337" s="99">
        <f>SUMIFS(通讯通路门店!$Y:$Y,通讯通路门店!$S:$S,$G337,通讯通路门店!$J:$J,"小米体验店")</f>
        <v>0</v>
      </c>
      <c r="BH337" s="99">
        <f>SUMIFS(通讯通路门店!$AA:$AA,通讯通路门店!$S:$S,$G337,通讯通路门店!$J:$J,"苹果体验店")</f>
        <v>0</v>
      </c>
      <c r="BI337" s="99">
        <f>SUMIFS(通讯通路门店!$K:$K,通讯通路门店!$S:$S,$G337,通讯通路门店!$J:$J,"其他品牌专卖店")</f>
        <v>0</v>
      </c>
      <c r="BJ337" s="99">
        <f>SUMIFS(通讯通路门店!$AC:$AC,通讯通路门店!$S:$S,$G337)</f>
        <v>0</v>
      </c>
      <c r="BK337" s="99">
        <f>SUMIFS(通讯通路门店!$AD:$AD,通讯通路门店!$S:$S,$G337)</f>
        <v>0</v>
      </c>
      <c r="BL337" s="99">
        <f>SUMIFS(通讯通路门店!$AE:$AE,通讯通路门店!$S:$S,$G337)</f>
        <v>0</v>
      </c>
      <c r="BM337" s="99">
        <f>SUMIFS(通讯通路门店!$AF:$AF,通讯通路门店!$S:$S,$G337)</f>
        <v>0</v>
      </c>
      <c r="BN337" s="99">
        <f>SUMIFS(通讯通路门店!$AG:$AG,通讯通路门店!$S:$S,$G337)</f>
        <v>0</v>
      </c>
      <c r="BO337" s="99">
        <f>SUMIFS(通讯通路门店!$AH:$AH,通讯通路门店!$S:$S,$G337)</f>
        <v>0</v>
      </c>
      <c r="BP337" s="99">
        <f>SUMIFS(通讯通路门店!$AI:$AI,通讯通路门店!$S:$S,$G337)</f>
        <v>0</v>
      </c>
      <c r="BQ337" s="83"/>
    </row>
    <row r="338" spans="1:69">
      <c r="A338" s="99" t="str">
        <f>IFERROR(_xlfn.XLOOKUP($G338,通讯通路门店!$S$4:$S$993931,通讯通路门店!$A$4:$A$993931,0,0),"")</f>
        <v/>
      </c>
      <c r="B338" s="99" t="str">
        <f>IFERROR(_xlfn.XLOOKUP($G338,通讯通路门店!$S$4:$S$993931,通讯通路门店!$B$4:$B$993931,0,0),"")</f>
        <v/>
      </c>
      <c r="C338" s="99" t="str">
        <f>IFERROR(_xlfn.XLOOKUP($G338,通讯通路门店!$S$4:$S$993931,通讯通路门店!$C$4:$C$993931,0,0),"")</f>
        <v/>
      </c>
      <c r="D338" s="99" t="str">
        <f>IFERROR(_xlfn.XLOOKUP($G338,通讯通路门店!$S$4:$S$993931,通讯通路门店!$D$4:$D$993931,0,0),"")</f>
        <v/>
      </c>
      <c r="E338" s="83"/>
      <c r="F338" s="83"/>
      <c r="G338" s="101" t="e">
        <v>#N/A</v>
      </c>
      <c r="H338" s="102" t="str">
        <f>IFERROR(_xlfn.XLOOKUP($G338,通讯通路门店!$S$4:$S$993931,通讯通路门店!$R$4:$R$993931,0,0),"")</f>
        <v/>
      </c>
      <c r="I338" s="83"/>
      <c r="J338" s="83"/>
      <c r="K338" s="83"/>
      <c r="L338" s="83"/>
      <c r="M338" s="83"/>
      <c r="N338" s="83"/>
      <c r="O338" s="83"/>
      <c r="P338" s="83"/>
      <c r="Q338" s="83"/>
      <c r="R338" s="83"/>
      <c r="S338" s="83"/>
      <c r="T338" s="83"/>
      <c r="U338" s="99">
        <f>COUNTIF(通讯通路门店!$S:$S,$G338)</f>
        <v>0</v>
      </c>
      <c r="V338" s="99">
        <f>COUNTIFS(通讯通路门店!$S:$S,$G338,通讯通路门店!$J:$J,"综合卖场")</f>
        <v>0</v>
      </c>
      <c r="W338" s="99">
        <f>SUMIFS(通讯通路门店!$AJ:$AJ,通讯通路门店!$S:$S,通讯客户沙盘!$G338)</f>
        <v>0</v>
      </c>
      <c r="X338" s="99">
        <f t="shared" si="25"/>
        <v>0</v>
      </c>
      <c r="Y338" s="99">
        <f>COUNTIFS(通讯通路门店!$S:$S,$G338,通讯通路门店!$J:$J,"荣耀体验店")+COUNTIFS(通讯通路门店!$S:$S,$G338,通讯通路门店!$J:$J,"荣耀授权专卖店")</f>
        <v>0</v>
      </c>
      <c r="Z338" s="99">
        <f>COUNTIFS(通讯通路门店!$S:$S,$G338,通讯通路门店!$J:$J,"VIVO体验店")</f>
        <v>0</v>
      </c>
      <c r="AA338" s="99">
        <f>COUNTIFS(通讯通路门店!$S:$S,$G338,通讯通路门店!$J:$J,"OPPO体验店")</f>
        <v>0</v>
      </c>
      <c r="AB338" s="99">
        <f>COUNTIFS(通讯通路门店!$S:$S,$G338,通讯通路门店!$J:$J,"华为授权体验店")+COUNTIFS(通讯通路门店!$S:$S,$G338,通讯通路门店!$J:$J,"华为堡垒店")</f>
        <v>0</v>
      </c>
      <c r="AC338" s="99">
        <f>COUNTIFS(通讯通路门店!$S:$S,$G338,通讯通路门店!$J:$J,"小米体验店")</f>
        <v>0</v>
      </c>
      <c r="AD338" s="99">
        <f>COUNTIFS(通讯通路门店!$S:$S,$G338,通讯通路门店!$J:$J,"苹果体验店")</f>
        <v>0</v>
      </c>
      <c r="AE338" s="99">
        <f>COUNTIFS(通讯通路门店!$S:$S,$G338,通讯通路门店!$J:$J,"其他品牌专卖店")</f>
        <v>0</v>
      </c>
      <c r="AF338" s="99">
        <f>SUMIFS(通讯通路门店!$BI:$BI,通讯通路门店!$S:$S,$G338)</f>
        <v>0</v>
      </c>
      <c r="AG338" s="99">
        <f>SUMIFS(通讯通路门店!$BH:$BH,通讯通路门店!$S:$S,$G338)</f>
        <v>0</v>
      </c>
      <c r="AH338" s="99">
        <f t="shared" si="26"/>
        <v>0</v>
      </c>
      <c r="AI338" s="99">
        <f>SUMIFS(通讯通路门店!$BB:$BB,通讯通路门店!$S:$S,$G338)</f>
        <v>0</v>
      </c>
      <c r="AJ338" s="99">
        <f>SUMIFS(通讯通路门店!$BE:$BE,通讯通路门店!$S:$S,$G338)</f>
        <v>0</v>
      </c>
      <c r="AK338" s="99">
        <f>SUMIFS(通讯通路门店!$BG:$BG,通讯通路门店!$S:$S,$G338)</f>
        <v>0</v>
      </c>
      <c r="AL338" s="99">
        <f>SUMIFS(通讯通路门店!$BC:$BC,通讯通路门店!$S:$S,$G338)</f>
        <v>0</v>
      </c>
      <c r="AM338" s="99">
        <f>SUMIFS(通讯通路门店!$BD:$BD,通讯通路门店!$S:$S,$G338)</f>
        <v>0</v>
      </c>
      <c r="AN338" s="99">
        <f>SUMIFS(通讯通路门店!$BF:$BF,通讯通路门店!$S:$S,$G338)</f>
        <v>0</v>
      </c>
      <c r="AO338" s="99">
        <f t="shared" si="27"/>
        <v>0</v>
      </c>
      <c r="AP338" s="99">
        <f>SUMIFS(通讯通路门店!$K:$K,通讯通路门店!$S:$S,$G338)</f>
        <v>0</v>
      </c>
      <c r="AQ338" s="83"/>
      <c r="AR338" s="99">
        <f>SUMIFS(通讯通路门店!$T:$T,通讯通路门店!$S:$S,$G338)</f>
        <v>0</v>
      </c>
      <c r="AS338" s="99">
        <f>SUMIFS(通讯通路门店!$U:$U,通讯通路门店!$S:$S,$G338)</f>
        <v>0</v>
      </c>
      <c r="AT338" s="99">
        <f>SUMIFS(通讯通路门店!$V:$V,通讯通路门店!$S:$S,$G338)</f>
        <v>0</v>
      </c>
      <c r="AU338" s="99">
        <f>SUMIFS(通讯通路门店!$W:$W,通讯通路门店!$S:$S,$G338)</f>
        <v>0</v>
      </c>
      <c r="AV338" s="99">
        <f>SUMIFS(通讯通路门店!$Z:$Z,通讯通路门店!$S:$S,$G338)</f>
        <v>0</v>
      </c>
      <c r="AW338" s="99">
        <f>SUMIFS(通讯通路门店!$AB:$AB,通讯通路门店!$S:$S,$G338)</f>
        <v>0</v>
      </c>
      <c r="AX338" s="99">
        <f>SUMIFS(通讯通路门店!$X:$X,通讯通路门店!$S:$S,$G338)</f>
        <v>0</v>
      </c>
      <c r="AY338" s="99">
        <f>SUMIFS(通讯通路门店!$Y:$Y,通讯通路门店!$S:$S,$G338)</f>
        <v>0</v>
      </c>
      <c r="AZ338" s="99">
        <f>SUMIFS(通讯通路门店!$AA:$AA,通讯通路门店!$S:$S,$G338)</f>
        <v>0</v>
      </c>
      <c r="BA338" s="99">
        <f t="shared" si="28"/>
        <v>0</v>
      </c>
      <c r="BB338" s="99">
        <f t="shared" si="29"/>
        <v>0</v>
      </c>
      <c r="BC338" s="99">
        <f>SUMIFS(通讯通路门店!$W:$W,通讯通路门店!$S:$S,$G338,通讯通路门店!$J:$J,"荣耀体验店")+SUMIFS(通讯通路门店!$W:$W,通讯通路门店!$S:$S,$G338,通讯通路门店!$J:$J,"荣耀授权专卖店")</f>
        <v>0</v>
      </c>
      <c r="BD338" s="99">
        <f>SUMIFS(通讯通路门店!$Z:$Z,通讯通路门店!$S:$S,$G338,通讯通路门店!$J:$J,"VIVO体验店")</f>
        <v>0</v>
      </c>
      <c r="BE338" s="99">
        <f>SUMIFS(通讯通路门店!$AB:$AB,通讯通路门店!$S:$S,$G338,通讯通路门店!$J:$J,"OPPO体验店")</f>
        <v>0</v>
      </c>
      <c r="BF338" s="99">
        <f>SUMIFS(通讯通路门店!$X:$X,通讯通路门店!$S:$S,$G338,通讯通路门店!$J:$J,"华为授权体验店")+SUMIFS(通讯通路门店!$AA:$AA,通讯通路门店!$S:$S,$G338,通讯通路门店!$J:$J,"华为堡垒店")</f>
        <v>0</v>
      </c>
      <c r="BG338" s="99">
        <f>SUMIFS(通讯通路门店!$Y:$Y,通讯通路门店!$S:$S,$G338,通讯通路门店!$J:$J,"小米体验店")</f>
        <v>0</v>
      </c>
      <c r="BH338" s="99">
        <f>SUMIFS(通讯通路门店!$AA:$AA,通讯通路门店!$S:$S,$G338,通讯通路门店!$J:$J,"苹果体验店")</f>
        <v>0</v>
      </c>
      <c r="BI338" s="99">
        <f>SUMIFS(通讯通路门店!$K:$K,通讯通路门店!$S:$S,$G338,通讯通路门店!$J:$J,"其他品牌专卖店")</f>
        <v>0</v>
      </c>
      <c r="BJ338" s="99">
        <f>SUMIFS(通讯通路门店!$AC:$AC,通讯通路门店!$S:$S,$G338)</f>
        <v>0</v>
      </c>
      <c r="BK338" s="99">
        <f>SUMIFS(通讯通路门店!$AD:$AD,通讯通路门店!$S:$S,$G338)</f>
        <v>0</v>
      </c>
      <c r="BL338" s="99">
        <f>SUMIFS(通讯通路门店!$AE:$AE,通讯通路门店!$S:$S,$G338)</f>
        <v>0</v>
      </c>
      <c r="BM338" s="99">
        <f>SUMIFS(通讯通路门店!$AF:$AF,通讯通路门店!$S:$S,$G338)</f>
        <v>0</v>
      </c>
      <c r="BN338" s="99">
        <f>SUMIFS(通讯通路门店!$AG:$AG,通讯通路门店!$S:$S,$G338)</f>
        <v>0</v>
      </c>
      <c r="BO338" s="99">
        <f>SUMIFS(通讯通路门店!$AH:$AH,通讯通路门店!$S:$S,$G338)</f>
        <v>0</v>
      </c>
      <c r="BP338" s="99">
        <f>SUMIFS(通讯通路门店!$AI:$AI,通讯通路门店!$S:$S,$G338)</f>
        <v>0</v>
      </c>
      <c r="BQ338" s="83"/>
    </row>
    <row r="339" spans="1:69">
      <c r="A339" s="99" t="str">
        <f>IFERROR(_xlfn.XLOOKUP($G339,通讯通路门店!$S$4:$S$993931,通讯通路门店!$A$4:$A$993931,0,0),"")</f>
        <v/>
      </c>
      <c r="B339" s="99" t="str">
        <f>IFERROR(_xlfn.XLOOKUP($G339,通讯通路门店!$S$4:$S$993931,通讯通路门店!$B$4:$B$993931,0,0),"")</f>
        <v/>
      </c>
      <c r="C339" s="99" t="str">
        <f>IFERROR(_xlfn.XLOOKUP($G339,通讯通路门店!$S$4:$S$993931,通讯通路门店!$C$4:$C$993931,0,0),"")</f>
        <v/>
      </c>
      <c r="D339" s="99" t="str">
        <f>IFERROR(_xlfn.XLOOKUP($G339,通讯通路门店!$S$4:$S$993931,通讯通路门店!$D$4:$D$993931,0,0),"")</f>
        <v/>
      </c>
      <c r="E339" s="83"/>
      <c r="F339" s="83"/>
      <c r="G339" s="101" t="e">
        <v>#N/A</v>
      </c>
      <c r="H339" s="102" t="str">
        <f>IFERROR(_xlfn.XLOOKUP($G339,通讯通路门店!$S$4:$S$993931,通讯通路门店!$R$4:$R$993931,0,0),"")</f>
        <v/>
      </c>
      <c r="I339" s="83"/>
      <c r="J339" s="83"/>
      <c r="K339" s="83"/>
      <c r="L339" s="83"/>
      <c r="M339" s="83"/>
      <c r="N339" s="83"/>
      <c r="O339" s="83"/>
      <c r="P339" s="83"/>
      <c r="Q339" s="83"/>
      <c r="R339" s="83"/>
      <c r="S339" s="83"/>
      <c r="T339" s="83"/>
      <c r="U339" s="99">
        <f>COUNTIF(通讯通路门店!$S:$S,$G339)</f>
        <v>0</v>
      </c>
      <c r="V339" s="99">
        <f>COUNTIFS(通讯通路门店!$S:$S,$G339,通讯通路门店!$J:$J,"综合卖场")</f>
        <v>0</v>
      </c>
      <c r="W339" s="99">
        <f>SUMIFS(通讯通路门店!$AJ:$AJ,通讯通路门店!$S:$S,通讯客户沙盘!$G339)</f>
        <v>0</v>
      </c>
      <c r="X339" s="99">
        <f t="shared" si="25"/>
        <v>0</v>
      </c>
      <c r="Y339" s="99">
        <f>COUNTIFS(通讯通路门店!$S:$S,$G339,通讯通路门店!$J:$J,"荣耀体验店")+COUNTIFS(通讯通路门店!$S:$S,$G339,通讯通路门店!$J:$J,"荣耀授权专卖店")</f>
        <v>0</v>
      </c>
      <c r="Z339" s="99">
        <f>COUNTIFS(通讯通路门店!$S:$S,$G339,通讯通路门店!$J:$J,"VIVO体验店")</f>
        <v>0</v>
      </c>
      <c r="AA339" s="99">
        <f>COUNTIFS(通讯通路门店!$S:$S,$G339,通讯通路门店!$J:$J,"OPPO体验店")</f>
        <v>0</v>
      </c>
      <c r="AB339" s="99">
        <f>COUNTIFS(通讯通路门店!$S:$S,$G339,通讯通路门店!$J:$J,"华为授权体验店")+COUNTIFS(通讯通路门店!$S:$S,$G339,通讯通路门店!$J:$J,"华为堡垒店")</f>
        <v>0</v>
      </c>
      <c r="AC339" s="99">
        <f>COUNTIFS(通讯通路门店!$S:$S,$G339,通讯通路门店!$J:$J,"小米体验店")</f>
        <v>0</v>
      </c>
      <c r="AD339" s="99">
        <f>COUNTIFS(通讯通路门店!$S:$S,$G339,通讯通路门店!$J:$J,"苹果体验店")</f>
        <v>0</v>
      </c>
      <c r="AE339" s="99">
        <f>COUNTIFS(通讯通路门店!$S:$S,$G339,通讯通路门店!$J:$J,"其他品牌专卖店")</f>
        <v>0</v>
      </c>
      <c r="AF339" s="99">
        <f>SUMIFS(通讯通路门店!$BI:$BI,通讯通路门店!$S:$S,$G339)</f>
        <v>0</v>
      </c>
      <c r="AG339" s="99">
        <f>SUMIFS(通讯通路门店!$BH:$BH,通讯通路门店!$S:$S,$G339)</f>
        <v>0</v>
      </c>
      <c r="AH339" s="99">
        <f t="shared" si="26"/>
        <v>0</v>
      </c>
      <c r="AI339" s="99">
        <f>SUMIFS(通讯通路门店!$BB:$BB,通讯通路门店!$S:$S,$G339)</f>
        <v>0</v>
      </c>
      <c r="AJ339" s="99">
        <f>SUMIFS(通讯通路门店!$BE:$BE,通讯通路门店!$S:$S,$G339)</f>
        <v>0</v>
      </c>
      <c r="AK339" s="99">
        <f>SUMIFS(通讯通路门店!$BG:$BG,通讯通路门店!$S:$S,$G339)</f>
        <v>0</v>
      </c>
      <c r="AL339" s="99">
        <f>SUMIFS(通讯通路门店!$BC:$BC,通讯通路门店!$S:$S,$G339)</f>
        <v>0</v>
      </c>
      <c r="AM339" s="99">
        <f>SUMIFS(通讯通路门店!$BD:$BD,通讯通路门店!$S:$S,$G339)</f>
        <v>0</v>
      </c>
      <c r="AN339" s="99">
        <f>SUMIFS(通讯通路门店!$BF:$BF,通讯通路门店!$S:$S,$G339)</f>
        <v>0</v>
      </c>
      <c r="AO339" s="99">
        <f t="shared" si="27"/>
        <v>0</v>
      </c>
      <c r="AP339" s="99">
        <f>SUMIFS(通讯通路门店!$K:$K,通讯通路门店!$S:$S,$G339)</f>
        <v>0</v>
      </c>
      <c r="AQ339" s="83"/>
      <c r="AR339" s="99">
        <f>SUMIFS(通讯通路门店!$T:$T,通讯通路门店!$S:$S,$G339)</f>
        <v>0</v>
      </c>
      <c r="AS339" s="99">
        <f>SUMIFS(通讯通路门店!$U:$U,通讯通路门店!$S:$S,$G339)</f>
        <v>0</v>
      </c>
      <c r="AT339" s="99">
        <f>SUMIFS(通讯通路门店!$V:$V,通讯通路门店!$S:$S,$G339)</f>
        <v>0</v>
      </c>
      <c r="AU339" s="99">
        <f>SUMIFS(通讯通路门店!$W:$W,通讯通路门店!$S:$S,$G339)</f>
        <v>0</v>
      </c>
      <c r="AV339" s="99">
        <f>SUMIFS(通讯通路门店!$Z:$Z,通讯通路门店!$S:$S,$G339)</f>
        <v>0</v>
      </c>
      <c r="AW339" s="99">
        <f>SUMIFS(通讯通路门店!$AB:$AB,通讯通路门店!$S:$S,$G339)</f>
        <v>0</v>
      </c>
      <c r="AX339" s="99">
        <f>SUMIFS(通讯通路门店!$X:$X,通讯通路门店!$S:$S,$G339)</f>
        <v>0</v>
      </c>
      <c r="AY339" s="99">
        <f>SUMIFS(通讯通路门店!$Y:$Y,通讯通路门店!$S:$S,$G339)</f>
        <v>0</v>
      </c>
      <c r="AZ339" s="99">
        <f>SUMIFS(通讯通路门店!$AA:$AA,通讯通路门店!$S:$S,$G339)</f>
        <v>0</v>
      </c>
      <c r="BA339" s="99">
        <f t="shared" si="28"/>
        <v>0</v>
      </c>
      <c r="BB339" s="99">
        <f t="shared" si="29"/>
        <v>0</v>
      </c>
      <c r="BC339" s="99">
        <f>SUMIFS(通讯通路门店!$W:$W,通讯通路门店!$S:$S,$G339,通讯通路门店!$J:$J,"荣耀体验店")+SUMIFS(通讯通路门店!$W:$W,通讯通路门店!$S:$S,$G339,通讯通路门店!$J:$J,"荣耀授权专卖店")</f>
        <v>0</v>
      </c>
      <c r="BD339" s="99">
        <f>SUMIFS(通讯通路门店!$Z:$Z,通讯通路门店!$S:$S,$G339,通讯通路门店!$J:$J,"VIVO体验店")</f>
        <v>0</v>
      </c>
      <c r="BE339" s="99">
        <f>SUMIFS(通讯通路门店!$AB:$AB,通讯通路门店!$S:$S,$G339,通讯通路门店!$J:$J,"OPPO体验店")</f>
        <v>0</v>
      </c>
      <c r="BF339" s="99">
        <f>SUMIFS(通讯通路门店!$X:$X,通讯通路门店!$S:$S,$G339,通讯通路门店!$J:$J,"华为授权体验店")+SUMIFS(通讯通路门店!$AA:$AA,通讯通路门店!$S:$S,$G339,通讯通路门店!$J:$J,"华为堡垒店")</f>
        <v>0</v>
      </c>
      <c r="BG339" s="99">
        <f>SUMIFS(通讯通路门店!$Y:$Y,通讯通路门店!$S:$S,$G339,通讯通路门店!$J:$J,"小米体验店")</f>
        <v>0</v>
      </c>
      <c r="BH339" s="99">
        <f>SUMIFS(通讯通路门店!$AA:$AA,通讯通路门店!$S:$S,$G339,通讯通路门店!$J:$J,"苹果体验店")</f>
        <v>0</v>
      </c>
      <c r="BI339" s="99">
        <f>SUMIFS(通讯通路门店!$K:$K,通讯通路门店!$S:$S,$G339,通讯通路门店!$J:$J,"其他品牌专卖店")</f>
        <v>0</v>
      </c>
      <c r="BJ339" s="99">
        <f>SUMIFS(通讯通路门店!$AC:$AC,通讯通路门店!$S:$S,$G339)</f>
        <v>0</v>
      </c>
      <c r="BK339" s="99">
        <f>SUMIFS(通讯通路门店!$AD:$AD,通讯通路门店!$S:$S,$G339)</f>
        <v>0</v>
      </c>
      <c r="BL339" s="99">
        <f>SUMIFS(通讯通路门店!$AE:$AE,通讯通路门店!$S:$S,$G339)</f>
        <v>0</v>
      </c>
      <c r="BM339" s="99">
        <f>SUMIFS(通讯通路门店!$AF:$AF,通讯通路门店!$S:$S,$G339)</f>
        <v>0</v>
      </c>
      <c r="BN339" s="99">
        <f>SUMIFS(通讯通路门店!$AG:$AG,通讯通路门店!$S:$S,$G339)</f>
        <v>0</v>
      </c>
      <c r="BO339" s="99">
        <f>SUMIFS(通讯通路门店!$AH:$AH,通讯通路门店!$S:$S,$G339)</f>
        <v>0</v>
      </c>
      <c r="BP339" s="99">
        <f>SUMIFS(通讯通路门店!$AI:$AI,通讯通路门店!$S:$S,$G339)</f>
        <v>0</v>
      </c>
      <c r="BQ339" s="83"/>
    </row>
    <row r="340" spans="1:69">
      <c r="A340" s="99" t="str">
        <f>IFERROR(_xlfn.XLOOKUP($G340,通讯通路门店!$S$4:$S$993931,通讯通路门店!$A$4:$A$993931,0,0),"")</f>
        <v/>
      </c>
      <c r="B340" s="99" t="str">
        <f>IFERROR(_xlfn.XLOOKUP($G340,通讯通路门店!$S$4:$S$993931,通讯通路门店!$B$4:$B$993931,0,0),"")</f>
        <v/>
      </c>
      <c r="C340" s="99" t="str">
        <f>IFERROR(_xlfn.XLOOKUP($G340,通讯通路门店!$S$4:$S$993931,通讯通路门店!$C$4:$C$993931,0,0),"")</f>
        <v/>
      </c>
      <c r="D340" s="99" t="str">
        <f>IFERROR(_xlfn.XLOOKUP($G340,通讯通路门店!$S$4:$S$993931,通讯通路门店!$D$4:$D$993931,0,0),"")</f>
        <v/>
      </c>
      <c r="E340" s="83"/>
      <c r="F340" s="83"/>
      <c r="G340" s="101" t="e">
        <v>#N/A</v>
      </c>
      <c r="H340" s="102" t="str">
        <f>IFERROR(_xlfn.XLOOKUP($G340,通讯通路门店!$S$4:$S$993931,通讯通路门店!$R$4:$R$993931,0,0),"")</f>
        <v/>
      </c>
      <c r="I340" s="83"/>
      <c r="J340" s="83"/>
      <c r="K340" s="83"/>
      <c r="L340" s="83"/>
      <c r="M340" s="83"/>
      <c r="N340" s="83"/>
      <c r="O340" s="83"/>
      <c r="P340" s="83"/>
      <c r="Q340" s="83"/>
      <c r="R340" s="83"/>
      <c r="S340" s="83"/>
      <c r="T340" s="83"/>
      <c r="U340" s="99">
        <f>COUNTIF(通讯通路门店!$S:$S,$G340)</f>
        <v>0</v>
      </c>
      <c r="V340" s="99">
        <f>COUNTIFS(通讯通路门店!$S:$S,$G340,通讯通路门店!$J:$J,"综合卖场")</f>
        <v>0</v>
      </c>
      <c r="W340" s="99">
        <f>SUMIFS(通讯通路门店!$AJ:$AJ,通讯通路门店!$S:$S,通讯客户沙盘!$G340)</f>
        <v>0</v>
      </c>
      <c r="X340" s="99">
        <f t="shared" si="25"/>
        <v>0</v>
      </c>
      <c r="Y340" s="99">
        <f>COUNTIFS(通讯通路门店!$S:$S,$G340,通讯通路门店!$J:$J,"荣耀体验店")+COUNTIFS(通讯通路门店!$S:$S,$G340,通讯通路门店!$J:$J,"荣耀授权专卖店")</f>
        <v>0</v>
      </c>
      <c r="Z340" s="99">
        <f>COUNTIFS(通讯通路门店!$S:$S,$G340,通讯通路门店!$J:$J,"VIVO体验店")</f>
        <v>0</v>
      </c>
      <c r="AA340" s="99">
        <f>COUNTIFS(通讯通路门店!$S:$S,$G340,通讯通路门店!$J:$J,"OPPO体验店")</f>
        <v>0</v>
      </c>
      <c r="AB340" s="99">
        <f>COUNTIFS(通讯通路门店!$S:$S,$G340,通讯通路门店!$J:$J,"华为授权体验店")+COUNTIFS(通讯通路门店!$S:$S,$G340,通讯通路门店!$J:$J,"华为堡垒店")</f>
        <v>0</v>
      </c>
      <c r="AC340" s="99">
        <f>COUNTIFS(通讯通路门店!$S:$S,$G340,通讯通路门店!$J:$J,"小米体验店")</f>
        <v>0</v>
      </c>
      <c r="AD340" s="99">
        <f>COUNTIFS(通讯通路门店!$S:$S,$G340,通讯通路门店!$J:$J,"苹果体验店")</f>
        <v>0</v>
      </c>
      <c r="AE340" s="99">
        <f>COUNTIFS(通讯通路门店!$S:$S,$G340,通讯通路门店!$J:$J,"其他品牌专卖店")</f>
        <v>0</v>
      </c>
      <c r="AF340" s="99">
        <f>SUMIFS(通讯通路门店!$BI:$BI,通讯通路门店!$S:$S,$G340)</f>
        <v>0</v>
      </c>
      <c r="AG340" s="99">
        <f>SUMIFS(通讯通路门店!$BH:$BH,通讯通路门店!$S:$S,$G340)</f>
        <v>0</v>
      </c>
      <c r="AH340" s="99">
        <f t="shared" si="26"/>
        <v>0</v>
      </c>
      <c r="AI340" s="99">
        <f>SUMIFS(通讯通路门店!$BB:$BB,通讯通路门店!$S:$S,$G340)</f>
        <v>0</v>
      </c>
      <c r="AJ340" s="99">
        <f>SUMIFS(通讯通路门店!$BE:$BE,通讯通路门店!$S:$S,$G340)</f>
        <v>0</v>
      </c>
      <c r="AK340" s="99">
        <f>SUMIFS(通讯通路门店!$BG:$BG,通讯通路门店!$S:$S,$G340)</f>
        <v>0</v>
      </c>
      <c r="AL340" s="99">
        <f>SUMIFS(通讯通路门店!$BC:$BC,通讯通路门店!$S:$S,$G340)</f>
        <v>0</v>
      </c>
      <c r="AM340" s="99">
        <f>SUMIFS(通讯通路门店!$BD:$BD,通讯通路门店!$S:$S,$G340)</f>
        <v>0</v>
      </c>
      <c r="AN340" s="99">
        <f>SUMIFS(通讯通路门店!$BF:$BF,通讯通路门店!$S:$S,$G340)</f>
        <v>0</v>
      </c>
      <c r="AO340" s="99">
        <f t="shared" si="27"/>
        <v>0</v>
      </c>
      <c r="AP340" s="99">
        <f>SUMIFS(通讯通路门店!$K:$K,通讯通路门店!$S:$S,$G340)</f>
        <v>0</v>
      </c>
      <c r="AQ340" s="83"/>
      <c r="AR340" s="99">
        <f>SUMIFS(通讯通路门店!$T:$T,通讯通路门店!$S:$S,$G340)</f>
        <v>0</v>
      </c>
      <c r="AS340" s="99">
        <f>SUMIFS(通讯通路门店!$U:$U,通讯通路门店!$S:$S,$G340)</f>
        <v>0</v>
      </c>
      <c r="AT340" s="99">
        <f>SUMIFS(通讯通路门店!$V:$V,通讯通路门店!$S:$S,$G340)</f>
        <v>0</v>
      </c>
      <c r="AU340" s="99">
        <f>SUMIFS(通讯通路门店!$W:$W,通讯通路门店!$S:$S,$G340)</f>
        <v>0</v>
      </c>
      <c r="AV340" s="99">
        <f>SUMIFS(通讯通路门店!$Z:$Z,通讯通路门店!$S:$S,$G340)</f>
        <v>0</v>
      </c>
      <c r="AW340" s="99">
        <f>SUMIFS(通讯通路门店!$AB:$AB,通讯通路门店!$S:$S,$G340)</f>
        <v>0</v>
      </c>
      <c r="AX340" s="99">
        <f>SUMIFS(通讯通路门店!$X:$X,通讯通路门店!$S:$S,$G340)</f>
        <v>0</v>
      </c>
      <c r="AY340" s="99">
        <f>SUMIFS(通讯通路门店!$Y:$Y,通讯通路门店!$S:$S,$G340)</f>
        <v>0</v>
      </c>
      <c r="AZ340" s="99">
        <f>SUMIFS(通讯通路门店!$AA:$AA,通讯通路门店!$S:$S,$G340)</f>
        <v>0</v>
      </c>
      <c r="BA340" s="99">
        <f t="shared" si="28"/>
        <v>0</v>
      </c>
      <c r="BB340" s="99">
        <f t="shared" si="29"/>
        <v>0</v>
      </c>
      <c r="BC340" s="99">
        <f>SUMIFS(通讯通路门店!$W:$W,通讯通路门店!$S:$S,$G340,通讯通路门店!$J:$J,"荣耀体验店")+SUMIFS(通讯通路门店!$W:$W,通讯通路门店!$S:$S,$G340,通讯通路门店!$J:$J,"荣耀授权专卖店")</f>
        <v>0</v>
      </c>
      <c r="BD340" s="99">
        <f>SUMIFS(通讯通路门店!$Z:$Z,通讯通路门店!$S:$S,$G340,通讯通路门店!$J:$J,"VIVO体验店")</f>
        <v>0</v>
      </c>
      <c r="BE340" s="99">
        <f>SUMIFS(通讯通路门店!$AB:$AB,通讯通路门店!$S:$S,$G340,通讯通路门店!$J:$J,"OPPO体验店")</f>
        <v>0</v>
      </c>
      <c r="BF340" s="99">
        <f>SUMIFS(通讯通路门店!$X:$X,通讯通路门店!$S:$S,$G340,通讯通路门店!$J:$J,"华为授权体验店")+SUMIFS(通讯通路门店!$AA:$AA,通讯通路门店!$S:$S,$G340,通讯通路门店!$J:$J,"华为堡垒店")</f>
        <v>0</v>
      </c>
      <c r="BG340" s="99">
        <f>SUMIFS(通讯通路门店!$Y:$Y,通讯通路门店!$S:$S,$G340,通讯通路门店!$J:$J,"小米体验店")</f>
        <v>0</v>
      </c>
      <c r="BH340" s="99">
        <f>SUMIFS(通讯通路门店!$AA:$AA,通讯通路门店!$S:$S,$G340,通讯通路门店!$J:$J,"苹果体验店")</f>
        <v>0</v>
      </c>
      <c r="BI340" s="99">
        <f>SUMIFS(通讯通路门店!$K:$K,通讯通路门店!$S:$S,$G340,通讯通路门店!$J:$J,"其他品牌专卖店")</f>
        <v>0</v>
      </c>
      <c r="BJ340" s="99">
        <f>SUMIFS(通讯通路门店!$AC:$AC,通讯通路门店!$S:$S,$G340)</f>
        <v>0</v>
      </c>
      <c r="BK340" s="99">
        <f>SUMIFS(通讯通路门店!$AD:$AD,通讯通路门店!$S:$S,$G340)</f>
        <v>0</v>
      </c>
      <c r="BL340" s="99">
        <f>SUMIFS(通讯通路门店!$AE:$AE,通讯通路门店!$S:$S,$G340)</f>
        <v>0</v>
      </c>
      <c r="BM340" s="99">
        <f>SUMIFS(通讯通路门店!$AF:$AF,通讯通路门店!$S:$S,$G340)</f>
        <v>0</v>
      </c>
      <c r="BN340" s="99">
        <f>SUMIFS(通讯通路门店!$AG:$AG,通讯通路门店!$S:$S,$G340)</f>
        <v>0</v>
      </c>
      <c r="BO340" s="99">
        <f>SUMIFS(通讯通路门店!$AH:$AH,通讯通路门店!$S:$S,$G340)</f>
        <v>0</v>
      </c>
      <c r="BP340" s="99">
        <f>SUMIFS(通讯通路门店!$AI:$AI,通讯通路门店!$S:$S,$G340)</f>
        <v>0</v>
      </c>
      <c r="BQ340" s="83"/>
    </row>
    <row r="341" spans="1:69">
      <c r="A341" s="99" t="str">
        <f>IFERROR(_xlfn.XLOOKUP($G341,通讯通路门店!$S$4:$S$993931,通讯通路门店!$A$4:$A$993931,0,0),"")</f>
        <v/>
      </c>
      <c r="B341" s="99" t="str">
        <f>IFERROR(_xlfn.XLOOKUP($G341,通讯通路门店!$S$4:$S$993931,通讯通路门店!$B$4:$B$993931,0,0),"")</f>
        <v/>
      </c>
      <c r="C341" s="99" t="str">
        <f>IFERROR(_xlfn.XLOOKUP($G341,通讯通路门店!$S$4:$S$993931,通讯通路门店!$C$4:$C$993931,0,0),"")</f>
        <v/>
      </c>
      <c r="D341" s="99" t="str">
        <f>IFERROR(_xlfn.XLOOKUP($G341,通讯通路门店!$S$4:$S$993931,通讯通路门店!$D$4:$D$993931,0,0),"")</f>
        <v/>
      </c>
      <c r="E341" s="83"/>
      <c r="F341" s="83"/>
      <c r="G341" s="101" t="e">
        <v>#N/A</v>
      </c>
      <c r="H341" s="102" t="str">
        <f>IFERROR(_xlfn.XLOOKUP($G341,通讯通路门店!$S$4:$S$993931,通讯通路门店!$R$4:$R$993931,0,0),"")</f>
        <v/>
      </c>
      <c r="I341" s="83"/>
      <c r="J341" s="83"/>
      <c r="K341" s="83"/>
      <c r="L341" s="83"/>
      <c r="M341" s="83"/>
      <c r="N341" s="83"/>
      <c r="O341" s="83"/>
      <c r="P341" s="83"/>
      <c r="Q341" s="83"/>
      <c r="R341" s="83"/>
      <c r="S341" s="83"/>
      <c r="T341" s="83"/>
      <c r="U341" s="99">
        <f>COUNTIF(通讯通路门店!$S:$S,$G341)</f>
        <v>0</v>
      </c>
      <c r="V341" s="99">
        <f>COUNTIFS(通讯通路门店!$S:$S,$G341,通讯通路门店!$J:$J,"综合卖场")</f>
        <v>0</v>
      </c>
      <c r="W341" s="99">
        <f>SUMIFS(通讯通路门店!$AJ:$AJ,通讯通路门店!$S:$S,通讯客户沙盘!$G341)</f>
        <v>0</v>
      </c>
      <c r="X341" s="99">
        <f t="shared" si="25"/>
        <v>0</v>
      </c>
      <c r="Y341" s="99">
        <f>COUNTIFS(通讯通路门店!$S:$S,$G341,通讯通路门店!$J:$J,"荣耀体验店")+COUNTIFS(通讯通路门店!$S:$S,$G341,通讯通路门店!$J:$J,"荣耀授权专卖店")</f>
        <v>0</v>
      </c>
      <c r="Z341" s="99">
        <f>COUNTIFS(通讯通路门店!$S:$S,$G341,通讯通路门店!$J:$J,"VIVO体验店")</f>
        <v>0</v>
      </c>
      <c r="AA341" s="99">
        <f>COUNTIFS(通讯通路门店!$S:$S,$G341,通讯通路门店!$J:$J,"OPPO体验店")</f>
        <v>0</v>
      </c>
      <c r="AB341" s="99">
        <f>COUNTIFS(通讯通路门店!$S:$S,$G341,通讯通路门店!$J:$J,"华为授权体验店")+COUNTIFS(通讯通路门店!$S:$S,$G341,通讯通路门店!$J:$J,"华为堡垒店")</f>
        <v>0</v>
      </c>
      <c r="AC341" s="99">
        <f>COUNTIFS(通讯通路门店!$S:$S,$G341,通讯通路门店!$J:$J,"小米体验店")</f>
        <v>0</v>
      </c>
      <c r="AD341" s="99">
        <f>COUNTIFS(通讯通路门店!$S:$S,$G341,通讯通路门店!$J:$J,"苹果体验店")</f>
        <v>0</v>
      </c>
      <c r="AE341" s="99">
        <f>COUNTIFS(通讯通路门店!$S:$S,$G341,通讯通路门店!$J:$J,"其他品牌专卖店")</f>
        <v>0</v>
      </c>
      <c r="AF341" s="99">
        <f>SUMIFS(通讯通路门店!$BI:$BI,通讯通路门店!$S:$S,$G341)</f>
        <v>0</v>
      </c>
      <c r="AG341" s="99">
        <f>SUMIFS(通讯通路门店!$BH:$BH,通讯通路门店!$S:$S,$G341)</f>
        <v>0</v>
      </c>
      <c r="AH341" s="99">
        <f t="shared" si="26"/>
        <v>0</v>
      </c>
      <c r="AI341" s="99">
        <f>SUMIFS(通讯通路门店!$BB:$BB,通讯通路门店!$S:$S,$G341)</f>
        <v>0</v>
      </c>
      <c r="AJ341" s="99">
        <f>SUMIFS(通讯通路门店!$BE:$BE,通讯通路门店!$S:$S,$G341)</f>
        <v>0</v>
      </c>
      <c r="AK341" s="99">
        <f>SUMIFS(通讯通路门店!$BG:$BG,通讯通路门店!$S:$S,$G341)</f>
        <v>0</v>
      </c>
      <c r="AL341" s="99">
        <f>SUMIFS(通讯通路门店!$BC:$BC,通讯通路门店!$S:$S,$G341)</f>
        <v>0</v>
      </c>
      <c r="AM341" s="99">
        <f>SUMIFS(通讯通路门店!$BD:$BD,通讯通路门店!$S:$S,$G341)</f>
        <v>0</v>
      </c>
      <c r="AN341" s="99">
        <f>SUMIFS(通讯通路门店!$BF:$BF,通讯通路门店!$S:$S,$G341)</f>
        <v>0</v>
      </c>
      <c r="AO341" s="99">
        <f t="shared" si="27"/>
        <v>0</v>
      </c>
      <c r="AP341" s="99">
        <f>SUMIFS(通讯通路门店!$K:$K,通讯通路门店!$S:$S,$G341)</f>
        <v>0</v>
      </c>
      <c r="AQ341" s="83"/>
      <c r="AR341" s="99">
        <f>SUMIFS(通讯通路门店!$T:$T,通讯通路门店!$S:$S,$G341)</f>
        <v>0</v>
      </c>
      <c r="AS341" s="99">
        <f>SUMIFS(通讯通路门店!$U:$U,通讯通路门店!$S:$S,$G341)</f>
        <v>0</v>
      </c>
      <c r="AT341" s="99">
        <f>SUMIFS(通讯通路门店!$V:$V,通讯通路门店!$S:$S,$G341)</f>
        <v>0</v>
      </c>
      <c r="AU341" s="99">
        <f>SUMIFS(通讯通路门店!$W:$W,通讯通路门店!$S:$S,$G341)</f>
        <v>0</v>
      </c>
      <c r="AV341" s="99">
        <f>SUMIFS(通讯通路门店!$Z:$Z,通讯通路门店!$S:$S,$G341)</f>
        <v>0</v>
      </c>
      <c r="AW341" s="99">
        <f>SUMIFS(通讯通路门店!$AB:$AB,通讯通路门店!$S:$S,$G341)</f>
        <v>0</v>
      </c>
      <c r="AX341" s="99">
        <f>SUMIFS(通讯通路门店!$X:$X,通讯通路门店!$S:$S,$G341)</f>
        <v>0</v>
      </c>
      <c r="AY341" s="99">
        <f>SUMIFS(通讯通路门店!$Y:$Y,通讯通路门店!$S:$S,$G341)</f>
        <v>0</v>
      </c>
      <c r="AZ341" s="99">
        <f>SUMIFS(通讯通路门店!$AA:$AA,通讯通路门店!$S:$S,$G341)</f>
        <v>0</v>
      </c>
      <c r="BA341" s="99">
        <f t="shared" si="28"/>
        <v>0</v>
      </c>
      <c r="BB341" s="99">
        <f t="shared" si="29"/>
        <v>0</v>
      </c>
      <c r="BC341" s="99">
        <f>SUMIFS(通讯通路门店!$W:$W,通讯通路门店!$S:$S,$G341,通讯通路门店!$J:$J,"荣耀体验店")+SUMIFS(通讯通路门店!$W:$W,通讯通路门店!$S:$S,$G341,通讯通路门店!$J:$J,"荣耀授权专卖店")</f>
        <v>0</v>
      </c>
      <c r="BD341" s="99">
        <f>SUMIFS(通讯通路门店!$Z:$Z,通讯通路门店!$S:$S,$G341,通讯通路门店!$J:$J,"VIVO体验店")</f>
        <v>0</v>
      </c>
      <c r="BE341" s="99">
        <f>SUMIFS(通讯通路门店!$AB:$AB,通讯通路门店!$S:$S,$G341,通讯通路门店!$J:$J,"OPPO体验店")</f>
        <v>0</v>
      </c>
      <c r="BF341" s="99">
        <f>SUMIFS(通讯通路门店!$X:$X,通讯通路门店!$S:$S,$G341,通讯通路门店!$J:$J,"华为授权体验店")+SUMIFS(通讯通路门店!$AA:$AA,通讯通路门店!$S:$S,$G341,通讯通路门店!$J:$J,"华为堡垒店")</f>
        <v>0</v>
      </c>
      <c r="BG341" s="99">
        <f>SUMIFS(通讯通路门店!$Y:$Y,通讯通路门店!$S:$S,$G341,通讯通路门店!$J:$J,"小米体验店")</f>
        <v>0</v>
      </c>
      <c r="BH341" s="99">
        <f>SUMIFS(通讯通路门店!$AA:$AA,通讯通路门店!$S:$S,$G341,通讯通路门店!$J:$J,"苹果体验店")</f>
        <v>0</v>
      </c>
      <c r="BI341" s="99">
        <f>SUMIFS(通讯通路门店!$K:$K,通讯通路门店!$S:$S,$G341,通讯通路门店!$J:$J,"其他品牌专卖店")</f>
        <v>0</v>
      </c>
      <c r="BJ341" s="99">
        <f>SUMIFS(通讯通路门店!$AC:$AC,通讯通路门店!$S:$S,$G341)</f>
        <v>0</v>
      </c>
      <c r="BK341" s="99">
        <f>SUMIFS(通讯通路门店!$AD:$AD,通讯通路门店!$S:$S,$G341)</f>
        <v>0</v>
      </c>
      <c r="BL341" s="99">
        <f>SUMIFS(通讯通路门店!$AE:$AE,通讯通路门店!$S:$S,$G341)</f>
        <v>0</v>
      </c>
      <c r="BM341" s="99">
        <f>SUMIFS(通讯通路门店!$AF:$AF,通讯通路门店!$S:$S,$G341)</f>
        <v>0</v>
      </c>
      <c r="BN341" s="99">
        <f>SUMIFS(通讯通路门店!$AG:$AG,通讯通路门店!$S:$S,$G341)</f>
        <v>0</v>
      </c>
      <c r="BO341" s="99">
        <f>SUMIFS(通讯通路门店!$AH:$AH,通讯通路门店!$S:$S,$G341)</f>
        <v>0</v>
      </c>
      <c r="BP341" s="99">
        <f>SUMIFS(通讯通路门店!$AI:$AI,通讯通路门店!$S:$S,$G341)</f>
        <v>0</v>
      </c>
      <c r="BQ341" s="83"/>
    </row>
    <row r="342" spans="1:69">
      <c r="A342" s="99" t="str">
        <f>IFERROR(_xlfn.XLOOKUP($G342,通讯通路门店!$S$4:$S$993931,通讯通路门店!$A$4:$A$993931,0,0),"")</f>
        <v/>
      </c>
      <c r="B342" s="99" t="str">
        <f>IFERROR(_xlfn.XLOOKUP($G342,通讯通路门店!$S$4:$S$993931,通讯通路门店!$B$4:$B$993931,0,0),"")</f>
        <v/>
      </c>
      <c r="C342" s="99" t="str">
        <f>IFERROR(_xlfn.XLOOKUP($G342,通讯通路门店!$S$4:$S$993931,通讯通路门店!$C$4:$C$993931,0,0),"")</f>
        <v/>
      </c>
      <c r="D342" s="99" t="str">
        <f>IFERROR(_xlfn.XLOOKUP($G342,通讯通路门店!$S$4:$S$993931,通讯通路门店!$D$4:$D$993931,0,0),"")</f>
        <v/>
      </c>
      <c r="E342" s="83"/>
      <c r="F342" s="83"/>
      <c r="G342" s="101" t="e">
        <v>#N/A</v>
      </c>
      <c r="H342" s="102" t="str">
        <f>IFERROR(_xlfn.XLOOKUP($G342,通讯通路门店!$S$4:$S$993931,通讯通路门店!$R$4:$R$993931,0,0),"")</f>
        <v/>
      </c>
      <c r="I342" s="83"/>
      <c r="J342" s="83"/>
      <c r="K342" s="83"/>
      <c r="L342" s="83"/>
      <c r="M342" s="83"/>
      <c r="N342" s="83"/>
      <c r="O342" s="83"/>
      <c r="P342" s="83"/>
      <c r="Q342" s="83"/>
      <c r="R342" s="83"/>
      <c r="S342" s="83"/>
      <c r="T342" s="83"/>
      <c r="U342" s="99">
        <f>COUNTIF(通讯通路门店!$S:$S,$G342)</f>
        <v>0</v>
      </c>
      <c r="V342" s="99">
        <f>COUNTIFS(通讯通路门店!$S:$S,$G342,通讯通路门店!$J:$J,"综合卖场")</f>
        <v>0</v>
      </c>
      <c r="W342" s="99">
        <f>SUMIFS(通讯通路门店!$AJ:$AJ,通讯通路门店!$S:$S,通讯客户沙盘!$G342)</f>
        <v>0</v>
      </c>
      <c r="X342" s="99">
        <f t="shared" si="25"/>
        <v>0</v>
      </c>
      <c r="Y342" s="99">
        <f>COUNTIFS(通讯通路门店!$S:$S,$G342,通讯通路门店!$J:$J,"荣耀体验店")+COUNTIFS(通讯通路门店!$S:$S,$G342,通讯通路门店!$J:$J,"荣耀授权专卖店")</f>
        <v>0</v>
      </c>
      <c r="Z342" s="99">
        <f>COUNTIFS(通讯通路门店!$S:$S,$G342,通讯通路门店!$J:$J,"VIVO体验店")</f>
        <v>0</v>
      </c>
      <c r="AA342" s="99">
        <f>COUNTIFS(通讯通路门店!$S:$S,$G342,通讯通路门店!$J:$J,"OPPO体验店")</f>
        <v>0</v>
      </c>
      <c r="AB342" s="99">
        <f>COUNTIFS(通讯通路门店!$S:$S,$G342,通讯通路门店!$J:$J,"华为授权体验店")+COUNTIFS(通讯通路门店!$S:$S,$G342,通讯通路门店!$J:$J,"华为堡垒店")</f>
        <v>0</v>
      </c>
      <c r="AC342" s="99">
        <f>COUNTIFS(通讯通路门店!$S:$S,$G342,通讯通路门店!$J:$J,"小米体验店")</f>
        <v>0</v>
      </c>
      <c r="AD342" s="99">
        <f>COUNTIFS(通讯通路门店!$S:$S,$G342,通讯通路门店!$J:$J,"苹果体验店")</f>
        <v>0</v>
      </c>
      <c r="AE342" s="99">
        <f>COUNTIFS(通讯通路门店!$S:$S,$G342,通讯通路门店!$J:$J,"其他品牌专卖店")</f>
        <v>0</v>
      </c>
      <c r="AF342" s="99">
        <f>SUMIFS(通讯通路门店!$BI:$BI,通讯通路门店!$S:$S,$G342)</f>
        <v>0</v>
      </c>
      <c r="AG342" s="99">
        <f>SUMIFS(通讯通路门店!$BH:$BH,通讯通路门店!$S:$S,$G342)</f>
        <v>0</v>
      </c>
      <c r="AH342" s="99">
        <f t="shared" si="26"/>
        <v>0</v>
      </c>
      <c r="AI342" s="99">
        <f>SUMIFS(通讯通路门店!$BB:$BB,通讯通路门店!$S:$S,$G342)</f>
        <v>0</v>
      </c>
      <c r="AJ342" s="99">
        <f>SUMIFS(通讯通路门店!$BE:$BE,通讯通路门店!$S:$S,$G342)</f>
        <v>0</v>
      </c>
      <c r="AK342" s="99">
        <f>SUMIFS(通讯通路门店!$BG:$BG,通讯通路门店!$S:$S,$G342)</f>
        <v>0</v>
      </c>
      <c r="AL342" s="99">
        <f>SUMIFS(通讯通路门店!$BC:$BC,通讯通路门店!$S:$S,$G342)</f>
        <v>0</v>
      </c>
      <c r="AM342" s="99">
        <f>SUMIFS(通讯通路门店!$BD:$BD,通讯通路门店!$S:$S,$G342)</f>
        <v>0</v>
      </c>
      <c r="AN342" s="99">
        <f>SUMIFS(通讯通路门店!$BF:$BF,通讯通路门店!$S:$S,$G342)</f>
        <v>0</v>
      </c>
      <c r="AO342" s="99">
        <f t="shared" si="27"/>
        <v>0</v>
      </c>
      <c r="AP342" s="99">
        <f>SUMIFS(通讯通路门店!$K:$K,通讯通路门店!$S:$S,$G342)</f>
        <v>0</v>
      </c>
      <c r="AQ342" s="83"/>
      <c r="AR342" s="99">
        <f>SUMIFS(通讯通路门店!$T:$T,通讯通路门店!$S:$S,$G342)</f>
        <v>0</v>
      </c>
      <c r="AS342" s="99">
        <f>SUMIFS(通讯通路门店!$U:$U,通讯通路门店!$S:$S,$G342)</f>
        <v>0</v>
      </c>
      <c r="AT342" s="99">
        <f>SUMIFS(通讯通路门店!$V:$V,通讯通路门店!$S:$S,$G342)</f>
        <v>0</v>
      </c>
      <c r="AU342" s="99">
        <f>SUMIFS(通讯通路门店!$W:$W,通讯通路门店!$S:$S,$G342)</f>
        <v>0</v>
      </c>
      <c r="AV342" s="99">
        <f>SUMIFS(通讯通路门店!$Z:$Z,通讯通路门店!$S:$S,$G342)</f>
        <v>0</v>
      </c>
      <c r="AW342" s="99">
        <f>SUMIFS(通讯通路门店!$AB:$AB,通讯通路门店!$S:$S,$G342)</f>
        <v>0</v>
      </c>
      <c r="AX342" s="99">
        <f>SUMIFS(通讯通路门店!$X:$X,通讯通路门店!$S:$S,$G342)</f>
        <v>0</v>
      </c>
      <c r="AY342" s="99">
        <f>SUMIFS(通讯通路门店!$Y:$Y,通讯通路门店!$S:$S,$G342)</f>
        <v>0</v>
      </c>
      <c r="AZ342" s="99">
        <f>SUMIFS(通讯通路门店!$AA:$AA,通讯通路门店!$S:$S,$G342)</f>
        <v>0</v>
      </c>
      <c r="BA342" s="99">
        <f t="shared" si="28"/>
        <v>0</v>
      </c>
      <c r="BB342" s="99">
        <f t="shared" si="29"/>
        <v>0</v>
      </c>
      <c r="BC342" s="99">
        <f>SUMIFS(通讯通路门店!$W:$W,通讯通路门店!$S:$S,$G342,通讯通路门店!$J:$J,"荣耀体验店")+SUMIFS(通讯通路门店!$W:$W,通讯通路门店!$S:$S,$G342,通讯通路门店!$J:$J,"荣耀授权专卖店")</f>
        <v>0</v>
      </c>
      <c r="BD342" s="99">
        <f>SUMIFS(通讯通路门店!$Z:$Z,通讯通路门店!$S:$S,$G342,通讯通路门店!$J:$J,"VIVO体验店")</f>
        <v>0</v>
      </c>
      <c r="BE342" s="99">
        <f>SUMIFS(通讯通路门店!$AB:$AB,通讯通路门店!$S:$S,$G342,通讯通路门店!$J:$J,"OPPO体验店")</f>
        <v>0</v>
      </c>
      <c r="BF342" s="99">
        <f>SUMIFS(通讯通路门店!$X:$X,通讯通路门店!$S:$S,$G342,通讯通路门店!$J:$J,"华为授权体验店")+SUMIFS(通讯通路门店!$AA:$AA,通讯通路门店!$S:$S,$G342,通讯通路门店!$J:$J,"华为堡垒店")</f>
        <v>0</v>
      </c>
      <c r="BG342" s="99">
        <f>SUMIFS(通讯通路门店!$Y:$Y,通讯通路门店!$S:$S,$G342,通讯通路门店!$J:$J,"小米体验店")</f>
        <v>0</v>
      </c>
      <c r="BH342" s="99">
        <f>SUMIFS(通讯通路门店!$AA:$AA,通讯通路门店!$S:$S,$G342,通讯通路门店!$J:$J,"苹果体验店")</f>
        <v>0</v>
      </c>
      <c r="BI342" s="99">
        <f>SUMIFS(通讯通路门店!$K:$K,通讯通路门店!$S:$S,$G342,通讯通路门店!$J:$J,"其他品牌专卖店")</f>
        <v>0</v>
      </c>
      <c r="BJ342" s="99">
        <f>SUMIFS(通讯通路门店!$AC:$AC,通讯通路门店!$S:$S,$G342)</f>
        <v>0</v>
      </c>
      <c r="BK342" s="99">
        <f>SUMIFS(通讯通路门店!$AD:$AD,通讯通路门店!$S:$S,$G342)</f>
        <v>0</v>
      </c>
      <c r="BL342" s="99">
        <f>SUMIFS(通讯通路门店!$AE:$AE,通讯通路门店!$S:$S,$G342)</f>
        <v>0</v>
      </c>
      <c r="BM342" s="99">
        <f>SUMIFS(通讯通路门店!$AF:$AF,通讯通路门店!$S:$S,$G342)</f>
        <v>0</v>
      </c>
      <c r="BN342" s="99">
        <f>SUMIFS(通讯通路门店!$AG:$AG,通讯通路门店!$S:$S,$G342)</f>
        <v>0</v>
      </c>
      <c r="BO342" s="99">
        <f>SUMIFS(通讯通路门店!$AH:$AH,通讯通路门店!$S:$S,$G342)</f>
        <v>0</v>
      </c>
      <c r="BP342" s="99">
        <f>SUMIFS(通讯通路门店!$AI:$AI,通讯通路门店!$S:$S,$G342)</f>
        <v>0</v>
      </c>
      <c r="BQ342" s="83"/>
    </row>
    <row r="343" spans="1:69">
      <c r="A343" s="99" t="str">
        <f>IFERROR(_xlfn.XLOOKUP($G343,通讯通路门店!$S$4:$S$993931,通讯通路门店!$A$4:$A$993931,0,0),"")</f>
        <v/>
      </c>
      <c r="B343" s="99" t="str">
        <f>IFERROR(_xlfn.XLOOKUP($G343,通讯通路门店!$S$4:$S$993931,通讯通路门店!$B$4:$B$993931,0,0),"")</f>
        <v/>
      </c>
      <c r="C343" s="99" t="str">
        <f>IFERROR(_xlfn.XLOOKUP($G343,通讯通路门店!$S$4:$S$993931,通讯通路门店!$C$4:$C$993931,0,0),"")</f>
        <v/>
      </c>
      <c r="D343" s="99" t="str">
        <f>IFERROR(_xlfn.XLOOKUP($G343,通讯通路门店!$S$4:$S$993931,通讯通路门店!$D$4:$D$993931,0,0),"")</f>
        <v/>
      </c>
      <c r="E343" s="83"/>
      <c r="F343" s="83"/>
      <c r="G343" s="101" t="e">
        <v>#N/A</v>
      </c>
      <c r="H343" s="102" t="str">
        <f>IFERROR(_xlfn.XLOOKUP($G343,通讯通路门店!$S$4:$S$993931,通讯通路门店!$R$4:$R$993931,0,0),"")</f>
        <v/>
      </c>
      <c r="I343" s="83"/>
      <c r="J343" s="83"/>
      <c r="K343" s="83"/>
      <c r="L343" s="83"/>
      <c r="M343" s="83"/>
      <c r="N343" s="83"/>
      <c r="O343" s="83"/>
      <c r="P343" s="83"/>
      <c r="Q343" s="83"/>
      <c r="R343" s="83"/>
      <c r="S343" s="83"/>
      <c r="T343" s="83"/>
      <c r="U343" s="99">
        <f>COUNTIF(通讯通路门店!$S:$S,$G343)</f>
        <v>0</v>
      </c>
      <c r="V343" s="99">
        <f>COUNTIFS(通讯通路门店!$S:$S,$G343,通讯通路门店!$J:$J,"综合卖场")</f>
        <v>0</v>
      </c>
      <c r="W343" s="99">
        <f>SUMIFS(通讯通路门店!$AJ:$AJ,通讯通路门店!$S:$S,通讯客户沙盘!$G343)</f>
        <v>0</v>
      </c>
      <c r="X343" s="99">
        <f t="shared" si="25"/>
        <v>0</v>
      </c>
      <c r="Y343" s="99">
        <f>COUNTIFS(通讯通路门店!$S:$S,$G343,通讯通路门店!$J:$J,"荣耀体验店")+COUNTIFS(通讯通路门店!$S:$S,$G343,通讯通路门店!$J:$J,"荣耀授权专卖店")</f>
        <v>0</v>
      </c>
      <c r="Z343" s="99">
        <f>COUNTIFS(通讯通路门店!$S:$S,$G343,通讯通路门店!$J:$J,"VIVO体验店")</f>
        <v>0</v>
      </c>
      <c r="AA343" s="99">
        <f>COUNTIFS(通讯通路门店!$S:$S,$G343,通讯通路门店!$J:$J,"OPPO体验店")</f>
        <v>0</v>
      </c>
      <c r="AB343" s="99">
        <f>COUNTIFS(通讯通路门店!$S:$S,$G343,通讯通路门店!$J:$J,"华为授权体验店")+COUNTIFS(通讯通路门店!$S:$S,$G343,通讯通路门店!$J:$J,"华为堡垒店")</f>
        <v>0</v>
      </c>
      <c r="AC343" s="99">
        <f>COUNTIFS(通讯通路门店!$S:$S,$G343,通讯通路门店!$J:$J,"小米体验店")</f>
        <v>0</v>
      </c>
      <c r="AD343" s="99">
        <f>COUNTIFS(通讯通路门店!$S:$S,$G343,通讯通路门店!$J:$J,"苹果体验店")</f>
        <v>0</v>
      </c>
      <c r="AE343" s="99">
        <f>COUNTIFS(通讯通路门店!$S:$S,$G343,通讯通路门店!$J:$J,"其他品牌专卖店")</f>
        <v>0</v>
      </c>
      <c r="AF343" s="99">
        <f>SUMIFS(通讯通路门店!$BI:$BI,通讯通路门店!$S:$S,$G343)</f>
        <v>0</v>
      </c>
      <c r="AG343" s="99">
        <f>SUMIFS(通讯通路门店!$BH:$BH,通讯通路门店!$S:$S,$G343)</f>
        <v>0</v>
      </c>
      <c r="AH343" s="99">
        <f t="shared" si="26"/>
        <v>0</v>
      </c>
      <c r="AI343" s="99">
        <f>SUMIFS(通讯通路门店!$BB:$BB,通讯通路门店!$S:$S,$G343)</f>
        <v>0</v>
      </c>
      <c r="AJ343" s="99">
        <f>SUMIFS(通讯通路门店!$BE:$BE,通讯通路门店!$S:$S,$G343)</f>
        <v>0</v>
      </c>
      <c r="AK343" s="99">
        <f>SUMIFS(通讯通路门店!$BG:$BG,通讯通路门店!$S:$S,$G343)</f>
        <v>0</v>
      </c>
      <c r="AL343" s="99">
        <f>SUMIFS(通讯通路门店!$BC:$BC,通讯通路门店!$S:$S,$G343)</f>
        <v>0</v>
      </c>
      <c r="AM343" s="99">
        <f>SUMIFS(通讯通路门店!$BD:$BD,通讯通路门店!$S:$S,$G343)</f>
        <v>0</v>
      </c>
      <c r="AN343" s="99">
        <f>SUMIFS(通讯通路门店!$BF:$BF,通讯通路门店!$S:$S,$G343)</f>
        <v>0</v>
      </c>
      <c r="AO343" s="99">
        <f t="shared" si="27"/>
        <v>0</v>
      </c>
      <c r="AP343" s="99">
        <f>SUMIFS(通讯通路门店!$K:$K,通讯通路门店!$S:$S,$G343)</f>
        <v>0</v>
      </c>
      <c r="AQ343" s="83"/>
      <c r="AR343" s="99">
        <f>SUMIFS(通讯通路门店!$T:$T,通讯通路门店!$S:$S,$G343)</f>
        <v>0</v>
      </c>
      <c r="AS343" s="99">
        <f>SUMIFS(通讯通路门店!$U:$U,通讯通路门店!$S:$S,$G343)</f>
        <v>0</v>
      </c>
      <c r="AT343" s="99">
        <f>SUMIFS(通讯通路门店!$V:$V,通讯通路门店!$S:$S,$G343)</f>
        <v>0</v>
      </c>
      <c r="AU343" s="99">
        <f>SUMIFS(通讯通路门店!$W:$W,通讯通路门店!$S:$S,$G343)</f>
        <v>0</v>
      </c>
      <c r="AV343" s="99">
        <f>SUMIFS(通讯通路门店!$Z:$Z,通讯通路门店!$S:$S,$G343)</f>
        <v>0</v>
      </c>
      <c r="AW343" s="99">
        <f>SUMIFS(通讯通路门店!$AB:$AB,通讯通路门店!$S:$S,$G343)</f>
        <v>0</v>
      </c>
      <c r="AX343" s="99">
        <f>SUMIFS(通讯通路门店!$X:$X,通讯通路门店!$S:$S,$G343)</f>
        <v>0</v>
      </c>
      <c r="AY343" s="99">
        <f>SUMIFS(通讯通路门店!$Y:$Y,通讯通路门店!$S:$S,$G343)</f>
        <v>0</v>
      </c>
      <c r="AZ343" s="99">
        <f>SUMIFS(通讯通路门店!$AA:$AA,通讯通路门店!$S:$S,$G343)</f>
        <v>0</v>
      </c>
      <c r="BA343" s="99">
        <f t="shared" si="28"/>
        <v>0</v>
      </c>
      <c r="BB343" s="99">
        <f t="shared" si="29"/>
        <v>0</v>
      </c>
      <c r="BC343" s="99">
        <f>SUMIFS(通讯通路门店!$W:$W,通讯通路门店!$S:$S,$G343,通讯通路门店!$J:$J,"荣耀体验店")+SUMIFS(通讯通路门店!$W:$W,通讯通路门店!$S:$S,$G343,通讯通路门店!$J:$J,"荣耀授权专卖店")</f>
        <v>0</v>
      </c>
      <c r="BD343" s="99">
        <f>SUMIFS(通讯通路门店!$Z:$Z,通讯通路门店!$S:$S,$G343,通讯通路门店!$J:$J,"VIVO体验店")</f>
        <v>0</v>
      </c>
      <c r="BE343" s="99">
        <f>SUMIFS(通讯通路门店!$AB:$AB,通讯通路门店!$S:$S,$G343,通讯通路门店!$J:$J,"OPPO体验店")</f>
        <v>0</v>
      </c>
      <c r="BF343" s="99">
        <f>SUMIFS(通讯通路门店!$X:$X,通讯通路门店!$S:$S,$G343,通讯通路门店!$J:$J,"华为授权体验店")+SUMIFS(通讯通路门店!$AA:$AA,通讯通路门店!$S:$S,$G343,通讯通路门店!$J:$J,"华为堡垒店")</f>
        <v>0</v>
      </c>
      <c r="BG343" s="99">
        <f>SUMIFS(通讯通路门店!$Y:$Y,通讯通路门店!$S:$S,$G343,通讯通路门店!$J:$J,"小米体验店")</f>
        <v>0</v>
      </c>
      <c r="BH343" s="99">
        <f>SUMIFS(通讯通路门店!$AA:$AA,通讯通路门店!$S:$S,$G343,通讯通路门店!$J:$J,"苹果体验店")</f>
        <v>0</v>
      </c>
      <c r="BI343" s="99">
        <f>SUMIFS(通讯通路门店!$K:$K,通讯通路门店!$S:$S,$G343,通讯通路门店!$J:$J,"其他品牌专卖店")</f>
        <v>0</v>
      </c>
      <c r="BJ343" s="99">
        <f>SUMIFS(通讯通路门店!$AC:$AC,通讯通路门店!$S:$S,$G343)</f>
        <v>0</v>
      </c>
      <c r="BK343" s="99">
        <f>SUMIFS(通讯通路门店!$AD:$AD,通讯通路门店!$S:$S,$G343)</f>
        <v>0</v>
      </c>
      <c r="BL343" s="99">
        <f>SUMIFS(通讯通路门店!$AE:$AE,通讯通路门店!$S:$S,$G343)</f>
        <v>0</v>
      </c>
      <c r="BM343" s="99">
        <f>SUMIFS(通讯通路门店!$AF:$AF,通讯通路门店!$S:$S,$G343)</f>
        <v>0</v>
      </c>
      <c r="BN343" s="99">
        <f>SUMIFS(通讯通路门店!$AG:$AG,通讯通路门店!$S:$S,$G343)</f>
        <v>0</v>
      </c>
      <c r="BO343" s="99">
        <f>SUMIFS(通讯通路门店!$AH:$AH,通讯通路门店!$S:$S,$G343)</f>
        <v>0</v>
      </c>
      <c r="BP343" s="99">
        <f>SUMIFS(通讯通路门店!$AI:$AI,通讯通路门店!$S:$S,$G343)</f>
        <v>0</v>
      </c>
      <c r="BQ343" s="83"/>
    </row>
    <row r="344" spans="1:69">
      <c r="A344" s="99" t="str">
        <f>IFERROR(_xlfn.XLOOKUP($G344,通讯通路门店!$S$4:$S$993931,通讯通路门店!$A$4:$A$993931,0,0),"")</f>
        <v/>
      </c>
      <c r="B344" s="99" t="str">
        <f>IFERROR(_xlfn.XLOOKUP($G344,通讯通路门店!$S$4:$S$993931,通讯通路门店!$B$4:$B$993931,0,0),"")</f>
        <v/>
      </c>
      <c r="C344" s="99" t="str">
        <f>IFERROR(_xlfn.XLOOKUP($G344,通讯通路门店!$S$4:$S$993931,通讯通路门店!$C$4:$C$993931,0,0),"")</f>
        <v/>
      </c>
      <c r="D344" s="99" t="str">
        <f>IFERROR(_xlfn.XLOOKUP($G344,通讯通路门店!$S$4:$S$993931,通讯通路门店!$D$4:$D$993931,0,0),"")</f>
        <v/>
      </c>
      <c r="E344" s="83"/>
      <c r="F344" s="83"/>
      <c r="G344" s="101" t="e">
        <v>#N/A</v>
      </c>
      <c r="H344" s="102" t="str">
        <f>IFERROR(_xlfn.XLOOKUP($G344,通讯通路门店!$S$4:$S$993931,通讯通路门店!$R$4:$R$993931,0,0),"")</f>
        <v/>
      </c>
      <c r="I344" s="83"/>
      <c r="J344" s="83"/>
      <c r="K344" s="83"/>
      <c r="L344" s="83"/>
      <c r="M344" s="83"/>
      <c r="N344" s="83"/>
      <c r="O344" s="83"/>
      <c r="P344" s="83"/>
      <c r="Q344" s="83"/>
      <c r="R344" s="83"/>
      <c r="S344" s="83"/>
      <c r="T344" s="83"/>
      <c r="U344" s="99">
        <f>COUNTIF(通讯通路门店!$S:$S,$G344)</f>
        <v>0</v>
      </c>
      <c r="V344" s="99">
        <f>COUNTIFS(通讯通路门店!$S:$S,$G344,通讯通路门店!$J:$J,"综合卖场")</f>
        <v>0</v>
      </c>
      <c r="W344" s="99">
        <f>SUMIFS(通讯通路门店!$AJ:$AJ,通讯通路门店!$S:$S,通讯客户沙盘!$G344)</f>
        <v>0</v>
      </c>
      <c r="X344" s="99">
        <f t="shared" si="25"/>
        <v>0</v>
      </c>
      <c r="Y344" s="99">
        <f>COUNTIFS(通讯通路门店!$S:$S,$G344,通讯通路门店!$J:$J,"荣耀体验店")+COUNTIFS(通讯通路门店!$S:$S,$G344,通讯通路门店!$J:$J,"荣耀授权专卖店")</f>
        <v>0</v>
      </c>
      <c r="Z344" s="99">
        <f>COUNTIFS(通讯通路门店!$S:$S,$G344,通讯通路门店!$J:$J,"VIVO体验店")</f>
        <v>0</v>
      </c>
      <c r="AA344" s="99">
        <f>COUNTIFS(通讯通路门店!$S:$S,$G344,通讯通路门店!$J:$J,"OPPO体验店")</f>
        <v>0</v>
      </c>
      <c r="AB344" s="99">
        <f>COUNTIFS(通讯通路门店!$S:$S,$G344,通讯通路门店!$J:$J,"华为授权体验店")+COUNTIFS(通讯通路门店!$S:$S,$G344,通讯通路门店!$J:$J,"华为堡垒店")</f>
        <v>0</v>
      </c>
      <c r="AC344" s="99">
        <f>COUNTIFS(通讯通路门店!$S:$S,$G344,通讯通路门店!$J:$J,"小米体验店")</f>
        <v>0</v>
      </c>
      <c r="AD344" s="99">
        <f>COUNTIFS(通讯通路门店!$S:$S,$G344,通讯通路门店!$J:$J,"苹果体验店")</f>
        <v>0</v>
      </c>
      <c r="AE344" s="99">
        <f>COUNTIFS(通讯通路门店!$S:$S,$G344,通讯通路门店!$J:$J,"其他品牌专卖店")</f>
        <v>0</v>
      </c>
      <c r="AF344" s="99">
        <f>SUMIFS(通讯通路门店!$BI:$BI,通讯通路门店!$S:$S,$G344)</f>
        <v>0</v>
      </c>
      <c r="AG344" s="99">
        <f>SUMIFS(通讯通路门店!$BH:$BH,通讯通路门店!$S:$S,$G344)</f>
        <v>0</v>
      </c>
      <c r="AH344" s="99">
        <f t="shared" si="26"/>
        <v>0</v>
      </c>
      <c r="AI344" s="99">
        <f>SUMIFS(通讯通路门店!$BB:$BB,通讯通路门店!$S:$S,$G344)</f>
        <v>0</v>
      </c>
      <c r="AJ344" s="99">
        <f>SUMIFS(通讯通路门店!$BE:$BE,通讯通路门店!$S:$S,$G344)</f>
        <v>0</v>
      </c>
      <c r="AK344" s="99">
        <f>SUMIFS(通讯通路门店!$BG:$BG,通讯通路门店!$S:$S,$G344)</f>
        <v>0</v>
      </c>
      <c r="AL344" s="99">
        <f>SUMIFS(通讯通路门店!$BC:$BC,通讯通路门店!$S:$S,$G344)</f>
        <v>0</v>
      </c>
      <c r="AM344" s="99">
        <f>SUMIFS(通讯通路门店!$BD:$BD,通讯通路门店!$S:$S,$G344)</f>
        <v>0</v>
      </c>
      <c r="AN344" s="99">
        <f>SUMIFS(通讯通路门店!$BF:$BF,通讯通路门店!$S:$S,$G344)</f>
        <v>0</v>
      </c>
      <c r="AO344" s="99">
        <f t="shared" si="27"/>
        <v>0</v>
      </c>
      <c r="AP344" s="99">
        <f>SUMIFS(通讯通路门店!$K:$K,通讯通路门店!$S:$S,$G344)</f>
        <v>0</v>
      </c>
      <c r="AQ344" s="83"/>
      <c r="AR344" s="99">
        <f>SUMIFS(通讯通路门店!$T:$T,通讯通路门店!$S:$S,$G344)</f>
        <v>0</v>
      </c>
      <c r="AS344" s="99">
        <f>SUMIFS(通讯通路门店!$U:$U,通讯通路门店!$S:$S,$G344)</f>
        <v>0</v>
      </c>
      <c r="AT344" s="99">
        <f>SUMIFS(通讯通路门店!$V:$V,通讯通路门店!$S:$S,$G344)</f>
        <v>0</v>
      </c>
      <c r="AU344" s="99">
        <f>SUMIFS(通讯通路门店!$W:$W,通讯通路门店!$S:$S,$G344)</f>
        <v>0</v>
      </c>
      <c r="AV344" s="99">
        <f>SUMIFS(通讯通路门店!$Z:$Z,通讯通路门店!$S:$S,$G344)</f>
        <v>0</v>
      </c>
      <c r="AW344" s="99">
        <f>SUMIFS(通讯通路门店!$AB:$AB,通讯通路门店!$S:$S,$G344)</f>
        <v>0</v>
      </c>
      <c r="AX344" s="99">
        <f>SUMIFS(通讯通路门店!$X:$X,通讯通路门店!$S:$S,$G344)</f>
        <v>0</v>
      </c>
      <c r="AY344" s="99">
        <f>SUMIFS(通讯通路门店!$Y:$Y,通讯通路门店!$S:$S,$G344)</f>
        <v>0</v>
      </c>
      <c r="AZ344" s="99">
        <f>SUMIFS(通讯通路门店!$AA:$AA,通讯通路门店!$S:$S,$G344)</f>
        <v>0</v>
      </c>
      <c r="BA344" s="99">
        <f t="shared" si="28"/>
        <v>0</v>
      </c>
      <c r="BB344" s="99">
        <f t="shared" si="29"/>
        <v>0</v>
      </c>
      <c r="BC344" s="99">
        <f>SUMIFS(通讯通路门店!$W:$W,通讯通路门店!$S:$S,$G344,通讯通路门店!$J:$J,"荣耀体验店")+SUMIFS(通讯通路门店!$W:$W,通讯通路门店!$S:$S,$G344,通讯通路门店!$J:$J,"荣耀授权专卖店")</f>
        <v>0</v>
      </c>
      <c r="BD344" s="99">
        <f>SUMIFS(通讯通路门店!$Z:$Z,通讯通路门店!$S:$S,$G344,通讯通路门店!$J:$J,"VIVO体验店")</f>
        <v>0</v>
      </c>
      <c r="BE344" s="99">
        <f>SUMIFS(通讯通路门店!$AB:$AB,通讯通路门店!$S:$S,$G344,通讯通路门店!$J:$J,"OPPO体验店")</f>
        <v>0</v>
      </c>
      <c r="BF344" s="99">
        <f>SUMIFS(通讯通路门店!$X:$X,通讯通路门店!$S:$S,$G344,通讯通路门店!$J:$J,"华为授权体验店")+SUMIFS(通讯通路门店!$AA:$AA,通讯通路门店!$S:$S,$G344,通讯通路门店!$J:$J,"华为堡垒店")</f>
        <v>0</v>
      </c>
      <c r="BG344" s="99">
        <f>SUMIFS(通讯通路门店!$Y:$Y,通讯通路门店!$S:$S,$G344,通讯通路门店!$J:$J,"小米体验店")</f>
        <v>0</v>
      </c>
      <c r="BH344" s="99">
        <f>SUMIFS(通讯通路门店!$AA:$AA,通讯通路门店!$S:$S,$G344,通讯通路门店!$J:$J,"苹果体验店")</f>
        <v>0</v>
      </c>
      <c r="BI344" s="99">
        <f>SUMIFS(通讯通路门店!$K:$K,通讯通路门店!$S:$S,$G344,通讯通路门店!$J:$J,"其他品牌专卖店")</f>
        <v>0</v>
      </c>
      <c r="BJ344" s="99">
        <f>SUMIFS(通讯通路门店!$AC:$AC,通讯通路门店!$S:$S,$G344)</f>
        <v>0</v>
      </c>
      <c r="BK344" s="99">
        <f>SUMIFS(通讯通路门店!$AD:$AD,通讯通路门店!$S:$S,$G344)</f>
        <v>0</v>
      </c>
      <c r="BL344" s="99">
        <f>SUMIFS(通讯通路门店!$AE:$AE,通讯通路门店!$S:$S,$G344)</f>
        <v>0</v>
      </c>
      <c r="BM344" s="99">
        <f>SUMIFS(通讯通路门店!$AF:$AF,通讯通路门店!$S:$S,$G344)</f>
        <v>0</v>
      </c>
      <c r="BN344" s="99">
        <f>SUMIFS(通讯通路门店!$AG:$AG,通讯通路门店!$S:$S,$G344)</f>
        <v>0</v>
      </c>
      <c r="BO344" s="99">
        <f>SUMIFS(通讯通路门店!$AH:$AH,通讯通路门店!$S:$S,$G344)</f>
        <v>0</v>
      </c>
      <c r="BP344" s="99">
        <f>SUMIFS(通讯通路门店!$AI:$AI,通讯通路门店!$S:$S,$G344)</f>
        <v>0</v>
      </c>
      <c r="BQ344" s="83"/>
    </row>
    <row r="345" spans="1:69">
      <c r="A345" s="99" t="str">
        <f>IFERROR(_xlfn.XLOOKUP($G345,通讯通路门店!$S$4:$S$993931,通讯通路门店!$A$4:$A$993931,0,0),"")</f>
        <v/>
      </c>
      <c r="B345" s="99" t="str">
        <f>IFERROR(_xlfn.XLOOKUP($G345,通讯通路门店!$S$4:$S$993931,通讯通路门店!$B$4:$B$993931,0,0),"")</f>
        <v/>
      </c>
      <c r="C345" s="99" t="str">
        <f>IFERROR(_xlfn.XLOOKUP($G345,通讯通路门店!$S$4:$S$993931,通讯通路门店!$C$4:$C$993931,0,0),"")</f>
        <v/>
      </c>
      <c r="D345" s="99" t="str">
        <f>IFERROR(_xlfn.XLOOKUP($G345,通讯通路门店!$S$4:$S$993931,通讯通路门店!$D$4:$D$993931,0,0),"")</f>
        <v/>
      </c>
      <c r="E345" s="83"/>
      <c r="F345" s="83"/>
      <c r="G345" s="101" t="e">
        <v>#N/A</v>
      </c>
      <c r="H345" s="102" t="str">
        <f>IFERROR(_xlfn.XLOOKUP($G345,通讯通路门店!$S$4:$S$993931,通讯通路门店!$R$4:$R$993931,0,0),"")</f>
        <v/>
      </c>
      <c r="I345" s="83"/>
      <c r="J345" s="83"/>
      <c r="K345" s="83"/>
      <c r="L345" s="83"/>
      <c r="M345" s="83"/>
      <c r="N345" s="83"/>
      <c r="O345" s="83"/>
      <c r="P345" s="83"/>
      <c r="Q345" s="83"/>
      <c r="R345" s="83"/>
      <c r="S345" s="83"/>
      <c r="T345" s="83"/>
      <c r="U345" s="99">
        <f>COUNTIF(通讯通路门店!$S:$S,$G345)</f>
        <v>0</v>
      </c>
      <c r="V345" s="99">
        <f>COUNTIFS(通讯通路门店!$S:$S,$G345,通讯通路门店!$J:$J,"综合卖场")</f>
        <v>0</v>
      </c>
      <c r="W345" s="99">
        <f>SUMIFS(通讯通路门店!$AJ:$AJ,通讯通路门店!$S:$S,通讯客户沙盘!$G345)</f>
        <v>0</v>
      </c>
      <c r="X345" s="99">
        <f t="shared" si="25"/>
        <v>0</v>
      </c>
      <c r="Y345" s="99">
        <f>COUNTIFS(通讯通路门店!$S:$S,$G345,通讯通路门店!$J:$J,"荣耀体验店")+COUNTIFS(通讯通路门店!$S:$S,$G345,通讯通路门店!$J:$J,"荣耀授权专卖店")</f>
        <v>0</v>
      </c>
      <c r="Z345" s="99">
        <f>COUNTIFS(通讯通路门店!$S:$S,$G345,通讯通路门店!$J:$J,"VIVO体验店")</f>
        <v>0</v>
      </c>
      <c r="AA345" s="99">
        <f>COUNTIFS(通讯通路门店!$S:$S,$G345,通讯通路门店!$J:$J,"OPPO体验店")</f>
        <v>0</v>
      </c>
      <c r="AB345" s="99">
        <f>COUNTIFS(通讯通路门店!$S:$S,$G345,通讯通路门店!$J:$J,"华为授权体验店")+COUNTIFS(通讯通路门店!$S:$S,$G345,通讯通路门店!$J:$J,"华为堡垒店")</f>
        <v>0</v>
      </c>
      <c r="AC345" s="99">
        <f>COUNTIFS(通讯通路门店!$S:$S,$G345,通讯通路门店!$J:$J,"小米体验店")</f>
        <v>0</v>
      </c>
      <c r="AD345" s="99">
        <f>COUNTIFS(通讯通路门店!$S:$S,$G345,通讯通路门店!$J:$J,"苹果体验店")</f>
        <v>0</v>
      </c>
      <c r="AE345" s="99">
        <f>COUNTIFS(通讯通路门店!$S:$S,$G345,通讯通路门店!$J:$J,"其他品牌专卖店")</f>
        <v>0</v>
      </c>
      <c r="AF345" s="99">
        <f>SUMIFS(通讯通路门店!$BI:$BI,通讯通路门店!$S:$S,$G345)</f>
        <v>0</v>
      </c>
      <c r="AG345" s="99">
        <f>SUMIFS(通讯通路门店!$BH:$BH,通讯通路门店!$S:$S,$G345)</f>
        <v>0</v>
      </c>
      <c r="AH345" s="99">
        <f t="shared" si="26"/>
        <v>0</v>
      </c>
      <c r="AI345" s="99">
        <f>SUMIFS(通讯通路门店!$BB:$BB,通讯通路门店!$S:$S,$G345)</f>
        <v>0</v>
      </c>
      <c r="AJ345" s="99">
        <f>SUMIFS(通讯通路门店!$BE:$BE,通讯通路门店!$S:$S,$G345)</f>
        <v>0</v>
      </c>
      <c r="AK345" s="99">
        <f>SUMIFS(通讯通路门店!$BG:$BG,通讯通路门店!$S:$S,$G345)</f>
        <v>0</v>
      </c>
      <c r="AL345" s="99">
        <f>SUMIFS(通讯通路门店!$BC:$BC,通讯通路门店!$S:$S,$G345)</f>
        <v>0</v>
      </c>
      <c r="AM345" s="99">
        <f>SUMIFS(通讯通路门店!$BD:$BD,通讯通路门店!$S:$S,$G345)</f>
        <v>0</v>
      </c>
      <c r="AN345" s="99">
        <f>SUMIFS(通讯通路门店!$BF:$BF,通讯通路门店!$S:$S,$G345)</f>
        <v>0</v>
      </c>
      <c r="AO345" s="99">
        <f t="shared" si="27"/>
        <v>0</v>
      </c>
      <c r="AP345" s="99">
        <f>SUMIFS(通讯通路门店!$K:$K,通讯通路门店!$S:$S,$G345)</f>
        <v>0</v>
      </c>
      <c r="AQ345" s="83"/>
      <c r="AR345" s="99">
        <f>SUMIFS(通讯通路门店!$T:$T,通讯通路门店!$S:$S,$G345)</f>
        <v>0</v>
      </c>
      <c r="AS345" s="99">
        <f>SUMIFS(通讯通路门店!$U:$U,通讯通路门店!$S:$S,$G345)</f>
        <v>0</v>
      </c>
      <c r="AT345" s="99">
        <f>SUMIFS(通讯通路门店!$V:$V,通讯通路门店!$S:$S,$G345)</f>
        <v>0</v>
      </c>
      <c r="AU345" s="99">
        <f>SUMIFS(通讯通路门店!$W:$W,通讯通路门店!$S:$S,$G345)</f>
        <v>0</v>
      </c>
      <c r="AV345" s="99">
        <f>SUMIFS(通讯通路门店!$Z:$Z,通讯通路门店!$S:$S,$G345)</f>
        <v>0</v>
      </c>
      <c r="AW345" s="99">
        <f>SUMIFS(通讯通路门店!$AB:$AB,通讯通路门店!$S:$S,$G345)</f>
        <v>0</v>
      </c>
      <c r="AX345" s="99">
        <f>SUMIFS(通讯通路门店!$X:$X,通讯通路门店!$S:$S,$G345)</f>
        <v>0</v>
      </c>
      <c r="AY345" s="99">
        <f>SUMIFS(通讯通路门店!$Y:$Y,通讯通路门店!$S:$S,$G345)</f>
        <v>0</v>
      </c>
      <c r="AZ345" s="99">
        <f>SUMIFS(通讯通路门店!$AA:$AA,通讯通路门店!$S:$S,$G345)</f>
        <v>0</v>
      </c>
      <c r="BA345" s="99">
        <f t="shared" si="28"/>
        <v>0</v>
      </c>
      <c r="BB345" s="99">
        <f t="shared" si="29"/>
        <v>0</v>
      </c>
      <c r="BC345" s="99">
        <f>SUMIFS(通讯通路门店!$W:$W,通讯通路门店!$S:$S,$G345,通讯通路门店!$J:$J,"荣耀体验店")+SUMIFS(通讯通路门店!$W:$W,通讯通路门店!$S:$S,$G345,通讯通路门店!$J:$J,"荣耀授权专卖店")</f>
        <v>0</v>
      </c>
      <c r="BD345" s="99">
        <f>SUMIFS(通讯通路门店!$Z:$Z,通讯通路门店!$S:$S,$G345,通讯通路门店!$J:$J,"VIVO体验店")</f>
        <v>0</v>
      </c>
      <c r="BE345" s="99">
        <f>SUMIFS(通讯通路门店!$AB:$AB,通讯通路门店!$S:$S,$G345,通讯通路门店!$J:$J,"OPPO体验店")</f>
        <v>0</v>
      </c>
      <c r="BF345" s="99">
        <f>SUMIFS(通讯通路门店!$X:$X,通讯通路门店!$S:$S,$G345,通讯通路门店!$J:$J,"华为授权体验店")+SUMIFS(通讯通路门店!$AA:$AA,通讯通路门店!$S:$S,$G345,通讯通路门店!$J:$J,"华为堡垒店")</f>
        <v>0</v>
      </c>
      <c r="BG345" s="99">
        <f>SUMIFS(通讯通路门店!$Y:$Y,通讯通路门店!$S:$S,$G345,通讯通路门店!$J:$J,"小米体验店")</f>
        <v>0</v>
      </c>
      <c r="BH345" s="99">
        <f>SUMIFS(通讯通路门店!$AA:$AA,通讯通路门店!$S:$S,$G345,通讯通路门店!$J:$J,"苹果体验店")</f>
        <v>0</v>
      </c>
      <c r="BI345" s="99">
        <f>SUMIFS(通讯通路门店!$K:$K,通讯通路门店!$S:$S,$G345,通讯通路门店!$J:$J,"其他品牌专卖店")</f>
        <v>0</v>
      </c>
      <c r="BJ345" s="99">
        <f>SUMIFS(通讯通路门店!$AC:$AC,通讯通路门店!$S:$S,$G345)</f>
        <v>0</v>
      </c>
      <c r="BK345" s="99">
        <f>SUMIFS(通讯通路门店!$AD:$AD,通讯通路门店!$S:$S,$G345)</f>
        <v>0</v>
      </c>
      <c r="BL345" s="99">
        <f>SUMIFS(通讯通路门店!$AE:$AE,通讯通路门店!$S:$S,$G345)</f>
        <v>0</v>
      </c>
      <c r="BM345" s="99">
        <f>SUMIFS(通讯通路门店!$AF:$AF,通讯通路门店!$S:$S,$G345)</f>
        <v>0</v>
      </c>
      <c r="BN345" s="99">
        <f>SUMIFS(通讯通路门店!$AG:$AG,通讯通路门店!$S:$S,$G345)</f>
        <v>0</v>
      </c>
      <c r="BO345" s="99">
        <f>SUMIFS(通讯通路门店!$AH:$AH,通讯通路门店!$S:$S,$G345)</f>
        <v>0</v>
      </c>
      <c r="BP345" s="99">
        <f>SUMIFS(通讯通路门店!$AI:$AI,通讯通路门店!$S:$S,$G345)</f>
        <v>0</v>
      </c>
      <c r="BQ345" s="83"/>
    </row>
    <row r="346" spans="1:69">
      <c r="A346" s="99" t="str">
        <f>IFERROR(_xlfn.XLOOKUP($G346,通讯通路门店!$S$4:$S$993931,通讯通路门店!$A$4:$A$993931,0,0),"")</f>
        <v/>
      </c>
      <c r="B346" s="99" t="str">
        <f>IFERROR(_xlfn.XLOOKUP($G346,通讯通路门店!$S$4:$S$993931,通讯通路门店!$B$4:$B$993931,0,0),"")</f>
        <v/>
      </c>
      <c r="C346" s="99" t="str">
        <f>IFERROR(_xlfn.XLOOKUP($G346,通讯通路门店!$S$4:$S$993931,通讯通路门店!$C$4:$C$993931,0,0),"")</f>
        <v/>
      </c>
      <c r="D346" s="99" t="str">
        <f>IFERROR(_xlfn.XLOOKUP($G346,通讯通路门店!$S$4:$S$993931,通讯通路门店!$D$4:$D$993931,0,0),"")</f>
        <v/>
      </c>
      <c r="E346" s="83"/>
      <c r="F346" s="83"/>
      <c r="G346" s="101" t="e">
        <v>#N/A</v>
      </c>
      <c r="H346" s="102" t="str">
        <f>IFERROR(_xlfn.XLOOKUP($G346,通讯通路门店!$S$4:$S$993931,通讯通路门店!$R$4:$R$993931,0,0),"")</f>
        <v/>
      </c>
      <c r="I346" s="83"/>
      <c r="J346" s="83"/>
      <c r="K346" s="83"/>
      <c r="L346" s="83"/>
      <c r="M346" s="83"/>
      <c r="N346" s="83"/>
      <c r="O346" s="83"/>
      <c r="P346" s="83"/>
      <c r="Q346" s="83"/>
      <c r="R346" s="83"/>
      <c r="S346" s="83"/>
      <c r="T346" s="83"/>
      <c r="U346" s="99">
        <f>COUNTIF(通讯通路门店!$S:$S,$G346)</f>
        <v>0</v>
      </c>
      <c r="V346" s="99">
        <f>COUNTIFS(通讯通路门店!$S:$S,$G346,通讯通路门店!$J:$J,"综合卖场")</f>
        <v>0</v>
      </c>
      <c r="W346" s="99">
        <f>SUMIFS(通讯通路门店!$AJ:$AJ,通讯通路门店!$S:$S,通讯客户沙盘!$G346)</f>
        <v>0</v>
      </c>
      <c r="X346" s="99">
        <f t="shared" si="25"/>
        <v>0</v>
      </c>
      <c r="Y346" s="99">
        <f>COUNTIFS(通讯通路门店!$S:$S,$G346,通讯通路门店!$J:$J,"荣耀体验店")+COUNTIFS(通讯通路门店!$S:$S,$G346,通讯通路门店!$J:$J,"荣耀授权专卖店")</f>
        <v>0</v>
      </c>
      <c r="Z346" s="99">
        <f>COUNTIFS(通讯通路门店!$S:$S,$G346,通讯通路门店!$J:$J,"VIVO体验店")</f>
        <v>0</v>
      </c>
      <c r="AA346" s="99">
        <f>COUNTIFS(通讯通路门店!$S:$S,$G346,通讯通路门店!$J:$J,"OPPO体验店")</f>
        <v>0</v>
      </c>
      <c r="AB346" s="99">
        <f>COUNTIFS(通讯通路门店!$S:$S,$G346,通讯通路门店!$J:$J,"华为授权体验店")+COUNTIFS(通讯通路门店!$S:$S,$G346,通讯通路门店!$J:$J,"华为堡垒店")</f>
        <v>0</v>
      </c>
      <c r="AC346" s="99">
        <f>COUNTIFS(通讯通路门店!$S:$S,$G346,通讯通路门店!$J:$J,"小米体验店")</f>
        <v>0</v>
      </c>
      <c r="AD346" s="99">
        <f>COUNTIFS(通讯通路门店!$S:$S,$G346,通讯通路门店!$J:$J,"苹果体验店")</f>
        <v>0</v>
      </c>
      <c r="AE346" s="99">
        <f>COUNTIFS(通讯通路门店!$S:$S,$G346,通讯通路门店!$J:$J,"其他品牌专卖店")</f>
        <v>0</v>
      </c>
      <c r="AF346" s="99">
        <f>SUMIFS(通讯通路门店!$BI:$BI,通讯通路门店!$S:$S,$G346)</f>
        <v>0</v>
      </c>
      <c r="AG346" s="99">
        <f>SUMIFS(通讯通路门店!$BH:$BH,通讯通路门店!$S:$S,$G346)</f>
        <v>0</v>
      </c>
      <c r="AH346" s="99">
        <f t="shared" si="26"/>
        <v>0</v>
      </c>
      <c r="AI346" s="99">
        <f>SUMIFS(通讯通路门店!$BB:$BB,通讯通路门店!$S:$S,$G346)</f>
        <v>0</v>
      </c>
      <c r="AJ346" s="99">
        <f>SUMIFS(通讯通路门店!$BE:$BE,通讯通路门店!$S:$S,$G346)</f>
        <v>0</v>
      </c>
      <c r="AK346" s="99">
        <f>SUMIFS(通讯通路门店!$BG:$BG,通讯通路门店!$S:$S,$G346)</f>
        <v>0</v>
      </c>
      <c r="AL346" s="99">
        <f>SUMIFS(通讯通路门店!$BC:$BC,通讯通路门店!$S:$S,$G346)</f>
        <v>0</v>
      </c>
      <c r="AM346" s="99">
        <f>SUMIFS(通讯通路门店!$BD:$BD,通讯通路门店!$S:$S,$G346)</f>
        <v>0</v>
      </c>
      <c r="AN346" s="99">
        <f>SUMIFS(通讯通路门店!$BF:$BF,通讯通路门店!$S:$S,$G346)</f>
        <v>0</v>
      </c>
      <c r="AO346" s="99">
        <f t="shared" si="27"/>
        <v>0</v>
      </c>
      <c r="AP346" s="99">
        <f>SUMIFS(通讯通路门店!$K:$K,通讯通路门店!$S:$S,$G346)</f>
        <v>0</v>
      </c>
      <c r="AQ346" s="83"/>
      <c r="AR346" s="99">
        <f>SUMIFS(通讯通路门店!$T:$T,通讯通路门店!$S:$S,$G346)</f>
        <v>0</v>
      </c>
      <c r="AS346" s="99">
        <f>SUMIFS(通讯通路门店!$U:$U,通讯通路门店!$S:$S,$G346)</f>
        <v>0</v>
      </c>
      <c r="AT346" s="99">
        <f>SUMIFS(通讯通路门店!$V:$V,通讯通路门店!$S:$S,$G346)</f>
        <v>0</v>
      </c>
      <c r="AU346" s="99">
        <f>SUMIFS(通讯通路门店!$W:$W,通讯通路门店!$S:$S,$G346)</f>
        <v>0</v>
      </c>
      <c r="AV346" s="99">
        <f>SUMIFS(通讯通路门店!$Z:$Z,通讯通路门店!$S:$S,$G346)</f>
        <v>0</v>
      </c>
      <c r="AW346" s="99">
        <f>SUMIFS(通讯通路门店!$AB:$AB,通讯通路门店!$S:$S,$G346)</f>
        <v>0</v>
      </c>
      <c r="AX346" s="99">
        <f>SUMIFS(通讯通路门店!$X:$X,通讯通路门店!$S:$S,$G346)</f>
        <v>0</v>
      </c>
      <c r="AY346" s="99">
        <f>SUMIFS(通讯通路门店!$Y:$Y,通讯通路门店!$S:$S,$G346)</f>
        <v>0</v>
      </c>
      <c r="AZ346" s="99">
        <f>SUMIFS(通讯通路门店!$AA:$AA,通讯通路门店!$S:$S,$G346)</f>
        <v>0</v>
      </c>
      <c r="BA346" s="99">
        <f t="shared" si="28"/>
        <v>0</v>
      </c>
      <c r="BB346" s="99">
        <f t="shared" si="29"/>
        <v>0</v>
      </c>
      <c r="BC346" s="99">
        <f>SUMIFS(通讯通路门店!$W:$W,通讯通路门店!$S:$S,$G346,通讯通路门店!$J:$J,"荣耀体验店")+SUMIFS(通讯通路门店!$W:$W,通讯通路门店!$S:$S,$G346,通讯通路门店!$J:$J,"荣耀授权专卖店")</f>
        <v>0</v>
      </c>
      <c r="BD346" s="99">
        <f>SUMIFS(通讯通路门店!$Z:$Z,通讯通路门店!$S:$S,$G346,通讯通路门店!$J:$J,"VIVO体验店")</f>
        <v>0</v>
      </c>
      <c r="BE346" s="99">
        <f>SUMIFS(通讯通路门店!$AB:$AB,通讯通路门店!$S:$S,$G346,通讯通路门店!$J:$J,"OPPO体验店")</f>
        <v>0</v>
      </c>
      <c r="BF346" s="99">
        <f>SUMIFS(通讯通路门店!$X:$X,通讯通路门店!$S:$S,$G346,通讯通路门店!$J:$J,"华为授权体验店")+SUMIFS(通讯通路门店!$AA:$AA,通讯通路门店!$S:$S,$G346,通讯通路门店!$J:$J,"华为堡垒店")</f>
        <v>0</v>
      </c>
      <c r="BG346" s="99">
        <f>SUMIFS(通讯通路门店!$Y:$Y,通讯通路门店!$S:$S,$G346,通讯通路门店!$J:$J,"小米体验店")</f>
        <v>0</v>
      </c>
      <c r="BH346" s="99">
        <f>SUMIFS(通讯通路门店!$AA:$AA,通讯通路门店!$S:$S,$G346,通讯通路门店!$J:$J,"苹果体验店")</f>
        <v>0</v>
      </c>
      <c r="BI346" s="99">
        <f>SUMIFS(通讯通路门店!$K:$K,通讯通路门店!$S:$S,$G346,通讯通路门店!$J:$J,"其他品牌专卖店")</f>
        <v>0</v>
      </c>
      <c r="BJ346" s="99">
        <f>SUMIFS(通讯通路门店!$AC:$AC,通讯通路门店!$S:$S,$G346)</f>
        <v>0</v>
      </c>
      <c r="BK346" s="99">
        <f>SUMIFS(通讯通路门店!$AD:$AD,通讯通路门店!$S:$S,$G346)</f>
        <v>0</v>
      </c>
      <c r="BL346" s="99">
        <f>SUMIFS(通讯通路门店!$AE:$AE,通讯通路门店!$S:$S,$G346)</f>
        <v>0</v>
      </c>
      <c r="BM346" s="99">
        <f>SUMIFS(通讯通路门店!$AF:$AF,通讯通路门店!$S:$S,$G346)</f>
        <v>0</v>
      </c>
      <c r="BN346" s="99">
        <f>SUMIFS(通讯通路门店!$AG:$AG,通讯通路门店!$S:$S,$G346)</f>
        <v>0</v>
      </c>
      <c r="BO346" s="99">
        <f>SUMIFS(通讯通路门店!$AH:$AH,通讯通路门店!$S:$S,$G346)</f>
        <v>0</v>
      </c>
      <c r="BP346" s="99">
        <f>SUMIFS(通讯通路门店!$AI:$AI,通讯通路门店!$S:$S,$G346)</f>
        <v>0</v>
      </c>
      <c r="BQ346" s="83"/>
    </row>
    <row r="347" spans="1:69">
      <c r="A347" s="99" t="str">
        <f>IFERROR(_xlfn.XLOOKUP($G347,通讯通路门店!$S$4:$S$993931,通讯通路门店!$A$4:$A$993931,0,0),"")</f>
        <v/>
      </c>
      <c r="B347" s="99" t="str">
        <f>IFERROR(_xlfn.XLOOKUP($G347,通讯通路门店!$S$4:$S$993931,通讯通路门店!$B$4:$B$993931,0,0),"")</f>
        <v/>
      </c>
      <c r="C347" s="99" t="str">
        <f>IFERROR(_xlfn.XLOOKUP($G347,通讯通路门店!$S$4:$S$993931,通讯通路门店!$C$4:$C$993931,0,0),"")</f>
        <v/>
      </c>
      <c r="D347" s="99" t="str">
        <f>IFERROR(_xlfn.XLOOKUP($G347,通讯通路门店!$S$4:$S$993931,通讯通路门店!$D$4:$D$993931,0,0),"")</f>
        <v/>
      </c>
      <c r="E347" s="83"/>
      <c r="F347" s="83"/>
      <c r="G347" s="101" t="e">
        <v>#N/A</v>
      </c>
      <c r="H347" s="102" t="str">
        <f>IFERROR(_xlfn.XLOOKUP($G347,通讯通路门店!$S$4:$S$993931,通讯通路门店!$R$4:$R$993931,0,0),"")</f>
        <v/>
      </c>
      <c r="I347" s="83"/>
      <c r="J347" s="83"/>
      <c r="K347" s="83"/>
      <c r="L347" s="83"/>
      <c r="M347" s="83"/>
      <c r="N347" s="83"/>
      <c r="O347" s="83"/>
      <c r="P347" s="83"/>
      <c r="Q347" s="83"/>
      <c r="R347" s="83"/>
      <c r="S347" s="83"/>
      <c r="T347" s="83"/>
      <c r="U347" s="99">
        <f>COUNTIF(通讯通路门店!$S:$S,$G347)</f>
        <v>0</v>
      </c>
      <c r="V347" s="99">
        <f>COUNTIFS(通讯通路门店!$S:$S,$G347,通讯通路门店!$J:$J,"综合卖场")</f>
        <v>0</v>
      </c>
      <c r="W347" s="99">
        <f>SUMIFS(通讯通路门店!$AJ:$AJ,通讯通路门店!$S:$S,通讯客户沙盘!$G347)</f>
        <v>0</v>
      </c>
      <c r="X347" s="99">
        <f t="shared" si="25"/>
        <v>0</v>
      </c>
      <c r="Y347" s="99">
        <f>COUNTIFS(通讯通路门店!$S:$S,$G347,通讯通路门店!$J:$J,"荣耀体验店")+COUNTIFS(通讯通路门店!$S:$S,$G347,通讯通路门店!$J:$J,"荣耀授权专卖店")</f>
        <v>0</v>
      </c>
      <c r="Z347" s="99">
        <f>COUNTIFS(通讯通路门店!$S:$S,$G347,通讯通路门店!$J:$J,"VIVO体验店")</f>
        <v>0</v>
      </c>
      <c r="AA347" s="99">
        <f>COUNTIFS(通讯通路门店!$S:$S,$G347,通讯通路门店!$J:$J,"OPPO体验店")</f>
        <v>0</v>
      </c>
      <c r="AB347" s="99">
        <f>COUNTIFS(通讯通路门店!$S:$S,$G347,通讯通路门店!$J:$J,"华为授权体验店")+COUNTIFS(通讯通路门店!$S:$S,$G347,通讯通路门店!$J:$J,"华为堡垒店")</f>
        <v>0</v>
      </c>
      <c r="AC347" s="99">
        <f>COUNTIFS(通讯通路门店!$S:$S,$G347,通讯通路门店!$J:$J,"小米体验店")</f>
        <v>0</v>
      </c>
      <c r="AD347" s="99">
        <f>COUNTIFS(通讯通路门店!$S:$S,$G347,通讯通路门店!$J:$J,"苹果体验店")</f>
        <v>0</v>
      </c>
      <c r="AE347" s="99">
        <f>COUNTIFS(通讯通路门店!$S:$S,$G347,通讯通路门店!$J:$J,"其他品牌专卖店")</f>
        <v>0</v>
      </c>
      <c r="AF347" s="99">
        <f>SUMIFS(通讯通路门店!$BI:$BI,通讯通路门店!$S:$S,$G347)</f>
        <v>0</v>
      </c>
      <c r="AG347" s="99">
        <f>SUMIFS(通讯通路门店!$BH:$BH,通讯通路门店!$S:$S,$G347)</f>
        <v>0</v>
      </c>
      <c r="AH347" s="99">
        <f t="shared" si="26"/>
        <v>0</v>
      </c>
      <c r="AI347" s="99">
        <f>SUMIFS(通讯通路门店!$BB:$BB,通讯通路门店!$S:$S,$G347)</f>
        <v>0</v>
      </c>
      <c r="AJ347" s="99">
        <f>SUMIFS(通讯通路门店!$BE:$BE,通讯通路门店!$S:$S,$G347)</f>
        <v>0</v>
      </c>
      <c r="AK347" s="99">
        <f>SUMIFS(通讯通路门店!$BG:$BG,通讯通路门店!$S:$S,$G347)</f>
        <v>0</v>
      </c>
      <c r="AL347" s="99">
        <f>SUMIFS(通讯通路门店!$BC:$BC,通讯通路门店!$S:$S,$G347)</f>
        <v>0</v>
      </c>
      <c r="AM347" s="99">
        <f>SUMIFS(通讯通路门店!$BD:$BD,通讯通路门店!$S:$S,$G347)</f>
        <v>0</v>
      </c>
      <c r="AN347" s="99">
        <f>SUMIFS(通讯通路门店!$BF:$BF,通讯通路门店!$S:$S,$G347)</f>
        <v>0</v>
      </c>
      <c r="AO347" s="99">
        <f t="shared" si="27"/>
        <v>0</v>
      </c>
      <c r="AP347" s="99">
        <f>SUMIFS(通讯通路门店!$K:$K,通讯通路门店!$S:$S,$G347)</f>
        <v>0</v>
      </c>
      <c r="AQ347" s="83"/>
      <c r="AR347" s="99">
        <f>SUMIFS(通讯通路门店!$T:$T,通讯通路门店!$S:$S,$G347)</f>
        <v>0</v>
      </c>
      <c r="AS347" s="99">
        <f>SUMIFS(通讯通路门店!$U:$U,通讯通路门店!$S:$S,$G347)</f>
        <v>0</v>
      </c>
      <c r="AT347" s="99">
        <f>SUMIFS(通讯通路门店!$V:$V,通讯通路门店!$S:$S,$G347)</f>
        <v>0</v>
      </c>
      <c r="AU347" s="99">
        <f>SUMIFS(通讯通路门店!$W:$W,通讯通路门店!$S:$S,$G347)</f>
        <v>0</v>
      </c>
      <c r="AV347" s="99">
        <f>SUMIFS(通讯通路门店!$Z:$Z,通讯通路门店!$S:$S,$G347)</f>
        <v>0</v>
      </c>
      <c r="AW347" s="99">
        <f>SUMIFS(通讯通路门店!$AB:$AB,通讯通路门店!$S:$S,$G347)</f>
        <v>0</v>
      </c>
      <c r="AX347" s="99">
        <f>SUMIFS(通讯通路门店!$X:$X,通讯通路门店!$S:$S,$G347)</f>
        <v>0</v>
      </c>
      <c r="AY347" s="99">
        <f>SUMIFS(通讯通路门店!$Y:$Y,通讯通路门店!$S:$S,$G347)</f>
        <v>0</v>
      </c>
      <c r="AZ347" s="99">
        <f>SUMIFS(通讯通路门店!$AA:$AA,通讯通路门店!$S:$S,$G347)</f>
        <v>0</v>
      </c>
      <c r="BA347" s="99">
        <f t="shared" si="28"/>
        <v>0</v>
      </c>
      <c r="BB347" s="99">
        <f t="shared" si="29"/>
        <v>0</v>
      </c>
      <c r="BC347" s="99">
        <f>SUMIFS(通讯通路门店!$W:$W,通讯通路门店!$S:$S,$G347,通讯通路门店!$J:$J,"荣耀体验店")+SUMIFS(通讯通路门店!$W:$W,通讯通路门店!$S:$S,$G347,通讯通路门店!$J:$J,"荣耀授权专卖店")</f>
        <v>0</v>
      </c>
      <c r="BD347" s="99">
        <f>SUMIFS(通讯通路门店!$Z:$Z,通讯通路门店!$S:$S,$G347,通讯通路门店!$J:$J,"VIVO体验店")</f>
        <v>0</v>
      </c>
      <c r="BE347" s="99">
        <f>SUMIFS(通讯通路门店!$AB:$AB,通讯通路门店!$S:$S,$G347,通讯通路门店!$J:$J,"OPPO体验店")</f>
        <v>0</v>
      </c>
      <c r="BF347" s="99">
        <f>SUMIFS(通讯通路门店!$X:$X,通讯通路门店!$S:$S,$G347,通讯通路门店!$J:$J,"华为授权体验店")+SUMIFS(通讯通路门店!$AA:$AA,通讯通路门店!$S:$S,$G347,通讯通路门店!$J:$J,"华为堡垒店")</f>
        <v>0</v>
      </c>
      <c r="BG347" s="99">
        <f>SUMIFS(通讯通路门店!$Y:$Y,通讯通路门店!$S:$S,$G347,通讯通路门店!$J:$J,"小米体验店")</f>
        <v>0</v>
      </c>
      <c r="BH347" s="99">
        <f>SUMIFS(通讯通路门店!$AA:$AA,通讯通路门店!$S:$S,$G347,通讯通路门店!$J:$J,"苹果体验店")</f>
        <v>0</v>
      </c>
      <c r="BI347" s="99">
        <f>SUMIFS(通讯通路门店!$K:$K,通讯通路门店!$S:$S,$G347,通讯通路门店!$J:$J,"其他品牌专卖店")</f>
        <v>0</v>
      </c>
      <c r="BJ347" s="99">
        <f>SUMIFS(通讯通路门店!$AC:$AC,通讯通路门店!$S:$S,$G347)</f>
        <v>0</v>
      </c>
      <c r="BK347" s="99">
        <f>SUMIFS(通讯通路门店!$AD:$AD,通讯通路门店!$S:$S,$G347)</f>
        <v>0</v>
      </c>
      <c r="BL347" s="99">
        <f>SUMIFS(通讯通路门店!$AE:$AE,通讯通路门店!$S:$S,$G347)</f>
        <v>0</v>
      </c>
      <c r="BM347" s="99">
        <f>SUMIFS(通讯通路门店!$AF:$AF,通讯通路门店!$S:$S,$G347)</f>
        <v>0</v>
      </c>
      <c r="BN347" s="99">
        <f>SUMIFS(通讯通路门店!$AG:$AG,通讯通路门店!$S:$S,$G347)</f>
        <v>0</v>
      </c>
      <c r="BO347" s="99">
        <f>SUMIFS(通讯通路门店!$AH:$AH,通讯通路门店!$S:$S,$G347)</f>
        <v>0</v>
      </c>
      <c r="BP347" s="99">
        <f>SUMIFS(通讯通路门店!$AI:$AI,通讯通路门店!$S:$S,$G347)</f>
        <v>0</v>
      </c>
      <c r="BQ347" s="83"/>
    </row>
    <row r="348" spans="1:69">
      <c r="A348" s="99" t="str">
        <f>IFERROR(_xlfn.XLOOKUP($G348,通讯通路门店!$S$4:$S$993931,通讯通路门店!$A$4:$A$993931,0,0),"")</f>
        <v/>
      </c>
      <c r="B348" s="99" t="str">
        <f>IFERROR(_xlfn.XLOOKUP($G348,通讯通路门店!$S$4:$S$993931,通讯通路门店!$B$4:$B$993931,0,0),"")</f>
        <v/>
      </c>
      <c r="C348" s="99" t="str">
        <f>IFERROR(_xlfn.XLOOKUP($G348,通讯通路门店!$S$4:$S$993931,通讯通路门店!$C$4:$C$993931,0,0),"")</f>
        <v/>
      </c>
      <c r="D348" s="99" t="str">
        <f>IFERROR(_xlfn.XLOOKUP($G348,通讯通路门店!$S$4:$S$993931,通讯通路门店!$D$4:$D$993931,0,0),"")</f>
        <v/>
      </c>
      <c r="E348" s="83"/>
      <c r="F348" s="83"/>
      <c r="G348" s="101" t="e">
        <v>#N/A</v>
      </c>
      <c r="H348" s="102" t="str">
        <f>IFERROR(_xlfn.XLOOKUP($G348,通讯通路门店!$S$4:$S$993931,通讯通路门店!$R$4:$R$993931,0,0),"")</f>
        <v/>
      </c>
      <c r="I348" s="83"/>
      <c r="J348" s="83"/>
      <c r="K348" s="83"/>
      <c r="L348" s="83"/>
      <c r="M348" s="83"/>
      <c r="N348" s="83"/>
      <c r="O348" s="83"/>
      <c r="P348" s="83"/>
      <c r="Q348" s="83"/>
      <c r="R348" s="83"/>
      <c r="S348" s="83"/>
      <c r="T348" s="83"/>
      <c r="U348" s="99">
        <f>COUNTIF(通讯通路门店!$S:$S,$G348)</f>
        <v>0</v>
      </c>
      <c r="V348" s="99">
        <f>COUNTIFS(通讯通路门店!$S:$S,$G348,通讯通路门店!$J:$J,"综合卖场")</f>
        <v>0</v>
      </c>
      <c r="W348" s="99">
        <f>SUMIFS(通讯通路门店!$AJ:$AJ,通讯通路门店!$S:$S,通讯客户沙盘!$G348)</f>
        <v>0</v>
      </c>
      <c r="X348" s="99">
        <f t="shared" si="25"/>
        <v>0</v>
      </c>
      <c r="Y348" s="99">
        <f>COUNTIFS(通讯通路门店!$S:$S,$G348,通讯通路门店!$J:$J,"荣耀体验店")+COUNTIFS(通讯通路门店!$S:$S,$G348,通讯通路门店!$J:$J,"荣耀授权专卖店")</f>
        <v>0</v>
      </c>
      <c r="Z348" s="99">
        <f>COUNTIFS(通讯通路门店!$S:$S,$G348,通讯通路门店!$J:$J,"VIVO体验店")</f>
        <v>0</v>
      </c>
      <c r="AA348" s="99">
        <f>COUNTIFS(通讯通路门店!$S:$S,$G348,通讯通路门店!$J:$J,"OPPO体验店")</f>
        <v>0</v>
      </c>
      <c r="AB348" s="99">
        <f>COUNTIFS(通讯通路门店!$S:$S,$G348,通讯通路门店!$J:$J,"华为授权体验店")+COUNTIFS(通讯通路门店!$S:$S,$G348,通讯通路门店!$J:$J,"华为堡垒店")</f>
        <v>0</v>
      </c>
      <c r="AC348" s="99">
        <f>COUNTIFS(通讯通路门店!$S:$S,$G348,通讯通路门店!$J:$J,"小米体验店")</f>
        <v>0</v>
      </c>
      <c r="AD348" s="99">
        <f>COUNTIFS(通讯通路门店!$S:$S,$G348,通讯通路门店!$J:$J,"苹果体验店")</f>
        <v>0</v>
      </c>
      <c r="AE348" s="99">
        <f>COUNTIFS(通讯通路门店!$S:$S,$G348,通讯通路门店!$J:$J,"其他品牌专卖店")</f>
        <v>0</v>
      </c>
      <c r="AF348" s="99">
        <f>SUMIFS(通讯通路门店!$BI:$BI,通讯通路门店!$S:$S,$G348)</f>
        <v>0</v>
      </c>
      <c r="AG348" s="99">
        <f>SUMIFS(通讯通路门店!$BH:$BH,通讯通路门店!$S:$S,$G348)</f>
        <v>0</v>
      </c>
      <c r="AH348" s="99">
        <f t="shared" si="26"/>
        <v>0</v>
      </c>
      <c r="AI348" s="99">
        <f>SUMIFS(通讯通路门店!$BB:$BB,通讯通路门店!$S:$S,$G348)</f>
        <v>0</v>
      </c>
      <c r="AJ348" s="99">
        <f>SUMIFS(通讯通路门店!$BE:$BE,通讯通路门店!$S:$S,$G348)</f>
        <v>0</v>
      </c>
      <c r="AK348" s="99">
        <f>SUMIFS(通讯通路门店!$BG:$BG,通讯通路门店!$S:$S,$G348)</f>
        <v>0</v>
      </c>
      <c r="AL348" s="99">
        <f>SUMIFS(通讯通路门店!$BC:$BC,通讯通路门店!$S:$S,$G348)</f>
        <v>0</v>
      </c>
      <c r="AM348" s="99">
        <f>SUMIFS(通讯通路门店!$BD:$BD,通讯通路门店!$S:$S,$G348)</f>
        <v>0</v>
      </c>
      <c r="AN348" s="99">
        <f>SUMIFS(通讯通路门店!$BF:$BF,通讯通路门店!$S:$S,$G348)</f>
        <v>0</v>
      </c>
      <c r="AO348" s="99">
        <f t="shared" si="27"/>
        <v>0</v>
      </c>
      <c r="AP348" s="99">
        <f>SUMIFS(通讯通路门店!$K:$K,通讯通路门店!$S:$S,$G348)</f>
        <v>0</v>
      </c>
      <c r="AQ348" s="83"/>
      <c r="AR348" s="99">
        <f>SUMIFS(通讯通路门店!$T:$T,通讯通路门店!$S:$S,$G348)</f>
        <v>0</v>
      </c>
      <c r="AS348" s="99">
        <f>SUMIFS(通讯通路门店!$U:$U,通讯通路门店!$S:$S,$G348)</f>
        <v>0</v>
      </c>
      <c r="AT348" s="99">
        <f>SUMIFS(通讯通路门店!$V:$V,通讯通路门店!$S:$S,$G348)</f>
        <v>0</v>
      </c>
      <c r="AU348" s="99">
        <f>SUMIFS(通讯通路门店!$W:$W,通讯通路门店!$S:$S,$G348)</f>
        <v>0</v>
      </c>
      <c r="AV348" s="99">
        <f>SUMIFS(通讯通路门店!$Z:$Z,通讯通路门店!$S:$S,$G348)</f>
        <v>0</v>
      </c>
      <c r="AW348" s="99">
        <f>SUMIFS(通讯通路门店!$AB:$AB,通讯通路门店!$S:$S,$G348)</f>
        <v>0</v>
      </c>
      <c r="AX348" s="99">
        <f>SUMIFS(通讯通路门店!$X:$X,通讯通路门店!$S:$S,$G348)</f>
        <v>0</v>
      </c>
      <c r="AY348" s="99">
        <f>SUMIFS(通讯通路门店!$Y:$Y,通讯通路门店!$S:$S,$G348)</f>
        <v>0</v>
      </c>
      <c r="AZ348" s="99">
        <f>SUMIFS(通讯通路门店!$AA:$AA,通讯通路门店!$S:$S,$G348)</f>
        <v>0</v>
      </c>
      <c r="BA348" s="99">
        <f t="shared" si="28"/>
        <v>0</v>
      </c>
      <c r="BB348" s="99">
        <f t="shared" si="29"/>
        <v>0</v>
      </c>
      <c r="BC348" s="99">
        <f>SUMIFS(通讯通路门店!$W:$W,通讯通路门店!$S:$S,$G348,通讯通路门店!$J:$J,"荣耀体验店")+SUMIFS(通讯通路门店!$W:$W,通讯通路门店!$S:$S,$G348,通讯通路门店!$J:$J,"荣耀授权专卖店")</f>
        <v>0</v>
      </c>
      <c r="BD348" s="99">
        <f>SUMIFS(通讯通路门店!$Z:$Z,通讯通路门店!$S:$S,$G348,通讯通路门店!$J:$J,"VIVO体验店")</f>
        <v>0</v>
      </c>
      <c r="BE348" s="99">
        <f>SUMIFS(通讯通路门店!$AB:$AB,通讯通路门店!$S:$S,$G348,通讯通路门店!$J:$J,"OPPO体验店")</f>
        <v>0</v>
      </c>
      <c r="BF348" s="99">
        <f>SUMIFS(通讯通路门店!$X:$X,通讯通路门店!$S:$S,$G348,通讯通路门店!$J:$J,"华为授权体验店")+SUMIFS(通讯通路门店!$AA:$AA,通讯通路门店!$S:$S,$G348,通讯通路门店!$J:$J,"华为堡垒店")</f>
        <v>0</v>
      </c>
      <c r="BG348" s="99">
        <f>SUMIFS(通讯通路门店!$Y:$Y,通讯通路门店!$S:$S,$G348,通讯通路门店!$J:$J,"小米体验店")</f>
        <v>0</v>
      </c>
      <c r="BH348" s="99">
        <f>SUMIFS(通讯通路门店!$AA:$AA,通讯通路门店!$S:$S,$G348,通讯通路门店!$J:$J,"苹果体验店")</f>
        <v>0</v>
      </c>
      <c r="BI348" s="99">
        <f>SUMIFS(通讯通路门店!$K:$K,通讯通路门店!$S:$S,$G348,通讯通路门店!$J:$J,"其他品牌专卖店")</f>
        <v>0</v>
      </c>
      <c r="BJ348" s="99">
        <f>SUMIFS(通讯通路门店!$AC:$AC,通讯通路门店!$S:$S,$G348)</f>
        <v>0</v>
      </c>
      <c r="BK348" s="99">
        <f>SUMIFS(通讯通路门店!$AD:$AD,通讯通路门店!$S:$S,$G348)</f>
        <v>0</v>
      </c>
      <c r="BL348" s="99">
        <f>SUMIFS(通讯通路门店!$AE:$AE,通讯通路门店!$S:$S,$G348)</f>
        <v>0</v>
      </c>
      <c r="BM348" s="99">
        <f>SUMIFS(通讯通路门店!$AF:$AF,通讯通路门店!$S:$S,$G348)</f>
        <v>0</v>
      </c>
      <c r="BN348" s="99">
        <f>SUMIFS(通讯通路门店!$AG:$AG,通讯通路门店!$S:$S,$G348)</f>
        <v>0</v>
      </c>
      <c r="BO348" s="99">
        <f>SUMIFS(通讯通路门店!$AH:$AH,通讯通路门店!$S:$S,$G348)</f>
        <v>0</v>
      </c>
      <c r="BP348" s="99">
        <f>SUMIFS(通讯通路门店!$AI:$AI,通讯通路门店!$S:$S,$G348)</f>
        <v>0</v>
      </c>
      <c r="BQ348" s="83"/>
    </row>
    <row r="349" spans="1:69">
      <c r="A349" s="99" t="str">
        <f>IFERROR(_xlfn.XLOOKUP($G349,通讯通路门店!$S$4:$S$993931,通讯通路门店!$A$4:$A$993931,0,0),"")</f>
        <v/>
      </c>
      <c r="B349" s="99" t="str">
        <f>IFERROR(_xlfn.XLOOKUP($G349,通讯通路门店!$S$4:$S$993931,通讯通路门店!$B$4:$B$993931,0,0),"")</f>
        <v/>
      </c>
      <c r="C349" s="99" t="str">
        <f>IFERROR(_xlfn.XLOOKUP($G349,通讯通路门店!$S$4:$S$993931,通讯通路门店!$C$4:$C$993931,0,0),"")</f>
        <v/>
      </c>
      <c r="D349" s="99" t="str">
        <f>IFERROR(_xlfn.XLOOKUP($G349,通讯通路门店!$S$4:$S$993931,通讯通路门店!$D$4:$D$993931,0,0),"")</f>
        <v/>
      </c>
      <c r="E349" s="83"/>
      <c r="F349" s="83"/>
      <c r="G349" s="101" t="e">
        <v>#N/A</v>
      </c>
      <c r="H349" s="102" t="str">
        <f>IFERROR(_xlfn.XLOOKUP($G349,通讯通路门店!$S$4:$S$993931,通讯通路门店!$R$4:$R$993931,0,0),"")</f>
        <v/>
      </c>
      <c r="I349" s="83"/>
      <c r="J349" s="83"/>
      <c r="K349" s="83"/>
      <c r="L349" s="83"/>
      <c r="M349" s="83"/>
      <c r="N349" s="83"/>
      <c r="O349" s="83"/>
      <c r="P349" s="83"/>
      <c r="Q349" s="83"/>
      <c r="R349" s="83"/>
      <c r="S349" s="83"/>
      <c r="T349" s="83"/>
      <c r="U349" s="99">
        <f>COUNTIF(通讯通路门店!$S:$S,$G349)</f>
        <v>0</v>
      </c>
      <c r="V349" s="99">
        <f>COUNTIFS(通讯通路门店!$S:$S,$G349,通讯通路门店!$J:$J,"综合卖场")</f>
        <v>0</v>
      </c>
      <c r="W349" s="99">
        <f>SUMIFS(通讯通路门店!$AJ:$AJ,通讯通路门店!$S:$S,通讯客户沙盘!$G349)</f>
        <v>0</v>
      </c>
      <c r="X349" s="99">
        <f t="shared" si="25"/>
        <v>0</v>
      </c>
      <c r="Y349" s="99">
        <f>COUNTIFS(通讯通路门店!$S:$S,$G349,通讯通路门店!$J:$J,"荣耀体验店")+COUNTIFS(通讯通路门店!$S:$S,$G349,通讯通路门店!$J:$J,"荣耀授权专卖店")</f>
        <v>0</v>
      </c>
      <c r="Z349" s="99">
        <f>COUNTIFS(通讯通路门店!$S:$S,$G349,通讯通路门店!$J:$J,"VIVO体验店")</f>
        <v>0</v>
      </c>
      <c r="AA349" s="99">
        <f>COUNTIFS(通讯通路门店!$S:$S,$G349,通讯通路门店!$J:$J,"OPPO体验店")</f>
        <v>0</v>
      </c>
      <c r="AB349" s="99">
        <f>COUNTIFS(通讯通路门店!$S:$S,$G349,通讯通路门店!$J:$J,"华为授权体验店")+COUNTIFS(通讯通路门店!$S:$S,$G349,通讯通路门店!$J:$J,"华为堡垒店")</f>
        <v>0</v>
      </c>
      <c r="AC349" s="99">
        <f>COUNTIFS(通讯通路门店!$S:$S,$G349,通讯通路门店!$J:$J,"小米体验店")</f>
        <v>0</v>
      </c>
      <c r="AD349" s="99">
        <f>COUNTIFS(通讯通路门店!$S:$S,$G349,通讯通路门店!$J:$J,"苹果体验店")</f>
        <v>0</v>
      </c>
      <c r="AE349" s="99">
        <f>COUNTIFS(通讯通路门店!$S:$S,$G349,通讯通路门店!$J:$J,"其他品牌专卖店")</f>
        <v>0</v>
      </c>
      <c r="AF349" s="99">
        <f>SUMIFS(通讯通路门店!$BI:$BI,通讯通路门店!$S:$S,$G349)</f>
        <v>0</v>
      </c>
      <c r="AG349" s="99">
        <f>SUMIFS(通讯通路门店!$BH:$BH,通讯通路门店!$S:$S,$G349)</f>
        <v>0</v>
      </c>
      <c r="AH349" s="99">
        <f t="shared" si="26"/>
        <v>0</v>
      </c>
      <c r="AI349" s="99">
        <f>SUMIFS(通讯通路门店!$BB:$BB,通讯通路门店!$S:$S,$G349)</f>
        <v>0</v>
      </c>
      <c r="AJ349" s="99">
        <f>SUMIFS(通讯通路门店!$BE:$BE,通讯通路门店!$S:$S,$G349)</f>
        <v>0</v>
      </c>
      <c r="AK349" s="99">
        <f>SUMIFS(通讯通路门店!$BG:$BG,通讯通路门店!$S:$S,$G349)</f>
        <v>0</v>
      </c>
      <c r="AL349" s="99">
        <f>SUMIFS(通讯通路门店!$BC:$BC,通讯通路门店!$S:$S,$G349)</f>
        <v>0</v>
      </c>
      <c r="AM349" s="99">
        <f>SUMIFS(通讯通路门店!$BD:$BD,通讯通路门店!$S:$S,$G349)</f>
        <v>0</v>
      </c>
      <c r="AN349" s="99">
        <f>SUMIFS(通讯通路门店!$BF:$BF,通讯通路门店!$S:$S,$G349)</f>
        <v>0</v>
      </c>
      <c r="AO349" s="99">
        <f t="shared" si="27"/>
        <v>0</v>
      </c>
      <c r="AP349" s="99">
        <f>SUMIFS(通讯通路门店!$K:$K,通讯通路门店!$S:$S,$G349)</f>
        <v>0</v>
      </c>
      <c r="AQ349" s="83"/>
      <c r="AR349" s="99">
        <f>SUMIFS(通讯通路门店!$T:$T,通讯通路门店!$S:$S,$G349)</f>
        <v>0</v>
      </c>
      <c r="AS349" s="99">
        <f>SUMIFS(通讯通路门店!$U:$U,通讯通路门店!$S:$S,$G349)</f>
        <v>0</v>
      </c>
      <c r="AT349" s="99">
        <f>SUMIFS(通讯通路门店!$V:$V,通讯通路门店!$S:$S,$G349)</f>
        <v>0</v>
      </c>
      <c r="AU349" s="99">
        <f>SUMIFS(通讯通路门店!$W:$W,通讯通路门店!$S:$S,$G349)</f>
        <v>0</v>
      </c>
      <c r="AV349" s="99">
        <f>SUMIFS(通讯通路门店!$Z:$Z,通讯通路门店!$S:$S,$G349)</f>
        <v>0</v>
      </c>
      <c r="AW349" s="99">
        <f>SUMIFS(通讯通路门店!$AB:$AB,通讯通路门店!$S:$S,$G349)</f>
        <v>0</v>
      </c>
      <c r="AX349" s="99">
        <f>SUMIFS(通讯通路门店!$X:$X,通讯通路门店!$S:$S,$G349)</f>
        <v>0</v>
      </c>
      <c r="AY349" s="99">
        <f>SUMIFS(通讯通路门店!$Y:$Y,通讯通路门店!$S:$S,$G349)</f>
        <v>0</v>
      </c>
      <c r="AZ349" s="99">
        <f>SUMIFS(通讯通路门店!$AA:$AA,通讯通路门店!$S:$S,$G349)</f>
        <v>0</v>
      </c>
      <c r="BA349" s="99">
        <f t="shared" si="28"/>
        <v>0</v>
      </c>
      <c r="BB349" s="99">
        <f t="shared" si="29"/>
        <v>0</v>
      </c>
      <c r="BC349" s="99">
        <f>SUMIFS(通讯通路门店!$W:$W,通讯通路门店!$S:$S,$G349,通讯通路门店!$J:$J,"荣耀体验店")+SUMIFS(通讯通路门店!$W:$W,通讯通路门店!$S:$S,$G349,通讯通路门店!$J:$J,"荣耀授权专卖店")</f>
        <v>0</v>
      </c>
      <c r="BD349" s="99">
        <f>SUMIFS(通讯通路门店!$Z:$Z,通讯通路门店!$S:$S,$G349,通讯通路门店!$J:$J,"VIVO体验店")</f>
        <v>0</v>
      </c>
      <c r="BE349" s="99">
        <f>SUMIFS(通讯通路门店!$AB:$AB,通讯通路门店!$S:$S,$G349,通讯通路门店!$J:$J,"OPPO体验店")</f>
        <v>0</v>
      </c>
      <c r="BF349" s="99">
        <f>SUMIFS(通讯通路门店!$X:$X,通讯通路门店!$S:$S,$G349,通讯通路门店!$J:$J,"华为授权体验店")+SUMIFS(通讯通路门店!$AA:$AA,通讯通路门店!$S:$S,$G349,通讯通路门店!$J:$J,"华为堡垒店")</f>
        <v>0</v>
      </c>
      <c r="BG349" s="99">
        <f>SUMIFS(通讯通路门店!$Y:$Y,通讯通路门店!$S:$S,$G349,通讯通路门店!$J:$J,"小米体验店")</f>
        <v>0</v>
      </c>
      <c r="BH349" s="99">
        <f>SUMIFS(通讯通路门店!$AA:$AA,通讯通路门店!$S:$S,$G349,通讯通路门店!$J:$J,"苹果体验店")</f>
        <v>0</v>
      </c>
      <c r="BI349" s="99">
        <f>SUMIFS(通讯通路门店!$K:$K,通讯通路门店!$S:$S,$G349,通讯通路门店!$J:$J,"其他品牌专卖店")</f>
        <v>0</v>
      </c>
      <c r="BJ349" s="99">
        <f>SUMIFS(通讯通路门店!$AC:$AC,通讯通路门店!$S:$S,$G349)</f>
        <v>0</v>
      </c>
      <c r="BK349" s="99">
        <f>SUMIFS(通讯通路门店!$AD:$AD,通讯通路门店!$S:$S,$G349)</f>
        <v>0</v>
      </c>
      <c r="BL349" s="99">
        <f>SUMIFS(通讯通路门店!$AE:$AE,通讯通路门店!$S:$S,$G349)</f>
        <v>0</v>
      </c>
      <c r="BM349" s="99">
        <f>SUMIFS(通讯通路门店!$AF:$AF,通讯通路门店!$S:$S,$G349)</f>
        <v>0</v>
      </c>
      <c r="BN349" s="99">
        <f>SUMIFS(通讯通路门店!$AG:$AG,通讯通路门店!$S:$S,$G349)</f>
        <v>0</v>
      </c>
      <c r="BO349" s="99">
        <f>SUMIFS(通讯通路门店!$AH:$AH,通讯通路门店!$S:$S,$G349)</f>
        <v>0</v>
      </c>
      <c r="BP349" s="99">
        <f>SUMIFS(通讯通路门店!$AI:$AI,通讯通路门店!$S:$S,$G349)</f>
        <v>0</v>
      </c>
      <c r="BQ349" s="83"/>
    </row>
    <row r="350" spans="1:69">
      <c r="A350" s="99" t="str">
        <f>IFERROR(_xlfn.XLOOKUP($G350,通讯通路门店!$S$4:$S$993931,通讯通路门店!$A$4:$A$993931,0,0),"")</f>
        <v/>
      </c>
      <c r="B350" s="99" t="str">
        <f>IFERROR(_xlfn.XLOOKUP($G350,通讯通路门店!$S$4:$S$993931,通讯通路门店!$B$4:$B$993931,0,0),"")</f>
        <v/>
      </c>
      <c r="C350" s="99" t="str">
        <f>IFERROR(_xlfn.XLOOKUP($G350,通讯通路门店!$S$4:$S$993931,通讯通路门店!$C$4:$C$993931,0,0),"")</f>
        <v/>
      </c>
      <c r="D350" s="99" t="str">
        <f>IFERROR(_xlfn.XLOOKUP($G350,通讯通路门店!$S$4:$S$993931,通讯通路门店!$D$4:$D$993931,0,0),"")</f>
        <v/>
      </c>
      <c r="E350" s="83"/>
      <c r="F350" s="83"/>
      <c r="G350" s="101" t="e">
        <v>#N/A</v>
      </c>
      <c r="H350" s="102" t="str">
        <f>IFERROR(_xlfn.XLOOKUP($G350,通讯通路门店!$S$4:$S$993931,通讯通路门店!$R$4:$R$993931,0,0),"")</f>
        <v/>
      </c>
      <c r="I350" s="83"/>
      <c r="J350" s="83"/>
      <c r="K350" s="83"/>
      <c r="L350" s="83"/>
      <c r="M350" s="83"/>
      <c r="N350" s="83"/>
      <c r="O350" s="83"/>
      <c r="P350" s="83"/>
      <c r="Q350" s="83"/>
      <c r="R350" s="83"/>
      <c r="S350" s="83"/>
      <c r="T350" s="83"/>
      <c r="U350" s="99">
        <f>COUNTIF(通讯通路门店!$S:$S,$G350)</f>
        <v>0</v>
      </c>
      <c r="V350" s="99">
        <f>COUNTIFS(通讯通路门店!$S:$S,$G350,通讯通路门店!$J:$J,"综合卖场")</f>
        <v>0</v>
      </c>
      <c r="W350" s="99">
        <f>SUMIFS(通讯通路门店!$AJ:$AJ,通讯通路门店!$S:$S,通讯客户沙盘!$G350)</f>
        <v>0</v>
      </c>
      <c r="X350" s="99">
        <f t="shared" si="25"/>
        <v>0</v>
      </c>
      <c r="Y350" s="99">
        <f>COUNTIFS(通讯通路门店!$S:$S,$G350,通讯通路门店!$J:$J,"荣耀体验店")+COUNTIFS(通讯通路门店!$S:$S,$G350,通讯通路门店!$J:$J,"荣耀授权专卖店")</f>
        <v>0</v>
      </c>
      <c r="Z350" s="99">
        <f>COUNTIFS(通讯通路门店!$S:$S,$G350,通讯通路门店!$J:$J,"VIVO体验店")</f>
        <v>0</v>
      </c>
      <c r="AA350" s="99">
        <f>COUNTIFS(通讯通路门店!$S:$S,$G350,通讯通路门店!$J:$J,"OPPO体验店")</f>
        <v>0</v>
      </c>
      <c r="AB350" s="99">
        <f>COUNTIFS(通讯通路门店!$S:$S,$G350,通讯通路门店!$J:$J,"华为授权体验店")+COUNTIFS(通讯通路门店!$S:$S,$G350,通讯通路门店!$J:$J,"华为堡垒店")</f>
        <v>0</v>
      </c>
      <c r="AC350" s="99">
        <f>COUNTIFS(通讯通路门店!$S:$S,$G350,通讯通路门店!$J:$J,"小米体验店")</f>
        <v>0</v>
      </c>
      <c r="AD350" s="99">
        <f>COUNTIFS(通讯通路门店!$S:$S,$G350,通讯通路门店!$J:$J,"苹果体验店")</f>
        <v>0</v>
      </c>
      <c r="AE350" s="99">
        <f>COUNTIFS(通讯通路门店!$S:$S,$G350,通讯通路门店!$J:$J,"其他品牌专卖店")</f>
        <v>0</v>
      </c>
      <c r="AF350" s="99">
        <f>SUMIFS(通讯通路门店!$BI:$BI,通讯通路门店!$S:$S,$G350)</f>
        <v>0</v>
      </c>
      <c r="AG350" s="99">
        <f>SUMIFS(通讯通路门店!$BH:$BH,通讯通路门店!$S:$S,$G350)</f>
        <v>0</v>
      </c>
      <c r="AH350" s="99">
        <f t="shared" si="26"/>
        <v>0</v>
      </c>
      <c r="AI350" s="99">
        <f>SUMIFS(通讯通路门店!$BB:$BB,通讯通路门店!$S:$S,$G350)</f>
        <v>0</v>
      </c>
      <c r="AJ350" s="99">
        <f>SUMIFS(通讯通路门店!$BE:$BE,通讯通路门店!$S:$S,$G350)</f>
        <v>0</v>
      </c>
      <c r="AK350" s="99">
        <f>SUMIFS(通讯通路门店!$BG:$BG,通讯通路门店!$S:$S,$G350)</f>
        <v>0</v>
      </c>
      <c r="AL350" s="99">
        <f>SUMIFS(通讯通路门店!$BC:$BC,通讯通路门店!$S:$S,$G350)</f>
        <v>0</v>
      </c>
      <c r="AM350" s="99">
        <f>SUMIFS(通讯通路门店!$BD:$BD,通讯通路门店!$S:$S,$G350)</f>
        <v>0</v>
      </c>
      <c r="AN350" s="99">
        <f>SUMIFS(通讯通路门店!$BF:$BF,通讯通路门店!$S:$S,$G350)</f>
        <v>0</v>
      </c>
      <c r="AO350" s="99">
        <f t="shared" si="27"/>
        <v>0</v>
      </c>
      <c r="AP350" s="99">
        <f>SUMIFS(通讯通路门店!$K:$K,通讯通路门店!$S:$S,$G350)</f>
        <v>0</v>
      </c>
      <c r="AQ350" s="83"/>
      <c r="AR350" s="99">
        <f>SUMIFS(通讯通路门店!$T:$T,通讯通路门店!$S:$S,$G350)</f>
        <v>0</v>
      </c>
      <c r="AS350" s="99">
        <f>SUMIFS(通讯通路门店!$U:$U,通讯通路门店!$S:$S,$G350)</f>
        <v>0</v>
      </c>
      <c r="AT350" s="99">
        <f>SUMIFS(通讯通路门店!$V:$V,通讯通路门店!$S:$S,$G350)</f>
        <v>0</v>
      </c>
      <c r="AU350" s="99">
        <f>SUMIFS(通讯通路门店!$W:$W,通讯通路门店!$S:$S,$G350)</f>
        <v>0</v>
      </c>
      <c r="AV350" s="99">
        <f>SUMIFS(通讯通路门店!$Z:$Z,通讯通路门店!$S:$S,$G350)</f>
        <v>0</v>
      </c>
      <c r="AW350" s="99">
        <f>SUMIFS(通讯通路门店!$AB:$AB,通讯通路门店!$S:$S,$G350)</f>
        <v>0</v>
      </c>
      <c r="AX350" s="99">
        <f>SUMIFS(通讯通路门店!$X:$X,通讯通路门店!$S:$S,$G350)</f>
        <v>0</v>
      </c>
      <c r="AY350" s="99">
        <f>SUMIFS(通讯通路门店!$Y:$Y,通讯通路门店!$S:$S,$G350)</f>
        <v>0</v>
      </c>
      <c r="AZ350" s="99">
        <f>SUMIFS(通讯通路门店!$AA:$AA,通讯通路门店!$S:$S,$G350)</f>
        <v>0</v>
      </c>
      <c r="BA350" s="99">
        <f t="shared" si="28"/>
        <v>0</v>
      </c>
      <c r="BB350" s="99">
        <f t="shared" si="29"/>
        <v>0</v>
      </c>
      <c r="BC350" s="99">
        <f>SUMIFS(通讯通路门店!$W:$W,通讯通路门店!$S:$S,$G350,通讯通路门店!$J:$J,"荣耀体验店")+SUMIFS(通讯通路门店!$W:$W,通讯通路门店!$S:$S,$G350,通讯通路门店!$J:$J,"荣耀授权专卖店")</f>
        <v>0</v>
      </c>
      <c r="BD350" s="99">
        <f>SUMIFS(通讯通路门店!$Z:$Z,通讯通路门店!$S:$S,$G350,通讯通路门店!$J:$J,"VIVO体验店")</f>
        <v>0</v>
      </c>
      <c r="BE350" s="99">
        <f>SUMIFS(通讯通路门店!$AB:$AB,通讯通路门店!$S:$S,$G350,通讯通路门店!$J:$J,"OPPO体验店")</f>
        <v>0</v>
      </c>
      <c r="BF350" s="99">
        <f>SUMIFS(通讯通路门店!$X:$X,通讯通路门店!$S:$S,$G350,通讯通路门店!$J:$J,"华为授权体验店")+SUMIFS(通讯通路门店!$AA:$AA,通讯通路门店!$S:$S,$G350,通讯通路门店!$J:$J,"华为堡垒店")</f>
        <v>0</v>
      </c>
      <c r="BG350" s="99">
        <f>SUMIFS(通讯通路门店!$Y:$Y,通讯通路门店!$S:$S,$G350,通讯通路门店!$J:$J,"小米体验店")</f>
        <v>0</v>
      </c>
      <c r="BH350" s="99">
        <f>SUMIFS(通讯通路门店!$AA:$AA,通讯通路门店!$S:$S,$G350,通讯通路门店!$J:$J,"苹果体验店")</f>
        <v>0</v>
      </c>
      <c r="BI350" s="99">
        <f>SUMIFS(通讯通路门店!$K:$K,通讯通路门店!$S:$S,$G350,通讯通路门店!$J:$J,"其他品牌专卖店")</f>
        <v>0</v>
      </c>
      <c r="BJ350" s="99">
        <f>SUMIFS(通讯通路门店!$AC:$AC,通讯通路门店!$S:$S,$G350)</f>
        <v>0</v>
      </c>
      <c r="BK350" s="99">
        <f>SUMIFS(通讯通路门店!$AD:$AD,通讯通路门店!$S:$S,$G350)</f>
        <v>0</v>
      </c>
      <c r="BL350" s="99">
        <f>SUMIFS(通讯通路门店!$AE:$AE,通讯通路门店!$S:$S,$G350)</f>
        <v>0</v>
      </c>
      <c r="BM350" s="99">
        <f>SUMIFS(通讯通路门店!$AF:$AF,通讯通路门店!$S:$S,$G350)</f>
        <v>0</v>
      </c>
      <c r="BN350" s="99">
        <f>SUMIFS(通讯通路门店!$AG:$AG,通讯通路门店!$S:$S,$G350)</f>
        <v>0</v>
      </c>
      <c r="BO350" s="99">
        <f>SUMIFS(通讯通路门店!$AH:$AH,通讯通路门店!$S:$S,$G350)</f>
        <v>0</v>
      </c>
      <c r="BP350" s="99">
        <f>SUMIFS(通讯通路门店!$AI:$AI,通讯通路门店!$S:$S,$G350)</f>
        <v>0</v>
      </c>
      <c r="BQ350" s="83"/>
    </row>
    <row r="351" spans="1:69">
      <c r="A351" s="99" t="str">
        <f>IFERROR(_xlfn.XLOOKUP($G351,通讯通路门店!$S$4:$S$993931,通讯通路门店!$A$4:$A$993931,0,0),"")</f>
        <v/>
      </c>
      <c r="B351" s="99" t="str">
        <f>IFERROR(_xlfn.XLOOKUP($G351,通讯通路门店!$S$4:$S$993931,通讯通路门店!$B$4:$B$993931,0,0),"")</f>
        <v/>
      </c>
      <c r="C351" s="99" t="str">
        <f>IFERROR(_xlfn.XLOOKUP($G351,通讯通路门店!$S$4:$S$993931,通讯通路门店!$C$4:$C$993931,0,0),"")</f>
        <v/>
      </c>
      <c r="D351" s="99" t="str">
        <f>IFERROR(_xlfn.XLOOKUP($G351,通讯通路门店!$S$4:$S$993931,通讯通路门店!$D$4:$D$993931,0,0),"")</f>
        <v/>
      </c>
      <c r="E351" s="83"/>
      <c r="F351" s="83"/>
      <c r="G351" s="101" t="e">
        <v>#N/A</v>
      </c>
      <c r="H351" s="102" t="str">
        <f>IFERROR(_xlfn.XLOOKUP($G351,通讯通路门店!$S$4:$S$993931,通讯通路门店!$R$4:$R$993931,0,0),"")</f>
        <v/>
      </c>
      <c r="I351" s="83"/>
      <c r="J351" s="83"/>
      <c r="K351" s="83"/>
      <c r="L351" s="83"/>
      <c r="M351" s="83"/>
      <c r="N351" s="83"/>
      <c r="O351" s="83"/>
      <c r="P351" s="83"/>
      <c r="Q351" s="83"/>
      <c r="R351" s="83"/>
      <c r="S351" s="83"/>
      <c r="T351" s="83"/>
      <c r="U351" s="99">
        <f>COUNTIF(通讯通路门店!$S:$S,$G351)</f>
        <v>0</v>
      </c>
      <c r="V351" s="99">
        <f>COUNTIFS(通讯通路门店!$S:$S,$G351,通讯通路门店!$J:$J,"综合卖场")</f>
        <v>0</v>
      </c>
      <c r="W351" s="99">
        <f>SUMIFS(通讯通路门店!$AJ:$AJ,通讯通路门店!$S:$S,通讯客户沙盘!$G351)</f>
        <v>0</v>
      </c>
      <c r="X351" s="99">
        <f t="shared" si="25"/>
        <v>0</v>
      </c>
      <c r="Y351" s="99">
        <f>COUNTIFS(通讯通路门店!$S:$S,$G351,通讯通路门店!$J:$J,"荣耀体验店")+COUNTIFS(通讯通路门店!$S:$S,$G351,通讯通路门店!$J:$J,"荣耀授权专卖店")</f>
        <v>0</v>
      </c>
      <c r="Z351" s="99">
        <f>COUNTIFS(通讯通路门店!$S:$S,$G351,通讯通路门店!$J:$J,"VIVO体验店")</f>
        <v>0</v>
      </c>
      <c r="AA351" s="99">
        <f>COUNTIFS(通讯通路门店!$S:$S,$G351,通讯通路门店!$J:$J,"OPPO体验店")</f>
        <v>0</v>
      </c>
      <c r="AB351" s="99">
        <f>COUNTIFS(通讯通路门店!$S:$S,$G351,通讯通路门店!$J:$J,"华为授权体验店")+COUNTIFS(通讯通路门店!$S:$S,$G351,通讯通路门店!$J:$J,"华为堡垒店")</f>
        <v>0</v>
      </c>
      <c r="AC351" s="99">
        <f>COUNTIFS(通讯通路门店!$S:$S,$G351,通讯通路门店!$J:$J,"小米体验店")</f>
        <v>0</v>
      </c>
      <c r="AD351" s="99">
        <f>COUNTIFS(通讯通路门店!$S:$S,$G351,通讯通路门店!$J:$J,"苹果体验店")</f>
        <v>0</v>
      </c>
      <c r="AE351" s="99">
        <f>COUNTIFS(通讯通路门店!$S:$S,$G351,通讯通路门店!$J:$J,"其他品牌专卖店")</f>
        <v>0</v>
      </c>
      <c r="AF351" s="99">
        <f>SUMIFS(通讯通路门店!$BI:$BI,通讯通路门店!$S:$S,$G351)</f>
        <v>0</v>
      </c>
      <c r="AG351" s="99">
        <f>SUMIFS(通讯通路门店!$BH:$BH,通讯通路门店!$S:$S,$G351)</f>
        <v>0</v>
      </c>
      <c r="AH351" s="99">
        <f t="shared" si="26"/>
        <v>0</v>
      </c>
      <c r="AI351" s="99">
        <f>SUMIFS(通讯通路门店!$BB:$BB,通讯通路门店!$S:$S,$G351)</f>
        <v>0</v>
      </c>
      <c r="AJ351" s="99">
        <f>SUMIFS(通讯通路门店!$BE:$BE,通讯通路门店!$S:$S,$G351)</f>
        <v>0</v>
      </c>
      <c r="AK351" s="99">
        <f>SUMIFS(通讯通路门店!$BG:$BG,通讯通路门店!$S:$S,$G351)</f>
        <v>0</v>
      </c>
      <c r="AL351" s="99">
        <f>SUMIFS(通讯通路门店!$BC:$BC,通讯通路门店!$S:$S,$G351)</f>
        <v>0</v>
      </c>
      <c r="AM351" s="99">
        <f>SUMIFS(通讯通路门店!$BD:$BD,通讯通路门店!$S:$S,$G351)</f>
        <v>0</v>
      </c>
      <c r="AN351" s="99">
        <f>SUMIFS(通讯通路门店!$BF:$BF,通讯通路门店!$S:$S,$G351)</f>
        <v>0</v>
      </c>
      <c r="AO351" s="99">
        <f t="shared" si="27"/>
        <v>0</v>
      </c>
      <c r="AP351" s="99">
        <f>SUMIFS(通讯通路门店!$K:$K,通讯通路门店!$S:$S,$G351)</f>
        <v>0</v>
      </c>
      <c r="AQ351" s="83"/>
      <c r="AR351" s="99">
        <f>SUMIFS(通讯通路门店!$T:$T,通讯通路门店!$S:$S,$G351)</f>
        <v>0</v>
      </c>
      <c r="AS351" s="99">
        <f>SUMIFS(通讯通路门店!$U:$U,通讯通路门店!$S:$S,$G351)</f>
        <v>0</v>
      </c>
      <c r="AT351" s="99">
        <f>SUMIFS(通讯通路门店!$V:$V,通讯通路门店!$S:$S,$G351)</f>
        <v>0</v>
      </c>
      <c r="AU351" s="99">
        <f>SUMIFS(通讯通路门店!$W:$W,通讯通路门店!$S:$S,$G351)</f>
        <v>0</v>
      </c>
      <c r="AV351" s="99">
        <f>SUMIFS(通讯通路门店!$Z:$Z,通讯通路门店!$S:$S,$G351)</f>
        <v>0</v>
      </c>
      <c r="AW351" s="99">
        <f>SUMIFS(通讯通路门店!$AB:$AB,通讯通路门店!$S:$S,$G351)</f>
        <v>0</v>
      </c>
      <c r="AX351" s="99">
        <f>SUMIFS(通讯通路门店!$X:$X,通讯通路门店!$S:$S,$G351)</f>
        <v>0</v>
      </c>
      <c r="AY351" s="99">
        <f>SUMIFS(通讯通路门店!$Y:$Y,通讯通路门店!$S:$S,$G351)</f>
        <v>0</v>
      </c>
      <c r="AZ351" s="99">
        <f>SUMIFS(通讯通路门店!$AA:$AA,通讯通路门店!$S:$S,$G351)</f>
        <v>0</v>
      </c>
      <c r="BA351" s="99">
        <f t="shared" si="28"/>
        <v>0</v>
      </c>
      <c r="BB351" s="99">
        <f t="shared" si="29"/>
        <v>0</v>
      </c>
      <c r="BC351" s="99">
        <f>SUMIFS(通讯通路门店!$W:$W,通讯通路门店!$S:$S,$G351,通讯通路门店!$J:$J,"荣耀体验店")+SUMIFS(通讯通路门店!$W:$W,通讯通路门店!$S:$S,$G351,通讯通路门店!$J:$J,"荣耀授权专卖店")</f>
        <v>0</v>
      </c>
      <c r="BD351" s="99">
        <f>SUMIFS(通讯通路门店!$Z:$Z,通讯通路门店!$S:$S,$G351,通讯通路门店!$J:$J,"VIVO体验店")</f>
        <v>0</v>
      </c>
      <c r="BE351" s="99">
        <f>SUMIFS(通讯通路门店!$AB:$AB,通讯通路门店!$S:$S,$G351,通讯通路门店!$J:$J,"OPPO体验店")</f>
        <v>0</v>
      </c>
      <c r="BF351" s="99">
        <f>SUMIFS(通讯通路门店!$X:$X,通讯通路门店!$S:$S,$G351,通讯通路门店!$J:$J,"华为授权体验店")+SUMIFS(通讯通路门店!$AA:$AA,通讯通路门店!$S:$S,$G351,通讯通路门店!$J:$J,"华为堡垒店")</f>
        <v>0</v>
      </c>
      <c r="BG351" s="99">
        <f>SUMIFS(通讯通路门店!$Y:$Y,通讯通路门店!$S:$S,$G351,通讯通路门店!$J:$J,"小米体验店")</f>
        <v>0</v>
      </c>
      <c r="BH351" s="99">
        <f>SUMIFS(通讯通路门店!$AA:$AA,通讯通路门店!$S:$S,$G351,通讯通路门店!$J:$J,"苹果体验店")</f>
        <v>0</v>
      </c>
      <c r="BI351" s="99">
        <f>SUMIFS(通讯通路门店!$K:$K,通讯通路门店!$S:$S,$G351,通讯通路门店!$J:$J,"其他品牌专卖店")</f>
        <v>0</v>
      </c>
      <c r="BJ351" s="99">
        <f>SUMIFS(通讯通路门店!$AC:$AC,通讯通路门店!$S:$S,$G351)</f>
        <v>0</v>
      </c>
      <c r="BK351" s="99">
        <f>SUMIFS(通讯通路门店!$AD:$AD,通讯通路门店!$S:$S,$G351)</f>
        <v>0</v>
      </c>
      <c r="BL351" s="99">
        <f>SUMIFS(通讯通路门店!$AE:$AE,通讯通路门店!$S:$S,$G351)</f>
        <v>0</v>
      </c>
      <c r="BM351" s="99">
        <f>SUMIFS(通讯通路门店!$AF:$AF,通讯通路门店!$S:$S,$G351)</f>
        <v>0</v>
      </c>
      <c r="BN351" s="99">
        <f>SUMIFS(通讯通路门店!$AG:$AG,通讯通路门店!$S:$S,$G351)</f>
        <v>0</v>
      </c>
      <c r="BO351" s="99">
        <f>SUMIFS(通讯通路门店!$AH:$AH,通讯通路门店!$S:$S,$G351)</f>
        <v>0</v>
      </c>
      <c r="BP351" s="99">
        <f>SUMIFS(通讯通路门店!$AI:$AI,通讯通路门店!$S:$S,$G351)</f>
        <v>0</v>
      </c>
      <c r="BQ351" s="83"/>
    </row>
    <row r="352" spans="1:69">
      <c r="A352" s="99" t="str">
        <f>IFERROR(_xlfn.XLOOKUP($G352,通讯通路门店!$S$4:$S$993931,通讯通路门店!$A$4:$A$993931,0,0),"")</f>
        <v/>
      </c>
      <c r="B352" s="99" t="str">
        <f>IFERROR(_xlfn.XLOOKUP($G352,通讯通路门店!$S$4:$S$993931,通讯通路门店!$B$4:$B$993931,0,0),"")</f>
        <v/>
      </c>
      <c r="C352" s="99" t="str">
        <f>IFERROR(_xlfn.XLOOKUP($G352,通讯通路门店!$S$4:$S$993931,通讯通路门店!$C$4:$C$993931,0,0),"")</f>
        <v/>
      </c>
      <c r="D352" s="99" t="str">
        <f>IFERROR(_xlfn.XLOOKUP($G352,通讯通路门店!$S$4:$S$993931,通讯通路门店!$D$4:$D$993931,0,0),"")</f>
        <v/>
      </c>
      <c r="E352" s="83"/>
      <c r="F352" s="83"/>
      <c r="G352" s="101" t="e">
        <v>#N/A</v>
      </c>
      <c r="H352" s="102" t="str">
        <f>IFERROR(_xlfn.XLOOKUP($G352,通讯通路门店!$S$4:$S$993931,通讯通路门店!$R$4:$R$993931,0,0),"")</f>
        <v/>
      </c>
      <c r="I352" s="83"/>
      <c r="J352" s="83"/>
      <c r="K352" s="83"/>
      <c r="L352" s="83"/>
      <c r="M352" s="83"/>
      <c r="N352" s="83"/>
      <c r="O352" s="83"/>
      <c r="P352" s="83"/>
      <c r="Q352" s="83"/>
      <c r="R352" s="83"/>
      <c r="S352" s="83"/>
      <c r="T352" s="83"/>
      <c r="U352" s="99">
        <f>COUNTIF(通讯通路门店!$S:$S,$G352)</f>
        <v>0</v>
      </c>
      <c r="V352" s="99">
        <f>COUNTIFS(通讯通路门店!$S:$S,$G352,通讯通路门店!$J:$J,"综合卖场")</f>
        <v>0</v>
      </c>
      <c r="W352" s="99">
        <f>SUMIFS(通讯通路门店!$AJ:$AJ,通讯通路门店!$S:$S,通讯客户沙盘!$G352)</f>
        <v>0</v>
      </c>
      <c r="X352" s="99">
        <f t="shared" si="25"/>
        <v>0</v>
      </c>
      <c r="Y352" s="99">
        <f>COUNTIFS(通讯通路门店!$S:$S,$G352,通讯通路门店!$J:$J,"荣耀体验店")+COUNTIFS(通讯通路门店!$S:$S,$G352,通讯通路门店!$J:$J,"荣耀授权专卖店")</f>
        <v>0</v>
      </c>
      <c r="Z352" s="99">
        <f>COUNTIFS(通讯通路门店!$S:$S,$G352,通讯通路门店!$J:$J,"VIVO体验店")</f>
        <v>0</v>
      </c>
      <c r="AA352" s="99">
        <f>COUNTIFS(通讯通路门店!$S:$S,$G352,通讯通路门店!$J:$J,"OPPO体验店")</f>
        <v>0</v>
      </c>
      <c r="AB352" s="99">
        <f>COUNTIFS(通讯通路门店!$S:$S,$G352,通讯通路门店!$J:$J,"华为授权体验店")+COUNTIFS(通讯通路门店!$S:$S,$G352,通讯通路门店!$J:$J,"华为堡垒店")</f>
        <v>0</v>
      </c>
      <c r="AC352" s="99">
        <f>COUNTIFS(通讯通路门店!$S:$S,$G352,通讯通路门店!$J:$J,"小米体验店")</f>
        <v>0</v>
      </c>
      <c r="AD352" s="99">
        <f>COUNTIFS(通讯通路门店!$S:$S,$G352,通讯通路门店!$J:$J,"苹果体验店")</f>
        <v>0</v>
      </c>
      <c r="AE352" s="99">
        <f>COUNTIFS(通讯通路门店!$S:$S,$G352,通讯通路门店!$J:$J,"其他品牌专卖店")</f>
        <v>0</v>
      </c>
      <c r="AF352" s="99">
        <f>SUMIFS(通讯通路门店!$BI:$BI,通讯通路门店!$S:$S,$G352)</f>
        <v>0</v>
      </c>
      <c r="AG352" s="99">
        <f>SUMIFS(通讯通路门店!$BH:$BH,通讯通路门店!$S:$S,$G352)</f>
        <v>0</v>
      </c>
      <c r="AH352" s="99">
        <f t="shared" si="26"/>
        <v>0</v>
      </c>
      <c r="AI352" s="99">
        <f>SUMIFS(通讯通路门店!$BB:$BB,通讯通路门店!$S:$S,$G352)</f>
        <v>0</v>
      </c>
      <c r="AJ352" s="99">
        <f>SUMIFS(通讯通路门店!$BE:$BE,通讯通路门店!$S:$S,$G352)</f>
        <v>0</v>
      </c>
      <c r="AK352" s="99">
        <f>SUMIFS(通讯通路门店!$BG:$BG,通讯通路门店!$S:$S,$G352)</f>
        <v>0</v>
      </c>
      <c r="AL352" s="99">
        <f>SUMIFS(通讯通路门店!$BC:$BC,通讯通路门店!$S:$S,$G352)</f>
        <v>0</v>
      </c>
      <c r="AM352" s="99">
        <f>SUMIFS(通讯通路门店!$BD:$BD,通讯通路门店!$S:$S,$G352)</f>
        <v>0</v>
      </c>
      <c r="AN352" s="99">
        <f>SUMIFS(通讯通路门店!$BF:$BF,通讯通路门店!$S:$S,$G352)</f>
        <v>0</v>
      </c>
      <c r="AO352" s="99">
        <f t="shared" si="27"/>
        <v>0</v>
      </c>
      <c r="AP352" s="99">
        <f>SUMIFS(通讯通路门店!$K:$K,通讯通路门店!$S:$S,$G352)</f>
        <v>0</v>
      </c>
      <c r="AQ352" s="83"/>
      <c r="AR352" s="99">
        <f>SUMIFS(通讯通路门店!$T:$T,通讯通路门店!$S:$S,$G352)</f>
        <v>0</v>
      </c>
      <c r="AS352" s="99">
        <f>SUMIFS(通讯通路门店!$U:$U,通讯通路门店!$S:$S,$G352)</f>
        <v>0</v>
      </c>
      <c r="AT352" s="99">
        <f>SUMIFS(通讯通路门店!$V:$V,通讯通路门店!$S:$S,$G352)</f>
        <v>0</v>
      </c>
      <c r="AU352" s="99">
        <f>SUMIFS(通讯通路门店!$W:$W,通讯通路门店!$S:$S,$G352)</f>
        <v>0</v>
      </c>
      <c r="AV352" s="99">
        <f>SUMIFS(通讯通路门店!$Z:$Z,通讯通路门店!$S:$S,$G352)</f>
        <v>0</v>
      </c>
      <c r="AW352" s="99">
        <f>SUMIFS(通讯通路门店!$AB:$AB,通讯通路门店!$S:$S,$G352)</f>
        <v>0</v>
      </c>
      <c r="AX352" s="99">
        <f>SUMIFS(通讯通路门店!$X:$X,通讯通路门店!$S:$S,$G352)</f>
        <v>0</v>
      </c>
      <c r="AY352" s="99">
        <f>SUMIFS(通讯通路门店!$Y:$Y,通讯通路门店!$S:$S,$G352)</f>
        <v>0</v>
      </c>
      <c r="AZ352" s="99">
        <f>SUMIFS(通讯通路门店!$AA:$AA,通讯通路门店!$S:$S,$G352)</f>
        <v>0</v>
      </c>
      <c r="BA352" s="99">
        <f t="shared" si="28"/>
        <v>0</v>
      </c>
      <c r="BB352" s="99">
        <f t="shared" si="29"/>
        <v>0</v>
      </c>
      <c r="BC352" s="99">
        <f>SUMIFS(通讯通路门店!$W:$W,通讯通路门店!$S:$S,$G352,通讯通路门店!$J:$J,"荣耀体验店")+SUMIFS(通讯通路门店!$W:$W,通讯通路门店!$S:$S,$G352,通讯通路门店!$J:$J,"荣耀授权专卖店")</f>
        <v>0</v>
      </c>
      <c r="BD352" s="99">
        <f>SUMIFS(通讯通路门店!$Z:$Z,通讯通路门店!$S:$S,$G352,通讯通路门店!$J:$J,"VIVO体验店")</f>
        <v>0</v>
      </c>
      <c r="BE352" s="99">
        <f>SUMIFS(通讯通路门店!$AB:$AB,通讯通路门店!$S:$S,$G352,通讯通路门店!$J:$J,"OPPO体验店")</f>
        <v>0</v>
      </c>
      <c r="BF352" s="99">
        <f>SUMIFS(通讯通路门店!$X:$X,通讯通路门店!$S:$S,$G352,通讯通路门店!$J:$J,"华为授权体验店")+SUMIFS(通讯通路门店!$AA:$AA,通讯通路门店!$S:$S,$G352,通讯通路门店!$J:$J,"华为堡垒店")</f>
        <v>0</v>
      </c>
      <c r="BG352" s="99">
        <f>SUMIFS(通讯通路门店!$Y:$Y,通讯通路门店!$S:$S,$G352,通讯通路门店!$J:$J,"小米体验店")</f>
        <v>0</v>
      </c>
      <c r="BH352" s="99">
        <f>SUMIFS(通讯通路门店!$AA:$AA,通讯通路门店!$S:$S,$G352,通讯通路门店!$J:$J,"苹果体验店")</f>
        <v>0</v>
      </c>
      <c r="BI352" s="99">
        <f>SUMIFS(通讯通路门店!$K:$K,通讯通路门店!$S:$S,$G352,通讯通路门店!$J:$J,"其他品牌专卖店")</f>
        <v>0</v>
      </c>
      <c r="BJ352" s="99">
        <f>SUMIFS(通讯通路门店!$AC:$AC,通讯通路门店!$S:$S,$G352)</f>
        <v>0</v>
      </c>
      <c r="BK352" s="99">
        <f>SUMIFS(通讯通路门店!$AD:$AD,通讯通路门店!$S:$S,$G352)</f>
        <v>0</v>
      </c>
      <c r="BL352" s="99">
        <f>SUMIFS(通讯通路门店!$AE:$AE,通讯通路门店!$S:$S,$G352)</f>
        <v>0</v>
      </c>
      <c r="BM352" s="99">
        <f>SUMIFS(通讯通路门店!$AF:$AF,通讯通路门店!$S:$S,$G352)</f>
        <v>0</v>
      </c>
      <c r="BN352" s="99">
        <f>SUMIFS(通讯通路门店!$AG:$AG,通讯通路门店!$S:$S,$G352)</f>
        <v>0</v>
      </c>
      <c r="BO352" s="99">
        <f>SUMIFS(通讯通路门店!$AH:$AH,通讯通路门店!$S:$S,$G352)</f>
        <v>0</v>
      </c>
      <c r="BP352" s="99">
        <f>SUMIFS(通讯通路门店!$AI:$AI,通讯通路门店!$S:$S,$G352)</f>
        <v>0</v>
      </c>
      <c r="BQ352" s="83"/>
    </row>
    <row r="353" spans="1:69">
      <c r="A353" s="99" t="str">
        <f>IFERROR(_xlfn.XLOOKUP($G353,通讯通路门店!$S$4:$S$993931,通讯通路门店!$A$4:$A$993931,0,0),"")</f>
        <v/>
      </c>
      <c r="B353" s="99" t="str">
        <f>IFERROR(_xlfn.XLOOKUP($G353,通讯通路门店!$S$4:$S$993931,通讯通路门店!$B$4:$B$993931,0,0),"")</f>
        <v/>
      </c>
      <c r="C353" s="99" t="str">
        <f>IFERROR(_xlfn.XLOOKUP($G353,通讯通路门店!$S$4:$S$993931,通讯通路门店!$C$4:$C$993931,0,0),"")</f>
        <v/>
      </c>
      <c r="D353" s="99" t="str">
        <f>IFERROR(_xlfn.XLOOKUP($G353,通讯通路门店!$S$4:$S$993931,通讯通路门店!$D$4:$D$993931,0,0),"")</f>
        <v/>
      </c>
      <c r="E353" s="83"/>
      <c r="F353" s="83"/>
      <c r="G353" s="101" t="e">
        <v>#N/A</v>
      </c>
      <c r="H353" s="102" t="str">
        <f>IFERROR(_xlfn.XLOOKUP($G353,通讯通路门店!$S$4:$S$993931,通讯通路门店!$R$4:$R$993931,0,0),"")</f>
        <v/>
      </c>
      <c r="I353" s="83"/>
      <c r="J353" s="83"/>
      <c r="K353" s="83"/>
      <c r="L353" s="83"/>
      <c r="M353" s="83"/>
      <c r="N353" s="83"/>
      <c r="O353" s="83"/>
      <c r="P353" s="83"/>
      <c r="Q353" s="83"/>
      <c r="R353" s="83"/>
      <c r="S353" s="83"/>
      <c r="T353" s="83"/>
      <c r="U353" s="99">
        <f>COUNTIF(通讯通路门店!$S:$S,$G353)</f>
        <v>0</v>
      </c>
      <c r="V353" s="99">
        <f>COUNTIFS(通讯通路门店!$S:$S,$G353,通讯通路门店!$J:$J,"综合卖场")</f>
        <v>0</v>
      </c>
      <c r="W353" s="99">
        <f>SUMIFS(通讯通路门店!$AJ:$AJ,通讯通路门店!$S:$S,通讯客户沙盘!$G353)</f>
        <v>0</v>
      </c>
      <c r="X353" s="99">
        <f t="shared" si="25"/>
        <v>0</v>
      </c>
      <c r="Y353" s="99">
        <f>COUNTIFS(通讯通路门店!$S:$S,$G353,通讯通路门店!$J:$J,"荣耀体验店")+COUNTIFS(通讯通路门店!$S:$S,$G353,通讯通路门店!$J:$J,"荣耀授权专卖店")</f>
        <v>0</v>
      </c>
      <c r="Z353" s="99">
        <f>COUNTIFS(通讯通路门店!$S:$S,$G353,通讯通路门店!$J:$J,"VIVO体验店")</f>
        <v>0</v>
      </c>
      <c r="AA353" s="99">
        <f>COUNTIFS(通讯通路门店!$S:$S,$G353,通讯通路门店!$J:$J,"OPPO体验店")</f>
        <v>0</v>
      </c>
      <c r="AB353" s="99">
        <f>COUNTIFS(通讯通路门店!$S:$S,$G353,通讯通路门店!$J:$J,"华为授权体验店")+COUNTIFS(通讯通路门店!$S:$S,$G353,通讯通路门店!$J:$J,"华为堡垒店")</f>
        <v>0</v>
      </c>
      <c r="AC353" s="99">
        <f>COUNTIFS(通讯通路门店!$S:$S,$G353,通讯通路门店!$J:$J,"小米体验店")</f>
        <v>0</v>
      </c>
      <c r="AD353" s="99">
        <f>COUNTIFS(通讯通路门店!$S:$S,$G353,通讯通路门店!$J:$J,"苹果体验店")</f>
        <v>0</v>
      </c>
      <c r="AE353" s="99">
        <f>COUNTIFS(通讯通路门店!$S:$S,$G353,通讯通路门店!$J:$J,"其他品牌专卖店")</f>
        <v>0</v>
      </c>
      <c r="AF353" s="99">
        <f>SUMIFS(通讯通路门店!$BI:$BI,通讯通路门店!$S:$S,$G353)</f>
        <v>0</v>
      </c>
      <c r="AG353" s="99">
        <f>SUMIFS(通讯通路门店!$BH:$BH,通讯通路门店!$S:$S,$G353)</f>
        <v>0</v>
      </c>
      <c r="AH353" s="99">
        <f t="shared" si="26"/>
        <v>0</v>
      </c>
      <c r="AI353" s="99">
        <f>SUMIFS(通讯通路门店!$BB:$BB,通讯通路门店!$S:$S,$G353)</f>
        <v>0</v>
      </c>
      <c r="AJ353" s="99">
        <f>SUMIFS(通讯通路门店!$BE:$BE,通讯通路门店!$S:$S,$G353)</f>
        <v>0</v>
      </c>
      <c r="AK353" s="99">
        <f>SUMIFS(通讯通路门店!$BG:$BG,通讯通路门店!$S:$S,$G353)</f>
        <v>0</v>
      </c>
      <c r="AL353" s="99">
        <f>SUMIFS(通讯通路门店!$BC:$BC,通讯通路门店!$S:$S,$G353)</f>
        <v>0</v>
      </c>
      <c r="AM353" s="99">
        <f>SUMIFS(通讯通路门店!$BD:$BD,通讯通路门店!$S:$S,$G353)</f>
        <v>0</v>
      </c>
      <c r="AN353" s="99">
        <f>SUMIFS(通讯通路门店!$BF:$BF,通讯通路门店!$S:$S,$G353)</f>
        <v>0</v>
      </c>
      <c r="AO353" s="99">
        <f t="shared" si="27"/>
        <v>0</v>
      </c>
      <c r="AP353" s="99">
        <f>SUMIFS(通讯通路门店!$K:$K,通讯通路门店!$S:$S,$G353)</f>
        <v>0</v>
      </c>
      <c r="AQ353" s="83"/>
      <c r="AR353" s="99">
        <f>SUMIFS(通讯通路门店!$T:$T,通讯通路门店!$S:$S,$G353)</f>
        <v>0</v>
      </c>
      <c r="AS353" s="99">
        <f>SUMIFS(通讯通路门店!$U:$U,通讯通路门店!$S:$S,$G353)</f>
        <v>0</v>
      </c>
      <c r="AT353" s="99">
        <f>SUMIFS(通讯通路门店!$V:$V,通讯通路门店!$S:$S,$G353)</f>
        <v>0</v>
      </c>
      <c r="AU353" s="99">
        <f>SUMIFS(通讯通路门店!$W:$W,通讯通路门店!$S:$S,$G353)</f>
        <v>0</v>
      </c>
      <c r="AV353" s="99">
        <f>SUMIFS(通讯通路门店!$Z:$Z,通讯通路门店!$S:$S,$G353)</f>
        <v>0</v>
      </c>
      <c r="AW353" s="99">
        <f>SUMIFS(通讯通路门店!$AB:$AB,通讯通路门店!$S:$S,$G353)</f>
        <v>0</v>
      </c>
      <c r="AX353" s="99">
        <f>SUMIFS(通讯通路门店!$X:$X,通讯通路门店!$S:$S,$G353)</f>
        <v>0</v>
      </c>
      <c r="AY353" s="99">
        <f>SUMIFS(通讯通路门店!$Y:$Y,通讯通路门店!$S:$S,$G353)</f>
        <v>0</v>
      </c>
      <c r="AZ353" s="99">
        <f>SUMIFS(通讯通路门店!$AA:$AA,通讯通路门店!$S:$S,$G353)</f>
        <v>0</v>
      </c>
      <c r="BA353" s="99">
        <f t="shared" si="28"/>
        <v>0</v>
      </c>
      <c r="BB353" s="99">
        <f t="shared" si="29"/>
        <v>0</v>
      </c>
      <c r="BC353" s="99">
        <f>SUMIFS(通讯通路门店!$W:$W,通讯通路门店!$S:$S,$G353,通讯通路门店!$J:$J,"荣耀体验店")+SUMIFS(通讯通路门店!$W:$W,通讯通路门店!$S:$S,$G353,通讯通路门店!$J:$J,"荣耀授权专卖店")</f>
        <v>0</v>
      </c>
      <c r="BD353" s="99">
        <f>SUMIFS(通讯通路门店!$Z:$Z,通讯通路门店!$S:$S,$G353,通讯通路门店!$J:$J,"VIVO体验店")</f>
        <v>0</v>
      </c>
      <c r="BE353" s="99">
        <f>SUMIFS(通讯通路门店!$AB:$AB,通讯通路门店!$S:$S,$G353,通讯通路门店!$J:$J,"OPPO体验店")</f>
        <v>0</v>
      </c>
      <c r="BF353" s="99">
        <f>SUMIFS(通讯通路门店!$X:$X,通讯通路门店!$S:$S,$G353,通讯通路门店!$J:$J,"华为授权体验店")+SUMIFS(通讯通路门店!$AA:$AA,通讯通路门店!$S:$S,$G353,通讯通路门店!$J:$J,"华为堡垒店")</f>
        <v>0</v>
      </c>
      <c r="BG353" s="99">
        <f>SUMIFS(通讯通路门店!$Y:$Y,通讯通路门店!$S:$S,$G353,通讯通路门店!$J:$J,"小米体验店")</f>
        <v>0</v>
      </c>
      <c r="BH353" s="99">
        <f>SUMIFS(通讯通路门店!$AA:$AA,通讯通路门店!$S:$S,$G353,通讯通路门店!$J:$J,"苹果体验店")</f>
        <v>0</v>
      </c>
      <c r="BI353" s="99">
        <f>SUMIFS(通讯通路门店!$K:$K,通讯通路门店!$S:$S,$G353,通讯通路门店!$J:$J,"其他品牌专卖店")</f>
        <v>0</v>
      </c>
      <c r="BJ353" s="99">
        <f>SUMIFS(通讯通路门店!$AC:$AC,通讯通路门店!$S:$S,$G353)</f>
        <v>0</v>
      </c>
      <c r="BK353" s="99">
        <f>SUMIFS(通讯通路门店!$AD:$AD,通讯通路门店!$S:$S,$G353)</f>
        <v>0</v>
      </c>
      <c r="BL353" s="99">
        <f>SUMIFS(通讯通路门店!$AE:$AE,通讯通路门店!$S:$S,$G353)</f>
        <v>0</v>
      </c>
      <c r="BM353" s="99">
        <f>SUMIFS(通讯通路门店!$AF:$AF,通讯通路门店!$S:$S,$G353)</f>
        <v>0</v>
      </c>
      <c r="BN353" s="99">
        <f>SUMIFS(通讯通路门店!$AG:$AG,通讯通路门店!$S:$S,$G353)</f>
        <v>0</v>
      </c>
      <c r="BO353" s="99">
        <f>SUMIFS(通讯通路门店!$AH:$AH,通讯通路门店!$S:$S,$G353)</f>
        <v>0</v>
      </c>
      <c r="BP353" s="99">
        <f>SUMIFS(通讯通路门店!$AI:$AI,通讯通路门店!$S:$S,$G353)</f>
        <v>0</v>
      </c>
      <c r="BQ353" s="83"/>
    </row>
    <row r="354" spans="1:69">
      <c r="A354" s="99" t="str">
        <f>IFERROR(_xlfn.XLOOKUP($G354,通讯通路门店!$S$4:$S$993931,通讯通路门店!$A$4:$A$993931,0,0),"")</f>
        <v/>
      </c>
      <c r="B354" s="99" t="str">
        <f>IFERROR(_xlfn.XLOOKUP($G354,通讯通路门店!$S$4:$S$993931,通讯通路门店!$B$4:$B$993931,0,0),"")</f>
        <v/>
      </c>
      <c r="C354" s="99" t="str">
        <f>IFERROR(_xlfn.XLOOKUP($G354,通讯通路门店!$S$4:$S$993931,通讯通路门店!$C$4:$C$993931,0,0),"")</f>
        <v/>
      </c>
      <c r="D354" s="99" t="str">
        <f>IFERROR(_xlfn.XLOOKUP($G354,通讯通路门店!$S$4:$S$993931,通讯通路门店!$D$4:$D$993931,0,0),"")</f>
        <v/>
      </c>
      <c r="E354" s="83"/>
      <c r="F354" s="83"/>
      <c r="G354" s="101" t="e">
        <v>#N/A</v>
      </c>
      <c r="H354" s="102" t="str">
        <f>IFERROR(_xlfn.XLOOKUP($G354,通讯通路门店!$S$4:$S$993931,通讯通路门店!$R$4:$R$993931,0,0),"")</f>
        <v/>
      </c>
      <c r="I354" s="83"/>
      <c r="J354" s="83"/>
      <c r="K354" s="83"/>
      <c r="L354" s="83"/>
      <c r="M354" s="83"/>
      <c r="N354" s="83"/>
      <c r="O354" s="83"/>
      <c r="P354" s="83"/>
      <c r="Q354" s="83"/>
      <c r="R354" s="83"/>
      <c r="S354" s="83"/>
      <c r="T354" s="83"/>
      <c r="U354" s="99">
        <f>COUNTIF(通讯通路门店!$S:$S,$G354)</f>
        <v>0</v>
      </c>
      <c r="V354" s="99">
        <f>COUNTIFS(通讯通路门店!$S:$S,$G354,通讯通路门店!$J:$J,"综合卖场")</f>
        <v>0</v>
      </c>
      <c r="W354" s="99">
        <f>SUMIFS(通讯通路门店!$AJ:$AJ,通讯通路门店!$S:$S,通讯客户沙盘!$G354)</f>
        <v>0</v>
      </c>
      <c r="X354" s="99">
        <f t="shared" si="25"/>
        <v>0</v>
      </c>
      <c r="Y354" s="99">
        <f>COUNTIFS(通讯通路门店!$S:$S,$G354,通讯通路门店!$J:$J,"荣耀体验店")+COUNTIFS(通讯通路门店!$S:$S,$G354,通讯通路门店!$J:$J,"荣耀授权专卖店")</f>
        <v>0</v>
      </c>
      <c r="Z354" s="99">
        <f>COUNTIFS(通讯通路门店!$S:$S,$G354,通讯通路门店!$J:$J,"VIVO体验店")</f>
        <v>0</v>
      </c>
      <c r="AA354" s="99">
        <f>COUNTIFS(通讯通路门店!$S:$S,$G354,通讯通路门店!$J:$J,"OPPO体验店")</f>
        <v>0</v>
      </c>
      <c r="AB354" s="99">
        <f>COUNTIFS(通讯通路门店!$S:$S,$G354,通讯通路门店!$J:$J,"华为授权体验店")+COUNTIFS(通讯通路门店!$S:$S,$G354,通讯通路门店!$J:$J,"华为堡垒店")</f>
        <v>0</v>
      </c>
      <c r="AC354" s="99">
        <f>COUNTIFS(通讯通路门店!$S:$S,$G354,通讯通路门店!$J:$J,"小米体验店")</f>
        <v>0</v>
      </c>
      <c r="AD354" s="99">
        <f>COUNTIFS(通讯通路门店!$S:$S,$G354,通讯通路门店!$J:$J,"苹果体验店")</f>
        <v>0</v>
      </c>
      <c r="AE354" s="99">
        <f>COUNTIFS(通讯通路门店!$S:$S,$G354,通讯通路门店!$J:$J,"其他品牌专卖店")</f>
        <v>0</v>
      </c>
      <c r="AF354" s="99">
        <f>SUMIFS(通讯通路门店!$BI:$BI,通讯通路门店!$S:$S,$G354)</f>
        <v>0</v>
      </c>
      <c r="AG354" s="99">
        <f>SUMIFS(通讯通路门店!$BH:$BH,通讯通路门店!$S:$S,$G354)</f>
        <v>0</v>
      </c>
      <c r="AH354" s="99">
        <f t="shared" si="26"/>
        <v>0</v>
      </c>
      <c r="AI354" s="99">
        <f>SUMIFS(通讯通路门店!$BB:$BB,通讯通路门店!$S:$S,$G354)</f>
        <v>0</v>
      </c>
      <c r="AJ354" s="99">
        <f>SUMIFS(通讯通路门店!$BE:$BE,通讯通路门店!$S:$S,$G354)</f>
        <v>0</v>
      </c>
      <c r="AK354" s="99">
        <f>SUMIFS(通讯通路门店!$BG:$BG,通讯通路门店!$S:$S,$G354)</f>
        <v>0</v>
      </c>
      <c r="AL354" s="99">
        <f>SUMIFS(通讯通路门店!$BC:$BC,通讯通路门店!$S:$S,$G354)</f>
        <v>0</v>
      </c>
      <c r="AM354" s="99">
        <f>SUMIFS(通讯通路门店!$BD:$BD,通讯通路门店!$S:$S,$G354)</f>
        <v>0</v>
      </c>
      <c r="AN354" s="99">
        <f>SUMIFS(通讯通路门店!$BF:$BF,通讯通路门店!$S:$S,$G354)</f>
        <v>0</v>
      </c>
      <c r="AO354" s="99">
        <f t="shared" si="27"/>
        <v>0</v>
      </c>
      <c r="AP354" s="99">
        <f>SUMIFS(通讯通路门店!$K:$K,通讯通路门店!$S:$S,$G354)</f>
        <v>0</v>
      </c>
      <c r="AQ354" s="83"/>
      <c r="AR354" s="99">
        <f>SUMIFS(通讯通路门店!$T:$T,通讯通路门店!$S:$S,$G354)</f>
        <v>0</v>
      </c>
      <c r="AS354" s="99">
        <f>SUMIFS(通讯通路门店!$U:$U,通讯通路门店!$S:$S,$G354)</f>
        <v>0</v>
      </c>
      <c r="AT354" s="99">
        <f>SUMIFS(通讯通路门店!$V:$V,通讯通路门店!$S:$S,$G354)</f>
        <v>0</v>
      </c>
      <c r="AU354" s="99">
        <f>SUMIFS(通讯通路门店!$W:$W,通讯通路门店!$S:$S,$G354)</f>
        <v>0</v>
      </c>
      <c r="AV354" s="99">
        <f>SUMIFS(通讯通路门店!$Z:$Z,通讯通路门店!$S:$S,$G354)</f>
        <v>0</v>
      </c>
      <c r="AW354" s="99">
        <f>SUMIFS(通讯通路门店!$AB:$AB,通讯通路门店!$S:$S,$G354)</f>
        <v>0</v>
      </c>
      <c r="AX354" s="99">
        <f>SUMIFS(通讯通路门店!$X:$X,通讯通路门店!$S:$S,$G354)</f>
        <v>0</v>
      </c>
      <c r="AY354" s="99">
        <f>SUMIFS(通讯通路门店!$Y:$Y,通讯通路门店!$S:$S,$G354)</f>
        <v>0</v>
      </c>
      <c r="AZ354" s="99">
        <f>SUMIFS(通讯通路门店!$AA:$AA,通讯通路门店!$S:$S,$G354)</f>
        <v>0</v>
      </c>
      <c r="BA354" s="99">
        <f t="shared" si="28"/>
        <v>0</v>
      </c>
      <c r="BB354" s="99">
        <f t="shared" si="29"/>
        <v>0</v>
      </c>
      <c r="BC354" s="99">
        <f>SUMIFS(通讯通路门店!$W:$W,通讯通路门店!$S:$S,$G354,通讯通路门店!$J:$J,"荣耀体验店")+SUMIFS(通讯通路门店!$W:$W,通讯通路门店!$S:$S,$G354,通讯通路门店!$J:$J,"荣耀授权专卖店")</f>
        <v>0</v>
      </c>
      <c r="BD354" s="99">
        <f>SUMIFS(通讯通路门店!$Z:$Z,通讯通路门店!$S:$S,$G354,通讯通路门店!$J:$J,"VIVO体验店")</f>
        <v>0</v>
      </c>
      <c r="BE354" s="99">
        <f>SUMIFS(通讯通路门店!$AB:$AB,通讯通路门店!$S:$S,$G354,通讯通路门店!$J:$J,"OPPO体验店")</f>
        <v>0</v>
      </c>
      <c r="BF354" s="99">
        <f>SUMIFS(通讯通路门店!$X:$X,通讯通路门店!$S:$S,$G354,通讯通路门店!$J:$J,"华为授权体验店")+SUMIFS(通讯通路门店!$AA:$AA,通讯通路门店!$S:$S,$G354,通讯通路门店!$J:$J,"华为堡垒店")</f>
        <v>0</v>
      </c>
      <c r="BG354" s="99">
        <f>SUMIFS(通讯通路门店!$Y:$Y,通讯通路门店!$S:$S,$G354,通讯通路门店!$J:$J,"小米体验店")</f>
        <v>0</v>
      </c>
      <c r="BH354" s="99">
        <f>SUMIFS(通讯通路门店!$AA:$AA,通讯通路门店!$S:$S,$G354,通讯通路门店!$J:$J,"苹果体验店")</f>
        <v>0</v>
      </c>
      <c r="BI354" s="99">
        <f>SUMIFS(通讯通路门店!$K:$K,通讯通路门店!$S:$S,$G354,通讯通路门店!$J:$J,"其他品牌专卖店")</f>
        <v>0</v>
      </c>
      <c r="BJ354" s="99">
        <f>SUMIFS(通讯通路门店!$AC:$AC,通讯通路门店!$S:$S,$G354)</f>
        <v>0</v>
      </c>
      <c r="BK354" s="99">
        <f>SUMIFS(通讯通路门店!$AD:$AD,通讯通路门店!$S:$S,$G354)</f>
        <v>0</v>
      </c>
      <c r="BL354" s="99">
        <f>SUMIFS(通讯通路门店!$AE:$AE,通讯通路门店!$S:$S,$G354)</f>
        <v>0</v>
      </c>
      <c r="BM354" s="99">
        <f>SUMIFS(通讯通路门店!$AF:$AF,通讯通路门店!$S:$S,$G354)</f>
        <v>0</v>
      </c>
      <c r="BN354" s="99">
        <f>SUMIFS(通讯通路门店!$AG:$AG,通讯通路门店!$S:$S,$G354)</f>
        <v>0</v>
      </c>
      <c r="BO354" s="99">
        <f>SUMIFS(通讯通路门店!$AH:$AH,通讯通路门店!$S:$S,$G354)</f>
        <v>0</v>
      </c>
      <c r="BP354" s="99">
        <f>SUMIFS(通讯通路门店!$AI:$AI,通讯通路门店!$S:$S,$G354)</f>
        <v>0</v>
      </c>
      <c r="BQ354" s="83"/>
    </row>
    <row r="355" spans="1:69">
      <c r="A355" s="99" t="str">
        <f>IFERROR(_xlfn.XLOOKUP($G355,通讯通路门店!$S$4:$S$993931,通讯通路门店!$A$4:$A$993931,0,0),"")</f>
        <v/>
      </c>
      <c r="B355" s="99" t="str">
        <f>IFERROR(_xlfn.XLOOKUP($G355,通讯通路门店!$S$4:$S$993931,通讯通路门店!$B$4:$B$993931,0,0),"")</f>
        <v/>
      </c>
      <c r="C355" s="99" t="str">
        <f>IFERROR(_xlfn.XLOOKUP($G355,通讯通路门店!$S$4:$S$993931,通讯通路门店!$C$4:$C$993931,0,0),"")</f>
        <v/>
      </c>
      <c r="D355" s="99" t="str">
        <f>IFERROR(_xlfn.XLOOKUP($G355,通讯通路门店!$S$4:$S$993931,通讯通路门店!$D$4:$D$993931,0,0),"")</f>
        <v/>
      </c>
      <c r="E355" s="83"/>
      <c r="F355" s="83"/>
      <c r="G355" s="101" t="e">
        <v>#N/A</v>
      </c>
      <c r="H355" s="102" t="str">
        <f>IFERROR(_xlfn.XLOOKUP($G355,通讯通路门店!$S$4:$S$993931,通讯通路门店!$R$4:$R$993931,0,0),"")</f>
        <v/>
      </c>
      <c r="I355" s="83"/>
      <c r="J355" s="83"/>
      <c r="K355" s="83"/>
      <c r="L355" s="83"/>
      <c r="M355" s="83"/>
      <c r="N355" s="83"/>
      <c r="O355" s="83"/>
      <c r="P355" s="83"/>
      <c r="Q355" s="83"/>
      <c r="R355" s="83"/>
      <c r="S355" s="83"/>
      <c r="T355" s="83"/>
      <c r="U355" s="99">
        <f>COUNTIF(通讯通路门店!$S:$S,$G355)</f>
        <v>0</v>
      </c>
      <c r="V355" s="99">
        <f>COUNTIFS(通讯通路门店!$S:$S,$G355,通讯通路门店!$J:$J,"综合卖场")</f>
        <v>0</v>
      </c>
      <c r="W355" s="99">
        <f>SUMIFS(通讯通路门店!$AJ:$AJ,通讯通路门店!$S:$S,通讯客户沙盘!$G355)</f>
        <v>0</v>
      </c>
      <c r="X355" s="99">
        <f t="shared" si="25"/>
        <v>0</v>
      </c>
      <c r="Y355" s="99">
        <f>COUNTIFS(通讯通路门店!$S:$S,$G355,通讯通路门店!$J:$J,"荣耀体验店")+COUNTIFS(通讯通路门店!$S:$S,$G355,通讯通路门店!$J:$J,"荣耀授权专卖店")</f>
        <v>0</v>
      </c>
      <c r="Z355" s="99">
        <f>COUNTIFS(通讯通路门店!$S:$S,$G355,通讯通路门店!$J:$J,"VIVO体验店")</f>
        <v>0</v>
      </c>
      <c r="AA355" s="99">
        <f>COUNTIFS(通讯通路门店!$S:$S,$G355,通讯通路门店!$J:$J,"OPPO体验店")</f>
        <v>0</v>
      </c>
      <c r="AB355" s="99">
        <f>COUNTIFS(通讯通路门店!$S:$S,$G355,通讯通路门店!$J:$J,"华为授权体验店")+COUNTIFS(通讯通路门店!$S:$S,$G355,通讯通路门店!$J:$J,"华为堡垒店")</f>
        <v>0</v>
      </c>
      <c r="AC355" s="99">
        <f>COUNTIFS(通讯通路门店!$S:$S,$G355,通讯通路门店!$J:$J,"小米体验店")</f>
        <v>0</v>
      </c>
      <c r="AD355" s="99">
        <f>COUNTIFS(通讯通路门店!$S:$S,$G355,通讯通路门店!$J:$J,"苹果体验店")</f>
        <v>0</v>
      </c>
      <c r="AE355" s="99">
        <f>COUNTIFS(通讯通路门店!$S:$S,$G355,通讯通路门店!$J:$J,"其他品牌专卖店")</f>
        <v>0</v>
      </c>
      <c r="AF355" s="99">
        <f>SUMIFS(通讯通路门店!$BI:$BI,通讯通路门店!$S:$S,$G355)</f>
        <v>0</v>
      </c>
      <c r="AG355" s="99">
        <f>SUMIFS(通讯通路门店!$BH:$BH,通讯通路门店!$S:$S,$G355)</f>
        <v>0</v>
      </c>
      <c r="AH355" s="99">
        <f t="shared" si="26"/>
        <v>0</v>
      </c>
      <c r="AI355" s="99">
        <f>SUMIFS(通讯通路门店!$BB:$BB,通讯通路门店!$S:$S,$G355)</f>
        <v>0</v>
      </c>
      <c r="AJ355" s="99">
        <f>SUMIFS(通讯通路门店!$BE:$BE,通讯通路门店!$S:$S,$G355)</f>
        <v>0</v>
      </c>
      <c r="AK355" s="99">
        <f>SUMIFS(通讯通路门店!$BG:$BG,通讯通路门店!$S:$S,$G355)</f>
        <v>0</v>
      </c>
      <c r="AL355" s="99">
        <f>SUMIFS(通讯通路门店!$BC:$BC,通讯通路门店!$S:$S,$G355)</f>
        <v>0</v>
      </c>
      <c r="AM355" s="99">
        <f>SUMIFS(通讯通路门店!$BD:$BD,通讯通路门店!$S:$S,$G355)</f>
        <v>0</v>
      </c>
      <c r="AN355" s="99">
        <f>SUMIFS(通讯通路门店!$BF:$BF,通讯通路门店!$S:$S,$G355)</f>
        <v>0</v>
      </c>
      <c r="AO355" s="99">
        <f t="shared" si="27"/>
        <v>0</v>
      </c>
      <c r="AP355" s="99">
        <f>SUMIFS(通讯通路门店!$K:$K,通讯通路门店!$S:$S,$G355)</f>
        <v>0</v>
      </c>
      <c r="AQ355" s="83"/>
      <c r="AR355" s="99">
        <f>SUMIFS(通讯通路门店!$T:$T,通讯通路门店!$S:$S,$G355)</f>
        <v>0</v>
      </c>
      <c r="AS355" s="99">
        <f>SUMIFS(通讯通路门店!$U:$U,通讯通路门店!$S:$S,$G355)</f>
        <v>0</v>
      </c>
      <c r="AT355" s="99">
        <f>SUMIFS(通讯通路门店!$V:$V,通讯通路门店!$S:$S,$G355)</f>
        <v>0</v>
      </c>
      <c r="AU355" s="99">
        <f>SUMIFS(通讯通路门店!$W:$W,通讯通路门店!$S:$S,$G355)</f>
        <v>0</v>
      </c>
      <c r="AV355" s="99">
        <f>SUMIFS(通讯通路门店!$Z:$Z,通讯通路门店!$S:$S,$G355)</f>
        <v>0</v>
      </c>
      <c r="AW355" s="99">
        <f>SUMIFS(通讯通路门店!$AB:$AB,通讯通路门店!$S:$S,$G355)</f>
        <v>0</v>
      </c>
      <c r="AX355" s="99">
        <f>SUMIFS(通讯通路门店!$X:$X,通讯通路门店!$S:$S,$G355)</f>
        <v>0</v>
      </c>
      <c r="AY355" s="99">
        <f>SUMIFS(通讯通路门店!$Y:$Y,通讯通路门店!$S:$S,$G355)</f>
        <v>0</v>
      </c>
      <c r="AZ355" s="99">
        <f>SUMIFS(通讯通路门店!$AA:$AA,通讯通路门店!$S:$S,$G355)</f>
        <v>0</v>
      </c>
      <c r="BA355" s="99">
        <f t="shared" si="28"/>
        <v>0</v>
      </c>
      <c r="BB355" s="99">
        <f t="shared" si="29"/>
        <v>0</v>
      </c>
      <c r="BC355" s="99">
        <f>SUMIFS(通讯通路门店!$W:$W,通讯通路门店!$S:$S,$G355,通讯通路门店!$J:$J,"荣耀体验店")+SUMIFS(通讯通路门店!$W:$W,通讯通路门店!$S:$S,$G355,通讯通路门店!$J:$J,"荣耀授权专卖店")</f>
        <v>0</v>
      </c>
      <c r="BD355" s="99">
        <f>SUMIFS(通讯通路门店!$Z:$Z,通讯通路门店!$S:$S,$G355,通讯通路门店!$J:$J,"VIVO体验店")</f>
        <v>0</v>
      </c>
      <c r="BE355" s="99">
        <f>SUMIFS(通讯通路门店!$AB:$AB,通讯通路门店!$S:$S,$G355,通讯通路门店!$J:$J,"OPPO体验店")</f>
        <v>0</v>
      </c>
      <c r="BF355" s="99">
        <f>SUMIFS(通讯通路门店!$X:$X,通讯通路门店!$S:$S,$G355,通讯通路门店!$J:$J,"华为授权体验店")+SUMIFS(通讯通路门店!$AA:$AA,通讯通路门店!$S:$S,$G355,通讯通路门店!$J:$J,"华为堡垒店")</f>
        <v>0</v>
      </c>
      <c r="BG355" s="99">
        <f>SUMIFS(通讯通路门店!$Y:$Y,通讯通路门店!$S:$S,$G355,通讯通路门店!$J:$J,"小米体验店")</f>
        <v>0</v>
      </c>
      <c r="BH355" s="99">
        <f>SUMIFS(通讯通路门店!$AA:$AA,通讯通路门店!$S:$S,$G355,通讯通路门店!$J:$J,"苹果体验店")</f>
        <v>0</v>
      </c>
      <c r="BI355" s="99">
        <f>SUMIFS(通讯通路门店!$K:$K,通讯通路门店!$S:$S,$G355,通讯通路门店!$J:$J,"其他品牌专卖店")</f>
        <v>0</v>
      </c>
      <c r="BJ355" s="99">
        <f>SUMIFS(通讯通路门店!$AC:$AC,通讯通路门店!$S:$S,$G355)</f>
        <v>0</v>
      </c>
      <c r="BK355" s="99">
        <f>SUMIFS(通讯通路门店!$AD:$AD,通讯通路门店!$S:$S,$G355)</f>
        <v>0</v>
      </c>
      <c r="BL355" s="99">
        <f>SUMIFS(通讯通路门店!$AE:$AE,通讯通路门店!$S:$S,$G355)</f>
        <v>0</v>
      </c>
      <c r="BM355" s="99">
        <f>SUMIFS(通讯通路门店!$AF:$AF,通讯通路门店!$S:$S,$G355)</f>
        <v>0</v>
      </c>
      <c r="BN355" s="99">
        <f>SUMIFS(通讯通路门店!$AG:$AG,通讯通路门店!$S:$S,$G355)</f>
        <v>0</v>
      </c>
      <c r="BO355" s="99">
        <f>SUMIFS(通讯通路门店!$AH:$AH,通讯通路门店!$S:$S,$G355)</f>
        <v>0</v>
      </c>
      <c r="BP355" s="99">
        <f>SUMIFS(通讯通路门店!$AI:$AI,通讯通路门店!$S:$S,$G355)</f>
        <v>0</v>
      </c>
      <c r="BQ355" s="83"/>
    </row>
    <row r="356" spans="1:69">
      <c r="A356" s="99" t="str">
        <f>IFERROR(_xlfn.XLOOKUP($G356,通讯通路门店!$S$4:$S$993931,通讯通路门店!$A$4:$A$993931,0,0),"")</f>
        <v/>
      </c>
      <c r="B356" s="99" t="str">
        <f>IFERROR(_xlfn.XLOOKUP($G356,通讯通路门店!$S$4:$S$993931,通讯通路门店!$B$4:$B$993931,0,0),"")</f>
        <v/>
      </c>
      <c r="C356" s="99" t="str">
        <f>IFERROR(_xlfn.XLOOKUP($G356,通讯通路门店!$S$4:$S$993931,通讯通路门店!$C$4:$C$993931,0,0),"")</f>
        <v/>
      </c>
      <c r="D356" s="99" t="str">
        <f>IFERROR(_xlfn.XLOOKUP($G356,通讯通路门店!$S$4:$S$993931,通讯通路门店!$D$4:$D$993931,0,0),"")</f>
        <v/>
      </c>
      <c r="E356" s="83"/>
      <c r="F356" s="83"/>
      <c r="G356" s="101" t="e">
        <v>#N/A</v>
      </c>
      <c r="H356" s="102" t="str">
        <f>IFERROR(_xlfn.XLOOKUP($G356,通讯通路门店!$S$4:$S$993931,通讯通路门店!$R$4:$R$993931,0,0),"")</f>
        <v/>
      </c>
      <c r="I356" s="83"/>
      <c r="J356" s="83"/>
      <c r="K356" s="83"/>
      <c r="L356" s="83"/>
      <c r="M356" s="83"/>
      <c r="N356" s="83"/>
      <c r="O356" s="83"/>
      <c r="P356" s="83"/>
      <c r="Q356" s="83"/>
      <c r="R356" s="83"/>
      <c r="S356" s="83"/>
      <c r="T356" s="83"/>
      <c r="U356" s="99">
        <f>COUNTIF(通讯通路门店!$S:$S,$G356)</f>
        <v>0</v>
      </c>
      <c r="V356" s="99">
        <f>COUNTIFS(通讯通路门店!$S:$S,$G356,通讯通路门店!$J:$J,"综合卖场")</f>
        <v>0</v>
      </c>
      <c r="W356" s="99">
        <f>SUMIFS(通讯通路门店!$AJ:$AJ,通讯通路门店!$S:$S,通讯客户沙盘!$G356)</f>
        <v>0</v>
      </c>
      <c r="X356" s="99">
        <f t="shared" si="25"/>
        <v>0</v>
      </c>
      <c r="Y356" s="99">
        <f>COUNTIFS(通讯通路门店!$S:$S,$G356,通讯通路门店!$J:$J,"荣耀体验店")+COUNTIFS(通讯通路门店!$S:$S,$G356,通讯通路门店!$J:$J,"荣耀授权专卖店")</f>
        <v>0</v>
      </c>
      <c r="Z356" s="99">
        <f>COUNTIFS(通讯通路门店!$S:$S,$G356,通讯通路门店!$J:$J,"VIVO体验店")</f>
        <v>0</v>
      </c>
      <c r="AA356" s="99">
        <f>COUNTIFS(通讯通路门店!$S:$S,$G356,通讯通路门店!$J:$J,"OPPO体验店")</f>
        <v>0</v>
      </c>
      <c r="AB356" s="99">
        <f>COUNTIFS(通讯通路门店!$S:$S,$G356,通讯通路门店!$J:$J,"华为授权体验店")+COUNTIFS(通讯通路门店!$S:$S,$G356,通讯通路门店!$J:$J,"华为堡垒店")</f>
        <v>0</v>
      </c>
      <c r="AC356" s="99">
        <f>COUNTIFS(通讯通路门店!$S:$S,$G356,通讯通路门店!$J:$J,"小米体验店")</f>
        <v>0</v>
      </c>
      <c r="AD356" s="99">
        <f>COUNTIFS(通讯通路门店!$S:$S,$G356,通讯通路门店!$J:$J,"苹果体验店")</f>
        <v>0</v>
      </c>
      <c r="AE356" s="99">
        <f>COUNTIFS(通讯通路门店!$S:$S,$G356,通讯通路门店!$J:$J,"其他品牌专卖店")</f>
        <v>0</v>
      </c>
      <c r="AF356" s="99">
        <f>SUMIFS(通讯通路门店!$BI:$BI,通讯通路门店!$S:$S,$G356)</f>
        <v>0</v>
      </c>
      <c r="AG356" s="99">
        <f>SUMIFS(通讯通路门店!$BH:$BH,通讯通路门店!$S:$S,$G356)</f>
        <v>0</v>
      </c>
      <c r="AH356" s="99">
        <f t="shared" si="26"/>
        <v>0</v>
      </c>
      <c r="AI356" s="99">
        <f>SUMIFS(通讯通路门店!$BB:$BB,通讯通路门店!$S:$S,$G356)</f>
        <v>0</v>
      </c>
      <c r="AJ356" s="99">
        <f>SUMIFS(通讯通路门店!$BE:$BE,通讯通路门店!$S:$S,$G356)</f>
        <v>0</v>
      </c>
      <c r="AK356" s="99">
        <f>SUMIFS(通讯通路门店!$BG:$BG,通讯通路门店!$S:$S,$G356)</f>
        <v>0</v>
      </c>
      <c r="AL356" s="99">
        <f>SUMIFS(通讯通路门店!$BC:$BC,通讯通路门店!$S:$S,$G356)</f>
        <v>0</v>
      </c>
      <c r="AM356" s="99">
        <f>SUMIFS(通讯通路门店!$BD:$BD,通讯通路门店!$S:$S,$G356)</f>
        <v>0</v>
      </c>
      <c r="AN356" s="99">
        <f>SUMIFS(通讯通路门店!$BF:$BF,通讯通路门店!$S:$S,$G356)</f>
        <v>0</v>
      </c>
      <c r="AO356" s="99">
        <f t="shared" si="27"/>
        <v>0</v>
      </c>
      <c r="AP356" s="99">
        <f>SUMIFS(通讯通路门店!$K:$K,通讯通路门店!$S:$S,$G356)</f>
        <v>0</v>
      </c>
      <c r="AQ356" s="83"/>
      <c r="AR356" s="99">
        <f>SUMIFS(通讯通路门店!$T:$T,通讯通路门店!$S:$S,$G356)</f>
        <v>0</v>
      </c>
      <c r="AS356" s="99">
        <f>SUMIFS(通讯通路门店!$U:$U,通讯通路门店!$S:$S,$G356)</f>
        <v>0</v>
      </c>
      <c r="AT356" s="99">
        <f>SUMIFS(通讯通路门店!$V:$V,通讯通路门店!$S:$S,$G356)</f>
        <v>0</v>
      </c>
      <c r="AU356" s="99">
        <f>SUMIFS(通讯通路门店!$W:$W,通讯通路门店!$S:$S,$G356)</f>
        <v>0</v>
      </c>
      <c r="AV356" s="99">
        <f>SUMIFS(通讯通路门店!$Z:$Z,通讯通路门店!$S:$S,$G356)</f>
        <v>0</v>
      </c>
      <c r="AW356" s="99">
        <f>SUMIFS(通讯通路门店!$AB:$AB,通讯通路门店!$S:$S,$G356)</f>
        <v>0</v>
      </c>
      <c r="AX356" s="99">
        <f>SUMIFS(通讯通路门店!$X:$X,通讯通路门店!$S:$S,$G356)</f>
        <v>0</v>
      </c>
      <c r="AY356" s="99">
        <f>SUMIFS(通讯通路门店!$Y:$Y,通讯通路门店!$S:$S,$G356)</f>
        <v>0</v>
      </c>
      <c r="AZ356" s="99">
        <f>SUMIFS(通讯通路门店!$AA:$AA,通讯通路门店!$S:$S,$G356)</f>
        <v>0</v>
      </c>
      <c r="BA356" s="99">
        <f t="shared" si="28"/>
        <v>0</v>
      </c>
      <c r="BB356" s="99">
        <f t="shared" si="29"/>
        <v>0</v>
      </c>
      <c r="BC356" s="99">
        <f>SUMIFS(通讯通路门店!$W:$W,通讯通路门店!$S:$S,$G356,通讯通路门店!$J:$J,"荣耀体验店")+SUMIFS(通讯通路门店!$W:$W,通讯通路门店!$S:$S,$G356,通讯通路门店!$J:$J,"荣耀授权专卖店")</f>
        <v>0</v>
      </c>
      <c r="BD356" s="99">
        <f>SUMIFS(通讯通路门店!$Z:$Z,通讯通路门店!$S:$S,$G356,通讯通路门店!$J:$J,"VIVO体验店")</f>
        <v>0</v>
      </c>
      <c r="BE356" s="99">
        <f>SUMIFS(通讯通路门店!$AB:$AB,通讯通路门店!$S:$S,$G356,通讯通路门店!$J:$J,"OPPO体验店")</f>
        <v>0</v>
      </c>
      <c r="BF356" s="99">
        <f>SUMIFS(通讯通路门店!$X:$X,通讯通路门店!$S:$S,$G356,通讯通路门店!$J:$J,"华为授权体验店")+SUMIFS(通讯通路门店!$AA:$AA,通讯通路门店!$S:$S,$G356,通讯通路门店!$J:$J,"华为堡垒店")</f>
        <v>0</v>
      </c>
      <c r="BG356" s="99">
        <f>SUMIFS(通讯通路门店!$Y:$Y,通讯通路门店!$S:$S,$G356,通讯通路门店!$J:$J,"小米体验店")</f>
        <v>0</v>
      </c>
      <c r="BH356" s="99">
        <f>SUMIFS(通讯通路门店!$AA:$AA,通讯通路门店!$S:$S,$G356,通讯通路门店!$J:$J,"苹果体验店")</f>
        <v>0</v>
      </c>
      <c r="BI356" s="99">
        <f>SUMIFS(通讯通路门店!$K:$K,通讯通路门店!$S:$S,$G356,通讯通路门店!$J:$J,"其他品牌专卖店")</f>
        <v>0</v>
      </c>
      <c r="BJ356" s="99">
        <f>SUMIFS(通讯通路门店!$AC:$AC,通讯通路门店!$S:$S,$G356)</f>
        <v>0</v>
      </c>
      <c r="BK356" s="99">
        <f>SUMIFS(通讯通路门店!$AD:$AD,通讯通路门店!$S:$S,$G356)</f>
        <v>0</v>
      </c>
      <c r="BL356" s="99">
        <f>SUMIFS(通讯通路门店!$AE:$AE,通讯通路门店!$S:$S,$G356)</f>
        <v>0</v>
      </c>
      <c r="BM356" s="99">
        <f>SUMIFS(通讯通路门店!$AF:$AF,通讯通路门店!$S:$S,$G356)</f>
        <v>0</v>
      </c>
      <c r="BN356" s="99">
        <f>SUMIFS(通讯通路门店!$AG:$AG,通讯通路门店!$S:$S,$G356)</f>
        <v>0</v>
      </c>
      <c r="BO356" s="99">
        <f>SUMIFS(通讯通路门店!$AH:$AH,通讯通路门店!$S:$S,$G356)</f>
        <v>0</v>
      </c>
      <c r="BP356" s="99">
        <f>SUMIFS(通讯通路门店!$AI:$AI,通讯通路门店!$S:$S,$G356)</f>
        <v>0</v>
      </c>
      <c r="BQ356" s="83"/>
    </row>
    <row r="357" spans="1:69">
      <c r="A357" s="99" t="str">
        <f>IFERROR(_xlfn.XLOOKUP($G357,通讯通路门店!$S$4:$S$993931,通讯通路门店!$A$4:$A$993931,0,0),"")</f>
        <v/>
      </c>
      <c r="B357" s="99" t="str">
        <f>IFERROR(_xlfn.XLOOKUP($G357,通讯通路门店!$S$4:$S$993931,通讯通路门店!$B$4:$B$993931,0,0),"")</f>
        <v/>
      </c>
      <c r="C357" s="99" t="str">
        <f>IFERROR(_xlfn.XLOOKUP($G357,通讯通路门店!$S$4:$S$993931,通讯通路门店!$C$4:$C$993931,0,0),"")</f>
        <v/>
      </c>
      <c r="D357" s="99" t="str">
        <f>IFERROR(_xlfn.XLOOKUP($G357,通讯通路门店!$S$4:$S$993931,通讯通路门店!$D$4:$D$993931,0,0),"")</f>
        <v/>
      </c>
      <c r="E357" s="83"/>
      <c r="F357" s="83"/>
      <c r="G357" s="101" t="e">
        <v>#N/A</v>
      </c>
      <c r="H357" s="102" t="str">
        <f>IFERROR(_xlfn.XLOOKUP($G357,通讯通路门店!$S$4:$S$993931,通讯通路门店!$R$4:$R$993931,0,0),"")</f>
        <v/>
      </c>
      <c r="I357" s="83"/>
      <c r="J357" s="83"/>
      <c r="K357" s="83"/>
      <c r="L357" s="83"/>
      <c r="M357" s="83"/>
      <c r="N357" s="83"/>
      <c r="O357" s="83"/>
      <c r="P357" s="83"/>
      <c r="Q357" s="83"/>
      <c r="R357" s="83"/>
      <c r="S357" s="83"/>
      <c r="T357" s="83"/>
      <c r="U357" s="99">
        <f>COUNTIF(通讯通路门店!$S:$S,$G357)</f>
        <v>0</v>
      </c>
      <c r="V357" s="99">
        <f>COUNTIFS(通讯通路门店!$S:$S,$G357,通讯通路门店!$J:$J,"综合卖场")</f>
        <v>0</v>
      </c>
      <c r="W357" s="99">
        <f>SUMIFS(通讯通路门店!$AJ:$AJ,通讯通路门店!$S:$S,通讯客户沙盘!$G357)</f>
        <v>0</v>
      </c>
      <c r="X357" s="99">
        <f t="shared" si="25"/>
        <v>0</v>
      </c>
      <c r="Y357" s="99">
        <f>COUNTIFS(通讯通路门店!$S:$S,$G357,通讯通路门店!$J:$J,"荣耀体验店")+COUNTIFS(通讯通路门店!$S:$S,$G357,通讯通路门店!$J:$J,"荣耀授权专卖店")</f>
        <v>0</v>
      </c>
      <c r="Z357" s="99">
        <f>COUNTIFS(通讯通路门店!$S:$S,$G357,通讯通路门店!$J:$J,"VIVO体验店")</f>
        <v>0</v>
      </c>
      <c r="AA357" s="99">
        <f>COUNTIFS(通讯通路门店!$S:$S,$G357,通讯通路门店!$J:$J,"OPPO体验店")</f>
        <v>0</v>
      </c>
      <c r="AB357" s="99">
        <f>COUNTIFS(通讯通路门店!$S:$S,$G357,通讯通路门店!$J:$J,"华为授权体验店")+COUNTIFS(通讯通路门店!$S:$S,$G357,通讯通路门店!$J:$J,"华为堡垒店")</f>
        <v>0</v>
      </c>
      <c r="AC357" s="99">
        <f>COUNTIFS(通讯通路门店!$S:$S,$G357,通讯通路门店!$J:$J,"小米体验店")</f>
        <v>0</v>
      </c>
      <c r="AD357" s="99">
        <f>COUNTIFS(通讯通路门店!$S:$S,$G357,通讯通路门店!$J:$J,"苹果体验店")</f>
        <v>0</v>
      </c>
      <c r="AE357" s="99">
        <f>COUNTIFS(通讯通路门店!$S:$S,$G357,通讯通路门店!$J:$J,"其他品牌专卖店")</f>
        <v>0</v>
      </c>
      <c r="AF357" s="99">
        <f>SUMIFS(通讯通路门店!$BI:$BI,通讯通路门店!$S:$S,$G357)</f>
        <v>0</v>
      </c>
      <c r="AG357" s="99">
        <f>SUMIFS(通讯通路门店!$BH:$BH,通讯通路门店!$S:$S,$G357)</f>
        <v>0</v>
      </c>
      <c r="AH357" s="99">
        <f t="shared" si="26"/>
        <v>0</v>
      </c>
      <c r="AI357" s="99">
        <f>SUMIFS(通讯通路门店!$BB:$BB,通讯通路门店!$S:$S,$G357)</f>
        <v>0</v>
      </c>
      <c r="AJ357" s="99">
        <f>SUMIFS(通讯通路门店!$BE:$BE,通讯通路门店!$S:$S,$G357)</f>
        <v>0</v>
      </c>
      <c r="AK357" s="99">
        <f>SUMIFS(通讯通路门店!$BG:$BG,通讯通路门店!$S:$S,$G357)</f>
        <v>0</v>
      </c>
      <c r="AL357" s="99">
        <f>SUMIFS(通讯通路门店!$BC:$BC,通讯通路门店!$S:$S,$G357)</f>
        <v>0</v>
      </c>
      <c r="AM357" s="99">
        <f>SUMIFS(通讯通路门店!$BD:$BD,通讯通路门店!$S:$S,$G357)</f>
        <v>0</v>
      </c>
      <c r="AN357" s="99">
        <f>SUMIFS(通讯通路门店!$BF:$BF,通讯通路门店!$S:$S,$G357)</f>
        <v>0</v>
      </c>
      <c r="AO357" s="99">
        <f t="shared" si="27"/>
        <v>0</v>
      </c>
      <c r="AP357" s="99">
        <f>SUMIFS(通讯通路门店!$K:$K,通讯通路门店!$S:$S,$G357)</f>
        <v>0</v>
      </c>
      <c r="AQ357" s="83"/>
      <c r="AR357" s="99">
        <f>SUMIFS(通讯通路门店!$T:$T,通讯通路门店!$S:$S,$G357)</f>
        <v>0</v>
      </c>
      <c r="AS357" s="99">
        <f>SUMIFS(通讯通路门店!$U:$U,通讯通路门店!$S:$S,$G357)</f>
        <v>0</v>
      </c>
      <c r="AT357" s="99">
        <f>SUMIFS(通讯通路门店!$V:$V,通讯通路门店!$S:$S,$G357)</f>
        <v>0</v>
      </c>
      <c r="AU357" s="99">
        <f>SUMIFS(通讯通路门店!$W:$W,通讯通路门店!$S:$S,$G357)</f>
        <v>0</v>
      </c>
      <c r="AV357" s="99">
        <f>SUMIFS(通讯通路门店!$Z:$Z,通讯通路门店!$S:$S,$G357)</f>
        <v>0</v>
      </c>
      <c r="AW357" s="99">
        <f>SUMIFS(通讯通路门店!$AB:$AB,通讯通路门店!$S:$S,$G357)</f>
        <v>0</v>
      </c>
      <c r="AX357" s="99">
        <f>SUMIFS(通讯通路门店!$X:$X,通讯通路门店!$S:$S,$G357)</f>
        <v>0</v>
      </c>
      <c r="AY357" s="99">
        <f>SUMIFS(通讯通路门店!$Y:$Y,通讯通路门店!$S:$S,$G357)</f>
        <v>0</v>
      </c>
      <c r="AZ357" s="99">
        <f>SUMIFS(通讯通路门店!$AA:$AA,通讯通路门店!$S:$S,$G357)</f>
        <v>0</v>
      </c>
      <c r="BA357" s="99">
        <f t="shared" si="28"/>
        <v>0</v>
      </c>
      <c r="BB357" s="99">
        <f t="shared" si="29"/>
        <v>0</v>
      </c>
      <c r="BC357" s="99">
        <f>SUMIFS(通讯通路门店!$W:$W,通讯通路门店!$S:$S,$G357,通讯通路门店!$J:$J,"荣耀体验店")+SUMIFS(通讯通路门店!$W:$W,通讯通路门店!$S:$S,$G357,通讯通路门店!$J:$J,"荣耀授权专卖店")</f>
        <v>0</v>
      </c>
      <c r="BD357" s="99">
        <f>SUMIFS(通讯通路门店!$Z:$Z,通讯通路门店!$S:$S,$G357,通讯通路门店!$J:$J,"VIVO体验店")</f>
        <v>0</v>
      </c>
      <c r="BE357" s="99">
        <f>SUMIFS(通讯通路门店!$AB:$AB,通讯通路门店!$S:$S,$G357,通讯通路门店!$J:$J,"OPPO体验店")</f>
        <v>0</v>
      </c>
      <c r="BF357" s="99">
        <f>SUMIFS(通讯通路门店!$X:$X,通讯通路门店!$S:$S,$G357,通讯通路门店!$J:$J,"华为授权体验店")+SUMIFS(通讯通路门店!$AA:$AA,通讯通路门店!$S:$S,$G357,通讯通路门店!$J:$J,"华为堡垒店")</f>
        <v>0</v>
      </c>
      <c r="BG357" s="99">
        <f>SUMIFS(通讯通路门店!$Y:$Y,通讯通路门店!$S:$S,$G357,通讯通路门店!$J:$J,"小米体验店")</f>
        <v>0</v>
      </c>
      <c r="BH357" s="99">
        <f>SUMIFS(通讯通路门店!$AA:$AA,通讯通路门店!$S:$S,$G357,通讯通路门店!$J:$J,"苹果体验店")</f>
        <v>0</v>
      </c>
      <c r="BI357" s="99">
        <f>SUMIFS(通讯通路门店!$K:$K,通讯通路门店!$S:$S,$G357,通讯通路门店!$J:$J,"其他品牌专卖店")</f>
        <v>0</v>
      </c>
      <c r="BJ357" s="99">
        <f>SUMIFS(通讯通路门店!$AC:$AC,通讯通路门店!$S:$S,$G357)</f>
        <v>0</v>
      </c>
      <c r="BK357" s="99">
        <f>SUMIFS(通讯通路门店!$AD:$AD,通讯通路门店!$S:$S,$G357)</f>
        <v>0</v>
      </c>
      <c r="BL357" s="99">
        <f>SUMIFS(通讯通路门店!$AE:$AE,通讯通路门店!$S:$S,$G357)</f>
        <v>0</v>
      </c>
      <c r="BM357" s="99">
        <f>SUMIFS(通讯通路门店!$AF:$AF,通讯通路门店!$S:$S,$G357)</f>
        <v>0</v>
      </c>
      <c r="BN357" s="99">
        <f>SUMIFS(通讯通路门店!$AG:$AG,通讯通路门店!$S:$S,$G357)</f>
        <v>0</v>
      </c>
      <c r="BO357" s="99">
        <f>SUMIFS(通讯通路门店!$AH:$AH,通讯通路门店!$S:$S,$G357)</f>
        <v>0</v>
      </c>
      <c r="BP357" s="99">
        <f>SUMIFS(通讯通路门店!$AI:$AI,通讯通路门店!$S:$S,$G357)</f>
        <v>0</v>
      </c>
      <c r="BQ357" s="83"/>
    </row>
    <row r="358" spans="1:69">
      <c r="A358" s="99" t="str">
        <f>IFERROR(_xlfn.XLOOKUP($G358,通讯通路门店!$S$4:$S$993931,通讯通路门店!$A$4:$A$993931,0,0),"")</f>
        <v/>
      </c>
      <c r="B358" s="99" t="str">
        <f>IFERROR(_xlfn.XLOOKUP($G358,通讯通路门店!$S$4:$S$993931,通讯通路门店!$B$4:$B$993931,0,0),"")</f>
        <v/>
      </c>
      <c r="C358" s="99" t="str">
        <f>IFERROR(_xlfn.XLOOKUP($G358,通讯通路门店!$S$4:$S$993931,通讯通路门店!$C$4:$C$993931,0,0),"")</f>
        <v/>
      </c>
      <c r="D358" s="99" t="str">
        <f>IFERROR(_xlfn.XLOOKUP($G358,通讯通路门店!$S$4:$S$993931,通讯通路门店!$D$4:$D$993931,0,0),"")</f>
        <v/>
      </c>
      <c r="E358" s="83"/>
      <c r="F358" s="83"/>
      <c r="G358" s="101" t="e">
        <v>#N/A</v>
      </c>
      <c r="H358" s="102" t="str">
        <f>IFERROR(_xlfn.XLOOKUP($G358,通讯通路门店!$S$4:$S$993931,通讯通路门店!$R$4:$R$993931,0,0),"")</f>
        <v/>
      </c>
      <c r="I358" s="83"/>
      <c r="J358" s="83"/>
      <c r="K358" s="83"/>
      <c r="L358" s="83"/>
      <c r="M358" s="83"/>
      <c r="N358" s="83"/>
      <c r="O358" s="83"/>
      <c r="P358" s="83"/>
      <c r="Q358" s="83"/>
      <c r="R358" s="83"/>
      <c r="S358" s="83"/>
      <c r="T358" s="83"/>
      <c r="U358" s="99">
        <f>COUNTIF(通讯通路门店!$S:$S,$G358)</f>
        <v>0</v>
      </c>
      <c r="V358" s="99">
        <f>COUNTIFS(通讯通路门店!$S:$S,$G358,通讯通路门店!$J:$J,"综合卖场")</f>
        <v>0</v>
      </c>
      <c r="W358" s="99">
        <f>SUMIFS(通讯通路门店!$AJ:$AJ,通讯通路门店!$S:$S,通讯客户沙盘!$G358)</f>
        <v>0</v>
      </c>
      <c r="X358" s="99">
        <f t="shared" si="25"/>
        <v>0</v>
      </c>
      <c r="Y358" s="99">
        <f>COUNTIFS(通讯通路门店!$S:$S,$G358,通讯通路门店!$J:$J,"荣耀体验店")+COUNTIFS(通讯通路门店!$S:$S,$G358,通讯通路门店!$J:$J,"荣耀授权专卖店")</f>
        <v>0</v>
      </c>
      <c r="Z358" s="99">
        <f>COUNTIFS(通讯通路门店!$S:$S,$G358,通讯通路门店!$J:$J,"VIVO体验店")</f>
        <v>0</v>
      </c>
      <c r="AA358" s="99">
        <f>COUNTIFS(通讯通路门店!$S:$S,$G358,通讯通路门店!$J:$J,"OPPO体验店")</f>
        <v>0</v>
      </c>
      <c r="AB358" s="99">
        <f>COUNTIFS(通讯通路门店!$S:$S,$G358,通讯通路门店!$J:$J,"华为授权体验店")+COUNTIFS(通讯通路门店!$S:$S,$G358,通讯通路门店!$J:$J,"华为堡垒店")</f>
        <v>0</v>
      </c>
      <c r="AC358" s="99">
        <f>COUNTIFS(通讯通路门店!$S:$S,$G358,通讯通路门店!$J:$J,"小米体验店")</f>
        <v>0</v>
      </c>
      <c r="AD358" s="99">
        <f>COUNTIFS(通讯通路门店!$S:$S,$G358,通讯通路门店!$J:$J,"苹果体验店")</f>
        <v>0</v>
      </c>
      <c r="AE358" s="99">
        <f>COUNTIFS(通讯通路门店!$S:$S,$G358,通讯通路门店!$J:$J,"其他品牌专卖店")</f>
        <v>0</v>
      </c>
      <c r="AF358" s="99">
        <f>SUMIFS(通讯通路门店!$BI:$BI,通讯通路门店!$S:$S,$G358)</f>
        <v>0</v>
      </c>
      <c r="AG358" s="99">
        <f>SUMIFS(通讯通路门店!$BH:$BH,通讯通路门店!$S:$S,$G358)</f>
        <v>0</v>
      </c>
      <c r="AH358" s="99">
        <f t="shared" si="26"/>
        <v>0</v>
      </c>
      <c r="AI358" s="99">
        <f>SUMIFS(通讯通路门店!$BB:$BB,通讯通路门店!$S:$S,$G358)</f>
        <v>0</v>
      </c>
      <c r="AJ358" s="99">
        <f>SUMIFS(通讯通路门店!$BE:$BE,通讯通路门店!$S:$S,$G358)</f>
        <v>0</v>
      </c>
      <c r="AK358" s="99">
        <f>SUMIFS(通讯通路门店!$BG:$BG,通讯通路门店!$S:$S,$G358)</f>
        <v>0</v>
      </c>
      <c r="AL358" s="99">
        <f>SUMIFS(通讯通路门店!$BC:$BC,通讯通路门店!$S:$S,$G358)</f>
        <v>0</v>
      </c>
      <c r="AM358" s="99">
        <f>SUMIFS(通讯通路门店!$BD:$BD,通讯通路门店!$S:$S,$G358)</f>
        <v>0</v>
      </c>
      <c r="AN358" s="99">
        <f>SUMIFS(通讯通路门店!$BF:$BF,通讯通路门店!$S:$S,$G358)</f>
        <v>0</v>
      </c>
      <c r="AO358" s="99">
        <f t="shared" si="27"/>
        <v>0</v>
      </c>
      <c r="AP358" s="99">
        <f>SUMIFS(通讯通路门店!$K:$K,通讯通路门店!$S:$S,$G358)</f>
        <v>0</v>
      </c>
      <c r="AQ358" s="83"/>
      <c r="AR358" s="99">
        <f>SUMIFS(通讯通路门店!$T:$T,通讯通路门店!$S:$S,$G358)</f>
        <v>0</v>
      </c>
      <c r="AS358" s="99">
        <f>SUMIFS(通讯通路门店!$U:$U,通讯通路门店!$S:$S,$G358)</f>
        <v>0</v>
      </c>
      <c r="AT358" s="99">
        <f>SUMIFS(通讯通路门店!$V:$V,通讯通路门店!$S:$S,$G358)</f>
        <v>0</v>
      </c>
      <c r="AU358" s="99">
        <f>SUMIFS(通讯通路门店!$W:$W,通讯通路门店!$S:$S,$G358)</f>
        <v>0</v>
      </c>
      <c r="AV358" s="99">
        <f>SUMIFS(通讯通路门店!$Z:$Z,通讯通路门店!$S:$S,$G358)</f>
        <v>0</v>
      </c>
      <c r="AW358" s="99">
        <f>SUMIFS(通讯通路门店!$AB:$AB,通讯通路门店!$S:$S,$G358)</f>
        <v>0</v>
      </c>
      <c r="AX358" s="99">
        <f>SUMIFS(通讯通路门店!$X:$X,通讯通路门店!$S:$S,$G358)</f>
        <v>0</v>
      </c>
      <c r="AY358" s="99">
        <f>SUMIFS(通讯通路门店!$Y:$Y,通讯通路门店!$S:$S,$G358)</f>
        <v>0</v>
      </c>
      <c r="AZ358" s="99">
        <f>SUMIFS(通讯通路门店!$AA:$AA,通讯通路门店!$S:$S,$G358)</f>
        <v>0</v>
      </c>
      <c r="BA358" s="99">
        <f t="shared" si="28"/>
        <v>0</v>
      </c>
      <c r="BB358" s="99">
        <f t="shared" si="29"/>
        <v>0</v>
      </c>
      <c r="BC358" s="99">
        <f>SUMIFS(通讯通路门店!$W:$W,通讯通路门店!$S:$S,$G358,通讯通路门店!$J:$J,"荣耀体验店")+SUMIFS(通讯通路门店!$W:$W,通讯通路门店!$S:$S,$G358,通讯通路门店!$J:$J,"荣耀授权专卖店")</f>
        <v>0</v>
      </c>
      <c r="BD358" s="99">
        <f>SUMIFS(通讯通路门店!$Z:$Z,通讯通路门店!$S:$S,$G358,通讯通路门店!$J:$J,"VIVO体验店")</f>
        <v>0</v>
      </c>
      <c r="BE358" s="99">
        <f>SUMIFS(通讯通路门店!$AB:$AB,通讯通路门店!$S:$S,$G358,通讯通路门店!$J:$J,"OPPO体验店")</f>
        <v>0</v>
      </c>
      <c r="BF358" s="99">
        <f>SUMIFS(通讯通路门店!$X:$X,通讯通路门店!$S:$S,$G358,通讯通路门店!$J:$J,"华为授权体验店")+SUMIFS(通讯通路门店!$AA:$AA,通讯通路门店!$S:$S,$G358,通讯通路门店!$J:$J,"华为堡垒店")</f>
        <v>0</v>
      </c>
      <c r="BG358" s="99">
        <f>SUMIFS(通讯通路门店!$Y:$Y,通讯通路门店!$S:$S,$G358,通讯通路门店!$J:$J,"小米体验店")</f>
        <v>0</v>
      </c>
      <c r="BH358" s="99">
        <f>SUMIFS(通讯通路门店!$AA:$AA,通讯通路门店!$S:$S,$G358,通讯通路门店!$J:$J,"苹果体验店")</f>
        <v>0</v>
      </c>
      <c r="BI358" s="99">
        <f>SUMIFS(通讯通路门店!$K:$K,通讯通路门店!$S:$S,$G358,通讯通路门店!$J:$J,"其他品牌专卖店")</f>
        <v>0</v>
      </c>
      <c r="BJ358" s="99">
        <f>SUMIFS(通讯通路门店!$AC:$AC,通讯通路门店!$S:$S,$G358)</f>
        <v>0</v>
      </c>
      <c r="BK358" s="99">
        <f>SUMIFS(通讯通路门店!$AD:$AD,通讯通路门店!$S:$S,$G358)</f>
        <v>0</v>
      </c>
      <c r="BL358" s="99">
        <f>SUMIFS(通讯通路门店!$AE:$AE,通讯通路门店!$S:$S,$G358)</f>
        <v>0</v>
      </c>
      <c r="BM358" s="99">
        <f>SUMIFS(通讯通路门店!$AF:$AF,通讯通路门店!$S:$S,$G358)</f>
        <v>0</v>
      </c>
      <c r="BN358" s="99">
        <f>SUMIFS(通讯通路门店!$AG:$AG,通讯通路门店!$S:$S,$G358)</f>
        <v>0</v>
      </c>
      <c r="BO358" s="99">
        <f>SUMIFS(通讯通路门店!$AH:$AH,通讯通路门店!$S:$S,$G358)</f>
        <v>0</v>
      </c>
      <c r="BP358" s="99">
        <f>SUMIFS(通讯通路门店!$AI:$AI,通讯通路门店!$S:$S,$G358)</f>
        <v>0</v>
      </c>
      <c r="BQ358" s="83"/>
    </row>
    <row r="359" spans="1:69">
      <c r="A359" s="99" t="str">
        <f>IFERROR(_xlfn.XLOOKUP($G359,通讯通路门店!$S$4:$S$993931,通讯通路门店!$A$4:$A$993931,0,0),"")</f>
        <v/>
      </c>
      <c r="B359" s="99" t="str">
        <f>IFERROR(_xlfn.XLOOKUP($G359,通讯通路门店!$S$4:$S$993931,通讯通路门店!$B$4:$B$993931,0,0),"")</f>
        <v/>
      </c>
      <c r="C359" s="99" t="str">
        <f>IFERROR(_xlfn.XLOOKUP($G359,通讯通路门店!$S$4:$S$993931,通讯通路门店!$C$4:$C$993931,0,0),"")</f>
        <v/>
      </c>
      <c r="D359" s="99" t="str">
        <f>IFERROR(_xlfn.XLOOKUP($G359,通讯通路门店!$S$4:$S$993931,通讯通路门店!$D$4:$D$993931,0,0),"")</f>
        <v/>
      </c>
      <c r="E359" s="83"/>
      <c r="F359" s="83"/>
      <c r="G359" s="101" t="e">
        <v>#N/A</v>
      </c>
      <c r="H359" s="102" t="str">
        <f>IFERROR(_xlfn.XLOOKUP($G359,通讯通路门店!$S$4:$S$993931,通讯通路门店!$R$4:$R$993931,0,0),"")</f>
        <v/>
      </c>
      <c r="I359" s="83"/>
      <c r="J359" s="83"/>
      <c r="K359" s="83"/>
      <c r="L359" s="83"/>
      <c r="M359" s="83"/>
      <c r="N359" s="83"/>
      <c r="O359" s="83"/>
      <c r="P359" s="83"/>
      <c r="Q359" s="83"/>
      <c r="R359" s="83"/>
      <c r="S359" s="83"/>
      <c r="T359" s="83"/>
      <c r="U359" s="99">
        <f>COUNTIF(通讯通路门店!$S:$S,$G359)</f>
        <v>0</v>
      </c>
      <c r="V359" s="99">
        <f>COUNTIFS(通讯通路门店!$S:$S,$G359,通讯通路门店!$J:$J,"综合卖场")</f>
        <v>0</v>
      </c>
      <c r="W359" s="99">
        <f>SUMIFS(通讯通路门店!$AJ:$AJ,通讯通路门店!$S:$S,通讯客户沙盘!$G359)</f>
        <v>0</v>
      </c>
      <c r="X359" s="99">
        <f t="shared" si="25"/>
        <v>0</v>
      </c>
      <c r="Y359" s="99">
        <f>COUNTIFS(通讯通路门店!$S:$S,$G359,通讯通路门店!$J:$J,"荣耀体验店")+COUNTIFS(通讯通路门店!$S:$S,$G359,通讯通路门店!$J:$J,"荣耀授权专卖店")</f>
        <v>0</v>
      </c>
      <c r="Z359" s="99">
        <f>COUNTIFS(通讯通路门店!$S:$S,$G359,通讯通路门店!$J:$J,"VIVO体验店")</f>
        <v>0</v>
      </c>
      <c r="AA359" s="99">
        <f>COUNTIFS(通讯通路门店!$S:$S,$G359,通讯通路门店!$J:$J,"OPPO体验店")</f>
        <v>0</v>
      </c>
      <c r="AB359" s="99">
        <f>COUNTIFS(通讯通路门店!$S:$S,$G359,通讯通路门店!$J:$J,"华为授权体验店")+COUNTIFS(通讯通路门店!$S:$S,$G359,通讯通路门店!$J:$J,"华为堡垒店")</f>
        <v>0</v>
      </c>
      <c r="AC359" s="99">
        <f>COUNTIFS(通讯通路门店!$S:$S,$G359,通讯通路门店!$J:$J,"小米体验店")</f>
        <v>0</v>
      </c>
      <c r="AD359" s="99">
        <f>COUNTIFS(通讯通路门店!$S:$S,$G359,通讯通路门店!$J:$J,"苹果体验店")</f>
        <v>0</v>
      </c>
      <c r="AE359" s="99">
        <f>COUNTIFS(通讯通路门店!$S:$S,$G359,通讯通路门店!$J:$J,"其他品牌专卖店")</f>
        <v>0</v>
      </c>
      <c r="AF359" s="99">
        <f>SUMIFS(通讯通路门店!$BI:$BI,通讯通路门店!$S:$S,$G359)</f>
        <v>0</v>
      </c>
      <c r="AG359" s="99">
        <f>SUMIFS(通讯通路门店!$BH:$BH,通讯通路门店!$S:$S,$G359)</f>
        <v>0</v>
      </c>
      <c r="AH359" s="99">
        <f t="shared" si="26"/>
        <v>0</v>
      </c>
      <c r="AI359" s="99">
        <f>SUMIFS(通讯通路门店!$BB:$BB,通讯通路门店!$S:$S,$G359)</f>
        <v>0</v>
      </c>
      <c r="AJ359" s="99">
        <f>SUMIFS(通讯通路门店!$BE:$BE,通讯通路门店!$S:$S,$G359)</f>
        <v>0</v>
      </c>
      <c r="AK359" s="99">
        <f>SUMIFS(通讯通路门店!$BG:$BG,通讯通路门店!$S:$S,$G359)</f>
        <v>0</v>
      </c>
      <c r="AL359" s="99">
        <f>SUMIFS(通讯通路门店!$BC:$BC,通讯通路门店!$S:$S,$G359)</f>
        <v>0</v>
      </c>
      <c r="AM359" s="99">
        <f>SUMIFS(通讯通路门店!$BD:$BD,通讯通路门店!$S:$S,$G359)</f>
        <v>0</v>
      </c>
      <c r="AN359" s="99">
        <f>SUMIFS(通讯通路门店!$BF:$BF,通讯通路门店!$S:$S,$G359)</f>
        <v>0</v>
      </c>
      <c r="AO359" s="99">
        <f t="shared" si="27"/>
        <v>0</v>
      </c>
      <c r="AP359" s="99">
        <f>SUMIFS(通讯通路门店!$K:$K,通讯通路门店!$S:$S,$G359)</f>
        <v>0</v>
      </c>
      <c r="AQ359" s="83"/>
      <c r="AR359" s="99">
        <f>SUMIFS(通讯通路门店!$T:$T,通讯通路门店!$S:$S,$G359)</f>
        <v>0</v>
      </c>
      <c r="AS359" s="99">
        <f>SUMIFS(通讯通路门店!$U:$U,通讯通路门店!$S:$S,$G359)</f>
        <v>0</v>
      </c>
      <c r="AT359" s="99">
        <f>SUMIFS(通讯通路门店!$V:$V,通讯通路门店!$S:$S,$G359)</f>
        <v>0</v>
      </c>
      <c r="AU359" s="99">
        <f>SUMIFS(通讯通路门店!$W:$W,通讯通路门店!$S:$S,$G359)</f>
        <v>0</v>
      </c>
      <c r="AV359" s="99">
        <f>SUMIFS(通讯通路门店!$Z:$Z,通讯通路门店!$S:$S,$G359)</f>
        <v>0</v>
      </c>
      <c r="AW359" s="99">
        <f>SUMIFS(通讯通路门店!$AB:$AB,通讯通路门店!$S:$S,$G359)</f>
        <v>0</v>
      </c>
      <c r="AX359" s="99">
        <f>SUMIFS(通讯通路门店!$X:$X,通讯通路门店!$S:$S,$G359)</f>
        <v>0</v>
      </c>
      <c r="AY359" s="99">
        <f>SUMIFS(通讯通路门店!$Y:$Y,通讯通路门店!$S:$S,$G359)</f>
        <v>0</v>
      </c>
      <c r="AZ359" s="99">
        <f>SUMIFS(通讯通路门店!$AA:$AA,通讯通路门店!$S:$S,$G359)</f>
        <v>0</v>
      </c>
      <c r="BA359" s="99">
        <f t="shared" si="28"/>
        <v>0</v>
      </c>
      <c r="BB359" s="99">
        <f t="shared" si="29"/>
        <v>0</v>
      </c>
      <c r="BC359" s="99">
        <f>SUMIFS(通讯通路门店!$W:$W,通讯通路门店!$S:$S,$G359,通讯通路门店!$J:$J,"荣耀体验店")+SUMIFS(通讯通路门店!$W:$W,通讯通路门店!$S:$S,$G359,通讯通路门店!$J:$J,"荣耀授权专卖店")</f>
        <v>0</v>
      </c>
      <c r="BD359" s="99">
        <f>SUMIFS(通讯通路门店!$Z:$Z,通讯通路门店!$S:$S,$G359,通讯通路门店!$J:$J,"VIVO体验店")</f>
        <v>0</v>
      </c>
      <c r="BE359" s="99">
        <f>SUMIFS(通讯通路门店!$AB:$AB,通讯通路门店!$S:$S,$G359,通讯通路门店!$J:$J,"OPPO体验店")</f>
        <v>0</v>
      </c>
      <c r="BF359" s="99">
        <f>SUMIFS(通讯通路门店!$X:$X,通讯通路门店!$S:$S,$G359,通讯通路门店!$J:$J,"华为授权体验店")+SUMIFS(通讯通路门店!$AA:$AA,通讯通路门店!$S:$S,$G359,通讯通路门店!$J:$J,"华为堡垒店")</f>
        <v>0</v>
      </c>
      <c r="BG359" s="99">
        <f>SUMIFS(通讯通路门店!$Y:$Y,通讯通路门店!$S:$S,$G359,通讯通路门店!$J:$J,"小米体验店")</f>
        <v>0</v>
      </c>
      <c r="BH359" s="99">
        <f>SUMIFS(通讯通路门店!$AA:$AA,通讯通路门店!$S:$S,$G359,通讯通路门店!$J:$J,"苹果体验店")</f>
        <v>0</v>
      </c>
      <c r="BI359" s="99">
        <f>SUMIFS(通讯通路门店!$K:$K,通讯通路门店!$S:$S,$G359,通讯通路门店!$J:$J,"其他品牌专卖店")</f>
        <v>0</v>
      </c>
      <c r="BJ359" s="99">
        <f>SUMIFS(通讯通路门店!$AC:$AC,通讯通路门店!$S:$S,$G359)</f>
        <v>0</v>
      </c>
      <c r="BK359" s="99">
        <f>SUMIFS(通讯通路门店!$AD:$AD,通讯通路门店!$S:$S,$G359)</f>
        <v>0</v>
      </c>
      <c r="BL359" s="99">
        <f>SUMIFS(通讯通路门店!$AE:$AE,通讯通路门店!$S:$S,$G359)</f>
        <v>0</v>
      </c>
      <c r="BM359" s="99">
        <f>SUMIFS(通讯通路门店!$AF:$AF,通讯通路门店!$S:$S,$G359)</f>
        <v>0</v>
      </c>
      <c r="BN359" s="99">
        <f>SUMIFS(通讯通路门店!$AG:$AG,通讯通路门店!$S:$S,$G359)</f>
        <v>0</v>
      </c>
      <c r="BO359" s="99">
        <f>SUMIFS(通讯通路门店!$AH:$AH,通讯通路门店!$S:$S,$G359)</f>
        <v>0</v>
      </c>
      <c r="BP359" s="99">
        <f>SUMIFS(通讯通路门店!$AI:$AI,通讯通路门店!$S:$S,$G359)</f>
        <v>0</v>
      </c>
      <c r="BQ359" s="83"/>
    </row>
    <row r="360" spans="1:69">
      <c r="A360" s="99" t="str">
        <f>IFERROR(_xlfn.XLOOKUP($G360,通讯通路门店!$S$4:$S$993931,通讯通路门店!$A$4:$A$993931,0,0),"")</f>
        <v/>
      </c>
      <c r="B360" s="99" t="str">
        <f>IFERROR(_xlfn.XLOOKUP($G360,通讯通路门店!$S$4:$S$993931,通讯通路门店!$B$4:$B$993931,0,0),"")</f>
        <v/>
      </c>
      <c r="C360" s="99" t="str">
        <f>IFERROR(_xlfn.XLOOKUP($G360,通讯通路门店!$S$4:$S$993931,通讯通路门店!$C$4:$C$993931,0,0),"")</f>
        <v/>
      </c>
      <c r="D360" s="99" t="str">
        <f>IFERROR(_xlfn.XLOOKUP($G360,通讯通路门店!$S$4:$S$993931,通讯通路门店!$D$4:$D$993931,0,0),"")</f>
        <v/>
      </c>
      <c r="E360" s="83"/>
      <c r="F360" s="83"/>
      <c r="G360" s="101" t="e">
        <v>#N/A</v>
      </c>
      <c r="H360" s="102" t="str">
        <f>IFERROR(_xlfn.XLOOKUP($G360,通讯通路门店!$S$4:$S$993931,通讯通路门店!$R$4:$R$993931,0,0),"")</f>
        <v/>
      </c>
      <c r="I360" s="83"/>
      <c r="J360" s="83"/>
      <c r="K360" s="83"/>
      <c r="L360" s="83"/>
      <c r="M360" s="83"/>
      <c r="N360" s="83"/>
      <c r="O360" s="83"/>
      <c r="P360" s="83"/>
      <c r="Q360" s="83"/>
      <c r="R360" s="83"/>
      <c r="S360" s="83"/>
      <c r="T360" s="83"/>
      <c r="U360" s="99">
        <f>COUNTIF(通讯通路门店!$S:$S,$G360)</f>
        <v>0</v>
      </c>
      <c r="V360" s="99">
        <f>COUNTIFS(通讯通路门店!$S:$S,$G360,通讯通路门店!$J:$J,"综合卖场")</f>
        <v>0</v>
      </c>
      <c r="W360" s="99">
        <f>SUMIFS(通讯通路门店!$AJ:$AJ,通讯通路门店!$S:$S,通讯客户沙盘!$G360)</f>
        <v>0</v>
      </c>
      <c r="X360" s="99">
        <f t="shared" si="25"/>
        <v>0</v>
      </c>
      <c r="Y360" s="99">
        <f>COUNTIFS(通讯通路门店!$S:$S,$G360,通讯通路门店!$J:$J,"荣耀体验店")+COUNTIFS(通讯通路门店!$S:$S,$G360,通讯通路门店!$J:$J,"荣耀授权专卖店")</f>
        <v>0</v>
      </c>
      <c r="Z360" s="99">
        <f>COUNTIFS(通讯通路门店!$S:$S,$G360,通讯通路门店!$J:$J,"VIVO体验店")</f>
        <v>0</v>
      </c>
      <c r="AA360" s="99">
        <f>COUNTIFS(通讯通路门店!$S:$S,$G360,通讯通路门店!$J:$J,"OPPO体验店")</f>
        <v>0</v>
      </c>
      <c r="AB360" s="99">
        <f>COUNTIFS(通讯通路门店!$S:$S,$G360,通讯通路门店!$J:$J,"华为授权体验店")+COUNTIFS(通讯通路门店!$S:$S,$G360,通讯通路门店!$J:$J,"华为堡垒店")</f>
        <v>0</v>
      </c>
      <c r="AC360" s="99">
        <f>COUNTIFS(通讯通路门店!$S:$S,$G360,通讯通路门店!$J:$J,"小米体验店")</f>
        <v>0</v>
      </c>
      <c r="AD360" s="99">
        <f>COUNTIFS(通讯通路门店!$S:$S,$G360,通讯通路门店!$J:$J,"苹果体验店")</f>
        <v>0</v>
      </c>
      <c r="AE360" s="99">
        <f>COUNTIFS(通讯通路门店!$S:$S,$G360,通讯通路门店!$J:$J,"其他品牌专卖店")</f>
        <v>0</v>
      </c>
      <c r="AF360" s="99">
        <f>SUMIFS(通讯通路门店!$BI:$BI,通讯通路门店!$S:$S,$G360)</f>
        <v>0</v>
      </c>
      <c r="AG360" s="99">
        <f>SUMIFS(通讯通路门店!$BH:$BH,通讯通路门店!$S:$S,$G360)</f>
        <v>0</v>
      </c>
      <c r="AH360" s="99">
        <f t="shared" si="26"/>
        <v>0</v>
      </c>
      <c r="AI360" s="99">
        <f>SUMIFS(通讯通路门店!$BB:$BB,通讯通路门店!$S:$S,$G360)</f>
        <v>0</v>
      </c>
      <c r="AJ360" s="99">
        <f>SUMIFS(通讯通路门店!$BE:$BE,通讯通路门店!$S:$S,$G360)</f>
        <v>0</v>
      </c>
      <c r="AK360" s="99">
        <f>SUMIFS(通讯通路门店!$BG:$BG,通讯通路门店!$S:$S,$G360)</f>
        <v>0</v>
      </c>
      <c r="AL360" s="99">
        <f>SUMIFS(通讯通路门店!$BC:$BC,通讯通路门店!$S:$S,$G360)</f>
        <v>0</v>
      </c>
      <c r="AM360" s="99">
        <f>SUMIFS(通讯通路门店!$BD:$BD,通讯通路门店!$S:$S,$G360)</f>
        <v>0</v>
      </c>
      <c r="AN360" s="99">
        <f>SUMIFS(通讯通路门店!$BF:$BF,通讯通路门店!$S:$S,$G360)</f>
        <v>0</v>
      </c>
      <c r="AO360" s="99">
        <f t="shared" si="27"/>
        <v>0</v>
      </c>
      <c r="AP360" s="99">
        <f>SUMIFS(通讯通路门店!$K:$K,通讯通路门店!$S:$S,$G360)</f>
        <v>0</v>
      </c>
      <c r="AQ360" s="83"/>
      <c r="AR360" s="99">
        <f>SUMIFS(通讯通路门店!$T:$T,通讯通路门店!$S:$S,$G360)</f>
        <v>0</v>
      </c>
      <c r="AS360" s="99">
        <f>SUMIFS(通讯通路门店!$U:$U,通讯通路门店!$S:$S,$G360)</f>
        <v>0</v>
      </c>
      <c r="AT360" s="99">
        <f>SUMIFS(通讯通路门店!$V:$V,通讯通路门店!$S:$S,$G360)</f>
        <v>0</v>
      </c>
      <c r="AU360" s="99">
        <f>SUMIFS(通讯通路门店!$W:$W,通讯通路门店!$S:$S,$G360)</f>
        <v>0</v>
      </c>
      <c r="AV360" s="99">
        <f>SUMIFS(通讯通路门店!$Z:$Z,通讯通路门店!$S:$S,$G360)</f>
        <v>0</v>
      </c>
      <c r="AW360" s="99">
        <f>SUMIFS(通讯通路门店!$AB:$AB,通讯通路门店!$S:$S,$G360)</f>
        <v>0</v>
      </c>
      <c r="AX360" s="99">
        <f>SUMIFS(通讯通路门店!$X:$X,通讯通路门店!$S:$S,$G360)</f>
        <v>0</v>
      </c>
      <c r="AY360" s="99">
        <f>SUMIFS(通讯通路门店!$Y:$Y,通讯通路门店!$S:$S,$G360)</f>
        <v>0</v>
      </c>
      <c r="AZ360" s="99">
        <f>SUMIFS(通讯通路门店!$AA:$AA,通讯通路门店!$S:$S,$G360)</f>
        <v>0</v>
      </c>
      <c r="BA360" s="99">
        <f t="shared" si="28"/>
        <v>0</v>
      </c>
      <c r="BB360" s="99">
        <f t="shared" si="29"/>
        <v>0</v>
      </c>
      <c r="BC360" s="99">
        <f>SUMIFS(通讯通路门店!$W:$W,通讯通路门店!$S:$S,$G360,通讯通路门店!$J:$J,"荣耀体验店")+SUMIFS(通讯通路门店!$W:$W,通讯通路门店!$S:$S,$G360,通讯通路门店!$J:$J,"荣耀授权专卖店")</f>
        <v>0</v>
      </c>
      <c r="BD360" s="99">
        <f>SUMIFS(通讯通路门店!$Z:$Z,通讯通路门店!$S:$S,$G360,通讯通路门店!$J:$J,"VIVO体验店")</f>
        <v>0</v>
      </c>
      <c r="BE360" s="99">
        <f>SUMIFS(通讯通路门店!$AB:$AB,通讯通路门店!$S:$S,$G360,通讯通路门店!$J:$J,"OPPO体验店")</f>
        <v>0</v>
      </c>
      <c r="BF360" s="99">
        <f>SUMIFS(通讯通路门店!$X:$X,通讯通路门店!$S:$S,$G360,通讯通路门店!$J:$J,"华为授权体验店")+SUMIFS(通讯通路门店!$AA:$AA,通讯通路门店!$S:$S,$G360,通讯通路门店!$J:$J,"华为堡垒店")</f>
        <v>0</v>
      </c>
      <c r="BG360" s="99">
        <f>SUMIFS(通讯通路门店!$Y:$Y,通讯通路门店!$S:$S,$G360,通讯通路门店!$J:$J,"小米体验店")</f>
        <v>0</v>
      </c>
      <c r="BH360" s="99">
        <f>SUMIFS(通讯通路门店!$AA:$AA,通讯通路门店!$S:$S,$G360,通讯通路门店!$J:$J,"苹果体验店")</f>
        <v>0</v>
      </c>
      <c r="BI360" s="99">
        <f>SUMIFS(通讯通路门店!$K:$K,通讯通路门店!$S:$S,$G360,通讯通路门店!$J:$J,"其他品牌专卖店")</f>
        <v>0</v>
      </c>
      <c r="BJ360" s="99">
        <f>SUMIFS(通讯通路门店!$AC:$AC,通讯通路门店!$S:$S,$G360)</f>
        <v>0</v>
      </c>
      <c r="BK360" s="99">
        <f>SUMIFS(通讯通路门店!$AD:$AD,通讯通路门店!$S:$S,$G360)</f>
        <v>0</v>
      </c>
      <c r="BL360" s="99">
        <f>SUMIFS(通讯通路门店!$AE:$AE,通讯通路门店!$S:$S,$G360)</f>
        <v>0</v>
      </c>
      <c r="BM360" s="99">
        <f>SUMIFS(通讯通路门店!$AF:$AF,通讯通路门店!$S:$S,$G360)</f>
        <v>0</v>
      </c>
      <c r="BN360" s="99">
        <f>SUMIFS(通讯通路门店!$AG:$AG,通讯通路门店!$S:$S,$G360)</f>
        <v>0</v>
      </c>
      <c r="BO360" s="99">
        <f>SUMIFS(通讯通路门店!$AH:$AH,通讯通路门店!$S:$S,$G360)</f>
        <v>0</v>
      </c>
      <c r="BP360" s="99">
        <f>SUMIFS(通讯通路门店!$AI:$AI,通讯通路门店!$S:$S,$G360)</f>
        <v>0</v>
      </c>
      <c r="BQ360" s="83"/>
    </row>
    <row r="361" spans="1:69">
      <c r="A361" s="99" t="str">
        <f>IFERROR(_xlfn.XLOOKUP($G361,通讯通路门店!$S$4:$S$993931,通讯通路门店!$A$4:$A$993931,0,0),"")</f>
        <v/>
      </c>
      <c r="B361" s="99" t="str">
        <f>IFERROR(_xlfn.XLOOKUP($G361,通讯通路门店!$S$4:$S$993931,通讯通路门店!$B$4:$B$993931,0,0),"")</f>
        <v/>
      </c>
      <c r="C361" s="99" t="str">
        <f>IFERROR(_xlfn.XLOOKUP($G361,通讯通路门店!$S$4:$S$993931,通讯通路门店!$C$4:$C$993931,0,0),"")</f>
        <v/>
      </c>
      <c r="D361" s="99" t="str">
        <f>IFERROR(_xlfn.XLOOKUP($G361,通讯通路门店!$S$4:$S$993931,通讯通路门店!$D$4:$D$993931,0,0),"")</f>
        <v/>
      </c>
      <c r="E361" s="83"/>
      <c r="F361" s="83"/>
      <c r="G361" s="101" t="e">
        <v>#N/A</v>
      </c>
      <c r="H361" s="102" t="str">
        <f>IFERROR(_xlfn.XLOOKUP($G361,通讯通路门店!$S$4:$S$993931,通讯通路门店!$R$4:$R$993931,0,0),"")</f>
        <v/>
      </c>
      <c r="I361" s="83"/>
      <c r="J361" s="83"/>
      <c r="K361" s="83"/>
      <c r="L361" s="83"/>
      <c r="M361" s="83"/>
      <c r="N361" s="83"/>
      <c r="O361" s="83"/>
      <c r="P361" s="83"/>
      <c r="Q361" s="83"/>
      <c r="R361" s="83"/>
      <c r="S361" s="83"/>
      <c r="T361" s="83"/>
      <c r="U361" s="99">
        <f>COUNTIF(通讯通路门店!$S:$S,$G361)</f>
        <v>0</v>
      </c>
      <c r="V361" s="99">
        <f>COUNTIFS(通讯通路门店!$S:$S,$G361,通讯通路门店!$J:$J,"综合卖场")</f>
        <v>0</v>
      </c>
      <c r="W361" s="99">
        <f>SUMIFS(通讯通路门店!$AJ:$AJ,通讯通路门店!$S:$S,通讯客户沙盘!$G361)</f>
        <v>0</v>
      </c>
      <c r="X361" s="99">
        <f t="shared" si="25"/>
        <v>0</v>
      </c>
      <c r="Y361" s="99">
        <f>COUNTIFS(通讯通路门店!$S:$S,$G361,通讯通路门店!$J:$J,"荣耀体验店")+COUNTIFS(通讯通路门店!$S:$S,$G361,通讯通路门店!$J:$J,"荣耀授权专卖店")</f>
        <v>0</v>
      </c>
      <c r="Z361" s="99">
        <f>COUNTIFS(通讯通路门店!$S:$S,$G361,通讯通路门店!$J:$J,"VIVO体验店")</f>
        <v>0</v>
      </c>
      <c r="AA361" s="99">
        <f>COUNTIFS(通讯通路门店!$S:$S,$G361,通讯通路门店!$J:$J,"OPPO体验店")</f>
        <v>0</v>
      </c>
      <c r="AB361" s="99">
        <f>COUNTIFS(通讯通路门店!$S:$S,$G361,通讯通路门店!$J:$J,"华为授权体验店")+COUNTIFS(通讯通路门店!$S:$S,$G361,通讯通路门店!$J:$J,"华为堡垒店")</f>
        <v>0</v>
      </c>
      <c r="AC361" s="99">
        <f>COUNTIFS(通讯通路门店!$S:$S,$G361,通讯通路门店!$J:$J,"小米体验店")</f>
        <v>0</v>
      </c>
      <c r="AD361" s="99">
        <f>COUNTIFS(通讯通路门店!$S:$S,$G361,通讯通路门店!$J:$J,"苹果体验店")</f>
        <v>0</v>
      </c>
      <c r="AE361" s="99">
        <f>COUNTIFS(通讯通路门店!$S:$S,$G361,通讯通路门店!$J:$J,"其他品牌专卖店")</f>
        <v>0</v>
      </c>
      <c r="AF361" s="99">
        <f>SUMIFS(通讯通路门店!$BI:$BI,通讯通路门店!$S:$S,$G361)</f>
        <v>0</v>
      </c>
      <c r="AG361" s="99">
        <f>SUMIFS(通讯通路门店!$BH:$BH,通讯通路门店!$S:$S,$G361)</f>
        <v>0</v>
      </c>
      <c r="AH361" s="99">
        <f t="shared" si="26"/>
        <v>0</v>
      </c>
      <c r="AI361" s="99">
        <f>SUMIFS(通讯通路门店!$BB:$BB,通讯通路门店!$S:$S,$G361)</f>
        <v>0</v>
      </c>
      <c r="AJ361" s="99">
        <f>SUMIFS(通讯通路门店!$BE:$BE,通讯通路门店!$S:$S,$G361)</f>
        <v>0</v>
      </c>
      <c r="AK361" s="99">
        <f>SUMIFS(通讯通路门店!$BG:$BG,通讯通路门店!$S:$S,$G361)</f>
        <v>0</v>
      </c>
      <c r="AL361" s="99">
        <f>SUMIFS(通讯通路门店!$BC:$BC,通讯通路门店!$S:$S,$G361)</f>
        <v>0</v>
      </c>
      <c r="AM361" s="99">
        <f>SUMIFS(通讯通路门店!$BD:$BD,通讯通路门店!$S:$S,$G361)</f>
        <v>0</v>
      </c>
      <c r="AN361" s="99">
        <f>SUMIFS(通讯通路门店!$BF:$BF,通讯通路门店!$S:$S,$G361)</f>
        <v>0</v>
      </c>
      <c r="AO361" s="99">
        <f t="shared" si="27"/>
        <v>0</v>
      </c>
      <c r="AP361" s="99">
        <f>SUMIFS(通讯通路门店!$K:$K,通讯通路门店!$S:$S,$G361)</f>
        <v>0</v>
      </c>
      <c r="AQ361" s="83"/>
      <c r="AR361" s="99">
        <f>SUMIFS(通讯通路门店!$T:$T,通讯通路门店!$S:$S,$G361)</f>
        <v>0</v>
      </c>
      <c r="AS361" s="99">
        <f>SUMIFS(通讯通路门店!$U:$U,通讯通路门店!$S:$S,$G361)</f>
        <v>0</v>
      </c>
      <c r="AT361" s="99">
        <f>SUMIFS(通讯通路门店!$V:$V,通讯通路门店!$S:$S,$G361)</f>
        <v>0</v>
      </c>
      <c r="AU361" s="99">
        <f>SUMIFS(通讯通路门店!$W:$W,通讯通路门店!$S:$S,$G361)</f>
        <v>0</v>
      </c>
      <c r="AV361" s="99">
        <f>SUMIFS(通讯通路门店!$Z:$Z,通讯通路门店!$S:$S,$G361)</f>
        <v>0</v>
      </c>
      <c r="AW361" s="99">
        <f>SUMIFS(通讯通路门店!$AB:$AB,通讯通路门店!$S:$S,$G361)</f>
        <v>0</v>
      </c>
      <c r="AX361" s="99">
        <f>SUMIFS(通讯通路门店!$X:$X,通讯通路门店!$S:$S,$G361)</f>
        <v>0</v>
      </c>
      <c r="AY361" s="99">
        <f>SUMIFS(通讯通路门店!$Y:$Y,通讯通路门店!$S:$S,$G361)</f>
        <v>0</v>
      </c>
      <c r="AZ361" s="99">
        <f>SUMIFS(通讯通路门店!$AA:$AA,通讯通路门店!$S:$S,$G361)</f>
        <v>0</v>
      </c>
      <c r="BA361" s="99">
        <f t="shared" si="28"/>
        <v>0</v>
      </c>
      <c r="BB361" s="99">
        <f t="shared" si="29"/>
        <v>0</v>
      </c>
      <c r="BC361" s="99">
        <f>SUMIFS(通讯通路门店!$W:$W,通讯通路门店!$S:$S,$G361,通讯通路门店!$J:$J,"荣耀体验店")+SUMIFS(通讯通路门店!$W:$W,通讯通路门店!$S:$S,$G361,通讯通路门店!$J:$J,"荣耀授权专卖店")</f>
        <v>0</v>
      </c>
      <c r="BD361" s="99">
        <f>SUMIFS(通讯通路门店!$Z:$Z,通讯通路门店!$S:$S,$G361,通讯通路门店!$J:$J,"VIVO体验店")</f>
        <v>0</v>
      </c>
      <c r="BE361" s="99">
        <f>SUMIFS(通讯通路门店!$AB:$AB,通讯通路门店!$S:$S,$G361,通讯通路门店!$J:$J,"OPPO体验店")</f>
        <v>0</v>
      </c>
      <c r="BF361" s="99">
        <f>SUMIFS(通讯通路门店!$X:$X,通讯通路门店!$S:$S,$G361,通讯通路门店!$J:$J,"华为授权体验店")+SUMIFS(通讯通路门店!$AA:$AA,通讯通路门店!$S:$S,$G361,通讯通路门店!$J:$J,"华为堡垒店")</f>
        <v>0</v>
      </c>
      <c r="BG361" s="99">
        <f>SUMIFS(通讯通路门店!$Y:$Y,通讯通路门店!$S:$S,$G361,通讯通路门店!$J:$J,"小米体验店")</f>
        <v>0</v>
      </c>
      <c r="BH361" s="99">
        <f>SUMIFS(通讯通路门店!$AA:$AA,通讯通路门店!$S:$S,$G361,通讯通路门店!$J:$J,"苹果体验店")</f>
        <v>0</v>
      </c>
      <c r="BI361" s="99">
        <f>SUMIFS(通讯通路门店!$K:$K,通讯通路门店!$S:$S,$G361,通讯通路门店!$J:$J,"其他品牌专卖店")</f>
        <v>0</v>
      </c>
      <c r="BJ361" s="99">
        <f>SUMIFS(通讯通路门店!$AC:$AC,通讯通路门店!$S:$S,$G361)</f>
        <v>0</v>
      </c>
      <c r="BK361" s="99">
        <f>SUMIFS(通讯通路门店!$AD:$AD,通讯通路门店!$S:$S,$G361)</f>
        <v>0</v>
      </c>
      <c r="BL361" s="99">
        <f>SUMIFS(通讯通路门店!$AE:$AE,通讯通路门店!$S:$S,$G361)</f>
        <v>0</v>
      </c>
      <c r="BM361" s="99">
        <f>SUMIFS(通讯通路门店!$AF:$AF,通讯通路门店!$S:$S,$G361)</f>
        <v>0</v>
      </c>
      <c r="BN361" s="99">
        <f>SUMIFS(通讯通路门店!$AG:$AG,通讯通路门店!$S:$S,$G361)</f>
        <v>0</v>
      </c>
      <c r="BO361" s="99">
        <f>SUMIFS(通讯通路门店!$AH:$AH,通讯通路门店!$S:$S,$G361)</f>
        <v>0</v>
      </c>
      <c r="BP361" s="99">
        <f>SUMIFS(通讯通路门店!$AI:$AI,通讯通路门店!$S:$S,$G361)</f>
        <v>0</v>
      </c>
      <c r="BQ361" s="83"/>
    </row>
    <row r="362" spans="1:69">
      <c r="A362" s="99" t="str">
        <f>IFERROR(_xlfn.XLOOKUP($G362,通讯通路门店!$S$4:$S$993931,通讯通路门店!$A$4:$A$993931,0,0),"")</f>
        <v/>
      </c>
      <c r="B362" s="99" t="str">
        <f>IFERROR(_xlfn.XLOOKUP($G362,通讯通路门店!$S$4:$S$993931,通讯通路门店!$B$4:$B$993931,0,0),"")</f>
        <v/>
      </c>
      <c r="C362" s="99" t="str">
        <f>IFERROR(_xlfn.XLOOKUP($G362,通讯通路门店!$S$4:$S$993931,通讯通路门店!$C$4:$C$993931,0,0),"")</f>
        <v/>
      </c>
      <c r="D362" s="99" t="str">
        <f>IFERROR(_xlfn.XLOOKUP($G362,通讯通路门店!$S$4:$S$993931,通讯通路门店!$D$4:$D$993931,0,0),"")</f>
        <v/>
      </c>
      <c r="E362" s="83"/>
      <c r="F362" s="83"/>
      <c r="G362" s="101" t="e">
        <v>#N/A</v>
      </c>
      <c r="H362" s="102" t="str">
        <f>IFERROR(_xlfn.XLOOKUP($G362,通讯通路门店!$S$4:$S$993931,通讯通路门店!$R$4:$R$993931,0,0),"")</f>
        <v/>
      </c>
      <c r="I362" s="83"/>
      <c r="J362" s="83"/>
      <c r="K362" s="83"/>
      <c r="L362" s="83"/>
      <c r="M362" s="83"/>
      <c r="N362" s="83"/>
      <c r="O362" s="83"/>
      <c r="P362" s="83"/>
      <c r="Q362" s="83"/>
      <c r="R362" s="83"/>
      <c r="S362" s="83"/>
      <c r="T362" s="83"/>
      <c r="U362" s="99">
        <f>COUNTIF(通讯通路门店!$S:$S,$G362)</f>
        <v>0</v>
      </c>
      <c r="V362" s="99">
        <f>COUNTIFS(通讯通路门店!$S:$S,$G362,通讯通路门店!$J:$J,"综合卖场")</f>
        <v>0</v>
      </c>
      <c r="W362" s="99">
        <f>SUMIFS(通讯通路门店!$AJ:$AJ,通讯通路门店!$S:$S,通讯客户沙盘!$G362)</f>
        <v>0</v>
      </c>
      <c r="X362" s="99">
        <f t="shared" si="25"/>
        <v>0</v>
      </c>
      <c r="Y362" s="99">
        <f>COUNTIFS(通讯通路门店!$S:$S,$G362,通讯通路门店!$J:$J,"荣耀体验店")+COUNTIFS(通讯通路门店!$S:$S,$G362,通讯通路门店!$J:$J,"荣耀授权专卖店")</f>
        <v>0</v>
      </c>
      <c r="Z362" s="99">
        <f>COUNTIFS(通讯通路门店!$S:$S,$G362,通讯通路门店!$J:$J,"VIVO体验店")</f>
        <v>0</v>
      </c>
      <c r="AA362" s="99">
        <f>COUNTIFS(通讯通路门店!$S:$S,$G362,通讯通路门店!$J:$J,"OPPO体验店")</f>
        <v>0</v>
      </c>
      <c r="AB362" s="99">
        <f>COUNTIFS(通讯通路门店!$S:$S,$G362,通讯通路门店!$J:$J,"华为授权体验店")+COUNTIFS(通讯通路门店!$S:$S,$G362,通讯通路门店!$J:$J,"华为堡垒店")</f>
        <v>0</v>
      </c>
      <c r="AC362" s="99">
        <f>COUNTIFS(通讯通路门店!$S:$S,$G362,通讯通路门店!$J:$J,"小米体验店")</f>
        <v>0</v>
      </c>
      <c r="AD362" s="99">
        <f>COUNTIFS(通讯通路门店!$S:$S,$G362,通讯通路门店!$J:$J,"苹果体验店")</f>
        <v>0</v>
      </c>
      <c r="AE362" s="99">
        <f>COUNTIFS(通讯通路门店!$S:$S,$G362,通讯通路门店!$J:$J,"其他品牌专卖店")</f>
        <v>0</v>
      </c>
      <c r="AF362" s="99">
        <f>SUMIFS(通讯通路门店!$BI:$BI,通讯通路门店!$S:$S,$G362)</f>
        <v>0</v>
      </c>
      <c r="AG362" s="99">
        <f>SUMIFS(通讯通路门店!$BH:$BH,通讯通路门店!$S:$S,$G362)</f>
        <v>0</v>
      </c>
      <c r="AH362" s="99">
        <f t="shared" si="26"/>
        <v>0</v>
      </c>
      <c r="AI362" s="99">
        <f>SUMIFS(通讯通路门店!$BB:$BB,通讯通路门店!$S:$S,$G362)</f>
        <v>0</v>
      </c>
      <c r="AJ362" s="99">
        <f>SUMIFS(通讯通路门店!$BE:$BE,通讯通路门店!$S:$S,$G362)</f>
        <v>0</v>
      </c>
      <c r="AK362" s="99">
        <f>SUMIFS(通讯通路门店!$BG:$BG,通讯通路门店!$S:$S,$G362)</f>
        <v>0</v>
      </c>
      <c r="AL362" s="99">
        <f>SUMIFS(通讯通路门店!$BC:$BC,通讯通路门店!$S:$S,$G362)</f>
        <v>0</v>
      </c>
      <c r="AM362" s="99">
        <f>SUMIFS(通讯通路门店!$BD:$BD,通讯通路门店!$S:$S,$G362)</f>
        <v>0</v>
      </c>
      <c r="AN362" s="99">
        <f>SUMIFS(通讯通路门店!$BF:$BF,通讯通路门店!$S:$S,$G362)</f>
        <v>0</v>
      </c>
      <c r="AO362" s="99">
        <f t="shared" si="27"/>
        <v>0</v>
      </c>
      <c r="AP362" s="99">
        <f>SUMIFS(通讯通路门店!$K:$K,通讯通路门店!$S:$S,$G362)</f>
        <v>0</v>
      </c>
      <c r="AQ362" s="83"/>
      <c r="AR362" s="99">
        <f>SUMIFS(通讯通路门店!$T:$T,通讯通路门店!$S:$S,$G362)</f>
        <v>0</v>
      </c>
      <c r="AS362" s="99">
        <f>SUMIFS(通讯通路门店!$U:$U,通讯通路门店!$S:$S,$G362)</f>
        <v>0</v>
      </c>
      <c r="AT362" s="99">
        <f>SUMIFS(通讯通路门店!$V:$V,通讯通路门店!$S:$S,$G362)</f>
        <v>0</v>
      </c>
      <c r="AU362" s="99">
        <f>SUMIFS(通讯通路门店!$W:$W,通讯通路门店!$S:$S,$G362)</f>
        <v>0</v>
      </c>
      <c r="AV362" s="99">
        <f>SUMIFS(通讯通路门店!$Z:$Z,通讯通路门店!$S:$S,$G362)</f>
        <v>0</v>
      </c>
      <c r="AW362" s="99">
        <f>SUMIFS(通讯通路门店!$AB:$AB,通讯通路门店!$S:$S,$G362)</f>
        <v>0</v>
      </c>
      <c r="AX362" s="99">
        <f>SUMIFS(通讯通路门店!$X:$X,通讯通路门店!$S:$S,$G362)</f>
        <v>0</v>
      </c>
      <c r="AY362" s="99">
        <f>SUMIFS(通讯通路门店!$Y:$Y,通讯通路门店!$S:$S,$G362)</f>
        <v>0</v>
      </c>
      <c r="AZ362" s="99">
        <f>SUMIFS(通讯通路门店!$AA:$AA,通讯通路门店!$S:$S,$G362)</f>
        <v>0</v>
      </c>
      <c r="BA362" s="99">
        <f t="shared" si="28"/>
        <v>0</v>
      </c>
      <c r="BB362" s="99">
        <f t="shared" si="29"/>
        <v>0</v>
      </c>
      <c r="BC362" s="99">
        <f>SUMIFS(通讯通路门店!$W:$W,通讯通路门店!$S:$S,$G362,通讯通路门店!$J:$J,"荣耀体验店")+SUMIFS(通讯通路门店!$W:$W,通讯通路门店!$S:$S,$G362,通讯通路门店!$J:$J,"荣耀授权专卖店")</f>
        <v>0</v>
      </c>
      <c r="BD362" s="99">
        <f>SUMIFS(通讯通路门店!$Z:$Z,通讯通路门店!$S:$S,$G362,通讯通路门店!$J:$J,"VIVO体验店")</f>
        <v>0</v>
      </c>
      <c r="BE362" s="99">
        <f>SUMIFS(通讯通路门店!$AB:$AB,通讯通路门店!$S:$S,$G362,通讯通路门店!$J:$J,"OPPO体验店")</f>
        <v>0</v>
      </c>
      <c r="BF362" s="99">
        <f>SUMIFS(通讯通路门店!$X:$X,通讯通路门店!$S:$S,$G362,通讯通路门店!$J:$J,"华为授权体验店")+SUMIFS(通讯通路门店!$AA:$AA,通讯通路门店!$S:$S,$G362,通讯通路门店!$J:$J,"华为堡垒店")</f>
        <v>0</v>
      </c>
      <c r="BG362" s="99">
        <f>SUMIFS(通讯通路门店!$Y:$Y,通讯通路门店!$S:$S,$G362,通讯通路门店!$J:$J,"小米体验店")</f>
        <v>0</v>
      </c>
      <c r="BH362" s="99">
        <f>SUMIFS(通讯通路门店!$AA:$AA,通讯通路门店!$S:$S,$G362,通讯通路门店!$J:$J,"苹果体验店")</f>
        <v>0</v>
      </c>
      <c r="BI362" s="99">
        <f>SUMIFS(通讯通路门店!$K:$K,通讯通路门店!$S:$S,$G362,通讯通路门店!$J:$J,"其他品牌专卖店")</f>
        <v>0</v>
      </c>
      <c r="BJ362" s="99">
        <f>SUMIFS(通讯通路门店!$AC:$AC,通讯通路门店!$S:$S,$G362)</f>
        <v>0</v>
      </c>
      <c r="BK362" s="99">
        <f>SUMIFS(通讯通路门店!$AD:$AD,通讯通路门店!$S:$S,$G362)</f>
        <v>0</v>
      </c>
      <c r="BL362" s="99">
        <f>SUMIFS(通讯通路门店!$AE:$AE,通讯通路门店!$S:$S,$G362)</f>
        <v>0</v>
      </c>
      <c r="BM362" s="99">
        <f>SUMIFS(通讯通路门店!$AF:$AF,通讯通路门店!$S:$S,$G362)</f>
        <v>0</v>
      </c>
      <c r="BN362" s="99">
        <f>SUMIFS(通讯通路门店!$AG:$AG,通讯通路门店!$S:$S,$G362)</f>
        <v>0</v>
      </c>
      <c r="BO362" s="99">
        <f>SUMIFS(通讯通路门店!$AH:$AH,通讯通路门店!$S:$S,$G362)</f>
        <v>0</v>
      </c>
      <c r="BP362" s="99">
        <f>SUMIFS(通讯通路门店!$AI:$AI,通讯通路门店!$S:$S,$G362)</f>
        <v>0</v>
      </c>
      <c r="BQ362" s="83"/>
    </row>
    <row r="363" spans="1:69">
      <c r="A363" s="99" t="str">
        <f>IFERROR(_xlfn.XLOOKUP($G363,通讯通路门店!$S$4:$S$993931,通讯通路门店!$A$4:$A$993931,0,0),"")</f>
        <v/>
      </c>
      <c r="B363" s="99" t="str">
        <f>IFERROR(_xlfn.XLOOKUP($G363,通讯通路门店!$S$4:$S$993931,通讯通路门店!$B$4:$B$993931,0,0),"")</f>
        <v/>
      </c>
      <c r="C363" s="99" t="str">
        <f>IFERROR(_xlfn.XLOOKUP($G363,通讯通路门店!$S$4:$S$993931,通讯通路门店!$C$4:$C$993931,0,0),"")</f>
        <v/>
      </c>
      <c r="D363" s="99" t="str">
        <f>IFERROR(_xlfn.XLOOKUP($G363,通讯通路门店!$S$4:$S$993931,通讯通路门店!$D$4:$D$993931,0,0),"")</f>
        <v/>
      </c>
      <c r="E363" s="83"/>
      <c r="F363" s="83"/>
      <c r="G363" s="101" t="e">
        <v>#N/A</v>
      </c>
      <c r="H363" s="102" t="str">
        <f>IFERROR(_xlfn.XLOOKUP($G363,通讯通路门店!$S$4:$S$993931,通讯通路门店!$R$4:$R$993931,0,0),"")</f>
        <v/>
      </c>
      <c r="I363" s="83"/>
      <c r="J363" s="83"/>
      <c r="K363" s="83"/>
      <c r="L363" s="83"/>
      <c r="M363" s="83"/>
      <c r="N363" s="83"/>
      <c r="O363" s="83"/>
      <c r="P363" s="83"/>
      <c r="Q363" s="83"/>
      <c r="R363" s="83"/>
      <c r="S363" s="83"/>
      <c r="T363" s="83"/>
      <c r="U363" s="99">
        <f>COUNTIF(通讯通路门店!$S:$S,$G363)</f>
        <v>0</v>
      </c>
      <c r="V363" s="99">
        <f>COUNTIFS(通讯通路门店!$S:$S,$G363,通讯通路门店!$J:$J,"综合卖场")</f>
        <v>0</v>
      </c>
      <c r="W363" s="99">
        <f>SUMIFS(通讯通路门店!$AJ:$AJ,通讯通路门店!$S:$S,通讯客户沙盘!$G363)</f>
        <v>0</v>
      </c>
      <c r="X363" s="99">
        <f t="shared" si="25"/>
        <v>0</v>
      </c>
      <c r="Y363" s="99">
        <f>COUNTIFS(通讯通路门店!$S:$S,$G363,通讯通路门店!$J:$J,"荣耀体验店")+COUNTIFS(通讯通路门店!$S:$S,$G363,通讯通路门店!$J:$J,"荣耀授权专卖店")</f>
        <v>0</v>
      </c>
      <c r="Z363" s="99">
        <f>COUNTIFS(通讯通路门店!$S:$S,$G363,通讯通路门店!$J:$J,"VIVO体验店")</f>
        <v>0</v>
      </c>
      <c r="AA363" s="99">
        <f>COUNTIFS(通讯通路门店!$S:$S,$G363,通讯通路门店!$J:$J,"OPPO体验店")</f>
        <v>0</v>
      </c>
      <c r="AB363" s="99">
        <f>COUNTIFS(通讯通路门店!$S:$S,$G363,通讯通路门店!$J:$J,"华为授权体验店")+COUNTIFS(通讯通路门店!$S:$S,$G363,通讯通路门店!$J:$J,"华为堡垒店")</f>
        <v>0</v>
      </c>
      <c r="AC363" s="99">
        <f>COUNTIFS(通讯通路门店!$S:$S,$G363,通讯通路门店!$J:$J,"小米体验店")</f>
        <v>0</v>
      </c>
      <c r="AD363" s="99">
        <f>COUNTIFS(通讯通路门店!$S:$S,$G363,通讯通路门店!$J:$J,"苹果体验店")</f>
        <v>0</v>
      </c>
      <c r="AE363" s="99">
        <f>COUNTIFS(通讯通路门店!$S:$S,$G363,通讯通路门店!$J:$J,"其他品牌专卖店")</f>
        <v>0</v>
      </c>
      <c r="AF363" s="99">
        <f>SUMIFS(通讯通路门店!$BI:$BI,通讯通路门店!$S:$S,$G363)</f>
        <v>0</v>
      </c>
      <c r="AG363" s="99">
        <f>SUMIFS(通讯通路门店!$BH:$BH,通讯通路门店!$S:$S,$G363)</f>
        <v>0</v>
      </c>
      <c r="AH363" s="99">
        <f t="shared" si="26"/>
        <v>0</v>
      </c>
      <c r="AI363" s="99">
        <f>SUMIFS(通讯通路门店!$BB:$BB,通讯通路门店!$S:$S,$G363)</f>
        <v>0</v>
      </c>
      <c r="AJ363" s="99">
        <f>SUMIFS(通讯通路门店!$BE:$BE,通讯通路门店!$S:$S,$G363)</f>
        <v>0</v>
      </c>
      <c r="AK363" s="99">
        <f>SUMIFS(通讯通路门店!$BG:$BG,通讯通路门店!$S:$S,$G363)</f>
        <v>0</v>
      </c>
      <c r="AL363" s="99">
        <f>SUMIFS(通讯通路门店!$BC:$BC,通讯通路门店!$S:$S,$G363)</f>
        <v>0</v>
      </c>
      <c r="AM363" s="99">
        <f>SUMIFS(通讯通路门店!$BD:$BD,通讯通路门店!$S:$S,$G363)</f>
        <v>0</v>
      </c>
      <c r="AN363" s="99">
        <f>SUMIFS(通讯通路门店!$BF:$BF,通讯通路门店!$S:$S,$G363)</f>
        <v>0</v>
      </c>
      <c r="AO363" s="99">
        <f t="shared" si="27"/>
        <v>0</v>
      </c>
      <c r="AP363" s="99">
        <f>SUMIFS(通讯通路门店!$K:$K,通讯通路门店!$S:$S,$G363)</f>
        <v>0</v>
      </c>
      <c r="AQ363" s="83"/>
      <c r="AR363" s="99">
        <f>SUMIFS(通讯通路门店!$T:$T,通讯通路门店!$S:$S,$G363)</f>
        <v>0</v>
      </c>
      <c r="AS363" s="99">
        <f>SUMIFS(通讯通路门店!$U:$U,通讯通路门店!$S:$S,$G363)</f>
        <v>0</v>
      </c>
      <c r="AT363" s="99">
        <f>SUMIFS(通讯通路门店!$V:$V,通讯通路门店!$S:$S,$G363)</f>
        <v>0</v>
      </c>
      <c r="AU363" s="99">
        <f>SUMIFS(通讯通路门店!$W:$W,通讯通路门店!$S:$S,$G363)</f>
        <v>0</v>
      </c>
      <c r="AV363" s="99">
        <f>SUMIFS(通讯通路门店!$Z:$Z,通讯通路门店!$S:$S,$G363)</f>
        <v>0</v>
      </c>
      <c r="AW363" s="99">
        <f>SUMIFS(通讯通路门店!$AB:$AB,通讯通路门店!$S:$S,$G363)</f>
        <v>0</v>
      </c>
      <c r="AX363" s="99">
        <f>SUMIFS(通讯通路门店!$X:$X,通讯通路门店!$S:$S,$G363)</f>
        <v>0</v>
      </c>
      <c r="AY363" s="99">
        <f>SUMIFS(通讯通路门店!$Y:$Y,通讯通路门店!$S:$S,$G363)</f>
        <v>0</v>
      </c>
      <c r="AZ363" s="99">
        <f>SUMIFS(通讯通路门店!$AA:$AA,通讯通路门店!$S:$S,$G363)</f>
        <v>0</v>
      </c>
      <c r="BA363" s="99">
        <f t="shared" si="28"/>
        <v>0</v>
      </c>
      <c r="BB363" s="99">
        <f t="shared" si="29"/>
        <v>0</v>
      </c>
      <c r="BC363" s="99">
        <f>SUMIFS(通讯通路门店!$W:$W,通讯通路门店!$S:$S,$G363,通讯通路门店!$J:$J,"荣耀体验店")+SUMIFS(通讯通路门店!$W:$W,通讯通路门店!$S:$S,$G363,通讯通路门店!$J:$J,"荣耀授权专卖店")</f>
        <v>0</v>
      </c>
      <c r="BD363" s="99">
        <f>SUMIFS(通讯通路门店!$Z:$Z,通讯通路门店!$S:$S,$G363,通讯通路门店!$J:$J,"VIVO体验店")</f>
        <v>0</v>
      </c>
      <c r="BE363" s="99">
        <f>SUMIFS(通讯通路门店!$AB:$AB,通讯通路门店!$S:$S,$G363,通讯通路门店!$J:$J,"OPPO体验店")</f>
        <v>0</v>
      </c>
      <c r="BF363" s="99">
        <f>SUMIFS(通讯通路门店!$X:$X,通讯通路门店!$S:$S,$G363,通讯通路门店!$J:$J,"华为授权体验店")+SUMIFS(通讯通路门店!$AA:$AA,通讯通路门店!$S:$S,$G363,通讯通路门店!$J:$J,"华为堡垒店")</f>
        <v>0</v>
      </c>
      <c r="BG363" s="99">
        <f>SUMIFS(通讯通路门店!$Y:$Y,通讯通路门店!$S:$S,$G363,通讯通路门店!$J:$J,"小米体验店")</f>
        <v>0</v>
      </c>
      <c r="BH363" s="99">
        <f>SUMIFS(通讯通路门店!$AA:$AA,通讯通路门店!$S:$S,$G363,通讯通路门店!$J:$J,"苹果体验店")</f>
        <v>0</v>
      </c>
      <c r="BI363" s="99">
        <f>SUMIFS(通讯通路门店!$K:$K,通讯通路门店!$S:$S,$G363,通讯通路门店!$J:$J,"其他品牌专卖店")</f>
        <v>0</v>
      </c>
      <c r="BJ363" s="99">
        <f>SUMIFS(通讯通路门店!$AC:$AC,通讯通路门店!$S:$S,$G363)</f>
        <v>0</v>
      </c>
      <c r="BK363" s="99">
        <f>SUMIFS(通讯通路门店!$AD:$AD,通讯通路门店!$S:$S,$G363)</f>
        <v>0</v>
      </c>
      <c r="BL363" s="99">
        <f>SUMIFS(通讯通路门店!$AE:$AE,通讯通路门店!$S:$S,$G363)</f>
        <v>0</v>
      </c>
      <c r="BM363" s="99">
        <f>SUMIFS(通讯通路门店!$AF:$AF,通讯通路门店!$S:$S,$G363)</f>
        <v>0</v>
      </c>
      <c r="BN363" s="99">
        <f>SUMIFS(通讯通路门店!$AG:$AG,通讯通路门店!$S:$S,$G363)</f>
        <v>0</v>
      </c>
      <c r="BO363" s="99">
        <f>SUMIFS(通讯通路门店!$AH:$AH,通讯通路门店!$S:$S,$G363)</f>
        <v>0</v>
      </c>
      <c r="BP363" s="99">
        <f>SUMIFS(通讯通路门店!$AI:$AI,通讯通路门店!$S:$S,$G363)</f>
        <v>0</v>
      </c>
      <c r="BQ363" s="83"/>
    </row>
    <row r="364" spans="1:69">
      <c r="A364" s="99" t="str">
        <f>IFERROR(_xlfn.XLOOKUP($G364,通讯通路门店!$S$4:$S$993931,通讯通路门店!$A$4:$A$993931,0,0),"")</f>
        <v/>
      </c>
      <c r="B364" s="99" t="str">
        <f>IFERROR(_xlfn.XLOOKUP($G364,通讯通路门店!$S$4:$S$993931,通讯通路门店!$B$4:$B$993931,0,0),"")</f>
        <v/>
      </c>
      <c r="C364" s="99" t="str">
        <f>IFERROR(_xlfn.XLOOKUP($G364,通讯通路门店!$S$4:$S$993931,通讯通路门店!$C$4:$C$993931,0,0),"")</f>
        <v/>
      </c>
      <c r="D364" s="99" t="str">
        <f>IFERROR(_xlfn.XLOOKUP($G364,通讯通路门店!$S$4:$S$993931,通讯通路门店!$D$4:$D$993931,0,0),"")</f>
        <v/>
      </c>
      <c r="E364" s="83"/>
      <c r="F364" s="83"/>
      <c r="G364" s="101" t="e">
        <v>#N/A</v>
      </c>
      <c r="H364" s="102" t="str">
        <f>IFERROR(_xlfn.XLOOKUP($G364,通讯通路门店!$S$4:$S$993931,通讯通路门店!$R$4:$R$993931,0,0),"")</f>
        <v/>
      </c>
      <c r="I364" s="83"/>
      <c r="J364" s="83"/>
      <c r="K364" s="83"/>
      <c r="L364" s="83"/>
      <c r="M364" s="83"/>
      <c r="N364" s="83"/>
      <c r="O364" s="83"/>
      <c r="P364" s="83"/>
      <c r="Q364" s="83"/>
      <c r="R364" s="83"/>
      <c r="S364" s="83"/>
      <c r="T364" s="83"/>
      <c r="U364" s="99">
        <f>COUNTIF(通讯通路门店!$S:$S,$G364)</f>
        <v>0</v>
      </c>
      <c r="V364" s="99">
        <f>COUNTIFS(通讯通路门店!$S:$S,$G364,通讯通路门店!$J:$J,"综合卖场")</f>
        <v>0</v>
      </c>
      <c r="W364" s="99">
        <f>SUMIFS(通讯通路门店!$AJ:$AJ,通讯通路门店!$S:$S,通讯客户沙盘!$G364)</f>
        <v>0</v>
      </c>
      <c r="X364" s="99">
        <f t="shared" si="25"/>
        <v>0</v>
      </c>
      <c r="Y364" s="99">
        <f>COUNTIFS(通讯通路门店!$S:$S,$G364,通讯通路门店!$J:$J,"荣耀体验店")+COUNTIFS(通讯通路门店!$S:$S,$G364,通讯通路门店!$J:$J,"荣耀授权专卖店")</f>
        <v>0</v>
      </c>
      <c r="Z364" s="99">
        <f>COUNTIFS(通讯通路门店!$S:$S,$G364,通讯通路门店!$J:$J,"VIVO体验店")</f>
        <v>0</v>
      </c>
      <c r="AA364" s="99">
        <f>COUNTIFS(通讯通路门店!$S:$S,$G364,通讯通路门店!$J:$J,"OPPO体验店")</f>
        <v>0</v>
      </c>
      <c r="AB364" s="99">
        <f>COUNTIFS(通讯通路门店!$S:$S,$G364,通讯通路门店!$J:$J,"华为授权体验店")+COUNTIFS(通讯通路门店!$S:$S,$G364,通讯通路门店!$J:$J,"华为堡垒店")</f>
        <v>0</v>
      </c>
      <c r="AC364" s="99">
        <f>COUNTIFS(通讯通路门店!$S:$S,$G364,通讯通路门店!$J:$J,"小米体验店")</f>
        <v>0</v>
      </c>
      <c r="AD364" s="99">
        <f>COUNTIFS(通讯通路门店!$S:$S,$G364,通讯通路门店!$J:$J,"苹果体验店")</f>
        <v>0</v>
      </c>
      <c r="AE364" s="99">
        <f>COUNTIFS(通讯通路门店!$S:$S,$G364,通讯通路门店!$J:$J,"其他品牌专卖店")</f>
        <v>0</v>
      </c>
      <c r="AF364" s="99">
        <f>SUMIFS(通讯通路门店!$BI:$BI,通讯通路门店!$S:$S,$G364)</f>
        <v>0</v>
      </c>
      <c r="AG364" s="99">
        <f>SUMIFS(通讯通路门店!$BH:$BH,通讯通路门店!$S:$S,$G364)</f>
        <v>0</v>
      </c>
      <c r="AH364" s="99">
        <f t="shared" si="26"/>
        <v>0</v>
      </c>
      <c r="AI364" s="99">
        <f>SUMIFS(通讯通路门店!$BB:$BB,通讯通路门店!$S:$S,$G364)</f>
        <v>0</v>
      </c>
      <c r="AJ364" s="99">
        <f>SUMIFS(通讯通路门店!$BE:$BE,通讯通路门店!$S:$S,$G364)</f>
        <v>0</v>
      </c>
      <c r="AK364" s="99">
        <f>SUMIFS(通讯通路门店!$BG:$BG,通讯通路门店!$S:$S,$G364)</f>
        <v>0</v>
      </c>
      <c r="AL364" s="99">
        <f>SUMIFS(通讯通路门店!$BC:$BC,通讯通路门店!$S:$S,$G364)</f>
        <v>0</v>
      </c>
      <c r="AM364" s="99">
        <f>SUMIFS(通讯通路门店!$BD:$BD,通讯通路门店!$S:$S,$G364)</f>
        <v>0</v>
      </c>
      <c r="AN364" s="99">
        <f>SUMIFS(通讯通路门店!$BF:$BF,通讯通路门店!$S:$S,$G364)</f>
        <v>0</v>
      </c>
      <c r="AO364" s="99">
        <f t="shared" si="27"/>
        <v>0</v>
      </c>
      <c r="AP364" s="99">
        <f>SUMIFS(通讯通路门店!$K:$K,通讯通路门店!$S:$S,$G364)</f>
        <v>0</v>
      </c>
      <c r="AQ364" s="83"/>
      <c r="AR364" s="99">
        <f>SUMIFS(通讯通路门店!$T:$T,通讯通路门店!$S:$S,$G364)</f>
        <v>0</v>
      </c>
      <c r="AS364" s="99">
        <f>SUMIFS(通讯通路门店!$U:$U,通讯通路门店!$S:$S,$G364)</f>
        <v>0</v>
      </c>
      <c r="AT364" s="99">
        <f>SUMIFS(通讯通路门店!$V:$V,通讯通路门店!$S:$S,$G364)</f>
        <v>0</v>
      </c>
      <c r="AU364" s="99">
        <f>SUMIFS(通讯通路门店!$W:$W,通讯通路门店!$S:$S,$G364)</f>
        <v>0</v>
      </c>
      <c r="AV364" s="99">
        <f>SUMIFS(通讯通路门店!$Z:$Z,通讯通路门店!$S:$S,$G364)</f>
        <v>0</v>
      </c>
      <c r="AW364" s="99">
        <f>SUMIFS(通讯通路门店!$AB:$AB,通讯通路门店!$S:$S,$G364)</f>
        <v>0</v>
      </c>
      <c r="AX364" s="99">
        <f>SUMIFS(通讯通路门店!$X:$X,通讯通路门店!$S:$S,$G364)</f>
        <v>0</v>
      </c>
      <c r="AY364" s="99">
        <f>SUMIFS(通讯通路门店!$Y:$Y,通讯通路门店!$S:$S,$G364)</f>
        <v>0</v>
      </c>
      <c r="AZ364" s="99">
        <f>SUMIFS(通讯通路门店!$AA:$AA,通讯通路门店!$S:$S,$G364)</f>
        <v>0</v>
      </c>
      <c r="BA364" s="99">
        <f t="shared" si="28"/>
        <v>0</v>
      </c>
      <c r="BB364" s="99">
        <f t="shared" si="29"/>
        <v>0</v>
      </c>
      <c r="BC364" s="99">
        <f>SUMIFS(通讯通路门店!$W:$W,通讯通路门店!$S:$S,$G364,通讯通路门店!$J:$J,"荣耀体验店")+SUMIFS(通讯通路门店!$W:$W,通讯通路门店!$S:$S,$G364,通讯通路门店!$J:$J,"荣耀授权专卖店")</f>
        <v>0</v>
      </c>
      <c r="BD364" s="99">
        <f>SUMIFS(通讯通路门店!$Z:$Z,通讯通路门店!$S:$S,$G364,通讯通路门店!$J:$J,"VIVO体验店")</f>
        <v>0</v>
      </c>
      <c r="BE364" s="99">
        <f>SUMIFS(通讯通路门店!$AB:$AB,通讯通路门店!$S:$S,$G364,通讯通路门店!$J:$J,"OPPO体验店")</f>
        <v>0</v>
      </c>
      <c r="BF364" s="99">
        <f>SUMIFS(通讯通路门店!$X:$X,通讯通路门店!$S:$S,$G364,通讯通路门店!$J:$J,"华为授权体验店")+SUMIFS(通讯通路门店!$AA:$AA,通讯通路门店!$S:$S,$G364,通讯通路门店!$J:$J,"华为堡垒店")</f>
        <v>0</v>
      </c>
      <c r="BG364" s="99">
        <f>SUMIFS(通讯通路门店!$Y:$Y,通讯通路门店!$S:$S,$G364,通讯通路门店!$J:$J,"小米体验店")</f>
        <v>0</v>
      </c>
      <c r="BH364" s="99">
        <f>SUMIFS(通讯通路门店!$AA:$AA,通讯通路门店!$S:$S,$G364,通讯通路门店!$J:$J,"苹果体验店")</f>
        <v>0</v>
      </c>
      <c r="BI364" s="99">
        <f>SUMIFS(通讯通路门店!$K:$K,通讯通路门店!$S:$S,$G364,通讯通路门店!$J:$J,"其他品牌专卖店")</f>
        <v>0</v>
      </c>
      <c r="BJ364" s="99">
        <f>SUMIFS(通讯通路门店!$AC:$AC,通讯通路门店!$S:$S,$G364)</f>
        <v>0</v>
      </c>
      <c r="BK364" s="99">
        <f>SUMIFS(通讯通路门店!$AD:$AD,通讯通路门店!$S:$S,$G364)</f>
        <v>0</v>
      </c>
      <c r="BL364" s="99">
        <f>SUMIFS(通讯通路门店!$AE:$AE,通讯通路门店!$S:$S,$G364)</f>
        <v>0</v>
      </c>
      <c r="BM364" s="99">
        <f>SUMIFS(通讯通路门店!$AF:$AF,通讯通路门店!$S:$S,$G364)</f>
        <v>0</v>
      </c>
      <c r="BN364" s="99">
        <f>SUMIFS(通讯通路门店!$AG:$AG,通讯通路门店!$S:$S,$G364)</f>
        <v>0</v>
      </c>
      <c r="BO364" s="99">
        <f>SUMIFS(通讯通路门店!$AH:$AH,通讯通路门店!$S:$S,$G364)</f>
        <v>0</v>
      </c>
      <c r="BP364" s="99">
        <f>SUMIFS(通讯通路门店!$AI:$AI,通讯通路门店!$S:$S,$G364)</f>
        <v>0</v>
      </c>
      <c r="BQ364" s="83"/>
    </row>
    <row r="365" spans="1:69">
      <c r="A365" s="99" t="str">
        <f>IFERROR(_xlfn.XLOOKUP($G365,通讯通路门店!$S$4:$S$993931,通讯通路门店!$A$4:$A$993931,0,0),"")</f>
        <v/>
      </c>
      <c r="B365" s="99" t="str">
        <f>IFERROR(_xlfn.XLOOKUP($G365,通讯通路门店!$S$4:$S$993931,通讯通路门店!$B$4:$B$993931,0,0),"")</f>
        <v/>
      </c>
      <c r="C365" s="99" t="str">
        <f>IFERROR(_xlfn.XLOOKUP($G365,通讯通路门店!$S$4:$S$993931,通讯通路门店!$C$4:$C$993931,0,0),"")</f>
        <v/>
      </c>
      <c r="D365" s="99" t="str">
        <f>IFERROR(_xlfn.XLOOKUP($G365,通讯通路门店!$S$4:$S$993931,通讯通路门店!$D$4:$D$993931,0,0),"")</f>
        <v/>
      </c>
      <c r="E365" s="83"/>
      <c r="F365" s="83"/>
      <c r="G365" s="101" t="e">
        <v>#N/A</v>
      </c>
      <c r="H365" s="102" t="str">
        <f>IFERROR(_xlfn.XLOOKUP($G365,通讯通路门店!$S$4:$S$993931,通讯通路门店!$R$4:$R$993931,0,0),"")</f>
        <v/>
      </c>
      <c r="I365" s="83"/>
      <c r="J365" s="83"/>
      <c r="K365" s="83"/>
      <c r="L365" s="83"/>
      <c r="M365" s="83"/>
      <c r="N365" s="83"/>
      <c r="O365" s="83"/>
      <c r="P365" s="83"/>
      <c r="Q365" s="83"/>
      <c r="R365" s="83"/>
      <c r="S365" s="83"/>
      <c r="T365" s="83"/>
      <c r="U365" s="99">
        <f>COUNTIF(通讯通路门店!$S:$S,$G365)</f>
        <v>0</v>
      </c>
      <c r="V365" s="99">
        <f>COUNTIFS(通讯通路门店!$S:$S,$G365,通讯通路门店!$J:$J,"综合卖场")</f>
        <v>0</v>
      </c>
      <c r="W365" s="99">
        <f>SUMIFS(通讯通路门店!$AJ:$AJ,通讯通路门店!$S:$S,通讯客户沙盘!$G365)</f>
        <v>0</v>
      </c>
      <c r="X365" s="99">
        <f t="shared" si="25"/>
        <v>0</v>
      </c>
      <c r="Y365" s="99">
        <f>COUNTIFS(通讯通路门店!$S:$S,$G365,通讯通路门店!$J:$J,"荣耀体验店")+COUNTIFS(通讯通路门店!$S:$S,$G365,通讯通路门店!$J:$J,"荣耀授权专卖店")</f>
        <v>0</v>
      </c>
      <c r="Z365" s="99">
        <f>COUNTIFS(通讯通路门店!$S:$S,$G365,通讯通路门店!$J:$J,"VIVO体验店")</f>
        <v>0</v>
      </c>
      <c r="AA365" s="99">
        <f>COUNTIFS(通讯通路门店!$S:$S,$G365,通讯通路门店!$J:$J,"OPPO体验店")</f>
        <v>0</v>
      </c>
      <c r="AB365" s="99">
        <f>COUNTIFS(通讯通路门店!$S:$S,$G365,通讯通路门店!$J:$J,"华为授权体验店")+COUNTIFS(通讯通路门店!$S:$S,$G365,通讯通路门店!$J:$J,"华为堡垒店")</f>
        <v>0</v>
      </c>
      <c r="AC365" s="99">
        <f>COUNTIFS(通讯通路门店!$S:$S,$G365,通讯通路门店!$J:$J,"小米体验店")</f>
        <v>0</v>
      </c>
      <c r="AD365" s="99">
        <f>COUNTIFS(通讯通路门店!$S:$S,$G365,通讯通路门店!$J:$J,"苹果体验店")</f>
        <v>0</v>
      </c>
      <c r="AE365" s="99">
        <f>COUNTIFS(通讯通路门店!$S:$S,$G365,通讯通路门店!$J:$J,"其他品牌专卖店")</f>
        <v>0</v>
      </c>
      <c r="AF365" s="99">
        <f>SUMIFS(通讯通路门店!$BI:$BI,通讯通路门店!$S:$S,$G365)</f>
        <v>0</v>
      </c>
      <c r="AG365" s="99">
        <f>SUMIFS(通讯通路门店!$BH:$BH,通讯通路门店!$S:$S,$G365)</f>
        <v>0</v>
      </c>
      <c r="AH365" s="99">
        <f t="shared" si="26"/>
        <v>0</v>
      </c>
      <c r="AI365" s="99">
        <f>SUMIFS(通讯通路门店!$BB:$BB,通讯通路门店!$S:$S,$G365)</f>
        <v>0</v>
      </c>
      <c r="AJ365" s="99">
        <f>SUMIFS(通讯通路门店!$BE:$BE,通讯通路门店!$S:$S,$G365)</f>
        <v>0</v>
      </c>
      <c r="AK365" s="99">
        <f>SUMIFS(通讯通路门店!$BG:$BG,通讯通路门店!$S:$S,$G365)</f>
        <v>0</v>
      </c>
      <c r="AL365" s="99">
        <f>SUMIFS(通讯通路门店!$BC:$BC,通讯通路门店!$S:$S,$G365)</f>
        <v>0</v>
      </c>
      <c r="AM365" s="99">
        <f>SUMIFS(通讯通路门店!$BD:$BD,通讯通路门店!$S:$S,$G365)</f>
        <v>0</v>
      </c>
      <c r="AN365" s="99">
        <f>SUMIFS(通讯通路门店!$BF:$BF,通讯通路门店!$S:$S,$G365)</f>
        <v>0</v>
      </c>
      <c r="AO365" s="99">
        <f t="shared" si="27"/>
        <v>0</v>
      </c>
      <c r="AP365" s="99">
        <f>SUMIFS(通讯通路门店!$K:$K,通讯通路门店!$S:$S,$G365)</f>
        <v>0</v>
      </c>
      <c r="AQ365" s="83"/>
      <c r="AR365" s="99">
        <f>SUMIFS(通讯通路门店!$T:$T,通讯通路门店!$S:$S,$G365)</f>
        <v>0</v>
      </c>
      <c r="AS365" s="99">
        <f>SUMIFS(通讯通路门店!$U:$U,通讯通路门店!$S:$S,$G365)</f>
        <v>0</v>
      </c>
      <c r="AT365" s="99">
        <f>SUMIFS(通讯通路门店!$V:$V,通讯通路门店!$S:$S,$G365)</f>
        <v>0</v>
      </c>
      <c r="AU365" s="99">
        <f>SUMIFS(通讯通路门店!$W:$W,通讯通路门店!$S:$S,$G365)</f>
        <v>0</v>
      </c>
      <c r="AV365" s="99">
        <f>SUMIFS(通讯通路门店!$Z:$Z,通讯通路门店!$S:$S,$G365)</f>
        <v>0</v>
      </c>
      <c r="AW365" s="99">
        <f>SUMIFS(通讯通路门店!$AB:$AB,通讯通路门店!$S:$S,$G365)</f>
        <v>0</v>
      </c>
      <c r="AX365" s="99">
        <f>SUMIFS(通讯通路门店!$X:$X,通讯通路门店!$S:$S,$G365)</f>
        <v>0</v>
      </c>
      <c r="AY365" s="99">
        <f>SUMIFS(通讯通路门店!$Y:$Y,通讯通路门店!$S:$S,$G365)</f>
        <v>0</v>
      </c>
      <c r="AZ365" s="99">
        <f>SUMIFS(通讯通路门店!$AA:$AA,通讯通路门店!$S:$S,$G365)</f>
        <v>0</v>
      </c>
      <c r="BA365" s="99">
        <f t="shared" si="28"/>
        <v>0</v>
      </c>
      <c r="BB365" s="99">
        <f t="shared" si="29"/>
        <v>0</v>
      </c>
      <c r="BC365" s="99">
        <f>SUMIFS(通讯通路门店!$W:$W,通讯通路门店!$S:$S,$G365,通讯通路门店!$J:$J,"荣耀体验店")+SUMIFS(通讯通路门店!$W:$W,通讯通路门店!$S:$S,$G365,通讯通路门店!$J:$J,"荣耀授权专卖店")</f>
        <v>0</v>
      </c>
      <c r="BD365" s="99">
        <f>SUMIFS(通讯通路门店!$Z:$Z,通讯通路门店!$S:$S,$G365,通讯通路门店!$J:$J,"VIVO体验店")</f>
        <v>0</v>
      </c>
      <c r="BE365" s="99">
        <f>SUMIFS(通讯通路门店!$AB:$AB,通讯通路门店!$S:$S,$G365,通讯通路门店!$J:$J,"OPPO体验店")</f>
        <v>0</v>
      </c>
      <c r="BF365" s="99">
        <f>SUMIFS(通讯通路门店!$X:$X,通讯通路门店!$S:$S,$G365,通讯通路门店!$J:$J,"华为授权体验店")+SUMIFS(通讯通路门店!$AA:$AA,通讯通路门店!$S:$S,$G365,通讯通路门店!$J:$J,"华为堡垒店")</f>
        <v>0</v>
      </c>
      <c r="BG365" s="99">
        <f>SUMIFS(通讯通路门店!$Y:$Y,通讯通路门店!$S:$S,$G365,通讯通路门店!$J:$J,"小米体验店")</f>
        <v>0</v>
      </c>
      <c r="BH365" s="99">
        <f>SUMIFS(通讯通路门店!$AA:$AA,通讯通路门店!$S:$S,$G365,通讯通路门店!$J:$J,"苹果体验店")</f>
        <v>0</v>
      </c>
      <c r="BI365" s="99">
        <f>SUMIFS(通讯通路门店!$K:$K,通讯通路门店!$S:$S,$G365,通讯通路门店!$J:$J,"其他品牌专卖店")</f>
        <v>0</v>
      </c>
      <c r="BJ365" s="99">
        <f>SUMIFS(通讯通路门店!$AC:$AC,通讯通路门店!$S:$S,$G365)</f>
        <v>0</v>
      </c>
      <c r="BK365" s="99">
        <f>SUMIFS(通讯通路门店!$AD:$AD,通讯通路门店!$S:$S,$G365)</f>
        <v>0</v>
      </c>
      <c r="BL365" s="99">
        <f>SUMIFS(通讯通路门店!$AE:$AE,通讯通路门店!$S:$S,$G365)</f>
        <v>0</v>
      </c>
      <c r="BM365" s="99">
        <f>SUMIFS(通讯通路门店!$AF:$AF,通讯通路门店!$S:$S,$G365)</f>
        <v>0</v>
      </c>
      <c r="BN365" s="99">
        <f>SUMIFS(通讯通路门店!$AG:$AG,通讯通路门店!$S:$S,$G365)</f>
        <v>0</v>
      </c>
      <c r="BO365" s="99">
        <f>SUMIFS(通讯通路门店!$AH:$AH,通讯通路门店!$S:$S,$G365)</f>
        <v>0</v>
      </c>
      <c r="BP365" s="99">
        <f>SUMIFS(通讯通路门店!$AI:$AI,通讯通路门店!$S:$S,$G365)</f>
        <v>0</v>
      </c>
      <c r="BQ365" s="83"/>
    </row>
    <row r="366" spans="1:69">
      <c r="A366" s="99" t="str">
        <f>IFERROR(_xlfn.XLOOKUP($G366,通讯通路门店!$S$4:$S$993931,通讯通路门店!$A$4:$A$993931,0,0),"")</f>
        <v/>
      </c>
      <c r="B366" s="99" t="str">
        <f>IFERROR(_xlfn.XLOOKUP($G366,通讯通路门店!$S$4:$S$993931,通讯通路门店!$B$4:$B$993931,0,0),"")</f>
        <v/>
      </c>
      <c r="C366" s="99" t="str">
        <f>IFERROR(_xlfn.XLOOKUP($G366,通讯通路门店!$S$4:$S$993931,通讯通路门店!$C$4:$C$993931,0,0),"")</f>
        <v/>
      </c>
      <c r="D366" s="99" t="str">
        <f>IFERROR(_xlfn.XLOOKUP($G366,通讯通路门店!$S$4:$S$993931,通讯通路门店!$D$4:$D$993931,0,0),"")</f>
        <v/>
      </c>
      <c r="E366" s="83"/>
      <c r="F366" s="83"/>
      <c r="G366" s="101" t="e">
        <v>#N/A</v>
      </c>
      <c r="H366" s="102" t="str">
        <f>IFERROR(_xlfn.XLOOKUP($G366,通讯通路门店!$S$4:$S$993931,通讯通路门店!$R$4:$R$993931,0,0),"")</f>
        <v/>
      </c>
      <c r="I366" s="83"/>
      <c r="J366" s="83"/>
      <c r="K366" s="83"/>
      <c r="L366" s="83"/>
      <c r="M366" s="83"/>
      <c r="N366" s="83"/>
      <c r="O366" s="83"/>
      <c r="P366" s="83"/>
      <c r="Q366" s="83"/>
      <c r="R366" s="83"/>
      <c r="S366" s="83"/>
      <c r="T366" s="83"/>
      <c r="U366" s="99">
        <f>COUNTIF(通讯通路门店!$S:$S,$G366)</f>
        <v>0</v>
      </c>
      <c r="V366" s="99">
        <f>COUNTIFS(通讯通路门店!$S:$S,$G366,通讯通路门店!$J:$J,"综合卖场")</f>
        <v>0</v>
      </c>
      <c r="W366" s="99">
        <f>SUMIFS(通讯通路门店!$AJ:$AJ,通讯通路门店!$S:$S,通讯客户沙盘!$G366)</f>
        <v>0</v>
      </c>
      <c r="X366" s="99">
        <f t="shared" si="25"/>
        <v>0</v>
      </c>
      <c r="Y366" s="99">
        <f>COUNTIFS(通讯通路门店!$S:$S,$G366,通讯通路门店!$J:$J,"荣耀体验店")+COUNTIFS(通讯通路门店!$S:$S,$G366,通讯通路门店!$J:$J,"荣耀授权专卖店")</f>
        <v>0</v>
      </c>
      <c r="Z366" s="99">
        <f>COUNTIFS(通讯通路门店!$S:$S,$G366,通讯通路门店!$J:$J,"VIVO体验店")</f>
        <v>0</v>
      </c>
      <c r="AA366" s="99">
        <f>COUNTIFS(通讯通路门店!$S:$S,$G366,通讯通路门店!$J:$J,"OPPO体验店")</f>
        <v>0</v>
      </c>
      <c r="AB366" s="99">
        <f>COUNTIFS(通讯通路门店!$S:$S,$G366,通讯通路门店!$J:$J,"华为授权体验店")+COUNTIFS(通讯通路门店!$S:$S,$G366,通讯通路门店!$J:$J,"华为堡垒店")</f>
        <v>0</v>
      </c>
      <c r="AC366" s="99">
        <f>COUNTIFS(通讯通路门店!$S:$S,$G366,通讯通路门店!$J:$J,"小米体验店")</f>
        <v>0</v>
      </c>
      <c r="AD366" s="99">
        <f>COUNTIFS(通讯通路门店!$S:$S,$G366,通讯通路门店!$J:$J,"苹果体验店")</f>
        <v>0</v>
      </c>
      <c r="AE366" s="99">
        <f>COUNTIFS(通讯通路门店!$S:$S,$G366,通讯通路门店!$J:$J,"其他品牌专卖店")</f>
        <v>0</v>
      </c>
      <c r="AF366" s="99">
        <f>SUMIFS(通讯通路门店!$BI:$BI,通讯通路门店!$S:$S,$G366)</f>
        <v>0</v>
      </c>
      <c r="AG366" s="99">
        <f>SUMIFS(通讯通路门店!$BH:$BH,通讯通路门店!$S:$S,$G366)</f>
        <v>0</v>
      </c>
      <c r="AH366" s="99">
        <f t="shared" si="26"/>
        <v>0</v>
      </c>
      <c r="AI366" s="99">
        <f>SUMIFS(通讯通路门店!$BB:$BB,通讯通路门店!$S:$S,$G366)</f>
        <v>0</v>
      </c>
      <c r="AJ366" s="99">
        <f>SUMIFS(通讯通路门店!$BE:$BE,通讯通路门店!$S:$S,$G366)</f>
        <v>0</v>
      </c>
      <c r="AK366" s="99">
        <f>SUMIFS(通讯通路门店!$BG:$BG,通讯通路门店!$S:$S,$G366)</f>
        <v>0</v>
      </c>
      <c r="AL366" s="99">
        <f>SUMIFS(通讯通路门店!$BC:$BC,通讯通路门店!$S:$S,$G366)</f>
        <v>0</v>
      </c>
      <c r="AM366" s="99">
        <f>SUMIFS(通讯通路门店!$BD:$BD,通讯通路门店!$S:$S,$G366)</f>
        <v>0</v>
      </c>
      <c r="AN366" s="99">
        <f>SUMIFS(通讯通路门店!$BF:$BF,通讯通路门店!$S:$S,$G366)</f>
        <v>0</v>
      </c>
      <c r="AO366" s="99">
        <f t="shared" si="27"/>
        <v>0</v>
      </c>
      <c r="AP366" s="99">
        <f>SUMIFS(通讯通路门店!$K:$K,通讯通路门店!$S:$S,$G366)</f>
        <v>0</v>
      </c>
      <c r="AQ366" s="83"/>
      <c r="AR366" s="99">
        <f>SUMIFS(通讯通路门店!$T:$T,通讯通路门店!$S:$S,$G366)</f>
        <v>0</v>
      </c>
      <c r="AS366" s="99">
        <f>SUMIFS(通讯通路门店!$U:$U,通讯通路门店!$S:$S,$G366)</f>
        <v>0</v>
      </c>
      <c r="AT366" s="99">
        <f>SUMIFS(通讯通路门店!$V:$V,通讯通路门店!$S:$S,$G366)</f>
        <v>0</v>
      </c>
      <c r="AU366" s="99">
        <f>SUMIFS(通讯通路门店!$W:$W,通讯通路门店!$S:$S,$G366)</f>
        <v>0</v>
      </c>
      <c r="AV366" s="99">
        <f>SUMIFS(通讯通路门店!$Z:$Z,通讯通路门店!$S:$S,$G366)</f>
        <v>0</v>
      </c>
      <c r="AW366" s="99">
        <f>SUMIFS(通讯通路门店!$AB:$AB,通讯通路门店!$S:$S,$G366)</f>
        <v>0</v>
      </c>
      <c r="AX366" s="99">
        <f>SUMIFS(通讯通路门店!$X:$X,通讯通路门店!$S:$S,$G366)</f>
        <v>0</v>
      </c>
      <c r="AY366" s="99">
        <f>SUMIFS(通讯通路门店!$Y:$Y,通讯通路门店!$S:$S,$G366)</f>
        <v>0</v>
      </c>
      <c r="AZ366" s="99">
        <f>SUMIFS(通讯通路门店!$AA:$AA,通讯通路门店!$S:$S,$G366)</f>
        <v>0</v>
      </c>
      <c r="BA366" s="99">
        <f t="shared" si="28"/>
        <v>0</v>
      </c>
      <c r="BB366" s="99">
        <f t="shared" si="29"/>
        <v>0</v>
      </c>
      <c r="BC366" s="99">
        <f>SUMIFS(通讯通路门店!$W:$W,通讯通路门店!$S:$S,$G366,通讯通路门店!$J:$J,"荣耀体验店")+SUMIFS(通讯通路门店!$W:$W,通讯通路门店!$S:$S,$G366,通讯通路门店!$J:$J,"荣耀授权专卖店")</f>
        <v>0</v>
      </c>
      <c r="BD366" s="99">
        <f>SUMIFS(通讯通路门店!$Z:$Z,通讯通路门店!$S:$S,$G366,通讯通路门店!$J:$J,"VIVO体验店")</f>
        <v>0</v>
      </c>
      <c r="BE366" s="99">
        <f>SUMIFS(通讯通路门店!$AB:$AB,通讯通路门店!$S:$S,$G366,通讯通路门店!$J:$J,"OPPO体验店")</f>
        <v>0</v>
      </c>
      <c r="BF366" s="99">
        <f>SUMIFS(通讯通路门店!$X:$X,通讯通路门店!$S:$S,$G366,通讯通路门店!$J:$J,"华为授权体验店")+SUMIFS(通讯通路门店!$AA:$AA,通讯通路门店!$S:$S,$G366,通讯通路门店!$J:$J,"华为堡垒店")</f>
        <v>0</v>
      </c>
      <c r="BG366" s="99">
        <f>SUMIFS(通讯通路门店!$Y:$Y,通讯通路门店!$S:$S,$G366,通讯通路门店!$J:$J,"小米体验店")</f>
        <v>0</v>
      </c>
      <c r="BH366" s="99">
        <f>SUMIFS(通讯通路门店!$AA:$AA,通讯通路门店!$S:$S,$G366,通讯通路门店!$J:$J,"苹果体验店")</f>
        <v>0</v>
      </c>
      <c r="BI366" s="99">
        <f>SUMIFS(通讯通路门店!$K:$K,通讯通路门店!$S:$S,$G366,通讯通路门店!$J:$J,"其他品牌专卖店")</f>
        <v>0</v>
      </c>
      <c r="BJ366" s="99">
        <f>SUMIFS(通讯通路门店!$AC:$AC,通讯通路门店!$S:$S,$G366)</f>
        <v>0</v>
      </c>
      <c r="BK366" s="99">
        <f>SUMIFS(通讯通路门店!$AD:$AD,通讯通路门店!$S:$S,$G366)</f>
        <v>0</v>
      </c>
      <c r="BL366" s="99">
        <f>SUMIFS(通讯通路门店!$AE:$AE,通讯通路门店!$S:$S,$G366)</f>
        <v>0</v>
      </c>
      <c r="BM366" s="99">
        <f>SUMIFS(通讯通路门店!$AF:$AF,通讯通路门店!$S:$S,$G366)</f>
        <v>0</v>
      </c>
      <c r="BN366" s="99">
        <f>SUMIFS(通讯通路门店!$AG:$AG,通讯通路门店!$S:$S,$G366)</f>
        <v>0</v>
      </c>
      <c r="BO366" s="99">
        <f>SUMIFS(通讯通路门店!$AH:$AH,通讯通路门店!$S:$S,$G366)</f>
        <v>0</v>
      </c>
      <c r="BP366" s="99">
        <f>SUMIFS(通讯通路门店!$AI:$AI,通讯通路门店!$S:$S,$G366)</f>
        <v>0</v>
      </c>
      <c r="BQ366" s="83"/>
    </row>
    <row r="367" spans="1:69">
      <c r="A367" s="99" t="str">
        <f>IFERROR(_xlfn.XLOOKUP($G367,通讯通路门店!$S$4:$S$993931,通讯通路门店!$A$4:$A$993931,0,0),"")</f>
        <v/>
      </c>
      <c r="B367" s="99" t="str">
        <f>IFERROR(_xlfn.XLOOKUP($G367,通讯通路门店!$S$4:$S$993931,通讯通路门店!$B$4:$B$993931,0,0),"")</f>
        <v/>
      </c>
      <c r="C367" s="99" t="str">
        <f>IFERROR(_xlfn.XLOOKUP($G367,通讯通路门店!$S$4:$S$993931,通讯通路门店!$C$4:$C$993931,0,0),"")</f>
        <v/>
      </c>
      <c r="D367" s="99" t="str">
        <f>IFERROR(_xlfn.XLOOKUP($G367,通讯通路门店!$S$4:$S$993931,通讯通路门店!$D$4:$D$993931,0,0),"")</f>
        <v/>
      </c>
      <c r="E367" s="83"/>
      <c r="F367" s="83"/>
      <c r="G367" s="101" t="e">
        <v>#N/A</v>
      </c>
      <c r="H367" s="102" t="str">
        <f>IFERROR(_xlfn.XLOOKUP($G367,通讯通路门店!$S$4:$S$993931,通讯通路门店!$R$4:$R$993931,0,0),"")</f>
        <v/>
      </c>
      <c r="I367" s="83"/>
      <c r="J367" s="83"/>
      <c r="K367" s="83"/>
      <c r="L367" s="83"/>
      <c r="M367" s="83"/>
      <c r="N367" s="83"/>
      <c r="O367" s="83"/>
      <c r="P367" s="83"/>
      <c r="Q367" s="83"/>
      <c r="R367" s="83"/>
      <c r="S367" s="83"/>
      <c r="T367" s="83"/>
      <c r="U367" s="99">
        <f>COUNTIF(通讯通路门店!$S:$S,$G367)</f>
        <v>0</v>
      </c>
      <c r="V367" s="99">
        <f>COUNTIFS(通讯通路门店!$S:$S,$G367,通讯通路门店!$J:$J,"综合卖场")</f>
        <v>0</v>
      </c>
      <c r="W367" s="99">
        <f>SUMIFS(通讯通路门店!$AJ:$AJ,通讯通路门店!$S:$S,通讯客户沙盘!$G367)</f>
        <v>0</v>
      </c>
      <c r="X367" s="99">
        <f t="shared" si="25"/>
        <v>0</v>
      </c>
      <c r="Y367" s="99">
        <f>COUNTIFS(通讯通路门店!$S:$S,$G367,通讯通路门店!$J:$J,"荣耀体验店")+COUNTIFS(通讯通路门店!$S:$S,$G367,通讯通路门店!$J:$J,"荣耀授权专卖店")</f>
        <v>0</v>
      </c>
      <c r="Z367" s="99">
        <f>COUNTIFS(通讯通路门店!$S:$S,$G367,通讯通路门店!$J:$J,"VIVO体验店")</f>
        <v>0</v>
      </c>
      <c r="AA367" s="99">
        <f>COUNTIFS(通讯通路门店!$S:$S,$G367,通讯通路门店!$J:$J,"OPPO体验店")</f>
        <v>0</v>
      </c>
      <c r="AB367" s="99">
        <f>COUNTIFS(通讯通路门店!$S:$S,$G367,通讯通路门店!$J:$J,"华为授权体验店")+COUNTIFS(通讯通路门店!$S:$S,$G367,通讯通路门店!$J:$J,"华为堡垒店")</f>
        <v>0</v>
      </c>
      <c r="AC367" s="99">
        <f>COUNTIFS(通讯通路门店!$S:$S,$G367,通讯通路门店!$J:$J,"小米体验店")</f>
        <v>0</v>
      </c>
      <c r="AD367" s="99">
        <f>COUNTIFS(通讯通路门店!$S:$S,$G367,通讯通路门店!$J:$J,"苹果体验店")</f>
        <v>0</v>
      </c>
      <c r="AE367" s="99">
        <f>COUNTIFS(通讯通路门店!$S:$S,$G367,通讯通路门店!$J:$J,"其他品牌专卖店")</f>
        <v>0</v>
      </c>
      <c r="AF367" s="99">
        <f>SUMIFS(通讯通路门店!$BI:$BI,通讯通路门店!$S:$S,$G367)</f>
        <v>0</v>
      </c>
      <c r="AG367" s="99">
        <f>SUMIFS(通讯通路门店!$BH:$BH,通讯通路门店!$S:$S,$G367)</f>
        <v>0</v>
      </c>
      <c r="AH367" s="99">
        <f t="shared" si="26"/>
        <v>0</v>
      </c>
      <c r="AI367" s="99">
        <f>SUMIFS(通讯通路门店!$BB:$BB,通讯通路门店!$S:$S,$G367)</f>
        <v>0</v>
      </c>
      <c r="AJ367" s="99">
        <f>SUMIFS(通讯通路门店!$BE:$BE,通讯通路门店!$S:$S,$G367)</f>
        <v>0</v>
      </c>
      <c r="AK367" s="99">
        <f>SUMIFS(通讯通路门店!$BG:$BG,通讯通路门店!$S:$S,$G367)</f>
        <v>0</v>
      </c>
      <c r="AL367" s="99">
        <f>SUMIFS(通讯通路门店!$BC:$BC,通讯通路门店!$S:$S,$G367)</f>
        <v>0</v>
      </c>
      <c r="AM367" s="99">
        <f>SUMIFS(通讯通路门店!$BD:$BD,通讯通路门店!$S:$S,$G367)</f>
        <v>0</v>
      </c>
      <c r="AN367" s="99">
        <f>SUMIFS(通讯通路门店!$BF:$BF,通讯通路门店!$S:$S,$G367)</f>
        <v>0</v>
      </c>
      <c r="AO367" s="99">
        <f t="shared" si="27"/>
        <v>0</v>
      </c>
      <c r="AP367" s="99">
        <f>SUMIFS(通讯通路门店!$K:$K,通讯通路门店!$S:$S,$G367)</f>
        <v>0</v>
      </c>
      <c r="AQ367" s="83"/>
      <c r="AR367" s="99">
        <f>SUMIFS(通讯通路门店!$T:$T,通讯通路门店!$S:$S,$G367)</f>
        <v>0</v>
      </c>
      <c r="AS367" s="99">
        <f>SUMIFS(通讯通路门店!$U:$U,通讯通路门店!$S:$S,$G367)</f>
        <v>0</v>
      </c>
      <c r="AT367" s="99">
        <f>SUMIFS(通讯通路门店!$V:$V,通讯通路门店!$S:$S,$G367)</f>
        <v>0</v>
      </c>
      <c r="AU367" s="99">
        <f>SUMIFS(通讯通路门店!$W:$W,通讯通路门店!$S:$S,$G367)</f>
        <v>0</v>
      </c>
      <c r="AV367" s="99">
        <f>SUMIFS(通讯通路门店!$Z:$Z,通讯通路门店!$S:$S,$G367)</f>
        <v>0</v>
      </c>
      <c r="AW367" s="99">
        <f>SUMIFS(通讯通路门店!$AB:$AB,通讯通路门店!$S:$S,$G367)</f>
        <v>0</v>
      </c>
      <c r="AX367" s="99">
        <f>SUMIFS(通讯通路门店!$X:$X,通讯通路门店!$S:$S,$G367)</f>
        <v>0</v>
      </c>
      <c r="AY367" s="99">
        <f>SUMIFS(通讯通路门店!$Y:$Y,通讯通路门店!$S:$S,$G367)</f>
        <v>0</v>
      </c>
      <c r="AZ367" s="99">
        <f>SUMIFS(通讯通路门店!$AA:$AA,通讯通路门店!$S:$S,$G367)</f>
        <v>0</v>
      </c>
      <c r="BA367" s="99">
        <f t="shared" si="28"/>
        <v>0</v>
      </c>
      <c r="BB367" s="99">
        <f t="shared" si="29"/>
        <v>0</v>
      </c>
      <c r="BC367" s="99">
        <f>SUMIFS(通讯通路门店!$W:$W,通讯通路门店!$S:$S,$G367,通讯通路门店!$J:$J,"荣耀体验店")+SUMIFS(通讯通路门店!$W:$W,通讯通路门店!$S:$S,$G367,通讯通路门店!$J:$J,"荣耀授权专卖店")</f>
        <v>0</v>
      </c>
      <c r="BD367" s="99">
        <f>SUMIFS(通讯通路门店!$Z:$Z,通讯通路门店!$S:$S,$G367,通讯通路门店!$J:$J,"VIVO体验店")</f>
        <v>0</v>
      </c>
      <c r="BE367" s="99">
        <f>SUMIFS(通讯通路门店!$AB:$AB,通讯通路门店!$S:$S,$G367,通讯通路门店!$J:$J,"OPPO体验店")</f>
        <v>0</v>
      </c>
      <c r="BF367" s="99">
        <f>SUMIFS(通讯通路门店!$X:$X,通讯通路门店!$S:$S,$G367,通讯通路门店!$J:$J,"华为授权体验店")+SUMIFS(通讯通路门店!$AA:$AA,通讯通路门店!$S:$S,$G367,通讯通路门店!$J:$J,"华为堡垒店")</f>
        <v>0</v>
      </c>
      <c r="BG367" s="99">
        <f>SUMIFS(通讯通路门店!$Y:$Y,通讯通路门店!$S:$S,$G367,通讯通路门店!$J:$J,"小米体验店")</f>
        <v>0</v>
      </c>
      <c r="BH367" s="99">
        <f>SUMIFS(通讯通路门店!$AA:$AA,通讯通路门店!$S:$S,$G367,通讯通路门店!$J:$J,"苹果体验店")</f>
        <v>0</v>
      </c>
      <c r="BI367" s="99">
        <f>SUMIFS(通讯通路门店!$K:$K,通讯通路门店!$S:$S,$G367,通讯通路门店!$J:$J,"其他品牌专卖店")</f>
        <v>0</v>
      </c>
      <c r="BJ367" s="99">
        <f>SUMIFS(通讯通路门店!$AC:$AC,通讯通路门店!$S:$S,$G367)</f>
        <v>0</v>
      </c>
      <c r="BK367" s="99">
        <f>SUMIFS(通讯通路门店!$AD:$AD,通讯通路门店!$S:$S,$G367)</f>
        <v>0</v>
      </c>
      <c r="BL367" s="99">
        <f>SUMIFS(通讯通路门店!$AE:$AE,通讯通路门店!$S:$S,$G367)</f>
        <v>0</v>
      </c>
      <c r="BM367" s="99">
        <f>SUMIFS(通讯通路门店!$AF:$AF,通讯通路门店!$S:$S,$G367)</f>
        <v>0</v>
      </c>
      <c r="BN367" s="99">
        <f>SUMIFS(通讯通路门店!$AG:$AG,通讯通路门店!$S:$S,$G367)</f>
        <v>0</v>
      </c>
      <c r="BO367" s="99">
        <f>SUMIFS(通讯通路门店!$AH:$AH,通讯通路门店!$S:$S,$G367)</f>
        <v>0</v>
      </c>
      <c r="BP367" s="99">
        <f>SUMIFS(通讯通路门店!$AI:$AI,通讯通路门店!$S:$S,$G367)</f>
        <v>0</v>
      </c>
      <c r="BQ367" s="83"/>
    </row>
    <row r="368" spans="1:69">
      <c r="A368" s="99" t="str">
        <f>IFERROR(_xlfn.XLOOKUP($G368,通讯通路门店!$S$4:$S$993931,通讯通路门店!$A$4:$A$993931,0,0),"")</f>
        <v/>
      </c>
      <c r="B368" s="99" t="str">
        <f>IFERROR(_xlfn.XLOOKUP($G368,通讯通路门店!$S$4:$S$993931,通讯通路门店!$B$4:$B$993931,0,0),"")</f>
        <v/>
      </c>
      <c r="C368" s="99" t="str">
        <f>IFERROR(_xlfn.XLOOKUP($G368,通讯通路门店!$S$4:$S$993931,通讯通路门店!$C$4:$C$993931,0,0),"")</f>
        <v/>
      </c>
      <c r="D368" s="99" t="str">
        <f>IFERROR(_xlfn.XLOOKUP($G368,通讯通路门店!$S$4:$S$993931,通讯通路门店!$D$4:$D$993931,0,0),"")</f>
        <v/>
      </c>
      <c r="E368" s="83"/>
      <c r="F368" s="83"/>
      <c r="G368" s="101" t="e">
        <v>#N/A</v>
      </c>
      <c r="H368" s="102" t="str">
        <f>IFERROR(_xlfn.XLOOKUP($G368,通讯通路门店!$S$4:$S$993931,通讯通路门店!$R$4:$R$993931,0,0),"")</f>
        <v/>
      </c>
      <c r="I368" s="83"/>
      <c r="J368" s="83"/>
      <c r="K368" s="83"/>
      <c r="L368" s="83"/>
      <c r="M368" s="83"/>
      <c r="N368" s="83"/>
      <c r="O368" s="83"/>
      <c r="P368" s="83"/>
      <c r="Q368" s="83"/>
      <c r="R368" s="83"/>
      <c r="S368" s="83"/>
      <c r="T368" s="83"/>
      <c r="U368" s="99">
        <f>COUNTIF(通讯通路门店!$S:$S,$G368)</f>
        <v>0</v>
      </c>
      <c r="V368" s="99">
        <f>COUNTIFS(通讯通路门店!$S:$S,$G368,通讯通路门店!$J:$J,"综合卖场")</f>
        <v>0</v>
      </c>
      <c r="W368" s="99">
        <f>SUMIFS(通讯通路门店!$AJ:$AJ,通讯通路门店!$S:$S,通讯客户沙盘!$G368)</f>
        <v>0</v>
      </c>
      <c r="X368" s="99">
        <f t="shared" si="25"/>
        <v>0</v>
      </c>
      <c r="Y368" s="99">
        <f>COUNTIFS(通讯通路门店!$S:$S,$G368,通讯通路门店!$J:$J,"荣耀体验店")+COUNTIFS(通讯通路门店!$S:$S,$G368,通讯通路门店!$J:$J,"荣耀授权专卖店")</f>
        <v>0</v>
      </c>
      <c r="Z368" s="99">
        <f>COUNTIFS(通讯通路门店!$S:$S,$G368,通讯通路门店!$J:$J,"VIVO体验店")</f>
        <v>0</v>
      </c>
      <c r="AA368" s="99">
        <f>COUNTIFS(通讯通路门店!$S:$S,$G368,通讯通路门店!$J:$J,"OPPO体验店")</f>
        <v>0</v>
      </c>
      <c r="AB368" s="99">
        <f>COUNTIFS(通讯通路门店!$S:$S,$G368,通讯通路门店!$J:$J,"华为授权体验店")+COUNTIFS(通讯通路门店!$S:$S,$G368,通讯通路门店!$J:$J,"华为堡垒店")</f>
        <v>0</v>
      </c>
      <c r="AC368" s="99">
        <f>COUNTIFS(通讯通路门店!$S:$S,$G368,通讯通路门店!$J:$J,"小米体验店")</f>
        <v>0</v>
      </c>
      <c r="AD368" s="99">
        <f>COUNTIFS(通讯通路门店!$S:$S,$G368,通讯通路门店!$J:$J,"苹果体验店")</f>
        <v>0</v>
      </c>
      <c r="AE368" s="99">
        <f>COUNTIFS(通讯通路门店!$S:$S,$G368,通讯通路门店!$J:$J,"其他品牌专卖店")</f>
        <v>0</v>
      </c>
      <c r="AF368" s="99">
        <f>SUMIFS(通讯通路门店!$BI:$BI,通讯通路门店!$S:$S,$G368)</f>
        <v>0</v>
      </c>
      <c r="AG368" s="99">
        <f>SUMIFS(通讯通路门店!$BH:$BH,通讯通路门店!$S:$S,$G368)</f>
        <v>0</v>
      </c>
      <c r="AH368" s="99">
        <f t="shared" si="26"/>
        <v>0</v>
      </c>
      <c r="AI368" s="99">
        <f>SUMIFS(通讯通路门店!$BB:$BB,通讯通路门店!$S:$S,$G368)</f>
        <v>0</v>
      </c>
      <c r="AJ368" s="99">
        <f>SUMIFS(通讯通路门店!$BE:$BE,通讯通路门店!$S:$S,$G368)</f>
        <v>0</v>
      </c>
      <c r="AK368" s="99">
        <f>SUMIFS(通讯通路门店!$BG:$BG,通讯通路门店!$S:$S,$G368)</f>
        <v>0</v>
      </c>
      <c r="AL368" s="99">
        <f>SUMIFS(通讯通路门店!$BC:$BC,通讯通路门店!$S:$S,$G368)</f>
        <v>0</v>
      </c>
      <c r="AM368" s="99">
        <f>SUMIFS(通讯通路门店!$BD:$BD,通讯通路门店!$S:$S,$G368)</f>
        <v>0</v>
      </c>
      <c r="AN368" s="99">
        <f>SUMIFS(通讯通路门店!$BF:$BF,通讯通路门店!$S:$S,$G368)</f>
        <v>0</v>
      </c>
      <c r="AO368" s="99">
        <f t="shared" si="27"/>
        <v>0</v>
      </c>
      <c r="AP368" s="99">
        <f>SUMIFS(通讯通路门店!$K:$K,通讯通路门店!$S:$S,$G368)</f>
        <v>0</v>
      </c>
      <c r="AQ368" s="83"/>
      <c r="AR368" s="99">
        <f>SUMIFS(通讯通路门店!$T:$T,通讯通路门店!$S:$S,$G368)</f>
        <v>0</v>
      </c>
      <c r="AS368" s="99">
        <f>SUMIFS(通讯通路门店!$U:$U,通讯通路门店!$S:$S,$G368)</f>
        <v>0</v>
      </c>
      <c r="AT368" s="99">
        <f>SUMIFS(通讯通路门店!$V:$V,通讯通路门店!$S:$S,$G368)</f>
        <v>0</v>
      </c>
      <c r="AU368" s="99">
        <f>SUMIFS(通讯通路门店!$W:$W,通讯通路门店!$S:$S,$G368)</f>
        <v>0</v>
      </c>
      <c r="AV368" s="99">
        <f>SUMIFS(通讯通路门店!$Z:$Z,通讯通路门店!$S:$S,$G368)</f>
        <v>0</v>
      </c>
      <c r="AW368" s="99">
        <f>SUMIFS(通讯通路门店!$AB:$AB,通讯通路门店!$S:$S,$G368)</f>
        <v>0</v>
      </c>
      <c r="AX368" s="99">
        <f>SUMIFS(通讯通路门店!$X:$X,通讯通路门店!$S:$S,$G368)</f>
        <v>0</v>
      </c>
      <c r="AY368" s="99">
        <f>SUMIFS(通讯通路门店!$Y:$Y,通讯通路门店!$S:$S,$G368)</f>
        <v>0</v>
      </c>
      <c r="AZ368" s="99">
        <f>SUMIFS(通讯通路门店!$AA:$AA,通讯通路门店!$S:$S,$G368)</f>
        <v>0</v>
      </c>
      <c r="BA368" s="99">
        <f t="shared" si="28"/>
        <v>0</v>
      </c>
      <c r="BB368" s="99">
        <f t="shared" si="29"/>
        <v>0</v>
      </c>
      <c r="BC368" s="99">
        <f>SUMIFS(通讯通路门店!$W:$W,通讯通路门店!$S:$S,$G368,通讯通路门店!$J:$J,"荣耀体验店")+SUMIFS(通讯通路门店!$W:$W,通讯通路门店!$S:$S,$G368,通讯通路门店!$J:$J,"荣耀授权专卖店")</f>
        <v>0</v>
      </c>
      <c r="BD368" s="99">
        <f>SUMIFS(通讯通路门店!$Z:$Z,通讯通路门店!$S:$S,$G368,通讯通路门店!$J:$J,"VIVO体验店")</f>
        <v>0</v>
      </c>
      <c r="BE368" s="99">
        <f>SUMIFS(通讯通路门店!$AB:$AB,通讯通路门店!$S:$S,$G368,通讯通路门店!$J:$J,"OPPO体验店")</f>
        <v>0</v>
      </c>
      <c r="BF368" s="99">
        <f>SUMIFS(通讯通路门店!$X:$X,通讯通路门店!$S:$S,$G368,通讯通路门店!$J:$J,"华为授权体验店")+SUMIFS(通讯通路门店!$AA:$AA,通讯通路门店!$S:$S,$G368,通讯通路门店!$J:$J,"华为堡垒店")</f>
        <v>0</v>
      </c>
      <c r="BG368" s="99">
        <f>SUMIFS(通讯通路门店!$Y:$Y,通讯通路门店!$S:$S,$G368,通讯通路门店!$J:$J,"小米体验店")</f>
        <v>0</v>
      </c>
      <c r="BH368" s="99">
        <f>SUMIFS(通讯通路门店!$AA:$AA,通讯通路门店!$S:$S,$G368,通讯通路门店!$J:$J,"苹果体验店")</f>
        <v>0</v>
      </c>
      <c r="BI368" s="99">
        <f>SUMIFS(通讯通路门店!$K:$K,通讯通路门店!$S:$S,$G368,通讯通路门店!$J:$J,"其他品牌专卖店")</f>
        <v>0</v>
      </c>
      <c r="BJ368" s="99">
        <f>SUMIFS(通讯通路门店!$AC:$AC,通讯通路门店!$S:$S,$G368)</f>
        <v>0</v>
      </c>
      <c r="BK368" s="99">
        <f>SUMIFS(通讯通路门店!$AD:$AD,通讯通路门店!$S:$S,$G368)</f>
        <v>0</v>
      </c>
      <c r="BL368" s="99">
        <f>SUMIFS(通讯通路门店!$AE:$AE,通讯通路门店!$S:$S,$G368)</f>
        <v>0</v>
      </c>
      <c r="BM368" s="99">
        <f>SUMIFS(通讯通路门店!$AF:$AF,通讯通路门店!$S:$S,$G368)</f>
        <v>0</v>
      </c>
      <c r="BN368" s="99">
        <f>SUMIFS(通讯通路门店!$AG:$AG,通讯通路门店!$S:$S,$G368)</f>
        <v>0</v>
      </c>
      <c r="BO368" s="99">
        <f>SUMIFS(通讯通路门店!$AH:$AH,通讯通路门店!$S:$S,$G368)</f>
        <v>0</v>
      </c>
      <c r="BP368" s="99">
        <f>SUMIFS(通讯通路门店!$AI:$AI,通讯通路门店!$S:$S,$G368)</f>
        <v>0</v>
      </c>
      <c r="BQ368" s="83"/>
    </row>
    <row r="369" spans="1:69">
      <c r="A369" s="99" t="str">
        <f>IFERROR(_xlfn.XLOOKUP($G369,通讯通路门店!$S$4:$S$993931,通讯通路门店!$A$4:$A$993931,0,0),"")</f>
        <v/>
      </c>
      <c r="B369" s="99" t="str">
        <f>IFERROR(_xlfn.XLOOKUP($G369,通讯通路门店!$S$4:$S$993931,通讯通路门店!$B$4:$B$993931,0,0),"")</f>
        <v/>
      </c>
      <c r="C369" s="99" t="str">
        <f>IFERROR(_xlfn.XLOOKUP($G369,通讯通路门店!$S$4:$S$993931,通讯通路门店!$C$4:$C$993931,0,0),"")</f>
        <v/>
      </c>
      <c r="D369" s="99" t="str">
        <f>IFERROR(_xlfn.XLOOKUP($G369,通讯通路门店!$S$4:$S$993931,通讯通路门店!$D$4:$D$993931,0,0),"")</f>
        <v/>
      </c>
      <c r="E369" s="83"/>
      <c r="F369" s="83"/>
      <c r="G369" s="101" t="e">
        <v>#N/A</v>
      </c>
      <c r="H369" s="102" t="str">
        <f>IFERROR(_xlfn.XLOOKUP($G369,通讯通路门店!$S$4:$S$993931,通讯通路门店!$R$4:$R$993931,0,0),"")</f>
        <v/>
      </c>
      <c r="I369" s="83"/>
      <c r="J369" s="83"/>
      <c r="K369" s="83"/>
      <c r="L369" s="83"/>
      <c r="M369" s="83"/>
      <c r="N369" s="83"/>
      <c r="O369" s="83"/>
      <c r="P369" s="83"/>
      <c r="Q369" s="83"/>
      <c r="R369" s="83"/>
      <c r="S369" s="83"/>
      <c r="T369" s="83"/>
      <c r="U369" s="99">
        <f>COUNTIF(通讯通路门店!$S:$S,$G369)</f>
        <v>0</v>
      </c>
      <c r="V369" s="99">
        <f>COUNTIFS(通讯通路门店!$S:$S,$G369,通讯通路门店!$J:$J,"综合卖场")</f>
        <v>0</v>
      </c>
      <c r="W369" s="99">
        <f>SUMIFS(通讯通路门店!$AJ:$AJ,通讯通路门店!$S:$S,通讯客户沙盘!$G369)</f>
        <v>0</v>
      </c>
      <c r="X369" s="99">
        <f t="shared" si="25"/>
        <v>0</v>
      </c>
      <c r="Y369" s="99">
        <f>COUNTIFS(通讯通路门店!$S:$S,$G369,通讯通路门店!$J:$J,"荣耀体验店")+COUNTIFS(通讯通路门店!$S:$S,$G369,通讯通路门店!$J:$J,"荣耀授权专卖店")</f>
        <v>0</v>
      </c>
      <c r="Z369" s="99">
        <f>COUNTIFS(通讯通路门店!$S:$S,$G369,通讯通路门店!$J:$J,"VIVO体验店")</f>
        <v>0</v>
      </c>
      <c r="AA369" s="99">
        <f>COUNTIFS(通讯通路门店!$S:$S,$G369,通讯通路门店!$J:$J,"OPPO体验店")</f>
        <v>0</v>
      </c>
      <c r="AB369" s="99">
        <f>COUNTIFS(通讯通路门店!$S:$S,$G369,通讯通路门店!$J:$J,"华为授权体验店")+COUNTIFS(通讯通路门店!$S:$S,$G369,通讯通路门店!$J:$J,"华为堡垒店")</f>
        <v>0</v>
      </c>
      <c r="AC369" s="99">
        <f>COUNTIFS(通讯通路门店!$S:$S,$G369,通讯通路门店!$J:$J,"小米体验店")</f>
        <v>0</v>
      </c>
      <c r="AD369" s="99">
        <f>COUNTIFS(通讯通路门店!$S:$S,$G369,通讯通路门店!$J:$J,"苹果体验店")</f>
        <v>0</v>
      </c>
      <c r="AE369" s="99">
        <f>COUNTIFS(通讯通路门店!$S:$S,$G369,通讯通路门店!$J:$J,"其他品牌专卖店")</f>
        <v>0</v>
      </c>
      <c r="AF369" s="99">
        <f>SUMIFS(通讯通路门店!$BI:$BI,通讯通路门店!$S:$S,$G369)</f>
        <v>0</v>
      </c>
      <c r="AG369" s="99">
        <f>SUMIFS(通讯通路门店!$BH:$BH,通讯通路门店!$S:$S,$G369)</f>
        <v>0</v>
      </c>
      <c r="AH369" s="99">
        <f t="shared" si="26"/>
        <v>0</v>
      </c>
      <c r="AI369" s="99">
        <f>SUMIFS(通讯通路门店!$BB:$BB,通讯通路门店!$S:$S,$G369)</f>
        <v>0</v>
      </c>
      <c r="AJ369" s="99">
        <f>SUMIFS(通讯通路门店!$BE:$BE,通讯通路门店!$S:$S,$G369)</f>
        <v>0</v>
      </c>
      <c r="AK369" s="99">
        <f>SUMIFS(通讯通路门店!$BG:$BG,通讯通路门店!$S:$S,$G369)</f>
        <v>0</v>
      </c>
      <c r="AL369" s="99">
        <f>SUMIFS(通讯通路门店!$BC:$BC,通讯通路门店!$S:$S,$G369)</f>
        <v>0</v>
      </c>
      <c r="AM369" s="99">
        <f>SUMIFS(通讯通路门店!$BD:$BD,通讯通路门店!$S:$S,$G369)</f>
        <v>0</v>
      </c>
      <c r="AN369" s="99">
        <f>SUMIFS(通讯通路门店!$BF:$BF,通讯通路门店!$S:$S,$G369)</f>
        <v>0</v>
      </c>
      <c r="AO369" s="99">
        <f t="shared" si="27"/>
        <v>0</v>
      </c>
      <c r="AP369" s="99">
        <f>SUMIFS(通讯通路门店!$K:$K,通讯通路门店!$S:$S,$G369)</f>
        <v>0</v>
      </c>
      <c r="AQ369" s="83"/>
      <c r="AR369" s="99">
        <f>SUMIFS(通讯通路门店!$T:$T,通讯通路门店!$S:$S,$G369)</f>
        <v>0</v>
      </c>
      <c r="AS369" s="99">
        <f>SUMIFS(通讯通路门店!$U:$U,通讯通路门店!$S:$S,$G369)</f>
        <v>0</v>
      </c>
      <c r="AT369" s="99">
        <f>SUMIFS(通讯通路门店!$V:$V,通讯通路门店!$S:$S,$G369)</f>
        <v>0</v>
      </c>
      <c r="AU369" s="99">
        <f>SUMIFS(通讯通路门店!$W:$W,通讯通路门店!$S:$S,$G369)</f>
        <v>0</v>
      </c>
      <c r="AV369" s="99">
        <f>SUMIFS(通讯通路门店!$Z:$Z,通讯通路门店!$S:$S,$G369)</f>
        <v>0</v>
      </c>
      <c r="AW369" s="99">
        <f>SUMIFS(通讯通路门店!$AB:$AB,通讯通路门店!$S:$S,$G369)</f>
        <v>0</v>
      </c>
      <c r="AX369" s="99">
        <f>SUMIFS(通讯通路门店!$X:$X,通讯通路门店!$S:$S,$G369)</f>
        <v>0</v>
      </c>
      <c r="AY369" s="99">
        <f>SUMIFS(通讯通路门店!$Y:$Y,通讯通路门店!$S:$S,$G369)</f>
        <v>0</v>
      </c>
      <c r="AZ369" s="99">
        <f>SUMIFS(通讯通路门店!$AA:$AA,通讯通路门店!$S:$S,$G369)</f>
        <v>0</v>
      </c>
      <c r="BA369" s="99">
        <f t="shared" si="28"/>
        <v>0</v>
      </c>
      <c r="BB369" s="99">
        <f t="shared" si="29"/>
        <v>0</v>
      </c>
      <c r="BC369" s="99">
        <f>SUMIFS(通讯通路门店!$W:$W,通讯通路门店!$S:$S,$G369,通讯通路门店!$J:$J,"荣耀体验店")+SUMIFS(通讯通路门店!$W:$W,通讯通路门店!$S:$S,$G369,通讯通路门店!$J:$J,"荣耀授权专卖店")</f>
        <v>0</v>
      </c>
      <c r="BD369" s="99">
        <f>SUMIFS(通讯通路门店!$Z:$Z,通讯通路门店!$S:$S,$G369,通讯通路门店!$J:$J,"VIVO体验店")</f>
        <v>0</v>
      </c>
      <c r="BE369" s="99">
        <f>SUMIFS(通讯通路门店!$AB:$AB,通讯通路门店!$S:$S,$G369,通讯通路门店!$J:$J,"OPPO体验店")</f>
        <v>0</v>
      </c>
      <c r="BF369" s="99">
        <f>SUMIFS(通讯通路门店!$X:$X,通讯通路门店!$S:$S,$G369,通讯通路门店!$J:$J,"华为授权体验店")+SUMIFS(通讯通路门店!$AA:$AA,通讯通路门店!$S:$S,$G369,通讯通路门店!$J:$J,"华为堡垒店")</f>
        <v>0</v>
      </c>
      <c r="BG369" s="99">
        <f>SUMIFS(通讯通路门店!$Y:$Y,通讯通路门店!$S:$S,$G369,通讯通路门店!$J:$J,"小米体验店")</f>
        <v>0</v>
      </c>
      <c r="BH369" s="99">
        <f>SUMIFS(通讯通路门店!$AA:$AA,通讯通路门店!$S:$S,$G369,通讯通路门店!$J:$J,"苹果体验店")</f>
        <v>0</v>
      </c>
      <c r="BI369" s="99">
        <f>SUMIFS(通讯通路门店!$K:$K,通讯通路门店!$S:$S,$G369,通讯通路门店!$J:$J,"其他品牌专卖店")</f>
        <v>0</v>
      </c>
      <c r="BJ369" s="99">
        <f>SUMIFS(通讯通路门店!$AC:$AC,通讯通路门店!$S:$S,$G369)</f>
        <v>0</v>
      </c>
      <c r="BK369" s="99">
        <f>SUMIFS(通讯通路门店!$AD:$AD,通讯通路门店!$S:$S,$G369)</f>
        <v>0</v>
      </c>
      <c r="BL369" s="99">
        <f>SUMIFS(通讯通路门店!$AE:$AE,通讯通路门店!$S:$S,$G369)</f>
        <v>0</v>
      </c>
      <c r="BM369" s="99">
        <f>SUMIFS(通讯通路门店!$AF:$AF,通讯通路门店!$S:$S,$G369)</f>
        <v>0</v>
      </c>
      <c r="BN369" s="99">
        <f>SUMIFS(通讯通路门店!$AG:$AG,通讯通路门店!$S:$S,$G369)</f>
        <v>0</v>
      </c>
      <c r="BO369" s="99">
        <f>SUMIFS(通讯通路门店!$AH:$AH,通讯通路门店!$S:$S,$G369)</f>
        <v>0</v>
      </c>
      <c r="BP369" s="99">
        <f>SUMIFS(通讯通路门店!$AI:$AI,通讯通路门店!$S:$S,$G369)</f>
        <v>0</v>
      </c>
      <c r="BQ369" s="83"/>
    </row>
    <row r="370" spans="1:69">
      <c r="A370" s="99" t="str">
        <f>IFERROR(_xlfn.XLOOKUP($G370,通讯通路门店!$S$4:$S$993931,通讯通路门店!$A$4:$A$993931,0,0),"")</f>
        <v/>
      </c>
      <c r="B370" s="99" t="str">
        <f>IFERROR(_xlfn.XLOOKUP($G370,通讯通路门店!$S$4:$S$993931,通讯通路门店!$B$4:$B$993931,0,0),"")</f>
        <v/>
      </c>
      <c r="C370" s="99" t="str">
        <f>IFERROR(_xlfn.XLOOKUP($G370,通讯通路门店!$S$4:$S$993931,通讯通路门店!$C$4:$C$993931,0,0),"")</f>
        <v/>
      </c>
      <c r="D370" s="99" t="str">
        <f>IFERROR(_xlfn.XLOOKUP($G370,通讯通路门店!$S$4:$S$993931,通讯通路门店!$D$4:$D$993931,0,0),"")</f>
        <v/>
      </c>
      <c r="E370" s="83"/>
      <c r="F370" s="83"/>
      <c r="G370" s="101" t="e">
        <v>#N/A</v>
      </c>
      <c r="H370" s="102" t="str">
        <f>IFERROR(_xlfn.XLOOKUP($G370,通讯通路门店!$S$4:$S$993931,通讯通路门店!$R$4:$R$993931,0,0),"")</f>
        <v/>
      </c>
      <c r="I370" s="83"/>
      <c r="J370" s="83"/>
      <c r="K370" s="83"/>
      <c r="L370" s="83"/>
      <c r="M370" s="83"/>
      <c r="N370" s="83"/>
      <c r="O370" s="83"/>
      <c r="P370" s="83"/>
      <c r="Q370" s="83"/>
      <c r="R370" s="83"/>
      <c r="S370" s="83"/>
      <c r="T370" s="83"/>
      <c r="U370" s="99">
        <f>COUNTIF(通讯通路门店!$S:$S,$G370)</f>
        <v>0</v>
      </c>
      <c r="V370" s="99">
        <f>COUNTIFS(通讯通路门店!$S:$S,$G370,通讯通路门店!$J:$J,"综合卖场")</f>
        <v>0</v>
      </c>
      <c r="W370" s="99">
        <f>SUMIFS(通讯通路门店!$AJ:$AJ,通讯通路门店!$S:$S,通讯客户沙盘!$G370)</f>
        <v>0</v>
      </c>
      <c r="X370" s="99">
        <f t="shared" si="25"/>
        <v>0</v>
      </c>
      <c r="Y370" s="99">
        <f>COUNTIFS(通讯通路门店!$S:$S,$G370,通讯通路门店!$J:$J,"荣耀体验店")+COUNTIFS(通讯通路门店!$S:$S,$G370,通讯通路门店!$J:$J,"荣耀授权专卖店")</f>
        <v>0</v>
      </c>
      <c r="Z370" s="99">
        <f>COUNTIFS(通讯通路门店!$S:$S,$G370,通讯通路门店!$J:$J,"VIVO体验店")</f>
        <v>0</v>
      </c>
      <c r="AA370" s="99">
        <f>COUNTIFS(通讯通路门店!$S:$S,$G370,通讯通路门店!$J:$J,"OPPO体验店")</f>
        <v>0</v>
      </c>
      <c r="AB370" s="99">
        <f>COUNTIFS(通讯通路门店!$S:$S,$G370,通讯通路门店!$J:$J,"华为授权体验店")+COUNTIFS(通讯通路门店!$S:$S,$G370,通讯通路门店!$J:$J,"华为堡垒店")</f>
        <v>0</v>
      </c>
      <c r="AC370" s="99">
        <f>COUNTIFS(通讯通路门店!$S:$S,$G370,通讯通路门店!$J:$J,"小米体验店")</f>
        <v>0</v>
      </c>
      <c r="AD370" s="99">
        <f>COUNTIFS(通讯通路门店!$S:$S,$G370,通讯通路门店!$J:$J,"苹果体验店")</f>
        <v>0</v>
      </c>
      <c r="AE370" s="99">
        <f>COUNTIFS(通讯通路门店!$S:$S,$G370,通讯通路门店!$J:$J,"其他品牌专卖店")</f>
        <v>0</v>
      </c>
      <c r="AF370" s="99">
        <f>SUMIFS(通讯通路门店!$BI:$BI,通讯通路门店!$S:$S,$G370)</f>
        <v>0</v>
      </c>
      <c r="AG370" s="99">
        <f>SUMIFS(通讯通路门店!$BH:$BH,通讯通路门店!$S:$S,$G370)</f>
        <v>0</v>
      </c>
      <c r="AH370" s="99">
        <f t="shared" si="26"/>
        <v>0</v>
      </c>
      <c r="AI370" s="99">
        <f>SUMIFS(通讯通路门店!$BB:$BB,通讯通路门店!$S:$S,$G370)</f>
        <v>0</v>
      </c>
      <c r="AJ370" s="99">
        <f>SUMIFS(通讯通路门店!$BE:$BE,通讯通路门店!$S:$S,$G370)</f>
        <v>0</v>
      </c>
      <c r="AK370" s="99">
        <f>SUMIFS(通讯通路门店!$BG:$BG,通讯通路门店!$S:$S,$G370)</f>
        <v>0</v>
      </c>
      <c r="AL370" s="99">
        <f>SUMIFS(通讯通路门店!$BC:$BC,通讯通路门店!$S:$S,$G370)</f>
        <v>0</v>
      </c>
      <c r="AM370" s="99">
        <f>SUMIFS(通讯通路门店!$BD:$BD,通讯通路门店!$S:$S,$G370)</f>
        <v>0</v>
      </c>
      <c r="AN370" s="99">
        <f>SUMIFS(通讯通路门店!$BF:$BF,通讯通路门店!$S:$S,$G370)</f>
        <v>0</v>
      </c>
      <c r="AO370" s="99">
        <f t="shared" si="27"/>
        <v>0</v>
      </c>
      <c r="AP370" s="99">
        <f>SUMIFS(通讯通路门店!$K:$K,通讯通路门店!$S:$S,$G370)</f>
        <v>0</v>
      </c>
      <c r="AQ370" s="83"/>
      <c r="AR370" s="99">
        <f>SUMIFS(通讯通路门店!$T:$T,通讯通路门店!$S:$S,$G370)</f>
        <v>0</v>
      </c>
      <c r="AS370" s="99">
        <f>SUMIFS(通讯通路门店!$U:$U,通讯通路门店!$S:$S,$G370)</f>
        <v>0</v>
      </c>
      <c r="AT370" s="99">
        <f>SUMIFS(通讯通路门店!$V:$V,通讯通路门店!$S:$S,$G370)</f>
        <v>0</v>
      </c>
      <c r="AU370" s="99">
        <f>SUMIFS(通讯通路门店!$W:$W,通讯通路门店!$S:$S,$G370)</f>
        <v>0</v>
      </c>
      <c r="AV370" s="99">
        <f>SUMIFS(通讯通路门店!$Z:$Z,通讯通路门店!$S:$S,$G370)</f>
        <v>0</v>
      </c>
      <c r="AW370" s="99">
        <f>SUMIFS(通讯通路门店!$AB:$AB,通讯通路门店!$S:$S,$G370)</f>
        <v>0</v>
      </c>
      <c r="AX370" s="99">
        <f>SUMIFS(通讯通路门店!$X:$X,通讯通路门店!$S:$S,$G370)</f>
        <v>0</v>
      </c>
      <c r="AY370" s="99">
        <f>SUMIFS(通讯通路门店!$Y:$Y,通讯通路门店!$S:$S,$G370)</f>
        <v>0</v>
      </c>
      <c r="AZ370" s="99">
        <f>SUMIFS(通讯通路门店!$AA:$AA,通讯通路门店!$S:$S,$G370)</f>
        <v>0</v>
      </c>
      <c r="BA370" s="99">
        <f t="shared" si="28"/>
        <v>0</v>
      </c>
      <c r="BB370" s="99">
        <f t="shared" si="29"/>
        <v>0</v>
      </c>
      <c r="BC370" s="99">
        <f>SUMIFS(通讯通路门店!$W:$W,通讯通路门店!$S:$S,$G370,通讯通路门店!$J:$J,"荣耀体验店")+SUMIFS(通讯通路门店!$W:$W,通讯通路门店!$S:$S,$G370,通讯通路门店!$J:$J,"荣耀授权专卖店")</f>
        <v>0</v>
      </c>
      <c r="BD370" s="99">
        <f>SUMIFS(通讯通路门店!$Z:$Z,通讯通路门店!$S:$S,$G370,通讯通路门店!$J:$J,"VIVO体验店")</f>
        <v>0</v>
      </c>
      <c r="BE370" s="99">
        <f>SUMIFS(通讯通路门店!$AB:$AB,通讯通路门店!$S:$S,$G370,通讯通路门店!$J:$J,"OPPO体验店")</f>
        <v>0</v>
      </c>
      <c r="BF370" s="99">
        <f>SUMIFS(通讯通路门店!$X:$X,通讯通路门店!$S:$S,$G370,通讯通路门店!$J:$J,"华为授权体验店")+SUMIFS(通讯通路门店!$AA:$AA,通讯通路门店!$S:$S,$G370,通讯通路门店!$J:$J,"华为堡垒店")</f>
        <v>0</v>
      </c>
      <c r="BG370" s="99">
        <f>SUMIFS(通讯通路门店!$Y:$Y,通讯通路门店!$S:$S,$G370,通讯通路门店!$J:$J,"小米体验店")</f>
        <v>0</v>
      </c>
      <c r="BH370" s="99">
        <f>SUMIFS(通讯通路门店!$AA:$AA,通讯通路门店!$S:$S,$G370,通讯通路门店!$J:$J,"苹果体验店")</f>
        <v>0</v>
      </c>
      <c r="BI370" s="99">
        <f>SUMIFS(通讯通路门店!$K:$K,通讯通路门店!$S:$S,$G370,通讯通路门店!$J:$J,"其他品牌专卖店")</f>
        <v>0</v>
      </c>
      <c r="BJ370" s="99">
        <f>SUMIFS(通讯通路门店!$AC:$AC,通讯通路门店!$S:$S,$G370)</f>
        <v>0</v>
      </c>
      <c r="BK370" s="99">
        <f>SUMIFS(通讯通路门店!$AD:$AD,通讯通路门店!$S:$S,$G370)</f>
        <v>0</v>
      </c>
      <c r="BL370" s="99">
        <f>SUMIFS(通讯通路门店!$AE:$AE,通讯通路门店!$S:$S,$G370)</f>
        <v>0</v>
      </c>
      <c r="BM370" s="99">
        <f>SUMIFS(通讯通路门店!$AF:$AF,通讯通路门店!$S:$S,$G370)</f>
        <v>0</v>
      </c>
      <c r="BN370" s="99">
        <f>SUMIFS(通讯通路门店!$AG:$AG,通讯通路门店!$S:$S,$G370)</f>
        <v>0</v>
      </c>
      <c r="BO370" s="99">
        <f>SUMIFS(通讯通路门店!$AH:$AH,通讯通路门店!$S:$S,$G370)</f>
        <v>0</v>
      </c>
      <c r="BP370" s="99">
        <f>SUMIFS(通讯通路门店!$AI:$AI,通讯通路门店!$S:$S,$G370)</f>
        <v>0</v>
      </c>
      <c r="BQ370" s="83"/>
    </row>
    <row r="371" spans="1:69">
      <c r="A371" s="99" t="str">
        <f>IFERROR(_xlfn.XLOOKUP($G371,通讯通路门店!$S$4:$S$993931,通讯通路门店!$A$4:$A$993931,0,0),"")</f>
        <v/>
      </c>
      <c r="B371" s="99" t="str">
        <f>IFERROR(_xlfn.XLOOKUP($G371,通讯通路门店!$S$4:$S$993931,通讯通路门店!$B$4:$B$993931,0,0),"")</f>
        <v/>
      </c>
      <c r="C371" s="99" t="str">
        <f>IFERROR(_xlfn.XLOOKUP($G371,通讯通路门店!$S$4:$S$993931,通讯通路门店!$C$4:$C$993931,0,0),"")</f>
        <v/>
      </c>
      <c r="D371" s="99" t="str">
        <f>IFERROR(_xlfn.XLOOKUP($G371,通讯通路门店!$S$4:$S$993931,通讯通路门店!$D$4:$D$993931,0,0),"")</f>
        <v/>
      </c>
      <c r="E371" s="83"/>
      <c r="F371" s="83"/>
      <c r="G371" s="101" t="e">
        <v>#N/A</v>
      </c>
      <c r="H371" s="102" t="str">
        <f>IFERROR(_xlfn.XLOOKUP($G371,通讯通路门店!$S$4:$S$993931,通讯通路门店!$R$4:$R$993931,0,0),"")</f>
        <v/>
      </c>
      <c r="I371" s="83"/>
      <c r="J371" s="83"/>
      <c r="K371" s="83"/>
      <c r="L371" s="83"/>
      <c r="M371" s="83"/>
      <c r="N371" s="83"/>
      <c r="O371" s="83"/>
      <c r="P371" s="83"/>
      <c r="Q371" s="83"/>
      <c r="R371" s="83"/>
      <c r="S371" s="83"/>
      <c r="T371" s="83"/>
      <c r="U371" s="99">
        <f>COUNTIF(通讯通路门店!$S:$S,$G371)</f>
        <v>0</v>
      </c>
      <c r="V371" s="99">
        <f>COUNTIFS(通讯通路门店!$S:$S,$G371,通讯通路门店!$J:$J,"综合卖场")</f>
        <v>0</v>
      </c>
      <c r="W371" s="99">
        <f>SUMIFS(通讯通路门店!$AJ:$AJ,通讯通路门店!$S:$S,通讯客户沙盘!$G371)</f>
        <v>0</v>
      </c>
      <c r="X371" s="99">
        <f t="shared" si="25"/>
        <v>0</v>
      </c>
      <c r="Y371" s="99">
        <f>COUNTIFS(通讯通路门店!$S:$S,$G371,通讯通路门店!$J:$J,"荣耀体验店")+COUNTIFS(通讯通路门店!$S:$S,$G371,通讯通路门店!$J:$J,"荣耀授权专卖店")</f>
        <v>0</v>
      </c>
      <c r="Z371" s="99">
        <f>COUNTIFS(通讯通路门店!$S:$S,$G371,通讯通路门店!$J:$J,"VIVO体验店")</f>
        <v>0</v>
      </c>
      <c r="AA371" s="99">
        <f>COUNTIFS(通讯通路门店!$S:$S,$G371,通讯通路门店!$J:$J,"OPPO体验店")</f>
        <v>0</v>
      </c>
      <c r="AB371" s="99">
        <f>COUNTIFS(通讯通路门店!$S:$S,$G371,通讯通路门店!$J:$J,"华为授权体验店")+COUNTIFS(通讯通路门店!$S:$S,$G371,通讯通路门店!$J:$J,"华为堡垒店")</f>
        <v>0</v>
      </c>
      <c r="AC371" s="99">
        <f>COUNTIFS(通讯通路门店!$S:$S,$G371,通讯通路门店!$J:$J,"小米体验店")</f>
        <v>0</v>
      </c>
      <c r="AD371" s="99">
        <f>COUNTIFS(通讯通路门店!$S:$S,$G371,通讯通路门店!$J:$J,"苹果体验店")</f>
        <v>0</v>
      </c>
      <c r="AE371" s="99">
        <f>COUNTIFS(通讯通路门店!$S:$S,$G371,通讯通路门店!$J:$J,"其他品牌专卖店")</f>
        <v>0</v>
      </c>
      <c r="AF371" s="99">
        <f>SUMIFS(通讯通路门店!$BI:$BI,通讯通路门店!$S:$S,$G371)</f>
        <v>0</v>
      </c>
      <c r="AG371" s="99">
        <f>SUMIFS(通讯通路门店!$BH:$BH,通讯通路门店!$S:$S,$G371)</f>
        <v>0</v>
      </c>
      <c r="AH371" s="99">
        <f t="shared" si="26"/>
        <v>0</v>
      </c>
      <c r="AI371" s="99">
        <f>SUMIFS(通讯通路门店!$BB:$BB,通讯通路门店!$S:$S,$G371)</f>
        <v>0</v>
      </c>
      <c r="AJ371" s="99">
        <f>SUMIFS(通讯通路门店!$BE:$BE,通讯通路门店!$S:$S,$G371)</f>
        <v>0</v>
      </c>
      <c r="AK371" s="99">
        <f>SUMIFS(通讯通路门店!$BG:$BG,通讯通路门店!$S:$S,$G371)</f>
        <v>0</v>
      </c>
      <c r="AL371" s="99">
        <f>SUMIFS(通讯通路门店!$BC:$BC,通讯通路门店!$S:$S,$G371)</f>
        <v>0</v>
      </c>
      <c r="AM371" s="99">
        <f>SUMIFS(通讯通路门店!$BD:$BD,通讯通路门店!$S:$S,$G371)</f>
        <v>0</v>
      </c>
      <c r="AN371" s="99">
        <f>SUMIFS(通讯通路门店!$BF:$BF,通讯通路门店!$S:$S,$G371)</f>
        <v>0</v>
      </c>
      <c r="AO371" s="99">
        <f t="shared" si="27"/>
        <v>0</v>
      </c>
      <c r="AP371" s="99">
        <f>SUMIFS(通讯通路门店!$K:$K,通讯通路门店!$S:$S,$G371)</f>
        <v>0</v>
      </c>
      <c r="AQ371" s="83"/>
      <c r="AR371" s="99">
        <f>SUMIFS(通讯通路门店!$T:$T,通讯通路门店!$S:$S,$G371)</f>
        <v>0</v>
      </c>
      <c r="AS371" s="99">
        <f>SUMIFS(通讯通路门店!$U:$U,通讯通路门店!$S:$S,$G371)</f>
        <v>0</v>
      </c>
      <c r="AT371" s="99">
        <f>SUMIFS(通讯通路门店!$V:$V,通讯通路门店!$S:$S,$G371)</f>
        <v>0</v>
      </c>
      <c r="AU371" s="99">
        <f>SUMIFS(通讯通路门店!$W:$W,通讯通路门店!$S:$S,$G371)</f>
        <v>0</v>
      </c>
      <c r="AV371" s="99">
        <f>SUMIFS(通讯通路门店!$Z:$Z,通讯通路门店!$S:$S,$G371)</f>
        <v>0</v>
      </c>
      <c r="AW371" s="99">
        <f>SUMIFS(通讯通路门店!$AB:$AB,通讯通路门店!$S:$S,$G371)</f>
        <v>0</v>
      </c>
      <c r="AX371" s="99">
        <f>SUMIFS(通讯通路门店!$X:$X,通讯通路门店!$S:$S,$G371)</f>
        <v>0</v>
      </c>
      <c r="AY371" s="99">
        <f>SUMIFS(通讯通路门店!$Y:$Y,通讯通路门店!$S:$S,$G371)</f>
        <v>0</v>
      </c>
      <c r="AZ371" s="99">
        <f>SUMIFS(通讯通路门店!$AA:$AA,通讯通路门店!$S:$S,$G371)</f>
        <v>0</v>
      </c>
      <c r="BA371" s="99">
        <f t="shared" si="28"/>
        <v>0</v>
      </c>
      <c r="BB371" s="99">
        <f t="shared" si="29"/>
        <v>0</v>
      </c>
      <c r="BC371" s="99">
        <f>SUMIFS(通讯通路门店!$W:$W,通讯通路门店!$S:$S,$G371,通讯通路门店!$J:$J,"荣耀体验店")+SUMIFS(通讯通路门店!$W:$W,通讯通路门店!$S:$S,$G371,通讯通路门店!$J:$J,"荣耀授权专卖店")</f>
        <v>0</v>
      </c>
      <c r="BD371" s="99">
        <f>SUMIFS(通讯通路门店!$Z:$Z,通讯通路门店!$S:$S,$G371,通讯通路门店!$J:$J,"VIVO体验店")</f>
        <v>0</v>
      </c>
      <c r="BE371" s="99">
        <f>SUMIFS(通讯通路门店!$AB:$AB,通讯通路门店!$S:$S,$G371,通讯通路门店!$J:$J,"OPPO体验店")</f>
        <v>0</v>
      </c>
      <c r="BF371" s="99">
        <f>SUMIFS(通讯通路门店!$X:$X,通讯通路门店!$S:$S,$G371,通讯通路门店!$J:$J,"华为授权体验店")+SUMIFS(通讯通路门店!$AA:$AA,通讯通路门店!$S:$S,$G371,通讯通路门店!$J:$J,"华为堡垒店")</f>
        <v>0</v>
      </c>
      <c r="BG371" s="99">
        <f>SUMIFS(通讯通路门店!$Y:$Y,通讯通路门店!$S:$S,$G371,通讯通路门店!$J:$J,"小米体验店")</f>
        <v>0</v>
      </c>
      <c r="BH371" s="99">
        <f>SUMIFS(通讯通路门店!$AA:$AA,通讯通路门店!$S:$S,$G371,通讯通路门店!$J:$J,"苹果体验店")</f>
        <v>0</v>
      </c>
      <c r="BI371" s="99">
        <f>SUMIFS(通讯通路门店!$K:$K,通讯通路门店!$S:$S,$G371,通讯通路门店!$J:$J,"其他品牌专卖店")</f>
        <v>0</v>
      </c>
      <c r="BJ371" s="99">
        <f>SUMIFS(通讯通路门店!$AC:$AC,通讯通路门店!$S:$S,$G371)</f>
        <v>0</v>
      </c>
      <c r="BK371" s="99">
        <f>SUMIFS(通讯通路门店!$AD:$AD,通讯通路门店!$S:$S,$G371)</f>
        <v>0</v>
      </c>
      <c r="BL371" s="99">
        <f>SUMIFS(通讯通路门店!$AE:$AE,通讯通路门店!$S:$S,$G371)</f>
        <v>0</v>
      </c>
      <c r="BM371" s="99">
        <f>SUMIFS(通讯通路门店!$AF:$AF,通讯通路门店!$S:$S,$G371)</f>
        <v>0</v>
      </c>
      <c r="BN371" s="99">
        <f>SUMIFS(通讯通路门店!$AG:$AG,通讯通路门店!$S:$S,$G371)</f>
        <v>0</v>
      </c>
      <c r="BO371" s="99">
        <f>SUMIFS(通讯通路门店!$AH:$AH,通讯通路门店!$S:$S,$G371)</f>
        <v>0</v>
      </c>
      <c r="BP371" s="99">
        <f>SUMIFS(通讯通路门店!$AI:$AI,通讯通路门店!$S:$S,$G371)</f>
        <v>0</v>
      </c>
      <c r="BQ371" s="83"/>
    </row>
    <row r="372" spans="1:69">
      <c r="A372" s="99" t="str">
        <f>IFERROR(_xlfn.XLOOKUP($G372,通讯通路门店!$S$4:$S$993931,通讯通路门店!$A$4:$A$993931,0,0),"")</f>
        <v/>
      </c>
      <c r="B372" s="99" t="str">
        <f>IFERROR(_xlfn.XLOOKUP($G372,通讯通路门店!$S$4:$S$993931,通讯通路门店!$B$4:$B$993931,0,0),"")</f>
        <v/>
      </c>
      <c r="C372" s="99" t="str">
        <f>IFERROR(_xlfn.XLOOKUP($G372,通讯通路门店!$S$4:$S$993931,通讯通路门店!$C$4:$C$993931,0,0),"")</f>
        <v/>
      </c>
      <c r="D372" s="99" t="str">
        <f>IFERROR(_xlfn.XLOOKUP($G372,通讯通路门店!$S$4:$S$993931,通讯通路门店!$D$4:$D$993931,0,0),"")</f>
        <v/>
      </c>
      <c r="E372" s="83"/>
      <c r="F372" s="83"/>
      <c r="G372" s="101" t="e">
        <v>#N/A</v>
      </c>
      <c r="H372" s="102" t="str">
        <f>IFERROR(_xlfn.XLOOKUP($G372,通讯通路门店!$S$4:$S$993931,通讯通路门店!$R$4:$R$993931,0,0),"")</f>
        <v/>
      </c>
      <c r="I372" s="83"/>
      <c r="J372" s="83"/>
      <c r="K372" s="83"/>
      <c r="L372" s="83"/>
      <c r="M372" s="83"/>
      <c r="N372" s="83"/>
      <c r="O372" s="83"/>
      <c r="P372" s="83"/>
      <c r="Q372" s="83"/>
      <c r="R372" s="83"/>
      <c r="S372" s="83"/>
      <c r="T372" s="83"/>
      <c r="U372" s="99">
        <f>COUNTIF(通讯通路门店!$S:$S,$G372)</f>
        <v>0</v>
      </c>
      <c r="V372" s="99">
        <f>COUNTIFS(通讯通路门店!$S:$S,$G372,通讯通路门店!$J:$J,"综合卖场")</f>
        <v>0</v>
      </c>
      <c r="W372" s="99">
        <f>SUMIFS(通讯通路门店!$AJ:$AJ,通讯通路门店!$S:$S,通讯客户沙盘!$G372)</f>
        <v>0</v>
      </c>
      <c r="X372" s="99">
        <f t="shared" si="25"/>
        <v>0</v>
      </c>
      <c r="Y372" s="99">
        <f>COUNTIFS(通讯通路门店!$S:$S,$G372,通讯通路门店!$J:$J,"荣耀体验店")+COUNTIFS(通讯通路门店!$S:$S,$G372,通讯通路门店!$J:$J,"荣耀授权专卖店")</f>
        <v>0</v>
      </c>
      <c r="Z372" s="99">
        <f>COUNTIFS(通讯通路门店!$S:$S,$G372,通讯通路门店!$J:$J,"VIVO体验店")</f>
        <v>0</v>
      </c>
      <c r="AA372" s="99">
        <f>COUNTIFS(通讯通路门店!$S:$S,$G372,通讯通路门店!$J:$J,"OPPO体验店")</f>
        <v>0</v>
      </c>
      <c r="AB372" s="99">
        <f>COUNTIFS(通讯通路门店!$S:$S,$G372,通讯通路门店!$J:$J,"华为授权体验店")+COUNTIFS(通讯通路门店!$S:$S,$G372,通讯通路门店!$J:$J,"华为堡垒店")</f>
        <v>0</v>
      </c>
      <c r="AC372" s="99">
        <f>COUNTIFS(通讯通路门店!$S:$S,$G372,通讯通路门店!$J:$J,"小米体验店")</f>
        <v>0</v>
      </c>
      <c r="AD372" s="99">
        <f>COUNTIFS(通讯通路门店!$S:$S,$G372,通讯通路门店!$J:$J,"苹果体验店")</f>
        <v>0</v>
      </c>
      <c r="AE372" s="99">
        <f>COUNTIFS(通讯通路门店!$S:$S,$G372,通讯通路门店!$J:$J,"其他品牌专卖店")</f>
        <v>0</v>
      </c>
      <c r="AF372" s="99">
        <f>SUMIFS(通讯通路门店!$BI:$BI,通讯通路门店!$S:$S,$G372)</f>
        <v>0</v>
      </c>
      <c r="AG372" s="99">
        <f>SUMIFS(通讯通路门店!$BH:$BH,通讯通路门店!$S:$S,$G372)</f>
        <v>0</v>
      </c>
      <c r="AH372" s="99">
        <f t="shared" si="26"/>
        <v>0</v>
      </c>
      <c r="AI372" s="99">
        <f>SUMIFS(通讯通路门店!$BB:$BB,通讯通路门店!$S:$S,$G372)</f>
        <v>0</v>
      </c>
      <c r="AJ372" s="99">
        <f>SUMIFS(通讯通路门店!$BE:$BE,通讯通路门店!$S:$S,$G372)</f>
        <v>0</v>
      </c>
      <c r="AK372" s="99">
        <f>SUMIFS(通讯通路门店!$BG:$BG,通讯通路门店!$S:$S,$G372)</f>
        <v>0</v>
      </c>
      <c r="AL372" s="99">
        <f>SUMIFS(通讯通路门店!$BC:$BC,通讯通路门店!$S:$S,$G372)</f>
        <v>0</v>
      </c>
      <c r="AM372" s="99">
        <f>SUMIFS(通讯通路门店!$BD:$BD,通讯通路门店!$S:$S,$G372)</f>
        <v>0</v>
      </c>
      <c r="AN372" s="99">
        <f>SUMIFS(通讯通路门店!$BF:$BF,通讯通路门店!$S:$S,$G372)</f>
        <v>0</v>
      </c>
      <c r="AO372" s="99">
        <f t="shared" si="27"/>
        <v>0</v>
      </c>
      <c r="AP372" s="99">
        <f>SUMIFS(通讯通路门店!$K:$K,通讯通路门店!$S:$S,$G372)</f>
        <v>0</v>
      </c>
      <c r="AQ372" s="83"/>
      <c r="AR372" s="99">
        <f>SUMIFS(通讯通路门店!$T:$T,通讯通路门店!$S:$S,$G372)</f>
        <v>0</v>
      </c>
      <c r="AS372" s="99">
        <f>SUMIFS(通讯通路门店!$U:$U,通讯通路门店!$S:$S,$G372)</f>
        <v>0</v>
      </c>
      <c r="AT372" s="99">
        <f>SUMIFS(通讯通路门店!$V:$V,通讯通路门店!$S:$S,$G372)</f>
        <v>0</v>
      </c>
      <c r="AU372" s="99">
        <f>SUMIFS(通讯通路门店!$W:$W,通讯通路门店!$S:$S,$G372)</f>
        <v>0</v>
      </c>
      <c r="AV372" s="99">
        <f>SUMIFS(通讯通路门店!$Z:$Z,通讯通路门店!$S:$S,$G372)</f>
        <v>0</v>
      </c>
      <c r="AW372" s="99">
        <f>SUMIFS(通讯通路门店!$AB:$AB,通讯通路门店!$S:$S,$G372)</f>
        <v>0</v>
      </c>
      <c r="AX372" s="99">
        <f>SUMIFS(通讯通路门店!$X:$X,通讯通路门店!$S:$S,$G372)</f>
        <v>0</v>
      </c>
      <c r="AY372" s="99">
        <f>SUMIFS(通讯通路门店!$Y:$Y,通讯通路门店!$S:$S,$G372)</f>
        <v>0</v>
      </c>
      <c r="AZ372" s="99">
        <f>SUMIFS(通讯通路门店!$AA:$AA,通讯通路门店!$S:$S,$G372)</f>
        <v>0</v>
      </c>
      <c r="BA372" s="99">
        <f t="shared" si="28"/>
        <v>0</v>
      </c>
      <c r="BB372" s="99">
        <f t="shared" si="29"/>
        <v>0</v>
      </c>
      <c r="BC372" s="99">
        <f>SUMIFS(通讯通路门店!$W:$W,通讯通路门店!$S:$S,$G372,通讯通路门店!$J:$J,"荣耀体验店")+SUMIFS(通讯通路门店!$W:$W,通讯通路门店!$S:$S,$G372,通讯通路门店!$J:$J,"荣耀授权专卖店")</f>
        <v>0</v>
      </c>
      <c r="BD372" s="99">
        <f>SUMIFS(通讯通路门店!$Z:$Z,通讯通路门店!$S:$S,$G372,通讯通路门店!$J:$J,"VIVO体验店")</f>
        <v>0</v>
      </c>
      <c r="BE372" s="99">
        <f>SUMIFS(通讯通路门店!$AB:$AB,通讯通路门店!$S:$S,$G372,通讯通路门店!$J:$J,"OPPO体验店")</f>
        <v>0</v>
      </c>
      <c r="BF372" s="99">
        <f>SUMIFS(通讯通路门店!$X:$X,通讯通路门店!$S:$S,$G372,通讯通路门店!$J:$J,"华为授权体验店")+SUMIFS(通讯通路门店!$AA:$AA,通讯通路门店!$S:$S,$G372,通讯通路门店!$J:$J,"华为堡垒店")</f>
        <v>0</v>
      </c>
      <c r="BG372" s="99">
        <f>SUMIFS(通讯通路门店!$Y:$Y,通讯通路门店!$S:$S,$G372,通讯通路门店!$J:$J,"小米体验店")</f>
        <v>0</v>
      </c>
      <c r="BH372" s="99">
        <f>SUMIFS(通讯通路门店!$AA:$AA,通讯通路门店!$S:$S,$G372,通讯通路门店!$J:$J,"苹果体验店")</f>
        <v>0</v>
      </c>
      <c r="BI372" s="99">
        <f>SUMIFS(通讯通路门店!$K:$K,通讯通路门店!$S:$S,$G372,通讯通路门店!$J:$J,"其他品牌专卖店")</f>
        <v>0</v>
      </c>
      <c r="BJ372" s="99">
        <f>SUMIFS(通讯通路门店!$AC:$AC,通讯通路门店!$S:$S,$G372)</f>
        <v>0</v>
      </c>
      <c r="BK372" s="99">
        <f>SUMIFS(通讯通路门店!$AD:$AD,通讯通路门店!$S:$S,$G372)</f>
        <v>0</v>
      </c>
      <c r="BL372" s="99">
        <f>SUMIFS(通讯通路门店!$AE:$AE,通讯通路门店!$S:$S,$G372)</f>
        <v>0</v>
      </c>
      <c r="BM372" s="99">
        <f>SUMIFS(通讯通路门店!$AF:$AF,通讯通路门店!$S:$S,$G372)</f>
        <v>0</v>
      </c>
      <c r="BN372" s="99">
        <f>SUMIFS(通讯通路门店!$AG:$AG,通讯通路门店!$S:$S,$G372)</f>
        <v>0</v>
      </c>
      <c r="BO372" s="99">
        <f>SUMIFS(通讯通路门店!$AH:$AH,通讯通路门店!$S:$S,$G372)</f>
        <v>0</v>
      </c>
      <c r="BP372" s="99">
        <f>SUMIFS(通讯通路门店!$AI:$AI,通讯通路门店!$S:$S,$G372)</f>
        <v>0</v>
      </c>
      <c r="BQ372" s="83"/>
    </row>
    <row r="373" spans="1:69">
      <c r="A373" s="99" t="str">
        <f>IFERROR(_xlfn.XLOOKUP($G373,通讯通路门店!$S$4:$S$993931,通讯通路门店!$A$4:$A$993931,0,0),"")</f>
        <v/>
      </c>
      <c r="B373" s="99" t="str">
        <f>IFERROR(_xlfn.XLOOKUP($G373,通讯通路门店!$S$4:$S$993931,通讯通路门店!$B$4:$B$993931,0,0),"")</f>
        <v/>
      </c>
      <c r="C373" s="99" t="str">
        <f>IFERROR(_xlfn.XLOOKUP($G373,通讯通路门店!$S$4:$S$993931,通讯通路门店!$C$4:$C$993931,0,0),"")</f>
        <v/>
      </c>
      <c r="D373" s="99" t="str">
        <f>IFERROR(_xlfn.XLOOKUP($G373,通讯通路门店!$S$4:$S$993931,通讯通路门店!$D$4:$D$993931,0,0),"")</f>
        <v/>
      </c>
      <c r="E373" s="83"/>
      <c r="F373" s="83"/>
      <c r="G373" s="101" t="e">
        <v>#N/A</v>
      </c>
      <c r="H373" s="102" t="str">
        <f>IFERROR(_xlfn.XLOOKUP($G373,通讯通路门店!$S$4:$S$993931,通讯通路门店!$R$4:$R$993931,0,0),"")</f>
        <v/>
      </c>
      <c r="I373" s="83"/>
      <c r="J373" s="83"/>
      <c r="K373" s="83"/>
      <c r="L373" s="83"/>
      <c r="M373" s="83"/>
      <c r="N373" s="83"/>
      <c r="O373" s="83"/>
      <c r="P373" s="83"/>
      <c r="Q373" s="83"/>
      <c r="R373" s="83"/>
      <c r="S373" s="83"/>
      <c r="T373" s="83"/>
      <c r="U373" s="99">
        <f>COUNTIF(通讯通路门店!$S:$S,$G373)</f>
        <v>0</v>
      </c>
      <c r="V373" s="99">
        <f>COUNTIFS(通讯通路门店!$S:$S,$G373,通讯通路门店!$J:$J,"综合卖场")</f>
        <v>0</v>
      </c>
      <c r="W373" s="99">
        <f>SUMIFS(通讯通路门店!$AJ:$AJ,通讯通路门店!$S:$S,通讯客户沙盘!$G373)</f>
        <v>0</v>
      </c>
      <c r="X373" s="99">
        <f t="shared" si="25"/>
        <v>0</v>
      </c>
      <c r="Y373" s="99">
        <f>COUNTIFS(通讯通路门店!$S:$S,$G373,通讯通路门店!$J:$J,"荣耀体验店")+COUNTIFS(通讯通路门店!$S:$S,$G373,通讯通路门店!$J:$J,"荣耀授权专卖店")</f>
        <v>0</v>
      </c>
      <c r="Z373" s="99">
        <f>COUNTIFS(通讯通路门店!$S:$S,$G373,通讯通路门店!$J:$J,"VIVO体验店")</f>
        <v>0</v>
      </c>
      <c r="AA373" s="99">
        <f>COUNTIFS(通讯通路门店!$S:$S,$G373,通讯通路门店!$J:$J,"OPPO体验店")</f>
        <v>0</v>
      </c>
      <c r="AB373" s="99">
        <f>COUNTIFS(通讯通路门店!$S:$S,$G373,通讯通路门店!$J:$J,"华为授权体验店")+COUNTIFS(通讯通路门店!$S:$S,$G373,通讯通路门店!$J:$J,"华为堡垒店")</f>
        <v>0</v>
      </c>
      <c r="AC373" s="99">
        <f>COUNTIFS(通讯通路门店!$S:$S,$G373,通讯通路门店!$J:$J,"小米体验店")</f>
        <v>0</v>
      </c>
      <c r="AD373" s="99">
        <f>COUNTIFS(通讯通路门店!$S:$S,$G373,通讯通路门店!$J:$J,"苹果体验店")</f>
        <v>0</v>
      </c>
      <c r="AE373" s="99">
        <f>COUNTIFS(通讯通路门店!$S:$S,$G373,通讯通路门店!$J:$J,"其他品牌专卖店")</f>
        <v>0</v>
      </c>
      <c r="AF373" s="99">
        <f>SUMIFS(通讯通路门店!$BI:$BI,通讯通路门店!$S:$S,$G373)</f>
        <v>0</v>
      </c>
      <c r="AG373" s="99">
        <f>SUMIFS(通讯通路门店!$BH:$BH,通讯通路门店!$S:$S,$G373)</f>
        <v>0</v>
      </c>
      <c r="AH373" s="99">
        <f t="shared" si="26"/>
        <v>0</v>
      </c>
      <c r="AI373" s="99">
        <f>SUMIFS(通讯通路门店!$BB:$BB,通讯通路门店!$S:$S,$G373)</f>
        <v>0</v>
      </c>
      <c r="AJ373" s="99">
        <f>SUMIFS(通讯通路门店!$BE:$BE,通讯通路门店!$S:$S,$G373)</f>
        <v>0</v>
      </c>
      <c r="AK373" s="99">
        <f>SUMIFS(通讯通路门店!$BG:$BG,通讯通路门店!$S:$S,$G373)</f>
        <v>0</v>
      </c>
      <c r="AL373" s="99">
        <f>SUMIFS(通讯通路门店!$BC:$BC,通讯通路门店!$S:$S,$G373)</f>
        <v>0</v>
      </c>
      <c r="AM373" s="99">
        <f>SUMIFS(通讯通路门店!$BD:$BD,通讯通路门店!$S:$S,$G373)</f>
        <v>0</v>
      </c>
      <c r="AN373" s="99">
        <f>SUMIFS(通讯通路门店!$BF:$BF,通讯通路门店!$S:$S,$G373)</f>
        <v>0</v>
      </c>
      <c r="AO373" s="99">
        <f t="shared" si="27"/>
        <v>0</v>
      </c>
      <c r="AP373" s="99">
        <f>SUMIFS(通讯通路门店!$K:$K,通讯通路门店!$S:$S,$G373)</f>
        <v>0</v>
      </c>
      <c r="AQ373" s="83"/>
      <c r="AR373" s="99">
        <f>SUMIFS(通讯通路门店!$T:$T,通讯通路门店!$S:$S,$G373)</f>
        <v>0</v>
      </c>
      <c r="AS373" s="99">
        <f>SUMIFS(通讯通路门店!$U:$U,通讯通路门店!$S:$S,$G373)</f>
        <v>0</v>
      </c>
      <c r="AT373" s="99">
        <f>SUMIFS(通讯通路门店!$V:$V,通讯通路门店!$S:$S,$G373)</f>
        <v>0</v>
      </c>
      <c r="AU373" s="99">
        <f>SUMIFS(通讯通路门店!$W:$W,通讯通路门店!$S:$S,$G373)</f>
        <v>0</v>
      </c>
      <c r="AV373" s="99">
        <f>SUMIFS(通讯通路门店!$Z:$Z,通讯通路门店!$S:$S,$G373)</f>
        <v>0</v>
      </c>
      <c r="AW373" s="99">
        <f>SUMIFS(通讯通路门店!$AB:$AB,通讯通路门店!$S:$S,$G373)</f>
        <v>0</v>
      </c>
      <c r="AX373" s="99">
        <f>SUMIFS(通讯通路门店!$X:$X,通讯通路门店!$S:$S,$G373)</f>
        <v>0</v>
      </c>
      <c r="AY373" s="99">
        <f>SUMIFS(通讯通路门店!$Y:$Y,通讯通路门店!$S:$S,$G373)</f>
        <v>0</v>
      </c>
      <c r="AZ373" s="99">
        <f>SUMIFS(通讯通路门店!$AA:$AA,通讯通路门店!$S:$S,$G373)</f>
        <v>0</v>
      </c>
      <c r="BA373" s="99">
        <f t="shared" si="28"/>
        <v>0</v>
      </c>
      <c r="BB373" s="99">
        <f t="shared" si="29"/>
        <v>0</v>
      </c>
      <c r="BC373" s="99">
        <f>SUMIFS(通讯通路门店!$W:$W,通讯通路门店!$S:$S,$G373,通讯通路门店!$J:$J,"荣耀体验店")+SUMIFS(通讯通路门店!$W:$W,通讯通路门店!$S:$S,$G373,通讯通路门店!$J:$J,"荣耀授权专卖店")</f>
        <v>0</v>
      </c>
      <c r="BD373" s="99">
        <f>SUMIFS(通讯通路门店!$Z:$Z,通讯通路门店!$S:$S,$G373,通讯通路门店!$J:$J,"VIVO体验店")</f>
        <v>0</v>
      </c>
      <c r="BE373" s="99">
        <f>SUMIFS(通讯通路门店!$AB:$AB,通讯通路门店!$S:$S,$G373,通讯通路门店!$J:$J,"OPPO体验店")</f>
        <v>0</v>
      </c>
      <c r="BF373" s="99">
        <f>SUMIFS(通讯通路门店!$X:$X,通讯通路门店!$S:$S,$G373,通讯通路门店!$J:$J,"华为授权体验店")+SUMIFS(通讯通路门店!$AA:$AA,通讯通路门店!$S:$S,$G373,通讯通路门店!$J:$J,"华为堡垒店")</f>
        <v>0</v>
      </c>
      <c r="BG373" s="99">
        <f>SUMIFS(通讯通路门店!$Y:$Y,通讯通路门店!$S:$S,$G373,通讯通路门店!$J:$J,"小米体验店")</f>
        <v>0</v>
      </c>
      <c r="BH373" s="99">
        <f>SUMIFS(通讯通路门店!$AA:$AA,通讯通路门店!$S:$S,$G373,通讯通路门店!$J:$J,"苹果体验店")</f>
        <v>0</v>
      </c>
      <c r="BI373" s="99">
        <f>SUMIFS(通讯通路门店!$K:$K,通讯通路门店!$S:$S,$G373,通讯通路门店!$J:$J,"其他品牌专卖店")</f>
        <v>0</v>
      </c>
      <c r="BJ373" s="99">
        <f>SUMIFS(通讯通路门店!$AC:$AC,通讯通路门店!$S:$S,$G373)</f>
        <v>0</v>
      </c>
      <c r="BK373" s="99">
        <f>SUMIFS(通讯通路门店!$AD:$AD,通讯通路门店!$S:$S,$G373)</f>
        <v>0</v>
      </c>
      <c r="BL373" s="99">
        <f>SUMIFS(通讯通路门店!$AE:$AE,通讯通路门店!$S:$S,$G373)</f>
        <v>0</v>
      </c>
      <c r="BM373" s="99">
        <f>SUMIFS(通讯通路门店!$AF:$AF,通讯通路门店!$S:$S,$G373)</f>
        <v>0</v>
      </c>
      <c r="BN373" s="99">
        <f>SUMIFS(通讯通路门店!$AG:$AG,通讯通路门店!$S:$S,$G373)</f>
        <v>0</v>
      </c>
      <c r="BO373" s="99">
        <f>SUMIFS(通讯通路门店!$AH:$AH,通讯通路门店!$S:$S,$G373)</f>
        <v>0</v>
      </c>
      <c r="BP373" s="99">
        <f>SUMIFS(通讯通路门店!$AI:$AI,通讯通路门店!$S:$S,$G373)</f>
        <v>0</v>
      </c>
      <c r="BQ373" s="83"/>
    </row>
    <row r="374" spans="1:69">
      <c r="A374" s="99" t="str">
        <f>IFERROR(_xlfn.XLOOKUP($G374,通讯通路门店!$S$4:$S$993931,通讯通路门店!$A$4:$A$993931,0,0),"")</f>
        <v/>
      </c>
      <c r="B374" s="99" t="str">
        <f>IFERROR(_xlfn.XLOOKUP($G374,通讯通路门店!$S$4:$S$993931,通讯通路门店!$B$4:$B$993931,0,0),"")</f>
        <v/>
      </c>
      <c r="C374" s="99" t="str">
        <f>IFERROR(_xlfn.XLOOKUP($G374,通讯通路门店!$S$4:$S$993931,通讯通路门店!$C$4:$C$993931,0,0),"")</f>
        <v/>
      </c>
      <c r="D374" s="99" t="str">
        <f>IFERROR(_xlfn.XLOOKUP($G374,通讯通路门店!$S$4:$S$993931,通讯通路门店!$D$4:$D$993931,0,0),"")</f>
        <v/>
      </c>
      <c r="E374" s="83"/>
      <c r="F374" s="83"/>
      <c r="G374" s="101" t="e">
        <v>#N/A</v>
      </c>
      <c r="H374" s="102" t="str">
        <f>IFERROR(_xlfn.XLOOKUP($G374,通讯通路门店!$S$4:$S$993931,通讯通路门店!$R$4:$R$993931,0,0),"")</f>
        <v/>
      </c>
      <c r="I374" s="83"/>
      <c r="J374" s="83"/>
      <c r="K374" s="83"/>
      <c r="L374" s="83"/>
      <c r="M374" s="83"/>
      <c r="N374" s="83"/>
      <c r="O374" s="83"/>
      <c r="P374" s="83"/>
      <c r="Q374" s="83"/>
      <c r="R374" s="83"/>
      <c r="S374" s="83"/>
      <c r="T374" s="83"/>
      <c r="U374" s="99">
        <f>COUNTIF(通讯通路门店!$S:$S,$G374)</f>
        <v>0</v>
      </c>
      <c r="V374" s="99">
        <f>COUNTIFS(通讯通路门店!$S:$S,$G374,通讯通路门店!$J:$J,"综合卖场")</f>
        <v>0</v>
      </c>
      <c r="W374" s="99">
        <f>SUMIFS(通讯通路门店!$AJ:$AJ,通讯通路门店!$S:$S,通讯客户沙盘!$G374)</f>
        <v>0</v>
      </c>
      <c r="X374" s="99">
        <f t="shared" si="25"/>
        <v>0</v>
      </c>
      <c r="Y374" s="99">
        <f>COUNTIFS(通讯通路门店!$S:$S,$G374,通讯通路门店!$J:$J,"荣耀体验店")+COUNTIFS(通讯通路门店!$S:$S,$G374,通讯通路门店!$J:$J,"荣耀授权专卖店")</f>
        <v>0</v>
      </c>
      <c r="Z374" s="99">
        <f>COUNTIFS(通讯通路门店!$S:$S,$G374,通讯通路门店!$J:$J,"VIVO体验店")</f>
        <v>0</v>
      </c>
      <c r="AA374" s="99">
        <f>COUNTIFS(通讯通路门店!$S:$S,$G374,通讯通路门店!$J:$J,"OPPO体验店")</f>
        <v>0</v>
      </c>
      <c r="AB374" s="99">
        <f>COUNTIFS(通讯通路门店!$S:$S,$G374,通讯通路门店!$J:$J,"华为授权体验店")+COUNTIFS(通讯通路门店!$S:$S,$G374,通讯通路门店!$J:$J,"华为堡垒店")</f>
        <v>0</v>
      </c>
      <c r="AC374" s="99">
        <f>COUNTIFS(通讯通路门店!$S:$S,$G374,通讯通路门店!$J:$J,"小米体验店")</f>
        <v>0</v>
      </c>
      <c r="AD374" s="99">
        <f>COUNTIFS(通讯通路门店!$S:$S,$G374,通讯通路门店!$J:$J,"苹果体验店")</f>
        <v>0</v>
      </c>
      <c r="AE374" s="99">
        <f>COUNTIFS(通讯通路门店!$S:$S,$G374,通讯通路门店!$J:$J,"其他品牌专卖店")</f>
        <v>0</v>
      </c>
      <c r="AF374" s="99">
        <f>SUMIFS(通讯通路门店!$BI:$BI,通讯通路门店!$S:$S,$G374)</f>
        <v>0</v>
      </c>
      <c r="AG374" s="99">
        <f>SUMIFS(通讯通路门店!$BH:$BH,通讯通路门店!$S:$S,$G374)</f>
        <v>0</v>
      </c>
      <c r="AH374" s="99">
        <f t="shared" si="26"/>
        <v>0</v>
      </c>
      <c r="AI374" s="99">
        <f>SUMIFS(通讯通路门店!$BB:$BB,通讯通路门店!$S:$S,$G374)</f>
        <v>0</v>
      </c>
      <c r="AJ374" s="99">
        <f>SUMIFS(通讯通路门店!$BE:$BE,通讯通路门店!$S:$S,$G374)</f>
        <v>0</v>
      </c>
      <c r="AK374" s="99">
        <f>SUMIFS(通讯通路门店!$BG:$BG,通讯通路门店!$S:$S,$G374)</f>
        <v>0</v>
      </c>
      <c r="AL374" s="99">
        <f>SUMIFS(通讯通路门店!$BC:$BC,通讯通路门店!$S:$S,$G374)</f>
        <v>0</v>
      </c>
      <c r="AM374" s="99">
        <f>SUMIFS(通讯通路门店!$BD:$BD,通讯通路门店!$S:$S,$G374)</f>
        <v>0</v>
      </c>
      <c r="AN374" s="99">
        <f>SUMIFS(通讯通路门店!$BF:$BF,通讯通路门店!$S:$S,$G374)</f>
        <v>0</v>
      </c>
      <c r="AO374" s="99">
        <f t="shared" si="27"/>
        <v>0</v>
      </c>
      <c r="AP374" s="99">
        <f>SUMIFS(通讯通路门店!$K:$K,通讯通路门店!$S:$S,$G374)</f>
        <v>0</v>
      </c>
      <c r="AQ374" s="83"/>
      <c r="AR374" s="99">
        <f>SUMIFS(通讯通路门店!$T:$T,通讯通路门店!$S:$S,$G374)</f>
        <v>0</v>
      </c>
      <c r="AS374" s="99">
        <f>SUMIFS(通讯通路门店!$U:$U,通讯通路门店!$S:$S,$G374)</f>
        <v>0</v>
      </c>
      <c r="AT374" s="99">
        <f>SUMIFS(通讯通路门店!$V:$V,通讯通路门店!$S:$S,$G374)</f>
        <v>0</v>
      </c>
      <c r="AU374" s="99">
        <f>SUMIFS(通讯通路门店!$W:$W,通讯通路门店!$S:$S,$G374)</f>
        <v>0</v>
      </c>
      <c r="AV374" s="99">
        <f>SUMIFS(通讯通路门店!$Z:$Z,通讯通路门店!$S:$S,$G374)</f>
        <v>0</v>
      </c>
      <c r="AW374" s="99">
        <f>SUMIFS(通讯通路门店!$AB:$AB,通讯通路门店!$S:$S,$G374)</f>
        <v>0</v>
      </c>
      <c r="AX374" s="99">
        <f>SUMIFS(通讯通路门店!$X:$X,通讯通路门店!$S:$S,$G374)</f>
        <v>0</v>
      </c>
      <c r="AY374" s="99">
        <f>SUMIFS(通讯通路门店!$Y:$Y,通讯通路门店!$S:$S,$G374)</f>
        <v>0</v>
      </c>
      <c r="AZ374" s="99">
        <f>SUMIFS(通讯通路门店!$AA:$AA,通讯通路门店!$S:$S,$G374)</f>
        <v>0</v>
      </c>
      <c r="BA374" s="99">
        <f t="shared" si="28"/>
        <v>0</v>
      </c>
      <c r="BB374" s="99">
        <f t="shared" si="29"/>
        <v>0</v>
      </c>
      <c r="BC374" s="99">
        <f>SUMIFS(通讯通路门店!$W:$W,通讯通路门店!$S:$S,$G374,通讯通路门店!$J:$J,"荣耀体验店")+SUMIFS(通讯通路门店!$W:$W,通讯通路门店!$S:$S,$G374,通讯通路门店!$J:$J,"荣耀授权专卖店")</f>
        <v>0</v>
      </c>
      <c r="BD374" s="99">
        <f>SUMIFS(通讯通路门店!$Z:$Z,通讯通路门店!$S:$S,$G374,通讯通路门店!$J:$J,"VIVO体验店")</f>
        <v>0</v>
      </c>
      <c r="BE374" s="99">
        <f>SUMIFS(通讯通路门店!$AB:$AB,通讯通路门店!$S:$S,$G374,通讯通路门店!$J:$J,"OPPO体验店")</f>
        <v>0</v>
      </c>
      <c r="BF374" s="99">
        <f>SUMIFS(通讯通路门店!$X:$X,通讯通路门店!$S:$S,$G374,通讯通路门店!$J:$J,"华为授权体验店")+SUMIFS(通讯通路门店!$AA:$AA,通讯通路门店!$S:$S,$G374,通讯通路门店!$J:$J,"华为堡垒店")</f>
        <v>0</v>
      </c>
      <c r="BG374" s="99">
        <f>SUMIFS(通讯通路门店!$Y:$Y,通讯通路门店!$S:$S,$G374,通讯通路门店!$J:$J,"小米体验店")</f>
        <v>0</v>
      </c>
      <c r="BH374" s="99">
        <f>SUMIFS(通讯通路门店!$AA:$AA,通讯通路门店!$S:$S,$G374,通讯通路门店!$J:$J,"苹果体验店")</f>
        <v>0</v>
      </c>
      <c r="BI374" s="99">
        <f>SUMIFS(通讯通路门店!$K:$K,通讯通路门店!$S:$S,$G374,通讯通路门店!$J:$J,"其他品牌专卖店")</f>
        <v>0</v>
      </c>
      <c r="BJ374" s="99">
        <f>SUMIFS(通讯通路门店!$AC:$AC,通讯通路门店!$S:$S,$G374)</f>
        <v>0</v>
      </c>
      <c r="BK374" s="99">
        <f>SUMIFS(通讯通路门店!$AD:$AD,通讯通路门店!$S:$S,$G374)</f>
        <v>0</v>
      </c>
      <c r="BL374" s="99">
        <f>SUMIFS(通讯通路门店!$AE:$AE,通讯通路门店!$S:$S,$G374)</f>
        <v>0</v>
      </c>
      <c r="BM374" s="99">
        <f>SUMIFS(通讯通路门店!$AF:$AF,通讯通路门店!$S:$S,$G374)</f>
        <v>0</v>
      </c>
      <c r="BN374" s="99">
        <f>SUMIFS(通讯通路门店!$AG:$AG,通讯通路门店!$S:$S,$G374)</f>
        <v>0</v>
      </c>
      <c r="BO374" s="99">
        <f>SUMIFS(通讯通路门店!$AH:$AH,通讯通路门店!$S:$S,$G374)</f>
        <v>0</v>
      </c>
      <c r="BP374" s="99">
        <f>SUMIFS(通讯通路门店!$AI:$AI,通讯通路门店!$S:$S,$G374)</f>
        <v>0</v>
      </c>
      <c r="BQ374" s="83"/>
    </row>
    <row r="375" spans="1:69">
      <c r="A375" s="99" t="str">
        <f>IFERROR(_xlfn.XLOOKUP($G375,通讯通路门店!$S$4:$S$993931,通讯通路门店!$A$4:$A$993931,0,0),"")</f>
        <v/>
      </c>
      <c r="B375" s="99" t="str">
        <f>IFERROR(_xlfn.XLOOKUP($G375,通讯通路门店!$S$4:$S$993931,通讯通路门店!$B$4:$B$993931,0,0),"")</f>
        <v/>
      </c>
      <c r="C375" s="99" t="str">
        <f>IFERROR(_xlfn.XLOOKUP($G375,通讯通路门店!$S$4:$S$993931,通讯通路门店!$C$4:$C$993931,0,0),"")</f>
        <v/>
      </c>
      <c r="D375" s="99" t="str">
        <f>IFERROR(_xlfn.XLOOKUP($G375,通讯通路门店!$S$4:$S$993931,通讯通路门店!$D$4:$D$993931,0,0),"")</f>
        <v/>
      </c>
      <c r="E375" s="83"/>
      <c r="F375" s="83"/>
      <c r="G375" s="101" t="e">
        <v>#N/A</v>
      </c>
      <c r="H375" s="102" t="str">
        <f>IFERROR(_xlfn.XLOOKUP($G375,通讯通路门店!$S$4:$S$993931,通讯通路门店!$R$4:$R$993931,0,0),"")</f>
        <v/>
      </c>
      <c r="I375" s="83"/>
      <c r="J375" s="83"/>
      <c r="K375" s="83"/>
      <c r="L375" s="83"/>
      <c r="M375" s="83"/>
      <c r="N375" s="83"/>
      <c r="O375" s="83"/>
      <c r="P375" s="83"/>
      <c r="Q375" s="83"/>
      <c r="R375" s="83"/>
      <c r="S375" s="83"/>
      <c r="T375" s="83"/>
      <c r="U375" s="99">
        <f>COUNTIF(通讯通路门店!$S:$S,$G375)</f>
        <v>0</v>
      </c>
      <c r="V375" s="99">
        <f>COUNTIFS(通讯通路门店!$S:$S,$G375,通讯通路门店!$J:$J,"综合卖场")</f>
        <v>0</v>
      </c>
      <c r="W375" s="99">
        <f>SUMIFS(通讯通路门店!$AJ:$AJ,通讯通路门店!$S:$S,通讯客户沙盘!$G375)</f>
        <v>0</v>
      </c>
      <c r="X375" s="99">
        <f t="shared" si="25"/>
        <v>0</v>
      </c>
      <c r="Y375" s="99">
        <f>COUNTIFS(通讯通路门店!$S:$S,$G375,通讯通路门店!$J:$J,"荣耀体验店")+COUNTIFS(通讯通路门店!$S:$S,$G375,通讯通路门店!$J:$J,"荣耀授权专卖店")</f>
        <v>0</v>
      </c>
      <c r="Z375" s="99">
        <f>COUNTIFS(通讯通路门店!$S:$S,$G375,通讯通路门店!$J:$J,"VIVO体验店")</f>
        <v>0</v>
      </c>
      <c r="AA375" s="99">
        <f>COUNTIFS(通讯通路门店!$S:$S,$G375,通讯通路门店!$J:$J,"OPPO体验店")</f>
        <v>0</v>
      </c>
      <c r="AB375" s="99">
        <f>COUNTIFS(通讯通路门店!$S:$S,$G375,通讯通路门店!$J:$J,"华为授权体验店")+COUNTIFS(通讯通路门店!$S:$S,$G375,通讯通路门店!$J:$J,"华为堡垒店")</f>
        <v>0</v>
      </c>
      <c r="AC375" s="99">
        <f>COUNTIFS(通讯通路门店!$S:$S,$G375,通讯通路门店!$J:$J,"小米体验店")</f>
        <v>0</v>
      </c>
      <c r="AD375" s="99">
        <f>COUNTIFS(通讯通路门店!$S:$S,$G375,通讯通路门店!$J:$J,"苹果体验店")</f>
        <v>0</v>
      </c>
      <c r="AE375" s="99">
        <f>COUNTIFS(通讯通路门店!$S:$S,$G375,通讯通路门店!$J:$J,"其他品牌专卖店")</f>
        <v>0</v>
      </c>
      <c r="AF375" s="99">
        <f>SUMIFS(通讯通路门店!$BI:$BI,通讯通路门店!$S:$S,$G375)</f>
        <v>0</v>
      </c>
      <c r="AG375" s="99">
        <f>SUMIFS(通讯通路门店!$BH:$BH,通讯通路门店!$S:$S,$G375)</f>
        <v>0</v>
      </c>
      <c r="AH375" s="99">
        <f t="shared" si="26"/>
        <v>0</v>
      </c>
      <c r="AI375" s="99">
        <f>SUMIFS(通讯通路门店!$BB:$BB,通讯通路门店!$S:$S,$G375)</f>
        <v>0</v>
      </c>
      <c r="AJ375" s="99">
        <f>SUMIFS(通讯通路门店!$BE:$BE,通讯通路门店!$S:$S,$G375)</f>
        <v>0</v>
      </c>
      <c r="AK375" s="99">
        <f>SUMIFS(通讯通路门店!$BG:$BG,通讯通路门店!$S:$S,$G375)</f>
        <v>0</v>
      </c>
      <c r="AL375" s="99">
        <f>SUMIFS(通讯通路门店!$BC:$BC,通讯通路门店!$S:$S,$G375)</f>
        <v>0</v>
      </c>
      <c r="AM375" s="99">
        <f>SUMIFS(通讯通路门店!$BD:$BD,通讯通路门店!$S:$S,$G375)</f>
        <v>0</v>
      </c>
      <c r="AN375" s="99">
        <f>SUMIFS(通讯通路门店!$BF:$BF,通讯通路门店!$S:$S,$G375)</f>
        <v>0</v>
      </c>
      <c r="AO375" s="99">
        <f t="shared" si="27"/>
        <v>0</v>
      </c>
      <c r="AP375" s="99">
        <f>SUMIFS(通讯通路门店!$K:$K,通讯通路门店!$S:$S,$G375)</f>
        <v>0</v>
      </c>
      <c r="AQ375" s="83"/>
      <c r="AR375" s="99">
        <f>SUMIFS(通讯通路门店!$T:$T,通讯通路门店!$S:$S,$G375)</f>
        <v>0</v>
      </c>
      <c r="AS375" s="99">
        <f>SUMIFS(通讯通路门店!$U:$U,通讯通路门店!$S:$S,$G375)</f>
        <v>0</v>
      </c>
      <c r="AT375" s="99">
        <f>SUMIFS(通讯通路门店!$V:$V,通讯通路门店!$S:$S,$G375)</f>
        <v>0</v>
      </c>
      <c r="AU375" s="99">
        <f>SUMIFS(通讯通路门店!$W:$W,通讯通路门店!$S:$S,$G375)</f>
        <v>0</v>
      </c>
      <c r="AV375" s="99">
        <f>SUMIFS(通讯通路门店!$Z:$Z,通讯通路门店!$S:$S,$G375)</f>
        <v>0</v>
      </c>
      <c r="AW375" s="99">
        <f>SUMIFS(通讯通路门店!$AB:$AB,通讯通路门店!$S:$S,$G375)</f>
        <v>0</v>
      </c>
      <c r="AX375" s="99">
        <f>SUMIFS(通讯通路门店!$X:$X,通讯通路门店!$S:$S,$G375)</f>
        <v>0</v>
      </c>
      <c r="AY375" s="99">
        <f>SUMIFS(通讯通路门店!$Y:$Y,通讯通路门店!$S:$S,$G375)</f>
        <v>0</v>
      </c>
      <c r="AZ375" s="99">
        <f>SUMIFS(通讯通路门店!$AA:$AA,通讯通路门店!$S:$S,$G375)</f>
        <v>0</v>
      </c>
      <c r="BA375" s="99">
        <f t="shared" si="28"/>
        <v>0</v>
      </c>
      <c r="BB375" s="99">
        <f t="shared" si="29"/>
        <v>0</v>
      </c>
      <c r="BC375" s="99">
        <f>SUMIFS(通讯通路门店!$W:$W,通讯通路门店!$S:$S,$G375,通讯通路门店!$J:$J,"荣耀体验店")+SUMIFS(通讯通路门店!$W:$W,通讯通路门店!$S:$S,$G375,通讯通路门店!$J:$J,"荣耀授权专卖店")</f>
        <v>0</v>
      </c>
      <c r="BD375" s="99">
        <f>SUMIFS(通讯通路门店!$Z:$Z,通讯通路门店!$S:$S,$G375,通讯通路门店!$J:$J,"VIVO体验店")</f>
        <v>0</v>
      </c>
      <c r="BE375" s="99">
        <f>SUMIFS(通讯通路门店!$AB:$AB,通讯通路门店!$S:$S,$G375,通讯通路门店!$J:$J,"OPPO体验店")</f>
        <v>0</v>
      </c>
      <c r="BF375" s="99">
        <f>SUMIFS(通讯通路门店!$X:$X,通讯通路门店!$S:$S,$G375,通讯通路门店!$J:$J,"华为授权体验店")+SUMIFS(通讯通路门店!$AA:$AA,通讯通路门店!$S:$S,$G375,通讯通路门店!$J:$J,"华为堡垒店")</f>
        <v>0</v>
      </c>
      <c r="BG375" s="99">
        <f>SUMIFS(通讯通路门店!$Y:$Y,通讯通路门店!$S:$S,$G375,通讯通路门店!$J:$J,"小米体验店")</f>
        <v>0</v>
      </c>
      <c r="BH375" s="99">
        <f>SUMIFS(通讯通路门店!$AA:$AA,通讯通路门店!$S:$S,$G375,通讯通路门店!$J:$J,"苹果体验店")</f>
        <v>0</v>
      </c>
      <c r="BI375" s="99">
        <f>SUMIFS(通讯通路门店!$K:$K,通讯通路门店!$S:$S,$G375,通讯通路门店!$J:$J,"其他品牌专卖店")</f>
        <v>0</v>
      </c>
      <c r="BJ375" s="99">
        <f>SUMIFS(通讯通路门店!$AC:$AC,通讯通路门店!$S:$S,$G375)</f>
        <v>0</v>
      </c>
      <c r="BK375" s="99">
        <f>SUMIFS(通讯通路门店!$AD:$AD,通讯通路门店!$S:$S,$G375)</f>
        <v>0</v>
      </c>
      <c r="BL375" s="99">
        <f>SUMIFS(通讯通路门店!$AE:$AE,通讯通路门店!$S:$S,$G375)</f>
        <v>0</v>
      </c>
      <c r="BM375" s="99">
        <f>SUMIFS(通讯通路门店!$AF:$AF,通讯通路门店!$S:$S,$G375)</f>
        <v>0</v>
      </c>
      <c r="BN375" s="99">
        <f>SUMIFS(通讯通路门店!$AG:$AG,通讯通路门店!$S:$S,$G375)</f>
        <v>0</v>
      </c>
      <c r="BO375" s="99">
        <f>SUMIFS(通讯通路门店!$AH:$AH,通讯通路门店!$S:$S,$G375)</f>
        <v>0</v>
      </c>
      <c r="BP375" s="99">
        <f>SUMIFS(通讯通路门店!$AI:$AI,通讯通路门店!$S:$S,$G375)</f>
        <v>0</v>
      </c>
      <c r="BQ375" s="83"/>
    </row>
    <row r="376" spans="1:69">
      <c r="A376" s="99" t="str">
        <f>IFERROR(_xlfn.XLOOKUP($G376,通讯通路门店!$S$4:$S$993931,通讯通路门店!$A$4:$A$993931,0,0),"")</f>
        <v/>
      </c>
      <c r="B376" s="99" t="str">
        <f>IFERROR(_xlfn.XLOOKUP($G376,通讯通路门店!$S$4:$S$993931,通讯通路门店!$B$4:$B$993931,0,0),"")</f>
        <v/>
      </c>
      <c r="C376" s="99" t="str">
        <f>IFERROR(_xlfn.XLOOKUP($G376,通讯通路门店!$S$4:$S$993931,通讯通路门店!$C$4:$C$993931,0,0),"")</f>
        <v/>
      </c>
      <c r="D376" s="99" t="str">
        <f>IFERROR(_xlfn.XLOOKUP($G376,通讯通路门店!$S$4:$S$993931,通讯通路门店!$D$4:$D$993931,0,0),"")</f>
        <v/>
      </c>
      <c r="E376" s="83"/>
      <c r="F376" s="83"/>
      <c r="G376" s="101" t="e">
        <v>#N/A</v>
      </c>
      <c r="H376" s="102" t="str">
        <f>IFERROR(_xlfn.XLOOKUP($G376,通讯通路门店!$S$4:$S$993931,通讯通路门店!$R$4:$R$993931,0,0),"")</f>
        <v/>
      </c>
      <c r="I376" s="83"/>
      <c r="J376" s="83"/>
      <c r="K376" s="83"/>
      <c r="L376" s="83"/>
      <c r="M376" s="83"/>
      <c r="N376" s="83"/>
      <c r="O376" s="83"/>
      <c r="P376" s="83"/>
      <c r="Q376" s="83"/>
      <c r="R376" s="83"/>
      <c r="S376" s="83"/>
      <c r="T376" s="83"/>
      <c r="U376" s="99">
        <f>COUNTIF(通讯通路门店!$S:$S,$G376)</f>
        <v>0</v>
      </c>
      <c r="V376" s="99">
        <f>COUNTIFS(通讯通路门店!$S:$S,$G376,通讯通路门店!$J:$J,"综合卖场")</f>
        <v>0</v>
      </c>
      <c r="W376" s="99">
        <f>SUMIFS(通讯通路门店!$AJ:$AJ,通讯通路门店!$S:$S,通讯客户沙盘!$G376)</f>
        <v>0</v>
      </c>
      <c r="X376" s="99">
        <f t="shared" si="25"/>
        <v>0</v>
      </c>
      <c r="Y376" s="99">
        <f>COUNTIFS(通讯通路门店!$S:$S,$G376,通讯通路门店!$J:$J,"荣耀体验店")+COUNTIFS(通讯通路门店!$S:$S,$G376,通讯通路门店!$J:$J,"荣耀授权专卖店")</f>
        <v>0</v>
      </c>
      <c r="Z376" s="99">
        <f>COUNTIFS(通讯通路门店!$S:$S,$G376,通讯通路门店!$J:$J,"VIVO体验店")</f>
        <v>0</v>
      </c>
      <c r="AA376" s="99">
        <f>COUNTIFS(通讯通路门店!$S:$S,$G376,通讯通路门店!$J:$J,"OPPO体验店")</f>
        <v>0</v>
      </c>
      <c r="AB376" s="99">
        <f>COUNTIFS(通讯通路门店!$S:$S,$G376,通讯通路门店!$J:$J,"华为授权体验店")+COUNTIFS(通讯通路门店!$S:$S,$G376,通讯通路门店!$J:$J,"华为堡垒店")</f>
        <v>0</v>
      </c>
      <c r="AC376" s="99">
        <f>COUNTIFS(通讯通路门店!$S:$S,$G376,通讯通路门店!$J:$J,"小米体验店")</f>
        <v>0</v>
      </c>
      <c r="AD376" s="99">
        <f>COUNTIFS(通讯通路门店!$S:$S,$G376,通讯通路门店!$J:$J,"苹果体验店")</f>
        <v>0</v>
      </c>
      <c r="AE376" s="99">
        <f>COUNTIFS(通讯通路门店!$S:$S,$G376,通讯通路门店!$J:$J,"其他品牌专卖店")</f>
        <v>0</v>
      </c>
      <c r="AF376" s="99">
        <f>SUMIFS(通讯通路门店!$BI:$BI,通讯通路门店!$S:$S,$G376)</f>
        <v>0</v>
      </c>
      <c r="AG376" s="99">
        <f>SUMIFS(通讯通路门店!$BH:$BH,通讯通路门店!$S:$S,$G376)</f>
        <v>0</v>
      </c>
      <c r="AH376" s="99">
        <f t="shared" si="26"/>
        <v>0</v>
      </c>
      <c r="AI376" s="99">
        <f>SUMIFS(通讯通路门店!$BB:$BB,通讯通路门店!$S:$S,$G376)</f>
        <v>0</v>
      </c>
      <c r="AJ376" s="99">
        <f>SUMIFS(通讯通路门店!$BE:$BE,通讯通路门店!$S:$S,$G376)</f>
        <v>0</v>
      </c>
      <c r="AK376" s="99">
        <f>SUMIFS(通讯通路门店!$BG:$BG,通讯通路门店!$S:$S,$G376)</f>
        <v>0</v>
      </c>
      <c r="AL376" s="99">
        <f>SUMIFS(通讯通路门店!$BC:$BC,通讯通路门店!$S:$S,$G376)</f>
        <v>0</v>
      </c>
      <c r="AM376" s="99">
        <f>SUMIFS(通讯通路门店!$BD:$BD,通讯通路门店!$S:$S,$G376)</f>
        <v>0</v>
      </c>
      <c r="AN376" s="99">
        <f>SUMIFS(通讯通路门店!$BF:$BF,通讯通路门店!$S:$S,$G376)</f>
        <v>0</v>
      </c>
      <c r="AO376" s="99">
        <f t="shared" si="27"/>
        <v>0</v>
      </c>
      <c r="AP376" s="99">
        <f>SUMIFS(通讯通路门店!$K:$K,通讯通路门店!$S:$S,$G376)</f>
        <v>0</v>
      </c>
      <c r="AQ376" s="83"/>
      <c r="AR376" s="99">
        <f>SUMIFS(通讯通路门店!$T:$T,通讯通路门店!$S:$S,$G376)</f>
        <v>0</v>
      </c>
      <c r="AS376" s="99">
        <f>SUMIFS(通讯通路门店!$U:$U,通讯通路门店!$S:$S,$G376)</f>
        <v>0</v>
      </c>
      <c r="AT376" s="99">
        <f>SUMIFS(通讯通路门店!$V:$V,通讯通路门店!$S:$S,$G376)</f>
        <v>0</v>
      </c>
      <c r="AU376" s="99">
        <f>SUMIFS(通讯通路门店!$W:$W,通讯通路门店!$S:$S,$G376)</f>
        <v>0</v>
      </c>
      <c r="AV376" s="99">
        <f>SUMIFS(通讯通路门店!$Z:$Z,通讯通路门店!$S:$S,$G376)</f>
        <v>0</v>
      </c>
      <c r="AW376" s="99">
        <f>SUMIFS(通讯通路门店!$AB:$AB,通讯通路门店!$S:$S,$G376)</f>
        <v>0</v>
      </c>
      <c r="AX376" s="99">
        <f>SUMIFS(通讯通路门店!$X:$X,通讯通路门店!$S:$S,$G376)</f>
        <v>0</v>
      </c>
      <c r="AY376" s="99">
        <f>SUMIFS(通讯通路门店!$Y:$Y,通讯通路门店!$S:$S,$G376)</f>
        <v>0</v>
      </c>
      <c r="AZ376" s="99">
        <f>SUMIFS(通讯通路门店!$AA:$AA,通讯通路门店!$S:$S,$G376)</f>
        <v>0</v>
      </c>
      <c r="BA376" s="99">
        <f t="shared" si="28"/>
        <v>0</v>
      </c>
      <c r="BB376" s="99">
        <f t="shared" si="29"/>
        <v>0</v>
      </c>
      <c r="BC376" s="99">
        <f>SUMIFS(通讯通路门店!$W:$W,通讯通路门店!$S:$S,$G376,通讯通路门店!$J:$J,"荣耀体验店")+SUMIFS(通讯通路门店!$W:$W,通讯通路门店!$S:$S,$G376,通讯通路门店!$J:$J,"荣耀授权专卖店")</f>
        <v>0</v>
      </c>
      <c r="BD376" s="99">
        <f>SUMIFS(通讯通路门店!$Z:$Z,通讯通路门店!$S:$S,$G376,通讯通路门店!$J:$J,"VIVO体验店")</f>
        <v>0</v>
      </c>
      <c r="BE376" s="99">
        <f>SUMIFS(通讯通路门店!$AB:$AB,通讯通路门店!$S:$S,$G376,通讯通路门店!$J:$J,"OPPO体验店")</f>
        <v>0</v>
      </c>
      <c r="BF376" s="99">
        <f>SUMIFS(通讯通路门店!$X:$X,通讯通路门店!$S:$S,$G376,通讯通路门店!$J:$J,"华为授权体验店")+SUMIFS(通讯通路门店!$AA:$AA,通讯通路门店!$S:$S,$G376,通讯通路门店!$J:$J,"华为堡垒店")</f>
        <v>0</v>
      </c>
      <c r="BG376" s="99">
        <f>SUMIFS(通讯通路门店!$Y:$Y,通讯通路门店!$S:$S,$G376,通讯通路门店!$J:$J,"小米体验店")</f>
        <v>0</v>
      </c>
      <c r="BH376" s="99">
        <f>SUMIFS(通讯通路门店!$AA:$AA,通讯通路门店!$S:$S,$G376,通讯通路门店!$J:$J,"苹果体验店")</f>
        <v>0</v>
      </c>
      <c r="BI376" s="99">
        <f>SUMIFS(通讯通路门店!$K:$K,通讯通路门店!$S:$S,$G376,通讯通路门店!$J:$J,"其他品牌专卖店")</f>
        <v>0</v>
      </c>
      <c r="BJ376" s="99">
        <f>SUMIFS(通讯通路门店!$AC:$AC,通讯通路门店!$S:$S,$G376)</f>
        <v>0</v>
      </c>
      <c r="BK376" s="99">
        <f>SUMIFS(通讯通路门店!$AD:$AD,通讯通路门店!$S:$S,$G376)</f>
        <v>0</v>
      </c>
      <c r="BL376" s="99">
        <f>SUMIFS(通讯通路门店!$AE:$AE,通讯通路门店!$S:$S,$G376)</f>
        <v>0</v>
      </c>
      <c r="BM376" s="99">
        <f>SUMIFS(通讯通路门店!$AF:$AF,通讯通路门店!$S:$S,$G376)</f>
        <v>0</v>
      </c>
      <c r="BN376" s="99">
        <f>SUMIFS(通讯通路门店!$AG:$AG,通讯通路门店!$S:$S,$G376)</f>
        <v>0</v>
      </c>
      <c r="BO376" s="99">
        <f>SUMIFS(通讯通路门店!$AH:$AH,通讯通路门店!$S:$S,$G376)</f>
        <v>0</v>
      </c>
      <c r="BP376" s="99">
        <f>SUMIFS(通讯通路门店!$AI:$AI,通讯通路门店!$S:$S,$G376)</f>
        <v>0</v>
      </c>
      <c r="BQ376" s="83"/>
    </row>
    <row r="377" spans="1:69">
      <c r="A377" s="99" t="str">
        <f>IFERROR(_xlfn.XLOOKUP($G377,通讯通路门店!$S$4:$S$993931,通讯通路门店!$A$4:$A$993931,0,0),"")</f>
        <v/>
      </c>
      <c r="B377" s="99" t="str">
        <f>IFERROR(_xlfn.XLOOKUP($G377,通讯通路门店!$S$4:$S$993931,通讯通路门店!$B$4:$B$993931,0,0),"")</f>
        <v/>
      </c>
      <c r="C377" s="99" t="str">
        <f>IFERROR(_xlfn.XLOOKUP($G377,通讯通路门店!$S$4:$S$993931,通讯通路门店!$C$4:$C$993931,0,0),"")</f>
        <v/>
      </c>
      <c r="D377" s="99" t="str">
        <f>IFERROR(_xlfn.XLOOKUP($G377,通讯通路门店!$S$4:$S$993931,通讯通路门店!$D$4:$D$993931,0,0),"")</f>
        <v/>
      </c>
      <c r="E377" s="83"/>
      <c r="F377" s="83"/>
      <c r="G377" s="101" t="e">
        <v>#N/A</v>
      </c>
      <c r="H377" s="102" t="str">
        <f>IFERROR(_xlfn.XLOOKUP($G377,通讯通路门店!$S$4:$S$993931,通讯通路门店!$R$4:$R$993931,0,0),"")</f>
        <v/>
      </c>
      <c r="I377" s="83"/>
      <c r="J377" s="83"/>
      <c r="K377" s="83"/>
      <c r="L377" s="83"/>
      <c r="M377" s="83"/>
      <c r="N377" s="83"/>
      <c r="O377" s="83"/>
      <c r="P377" s="83"/>
      <c r="Q377" s="83"/>
      <c r="R377" s="83"/>
      <c r="S377" s="83"/>
      <c r="T377" s="83"/>
      <c r="U377" s="99">
        <f>COUNTIF(通讯通路门店!$S:$S,$G377)</f>
        <v>0</v>
      </c>
      <c r="V377" s="99">
        <f>COUNTIFS(通讯通路门店!$S:$S,$G377,通讯通路门店!$J:$J,"综合卖场")</f>
        <v>0</v>
      </c>
      <c r="W377" s="99">
        <f>SUMIFS(通讯通路门店!$AJ:$AJ,通讯通路门店!$S:$S,通讯客户沙盘!$G377)</f>
        <v>0</v>
      </c>
      <c r="X377" s="99">
        <f t="shared" si="25"/>
        <v>0</v>
      </c>
      <c r="Y377" s="99">
        <f>COUNTIFS(通讯通路门店!$S:$S,$G377,通讯通路门店!$J:$J,"荣耀体验店")+COUNTIFS(通讯通路门店!$S:$S,$G377,通讯通路门店!$J:$J,"荣耀授权专卖店")</f>
        <v>0</v>
      </c>
      <c r="Z377" s="99">
        <f>COUNTIFS(通讯通路门店!$S:$S,$G377,通讯通路门店!$J:$J,"VIVO体验店")</f>
        <v>0</v>
      </c>
      <c r="AA377" s="99">
        <f>COUNTIFS(通讯通路门店!$S:$S,$G377,通讯通路门店!$J:$J,"OPPO体验店")</f>
        <v>0</v>
      </c>
      <c r="AB377" s="99">
        <f>COUNTIFS(通讯通路门店!$S:$S,$G377,通讯通路门店!$J:$J,"华为授权体验店")+COUNTIFS(通讯通路门店!$S:$S,$G377,通讯通路门店!$J:$J,"华为堡垒店")</f>
        <v>0</v>
      </c>
      <c r="AC377" s="99">
        <f>COUNTIFS(通讯通路门店!$S:$S,$G377,通讯通路门店!$J:$J,"小米体验店")</f>
        <v>0</v>
      </c>
      <c r="AD377" s="99">
        <f>COUNTIFS(通讯通路门店!$S:$S,$G377,通讯通路门店!$J:$J,"苹果体验店")</f>
        <v>0</v>
      </c>
      <c r="AE377" s="99">
        <f>COUNTIFS(通讯通路门店!$S:$S,$G377,通讯通路门店!$J:$J,"其他品牌专卖店")</f>
        <v>0</v>
      </c>
      <c r="AF377" s="99">
        <f>SUMIFS(通讯通路门店!$BI:$BI,通讯通路门店!$S:$S,$G377)</f>
        <v>0</v>
      </c>
      <c r="AG377" s="99">
        <f>SUMIFS(通讯通路门店!$BH:$BH,通讯通路门店!$S:$S,$G377)</f>
        <v>0</v>
      </c>
      <c r="AH377" s="99">
        <f t="shared" si="26"/>
        <v>0</v>
      </c>
      <c r="AI377" s="99">
        <f>SUMIFS(通讯通路门店!$BB:$BB,通讯通路门店!$S:$S,$G377)</f>
        <v>0</v>
      </c>
      <c r="AJ377" s="99">
        <f>SUMIFS(通讯通路门店!$BE:$BE,通讯通路门店!$S:$S,$G377)</f>
        <v>0</v>
      </c>
      <c r="AK377" s="99">
        <f>SUMIFS(通讯通路门店!$BG:$BG,通讯通路门店!$S:$S,$G377)</f>
        <v>0</v>
      </c>
      <c r="AL377" s="99">
        <f>SUMIFS(通讯通路门店!$BC:$BC,通讯通路门店!$S:$S,$G377)</f>
        <v>0</v>
      </c>
      <c r="AM377" s="99">
        <f>SUMIFS(通讯通路门店!$BD:$BD,通讯通路门店!$S:$S,$G377)</f>
        <v>0</v>
      </c>
      <c r="AN377" s="99">
        <f>SUMIFS(通讯通路门店!$BF:$BF,通讯通路门店!$S:$S,$G377)</f>
        <v>0</v>
      </c>
      <c r="AO377" s="99">
        <f t="shared" si="27"/>
        <v>0</v>
      </c>
      <c r="AP377" s="99">
        <f>SUMIFS(通讯通路门店!$K:$K,通讯通路门店!$S:$S,$G377)</f>
        <v>0</v>
      </c>
      <c r="AQ377" s="83"/>
      <c r="AR377" s="99">
        <f>SUMIFS(通讯通路门店!$T:$T,通讯通路门店!$S:$S,$G377)</f>
        <v>0</v>
      </c>
      <c r="AS377" s="99">
        <f>SUMIFS(通讯通路门店!$U:$U,通讯通路门店!$S:$S,$G377)</f>
        <v>0</v>
      </c>
      <c r="AT377" s="99">
        <f>SUMIFS(通讯通路门店!$V:$V,通讯通路门店!$S:$S,$G377)</f>
        <v>0</v>
      </c>
      <c r="AU377" s="99">
        <f>SUMIFS(通讯通路门店!$W:$W,通讯通路门店!$S:$S,$G377)</f>
        <v>0</v>
      </c>
      <c r="AV377" s="99">
        <f>SUMIFS(通讯通路门店!$Z:$Z,通讯通路门店!$S:$S,$G377)</f>
        <v>0</v>
      </c>
      <c r="AW377" s="99">
        <f>SUMIFS(通讯通路门店!$AB:$AB,通讯通路门店!$S:$S,$G377)</f>
        <v>0</v>
      </c>
      <c r="AX377" s="99">
        <f>SUMIFS(通讯通路门店!$X:$X,通讯通路门店!$S:$S,$G377)</f>
        <v>0</v>
      </c>
      <c r="AY377" s="99">
        <f>SUMIFS(通讯通路门店!$Y:$Y,通讯通路门店!$S:$S,$G377)</f>
        <v>0</v>
      </c>
      <c r="AZ377" s="99">
        <f>SUMIFS(通讯通路门店!$AA:$AA,通讯通路门店!$S:$S,$G377)</f>
        <v>0</v>
      </c>
      <c r="BA377" s="99">
        <f t="shared" si="28"/>
        <v>0</v>
      </c>
      <c r="BB377" s="99">
        <f t="shared" si="29"/>
        <v>0</v>
      </c>
      <c r="BC377" s="99">
        <f>SUMIFS(通讯通路门店!$W:$W,通讯通路门店!$S:$S,$G377,通讯通路门店!$J:$J,"荣耀体验店")+SUMIFS(通讯通路门店!$W:$W,通讯通路门店!$S:$S,$G377,通讯通路门店!$J:$J,"荣耀授权专卖店")</f>
        <v>0</v>
      </c>
      <c r="BD377" s="99">
        <f>SUMIFS(通讯通路门店!$Z:$Z,通讯通路门店!$S:$S,$G377,通讯通路门店!$J:$J,"VIVO体验店")</f>
        <v>0</v>
      </c>
      <c r="BE377" s="99">
        <f>SUMIFS(通讯通路门店!$AB:$AB,通讯通路门店!$S:$S,$G377,通讯通路门店!$J:$J,"OPPO体验店")</f>
        <v>0</v>
      </c>
      <c r="BF377" s="99">
        <f>SUMIFS(通讯通路门店!$X:$X,通讯通路门店!$S:$S,$G377,通讯通路门店!$J:$J,"华为授权体验店")+SUMIFS(通讯通路门店!$AA:$AA,通讯通路门店!$S:$S,$G377,通讯通路门店!$J:$J,"华为堡垒店")</f>
        <v>0</v>
      </c>
      <c r="BG377" s="99">
        <f>SUMIFS(通讯通路门店!$Y:$Y,通讯通路门店!$S:$S,$G377,通讯通路门店!$J:$J,"小米体验店")</f>
        <v>0</v>
      </c>
      <c r="BH377" s="99">
        <f>SUMIFS(通讯通路门店!$AA:$AA,通讯通路门店!$S:$S,$G377,通讯通路门店!$J:$J,"苹果体验店")</f>
        <v>0</v>
      </c>
      <c r="BI377" s="99">
        <f>SUMIFS(通讯通路门店!$K:$K,通讯通路门店!$S:$S,$G377,通讯通路门店!$J:$J,"其他品牌专卖店")</f>
        <v>0</v>
      </c>
      <c r="BJ377" s="99">
        <f>SUMIFS(通讯通路门店!$AC:$AC,通讯通路门店!$S:$S,$G377)</f>
        <v>0</v>
      </c>
      <c r="BK377" s="99">
        <f>SUMIFS(通讯通路门店!$AD:$AD,通讯通路门店!$S:$S,$G377)</f>
        <v>0</v>
      </c>
      <c r="BL377" s="99">
        <f>SUMIFS(通讯通路门店!$AE:$AE,通讯通路门店!$S:$S,$G377)</f>
        <v>0</v>
      </c>
      <c r="BM377" s="99">
        <f>SUMIFS(通讯通路门店!$AF:$AF,通讯通路门店!$S:$S,$G377)</f>
        <v>0</v>
      </c>
      <c r="BN377" s="99">
        <f>SUMIFS(通讯通路门店!$AG:$AG,通讯通路门店!$S:$S,$G377)</f>
        <v>0</v>
      </c>
      <c r="BO377" s="99">
        <f>SUMIFS(通讯通路门店!$AH:$AH,通讯通路门店!$S:$S,$G377)</f>
        <v>0</v>
      </c>
      <c r="BP377" s="99">
        <f>SUMIFS(通讯通路门店!$AI:$AI,通讯通路门店!$S:$S,$G377)</f>
        <v>0</v>
      </c>
      <c r="BQ377" s="83"/>
    </row>
    <row r="378" spans="1:69">
      <c r="A378" s="99" t="str">
        <f>IFERROR(_xlfn.XLOOKUP($G378,通讯通路门店!$S$4:$S$993931,通讯通路门店!$A$4:$A$993931,0,0),"")</f>
        <v/>
      </c>
      <c r="B378" s="99" t="str">
        <f>IFERROR(_xlfn.XLOOKUP($G378,通讯通路门店!$S$4:$S$993931,通讯通路门店!$B$4:$B$993931,0,0),"")</f>
        <v/>
      </c>
      <c r="C378" s="99" t="str">
        <f>IFERROR(_xlfn.XLOOKUP($G378,通讯通路门店!$S$4:$S$993931,通讯通路门店!$C$4:$C$993931,0,0),"")</f>
        <v/>
      </c>
      <c r="D378" s="99" t="str">
        <f>IFERROR(_xlfn.XLOOKUP($G378,通讯通路门店!$S$4:$S$993931,通讯通路门店!$D$4:$D$993931,0,0),"")</f>
        <v/>
      </c>
      <c r="E378" s="83"/>
      <c r="F378" s="83"/>
      <c r="G378" s="101" t="e">
        <v>#N/A</v>
      </c>
      <c r="H378" s="102" t="str">
        <f>IFERROR(_xlfn.XLOOKUP($G378,通讯通路门店!$S$4:$S$993931,通讯通路门店!$R$4:$R$993931,0,0),"")</f>
        <v/>
      </c>
      <c r="I378" s="83"/>
      <c r="J378" s="83"/>
      <c r="K378" s="83"/>
      <c r="L378" s="83"/>
      <c r="M378" s="83"/>
      <c r="N378" s="83"/>
      <c r="O378" s="83"/>
      <c r="P378" s="83"/>
      <c r="Q378" s="83"/>
      <c r="R378" s="83"/>
      <c r="S378" s="83"/>
      <c r="T378" s="83"/>
      <c r="U378" s="99">
        <f>COUNTIF(通讯通路门店!$S:$S,$G378)</f>
        <v>0</v>
      </c>
      <c r="V378" s="99">
        <f>COUNTIFS(通讯通路门店!$S:$S,$G378,通讯通路门店!$J:$J,"综合卖场")</f>
        <v>0</v>
      </c>
      <c r="W378" s="99">
        <f>SUMIFS(通讯通路门店!$AJ:$AJ,通讯通路门店!$S:$S,通讯客户沙盘!$G378)</f>
        <v>0</v>
      </c>
      <c r="X378" s="99">
        <f t="shared" si="25"/>
        <v>0</v>
      </c>
      <c r="Y378" s="99">
        <f>COUNTIFS(通讯通路门店!$S:$S,$G378,通讯通路门店!$J:$J,"荣耀体验店")+COUNTIFS(通讯通路门店!$S:$S,$G378,通讯通路门店!$J:$J,"荣耀授权专卖店")</f>
        <v>0</v>
      </c>
      <c r="Z378" s="99">
        <f>COUNTIFS(通讯通路门店!$S:$S,$G378,通讯通路门店!$J:$J,"VIVO体验店")</f>
        <v>0</v>
      </c>
      <c r="AA378" s="99">
        <f>COUNTIFS(通讯通路门店!$S:$S,$G378,通讯通路门店!$J:$J,"OPPO体验店")</f>
        <v>0</v>
      </c>
      <c r="AB378" s="99">
        <f>COUNTIFS(通讯通路门店!$S:$S,$G378,通讯通路门店!$J:$J,"华为授权体验店")+COUNTIFS(通讯通路门店!$S:$S,$G378,通讯通路门店!$J:$J,"华为堡垒店")</f>
        <v>0</v>
      </c>
      <c r="AC378" s="99">
        <f>COUNTIFS(通讯通路门店!$S:$S,$G378,通讯通路门店!$J:$J,"小米体验店")</f>
        <v>0</v>
      </c>
      <c r="AD378" s="99">
        <f>COUNTIFS(通讯通路门店!$S:$S,$G378,通讯通路门店!$J:$J,"苹果体验店")</f>
        <v>0</v>
      </c>
      <c r="AE378" s="99">
        <f>COUNTIFS(通讯通路门店!$S:$S,$G378,通讯通路门店!$J:$J,"其他品牌专卖店")</f>
        <v>0</v>
      </c>
      <c r="AF378" s="99">
        <f>SUMIFS(通讯通路门店!$BI:$BI,通讯通路门店!$S:$S,$G378)</f>
        <v>0</v>
      </c>
      <c r="AG378" s="99">
        <f>SUMIFS(通讯通路门店!$BH:$BH,通讯通路门店!$S:$S,$G378)</f>
        <v>0</v>
      </c>
      <c r="AH378" s="99">
        <f t="shared" si="26"/>
        <v>0</v>
      </c>
      <c r="AI378" s="99">
        <f>SUMIFS(通讯通路门店!$BB:$BB,通讯通路门店!$S:$S,$G378)</f>
        <v>0</v>
      </c>
      <c r="AJ378" s="99">
        <f>SUMIFS(通讯通路门店!$BE:$BE,通讯通路门店!$S:$S,$G378)</f>
        <v>0</v>
      </c>
      <c r="AK378" s="99">
        <f>SUMIFS(通讯通路门店!$BG:$BG,通讯通路门店!$S:$S,$G378)</f>
        <v>0</v>
      </c>
      <c r="AL378" s="99">
        <f>SUMIFS(通讯通路门店!$BC:$BC,通讯通路门店!$S:$S,$G378)</f>
        <v>0</v>
      </c>
      <c r="AM378" s="99">
        <f>SUMIFS(通讯通路门店!$BD:$BD,通讯通路门店!$S:$S,$G378)</f>
        <v>0</v>
      </c>
      <c r="AN378" s="99">
        <f>SUMIFS(通讯通路门店!$BF:$BF,通讯通路门店!$S:$S,$G378)</f>
        <v>0</v>
      </c>
      <c r="AO378" s="99">
        <f t="shared" si="27"/>
        <v>0</v>
      </c>
      <c r="AP378" s="99">
        <f>SUMIFS(通讯通路门店!$K:$K,通讯通路门店!$S:$S,$G378)</f>
        <v>0</v>
      </c>
      <c r="AQ378" s="83"/>
      <c r="AR378" s="99">
        <f>SUMIFS(通讯通路门店!$T:$T,通讯通路门店!$S:$S,$G378)</f>
        <v>0</v>
      </c>
      <c r="AS378" s="99">
        <f>SUMIFS(通讯通路门店!$U:$U,通讯通路门店!$S:$S,$G378)</f>
        <v>0</v>
      </c>
      <c r="AT378" s="99">
        <f>SUMIFS(通讯通路门店!$V:$V,通讯通路门店!$S:$S,$G378)</f>
        <v>0</v>
      </c>
      <c r="AU378" s="99">
        <f>SUMIFS(通讯通路门店!$W:$W,通讯通路门店!$S:$S,$G378)</f>
        <v>0</v>
      </c>
      <c r="AV378" s="99">
        <f>SUMIFS(通讯通路门店!$Z:$Z,通讯通路门店!$S:$S,$G378)</f>
        <v>0</v>
      </c>
      <c r="AW378" s="99">
        <f>SUMIFS(通讯通路门店!$AB:$AB,通讯通路门店!$S:$S,$G378)</f>
        <v>0</v>
      </c>
      <c r="AX378" s="99">
        <f>SUMIFS(通讯通路门店!$X:$X,通讯通路门店!$S:$S,$G378)</f>
        <v>0</v>
      </c>
      <c r="AY378" s="99">
        <f>SUMIFS(通讯通路门店!$Y:$Y,通讯通路门店!$S:$S,$G378)</f>
        <v>0</v>
      </c>
      <c r="AZ378" s="99">
        <f>SUMIFS(通讯通路门店!$AA:$AA,通讯通路门店!$S:$S,$G378)</f>
        <v>0</v>
      </c>
      <c r="BA378" s="99">
        <f t="shared" si="28"/>
        <v>0</v>
      </c>
      <c r="BB378" s="99">
        <f t="shared" si="29"/>
        <v>0</v>
      </c>
      <c r="BC378" s="99">
        <f>SUMIFS(通讯通路门店!$W:$W,通讯通路门店!$S:$S,$G378,通讯通路门店!$J:$J,"荣耀体验店")+SUMIFS(通讯通路门店!$W:$W,通讯通路门店!$S:$S,$G378,通讯通路门店!$J:$J,"荣耀授权专卖店")</f>
        <v>0</v>
      </c>
      <c r="BD378" s="99">
        <f>SUMIFS(通讯通路门店!$Z:$Z,通讯通路门店!$S:$S,$G378,通讯通路门店!$J:$J,"VIVO体验店")</f>
        <v>0</v>
      </c>
      <c r="BE378" s="99">
        <f>SUMIFS(通讯通路门店!$AB:$AB,通讯通路门店!$S:$S,$G378,通讯通路门店!$J:$J,"OPPO体验店")</f>
        <v>0</v>
      </c>
      <c r="BF378" s="99">
        <f>SUMIFS(通讯通路门店!$X:$X,通讯通路门店!$S:$S,$G378,通讯通路门店!$J:$J,"华为授权体验店")+SUMIFS(通讯通路门店!$AA:$AA,通讯通路门店!$S:$S,$G378,通讯通路门店!$J:$J,"华为堡垒店")</f>
        <v>0</v>
      </c>
      <c r="BG378" s="99">
        <f>SUMIFS(通讯通路门店!$Y:$Y,通讯通路门店!$S:$S,$G378,通讯通路门店!$J:$J,"小米体验店")</f>
        <v>0</v>
      </c>
      <c r="BH378" s="99">
        <f>SUMIFS(通讯通路门店!$AA:$AA,通讯通路门店!$S:$S,$G378,通讯通路门店!$J:$J,"苹果体验店")</f>
        <v>0</v>
      </c>
      <c r="BI378" s="99">
        <f>SUMIFS(通讯通路门店!$K:$K,通讯通路门店!$S:$S,$G378,通讯通路门店!$J:$J,"其他品牌专卖店")</f>
        <v>0</v>
      </c>
      <c r="BJ378" s="99">
        <f>SUMIFS(通讯通路门店!$AC:$AC,通讯通路门店!$S:$S,$G378)</f>
        <v>0</v>
      </c>
      <c r="BK378" s="99">
        <f>SUMIFS(通讯通路门店!$AD:$AD,通讯通路门店!$S:$S,$G378)</f>
        <v>0</v>
      </c>
      <c r="BL378" s="99">
        <f>SUMIFS(通讯通路门店!$AE:$AE,通讯通路门店!$S:$S,$G378)</f>
        <v>0</v>
      </c>
      <c r="BM378" s="99">
        <f>SUMIFS(通讯通路门店!$AF:$AF,通讯通路门店!$S:$S,$G378)</f>
        <v>0</v>
      </c>
      <c r="BN378" s="99">
        <f>SUMIFS(通讯通路门店!$AG:$AG,通讯通路门店!$S:$S,$G378)</f>
        <v>0</v>
      </c>
      <c r="BO378" s="99">
        <f>SUMIFS(通讯通路门店!$AH:$AH,通讯通路门店!$S:$S,$G378)</f>
        <v>0</v>
      </c>
      <c r="BP378" s="99">
        <f>SUMIFS(通讯通路门店!$AI:$AI,通讯通路门店!$S:$S,$G378)</f>
        <v>0</v>
      </c>
      <c r="BQ378" s="83"/>
    </row>
    <row r="379" spans="1:69">
      <c r="A379" s="99" t="str">
        <f>IFERROR(_xlfn.XLOOKUP($G379,通讯通路门店!$S$4:$S$993931,通讯通路门店!$A$4:$A$993931,0,0),"")</f>
        <v/>
      </c>
      <c r="B379" s="99" t="str">
        <f>IFERROR(_xlfn.XLOOKUP($G379,通讯通路门店!$S$4:$S$993931,通讯通路门店!$B$4:$B$993931,0,0),"")</f>
        <v/>
      </c>
      <c r="C379" s="99" t="str">
        <f>IFERROR(_xlfn.XLOOKUP($G379,通讯通路门店!$S$4:$S$993931,通讯通路门店!$C$4:$C$993931,0,0),"")</f>
        <v/>
      </c>
      <c r="D379" s="99" t="str">
        <f>IFERROR(_xlfn.XLOOKUP($G379,通讯通路门店!$S$4:$S$993931,通讯通路门店!$D$4:$D$993931,0,0),"")</f>
        <v/>
      </c>
      <c r="E379" s="83"/>
      <c r="F379" s="83"/>
      <c r="G379" s="101" t="e">
        <v>#N/A</v>
      </c>
      <c r="H379" s="102" t="str">
        <f>IFERROR(_xlfn.XLOOKUP($G379,通讯通路门店!$S$4:$S$993931,通讯通路门店!$R$4:$R$993931,0,0),"")</f>
        <v/>
      </c>
      <c r="I379" s="83"/>
      <c r="J379" s="83"/>
      <c r="K379" s="83"/>
      <c r="L379" s="83"/>
      <c r="M379" s="83"/>
      <c r="N379" s="83"/>
      <c r="O379" s="83"/>
      <c r="P379" s="83"/>
      <c r="Q379" s="83"/>
      <c r="R379" s="83"/>
      <c r="S379" s="83"/>
      <c r="T379" s="83"/>
      <c r="U379" s="99">
        <f>COUNTIF(通讯通路门店!$S:$S,$G379)</f>
        <v>0</v>
      </c>
      <c r="V379" s="99">
        <f>COUNTIFS(通讯通路门店!$S:$S,$G379,通讯通路门店!$J:$J,"综合卖场")</f>
        <v>0</v>
      </c>
      <c r="W379" s="99">
        <f>SUMIFS(通讯通路门店!$AJ:$AJ,通讯通路门店!$S:$S,通讯客户沙盘!$G379)</f>
        <v>0</v>
      </c>
      <c r="X379" s="99">
        <f t="shared" si="25"/>
        <v>0</v>
      </c>
      <c r="Y379" s="99">
        <f>COUNTIFS(通讯通路门店!$S:$S,$G379,通讯通路门店!$J:$J,"荣耀体验店")+COUNTIFS(通讯通路门店!$S:$S,$G379,通讯通路门店!$J:$J,"荣耀授权专卖店")</f>
        <v>0</v>
      </c>
      <c r="Z379" s="99">
        <f>COUNTIFS(通讯通路门店!$S:$S,$G379,通讯通路门店!$J:$J,"VIVO体验店")</f>
        <v>0</v>
      </c>
      <c r="AA379" s="99">
        <f>COUNTIFS(通讯通路门店!$S:$S,$G379,通讯通路门店!$J:$J,"OPPO体验店")</f>
        <v>0</v>
      </c>
      <c r="AB379" s="99">
        <f>COUNTIFS(通讯通路门店!$S:$S,$G379,通讯通路门店!$J:$J,"华为授权体验店")+COUNTIFS(通讯通路门店!$S:$S,$G379,通讯通路门店!$J:$J,"华为堡垒店")</f>
        <v>0</v>
      </c>
      <c r="AC379" s="99">
        <f>COUNTIFS(通讯通路门店!$S:$S,$G379,通讯通路门店!$J:$J,"小米体验店")</f>
        <v>0</v>
      </c>
      <c r="AD379" s="99">
        <f>COUNTIFS(通讯通路门店!$S:$S,$G379,通讯通路门店!$J:$J,"苹果体验店")</f>
        <v>0</v>
      </c>
      <c r="AE379" s="99">
        <f>COUNTIFS(通讯通路门店!$S:$S,$G379,通讯通路门店!$J:$J,"其他品牌专卖店")</f>
        <v>0</v>
      </c>
      <c r="AF379" s="99">
        <f>SUMIFS(通讯通路门店!$BI:$BI,通讯通路门店!$S:$S,$G379)</f>
        <v>0</v>
      </c>
      <c r="AG379" s="99">
        <f>SUMIFS(通讯通路门店!$BH:$BH,通讯通路门店!$S:$S,$G379)</f>
        <v>0</v>
      </c>
      <c r="AH379" s="99">
        <f t="shared" si="26"/>
        <v>0</v>
      </c>
      <c r="AI379" s="99">
        <f>SUMIFS(通讯通路门店!$BB:$BB,通讯通路门店!$S:$S,$G379)</f>
        <v>0</v>
      </c>
      <c r="AJ379" s="99">
        <f>SUMIFS(通讯通路门店!$BE:$BE,通讯通路门店!$S:$S,$G379)</f>
        <v>0</v>
      </c>
      <c r="AK379" s="99">
        <f>SUMIFS(通讯通路门店!$BG:$BG,通讯通路门店!$S:$S,$G379)</f>
        <v>0</v>
      </c>
      <c r="AL379" s="99">
        <f>SUMIFS(通讯通路门店!$BC:$BC,通讯通路门店!$S:$S,$G379)</f>
        <v>0</v>
      </c>
      <c r="AM379" s="99">
        <f>SUMIFS(通讯通路门店!$BD:$BD,通讯通路门店!$S:$S,$G379)</f>
        <v>0</v>
      </c>
      <c r="AN379" s="99">
        <f>SUMIFS(通讯通路门店!$BF:$BF,通讯通路门店!$S:$S,$G379)</f>
        <v>0</v>
      </c>
      <c r="AO379" s="99">
        <f t="shared" si="27"/>
        <v>0</v>
      </c>
      <c r="AP379" s="99">
        <f>SUMIFS(通讯通路门店!$K:$K,通讯通路门店!$S:$S,$G379)</f>
        <v>0</v>
      </c>
      <c r="AQ379" s="83"/>
      <c r="AR379" s="99">
        <f>SUMIFS(通讯通路门店!$T:$T,通讯通路门店!$S:$S,$G379)</f>
        <v>0</v>
      </c>
      <c r="AS379" s="99">
        <f>SUMIFS(通讯通路门店!$U:$U,通讯通路门店!$S:$S,$G379)</f>
        <v>0</v>
      </c>
      <c r="AT379" s="99">
        <f>SUMIFS(通讯通路门店!$V:$V,通讯通路门店!$S:$S,$G379)</f>
        <v>0</v>
      </c>
      <c r="AU379" s="99">
        <f>SUMIFS(通讯通路门店!$W:$W,通讯通路门店!$S:$S,$G379)</f>
        <v>0</v>
      </c>
      <c r="AV379" s="99">
        <f>SUMIFS(通讯通路门店!$Z:$Z,通讯通路门店!$S:$S,$G379)</f>
        <v>0</v>
      </c>
      <c r="AW379" s="99">
        <f>SUMIFS(通讯通路门店!$AB:$AB,通讯通路门店!$S:$S,$G379)</f>
        <v>0</v>
      </c>
      <c r="AX379" s="99">
        <f>SUMIFS(通讯通路门店!$X:$X,通讯通路门店!$S:$S,$G379)</f>
        <v>0</v>
      </c>
      <c r="AY379" s="99">
        <f>SUMIFS(通讯通路门店!$Y:$Y,通讯通路门店!$S:$S,$G379)</f>
        <v>0</v>
      </c>
      <c r="AZ379" s="99">
        <f>SUMIFS(通讯通路门店!$AA:$AA,通讯通路门店!$S:$S,$G379)</f>
        <v>0</v>
      </c>
      <c r="BA379" s="99">
        <f t="shared" si="28"/>
        <v>0</v>
      </c>
      <c r="BB379" s="99">
        <f t="shared" si="29"/>
        <v>0</v>
      </c>
      <c r="BC379" s="99">
        <f>SUMIFS(通讯通路门店!$W:$W,通讯通路门店!$S:$S,$G379,通讯通路门店!$J:$J,"荣耀体验店")+SUMIFS(通讯通路门店!$W:$W,通讯通路门店!$S:$S,$G379,通讯通路门店!$J:$J,"荣耀授权专卖店")</f>
        <v>0</v>
      </c>
      <c r="BD379" s="99">
        <f>SUMIFS(通讯通路门店!$Z:$Z,通讯通路门店!$S:$S,$G379,通讯通路门店!$J:$J,"VIVO体验店")</f>
        <v>0</v>
      </c>
      <c r="BE379" s="99">
        <f>SUMIFS(通讯通路门店!$AB:$AB,通讯通路门店!$S:$S,$G379,通讯通路门店!$J:$J,"OPPO体验店")</f>
        <v>0</v>
      </c>
      <c r="BF379" s="99">
        <f>SUMIFS(通讯通路门店!$X:$X,通讯通路门店!$S:$S,$G379,通讯通路门店!$J:$J,"华为授权体验店")+SUMIFS(通讯通路门店!$AA:$AA,通讯通路门店!$S:$S,$G379,通讯通路门店!$J:$J,"华为堡垒店")</f>
        <v>0</v>
      </c>
      <c r="BG379" s="99">
        <f>SUMIFS(通讯通路门店!$Y:$Y,通讯通路门店!$S:$S,$G379,通讯通路门店!$J:$J,"小米体验店")</f>
        <v>0</v>
      </c>
      <c r="BH379" s="99">
        <f>SUMIFS(通讯通路门店!$AA:$AA,通讯通路门店!$S:$S,$G379,通讯通路门店!$J:$J,"苹果体验店")</f>
        <v>0</v>
      </c>
      <c r="BI379" s="99">
        <f>SUMIFS(通讯通路门店!$K:$K,通讯通路门店!$S:$S,$G379,通讯通路门店!$J:$J,"其他品牌专卖店")</f>
        <v>0</v>
      </c>
      <c r="BJ379" s="99">
        <f>SUMIFS(通讯通路门店!$AC:$AC,通讯通路门店!$S:$S,$G379)</f>
        <v>0</v>
      </c>
      <c r="BK379" s="99">
        <f>SUMIFS(通讯通路门店!$AD:$AD,通讯通路门店!$S:$S,$G379)</f>
        <v>0</v>
      </c>
      <c r="BL379" s="99">
        <f>SUMIFS(通讯通路门店!$AE:$AE,通讯通路门店!$S:$S,$G379)</f>
        <v>0</v>
      </c>
      <c r="BM379" s="99">
        <f>SUMIFS(通讯通路门店!$AF:$AF,通讯通路门店!$S:$S,$G379)</f>
        <v>0</v>
      </c>
      <c r="BN379" s="99">
        <f>SUMIFS(通讯通路门店!$AG:$AG,通讯通路门店!$S:$S,$G379)</f>
        <v>0</v>
      </c>
      <c r="BO379" s="99">
        <f>SUMIFS(通讯通路门店!$AH:$AH,通讯通路门店!$S:$S,$G379)</f>
        <v>0</v>
      </c>
      <c r="BP379" s="99">
        <f>SUMIFS(通讯通路门店!$AI:$AI,通讯通路门店!$S:$S,$G379)</f>
        <v>0</v>
      </c>
      <c r="BQ379" s="83"/>
    </row>
    <row r="380" spans="1:69">
      <c r="A380" s="99" t="str">
        <f>IFERROR(_xlfn.XLOOKUP($G380,通讯通路门店!$S$4:$S$993931,通讯通路门店!$A$4:$A$993931,0,0),"")</f>
        <v/>
      </c>
      <c r="B380" s="99" t="str">
        <f>IFERROR(_xlfn.XLOOKUP($G380,通讯通路门店!$S$4:$S$993931,通讯通路门店!$B$4:$B$993931,0,0),"")</f>
        <v/>
      </c>
      <c r="C380" s="99" t="str">
        <f>IFERROR(_xlfn.XLOOKUP($G380,通讯通路门店!$S$4:$S$993931,通讯通路门店!$C$4:$C$993931,0,0),"")</f>
        <v/>
      </c>
      <c r="D380" s="99" t="str">
        <f>IFERROR(_xlfn.XLOOKUP($G380,通讯通路门店!$S$4:$S$993931,通讯通路门店!$D$4:$D$993931,0,0),"")</f>
        <v/>
      </c>
      <c r="E380" s="83"/>
      <c r="F380" s="83"/>
      <c r="G380" s="101" t="e">
        <v>#N/A</v>
      </c>
      <c r="H380" s="102" t="str">
        <f>IFERROR(_xlfn.XLOOKUP($G380,通讯通路门店!$S$4:$S$993931,通讯通路门店!$R$4:$R$993931,0,0),"")</f>
        <v/>
      </c>
      <c r="I380" s="83"/>
      <c r="J380" s="83"/>
      <c r="K380" s="83"/>
      <c r="L380" s="83"/>
      <c r="M380" s="83"/>
      <c r="N380" s="83"/>
      <c r="O380" s="83"/>
      <c r="P380" s="83"/>
      <c r="Q380" s="83"/>
      <c r="R380" s="83"/>
      <c r="S380" s="83"/>
      <c r="T380" s="83"/>
      <c r="U380" s="99">
        <f>COUNTIF(通讯通路门店!$S:$S,$G380)</f>
        <v>0</v>
      </c>
      <c r="V380" s="99">
        <f>COUNTIFS(通讯通路门店!$S:$S,$G380,通讯通路门店!$J:$J,"综合卖场")</f>
        <v>0</v>
      </c>
      <c r="W380" s="99">
        <f>SUMIFS(通讯通路门店!$AJ:$AJ,通讯通路门店!$S:$S,通讯客户沙盘!$G380)</f>
        <v>0</v>
      </c>
      <c r="X380" s="99">
        <f t="shared" si="25"/>
        <v>0</v>
      </c>
      <c r="Y380" s="99">
        <f>COUNTIFS(通讯通路门店!$S:$S,$G380,通讯通路门店!$J:$J,"荣耀体验店")+COUNTIFS(通讯通路门店!$S:$S,$G380,通讯通路门店!$J:$J,"荣耀授权专卖店")</f>
        <v>0</v>
      </c>
      <c r="Z380" s="99">
        <f>COUNTIFS(通讯通路门店!$S:$S,$G380,通讯通路门店!$J:$J,"VIVO体验店")</f>
        <v>0</v>
      </c>
      <c r="AA380" s="99">
        <f>COUNTIFS(通讯通路门店!$S:$S,$G380,通讯通路门店!$J:$J,"OPPO体验店")</f>
        <v>0</v>
      </c>
      <c r="AB380" s="99">
        <f>COUNTIFS(通讯通路门店!$S:$S,$G380,通讯通路门店!$J:$J,"华为授权体验店")+COUNTIFS(通讯通路门店!$S:$S,$G380,通讯通路门店!$J:$J,"华为堡垒店")</f>
        <v>0</v>
      </c>
      <c r="AC380" s="99">
        <f>COUNTIFS(通讯通路门店!$S:$S,$G380,通讯通路门店!$J:$J,"小米体验店")</f>
        <v>0</v>
      </c>
      <c r="AD380" s="99">
        <f>COUNTIFS(通讯通路门店!$S:$S,$G380,通讯通路门店!$J:$J,"苹果体验店")</f>
        <v>0</v>
      </c>
      <c r="AE380" s="99">
        <f>COUNTIFS(通讯通路门店!$S:$S,$G380,通讯通路门店!$J:$J,"其他品牌专卖店")</f>
        <v>0</v>
      </c>
      <c r="AF380" s="99">
        <f>SUMIFS(通讯通路门店!$BI:$BI,通讯通路门店!$S:$S,$G380)</f>
        <v>0</v>
      </c>
      <c r="AG380" s="99">
        <f>SUMIFS(通讯通路门店!$BH:$BH,通讯通路门店!$S:$S,$G380)</f>
        <v>0</v>
      </c>
      <c r="AH380" s="99">
        <f t="shared" si="26"/>
        <v>0</v>
      </c>
      <c r="AI380" s="99">
        <f>SUMIFS(通讯通路门店!$BB:$BB,通讯通路门店!$S:$S,$G380)</f>
        <v>0</v>
      </c>
      <c r="AJ380" s="99">
        <f>SUMIFS(通讯通路门店!$BE:$BE,通讯通路门店!$S:$S,$G380)</f>
        <v>0</v>
      </c>
      <c r="AK380" s="99">
        <f>SUMIFS(通讯通路门店!$BG:$BG,通讯通路门店!$S:$S,$G380)</f>
        <v>0</v>
      </c>
      <c r="AL380" s="99">
        <f>SUMIFS(通讯通路门店!$BC:$BC,通讯通路门店!$S:$S,$G380)</f>
        <v>0</v>
      </c>
      <c r="AM380" s="99">
        <f>SUMIFS(通讯通路门店!$BD:$BD,通讯通路门店!$S:$S,$G380)</f>
        <v>0</v>
      </c>
      <c r="AN380" s="99">
        <f>SUMIFS(通讯通路门店!$BF:$BF,通讯通路门店!$S:$S,$G380)</f>
        <v>0</v>
      </c>
      <c r="AO380" s="99">
        <f t="shared" si="27"/>
        <v>0</v>
      </c>
      <c r="AP380" s="99">
        <f>SUMIFS(通讯通路门店!$K:$K,通讯通路门店!$S:$S,$G380)</f>
        <v>0</v>
      </c>
      <c r="AQ380" s="83"/>
      <c r="AR380" s="99">
        <f>SUMIFS(通讯通路门店!$T:$T,通讯通路门店!$S:$S,$G380)</f>
        <v>0</v>
      </c>
      <c r="AS380" s="99">
        <f>SUMIFS(通讯通路门店!$U:$U,通讯通路门店!$S:$S,$G380)</f>
        <v>0</v>
      </c>
      <c r="AT380" s="99">
        <f>SUMIFS(通讯通路门店!$V:$V,通讯通路门店!$S:$S,$G380)</f>
        <v>0</v>
      </c>
      <c r="AU380" s="99">
        <f>SUMIFS(通讯通路门店!$W:$W,通讯通路门店!$S:$S,$G380)</f>
        <v>0</v>
      </c>
      <c r="AV380" s="99">
        <f>SUMIFS(通讯通路门店!$Z:$Z,通讯通路门店!$S:$S,$G380)</f>
        <v>0</v>
      </c>
      <c r="AW380" s="99">
        <f>SUMIFS(通讯通路门店!$AB:$AB,通讯通路门店!$S:$S,$G380)</f>
        <v>0</v>
      </c>
      <c r="AX380" s="99">
        <f>SUMIFS(通讯通路门店!$X:$X,通讯通路门店!$S:$S,$G380)</f>
        <v>0</v>
      </c>
      <c r="AY380" s="99">
        <f>SUMIFS(通讯通路门店!$Y:$Y,通讯通路门店!$S:$S,$G380)</f>
        <v>0</v>
      </c>
      <c r="AZ380" s="99">
        <f>SUMIFS(通讯通路门店!$AA:$AA,通讯通路门店!$S:$S,$G380)</f>
        <v>0</v>
      </c>
      <c r="BA380" s="99">
        <f t="shared" si="28"/>
        <v>0</v>
      </c>
      <c r="BB380" s="99">
        <f t="shared" si="29"/>
        <v>0</v>
      </c>
      <c r="BC380" s="99">
        <f>SUMIFS(通讯通路门店!$W:$W,通讯通路门店!$S:$S,$G380,通讯通路门店!$J:$J,"荣耀体验店")+SUMIFS(通讯通路门店!$W:$W,通讯通路门店!$S:$S,$G380,通讯通路门店!$J:$J,"荣耀授权专卖店")</f>
        <v>0</v>
      </c>
      <c r="BD380" s="99">
        <f>SUMIFS(通讯通路门店!$Z:$Z,通讯通路门店!$S:$S,$G380,通讯通路门店!$J:$J,"VIVO体验店")</f>
        <v>0</v>
      </c>
      <c r="BE380" s="99">
        <f>SUMIFS(通讯通路门店!$AB:$AB,通讯通路门店!$S:$S,$G380,通讯通路门店!$J:$J,"OPPO体验店")</f>
        <v>0</v>
      </c>
      <c r="BF380" s="99">
        <f>SUMIFS(通讯通路门店!$X:$X,通讯通路门店!$S:$S,$G380,通讯通路门店!$J:$J,"华为授权体验店")+SUMIFS(通讯通路门店!$AA:$AA,通讯通路门店!$S:$S,$G380,通讯通路门店!$J:$J,"华为堡垒店")</f>
        <v>0</v>
      </c>
      <c r="BG380" s="99">
        <f>SUMIFS(通讯通路门店!$Y:$Y,通讯通路门店!$S:$S,$G380,通讯通路门店!$J:$J,"小米体验店")</f>
        <v>0</v>
      </c>
      <c r="BH380" s="99">
        <f>SUMIFS(通讯通路门店!$AA:$AA,通讯通路门店!$S:$S,$G380,通讯通路门店!$J:$J,"苹果体验店")</f>
        <v>0</v>
      </c>
      <c r="BI380" s="99">
        <f>SUMIFS(通讯通路门店!$K:$K,通讯通路门店!$S:$S,$G380,通讯通路门店!$J:$J,"其他品牌专卖店")</f>
        <v>0</v>
      </c>
      <c r="BJ380" s="99">
        <f>SUMIFS(通讯通路门店!$AC:$AC,通讯通路门店!$S:$S,$G380)</f>
        <v>0</v>
      </c>
      <c r="BK380" s="99">
        <f>SUMIFS(通讯通路门店!$AD:$AD,通讯通路门店!$S:$S,$G380)</f>
        <v>0</v>
      </c>
      <c r="BL380" s="99">
        <f>SUMIFS(通讯通路门店!$AE:$AE,通讯通路门店!$S:$S,$G380)</f>
        <v>0</v>
      </c>
      <c r="BM380" s="99">
        <f>SUMIFS(通讯通路门店!$AF:$AF,通讯通路门店!$S:$S,$G380)</f>
        <v>0</v>
      </c>
      <c r="BN380" s="99">
        <f>SUMIFS(通讯通路门店!$AG:$AG,通讯通路门店!$S:$S,$G380)</f>
        <v>0</v>
      </c>
      <c r="BO380" s="99">
        <f>SUMIFS(通讯通路门店!$AH:$AH,通讯通路门店!$S:$S,$G380)</f>
        <v>0</v>
      </c>
      <c r="BP380" s="99">
        <f>SUMIFS(通讯通路门店!$AI:$AI,通讯通路门店!$S:$S,$G380)</f>
        <v>0</v>
      </c>
      <c r="BQ380" s="83"/>
    </row>
    <row r="381" spans="1:69">
      <c r="A381" s="99" t="str">
        <f>IFERROR(_xlfn.XLOOKUP($G381,通讯通路门店!$S$4:$S$993931,通讯通路门店!$A$4:$A$993931,0,0),"")</f>
        <v/>
      </c>
      <c r="B381" s="99" t="str">
        <f>IFERROR(_xlfn.XLOOKUP($G381,通讯通路门店!$S$4:$S$993931,通讯通路门店!$B$4:$B$993931,0,0),"")</f>
        <v/>
      </c>
      <c r="C381" s="99" t="str">
        <f>IFERROR(_xlfn.XLOOKUP($G381,通讯通路门店!$S$4:$S$993931,通讯通路门店!$C$4:$C$993931,0,0),"")</f>
        <v/>
      </c>
      <c r="D381" s="99" t="str">
        <f>IFERROR(_xlfn.XLOOKUP($G381,通讯通路门店!$S$4:$S$993931,通讯通路门店!$D$4:$D$993931,0,0),"")</f>
        <v/>
      </c>
      <c r="E381" s="83"/>
      <c r="F381" s="83"/>
      <c r="G381" s="101" t="e">
        <v>#N/A</v>
      </c>
      <c r="H381" s="102" t="str">
        <f>IFERROR(_xlfn.XLOOKUP($G381,通讯通路门店!$S$4:$S$993931,通讯通路门店!$R$4:$R$993931,0,0),"")</f>
        <v/>
      </c>
      <c r="I381" s="83"/>
      <c r="J381" s="83"/>
      <c r="K381" s="83"/>
      <c r="L381" s="83"/>
      <c r="M381" s="83"/>
      <c r="N381" s="83"/>
      <c r="O381" s="83"/>
      <c r="P381" s="83"/>
      <c r="Q381" s="83"/>
      <c r="R381" s="83"/>
      <c r="S381" s="83"/>
      <c r="T381" s="83"/>
      <c r="U381" s="99">
        <f>COUNTIF(通讯通路门店!$S:$S,$G381)</f>
        <v>0</v>
      </c>
      <c r="V381" s="99">
        <f>COUNTIFS(通讯通路门店!$S:$S,$G381,通讯通路门店!$J:$J,"综合卖场")</f>
        <v>0</v>
      </c>
      <c r="W381" s="99">
        <f>SUMIFS(通讯通路门店!$AJ:$AJ,通讯通路门店!$S:$S,通讯客户沙盘!$G381)</f>
        <v>0</v>
      </c>
      <c r="X381" s="99">
        <f t="shared" si="25"/>
        <v>0</v>
      </c>
      <c r="Y381" s="99">
        <f>COUNTIFS(通讯通路门店!$S:$S,$G381,通讯通路门店!$J:$J,"荣耀体验店")+COUNTIFS(通讯通路门店!$S:$S,$G381,通讯通路门店!$J:$J,"荣耀授权专卖店")</f>
        <v>0</v>
      </c>
      <c r="Z381" s="99">
        <f>COUNTIFS(通讯通路门店!$S:$S,$G381,通讯通路门店!$J:$J,"VIVO体验店")</f>
        <v>0</v>
      </c>
      <c r="AA381" s="99">
        <f>COUNTIFS(通讯通路门店!$S:$S,$G381,通讯通路门店!$J:$J,"OPPO体验店")</f>
        <v>0</v>
      </c>
      <c r="AB381" s="99">
        <f>COUNTIFS(通讯通路门店!$S:$S,$G381,通讯通路门店!$J:$J,"华为授权体验店")+COUNTIFS(通讯通路门店!$S:$S,$G381,通讯通路门店!$J:$J,"华为堡垒店")</f>
        <v>0</v>
      </c>
      <c r="AC381" s="99">
        <f>COUNTIFS(通讯通路门店!$S:$S,$G381,通讯通路门店!$J:$J,"小米体验店")</f>
        <v>0</v>
      </c>
      <c r="AD381" s="99">
        <f>COUNTIFS(通讯通路门店!$S:$S,$G381,通讯通路门店!$J:$J,"苹果体验店")</f>
        <v>0</v>
      </c>
      <c r="AE381" s="99">
        <f>COUNTIFS(通讯通路门店!$S:$S,$G381,通讯通路门店!$J:$J,"其他品牌专卖店")</f>
        <v>0</v>
      </c>
      <c r="AF381" s="99">
        <f>SUMIFS(通讯通路门店!$BI:$BI,通讯通路门店!$S:$S,$G381)</f>
        <v>0</v>
      </c>
      <c r="AG381" s="99">
        <f>SUMIFS(通讯通路门店!$BH:$BH,通讯通路门店!$S:$S,$G381)</f>
        <v>0</v>
      </c>
      <c r="AH381" s="99">
        <f t="shared" si="26"/>
        <v>0</v>
      </c>
      <c r="AI381" s="99">
        <f>SUMIFS(通讯通路门店!$BB:$BB,通讯通路门店!$S:$S,$G381)</f>
        <v>0</v>
      </c>
      <c r="AJ381" s="99">
        <f>SUMIFS(通讯通路门店!$BE:$BE,通讯通路门店!$S:$S,$G381)</f>
        <v>0</v>
      </c>
      <c r="AK381" s="99">
        <f>SUMIFS(通讯通路门店!$BG:$BG,通讯通路门店!$S:$S,$G381)</f>
        <v>0</v>
      </c>
      <c r="AL381" s="99">
        <f>SUMIFS(通讯通路门店!$BC:$BC,通讯通路门店!$S:$S,$G381)</f>
        <v>0</v>
      </c>
      <c r="AM381" s="99">
        <f>SUMIFS(通讯通路门店!$BD:$BD,通讯通路门店!$S:$S,$G381)</f>
        <v>0</v>
      </c>
      <c r="AN381" s="99">
        <f>SUMIFS(通讯通路门店!$BF:$BF,通讯通路门店!$S:$S,$G381)</f>
        <v>0</v>
      </c>
      <c r="AO381" s="99">
        <f t="shared" si="27"/>
        <v>0</v>
      </c>
      <c r="AP381" s="99">
        <f>SUMIFS(通讯通路门店!$K:$K,通讯通路门店!$S:$S,$G381)</f>
        <v>0</v>
      </c>
      <c r="AQ381" s="83"/>
      <c r="AR381" s="99">
        <f>SUMIFS(通讯通路门店!$T:$T,通讯通路门店!$S:$S,$G381)</f>
        <v>0</v>
      </c>
      <c r="AS381" s="99">
        <f>SUMIFS(通讯通路门店!$U:$U,通讯通路门店!$S:$S,$G381)</f>
        <v>0</v>
      </c>
      <c r="AT381" s="99">
        <f>SUMIFS(通讯通路门店!$V:$V,通讯通路门店!$S:$S,$G381)</f>
        <v>0</v>
      </c>
      <c r="AU381" s="99">
        <f>SUMIFS(通讯通路门店!$W:$W,通讯通路门店!$S:$S,$G381)</f>
        <v>0</v>
      </c>
      <c r="AV381" s="99">
        <f>SUMIFS(通讯通路门店!$Z:$Z,通讯通路门店!$S:$S,$G381)</f>
        <v>0</v>
      </c>
      <c r="AW381" s="99">
        <f>SUMIFS(通讯通路门店!$AB:$AB,通讯通路门店!$S:$S,$G381)</f>
        <v>0</v>
      </c>
      <c r="AX381" s="99">
        <f>SUMIFS(通讯通路门店!$X:$X,通讯通路门店!$S:$S,$G381)</f>
        <v>0</v>
      </c>
      <c r="AY381" s="99">
        <f>SUMIFS(通讯通路门店!$Y:$Y,通讯通路门店!$S:$S,$G381)</f>
        <v>0</v>
      </c>
      <c r="AZ381" s="99">
        <f>SUMIFS(通讯通路门店!$AA:$AA,通讯通路门店!$S:$S,$G381)</f>
        <v>0</v>
      </c>
      <c r="BA381" s="99">
        <f t="shared" si="28"/>
        <v>0</v>
      </c>
      <c r="BB381" s="99">
        <f t="shared" si="29"/>
        <v>0</v>
      </c>
      <c r="BC381" s="99">
        <f>SUMIFS(通讯通路门店!$W:$W,通讯通路门店!$S:$S,$G381,通讯通路门店!$J:$J,"荣耀体验店")+SUMIFS(通讯通路门店!$W:$W,通讯通路门店!$S:$S,$G381,通讯通路门店!$J:$J,"荣耀授权专卖店")</f>
        <v>0</v>
      </c>
      <c r="BD381" s="99">
        <f>SUMIFS(通讯通路门店!$Z:$Z,通讯通路门店!$S:$S,$G381,通讯通路门店!$J:$J,"VIVO体验店")</f>
        <v>0</v>
      </c>
      <c r="BE381" s="99">
        <f>SUMIFS(通讯通路门店!$AB:$AB,通讯通路门店!$S:$S,$G381,通讯通路门店!$J:$J,"OPPO体验店")</f>
        <v>0</v>
      </c>
      <c r="BF381" s="99">
        <f>SUMIFS(通讯通路门店!$X:$X,通讯通路门店!$S:$S,$G381,通讯通路门店!$J:$J,"华为授权体验店")+SUMIFS(通讯通路门店!$AA:$AA,通讯通路门店!$S:$S,$G381,通讯通路门店!$J:$J,"华为堡垒店")</f>
        <v>0</v>
      </c>
      <c r="BG381" s="99">
        <f>SUMIFS(通讯通路门店!$Y:$Y,通讯通路门店!$S:$S,$G381,通讯通路门店!$J:$J,"小米体验店")</f>
        <v>0</v>
      </c>
      <c r="BH381" s="99">
        <f>SUMIFS(通讯通路门店!$AA:$AA,通讯通路门店!$S:$S,$G381,通讯通路门店!$J:$J,"苹果体验店")</f>
        <v>0</v>
      </c>
      <c r="BI381" s="99">
        <f>SUMIFS(通讯通路门店!$K:$K,通讯通路门店!$S:$S,$G381,通讯通路门店!$J:$J,"其他品牌专卖店")</f>
        <v>0</v>
      </c>
      <c r="BJ381" s="99">
        <f>SUMIFS(通讯通路门店!$AC:$AC,通讯通路门店!$S:$S,$G381)</f>
        <v>0</v>
      </c>
      <c r="BK381" s="99">
        <f>SUMIFS(通讯通路门店!$AD:$AD,通讯通路门店!$S:$S,$G381)</f>
        <v>0</v>
      </c>
      <c r="BL381" s="99">
        <f>SUMIFS(通讯通路门店!$AE:$AE,通讯通路门店!$S:$S,$G381)</f>
        <v>0</v>
      </c>
      <c r="BM381" s="99">
        <f>SUMIFS(通讯通路门店!$AF:$AF,通讯通路门店!$S:$S,$G381)</f>
        <v>0</v>
      </c>
      <c r="BN381" s="99">
        <f>SUMIFS(通讯通路门店!$AG:$AG,通讯通路门店!$S:$S,$G381)</f>
        <v>0</v>
      </c>
      <c r="BO381" s="99">
        <f>SUMIFS(通讯通路门店!$AH:$AH,通讯通路门店!$S:$S,$G381)</f>
        <v>0</v>
      </c>
      <c r="BP381" s="99">
        <f>SUMIFS(通讯通路门店!$AI:$AI,通讯通路门店!$S:$S,$G381)</f>
        <v>0</v>
      </c>
      <c r="BQ381" s="83"/>
    </row>
    <row r="382" spans="1:69">
      <c r="A382" s="99" t="str">
        <f>IFERROR(_xlfn.XLOOKUP($G382,通讯通路门店!$S$4:$S$993931,通讯通路门店!$A$4:$A$993931,0,0),"")</f>
        <v/>
      </c>
      <c r="B382" s="99" t="str">
        <f>IFERROR(_xlfn.XLOOKUP($G382,通讯通路门店!$S$4:$S$993931,通讯通路门店!$B$4:$B$993931,0,0),"")</f>
        <v/>
      </c>
      <c r="C382" s="99" t="str">
        <f>IFERROR(_xlfn.XLOOKUP($G382,通讯通路门店!$S$4:$S$993931,通讯通路门店!$C$4:$C$993931,0,0),"")</f>
        <v/>
      </c>
      <c r="D382" s="99" t="str">
        <f>IFERROR(_xlfn.XLOOKUP($G382,通讯通路门店!$S$4:$S$993931,通讯通路门店!$D$4:$D$993931,0,0),"")</f>
        <v/>
      </c>
      <c r="E382" s="83"/>
      <c r="F382" s="83"/>
      <c r="G382" s="101" t="e">
        <v>#N/A</v>
      </c>
      <c r="H382" s="102" t="str">
        <f>IFERROR(_xlfn.XLOOKUP($G382,通讯通路门店!$S$4:$S$993931,通讯通路门店!$R$4:$R$993931,0,0),"")</f>
        <v/>
      </c>
      <c r="I382" s="83"/>
      <c r="J382" s="83"/>
      <c r="K382" s="83"/>
      <c r="L382" s="83"/>
      <c r="M382" s="83"/>
      <c r="N382" s="83"/>
      <c r="O382" s="83"/>
      <c r="P382" s="83"/>
      <c r="Q382" s="83"/>
      <c r="R382" s="83"/>
      <c r="S382" s="83"/>
      <c r="T382" s="83"/>
      <c r="U382" s="99">
        <f>COUNTIF(通讯通路门店!$S:$S,$G382)</f>
        <v>0</v>
      </c>
      <c r="V382" s="99">
        <f>COUNTIFS(通讯通路门店!$S:$S,$G382,通讯通路门店!$J:$J,"综合卖场")</f>
        <v>0</v>
      </c>
      <c r="W382" s="99">
        <f>SUMIFS(通讯通路门店!$AJ:$AJ,通讯通路门店!$S:$S,通讯客户沙盘!$G382)</f>
        <v>0</v>
      </c>
      <c r="X382" s="99">
        <f t="shared" si="25"/>
        <v>0</v>
      </c>
      <c r="Y382" s="99">
        <f>COUNTIFS(通讯通路门店!$S:$S,$G382,通讯通路门店!$J:$J,"荣耀体验店")+COUNTIFS(通讯通路门店!$S:$S,$G382,通讯通路门店!$J:$J,"荣耀授权专卖店")</f>
        <v>0</v>
      </c>
      <c r="Z382" s="99">
        <f>COUNTIFS(通讯通路门店!$S:$S,$G382,通讯通路门店!$J:$J,"VIVO体验店")</f>
        <v>0</v>
      </c>
      <c r="AA382" s="99">
        <f>COUNTIFS(通讯通路门店!$S:$S,$G382,通讯通路门店!$J:$J,"OPPO体验店")</f>
        <v>0</v>
      </c>
      <c r="AB382" s="99">
        <f>COUNTIFS(通讯通路门店!$S:$S,$G382,通讯通路门店!$J:$J,"华为授权体验店")+COUNTIFS(通讯通路门店!$S:$S,$G382,通讯通路门店!$J:$J,"华为堡垒店")</f>
        <v>0</v>
      </c>
      <c r="AC382" s="99">
        <f>COUNTIFS(通讯通路门店!$S:$S,$G382,通讯通路门店!$J:$J,"小米体验店")</f>
        <v>0</v>
      </c>
      <c r="AD382" s="99">
        <f>COUNTIFS(通讯通路门店!$S:$S,$G382,通讯通路门店!$J:$J,"苹果体验店")</f>
        <v>0</v>
      </c>
      <c r="AE382" s="99">
        <f>COUNTIFS(通讯通路门店!$S:$S,$G382,通讯通路门店!$J:$J,"其他品牌专卖店")</f>
        <v>0</v>
      </c>
      <c r="AF382" s="99">
        <f>SUMIFS(通讯通路门店!$BI:$BI,通讯通路门店!$S:$S,$G382)</f>
        <v>0</v>
      </c>
      <c r="AG382" s="99">
        <f>SUMIFS(通讯通路门店!$BH:$BH,通讯通路门店!$S:$S,$G382)</f>
        <v>0</v>
      </c>
      <c r="AH382" s="99">
        <f t="shared" si="26"/>
        <v>0</v>
      </c>
      <c r="AI382" s="99">
        <f>SUMIFS(通讯通路门店!$BB:$BB,通讯通路门店!$S:$S,$G382)</f>
        <v>0</v>
      </c>
      <c r="AJ382" s="99">
        <f>SUMIFS(通讯通路门店!$BE:$BE,通讯通路门店!$S:$S,$G382)</f>
        <v>0</v>
      </c>
      <c r="AK382" s="99">
        <f>SUMIFS(通讯通路门店!$BG:$BG,通讯通路门店!$S:$S,$G382)</f>
        <v>0</v>
      </c>
      <c r="AL382" s="99">
        <f>SUMIFS(通讯通路门店!$BC:$BC,通讯通路门店!$S:$S,$G382)</f>
        <v>0</v>
      </c>
      <c r="AM382" s="99">
        <f>SUMIFS(通讯通路门店!$BD:$BD,通讯通路门店!$S:$S,$G382)</f>
        <v>0</v>
      </c>
      <c r="AN382" s="99">
        <f>SUMIFS(通讯通路门店!$BF:$BF,通讯通路门店!$S:$S,$G382)</f>
        <v>0</v>
      </c>
      <c r="AO382" s="99">
        <f t="shared" si="27"/>
        <v>0</v>
      </c>
      <c r="AP382" s="99">
        <f>SUMIFS(通讯通路门店!$K:$K,通讯通路门店!$S:$S,$G382)</f>
        <v>0</v>
      </c>
      <c r="AQ382" s="83"/>
      <c r="AR382" s="99">
        <f>SUMIFS(通讯通路门店!$T:$T,通讯通路门店!$S:$S,$G382)</f>
        <v>0</v>
      </c>
      <c r="AS382" s="99">
        <f>SUMIFS(通讯通路门店!$U:$U,通讯通路门店!$S:$S,$G382)</f>
        <v>0</v>
      </c>
      <c r="AT382" s="99">
        <f>SUMIFS(通讯通路门店!$V:$V,通讯通路门店!$S:$S,$G382)</f>
        <v>0</v>
      </c>
      <c r="AU382" s="99">
        <f>SUMIFS(通讯通路门店!$W:$W,通讯通路门店!$S:$S,$G382)</f>
        <v>0</v>
      </c>
      <c r="AV382" s="99">
        <f>SUMIFS(通讯通路门店!$Z:$Z,通讯通路门店!$S:$S,$G382)</f>
        <v>0</v>
      </c>
      <c r="AW382" s="99">
        <f>SUMIFS(通讯通路门店!$AB:$AB,通讯通路门店!$S:$S,$G382)</f>
        <v>0</v>
      </c>
      <c r="AX382" s="99">
        <f>SUMIFS(通讯通路门店!$X:$X,通讯通路门店!$S:$S,$G382)</f>
        <v>0</v>
      </c>
      <c r="AY382" s="99">
        <f>SUMIFS(通讯通路门店!$Y:$Y,通讯通路门店!$S:$S,$G382)</f>
        <v>0</v>
      </c>
      <c r="AZ382" s="99">
        <f>SUMIFS(通讯通路门店!$AA:$AA,通讯通路门店!$S:$S,$G382)</f>
        <v>0</v>
      </c>
      <c r="BA382" s="99">
        <f t="shared" si="28"/>
        <v>0</v>
      </c>
      <c r="BB382" s="99">
        <f t="shared" si="29"/>
        <v>0</v>
      </c>
      <c r="BC382" s="99">
        <f>SUMIFS(通讯通路门店!$W:$W,通讯通路门店!$S:$S,$G382,通讯通路门店!$J:$J,"荣耀体验店")+SUMIFS(通讯通路门店!$W:$W,通讯通路门店!$S:$S,$G382,通讯通路门店!$J:$J,"荣耀授权专卖店")</f>
        <v>0</v>
      </c>
      <c r="BD382" s="99">
        <f>SUMIFS(通讯通路门店!$Z:$Z,通讯通路门店!$S:$S,$G382,通讯通路门店!$J:$J,"VIVO体验店")</f>
        <v>0</v>
      </c>
      <c r="BE382" s="99">
        <f>SUMIFS(通讯通路门店!$AB:$AB,通讯通路门店!$S:$S,$G382,通讯通路门店!$J:$J,"OPPO体验店")</f>
        <v>0</v>
      </c>
      <c r="BF382" s="99">
        <f>SUMIFS(通讯通路门店!$X:$X,通讯通路门店!$S:$S,$G382,通讯通路门店!$J:$J,"华为授权体验店")+SUMIFS(通讯通路门店!$AA:$AA,通讯通路门店!$S:$S,$G382,通讯通路门店!$J:$J,"华为堡垒店")</f>
        <v>0</v>
      </c>
      <c r="BG382" s="99">
        <f>SUMIFS(通讯通路门店!$Y:$Y,通讯通路门店!$S:$S,$G382,通讯通路门店!$J:$J,"小米体验店")</f>
        <v>0</v>
      </c>
      <c r="BH382" s="99">
        <f>SUMIFS(通讯通路门店!$AA:$AA,通讯通路门店!$S:$S,$G382,通讯通路门店!$J:$J,"苹果体验店")</f>
        <v>0</v>
      </c>
      <c r="BI382" s="99">
        <f>SUMIFS(通讯通路门店!$K:$K,通讯通路门店!$S:$S,$G382,通讯通路门店!$J:$J,"其他品牌专卖店")</f>
        <v>0</v>
      </c>
      <c r="BJ382" s="99">
        <f>SUMIFS(通讯通路门店!$AC:$AC,通讯通路门店!$S:$S,$G382)</f>
        <v>0</v>
      </c>
      <c r="BK382" s="99">
        <f>SUMIFS(通讯通路门店!$AD:$AD,通讯通路门店!$S:$S,$G382)</f>
        <v>0</v>
      </c>
      <c r="BL382" s="99">
        <f>SUMIFS(通讯通路门店!$AE:$AE,通讯通路门店!$S:$S,$G382)</f>
        <v>0</v>
      </c>
      <c r="BM382" s="99">
        <f>SUMIFS(通讯通路门店!$AF:$AF,通讯通路门店!$S:$S,$G382)</f>
        <v>0</v>
      </c>
      <c r="BN382" s="99">
        <f>SUMIFS(通讯通路门店!$AG:$AG,通讯通路门店!$S:$S,$G382)</f>
        <v>0</v>
      </c>
      <c r="BO382" s="99">
        <f>SUMIFS(通讯通路门店!$AH:$AH,通讯通路门店!$S:$S,$G382)</f>
        <v>0</v>
      </c>
      <c r="BP382" s="99">
        <f>SUMIFS(通讯通路门店!$AI:$AI,通讯通路门店!$S:$S,$G382)</f>
        <v>0</v>
      </c>
      <c r="BQ382" s="83"/>
    </row>
    <row r="383" spans="1:69">
      <c r="A383" s="99" t="str">
        <f>IFERROR(_xlfn.XLOOKUP($G383,通讯通路门店!$S$4:$S$993931,通讯通路门店!$A$4:$A$993931,0,0),"")</f>
        <v/>
      </c>
      <c r="B383" s="99" t="str">
        <f>IFERROR(_xlfn.XLOOKUP($G383,通讯通路门店!$S$4:$S$993931,通讯通路门店!$B$4:$B$993931,0,0),"")</f>
        <v/>
      </c>
      <c r="C383" s="99" t="str">
        <f>IFERROR(_xlfn.XLOOKUP($G383,通讯通路门店!$S$4:$S$993931,通讯通路门店!$C$4:$C$993931,0,0),"")</f>
        <v/>
      </c>
      <c r="D383" s="99" t="str">
        <f>IFERROR(_xlfn.XLOOKUP($G383,通讯通路门店!$S$4:$S$993931,通讯通路门店!$D$4:$D$993931,0,0),"")</f>
        <v/>
      </c>
      <c r="E383" s="83"/>
      <c r="F383" s="83"/>
      <c r="G383" s="101" t="e">
        <v>#N/A</v>
      </c>
      <c r="H383" s="102" t="str">
        <f>IFERROR(_xlfn.XLOOKUP($G383,通讯通路门店!$S$4:$S$993931,通讯通路门店!$R$4:$R$993931,0,0),"")</f>
        <v/>
      </c>
      <c r="I383" s="83"/>
      <c r="J383" s="83"/>
      <c r="K383" s="83"/>
      <c r="L383" s="83"/>
      <c r="M383" s="83"/>
      <c r="N383" s="83"/>
      <c r="O383" s="83"/>
      <c r="P383" s="83"/>
      <c r="Q383" s="83"/>
      <c r="R383" s="83"/>
      <c r="S383" s="83"/>
      <c r="T383" s="83"/>
      <c r="U383" s="99">
        <f>COUNTIF(通讯通路门店!$S:$S,$G383)</f>
        <v>0</v>
      </c>
      <c r="V383" s="99">
        <f>COUNTIFS(通讯通路门店!$S:$S,$G383,通讯通路门店!$J:$J,"综合卖场")</f>
        <v>0</v>
      </c>
      <c r="W383" s="99">
        <f>SUMIFS(通讯通路门店!$AJ:$AJ,通讯通路门店!$S:$S,通讯客户沙盘!$G383)</f>
        <v>0</v>
      </c>
      <c r="X383" s="99">
        <f t="shared" si="25"/>
        <v>0</v>
      </c>
      <c r="Y383" s="99">
        <f>COUNTIFS(通讯通路门店!$S:$S,$G383,通讯通路门店!$J:$J,"荣耀体验店")+COUNTIFS(通讯通路门店!$S:$S,$G383,通讯通路门店!$J:$J,"荣耀授权专卖店")</f>
        <v>0</v>
      </c>
      <c r="Z383" s="99">
        <f>COUNTIFS(通讯通路门店!$S:$S,$G383,通讯通路门店!$J:$J,"VIVO体验店")</f>
        <v>0</v>
      </c>
      <c r="AA383" s="99">
        <f>COUNTIFS(通讯通路门店!$S:$S,$G383,通讯通路门店!$J:$J,"OPPO体验店")</f>
        <v>0</v>
      </c>
      <c r="AB383" s="99">
        <f>COUNTIFS(通讯通路门店!$S:$S,$G383,通讯通路门店!$J:$J,"华为授权体验店")+COUNTIFS(通讯通路门店!$S:$S,$G383,通讯通路门店!$J:$J,"华为堡垒店")</f>
        <v>0</v>
      </c>
      <c r="AC383" s="99">
        <f>COUNTIFS(通讯通路门店!$S:$S,$G383,通讯通路门店!$J:$J,"小米体验店")</f>
        <v>0</v>
      </c>
      <c r="AD383" s="99">
        <f>COUNTIFS(通讯通路门店!$S:$S,$G383,通讯通路门店!$J:$J,"苹果体验店")</f>
        <v>0</v>
      </c>
      <c r="AE383" s="99">
        <f>COUNTIFS(通讯通路门店!$S:$S,$G383,通讯通路门店!$J:$J,"其他品牌专卖店")</f>
        <v>0</v>
      </c>
      <c r="AF383" s="99">
        <f>SUMIFS(通讯通路门店!$BI:$BI,通讯通路门店!$S:$S,$G383)</f>
        <v>0</v>
      </c>
      <c r="AG383" s="99">
        <f>SUMIFS(通讯通路门店!$BH:$BH,通讯通路门店!$S:$S,$G383)</f>
        <v>0</v>
      </c>
      <c r="AH383" s="99">
        <f t="shared" si="26"/>
        <v>0</v>
      </c>
      <c r="AI383" s="99">
        <f>SUMIFS(通讯通路门店!$BB:$BB,通讯通路门店!$S:$S,$G383)</f>
        <v>0</v>
      </c>
      <c r="AJ383" s="99">
        <f>SUMIFS(通讯通路门店!$BE:$BE,通讯通路门店!$S:$S,$G383)</f>
        <v>0</v>
      </c>
      <c r="AK383" s="99">
        <f>SUMIFS(通讯通路门店!$BG:$BG,通讯通路门店!$S:$S,$G383)</f>
        <v>0</v>
      </c>
      <c r="AL383" s="99">
        <f>SUMIFS(通讯通路门店!$BC:$BC,通讯通路门店!$S:$S,$G383)</f>
        <v>0</v>
      </c>
      <c r="AM383" s="99">
        <f>SUMIFS(通讯通路门店!$BD:$BD,通讯通路门店!$S:$S,$G383)</f>
        <v>0</v>
      </c>
      <c r="AN383" s="99">
        <f>SUMIFS(通讯通路门店!$BF:$BF,通讯通路门店!$S:$S,$G383)</f>
        <v>0</v>
      </c>
      <c r="AO383" s="99">
        <f t="shared" si="27"/>
        <v>0</v>
      </c>
      <c r="AP383" s="99">
        <f>SUMIFS(通讯通路门店!$K:$K,通讯通路门店!$S:$S,$G383)</f>
        <v>0</v>
      </c>
      <c r="AQ383" s="83"/>
      <c r="AR383" s="99">
        <f>SUMIFS(通讯通路门店!$T:$T,通讯通路门店!$S:$S,$G383)</f>
        <v>0</v>
      </c>
      <c r="AS383" s="99">
        <f>SUMIFS(通讯通路门店!$U:$U,通讯通路门店!$S:$S,$G383)</f>
        <v>0</v>
      </c>
      <c r="AT383" s="99">
        <f>SUMIFS(通讯通路门店!$V:$V,通讯通路门店!$S:$S,$G383)</f>
        <v>0</v>
      </c>
      <c r="AU383" s="99">
        <f>SUMIFS(通讯通路门店!$W:$W,通讯通路门店!$S:$S,$G383)</f>
        <v>0</v>
      </c>
      <c r="AV383" s="99">
        <f>SUMIFS(通讯通路门店!$Z:$Z,通讯通路门店!$S:$S,$G383)</f>
        <v>0</v>
      </c>
      <c r="AW383" s="99">
        <f>SUMIFS(通讯通路门店!$AB:$AB,通讯通路门店!$S:$S,$G383)</f>
        <v>0</v>
      </c>
      <c r="AX383" s="99">
        <f>SUMIFS(通讯通路门店!$X:$X,通讯通路门店!$S:$S,$G383)</f>
        <v>0</v>
      </c>
      <c r="AY383" s="99">
        <f>SUMIFS(通讯通路门店!$Y:$Y,通讯通路门店!$S:$S,$G383)</f>
        <v>0</v>
      </c>
      <c r="AZ383" s="99">
        <f>SUMIFS(通讯通路门店!$AA:$AA,通讯通路门店!$S:$S,$G383)</f>
        <v>0</v>
      </c>
      <c r="BA383" s="99">
        <f t="shared" si="28"/>
        <v>0</v>
      </c>
      <c r="BB383" s="99">
        <f t="shared" si="29"/>
        <v>0</v>
      </c>
      <c r="BC383" s="99">
        <f>SUMIFS(通讯通路门店!$W:$W,通讯通路门店!$S:$S,$G383,通讯通路门店!$J:$J,"荣耀体验店")+SUMIFS(通讯通路门店!$W:$W,通讯通路门店!$S:$S,$G383,通讯通路门店!$J:$J,"荣耀授权专卖店")</f>
        <v>0</v>
      </c>
      <c r="BD383" s="99">
        <f>SUMIFS(通讯通路门店!$Z:$Z,通讯通路门店!$S:$S,$G383,通讯通路门店!$J:$J,"VIVO体验店")</f>
        <v>0</v>
      </c>
      <c r="BE383" s="99">
        <f>SUMIFS(通讯通路门店!$AB:$AB,通讯通路门店!$S:$S,$G383,通讯通路门店!$J:$J,"OPPO体验店")</f>
        <v>0</v>
      </c>
      <c r="BF383" s="99">
        <f>SUMIFS(通讯通路门店!$X:$X,通讯通路门店!$S:$S,$G383,通讯通路门店!$J:$J,"华为授权体验店")+SUMIFS(通讯通路门店!$AA:$AA,通讯通路门店!$S:$S,$G383,通讯通路门店!$J:$J,"华为堡垒店")</f>
        <v>0</v>
      </c>
      <c r="BG383" s="99">
        <f>SUMIFS(通讯通路门店!$Y:$Y,通讯通路门店!$S:$S,$G383,通讯通路门店!$J:$J,"小米体验店")</f>
        <v>0</v>
      </c>
      <c r="BH383" s="99">
        <f>SUMIFS(通讯通路门店!$AA:$AA,通讯通路门店!$S:$S,$G383,通讯通路门店!$J:$J,"苹果体验店")</f>
        <v>0</v>
      </c>
      <c r="BI383" s="99">
        <f>SUMIFS(通讯通路门店!$K:$K,通讯通路门店!$S:$S,$G383,通讯通路门店!$J:$J,"其他品牌专卖店")</f>
        <v>0</v>
      </c>
      <c r="BJ383" s="99">
        <f>SUMIFS(通讯通路门店!$AC:$AC,通讯通路门店!$S:$S,$G383)</f>
        <v>0</v>
      </c>
      <c r="BK383" s="99">
        <f>SUMIFS(通讯通路门店!$AD:$AD,通讯通路门店!$S:$S,$G383)</f>
        <v>0</v>
      </c>
      <c r="BL383" s="99">
        <f>SUMIFS(通讯通路门店!$AE:$AE,通讯通路门店!$S:$S,$G383)</f>
        <v>0</v>
      </c>
      <c r="BM383" s="99">
        <f>SUMIFS(通讯通路门店!$AF:$AF,通讯通路门店!$S:$S,$G383)</f>
        <v>0</v>
      </c>
      <c r="BN383" s="99">
        <f>SUMIFS(通讯通路门店!$AG:$AG,通讯通路门店!$S:$S,$G383)</f>
        <v>0</v>
      </c>
      <c r="BO383" s="99">
        <f>SUMIFS(通讯通路门店!$AH:$AH,通讯通路门店!$S:$S,$G383)</f>
        <v>0</v>
      </c>
      <c r="BP383" s="99">
        <f>SUMIFS(通讯通路门店!$AI:$AI,通讯通路门店!$S:$S,$G383)</f>
        <v>0</v>
      </c>
      <c r="BQ383" s="83"/>
    </row>
    <row r="384" spans="1:69">
      <c r="A384" s="99" t="str">
        <f>IFERROR(_xlfn.XLOOKUP($G384,通讯通路门店!$S$4:$S$993931,通讯通路门店!$A$4:$A$993931,0,0),"")</f>
        <v/>
      </c>
      <c r="B384" s="99" t="str">
        <f>IFERROR(_xlfn.XLOOKUP($G384,通讯通路门店!$S$4:$S$993931,通讯通路门店!$B$4:$B$993931,0,0),"")</f>
        <v/>
      </c>
      <c r="C384" s="99" t="str">
        <f>IFERROR(_xlfn.XLOOKUP($G384,通讯通路门店!$S$4:$S$993931,通讯通路门店!$C$4:$C$993931,0,0),"")</f>
        <v/>
      </c>
      <c r="D384" s="99" t="str">
        <f>IFERROR(_xlfn.XLOOKUP($G384,通讯通路门店!$S$4:$S$993931,通讯通路门店!$D$4:$D$993931,0,0),"")</f>
        <v/>
      </c>
      <c r="E384" s="83"/>
      <c r="F384" s="83"/>
      <c r="G384" s="101" t="e">
        <v>#N/A</v>
      </c>
      <c r="H384" s="102" t="str">
        <f>IFERROR(_xlfn.XLOOKUP($G384,通讯通路门店!$S$4:$S$993931,通讯通路门店!$R$4:$R$993931,0,0),"")</f>
        <v/>
      </c>
      <c r="I384" s="83"/>
      <c r="J384" s="83"/>
      <c r="K384" s="83"/>
      <c r="L384" s="83"/>
      <c r="M384" s="83"/>
      <c r="N384" s="83"/>
      <c r="O384" s="83"/>
      <c r="P384" s="83"/>
      <c r="Q384" s="83"/>
      <c r="R384" s="83"/>
      <c r="S384" s="83"/>
      <c r="T384" s="83"/>
      <c r="U384" s="99">
        <f>COUNTIF(通讯通路门店!$S:$S,$G384)</f>
        <v>0</v>
      </c>
      <c r="V384" s="99">
        <f>COUNTIFS(通讯通路门店!$S:$S,$G384,通讯通路门店!$J:$J,"综合卖场")</f>
        <v>0</v>
      </c>
      <c r="W384" s="99">
        <f>SUMIFS(通讯通路门店!$AJ:$AJ,通讯通路门店!$S:$S,通讯客户沙盘!$G384)</f>
        <v>0</v>
      </c>
      <c r="X384" s="99">
        <f t="shared" si="25"/>
        <v>0</v>
      </c>
      <c r="Y384" s="99">
        <f>COUNTIFS(通讯通路门店!$S:$S,$G384,通讯通路门店!$J:$J,"荣耀体验店")+COUNTIFS(通讯通路门店!$S:$S,$G384,通讯通路门店!$J:$J,"荣耀授权专卖店")</f>
        <v>0</v>
      </c>
      <c r="Z384" s="99">
        <f>COUNTIFS(通讯通路门店!$S:$S,$G384,通讯通路门店!$J:$J,"VIVO体验店")</f>
        <v>0</v>
      </c>
      <c r="AA384" s="99">
        <f>COUNTIFS(通讯通路门店!$S:$S,$G384,通讯通路门店!$J:$J,"OPPO体验店")</f>
        <v>0</v>
      </c>
      <c r="AB384" s="99">
        <f>COUNTIFS(通讯通路门店!$S:$S,$G384,通讯通路门店!$J:$J,"华为授权体验店")+COUNTIFS(通讯通路门店!$S:$S,$G384,通讯通路门店!$J:$J,"华为堡垒店")</f>
        <v>0</v>
      </c>
      <c r="AC384" s="99">
        <f>COUNTIFS(通讯通路门店!$S:$S,$G384,通讯通路门店!$J:$J,"小米体验店")</f>
        <v>0</v>
      </c>
      <c r="AD384" s="99">
        <f>COUNTIFS(通讯通路门店!$S:$S,$G384,通讯通路门店!$J:$J,"苹果体验店")</f>
        <v>0</v>
      </c>
      <c r="AE384" s="99">
        <f>COUNTIFS(通讯通路门店!$S:$S,$G384,通讯通路门店!$J:$J,"其他品牌专卖店")</f>
        <v>0</v>
      </c>
      <c r="AF384" s="99">
        <f>SUMIFS(通讯通路门店!$BI:$BI,通讯通路门店!$S:$S,$G384)</f>
        <v>0</v>
      </c>
      <c r="AG384" s="99">
        <f>SUMIFS(通讯通路门店!$BH:$BH,通讯通路门店!$S:$S,$G384)</f>
        <v>0</v>
      </c>
      <c r="AH384" s="99">
        <f t="shared" si="26"/>
        <v>0</v>
      </c>
      <c r="AI384" s="99">
        <f>SUMIFS(通讯通路门店!$BB:$BB,通讯通路门店!$S:$S,$G384)</f>
        <v>0</v>
      </c>
      <c r="AJ384" s="99">
        <f>SUMIFS(通讯通路门店!$BE:$BE,通讯通路门店!$S:$S,$G384)</f>
        <v>0</v>
      </c>
      <c r="AK384" s="99">
        <f>SUMIFS(通讯通路门店!$BG:$BG,通讯通路门店!$S:$S,$G384)</f>
        <v>0</v>
      </c>
      <c r="AL384" s="99">
        <f>SUMIFS(通讯通路门店!$BC:$BC,通讯通路门店!$S:$S,$G384)</f>
        <v>0</v>
      </c>
      <c r="AM384" s="99">
        <f>SUMIFS(通讯通路门店!$BD:$BD,通讯通路门店!$S:$S,$G384)</f>
        <v>0</v>
      </c>
      <c r="AN384" s="99">
        <f>SUMIFS(通讯通路门店!$BF:$BF,通讯通路门店!$S:$S,$G384)</f>
        <v>0</v>
      </c>
      <c r="AO384" s="99">
        <f t="shared" si="27"/>
        <v>0</v>
      </c>
      <c r="AP384" s="99">
        <f>SUMIFS(通讯通路门店!$K:$K,通讯通路门店!$S:$S,$G384)</f>
        <v>0</v>
      </c>
      <c r="AQ384" s="83"/>
      <c r="AR384" s="99">
        <f>SUMIFS(通讯通路门店!$T:$T,通讯通路门店!$S:$S,$G384)</f>
        <v>0</v>
      </c>
      <c r="AS384" s="99">
        <f>SUMIFS(通讯通路门店!$U:$U,通讯通路门店!$S:$S,$G384)</f>
        <v>0</v>
      </c>
      <c r="AT384" s="99">
        <f>SUMIFS(通讯通路门店!$V:$V,通讯通路门店!$S:$S,$G384)</f>
        <v>0</v>
      </c>
      <c r="AU384" s="99">
        <f>SUMIFS(通讯通路门店!$W:$W,通讯通路门店!$S:$S,$G384)</f>
        <v>0</v>
      </c>
      <c r="AV384" s="99">
        <f>SUMIFS(通讯通路门店!$Z:$Z,通讯通路门店!$S:$S,$G384)</f>
        <v>0</v>
      </c>
      <c r="AW384" s="99">
        <f>SUMIFS(通讯通路门店!$AB:$AB,通讯通路门店!$S:$S,$G384)</f>
        <v>0</v>
      </c>
      <c r="AX384" s="99">
        <f>SUMIFS(通讯通路门店!$X:$X,通讯通路门店!$S:$S,$G384)</f>
        <v>0</v>
      </c>
      <c r="AY384" s="99">
        <f>SUMIFS(通讯通路门店!$Y:$Y,通讯通路门店!$S:$S,$G384)</f>
        <v>0</v>
      </c>
      <c r="AZ384" s="99">
        <f>SUMIFS(通讯通路门店!$AA:$AA,通讯通路门店!$S:$S,$G384)</f>
        <v>0</v>
      </c>
      <c r="BA384" s="99">
        <f t="shared" si="28"/>
        <v>0</v>
      </c>
      <c r="BB384" s="99">
        <f t="shared" si="29"/>
        <v>0</v>
      </c>
      <c r="BC384" s="99">
        <f>SUMIFS(通讯通路门店!$W:$W,通讯通路门店!$S:$S,$G384,通讯通路门店!$J:$J,"荣耀体验店")+SUMIFS(通讯通路门店!$W:$W,通讯通路门店!$S:$S,$G384,通讯通路门店!$J:$J,"荣耀授权专卖店")</f>
        <v>0</v>
      </c>
      <c r="BD384" s="99">
        <f>SUMIFS(通讯通路门店!$Z:$Z,通讯通路门店!$S:$S,$G384,通讯通路门店!$J:$J,"VIVO体验店")</f>
        <v>0</v>
      </c>
      <c r="BE384" s="99">
        <f>SUMIFS(通讯通路门店!$AB:$AB,通讯通路门店!$S:$S,$G384,通讯通路门店!$J:$J,"OPPO体验店")</f>
        <v>0</v>
      </c>
      <c r="BF384" s="99">
        <f>SUMIFS(通讯通路门店!$X:$X,通讯通路门店!$S:$S,$G384,通讯通路门店!$J:$J,"华为授权体验店")+SUMIFS(通讯通路门店!$AA:$AA,通讯通路门店!$S:$S,$G384,通讯通路门店!$J:$J,"华为堡垒店")</f>
        <v>0</v>
      </c>
      <c r="BG384" s="99">
        <f>SUMIFS(通讯通路门店!$Y:$Y,通讯通路门店!$S:$S,$G384,通讯通路门店!$J:$J,"小米体验店")</f>
        <v>0</v>
      </c>
      <c r="BH384" s="99">
        <f>SUMIFS(通讯通路门店!$AA:$AA,通讯通路门店!$S:$S,$G384,通讯通路门店!$J:$J,"苹果体验店")</f>
        <v>0</v>
      </c>
      <c r="BI384" s="99">
        <f>SUMIFS(通讯通路门店!$K:$K,通讯通路门店!$S:$S,$G384,通讯通路门店!$J:$J,"其他品牌专卖店")</f>
        <v>0</v>
      </c>
      <c r="BJ384" s="99">
        <f>SUMIFS(通讯通路门店!$AC:$AC,通讯通路门店!$S:$S,$G384)</f>
        <v>0</v>
      </c>
      <c r="BK384" s="99">
        <f>SUMIFS(通讯通路门店!$AD:$AD,通讯通路门店!$S:$S,$G384)</f>
        <v>0</v>
      </c>
      <c r="BL384" s="99">
        <f>SUMIFS(通讯通路门店!$AE:$AE,通讯通路门店!$S:$S,$G384)</f>
        <v>0</v>
      </c>
      <c r="BM384" s="99">
        <f>SUMIFS(通讯通路门店!$AF:$AF,通讯通路门店!$S:$S,$G384)</f>
        <v>0</v>
      </c>
      <c r="BN384" s="99">
        <f>SUMIFS(通讯通路门店!$AG:$AG,通讯通路门店!$S:$S,$G384)</f>
        <v>0</v>
      </c>
      <c r="BO384" s="99">
        <f>SUMIFS(通讯通路门店!$AH:$AH,通讯通路门店!$S:$S,$G384)</f>
        <v>0</v>
      </c>
      <c r="BP384" s="99">
        <f>SUMIFS(通讯通路门店!$AI:$AI,通讯通路门店!$S:$S,$G384)</f>
        <v>0</v>
      </c>
      <c r="BQ384" s="83"/>
    </row>
    <row r="385" spans="1:69">
      <c r="A385" s="99" t="str">
        <f>IFERROR(_xlfn.XLOOKUP($G385,通讯通路门店!$S$4:$S$993931,通讯通路门店!$A$4:$A$993931,0,0),"")</f>
        <v/>
      </c>
      <c r="B385" s="99" t="str">
        <f>IFERROR(_xlfn.XLOOKUP($G385,通讯通路门店!$S$4:$S$993931,通讯通路门店!$B$4:$B$993931,0,0),"")</f>
        <v/>
      </c>
      <c r="C385" s="99" t="str">
        <f>IFERROR(_xlfn.XLOOKUP($G385,通讯通路门店!$S$4:$S$993931,通讯通路门店!$C$4:$C$993931,0,0),"")</f>
        <v/>
      </c>
      <c r="D385" s="99" t="str">
        <f>IFERROR(_xlfn.XLOOKUP($G385,通讯通路门店!$S$4:$S$993931,通讯通路门店!$D$4:$D$993931,0,0),"")</f>
        <v/>
      </c>
      <c r="E385" s="83"/>
      <c r="F385" s="83"/>
      <c r="G385" s="101" t="e">
        <v>#N/A</v>
      </c>
      <c r="H385" s="102" t="str">
        <f>IFERROR(_xlfn.XLOOKUP($G385,通讯通路门店!$S$4:$S$993931,通讯通路门店!$R$4:$R$993931,0,0),"")</f>
        <v/>
      </c>
      <c r="I385" s="83"/>
      <c r="J385" s="83"/>
      <c r="K385" s="83"/>
      <c r="L385" s="83"/>
      <c r="M385" s="83"/>
      <c r="N385" s="83"/>
      <c r="O385" s="83"/>
      <c r="P385" s="83"/>
      <c r="Q385" s="83"/>
      <c r="R385" s="83"/>
      <c r="S385" s="83"/>
      <c r="T385" s="83"/>
      <c r="U385" s="99">
        <f>COUNTIF(通讯通路门店!$S:$S,$G385)</f>
        <v>0</v>
      </c>
      <c r="V385" s="99">
        <f>COUNTIFS(通讯通路门店!$S:$S,$G385,通讯通路门店!$J:$J,"综合卖场")</f>
        <v>0</v>
      </c>
      <c r="W385" s="99">
        <f>SUMIFS(通讯通路门店!$AJ:$AJ,通讯通路门店!$S:$S,通讯客户沙盘!$G385)</f>
        <v>0</v>
      </c>
      <c r="X385" s="99">
        <f t="shared" si="25"/>
        <v>0</v>
      </c>
      <c r="Y385" s="99">
        <f>COUNTIFS(通讯通路门店!$S:$S,$G385,通讯通路门店!$J:$J,"荣耀体验店")+COUNTIFS(通讯通路门店!$S:$S,$G385,通讯通路门店!$J:$J,"荣耀授权专卖店")</f>
        <v>0</v>
      </c>
      <c r="Z385" s="99">
        <f>COUNTIFS(通讯通路门店!$S:$S,$G385,通讯通路门店!$J:$J,"VIVO体验店")</f>
        <v>0</v>
      </c>
      <c r="AA385" s="99">
        <f>COUNTIFS(通讯通路门店!$S:$S,$G385,通讯通路门店!$J:$J,"OPPO体验店")</f>
        <v>0</v>
      </c>
      <c r="AB385" s="99">
        <f>COUNTIFS(通讯通路门店!$S:$S,$G385,通讯通路门店!$J:$J,"华为授权体验店")+COUNTIFS(通讯通路门店!$S:$S,$G385,通讯通路门店!$J:$J,"华为堡垒店")</f>
        <v>0</v>
      </c>
      <c r="AC385" s="99">
        <f>COUNTIFS(通讯通路门店!$S:$S,$G385,通讯通路门店!$J:$J,"小米体验店")</f>
        <v>0</v>
      </c>
      <c r="AD385" s="99">
        <f>COUNTIFS(通讯通路门店!$S:$S,$G385,通讯通路门店!$J:$J,"苹果体验店")</f>
        <v>0</v>
      </c>
      <c r="AE385" s="99">
        <f>COUNTIFS(通讯通路门店!$S:$S,$G385,通讯通路门店!$J:$J,"其他品牌专卖店")</f>
        <v>0</v>
      </c>
      <c r="AF385" s="99">
        <f>SUMIFS(通讯通路门店!$BI:$BI,通讯通路门店!$S:$S,$G385)</f>
        <v>0</v>
      </c>
      <c r="AG385" s="99">
        <f>SUMIFS(通讯通路门店!$BH:$BH,通讯通路门店!$S:$S,$G385)</f>
        <v>0</v>
      </c>
      <c r="AH385" s="99">
        <f t="shared" si="26"/>
        <v>0</v>
      </c>
      <c r="AI385" s="99">
        <f>SUMIFS(通讯通路门店!$BB:$BB,通讯通路门店!$S:$S,$G385)</f>
        <v>0</v>
      </c>
      <c r="AJ385" s="99">
        <f>SUMIFS(通讯通路门店!$BE:$BE,通讯通路门店!$S:$S,$G385)</f>
        <v>0</v>
      </c>
      <c r="AK385" s="99">
        <f>SUMIFS(通讯通路门店!$BG:$BG,通讯通路门店!$S:$S,$G385)</f>
        <v>0</v>
      </c>
      <c r="AL385" s="99">
        <f>SUMIFS(通讯通路门店!$BC:$BC,通讯通路门店!$S:$S,$G385)</f>
        <v>0</v>
      </c>
      <c r="AM385" s="99">
        <f>SUMIFS(通讯通路门店!$BD:$BD,通讯通路门店!$S:$S,$G385)</f>
        <v>0</v>
      </c>
      <c r="AN385" s="99">
        <f>SUMIFS(通讯通路门店!$BF:$BF,通讯通路门店!$S:$S,$G385)</f>
        <v>0</v>
      </c>
      <c r="AO385" s="99">
        <f t="shared" si="27"/>
        <v>0</v>
      </c>
      <c r="AP385" s="99">
        <f>SUMIFS(通讯通路门店!$K:$K,通讯通路门店!$S:$S,$G385)</f>
        <v>0</v>
      </c>
      <c r="AQ385" s="83"/>
      <c r="AR385" s="99">
        <f>SUMIFS(通讯通路门店!$T:$T,通讯通路门店!$S:$S,$G385)</f>
        <v>0</v>
      </c>
      <c r="AS385" s="99">
        <f>SUMIFS(通讯通路门店!$U:$U,通讯通路门店!$S:$S,$G385)</f>
        <v>0</v>
      </c>
      <c r="AT385" s="99">
        <f>SUMIFS(通讯通路门店!$V:$V,通讯通路门店!$S:$S,$G385)</f>
        <v>0</v>
      </c>
      <c r="AU385" s="99">
        <f>SUMIFS(通讯通路门店!$W:$W,通讯通路门店!$S:$S,$G385)</f>
        <v>0</v>
      </c>
      <c r="AV385" s="99">
        <f>SUMIFS(通讯通路门店!$Z:$Z,通讯通路门店!$S:$S,$G385)</f>
        <v>0</v>
      </c>
      <c r="AW385" s="99">
        <f>SUMIFS(通讯通路门店!$AB:$AB,通讯通路门店!$S:$S,$G385)</f>
        <v>0</v>
      </c>
      <c r="AX385" s="99">
        <f>SUMIFS(通讯通路门店!$X:$X,通讯通路门店!$S:$S,$G385)</f>
        <v>0</v>
      </c>
      <c r="AY385" s="99">
        <f>SUMIFS(通讯通路门店!$Y:$Y,通讯通路门店!$S:$S,$G385)</f>
        <v>0</v>
      </c>
      <c r="AZ385" s="99">
        <f>SUMIFS(通讯通路门店!$AA:$AA,通讯通路门店!$S:$S,$G385)</f>
        <v>0</v>
      </c>
      <c r="BA385" s="99">
        <f t="shared" si="28"/>
        <v>0</v>
      </c>
      <c r="BB385" s="99">
        <f t="shared" si="29"/>
        <v>0</v>
      </c>
      <c r="BC385" s="99">
        <f>SUMIFS(通讯通路门店!$W:$W,通讯通路门店!$S:$S,$G385,通讯通路门店!$J:$J,"荣耀体验店")+SUMIFS(通讯通路门店!$W:$W,通讯通路门店!$S:$S,$G385,通讯通路门店!$J:$J,"荣耀授权专卖店")</f>
        <v>0</v>
      </c>
      <c r="BD385" s="99">
        <f>SUMIFS(通讯通路门店!$Z:$Z,通讯通路门店!$S:$S,$G385,通讯通路门店!$J:$J,"VIVO体验店")</f>
        <v>0</v>
      </c>
      <c r="BE385" s="99">
        <f>SUMIFS(通讯通路门店!$AB:$AB,通讯通路门店!$S:$S,$G385,通讯通路门店!$J:$J,"OPPO体验店")</f>
        <v>0</v>
      </c>
      <c r="BF385" s="99">
        <f>SUMIFS(通讯通路门店!$X:$X,通讯通路门店!$S:$S,$G385,通讯通路门店!$J:$J,"华为授权体验店")+SUMIFS(通讯通路门店!$AA:$AA,通讯通路门店!$S:$S,$G385,通讯通路门店!$J:$J,"华为堡垒店")</f>
        <v>0</v>
      </c>
      <c r="BG385" s="99">
        <f>SUMIFS(通讯通路门店!$Y:$Y,通讯通路门店!$S:$S,$G385,通讯通路门店!$J:$J,"小米体验店")</f>
        <v>0</v>
      </c>
      <c r="BH385" s="99">
        <f>SUMIFS(通讯通路门店!$AA:$AA,通讯通路门店!$S:$S,$G385,通讯通路门店!$J:$J,"苹果体验店")</f>
        <v>0</v>
      </c>
      <c r="BI385" s="99">
        <f>SUMIFS(通讯通路门店!$K:$K,通讯通路门店!$S:$S,$G385,通讯通路门店!$J:$J,"其他品牌专卖店")</f>
        <v>0</v>
      </c>
      <c r="BJ385" s="99">
        <f>SUMIFS(通讯通路门店!$AC:$AC,通讯通路门店!$S:$S,$G385)</f>
        <v>0</v>
      </c>
      <c r="BK385" s="99">
        <f>SUMIFS(通讯通路门店!$AD:$AD,通讯通路门店!$S:$S,$G385)</f>
        <v>0</v>
      </c>
      <c r="BL385" s="99">
        <f>SUMIFS(通讯通路门店!$AE:$AE,通讯通路门店!$S:$S,$G385)</f>
        <v>0</v>
      </c>
      <c r="BM385" s="99">
        <f>SUMIFS(通讯通路门店!$AF:$AF,通讯通路门店!$S:$S,$G385)</f>
        <v>0</v>
      </c>
      <c r="BN385" s="99">
        <f>SUMIFS(通讯通路门店!$AG:$AG,通讯通路门店!$S:$S,$G385)</f>
        <v>0</v>
      </c>
      <c r="BO385" s="99">
        <f>SUMIFS(通讯通路门店!$AH:$AH,通讯通路门店!$S:$S,$G385)</f>
        <v>0</v>
      </c>
      <c r="BP385" s="99">
        <f>SUMIFS(通讯通路门店!$AI:$AI,通讯通路门店!$S:$S,$G385)</f>
        <v>0</v>
      </c>
      <c r="BQ385" s="83"/>
    </row>
    <row r="386" spans="1:69">
      <c r="A386" s="99" t="str">
        <f>IFERROR(_xlfn.XLOOKUP($G386,通讯通路门店!$S$4:$S$993931,通讯通路门店!$A$4:$A$993931,0,0),"")</f>
        <v/>
      </c>
      <c r="B386" s="99" t="str">
        <f>IFERROR(_xlfn.XLOOKUP($G386,通讯通路门店!$S$4:$S$993931,通讯通路门店!$B$4:$B$993931,0,0),"")</f>
        <v/>
      </c>
      <c r="C386" s="99" t="str">
        <f>IFERROR(_xlfn.XLOOKUP($G386,通讯通路门店!$S$4:$S$993931,通讯通路门店!$C$4:$C$993931,0,0),"")</f>
        <v/>
      </c>
      <c r="D386" s="99" t="str">
        <f>IFERROR(_xlfn.XLOOKUP($G386,通讯通路门店!$S$4:$S$993931,通讯通路门店!$D$4:$D$993931,0,0),"")</f>
        <v/>
      </c>
      <c r="E386" s="83"/>
      <c r="F386" s="83"/>
      <c r="G386" s="101" t="e">
        <v>#N/A</v>
      </c>
      <c r="H386" s="102" t="str">
        <f>IFERROR(_xlfn.XLOOKUP($G386,通讯通路门店!$S$4:$S$993931,通讯通路门店!$R$4:$R$993931,0,0),"")</f>
        <v/>
      </c>
      <c r="I386" s="83"/>
      <c r="J386" s="83"/>
      <c r="K386" s="83"/>
      <c r="L386" s="83"/>
      <c r="M386" s="83"/>
      <c r="N386" s="83"/>
      <c r="O386" s="83"/>
      <c r="P386" s="83"/>
      <c r="Q386" s="83"/>
      <c r="R386" s="83"/>
      <c r="S386" s="83"/>
      <c r="T386" s="83"/>
      <c r="U386" s="99">
        <f>COUNTIF(通讯通路门店!$S:$S,$G386)</f>
        <v>0</v>
      </c>
      <c r="V386" s="99">
        <f>COUNTIFS(通讯通路门店!$S:$S,$G386,通讯通路门店!$J:$J,"综合卖场")</f>
        <v>0</v>
      </c>
      <c r="W386" s="99">
        <f>SUMIFS(通讯通路门店!$AJ:$AJ,通讯通路门店!$S:$S,通讯客户沙盘!$G386)</f>
        <v>0</v>
      </c>
      <c r="X386" s="99">
        <f t="shared" si="25"/>
        <v>0</v>
      </c>
      <c r="Y386" s="99">
        <f>COUNTIFS(通讯通路门店!$S:$S,$G386,通讯通路门店!$J:$J,"荣耀体验店")+COUNTIFS(通讯通路门店!$S:$S,$G386,通讯通路门店!$J:$J,"荣耀授权专卖店")</f>
        <v>0</v>
      </c>
      <c r="Z386" s="99">
        <f>COUNTIFS(通讯通路门店!$S:$S,$G386,通讯通路门店!$J:$J,"VIVO体验店")</f>
        <v>0</v>
      </c>
      <c r="AA386" s="99">
        <f>COUNTIFS(通讯通路门店!$S:$S,$G386,通讯通路门店!$J:$J,"OPPO体验店")</f>
        <v>0</v>
      </c>
      <c r="AB386" s="99">
        <f>COUNTIFS(通讯通路门店!$S:$S,$G386,通讯通路门店!$J:$J,"华为授权体验店")+COUNTIFS(通讯通路门店!$S:$S,$G386,通讯通路门店!$J:$J,"华为堡垒店")</f>
        <v>0</v>
      </c>
      <c r="AC386" s="99">
        <f>COUNTIFS(通讯通路门店!$S:$S,$G386,通讯通路门店!$J:$J,"小米体验店")</f>
        <v>0</v>
      </c>
      <c r="AD386" s="99">
        <f>COUNTIFS(通讯通路门店!$S:$S,$G386,通讯通路门店!$J:$J,"苹果体验店")</f>
        <v>0</v>
      </c>
      <c r="AE386" s="99">
        <f>COUNTIFS(通讯通路门店!$S:$S,$G386,通讯通路门店!$J:$J,"其他品牌专卖店")</f>
        <v>0</v>
      </c>
      <c r="AF386" s="99">
        <f>SUMIFS(通讯通路门店!$BI:$BI,通讯通路门店!$S:$S,$G386)</f>
        <v>0</v>
      </c>
      <c r="AG386" s="99">
        <f>SUMIFS(通讯通路门店!$BH:$BH,通讯通路门店!$S:$S,$G386)</f>
        <v>0</v>
      </c>
      <c r="AH386" s="99">
        <f t="shared" si="26"/>
        <v>0</v>
      </c>
      <c r="AI386" s="99">
        <f>SUMIFS(通讯通路门店!$BB:$BB,通讯通路门店!$S:$S,$G386)</f>
        <v>0</v>
      </c>
      <c r="AJ386" s="99">
        <f>SUMIFS(通讯通路门店!$BE:$BE,通讯通路门店!$S:$S,$G386)</f>
        <v>0</v>
      </c>
      <c r="AK386" s="99">
        <f>SUMIFS(通讯通路门店!$BG:$BG,通讯通路门店!$S:$S,$G386)</f>
        <v>0</v>
      </c>
      <c r="AL386" s="99">
        <f>SUMIFS(通讯通路门店!$BC:$BC,通讯通路门店!$S:$S,$G386)</f>
        <v>0</v>
      </c>
      <c r="AM386" s="99">
        <f>SUMIFS(通讯通路门店!$BD:$BD,通讯通路门店!$S:$S,$G386)</f>
        <v>0</v>
      </c>
      <c r="AN386" s="99">
        <f>SUMIFS(通讯通路门店!$BF:$BF,通讯通路门店!$S:$S,$G386)</f>
        <v>0</v>
      </c>
      <c r="AO386" s="99">
        <f t="shared" si="27"/>
        <v>0</v>
      </c>
      <c r="AP386" s="99">
        <f>SUMIFS(通讯通路门店!$K:$K,通讯通路门店!$S:$S,$G386)</f>
        <v>0</v>
      </c>
      <c r="AQ386" s="83"/>
      <c r="AR386" s="99">
        <f>SUMIFS(通讯通路门店!$T:$T,通讯通路门店!$S:$S,$G386)</f>
        <v>0</v>
      </c>
      <c r="AS386" s="99">
        <f>SUMIFS(通讯通路门店!$U:$U,通讯通路门店!$S:$S,$G386)</f>
        <v>0</v>
      </c>
      <c r="AT386" s="99">
        <f>SUMIFS(通讯通路门店!$V:$V,通讯通路门店!$S:$S,$G386)</f>
        <v>0</v>
      </c>
      <c r="AU386" s="99">
        <f>SUMIFS(通讯通路门店!$W:$W,通讯通路门店!$S:$S,$G386)</f>
        <v>0</v>
      </c>
      <c r="AV386" s="99">
        <f>SUMIFS(通讯通路门店!$Z:$Z,通讯通路门店!$S:$S,$G386)</f>
        <v>0</v>
      </c>
      <c r="AW386" s="99">
        <f>SUMIFS(通讯通路门店!$AB:$AB,通讯通路门店!$S:$S,$G386)</f>
        <v>0</v>
      </c>
      <c r="AX386" s="99">
        <f>SUMIFS(通讯通路门店!$X:$X,通讯通路门店!$S:$S,$G386)</f>
        <v>0</v>
      </c>
      <c r="AY386" s="99">
        <f>SUMIFS(通讯通路门店!$Y:$Y,通讯通路门店!$S:$S,$G386)</f>
        <v>0</v>
      </c>
      <c r="AZ386" s="99">
        <f>SUMIFS(通讯通路门店!$AA:$AA,通讯通路门店!$S:$S,$G386)</f>
        <v>0</v>
      </c>
      <c r="BA386" s="99">
        <f t="shared" si="28"/>
        <v>0</v>
      </c>
      <c r="BB386" s="99">
        <f t="shared" si="29"/>
        <v>0</v>
      </c>
      <c r="BC386" s="99">
        <f>SUMIFS(通讯通路门店!$W:$W,通讯通路门店!$S:$S,$G386,通讯通路门店!$J:$J,"荣耀体验店")+SUMIFS(通讯通路门店!$W:$W,通讯通路门店!$S:$S,$G386,通讯通路门店!$J:$J,"荣耀授权专卖店")</f>
        <v>0</v>
      </c>
      <c r="BD386" s="99">
        <f>SUMIFS(通讯通路门店!$Z:$Z,通讯通路门店!$S:$S,$G386,通讯通路门店!$J:$J,"VIVO体验店")</f>
        <v>0</v>
      </c>
      <c r="BE386" s="99">
        <f>SUMIFS(通讯通路门店!$AB:$AB,通讯通路门店!$S:$S,$G386,通讯通路门店!$J:$J,"OPPO体验店")</f>
        <v>0</v>
      </c>
      <c r="BF386" s="99">
        <f>SUMIFS(通讯通路门店!$X:$X,通讯通路门店!$S:$S,$G386,通讯通路门店!$J:$J,"华为授权体验店")+SUMIFS(通讯通路门店!$AA:$AA,通讯通路门店!$S:$S,$G386,通讯通路门店!$J:$J,"华为堡垒店")</f>
        <v>0</v>
      </c>
      <c r="BG386" s="99">
        <f>SUMIFS(通讯通路门店!$Y:$Y,通讯通路门店!$S:$S,$G386,通讯通路门店!$J:$J,"小米体验店")</f>
        <v>0</v>
      </c>
      <c r="BH386" s="99">
        <f>SUMIFS(通讯通路门店!$AA:$AA,通讯通路门店!$S:$S,$G386,通讯通路门店!$J:$J,"苹果体验店")</f>
        <v>0</v>
      </c>
      <c r="BI386" s="99">
        <f>SUMIFS(通讯通路门店!$K:$K,通讯通路门店!$S:$S,$G386,通讯通路门店!$J:$J,"其他品牌专卖店")</f>
        <v>0</v>
      </c>
      <c r="BJ386" s="99">
        <f>SUMIFS(通讯通路门店!$AC:$AC,通讯通路门店!$S:$S,$G386)</f>
        <v>0</v>
      </c>
      <c r="BK386" s="99">
        <f>SUMIFS(通讯通路门店!$AD:$AD,通讯通路门店!$S:$S,$G386)</f>
        <v>0</v>
      </c>
      <c r="BL386" s="99">
        <f>SUMIFS(通讯通路门店!$AE:$AE,通讯通路门店!$S:$S,$G386)</f>
        <v>0</v>
      </c>
      <c r="BM386" s="99">
        <f>SUMIFS(通讯通路门店!$AF:$AF,通讯通路门店!$S:$S,$G386)</f>
        <v>0</v>
      </c>
      <c r="BN386" s="99">
        <f>SUMIFS(通讯通路门店!$AG:$AG,通讯通路门店!$S:$S,$G386)</f>
        <v>0</v>
      </c>
      <c r="BO386" s="99">
        <f>SUMIFS(通讯通路门店!$AH:$AH,通讯通路门店!$S:$S,$G386)</f>
        <v>0</v>
      </c>
      <c r="BP386" s="99">
        <f>SUMIFS(通讯通路门店!$AI:$AI,通讯通路门店!$S:$S,$G386)</f>
        <v>0</v>
      </c>
      <c r="BQ386" s="83"/>
    </row>
    <row r="387" spans="1:69">
      <c r="A387" s="99" t="str">
        <f>IFERROR(_xlfn.XLOOKUP($G387,通讯通路门店!$S$4:$S$993931,通讯通路门店!$A$4:$A$993931,0,0),"")</f>
        <v/>
      </c>
      <c r="B387" s="99" t="str">
        <f>IFERROR(_xlfn.XLOOKUP($G387,通讯通路门店!$S$4:$S$993931,通讯通路门店!$B$4:$B$993931,0,0),"")</f>
        <v/>
      </c>
      <c r="C387" s="99" t="str">
        <f>IFERROR(_xlfn.XLOOKUP($G387,通讯通路门店!$S$4:$S$993931,通讯通路门店!$C$4:$C$993931,0,0),"")</f>
        <v/>
      </c>
      <c r="D387" s="99" t="str">
        <f>IFERROR(_xlfn.XLOOKUP($G387,通讯通路门店!$S$4:$S$993931,通讯通路门店!$D$4:$D$993931,0,0),"")</f>
        <v/>
      </c>
      <c r="E387" s="83"/>
      <c r="F387" s="83"/>
      <c r="G387" s="101" t="e">
        <v>#N/A</v>
      </c>
      <c r="H387" s="102" t="str">
        <f>IFERROR(_xlfn.XLOOKUP($G387,通讯通路门店!$S$4:$S$993931,通讯通路门店!$R$4:$R$993931,0,0),"")</f>
        <v/>
      </c>
      <c r="I387" s="83"/>
      <c r="J387" s="83"/>
      <c r="K387" s="83"/>
      <c r="L387" s="83"/>
      <c r="M387" s="83"/>
      <c r="N387" s="83"/>
      <c r="O387" s="83"/>
      <c r="P387" s="83"/>
      <c r="Q387" s="83"/>
      <c r="R387" s="83"/>
      <c r="S387" s="83"/>
      <c r="T387" s="83"/>
      <c r="U387" s="99">
        <f>COUNTIF(通讯通路门店!$S:$S,$G387)</f>
        <v>0</v>
      </c>
      <c r="V387" s="99">
        <f>COUNTIFS(通讯通路门店!$S:$S,$G387,通讯通路门店!$J:$J,"综合卖场")</f>
        <v>0</v>
      </c>
      <c r="W387" s="99">
        <f>SUMIFS(通讯通路门店!$AJ:$AJ,通讯通路门店!$S:$S,通讯客户沙盘!$G387)</f>
        <v>0</v>
      </c>
      <c r="X387" s="99">
        <f t="shared" si="25"/>
        <v>0</v>
      </c>
      <c r="Y387" s="99">
        <f>COUNTIFS(通讯通路门店!$S:$S,$G387,通讯通路门店!$J:$J,"荣耀体验店")+COUNTIFS(通讯通路门店!$S:$S,$G387,通讯通路门店!$J:$J,"荣耀授权专卖店")</f>
        <v>0</v>
      </c>
      <c r="Z387" s="99">
        <f>COUNTIFS(通讯通路门店!$S:$S,$G387,通讯通路门店!$J:$J,"VIVO体验店")</f>
        <v>0</v>
      </c>
      <c r="AA387" s="99">
        <f>COUNTIFS(通讯通路门店!$S:$S,$G387,通讯通路门店!$J:$J,"OPPO体验店")</f>
        <v>0</v>
      </c>
      <c r="AB387" s="99">
        <f>COUNTIFS(通讯通路门店!$S:$S,$G387,通讯通路门店!$J:$J,"华为授权体验店")+COUNTIFS(通讯通路门店!$S:$S,$G387,通讯通路门店!$J:$J,"华为堡垒店")</f>
        <v>0</v>
      </c>
      <c r="AC387" s="99">
        <f>COUNTIFS(通讯通路门店!$S:$S,$G387,通讯通路门店!$J:$J,"小米体验店")</f>
        <v>0</v>
      </c>
      <c r="AD387" s="99">
        <f>COUNTIFS(通讯通路门店!$S:$S,$G387,通讯通路门店!$J:$J,"苹果体验店")</f>
        <v>0</v>
      </c>
      <c r="AE387" s="99">
        <f>COUNTIFS(通讯通路门店!$S:$S,$G387,通讯通路门店!$J:$J,"其他品牌专卖店")</f>
        <v>0</v>
      </c>
      <c r="AF387" s="99">
        <f>SUMIFS(通讯通路门店!$BI:$BI,通讯通路门店!$S:$S,$G387)</f>
        <v>0</v>
      </c>
      <c r="AG387" s="99">
        <f>SUMIFS(通讯通路门店!$BH:$BH,通讯通路门店!$S:$S,$G387)</f>
        <v>0</v>
      </c>
      <c r="AH387" s="99">
        <f t="shared" si="26"/>
        <v>0</v>
      </c>
      <c r="AI387" s="99">
        <f>SUMIFS(通讯通路门店!$BB:$BB,通讯通路门店!$S:$S,$G387)</f>
        <v>0</v>
      </c>
      <c r="AJ387" s="99">
        <f>SUMIFS(通讯通路门店!$BE:$BE,通讯通路门店!$S:$S,$G387)</f>
        <v>0</v>
      </c>
      <c r="AK387" s="99">
        <f>SUMIFS(通讯通路门店!$BG:$BG,通讯通路门店!$S:$S,$G387)</f>
        <v>0</v>
      </c>
      <c r="AL387" s="99">
        <f>SUMIFS(通讯通路门店!$BC:$BC,通讯通路门店!$S:$S,$G387)</f>
        <v>0</v>
      </c>
      <c r="AM387" s="99">
        <f>SUMIFS(通讯通路门店!$BD:$BD,通讯通路门店!$S:$S,$G387)</f>
        <v>0</v>
      </c>
      <c r="AN387" s="99">
        <f>SUMIFS(通讯通路门店!$BF:$BF,通讯通路门店!$S:$S,$G387)</f>
        <v>0</v>
      </c>
      <c r="AO387" s="99">
        <f t="shared" si="27"/>
        <v>0</v>
      </c>
      <c r="AP387" s="99">
        <f>SUMIFS(通讯通路门店!$K:$K,通讯通路门店!$S:$S,$G387)</f>
        <v>0</v>
      </c>
      <c r="AQ387" s="83"/>
      <c r="AR387" s="99">
        <f>SUMIFS(通讯通路门店!$T:$T,通讯通路门店!$S:$S,$G387)</f>
        <v>0</v>
      </c>
      <c r="AS387" s="99">
        <f>SUMIFS(通讯通路门店!$U:$U,通讯通路门店!$S:$S,$G387)</f>
        <v>0</v>
      </c>
      <c r="AT387" s="99">
        <f>SUMIFS(通讯通路门店!$V:$V,通讯通路门店!$S:$S,$G387)</f>
        <v>0</v>
      </c>
      <c r="AU387" s="99">
        <f>SUMIFS(通讯通路门店!$W:$W,通讯通路门店!$S:$S,$G387)</f>
        <v>0</v>
      </c>
      <c r="AV387" s="99">
        <f>SUMIFS(通讯通路门店!$Z:$Z,通讯通路门店!$S:$S,$G387)</f>
        <v>0</v>
      </c>
      <c r="AW387" s="99">
        <f>SUMIFS(通讯通路门店!$AB:$AB,通讯通路门店!$S:$S,$G387)</f>
        <v>0</v>
      </c>
      <c r="AX387" s="99">
        <f>SUMIFS(通讯通路门店!$X:$X,通讯通路门店!$S:$S,$G387)</f>
        <v>0</v>
      </c>
      <c r="AY387" s="99">
        <f>SUMIFS(通讯通路门店!$Y:$Y,通讯通路门店!$S:$S,$G387)</f>
        <v>0</v>
      </c>
      <c r="AZ387" s="99">
        <f>SUMIFS(通讯通路门店!$AA:$AA,通讯通路门店!$S:$S,$G387)</f>
        <v>0</v>
      </c>
      <c r="BA387" s="99">
        <f t="shared" si="28"/>
        <v>0</v>
      </c>
      <c r="BB387" s="99">
        <f t="shared" si="29"/>
        <v>0</v>
      </c>
      <c r="BC387" s="99">
        <f>SUMIFS(通讯通路门店!$W:$W,通讯通路门店!$S:$S,$G387,通讯通路门店!$J:$J,"荣耀体验店")+SUMIFS(通讯通路门店!$W:$W,通讯通路门店!$S:$S,$G387,通讯通路门店!$J:$J,"荣耀授权专卖店")</f>
        <v>0</v>
      </c>
      <c r="BD387" s="99">
        <f>SUMIFS(通讯通路门店!$Z:$Z,通讯通路门店!$S:$S,$G387,通讯通路门店!$J:$J,"VIVO体验店")</f>
        <v>0</v>
      </c>
      <c r="BE387" s="99">
        <f>SUMIFS(通讯通路门店!$AB:$AB,通讯通路门店!$S:$S,$G387,通讯通路门店!$J:$J,"OPPO体验店")</f>
        <v>0</v>
      </c>
      <c r="BF387" s="99">
        <f>SUMIFS(通讯通路门店!$X:$X,通讯通路门店!$S:$S,$G387,通讯通路门店!$J:$J,"华为授权体验店")+SUMIFS(通讯通路门店!$AA:$AA,通讯通路门店!$S:$S,$G387,通讯通路门店!$J:$J,"华为堡垒店")</f>
        <v>0</v>
      </c>
      <c r="BG387" s="99">
        <f>SUMIFS(通讯通路门店!$Y:$Y,通讯通路门店!$S:$S,$G387,通讯通路门店!$J:$J,"小米体验店")</f>
        <v>0</v>
      </c>
      <c r="BH387" s="99">
        <f>SUMIFS(通讯通路门店!$AA:$AA,通讯通路门店!$S:$S,$G387,通讯通路门店!$J:$J,"苹果体验店")</f>
        <v>0</v>
      </c>
      <c r="BI387" s="99">
        <f>SUMIFS(通讯通路门店!$K:$K,通讯通路门店!$S:$S,$G387,通讯通路门店!$J:$J,"其他品牌专卖店")</f>
        <v>0</v>
      </c>
      <c r="BJ387" s="99">
        <f>SUMIFS(通讯通路门店!$AC:$AC,通讯通路门店!$S:$S,$G387)</f>
        <v>0</v>
      </c>
      <c r="BK387" s="99">
        <f>SUMIFS(通讯通路门店!$AD:$AD,通讯通路门店!$S:$S,$G387)</f>
        <v>0</v>
      </c>
      <c r="BL387" s="99">
        <f>SUMIFS(通讯通路门店!$AE:$AE,通讯通路门店!$S:$S,$G387)</f>
        <v>0</v>
      </c>
      <c r="BM387" s="99">
        <f>SUMIFS(通讯通路门店!$AF:$AF,通讯通路门店!$S:$S,$G387)</f>
        <v>0</v>
      </c>
      <c r="BN387" s="99">
        <f>SUMIFS(通讯通路门店!$AG:$AG,通讯通路门店!$S:$S,$G387)</f>
        <v>0</v>
      </c>
      <c r="BO387" s="99">
        <f>SUMIFS(通讯通路门店!$AH:$AH,通讯通路门店!$S:$S,$G387)</f>
        <v>0</v>
      </c>
      <c r="BP387" s="99">
        <f>SUMIFS(通讯通路门店!$AI:$AI,通讯通路门店!$S:$S,$G387)</f>
        <v>0</v>
      </c>
      <c r="BQ387" s="83"/>
    </row>
    <row r="388" spans="1:69">
      <c r="A388" s="99" t="str">
        <f>IFERROR(_xlfn.XLOOKUP($G388,通讯通路门店!$S$4:$S$993931,通讯通路门店!$A$4:$A$993931,0,0),"")</f>
        <v/>
      </c>
      <c r="B388" s="99" t="str">
        <f>IFERROR(_xlfn.XLOOKUP($G388,通讯通路门店!$S$4:$S$993931,通讯通路门店!$B$4:$B$993931,0,0),"")</f>
        <v/>
      </c>
      <c r="C388" s="99" t="str">
        <f>IFERROR(_xlfn.XLOOKUP($G388,通讯通路门店!$S$4:$S$993931,通讯通路门店!$C$4:$C$993931,0,0),"")</f>
        <v/>
      </c>
      <c r="D388" s="99" t="str">
        <f>IFERROR(_xlfn.XLOOKUP($G388,通讯通路门店!$S$4:$S$993931,通讯通路门店!$D$4:$D$993931,0,0),"")</f>
        <v/>
      </c>
      <c r="E388" s="83"/>
      <c r="F388" s="83"/>
      <c r="G388" s="101" t="e">
        <v>#N/A</v>
      </c>
      <c r="H388" s="102" t="str">
        <f>IFERROR(_xlfn.XLOOKUP($G388,通讯通路门店!$S$4:$S$993931,通讯通路门店!$R$4:$R$993931,0,0),"")</f>
        <v/>
      </c>
      <c r="I388" s="83"/>
      <c r="J388" s="83"/>
      <c r="K388" s="83"/>
      <c r="L388" s="83"/>
      <c r="M388" s="83"/>
      <c r="N388" s="83"/>
      <c r="O388" s="83"/>
      <c r="P388" s="83"/>
      <c r="Q388" s="83"/>
      <c r="R388" s="83"/>
      <c r="S388" s="83"/>
      <c r="T388" s="83"/>
      <c r="U388" s="99">
        <f>COUNTIF(通讯通路门店!$S:$S,$G388)</f>
        <v>0</v>
      </c>
      <c r="V388" s="99">
        <f>COUNTIFS(通讯通路门店!$S:$S,$G388,通讯通路门店!$J:$J,"综合卖场")</f>
        <v>0</v>
      </c>
      <c r="W388" s="99">
        <f>SUMIFS(通讯通路门店!$AJ:$AJ,通讯通路门店!$S:$S,通讯客户沙盘!$G388)</f>
        <v>0</v>
      </c>
      <c r="X388" s="99">
        <f t="shared" ref="X388:X451" si="30">Y388+Z388+AA388+AB388+AC388+AD388+AE388</f>
        <v>0</v>
      </c>
      <c r="Y388" s="99">
        <f>COUNTIFS(通讯通路门店!$S:$S,$G388,通讯通路门店!$J:$J,"荣耀体验店")+COUNTIFS(通讯通路门店!$S:$S,$G388,通讯通路门店!$J:$J,"荣耀授权专卖店")</f>
        <v>0</v>
      </c>
      <c r="Z388" s="99">
        <f>COUNTIFS(通讯通路门店!$S:$S,$G388,通讯通路门店!$J:$J,"VIVO体验店")</f>
        <v>0</v>
      </c>
      <c r="AA388" s="99">
        <f>COUNTIFS(通讯通路门店!$S:$S,$G388,通讯通路门店!$J:$J,"OPPO体验店")</f>
        <v>0</v>
      </c>
      <c r="AB388" s="99">
        <f>COUNTIFS(通讯通路门店!$S:$S,$G388,通讯通路门店!$J:$J,"华为授权体验店")+COUNTIFS(通讯通路门店!$S:$S,$G388,通讯通路门店!$J:$J,"华为堡垒店")</f>
        <v>0</v>
      </c>
      <c r="AC388" s="99">
        <f>COUNTIFS(通讯通路门店!$S:$S,$G388,通讯通路门店!$J:$J,"小米体验店")</f>
        <v>0</v>
      </c>
      <c r="AD388" s="99">
        <f>COUNTIFS(通讯通路门店!$S:$S,$G388,通讯通路门店!$J:$J,"苹果体验店")</f>
        <v>0</v>
      </c>
      <c r="AE388" s="99">
        <f>COUNTIFS(通讯通路门店!$S:$S,$G388,通讯通路门店!$J:$J,"其他品牌专卖店")</f>
        <v>0</v>
      </c>
      <c r="AF388" s="99">
        <f>SUMIFS(通讯通路门店!$BI:$BI,通讯通路门店!$S:$S,$G388)</f>
        <v>0</v>
      </c>
      <c r="AG388" s="99">
        <f>SUMIFS(通讯通路门店!$BH:$BH,通讯通路门店!$S:$S,$G388)</f>
        <v>0</v>
      </c>
      <c r="AH388" s="99">
        <f t="shared" ref="AH388:AH451" si="31">AI388+AJ388+AK388+AL388+AM388+AN388</f>
        <v>0</v>
      </c>
      <c r="AI388" s="99">
        <f>SUMIFS(通讯通路门店!$BB:$BB,通讯通路门店!$S:$S,$G388)</f>
        <v>0</v>
      </c>
      <c r="AJ388" s="99">
        <f>SUMIFS(通讯通路门店!$BE:$BE,通讯通路门店!$S:$S,$G388)</f>
        <v>0</v>
      </c>
      <c r="AK388" s="99">
        <f>SUMIFS(通讯通路门店!$BG:$BG,通讯通路门店!$S:$S,$G388)</f>
        <v>0</v>
      </c>
      <c r="AL388" s="99">
        <f>SUMIFS(通讯通路门店!$BC:$BC,通讯通路门店!$S:$S,$G388)</f>
        <v>0</v>
      </c>
      <c r="AM388" s="99">
        <f>SUMIFS(通讯通路门店!$BD:$BD,通讯通路门店!$S:$S,$G388)</f>
        <v>0</v>
      </c>
      <c r="AN388" s="99">
        <f>SUMIFS(通讯通路门店!$BF:$BF,通讯通路门店!$S:$S,$G388)</f>
        <v>0</v>
      </c>
      <c r="AO388" s="99">
        <f t="shared" ref="AO388:AO451" si="32">AP388+AQ388</f>
        <v>0</v>
      </c>
      <c r="AP388" s="99">
        <f>SUMIFS(通讯通路门店!$K:$K,通讯通路门店!$S:$S,$G388)</f>
        <v>0</v>
      </c>
      <c r="AQ388" s="83"/>
      <c r="AR388" s="99">
        <f>SUMIFS(通讯通路门店!$T:$T,通讯通路门店!$S:$S,$G388)</f>
        <v>0</v>
      </c>
      <c r="AS388" s="99">
        <f>SUMIFS(通讯通路门店!$U:$U,通讯通路门店!$S:$S,$G388)</f>
        <v>0</v>
      </c>
      <c r="AT388" s="99">
        <f>SUMIFS(通讯通路门店!$V:$V,通讯通路门店!$S:$S,$G388)</f>
        <v>0</v>
      </c>
      <c r="AU388" s="99">
        <f>SUMIFS(通讯通路门店!$W:$W,通讯通路门店!$S:$S,$G388)</f>
        <v>0</v>
      </c>
      <c r="AV388" s="99">
        <f>SUMIFS(通讯通路门店!$Z:$Z,通讯通路门店!$S:$S,$G388)</f>
        <v>0</v>
      </c>
      <c r="AW388" s="99">
        <f>SUMIFS(通讯通路门店!$AB:$AB,通讯通路门店!$S:$S,$G388)</f>
        <v>0</v>
      </c>
      <c r="AX388" s="99">
        <f>SUMIFS(通讯通路门店!$X:$X,通讯通路门店!$S:$S,$G388)</f>
        <v>0</v>
      </c>
      <c r="AY388" s="99">
        <f>SUMIFS(通讯通路门店!$Y:$Y,通讯通路门店!$S:$S,$G388)</f>
        <v>0</v>
      </c>
      <c r="AZ388" s="99">
        <f>SUMIFS(通讯通路门店!$AA:$AA,通讯通路门店!$S:$S,$G388)</f>
        <v>0</v>
      </c>
      <c r="BA388" s="99">
        <f t="shared" ref="BA388:BA451" si="33">AP388-BB388</f>
        <v>0</v>
      </c>
      <c r="BB388" s="99">
        <f t="shared" ref="BB388:BB451" si="34">BC388+BD388+BE388+BF388+BG388+BH388</f>
        <v>0</v>
      </c>
      <c r="BC388" s="99">
        <f>SUMIFS(通讯通路门店!$W:$W,通讯通路门店!$S:$S,$G388,通讯通路门店!$J:$J,"荣耀体验店")+SUMIFS(通讯通路门店!$W:$W,通讯通路门店!$S:$S,$G388,通讯通路门店!$J:$J,"荣耀授权专卖店")</f>
        <v>0</v>
      </c>
      <c r="BD388" s="99">
        <f>SUMIFS(通讯通路门店!$Z:$Z,通讯通路门店!$S:$S,$G388,通讯通路门店!$J:$J,"VIVO体验店")</f>
        <v>0</v>
      </c>
      <c r="BE388" s="99">
        <f>SUMIFS(通讯通路门店!$AB:$AB,通讯通路门店!$S:$S,$G388,通讯通路门店!$J:$J,"OPPO体验店")</f>
        <v>0</v>
      </c>
      <c r="BF388" s="99">
        <f>SUMIFS(通讯通路门店!$X:$X,通讯通路门店!$S:$S,$G388,通讯通路门店!$J:$J,"华为授权体验店")+SUMIFS(通讯通路门店!$AA:$AA,通讯通路门店!$S:$S,$G388,通讯通路门店!$J:$J,"华为堡垒店")</f>
        <v>0</v>
      </c>
      <c r="BG388" s="99">
        <f>SUMIFS(通讯通路门店!$Y:$Y,通讯通路门店!$S:$S,$G388,通讯通路门店!$J:$J,"小米体验店")</f>
        <v>0</v>
      </c>
      <c r="BH388" s="99">
        <f>SUMIFS(通讯通路门店!$AA:$AA,通讯通路门店!$S:$S,$G388,通讯通路门店!$J:$J,"苹果体验店")</f>
        <v>0</v>
      </c>
      <c r="BI388" s="99">
        <f>SUMIFS(通讯通路门店!$K:$K,通讯通路门店!$S:$S,$G388,通讯通路门店!$J:$J,"其他品牌专卖店")</f>
        <v>0</v>
      </c>
      <c r="BJ388" s="99">
        <f>SUMIFS(通讯通路门店!$AC:$AC,通讯通路门店!$S:$S,$G388)</f>
        <v>0</v>
      </c>
      <c r="BK388" s="99">
        <f>SUMIFS(通讯通路门店!$AD:$AD,通讯通路门店!$S:$S,$G388)</f>
        <v>0</v>
      </c>
      <c r="BL388" s="99">
        <f>SUMIFS(通讯通路门店!$AE:$AE,通讯通路门店!$S:$S,$G388)</f>
        <v>0</v>
      </c>
      <c r="BM388" s="99">
        <f>SUMIFS(通讯通路门店!$AF:$AF,通讯通路门店!$S:$S,$G388)</f>
        <v>0</v>
      </c>
      <c r="BN388" s="99">
        <f>SUMIFS(通讯通路门店!$AG:$AG,通讯通路门店!$S:$S,$G388)</f>
        <v>0</v>
      </c>
      <c r="BO388" s="99">
        <f>SUMIFS(通讯通路门店!$AH:$AH,通讯通路门店!$S:$S,$G388)</f>
        <v>0</v>
      </c>
      <c r="BP388" s="99">
        <f>SUMIFS(通讯通路门店!$AI:$AI,通讯通路门店!$S:$S,$G388)</f>
        <v>0</v>
      </c>
      <c r="BQ388" s="83"/>
    </row>
    <row r="389" spans="1:69">
      <c r="A389" s="99" t="str">
        <f>IFERROR(_xlfn.XLOOKUP($G389,通讯通路门店!$S$4:$S$993931,通讯通路门店!$A$4:$A$993931,0,0),"")</f>
        <v/>
      </c>
      <c r="B389" s="99" t="str">
        <f>IFERROR(_xlfn.XLOOKUP($G389,通讯通路门店!$S$4:$S$993931,通讯通路门店!$B$4:$B$993931,0,0),"")</f>
        <v/>
      </c>
      <c r="C389" s="99" t="str">
        <f>IFERROR(_xlfn.XLOOKUP($G389,通讯通路门店!$S$4:$S$993931,通讯通路门店!$C$4:$C$993931,0,0),"")</f>
        <v/>
      </c>
      <c r="D389" s="99" t="str">
        <f>IFERROR(_xlfn.XLOOKUP($G389,通讯通路门店!$S$4:$S$993931,通讯通路门店!$D$4:$D$993931,0,0),"")</f>
        <v/>
      </c>
      <c r="E389" s="83"/>
      <c r="F389" s="83"/>
      <c r="G389" s="101" t="e">
        <v>#N/A</v>
      </c>
      <c r="H389" s="102" t="str">
        <f>IFERROR(_xlfn.XLOOKUP($G389,通讯通路门店!$S$4:$S$993931,通讯通路门店!$R$4:$R$993931,0,0),"")</f>
        <v/>
      </c>
      <c r="I389" s="83"/>
      <c r="J389" s="83"/>
      <c r="K389" s="83"/>
      <c r="L389" s="83"/>
      <c r="M389" s="83"/>
      <c r="N389" s="83"/>
      <c r="O389" s="83"/>
      <c r="P389" s="83"/>
      <c r="Q389" s="83"/>
      <c r="R389" s="83"/>
      <c r="S389" s="83"/>
      <c r="T389" s="83"/>
      <c r="U389" s="99">
        <f>COUNTIF(通讯通路门店!$S:$S,$G389)</f>
        <v>0</v>
      </c>
      <c r="V389" s="99">
        <f>COUNTIFS(通讯通路门店!$S:$S,$G389,通讯通路门店!$J:$J,"综合卖场")</f>
        <v>0</v>
      </c>
      <c r="W389" s="99">
        <f>SUMIFS(通讯通路门店!$AJ:$AJ,通讯通路门店!$S:$S,通讯客户沙盘!$G389)</f>
        <v>0</v>
      </c>
      <c r="X389" s="99">
        <f t="shared" si="30"/>
        <v>0</v>
      </c>
      <c r="Y389" s="99">
        <f>COUNTIFS(通讯通路门店!$S:$S,$G389,通讯通路门店!$J:$J,"荣耀体验店")+COUNTIFS(通讯通路门店!$S:$S,$G389,通讯通路门店!$J:$J,"荣耀授权专卖店")</f>
        <v>0</v>
      </c>
      <c r="Z389" s="99">
        <f>COUNTIFS(通讯通路门店!$S:$S,$G389,通讯通路门店!$J:$J,"VIVO体验店")</f>
        <v>0</v>
      </c>
      <c r="AA389" s="99">
        <f>COUNTIFS(通讯通路门店!$S:$S,$G389,通讯通路门店!$J:$J,"OPPO体验店")</f>
        <v>0</v>
      </c>
      <c r="AB389" s="99">
        <f>COUNTIFS(通讯通路门店!$S:$S,$G389,通讯通路门店!$J:$J,"华为授权体验店")+COUNTIFS(通讯通路门店!$S:$S,$G389,通讯通路门店!$J:$J,"华为堡垒店")</f>
        <v>0</v>
      </c>
      <c r="AC389" s="99">
        <f>COUNTIFS(通讯通路门店!$S:$S,$G389,通讯通路门店!$J:$J,"小米体验店")</f>
        <v>0</v>
      </c>
      <c r="AD389" s="99">
        <f>COUNTIFS(通讯通路门店!$S:$S,$G389,通讯通路门店!$J:$J,"苹果体验店")</f>
        <v>0</v>
      </c>
      <c r="AE389" s="99">
        <f>COUNTIFS(通讯通路门店!$S:$S,$G389,通讯通路门店!$J:$J,"其他品牌专卖店")</f>
        <v>0</v>
      </c>
      <c r="AF389" s="99">
        <f>SUMIFS(通讯通路门店!$BI:$BI,通讯通路门店!$S:$S,$G389)</f>
        <v>0</v>
      </c>
      <c r="AG389" s="99">
        <f>SUMIFS(通讯通路门店!$BH:$BH,通讯通路门店!$S:$S,$G389)</f>
        <v>0</v>
      </c>
      <c r="AH389" s="99">
        <f t="shared" si="31"/>
        <v>0</v>
      </c>
      <c r="AI389" s="99">
        <f>SUMIFS(通讯通路门店!$BB:$BB,通讯通路门店!$S:$S,$G389)</f>
        <v>0</v>
      </c>
      <c r="AJ389" s="99">
        <f>SUMIFS(通讯通路门店!$BE:$BE,通讯通路门店!$S:$S,$G389)</f>
        <v>0</v>
      </c>
      <c r="AK389" s="99">
        <f>SUMIFS(通讯通路门店!$BG:$BG,通讯通路门店!$S:$S,$G389)</f>
        <v>0</v>
      </c>
      <c r="AL389" s="99">
        <f>SUMIFS(通讯通路门店!$BC:$BC,通讯通路门店!$S:$S,$G389)</f>
        <v>0</v>
      </c>
      <c r="AM389" s="99">
        <f>SUMIFS(通讯通路门店!$BD:$BD,通讯通路门店!$S:$S,$G389)</f>
        <v>0</v>
      </c>
      <c r="AN389" s="99">
        <f>SUMIFS(通讯通路门店!$BF:$BF,通讯通路门店!$S:$S,$G389)</f>
        <v>0</v>
      </c>
      <c r="AO389" s="99">
        <f t="shared" si="32"/>
        <v>0</v>
      </c>
      <c r="AP389" s="99">
        <f>SUMIFS(通讯通路门店!$K:$K,通讯通路门店!$S:$S,$G389)</f>
        <v>0</v>
      </c>
      <c r="AQ389" s="83"/>
      <c r="AR389" s="99">
        <f>SUMIFS(通讯通路门店!$T:$T,通讯通路门店!$S:$S,$G389)</f>
        <v>0</v>
      </c>
      <c r="AS389" s="99">
        <f>SUMIFS(通讯通路门店!$U:$U,通讯通路门店!$S:$S,$G389)</f>
        <v>0</v>
      </c>
      <c r="AT389" s="99">
        <f>SUMIFS(通讯通路门店!$V:$V,通讯通路门店!$S:$S,$G389)</f>
        <v>0</v>
      </c>
      <c r="AU389" s="99">
        <f>SUMIFS(通讯通路门店!$W:$W,通讯通路门店!$S:$S,$G389)</f>
        <v>0</v>
      </c>
      <c r="AV389" s="99">
        <f>SUMIFS(通讯通路门店!$Z:$Z,通讯通路门店!$S:$S,$G389)</f>
        <v>0</v>
      </c>
      <c r="AW389" s="99">
        <f>SUMIFS(通讯通路门店!$AB:$AB,通讯通路门店!$S:$S,$G389)</f>
        <v>0</v>
      </c>
      <c r="AX389" s="99">
        <f>SUMIFS(通讯通路门店!$X:$X,通讯通路门店!$S:$S,$G389)</f>
        <v>0</v>
      </c>
      <c r="AY389" s="99">
        <f>SUMIFS(通讯通路门店!$Y:$Y,通讯通路门店!$S:$S,$G389)</f>
        <v>0</v>
      </c>
      <c r="AZ389" s="99">
        <f>SUMIFS(通讯通路门店!$AA:$AA,通讯通路门店!$S:$S,$G389)</f>
        <v>0</v>
      </c>
      <c r="BA389" s="99">
        <f t="shared" si="33"/>
        <v>0</v>
      </c>
      <c r="BB389" s="99">
        <f t="shared" si="34"/>
        <v>0</v>
      </c>
      <c r="BC389" s="99">
        <f>SUMIFS(通讯通路门店!$W:$W,通讯通路门店!$S:$S,$G389,通讯通路门店!$J:$J,"荣耀体验店")+SUMIFS(通讯通路门店!$W:$W,通讯通路门店!$S:$S,$G389,通讯通路门店!$J:$J,"荣耀授权专卖店")</f>
        <v>0</v>
      </c>
      <c r="BD389" s="99">
        <f>SUMIFS(通讯通路门店!$Z:$Z,通讯通路门店!$S:$S,$G389,通讯通路门店!$J:$J,"VIVO体验店")</f>
        <v>0</v>
      </c>
      <c r="BE389" s="99">
        <f>SUMIFS(通讯通路门店!$AB:$AB,通讯通路门店!$S:$S,$G389,通讯通路门店!$J:$J,"OPPO体验店")</f>
        <v>0</v>
      </c>
      <c r="BF389" s="99">
        <f>SUMIFS(通讯通路门店!$X:$X,通讯通路门店!$S:$S,$G389,通讯通路门店!$J:$J,"华为授权体验店")+SUMIFS(通讯通路门店!$AA:$AA,通讯通路门店!$S:$S,$G389,通讯通路门店!$J:$J,"华为堡垒店")</f>
        <v>0</v>
      </c>
      <c r="BG389" s="99">
        <f>SUMIFS(通讯通路门店!$Y:$Y,通讯通路门店!$S:$S,$G389,通讯通路门店!$J:$J,"小米体验店")</f>
        <v>0</v>
      </c>
      <c r="BH389" s="99">
        <f>SUMIFS(通讯通路门店!$AA:$AA,通讯通路门店!$S:$S,$G389,通讯通路门店!$J:$J,"苹果体验店")</f>
        <v>0</v>
      </c>
      <c r="BI389" s="99">
        <f>SUMIFS(通讯通路门店!$K:$K,通讯通路门店!$S:$S,$G389,通讯通路门店!$J:$J,"其他品牌专卖店")</f>
        <v>0</v>
      </c>
      <c r="BJ389" s="99">
        <f>SUMIFS(通讯通路门店!$AC:$AC,通讯通路门店!$S:$S,$G389)</f>
        <v>0</v>
      </c>
      <c r="BK389" s="99">
        <f>SUMIFS(通讯通路门店!$AD:$AD,通讯通路门店!$S:$S,$G389)</f>
        <v>0</v>
      </c>
      <c r="BL389" s="99">
        <f>SUMIFS(通讯通路门店!$AE:$AE,通讯通路门店!$S:$S,$G389)</f>
        <v>0</v>
      </c>
      <c r="BM389" s="99">
        <f>SUMIFS(通讯通路门店!$AF:$AF,通讯通路门店!$S:$S,$G389)</f>
        <v>0</v>
      </c>
      <c r="BN389" s="99">
        <f>SUMIFS(通讯通路门店!$AG:$AG,通讯通路门店!$S:$S,$G389)</f>
        <v>0</v>
      </c>
      <c r="BO389" s="99">
        <f>SUMIFS(通讯通路门店!$AH:$AH,通讯通路门店!$S:$S,$G389)</f>
        <v>0</v>
      </c>
      <c r="BP389" s="99">
        <f>SUMIFS(通讯通路门店!$AI:$AI,通讯通路门店!$S:$S,$G389)</f>
        <v>0</v>
      </c>
      <c r="BQ389" s="83"/>
    </row>
    <row r="390" spans="1:69">
      <c r="A390" s="99" t="str">
        <f>IFERROR(_xlfn.XLOOKUP($G390,通讯通路门店!$S$4:$S$993931,通讯通路门店!$A$4:$A$993931,0,0),"")</f>
        <v/>
      </c>
      <c r="B390" s="99" t="str">
        <f>IFERROR(_xlfn.XLOOKUP($G390,通讯通路门店!$S$4:$S$993931,通讯通路门店!$B$4:$B$993931,0,0),"")</f>
        <v/>
      </c>
      <c r="C390" s="99" t="str">
        <f>IFERROR(_xlfn.XLOOKUP($G390,通讯通路门店!$S$4:$S$993931,通讯通路门店!$C$4:$C$993931,0,0),"")</f>
        <v/>
      </c>
      <c r="D390" s="99" t="str">
        <f>IFERROR(_xlfn.XLOOKUP($G390,通讯通路门店!$S$4:$S$993931,通讯通路门店!$D$4:$D$993931,0,0),"")</f>
        <v/>
      </c>
      <c r="E390" s="83"/>
      <c r="F390" s="83"/>
      <c r="G390" s="101" t="e">
        <v>#N/A</v>
      </c>
      <c r="H390" s="102" t="str">
        <f>IFERROR(_xlfn.XLOOKUP($G390,通讯通路门店!$S$4:$S$993931,通讯通路门店!$R$4:$R$993931,0,0),"")</f>
        <v/>
      </c>
      <c r="I390" s="83"/>
      <c r="J390" s="83"/>
      <c r="K390" s="83"/>
      <c r="L390" s="83"/>
      <c r="M390" s="83"/>
      <c r="N390" s="83"/>
      <c r="O390" s="83"/>
      <c r="P390" s="83"/>
      <c r="Q390" s="83"/>
      <c r="R390" s="83"/>
      <c r="S390" s="83"/>
      <c r="T390" s="83"/>
      <c r="U390" s="99">
        <f>COUNTIF(通讯通路门店!$S:$S,$G390)</f>
        <v>0</v>
      </c>
      <c r="V390" s="99">
        <f>COUNTIFS(通讯通路门店!$S:$S,$G390,通讯通路门店!$J:$J,"综合卖场")</f>
        <v>0</v>
      </c>
      <c r="W390" s="99">
        <f>SUMIFS(通讯通路门店!$AJ:$AJ,通讯通路门店!$S:$S,通讯客户沙盘!$G390)</f>
        <v>0</v>
      </c>
      <c r="X390" s="99">
        <f t="shared" si="30"/>
        <v>0</v>
      </c>
      <c r="Y390" s="99">
        <f>COUNTIFS(通讯通路门店!$S:$S,$G390,通讯通路门店!$J:$J,"荣耀体验店")+COUNTIFS(通讯通路门店!$S:$S,$G390,通讯通路门店!$J:$J,"荣耀授权专卖店")</f>
        <v>0</v>
      </c>
      <c r="Z390" s="99">
        <f>COUNTIFS(通讯通路门店!$S:$S,$G390,通讯通路门店!$J:$J,"VIVO体验店")</f>
        <v>0</v>
      </c>
      <c r="AA390" s="99">
        <f>COUNTIFS(通讯通路门店!$S:$S,$G390,通讯通路门店!$J:$J,"OPPO体验店")</f>
        <v>0</v>
      </c>
      <c r="AB390" s="99">
        <f>COUNTIFS(通讯通路门店!$S:$S,$G390,通讯通路门店!$J:$J,"华为授权体验店")+COUNTIFS(通讯通路门店!$S:$S,$G390,通讯通路门店!$J:$J,"华为堡垒店")</f>
        <v>0</v>
      </c>
      <c r="AC390" s="99">
        <f>COUNTIFS(通讯通路门店!$S:$S,$G390,通讯通路门店!$J:$J,"小米体验店")</f>
        <v>0</v>
      </c>
      <c r="AD390" s="99">
        <f>COUNTIFS(通讯通路门店!$S:$S,$G390,通讯通路门店!$J:$J,"苹果体验店")</f>
        <v>0</v>
      </c>
      <c r="AE390" s="99">
        <f>COUNTIFS(通讯通路门店!$S:$S,$G390,通讯通路门店!$J:$J,"其他品牌专卖店")</f>
        <v>0</v>
      </c>
      <c r="AF390" s="99">
        <f>SUMIFS(通讯通路门店!$BI:$BI,通讯通路门店!$S:$S,$G390)</f>
        <v>0</v>
      </c>
      <c r="AG390" s="99">
        <f>SUMIFS(通讯通路门店!$BH:$BH,通讯通路门店!$S:$S,$G390)</f>
        <v>0</v>
      </c>
      <c r="AH390" s="99">
        <f t="shared" si="31"/>
        <v>0</v>
      </c>
      <c r="AI390" s="99">
        <f>SUMIFS(通讯通路门店!$BB:$BB,通讯通路门店!$S:$S,$G390)</f>
        <v>0</v>
      </c>
      <c r="AJ390" s="99">
        <f>SUMIFS(通讯通路门店!$BE:$BE,通讯通路门店!$S:$S,$G390)</f>
        <v>0</v>
      </c>
      <c r="AK390" s="99">
        <f>SUMIFS(通讯通路门店!$BG:$BG,通讯通路门店!$S:$S,$G390)</f>
        <v>0</v>
      </c>
      <c r="AL390" s="99">
        <f>SUMIFS(通讯通路门店!$BC:$BC,通讯通路门店!$S:$S,$G390)</f>
        <v>0</v>
      </c>
      <c r="AM390" s="99">
        <f>SUMIFS(通讯通路门店!$BD:$BD,通讯通路门店!$S:$S,$G390)</f>
        <v>0</v>
      </c>
      <c r="AN390" s="99">
        <f>SUMIFS(通讯通路门店!$BF:$BF,通讯通路门店!$S:$S,$G390)</f>
        <v>0</v>
      </c>
      <c r="AO390" s="99">
        <f t="shared" si="32"/>
        <v>0</v>
      </c>
      <c r="AP390" s="99">
        <f>SUMIFS(通讯通路门店!$K:$K,通讯通路门店!$S:$S,$G390)</f>
        <v>0</v>
      </c>
      <c r="AQ390" s="83"/>
      <c r="AR390" s="99">
        <f>SUMIFS(通讯通路门店!$T:$T,通讯通路门店!$S:$S,$G390)</f>
        <v>0</v>
      </c>
      <c r="AS390" s="99">
        <f>SUMIFS(通讯通路门店!$U:$U,通讯通路门店!$S:$S,$G390)</f>
        <v>0</v>
      </c>
      <c r="AT390" s="99">
        <f>SUMIFS(通讯通路门店!$V:$V,通讯通路门店!$S:$S,$G390)</f>
        <v>0</v>
      </c>
      <c r="AU390" s="99">
        <f>SUMIFS(通讯通路门店!$W:$W,通讯通路门店!$S:$S,$G390)</f>
        <v>0</v>
      </c>
      <c r="AV390" s="99">
        <f>SUMIFS(通讯通路门店!$Z:$Z,通讯通路门店!$S:$S,$G390)</f>
        <v>0</v>
      </c>
      <c r="AW390" s="99">
        <f>SUMIFS(通讯通路门店!$AB:$AB,通讯通路门店!$S:$S,$G390)</f>
        <v>0</v>
      </c>
      <c r="AX390" s="99">
        <f>SUMIFS(通讯通路门店!$X:$X,通讯通路门店!$S:$S,$G390)</f>
        <v>0</v>
      </c>
      <c r="AY390" s="99">
        <f>SUMIFS(通讯通路门店!$Y:$Y,通讯通路门店!$S:$S,$G390)</f>
        <v>0</v>
      </c>
      <c r="AZ390" s="99">
        <f>SUMIFS(通讯通路门店!$AA:$AA,通讯通路门店!$S:$S,$G390)</f>
        <v>0</v>
      </c>
      <c r="BA390" s="99">
        <f t="shared" si="33"/>
        <v>0</v>
      </c>
      <c r="BB390" s="99">
        <f t="shared" si="34"/>
        <v>0</v>
      </c>
      <c r="BC390" s="99">
        <f>SUMIFS(通讯通路门店!$W:$W,通讯通路门店!$S:$S,$G390,通讯通路门店!$J:$J,"荣耀体验店")+SUMIFS(通讯通路门店!$W:$W,通讯通路门店!$S:$S,$G390,通讯通路门店!$J:$J,"荣耀授权专卖店")</f>
        <v>0</v>
      </c>
      <c r="BD390" s="99">
        <f>SUMIFS(通讯通路门店!$Z:$Z,通讯通路门店!$S:$S,$G390,通讯通路门店!$J:$J,"VIVO体验店")</f>
        <v>0</v>
      </c>
      <c r="BE390" s="99">
        <f>SUMIFS(通讯通路门店!$AB:$AB,通讯通路门店!$S:$S,$G390,通讯通路门店!$J:$J,"OPPO体验店")</f>
        <v>0</v>
      </c>
      <c r="BF390" s="99">
        <f>SUMIFS(通讯通路门店!$X:$X,通讯通路门店!$S:$S,$G390,通讯通路门店!$J:$J,"华为授权体验店")+SUMIFS(通讯通路门店!$AA:$AA,通讯通路门店!$S:$S,$G390,通讯通路门店!$J:$J,"华为堡垒店")</f>
        <v>0</v>
      </c>
      <c r="BG390" s="99">
        <f>SUMIFS(通讯通路门店!$Y:$Y,通讯通路门店!$S:$S,$G390,通讯通路门店!$J:$J,"小米体验店")</f>
        <v>0</v>
      </c>
      <c r="BH390" s="99">
        <f>SUMIFS(通讯通路门店!$AA:$AA,通讯通路门店!$S:$S,$G390,通讯通路门店!$J:$J,"苹果体验店")</f>
        <v>0</v>
      </c>
      <c r="BI390" s="99">
        <f>SUMIFS(通讯通路门店!$K:$K,通讯通路门店!$S:$S,$G390,通讯通路门店!$J:$J,"其他品牌专卖店")</f>
        <v>0</v>
      </c>
      <c r="BJ390" s="99">
        <f>SUMIFS(通讯通路门店!$AC:$AC,通讯通路门店!$S:$S,$G390)</f>
        <v>0</v>
      </c>
      <c r="BK390" s="99">
        <f>SUMIFS(通讯通路门店!$AD:$AD,通讯通路门店!$S:$S,$G390)</f>
        <v>0</v>
      </c>
      <c r="BL390" s="99">
        <f>SUMIFS(通讯通路门店!$AE:$AE,通讯通路门店!$S:$S,$G390)</f>
        <v>0</v>
      </c>
      <c r="BM390" s="99">
        <f>SUMIFS(通讯通路门店!$AF:$AF,通讯通路门店!$S:$S,$G390)</f>
        <v>0</v>
      </c>
      <c r="BN390" s="99">
        <f>SUMIFS(通讯通路门店!$AG:$AG,通讯通路门店!$S:$S,$G390)</f>
        <v>0</v>
      </c>
      <c r="BO390" s="99">
        <f>SUMIFS(通讯通路门店!$AH:$AH,通讯通路门店!$S:$S,$G390)</f>
        <v>0</v>
      </c>
      <c r="BP390" s="99">
        <f>SUMIFS(通讯通路门店!$AI:$AI,通讯通路门店!$S:$S,$G390)</f>
        <v>0</v>
      </c>
      <c r="BQ390" s="83"/>
    </row>
    <row r="391" spans="1:69">
      <c r="A391" s="99" t="str">
        <f>IFERROR(_xlfn.XLOOKUP($G391,通讯通路门店!$S$4:$S$993931,通讯通路门店!$A$4:$A$993931,0,0),"")</f>
        <v/>
      </c>
      <c r="B391" s="99" t="str">
        <f>IFERROR(_xlfn.XLOOKUP($G391,通讯通路门店!$S$4:$S$993931,通讯通路门店!$B$4:$B$993931,0,0),"")</f>
        <v/>
      </c>
      <c r="C391" s="99" t="str">
        <f>IFERROR(_xlfn.XLOOKUP($G391,通讯通路门店!$S$4:$S$993931,通讯通路门店!$C$4:$C$993931,0,0),"")</f>
        <v/>
      </c>
      <c r="D391" s="99" t="str">
        <f>IFERROR(_xlfn.XLOOKUP($G391,通讯通路门店!$S$4:$S$993931,通讯通路门店!$D$4:$D$993931,0,0),"")</f>
        <v/>
      </c>
      <c r="E391" s="83"/>
      <c r="F391" s="83"/>
      <c r="G391" s="101" t="e">
        <v>#N/A</v>
      </c>
      <c r="H391" s="102" t="str">
        <f>IFERROR(_xlfn.XLOOKUP($G391,通讯通路门店!$S$4:$S$993931,通讯通路门店!$R$4:$R$993931,0,0),"")</f>
        <v/>
      </c>
      <c r="I391" s="83"/>
      <c r="J391" s="83"/>
      <c r="K391" s="83"/>
      <c r="L391" s="83"/>
      <c r="M391" s="83"/>
      <c r="N391" s="83"/>
      <c r="O391" s="83"/>
      <c r="P391" s="83"/>
      <c r="Q391" s="83"/>
      <c r="R391" s="83"/>
      <c r="S391" s="83"/>
      <c r="T391" s="83"/>
      <c r="U391" s="99">
        <f>COUNTIF(通讯通路门店!$S:$S,$G391)</f>
        <v>0</v>
      </c>
      <c r="V391" s="99">
        <f>COUNTIFS(通讯通路门店!$S:$S,$G391,通讯通路门店!$J:$J,"综合卖场")</f>
        <v>0</v>
      </c>
      <c r="W391" s="99">
        <f>SUMIFS(通讯通路门店!$AJ:$AJ,通讯通路门店!$S:$S,通讯客户沙盘!$G391)</f>
        <v>0</v>
      </c>
      <c r="X391" s="99">
        <f t="shared" si="30"/>
        <v>0</v>
      </c>
      <c r="Y391" s="99">
        <f>COUNTIFS(通讯通路门店!$S:$S,$G391,通讯通路门店!$J:$J,"荣耀体验店")+COUNTIFS(通讯通路门店!$S:$S,$G391,通讯通路门店!$J:$J,"荣耀授权专卖店")</f>
        <v>0</v>
      </c>
      <c r="Z391" s="99">
        <f>COUNTIFS(通讯通路门店!$S:$S,$G391,通讯通路门店!$J:$J,"VIVO体验店")</f>
        <v>0</v>
      </c>
      <c r="AA391" s="99">
        <f>COUNTIFS(通讯通路门店!$S:$S,$G391,通讯通路门店!$J:$J,"OPPO体验店")</f>
        <v>0</v>
      </c>
      <c r="AB391" s="99">
        <f>COUNTIFS(通讯通路门店!$S:$S,$G391,通讯通路门店!$J:$J,"华为授权体验店")+COUNTIFS(通讯通路门店!$S:$S,$G391,通讯通路门店!$J:$J,"华为堡垒店")</f>
        <v>0</v>
      </c>
      <c r="AC391" s="99">
        <f>COUNTIFS(通讯通路门店!$S:$S,$G391,通讯通路门店!$J:$J,"小米体验店")</f>
        <v>0</v>
      </c>
      <c r="AD391" s="99">
        <f>COUNTIFS(通讯通路门店!$S:$S,$G391,通讯通路门店!$J:$J,"苹果体验店")</f>
        <v>0</v>
      </c>
      <c r="AE391" s="99">
        <f>COUNTIFS(通讯通路门店!$S:$S,$G391,通讯通路门店!$J:$J,"其他品牌专卖店")</f>
        <v>0</v>
      </c>
      <c r="AF391" s="99">
        <f>SUMIFS(通讯通路门店!$BI:$BI,通讯通路门店!$S:$S,$G391)</f>
        <v>0</v>
      </c>
      <c r="AG391" s="99">
        <f>SUMIFS(通讯通路门店!$BH:$BH,通讯通路门店!$S:$S,$G391)</f>
        <v>0</v>
      </c>
      <c r="AH391" s="99">
        <f t="shared" si="31"/>
        <v>0</v>
      </c>
      <c r="AI391" s="99">
        <f>SUMIFS(通讯通路门店!$BB:$BB,通讯通路门店!$S:$S,$G391)</f>
        <v>0</v>
      </c>
      <c r="AJ391" s="99">
        <f>SUMIFS(通讯通路门店!$BE:$BE,通讯通路门店!$S:$S,$G391)</f>
        <v>0</v>
      </c>
      <c r="AK391" s="99">
        <f>SUMIFS(通讯通路门店!$BG:$BG,通讯通路门店!$S:$S,$G391)</f>
        <v>0</v>
      </c>
      <c r="AL391" s="99">
        <f>SUMIFS(通讯通路门店!$BC:$BC,通讯通路门店!$S:$S,$G391)</f>
        <v>0</v>
      </c>
      <c r="AM391" s="99">
        <f>SUMIFS(通讯通路门店!$BD:$BD,通讯通路门店!$S:$S,$G391)</f>
        <v>0</v>
      </c>
      <c r="AN391" s="99">
        <f>SUMIFS(通讯通路门店!$BF:$BF,通讯通路门店!$S:$S,$G391)</f>
        <v>0</v>
      </c>
      <c r="AO391" s="99">
        <f t="shared" si="32"/>
        <v>0</v>
      </c>
      <c r="AP391" s="99">
        <f>SUMIFS(通讯通路门店!$K:$K,通讯通路门店!$S:$S,$G391)</f>
        <v>0</v>
      </c>
      <c r="AQ391" s="83"/>
      <c r="AR391" s="99">
        <f>SUMIFS(通讯通路门店!$T:$T,通讯通路门店!$S:$S,$G391)</f>
        <v>0</v>
      </c>
      <c r="AS391" s="99">
        <f>SUMIFS(通讯通路门店!$U:$U,通讯通路门店!$S:$S,$G391)</f>
        <v>0</v>
      </c>
      <c r="AT391" s="99">
        <f>SUMIFS(通讯通路门店!$V:$V,通讯通路门店!$S:$S,$G391)</f>
        <v>0</v>
      </c>
      <c r="AU391" s="99">
        <f>SUMIFS(通讯通路门店!$W:$W,通讯通路门店!$S:$S,$G391)</f>
        <v>0</v>
      </c>
      <c r="AV391" s="99">
        <f>SUMIFS(通讯通路门店!$Z:$Z,通讯通路门店!$S:$S,$G391)</f>
        <v>0</v>
      </c>
      <c r="AW391" s="99">
        <f>SUMIFS(通讯通路门店!$AB:$AB,通讯通路门店!$S:$S,$G391)</f>
        <v>0</v>
      </c>
      <c r="AX391" s="99">
        <f>SUMIFS(通讯通路门店!$X:$X,通讯通路门店!$S:$S,$G391)</f>
        <v>0</v>
      </c>
      <c r="AY391" s="99">
        <f>SUMIFS(通讯通路门店!$Y:$Y,通讯通路门店!$S:$S,$G391)</f>
        <v>0</v>
      </c>
      <c r="AZ391" s="99">
        <f>SUMIFS(通讯通路门店!$AA:$AA,通讯通路门店!$S:$S,$G391)</f>
        <v>0</v>
      </c>
      <c r="BA391" s="99">
        <f t="shared" si="33"/>
        <v>0</v>
      </c>
      <c r="BB391" s="99">
        <f t="shared" si="34"/>
        <v>0</v>
      </c>
      <c r="BC391" s="99">
        <f>SUMIFS(通讯通路门店!$W:$W,通讯通路门店!$S:$S,$G391,通讯通路门店!$J:$J,"荣耀体验店")+SUMIFS(通讯通路门店!$W:$W,通讯通路门店!$S:$S,$G391,通讯通路门店!$J:$J,"荣耀授权专卖店")</f>
        <v>0</v>
      </c>
      <c r="BD391" s="99">
        <f>SUMIFS(通讯通路门店!$Z:$Z,通讯通路门店!$S:$S,$G391,通讯通路门店!$J:$J,"VIVO体验店")</f>
        <v>0</v>
      </c>
      <c r="BE391" s="99">
        <f>SUMIFS(通讯通路门店!$AB:$AB,通讯通路门店!$S:$S,$G391,通讯通路门店!$J:$J,"OPPO体验店")</f>
        <v>0</v>
      </c>
      <c r="BF391" s="99">
        <f>SUMIFS(通讯通路门店!$X:$X,通讯通路门店!$S:$S,$G391,通讯通路门店!$J:$J,"华为授权体验店")+SUMIFS(通讯通路门店!$AA:$AA,通讯通路门店!$S:$S,$G391,通讯通路门店!$J:$J,"华为堡垒店")</f>
        <v>0</v>
      </c>
      <c r="BG391" s="99">
        <f>SUMIFS(通讯通路门店!$Y:$Y,通讯通路门店!$S:$S,$G391,通讯通路门店!$J:$J,"小米体验店")</f>
        <v>0</v>
      </c>
      <c r="BH391" s="99">
        <f>SUMIFS(通讯通路门店!$AA:$AA,通讯通路门店!$S:$S,$G391,通讯通路门店!$J:$J,"苹果体验店")</f>
        <v>0</v>
      </c>
      <c r="BI391" s="99">
        <f>SUMIFS(通讯通路门店!$K:$K,通讯通路门店!$S:$S,$G391,通讯通路门店!$J:$J,"其他品牌专卖店")</f>
        <v>0</v>
      </c>
      <c r="BJ391" s="99">
        <f>SUMIFS(通讯通路门店!$AC:$AC,通讯通路门店!$S:$S,$G391)</f>
        <v>0</v>
      </c>
      <c r="BK391" s="99">
        <f>SUMIFS(通讯通路门店!$AD:$AD,通讯通路门店!$S:$S,$G391)</f>
        <v>0</v>
      </c>
      <c r="BL391" s="99">
        <f>SUMIFS(通讯通路门店!$AE:$AE,通讯通路门店!$S:$S,$G391)</f>
        <v>0</v>
      </c>
      <c r="BM391" s="99">
        <f>SUMIFS(通讯通路门店!$AF:$AF,通讯通路门店!$S:$S,$G391)</f>
        <v>0</v>
      </c>
      <c r="BN391" s="99">
        <f>SUMIFS(通讯通路门店!$AG:$AG,通讯通路门店!$S:$S,$G391)</f>
        <v>0</v>
      </c>
      <c r="BO391" s="99">
        <f>SUMIFS(通讯通路门店!$AH:$AH,通讯通路门店!$S:$S,$G391)</f>
        <v>0</v>
      </c>
      <c r="BP391" s="99">
        <f>SUMIFS(通讯通路门店!$AI:$AI,通讯通路门店!$S:$S,$G391)</f>
        <v>0</v>
      </c>
      <c r="BQ391" s="83"/>
    </row>
    <row r="392" spans="1:69">
      <c r="A392" s="99" t="str">
        <f>IFERROR(_xlfn.XLOOKUP($G392,通讯通路门店!$S$4:$S$993931,通讯通路门店!$A$4:$A$993931,0,0),"")</f>
        <v/>
      </c>
      <c r="B392" s="99" t="str">
        <f>IFERROR(_xlfn.XLOOKUP($G392,通讯通路门店!$S$4:$S$993931,通讯通路门店!$B$4:$B$993931,0,0),"")</f>
        <v/>
      </c>
      <c r="C392" s="99" t="str">
        <f>IFERROR(_xlfn.XLOOKUP($G392,通讯通路门店!$S$4:$S$993931,通讯通路门店!$C$4:$C$993931,0,0),"")</f>
        <v/>
      </c>
      <c r="D392" s="99" t="str">
        <f>IFERROR(_xlfn.XLOOKUP($G392,通讯通路门店!$S$4:$S$993931,通讯通路门店!$D$4:$D$993931,0,0),"")</f>
        <v/>
      </c>
      <c r="E392" s="83"/>
      <c r="F392" s="83"/>
      <c r="G392" s="101" t="e">
        <v>#N/A</v>
      </c>
      <c r="H392" s="102" t="str">
        <f>IFERROR(_xlfn.XLOOKUP($G392,通讯通路门店!$S$4:$S$993931,通讯通路门店!$R$4:$R$993931,0,0),"")</f>
        <v/>
      </c>
      <c r="I392" s="83"/>
      <c r="J392" s="83"/>
      <c r="K392" s="83"/>
      <c r="L392" s="83"/>
      <c r="M392" s="83"/>
      <c r="N392" s="83"/>
      <c r="O392" s="83"/>
      <c r="P392" s="83"/>
      <c r="Q392" s="83"/>
      <c r="R392" s="83"/>
      <c r="S392" s="83"/>
      <c r="T392" s="83"/>
      <c r="U392" s="99">
        <f>COUNTIF(通讯通路门店!$S:$S,$G392)</f>
        <v>0</v>
      </c>
      <c r="V392" s="99">
        <f>COUNTIFS(通讯通路门店!$S:$S,$G392,通讯通路门店!$J:$J,"综合卖场")</f>
        <v>0</v>
      </c>
      <c r="W392" s="99">
        <f>SUMIFS(通讯通路门店!$AJ:$AJ,通讯通路门店!$S:$S,通讯客户沙盘!$G392)</f>
        <v>0</v>
      </c>
      <c r="X392" s="99">
        <f t="shared" si="30"/>
        <v>0</v>
      </c>
      <c r="Y392" s="99">
        <f>COUNTIFS(通讯通路门店!$S:$S,$G392,通讯通路门店!$J:$J,"荣耀体验店")+COUNTIFS(通讯通路门店!$S:$S,$G392,通讯通路门店!$J:$J,"荣耀授权专卖店")</f>
        <v>0</v>
      </c>
      <c r="Z392" s="99">
        <f>COUNTIFS(通讯通路门店!$S:$S,$G392,通讯通路门店!$J:$J,"VIVO体验店")</f>
        <v>0</v>
      </c>
      <c r="AA392" s="99">
        <f>COUNTIFS(通讯通路门店!$S:$S,$G392,通讯通路门店!$J:$J,"OPPO体验店")</f>
        <v>0</v>
      </c>
      <c r="AB392" s="99">
        <f>COUNTIFS(通讯通路门店!$S:$S,$G392,通讯通路门店!$J:$J,"华为授权体验店")+COUNTIFS(通讯通路门店!$S:$S,$G392,通讯通路门店!$J:$J,"华为堡垒店")</f>
        <v>0</v>
      </c>
      <c r="AC392" s="99">
        <f>COUNTIFS(通讯通路门店!$S:$S,$G392,通讯通路门店!$J:$J,"小米体验店")</f>
        <v>0</v>
      </c>
      <c r="AD392" s="99">
        <f>COUNTIFS(通讯通路门店!$S:$S,$G392,通讯通路门店!$J:$J,"苹果体验店")</f>
        <v>0</v>
      </c>
      <c r="AE392" s="99">
        <f>COUNTIFS(通讯通路门店!$S:$S,$G392,通讯通路门店!$J:$J,"其他品牌专卖店")</f>
        <v>0</v>
      </c>
      <c r="AF392" s="99">
        <f>SUMIFS(通讯通路门店!$BI:$BI,通讯通路门店!$S:$S,$G392)</f>
        <v>0</v>
      </c>
      <c r="AG392" s="99">
        <f>SUMIFS(通讯通路门店!$BH:$BH,通讯通路门店!$S:$S,$G392)</f>
        <v>0</v>
      </c>
      <c r="AH392" s="99">
        <f t="shared" si="31"/>
        <v>0</v>
      </c>
      <c r="AI392" s="99">
        <f>SUMIFS(通讯通路门店!$BB:$BB,通讯通路门店!$S:$S,$G392)</f>
        <v>0</v>
      </c>
      <c r="AJ392" s="99">
        <f>SUMIFS(通讯通路门店!$BE:$BE,通讯通路门店!$S:$S,$G392)</f>
        <v>0</v>
      </c>
      <c r="AK392" s="99">
        <f>SUMIFS(通讯通路门店!$BG:$BG,通讯通路门店!$S:$S,$G392)</f>
        <v>0</v>
      </c>
      <c r="AL392" s="99">
        <f>SUMIFS(通讯通路门店!$BC:$BC,通讯通路门店!$S:$S,$G392)</f>
        <v>0</v>
      </c>
      <c r="AM392" s="99">
        <f>SUMIFS(通讯通路门店!$BD:$BD,通讯通路门店!$S:$S,$G392)</f>
        <v>0</v>
      </c>
      <c r="AN392" s="99">
        <f>SUMIFS(通讯通路门店!$BF:$BF,通讯通路门店!$S:$S,$G392)</f>
        <v>0</v>
      </c>
      <c r="AO392" s="99">
        <f t="shared" si="32"/>
        <v>0</v>
      </c>
      <c r="AP392" s="99">
        <f>SUMIFS(通讯通路门店!$K:$K,通讯通路门店!$S:$S,$G392)</f>
        <v>0</v>
      </c>
      <c r="AQ392" s="83"/>
      <c r="AR392" s="99">
        <f>SUMIFS(通讯通路门店!$T:$T,通讯通路门店!$S:$S,$G392)</f>
        <v>0</v>
      </c>
      <c r="AS392" s="99">
        <f>SUMIFS(通讯通路门店!$U:$U,通讯通路门店!$S:$S,$G392)</f>
        <v>0</v>
      </c>
      <c r="AT392" s="99">
        <f>SUMIFS(通讯通路门店!$V:$V,通讯通路门店!$S:$S,$G392)</f>
        <v>0</v>
      </c>
      <c r="AU392" s="99">
        <f>SUMIFS(通讯通路门店!$W:$W,通讯通路门店!$S:$S,$G392)</f>
        <v>0</v>
      </c>
      <c r="AV392" s="99">
        <f>SUMIFS(通讯通路门店!$Z:$Z,通讯通路门店!$S:$S,$G392)</f>
        <v>0</v>
      </c>
      <c r="AW392" s="99">
        <f>SUMIFS(通讯通路门店!$AB:$AB,通讯通路门店!$S:$S,$G392)</f>
        <v>0</v>
      </c>
      <c r="AX392" s="99">
        <f>SUMIFS(通讯通路门店!$X:$X,通讯通路门店!$S:$S,$G392)</f>
        <v>0</v>
      </c>
      <c r="AY392" s="99">
        <f>SUMIFS(通讯通路门店!$Y:$Y,通讯通路门店!$S:$S,$G392)</f>
        <v>0</v>
      </c>
      <c r="AZ392" s="99">
        <f>SUMIFS(通讯通路门店!$AA:$AA,通讯通路门店!$S:$S,$G392)</f>
        <v>0</v>
      </c>
      <c r="BA392" s="99">
        <f t="shared" si="33"/>
        <v>0</v>
      </c>
      <c r="BB392" s="99">
        <f t="shared" si="34"/>
        <v>0</v>
      </c>
      <c r="BC392" s="99">
        <f>SUMIFS(通讯通路门店!$W:$W,通讯通路门店!$S:$S,$G392,通讯通路门店!$J:$J,"荣耀体验店")+SUMIFS(通讯通路门店!$W:$W,通讯通路门店!$S:$S,$G392,通讯通路门店!$J:$J,"荣耀授权专卖店")</f>
        <v>0</v>
      </c>
      <c r="BD392" s="99">
        <f>SUMIFS(通讯通路门店!$Z:$Z,通讯通路门店!$S:$S,$G392,通讯通路门店!$J:$J,"VIVO体验店")</f>
        <v>0</v>
      </c>
      <c r="BE392" s="99">
        <f>SUMIFS(通讯通路门店!$AB:$AB,通讯通路门店!$S:$S,$G392,通讯通路门店!$J:$J,"OPPO体验店")</f>
        <v>0</v>
      </c>
      <c r="BF392" s="99">
        <f>SUMIFS(通讯通路门店!$X:$X,通讯通路门店!$S:$S,$G392,通讯通路门店!$J:$J,"华为授权体验店")+SUMIFS(通讯通路门店!$AA:$AA,通讯通路门店!$S:$S,$G392,通讯通路门店!$J:$J,"华为堡垒店")</f>
        <v>0</v>
      </c>
      <c r="BG392" s="99">
        <f>SUMIFS(通讯通路门店!$Y:$Y,通讯通路门店!$S:$S,$G392,通讯通路门店!$J:$J,"小米体验店")</f>
        <v>0</v>
      </c>
      <c r="BH392" s="99">
        <f>SUMIFS(通讯通路门店!$AA:$AA,通讯通路门店!$S:$S,$G392,通讯通路门店!$J:$J,"苹果体验店")</f>
        <v>0</v>
      </c>
      <c r="BI392" s="99">
        <f>SUMIFS(通讯通路门店!$K:$K,通讯通路门店!$S:$S,$G392,通讯通路门店!$J:$J,"其他品牌专卖店")</f>
        <v>0</v>
      </c>
      <c r="BJ392" s="99">
        <f>SUMIFS(通讯通路门店!$AC:$AC,通讯通路门店!$S:$S,$G392)</f>
        <v>0</v>
      </c>
      <c r="BK392" s="99">
        <f>SUMIFS(通讯通路门店!$AD:$AD,通讯通路门店!$S:$S,$G392)</f>
        <v>0</v>
      </c>
      <c r="BL392" s="99">
        <f>SUMIFS(通讯通路门店!$AE:$AE,通讯通路门店!$S:$S,$G392)</f>
        <v>0</v>
      </c>
      <c r="BM392" s="99">
        <f>SUMIFS(通讯通路门店!$AF:$AF,通讯通路门店!$S:$S,$G392)</f>
        <v>0</v>
      </c>
      <c r="BN392" s="99">
        <f>SUMIFS(通讯通路门店!$AG:$AG,通讯通路门店!$S:$S,$G392)</f>
        <v>0</v>
      </c>
      <c r="BO392" s="99">
        <f>SUMIFS(通讯通路门店!$AH:$AH,通讯通路门店!$S:$S,$G392)</f>
        <v>0</v>
      </c>
      <c r="BP392" s="99">
        <f>SUMIFS(通讯通路门店!$AI:$AI,通讯通路门店!$S:$S,$G392)</f>
        <v>0</v>
      </c>
      <c r="BQ392" s="83"/>
    </row>
    <row r="393" spans="1:69">
      <c r="A393" s="99" t="str">
        <f>IFERROR(_xlfn.XLOOKUP($G393,通讯通路门店!$S$4:$S$993931,通讯通路门店!$A$4:$A$993931,0,0),"")</f>
        <v/>
      </c>
      <c r="B393" s="99" t="str">
        <f>IFERROR(_xlfn.XLOOKUP($G393,通讯通路门店!$S$4:$S$993931,通讯通路门店!$B$4:$B$993931,0,0),"")</f>
        <v/>
      </c>
      <c r="C393" s="99" t="str">
        <f>IFERROR(_xlfn.XLOOKUP($G393,通讯通路门店!$S$4:$S$993931,通讯通路门店!$C$4:$C$993931,0,0),"")</f>
        <v/>
      </c>
      <c r="D393" s="99" t="str">
        <f>IFERROR(_xlfn.XLOOKUP($G393,通讯通路门店!$S$4:$S$993931,通讯通路门店!$D$4:$D$993931,0,0),"")</f>
        <v/>
      </c>
      <c r="E393" s="83"/>
      <c r="F393" s="83"/>
      <c r="G393" s="101" t="e">
        <v>#N/A</v>
      </c>
      <c r="H393" s="102" t="str">
        <f>IFERROR(_xlfn.XLOOKUP($G393,通讯通路门店!$S$4:$S$993931,通讯通路门店!$R$4:$R$993931,0,0),"")</f>
        <v/>
      </c>
      <c r="I393" s="83"/>
      <c r="J393" s="83"/>
      <c r="K393" s="83"/>
      <c r="L393" s="83"/>
      <c r="M393" s="83"/>
      <c r="N393" s="83"/>
      <c r="O393" s="83"/>
      <c r="P393" s="83"/>
      <c r="Q393" s="83"/>
      <c r="R393" s="83"/>
      <c r="S393" s="83"/>
      <c r="T393" s="83"/>
      <c r="U393" s="99">
        <f>COUNTIF(通讯通路门店!$S:$S,$G393)</f>
        <v>0</v>
      </c>
      <c r="V393" s="99">
        <f>COUNTIFS(通讯通路门店!$S:$S,$G393,通讯通路门店!$J:$J,"综合卖场")</f>
        <v>0</v>
      </c>
      <c r="W393" s="99">
        <f>SUMIFS(通讯通路门店!$AJ:$AJ,通讯通路门店!$S:$S,通讯客户沙盘!$G393)</f>
        <v>0</v>
      </c>
      <c r="X393" s="99">
        <f t="shared" si="30"/>
        <v>0</v>
      </c>
      <c r="Y393" s="99">
        <f>COUNTIFS(通讯通路门店!$S:$S,$G393,通讯通路门店!$J:$J,"荣耀体验店")+COUNTIFS(通讯通路门店!$S:$S,$G393,通讯通路门店!$J:$J,"荣耀授权专卖店")</f>
        <v>0</v>
      </c>
      <c r="Z393" s="99">
        <f>COUNTIFS(通讯通路门店!$S:$S,$G393,通讯通路门店!$J:$J,"VIVO体验店")</f>
        <v>0</v>
      </c>
      <c r="AA393" s="99">
        <f>COUNTIFS(通讯通路门店!$S:$S,$G393,通讯通路门店!$J:$J,"OPPO体验店")</f>
        <v>0</v>
      </c>
      <c r="AB393" s="99">
        <f>COUNTIFS(通讯通路门店!$S:$S,$G393,通讯通路门店!$J:$J,"华为授权体验店")+COUNTIFS(通讯通路门店!$S:$S,$G393,通讯通路门店!$J:$J,"华为堡垒店")</f>
        <v>0</v>
      </c>
      <c r="AC393" s="99">
        <f>COUNTIFS(通讯通路门店!$S:$S,$G393,通讯通路门店!$J:$J,"小米体验店")</f>
        <v>0</v>
      </c>
      <c r="AD393" s="99">
        <f>COUNTIFS(通讯通路门店!$S:$S,$G393,通讯通路门店!$J:$J,"苹果体验店")</f>
        <v>0</v>
      </c>
      <c r="AE393" s="99">
        <f>COUNTIFS(通讯通路门店!$S:$S,$G393,通讯通路门店!$J:$J,"其他品牌专卖店")</f>
        <v>0</v>
      </c>
      <c r="AF393" s="99">
        <f>SUMIFS(通讯通路门店!$BI:$BI,通讯通路门店!$S:$S,$G393)</f>
        <v>0</v>
      </c>
      <c r="AG393" s="99">
        <f>SUMIFS(通讯通路门店!$BH:$BH,通讯通路门店!$S:$S,$G393)</f>
        <v>0</v>
      </c>
      <c r="AH393" s="99">
        <f t="shared" si="31"/>
        <v>0</v>
      </c>
      <c r="AI393" s="99">
        <f>SUMIFS(通讯通路门店!$BB:$BB,通讯通路门店!$S:$S,$G393)</f>
        <v>0</v>
      </c>
      <c r="AJ393" s="99">
        <f>SUMIFS(通讯通路门店!$BE:$BE,通讯通路门店!$S:$S,$G393)</f>
        <v>0</v>
      </c>
      <c r="AK393" s="99">
        <f>SUMIFS(通讯通路门店!$BG:$BG,通讯通路门店!$S:$S,$G393)</f>
        <v>0</v>
      </c>
      <c r="AL393" s="99">
        <f>SUMIFS(通讯通路门店!$BC:$BC,通讯通路门店!$S:$S,$G393)</f>
        <v>0</v>
      </c>
      <c r="AM393" s="99">
        <f>SUMIFS(通讯通路门店!$BD:$BD,通讯通路门店!$S:$S,$G393)</f>
        <v>0</v>
      </c>
      <c r="AN393" s="99">
        <f>SUMIFS(通讯通路门店!$BF:$BF,通讯通路门店!$S:$S,$G393)</f>
        <v>0</v>
      </c>
      <c r="AO393" s="99">
        <f t="shared" si="32"/>
        <v>0</v>
      </c>
      <c r="AP393" s="99">
        <f>SUMIFS(通讯通路门店!$K:$K,通讯通路门店!$S:$S,$G393)</f>
        <v>0</v>
      </c>
      <c r="AQ393" s="83"/>
      <c r="AR393" s="99">
        <f>SUMIFS(通讯通路门店!$T:$T,通讯通路门店!$S:$S,$G393)</f>
        <v>0</v>
      </c>
      <c r="AS393" s="99">
        <f>SUMIFS(通讯通路门店!$U:$U,通讯通路门店!$S:$S,$G393)</f>
        <v>0</v>
      </c>
      <c r="AT393" s="99">
        <f>SUMIFS(通讯通路门店!$V:$V,通讯通路门店!$S:$S,$G393)</f>
        <v>0</v>
      </c>
      <c r="AU393" s="99">
        <f>SUMIFS(通讯通路门店!$W:$W,通讯通路门店!$S:$S,$G393)</f>
        <v>0</v>
      </c>
      <c r="AV393" s="99">
        <f>SUMIFS(通讯通路门店!$Z:$Z,通讯通路门店!$S:$S,$G393)</f>
        <v>0</v>
      </c>
      <c r="AW393" s="99">
        <f>SUMIFS(通讯通路门店!$AB:$AB,通讯通路门店!$S:$S,$G393)</f>
        <v>0</v>
      </c>
      <c r="AX393" s="99">
        <f>SUMIFS(通讯通路门店!$X:$X,通讯通路门店!$S:$S,$G393)</f>
        <v>0</v>
      </c>
      <c r="AY393" s="99">
        <f>SUMIFS(通讯通路门店!$Y:$Y,通讯通路门店!$S:$S,$G393)</f>
        <v>0</v>
      </c>
      <c r="AZ393" s="99">
        <f>SUMIFS(通讯通路门店!$AA:$AA,通讯通路门店!$S:$S,$G393)</f>
        <v>0</v>
      </c>
      <c r="BA393" s="99">
        <f t="shared" si="33"/>
        <v>0</v>
      </c>
      <c r="BB393" s="99">
        <f t="shared" si="34"/>
        <v>0</v>
      </c>
      <c r="BC393" s="99">
        <f>SUMIFS(通讯通路门店!$W:$W,通讯通路门店!$S:$S,$G393,通讯通路门店!$J:$J,"荣耀体验店")+SUMIFS(通讯通路门店!$W:$W,通讯通路门店!$S:$S,$G393,通讯通路门店!$J:$J,"荣耀授权专卖店")</f>
        <v>0</v>
      </c>
      <c r="BD393" s="99">
        <f>SUMIFS(通讯通路门店!$Z:$Z,通讯通路门店!$S:$S,$G393,通讯通路门店!$J:$J,"VIVO体验店")</f>
        <v>0</v>
      </c>
      <c r="BE393" s="99">
        <f>SUMIFS(通讯通路门店!$AB:$AB,通讯通路门店!$S:$S,$G393,通讯通路门店!$J:$J,"OPPO体验店")</f>
        <v>0</v>
      </c>
      <c r="BF393" s="99">
        <f>SUMIFS(通讯通路门店!$X:$X,通讯通路门店!$S:$S,$G393,通讯通路门店!$J:$J,"华为授权体验店")+SUMIFS(通讯通路门店!$AA:$AA,通讯通路门店!$S:$S,$G393,通讯通路门店!$J:$J,"华为堡垒店")</f>
        <v>0</v>
      </c>
      <c r="BG393" s="99">
        <f>SUMIFS(通讯通路门店!$Y:$Y,通讯通路门店!$S:$S,$G393,通讯通路门店!$J:$J,"小米体验店")</f>
        <v>0</v>
      </c>
      <c r="BH393" s="99">
        <f>SUMIFS(通讯通路门店!$AA:$AA,通讯通路门店!$S:$S,$G393,通讯通路门店!$J:$J,"苹果体验店")</f>
        <v>0</v>
      </c>
      <c r="BI393" s="99">
        <f>SUMIFS(通讯通路门店!$K:$K,通讯通路门店!$S:$S,$G393,通讯通路门店!$J:$J,"其他品牌专卖店")</f>
        <v>0</v>
      </c>
      <c r="BJ393" s="99">
        <f>SUMIFS(通讯通路门店!$AC:$AC,通讯通路门店!$S:$S,$G393)</f>
        <v>0</v>
      </c>
      <c r="BK393" s="99">
        <f>SUMIFS(通讯通路门店!$AD:$AD,通讯通路门店!$S:$S,$G393)</f>
        <v>0</v>
      </c>
      <c r="BL393" s="99">
        <f>SUMIFS(通讯通路门店!$AE:$AE,通讯通路门店!$S:$S,$G393)</f>
        <v>0</v>
      </c>
      <c r="BM393" s="99">
        <f>SUMIFS(通讯通路门店!$AF:$AF,通讯通路门店!$S:$S,$G393)</f>
        <v>0</v>
      </c>
      <c r="BN393" s="99">
        <f>SUMIFS(通讯通路门店!$AG:$AG,通讯通路门店!$S:$S,$G393)</f>
        <v>0</v>
      </c>
      <c r="BO393" s="99">
        <f>SUMIFS(通讯通路门店!$AH:$AH,通讯通路门店!$S:$S,$G393)</f>
        <v>0</v>
      </c>
      <c r="BP393" s="99">
        <f>SUMIFS(通讯通路门店!$AI:$AI,通讯通路门店!$S:$S,$G393)</f>
        <v>0</v>
      </c>
      <c r="BQ393" s="83"/>
    </row>
    <row r="394" spans="1:69">
      <c r="A394" s="99" t="str">
        <f>IFERROR(_xlfn.XLOOKUP($G394,通讯通路门店!$S$4:$S$993931,通讯通路门店!$A$4:$A$993931,0,0),"")</f>
        <v/>
      </c>
      <c r="B394" s="99" t="str">
        <f>IFERROR(_xlfn.XLOOKUP($G394,通讯通路门店!$S$4:$S$993931,通讯通路门店!$B$4:$B$993931,0,0),"")</f>
        <v/>
      </c>
      <c r="C394" s="99" t="str">
        <f>IFERROR(_xlfn.XLOOKUP($G394,通讯通路门店!$S$4:$S$993931,通讯通路门店!$C$4:$C$993931,0,0),"")</f>
        <v/>
      </c>
      <c r="D394" s="99" t="str">
        <f>IFERROR(_xlfn.XLOOKUP($G394,通讯通路门店!$S$4:$S$993931,通讯通路门店!$D$4:$D$993931,0,0),"")</f>
        <v/>
      </c>
      <c r="E394" s="83"/>
      <c r="F394" s="83"/>
      <c r="G394" s="101" t="e">
        <v>#N/A</v>
      </c>
      <c r="H394" s="102" t="str">
        <f>IFERROR(_xlfn.XLOOKUP($G394,通讯通路门店!$S$4:$S$993931,通讯通路门店!$R$4:$R$993931,0,0),"")</f>
        <v/>
      </c>
      <c r="I394" s="83"/>
      <c r="J394" s="83"/>
      <c r="K394" s="83"/>
      <c r="L394" s="83"/>
      <c r="M394" s="83"/>
      <c r="N394" s="83"/>
      <c r="O394" s="83"/>
      <c r="P394" s="83"/>
      <c r="Q394" s="83"/>
      <c r="R394" s="83"/>
      <c r="S394" s="83"/>
      <c r="T394" s="83"/>
      <c r="U394" s="99">
        <f>COUNTIF(通讯通路门店!$S:$S,$G394)</f>
        <v>0</v>
      </c>
      <c r="V394" s="99">
        <f>COUNTIFS(通讯通路门店!$S:$S,$G394,通讯通路门店!$J:$J,"综合卖场")</f>
        <v>0</v>
      </c>
      <c r="W394" s="99">
        <f>SUMIFS(通讯通路门店!$AJ:$AJ,通讯通路门店!$S:$S,通讯客户沙盘!$G394)</f>
        <v>0</v>
      </c>
      <c r="X394" s="99">
        <f t="shared" si="30"/>
        <v>0</v>
      </c>
      <c r="Y394" s="99">
        <f>COUNTIFS(通讯通路门店!$S:$S,$G394,通讯通路门店!$J:$J,"荣耀体验店")+COUNTIFS(通讯通路门店!$S:$S,$G394,通讯通路门店!$J:$J,"荣耀授权专卖店")</f>
        <v>0</v>
      </c>
      <c r="Z394" s="99">
        <f>COUNTIFS(通讯通路门店!$S:$S,$G394,通讯通路门店!$J:$J,"VIVO体验店")</f>
        <v>0</v>
      </c>
      <c r="AA394" s="99">
        <f>COUNTIFS(通讯通路门店!$S:$S,$G394,通讯通路门店!$J:$J,"OPPO体验店")</f>
        <v>0</v>
      </c>
      <c r="AB394" s="99">
        <f>COUNTIFS(通讯通路门店!$S:$S,$G394,通讯通路门店!$J:$J,"华为授权体验店")+COUNTIFS(通讯通路门店!$S:$S,$G394,通讯通路门店!$J:$J,"华为堡垒店")</f>
        <v>0</v>
      </c>
      <c r="AC394" s="99">
        <f>COUNTIFS(通讯通路门店!$S:$S,$G394,通讯通路门店!$J:$J,"小米体验店")</f>
        <v>0</v>
      </c>
      <c r="AD394" s="99">
        <f>COUNTIFS(通讯通路门店!$S:$S,$G394,通讯通路门店!$J:$J,"苹果体验店")</f>
        <v>0</v>
      </c>
      <c r="AE394" s="99">
        <f>COUNTIFS(通讯通路门店!$S:$S,$G394,通讯通路门店!$J:$J,"其他品牌专卖店")</f>
        <v>0</v>
      </c>
      <c r="AF394" s="99">
        <f>SUMIFS(通讯通路门店!$BI:$BI,通讯通路门店!$S:$S,$G394)</f>
        <v>0</v>
      </c>
      <c r="AG394" s="99">
        <f>SUMIFS(通讯通路门店!$BH:$BH,通讯通路门店!$S:$S,$G394)</f>
        <v>0</v>
      </c>
      <c r="AH394" s="99">
        <f t="shared" si="31"/>
        <v>0</v>
      </c>
      <c r="AI394" s="99">
        <f>SUMIFS(通讯通路门店!$BB:$BB,通讯通路门店!$S:$S,$G394)</f>
        <v>0</v>
      </c>
      <c r="AJ394" s="99">
        <f>SUMIFS(通讯通路门店!$BE:$BE,通讯通路门店!$S:$S,$G394)</f>
        <v>0</v>
      </c>
      <c r="AK394" s="99">
        <f>SUMIFS(通讯通路门店!$BG:$BG,通讯通路门店!$S:$S,$G394)</f>
        <v>0</v>
      </c>
      <c r="AL394" s="99">
        <f>SUMIFS(通讯通路门店!$BC:$BC,通讯通路门店!$S:$S,$G394)</f>
        <v>0</v>
      </c>
      <c r="AM394" s="99">
        <f>SUMIFS(通讯通路门店!$BD:$BD,通讯通路门店!$S:$S,$G394)</f>
        <v>0</v>
      </c>
      <c r="AN394" s="99">
        <f>SUMIFS(通讯通路门店!$BF:$BF,通讯通路门店!$S:$S,$G394)</f>
        <v>0</v>
      </c>
      <c r="AO394" s="99">
        <f t="shared" si="32"/>
        <v>0</v>
      </c>
      <c r="AP394" s="99">
        <f>SUMIFS(通讯通路门店!$K:$K,通讯通路门店!$S:$S,$G394)</f>
        <v>0</v>
      </c>
      <c r="AQ394" s="83"/>
      <c r="AR394" s="99">
        <f>SUMIFS(通讯通路门店!$T:$T,通讯通路门店!$S:$S,$G394)</f>
        <v>0</v>
      </c>
      <c r="AS394" s="99">
        <f>SUMIFS(通讯通路门店!$U:$U,通讯通路门店!$S:$S,$G394)</f>
        <v>0</v>
      </c>
      <c r="AT394" s="99">
        <f>SUMIFS(通讯通路门店!$V:$V,通讯通路门店!$S:$S,$G394)</f>
        <v>0</v>
      </c>
      <c r="AU394" s="99">
        <f>SUMIFS(通讯通路门店!$W:$W,通讯通路门店!$S:$S,$G394)</f>
        <v>0</v>
      </c>
      <c r="AV394" s="99">
        <f>SUMIFS(通讯通路门店!$Z:$Z,通讯通路门店!$S:$S,$G394)</f>
        <v>0</v>
      </c>
      <c r="AW394" s="99">
        <f>SUMIFS(通讯通路门店!$AB:$AB,通讯通路门店!$S:$S,$G394)</f>
        <v>0</v>
      </c>
      <c r="AX394" s="99">
        <f>SUMIFS(通讯通路门店!$X:$X,通讯通路门店!$S:$S,$G394)</f>
        <v>0</v>
      </c>
      <c r="AY394" s="99">
        <f>SUMIFS(通讯通路门店!$Y:$Y,通讯通路门店!$S:$S,$G394)</f>
        <v>0</v>
      </c>
      <c r="AZ394" s="99">
        <f>SUMIFS(通讯通路门店!$AA:$AA,通讯通路门店!$S:$S,$G394)</f>
        <v>0</v>
      </c>
      <c r="BA394" s="99">
        <f t="shared" si="33"/>
        <v>0</v>
      </c>
      <c r="BB394" s="99">
        <f t="shared" si="34"/>
        <v>0</v>
      </c>
      <c r="BC394" s="99">
        <f>SUMIFS(通讯通路门店!$W:$W,通讯通路门店!$S:$S,$G394,通讯通路门店!$J:$J,"荣耀体验店")+SUMIFS(通讯通路门店!$W:$W,通讯通路门店!$S:$S,$G394,通讯通路门店!$J:$J,"荣耀授权专卖店")</f>
        <v>0</v>
      </c>
      <c r="BD394" s="99">
        <f>SUMIFS(通讯通路门店!$Z:$Z,通讯通路门店!$S:$S,$G394,通讯通路门店!$J:$J,"VIVO体验店")</f>
        <v>0</v>
      </c>
      <c r="BE394" s="99">
        <f>SUMIFS(通讯通路门店!$AB:$AB,通讯通路门店!$S:$S,$G394,通讯通路门店!$J:$J,"OPPO体验店")</f>
        <v>0</v>
      </c>
      <c r="BF394" s="99">
        <f>SUMIFS(通讯通路门店!$X:$X,通讯通路门店!$S:$S,$G394,通讯通路门店!$J:$J,"华为授权体验店")+SUMIFS(通讯通路门店!$AA:$AA,通讯通路门店!$S:$S,$G394,通讯通路门店!$J:$J,"华为堡垒店")</f>
        <v>0</v>
      </c>
      <c r="BG394" s="99">
        <f>SUMIFS(通讯通路门店!$Y:$Y,通讯通路门店!$S:$S,$G394,通讯通路门店!$J:$J,"小米体验店")</f>
        <v>0</v>
      </c>
      <c r="BH394" s="99">
        <f>SUMIFS(通讯通路门店!$AA:$AA,通讯通路门店!$S:$S,$G394,通讯通路门店!$J:$J,"苹果体验店")</f>
        <v>0</v>
      </c>
      <c r="BI394" s="99">
        <f>SUMIFS(通讯通路门店!$K:$K,通讯通路门店!$S:$S,$G394,通讯通路门店!$J:$J,"其他品牌专卖店")</f>
        <v>0</v>
      </c>
      <c r="BJ394" s="99">
        <f>SUMIFS(通讯通路门店!$AC:$AC,通讯通路门店!$S:$S,$G394)</f>
        <v>0</v>
      </c>
      <c r="BK394" s="99">
        <f>SUMIFS(通讯通路门店!$AD:$AD,通讯通路门店!$S:$S,$G394)</f>
        <v>0</v>
      </c>
      <c r="BL394" s="99">
        <f>SUMIFS(通讯通路门店!$AE:$AE,通讯通路门店!$S:$S,$G394)</f>
        <v>0</v>
      </c>
      <c r="BM394" s="99">
        <f>SUMIFS(通讯通路门店!$AF:$AF,通讯通路门店!$S:$S,$G394)</f>
        <v>0</v>
      </c>
      <c r="BN394" s="99">
        <f>SUMIFS(通讯通路门店!$AG:$AG,通讯通路门店!$S:$S,$G394)</f>
        <v>0</v>
      </c>
      <c r="BO394" s="99">
        <f>SUMIFS(通讯通路门店!$AH:$AH,通讯通路门店!$S:$S,$G394)</f>
        <v>0</v>
      </c>
      <c r="BP394" s="99">
        <f>SUMIFS(通讯通路门店!$AI:$AI,通讯通路门店!$S:$S,$G394)</f>
        <v>0</v>
      </c>
      <c r="BQ394" s="83"/>
    </row>
    <row r="395" spans="1:69">
      <c r="A395" s="99" t="str">
        <f>IFERROR(_xlfn.XLOOKUP($G395,通讯通路门店!$S$4:$S$993931,通讯通路门店!$A$4:$A$993931,0,0),"")</f>
        <v/>
      </c>
      <c r="B395" s="99" t="str">
        <f>IFERROR(_xlfn.XLOOKUP($G395,通讯通路门店!$S$4:$S$993931,通讯通路门店!$B$4:$B$993931,0,0),"")</f>
        <v/>
      </c>
      <c r="C395" s="99" t="str">
        <f>IFERROR(_xlfn.XLOOKUP($G395,通讯通路门店!$S$4:$S$993931,通讯通路门店!$C$4:$C$993931,0,0),"")</f>
        <v/>
      </c>
      <c r="D395" s="99" t="str">
        <f>IFERROR(_xlfn.XLOOKUP($G395,通讯通路门店!$S$4:$S$993931,通讯通路门店!$D$4:$D$993931,0,0),"")</f>
        <v/>
      </c>
      <c r="E395" s="83"/>
      <c r="F395" s="83"/>
      <c r="G395" s="101" t="e">
        <v>#N/A</v>
      </c>
      <c r="H395" s="102" t="str">
        <f>IFERROR(_xlfn.XLOOKUP($G395,通讯通路门店!$S$4:$S$993931,通讯通路门店!$R$4:$R$993931,0,0),"")</f>
        <v/>
      </c>
      <c r="I395" s="83"/>
      <c r="J395" s="83"/>
      <c r="K395" s="83"/>
      <c r="L395" s="83"/>
      <c r="M395" s="83"/>
      <c r="N395" s="83"/>
      <c r="O395" s="83"/>
      <c r="P395" s="83"/>
      <c r="Q395" s="83"/>
      <c r="R395" s="83"/>
      <c r="S395" s="83"/>
      <c r="T395" s="83"/>
      <c r="U395" s="99">
        <f>COUNTIF(通讯通路门店!$S:$S,$G395)</f>
        <v>0</v>
      </c>
      <c r="V395" s="99">
        <f>COUNTIFS(通讯通路门店!$S:$S,$G395,通讯通路门店!$J:$J,"综合卖场")</f>
        <v>0</v>
      </c>
      <c r="W395" s="99">
        <f>SUMIFS(通讯通路门店!$AJ:$AJ,通讯通路门店!$S:$S,通讯客户沙盘!$G395)</f>
        <v>0</v>
      </c>
      <c r="X395" s="99">
        <f t="shared" si="30"/>
        <v>0</v>
      </c>
      <c r="Y395" s="99">
        <f>COUNTIFS(通讯通路门店!$S:$S,$G395,通讯通路门店!$J:$J,"荣耀体验店")+COUNTIFS(通讯通路门店!$S:$S,$G395,通讯通路门店!$J:$J,"荣耀授权专卖店")</f>
        <v>0</v>
      </c>
      <c r="Z395" s="99">
        <f>COUNTIFS(通讯通路门店!$S:$S,$G395,通讯通路门店!$J:$J,"VIVO体验店")</f>
        <v>0</v>
      </c>
      <c r="AA395" s="99">
        <f>COUNTIFS(通讯通路门店!$S:$S,$G395,通讯通路门店!$J:$J,"OPPO体验店")</f>
        <v>0</v>
      </c>
      <c r="AB395" s="99">
        <f>COUNTIFS(通讯通路门店!$S:$S,$G395,通讯通路门店!$J:$J,"华为授权体验店")+COUNTIFS(通讯通路门店!$S:$S,$G395,通讯通路门店!$J:$J,"华为堡垒店")</f>
        <v>0</v>
      </c>
      <c r="AC395" s="99">
        <f>COUNTIFS(通讯通路门店!$S:$S,$G395,通讯通路门店!$J:$J,"小米体验店")</f>
        <v>0</v>
      </c>
      <c r="AD395" s="99">
        <f>COUNTIFS(通讯通路门店!$S:$S,$G395,通讯通路门店!$J:$J,"苹果体验店")</f>
        <v>0</v>
      </c>
      <c r="AE395" s="99">
        <f>COUNTIFS(通讯通路门店!$S:$S,$G395,通讯通路门店!$J:$J,"其他品牌专卖店")</f>
        <v>0</v>
      </c>
      <c r="AF395" s="99">
        <f>SUMIFS(通讯通路门店!$BI:$BI,通讯通路门店!$S:$S,$G395)</f>
        <v>0</v>
      </c>
      <c r="AG395" s="99">
        <f>SUMIFS(通讯通路门店!$BH:$BH,通讯通路门店!$S:$S,$G395)</f>
        <v>0</v>
      </c>
      <c r="AH395" s="99">
        <f t="shared" si="31"/>
        <v>0</v>
      </c>
      <c r="AI395" s="99">
        <f>SUMIFS(通讯通路门店!$BB:$BB,通讯通路门店!$S:$S,$G395)</f>
        <v>0</v>
      </c>
      <c r="AJ395" s="99">
        <f>SUMIFS(通讯通路门店!$BE:$BE,通讯通路门店!$S:$S,$G395)</f>
        <v>0</v>
      </c>
      <c r="AK395" s="99">
        <f>SUMIFS(通讯通路门店!$BG:$BG,通讯通路门店!$S:$S,$G395)</f>
        <v>0</v>
      </c>
      <c r="AL395" s="99">
        <f>SUMIFS(通讯通路门店!$BC:$BC,通讯通路门店!$S:$S,$G395)</f>
        <v>0</v>
      </c>
      <c r="AM395" s="99">
        <f>SUMIFS(通讯通路门店!$BD:$BD,通讯通路门店!$S:$S,$G395)</f>
        <v>0</v>
      </c>
      <c r="AN395" s="99">
        <f>SUMIFS(通讯通路门店!$BF:$BF,通讯通路门店!$S:$S,$G395)</f>
        <v>0</v>
      </c>
      <c r="AO395" s="99">
        <f t="shared" si="32"/>
        <v>0</v>
      </c>
      <c r="AP395" s="99">
        <f>SUMIFS(通讯通路门店!$K:$K,通讯通路门店!$S:$S,$G395)</f>
        <v>0</v>
      </c>
      <c r="AQ395" s="83"/>
      <c r="AR395" s="99">
        <f>SUMIFS(通讯通路门店!$T:$T,通讯通路门店!$S:$S,$G395)</f>
        <v>0</v>
      </c>
      <c r="AS395" s="99">
        <f>SUMIFS(通讯通路门店!$U:$U,通讯通路门店!$S:$S,$G395)</f>
        <v>0</v>
      </c>
      <c r="AT395" s="99">
        <f>SUMIFS(通讯通路门店!$V:$V,通讯通路门店!$S:$S,$G395)</f>
        <v>0</v>
      </c>
      <c r="AU395" s="99">
        <f>SUMIFS(通讯通路门店!$W:$W,通讯通路门店!$S:$S,$G395)</f>
        <v>0</v>
      </c>
      <c r="AV395" s="99">
        <f>SUMIFS(通讯通路门店!$Z:$Z,通讯通路门店!$S:$S,$G395)</f>
        <v>0</v>
      </c>
      <c r="AW395" s="99">
        <f>SUMIFS(通讯通路门店!$AB:$AB,通讯通路门店!$S:$S,$G395)</f>
        <v>0</v>
      </c>
      <c r="AX395" s="99">
        <f>SUMIFS(通讯通路门店!$X:$X,通讯通路门店!$S:$S,$G395)</f>
        <v>0</v>
      </c>
      <c r="AY395" s="99">
        <f>SUMIFS(通讯通路门店!$Y:$Y,通讯通路门店!$S:$S,$G395)</f>
        <v>0</v>
      </c>
      <c r="AZ395" s="99">
        <f>SUMIFS(通讯通路门店!$AA:$AA,通讯通路门店!$S:$S,$G395)</f>
        <v>0</v>
      </c>
      <c r="BA395" s="99">
        <f t="shared" si="33"/>
        <v>0</v>
      </c>
      <c r="BB395" s="99">
        <f t="shared" si="34"/>
        <v>0</v>
      </c>
      <c r="BC395" s="99">
        <f>SUMIFS(通讯通路门店!$W:$W,通讯通路门店!$S:$S,$G395,通讯通路门店!$J:$J,"荣耀体验店")+SUMIFS(通讯通路门店!$W:$W,通讯通路门店!$S:$S,$G395,通讯通路门店!$J:$J,"荣耀授权专卖店")</f>
        <v>0</v>
      </c>
      <c r="BD395" s="99">
        <f>SUMIFS(通讯通路门店!$Z:$Z,通讯通路门店!$S:$S,$G395,通讯通路门店!$J:$J,"VIVO体验店")</f>
        <v>0</v>
      </c>
      <c r="BE395" s="99">
        <f>SUMIFS(通讯通路门店!$AB:$AB,通讯通路门店!$S:$S,$G395,通讯通路门店!$J:$J,"OPPO体验店")</f>
        <v>0</v>
      </c>
      <c r="BF395" s="99">
        <f>SUMIFS(通讯通路门店!$X:$X,通讯通路门店!$S:$S,$G395,通讯通路门店!$J:$J,"华为授权体验店")+SUMIFS(通讯通路门店!$AA:$AA,通讯通路门店!$S:$S,$G395,通讯通路门店!$J:$J,"华为堡垒店")</f>
        <v>0</v>
      </c>
      <c r="BG395" s="99">
        <f>SUMIFS(通讯通路门店!$Y:$Y,通讯通路门店!$S:$S,$G395,通讯通路门店!$J:$J,"小米体验店")</f>
        <v>0</v>
      </c>
      <c r="BH395" s="99">
        <f>SUMIFS(通讯通路门店!$AA:$AA,通讯通路门店!$S:$S,$G395,通讯通路门店!$J:$J,"苹果体验店")</f>
        <v>0</v>
      </c>
      <c r="BI395" s="99">
        <f>SUMIFS(通讯通路门店!$K:$K,通讯通路门店!$S:$S,$G395,通讯通路门店!$J:$J,"其他品牌专卖店")</f>
        <v>0</v>
      </c>
      <c r="BJ395" s="99">
        <f>SUMIFS(通讯通路门店!$AC:$AC,通讯通路门店!$S:$S,$G395)</f>
        <v>0</v>
      </c>
      <c r="BK395" s="99">
        <f>SUMIFS(通讯通路门店!$AD:$AD,通讯通路门店!$S:$S,$G395)</f>
        <v>0</v>
      </c>
      <c r="BL395" s="99">
        <f>SUMIFS(通讯通路门店!$AE:$AE,通讯通路门店!$S:$S,$G395)</f>
        <v>0</v>
      </c>
      <c r="BM395" s="99">
        <f>SUMIFS(通讯通路门店!$AF:$AF,通讯通路门店!$S:$S,$G395)</f>
        <v>0</v>
      </c>
      <c r="BN395" s="99">
        <f>SUMIFS(通讯通路门店!$AG:$AG,通讯通路门店!$S:$S,$G395)</f>
        <v>0</v>
      </c>
      <c r="BO395" s="99">
        <f>SUMIFS(通讯通路门店!$AH:$AH,通讯通路门店!$S:$S,$G395)</f>
        <v>0</v>
      </c>
      <c r="BP395" s="99">
        <f>SUMIFS(通讯通路门店!$AI:$AI,通讯通路门店!$S:$S,$G395)</f>
        <v>0</v>
      </c>
      <c r="BQ395" s="83"/>
    </row>
    <row r="396" spans="1:69">
      <c r="A396" s="99" t="str">
        <f>IFERROR(_xlfn.XLOOKUP($G396,通讯通路门店!$S$4:$S$993931,通讯通路门店!$A$4:$A$993931,0,0),"")</f>
        <v/>
      </c>
      <c r="B396" s="99" t="str">
        <f>IFERROR(_xlfn.XLOOKUP($G396,通讯通路门店!$S$4:$S$993931,通讯通路门店!$B$4:$B$993931,0,0),"")</f>
        <v/>
      </c>
      <c r="C396" s="99" t="str">
        <f>IFERROR(_xlfn.XLOOKUP($G396,通讯通路门店!$S$4:$S$993931,通讯通路门店!$C$4:$C$993931,0,0),"")</f>
        <v/>
      </c>
      <c r="D396" s="99" t="str">
        <f>IFERROR(_xlfn.XLOOKUP($G396,通讯通路门店!$S$4:$S$993931,通讯通路门店!$D$4:$D$993931,0,0),"")</f>
        <v/>
      </c>
      <c r="E396" s="83"/>
      <c r="F396" s="83"/>
      <c r="G396" s="101" t="e">
        <v>#N/A</v>
      </c>
      <c r="H396" s="102" t="str">
        <f>IFERROR(_xlfn.XLOOKUP($G396,通讯通路门店!$S$4:$S$993931,通讯通路门店!$R$4:$R$993931,0,0),"")</f>
        <v/>
      </c>
      <c r="I396" s="83"/>
      <c r="J396" s="83"/>
      <c r="K396" s="83"/>
      <c r="L396" s="83"/>
      <c r="M396" s="83"/>
      <c r="N396" s="83"/>
      <c r="O396" s="83"/>
      <c r="P396" s="83"/>
      <c r="Q396" s="83"/>
      <c r="R396" s="83"/>
      <c r="S396" s="83"/>
      <c r="T396" s="83"/>
      <c r="U396" s="99">
        <f>COUNTIF(通讯通路门店!$S:$S,$G396)</f>
        <v>0</v>
      </c>
      <c r="V396" s="99">
        <f>COUNTIFS(通讯通路门店!$S:$S,$G396,通讯通路门店!$J:$J,"综合卖场")</f>
        <v>0</v>
      </c>
      <c r="W396" s="99">
        <f>SUMIFS(通讯通路门店!$AJ:$AJ,通讯通路门店!$S:$S,通讯客户沙盘!$G396)</f>
        <v>0</v>
      </c>
      <c r="X396" s="99">
        <f t="shared" si="30"/>
        <v>0</v>
      </c>
      <c r="Y396" s="99">
        <f>COUNTIFS(通讯通路门店!$S:$S,$G396,通讯通路门店!$J:$J,"荣耀体验店")+COUNTIFS(通讯通路门店!$S:$S,$G396,通讯通路门店!$J:$J,"荣耀授权专卖店")</f>
        <v>0</v>
      </c>
      <c r="Z396" s="99">
        <f>COUNTIFS(通讯通路门店!$S:$S,$G396,通讯通路门店!$J:$J,"VIVO体验店")</f>
        <v>0</v>
      </c>
      <c r="AA396" s="99">
        <f>COUNTIFS(通讯通路门店!$S:$S,$G396,通讯通路门店!$J:$J,"OPPO体验店")</f>
        <v>0</v>
      </c>
      <c r="AB396" s="99">
        <f>COUNTIFS(通讯通路门店!$S:$S,$G396,通讯通路门店!$J:$J,"华为授权体验店")+COUNTIFS(通讯通路门店!$S:$S,$G396,通讯通路门店!$J:$J,"华为堡垒店")</f>
        <v>0</v>
      </c>
      <c r="AC396" s="99">
        <f>COUNTIFS(通讯通路门店!$S:$S,$G396,通讯通路门店!$J:$J,"小米体验店")</f>
        <v>0</v>
      </c>
      <c r="AD396" s="99">
        <f>COUNTIFS(通讯通路门店!$S:$S,$G396,通讯通路门店!$J:$J,"苹果体验店")</f>
        <v>0</v>
      </c>
      <c r="AE396" s="99">
        <f>COUNTIFS(通讯通路门店!$S:$S,$G396,通讯通路门店!$J:$J,"其他品牌专卖店")</f>
        <v>0</v>
      </c>
      <c r="AF396" s="99">
        <f>SUMIFS(通讯通路门店!$BI:$BI,通讯通路门店!$S:$S,$G396)</f>
        <v>0</v>
      </c>
      <c r="AG396" s="99">
        <f>SUMIFS(通讯通路门店!$BH:$BH,通讯通路门店!$S:$S,$G396)</f>
        <v>0</v>
      </c>
      <c r="AH396" s="99">
        <f t="shared" si="31"/>
        <v>0</v>
      </c>
      <c r="AI396" s="99">
        <f>SUMIFS(通讯通路门店!$BB:$BB,通讯通路门店!$S:$S,$G396)</f>
        <v>0</v>
      </c>
      <c r="AJ396" s="99">
        <f>SUMIFS(通讯通路门店!$BE:$BE,通讯通路门店!$S:$S,$G396)</f>
        <v>0</v>
      </c>
      <c r="AK396" s="99">
        <f>SUMIFS(通讯通路门店!$BG:$BG,通讯通路门店!$S:$S,$G396)</f>
        <v>0</v>
      </c>
      <c r="AL396" s="99">
        <f>SUMIFS(通讯通路门店!$BC:$BC,通讯通路门店!$S:$S,$G396)</f>
        <v>0</v>
      </c>
      <c r="AM396" s="99">
        <f>SUMIFS(通讯通路门店!$BD:$BD,通讯通路门店!$S:$S,$G396)</f>
        <v>0</v>
      </c>
      <c r="AN396" s="99">
        <f>SUMIFS(通讯通路门店!$BF:$BF,通讯通路门店!$S:$S,$G396)</f>
        <v>0</v>
      </c>
      <c r="AO396" s="99">
        <f t="shared" si="32"/>
        <v>0</v>
      </c>
      <c r="AP396" s="99">
        <f>SUMIFS(通讯通路门店!$K:$K,通讯通路门店!$S:$S,$G396)</f>
        <v>0</v>
      </c>
      <c r="AQ396" s="83"/>
      <c r="AR396" s="99">
        <f>SUMIFS(通讯通路门店!$T:$T,通讯通路门店!$S:$S,$G396)</f>
        <v>0</v>
      </c>
      <c r="AS396" s="99">
        <f>SUMIFS(通讯通路门店!$U:$U,通讯通路门店!$S:$S,$G396)</f>
        <v>0</v>
      </c>
      <c r="AT396" s="99">
        <f>SUMIFS(通讯通路门店!$V:$V,通讯通路门店!$S:$S,$G396)</f>
        <v>0</v>
      </c>
      <c r="AU396" s="99">
        <f>SUMIFS(通讯通路门店!$W:$W,通讯通路门店!$S:$S,$G396)</f>
        <v>0</v>
      </c>
      <c r="AV396" s="99">
        <f>SUMIFS(通讯通路门店!$Z:$Z,通讯通路门店!$S:$S,$G396)</f>
        <v>0</v>
      </c>
      <c r="AW396" s="99">
        <f>SUMIFS(通讯通路门店!$AB:$AB,通讯通路门店!$S:$S,$G396)</f>
        <v>0</v>
      </c>
      <c r="AX396" s="99">
        <f>SUMIFS(通讯通路门店!$X:$X,通讯通路门店!$S:$S,$G396)</f>
        <v>0</v>
      </c>
      <c r="AY396" s="99">
        <f>SUMIFS(通讯通路门店!$Y:$Y,通讯通路门店!$S:$S,$G396)</f>
        <v>0</v>
      </c>
      <c r="AZ396" s="99">
        <f>SUMIFS(通讯通路门店!$AA:$AA,通讯通路门店!$S:$S,$G396)</f>
        <v>0</v>
      </c>
      <c r="BA396" s="99">
        <f t="shared" si="33"/>
        <v>0</v>
      </c>
      <c r="BB396" s="99">
        <f t="shared" si="34"/>
        <v>0</v>
      </c>
      <c r="BC396" s="99">
        <f>SUMIFS(通讯通路门店!$W:$W,通讯通路门店!$S:$S,$G396,通讯通路门店!$J:$J,"荣耀体验店")+SUMIFS(通讯通路门店!$W:$W,通讯通路门店!$S:$S,$G396,通讯通路门店!$J:$J,"荣耀授权专卖店")</f>
        <v>0</v>
      </c>
      <c r="BD396" s="99">
        <f>SUMIFS(通讯通路门店!$Z:$Z,通讯通路门店!$S:$S,$G396,通讯通路门店!$J:$J,"VIVO体验店")</f>
        <v>0</v>
      </c>
      <c r="BE396" s="99">
        <f>SUMIFS(通讯通路门店!$AB:$AB,通讯通路门店!$S:$S,$G396,通讯通路门店!$J:$J,"OPPO体验店")</f>
        <v>0</v>
      </c>
      <c r="BF396" s="99">
        <f>SUMIFS(通讯通路门店!$X:$X,通讯通路门店!$S:$S,$G396,通讯通路门店!$J:$J,"华为授权体验店")+SUMIFS(通讯通路门店!$AA:$AA,通讯通路门店!$S:$S,$G396,通讯通路门店!$J:$J,"华为堡垒店")</f>
        <v>0</v>
      </c>
      <c r="BG396" s="99">
        <f>SUMIFS(通讯通路门店!$Y:$Y,通讯通路门店!$S:$S,$G396,通讯通路门店!$J:$J,"小米体验店")</f>
        <v>0</v>
      </c>
      <c r="BH396" s="99">
        <f>SUMIFS(通讯通路门店!$AA:$AA,通讯通路门店!$S:$S,$G396,通讯通路门店!$J:$J,"苹果体验店")</f>
        <v>0</v>
      </c>
      <c r="BI396" s="99">
        <f>SUMIFS(通讯通路门店!$K:$K,通讯通路门店!$S:$S,$G396,通讯通路门店!$J:$J,"其他品牌专卖店")</f>
        <v>0</v>
      </c>
      <c r="BJ396" s="99">
        <f>SUMIFS(通讯通路门店!$AC:$AC,通讯通路门店!$S:$S,$G396)</f>
        <v>0</v>
      </c>
      <c r="BK396" s="99">
        <f>SUMIFS(通讯通路门店!$AD:$AD,通讯通路门店!$S:$S,$G396)</f>
        <v>0</v>
      </c>
      <c r="BL396" s="99">
        <f>SUMIFS(通讯通路门店!$AE:$AE,通讯通路门店!$S:$S,$G396)</f>
        <v>0</v>
      </c>
      <c r="BM396" s="99">
        <f>SUMIFS(通讯通路门店!$AF:$AF,通讯通路门店!$S:$S,$G396)</f>
        <v>0</v>
      </c>
      <c r="BN396" s="99">
        <f>SUMIFS(通讯通路门店!$AG:$AG,通讯通路门店!$S:$S,$G396)</f>
        <v>0</v>
      </c>
      <c r="BO396" s="99">
        <f>SUMIFS(通讯通路门店!$AH:$AH,通讯通路门店!$S:$S,$G396)</f>
        <v>0</v>
      </c>
      <c r="BP396" s="99">
        <f>SUMIFS(通讯通路门店!$AI:$AI,通讯通路门店!$S:$S,$G396)</f>
        <v>0</v>
      </c>
      <c r="BQ396" s="83"/>
    </row>
    <row r="397" spans="1:69">
      <c r="A397" s="99" t="str">
        <f>IFERROR(_xlfn.XLOOKUP($G397,通讯通路门店!$S$4:$S$993931,通讯通路门店!$A$4:$A$993931,0,0),"")</f>
        <v/>
      </c>
      <c r="B397" s="99" t="str">
        <f>IFERROR(_xlfn.XLOOKUP($G397,通讯通路门店!$S$4:$S$993931,通讯通路门店!$B$4:$B$993931,0,0),"")</f>
        <v/>
      </c>
      <c r="C397" s="99" t="str">
        <f>IFERROR(_xlfn.XLOOKUP($G397,通讯通路门店!$S$4:$S$993931,通讯通路门店!$C$4:$C$993931,0,0),"")</f>
        <v/>
      </c>
      <c r="D397" s="99" t="str">
        <f>IFERROR(_xlfn.XLOOKUP($G397,通讯通路门店!$S$4:$S$993931,通讯通路门店!$D$4:$D$993931,0,0),"")</f>
        <v/>
      </c>
      <c r="E397" s="83"/>
      <c r="F397" s="83"/>
      <c r="G397" s="101" t="e">
        <v>#N/A</v>
      </c>
      <c r="H397" s="102" t="str">
        <f>IFERROR(_xlfn.XLOOKUP($G397,通讯通路门店!$S$4:$S$993931,通讯通路门店!$R$4:$R$993931,0,0),"")</f>
        <v/>
      </c>
      <c r="I397" s="83"/>
      <c r="J397" s="83"/>
      <c r="K397" s="83"/>
      <c r="L397" s="83"/>
      <c r="M397" s="83"/>
      <c r="N397" s="83"/>
      <c r="O397" s="83"/>
      <c r="P397" s="83"/>
      <c r="Q397" s="83"/>
      <c r="R397" s="83"/>
      <c r="S397" s="83"/>
      <c r="T397" s="83"/>
      <c r="U397" s="99">
        <f>COUNTIF(通讯通路门店!$S:$S,$G397)</f>
        <v>0</v>
      </c>
      <c r="V397" s="99">
        <f>COUNTIFS(通讯通路门店!$S:$S,$G397,通讯通路门店!$J:$J,"综合卖场")</f>
        <v>0</v>
      </c>
      <c r="W397" s="99">
        <f>SUMIFS(通讯通路门店!$AJ:$AJ,通讯通路门店!$S:$S,通讯客户沙盘!$G397)</f>
        <v>0</v>
      </c>
      <c r="X397" s="99">
        <f t="shared" si="30"/>
        <v>0</v>
      </c>
      <c r="Y397" s="99">
        <f>COUNTIFS(通讯通路门店!$S:$S,$G397,通讯通路门店!$J:$J,"荣耀体验店")+COUNTIFS(通讯通路门店!$S:$S,$G397,通讯通路门店!$J:$J,"荣耀授权专卖店")</f>
        <v>0</v>
      </c>
      <c r="Z397" s="99">
        <f>COUNTIFS(通讯通路门店!$S:$S,$G397,通讯通路门店!$J:$J,"VIVO体验店")</f>
        <v>0</v>
      </c>
      <c r="AA397" s="99">
        <f>COUNTIFS(通讯通路门店!$S:$S,$G397,通讯通路门店!$J:$J,"OPPO体验店")</f>
        <v>0</v>
      </c>
      <c r="AB397" s="99">
        <f>COUNTIFS(通讯通路门店!$S:$S,$G397,通讯通路门店!$J:$J,"华为授权体验店")+COUNTIFS(通讯通路门店!$S:$S,$G397,通讯通路门店!$J:$J,"华为堡垒店")</f>
        <v>0</v>
      </c>
      <c r="AC397" s="99">
        <f>COUNTIFS(通讯通路门店!$S:$S,$G397,通讯通路门店!$J:$J,"小米体验店")</f>
        <v>0</v>
      </c>
      <c r="AD397" s="99">
        <f>COUNTIFS(通讯通路门店!$S:$S,$G397,通讯通路门店!$J:$J,"苹果体验店")</f>
        <v>0</v>
      </c>
      <c r="AE397" s="99">
        <f>COUNTIFS(通讯通路门店!$S:$S,$G397,通讯通路门店!$J:$J,"其他品牌专卖店")</f>
        <v>0</v>
      </c>
      <c r="AF397" s="99">
        <f>SUMIFS(通讯通路门店!$BI:$BI,通讯通路门店!$S:$S,$G397)</f>
        <v>0</v>
      </c>
      <c r="AG397" s="99">
        <f>SUMIFS(通讯通路门店!$BH:$BH,通讯通路门店!$S:$S,$G397)</f>
        <v>0</v>
      </c>
      <c r="AH397" s="99">
        <f t="shared" si="31"/>
        <v>0</v>
      </c>
      <c r="AI397" s="99">
        <f>SUMIFS(通讯通路门店!$BB:$BB,通讯通路门店!$S:$S,$G397)</f>
        <v>0</v>
      </c>
      <c r="AJ397" s="99">
        <f>SUMIFS(通讯通路门店!$BE:$BE,通讯通路门店!$S:$S,$G397)</f>
        <v>0</v>
      </c>
      <c r="AK397" s="99">
        <f>SUMIFS(通讯通路门店!$BG:$BG,通讯通路门店!$S:$S,$G397)</f>
        <v>0</v>
      </c>
      <c r="AL397" s="99">
        <f>SUMIFS(通讯通路门店!$BC:$BC,通讯通路门店!$S:$S,$G397)</f>
        <v>0</v>
      </c>
      <c r="AM397" s="99">
        <f>SUMIFS(通讯通路门店!$BD:$BD,通讯通路门店!$S:$S,$G397)</f>
        <v>0</v>
      </c>
      <c r="AN397" s="99">
        <f>SUMIFS(通讯通路门店!$BF:$BF,通讯通路门店!$S:$S,$G397)</f>
        <v>0</v>
      </c>
      <c r="AO397" s="99">
        <f t="shared" si="32"/>
        <v>0</v>
      </c>
      <c r="AP397" s="99">
        <f>SUMIFS(通讯通路门店!$K:$K,通讯通路门店!$S:$S,$G397)</f>
        <v>0</v>
      </c>
      <c r="AQ397" s="83"/>
      <c r="AR397" s="99">
        <f>SUMIFS(通讯通路门店!$T:$T,通讯通路门店!$S:$S,$G397)</f>
        <v>0</v>
      </c>
      <c r="AS397" s="99">
        <f>SUMIFS(通讯通路门店!$U:$U,通讯通路门店!$S:$S,$G397)</f>
        <v>0</v>
      </c>
      <c r="AT397" s="99">
        <f>SUMIFS(通讯通路门店!$V:$V,通讯通路门店!$S:$S,$G397)</f>
        <v>0</v>
      </c>
      <c r="AU397" s="99">
        <f>SUMIFS(通讯通路门店!$W:$W,通讯通路门店!$S:$S,$G397)</f>
        <v>0</v>
      </c>
      <c r="AV397" s="99">
        <f>SUMIFS(通讯通路门店!$Z:$Z,通讯通路门店!$S:$S,$G397)</f>
        <v>0</v>
      </c>
      <c r="AW397" s="99">
        <f>SUMIFS(通讯通路门店!$AB:$AB,通讯通路门店!$S:$S,$G397)</f>
        <v>0</v>
      </c>
      <c r="AX397" s="99">
        <f>SUMIFS(通讯通路门店!$X:$X,通讯通路门店!$S:$S,$G397)</f>
        <v>0</v>
      </c>
      <c r="AY397" s="99">
        <f>SUMIFS(通讯通路门店!$Y:$Y,通讯通路门店!$S:$S,$G397)</f>
        <v>0</v>
      </c>
      <c r="AZ397" s="99">
        <f>SUMIFS(通讯通路门店!$AA:$AA,通讯通路门店!$S:$S,$G397)</f>
        <v>0</v>
      </c>
      <c r="BA397" s="99">
        <f t="shared" si="33"/>
        <v>0</v>
      </c>
      <c r="BB397" s="99">
        <f t="shared" si="34"/>
        <v>0</v>
      </c>
      <c r="BC397" s="99">
        <f>SUMIFS(通讯通路门店!$W:$W,通讯通路门店!$S:$S,$G397,通讯通路门店!$J:$J,"荣耀体验店")+SUMIFS(通讯通路门店!$W:$W,通讯通路门店!$S:$S,$G397,通讯通路门店!$J:$J,"荣耀授权专卖店")</f>
        <v>0</v>
      </c>
      <c r="BD397" s="99">
        <f>SUMIFS(通讯通路门店!$Z:$Z,通讯通路门店!$S:$S,$G397,通讯通路门店!$J:$J,"VIVO体验店")</f>
        <v>0</v>
      </c>
      <c r="BE397" s="99">
        <f>SUMIFS(通讯通路门店!$AB:$AB,通讯通路门店!$S:$S,$G397,通讯通路门店!$J:$J,"OPPO体验店")</f>
        <v>0</v>
      </c>
      <c r="BF397" s="99">
        <f>SUMIFS(通讯通路门店!$X:$X,通讯通路门店!$S:$S,$G397,通讯通路门店!$J:$J,"华为授权体验店")+SUMIFS(通讯通路门店!$AA:$AA,通讯通路门店!$S:$S,$G397,通讯通路门店!$J:$J,"华为堡垒店")</f>
        <v>0</v>
      </c>
      <c r="BG397" s="99">
        <f>SUMIFS(通讯通路门店!$Y:$Y,通讯通路门店!$S:$S,$G397,通讯通路门店!$J:$J,"小米体验店")</f>
        <v>0</v>
      </c>
      <c r="BH397" s="99">
        <f>SUMIFS(通讯通路门店!$AA:$AA,通讯通路门店!$S:$S,$G397,通讯通路门店!$J:$J,"苹果体验店")</f>
        <v>0</v>
      </c>
      <c r="BI397" s="99">
        <f>SUMIFS(通讯通路门店!$K:$K,通讯通路门店!$S:$S,$G397,通讯通路门店!$J:$J,"其他品牌专卖店")</f>
        <v>0</v>
      </c>
      <c r="BJ397" s="99">
        <f>SUMIFS(通讯通路门店!$AC:$AC,通讯通路门店!$S:$S,$G397)</f>
        <v>0</v>
      </c>
      <c r="BK397" s="99">
        <f>SUMIFS(通讯通路门店!$AD:$AD,通讯通路门店!$S:$S,$G397)</f>
        <v>0</v>
      </c>
      <c r="BL397" s="99">
        <f>SUMIFS(通讯通路门店!$AE:$AE,通讯通路门店!$S:$S,$G397)</f>
        <v>0</v>
      </c>
      <c r="BM397" s="99">
        <f>SUMIFS(通讯通路门店!$AF:$AF,通讯通路门店!$S:$S,$G397)</f>
        <v>0</v>
      </c>
      <c r="BN397" s="99">
        <f>SUMIFS(通讯通路门店!$AG:$AG,通讯通路门店!$S:$S,$G397)</f>
        <v>0</v>
      </c>
      <c r="BO397" s="99">
        <f>SUMIFS(通讯通路门店!$AH:$AH,通讯通路门店!$S:$S,$G397)</f>
        <v>0</v>
      </c>
      <c r="BP397" s="99">
        <f>SUMIFS(通讯通路门店!$AI:$AI,通讯通路门店!$S:$S,$G397)</f>
        <v>0</v>
      </c>
      <c r="BQ397" s="83"/>
    </row>
    <row r="398" spans="1:69">
      <c r="A398" s="99" t="str">
        <f>IFERROR(_xlfn.XLOOKUP($G398,通讯通路门店!$S$4:$S$993931,通讯通路门店!$A$4:$A$993931,0,0),"")</f>
        <v/>
      </c>
      <c r="B398" s="99" t="str">
        <f>IFERROR(_xlfn.XLOOKUP($G398,通讯通路门店!$S$4:$S$993931,通讯通路门店!$B$4:$B$993931,0,0),"")</f>
        <v/>
      </c>
      <c r="C398" s="99" t="str">
        <f>IFERROR(_xlfn.XLOOKUP($G398,通讯通路门店!$S$4:$S$993931,通讯通路门店!$C$4:$C$993931,0,0),"")</f>
        <v/>
      </c>
      <c r="D398" s="99" t="str">
        <f>IFERROR(_xlfn.XLOOKUP($G398,通讯通路门店!$S$4:$S$993931,通讯通路门店!$D$4:$D$993931,0,0),"")</f>
        <v/>
      </c>
      <c r="E398" s="83"/>
      <c r="F398" s="83"/>
      <c r="G398" s="101" t="e">
        <v>#N/A</v>
      </c>
      <c r="H398" s="102" t="str">
        <f>IFERROR(_xlfn.XLOOKUP($G398,通讯通路门店!$S$4:$S$993931,通讯通路门店!$R$4:$R$993931,0,0),"")</f>
        <v/>
      </c>
      <c r="I398" s="83"/>
      <c r="J398" s="83"/>
      <c r="K398" s="83"/>
      <c r="L398" s="83"/>
      <c r="M398" s="83"/>
      <c r="N398" s="83"/>
      <c r="O398" s="83"/>
      <c r="P398" s="83"/>
      <c r="Q398" s="83"/>
      <c r="R398" s="83"/>
      <c r="S398" s="83"/>
      <c r="T398" s="83"/>
      <c r="U398" s="99">
        <f>COUNTIF(通讯通路门店!$S:$S,$G398)</f>
        <v>0</v>
      </c>
      <c r="V398" s="99">
        <f>COUNTIFS(通讯通路门店!$S:$S,$G398,通讯通路门店!$J:$J,"综合卖场")</f>
        <v>0</v>
      </c>
      <c r="W398" s="99">
        <f>SUMIFS(通讯通路门店!$AJ:$AJ,通讯通路门店!$S:$S,通讯客户沙盘!$G398)</f>
        <v>0</v>
      </c>
      <c r="X398" s="99">
        <f t="shared" si="30"/>
        <v>0</v>
      </c>
      <c r="Y398" s="99">
        <f>COUNTIFS(通讯通路门店!$S:$S,$G398,通讯通路门店!$J:$J,"荣耀体验店")+COUNTIFS(通讯通路门店!$S:$S,$G398,通讯通路门店!$J:$J,"荣耀授权专卖店")</f>
        <v>0</v>
      </c>
      <c r="Z398" s="99">
        <f>COUNTIFS(通讯通路门店!$S:$S,$G398,通讯通路门店!$J:$J,"VIVO体验店")</f>
        <v>0</v>
      </c>
      <c r="AA398" s="99">
        <f>COUNTIFS(通讯通路门店!$S:$S,$G398,通讯通路门店!$J:$J,"OPPO体验店")</f>
        <v>0</v>
      </c>
      <c r="AB398" s="99">
        <f>COUNTIFS(通讯通路门店!$S:$S,$G398,通讯通路门店!$J:$J,"华为授权体验店")+COUNTIFS(通讯通路门店!$S:$S,$G398,通讯通路门店!$J:$J,"华为堡垒店")</f>
        <v>0</v>
      </c>
      <c r="AC398" s="99">
        <f>COUNTIFS(通讯通路门店!$S:$S,$G398,通讯通路门店!$J:$J,"小米体验店")</f>
        <v>0</v>
      </c>
      <c r="AD398" s="99">
        <f>COUNTIFS(通讯通路门店!$S:$S,$G398,通讯通路门店!$J:$J,"苹果体验店")</f>
        <v>0</v>
      </c>
      <c r="AE398" s="99">
        <f>COUNTIFS(通讯通路门店!$S:$S,$G398,通讯通路门店!$J:$J,"其他品牌专卖店")</f>
        <v>0</v>
      </c>
      <c r="AF398" s="99">
        <f>SUMIFS(通讯通路门店!$BI:$BI,通讯通路门店!$S:$S,$G398)</f>
        <v>0</v>
      </c>
      <c r="AG398" s="99">
        <f>SUMIFS(通讯通路门店!$BH:$BH,通讯通路门店!$S:$S,$G398)</f>
        <v>0</v>
      </c>
      <c r="AH398" s="99">
        <f t="shared" si="31"/>
        <v>0</v>
      </c>
      <c r="AI398" s="99">
        <f>SUMIFS(通讯通路门店!$BB:$BB,通讯通路门店!$S:$S,$G398)</f>
        <v>0</v>
      </c>
      <c r="AJ398" s="99">
        <f>SUMIFS(通讯通路门店!$BE:$BE,通讯通路门店!$S:$S,$G398)</f>
        <v>0</v>
      </c>
      <c r="AK398" s="99">
        <f>SUMIFS(通讯通路门店!$BG:$BG,通讯通路门店!$S:$S,$G398)</f>
        <v>0</v>
      </c>
      <c r="AL398" s="99">
        <f>SUMIFS(通讯通路门店!$BC:$BC,通讯通路门店!$S:$S,$G398)</f>
        <v>0</v>
      </c>
      <c r="AM398" s="99">
        <f>SUMIFS(通讯通路门店!$BD:$BD,通讯通路门店!$S:$S,$G398)</f>
        <v>0</v>
      </c>
      <c r="AN398" s="99">
        <f>SUMIFS(通讯通路门店!$BF:$BF,通讯通路门店!$S:$S,$G398)</f>
        <v>0</v>
      </c>
      <c r="AO398" s="99">
        <f t="shared" si="32"/>
        <v>0</v>
      </c>
      <c r="AP398" s="99">
        <f>SUMIFS(通讯通路门店!$K:$K,通讯通路门店!$S:$S,$G398)</f>
        <v>0</v>
      </c>
      <c r="AQ398" s="83"/>
      <c r="AR398" s="99">
        <f>SUMIFS(通讯通路门店!$T:$T,通讯通路门店!$S:$S,$G398)</f>
        <v>0</v>
      </c>
      <c r="AS398" s="99">
        <f>SUMIFS(通讯通路门店!$U:$U,通讯通路门店!$S:$S,$G398)</f>
        <v>0</v>
      </c>
      <c r="AT398" s="99">
        <f>SUMIFS(通讯通路门店!$V:$V,通讯通路门店!$S:$S,$G398)</f>
        <v>0</v>
      </c>
      <c r="AU398" s="99">
        <f>SUMIFS(通讯通路门店!$W:$W,通讯通路门店!$S:$S,$G398)</f>
        <v>0</v>
      </c>
      <c r="AV398" s="99">
        <f>SUMIFS(通讯通路门店!$Z:$Z,通讯通路门店!$S:$S,$G398)</f>
        <v>0</v>
      </c>
      <c r="AW398" s="99">
        <f>SUMIFS(通讯通路门店!$AB:$AB,通讯通路门店!$S:$S,$G398)</f>
        <v>0</v>
      </c>
      <c r="AX398" s="99">
        <f>SUMIFS(通讯通路门店!$X:$X,通讯通路门店!$S:$S,$G398)</f>
        <v>0</v>
      </c>
      <c r="AY398" s="99">
        <f>SUMIFS(通讯通路门店!$Y:$Y,通讯通路门店!$S:$S,$G398)</f>
        <v>0</v>
      </c>
      <c r="AZ398" s="99">
        <f>SUMIFS(通讯通路门店!$AA:$AA,通讯通路门店!$S:$S,$G398)</f>
        <v>0</v>
      </c>
      <c r="BA398" s="99">
        <f t="shared" si="33"/>
        <v>0</v>
      </c>
      <c r="BB398" s="99">
        <f t="shared" si="34"/>
        <v>0</v>
      </c>
      <c r="BC398" s="99">
        <f>SUMIFS(通讯通路门店!$W:$W,通讯通路门店!$S:$S,$G398,通讯通路门店!$J:$J,"荣耀体验店")+SUMIFS(通讯通路门店!$W:$W,通讯通路门店!$S:$S,$G398,通讯通路门店!$J:$J,"荣耀授权专卖店")</f>
        <v>0</v>
      </c>
      <c r="BD398" s="99">
        <f>SUMIFS(通讯通路门店!$Z:$Z,通讯通路门店!$S:$S,$G398,通讯通路门店!$J:$J,"VIVO体验店")</f>
        <v>0</v>
      </c>
      <c r="BE398" s="99">
        <f>SUMIFS(通讯通路门店!$AB:$AB,通讯通路门店!$S:$S,$G398,通讯通路门店!$J:$J,"OPPO体验店")</f>
        <v>0</v>
      </c>
      <c r="BF398" s="99">
        <f>SUMIFS(通讯通路门店!$X:$X,通讯通路门店!$S:$S,$G398,通讯通路门店!$J:$J,"华为授权体验店")+SUMIFS(通讯通路门店!$AA:$AA,通讯通路门店!$S:$S,$G398,通讯通路门店!$J:$J,"华为堡垒店")</f>
        <v>0</v>
      </c>
      <c r="BG398" s="99">
        <f>SUMIFS(通讯通路门店!$Y:$Y,通讯通路门店!$S:$S,$G398,通讯通路门店!$J:$J,"小米体验店")</f>
        <v>0</v>
      </c>
      <c r="BH398" s="99">
        <f>SUMIFS(通讯通路门店!$AA:$AA,通讯通路门店!$S:$S,$G398,通讯通路门店!$J:$J,"苹果体验店")</f>
        <v>0</v>
      </c>
      <c r="BI398" s="99">
        <f>SUMIFS(通讯通路门店!$K:$K,通讯通路门店!$S:$S,$G398,通讯通路门店!$J:$J,"其他品牌专卖店")</f>
        <v>0</v>
      </c>
      <c r="BJ398" s="99">
        <f>SUMIFS(通讯通路门店!$AC:$AC,通讯通路门店!$S:$S,$G398)</f>
        <v>0</v>
      </c>
      <c r="BK398" s="99">
        <f>SUMIFS(通讯通路门店!$AD:$AD,通讯通路门店!$S:$S,$G398)</f>
        <v>0</v>
      </c>
      <c r="BL398" s="99">
        <f>SUMIFS(通讯通路门店!$AE:$AE,通讯通路门店!$S:$S,$G398)</f>
        <v>0</v>
      </c>
      <c r="BM398" s="99">
        <f>SUMIFS(通讯通路门店!$AF:$AF,通讯通路门店!$S:$S,$G398)</f>
        <v>0</v>
      </c>
      <c r="BN398" s="99">
        <f>SUMIFS(通讯通路门店!$AG:$AG,通讯通路门店!$S:$S,$G398)</f>
        <v>0</v>
      </c>
      <c r="BO398" s="99">
        <f>SUMIFS(通讯通路门店!$AH:$AH,通讯通路门店!$S:$S,$G398)</f>
        <v>0</v>
      </c>
      <c r="BP398" s="99">
        <f>SUMIFS(通讯通路门店!$AI:$AI,通讯通路门店!$S:$S,$G398)</f>
        <v>0</v>
      </c>
      <c r="BQ398" s="83"/>
    </row>
    <row r="399" spans="1:69">
      <c r="A399" s="99" t="str">
        <f>IFERROR(_xlfn.XLOOKUP($G399,通讯通路门店!$S$4:$S$993931,通讯通路门店!$A$4:$A$993931,0,0),"")</f>
        <v/>
      </c>
      <c r="B399" s="99" t="str">
        <f>IFERROR(_xlfn.XLOOKUP($G399,通讯通路门店!$S$4:$S$993931,通讯通路门店!$B$4:$B$993931,0,0),"")</f>
        <v/>
      </c>
      <c r="C399" s="99" t="str">
        <f>IFERROR(_xlfn.XLOOKUP($G399,通讯通路门店!$S$4:$S$993931,通讯通路门店!$C$4:$C$993931,0,0),"")</f>
        <v/>
      </c>
      <c r="D399" s="99" t="str">
        <f>IFERROR(_xlfn.XLOOKUP($G399,通讯通路门店!$S$4:$S$993931,通讯通路门店!$D$4:$D$993931,0,0),"")</f>
        <v/>
      </c>
      <c r="E399" s="83"/>
      <c r="F399" s="83"/>
      <c r="G399" s="101" t="e">
        <v>#N/A</v>
      </c>
      <c r="H399" s="102" t="str">
        <f>IFERROR(_xlfn.XLOOKUP($G399,通讯通路门店!$S$4:$S$993931,通讯通路门店!$R$4:$R$993931,0,0),"")</f>
        <v/>
      </c>
      <c r="I399" s="83"/>
      <c r="J399" s="83"/>
      <c r="K399" s="83"/>
      <c r="L399" s="83"/>
      <c r="M399" s="83"/>
      <c r="N399" s="83"/>
      <c r="O399" s="83"/>
      <c r="P399" s="83"/>
      <c r="Q399" s="83"/>
      <c r="R399" s="83"/>
      <c r="S399" s="83"/>
      <c r="T399" s="83"/>
      <c r="U399" s="99">
        <f>COUNTIF(通讯通路门店!$S:$S,$G399)</f>
        <v>0</v>
      </c>
      <c r="V399" s="99">
        <f>COUNTIFS(通讯通路门店!$S:$S,$G399,通讯通路门店!$J:$J,"综合卖场")</f>
        <v>0</v>
      </c>
      <c r="W399" s="99">
        <f>SUMIFS(通讯通路门店!$AJ:$AJ,通讯通路门店!$S:$S,通讯客户沙盘!$G399)</f>
        <v>0</v>
      </c>
      <c r="X399" s="99">
        <f t="shared" si="30"/>
        <v>0</v>
      </c>
      <c r="Y399" s="99">
        <f>COUNTIFS(通讯通路门店!$S:$S,$G399,通讯通路门店!$J:$J,"荣耀体验店")+COUNTIFS(通讯通路门店!$S:$S,$G399,通讯通路门店!$J:$J,"荣耀授权专卖店")</f>
        <v>0</v>
      </c>
      <c r="Z399" s="99">
        <f>COUNTIFS(通讯通路门店!$S:$S,$G399,通讯通路门店!$J:$J,"VIVO体验店")</f>
        <v>0</v>
      </c>
      <c r="AA399" s="99">
        <f>COUNTIFS(通讯通路门店!$S:$S,$G399,通讯通路门店!$J:$J,"OPPO体验店")</f>
        <v>0</v>
      </c>
      <c r="AB399" s="99">
        <f>COUNTIFS(通讯通路门店!$S:$S,$G399,通讯通路门店!$J:$J,"华为授权体验店")+COUNTIFS(通讯通路门店!$S:$S,$G399,通讯通路门店!$J:$J,"华为堡垒店")</f>
        <v>0</v>
      </c>
      <c r="AC399" s="99">
        <f>COUNTIFS(通讯通路门店!$S:$S,$G399,通讯通路门店!$J:$J,"小米体验店")</f>
        <v>0</v>
      </c>
      <c r="AD399" s="99">
        <f>COUNTIFS(通讯通路门店!$S:$S,$G399,通讯通路门店!$J:$J,"苹果体验店")</f>
        <v>0</v>
      </c>
      <c r="AE399" s="99">
        <f>COUNTIFS(通讯通路门店!$S:$S,$G399,通讯通路门店!$J:$J,"其他品牌专卖店")</f>
        <v>0</v>
      </c>
      <c r="AF399" s="99">
        <f>SUMIFS(通讯通路门店!$BI:$BI,通讯通路门店!$S:$S,$G399)</f>
        <v>0</v>
      </c>
      <c r="AG399" s="99">
        <f>SUMIFS(通讯通路门店!$BH:$BH,通讯通路门店!$S:$S,$G399)</f>
        <v>0</v>
      </c>
      <c r="AH399" s="99">
        <f t="shared" si="31"/>
        <v>0</v>
      </c>
      <c r="AI399" s="99">
        <f>SUMIFS(通讯通路门店!$BB:$BB,通讯通路门店!$S:$S,$G399)</f>
        <v>0</v>
      </c>
      <c r="AJ399" s="99">
        <f>SUMIFS(通讯通路门店!$BE:$BE,通讯通路门店!$S:$S,$G399)</f>
        <v>0</v>
      </c>
      <c r="AK399" s="99">
        <f>SUMIFS(通讯通路门店!$BG:$BG,通讯通路门店!$S:$S,$G399)</f>
        <v>0</v>
      </c>
      <c r="AL399" s="99">
        <f>SUMIFS(通讯通路门店!$BC:$BC,通讯通路门店!$S:$S,$G399)</f>
        <v>0</v>
      </c>
      <c r="AM399" s="99">
        <f>SUMIFS(通讯通路门店!$BD:$BD,通讯通路门店!$S:$S,$G399)</f>
        <v>0</v>
      </c>
      <c r="AN399" s="99">
        <f>SUMIFS(通讯通路门店!$BF:$BF,通讯通路门店!$S:$S,$G399)</f>
        <v>0</v>
      </c>
      <c r="AO399" s="99">
        <f t="shared" si="32"/>
        <v>0</v>
      </c>
      <c r="AP399" s="99">
        <f>SUMIFS(通讯通路门店!$K:$K,通讯通路门店!$S:$S,$G399)</f>
        <v>0</v>
      </c>
      <c r="AQ399" s="83"/>
      <c r="AR399" s="99">
        <f>SUMIFS(通讯通路门店!$T:$T,通讯通路门店!$S:$S,$G399)</f>
        <v>0</v>
      </c>
      <c r="AS399" s="99">
        <f>SUMIFS(通讯通路门店!$U:$U,通讯通路门店!$S:$S,$G399)</f>
        <v>0</v>
      </c>
      <c r="AT399" s="99">
        <f>SUMIFS(通讯通路门店!$V:$V,通讯通路门店!$S:$S,$G399)</f>
        <v>0</v>
      </c>
      <c r="AU399" s="99">
        <f>SUMIFS(通讯通路门店!$W:$W,通讯通路门店!$S:$S,$G399)</f>
        <v>0</v>
      </c>
      <c r="AV399" s="99">
        <f>SUMIFS(通讯通路门店!$Z:$Z,通讯通路门店!$S:$S,$G399)</f>
        <v>0</v>
      </c>
      <c r="AW399" s="99">
        <f>SUMIFS(通讯通路门店!$AB:$AB,通讯通路门店!$S:$S,$G399)</f>
        <v>0</v>
      </c>
      <c r="AX399" s="99">
        <f>SUMIFS(通讯通路门店!$X:$X,通讯通路门店!$S:$S,$G399)</f>
        <v>0</v>
      </c>
      <c r="AY399" s="99">
        <f>SUMIFS(通讯通路门店!$Y:$Y,通讯通路门店!$S:$S,$G399)</f>
        <v>0</v>
      </c>
      <c r="AZ399" s="99">
        <f>SUMIFS(通讯通路门店!$AA:$AA,通讯通路门店!$S:$S,$G399)</f>
        <v>0</v>
      </c>
      <c r="BA399" s="99">
        <f t="shared" si="33"/>
        <v>0</v>
      </c>
      <c r="BB399" s="99">
        <f t="shared" si="34"/>
        <v>0</v>
      </c>
      <c r="BC399" s="99">
        <f>SUMIFS(通讯通路门店!$W:$W,通讯通路门店!$S:$S,$G399,通讯通路门店!$J:$J,"荣耀体验店")+SUMIFS(通讯通路门店!$W:$W,通讯通路门店!$S:$S,$G399,通讯通路门店!$J:$J,"荣耀授权专卖店")</f>
        <v>0</v>
      </c>
      <c r="BD399" s="99">
        <f>SUMIFS(通讯通路门店!$Z:$Z,通讯通路门店!$S:$S,$G399,通讯通路门店!$J:$J,"VIVO体验店")</f>
        <v>0</v>
      </c>
      <c r="BE399" s="99">
        <f>SUMIFS(通讯通路门店!$AB:$AB,通讯通路门店!$S:$S,$G399,通讯通路门店!$J:$J,"OPPO体验店")</f>
        <v>0</v>
      </c>
      <c r="BF399" s="99">
        <f>SUMIFS(通讯通路门店!$X:$X,通讯通路门店!$S:$S,$G399,通讯通路门店!$J:$J,"华为授权体验店")+SUMIFS(通讯通路门店!$AA:$AA,通讯通路门店!$S:$S,$G399,通讯通路门店!$J:$J,"华为堡垒店")</f>
        <v>0</v>
      </c>
      <c r="BG399" s="99">
        <f>SUMIFS(通讯通路门店!$Y:$Y,通讯通路门店!$S:$S,$G399,通讯通路门店!$J:$J,"小米体验店")</f>
        <v>0</v>
      </c>
      <c r="BH399" s="99">
        <f>SUMIFS(通讯通路门店!$AA:$AA,通讯通路门店!$S:$S,$G399,通讯通路门店!$J:$J,"苹果体验店")</f>
        <v>0</v>
      </c>
      <c r="BI399" s="99">
        <f>SUMIFS(通讯通路门店!$K:$K,通讯通路门店!$S:$S,$G399,通讯通路门店!$J:$J,"其他品牌专卖店")</f>
        <v>0</v>
      </c>
      <c r="BJ399" s="99">
        <f>SUMIFS(通讯通路门店!$AC:$AC,通讯通路门店!$S:$S,$G399)</f>
        <v>0</v>
      </c>
      <c r="BK399" s="99">
        <f>SUMIFS(通讯通路门店!$AD:$AD,通讯通路门店!$S:$S,$G399)</f>
        <v>0</v>
      </c>
      <c r="BL399" s="99">
        <f>SUMIFS(通讯通路门店!$AE:$AE,通讯通路门店!$S:$S,$G399)</f>
        <v>0</v>
      </c>
      <c r="BM399" s="99">
        <f>SUMIFS(通讯通路门店!$AF:$AF,通讯通路门店!$S:$S,$G399)</f>
        <v>0</v>
      </c>
      <c r="BN399" s="99">
        <f>SUMIFS(通讯通路门店!$AG:$AG,通讯通路门店!$S:$S,$G399)</f>
        <v>0</v>
      </c>
      <c r="BO399" s="99">
        <f>SUMIFS(通讯通路门店!$AH:$AH,通讯通路门店!$S:$S,$G399)</f>
        <v>0</v>
      </c>
      <c r="BP399" s="99">
        <f>SUMIFS(通讯通路门店!$AI:$AI,通讯通路门店!$S:$S,$G399)</f>
        <v>0</v>
      </c>
      <c r="BQ399" s="83"/>
    </row>
    <row r="400" spans="1:69">
      <c r="A400" s="99" t="str">
        <f>IFERROR(_xlfn.XLOOKUP($G400,通讯通路门店!$S$4:$S$993931,通讯通路门店!$A$4:$A$993931,0,0),"")</f>
        <v/>
      </c>
      <c r="B400" s="99" t="str">
        <f>IFERROR(_xlfn.XLOOKUP($G400,通讯通路门店!$S$4:$S$993931,通讯通路门店!$B$4:$B$993931,0,0),"")</f>
        <v/>
      </c>
      <c r="C400" s="99" t="str">
        <f>IFERROR(_xlfn.XLOOKUP($G400,通讯通路门店!$S$4:$S$993931,通讯通路门店!$C$4:$C$993931,0,0),"")</f>
        <v/>
      </c>
      <c r="D400" s="99" t="str">
        <f>IFERROR(_xlfn.XLOOKUP($G400,通讯通路门店!$S$4:$S$993931,通讯通路门店!$D$4:$D$993931,0,0),"")</f>
        <v/>
      </c>
      <c r="E400" s="83"/>
      <c r="F400" s="83"/>
      <c r="G400" s="101" t="e">
        <v>#N/A</v>
      </c>
      <c r="H400" s="102" t="str">
        <f>IFERROR(_xlfn.XLOOKUP($G400,通讯通路门店!$S$4:$S$993931,通讯通路门店!$R$4:$R$993931,0,0),"")</f>
        <v/>
      </c>
      <c r="I400" s="83"/>
      <c r="J400" s="83"/>
      <c r="K400" s="83"/>
      <c r="L400" s="83"/>
      <c r="M400" s="83"/>
      <c r="N400" s="83"/>
      <c r="O400" s="83"/>
      <c r="P400" s="83"/>
      <c r="Q400" s="83"/>
      <c r="R400" s="83"/>
      <c r="S400" s="83"/>
      <c r="T400" s="83"/>
      <c r="U400" s="99">
        <f>COUNTIF(通讯通路门店!$S:$S,$G400)</f>
        <v>0</v>
      </c>
      <c r="V400" s="99">
        <f>COUNTIFS(通讯通路门店!$S:$S,$G400,通讯通路门店!$J:$J,"综合卖场")</f>
        <v>0</v>
      </c>
      <c r="W400" s="99">
        <f>SUMIFS(通讯通路门店!$AJ:$AJ,通讯通路门店!$S:$S,通讯客户沙盘!$G400)</f>
        <v>0</v>
      </c>
      <c r="X400" s="99">
        <f t="shared" si="30"/>
        <v>0</v>
      </c>
      <c r="Y400" s="99">
        <f>COUNTIFS(通讯通路门店!$S:$S,$G400,通讯通路门店!$J:$J,"荣耀体验店")+COUNTIFS(通讯通路门店!$S:$S,$G400,通讯通路门店!$J:$J,"荣耀授权专卖店")</f>
        <v>0</v>
      </c>
      <c r="Z400" s="99">
        <f>COUNTIFS(通讯通路门店!$S:$S,$G400,通讯通路门店!$J:$J,"VIVO体验店")</f>
        <v>0</v>
      </c>
      <c r="AA400" s="99">
        <f>COUNTIFS(通讯通路门店!$S:$S,$G400,通讯通路门店!$J:$J,"OPPO体验店")</f>
        <v>0</v>
      </c>
      <c r="AB400" s="99">
        <f>COUNTIFS(通讯通路门店!$S:$S,$G400,通讯通路门店!$J:$J,"华为授权体验店")+COUNTIFS(通讯通路门店!$S:$S,$G400,通讯通路门店!$J:$J,"华为堡垒店")</f>
        <v>0</v>
      </c>
      <c r="AC400" s="99">
        <f>COUNTIFS(通讯通路门店!$S:$S,$G400,通讯通路门店!$J:$J,"小米体验店")</f>
        <v>0</v>
      </c>
      <c r="AD400" s="99">
        <f>COUNTIFS(通讯通路门店!$S:$S,$G400,通讯通路门店!$J:$J,"苹果体验店")</f>
        <v>0</v>
      </c>
      <c r="AE400" s="99">
        <f>COUNTIFS(通讯通路门店!$S:$S,$G400,通讯通路门店!$J:$J,"其他品牌专卖店")</f>
        <v>0</v>
      </c>
      <c r="AF400" s="99">
        <f>SUMIFS(通讯通路门店!$BI:$BI,通讯通路门店!$S:$S,$G400)</f>
        <v>0</v>
      </c>
      <c r="AG400" s="99">
        <f>SUMIFS(通讯通路门店!$BH:$BH,通讯通路门店!$S:$S,$G400)</f>
        <v>0</v>
      </c>
      <c r="AH400" s="99">
        <f t="shared" si="31"/>
        <v>0</v>
      </c>
      <c r="AI400" s="99">
        <f>SUMIFS(通讯通路门店!$BB:$BB,通讯通路门店!$S:$S,$G400)</f>
        <v>0</v>
      </c>
      <c r="AJ400" s="99">
        <f>SUMIFS(通讯通路门店!$BE:$BE,通讯通路门店!$S:$S,$G400)</f>
        <v>0</v>
      </c>
      <c r="AK400" s="99">
        <f>SUMIFS(通讯通路门店!$BG:$BG,通讯通路门店!$S:$S,$G400)</f>
        <v>0</v>
      </c>
      <c r="AL400" s="99">
        <f>SUMIFS(通讯通路门店!$BC:$BC,通讯通路门店!$S:$S,$G400)</f>
        <v>0</v>
      </c>
      <c r="AM400" s="99">
        <f>SUMIFS(通讯通路门店!$BD:$BD,通讯通路门店!$S:$S,$G400)</f>
        <v>0</v>
      </c>
      <c r="AN400" s="99">
        <f>SUMIFS(通讯通路门店!$BF:$BF,通讯通路门店!$S:$S,$G400)</f>
        <v>0</v>
      </c>
      <c r="AO400" s="99">
        <f t="shared" si="32"/>
        <v>0</v>
      </c>
      <c r="AP400" s="99">
        <f>SUMIFS(通讯通路门店!$K:$K,通讯通路门店!$S:$S,$G400)</f>
        <v>0</v>
      </c>
      <c r="AQ400" s="83"/>
      <c r="AR400" s="99">
        <f>SUMIFS(通讯通路门店!$T:$T,通讯通路门店!$S:$S,$G400)</f>
        <v>0</v>
      </c>
      <c r="AS400" s="99">
        <f>SUMIFS(通讯通路门店!$U:$U,通讯通路门店!$S:$S,$G400)</f>
        <v>0</v>
      </c>
      <c r="AT400" s="99">
        <f>SUMIFS(通讯通路门店!$V:$V,通讯通路门店!$S:$S,$G400)</f>
        <v>0</v>
      </c>
      <c r="AU400" s="99">
        <f>SUMIFS(通讯通路门店!$W:$W,通讯通路门店!$S:$S,$G400)</f>
        <v>0</v>
      </c>
      <c r="AV400" s="99">
        <f>SUMIFS(通讯通路门店!$Z:$Z,通讯通路门店!$S:$S,$G400)</f>
        <v>0</v>
      </c>
      <c r="AW400" s="99">
        <f>SUMIFS(通讯通路门店!$AB:$AB,通讯通路门店!$S:$S,$G400)</f>
        <v>0</v>
      </c>
      <c r="AX400" s="99">
        <f>SUMIFS(通讯通路门店!$X:$X,通讯通路门店!$S:$S,$G400)</f>
        <v>0</v>
      </c>
      <c r="AY400" s="99">
        <f>SUMIFS(通讯通路门店!$Y:$Y,通讯通路门店!$S:$S,$G400)</f>
        <v>0</v>
      </c>
      <c r="AZ400" s="99">
        <f>SUMIFS(通讯通路门店!$AA:$AA,通讯通路门店!$S:$S,$G400)</f>
        <v>0</v>
      </c>
      <c r="BA400" s="99">
        <f t="shared" si="33"/>
        <v>0</v>
      </c>
      <c r="BB400" s="99">
        <f t="shared" si="34"/>
        <v>0</v>
      </c>
      <c r="BC400" s="99">
        <f>SUMIFS(通讯通路门店!$W:$W,通讯通路门店!$S:$S,$G400,通讯通路门店!$J:$J,"荣耀体验店")+SUMIFS(通讯通路门店!$W:$W,通讯通路门店!$S:$S,$G400,通讯通路门店!$J:$J,"荣耀授权专卖店")</f>
        <v>0</v>
      </c>
      <c r="BD400" s="99">
        <f>SUMIFS(通讯通路门店!$Z:$Z,通讯通路门店!$S:$S,$G400,通讯通路门店!$J:$J,"VIVO体验店")</f>
        <v>0</v>
      </c>
      <c r="BE400" s="99">
        <f>SUMIFS(通讯通路门店!$AB:$AB,通讯通路门店!$S:$S,$G400,通讯通路门店!$J:$J,"OPPO体验店")</f>
        <v>0</v>
      </c>
      <c r="BF400" s="99">
        <f>SUMIFS(通讯通路门店!$X:$X,通讯通路门店!$S:$S,$G400,通讯通路门店!$J:$J,"华为授权体验店")+SUMIFS(通讯通路门店!$AA:$AA,通讯通路门店!$S:$S,$G400,通讯通路门店!$J:$J,"华为堡垒店")</f>
        <v>0</v>
      </c>
      <c r="BG400" s="99">
        <f>SUMIFS(通讯通路门店!$Y:$Y,通讯通路门店!$S:$S,$G400,通讯通路门店!$J:$J,"小米体验店")</f>
        <v>0</v>
      </c>
      <c r="BH400" s="99">
        <f>SUMIFS(通讯通路门店!$AA:$AA,通讯通路门店!$S:$S,$G400,通讯通路门店!$J:$J,"苹果体验店")</f>
        <v>0</v>
      </c>
      <c r="BI400" s="99">
        <f>SUMIFS(通讯通路门店!$K:$K,通讯通路门店!$S:$S,$G400,通讯通路门店!$J:$J,"其他品牌专卖店")</f>
        <v>0</v>
      </c>
      <c r="BJ400" s="99">
        <f>SUMIFS(通讯通路门店!$AC:$AC,通讯通路门店!$S:$S,$G400)</f>
        <v>0</v>
      </c>
      <c r="BK400" s="99">
        <f>SUMIFS(通讯通路门店!$AD:$AD,通讯通路门店!$S:$S,$G400)</f>
        <v>0</v>
      </c>
      <c r="BL400" s="99">
        <f>SUMIFS(通讯通路门店!$AE:$AE,通讯通路门店!$S:$S,$G400)</f>
        <v>0</v>
      </c>
      <c r="BM400" s="99">
        <f>SUMIFS(通讯通路门店!$AF:$AF,通讯通路门店!$S:$S,$G400)</f>
        <v>0</v>
      </c>
      <c r="BN400" s="99">
        <f>SUMIFS(通讯通路门店!$AG:$AG,通讯通路门店!$S:$S,$G400)</f>
        <v>0</v>
      </c>
      <c r="BO400" s="99">
        <f>SUMIFS(通讯通路门店!$AH:$AH,通讯通路门店!$S:$S,$G400)</f>
        <v>0</v>
      </c>
      <c r="BP400" s="99">
        <f>SUMIFS(通讯通路门店!$AI:$AI,通讯通路门店!$S:$S,$G400)</f>
        <v>0</v>
      </c>
      <c r="BQ400" s="83"/>
    </row>
    <row r="401" spans="1:69">
      <c r="A401" s="99" t="str">
        <f>IFERROR(_xlfn.XLOOKUP($G401,通讯通路门店!$S$4:$S$993931,通讯通路门店!$A$4:$A$993931,0,0),"")</f>
        <v/>
      </c>
      <c r="B401" s="99" t="str">
        <f>IFERROR(_xlfn.XLOOKUP($G401,通讯通路门店!$S$4:$S$993931,通讯通路门店!$B$4:$B$993931,0,0),"")</f>
        <v/>
      </c>
      <c r="C401" s="99" t="str">
        <f>IFERROR(_xlfn.XLOOKUP($G401,通讯通路门店!$S$4:$S$993931,通讯通路门店!$C$4:$C$993931,0,0),"")</f>
        <v/>
      </c>
      <c r="D401" s="99" t="str">
        <f>IFERROR(_xlfn.XLOOKUP($G401,通讯通路门店!$S$4:$S$993931,通讯通路门店!$D$4:$D$993931,0,0),"")</f>
        <v/>
      </c>
      <c r="E401" s="83"/>
      <c r="F401" s="83"/>
      <c r="G401" s="101" t="e">
        <v>#N/A</v>
      </c>
      <c r="H401" s="102" t="str">
        <f>IFERROR(_xlfn.XLOOKUP($G401,通讯通路门店!$S$4:$S$993931,通讯通路门店!$R$4:$R$993931,0,0),"")</f>
        <v/>
      </c>
      <c r="I401" s="83"/>
      <c r="J401" s="83"/>
      <c r="K401" s="83"/>
      <c r="L401" s="83"/>
      <c r="M401" s="83"/>
      <c r="N401" s="83"/>
      <c r="O401" s="83"/>
      <c r="P401" s="83"/>
      <c r="Q401" s="83"/>
      <c r="R401" s="83"/>
      <c r="S401" s="83"/>
      <c r="T401" s="83"/>
      <c r="U401" s="99">
        <f>COUNTIF(通讯通路门店!$S:$S,$G401)</f>
        <v>0</v>
      </c>
      <c r="V401" s="99">
        <f>COUNTIFS(通讯通路门店!$S:$S,$G401,通讯通路门店!$J:$J,"综合卖场")</f>
        <v>0</v>
      </c>
      <c r="W401" s="99">
        <f>SUMIFS(通讯通路门店!$AJ:$AJ,通讯通路门店!$S:$S,通讯客户沙盘!$G401)</f>
        <v>0</v>
      </c>
      <c r="X401" s="99">
        <f t="shared" si="30"/>
        <v>0</v>
      </c>
      <c r="Y401" s="99">
        <f>COUNTIFS(通讯通路门店!$S:$S,$G401,通讯通路门店!$J:$J,"荣耀体验店")+COUNTIFS(通讯通路门店!$S:$S,$G401,通讯通路门店!$J:$J,"荣耀授权专卖店")</f>
        <v>0</v>
      </c>
      <c r="Z401" s="99">
        <f>COUNTIFS(通讯通路门店!$S:$S,$G401,通讯通路门店!$J:$J,"VIVO体验店")</f>
        <v>0</v>
      </c>
      <c r="AA401" s="99">
        <f>COUNTIFS(通讯通路门店!$S:$S,$G401,通讯通路门店!$J:$J,"OPPO体验店")</f>
        <v>0</v>
      </c>
      <c r="AB401" s="99">
        <f>COUNTIFS(通讯通路门店!$S:$S,$G401,通讯通路门店!$J:$J,"华为授权体验店")+COUNTIFS(通讯通路门店!$S:$S,$G401,通讯通路门店!$J:$J,"华为堡垒店")</f>
        <v>0</v>
      </c>
      <c r="AC401" s="99">
        <f>COUNTIFS(通讯通路门店!$S:$S,$G401,通讯通路门店!$J:$J,"小米体验店")</f>
        <v>0</v>
      </c>
      <c r="AD401" s="99">
        <f>COUNTIFS(通讯通路门店!$S:$S,$G401,通讯通路门店!$J:$J,"苹果体验店")</f>
        <v>0</v>
      </c>
      <c r="AE401" s="99">
        <f>COUNTIFS(通讯通路门店!$S:$S,$G401,通讯通路门店!$J:$J,"其他品牌专卖店")</f>
        <v>0</v>
      </c>
      <c r="AF401" s="99">
        <f>SUMIFS(通讯通路门店!$BI:$BI,通讯通路门店!$S:$S,$G401)</f>
        <v>0</v>
      </c>
      <c r="AG401" s="99">
        <f>SUMIFS(通讯通路门店!$BH:$BH,通讯通路门店!$S:$S,$G401)</f>
        <v>0</v>
      </c>
      <c r="AH401" s="99">
        <f t="shared" si="31"/>
        <v>0</v>
      </c>
      <c r="AI401" s="99">
        <f>SUMIFS(通讯通路门店!$BB:$BB,通讯通路门店!$S:$S,$G401)</f>
        <v>0</v>
      </c>
      <c r="AJ401" s="99">
        <f>SUMIFS(通讯通路门店!$BE:$BE,通讯通路门店!$S:$S,$G401)</f>
        <v>0</v>
      </c>
      <c r="AK401" s="99">
        <f>SUMIFS(通讯通路门店!$BG:$BG,通讯通路门店!$S:$S,$G401)</f>
        <v>0</v>
      </c>
      <c r="AL401" s="99">
        <f>SUMIFS(通讯通路门店!$BC:$BC,通讯通路门店!$S:$S,$G401)</f>
        <v>0</v>
      </c>
      <c r="AM401" s="99">
        <f>SUMIFS(通讯通路门店!$BD:$BD,通讯通路门店!$S:$S,$G401)</f>
        <v>0</v>
      </c>
      <c r="AN401" s="99">
        <f>SUMIFS(通讯通路门店!$BF:$BF,通讯通路门店!$S:$S,$G401)</f>
        <v>0</v>
      </c>
      <c r="AO401" s="99">
        <f t="shared" si="32"/>
        <v>0</v>
      </c>
      <c r="AP401" s="99">
        <f>SUMIFS(通讯通路门店!$K:$K,通讯通路门店!$S:$S,$G401)</f>
        <v>0</v>
      </c>
      <c r="AQ401" s="83"/>
      <c r="AR401" s="99">
        <f>SUMIFS(通讯通路门店!$T:$T,通讯通路门店!$S:$S,$G401)</f>
        <v>0</v>
      </c>
      <c r="AS401" s="99">
        <f>SUMIFS(通讯通路门店!$U:$U,通讯通路门店!$S:$S,$G401)</f>
        <v>0</v>
      </c>
      <c r="AT401" s="99">
        <f>SUMIFS(通讯通路门店!$V:$V,通讯通路门店!$S:$S,$G401)</f>
        <v>0</v>
      </c>
      <c r="AU401" s="99">
        <f>SUMIFS(通讯通路门店!$W:$W,通讯通路门店!$S:$S,$G401)</f>
        <v>0</v>
      </c>
      <c r="AV401" s="99">
        <f>SUMIFS(通讯通路门店!$Z:$Z,通讯通路门店!$S:$S,$G401)</f>
        <v>0</v>
      </c>
      <c r="AW401" s="99">
        <f>SUMIFS(通讯通路门店!$AB:$AB,通讯通路门店!$S:$S,$G401)</f>
        <v>0</v>
      </c>
      <c r="AX401" s="99">
        <f>SUMIFS(通讯通路门店!$X:$X,通讯通路门店!$S:$S,$G401)</f>
        <v>0</v>
      </c>
      <c r="AY401" s="99">
        <f>SUMIFS(通讯通路门店!$Y:$Y,通讯通路门店!$S:$S,$G401)</f>
        <v>0</v>
      </c>
      <c r="AZ401" s="99">
        <f>SUMIFS(通讯通路门店!$AA:$AA,通讯通路门店!$S:$S,$G401)</f>
        <v>0</v>
      </c>
      <c r="BA401" s="99">
        <f t="shared" si="33"/>
        <v>0</v>
      </c>
      <c r="BB401" s="99">
        <f t="shared" si="34"/>
        <v>0</v>
      </c>
      <c r="BC401" s="99">
        <f>SUMIFS(通讯通路门店!$W:$W,通讯通路门店!$S:$S,$G401,通讯通路门店!$J:$J,"荣耀体验店")+SUMIFS(通讯通路门店!$W:$W,通讯通路门店!$S:$S,$G401,通讯通路门店!$J:$J,"荣耀授权专卖店")</f>
        <v>0</v>
      </c>
      <c r="BD401" s="99">
        <f>SUMIFS(通讯通路门店!$Z:$Z,通讯通路门店!$S:$S,$G401,通讯通路门店!$J:$J,"VIVO体验店")</f>
        <v>0</v>
      </c>
      <c r="BE401" s="99">
        <f>SUMIFS(通讯通路门店!$AB:$AB,通讯通路门店!$S:$S,$G401,通讯通路门店!$J:$J,"OPPO体验店")</f>
        <v>0</v>
      </c>
      <c r="BF401" s="99">
        <f>SUMIFS(通讯通路门店!$X:$X,通讯通路门店!$S:$S,$G401,通讯通路门店!$J:$J,"华为授权体验店")+SUMIFS(通讯通路门店!$AA:$AA,通讯通路门店!$S:$S,$G401,通讯通路门店!$J:$J,"华为堡垒店")</f>
        <v>0</v>
      </c>
      <c r="BG401" s="99">
        <f>SUMIFS(通讯通路门店!$Y:$Y,通讯通路门店!$S:$S,$G401,通讯通路门店!$J:$J,"小米体验店")</f>
        <v>0</v>
      </c>
      <c r="BH401" s="99">
        <f>SUMIFS(通讯通路门店!$AA:$AA,通讯通路门店!$S:$S,$G401,通讯通路门店!$J:$J,"苹果体验店")</f>
        <v>0</v>
      </c>
      <c r="BI401" s="99">
        <f>SUMIFS(通讯通路门店!$K:$K,通讯通路门店!$S:$S,$G401,通讯通路门店!$J:$J,"其他品牌专卖店")</f>
        <v>0</v>
      </c>
      <c r="BJ401" s="99">
        <f>SUMIFS(通讯通路门店!$AC:$AC,通讯通路门店!$S:$S,$G401)</f>
        <v>0</v>
      </c>
      <c r="BK401" s="99">
        <f>SUMIFS(通讯通路门店!$AD:$AD,通讯通路门店!$S:$S,$G401)</f>
        <v>0</v>
      </c>
      <c r="BL401" s="99">
        <f>SUMIFS(通讯通路门店!$AE:$AE,通讯通路门店!$S:$S,$G401)</f>
        <v>0</v>
      </c>
      <c r="BM401" s="99">
        <f>SUMIFS(通讯通路门店!$AF:$AF,通讯通路门店!$S:$S,$G401)</f>
        <v>0</v>
      </c>
      <c r="BN401" s="99">
        <f>SUMIFS(通讯通路门店!$AG:$AG,通讯通路门店!$S:$S,$G401)</f>
        <v>0</v>
      </c>
      <c r="BO401" s="99">
        <f>SUMIFS(通讯通路门店!$AH:$AH,通讯通路门店!$S:$S,$G401)</f>
        <v>0</v>
      </c>
      <c r="BP401" s="99">
        <f>SUMIFS(通讯通路门店!$AI:$AI,通讯通路门店!$S:$S,$G401)</f>
        <v>0</v>
      </c>
      <c r="BQ401" s="83"/>
    </row>
    <row r="402" spans="1:69">
      <c r="A402" s="99" t="str">
        <f>IFERROR(_xlfn.XLOOKUP($G402,通讯通路门店!$S$4:$S$993931,通讯通路门店!$A$4:$A$993931,0,0),"")</f>
        <v/>
      </c>
      <c r="B402" s="99" t="str">
        <f>IFERROR(_xlfn.XLOOKUP($G402,通讯通路门店!$S$4:$S$993931,通讯通路门店!$B$4:$B$993931,0,0),"")</f>
        <v/>
      </c>
      <c r="C402" s="99" t="str">
        <f>IFERROR(_xlfn.XLOOKUP($G402,通讯通路门店!$S$4:$S$993931,通讯通路门店!$C$4:$C$993931,0,0),"")</f>
        <v/>
      </c>
      <c r="D402" s="99" t="str">
        <f>IFERROR(_xlfn.XLOOKUP($G402,通讯通路门店!$S$4:$S$993931,通讯通路门店!$D$4:$D$993931,0,0),"")</f>
        <v/>
      </c>
      <c r="E402" s="83"/>
      <c r="F402" s="83"/>
      <c r="G402" s="101" t="e">
        <v>#N/A</v>
      </c>
      <c r="H402" s="102" t="str">
        <f>IFERROR(_xlfn.XLOOKUP($G402,通讯通路门店!$S$4:$S$993931,通讯通路门店!$R$4:$R$993931,0,0),"")</f>
        <v/>
      </c>
      <c r="I402" s="83"/>
      <c r="J402" s="83"/>
      <c r="K402" s="83"/>
      <c r="L402" s="83"/>
      <c r="M402" s="83"/>
      <c r="N402" s="83"/>
      <c r="O402" s="83"/>
      <c r="P402" s="83"/>
      <c r="Q402" s="83"/>
      <c r="R402" s="83"/>
      <c r="S402" s="83"/>
      <c r="T402" s="83"/>
      <c r="U402" s="99">
        <f>COUNTIF(通讯通路门店!$S:$S,$G402)</f>
        <v>0</v>
      </c>
      <c r="V402" s="99">
        <f>COUNTIFS(通讯通路门店!$S:$S,$G402,通讯通路门店!$J:$J,"综合卖场")</f>
        <v>0</v>
      </c>
      <c r="W402" s="99">
        <f>SUMIFS(通讯通路门店!$AJ:$AJ,通讯通路门店!$S:$S,通讯客户沙盘!$G402)</f>
        <v>0</v>
      </c>
      <c r="X402" s="99">
        <f t="shared" si="30"/>
        <v>0</v>
      </c>
      <c r="Y402" s="99">
        <f>COUNTIFS(通讯通路门店!$S:$S,$G402,通讯通路门店!$J:$J,"荣耀体验店")+COUNTIFS(通讯通路门店!$S:$S,$G402,通讯通路门店!$J:$J,"荣耀授权专卖店")</f>
        <v>0</v>
      </c>
      <c r="Z402" s="99">
        <f>COUNTIFS(通讯通路门店!$S:$S,$G402,通讯通路门店!$J:$J,"VIVO体验店")</f>
        <v>0</v>
      </c>
      <c r="AA402" s="99">
        <f>COUNTIFS(通讯通路门店!$S:$S,$G402,通讯通路门店!$J:$J,"OPPO体验店")</f>
        <v>0</v>
      </c>
      <c r="AB402" s="99">
        <f>COUNTIFS(通讯通路门店!$S:$S,$G402,通讯通路门店!$J:$J,"华为授权体验店")+COUNTIFS(通讯通路门店!$S:$S,$G402,通讯通路门店!$J:$J,"华为堡垒店")</f>
        <v>0</v>
      </c>
      <c r="AC402" s="99">
        <f>COUNTIFS(通讯通路门店!$S:$S,$G402,通讯通路门店!$J:$J,"小米体验店")</f>
        <v>0</v>
      </c>
      <c r="AD402" s="99">
        <f>COUNTIFS(通讯通路门店!$S:$S,$G402,通讯通路门店!$J:$J,"苹果体验店")</f>
        <v>0</v>
      </c>
      <c r="AE402" s="99">
        <f>COUNTIFS(通讯通路门店!$S:$S,$G402,通讯通路门店!$J:$J,"其他品牌专卖店")</f>
        <v>0</v>
      </c>
      <c r="AF402" s="99">
        <f>SUMIFS(通讯通路门店!$BI:$BI,通讯通路门店!$S:$S,$G402)</f>
        <v>0</v>
      </c>
      <c r="AG402" s="99">
        <f>SUMIFS(通讯通路门店!$BH:$BH,通讯通路门店!$S:$S,$G402)</f>
        <v>0</v>
      </c>
      <c r="AH402" s="99">
        <f t="shared" si="31"/>
        <v>0</v>
      </c>
      <c r="AI402" s="99">
        <f>SUMIFS(通讯通路门店!$BB:$BB,通讯通路门店!$S:$S,$G402)</f>
        <v>0</v>
      </c>
      <c r="AJ402" s="99">
        <f>SUMIFS(通讯通路门店!$BE:$BE,通讯通路门店!$S:$S,$G402)</f>
        <v>0</v>
      </c>
      <c r="AK402" s="99">
        <f>SUMIFS(通讯通路门店!$BG:$BG,通讯通路门店!$S:$S,$G402)</f>
        <v>0</v>
      </c>
      <c r="AL402" s="99">
        <f>SUMIFS(通讯通路门店!$BC:$BC,通讯通路门店!$S:$S,$G402)</f>
        <v>0</v>
      </c>
      <c r="AM402" s="99">
        <f>SUMIFS(通讯通路门店!$BD:$BD,通讯通路门店!$S:$S,$G402)</f>
        <v>0</v>
      </c>
      <c r="AN402" s="99">
        <f>SUMIFS(通讯通路门店!$BF:$BF,通讯通路门店!$S:$S,$G402)</f>
        <v>0</v>
      </c>
      <c r="AO402" s="99">
        <f t="shared" si="32"/>
        <v>0</v>
      </c>
      <c r="AP402" s="99">
        <f>SUMIFS(通讯通路门店!$K:$K,通讯通路门店!$S:$S,$G402)</f>
        <v>0</v>
      </c>
      <c r="AQ402" s="83"/>
      <c r="AR402" s="99">
        <f>SUMIFS(通讯通路门店!$T:$T,通讯通路门店!$S:$S,$G402)</f>
        <v>0</v>
      </c>
      <c r="AS402" s="99">
        <f>SUMIFS(通讯通路门店!$U:$U,通讯通路门店!$S:$S,$G402)</f>
        <v>0</v>
      </c>
      <c r="AT402" s="99">
        <f>SUMIFS(通讯通路门店!$V:$V,通讯通路门店!$S:$S,$G402)</f>
        <v>0</v>
      </c>
      <c r="AU402" s="99">
        <f>SUMIFS(通讯通路门店!$W:$W,通讯通路门店!$S:$S,$G402)</f>
        <v>0</v>
      </c>
      <c r="AV402" s="99">
        <f>SUMIFS(通讯通路门店!$Z:$Z,通讯通路门店!$S:$S,$G402)</f>
        <v>0</v>
      </c>
      <c r="AW402" s="99">
        <f>SUMIFS(通讯通路门店!$AB:$AB,通讯通路门店!$S:$S,$G402)</f>
        <v>0</v>
      </c>
      <c r="AX402" s="99">
        <f>SUMIFS(通讯通路门店!$X:$X,通讯通路门店!$S:$S,$G402)</f>
        <v>0</v>
      </c>
      <c r="AY402" s="99">
        <f>SUMIFS(通讯通路门店!$Y:$Y,通讯通路门店!$S:$S,$G402)</f>
        <v>0</v>
      </c>
      <c r="AZ402" s="99">
        <f>SUMIFS(通讯通路门店!$AA:$AA,通讯通路门店!$S:$S,$G402)</f>
        <v>0</v>
      </c>
      <c r="BA402" s="99">
        <f t="shared" si="33"/>
        <v>0</v>
      </c>
      <c r="BB402" s="99">
        <f t="shared" si="34"/>
        <v>0</v>
      </c>
      <c r="BC402" s="99">
        <f>SUMIFS(通讯通路门店!$W:$W,通讯通路门店!$S:$S,$G402,通讯通路门店!$J:$J,"荣耀体验店")+SUMIFS(通讯通路门店!$W:$W,通讯通路门店!$S:$S,$G402,通讯通路门店!$J:$J,"荣耀授权专卖店")</f>
        <v>0</v>
      </c>
      <c r="BD402" s="99">
        <f>SUMIFS(通讯通路门店!$Z:$Z,通讯通路门店!$S:$S,$G402,通讯通路门店!$J:$J,"VIVO体验店")</f>
        <v>0</v>
      </c>
      <c r="BE402" s="99">
        <f>SUMIFS(通讯通路门店!$AB:$AB,通讯通路门店!$S:$S,$G402,通讯通路门店!$J:$J,"OPPO体验店")</f>
        <v>0</v>
      </c>
      <c r="BF402" s="99">
        <f>SUMIFS(通讯通路门店!$X:$X,通讯通路门店!$S:$S,$G402,通讯通路门店!$J:$J,"华为授权体验店")+SUMIFS(通讯通路门店!$AA:$AA,通讯通路门店!$S:$S,$G402,通讯通路门店!$J:$J,"华为堡垒店")</f>
        <v>0</v>
      </c>
      <c r="BG402" s="99">
        <f>SUMIFS(通讯通路门店!$Y:$Y,通讯通路门店!$S:$S,$G402,通讯通路门店!$J:$J,"小米体验店")</f>
        <v>0</v>
      </c>
      <c r="BH402" s="99">
        <f>SUMIFS(通讯通路门店!$AA:$AA,通讯通路门店!$S:$S,$G402,通讯通路门店!$J:$J,"苹果体验店")</f>
        <v>0</v>
      </c>
      <c r="BI402" s="99">
        <f>SUMIFS(通讯通路门店!$K:$K,通讯通路门店!$S:$S,$G402,通讯通路门店!$J:$J,"其他品牌专卖店")</f>
        <v>0</v>
      </c>
      <c r="BJ402" s="99">
        <f>SUMIFS(通讯通路门店!$AC:$AC,通讯通路门店!$S:$S,$G402)</f>
        <v>0</v>
      </c>
      <c r="BK402" s="99">
        <f>SUMIFS(通讯通路门店!$AD:$AD,通讯通路门店!$S:$S,$G402)</f>
        <v>0</v>
      </c>
      <c r="BL402" s="99">
        <f>SUMIFS(通讯通路门店!$AE:$AE,通讯通路门店!$S:$S,$G402)</f>
        <v>0</v>
      </c>
      <c r="BM402" s="99">
        <f>SUMIFS(通讯通路门店!$AF:$AF,通讯通路门店!$S:$S,$G402)</f>
        <v>0</v>
      </c>
      <c r="BN402" s="99">
        <f>SUMIFS(通讯通路门店!$AG:$AG,通讯通路门店!$S:$S,$G402)</f>
        <v>0</v>
      </c>
      <c r="BO402" s="99">
        <f>SUMIFS(通讯通路门店!$AH:$AH,通讯通路门店!$S:$S,$G402)</f>
        <v>0</v>
      </c>
      <c r="BP402" s="99">
        <f>SUMIFS(通讯通路门店!$AI:$AI,通讯通路门店!$S:$S,$G402)</f>
        <v>0</v>
      </c>
      <c r="BQ402" s="83"/>
    </row>
    <row r="403" spans="1:69">
      <c r="A403" s="99" t="str">
        <f>IFERROR(_xlfn.XLOOKUP($G403,通讯通路门店!$S$4:$S$993931,通讯通路门店!$A$4:$A$993931,0,0),"")</f>
        <v/>
      </c>
      <c r="B403" s="99" t="str">
        <f>IFERROR(_xlfn.XLOOKUP($G403,通讯通路门店!$S$4:$S$993931,通讯通路门店!$B$4:$B$993931,0,0),"")</f>
        <v/>
      </c>
      <c r="C403" s="99" t="str">
        <f>IFERROR(_xlfn.XLOOKUP($G403,通讯通路门店!$S$4:$S$993931,通讯通路门店!$C$4:$C$993931,0,0),"")</f>
        <v/>
      </c>
      <c r="D403" s="99" t="str">
        <f>IFERROR(_xlfn.XLOOKUP($G403,通讯通路门店!$S$4:$S$993931,通讯通路门店!$D$4:$D$993931,0,0),"")</f>
        <v/>
      </c>
      <c r="E403" s="83"/>
      <c r="F403" s="83"/>
      <c r="G403" s="101" t="e">
        <v>#N/A</v>
      </c>
      <c r="H403" s="102" t="str">
        <f>IFERROR(_xlfn.XLOOKUP($G403,通讯通路门店!$S$4:$S$993931,通讯通路门店!$R$4:$R$993931,0,0),"")</f>
        <v/>
      </c>
      <c r="I403" s="83"/>
      <c r="J403" s="83"/>
      <c r="K403" s="83"/>
      <c r="L403" s="83"/>
      <c r="M403" s="83"/>
      <c r="N403" s="83"/>
      <c r="O403" s="83"/>
      <c r="P403" s="83"/>
      <c r="Q403" s="83"/>
      <c r="R403" s="83"/>
      <c r="S403" s="83"/>
      <c r="T403" s="83"/>
      <c r="U403" s="99">
        <f>COUNTIF(通讯通路门店!$S:$S,$G403)</f>
        <v>0</v>
      </c>
      <c r="V403" s="99">
        <f>COUNTIFS(通讯通路门店!$S:$S,$G403,通讯通路门店!$J:$J,"综合卖场")</f>
        <v>0</v>
      </c>
      <c r="W403" s="99">
        <f>SUMIFS(通讯通路门店!$AJ:$AJ,通讯通路门店!$S:$S,通讯客户沙盘!$G403)</f>
        <v>0</v>
      </c>
      <c r="X403" s="99">
        <f t="shared" si="30"/>
        <v>0</v>
      </c>
      <c r="Y403" s="99">
        <f>COUNTIFS(通讯通路门店!$S:$S,$G403,通讯通路门店!$J:$J,"荣耀体验店")+COUNTIFS(通讯通路门店!$S:$S,$G403,通讯通路门店!$J:$J,"荣耀授权专卖店")</f>
        <v>0</v>
      </c>
      <c r="Z403" s="99">
        <f>COUNTIFS(通讯通路门店!$S:$S,$G403,通讯通路门店!$J:$J,"VIVO体验店")</f>
        <v>0</v>
      </c>
      <c r="AA403" s="99">
        <f>COUNTIFS(通讯通路门店!$S:$S,$G403,通讯通路门店!$J:$J,"OPPO体验店")</f>
        <v>0</v>
      </c>
      <c r="AB403" s="99">
        <f>COUNTIFS(通讯通路门店!$S:$S,$G403,通讯通路门店!$J:$J,"华为授权体验店")+COUNTIFS(通讯通路门店!$S:$S,$G403,通讯通路门店!$J:$J,"华为堡垒店")</f>
        <v>0</v>
      </c>
      <c r="AC403" s="99">
        <f>COUNTIFS(通讯通路门店!$S:$S,$G403,通讯通路门店!$J:$J,"小米体验店")</f>
        <v>0</v>
      </c>
      <c r="AD403" s="99">
        <f>COUNTIFS(通讯通路门店!$S:$S,$G403,通讯通路门店!$J:$J,"苹果体验店")</f>
        <v>0</v>
      </c>
      <c r="AE403" s="99">
        <f>COUNTIFS(通讯通路门店!$S:$S,$G403,通讯通路门店!$J:$J,"其他品牌专卖店")</f>
        <v>0</v>
      </c>
      <c r="AF403" s="99">
        <f>SUMIFS(通讯通路门店!$BI:$BI,通讯通路门店!$S:$S,$G403)</f>
        <v>0</v>
      </c>
      <c r="AG403" s="99">
        <f>SUMIFS(通讯通路门店!$BH:$BH,通讯通路门店!$S:$S,$G403)</f>
        <v>0</v>
      </c>
      <c r="AH403" s="99">
        <f t="shared" si="31"/>
        <v>0</v>
      </c>
      <c r="AI403" s="99">
        <f>SUMIFS(通讯通路门店!$BB:$BB,通讯通路门店!$S:$S,$G403)</f>
        <v>0</v>
      </c>
      <c r="AJ403" s="99">
        <f>SUMIFS(通讯通路门店!$BE:$BE,通讯通路门店!$S:$S,$G403)</f>
        <v>0</v>
      </c>
      <c r="AK403" s="99">
        <f>SUMIFS(通讯通路门店!$BG:$BG,通讯通路门店!$S:$S,$G403)</f>
        <v>0</v>
      </c>
      <c r="AL403" s="99">
        <f>SUMIFS(通讯通路门店!$BC:$BC,通讯通路门店!$S:$S,$G403)</f>
        <v>0</v>
      </c>
      <c r="AM403" s="99">
        <f>SUMIFS(通讯通路门店!$BD:$BD,通讯通路门店!$S:$S,$G403)</f>
        <v>0</v>
      </c>
      <c r="AN403" s="99">
        <f>SUMIFS(通讯通路门店!$BF:$BF,通讯通路门店!$S:$S,$G403)</f>
        <v>0</v>
      </c>
      <c r="AO403" s="99">
        <f t="shared" si="32"/>
        <v>0</v>
      </c>
      <c r="AP403" s="99">
        <f>SUMIFS(通讯通路门店!$K:$K,通讯通路门店!$S:$S,$G403)</f>
        <v>0</v>
      </c>
      <c r="AQ403" s="83"/>
      <c r="AR403" s="99">
        <f>SUMIFS(通讯通路门店!$T:$T,通讯通路门店!$S:$S,$G403)</f>
        <v>0</v>
      </c>
      <c r="AS403" s="99">
        <f>SUMIFS(通讯通路门店!$U:$U,通讯通路门店!$S:$S,$G403)</f>
        <v>0</v>
      </c>
      <c r="AT403" s="99">
        <f>SUMIFS(通讯通路门店!$V:$V,通讯通路门店!$S:$S,$G403)</f>
        <v>0</v>
      </c>
      <c r="AU403" s="99">
        <f>SUMIFS(通讯通路门店!$W:$W,通讯通路门店!$S:$S,$G403)</f>
        <v>0</v>
      </c>
      <c r="AV403" s="99">
        <f>SUMIFS(通讯通路门店!$Z:$Z,通讯通路门店!$S:$S,$G403)</f>
        <v>0</v>
      </c>
      <c r="AW403" s="99">
        <f>SUMIFS(通讯通路门店!$AB:$AB,通讯通路门店!$S:$S,$G403)</f>
        <v>0</v>
      </c>
      <c r="AX403" s="99">
        <f>SUMIFS(通讯通路门店!$X:$X,通讯通路门店!$S:$S,$G403)</f>
        <v>0</v>
      </c>
      <c r="AY403" s="99">
        <f>SUMIFS(通讯通路门店!$Y:$Y,通讯通路门店!$S:$S,$G403)</f>
        <v>0</v>
      </c>
      <c r="AZ403" s="99">
        <f>SUMIFS(通讯通路门店!$AA:$AA,通讯通路门店!$S:$S,$G403)</f>
        <v>0</v>
      </c>
      <c r="BA403" s="99">
        <f t="shared" si="33"/>
        <v>0</v>
      </c>
      <c r="BB403" s="99">
        <f t="shared" si="34"/>
        <v>0</v>
      </c>
      <c r="BC403" s="99">
        <f>SUMIFS(通讯通路门店!$W:$W,通讯通路门店!$S:$S,$G403,通讯通路门店!$J:$J,"荣耀体验店")+SUMIFS(通讯通路门店!$W:$W,通讯通路门店!$S:$S,$G403,通讯通路门店!$J:$J,"荣耀授权专卖店")</f>
        <v>0</v>
      </c>
      <c r="BD403" s="99">
        <f>SUMIFS(通讯通路门店!$Z:$Z,通讯通路门店!$S:$S,$G403,通讯通路门店!$J:$J,"VIVO体验店")</f>
        <v>0</v>
      </c>
      <c r="BE403" s="99">
        <f>SUMIFS(通讯通路门店!$AB:$AB,通讯通路门店!$S:$S,$G403,通讯通路门店!$J:$J,"OPPO体验店")</f>
        <v>0</v>
      </c>
      <c r="BF403" s="99">
        <f>SUMIFS(通讯通路门店!$X:$X,通讯通路门店!$S:$S,$G403,通讯通路门店!$J:$J,"华为授权体验店")+SUMIFS(通讯通路门店!$AA:$AA,通讯通路门店!$S:$S,$G403,通讯通路门店!$J:$J,"华为堡垒店")</f>
        <v>0</v>
      </c>
      <c r="BG403" s="99">
        <f>SUMIFS(通讯通路门店!$Y:$Y,通讯通路门店!$S:$S,$G403,通讯通路门店!$J:$J,"小米体验店")</f>
        <v>0</v>
      </c>
      <c r="BH403" s="99">
        <f>SUMIFS(通讯通路门店!$AA:$AA,通讯通路门店!$S:$S,$G403,通讯通路门店!$J:$J,"苹果体验店")</f>
        <v>0</v>
      </c>
      <c r="BI403" s="99">
        <f>SUMIFS(通讯通路门店!$K:$K,通讯通路门店!$S:$S,$G403,通讯通路门店!$J:$J,"其他品牌专卖店")</f>
        <v>0</v>
      </c>
      <c r="BJ403" s="99">
        <f>SUMIFS(通讯通路门店!$AC:$AC,通讯通路门店!$S:$S,$G403)</f>
        <v>0</v>
      </c>
      <c r="BK403" s="99">
        <f>SUMIFS(通讯通路门店!$AD:$AD,通讯通路门店!$S:$S,$G403)</f>
        <v>0</v>
      </c>
      <c r="BL403" s="99">
        <f>SUMIFS(通讯通路门店!$AE:$AE,通讯通路门店!$S:$S,$G403)</f>
        <v>0</v>
      </c>
      <c r="BM403" s="99">
        <f>SUMIFS(通讯通路门店!$AF:$AF,通讯通路门店!$S:$S,$G403)</f>
        <v>0</v>
      </c>
      <c r="BN403" s="99">
        <f>SUMIFS(通讯通路门店!$AG:$AG,通讯通路门店!$S:$S,$G403)</f>
        <v>0</v>
      </c>
      <c r="BO403" s="99">
        <f>SUMIFS(通讯通路门店!$AH:$AH,通讯通路门店!$S:$S,$G403)</f>
        <v>0</v>
      </c>
      <c r="BP403" s="99">
        <f>SUMIFS(通讯通路门店!$AI:$AI,通讯通路门店!$S:$S,$G403)</f>
        <v>0</v>
      </c>
      <c r="BQ403" s="83"/>
    </row>
    <row r="404" spans="1:69">
      <c r="A404" s="99" t="str">
        <f>IFERROR(_xlfn.XLOOKUP($G404,通讯通路门店!$S$4:$S$993931,通讯通路门店!$A$4:$A$993931,0,0),"")</f>
        <v/>
      </c>
      <c r="B404" s="99" t="str">
        <f>IFERROR(_xlfn.XLOOKUP($G404,通讯通路门店!$S$4:$S$993931,通讯通路门店!$B$4:$B$993931,0,0),"")</f>
        <v/>
      </c>
      <c r="C404" s="99" t="str">
        <f>IFERROR(_xlfn.XLOOKUP($G404,通讯通路门店!$S$4:$S$993931,通讯通路门店!$C$4:$C$993931,0,0),"")</f>
        <v/>
      </c>
      <c r="D404" s="99" t="str">
        <f>IFERROR(_xlfn.XLOOKUP($G404,通讯通路门店!$S$4:$S$993931,通讯通路门店!$D$4:$D$993931,0,0),"")</f>
        <v/>
      </c>
      <c r="E404" s="83"/>
      <c r="F404" s="83"/>
      <c r="G404" s="101" t="e">
        <v>#N/A</v>
      </c>
      <c r="H404" s="102" t="str">
        <f>IFERROR(_xlfn.XLOOKUP($G404,通讯通路门店!$S$4:$S$993931,通讯通路门店!$R$4:$R$993931,0,0),"")</f>
        <v/>
      </c>
      <c r="I404" s="83"/>
      <c r="J404" s="83"/>
      <c r="K404" s="83"/>
      <c r="L404" s="83"/>
      <c r="M404" s="83"/>
      <c r="N404" s="83"/>
      <c r="O404" s="83"/>
      <c r="P404" s="83"/>
      <c r="Q404" s="83"/>
      <c r="R404" s="83"/>
      <c r="S404" s="83"/>
      <c r="T404" s="83"/>
      <c r="U404" s="99">
        <f>COUNTIF(通讯通路门店!$S:$S,$G404)</f>
        <v>0</v>
      </c>
      <c r="V404" s="99">
        <f>COUNTIFS(通讯通路门店!$S:$S,$G404,通讯通路门店!$J:$J,"综合卖场")</f>
        <v>0</v>
      </c>
      <c r="W404" s="99">
        <f>SUMIFS(通讯通路门店!$AJ:$AJ,通讯通路门店!$S:$S,通讯客户沙盘!$G404)</f>
        <v>0</v>
      </c>
      <c r="X404" s="99">
        <f t="shared" si="30"/>
        <v>0</v>
      </c>
      <c r="Y404" s="99">
        <f>COUNTIFS(通讯通路门店!$S:$S,$G404,通讯通路门店!$J:$J,"荣耀体验店")+COUNTIFS(通讯通路门店!$S:$S,$G404,通讯通路门店!$J:$J,"荣耀授权专卖店")</f>
        <v>0</v>
      </c>
      <c r="Z404" s="99">
        <f>COUNTIFS(通讯通路门店!$S:$S,$G404,通讯通路门店!$J:$J,"VIVO体验店")</f>
        <v>0</v>
      </c>
      <c r="AA404" s="99">
        <f>COUNTIFS(通讯通路门店!$S:$S,$G404,通讯通路门店!$J:$J,"OPPO体验店")</f>
        <v>0</v>
      </c>
      <c r="AB404" s="99">
        <f>COUNTIFS(通讯通路门店!$S:$S,$G404,通讯通路门店!$J:$J,"华为授权体验店")+COUNTIFS(通讯通路门店!$S:$S,$G404,通讯通路门店!$J:$J,"华为堡垒店")</f>
        <v>0</v>
      </c>
      <c r="AC404" s="99">
        <f>COUNTIFS(通讯通路门店!$S:$S,$G404,通讯通路门店!$J:$J,"小米体验店")</f>
        <v>0</v>
      </c>
      <c r="AD404" s="99">
        <f>COUNTIFS(通讯通路门店!$S:$S,$G404,通讯通路门店!$J:$J,"苹果体验店")</f>
        <v>0</v>
      </c>
      <c r="AE404" s="99">
        <f>COUNTIFS(通讯通路门店!$S:$S,$G404,通讯通路门店!$J:$J,"其他品牌专卖店")</f>
        <v>0</v>
      </c>
      <c r="AF404" s="99">
        <f>SUMIFS(通讯通路门店!$BI:$BI,通讯通路门店!$S:$S,$G404)</f>
        <v>0</v>
      </c>
      <c r="AG404" s="99">
        <f>SUMIFS(通讯通路门店!$BH:$BH,通讯通路门店!$S:$S,$G404)</f>
        <v>0</v>
      </c>
      <c r="AH404" s="99">
        <f t="shared" si="31"/>
        <v>0</v>
      </c>
      <c r="AI404" s="99">
        <f>SUMIFS(通讯通路门店!$BB:$BB,通讯通路门店!$S:$S,$G404)</f>
        <v>0</v>
      </c>
      <c r="AJ404" s="99">
        <f>SUMIFS(通讯通路门店!$BE:$BE,通讯通路门店!$S:$S,$G404)</f>
        <v>0</v>
      </c>
      <c r="AK404" s="99">
        <f>SUMIFS(通讯通路门店!$BG:$BG,通讯通路门店!$S:$S,$G404)</f>
        <v>0</v>
      </c>
      <c r="AL404" s="99">
        <f>SUMIFS(通讯通路门店!$BC:$BC,通讯通路门店!$S:$S,$G404)</f>
        <v>0</v>
      </c>
      <c r="AM404" s="99">
        <f>SUMIFS(通讯通路门店!$BD:$BD,通讯通路门店!$S:$S,$G404)</f>
        <v>0</v>
      </c>
      <c r="AN404" s="99">
        <f>SUMIFS(通讯通路门店!$BF:$BF,通讯通路门店!$S:$S,$G404)</f>
        <v>0</v>
      </c>
      <c r="AO404" s="99">
        <f t="shared" si="32"/>
        <v>0</v>
      </c>
      <c r="AP404" s="99">
        <f>SUMIFS(通讯通路门店!$K:$K,通讯通路门店!$S:$S,$G404)</f>
        <v>0</v>
      </c>
      <c r="AQ404" s="83"/>
      <c r="AR404" s="99">
        <f>SUMIFS(通讯通路门店!$T:$T,通讯通路门店!$S:$S,$G404)</f>
        <v>0</v>
      </c>
      <c r="AS404" s="99">
        <f>SUMIFS(通讯通路门店!$U:$U,通讯通路门店!$S:$S,$G404)</f>
        <v>0</v>
      </c>
      <c r="AT404" s="99">
        <f>SUMIFS(通讯通路门店!$V:$V,通讯通路门店!$S:$S,$G404)</f>
        <v>0</v>
      </c>
      <c r="AU404" s="99">
        <f>SUMIFS(通讯通路门店!$W:$W,通讯通路门店!$S:$S,$G404)</f>
        <v>0</v>
      </c>
      <c r="AV404" s="99">
        <f>SUMIFS(通讯通路门店!$Z:$Z,通讯通路门店!$S:$S,$G404)</f>
        <v>0</v>
      </c>
      <c r="AW404" s="99">
        <f>SUMIFS(通讯通路门店!$AB:$AB,通讯通路门店!$S:$S,$G404)</f>
        <v>0</v>
      </c>
      <c r="AX404" s="99">
        <f>SUMIFS(通讯通路门店!$X:$X,通讯通路门店!$S:$S,$G404)</f>
        <v>0</v>
      </c>
      <c r="AY404" s="99">
        <f>SUMIFS(通讯通路门店!$Y:$Y,通讯通路门店!$S:$S,$G404)</f>
        <v>0</v>
      </c>
      <c r="AZ404" s="99">
        <f>SUMIFS(通讯通路门店!$AA:$AA,通讯通路门店!$S:$S,$G404)</f>
        <v>0</v>
      </c>
      <c r="BA404" s="99">
        <f t="shared" si="33"/>
        <v>0</v>
      </c>
      <c r="BB404" s="99">
        <f t="shared" si="34"/>
        <v>0</v>
      </c>
      <c r="BC404" s="99">
        <f>SUMIFS(通讯通路门店!$W:$W,通讯通路门店!$S:$S,$G404,通讯通路门店!$J:$J,"荣耀体验店")+SUMIFS(通讯通路门店!$W:$W,通讯通路门店!$S:$S,$G404,通讯通路门店!$J:$J,"荣耀授权专卖店")</f>
        <v>0</v>
      </c>
      <c r="BD404" s="99">
        <f>SUMIFS(通讯通路门店!$Z:$Z,通讯通路门店!$S:$S,$G404,通讯通路门店!$J:$J,"VIVO体验店")</f>
        <v>0</v>
      </c>
      <c r="BE404" s="99">
        <f>SUMIFS(通讯通路门店!$AB:$AB,通讯通路门店!$S:$S,$G404,通讯通路门店!$J:$J,"OPPO体验店")</f>
        <v>0</v>
      </c>
      <c r="BF404" s="99">
        <f>SUMIFS(通讯通路门店!$X:$X,通讯通路门店!$S:$S,$G404,通讯通路门店!$J:$J,"华为授权体验店")+SUMIFS(通讯通路门店!$AA:$AA,通讯通路门店!$S:$S,$G404,通讯通路门店!$J:$J,"华为堡垒店")</f>
        <v>0</v>
      </c>
      <c r="BG404" s="99">
        <f>SUMIFS(通讯通路门店!$Y:$Y,通讯通路门店!$S:$S,$G404,通讯通路门店!$J:$J,"小米体验店")</f>
        <v>0</v>
      </c>
      <c r="BH404" s="99">
        <f>SUMIFS(通讯通路门店!$AA:$AA,通讯通路门店!$S:$S,$G404,通讯通路门店!$J:$J,"苹果体验店")</f>
        <v>0</v>
      </c>
      <c r="BI404" s="99">
        <f>SUMIFS(通讯通路门店!$K:$K,通讯通路门店!$S:$S,$G404,通讯通路门店!$J:$J,"其他品牌专卖店")</f>
        <v>0</v>
      </c>
      <c r="BJ404" s="99">
        <f>SUMIFS(通讯通路门店!$AC:$AC,通讯通路门店!$S:$S,$G404)</f>
        <v>0</v>
      </c>
      <c r="BK404" s="99">
        <f>SUMIFS(通讯通路门店!$AD:$AD,通讯通路门店!$S:$S,$G404)</f>
        <v>0</v>
      </c>
      <c r="BL404" s="99">
        <f>SUMIFS(通讯通路门店!$AE:$AE,通讯通路门店!$S:$S,$G404)</f>
        <v>0</v>
      </c>
      <c r="BM404" s="99">
        <f>SUMIFS(通讯通路门店!$AF:$AF,通讯通路门店!$S:$S,$G404)</f>
        <v>0</v>
      </c>
      <c r="BN404" s="99">
        <f>SUMIFS(通讯通路门店!$AG:$AG,通讯通路门店!$S:$S,$G404)</f>
        <v>0</v>
      </c>
      <c r="BO404" s="99">
        <f>SUMIFS(通讯通路门店!$AH:$AH,通讯通路门店!$S:$S,$G404)</f>
        <v>0</v>
      </c>
      <c r="BP404" s="99">
        <f>SUMIFS(通讯通路门店!$AI:$AI,通讯通路门店!$S:$S,$G404)</f>
        <v>0</v>
      </c>
      <c r="BQ404" s="83"/>
    </row>
    <row r="405" spans="1:69">
      <c r="A405" s="99" t="str">
        <f>IFERROR(_xlfn.XLOOKUP($G405,通讯通路门店!$S$4:$S$993931,通讯通路门店!$A$4:$A$993931,0,0),"")</f>
        <v/>
      </c>
      <c r="B405" s="99" t="str">
        <f>IFERROR(_xlfn.XLOOKUP($G405,通讯通路门店!$S$4:$S$993931,通讯通路门店!$B$4:$B$993931,0,0),"")</f>
        <v/>
      </c>
      <c r="C405" s="99" t="str">
        <f>IFERROR(_xlfn.XLOOKUP($G405,通讯通路门店!$S$4:$S$993931,通讯通路门店!$C$4:$C$993931,0,0),"")</f>
        <v/>
      </c>
      <c r="D405" s="99" t="str">
        <f>IFERROR(_xlfn.XLOOKUP($G405,通讯通路门店!$S$4:$S$993931,通讯通路门店!$D$4:$D$993931,0,0),"")</f>
        <v/>
      </c>
      <c r="E405" s="83"/>
      <c r="F405" s="83"/>
      <c r="G405" s="101" t="e">
        <v>#N/A</v>
      </c>
      <c r="H405" s="102" t="str">
        <f>IFERROR(_xlfn.XLOOKUP($G405,通讯通路门店!$S$4:$S$993931,通讯通路门店!$R$4:$R$993931,0,0),"")</f>
        <v/>
      </c>
      <c r="I405" s="83"/>
      <c r="J405" s="83"/>
      <c r="K405" s="83"/>
      <c r="L405" s="83"/>
      <c r="M405" s="83"/>
      <c r="N405" s="83"/>
      <c r="O405" s="83"/>
      <c r="P405" s="83"/>
      <c r="Q405" s="83"/>
      <c r="R405" s="83"/>
      <c r="S405" s="83"/>
      <c r="T405" s="83"/>
      <c r="U405" s="99">
        <f>COUNTIF(通讯通路门店!$S:$S,$G405)</f>
        <v>0</v>
      </c>
      <c r="V405" s="99">
        <f>COUNTIFS(通讯通路门店!$S:$S,$G405,通讯通路门店!$J:$J,"综合卖场")</f>
        <v>0</v>
      </c>
      <c r="W405" s="99">
        <f>SUMIFS(通讯通路门店!$AJ:$AJ,通讯通路门店!$S:$S,通讯客户沙盘!$G405)</f>
        <v>0</v>
      </c>
      <c r="X405" s="99">
        <f t="shared" si="30"/>
        <v>0</v>
      </c>
      <c r="Y405" s="99">
        <f>COUNTIFS(通讯通路门店!$S:$S,$G405,通讯通路门店!$J:$J,"荣耀体验店")+COUNTIFS(通讯通路门店!$S:$S,$G405,通讯通路门店!$J:$J,"荣耀授权专卖店")</f>
        <v>0</v>
      </c>
      <c r="Z405" s="99">
        <f>COUNTIFS(通讯通路门店!$S:$S,$G405,通讯通路门店!$J:$J,"VIVO体验店")</f>
        <v>0</v>
      </c>
      <c r="AA405" s="99">
        <f>COUNTIFS(通讯通路门店!$S:$S,$G405,通讯通路门店!$J:$J,"OPPO体验店")</f>
        <v>0</v>
      </c>
      <c r="AB405" s="99">
        <f>COUNTIFS(通讯通路门店!$S:$S,$G405,通讯通路门店!$J:$J,"华为授权体验店")+COUNTIFS(通讯通路门店!$S:$S,$G405,通讯通路门店!$J:$J,"华为堡垒店")</f>
        <v>0</v>
      </c>
      <c r="AC405" s="99">
        <f>COUNTIFS(通讯通路门店!$S:$S,$G405,通讯通路门店!$J:$J,"小米体验店")</f>
        <v>0</v>
      </c>
      <c r="AD405" s="99">
        <f>COUNTIFS(通讯通路门店!$S:$S,$G405,通讯通路门店!$J:$J,"苹果体验店")</f>
        <v>0</v>
      </c>
      <c r="AE405" s="99">
        <f>COUNTIFS(通讯通路门店!$S:$S,$G405,通讯通路门店!$J:$J,"其他品牌专卖店")</f>
        <v>0</v>
      </c>
      <c r="AF405" s="99">
        <f>SUMIFS(通讯通路门店!$BI:$BI,通讯通路门店!$S:$S,$G405)</f>
        <v>0</v>
      </c>
      <c r="AG405" s="99">
        <f>SUMIFS(通讯通路门店!$BH:$BH,通讯通路门店!$S:$S,$G405)</f>
        <v>0</v>
      </c>
      <c r="AH405" s="99">
        <f t="shared" si="31"/>
        <v>0</v>
      </c>
      <c r="AI405" s="99">
        <f>SUMIFS(通讯通路门店!$BB:$BB,通讯通路门店!$S:$S,$G405)</f>
        <v>0</v>
      </c>
      <c r="AJ405" s="99">
        <f>SUMIFS(通讯通路门店!$BE:$BE,通讯通路门店!$S:$S,$G405)</f>
        <v>0</v>
      </c>
      <c r="AK405" s="99">
        <f>SUMIFS(通讯通路门店!$BG:$BG,通讯通路门店!$S:$S,$G405)</f>
        <v>0</v>
      </c>
      <c r="AL405" s="99">
        <f>SUMIFS(通讯通路门店!$BC:$BC,通讯通路门店!$S:$S,$G405)</f>
        <v>0</v>
      </c>
      <c r="AM405" s="99">
        <f>SUMIFS(通讯通路门店!$BD:$BD,通讯通路门店!$S:$S,$G405)</f>
        <v>0</v>
      </c>
      <c r="AN405" s="99">
        <f>SUMIFS(通讯通路门店!$BF:$BF,通讯通路门店!$S:$S,$G405)</f>
        <v>0</v>
      </c>
      <c r="AO405" s="99">
        <f t="shared" si="32"/>
        <v>0</v>
      </c>
      <c r="AP405" s="99">
        <f>SUMIFS(通讯通路门店!$K:$K,通讯通路门店!$S:$S,$G405)</f>
        <v>0</v>
      </c>
      <c r="AQ405" s="83"/>
      <c r="AR405" s="99">
        <f>SUMIFS(通讯通路门店!$T:$T,通讯通路门店!$S:$S,$G405)</f>
        <v>0</v>
      </c>
      <c r="AS405" s="99">
        <f>SUMIFS(通讯通路门店!$U:$U,通讯通路门店!$S:$S,$G405)</f>
        <v>0</v>
      </c>
      <c r="AT405" s="99">
        <f>SUMIFS(通讯通路门店!$V:$V,通讯通路门店!$S:$S,$G405)</f>
        <v>0</v>
      </c>
      <c r="AU405" s="99">
        <f>SUMIFS(通讯通路门店!$W:$W,通讯通路门店!$S:$S,$G405)</f>
        <v>0</v>
      </c>
      <c r="AV405" s="99">
        <f>SUMIFS(通讯通路门店!$Z:$Z,通讯通路门店!$S:$S,$G405)</f>
        <v>0</v>
      </c>
      <c r="AW405" s="99">
        <f>SUMIFS(通讯通路门店!$AB:$AB,通讯通路门店!$S:$S,$G405)</f>
        <v>0</v>
      </c>
      <c r="AX405" s="99">
        <f>SUMIFS(通讯通路门店!$X:$X,通讯通路门店!$S:$S,$G405)</f>
        <v>0</v>
      </c>
      <c r="AY405" s="99">
        <f>SUMIFS(通讯通路门店!$Y:$Y,通讯通路门店!$S:$S,$G405)</f>
        <v>0</v>
      </c>
      <c r="AZ405" s="99">
        <f>SUMIFS(通讯通路门店!$AA:$AA,通讯通路门店!$S:$S,$G405)</f>
        <v>0</v>
      </c>
      <c r="BA405" s="99">
        <f t="shared" si="33"/>
        <v>0</v>
      </c>
      <c r="BB405" s="99">
        <f t="shared" si="34"/>
        <v>0</v>
      </c>
      <c r="BC405" s="99">
        <f>SUMIFS(通讯通路门店!$W:$W,通讯通路门店!$S:$S,$G405,通讯通路门店!$J:$J,"荣耀体验店")+SUMIFS(通讯通路门店!$W:$W,通讯通路门店!$S:$S,$G405,通讯通路门店!$J:$J,"荣耀授权专卖店")</f>
        <v>0</v>
      </c>
      <c r="BD405" s="99">
        <f>SUMIFS(通讯通路门店!$Z:$Z,通讯通路门店!$S:$S,$G405,通讯通路门店!$J:$J,"VIVO体验店")</f>
        <v>0</v>
      </c>
      <c r="BE405" s="99">
        <f>SUMIFS(通讯通路门店!$AB:$AB,通讯通路门店!$S:$S,$G405,通讯通路门店!$J:$J,"OPPO体验店")</f>
        <v>0</v>
      </c>
      <c r="BF405" s="99">
        <f>SUMIFS(通讯通路门店!$X:$X,通讯通路门店!$S:$S,$G405,通讯通路门店!$J:$J,"华为授权体验店")+SUMIFS(通讯通路门店!$AA:$AA,通讯通路门店!$S:$S,$G405,通讯通路门店!$J:$J,"华为堡垒店")</f>
        <v>0</v>
      </c>
      <c r="BG405" s="99">
        <f>SUMIFS(通讯通路门店!$Y:$Y,通讯通路门店!$S:$S,$G405,通讯通路门店!$J:$J,"小米体验店")</f>
        <v>0</v>
      </c>
      <c r="BH405" s="99">
        <f>SUMIFS(通讯通路门店!$AA:$AA,通讯通路门店!$S:$S,$G405,通讯通路门店!$J:$J,"苹果体验店")</f>
        <v>0</v>
      </c>
      <c r="BI405" s="99">
        <f>SUMIFS(通讯通路门店!$K:$K,通讯通路门店!$S:$S,$G405,通讯通路门店!$J:$J,"其他品牌专卖店")</f>
        <v>0</v>
      </c>
      <c r="BJ405" s="99">
        <f>SUMIFS(通讯通路门店!$AC:$AC,通讯通路门店!$S:$S,$G405)</f>
        <v>0</v>
      </c>
      <c r="BK405" s="99">
        <f>SUMIFS(通讯通路门店!$AD:$AD,通讯通路门店!$S:$S,$G405)</f>
        <v>0</v>
      </c>
      <c r="BL405" s="99">
        <f>SUMIFS(通讯通路门店!$AE:$AE,通讯通路门店!$S:$S,$G405)</f>
        <v>0</v>
      </c>
      <c r="BM405" s="99">
        <f>SUMIFS(通讯通路门店!$AF:$AF,通讯通路门店!$S:$S,$G405)</f>
        <v>0</v>
      </c>
      <c r="BN405" s="99">
        <f>SUMIFS(通讯通路门店!$AG:$AG,通讯通路门店!$S:$S,$G405)</f>
        <v>0</v>
      </c>
      <c r="BO405" s="99">
        <f>SUMIFS(通讯通路门店!$AH:$AH,通讯通路门店!$S:$S,$G405)</f>
        <v>0</v>
      </c>
      <c r="BP405" s="99">
        <f>SUMIFS(通讯通路门店!$AI:$AI,通讯通路门店!$S:$S,$G405)</f>
        <v>0</v>
      </c>
      <c r="BQ405" s="83"/>
    </row>
    <row r="406" spans="1:69">
      <c r="A406" s="99" t="str">
        <f>IFERROR(_xlfn.XLOOKUP($G406,通讯通路门店!$S$4:$S$993931,通讯通路门店!$A$4:$A$993931,0,0),"")</f>
        <v/>
      </c>
      <c r="B406" s="99" t="str">
        <f>IFERROR(_xlfn.XLOOKUP($G406,通讯通路门店!$S$4:$S$993931,通讯通路门店!$B$4:$B$993931,0,0),"")</f>
        <v/>
      </c>
      <c r="C406" s="99" t="str">
        <f>IFERROR(_xlfn.XLOOKUP($G406,通讯通路门店!$S$4:$S$993931,通讯通路门店!$C$4:$C$993931,0,0),"")</f>
        <v/>
      </c>
      <c r="D406" s="99" t="str">
        <f>IFERROR(_xlfn.XLOOKUP($G406,通讯通路门店!$S$4:$S$993931,通讯通路门店!$D$4:$D$993931,0,0),"")</f>
        <v/>
      </c>
      <c r="E406" s="83"/>
      <c r="F406" s="83"/>
      <c r="G406" s="101" t="e">
        <v>#N/A</v>
      </c>
      <c r="H406" s="102" t="str">
        <f>IFERROR(_xlfn.XLOOKUP($G406,通讯通路门店!$S$4:$S$993931,通讯通路门店!$R$4:$R$993931,0,0),"")</f>
        <v/>
      </c>
      <c r="I406" s="83"/>
      <c r="J406" s="83"/>
      <c r="K406" s="83"/>
      <c r="L406" s="83"/>
      <c r="M406" s="83"/>
      <c r="N406" s="83"/>
      <c r="O406" s="83"/>
      <c r="P406" s="83"/>
      <c r="Q406" s="83"/>
      <c r="R406" s="83"/>
      <c r="S406" s="83"/>
      <c r="T406" s="83"/>
      <c r="U406" s="99">
        <f>COUNTIF(通讯通路门店!$S:$S,$G406)</f>
        <v>0</v>
      </c>
      <c r="V406" s="99">
        <f>COUNTIFS(通讯通路门店!$S:$S,$G406,通讯通路门店!$J:$J,"综合卖场")</f>
        <v>0</v>
      </c>
      <c r="W406" s="99">
        <f>SUMIFS(通讯通路门店!$AJ:$AJ,通讯通路门店!$S:$S,通讯客户沙盘!$G406)</f>
        <v>0</v>
      </c>
      <c r="X406" s="99">
        <f t="shared" si="30"/>
        <v>0</v>
      </c>
      <c r="Y406" s="99">
        <f>COUNTIFS(通讯通路门店!$S:$S,$G406,通讯通路门店!$J:$J,"荣耀体验店")+COUNTIFS(通讯通路门店!$S:$S,$G406,通讯通路门店!$J:$J,"荣耀授权专卖店")</f>
        <v>0</v>
      </c>
      <c r="Z406" s="99">
        <f>COUNTIFS(通讯通路门店!$S:$S,$G406,通讯通路门店!$J:$J,"VIVO体验店")</f>
        <v>0</v>
      </c>
      <c r="AA406" s="99">
        <f>COUNTIFS(通讯通路门店!$S:$S,$G406,通讯通路门店!$J:$J,"OPPO体验店")</f>
        <v>0</v>
      </c>
      <c r="AB406" s="99">
        <f>COUNTIFS(通讯通路门店!$S:$S,$G406,通讯通路门店!$J:$J,"华为授权体验店")+COUNTIFS(通讯通路门店!$S:$S,$G406,通讯通路门店!$J:$J,"华为堡垒店")</f>
        <v>0</v>
      </c>
      <c r="AC406" s="99">
        <f>COUNTIFS(通讯通路门店!$S:$S,$G406,通讯通路门店!$J:$J,"小米体验店")</f>
        <v>0</v>
      </c>
      <c r="AD406" s="99">
        <f>COUNTIFS(通讯通路门店!$S:$S,$G406,通讯通路门店!$J:$J,"苹果体验店")</f>
        <v>0</v>
      </c>
      <c r="AE406" s="99">
        <f>COUNTIFS(通讯通路门店!$S:$S,$G406,通讯通路门店!$J:$J,"其他品牌专卖店")</f>
        <v>0</v>
      </c>
      <c r="AF406" s="99">
        <f>SUMIFS(通讯通路门店!$BI:$BI,通讯通路门店!$S:$S,$G406)</f>
        <v>0</v>
      </c>
      <c r="AG406" s="99">
        <f>SUMIFS(通讯通路门店!$BH:$BH,通讯通路门店!$S:$S,$G406)</f>
        <v>0</v>
      </c>
      <c r="AH406" s="99">
        <f t="shared" si="31"/>
        <v>0</v>
      </c>
      <c r="AI406" s="99">
        <f>SUMIFS(通讯通路门店!$BB:$BB,通讯通路门店!$S:$S,$G406)</f>
        <v>0</v>
      </c>
      <c r="AJ406" s="99">
        <f>SUMIFS(通讯通路门店!$BE:$BE,通讯通路门店!$S:$S,$G406)</f>
        <v>0</v>
      </c>
      <c r="AK406" s="99">
        <f>SUMIFS(通讯通路门店!$BG:$BG,通讯通路门店!$S:$S,$G406)</f>
        <v>0</v>
      </c>
      <c r="AL406" s="99">
        <f>SUMIFS(通讯通路门店!$BC:$BC,通讯通路门店!$S:$S,$G406)</f>
        <v>0</v>
      </c>
      <c r="AM406" s="99">
        <f>SUMIFS(通讯通路门店!$BD:$BD,通讯通路门店!$S:$S,$G406)</f>
        <v>0</v>
      </c>
      <c r="AN406" s="99">
        <f>SUMIFS(通讯通路门店!$BF:$BF,通讯通路门店!$S:$S,$G406)</f>
        <v>0</v>
      </c>
      <c r="AO406" s="99">
        <f t="shared" si="32"/>
        <v>0</v>
      </c>
      <c r="AP406" s="99">
        <f>SUMIFS(通讯通路门店!$K:$K,通讯通路门店!$S:$S,$G406)</f>
        <v>0</v>
      </c>
      <c r="AQ406" s="83"/>
      <c r="AR406" s="99">
        <f>SUMIFS(通讯通路门店!$T:$T,通讯通路门店!$S:$S,$G406)</f>
        <v>0</v>
      </c>
      <c r="AS406" s="99">
        <f>SUMIFS(通讯通路门店!$U:$U,通讯通路门店!$S:$S,$G406)</f>
        <v>0</v>
      </c>
      <c r="AT406" s="99">
        <f>SUMIFS(通讯通路门店!$V:$V,通讯通路门店!$S:$S,$G406)</f>
        <v>0</v>
      </c>
      <c r="AU406" s="99">
        <f>SUMIFS(通讯通路门店!$W:$W,通讯通路门店!$S:$S,$G406)</f>
        <v>0</v>
      </c>
      <c r="AV406" s="99">
        <f>SUMIFS(通讯通路门店!$Z:$Z,通讯通路门店!$S:$S,$G406)</f>
        <v>0</v>
      </c>
      <c r="AW406" s="99">
        <f>SUMIFS(通讯通路门店!$AB:$AB,通讯通路门店!$S:$S,$G406)</f>
        <v>0</v>
      </c>
      <c r="AX406" s="99">
        <f>SUMIFS(通讯通路门店!$X:$X,通讯通路门店!$S:$S,$G406)</f>
        <v>0</v>
      </c>
      <c r="AY406" s="99">
        <f>SUMIFS(通讯通路门店!$Y:$Y,通讯通路门店!$S:$S,$G406)</f>
        <v>0</v>
      </c>
      <c r="AZ406" s="99">
        <f>SUMIFS(通讯通路门店!$AA:$AA,通讯通路门店!$S:$S,$G406)</f>
        <v>0</v>
      </c>
      <c r="BA406" s="99">
        <f t="shared" si="33"/>
        <v>0</v>
      </c>
      <c r="BB406" s="99">
        <f t="shared" si="34"/>
        <v>0</v>
      </c>
      <c r="BC406" s="99">
        <f>SUMIFS(通讯通路门店!$W:$W,通讯通路门店!$S:$S,$G406,通讯通路门店!$J:$J,"荣耀体验店")+SUMIFS(通讯通路门店!$W:$W,通讯通路门店!$S:$S,$G406,通讯通路门店!$J:$J,"荣耀授权专卖店")</f>
        <v>0</v>
      </c>
      <c r="BD406" s="99">
        <f>SUMIFS(通讯通路门店!$Z:$Z,通讯通路门店!$S:$S,$G406,通讯通路门店!$J:$J,"VIVO体验店")</f>
        <v>0</v>
      </c>
      <c r="BE406" s="99">
        <f>SUMIFS(通讯通路门店!$AB:$AB,通讯通路门店!$S:$S,$G406,通讯通路门店!$J:$J,"OPPO体验店")</f>
        <v>0</v>
      </c>
      <c r="BF406" s="99">
        <f>SUMIFS(通讯通路门店!$X:$X,通讯通路门店!$S:$S,$G406,通讯通路门店!$J:$J,"华为授权体验店")+SUMIFS(通讯通路门店!$AA:$AA,通讯通路门店!$S:$S,$G406,通讯通路门店!$J:$J,"华为堡垒店")</f>
        <v>0</v>
      </c>
      <c r="BG406" s="99">
        <f>SUMIFS(通讯通路门店!$Y:$Y,通讯通路门店!$S:$S,$G406,通讯通路门店!$J:$J,"小米体验店")</f>
        <v>0</v>
      </c>
      <c r="BH406" s="99">
        <f>SUMIFS(通讯通路门店!$AA:$AA,通讯通路门店!$S:$S,$G406,通讯通路门店!$J:$J,"苹果体验店")</f>
        <v>0</v>
      </c>
      <c r="BI406" s="99">
        <f>SUMIFS(通讯通路门店!$K:$K,通讯通路门店!$S:$S,$G406,通讯通路门店!$J:$J,"其他品牌专卖店")</f>
        <v>0</v>
      </c>
      <c r="BJ406" s="99">
        <f>SUMIFS(通讯通路门店!$AC:$AC,通讯通路门店!$S:$S,$G406)</f>
        <v>0</v>
      </c>
      <c r="BK406" s="99">
        <f>SUMIFS(通讯通路门店!$AD:$AD,通讯通路门店!$S:$S,$G406)</f>
        <v>0</v>
      </c>
      <c r="BL406" s="99">
        <f>SUMIFS(通讯通路门店!$AE:$AE,通讯通路门店!$S:$S,$G406)</f>
        <v>0</v>
      </c>
      <c r="BM406" s="99">
        <f>SUMIFS(通讯通路门店!$AF:$AF,通讯通路门店!$S:$S,$G406)</f>
        <v>0</v>
      </c>
      <c r="BN406" s="99">
        <f>SUMIFS(通讯通路门店!$AG:$AG,通讯通路门店!$S:$S,$G406)</f>
        <v>0</v>
      </c>
      <c r="BO406" s="99">
        <f>SUMIFS(通讯通路门店!$AH:$AH,通讯通路门店!$S:$S,$G406)</f>
        <v>0</v>
      </c>
      <c r="BP406" s="99">
        <f>SUMIFS(通讯通路门店!$AI:$AI,通讯通路门店!$S:$S,$G406)</f>
        <v>0</v>
      </c>
      <c r="BQ406" s="83"/>
    </row>
    <row r="407" spans="1:69">
      <c r="A407" s="99" t="str">
        <f>IFERROR(_xlfn.XLOOKUP($G407,通讯通路门店!$S$4:$S$993931,通讯通路门店!$A$4:$A$993931,0,0),"")</f>
        <v/>
      </c>
      <c r="B407" s="99" t="str">
        <f>IFERROR(_xlfn.XLOOKUP($G407,通讯通路门店!$S$4:$S$993931,通讯通路门店!$B$4:$B$993931,0,0),"")</f>
        <v/>
      </c>
      <c r="C407" s="99" t="str">
        <f>IFERROR(_xlfn.XLOOKUP($G407,通讯通路门店!$S$4:$S$993931,通讯通路门店!$C$4:$C$993931,0,0),"")</f>
        <v/>
      </c>
      <c r="D407" s="99" t="str">
        <f>IFERROR(_xlfn.XLOOKUP($G407,通讯通路门店!$S$4:$S$993931,通讯通路门店!$D$4:$D$993931,0,0),"")</f>
        <v/>
      </c>
      <c r="E407" s="83"/>
      <c r="F407" s="83"/>
      <c r="G407" s="101" t="e">
        <v>#N/A</v>
      </c>
      <c r="H407" s="102" t="str">
        <f>IFERROR(_xlfn.XLOOKUP($G407,通讯通路门店!$S$4:$S$993931,通讯通路门店!$R$4:$R$993931,0,0),"")</f>
        <v/>
      </c>
      <c r="I407" s="83"/>
      <c r="J407" s="83"/>
      <c r="K407" s="83"/>
      <c r="L407" s="83"/>
      <c r="M407" s="83"/>
      <c r="N407" s="83"/>
      <c r="O407" s="83"/>
      <c r="P407" s="83"/>
      <c r="Q407" s="83"/>
      <c r="R407" s="83"/>
      <c r="S407" s="83"/>
      <c r="T407" s="83"/>
      <c r="U407" s="99">
        <f>COUNTIF(通讯通路门店!$S:$S,$G407)</f>
        <v>0</v>
      </c>
      <c r="V407" s="99">
        <f>COUNTIFS(通讯通路门店!$S:$S,$G407,通讯通路门店!$J:$J,"综合卖场")</f>
        <v>0</v>
      </c>
      <c r="W407" s="99">
        <f>SUMIFS(通讯通路门店!$AJ:$AJ,通讯通路门店!$S:$S,通讯客户沙盘!$G407)</f>
        <v>0</v>
      </c>
      <c r="X407" s="99">
        <f t="shared" si="30"/>
        <v>0</v>
      </c>
      <c r="Y407" s="99">
        <f>COUNTIFS(通讯通路门店!$S:$S,$G407,通讯通路门店!$J:$J,"荣耀体验店")+COUNTIFS(通讯通路门店!$S:$S,$G407,通讯通路门店!$J:$J,"荣耀授权专卖店")</f>
        <v>0</v>
      </c>
      <c r="Z407" s="99">
        <f>COUNTIFS(通讯通路门店!$S:$S,$G407,通讯通路门店!$J:$J,"VIVO体验店")</f>
        <v>0</v>
      </c>
      <c r="AA407" s="99">
        <f>COUNTIFS(通讯通路门店!$S:$S,$G407,通讯通路门店!$J:$J,"OPPO体验店")</f>
        <v>0</v>
      </c>
      <c r="AB407" s="99">
        <f>COUNTIFS(通讯通路门店!$S:$S,$G407,通讯通路门店!$J:$J,"华为授权体验店")+COUNTIFS(通讯通路门店!$S:$S,$G407,通讯通路门店!$J:$J,"华为堡垒店")</f>
        <v>0</v>
      </c>
      <c r="AC407" s="99">
        <f>COUNTIFS(通讯通路门店!$S:$S,$G407,通讯通路门店!$J:$J,"小米体验店")</f>
        <v>0</v>
      </c>
      <c r="AD407" s="99">
        <f>COUNTIFS(通讯通路门店!$S:$S,$G407,通讯通路门店!$J:$J,"苹果体验店")</f>
        <v>0</v>
      </c>
      <c r="AE407" s="99">
        <f>COUNTIFS(通讯通路门店!$S:$S,$G407,通讯通路门店!$J:$J,"其他品牌专卖店")</f>
        <v>0</v>
      </c>
      <c r="AF407" s="99">
        <f>SUMIFS(通讯通路门店!$BI:$BI,通讯通路门店!$S:$S,$G407)</f>
        <v>0</v>
      </c>
      <c r="AG407" s="99">
        <f>SUMIFS(通讯通路门店!$BH:$BH,通讯通路门店!$S:$S,$G407)</f>
        <v>0</v>
      </c>
      <c r="AH407" s="99">
        <f t="shared" si="31"/>
        <v>0</v>
      </c>
      <c r="AI407" s="99">
        <f>SUMIFS(通讯通路门店!$BB:$BB,通讯通路门店!$S:$S,$G407)</f>
        <v>0</v>
      </c>
      <c r="AJ407" s="99">
        <f>SUMIFS(通讯通路门店!$BE:$BE,通讯通路门店!$S:$S,$G407)</f>
        <v>0</v>
      </c>
      <c r="AK407" s="99">
        <f>SUMIFS(通讯通路门店!$BG:$BG,通讯通路门店!$S:$S,$G407)</f>
        <v>0</v>
      </c>
      <c r="AL407" s="99">
        <f>SUMIFS(通讯通路门店!$BC:$BC,通讯通路门店!$S:$S,$G407)</f>
        <v>0</v>
      </c>
      <c r="AM407" s="99">
        <f>SUMIFS(通讯通路门店!$BD:$BD,通讯通路门店!$S:$S,$G407)</f>
        <v>0</v>
      </c>
      <c r="AN407" s="99">
        <f>SUMIFS(通讯通路门店!$BF:$BF,通讯通路门店!$S:$S,$G407)</f>
        <v>0</v>
      </c>
      <c r="AO407" s="99">
        <f t="shared" si="32"/>
        <v>0</v>
      </c>
      <c r="AP407" s="99">
        <f>SUMIFS(通讯通路门店!$K:$K,通讯通路门店!$S:$S,$G407)</f>
        <v>0</v>
      </c>
      <c r="AQ407" s="83"/>
      <c r="AR407" s="99">
        <f>SUMIFS(通讯通路门店!$T:$T,通讯通路门店!$S:$S,$G407)</f>
        <v>0</v>
      </c>
      <c r="AS407" s="99">
        <f>SUMIFS(通讯通路门店!$U:$U,通讯通路门店!$S:$S,$G407)</f>
        <v>0</v>
      </c>
      <c r="AT407" s="99">
        <f>SUMIFS(通讯通路门店!$V:$V,通讯通路门店!$S:$S,$G407)</f>
        <v>0</v>
      </c>
      <c r="AU407" s="99">
        <f>SUMIFS(通讯通路门店!$W:$W,通讯通路门店!$S:$S,$G407)</f>
        <v>0</v>
      </c>
      <c r="AV407" s="99">
        <f>SUMIFS(通讯通路门店!$Z:$Z,通讯通路门店!$S:$S,$G407)</f>
        <v>0</v>
      </c>
      <c r="AW407" s="99">
        <f>SUMIFS(通讯通路门店!$AB:$AB,通讯通路门店!$S:$S,$G407)</f>
        <v>0</v>
      </c>
      <c r="AX407" s="99">
        <f>SUMIFS(通讯通路门店!$X:$X,通讯通路门店!$S:$S,$G407)</f>
        <v>0</v>
      </c>
      <c r="AY407" s="99">
        <f>SUMIFS(通讯通路门店!$Y:$Y,通讯通路门店!$S:$S,$G407)</f>
        <v>0</v>
      </c>
      <c r="AZ407" s="99">
        <f>SUMIFS(通讯通路门店!$AA:$AA,通讯通路门店!$S:$S,$G407)</f>
        <v>0</v>
      </c>
      <c r="BA407" s="99">
        <f t="shared" si="33"/>
        <v>0</v>
      </c>
      <c r="BB407" s="99">
        <f t="shared" si="34"/>
        <v>0</v>
      </c>
      <c r="BC407" s="99">
        <f>SUMIFS(通讯通路门店!$W:$W,通讯通路门店!$S:$S,$G407,通讯通路门店!$J:$J,"荣耀体验店")+SUMIFS(通讯通路门店!$W:$W,通讯通路门店!$S:$S,$G407,通讯通路门店!$J:$J,"荣耀授权专卖店")</f>
        <v>0</v>
      </c>
      <c r="BD407" s="99">
        <f>SUMIFS(通讯通路门店!$Z:$Z,通讯通路门店!$S:$S,$G407,通讯通路门店!$J:$J,"VIVO体验店")</f>
        <v>0</v>
      </c>
      <c r="BE407" s="99">
        <f>SUMIFS(通讯通路门店!$AB:$AB,通讯通路门店!$S:$S,$G407,通讯通路门店!$J:$J,"OPPO体验店")</f>
        <v>0</v>
      </c>
      <c r="BF407" s="99">
        <f>SUMIFS(通讯通路门店!$X:$X,通讯通路门店!$S:$S,$G407,通讯通路门店!$J:$J,"华为授权体验店")+SUMIFS(通讯通路门店!$AA:$AA,通讯通路门店!$S:$S,$G407,通讯通路门店!$J:$J,"华为堡垒店")</f>
        <v>0</v>
      </c>
      <c r="BG407" s="99">
        <f>SUMIFS(通讯通路门店!$Y:$Y,通讯通路门店!$S:$S,$G407,通讯通路门店!$J:$J,"小米体验店")</f>
        <v>0</v>
      </c>
      <c r="BH407" s="99">
        <f>SUMIFS(通讯通路门店!$AA:$AA,通讯通路门店!$S:$S,$G407,通讯通路门店!$J:$J,"苹果体验店")</f>
        <v>0</v>
      </c>
      <c r="BI407" s="99">
        <f>SUMIFS(通讯通路门店!$K:$K,通讯通路门店!$S:$S,$G407,通讯通路门店!$J:$J,"其他品牌专卖店")</f>
        <v>0</v>
      </c>
      <c r="BJ407" s="99">
        <f>SUMIFS(通讯通路门店!$AC:$AC,通讯通路门店!$S:$S,$G407)</f>
        <v>0</v>
      </c>
      <c r="BK407" s="99">
        <f>SUMIFS(通讯通路门店!$AD:$AD,通讯通路门店!$S:$S,$G407)</f>
        <v>0</v>
      </c>
      <c r="BL407" s="99">
        <f>SUMIFS(通讯通路门店!$AE:$AE,通讯通路门店!$S:$S,$G407)</f>
        <v>0</v>
      </c>
      <c r="BM407" s="99">
        <f>SUMIFS(通讯通路门店!$AF:$AF,通讯通路门店!$S:$S,$G407)</f>
        <v>0</v>
      </c>
      <c r="BN407" s="99">
        <f>SUMIFS(通讯通路门店!$AG:$AG,通讯通路门店!$S:$S,$G407)</f>
        <v>0</v>
      </c>
      <c r="BO407" s="99">
        <f>SUMIFS(通讯通路门店!$AH:$AH,通讯通路门店!$S:$S,$G407)</f>
        <v>0</v>
      </c>
      <c r="BP407" s="99">
        <f>SUMIFS(通讯通路门店!$AI:$AI,通讯通路门店!$S:$S,$G407)</f>
        <v>0</v>
      </c>
      <c r="BQ407" s="83"/>
    </row>
    <row r="408" spans="1:69">
      <c r="A408" s="99" t="str">
        <f>IFERROR(_xlfn.XLOOKUP($G408,通讯通路门店!$S$4:$S$993931,通讯通路门店!$A$4:$A$993931,0,0),"")</f>
        <v/>
      </c>
      <c r="B408" s="99" t="str">
        <f>IFERROR(_xlfn.XLOOKUP($G408,通讯通路门店!$S$4:$S$993931,通讯通路门店!$B$4:$B$993931,0,0),"")</f>
        <v/>
      </c>
      <c r="C408" s="99" t="str">
        <f>IFERROR(_xlfn.XLOOKUP($G408,通讯通路门店!$S$4:$S$993931,通讯通路门店!$C$4:$C$993931,0,0),"")</f>
        <v/>
      </c>
      <c r="D408" s="99" t="str">
        <f>IFERROR(_xlfn.XLOOKUP($G408,通讯通路门店!$S$4:$S$993931,通讯通路门店!$D$4:$D$993931,0,0),"")</f>
        <v/>
      </c>
      <c r="E408" s="83"/>
      <c r="F408" s="83"/>
      <c r="G408" s="101" t="e">
        <v>#N/A</v>
      </c>
      <c r="H408" s="102" t="str">
        <f>IFERROR(_xlfn.XLOOKUP($G408,通讯通路门店!$S$4:$S$993931,通讯通路门店!$R$4:$R$993931,0,0),"")</f>
        <v/>
      </c>
      <c r="I408" s="83"/>
      <c r="J408" s="83"/>
      <c r="K408" s="83"/>
      <c r="L408" s="83"/>
      <c r="M408" s="83"/>
      <c r="N408" s="83"/>
      <c r="O408" s="83"/>
      <c r="P408" s="83"/>
      <c r="Q408" s="83"/>
      <c r="R408" s="83"/>
      <c r="S408" s="83"/>
      <c r="T408" s="83"/>
      <c r="U408" s="99">
        <f>COUNTIF(通讯通路门店!$S:$S,$G408)</f>
        <v>0</v>
      </c>
      <c r="V408" s="99">
        <f>COUNTIFS(通讯通路门店!$S:$S,$G408,通讯通路门店!$J:$J,"综合卖场")</f>
        <v>0</v>
      </c>
      <c r="W408" s="99">
        <f>SUMIFS(通讯通路门店!$AJ:$AJ,通讯通路门店!$S:$S,通讯客户沙盘!$G408)</f>
        <v>0</v>
      </c>
      <c r="X408" s="99">
        <f t="shared" si="30"/>
        <v>0</v>
      </c>
      <c r="Y408" s="99">
        <f>COUNTIFS(通讯通路门店!$S:$S,$G408,通讯通路门店!$J:$J,"荣耀体验店")+COUNTIFS(通讯通路门店!$S:$S,$G408,通讯通路门店!$J:$J,"荣耀授权专卖店")</f>
        <v>0</v>
      </c>
      <c r="Z408" s="99">
        <f>COUNTIFS(通讯通路门店!$S:$S,$G408,通讯通路门店!$J:$J,"VIVO体验店")</f>
        <v>0</v>
      </c>
      <c r="AA408" s="99">
        <f>COUNTIFS(通讯通路门店!$S:$S,$G408,通讯通路门店!$J:$J,"OPPO体验店")</f>
        <v>0</v>
      </c>
      <c r="AB408" s="99">
        <f>COUNTIFS(通讯通路门店!$S:$S,$G408,通讯通路门店!$J:$J,"华为授权体验店")+COUNTIFS(通讯通路门店!$S:$S,$G408,通讯通路门店!$J:$J,"华为堡垒店")</f>
        <v>0</v>
      </c>
      <c r="AC408" s="99">
        <f>COUNTIFS(通讯通路门店!$S:$S,$G408,通讯通路门店!$J:$J,"小米体验店")</f>
        <v>0</v>
      </c>
      <c r="AD408" s="99">
        <f>COUNTIFS(通讯通路门店!$S:$S,$G408,通讯通路门店!$J:$J,"苹果体验店")</f>
        <v>0</v>
      </c>
      <c r="AE408" s="99">
        <f>COUNTIFS(通讯通路门店!$S:$S,$G408,通讯通路门店!$J:$J,"其他品牌专卖店")</f>
        <v>0</v>
      </c>
      <c r="AF408" s="99">
        <f>SUMIFS(通讯通路门店!$BI:$BI,通讯通路门店!$S:$S,$G408)</f>
        <v>0</v>
      </c>
      <c r="AG408" s="99">
        <f>SUMIFS(通讯通路门店!$BH:$BH,通讯通路门店!$S:$S,$G408)</f>
        <v>0</v>
      </c>
      <c r="AH408" s="99">
        <f t="shared" si="31"/>
        <v>0</v>
      </c>
      <c r="AI408" s="99">
        <f>SUMIFS(通讯通路门店!$BB:$BB,通讯通路门店!$S:$S,$G408)</f>
        <v>0</v>
      </c>
      <c r="AJ408" s="99">
        <f>SUMIFS(通讯通路门店!$BE:$BE,通讯通路门店!$S:$S,$G408)</f>
        <v>0</v>
      </c>
      <c r="AK408" s="99">
        <f>SUMIFS(通讯通路门店!$BG:$BG,通讯通路门店!$S:$S,$G408)</f>
        <v>0</v>
      </c>
      <c r="AL408" s="99">
        <f>SUMIFS(通讯通路门店!$BC:$BC,通讯通路门店!$S:$S,$G408)</f>
        <v>0</v>
      </c>
      <c r="AM408" s="99">
        <f>SUMIFS(通讯通路门店!$BD:$BD,通讯通路门店!$S:$S,$G408)</f>
        <v>0</v>
      </c>
      <c r="AN408" s="99">
        <f>SUMIFS(通讯通路门店!$BF:$BF,通讯通路门店!$S:$S,$G408)</f>
        <v>0</v>
      </c>
      <c r="AO408" s="99">
        <f t="shared" si="32"/>
        <v>0</v>
      </c>
      <c r="AP408" s="99">
        <f>SUMIFS(通讯通路门店!$K:$K,通讯通路门店!$S:$S,$G408)</f>
        <v>0</v>
      </c>
      <c r="AQ408" s="83"/>
      <c r="AR408" s="99">
        <f>SUMIFS(通讯通路门店!$T:$T,通讯通路门店!$S:$S,$G408)</f>
        <v>0</v>
      </c>
      <c r="AS408" s="99">
        <f>SUMIFS(通讯通路门店!$U:$U,通讯通路门店!$S:$S,$G408)</f>
        <v>0</v>
      </c>
      <c r="AT408" s="99">
        <f>SUMIFS(通讯通路门店!$V:$V,通讯通路门店!$S:$S,$G408)</f>
        <v>0</v>
      </c>
      <c r="AU408" s="99">
        <f>SUMIFS(通讯通路门店!$W:$W,通讯通路门店!$S:$S,$G408)</f>
        <v>0</v>
      </c>
      <c r="AV408" s="99">
        <f>SUMIFS(通讯通路门店!$Z:$Z,通讯通路门店!$S:$S,$G408)</f>
        <v>0</v>
      </c>
      <c r="AW408" s="99">
        <f>SUMIFS(通讯通路门店!$AB:$AB,通讯通路门店!$S:$S,$G408)</f>
        <v>0</v>
      </c>
      <c r="AX408" s="99">
        <f>SUMIFS(通讯通路门店!$X:$X,通讯通路门店!$S:$S,$G408)</f>
        <v>0</v>
      </c>
      <c r="AY408" s="99">
        <f>SUMIFS(通讯通路门店!$Y:$Y,通讯通路门店!$S:$S,$G408)</f>
        <v>0</v>
      </c>
      <c r="AZ408" s="99">
        <f>SUMIFS(通讯通路门店!$AA:$AA,通讯通路门店!$S:$S,$G408)</f>
        <v>0</v>
      </c>
      <c r="BA408" s="99">
        <f t="shared" si="33"/>
        <v>0</v>
      </c>
      <c r="BB408" s="99">
        <f t="shared" si="34"/>
        <v>0</v>
      </c>
      <c r="BC408" s="99">
        <f>SUMIFS(通讯通路门店!$W:$W,通讯通路门店!$S:$S,$G408,通讯通路门店!$J:$J,"荣耀体验店")+SUMIFS(通讯通路门店!$W:$W,通讯通路门店!$S:$S,$G408,通讯通路门店!$J:$J,"荣耀授权专卖店")</f>
        <v>0</v>
      </c>
      <c r="BD408" s="99">
        <f>SUMIFS(通讯通路门店!$Z:$Z,通讯通路门店!$S:$S,$G408,通讯通路门店!$J:$J,"VIVO体验店")</f>
        <v>0</v>
      </c>
      <c r="BE408" s="99">
        <f>SUMIFS(通讯通路门店!$AB:$AB,通讯通路门店!$S:$S,$G408,通讯通路门店!$J:$J,"OPPO体验店")</f>
        <v>0</v>
      </c>
      <c r="BF408" s="99">
        <f>SUMIFS(通讯通路门店!$X:$X,通讯通路门店!$S:$S,$G408,通讯通路门店!$J:$J,"华为授权体验店")+SUMIFS(通讯通路门店!$AA:$AA,通讯通路门店!$S:$S,$G408,通讯通路门店!$J:$J,"华为堡垒店")</f>
        <v>0</v>
      </c>
      <c r="BG408" s="99">
        <f>SUMIFS(通讯通路门店!$Y:$Y,通讯通路门店!$S:$S,$G408,通讯通路门店!$J:$J,"小米体验店")</f>
        <v>0</v>
      </c>
      <c r="BH408" s="99">
        <f>SUMIFS(通讯通路门店!$AA:$AA,通讯通路门店!$S:$S,$G408,通讯通路门店!$J:$J,"苹果体验店")</f>
        <v>0</v>
      </c>
      <c r="BI408" s="99">
        <f>SUMIFS(通讯通路门店!$K:$K,通讯通路门店!$S:$S,$G408,通讯通路门店!$J:$J,"其他品牌专卖店")</f>
        <v>0</v>
      </c>
      <c r="BJ408" s="99">
        <f>SUMIFS(通讯通路门店!$AC:$AC,通讯通路门店!$S:$S,$G408)</f>
        <v>0</v>
      </c>
      <c r="BK408" s="99">
        <f>SUMIFS(通讯通路门店!$AD:$AD,通讯通路门店!$S:$S,$G408)</f>
        <v>0</v>
      </c>
      <c r="BL408" s="99">
        <f>SUMIFS(通讯通路门店!$AE:$AE,通讯通路门店!$S:$S,$G408)</f>
        <v>0</v>
      </c>
      <c r="BM408" s="99">
        <f>SUMIFS(通讯通路门店!$AF:$AF,通讯通路门店!$S:$S,$G408)</f>
        <v>0</v>
      </c>
      <c r="BN408" s="99">
        <f>SUMIFS(通讯通路门店!$AG:$AG,通讯通路门店!$S:$S,$G408)</f>
        <v>0</v>
      </c>
      <c r="BO408" s="99">
        <f>SUMIFS(通讯通路门店!$AH:$AH,通讯通路门店!$S:$S,$G408)</f>
        <v>0</v>
      </c>
      <c r="BP408" s="99">
        <f>SUMIFS(通讯通路门店!$AI:$AI,通讯通路门店!$S:$S,$G408)</f>
        <v>0</v>
      </c>
      <c r="BQ408" s="83"/>
    </row>
    <row r="409" spans="1:69">
      <c r="A409" s="99" t="str">
        <f>IFERROR(_xlfn.XLOOKUP($G409,通讯通路门店!$S$4:$S$993931,通讯通路门店!$A$4:$A$993931,0,0),"")</f>
        <v/>
      </c>
      <c r="B409" s="99" t="str">
        <f>IFERROR(_xlfn.XLOOKUP($G409,通讯通路门店!$S$4:$S$993931,通讯通路门店!$B$4:$B$993931,0,0),"")</f>
        <v/>
      </c>
      <c r="C409" s="99" t="str">
        <f>IFERROR(_xlfn.XLOOKUP($G409,通讯通路门店!$S$4:$S$993931,通讯通路门店!$C$4:$C$993931,0,0),"")</f>
        <v/>
      </c>
      <c r="D409" s="99" t="str">
        <f>IFERROR(_xlfn.XLOOKUP($G409,通讯通路门店!$S$4:$S$993931,通讯通路门店!$D$4:$D$993931,0,0),"")</f>
        <v/>
      </c>
      <c r="E409" s="83"/>
      <c r="F409" s="83"/>
      <c r="G409" s="101" t="e">
        <v>#N/A</v>
      </c>
      <c r="H409" s="102" t="str">
        <f>IFERROR(_xlfn.XLOOKUP($G409,通讯通路门店!$S$4:$S$993931,通讯通路门店!$R$4:$R$993931,0,0),"")</f>
        <v/>
      </c>
      <c r="I409" s="83"/>
      <c r="J409" s="83"/>
      <c r="K409" s="83"/>
      <c r="L409" s="83"/>
      <c r="M409" s="83"/>
      <c r="N409" s="83"/>
      <c r="O409" s="83"/>
      <c r="P409" s="83"/>
      <c r="Q409" s="83"/>
      <c r="R409" s="83"/>
      <c r="S409" s="83"/>
      <c r="T409" s="83"/>
      <c r="U409" s="99">
        <f>COUNTIF(通讯通路门店!$S:$S,$G409)</f>
        <v>0</v>
      </c>
      <c r="V409" s="99">
        <f>COUNTIFS(通讯通路门店!$S:$S,$G409,通讯通路门店!$J:$J,"综合卖场")</f>
        <v>0</v>
      </c>
      <c r="W409" s="99">
        <f>SUMIFS(通讯通路门店!$AJ:$AJ,通讯通路门店!$S:$S,通讯客户沙盘!$G409)</f>
        <v>0</v>
      </c>
      <c r="X409" s="99">
        <f t="shared" si="30"/>
        <v>0</v>
      </c>
      <c r="Y409" s="99">
        <f>COUNTIFS(通讯通路门店!$S:$S,$G409,通讯通路门店!$J:$J,"荣耀体验店")+COUNTIFS(通讯通路门店!$S:$S,$G409,通讯通路门店!$J:$J,"荣耀授权专卖店")</f>
        <v>0</v>
      </c>
      <c r="Z409" s="99">
        <f>COUNTIFS(通讯通路门店!$S:$S,$G409,通讯通路门店!$J:$J,"VIVO体验店")</f>
        <v>0</v>
      </c>
      <c r="AA409" s="99">
        <f>COUNTIFS(通讯通路门店!$S:$S,$G409,通讯通路门店!$J:$J,"OPPO体验店")</f>
        <v>0</v>
      </c>
      <c r="AB409" s="99">
        <f>COUNTIFS(通讯通路门店!$S:$S,$G409,通讯通路门店!$J:$J,"华为授权体验店")+COUNTIFS(通讯通路门店!$S:$S,$G409,通讯通路门店!$J:$J,"华为堡垒店")</f>
        <v>0</v>
      </c>
      <c r="AC409" s="99">
        <f>COUNTIFS(通讯通路门店!$S:$S,$G409,通讯通路门店!$J:$J,"小米体验店")</f>
        <v>0</v>
      </c>
      <c r="AD409" s="99">
        <f>COUNTIFS(通讯通路门店!$S:$S,$G409,通讯通路门店!$J:$J,"苹果体验店")</f>
        <v>0</v>
      </c>
      <c r="AE409" s="99">
        <f>COUNTIFS(通讯通路门店!$S:$S,$G409,通讯通路门店!$J:$J,"其他品牌专卖店")</f>
        <v>0</v>
      </c>
      <c r="AF409" s="99">
        <f>SUMIFS(通讯通路门店!$BI:$BI,通讯通路门店!$S:$S,$G409)</f>
        <v>0</v>
      </c>
      <c r="AG409" s="99">
        <f>SUMIFS(通讯通路门店!$BH:$BH,通讯通路门店!$S:$S,$G409)</f>
        <v>0</v>
      </c>
      <c r="AH409" s="99">
        <f t="shared" si="31"/>
        <v>0</v>
      </c>
      <c r="AI409" s="99">
        <f>SUMIFS(通讯通路门店!$BB:$BB,通讯通路门店!$S:$S,$G409)</f>
        <v>0</v>
      </c>
      <c r="AJ409" s="99">
        <f>SUMIFS(通讯通路门店!$BE:$BE,通讯通路门店!$S:$S,$G409)</f>
        <v>0</v>
      </c>
      <c r="AK409" s="99">
        <f>SUMIFS(通讯通路门店!$BG:$BG,通讯通路门店!$S:$S,$G409)</f>
        <v>0</v>
      </c>
      <c r="AL409" s="99">
        <f>SUMIFS(通讯通路门店!$BC:$BC,通讯通路门店!$S:$S,$G409)</f>
        <v>0</v>
      </c>
      <c r="AM409" s="99">
        <f>SUMIFS(通讯通路门店!$BD:$BD,通讯通路门店!$S:$S,$G409)</f>
        <v>0</v>
      </c>
      <c r="AN409" s="99">
        <f>SUMIFS(通讯通路门店!$BF:$BF,通讯通路门店!$S:$S,$G409)</f>
        <v>0</v>
      </c>
      <c r="AO409" s="99">
        <f t="shared" si="32"/>
        <v>0</v>
      </c>
      <c r="AP409" s="99">
        <f>SUMIFS(通讯通路门店!$K:$K,通讯通路门店!$S:$S,$G409)</f>
        <v>0</v>
      </c>
      <c r="AQ409" s="83"/>
      <c r="AR409" s="99">
        <f>SUMIFS(通讯通路门店!$T:$T,通讯通路门店!$S:$S,$G409)</f>
        <v>0</v>
      </c>
      <c r="AS409" s="99">
        <f>SUMIFS(通讯通路门店!$U:$U,通讯通路门店!$S:$S,$G409)</f>
        <v>0</v>
      </c>
      <c r="AT409" s="99">
        <f>SUMIFS(通讯通路门店!$V:$V,通讯通路门店!$S:$S,$G409)</f>
        <v>0</v>
      </c>
      <c r="AU409" s="99">
        <f>SUMIFS(通讯通路门店!$W:$W,通讯通路门店!$S:$S,$G409)</f>
        <v>0</v>
      </c>
      <c r="AV409" s="99">
        <f>SUMIFS(通讯通路门店!$Z:$Z,通讯通路门店!$S:$S,$G409)</f>
        <v>0</v>
      </c>
      <c r="AW409" s="99">
        <f>SUMIFS(通讯通路门店!$AB:$AB,通讯通路门店!$S:$S,$G409)</f>
        <v>0</v>
      </c>
      <c r="AX409" s="99">
        <f>SUMIFS(通讯通路门店!$X:$X,通讯通路门店!$S:$S,$G409)</f>
        <v>0</v>
      </c>
      <c r="AY409" s="99">
        <f>SUMIFS(通讯通路门店!$Y:$Y,通讯通路门店!$S:$S,$G409)</f>
        <v>0</v>
      </c>
      <c r="AZ409" s="99">
        <f>SUMIFS(通讯通路门店!$AA:$AA,通讯通路门店!$S:$S,$G409)</f>
        <v>0</v>
      </c>
      <c r="BA409" s="99">
        <f t="shared" si="33"/>
        <v>0</v>
      </c>
      <c r="BB409" s="99">
        <f t="shared" si="34"/>
        <v>0</v>
      </c>
      <c r="BC409" s="99">
        <f>SUMIFS(通讯通路门店!$W:$W,通讯通路门店!$S:$S,$G409,通讯通路门店!$J:$J,"荣耀体验店")+SUMIFS(通讯通路门店!$W:$W,通讯通路门店!$S:$S,$G409,通讯通路门店!$J:$J,"荣耀授权专卖店")</f>
        <v>0</v>
      </c>
      <c r="BD409" s="99">
        <f>SUMIFS(通讯通路门店!$Z:$Z,通讯通路门店!$S:$S,$G409,通讯通路门店!$J:$J,"VIVO体验店")</f>
        <v>0</v>
      </c>
      <c r="BE409" s="99">
        <f>SUMIFS(通讯通路门店!$AB:$AB,通讯通路门店!$S:$S,$G409,通讯通路门店!$J:$J,"OPPO体验店")</f>
        <v>0</v>
      </c>
      <c r="BF409" s="99">
        <f>SUMIFS(通讯通路门店!$X:$X,通讯通路门店!$S:$S,$G409,通讯通路门店!$J:$J,"华为授权体验店")+SUMIFS(通讯通路门店!$AA:$AA,通讯通路门店!$S:$S,$G409,通讯通路门店!$J:$J,"华为堡垒店")</f>
        <v>0</v>
      </c>
      <c r="BG409" s="99">
        <f>SUMIFS(通讯通路门店!$Y:$Y,通讯通路门店!$S:$S,$G409,通讯通路门店!$J:$J,"小米体验店")</f>
        <v>0</v>
      </c>
      <c r="BH409" s="99">
        <f>SUMIFS(通讯通路门店!$AA:$AA,通讯通路门店!$S:$S,$G409,通讯通路门店!$J:$J,"苹果体验店")</f>
        <v>0</v>
      </c>
      <c r="BI409" s="99">
        <f>SUMIFS(通讯通路门店!$K:$K,通讯通路门店!$S:$S,$G409,通讯通路门店!$J:$J,"其他品牌专卖店")</f>
        <v>0</v>
      </c>
      <c r="BJ409" s="99">
        <f>SUMIFS(通讯通路门店!$AC:$AC,通讯通路门店!$S:$S,$G409)</f>
        <v>0</v>
      </c>
      <c r="BK409" s="99">
        <f>SUMIFS(通讯通路门店!$AD:$AD,通讯通路门店!$S:$S,$G409)</f>
        <v>0</v>
      </c>
      <c r="BL409" s="99">
        <f>SUMIFS(通讯通路门店!$AE:$AE,通讯通路门店!$S:$S,$G409)</f>
        <v>0</v>
      </c>
      <c r="BM409" s="99">
        <f>SUMIFS(通讯通路门店!$AF:$AF,通讯通路门店!$S:$S,$G409)</f>
        <v>0</v>
      </c>
      <c r="BN409" s="99">
        <f>SUMIFS(通讯通路门店!$AG:$AG,通讯通路门店!$S:$S,$G409)</f>
        <v>0</v>
      </c>
      <c r="BO409" s="99">
        <f>SUMIFS(通讯通路门店!$AH:$AH,通讯通路门店!$S:$S,$G409)</f>
        <v>0</v>
      </c>
      <c r="BP409" s="99">
        <f>SUMIFS(通讯通路门店!$AI:$AI,通讯通路门店!$S:$S,$G409)</f>
        <v>0</v>
      </c>
      <c r="BQ409" s="83"/>
    </row>
    <row r="410" spans="1:69">
      <c r="A410" s="99" t="str">
        <f>IFERROR(_xlfn.XLOOKUP($G410,通讯通路门店!$S$4:$S$993931,通讯通路门店!$A$4:$A$993931,0,0),"")</f>
        <v/>
      </c>
      <c r="B410" s="99" t="str">
        <f>IFERROR(_xlfn.XLOOKUP($G410,通讯通路门店!$S$4:$S$993931,通讯通路门店!$B$4:$B$993931,0,0),"")</f>
        <v/>
      </c>
      <c r="C410" s="99" t="str">
        <f>IFERROR(_xlfn.XLOOKUP($G410,通讯通路门店!$S$4:$S$993931,通讯通路门店!$C$4:$C$993931,0,0),"")</f>
        <v/>
      </c>
      <c r="D410" s="99" t="str">
        <f>IFERROR(_xlfn.XLOOKUP($G410,通讯通路门店!$S$4:$S$993931,通讯通路门店!$D$4:$D$993931,0,0),"")</f>
        <v/>
      </c>
      <c r="E410" s="83"/>
      <c r="F410" s="83"/>
      <c r="G410" s="101" t="e">
        <v>#N/A</v>
      </c>
      <c r="H410" s="102" t="str">
        <f>IFERROR(_xlfn.XLOOKUP($G410,通讯通路门店!$S$4:$S$993931,通讯通路门店!$R$4:$R$993931,0,0),"")</f>
        <v/>
      </c>
      <c r="I410" s="83"/>
      <c r="J410" s="83"/>
      <c r="K410" s="83"/>
      <c r="L410" s="83"/>
      <c r="M410" s="83"/>
      <c r="N410" s="83"/>
      <c r="O410" s="83"/>
      <c r="P410" s="83"/>
      <c r="Q410" s="83"/>
      <c r="R410" s="83"/>
      <c r="S410" s="83"/>
      <c r="T410" s="83"/>
      <c r="U410" s="99">
        <f>COUNTIF(通讯通路门店!$S:$S,$G410)</f>
        <v>0</v>
      </c>
      <c r="V410" s="99">
        <f>COUNTIFS(通讯通路门店!$S:$S,$G410,通讯通路门店!$J:$J,"综合卖场")</f>
        <v>0</v>
      </c>
      <c r="W410" s="99">
        <f>SUMIFS(通讯通路门店!$AJ:$AJ,通讯通路门店!$S:$S,通讯客户沙盘!$G410)</f>
        <v>0</v>
      </c>
      <c r="X410" s="99">
        <f t="shared" si="30"/>
        <v>0</v>
      </c>
      <c r="Y410" s="99">
        <f>COUNTIFS(通讯通路门店!$S:$S,$G410,通讯通路门店!$J:$J,"荣耀体验店")+COUNTIFS(通讯通路门店!$S:$S,$G410,通讯通路门店!$J:$J,"荣耀授权专卖店")</f>
        <v>0</v>
      </c>
      <c r="Z410" s="99">
        <f>COUNTIFS(通讯通路门店!$S:$S,$G410,通讯通路门店!$J:$J,"VIVO体验店")</f>
        <v>0</v>
      </c>
      <c r="AA410" s="99">
        <f>COUNTIFS(通讯通路门店!$S:$S,$G410,通讯通路门店!$J:$J,"OPPO体验店")</f>
        <v>0</v>
      </c>
      <c r="AB410" s="99">
        <f>COUNTIFS(通讯通路门店!$S:$S,$G410,通讯通路门店!$J:$J,"华为授权体验店")+COUNTIFS(通讯通路门店!$S:$S,$G410,通讯通路门店!$J:$J,"华为堡垒店")</f>
        <v>0</v>
      </c>
      <c r="AC410" s="99">
        <f>COUNTIFS(通讯通路门店!$S:$S,$G410,通讯通路门店!$J:$J,"小米体验店")</f>
        <v>0</v>
      </c>
      <c r="AD410" s="99">
        <f>COUNTIFS(通讯通路门店!$S:$S,$G410,通讯通路门店!$J:$J,"苹果体验店")</f>
        <v>0</v>
      </c>
      <c r="AE410" s="99">
        <f>COUNTIFS(通讯通路门店!$S:$S,$G410,通讯通路门店!$J:$J,"其他品牌专卖店")</f>
        <v>0</v>
      </c>
      <c r="AF410" s="99">
        <f>SUMIFS(通讯通路门店!$BI:$BI,通讯通路门店!$S:$S,$G410)</f>
        <v>0</v>
      </c>
      <c r="AG410" s="99">
        <f>SUMIFS(通讯通路门店!$BH:$BH,通讯通路门店!$S:$S,$G410)</f>
        <v>0</v>
      </c>
      <c r="AH410" s="99">
        <f t="shared" si="31"/>
        <v>0</v>
      </c>
      <c r="AI410" s="99">
        <f>SUMIFS(通讯通路门店!$BB:$BB,通讯通路门店!$S:$S,$G410)</f>
        <v>0</v>
      </c>
      <c r="AJ410" s="99">
        <f>SUMIFS(通讯通路门店!$BE:$BE,通讯通路门店!$S:$S,$G410)</f>
        <v>0</v>
      </c>
      <c r="AK410" s="99">
        <f>SUMIFS(通讯通路门店!$BG:$BG,通讯通路门店!$S:$S,$G410)</f>
        <v>0</v>
      </c>
      <c r="AL410" s="99">
        <f>SUMIFS(通讯通路门店!$BC:$BC,通讯通路门店!$S:$S,$G410)</f>
        <v>0</v>
      </c>
      <c r="AM410" s="99">
        <f>SUMIFS(通讯通路门店!$BD:$BD,通讯通路门店!$S:$S,$G410)</f>
        <v>0</v>
      </c>
      <c r="AN410" s="99">
        <f>SUMIFS(通讯通路门店!$BF:$BF,通讯通路门店!$S:$S,$G410)</f>
        <v>0</v>
      </c>
      <c r="AO410" s="99">
        <f t="shared" si="32"/>
        <v>0</v>
      </c>
      <c r="AP410" s="99">
        <f>SUMIFS(通讯通路门店!$K:$K,通讯通路门店!$S:$S,$G410)</f>
        <v>0</v>
      </c>
      <c r="AQ410" s="83"/>
      <c r="AR410" s="99">
        <f>SUMIFS(通讯通路门店!$T:$T,通讯通路门店!$S:$S,$G410)</f>
        <v>0</v>
      </c>
      <c r="AS410" s="99">
        <f>SUMIFS(通讯通路门店!$U:$U,通讯通路门店!$S:$S,$G410)</f>
        <v>0</v>
      </c>
      <c r="AT410" s="99">
        <f>SUMIFS(通讯通路门店!$V:$V,通讯通路门店!$S:$S,$G410)</f>
        <v>0</v>
      </c>
      <c r="AU410" s="99">
        <f>SUMIFS(通讯通路门店!$W:$W,通讯通路门店!$S:$S,$G410)</f>
        <v>0</v>
      </c>
      <c r="AV410" s="99">
        <f>SUMIFS(通讯通路门店!$Z:$Z,通讯通路门店!$S:$S,$G410)</f>
        <v>0</v>
      </c>
      <c r="AW410" s="99">
        <f>SUMIFS(通讯通路门店!$AB:$AB,通讯通路门店!$S:$S,$G410)</f>
        <v>0</v>
      </c>
      <c r="AX410" s="99">
        <f>SUMIFS(通讯通路门店!$X:$X,通讯通路门店!$S:$S,$G410)</f>
        <v>0</v>
      </c>
      <c r="AY410" s="99">
        <f>SUMIFS(通讯通路门店!$Y:$Y,通讯通路门店!$S:$S,$G410)</f>
        <v>0</v>
      </c>
      <c r="AZ410" s="99">
        <f>SUMIFS(通讯通路门店!$AA:$AA,通讯通路门店!$S:$S,$G410)</f>
        <v>0</v>
      </c>
      <c r="BA410" s="99">
        <f t="shared" si="33"/>
        <v>0</v>
      </c>
      <c r="BB410" s="99">
        <f t="shared" si="34"/>
        <v>0</v>
      </c>
      <c r="BC410" s="99">
        <f>SUMIFS(通讯通路门店!$W:$W,通讯通路门店!$S:$S,$G410,通讯通路门店!$J:$J,"荣耀体验店")+SUMIFS(通讯通路门店!$W:$W,通讯通路门店!$S:$S,$G410,通讯通路门店!$J:$J,"荣耀授权专卖店")</f>
        <v>0</v>
      </c>
      <c r="BD410" s="99">
        <f>SUMIFS(通讯通路门店!$Z:$Z,通讯通路门店!$S:$S,$G410,通讯通路门店!$J:$J,"VIVO体验店")</f>
        <v>0</v>
      </c>
      <c r="BE410" s="99">
        <f>SUMIFS(通讯通路门店!$AB:$AB,通讯通路门店!$S:$S,$G410,通讯通路门店!$J:$J,"OPPO体验店")</f>
        <v>0</v>
      </c>
      <c r="BF410" s="99">
        <f>SUMIFS(通讯通路门店!$X:$X,通讯通路门店!$S:$S,$G410,通讯通路门店!$J:$J,"华为授权体验店")+SUMIFS(通讯通路门店!$AA:$AA,通讯通路门店!$S:$S,$G410,通讯通路门店!$J:$J,"华为堡垒店")</f>
        <v>0</v>
      </c>
      <c r="BG410" s="99">
        <f>SUMIFS(通讯通路门店!$Y:$Y,通讯通路门店!$S:$S,$G410,通讯通路门店!$J:$J,"小米体验店")</f>
        <v>0</v>
      </c>
      <c r="BH410" s="99">
        <f>SUMIFS(通讯通路门店!$AA:$AA,通讯通路门店!$S:$S,$G410,通讯通路门店!$J:$J,"苹果体验店")</f>
        <v>0</v>
      </c>
      <c r="BI410" s="99">
        <f>SUMIFS(通讯通路门店!$K:$K,通讯通路门店!$S:$S,$G410,通讯通路门店!$J:$J,"其他品牌专卖店")</f>
        <v>0</v>
      </c>
      <c r="BJ410" s="99">
        <f>SUMIFS(通讯通路门店!$AC:$AC,通讯通路门店!$S:$S,$G410)</f>
        <v>0</v>
      </c>
      <c r="BK410" s="99">
        <f>SUMIFS(通讯通路门店!$AD:$AD,通讯通路门店!$S:$S,$G410)</f>
        <v>0</v>
      </c>
      <c r="BL410" s="99">
        <f>SUMIFS(通讯通路门店!$AE:$AE,通讯通路门店!$S:$S,$G410)</f>
        <v>0</v>
      </c>
      <c r="BM410" s="99">
        <f>SUMIFS(通讯通路门店!$AF:$AF,通讯通路门店!$S:$S,$G410)</f>
        <v>0</v>
      </c>
      <c r="BN410" s="99">
        <f>SUMIFS(通讯通路门店!$AG:$AG,通讯通路门店!$S:$S,$G410)</f>
        <v>0</v>
      </c>
      <c r="BO410" s="99">
        <f>SUMIFS(通讯通路门店!$AH:$AH,通讯通路门店!$S:$S,$G410)</f>
        <v>0</v>
      </c>
      <c r="BP410" s="99">
        <f>SUMIFS(通讯通路门店!$AI:$AI,通讯通路门店!$S:$S,$G410)</f>
        <v>0</v>
      </c>
      <c r="BQ410" s="83"/>
    </row>
    <row r="411" spans="1:69">
      <c r="A411" s="99" t="str">
        <f>IFERROR(_xlfn.XLOOKUP($G411,通讯通路门店!$S$4:$S$993931,通讯通路门店!$A$4:$A$993931,0,0),"")</f>
        <v/>
      </c>
      <c r="B411" s="99" t="str">
        <f>IFERROR(_xlfn.XLOOKUP($G411,通讯通路门店!$S$4:$S$993931,通讯通路门店!$B$4:$B$993931,0,0),"")</f>
        <v/>
      </c>
      <c r="C411" s="99" t="str">
        <f>IFERROR(_xlfn.XLOOKUP($G411,通讯通路门店!$S$4:$S$993931,通讯通路门店!$C$4:$C$993931,0,0),"")</f>
        <v/>
      </c>
      <c r="D411" s="99" t="str">
        <f>IFERROR(_xlfn.XLOOKUP($G411,通讯通路门店!$S$4:$S$993931,通讯通路门店!$D$4:$D$993931,0,0),"")</f>
        <v/>
      </c>
      <c r="E411" s="83"/>
      <c r="F411" s="83"/>
      <c r="G411" s="101" t="e">
        <v>#N/A</v>
      </c>
      <c r="H411" s="102" t="str">
        <f>IFERROR(_xlfn.XLOOKUP($G411,通讯通路门店!$S$4:$S$993931,通讯通路门店!$R$4:$R$993931,0,0),"")</f>
        <v/>
      </c>
      <c r="I411" s="83"/>
      <c r="J411" s="83"/>
      <c r="K411" s="83"/>
      <c r="L411" s="83"/>
      <c r="M411" s="83"/>
      <c r="N411" s="83"/>
      <c r="O411" s="83"/>
      <c r="P411" s="83"/>
      <c r="Q411" s="83"/>
      <c r="R411" s="83"/>
      <c r="S411" s="83"/>
      <c r="T411" s="83"/>
      <c r="U411" s="99">
        <f>COUNTIF(通讯通路门店!$S:$S,$G411)</f>
        <v>0</v>
      </c>
      <c r="V411" s="99">
        <f>COUNTIFS(通讯通路门店!$S:$S,$G411,通讯通路门店!$J:$J,"综合卖场")</f>
        <v>0</v>
      </c>
      <c r="W411" s="99">
        <f>SUMIFS(通讯通路门店!$AJ:$AJ,通讯通路门店!$S:$S,通讯客户沙盘!$G411)</f>
        <v>0</v>
      </c>
      <c r="X411" s="99">
        <f t="shared" si="30"/>
        <v>0</v>
      </c>
      <c r="Y411" s="99">
        <f>COUNTIFS(通讯通路门店!$S:$S,$G411,通讯通路门店!$J:$J,"荣耀体验店")+COUNTIFS(通讯通路门店!$S:$S,$G411,通讯通路门店!$J:$J,"荣耀授权专卖店")</f>
        <v>0</v>
      </c>
      <c r="Z411" s="99">
        <f>COUNTIFS(通讯通路门店!$S:$S,$G411,通讯通路门店!$J:$J,"VIVO体验店")</f>
        <v>0</v>
      </c>
      <c r="AA411" s="99">
        <f>COUNTIFS(通讯通路门店!$S:$S,$G411,通讯通路门店!$J:$J,"OPPO体验店")</f>
        <v>0</v>
      </c>
      <c r="AB411" s="99">
        <f>COUNTIFS(通讯通路门店!$S:$S,$G411,通讯通路门店!$J:$J,"华为授权体验店")+COUNTIFS(通讯通路门店!$S:$S,$G411,通讯通路门店!$J:$J,"华为堡垒店")</f>
        <v>0</v>
      </c>
      <c r="AC411" s="99">
        <f>COUNTIFS(通讯通路门店!$S:$S,$G411,通讯通路门店!$J:$J,"小米体验店")</f>
        <v>0</v>
      </c>
      <c r="AD411" s="99">
        <f>COUNTIFS(通讯通路门店!$S:$S,$G411,通讯通路门店!$J:$J,"苹果体验店")</f>
        <v>0</v>
      </c>
      <c r="AE411" s="99">
        <f>COUNTIFS(通讯通路门店!$S:$S,$G411,通讯通路门店!$J:$J,"其他品牌专卖店")</f>
        <v>0</v>
      </c>
      <c r="AF411" s="99">
        <f>SUMIFS(通讯通路门店!$BI:$BI,通讯通路门店!$S:$S,$G411)</f>
        <v>0</v>
      </c>
      <c r="AG411" s="99">
        <f>SUMIFS(通讯通路门店!$BH:$BH,通讯通路门店!$S:$S,$G411)</f>
        <v>0</v>
      </c>
      <c r="AH411" s="99">
        <f t="shared" si="31"/>
        <v>0</v>
      </c>
      <c r="AI411" s="99">
        <f>SUMIFS(通讯通路门店!$BB:$BB,通讯通路门店!$S:$S,$G411)</f>
        <v>0</v>
      </c>
      <c r="AJ411" s="99">
        <f>SUMIFS(通讯通路门店!$BE:$BE,通讯通路门店!$S:$S,$G411)</f>
        <v>0</v>
      </c>
      <c r="AK411" s="99">
        <f>SUMIFS(通讯通路门店!$BG:$BG,通讯通路门店!$S:$S,$G411)</f>
        <v>0</v>
      </c>
      <c r="AL411" s="99">
        <f>SUMIFS(通讯通路门店!$BC:$BC,通讯通路门店!$S:$S,$G411)</f>
        <v>0</v>
      </c>
      <c r="AM411" s="99">
        <f>SUMIFS(通讯通路门店!$BD:$BD,通讯通路门店!$S:$S,$G411)</f>
        <v>0</v>
      </c>
      <c r="AN411" s="99">
        <f>SUMIFS(通讯通路门店!$BF:$BF,通讯通路门店!$S:$S,$G411)</f>
        <v>0</v>
      </c>
      <c r="AO411" s="99">
        <f t="shared" si="32"/>
        <v>0</v>
      </c>
      <c r="AP411" s="99">
        <f>SUMIFS(通讯通路门店!$K:$K,通讯通路门店!$S:$S,$G411)</f>
        <v>0</v>
      </c>
      <c r="AQ411" s="83"/>
      <c r="AR411" s="99">
        <f>SUMIFS(通讯通路门店!$T:$T,通讯通路门店!$S:$S,$G411)</f>
        <v>0</v>
      </c>
      <c r="AS411" s="99">
        <f>SUMIFS(通讯通路门店!$U:$U,通讯通路门店!$S:$S,$G411)</f>
        <v>0</v>
      </c>
      <c r="AT411" s="99">
        <f>SUMIFS(通讯通路门店!$V:$V,通讯通路门店!$S:$S,$G411)</f>
        <v>0</v>
      </c>
      <c r="AU411" s="99">
        <f>SUMIFS(通讯通路门店!$W:$W,通讯通路门店!$S:$S,$G411)</f>
        <v>0</v>
      </c>
      <c r="AV411" s="99">
        <f>SUMIFS(通讯通路门店!$Z:$Z,通讯通路门店!$S:$S,$G411)</f>
        <v>0</v>
      </c>
      <c r="AW411" s="99">
        <f>SUMIFS(通讯通路门店!$AB:$AB,通讯通路门店!$S:$S,$G411)</f>
        <v>0</v>
      </c>
      <c r="AX411" s="99">
        <f>SUMIFS(通讯通路门店!$X:$X,通讯通路门店!$S:$S,$G411)</f>
        <v>0</v>
      </c>
      <c r="AY411" s="99">
        <f>SUMIFS(通讯通路门店!$Y:$Y,通讯通路门店!$S:$S,$G411)</f>
        <v>0</v>
      </c>
      <c r="AZ411" s="99">
        <f>SUMIFS(通讯通路门店!$AA:$AA,通讯通路门店!$S:$S,$G411)</f>
        <v>0</v>
      </c>
      <c r="BA411" s="99">
        <f t="shared" si="33"/>
        <v>0</v>
      </c>
      <c r="BB411" s="99">
        <f t="shared" si="34"/>
        <v>0</v>
      </c>
      <c r="BC411" s="99">
        <f>SUMIFS(通讯通路门店!$W:$W,通讯通路门店!$S:$S,$G411,通讯通路门店!$J:$J,"荣耀体验店")+SUMIFS(通讯通路门店!$W:$W,通讯通路门店!$S:$S,$G411,通讯通路门店!$J:$J,"荣耀授权专卖店")</f>
        <v>0</v>
      </c>
      <c r="BD411" s="99">
        <f>SUMIFS(通讯通路门店!$Z:$Z,通讯通路门店!$S:$S,$G411,通讯通路门店!$J:$J,"VIVO体验店")</f>
        <v>0</v>
      </c>
      <c r="BE411" s="99">
        <f>SUMIFS(通讯通路门店!$AB:$AB,通讯通路门店!$S:$S,$G411,通讯通路门店!$J:$J,"OPPO体验店")</f>
        <v>0</v>
      </c>
      <c r="BF411" s="99">
        <f>SUMIFS(通讯通路门店!$X:$X,通讯通路门店!$S:$S,$G411,通讯通路门店!$J:$J,"华为授权体验店")+SUMIFS(通讯通路门店!$AA:$AA,通讯通路门店!$S:$S,$G411,通讯通路门店!$J:$J,"华为堡垒店")</f>
        <v>0</v>
      </c>
      <c r="BG411" s="99">
        <f>SUMIFS(通讯通路门店!$Y:$Y,通讯通路门店!$S:$S,$G411,通讯通路门店!$J:$J,"小米体验店")</f>
        <v>0</v>
      </c>
      <c r="BH411" s="99">
        <f>SUMIFS(通讯通路门店!$AA:$AA,通讯通路门店!$S:$S,$G411,通讯通路门店!$J:$J,"苹果体验店")</f>
        <v>0</v>
      </c>
      <c r="BI411" s="99">
        <f>SUMIFS(通讯通路门店!$K:$K,通讯通路门店!$S:$S,$G411,通讯通路门店!$J:$J,"其他品牌专卖店")</f>
        <v>0</v>
      </c>
      <c r="BJ411" s="99">
        <f>SUMIFS(通讯通路门店!$AC:$AC,通讯通路门店!$S:$S,$G411)</f>
        <v>0</v>
      </c>
      <c r="BK411" s="99">
        <f>SUMIFS(通讯通路门店!$AD:$AD,通讯通路门店!$S:$S,$G411)</f>
        <v>0</v>
      </c>
      <c r="BL411" s="99">
        <f>SUMIFS(通讯通路门店!$AE:$AE,通讯通路门店!$S:$S,$G411)</f>
        <v>0</v>
      </c>
      <c r="BM411" s="99">
        <f>SUMIFS(通讯通路门店!$AF:$AF,通讯通路门店!$S:$S,$G411)</f>
        <v>0</v>
      </c>
      <c r="BN411" s="99">
        <f>SUMIFS(通讯通路门店!$AG:$AG,通讯通路门店!$S:$S,$G411)</f>
        <v>0</v>
      </c>
      <c r="BO411" s="99">
        <f>SUMIFS(通讯通路门店!$AH:$AH,通讯通路门店!$S:$S,$G411)</f>
        <v>0</v>
      </c>
      <c r="BP411" s="99">
        <f>SUMIFS(通讯通路门店!$AI:$AI,通讯通路门店!$S:$S,$G411)</f>
        <v>0</v>
      </c>
      <c r="BQ411" s="83"/>
    </row>
    <row r="412" spans="1:69">
      <c r="A412" s="99" t="str">
        <f>IFERROR(_xlfn.XLOOKUP($G412,通讯通路门店!$S$4:$S$993931,通讯通路门店!$A$4:$A$993931,0,0),"")</f>
        <v/>
      </c>
      <c r="B412" s="99" t="str">
        <f>IFERROR(_xlfn.XLOOKUP($G412,通讯通路门店!$S$4:$S$993931,通讯通路门店!$B$4:$B$993931,0,0),"")</f>
        <v/>
      </c>
      <c r="C412" s="99" t="str">
        <f>IFERROR(_xlfn.XLOOKUP($G412,通讯通路门店!$S$4:$S$993931,通讯通路门店!$C$4:$C$993931,0,0),"")</f>
        <v/>
      </c>
      <c r="D412" s="99" t="str">
        <f>IFERROR(_xlfn.XLOOKUP($G412,通讯通路门店!$S$4:$S$993931,通讯通路门店!$D$4:$D$993931,0,0),"")</f>
        <v/>
      </c>
      <c r="E412" s="83"/>
      <c r="F412" s="83"/>
      <c r="G412" s="101" t="e">
        <v>#N/A</v>
      </c>
      <c r="H412" s="102" t="str">
        <f>IFERROR(_xlfn.XLOOKUP($G412,通讯通路门店!$S$4:$S$993931,通讯通路门店!$R$4:$R$993931,0,0),"")</f>
        <v/>
      </c>
      <c r="I412" s="83"/>
      <c r="J412" s="83"/>
      <c r="K412" s="83"/>
      <c r="L412" s="83"/>
      <c r="M412" s="83"/>
      <c r="N412" s="83"/>
      <c r="O412" s="83"/>
      <c r="P412" s="83"/>
      <c r="Q412" s="83"/>
      <c r="R412" s="83"/>
      <c r="S412" s="83"/>
      <c r="T412" s="83"/>
      <c r="U412" s="99">
        <f>COUNTIF(通讯通路门店!$S:$S,$G412)</f>
        <v>0</v>
      </c>
      <c r="V412" s="99">
        <f>COUNTIFS(通讯通路门店!$S:$S,$G412,通讯通路门店!$J:$J,"综合卖场")</f>
        <v>0</v>
      </c>
      <c r="W412" s="99">
        <f>SUMIFS(通讯通路门店!$AJ:$AJ,通讯通路门店!$S:$S,通讯客户沙盘!$G412)</f>
        <v>0</v>
      </c>
      <c r="X412" s="99">
        <f t="shared" si="30"/>
        <v>0</v>
      </c>
      <c r="Y412" s="99">
        <f>COUNTIFS(通讯通路门店!$S:$S,$G412,通讯通路门店!$J:$J,"荣耀体验店")+COUNTIFS(通讯通路门店!$S:$S,$G412,通讯通路门店!$J:$J,"荣耀授权专卖店")</f>
        <v>0</v>
      </c>
      <c r="Z412" s="99">
        <f>COUNTIFS(通讯通路门店!$S:$S,$G412,通讯通路门店!$J:$J,"VIVO体验店")</f>
        <v>0</v>
      </c>
      <c r="AA412" s="99">
        <f>COUNTIFS(通讯通路门店!$S:$S,$G412,通讯通路门店!$J:$J,"OPPO体验店")</f>
        <v>0</v>
      </c>
      <c r="AB412" s="99">
        <f>COUNTIFS(通讯通路门店!$S:$S,$G412,通讯通路门店!$J:$J,"华为授权体验店")+COUNTIFS(通讯通路门店!$S:$S,$G412,通讯通路门店!$J:$J,"华为堡垒店")</f>
        <v>0</v>
      </c>
      <c r="AC412" s="99">
        <f>COUNTIFS(通讯通路门店!$S:$S,$G412,通讯通路门店!$J:$J,"小米体验店")</f>
        <v>0</v>
      </c>
      <c r="AD412" s="99">
        <f>COUNTIFS(通讯通路门店!$S:$S,$G412,通讯通路门店!$J:$J,"苹果体验店")</f>
        <v>0</v>
      </c>
      <c r="AE412" s="99">
        <f>COUNTIFS(通讯通路门店!$S:$S,$G412,通讯通路门店!$J:$J,"其他品牌专卖店")</f>
        <v>0</v>
      </c>
      <c r="AF412" s="99">
        <f>SUMIFS(通讯通路门店!$BI:$BI,通讯通路门店!$S:$S,$G412)</f>
        <v>0</v>
      </c>
      <c r="AG412" s="99">
        <f>SUMIFS(通讯通路门店!$BH:$BH,通讯通路门店!$S:$S,$G412)</f>
        <v>0</v>
      </c>
      <c r="AH412" s="99">
        <f t="shared" si="31"/>
        <v>0</v>
      </c>
      <c r="AI412" s="99">
        <f>SUMIFS(通讯通路门店!$BB:$BB,通讯通路门店!$S:$S,$G412)</f>
        <v>0</v>
      </c>
      <c r="AJ412" s="99">
        <f>SUMIFS(通讯通路门店!$BE:$BE,通讯通路门店!$S:$S,$G412)</f>
        <v>0</v>
      </c>
      <c r="AK412" s="99">
        <f>SUMIFS(通讯通路门店!$BG:$BG,通讯通路门店!$S:$S,$G412)</f>
        <v>0</v>
      </c>
      <c r="AL412" s="99">
        <f>SUMIFS(通讯通路门店!$BC:$BC,通讯通路门店!$S:$S,$G412)</f>
        <v>0</v>
      </c>
      <c r="AM412" s="99">
        <f>SUMIFS(通讯通路门店!$BD:$BD,通讯通路门店!$S:$S,$G412)</f>
        <v>0</v>
      </c>
      <c r="AN412" s="99">
        <f>SUMIFS(通讯通路门店!$BF:$BF,通讯通路门店!$S:$S,$G412)</f>
        <v>0</v>
      </c>
      <c r="AO412" s="99">
        <f t="shared" si="32"/>
        <v>0</v>
      </c>
      <c r="AP412" s="99">
        <f>SUMIFS(通讯通路门店!$K:$K,通讯通路门店!$S:$S,$G412)</f>
        <v>0</v>
      </c>
      <c r="AQ412" s="83"/>
      <c r="AR412" s="99">
        <f>SUMIFS(通讯通路门店!$T:$T,通讯通路门店!$S:$S,$G412)</f>
        <v>0</v>
      </c>
      <c r="AS412" s="99">
        <f>SUMIFS(通讯通路门店!$U:$U,通讯通路门店!$S:$S,$G412)</f>
        <v>0</v>
      </c>
      <c r="AT412" s="99">
        <f>SUMIFS(通讯通路门店!$V:$V,通讯通路门店!$S:$S,$G412)</f>
        <v>0</v>
      </c>
      <c r="AU412" s="99">
        <f>SUMIFS(通讯通路门店!$W:$W,通讯通路门店!$S:$S,$G412)</f>
        <v>0</v>
      </c>
      <c r="AV412" s="99">
        <f>SUMIFS(通讯通路门店!$Z:$Z,通讯通路门店!$S:$S,$G412)</f>
        <v>0</v>
      </c>
      <c r="AW412" s="99">
        <f>SUMIFS(通讯通路门店!$AB:$AB,通讯通路门店!$S:$S,$G412)</f>
        <v>0</v>
      </c>
      <c r="AX412" s="99">
        <f>SUMIFS(通讯通路门店!$X:$X,通讯通路门店!$S:$S,$G412)</f>
        <v>0</v>
      </c>
      <c r="AY412" s="99">
        <f>SUMIFS(通讯通路门店!$Y:$Y,通讯通路门店!$S:$S,$G412)</f>
        <v>0</v>
      </c>
      <c r="AZ412" s="99">
        <f>SUMIFS(通讯通路门店!$AA:$AA,通讯通路门店!$S:$S,$G412)</f>
        <v>0</v>
      </c>
      <c r="BA412" s="99">
        <f t="shared" si="33"/>
        <v>0</v>
      </c>
      <c r="BB412" s="99">
        <f t="shared" si="34"/>
        <v>0</v>
      </c>
      <c r="BC412" s="99">
        <f>SUMIFS(通讯通路门店!$W:$W,通讯通路门店!$S:$S,$G412,通讯通路门店!$J:$J,"荣耀体验店")+SUMIFS(通讯通路门店!$W:$W,通讯通路门店!$S:$S,$G412,通讯通路门店!$J:$J,"荣耀授权专卖店")</f>
        <v>0</v>
      </c>
      <c r="BD412" s="99">
        <f>SUMIFS(通讯通路门店!$Z:$Z,通讯通路门店!$S:$S,$G412,通讯通路门店!$J:$J,"VIVO体验店")</f>
        <v>0</v>
      </c>
      <c r="BE412" s="99">
        <f>SUMIFS(通讯通路门店!$AB:$AB,通讯通路门店!$S:$S,$G412,通讯通路门店!$J:$J,"OPPO体验店")</f>
        <v>0</v>
      </c>
      <c r="BF412" s="99">
        <f>SUMIFS(通讯通路门店!$X:$X,通讯通路门店!$S:$S,$G412,通讯通路门店!$J:$J,"华为授权体验店")+SUMIFS(通讯通路门店!$AA:$AA,通讯通路门店!$S:$S,$G412,通讯通路门店!$J:$J,"华为堡垒店")</f>
        <v>0</v>
      </c>
      <c r="BG412" s="99">
        <f>SUMIFS(通讯通路门店!$Y:$Y,通讯通路门店!$S:$S,$G412,通讯通路门店!$J:$J,"小米体验店")</f>
        <v>0</v>
      </c>
      <c r="BH412" s="99">
        <f>SUMIFS(通讯通路门店!$AA:$AA,通讯通路门店!$S:$S,$G412,通讯通路门店!$J:$J,"苹果体验店")</f>
        <v>0</v>
      </c>
      <c r="BI412" s="99">
        <f>SUMIFS(通讯通路门店!$K:$K,通讯通路门店!$S:$S,$G412,通讯通路门店!$J:$J,"其他品牌专卖店")</f>
        <v>0</v>
      </c>
      <c r="BJ412" s="99">
        <f>SUMIFS(通讯通路门店!$AC:$AC,通讯通路门店!$S:$S,$G412)</f>
        <v>0</v>
      </c>
      <c r="BK412" s="99">
        <f>SUMIFS(通讯通路门店!$AD:$AD,通讯通路门店!$S:$S,$G412)</f>
        <v>0</v>
      </c>
      <c r="BL412" s="99">
        <f>SUMIFS(通讯通路门店!$AE:$AE,通讯通路门店!$S:$S,$G412)</f>
        <v>0</v>
      </c>
      <c r="BM412" s="99">
        <f>SUMIFS(通讯通路门店!$AF:$AF,通讯通路门店!$S:$S,$G412)</f>
        <v>0</v>
      </c>
      <c r="BN412" s="99">
        <f>SUMIFS(通讯通路门店!$AG:$AG,通讯通路门店!$S:$S,$G412)</f>
        <v>0</v>
      </c>
      <c r="BO412" s="99">
        <f>SUMIFS(通讯通路门店!$AH:$AH,通讯通路门店!$S:$S,$G412)</f>
        <v>0</v>
      </c>
      <c r="BP412" s="99">
        <f>SUMIFS(通讯通路门店!$AI:$AI,通讯通路门店!$S:$S,$G412)</f>
        <v>0</v>
      </c>
      <c r="BQ412" s="83"/>
    </row>
    <row r="413" spans="1:69">
      <c r="A413" s="99" t="str">
        <f>IFERROR(_xlfn.XLOOKUP($G413,通讯通路门店!$S$4:$S$993931,通讯通路门店!$A$4:$A$993931,0,0),"")</f>
        <v/>
      </c>
      <c r="B413" s="99" t="str">
        <f>IFERROR(_xlfn.XLOOKUP($G413,通讯通路门店!$S$4:$S$993931,通讯通路门店!$B$4:$B$993931,0,0),"")</f>
        <v/>
      </c>
      <c r="C413" s="99" t="str">
        <f>IFERROR(_xlfn.XLOOKUP($G413,通讯通路门店!$S$4:$S$993931,通讯通路门店!$C$4:$C$993931,0,0),"")</f>
        <v/>
      </c>
      <c r="D413" s="99" t="str">
        <f>IFERROR(_xlfn.XLOOKUP($G413,通讯通路门店!$S$4:$S$993931,通讯通路门店!$D$4:$D$993931,0,0),"")</f>
        <v/>
      </c>
      <c r="E413" s="83"/>
      <c r="F413" s="83"/>
      <c r="G413" s="101" t="e">
        <v>#N/A</v>
      </c>
      <c r="H413" s="102" t="str">
        <f>IFERROR(_xlfn.XLOOKUP($G413,通讯通路门店!$S$4:$S$993931,通讯通路门店!$R$4:$R$993931,0,0),"")</f>
        <v/>
      </c>
      <c r="I413" s="83"/>
      <c r="J413" s="83"/>
      <c r="K413" s="83"/>
      <c r="L413" s="83"/>
      <c r="M413" s="83"/>
      <c r="N413" s="83"/>
      <c r="O413" s="83"/>
      <c r="P413" s="83"/>
      <c r="Q413" s="83"/>
      <c r="R413" s="83"/>
      <c r="S413" s="83"/>
      <c r="T413" s="83"/>
      <c r="U413" s="99">
        <f>COUNTIF(通讯通路门店!$S:$S,$G413)</f>
        <v>0</v>
      </c>
      <c r="V413" s="99">
        <f>COUNTIFS(通讯通路门店!$S:$S,$G413,通讯通路门店!$J:$J,"综合卖场")</f>
        <v>0</v>
      </c>
      <c r="W413" s="99">
        <f>SUMIFS(通讯通路门店!$AJ:$AJ,通讯通路门店!$S:$S,通讯客户沙盘!$G413)</f>
        <v>0</v>
      </c>
      <c r="X413" s="99">
        <f t="shared" si="30"/>
        <v>0</v>
      </c>
      <c r="Y413" s="99">
        <f>COUNTIFS(通讯通路门店!$S:$S,$G413,通讯通路门店!$J:$J,"荣耀体验店")+COUNTIFS(通讯通路门店!$S:$S,$G413,通讯通路门店!$J:$J,"荣耀授权专卖店")</f>
        <v>0</v>
      </c>
      <c r="Z413" s="99">
        <f>COUNTIFS(通讯通路门店!$S:$S,$G413,通讯通路门店!$J:$J,"VIVO体验店")</f>
        <v>0</v>
      </c>
      <c r="AA413" s="99">
        <f>COUNTIFS(通讯通路门店!$S:$S,$G413,通讯通路门店!$J:$J,"OPPO体验店")</f>
        <v>0</v>
      </c>
      <c r="AB413" s="99">
        <f>COUNTIFS(通讯通路门店!$S:$S,$G413,通讯通路门店!$J:$J,"华为授权体验店")+COUNTIFS(通讯通路门店!$S:$S,$G413,通讯通路门店!$J:$J,"华为堡垒店")</f>
        <v>0</v>
      </c>
      <c r="AC413" s="99">
        <f>COUNTIFS(通讯通路门店!$S:$S,$G413,通讯通路门店!$J:$J,"小米体验店")</f>
        <v>0</v>
      </c>
      <c r="AD413" s="99">
        <f>COUNTIFS(通讯通路门店!$S:$S,$G413,通讯通路门店!$J:$J,"苹果体验店")</f>
        <v>0</v>
      </c>
      <c r="AE413" s="99">
        <f>COUNTIFS(通讯通路门店!$S:$S,$G413,通讯通路门店!$J:$J,"其他品牌专卖店")</f>
        <v>0</v>
      </c>
      <c r="AF413" s="99">
        <f>SUMIFS(通讯通路门店!$BI:$BI,通讯通路门店!$S:$S,$G413)</f>
        <v>0</v>
      </c>
      <c r="AG413" s="99">
        <f>SUMIFS(通讯通路门店!$BH:$BH,通讯通路门店!$S:$S,$G413)</f>
        <v>0</v>
      </c>
      <c r="AH413" s="99">
        <f t="shared" si="31"/>
        <v>0</v>
      </c>
      <c r="AI413" s="99">
        <f>SUMIFS(通讯通路门店!$BB:$BB,通讯通路门店!$S:$S,$G413)</f>
        <v>0</v>
      </c>
      <c r="AJ413" s="99">
        <f>SUMIFS(通讯通路门店!$BE:$BE,通讯通路门店!$S:$S,$G413)</f>
        <v>0</v>
      </c>
      <c r="AK413" s="99">
        <f>SUMIFS(通讯通路门店!$BG:$BG,通讯通路门店!$S:$S,$G413)</f>
        <v>0</v>
      </c>
      <c r="AL413" s="99">
        <f>SUMIFS(通讯通路门店!$BC:$BC,通讯通路门店!$S:$S,$G413)</f>
        <v>0</v>
      </c>
      <c r="AM413" s="99">
        <f>SUMIFS(通讯通路门店!$BD:$BD,通讯通路门店!$S:$S,$G413)</f>
        <v>0</v>
      </c>
      <c r="AN413" s="99">
        <f>SUMIFS(通讯通路门店!$BF:$BF,通讯通路门店!$S:$S,$G413)</f>
        <v>0</v>
      </c>
      <c r="AO413" s="99">
        <f t="shared" si="32"/>
        <v>0</v>
      </c>
      <c r="AP413" s="99">
        <f>SUMIFS(通讯通路门店!$K:$K,通讯通路门店!$S:$S,$G413)</f>
        <v>0</v>
      </c>
      <c r="AQ413" s="83"/>
      <c r="AR413" s="99">
        <f>SUMIFS(通讯通路门店!$T:$T,通讯通路门店!$S:$S,$G413)</f>
        <v>0</v>
      </c>
      <c r="AS413" s="99">
        <f>SUMIFS(通讯通路门店!$U:$U,通讯通路门店!$S:$S,$G413)</f>
        <v>0</v>
      </c>
      <c r="AT413" s="99">
        <f>SUMIFS(通讯通路门店!$V:$V,通讯通路门店!$S:$S,$G413)</f>
        <v>0</v>
      </c>
      <c r="AU413" s="99">
        <f>SUMIFS(通讯通路门店!$W:$W,通讯通路门店!$S:$S,$G413)</f>
        <v>0</v>
      </c>
      <c r="AV413" s="99">
        <f>SUMIFS(通讯通路门店!$Z:$Z,通讯通路门店!$S:$S,$G413)</f>
        <v>0</v>
      </c>
      <c r="AW413" s="99">
        <f>SUMIFS(通讯通路门店!$AB:$AB,通讯通路门店!$S:$S,$G413)</f>
        <v>0</v>
      </c>
      <c r="AX413" s="99">
        <f>SUMIFS(通讯通路门店!$X:$X,通讯通路门店!$S:$S,$G413)</f>
        <v>0</v>
      </c>
      <c r="AY413" s="99">
        <f>SUMIFS(通讯通路门店!$Y:$Y,通讯通路门店!$S:$S,$G413)</f>
        <v>0</v>
      </c>
      <c r="AZ413" s="99">
        <f>SUMIFS(通讯通路门店!$AA:$AA,通讯通路门店!$S:$S,$G413)</f>
        <v>0</v>
      </c>
      <c r="BA413" s="99">
        <f t="shared" si="33"/>
        <v>0</v>
      </c>
      <c r="BB413" s="99">
        <f t="shared" si="34"/>
        <v>0</v>
      </c>
      <c r="BC413" s="99">
        <f>SUMIFS(通讯通路门店!$W:$W,通讯通路门店!$S:$S,$G413,通讯通路门店!$J:$J,"荣耀体验店")+SUMIFS(通讯通路门店!$W:$W,通讯通路门店!$S:$S,$G413,通讯通路门店!$J:$J,"荣耀授权专卖店")</f>
        <v>0</v>
      </c>
      <c r="BD413" s="99">
        <f>SUMIFS(通讯通路门店!$Z:$Z,通讯通路门店!$S:$S,$G413,通讯通路门店!$J:$J,"VIVO体验店")</f>
        <v>0</v>
      </c>
      <c r="BE413" s="99">
        <f>SUMIFS(通讯通路门店!$AB:$AB,通讯通路门店!$S:$S,$G413,通讯通路门店!$J:$J,"OPPO体验店")</f>
        <v>0</v>
      </c>
      <c r="BF413" s="99">
        <f>SUMIFS(通讯通路门店!$X:$X,通讯通路门店!$S:$S,$G413,通讯通路门店!$J:$J,"华为授权体验店")+SUMIFS(通讯通路门店!$AA:$AA,通讯通路门店!$S:$S,$G413,通讯通路门店!$J:$J,"华为堡垒店")</f>
        <v>0</v>
      </c>
      <c r="BG413" s="99">
        <f>SUMIFS(通讯通路门店!$Y:$Y,通讯通路门店!$S:$S,$G413,通讯通路门店!$J:$J,"小米体验店")</f>
        <v>0</v>
      </c>
      <c r="BH413" s="99">
        <f>SUMIFS(通讯通路门店!$AA:$AA,通讯通路门店!$S:$S,$G413,通讯通路门店!$J:$J,"苹果体验店")</f>
        <v>0</v>
      </c>
      <c r="BI413" s="99">
        <f>SUMIFS(通讯通路门店!$K:$K,通讯通路门店!$S:$S,$G413,通讯通路门店!$J:$J,"其他品牌专卖店")</f>
        <v>0</v>
      </c>
      <c r="BJ413" s="99">
        <f>SUMIFS(通讯通路门店!$AC:$AC,通讯通路门店!$S:$S,$G413)</f>
        <v>0</v>
      </c>
      <c r="BK413" s="99">
        <f>SUMIFS(通讯通路门店!$AD:$AD,通讯通路门店!$S:$S,$G413)</f>
        <v>0</v>
      </c>
      <c r="BL413" s="99">
        <f>SUMIFS(通讯通路门店!$AE:$AE,通讯通路门店!$S:$S,$G413)</f>
        <v>0</v>
      </c>
      <c r="BM413" s="99">
        <f>SUMIFS(通讯通路门店!$AF:$AF,通讯通路门店!$S:$S,$G413)</f>
        <v>0</v>
      </c>
      <c r="BN413" s="99">
        <f>SUMIFS(通讯通路门店!$AG:$AG,通讯通路门店!$S:$S,$G413)</f>
        <v>0</v>
      </c>
      <c r="BO413" s="99">
        <f>SUMIFS(通讯通路门店!$AH:$AH,通讯通路门店!$S:$S,$G413)</f>
        <v>0</v>
      </c>
      <c r="BP413" s="99">
        <f>SUMIFS(通讯通路门店!$AI:$AI,通讯通路门店!$S:$S,$G413)</f>
        <v>0</v>
      </c>
      <c r="BQ413" s="83"/>
    </row>
    <row r="414" spans="1:69">
      <c r="A414" s="99" t="str">
        <f>IFERROR(_xlfn.XLOOKUP($G414,通讯通路门店!$S$4:$S$993931,通讯通路门店!$A$4:$A$993931,0,0),"")</f>
        <v/>
      </c>
      <c r="B414" s="99" t="str">
        <f>IFERROR(_xlfn.XLOOKUP($G414,通讯通路门店!$S$4:$S$993931,通讯通路门店!$B$4:$B$993931,0,0),"")</f>
        <v/>
      </c>
      <c r="C414" s="99" t="str">
        <f>IFERROR(_xlfn.XLOOKUP($G414,通讯通路门店!$S$4:$S$993931,通讯通路门店!$C$4:$C$993931,0,0),"")</f>
        <v/>
      </c>
      <c r="D414" s="99" t="str">
        <f>IFERROR(_xlfn.XLOOKUP($G414,通讯通路门店!$S$4:$S$993931,通讯通路门店!$D$4:$D$993931,0,0),"")</f>
        <v/>
      </c>
      <c r="E414" s="83"/>
      <c r="F414" s="83"/>
      <c r="G414" s="101" t="e">
        <v>#N/A</v>
      </c>
      <c r="H414" s="102" t="str">
        <f>IFERROR(_xlfn.XLOOKUP($G414,通讯通路门店!$S$4:$S$993931,通讯通路门店!$R$4:$R$993931,0,0),"")</f>
        <v/>
      </c>
      <c r="I414" s="83"/>
      <c r="J414" s="83"/>
      <c r="K414" s="83"/>
      <c r="L414" s="83"/>
      <c r="M414" s="83"/>
      <c r="N414" s="83"/>
      <c r="O414" s="83"/>
      <c r="P414" s="83"/>
      <c r="Q414" s="83"/>
      <c r="R414" s="83"/>
      <c r="S414" s="83"/>
      <c r="T414" s="83"/>
      <c r="U414" s="99">
        <f>COUNTIF(通讯通路门店!$S:$S,$G414)</f>
        <v>0</v>
      </c>
      <c r="V414" s="99">
        <f>COUNTIFS(通讯通路门店!$S:$S,$G414,通讯通路门店!$J:$J,"综合卖场")</f>
        <v>0</v>
      </c>
      <c r="W414" s="99">
        <f>SUMIFS(通讯通路门店!$AJ:$AJ,通讯通路门店!$S:$S,通讯客户沙盘!$G414)</f>
        <v>0</v>
      </c>
      <c r="X414" s="99">
        <f t="shared" si="30"/>
        <v>0</v>
      </c>
      <c r="Y414" s="99">
        <f>COUNTIFS(通讯通路门店!$S:$S,$G414,通讯通路门店!$J:$J,"荣耀体验店")+COUNTIFS(通讯通路门店!$S:$S,$G414,通讯通路门店!$J:$J,"荣耀授权专卖店")</f>
        <v>0</v>
      </c>
      <c r="Z414" s="99">
        <f>COUNTIFS(通讯通路门店!$S:$S,$G414,通讯通路门店!$J:$J,"VIVO体验店")</f>
        <v>0</v>
      </c>
      <c r="AA414" s="99">
        <f>COUNTIFS(通讯通路门店!$S:$S,$G414,通讯通路门店!$J:$J,"OPPO体验店")</f>
        <v>0</v>
      </c>
      <c r="AB414" s="99">
        <f>COUNTIFS(通讯通路门店!$S:$S,$G414,通讯通路门店!$J:$J,"华为授权体验店")+COUNTIFS(通讯通路门店!$S:$S,$G414,通讯通路门店!$J:$J,"华为堡垒店")</f>
        <v>0</v>
      </c>
      <c r="AC414" s="99">
        <f>COUNTIFS(通讯通路门店!$S:$S,$G414,通讯通路门店!$J:$J,"小米体验店")</f>
        <v>0</v>
      </c>
      <c r="AD414" s="99">
        <f>COUNTIFS(通讯通路门店!$S:$S,$G414,通讯通路门店!$J:$J,"苹果体验店")</f>
        <v>0</v>
      </c>
      <c r="AE414" s="99">
        <f>COUNTIFS(通讯通路门店!$S:$S,$G414,通讯通路门店!$J:$J,"其他品牌专卖店")</f>
        <v>0</v>
      </c>
      <c r="AF414" s="99">
        <f>SUMIFS(通讯通路门店!$BI:$BI,通讯通路门店!$S:$S,$G414)</f>
        <v>0</v>
      </c>
      <c r="AG414" s="99">
        <f>SUMIFS(通讯通路门店!$BH:$BH,通讯通路门店!$S:$S,$G414)</f>
        <v>0</v>
      </c>
      <c r="AH414" s="99">
        <f t="shared" si="31"/>
        <v>0</v>
      </c>
      <c r="AI414" s="99">
        <f>SUMIFS(通讯通路门店!$BB:$BB,通讯通路门店!$S:$S,$G414)</f>
        <v>0</v>
      </c>
      <c r="AJ414" s="99">
        <f>SUMIFS(通讯通路门店!$BE:$BE,通讯通路门店!$S:$S,$G414)</f>
        <v>0</v>
      </c>
      <c r="AK414" s="99">
        <f>SUMIFS(通讯通路门店!$BG:$BG,通讯通路门店!$S:$S,$G414)</f>
        <v>0</v>
      </c>
      <c r="AL414" s="99">
        <f>SUMIFS(通讯通路门店!$BC:$BC,通讯通路门店!$S:$S,$G414)</f>
        <v>0</v>
      </c>
      <c r="AM414" s="99">
        <f>SUMIFS(通讯通路门店!$BD:$BD,通讯通路门店!$S:$S,$G414)</f>
        <v>0</v>
      </c>
      <c r="AN414" s="99">
        <f>SUMIFS(通讯通路门店!$BF:$BF,通讯通路门店!$S:$S,$G414)</f>
        <v>0</v>
      </c>
      <c r="AO414" s="99">
        <f t="shared" si="32"/>
        <v>0</v>
      </c>
      <c r="AP414" s="99">
        <f>SUMIFS(通讯通路门店!$K:$K,通讯通路门店!$S:$S,$G414)</f>
        <v>0</v>
      </c>
      <c r="AQ414" s="83"/>
      <c r="AR414" s="99">
        <f>SUMIFS(通讯通路门店!$T:$T,通讯通路门店!$S:$S,$G414)</f>
        <v>0</v>
      </c>
      <c r="AS414" s="99">
        <f>SUMIFS(通讯通路门店!$U:$U,通讯通路门店!$S:$S,$G414)</f>
        <v>0</v>
      </c>
      <c r="AT414" s="99">
        <f>SUMIFS(通讯通路门店!$V:$V,通讯通路门店!$S:$S,$G414)</f>
        <v>0</v>
      </c>
      <c r="AU414" s="99">
        <f>SUMIFS(通讯通路门店!$W:$W,通讯通路门店!$S:$S,$G414)</f>
        <v>0</v>
      </c>
      <c r="AV414" s="99">
        <f>SUMIFS(通讯通路门店!$Z:$Z,通讯通路门店!$S:$S,$G414)</f>
        <v>0</v>
      </c>
      <c r="AW414" s="99">
        <f>SUMIFS(通讯通路门店!$AB:$AB,通讯通路门店!$S:$S,$G414)</f>
        <v>0</v>
      </c>
      <c r="AX414" s="99">
        <f>SUMIFS(通讯通路门店!$X:$X,通讯通路门店!$S:$S,$G414)</f>
        <v>0</v>
      </c>
      <c r="AY414" s="99">
        <f>SUMIFS(通讯通路门店!$Y:$Y,通讯通路门店!$S:$S,$G414)</f>
        <v>0</v>
      </c>
      <c r="AZ414" s="99">
        <f>SUMIFS(通讯通路门店!$AA:$AA,通讯通路门店!$S:$S,$G414)</f>
        <v>0</v>
      </c>
      <c r="BA414" s="99">
        <f t="shared" si="33"/>
        <v>0</v>
      </c>
      <c r="BB414" s="99">
        <f t="shared" si="34"/>
        <v>0</v>
      </c>
      <c r="BC414" s="99">
        <f>SUMIFS(通讯通路门店!$W:$W,通讯通路门店!$S:$S,$G414,通讯通路门店!$J:$J,"荣耀体验店")+SUMIFS(通讯通路门店!$W:$W,通讯通路门店!$S:$S,$G414,通讯通路门店!$J:$J,"荣耀授权专卖店")</f>
        <v>0</v>
      </c>
      <c r="BD414" s="99">
        <f>SUMIFS(通讯通路门店!$Z:$Z,通讯通路门店!$S:$S,$G414,通讯通路门店!$J:$J,"VIVO体验店")</f>
        <v>0</v>
      </c>
      <c r="BE414" s="99">
        <f>SUMIFS(通讯通路门店!$AB:$AB,通讯通路门店!$S:$S,$G414,通讯通路门店!$J:$J,"OPPO体验店")</f>
        <v>0</v>
      </c>
      <c r="BF414" s="99">
        <f>SUMIFS(通讯通路门店!$X:$X,通讯通路门店!$S:$S,$G414,通讯通路门店!$J:$J,"华为授权体验店")+SUMIFS(通讯通路门店!$AA:$AA,通讯通路门店!$S:$S,$G414,通讯通路门店!$J:$J,"华为堡垒店")</f>
        <v>0</v>
      </c>
      <c r="BG414" s="99">
        <f>SUMIFS(通讯通路门店!$Y:$Y,通讯通路门店!$S:$S,$G414,通讯通路门店!$J:$J,"小米体验店")</f>
        <v>0</v>
      </c>
      <c r="BH414" s="99">
        <f>SUMIFS(通讯通路门店!$AA:$AA,通讯通路门店!$S:$S,$G414,通讯通路门店!$J:$J,"苹果体验店")</f>
        <v>0</v>
      </c>
      <c r="BI414" s="99">
        <f>SUMIFS(通讯通路门店!$K:$K,通讯通路门店!$S:$S,$G414,通讯通路门店!$J:$J,"其他品牌专卖店")</f>
        <v>0</v>
      </c>
      <c r="BJ414" s="99">
        <f>SUMIFS(通讯通路门店!$AC:$AC,通讯通路门店!$S:$S,$G414)</f>
        <v>0</v>
      </c>
      <c r="BK414" s="99">
        <f>SUMIFS(通讯通路门店!$AD:$AD,通讯通路门店!$S:$S,$G414)</f>
        <v>0</v>
      </c>
      <c r="BL414" s="99">
        <f>SUMIFS(通讯通路门店!$AE:$AE,通讯通路门店!$S:$S,$G414)</f>
        <v>0</v>
      </c>
      <c r="BM414" s="99">
        <f>SUMIFS(通讯通路门店!$AF:$AF,通讯通路门店!$S:$S,$G414)</f>
        <v>0</v>
      </c>
      <c r="BN414" s="99">
        <f>SUMIFS(通讯通路门店!$AG:$AG,通讯通路门店!$S:$S,$G414)</f>
        <v>0</v>
      </c>
      <c r="BO414" s="99">
        <f>SUMIFS(通讯通路门店!$AH:$AH,通讯通路门店!$S:$S,$G414)</f>
        <v>0</v>
      </c>
      <c r="BP414" s="99">
        <f>SUMIFS(通讯通路门店!$AI:$AI,通讯通路门店!$S:$S,$G414)</f>
        <v>0</v>
      </c>
      <c r="BQ414" s="83"/>
    </row>
    <row r="415" spans="1:69">
      <c r="A415" s="99" t="str">
        <f>IFERROR(_xlfn.XLOOKUP($G415,通讯通路门店!$S$4:$S$993931,通讯通路门店!$A$4:$A$993931,0,0),"")</f>
        <v/>
      </c>
      <c r="B415" s="99" t="str">
        <f>IFERROR(_xlfn.XLOOKUP($G415,通讯通路门店!$S$4:$S$993931,通讯通路门店!$B$4:$B$993931,0,0),"")</f>
        <v/>
      </c>
      <c r="C415" s="99" t="str">
        <f>IFERROR(_xlfn.XLOOKUP($G415,通讯通路门店!$S$4:$S$993931,通讯通路门店!$C$4:$C$993931,0,0),"")</f>
        <v/>
      </c>
      <c r="D415" s="99" t="str">
        <f>IFERROR(_xlfn.XLOOKUP($G415,通讯通路门店!$S$4:$S$993931,通讯通路门店!$D$4:$D$993931,0,0),"")</f>
        <v/>
      </c>
      <c r="E415" s="83"/>
      <c r="F415" s="83"/>
      <c r="G415" s="101" t="e">
        <v>#N/A</v>
      </c>
      <c r="H415" s="102" t="str">
        <f>IFERROR(_xlfn.XLOOKUP($G415,通讯通路门店!$S$4:$S$993931,通讯通路门店!$R$4:$R$993931,0,0),"")</f>
        <v/>
      </c>
      <c r="I415" s="83"/>
      <c r="J415" s="83"/>
      <c r="K415" s="83"/>
      <c r="L415" s="83"/>
      <c r="M415" s="83"/>
      <c r="N415" s="83"/>
      <c r="O415" s="83"/>
      <c r="P415" s="83"/>
      <c r="Q415" s="83"/>
      <c r="R415" s="83"/>
      <c r="S415" s="83"/>
      <c r="T415" s="83"/>
      <c r="U415" s="99">
        <f>COUNTIF(通讯通路门店!$S:$S,$G415)</f>
        <v>0</v>
      </c>
      <c r="V415" s="99">
        <f>COUNTIFS(通讯通路门店!$S:$S,$G415,通讯通路门店!$J:$J,"综合卖场")</f>
        <v>0</v>
      </c>
      <c r="W415" s="99">
        <f>SUMIFS(通讯通路门店!$AJ:$AJ,通讯通路门店!$S:$S,通讯客户沙盘!$G415)</f>
        <v>0</v>
      </c>
      <c r="X415" s="99">
        <f t="shared" si="30"/>
        <v>0</v>
      </c>
      <c r="Y415" s="99">
        <f>COUNTIFS(通讯通路门店!$S:$S,$G415,通讯通路门店!$J:$J,"荣耀体验店")+COUNTIFS(通讯通路门店!$S:$S,$G415,通讯通路门店!$J:$J,"荣耀授权专卖店")</f>
        <v>0</v>
      </c>
      <c r="Z415" s="99">
        <f>COUNTIFS(通讯通路门店!$S:$S,$G415,通讯通路门店!$J:$J,"VIVO体验店")</f>
        <v>0</v>
      </c>
      <c r="AA415" s="99">
        <f>COUNTIFS(通讯通路门店!$S:$S,$G415,通讯通路门店!$J:$J,"OPPO体验店")</f>
        <v>0</v>
      </c>
      <c r="AB415" s="99">
        <f>COUNTIFS(通讯通路门店!$S:$S,$G415,通讯通路门店!$J:$J,"华为授权体验店")+COUNTIFS(通讯通路门店!$S:$S,$G415,通讯通路门店!$J:$J,"华为堡垒店")</f>
        <v>0</v>
      </c>
      <c r="AC415" s="99">
        <f>COUNTIFS(通讯通路门店!$S:$S,$G415,通讯通路门店!$J:$J,"小米体验店")</f>
        <v>0</v>
      </c>
      <c r="AD415" s="99">
        <f>COUNTIFS(通讯通路门店!$S:$S,$G415,通讯通路门店!$J:$J,"苹果体验店")</f>
        <v>0</v>
      </c>
      <c r="AE415" s="99">
        <f>COUNTIFS(通讯通路门店!$S:$S,$G415,通讯通路门店!$J:$J,"其他品牌专卖店")</f>
        <v>0</v>
      </c>
      <c r="AF415" s="99">
        <f>SUMIFS(通讯通路门店!$BI:$BI,通讯通路门店!$S:$S,$G415)</f>
        <v>0</v>
      </c>
      <c r="AG415" s="99">
        <f>SUMIFS(通讯通路门店!$BH:$BH,通讯通路门店!$S:$S,$G415)</f>
        <v>0</v>
      </c>
      <c r="AH415" s="99">
        <f t="shared" si="31"/>
        <v>0</v>
      </c>
      <c r="AI415" s="99">
        <f>SUMIFS(通讯通路门店!$BB:$BB,通讯通路门店!$S:$S,$G415)</f>
        <v>0</v>
      </c>
      <c r="AJ415" s="99">
        <f>SUMIFS(通讯通路门店!$BE:$BE,通讯通路门店!$S:$S,$G415)</f>
        <v>0</v>
      </c>
      <c r="AK415" s="99">
        <f>SUMIFS(通讯通路门店!$BG:$BG,通讯通路门店!$S:$S,$G415)</f>
        <v>0</v>
      </c>
      <c r="AL415" s="99">
        <f>SUMIFS(通讯通路门店!$BC:$BC,通讯通路门店!$S:$S,$G415)</f>
        <v>0</v>
      </c>
      <c r="AM415" s="99">
        <f>SUMIFS(通讯通路门店!$BD:$BD,通讯通路门店!$S:$S,$G415)</f>
        <v>0</v>
      </c>
      <c r="AN415" s="99">
        <f>SUMIFS(通讯通路门店!$BF:$BF,通讯通路门店!$S:$S,$G415)</f>
        <v>0</v>
      </c>
      <c r="AO415" s="99">
        <f t="shared" si="32"/>
        <v>0</v>
      </c>
      <c r="AP415" s="99">
        <f>SUMIFS(通讯通路门店!$K:$K,通讯通路门店!$S:$S,$G415)</f>
        <v>0</v>
      </c>
      <c r="AQ415" s="83"/>
      <c r="AR415" s="99">
        <f>SUMIFS(通讯通路门店!$T:$T,通讯通路门店!$S:$S,$G415)</f>
        <v>0</v>
      </c>
      <c r="AS415" s="99">
        <f>SUMIFS(通讯通路门店!$U:$U,通讯通路门店!$S:$S,$G415)</f>
        <v>0</v>
      </c>
      <c r="AT415" s="99">
        <f>SUMIFS(通讯通路门店!$V:$V,通讯通路门店!$S:$S,$G415)</f>
        <v>0</v>
      </c>
      <c r="AU415" s="99">
        <f>SUMIFS(通讯通路门店!$W:$W,通讯通路门店!$S:$S,$G415)</f>
        <v>0</v>
      </c>
      <c r="AV415" s="99">
        <f>SUMIFS(通讯通路门店!$Z:$Z,通讯通路门店!$S:$S,$G415)</f>
        <v>0</v>
      </c>
      <c r="AW415" s="99">
        <f>SUMIFS(通讯通路门店!$AB:$AB,通讯通路门店!$S:$S,$G415)</f>
        <v>0</v>
      </c>
      <c r="AX415" s="99">
        <f>SUMIFS(通讯通路门店!$X:$X,通讯通路门店!$S:$S,$G415)</f>
        <v>0</v>
      </c>
      <c r="AY415" s="99">
        <f>SUMIFS(通讯通路门店!$Y:$Y,通讯通路门店!$S:$S,$G415)</f>
        <v>0</v>
      </c>
      <c r="AZ415" s="99">
        <f>SUMIFS(通讯通路门店!$AA:$AA,通讯通路门店!$S:$S,$G415)</f>
        <v>0</v>
      </c>
      <c r="BA415" s="99">
        <f t="shared" si="33"/>
        <v>0</v>
      </c>
      <c r="BB415" s="99">
        <f t="shared" si="34"/>
        <v>0</v>
      </c>
      <c r="BC415" s="99">
        <f>SUMIFS(通讯通路门店!$W:$W,通讯通路门店!$S:$S,$G415,通讯通路门店!$J:$J,"荣耀体验店")+SUMIFS(通讯通路门店!$W:$W,通讯通路门店!$S:$S,$G415,通讯通路门店!$J:$J,"荣耀授权专卖店")</f>
        <v>0</v>
      </c>
      <c r="BD415" s="99">
        <f>SUMIFS(通讯通路门店!$Z:$Z,通讯通路门店!$S:$S,$G415,通讯通路门店!$J:$J,"VIVO体验店")</f>
        <v>0</v>
      </c>
      <c r="BE415" s="99">
        <f>SUMIFS(通讯通路门店!$AB:$AB,通讯通路门店!$S:$S,$G415,通讯通路门店!$J:$J,"OPPO体验店")</f>
        <v>0</v>
      </c>
      <c r="BF415" s="99">
        <f>SUMIFS(通讯通路门店!$X:$X,通讯通路门店!$S:$S,$G415,通讯通路门店!$J:$J,"华为授权体验店")+SUMIFS(通讯通路门店!$AA:$AA,通讯通路门店!$S:$S,$G415,通讯通路门店!$J:$J,"华为堡垒店")</f>
        <v>0</v>
      </c>
      <c r="BG415" s="99">
        <f>SUMIFS(通讯通路门店!$Y:$Y,通讯通路门店!$S:$S,$G415,通讯通路门店!$J:$J,"小米体验店")</f>
        <v>0</v>
      </c>
      <c r="BH415" s="99">
        <f>SUMIFS(通讯通路门店!$AA:$AA,通讯通路门店!$S:$S,$G415,通讯通路门店!$J:$J,"苹果体验店")</f>
        <v>0</v>
      </c>
      <c r="BI415" s="99">
        <f>SUMIFS(通讯通路门店!$K:$K,通讯通路门店!$S:$S,$G415,通讯通路门店!$J:$J,"其他品牌专卖店")</f>
        <v>0</v>
      </c>
      <c r="BJ415" s="99">
        <f>SUMIFS(通讯通路门店!$AC:$AC,通讯通路门店!$S:$S,$G415)</f>
        <v>0</v>
      </c>
      <c r="BK415" s="99">
        <f>SUMIFS(通讯通路门店!$AD:$AD,通讯通路门店!$S:$S,$G415)</f>
        <v>0</v>
      </c>
      <c r="BL415" s="99">
        <f>SUMIFS(通讯通路门店!$AE:$AE,通讯通路门店!$S:$S,$G415)</f>
        <v>0</v>
      </c>
      <c r="BM415" s="99">
        <f>SUMIFS(通讯通路门店!$AF:$AF,通讯通路门店!$S:$S,$G415)</f>
        <v>0</v>
      </c>
      <c r="BN415" s="99">
        <f>SUMIFS(通讯通路门店!$AG:$AG,通讯通路门店!$S:$S,$G415)</f>
        <v>0</v>
      </c>
      <c r="BO415" s="99">
        <f>SUMIFS(通讯通路门店!$AH:$AH,通讯通路门店!$S:$S,$G415)</f>
        <v>0</v>
      </c>
      <c r="BP415" s="99">
        <f>SUMIFS(通讯通路门店!$AI:$AI,通讯通路门店!$S:$S,$G415)</f>
        <v>0</v>
      </c>
      <c r="BQ415" s="83"/>
    </row>
    <row r="416" spans="1:69">
      <c r="A416" s="99" t="str">
        <f>IFERROR(_xlfn.XLOOKUP($G416,通讯通路门店!$S$4:$S$993931,通讯通路门店!$A$4:$A$993931,0,0),"")</f>
        <v/>
      </c>
      <c r="B416" s="99" t="str">
        <f>IFERROR(_xlfn.XLOOKUP($G416,通讯通路门店!$S$4:$S$993931,通讯通路门店!$B$4:$B$993931,0,0),"")</f>
        <v/>
      </c>
      <c r="C416" s="99" t="str">
        <f>IFERROR(_xlfn.XLOOKUP($G416,通讯通路门店!$S$4:$S$993931,通讯通路门店!$C$4:$C$993931,0,0),"")</f>
        <v/>
      </c>
      <c r="D416" s="99" t="str">
        <f>IFERROR(_xlfn.XLOOKUP($G416,通讯通路门店!$S$4:$S$993931,通讯通路门店!$D$4:$D$993931,0,0),"")</f>
        <v/>
      </c>
      <c r="E416" s="83"/>
      <c r="F416" s="83"/>
      <c r="G416" s="101" t="e">
        <v>#N/A</v>
      </c>
      <c r="H416" s="102" t="str">
        <f>IFERROR(_xlfn.XLOOKUP($G416,通讯通路门店!$S$4:$S$993931,通讯通路门店!$R$4:$R$993931,0,0),"")</f>
        <v/>
      </c>
      <c r="I416" s="83"/>
      <c r="J416" s="83"/>
      <c r="K416" s="83"/>
      <c r="L416" s="83"/>
      <c r="M416" s="83"/>
      <c r="N416" s="83"/>
      <c r="O416" s="83"/>
      <c r="P416" s="83"/>
      <c r="Q416" s="83"/>
      <c r="R416" s="83"/>
      <c r="S416" s="83"/>
      <c r="T416" s="83"/>
      <c r="U416" s="99">
        <f>COUNTIF(通讯通路门店!$S:$S,$G416)</f>
        <v>0</v>
      </c>
      <c r="V416" s="99">
        <f>COUNTIFS(通讯通路门店!$S:$S,$G416,通讯通路门店!$J:$J,"综合卖场")</f>
        <v>0</v>
      </c>
      <c r="W416" s="99">
        <f>SUMIFS(通讯通路门店!$AJ:$AJ,通讯通路门店!$S:$S,通讯客户沙盘!$G416)</f>
        <v>0</v>
      </c>
      <c r="X416" s="99">
        <f t="shared" si="30"/>
        <v>0</v>
      </c>
      <c r="Y416" s="99">
        <f>COUNTIFS(通讯通路门店!$S:$S,$G416,通讯通路门店!$J:$J,"荣耀体验店")+COUNTIFS(通讯通路门店!$S:$S,$G416,通讯通路门店!$J:$J,"荣耀授权专卖店")</f>
        <v>0</v>
      </c>
      <c r="Z416" s="99">
        <f>COUNTIFS(通讯通路门店!$S:$S,$G416,通讯通路门店!$J:$J,"VIVO体验店")</f>
        <v>0</v>
      </c>
      <c r="AA416" s="99">
        <f>COUNTIFS(通讯通路门店!$S:$S,$G416,通讯通路门店!$J:$J,"OPPO体验店")</f>
        <v>0</v>
      </c>
      <c r="AB416" s="99">
        <f>COUNTIFS(通讯通路门店!$S:$S,$G416,通讯通路门店!$J:$J,"华为授权体验店")+COUNTIFS(通讯通路门店!$S:$S,$G416,通讯通路门店!$J:$J,"华为堡垒店")</f>
        <v>0</v>
      </c>
      <c r="AC416" s="99">
        <f>COUNTIFS(通讯通路门店!$S:$S,$G416,通讯通路门店!$J:$J,"小米体验店")</f>
        <v>0</v>
      </c>
      <c r="AD416" s="99">
        <f>COUNTIFS(通讯通路门店!$S:$S,$G416,通讯通路门店!$J:$J,"苹果体验店")</f>
        <v>0</v>
      </c>
      <c r="AE416" s="99">
        <f>COUNTIFS(通讯通路门店!$S:$S,$G416,通讯通路门店!$J:$J,"其他品牌专卖店")</f>
        <v>0</v>
      </c>
      <c r="AF416" s="99">
        <f>SUMIFS(通讯通路门店!$BI:$BI,通讯通路门店!$S:$S,$G416)</f>
        <v>0</v>
      </c>
      <c r="AG416" s="99">
        <f>SUMIFS(通讯通路门店!$BH:$BH,通讯通路门店!$S:$S,$G416)</f>
        <v>0</v>
      </c>
      <c r="AH416" s="99">
        <f t="shared" si="31"/>
        <v>0</v>
      </c>
      <c r="AI416" s="99">
        <f>SUMIFS(通讯通路门店!$BB:$BB,通讯通路门店!$S:$S,$G416)</f>
        <v>0</v>
      </c>
      <c r="AJ416" s="99">
        <f>SUMIFS(通讯通路门店!$BE:$BE,通讯通路门店!$S:$S,$G416)</f>
        <v>0</v>
      </c>
      <c r="AK416" s="99">
        <f>SUMIFS(通讯通路门店!$BG:$BG,通讯通路门店!$S:$S,$G416)</f>
        <v>0</v>
      </c>
      <c r="AL416" s="99">
        <f>SUMIFS(通讯通路门店!$BC:$BC,通讯通路门店!$S:$S,$G416)</f>
        <v>0</v>
      </c>
      <c r="AM416" s="99">
        <f>SUMIFS(通讯通路门店!$BD:$BD,通讯通路门店!$S:$S,$G416)</f>
        <v>0</v>
      </c>
      <c r="AN416" s="99">
        <f>SUMIFS(通讯通路门店!$BF:$BF,通讯通路门店!$S:$S,$G416)</f>
        <v>0</v>
      </c>
      <c r="AO416" s="99">
        <f t="shared" si="32"/>
        <v>0</v>
      </c>
      <c r="AP416" s="99">
        <f>SUMIFS(通讯通路门店!$K:$K,通讯通路门店!$S:$S,$G416)</f>
        <v>0</v>
      </c>
      <c r="AQ416" s="83"/>
      <c r="AR416" s="99">
        <f>SUMIFS(通讯通路门店!$T:$T,通讯通路门店!$S:$S,$G416)</f>
        <v>0</v>
      </c>
      <c r="AS416" s="99">
        <f>SUMIFS(通讯通路门店!$U:$U,通讯通路门店!$S:$S,$G416)</f>
        <v>0</v>
      </c>
      <c r="AT416" s="99">
        <f>SUMIFS(通讯通路门店!$V:$V,通讯通路门店!$S:$S,$G416)</f>
        <v>0</v>
      </c>
      <c r="AU416" s="99">
        <f>SUMIFS(通讯通路门店!$W:$W,通讯通路门店!$S:$S,$G416)</f>
        <v>0</v>
      </c>
      <c r="AV416" s="99">
        <f>SUMIFS(通讯通路门店!$Z:$Z,通讯通路门店!$S:$S,$G416)</f>
        <v>0</v>
      </c>
      <c r="AW416" s="99">
        <f>SUMIFS(通讯通路门店!$AB:$AB,通讯通路门店!$S:$S,$G416)</f>
        <v>0</v>
      </c>
      <c r="AX416" s="99">
        <f>SUMIFS(通讯通路门店!$X:$X,通讯通路门店!$S:$S,$G416)</f>
        <v>0</v>
      </c>
      <c r="AY416" s="99">
        <f>SUMIFS(通讯通路门店!$Y:$Y,通讯通路门店!$S:$S,$G416)</f>
        <v>0</v>
      </c>
      <c r="AZ416" s="99">
        <f>SUMIFS(通讯通路门店!$AA:$AA,通讯通路门店!$S:$S,$G416)</f>
        <v>0</v>
      </c>
      <c r="BA416" s="99">
        <f t="shared" si="33"/>
        <v>0</v>
      </c>
      <c r="BB416" s="99">
        <f t="shared" si="34"/>
        <v>0</v>
      </c>
      <c r="BC416" s="99">
        <f>SUMIFS(通讯通路门店!$W:$W,通讯通路门店!$S:$S,$G416,通讯通路门店!$J:$J,"荣耀体验店")+SUMIFS(通讯通路门店!$W:$W,通讯通路门店!$S:$S,$G416,通讯通路门店!$J:$J,"荣耀授权专卖店")</f>
        <v>0</v>
      </c>
      <c r="BD416" s="99">
        <f>SUMIFS(通讯通路门店!$Z:$Z,通讯通路门店!$S:$S,$G416,通讯通路门店!$J:$J,"VIVO体验店")</f>
        <v>0</v>
      </c>
      <c r="BE416" s="99">
        <f>SUMIFS(通讯通路门店!$AB:$AB,通讯通路门店!$S:$S,$G416,通讯通路门店!$J:$J,"OPPO体验店")</f>
        <v>0</v>
      </c>
      <c r="BF416" s="99">
        <f>SUMIFS(通讯通路门店!$X:$X,通讯通路门店!$S:$S,$G416,通讯通路门店!$J:$J,"华为授权体验店")+SUMIFS(通讯通路门店!$AA:$AA,通讯通路门店!$S:$S,$G416,通讯通路门店!$J:$J,"华为堡垒店")</f>
        <v>0</v>
      </c>
      <c r="BG416" s="99">
        <f>SUMIFS(通讯通路门店!$Y:$Y,通讯通路门店!$S:$S,$G416,通讯通路门店!$J:$J,"小米体验店")</f>
        <v>0</v>
      </c>
      <c r="BH416" s="99">
        <f>SUMIFS(通讯通路门店!$AA:$AA,通讯通路门店!$S:$S,$G416,通讯通路门店!$J:$J,"苹果体验店")</f>
        <v>0</v>
      </c>
      <c r="BI416" s="99">
        <f>SUMIFS(通讯通路门店!$K:$K,通讯通路门店!$S:$S,$G416,通讯通路门店!$J:$J,"其他品牌专卖店")</f>
        <v>0</v>
      </c>
      <c r="BJ416" s="99">
        <f>SUMIFS(通讯通路门店!$AC:$AC,通讯通路门店!$S:$S,$G416)</f>
        <v>0</v>
      </c>
      <c r="BK416" s="99">
        <f>SUMIFS(通讯通路门店!$AD:$AD,通讯通路门店!$S:$S,$G416)</f>
        <v>0</v>
      </c>
      <c r="BL416" s="99">
        <f>SUMIFS(通讯通路门店!$AE:$AE,通讯通路门店!$S:$S,$G416)</f>
        <v>0</v>
      </c>
      <c r="BM416" s="99">
        <f>SUMIFS(通讯通路门店!$AF:$AF,通讯通路门店!$S:$S,$G416)</f>
        <v>0</v>
      </c>
      <c r="BN416" s="99">
        <f>SUMIFS(通讯通路门店!$AG:$AG,通讯通路门店!$S:$S,$G416)</f>
        <v>0</v>
      </c>
      <c r="BO416" s="99">
        <f>SUMIFS(通讯通路门店!$AH:$AH,通讯通路门店!$S:$S,$G416)</f>
        <v>0</v>
      </c>
      <c r="BP416" s="99">
        <f>SUMIFS(通讯通路门店!$AI:$AI,通讯通路门店!$S:$S,$G416)</f>
        <v>0</v>
      </c>
      <c r="BQ416" s="83"/>
    </row>
    <row r="417" spans="1:69">
      <c r="A417" s="99" t="str">
        <f>IFERROR(_xlfn.XLOOKUP($G417,通讯通路门店!$S$4:$S$993931,通讯通路门店!$A$4:$A$993931,0,0),"")</f>
        <v/>
      </c>
      <c r="B417" s="99" t="str">
        <f>IFERROR(_xlfn.XLOOKUP($G417,通讯通路门店!$S$4:$S$993931,通讯通路门店!$B$4:$B$993931,0,0),"")</f>
        <v/>
      </c>
      <c r="C417" s="99" t="str">
        <f>IFERROR(_xlfn.XLOOKUP($G417,通讯通路门店!$S$4:$S$993931,通讯通路门店!$C$4:$C$993931,0,0),"")</f>
        <v/>
      </c>
      <c r="D417" s="99" t="str">
        <f>IFERROR(_xlfn.XLOOKUP($G417,通讯通路门店!$S$4:$S$993931,通讯通路门店!$D$4:$D$993931,0,0),"")</f>
        <v/>
      </c>
      <c r="E417" s="83"/>
      <c r="F417" s="83"/>
      <c r="G417" s="101" t="e">
        <v>#N/A</v>
      </c>
      <c r="H417" s="102" t="str">
        <f>IFERROR(_xlfn.XLOOKUP($G417,通讯通路门店!$S$4:$S$993931,通讯通路门店!$R$4:$R$993931,0,0),"")</f>
        <v/>
      </c>
      <c r="I417" s="83"/>
      <c r="J417" s="83"/>
      <c r="K417" s="83"/>
      <c r="L417" s="83"/>
      <c r="M417" s="83"/>
      <c r="N417" s="83"/>
      <c r="O417" s="83"/>
      <c r="P417" s="83"/>
      <c r="Q417" s="83"/>
      <c r="R417" s="83"/>
      <c r="S417" s="83"/>
      <c r="T417" s="83"/>
      <c r="U417" s="99">
        <f>COUNTIF(通讯通路门店!$S:$S,$G417)</f>
        <v>0</v>
      </c>
      <c r="V417" s="99">
        <f>COUNTIFS(通讯通路门店!$S:$S,$G417,通讯通路门店!$J:$J,"综合卖场")</f>
        <v>0</v>
      </c>
      <c r="W417" s="99">
        <f>SUMIFS(通讯通路门店!$AJ:$AJ,通讯通路门店!$S:$S,通讯客户沙盘!$G417)</f>
        <v>0</v>
      </c>
      <c r="X417" s="99">
        <f t="shared" si="30"/>
        <v>0</v>
      </c>
      <c r="Y417" s="99">
        <f>COUNTIFS(通讯通路门店!$S:$S,$G417,通讯通路门店!$J:$J,"荣耀体验店")+COUNTIFS(通讯通路门店!$S:$S,$G417,通讯通路门店!$J:$J,"荣耀授权专卖店")</f>
        <v>0</v>
      </c>
      <c r="Z417" s="99">
        <f>COUNTIFS(通讯通路门店!$S:$S,$G417,通讯通路门店!$J:$J,"VIVO体验店")</f>
        <v>0</v>
      </c>
      <c r="AA417" s="99">
        <f>COUNTIFS(通讯通路门店!$S:$S,$G417,通讯通路门店!$J:$J,"OPPO体验店")</f>
        <v>0</v>
      </c>
      <c r="AB417" s="99">
        <f>COUNTIFS(通讯通路门店!$S:$S,$G417,通讯通路门店!$J:$J,"华为授权体验店")+COUNTIFS(通讯通路门店!$S:$S,$G417,通讯通路门店!$J:$J,"华为堡垒店")</f>
        <v>0</v>
      </c>
      <c r="AC417" s="99">
        <f>COUNTIFS(通讯通路门店!$S:$S,$G417,通讯通路门店!$J:$J,"小米体验店")</f>
        <v>0</v>
      </c>
      <c r="AD417" s="99">
        <f>COUNTIFS(通讯通路门店!$S:$S,$G417,通讯通路门店!$J:$J,"苹果体验店")</f>
        <v>0</v>
      </c>
      <c r="AE417" s="99">
        <f>COUNTIFS(通讯通路门店!$S:$S,$G417,通讯通路门店!$J:$J,"其他品牌专卖店")</f>
        <v>0</v>
      </c>
      <c r="AF417" s="99">
        <f>SUMIFS(通讯通路门店!$BI:$BI,通讯通路门店!$S:$S,$G417)</f>
        <v>0</v>
      </c>
      <c r="AG417" s="99">
        <f>SUMIFS(通讯通路门店!$BH:$BH,通讯通路门店!$S:$S,$G417)</f>
        <v>0</v>
      </c>
      <c r="AH417" s="99">
        <f t="shared" si="31"/>
        <v>0</v>
      </c>
      <c r="AI417" s="99">
        <f>SUMIFS(通讯通路门店!$BB:$BB,通讯通路门店!$S:$S,$G417)</f>
        <v>0</v>
      </c>
      <c r="AJ417" s="99">
        <f>SUMIFS(通讯通路门店!$BE:$BE,通讯通路门店!$S:$S,$G417)</f>
        <v>0</v>
      </c>
      <c r="AK417" s="99">
        <f>SUMIFS(通讯通路门店!$BG:$BG,通讯通路门店!$S:$S,$G417)</f>
        <v>0</v>
      </c>
      <c r="AL417" s="99">
        <f>SUMIFS(通讯通路门店!$BC:$BC,通讯通路门店!$S:$S,$G417)</f>
        <v>0</v>
      </c>
      <c r="AM417" s="99">
        <f>SUMIFS(通讯通路门店!$BD:$BD,通讯通路门店!$S:$S,$G417)</f>
        <v>0</v>
      </c>
      <c r="AN417" s="99">
        <f>SUMIFS(通讯通路门店!$BF:$BF,通讯通路门店!$S:$S,$G417)</f>
        <v>0</v>
      </c>
      <c r="AO417" s="99">
        <f t="shared" si="32"/>
        <v>0</v>
      </c>
      <c r="AP417" s="99">
        <f>SUMIFS(通讯通路门店!$K:$K,通讯通路门店!$S:$S,$G417)</f>
        <v>0</v>
      </c>
      <c r="AQ417" s="83"/>
      <c r="AR417" s="99">
        <f>SUMIFS(通讯通路门店!$T:$T,通讯通路门店!$S:$S,$G417)</f>
        <v>0</v>
      </c>
      <c r="AS417" s="99">
        <f>SUMIFS(通讯通路门店!$U:$U,通讯通路门店!$S:$S,$G417)</f>
        <v>0</v>
      </c>
      <c r="AT417" s="99">
        <f>SUMIFS(通讯通路门店!$V:$V,通讯通路门店!$S:$S,$G417)</f>
        <v>0</v>
      </c>
      <c r="AU417" s="99">
        <f>SUMIFS(通讯通路门店!$W:$W,通讯通路门店!$S:$S,$G417)</f>
        <v>0</v>
      </c>
      <c r="AV417" s="99">
        <f>SUMIFS(通讯通路门店!$Z:$Z,通讯通路门店!$S:$S,$G417)</f>
        <v>0</v>
      </c>
      <c r="AW417" s="99">
        <f>SUMIFS(通讯通路门店!$AB:$AB,通讯通路门店!$S:$S,$G417)</f>
        <v>0</v>
      </c>
      <c r="AX417" s="99">
        <f>SUMIFS(通讯通路门店!$X:$X,通讯通路门店!$S:$S,$G417)</f>
        <v>0</v>
      </c>
      <c r="AY417" s="99">
        <f>SUMIFS(通讯通路门店!$Y:$Y,通讯通路门店!$S:$S,$G417)</f>
        <v>0</v>
      </c>
      <c r="AZ417" s="99">
        <f>SUMIFS(通讯通路门店!$AA:$AA,通讯通路门店!$S:$S,$G417)</f>
        <v>0</v>
      </c>
      <c r="BA417" s="99">
        <f t="shared" si="33"/>
        <v>0</v>
      </c>
      <c r="BB417" s="99">
        <f t="shared" si="34"/>
        <v>0</v>
      </c>
      <c r="BC417" s="99">
        <f>SUMIFS(通讯通路门店!$W:$W,通讯通路门店!$S:$S,$G417,通讯通路门店!$J:$J,"荣耀体验店")+SUMIFS(通讯通路门店!$W:$W,通讯通路门店!$S:$S,$G417,通讯通路门店!$J:$J,"荣耀授权专卖店")</f>
        <v>0</v>
      </c>
      <c r="BD417" s="99">
        <f>SUMIFS(通讯通路门店!$Z:$Z,通讯通路门店!$S:$S,$G417,通讯通路门店!$J:$J,"VIVO体验店")</f>
        <v>0</v>
      </c>
      <c r="BE417" s="99">
        <f>SUMIFS(通讯通路门店!$AB:$AB,通讯通路门店!$S:$S,$G417,通讯通路门店!$J:$J,"OPPO体验店")</f>
        <v>0</v>
      </c>
      <c r="BF417" s="99">
        <f>SUMIFS(通讯通路门店!$X:$X,通讯通路门店!$S:$S,$G417,通讯通路门店!$J:$J,"华为授权体验店")+SUMIFS(通讯通路门店!$AA:$AA,通讯通路门店!$S:$S,$G417,通讯通路门店!$J:$J,"华为堡垒店")</f>
        <v>0</v>
      </c>
      <c r="BG417" s="99">
        <f>SUMIFS(通讯通路门店!$Y:$Y,通讯通路门店!$S:$S,$G417,通讯通路门店!$J:$J,"小米体验店")</f>
        <v>0</v>
      </c>
      <c r="BH417" s="99">
        <f>SUMIFS(通讯通路门店!$AA:$AA,通讯通路门店!$S:$S,$G417,通讯通路门店!$J:$J,"苹果体验店")</f>
        <v>0</v>
      </c>
      <c r="BI417" s="99">
        <f>SUMIFS(通讯通路门店!$K:$K,通讯通路门店!$S:$S,$G417,通讯通路门店!$J:$J,"其他品牌专卖店")</f>
        <v>0</v>
      </c>
      <c r="BJ417" s="99">
        <f>SUMIFS(通讯通路门店!$AC:$AC,通讯通路门店!$S:$S,$G417)</f>
        <v>0</v>
      </c>
      <c r="BK417" s="99">
        <f>SUMIFS(通讯通路门店!$AD:$AD,通讯通路门店!$S:$S,$G417)</f>
        <v>0</v>
      </c>
      <c r="BL417" s="99">
        <f>SUMIFS(通讯通路门店!$AE:$AE,通讯通路门店!$S:$S,$G417)</f>
        <v>0</v>
      </c>
      <c r="BM417" s="99">
        <f>SUMIFS(通讯通路门店!$AF:$AF,通讯通路门店!$S:$S,$G417)</f>
        <v>0</v>
      </c>
      <c r="BN417" s="99">
        <f>SUMIFS(通讯通路门店!$AG:$AG,通讯通路门店!$S:$S,$G417)</f>
        <v>0</v>
      </c>
      <c r="BO417" s="99">
        <f>SUMIFS(通讯通路门店!$AH:$AH,通讯通路门店!$S:$S,$G417)</f>
        <v>0</v>
      </c>
      <c r="BP417" s="99">
        <f>SUMIFS(通讯通路门店!$AI:$AI,通讯通路门店!$S:$S,$G417)</f>
        <v>0</v>
      </c>
      <c r="BQ417" s="83"/>
    </row>
    <row r="418" spans="1:69">
      <c r="A418" s="99" t="str">
        <f>IFERROR(_xlfn.XLOOKUP($G418,通讯通路门店!$S$4:$S$993931,通讯通路门店!$A$4:$A$993931,0,0),"")</f>
        <v/>
      </c>
      <c r="B418" s="99" t="str">
        <f>IFERROR(_xlfn.XLOOKUP($G418,通讯通路门店!$S$4:$S$993931,通讯通路门店!$B$4:$B$993931,0,0),"")</f>
        <v/>
      </c>
      <c r="C418" s="99" t="str">
        <f>IFERROR(_xlfn.XLOOKUP($G418,通讯通路门店!$S$4:$S$993931,通讯通路门店!$C$4:$C$993931,0,0),"")</f>
        <v/>
      </c>
      <c r="D418" s="99" t="str">
        <f>IFERROR(_xlfn.XLOOKUP($G418,通讯通路门店!$S$4:$S$993931,通讯通路门店!$D$4:$D$993931,0,0),"")</f>
        <v/>
      </c>
      <c r="E418" s="83"/>
      <c r="F418" s="83"/>
      <c r="G418" s="101" t="e">
        <v>#N/A</v>
      </c>
      <c r="H418" s="102" t="str">
        <f>IFERROR(_xlfn.XLOOKUP($G418,通讯通路门店!$S$4:$S$993931,通讯通路门店!$R$4:$R$993931,0,0),"")</f>
        <v/>
      </c>
      <c r="I418" s="83"/>
      <c r="J418" s="83"/>
      <c r="K418" s="83"/>
      <c r="L418" s="83"/>
      <c r="M418" s="83"/>
      <c r="N418" s="83"/>
      <c r="O418" s="83"/>
      <c r="P418" s="83"/>
      <c r="Q418" s="83"/>
      <c r="R418" s="83"/>
      <c r="S418" s="83"/>
      <c r="T418" s="83"/>
      <c r="U418" s="99">
        <f>COUNTIF(通讯通路门店!$S:$S,$G418)</f>
        <v>0</v>
      </c>
      <c r="V418" s="99">
        <f>COUNTIFS(通讯通路门店!$S:$S,$G418,通讯通路门店!$J:$J,"综合卖场")</f>
        <v>0</v>
      </c>
      <c r="W418" s="99">
        <f>SUMIFS(通讯通路门店!$AJ:$AJ,通讯通路门店!$S:$S,通讯客户沙盘!$G418)</f>
        <v>0</v>
      </c>
      <c r="X418" s="99">
        <f t="shared" si="30"/>
        <v>0</v>
      </c>
      <c r="Y418" s="99">
        <f>COUNTIFS(通讯通路门店!$S:$S,$G418,通讯通路门店!$J:$J,"荣耀体验店")+COUNTIFS(通讯通路门店!$S:$S,$G418,通讯通路门店!$J:$J,"荣耀授权专卖店")</f>
        <v>0</v>
      </c>
      <c r="Z418" s="99">
        <f>COUNTIFS(通讯通路门店!$S:$S,$G418,通讯通路门店!$J:$J,"VIVO体验店")</f>
        <v>0</v>
      </c>
      <c r="AA418" s="99">
        <f>COUNTIFS(通讯通路门店!$S:$S,$G418,通讯通路门店!$J:$J,"OPPO体验店")</f>
        <v>0</v>
      </c>
      <c r="AB418" s="99">
        <f>COUNTIFS(通讯通路门店!$S:$S,$G418,通讯通路门店!$J:$J,"华为授权体验店")+COUNTIFS(通讯通路门店!$S:$S,$G418,通讯通路门店!$J:$J,"华为堡垒店")</f>
        <v>0</v>
      </c>
      <c r="AC418" s="99">
        <f>COUNTIFS(通讯通路门店!$S:$S,$G418,通讯通路门店!$J:$J,"小米体验店")</f>
        <v>0</v>
      </c>
      <c r="AD418" s="99">
        <f>COUNTIFS(通讯通路门店!$S:$S,$G418,通讯通路门店!$J:$J,"苹果体验店")</f>
        <v>0</v>
      </c>
      <c r="AE418" s="99">
        <f>COUNTIFS(通讯通路门店!$S:$S,$G418,通讯通路门店!$J:$J,"其他品牌专卖店")</f>
        <v>0</v>
      </c>
      <c r="AF418" s="99">
        <f>SUMIFS(通讯通路门店!$BI:$BI,通讯通路门店!$S:$S,$G418)</f>
        <v>0</v>
      </c>
      <c r="AG418" s="99">
        <f>SUMIFS(通讯通路门店!$BH:$BH,通讯通路门店!$S:$S,$G418)</f>
        <v>0</v>
      </c>
      <c r="AH418" s="99">
        <f t="shared" si="31"/>
        <v>0</v>
      </c>
      <c r="AI418" s="99">
        <f>SUMIFS(通讯通路门店!$BB:$BB,通讯通路门店!$S:$S,$G418)</f>
        <v>0</v>
      </c>
      <c r="AJ418" s="99">
        <f>SUMIFS(通讯通路门店!$BE:$BE,通讯通路门店!$S:$S,$G418)</f>
        <v>0</v>
      </c>
      <c r="AK418" s="99">
        <f>SUMIFS(通讯通路门店!$BG:$BG,通讯通路门店!$S:$S,$G418)</f>
        <v>0</v>
      </c>
      <c r="AL418" s="99">
        <f>SUMIFS(通讯通路门店!$BC:$BC,通讯通路门店!$S:$S,$G418)</f>
        <v>0</v>
      </c>
      <c r="AM418" s="99">
        <f>SUMIFS(通讯通路门店!$BD:$BD,通讯通路门店!$S:$S,$G418)</f>
        <v>0</v>
      </c>
      <c r="AN418" s="99">
        <f>SUMIFS(通讯通路门店!$BF:$BF,通讯通路门店!$S:$S,$G418)</f>
        <v>0</v>
      </c>
      <c r="AO418" s="99">
        <f t="shared" si="32"/>
        <v>0</v>
      </c>
      <c r="AP418" s="99">
        <f>SUMIFS(通讯通路门店!$K:$K,通讯通路门店!$S:$S,$G418)</f>
        <v>0</v>
      </c>
      <c r="AQ418" s="83"/>
      <c r="AR418" s="99">
        <f>SUMIFS(通讯通路门店!$T:$T,通讯通路门店!$S:$S,$G418)</f>
        <v>0</v>
      </c>
      <c r="AS418" s="99">
        <f>SUMIFS(通讯通路门店!$U:$U,通讯通路门店!$S:$S,$G418)</f>
        <v>0</v>
      </c>
      <c r="AT418" s="99">
        <f>SUMIFS(通讯通路门店!$V:$V,通讯通路门店!$S:$S,$G418)</f>
        <v>0</v>
      </c>
      <c r="AU418" s="99">
        <f>SUMIFS(通讯通路门店!$W:$W,通讯通路门店!$S:$S,$G418)</f>
        <v>0</v>
      </c>
      <c r="AV418" s="99">
        <f>SUMIFS(通讯通路门店!$Z:$Z,通讯通路门店!$S:$S,$G418)</f>
        <v>0</v>
      </c>
      <c r="AW418" s="99">
        <f>SUMIFS(通讯通路门店!$AB:$AB,通讯通路门店!$S:$S,$G418)</f>
        <v>0</v>
      </c>
      <c r="AX418" s="99">
        <f>SUMIFS(通讯通路门店!$X:$X,通讯通路门店!$S:$S,$G418)</f>
        <v>0</v>
      </c>
      <c r="AY418" s="99">
        <f>SUMIFS(通讯通路门店!$Y:$Y,通讯通路门店!$S:$S,$G418)</f>
        <v>0</v>
      </c>
      <c r="AZ418" s="99">
        <f>SUMIFS(通讯通路门店!$AA:$AA,通讯通路门店!$S:$S,$G418)</f>
        <v>0</v>
      </c>
      <c r="BA418" s="99">
        <f t="shared" si="33"/>
        <v>0</v>
      </c>
      <c r="BB418" s="99">
        <f t="shared" si="34"/>
        <v>0</v>
      </c>
      <c r="BC418" s="99">
        <f>SUMIFS(通讯通路门店!$W:$W,通讯通路门店!$S:$S,$G418,通讯通路门店!$J:$J,"荣耀体验店")+SUMIFS(通讯通路门店!$W:$W,通讯通路门店!$S:$S,$G418,通讯通路门店!$J:$J,"荣耀授权专卖店")</f>
        <v>0</v>
      </c>
      <c r="BD418" s="99">
        <f>SUMIFS(通讯通路门店!$Z:$Z,通讯通路门店!$S:$S,$G418,通讯通路门店!$J:$J,"VIVO体验店")</f>
        <v>0</v>
      </c>
      <c r="BE418" s="99">
        <f>SUMIFS(通讯通路门店!$AB:$AB,通讯通路门店!$S:$S,$G418,通讯通路门店!$J:$J,"OPPO体验店")</f>
        <v>0</v>
      </c>
      <c r="BF418" s="99">
        <f>SUMIFS(通讯通路门店!$X:$X,通讯通路门店!$S:$S,$G418,通讯通路门店!$J:$J,"华为授权体验店")+SUMIFS(通讯通路门店!$AA:$AA,通讯通路门店!$S:$S,$G418,通讯通路门店!$J:$J,"华为堡垒店")</f>
        <v>0</v>
      </c>
      <c r="BG418" s="99">
        <f>SUMIFS(通讯通路门店!$Y:$Y,通讯通路门店!$S:$S,$G418,通讯通路门店!$J:$J,"小米体验店")</f>
        <v>0</v>
      </c>
      <c r="BH418" s="99">
        <f>SUMIFS(通讯通路门店!$AA:$AA,通讯通路门店!$S:$S,$G418,通讯通路门店!$J:$J,"苹果体验店")</f>
        <v>0</v>
      </c>
      <c r="BI418" s="99">
        <f>SUMIFS(通讯通路门店!$K:$K,通讯通路门店!$S:$S,$G418,通讯通路门店!$J:$J,"其他品牌专卖店")</f>
        <v>0</v>
      </c>
      <c r="BJ418" s="99">
        <f>SUMIFS(通讯通路门店!$AC:$AC,通讯通路门店!$S:$S,$G418)</f>
        <v>0</v>
      </c>
      <c r="BK418" s="99">
        <f>SUMIFS(通讯通路门店!$AD:$AD,通讯通路门店!$S:$S,$G418)</f>
        <v>0</v>
      </c>
      <c r="BL418" s="99">
        <f>SUMIFS(通讯通路门店!$AE:$AE,通讯通路门店!$S:$S,$G418)</f>
        <v>0</v>
      </c>
      <c r="BM418" s="99">
        <f>SUMIFS(通讯通路门店!$AF:$AF,通讯通路门店!$S:$S,$G418)</f>
        <v>0</v>
      </c>
      <c r="BN418" s="99">
        <f>SUMIFS(通讯通路门店!$AG:$AG,通讯通路门店!$S:$S,$G418)</f>
        <v>0</v>
      </c>
      <c r="BO418" s="99">
        <f>SUMIFS(通讯通路门店!$AH:$AH,通讯通路门店!$S:$S,$G418)</f>
        <v>0</v>
      </c>
      <c r="BP418" s="99">
        <f>SUMIFS(通讯通路门店!$AI:$AI,通讯通路门店!$S:$S,$G418)</f>
        <v>0</v>
      </c>
      <c r="BQ418" s="83"/>
    </row>
    <row r="419" spans="1:69">
      <c r="A419" s="99" t="str">
        <f>IFERROR(_xlfn.XLOOKUP($G419,通讯通路门店!$S$4:$S$993931,通讯通路门店!$A$4:$A$993931,0,0),"")</f>
        <v/>
      </c>
      <c r="B419" s="99" t="str">
        <f>IFERROR(_xlfn.XLOOKUP($G419,通讯通路门店!$S$4:$S$993931,通讯通路门店!$B$4:$B$993931,0,0),"")</f>
        <v/>
      </c>
      <c r="C419" s="99" t="str">
        <f>IFERROR(_xlfn.XLOOKUP($G419,通讯通路门店!$S$4:$S$993931,通讯通路门店!$C$4:$C$993931,0,0),"")</f>
        <v/>
      </c>
      <c r="D419" s="99" t="str">
        <f>IFERROR(_xlfn.XLOOKUP($G419,通讯通路门店!$S$4:$S$993931,通讯通路门店!$D$4:$D$993931,0,0),"")</f>
        <v/>
      </c>
      <c r="E419" s="83"/>
      <c r="F419" s="83"/>
      <c r="G419" s="101" t="e">
        <v>#N/A</v>
      </c>
      <c r="H419" s="102" t="str">
        <f>IFERROR(_xlfn.XLOOKUP($G419,通讯通路门店!$S$4:$S$993931,通讯通路门店!$R$4:$R$993931,0,0),"")</f>
        <v/>
      </c>
      <c r="I419" s="83"/>
      <c r="J419" s="83"/>
      <c r="K419" s="83"/>
      <c r="L419" s="83"/>
      <c r="M419" s="83"/>
      <c r="N419" s="83"/>
      <c r="O419" s="83"/>
      <c r="P419" s="83"/>
      <c r="Q419" s="83"/>
      <c r="R419" s="83"/>
      <c r="S419" s="83"/>
      <c r="T419" s="83"/>
      <c r="U419" s="99">
        <f>COUNTIF(通讯通路门店!$S:$S,$G419)</f>
        <v>0</v>
      </c>
      <c r="V419" s="99">
        <f>COUNTIFS(通讯通路门店!$S:$S,$G419,通讯通路门店!$J:$J,"综合卖场")</f>
        <v>0</v>
      </c>
      <c r="W419" s="99">
        <f>SUMIFS(通讯通路门店!$AJ:$AJ,通讯通路门店!$S:$S,通讯客户沙盘!$G419)</f>
        <v>0</v>
      </c>
      <c r="X419" s="99">
        <f t="shared" si="30"/>
        <v>0</v>
      </c>
      <c r="Y419" s="99">
        <f>COUNTIFS(通讯通路门店!$S:$S,$G419,通讯通路门店!$J:$J,"荣耀体验店")+COUNTIFS(通讯通路门店!$S:$S,$G419,通讯通路门店!$J:$J,"荣耀授权专卖店")</f>
        <v>0</v>
      </c>
      <c r="Z419" s="99">
        <f>COUNTIFS(通讯通路门店!$S:$S,$G419,通讯通路门店!$J:$J,"VIVO体验店")</f>
        <v>0</v>
      </c>
      <c r="AA419" s="99">
        <f>COUNTIFS(通讯通路门店!$S:$S,$G419,通讯通路门店!$J:$J,"OPPO体验店")</f>
        <v>0</v>
      </c>
      <c r="AB419" s="99">
        <f>COUNTIFS(通讯通路门店!$S:$S,$G419,通讯通路门店!$J:$J,"华为授权体验店")+COUNTIFS(通讯通路门店!$S:$S,$G419,通讯通路门店!$J:$J,"华为堡垒店")</f>
        <v>0</v>
      </c>
      <c r="AC419" s="99">
        <f>COUNTIFS(通讯通路门店!$S:$S,$G419,通讯通路门店!$J:$J,"小米体验店")</f>
        <v>0</v>
      </c>
      <c r="AD419" s="99">
        <f>COUNTIFS(通讯通路门店!$S:$S,$G419,通讯通路门店!$J:$J,"苹果体验店")</f>
        <v>0</v>
      </c>
      <c r="AE419" s="99">
        <f>COUNTIFS(通讯通路门店!$S:$S,$G419,通讯通路门店!$J:$J,"其他品牌专卖店")</f>
        <v>0</v>
      </c>
      <c r="AF419" s="99">
        <f>SUMIFS(通讯通路门店!$BI:$BI,通讯通路门店!$S:$S,$G419)</f>
        <v>0</v>
      </c>
      <c r="AG419" s="99">
        <f>SUMIFS(通讯通路门店!$BH:$BH,通讯通路门店!$S:$S,$G419)</f>
        <v>0</v>
      </c>
      <c r="AH419" s="99">
        <f t="shared" si="31"/>
        <v>0</v>
      </c>
      <c r="AI419" s="99">
        <f>SUMIFS(通讯通路门店!$BB:$BB,通讯通路门店!$S:$S,$G419)</f>
        <v>0</v>
      </c>
      <c r="AJ419" s="99">
        <f>SUMIFS(通讯通路门店!$BE:$BE,通讯通路门店!$S:$S,$G419)</f>
        <v>0</v>
      </c>
      <c r="AK419" s="99">
        <f>SUMIFS(通讯通路门店!$BG:$BG,通讯通路门店!$S:$S,$G419)</f>
        <v>0</v>
      </c>
      <c r="AL419" s="99">
        <f>SUMIFS(通讯通路门店!$BC:$BC,通讯通路门店!$S:$S,$G419)</f>
        <v>0</v>
      </c>
      <c r="AM419" s="99">
        <f>SUMIFS(通讯通路门店!$BD:$BD,通讯通路门店!$S:$S,$G419)</f>
        <v>0</v>
      </c>
      <c r="AN419" s="99">
        <f>SUMIFS(通讯通路门店!$BF:$BF,通讯通路门店!$S:$S,$G419)</f>
        <v>0</v>
      </c>
      <c r="AO419" s="99">
        <f t="shared" si="32"/>
        <v>0</v>
      </c>
      <c r="AP419" s="99">
        <f>SUMIFS(通讯通路门店!$K:$K,通讯通路门店!$S:$S,$G419)</f>
        <v>0</v>
      </c>
      <c r="AQ419" s="83"/>
      <c r="AR419" s="99">
        <f>SUMIFS(通讯通路门店!$T:$T,通讯通路门店!$S:$S,$G419)</f>
        <v>0</v>
      </c>
      <c r="AS419" s="99">
        <f>SUMIFS(通讯通路门店!$U:$U,通讯通路门店!$S:$S,$G419)</f>
        <v>0</v>
      </c>
      <c r="AT419" s="99">
        <f>SUMIFS(通讯通路门店!$V:$V,通讯通路门店!$S:$S,$G419)</f>
        <v>0</v>
      </c>
      <c r="AU419" s="99">
        <f>SUMIFS(通讯通路门店!$W:$W,通讯通路门店!$S:$S,$G419)</f>
        <v>0</v>
      </c>
      <c r="AV419" s="99">
        <f>SUMIFS(通讯通路门店!$Z:$Z,通讯通路门店!$S:$S,$G419)</f>
        <v>0</v>
      </c>
      <c r="AW419" s="99">
        <f>SUMIFS(通讯通路门店!$AB:$AB,通讯通路门店!$S:$S,$G419)</f>
        <v>0</v>
      </c>
      <c r="AX419" s="99">
        <f>SUMIFS(通讯通路门店!$X:$X,通讯通路门店!$S:$S,$G419)</f>
        <v>0</v>
      </c>
      <c r="AY419" s="99">
        <f>SUMIFS(通讯通路门店!$Y:$Y,通讯通路门店!$S:$S,$G419)</f>
        <v>0</v>
      </c>
      <c r="AZ419" s="99">
        <f>SUMIFS(通讯通路门店!$AA:$AA,通讯通路门店!$S:$S,$G419)</f>
        <v>0</v>
      </c>
      <c r="BA419" s="99">
        <f t="shared" si="33"/>
        <v>0</v>
      </c>
      <c r="BB419" s="99">
        <f t="shared" si="34"/>
        <v>0</v>
      </c>
      <c r="BC419" s="99">
        <f>SUMIFS(通讯通路门店!$W:$W,通讯通路门店!$S:$S,$G419,通讯通路门店!$J:$J,"荣耀体验店")+SUMIFS(通讯通路门店!$W:$W,通讯通路门店!$S:$S,$G419,通讯通路门店!$J:$J,"荣耀授权专卖店")</f>
        <v>0</v>
      </c>
      <c r="BD419" s="99">
        <f>SUMIFS(通讯通路门店!$Z:$Z,通讯通路门店!$S:$S,$G419,通讯通路门店!$J:$J,"VIVO体验店")</f>
        <v>0</v>
      </c>
      <c r="BE419" s="99">
        <f>SUMIFS(通讯通路门店!$AB:$AB,通讯通路门店!$S:$S,$G419,通讯通路门店!$J:$J,"OPPO体验店")</f>
        <v>0</v>
      </c>
      <c r="BF419" s="99">
        <f>SUMIFS(通讯通路门店!$X:$X,通讯通路门店!$S:$S,$G419,通讯通路门店!$J:$J,"华为授权体验店")+SUMIFS(通讯通路门店!$AA:$AA,通讯通路门店!$S:$S,$G419,通讯通路门店!$J:$J,"华为堡垒店")</f>
        <v>0</v>
      </c>
      <c r="BG419" s="99">
        <f>SUMIFS(通讯通路门店!$Y:$Y,通讯通路门店!$S:$S,$G419,通讯通路门店!$J:$J,"小米体验店")</f>
        <v>0</v>
      </c>
      <c r="BH419" s="99">
        <f>SUMIFS(通讯通路门店!$AA:$AA,通讯通路门店!$S:$S,$G419,通讯通路门店!$J:$J,"苹果体验店")</f>
        <v>0</v>
      </c>
      <c r="BI419" s="99">
        <f>SUMIFS(通讯通路门店!$K:$K,通讯通路门店!$S:$S,$G419,通讯通路门店!$J:$J,"其他品牌专卖店")</f>
        <v>0</v>
      </c>
      <c r="BJ419" s="99">
        <f>SUMIFS(通讯通路门店!$AC:$AC,通讯通路门店!$S:$S,$G419)</f>
        <v>0</v>
      </c>
      <c r="BK419" s="99">
        <f>SUMIFS(通讯通路门店!$AD:$AD,通讯通路门店!$S:$S,$G419)</f>
        <v>0</v>
      </c>
      <c r="BL419" s="99">
        <f>SUMIFS(通讯通路门店!$AE:$AE,通讯通路门店!$S:$S,$G419)</f>
        <v>0</v>
      </c>
      <c r="BM419" s="99">
        <f>SUMIFS(通讯通路门店!$AF:$AF,通讯通路门店!$S:$S,$G419)</f>
        <v>0</v>
      </c>
      <c r="BN419" s="99">
        <f>SUMIFS(通讯通路门店!$AG:$AG,通讯通路门店!$S:$S,$G419)</f>
        <v>0</v>
      </c>
      <c r="BO419" s="99">
        <f>SUMIFS(通讯通路门店!$AH:$AH,通讯通路门店!$S:$S,$G419)</f>
        <v>0</v>
      </c>
      <c r="BP419" s="99">
        <f>SUMIFS(通讯通路门店!$AI:$AI,通讯通路门店!$S:$S,$G419)</f>
        <v>0</v>
      </c>
      <c r="BQ419" s="83"/>
    </row>
    <row r="420" spans="1:69">
      <c r="A420" s="99" t="str">
        <f>IFERROR(_xlfn.XLOOKUP($G420,通讯通路门店!$S$4:$S$993931,通讯通路门店!$A$4:$A$993931,0,0),"")</f>
        <v/>
      </c>
      <c r="B420" s="99" t="str">
        <f>IFERROR(_xlfn.XLOOKUP($G420,通讯通路门店!$S$4:$S$993931,通讯通路门店!$B$4:$B$993931,0,0),"")</f>
        <v/>
      </c>
      <c r="C420" s="99" t="str">
        <f>IFERROR(_xlfn.XLOOKUP($G420,通讯通路门店!$S$4:$S$993931,通讯通路门店!$C$4:$C$993931,0,0),"")</f>
        <v/>
      </c>
      <c r="D420" s="99" t="str">
        <f>IFERROR(_xlfn.XLOOKUP($G420,通讯通路门店!$S$4:$S$993931,通讯通路门店!$D$4:$D$993931,0,0),"")</f>
        <v/>
      </c>
      <c r="E420" s="83"/>
      <c r="F420" s="83"/>
      <c r="G420" s="101" t="e">
        <v>#N/A</v>
      </c>
      <c r="H420" s="102" t="str">
        <f>IFERROR(_xlfn.XLOOKUP($G420,通讯通路门店!$S$4:$S$993931,通讯通路门店!$R$4:$R$993931,0,0),"")</f>
        <v/>
      </c>
      <c r="I420" s="83"/>
      <c r="J420" s="83"/>
      <c r="K420" s="83"/>
      <c r="L420" s="83"/>
      <c r="M420" s="83"/>
      <c r="N420" s="83"/>
      <c r="O420" s="83"/>
      <c r="P420" s="83"/>
      <c r="Q420" s="83"/>
      <c r="R420" s="83"/>
      <c r="S420" s="83"/>
      <c r="T420" s="83"/>
      <c r="U420" s="99">
        <f>COUNTIF(通讯通路门店!$S:$S,$G420)</f>
        <v>0</v>
      </c>
      <c r="V420" s="99">
        <f>COUNTIFS(通讯通路门店!$S:$S,$G420,通讯通路门店!$J:$J,"综合卖场")</f>
        <v>0</v>
      </c>
      <c r="W420" s="99">
        <f>SUMIFS(通讯通路门店!$AJ:$AJ,通讯通路门店!$S:$S,通讯客户沙盘!$G420)</f>
        <v>0</v>
      </c>
      <c r="X420" s="99">
        <f t="shared" si="30"/>
        <v>0</v>
      </c>
      <c r="Y420" s="99">
        <f>COUNTIFS(通讯通路门店!$S:$S,$G420,通讯通路门店!$J:$J,"荣耀体验店")+COUNTIFS(通讯通路门店!$S:$S,$G420,通讯通路门店!$J:$J,"荣耀授权专卖店")</f>
        <v>0</v>
      </c>
      <c r="Z420" s="99">
        <f>COUNTIFS(通讯通路门店!$S:$S,$G420,通讯通路门店!$J:$J,"VIVO体验店")</f>
        <v>0</v>
      </c>
      <c r="AA420" s="99">
        <f>COUNTIFS(通讯通路门店!$S:$S,$G420,通讯通路门店!$J:$J,"OPPO体验店")</f>
        <v>0</v>
      </c>
      <c r="AB420" s="99">
        <f>COUNTIFS(通讯通路门店!$S:$S,$G420,通讯通路门店!$J:$J,"华为授权体验店")+COUNTIFS(通讯通路门店!$S:$S,$G420,通讯通路门店!$J:$J,"华为堡垒店")</f>
        <v>0</v>
      </c>
      <c r="AC420" s="99">
        <f>COUNTIFS(通讯通路门店!$S:$S,$G420,通讯通路门店!$J:$J,"小米体验店")</f>
        <v>0</v>
      </c>
      <c r="AD420" s="99">
        <f>COUNTIFS(通讯通路门店!$S:$S,$G420,通讯通路门店!$J:$J,"苹果体验店")</f>
        <v>0</v>
      </c>
      <c r="AE420" s="99">
        <f>COUNTIFS(通讯通路门店!$S:$S,$G420,通讯通路门店!$J:$J,"其他品牌专卖店")</f>
        <v>0</v>
      </c>
      <c r="AF420" s="99">
        <f>SUMIFS(通讯通路门店!$BI:$BI,通讯通路门店!$S:$S,$G420)</f>
        <v>0</v>
      </c>
      <c r="AG420" s="99">
        <f>SUMIFS(通讯通路门店!$BH:$BH,通讯通路门店!$S:$S,$G420)</f>
        <v>0</v>
      </c>
      <c r="AH420" s="99">
        <f t="shared" si="31"/>
        <v>0</v>
      </c>
      <c r="AI420" s="99">
        <f>SUMIFS(通讯通路门店!$BB:$BB,通讯通路门店!$S:$S,$G420)</f>
        <v>0</v>
      </c>
      <c r="AJ420" s="99">
        <f>SUMIFS(通讯通路门店!$BE:$BE,通讯通路门店!$S:$S,$G420)</f>
        <v>0</v>
      </c>
      <c r="AK420" s="99">
        <f>SUMIFS(通讯通路门店!$BG:$BG,通讯通路门店!$S:$S,$G420)</f>
        <v>0</v>
      </c>
      <c r="AL420" s="99">
        <f>SUMIFS(通讯通路门店!$BC:$BC,通讯通路门店!$S:$S,$G420)</f>
        <v>0</v>
      </c>
      <c r="AM420" s="99">
        <f>SUMIFS(通讯通路门店!$BD:$BD,通讯通路门店!$S:$S,$G420)</f>
        <v>0</v>
      </c>
      <c r="AN420" s="99">
        <f>SUMIFS(通讯通路门店!$BF:$BF,通讯通路门店!$S:$S,$G420)</f>
        <v>0</v>
      </c>
      <c r="AO420" s="99">
        <f t="shared" si="32"/>
        <v>0</v>
      </c>
      <c r="AP420" s="99">
        <f>SUMIFS(通讯通路门店!$K:$K,通讯通路门店!$S:$S,$G420)</f>
        <v>0</v>
      </c>
      <c r="AQ420" s="83"/>
      <c r="AR420" s="99">
        <f>SUMIFS(通讯通路门店!$T:$T,通讯通路门店!$S:$S,$G420)</f>
        <v>0</v>
      </c>
      <c r="AS420" s="99">
        <f>SUMIFS(通讯通路门店!$U:$U,通讯通路门店!$S:$S,$G420)</f>
        <v>0</v>
      </c>
      <c r="AT420" s="99">
        <f>SUMIFS(通讯通路门店!$V:$V,通讯通路门店!$S:$S,$G420)</f>
        <v>0</v>
      </c>
      <c r="AU420" s="99">
        <f>SUMIFS(通讯通路门店!$W:$W,通讯通路门店!$S:$S,$G420)</f>
        <v>0</v>
      </c>
      <c r="AV420" s="99">
        <f>SUMIFS(通讯通路门店!$Z:$Z,通讯通路门店!$S:$S,$G420)</f>
        <v>0</v>
      </c>
      <c r="AW420" s="99">
        <f>SUMIFS(通讯通路门店!$AB:$AB,通讯通路门店!$S:$S,$G420)</f>
        <v>0</v>
      </c>
      <c r="AX420" s="99">
        <f>SUMIFS(通讯通路门店!$X:$X,通讯通路门店!$S:$S,$G420)</f>
        <v>0</v>
      </c>
      <c r="AY420" s="99">
        <f>SUMIFS(通讯通路门店!$Y:$Y,通讯通路门店!$S:$S,$G420)</f>
        <v>0</v>
      </c>
      <c r="AZ420" s="99">
        <f>SUMIFS(通讯通路门店!$AA:$AA,通讯通路门店!$S:$S,$G420)</f>
        <v>0</v>
      </c>
      <c r="BA420" s="99">
        <f t="shared" si="33"/>
        <v>0</v>
      </c>
      <c r="BB420" s="99">
        <f t="shared" si="34"/>
        <v>0</v>
      </c>
      <c r="BC420" s="99">
        <f>SUMIFS(通讯通路门店!$W:$W,通讯通路门店!$S:$S,$G420,通讯通路门店!$J:$J,"荣耀体验店")+SUMIFS(通讯通路门店!$W:$W,通讯通路门店!$S:$S,$G420,通讯通路门店!$J:$J,"荣耀授权专卖店")</f>
        <v>0</v>
      </c>
      <c r="BD420" s="99">
        <f>SUMIFS(通讯通路门店!$Z:$Z,通讯通路门店!$S:$S,$G420,通讯通路门店!$J:$J,"VIVO体验店")</f>
        <v>0</v>
      </c>
      <c r="BE420" s="99">
        <f>SUMIFS(通讯通路门店!$AB:$AB,通讯通路门店!$S:$S,$G420,通讯通路门店!$J:$J,"OPPO体验店")</f>
        <v>0</v>
      </c>
      <c r="BF420" s="99">
        <f>SUMIFS(通讯通路门店!$X:$X,通讯通路门店!$S:$S,$G420,通讯通路门店!$J:$J,"华为授权体验店")+SUMIFS(通讯通路门店!$AA:$AA,通讯通路门店!$S:$S,$G420,通讯通路门店!$J:$J,"华为堡垒店")</f>
        <v>0</v>
      </c>
      <c r="BG420" s="99">
        <f>SUMIFS(通讯通路门店!$Y:$Y,通讯通路门店!$S:$S,$G420,通讯通路门店!$J:$J,"小米体验店")</f>
        <v>0</v>
      </c>
      <c r="BH420" s="99">
        <f>SUMIFS(通讯通路门店!$AA:$AA,通讯通路门店!$S:$S,$G420,通讯通路门店!$J:$J,"苹果体验店")</f>
        <v>0</v>
      </c>
      <c r="BI420" s="99">
        <f>SUMIFS(通讯通路门店!$K:$K,通讯通路门店!$S:$S,$G420,通讯通路门店!$J:$J,"其他品牌专卖店")</f>
        <v>0</v>
      </c>
      <c r="BJ420" s="99">
        <f>SUMIFS(通讯通路门店!$AC:$AC,通讯通路门店!$S:$S,$G420)</f>
        <v>0</v>
      </c>
      <c r="BK420" s="99">
        <f>SUMIFS(通讯通路门店!$AD:$AD,通讯通路门店!$S:$S,$G420)</f>
        <v>0</v>
      </c>
      <c r="BL420" s="99">
        <f>SUMIFS(通讯通路门店!$AE:$AE,通讯通路门店!$S:$S,$G420)</f>
        <v>0</v>
      </c>
      <c r="BM420" s="99">
        <f>SUMIFS(通讯通路门店!$AF:$AF,通讯通路门店!$S:$S,$G420)</f>
        <v>0</v>
      </c>
      <c r="BN420" s="99">
        <f>SUMIFS(通讯通路门店!$AG:$AG,通讯通路门店!$S:$S,$G420)</f>
        <v>0</v>
      </c>
      <c r="BO420" s="99">
        <f>SUMIFS(通讯通路门店!$AH:$AH,通讯通路门店!$S:$S,$G420)</f>
        <v>0</v>
      </c>
      <c r="BP420" s="99">
        <f>SUMIFS(通讯通路门店!$AI:$AI,通讯通路门店!$S:$S,$G420)</f>
        <v>0</v>
      </c>
      <c r="BQ420" s="83"/>
    </row>
    <row r="421" spans="1:69">
      <c r="A421" s="99" t="str">
        <f>IFERROR(_xlfn.XLOOKUP($G421,通讯通路门店!$S$4:$S$993931,通讯通路门店!$A$4:$A$993931,0,0),"")</f>
        <v/>
      </c>
      <c r="B421" s="99" t="str">
        <f>IFERROR(_xlfn.XLOOKUP($G421,通讯通路门店!$S$4:$S$993931,通讯通路门店!$B$4:$B$993931,0,0),"")</f>
        <v/>
      </c>
      <c r="C421" s="99" t="str">
        <f>IFERROR(_xlfn.XLOOKUP($G421,通讯通路门店!$S$4:$S$993931,通讯通路门店!$C$4:$C$993931,0,0),"")</f>
        <v/>
      </c>
      <c r="D421" s="99" t="str">
        <f>IFERROR(_xlfn.XLOOKUP($G421,通讯通路门店!$S$4:$S$993931,通讯通路门店!$D$4:$D$993931,0,0),"")</f>
        <v/>
      </c>
      <c r="E421" s="83"/>
      <c r="F421" s="83"/>
      <c r="G421" s="101" t="e">
        <v>#N/A</v>
      </c>
      <c r="H421" s="102" t="str">
        <f>IFERROR(_xlfn.XLOOKUP($G421,通讯通路门店!$S$4:$S$993931,通讯通路门店!$R$4:$R$993931,0,0),"")</f>
        <v/>
      </c>
      <c r="I421" s="83"/>
      <c r="J421" s="83"/>
      <c r="K421" s="83"/>
      <c r="L421" s="83"/>
      <c r="M421" s="83"/>
      <c r="N421" s="83"/>
      <c r="O421" s="83"/>
      <c r="P421" s="83"/>
      <c r="Q421" s="83"/>
      <c r="R421" s="83"/>
      <c r="S421" s="83"/>
      <c r="T421" s="83"/>
      <c r="U421" s="99">
        <f>COUNTIF(通讯通路门店!$S:$S,$G421)</f>
        <v>0</v>
      </c>
      <c r="V421" s="99">
        <f>COUNTIFS(通讯通路门店!$S:$S,$G421,通讯通路门店!$J:$J,"综合卖场")</f>
        <v>0</v>
      </c>
      <c r="W421" s="99">
        <f>SUMIFS(通讯通路门店!$AJ:$AJ,通讯通路门店!$S:$S,通讯客户沙盘!$G421)</f>
        <v>0</v>
      </c>
      <c r="X421" s="99">
        <f t="shared" si="30"/>
        <v>0</v>
      </c>
      <c r="Y421" s="99">
        <f>COUNTIFS(通讯通路门店!$S:$S,$G421,通讯通路门店!$J:$J,"荣耀体验店")+COUNTIFS(通讯通路门店!$S:$S,$G421,通讯通路门店!$J:$J,"荣耀授权专卖店")</f>
        <v>0</v>
      </c>
      <c r="Z421" s="99">
        <f>COUNTIFS(通讯通路门店!$S:$S,$G421,通讯通路门店!$J:$J,"VIVO体验店")</f>
        <v>0</v>
      </c>
      <c r="AA421" s="99">
        <f>COUNTIFS(通讯通路门店!$S:$S,$G421,通讯通路门店!$J:$J,"OPPO体验店")</f>
        <v>0</v>
      </c>
      <c r="AB421" s="99">
        <f>COUNTIFS(通讯通路门店!$S:$S,$G421,通讯通路门店!$J:$J,"华为授权体验店")+COUNTIFS(通讯通路门店!$S:$S,$G421,通讯通路门店!$J:$J,"华为堡垒店")</f>
        <v>0</v>
      </c>
      <c r="AC421" s="99">
        <f>COUNTIFS(通讯通路门店!$S:$S,$G421,通讯通路门店!$J:$J,"小米体验店")</f>
        <v>0</v>
      </c>
      <c r="AD421" s="99">
        <f>COUNTIFS(通讯通路门店!$S:$S,$G421,通讯通路门店!$J:$J,"苹果体验店")</f>
        <v>0</v>
      </c>
      <c r="AE421" s="99">
        <f>COUNTIFS(通讯通路门店!$S:$S,$G421,通讯通路门店!$J:$J,"其他品牌专卖店")</f>
        <v>0</v>
      </c>
      <c r="AF421" s="99">
        <f>SUMIFS(通讯通路门店!$BI:$BI,通讯通路门店!$S:$S,$G421)</f>
        <v>0</v>
      </c>
      <c r="AG421" s="99">
        <f>SUMIFS(通讯通路门店!$BH:$BH,通讯通路门店!$S:$S,$G421)</f>
        <v>0</v>
      </c>
      <c r="AH421" s="99">
        <f t="shared" si="31"/>
        <v>0</v>
      </c>
      <c r="AI421" s="99">
        <f>SUMIFS(通讯通路门店!$BB:$BB,通讯通路门店!$S:$S,$G421)</f>
        <v>0</v>
      </c>
      <c r="AJ421" s="99">
        <f>SUMIFS(通讯通路门店!$BE:$BE,通讯通路门店!$S:$S,$G421)</f>
        <v>0</v>
      </c>
      <c r="AK421" s="99">
        <f>SUMIFS(通讯通路门店!$BG:$BG,通讯通路门店!$S:$S,$G421)</f>
        <v>0</v>
      </c>
      <c r="AL421" s="99">
        <f>SUMIFS(通讯通路门店!$BC:$BC,通讯通路门店!$S:$S,$G421)</f>
        <v>0</v>
      </c>
      <c r="AM421" s="99">
        <f>SUMIFS(通讯通路门店!$BD:$BD,通讯通路门店!$S:$S,$G421)</f>
        <v>0</v>
      </c>
      <c r="AN421" s="99">
        <f>SUMIFS(通讯通路门店!$BF:$BF,通讯通路门店!$S:$S,$G421)</f>
        <v>0</v>
      </c>
      <c r="AO421" s="99">
        <f t="shared" si="32"/>
        <v>0</v>
      </c>
      <c r="AP421" s="99">
        <f>SUMIFS(通讯通路门店!$K:$K,通讯通路门店!$S:$S,$G421)</f>
        <v>0</v>
      </c>
      <c r="AQ421" s="83"/>
      <c r="AR421" s="99">
        <f>SUMIFS(通讯通路门店!$T:$T,通讯通路门店!$S:$S,$G421)</f>
        <v>0</v>
      </c>
      <c r="AS421" s="99">
        <f>SUMIFS(通讯通路门店!$U:$U,通讯通路门店!$S:$S,$G421)</f>
        <v>0</v>
      </c>
      <c r="AT421" s="99">
        <f>SUMIFS(通讯通路门店!$V:$V,通讯通路门店!$S:$S,$G421)</f>
        <v>0</v>
      </c>
      <c r="AU421" s="99">
        <f>SUMIFS(通讯通路门店!$W:$W,通讯通路门店!$S:$S,$G421)</f>
        <v>0</v>
      </c>
      <c r="AV421" s="99">
        <f>SUMIFS(通讯通路门店!$Z:$Z,通讯通路门店!$S:$S,$G421)</f>
        <v>0</v>
      </c>
      <c r="AW421" s="99">
        <f>SUMIFS(通讯通路门店!$AB:$AB,通讯通路门店!$S:$S,$G421)</f>
        <v>0</v>
      </c>
      <c r="AX421" s="99">
        <f>SUMIFS(通讯通路门店!$X:$X,通讯通路门店!$S:$S,$G421)</f>
        <v>0</v>
      </c>
      <c r="AY421" s="99">
        <f>SUMIFS(通讯通路门店!$Y:$Y,通讯通路门店!$S:$S,$G421)</f>
        <v>0</v>
      </c>
      <c r="AZ421" s="99">
        <f>SUMIFS(通讯通路门店!$AA:$AA,通讯通路门店!$S:$S,$G421)</f>
        <v>0</v>
      </c>
      <c r="BA421" s="99">
        <f t="shared" si="33"/>
        <v>0</v>
      </c>
      <c r="BB421" s="99">
        <f t="shared" si="34"/>
        <v>0</v>
      </c>
      <c r="BC421" s="99">
        <f>SUMIFS(通讯通路门店!$W:$W,通讯通路门店!$S:$S,$G421,通讯通路门店!$J:$J,"荣耀体验店")+SUMIFS(通讯通路门店!$W:$W,通讯通路门店!$S:$S,$G421,通讯通路门店!$J:$J,"荣耀授权专卖店")</f>
        <v>0</v>
      </c>
      <c r="BD421" s="99">
        <f>SUMIFS(通讯通路门店!$Z:$Z,通讯通路门店!$S:$S,$G421,通讯通路门店!$J:$J,"VIVO体验店")</f>
        <v>0</v>
      </c>
      <c r="BE421" s="99">
        <f>SUMIFS(通讯通路门店!$AB:$AB,通讯通路门店!$S:$S,$G421,通讯通路门店!$J:$J,"OPPO体验店")</f>
        <v>0</v>
      </c>
      <c r="BF421" s="99">
        <f>SUMIFS(通讯通路门店!$X:$X,通讯通路门店!$S:$S,$G421,通讯通路门店!$J:$J,"华为授权体验店")+SUMIFS(通讯通路门店!$AA:$AA,通讯通路门店!$S:$S,$G421,通讯通路门店!$J:$J,"华为堡垒店")</f>
        <v>0</v>
      </c>
      <c r="BG421" s="99">
        <f>SUMIFS(通讯通路门店!$Y:$Y,通讯通路门店!$S:$S,$G421,通讯通路门店!$J:$J,"小米体验店")</f>
        <v>0</v>
      </c>
      <c r="BH421" s="99">
        <f>SUMIFS(通讯通路门店!$AA:$AA,通讯通路门店!$S:$S,$G421,通讯通路门店!$J:$J,"苹果体验店")</f>
        <v>0</v>
      </c>
      <c r="BI421" s="99">
        <f>SUMIFS(通讯通路门店!$K:$K,通讯通路门店!$S:$S,$G421,通讯通路门店!$J:$J,"其他品牌专卖店")</f>
        <v>0</v>
      </c>
      <c r="BJ421" s="99">
        <f>SUMIFS(通讯通路门店!$AC:$AC,通讯通路门店!$S:$S,$G421)</f>
        <v>0</v>
      </c>
      <c r="BK421" s="99">
        <f>SUMIFS(通讯通路门店!$AD:$AD,通讯通路门店!$S:$S,$G421)</f>
        <v>0</v>
      </c>
      <c r="BL421" s="99">
        <f>SUMIFS(通讯通路门店!$AE:$AE,通讯通路门店!$S:$S,$G421)</f>
        <v>0</v>
      </c>
      <c r="BM421" s="99">
        <f>SUMIFS(通讯通路门店!$AF:$AF,通讯通路门店!$S:$S,$G421)</f>
        <v>0</v>
      </c>
      <c r="BN421" s="99">
        <f>SUMIFS(通讯通路门店!$AG:$AG,通讯通路门店!$S:$S,$G421)</f>
        <v>0</v>
      </c>
      <c r="BO421" s="99">
        <f>SUMIFS(通讯通路门店!$AH:$AH,通讯通路门店!$S:$S,$G421)</f>
        <v>0</v>
      </c>
      <c r="BP421" s="99">
        <f>SUMIFS(通讯通路门店!$AI:$AI,通讯通路门店!$S:$S,$G421)</f>
        <v>0</v>
      </c>
      <c r="BQ421" s="83"/>
    </row>
    <row r="422" spans="1:69">
      <c r="A422" s="99" t="str">
        <f>IFERROR(_xlfn.XLOOKUP($G422,通讯通路门店!$S$4:$S$993931,通讯通路门店!$A$4:$A$993931,0,0),"")</f>
        <v/>
      </c>
      <c r="B422" s="99" t="str">
        <f>IFERROR(_xlfn.XLOOKUP($G422,通讯通路门店!$S$4:$S$993931,通讯通路门店!$B$4:$B$993931,0,0),"")</f>
        <v/>
      </c>
      <c r="C422" s="99" t="str">
        <f>IFERROR(_xlfn.XLOOKUP($G422,通讯通路门店!$S$4:$S$993931,通讯通路门店!$C$4:$C$993931,0,0),"")</f>
        <v/>
      </c>
      <c r="D422" s="99" t="str">
        <f>IFERROR(_xlfn.XLOOKUP($G422,通讯通路门店!$S$4:$S$993931,通讯通路门店!$D$4:$D$993931,0,0),"")</f>
        <v/>
      </c>
      <c r="E422" s="83"/>
      <c r="F422" s="83"/>
      <c r="G422" s="101" t="e">
        <v>#N/A</v>
      </c>
      <c r="H422" s="102" t="str">
        <f>IFERROR(_xlfn.XLOOKUP($G422,通讯通路门店!$S$4:$S$993931,通讯通路门店!$R$4:$R$993931,0,0),"")</f>
        <v/>
      </c>
      <c r="I422" s="83"/>
      <c r="J422" s="83"/>
      <c r="K422" s="83"/>
      <c r="L422" s="83"/>
      <c r="M422" s="83"/>
      <c r="N422" s="83"/>
      <c r="O422" s="83"/>
      <c r="P422" s="83"/>
      <c r="Q422" s="83"/>
      <c r="R422" s="83"/>
      <c r="S422" s="83"/>
      <c r="T422" s="83"/>
      <c r="U422" s="99">
        <f>COUNTIF(通讯通路门店!$S:$S,$G422)</f>
        <v>0</v>
      </c>
      <c r="V422" s="99">
        <f>COUNTIFS(通讯通路门店!$S:$S,$G422,通讯通路门店!$J:$J,"综合卖场")</f>
        <v>0</v>
      </c>
      <c r="W422" s="99">
        <f>SUMIFS(通讯通路门店!$AJ:$AJ,通讯通路门店!$S:$S,通讯客户沙盘!$G422)</f>
        <v>0</v>
      </c>
      <c r="X422" s="99">
        <f t="shared" si="30"/>
        <v>0</v>
      </c>
      <c r="Y422" s="99">
        <f>COUNTIFS(通讯通路门店!$S:$S,$G422,通讯通路门店!$J:$J,"荣耀体验店")+COUNTIFS(通讯通路门店!$S:$S,$G422,通讯通路门店!$J:$J,"荣耀授权专卖店")</f>
        <v>0</v>
      </c>
      <c r="Z422" s="99">
        <f>COUNTIFS(通讯通路门店!$S:$S,$G422,通讯通路门店!$J:$J,"VIVO体验店")</f>
        <v>0</v>
      </c>
      <c r="AA422" s="99">
        <f>COUNTIFS(通讯通路门店!$S:$S,$G422,通讯通路门店!$J:$J,"OPPO体验店")</f>
        <v>0</v>
      </c>
      <c r="AB422" s="99">
        <f>COUNTIFS(通讯通路门店!$S:$S,$G422,通讯通路门店!$J:$J,"华为授权体验店")+COUNTIFS(通讯通路门店!$S:$S,$G422,通讯通路门店!$J:$J,"华为堡垒店")</f>
        <v>0</v>
      </c>
      <c r="AC422" s="99">
        <f>COUNTIFS(通讯通路门店!$S:$S,$G422,通讯通路门店!$J:$J,"小米体验店")</f>
        <v>0</v>
      </c>
      <c r="AD422" s="99">
        <f>COUNTIFS(通讯通路门店!$S:$S,$G422,通讯通路门店!$J:$J,"苹果体验店")</f>
        <v>0</v>
      </c>
      <c r="AE422" s="99">
        <f>COUNTIFS(通讯通路门店!$S:$S,$G422,通讯通路门店!$J:$J,"其他品牌专卖店")</f>
        <v>0</v>
      </c>
      <c r="AF422" s="99">
        <f>SUMIFS(通讯通路门店!$BI:$BI,通讯通路门店!$S:$S,$G422)</f>
        <v>0</v>
      </c>
      <c r="AG422" s="99">
        <f>SUMIFS(通讯通路门店!$BH:$BH,通讯通路门店!$S:$S,$G422)</f>
        <v>0</v>
      </c>
      <c r="AH422" s="99">
        <f t="shared" si="31"/>
        <v>0</v>
      </c>
      <c r="AI422" s="99">
        <f>SUMIFS(通讯通路门店!$BB:$BB,通讯通路门店!$S:$S,$G422)</f>
        <v>0</v>
      </c>
      <c r="AJ422" s="99">
        <f>SUMIFS(通讯通路门店!$BE:$BE,通讯通路门店!$S:$S,$G422)</f>
        <v>0</v>
      </c>
      <c r="AK422" s="99">
        <f>SUMIFS(通讯通路门店!$BG:$BG,通讯通路门店!$S:$S,$G422)</f>
        <v>0</v>
      </c>
      <c r="AL422" s="99">
        <f>SUMIFS(通讯通路门店!$BC:$BC,通讯通路门店!$S:$S,$G422)</f>
        <v>0</v>
      </c>
      <c r="AM422" s="99">
        <f>SUMIFS(通讯通路门店!$BD:$BD,通讯通路门店!$S:$S,$G422)</f>
        <v>0</v>
      </c>
      <c r="AN422" s="99">
        <f>SUMIFS(通讯通路门店!$BF:$BF,通讯通路门店!$S:$S,$G422)</f>
        <v>0</v>
      </c>
      <c r="AO422" s="99">
        <f t="shared" si="32"/>
        <v>0</v>
      </c>
      <c r="AP422" s="99">
        <f>SUMIFS(通讯通路门店!$K:$K,通讯通路门店!$S:$S,$G422)</f>
        <v>0</v>
      </c>
      <c r="AQ422" s="83"/>
      <c r="AR422" s="99">
        <f>SUMIFS(通讯通路门店!$T:$T,通讯通路门店!$S:$S,$G422)</f>
        <v>0</v>
      </c>
      <c r="AS422" s="99">
        <f>SUMIFS(通讯通路门店!$U:$U,通讯通路门店!$S:$S,$G422)</f>
        <v>0</v>
      </c>
      <c r="AT422" s="99">
        <f>SUMIFS(通讯通路门店!$V:$V,通讯通路门店!$S:$S,$G422)</f>
        <v>0</v>
      </c>
      <c r="AU422" s="99">
        <f>SUMIFS(通讯通路门店!$W:$W,通讯通路门店!$S:$S,$G422)</f>
        <v>0</v>
      </c>
      <c r="AV422" s="99">
        <f>SUMIFS(通讯通路门店!$Z:$Z,通讯通路门店!$S:$S,$G422)</f>
        <v>0</v>
      </c>
      <c r="AW422" s="99">
        <f>SUMIFS(通讯通路门店!$AB:$AB,通讯通路门店!$S:$S,$G422)</f>
        <v>0</v>
      </c>
      <c r="AX422" s="99">
        <f>SUMIFS(通讯通路门店!$X:$X,通讯通路门店!$S:$S,$G422)</f>
        <v>0</v>
      </c>
      <c r="AY422" s="99">
        <f>SUMIFS(通讯通路门店!$Y:$Y,通讯通路门店!$S:$S,$G422)</f>
        <v>0</v>
      </c>
      <c r="AZ422" s="99">
        <f>SUMIFS(通讯通路门店!$AA:$AA,通讯通路门店!$S:$S,$G422)</f>
        <v>0</v>
      </c>
      <c r="BA422" s="99">
        <f t="shared" si="33"/>
        <v>0</v>
      </c>
      <c r="BB422" s="99">
        <f t="shared" si="34"/>
        <v>0</v>
      </c>
      <c r="BC422" s="99">
        <f>SUMIFS(通讯通路门店!$W:$W,通讯通路门店!$S:$S,$G422,通讯通路门店!$J:$J,"荣耀体验店")+SUMIFS(通讯通路门店!$W:$W,通讯通路门店!$S:$S,$G422,通讯通路门店!$J:$J,"荣耀授权专卖店")</f>
        <v>0</v>
      </c>
      <c r="BD422" s="99">
        <f>SUMIFS(通讯通路门店!$Z:$Z,通讯通路门店!$S:$S,$G422,通讯通路门店!$J:$J,"VIVO体验店")</f>
        <v>0</v>
      </c>
      <c r="BE422" s="99">
        <f>SUMIFS(通讯通路门店!$AB:$AB,通讯通路门店!$S:$S,$G422,通讯通路门店!$J:$J,"OPPO体验店")</f>
        <v>0</v>
      </c>
      <c r="BF422" s="99">
        <f>SUMIFS(通讯通路门店!$X:$X,通讯通路门店!$S:$S,$G422,通讯通路门店!$J:$J,"华为授权体验店")+SUMIFS(通讯通路门店!$AA:$AA,通讯通路门店!$S:$S,$G422,通讯通路门店!$J:$J,"华为堡垒店")</f>
        <v>0</v>
      </c>
      <c r="BG422" s="99">
        <f>SUMIFS(通讯通路门店!$Y:$Y,通讯通路门店!$S:$S,$G422,通讯通路门店!$J:$J,"小米体验店")</f>
        <v>0</v>
      </c>
      <c r="BH422" s="99">
        <f>SUMIFS(通讯通路门店!$AA:$AA,通讯通路门店!$S:$S,$G422,通讯通路门店!$J:$J,"苹果体验店")</f>
        <v>0</v>
      </c>
      <c r="BI422" s="99">
        <f>SUMIFS(通讯通路门店!$K:$K,通讯通路门店!$S:$S,$G422,通讯通路门店!$J:$J,"其他品牌专卖店")</f>
        <v>0</v>
      </c>
      <c r="BJ422" s="99">
        <f>SUMIFS(通讯通路门店!$AC:$AC,通讯通路门店!$S:$S,$G422)</f>
        <v>0</v>
      </c>
      <c r="BK422" s="99">
        <f>SUMIFS(通讯通路门店!$AD:$AD,通讯通路门店!$S:$S,$G422)</f>
        <v>0</v>
      </c>
      <c r="BL422" s="99">
        <f>SUMIFS(通讯通路门店!$AE:$AE,通讯通路门店!$S:$S,$G422)</f>
        <v>0</v>
      </c>
      <c r="BM422" s="99">
        <f>SUMIFS(通讯通路门店!$AF:$AF,通讯通路门店!$S:$S,$G422)</f>
        <v>0</v>
      </c>
      <c r="BN422" s="99">
        <f>SUMIFS(通讯通路门店!$AG:$AG,通讯通路门店!$S:$S,$G422)</f>
        <v>0</v>
      </c>
      <c r="BO422" s="99">
        <f>SUMIFS(通讯通路门店!$AH:$AH,通讯通路门店!$S:$S,$G422)</f>
        <v>0</v>
      </c>
      <c r="BP422" s="99">
        <f>SUMIFS(通讯通路门店!$AI:$AI,通讯通路门店!$S:$S,$G422)</f>
        <v>0</v>
      </c>
      <c r="BQ422" s="83"/>
    </row>
    <row r="423" spans="1:69">
      <c r="A423" s="99" t="str">
        <f>IFERROR(_xlfn.XLOOKUP($G423,通讯通路门店!$S$4:$S$993931,通讯通路门店!$A$4:$A$993931,0,0),"")</f>
        <v/>
      </c>
      <c r="B423" s="99" t="str">
        <f>IFERROR(_xlfn.XLOOKUP($G423,通讯通路门店!$S$4:$S$993931,通讯通路门店!$B$4:$B$993931,0,0),"")</f>
        <v/>
      </c>
      <c r="C423" s="99" t="str">
        <f>IFERROR(_xlfn.XLOOKUP($G423,通讯通路门店!$S$4:$S$993931,通讯通路门店!$C$4:$C$993931,0,0),"")</f>
        <v/>
      </c>
      <c r="D423" s="99" t="str">
        <f>IFERROR(_xlfn.XLOOKUP($G423,通讯通路门店!$S$4:$S$993931,通讯通路门店!$D$4:$D$993931,0,0),"")</f>
        <v/>
      </c>
      <c r="E423" s="83"/>
      <c r="F423" s="83"/>
      <c r="G423" s="101" t="e">
        <v>#N/A</v>
      </c>
      <c r="H423" s="102" t="str">
        <f>IFERROR(_xlfn.XLOOKUP($G423,通讯通路门店!$S$4:$S$993931,通讯通路门店!$R$4:$R$993931,0,0),"")</f>
        <v/>
      </c>
      <c r="I423" s="83"/>
      <c r="J423" s="83"/>
      <c r="K423" s="83"/>
      <c r="L423" s="83"/>
      <c r="M423" s="83"/>
      <c r="N423" s="83"/>
      <c r="O423" s="83"/>
      <c r="P423" s="83"/>
      <c r="Q423" s="83"/>
      <c r="R423" s="83"/>
      <c r="S423" s="83"/>
      <c r="T423" s="83"/>
      <c r="U423" s="99">
        <f>COUNTIF(通讯通路门店!$S:$S,$G423)</f>
        <v>0</v>
      </c>
      <c r="V423" s="99">
        <f>COUNTIFS(通讯通路门店!$S:$S,$G423,通讯通路门店!$J:$J,"综合卖场")</f>
        <v>0</v>
      </c>
      <c r="W423" s="99">
        <f>SUMIFS(通讯通路门店!$AJ:$AJ,通讯通路门店!$S:$S,通讯客户沙盘!$G423)</f>
        <v>0</v>
      </c>
      <c r="X423" s="99">
        <f t="shared" si="30"/>
        <v>0</v>
      </c>
      <c r="Y423" s="99">
        <f>COUNTIFS(通讯通路门店!$S:$S,$G423,通讯通路门店!$J:$J,"荣耀体验店")+COUNTIFS(通讯通路门店!$S:$S,$G423,通讯通路门店!$J:$J,"荣耀授权专卖店")</f>
        <v>0</v>
      </c>
      <c r="Z423" s="99">
        <f>COUNTIFS(通讯通路门店!$S:$S,$G423,通讯通路门店!$J:$J,"VIVO体验店")</f>
        <v>0</v>
      </c>
      <c r="AA423" s="99">
        <f>COUNTIFS(通讯通路门店!$S:$S,$G423,通讯通路门店!$J:$J,"OPPO体验店")</f>
        <v>0</v>
      </c>
      <c r="AB423" s="99">
        <f>COUNTIFS(通讯通路门店!$S:$S,$G423,通讯通路门店!$J:$J,"华为授权体验店")+COUNTIFS(通讯通路门店!$S:$S,$G423,通讯通路门店!$J:$J,"华为堡垒店")</f>
        <v>0</v>
      </c>
      <c r="AC423" s="99">
        <f>COUNTIFS(通讯通路门店!$S:$S,$G423,通讯通路门店!$J:$J,"小米体验店")</f>
        <v>0</v>
      </c>
      <c r="AD423" s="99">
        <f>COUNTIFS(通讯通路门店!$S:$S,$G423,通讯通路门店!$J:$J,"苹果体验店")</f>
        <v>0</v>
      </c>
      <c r="AE423" s="99">
        <f>COUNTIFS(通讯通路门店!$S:$S,$G423,通讯通路门店!$J:$J,"其他品牌专卖店")</f>
        <v>0</v>
      </c>
      <c r="AF423" s="99">
        <f>SUMIFS(通讯通路门店!$BI:$BI,通讯通路门店!$S:$S,$G423)</f>
        <v>0</v>
      </c>
      <c r="AG423" s="99">
        <f>SUMIFS(通讯通路门店!$BH:$BH,通讯通路门店!$S:$S,$G423)</f>
        <v>0</v>
      </c>
      <c r="AH423" s="99">
        <f t="shared" si="31"/>
        <v>0</v>
      </c>
      <c r="AI423" s="99">
        <f>SUMIFS(通讯通路门店!$BB:$BB,通讯通路门店!$S:$S,$G423)</f>
        <v>0</v>
      </c>
      <c r="AJ423" s="99">
        <f>SUMIFS(通讯通路门店!$BE:$BE,通讯通路门店!$S:$S,$G423)</f>
        <v>0</v>
      </c>
      <c r="AK423" s="99">
        <f>SUMIFS(通讯通路门店!$BG:$BG,通讯通路门店!$S:$S,$G423)</f>
        <v>0</v>
      </c>
      <c r="AL423" s="99">
        <f>SUMIFS(通讯通路门店!$BC:$BC,通讯通路门店!$S:$S,$G423)</f>
        <v>0</v>
      </c>
      <c r="AM423" s="99">
        <f>SUMIFS(通讯通路门店!$BD:$BD,通讯通路门店!$S:$S,$G423)</f>
        <v>0</v>
      </c>
      <c r="AN423" s="99">
        <f>SUMIFS(通讯通路门店!$BF:$BF,通讯通路门店!$S:$S,$G423)</f>
        <v>0</v>
      </c>
      <c r="AO423" s="99">
        <f t="shared" si="32"/>
        <v>0</v>
      </c>
      <c r="AP423" s="99">
        <f>SUMIFS(通讯通路门店!$K:$K,通讯通路门店!$S:$S,$G423)</f>
        <v>0</v>
      </c>
      <c r="AQ423" s="83"/>
      <c r="AR423" s="99">
        <f>SUMIFS(通讯通路门店!$T:$T,通讯通路门店!$S:$S,$G423)</f>
        <v>0</v>
      </c>
      <c r="AS423" s="99">
        <f>SUMIFS(通讯通路门店!$U:$U,通讯通路门店!$S:$S,$G423)</f>
        <v>0</v>
      </c>
      <c r="AT423" s="99">
        <f>SUMIFS(通讯通路门店!$V:$V,通讯通路门店!$S:$S,$G423)</f>
        <v>0</v>
      </c>
      <c r="AU423" s="99">
        <f>SUMIFS(通讯通路门店!$W:$W,通讯通路门店!$S:$S,$G423)</f>
        <v>0</v>
      </c>
      <c r="AV423" s="99">
        <f>SUMIFS(通讯通路门店!$Z:$Z,通讯通路门店!$S:$S,$G423)</f>
        <v>0</v>
      </c>
      <c r="AW423" s="99">
        <f>SUMIFS(通讯通路门店!$AB:$AB,通讯通路门店!$S:$S,$G423)</f>
        <v>0</v>
      </c>
      <c r="AX423" s="99">
        <f>SUMIFS(通讯通路门店!$X:$X,通讯通路门店!$S:$S,$G423)</f>
        <v>0</v>
      </c>
      <c r="AY423" s="99">
        <f>SUMIFS(通讯通路门店!$Y:$Y,通讯通路门店!$S:$S,$G423)</f>
        <v>0</v>
      </c>
      <c r="AZ423" s="99">
        <f>SUMIFS(通讯通路门店!$AA:$AA,通讯通路门店!$S:$S,$G423)</f>
        <v>0</v>
      </c>
      <c r="BA423" s="99">
        <f t="shared" si="33"/>
        <v>0</v>
      </c>
      <c r="BB423" s="99">
        <f t="shared" si="34"/>
        <v>0</v>
      </c>
      <c r="BC423" s="99">
        <f>SUMIFS(通讯通路门店!$W:$W,通讯通路门店!$S:$S,$G423,通讯通路门店!$J:$J,"荣耀体验店")+SUMIFS(通讯通路门店!$W:$W,通讯通路门店!$S:$S,$G423,通讯通路门店!$J:$J,"荣耀授权专卖店")</f>
        <v>0</v>
      </c>
      <c r="BD423" s="99">
        <f>SUMIFS(通讯通路门店!$Z:$Z,通讯通路门店!$S:$S,$G423,通讯通路门店!$J:$J,"VIVO体验店")</f>
        <v>0</v>
      </c>
      <c r="BE423" s="99">
        <f>SUMIFS(通讯通路门店!$AB:$AB,通讯通路门店!$S:$S,$G423,通讯通路门店!$J:$J,"OPPO体验店")</f>
        <v>0</v>
      </c>
      <c r="BF423" s="99">
        <f>SUMIFS(通讯通路门店!$X:$X,通讯通路门店!$S:$S,$G423,通讯通路门店!$J:$J,"华为授权体验店")+SUMIFS(通讯通路门店!$AA:$AA,通讯通路门店!$S:$S,$G423,通讯通路门店!$J:$J,"华为堡垒店")</f>
        <v>0</v>
      </c>
      <c r="BG423" s="99">
        <f>SUMIFS(通讯通路门店!$Y:$Y,通讯通路门店!$S:$S,$G423,通讯通路门店!$J:$J,"小米体验店")</f>
        <v>0</v>
      </c>
      <c r="BH423" s="99">
        <f>SUMIFS(通讯通路门店!$AA:$AA,通讯通路门店!$S:$S,$G423,通讯通路门店!$J:$J,"苹果体验店")</f>
        <v>0</v>
      </c>
      <c r="BI423" s="99">
        <f>SUMIFS(通讯通路门店!$K:$K,通讯通路门店!$S:$S,$G423,通讯通路门店!$J:$J,"其他品牌专卖店")</f>
        <v>0</v>
      </c>
      <c r="BJ423" s="99">
        <f>SUMIFS(通讯通路门店!$AC:$AC,通讯通路门店!$S:$S,$G423)</f>
        <v>0</v>
      </c>
      <c r="BK423" s="99">
        <f>SUMIFS(通讯通路门店!$AD:$AD,通讯通路门店!$S:$S,$G423)</f>
        <v>0</v>
      </c>
      <c r="BL423" s="99">
        <f>SUMIFS(通讯通路门店!$AE:$AE,通讯通路门店!$S:$S,$G423)</f>
        <v>0</v>
      </c>
      <c r="BM423" s="99">
        <f>SUMIFS(通讯通路门店!$AF:$AF,通讯通路门店!$S:$S,$G423)</f>
        <v>0</v>
      </c>
      <c r="BN423" s="99">
        <f>SUMIFS(通讯通路门店!$AG:$AG,通讯通路门店!$S:$S,$G423)</f>
        <v>0</v>
      </c>
      <c r="BO423" s="99">
        <f>SUMIFS(通讯通路门店!$AH:$AH,通讯通路门店!$S:$S,$G423)</f>
        <v>0</v>
      </c>
      <c r="BP423" s="99">
        <f>SUMIFS(通讯通路门店!$AI:$AI,通讯通路门店!$S:$S,$G423)</f>
        <v>0</v>
      </c>
      <c r="BQ423" s="83"/>
    </row>
    <row r="424" spans="1:69">
      <c r="A424" s="99" t="str">
        <f>IFERROR(_xlfn.XLOOKUP($G424,通讯通路门店!$S$4:$S$993931,通讯通路门店!$A$4:$A$993931,0,0),"")</f>
        <v/>
      </c>
      <c r="B424" s="99" t="str">
        <f>IFERROR(_xlfn.XLOOKUP($G424,通讯通路门店!$S$4:$S$993931,通讯通路门店!$B$4:$B$993931,0,0),"")</f>
        <v/>
      </c>
      <c r="C424" s="99" t="str">
        <f>IFERROR(_xlfn.XLOOKUP($G424,通讯通路门店!$S$4:$S$993931,通讯通路门店!$C$4:$C$993931,0,0),"")</f>
        <v/>
      </c>
      <c r="D424" s="99" t="str">
        <f>IFERROR(_xlfn.XLOOKUP($G424,通讯通路门店!$S$4:$S$993931,通讯通路门店!$D$4:$D$993931,0,0),"")</f>
        <v/>
      </c>
      <c r="E424" s="83"/>
      <c r="F424" s="83"/>
      <c r="G424" s="101" t="e">
        <v>#N/A</v>
      </c>
      <c r="H424" s="102" t="str">
        <f>IFERROR(_xlfn.XLOOKUP($G424,通讯通路门店!$S$4:$S$993931,通讯通路门店!$R$4:$R$993931,0,0),"")</f>
        <v/>
      </c>
      <c r="I424" s="83"/>
      <c r="J424" s="83"/>
      <c r="K424" s="83"/>
      <c r="L424" s="83"/>
      <c r="M424" s="83"/>
      <c r="N424" s="83"/>
      <c r="O424" s="83"/>
      <c r="P424" s="83"/>
      <c r="Q424" s="83"/>
      <c r="R424" s="83"/>
      <c r="S424" s="83"/>
      <c r="T424" s="83"/>
      <c r="U424" s="99">
        <f>COUNTIF(通讯通路门店!$S:$S,$G424)</f>
        <v>0</v>
      </c>
      <c r="V424" s="99">
        <f>COUNTIFS(通讯通路门店!$S:$S,$G424,通讯通路门店!$J:$J,"综合卖场")</f>
        <v>0</v>
      </c>
      <c r="W424" s="99">
        <f>SUMIFS(通讯通路门店!$AJ:$AJ,通讯通路门店!$S:$S,通讯客户沙盘!$G424)</f>
        <v>0</v>
      </c>
      <c r="X424" s="99">
        <f t="shared" si="30"/>
        <v>0</v>
      </c>
      <c r="Y424" s="99">
        <f>COUNTIFS(通讯通路门店!$S:$S,$G424,通讯通路门店!$J:$J,"荣耀体验店")+COUNTIFS(通讯通路门店!$S:$S,$G424,通讯通路门店!$J:$J,"荣耀授权专卖店")</f>
        <v>0</v>
      </c>
      <c r="Z424" s="99">
        <f>COUNTIFS(通讯通路门店!$S:$S,$G424,通讯通路门店!$J:$J,"VIVO体验店")</f>
        <v>0</v>
      </c>
      <c r="AA424" s="99">
        <f>COUNTIFS(通讯通路门店!$S:$S,$G424,通讯通路门店!$J:$J,"OPPO体验店")</f>
        <v>0</v>
      </c>
      <c r="AB424" s="99">
        <f>COUNTIFS(通讯通路门店!$S:$S,$G424,通讯通路门店!$J:$J,"华为授权体验店")+COUNTIFS(通讯通路门店!$S:$S,$G424,通讯通路门店!$J:$J,"华为堡垒店")</f>
        <v>0</v>
      </c>
      <c r="AC424" s="99">
        <f>COUNTIFS(通讯通路门店!$S:$S,$G424,通讯通路门店!$J:$J,"小米体验店")</f>
        <v>0</v>
      </c>
      <c r="AD424" s="99">
        <f>COUNTIFS(通讯通路门店!$S:$S,$G424,通讯通路门店!$J:$J,"苹果体验店")</f>
        <v>0</v>
      </c>
      <c r="AE424" s="99">
        <f>COUNTIFS(通讯通路门店!$S:$S,$G424,通讯通路门店!$J:$J,"其他品牌专卖店")</f>
        <v>0</v>
      </c>
      <c r="AF424" s="99">
        <f>SUMIFS(通讯通路门店!$BI:$BI,通讯通路门店!$S:$S,$G424)</f>
        <v>0</v>
      </c>
      <c r="AG424" s="99">
        <f>SUMIFS(通讯通路门店!$BH:$BH,通讯通路门店!$S:$S,$G424)</f>
        <v>0</v>
      </c>
      <c r="AH424" s="99">
        <f t="shared" si="31"/>
        <v>0</v>
      </c>
      <c r="AI424" s="99">
        <f>SUMIFS(通讯通路门店!$BB:$BB,通讯通路门店!$S:$S,$G424)</f>
        <v>0</v>
      </c>
      <c r="AJ424" s="99">
        <f>SUMIFS(通讯通路门店!$BE:$BE,通讯通路门店!$S:$S,$G424)</f>
        <v>0</v>
      </c>
      <c r="AK424" s="99">
        <f>SUMIFS(通讯通路门店!$BG:$BG,通讯通路门店!$S:$S,$G424)</f>
        <v>0</v>
      </c>
      <c r="AL424" s="99">
        <f>SUMIFS(通讯通路门店!$BC:$BC,通讯通路门店!$S:$S,$G424)</f>
        <v>0</v>
      </c>
      <c r="AM424" s="99">
        <f>SUMIFS(通讯通路门店!$BD:$BD,通讯通路门店!$S:$S,$G424)</f>
        <v>0</v>
      </c>
      <c r="AN424" s="99">
        <f>SUMIFS(通讯通路门店!$BF:$BF,通讯通路门店!$S:$S,$G424)</f>
        <v>0</v>
      </c>
      <c r="AO424" s="99">
        <f t="shared" si="32"/>
        <v>0</v>
      </c>
      <c r="AP424" s="99">
        <f>SUMIFS(通讯通路门店!$K:$K,通讯通路门店!$S:$S,$G424)</f>
        <v>0</v>
      </c>
      <c r="AQ424" s="83"/>
      <c r="AR424" s="99">
        <f>SUMIFS(通讯通路门店!$T:$T,通讯通路门店!$S:$S,$G424)</f>
        <v>0</v>
      </c>
      <c r="AS424" s="99">
        <f>SUMIFS(通讯通路门店!$U:$U,通讯通路门店!$S:$S,$G424)</f>
        <v>0</v>
      </c>
      <c r="AT424" s="99">
        <f>SUMIFS(通讯通路门店!$V:$V,通讯通路门店!$S:$S,$G424)</f>
        <v>0</v>
      </c>
      <c r="AU424" s="99">
        <f>SUMIFS(通讯通路门店!$W:$W,通讯通路门店!$S:$S,$G424)</f>
        <v>0</v>
      </c>
      <c r="AV424" s="99">
        <f>SUMIFS(通讯通路门店!$Z:$Z,通讯通路门店!$S:$S,$G424)</f>
        <v>0</v>
      </c>
      <c r="AW424" s="99">
        <f>SUMIFS(通讯通路门店!$AB:$AB,通讯通路门店!$S:$S,$G424)</f>
        <v>0</v>
      </c>
      <c r="AX424" s="99">
        <f>SUMIFS(通讯通路门店!$X:$X,通讯通路门店!$S:$S,$G424)</f>
        <v>0</v>
      </c>
      <c r="AY424" s="99">
        <f>SUMIFS(通讯通路门店!$Y:$Y,通讯通路门店!$S:$S,$G424)</f>
        <v>0</v>
      </c>
      <c r="AZ424" s="99">
        <f>SUMIFS(通讯通路门店!$AA:$AA,通讯通路门店!$S:$S,$G424)</f>
        <v>0</v>
      </c>
      <c r="BA424" s="99">
        <f t="shared" si="33"/>
        <v>0</v>
      </c>
      <c r="BB424" s="99">
        <f t="shared" si="34"/>
        <v>0</v>
      </c>
      <c r="BC424" s="99">
        <f>SUMIFS(通讯通路门店!$W:$W,通讯通路门店!$S:$S,$G424,通讯通路门店!$J:$J,"荣耀体验店")+SUMIFS(通讯通路门店!$W:$W,通讯通路门店!$S:$S,$G424,通讯通路门店!$J:$J,"荣耀授权专卖店")</f>
        <v>0</v>
      </c>
      <c r="BD424" s="99">
        <f>SUMIFS(通讯通路门店!$Z:$Z,通讯通路门店!$S:$S,$G424,通讯通路门店!$J:$J,"VIVO体验店")</f>
        <v>0</v>
      </c>
      <c r="BE424" s="99">
        <f>SUMIFS(通讯通路门店!$AB:$AB,通讯通路门店!$S:$S,$G424,通讯通路门店!$J:$J,"OPPO体验店")</f>
        <v>0</v>
      </c>
      <c r="BF424" s="99">
        <f>SUMIFS(通讯通路门店!$X:$X,通讯通路门店!$S:$S,$G424,通讯通路门店!$J:$J,"华为授权体验店")+SUMIFS(通讯通路门店!$AA:$AA,通讯通路门店!$S:$S,$G424,通讯通路门店!$J:$J,"华为堡垒店")</f>
        <v>0</v>
      </c>
      <c r="BG424" s="99">
        <f>SUMIFS(通讯通路门店!$Y:$Y,通讯通路门店!$S:$S,$G424,通讯通路门店!$J:$J,"小米体验店")</f>
        <v>0</v>
      </c>
      <c r="BH424" s="99">
        <f>SUMIFS(通讯通路门店!$AA:$AA,通讯通路门店!$S:$S,$G424,通讯通路门店!$J:$J,"苹果体验店")</f>
        <v>0</v>
      </c>
      <c r="BI424" s="99">
        <f>SUMIFS(通讯通路门店!$K:$K,通讯通路门店!$S:$S,$G424,通讯通路门店!$J:$J,"其他品牌专卖店")</f>
        <v>0</v>
      </c>
      <c r="BJ424" s="99">
        <f>SUMIFS(通讯通路门店!$AC:$AC,通讯通路门店!$S:$S,$G424)</f>
        <v>0</v>
      </c>
      <c r="BK424" s="99">
        <f>SUMIFS(通讯通路门店!$AD:$AD,通讯通路门店!$S:$S,$G424)</f>
        <v>0</v>
      </c>
      <c r="BL424" s="99">
        <f>SUMIFS(通讯通路门店!$AE:$AE,通讯通路门店!$S:$S,$G424)</f>
        <v>0</v>
      </c>
      <c r="BM424" s="99">
        <f>SUMIFS(通讯通路门店!$AF:$AF,通讯通路门店!$S:$S,$G424)</f>
        <v>0</v>
      </c>
      <c r="BN424" s="99">
        <f>SUMIFS(通讯通路门店!$AG:$AG,通讯通路门店!$S:$S,$G424)</f>
        <v>0</v>
      </c>
      <c r="BO424" s="99">
        <f>SUMIFS(通讯通路门店!$AH:$AH,通讯通路门店!$S:$S,$G424)</f>
        <v>0</v>
      </c>
      <c r="BP424" s="99">
        <f>SUMIFS(通讯通路门店!$AI:$AI,通讯通路门店!$S:$S,$G424)</f>
        <v>0</v>
      </c>
      <c r="BQ424" s="83"/>
    </row>
    <row r="425" spans="1:69">
      <c r="A425" s="99" t="str">
        <f>IFERROR(_xlfn.XLOOKUP($G425,通讯通路门店!$S$4:$S$993931,通讯通路门店!$A$4:$A$993931,0,0),"")</f>
        <v/>
      </c>
      <c r="B425" s="99" t="str">
        <f>IFERROR(_xlfn.XLOOKUP($G425,通讯通路门店!$S$4:$S$993931,通讯通路门店!$B$4:$B$993931,0,0),"")</f>
        <v/>
      </c>
      <c r="C425" s="99" t="str">
        <f>IFERROR(_xlfn.XLOOKUP($G425,通讯通路门店!$S$4:$S$993931,通讯通路门店!$C$4:$C$993931,0,0),"")</f>
        <v/>
      </c>
      <c r="D425" s="99" t="str">
        <f>IFERROR(_xlfn.XLOOKUP($G425,通讯通路门店!$S$4:$S$993931,通讯通路门店!$D$4:$D$993931,0,0),"")</f>
        <v/>
      </c>
      <c r="E425" s="83"/>
      <c r="F425" s="83"/>
      <c r="G425" s="101" t="e">
        <v>#N/A</v>
      </c>
      <c r="H425" s="102" t="str">
        <f>IFERROR(_xlfn.XLOOKUP($G425,通讯通路门店!$S$4:$S$993931,通讯通路门店!$R$4:$R$993931,0,0),"")</f>
        <v/>
      </c>
      <c r="I425" s="83"/>
      <c r="J425" s="83"/>
      <c r="K425" s="83"/>
      <c r="L425" s="83"/>
      <c r="M425" s="83"/>
      <c r="N425" s="83"/>
      <c r="O425" s="83"/>
      <c r="P425" s="83"/>
      <c r="Q425" s="83"/>
      <c r="R425" s="83"/>
      <c r="S425" s="83"/>
      <c r="T425" s="83"/>
      <c r="U425" s="99">
        <f>COUNTIF(通讯通路门店!$S:$S,$G425)</f>
        <v>0</v>
      </c>
      <c r="V425" s="99">
        <f>COUNTIFS(通讯通路门店!$S:$S,$G425,通讯通路门店!$J:$J,"综合卖场")</f>
        <v>0</v>
      </c>
      <c r="W425" s="99">
        <f>SUMIFS(通讯通路门店!$AJ:$AJ,通讯通路门店!$S:$S,通讯客户沙盘!$G425)</f>
        <v>0</v>
      </c>
      <c r="X425" s="99">
        <f t="shared" si="30"/>
        <v>0</v>
      </c>
      <c r="Y425" s="99">
        <f>COUNTIFS(通讯通路门店!$S:$S,$G425,通讯通路门店!$J:$J,"荣耀体验店")+COUNTIFS(通讯通路门店!$S:$S,$G425,通讯通路门店!$J:$J,"荣耀授权专卖店")</f>
        <v>0</v>
      </c>
      <c r="Z425" s="99">
        <f>COUNTIFS(通讯通路门店!$S:$S,$G425,通讯通路门店!$J:$J,"VIVO体验店")</f>
        <v>0</v>
      </c>
      <c r="AA425" s="99">
        <f>COUNTIFS(通讯通路门店!$S:$S,$G425,通讯通路门店!$J:$J,"OPPO体验店")</f>
        <v>0</v>
      </c>
      <c r="AB425" s="99">
        <f>COUNTIFS(通讯通路门店!$S:$S,$G425,通讯通路门店!$J:$J,"华为授权体验店")+COUNTIFS(通讯通路门店!$S:$S,$G425,通讯通路门店!$J:$J,"华为堡垒店")</f>
        <v>0</v>
      </c>
      <c r="AC425" s="99">
        <f>COUNTIFS(通讯通路门店!$S:$S,$G425,通讯通路门店!$J:$J,"小米体验店")</f>
        <v>0</v>
      </c>
      <c r="AD425" s="99">
        <f>COUNTIFS(通讯通路门店!$S:$S,$G425,通讯通路门店!$J:$J,"苹果体验店")</f>
        <v>0</v>
      </c>
      <c r="AE425" s="99">
        <f>COUNTIFS(通讯通路门店!$S:$S,$G425,通讯通路门店!$J:$J,"其他品牌专卖店")</f>
        <v>0</v>
      </c>
      <c r="AF425" s="99">
        <f>SUMIFS(通讯通路门店!$BI:$BI,通讯通路门店!$S:$S,$G425)</f>
        <v>0</v>
      </c>
      <c r="AG425" s="99">
        <f>SUMIFS(通讯通路门店!$BH:$BH,通讯通路门店!$S:$S,$G425)</f>
        <v>0</v>
      </c>
      <c r="AH425" s="99">
        <f t="shared" si="31"/>
        <v>0</v>
      </c>
      <c r="AI425" s="99">
        <f>SUMIFS(通讯通路门店!$BB:$BB,通讯通路门店!$S:$S,$G425)</f>
        <v>0</v>
      </c>
      <c r="AJ425" s="99">
        <f>SUMIFS(通讯通路门店!$BE:$BE,通讯通路门店!$S:$S,$G425)</f>
        <v>0</v>
      </c>
      <c r="AK425" s="99">
        <f>SUMIFS(通讯通路门店!$BG:$BG,通讯通路门店!$S:$S,$G425)</f>
        <v>0</v>
      </c>
      <c r="AL425" s="99">
        <f>SUMIFS(通讯通路门店!$BC:$BC,通讯通路门店!$S:$S,$G425)</f>
        <v>0</v>
      </c>
      <c r="AM425" s="99">
        <f>SUMIFS(通讯通路门店!$BD:$BD,通讯通路门店!$S:$S,$G425)</f>
        <v>0</v>
      </c>
      <c r="AN425" s="99">
        <f>SUMIFS(通讯通路门店!$BF:$BF,通讯通路门店!$S:$S,$G425)</f>
        <v>0</v>
      </c>
      <c r="AO425" s="99">
        <f t="shared" si="32"/>
        <v>0</v>
      </c>
      <c r="AP425" s="99">
        <f>SUMIFS(通讯通路门店!$K:$K,通讯通路门店!$S:$S,$G425)</f>
        <v>0</v>
      </c>
      <c r="AQ425" s="83"/>
      <c r="AR425" s="99">
        <f>SUMIFS(通讯通路门店!$T:$T,通讯通路门店!$S:$S,$G425)</f>
        <v>0</v>
      </c>
      <c r="AS425" s="99">
        <f>SUMIFS(通讯通路门店!$U:$U,通讯通路门店!$S:$S,$G425)</f>
        <v>0</v>
      </c>
      <c r="AT425" s="99">
        <f>SUMIFS(通讯通路门店!$V:$V,通讯通路门店!$S:$S,$G425)</f>
        <v>0</v>
      </c>
      <c r="AU425" s="99">
        <f>SUMIFS(通讯通路门店!$W:$W,通讯通路门店!$S:$S,$G425)</f>
        <v>0</v>
      </c>
      <c r="AV425" s="99">
        <f>SUMIFS(通讯通路门店!$Z:$Z,通讯通路门店!$S:$S,$G425)</f>
        <v>0</v>
      </c>
      <c r="AW425" s="99">
        <f>SUMIFS(通讯通路门店!$AB:$AB,通讯通路门店!$S:$S,$G425)</f>
        <v>0</v>
      </c>
      <c r="AX425" s="99">
        <f>SUMIFS(通讯通路门店!$X:$X,通讯通路门店!$S:$S,$G425)</f>
        <v>0</v>
      </c>
      <c r="AY425" s="99">
        <f>SUMIFS(通讯通路门店!$Y:$Y,通讯通路门店!$S:$S,$G425)</f>
        <v>0</v>
      </c>
      <c r="AZ425" s="99">
        <f>SUMIFS(通讯通路门店!$AA:$AA,通讯通路门店!$S:$S,$G425)</f>
        <v>0</v>
      </c>
      <c r="BA425" s="99">
        <f t="shared" si="33"/>
        <v>0</v>
      </c>
      <c r="BB425" s="99">
        <f t="shared" si="34"/>
        <v>0</v>
      </c>
      <c r="BC425" s="99">
        <f>SUMIFS(通讯通路门店!$W:$W,通讯通路门店!$S:$S,$G425,通讯通路门店!$J:$J,"荣耀体验店")+SUMIFS(通讯通路门店!$W:$W,通讯通路门店!$S:$S,$G425,通讯通路门店!$J:$J,"荣耀授权专卖店")</f>
        <v>0</v>
      </c>
      <c r="BD425" s="99">
        <f>SUMIFS(通讯通路门店!$Z:$Z,通讯通路门店!$S:$S,$G425,通讯通路门店!$J:$J,"VIVO体验店")</f>
        <v>0</v>
      </c>
      <c r="BE425" s="99">
        <f>SUMIFS(通讯通路门店!$AB:$AB,通讯通路门店!$S:$S,$G425,通讯通路门店!$J:$J,"OPPO体验店")</f>
        <v>0</v>
      </c>
      <c r="BF425" s="99">
        <f>SUMIFS(通讯通路门店!$X:$X,通讯通路门店!$S:$S,$G425,通讯通路门店!$J:$J,"华为授权体验店")+SUMIFS(通讯通路门店!$AA:$AA,通讯通路门店!$S:$S,$G425,通讯通路门店!$J:$J,"华为堡垒店")</f>
        <v>0</v>
      </c>
      <c r="BG425" s="99">
        <f>SUMIFS(通讯通路门店!$Y:$Y,通讯通路门店!$S:$S,$G425,通讯通路门店!$J:$J,"小米体验店")</f>
        <v>0</v>
      </c>
      <c r="BH425" s="99">
        <f>SUMIFS(通讯通路门店!$AA:$AA,通讯通路门店!$S:$S,$G425,通讯通路门店!$J:$J,"苹果体验店")</f>
        <v>0</v>
      </c>
      <c r="BI425" s="99">
        <f>SUMIFS(通讯通路门店!$K:$K,通讯通路门店!$S:$S,$G425,通讯通路门店!$J:$J,"其他品牌专卖店")</f>
        <v>0</v>
      </c>
      <c r="BJ425" s="99">
        <f>SUMIFS(通讯通路门店!$AC:$AC,通讯通路门店!$S:$S,$G425)</f>
        <v>0</v>
      </c>
      <c r="BK425" s="99">
        <f>SUMIFS(通讯通路门店!$AD:$AD,通讯通路门店!$S:$S,$G425)</f>
        <v>0</v>
      </c>
      <c r="BL425" s="99">
        <f>SUMIFS(通讯通路门店!$AE:$AE,通讯通路门店!$S:$S,$G425)</f>
        <v>0</v>
      </c>
      <c r="BM425" s="99">
        <f>SUMIFS(通讯通路门店!$AF:$AF,通讯通路门店!$S:$S,$G425)</f>
        <v>0</v>
      </c>
      <c r="BN425" s="99">
        <f>SUMIFS(通讯通路门店!$AG:$AG,通讯通路门店!$S:$S,$G425)</f>
        <v>0</v>
      </c>
      <c r="BO425" s="99">
        <f>SUMIFS(通讯通路门店!$AH:$AH,通讯通路门店!$S:$S,$G425)</f>
        <v>0</v>
      </c>
      <c r="BP425" s="99">
        <f>SUMIFS(通讯通路门店!$AI:$AI,通讯通路门店!$S:$S,$G425)</f>
        <v>0</v>
      </c>
      <c r="BQ425" s="83"/>
    </row>
    <row r="426" spans="1:69">
      <c r="A426" s="99" t="str">
        <f>IFERROR(_xlfn.XLOOKUP($G426,通讯通路门店!$S$4:$S$993931,通讯通路门店!$A$4:$A$993931,0,0),"")</f>
        <v/>
      </c>
      <c r="B426" s="99" t="str">
        <f>IFERROR(_xlfn.XLOOKUP($G426,通讯通路门店!$S$4:$S$993931,通讯通路门店!$B$4:$B$993931,0,0),"")</f>
        <v/>
      </c>
      <c r="C426" s="99" t="str">
        <f>IFERROR(_xlfn.XLOOKUP($G426,通讯通路门店!$S$4:$S$993931,通讯通路门店!$C$4:$C$993931,0,0),"")</f>
        <v/>
      </c>
      <c r="D426" s="99" t="str">
        <f>IFERROR(_xlfn.XLOOKUP($G426,通讯通路门店!$S$4:$S$993931,通讯通路门店!$D$4:$D$993931,0,0),"")</f>
        <v/>
      </c>
      <c r="E426" s="83"/>
      <c r="F426" s="83"/>
      <c r="G426" s="101" t="e">
        <v>#N/A</v>
      </c>
      <c r="H426" s="102" t="str">
        <f>IFERROR(_xlfn.XLOOKUP($G426,通讯通路门店!$S$4:$S$993931,通讯通路门店!$R$4:$R$993931,0,0),"")</f>
        <v/>
      </c>
      <c r="I426" s="83"/>
      <c r="J426" s="83"/>
      <c r="K426" s="83"/>
      <c r="L426" s="83"/>
      <c r="M426" s="83"/>
      <c r="N426" s="83"/>
      <c r="O426" s="83"/>
      <c r="P426" s="83"/>
      <c r="Q426" s="83"/>
      <c r="R426" s="83"/>
      <c r="S426" s="83"/>
      <c r="T426" s="83"/>
      <c r="U426" s="99">
        <f>COUNTIF(通讯通路门店!$S:$S,$G426)</f>
        <v>0</v>
      </c>
      <c r="V426" s="99">
        <f>COUNTIFS(通讯通路门店!$S:$S,$G426,通讯通路门店!$J:$J,"综合卖场")</f>
        <v>0</v>
      </c>
      <c r="W426" s="99">
        <f>SUMIFS(通讯通路门店!$AJ:$AJ,通讯通路门店!$S:$S,通讯客户沙盘!$G426)</f>
        <v>0</v>
      </c>
      <c r="X426" s="99">
        <f t="shared" si="30"/>
        <v>0</v>
      </c>
      <c r="Y426" s="99">
        <f>COUNTIFS(通讯通路门店!$S:$S,$G426,通讯通路门店!$J:$J,"荣耀体验店")+COUNTIFS(通讯通路门店!$S:$S,$G426,通讯通路门店!$J:$J,"荣耀授权专卖店")</f>
        <v>0</v>
      </c>
      <c r="Z426" s="99">
        <f>COUNTIFS(通讯通路门店!$S:$S,$G426,通讯通路门店!$J:$J,"VIVO体验店")</f>
        <v>0</v>
      </c>
      <c r="AA426" s="99">
        <f>COUNTIFS(通讯通路门店!$S:$S,$G426,通讯通路门店!$J:$J,"OPPO体验店")</f>
        <v>0</v>
      </c>
      <c r="AB426" s="99">
        <f>COUNTIFS(通讯通路门店!$S:$S,$G426,通讯通路门店!$J:$J,"华为授权体验店")+COUNTIFS(通讯通路门店!$S:$S,$G426,通讯通路门店!$J:$J,"华为堡垒店")</f>
        <v>0</v>
      </c>
      <c r="AC426" s="99">
        <f>COUNTIFS(通讯通路门店!$S:$S,$G426,通讯通路门店!$J:$J,"小米体验店")</f>
        <v>0</v>
      </c>
      <c r="AD426" s="99">
        <f>COUNTIFS(通讯通路门店!$S:$S,$G426,通讯通路门店!$J:$J,"苹果体验店")</f>
        <v>0</v>
      </c>
      <c r="AE426" s="99">
        <f>COUNTIFS(通讯通路门店!$S:$S,$G426,通讯通路门店!$J:$J,"其他品牌专卖店")</f>
        <v>0</v>
      </c>
      <c r="AF426" s="99">
        <f>SUMIFS(通讯通路门店!$BI:$BI,通讯通路门店!$S:$S,$G426)</f>
        <v>0</v>
      </c>
      <c r="AG426" s="99">
        <f>SUMIFS(通讯通路门店!$BH:$BH,通讯通路门店!$S:$S,$G426)</f>
        <v>0</v>
      </c>
      <c r="AH426" s="99">
        <f t="shared" si="31"/>
        <v>0</v>
      </c>
      <c r="AI426" s="99">
        <f>SUMIFS(通讯通路门店!$BB:$BB,通讯通路门店!$S:$S,$G426)</f>
        <v>0</v>
      </c>
      <c r="AJ426" s="99">
        <f>SUMIFS(通讯通路门店!$BE:$BE,通讯通路门店!$S:$S,$G426)</f>
        <v>0</v>
      </c>
      <c r="AK426" s="99">
        <f>SUMIFS(通讯通路门店!$BG:$BG,通讯通路门店!$S:$S,$G426)</f>
        <v>0</v>
      </c>
      <c r="AL426" s="99">
        <f>SUMIFS(通讯通路门店!$BC:$BC,通讯通路门店!$S:$S,$G426)</f>
        <v>0</v>
      </c>
      <c r="AM426" s="99">
        <f>SUMIFS(通讯通路门店!$BD:$BD,通讯通路门店!$S:$S,$G426)</f>
        <v>0</v>
      </c>
      <c r="AN426" s="99">
        <f>SUMIFS(通讯通路门店!$BF:$BF,通讯通路门店!$S:$S,$G426)</f>
        <v>0</v>
      </c>
      <c r="AO426" s="99">
        <f t="shared" si="32"/>
        <v>0</v>
      </c>
      <c r="AP426" s="99">
        <f>SUMIFS(通讯通路门店!$K:$K,通讯通路门店!$S:$S,$G426)</f>
        <v>0</v>
      </c>
      <c r="AQ426" s="83"/>
      <c r="AR426" s="99">
        <f>SUMIFS(通讯通路门店!$T:$T,通讯通路门店!$S:$S,$G426)</f>
        <v>0</v>
      </c>
      <c r="AS426" s="99">
        <f>SUMIFS(通讯通路门店!$U:$U,通讯通路门店!$S:$S,$G426)</f>
        <v>0</v>
      </c>
      <c r="AT426" s="99">
        <f>SUMIFS(通讯通路门店!$V:$V,通讯通路门店!$S:$S,$G426)</f>
        <v>0</v>
      </c>
      <c r="AU426" s="99">
        <f>SUMIFS(通讯通路门店!$W:$W,通讯通路门店!$S:$S,$G426)</f>
        <v>0</v>
      </c>
      <c r="AV426" s="99">
        <f>SUMIFS(通讯通路门店!$Z:$Z,通讯通路门店!$S:$S,$G426)</f>
        <v>0</v>
      </c>
      <c r="AW426" s="99">
        <f>SUMIFS(通讯通路门店!$AB:$AB,通讯通路门店!$S:$S,$G426)</f>
        <v>0</v>
      </c>
      <c r="AX426" s="99">
        <f>SUMIFS(通讯通路门店!$X:$X,通讯通路门店!$S:$S,$G426)</f>
        <v>0</v>
      </c>
      <c r="AY426" s="99">
        <f>SUMIFS(通讯通路门店!$Y:$Y,通讯通路门店!$S:$S,$G426)</f>
        <v>0</v>
      </c>
      <c r="AZ426" s="99">
        <f>SUMIFS(通讯通路门店!$AA:$AA,通讯通路门店!$S:$S,$G426)</f>
        <v>0</v>
      </c>
      <c r="BA426" s="99">
        <f t="shared" si="33"/>
        <v>0</v>
      </c>
      <c r="BB426" s="99">
        <f t="shared" si="34"/>
        <v>0</v>
      </c>
      <c r="BC426" s="99">
        <f>SUMIFS(通讯通路门店!$W:$W,通讯通路门店!$S:$S,$G426,通讯通路门店!$J:$J,"荣耀体验店")+SUMIFS(通讯通路门店!$W:$W,通讯通路门店!$S:$S,$G426,通讯通路门店!$J:$J,"荣耀授权专卖店")</f>
        <v>0</v>
      </c>
      <c r="BD426" s="99">
        <f>SUMIFS(通讯通路门店!$Z:$Z,通讯通路门店!$S:$S,$G426,通讯通路门店!$J:$J,"VIVO体验店")</f>
        <v>0</v>
      </c>
      <c r="BE426" s="99">
        <f>SUMIFS(通讯通路门店!$AB:$AB,通讯通路门店!$S:$S,$G426,通讯通路门店!$J:$J,"OPPO体验店")</f>
        <v>0</v>
      </c>
      <c r="BF426" s="99">
        <f>SUMIFS(通讯通路门店!$X:$X,通讯通路门店!$S:$S,$G426,通讯通路门店!$J:$J,"华为授权体验店")+SUMIFS(通讯通路门店!$AA:$AA,通讯通路门店!$S:$S,$G426,通讯通路门店!$J:$J,"华为堡垒店")</f>
        <v>0</v>
      </c>
      <c r="BG426" s="99">
        <f>SUMIFS(通讯通路门店!$Y:$Y,通讯通路门店!$S:$S,$G426,通讯通路门店!$J:$J,"小米体验店")</f>
        <v>0</v>
      </c>
      <c r="BH426" s="99">
        <f>SUMIFS(通讯通路门店!$AA:$AA,通讯通路门店!$S:$S,$G426,通讯通路门店!$J:$J,"苹果体验店")</f>
        <v>0</v>
      </c>
      <c r="BI426" s="99">
        <f>SUMIFS(通讯通路门店!$K:$K,通讯通路门店!$S:$S,$G426,通讯通路门店!$J:$J,"其他品牌专卖店")</f>
        <v>0</v>
      </c>
      <c r="BJ426" s="99">
        <f>SUMIFS(通讯通路门店!$AC:$AC,通讯通路门店!$S:$S,$G426)</f>
        <v>0</v>
      </c>
      <c r="BK426" s="99">
        <f>SUMIFS(通讯通路门店!$AD:$AD,通讯通路门店!$S:$S,$G426)</f>
        <v>0</v>
      </c>
      <c r="BL426" s="99">
        <f>SUMIFS(通讯通路门店!$AE:$AE,通讯通路门店!$S:$S,$G426)</f>
        <v>0</v>
      </c>
      <c r="BM426" s="99">
        <f>SUMIFS(通讯通路门店!$AF:$AF,通讯通路门店!$S:$S,$G426)</f>
        <v>0</v>
      </c>
      <c r="BN426" s="99">
        <f>SUMIFS(通讯通路门店!$AG:$AG,通讯通路门店!$S:$S,$G426)</f>
        <v>0</v>
      </c>
      <c r="BO426" s="99">
        <f>SUMIFS(通讯通路门店!$AH:$AH,通讯通路门店!$S:$S,$G426)</f>
        <v>0</v>
      </c>
      <c r="BP426" s="99">
        <f>SUMIFS(通讯通路门店!$AI:$AI,通讯通路门店!$S:$S,$G426)</f>
        <v>0</v>
      </c>
      <c r="BQ426" s="83"/>
    </row>
    <row r="427" spans="1:69">
      <c r="A427" s="99" t="str">
        <f>IFERROR(_xlfn.XLOOKUP($G427,通讯通路门店!$S$4:$S$993931,通讯通路门店!$A$4:$A$993931,0,0),"")</f>
        <v/>
      </c>
      <c r="B427" s="99" t="str">
        <f>IFERROR(_xlfn.XLOOKUP($G427,通讯通路门店!$S$4:$S$993931,通讯通路门店!$B$4:$B$993931,0,0),"")</f>
        <v/>
      </c>
      <c r="C427" s="99" t="str">
        <f>IFERROR(_xlfn.XLOOKUP($G427,通讯通路门店!$S$4:$S$993931,通讯通路门店!$C$4:$C$993931,0,0),"")</f>
        <v/>
      </c>
      <c r="D427" s="99" t="str">
        <f>IFERROR(_xlfn.XLOOKUP($G427,通讯通路门店!$S$4:$S$993931,通讯通路门店!$D$4:$D$993931,0,0),"")</f>
        <v/>
      </c>
      <c r="E427" s="83"/>
      <c r="F427" s="83"/>
      <c r="G427" s="101" t="e">
        <v>#N/A</v>
      </c>
      <c r="H427" s="102" t="str">
        <f>IFERROR(_xlfn.XLOOKUP($G427,通讯通路门店!$S$4:$S$993931,通讯通路门店!$R$4:$R$993931,0,0),"")</f>
        <v/>
      </c>
      <c r="I427" s="83"/>
      <c r="J427" s="83"/>
      <c r="K427" s="83"/>
      <c r="L427" s="83"/>
      <c r="M427" s="83"/>
      <c r="N427" s="83"/>
      <c r="O427" s="83"/>
      <c r="P427" s="83"/>
      <c r="Q427" s="83"/>
      <c r="R427" s="83"/>
      <c r="S427" s="83"/>
      <c r="T427" s="83"/>
      <c r="U427" s="99">
        <f>COUNTIF(通讯通路门店!$S:$S,$G427)</f>
        <v>0</v>
      </c>
      <c r="V427" s="99">
        <f>COUNTIFS(通讯通路门店!$S:$S,$G427,通讯通路门店!$J:$J,"综合卖场")</f>
        <v>0</v>
      </c>
      <c r="W427" s="99">
        <f>SUMIFS(通讯通路门店!$AJ:$AJ,通讯通路门店!$S:$S,通讯客户沙盘!$G427)</f>
        <v>0</v>
      </c>
      <c r="X427" s="99">
        <f t="shared" si="30"/>
        <v>0</v>
      </c>
      <c r="Y427" s="99">
        <f>COUNTIFS(通讯通路门店!$S:$S,$G427,通讯通路门店!$J:$J,"荣耀体验店")+COUNTIFS(通讯通路门店!$S:$S,$G427,通讯通路门店!$J:$J,"荣耀授权专卖店")</f>
        <v>0</v>
      </c>
      <c r="Z427" s="99">
        <f>COUNTIFS(通讯通路门店!$S:$S,$G427,通讯通路门店!$J:$J,"VIVO体验店")</f>
        <v>0</v>
      </c>
      <c r="AA427" s="99">
        <f>COUNTIFS(通讯通路门店!$S:$S,$G427,通讯通路门店!$J:$J,"OPPO体验店")</f>
        <v>0</v>
      </c>
      <c r="AB427" s="99">
        <f>COUNTIFS(通讯通路门店!$S:$S,$G427,通讯通路门店!$J:$J,"华为授权体验店")+COUNTIFS(通讯通路门店!$S:$S,$G427,通讯通路门店!$J:$J,"华为堡垒店")</f>
        <v>0</v>
      </c>
      <c r="AC427" s="99">
        <f>COUNTIFS(通讯通路门店!$S:$S,$G427,通讯通路门店!$J:$J,"小米体验店")</f>
        <v>0</v>
      </c>
      <c r="AD427" s="99">
        <f>COUNTIFS(通讯通路门店!$S:$S,$G427,通讯通路门店!$J:$J,"苹果体验店")</f>
        <v>0</v>
      </c>
      <c r="AE427" s="99">
        <f>COUNTIFS(通讯通路门店!$S:$S,$G427,通讯通路门店!$J:$J,"其他品牌专卖店")</f>
        <v>0</v>
      </c>
      <c r="AF427" s="99">
        <f>SUMIFS(通讯通路门店!$BI:$BI,通讯通路门店!$S:$S,$G427)</f>
        <v>0</v>
      </c>
      <c r="AG427" s="99">
        <f>SUMIFS(通讯通路门店!$BH:$BH,通讯通路门店!$S:$S,$G427)</f>
        <v>0</v>
      </c>
      <c r="AH427" s="99">
        <f t="shared" si="31"/>
        <v>0</v>
      </c>
      <c r="AI427" s="99">
        <f>SUMIFS(通讯通路门店!$BB:$BB,通讯通路门店!$S:$S,$G427)</f>
        <v>0</v>
      </c>
      <c r="AJ427" s="99">
        <f>SUMIFS(通讯通路门店!$BE:$BE,通讯通路门店!$S:$S,$G427)</f>
        <v>0</v>
      </c>
      <c r="AK427" s="99">
        <f>SUMIFS(通讯通路门店!$BG:$BG,通讯通路门店!$S:$S,$G427)</f>
        <v>0</v>
      </c>
      <c r="AL427" s="99">
        <f>SUMIFS(通讯通路门店!$BC:$BC,通讯通路门店!$S:$S,$G427)</f>
        <v>0</v>
      </c>
      <c r="AM427" s="99">
        <f>SUMIFS(通讯通路门店!$BD:$BD,通讯通路门店!$S:$S,$G427)</f>
        <v>0</v>
      </c>
      <c r="AN427" s="99">
        <f>SUMIFS(通讯通路门店!$BF:$BF,通讯通路门店!$S:$S,$G427)</f>
        <v>0</v>
      </c>
      <c r="AO427" s="99">
        <f t="shared" si="32"/>
        <v>0</v>
      </c>
      <c r="AP427" s="99">
        <f>SUMIFS(通讯通路门店!$K:$K,通讯通路门店!$S:$S,$G427)</f>
        <v>0</v>
      </c>
      <c r="AQ427" s="83"/>
      <c r="AR427" s="99">
        <f>SUMIFS(通讯通路门店!$T:$T,通讯通路门店!$S:$S,$G427)</f>
        <v>0</v>
      </c>
      <c r="AS427" s="99">
        <f>SUMIFS(通讯通路门店!$U:$U,通讯通路门店!$S:$S,$G427)</f>
        <v>0</v>
      </c>
      <c r="AT427" s="99">
        <f>SUMIFS(通讯通路门店!$V:$V,通讯通路门店!$S:$S,$G427)</f>
        <v>0</v>
      </c>
      <c r="AU427" s="99">
        <f>SUMIFS(通讯通路门店!$W:$W,通讯通路门店!$S:$S,$G427)</f>
        <v>0</v>
      </c>
      <c r="AV427" s="99">
        <f>SUMIFS(通讯通路门店!$Z:$Z,通讯通路门店!$S:$S,$G427)</f>
        <v>0</v>
      </c>
      <c r="AW427" s="99">
        <f>SUMIFS(通讯通路门店!$AB:$AB,通讯通路门店!$S:$S,$G427)</f>
        <v>0</v>
      </c>
      <c r="AX427" s="99">
        <f>SUMIFS(通讯通路门店!$X:$X,通讯通路门店!$S:$S,$G427)</f>
        <v>0</v>
      </c>
      <c r="AY427" s="99">
        <f>SUMIFS(通讯通路门店!$Y:$Y,通讯通路门店!$S:$S,$G427)</f>
        <v>0</v>
      </c>
      <c r="AZ427" s="99">
        <f>SUMIFS(通讯通路门店!$AA:$AA,通讯通路门店!$S:$S,$G427)</f>
        <v>0</v>
      </c>
      <c r="BA427" s="99">
        <f t="shared" si="33"/>
        <v>0</v>
      </c>
      <c r="BB427" s="99">
        <f t="shared" si="34"/>
        <v>0</v>
      </c>
      <c r="BC427" s="99">
        <f>SUMIFS(通讯通路门店!$W:$W,通讯通路门店!$S:$S,$G427,通讯通路门店!$J:$J,"荣耀体验店")+SUMIFS(通讯通路门店!$W:$W,通讯通路门店!$S:$S,$G427,通讯通路门店!$J:$J,"荣耀授权专卖店")</f>
        <v>0</v>
      </c>
      <c r="BD427" s="99">
        <f>SUMIFS(通讯通路门店!$Z:$Z,通讯通路门店!$S:$S,$G427,通讯通路门店!$J:$J,"VIVO体验店")</f>
        <v>0</v>
      </c>
      <c r="BE427" s="99">
        <f>SUMIFS(通讯通路门店!$AB:$AB,通讯通路门店!$S:$S,$G427,通讯通路门店!$J:$J,"OPPO体验店")</f>
        <v>0</v>
      </c>
      <c r="BF427" s="99">
        <f>SUMIFS(通讯通路门店!$X:$X,通讯通路门店!$S:$S,$G427,通讯通路门店!$J:$J,"华为授权体验店")+SUMIFS(通讯通路门店!$AA:$AA,通讯通路门店!$S:$S,$G427,通讯通路门店!$J:$J,"华为堡垒店")</f>
        <v>0</v>
      </c>
      <c r="BG427" s="99">
        <f>SUMIFS(通讯通路门店!$Y:$Y,通讯通路门店!$S:$S,$G427,通讯通路门店!$J:$J,"小米体验店")</f>
        <v>0</v>
      </c>
      <c r="BH427" s="99">
        <f>SUMIFS(通讯通路门店!$AA:$AA,通讯通路门店!$S:$S,$G427,通讯通路门店!$J:$J,"苹果体验店")</f>
        <v>0</v>
      </c>
      <c r="BI427" s="99">
        <f>SUMIFS(通讯通路门店!$K:$K,通讯通路门店!$S:$S,$G427,通讯通路门店!$J:$J,"其他品牌专卖店")</f>
        <v>0</v>
      </c>
      <c r="BJ427" s="99">
        <f>SUMIFS(通讯通路门店!$AC:$AC,通讯通路门店!$S:$S,$G427)</f>
        <v>0</v>
      </c>
      <c r="BK427" s="99">
        <f>SUMIFS(通讯通路门店!$AD:$AD,通讯通路门店!$S:$S,$G427)</f>
        <v>0</v>
      </c>
      <c r="BL427" s="99">
        <f>SUMIFS(通讯通路门店!$AE:$AE,通讯通路门店!$S:$S,$G427)</f>
        <v>0</v>
      </c>
      <c r="BM427" s="99">
        <f>SUMIFS(通讯通路门店!$AF:$AF,通讯通路门店!$S:$S,$G427)</f>
        <v>0</v>
      </c>
      <c r="BN427" s="99">
        <f>SUMIFS(通讯通路门店!$AG:$AG,通讯通路门店!$S:$S,$G427)</f>
        <v>0</v>
      </c>
      <c r="BO427" s="99">
        <f>SUMIFS(通讯通路门店!$AH:$AH,通讯通路门店!$S:$S,$G427)</f>
        <v>0</v>
      </c>
      <c r="BP427" s="99">
        <f>SUMIFS(通讯通路门店!$AI:$AI,通讯通路门店!$S:$S,$G427)</f>
        <v>0</v>
      </c>
      <c r="BQ427" s="83"/>
    </row>
    <row r="428" spans="1:69">
      <c r="A428" s="99" t="str">
        <f>IFERROR(_xlfn.XLOOKUP($G428,通讯通路门店!$S$4:$S$993931,通讯通路门店!$A$4:$A$993931,0,0),"")</f>
        <v/>
      </c>
      <c r="B428" s="99" t="str">
        <f>IFERROR(_xlfn.XLOOKUP($G428,通讯通路门店!$S$4:$S$993931,通讯通路门店!$B$4:$B$993931,0,0),"")</f>
        <v/>
      </c>
      <c r="C428" s="99" t="str">
        <f>IFERROR(_xlfn.XLOOKUP($G428,通讯通路门店!$S$4:$S$993931,通讯通路门店!$C$4:$C$993931,0,0),"")</f>
        <v/>
      </c>
      <c r="D428" s="99" t="str">
        <f>IFERROR(_xlfn.XLOOKUP($G428,通讯通路门店!$S$4:$S$993931,通讯通路门店!$D$4:$D$993931,0,0),"")</f>
        <v/>
      </c>
      <c r="E428" s="83"/>
      <c r="F428" s="83"/>
      <c r="G428" s="101" t="e">
        <v>#N/A</v>
      </c>
      <c r="H428" s="102" t="str">
        <f>IFERROR(_xlfn.XLOOKUP($G428,通讯通路门店!$S$4:$S$993931,通讯通路门店!$R$4:$R$993931,0,0),"")</f>
        <v/>
      </c>
      <c r="I428" s="83"/>
      <c r="J428" s="83"/>
      <c r="K428" s="83"/>
      <c r="L428" s="83"/>
      <c r="M428" s="83"/>
      <c r="N428" s="83"/>
      <c r="O428" s="83"/>
      <c r="P428" s="83"/>
      <c r="Q428" s="83"/>
      <c r="R428" s="83"/>
      <c r="S428" s="83"/>
      <c r="T428" s="83"/>
      <c r="U428" s="99">
        <f>COUNTIF(通讯通路门店!$S:$S,$G428)</f>
        <v>0</v>
      </c>
      <c r="V428" s="99">
        <f>COUNTIFS(通讯通路门店!$S:$S,$G428,通讯通路门店!$J:$J,"综合卖场")</f>
        <v>0</v>
      </c>
      <c r="W428" s="99">
        <f>SUMIFS(通讯通路门店!$AJ:$AJ,通讯通路门店!$S:$S,通讯客户沙盘!$G428)</f>
        <v>0</v>
      </c>
      <c r="X428" s="99">
        <f t="shared" si="30"/>
        <v>0</v>
      </c>
      <c r="Y428" s="99">
        <f>COUNTIFS(通讯通路门店!$S:$S,$G428,通讯通路门店!$J:$J,"荣耀体验店")+COUNTIFS(通讯通路门店!$S:$S,$G428,通讯通路门店!$J:$J,"荣耀授权专卖店")</f>
        <v>0</v>
      </c>
      <c r="Z428" s="99">
        <f>COUNTIFS(通讯通路门店!$S:$S,$G428,通讯通路门店!$J:$J,"VIVO体验店")</f>
        <v>0</v>
      </c>
      <c r="AA428" s="99">
        <f>COUNTIFS(通讯通路门店!$S:$S,$G428,通讯通路门店!$J:$J,"OPPO体验店")</f>
        <v>0</v>
      </c>
      <c r="AB428" s="99">
        <f>COUNTIFS(通讯通路门店!$S:$S,$G428,通讯通路门店!$J:$J,"华为授权体验店")+COUNTIFS(通讯通路门店!$S:$S,$G428,通讯通路门店!$J:$J,"华为堡垒店")</f>
        <v>0</v>
      </c>
      <c r="AC428" s="99">
        <f>COUNTIFS(通讯通路门店!$S:$S,$G428,通讯通路门店!$J:$J,"小米体验店")</f>
        <v>0</v>
      </c>
      <c r="AD428" s="99">
        <f>COUNTIFS(通讯通路门店!$S:$S,$G428,通讯通路门店!$J:$J,"苹果体验店")</f>
        <v>0</v>
      </c>
      <c r="AE428" s="99">
        <f>COUNTIFS(通讯通路门店!$S:$S,$G428,通讯通路门店!$J:$J,"其他品牌专卖店")</f>
        <v>0</v>
      </c>
      <c r="AF428" s="99">
        <f>SUMIFS(通讯通路门店!$BI:$BI,通讯通路门店!$S:$S,$G428)</f>
        <v>0</v>
      </c>
      <c r="AG428" s="99">
        <f>SUMIFS(通讯通路门店!$BH:$BH,通讯通路门店!$S:$S,$G428)</f>
        <v>0</v>
      </c>
      <c r="AH428" s="99">
        <f t="shared" si="31"/>
        <v>0</v>
      </c>
      <c r="AI428" s="99">
        <f>SUMIFS(通讯通路门店!$BB:$BB,通讯通路门店!$S:$S,$G428)</f>
        <v>0</v>
      </c>
      <c r="AJ428" s="99">
        <f>SUMIFS(通讯通路门店!$BE:$BE,通讯通路门店!$S:$S,$G428)</f>
        <v>0</v>
      </c>
      <c r="AK428" s="99">
        <f>SUMIFS(通讯通路门店!$BG:$BG,通讯通路门店!$S:$S,$G428)</f>
        <v>0</v>
      </c>
      <c r="AL428" s="99">
        <f>SUMIFS(通讯通路门店!$BC:$BC,通讯通路门店!$S:$S,$G428)</f>
        <v>0</v>
      </c>
      <c r="AM428" s="99">
        <f>SUMIFS(通讯通路门店!$BD:$BD,通讯通路门店!$S:$S,$G428)</f>
        <v>0</v>
      </c>
      <c r="AN428" s="99">
        <f>SUMIFS(通讯通路门店!$BF:$BF,通讯通路门店!$S:$S,$G428)</f>
        <v>0</v>
      </c>
      <c r="AO428" s="99">
        <f t="shared" si="32"/>
        <v>0</v>
      </c>
      <c r="AP428" s="99">
        <f>SUMIFS(通讯通路门店!$K:$K,通讯通路门店!$S:$S,$G428)</f>
        <v>0</v>
      </c>
      <c r="AQ428" s="83"/>
      <c r="AR428" s="99">
        <f>SUMIFS(通讯通路门店!$T:$T,通讯通路门店!$S:$S,$G428)</f>
        <v>0</v>
      </c>
      <c r="AS428" s="99">
        <f>SUMIFS(通讯通路门店!$U:$U,通讯通路门店!$S:$S,$G428)</f>
        <v>0</v>
      </c>
      <c r="AT428" s="99">
        <f>SUMIFS(通讯通路门店!$V:$V,通讯通路门店!$S:$S,$G428)</f>
        <v>0</v>
      </c>
      <c r="AU428" s="99">
        <f>SUMIFS(通讯通路门店!$W:$W,通讯通路门店!$S:$S,$G428)</f>
        <v>0</v>
      </c>
      <c r="AV428" s="99">
        <f>SUMIFS(通讯通路门店!$Z:$Z,通讯通路门店!$S:$S,$G428)</f>
        <v>0</v>
      </c>
      <c r="AW428" s="99">
        <f>SUMIFS(通讯通路门店!$AB:$AB,通讯通路门店!$S:$S,$G428)</f>
        <v>0</v>
      </c>
      <c r="AX428" s="99">
        <f>SUMIFS(通讯通路门店!$X:$X,通讯通路门店!$S:$S,$G428)</f>
        <v>0</v>
      </c>
      <c r="AY428" s="99">
        <f>SUMIFS(通讯通路门店!$Y:$Y,通讯通路门店!$S:$S,$G428)</f>
        <v>0</v>
      </c>
      <c r="AZ428" s="99">
        <f>SUMIFS(通讯通路门店!$AA:$AA,通讯通路门店!$S:$S,$G428)</f>
        <v>0</v>
      </c>
      <c r="BA428" s="99">
        <f t="shared" si="33"/>
        <v>0</v>
      </c>
      <c r="BB428" s="99">
        <f t="shared" si="34"/>
        <v>0</v>
      </c>
      <c r="BC428" s="99">
        <f>SUMIFS(通讯通路门店!$W:$W,通讯通路门店!$S:$S,$G428,通讯通路门店!$J:$J,"荣耀体验店")+SUMIFS(通讯通路门店!$W:$W,通讯通路门店!$S:$S,$G428,通讯通路门店!$J:$J,"荣耀授权专卖店")</f>
        <v>0</v>
      </c>
      <c r="BD428" s="99">
        <f>SUMIFS(通讯通路门店!$Z:$Z,通讯通路门店!$S:$S,$G428,通讯通路门店!$J:$J,"VIVO体验店")</f>
        <v>0</v>
      </c>
      <c r="BE428" s="99">
        <f>SUMIFS(通讯通路门店!$AB:$AB,通讯通路门店!$S:$S,$G428,通讯通路门店!$J:$J,"OPPO体验店")</f>
        <v>0</v>
      </c>
      <c r="BF428" s="99">
        <f>SUMIFS(通讯通路门店!$X:$X,通讯通路门店!$S:$S,$G428,通讯通路门店!$J:$J,"华为授权体验店")+SUMIFS(通讯通路门店!$AA:$AA,通讯通路门店!$S:$S,$G428,通讯通路门店!$J:$J,"华为堡垒店")</f>
        <v>0</v>
      </c>
      <c r="BG428" s="99">
        <f>SUMIFS(通讯通路门店!$Y:$Y,通讯通路门店!$S:$S,$G428,通讯通路门店!$J:$J,"小米体验店")</f>
        <v>0</v>
      </c>
      <c r="BH428" s="99">
        <f>SUMIFS(通讯通路门店!$AA:$AA,通讯通路门店!$S:$S,$G428,通讯通路门店!$J:$J,"苹果体验店")</f>
        <v>0</v>
      </c>
      <c r="BI428" s="99">
        <f>SUMIFS(通讯通路门店!$K:$K,通讯通路门店!$S:$S,$G428,通讯通路门店!$J:$J,"其他品牌专卖店")</f>
        <v>0</v>
      </c>
      <c r="BJ428" s="99">
        <f>SUMIFS(通讯通路门店!$AC:$AC,通讯通路门店!$S:$S,$G428)</f>
        <v>0</v>
      </c>
      <c r="BK428" s="99">
        <f>SUMIFS(通讯通路门店!$AD:$AD,通讯通路门店!$S:$S,$G428)</f>
        <v>0</v>
      </c>
      <c r="BL428" s="99">
        <f>SUMIFS(通讯通路门店!$AE:$AE,通讯通路门店!$S:$S,$G428)</f>
        <v>0</v>
      </c>
      <c r="BM428" s="99">
        <f>SUMIFS(通讯通路门店!$AF:$AF,通讯通路门店!$S:$S,$G428)</f>
        <v>0</v>
      </c>
      <c r="BN428" s="99">
        <f>SUMIFS(通讯通路门店!$AG:$AG,通讯通路门店!$S:$S,$G428)</f>
        <v>0</v>
      </c>
      <c r="BO428" s="99">
        <f>SUMIFS(通讯通路门店!$AH:$AH,通讯通路门店!$S:$S,$G428)</f>
        <v>0</v>
      </c>
      <c r="BP428" s="99">
        <f>SUMIFS(通讯通路门店!$AI:$AI,通讯通路门店!$S:$S,$G428)</f>
        <v>0</v>
      </c>
      <c r="BQ428" s="83"/>
    </row>
    <row r="429" spans="1:69">
      <c r="A429" s="99" t="str">
        <f>IFERROR(_xlfn.XLOOKUP($G429,通讯通路门店!$S$4:$S$993931,通讯通路门店!$A$4:$A$993931,0,0),"")</f>
        <v/>
      </c>
      <c r="B429" s="99" t="str">
        <f>IFERROR(_xlfn.XLOOKUP($G429,通讯通路门店!$S$4:$S$993931,通讯通路门店!$B$4:$B$993931,0,0),"")</f>
        <v/>
      </c>
      <c r="C429" s="99" t="str">
        <f>IFERROR(_xlfn.XLOOKUP($G429,通讯通路门店!$S$4:$S$993931,通讯通路门店!$C$4:$C$993931,0,0),"")</f>
        <v/>
      </c>
      <c r="D429" s="99" t="str">
        <f>IFERROR(_xlfn.XLOOKUP($G429,通讯通路门店!$S$4:$S$993931,通讯通路门店!$D$4:$D$993931,0,0),"")</f>
        <v/>
      </c>
      <c r="E429" s="83"/>
      <c r="F429" s="83"/>
      <c r="G429" s="101" t="e">
        <v>#N/A</v>
      </c>
      <c r="H429" s="102" t="str">
        <f>IFERROR(_xlfn.XLOOKUP($G429,通讯通路门店!$S$4:$S$993931,通讯通路门店!$R$4:$R$993931,0,0),"")</f>
        <v/>
      </c>
      <c r="I429" s="83"/>
      <c r="J429" s="83"/>
      <c r="K429" s="83"/>
      <c r="L429" s="83"/>
      <c r="M429" s="83"/>
      <c r="N429" s="83"/>
      <c r="O429" s="83"/>
      <c r="P429" s="83"/>
      <c r="Q429" s="83"/>
      <c r="R429" s="83"/>
      <c r="S429" s="83"/>
      <c r="T429" s="83"/>
      <c r="U429" s="99">
        <f>COUNTIF(通讯通路门店!$S:$S,$G429)</f>
        <v>0</v>
      </c>
      <c r="V429" s="99">
        <f>COUNTIFS(通讯通路门店!$S:$S,$G429,通讯通路门店!$J:$J,"综合卖场")</f>
        <v>0</v>
      </c>
      <c r="W429" s="99">
        <f>SUMIFS(通讯通路门店!$AJ:$AJ,通讯通路门店!$S:$S,通讯客户沙盘!$G429)</f>
        <v>0</v>
      </c>
      <c r="X429" s="99">
        <f t="shared" si="30"/>
        <v>0</v>
      </c>
      <c r="Y429" s="99">
        <f>COUNTIFS(通讯通路门店!$S:$S,$G429,通讯通路门店!$J:$J,"荣耀体验店")+COUNTIFS(通讯通路门店!$S:$S,$G429,通讯通路门店!$J:$J,"荣耀授权专卖店")</f>
        <v>0</v>
      </c>
      <c r="Z429" s="99">
        <f>COUNTIFS(通讯通路门店!$S:$S,$G429,通讯通路门店!$J:$J,"VIVO体验店")</f>
        <v>0</v>
      </c>
      <c r="AA429" s="99">
        <f>COUNTIFS(通讯通路门店!$S:$S,$G429,通讯通路门店!$J:$J,"OPPO体验店")</f>
        <v>0</v>
      </c>
      <c r="AB429" s="99">
        <f>COUNTIFS(通讯通路门店!$S:$S,$G429,通讯通路门店!$J:$J,"华为授权体验店")+COUNTIFS(通讯通路门店!$S:$S,$G429,通讯通路门店!$J:$J,"华为堡垒店")</f>
        <v>0</v>
      </c>
      <c r="AC429" s="99">
        <f>COUNTIFS(通讯通路门店!$S:$S,$G429,通讯通路门店!$J:$J,"小米体验店")</f>
        <v>0</v>
      </c>
      <c r="AD429" s="99">
        <f>COUNTIFS(通讯通路门店!$S:$S,$G429,通讯通路门店!$J:$J,"苹果体验店")</f>
        <v>0</v>
      </c>
      <c r="AE429" s="99">
        <f>COUNTIFS(通讯通路门店!$S:$S,$G429,通讯通路门店!$J:$J,"其他品牌专卖店")</f>
        <v>0</v>
      </c>
      <c r="AF429" s="99">
        <f>SUMIFS(通讯通路门店!$BI:$BI,通讯通路门店!$S:$S,$G429)</f>
        <v>0</v>
      </c>
      <c r="AG429" s="99">
        <f>SUMIFS(通讯通路门店!$BH:$BH,通讯通路门店!$S:$S,$G429)</f>
        <v>0</v>
      </c>
      <c r="AH429" s="99">
        <f t="shared" si="31"/>
        <v>0</v>
      </c>
      <c r="AI429" s="99">
        <f>SUMIFS(通讯通路门店!$BB:$BB,通讯通路门店!$S:$S,$G429)</f>
        <v>0</v>
      </c>
      <c r="AJ429" s="99">
        <f>SUMIFS(通讯通路门店!$BE:$BE,通讯通路门店!$S:$S,$G429)</f>
        <v>0</v>
      </c>
      <c r="AK429" s="99">
        <f>SUMIFS(通讯通路门店!$BG:$BG,通讯通路门店!$S:$S,$G429)</f>
        <v>0</v>
      </c>
      <c r="AL429" s="99">
        <f>SUMIFS(通讯通路门店!$BC:$BC,通讯通路门店!$S:$S,$G429)</f>
        <v>0</v>
      </c>
      <c r="AM429" s="99">
        <f>SUMIFS(通讯通路门店!$BD:$BD,通讯通路门店!$S:$S,$G429)</f>
        <v>0</v>
      </c>
      <c r="AN429" s="99">
        <f>SUMIFS(通讯通路门店!$BF:$BF,通讯通路门店!$S:$S,$G429)</f>
        <v>0</v>
      </c>
      <c r="AO429" s="99">
        <f t="shared" si="32"/>
        <v>0</v>
      </c>
      <c r="AP429" s="99">
        <f>SUMIFS(通讯通路门店!$K:$K,通讯通路门店!$S:$S,$G429)</f>
        <v>0</v>
      </c>
      <c r="AQ429" s="83"/>
      <c r="AR429" s="99">
        <f>SUMIFS(通讯通路门店!$T:$T,通讯通路门店!$S:$S,$G429)</f>
        <v>0</v>
      </c>
      <c r="AS429" s="99">
        <f>SUMIFS(通讯通路门店!$U:$U,通讯通路门店!$S:$S,$G429)</f>
        <v>0</v>
      </c>
      <c r="AT429" s="99">
        <f>SUMIFS(通讯通路门店!$V:$V,通讯通路门店!$S:$S,$G429)</f>
        <v>0</v>
      </c>
      <c r="AU429" s="99">
        <f>SUMIFS(通讯通路门店!$W:$W,通讯通路门店!$S:$S,$G429)</f>
        <v>0</v>
      </c>
      <c r="AV429" s="99">
        <f>SUMIFS(通讯通路门店!$Z:$Z,通讯通路门店!$S:$S,$G429)</f>
        <v>0</v>
      </c>
      <c r="AW429" s="99">
        <f>SUMIFS(通讯通路门店!$AB:$AB,通讯通路门店!$S:$S,$G429)</f>
        <v>0</v>
      </c>
      <c r="AX429" s="99">
        <f>SUMIFS(通讯通路门店!$X:$X,通讯通路门店!$S:$S,$G429)</f>
        <v>0</v>
      </c>
      <c r="AY429" s="99">
        <f>SUMIFS(通讯通路门店!$Y:$Y,通讯通路门店!$S:$S,$G429)</f>
        <v>0</v>
      </c>
      <c r="AZ429" s="99">
        <f>SUMIFS(通讯通路门店!$AA:$AA,通讯通路门店!$S:$S,$G429)</f>
        <v>0</v>
      </c>
      <c r="BA429" s="99">
        <f t="shared" si="33"/>
        <v>0</v>
      </c>
      <c r="BB429" s="99">
        <f t="shared" si="34"/>
        <v>0</v>
      </c>
      <c r="BC429" s="99">
        <f>SUMIFS(通讯通路门店!$W:$W,通讯通路门店!$S:$S,$G429,通讯通路门店!$J:$J,"荣耀体验店")+SUMIFS(通讯通路门店!$W:$W,通讯通路门店!$S:$S,$G429,通讯通路门店!$J:$J,"荣耀授权专卖店")</f>
        <v>0</v>
      </c>
      <c r="BD429" s="99">
        <f>SUMIFS(通讯通路门店!$Z:$Z,通讯通路门店!$S:$S,$G429,通讯通路门店!$J:$J,"VIVO体验店")</f>
        <v>0</v>
      </c>
      <c r="BE429" s="99">
        <f>SUMIFS(通讯通路门店!$AB:$AB,通讯通路门店!$S:$S,$G429,通讯通路门店!$J:$J,"OPPO体验店")</f>
        <v>0</v>
      </c>
      <c r="BF429" s="99">
        <f>SUMIFS(通讯通路门店!$X:$X,通讯通路门店!$S:$S,$G429,通讯通路门店!$J:$J,"华为授权体验店")+SUMIFS(通讯通路门店!$AA:$AA,通讯通路门店!$S:$S,$G429,通讯通路门店!$J:$J,"华为堡垒店")</f>
        <v>0</v>
      </c>
      <c r="BG429" s="99">
        <f>SUMIFS(通讯通路门店!$Y:$Y,通讯通路门店!$S:$S,$G429,通讯通路门店!$J:$J,"小米体验店")</f>
        <v>0</v>
      </c>
      <c r="BH429" s="99">
        <f>SUMIFS(通讯通路门店!$AA:$AA,通讯通路门店!$S:$S,$G429,通讯通路门店!$J:$J,"苹果体验店")</f>
        <v>0</v>
      </c>
      <c r="BI429" s="99">
        <f>SUMIFS(通讯通路门店!$K:$K,通讯通路门店!$S:$S,$G429,通讯通路门店!$J:$J,"其他品牌专卖店")</f>
        <v>0</v>
      </c>
      <c r="BJ429" s="99">
        <f>SUMIFS(通讯通路门店!$AC:$AC,通讯通路门店!$S:$S,$G429)</f>
        <v>0</v>
      </c>
      <c r="BK429" s="99">
        <f>SUMIFS(通讯通路门店!$AD:$AD,通讯通路门店!$S:$S,$G429)</f>
        <v>0</v>
      </c>
      <c r="BL429" s="99">
        <f>SUMIFS(通讯通路门店!$AE:$AE,通讯通路门店!$S:$S,$G429)</f>
        <v>0</v>
      </c>
      <c r="BM429" s="99">
        <f>SUMIFS(通讯通路门店!$AF:$AF,通讯通路门店!$S:$S,$G429)</f>
        <v>0</v>
      </c>
      <c r="BN429" s="99">
        <f>SUMIFS(通讯通路门店!$AG:$AG,通讯通路门店!$S:$S,$G429)</f>
        <v>0</v>
      </c>
      <c r="BO429" s="99">
        <f>SUMIFS(通讯通路门店!$AH:$AH,通讯通路门店!$S:$S,$G429)</f>
        <v>0</v>
      </c>
      <c r="BP429" s="99">
        <f>SUMIFS(通讯通路门店!$AI:$AI,通讯通路门店!$S:$S,$G429)</f>
        <v>0</v>
      </c>
      <c r="BQ429" s="83"/>
    </row>
    <row r="430" spans="1:69">
      <c r="A430" s="99" t="str">
        <f>IFERROR(_xlfn.XLOOKUP($G430,通讯通路门店!$S$4:$S$993931,通讯通路门店!$A$4:$A$993931,0,0),"")</f>
        <v/>
      </c>
      <c r="B430" s="99" t="str">
        <f>IFERROR(_xlfn.XLOOKUP($G430,通讯通路门店!$S$4:$S$993931,通讯通路门店!$B$4:$B$993931,0,0),"")</f>
        <v/>
      </c>
      <c r="C430" s="99" t="str">
        <f>IFERROR(_xlfn.XLOOKUP($G430,通讯通路门店!$S$4:$S$993931,通讯通路门店!$C$4:$C$993931,0,0),"")</f>
        <v/>
      </c>
      <c r="D430" s="99" t="str">
        <f>IFERROR(_xlfn.XLOOKUP($G430,通讯通路门店!$S$4:$S$993931,通讯通路门店!$D$4:$D$993931,0,0),"")</f>
        <v/>
      </c>
      <c r="E430" s="83"/>
      <c r="F430" s="83"/>
      <c r="G430" s="101" t="e">
        <v>#N/A</v>
      </c>
      <c r="H430" s="102" t="str">
        <f>IFERROR(_xlfn.XLOOKUP($G430,通讯通路门店!$S$4:$S$993931,通讯通路门店!$R$4:$R$993931,0,0),"")</f>
        <v/>
      </c>
      <c r="I430" s="83"/>
      <c r="J430" s="83"/>
      <c r="K430" s="83"/>
      <c r="L430" s="83"/>
      <c r="M430" s="83"/>
      <c r="N430" s="83"/>
      <c r="O430" s="83"/>
      <c r="P430" s="83"/>
      <c r="Q430" s="83"/>
      <c r="R430" s="83"/>
      <c r="S430" s="83"/>
      <c r="T430" s="83"/>
      <c r="U430" s="99">
        <f>COUNTIF(通讯通路门店!$S:$S,$G430)</f>
        <v>0</v>
      </c>
      <c r="V430" s="99">
        <f>COUNTIFS(通讯通路门店!$S:$S,$G430,通讯通路门店!$J:$J,"综合卖场")</f>
        <v>0</v>
      </c>
      <c r="W430" s="99">
        <f>SUMIFS(通讯通路门店!$AJ:$AJ,通讯通路门店!$S:$S,通讯客户沙盘!$G430)</f>
        <v>0</v>
      </c>
      <c r="X430" s="99">
        <f t="shared" si="30"/>
        <v>0</v>
      </c>
      <c r="Y430" s="99">
        <f>COUNTIFS(通讯通路门店!$S:$S,$G430,通讯通路门店!$J:$J,"荣耀体验店")+COUNTIFS(通讯通路门店!$S:$S,$G430,通讯通路门店!$J:$J,"荣耀授权专卖店")</f>
        <v>0</v>
      </c>
      <c r="Z430" s="99">
        <f>COUNTIFS(通讯通路门店!$S:$S,$G430,通讯通路门店!$J:$J,"VIVO体验店")</f>
        <v>0</v>
      </c>
      <c r="AA430" s="99">
        <f>COUNTIFS(通讯通路门店!$S:$S,$G430,通讯通路门店!$J:$J,"OPPO体验店")</f>
        <v>0</v>
      </c>
      <c r="AB430" s="99">
        <f>COUNTIFS(通讯通路门店!$S:$S,$G430,通讯通路门店!$J:$J,"华为授权体验店")+COUNTIFS(通讯通路门店!$S:$S,$G430,通讯通路门店!$J:$J,"华为堡垒店")</f>
        <v>0</v>
      </c>
      <c r="AC430" s="99">
        <f>COUNTIFS(通讯通路门店!$S:$S,$G430,通讯通路门店!$J:$J,"小米体验店")</f>
        <v>0</v>
      </c>
      <c r="AD430" s="99">
        <f>COUNTIFS(通讯通路门店!$S:$S,$G430,通讯通路门店!$J:$J,"苹果体验店")</f>
        <v>0</v>
      </c>
      <c r="AE430" s="99">
        <f>COUNTIFS(通讯通路门店!$S:$S,$G430,通讯通路门店!$J:$J,"其他品牌专卖店")</f>
        <v>0</v>
      </c>
      <c r="AF430" s="99">
        <f>SUMIFS(通讯通路门店!$BI:$BI,通讯通路门店!$S:$S,$G430)</f>
        <v>0</v>
      </c>
      <c r="AG430" s="99">
        <f>SUMIFS(通讯通路门店!$BH:$BH,通讯通路门店!$S:$S,$G430)</f>
        <v>0</v>
      </c>
      <c r="AH430" s="99">
        <f t="shared" si="31"/>
        <v>0</v>
      </c>
      <c r="AI430" s="99">
        <f>SUMIFS(通讯通路门店!$BB:$BB,通讯通路门店!$S:$S,$G430)</f>
        <v>0</v>
      </c>
      <c r="AJ430" s="99">
        <f>SUMIFS(通讯通路门店!$BE:$BE,通讯通路门店!$S:$S,$G430)</f>
        <v>0</v>
      </c>
      <c r="AK430" s="99">
        <f>SUMIFS(通讯通路门店!$BG:$BG,通讯通路门店!$S:$S,$G430)</f>
        <v>0</v>
      </c>
      <c r="AL430" s="99">
        <f>SUMIFS(通讯通路门店!$BC:$BC,通讯通路门店!$S:$S,$G430)</f>
        <v>0</v>
      </c>
      <c r="AM430" s="99">
        <f>SUMIFS(通讯通路门店!$BD:$BD,通讯通路门店!$S:$S,$G430)</f>
        <v>0</v>
      </c>
      <c r="AN430" s="99">
        <f>SUMIFS(通讯通路门店!$BF:$BF,通讯通路门店!$S:$S,$G430)</f>
        <v>0</v>
      </c>
      <c r="AO430" s="99">
        <f t="shared" si="32"/>
        <v>0</v>
      </c>
      <c r="AP430" s="99">
        <f>SUMIFS(通讯通路门店!$K:$K,通讯通路门店!$S:$S,$G430)</f>
        <v>0</v>
      </c>
      <c r="AQ430" s="83"/>
      <c r="AR430" s="99">
        <f>SUMIFS(通讯通路门店!$T:$T,通讯通路门店!$S:$S,$G430)</f>
        <v>0</v>
      </c>
      <c r="AS430" s="99">
        <f>SUMIFS(通讯通路门店!$U:$U,通讯通路门店!$S:$S,$G430)</f>
        <v>0</v>
      </c>
      <c r="AT430" s="99">
        <f>SUMIFS(通讯通路门店!$V:$V,通讯通路门店!$S:$S,$G430)</f>
        <v>0</v>
      </c>
      <c r="AU430" s="99">
        <f>SUMIFS(通讯通路门店!$W:$W,通讯通路门店!$S:$S,$G430)</f>
        <v>0</v>
      </c>
      <c r="AV430" s="99">
        <f>SUMIFS(通讯通路门店!$Z:$Z,通讯通路门店!$S:$S,$G430)</f>
        <v>0</v>
      </c>
      <c r="AW430" s="99">
        <f>SUMIFS(通讯通路门店!$AB:$AB,通讯通路门店!$S:$S,$G430)</f>
        <v>0</v>
      </c>
      <c r="AX430" s="99">
        <f>SUMIFS(通讯通路门店!$X:$X,通讯通路门店!$S:$S,$G430)</f>
        <v>0</v>
      </c>
      <c r="AY430" s="99">
        <f>SUMIFS(通讯通路门店!$Y:$Y,通讯通路门店!$S:$S,$G430)</f>
        <v>0</v>
      </c>
      <c r="AZ430" s="99">
        <f>SUMIFS(通讯通路门店!$AA:$AA,通讯通路门店!$S:$S,$G430)</f>
        <v>0</v>
      </c>
      <c r="BA430" s="99">
        <f t="shared" si="33"/>
        <v>0</v>
      </c>
      <c r="BB430" s="99">
        <f t="shared" si="34"/>
        <v>0</v>
      </c>
      <c r="BC430" s="99">
        <f>SUMIFS(通讯通路门店!$W:$W,通讯通路门店!$S:$S,$G430,通讯通路门店!$J:$J,"荣耀体验店")+SUMIFS(通讯通路门店!$W:$W,通讯通路门店!$S:$S,$G430,通讯通路门店!$J:$J,"荣耀授权专卖店")</f>
        <v>0</v>
      </c>
      <c r="BD430" s="99">
        <f>SUMIFS(通讯通路门店!$Z:$Z,通讯通路门店!$S:$S,$G430,通讯通路门店!$J:$J,"VIVO体验店")</f>
        <v>0</v>
      </c>
      <c r="BE430" s="99">
        <f>SUMIFS(通讯通路门店!$AB:$AB,通讯通路门店!$S:$S,$G430,通讯通路门店!$J:$J,"OPPO体验店")</f>
        <v>0</v>
      </c>
      <c r="BF430" s="99">
        <f>SUMIFS(通讯通路门店!$X:$X,通讯通路门店!$S:$S,$G430,通讯通路门店!$J:$J,"华为授权体验店")+SUMIFS(通讯通路门店!$AA:$AA,通讯通路门店!$S:$S,$G430,通讯通路门店!$J:$J,"华为堡垒店")</f>
        <v>0</v>
      </c>
      <c r="BG430" s="99">
        <f>SUMIFS(通讯通路门店!$Y:$Y,通讯通路门店!$S:$S,$G430,通讯通路门店!$J:$J,"小米体验店")</f>
        <v>0</v>
      </c>
      <c r="BH430" s="99">
        <f>SUMIFS(通讯通路门店!$AA:$AA,通讯通路门店!$S:$S,$G430,通讯通路门店!$J:$J,"苹果体验店")</f>
        <v>0</v>
      </c>
      <c r="BI430" s="99">
        <f>SUMIFS(通讯通路门店!$K:$K,通讯通路门店!$S:$S,$G430,通讯通路门店!$J:$J,"其他品牌专卖店")</f>
        <v>0</v>
      </c>
      <c r="BJ430" s="99">
        <f>SUMIFS(通讯通路门店!$AC:$AC,通讯通路门店!$S:$S,$G430)</f>
        <v>0</v>
      </c>
      <c r="BK430" s="99">
        <f>SUMIFS(通讯通路门店!$AD:$AD,通讯通路门店!$S:$S,$G430)</f>
        <v>0</v>
      </c>
      <c r="BL430" s="99">
        <f>SUMIFS(通讯通路门店!$AE:$AE,通讯通路门店!$S:$S,$G430)</f>
        <v>0</v>
      </c>
      <c r="BM430" s="99">
        <f>SUMIFS(通讯通路门店!$AF:$AF,通讯通路门店!$S:$S,$G430)</f>
        <v>0</v>
      </c>
      <c r="BN430" s="99">
        <f>SUMIFS(通讯通路门店!$AG:$AG,通讯通路门店!$S:$S,$G430)</f>
        <v>0</v>
      </c>
      <c r="BO430" s="99">
        <f>SUMIFS(通讯通路门店!$AH:$AH,通讯通路门店!$S:$S,$G430)</f>
        <v>0</v>
      </c>
      <c r="BP430" s="99">
        <f>SUMIFS(通讯通路门店!$AI:$AI,通讯通路门店!$S:$S,$G430)</f>
        <v>0</v>
      </c>
      <c r="BQ430" s="83"/>
    </row>
    <row r="431" spans="1:69">
      <c r="A431" s="99" t="str">
        <f>IFERROR(_xlfn.XLOOKUP($G431,通讯通路门店!$S$4:$S$993931,通讯通路门店!$A$4:$A$993931,0,0),"")</f>
        <v/>
      </c>
      <c r="B431" s="99" t="str">
        <f>IFERROR(_xlfn.XLOOKUP($G431,通讯通路门店!$S$4:$S$993931,通讯通路门店!$B$4:$B$993931,0,0),"")</f>
        <v/>
      </c>
      <c r="C431" s="99" t="str">
        <f>IFERROR(_xlfn.XLOOKUP($G431,通讯通路门店!$S$4:$S$993931,通讯通路门店!$C$4:$C$993931,0,0),"")</f>
        <v/>
      </c>
      <c r="D431" s="99" t="str">
        <f>IFERROR(_xlfn.XLOOKUP($G431,通讯通路门店!$S$4:$S$993931,通讯通路门店!$D$4:$D$993931,0,0),"")</f>
        <v/>
      </c>
      <c r="E431" s="83"/>
      <c r="F431" s="83"/>
      <c r="G431" s="101" t="e">
        <v>#N/A</v>
      </c>
      <c r="H431" s="102" t="str">
        <f>IFERROR(_xlfn.XLOOKUP($G431,通讯通路门店!$S$4:$S$993931,通讯通路门店!$R$4:$R$993931,0,0),"")</f>
        <v/>
      </c>
      <c r="I431" s="83"/>
      <c r="J431" s="83"/>
      <c r="K431" s="83"/>
      <c r="L431" s="83"/>
      <c r="M431" s="83"/>
      <c r="N431" s="83"/>
      <c r="O431" s="83"/>
      <c r="P431" s="83"/>
      <c r="Q431" s="83"/>
      <c r="R431" s="83"/>
      <c r="S431" s="83"/>
      <c r="T431" s="83"/>
      <c r="U431" s="99">
        <f>COUNTIF(通讯通路门店!$S:$S,$G431)</f>
        <v>0</v>
      </c>
      <c r="V431" s="99">
        <f>COUNTIFS(通讯通路门店!$S:$S,$G431,通讯通路门店!$J:$J,"综合卖场")</f>
        <v>0</v>
      </c>
      <c r="W431" s="99">
        <f>SUMIFS(通讯通路门店!$AJ:$AJ,通讯通路门店!$S:$S,通讯客户沙盘!$G431)</f>
        <v>0</v>
      </c>
      <c r="X431" s="99">
        <f t="shared" si="30"/>
        <v>0</v>
      </c>
      <c r="Y431" s="99">
        <f>COUNTIFS(通讯通路门店!$S:$S,$G431,通讯通路门店!$J:$J,"荣耀体验店")+COUNTIFS(通讯通路门店!$S:$S,$G431,通讯通路门店!$J:$J,"荣耀授权专卖店")</f>
        <v>0</v>
      </c>
      <c r="Z431" s="99">
        <f>COUNTIFS(通讯通路门店!$S:$S,$G431,通讯通路门店!$J:$J,"VIVO体验店")</f>
        <v>0</v>
      </c>
      <c r="AA431" s="99">
        <f>COUNTIFS(通讯通路门店!$S:$S,$G431,通讯通路门店!$J:$J,"OPPO体验店")</f>
        <v>0</v>
      </c>
      <c r="AB431" s="99">
        <f>COUNTIFS(通讯通路门店!$S:$S,$G431,通讯通路门店!$J:$J,"华为授权体验店")+COUNTIFS(通讯通路门店!$S:$S,$G431,通讯通路门店!$J:$J,"华为堡垒店")</f>
        <v>0</v>
      </c>
      <c r="AC431" s="99">
        <f>COUNTIFS(通讯通路门店!$S:$S,$G431,通讯通路门店!$J:$J,"小米体验店")</f>
        <v>0</v>
      </c>
      <c r="AD431" s="99">
        <f>COUNTIFS(通讯通路门店!$S:$S,$G431,通讯通路门店!$J:$J,"苹果体验店")</f>
        <v>0</v>
      </c>
      <c r="AE431" s="99">
        <f>COUNTIFS(通讯通路门店!$S:$S,$G431,通讯通路门店!$J:$J,"其他品牌专卖店")</f>
        <v>0</v>
      </c>
      <c r="AF431" s="99">
        <f>SUMIFS(通讯通路门店!$BI:$BI,通讯通路门店!$S:$S,$G431)</f>
        <v>0</v>
      </c>
      <c r="AG431" s="99">
        <f>SUMIFS(通讯通路门店!$BH:$BH,通讯通路门店!$S:$S,$G431)</f>
        <v>0</v>
      </c>
      <c r="AH431" s="99">
        <f t="shared" si="31"/>
        <v>0</v>
      </c>
      <c r="AI431" s="99">
        <f>SUMIFS(通讯通路门店!$BB:$BB,通讯通路门店!$S:$S,$G431)</f>
        <v>0</v>
      </c>
      <c r="AJ431" s="99">
        <f>SUMIFS(通讯通路门店!$BE:$BE,通讯通路门店!$S:$S,$G431)</f>
        <v>0</v>
      </c>
      <c r="AK431" s="99">
        <f>SUMIFS(通讯通路门店!$BG:$BG,通讯通路门店!$S:$S,$G431)</f>
        <v>0</v>
      </c>
      <c r="AL431" s="99">
        <f>SUMIFS(通讯通路门店!$BC:$BC,通讯通路门店!$S:$S,$G431)</f>
        <v>0</v>
      </c>
      <c r="AM431" s="99">
        <f>SUMIFS(通讯通路门店!$BD:$BD,通讯通路门店!$S:$S,$G431)</f>
        <v>0</v>
      </c>
      <c r="AN431" s="99">
        <f>SUMIFS(通讯通路门店!$BF:$BF,通讯通路门店!$S:$S,$G431)</f>
        <v>0</v>
      </c>
      <c r="AO431" s="99">
        <f t="shared" si="32"/>
        <v>0</v>
      </c>
      <c r="AP431" s="99">
        <f>SUMIFS(通讯通路门店!$K:$K,通讯通路门店!$S:$S,$G431)</f>
        <v>0</v>
      </c>
      <c r="AQ431" s="83"/>
      <c r="AR431" s="99">
        <f>SUMIFS(通讯通路门店!$T:$T,通讯通路门店!$S:$S,$G431)</f>
        <v>0</v>
      </c>
      <c r="AS431" s="99">
        <f>SUMIFS(通讯通路门店!$U:$U,通讯通路门店!$S:$S,$G431)</f>
        <v>0</v>
      </c>
      <c r="AT431" s="99">
        <f>SUMIFS(通讯通路门店!$V:$V,通讯通路门店!$S:$S,$G431)</f>
        <v>0</v>
      </c>
      <c r="AU431" s="99">
        <f>SUMIFS(通讯通路门店!$W:$W,通讯通路门店!$S:$S,$G431)</f>
        <v>0</v>
      </c>
      <c r="AV431" s="99">
        <f>SUMIFS(通讯通路门店!$Z:$Z,通讯通路门店!$S:$S,$G431)</f>
        <v>0</v>
      </c>
      <c r="AW431" s="99">
        <f>SUMIFS(通讯通路门店!$AB:$AB,通讯通路门店!$S:$S,$G431)</f>
        <v>0</v>
      </c>
      <c r="AX431" s="99">
        <f>SUMIFS(通讯通路门店!$X:$X,通讯通路门店!$S:$S,$G431)</f>
        <v>0</v>
      </c>
      <c r="AY431" s="99">
        <f>SUMIFS(通讯通路门店!$Y:$Y,通讯通路门店!$S:$S,$G431)</f>
        <v>0</v>
      </c>
      <c r="AZ431" s="99">
        <f>SUMIFS(通讯通路门店!$AA:$AA,通讯通路门店!$S:$S,$G431)</f>
        <v>0</v>
      </c>
      <c r="BA431" s="99">
        <f t="shared" si="33"/>
        <v>0</v>
      </c>
      <c r="BB431" s="99">
        <f t="shared" si="34"/>
        <v>0</v>
      </c>
      <c r="BC431" s="99">
        <f>SUMIFS(通讯通路门店!$W:$W,通讯通路门店!$S:$S,$G431,通讯通路门店!$J:$J,"荣耀体验店")+SUMIFS(通讯通路门店!$W:$W,通讯通路门店!$S:$S,$G431,通讯通路门店!$J:$J,"荣耀授权专卖店")</f>
        <v>0</v>
      </c>
      <c r="BD431" s="99">
        <f>SUMIFS(通讯通路门店!$Z:$Z,通讯通路门店!$S:$S,$G431,通讯通路门店!$J:$J,"VIVO体验店")</f>
        <v>0</v>
      </c>
      <c r="BE431" s="99">
        <f>SUMIFS(通讯通路门店!$AB:$AB,通讯通路门店!$S:$S,$G431,通讯通路门店!$J:$J,"OPPO体验店")</f>
        <v>0</v>
      </c>
      <c r="BF431" s="99">
        <f>SUMIFS(通讯通路门店!$X:$X,通讯通路门店!$S:$S,$G431,通讯通路门店!$J:$J,"华为授权体验店")+SUMIFS(通讯通路门店!$AA:$AA,通讯通路门店!$S:$S,$G431,通讯通路门店!$J:$J,"华为堡垒店")</f>
        <v>0</v>
      </c>
      <c r="BG431" s="99">
        <f>SUMIFS(通讯通路门店!$Y:$Y,通讯通路门店!$S:$S,$G431,通讯通路门店!$J:$J,"小米体验店")</f>
        <v>0</v>
      </c>
      <c r="BH431" s="99">
        <f>SUMIFS(通讯通路门店!$AA:$AA,通讯通路门店!$S:$S,$G431,通讯通路门店!$J:$J,"苹果体验店")</f>
        <v>0</v>
      </c>
      <c r="BI431" s="99">
        <f>SUMIFS(通讯通路门店!$K:$K,通讯通路门店!$S:$S,$G431,通讯通路门店!$J:$J,"其他品牌专卖店")</f>
        <v>0</v>
      </c>
      <c r="BJ431" s="99">
        <f>SUMIFS(通讯通路门店!$AC:$AC,通讯通路门店!$S:$S,$G431)</f>
        <v>0</v>
      </c>
      <c r="BK431" s="99">
        <f>SUMIFS(通讯通路门店!$AD:$AD,通讯通路门店!$S:$S,$G431)</f>
        <v>0</v>
      </c>
      <c r="BL431" s="99">
        <f>SUMIFS(通讯通路门店!$AE:$AE,通讯通路门店!$S:$S,$G431)</f>
        <v>0</v>
      </c>
      <c r="BM431" s="99">
        <f>SUMIFS(通讯通路门店!$AF:$AF,通讯通路门店!$S:$S,$G431)</f>
        <v>0</v>
      </c>
      <c r="BN431" s="99">
        <f>SUMIFS(通讯通路门店!$AG:$AG,通讯通路门店!$S:$S,$G431)</f>
        <v>0</v>
      </c>
      <c r="BO431" s="99">
        <f>SUMIFS(通讯通路门店!$AH:$AH,通讯通路门店!$S:$S,$G431)</f>
        <v>0</v>
      </c>
      <c r="BP431" s="99">
        <f>SUMIFS(通讯通路门店!$AI:$AI,通讯通路门店!$S:$S,$G431)</f>
        <v>0</v>
      </c>
      <c r="BQ431" s="83"/>
    </row>
    <row r="432" spans="1:69">
      <c r="A432" s="99" t="str">
        <f>IFERROR(_xlfn.XLOOKUP($G432,通讯通路门店!$S$4:$S$993931,通讯通路门店!$A$4:$A$993931,0,0),"")</f>
        <v/>
      </c>
      <c r="B432" s="99" t="str">
        <f>IFERROR(_xlfn.XLOOKUP($G432,通讯通路门店!$S$4:$S$993931,通讯通路门店!$B$4:$B$993931,0,0),"")</f>
        <v/>
      </c>
      <c r="C432" s="99" t="str">
        <f>IFERROR(_xlfn.XLOOKUP($G432,通讯通路门店!$S$4:$S$993931,通讯通路门店!$C$4:$C$993931,0,0),"")</f>
        <v/>
      </c>
      <c r="D432" s="99" t="str">
        <f>IFERROR(_xlfn.XLOOKUP($G432,通讯通路门店!$S$4:$S$993931,通讯通路门店!$D$4:$D$993931,0,0),"")</f>
        <v/>
      </c>
      <c r="E432" s="83"/>
      <c r="F432" s="83"/>
      <c r="G432" s="101" t="e">
        <v>#N/A</v>
      </c>
      <c r="H432" s="102" t="str">
        <f>IFERROR(_xlfn.XLOOKUP($G432,通讯通路门店!$S$4:$S$993931,通讯通路门店!$R$4:$R$993931,0,0),"")</f>
        <v/>
      </c>
      <c r="I432" s="83"/>
      <c r="J432" s="83"/>
      <c r="K432" s="83"/>
      <c r="L432" s="83"/>
      <c r="M432" s="83"/>
      <c r="N432" s="83"/>
      <c r="O432" s="83"/>
      <c r="P432" s="83"/>
      <c r="Q432" s="83"/>
      <c r="R432" s="83"/>
      <c r="S432" s="83"/>
      <c r="T432" s="83"/>
      <c r="U432" s="99">
        <f>COUNTIF(通讯通路门店!$S:$S,$G432)</f>
        <v>0</v>
      </c>
      <c r="V432" s="99">
        <f>COUNTIFS(通讯通路门店!$S:$S,$G432,通讯通路门店!$J:$J,"综合卖场")</f>
        <v>0</v>
      </c>
      <c r="W432" s="99">
        <f>SUMIFS(通讯通路门店!$AJ:$AJ,通讯通路门店!$S:$S,通讯客户沙盘!$G432)</f>
        <v>0</v>
      </c>
      <c r="X432" s="99">
        <f t="shared" si="30"/>
        <v>0</v>
      </c>
      <c r="Y432" s="99">
        <f>COUNTIFS(通讯通路门店!$S:$S,$G432,通讯通路门店!$J:$J,"荣耀体验店")+COUNTIFS(通讯通路门店!$S:$S,$G432,通讯通路门店!$J:$J,"荣耀授权专卖店")</f>
        <v>0</v>
      </c>
      <c r="Z432" s="99">
        <f>COUNTIFS(通讯通路门店!$S:$S,$G432,通讯通路门店!$J:$J,"VIVO体验店")</f>
        <v>0</v>
      </c>
      <c r="AA432" s="99">
        <f>COUNTIFS(通讯通路门店!$S:$S,$G432,通讯通路门店!$J:$J,"OPPO体验店")</f>
        <v>0</v>
      </c>
      <c r="AB432" s="99">
        <f>COUNTIFS(通讯通路门店!$S:$S,$G432,通讯通路门店!$J:$J,"华为授权体验店")+COUNTIFS(通讯通路门店!$S:$S,$G432,通讯通路门店!$J:$J,"华为堡垒店")</f>
        <v>0</v>
      </c>
      <c r="AC432" s="99">
        <f>COUNTIFS(通讯通路门店!$S:$S,$G432,通讯通路门店!$J:$J,"小米体验店")</f>
        <v>0</v>
      </c>
      <c r="AD432" s="99">
        <f>COUNTIFS(通讯通路门店!$S:$S,$G432,通讯通路门店!$J:$J,"苹果体验店")</f>
        <v>0</v>
      </c>
      <c r="AE432" s="99">
        <f>COUNTIFS(通讯通路门店!$S:$S,$G432,通讯通路门店!$J:$J,"其他品牌专卖店")</f>
        <v>0</v>
      </c>
      <c r="AF432" s="99">
        <f>SUMIFS(通讯通路门店!$BI:$BI,通讯通路门店!$S:$S,$G432)</f>
        <v>0</v>
      </c>
      <c r="AG432" s="99">
        <f>SUMIFS(通讯通路门店!$BH:$BH,通讯通路门店!$S:$S,$G432)</f>
        <v>0</v>
      </c>
      <c r="AH432" s="99">
        <f t="shared" si="31"/>
        <v>0</v>
      </c>
      <c r="AI432" s="99">
        <f>SUMIFS(通讯通路门店!$BB:$BB,通讯通路门店!$S:$S,$G432)</f>
        <v>0</v>
      </c>
      <c r="AJ432" s="99">
        <f>SUMIFS(通讯通路门店!$BE:$BE,通讯通路门店!$S:$S,$G432)</f>
        <v>0</v>
      </c>
      <c r="AK432" s="99">
        <f>SUMIFS(通讯通路门店!$BG:$BG,通讯通路门店!$S:$S,$G432)</f>
        <v>0</v>
      </c>
      <c r="AL432" s="99">
        <f>SUMIFS(通讯通路门店!$BC:$BC,通讯通路门店!$S:$S,$G432)</f>
        <v>0</v>
      </c>
      <c r="AM432" s="99">
        <f>SUMIFS(通讯通路门店!$BD:$BD,通讯通路门店!$S:$S,$G432)</f>
        <v>0</v>
      </c>
      <c r="AN432" s="99">
        <f>SUMIFS(通讯通路门店!$BF:$BF,通讯通路门店!$S:$S,$G432)</f>
        <v>0</v>
      </c>
      <c r="AO432" s="99">
        <f t="shared" si="32"/>
        <v>0</v>
      </c>
      <c r="AP432" s="99">
        <f>SUMIFS(通讯通路门店!$K:$K,通讯通路门店!$S:$S,$G432)</f>
        <v>0</v>
      </c>
      <c r="AQ432" s="83"/>
      <c r="AR432" s="99">
        <f>SUMIFS(通讯通路门店!$T:$T,通讯通路门店!$S:$S,$G432)</f>
        <v>0</v>
      </c>
      <c r="AS432" s="99">
        <f>SUMIFS(通讯通路门店!$U:$U,通讯通路门店!$S:$S,$G432)</f>
        <v>0</v>
      </c>
      <c r="AT432" s="99">
        <f>SUMIFS(通讯通路门店!$V:$V,通讯通路门店!$S:$S,$G432)</f>
        <v>0</v>
      </c>
      <c r="AU432" s="99">
        <f>SUMIFS(通讯通路门店!$W:$W,通讯通路门店!$S:$S,$G432)</f>
        <v>0</v>
      </c>
      <c r="AV432" s="99">
        <f>SUMIFS(通讯通路门店!$Z:$Z,通讯通路门店!$S:$S,$G432)</f>
        <v>0</v>
      </c>
      <c r="AW432" s="99">
        <f>SUMIFS(通讯通路门店!$AB:$AB,通讯通路门店!$S:$S,$G432)</f>
        <v>0</v>
      </c>
      <c r="AX432" s="99">
        <f>SUMIFS(通讯通路门店!$X:$X,通讯通路门店!$S:$S,$G432)</f>
        <v>0</v>
      </c>
      <c r="AY432" s="99">
        <f>SUMIFS(通讯通路门店!$Y:$Y,通讯通路门店!$S:$S,$G432)</f>
        <v>0</v>
      </c>
      <c r="AZ432" s="99">
        <f>SUMIFS(通讯通路门店!$AA:$AA,通讯通路门店!$S:$S,$G432)</f>
        <v>0</v>
      </c>
      <c r="BA432" s="99">
        <f t="shared" si="33"/>
        <v>0</v>
      </c>
      <c r="BB432" s="99">
        <f t="shared" si="34"/>
        <v>0</v>
      </c>
      <c r="BC432" s="99">
        <f>SUMIFS(通讯通路门店!$W:$W,通讯通路门店!$S:$S,$G432,通讯通路门店!$J:$J,"荣耀体验店")+SUMIFS(通讯通路门店!$W:$W,通讯通路门店!$S:$S,$G432,通讯通路门店!$J:$J,"荣耀授权专卖店")</f>
        <v>0</v>
      </c>
      <c r="BD432" s="99">
        <f>SUMIFS(通讯通路门店!$Z:$Z,通讯通路门店!$S:$S,$G432,通讯通路门店!$J:$J,"VIVO体验店")</f>
        <v>0</v>
      </c>
      <c r="BE432" s="99">
        <f>SUMIFS(通讯通路门店!$AB:$AB,通讯通路门店!$S:$S,$G432,通讯通路门店!$J:$J,"OPPO体验店")</f>
        <v>0</v>
      </c>
      <c r="BF432" s="99">
        <f>SUMIFS(通讯通路门店!$X:$X,通讯通路门店!$S:$S,$G432,通讯通路门店!$J:$J,"华为授权体验店")+SUMIFS(通讯通路门店!$AA:$AA,通讯通路门店!$S:$S,$G432,通讯通路门店!$J:$J,"华为堡垒店")</f>
        <v>0</v>
      </c>
      <c r="BG432" s="99">
        <f>SUMIFS(通讯通路门店!$Y:$Y,通讯通路门店!$S:$S,$G432,通讯通路门店!$J:$J,"小米体验店")</f>
        <v>0</v>
      </c>
      <c r="BH432" s="99">
        <f>SUMIFS(通讯通路门店!$AA:$AA,通讯通路门店!$S:$S,$G432,通讯通路门店!$J:$J,"苹果体验店")</f>
        <v>0</v>
      </c>
      <c r="BI432" s="99">
        <f>SUMIFS(通讯通路门店!$K:$K,通讯通路门店!$S:$S,$G432,通讯通路门店!$J:$J,"其他品牌专卖店")</f>
        <v>0</v>
      </c>
      <c r="BJ432" s="99">
        <f>SUMIFS(通讯通路门店!$AC:$AC,通讯通路门店!$S:$S,$G432)</f>
        <v>0</v>
      </c>
      <c r="BK432" s="99">
        <f>SUMIFS(通讯通路门店!$AD:$AD,通讯通路门店!$S:$S,$G432)</f>
        <v>0</v>
      </c>
      <c r="BL432" s="99">
        <f>SUMIFS(通讯通路门店!$AE:$AE,通讯通路门店!$S:$S,$G432)</f>
        <v>0</v>
      </c>
      <c r="BM432" s="99">
        <f>SUMIFS(通讯通路门店!$AF:$AF,通讯通路门店!$S:$S,$G432)</f>
        <v>0</v>
      </c>
      <c r="BN432" s="99">
        <f>SUMIFS(通讯通路门店!$AG:$AG,通讯通路门店!$S:$S,$G432)</f>
        <v>0</v>
      </c>
      <c r="BO432" s="99">
        <f>SUMIFS(通讯通路门店!$AH:$AH,通讯通路门店!$S:$S,$G432)</f>
        <v>0</v>
      </c>
      <c r="BP432" s="99">
        <f>SUMIFS(通讯通路门店!$AI:$AI,通讯通路门店!$S:$S,$G432)</f>
        <v>0</v>
      </c>
      <c r="BQ432" s="83"/>
    </row>
    <row r="433" spans="1:69">
      <c r="A433" s="99" t="str">
        <f>IFERROR(_xlfn.XLOOKUP($G433,通讯通路门店!$S$4:$S$993931,通讯通路门店!$A$4:$A$993931,0,0),"")</f>
        <v/>
      </c>
      <c r="B433" s="99" t="str">
        <f>IFERROR(_xlfn.XLOOKUP($G433,通讯通路门店!$S$4:$S$993931,通讯通路门店!$B$4:$B$993931,0,0),"")</f>
        <v/>
      </c>
      <c r="C433" s="99" t="str">
        <f>IFERROR(_xlfn.XLOOKUP($G433,通讯通路门店!$S$4:$S$993931,通讯通路门店!$C$4:$C$993931,0,0),"")</f>
        <v/>
      </c>
      <c r="D433" s="99" t="str">
        <f>IFERROR(_xlfn.XLOOKUP($G433,通讯通路门店!$S$4:$S$993931,通讯通路门店!$D$4:$D$993931,0,0),"")</f>
        <v/>
      </c>
      <c r="E433" s="83"/>
      <c r="F433" s="83"/>
      <c r="G433" s="101" t="e">
        <v>#N/A</v>
      </c>
      <c r="H433" s="102" t="str">
        <f>IFERROR(_xlfn.XLOOKUP($G433,通讯通路门店!$S$4:$S$993931,通讯通路门店!$R$4:$R$993931,0,0),"")</f>
        <v/>
      </c>
      <c r="I433" s="83"/>
      <c r="J433" s="83"/>
      <c r="K433" s="83"/>
      <c r="L433" s="83"/>
      <c r="M433" s="83"/>
      <c r="N433" s="83"/>
      <c r="O433" s="83"/>
      <c r="P433" s="83"/>
      <c r="Q433" s="83"/>
      <c r="R433" s="83"/>
      <c r="S433" s="83"/>
      <c r="T433" s="83"/>
      <c r="U433" s="99">
        <f>COUNTIF(通讯通路门店!$S:$S,$G433)</f>
        <v>0</v>
      </c>
      <c r="V433" s="99">
        <f>COUNTIFS(通讯通路门店!$S:$S,$G433,通讯通路门店!$J:$J,"综合卖场")</f>
        <v>0</v>
      </c>
      <c r="W433" s="99">
        <f>SUMIFS(通讯通路门店!$AJ:$AJ,通讯通路门店!$S:$S,通讯客户沙盘!$G433)</f>
        <v>0</v>
      </c>
      <c r="X433" s="99">
        <f t="shared" si="30"/>
        <v>0</v>
      </c>
      <c r="Y433" s="99">
        <f>COUNTIFS(通讯通路门店!$S:$S,$G433,通讯通路门店!$J:$J,"荣耀体验店")+COUNTIFS(通讯通路门店!$S:$S,$G433,通讯通路门店!$J:$J,"荣耀授权专卖店")</f>
        <v>0</v>
      </c>
      <c r="Z433" s="99">
        <f>COUNTIFS(通讯通路门店!$S:$S,$G433,通讯通路门店!$J:$J,"VIVO体验店")</f>
        <v>0</v>
      </c>
      <c r="AA433" s="99">
        <f>COUNTIFS(通讯通路门店!$S:$S,$G433,通讯通路门店!$J:$J,"OPPO体验店")</f>
        <v>0</v>
      </c>
      <c r="AB433" s="99">
        <f>COUNTIFS(通讯通路门店!$S:$S,$G433,通讯通路门店!$J:$J,"华为授权体验店")+COUNTIFS(通讯通路门店!$S:$S,$G433,通讯通路门店!$J:$J,"华为堡垒店")</f>
        <v>0</v>
      </c>
      <c r="AC433" s="99">
        <f>COUNTIFS(通讯通路门店!$S:$S,$G433,通讯通路门店!$J:$J,"小米体验店")</f>
        <v>0</v>
      </c>
      <c r="AD433" s="99">
        <f>COUNTIFS(通讯通路门店!$S:$S,$G433,通讯通路门店!$J:$J,"苹果体验店")</f>
        <v>0</v>
      </c>
      <c r="AE433" s="99">
        <f>COUNTIFS(通讯通路门店!$S:$S,$G433,通讯通路门店!$J:$J,"其他品牌专卖店")</f>
        <v>0</v>
      </c>
      <c r="AF433" s="99">
        <f>SUMIFS(通讯通路门店!$BI:$BI,通讯通路门店!$S:$S,$G433)</f>
        <v>0</v>
      </c>
      <c r="AG433" s="99">
        <f>SUMIFS(通讯通路门店!$BH:$BH,通讯通路门店!$S:$S,$G433)</f>
        <v>0</v>
      </c>
      <c r="AH433" s="99">
        <f t="shared" si="31"/>
        <v>0</v>
      </c>
      <c r="AI433" s="99">
        <f>SUMIFS(通讯通路门店!$BB:$BB,通讯通路门店!$S:$S,$G433)</f>
        <v>0</v>
      </c>
      <c r="AJ433" s="99">
        <f>SUMIFS(通讯通路门店!$BE:$BE,通讯通路门店!$S:$S,$G433)</f>
        <v>0</v>
      </c>
      <c r="AK433" s="99">
        <f>SUMIFS(通讯通路门店!$BG:$BG,通讯通路门店!$S:$S,$G433)</f>
        <v>0</v>
      </c>
      <c r="AL433" s="99">
        <f>SUMIFS(通讯通路门店!$BC:$BC,通讯通路门店!$S:$S,$G433)</f>
        <v>0</v>
      </c>
      <c r="AM433" s="99">
        <f>SUMIFS(通讯通路门店!$BD:$BD,通讯通路门店!$S:$S,$G433)</f>
        <v>0</v>
      </c>
      <c r="AN433" s="99">
        <f>SUMIFS(通讯通路门店!$BF:$BF,通讯通路门店!$S:$S,$G433)</f>
        <v>0</v>
      </c>
      <c r="AO433" s="99">
        <f t="shared" si="32"/>
        <v>0</v>
      </c>
      <c r="AP433" s="99">
        <f>SUMIFS(通讯通路门店!$K:$K,通讯通路门店!$S:$S,$G433)</f>
        <v>0</v>
      </c>
      <c r="AQ433" s="83"/>
      <c r="AR433" s="99">
        <f>SUMIFS(通讯通路门店!$T:$T,通讯通路门店!$S:$S,$G433)</f>
        <v>0</v>
      </c>
      <c r="AS433" s="99">
        <f>SUMIFS(通讯通路门店!$U:$U,通讯通路门店!$S:$S,$G433)</f>
        <v>0</v>
      </c>
      <c r="AT433" s="99">
        <f>SUMIFS(通讯通路门店!$V:$V,通讯通路门店!$S:$S,$G433)</f>
        <v>0</v>
      </c>
      <c r="AU433" s="99">
        <f>SUMIFS(通讯通路门店!$W:$W,通讯通路门店!$S:$S,$G433)</f>
        <v>0</v>
      </c>
      <c r="AV433" s="99">
        <f>SUMIFS(通讯通路门店!$Z:$Z,通讯通路门店!$S:$S,$G433)</f>
        <v>0</v>
      </c>
      <c r="AW433" s="99">
        <f>SUMIFS(通讯通路门店!$AB:$AB,通讯通路门店!$S:$S,$G433)</f>
        <v>0</v>
      </c>
      <c r="AX433" s="99">
        <f>SUMIFS(通讯通路门店!$X:$X,通讯通路门店!$S:$S,$G433)</f>
        <v>0</v>
      </c>
      <c r="AY433" s="99">
        <f>SUMIFS(通讯通路门店!$Y:$Y,通讯通路门店!$S:$S,$G433)</f>
        <v>0</v>
      </c>
      <c r="AZ433" s="99">
        <f>SUMIFS(通讯通路门店!$AA:$AA,通讯通路门店!$S:$S,$G433)</f>
        <v>0</v>
      </c>
      <c r="BA433" s="99">
        <f t="shared" si="33"/>
        <v>0</v>
      </c>
      <c r="BB433" s="99">
        <f t="shared" si="34"/>
        <v>0</v>
      </c>
      <c r="BC433" s="99">
        <f>SUMIFS(通讯通路门店!$W:$W,通讯通路门店!$S:$S,$G433,通讯通路门店!$J:$J,"荣耀体验店")+SUMIFS(通讯通路门店!$W:$W,通讯通路门店!$S:$S,$G433,通讯通路门店!$J:$J,"荣耀授权专卖店")</f>
        <v>0</v>
      </c>
      <c r="BD433" s="99">
        <f>SUMIFS(通讯通路门店!$Z:$Z,通讯通路门店!$S:$S,$G433,通讯通路门店!$J:$J,"VIVO体验店")</f>
        <v>0</v>
      </c>
      <c r="BE433" s="99">
        <f>SUMIFS(通讯通路门店!$AB:$AB,通讯通路门店!$S:$S,$G433,通讯通路门店!$J:$J,"OPPO体验店")</f>
        <v>0</v>
      </c>
      <c r="BF433" s="99">
        <f>SUMIFS(通讯通路门店!$X:$X,通讯通路门店!$S:$S,$G433,通讯通路门店!$J:$J,"华为授权体验店")+SUMIFS(通讯通路门店!$AA:$AA,通讯通路门店!$S:$S,$G433,通讯通路门店!$J:$J,"华为堡垒店")</f>
        <v>0</v>
      </c>
      <c r="BG433" s="99">
        <f>SUMIFS(通讯通路门店!$Y:$Y,通讯通路门店!$S:$S,$G433,通讯通路门店!$J:$J,"小米体验店")</f>
        <v>0</v>
      </c>
      <c r="BH433" s="99">
        <f>SUMIFS(通讯通路门店!$AA:$AA,通讯通路门店!$S:$S,$G433,通讯通路门店!$J:$J,"苹果体验店")</f>
        <v>0</v>
      </c>
      <c r="BI433" s="99">
        <f>SUMIFS(通讯通路门店!$K:$K,通讯通路门店!$S:$S,$G433,通讯通路门店!$J:$J,"其他品牌专卖店")</f>
        <v>0</v>
      </c>
      <c r="BJ433" s="99">
        <f>SUMIFS(通讯通路门店!$AC:$AC,通讯通路门店!$S:$S,$G433)</f>
        <v>0</v>
      </c>
      <c r="BK433" s="99">
        <f>SUMIFS(通讯通路门店!$AD:$AD,通讯通路门店!$S:$S,$G433)</f>
        <v>0</v>
      </c>
      <c r="BL433" s="99">
        <f>SUMIFS(通讯通路门店!$AE:$AE,通讯通路门店!$S:$S,$G433)</f>
        <v>0</v>
      </c>
      <c r="BM433" s="99">
        <f>SUMIFS(通讯通路门店!$AF:$AF,通讯通路门店!$S:$S,$G433)</f>
        <v>0</v>
      </c>
      <c r="BN433" s="99">
        <f>SUMIFS(通讯通路门店!$AG:$AG,通讯通路门店!$S:$S,$G433)</f>
        <v>0</v>
      </c>
      <c r="BO433" s="99">
        <f>SUMIFS(通讯通路门店!$AH:$AH,通讯通路门店!$S:$S,$G433)</f>
        <v>0</v>
      </c>
      <c r="BP433" s="99">
        <f>SUMIFS(通讯通路门店!$AI:$AI,通讯通路门店!$S:$S,$G433)</f>
        <v>0</v>
      </c>
      <c r="BQ433" s="83"/>
    </row>
    <row r="434" spans="1:69">
      <c r="A434" s="99" t="str">
        <f>IFERROR(_xlfn.XLOOKUP($G434,通讯通路门店!$S$4:$S$993931,通讯通路门店!$A$4:$A$993931,0,0),"")</f>
        <v/>
      </c>
      <c r="B434" s="99" t="str">
        <f>IFERROR(_xlfn.XLOOKUP($G434,通讯通路门店!$S$4:$S$993931,通讯通路门店!$B$4:$B$993931,0,0),"")</f>
        <v/>
      </c>
      <c r="C434" s="99" t="str">
        <f>IFERROR(_xlfn.XLOOKUP($G434,通讯通路门店!$S$4:$S$993931,通讯通路门店!$C$4:$C$993931,0,0),"")</f>
        <v/>
      </c>
      <c r="D434" s="99" t="str">
        <f>IFERROR(_xlfn.XLOOKUP($G434,通讯通路门店!$S$4:$S$993931,通讯通路门店!$D$4:$D$993931,0,0),"")</f>
        <v/>
      </c>
      <c r="E434" s="83"/>
      <c r="F434" s="83"/>
      <c r="G434" s="101" t="e">
        <v>#N/A</v>
      </c>
      <c r="H434" s="102" t="str">
        <f>IFERROR(_xlfn.XLOOKUP($G434,通讯通路门店!$S$4:$S$993931,通讯通路门店!$R$4:$R$993931,0,0),"")</f>
        <v/>
      </c>
      <c r="I434" s="83"/>
      <c r="J434" s="83"/>
      <c r="K434" s="83"/>
      <c r="L434" s="83"/>
      <c r="M434" s="83"/>
      <c r="N434" s="83"/>
      <c r="O434" s="83"/>
      <c r="P434" s="83"/>
      <c r="Q434" s="83"/>
      <c r="R434" s="83"/>
      <c r="S434" s="83"/>
      <c r="T434" s="83"/>
      <c r="U434" s="99">
        <f>COUNTIF(通讯通路门店!$S:$S,$G434)</f>
        <v>0</v>
      </c>
      <c r="V434" s="99">
        <f>COUNTIFS(通讯通路门店!$S:$S,$G434,通讯通路门店!$J:$J,"综合卖场")</f>
        <v>0</v>
      </c>
      <c r="W434" s="99">
        <f>SUMIFS(通讯通路门店!$AJ:$AJ,通讯通路门店!$S:$S,通讯客户沙盘!$G434)</f>
        <v>0</v>
      </c>
      <c r="X434" s="99">
        <f t="shared" si="30"/>
        <v>0</v>
      </c>
      <c r="Y434" s="99">
        <f>COUNTIFS(通讯通路门店!$S:$S,$G434,通讯通路门店!$J:$J,"荣耀体验店")+COUNTIFS(通讯通路门店!$S:$S,$G434,通讯通路门店!$J:$J,"荣耀授权专卖店")</f>
        <v>0</v>
      </c>
      <c r="Z434" s="99">
        <f>COUNTIFS(通讯通路门店!$S:$S,$G434,通讯通路门店!$J:$J,"VIVO体验店")</f>
        <v>0</v>
      </c>
      <c r="AA434" s="99">
        <f>COUNTIFS(通讯通路门店!$S:$S,$G434,通讯通路门店!$J:$J,"OPPO体验店")</f>
        <v>0</v>
      </c>
      <c r="AB434" s="99">
        <f>COUNTIFS(通讯通路门店!$S:$S,$G434,通讯通路门店!$J:$J,"华为授权体验店")+COUNTIFS(通讯通路门店!$S:$S,$G434,通讯通路门店!$J:$J,"华为堡垒店")</f>
        <v>0</v>
      </c>
      <c r="AC434" s="99">
        <f>COUNTIFS(通讯通路门店!$S:$S,$G434,通讯通路门店!$J:$J,"小米体验店")</f>
        <v>0</v>
      </c>
      <c r="AD434" s="99">
        <f>COUNTIFS(通讯通路门店!$S:$S,$G434,通讯通路门店!$J:$J,"苹果体验店")</f>
        <v>0</v>
      </c>
      <c r="AE434" s="99">
        <f>COUNTIFS(通讯通路门店!$S:$S,$G434,通讯通路门店!$J:$J,"其他品牌专卖店")</f>
        <v>0</v>
      </c>
      <c r="AF434" s="99">
        <f>SUMIFS(通讯通路门店!$BI:$BI,通讯通路门店!$S:$S,$G434)</f>
        <v>0</v>
      </c>
      <c r="AG434" s="99">
        <f>SUMIFS(通讯通路门店!$BH:$BH,通讯通路门店!$S:$S,$G434)</f>
        <v>0</v>
      </c>
      <c r="AH434" s="99">
        <f t="shared" si="31"/>
        <v>0</v>
      </c>
      <c r="AI434" s="99">
        <f>SUMIFS(通讯通路门店!$BB:$BB,通讯通路门店!$S:$S,$G434)</f>
        <v>0</v>
      </c>
      <c r="AJ434" s="99">
        <f>SUMIFS(通讯通路门店!$BE:$BE,通讯通路门店!$S:$S,$G434)</f>
        <v>0</v>
      </c>
      <c r="AK434" s="99">
        <f>SUMIFS(通讯通路门店!$BG:$BG,通讯通路门店!$S:$S,$G434)</f>
        <v>0</v>
      </c>
      <c r="AL434" s="99">
        <f>SUMIFS(通讯通路门店!$BC:$BC,通讯通路门店!$S:$S,$G434)</f>
        <v>0</v>
      </c>
      <c r="AM434" s="99">
        <f>SUMIFS(通讯通路门店!$BD:$BD,通讯通路门店!$S:$S,$G434)</f>
        <v>0</v>
      </c>
      <c r="AN434" s="99">
        <f>SUMIFS(通讯通路门店!$BF:$BF,通讯通路门店!$S:$S,$G434)</f>
        <v>0</v>
      </c>
      <c r="AO434" s="99">
        <f t="shared" si="32"/>
        <v>0</v>
      </c>
      <c r="AP434" s="99">
        <f>SUMIFS(通讯通路门店!$K:$K,通讯通路门店!$S:$S,$G434)</f>
        <v>0</v>
      </c>
      <c r="AQ434" s="83"/>
      <c r="AR434" s="99">
        <f>SUMIFS(通讯通路门店!$T:$T,通讯通路门店!$S:$S,$G434)</f>
        <v>0</v>
      </c>
      <c r="AS434" s="99">
        <f>SUMIFS(通讯通路门店!$U:$U,通讯通路门店!$S:$S,$G434)</f>
        <v>0</v>
      </c>
      <c r="AT434" s="99">
        <f>SUMIFS(通讯通路门店!$V:$V,通讯通路门店!$S:$S,$G434)</f>
        <v>0</v>
      </c>
      <c r="AU434" s="99">
        <f>SUMIFS(通讯通路门店!$W:$W,通讯通路门店!$S:$S,$G434)</f>
        <v>0</v>
      </c>
      <c r="AV434" s="99">
        <f>SUMIFS(通讯通路门店!$Z:$Z,通讯通路门店!$S:$S,$G434)</f>
        <v>0</v>
      </c>
      <c r="AW434" s="99">
        <f>SUMIFS(通讯通路门店!$AB:$AB,通讯通路门店!$S:$S,$G434)</f>
        <v>0</v>
      </c>
      <c r="AX434" s="99">
        <f>SUMIFS(通讯通路门店!$X:$X,通讯通路门店!$S:$S,$G434)</f>
        <v>0</v>
      </c>
      <c r="AY434" s="99">
        <f>SUMIFS(通讯通路门店!$Y:$Y,通讯通路门店!$S:$S,$G434)</f>
        <v>0</v>
      </c>
      <c r="AZ434" s="99">
        <f>SUMIFS(通讯通路门店!$AA:$AA,通讯通路门店!$S:$S,$G434)</f>
        <v>0</v>
      </c>
      <c r="BA434" s="99">
        <f t="shared" si="33"/>
        <v>0</v>
      </c>
      <c r="BB434" s="99">
        <f t="shared" si="34"/>
        <v>0</v>
      </c>
      <c r="BC434" s="99">
        <f>SUMIFS(通讯通路门店!$W:$W,通讯通路门店!$S:$S,$G434,通讯通路门店!$J:$J,"荣耀体验店")+SUMIFS(通讯通路门店!$W:$W,通讯通路门店!$S:$S,$G434,通讯通路门店!$J:$J,"荣耀授权专卖店")</f>
        <v>0</v>
      </c>
      <c r="BD434" s="99">
        <f>SUMIFS(通讯通路门店!$Z:$Z,通讯通路门店!$S:$S,$G434,通讯通路门店!$J:$J,"VIVO体验店")</f>
        <v>0</v>
      </c>
      <c r="BE434" s="99">
        <f>SUMIFS(通讯通路门店!$AB:$AB,通讯通路门店!$S:$S,$G434,通讯通路门店!$J:$J,"OPPO体验店")</f>
        <v>0</v>
      </c>
      <c r="BF434" s="99">
        <f>SUMIFS(通讯通路门店!$X:$X,通讯通路门店!$S:$S,$G434,通讯通路门店!$J:$J,"华为授权体验店")+SUMIFS(通讯通路门店!$AA:$AA,通讯通路门店!$S:$S,$G434,通讯通路门店!$J:$J,"华为堡垒店")</f>
        <v>0</v>
      </c>
      <c r="BG434" s="99">
        <f>SUMIFS(通讯通路门店!$Y:$Y,通讯通路门店!$S:$S,$G434,通讯通路门店!$J:$J,"小米体验店")</f>
        <v>0</v>
      </c>
      <c r="BH434" s="99">
        <f>SUMIFS(通讯通路门店!$AA:$AA,通讯通路门店!$S:$S,$G434,通讯通路门店!$J:$J,"苹果体验店")</f>
        <v>0</v>
      </c>
      <c r="BI434" s="99">
        <f>SUMIFS(通讯通路门店!$K:$K,通讯通路门店!$S:$S,$G434,通讯通路门店!$J:$J,"其他品牌专卖店")</f>
        <v>0</v>
      </c>
      <c r="BJ434" s="99">
        <f>SUMIFS(通讯通路门店!$AC:$AC,通讯通路门店!$S:$S,$G434)</f>
        <v>0</v>
      </c>
      <c r="BK434" s="99">
        <f>SUMIFS(通讯通路门店!$AD:$AD,通讯通路门店!$S:$S,$G434)</f>
        <v>0</v>
      </c>
      <c r="BL434" s="99">
        <f>SUMIFS(通讯通路门店!$AE:$AE,通讯通路门店!$S:$S,$G434)</f>
        <v>0</v>
      </c>
      <c r="BM434" s="99">
        <f>SUMIFS(通讯通路门店!$AF:$AF,通讯通路门店!$S:$S,$G434)</f>
        <v>0</v>
      </c>
      <c r="BN434" s="99">
        <f>SUMIFS(通讯通路门店!$AG:$AG,通讯通路门店!$S:$S,$G434)</f>
        <v>0</v>
      </c>
      <c r="BO434" s="99">
        <f>SUMIFS(通讯通路门店!$AH:$AH,通讯通路门店!$S:$S,$G434)</f>
        <v>0</v>
      </c>
      <c r="BP434" s="99">
        <f>SUMIFS(通讯通路门店!$AI:$AI,通讯通路门店!$S:$S,$G434)</f>
        <v>0</v>
      </c>
      <c r="BQ434" s="83"/>
    </row>
    <row r="435" spans="1:69">
      <c r="A435" s="99" t="str">
        <f>IFERROR(_xlfn.XLOOKUP($G435,通讯通路门店!$S$4:$S$993931,通讯通路门店!$A$4:$A$993931,0,0),"")</f>
        <v/>
      </c>
      <c r="B435" s="99" t="str">
        <f>IFERROR(_xlfn.XLOOKUP($G435,通讯通路门店!$S$4:$S$993931,通讯通路门店!$B$4:$B$993931,0,0),"")</f>
        <v/>
      </c>
      <c r="C435" s="99" t="str">
        <f>IFERROR(_xlfn.XLOOKUP($G435,通讯通路门店!$S$4:$S$993931,通讯通路门店!$C$4:$C$993931,0,0),"")</f>
        <v/>
      </c>
      <c r="D435" s="99" t="str">
        <f>IFERROR(_xlfn.XLOOKUP($G435,通讯通路门店!$S$4:$S$993931,通讯通路门店!$D$4:$D$993931,0,0),"")</f>
        <v/>
      </c>
      <c r="E435" s="83"/>
      <c r="F435" s="83"/>
      <c r="G435" s="101" t="e">
        <v>#N/A</v>
      </c>
      <c r="H435" s="102" t="str">
        <f>IFERROR(_xlfn.XLOOKUP($G435,通讯通路门店!$S$4:$S$993931,通讯通路门店!$R$4:$R$993931,0,0),"")</f>
        <v/>
      </c>
      <c r="I435" s="83"/>
      <c r="J435" s="83"/>
      <c r="K435" s="83"/>
      <c r="L435" s="83"/>
      <c r="M435" s="83"/>
      <c r="N435" s="83"/>
      <c r="O435" s="83"/>
      <c r="P435" s="83"/>
      <c r="Q435" s="83"/>
      <c r="R435" s="83"/>
      <c r="S435" s="83"/>
      <c r="T435" s="83"/>
      <c r="U435" s="99">
        <f>COUNTIF(通讯通路门店!$S:$S,$G435)</f>
        <v>0</v>
      </c>
      <c r="V435" s="99">
        <f>COUNTIFS(通讯通路门店!$S:$S,$G435,通讯通路门店!$J:$J,"综合卖场")</f>
        <v>0</v>
      </c>
      <c r="W435" s="99">
        <f>SUMIFS(通讯通路门店!$AJ:$AJ,通讯通路门店!$S:$S,通讯客户沙盘!$G435)</f>
        <v>0</v>
      </c>
      <c r="X435" s="99">
        <f t="shared" si="30"/>
        <v>0</v>
      </c>
      <c r="Y435" s="99">
        <f>COUNTIFS(通讯通路门店!$S:$S,$G435,通讯通路门店!$J:$J,"荣耀体验店")+COUNTIFS(通讯通路门店!$S:$S,$G435,通讯通路门店!$J:$J,"荣耀授权专卖店")</f>
        <v>0</v>
      </c>
      <c r="Z435" s="99">
        <f>COUNTIFS(通讯通路门店!$S:$S,$G435,通讯通路门店!$J:$J,"VIVO体验店")</f>
        <v>0</v>
      </c>
      <c r="AA435" s="99">
        <f>COUNTIFS(通讯通路门店!$S:$S,$G435,通讯通路门店!$J:$J,"OPPO体验店")</f>
        <v>0</v>
      </c>
      <c r="AB435" s="99">
        <f>COUNTIFS(通讯通路门店!$S:$S,$G435,通讯通路门店!$J:$J,"华为授权体验店")+COUNTIFS(通讯通路门店!$S:$S,$G435,通讯通路门店!$J:$J,"华为堡垒店")</f>
        <v>0</v>
      </c>
      <c r="AC435" s="99">
        <f>COUNTIFS(通讯通路门店!$S:$S,$G435,通讯通路门店!$J:$J,"小米体验店")</f>
        <v>0</v>
      </c>
      <c r="AD435" s="99">
        <f>COUNTIFS(通讯通路门店!$S:$S,$G435,通讯通路门店!$J:$J,"苹果体验店")</f>
        <v>0</v>
      </c>
      <c r="AE435" s="99">
        <f>COUNTIFS(通讯通路门店!$S:$S,$G435,通讯通路门店!$J:$J,"其他品牌专卖店")</f>
        <v>0</v>
      </c>
      <c r="AF435" s="99">
        <f>SUMIFS(通讯通路门店!$BI:$BI,通讯通路门店!$S:$S,$G435)</f>
        <v>0</v>
      </c>
      <c r="AG435" s="99">
        <f>SUMIFS(通讯通路门店!$BH:$BH,通讯通路门店!$S:$S,$G435)</f>
        <v>0</v>
      </c>
      <c r="AH435" s="99">
        <f t="shared" si="31"/>
        <v>0</v>
      </c>
      <c r="AI435" s="99">
        <f>SUMIFS(通讯通路门店!$BB:$BB,通讯通路门店!$S:$S,$G435)</f>
        <v>0</v>
      </c>
      <c r="AJ435" s="99">
        <f>SUMIFS(通讯通路门店!$BE:$BE,通讯通路门店!$S:$S,$G435)</f>
        <v>0</v>
      </c>
      <c r="AK435" s="99">
        <f>SUMIFS(通讯通路门店!$BG:$BG,通讯通路门店!$S:$S,$G435)</f>
        <v>0</v>
      </c>
      <c r="AL435" s="99">
        <f>SUMIFS(通讯通路门店!$BC:$BC,通讯通路门店!$S:$S,$G435)</f>
        <v>0</v>
      </c>
      <c r="AM435" s="99">
        <f>SUMIFS(通讯通路门店!$BD:$BD,通讯通路门店!$S:$S,$G435)</f>
        <v>0</v>
      </c>
      <c r="AN435" s="99">
        <f>SUMIFS(通讯通路门店!$BF:$BF,通讯通路门店!$S:$S,$G435)</f>
        <v>0</v>
      </c>
      <c r="AO435" s="99">
        <f t="shared" si="32"/>
        <v>0</v>
      </c>
      <c r="AP435" s="99">
        <f>SUMIFS(通讯通路门店!$K:$K,通讯通路门店!$S:$S,$G435)</f>
        <v>0</v>
      </c>
      <c r="AQ435" s="83"/>
      <c r="AR435" s="99">
        <f>SUMIFS(通讯通路门店!$T:$T,通讯通路门店!$S:$S,$G435)</f>
        <v>0</v>
      </c>
      <c r="AS435" s="99">
        <f>SUMIFS(通讯通路门店!$U:$U,通讯通路门店!$S:$S,$G435)</f>
        <v>0</v>
      </c>
      <c r="AT435" s="99">
        <f>SUMIFS(通讯通路门店!$V:$V,通讯通路门店!$S:$S,$G435)</f>
        <v>0</v>
      </c>
      <c r="AU435" s="99">
        <f>SUMIFS(通讯通路门店!$W:$W,通讯通路门店!$S:$S,$G435)</f>
        <v>0</v>
      </c>
      <c r="AV435" s="99">
        <f>SUMIFS(通讯通路门店!$Z:$Z,通讯通路门店!$S:$S,$G435)</f>
        <v>0</v>
      </c>
      <c r="AW435" s="99">
        <f>SUMIFS(通讯通路门店!$AB:$AB,通讯通路门店!$S:$S,$G435)</f>
        <v>0</v>
      </c>
      <c r="AX435" s="99">
        <f>SUMIFS(通讯通路门店!$X:$X,通讯通路门店!$S:$S,$G435)</f>
        <v>0</v>
      </c>
      <c r="AY435" s="99">
        <f>SUMIFS(通讯通路门店!$Y:$Y,通讯通路门店!$S:$S,$G435)</f>
        <v>0</v>
      </c>
      <c r="AZ435" s="99">
        <f>SUMIFS(通讯通路门店!$AA:$AA,通讯通路门店!$S:$S,$G435)</f>
        <v>0</v>
      </c>
      <c r="BA435" s="99">
        <f t="shared" si="33"/>
        <v>0</v>
      </c>
      <c r="BB435" s="99">
        <f t="shared" si="34"/>
        <v>0</v>
      </c>
      <c r="BC435" s="99">
        <f>SUMIFS(通讯通路门店!$W:$W,通讯通路门店!$S:$S,$G435,通讯通路门店!$J:$J,"荣耀体验店")+SUMIFS(通讯通路门店!$W:$W,通讯通路门店!$S:$S,$G435,通讯通路门店!$J:$J,"荣耀授权专卖店")</f>
        <v>0</v>
      </c>
      <c r="BD435" s="99">
        <f>SUMIFS(通讯通路门店!$Z:$Z,通讯通路门店!$S:$S,$G435,通讯通路门店!$J:$J,"VIVO体验店")</f>
        <v>0</v>
      </c>
      <c r="BE435" s="99">
        <f>SUMIFS(通讯通路门店!$AB:$AB,通讯通路门店!$S:$S,$G435,通讯通路门店!$J:$J,"OPPO体验店")</f>
        <v>0</v>
      </c>
      <c r="BF435" s="99">
        <f>SUMIFS(通讯通路门店!$X:$X,通讯通路门店!$S:$S,$G435,通讯通路门店!$J:$J,"华为授权体验店")+SUMIFS(通讯通路门店!$AA:$AA,通讯通路门店!$S:$S,$G435,通讯通路门店!$J:$J,"华为堡垒店")</f>
        <v>0</v>
      </c>
      <c r="BG435" s="99">
        <f>SUMIFS(通讯通路门店!$Y:$Y,通讯通路门店!$S:$S,$G435,通讯通路门店!$J:$J,"小米体验店")</f>
        <v>0</v>
      </c>
      <c r="BH435" s="99">
        <f>SUMIFS(通讯通路门店!$AA:$AA,通讯通路门店!$S:$S,$G435,通讯通路门店!$J:$J,"苹果体验店")</f>
        <v>0</v>
      </c>
      <c r="BI435" s="99">
        <f>SUMIFS(通讯通路门店!$K:$K,通讯通路门店!$S:$S,$G435,通讯通路门店!$J:$J,"其他品牌专卖店")</f>
        <v>0</v>
      </c>
      <c r="BJ435" s="99">
        <f>SUMIFS(通讯通路门店!$AC:$AC,通讯通路门店!$S:$S,$G435)</f>
        <v>0</v>
      </c>
      <c r="BK435" s="99">
        <f>SUMIFS(通讯通路门店!$AD:$AD,通讯通路门店!$S:$S,$G435)</f>
        <v>0</v>
      </c>
      <c r="BL435" s="99">
        <f>SUMIFS(通讯通路门店!$AE:$AE,通讯通路门店!$S:$S,$G435)</f>
        <v>0</v>
      </c>
      <c r="BM435" s="99">
        <f>SUMIFS(通讯通路门店!$AF:$AF,通讯通路门店!$S:$S,$G435)</f>
        <v>0</v>
      </c>
      <c r="BN435" s="99">
        <f>SUMIFS(通讯通路门店!$AG:$AG,通讯通路门店!$S:$S,$G435)</f>
        <v>0</v>
      </c>
      <c r="BO435" s="99">
        <f>SUMIFS(通讯通路门店!$AH:$AH,通讯通路门店!$S:$S,$G435)</f>
        <v>0</v>
      </c>
      <c r="BP435" s="99">
        <f>SUMIFS(通讯通路门店!$AI:$AI,通讯通路门店!$S:$S,$G435)</f>
        <v>0</v>
      </c>
      <c r="BQ435" s="83"/>
    </row>
    <row r="436" spans="1:69">
      <c r="A436" s="99" t="str">
        <f>IFERROR(_xlfn.XLOOKUP($G436,通讯通路门店!$S$4:$S$993931,通讯通路门店!$A$4:$A$993931,0,0),"")</f>
        <v/>
      </c>
      <c r="B436" s="99" t="str">
        <f>IFERROR(_xlfn.XLOOKUP($G436,通讯通路门店!$S$4:$S$993931,通讯通路门店!$B$4:$B$993931,0,0),"")</f>
        <v/>
      </c>
      <c r="C436" s="99" t="str">
        <f>IFERROR(_xlfn.XLOOKUP($G436,通讯通路门店!$S$4:$S$993931,通讯通路门店!$C$4:$C$993931,0,0),"")</f>
        <v/>
      </c>
      <c r="D436" s="99" t="str">
        <f>IFERROR(_xlfn.XLOOKUP($G436,通讯通路门店!$S$4:$S$993931,通讯通路门店!$D$4:$D$993931,0,0),"")</f>
        <v/>
      </c>
      <c r="E436" s="83"/>
      <c r="F436" s="83"/>
      <c r="G436" s="101" t="e">
        <v>#N/A</v>
      </c>
      <c r="H436" s="102" t="str">
        <f>IFERROR(_xlfn.XLOOKUP($G436,通讯通路门店!$S$4:$S$993931,通讯通路门店!$R$4:$R$993931,0,0),"")</f>
        <v/>
      </c>
      <c r="I436" s="83"/>
      <c r="J436" s="83"/>
      <c r="K436" s="83"/>
      <c r="L436" s="83"/>
      <c r="M436" s="83"/>
      <c r="N436" s="83"/>
      <c r="O436" s="83"/>
      <c r="P436" s="83"/>
      <c r="Q436" s="83"/>
      <c r="R436" s="83"/>
      <c r="S436" s="83"/>
      <c r="T436" s="83"/>
      <c r="U436" s="99">
        <f>COUNTIF(通讯通路门店!$S:$S,$G436)</f>
        <v>0</v>
      </c>
      <c r="V436" s="99">
        <f>COUNTIFS(通讯通路门店!$S:$S,$G436,通讯通路门店!$J:$J,"综合卖场")</f>
        <v>0</v>
      </c>
      <c r="W436" s="99">
        <f>SUMIFS(通讯通路门店!$AJ:$AJ,通讯通路门店!$S:$S,通讯客户沙盘!$G436)</f>
        <v>0</v>
      </c>
      <c r="X436" s="99">
        <f t="shared" si="30"/>
        <v>0</v>
      </c>
      <c r="Y436" s="99">
        <f>COUNTIFS(通讯通路门店!$S:$S,$G436,通讯通路门店!$J:$J,"荣耀体验店")+COUNTIFS(通讯通路门店!$S:$S,$G436,通讯通路门店!$J:$J,"荣耀授权专卖店")</f>
        <v>0</v>
      </c>
      <c r="Z436" s="99">
        <f>COUNTIFS(通讯通路门店!$S:$S,$G436,通讯通路门店!$J:$J,"VIVO体验店")</f>
        <v>0</v>
      </c>
      <c r="AA436" s="99">
        <f>COUNTIFS(通讯通路门店!$S:$S,$G436,通讯通路门店!$J:$J,"OPPO体验店")</f>
        <v>0</v>
      </c>
      <c r="AB436" s="99">
        <f>COUNTIFS(通讯通路门店!$S:$S,$G436,通讯通路门店!$J:$J,"华为授权体验店")+COUNTIFS(通讯通路门店!$S:$S,$G436,通讯通路门店!$J:$J,"华为堡垒店")</f>
        <v>0</v>
      </c>
      <c r="AC436" s="99">
        <f>COUNTIFS(通讯通路门店!$S:$S,$G436,通讯通路门店!$J:$J,"小米体验店")</f>
        <v>0</v>
      </c>
      <c r="AD436" s="99">
        <f>COUNTIFS(通讯通路门店!$S:$S,$G436,通讯通路门店!$J:$J,"苹果体验店")</f>
        <v>0</v>
      </c>
      <c r="AE436" s="99">
        <f>COUNTIFS(通讯通路门店!$S:$S,$G436,通讯通路门店!$J:$J,"其他品牌专卖店")</f>
        <v>0</v>
      </c>
      <c r="AF436" s="99">
        <f>SUMIFS(通讯通路门店!$BI:$BI,通讯通路门店!$S:$S,$G436)</f>
        <v>0</v>
      </c>
      <c r="AG436" s="99">
        <f>SUMIFS(通讯通路门店!$BH:$BH,通讯通路门店!$S:$S,$G436)</f>
        <v>0</v>
      </c>
      <c r="AH436" s="99">
        <f t="shared" si="31"/>
        <v>0</v>
      </c>
      <c r="AI436" s="99">
        <f>SUMIFS(通讯通路门店!$BB:$BB,通讯通路门店!$S:$S,$G436)</f>
        <v>0</v>
      </c>
      <c r="AJ436" s="99">
        <f>SUMIFS(通讯通路门店!$BE:$BE,通讯通路门店!$S:$S,$G436)</f>
        <v>0</v>
      </c>
      <c r="AK436" s="99">
        <f>SUMIFS(通讯通路门店!$BG:$BG,通讯通路门店!$S:$S,$G436)</f>
        <v>0</v>
      </c>
      <c r="AL436" s="99">
        <f>SUMIFS(通讯通路门店!$BC:$BC,通讯通路门店!$S:$S,$G436)</f>
        <v>0</v>
      </c>
      <c r="AM436" s="99">
        <f>SUMIFS(通讯通路门店!$BD:$BD,通讯通路门店!$S:$S,$G436)</f>
        <v>0</v>
      </c>
      <c r="AN436" s="99">
        <f>SUMIFS(通讯通路门店!$BF:$BF,通讯通路门店!$S:$S,$G436)</f>
        <v>0</v>
      </c>
      <c r="AO436" s="99">
        <f t="shared" si="32"/>
        <v>0</v>
      </c>
      <c r="AP436" s="99">
        <f>SUMIFS(通讯通路门店!$K:$K,通讯通路门店!$S:$S,$G436)</f>
        <v>0</v>
      </c>
      <c r="AQ436" s="83"/>
      <c r="AR436" s="99">
        <f>SUMIFS(通讯通路门店!$T:$T,通讯通路门店!$S:$S,$G436)</f>
        <v>0</v>
      </c>
      <c r="AS436" s="99">
        <f>SUMIFS(通讯通路门店!$U:$U,通讯通路门店!$S:$S,$G436)</f>
        <v>0</v>
      </c>
      <c r="AT436" s="99">
        <f>SUMIFS(通讯通路门店!$V:$V,通讯通路门店!$S:$S,$G436)</f>
        <v>0</v>
      </c>
      <c r="AU436" s="99">
        <f>SUMIFS(通讯通路门店!$W:$W,通讯通路门店!$S:$S,$G436)</f>
        <v>0</v>
      </c>
      <c r="AV436" s="99">
        <f>SUMIFS(通讯通路门店!$Z:$Z,通讯通路门店!$S:$S,$G436)</f>
        <v>0</v>
      </c>
      <c r="AW436" s="99">
        <f>SUMIFS(通讯通路门店!$AB:$AB,通讯通路门店!$S:$S,$G436)</f>
        <v>0</v>
      </c>
      <c r="AX436" s="99">
        <f>SUMIFS(通讯通路门店!$X:$X,通讯通路门店!$S:$S,$G436)</f>
        <v>0</v>
      </c>
      <c r="AY436" s="99">
        <f>SUMIFS(通讯通路门店!$Y:$Y,通讯通路门店!$S:$S,$G436)</f>
        <v>0</v>
      </c>
      <c r="AZ436" s="99">
        <f>SUMIFS(通讯通路门店!$AA:$AA,通讯通路门店!$S:$S,$G436)</f>
        <v>0</v>
      </c>
      <c r="BA436" s="99">
        <f t="shared" si="33"/>
        <v>0</v>
      </c>
      <c r="BB436" s="99">
        <f t="shared" si="34"/>
        <v>0</v>
      </c>
      <c r="BC436" s="99">
        <f>SUMIFS(通讯通路门店!$W:$W,通讯通路门店!$S:$S,$G436,通讯通路门店!$J:$J,"荣耀体验店")+SUMIFS(通讯通路门店!$W:$W,通讯通路门店!$S:$S,$G436,通讯通路门店!$J:$J,"荣耀授权专卖店")</f>
        <v>0</v>
      </c>
      <c r="BD436" s="99">
        <f>SUMIFS(通讯通路门店!$Z:$Z,通讯通路门店!$S:$S,$G436,通讯通路门店!$J:$J,"VIVO体验店")</f>
        <v>0</v>
      </c>
      <c r="BE436" s="99">
        <f>SUMIFS(通讯通路门店!$AB:$AB,通讯通路门店!$S:$S,$G436,通讯通路门店!$J:$J,"OPPO体验店")</f>
        <v>0</v>
      </c>
      <c r="BF436" s="99">
        <f>SUMIFS(通讯通路门店!$X:$X,通讯通路门店!$S:$S,$G436,通讯通路门店!$J:$J,"华为授权体验店")+SUMIFS(通讯通路门店!$AA:$AA,通讯通路门店!$S:$S,$G436,通讯通路门店!$J:$J,"华为堡垒店")</f>
        <v>0</v>
      </c>
      <c r="BG436" s="99">
        <f>SUMIFS(通讯通路门店!$Y:$Y,通讯通路门店!$S:$S,$G436,通讯通路门店!$J:$J,"小米体验店")</f>
        <v>0</v>
      </c>
      <c r="BH436" s="99">
        <f>SUMIFS(通讯通路门店!$AA:$AA,通讯通路门店!$S:$S,$G436,通讯通路门店!$J:$J,"苹果体验店")</f>
        <v>0</v>
      </c>
      <c r="BI436" s="99">
        <f>SUMIFS(通讯通路门店!$K:$K,通讯通路门店!$S:$S,$G436,通讯通路门店!$J:$J,"其他品牌专卖店")</f>
        <v>0</v>
      </c>
      <c r="BJ436" s="99">
        <f>SUMIFS(通讯通路门店!$AC:$AC,通讯通路门店!$S:$S,$G436)</f>
        <v>0</v>
      </c>
      <c r="BK436" s="99">
        <f>SUMIFS(通讯通路门店!$AD:$AD,通讯通路门店!$S:$S,$G436)</f>
        <v>0</v>
      </c>
      <c r="BL436" s="99">
        <f>SUMIFS(通讯通路门店!$AE:$AE,通讯通路门店!$S:$S,$G436)</f>
        <v>0</v>
      </c>
      <c r="BM436" s="99">
        <f>SUMIFS(通讯通路门店!$AF:$AF,通讯通路门店!$S:$S,$G436)</f>
        <v>0</v>
      </c>
      <c r="BN436" s="99">
        <f>SUMIFS(通讯通路门店!$AG:$AG,通讯通路门店!$S:$S,$G436)</f>
        <v>0</v>
      </c>
      <c r="BO436" s="99">
        <f>SUMIFS(通讯通路门店!$AH:$AH,通讯通路门店!$S:$S,$G436)</f>
        <v>0</v>
      </c>
      <c r="BP436" s="99">
        <f>SUMIFS(通讯通路门店!$AI:$AI,通讯通路门店!$S:$S,$G436)</f>
        <v>0</v>
      </c>
      <c r="BQ436" s="83"/>
    </row>
    <row r="437" spans="1:69">
      <c r="A437" s="99" t="str">
        <f>IFERROR(_xlfn.XLOOKUP($G437,通讯通路门店!$S$4:$S$993931,通讯通路门店!$A$4:$A$993931,0,0),"")</f>
        <v/>
      </c>
      <c r="B437" s="99" t="str">
        <f>IFERROR(_xlfn.XLOOKUP($G437,通讯通路门店!$S$4:$S$993931,通讯通路门店!$B$4:$B$993931,0,0),"")</f>
        <v/>
      </c>
      <c r="C437" s="99" t="str">
        <f>IFERROR(_xlfn.XLOOKUP($G437,通讯通路门店!$S$4:$S$993931,通讯通路门店!$C$4:$C$993931,0,0),"")</f>
        <v/>
      </c>
      <c r="D437" s="99" t="str">
        <f>IFERROR(_xlfn.XLOOKUP($G437,通讯通路门店!$S$4:$S$993931,通讯通路门店!$D$4:$D$993931,0,0),"")</f>
        <v/>
      </c>
      <c r="E437" s="83"/>
      <c r="F437" s="83"/>
      <c r="G437" s="101" t="e">
        <v>#N/A</v>
      </c>
      <c r="H437" s="102" t="str">
        <f>IFERROR(_xlfn.XLOOKUP($G437,通讯通路门店!$S$4:$S$993931,通讯通路门店!$R$4:$R$993931,0,0),"")</f>
        <v/>
      </c>
      <c r="I437" s="83"/>
      <c r="J437" s="83"/>
      <c r="K437" s="83"/>
      <c r="L437" s="83"/>
      <c r="M437" s="83"/>
      <c r="N437" s="83"/>
      <c r="O437" s="83"/>
      <c r="P437" s="83"/>
      <c r="Q437" s="83"/>
      <c r="R437" s="83"/>
      <c r="S437" s="83"/>
      <c r="T437" s="83"/>
      <c r="U437" s="99">
        <f>COUNTIF(通讯通路门店!$S:$S,$G437)</f>
        <v>0</v>
      </c>
      <c r="V437" s="99">
        <f>COUNTIFS(通讯通路门店!$S:$S,$G437,通讯通路门店!$J:$J,"综合卖场")</f>
        <v>0</v>
      </c>
      <c r="W437" s="99">
        <f>SUMIFS(通讯通路门店!$AJ:$AJ,通讯通路门店!$S:$S,通讯客户沙盘!$G437)</f>
        <v>0</v>
      </c>
      <c r="X437" s="99">
        <f t="shared" si="30"/>
        <v>0</v>
      </c>
      <c r="Y437" s="99">
        <f>COUNTIFS(通讯通路门店!$S:$S,$G437,通讯通路门店!$J:$J,"荣耀体验店")+COUNTIFS(通讯通路门店!$S:$S,$G437,通讯通路门店!$J:$J,"荣耀授权专卖店")</f>
        <v>0</v>
      </c>
      <c r="Z437" s="99">
        <f>COUNTIFS(通讯通路门店!$S:$S,$G437,通讯通路门店!$J:$J,"VIVO体验店")</f>
        <v>0</v>
      </c>
      <c r="AA437" s="99">
        <f>COUNTIFS(通讯通路门店!$S:$S,$G437,通讯通路门店!$J:$J,"OPPO体验店")</f>
        <v>0</v>
      </c>
      <c r="AB437" s="99">
        <f>COUNTIFS(通讯通路门店!$S:$S,$G437,通讯通路门店!$J:$J,"华为授权体验店")+COUNTIFS(通讯通路门店!$S:$S,$G437,通讯通路门店!$J:$J,"华为堡垒店")</f>
        <v>0</v>
      </c>
      <c r="AC437" s="99">
        <f>COUNTIFS(通讯通路门店!$S:$S,$G437,通讯通路门店!$J:$J,"小米体验店")</f>
        <v>0</v>
      </c>
      <c r="AD437" s="99">
        <f>COUNTIFS(通讯通路门店!$S:$S,$G437,通讯通路门店!$J:$J,"苹果体验店")</f>
        <v>0</v>
      </c>
      <c r="AE437" s="99">
        <f>COUNTIFS(通讯通路门店!$S:$S,$G437,通讯通路门店!$J:$J,"其他品牌专卖店")</f>
        <v>0</v>
      </c>
      <c r="AF437" s="99">
        <f>SUMIFS(通讯通路门店!$BI:$BI,通讯通路门店!$S:$S,$G437)</f>
        <v>0</v>
      </c>
      <c r="AG437" s="99">
        <f>SUMIFS(通讯通路门店!$BH:$BH,通讯通路门店!$S:$S,$G437)</f>
        <v>0</v>
      </c>
      <c r="AH437" s="99">
        <f t="shared" si="31"/>
        <v>0</v>
      </c>
      <c r="AI437" s="99">
        <f>SUMIFS(通讯通路门店!$BB:$BB,通讯通路门店!$S:$S,$G437)</f>
        <v>0</v>
      </c>
      <c r="AJ437" s="99">
        <f>SUMIFS(通讯通路门店!$BE:$BE,通讯通路门店!$S:$S,$G437)</f>
        <v>0</v>
      </c>
      <c r="AK437" s="99">
        <f>SUMIFS(通讯通路门店!$BG:$BG,通讯通路门店!$S:$S,$G437)</f>
        <v>0</v>
      </c>
      <c r="AL437" s="99">
        <f>SUMIFS(通讯通路门店!$BC:$BC,通讯通路门店!$S:$S,$G437)</f>
        <v>0</v>
      </c>
      <c r="AM437" s="99">
        <f>SUMIFS(通讯通路门店!$BD:$BD,通讯通路门店!$S:$S,$G437)</f>
        <v>0</v>
      </c>
      <c r="AN437" s="99">
        <f>SUMIFS(通讯通路门店!$BF:$BF,通讯通路门店!$S:$S,$G437)</f>
        <v>0</v>
      </c>
      <c r="AO437" s="99">
        <f t="shared" si="32"/>
        <v>0</v>
      </c>
      <c r="AP437" s="99">
        <f>SUMIFS(通讯通路门店!$K:$K,通讯通路门店!$S:$S,$G437)</f>
        <v>0</v>
      </c>
      <c r="AQ437" s="83"/>
      <c r="AR437" s="99">
        <f>SUMIFS(通讯通路门店!$T:$T,通讯通路门店!$S:$S,$G437)</f>
        <v>0</v>
      </c>
      <c r="AS437" s="99">
        <f>SUMIFS(通讯通路门店!$U:$U,通讯通路门店!$S:$S,$G437)</f>
        <v>0</v>
      </c>
      <c r="AT437" s="99">
        <f>SUMIFS(通讯通路门店!$V:$V,通讯通路门店!$S:$S,$G437)</f>
        <v>0</v>
      </c>
      <c r="AU437" s="99">
        <f>SUMIFS(通讯通路门店!$W:$W,通讯通路门店!$S:$S,$G437)</f>
        <v>0</v>
      </c>
      <c r="AV437" s="99">
        <f>SUMIFS(通讯通路门店!$Z:$Z,通讯通路门店!$S:$S,$G437)</f>
        <v>0</v>
      </c>
      <c r="AW437" s="99">
        <f>SUMIFS(通讯通路门店!$AB:$AB,通讯通路门店!$S:$S,$G437)</f>
        <v>0</v>
      </c>
      <c r="AX437" s="99">
        <f>SUMIFS(通讯通路门店!$X:$X,通讯通路门店!$S:$S,$G437)</f>
        <v>0</v>
      </c>
      <c r="AY437" s="99">
        <f>SUMIFS(通讯通路门店!$Y:$Y,通讯通路门店!$S:$S,$G437)</f>
        <v>0</v>
      </c>
      <c r="AZ437" s="99">
        <f>SUMIFS(通讯通路门店!$AA:$AA,通讯通路门店!$S:$S,$G437)</f>
        <v>0</v>
      </c>
      <c r="BA437" s="99">
        <f t="shared" si="33"/>
        <v>0</v>
      </c>
      <c r="BB437" s="99">
        <f t="shared" si="34"/>
        <v>0</v>
      </c>
      <c r="BC437" s="99">
        <f>SUMIFS(通讯通路门店!$W:$W,通讯通路门店!$S:$S,$G437,通讯通路门店!$J:$J,"荣耀体验店")+SUMIFS(通讯通路门店!$W:$W,通讯通路门店!$S:$S,$G437,通讯通路门店!$J:$J,"荣耀授权专卖店")</f>
        <v>0</v>
      </c>
      <c r="BD437" s="99">
        <f>SUMIFS(通讯通路门店!$Z:$Z,通讯通路门店!$S:$S,$G437,通讯通路门店!$J:$J,"VIVO体验店")</f>
        <v>0</v>
      </c>
      <c r="BE437" s="99">
        <f>SUMIFS(通讯通路门店!$AB:$AB,通讯通路门店!$S:$S,$G437,通讯通路门店!$J:$J,"OPPO体验店")</f>
        <v>0</v>
      </c>
      <c r="BF437" s="99">
        <f>SUMIFS(通讯通路门店!$X:$X,通讯通路门店!$S:$S,$G437,通讯通路门店!$J:$J,"华为授权体验店")+SUMIFS(通讯通路门店!$AA:$AA,通讯通路门店!$S:$S,$G437,通讯通路门店!$J:$J,"华为堡垒店")</f>
        <v>0</v>
      </c>
      <c r="BG437" s="99">
        <f>SUMIFS(通讯通路门店!$Y:$Y,通讯通路门店!$S:$S,$G437,通讯通路门店!$J:$J,"小米体验店")</f>
        <v>0</v>
      </c>
      <c r="BH437" s="99">
        <f>SUMIFS(通讯通路门店!$AA:$AA,通讯通路门店!$S:$S,$G437,通讯通路门店!$J:$J,"苹果体验店")</f>
        <v>0</v>
      </c>
      <c r="BI437" s="99">
        <f>SUMIFS(通讯通路门店!$K:$K,通讯通路门店!$S:$S,$G437,通讯通路门店!$J:$J,"其他品牌专卖店")</f>
        <v>0</v>
      </c>
      <c r="BJ437" s="99">
        <f>SUMIFS(通讯通路门店!$AC:$AC,通讯通路门店!$S:$S,$G437)</f>
        <v>0</v>
      </c>
      <c r="BK437" s="99">
        <f>SUMIFS(通讯通路门店!$AD:$AD,通讯通路门店!$S:$S,$G437)</f>
        <v>0</v>
      </c>
      <c r="BL437" s="99">
        <f>SUMIFS(通讯通路门店!$AE:$AE,通讯通路门店!$S:$S,$G437)</f>
        <v>0</v>
      </c>
      <c r="BM437" s="99">
        <f>SUMIFS(通讯通路门店!$AF:$AF,通讯通路门店!$S:$S,$G437)</f>
        <v>0</v>
      </c>
      <c r="BN437" s="99">
        <f>SUMIFS(通讯通路门店!$AG:$AG,通讯通路门店!$S:$S,$G437)</f>
        <v>0</v>
      </c>
      <c r="BO437" s="99">
        <f>SUMIFS(通讯通路门店!$AH:$AH,通讯通路门店!$S:$S,$G437)</f>
        <v>0</v>
      </c>
      <c r="BP437" s="99">
        <f>SUMIFS(通讯通路门店!$AI:$AI,通讯通路门店!$S:$S,$G437)</f>
        <v>0</v>
      </c>
      <c r="BQ437" s="83"/>
    </row>
    <row r="438" spans="1:69">
      <c r="A438" s="99" t="str">
        <f>IFERROR(_xlfn.XLOOKUP($G438,通讯通路门店!$S$4:$S$993931,通讯通路门店!$A$4:$A$993931,0,0),"")</f>
        <v/>
      </c>
      <c r="B438" s="99" t="str">
        <f>IFERROR(_xlfn.XLOOKUP($G438,通讯通路门店!$S$4:$S$993931,通讯通路门店!$B$4:$B$993931,0,0),"")</f>
        <v/>
      </c>
      <c r="C438" s="99" t="str">
        <f>IFERROR(_xlfn.XLOOKUP($G438,通讯通路门店!$S$4:$S$993931,通讯通路门店!$C$4:$C$993931,0,0),"")</f>
        <v/>
      </c>
      <c r="D438" s="99" t="str">
        <f>IFERROR(_xlfn.XLOOKUP($G438,通讯通路门店!$S$4:$S$993931,通讯通路门店!$D$4:$D$993931,0,0),"")</f>
        <v/>
      </c>
      <c r="E438" s="83"/>
      <c r="F438" s="83"/>
      <c r="G438" s="101" t="e">
        <v>#N/A</v>
      </c>
      <c r="H438" s="102" t="str">
        <f>IFERROR(_xlfn.XLOOKUP($G438,通讯通路门店!$S$4:$S$993931,通讯通路门店!$R$4:$R$993931,0,0),"")</f>
        <v/>
      </c>
      <c r="I438" s="83"/>
      <c r="J438" s="83"/>
      <c r="K438" s="83"/>
      <c r="L438" s="83"/>
      <c r="M438" s="83"/>
      <c r="N438" s="83"/>
      <c r="O438" s="83"/>
      <c r="P438" s="83"/>
      <c r="Q438" s="83"/>
      <c r="R438" s="83"/>
      <c r="S438" s="83"/>
      <c r="T438" s="83"/>
      <c r="U438" s="99">
        <f>COUNTIF(通讯通路门店!$S:$S,$G438)</f>
        <v>0</v>
      </c>
      <c r="V438" s="99">
        <f>COUNTIFS(通讯通路门店!$S:$S,$G438,通讯通路门店!$J:$J,"综合卖场")</f>
        <v>0</v>
      </c>
      <c r="W438" s="99">
        <f>SUMIFS(通讯通路门店!$AJ:$AJ,通讯通路门店!$S:$S,通讯客户沙盘!$G438)</f>
        <v>0</v>
      </c>
      <c r="X438" s="99">
        <f t="shared" si="30"/>
        <v>0</v>
      </c>
      <c r="Y438" s="99">
        <f>COUNTIFS(通讯通路门店!$S:$S,$G438,通讯通路门店!$J:$J,"荣耀体验店")+COUNTIFS(通讯通路门店!$S:$S,$G438,通讯通路门店!$J:$J,"荣耀授权专卖店")</f>
        <v>0</v>
      </c>
      <c r="Z438" s="99">
        <f>COUNTIFS(通讯通路门店!$S:$S,$G438,通讯通路门店!$J:$J,"VIVO体验店")</f>
        <v>0</v>
      </c>
      <c r="AA438" s="99">
        <f>COUNTIFS(通讯通路门店!$S:$S,$G438,通讯通路门店!$J:$J,"OPPO体验店")</f>
        <v>0</v>
      </c>
      <c r="AB438" s="99">
        <f>COUNTIFS(通讯通路门店!$S:$S,$G438,通讯通路门店!$J:$J,"华为授权体验店")+COUNTIFS(通讯通路门店!$S:$S,$G438,通讯通路门店!$J:$J,"华为堡垒店")</f>
        <v>0</v>
      </c>
      <c r="AC438" s="99">
        <f>COUNTIFS(通讯通路门店!$S:$S,$G438,通讯通路门店!$J:$J,"小米体验店")</f>
        <v>0</v>
      </c>
      <c r="AD438" s="99">
        <f>COUNTIFS(通讯通路门店!$S:$S,$G438,通讯通路门店!$J:$J,"苹果体验店")</f>
        <v>0</v>
      </c>
      <c r="AE438" s="99">
        <f>COUNTIFS(通讯通路门店!$S:$S,$G438,通讯通路门店!$J:$J,"其他品牌专卖店")</f>
        <v>0</v>
      </c>
      <c r="AF438" s="99">
        <f>SUMIFS(通讯通路门店!$BI:$BI,通讯通路门店!$S:$S,$G438)</f>
        <v>0</v>
      </c>
      <c r="AG438" s="99">
        <f>SUMIFS(通讯通路门店!$BH:$BH,通讯通路门店!$S:$S,$G438)</f>
        <v>0</v>
      </c>
      <c r="AH438" s="99">
        <f t="shared" si="31"/>
        <v>0</v>
      </c>
      <c r="AI438" s="99">
        <f>SUMIFS(通讯通路门店!$BB:$BB,通讯通路门店!$S:$S,$G438)</f>
        <v>0</v>
      </c>
      <c r="AJ438" s="99">
        <f>SUMIFS(通讯通路门店!$BE:$BE,通讯通路门店!$S:$S,$G438)</f>
        <v>0</v>
      </c>
      <c r="AK438" s="99">
        <f>SUMIFS(通讯通路门店!$BG:$BG,通讯通路门店!$S:$S,$G438)</f>
        <v>0</v>
      </c>
      <c r="AL438" s="99">
        <f>SUMIFS(通讯通路门店!$BC:$BC,通讯通路门店!$S:$S,$G438)</f>
        <v>0</v>
      </c>
      <c r="AM438" s="99">
        <f>SUMIFS(通讯通路门店!$BD:$BD,通讯通路门店!$S:$S,$G438)</f>
        <v>0</v>
      </c>
      <c r="AN438" s="99">
        <f>SUMIFS(通讯通路门店!$BF:$BF,通讯通路门店!$S:$S,$G438)</f>
        <v>0</v>
      </c>
      <c r="AO438" s="99">
        <f t="shared" si="32"/>
        <v>0</v>
      </c>
      <c r="AP438" s="99">
        <f>SUMIFS(通讯通路门店!$K:$K,通讯通路门店!$S:$S,$G438)</f>
        <v>0</v>
      </c>
      <c r="AQ438" s="83"/>
      <c r="AR438" s="99">
        <f>SUMIFS(通讯通路门店!$T:$T,通讯通路门店!$S:$S,$G438)</f>
        <v>0</v>
      </c>
      <c r="AS438" s="99">
        <f>SUMIFS(通讯通路门店!$U:$U,通讯通路门店!$S:$S,$G438)</f>
        <v>0</v>
      </c>
      <c r="AT438" s="99">
        <f>SUMIFS(通讯通路门店!$V:$V,通讯通路门店!$S:$S,$G438)</f>
        <v>0</v>
      </c>
      <c r="AU438" s="99">
        <f>SUMIFS(通讯通路门店!$W:$W,通讯通路门店!$S:$S,$G438)</f>
        <v>0</v>
      </c>
      <c r="AV438" s="99">
        <f>SUMIFS(通讯通路门店!$Z:$Z,通讯通路门店!$S:$S,$G438)</f>
        <v>0</v>
      </c>
      <c r="AW438" s="99">
        <f>SUMIFS(通讯通路门店!$AB:$AB,通讯通路门店!$S:$S,$G438)</f>
        <v>0</v>
      </c>
      <c r="AX438" s="99">
        <f>SUMIFS(通讯通路门店!$X:$X,通讯通路门店!$S:$S,$G438)</f>
        <v>0</v>
      </c>
      <c r="AY438" s="99">
        <f>SUMIFS(通讯通路门店!$Y:$Y,通讯通路门店!$S:$S,$G438)</f>
        <v>0</v>
      </c>
      <c r="AZ438" s="99">
        <f>SUMIFS(通讯通路门店!$AA:$AA,通讯通路门店!$S:$S,$G438)</f>
        <v>0</v>
      </c>
      <c r="BA438" s="99">
        <f t="shared" si="33"/>
        <v>0</v>
      </c>
      <c r="BB438" s="99">
        <f t="shared" si="34"/>
        <v>0</v>
      </c>
      <c r="BC438" s="99">
        <f>SUMIFS(通讯通路门店!$W:$W,通讯通路门店!$S:$S,$G438,通讯通路门店!$J:$J,"荣耀体验店")+SUMIFS(通讯通路门店!$W:$W,通讯通路门店!$S:$S,$G438,通讯通路门店!$J:$J,"荣耀授权专卖店")</f>
        <v>0</v>
      </c>
      <c r="BD438" s="99">
        <f>SUMIFS(通讯通路门店!$Z:$Z,通讯通路门店!$S:$S,$G438,通讯通路门店!$J:$J,"VIVO体验店")</f>
        <v>0</v>
      </c>
      <c r="BE438" s="99">
        <f>SUMIFS(通讯通路门店!$AB:$AB,通讯通路门店!$S:$S,$G438,通讯通路门店!$J:$J,"OPPO体验店")</f>
        <v>0</v>
      </c>
      <c r="BF438" s="99">
        <f>SUMIFS(通讯通路门店!$X:$X,通讯通路门店!$S:$S,$G438,通讯通路门店!$J:$J,"华为授权体验店")+SUMIFS(通讯通路门店!$AA:$AA,通讯通路门店!$S:$S,$G438,通讯通路门店!$J:$J,"华为堡垒店")</f>
        <v>0</v>
      </c>
      <c r="BG438" s="99">
        <f>SUMIFS(通讯通路门店!$Y:$Y,通讯通路门店!$S:$S,$G438,通讯通路门店!$J:$J,"小米体验店")</f>
        <v>0</v>
      </c>
      <c r="BH438" s="99">
        <f>SUMIFS(通讯通路门店!$AA:$AA,通讯通路门店!$S:$S,$G438,通讯通路门店!$J:$J,"苹果体验店")</f>
        <v>0</v>
      </c>
      <c r="BI438" s="99">
        <f>SUMIFS(通讯通路门店!$K:$K,通讯通路门店!$S:$S,$G438,通讯通路门店!$J:$J,"其他品牌专卖店")</f>
        <v>0</v>
      </c>
      <c r="BJ438" s="99">
        <f>SUMIFS(通讯通路门店!$AC:$AC,通讯通路门店!$S:$S,$G438)</f>
        <v>0</v>
      </c>
      <c r="BK438" s="99">
        <f>SUMIFS(通讯通路门店!$AD:$AD,通讯通路门店!$S:$S,$G438)</f>
        <v>0</v>
      </c>
      <c r="BL438" s="99">
        <f>SUMIFS(通讯通路门店!$AE:$AE,通讯通路门店!$S:$S,$G438)</f>
        <v>0</v>
      </c>
      <c r="BM438" s="99">
        <f>SUMIFS(通讯通路门店!$AF:$AF,通讯通路门店!$S:$S,$G438)</f>
        <v>0</v>
      </c>
      <c r="BN438" s="99">
        <f>SUMIFS(通讯通路门店!$AG:$AG,通讯通路门店!$S:$S,$G438)</f>
        <v>0</v>
      </c>
      <c r="BO438" s="99">
        <f>SUMIFS(通讯通路门店!$AH:$AH,通讯通路门店!$S:$S,$G438)</f>
        <v>0</v>
      </c>
      <c r="BP438" s="99">
        <f>SUMIFS(通讯通路门店!$AI:$AI,通讯通路门店!$S:$S,$G438)</f>
        <v>0</v>
      </c>
      <c r="BQ438" s="83"/>
    </row>
    <row r="439" spans="1:69">
      <c r="A439" s="99" t="str">
        <f>IFERROR(_xlfn.XLOOKUP($G439,通讯通路门店!$S$4:$S$993931,通讯通路门店!$A$4:$A$993931,0,0),"")</f>
        <v/>
      </c>
      <c r="B439" s="99" t="str">
        <f>IFERROR(_xlfn.XLOOKUP($G439,通讯通路门店!$S$4:$S$993931,通讯通路门店!$B$4:$B$993931,0,0),"")</f>
        <v/>
      </c>
      <c r="C439" s="99" t="str">
        <f>IFERROR(_xlfn.XLOOKUP($G439,通讯通路门店!$S$4:$S$993931,通讯通路门店!$C$4:$C$993931,0,0),"")</f>
        <v/>
      </c>
      <c r="D439" s="99" t="str">
        <f>IFERROR(_xlfn.XLOOKUP($G439,通讯通路门店!$S$4:$S$993931,通讯通路门店!$D$4:$D$993931,0,0),"")</f>
        <v/>
      </c>
      <c r="E439" s="83"/>
      <c r="F439" s="83"/>
      <c r="G439" s="101" t="e">
        <v>#N/A</v>
      </c>
      <c r="H439" s="102" t="str">
        <f>IFERROR(_xlfn.XLOOKUP($G439,通讯通路门店!$S$4:$S$993931,通讯通路门店!$R$4:$R$993931,0,0),"")</f>
        <v/>
      </c>
      <c r="I439" s="83"/>
      <c r="J439" s="83"/>
      <c r="K439" s="83"/>
      <c r="L439" s="83"/>
      <c r="M439" s="83"/>
      <c r="N439" s="83"/>
      <c r="O439" s="83"/>
      <c r="P439" s="83"/>
      <c r="Q439" s="83"/>
      <c r="R439" s="83"/>
      <c r="S439" s="83"/>
      <c r="T439" s="83"/>
      <c r="U439" s="99">
        <f>COUNTIF(通讯通路门店!$S:$S,$G439)</f>
        <v>0</v>
      </c>
      <c r="V439" s="99">
        <f>COUNTIFS(通讯通路门店!$S:$S,$G439,通讯通路门店!$J:$J,"综合卖场")</f>
        <v>0</v>
      </c>
      <c r="W439" s="99">
        <f>SUMIFS(通讯通路门店!$AJ:$AJ,通讯通路门店!$S:$S,通讯客户沙盘!$G439)</f>
        <v>0</v>
      </c>
      <c r="X439" s="99">
        <f t="shared" si="30"/>
        <v>0</v>
      </c>
      <c r="Y439" s="99">
        <f>COUNTIFS(通讯通路门店!$S:$S,$G439,通讯通路门店!$J:$J,"荣耀体验店")+COUNTIFS(通讯通路门店!$S:$S,$G439,通讯通路门店!$J:$J,"荣耀授权专卖店")</f>
        <v>0</v>
      </c>
      <c r="Z439" s="99">
        <f>COUNTIFS(通讯通路门店!$S:$S,$G439,通讯通路门店!$J:$J,"VIVO体验店")</f>
        <v>0</v>
      </c>
      <c r="AA439" s="99">
        <f>COUNTIFS(通讯通路门店!$S:$S,$G439,通讯通路门店!$J:$J,"OPPO体验店")</f>
        <v>0</v>
      </c>
      <c r="AB439" s="99">
        <f>COUNTIFS(通讯通路门店!$S:$S,$G439,通讯通路门店!$J:$J,"华为授权体验店")+COUNTIFS(通讯通路门店!$S:$S,$G439,通讯通路门店!$J:$J,"华为堡垒店")</f>
        <v>0</v>
      </c>
      <c r="AC439" s="99">
        <f>COUNTIFS(通讯通路门店!$S:$S,$G439,通讯通路门店!$J:$J,"小米体验店")</f>
        <v>0</v>
      </c>
      <c r="AD439" s="99">
        <f>COUNTIFS(通讯通路门店!$S:$S,$G439,通讯通路门店!$J:$J,"苹果体验店")</f>
        <v>0</v>
      </c>
      <c r="AE439" s="99">
        <f>COUNTIFS(通讯通路门店!$S:$S,$G439,通讯通路门店!$J:$J,"其他品牌专卖店")</f>
        <v>0</v>
      </c>
      <c r="AF439" s="99">
        <f>SUMIFS(通讯通路门店!$BI:$BI,通讯通路门店!$S:$S,$G439)</f>
        <v>0</v>
      </c>
      <c r="AG439" s="99">
        <f>SUMIFS(通讯通路门店!$BH:$BH,通讯通路门店!$S:$S,$G439)</f>
        <v>0</v>
      </c>
      <c r="AH439" s="99">
        <f t="shared" si="31"/>
        <v>0</v>
      </c>
      <c r="AI439" s="99">
        <f>SUMIFS(通讯通路门店!$BB:$BB,通讯通路门店!$S:$S,$G439)</f>
        <v>0</v>
      </c>
      <c r="AJ439" s="99">
        <f>SUMIFS(通讯通路门店!$BE:$BE,通讯通路门店!$S:$S,$G439)</f>
        <v>0</v>
      </c>
      <c r="AK439" s="99">
        <f>SUMIFS(通讯通路门店!$BG:$BG,通讯通路门店!$S:$S,$G439)</f>
        <v>0</v>
      </c>
      <c r="AL439" s="99">
        <f>SUMIFS(通讯通路门店!$BC:$BC,通讯通路门店!$S:$S,$G439)</f>
        <v>0</v>
      </c>
      <c r="AM439" s="99">
        <f>SUMIFS(通讯通路门店!$BD:$BD,通讯通路门店!$S:$S,$G439)</f>
        <v>0</v>
      </c>
      <c r="AN439" s="99">
        <f>SUMIFS(通讯通路门店!$BF:$BF,通讯通路门店!$S:$S,$G439)</f>
        <v>0</v>
      </c>
      <c r="AO439" s="99">
        <f t="shared" si="32"/>
        <v>0</v>
      </c>
      <c r="AP439" s="99">
        <f>SUMIFS(通讯通路门店!$K:$K,通讯通路门店!$S:$S,$G439)</f>
        <v>0</v>
      </c>
      <c r="AQ439" s="83"/>
      <c r="AR439" s="99">
        <f>SUMIFS(通讯通路门店!$T:$T,通讯通路门店!$S:$S,$G439)</f>
        <v>0</v>
      </c>
      <c r="AS439" s="99">
        <f>SUMIFS(通讯通路门店!$U:$U,通讯通路门店!$S:$S,$G439)</f>
        <v>0</v>
      </c>
      <c r="AT439" s="99">
        <f>SUMIFS(通讯通路门店!$V:$V,通讯通路门店!$S:$S,$G439)</f>
        <v>0</v>
      </c>
      <c r="AU439" s="99">
        <f>SUMIFS(通讯通路门店!$W:$W,通讯通路门店!$S:$S,$G439)</f>
        <v>0</v>
      </c>
      <c r="AV439" s="99">
        <f>SUMIFS(通讯通路门店!$Z:$Z,通讯通路门店!$S:$S,$G439)</f>
        <v>0</v>
      </c>
      <c r="AW439" s="99">
        <f>SUMIFS(通讯通路门店!$AB:$AB,通讯通路门店!$S:$S,$G439)</f>
        <v>0</v>
      </c>
      <c r="AX439" s="99">
        <f>SUMIFS(通讯通路门店!$X:$X,通讯通路门店!$S:$S,$G439)</f>
        <v>0</v>
      </c>
      <c r="AY439" s="99">
        <f>SUMIFS(通讯通路门店!$Y:$Y,通讯通路门店!$S:$S,$G439)</f>
        <v>0</v>
      </c>
      <c r="AZ439" s="99">
        <f>SUMIFS(通讯通路门店!$AA:$AA,通讯通路门店!$S:$S,$G439)</f>
        <v>0</v>
      </c>
      <c r="BA439" s="99">
        <f t="shared" si="33"/>
        <v>0</v>
      </c>
      <c r="BB439" s="99">
        <f t="shared" si="34"/>
        <v>0</v>
      </c>
      <c r="BC439" s="99">
        <f>SUMIFS(通讯通路门店!$W:$W,通讯通路门店!$S:$S,$G439,通讯通路门店!$J:$J,"荣耀体验店")+SUMIFS(通讯通路门店!$W:$W,通讯通路门店!$S:$S,$G439,通讯通路门店!$J:$J,"荣耀授权专卖店")</f>
        <v>0</v>
      </c>
      <c r="BD439" s="99">
        <f>SUMIFS(通讯通路门店!$Z:$Z,通讯通路门店!$S:$S,$G439,通讯通路门店!$J:$J,"VIVO体验店")</f>
        <v>0</v>
      </c>
      <c r="BE439" s="99">
        <f>SUMIFS(通讯通路门店!$AB:$AB,通讯通路门店!$S:$S,$G439,通讯通路门店!$J:$J,"OPPO体验店")</f>
        <v>0</v>
      </c>
      <c r="BF439" s="99">
        <f>SUMIFS(通讯通路门店!$X:$X,通讯通路门店!$S:$S,$G439,通讯通路门店!$J:$J,"华为授权体验店")+SUMIFS(通讯通路门店!$AA:$AA,通讯通路门店!$S:$S,$G439,通讯通路门店!$J:$J,"华为堡垒店")</f>
        <v>0</v>
      </c>
      <c r="BG439" s="99">
        <f>SUMIFS(通讯通路门店!$Y:$Y,通讯通路门店!$S:$S,$G439,通讯通路门店!$J:$J,"小米体验店")</f>
        <v>0</v>
      </c>
      <c r="BH439" s="99">
        <f>SUMIFS(通讯通路门店!$AA:$AA,通讯通路门店!$S:$S,$G439,通讯通路门店!$J:$J,"苹果体验店")</f>
        <v>0</v>
      </c>
      <c r="BI439" s="99">
        <f>SUMIFS(通讯通路门店!$K:$K,通讯通路门店!$S:$S,$G439,通讯通路门店!$J:$J,"其他品牌专卖店")</f>
        <v>0</v>
      </c>
      <c r="BJ439" s="99">
        <f>SUMIFS(通讯通路门店!$AC:$AC,通讯通路门店!$S:$S,$G439)</f>
        <v>0</v>
      </c>
      <c r="BK439" s="99">
        <f>SUMIFS(通讯通路门店!$AD:$AD,通讯通路门店!$S:$S,$G439)</f>
        <v>0</v>
      </c>
      <c r="BL439" s="99">
        <f>SUMIFS(通讯通路门店!$AE:$AE,通讯通路门店!$S:$S,$G439)</f>
        <v>0</v>
      </c>
      <c r="BM439" s="99">
        <f>SUMIFS(通讯通路门店!$AF:$AF,通讯通路门店!$S:$S,$G439)</f>
        <v>0</v>
      </c>
      <c r="BN439" s="99">
        <f>SUMIFS(通讯通路门店!$AG:$AG,通讯通路门店!$S:$S,$G439)</f>
        <v>0</v>
      </c>
      <c r="BO439" s="99">
        <f>SUMIFS(通讯通路门店!$AH:$AH,通讯通路门店!$S:$S,$G439)</f>
        <v>0</v>
      </c>
      <c r="BP439" s="99">
        <f>SUMIFS(通讯通路门店!$AI:$AI,通讯通路门店!$S:$S,$G439)</f>
        <v>0</v>
      </c>
      <c r="BQ439" s="83"/>
    </row>
    <row r="440" spans="1:69">
      <c r="A440" s="99" t="str">
        <f>IFERROR(_xlfn.XLOOKUP($G440,通讯通路门店!$S$4:$S$993931,通讯通路门店!$A$4:$A$993931,0,0),"")</f>
        <v/>
      </c>
      <c r="B440" s="99" t="str">
        <f>IFERROR(_xlfn.XLOOKUP($G440,通讯通路门店!$S$4:$S$993931,通讯通路门店!$B$4:$B$993931,0,0),"")</f>
        <v/>
      </c>
      <c r="C440" s="99" t="str">
        <f>IFERROR(_xlfn.XLOOKUP($G440,通讯通路门店!$S$4:$S$993931,通讯通路门店!$C$4:$C$993931,0,0),"")</f>
        <v/>
      </c>
      <c r="D440" s="99" t="str">
        <f>IFERROR(_xlfn.XLOOKUP($G440,通讯通路门店!$S$4:$S$993931,通讯通路门店!$D$4:$D$993931,0,0),"")</f>
        <v/>
      </c>
      <c r="E440" s="83"/>
      <c r="F440" s="83"/>
      <c r="G440" s="101" t="e">
        <v>#N/A</v>
      </c>
      <c r="H440" s="102" t="str">
        <f>IFERROR(_xlfn.XLOOKUP($G440,通讯通路门店!$S$4:$S$993931,通讯通路门店!$R$4:$R$993931,0,0),"")</f>
        <v/>
      </c>
      <c r="I440" s="83"/>
      <c r="J440" s="83"/>
      <c r="K440" s="83"/>
      <c r="L440" s="83"/>
      <c r="M440" s="83"/>
      <c r="N440" s="83"/>
      <c r="O440" s="83"/>
      <c r="P440" s="83"/>
      <c r="Q440" s="83"/>
      <c r="R440" s="83"/>
      <c r="S440" s="83"/>
      <c r="T440" s="83"/>
      <c r="U440" s="99">
        <f>COUNTIF(通讯通路门店!$S:$S,$G440)</f>
        <v>0</v>
      </c>
      <c r="V440" s="99">
        <f>COUNTIFS(通讯通路门店!$S:$S,$G440,通讯通路门店!$J:$J,"综合卖场")</f>
        <v>0</v>
      </c>
      <c r="W440" s="99">
        <f>SUMIFS(通讯通路门店!$AJ:$AJ,通讯通路门店!$S:$S,通讯客户沙盘!$G440)</f>
        <v>0</v>
      </c>
      <c r="X440" s="99">
        <f t="shared" si="30"/>
        <v>0</v>
      </c>
      <c r="Y440" s="99">
        <f>COUNTIFS(通讯通路门店!$S:$S,$G440,通讯通路门店!$J:$J,"荣耀体验店")+COUNTIFS(通讯通路门店!$S:$S,$G440,通讯通路门店!$J:$J,"荣耀授权专卖店")</f>
        <v>0</v>
      </c>
      <c r="Z440" s="99">
        <f>COUNTIFS(通讯通路门店!$S:$S,$G440,通讯通路门店!$J:$J,"VIVO体验店")</f>
        <v>0</v>
      </c>
      <c r="AA440" s="99">
        <f>COUNTIFS(通讯通路门店!$S:$S,$G440,通讯通路门店!$J:$J,"OPPO体验店")</f>
        <v>0</v>
      </c>
      <c r="AB440" s="99">
        <f>COUNTIFS(通讯通路门店!$S:$S,$G440,通讯通路门店!$J:$J,"华为授权体验店")+COUNTIFS(通讯通路门店!$S:$S,$G440,通讯通路门店!$J:$J,"华为堡垒店")</f>
        <v>0</v>
      </c>
      <c r="AC440" s="99">
        <f>COUNTIFS(通讯通路门店!$S:$S,$G440,通讯通路门店!$J:$J,"小米体验店")</f>
        <v>0</v>
      </c>
      <c r="AD440" s="99">
        <f>COUNTIFS(通讯通路门店!$S:$S,$G440,通讯通路门店!$J:$J,"苹果体验店")</f>
        <v>0</v>
      </c>
      <c r="AE440" s="99">
        <f>COUNTIFS(通讯通路门店!$S:$S,$G440,通讯通路门店!$J:$J,"其他品牌专卖店")</f>
        <v>0</v>
      </c>
      <c r="AF440" s="99">
        <f>SUMIFS(通讯通路门店!$BI:$BI,通讯通路门店!$S:$S,$G440)</f>
        <v>0</v>
      </c>
      <c r="AG440" s="99">
        <f>SUMIFS(通讯通路门店!$BH:$BH,通讯通路门店!$S:$S,$G440)</f>
        <v>0</v>
      </c>
      <c r="AH440" s="99">
        <f t="shared" si="31"/>
        <v>0</v>
      </c>
      <c r="AI440" s="99">
        <f>SUMIFS(通讯通路门店!$BB:$BB,通讯通路门店!$S:$S,$G440)</f>
        <v>0</v>
      </c>
      <c r="AJ440" s="99">
        <f>SUMIFS(通讯通路门店!$BE:$BE,通讯通路门店!$S:$S,$G440)</f>
        <v>0</v>
      </c>
      <c r="AK440" s="99">
        <f>SUMIFS(通讯通路门店!$BG:$BG,通讯通路门店!$S:$S,$G440)</f>
        <v>0</v>
      </c>
      <c r="AL440" s="99">
        <f>SUMIFS(通讯通路门店!$BC:$BC,通讯通路门店!$S:$S,$G440)</f>
        <v>0</v>
      </c>
      <c r="AM440" s="99">
        <f>SUMIFS(通讯通路门店!$BD:$BD,通讯通路门店!$S:$S,$G440)</f>
        <v>0</v>
      </c>
      <c r="AN440" s="99">
        <f>SUMIFS(通讯通路门店!$BF:$BF,通讯通路门店!$S:$S,$G440)</f>
        <v>0</v>
      </c>
      <c r="AO440" s="99">
        <f t="shared" si="32"/>
        <v>0</v>
      </c>
      <c r="AP440" s="99">
        <f>SUMIFS(通讯通路门店!$K:$K,通讯通路门店!$S:$S,$G440)</f>
        <v>0</v>
      </c>
      <c r="AQ440" s="83"/>
      <c r="AR440" s="99">
        <f>SUMIFS(通讯通路门店!$T:$T,通讯通路门店!$S:$S,$G440)</f>
        <v>0</v>
      </c>
      <c r="AS440" s="99">
        <f>SUMIFS(通讯通路门店!$U:$U,通讯通路门店!$S:$S,$G440)</f>
        <v>0</v>
      </c>
      <c r="AT440" s="99">
        <f>SUMIFS(通讯通路门店!$V:$V,通讯通路门店!$S:$S,$G440)</f>
        <v>0</v>
      </c>
      <c r="AU440" s="99">
        <f>SUMIFS(通讯通路门店!$W:$W,通讯通路门店!$S:$S,$G440)</f>
        <v>0</v>
      </c>
      <c r="AV440" s="99">
        <f>SUMIFS(通讯通路门店!$Z:$Z,通讯通路门店!$S:$S,$G440)</f>
        <v>0</v>
      </c>
      <c r="AW440" s="99">
        <f>SUMIFS(通讯通路门店!$AB:$AB,通讯通路门店!$S:$S,$G440)</f>
        <v>0</v>
      </c>
      <c r="AX440" s="99">
        <f>SUMIFS(通讯通路门店!$X:$X,通讯通路门店!$S:$S,$G440)</f>
        <v>0</v>
      </c>
      <c r="AY440" s="99">
        <f>SUMIFS(通讯通路门店!$Y:$Y,通讯通路门店!$S:$S,$G440)</f>
        <v>0</v>
      </c>
      <c r="AZ440" s="99">
        <f>SUMIFS(通讯通路门店!$AA:$AA,通讯通路门店!$S:$S,$G440)</f>
        <v>0</v>
      </c>
      <c r="BA440" s="99">
        <f t="shared" si="33"/>
        <v>0</v>
      </c>
      <c r="BB440" s="99">
        <f t="shared" si="34"/>
        <v>0</v>
      </c>
      <c r="BC440" s="99">
        <f>SUMIFS(通讯通路门店!$W:$W,通讯通路门店!$S:$S,$G440,通讯通路门店!$J:$J,"荣耀体验店")+SUMIFS(通讯通路门店!$W:$W,通讯通路门店!$S:$S,$G440,通讯通路门店!$J:$J,"荣耀授权专卖店")</f>
        <v>0</v>
      </c>
      <c r="BD440" s="99">
        <f>SUMIFS(通讯通路门店!$Z:$Z,通讯通路门店!$S:$S,$G440,通讯通路门店!$J:$J,"VIVO体验店")</f>
        <v>0</v>
      </c>
      <c r="BE440" s="99">
        <f>SUMIFS(通讯通路门店!$AB:$AB,通讯通路门店!$S:$S,$G440,通讯通路门店!$J:$J,"OPPO体验店")</f>
        <v>0</v>
      </c>
      <c r="BF440" s="99">
        <f>SUMIFS(通讯通路门店!$X:$X,通讯通路门店!$S:$S,$G440,通讯通路门店!$J:$J,"华为授权体验店")+SUMIFS(通讯通路门店!$AA:$AA,通讯通路门店!$S:$S,$G440,通讯通路门店!$J:$J,"华为堡垒店")</f>
        <v>0</v>
      </c>
      <c r="BG440" s="99">
        <f>SUMIFS(通讯通路门店!$Y:$Y,通讯通路门店!$S:$S,$G440,通讯通路门店!$J:$J,"小米体验店")</f>
        <v>0</v>
      </c>
      <c r="BH440" s="99">
        <f>SUMIFS(通讯通路门店!$AA:$AA,通讯通路门店!$S:$S,$G440,通讯通路门店!$J:$J,"苹果体验店")</f>
        <v>0</v>
      </c>
      <c r="BI440" s="99">
        <f>SUMIFS(通讯通路门店!$K:$K,通讯通路门店!$S:$S,$G440,通讯通路门店!$J:$J,"其他品牌专卖店")</f>
        <v>0</v>
      </c>
      <c r="BJ440" s="99">
        <f>SUMIFS(通讯通路门店!$AC:$AC,通讯通路门店!$S:$S,$G440)</f>
        <v>0</v>
      </c>
      <c r="BK440" s="99">
        <f>SUMIFS(通讯通路门店!$AD:$AD,通讯通路门店!$S:$S,$G440)</f>
        <v>0</v>
      </c>
      <c r="BL440" s="99">
        <f>SUMIFS(通讯通路门店!$AE:$AE,通讯通路门店!$S:$S,$G440)</f>
        <v>0</v>
      </c>
      <c r="BM440" s="99">
        <f>SUMIFS(通讯通路门店!$AF:$AF,通讯通路门店!$S:$S,$G440)</f>
        <v>0</v>
      </c>
      <c r="BN440" s="99">
        <f>SUMIFS(通讯通路门店!$AG:$AG,通讯通路门店!$S:$S,$G440)</f>
        <v>0</v>
      </c>
      <c r="BO440" s="99">
        <f>SUMIFS(通讯通路门店!$AH:$AH,通讯通路门店!$S:$S,$G440)</f>
        <v>0</v>
      </c>
      <c r="BP440" s="99">
        <f>SUMIFS(通讯通路门店!$AI:$AI,通讯通路门店!$S:$S,$G440)</f>
        <v>0</v>
      </c>
      <c r="BQ440" s="83"/>
    </row>
    <row r="441" spans="1:69">
      <c r="A441" s="99" t="str">
        <f>IFERROR(_xlfn.XLOOKUP($G441,通讯通路门店!$S$4:$S$993931,通讯通路门店!$A$4:$A$993931,0,0),"")</f>
        <v/>
      </c>
      <c r="B441" s="99" t="str">
        <f>IFERROR(_xlfn.XLOOKUP($G441,通讯通路门店!$S$4:$S$993931,通讯通路门店!$B$4:$B$993931,0,0),"")</f>
        <v/>
      </c>
      <c r="C441" s="99" t="str">
        <f>IFERROR(_xlfn.XLOOKUP($G441,通讯通路门店!$S$4:$S$993931,通讯通路门店!$C$4:$C$993931,0,0),"")</f>
        <v/>
      </c>
      <c r="D441" s="99" t="str">
        <f>IFERROR(_xlfn.XLOOKUP($G441,通讯通路门店!$S$4:$S$993931,通讯通路门店!$D$4:$D$993931,0,0),"")</f>
        <v/>
      </c>
      <c r="E441" s="83"/>
      <c r="F441" s="83"/>
      <c r="G441" s="101" t="e">
        <v>#N/A</v>
      </c>
      <c r="H441" s="102" t="str">
        <f>IFERROR(_xlfn.XLOOKUP($G441,通讯通路门店!$S$4:$S$993931,通讯通路门店!$R$4:$R$993931,0,0),"")</f>
        <v/>
      </c>
      <c r="I441" s="83"/>
      <c r="J441" s="83"/>
      <c r="K441" s="83"/>
      <c r="L441" s="83"/>
      <c r="M441" s="83"/>
      <c r="N441" s="83"/>
      <c r="O441" s="83"/>
      <c r="P441" s="83"/>
      <c r="Q441" s="83"/>
      <c r="R441" s="83"/>
      <c r="S441" s="83"/>
      <c r="T441" s="83"/>
      <c r="U441" s="99">
        <f>COUNTIF(通讯通路门店!$S:$S,$G441)</f>
        <v>0</v>
      </c>
      <c r="V441" s="99">
        <f>COUNTIFS(通讯通路门店!$S:$S,$G441,通讯通路门店!$J:$J,"综合卖场")</f>
        <v>0</v>
      </c>
      <c r="W441" s="99">
        <f>SUMIFS(通讯通路门店!$AJ:$AJ,通讯通路门店!$S:$S,通讯客户沙盘!$G441)</f>
        <v>0</v>
      </c>
      <c r="X441" s="99">
        <f t="shared" si="30"/>
        <v>0</v>
      </c>
      <c r="Y441" s="99">
        <f>COUNTIFS(通讯通路门店!$S:$S,$G441,通讯通路门店!$J:$J,"荣耀体验店")+COUNTIFS(通讯通路门店!$S:$S,$G441,通讯通路门店!$J:$J,"荣耀授权专卖店")</f>
        <v>0</v>
      </c>
      <c r="Z441" s="99">
        <f>COUNTIFS(通讯通路门店!$S:$S,$G441,通讯通路门店!$J:$J,"VIVO体验店")</f>
        <v>0</v>
      </c>
      <c r="AA441" s="99">
        <f>COUNTIFS(通讯通路门店!$S:$S,$G441,通讯通路门店!$J:$J,"OPPO体验店")</f>
        <v>0</v>
      </c>
      <c r="AB441" s="99">
        <f>COUNTIFS(通讯通路门店!$S:$S,$G441,通讯通路门店!$J:$J,"华为授权体验店")+COUNTIFS(通讯通路门店!$S:$S,$G441,通讯通路门店!$J:$J,"华为堡垒店")</f>
        <v>0</v>
      </c>
      <c r="AC441" s="99">
        <f>COUNTIFS(通讯通路门店!$S:$S,$G441,通讯通路门店!$J:$J,"小米体验店")</f>
        <v>0</v>
      </c>
      <c r="AD441" s="99">
        <f>COUNTIFS(通讯通路门店!$S:$S,$G441,通讯通路门店!$J:$J,"苹果体验店")</f>
        <v>0</v>
      </c>
      <c r="AE441" s="99">
        <f>COUNTIFS(通讯通路门店!$S:$S,$G441,通讯通路门店!$J:$J,"其他品牌专卖店")</f>
        <v>0</v>
      </c>
      <c r="AF441" s="99">
        <f>SUMIFS(通讯通路门店!$BI:$BI,通讯通路门店!$S:$S,$G441)</f>
        <v>0</v>
      </c>
      <c r="AG441" s="99">
        <f>SUMIFS(通讯通路门店!$BH:$BH,通讯通路门店!$S:$S,$G441)</f>
        <v>0</v>
      </c>
      <c r="AH441" s="99">
        <f t="shared" si="31"/>
        <v>0</v>
      </c>
      <c r="AI441" s="99">
        <f>SUMIFS(通讯通路门店!$BB:$BB,通讯通路门店!$S:$S,$G441)</f>
        <v>0</v>
      </c>
      <c r="AJ441" s="99">
        <f>SUMIFS(通讯通路门店!$BE:$BE,通讯通路门店!$S:$S,$G441)</f>
        <v>0</v>
      </c>
      <c r="AK441" s="99">
        <f>SUMIFS(通讯通路门店!$BG:$BG,通讯通路门店!$S:$S,$G441)</f>
        <v>0</v>
      </c>
      <c r="AL441" s="99">
        <f>SUMIFS(通讯通路门店!$BC:$BC,通讯通路门店!$S:$S,$G441)</f>
        <v>0</v>
      </c>
      <c r="AM441" s="99">
        <f>SUMIFS(通讯通路门店!$BD:$BD,通讯通路门店!$S:$S,$G441)</f>
        <v>0</v>
      </c>
      <c r="AN441" s="99">
        <f>SUMIFS(通讯通路门店!$BF:$BF,通讯通路门店!$S:$S,$G441)</f>
        <v>0</v>
      </c>
      <c r="AO441" s="99">
        <f t="shared" si="32"/>
        <v>0</v>
      </c>
      <c r="AP441" s="99">
        <f>SUMIFS(通讯通路门店!$K:$K,通讯通路门店!$S:$S,$G441)</f>
        <v>0</v>
      </c>
      <c r="AQ441" s="83"/>
      <c r="AR441" s="99">
        <f>SUMIFS(通讯通路门店!$T:$T,通讯通路门店!$S:$S,$G441)</f>
        <v>0</v>
      </c>
      <c r="AS441" s="99">
        <f>SUMIFS(通讯通路门店!$U:$U,通讯通路门店!$S:$S,$G441)</f>
        <v>0</v>
      </c>
      <c r="AT441" s="99">
        <f>SUMIFS(通讯通路门店!$V:$V,通讯通路门店!$S:$S,$G441)</f>
        <v>0</v>
      </c>
      <c r="AU441" s="99">
        <f>SUMIFS(通讯通路门店!$W:$W,通讯通路门店!$S:$S,$G441)</f>
        <v>0</v>
      </c>
      <c r="AV441" s="99">
        <f>SUMIFS(通讯通路门店!$Z:$Z,通讯通路门店!$S:$S,$G441)</f>
        <v>0</v>
      </c>
      <c r="AW441" s="99">
        <f>SUMIFS(通讯通路门店!$AB:$AB,通讯通路门店!$S:$S,$G441)</f>
        <v>0</v>
      </c>
      <c r="AX441" s="99">
        <f>SUMIFS(通讯通路门店!$X:$X,通讯通路门店!$S:$S,$G441)</f>
        <v>0</v>
      </c>
      <c r="AY441" s="99">
        <f>SUMIFS(通讯通路门店!$Y:$Y,通讯通路门店!$S:$S,$G441)</f>
        <v>0</v>
      </c>
      <c r="AZ441" s="99">
        <f>SUMIFS(通讯通路门店!$AA:$AA,通讯通路门店!$S:$S,$G441)</f>
        <v>0</v>
      </c>
      <c r="BA441" s="99">
        <f t="shared" si="33"/>
        <v>0</v>
      </c>
      <c r="BB441" s="99">
        <f t="shared" si="34"/>
        <v>0</v>
      </c>
      <c r="BC441" s="99">
        <f>SUMIFS(通讯通路门店!$W:$W,通讯通路门店!$S:$S,$G441,通讯通路门店!$J:$J,"荣耀体验店")+SUMIFS(通讯通路门店!$W:$W,通讯通路门店!$S:$S,$G441,通讯通路门店!$J:$J,"荣耀授权专卖店")</f>
        <v>0</v>
      </c>
      <c r="BD441" s="99">
        <f>SUMIFS(通讯通路门店!$Z:$Z,通讯通路门店!$S:$S,$G441,通讯通路门店!$J:$J,"VIVO体验店")</f>
        <v>0</v>
      </c>
      <c r="BE441" s="99">
        <f>SUMIFS(通讯通路门店!$AB:$AB,通讯通路门店!$S:$S,$G441,通讯通路门店!$J:$J,"OPPO体验店")</f>
        <v>0</v>
      </c>
      <c r="BF441" s="99">
        <f>SUMIFS(通讯通路门店!$X:$X,通讯通路门店!$S:$S,$G441,通讯通路门店!$J:$J,"华为授权体验店")+SUMIFS(通讯通路门店!$AA:$AA,通讯通路门店!$S:$S,$G441,通讯通路门店!$J:$J,"华为堡垒店")</f>
        <v>0</v>
      </c>
      <c r="BG441" s="99">
        <f>SUMIFS(通讯通路门店!$Y:$Y,通讯通路门店!$S:$S,$G441,通讯通路门店!$J:$J,"小米体验店")</f>
        <v>0</v>
      </c>
      <c r="BH441" s="99">
        <f>SUMIFS(通讯通路门店!$AA:$AA,通讯通路门店!$S:$S,$G441,通讯通路门店!$J:$J,"苹果体验店")</f>
        <v>0</v>
      </c>
      <c r="BI441" s="99">
        <f>SUMIFS(通讯通路门店!$K:$K,通讯通路门店!$S:$S,$G441,通讯通路门店!$J:$J,"其他品牌专卖店")</f>
        <v>0</v>
      </c>
      <c r="BJ441" s="99">
        <f>SUMIFS(通讯通路门店!$AC:$AC,通讯通路门店!$S:$S,$G441)</f>
        <v>0</v>
      </c>
      <c r="BK441" s="99">
        <f>SUMIFS(通讯通路门店!$AD:$AD,通讯通路门店!$S:$S,$G441)</f>
        <v>0</v>
      </c>
      <c r="BL441" s="99">
        <f>SUMIFS(通讯通路门店!$AE:$AE,通讯通路门店!$S:$S,$G441)</f>
        <v>0</v>
      </c>
      <c r="BM441" s="99">
        <f>SUMIFS(通讯通路门店!$AF:$AF,通讯通路门店!$S:$S,$G441)</f>
        <v>0</v>
      </c>
      <c r="BN441" s="99">
        <f>SUMIFS(通讯通路门店!$AG:$AG,通讯通路门店!$S:$S,$G441)</f>
        <v>0</v>
      </c>
      <c r="BO441" s="99">
        <f>SUMIFS(通讯通路门店!$AH:$AH,通讯通路门店!$S:$S,$G441)</f>
        <v>0</v>
      </c>
      <c r="BP441" s="99">
        <f>SUMIFS(通讯通路门店!$AI:$AI,通讯通路门店!$S:$S,$G441)</f>
        <v>0</v>
      </c>
      <c r="BQ441" s="83"/>
    </row>
    <row r="442" spans="1:69">
      <c r="A442" s="99" t="str">
        <f>IFERROR(_xlfn.XLOOKUP($G442,通讯通路门店!$S$4:$S$993931,通讯通路门店!$A$4:$A$993931,0,0),"")</f>
        <v/>
      </c>
      <c r="B442" s="99" t="str">
        <f>IFERROR(_xlfn.XLOOKUP($G442,通讯通路门店!$S$4:$S$993931,通讯通路门店!$B$4:$B$993931,0,0),"")</f>
        <v/>
      </c>
      <c r="C442" s="99" t="str">
        <f>IFERROR(_xlfn.XLOOKUP($G442,通讯通路门店!$S$4:$S$993931,通讯通路门店!$C$4:$C$993931,0,0),"")</f>
        <v/>
      </c>
      <c r="D442" s="99" t="str">
        <f>IFERROR(_xlfn.XLOOKUP($G442,通讯通路门店!$S$4:$S$993931,通讯通路门店!$D$4:$D$993931,0,0),"")</f>
        <v/>
      </c>
      <c r="E442" s="83"/>
      <c r="F442" s="83"/>
      <c r="G442" s="101" t="e">
        <v>#N/A</v>
      </c>
      <c r="H442" s="102" t="str">
        <f>IFERROR(_xlfn.XLOOKUP($G442,通讯通路门店!$S$4:$S$993931,通讯通路门店!$R$4:$R$993931,0,0),"")</f>
        <v/>
      </c>
      <c r="I442" s="83"/>
      <c r="J442" s="83"/>
      <c r="K442" s="83"/>
      <c r="L442" s="83"/>
      <c r="M442" s="83"/>
      <c r="N442" s="83"/>
      <c r="O442" s="83"/>
      <c r="P442" s="83"/>
      <c r="Q442" s="83"/>
      <c r="R442" s="83"/>
      <c r="S442" s="83"/>
      <c r="T442" s="83"/>
      <c r="U442" s="99">
        <f>COUNTIF(通讯通路门店!$S:$S,$G442)</f>
        <v>0</v>
      </c>
      <c r="V442" s="99">
        <f>COUNTIFS(通讯通路门店!$S:$S,$G442,通讯通路门店!$J:$J,"综合卖场")</f>
        <v>0</v>
      </c>
      <c r="W442" s="99">
        <f>SUMIFS(通讯通路门店!$AJ:$AJ,通讯通路门店!$S:$S,通讯客户沙盘!$G442)</f>
        <v>0</v>
      </c>
      <c r="X442" s="99">
        <f t="shared" si="30"/>
        <v>0</v>
      </c>
      <c r="Y442" s="99">
        <f>COUNTIFS(通讯通路门店!$S:$S,$G442,通讯通路门店!$J:$J,"荣耀体验店")+COUNTIFS(通讯通路门店!$S:$S,$G442,通讯通路门店!$J:$J,"荣耀授权专卖店")</f>
        <v>0</v>
      </c>
      <c r="Z442" s="99">
        <f>COUNTIFS(通讯通路门店!$S:$S,$G442,通讯通路门店!$J:$J,"VIVO体验店")</f>
        <v>0</v>
      </c>
      <c r="AA442" s="99">
        <f>COUNTIFS(通讯通路门店!$S:$S,$G442,通讯通路门店!$J:$J,"OPPO体验店")</f>
        <v>0</v>
      </c>
      <c r="AB442" s="99">
        <f>COUNTIFS(通讯通路门店!$S:$S,$G442,通讯通路门店!$J:$J,"华为授权体验店")+COUNTIFS(通讯通路门店!$S:$S,$G442,通讯通路门店!$J:$J,"华为堡垒店")</f>
        <v>0</v>
      </c>
      <c r="AC442" s="99">
        <f>COUNTIFS(通讯通路门店!$S:$S,$G442,通讯通路门店!$J:$J,"小米体验店")</f>
        <v>0</v>
      </c>
      <c r="AD442" s="99">
        <f>COUNTIFS(通讯通路门店!$S:$S,$G442,通讯通路门店!$J:$J,"苹果体验店")</f>
        <v>0</v>
      </c>
      <c r="AE442" s="99">
        <f>COUNTIFS(通讯通路门店!$S:$S,$G442,通讯通路门店!$J:$J,"其他品牌专卖店")</f>
        <v>0</v>
      </c>
      <c r="AF442" s="99">
        <f>SUMIFS(通讯通路门店!$BI:$BI,通讯通路门店!$S:$S,$G442)</f>
        <v>0</v>
      </c>
      <c r="AG442" s="99">
        <f>SUMIFS(通讯通路门店!$BH:$BH,通讯通路门店!$S:$S,$G442)</f>
        <v>0</v>
      </c>
      <c r="AH442" s="99">
        <f t="shared" si="31"/>
        <v>0</v>
      </c>
      <c r="AI442" s="99">
        <f>SUMIFS(通讯通路门店!$BB:$BB,通讯通路门店!$S:$S,$G442)</f>
        <v>0</v>
      </c>
      <c r="AJ442" s="99">
        <f>SUMIFS(通讯通路门店!$BE:$BE,通讯通路门店!$S:$S,$G442)</f>
        <v>0</v>
      </c>
      <c r="AK442" s="99">
        <f>SUMIFS(通讯通路门店!$BG:$BG,通讯通路门店!$S:$S,$G442)</f>
        <v>0</v>
      </c>
      <c r="AL442" s="99">
        <f>SUMIFS(通讯通路门店!$BC:$BC,通讯通路门店!$S:$S,$G442)</f>
        <v>0</v>
      </c>
      <c r="AM442" s="99">
        <f>SUMIFS(通讯通路门店!$BD:$BD,通讯通路门店!$S:$S,$G442)</f>
        <v>0</v>
      </c>
      <c r="AN442" s="99">
        <f>SUMIFS(通讯通路门店!$BF:$BF,通讯通路门店!$S:$S,$G442)</f>
        <v>0</v>
      </c>
      <c r="AO442" s="99">
        <f t="shared" si="32"/>
        <v>0</v>
      </c>
      <c r="AP442" s="99">
        <f>SUMIFS(通讯通路门店!$K:$K,通讯通路门店!$S:$S,$G442)</f>
        <v>0</v>
      </c>
      <c r="AQ442" s="83"/>
      <c r="AR442" s="99">
        <f>SUMIFS(通讯通路门店!$T:$T,通讯通路门店!$S:$S,$G442)</f>
        <v>0</v>
      </c>
      <c r="AS442" s="99">
        <f>SUMIFS(通讯通路门店!$U:$U,通讯通路门店!$S:$S,$G442)</f>
        <v>0</v>
      </c>
      <c r="AT442" s="99">
        <f>SUMIFS(通讯通路门店!$V:$V,通讯通路门店!$S:$S,$G442)</f>
        <v>0</v>
      </c>
      <c r="AU442" s="99">
        <f>SUMIFS(通讯通路门店!$W:$W,通讯通路门店!$S:$S,$G442)</f>
        <v>0</v>
      </c>
      <c r="AV442" s="99">
        <f>SUMIFS(通讯通路门店!$Z:$Z,通讯通路门店!$S:$S,$G442)</f>
        <v>0</v>
      </c>
      <c r="AW442" s="99">
        <f>SUMIFS(通讯通路门店!$AB:$AB,通讯通路门店!$S:$S,$G442)</f>
        <v>0</v>
      </c>
      <c r="AX442" s="99">
        <f>SUMIFS(通讯通路门店!$X:$X,通讯通路门店!$S:$S,$G442)</f>
        <v>0</v>
      </c>
      <c r="AY442" s="99">
        <f>SUMIFS(通讯通路门店!$Y:$Y,通讯通路门店!$S:$S,$G442)</f>
        <v>0</v>
      </c>
      <c r="AZ442" s="99">
        <f>SUMIFS(通讯通路门店!$AA:$AA,通讯通路门店!$S:$S,$G442)</f>
        <v>0</v>
      </c>
      <c r="BA442" s="99">
        <f t="shared" si="33"/>
        <v>0</v>
      </c>
      <c r="BB442" s="99">
        <f t="shared" si="34"/>
        <v>0</v>
      </c>
      <c r="BC442" s="99">
        <f>SUMIFS(通讯通路门店!$W:$W,通讯通路门店!$S:$S,$G442,通讯通路门店!$J:$J,"荣耀体验店")+SUMIFS(通讯通路门店!$W:$W,通讯通路门店!$S:$S,$G442,通讯通路门店!$J:$J,"荣耀授权专卖店")</f>
        <v>0</v>
      </c>
      <c r="BD442" s="99">
        <f>SUMIFS(通讯通路门店!$Z:$Z,通讯通路门店!$S:$S,$G442,通讯通路门店!$J:$J,"VIVO体验店")</f>
        <v>0</v>
      </c>
      <c r="BE442" s="99">
        <f>SUMIFS(通讯通路门店!$AB:$AB,通讯通路门店!$S:$S,$G442,通讯通路门店!$J:$J,"OPPO体验店")</f>
        <v>0</v>
      </c>
      <c r="BF442" s="99">
        <f>SUMIFS(通讯通路门店!$X:$X,通讯通路门店!$S:$S,$G442,通讯通路门店!$J:$J,"华为授权体验店")+SUMIFS(通讯通路门店!$AA:$AA,通讯通路门店!$S:$S,$G442,通讯通路门店!$J:$J,"华为堡垒店")</f>
        <v>0</v>
      </c>
      <c r="BG442" s="99">
        <f>SUMIFS(通讯通路门店!$Y:$Y,通讯通路门店!$S:$S,$G442,通讯通路门店!$J:$J,"小米体验店")</f>
        <v>0</v>
      </c>
      <c r="BH442" s="99">
        <f>SUMIFS(通讯通路门店!$AA:$AA,通讯通路门店!$S:$S,$G442,通讯通路门店!$J:$J,"苹果体验店")</f>
        <v>0</v>
      </c>
      <c r="BI442" s="99">
        <f>SUMIFS(通讯通路门店!$K:$K,通讯通路门店!$S:$S,$G442,通讯通路门店!$J:$J,"其他品牌专卖店")</f>
        <v>0</v>
      </c>
      <c r="BJ442" s="99">
        <f>SUMIFS(通讯通路门店!$AC:$AC,通讯通路门店!$S:$S,$G442)</f>
        <v>0</v>
      </c>
      <c r="BK442" s="99">
        <f>SUMIFS(通讯通路门店!$AD:$AD,通讯通路门店!$S:$S,$G442)</f>
        <v>0</v>
      </c>
      <c r="BL442" s="99">
        <f>SUMIFS(通讯通路门店!$AE:$AE,通讯通路门店!$S:$S,$G442)</f>
        <v>0</v>
      </c>
      <c r="BM442" s="99">
        <f>SUMIFS(通讯通路门店!$AF:$AF,通讯通路门店!$S:$S,$G442)</f>
        <v>0</v>
      </c>
      <c r="BN442" s="99">
        <f>SUMIFS(通讯通路门店!$AG:$AG,通讯通路门店!$S:$S,$G442)</f>
        <v>0</v>
      </c>
      <c r="BO442" s="99">
        <f>SUMIFS(通讯通路门店!$AH:$AH,通讯通路门店!$S:$S,$G442)</f>
        <v>0</v>
      </c>
      <c r="BP442" s="99">
        <f>SUMIFS(通讯通路门店!$AI:$AI,通讯通路门店!$S:$S,$G442)</f>
        <v>0</v>
      </c>
      <c r="BQ442" s="83"/>
    </row>
    <row r="443" spans="1:69">
      <c r="A443" s="99" t="str">
        <f>IFERROR(_xlfn.XLOOKUP($G443,通讯通路门店!$S$4:$S$993931,通讯通路门店!$A$4:$A$993931,0,0),"")</f>
        <v/>
      </c>
      <c r="B443" s="99" t="str">
        <f>IFERROR(_xlfn.XLOOKUP($G443,通讯通路门店!$S$4:$S$993931,通讯通路门店!$B$4:$B$993931,0,0),"")</f>
        <v/>
      </c>
      <c r="C443" s="99" t="str">
        <f>IFERROR(_xlfn.XLOOKUP($G443,通讯通路门店!$S$4:$S$993931,通讯通路门店!$C$4:$C$993931,0,0),"")</f>
        <v/>
      </c>
      <c r="D443" s="99" t="str">
        <f>IFERROR(_xlfn.XLOOKUP($G443,通讯通路门店!$S$4:$S$993931,通讯通路门店!$D$4:$D$993931,0,0),"")</f>
        <v/>
      </c>
      <c r="E443" s="83"/>
      <c r="F443" s="83"/>
      <c r="G443" s="101" t="e">
        <v>#N/A</v>
      </c>
      <c r="H443" s="102" t="str">
        <f>IFERROR(_xlfn.XLOOKUP($G443,通讯通路门店!$S$4:$S$993931,通讯通路门店!$R$4:$R$993931,0,0),"")</f>
        <v/>
      </c>
      <c r="I443" s="83"/>
      <c r="J443" s="83"/>
      <c r="K443" s="83"/>
      <c r="L443" s="83"/>
      <c r="M443" s="83"/>
      <c r="N443" s="83"/>
      <c r="O443" s="83"/>
      <c r="P443" s="83"/>
      <c r="Q443" s="83"/>
      <c r="R443" s="83"/>
      <c r="S443" s="83"/>
      <c r="T443" s="83"/>
      <c r="U443" s="99">
        <f>COUNTIF(通讯通路门店!$S:$S,$G443)</f>
        <v>0</v>
      </c>
      <c r="V443" s="99">
        <f>COUNTIFS(通讯通路门店!$S:$S,$G443,通讯通路门店!$J:$J,"综合卖场")</f>
        <v>0</v>
      </c>
      <c r="W443" s="99">
        <f>SUMIFS(通讯通路门店!$AJ:$AJ,通讯通路门店!$S:$S,通讯客户沙盘!$G443)</f>
        <v>0</v>
      </c>
      <c r="X443" s="99">
        <f t="shared" si="30"/>
        <v>0</v>
      </c>
      <c r="Y443" s="99">
        <f>COUNTIFS(通讯通路门店!$S:$S,$G443,通讯通路门店!$J:$J,"荣耀体验店")+COUNTIFS(通讯通路门店!$S:$S,$G443,通讯通路门店!$J:$J,"荣耀授权专卖店")</f>
        <v>0</v>
      </c>
      <c r="Z443" s="99">
        <f>COUNTIFS(通讯通路门店!$S:$S,$G443,通讯通路门店!$J:$J,"VIVO体验店")</f>
        <v>0</v>
      </c>
      <c r="AA443" s="99">
        <f>COUNTIFS(通讯通路门店!$S:$S,$G443,通讯通路门店!$J:$J,"OPPO体验店")</f>
        <v>0</v>
      </c>
      <c r="AB443" s="99">
        <f>COUNTIFS(通讯通路门店!$S:$S,$G443,通讯通路门店!$J:$J,"华为授权体验店")+COUNTIFS(通讯通路门店!$S:$S,$G443,通讯通路门店!$J:$J,"华为堡垒店")</f>
        <v>0</v>
      </c>
      <c r="AC443" s="99">
        <f>COUNTIFS(通讯通路门店!$S:$S,$G443,通讯通路门店!$J:$J,"小米体验店")</f>
        <v>0</v>
      </c>
      <c r="AD443" s="99">
        <f>COUNTIFS(通讯通路门店!$S:$S,$G443,通讯通路门店!$J:$J,"苹果体验店")</f>
        <v>0</v>
      </c>
      <c r="AE443" s="99">
        <f>COUNTIFS(通讯通路门店!$S:$S,$G443,通讯通路门店!$J:$J,"其他品牌专卖店")</f>
        <v>0</v>
      </c>
      <c r="AF443" s="99">
        <f>SUMIFS(通讯通路门店!$BI:$BI,通讯通路门店!$S:$S,$G443)</f>
        <v>0</v>
      </c>
      <c r="AG443" s="99">
        <f>SUMIFS(通讯通路门店!$BH:$BH,通讯通路门店!$S:$S,$G443)</f>
        <v>0</v>
      </c>
      <c r="AH443" s="99">
        <f t="shared" si="31"/>
        <v>0</v>
      </c>
      <c r="AI443" s="99">
        <f>SUMIFS(通讯通路门店!$BB:$BB,通讯通路门店!$S:$S,$G443)</f>
        <v>0</v>
      </c>
      <c r="AJ443" s="99">
        <f>SUMIFS(通讯通路门店!$BE:$BE,通讯通路门店!$S:$S,$G443)</f>
        <v>0</v>
      </c>
      <c r="AK443" s="99">
        <f>SUMIFS(通讯通路门店!$BG:$BG,通讯通路门店!$S:$S,$G443)</f>
        <v>0</v>
      </c>
      <c r="AL443" s="99">
        <f>SUMIFS(通讯通路门店!$BC:$BC,通讯通路门店!$S:$S,$G443)</f>
        <v>0</v>
      </c>
      <c r="AM443" s="99">
        <f>SUMIFS(通讯通路门店!$BD:$BD,通讯通路门店!$S:$S,$G443)</f>
        <v>0</v>
      </c>
      <c r="AN443" s="99">
        <f>SUMIFS(通讯通路门店!$BF:$BF,通讯通路门店!$S:$S,$G443)</f>
        <v>0</v>
      </c>
      <c r="AO443" s="99">
        <f t="shared" si="32"/>
        <v>0</v>
      </c>
      <c r="AP443" s="99">
        <f>SUMIFS(通讯通路门店!$K:$K,通讯通路门店!$S:$S,$G443)</f>
        <v>0</v>
      </c>
      <c r="AQ443" s="83"/>
      <c r="AR443" s="99">
        <f>SUMIFS(通讯通路门店!$T:$T,通讯通路门店!$S:$S,$G443)</f>
        <v>0</v>
      </c>
      <c r="AS443" s="99">
        <f>SUMIFS(通讯通路门店!$U:$U,通讯通路门店!$S:$S,$G443)</f>
        <v>0</v>
      </c>
      <c r="AT443" s="99">
        <f>SUMIFS(通讯通路门店!$V:$V,通讯通路门店!$S:$S,$G443)</f>
        <v>0</v>
      </c>
      <c r="AU443" s="99">
        <f>SUMIFS(通讯通路门店!$W:$W,通讯通路门店!$S:$S,$G443)</f>
        <v>0</v>
      </c>
      <c r="AV443" s="99">
        <f>SUMIFS(通讯通路门店!$Z:$Z,通讯通路门店!$S:$S,$G443)</f>
        <v>0</v>
      </c>
      <c r="AW443" s="99">
        <f>SUMIFS(通讯通路门店!$AB:$AB,通讯通路门店!$S:$S,$G443)</f>
        <v>0</v>
      </c>
      <c r="AX443" s="99">
        <f>SUMIFS(通讯通路门店!$X:$X,通讯通路门店!$S:$S,$G443)</f>
        <v>0</v>
      </c>
      <c r="AY443" s="99">
        <f>SUMIFS(通讯通路门店!$Y:$Y,通讯通路门店!$S:$S,$G443)</f>
        <v>0</v>
      </c>
      <c r="AZ443" s="99">
        <f>SUMIFS(通讯通路门店!$AA:$AA,通讯通路门店!$S:$S,$G443)</f>
        <v>0</v>
      </c>
      <c r="BA443" s="99">
        <f t="shared" si="33"/>
        <v>0</v>
      </c>
      <c r="BB443" s="99">
        <f t="shared" si="34"/>
        <v>0</v>
      </c>
      <c r="BC443" s="99">
        <f>SUMIFS(通讯通路门店!$W:$W,通讯通路门店!$S:$S,$G443,通讯通路门店!$J:$J,"荣耀体验店")+SUMIFS(通讯通路门店!$W:$W,通讯通路门店!$S:$S,$G443,通讯通路门店!$J:$J,"荣耀授权专卖店")</f>
        <v>0</v>
      </c>
      <c r="BD443" s="99">
        <f>SUMIFS(通讯通路门店!$Z:$Z,通讯通路门店!$S:$S,$G443,通讯通路门店!$J:$J,"VIVO体验店")</f>
        <v>0</v>
      </c>
      <c r="BE443" s="99">
        <f>SUMIFS(通讯通路门店!$AB:$AB,通讯通路门店!$S:$S,$G443,通讯通路门店!$J:$J,"OPPO体验店")</f>
        <v>0</v>
      </c>
      <c r="BF443" s="99">
        <f>SUMIFS(通讯通路门店!$X:$X,通讯通路门店!$S:$S,$G443,通讯通路门店!$J:$J,"华为授权体验店")+SUMIFS(通讯通路门店!$AA:$AA,通讯通路门店!$S:$S,$G443,通讯通路门店!$J:$J,"华为堡垒店")</f>
        <v>0</v>
      </c>
      <c r="BG443" s="99">
        <f>SUMIFS(通讯通路门店!$Y:$Y,通讯通路门店!$S:$S,$G443,通讯通路门店!$J:$J,"小米体验店")</f>
        <v>0</v>
      </c>
      <c r="BH443" s="99">
        <f>SUMIFS(通讯通路门店!$AA:$AA,通讯通路门店!$S:$S,$G443,通讯通路门店!$J:$J,"苹果体验店")</f>
        <v>0</v>
      </c>
      <c r="BI443" s="99">
        <f>SUMIFS(通讯通路门店!$K:$K,通讯通路门店!$S:$S,$G443,通讯通路门店!$J:$J,"其他品牌专卖店")</f>
        <v>0</v>
      </c>
      <c r="BJ443" s="99">
        <f>SUMIFS(通讯通路门店!$AC:$AC,通讯通路门店!$S:$S,$G443)</f>
        <v>0</v>
      </c>
      <c r="BK443" s="99">
        <f>SUMIFS(通讯通路门店!$AD:$AD,通讯通路门店!$S:$S,$G443)</f>
        <v>0</v>
      </c>
      <c r="BL443" s="99">
        <f>SUMIFS(通讯通路门店!$AE:$AE,通讯通路门店!$S:$S,$G443)</f>
        <v>0</v>
      </c>
      <c r="BM443" s="99">
        <f>SUMIFS(通讯通路门店!$AF:$AF,通讯通路门店!$S:$S,$G443)</f>
        <v>0</v>
      </c>
      <c r="BN443" s="99">
        <f>SUMIFS(通讯通路门店!$AG:$AG,通讯通路门店!$S:$S,$G443)</f>
        <v>0</v>
      </c>
      <c r="BO443" s="99">
        <f>SUMIFS(通讯通路门店!$AH:$AH,通讯通路门店!$S:$S,$G443)</f>
        <v>0</v>
      </c>
      <c r="BP443" s="99">
        <f>SUMIFS(通讯通路门店!$AI:$AI,通讯通路门店!$S:$S,$G443)</f>
        <v>0</v>
      </c>
      <c r="BQ443" s="83"/>
    </row>
    <row r="444" spans="1:69">
      <c r="A444" s="99" t="str">
        <f>IFERROR(_xlfn.XLOOKUP($G444,通讯通路门店!$S$4:$S$993931,通讯通路门店!$A$4:$A$993931,0,0),"")</f>
        <v/>
      </c>
      <c r="B444" s="99" t="str">
        <f>IFERROR(_xlfn.XLOOKUP($G444,通讯通路门店!$S$4:$S$993931,通讯通路门店!$B$4:$B$993931,0,0),"")</f>
        <v/>
      </c>
      <c r="C444" s="99" t="str">
        <f>IFERROR(_xlfn.XLOOKUP($G444,通讯通路门店!$S$4:$S$993931,通讯通路门店!$C$4:$C$993931,0,0),"")</f>
        <v/>
      </c>
      <c r="D444" s="99" t="str">
        <f>IFERROR(_xlfn.XLOOKUP($G444,通讯通路门店!$S$4:$S$993931,通讯通路门店!$D$4:$D$993931,0,0),"")</f>
        <v/>
      </c>
      <c r="E444" s="83"/>
      <c r="F444" s="83"/>
      <c r="G444" s="101" t="e">
        <v>#N/A</v>
      </c>
      <c r="H444" s="102" t="str">
        <f>IFERROR(_xlfn.XLOOKUP($G444,通讯通路门店!$S$4:$S$993931,通讯通路门店!$R$4:$R$993931,0,0),"")</f>
        <v/>
      </c>
      <c r="I444" s="83"/>
      <c r="J444" s="83"/>
      <c r="K444" s="83"/>
      <c r="L444" s="83"/>
      <c r="M444" s="83"/>
      <c r="N444" s="83"/>
      <c r="O444" s="83"/>
      <c r="P444" s="83"/>
      <c r="Q444" s="83"/>
      <c r="R444" s="83"/>
      <c r="S444" s="83"/>
      <c r="T444" s="83"/>
      <c r="U444" s="99">
        <f>COUNTIF(通讯通路门店!$S:$S,$G444)</f>
        <v>0</v>
      </c>
      <c r="V444" s="99">
        <f>COUNTIFS(通讯通路门店!$S:$S,$G444,通讯通路门店!$J:$J,"综合卖场")</f>
        <v>0</v>
      </c>
      <c r="W444" s="99">
        <f>SUMIFS(通讯通路门店!$AJ:$AJ,通讯通路门店!$S:$S,通讯客户沙盘!$G444)</f>
        <v>0</v>
      </c>
      <c r="X444" s="99">
        <f t="shared" si="30"/>
        <v>0</v>
      </c>
      <c r="Y444" s="99">
        <f>COUNTIFS(通讯通路门店!$S:$S,$G444,通讯通路门店!$J:$J,"荣耀体验店")+COUNTIFS(通讯通路门店!$S:$S,$G444,通讯通路门店!$J:$J,"荣耀授权专卖店")</f>
        <v>0</v>
      </c>
      <c r="Z444" s="99">
        <f>COUNTIFS(通讯通路门店!$S:$S,$G444,通讯通路门店!$J:$J,"VIVO体验店")</f>
        <v>0</v>
      </c>
      <c r="AA444" s="99">
        <f>COUNTIFS(通讯通路门店!$S:$S,$G444,通讯通路门店!$J:$J,"OPPO体验店")</f>
        <v>0</v>
      </c>
      <c r="AB444" s="99">
        <f>COUNTIFS(通讯通路门店!$S:$S,$G444,通讯通路门店!$J:$J,"华为授权体验店")+COUNTIFS(通讯通路门店!$S:$S,$G444,通讯通路门店!$J:$J,"华为堡垒店")</f>
        <v>0</v>
      </c>
      <c r="AC444" s="99">
        <f>COUNTIFS(通讯通路门店!$S:$S,$G444,通讯通路门店!$J:$J,"小米体验店")</f>
        <v>0</v>
      </c>
      <c r="AD444" s="99">
        <f>COUNTIFS(通讯通路门店!$S:$S,$G444,通讯通路门店!$J:$J,"苹果体验店")</f>
        <v>0</v>
      </c>
      <c r="AE444" s="99">
        <f>COUNTIFS(通讯通路门店!$S:$S,$G444,通讯通路门店!$J:$J,"其他品牌专卖店")</f>
        <v>0</v>
      </c>
      <c r="AF444" s="99">
        <f>SUMIFS(通讯通路门店!$BI:$BI,通讯通路门店!$S:$S,$G444)</f>
        <v>0</v>
      </c>
      <c r="AG444" s="99">
        <f>SUMIFS(通讯通路门店!$BH:$BH,通讯通路门店!$S:$S,$G444)</f>
        <v>0</v>
      </c>
      <c r="AH444" s="99">
        <f t="shared" si="31"/>
        <v>0</v>
      </c>
      <c r="AI444" s="99">
        <f>SUMIFS(通讯通路门店!$BB:$BB,通讯通路门店!$S:$S,$G444)</f>
        <v>0</v>
      </c>
      <c r="AJ444" s="99">
        <f>SUMIFS(通讯通路门店!$BE:$BE,通讯通路门店!$S:$S,$G444)</f>
        <v>0</v>
      </c>
      <c r="AK444" s="99">
        <f>SUMIFS(通讯通路门店!$BG:$BG,通讯通路门店!$S:$S,$G444)</f>
        <v>0</v>
      </c>
      <c r="AL444" s="99">
        <f>SUMIFS(通讯通路门店!$BC:$BC,通讯通路门店!$S:$S,$G444)</f>
        <v>0</v>
      </c>
      <c r="AM444" s="99">
        <f>SUMIFS(通讯通路门店!$BD:$BD,通讯通路门店!$S:$S,$G444)</f>
        <v>0</v>
      </c>
      <c r="AN444" s="99">
        <f>SUMIFS(通讯通路门店!$BF:$BF,通讯通路门店!$S:$S,$G444)</f>
        <v>0</v>
      </c>
      <c r="AO444" s="99">
        <f t="shared" si="32"/>
        <v>0</v>
      </c>
      <c r="AP444" s="99">
        <f>SUMIFS(通讯通路门店!$K:$K,通讯通路门店!$S:$S,$G444)</f>
        <v>0</v>
      </c>
      <c r="AQ444" s="83"/>
      <c r="AR444" s="99">
        <f>SUMIFS(通讯通路门店!$T:$T,通讯通路门店!$S:$S,$G444)</f>
        <v>0</v>
      </c>
      <c r="AS444" s="99">
        <f>SUMIFS(通讯通路门店!$U:$U,通讯通路门店!$S:$S,$G444)</f>
        <v>0</v>
      </c>
      <c r="AT444" s="99">
        <f>SUMIFS(通讯通路门店!$V:$V,通讯通路门店!$S:$S,$G444)</f>
        <v>0</v>
      </c>
      <c r="AU444" s="99">
        <f>SUMIFS(通讯通路门店!$W:$W,通讯通路门店!$S:$S,$G444)</f>
        <v>0</v>
      </c>
      <c r="AV444" s="99">
        <f>SUMIFS(通讯通路门店!$Z:$Z,通讯通路门店!$S:$S,$G444)</f>
        <v>0</v>
      </c>
      <c r="AW444" s="99">
        <f>SUMIFS(通讯通路门店!$AB:$AB,通讯通路门店!$S:$S,$G444)</f>
        <v>0</v>
      </c>
      <c r="AX444" s="99">
        <f>SUMIFS(通讯通路门店!$X:$X,通讯通路门店!$S:$S,$G444)</f>
        <v>0</v>
      </c>
      <c r="AY444" s="99">
        <f>SUMIFS(通讯通路门店!$Y:$Y,通讯通路门店!$S:$S,$G444)</f>
        <v>0</v>
      </c>
      <c r="AZ444" s="99">
        <f>SUMIFS(通讯通路门店!$AA:$AA,通讯通路门店!$S:$S,$G444)</f>
        <v>0</v>
      </c>
      <c r="BA444" s="99">
        <f t="shared" si="33"/>
        <v>0</v>
      </c>
      <c r="BB444" s="99">
        <f t="shared" si="34"/>
        <v>0</v>
      </c>
      <c r="BC444" s="99">
        <f>SUMIFS(通讯通路门店!$W:$W,通讯通路门店!$S:$S,$G444,通讯通路门店!$J:$J,"荣耀体验店")+SUMIFS(通讯通路门店!$W:$W,通讯通路门店!$S:$S,$G444,通讯通路门店!$J:$J,"荣耀授权专卖店")</f>
        <v>0</v>
      </c>
      <c r="BD444" s="99">
        <f>SUMIFS(通讯通路门店!$Z:$Z,通讯通路门店!$S:$S,$G444,通讯通路门店!$J:$J,"VIVO体验店")</f>
        <v>0</v>
      </c>
      <c r="BE444" s="99">
        <f>SUMIFS(通讯通路门店!$AB:$AB,通讯通路门店!$S:$S,$G444,通讯通路门店!$J:$J,"OPPO体验店")</f>
        <v>0</v>
      </c>
      <c r="BF444" s="99">
        <f>SUMIFS(通讯通路门店!$X:$X,通讯通路门店!$S:$S,$G444,通讯通路门店!$J:$J,"华为授权体验店")+SUMIFS(通讯通路门店!$AA:$AA,通讯通路门店!$S:$S,$G444,通讯通路门店!$J:$J,"华为堡垒店")</f>
        <v>0</v>
      </c>
      <c r="BG444" s="99">
        <f>SUMIFS(通讯通路门店!$Y:$Y,通讯通路门店!$S:$S,$G444,通讯通路门店!$J:$J,"小米体验店")</f>
        <v>0</v>
      </c>
      <c r="BH444" s="99">
        <f>SUMIFS(通讯通路门店!$AA:$AA,通讯通路门店!$S:$S,$G444,通讯通路门店!$J:$J,"苹果体验店")</f>
        <v>0</v>
      </c>
      <c r="BI444" s="99">
        <f>SUMIFS(通讯通路门店!$K:$K,通讯通路门店!$S:$S,$G444,通讯通路门店!$J:$J,"其他品牌专卖店")</f>
        <v>0</v>
      </c>
      <c r="BJ444" s="99">
        <f>SUMIFS(通讯通路门店!$AC:$AC,通讯通路门店!$S:$S,$G444)</f>
        <v>0</v>
      </c>
      <c r="BK444" s="99">
        <f>SUMIFS(通讯通路门店!$AD:$AD,通讯通路门店!$S:$S,$G444)</f>
        <v>0</v>
      </c>
      <c r="BL444" s="99">
        <f>SUMIFS(通讯通路门店!$AE:$AE,通讯通路门店!$S:$S,$G444)</f>
        <v>0</v>
      </c>
      <c r="BM444" s="99">
        <f>SUMIFS(通讯通路门店!$AF:$AF,通讯通路门店!$S:$S,$G444)</f>
        <v>0</v>
      </c>
      <c r="BN444" s="99">
        <f>SUMIFS(通讯通路门店!$AG:$AG,通讯通路门店!$S:$S,$G444)</f>
        <v>0</v>
      </c>
      <c r="BO444" s="99">
        <f>SUMIFS(通讯通路门店!$AH:$AH,通讯通路门店!$S:$S,$G444)</f>
        <v>0</v>
      </c>
      <c r="BP444" s="99">
        <f>SUMIFS(通讯通路门店!$AI:$AI,通讯通路门店!$S:$S,$G444)</f>
        <v>0</v>
      </c>
      <c r="BQ444" s="83"/>
    </row>
    <row r="445" spans="1:69">
      <c r="A445" s="99" t="str">
        <f>IFERROR(_xlfn.XLOOKUP($G445,通讯通路门店!$S$4:$S$993931,通讯通路门店!$A$4:$A$993931,0,0),"")</f>
        <v/>
      </c>
      <c r="B445" s="99" t="str">
        <f>IFERROR(_xlfn.XLOOKUP($G445,通讯通路门店!$S$4:$S$993931,通讯通路门店!$B$4:$B$993931,0,0),"")</f>
        <v/>
      </c>
      <c r="C445" s="99" t="str">
        <f>IFERROR(_xlfn.XLOOKUP($G445,通讯通路门店!$S$4:$S$993931,通讯通路门店!$C$4:$C$993931,0,0),"")</f>
        <v/>
      </c>
      <c r="D445" s="99" t="str">
        <f>IFERROR(_xlfn.XLOOKUP($G445,通讯通路门店!$S$4:$S$993931,通讯通路门店!$D$4:$D$993931,0,0),"")</f>
        <v/>
      </c>
      <c r="E445" s="83"/>
      <c r="F445" s="83"/>
      <c r="G445" s="101" t="e">
        <v>#N/A</v>
      </c>
      <c r="H445" s="102" t="str">
        <f>IFERROR(_xlfn.XLOOKUP($G445,通讯通路门店!$S$4:$S$993931,通讯通路门店!$R$4:$R$993931,0,0),"")</f>
        <v/>
      </c>
      <c r="I445" s="83"/>
      <c r="J445" s="83"/>
      <c r="K445" s="83"/>
      <c r="L445" s="83"/>
      <c r="M445" s="83"/>
      <c r="N445" s="83"/>
      <c r="O445" s="83"/>
      <c r="P445" s="83"/>
      <c r="Q445" s="83"/>
      <c r="R445" s="83"/>
      <c r="S445" s="83"/>
      <c r="T445" s="83"/>
      <c r="U445" s="99">
        <f>COUNTIF(通讯通路门店!$S:$S,$G445)</f>
        <v>0</v>
      </c>
      <c r="V445" s="99">
        <f>COUNTIFS(通讯通路门店!$S:$S,$G445,通讯通路门店!$J:$J,"综合卖场")</f>
        <v>0</v>
      </c>
      <c r="W445" s="99">
        <f>SUMIFS(通讯通路门店!$AJ:$AJ,通讯通路门店!$S:$S,通讯客户沙盘!$G445)</f>
        <v>0</v>
      </c>
      <c r="X445" s="99">
        <f t="shared" si="30"/>
        <v>0</v>
      </c>
      <c r="Y445" s="99">
        <f>COUNTIFS(通讯通路门店!$S:$S,$G445,通讯通路门店!$J:$J,"荣耀体验店")+COUNTIFS(通讯通路门店!$S:$S,$G445,通讯通路门店!$J:$J,"荣耀授权专卖店")</f>
        <v>0</v>
      </c>
      <c r="Z445" s="99">
        <f>COUNTIFS(通讯通路门店!$S:$S,$G445,通讯通路门店!$J:$J,"VIVO体验店")</f>
        <v>0</v>
      </c>
      <c r="AA445" s="99">
        <f>COUNTIFS(通讯通路门店!$S:$S,$G445,通讯通路门店!$J:$J,"OPPO体验店")</f>
        <v>0</v>
      </c>
      <c r="AB445" s="99">
        <f>COUNTIFS(通讯通路门店!$S:$S,$G445,通讯通路门店!$J:$J,"华为授权体验店")+COUNTIFS(通讯通路门店!$S:$S,$G445,通讯通路门店!$J:$J,"华为堡垒店")</f>
        <v>0</v>
      </c>
      <c r="AC445" s="99">
        <f>COUNTIFS(通讯通路门店!$S:$S,$G445,通讯通路门店!$J:$J,"小米体验店")</f>
        <v>0</v>
      </c>
      <c r="AD445" s="99">
        <f>COUNTIFS(通讯通路门店!$S:$S,$G445,通讯通路门店!$J:$J,"苹果体验店")</f>
        <v>0</v>
      </c>
      <c r="AE445" s="99">
        <f>COUNTIFS(通讯通路门店!$S:$S,$G445,通讯通路门店!$J:$J,"其他品牌专卖店")</f>
        <v>0</v>
      </c>
      <c r="AF445" s="99">
        <f>SUMIFS(通讯通路门店!$BI:$BI,通讯通路门店!$S:$S,$G445)</f>
        <v>0</v>
      </c>
      <c r="AG445" s="99">
        <f>SUMIFS(通讯通路门店!$BH:$BH,通讯通路门店!$S:$S,$G445)</f>
        <v>0</v>
      </c>
      <c r="AH445" s="99">
        <f t="shared" si="31"/>
        <v>0</v>
      </c>
      <c r="AI445" s="99">
        <f>SUMIFS(通讯通路门店!$BB:$BB,通讯通路门店!$S:$S,$G445)</f>
        <v>0</v>
      </c>
      <c r="AJ445" s="99">
        <f>SUMIFS(通讯通路门店!$BE:$BE,通讯通路门店!$S:$S,$G445)</f>
        <v>0</v>
      </c>
      <c r="AK445" s="99">
        <f>SUMIFS(通讯通路门店!$BG:$BG,通讯通路门店!$S:$S,$G445)</f>
        <v>0</v>
      </c>
      <c r="AL445" s="99">
        <f>SUMIFS(通讯通路门店!$BC:$BC,通讯通路门店!$S:$S,$G445)</f>
        <v>0</v>
      </c>
      <c r="AM445" s="99">
        <f>SUMIFS(通讯通路门店!$BD:$BD,通讯通路门店!$S:$S,$G445)</f>
        <v>0</v>
      </c>
      <c r="AN445" s="99">
        <f>SUMIFS(通讯通路门店!$BF:$BF,通讯通路门店!$S:$S,$G445)</f>
        <v>0</v>
      </c>
      <c r="AO445" s="99">
        <f t="shared" si="32"/>
        <v>0</v>
      </c>
      <c r="AP445" s="99">
        <f>SUMIFS(通讯通路门店!$K:$K,通讯通路门店!$S:$S,$G445)</f>
        <v>0</v>
      </c>
      <c r="AQ445" s="83"/>
      <c r="AR445" s="99">
        <f>SUMIFS(通讯通路门店!$T:$T,通讯通路门店!$S:$S,$G445)</f>
        <v>0</v>
      </c>
      <c r="AS445" s="99">
        <f>SUMIFS(通讯通路门店!$U:$U,通讯通路门店!$S:$S,$G445)</f>
        <v>0</v>
      </c>
      <c r="AT445" s="99">
        <f>SUMIFS(通讯通路门店!$V:$V,通讯通路门店!$S:$S,$G445)</f>
        <v>0</v>
      </c>
      <c r="AU445" s="99">
        <f>SUMIFS(通讯通路门店!$W:$W,通讯通路门店!$S:$S,$G445)</f>
        <v>0</v>
      </c>
      <c r="AV445" s="99">
        <f>SUMIFS(通讯通路门店!$Z:$Z,通讯通路门店!$S:$S,$G445)</f>
        <v>0</v>
      </c>
      <c r="AW445" s="99">
        <f>SUMIFS(通讯通路门店!$AB:$AB,通讯通路门店!$S:$S,$G445)</f>
        <v>0</v>
      </c>
      <c r="AX445" s="99">
        <f>SUMIFS(通讯通路门店!$X:$X,通讯通路门店!$S:$S,$G445)</f>
        <v>0</v>
      </c>
      <c r="AY445" s="99">
        <f>SUMIFS(通讯通路门店!$Y:$Y,通讯通路门店!$S:$S,$G445)</f>
        <v>0</v>
      </c>
      <c r="AZ445" s="99">
        <f>SUMIFS(通讯通路门店!$AA:$AA,通讯通路门店!$S:$S,$G445)</f>
        <v>0</v>
      </c>
      <c r="BA445" s="99">
        <f t="shared" si="33"/>
        <v>0</v>
      </c>
      <c r="BB445" s="99">
        <f t="shared" si="34"/>
        <v>0</v>
      </c>
      <c r="BC445" s="99">
        <f>SUMIFS(通讯通路门店!$W:$W,通讯通路门店!$S:$S,$G445,通讯通路门店!$J:$J,"荣耀体验店")+SUMIFS(通讯通路门店!$W:$W,通讯通路门店!$S:$S,$G445,通讯通路门店!$J:$J,"荣耀授权专卖店")</f>
        <v>0</v>
      </c>
      <c r="BD445" s="99">
        <f>SUMIFS(通讯通路门店!$Z:$Z,通讯通路门店!$S:$S,$G445,通讯通路门店!$J:$J,"VIVO体验店")</f>
        <v>0</v>
      </c>
      <c r="BE445" s="99">
        <f>SUMIFS(通讯通路门店!$AB:$AB,通讯通路门店!$S:$S,$G445,通讯通路门店!$J:$J,"OPPO体验店")</f>
        <v>0</v>
      </c>
      <c r="BF445" s="99">
        <f>SUMIFS(通讯通路门店!$X:$X,通讯通路门店!$S:$S,$G445,通讯通路门店!$J:$J,"华为授权体验店")+SUMIFS(通讯通路门店!$AA:$AA,通讯通路门店!$S:$S,$G445,通讯通路门店!$J:$J,"华为堡垒店")</f>
        <v>0</v>
      </c>
      <c r="BG445" s="99">
        <f>SUMIFS(通讯通路门店!$Y:$Y,通讯通路门店!$S:$S,$G445,通讯通路门店!$J:$J,"小米体验店")</f>
        <v>0</v>
      </c>
      <c r="BH445" s="99">
        <f>SUMIFS(通讯通路门店!$AA:$AA,通讯通路门店!$S:$S,$G445,通讯通路门店!$J:$J,"苹果体验店")</f>
        <v>0</v>
      </c>
      <c r="BI445" s="99">
        <f>SUMIFS(通讯通路门店!$K:$K,通讯通路门店!$S:$S,$G445,通讯通路门店!$J:$J,"其他品牌专卖店")</f>
        <v>0</v>
      </c>
      <c r="BJ445" s="99">
        <f>SUMIFS(通讯通路门店!$AC:$AC,通讯通路门店!$S:$S,$G445)</f>
        <v>0</v>
      </c>
      <c r="BK445" s="99">
        <f>SUMIFS(通讯通路门店!$AD:$AD,通讯通路门店!$S:$S,$G445)</f>
        <v>0</v>
      </c>
      <c r="BL445" s="99">
        <f>SUMIFS(通讯通路门店!$AE:$AE,通讯通路门店!$S:$S,$G445)</f>
        <v>0</v>
      </c>
      <c r="BM445" s="99">
        <f>SUMIFS(通讯通路门店!$AF:$AF,通讯通路门店!$S:$S,$G445)</f>
        <v>0</v>
      </c>
      <c r="BN445" s="99">
        <f>SUMIFS(通讯通路门店!$AG:$AG,通讯通路门店!$S:$S,$G445)</f>
        <v>0</v>
      </c>
      <c r="BO445" s="99">
        <f>SUMIFS(通讯通路门店!$AH:$AH,通讯通路门店!$S:$S,$G445)</f>
        <v>0</v>
      </c>
      <c r="BP445" s="99">
        <f>SUMIFS(通讯通路门店!$AI:$AI,通讯通路门店!$S:$S,$G445)</f>
        <v>0</v>
      </c>
      <c r="BQ445" s="83"/>
    </row>
    <row r="446" spans="1:69">
      <c r="A446" s="99" t="str">
        <f>IFERROR(_xlfn.XLOOKUP($G446,通讯通路门店!$S$4:$S$993931,通讯通路门店!$A$4:$A$993931,0,0),"")</f>
        <v/>
      </c>
      <c r="B446" s="99" t="str">
        <f>IFERROR(_xlfn.XLOOKUP($G446,通讯通路门店!$S$4:$S$993931,通讯通路门店!$B$4:$B$993931,0,0),"")</f>
        <v/>
      </c>
      <c r="C446" s="99" t="str">
        <f>IFERROR(_xlfn.XLOOKUP($G446,通讯通路门店!$S$4:$S$993931,通讯通路门店!$C$4:$C$993931,0,0),"")</f>
        <v/>
      </c>
      <c r="D446" s="99" t="str">
        <f>IFERROR(_xlfn.XLOOKUP($G446,通讯通路门店!$S$4:$S$993931,通讯通路门店!$D$4:$D$993931,0,0),"")</f>
        <v/>
      </c>
      <c r="E446" s="83"/>
      <c r="F446" s="83"/>
      <c r="G446" s="101" t="e">
        <v>#N/A</v>
      </c>
      <c r="H446" s="102" t="str">
        <f>IFERROR(_xlfn.XLOOKUP($G446,通讯通路门店!$S$4:$S$993931,通讯通路门店!$R$4:$R$993931,0,0),"")</f>
        <v/>
      </c>
      <c r="I446" s="83"/>
      <c r="J446" s="83"/>
      <c r="K446" s="83"/>
      <c r="L446" s="83"/>
      <c r="M446" s="83"/>
      <c r="N446" s="83"/>
      <c r="O446" s="83"/>
      <c r="P446" s="83"/>
      <c r="Q446" s="83"/>
      <c r="R446" s="83"/>
      <c r="S446" s="83"/>
      <c r="T446" s="83"/>
      <c r="U446" s="99">
        <f>COUNTIF(通讯通路门店!$S:$S,$G446)</f>
        <v>0</v>
      </c>
      <c r="V446" s="99">
        <f>COUNTIFS(通讯通路门店!$S:$S,$G446,通讯通路门店!$J:$J,"综合卖场")</f>
        <v>0</v>
      </c>
      <c r="W446" s="99">
        <f>SUMIFS(通讯通路门店!$AJ:$AJ,通讯通路门店!$S:$S,通讯客户沙盘!$G446)</f>
        <v>0</v>
      </c>
      <c r="X446" s="99">
        <f t="shared" si="30"/>
        <v>0</v>
      </c>
      <c r="Y446" s="99">
        <f>COUNTIFS(通讯通路门店!$S:$S,$G446,通讯通路门店!$J:$J,"荣耀体验店")+COUNTIFS(通讯通路门店!$S:$S,$G446,通讯通路门店!$J:$J,"荣耀授权专卖店")</f>
        <v>0</v>
      </c>
      <c r="Z446" s="99">
        <f>COUNTIFS(通讯通路门店!$S:$S,$G446,通讯通路门店!$J:$J,"VIVO体验店")</f>
        <v>0</v>
      </c>
      <c r="AA446" s="99">
        <f>COUNTIFS(通讯通路门店!$S:$S,$G446,通讯通路门店!$J:$J,"OPPO体验店")</f>
        <v>0</v>
      </c>
      <c r="AB446" s="99">
        <f>COUNTIFS(通讯通路门店!$S:$S,$G446,通讯通路门店!$J:$J,"华为授权体验店")+COUNTIFS(通讯通路门店!$S:$S,$G446,通讯通路门店!$J:$J,"华为堡垒店")</f>
        <v>0</v>
      </c>
      <c r="AC446" s="99">
        <f>COUNTIFS(通讯通路门店!$S:$S,$G446,通讯通路门店!$J:$J,"小米体验店")</f>
        <v>0</v>
      </c>
      <c r="AD446" s="99">
        <f>COUNTIFS(通讯通路门店!$S:$S,$G446,通讯通路门店!$J:$J,"苹果体验店")</f>
        <v>0</v>
      </c>
      <c r="AE446" s="99">
        <f>COUNTIFS(通讯通路门店!$S:$S,$G446,通讯通路门店!$J:$J,"其他品牌专卖店")</f>
        <v>0</v>
      </c>
      <c r="AF446" s="99">
        <f>SUMIFS(通讯通路门店!$BI:$BI,通讯通路门店!$S:$S,$G446)</f>
        <v>0</v>
      </c>
      <c r="AG446" s="99">
        <f>SUMIFS(通讯通路门店!$BH:$BH,通讯通路门店!$S:$S,$G446)</f>
        <v>0</v>
      </c>
      <c r="AH446" s="99">
        <f t="shared" si="31"/>
        <v>0</v>
      </c>
      <c r="AI446" s="99">
        <f>SUMIFS(通讯通路门店!$BB:$BB,通讯通路门店!$S:$S,$G446)</f>
        <v>0</v>
      </c>
      <c r="AJ446" s="99">
        <f>SUMIFS(通讯通路门店!$BE:$BE,通讯通路门店!$S:$S,$G446)</f>
        <v>0</v>
      </c>
      <c r="AK446" s="99">
        <f>SUMIFS(通讯通路门店!$BG:$BG,通讯通路门店!$S:$S,$G446)</f>
        <v>0</v>
      </c>
      <c r="AL446" s="99">
        <f>SUMIFS(通讯通路门店!$BC:$BC,通讯通路门店!$S:$S,$G446)</f>
        <v>0</v>
      </c>
      <c r="AM446" s="99">
        <f>SUMIFS(通讯通路门店!$BD:$BD,通讯通路门店!$S:$S,$G446)</f>
        <v>0</v>
      </c>
      <c r="AN446" s="99">
        <f>SUMIFS(通讯通路门店!$BF:$BF,通讯通路门店!$S:$S,$G446)</f>
        <v>0</v>
      </c>
      <c r="AO446" s="99">
        <f t="shared" si="32"/>
        <v>0</v>
      </c>
      <c r="AP446" s="99">
        <f>SUMIFS(通讯通路门店!$K:$K,通讯通路门店!$S:$S,$G446)</f>
        <v>0</v>
      </c>
      <c r="AQ446" s="83"/>
      <c r="AR446" s="99">
        <f>SUMIFS(通讯通路门店!$T:$T,通讯通路门店!$S:$S,$G446)</f>
        <v>0</v>
      </c>
      <c r="AS446" s="99">
        <f>SUMIFS(通讯通路门店!$U:$U,通讯通路门店!$S:$S,$G446)</f>
        <v>0</v>
      </c>
      <c r="AT446" s="99">
        <f>SUMIFS(通讯通路门店!$V:$V,通讯通路门店!$S:$S,$G446)</f>
        <v>0</v>
      </c>
      <c r="AU446" s="99">
        <f>SUMIFS(通讯通路门店!$W:$W,通讯通路门店!$S:$S,$G446)</f>
        <v>0</v>
      </c>
      <c r="AV446" s="99">
        <f>SUMIFS(通讯通路门店!$Z:$Z,通讯通路门店!$S:$S,$G446)</f>
        <v>0</v>
      </c>
      <c r="AW446" s="99">
        <f>SUMIFS(通讯通路门店!$AB:$AB,通讯通路门店!$S:$S,$G446)</f>
        <v>0</v>
      </c>
      <c r="AX446" s="99">
        <f>SUMIFS(通讯通路门店!$X:$X,通讯通路门店!$S:$S,$G446)</f>
        <v>0</v>
      </c>
      <c r="AY446" s="99">
        <f>SUMIFS(通讯通路门店!$Y:$Y,通讯通路门店!$S:$S,$G446)</f>
        <v>0</v>
      </c>
      <c r="AZ446" s="99">
        <f>SUMIFS(通讯通路门店!$AA:$AA,通讯通路门店!$S:$S,$G446)</f>
        <v>0</v>
      </c>
      <c r="BA446" s="99">
        <f t="shared" si="33"/>
        <v>0</v>
      </c>
      <c r="BB446" s="99">
        <f t="shared" si="34"/>
        <v>0</v>
      </c>
      <c r="BC446" s="99">
        <f>SUMIFS(通讯通路门店!$W:$W,通讯通路门店!$S:$S,$G446,通讯通路门店!$J:$J,"荣耀体验店")+SUMIFS(通讯通路门店!$W:$W,通讯通路门店!$S:$S,$G446,通讯通路门店!$J:$J,"荣耀授权专卖店")</f>
        <v>0</v>
      </c>
      <c r="BD446" s="99">
        <f>SUMIFS(通讯通路门店!$Z:$Z,通讯通路门店!$S:$S,$G446,通讯通路门店!$J:$J,"VIVO体验店")</f>
        <v>0</v>
      </c>
      <c r="BE446" s="99">
        <f>SUMIFS(通讯通路门店!$AB:$AB,通讯通路门店!$S:$S,$G446,通讯通路门店!$J:$J,"OPPO体验店")</f>
        <v>0</v>
      </c>
      <c r="BF446" s="99">
        <f>SUMIFS(通讯通路门店!$X:$X,通讯通路门店!$S:$S,$G446,通讯通路门店!$J:$J,"华为授权体验店")+SUMIFS(通讯通路门店!$AA:$AA,通讯通路门店!$S:$S,$G446,通讯通路门店!$J:$J,"华为堡垒店")</f>
        <v>0</v>
      </c>
      <c r="BG446" s="99">
        <f>SUMIFS(通讯通路门店!$Y:$Y,通讯通路门店!$S:$S,$G446,通讯通路门店!$J:$J,"小米体验店")</f>
        <v>0</v>
      </c>
      <c r="BH446" s="99">
        <f>SUMIFS(通讯通路门店!$AA:$AA,通讯通路门店!$S:$S,$G446,通讯通路门店!$J:$J,"苹果体验店")</f>
        <v>0</v>
      </c>
      <c r="BI446" s="99">
        <f>SUMIFS(通讯通路门店!$K:$K,通讯通路门店!$S:$S,$G446,通讯通路门店!$J:$J,"其他品牌专卖店")</f>
        <v>0</v>
      </c>
      <c r="BJ446" s="99">
        <f>SUMIFS(通讯通路门店!$AC:$AC,通讯通路门店!$S:$S,$G446)</f>
        <v>0</v>
      </c>
      <c r="BK446" s="99">
        <f>SUMIFS(通讯通路门店!$AD:$AD,通讯通路门店!$S:$S,$G446)</f>
        <v>0</v>
      </c>
      <c r="BL446" s="99">
        <f>SUMIFS(通讯通路门店!$AE:$AE,通讯通路门店!$S:$S,$G446)</f>
        <v>0</v>
      </c>
      <c r="BM446" s="99">
        <f>SUMIFS(通讯通路门店!$AF:$AF,通讯通路门店!$S:$S,$G446)</f>
        <v>0</v>
      </c>
      <c r="BN446" s="99">
        <f>SUMIFS(通讯通路门店!$AG:$AG,通讯通路门店!$S:$S,$G446)</f>
        <v>0</v>
      </c>
      <c r="BO446" s="99">
        <f>SUMIFS(通讯通路门店!$AH:$AH,通讯通路门店!$S:$S,$G446)</f>
        <v>0</v>
      </c>
      <c r="BP446" s="99">
        <f>SUMIFS(通讯通路门店!$AI:$AI,通讯通路门店!$S:$S,$G446)</f>
        <v>0</v>
      </c>
      <c r="BQ446" s="83"/>
    </row>
    <row r="447" spans="1:69">
      <c r="A447" s="99" t="str">
        <f>IFERROR(_xlfn.XLOOKUP($G447,通讯通路门店!$S$4:$S$993931,通讯通路门店!$A$4:$A$993931,0,0),"")</f>
        <v/>
      </c>
      <c r="B447" s="99" t="str">
        <f>IFERROR(_xlfn.XLOOKUP($G447,通讯通路门店!$S$4:$S$993931,通讯通路门店!$B$4:$B$993931,0,0),"")</f>
        <v/>
      </c>
      <c r="C447" s="99" t="str">
        <f>IFERROR(_xlfn.XLOOKUP($G447,通讯通路门店!$S$4:$S$993931,通讯通路门店!$C$4:$C$993931,0,0),"")</f>
        <v/>
      </c>
      <c r="D447" s="99" t="str">
        <f>IFERROR(_xlfn.XLOOKUP($G447,通讯通路门店!$S$4:$S$993931,通讯通路门店!$D$4:$D$993931,0,0),"")</f>
        <v/>
      </c>
      <c r="E447" s="83"/>
      <c r="F447" s="83"/>
      <c r="G447" s="101" t="e">
        <v>#N/A</v>
      </c>
      <c r="H447" s="102" t="str">
        <f>IFERROR(_xlfn.XLOOKUP($G447,通讯通路门店!$S$4:$S$993931,通讯通路门店!$R$4:$R$993931,0,0),"")</f>
        <v/>
      </c>
      <c r="I447" s="83"/>
      <c r="J447" s="83"/>
      <c r="K447" s="83"/>
      <c r="L447" s="83"/>
      <c r="M447" s="83"/>
      <c r="N447" s="83"/>
      <c r="O447" s="83"/>
      <c r="P447" s="83"/>
      <c r="Q447" s="83"/>
      <c r="R447" s="83"/>
      <c r="S447" s="83"/>
      <c r="T447" s="83"/>
      <c r="U447" s="99">
        <f>COUNTIF(通讯通路门店!$S:$S,$G447)</f>
        <v>0</v>
      </c>
      <c r="V447" s="99">
        <f>COUNTIFS(通讯通路门店!$S:$S,$G447,通讯通路门店!$J:$J,"综合卖场")</f>
        <v>0</v>
      </c>
      <c r="W447" s="99">
        <f>SUMIFS(通讯通路门店!$AJ:$AJ,通讯通路门店!$S:$S,通讯客户沙盘!$G447)</f>
        <v>0</v>
      </c>
      <c r="X447" s="99">
        <f t="shared" si="30"/>
        <v>0</v>
      </c>
      <c r="Y447" s="99">
        <f>COUNTIFS(通讯通路门店!$S:$S,$G447,通讯通路门店!$J:$J,"荣耀体验店")+COUNTIFS(通讯通路门店!$S:$S,$G447,通讯通路门店!$J:$J,"荣耀授权专卖店")</f>
        <v>0</v>
      </c>
      <c r="Z447" s="99">
        <f>COUNTIFS(通讯通路门店!$S:$S,$G447,通讯通路门店!$J:$J,"VIVO体验店")</f>
        <v>0</v>
      </c>
      <c r="AA447" s="99">
        <f>COUNTIFS(通讯通路门店!$S:$S,$G447,通讯通路门店!$J:$J,"OPPO体验店")</f>
        <v>0</v>
      </c>
      <c r="AB447" s="99">
        <f>COUNTIFS(通讯通路门店!$S:$S,$G447,通讯通路门店!$J:$J,"华为授权体验店")+COUNTIFS(通讯通路门店!$S:$S,$G447,通讯通路门店!$J:$J,"华为堡垒店")</f>
        <v>0</v>
      </c>
      <c r="AC447" s="99">
        <f>COUNTIFS(通讯通路门店!$S:$S,$G447,通讯通路门店!$J:$J,"小米体验店")</f>
        <v>0</v>
      </c>
      <c r="AD447" s="99">
        <f>COUNTIFS(通讯通路门店!$S:$S,$G447,通讯通路门店!$J:$J,"苹果体验店")</f>
        <v>0</v>
      </c>
      <c r="AE447" s="99">
        <f>COUNTIFS(通讯通路门店!$S:$S,$G447,通讯通路门店!$J:$J,"其他品牌专卖店")</f>
        <v>0</v>
      </c>
      <c r="AF447" s="99">
        <f>SUMIFS(通讯通路门店!$BI:$BI,通讯通路门店!$S:$S,$G447)</f>
        <v>0</v>
      </c>
      <c r="AG447" s="99">
        <f>SUMIFS(通讯通路门店!$BH:$BH,通讯通路门店!$S:$S,$G447)</f>
        <v>0</v>
      </c>
      <c r="AH447" s="99">
        <f t="shared" si="31"/>
        <v>0</v>
      </c>
      <c r="AI447" s="99">
        <f>SUMIFS(通讯通路门店!$BB:$BB,通讯通路门店!$S:$S,$G447)</f>
        <v>0</v>
      </c>
      <c r="AJ447" s="99">
        <f>SUMIFS(通讯通路门店!$BE:$BE,通讯通路门店!$S:$S,$G447)</f>
        <v>0</v>
      </c>
      <c r="AK447" s="99">
        <f>SUMIFS(通讯通路门店!$BG:$BG,通讯通路门店!$S:$S,$G447)</f>
        <v>0</v>
      </c>
      <c r="AL447" s="99">
        <f>SUMIFS(通讯通路门店!$BC:$BC,通讯通路门店!$S:$S,$G447)</f>
        <v>0</v>
      </c>
      <c r="AM447" s="99">
        <f>SUMIFS(通讯通路门店!$BD:$BD,通讯通路门店!$S:$S,$G447)</f>
        <v>0</v>
      </c>
      <c r="AN447" s="99">
        <f>SUMIFS(通讯通路门店!$BF:$BF,通讯通路门店!$S:$S,$G447)</f>
        <v>0</v>
      </c>
      <c r="AO447" s="99">
        <f t="shared" si="32"/>
        <v>0</v>
      </c>
      <c r="AP447" s="99">
        <f>SUMIFS(通讯通路门店!$K:$K,通讯通路门店!$S:$S,$G447)</f>
        <v>0</v>
      </c>
      <c r="AQ447" s="83"/>
      <c r="AR447" s="99">
        <f>SUMIFS(通讯通路门店!$T:$T,通讯通路门店!$S:$S,$G447)</f>
        <v>0</v>
      </c>
      <c r="AS447" s="99">
        <f>SUMIFS(通讯通路门店!$U:$U,通讯通路门店!$S:$S,$G447)</f>
        <v>0</v>
      </c>
      <c r="AT447" s="99">
        <f>SUMIFS(通讯通路门店!$V:$V,通讯通路门店!$S:$S,$G447)</f>
        <v>0</v>
      </c>
      <c r="AU447" s="99">
        <f>SUMIFS(通讯通路门店!$W:$W,通讯通路门店!$S:$S,$G447)</f>
        <v>0</v>
      </c>
      <c r="AV447" s="99">
        <f>SUMIFS(通讯通路门店!$Z:$Z,通讯通路门店!$S:$S,$G447)</f>
        <v>0</v>
      </c>
      <c r="AW447" s="99">
        <f>SUMIFS(通讯通路门店!$AB:$AB,通讯通路门店!$S:$S,$G447)</f>
        <v>0</v>
      </c>
      <c r="AX447" s="99">
        <f>SUMIFS(通讯通路门店!$X:$X,通讯通路门店!$S:$S,$G447)</f>
        <v>0</v>
      </c>
      <c r="AY447" s="99">
        <f>SUMIFS(通讯通路门店!$Y:$Y,通讯通路门店!$S:$S,$G447)</f>
        <v>0</v>
      </c>
      <c r="AZ447" s="99">
        <f>SUMIFS(通讯通路门店!$AA:$AA,通讯通路门店!$S:$S,$G447)</f>
        <v>0</v>
      </c>
      <c r="BA447" s="99">
        <f t="shared" si="33"/>
        <v>0</v>
      </c>
      <c r="BB447" s="99">
        <f t="shared" si="34"/>
        <v>0</v>
      </c>
      <c r="BC447" s="99">
        <f>SUMIFS(通讯通路门店!$W:$W,通讯通路门店!$S:$S,$G447,通讯通路门店!$J:$J,"荣耀体验店")+SUMIFS(通讯通路门店!$W:$W,通讯通路门店!$S:$S,$G447,通讯通路门店!$J:$J,"荣耀授权专卖店")</f>
        <v>0</v>
      </c>
      <c r="BD447" s="99">
        <f>SUMIFS(通讯通路门店!$Z:$Z,通讯通路门店!$S:$S,$G447,通讯通路门店!$J:$J,"VIVO体验店")</f>
        <v>0</v>
      </c>
      <c r="BE447" s="99">
        <f>SUMIFS(通讯通路门店!$AB:$AB,通讯通路门店!$S:$S,$G447,通讯通路门店!$J:$J,"OPPO体验店")</f>
        <v>0</v>
      </c>
      <c r="BF447" s="99">
        <f>SUMIFS(通讯通路门店!$X:$X,通讯通路门店!$S:$S,$G447,通讯通路门店!$J:$J,"华为授权体验店")+SUMIFS(通讯通路门店!$AA:$AA,通讯通路门店!$S:$S,$G447,通讯通路门店!$J:$J,"华为堡垒店")</f>
        <v>0</v>
      </c>
      <c r="BG447" s="99">
        <f>SUMIFS(通讯通路门店!$Y:$Y,通讯通路门店!$S:$S,$G447,通讯通路门店!$J:$J,"小米体验店")</f>
        <v>0</v>
      </c>
      <c r="BH447" s="99">
        <f>SUMIFS(通讯通路门店!$AA:$AA,通讯通路门店!$S:$S,$G447,通讯通路门店!$J:$J,"苹果体验店")</f>
        <v>0</v>
      </c>
      <c r="BI447" s="99">
        <f>SUMIFS(通讯通路门店!$K:$K,通讯通路门店!$S:$S,$G447,通讯通路门店!$J:$J,"其他品牌专卖店")</f>
        <v>0</v>
      </c>
      <c r="BJ447" s="99">
        <f>SUMIFS(通讯通路门店!$AC:$AC,通讯通路门店!$S:$S,$G447)</f>
        <v>0</v>
      </c>
      <c r="BK447" s="99">
        <f>SUMIFS(通讯通路门店!$AD:$AD,通讯通路门店!$S:$S,$G447)</f>
        <v>0</v>
      </c>
      <c r="BL447" s="99">
        <f>SUMIFS(通讯通路门店!$AE:$AE,通讯通路门店!$S:$S,$G447)</f>
        <v>0</v>
      </c>
      <c r="BM447" s="99">
        <f>SUMIFS(通讯通路门店!$AF:$AF,通讯通路门店!$S:$S,$G447)</f>
        <v>0</v>
      </c>
      <c r="BN447" s="99">
        <f>SUMIFS(通讯通路门店!$AG:$AG,通讯通路门店!$S:$S,$G447)</f>
        <v>0</v>
      </c>
      <c r="BO447" s="99">
        <f>SUMIFS(通讯通路门店!$AH:$AH,通讯通路门店!$S:$S,$G447)</f>
        <v>0</v>
      </c>
      <c r="BP447" s="99">
        <f>SUMIFS(通讯通路门店!$AI:$AI,通讯通路门店!$S:$S,$G447)</f>
        <v>0</v>
      </c>
      <c r="BQ447" s="83"/>
    </row>
    <row r="448" spans="1:69">
      <c r="A448" s="99" t="str">
        <f>IFERROR(_xlfn.XLOOKUP($G448,通讯通路门店!$S$4:$S$993931,通讯通路门店!$A$4:$A$993931,0,0),"")</f>
        <v/>
      </c>
      <c r="B448" s="99" t="str">
        <f>IFERROR(_xlfn.XLOOKUP($G448,通讯通路门店!$S$4:$S$993931,通讯通路门店!$B$4:$B$993931,0,0),"")</f>
        <v/>
      </c>
      <c r="C448" s="99" t="str">
        <f>IFERROR(_xlfn.XLOOKUP($G448,通讯通路门店!$S$4:$S$993931,通讯通路门店!$C$4:$C$993931,0,0),"")</f>
        <v/>
      </c>
      <c r="D448" s="99" t="str">
        <f>IFERROR(_xlfn.XLOOKUP($G448,通讯通路门店!$S$4:$S$993931,通讯通路门店!$D$4:$D$993931,0,0),"")</f>
        <v/>
      </c>
      <c r="E448" s="83"/>
      <c r="F448" s="83"/>
      <c r="G448" s="101" t="e">
        <v>#N/A</v>
      </c>
      <c r="H448" s="102" t="str">
        <f>IFERROR(_xlfn.XLOOKUP($G448,通讯通路门店!$S$4:$S$993931,通讯通路门店!$R$4:$R$993931,0,0),"")</f>
        <v/>
      </c>
      <c r="I448" s="83"/>
      <c r="J448" s="83"/>
      <c r="K448" s="83"/>
      <c r="L448" s="83"/>
      <c r="M448" s="83"/>
      <c r="N448" s="83"/>
      <c r="O448" s="83"/>
      <c r="P448" s="83"/>
      <c r="Q448" s="83"/>
      <c r="R448" s="83"/>
      <c r="S448" s="83"/>
      <c r="T448" s="83"/>
      <c r="U448" s="99">
        <f>COUNTIF(通讯通路门店!$S:$S,$G448)</f>
        <v>0</v>
      </c>
      <c r="V448" s="99">
        <f>COUNTIFS(通讯通路门店!$S:$S,$G448,通讯通路门店!$J:$J,"综合卖场")</f>
        <v>0</v>
      </c>
      <c r="W448" s="99">
        <f>SUMIFS(通讯通路门店!$AJ:$AJ,通讯通路门店!$S:$S,通讯客户沙盘!$G448)</f>
        <v>0</v>
      </c>
      <c r="X448" s="99">
        <f t="shared" si="30"/>
        <v>0</v>
      </c>
      <c r="Y448" s="99">
        <f>COUNTIFS(通讯通路门店!$S:$S,$G448,通讯通路门店!$J:$J,"荣耀体验店")+COUNTIFS(通讯通路门店!$S:$S,$G448,通讯通路门店!$J:$J,"荣耀授权专卖店")</f>
        <v>0</v>
      </c>
      <c r="Z448" s="99">
        <f>COUNTIFS(通讯通路门店!$S:$S,$G448,通讯通路门店!$J:$J,"VIVO体验店")</f>
        <v>0</v>
      </c>
      <c r="AA448" s="99">
        <f>COUNTIFS(通讯通路门店!$S:$S,$G448,通讯通路门店!$J:$J,"OPPO体验店")</f>
        <v>0</v>
      </c>
      <c r="AB448" s="99">
        <f>COUNTIFS(通讯通路门店!$S:$S,$G448,通讯通路门店!$J:$J,"华为授权体验店")+COUNTIFS(通讯通路门店!$S:$S,$G448,通讯通路门店!$J:$J,"华为堡垒店")</f>
        <v>0</v>
      </c>
      <c r="AC448" s="99">
        <f>COUNTIFS(通讯通路门店!$S:$S,$G448,通讯通路门店!$J:$J,"小米体验店")</f>
        <v>0</v>
      </c>
      <c r="AD448" s="99">
        <f>COUNTIFS(通讯通路门店!$S:$S,$G448,通讯通路门店!$J:$J,"苹果体验店")</f>
        <v>0</v>
      </c>
      <c r="AE448" s="99">
        <f>COUNTIFS(通讯通路门店!$S:$S,$G448,通讯通路门店!$J:$J,"其他品牌专卖店")</f>
        <v>0</v>
      </c>
      <c r="AF448" s="99">
        <f>SUMIFS(通讯通路门店!$BI:$BI,通讯通路门店!$S:$S,$G448)</f>
        <v>0</v>
      </c>
      <c r="AG448" s="99">
        <f>SUMIFS(通讯通路门店!$BH:$BH,通讯通路门店!$S:$S,$G448)</f>
        <v>0</v>
      </c>
      <c r="AH448" s="99">
        <f t="shared" si="31"/>
        <v>0</v>
      </c>
      <c r="AI448" s="99">
        <f>SUMIFS(通讯通路门店!$BB:$BB,通讯通路门店!$S:$S,$G448)</f>
        <v>0</v>
      </c>
      <c r="AJ448" s="99">
        <f>SUMIFS(通讯通路门店!$BE:$BE,通讯通路门店!$S:$S,$G448)</f>
        <v>0</v>
      </c>
      <c r="AK448" s="99">
        <f>SUMIFS(通讯通路门店!$BG:$BG,通讯通路门店!$S:$S,$G448)</f>
        <v>0</v>
      </c>
      <c r="AL448" s="99">
        <f>SUMIFS(通讯通路门店!$BC:$BC,通讯通路门店!$S:$S,$G448)</f>
        <v>0</v>
      </c>
      <c r="AM448" s="99">
        <f>SUMIFS(通讯通路门店!$BD:$BD,通讯通路门店!$S:$S,$G448)</f>
        <v>0</v>
      </c>
      <c r="AN448" s="99">
        <f>SUMIFS(通讯通路门店!$BF:$BF,通讯通路门店!$S:$S,$G448)</f>
        <v>0</v>
      </c>
      <c r="AO448" s="99">
        <f t="shared" si="32"/>
        <v>0</v>
      </c>
      <c r="AP448" s="99">
        <f>SUMIFS(通讯通路门店!$K:$K,通讯通路门店!$S:$S,$G448)</f>
        <v>0</v>
      </c>
      <c r="AQ448" s="83"/>
      <c r="AR448" s="99">
        <f>SUMIFS(通讯通路门店!$T:$T,通讯通路门店!$S:$S,$G448)</f>
        <v>0</v>
      </c>
      <c r="AS448" s="99">
        <f>SUMIFS(通讯通路门店!$U:$U,通讯通路门店!$S:$S,$G448)</f>
        <v>0</v>
      </c>
      <c r="AT448" s="99">
        <f>SUMIFS(通讯通路门店!$V:$V,通讯通路门店!$S:$S,$G448)</f>
        <v>0</v>
      </c>
      <c r="AU448" s="99">
        <f>SUMIFS(通讯通路门店!$W:$W,通讯通路门店!$S:$S,$G448)</f>
        <v>0</v>
      </c>
      <c r="AV448" s="99">
        <f>SUMIFS(通讯通路门店!$Z:$Z,通讯通路门店!$S:$S,$G448)</f>
        <v>0</v>
      </c>
      <c r="AW448" s="99">
        <f>SUMIFS(通讯通路门店!$AB:$AB,通讯通路门店!$S:$S,$G448)</f>
        <v>0</v>
      </c>
      <c r="AX448" s="99">
        <f>SUMIFS(通讯通路门店!$X:$X,通讯通路门店!$S:$S,$G448)</f>
        <v>0</v>
      </c>
      <c r="AY448" s="99">
        <f>SUMIFS(通讯通路门店!$Y:$Y,通讯通路门店!$S:$S,$G448)</f>
        <v>0</v>
      </c>
      <c r="AZ448" s="99">
        <f>SUMIFS(通讯通路门店!$AA:$AA,通讯通路门店!$S:$S,$G448)</f>
        <v>0</v>
      </c>
      <c r="BA448" s="99">
        <f t="shared" si="33"/>
        <v>0</v>
      </c>
      <c r="BB448" s="99">
        <f t="shared" si="34"/>
        <v>0</v>
      </c>
      <c r="BC448" s="99">
        <f>SUMIFS(通讯通路门店!$W:$W,通讯通路门店!$S:$S,$G448,通讯通路门店!$J:$J,"荣耀体验店")+SUMIFS(通讯通路门店!$W:$W,通讯通路门店!$S:$S,$G448,通讯通路门店!$J:$J,"荣耀授权专卖店")</f>
        <v>0</v>
      </c>
      <c r="BD448" s="99">
        <f>SUMIFS(通讯通路门店!$Z:$Z,通讯通路门店!$S:$S,$G448,通讯通路门店!$J:$J,"VIVO体验店")</f>
        <v>0</v>
      </c>
      <c r="BE448" s="99">
        <f>SUMIFS(通讯通路门店!$AB:$AB,通讯通路门店!$S:$S,$G448,通讯通路门店!$J:$J,"OPPO体验店")</f>
        <v>0</v>
      </c>
      <c r="BF448" s="99">
        <f>SUMIFS(通讯通路门店!$X:$X,通讯通路门店!$S:$S,$G448,通讯通路门店!$J:$J,"华为授权体验店")+SUMIFS(通讯通路门店!$AA:$AA,通讯通路门店!$S:$S,$G448,通讯通路门店!$J:$J,"华为堡垒店")</f>
        <v>0</v>
      </c>
      <c r="BG448" s="99">
        <f>SUMIFS(通讯通路门店!$Y:$Y,通讯通路门店!$S:$S,$G448,通讯通路门店!$J:$J,"小米体验店")</f>
        <v>0</v>
      </c>
      <c r="BH448" s="99">
        <f>SUMIFS(通讯通路门店!$AA:$AA,通讯通路门店!$S:$S,$G448,通讯通路门店!$J:$J,"苹果体验店")</f>
        <v>0</v>
      </c>
      <c r="BI448" s="99">
        <f>SUMIFS(通讯通路门店!$K:$K,通讯通路门店!$S:$S,$G448,通讯通路门店!$J:$J,"其他品牌专卖店")</f>
        <v>0</v>
      </c>
      <c r="BJ448" s="99">
        <f>SUMIFS(通讯通路门店!$AC:$AC,通讯通路门店!$S:$S,$G448)</f>
        <v>0</v>
      </c>
      <c r="BK448" s="99">
        <f>SUMIFS(通讯通路门店!$AD:$AD,通讯通路门店!$S:$S,$G448)</f>
        <v>0</v>
      </c>
      <c r="BL448" s="99">
        <f>SUMIFS(通讯通路门店!$AE:$AE,通讯通路门店!$S:$S,$G448)</f>
        <v>0</v>
      </c>
      <c r="BM448" s="99">
        <f>SUMIFS(通讯通路门店!$AF:$AF,通讯通路门店!$S:$S,$G448)</f>
        <v>0</v>
      </c>
      <c r="BN448" s="99">
        <f>SUMIFS(通讯通路门店!$AG:$AG,通讯通路门店!$S:$S,$G448)</f>
        <v>0</v>
      </c>
      <c r="BO448" s="99">
        <f>SUMIFS(通讯通路门店!$AH:$AH,通讯通路门店!$S:$S,$G448)</f>
        <v>0</v>
      </c>
      <c r="BP448" s="99">
        <f>SUMIFS(通讯通路门店!$AI:$AI,通讯通路门店!$S:$S,$G448)</f>
        <v>0</v>
      </c>
      <c r="BQ448" s="83"/>
    </row>
    <row r="449" spans="1:69">
      <c r="A449" s="99" t="str">
        <f>IFERROR(_xlfn.XLOOKUP($G449,通讯通路门店!$S$4:$S$993931,通讯通路门店!$A$4:$A$993931,0,0),"")</f>
        <v/>
      </c>
      <c r="B449" s="99" t="str">
        <f>IFERROR(_xlfn.XLOOKUP($G449,通讯通路门店!$S$4:$S$993931,通讯通路门店!$B$4:$B$993931,0,0),"")</f>
        <v/>
      </c>
      <c r="C449" s="99" t="str">
        <f>IFERROR(_xlfn.XLOOKUP($G449,通讯通路门店!$S$4:$S$993931,通讯通路门店!$C$4:$C$993931,0,0),"")</f>
        <v/>
      </c>
      <c r="D449" s="99" t="str">
        <f>IFERROR(_xlfn.XLOOKUP($G449,通讯通路门店!$S$4:$S$993931,通讯通路门店!$D$4:$D$993931,0,0),"")</f>
        <v/>
      </c>
      <c r="E449" s="83"/>
      <c r="F449" s="83"/>
      <c r="G449" s="101" t="e">
        <v>#N/A</v>
      </c>
      <c r="H449" s="102" t="str">
        <f>IFERROR(_xlfn.XLOOKUP($G449,通讯通路门店!$S$4:$S$993931,通讯通路门店!$R$4:$R$993931,0,0),"")</f>
        <v/>
      </c>
      <c r="I449" s="83"/>
      <c r="J449" s="83"/>
      <c r="K449" s="83"/>
      <c r="L449" s="83"/>
      <c r="M449" s="83"/>
      <c r="N449" s="83"/>
      <c r="O449" s="83"/>
      <c r="P449" s="83"/>
      <c r="Q449" s="83"/>
      <c r="R449" s="83"/>
      <c r="S449" s="83"/>
      <c r="T449" s="83"/>
      <c r="U449" s="99">
        <f>COUNTIF(通讯通路门店!$S:$S,$G449)</f>
        <v>0</v>
      </c>
      <c r="V449" s="99">
        <f>COUNTIFS(通讯通路门店!$S:$S,$G449,通讯通路门店!$J:$J,"综合卖场")</f>
        <v>0</v>
      </c>
      <c r="W449" s="99">
        <f>SUMIFS(通讯通路门店!$AJ:$AJ,通讯通路门店!$S:$S,通讯客户沙盘!$G449)</f>
        <v>0</v>
      </c>
      <c r="X449" s="99">
        <f t="shared" si="30"/>
        <v>0</v>
      </c>
      <c r="Y449" s="99">
        <f>COUNTIFS(通讯通路门店!$S:$S,$G449,通讯通路门店!$J:$J,"荣耀体验店")+COUNTIFS(通讯通路门店!$S:$S,$G449,通讯通路门店!$J:$J,"荣耀授权专卖店")</f>
        <v>0</v>
      </c>
      <c r="Z449" s="99">
        <f>COUNTIFS(通讯通路门店!$S:$S,$G449,通讯通路门店!$J:$J,"VIVO体验店")</f>
        <v>0</v>
      </c>
      <c r="AA449" s="99">
        <f>COUNTIFS(通讯通路门店!$S:$S,$G449,通讯通路门店!$J:$J,"OPPO体验店")</f>
        <v>0</v>
      </c>
      <c r="AB449" s="99">
        <f>COUNTIFS(通讯通路门店!$S:$S,$G449,通讯通路门店!$J:$J,"华为授权体验店")+COUNTIFS(通讯通路门店!$S:$S,$G449,通讯通路门店!$J:$J,"华为堡垒店")</f>
        <v>0</v>
      </c>
      <c r="AC449" s="99">
        <f>COUNTIFS(通讯通路门店!$S:$S,$G449,通讯通路门店!$J:$J,"小米体验店")</f>
        <v>0</v>
      </c>
      <c r="AD449" s="99">
        <f>COUNTIFS(通讯通路门店!$S:$S,$G449,通讯通路门店!$J:$J,"苹果体验店")</f>
        <v>0</v>
      </c>
      <c r="AE449" s="99">
        <f>COUNTIFS(通讯通路门店!$S:$S,$G449,通讯通路门店!$J:$J,"其他品牌专卖店")</f>
        <v>0</v>
      </c>
      <c r="AF449" s="99">
        <f>SUMIFS(通讯通路门店!$BI:$BI,通讯通路门店!$S:$S,$G449)</f>
        <v>0</v>
      </c>
      <c r="AG449" s="99">
        <f>SUMIFS(通讯通路门店!$BH:$BH,通讯通路门店!$S:$S,$G449)</f>
        <v>0</v>
      </c>
      <c r="AH449" s="99">
        <f t="shared" si="31"/>
        <v>0</v>
      </c>
      <c r="AI449" s="99">
        <f>SUMIFS(通讯通路门店!$BB:$BB,通讯通路门店!$S:$S,$G449)</f>
        <v>0</v>
      </c>
      <c r="AJ449" s="99">
        <f>SUMIFS(通讯通路门店!$BE:$BE,通讯通路门店!$S:$S,$G449)</f>
        <v>0</v>
      </c>
      <c r="AK449" s="99">
        <f>SUMIFS(通讯通路门店!$BG:$BG,通讯通路门店!$S:$S,$G449)</f>
        <v>0</v>
      </c>
      <c r="AL449" s="99">
        <f>SUMIFS(通讯通路门店!$BC:$BC,通讯通路门店!$S:$S,$G449)</f>
        <v>0</v>
      </c>
      <c r="AM449" s="99">
        <f>SUMIFS(通讯通路门店!$BD:$BD,通讯通路门店!$S:$S,$G449)</f>
        <v>0</v>
      </c>
      <c r="AN449" s="99">
        <f>SUMIFS(通讯通路门店!$BF:$BF,通讯通路门店!$S:$S,$G449)</f>
        <v>0</v>
      </c>
      <c r="AO449" s="99">
        <f t="shared" si="32"/>
        <v>0</v>
      </c>
      <c r="AP449" s="99">
        <f>SUMIFS(通讯通路门店!$K:$K,通讯通路门店!$S:$S,$G449)</f>
        <v>0</v>
      </c>
      <c r="AQ449" s="83"/>
      <c r="AR449" s="99">
        <f>SUMIFS(通讯通路门店!$T:$T,通讯通路门店!$S:$S,$G449)</f>
        <v>0</v>
      </c>
      <c r="AS449" s="99">
        <f>SUMIFS(通讯通路门店!$U:$U,通讯通路门店!$S:$S,$G449)</f>
        <v>0</v>
      </c>
      <c r="AT449" s="99">
        <f>SUMIFS(通讯通路门店!$V:$V,通讯通路门店!$S:$S,$G449)</f>
        <v>0</v>
      </c>
      <c r="AU449" s="99">
        <f>SUMIFS(通讯通路门店!$W:$W,通讯通路门店!$S:$S,$G449)</f>
        <v>0</v>
      </c>
      <c r="AV449" s="99">
        <f>SUMIFS(通讯通路门店!$Z:$Z,通讯通路门店!$S:$S,$G449)</f>
        <v>0</v>
      </c>
      <c r="AW449" s="99">
        <f>SUMIFS(通讯通路门店!$AB:$AB,通讯通路门店!$S:$S,$G449)</f>
        <v>0</v>
      </c>
      <c r="AX449" s="99">
        <f>SUMIFS(通讯通路门店!$X:$X,通讯通路门店!$S:$S,$G449)</f>
        <v>0</v>
      </c>
      <c r="AY449" s="99">
        <f>SUMIFS(通讯通路门店!$Y:$Y,通讯通路门店!$S:$S,$G449)</f>
        <v>0</v>
      </c>
      <c r="AZ449" s="99">
        <f>SUMIFS(通讯通路门店!$AA:$AA,通讯通路门店!$S:$S,$G449)</f>
        <v>0</v>
      </c>
      <c r="BA449" s="99">
        <f t="shared" si="33"/>
        <v>0</v>
      </c>
      <c r="BB449" s="99">
        <f t="shared" si="34"/>
        <v>0</v>
      </c>
      <c r="BC449" s="99">
        <f>SUMIFS(通讯通路门店!$W:$W,通讯通路门店!$S:$S,$G449,通讯通路门店!$J:$J,"荣耀体验店")+SUMIFS(通讯通路门店!$W:$W,通讯通路门店!$S:$S,$G449,通讯通路门店!$J:$J,"荣耀授权专卖店")</f>
        <v>0</v>
      </c>
      <c r="BD449" s="99">
        <f>SUMIFS(通讯通路门店!$Z:$Z,通讯通路门店!$S:$S,$G449,通讯通路门店!$J:$J,"VIVO体验店")</f>
        <v>0</v>
      </c>
      <c r="BE449" s="99">
        <f>SUMIFS(通讯通路门店!$AB:$AB,通讯通路门店!$S:$S,$G449,通讯通路门店!$J:$J,"OPPO体验店")</f>
        <v>0</v>
      </c>
      <c r="BF449" s="99">
        <f>SUMIFS(通讯通路门店!$X:$X,通讯通路门店!$S:$S,$G449,通讯通路门店!$J:$J,"华为授权体验店")+SUMIFS(通讯通路门店!$AA:$AA,通讯通路门店!$S:$S,$G449,通讯通路门店!$J:$J,"华为堡垒店")</f>
        <v>0</v>
      </c>
      <c r="BG449" s="99">
        <f>SUMIFS(通讯通路门店!$Y:$Y,通讯通路门店!$S:$S,$G449,通讯通路门店!$J:$J,"小米体验店")</f>
        <v>0</v>
      </c>
      <c r="BH449" s="99">
        <f>SUMIFS(通讯通路门店!$AA:$AA,通讯通路门店!$S:$S,$G449,通讯通路门店!$J:$J,"苹果体验店")</f>
        <v>0</v>
      </c>
      <c r="BI449" s="99">
        <f>SUMIFS(通讯通路门店!$K:$K,通讯通路门店!$S:$S,$G449,通讯通路门店!$J:$J,"其他品牌专卖店")</f>
        <v>0</v>
      </c>
      <c r="BJ449" s="99">
        <f>SUMIFS(通讯通路门店!$AC:$AC,通讯通路门店!$S:$S,$G449)</f>
        <v>0</v>
      </c>
      <c r="BK449" s="99">
        <f>SUMIFS(通讯通路门店!$AD:$AD,通讯通路门店!$S:$S,$G449)</f>
        <v>0</v>
      </c>
      <c r="BL449" s="99">
        <f>SUMIFS(通讯通路门店!$AE:$AE,通讯通路门店!$S:$S,$G449)</f>
        <v>0</v>
      </c>
      <c r="BM449" s="99">
        <f>SUMIFS(通讯通路门店!$AF:$AF,通讯通路门店!$S:$S,$G449)</f>
        <v>0</v>
      </c>
      <c r="BN449" s="99">
        <f>SUMIFS(通讯通路门店!$AG:$AG,通讯通路门店!$S:$S,$G449)</f>
        <v>0</v>
      </c>
      <c r="BO449" s="99">
        <f>SUMIFS(通讯通路门店!$AH:$AH,通讯通路门店!$S:$S,$G449)</f>
        <v>0</v>
      </c>
      <c r="BP449" s="99">
        <f>SUMIFS(通讯通路门店!$AI:$AI,通讯通路门店!$S:$S,$G449)</f>
        <v>0</v>
      </c>
      <c r="BQ449" s="83"/>
    </row>
    <row r="450" spans="1:69">
      <c r="A450" s="99" t="str">
        <f>IFERROR(_xlfn.XLOOKUP($G450,通讯通路门店!$S$4:$S$993931,通讯通路门店!$A$4:$A$993931,0,0),"")</f>
        <v/>
      </c>
      <c r="B450" s="99" t="str">
        <f>IFERROR(_xlfn.XLOOKUP($G450,通讯通路门店!$S$4:$S$993931,通讯通路门店!$B$4:$B$993931,0,0),"")</f>
        <v/>
      </c>
      <c r="C450" s="99" t="str">
        <f>IFERROR(_xlfn.XLOOKUP($G450,通讯通路门店!$S$4:$S$993931,通讯通路门店!$C$4:$C$993931,0,0),"")</f>
        <v/>
      </c>
      <c r="D450" s="99" t="str">
        <f>IFERROR(_xlfn.XLOOKUP($G450,通讯通路门店!$S$4:$S$993931,通讯通路门店!$D$4:$D$993931,0,0),"")</f>
        <v/>
      </c>
      <c r="E450" s="83"/>
      <c r="F450" s="83"/>
      <c r="G450" s="101" t="e">
        <v>#N/A</v>
      </c>
      <c r="H450" s="102" t="str">
        <f>IFERROR(_xlfn.XLOOKUP($G450,通讯通路门店!$S$4:$S$993931,通讯通路门店!$R$4:$R$993931,0,0),"")</f>
        <v/>
      </c>
      <c r="I450" s="83"/>
      <c r="J450" s="83"/>
      <c r="K450" s="83"/>
      <c r="L450" s="83"/>
      <c r="M450" s="83"/>
      <c r="N450" s="83"/>
      <c r="O450" s="83"/>
      <c r="P450" s="83"/>
      <c r="Q450" s="83"/>
      <c r="R450" s="83"/>
      <c r="S450" s="83"/>
      <c r="T450" s="83"/>
      <c r="U450" s="99">
        <f>COUNTIF(通讯通路门店!$S:$S,$G450)</f>
        <v>0</v>
      </c>
      <c r="V450" s="99">
        <f>COUNTIFS(通讯通路门店!$S:$S,$G450,通讯通路门店!$J:$J,"综合卖场")</f>
        <v>0</v>
      </c>
      <c r="W450" s="99">
        <f>SUMIFS(通讯通路门店!$AJ:$AJ,通讯通路门店!$S:$S,通讯客户沙盘!$G450)</f>
        <v>0</v>
      </c>
      <c r="X450" s="99">
        <f t="shared" si="30"/>
        <v>0</v>
      </c>
      <c r="Y450" s="99">
        <f>COUNTIFS(通讯通路门店!$S:$S,$G450,通讯通路门店!$J:$J,"荣耀体验店")+COUNTIFS(通讯通路门店!$S:$S,$G450,通讯通路门店!$J:$J,"荣耀授权专卖店")</f>
        <v>0</v>
      </c>
      <c r="Z450" s="99">
        <f>COUNTIFS(通讯通路门店!$S:$S,$G450,通讯通路门店!$J:$J,"VIVO体验店")</f>
        <v>0</v>
      </c>
      <c r="AA450" s="99">
        <f>COUNTIFS(通讯通路门店!$S:$S,$G450,通讯通路门店!$J:$J,"OPPO体验店")</f>
        <v>0</v>
      </c>
      <c r="AB450" s="99">
        <f>COUNTIFS(通讯通路门店!$S:$S,$G450,通讯通路门店!$J:$J,"华为授权体验店")+COUNTIFS(通讯通路门店!$S:$S,$G450,通讯通路门店!$J:$J,"华为堡垒店")</f>
        <v>0</v>
      </c>
      <c r="AC450" s="99">
        <f>COUNTIFS(通讯通路门店!$S:$S,$G450,通讯通路门店!$J:$J,"小米体验店")</f>
        <v>0</v>
      </c>
      <c r="AD450" s="99">
        <f>COUNTIFS(通讯通路门店!$S:$S,$G450,通讯通路门店!$J:$J,"苹果体验店")</f>
        <v>0</v>
      </c>
      <c r="AE450" s="99">
        <f>COUNTIFS(通讯通路门店!$S:$S,$G450,通讯通路门店!$J:$J,"其他品牌专卖店")</f>
        <v>0</v>
      </c>
      <c r="AF450" s="99">
        <f>SUMIFS(通讯通路门店!$BI:$BI,通讯通路门店!$S:$S,$G450)</f>
        <v>0</v>
      </c>
      <c r="AG450" s="99">
        <f>SUMIFS(通讯通路门店!$BH:$BH,通讯通路门店!$S:$S,$G450)</f>
        <v>0</v>
      </c>
      <c r="AH450" s="99">
        <f t="shared" si="31"/>
        <v>0</v>
      </c>
      <c r="AI450" s="99">
        <f>SUMIFS(通讯通路门店!$BB:$BB,通讯通路门店!$S:$S,$G450)</f>
        <v>0</v>
      </c>
      <c r="AJ450" s="99">
        <f>SUMIFS(通讯通路门店!$BE:$BE,通讯通路门店!$S:$S,$G450)</f>
        <v>0</v>
      </c>
      <c r="AK450" s="99">
        <f>SUMIFS(通讯通路门店!$BG:$BG,通讯通路门店!$S:$S,$G450)</f>
        <v>0</v>
      </c>
      <c r="AL450" s="99">
        <f>SUMIFS(通讯通路门店!$BC:$BC,通讯通路门店!$S:$S,$G450)</f>
        <v>0</v>
      </c>
      <c r="AM450" s="99">
        <f>SUMIFS(通讯通路门店!$BD:$BD,通讯通路门店!$S:$S,$G450)</f>
        <v>0</v>
      </c>
      <c r="AN450" s="99">
        <f>SUMIFS(通讯通路门店!$BF:$BF,通讯通路门店!$S:$S,$G450)</f>
        <v>0</v>
      </c>
      <c r="AO450" s="99">
        <f t="shared" si="32"/>
        <v>0</v>
      </c>
      <c r="AP450" s="99">
        <f>SUMIFS(通讯通路门店!$K:$K,通讯通路门店!$S:$S,$G450)</f>
        <v>0</v>
      </c>
      <c r="AQ450" s="83"/>
      <c r="AR450" s="99">
        <f>SUMIFS(通讯通路门店!$T:$T,通讯通路门店!$S:$S,$G450)</f>
        <v>0</v>
      </c>
      <c r="AS450" s="99">
        <f>SUMIFS(通讯通路门店!$U:$U,通讯通路门店!$S:$S,$G450)</f>
        <v>0</v>
      </c>
      <c r="AT450" s="99">
        <f>SUMIFS(通讯通路门店!$V:$V,通讯通路门店!$S:$S,$G450)</f>
        <v>0</v>
      </c>
      <c r="AU450" s="99">
        <f>SUMIFS(通讯通路门店!$W:$W,通讯通路门店!$S:$S,$G450)</f>
        <v>0</v>
      </c>
      <c r="AV450" s="99">
        <f>SUMIFS(通讯通路门店!$Z:$Z,通讯通路门店!$S:$S,$G450)</f>
        <v>0</v>
      </c>
      <c r="AW450" s="99">
        <f>SUMIFS(通讯通路门店!$AB:$AB,通讯通路门店!$S:$S,$G450)</f>
        <v>0</v>
      </c>
      <c r="AX450" s="99">
        <f>SUMIFS(通讯通路门店!$X:$X,通讯通路门店!$S:$S,$G450)</f>
        <v>0</v>
      </c>
      <c r="AY450" s="99">
        <f>SUMIFS(通讯通路门店!$Y:$Y,通讯通路门店!$S:$S,$G450)</f>
        <v>0</v>
      </c>
      <c r="AZ450" s="99">
        <f>SUMIFS(通讯通路门店!$AA:$AA,通讯通路门店!$S:$S,$G450)</f>
        <v>0</v>
      </c>
      <c r="BA450" s="99">
        <f t="shared" si="33"/>
        <v>0</v>
      </c>
      <c r="BB450" s="99">
        <f t="shared" si="34"/>
        <v>0</v>
      </c>
      <c r="BC450" s="99">
        <f>SUMIFS(通讯通路门店!$W:$W,通讯通路门店!$S:$S,$G450,通讯通路门店!$J:$J,"荣耀体验店")+SUMIFS(通讯通路门店!$W:$W,通讯通路门店!$S:$S,$G450,通讯通路门店!$J:$J,"荣耀授权专卖店")</f>
        <v>0</v>
      </c>
      <c r="BD450" s="99">
        <f>SUMIFS(通讯通路门店!$Z:$Z,通讯通路门店!$S:$S,$G450,通讯通路门店!$J:$J,"VIVO体验店")</f>
        <v>0</v>
      </c>
      <c r="BE450" s="99">
        <f>SUMIFS(通讯通路门店!$AB:$AB,通讯通路门店!$S:$S,$G450,通讯通路门店!$J:$J,"OPPO体验店")</f>
        <v>0</v>
      </c>
      <c r="BF450" s="99">
        <f>SUMIFS(通讯通路门店!$X:$X,通讯通路门店!$S:$S,$G450,通讯通路门店!$J:$J,"华为授权体验店")+SUMIFS(通讯通路门店!$AA:$AA,通讯通路门店!$S:$S,$G450,通讯通路门店!$J:$J,"华为堡垒店")</f>
        <v>0</v>
      </c>
      <c r="BG450" s="99">
        <f>SUMIFS(通讯通路门店!$Y:$Y,通讯通路门店!$S:$S,$G450,通讯通路门店!$J:$J,"小米体验店")</f>
        <v>0</v>
      </c>
      <c r="BH450" s="99">
        <f>SUMIFS(通讯通路门店!$AA:$AA,通讯通路门店!$S:$S,$G450,通讯通路门店!$J:$J,"苹果体验店")</f>
        <v>0</v>
      </c>
      <c r="BI450" s="99">
        <f>SUMIFS(通讯通路门店!$K:$K,通讯通路门店!$S:$S,$G450,通讯通路门店!$J:$J,"其他品牌专卖店")</f>
        <v>0</v>
      </c>
      <c r="BJ450" s="99">
        <f>SUMIFS(通讯通路门店!$AC:$AC,通讯通路门店!$S:$S,$G450)</f>
        <v>0</v>
      </c>
      <c r="BK450" s="99">
        <f>SUMIFS(通讯通路门店!$AD:$AD,通讯通路门店!$S:$S,$G450)</f>
        <v>0</v>
      </c>
      <c r="BL450" s="99">
        <f>SUMIFS(通讯通路门店!$AE:$AE,通讯通路门店!$S:$S,$G450)</f>
        <v>0</v>
      </c>
      <c r="BM450" s="99">
        <f>SUMIFS(通讯通路门店!$AF:$AF,通讯通路门店!$S:$S,$G450)</f>
        <v>0</v>
      </c>
      <c r="BN450" s="99">
        <f>SUMIFS(通讯通路门店!$AG:$AG,通讯通路门店!$S:$S,$G450)</f>
        <v>0</v>
      </c>
      <c r="BO450" s="99">
        <f>SUMIFS(通讯通路门店!$AH:$AH,通讯通路门店!$S:$S,$G450)</f>
        <v>0</v>
      </c>
      <c r="BP450" s="99">
        <f>SUMIFS(通讯通路门店!$AI:$AI,通讯通路门店!$S:$S,$G450)</f>
        <v>0</v>
      </c>
      <c r="BQ450" s="83"/>
    </row>
    <row r="451" spans="1:69">
      <c r="A451" s="99" t="str">
        <f>IFERROR(_xlfn.XLOOKUP($G451,通讯通路门店!$S$4:$S$993931,通讯通路门店!$A$4:$A$993931,0,0),"")</f>
        <v/>
      </c>
      <c r="B451" s="99" t="str">
        <f>IFERROR(_xlfn.XLOOKUP($G451,通讯通路门店!$S$4:$S$993931,通讯通路门店!$B$4:$B$993931,0,0),"")</f>
        <v/>
      </c>
      <c r="C451" s="99" t="str">
        <f>IFERROR(_xlfn.XLOOKUP($G451,通讯通路门店!$S$4:$S$993931,通讯通路门店!$C$4:$C$993931,0,0),"")</f>
        <v/>
      </c>
      <c r="D451" s="99" t="str">
        <f>IFERROR(_xlfn.XLOOKUP($G451,通讯通路门店!$S$4:$S$993931,通讯通路门店!$D$4:$D$993931,0,0),"")</f>
        <v/>
      </c>
      <c r="E451" s="83"/>
      <c r="F451" s="83"/>
      <c r="G451" s="101" t="e">
        <v>#N/A</v>
      </c>
      <c r="H451" s="102" t="str">
        <f>IFERROR(_xlfn.XLOOKUP($G451,通讯通路门店!$S$4:$S$993931,通讯通路门店!$R$4:$R$993931,0,0),"")</f>
        <v/>
      </c>
      <c r="I451" s="83"/>
      <c r="J451" s="83"/>
      <c r="K451" s="83"/>
      <c r="L451" s="83"/>
      <c r="M451" s="83"/>
      <c r="N451" s="83"/>
      <c r="O451" s="83"/>
      <c r="P451" s="83"/>
      <c r="Q451" s="83"/>
      <c r="R451" s="83"/>
      <c r="S451" s="83"/>
      <c r="T451" s="83"/>
      <c r="U451" s="99">
        <f>COUNTIF(通讯通路门店!$S:$S,$G451)</f>
        <v>0</v>
      </c>
      <c r="V451" s="99">
        <f>COUNTIFS(通讯通路门店!$S:$S,$G451,通讯通路门店!$J:$J,"综合卖场")</f>
        <v>0</v>
      </c>
      <c r="W451" s="99">
        <f>SUMIFS(通讯通路门店!$AJ:$AJ,通讯通路门店!$S:$S,通讯客户沙盘!$G451)</f>
        <v>0</v>
      </c>
      <c r="X451" s="99">
        <f t="shared" si="30"/>
        <v>0</v>
      </c>
      <c r="Y451" s="99">
        <f>COUNTIFS(通讯通路门店!$S:$S,$G451,通讯通路门店!$J:$J,"荣耀体验店")+COUNTIFS(通讯通路门店!$S:$S,$G451,通讯通路门店!$J:$J,"荣耀授权专卖店")</f>
        <v>0</v>
      </c>
      <c r="Z451" s="99">
        <f>COUNTIFS(通讯通路门店!$S:$S,$G451,通讯通路门店!$J:$J,"VIVO体验店")</f>
        <v>0</v>
      </c>
      <c r="AA451" s="99">
        <f>COUNTIFS(通讯通路门店!$S:$S,$G451,通讯通路门店!$J:$J,"OPPO体验店")</f>
        <v>0</v>
      </c>
      <c r="AB451" s="99">
        <f>COUNTIFS(通讯通路门店!$S:$S,$G451,通讯通路门店!$J:$J,"华为授权体验店")+COUNTIFS(通讯通路门店!$S:$S,$G451,通讯通路门店!$J:$J,"华为堡垒店")</f>
        <v>0</v>
      </c>
      <c r="AC451" s="99">
        <f>COUNTIFS(通讯通路门店!$S:$S,$G451,通讯通路门店!$J:$J,"小米体验店")</f>
        <v>0</v>
      </c>
      <c r="AD451" s="99">
        <f>COUNTIFS(通讯通路门店!$S:$S,$G451,通讯通路门店!$J:$J,"苹果体验店")</f>
        <v>0</v>
      </c>
      <c r="AE451" s="99">
        <f>COUNTIFS(通讯通路门店!$S:$S,$G451,通讯通路门店!$J:$J,"其他品牌专卖店")</f>
        <v>0</v>
      </c>
      <c r="AF451" s="99">
        <f>SUMIFS(通讯通路门店!$BI:$BI,通讯通路门店!$S:$S,$G451)</f>
        <v>0</v>
      </c>
      <c r="AG451" s="99">
        <f>SUMIFS(通讯通路门店!$BH:$BH,通讯通路门店!$S:$S,$G451)</f>
        <v>0</v>
      </c>
      <c r="AH451" s="99">
        <f t="shared" si="31"/>
        <v>0</v>
      </c>
      <c r="AI451" s="99">
        <f>SUMIFS(通讯通路门店!$BB:$BB,通讯通路门店!$S:$S,$G451)</f>
        <v>0</v>
      </c>
      <c r="AJ451" s="99">
        <f>SUMIFS(通讯通路门店!$BE:$BE,通讯通路门店!$S:$S,$G451)</f>
        <v>0</v>
      </c>
      <c r="AK451" s="99">
        <f>SUMIFS(通讯通路门店!$BG:$BG,通讯通路门店!$S:$S,$G451)</f>
        <v>0</v>
      </c>
      <c r="AL451" s="99">
        <f>SUMIFS(通讯通路门店!$BC:$BC,通讯通路门店!$S:$S,$G451)</f>
        <v>0</v>
      </c>
      <c r="AM451" s="99">
        <f>SUMIFS(通讯通路门店!$BD:$BD,通讯通路门店!$S:$S,$G451)</f>
        <v>0</v>
      </c>
      <c r="AN451" s="99">
        <f>SUMIFS(通讯通路门店!$BF:$BF,通讯通路门店!$S:$S,$G451)</f>
        <v>0</v>
      </c>
      <c r="AO451" s="99">
        <f t="shared" si="32"/>
        <v>0</v>
      </c>
      <c r="AP451" s="99">
        <f>SUMIFS(通讯通路门店!$K:$K,通讯通路门店!$S:$S,$G451)</f>
        <v>0</v>
      </c>
      <c r="AQ451" s="83"/>
      <c r="AR451" s="99">
        <f>SUMIFS(通讯通路门店!$T:$T,通讯通路门店!$S:$S,$G451)</f>
        <v>0</v>
      </c>
      <c r="AS451" s="99">
        <f>SUMIFS(通讯通路门店!$U:$U,通讯通路门店!$S:$S,$G451)</f>
        <v>0</v>
      </c>
      <c r="AT451" s="99">
        <f>SUMIFS(通讯通路门店!$V:$V,通讯通路门店!$S:$S,$G451)</f>
        <v>0</v>
      </c>
      <c r="AU451" s="99">
        <f>SUMIFS(通讯通路门店!$W:$W,通讯通路门店!$S:$S,$G451)</f>
        <v>0</v>
      </c>
      <c r="AV451" s="99">
        <f>SUMIFS(通讯通路门店!$Z:$Z,通讯通路门店!$S:$S,$G451)</f>
        <v>0</v>
      </c>
      <c r="AW451" s="99">
        <f>SUMIFS(通讯通路门店!$AB:$AB,通讯通路门店!$S:$S,$G451)</f>
        <v>0</v>
      </c>
      <c r="AX451" s="99">
        <f>SUMIFS(通讯通路门店!$X:$X,通讯通路门店!$S:$S,$G451)</f>
        <v>0</v>
      </c>
      <c r="AY451" s="99">
        <f>SUMIFS(通讯通路门店!$Y:$Y,通讯通路门店!$S:$S,$G451)</f>
        <v>0</v>
      </c>
      <c r="AZ451" s="99">
        <f>SUMIFS(通讯通路门店!$AA:$AA,通讯通路门店!$S:$S,$G451)</f>
        <v>0</v>
      </c>
      <c r="BA451" s="99">
        <f t="shared" si="33"/>
        <v>0</v>
      </c>
      <c r="BB451" s="99">
        <f t="shared" si="34"/>
        <v>0</v>
      </c>
      <c r="BC451" s="99">
        <f>SUMIFS(通讯通路门店!$W:$W,通讯通路门店!$S:$S,$G451,通讯通路门店!$J:$J,"荣耀体验店")+SUMIFS(通讯通路门店!$W:$W,通讯通路门店!$S:$S,$G451,通讯通路门店!$J:$J,"荣耀授权专卖店")</f>
        <v>0</v>
      </c>
      <c r="BD451" s="99">
        <f>SUMIFS(通讯通路门店!$Z:$Z,通讯通路门店!$S:$S,$G451,通讯通路门店!$J:$J,"VIVO体验店")</f>
        <v>0</v>
      </c>
      <c r="BE451" s="99">
        <f>SUMIFS(通讯通路门店!$AB:$AB,通讯通路门店!$S:$S,$G451,通讯通路门店!$J:$J,"OPPO体验店")</f>
        <v>0</v>
      </c>
      <c r="BF451" s="99">
        <f>SUMIFS(通讯通路门店!$X:$X,通讯通路门店!$S:$S,$G451,通讯通路门店!$J:$J,"华为授权体验店")+SUMIFS(通讯通路门店!$AA:$AA,通讯通路门店!$S:$S,$G451,通讯通路门店!$J:$J,"华为堡垒店")</f>
        <v>0</v>
      </c>
      <c r="BG451" s="99">
        <f>SUMIFS(通讯通路门店!$Y:$Y,通讯通路门店!$S:$S,$G451,通讯通路门店!$J:$J,"小米体验店")</f>
        <v>0</v>
      </c>
      <c r="BH451" s="99">
        <f>SUMIFS(通讯通路门店!$AA:$AA,通讯通路门店!$S:$S,$G451,通讯通路门店!$J:$J,"苹果体验店")</f>
        <v>0</v>
      </c>
      <c r="BI451" s="99">
        <f>SUMIFS(通讯通路门店!$K:$K,通讯通路门店!$S:$S,$G451,通讯通路门店!$J:$J,"其他品牌专卖店")</f>
        <v>0</v>
      </c>
      <c r="BJ451" s="99">
        <f>SUMIFS(通讯通路门店!$AC:$AC,通讯通路门店!$S:$S,$G451)</f>
        <v>0</v>
      </c>
      <c r="BK451" s="99">
        <f>SUMIFS(通讯通路门店!$AD:$AD,通讯通路门店!$S:$S,$G451)</f>
        <v>0</v>
      </c>
      <c r="BL451" s="99">
        <f>SUMIFS(通讯通路门店!$AE:$AE,通讯通路门店!$S:$S,$G451)</f>
        <v>0</v>
      </c>
      <c r="BM451" s="99">
        <f>SUMIFS(通讯通路门店!$AF:$AF,通讯通路门店!$S:$S,$G451)</f>
        <v>0</v>
      </c>
      <c r="BN451" s="99">
        <f>SUMIFS(通讯通路门店!$AG:$AG,通讯通路门店!$S:$S,$G451)</f>
        <v>0</v>
      </c>
      <c r="BO451" s="99">
        <f>SUMIFS(通讯通路门店!$AH:$AH,通讯通路门店!$S:$S,$G451)</f>
        <v>0</v>
      </c>
      <c r="BP451" s="99">
        <f>SUMIFS(通讯通路门店!$AI:$AI,通讯通路门店!$S:$S,$G451)</f>
        <v>0</v>
      </c>
      <c r="BQ451" s="83"/>
    </row>
    <row r="452" spans="1:69">
      <c r="A452" s="99" t="str">
        <f>IFERROR(_xlfn.XLOOKUP($G452,通讯通路门店!$S$4:$S$993931,通讯通路门店!$A$4:$A$993931,0,0),"")</f>
        <v/>
      </c>
      <c r="B452" s="99" t="str">
        <f>IFERROR(_xlfn.XLOOKUP($G452,通讯通路门店!$S$4:$S$993931,通讯通路门店!$B$4:$B$993931,0,0),"")</f>
        <v/>
      </c>
      <c r="C452" s="99" t="str">
        <f>IFERROR(_xlfn.XLOOKUP($G452,通讯通路门店!$S$4:$S$993931,通讯通路门店!$C$4:$C$993931,0,0),"")</f>
        <v/>
      </c>
      <c r="D452" s="99" t="str">
        <f>IFERROR(_xlfn.XLOOKUP($G452,通讯通路门店!$S$4:$S$993931,通讯通路门店!$D$4:$D$993931,0,0),"")</f>
        <v/>
      </c>
      <c r="E452" s="83"/>
      <c r="F452" s="83"/>
      <c r="G452" s="101" t="e">
        <v>#N/A</v>
      </c>
      <c r="H452" s="102" t="str">
        <f>IFERROR(_xlfn.XLOOKUP($G452,通讯通路门店!$S$4:$S$993931,通讯通路门店!$R$4:$R$993931,0,0),"")</f>
        <v/>
      </c>
      <c r="I452" s="83"/>
      <c r="J452" s="83"/>
      <c r="K452" s="83"/>
      <c r="L452" s="83"/>
      <c r="M452" s="83"/>
      <c r="N452" s="83"/>
      <c r="O452" s="83"/>
      <c r="P452" s="83"/>
      <c r="Q452" s="83"/>
      <c r="R452" s="83"/>
      <c r="S452" s="83"/>
      <c r="T452" s="83"/>
      <c r="U452" s="99">
        <f>COUNTIF(通讯通路门店!$S:$S,$G452)</f>
        <v>0</v>
      </c>
      <c r="V452" s="99">
        <f>COUNTIFS(通讯通路门店!$S:$S,$G452,通讯通路门店!$J:$J,"综合卖场")</f>
        <v>0</v>
      </c>
      <c r="W452" s="99">
        <f>SUMIFS(通讯通路门店!$AJ:$AJ,通讯通路门店!$S:$S,通讯客户沙盘!$G452)</f>
        <v>0</v>
      </c>
      <c r="X452" s="99">
        <f t="shared" ref="X452:X515" si="35">Y452+Z452+AA452+AB452+AC452+AD452+AE452</f>
        <v>0</v>
      </c>
      <c r="Y452" s="99">
        <f>COUNTIFS(通讯通路门店!$S:$S,$G452,通讯通路门店!$J:$J,"荣耀体验店")+COUNTIFS(通讯通路门店!$S:$S,$G452,通讯通路门店!$J:$J,"荣耀授权专卖店")</f>
        <v>0</v>
      </c>
      <c r="Z452" s="99">
        <f>COUNTIFS(通讯通路门店!$S:$S,$G452,通讯通路门店!$J:$J,"VIVO体验店")</f>
        <v>0</v>
      </c>
      <c r="AA452" s="99">
        <f>COUNTIFS(通讯通路门店!$S:$S,$G452,通讯通路门店!$J:$J,"OPPO体验店")</f>
        <v>0</v>
      </c>
      <c r="AB452" s="99">
        <f>COUNTIFS(通讯通路门店!$S:$S,$G452,通讯通路门店!$J:$J,"华为授权体验店")+COUNTIFS(通讯通路门店!$S:$S,$G452,通讯通路门店!$J:$J,"华为堡垒店")</f>
        <v>0</v>
      </c>
      <c r="AC452" s="99">
        <f>COUNTIFS(通讯通路门店!$S:$S,$G452,通讯通路门店!$J:$J,"小米体验店")</f>
        <v>0</v>
      </c>
      <c r="AD452" s="99">
        <f>COUNTIFS(通讯通路门店!$S:$S,$G452,通讯通路门店!$J:$J,"苹果体验店")</f>
        <v>0</v>
      </c>
      <c r="AE452" s="99">
        <f>COUNTIFS(通讯通路门店!$S:$S,$G452,通讯通路门店!$J:$J,"其他品牌专卖店")</f>
        <v>0</v>
      </c>
      <c r="AF452" s="99">
        <f>SUMIFS(通讯通路门店!$BI:$BI,通讯通路门店!$S:$S,$G452)</f>
        <v>0</v>
      </c>
      <c r="AG452" s="99">
        <f>SUMIFS(通讯通路门店!$BH:$BH,通讯通路门店!$S:$S,$G452)</f>
        <v>0</v>
      </c>
      <c r="AH452" s="99">
        <f t="shared" ref="AH452:AH515" si="36">AI452+AJ452+AK452+AL452+AM452+AN452</f>
        <v>0</v>
      </c>
      <c r="AI452" s="99">
        <f>SUMIFS(通讯通路门店!$BB:$BB,通讯通路门店!$S:$S,$G452)</f>
        <v>0</v>
      </c>
      <c r="AJ452" s="99">
        <f>SUMIFS(通讯通路门店!$BE:$BE,通讯通路门店!$S:$S,$G452)</f>
        <v>0</v>
      </c>
      <c r="AK452" s="99">
        <f>SUMIFS(通讯通路门店!$BG:$BG,通讯通路门店!$S:$S,$G452)</f>
        <v>0</v>
      </c>
      <c r="AL452" s="99">
        <f>SUMIFS(通讯通路门店!$BC:$BC,通讯通路门店!$S:$S,$G452)</f>
        <v>0</v>
      </c>
      <c r="AM452" s="99">
        <f>SUMIFS(通讯通路门店!$BD:$BD,通讯通路门店!$S:$S,$G452)</f>
        <v>0</v>
      </c>
      <c r="AN452" s="99">
        <f>SUMIFS(通讯通路门店!$BF:$BF,通讯通路门店!$S:$S,$G452)</f>
        <v>0</v>
      </c>
      <c r="AO452" s="99">
        <f t="shared" ref="AO452:AO515" si="37">AP452+AQ452</f>
        <v>0</v>
      </c>
      <c r="AP452" s="99">
        <f>SUMIFS(通讯通路门店!$K:$K,通讯通路门店!$S:$S,$G452)</f>
        <v>0</v>
      </c>
      <c r="AQ452" s="83"/>
      <c r="AR452" s="99">
        <f>SUMIFS(通讯通路门店!$T:$T,通讯通路门店!$S:$S,$G452)</f>
        <v>0</v>
      </c>
      <c r="AS452" s="99">
        <f>SUMIFS(通讯通路门店!$U:$U,通讯通路门店!$S:$S,$G452)</f>
        <v>0</v>
      </c>
      <c r="AT452" s="99">
        <f>SUMIFS(通讯通路门店!$V:$V,通讯通路门店!$S:$S,$G452)</f>
        <v>0</v>
      </c>
      <c r="AU452" s="99">
        <f>SUMIFS(通讯通路门店!$W:$W,通讯通路门店!$S:$S,$G452)</f>
        <v>0</v>
      </c>
      <c r="AV452" s="99">
        <f>SUMIFS(通讯通路门店!$Z:$Z,通讯通路门店!$S:$S,$G452)</f>
        <v>0</v>
      </c>
      <c r="AW452" s="99">
        <f>SUMIFS(通讯通路门店!$AB:$AB,通讯通路门店!$S:$S,$G452)</f>
        <v>0</v>
      </c>
      <c r="AX452" s="99">
        <f>SUMIFS(通讯通路门店!$X:$X,通讯通路门店!$S:$S,$G452)</f>
        <v>0</v>
      </c>
      <c r="AY452" s="99">
        <f>SUMIFS(通讯通路门店!$Y:$Y,通讯通路门店!$S:$S,$G452)</f>
        <v>0</v>
      </c>
      <c r="AZ452" s="99">
        <f>SUMIFS(通讯通路门店!$AA:$AA,通讯通路门店!$S:$S,$G452)</f>
        <v>0</v>
      </c>
      <c r="BA452" s="99">
        <f t="shared" ref="BA452:BA515" si="38">AP452-BB452</f>
        <v>0</v>
      </c>
      <c r="BB452" s="99">
        <f t="shared" ref="BB452:BB515" si="39">BC452+BD452+BE452+BF452+BG452+BH452</f>
        <v>0</v>
      </c>
      <c r="BC452" s="99">
        <f>SUMIFS(通讯通路门店!$W:$W,通讯通路门店!$S:$S,$G452,通讯通路门店!$J:$J,"荣耀体验店")+SUMIFS(通讯通路门店!$W:$W,通讯通路门店!$S:$S,$G452,通讯通路门店!$J:$J,"荣耀授权专卖店")</f>
        <v>0</v>
      </c>
      <c r="BD452" s="99">
        <f>SUMIFS(通讯通路门店!$Z:$Z,通讯通路门店!$S:$S,$G452,通讯通路门店!$J:$J,"VIVO体验店")</f>
        <v>0</v>
      </c>
      <c r="BE452" s="99">
        <f>SUMIFS(通讯通路门店!$AB:$AB,通讯通路门店!$S:$S,$G452,通讯通路门店!$J:$J,"OPPO体验店")</f>
        <v>0</v>
      </c>
      <c r="BF452" s="99">
        <f>SUMIFS(通讯通路门店!$X:$X,通讯通路门店!$S:$S,$G452,通讯通路门店!$J:$J,"华为授权体验店")+SUMIFS(通讯通路门店!$AA:$AA,通讯通路门店!$S:$S,$G452,通讯通路门店!$J:$J,"华为堡垒店")</f>
        <v>0</v>
      </c>
      <c r="BG452" s="99">
        <f>SUMIFS(通讯通路门店!$Y:$Y,通讯通路门店!$S:$S,$G452,通讯通路门店!$J:$J,"小米体验店")</f>
        <v>0</v>
      </c>
      <c r="BH452" s="99">
        <f>SUMIFS(通讯通路门店!$AA:$AA,通讯通路门店!$S:$S,$G452,通讯通路门店!$J:$J,"苹果体验店")</f>
        <v>0</v>
      </c>
      <c r="BI452" s="99">
        <f>SUMIFS(通讯通路门店!$K:$K,通讯通路门店!$S:$S,$G452,通讯通路门店!$J:$J,"其他品牌专卖店")</f>
        <v>0</v>
      </c>
      <c r="BJ452" s="99">
        <f>SUMIFS(通讯通路门店!$AC:$AC,通讯通路门店!$S:$S,$G452)</f>
        <v>0</v>
      </c>
      <c r="BK452" s="99">
        <f>SUMIFS(通讯通路门店!$AD:$AD,通讯通路门店!$S:$S,$G452)</f>
        <v>0</v>
      </c>
      <c r="BL452" s="99">
        <f>SUMIFS(通讯通路门店!$AE:$AE,通讯通路门店!$S:$S,$G452)</f>
        <v>0</v>
      </c>
      <c r="BM452" s="99">
        <f>SUMIFS(通讯通路门店!$AF:$AF,通讯通路门店!$S:$S,$G452)</f>
        <v>0</v>
      </c>
      <c r="BN452" s="99">
        <f>SUMIFS(通讯通路门店!$AG:$AG,通讯通路门店!$S:$S,$G452)</f>
        <v>0</v>
      </c>
      <c r="BO452" s="99">
        <f>SUMIFS(通讯通路门店!$AH:$AH,通讯通路门店!$S:$S,$G452)</f>
        <v>0</v>
      </c>
      <c r="BP452" s="99">
        <f>SUMIFS(通讯通路门店!$AI:$AI,通讯通路门店!$S:$S,$G452)</f>
        <v>0</v>
      </c>
      <c r="BQ452" s="83"/>
    </row>
    <row r="453" spans="1:69">
      <c r="A453" s="99" t="str">
        <f>IFERROR(_xlfn.XLOOKUP($G453,通讯通路门店!$S$4:$S$993931,通讯通路门店!$A$4:$A$993931,0,0),"")</f>
        <v/>
      </c>
      <c r="B453" s="99" t="str">
        <f>IFERROR(_xlfn.XLOOKUP($G453,通讯通路门店!$S$4:$S$993931,通讯通路门店!$B$4:$B$993931,0,0),"")</f>
        <v/>
      </c>
      <c r="C453" s="99" t="str">
        <f>IFERROR(_xlfn.XLOOKUP($G453,通讯通路门店!$S$4:$S$993931,通讯通路门店!$C$4:$C$993931,0,0),"")</f>
        <v/>
      </c>
      <c r="D453" s="99" t="str">
        <f>IFERROR(_xlfn.XLOOKUP($G453,通讯通路门店!$S$4:$S$993931,通讯通路门店!$D$4:$D$993931,0,0),"")</f>
        <v/>
      </c>
      <c r="E453" s="83"/>
      <c r="F453" s="83"/>
      <c r="G453" s="101" t="e">
        <v>#N/A</v>
      </c>
      <c r="H453" s="102" t="str">
        <f>IFERROR(_xlfn.XLOOKUP($G453,通讯通路门店!$S$4:$S$993931,通讯通路门店!$R$4:$R$993931,0,0),"")</f>
        <v/>
      </c>
      <c r="I453" s="83"/>
      <c r="J453" s="83"/>
      <c r="K453" s="83"/>
      <c r="L453" s="83"/>
      <c r="M453" s="83"/>
      <c r="N453" s="83"/>
      <c r="O453" s="83"/>
      <c r="P453" s="83"/>
      <c r="Q453" s="83"/>
      <c r="R453" s="83"/>
      <c r="S453" s="83"/>
      <c r="T453" s="83"/>
      <c r="U453" s="99">
        <f>COUNTIF(通讯通路门店!$S:$S,$G453)</f>
        <v>0</v>
      </c>
      <c r="V453" s="99">
        <f>COUNTIFS(通讯通路门店!$S:$S,$G453,通讯通路门店!$J:$J,"综合卖场")</f>
        <v>0</v>
      </c>
      <c r="W453" s="99">
        <f>SUMIFS(通讯通路门店!$AJ:$AJ,通讯通路门店!$S:$S,通讯客户沙盘!$G453)</f>
        <v>0</v>
      </c>
      <c r="X453" s="99">
        <f t="shared" si="35"/>
        <v>0</v>
      </c>
      <c r="Y453" s="99">
        <f>COUNTIFS(通讯通路门店!$S:$S,$G453,通讯通路门店!$J:$J,"荣耀体验店")+COUNTIFS(通讯通路门店!$S:$S,$G453,通讯通路门店!$J:$J,"荣耀授权专卖店")</f>
        <v>0</v>
      </c>
      <c r="Z453" s="99">
        <f>COUNTIFS(通讯通路门店!$S:$S,$G453,通讯通路门店!$J:$J,"VIVO体验店")</f>
        <v>0</v>
      </c>
      <c r="AA453" s="99">
        <f>COUNTIFS(通讯通路门店!$S:$S,$G453,通讯通路门店!$J:$J,"OPPO体验店")</f>
        <v>0</v>
      </c>
      <c r="AB453" s="99">
        <f>COUNTIFS(通讯通路门店!$S:$S,$G453,通讯通路门店!$J:$J,"华为授权体验店")+COUNTIFS(通讯通路门店!$S:$S,$G453,通讯通路门店!$J:$J,"华为堡垒店")</f>
        <v>0</v>
      </c>
      <c r="AC453" s="99">
        <f>COUNTIFS(通讯通路门店!$S:$S,$G453,通讯通路门店!$J:$J,"小米体验店")</f>
        <v>0</v>
      </c>
      <c r="AD453" s="99">
        <f>COUNTIFS(通讯通路门店!$S:$S,$G453,通讯通路门店!$J:$J,"苹果体验店")</f>
        <v>0</v>
      </c>
      <c r="AE453" s="99">
        <f>COUNTIFS(通讯通路门店!$S:$S,$G453,通讯通路门店!$J:$J,"其他品牌专卖店")</f>
        <v>0</v>
      </c>
      <c r="AF453" s="99">
        <f>SUMIFS(通讯通路门店!$BI:$BI,通讯通路门店!$S:$S,$G453)</f>
        <v>0</v>
      </c>
      <c r="AG453" s="99">
        <f>SUMIFS(通讯通路门店!$BH:$BH,通讯通路门店!$S:$S,$G453)</f>
        <v>0</v>
      </c>
      <c r="AH453" s="99">
        <f t="shared" si="36"/>
        <v>0</v>
      </c>
      <c r="AI453" s="99">
        <f>SUMIFS(通讯通路门店!$BB:$BB,通讯通路门店!$S:$S,$G453)</f>
        <v>0</v>
      </c>
      <c r="AJ453" s="99">
        <f>SUMIFS(通讯通路门店!$BE:$BE,通讯通路门店!$S:$S,$G453)</f>
        <v>0</v>
      </c>
      <c r="AK453" s="99">
        <f>SUMIFS(通讯通路门店!$BG:$BG,通讯通路门店!$S:$S,$G453)</f>
        <v>0</v>
      </c>
      <c r="AL453" s="99">
        <f>SUMIFS(通讯通路门店!$BC:$BC,通讯通路门店!$S:$S,$G453)</f>
        <v>0</v>
      </c>
      <c r="AM453" s="99">
        <f>SUMIFS(通讯通路门店!$BD:$BD,通讯通路门店!$S:$S,$G453)</f>
        <v>0</v>
      </c>
      <c r="AN453" s="99">
        <f>SUMIFS(通讯通路门店!$BF:$BF,通讯通路门店!$S:$S,$G453)</f>
        <v>0</v>
      </c>
      <c r="AO453" s="99">
        <f t="shared" si="37"/>
        <v>0</v>
      </c>
      <c r="AP453" s="99">
        <f>SUMIFS(通讯通路门店!$K:$K,通讯通路门店!$S:$S,$G453)</f>
        <v>0</v>
      </c>
      <c r="AQ453" s="83"/>
      <c r="AR453" s="99">
        <f>SUMIFS(通讯通路门店!$T:$T,通讯通路门店!$S:$S,$G453)</f>
        <v>0</v>
      </c>
      <c r="AS453" s="99">
        <f>SUMIFS(通讯通路门店!$U:$U,通讯通路门店!$S:$S,$G453)</f>
        <v>0</v>
      </c>
      <c r="AT453" s="99">
        <f>SUMIFS(通讯通路门店!$V:$V,通讯通路门店!$S:$S,$G453)</f>
        <v>0</v>
      </c>
      <c r="AU453" s="99">
        <f>SUMIFS(通讯通路门店!$W:$W,通讯通路门店!$S:$S,$G453)</f>
        <v>0</v>
      </c>
      <c r="AV453" s="99">
        <f>SUMIFS(通讯通路门店!$Z:$Z,通讯通路门店!$S:$S,$G453)</f>
        <v>0</v>
      </c>
      <c r="AW453" s="99">
        <f>SUMIFS(通讯通路门店!$AB:$AB,通讯通路门店!$S:$S,$G453)</f>
        <v>0</v>
      </c>
      <c r="AX453" s="99">
        <f>SUMIFS(通讯通路门店!$X:$X,通讯通路门店!$S:$S,$G453)</f>
        <v>0</v>
      </c>
      <c r="AY453" s="99">
        <f>SUMIFS(通讯通路门店!$Y:$Y,通讯通路门店!$S:$S,$G453)</f>
        <v>0</v>
      </c>
      <c r="AZ453" s="99">
        <f>SUMIFS(通讯通路门店!$AA:$AA,通讯通路门店!$S:$S,$G453)</f>
        <v>0</v>
      </c>
      <c r="BA453" s="99">
        <f t="shared" si="38"/>
        <v>0</v>
      </c>
      <c r="BB453" s="99">
        <f t="shared" si="39"/>
        <v>0</v>
      </c>
      <c r="BC453" s="99">
        <f>SUMIFS(通讯通路门店!$W:$W,通讯通路门店!$S:$S,$G453,通讯通路门店!$J:$J,"荣耀体验店")+SUMIFS(通讯通路门店!$W:$W,通讯通路门店!$S:$S,$G453,通讯通路门店!$J:$J,"荣耀授权专卖店")</f>
        <v>0</v>
      </c>
      <c r="BD453" s="99">
        <f>SUMIFS(通讯通路门店!$Z:$Z,通讯通路门店!$S:$S,$G453,通讯通路门店!$J:$J,"VIVO体验店")</f>
        <v>0</v>
      </c>
      <c r="BE453" s="99">
        <f>SUMIFS(通讯通路门店!$AB:$AB,通讯通路门店!$S:$S,$G453,通讯通路门店!$J:$J,"OPPO体验店")</f>
        <v>0</v>
      </c>
      <c r="BF453" s="99">
        <f>SUMIFS(通讯通路门店!$X:$X,通讯通路门店!$S:$S,$G453,通讯通路门店!$J:$J,"华为授权体验店")+SUMIFS(通讯通路门店!$AA:$AA,通讯通路门店!$S:$S,$G453,通讯通路门店!$J:$J,"华为堡垒店")</f>
        <v>0</v>
      </c>
      <c r="BG453" s="99">
        <f>SUMIFS(通讯通路门店!$Y:$Y,通讯通路门店!$S:$S,$G453,通讯通路门店!$J:$J,"小米体验店")</f>
        <v>0</v>
      </c>
      <c r="BH453" s="99">
        <f>SUMIFS(通讯通路门店!$AA:$AA,通讯通路门店!$S:$S,$G453,通讯通路门店!$J:$J,"苹果体验店")</f>
        <v>0</v>
      </c>
      <c r="BI453" s="99">
        <f>SUMIFS(通讯通路门店!$K:$K,通讯通路门店!$S:$S,$G453,通讯通路门店!$J:$J,"其他品牌专卖店")</f>
        <v>0</v>
      </c>
      <c r="BJ453" s="99">
        <f>SUMIFS(通讯通路门店!$AC:$AC,通讯通路门店!$S:$S,$G453)</f>
        <v>0</v>
      </c>
      <c r="BK453" s="99">
        <f>SUMIFS(通讯通路门店!$AD:$AD,通讯通路门店!$S:$S,$G453)</f>
        <v>0</v>
      </c>
      <c r="BL453" s="99">
        <f>SUMIFS(通讯通路门店!$AE:$AE,通讯通路门店!$S:$S,$G453)</f>
        <v>0</v>
      </c>
      <c r="BM453" s="99">
        <f>SUMIFS(通讯通路门店!$AF:$AF,通讯通路门店!$S:$S,$G453)</f>
        <v>0</v>
      </c>
      <c r="BN453" s="99">
        <f>SUMIFS(通讯通路门店!$AG:$AG,通讯通路门店!$S:$S,$G453)</f>
        <v>0</v>
      </c>
      <c r="BO453" s="99">
        <f>SUMIFS(通讯通路门店!$AH:$AH,通讯通路门店!$S:$S,$G453)</f>
        <v>0</v>
      </c>
      <c r="BP453" s="99">
        <f>SUMIFS(通讯通路门店!$AI:$AI,通讯通路门店!$S:$S,$G453)</f>
        <v>0</v>
      </c>
      <c r="BQ453" s="83"/>
    </row>
    <row r="454" spans="1:69">
      <c r="A454" s="99" t="str">
        <f>IFERROR(_xlfn.XLOOKUP($G454,通讯通路门店!$S$4:$S$993931,通讯通路门店!$A$4:$A$993931,0,0),"")</f>
        <v/>
      </c>
      <c r="B454" s="99" t="str">
        <f>IFERROR(_xlfn.XLOOKUP($G454,通讯通路门店!$S$4:$S$993931,通讯通路门店!$B$4:$B$993931,0,0),"")</f>
        <v/>
      </c>
      <c r="C454" s="99" t="str">
        <f>IFERROR(_xlfn.XLOOKUP($G454,通讯通路门店!$S$4:$S$993931,通讯通路门店!$C$4:$C$993931,0,0),"")</f>
        <v/>
      </c>
      <c r="D454" s="99" t="str">
        <f>IFERROR(_xlfn.XLOOKUP($G454,通讯通路门店!$S$4:$S$993931,通讯通路门店!$D$4:$D$993931,0,0),"")</f>
        <v/>
      </c>
      <c r="E454" s="83"/>
      <c r="F454" s="83"/>
      <c r="G454" s="101" t="e">
        <v>#N/A</v>
      </c>
      <c r="H454" s="102" t="str">
        <f>IFERROR(_xlfn.XLOOKUP($G454,通讯通路门店!$S$4:$S$993931,通讯通路门店!$R$4:$R$993931,0,0),"")</f>
        <v/>
      </c>
      <c r="I454" s="83"/>
      <c r="J454" s="83"/>
      <c r="K454" s="83"/>
      <c r="L454" s="83"/>
      <c r="M454" s="83"/>
      <c r="N454" s="83"/>
      <c r="O454" s="83"/>
      <c r="P454" s="83"/>
      <c r="Q454" s="83"/>
      <c r="R454" s="83"/>
      <c r="S454" s="83"/>
      <c r="T454" s="83"/>
      <c r="U454" s="99">
        <f>COUNTIF(通讯通路门店!$S:$S,$G454)</f>
        <v>0</v>
      </c>
      <c r="V454" s="99">
        <f>COUNTIFS(通讯通路门店!$S:$S,$G454,通讯通路门店!$J:$J,"综合卖场")</f>
        <v>0</v>
      </c>
      <c r="W454" s="99">
        <f>SUMIFS(通讯通路门店!$AJ:$AJ,通讯通路门店!$S:$S,通讯客户沙盘!$G454)</f>
        <v>0</v>
      </c>
      <c r="X454" s="99">
        <f t="shared" si="35"/>
        <v>0</v>
      </c>
      <c r="Y454" s="99">
        <f>COUNTIFS(通讯通路门店!$S:$S,$G454,通讯通路门店!$J:$J,"荣耀体验店")+COUNTIFS(通讯通路门店!$S:$S,$G454,通讯通路门店!$J:$J,"荣耀授权专卖店")</f>
        <v>0</v>
      </c>
      <c r="Z454" s="99">
        <f>COUNTIFS(通讯通路门店!$S:$S,$G454,通讯通路门店!$J:$J,"VIVO体验店")</f>
        <v>0</v>
      </c>
      <c r="AA454" s="99">
        <f>COUNTIFS(通讯通路门店!$S:$S,$G454,通讯通路门店!$J:$J,"OPPO体验店")</f>
        <v>0</v>
      </c>
      <c r="AB454" s="99">
        <f>COUNTIFS(通讯通路门店!$S:$S,$G454,通讯通路门店!$J:$J,"华为授权体验店")+COUNTIFS(通讯通路门店!$S:$S,$G454,通讯通路门店!$J:$J,"华为堡垒店")</f>
        <v>0</v>
      </c>
      <c r="AC454" s="99">
        <f>COUNTIFS(通讯通路门店!$S:$S,$G454,通讯通路门店!$J:$J,"小米体验店")</f>
        <v>0</v>
      </c>
      <c r="AD454" s="99">
        <f>COUNTIFS(通讯通路门店!$S:$S,$G454,通讯通路门店!$J:$J,"苹果体验店")</f>
        <v>0</v>
      </c>
      <c r="AE454" s="99">
        <f>COUNTIFS(通讯通路门店!$S:$S,$G454,通讯通路门店!$J:$J,"其他品牌专卖店")</f>
        <v>0</v>
      </c>
      <c r="AF454" s="99">
        <f>SUMIFS(通讯通路门店!$BI:$BI,通讯通路门店!$S:$S,$G454)</f>
        <v>0</v>
      </c>
      <c r="AG454" s="99">
        <f>SUMIFS(通讯通路门店!$BH:$BH,通讯通路门店!$S:$S,$G454)</f>
        <v>0</v>
      </c>
      <c r="AH454" s="99">
        <f t="shared" si="36"/>
        <v>0</v>
      </c>
      <c r="AI454" s="99">
        <f>SUMIFS(通讯通路门店!$BB:$BB,通讯通路门店!$S:$S,$G454)</f>
        <v>0</v>
      </c>
      <c r="AJ454" s="99">
        <f>SUMIFS(通讯通路门店!$BE:$BE,通讯通路门店!$S:$S,$G454)</f>
        <v>0</v>
      </c>
      <c r="AK454" s="99">
        <f>SUMIFS(通讯通路门店!$BG:$BG,通讯通路门店!$S:$S,$G454)</f>
        <v>0</v>
      </c>
      <c r="AL454" s="99">
        <f>SUMIFS(通讯通路门店!$BC:$BC,通讯通路门店!$S:$S,$G454)</f>
        <v>0</v>
      </c>
      <c r="AM454" s="99">
        <f>SUMIFS(通讯通路门店!$BD:$BD,通讯通路门店!$S:$S,$G454)</f>
        <v>0</v>
      </c>
      <c r="AN454" s="99">
        <f>SUMIFS(通讯通路门店!$BF:$BF,通讯通路门店!$S:$S,$G454)</f>
        <v>0</v>
      </c>
      <c r="AO454" s="99">
        <f t="shared" si="37"/>
        <v>0</v>
      </c>
      <c r="AP454" s="99">
        <f>SUMIFS(通讯通路门店!$K:$K,通讯通路门店!$S:$S,$G454)</f>
        <v>0</v>
      </c>
      <c r="AQ454" s="83"/>
      <c r="AR454" s="99">
        <f>SUMIFS(通讯通路门店!$T:$T,通讯通路门店!$S:$S,$G454)</f>
        <v>0</v>
      </c>
      <c r="AS454" s="99">
        <f>SUMIFS(通讯通路门店!$U:$U,通讯通路门店!$S:$S,$G454)</f>
        <v>0</v>
      </c>
      <c r="AT454" s="99">
        <f>SUMIFS(通讯通路门店!$V:$V,通讯通路门店!$S:$S,$G454)</f>
        <v>0</v>
      </c>
      <c r="AU454" s="99">
        <f>SUMIFS(通讯通路门店!$W:$W,通讯通路门店!$S:$S,$G454)</f>
        <v>0</v>
      </c>
      <c r="AV454" s="99">
        <f>SUMIFS(通讯通路门店!$Z:$Z,通讯通路门店!$S:$S,$G454)</f>
        <v>0</v>
      </c>
      <c r="AW454" s="99">
        <f>SUMIFS(通讯通路门店!$AB:$AB,通讯通路门店!$S:$S,$G454)</f>
        <v>0</v>
      </c>
      <c r="AX454" s="99">
        <f>SUMIFS(通讯通路门店!$X:$X,通讯通路门店!$S:$S,$G454)</f>
        <v>0</v>
      </c>
      <c r="AY454" s="99">
        <f>SUMIFS(通讯通路门店!$Y:$Y,通讯通路门店!$S:$S,$G454)</f>
        <v>0</v>
      </c>
      <c r="AZ454" s="99">
        <f>SUMIFS(通讯通路门店!$AA:$AA,通讯通路门店!$S:$S,$G454)</f>
        <v>0</v>
      </c>
      <c r="BA454" s="99">
        <f t="shared" si="38"/>
        <v>0</v>
      </c>
      <c r="BB454" s="99">
        <f t="shared" si="39"/>
        <v>0</v>
      </c>
      <c r="BC454" s="99">
        <f>SUMIFS(通讯通路门店!$W:$W,通讯通路门店!$S:$S,$G454,通讯通路门店!$J:$J,"荣耀体验店")+SUMIFS(通讯通路门店!$W:$W,通讯通路门店!$S:$S,$G454,通讯通路门店!$J:$J,"荣耀授权专卖店")</f>
        <v>0</v>
      </c>
      <c r="BD454" s="99">
        <f>SUMIFS(通讯通路门店!$Z:$Z,通讯通路门店!$S:$S,$G454,通讯通路门店!$J:$J,"VIVO体验店")</f>
        <v>0</v>
      </c>
      <c r="BE454" s="99">
        <f>SUMIFS(通讯通路门店!$AB:$AB,通讯通路门店!$S:$S,$G454,通讯通路门店!$J:$J,"OPPO体验店")</f>
        <v>0</v>
      </c>
      <c r="BF454" s="99">
        <f>SUMIFS(通讯通路门店!$X:$X,通讯通路门店!$S:$S,$G454,通讯通路门店!$J:$J,"华为授权体验店")+SUMIFS(通讯通路门店!$AA:$AA,通讯通路门店!$S:$S,$G454,通讯通路门店!$J:$J,"华为堡垒店")</f>
        <v>0</v>
      </c>
      <c r="BG454" s="99">
        <f>SUMIFS(通讯通路门店!$Y:$Y,通讯通路门店!$S:$S,$G454,通讯通路门店!$J:$J,"小米体验店")</f>
        <v>0</v>
      </c>
      <c r="BH454" s="99">
        <f>SUMIFS(通讯通路门店!$AA:$AA,通讯通路门店!$S:$S,$G454,通讯通路门店!$J:$J,"苹果体验店")</f>
        <v>0</v>
      </c>
      <c r="BI454" s="99">
        <f>SUMIFS(通讯通路门店!$K:$K,通讯通路门店!$S:$S,$G454,通讯通路门店!$J:$J,"其他品牌专卖店")</f>
        <v>0</v>
      </c>
      <c r="BJ454" s="99">
        <f>SUMIFS(通讯通路门店!$AC:$AC,通讯通路门店!$S:$S,$G454)</f>
        <v>0</v>
      </c>
      <c r="BK454" s="99">
        <f>SUMIFS(通讯通路门店!$AD:$AD,通讯通路门店!$S:$S,$G454)</f>
        <v>0</v>
      </c>
      <c r="BL454" s="99">
        <f>SUMIFS(通讯通路门店!$AE:$AE,通讯通路门店!$S:$S,$G454)</f>
        <v>0</v>
      </c>
      <c r="BM454" s="99">
        <f>SUMIFS(通讯通路门店!$AF:$AF,通讯通路门店!$S:$S,$G454)</f>
        <v>0</v>
      </c>
      <c r="BN454" s="99">
        <f>SUMIFS(通讯通路门店!$AG:$AG,通讯通路门店!$S:$S,$G454)</f>
        <v>0</v>
      </c>
      <c r="BO454" s="99">
        <f>SUMIFS(通讯通路门店!$AH:$AH,通讯通路门店!$S:$S,$G454)</f>
        <v>0</v>
      </c>
      <c r="BP454" s="99">
        <f>SUMIFS(通讯通路门店!$AI:$AI,通讯通路门店!$S:$S,$G454)</f>
        <v>0</v>
      </c>
      <c r="BQ454" s="83"/>
    </row>
    <row r="455" spans="1:69">
      <c r="A455" s="99" t="str">
        <f>IFERROR(_xlfn.XLOOKUP($G455,通讯通路门店!$S$4:$S$993931,通讯通路门店!$A$4:$A$993931,0,0),"")</f>
        <v/>
      </c>
      <c r="B455" s="99" t="str">
        <f>IFERROR(_xlfn.XLOOKUP($G455,通讯通路门店!$S$4:$S$993931,通讯通路门店!$B$4:$B$993931,0,0),"")</f>
        <v/>
      </c>
      <c r="C455" s="99" t="str">
        <f>IFERROR(_xlfn.XLOOKUP($G455,通讯通路门店!$S$4:$S$993931,通讯通路门店!$C$4:$C$993931,0,0),"")</f>
        <v/>
      </c>
      <c r="D455" s="99" t="str">
        <f>IFERROR(_xlfn.XLOOKUP($G455,通讯通路门店!$S$4:$S$993931,通讯通路门店!$D$4:$D$993931,0,0),"")</f>
        <v/>
      </c>
      <c r="E455" s="83"/>
      <c r="F455" s="83"/>
      <c r="G455" s="101" t="e">
        <v>#N/A</v>
      </c>
      <c r="H455" s="102" t="str">
        <f>IFERROR(_xlfn.XLOOKUP($G455,通讯通路门店!$S$4:$S$993931,通讯通路门店!$R$4:$R$993931,0,0),"")</f>
        <v/>
      </c>
      <c r="I455" s="83"/>
      <c r="J455" s="83"/>
      <c r="K455" s="83"/>
      <c r="L455" s="83"/>
      <c r="M455" s="83"/>
      <c r="N455" s="83"/>
      <c r="O455" s="83"/>
      <c r="P455" s="83"/>
      <c r="Q455" s="83"/>
      <c r="R455" s="83"/>
      <c r="S455" s="83"/>
      <c r="T455" s="83"/>
      <c r="U455" s="99">
        <f>COUNTIF(通讯通路门店!$S:$S,$G455)</f>
        <v>0</v>
      </c>
      <c r="V455" s="99">
        <f>COUNTIFS(通讯通路门店!$S:$S,$G455,通讯通路门店!$J:$J,"综合卖场")</f>
        <v>0</v>
      </c>
      <c r="W455" s="99">
        <f>SUMIFS(通讯通路门店!$AJ:$AJ,通讯通路门店!$S:$S,通讯客户沙盘!$G455)</f>
        <v>0</v>
      </c>
      <c r="X455" s="99">
        <f t="shared" si="35"/>
        <v>0</v>
      </c>
      <c r="Y455" s="99">
        <f>COUNTIFS(通讯通路门店!$S:$S,$G455,通讯通路门店!$J:$J,"荣耀体验店")+COUNTIFS(通讯通路门店!$S:$S,$G455,通讯通路门店!$J:$J,"荣耀授权专卖店")</f>
        <v>0</v>
      </c>
      <c r="Z455" s="99">
        <f>COUNTIFS(通讯通路门店!$S:$S,$G455,通讯通路门店!$J:$J,"VIVO体验店")</f>
        <v>0</v>
      </c>
      <c r="AA455" s="99">
        <f>COUNTIFS(通讯通路门店!$S:$S,$G455,通讯通路门店!$J:$J,"OPPO体验店")</f>
        <v>0</v>
      </c>
      <c r="AB455" s="99">
        <f>COUNTIFS(通讯通路门店!$S:$S,$G455,通讯通路门店!$J:$J,"华为授权体验店")+COUNTIFS(通讯通路门店!$S:$S,$G455,通讯通路门店!$J:$J,"华为堡垒店")</f>
        <v>0</v>
      </c>
      <c r="AC455" s="99">
        <f>COUNTIFS(通讯通路门店!$S:$S,$G455,通讯通路门店!$J:$J,"小米体验店")</f>
        <v>0</v>
      </c>
      <c r="AD455" s="99">
        <f>COUNTIFS(通讯通路门店!$S:$S,$G455,通讯通路门店!$J:$J,"苹果体验店")</f>
        <v>0</v>
      </c>
      <c r="AE455" s="99">
        <f>COUNTIFS(通讯通路门店!$S:$S,$G455,通讯通路门店!$J:$J,"其他品牌专卖店")</f>
        <v>0</v>
      </c>
      <c r="AF455" s="99">
        <f>SUMIFS(通讯通路门店!$BI:$BI,通讯通路门店!$S:$S,$G455)</f>
        <v>0</v>
      </c>
      <c r="AG455" s="99">
        <f>SUMIFS(通讯通路门店!$BH:$BH,通讯通路门店!$S:$S,$G455)</f>
        <v>0</v>
      </c>
      <c r="AH455" s="99">
        <f t="shared" si="36"/>
        <v>0</v>
      </c>
      <c r="AI455" s="99">
        <f>SUMIFS(通讯通路门店!$BB:$BB,通讯通路门店!$S:$S,$G455)</f>
        <v>0</v>
      </c>
      <c r="AJ455" s="99">
        <f>SUMIFS(通讯通路门店!$BE:$BE,通讯通路门店!$S:$S,$G455)</f>
        <v>0</v>
      </c>
      <c r="AK455" s="99">
        <f>SUMIFS(通讯通路门店!$BG:$BG,通讯通路门店!$S:$S,$G455)</f>
        <v>0</v>
      </c>
      <c r="AL455" s="99">
        <f>SUMIFS(通讯通路门店!$BC:$BC,通讯通路门店!$S:$S,$G455)</f>
        <v>0</v>
      </c>
      <c r="AM455" s="99">
        <f>SUMIFS(通讯通路门店!$BD:$BD,通讯通路门店!$S:$S,$G455)</f>
        <v>0</v>
      </c>
      <c r="AN455" s="99">
        <f>SUMIFS(通讯通路门店!$BF:$BF,通讯通路门店!$S:$S,$G455)</f>
        <v>0</v>
      </c>
      <c r="AO455" s="99">
        <f t="shared" si="37"/>
        <v>0</v>
      </c>
      <c r="AP455" s="99">
        <f>SUMIFS(通讯通路门店!$K:$K,通讯通路门店!$S:$S,$G455)</f>
        <v>0</v>
      </c>
      <c r="AQ455" s="83"/>
      <c r="AR455" s="99">
        <f>SUMIFS(通讯通路门店!$T:$T,通讯通路门店!$S:$S,$G455)</f>
        <v>0</v>
      </c>
      <c r="AS455" s="99">
        <f>SUMIFS(通讯通路门店!$U:$U,通讯通路门店!$S:$S,$G455)</f>
        <v>0</v>
      </c>
      <c r="AT455" s="99">
        <f>SUMIFS(通讯通路门店!$V:$V,通讯通路门店!$S:$S,$G455)</f>
        <v>0</v>
      </c>
      <c r="AU455" s="99">
        <f>SUMIFS(通讯通路门店!$W:$W,通讯通路门店!$S:$S,$G455)</f>
        <v>0</v>
      </c>
      <c r="AV455" s="99">
        <f>SUMIFS(通讯通路门店!$Z:$Z,通讯通路门店!$S:$S,$G455)</f>
        <v>0</v>
      </c>
      <c r="AW455" s="99">
        <f>SUMIFS(通讯通路门店!$AB:$AB,通讯通路门店!$S:$S,$G455)</f>
        <v>0</v>
      </c>
      <c r="AX455" s="99">
        <f>SUMIFS(通讯通路门店!$X:$X,通讯通路门店!$S:$S,$G455)</f>
        <v>0</v>
      </c>
      <c r="AY455" s="99">
        <f>SUMIFS(通讯通路门店!$Y:$Y,通讯通路门店!$S:$S,$G455)</f>
        <v>0</v>
      </c>
      <c r="AZ455" s="99">
        <f>SUMIFS(通讯通路门店!$AA:$AA,通讯通路门店!$S:$S,$G455)</f>
        <v>0</v>
      </c>
      <c r="BA455" s="99">
        <f t="shared" si="38"/>
        <v>0</v>
      </c>
      <c r="BB455" s="99">
        <f t="shared" si="39"/>
        <v>0</v>
      </c>
      <c r="BC455" s="99">
        <f>SUMIFS(通讯通路门店!$W:$W,通讯通路门店!$S:$S,$G455,通讯通路门店!$J:$J,"荣耀体验店")+SUMIFS(通讯通路门店!$W:$W,通讯通路门店!$S:$S,$G455,通讯通路门店!$J:$J,"荣耀授权专卖店")</f>
        <v>0</v>
      </c>
      <c r="BD455" s="99">
        <f>SUMIFS(通讯通路门店!$Z:$Z,通讯通路门店!$S:$S,$G455,通讯通路门店!$J:$J,"VIVO体验店")</f>
        <v>0</v>
      </c>
      <c r="BE455" s="99">
        <f>SUMIFS(通讯通路门店!$AB:$AB,通讯通路门店!$S:$S,$G455,通讯通路门店!$J:$J,"OPPO体验店")</f>
        <v>0</v>
      </c>
      <c r="BF455" s="99">
        <f>SUMIFS(通讯通路门店!$X:$X,通讯通路门店!$S:$S,$G455,通讯通路门店!$J:$J,"华为授权体验店")+SUMIFS(通讯通路门店!$AA:$AA,通讯通路门店!$S:$S,$G455,通讯通路门店!$J:$J,"华为堡垒店")</f>
        <v>0</v>
      </c>
      <c r="BG455" s="99">
        <f>SUMIFS(通讯通路门店!$Y:$Y,通讯通路门店!$S:$S,$G455,通讯通路门店!$J:$J,"小米体验店")</f>
        <v>0</v>
      </c>
      <c r="BH455" s="99">
        <f>SUMIFS(通讯通路门店!$AA:$AA,通讯通路门店!$S:$S,$G455,通讯通路门店!$J:$J,"苹果体验店")</f>
        <v>0</v>
      </c>
      <c r="BI455" s="99">
        <f>SUMIFS(通讯通路门店!$K:$K,通讯通路门店!$S:$S,$G455,通讯通路门店!$J:$J,"其他品牌专卖店")</f>
        <v>0</v>
      </c>
      <c r="BJ455" s="99">
        <f>SUMIFS(通讯通路门店!$AC:$AC,通讯通路门店!$S:$S,$G455)</f>
        <v>0</v>
      </c>
      <c r="BK455" s="99">
        <f>SUMIFS(通讯通路门店!$AD:$AD,通讯通路门店!$S:$S,$G455)</f>
        <v>0</v>
      </c>
      <c r="BL455" s="99">
        <f>SUMIFS(通讯通路门店!$AE:$AE,通讯通路门店!$S:$S,$G455)</f>
        <v>0</v>
      </c>
      <c r="BM455" s="99">
        <f>SUMIFS(通讯通路门店!$AF:$AF,通讯通路门店!$S:$S,$G455)</f>
        <v>0</v>
      </c>
      <c r="BN455" s="99">
        <f>SUMIFS(通讯通路门店!$AG:$AG,通讯通路门店!$S:$S,$G455)</f>
        <v>0</v>
      </c>
      <c r="BO455" s="99">
        <f>SUMIFS(通讯通路门店!$AH:$AH,通讯通路门店!$S:$S,$G455)</f>
        <v>0</v>
      </c>
      <c r="BP455" s="99">
        <f>SUMIFS(通讯通路门店!$AI:$AI,通讯通路门店!$S:$S,$G455)</f>
        <v>0</v>
      </c>
      <c r="BQ455" s="83"/>
    </row>
    <row r="456" spans="1:69">
      <c r="A456" s="99" t="str">
        <f>IFERROR(_xlfn.XLOOKUP($G456,通讯通路门店!$S$4:$S$993931,通讯通路门店!$A$4:$A$993931,0,0),"")</f>
        <v/>
      </c>
      <c r="B456" s="99" t="str">
        <f>IFERROR(_xlfn.XLOOKUP($G456,通讯通路门店!$S$4:$S$993931,通讯通路门店!$B$4:$B$993931,0,0),"")</f>
        <v/>
      </c>
      <c r="C456" s="99" t="str">
        <f>IFERROR(_xlfn.XLOOKUP($G456,通讯通路门店!$S$4:$S$993931,通讯通路门店!$C$4:$C$993931,0,0),"")</f>
        <v/>
      </c>
      <c r="D456" s="99" t="str">
        <f>IFERROR(_xlfn.XLOOKUP($G456,通讯通路门店!$S$4:$S$993931,通讯通路门店!$D$4:$D$993931,0,0),"")</f>
        <v/>
      </c>
      <c r="E456" s="83"/>
      <c r="F456" s="83"/>
      <c r="G456" s="101" t="e">
        <v>#N/A</v>
      </c>
      <c r="H456" s="102" t="str">
        <f>IFERROR(_xlfn.XLOOKUP($G456,通讯通路门店!$S$4:$S$993931,通讯通路门店!$R$4:$R$993931,0,0),"")</f>
        <v/>
      </c>
      <c r="I456" s="83"/>
      <c r="J456" s="83"/>
      <c r="K456" s="83"/>
      <c r="L456" s="83"/>
      <c r="M456" s="83"/>
      <c r="N456" s="83"/>
      <c r="O456" s="83"/>
      <c r="P456" s="83"/>
      <c r="Q456" s="83"/>
      <c r="R456" s="83"/>
      <c r="S456" s="83"/>
      <c r="T456" s="83"/>
      <c r="U456" s="99">
        <f>COUNTIF(通讯通路门店!$S:$S,$G456)</f>
        <v>0</v>
      </c>
      <c r="V456" s="99">
        <f>COUNTIFS(通讯通路门店!$S:$S,$G456,通讯通路门店!$J:$J,"综合卖场")</f>
        <v>0</v>
      </c>
      <c r="W456" s="99">
        <f>SUMIFS(通讯通路门店!$AJ:$AJ,通讯通路门店!$S:$S,通讯客户沙盘!$G456)</f>
        <v>0</v>
      </c>
      <c r="X456" s="99">
        <f t="shared" si="35"/>
        <v>0</v>
      </c>
      <c r="Y456" s="99">
        <f>COUNTIFS(通讯通路门店!$S:$S,$G456,通讯通路门店!$J:$J,"荣耀体验店")+COUNTIFS(通讯通路门店!$S:$S,$G456,通讯通路门店!$J:$J,"荣耀授权专卖店")</f>
        <v>0</v>
      </c>
      <c r="Z456" s="99">
        <f>COUNTIFS(通讯通路门店!$S:$S,$G456,通讯通路门店!$J:$J,"VIVO体验店")</f>
        <v>0</v>
      </c>
      <c r="AA456" s="99">
        <f>COUNTIFS(通讯通路门店!$S:$S,$G456,通讯通路门店!$J:$J,"OPPO体验店")</f>
        <v>0</v>
      </c>
      <c r="AB456" s="99">
        <f>COUNTIFS(通讯通路门店!$S:$S,$G456,通讯通路门店!$J:$J,"华为授权体验店")+COUNTIFS(通讯通路门店!$S:$S,$G456,通讯通路门店!$J:$J,"华为堡垒店")</f>
        <v>0</v>
      </c>
      <c r="AC456" s="99">
        <f>COUNTIFS(通讯通路门店!$S:$S,$G456,通讯通路门店!$J:$J,"小米体验店")</f>
        <v>0</v>
      </c>
      <c r="AD456" s="99">
        <f>COUNTIFS(通讯通路门店!$S:$S,$G456,通讯通路门店!$J:$J,"苹果体验店")</f>
        <v>0</v>
      </c>
      <c r="AE456" s="99">
        <f>COUNTIFS(通讯通路门店!$S:$S,$G456,通讯通路门店!$J:$J,"其他品牌专卖店")</f>
        <v>0</v>
      </c>
      <c r="AF456" s="99">
        <f>SUMIFS(通讯通路门店!$BI:$BI,通讯通路门店!$S:$S,$G456)</f>
        <v>0</v>
      </c>
      <c r="AG456" s="99">
        <f>SUMIFS(通讯通路门店!$BH:$BH,通讯通路门店!$S:$S,$G456)</f>
        <v>0</v>
      </c>
      <c r="AH456" s="99">
        <f t="shared" si="36"/>
        <v>0</v>
      </c>
      <c r="AI456" s="99">
        <f>SUMIFS(通讯通路门店!$BB:$BB,通讯通路门店!$S:$S,$G456)</f>
        <v>0</v>
      </c>
      <c r="AJ456" s="99">
        <f>SUMIFS(通讯通路门店!$BE:$BE,通讯通路门店!$S:$S,$G456)</f>
        <v>0</v>
      </c>
      <c r="AK456" s="99">
        <f>SUMIFS(通讯通路门店!$BG:$BG,通讯通路门店!$S:$S,$G456)</f>
        <v>0</v>
      </c>
      <c r="AL456" s="99">
        <f>SUMIFS(通讯通路门店!$BC:$BC,通讯通路门店!$S:$S,$G456)</f>
        <v>0</v>
      </c>
      <c r="AM456" s="99">
        <f>SUMIFS(通讯通路门店!$BD:$BD,通讯通路门店!$S:$S,$G456)</f>
        <v>0</v>
      </c>
      <c r="AN456" s="99">
        <f>SUMIFS(通讯通路门店!$BF:$BF,通讯通路门店!$S:$S,$G456)</f>
        <v>0</v>
      </c>
      <c r="AO456" s="99">
        <f t="shared" si="37"/>
        <v>0</v>
      </c>
      <c r="AP456" s="99">
        <f>SUMIFS(通讯通路门店!$K:$K,通讯通路门店!$S:$S,$G456)</f>
        <v>0</v>
      </c>
      <c r="AQ456" s="83"/>
      <c r="AR456" s="99">
        <f>SUMIFS(通讯通路门店!$T:$T,通讯通路门店!$S:$S,$G456)</f>
        <v>0</v>
      </c>
      <c r="AS456" s="99">
        <f>SUMIFS(通讯通路门店!$U:$U,通讯通路门店!$S:$S,$G456)</f>
        <v>0</v>
      </c>
      <c r="AT456" s="99">
        <f>SUMIFS(通讯通路门店!$V:$V,通讯通路门店!$S:$S,$G456)</f>
        <v>0</v>
      </c>
      <c r="AU456" s="99">
        <f>SUMIFS(通讯通路门店!$W:$W,通讯通路门店!$S:$S,$G456)</f>
        <v>0</v>
      </c>
      <c r="AV456" s="99">
        <f>SUMIFS(通讯通路门店!$Z:$Z,通讯通路门店!$S:$S,$G456)</f>
        <v>0</v>
      </c>
      <c r="AW456" s="99">
        <f>SUMIFS(通讯通路门店!$AB:$AB,通讯通路门店!$S:$S,$G456)</f>
        <v>0</v>
      </c>
      <c r="AX456" s="99">
        <f>SUMIFS(通讯通路门店!$X:$X,通讯通路门店!$S:$S,$G456)</f>
        <v>0</v>
      </c>
      <c r="AY456" s="99">
        <f>SUMIFS(通讯通路门店!$Y:$Y,通讯通路门店!$S:$S,$G456)</f>
        <v>0</v>
      </c>
      <c r="AZ456" s="99">
        <f>SUMIFS(通讯通路门店!$AA:$AA,通讯通路门店!$S:$S,$G456)</f>
        <v>0</v>
      </c>
      <c r="BA456" s="99">
        <f t="shared" si="38"/>
        <v>0</v>
      </c>
      <c r="BB456" s="99">
        <f t="shared" si="39"/>
        <v>0</v>
      </c>
      <c r="BC456" s="99">
        <f>SUMIFS(通讯通路门店!$W:$W,通讯通路门店!$S:$S,$G456,通讯通路门店!$J:$J,"荣耀体验店")+SUMIFS(通讯通路门店!$W:$W,通讯通路门店!$S:$S,$G456,通讯通路门店!$J:$J,"荣耀授权专卖店")</f>
        <v>0</v>
      </c>
      <c r="BD456" s="99">
        <f>SUMIFS(通讯通路门店!$Z:$Z,通讯通路门店!$S:$S,$G456,通讯通路门店!$J:$J,"VIVO体验店")</f>
        <v>0</v>
      </c>
      <c r="BE456" s="99">
        <f>SUMIFS(通讯通路门店!$AB:$AB,通讯通路门店!$S:$S,$G456,通讯通路门店!$J:$J,"OPPO体验店")</f>
        <v>0</v>
      </c>
      <c r="BF456" s="99">
        <f>SUMIFS(通讯通路门店!$X:$X,通讯通路门店!$S:$S,$G456,通讯通路门店!$J:$J,"华为授权体验店")+SUMIFS(通讯通路门店!$AA:$AA,通讯通路门店!$S:$S,$G456,通讯通路门店!$J:$J,"华为堡垒店")</f>
        <v>0</v>
      </c>
      <c r="BG456" s="99">
        <f>SUMIFS(通讯通路门店!$Y:$Y,通讯通路门店!$S:$S,$G456,通讯通路门店!$J:$J,"小米体验店")</f>
        <v>0</v>
      </c>
      <c r="BH456" s="99">
        <f>SUMIFS(通讯通路门店!$AA:$AA,通讯通路门店!$S:$S,$G456,通讯通路门店!$J:$J,"苹果体验店")</f>
        <v>0</v>
      </c>
      <c r="BI456" s="99">
        <f>SUMIFS(通讯通路门店!$K:$K,通讯通路门店!$S:$S,$G456,通讯通路门店!$J:$J,"其他品牌专卖店")</f>
        <v>0</v>
      </c>
      <c r="BJ456" s="99">
        <f>SUMIFS(通讯通路门店!$AC:$AC,通讯通路门店!$S:$S,$G456)</f>
        <v>0</v>
      </c>
      <c r="BK456" s="99">
        <f>SUMIFS(通讯通路门店!$AD:$AD,通讯通路门店!$S:$S,$G456)</f>
        <v>0</v>
      </c>
      <c r="BL456" s="99">
        <f>SUMIFS(通讯通路门店!$AE:$AE,通讯通路门店!$S:$S,$G456)</f>
        <v>0</v>
      </c>
      <c r="BM456" s="99">
        <f>SUMIFS(通讯通路门店!$AF:$AF,通讯通路门店!$S:$S,$G456)</f>
        <v>0</v>
      </c>
      <c r="BN456" s="99">
        <f>SUMIFS(通讯通路门店!$AG:$AG,通讯通路门店!$S:$S,$G456)</f>
        <v>0</v>
      </c>
      <c r="BO456" s="99">
        <f>SUMIFS(通讯通路门店!$AH:$AH,通讯通路门店!$S:$S,$G456)</f>
        <v>0</v>
      </c>
      <c r="BP456" s="99">
        <f>SUMIFS(通讯通路门店!$AI:$AI,通讯通路门店!$S:$S,$G456)</f>
        <v>0</v>
      </c>
      <c r="BQ456" s="83"/>
    </row>
    <row r="457" spans="1:69">
      <c r="A457" s="99" t="str">
        <f>IFERROR(_xlfn.XLOOKUP($G457,通讯通路门店!$S$4:$S$993931,通讯通路门店!$A$4:$A$993931,0,0),"")</f>
        <v/>
      </c>
      <c r="B457" s="99" t="str">
        <f>IFERROR(_xlfn.XLOOKUP($G457,通讯通路门店!$S$4:$S$993931,通讯通路门店!$B$4:$B$993931,0,0),"")</f>
        <v/>
      </c>
      <c r="C457" s="99" t="str">
        <f>IFERROR(_xlfn.XLOOKUP($G457,通讯通路门店!$S$4:$S$993931,通讯通路门店!$C$4:$C$993931,0,0),"")</f>
        <v/>
      </c>
      <c r="D457" s="99" t="str">
        <f>IFERROR(_xlfn.XLOOKUP($G457,通讯通路门店!$S$4:$S$993931,通讯通路门店!$D$4:$D$993931,0,0),"")</f>
        <v/>
      </c>
      <c r="E457" s="83"/>
      <c r="F457" s="83"/>
      <c r="G457" s="101" t="e">
        <v>#N/A</v>
      </c>
      <c r="H457" s="102" t="str">
        <f>IFERROR(_xlfn.XLOOKUP($G457,通讯通路门店!$S$4:$S$993931,通讯通路门店!$R$4:$R$993931,0,0),"")</f>
        <v/>
      </c>
      <c r="I457" s="83"/>
      <c r="J457" s="83"/>
      <c r="K457" s="83"/>
      <c r="L457" s="83"/>
      <c r="M457" s="83"/>
      <c r="N457" s="83"/>
      <c r="O457" s="83"/>
      <c r="P457" s="83"/>
      <c r="Q457" s="83"/>
      <c r="R457" s="83"/>
      <c r="S457" s="83"/>
      <c r="T457" s="83"/>
      <c r="U457" s="99">
        <f>COUNTIF(通讯通路门店!$S:$S,$G457)</f>
        <v>0</v>
      </c>
      <c r="V457" s="99">
        <f>COUNTIFS(通讯通路门店!$S:$S,$G457,通讯通路门店!$J:$J,"综合卖场")</f>
        <v>0</v>
      </c>
      <c r="W457" s="99">
        <f>SUMIFS(通讯通路门店!$AJ:$AJ,通讯通路门店!$S:$S,通讯客户沙盘!$G457)</f>
        <v>0</v>
      </c>
      <c r="X457" s="99">
        <f t="shared" si="35"/>
        <v>0</v>
      </c>
      <c r="Y457" s="99">
        <f>COUNTIFS(通讯通路门店!$S:$S,$G457,通讯通路门店!$J:$J,"荣耀体验店")+COUNTIFS(通讯通路门店!$S:$S,$G457,通讯通路门店!$J:$J,"荣耀授权专卖店")</f>
        <v>0</v>
      </c>
      <c r="Z457" s="99">
        <f>COUNTIFS(通讯通路门店!$S:$S,$G457,通讯通路门店!$J:$J,"VIVO体验店")</f>
        <v>0</v>
      </c>
      <c r="AA457" s="99">
        <f>COUNTIFS(通讯通路门店!$S:$S,$G457,通讯通路门店!$J:$J,"OPPO体验店")</f>
        <v>0</v>
      </c>
      <c r="AB457" s="99">
        <f>COUNTIFS(通讯通路门店!$S:$S,$G457,通讯通路门店!$J:$J,"华为授权体验店")+COUNTIFS(通讯通路门店!$S:$S,$G457,通讯通路门店!$J:$J,"华为堡垒店")</f>
        <v>0</v>
      </c>
      <c r="AC457" s="99">
        <f>COUNTIFS(通讯通路门店!$S:$S,$G457,通讯通路门店!$J:$J,"小米体验店")</f>
        <v>0</v>
      </c>
      <c r="AD457" s="99">
        <f>COUNTIFS(通讯通路门店!$S:$S,$G457,通讯通路门店!$J:$J,"苹果体验店")</f>
        <v>0</v>
      </c>
      <c r="AE457" s="99">
        <f>COUNTIFS(通讯通路门店!$S:$S,$G457,通讯通路门店!$J:$J,"其他品牌专卖店")</f>
        <v>0</v>
      </c>
      <c r="AF457" s="99">
        <f>SUMIFS(通讯通路门店!$BI:$BI,通讯通路门店!$S:$S,$G457)</f>
        <v>0</v>
      </c>
      <c r="AG457" s="99">
        <f>SUMIFS(通讯通路门店!$BH:$BH,通讯通路门店!$S:$S,$G457)</f>
        <v>0</v>
      </c>
      <c r="AH457" s="99">
        <f t="shared" si="36"/>
        <v>0</v>
      </c>
      <c r="AI457" s="99">
        <f>SUMIFS(通讯通路门店!$BB:$BB,通讯通路门店!$S:$S,$G457)</f>
        <v>0</v>
      </c>
      <c r="AJ457" s="99">
        <f>SUMIFS(通讯通路门店!$BE:$BE,通讯通路门店!$S:$S,$G457)</f>
        <v>0</v>
      </c>
      <c r="AK457" s="99">
        <f>SUMIFS(通讯通路门店!$BG:$BG,通讯通路门店!$S:$S,$G457)</f>
        <v>0</v>
      </c>
      <c r="AL457" s="99">
        <f>SUMIFS(通讯通路门店!$BC:$BC,通讯通路门店!$S:$S,$G457)</f>
        <v>0</v>
      </c>
      <c r="AM457" s="99">
        <f>SUMIFS(通讯通路门店!$BD:$BD,通讯通路门店!$S:$S,$G457)</f>
        <v>0</v>
      </c>
      <c r="AN457" s="99">
        <f>SUMIFS(通讯通路门店!$BF:$BF,通讯通路门店!$S:$S,$G457)</f>
        <v>0</v>
      </c>
      <c r="AO457" s="99">
        <f t="shared" si="37"/>
        <v>0</v>
      </c>
      <c r="AP457" s="99">
        <f>SUMIFS(通讯通路门店!$K:$K,通讯通路门店!$S:$S,$G457)</f>
        <v>0</v>
      </c>
      <c r="AQ457" s="83"/>
      <c r="AR457" s="99">
        <f>SUMIFS(通讯通路门店!$T:$T,通讯通路门店!$S:$S,$G457)</f>
        <v>0</v>
      </c>
      <c r="AS457" s="99">
        <f>SUMIFS(通讯通路门店!$U:$U,通讯通路门店!$S:$S,$G457)</f>
        <v>0</v>
      </c>
      <c r="AT457" s="99">
        <f>SUMIFS(通讯通路门店!$V:$V,通讯通路门店!$S:$S,$G457)</f>
        <v>0</v>
      </c>
      <c r="AU457" s="99">
        <f>SUMIFS(通讯通路门店!$W:$W,通讯通路门店!$S:$S,$G457)</f>
        <v>0</v>
      </c>
      <c r="AV457" s="99">
        <f>SUMIFS(通讯通路门店!$Z:$Z,通讯通路门店!$S:$S,$G457)</f>
        <v>0</v>
      </c>
      <c r="AW457" s="99">
        <f>SUMIFS(通讯通路门店!$AB:$AB,通讯通路门店!$S:$S,$G457)</f>
        <v>0</v>
      </c>
      <c r="AX457" s="99">
        <f>SUMIFS(通讯通路门店!$X:$X,通讯通路门店!$S:$S,$G457)</f>
        <v>0</v>
      </c>
      <c r="AY457" s="99">
        <f>SUMIFS(通讯通路门店!$Y:$Y,通讯通路门店!$S:$S,$G457)</f>
        <v>0</v>
      </c>
      <c r="AZ457" s="99">
        <f>SUMIFS(通讯通路门店!$AA:$AA,通讯通路门店!$S:$S,$G457)</f>
        <v>0</v>
      </c>
      <c r="BA457" s="99">
        <f t="shared" si="38"/>
        <v>0</v>
      </c>
      <c r="BB457" s="99">
        <f t="shared" si="39"/>
        <v>0</v>
      </c>
      <c r="BC457" s="99">
        <f>SUMIFS(通讯通路门店!$W:$W,通讯通路门店!$S:$S,$G457,通讯通路门店!$J:$J,"荣耀体验店")+SUMIFS(通讯通路门店!$W:$W,通讯通路门店!$S:$S,$G457,通讯通路门店!$J:$J,"荣耀授权专卖店")</f>
        <v>0</v>
      </c>
      <c r="BD457" s="99">
        <f>SUMIFS(通讯通路门店!$Z:$Z,通讯通路门店!$S:$S,$G457,通讯通路门店!$J:$J,"VIVO体验店")</f>
        <v>0</v>
      </c>
      <c r="BE457" s="99">
        <f>SUMIFS(通讯通路门店!$AB:$AB,通讯通路门店!$S:$S,$G457,通讯通路门店!$J:$J,"OPPO体验店")</f>
        <v>0</v>
      </c>
      <c r="BF457" s="99">
        <f>SUMIFS(通讯通路门店!$X:$X,通讯通路门店!$S:$S,$G457,通讯通路门店!$J:$J,"华为授权体验店")+SUMIFS(通讯通路门店!$AA:$AA,通讯通路门店!$S:$S,$G457,通讯通路门店!$J:$J,"华为堡垒店")</f>
        <v>0</v>
      </c>
      <c r="BG457" s="99">
        <f>SUMIFS(通讯通路门店!$Y:$Y,通讯通路门店!$S:$S,$G457,通讯通路门店!$J:$J,"小米体验店")</f>
        <v>0</v>
      </c>
      <c r="BH457" s="99">
        <f>SUMIFS(通讯通路门店!$AA:$AA,通讯通路门店!$S:$S,$G457,通讯通路门店!$J:$J,"苹果体验店")</f>
        <v>0</v>
      </c>
      <c r="BI457" s="99">
        <f>SUMIFS(通讯通路门店!$K:$K,通讯通路门店!$S:$S,$G457,通讯通路门店!$J:$J,"其他品牌专卖店")</f>
        <v>0</v>
      </c>
      <c r="BJ457" s="99">
        <f>SUMIFS(通讯通路门店!$AC:$AC,通讯通路门店!$S:$S,$G457)</f>
        <v>0</v>
      </c>
      <c r="BK457" s="99">
        <f>SUMIFS(通讯通路门店!$AD:$AD,通讯通路门店!$S:$S,$G457)</f>
        <v>0</v>
      </c>
      <c r="BL457" s="99">
        <f>SUMIFS(通讯通路门店!$AE:$AE,通讯通路门店!$S:$S,$G457)</f>
        <v>0</v>
      </c>
      <c r="BM457" s="99">
        <f>SUMIFS(通讯通路门店!$AF:$AF,通讯通路门店!$S:$S,$G457)</f>
        <v>0</v>
      </c>
      <c r="BN457" s="99">
        <f>SUMIFS(通讯通路门店!$AG:$AG,通讯通路门店!$S:$S,$G457)</f>
        <v>0</v>
      </c>
      <c r="BO457" s="99">
        <f>SUMIFS(通讯通路门店!$AH:$AH,通讯通路门店!$S:$S,$G457)</f>
        <v>0</v>
      </c>
      <c r="BP457" s="99">
        <f>SUMIFS(通讯通路门店!$AI:$AI,通讯通路门店!$S:$S,$G457)</f>
        <v>0</v>
      </c>
      <c r="BQ457" s="83"/>
    </row>
    <row r="458" spans="1:69">
      <c r="A458" s="99" t="str">
        <f>IFERROR(_xlfn.XLOOKUP($G458,通讯通路门店!$S$4:$S$993931,通讯通路门店!$A$4:$A$993931,0,0),"")</f>
        <v/>
      </c>
      <c r="B458" s="99" t="str">
        <f>IFERROR(_xlfn.XLOOKUP($G458,通讯通路门店!$S$4:$S$993931,通讯通路门店!$B$4:$B$993931,0,0),"")</f>
        <v/>
      </c>
      <c r="C458" s="99" t="str">
        <f>IFERROR(_xlfn.XLOOKUP($G458,通讯通路门店!$S$4:$S$993931,通讯通路门店!$C$4:$C$993931,0,0),"")</f>
        <v/>
      </c>
      <c r="D458" s="99" t="str">
        <f>IFERROR(_xlfn.XLOOKUP($G458,通讯通路门店!$S$4:$S$993931,通讯通路门店!$D$4:$D$993931,0,0),"")</f>
        <v/>
      </c>
      <c r="E458" s="83"/>
      <c r="F458" s="83"/>
      <c r="G458" s="101" t="e">
        <v>#N/A</v>
      </c>
      <c r="H458" s="102" t="str">
        <f>IFERROR(_xlfn.XLOOKUP($G458,通讯通路门店!$S$4:$S$993931,通讯通路门店!$R$4:$R$993931,0,0),"")</f>
        <v/>
      </c>
      <c r="I458" s="83"/>
      <c r="J458" s="83"/>
      <c r="K458" s="83"/>
      <c r="L458" s="83"/>
      <c r="M458" s="83"/>
      <c r="N458" s="83"/>
      <c r="O458" s="83"/>
      <c r="P458" s="83"/>
      <c r="Q458" s="83"/>
      <c r="R458" s="83"/>
      <c r="S458" s="83"/>
      <c r="T458" s="83"/>
      <c r="U458" s="99">
        <f>COUNTIF(通讯通路门店!$S:$S,$G458)</f>
        <v>0</v>
      </c>
      <c r="V458" s="99">
        <f>COUNTIFS(通讯通路门店!$S:$S,$G458,通讯通路门店!$J:$J,"综合卖场")</f>
        <v>0</v>
      </c>
      <c r="W458" s="99">
        <f>SUMIFS(通讯通路门店!$AJ:$AJ,通讯通路门店!$S:$S,通讯客户沙盘!$G458)</f>
        <v>0</v>
      </c>
      <c r="X458" s="99">
        <f t="shared" si="35"/>
        <v>0</v>
      </c>
      <c r="Y458" s="99">
        <f>COUNTIFS(通讯通路门店!$S:$S,$G458,通讯通路门店!$J:$J,"荣耀体验店")+COUNTIFS(通讯通路门店!$S:$S,$G458,通讯通路门店!$J:$J,"荣耀授权专卖店")</f>
        <v>0</v>
      </c>
      <c r="Z458" s="99">
        <f>COUNTIFS(通讯通路门店!$S:$S,$G458,通讯通路门店!$J:$J,"VIVO体验店")</f>
        <v>0</v>
      </c>
      <c r="AA458" s="99">
        <f>COUNTIFS(通讯通路门店!$S:$S,$G458,通讯通路门店!$J:$J,"OPPO体验店")</f>
        <v>0</v>
      </c>
      <c r="AB458" s="99">
        <f>COUNTIFS(通讯通路门店!$S:$S,$G458,通讯通路门店!$J:$J,"华为授权体验店")+COUNTIFS(通讯通路门店!$S:$S,$G458,通讯通路门店!$J:$J,"华为堡垒店")</f>
        <v>0</v>
      </c>
      <c r="AC458" s="99">
        <f>COUNTIFS(通讯通路门店!$S:$S,$G458,通讯通路门店!$J:$J,"小米体验店")</f>
        <v>0</v>
      </c>
      <c r="AD458" s="99">
        <f>COUNTIFS(通讯通路门店!$S:$S,$G458,通讯通路门店!$J:$J,"苹果体验店")</f>
        <v>0</v>
      </c>
      <c r="AE458" s="99">
        <f>COUNTIFS(通讯通路门店!$S:$S,$G458,通讯通路门店!$J:$J,"其他品牌专卖店")</f>
        <v>0</v>
      </c>
      <c r="AF458" s="99">
        <f>SUMIFS(通讯通路门店!$BI:$BI,通讯通路门店!$S:$S,$G458)</f>
        <v>0</v>
      </c>
      <c r="AG458" s="99">
        <f>SUMIFS(通讯通路门店!$BH:$BH,通讯通路门店!$S:$S,$G458)</f>
        <v>0</v>
      </c>
      <c r="AH458" s="99">
        <f t="shared" si="36"/>
        <v>0</v>
      </c>
      <c r="AI458" s="99">
        <f>SUMIFS(通讯通路门店!$BB:$BB,通讯通路门店!$S:$S,$G458)</f>
        <v>0</v>
      </c>
      <c r="AJ458" s="99">
        <f>SUMIFS(通讯通路门店!$BE:$BE,通讯通路门店!$S:$S,$G458)</f>
        <v>0</v>
      </c>
      <c r="AK458" s="99">
        <f>SUMIFS(通讯通路门店!$BG:$BG,通讯通路门店!$S:$S,$G458)</f>
        <v>0</v>
      </c>
      <c r="AL458" s="99">
        <f>SUMIFS(通讯通路门店!$BC:$BC,通讯通路门店!$S:$S,$G458)</f>
        <v>0</v>
      </c>
      <c r="AM458" s="99">
        <f>SUMIFS(通讯通路门店!$BD:$BD,通讯通路门店!$S:$S,$G458)</f>
        <v>0</v>
      </c>
      <c r="AN458" s="99">
        <f>SUMIFS(通讯通路门店!$BF:$BF,通讯通路门店!$S:$S,$G458)</f>
        <v>0</v>
      </c>
      <c r="AO458" s="99">
        <f t="shared" si="37"/>
        <v>0</v>
      </c>
      <c r="AP458" s="99">
        <f>SUMIFS(通讯通路门店!$K:$K,通讯通路门店!$S:$S,$G458)</f>
        <v>0</v>
      </c>
      <c r="AQ458" s="83"/>
      <c r="AR458" s="99">
        <f>SUMIFS(通讯通路门店!$T:$T,通讯通路门店!$S:$S,$G458)</f>
        <v>0</v>
      </c>
      <c r="AS458" s="99">
        <f>SUMIFS(通讯通路门店!$U:$U,通讯通路门店!$S:$S,$G458)</f>
        <v>0</v>
      </c>
      <c r="AT458" s="99">
        <f>SUMIFS(通讯通路门店!$V:$V,通讯通路门店!$S:$S,$G458)</f>
        <v>0</v>
      </c>
      <c r="AU458" s="99">
        <f>SUMIFS(通讯通路门店!$W:$W,通讯通路门店!$S:$S,$G458)</f>
        <v>0</v>
      </c>
      <c r="AV458" s="99">
        <f>SUMIFS(通讯通路门店!$Z:$Z,通讯通路门店!$S:$S,$G458)</f>
        <v>0</v>
      </c>
      <c r="AW458" s="99">
        <f>SUMIFS(通讯通路门店!$AB:$AB,通讯通路门店!$S:$S,$G458)</f>
        <v>0</v>
      </c>
      <c r="AX458" s="99">
        <f>SUMIFS(通讯通路门店!$X:$X,通讯通路门店!$S:$S,$G458)</f>
        <v>0</v>
      </c>
      <c r="AY458" s="99">
        <f>SUMIFS(通讯通路门店!$Y:$Y,通讯通路门店!$S:$S,$G458)</f>
        <v>0</v>
      </c>
      <c r="AZ458" s="99">
        <f>SUMIFS(通讯通路门店!$AA:$AA,通讯通路门店!$S:$S,$G458)</f>
        <v>0</v>
      </c>
      <c r="BA458" s="99">
        <f t="shared" si="38"/>
        <v>0</v>
      </c>
      <c r="BB458" s="99">
        <f t="shared" si="39"/>
        <v>0</v>
      </c>
      <c r="BC458" s="99">
        <f>SUMIFS(通讯通路门店!$W:$W,通讯通路门店!$S:$S,$G458,通讯通路门店!$J:$J,"荣耀体验店")+SUMIFS(通讯通路门店!$W:$W,通讯通路门店!$S:$S,$G458,通讯通路门店!$J:$J,"荣耀授权专卖店")</f>
        <v>0</v>
      </c>
      <c r="BD458" s="99">
        <f>SUMIFS(通讯通路门店!$Z:$Z,通讯通路门店!$S:$S,$G458,通讯通路门店!$J:$J,"VIVO体验店")</f>
        <v>0</v>
      </c>
      <c r="BE458" s="99">
        <f>SUMIFS(通讯通路门店!$AB:$AB,通讯通路门店!$S:$S,$G458,通讯通路门店!$J:$J,"OPPO体验店")</f>
        <v>0</v>
      </c>
      <c r="BF458" s="99">
        <f>SUMIFS(通讯通路门店!$X:$X,通讯通路门店!$S:$S,$G458,通讯通路门店!$J:$J,"华为授权体验店")+SUMIFS(通讯通路门店!$AA:$AA,通讯通路门店!$S:$S,$G458,通讯通路门店!$J:$J,"华为堡垒店")</f>
        <v>0</v>
      </c>
      <c r="BG458" s="99">
        <f>SUMIFS(通讯通路门店!$Y:$Y,通讯通路门店!$S:$S,$G458,通讯通路门店!$J:$J,"小米体验店")</f>
        <v>0</v>
      </c>
      <c r="BH458" s="99">
        <f>SUMIFS(通讯通路门店!$AA:$AA,通讯通路门店!$S:$S,$G458,通讯通路门店!$J:$J,"苹果体验店")</f>
        <v>0</v>
      </c>
      <c r="BI458" s="99">
        <f>SUMIFS(通讯通路门店!$K:$K,通讯通路门店!$S:$S,$G458,通讯通路门店!$J:$J,"其他品牌专卖店")</f>
        <v>0</v>
      </c>
      <c r="BJ458" s="99">
        <f>SUMIFS(通讯通路门店!$AC:$AC,通讯通路门店!$S:$S,$G458)</f>
        <v>0</v>
      </c>
      <c r="BK458" s="99">
        <f>SUMIFS(通讯通路门店!$AD:$AD,通讯通路门店!$S:$S,$G458)</f>
        <v>0</v>
      </c>
      <c r="BL458" s="99">
        <f>SUMIFS(通讯通路门店!$AE:$AE,通讯通路门店!$S:$S,$G458)</f>
        <v>0</v>
      </c>
      <c r="BM458" s="99">
        <f>SUMIFS(通讯通路门店!$AF:$AF,通讯通路门店!$S:$S,$G458)</f>
        <v>0</v>
      </c>
      <c r="BN458" s="99">
        <f>SUMIFS(通讯通路门店!$AG:$AG,通讯通路门店!$S:$S,$G458)</f>
        <v>0</v>
      </c>
      <c r="BO458" s="99">
        <f>SUMIFS(通讯通路门店!$AH:$AH,通讯通路门店!$S:$S,$G458)</f>
        <v>0</v>
      </c>
      <c r="BP458" s="99">
        <f>SUMIFS(通讯通路门店!$AI:$AI,通讯通路门店!$S:$S,$G458)</f>
        <v>0</v>
      </c>
      <c r="BQ458" s="83"/>
    </row>
    <row r="459" spans="1:69">
      <c r="A459" s="99" t="str">
        <f>IFERROR(_xlfn.XLOOKUP($G459,通讯通路门店!$S$4:$S$993931,通讯通路门店!$A$4:$A$993931,0,0),"")</f>
        <v/>
      </c>
      <c r="B459" s="99" t="str">
        <f>IFERROR(_xlfn.XLOOKUP($G459,通讯通路门店!$S$4:$S$993931,通讯通路门店!$B$4:$B$993931,0,0),"")</f>
        <v/>
      </c>
      <c r="C459" s="99" t="str">
        <f>IFERROR(_xlfn.XLOOKUP($G459,通讯通路门店!$S$4:$S$993931,通讯通路门店!$C$4:$C$993931,0,0),"")</f>
        <v/>
      </c>
      <c r="D459" s="99" t="str">
        <f>IFERROR(_xlfn.XLOOKUP($G459,通讯通路门店!$S$4:$S$993931,通讯通路门店!$D$4:$D$993931,0,0),"")</f>
        <v/>
      </c>
      <c r="E459" s="83"/>
      <c r="F459" s="83"/>
      <c r="G459" s="101" t="e">
        <v>#N/A</v>
      </c>
      <c r="H459" s="102" t="str">
        <f>IFERROR(_xlfn.XLOOKUP($G459,通讯通路门店!$S$4:$S$993931,通讯通路门店!$R$4:$R$993931,0,0),"")</f>
        <v/>
      </c>
      <c r="I459" s="83"/>
      <c r="J459" s="83"/>
      <c r="K459" s="83"/>
      <c r="L459" s="83"/>
      <c r="M459" s="83"/>
      <c r="N459" s="83"/>
      <c r="O459" s="83"/>
      <c r="P459" s="83"/>
      <c r="Q459" s="83"/>
      <c r="R459" s="83"/>
      <c r="S459" s="83"/>
      <c r="T459" s="83"/>
      <c r="U459" s="99">
        <f>COUNTIF(通讯通路门店!$S:$S,$G459)</f>
        <v>0</v>
      </c>
      <c r="V459" s="99">
        <f>COUNTIFS(通讯通路门店!$S:$S,$G459,通讯通路门店!$J:$J,"综合卖场")</f>
        <v>0</v>
      </c>
      <c r="W459" s="99">
        <f>SUMIFS(通讯通路门店!$AJ:$AJ,通讯通路门店!$S:$S,通讯客户沙盘!$G459)</f>
        <v>0</v>
      </c>
      <c r="X459" s="99">
        <f t="shared" si="35"/>
        <v>0</v>
      </c>
      <c r="Y459" s="99">
        <f>COUNTIFS(通讯通路门店!$S:$S,$G459,通讯通路门店!$J:$J,"荣耀体验店")+COUNTIFS(通讯通路门店!$S:$S,$G459,通讯通路门店!$J:$J,"荣耀授权专卖店")</f>
        <v>0</v>
      </c>
      <c r="Z459" s="99">
        <f>COUNTIFS(通讯通路门店!$S:$S,$G459,通讯通路门店!$J:$J,"VIVO体验店")</f>
        <v>0</v>
      </c>
      <c r="AA459" s="99">
        <f>COUNTIFS(通讯通路门店!$S:$S,$G459,通讯通路门店!$J:$J,"OPPO体验店")</f>
        <v>0</v>
      </c>
      <c r="AB459" s="99">
        <f>COUNTIFS(通讯通路门店!$S:$S,$G459,通讯通路门店!$J:$J,"华为授权体验店")+COUNTIFS(通讯通路门店!$S:$S,$G459,通讯通路门店!$J:$J,"华为堡垒店")</f>
        <v>0</v>
      </c>
      <c r="AC459" s="99">
        <f>COUNTIFS(通讯通路门店!$S:$S,$G459,通讯通路门店!$J:$J,"小米体验店")</f>
        <v>0</v>
      </c>
      <c r="AD459" s="99">
        <f>COUNTIFS(通讯通路门店!$S:$S,$G459,通讯通路门店!$J:$J,"苹果体验店")</f>
        <v>0</v>
      </c>
      <c r="AE459" s="99">
        <f>COUNTIFS(通讯通路门店!$S:$S,$G459,通讯通路门店!$J:$J,"其他品牌专卖店")</f>
        <v>0</v>
      </c>
      <c r="AF459" s="99">
        <f>SUMIFS(通讯通路门店!$BI:$BI,通讯通路门店!$S:$S,$G459)</f>
        <v>0</v>
      </c>
      <c r="AG459" s="99">
        <f>SUMIFS(通讯通路门店!$BH:$BH,通讯通路门店!$S:$S,$G459)</f>
        <v>0</v>
      </c>
      <c r="AH459" s="99">
        <f t="shared" si="36"/>
        <v>0</v>
      </c>
      <c r="AI459" s="99">
        <f>SUMIFS(通讯通路门店!$BB:$BB,通讯通路门店!$S:$S,$G459)</f>
        <v>0</v>
      </c>
      <c r="AJ459" s="99">
        <f>SUMIFS(通讯通路门店!$BE:$BE,通讯通路门店!$S:$S,$G459)</f>
        <v>0</v>
      </c>
      <c r="AK459" s="99">
        <f>SUMIFS(通讯通路门店!$BG:$BG,通讯通路门店!$S:$S,$G459)</f>
        <v>0</v>
      </c>
      <c r="AL459" s="99">
        <f>SUMIFS(通讯通路门店!$BC:$BC,通讯通路门店!$S:$S,$G459)</f>
        <v>0</v>
      </c>
      <c r="AM459" s="99">
        <f>SUMIFS(通讯通路门店!$BD:$BD,通讯通路门店!$S:$S,$G459)</f>
        <v>0</v>
      </c>
      <c r="AN459" s="99">
        <f>SUMIFS(通讯通路门店!$BF:$BF,通讯通路门店!$S:$S,$G459)</f>
        <v>0</v>
      </c>
      <c r="AO459" s="99">
        <f t="shared" si="37"/>
        <v>0</v>
      </c>
      <c r="AP459" s="99">
        <f>SUMIFS(通讯通路门店!$K:$K,通讯通路门店!$S:$S,$G459)</f>
        <v>0</v>
      </c>
      <c r="AQ459" s="83"/>
      <c r="AR459" s="99">
        <f>SUMIFS(通讯通路门店!$T:$T,通讯通路门店!$S:$S,$G459)</f>
        <v>0</v>
      </c>
      <c r="AS459" s="99">
        <f>SUMIFS(通讯通路门店!$U:$U,通讯通路门店!$S:$S,$G459)</f>
        <v>0</v>
      </c>
      <c r="AT459" s="99">
        <f>SUMIFS(通讯通路门店!$V:$V,通讯通路门店!$S:$S,$G459)</f>
        <v>0</v>
      </c>
      <c r="AU459" s="99">
        <f>SUMIFS(通讯通路门店!$W:$W,通讯通路门店!$S:$S,$G459)</f>
        <v>0</v>
      </c>
      <c r="AV459" s="99">
        <f>SUMIFS(通讯通路门店!$Z:$Z,通讯通路门店!$S:$S,$G459)</f>
        <v>0</v>
      </c>
      <c r="AW459" s="99">
        <f>SUMIFS(通讯通路门店!$AB:$AB,通讯通路门店!$S:$S,$G459)</f>
        <v>0</v>
      </c>
      <c r="AX459" s="99">
        <f>SUMIFS(通讯通路门店!$X:$X,通讯通路门店!$S:$S,$G459)</f>
        <v>0</v>
      </c>
      <c r="AY459" s="99">
        <f>SUMIFS(通讯通路门店!$Y:$Y,通讯通路门店!$S:$S,$G459)</f>
        <v>0</v>
      </c>
      <c r="AZ459" s="99">
        <f>SUMIFS(通讯通路门店!$AA:$AA,通讯通路门店!$S:$S,$G459)</f>
        <v>0</v>
      </c>
      <c r="BA459" s="99">
        <f t="shared" si="38"/>
        <v>0</v>
      </c>
      <c r="BB459" s="99">
        <f t="shared" si="39"/>
        <v>0</v>
      </c>
      <c r="BC459" s="99">
        <f>SUMIFS(通讯通路门店!$W:$W,通讯通路门店!$S:$S,$G459,通讯通路门店!$J:$J,"荣耀体验店")+SUMIFS(通讯通路门店!$W:$W,通讯通路门店!$S:$S,$G459,通讯通路门店!$J:$J,"荣耀授权专卖店")</f>
        <v>0</v>
      </c>
      <c r="BD459" s="99">
        <f>SUMIFS(通讯通路门店!$Z:$Z,通讯通路门店!$S:$S,$G459,通讯通路门店!$J:$J,"VIVO体验店")</f>
        <v>0</v>
      </c>
      <c r="BE459" s="99">
        <f>SUMIFS(通讯通路门店!$AB:$AB,通讯通路门店!$S:$S,$G459,通讯通路门店!$J:$J,"OPPO体验店")</f>
        <v>0</v>
      </c>
      <c r="BF459" s="99">
        <f>SUMIFS(通讯通路门店!$X:$X,通讯通路门店!$S:$S,$G459,通讯通路门店!$J:$J,"华为授权体验店")+SUMIFS(通讯通路门店!$AA:$AA,通讯通路门店!$S:$S,$G459,通讯通路门店!$J:$J,"华为堡垒店")</f>
        <v>0</v>
      </c>
      <c r="BG459" s="99">
        <f>SUMIFS(通讯通路门店!$Y:$Y,通讯通路门店!$S:$S,$G459,通讯通路门店!$J:$J,"小米体验店")</f>
        <v>0</v>
      </c>
      <c r="BH459" s="99">
        <f>SUMIFS(通讯通路门店!$AA:$AA,通讯通路门店!$S:$S,$G459,通讯通路门店!$J:$J,"苹果体验店")</f>
        <v>0</v>
      </c>
      <c r="BI459" s="99">
        <f>SUMIFS(通讯通路门店!$K:$K,通讯通路门店!$S:$S,$G459,通讯通路门店!$J:$J,"其他品牌专卖店")</f>
        <v>0</v>
      </c>
      <c r="BJ459" s="99">
        <f>SUMIFS(通讯通路门店!$AC:$AC,通讯通路门店!$S:$S,$G459)</f>
        <v>0</v>
      </c>
      <c r="BK459" s="99">
        <f>SUMIFS(通讯通路门店!$AD:$AD,通讯通路门店!$S:$S,$G459)</f>
        <v>0</v>
      </c>
      <c r="BL459" s="99">
        <f>SUMIFS(通讯通路门店!$AE:$AE,通讯通路门店!$S:$S,$G459)</f>
        <v>0</v>
      </c>
      <c r="BM459" s="99">
        <f>SUMIFS(通讯通路门店!$AF:$AF,通讯通路门店!$S:$S,$G459)</f>
        <v>0</v>
      </c>
      <c r="BN459" s="99">
        <f>SUMIFS(通讯通路门店!$AG:$AG,通讯通路门店!$S:$S,$G459)</f>
        <v>0</v>
      </c>
      <c r="BO459" s="99">
        <f>SUMIFS(通讯通路门店!$AH:$AH,通讯通路门店!$S:$S,$G459)</f>
        <v>0</v>
      </c>
      <c r="BP459" s="99">
        <f>SUMIFS(通讯通路门店!$AI:$AI,通讯通路门店!$S:$S,$G459)</f>
        <v>0</v>
      </c>
      <c r="BQ459" s="83"/>
    </row>
    <row r="460" spans="1:69">
      <c r="A460" s="99" t="str">
        <f>IFERROR(_xlfn.XLOOKUP($G460,通讯通路门店!$S$4:$S$993931,通讯通路门店!$A$4:$A$993931,0,0),"")</f>
        <v/>
      </c>
      <c r="B460" s="99" t="str">
        <f>IFERROR(_xlfn.XLOOKUP($G460,通讯通路门店!$S$4:$S$993931,通讯通路门店!$B$4:$B$993931,0,0),"")</f>
        <v/>
      </c>
      <c r="C460" s="99" t="str">
        <f>IFERROR(_xlfn.XLOOKUP($G460,通讯通路门店!$S$4:$S$993931,通讯通路门店!$C$4:$C$993931,0,0),"")</f>
        <v/>
      </c>
      <c r="D460" s="99" t="str">
        <f>IFERROR(_xlfn.XLOOKUP($G460,通讯通路门店!$S$4:$S$993931,通讯通路门店!$D$4:$D$993931,0,0),"")</f>
        <v/>
      </c>
      <c r="E460" s="83"/>
      <c r="F460" s="83"/>
      <c r="G460" s="101" t="e">
        <v>#N/A</v>
      </c>
      <c r="H460" s="102" t="str">
        <f>IFERROR(_xlfn.XLOOKUP($G460,通讯通路门店!$S$4:$S$993931,通讯通路门店!$R$4:$R$993931,0,0),"")</f>
        <v/>
      </c>
      <c r="I460" s="83"/>
      <c r="J460" s="83"/>
      <c r="K460" s="83"/>
      <c r="L460" s="83"/>
      <c r="M460" s="83"/>
      <c r="N460" s="83"/>
      <c r="O460" s="83"/>
      <c r="P460" s="83"/>
      <c r="Q460" s="83"/>
      <c r="R460" s="83"/>
      <c r="S460" s="83"/>
      <c r="T460" s="83"/>
      <c r="U460" s="99">
        <f>COUNTIF(通讯通路门店!$S:$S,$G460)</f>
        <v>0</v>
      </c>
      <c r="V460" s="99">
        <f>COUNTIFS(通讯通路门店!$S:$S,$G460,通讯通路门店!$J:$J,"综合卖场")</f>
        <v>0</v>
      </c>
      <c r="W460" s="99">
        <f>SUMIFS(通讯通路门店!$AJ:$AJ,通讯通路门店!$S:$S,通讯客户沙盘!$G460)</f>
        <v>0</v>
      </c>
      <c r="X460" s="99">
        <f t="shared" si="35"/>
        <v>0</v>
      </c>
      <c r="Y460" s="99">
        <f>COUNTIFS(通讯通路门店!$S:$S,$G460,通讯通路门店!$J:$J,"荣耀体验店")+COUNTIFS(通讯通路门店!$S:$S,$G460,通讯通路门店!$J:$J,"荣耀授权专卖店")</f>
        <v>0</v>
      </c>
      <c r="Z460" s="99">
        <f>COUNTIFS(通讯通路门店!$S:$S,$G460,通讯通路门店!$J:$J,"VIVO体验店")</f>
        <v>0</v>
      </c>
      <c r="AA460" s="99">
        <f>COUNTIFS(通讯通路门店!$S:$S,$G460,通讯通路门店!$J:$J,"OPPO体验店")</f>
        <v>0</v>
      </c>
      <c r="AB460" s="99">
        <f>COUNTIFS(通讯通路门店!$S:$S,$G460,通讯通路门店!$J:$J,"华为授权体验店")+COUNTIFS(通讯通路门店!$S:$S,$G460,通讯通路门店!$J:$J,"华为堡垒店")</f>
        <v>0</v>
      </c>
      <c r="AC460" s="99">
        <f>COUNTIFS(通讯通路门店!$S:$S,$G460,通讯通路门店!$J:$J,"小米体验店")</f>
        <v>0</v>
      </c>
      <c r="AD460" s="99">
        <f>COUNTIFS(通讯通路门店!$S:$S,$G460,通讯通路门店!$J:$J,"苹果体验店")</f>
        <v>0</v>
      </c>
      <c r="AE460" s="99">
        <f>COUNTIFS(通讯通路门店!$S:$S,$G460,通讯通路门店!$J:$J,"其他品牌专卖店")</f>
        <v>0</v>
      </c>
      <c r="AF460" s="99">
        <f>SUMIFS(通讯通路门店!$BI:$BI,通讯通路门店!$S:$S,$G460)</f>
        <v>0</v>
      </c>
      <c r="AG460" s="99">
        <f>SUMIFS(通讯通路门店!$BH:$BH,通讯通路门店!$S:$S,$G460)</f>
        <v>0</v>
      </c>
      <c r="AH460" s="99">
        <f t="shared" si="36"/>
        <v>0</v>
      </c>
      <c r="AI460" s="99">
        <f>SUMIFS(通讯通路门店!$BB:$BB,通讯通路门店!$S:$S,$G460)</f>
        <v>0</v>
      </c>
      <c r="AJ460" s="99">
        <f>SUMIFS(通讯通路门店!$BE:$BE,通讯通路门店!$S:$S,$G460)</f>
        <v>0</v>
      </c>
      <c r="AK460" s="99">
        <f>SUMIFS(通讯通路门店!$BG:$BG,通讯通路门店!$S:$S,$G460)</f>
        <v>0</v>
      </c>
      <c r="AL460" s="99">
        <f>SUMIFS(通讯通路门店!$BC:$BC,通讯通路门店!$S:$S,$G460)</f>
        <v>0</v>
      </c>
      <c r="AM460" s="99">
        <f>SUMIFS(通讯通路门店!$BD:$BD,通讯通路门店!$S:$S,$G460)</f>
        <v>0</v>
      </c>
      <c r="AN460" s="99">
        <f>SUMIFS(通讯通路门店!$BF:$BF,通讯通路门店!$S:$S,$G460)</f>
        <v>0</v>
      </c>
      <c r="AO460" s="99">
        <f t="shared" si="37"/>
        <v>0</v>
      </c>
      <c r="AP460" s="99">
        <f>SUMIFS(通讯通路门店!$K:$K,通讯通路门店!$S:$S,$G460)</f>
        <v>0</v>
      </c>
      <c r="AQ460" s="83"/>
      <c r="AR460" s="99">
        <f>SUMIFS(通讯通路门店!$T:$T,通讯通路门店!$S:$S,$G460)</f>
        <v>0</v>
      </c>
      <c r="AS460" s="99">
        <f>SUMIFS(通讯通路门店!$U:$U,通讯通路门店!$S:$S,$G460)</f>
        <v>0</v>
      </c>
      <c r="AT460" s="99">
        <f>SUMIFS(通讯通路门店!$V:$V,通讯通路门店!$S:$S,$G460)</f>
        <v>0</v>
      </c>
      <c r="AU460" s="99">
        <f>SUMIFS(通讯通路门店!$W:$W,通讯通路门店!$S:$S,$G460)</f>
        <v>0</v>
      </c>
      <c r="AV460" s="99">
        <f>SUMIFS(通讯通路门店!$Z:$Z,通讯通路门店!$S:$S,$G460)</f>
        <v>0</v>
      </c>
      <c r="AW460" s="99">
        <f>SUMIFS(通讯通路门店!$AB:$AB,通讯通路门店!$S:$S,$G460)</f>
        <v>0</v>
      </c>
      <c r="AX460" s="99">
        <f>SUMIFS(通讯通路门店!$X:$X,通讯通路门店!$S:$S,$G460)</f>
        <v>0</v>
      </c>
      <c r="AY460" s="99">
        <f>SUMIFS(通讯通路门店!$Y:$Y,通讯通路门店!$S:$S,$G460)</f>
        <v>0</v>
      </c>
      <c r="AZ460" s="99">
        <f>SUMIFS(通讯通路门店!$AA:$AA,通讯通路门店!$S:$S,$G460)</f>
        <v>0</v>
      </c>
      <c r="BA460" s="99">
        <f t="shared" si="38"/>
        <v>0</v>
      </c>
      <c r="BB460" s="99">
        <f t="shared" si="39"/>
        <v>0</v>
      </c>
      <c r="BC460" s="99">
        <f>SUMIFS(通讯通路门店!$W:$W,通讯通路门店!$S:$S,$G460,通讯通路门店!$J:$J,"荣耀体验店")+SUMIFS(通讯通路门店!$W:$W,通讯通路门店!$S:$S,$G460,通讯通路门店!$J:$J,"荣耀授权专卖店")</f>
        <v>0</v>
      </c>
      <c r="BD460" s="99">
        <f>SUMIFS(通讯通路门店!$Z:$Z,通讯通路门店!$S:$S,$G460,通讯通路门店!$J:$J,"VIVO体验店")</f>
        <v>0</v>
      </c>
      <c r="BE460" s="99">
        <f>SUMIFS(通讯通路门店!$AB:$AB,通讯通路门店!$S:$S,$G460,通讯通路门店!$J:$J,"OPPO体验店")</f>
        <v>0</v>
      </c>
      <c r="BF460" s="99">
        <f>SUMIFS(通讯通路门店!$X:$X,通讯通路门店!$S:$S,$G460,通讯通路门店!$J:$J,"华为授权体验店")+SUMIFS(通讯通路门店!$AA:$AA,通讯通路门店!$S:$S,$G460,通讯通路门店!$J:$J,"华为堡垒店")</f>
        <v>0</v>
      </c>
      <c r="BG460" s="99">
        <f>SUMIFS(通讯通路门店!$Y:$Y,通讯通路门店!$S:$S,$G460,通讯通路门店!$J:$J,"小米体验店")</f>
        <v>0</v>
      </c>
      <c r="BH460" s="99">
        <f>SUMIFS(通讯通路门店!$AA:$AA,通讯通路门店!$S:$S,$G460,通讯通路门店!$J:$J,"苹果体验店")</f>
        <v>0</v>
      </c>
      <c r="BI460" s="99">
        <f>SUMIFS(通讯通路门店!$K:$K,通讯通路门店!$S:$S,$G460,通讯通路门店!$J:$J,"其他品牌专卖店")</f>
        <v>0</v>
      </c>
      <c r="BJ460" s="99">
        <f>SUMIFS(通讯通路门店!$AC:$AC,通讯通路门店!$S:$S,$G460)</f>
        <v>0</v>
      </c>
      <c r="BK460" s="99">
        <f>SUMIFS(通讯通路门店!$AD:$AD,通讯通路门店!$S:$S,$G460)</f>
        <v>0</v>
      </c>
      <c r="BL460" s="99">
        <f>SUMIFS(通讯通路门店!$AE:$AE,通讯通路门店!$S:$S,$G460)</f>
        <v>0</v>
      </c>
      <c r="BM460" s="99">
        <f>SUMIFS(通讯通路门店!$AF:$AF,通讯通路门店!$S:$S,$G460)</f>
        <v>0</v>
      </c>
      <c r="BN460" s="99">
        <f>SUMIFS(通讯通路门店!$AG:$AG,通讯通路门店!$S:$S,$G460)</f>
        <v>0</v>
      </c>
      <c r="BO460" s="99">
        <f>SUMIFS(通讯通路门店!$AH:$AH,通讯通路门店!$S:$S,$G460)</f>
        <v>0</v>
      </c>
      <c r="BP460" s="99">
        <f>SUMIFS(通讯通路门店!$AI:$AI,通讯通路门店!$S:$S,$G460)</f>
        <v>0</v>
      </c>
      <c r="BQ460" s="83"/>
    </row>
    <row r="461" spans="1:69">
      <c r="A461" s="99" t="str">
        <f>IFERROR(_xlfn.XLOOKUP($G461,通讯通路门店!$S$4:$S$993931,通讯通路门店!$A$4:$A$993931,0,0),"")</f>
        <v/>
      </c>
      <c r="B461" s="99" t="str">
        <f>IFERROR(_xlfn.XLOOKUP($G461,通讯通路门店!$S$4:$S$993931,通讯通路门店!$B$4:$B$993931,0,0),"")</f>
        <v/>
      </c>
      <c r="C461" s="99" t="str">
        <f>IFERROR(_xlfn.XLOOKUP($G461,通讯通路门店!$S$4:$S$993931,通讯通路门店!$C$4:$C$993931,0,0),"")</f>
        <v/>
      </c>
      <c r="D461" s="99" t="str">
        <f>IFERROR(_xlfn.XLOOKUP($G461,通讯通路门店!$S$4:$S$993931,通讯通路门店!$D$4:$D$993931,0,0),"")</f>
        <v/>
      </c>
      <c r="E461" s="83"/>
      <c r="F461" s="83"/>
      <c r="G461" s="101" t="e">
        <v>#N/A</v>
      </c>
      <c r="H461" s="102" t="str">
        <f>IFERROR(_xlfn.XLOOKUP($G461,通讯通路门店!$S$4:$S$993931,通讯通路门店!$R$4:$R$993931,0,0),"")</f>
        <v/>
      </c>
      <c r="I461" s="83"/>
      <c r="J461" s="83"/>
      <c r="K461" s="83"/>
      <c r="L461" s="83"/>
      <c r="M461" s="83"/>
      <c r="N461" s="83"/>
      <c r="O461" s="83"/>
      <c r="P461" s="83"/>
      <c r="Q461" s="83"/>
      <c r="R461" s="83"/>
      <c r="S461" s="83"/>
      <c r="T461" s="83"/>
      <c r="U461" s="99">
        <f>COUNTIF(通讯通路门店!$S:$S,$G461)</f>
        <v>0</v>
      </c>
      <c r="V461" s="99">
        <f>COUNTIFS(通讯通路门店!$S:$S,$G461,通讯通路门店!$J:$J,"综合卖场")</f>
        <v>0</v>
      </c>
      <c r="W461" s="99">
        <f>SUMIFS(通讯通路门店!$AJ:$AJ,通讯通路门店!$S:$S,通讯客户沙盘!$G461)</f>
        <v>0</v>
      </c>
      <c r="X461" s="99">
        <f t="shared" si="35"/>
        <v>0</v>
      </c>
      <c r="Y461" s="99">
        <f>COUNTIFS(通讯通路门店!$S:$S,$G461,通讯通路门店!$J:$J,"荣耀体验店")+COUNTIFS(通讯通路门店!$S:$S,$G461,通讯通路门店!$J:$J,"荣耀授权专卖店")</f>
        <v>0</v>
      </c>
      <c r="Z461" s="99">
        <f>COUNTIFS(通讯通路门店!$S:$S,$G461,通讯通路门店!$J:$J,"VIVO体验店")</f>
        <v>0</v>
      </c>
      <c r="AA461" s="99">
        <f>COUNTIFS(通讯通路门店!$S:$S,$G461,通讯通路门店!$J:$J,"OPPO体验店")</f>
        <v>0</v>
      </c>
      <c r="AB461" s="99">
        <f>COUNTIFS(通讯通路门店!$S:$S,$G461,通讯通路门店!$J:$J,"华为授权体验店")+COUNTIFS(通讯通路门店!$S:$S,$G461,通讯通路门店!$J:$J,"华为堡垒店")</f>
        <v>0</v>
      </c>
      <c r="AC461" s="99">
        <f>COUNTIFS(通讯通路门店!$S:$S,$G461,通讯通路门店!$J:$J,"小米体验店")</f>
        <v>0</v>
      </c>
      <c r="AD461" s="99">
        <f>COUNTIFS(通讯通路门店!$S:$S,$G461,通讯通路门店!$J:$J,"苹果体验店")</f>
        <v>0</v>
      </c>
      <c r="AE461" s="99">
        <f>COUNTIFS(通讯通路门店!$S:$S,$G461,通讯通路门店!$J:$J,"其他品牌专卖店")</f>
        <v>0</v>
      </c>
      <c r="AF461" s="99">
        <f>SUMIFS(通讯通路门店!$BI:$BI,通讯通路门店!$S:$S,$G461)</f>
        <v>0</v>
      </c>
      <c r="AG461" s="99">
        <f>SUMIFS(通讯通路门店!$BH:$BH,通讯通路门店!$S:$S,$G461)</f>
        <v>0</v>
      </c>
      <c r="AH461" s="99">
        <f t="shared" si="36"/>
        <v>0</v>
      </c>
      <c r="AI461" s="99">
        <f>SUMIFS(通讯通路门店!$BB:$BB,通讯通路门店!$S:$S,$G461)</f>
        <v>0</v>
      </c>
      <c r="AJ461" s="99">
        <f>SUMIFS(通讯通路门店!$BE:$BE,通讯通路门店!$S:$S,$G461)</f>
        <v>0</v>
      </c>
      <c r="AK461" s="99">
        <f>SUMIFS(通讯通路门店!$BG:$BG,通讯通路门店!$S:$S,$G461)</f>
        <v>0</v>
      </c>
      <c r="AL461" s="99">
        <f>SUMIFS(通讯通路门店!$BC:$BC,通讯通路门店!$S:$S,$G461)</f>
        <v>0</v>
      </c>
      <c r="AM461" s="99">
        <f>SUMIFS(通讯通路门店!$BD:$BD,通讯通路门店!$S:$S,$G461)</f>
        <v>0</v>
      </c>
      <c r="AN461" s="99">
        <f>SUMIFS(通讯通路门店!$BF:$BF,通讯通路门店!$S:$S,$G461)</f>
        <v>0</v>
      </c>
      <c r="AO461" s="99">
        <f t="shared" si="37"/>
        <v>0</v>
      </c>
      <c r="AP461" s="99">
        <f>SUMIFS(通讯通路门店!$K:$K,通讯通路门店!$S:$S,$G461)</f>
        <v>0</v>
      </c>
      <c r="AQ461" s="83"/>
      <c r="AR461" s="99">
        <f>SUMIFS(通讯通路门店!$T:$T,通讯通路门店!$S:$S,$G461)</f>
        <v>0</v>
      </c>
      <c r="AS461" s="99">
        <f>SUMIFS(通讯通路门店!$U:$U,通讯通路门店!$S:$S,$G461)</f>
        <v>0</v>
      </c>
      <c r="AT461" s="99">
        <f>SUMIFS(通讯通路门店!$V:$V,通讯通路门店!$S:$S,$G461)</f>
        <v>0</v>
      </c>
      <c r="AU461" s="99">
        <f>SUMIFS(通讯通路门店!$W:$W,通讯通路门店!$S:$S,$G461)</f>
        <v>0</v>
      </c>
      <c r="AV461" s="99">
        <f>SUMIFS(通讯通路门店!$Z:$Z,通讯通路门店!$S:$S,$G461)</f>
        <v>0</v>
      </c>
      <c r="AW461" s="99">
        <f>SUMIFS(通讯通路门店!$AB:$AB,通讯通路门店!$S:$S,$G461)</f>
        <v>0</v>
      </c>
      <c r="AX461" s="99">
        <f>SUMIFS(通讯通路门店!$X:$X,通讯通路门店!$S:$S,$G461)</f>
        <v>0</v>
      </c>
      <c r="AY461" s="99">
        <f>SUMIFS(通讯通路门店!$Y:$Y,通讯通路门店!$S:$S,$G461)</f>
        <v>0</v>
      </c>
      <c r="AZ461" s="99">
        <f>SUMIFS(通讯通路门店!$AA:$AA,通讯通路门店!$S:$S,$G461)</f>
        <v>0</v>
      </c>
      <c r="BA461" s="99">
        <f t="shared" si="38"/>
        <v>0</v>
      </c>
      <c r="BB461" s="99">
        <f t="shared" si="39"/>
        <v>0</v>
      </c>
      <c r="BC461" s="99">
        <f>SUMIFS(通讯通路门店!$W:$W,通讯通路门店!$S:$S,$G461,通讯通路门店!$J:$J,"荣耀体验店")+SUMIFS(通讯通路门店!$W:$W,通讯通路门店!$S:$S,$G461,通讯通路门店!$J:$J,"荣耀授权专卖店")</f>
        <v>0</v>
      </c>
      <c r="BD461" s="99">
        <f>SUMIFS(通讯通路门店!$Z:$Z,通讯通路门店!$S:$S,$G461,通讯通路门店!$J:$J,"VIVO体验店")</f>
        <v>0</v>
      </c>
      <c r="BE461" s="99">
        <f>SUMIFS(通讯通路门店!$AB:$AB,通讯通路门店!$S:$S,$G461,通讯通路门店!$J:$J,"OPPO体验店")</f>
        <v>0</v>
      </c>
      <c r="BF461" s="99">
        <f>SUMIFS(通讯通路门店!$X:$X,通讯通路门店!$S:$S,$G461,通讯通路门店!$J:$J,"华为授权体验店")+SUMIFS(通讯通路门店!$AA:$AA,通讯通路门店!$S:$S,$G461,通讯通路门店!$J:$J,"华为堡垒店")</f>
        <v>0</v>
      </c>
      <c r="BG461" s="99">
        <f>SUMIFS(通讯通路门店!$Y:$Y,通讯通路门店!$S:$S,$G461,通讯通路门店!$J:$J,"小米体验店")</f>
        <v>0</v>
      </c>
      <c r="BH461" s="99">
        <f>SUMIFS(通讯通路门店!$AA:$AA,通讯通路门店!$S:$S,$G461,通讯通路门店!$J:$J,"苹果体验店")</f>
        <v>0</v>
      </c>
      <c r="BI461" s="99">
        <f>SUMIFS(通讯通路门店!$K:$K,通讯通路门店!$S:$S,$G461,通讯通路门店!$J:$J,"其他品牌专卖店")</f>
        <v>0</v>
      </c>
      <c r="BJ461" s="99">
        <f>SUMIFS(通讯通路门店!$AC:$AC,通讯通路门店!$S:$S,$G461)</f>
        <v>0</v>
      </c>
      <c r="BK461" s="99">
        <f>SUMIFS(通讯通路门店!$AD:$AD,通讯通路门店!$S:$S,$G461)</f>
        <v>0</v>
      </c>
      <c r="BL461" s="99">
        <f>SUMIFS(通讯通路门店!$AE:$AE,通讯通路门店!$S:$S,$G461)</f>
        <v>0</v>
      </c>
      <c r="BM461" s="99">
        <f>SUMIFS(通讯通路门店!$AF:$AF,通讯通路门店!$S:$S,$G461)</f>
        <v>0</v>
      </c>
      <c r="BN461" s="99">
        <f>SUMIFS(通讯通路门店!$AG:$AG,通讯通路门店!$S:$S,$G461)</f>
        <v>0</v>
      </c>
      <c r="BO461" s="99">
        <f>SUMIFS(通讯通路门店!$AH:$AH,通讯通路门店!$S:$S,$G461)</f>
        <v>0</v>
      </c>
      <c r="BP461" s="99">
        <f>SUMIFS(通讯通路门店!$AI:$AI,通讯通路门店!$S:$S,$G461)</f>
        <v>0</v>
      </c>
      <c r="BQ461" s="83"/>
    </row>
    <row r="462" spans="1:69">
      <c r="A462" s="99" t="str">
        <f>IFERROR(_xlfn.XLOOKUP($G462,通讯通路门店!$S$4:$S$993931,通讯通路门店!$A$4:$A$993931,0,0),"")</f>
        <v/>
      </c>
      <c r="B462" s="99" t="str">
        <f>IFERROR(_xlfn.XLOOKUP($G462,通讯通路门店!$S$4:$S$993931,通讯通路门店!$B$4:$B$993931,0,0),"")</f>
        <v/>
      </c>
      <c r="C462" s="99" t="str">
        <f>IFERROR(_xlfn.XLOOKUP($G462,通讯通路门店!$S$4:$S$993931,通讯通路门店!$C$4:$C$993931,0,0),"")</f>
        <v/>
      </c>
      <c r="D462" s="99" t="str">
        <f>IFERROR(_xlfn.XLOOKUP($G462,通讯通路门店!$S$4:$S$993931,通讯通路门店!$D$4:$D$993931,0,0),"")</f>
        <v/>
      </c>
      <c r="E462" s="83"/>
      <c r="F462" s="83"/>
      <c r="G462" s="101" t="e">
        <v>#N/A</v>
      </c>
      <c r="H462" s="102" t="str">
        <f>IFERROR(_xlfn.XLOOKUP($G462,通讯通路门店!$S$4:$S$993931,通讯通路门店!$R$4:$R$993931,0,0),"")</f>
        <v/>
      </c>
      <c r="I462" s="83"/>
      <c r="J462" s="83"/>
      <c r="K462" s="83"/>
      <c r="L462" s="83"/>
      <c r="M462" s="83"/>
      <c r="N462" s="83"/>
      <c r="O462" s="83"/>
      <c r="P462" s="83"/>
      <c r="Q462" s="83"/>
      <c r="R462" s="83"/>
      <c r="S462" s="83"/>
      <c r="T462" s="83"/>
      <c r="U462" s="99">
        <f>COUNTIF(通讯通路门店!$S:$S,$G462)</f>
        <v>0</v>
      </c>
      <c r="V462" s="99">
        <f>COUNTIFS(通讯通路门店!$S:$S,$G462,通讯通路门店!$J:$J,"综合卖场")</f>
        <v>0</v>
      </c>
      <c r="W462" s="99">
        <f>SUMIFS(通讯通路门店!$AJ:$AJ,通讯通路门店!$S:$S,通讯客户沙盘!$G462)</f>
        <v>0</v>
      </c>
      <c r="X462" s="99">
        <f t="shared" si="35"/>
        <v>0</v>
      </c>
      <c r="Y462" s="99">
        <f>COUNTIFS(通讯通路门店!$S:$S,$G462,通讯通路门店!$J:$J,"荣耀体验店")+COUNTIFS(通讯通路门店!$S:$S,$G462,通讯通路门店!$J:$J,"荣耀授权专卖店")</f>
        <v>0</v>
      </c>
      <c r="Z462" s="99">
        <f>COUNTIFS(通讯通路门店!$S:$S,$G462,通讯通路门店!$J:$J,"VIVO体验店")</f>
        <v>0</v>
      </c>
      <c r="AA462" s="99">
        <f>COUNTIFS(通讯通路门店!$S:$S,$G462,通讯通路门店!$J:$J,"OPPO体验店")</f>
        <v>0</v>
      </c>
      <c r="AB462" s="99">
        <f>COUNTIFS(通讯通路门店!$S:$S,$G462,通讯通路门店!$J:$J,"华为授权体验店")+COUNTIFS(通讯通路门店!$S:$S,$G462,通讯通路门店!$J:$J,"华为堡垒店")</f>
        <v>0</v>
      </c>
      <c r="AC462" s="99">
        <f>COUNTIFS(通讯通路门店!$S:$S,$G462,通讯通路门店!$J:$J,"小米体验店")</f>
        <v>0</v>
      </c>
      <c r="AD462" s="99">
        <f>COUNTIFS(通讯通路门店!$S:$S,$G462,通讯通路门店!$J:$J,"苹果体验店")</f>
        <v>0</v>
      </c>
      <c r="AE462" s="99">
        <f>COUNTIFS(通讯通路门店!$S:$S,$G462,通讯通路门店!$J:$J,"其他品牌专卖店")</f>
        <v>0</v>
      </c>
      <c r="AF462" s="99">
        <f>SUMIFS(通讯通路门店!$BI:$BI,通讯通路门店!$S:$S,$G462)</f>
        <v>0</v>
      </c>
      <c r="AG462" s="99">
        <f>SUMIFS(通讯通路门店!$BH:$BH,通讯通路门店!$S:$S,$G462)</f>
        <v>0</v>
      </c>
      <c r="AH462" s="99">
        <f t="shared" si="36"/>
        <v>0</v>
      </c>
      <c r="AI462" s="99">
        <f>SUMIFS(通讯通路门店!$BB:$BB,通讯通路门店!$S:$S,$G462)</f>
        <v>0</v>
      </c>
      <c r="AJ462" s="99">
        <f>SUMIFS(通讯通路门店!$BE:$BE,通讯通路门店!$S:$S,$G462)</f>
        <v>0</v>
      </c>
      <c r="AK462" s="99">
        <f>SUMIFS(通讯通路门店!$BG:$BG,通讯通路门店!$S:$S,$G462)</f>
        <v>0</v>
      </c>
      <c r="AL462" s="99">
        <f>SUMIFS(通讯通路门店!$BC:$BC,通讯通路门店!$S:$S,$G462)</f>
        <v>0</v>
      </c>
      <c r="AM462" s="99">
        <f>SUMIFS(通讯通路门店!$BD:$BD,通讯通路门店!$S:$S,$G462)</f>
        <v>0</v>
      </c>
      <c r="AN462" s="99">
        <f>SUMIFS(通讯通路门店!$BF:$BF,通讯通路门店!$S:$S,$G462)</f>
        <v>0</v>
      </c>
      <c r="AO462" s="99">
        <f t="shared" si="37"/>
        <v>0</v>
      </c>
      <c r="AP462" s="99">
        <f>SUMIFS(通讯通路门店!$K:$K,通讯通路门店!$S:$S,$G462)</f>
        <v>0</v>
      </c>
      <c r="AQ462" s="83"/>
      <c r="AR462" s="99">
        <f>SUMIFS(通讯通路门店!$T:$T,通讯通路门店!$S:$S,$G462)</f>
        <v>0</v>
      </c>
      <c r="AS462" s="99">
        <f>SUMIFS(通讯通路门店!$U:$U,通讯通路门店!$S:$S,$G462)</f>
        <v>0</v>
      </c>
      <c r="AT462" s="99">
        <f>SUMIFS(通讯通路门店!$V:$V,通讯通路门店!$S:$S,$G462)</f>
        <v>0</v>
      </c>
      <c r="AU462" s="99">
        <f>SUMIFS(通讯通路门店!$W:$W,通讯通路门店!$S:$S,$G462)</f>
        <v>0</v>
      </c>
      <c r="AV462" s="99">
        <f>SUMIFS(通讯通路门店!$Z:$Z,通讯通路门店!$S:$S,$G462)</f>
        <v>0</v>
      </c>
      <c r="AW462" s="99">
        <f>SUMIFS(通讯通路门店!$AB:$AB,通讯通路门店!$S:$S,$G462)</f>
        <v>0</v>
      </c>
      <c r="AX462" s="99">
        <f>SUMIFS(通讯通路门店!$X:$X,通讯通路门店!$S:$S,$G462)</f>
        <v>0</v>
      </c>
      <c r="AY462" s="99">
        <f>SUMIFS(通讯通路门店!$Y:$Y,通讯通路门店!$S:$S,$G462)</f>
        <v>0</v>
      </c>
      <c r="AZ462" s="99">
        <f>SUMIFS(通讯通路门店!$AA:$AA,通讯通路门店!$S:$S,$G462)</f>
        <v>0</v>
      </c>
      <c r="BA462" s="99">
        <f t="shared" si="38"/>
        <v>0</v>
      </c>
      <c r="BB462" s="99">
        <f t="shared" si="39"/>
        <v>0</v>
      </c>
      <c r="BC462" s="99">
        <f>SUMIFS(通讯通路门店!$W:$W,通讯通路门店!$S:$S,$G462,通讯通路门店!$J:$J,"荣耀体验店")+SUMIFS(通讯通路门店!$W:$W,通讯通路门店!$S:$S,$G462,通讯通路门店!$J:$J,"荣耀授权专卖店")</f>
        <v>0</v>
      </c>
      <c r="BD462" s="99">
        <f>SUMIFS(通讯通路门店!$Z:$Z,通讯通路门店!$S:$S,$G462,通讯通路门店!$J:$J,"VIVO体验店")</f>
        <v>0</v>
      </c>
      <c r="BE462" s="99">
        <f>SUMIFS(通讯通路门店!$AB:$AB,通讯通路门店!$S:$S,$G462,通讯通路门店!$J:$J,"OPPO体验店")</f>
        <v>0</v>
      </c>
      <c r="BF462" s="99">
        <f>SUMIFS(通讯通路门店!$X:$X,通讯通路门店!$S:$S,$G462,通讯通路门店!$J:$J,"华为授权体验店")+SUMIFS(通讯通路门店!$AA:$AA,通讯通路门店!$S:$S,$G462,通讯通路门店!$J:$J,"华为堡垒店")</f>
        <v>0</v>
      </c>
      <c r="BG462" s="99">
        <f>SUMIFS(通讯通路门店!$Y:$Y,通讯通路门店!$S:$S,$G462,通讯通路门店!$J:$J,"小米体验店")</f>
        <v>0</v>
      </c>
      <c r="BH462" s="99">
        <f>SUMIFS(通讯通路门店!$AA:$AA,通讯通路门店!$S:$S,$G462,通讯通路门店!$J:$J,"苹果体验店")</f>
        <v>0</v>
      </c>
      <c r="BI462" s="99">
        <f>SUMIFS(通讯通路门店!$K:$K,通讯通路门店!$S:$S,$G462,通讯通路门店!$J:$J,"其他品牌专卖店")</f>
        <v>0</v>
      </c>
      <c r="BJ462" s="99">
        <f>SUMIFS(通讯通路门店!$AC:$AC,通讯通路门店!$S:$S,$G462)</f>
        <v>0</v>
      </c>
      <c r="BK462" s="99">
        <f>SUMIFS(通讯通路门店!$AD:$AD,通讯通路门店!$S:$S,$G462)</f>
        <v>0</v>
      </c>
      <c r="BL462" s="99">
        <f>SUMIFS(通讯通路门店!$AE:$AE,通讯通路门店!$S:$S,$G462)</f>
        <v>0</v>
      </c>
      <c r="BM462" s="99">
        <f>SUMIFS(通讯通路门店!$AF:$AF,通讯通路门店!$S:$S,$G462)</f>
        <v>0</v>
      </c>
      <c r="BN462" s="99">
        <f>SUMIFS(通讯通路门店!$AG:$AG,通讯通路门店!$S:$S,$G462)</f>
        <v>0</v>
      </c>
      <c r="BO462" s="99">
        <f>SUMIFS(通讯通路门店!$AH:$AH,通讯通路门店!$S:$S,$G462)</f>
        <v>0</v>
      </c>
      <c r="BP462" s="99">
        <f>SUMIFS(通讯通路门店!$AI:$AI,通讯通路门店!$S:$S,$G462)</f>
        <v>0</v>
      </c>
      <c r="BQ462" s="83"/>
    </row>
    <row r="463" spans="1:69">
      <c r="A463" s="99" t="str">
        <f>IFERROR(_xlfn.XLOOKUP($G463,通讯通路门店!$S$4:$S$993931,通讯通路门店!$A$4:$A$993931,0,0),"")</f>
        <v/>
      </c>
      <c r="B463" s="99" t="str">
        <f>IFERROR(_xlfn.XLOOKUP($G463,通讯通路门店!$S$4:$S$993931,通讯通路门店!$B$4:$B$993931,0,0),"")</f>
        <v/>
      </c>
      <c r="C463" s="99" t="str">
        <f>IFERROR(_xlfn.XLOOKUP($G463,通讯通路门店!$S$4:$S$993931,通讯通路门店!$C$4:$C$993931,0,0),"")</f>
        <v/>
      </c>
      <c r="D463" s="99" t="str">
        <f>IFERROR(_xlfn.XLOOKUP($G463,通讯通路门店!$S$4:$S$993931,通讯通路门店!$D$4:$D$993931,0,0),"")</f>
        <v/>
      </c>
      <c r="E463" s="83"/>
      <c r="F463" s="83"/>
      <c r="G463" s="101" t="e">
        <v>#N/A</v>
      </c>
      <c r="H463" s="102" t="str">
        <f>IFERROR(_xlfn.XLOOKUP($G463,通讯通路门店!$S$4:$S$993931,通讯通路门店!$R$4:$R$993931,0,0),"")</f>
        <v/>
      </c>
      <c r="I463" s="83"/>
      <c r="J463" s="83"/>
      <c r="K463" s="83"/>
      <c r="L463" s="83"/>
      <c r="M463" s="83"/>
      <c r="N463" s="83"/>
      <c r="O463" s="83"/>
      <c r="P463" s="83"/>
      <c r="Q463" s="83"/>
      <c r="R463" s="83"/>
      <c r="S463" s="83"/>
      <c r="T463" s="83"/>
      <c r="U463" s="99">
        <f>COUNTIF(通讯通路门店!$S:$S,$G463)</f>
        <v>0</v>
      </c>
      <c r="V463" s="99">
        <f>COUNTIFS(通讯通路门店!$S:$S,$G463,通讯通路门店!$J:$J,"综合卖场")</f>
        <v>0</v>
      </c>
      <c r="W463" s="99">
        <f>SUMIFS(通讯通路门店!$AJ:$AJ,通讯通路门店!$S:$S,通讯客户沙盘!$G463)</f>
        <v>0</v>
      </c>
      <c r="X463" s="99">
        <f t="shared" si="35"/>
        <v>0</v>
      </c>
      <c r="Y463" s="99">
        <f>COUNTIFS(通讯通路门店!$S:$S,$G463,通讯通路门店!$J:$J,"荣耀体验店")+COUNTIFS(通讯通路门店!$S:$S,$G463,通讯通路门店!$J:$J,"荣耀授权专卖店")</f>
        <v>0</v>
      </c>
      <c r="Z463" s="99">
        <f>COUNTIFS(通讯通路门店!$S:$S,$G463,通讯通路门店!$J:$J,"VIVO体验店")</f>
        <v>0</v>
      </c>
      <c r="AA463" s="99">
        <f>COUNTIFS(通讯通路门店!$S:$S,$G463,通讯通路门店!$J:$J,"OPPO体验店")</f>
        <v>0</v>
      </c>
      <c r="AB463" s="99">
        <f>COUNTIFS(通讯通路门店!$S:$S,$G463,通讯通路门店!$J:$J,"华为授权体验店")+COUNTIFS(通讯通路门店!$S:$S,$G463,通讯通路门店!$J:$J,"华为堡垒店")</f>
        <v>0</v>
      </c>
      <c r="AC463" s="99">
        <f>COUNTIFS(通讯通路门店!$S:$S,$G463,通讯通路门店!$J:$J,"小米体验店")</f>
        <v>0</v>
      </c>
      <c r="AD463" s="99">
        <f>COUNTIFS(通讯通路门店!$S:$S,$G463,通讯通路门店!$J:$J,"苹果体验店")</f>
        <v>0</v>
      </c>
      <c r="AE463" s="99">
        <f>COUNTIFS(通讯通路门店!$S:$S,$G463,通讯通路门店!$J:$J,"其他品牌专卖店")</f>
        <v>0</v>
      </c>
      <c r="AF463" s="99">
        <f>SUMIFS(通讯通路门店!$BI:$BI,通讯通路门店!$S:$S,$G463)</f>
        <v>0</v>
      </c>
      <c r="AG463" s="99">
        <f>SUMIFS(通讯通路门店!$BH:$BH,通讯通路门店!$S:$S,$G463)</f>
        <v>0</v>
      </c>
      <c r="AH463" s="99">
        <f t="shared" si="36"/>
        <v>0</v>
      </c>
      <c r="AI463" s="99">
        <f>SUMIFS(通讯通路门店!$BB:$BB,通讯通路门店!$S:$S,$G463)</f>
        <v>0</v>
      </c>
      <c r="AJ463" s="99">
        <f>SUMIFS(通讯通路门店!$BE:$BE,通讯通路门店!$S:$S,$G463)</f>
        <v>0</v>
      </c>
      <c r="AK463" s="99">
        <f>SUMIFS(通讯通路门店!$BG:$BG,通讯通路门店!$S:$S,$G463)</f>
        <v>0</v>
      </c>
      <c r="AL463" s="99">
        <f>SUMIFS(通讯通路门店!$BC:$BC,通讯通路门店!$S:$S,$G463)</f>
        <v>0</v>
      </c>
      <c r="AM463" s="99">
        <f>SUMIFS(通讯通路门店!$BD:$BD,通讯通路门店!$S:$S,$G463)</f>
        <v>0</v>
      </c>
      <c r="AN463" s="99">
        <f>SUMIFS(通讯通路门店!$BF:$BF,通讯通路门店!$S:$S,$G463)</f>
        <v>0</v>
      </c>
      <c r="AO463" s="99">
        <f t="shared" si="37"/>
        <v>0</v>
      </c>
      <c r="AP463" s="99">
        <f>SUMIFS(通讯通路门店!$K:$K,通讯通路门店!$S:$S,$G463)</f>
        <v>0</v>
      </c>
      <c r="AQ463" s="83"/>
      <c r="AR463" s="99">
        <f>SUMIFS(通讯通路门店!$T:$T,通讯通路门店!$S:$S,$G463)</f>
        <v>0</v>
      </c>
      <c r="AS463" s="99">
        <f>SUMIFS(通讯通路门店!$U:$U,通讯通路门店!$S:$S,$G463)</f>
        <v>0</v>
      </c>
      <c r="AT463" s="99">
        <f>SUMIFS(通讯通路门店!$V:$V,通讯通路门店!$S:$S,$G463)</f>
        <v>0</v>
      </c>
      <c r="AU463" s="99">
        <f>SUMIFS(通讯通路门店!$W:$W,通讯通路门店!$S:$S,$G463)</f>
        <v>0</v>
      </c>
      <c r="AV463" s="99">
        <f>SUMIFS(通讯通路门店!$Z:$Z,通讯通路门店!$S:$S,$G463)</f>
        <v>0</v>
      </c>
      <c r="AW463" s="99">
        <f>SUMIFS(通讯通路门店!$AB:$AB,通讯通路门店!$S:$S,$G463)</f>
        <v>0</v>
      </c>
      <c r="AX463" s="99">
        <f>SUMIFS(通讯通路门店!$X:$X,通讯通路门店!$S:$S,$G463)</f>
        <v>0</v>
      </c>
      <c r="AY463" s="99">
        <f>SUMIFS(通讯通路门店!$Y:$Y,通讯通路门店!$S:$S,$G463)</f>
        <v>0</v>
      </c>
      <c r="AZ463" s="99">
        <f>SUMIFS(通讯通路门店!$AA:$AA,通讯通路门店!$S:$S,$G463)</f>
        <v>0</v>
      </c>
      <c r="BA463" s="99">
        <f t="shared" si="38"/>
        <v>0</v>
      </c>
      <c r="BB463" s="99">
        <f t="shared" si="39"/>
        <v>0</v>
      </c>
      <c r="BC463" s="99">
        <f>SUMIFS(通讯通路门店!$W:$W,通讯通路门店!$S:$S,$G463,通讯通路门店!$J:$J,"荣耀体验店")+SUMIFS(通讯通路门店!$W:$W,通讯通路门店!$S:$S,$G463,通讯通路门店!$J:$J,"荣耀授权专卖店")</f>
        <v>0</v>
      </c>
      <c r="BD463" s="99">
        <f>SUMIFS(通讯通路门店!$Z:$Z,通讯通路门店!$S:$S,$G463,通讯通路门店!$J:$J,"VIVO体验店")</f>
        <v>0</v>
      </c>
      <c r="BE463" s="99">
        <f>SUMIFS(通讯通路门店!$AB:$AB,通讯通路门店!$S:$S,$G463,通讯通路门店!$J:$J,"OPPO体验店")</f>
        <v>0</v>
      </c>
      <c r="BF463" s="99">
        <f>SUMIFS(通讯通路门店!$X:$X,通讯通路门店!$S:$S,$G463,通讯通路门店!$J:$J,"华为授权体验店")+SUMIFS(通讯通路门店!$AA:$AA,通讯通路门店!$S:$S,$G463,通讯通路门店!$J:$J,"华为堡垒店")</f>
        <v>0</v>
      </c>
      <c r="BG463" s="99">
        <f>SUMIFS(通讯通路门店!$Y:$Y,通讯通路门店!$S:$S,$G463,通讯通路门店!$J:$J,"小米体验店")</f>
        <v>0</v>
      </c>
      <c r="BH463" s="99">
        <f>SUMIFS(通讯通路门店!$AA:$AA,通讯通路门店!$S:$S,$G463,通讯通路门店!$J:$J,"苹果体验店")</f>
        <v>0</v>
      </c>
      <c r="BI463" s="99">
        <f>SUMIFS(通讯通路门店!$K:$K,通讯通路门店!$S:$S,$G463,通讯通路门店!$J:$J,"其他品牌专卖店")</f>
        <v>0</v>
      </c>
      <c r="BJ463" s="99">
        <f>SUMIFS(通讯通路门店!$AC:$AC,通讯通路门店!$S:$S,$G463)</f>
        <v>0</v>
      </c>
      <c r="BK463" s="99">
        <f>SUMIFS(通讯通路门店!$AD:$AD,通讯通路门店!$S:$S,$G463)</f>
        <v>0</v>
      </c>
      <c r="BL463" s="99">
        <f>SUMIFS(通讯通路门店!$AE:$AE,通讯通路门店!$S:$S,$G463)</f>
        <v>0</v>
      </c>
      <c r="BM463" s="99">
        <f>SUMIFS(通讯通路门店!$AF:$AF,通讯通路门店!$S:$S,$G463)</f>
        <v>0</v>
      </c>
      <c r="BN463" s="99">
        <f>SUMIFS(通讯通路门店!$AG:$AG,通讯通路门店!$S:$S,$G463)</f>
        <v>0</v>
      </c>
      <c r="BO463" s="99">
        <f>SUMIFS(通讯通路门店!$AH:$AH,通讯通路门店!$S:$S,$G463)</f>
        <v>0</v>
      </c>
      <c r="BP463" s="99">
        <f>SUMIFS(通讯通路门店!$AI:$AI,通讯通路门店!$S:$S,$G463)</f>
        <v>0</v>
      </c>
      <c r="BQ463" s="83"/>
    </row>
    <row r="464" spans="1:69">
      <c r="A464" s="99" t="str">
        <f>IFERROR(_xlfn.XLOOKUP($G464,通讯通路门店!$S$4:$S$993931,通讯通路门店!$A$4:$A$993931,0,0),"")</f>
        <v/>
      </c>
      <c r="B464" s="99" t="str">
        <f>IFERROR(_xlfn.XLOOKUP($G464,通讯通路门店!$S$4:$S$993931,通讯通路门店!$B$4:$B$993931,0,0),"")</f>
        <v/>
      </c>
      <c r="C464" s="99" t="str">
        <f>IFERROR(_xlfn.XLOOKUP($G464,通讯通路门店!$S$4:$S$993931,通讯通路门店!$C$4:$C$993931,0,0),"")</f>
        <v/>
      </c>
      <c r="D464" s="99" t="str">
        <f>IFERROR(_xlfn.XLOOKUP($G464,通讯通路门店!$S$4:$S$993931,通讯通路门店!$D$4:$D$993931,0,0),"")</f>
        <v/>
      </c>
      <c r="E464" s="83"/>
      <c r="F464" s="83"/>
      <c r="G464" s="101" t="e">
        <v>#N/A</v>
      </c>
      <c r="H464" s="102" t="str">
        <f>IFERROR(_xlfn.XLOOKUP($G464,通讯通路门店!$S$4:$S$993931,通讯通路门店!$R$4:$R$993931,0,0),"")</f>
        <v/>
      </c>
      <c r="I464" s="83"/>
      <c r="J464" s="83"/>
      <c r="K464" s="83"/>
      <c r="L464" s="83"/>
      <c r="M464" s="83"/>
      <c r="N464" s="83"/>
      <c r="O464" s="83"/>
      <c r="P464" s="83"/>
      <c r="Q464" s="83"/>
      <c r="R464" s="83"/>
      <c r="S464" s="83"/>
      <c r="T464" s="83"/>
      <c r="U464" s="99">
        <f>COUNTIF(通讯通路门店!$S:$S,$G464)</f>
        <v>0</v>
      </c>
      <c r="V464" s="99">
        <f>COUNTIFS(通讯通路门店!$S:$S,$G464,通讯通路门店!$J:$J,"综合卖场")</f>
        <v>0</v>
      </c>
      <c r="W464" s="99">
        <f>SUMIFS(通讯通路门店!$AJ:$AJ,通讯通路门店!$S:$S,通讯客户沙盘!$G464)</f>
        <v>0</v>
      </c>
      <c r="X464" s="99">
        <f t="shared" si="35"/>
        <v>0</v>
      </c>
      <c r="Y464" s="99">
        <f>COUNTIFS(通讯通路门店!$S:$S,$G464,通讯通路门店!$J:$J,"荣耀体验店")+COUNTIFS(通讯通路门店!$S:$S,$G464,通讯通路门店!$J:$J,"荣耀授权专卖店")</f>
        <v>0</v>
      </c>
      <c r="Z464" s="99">
        <f>COUNTIFS(通讯通路门店!$S:$S,$G464,通讯通路门店!$J:$J,"VIVO体验店")</f>
        <v>0</v>
      </c>
      <c r="AA464" s="99">
        <f>COUNTIFS(通讯通路门店!$S:$S,$G464,通讯通路门店!$J:$J,"OPPO体验店")</f>
        <v>0</v>
      </c>
      <c r="AB464" s="99">
        <f>COUNTIFS(通讯通路门店!$S:$S,$G464,通讯通路门店!$J:$J,"华为授权体验店")+COUNTIFS(通讯通路门店!$S:$S,$G464,通讯通路门店!$J:$J,"华为堡垒店")</f>
        <v>0</v>
      </c>
      <c r="AC464" s="99">
        <f>COUNTIFS(通讯通路门店!$S:$S,$G464,通讯通路门店!$J:$J,"小米体验店")</f>
        <v>0</v>
      </c>
      <c r="AD464" s="99">
        <f>COUNTIFS(通讯通路门店!$S:$S,$G464,通讯通路门店!$J:$J,"苹果体验店")</f>
        <v>0</v>
      </c>
      <c r="AE464" s="99">
        <f>COUNTIFS(通讯通路门店!$S:$S,$G464,通讯通路门店!$J:$J,"其他品牌专卖店")</f>
        <v>0</v>
      </c>
      <c r="AF464" s="99">
        <f>SUMIFS(通讯通路门店!$BI:$BI,通讯通路门店!$S:$S,$G464)</f>
        <v>0</v>
      </c>
      <c r="AG464" s="99">
        <f>SUMIFS(通讯通路门店!$BH:$BH,通讯通路门店!$S:$S,$G464)</f>
        <v>0</v>
      </c>
      <c r="AH464" s="99">
        <f t="shared" si="36"/>
        <v>0</v>
      </c>
      <c r="AI464" s="99">
        <f>SUMIFS(通讯通路门店!$BB:$BB,通讯通路门店!$S:$S,$G464)</f>
        <v>0</v>
      </c>
      <c r="AJ464" s="99">
        <f>SUMIFS(通讯通路门店!$BE:$BE,通讯通路门店!$S:$S,$G464)</f>
        <v>0</v>
      </c>
      <c r="AK464" s="99">
        <f>SUMIFS(通讯通路门店!$BG:$BG,通讯通路门店!$S:$S,$G464)</f>
        <v>0</v>
      </c>
      <c r="AL464" s="99">
        <f>SUMIFS(通讯通路门店!$BC:$BC,通讯通路门店!$S:$S,$G464)</f>
        <v>0</v>
      </c>
      <c r="AM464" s="99">
        <f>SUMIFS(通讯通路门店!$BD:$BD,通讯通路门店!$S:$S,$G464)</f>
        <v>0</v>
      </c>
      <c r="AN464" s="99">
        <f>SUMIFS(通讯通路门店!$BF:$BF,通讯通路门店!$S:$S,$G464)</f>
        <v>0</v>
      </c>
      <c r="AO464" s="99">
        <f t="shared" si="37"/>
        <v>0</v>
      </c>
      <c r="AP464" s="99">
        <f>SUMIFS(通讯通路门店!$K:$K,通讯通路门店!$S:$S,$G464)</f>
        <v>0</v>
      </c>
      <c r="AQ464" s="83"/>
      <c r="AR464" s="99">
        <f>SUMIFS(通讯通路门店!$T:$T,通讯通路门店!$S:$S,$G464)</f>
        <v>0</v>
      </c>
      <c r="AS464" s="99">
        <f>SUMIFS(通讯通路门店!$U:$U,通讯通路门店!$S:$S,$G464)</f>
        <v>0</v>
      </c>
      <c r="AT464" s="99">
        <f>SUMIFS(通讯通路门店!$V:$V,通讯通路门店!$S:$S,$G464)</f>
        <v>0</v>
      </c>
      <c r="AU464" s="99">
        <f>SUMIFS(通讯通路门店!$W:$W,通讯通路门店!$S:$S,$G464)</f>
        <v>0</v>
      </c>
      <c r="AV464" s="99">
        <f>SUMIFS(通讯通路门店!$Z:$Z,通讯通路门店!$S:$S,$G464)</f>
        <v>0</v>
      </c>
      <c r="AW464" s="99">
        <f>SUMIFS(通讯通路门店!$AB:$AB,通讯通路门店!$S:$S,$G464)</f>
        <v>0</v>
      </c>
      <c r="AX464" s="99">
        <f>SUMIFS(通讯通路门店!$X:$X,通讯通路门店!$S:$S,$G464)</f>
        <v>0</v>
      </c>
      <c r="AY464" s="99">
        <f>SUMIFS(通讯通路门店!$Y:$Y,通讯通路门店!$S:$S,$G464)</f>
        <v>0</v>
      </c>
      <c r="AZ464" s="99">
        <f>SUMIFS(通讯通路门店!$AA:$AA,通讯通路门店!$S:$S,$G464)</f>
        <v>0</v>
      </c>
      <c r="BA464" s="99">
        <f t="shared" si="38"/>
        <v>0</v>
      </c>
      <c r="BB464" s="99">
        <f t="shared" si="39"/>
        <v>0</v>
      </c>
      <c r="BC464" s="99">
        <f>SUMIFS(通讯通路门店!$W:$W,通讯通路门店!$S:$S,$G464,通讯通路门店!$J:$J,"荣耀体验店")+SUMIFS(通讯通路门店!$W:$W,通讯通路门店!$S:$S,$G464,通讯通路门店!$J:$J,"荣耀授权专卖店")</f>
        <v>0</v>
      </c>
      <c r="BD464" s="99">
        <f>SUMIFS(通讯通路门店!$Z:$Z,通讯通路门店!$S:$S,$G464,通讯通路门店!$J:$J,"VIVO体验店")</f>
        <v>0</v>
      </c>
      <c r="BE464" s="99">
        <f>SUMIFS(通讯通路门店!$AB:$AB,通讯通路门店!$S:$S,$G464,通讯通路门店!$J:$J,"OPPO体验店")</f>
        <v>0</v>
      </c>
      <c r="BF464" s="99">
        <f>SUMIFS(通讯通路门店!$X:$X,通讯通路门店!$S:$S,$G464,通讯通路门店!$J:$J,"华为授权体验店")+SUMIFS(通讯通路门店!$AA:$AA,通讯通路门店!$S:$S,$G464,通讯通路门店!$J:$J,"华为堡垒店")</f>
        <v>0</v>
      </c>
      <c r="BG464" s="99">
        <f>SUMIFS(通讯通路门店!$Y:$Y,通讯通路门店!$S:$S,$G464,通讯通路门店!$J:$J,"小米体验店")</f>
        <v>0</v>
      </c>
      <c r="BH464" s="99">
        <f>SUMIFS(通讯通路门店!$AA:$AA,通讯通路门店!$S:$S,$G464,通讯通路门店!$J:$J,"苹果体验店")</f>
        <v>0</v>
      </c>
      <c r="BI464" s="99">
        <f>SUMIFS(通讯通路门店!$K:$K,通讯通路门店!$S:$S,$G464,通讯通路门店!$J:$J,"其他品牌专卖店")</f>
        <v>0</v>
      </c>
      <c r="BJ464" s="99">
        <f>SUMIFS(通讯通路门店!$AC:$AC,通讯通路门店!$S:$S,$G464)</f>
        <v>0</v>
      </c>
      <c r="BK464" s="99">
        <f>SUMIFS(通讯通路门店!$AD:$AD,通讯通路门店!$S:$S,$G464)</f>
        <v>0</v>
      </c>
      <c r="BL464" s="99">
        <f>SUMIFS(通讯通路门店!$AE:$AE,通讯通路门店!$S:$S,$G464)</f>
        <v>0</v>
      </c>
      <c r="BM464" s="99">
        <f>SUMIFS(通讯通路门店!$AF:$AF,通讯通路门店!$S:$S,$G464)</f>
        <v>0</v>
      </c>
      <c r="BN464" s="99">
        <f>SUMIFS(通讯通路门店!$AG:$AG,通讯通路门店!$S:$S,$G464)</f>
        <v>0</v>
      </c>
      <c r="BO464" s="99">
        <f>SUMIFS(通讯通路门店!$AH:$AH,通讯通路门店!$S:$S,$G464)</f>
        <v>0</v>
      </c>
      <c r="BP464" s="99">
        <f>SUMIFS(通讯通路门店!$AI:$AI,通讯通路门店!$S:$S,$G464)</f>
        <v>0</v>
      </c>
      <c r="BQ464" s="83"/>
    </row>
    <row r="465" spans="1:69">
      <c r="A465" s="99" t="str">
        <f>IFERROR(_xlfn.XLOOKUP($G465,通讯通路门店!$S$4:$S$993931,通讯通路门店!$A$4:$A$993931,0,0),"")</f>
        <v/>
      </c>
      <c r="B465" s="99" t="str">
        <f>IFERROR(_xlfn.XLOOKUP($G465,通讯通路门店!$S$4:$S$993931,通讯通路门店!$B$4:$B$993931,0,0),"")</f>
        <v/>
      </c>
      <c r="C465" s="99" t="str">
        <f>IFERROR(_xlfn.XLOOKUP($G465,通讯通路门店!$S$4:$S$993931,通讯通路门店!$C$4:$C$993931,0,0),"")</f>
        <v/>
      </c>
      <c r="D465" s="99" t="str">
        <f>IFERROR(_xlfn.XLOOKUP($G465,通讯通路门店!$S$4:$S$993931,通讯通路门店!$D$4:$D$993931,0,0),"")</f>
        <v/>
      </c>
      <c r="E465" s="83"/>
      <c r="F465" s="83"/>
      <c r="G465" s="101" t="e">
        <v>#N/A</v>
      </c>
      <c r="H465" s="102" t="str">
        <f>IFERROR(_xlfn.XLOOKUP($G465,通讯通路门店!$S$4:$S$993931,通讯通路门店!$R$4:$R$993931,0,0),"")</f>
        <v/>
      </c>
      <c r="I465" s="83"/>
      <c r="J465" s="83"/>
      <c r="K465" s="83"/>
      <c r="L465" s="83"/>
      <c r="M465" s="83"/>
      <c r="N465" s="83"/>
      <c r="O465" s="83"/>
      <c r="P465" s="83"/>
      <c r="Q465" s="83"/>
      <c r="R465" s="83"/>
      <c r="S465" s="83"/>
      <c r="T465" s="83"/>
      <c r="U465" s="99">
        <f>COUNTIF(通讯通路门店!$S:$S,$G465)</f>
        <v>0</v>
      </c>
      <c r="V465" s="99">
        <f>COUNTIFS(通讯通路门店!$S:$S,$G465,通讯通路门店!$J:$J,"综合卖场")</f>
        <v>0</v>
      </c>
      <c r="W465" s="99">
        <f>SUMIFS(通讯通路门店!$AJ:$AJ,通讯通路门店!$S:$S,通讯客户沙盘!$G465)</f>
        <v>0</v>
      </c>
      <c r="X465" s="99">
        <f t="shared" si="35"/>
        <v>0</v>
      </c>
      <c r="Y465" s="99">
        <f>COUNTIFS(通讯通路门店!$S:$S,$G465,通讯通路门店!$J:$J,"荣耀体验店")+COUNTIFS(通讯通路门店!$S:$S,$G465,通讯通路门店!$J:$J,"荣耀授权专卖店")</f>
        <v>0</v>
      </c>
      <c r="Z465" s="99">
        <f>COUNTIFS(通讯通路门店!$S:$S,$G465,通讯通路门店!$J:$J,"VIVO体验店")</f>
        <v>0</v>
      </c>
      <c r="AA465" s="99">
        <f>COUNTIFS(通讯通路门店!$S:$S,$G465,通讯通路门店!$J:$J,"OPPO体验店")</f>
        <v>0</v>
      </c>
      <c r="AB465" s="99">
        <f>COUNTIFS(通讯通路门店!$S:$S,$G465,通讯通路门店!$J:$J,"华为授权体验店")+COUNTIFS(通讯通路门店!$S:$S,$G465,通讯通路门店!$J:$J,"华为堡垒店")</f>
        <v>0</v>
      </c>
      <c r="AC465" s="99">
        <f>COUNTIFS(通讯通路门店!$S:$S,$G465,通讯通路门店!$J:$J,"小米体验店")</f>
        <v>0</v>
      </c>
      <c r="AD465" s="99">
        <f>COUNTIFS(通讯通路门店!$S:$S,$G465,通讯通路门店!$J:$J,"苹果体验店")</f>
        <v>0</v>
      </c>
      <c r="AE465" s="99">
        <f>COUNTIFS(通讯通路门店!$S:$S,$G465,通讯通路门店!$J:$J,"其他品牌专卖店")</f>
        <v>0</v>
      </c>
      <c r="AF465" s="99">
        <f>SUMIFS(通讯通路门店!$BI:$BI,通讯通路门店!$S:$S,$G465)</f>
        <v>0</v>
      </c>
      <c r="AG465" s="99">
        <f>SUMIFS(通讯通路门店!$BH:$BH,通讯通路门店!$S:$S,$G465)</f>
        <v>0</v>
      </c>
      <c r="AH465" s="99">
        <f t="shared" si="36"/>
        <v>0</v>
      </c>
      <c r="AI465" s="99">
        <f>SUMIFS(通讯通路门店!$BB:$BB,通讯通路门店!$S:$S,$G465)</f>
        <v>0</v>
      </c>
      <c r="AJ465" s="99">
        <f>SUMIFS(通讯通路门店!$BE:$BE,通讯通路门店!$S:$S,$G465)</f>
        <v>0</v>
      </c>
      <c r="AK465" s="99">
        <f>SUMIFS(通讯通路门店!$BG:$BG,通讯通路门店!$S:$S,$G465)</f>
        <v>0</v>
      </c>
      <c r="AL465" s="99">
        <f>SUMIFS(通讯通路门店!$BC:$BC,通讯通路门店!$S:$S,$G465)</f>
        <v>0</v>
      </c>
      <c r="AM465" s="99">
        <f>SUMIFS(通讯通路门店!$BD:$BD,通讯通路门店!$S:$S,$G465)</f>
        <v>0</v>
      </c>
      <c r="AN465" s="99">
        <f>SUMIFS(通讯通路门店!$BF:$BF,通讯通路门店!$S:$S,$G465)</f>
        <v>0</v>
      </c>
      <c r="AO465" s="99">
        <f t="shared" si="37"/>
        <v>0</v>
      </c>
      <c r="AP465" s="99">
        <f>SUMIFS(通讯通路门店!$K:$K,通讯通路门店!$S:$S,$G465)</f>
        <v>0</v>
      </c>
      <c r="AQ465" s="83"/>
      <c r="AR465" s="99">
        <f>SUMIFS(通讯通路门店!$T:$T,通讯通路门店!$S:$S,$G465)</f>
        <v>0</v>
      </c>
      <c r="AS465" s="99">
        <f>SUMIFS(通讯通路门店!$U:$U,通讯通路门店!$S:$S,$G465)</f>
        <v>0</v>
      </c>
      <c r="AT465" s="99">
        <f>SUMIFS(通讯通路门店!$V:$V,通讯通路门店!$S:$S,$G465)</f>
        <v>0</v>
      </c>
      <c r="AU465" s="99">
        <f>SUMIFS(通讯通路门店!$W:$W,通讯通路门店!$S:$S,$G465)</f>
        <v>0</v>
      </c>
      <c r="AV465" s="99">
        <f>SUMIFS(通讯通路门店!$Z:$Z,通讯通路门店!$S:$S,$G465)</f>
        <v>0</v>
      </c>
      <c r="AW465" s="99">
        <f>SUMIFS(通讯通路门店!$AB:$AB,通讯通路门店!$S:$S,$G465)</f>
        <v>0</v>
      </c>
      <c r="AX465" s="99">
        <f>SUMIFS(通讯通路门店!$X:$X,通讯通路门店!$S:$S,$G465)</f>
        <v>0</v>
      </c>
      <c r="AY465" s="99">
        <f>SUMIFS(通讯通路门店!$Y:$Y,通讯通路门店!$S:$S,$G465)</f>
        <v>0</v>
      </c>
      <c r="AZ465" s="99">
        <f>SUMIFS(通讯通路门店!$AA:$AA,通讯通路门店!$S:$S,$G465)</f>
        <v>0</v>
      </c>
      <c r="BA465" s="99">
        <f t="shared" si="38"/>
        <v>0</v>
      </c>
      <c r="BB465" s="99">
        <f t="shared" si="39"/>
        <v>0</v>
      </c>
      <c r="BC465" s="99">
        <f>SUMIFS(通讯通路门店!$W:$W,通讯通路门店!$S:$S,$G465,通讯通路门店!$J:$J,"荣耀体验店")+SUMIFS(通讯通路门店!$W:$W,通讯通路门店!$S:$S,$G465,通讯通路门店!$J:$J,"荣耀授权专卖店")</f>
        <v>0</v>
      </c>
      <c r="BD465" s="99">
        <f>SUMIFS(通讯通路门店!$Z:$Z,通讯通路门店!$S:$S,$G465,通讯通路门店!$J:$J,"VIVO体验店")</f>
        <v>0</v>
      </c>
      <c r="BE465" s="99">
        <f>SUMIFS(通讯通路门店!$AB:$AB,通讯通路门店!$S:$S,$G465,通讯通路门店!$J:$J,"OPPO体验店")</f>
        <v>0</v>
      </c>
      <c r="BF465" s="99">
        <f>SUMIFS(通讯通路门店!$X:$X,通讯通路门店!$S:$S,$G465,通讯通路门店!$J:$J,"华为授权体验店")+SUMIFS(通讯通路门店!$AA:$AA,通讯通路门店!$S:$S,$G465,通讯通路门店!$J:$J,"华为堡垒店")</f>
        <v>0</v>
      </c>
      <c r="BG465" s="99">
        <f>SUMIFS(通讯通路门店!$Y:$Y,通讯通路门店!$S:$S,$G465,通讯通路门店!$J:$J,"小米体验店")</f>
        <v>0</v>
      </c>
      <c r="BH465" s="99">
        <f>SUMIFS(通讯通路门店!$AA:$AA,通讯通路门店!$S:$S,$G465,通讯通路门店!$J:$J,"苹果体验店")</f>
        <v>0</v>
      </c>
      <c r="BI465" s="99">
        <f>SUMIFS(通讯通路门店!$K:$K,通讯通路门店!$S:$S,$G465,通讯通路门店!$J:$J,"其他品牌专卖店")</f>
        <v>0</v>
      </c>
      <c r="BJ465" s="99">
        <f>SUMIFS(通讯通路门店!$AC:$AC,通讯通路门店!$S:$S,$G465)</f>
        <v>0</v>
      </c>
      <c r="BK465" s="99">
        <f>SUMIFS(通讯通路门店!$AD:$AD,通讯通路门店!$S:$S,$G465)</f>
        <v>0</v>
      </c>
      <c r="BL465" s="99">
        <f>SUMIFS(通讯通路门店!$AE:$AE,通讯通路门店!$S:$S,$G465)</f>
        <v>0</v>
      </c>
      <c r="BM465" s="99">
        <f>SUMIFS(通讯通路门店!$AF:$AF,通讯通路门店!$S:$S,$G465)</f>
        <v>0</v>
      </c>
      <c r="BN465" s="99">
        <f>SUMIFS(通讯通路门店!$AG:$AG,通讯通路门店!$S:$S,$G465)</f>
        <v>0</v>
      </c>
      <c r="BO465" s="99">
        <f>SUMIFS(通讯通路门店!$AH:$AH,通讯通路门店!$S:$S,$G465)</f>
        <v>0</v>
      </c>
      <c r="BP465" s="99">
        <f>SUMIFS(通讯通路门店!$AI:$AI,通讯通路门店!$S:$S,$G465)</f>
        <v>0</v>
      </c>
      <c r="BQ465" s="83"/>
    </row>
    <row r="466" spans="1:69">
      <c r="A466" s="99" t="str">
        <f>IFERROR(_xlfn.XLOOKUP($G466,通讯通路门店!$S$4:$S$993931,通讯通路门店!$A$4:$A$993931,0,0),"")</f>
        <v/>
      </c>
      <c r="B466" s="99" t="str">
        <f>IFERROR(_xlfn.XLOOKUP($G466,通讯通路门店!$S$4:$S$993931,通讯通路门店!$B$4:$B$993931,0,0),"")</f>
        <v/>
      </c>
      <c r="C466" s="99" t="str">
        <f>IFERROR(_xlfn.XLOOKUP($G466,通讯通路门店!$S$4:$S$993931,通讯通路门店!$C$4:$C$993931,0,0),"")</f>
        <v/>
      </c>
      <c r="D466" s="99" t="str">
        <f>IFERROR(_xlfn.XLOOKUP($G466,通讯通路门店!$S$4:$S$993931,通讯通路门店!$D$4:$D$993931,0,0),"")</f>
        <v/>
      </c>
      <c r="E466" s="83"/>
      <c r="F466" s="83"/>
      <c r="G466" s="101" t="e">
        <v>#N/A</v>
      </c>
      <c r="H466" s="102" t="str">
        <f>IFERROR(_xlfn.XLOOKUP($G466,通讯通路门店!$S$4:$S$993931,通讯通路门店!$R$4:$R$993931,0,0),"")</f>
        <v/>
      </c>
      <c r="I466" s="83"/>
      <c r="J466" s="83"/>
      <c r="K466" s="83"/>
      <c r="L466" s="83"/>
      <c r="M466" s="83"/>
      <c r="N466" s="83"/>
      <c r="O466" s="83"/>
      <c r="P466" s="83"/>
      <c r="Q466" s="83"/>
      <c r="R466" s="83"/>
      <c r="S466" s="83"/>
      <c r="T466" s="83"/>
      <c r="U466" s="99">
        <f>COUNTIF(通讯通路门店!$S:$S,$G466)</f>
        <v>0</v>
      </c>
      <c r="V466" s="99">
        <f>COUNTIFS(通讯通路门店!$S:$S,$G466,通讯通路门店!$J:$J,"综合卖场")</f>
        <v>0</v>
      </c>
      <c r="W466" s="99">
        <f>SUMIFS(通讯通路门店!$AJ:$AJ,通讯通路门店!$S:$S,通讯客户沙盘!$G466)</f>
        <v>0</v>
      </c>
      <c r="X466" s="99">
        <f t="shared" si="35"/>
        <v>0</v>
      </c>
      <c r="Y466" s="99">
        <f>COUNTIFS(通讯通路门店!$S:$S,$G466,通讯通路门店!$J:$J,"荣耀体验店")+COUNTIFS(通讯通路门店!$S:$S,$G466,通讯通路门店!$J:$J,"荣耀授权专卖店")</f>
        <v>0</v>
      </c>
      <c r="Z466" s="99">
        <f>COUNTIFS(通讯通路门店!$S:$S,$G466,通讯通路门店!$J:$J,"VIVO体验店")</f>
        <v>0</v>
      </c>
      <c r="AA466" s="99">
        <f>COUNTIFS(通讯通路门店!$S:$S,$G466,通讯通路门店!$J:$J,"OPPO体验店")</f>
        <v>0</v>
      </c>
      <c r="AB466" s="99">
        <f>COUNTIFS(通讯通路门店!$S:$S,$G466,通讯通路门店!$J:$J,"华为授权体验店")+COUNTIFS(通讯通路门店!$S:$S,$G466,通讯通路门店!$J:$J,"华为堡垒店")</f>
        <v>0</v>
      </c>
      <c r="AC466" s="99">
        <f>COUNTIFS(通讯通路门店!$S:$S,$G466,通讯通路门店!$J:$J,"小米体验店")</f>
        <v>0</v>
      </c>
      <c r="AD466" s="99">
        <f>COUNTIFS(通讯通路门店!$S:$S,$G466,通讯通路门店!$J:$J,"苹果体验店")</f>
        <v>0</v>
      </c>
      <c r="AE466" s="99">
        <f>COUNTIFS(通讯通路门店!$S:$S,$G466,通讯通路门店!$J:$J,"其他品牌专卖店")</f>
        <v>0</v>
      </c>
      <c r="AF466" s="99">
        <f>SUMIFS(通讯通路门店!$BI:$BI,通讯通路门店!$S:$S,$G466)</f>
        <v>0</v>
      </c>
      <c r="AG466" s="99">
        <f>SUMIFS(通讯通路门店!$BH:$BH,通讯通路门店!$S:$S,$G466)</f>
        <v>0</v>
      </c>
      <c r="AH466" s="99">
        <f t="shared" si="36"/>
        <v>0</v>
      </c>
      <c r="AI466" s="99">
        <f>SUMIFS(通讯通路门店!$BB:$BB,通讯通路门店!$S:$S,$G466)</f>
        <v>0</v>
      </c>
      <c r="AJ466" s="99">
        <f>SUMIFS(通讯通路门店!$BE:$BE,通讯通路门店!$S:$S,$G466)</f>
        <v>0</v>
      </c>
      <c r="AK466" s="99">
        <f>SUMIFS(通讯通路门店!$BG:$BG,通讯通路门店!$S:$S,$G466)</f>
        <v>0</v>
      </c>
      <c r="AL466" s="99">
        <f>SUMIFS(通讯通路门店!$BC:$BC,通讯通路门店!$S:$S,$G466)</f>
        <v>0</v>
      </c>
      <c r="AM466" s="99">
        <f>SUMIFS(通讯通路门店!$BD:$BD,通讯通路门店!$S:$S,$G466)</f>
        <v>0</v>
      </c>
      <c r="AN466" s="99">
        <f>SUMIFS(通讯通路门店!$BF:$BF,通讯通路门店!$S:$S,$G466)</f>
        <v>0</v>
      </c>
      <c r="AO466" s="99">
        <f t="shared" si="37"/>
        <v>0</v>
      </c>
      <c r="AP466" s="99">
        <f>SUMIFS(通讯通路门店!$K:$K,通讯通路门店!$S:$S,$G466)</f>
        <v>0</v>
      </c>
      <c r="AQ466" s="83"/>
      <c r="AR466" s="99">
        <f>SUMIFS(通讯通路门店!$T:$T,通讯通路门店!$S:$S,$G466)</f>
        <v>0</v>
      </c>
      <c r="AS466" s="99">
        <f>SUMIFS(通讯通路门店!$U:$U,通讯通路门店!$S:$S,$G466)</f>
        <v>0</v>
      </c>
      <c r="AT466" s="99">
        <f>SUMIFS(通讯通路门店!$V:$V,通讯通路门店!$S:$S,$G466)</f>
        <v>0</v>
      </c>
      <c r="AU466" s="99">
        <f>SUMIFS(通讯通路门店!$W:$W,通讯通路门店!$S:$S,$G466)</f>
        <v>0</v>
      </c>
      <c r="AV466" s="99">
        <f>SUMIFS(通讯通路门店!$Z:$Z,通讯通路门店!$S:$S,$G466)</f>
        <v>0</v>
      </c>
      <c r="AW466" s="99">
        <f>SUMIFS(通讯通路门店!$AB:$AB,通讯通路门店!$S:$S,$G466)</f>
        <v>0</v>
      </c>
      <c r="AX466" s="99">
        <f>SUMIFS(通讯通路门店!$X:$X,通讯通路门店!$S:$S,$G466)</f>
        <v>0</v>
      </c>
      <c r="AY466" s="99">
        <f>SUMIFS(通讯通路门店!$Y:$Y,通讯通路门店!$S:$S,$G466)</f>
        <v>0</v>
      </c>
      <c r="AZ466" s="99">
        <f>SUMIFS(通讯通路门店!$AA:$AA,通讯通路门店!$S:$S,$G466)</f>
        <v>0</v>
      </c>
      <c r="BA466" s="99">
        <f t="shared" si="38"/>
        <v>0</v>
      </c>
      <c r="BB466" s="99">
        <f t="shared" si="39"/>
        <v>0</v>
      </c>
      <c r="BC466" s="99">
        <f>SUMIFS(通讯通路门店!$W:$W,通讯通路门店!$S:$S,$G466,通讯通路门店!$J:$J,"荣耀体验店")+SUMIFS(通讯通路门店!$W:$W,通讯通路门店!$S:$S,$G466,通讯通路门店!$J:$J,"荣耀授权专卖店")</f>
        <v>0</v>
      </c>
      <c r="BD466" s="99">
        <f>SUMIFS(通讯通路门店!$Z:$Z,通讯通路门店!$S:$S,$G466,通讯通路门店!$J:$J,"VIVO体验店")</f>
        <v>0</v>
      </c>
      <c r="BE466" s="99">
        <f>SUMIFS(通讯通路门店!$AB:$AB,通讯通路门店!$S:$S,$G466,通讯通路门店!$J:$J,"OPPO体验店")</f>
        <v>0</v>
      </c>
      <c r="BF466" s="99">
        <f>SUMIFS(通讯通路门店!$X:$X,通讯通路门店!$S:$S,$G466,通讯通路门店!$J:$J,"华为授权体验店")+SUMIFS(通讯通路门店!$AA:$AA,通讯通路门店!$S:$S,$G466,通讯通路门店!$J:$J,"华为堡垒店")</f>
        <v>0</v>
      </c>
      <c r="BG466" s="99">
        <f>SUMIFS(通讯通路门店!$Y:$Y,通讯通路门店!$S:$S,$G466,通讯通路门店!$J:$J,"小米体验店")</f>
        <v>0</v>
      </c>
      <c r="BH466" s="99">
        <f>SUMIFS(通讯通路门店!$AA:$AA,通讯通路门店!$S:$S,$G466,通讯通路门店!$J:$J,"苹果体验店")</f>
        <v>0</v>
      </c>
      <c r="BI466" s="99">
        <f>SUMIFS(通讯通路门店!$K:$K,通讯通路门店!$S:$S,$G466,通讯通路门店!$J:$J,"其他品牌专卖店")</f>
        <v>0</v>
      </c>
      <c r="BJ466" s="99">
        <f>SUMIFS(通讯通路门店!$AC:$AC,通讯通路门店!$S:$S,$G466)</f>
        <v>0</v>
      </c>
      <c r="BK466" s="99">
        <f>SUMIFS(通讯通路门店!$AD:$AD,通讯通路门店!$S:$S,$G466)</f>
        <v>0</v>
      </c>
      <c r="BL466" s="99">
        <f>SUMIFS(通讯通路门店!$AE:$AE,通讯通路门店!$S:$S,$G466)</f>
        <v>0</v>
      </c>
      <c r="BM466" s="99">
        <f>SUMIFS(通讯通路门店!$AF:$AF,通讯通路门店!$S:$S,$G466)</f>
        <v>0</v>
      </c>
      <c r="BN466" s="99">
        <f>SUMIFS(通讯通路门店!$AG:$AG,通讯通路门店!$S:$S,$G466)</f>
        <v>0</v>
      </c>
      <c r="BO466" s="99">
        <f>SUMIFS(通讯通路门店!$AH:$AH,通讯通路门店!$S:$S,$G466)</f>
        <v>0</v>
      </c>
      <c r="BP466" s="99">
        <f>SUMIFS(通讯通路门店!$AI:$AI,通讯通路门店!$S:$S,$G466)</f>
        <v>0</v>
      </c>
      <c r="BQ466" s="83"/>
    </row>
    <row r="467" spans="1:69">
      <c r="A467" s="99" t="str">
        <f>IFERROR(_xlfn.XLOOKUP($G467,通讯通路门店!$S$4:$S$993931,通讯通路门店!$A$4:$A$993931,0,0),"")</f>
        <v/>
      </c>
      <c r="B467" s="99" t="str">
        <f>IFERROR(_xlfn.XLOOKUP($G467,通讯通路门店!$S$4:$S$993931,通讯通路门店!$B$4:$B$993931,0,0),"")</f>
        <v/>
      </c>
      <c r="C467" s="99" t="str">
        <f>IFERROR(_xlfn.XLOOKUP($G467,通讯通路门店!$S$4:$S$993931,通讯通路门店!$C$4:$C$993931,0,0),"")</f>
        <v/>
      </c>
      <c r="D467" s="99" t="str">
        <f>IFERROR(_xlfn.XLOOKUP($G467,通讯通路门店!$S$4:$S$993931,通讯通路门店!$D$4:$D$993931,0,0),"")</f>
        <v/>
      </c>
      <c r="E467" s="83"/>
      <c r="F467" s="83"/>
      <c r="G467" s="101" t="e">
        <v>#N/A</v>
      </c>
      <c r="H467" s="102" t="str">
        <f>IFERROR(_xlfn.XLOOKUP($G467,通讯通路门店!$S$4:$S$993931,通讯通路门店!$R$4:$R$993931,0,0),"")</f>
        <v/>
      </c>
      <c r="I467" s="83"/>
      <c r="J467" s="83"/>
      <c r="K467" s="83"/>
      <c r="L467" s="83"/>
      <c r="M467" s="83"/>
      <c r="N467" s="83"/>
      <c r="O467" s="83"/>
      <c r="P467" s="83"/>
      <c r="Q467" s="83"/>
      <c r="R467" s="83"/>
      <c r="S467" s="83"/>
      <c r="T467" s="83"/>
      <c r="U467" s="99">
        <f>COUNTIF(通讯通路门店!$S:$S,$G467)</f>
        <v>0</v>
      </c>
      <c r="V467" s="99">
        <f>COUNTIFS(通讯通路门店!$S:$S,$G467,通讯通路门店!$J:$J,"综合卖场")</f>
        <v>0</v>
      </c>
      <c r="W467" s="99">
        <f>SUMIFS(通讯通路门店!$AJ:$AJ,通讯通路门店!$S:$S,通讯客户沙盘!$G467)</f>
        <v>0</v>
      </c>
      <c r="X467" s="99">
        <f t="shared" si="35"/>
        <v>0</v>
      </c>
      <c r="Y467" s="99">
        <f>COUNTIFS(通讯通路门店!$S:$S,$G467,通讯通路门店!$J:$J,"荣耀体验店")+COUNTIFS(通讯通路门店!$S:$S,$G467,通讯通路门店!$J:$J,"荣耀授权专卖店")</f>
        <v>0</v>
      </c>
      <c r="Z467" s="99">
        <f>COUNTIFS(通讯通路门店!$S:$S,$G467,通讯通路门店!$J:$J,"VIVO体验店")</f>
        <v>0</v>
      </c>
      <c r="AA467" s="99">
        <f>COUNTIFS(通讯通路门店!$S:$S,$G467,通讯通路门店!$J:$J,"OPPO体验店")</f>
        <v>0</v>
      </c>
      <c r="AB467" s="99">
        <f>COUNTIFS(通讯通路门店!$S:$S,$G467,通讯通路门店!$J:$J,"华为授权体验店")+COUNTIFS(通讯通路门店!$S:$S,$G467,通讯通路门店!$J:$J,"华为堡垒店")</f>
        <v>0</v>
      </c>
      <c r="AC467" s="99">
        <f>COUNTIFS(通讯通路门店!$S:$S,$G467,通讯通路门店!$J:$J,"小米体验店")</f>
        <v>0</v>
      </c>
      <c r="AD467" s="99">
        <f>COUNTIFS(通讯通路门店!$S:$S,$G467,通讯通路门店!$J:$J,"苹果体验店")</f>
        <v>0</v>
      </c>
      <c r="AE467" s="99">
        <f>COUNTIFS(通讯通路门店!$S:$S,$G467,通讯通路门店!$J:$J,"其他品牌专卖店")</f>
        <v>0</v>
      </c>
      <c r="AF467" s="99">
        <f>SUMIFS(通讯通路门店!$BI:$BI,通讯通路门店!$S:$S,$G467)</f>
        <v>0</v>
      </c>
      <c r="AG467" s="99">
        <f>SUMIFS(通讯通路门店!$BH:$BH,通讯通路门店!$S:$S,$G467)</f>
        <v>0</v>
      </c>
      <c r="AH467" s="99">
        <f t="shared" si="36"/>
        <v>0</v>
      </c>
      <c r="AI467" s="99">
        <f>SUMIFS(通讯通路门店!$BB:$BB,通讯通路门店!$S:$S,$G467)</f>
        <v>0</v>
      </c>
      <c r="AJ467" s="99">
        <f>SUMIFS(通讯通路门店!$BE:$BE,通讯通路门店!$S:$S,$G467)</f>
        <v>0</v>
      </c>
      <c r="AK467" s="99">
        <f>SUMIFS(通讯通路门店!$BG:$BG,通讯通路门店!$S:$S,$G467)</f>
        <v>0</v>
      </c>
      <c r="AL467" s="99">
        <f>SUMIFS(通讯通路门店!$BC:$BC,通讯通路门店!$S:$S,$G467)</f>
        <v>0</v>
      </c>
      <c r="AM467" s="99">
        <f>SUMIFS(通讯通路门店!$BD:$BD,通讯通路门店!$S:$S,$G467)</f>
        <v>0</v>
      </c>
      <c r="AN467" s="99">
        <f>SUMIFS(通讯通路门店!$BF:$BF,通讯通路门店!$S:$S,$G467)</f>
        <v>0</v>
      </c>
      <c r="AO467" s="99">
        <f t="shared" si="37"/>
        <v>0</v>
      </c>
      <c r="AP467" s="99">
        <f>SUMIFS(通讯通路门店!$K:$K,通讯通路门店!$S:$S,$G467)</f>
        <v>0</v>
      </c>
      <c r="AQ467" s="83"/>
      <c r="AR467" s="99">
        <f>SUMIFS(通讯通路门店!$T:$T,通讯通路门店!$S:$S,$G467)</f>
        <v>0</v>
      </c>
      <c r="AS467" s="99">
        <f>SUMIFS(通讯通路门店!$U:$U,通讯通路门店!$S:$S,$G467)</f>
        <v>0</v>
      </c>
      <c r="AT467" s="99">
        <f>SUMIFS(通讯通路门店!$V:$V,通讯通路门店!$S:$S,$G467)</f>
        <v>0</v>
      </c>
      <c r="AU467" s="99">
        <f>SUMIFS(通讯通路门店!$W:$W,通讯通路门店!$S:$S,$G467)</f>
        <v>0</v>
      </c>
      <c r="AV467" s="99">
        <f>SUMIFS(通讯通路门店!$Z:$Z,通讯通路门店!$S:$S,$G467)</f>
        <v>0</v>
      </c>
      <c r="AW467" s="99">
        <f>SUMIFS(通讯通路门店!$AB:$AB,通讯通路门店!$S:$S,$G467)</f>
        <v>0</v>
      </c>
      <c r="AX467" s="99">
        <f>SUMIFS(通讯通路门店!$X:$X,通讯通路门店!$S:$S,$G467)</f>
        <v>0</v>
      </c>
      <c r="AY467" s="99">
        <f>SUMIFS(通讯通路门店!$Y:$Y,通讯通路门店!$S:$S,$G467)</f>
        <v>0</v>
      </c>
      <c r="AZ467" s="99">
        <f>SUMIFS(通讯通路门店!$AA:$AA,通讯通路门店!$S:$S,$G467)</f>
        <v>0</v>
      </c>
      <c r="BA467" s="99">
        <f t="shared" si="38"/>
        <v>0</v>
      </c>
      <c r="BB467" s="99">
        <f t="shared" si="39"/>
        <v>0</v>
      </c>
      <c r="BC467" s="99">
        <f>SUMIFS(通讯通路门店!$W:$W,通讯通路门店!$S:$S,$G467,通讯通路门店!$J:$J,"荣耀体验店")+SUMIFS(通讯通路门店!$W:$W,通讯通路门店!$S:$S,$G467,通讯通路门店!$J:$J,"荣耀授权专卖店")</f>
        <v>0</v>
      </c>
      <c r="BD467" s="99">
        <f>SUMIFS(通讯通路门店!$Z:$Z,通讯通路门店!$S:$S,$G467,通讯通路门店!$J:$J,"VIVO体验店")</f>
        <v>0</v>
      </c>
      <c r="BE467" s="99">
        <f>SUMIFS(通讯通路门店!$AB:$AB,通讯通路门店!$S:$S,$G467,通讯通路门店!$J:$J,"OPPO体验店")</f>
        <v>0</v>
      </c>
      <c r="BF467" s="99">
        <f>SUMIFS(通讯通路门店!$X:$X,通讯通路门店!$S:$S,$G467,通讯通路门店!$J:$J,"华为授权体验店")+SUMIFS(通讯通路门店!$AA:$AA,通讯通路门店!$S:$S,$G467,通讯通路门店!$J:$J,"华为堡垒店")</f>
        <v>0</v>
      </c>
      <c r="BG467" s="99">
        <f>SUMIFS(通讯通路门店!$Y:$Y,通讯通路门店!$S:$S,$G467,通讯通路门店!$J:$J,"小米体验店")</f>
        <v>0</v>
      </c>
      <c r="BH467" s="99">
        <f>SUMIFS(通讯通路门店!$AA:$AA,通讯通路门店!$S:$S,$G467,通讯通路门店!$J:$J,"苹果体验店")</f>
        <v>0</v>
      </c>
      <c r="BI467" s="99">
        <f>SUMIFS(通讯通路门店!$K:$K,通讯通路门店!$S:$S,$G467,通讯通路门店!$J:$J,"其他品牌专卖店")</f>
        <v>0</v>
      </c>
      <c r="BJ467" s="99">
        <f>SUMIFS(通讯通路门店!$AC:$AC,通讯通路门店!$S:$S,$G467)</f>
        <v>0</v>
      </c>
      <c r="BK467" s="99">
        <f>SUMIFS(通讯通路门店!$AD:$AD,通讯通路门店!$S:$S,$G467)</f>
        <v>0</v>
      </c>
      <c r="BL467" s="99">
        <f>SUMIFS(通讯通路门店!$AE:$AE,通讯通路门店!$S:$S,$G467)</f>
        <v>0</v>
      </c>
      <c r="BM467" s="99">
        <f>SUMIFS(通讯通路门店!$AF:$AF,通讯通路门店!$S:$S,$G467)</f>
        <v>0</v>
      </c>
      <c r="BN467" s="99">
        <f>SUMIFS(通讯通路门店!$AG:$AG,通讯通路门店!$S:$S,$G467)</f>
        <v>0</v>
      </c>
      <c r="BO467" s="99">
        <f>SUMIFS(通讯通路门店!$AH:$AH,通讯通路门店!$S:$S,$G467)</f>
        <v>0</v>
      </c>
      <c r="BP467" s="99">
        <f>SUMIFS(通讯通路门店!$AI:$AI,通讯通路门店!$S:$S,$G467)</f>
        <v>0</v>
      </c>
      <c r="BQ467" s="83"/>
    </row>
    <row r="468" spans="1:69">
      <c r="A468" s="99" t="str">
        <f>IFERROR(_xlfn.XLOOKUP($G468,通讯通路门店!$S$4:$S$993931,通讯通路门店!$A$4:$A$993931,0,0),"")</f>
        <v/>
      </c>
      <c r="B468" s="99" t="str">
        <f>IFERROR(_xlfn.XLOOKUP($G468,通讯通路门店!$S$4:$S$993931,通讯通路门店!$B$4:$B$993931,0,0),"")</f>
        <v/>
      </c>
      <c r="C468" s="99" t="str">
        <f>IFERROR(_xlfn.XLOOKUP($G468,通讯通路门店!$S$4:$S$993931,通讯通路门店!$C$4:$C$993931,0,0),"")</f>
        <v/>
      </c>
      <c r="D468" s="99" t="str">
        <f>IFERROR(_xlfn.XLOOKUP($G468,通讯通路门店!$S$4:$S$993931,通讯通路门店!$D$4:$D$993931,0,0),"")</f>
        <v/>
      </c>
      <c r="E468" s="83"/>
      <c r="F468" s="83"/>
      <c r="G468" s="101" t="e">
        <v>#N/A</v>
      </c>
      <c r="H468" s="102" t="str">
        <f>IFERROR(_xlfn.XLOOKUP($G468,通讯通路门店!$S$4:$S$993931,通讯通路门店!$R$4:$R$993931,0,0),"")</f>
        <v/>
      </c>
      <c r="I468" s="83"/>
      <c r="J468" s="83"/>
      <c r="K468" s="83"/>
      <c r="L468" s="83"/>
      <c r="M468" s="83"/>
      <c r="N468" s="83"/>
      <c r="O468" s="83"/>
      <c r="P468" s="83"/>
      <c r="Q468" s="83"/>
      <c r="R468" s="83"/>
      <c r="S468" s="83"/>
      <c r="T468" s="83"/>
      <c r="U468" s="99">
        <f>COUNTIF(通讯通路门店!$S:$S,$G468)</f>
        <v>0</v>
      </c>
      <c r="V468" s="99">
        <f>COUNTIFS(通讯通路门店!$S:$S,$G468,通讯通路门店!$J:$J,"综合卖场")</f>
        <v>0</v>
      </c>
      <c r="W468" s="99">
        <f>SUMIFS(通讯通路门店!$AJ:$AJ,通讯通路门店!$S:$S,通讯客户沙盘!$G468)</f>
        <v>0</v>
      </c>
      <c r="X468" s="99">
        <f t="shared" si="35"/>
        <v>0</v>
      </c>
      <c r="Y468" s="99">
        <f>COUNTIFS(通讯通路门店!$S:$S,$G468,通讯通路门店!$J:$J,"荣耀体验店")+COUNTIFS(通讯通路门店!$S:$S,$G468,通讯通路门店!$J:$J,"荣耀授权专卖店")</f>
        <v>0</v>
      </c>
      <c r="Z468" s="99">
        <f>COUNTIFS(通讯通路门店!$S:$S,$G468,通讯通路门店!$J:$J,"VIVO体验店")</f>
        <v>0</v>
      </c>
      <c r="AA468" s="99">
        <f>COUNTIFS(通讯通路门店!$S:$S,$G468,通讯通路门店!$J:$J,"OPPO体验店")</f>
        <v>0</v>
      </c>
      <c r="AB468" s="99">
        <f>COUNTIFS(通讯通路门店!$S:$S,$G468,通讯通路门店!$J:$J,"华为授权体验店")+COUNTIFS(通讯通路门店!$S:$S,$G468,通讯通路门店!$J:$J,"华为堡垒店")</f>
        <v>0</v>
      </c>
      <c r="AC468" s="99">
        <f>COUNTIFS(通讯通路门店!$S:$S,$G468,通讯通路门店!$J:$J,"小米体验店")</f>
        <v>0</v>
      </c>
      <c r="AD468" s="99">
        <f>COUNTIFS(通讯通路门店!$S:$S,$G468,通讯通路门店!$J:$J,"苹果体验店")</f>
        <v>0</v>
      </c>
      <c r="AE468" s="99">
        <f>COUNTIFS(通讯通路门店!$S:$S,$G468,通讯通路门店!$J:$J,"其他品牌专卖店")</f>
        <v>0</v>
      </c>
      <c r="AF468" s="99">
        <f>SUMIFS(通讯通路门店!$BI:$BI,通讯通路门店!$S:$S,$G468)</f>
        <v>0</v>
      </c>
      <c r="AG468" s="99">
        <f>SUMIFS(通讯通路门店!$BH:$BH,通讯通路门店!$S:$S,$G468)</f>
        <v>0</v>
      </c>
      <c r="AH468" s="99">
        <f t="shared" si="36"/>
        <v>0</v>
      </c>
      <c r="AI468" s="99">
        <f>SUMIFS(通讯通路门店!$BB:$BB,通讯通路门店!$S:$S,$G468)</f>
        <v>0</v>
      </c>
      <c r="AJ468" s="99">
        <f>SUMIFS(通讯通路门店!$BE:$BE,通讯通路门店!$S:$S,$G468)</f>
        <v>0</v>
      </c>
      <c r="AK468" s="99">
        <f>SUMIFS(通讯通路门店!$BG:$BG,通讯通路门店!$S:$S,$G468)</f>
        <v>0</v>
      </c>
      <c r="AL468" s="99">
        <f>SUMIFS(通讯通路门店!$BC:$BC,通讯通路门店!$S:$S,$G468)</f>
        <v>0</v>
      </c>
      <c r="AM468" s="99">
        <f>SUMIFS(通讯通路门店!$BD:$BD,通讯通路门店!$S:$S,$G468)</f>
        <v>0</v>
      </c>
      <c r="AN468" s="99">
        <f>SUMIFS(通讯通路门店!$BF:$BF,通讯通路门店!$S:$S,$G468)</f>
        <v>0</v>
      </c>
      <c r="AO468" s="99">
        <f t="shared" si="37"/>
        <v>0</v>
      </c>
      <c r="AP468" s="99">
        <f>SUMIFS(通讯通路门店!$K:$K,通讯通路门店!$S:$S,$G468)</f>
        <v>0</v>
      </c>
      <c r="AQ468" s="83"/>
      <c r="AR468" s="99">
        <f>SUMIFS(通讯通路门店!$T:$T,通讯通路门店!$S:$S,$G468)</f>
        <v>0</v>
      </c>
      <c r="AS468" s="99">
        <f>SUMIFS(通讯通路门店!$U:$U,通讯通路门店!$S:$S,$G468)</f>
        <v>0</v>
      </c>
      <c r="AT468" s="99">
        <f>SUMIFS(通讯通路门店!$V:$V,通讯通路门店!$S:$S,$G468)</f>
        <v>0</v>
      </c>
      <c r="AU468" s="99">
        <f>SUMIFS(通讯通路门店!$W:$W,通讯通路门店!$S:$S,$G468)</f>
        <v>0</v>
      </c>
      <c r="AV468" s="99">
        <f>SUMIFS(通讯通路门店!$Z:$Z,通讯通路门店!$S:$S,$G468)</f>
        <v>0</v>
      </c>
      <c r="AW468" s="99">
        <f>SUMIFS(通讯通路门店!$AB:$AB,通讯通路门店!$S:$S,$G468)</f>
        <v>0</v>
      </c>
      <c r="AX468" s="99">
        <f>SUMIFS(通讯通路门店!$X:$X,通讯通路门店!$S:$S,$G468)</f>
        <v>0</v>
      </c>
      <c r="AY468" s="99">
        <f>SUMIFS(通讯通路门店!$Y:$Y,通讯通路门店!$S:$S,$G468)</f>
        <v>0</v>
      </c>
      <c r="AZ468" s="99">
        <f>SUMIFS(通讯通路门店!$AA:$AA,通讯通路门店!$S:$S,$G468)</f>
        <v>0</v>
      </c>
      <c r="BA468" s="99">
        <f t="shared" si="38"/>
        <v>0</v>
      </c>
      <c r="BB468" s="99">
        <f t="shared" si="39"/>
        <v>0</v>
      </c>
      <c r="BC468" s="99">
        <f>SUMIFS(通讯通路门店!$W:$W,通讯通路门店!$S:$S,$G468,通讯通路门店!$J:$J,"荣耀体验店")+SUMIFS(通讯通路门店!$W:$W,通讯通路门店!$S:$S,$G468,通讯通路门店!$J:$J,"荣耀授权专卖店")</f>
        <v>0</v>
      </c>
      <c r="BD468" s="99">
        <f>SUMIFS(通讯通路门店!$Z:$Z,通讯通路门店!$S:$S,$G468,通讯通路门店!$J:$J,"VIVO体验店")</f>
        <v>0</v>
      </c>
      <c r="BE468" s="99">
        <f>SUMIFS(通讯通路门店!$AB:$AB,通讯通路门店!$S:$S,$G468,通讯通路门店!$J:$J,"OPPO体验店")</f>
        <v>0</v>
      </c>
      <c r="BF468" s="99">
        <f>SUMIFS(通讯通路门店!$X:$X,通讯通路门店!$S:$S,$G468,通讯通路门店!$J:$J,"华为授权体验店")+SUMIFS(通讯通路门店!$AA:$AA,通讯通路门店!$S:$S,$G468,通讯通路门店!$J:$J,"华为堡垒店")</f>
        <v>0</v>
      </c>
      <c r="BG468" s="99">
        <f>SUMIFS(通讯通路门店!$Y:$Y,通讯通路门店!$S:$S,$G468,通讯通路门店!$J:$J,"小米体验店")</f>
        <v>0</v>
      </c>
      <c r="BH468" s="99">
        <f>SUMIFS(通讯通路门店!$AA:$AA,通讯通路门店!$S:$S,$G468,通讯通路门店!$J:$J,"苹果体验店")</f>
        <v>0</v>
      </c>
      <c r="BI468" s="99">
        <f>SUMIFS(通讯通路门店!$K:$K,通讯通路门店!$S:$S,$G468,通讯通路门店!$J:$J,"其他品牌专卖店")</f>
        <v>0</v>
      </c>
      <c r="BJ468" s="99">
        <f>SUMIFS(通讯通路门店!$AC:$AC,通讯通路门店!$S:$S,$G468)</f>
        <v>0</v>
      </c>
      <c r="BK468" s="99">
        <f>SUMIFS(通讯通路门店!$AD:$AD,通讯通路门店!$S:$S,$G468)</f>
        <v>0</v>
      </c>
      <c r="BL468" s="99">
        <f>SUMIFS(通讯通路门店!$AE:$AE,通讯通路门店!$S:$S,$G468)</f>
        <v>0</v>
      </c>
      <c r="BM468" s="99">
        <f>SUMIFS(通讯通路门店!$AF:$AF,通讯通路门店!$S:$S,$G468)</f>
        <v>0</v>
      </c>
      <c r="BN468" s="99">
        <f>SUMIFS(通讯通路门店!$AG:$AG,通讯通路门店!$S:$S,$G468)</f>
        <v>0</v>
      </c>
      <c r="BO468" s="99">
        <f>SUMIFS(通讯通路门店!$AH:$AH,通讯通路门店!$S:$S,$G468)</f>
        <v>0</v>
      </c>
      <c r="BP468" s="99">
        <f>SUMIFS(通讯通路门店!$AI:$AI,通讯通路门店!$S:$S,$G468)</f>
        <v>0</v>
      </c>
      <c r="BQ468" s="83"/>
    </row>
    <row r="469" spans="1:69">
      <c r="A469" s="99" t="str">
        <f>IFERROR(_xlfn.XLOOKUP($G469,通讯通路门店!$S$4:$S$993931,通讯通路门店!$A$4:$A$993931,0,0),"")</f>
        <v/>
      </c>
      <c r="B469" s="99" t="str">
        <f>IFERROR(_xlfn.XLOOKUP($G469,通讯通路门店!$S$4:$S$993931,通讯通路门店!$B$4:$B$993931,0,0),"")</f>
        <v/>
      </c>
      <c r="C469" s="99" t="str">
        <f>IFERROR(_xlfn.XLOOKUP($G469,通讯通路门店!$S$4:$S$993931,通讯通路门店!$C$4:$C$993931,0,0),"")</f>
        <v/>
      </c>
      <c r="D469" s="99" t="str">
        <f>IFERROR(_xlfn.XLOOKUP($G469,通讯通路门店!$S$4:$S$993931,通讯通路门店!$D$4:$D$993931,0,0),"")</f>
        <v/>
      </c>
      <c r="E469" s="83"/>
      <c r="F469" s="83"/>
      <c r="G469" s="101" t="e">
        <v>#N/A</v>
      </c>
      <c r="H469" s="102" t="str">
        <f>IFERROR(_xlfn.XLOOKUP($G469,通讯通路门店!$S$4:$S$993931,通讯通路门店!$R$4:$R$993931,0,0),"")</f>
        <v/>
      </c>
      <c r="I469" s="83"/>
      <c r="J469" s="83"/>
      <c r="K469" s="83"/>
      <c r="L469" s="83"/>
      <c r="M469" s="83"/>
      <c r="N469" s="83"/>
      <c r="O469" s="83"/>
      <c r="P469" s="83"/>
      <c r="Q469" s="83"/>
      <c r="R469" s="83"/>
      <c r="S469" s="83"/>
      <c r="T469" s="83"/>
      <c r="U469" s="99">
        <f>COUNTIF(通讯通路门店!$S:$S,$G469)</f>
        <v>0</v>
      </c>
      <c r="V469" s="99">
        <f>COUNTIFS(通讯通路门店!$S:$S,$G469,通讯通路门店!$J:$J,"综合卖场")</f>
        <v>0</v>
      </c>
      <c r="W469" s="99">
        <f>SUMIFS(通讯通路门店!$AJ:$AJ,通讯通路门店!$S:$S,通讯客户沙盘!$G469)</f>
        <v>0</v>
      </c>
      <c r="X469" s="99">
        <f t="shared" si="35"/>
        <v>0</v>
      </c>
      <c r="Y469" s="99">
        <f>COUNTIFS(通讯通路门店!$S:$S,$G469,通讯通路门店!$J:$J,"荣耀体验店")+COUNTIFS(通讯通路门店!$S:$S,$G469,通讯通路门店!$J:$J,"荣耀授权专卖店")</f>
        <v>0</v>
      </c>
      <c r="Z469" s="99">
        <f>COUNTIFS(通讯通路门店!$S:$S,$G469,通讯通路门店!$J:$J,"VIVO体验店")</f>
        <v>0</v>
      </c>
      <c r="AA469" s="99">
        <f>COUNTIFS(通讯通路门店!$S:$S,$G469,通讯通路门店!$J:$J,"OPPO体验店")</f>
        <v>0</v>
      </c>
      <c r="AB469" s="99">
        <f>COUNTIFS(通讯通路门店!$S:$S,$G469,通讯通路门店!$J:$J,"华为授权体验店")+COUNTIFS(通讯通路门店!$S:$S,$G469,通讯通路门店!$J:$J,"华为堡垒店")</f>
        <v>0</v>
      </c>
      <c r="AC469" s="99">
        <f>COUNTIFS(通讯通路门店!$S:$S,$G469,通讯通路门店!$J:$J,"小米体验店")</f>
        <v>0</v>
      </c>
      <c r="AD469" s="99">
        <f>COUNTIFS(通讯通路门店!$S:$S,$G469,通讯通路门店!$J:$J,"苹果体验店")</f>
        <v>0</v>
      </c>
      <c r="AE469" s="99">
        <f>COUNTIFS(通讯通路门店!$S:$S,$G469,通讯通路门店!$J:$J,"其他品牌专卖店")</f>
        <v>0</v>
      </c>
      <c r="AF469" s="99">
        <f>SUMIFS(通讯通路门店!$BI:$BI,通讯通路门店!$S:$S,$G469)</f>
        <v>0</v>
      </c>
      <c r="AG469" s="99">
        <f>SUMIFS(通讯通路门店!$BH:$BH,通讯通路门店!$S:$S,$G469)</f>
        <v>0</v>
      </c>
      <c r="AH469" s="99">
        <f t="shared" si="36"/>
        <v>0</v>
      </c>
      <c r="AI469" s="99">
        <f>SUMIFS(通讯通路门店!$BB:$BB,通讯通路门店!$S:$S,$G469)</f>
        <v>0</v>
      </c>
      <c r="AJ469" s="99">
        <f>SUMIFS(通讯通路门店!$BE:$BE,通讯通路门店!$S:$S,$G469)</f>
        <v>0</v>
      </c>
      <c r="AK469" s="99">
        <f>SUMIFS(通讯通路门店!$BG:$BG,通讯通路门店!$S:$S,$G469)</f>
        <v>0</v>
      </c>
      <c r="AL469" s="99">
        <f>SUMIFS(通讯通路门店!$BC:$BC,通讯通路门店!$S:$S,$G469)</f>
        <v>0</v>
      </c>
      <c r="AM469" s="99">
        <f>SUMIFS(通讯通路门店!$BD:$BD,通讯通路门店!$S:$S,$G469)</f>
        <v>0</v>
      </c>
      <c r="AN469" s="99">
        <f>SUMIFS(通讯通路门店!$BF:$BF,通讯通路门店!$S:$S,$G469)</f>
        <v>0</v>
      </c>
      <c r="AO469" s="99">
        <f t="shared" si="37"/>
        <v>0</v>
      </c>
      <c r="AP469" s="99">
        <f>SUMIFS(通讯通路门店!$K:$K,通讯通路门店!$S:$S,$G469)</f>
        <v>0</v>
      </c>
      <c r="AQ469" s="83"/>
      <c r="AR469" s="99">
        <f>SUMIFS(通讯通路门店!$T:$T,通讯通路门店!$S:$S,$G469)</f>
        <v>0</v>
      </c>
      <c r="AS469" s="99">
        <f>SUMIFS(通讯通路门店!$U:$U,通讯通路门店!$S:$S,$G469)</f>
        <v>0</v>
      </c>
      <c r="AT469" s="99">
        <f>SUMIFS(通讯通路门店!$V:$V,通讯通路门店!$S:$S,$G469)</f>
        <v>0</v>
      </c>
      <c r="AU469" s="99">
        <f>SUMIFS(通讯通路门店!$W:$W,通讯通路门店!$S:$S,$G469)</f>
        <v>0</v>
      </c>
      <c r="AV469" s="99">
        <f>SUMIFS(通讯通路门店!$Z:$Z,通讯通路门店!$S:$S,$G469)</f>
        <v>0</v>
      </c>
      <c r="AW469" s="99">
        <f>SUMIFS(通讯通路门店!$AB:$AB,通讯通路门店!$S:$S,$G469)</f>
        <v>0</v>
      </c>
      <c r="AX469" s="99">
        <f>SUMIFS(通讯通路门店!$X:$X,通讯通路门店!$S:$S,$G469)</f>
        <v>0</v>
      </c>
      <c r="AY469" s="99">
        <f>SUMIFS(通讯通路门店!$Y:$Y,通讯通路门店!$S:$S,$G469)</f>
        <v>0</v>
      </c>
      <c r="AZ469" s="99">
        <f>SUMIFS(通讯通路门店!$AA:$AA,通讯通路门店!$S:$S,$G469)</f>
        <v>0</v>
      </c>
      <c r="BA469" s="99">
        <f t="shared" si="38"/>
        <v>0</v>
      </c>
      <c r="BB469" s="99">
        <f t="shared" si="39"/>
        <v>0</v>
      </c>
      <c r="BC469" s="99">
        <f>SUMIFS(通讯通路门店!$W:$W,通讯通路门店!$S:$S,$G469,通讯通路门店!$J:$J,"荣耀体验店")+SUMIFS(通讯通路门店!$W:$W,通讯通路门店!$S:$S,$G469,通讯通路门店!$J:$J,"荣耀授权专卖店")</f>
        <v>0</v>
      </c>
      <c r="BD469" s="99">
        <f>SUMIFS(通讯通路门店!$Z:$Z,通讯通路门店!$S:$S,$G469,通讯通路门店!$J:$J,"VIVO体验店")</f>
        <v>0</v>
      </c>
      <c r="BE469" s="99">
        <f>SUMIFS(通讯通路门店!$AB:$AB,通讯通路门店!$S:$S,$G469,通讯通路门店!$J:$J,"OPPO体验店")</f>
        <v>0</v>
      </c>
      <c r="BF469" s="99">
        <f>SUMIFS(通讯通路门店!$X:$X,通讯通路门店!$S:$S,$G469,通讯通路门店!$J:$J,"华为授权体验店")+SUMIFS(通讯通路门店!$AA:$AA,通讯通路门店!$S:$S,$G469,通讯通路门店!$J:$J,"华为堡垒店")</f>
        <v>0</v>
      </c>
      <c r="BG469" s="99">
        <f>SUMIFS(通讯通路门店!$Y:$Y,通讯通路门店!$S:$S,$G469,通讯通路门店!$J:$J,"小米体验店")</f>
        <v>0</v>
      </c>
      <c r="BH469" s="99">
        <f>SUMIFS(通讯通路门店!$AA:$AA,通讯通路门店!$S:$S,$G469,通讯通路门店!$J:$J,"苹果体验店")</f>
        <v>0</v>
      </c>
      <c r="BI469" s="99">
        <f>SUMIFS(通讯通路门店!$K:$K,通讯通路门店!$S:$S,$G469,通讯通路门店!$J:$J,"其他品牌专卖店")</f>
        <v>0</v>
      </c>
      <c r="BJ469" s="99">
        <f>SUMIFS(通讯通路门店!$AC:$AC,通讯通路门店!$S:$S,$G469)</f>
        <v>0</v>
      </c>
      <c r="BK469" s="99">
        <f>SUMIFS(通讯通路门店!$AD:$AD,通讯通路门店!$S:$S,$G469)</f>
        <v>0</v>
      </c>
      <c r="BL469" s="99">
        <f>SUMIFS(通讯通路门店!$AE:$AE,通讯通路门店!$S:$S,$G469)</f>
        <v>0</v>
      </c>
      <c r="BM469" s="99">
        <f>SUMIFS(通讯通路门店!$AF:$AF,通讯通路门店!$S:$S,$G469)</f>
        <v>0</v>
      </c>
      <c r="BN469" s="99">
        <f>SUMIFS(通讯通路门店!$AG:$AG,通讯通路门店!$S:$S,$G469)</f>
        <v>0</v>
      </c>
      <c r="BO469" s="99">
        <f>SUMIFS(通讯通路门店!$AH:$AH,通讯通路门店!$S:$S,$G469)</f>
        <v>0</v>
      </c>
      <c r="BP469" s="99">
        <f>SUMIFS(通讯通路门店!$AI:$AI,通讯通路门店!$S:$S,$G469)</f>
        <v>0</v>
      </c>
      <c r="BQ469" s="83"/>
    </row>
    <row r="470" spans="1:69">
      <c r="A470" s="99" t="str">
        <f>IFERROR(_xlfn.XLOOKUP($G470,通讯通路门店!$S$4:$S$993931,通讯通路门店!$A$4:$A$993931,0,0),"")</f>
        <v/>
      </c>
      <c r="B470" s="99" t="str">
        <f>IFERROR(_xlfn.XLOOKUP($G470,通讯通路门店!$S$4:$S$993931,通讯通路门店!$B$4:$B$993931,0,0),"")</f>
        <v/>
      </c>
      <c r="C470" s="99" t="str">
        <f>IFERROR(_xlfn.XLOOKUP($G470,通讯通路门店!$S$4:$S$993931,通讯通路门店!$C$4:$C$993931,0,0),"")</f>
        <v/>
      </c>
      <c r="D470" s="99" t="str">
        <f>IFERROR(_xlfn.XLOOKUP($G470,通讯通路门店!$S$4:$S$993931,通讯通路门店!$D$4:$D$993931,0,0),"")</f>
        <v/>
      </c>
      <c r="E470" s="83"/>
      <c r="F470" s="83"/>
      <c r="G470" s="101" t="e">
        <v>#N/A</v>
      </c>
      <c r="H470" s="102" t="str">
        <f>IFERROR(_xlfn.XLOOKUP($G470,通讯通路门店!$S$4:$S$993931,通讯通路门店!$R$4:$R$993931,0,0),"")</f>
        <v/>
      </c>
      <c r="I470" s="83"/>
      <c r="J470" s="83"/>
      <c r="K470" s="83"/>
      <c r="L470" s="83"/>
      <c r="M470" s="83"/>
      <c r="N470" s="83"/>
      <c r="O470" s="83"/>
      <c r="P470" s="83"/>
      <c r="Q470" s="83"/>
      <c r="R470" s="83"/>
      <c r="S470" s="83"/>
      <c r="T470" s="83"/>
      <c r="U470" s="99">
        <f>COUNTIF(通讯通路门店!$S:$S,$G470)</f>
        <v>0</v>
      </c>
      <c r="V470" s="99">
        <f>COUNTIFS(通讯通路门店!$S:$S,$G470,通讯通路门店!$J:$J,"综合卖场")</f>
        <v>0</v>
      </c>
      <c r="W470" s="99">
        <f>SUMIFS(通讯通路门店!$AJ:$AJ,通讯通路门店!$S:$S,通讯客户沙盘!$G470)</f>
        <v>0</v>
      </c>
      <c r="X470" s="99">
        <f t="shared" si="35"/>
        <v>0</v>
      </c>
      <c r="Y470" s="99">
        <f>COUNTIFS(通讯通路门店!$S:$S,$G470,通讯通路门店!$J:$J,"荣耀体验店")+COUNTIFS(通讯通路门店!$S:$S,$G470,通讯通路门店!$J:$J,"荣耀授权专卖店")</f>
        <v>0</v>
      </c>
      <c r="Z470" s="99">
        <f>COUNTIFS(通讯通路门店!$S:$S,$G470,通讯通路门店!$J:$J,"VIVO体验店")</f>
        <v>0</v>
      </c>
      <c r="AA470" s="99">
        <f>COUNTIFS(通讯通路门店!$S:$S,$G470,通讯通路门店!$J:$J,"OPPO体验店")</f>
        <v>0</v>
      </c>
      <c r="AB470" s="99">
        <f>COUNTIFS(通讯通路门店!$S:$S,$G470,通讯通路门店!$J:$J,"华为授权体验店")+COUNTIFS(通讯通路门店!$S:$S,$G470,通讯通路门店!$J:$J,"华为堡垒店")</f>
        <v>0</v>
      </c>
      <c r="AC470" s="99">
        <f>COUNTIFS(通讯通路门店!$S:$S,$G470,通讯通路门店!$J:$J,"小米体验店")</f>
        <v>0</v>
      </c>
      <c r="AD470" s="99">
        <f>COUNTIFS(通讯通路门店!$S:$S,$G470,通讯通路门店!$J:$J,"苹果体验店")</f>
        <v>0</v>
      </c>
      <c r="AE470" s="99">
        <f>COUNTIFS(通讯通路门店!$S:$S,$G470,通讯通路门店!$J:$J,"其他品牌专卖店")</f>
        <v>0</v>
      </c>
      <c r="AF470" s="99">
        <f>SUMIFS(通讯通路门店!$BI:$BI,通讯通路门店!$S:$S,$G470)</f>
        <v>0</v>
      </c>
      <c r="AG470" s="99">
        <f>SUMIFS(通讯通路门店!$BH:$BH,通讯通路门店!$S:$S,$G470)</f>
        <v>0</v>
      </c>
      <c r="AH470" s="99">
        <f t="shared" si="36"/>
        <v>0</v>
      </c>
      <c r="AI470" s="99">
        <f>SUMIFS(通讯通路门店!$BB:$BB,通讯通路门店!$S:$S,$G470)</f>
        <v>0</v>
      </c>
      <c r="AJ470" s="99">
        <f>SUMIFS(通讯通路门店!$BE:$BE,通讯通路门店!$S:$S,$G470)</f>
        <v>0</v>
      </c>
      <c r="AK470" s="99">
        <f>SUMIFS(通讯通路门店!$BG:$BG,通讯通路门店!$S:$S,$G470)</f>
        <v>0</v>
      </c>
      <c r="AL470" s="99">
        <f>SUMIFS(通讯通路门店!$BC:$BC,通讯通路门店!$S:$S,$G470)</f>
        <v>0</v>
      </c>
      <c r="AM470" s="99">
        <f>SUMIFS(通讯通路门店!$BD:$BD,通讯通路门店!$S:$S,$G470)</f>
        <v>0</v>
      </c>
      <c r="AN470" s="99">
        <f>SUMIFS(通讯通路门店!$BF:$BF,通讯通路门店!$S:$S,$G470)</f>
        <v>0</v>
      </c>
      <c r="AO470" s="99">
        <f t="shared" si="37"/>
        <v>0</v>
      </c>
      <c r="AP470" s="99">
        <f>SUMIFS(通讯通路门店!$K:$K,通讯通路门店!$S:$S,$G470)</f>
        <v>0</v>
      </c>
      <c r="AQ470" s="83"/>
      <c r="AR470" s="99">
        <f>SUMIFS(通讯通路门店!$T:$T,通讯通路门店!$S:$S,$G470)</f>
        <v>0</v>
      </c>
      <c r="AS470" s="99">
        <f>SUMIFS(通讯通路门店!$U:$U,通讯通路门店!$S:$S,$G470)</f>
        <v>0</v>
      </c>
      <c r="AT470" s="99">
        <f>SUMIFS(通讯通路门店!$V:$V,通讯通路门店!$S:$S,$G470)</f>
        <v>0</v>
      </c>
      <c r="AU470" s="99">
        <f>SUMIFS(通讯通路门店!$W:$W,通讯通路门店!$S:$S,$G470)</f>
        <v>0</v>
      </c>
      <c r="AV470" s="99">
        <f>SUMIFS(通讯通路门店!$Z:$Z,通讯通路门店!$S:$S,$G470)</f>
        <v>0</v>
      </c>
      <c r="AW470" s="99">
        <f>SUMIFS(通讯通路门店!$AB:$AB,通讯通路门店!$S:$S,$G470)</f>
        <v>0</v>
      </c>
      <c r="AX470" s="99">
        <f>SUMIFS(通讯通路门店!$X:$X,通讯通路门店!$S:$S,$G470)</f>
        <v>0</v>
      </c>
      <c r="AY470" s="99">
        <f>SUMIFS(通讯通路门店!$Y:$Y,通讯通路门店!$S:$S,$G470)</f>
        <v>0</v>
      </c>
      <c r="AZ470" s="99">
        <f>SUMIFS(通讯通路门店!$AA:$AA,通讯通路门店!$S:$S,$G470)</f>
        <v>0</v>
      </c>
      <c r="BA470" s="99">
        <f t="shared" si="38"/>
        <v>0</v>
      </c>
      <c r="BB470" s="99">
        <f t="shared" si="39"/>
        <v>0</v>
      </c>
      <c r="BC470" s="99">
        <f>SUMIFS(通讯通路门店!$W:$W,通讯通路门店!$S:$S,$G470,通讯通路门店!$J:$J,"荣耀体验店")+SUMIFS(通讯通路门店!$W:$W,通讯通路门店!$S:$S,$G470,通讯通路门店!$J:$J,"荣耀授权专卖店")</f>
        <v>0</v>
      </c>
      <c r="BD470" s="99">
        <f>SUMIFS(通讯通路门店!$Z:$Z,通讯通路门店!$S:$S,$G470,通讯通路门店!$J:$J,"VIVO体验店")</f>
        <v>0</v>
      </c>
      <c r="BE470" s="99">
        <f>SUMIFS(通讯通路门店!$AB:$AB,通讯通路门店!$S:$S,$G470,通讯通路门店!$J:$J,"OPPO体验店")</f>
        <v>0</v>
      </c>
      <c r="BF470" s="99">
        <f>SUMIFS(通讯通路门店!$X:$X,通讯通路门店!$S:$S,$G470,通讯通路门店!$J:$J,"华为授权体验店")+SUMIFS(通讯通路门店!$AA:$AA,通讯通路门店!$S:$S,$G470,通讯通路门店!$J:$J,"华为堡垒店")</f>
        <v>0</v>
      </c>
      <c r="BG470" s="99">
        <f>SUMIFS(通讯通路门店!$Y:$Y,通讯通路门店!$S:$S,$G470,通讯通路门店!$J:$J,"小米体验店")</f>
        <v>0</v>
      </c>
      <c r="BH470" s="99">
        <f>SUMIFS(通讯通路门店!$AA:$AA,通讯通路门店!$S:$S,$G470,通讯通路门店!$J:$J,"苹果体验店")</f>
        <v>0</v>
      </c>
      <c r="BI470" s="99">
        <f>SUMIFS(通讯通路门店!$K:$K,通讯通路门店!$S:$S,$G470,通讯通路门店!$J:$J,"其他品牌专卖店")</f>
        <v>0</v>
      </c>
      <c r="BJ470" s="99">
        <f>SUMIFS(通讯通路门店!$AC:$AC,通讯通路门店!$S:$S,$G470)</f>
        <v>0</v>
      </c>
      <c r="BK470" s="99">
        <f>SUMIFS(通讯通路门店!$AD:$AD,通讯通路门店!$S:$S,$G470)</f>
        <v>0</v>
      </c>
      <c r="BL470" s="99">
        <f>SUMIFS(通讯通路门店!$AE:$AE,通讯通路门店!$S:$S,$G470)</f>
        <v>0</v>
      </c>
      <c r="BM470" s="99">
        <f>SUMIFS(通讯通路门店!$AF:$AF,通讯通路门店!$S:$S,$G470)</f>
        <v>0</v>
      </c>
      <c r="BN470" s="99">
        <f>SUMIFS(通讯通路门店!$AG:$AG,通讯通路门店!$S:$S,$G470)</f>
        <v>0</v>
      </c>
      <c r="BO470" s="99">
        <f>SUMIFS(通讯通路门店!$AH:$AH,通讯通路门店!$S:$S,$G470)</f>
        <v>0</v>
      </c>
      <c r="BP470" s="99">
        <f>SUMIFS(通讯通路门店!$AI:$AI,通讯通路门店!$S:$S,$G470)</f>
        <v>0</v>
      </c>
      <c r="BQ470" s="83"/>
    </row>
    <row r="471" spans="1:69">
      <c r="A471" s="99" t="str">
        <f>IFERROR(_xlfn.XLOOKUP($G471,通讯通路门店!$S$4:$S$993931,通讯通路门店!$A$4:$A$993931,0,0),"")</f>
        <v/>
      </c>
      <c r="B471" s="99" t="str">
        <f>IFERROR(_xlfn.XLOOKUP($G471,通讯通路门店!$S$4:$S$993931,通讯通路门店!$B$4:$B$993931,0,0),"")</f>
        <v/>
      </c>
      <c r="C471" s="99" t="str">
        <f>IFERROR(_xlfn.XLOOKUP($G471,通讯通路门店!$S$4:$S$993931,通讯通路门店!$C$4:$C$993931,0,0),"")</f>
        <v/>
      </c>
      <c r="D471" s="99" t="str">
        <f>IFERROR(_xlfn.XLOOKUP($G471,通讯通路门店!$S$4:$S$993931,通讯通路门店!$D$4:$D$993931,0,0),"")</f>
        <v/>
      </c>
      <c r="E471" s="83"/>
      <c r="F471" s="83"/>
      <c r="G471" s="101" t="e">
        <v>#N/A</v>
      </c>
      <c r="H471" s="102" t="str">
        <f>IFERROR(_xlfn.XLOOKUP($G471,通讯通路门店!$S$4:$S$993931,通讯通路门店!$R$4:$R$993931,0,0),"")</f>
        <v/>
      </c>
      <c r="I471" s="83"/>
      <c r="J471" s="83"/>
      <c r="K471" s="83"/>
      <c r="L471" s="83"/>
      <c r="M471" s="83"/>
      <c r="N471" s="83"/>
      <c r="O471" s="83"/>
      <c r="P471" s="83"/>
      <c r="Q471" s="83"/>
      <c r="R471" s="83"/>
      <c r="S471" s="83"/>
      <c r="T471" s="83"/>
      <c r="U471" s="99">
        <f>COUNTIF(通讯通路门店!$S:$S,$G471)</f>
        <v>0</v>
      </c>
      <c r="V471" s="99">
        <f>COUNTIFS(通讯通路门店!$S:$S,$G471,通讯通路门店!$J:$J,"综合卖场")</f>
        <v>0</v>
      </c>
      <c r="W471" s="99">
        <f>SUMIFS(通讯通路门店!$AJ:$AJ,通讯通路门店!$S:$S,通讯客户沙盘!$G471)</f>
        <v>0</v>
      </c>
      <c r="X471" s="99">
        <f t="shared" si="35"/>
        <v>0</v>
      </c>
      <c r="Y471" s="99">
        <f>COUNTIFS(通讯通路门店!$S:$S,$G471,通讯通路门店!$J:$J,"荣耀体验店")+COUNTIFS(通讯通路门店!$S:$S,$G471,通讯通路门店!$J:$J,"荣耀授权专卖店")</f>
        <v>0</v>
      </c>
      <c r="Z471" s="99">
        <f>COUNTIFS(通讯通路门店!$S:$S,$G471,通讯通路门店!$J:$J,"VIVO体验店")</f>
        <v>0</v>
      </c>
      <c r="AA471" s="99">
        <f>COUNTIFS(通讯通路门店!$S:$S,$G471,通讯通路门店!$J:$J,"OPPO体验店")</f>
        <v>0</v>
      </c>
      <c r="AB471" s="99">
        <f>COUNTIFS(通讯通路门店!$S:$S,$G471,通讯通路门店!$J:$J,"华为授权体验店")+COUNTIFS(通讯通路门店!$S:$S,$G471,通讯通路门店!$J:$J,"华为堡垒店")</f>
        <v>0</v>
      </c>
      <c r="AC471" s="99">
        <f>COUNTIFS(通讯通路门店!$S:$S,$G471,通讯通路门店!$J:$J,"小米体验店")</f>
        <v>0</v>
      </c>
      <c r="AD471" s="99">
        <f>COUNTIFS(通讯通路门店!$S:$S,$G471,通讯通路门店!$J:$J,"苹果体验店")</f>
        <v>0</v>
      </c>
      <c r="AE471" s="99">
        <f>COUNTIFS(通讯通路门店!$S:$S,$G471,通讯通路门店!$J:$J,"其他品牌专卖店")</f>
        <v>0</v>
      </c>
      <c r="AF471" s="99">
        <f>SUMIFS(通讯通路门店!$BI:$BI,通讯通路门店!$S:$S,$G471)</f>
        <v>0</v>
      </c>
      <c r="AG471" s="99">
        <f>SUMIFS(通讯通路门店!$BH:$BH,通讯通路门店!$S:$S,$G471)</f>
        <v>0</v>
      </c>
      <c r="AH471" s="99">
        <f t="shared" si="36"/>
        <v>0</v>
      </c>
      <c r="AI471" s="99">
        <f>SUMIFS(通讯通路门店!$BB:$BB,通讯通路门店!$S:$S,$G471)</f>
        <v>0</v>
      </c>
      <c r="AJ471" s="99">
        <f>SUMIFS(通讯通路门店!$BE:$BE,通讯通路门店!$S:$S,$G471)</f>
        <v>0</v>
      </c>
      <c r="AK471" s="99">
        <f>SUMIFS(通讯通路门店!$BG:$BG,通讯通路门店!$S:$S,$G471)</f>
        <v>0</v>
      </c>
      <c r="AL471" s="99">
        <f>SUMIFS(通讯通路门店!$BC:$BC,通讯通路门店!$S:$S,$G471)</f>
        <v>0</v>
      </c>
      <c r="AM471" s="99">
        <f>SUMIFS(通讯通路门店!$BD:$BD,通讯通路门店!$S:$S,$G471)</f>
        <v>0</v>
      </c>
      <c r="AN471" s="99">
        <f>SUMIFS(通讯通路门店!$BF:$BF,通讯通路门店!$S:$S,$G471)</f>
        <v>0</v>
      </c>
      <c r="AO471" s="99">
        <f t="shared" si="37"/>
        <v>0</v>
      </c>
      <c r="AP471" s="99">
        <f>SUMIFS(通讯通路门店!$K:$K,通讯通路门店!$S:$S,$G471)</f>
        <v>0</v>
      </c>
      <c r="AQ471" s="83"/>
      <c r="AR471" s="99">
        <f>SUMIFS(通讯通路门店!$T:$T,通讯通路门店!$S:$S,$G471)</f>
        <v>0</v>
      </c>
      <c r="AS471" s="99">
        <f>SUMIFS(通讯通路门店!$U:$U,通讯通路门店!$S:$S,$G471)</f>
        <v>0</v>
      </c>
      <c r="AT471" s="99">
        <f>SUMIFS(通讯通路门店!$V:$V,通讯通路门店!$S:$S,$G471)</f>
        <v>0</v>
      </c>
      <c r="AU471" s="99">
        <f>SUMIFS(通讯通路门店!$W:$W,通讯通路门店!$S:$S,$G471)</f>
        <v>0</v>
      </c>
      <c r="AV471" s="99">
        <f>SUMIFS(通讯通路门店!$Z:$Z,通讯通路门店!$S:$S,$G471)</f>
        <v>0</v>
      </c>
      <c r="AW471" s="99">
        <f>SUMIFS(通讯通路门店!$AB:$AB,通讯通路门店!$S:$S,$G471)</f>
        <v>0</v>
      </c>
      <c r="AX471" s="99">
        <f>SUMIFS(通讯通路门店!$X:$X,通讯通路门店!$S:$S,$G471)</f>
        <v>0</v>
      </c>
      <c r="AY471" s="99">
        <f>SUMIFS(通讯通路门店!$Y:$Y,通讯通路门店!$S:$S,$G471)</f>
        <v>0</v>
      </c>
      <c r="AZ471" s="99">
        <f>SUMIFS(通讯通路门店!$AA:$AA,通讯通路门店!$S:$S,$G471)</f>
        <v>0</v>
      </c>
      <c r="BA471" s="99">
        <f t="shared" si="38"/>
        <v>0</v>
      </c>
      <c r="BB471" s="99">
        <f t="shared" si="39"/>
        <v>0</v>
      </c>
      <c r="BC471" s="99">
        <f>SUMIFS(通讯通路门店!$W:$W,通讯通路门店!$S:$S,$G471,通讯通路门店!$J:$J,"荣耀体验店")+SUMIFS(通讯通路门店!$W:$W,通讯通路门店!$S:$S,$G471,通讯通路门店!$J:$J,"荣耀授权专卖店")</f>
        <v>0</v>
      </c>
      <c r="BD471" s="99">
        <f>SUMIFS(通讯通路门店!$Z:$Z,通讯通路门店!$S:$S,$G471,通讯通路门店!$J:$J,"VIVO体验店")</f>
        <v>0</v>
      </c>
      <c r="BE471" s="99">
        <f>SUMIFS(通讯通路门店!$AB:$AB,通讯通路门店!$S:$S,$G471,通讯通路门店!$J:$J,"OPPO体验店")</f>
        <v>0</v>
      </c>
      <c r="BF471" s="99">
        <f>SUMIFS(通讯通路门店!$X:$X,通讯通路门店!$S:$S,$G471,通讯通路门店!$J:$J,"华为授权体验店")+SUMIFS(通讯通路门店!$AA:$AA,通讯通路门店!$S:$S,$G471,通讯通路门店!$J:$J,"华为堡垒店")</f>
        <v>0</v>
      </c>
      <c r="BG471" s="99">
        <f>SUMIFS(通讯通路门店!$Y:$Y,通讯通路门店!$S:$S,$G471,通讯通路门店!$J:$J,"小米体验店")</f>
        <v>0</v>
      </c>
      <c r="BH471" s="99">
        <f>SUMIFS(通讯通路门店!$AA:$AA,通讯通路门店!$S:$S,$G471,通讯通路门店!$J:$J,"苹果体验店")</f>
        <v>0</v>
      </c>
      <c r="BI471" s="99">
        <f>SUMIFS(通讯通路门店!$K:$K,通讯通路门店!$S:$S,$G471,通讯通路门店!$J:$J,"其他品牌专卖店")</f>
        <v>0</v>
      </c>
      <c r="BJ471" s="99">
        <f>SUMIFS(通讯通路门店!$AC:$AC,通讯通路门店!$S:$S,$G471)</f>
        <v>0</v>
      </c>
      <c r="BK471" s="99">
        <f>SUMIFS(通讯通路门店!$AD:$AD,通讯通路门店!$S:$S,$G471)</f>
        <v>0</v>
      </c>
      <c r="BL471" s="99">
        <f>SUMIFS(通讯通路门店!$AE:$AE,通讯通路门店!$S:$S,$G471)</f>
        <v>0</v>
      </c>
      <c r="BM471" s="99">
        <f>SUMIFS(通讯通路门店!$AF:$AF,通讯通路门店!$S:$S,$G471)</f>
        <v>0</v>
      </c>
      <c r="BN471" s="99">
        <f>SUMIFS(通讯通路门店!$AG:$AG,通讯通路门店!$S:$S,$G471)</f>
        <v>0</v>
      </c>
      <c r="BO471" s="99">
        <f>SUMIFS(通讯通路门店!$AH:$AH,通讯通路门店!$S:$S,$G471)</f>
        <v>0</v>
      </c>
      <c r="BP471" s="99">
        <f>SUMIFS(通讯通路门店!$AI:$AI,通讯通路门店!$S:$S,$G471)</f>
        <v>0</v>
      </c>
      <c r="BQ471" s="83"/>
    </row>
    <row r="472" spans="1:69">
      <c r="A472" s="99" t="str">
        <f>IFERROR(_xlfn.XLOOKUP($G472,通讯通路门店!$S$4:$S$993931,通讯通路门店!$A$4:$A$993931,0,0),"")</f>
        <v/>
      </c>
      <c r="B472" s="99" t="str">
        <f>IFERROR(_xlfn.XLOOKUP($G472,通讯通路门店!$S$4:$S$993931,通讯通路门店!$B$4:$B$993931,0,0),"")</f>
        <v/>
      </c>
      <c r="C472" s="99" t="str">
        <f>IFERROR(_xlfn.XLOOKUP($G472,通讯通路门店!$S$4:$S$993931,通讯通路门店!$C$4:$C$993931,0,0),"")</f>
        <v/>
      </c>
      <c r="D472" s="99" t="str">
        <f>IFERROR(_xlfn.XLOOKUP($G472,通讯通路门店!$S$4:$S$993931,通讯通路门店!$D$4:$D$993931,0,0),"")</f>
        <v/>
      </c>
      <c r="E472" s="83"/>
      <c r="F472" s="83"/>
      <c r="G472" s="101" t="e">
        <v>#N/A</v>
      </c>
      <c r="H472" s="102" t="str">
        <f>IFERROR(_xlfn.XLOOKUP($G472,通讯通路门店!$S$4:$S$993931,通讯通路门店!$R$4:$R$993931,0,0),"")</f>
        <v/>
      </c>
      <c r="I472" s="83"/>
      <c r="J472" s="83"/>
      <c r="K472" s="83"/>
      <c r="L472" s="83"/>
      <c r="M472" s="83"/>
      <c r="N472" s="83"/>
      <c r="O472" s="83"/>
      <c r="P472" s="83"/>
      <c r="Q472" s="83"/>
      <c r="R472" s="83"/>
      <c r="S472" s="83"/>
      <c r="T472" s="83"/>
      <c r="U472" s="99">
        <f>COUNTIF(通讯通路门店!$S:$S,$G472)</f>
        <v>0</v>
      </c>
      <c r="V472" s="99">
        <f>COUNTIFS(通讯通路门店!$S:$S,$G472,通讯通路门店!$J:$J,"综合卖场")</f>
        <v>0</v>
      </c>
      <c r="W472" s="99">
        <f>SUMIFS(通讯通路门店!$AJ:$AJ,通讯通路门店!$S:$S,通讯客户沙盘!$G472)</f>
        <v>0</v>
      </c>
      <c r="X472" s="99">
        <f t="shared" si="35"/>
        <v>0</v>
      </c>
      <c r="Y472" s="99">
        <f>COUNTIFS(通讯通路门店!$S:$S,$G472,通讯通路门店!$J:$J,"荣耀体验店")+COUNTIFS(通讯通路门店!$S:$S,$G472,通讯通路门店!$J:$J,"荣耀授权专卖店")</f>
        <v>0</v>
      </c>
      <c r="Z472" s="99">
        <f>COUNTIFS(通讯通路门店!$S:$S,$G472,通讯通路门店!$J:$J,"VIVO体验店")</f>
        <v>0</v>
      </c>
      <c r="AA472" s="99">
        <f>COUNTIFS(通讯通路门店!$S:$S,$G472,通讯通路门店!$J:$J,"OPPO体验店")</f>
        <v>0</v>
      </c>
      <c r="AB472" s="99">
        <f>COUNTIFS(通讯通路门店!$S:$S,$G472,通讯通路门店!$J:$J,"华为授权体验店")+COUNTIFS(通讯通路门店!$S:$S,$G472,通讯通路门店!$J:$J,"华为堡垒店")</f>
        <v>0</v>
      </c>
      <c r="AC472" s="99">
        <f>COUNTIFS(通讯通路门店!$S:$S,$G472,通讯通路门店!$J:$J,"小米体验店")</f>
        <v>0</v>
      </c>
      <c r="AD472" s="99">
        <f>COUNTIFS(通讯通路门店!$S:$S,$G472,通讯通路门店!$J:$J,"苹果体验店")</f>
        <v>0</v>
      </c>
      <c r="AE472" s="99">
        <f>COUNTIFS(通讯通路门店!$S:$S,$G472,通讯通路门店!$J:$J,"其他品牌专卖店")</f>
        <v>0</v>
      </c>
      <c r="AF472" s="99">
        <f>SUMIFS(通讯通路门店!$BI:$BI,通讯通路门店!$S:$S,$G472)</f>
        <v>0</v>
      </c>
      <c r="AG472" s="99">
        <f>SUMIFS(通讯通路门店!$BH:$BH,通讯通路门店!$S:$S,$G472)</f>
        <v>0</v>
      </c>
      <c r="AH472" s="99">
        <f t="shared" si="36"/>
        <v>0</v>
      </c>
      <c r="AI472" s="99">
        <f>SUMIFS(通讯通路门店!$BB:$BB,通讯通路门店!$S:$S,$G472)</f>
        <v>0</v>
      </c>
      <c r="AJ472" s="99">
        <f>SUMIFS(通讯通路门店!$BE:$BE,通讯通路门店!$S:$S,$G472)</f>
        <v>0</v>
      </c>
      <c r="AK472" s="99">
        <f>SUMIFS(通讯通路门店!$BG:$BG,通讯通路门店!$S:$S,$G472)</f>
        <v>0</v>
      </c>
      <c r="AL472" s="99">
        <f>SUMIFS(通讯通路门店!$BC:$BC,通讯通路门店!$S:$S,$G472)</f>
        <v>0</v>
      </c>
      <c r="AM472" s="99">
        <f>SUMIFS(通讯通路门店!$BD:$BD,通讯通路门店!$S:$S,$G472)</f>
        <v>0</v>
      </c>
      <c r="AN472" s="99">
        <f>SUMIFS(通讯通路门店!$BF:$BF,通讯通路门店!$S:$S,$G472)</f>
        <v>0</v>
      </c>
      <c r="AO472" s="99">
        <f t="shared" si="37"/>
        <v>0</v>
      </c>
      <c r="AP472" s="99">
        <f>SUMIFS(通讯通路门店!$K:$K,通讯通路门店!$S:$S,$G472)</f>
        <v>0</v>
      </c>
      <c r="AQ472" s="83"/>
      <c r="AR472" s="99">
        <f>SUMIFS(通讯通路门店!$T:$T,通讯通路门店!$S:$S,$G472)</f>
        <v>0</v>
      </c>
      <c r="AS472" s="99">
        <f>SUMIFS(通讯通路门店!$U:$U,通讯通路门店!$S:$S,$G472)</f>
        <v>0</v>
      </c>
      <c r="AT472" s="99">
        <f>SUMIFS(通讯通路门店!$V:$V,通讯通路门店!$S:$S,$G472)</f>
        <v>0</v>
      </c>
      <c r="AU472" s="99">
        <f>SUMIFS(通讯通路门店!$W:$W,通讯通路门店!$S:$S,$G472)</f>
        <v>0</v>
      </c>
      <c r="AV472" s="99">
        <f>SUMIFS(通讯通路门店!$Z:$Z,通讯通路门店!$S:$S,$G472)</f>
        <v>0</v>
      </c>
      <c r="AW472" s="99">
        <f>SUMIFS(通讯通路门店!$AB:$AB,通讯通路门店!$S:$S,$G472)</f>
        <v>0</v>
      </c>
      <c r="AX472" s="99">
        <f>SUMIFS(通讯通路门店!$X:$X,通讯通路门店!$S:$S,$G472)</f>
        <v>0</v>
      </c>
      <c r="AY472" s="99">
        <f>SUMIFS(通讯通路门店!$Y:$Y,通讯通路门店!$S:$S,$G472)</f>
        <v>0</v>
      </c>
      <c r="AZ472" s="99">
        <f>SUMIFS(通讯通路门店!$AA:$AA,通讯通路门店!$S:$S,$G472)</f>
        <v>0</v>
      </c>
      <c r="BA472" s="99">
        <f t="shared" si="38"/>
        <v>0</v>
      </c>
      <c r="BB472" s="99">
        <f t="shared" si="39"/>
        <v>0</v>
      </c>
      <c r="BC472" s="99">
        <f>SUMIFS(通讯通路门店!$W:$W,通讯通路门店!$S:$S,$G472,通讯通路门店!$J:$J,"荣耀体验店")+SUMIFS(通讯通路门店!$W:$W,通讯通路门店!$S:$S,$G472,通讯通路门店!$J:$J,"荣耀授权专卖店")</f>
        <v>0</v>
      </c>
      <c r="BD472" s="99">
        <f>SUMIFS(通讯通路门店!$Z:$Z,通讯通路门店!$S:$S,$G472,通讯通路门店!$J:$J,"VIVO体验店")</f>
        <v>0</v>
      </c>
      <c r="BE472" s="99">
        <f>SUMIFS(通讯通路门店!$AB:$AB,通讯通路门店!$S:$S,$G472,通讯通路门店!$J:$J,"OPPO体验店")</f>
        <v>0</v>
      </c>
      <c r="BF472" s="99">
        <f>SUMIFS(通讯通路门店!$X:$X,通讯通路门店!$S:$S,$G472,通讯通路门店!$J:$J,"华为授权体验店")+SUMIFS(通讯通路门店!$AA:$AA,通讯通路门店!$S:$S,$G472,通讯通路门店!$J:$J,"华为堡垒店")</f>
        <v>0</v>
      </c>
      <c r="BG472" s="99">
        <f>SUMIFS(通讯通路门店!$Y:$Y,通讯通路门店!$S:$S,$G472,通讯通路门店!$J:$J,"小米体验店")</f>
        <v>0</v>
      </c>
      <c r="BH472" s="99">
        <f>SUMIFS(通讯通路门店!$AA:$AA,通讯通路门店!$S:$S,$G472,通讯通路门店!$J:$J,"苹果体验店")</f>
        <v>0</v>
      </c>
      <c r="BI472" s="99">
        <f>SUMIFS(通讯通路门店!$K:$K,通讯通路门店!$S:$S,$G472,通讯通路门店!$J:$J,"其他品牌专卖店")</f>
        <v>0</v>
      </c>
      <c r="BJ472" s="99">
        <f>SUMIFS(通讯通路门店!$AC:$AC,通讯通路门店!$S:$S,$G472)</f>
        <v>0</v>
      </c>
      <c r="BK472" s="99">
        <f>SUMIFS(通讯通路门店!$AD:$AD,通讯通路门店!$S:$S,$G472)</f>
        <v>0</v>
      </c>
      <c r="BL472" s="99">
        <f>SUMIFS(通讯通路门店!$AE:$AE,通讯通路门店!$S:$S,$G472)</f>
        <v>0</v>
      </c>
      <c r="BM472" s="99">
        <f>SUMIFS(通讯通路门店!$AF:$AF,通讯通路门店!$S:$S,$G472)</f>
        <v>0</v>
      </c>
      <c r="BN472" s="99">
        <f>SUMIFS(通讯通路门店!$AG:$AG,通讯通路门店!$S:$S,$G472)</f>
        <v>0</v>
      </c>
      <c r="BO472" s="99">
        <f>SUMIFS(通讯通路门店!$AH:$AH,通讯通路门店!$S:$S,$G472)</f>
        <v>0</v>
      </c>
      <c r="BP472" s="99">
        <f>SUMIFS(通讯通路门店!$AI:$AI,通讯通路门店!$S:$S,$G472)</f>
        <v>0</v>
      </c>
      <c r="BQ472" s="83"/>
    </row>
    <row r="473" spans="1:69">
      <c r="A473" s="99" t="str">
        <f>IFERROR(_xlfn.XLOOKUP($G473,通讯通路门店!$S$4:$S$993931,通讯通路门店!$A$4:$A$993931,0,0),"")</f>
        <v/>
      </c>
      <c r="B473" s="99" t="str">
        <f>IFERROR(_xlfn.XLOOKUP($G473,通讯通路门店!$S$4:$S$993931,通讯通路门店!$B$4:$B$993931,0,0),"")</f>
        <v/>
      </c>
      <c r="C473" s="99" t="str">
        <f>IFERROR(_xlfn.XLOOKUP($G473,通讯通路门店!$S$4:$S$993931,通讯通路门店!$C$4:$C$993931,0,0),"")</f>
        <v/>
      </c>
      <c r="D473" s="99" t="str">
        <f>IFERROR(_xlfn.XLOOKUP($G473,通讯通路门店!$S$4:$S$993931,通讯通路门店!$D$4:$D$993931,0,0),"")</f>
        <v/>
      </c>
      <c r="E473" s="83"/>
      <c r="F473" s="83"/>
      <c r="G473" s="101" t="e">
        <v>#N/A</v>
      </c>
      <c r="H473" s="102" t="str">
        <f>IFERROR(_xlfn.XLOOKUP($G473,通讯通路门店!$S$4:$S$993931,通讯通路门店!$R$4:$R$993931,0,0),"")</f>
        <v/>
      </c>
      <c r="I473" s="83"/>
      <c r="J473" s="83"/>
      <c r="K473" s="83"/>
      <c r="L473" s="83"/>
      <c r="M473" s="83"/>
      <c r="N473" s="83"/>
      <c r="O473" s="83"/>
      <c r="P473" s="83"/>
      <c r="Q473" s="83"/>
      <c r="R473" s="83"/>
      <c r="S473" s="83"/>
      <c r="T473" s="83"/>
      <c r="U473" s="99">
        <f>COUNTIF(通讯通路门店!$S:$S,$G473)</f>
        <v>0</v>
      </c>
      <c r="V473" s="99">
        <f>COUNTIFS(通讯通路门店!$S:$S,$G473,通讯通路门店!$J:$J,"综合卖场")</f>
        <v>0</v>
      </c>
      <c r="W473" s="99">
        <f>SUMIFS(通讯通路门店!$AJ:$AJ,通讯通路门店!$S:$S,通讯客户沙盘!$G473)</f>
        <v>0</v>
      </c>
      <c r="X473" s="99">
        <f t="shared" si="35"/>
        <v>0</v>
      </c>
      <c r="Y473" s="99">
        <f>COUNTIFS(通讯通路门店!$S:$S,$G473,通讯通路门店!$J:$J,"荣耀体验店")+COUNTIFS(通讯通路门店!$S:$S,$G473,通讯通路门店!$J:$J,"荣耀授权专卖店")</f>
        <v>0</v>
      </c>
      <c r="Z473" s="99">
        <f>COUNTIFS(通讯通路门店!$S:$S,$G473,通讯通路门店!$J:$J,"VIVO体验店")</f>
        <v>0</v>
      </c>
      <c r="AA473" s="99">
        <f>COUNTIFS(通讯通路门店!$S:$S,$G473,通讯通路门店!$J:$J,"OPPO体验店")</f>
        <v>0</v>
      </c>
      <c r="AB473" s="99">
        <f>COUNTIFS(通讯通路门店!$S:$S,$G473,通讯通路门店!$J:$J,"华为授权体验店")+COUNTIFS(通讯通路门店!$S:$S,$G473,通讯通路门店!$J:$J,"华为堡垒店")</f>
        <v>0</v>
      </c>
      <c r="AC473" s="99">
        <f>COUNTIFS(通讯通路门店!$S:$S,$G473,通讯通路门店!$J:$J,"小米体验店")</f>
        <v>0</v>
      </c>
      <c r="AD473" s="99">
        <f>COUNTIFS(通讯通路门店!$S:$S,$G473,通讯通路门店!$J:$J,"苹果体验店")</f>
        <v>0</v>
      </c>
      <c r="AE473" s="99">
        <f>COUNTIFS(通讯通路门店!$S:$S,$G473,通讯通路门店!$J:$J,"其他品牌专卖店")</f>
        <v>0</v>
      </c>
      <c r="AF473" s="99">
        <f>SUMIFS(通讯通路门店!$BI:$BI,通讯通路门店!$S:$S,$G473)</f>
        <v>0</v>
      </c>
      <c r="AG473" s="99">
        <f>SUMIFS(通讯通路门店!$BH:$BH,通讯通路门店!$S:$S,$G473)</f>
        <v>0</v>
      </c>
      <c r="AH473" s="99">
        <f t="shared" si="36"/>
        <v>0</v>
      </c>
      <c r="AI473" s="99">
        <f>SUMIFS(通讯通路门店!$BB:$BB,通讯通路门店!$S:$S,$G473)</f>
        <v>0</v>
      </c>
      <c r="AJ473" s="99">
        <f>SUMIFS(通讯通路门店!$BE:$BE,通讯通路门店!$S:$S,$G473)</f>
        <v>0</v>
      </c>
      <c r="AK473" s="99">
        <f>SUMIFS(通讯通路门店!$BG:$BG,通讯通路门店!$S:$S,$G473)</f>
        <v>0</v>
      </c>
      <c r="AL473" s="99">
        <f>SUMIFS(通讯通路门店!$BC:$BC,通讯通路门店!$S:$S,$G473)</f>
        <v>0</v>
      </c>
      <c r="AM473" s="99">
        <f>SUMIFS(通讯通路门店!$BD:$BD,通讯通路门店!$S:$S,$G473)</f>
        <v>0</v>
      </c>
      <c r="AN473" s="99">
        <f>SUMIFS(通讯通路门店!$BF:$BF,通讯通路门店!$S:$S,$G473)</f>
        <v>0</v>
      </c>
      <c r="AO473" s="99">
        <f t="shared" si="37"/>
        <v>0</v>
      </c>
      <c r="AP473" s="99">
        <f>SUMIFS(通讯通路门店!$K:$K,通讯通路门店!$S:$S,$G473)</f>
        <v>0</v>
      </c>
      <c r="AQ473" s="83"/>
      <c r="AR473" s="99">
        <f>SUMIFS(通讯通路门店!$T:$T,通讯通路门店!$S:$S,$G473)</f>
        <v>0</v>
      </c>
      <c r="AS473" s="99">
        <f>SUMIFS(通讯通路门店!$U:$U,通讯通路门店!$S:$S,$G473)</f>
        <v>0</v>
      </c>
      <c r="AT473" s="99">
        <f>SUMIFS(通讯通路门店!$V:$V,通讯通路门店!$S:$S,$G473)</f>
        <v>0</v>
      </c>
      <c r="AU473" s="99">
        <f>SUMIFS(通讯通路门店!$W:$W,通讯通路门店!$S:$S,$G473)</f>
        <v>0</v>
      </c>
      <c r="AV473" s="99">
        <f>SUMIFS(通讯通路门店!$Z:$Z,通讯通路门店!$S:$S,$G473)</f>
        <v>0</v>
      </c>
      <c r="AW473" s="99">
        <f>SUMIFS(通讯通路门店!$AB:$AB,通讯通路门店!$S:$S,$G473)</f>
        <v>0</v>
      </c>
      <c r="AX473" s="99">
        <f>SUMIFS(通讯通路门店!$X:$X,通讯通路门店!$S:$S,$G473)</f>
        <v>0</v>
      </c>
      <c r="AY473" s="99">
        <f>SUMIFS(通讯通路门店!$Y:$Y,通讯通路门店!$S:$S,$G473)</f>
        <v>0</v>
      </c>
      <c r="AZ473" s="99">
        <f>SUMIFS(通讯通路门店!$AA:$AA,通讯通路门店!$S:$S,$G473)</f>
        <v>0</v>
      </c>
      <c r="BA473" s="99">
        <f t="shared" si="38"/>
        <v>0</v>
      </c>
      <c r="BB473" s="99">
        <f t="shared" si="39"/>
        <v>0</v>
      </c>
      <c r="BC473" s="99">
        <f>SUMIFS(通讯通路门店!$W:$W,通讯通路门店!$S:$S,$G473,通讯通路门店!$J:$J,"荣耀体验店")+SUMIFS(通讯通路门店!$W:$W,通讯通路门店!$S:$S,$G473,通讯通路门店!$J:$J,"荣耀授权专卖店")</f>
        <v>0</v>
      </c>
      <c r="BD473" s="99">
        <f>SUMIFS(通讯通路门店!$Z:$Z,通讯通路门店!$S:$S,$G473,通讯通路门店!$J:$J,"VIVO体验店")</f>
        <v>0</v>
      </c>
      <c r="BE473" s="99">
        <f>SUMIFS(通讯通路门店!$AB:$AB,通讯通路门店!$S:$S,$G473,通讯通路门店!$J:$J,"OPPO体验店")</f>
        <v>0</v>
      </c>
      <c r="BF473" s="99">
        <f>SUMIFS(通讯通路门店!$X:$X,通讯通路门店!$S:$S,$G473,通讯通路门店!$J:$J,"华为授权体验店")+SUMIFS(通讯通路门店!$AA:$AA,通讯通路门店!$S:$S,$G473,通讯通路门店!$J:$J,"华为堡垒店")</f>
        <v>0</v>
      </c>
      <c r="BG473" s="99">
        <f>SUMIFS(通讯通路门店!$Y:$Y,通讯通路门店!$S:$S,$G473,通讯通路门店!$J:$J,"小米体验店")</f>
        <v>0</v>
      </c>
      <c r="BH473" s="99">
        <f>SUMIFS(通讯通路门店!$AA:$AA,通讯通路门店!$S:$S,$G473,通讯通路门店!$J:$J,"苹果体验店")</f>
        <v>0</v>
      </c>
      <c r="BI473" s="99">
        <f>SUMIFS(通讯通路门店!$K:$K,通讯通路门店!$S:$S,$G473,通讯通路门店!$J:$J,"其他品牌专卖店")</f>
        <v>0</v>
      </c>
      <c r="BJ473" s="99">
        <f>SUMIFS(通讯通路门店!$AC:$AC,通讯通路门店!$S:$S,$G473)</f>
        <v>0</v>
      </c>
      <c r="BK473" s="99">
        <f>SUMIFS(通讯通路门店!$AD:$AD,通讯通路门店!$S:$S,$G473)</f>
        <v>0</v>
      </c>
      <c r="BL473" s="99">
        <f>SUMIFS(通讯通路门店!$AE:$AE,通讯通路门店!$S:$S,$G473)</f>
        <v>0</v>
      </c>
      <c r="BM473" s="99">
        <f>SUMIFS(通讯通路门店!$AF:$AF,通讯通路门店!$S:$S,$G473)</f>
        <v>0</v>
      </c>
      <c r="BN473" s="99">
        <f>SUMIFS(通讯通路门店!$AG:$AG,通讯通路门店!$S:$S,$G473)</f>
        <v>0</v>
      </c>
      <c r="BO473" s="99">
        <f>SUMIFS(通讯通路门店!$AH:$AH,通讯通路门店!$S:$S,$G473)</f>
        <v>0</v>
      </c>
      <c r="BP473" s="99">
        <f>SUMIFS(通讯通路门店!$AI:$AI,通讯通路门店!$S:$S,$G473)</f>
        <v>0</v>
      </c>
      <c r="BQ473" s="83"/>
    </row>
    <row r="474" spans="1:69">
      <c r="A474" s="99" t="str">
        <f>IFERROR(_xlfn.XLOOKUP($G474,通讯通路门店!$S$4:$S$993931,通讯通路门店!$A$4:$A$993931,0,0),"")</f>
        <v/>
      </c>
      <c r="B474" s="99" t="str">
        <f>IFERROR(_xlfn.XLOOKUP($G474,通讯通路门店!$S$4:$S$993931,通讯通路门店!$B$4:$B$993931,0,0),"")</f>
        <v/>
      </c>
      <c r="C474" s="99" t="str">
        <f>IFERROR(_xlfn.XLOOKUP($G474,通讯通路门店!$S$4:$S$993931,通讯通路门店!$C$4:$C$993931,0,0),"")</f>
        <v/>
      </c>
      <c r="D474" s="99" t="str">
        <f>IFERROR(_xlfn.XLOOKUP($G474,通讯通路门店!$S$4:$S$993931,通讯通路门店!$D$4:$D$993931,0,0),"")</f>
        <v/>
      </c>
      <c r="E474" s="83"/>
      <c r="F474" s="83"/>
      <c r="G474" s="101" t="e">
        <v>#N/A</v>
      </c>
      <c r="H474" s="102" t="str">
        <f>IFERROR(_xlfn.XLOOKUP($G474,通讯通路门店!$S$4:$S$993931,通讯通路门店!$R$4:$R$993931,0,0),"")</f>
        <v/>
      </c>
      <c r="I474" s="83"/>
      <c r="J474" s="83"/>
      <c r="K474" s="83"/>
      <c r="L474" s="83"/>
      <c r="M474" s="83"/>
      <c r="N474" s="83"/>
      <c r="O474" s="83"/>
      <c r="P474" s="83"/>
      <c r="Q474" s="83"/>
      <c r="R474" s="83"/>
      <c r="S474" s="83"/>
      <c r="T474" s="83"/>
      <c r="U474" s="99">
        <f>COUNTIF(通讯通路门店!$S:$S,$G474)</f>
        <v>0</v>
      </c>
      <c r="V474" s="99">
        <f>COUNTIFS(通讯通路门店!$S:$S,$G474,通讯通路门店!$J:$J,"综合卖场")</f>
        <v>0</v>
      </c>
      <c r="W474" s="99">
        <f>SUMIFS(通讯通路门店!$AJ:$AJ,通讯通路门店!$S:$S,通讯客户沙盘!$G474)</f>
        <v>0</v>
      </c>
      <c r="X474" s="99">
        <f t="shared" si="35"/>
        <v>0</v>
      </c>
      <c r="Y474" s="99">
        <f>COUNTIFS(通讯通路门店!$S:$S,$G474,通讯通路门店!$J:$J,"荣耀体验店")+COUNTIFS(通讯通路门店!$S:$S,$G474,通讯通路门店!$J:$J,"荣耀授权专卖店")</f>
        <v>0</v>
      </c>
      <c r="Z474" s="99">
        <f>COUNTIFS(通讯通路门店!$S:$S,$G474,通讯通路门店!$J:$J,"VIVO体验店")</f>
        <v>0</v>
      </c>
      <c r="AA474" s="99">
        <f>COUNTIFS(通讯通路门店!$S:$S,$G474,通讯通路门店!$J:$J,"OPPO体验店")</f>
        <v>0</v>
      </c>
      <c r="AB474" s="99">
        <f>COUNTIFS(通讯通路门店!$S:$S,$G474,通讯通路门店!$J:$J,"华为授权体验店")+COUNTIFS(通讯通路门店!$S:$S,$G474,通讯通路门店!$J:$J,"华为堡垒店")</f>
        <v>0</v>
      </c>
      <c r="AC474" s="99">
        <f>COUNTIFS(通讯通路门店!$S:$S,$G474,通讯通路门店!$J:$J,"小米体验店")</f>
        <v>0</v>
      </c>
      <c r="AD474" s="99">
        <f>COUNTIFS(通讯通路门店!$S:$S,$G474,通讯通路门店!$J:$J,"苹果体验店")</f>
        <v>0</v>
      </c>
      <c r="AE474" s="99">
        <f>COUNTIFS(通讯通路门店!$S:$S,$G474,通讯通路门店!$J:$J,"其他品牌专卖店")</f>
        <v>0</v>
      </c>
      <c r="AF474" s="99">
        <f>SUMIFS(通讯通路门店!$BI:$BI,通讯通路门店!$S:$S,$G474)</f>
        <v>0</v>
      </c>
      <c r="AG474" s="99">
        <f>SUMIFS(通讯通路门店!$BH:$BH,通讯通路门店!$S:$S,$G474)</f>
        <v>0</v>
      </c>
      <c r="AH474" s="99">
        <f t="shared" si="36"/>
        <v>0</v>
      </c>
      <c r="AI474" s="99">
        <f>SUMIFS(通讯通路门店!$BB:$BB,通讯通路门店!$S:$S,$G474)</f>
        <v>0</v>
      </c>
      <c r="AJ474" s="99">
        <f>SUMIFS(通讯通路门店!$BE:$BE,通讯通路门店!$S:$S,$G474)</f>
        <v>0</v>
      </c>
      <c r="AK474" s="99">
        <f>SUMIFS(通讯通路门店!$BG:$BG,通讯通路门店!$S:$S,$G474)</f>
        <v>0</v>
      </c>
      <c r="AL474" s="99">
        <f>SUMIFS(通讯通路门店!$BC:$BC,通讯通路门店!$S:$S,$G474)</f>
        <v>0</v>
      </c>
      <c r="AM474" s="99">
        <f>SUMIFS(通讯通路门店!$BD:$BD,通讯通路门店!$S:$S,$G474)</f>
        <v>0</v>
      </c>
      <c r="AN474" s="99">
        <f>SUMIFS(通讯通路门店!$BF:$BF,通讯通路门店!$S:$S,$G474)</f>
        <v>0</v>
      </c>
      <c r="AO474" s="99">
        <f t="shared" si="37"/>
        <v>0</v>
      </c>
      <c r="AP474" s="99">
        <f>SUMIFS(通讯通路门店!$K:$K,通讯通路门店!$S:$S,$G474)</f>
        <v>0</v>
      </c>
      <c r="AQ474" s="83"/>
      <c r="AR474" s="99">
        <f>SUMIFS(通讯通路门店!$T:$T,通讯通路门店!$S:$S,$G474)</f>
        <v>0</v>
      </c>
      <c r="AS474" s="99">
        <f>SUMIFS(通讯通路门店!$U:$U,通讯通路门店!$S:$S,$G474)</f>
        <v>0</v>
      </c>
      <c r="AT474" s="99">
        <f>SUMIFS(通讯通路门店!$V:$V,通讯通路门店!$S:$S,$G474)</f>
        <v>0</v>
      </c>
      <c r="AU474" s="99">
        <f>SUMIFS(通讯通路门店!$W:$W,通讯通路门店!$S:$S,$G474)</f>
        <v>0</v>
      </c>
      <c r="AV474" s="99">
        <f>SUMIFS(通讯通路门店!$Z:$Z,通讯通路门店!$S:$S,$G474)</f>
        <v>0</v>
      </c>
      <c r="AW474" s="99">
        <f>SUMIFS(通讯通路门店!$AB:$AB,通讯通路门店!$S:$S,$G474)</f>
        <v>0</v>
      </c>
      <c r="AX474" s="99">
        <f>SUMIFS(通讯通路门店!$X:$X,通讯通路门店!$S:$S,$G474)</f>
        <v>0</v>
      </c>
      <c r="AY474" s="99">
        <f>SUMIFS(通讯通路门店!$Y:$Y,通讯通路门店!$S:$S,$G474)</f>
        <v>0</v>
      </c>
      <c r="AZ474" s="99">
        <f>SUMIFS(通讯通路门店!$AA:$AA,通讯通路门店!$S:$S,$G474)</f>
        <v>0</v>
      </c>
      <c r="BA474" s="99">
        <f t="shared" si="38"/>
        <v>0</v>
      </c>
      <c r="BB474" s="99">
        <f t="shared" si="39"/>
        <v>0</v>
      </c>
      <c r="BC474" s="99">
        <f>SUMIFS(通讯通路门店!$W:$W,通讯通路门店!$S:$S,$G474,通讯通路门店!$J:$J,"荣耀体验店")+SUMIFS(通讯通路门店!$W:$W,通讯通路门店!$S:$S,$G474,通讯通路门店!$J:$J,"荣耀授权专卖店")</f>
        <v>0</v>
      </c>
      <c r="BD474" s="99">
        <f>SUMIFS(通讯通路门店!$Z:$Z,通讯通路门店!$S:$S,$G474,通讯通路门店!$J:$J,"VIVO体验店")</f>
        <v>0</v>
      </c>
      <c r="BE474" s="99">
        <f>SUMIFS(通讯通路门店!$AB:$AB,通讯通路门店!$S:$S,$G474,通讯通路门店!$J:$J,"OPPO体验店")</f>
        <v>0</v>
      </c>
      <c r="BF474" s="99">
        <f>SUMIFS(通讯通路门店!$X:$X,通讯通路门店!$S:$S,$G474,通讯通路门店!$J:$J,"华为授权体验店")+SUMIFS(通讯通路门店!$AA:$AA,通讯通路门店!$S:$S,$G474,通讯通路门店!$J:$J,"华为堡垒店")</f>
        <v>0</v>
      </c>
      <c r="BG474" s="99">
        <f>SUMIFS(通讯通路门店!$Y:$Y,通讯通路门店!$S:$S,$G474,通讯通路门店!$J:$J,"小米体验店")</f>
        <v>0</v>
      </c>
      <c r="BH474" s="99">
        <f>SUMIFS(通讯通路门店!$AA:$AA,通讯通路门店!$S:$S,$G474,通讯通路门店!$J:$J,"苹果体验店")</f>
        <v>0</v>
      </c>
      <c r="BI474" s="99">
        <f>SUMIFS(通讯通路门店!$K:$K,通讯通路门店!$S:$S,$G474,通讯通路门店!$J:$J,"其他品牌专卖店")</f>
        <v>0</v>
      </c>
      <c r="BJ474" s="99">
        <f>SUMIFS(通讯通路门店!$AC:$AC,通讯通路门店!$S:$S,$G474)</f>
        <v>0</v>
      </c>
      <c r="BK474" s="99">
        <f>SUMIFS(通讯通路门店!$AD:$AD,通讯通路门店!$S:$S,$G474)</f>
        <v>0</v>
      </c>
      <c r="BL474" s="99">
        <f>SUMIFS(通讯通路门店!$AE:$AE,通讯通路门店!$S:$S,$G474)</f>
        <v>0</v>
      </c>
      <c r="BM474" s="99">
        <f>SUMIFS(通讯通路门店!$AF:$AF,通讯通路门店!$S:$S,$G474)</f>
        <v>0</v>
      </c>
      <c r="BN474" s="99">
        <f>SUMIFS(通讯通路门店!$AG:$AG,通讯通路门店!$S:$S,$G474)</f>
        <v>0</v>
      </c>
      <c r="BO474" s="99">
        <f>SUMIFS(通讯通路门店!$AH:$AH,通讯通路门店!$S:$S,$G474)</f>
        <v>0</v>
      </c>
      <c r="BP474" s="99">
        <f>SUMIFS(通讯通路门店!$AI:$AI,通讯通路门店!$S:$S,$G474)</f>
        <v>0</v>
      </c>
      <c r="BQ474" s="83"/>
    </row>
    <row r="475" spans="1:69">
      <c r="A475" s="99" t="str">
        <f>IFERROR(_xlfn.XLOOKUP($G475,通讯通路门店!$S$4:$S$993931,通讯通路门店!$A$4:$A$993931,0,0),"")</f>
        <v/>
      </c>
      <c r="B475" s="99" t="str">
        <f>IFERROR(_xlfn.XLOOKUP($G475,通讯通路门店!$S$4:$S$993931,通讯通路门店!$B$4:$B$993931,0,0),"")</f>
        <v/>
      </c>
      <c r="C475" s="99" t="str">
        <f>IFERROR(_xlfn.XLOOKUP($G475,通讯通路门店!$S$4:$S$993931,通讯通路门店!$C$4:$C$993931,0,0),"")</f>
        <v/>
      </c>
      <c r="D475" s="99" t="str">
        <f>IFERROR(_xlfn.XLOOKUP($G475,通讯通路门店!$S$4:$S$993931,通讯通路门店!$D$4:$D$993931,0,0),"")</f>
        <v/>
      </c>
      <c r="E475" s="83"/>
      <c r="F475" s="83"/>
      <c r="G475" s="101" t="e">
        <v>#N/A</v>
      </c>
      <c r="H475" s="102" t="str">
        <f>IFERROR(_xlfn.XLOOKUP($G475,通讯通路门店!$S$4:$S$993931,通讯通路门店!$R$4:$R$993931,0,0),"")</f>
        <v/>
      </c>
      <c r="I475" s="83"/>
      <c r="J475" s="83"/>
      <c r="K475" s="83"/>
      <c r="L475" s="83"/>
      <c r="M475" s="83"/>
      <c r="N475" s="83"/>
      <c r="O475" s="83"/>
      <c r="P475" s="83"/>
      <c r="Q475" s="83"/>
      <c r="R475" s="83"/>
      <c r="S475" s="83"/>
      <c r="T475" s="83"/>
      <c r="U475" s="99">
        <f>COUNTIF(通讯通路门店!$S:$S,$G475)</f>
        <v>0</v>
      </c>
      <c r="V475" s="99">
        <f>COUNTIFS(通讯通路门店!$S:$S,$G475,通讯通路门店!$J:$J,"综合卖场")</f>
        <v>0</v>
      </c>
      <c r="W475" s="99">
        <f>SUMIFS(通讯通路门店!$AJ:$AJ,通讯通路门店!$S:$S,通讯客户沙盘!$G475)</f>
        <v>0</v>
      </c>
      <c r="X475" s="99">
        <f t="shared" si="35"/>
        <v>0</v>
      </c>
      <c r="Y475" s="99">
        <f>COUNTIFS(通讯通路门店!$S:$S,$G475,通讯通路门店!$J:$J,"荣耀体验店")+COUNTIFS(通讯通路门店!$S:$S,$G475,通讯通路门店!$J:$J,"荣耀授权专卖店")</f>
        <v>0</v>
      </c>
      <c r="Z475" s="99">
        <f>COUNTIFS(通讯通路门店!$S:$S,$G475,通讯通路门店!$J:$J,"VIVO体验店")</f>
        <v>0</v>
      </c>
      <c r="AA475" s="99">
        <f>COUNTIFS(通讯通路门店!$S:$S,$G475,通讯通路门店!$J:$J,"OPPO体验店")</f>
        <v>0</v>
      </c>
      <c r="AB475" s="99">
        <f>COUNTIFS(通讯通路门店!$S:$S,$G475,通讯通路门店!$J:$J,"华为授权体验店")+COUNTIFS(通讯通路门店!$S:$S,$G475,通讯通路门店!$J:$J,"华为堡垒店")</f>
        <v>0</v>
      </c>
      <c r="AC475" s="99">
        <f>COUNTIFS(通讯通路门店!$S:$S,$G475,通讯通路门店!$J:$J,"小米体验店")</f>
        <v>0</v>
      </c>
      <c r="AD475" s="99">
        <f>COUNTIFS(通讯通路门店!$S:$S,$G475,通讯通路门店!$J:$J,"苹果体验店")</f>
        <v>0</v>
      </c>
      <c r="AE475" s="99">
        <f>COUNTIFS(通讯通路门店!$S:$S,$G475,通讯通路门店!$J:$J,"其他品牌专卖店")</f>
        <v>0</v>
      </c>
      <c r="AF475" s="99">
        <f>SUMIFS(通讯通路门店!$BI:$BI,通讯通路门店!$S:$S,$G475)</f>
        <v>0</v>
      </c>
      <c r="AG475" s="99">
        <f>SUMIFS(通讯通路门店!$BH:$BH,通讯通路门店!$S:$S,$G475)</f>
        <v>0</v>
      </c>
      <c r="AH475" s="99">
        <f t="shared" si="36"/>
        <v>0</v>
      </c>
      <c r="AI475" s="99">
        <f>SUMIFS(通讯通路门店!$BB:$BB,通讯通路门店!$S:$S,$G475)</f>
        <v>0</v>
      </c>
      <c r="AJ475" s="99">
        <f>SUMIFS(通讯通路门店!$BE:$BE,通讯通路门店!$S:$S,$G475)</f>
        <v>0</v>
      </c>
      <c r="AK475" s="99">
        <f>SUMIFS(通讯通路门店!$BG:$BG,通讯通路门店!$S:$S,$G475)</f>
        <v>0</v>
      </c>
      <c r="AL475" s="99">
        <f>SUMIFS(通讯通路门店!$BC:$BC,通讯通路门店!$S:$S,$G475)</f>
        <v>0</v>
      </c>
      <c r="AM475" s="99">
        <f>SUMIFS(通讯通路门店!$BD:$BD,通讯通路门店!$S:$S,$G475)</f>
        <v>0</v>
      </c>
      <c r="AN475" s="99">
        <f>SUMIFS(通讯通路门店!$BF:$BF,通讯通路门店!$S:$S,$G475)</f>
        <v>0</v>
      </c>
      <c r="AO475" s="99">
        <f t="shared" si="37"/>
        <v>0</v>
      </c>
      <c r="AP475" s="99">
        <f>SUMIFS(通讯通路门店!$K:$K,通讯通路门店!$S:$S,$G475)</f>
        <v>0</v>
      </c>
      <c r="AQ475" s="83"/>
      <c r="AR475" s="99">
        <f>SUMIFS(通讯通路门店!$T:$T,通讯通路门店!$S:$S,$G475)</f>
        <v>0</v>
      </c>
      <c r="AS475" s="99">
        <f>SUMIFS(通讯通路门店!$U:$U,通讯通路门店!$S:$S,$G475)</f>
        <v>0</v>
      </c>
      <c r="AT475" s="99">
        <f>SUMIFS(通讯通路门店!$V:$V,通讯通路门店!$S:$S,$G475)</f>
        <v>0</v>
      </c>
      <c r="AU475" s="99">
        <f>SUMIFS(通讯通路门店!$W:$W,通讯通路门店!$S:$S,$G475)</f>
        <v>0</v>
      </c>
      <c r="AV475" s="99">
        <f>SUMIFS(通讯通路门店!$Z:$Z,通讯通路门店!$S:$S,$G475)</f>
        <v>0</v>
      </c>
      <c r="AW475" s="99">
        <f>SUMIFS(通讯通路门店!$AB:$AB,通讯通路门店!$S:$S,$G475)</f>
        <v>0</v>
      </c>
      <c r="AX475" s="99">
        <f>SUMIFS(通讯通路门店!$X:$X,通讯通路门店!$S:$S,$G475)</f>
        <v>0</v>
      </c>
      <c r="AY475" s="99">
        <f>SUMIFS(通讯通路门店!$Y:$Y,通讯通路门店!$S:$S,$G475)</f>
        <v>0</v>
      </c>
      <c r="AZ475" s="99">
        <f>SUMIFS(通讯通路门店!$AA:$AA,通讯通路门店!$S:$S,$G475)</f>
        <v>0</v>
      </c>
      <c r="BA475" s="99">
        <f t="shared" si="38"/>
        <v>0</v>
      </c>
      <c r="BB475" s="99">
        <f t="shared" si="39"/>
        <v>0</v>
      </c>
      <c r="BC475" s="99">
        <f>SUMIFS(通讯通路门店!$W:$W,通讯通路门店!$S:$S,$G475,通讯通路门店!$J:$J,"荣耀体验店")+SUMIFS(通讯通路门店!$W:$W,通讯通路门店!$S:$S,$G475,通讯通路门店!$J:$J,"荣耀授权专卖店")</f>
        <v>0</v>
      </c>
      <c r="BD475" s="99">
        <f>SUMIFS(通讯通路门店!$Z:$Z,通讯通路门店!$S:$S,$G475,通讯通路门店!$J:$J,"VIVO体验店")</f>
        <v>0</v>
      </c>
      <c r="BE475" s="99">
        <f>SUMIFS(通讯通路门店!$AB:$AB,通讯通路门店!$S:$S,$G475,通讯通路门店!$J:$J,"OPPO体验店")</f>
        <v>0</v>
      </c>
      <c r="BF475" s="99">
        <f>SUMIFS(通讯通路门店!$X:$X,通讯通路门店!$S:$S,$G475,通讯通路门店!$J:$J,"华为授权体验店")+SUMIFS(通讯通路门店!$AA:$AA,通讯通路门店!$S:$S,$G475,通讯通路门店!$J:$J,"华为堡垒店")</f>
        <v>0</v>
      </c>
      <c r="BG475" s="99">
        <f>SUMIFS(通讯通路门店!$Y:$Y,通讯通路门店!$S:$S,$G475,通讯通路门店!$J:$J,"小米体验店")</f>
        <v>0</v>
      </c>
      <c r="BH475" s="99">
        <f>SUMIFS(通讯通路门店!$AA:$AA,通讯通路门店!$S:$S,$G475,通讯通路门店!$J:$J,"苹果体验店")</f>
        <v>0</v>
      </c>
      <c r="BI475" s="99">
        <f>SUMIFS(通讯通路门店!$K:$K,通讯通路门店!$S:$S,$G475,通讯通路门店!$J:$J,"其他品牌专卖店")</f>
        <v>0</v>
      </c>
      <c r="BJ475" s="99">
        <f>SUMIFS(通讯通路门店!$AC:$AC,通讯通路门店!$S:$S,$G475)</f>
        <v>0</v>
      </c>
      <c r="BK475" s="99">
        <f>SUMIFS(通讯通路门店!$AD:$AD,通讯通路门店!$S:$S,$G475)</f>
        <v>0</v>
      </c>
      <c r="BL475" s="99">
        <f>SUMIFS(通讯通路门店!$AE:$AE,通讯通路门店!$S:$S,$G475)</f>
        <v>0</v>
      </c>
      <c r="BM475" s="99">
        <f>SUMIFS(通讯通路门店!$AF:$AF,通讯通路门店!$S:$S,$G475)</f>
        <v>0</v>
      </c>
      <c r="BN475" s="99">
        <f>SUMIFS(通讯通路门店!$AG:$AG,通讯通路门店!$S:$S,$G475)</f>
        <v>0</v>
      </c>
      <c r="BO475" s="99">
        <f>SUMIFS(通讯通路门店!$AH:$AH,通讯通路门店!$S:$S,$G475)</f>
        <v>0</v>
      </c>
      <c r="BP475" s="99">
        <f>SUMIFS(通讯通路门店!$AI:$AI,通讯通路门店!$S:$S,$G475)</f>
        <v>0</v>
      </c>
      <c r="BQ475" s="83"/>
    </row>
    <row r="476" spans="1:69">
      <c r="A476" s="99" t="str">
        <f>IFERROR(_xlfn.XLOOKUP($G476,通讯通路门店!$S$4:$S$993931,通讯通路门店!$A$4:$A$993931,0,0),"")</f>
        <v/>
      </c>
      <c r="B476" s="99" t="str">
        <f>IFERROR(_xlfn.XLOOKUP($G476,通讯通路门店!$S$4:$S$993931,通讯通路门店!$B$4:$B$993931,0,0),"")</f>
        <v/>
      </c>
      <c r="C476" s="99" t="str">
        <f>IFERROR(_xlfn.XLOOKUP($G476,通讯通路门店!$S$4:$S$993931,通讯通路门店!$C$4:$C$993931,0,0),"")</f>
        <v/>
      </c>
      <c r="D476" s="99" t="str">
        <f>IFERROR(_xlfn.XLOOKUP($G476,通讯通路门店!$S$4:$S$993931,通讯通路门店!$D$4:$D$993931,0,0),"")</f>
        <v/>
      </c>
      <c r="E476" s="83"/>
      <c r="F476" s="83"/>
      <c r="G476" s="101" t="e">
        <v>#N/A</v>
      </c>
      <c r="H476" s="102" t="str">
        <f>IFERROR(_xlfn.XLOOKUP($G476,通讯通路门店!$S$4:$S$993931,通讯通路门店!$R$4:$R$993931,0,0),"")</f>
        <v/>
      </c>
      <c r="I476" s="83"/>
      <c r="J476" s="83"/>
      <c r="K476" s="83"/>
      <c r="L476" s="83"/>
      <c r="M476" s="83"/>
      <c r="N476" s="83"/>
      <c r="O476" s="83"/>
      <c r="P476" s="83"/>
      <c r="Q476" s="83"/>
      <c r="R476" s="83"/>
      <c r="S476" s="83"/>
      <c r="T476" s="83"/>
      <c r="U476" s="99">
        <f>COUNTIF(通讯通路门店!$S:$S,$G476)</f>
        <v>0</v>
      </c>
      <c r="V476" s="99">
        <f>COUNTIFS(通讯通路门店!$S:$S,$G476,通讯通路门店!$J:$J,"综合卖场")</f>
        <v>0</v>
      </c>
      <c r="W476" s="99">
        <f>SUMIFS(通讯通路门店!$AJ:$AJ,通讯通路门店!$S:$S,通讯客户沙盘!$G476)</f>
        <v>0</v>
      </c>
      <c r="X476" s="99">
        <f t="shared" si="35"/>
        <v>0</v>
      </c>
      <c r="Y476" s="99">
        <f>COUNTIFS(通讯通路门店!$S:$S,$G476,通讯通路门店!$J:$J,"荣耀体验店")+COUNTIFS(通讯通路门店!$S:$S,$G476,通讯通路门店!$J:$J,"荣耀授权专卖店")</f>
        <v>0</v>
      </c>
      <c r="Z476" s="99">
        <f>COUNTIFS(通讯通路门店!$S:$S,$G476,通讯通路门店!$J:$J,"VIVO体验店")</f>
        <v>0</v>
      </c>
      <c r="AA476" s="99">
        <f>COUNTIFS(通讯通路门店!$S:$S,$G476,通讯通路门店!$J:$J,"OPPO体验店")</f>
        <v>0</v>
      </c>
      <c r="AB476" s="99">
        <f>COUNTIFS(通讯通路门店!$S:$S,$G476,通讯通路门店!$J:$J,"华为授权体验店")+COUNTIFS(通讯通路门店!$S:$S,$G476,通讯通路门店!$J:$J,"华为堡垒店")</f>
        <v>0</v>
      </c>
      <c r="AC476" s="99">
        <f>COUNTIFS(通讯通路门店!$S:$S,$G476,通讯通路门店!$J:$J,"小米体验店")</f>
        <v>0</v>
      </c>
      <c r="AD476" s="99">
        <f>COUNTIFS(通讯通路门店!$S:$S,$G476,通讯通路门店!$J:$J,"苹果体验店")</f>
        <v>0</v>
      </c>
      <c r="AE476" s="99">
        <f>COUNTIFS(通讯通路门店!$S:$S,$G476,通讯通路门店!$J:$J,"其他品牌专卖店")</f>
        <v>0</v>
      </c>
      <c r="AF476" s="99">
        <f>SUMIFS(通讯通路门店!$BI:$BI,通讯通路门店!$S:$S,$G476)</f>
        <v>0</v>
      </c>
      <c r="AG476" s="99">
        <f>SUMIFS(通讯通路门店!$BH:$BH,通讯通路门店!$S:$S,$G476)</f>
        <v>0</v>
      </c>
      <c r="AH476" s="99">
        <f t="shared" si="36"/>
        <v>0</v>
      </c>
      <c r="AI476" s="99">
        <f>SUMIFS(通讯通路门店!$BB:$BB,通讯通路门店!$S:$S,$G476)</f>
        <v>0</v>
      </c>
      <c r="AJ476" s="99">
        <f>SUMIFS(通讯通路门店!$BE:$BE,通讯通路门店!$S:$S,$G476)</f>
        <v>0</v>
      </c>
      <c r="AK476" s="99">
        <f>SUMIFS(通讯通路门店!$BG:$BG,通讯通路门店!$S:$S,$G476)</f>
        <v>0</v>
      </c>
      <c r="AL476" s="99">
        <f>SUMIFS(通讯通路门店!$BC:$BC,通讯通路门店!$S:$S,$G476)</f>
        <v>0</v>
      </c>
      <c r="AM476" s="99">
        <f>SUMIFS(通讯通路门店!$BD:$BD,通讯通路门店!$S:$S,$G476)</f>
        <v>0</v>
      </c>
      <c r="AN476" s="99">
        <f>SUMIFS(通讯通路门店!$BF:$BF,通讯通路门店!$S:$S,$G476)</f>
        <v>0</v>
      </c>
      <c r="AO476" s="99">
        <f t="shared" si="37"/>
        <v>0</v>
      </c>
      <c r="AP476" s="99">
        <f>SUMIFS(通讯通路门店!$K:$K,通讯通路门店!$S:$S,$G476)</f>
        <v>0</v>
      </c>
      <c r="AQ476" s="83"/>
      <c r="AR476" s="99">
        <f>SUMIFS(通讯通路门店!$T:$T,通讯通路门店!$S:$S,$G476)</f>
        <v>0</v>
      </c>
      <c r="AS476" s="99">
        <f>SUMIFS(通讯通路门店!$U:$U,通讯通路门店!$S:$S,$G476)</f>
        <v>0</v>
      </c>
      <c r="AT476" s="99">
        <f>SUMIFS(通讯通路门店!$V:$V,通讯通路门店!$S:$S,$G476)</f>
        <v>0</v>
      </c>
      <c r="AU476" s="99">
        <f>SUMIFS(通讯通路门店!$W:$W,通讯通路门店!$S:$S,$G476)</f>
        <v>0</v>
      </c>
      <c r="AV476" s="99">
        <f>SUMIFS(通讯通路门店!$Z:$Z,通讯通路门店!$S:$S,$G476)</f>
        <v>0</v>
      </c>
      <c r="AW476" s="99">
        <f>SUMIFS(通讯通路门店!$AB:$AB,通讯通路门店!$S:$S,$G476)</f>
        <v>0</v>
      </c>
      <c r="AX476" s="99">
        <f>SUMIFS(通讯通路门店!$X:$X,通讯通路门店!$S:$S,$G476)</f>
        <v>0</v>
      </c>
      <c r="AY476" s="99">
        <f>SUMIFS(通讯通路门店!$Y:$Y,通讯通路门店!$S:$S,$G476)</f>
        <v>0</v>
      </c>
      <c r="AZ476" s="99">
        <f>SUMIFS(通讯通路门店!$AA:$AA,通讯通路门店!$S:$S,$G476)</f>
        <v>0</v>
      </c>
      <c r="BA476" s="99">
        <f t="shared" si="38"/>
        <v>0</v>
      </c>
      <c r="BB476" s="99">
        <f t="shared" si="39"/>
        <v>0</v>
      </c>
      <c r="BC476" s="99">
        <f>SUMIFS(通讯通路门店!$W:$W,通讯通路门店!$S:$S,$G476,通讯通路门店!$J:$J,"荣耀体验店")+SUMIFS(通讯通路门店!$W:$W,通讯通路门店!$S:$S,$G476,通讯通路门店!$J:$J,"荣耀授权专卖店")</f>
        <v>0</v>
      </c>
      <c r="BD476" s="99">
        <f>SUMIFS(通讯通路门店!$Z:$Z,通讯通路门店!$S:$S,$G476,通讯通路门店!$J:$J,"VIVO体验店")</f>
        <v>0</v>
      </c>
      <c r="BE476" s="99">
        <f>SUMIFS(通讯通路门店!$AB:$AB,通讯通路门店!$S:$S,$G476,通讯通路门店!$J:$J,"OPPO体验店")</f>
        <v>0</v>
      </c>
      <c r="BF476" s="99">
        <f>SUMIFS(通讯通路门店!$X:$X,通讯通路门店!$S:$S,$G476,通讯通路门店!$J:$J,"华为授权体验店")+SUMIFS(通讯通路门店!$AA:$AA,通讯通路门店!$S:$S,$G476,通讯通路门店!$J:$J,"华为堡垒店")</f>
        <v>0</v>
      </c>
      <c r="BG476" s="99">
        <f>SUMIFS(通讯通路门店!$Y:$Y,通讯通路门店!$S:$S,$G476,通讯通路门店!$J:$J,"小米体验店")</f>
        <v>0</v>
      </c>
      <c r="BH476" s="99">
        <f>SUMIFS(通讯通路门店!$AA:$AA,通讯通路门店!$S:$S,$G476,通讯通路门店!$J:$J,"苹果体验店")</f>
        <v>0</v>
      </c>
      <c r="BI476" s="99">
        <f>SUMIFS(通讯通路门店!$K:$K,通讯通路门店!$S:$S,$G476,通讯通路门店!$J:$J,"其他品牌专卖店")</f>
        <v>0</v>
      </c>
      <c r="BJ476" s="99">
        <f>SUMIFS(通讯通路门店!$AC:$AC,通讯通路门店!$S:$S,$G476)</f>
        <v>0</v>
      </c>
      <c r="BK476" s="99">
        <f>SUMIFS(通讯通路门店!$AD:$AD,通讯通路门店!$S:$S,$G476)</f>
        <v>0</v>
      </c>
      <c r="BL476" s="99">
        <f>SUMIFS(通讯通路门店!$AE:$AE,通讯通路门店!$S:$S,$G476)</f>
        <v>0</v>
      </c>
      <c r="BM476" s="99">
        <f>SUMIFS(通讯通路门店!$AF:$AF,通讯通路门店!$S:$S,$G476)</f>
        <v>0</v>
      </c>
      <c r="BN476" s="99">
        <f>SUMIFS(通讯通路门店!$AG:$AG,通讯通路门店!$S:$S,$G476)</f>
        <v>0</v>
      </c>
      <c r="BO476" s="99">
        <f>SUMIFS(通讯通路门店!$AH:$AH,通讯通路门店!$S:$S,$G476)</f>
        <v>0</v>
      </c>
      <c r="BP476" s="99">
        <f>SUMIFS(通讯通路门店!$AI:$AI,通讯通路门店!$S:$S,$G476)</f>
        <v>0</v>
      </c>
      <c r="BQ476" s="83"/>
    </row>
    <row r="477" spans="1:69">
      <c r="A477" s="99" t="str">
        <f>IFERROR(_xlfn.XLOOKUP($G477,通讯通路门店!$S$4:$S$993931,通讯通路门店!$A$4:$A$993931,0,0),"")</f>
        <v/>
      </c>
      <c r="B477" s="99" t="str">
        <f>IFERROR(_xlfn.XLOOKUP($G477,通讯通路门店!$S$4:$S$993931,通讯通路门店!$B$4:$B$993931,0,0),"")</f>
        <v/>
      </c>
      <c r="C477" s="99" t="str">
        <f>IFERROR(_xlfn.XLOOKUP($G477,通讯通路门店!$S$4:$S$993931,通讯通路门店!$C$4:$C$993931,0,0),"")</f>
        <v/>
      </c>
      <c r="D477" s="99" t="str">
        <f>IFERROR(_xlfn.XLOOKUP($G477,通讯通路门店!$S$4:$S$993931,通讯通路门店!$D$4:$D$993931,0,0),"")</f>
        <v/>
      </c>
      <c r="E477" s="83"/>
      <c r="F477" s="83"/>
      <c r="G477" s="101" t="e">
        <v>#N/A</v>
      </c>
      <c r="H477" s="102" t="str">
        <f>IFERROR(_xlfn.XLOOKUP($G477,通讯通路门店!$S$4:$S$993931,通讯通路门店!$R$4:$R$993931,0,0),"")</f>
        <v/>
      </c>
      <c r="I477" s="83"/>
      <c r="J477" s="83"/>
      <c r="K477" s="83"/>
      <c r="L477" s="83"/>
      <c r="M477" s="83"/>
      <c r="N477" s="83"/>
      <c r="O477" s="83"/>
      <c r="P477" s="83"/>
      <c r="Q477" s="83"/>
      <c r="R477" s="83"/>
      <c r="S477" s="83"/>
      <c r="T477" s="83"/>
      <c r="U477" s="99">
        <f>COUNTIF(通讯通路门店!$S:$S,$G477)</f>
        <v>0</v>
      </c>
      <c r="V477" s="99">
        <f>COUNTIFS(通讯通路门店!$S:$S,$G477,通讯通路门店!$J:$J,"综合卖场")</f>
        <v>0</v>
      </c>
      <c r="W477" s="99">
        <f>SUMIFS(通讯通路门店!$AJ:$AJ,通讯通路门店!$S:$S,通讯客户沙盘!$G477)</f>
        <v>0</v>
      </c>
      <c r="X477" s="99">
        <f t="shared" si="35"/>
        <v>0</v>
      </c>
      <c r="Y477" s="99">
        <f>COUNTIFS(通讯通路门店!$S:$S,$G477,通讯通路门店!$J:$J,"荣耀体验店")+COUNTIFS(通讯通路门店!$S:$S,$G477,通讯通路门店!$J:$J,"荣耀授权专卖店")</f>
        <v>0</v>
      </c>
      <c r="Z477" s="99">
        <f>COUNTIFS(通讯通路门店!$S:$S,$G477,通讯通路门店!$J:$J,"VIVO体验店")</f>
        <v>0</v>
      </c>
      <c r="AA477" s="99">
        <f>COUNTIFS(通讯通路门店!$S:$S,$G477,通讯通路门店!$J:$J,"OPPO体验店")</f>
        <v>0</v>
      </c>
      <c r="AB477" s="99">
        <f>COUNTIFS(通讯通路门店!$S:$S,$G477,通讯通路门店!$J:$J,"华为授权体验店")+COUNTIFS(通讯通路门店!$S:$S,$G477,通讯通路门店!$J:$J,"华为堡垒店")</f>
        <v>0</v>
      </c>
      <c r="AC477" s="99">
        <f>COUNTIFS(通讯通路门店!$S:$S,$G477,通讯通路门店!$J:$J,"小米体验店")</f>
        <v>0</v>
      </c>
      <c r="AD477" s="99">
        <f>COUNTIFS(通讯通路门店!$S:$S,$G477,通讯通路门店!$J:$J,"苹果体验店")</f>
        <v>0</v>
      </c>
      <c r="AE477" s="99">
        <f>COUNTIFS(通讯通路门店!$S:$S,$G477,通讯通路门店!$J:$J,"其他品牌专卖店")</f>
        <v>0</v>
      </c>
      <c r="AF477" s="99">
        <f>SUMIFS(通讯通路门店!$BI:$BI,通讯通路门店!$S:$S,$G477)</f>
        <v>0</v>
      </c>
      <c r="AG477" s="99">
        <f>SUMIFS(通讯通路门店!$BH:$BH,通讯通路门店!$S:$S,$G477)</f>
        <v>0</v>
      </c>
      <c r="AH477" s="99">
        <f t="shared" si="36"/>
        <v>0</v>
      </c>
      <c r="AI477" s="99">
        <f>SUMIFS(通讯通路门店!$BB:$BB,通讯通路门店!$S:$S,$G477)</f>
        <v>0</v>
      </c>
      <c r="AJ477" s="99">
        <f>SUMIFS(通讯通路门店!$BE:$BE,通讯通路门店!$S:$S,$G477)</f>
        <v>0</v>
      </c>
      <c r="AK477" s="99">
        <f>SUMIFS(通讯通路门店!$BG:$BG,通讯通路门店!$S:$S,$G477)</f>
        <v>0</v>
      </c>
      <c r="AL477" s="99">
        <f>SUMIFS(通讯通路门店!$BC:$BC,通讯通路门店!$S:$S,$G477)</f>
        <v>0</v>
      </c>
      <c r="AM477" s="99">
        <f>SUMIFS(通讯通路门店!$BD:$BD,通讯通路门店!$S:$S,$G477)</f>
        <v>0</v>
      </c>
      <c r="AN477" s="99">
        <f>SUMIFS(通讯通路门店!$BF:$BF,通讯通路门店!$S:$S,$G477)</f>
        <v>0</v>
      </c>
      <c r="AO477" s="99">
        <f t="shared" si="37"/>
        <v>0</v>
      </c>
      <c r="AP477" s="99">
        <f>SUMIFS(通讯通路门店!$K:$K,通讯通路门店!$S:$S,$G477)</f>
        <v>0</v>
      </c>
      <c r="AQ477" s="83"/>
      <c r="AR477" s="99">
        <f>SUMIFS(通讯通路门店!$T:$T,通讯通路门店!$S:$S,$G477)</f>
        <v>0</v>
      </c>
      <c r="AS477" s="99">
        <f>SUMIFS(通讯通路门店!$U:$U,通讯通路门店!$S:$S,$G477)</f>
        <v>0</v>
      </c>
      <c r="AT477" s="99">
        <f>SUMIFS(通讯通路门店!$V:$V,通讯通路门店!$S:$S,$G477)</f>
        <v>0</v>
      </c>
      <c r="AU477" s="99">
        <f>SUMIFS(通讯通路门店!$W:$W,通讯通路门店!$S:$S,$G477)</f>
        <v>0</v>
      </c>
      <c r="AV477" s="99">
        <f>SUMIFS(通讯通路门店!$Z:$Z,通讯通路门店!$S:$S,$G477)</f>
        <v>0</v>
      </c>
      <c r="AW477" s="99">
        <f>SUMIFS(通讯通路门店!$AB:$AB,通讯通路门店!$S:$S,$G477)</f>
        <v>0</v>
      </c>
      <c r="AX477" s="99">
        <f>SUMIFS(通讯通路门店!$X:$X,通讯通路门店!$S:$S,$G477)</f>
        <v>0</v>
      </c>
      <c r="AY477" s="99">
        <f>SUMIFS(通讯通路门店!$Y:$Y,通讯通路门店!$S:$S,$G477)</f>
        <v>0</v>
      </c>
      <c r="AZ477" s="99">
        <f>SUMIFS(通讯通路门店!$AA:$AA,通讯通路门店!$S:$S,$G477)</f>
        <v>0</v>
      </c>
      <c r="BA477" s="99">
        <f t="shared" si="38"/>
        <v>0</v>
      </c>
      <c r="BB477" s="99">
        <f t="shared" si="39"/>
        <v>0</v>
      </c>
      <c r="BC477" s="99">
        <f>SUMIFS(通讯通路门店!$W:$W,通讯通路门店!$S:$S,$G477,通讯通路门店!$J:$J,"荣耀体验店")+SUMIFS(通讯通路门店!$W:$W,通讯通路门店!$S:$S,$G477,通讯通路门店!$J:$J,"荣耀授权专卖店")</f>
        <v>0</v>
      </c>
      <c r="BD477" s="99">
        <f>SUMIFS(通讯通路门店!$Z:$Z,通讯通路门店!$S:$S,$G477,通讯通路门店!$J:$J,"VIVO体验店")</f>
        <v>0</v>
      </c>
      <c r="BE477" s="99">
        <f>SUMIFS(通讯通路门店!$AB:$AB,通讯通路门店!$S:$S,$G477,通讯通路门店!$J:$J,"OPPO体验店")</f>
        <v>0</v>
      </c>
      <c r="BF477" s="99">
        <f>SUMIFS(通讯通路门店!$X:$X,通讯通路门店!$S:$S,$G477,通讯通路门店!$J:$J,"华为授权体验店")+SUMIFS(通讯通路门店!$AA:$AA,通讯通路门店!$S:$S,$G477,通讯通路门店!$J:$J,"华为堡垒店")</f>
        <v>0</v>
      </c>
      <c r="BG477" s="99">
        <f>SUMIFS(通讯通路门店!$Y:$Y,通讯通路门店!$S:$S,$G477,通讯通路门店!$J:$J,"小米体验店")</f>
        <v>0</v>
      </c>
      <c r="BH477" s="99">
        <f>SUMIFS(通讯通路门店!$AA:$AA,通讯通路门店!$S:$S,$G477,通讯通路门店!$J:$J,"苹果体验店")</f>
        <v>0</v>
      </c>
      <c r="BI477" s="99">
        <f>SUMIFS(通讯通路门店!$K:$K,通讯通路门店!$S:$S,$G477,通讯通路门店!$J:$J,"其他品牌专卖店")</f>
        <v>0</v>
      </c>
      <c r="BJ477" s="99">
        <f>SUMIFS(通讯通路门店!$AC:$AC,通讯通路门店!$S:$S,$G477)</f>
        <v>0</v>
      </c>
      <c r="BK477" s="99">
        <f>SUMIFS(通讯通路门店!$AD:$AD,通讯通路门店!$S:$S,$G477)</f>
        <v>0</v>
      </c>
      <c r="BL477" s="99">
        <f>SUMIFS(通讯通路门店!$AE:$AE,通讯通路门店!$S:$S,$G477)</f>
        <v>0</v>
      </c>
      <c r="BM477" s="99">
        <f>SUMIFS(通讯通路门店!$AF:$AF,通讯通路门店!$S:$S,$G477)</f>
        <v>0</v>
      </c>
      <c r="BN477" s="99">
        <f>SUMIFS(通讯通路门店!$AG:$AG,通讯通路门店!$S:$S,$G477)</f>
        <v>0</v>
      </c>
      <c r="BO477" s="99">
        <f>SUMIFS(通讯通路门店!$AH:$AH,通讯通路门店!$S:$S,$G477)</f>
        <v>0</v>
      </c>
      <c r="BP477" s="99">
        <f>SUMIFS(通讯通路门店!$AI:$AI,通讯通路门店!$S:$S,$G477)</f>
        <v>0</v>
      </c>
      <c r="BQ477" s="83"/>
    </row>
    <row r="478" spans="1:69">
      <c r="A478" s="99" t="str">
        <f>IFERROR(_xlfn.XLOOKUP($G478,通讯通路门店!$S$4:$S$993931,通讯通路门店!$A$4:$A$993931,0,0),"")</f>
        <v/>
      </c>
      <c r="B478" s="99" t="str">
        <f>IFERROR(_xlfn.XLOOKUP($G478,通讯通路门店!$S$4:$S$993931,通讯通路门店!$B$4:$B$993931,0,0),"")</f>
        <v/>
      </c>
      <c r="C478" s="99" t="str">
        <f>IFERROR(_xlfn.XLOOKUP($G478,通讯通路门店!$S$4:$S$993931,通讯通路门店!$C$4:$C$993931,0,0),"")</f>
        <v/>
      </c>
      <c r="D478" s="99" t="str">
        <f>IFERROR(_xlfn.XLOOKUP($G478,通讯通路门店!$S$4:$S$993931,通讯通路门店!$D$4:$D$993931,0,0),"")</f>
        <v/>
      </c>
      <c r="E478" s="83"/>
      <c r="F478" s="83"/>
      <c r="G478" s="101" t="e">
        <v>#N/A</v>
      </c>
      <c r="H478" s="102" t="str">
        <f>IFERROR(_xlfn.XLOOKUP($G478,通讯通路门店!$S$4:$S$993931,通讯通路门店!$R$4:$R$993931,0,0),"")</f>
        <v/>
      </c>
      <c r="I478" s="83"/>
      <c r="J478" s="83"/>
      <c r="K478" s="83"/>
      <c r="L478" s="83"/>
      <c r="M478" s="83"/>
      <c r="N478" s="83"/>
      <c r="O478" s="83"/>
      <c r="P478" s="83"/>
      <c r="Q478" s="83"/>
      <c r="R478" s="83"/>
      <c r="S478" s="83"/>
      <c r="T478" s="83"/>
      <c r="U478" s="99">
        <f>COUNTIF(通讯通路门店!$S:$S,$G478)</f>
        <v>0</v>
      </c>
      <c r="V478" s="99">
        <f>COUNTIFS(通讯通路门店!$S:$S,$G478,通讯通路门店!$J:$J,"综合卖场")</f>
        <v>0</v>
      </c>
      <c r="W478" s="99">
        <f>SUMIFS(通讯通路门店!$AJ:$AJ,通讯通路门店!$S:$S,通讯客户沙盘!$G478)</f>
        <v>0</v>
      </c>
      <c r="X478" s="99">
        <f t="shared" si="35"/>
        <v>0</v>
      </c>
      <c r="Y478" s="99">
        <f>COUNTIFS(通讯通路门店!$S:$S,$G478,通讯通路门店!$J:$J,"荣耀体验店")+COUNTIFS(通讯通路门店!$S:$S,$G478,通讯通路门店!$J:$J,"荣耀授权专卖店")</f>
        <v>0</v>
      </c>
      <c r="Z478" s="99">
        <f>COUNTIFS(通讯通路门店!$S:$S,$G478,通讯通路门店!$J:$J,"VIVO体验店")</f>
        <v>0</v>
      </c>
      <c r="AA478" s="99">
        <f>COUNTIFS(通讯通路门店!$S:$S,$G478,通讯通路门店!$J:$J,"OPPO体验店")</f>
        <v>0</v>
      </c>
      <c r="AB478" s="99">
        <f>COUNTIFS(通讯通路门店!$S:$S,$G478,通讯通路门店!$J:$J,"华为授权体验店")+COUNTIFS(通讯通路门店!$S:$S,$G478,通讯通路门店!$J:$J,"华为堡垒店")</f>
        <v>0</v>
      </c>
      <c r="AC478" s="99">
        <f>COUNTIFS(通讯通路门店!$S:$S,$G478,通讯通路门店!$J:$J,"小米体验店")</f>
        <v>0</v>
      </c>
      <c r="AD478" s="99">
        <f>COUNTIFS(通讯通路门店!$S:$S,$G478,通讯通路门店!$J:$J,"苹果体验店")</f>
        <v>0</v>
      </c>
      <c r="AE478" s="99">
        <f>COUNTIFS(通讯通路门店!$S:$S,$G478,通讯通路门店!$J:$J,"其他品牌专卖店")</f>
        <v>0</v>
      </c>
      <c r="AF478" s="99">
        <f>SUMIFS(通讯通路门店!$BI:$BI,通讯通路门店!$S:$S,$G478)</f>
        <v>0</v>
      </c>
      <c r="AG478" s="99">
        <f>SUMIFS(通讯通路门店!$BH:$BH,通讯通路门店!$S:$S,$G478)</f>
        <v>0</v>
      </c>
      <c r="AH478" s="99">
        <f t="shared" si="36"/>
        <v>0</v>
      </c>
      <c r="AI478" s="99">
        <f>SUMIFS(通讯通路门店!$BB:$BB,通讯通路门店!$S:$S,$G478)</f>
        <v>0</v>
      </c>
      <c r="AJ478" s="99">
        <f>SUMIFS(通讯通路门店!$BE:$BE,通讯通路门店!$S:$S,$G478)</f>
        <v>0</v>
      </c>
      <c r="AK478" s="99">
        <f>SUMIFS(通讯通路门店!$BG:$BG,通讯通路门店!$S:$S,$G478)</f>
        <v>0</v>
      </c>
      <c r="AL478" s="99">
        <f>SUMIFS(通讯通路门店!$BC:$BC,通讯通路门店!$S:$S,$G478)</f>
        <v>0</v>
      </c>
      <c r="AM478" s="99">
        <f>SUMIFS(通讯通路门店!$BD:$BD,通讯通路门店!$S:$S,$G478)</f>
        <v>0</v>
      </c>
      <c r="AN478" s="99">
        <f>SUMIFS(通讯通路门店!$BF:$BF,通讯通路门店!$S:$S,$G478)</f>
        <v>0</v>
      </c>
      <c r="AO478" s="99">
        <f t="shared" si="37"/>
        <v>0</v>
      </c>
      <c r="AP478" s="99">
        <f>SUMIFS(通讯通路门店!$K:$K,通讯通路门店!$S:$S,$G478)</f>
        <v>0</v>
      </c>
      <c r="AQ478" s="83"/>
      <c r="AR478" s="99">
        <f>SUMIFS(通讯通路门店!$T:$T,通讯通路门店!$S:$S,$G478)</f>
        <v>0</v>
      </c>
      <c r="AS478" s="99">
        <f>SUMIFS(通讯通路门店!$U:$U,通讯通路门店!$S:$S,$G478)</f>
        <v>0</v>
      </c>
      <c r="AT478" s="99">
        <f>SUMIFS(通讯通路门店!$V:$V,通讯通路门店!$S:$S,$G478)</f>
        <v>0</v>
      </c>
      <c r="AU478" s="99">
        <f>SUMIFS(通讯通路门店!$W:$W,通讯通路门店!$S:$S,$G478)</f>
        <v>0</v>
      </c>
      <c r="AV478" s="99">
        <f>SUMIFS(通讯通路门店!$Z:$Z,通讯通路门店!$S:$S,$G478)</f>
        <v>0</v>
      </c>
      <c r="AW478" s="99">
        <f>SUMIFS(通讯通路门店!$AB:$AB,通讯通路门店!$S:$S,$G478)</f>
        <v>0</v>
      </c>
      <c r="AX478" s="99">
        <f>SUMIFS(通讯通路门店!$X:$X,通讯通路门店!$S:$S,$G478)</f>
        <v>0</v>
      </c>
      <c r="AY478" s="99">
        <f>SUMIFS(通讯通路门店!$Y:$Y,通讯通路门店!$S:$S,$G478)</f>
        <v>0</v>
      </c>
      <c r="AZ478" s="99">
        <f>SUMIFS(通讯通路门店!$AA:$AA,通讯通路门店!$S:$S,$G478)</f>
        <v>0</v>
      </c>
      <c r="BA478" s="99">
        <f t="shared" si="38"/>
        <v>0</v>
      </c>
      <c r="BB478" s="99">
        <f t="shared" si="39"/>
        <v>0</v>
      </c>
      <c r="BC478" s="99">
        <f>SUMIFS(通讯通路门店!$W:$W,通讯通路门店!$S:$S,$G478,通讯通路门店!$J:$J,"荣耀体验店")+SUMIFS(通讯通路门店!$W:$W,通讯通路门店!$S:$S,$G478,通讯通路门店!$J:$J,"荣耀授权专卖店")</f>
        <v>0</v>
      </c>
      <c r="BD478" s="99">
        <f>SUMIFS(通讯通路门店!$Z:$Z,通讯通路门店!$S:$S,$G478,通讯通路门店!$J:$J,"VIVO体验店")</f>
        <v>0</v>
      </c>
      <c r="BE478" s="99">
        <f>SUMIFS(通讯通路门店!$AB:$AB,通讯通路门店!$S:$S,$G478,通讯通路门店!$J:$J,"OPPO体验店")</f>
        <v>0</v>
      </c>
      <c r="BF478" s="99">
        <f>SUMIFS(通讯通路门店!$X:$X,通讯通路门店!$S:$S,$G478,通讯通路门店!$J:$J,"华为授权体验店")+SUMIFS(通讯通路门店!$AA:$AA,通讯通路门店!$S:$S,$G478,通讯通路门店!$J:$J,"华为堡垒店")</f>
        <v>0</v>
      </c>
      <c r="BG478" s="99">
        <f>SUMIFS(通讯通路门店!$Y:$Y,通讯通路门店!$S:$S,$G478,通讯通路门店!$J:$J,"小米体验店")</f>
        <v>0</v>
      </c>
      <c r="BH478" s="99">
        <f>SUMIFS(通讯通路门店!$AA:$AA,通讯通路门店!$S:$S,$G478,通讯通路门店!$J:$J,"苹果体验店")</f>
        <v>0</v>
      </c>
      <c r="BI478" s="99">
        <f>SUMIFS(通讯通路门店!$K:$K,通讯通路门店!$S:$S,$G478,通讯通路门店!$J:$J,"其他品牌专卖店")</f>
        <v>0</v>
      </c>
      <c r="BJ478" s="99">
        <f>SUMIFS(通讯通路门店!$AC:$AC,通讯通路门店!$S:$S,$G478)</f>
        <v>0</v>
      </c>
      <c r="BK478" s="99">
        <f>SUMIFS(通讯通路门店!$AD:$AD,通讯通路门店!$S:$S,$G478)</f>
        <v>0</v>
      </c>
      <c r="BL478" s="99">
        <f>SUMIFS(通讯通路门店!$AE:$AE,通讯通路门店!$S:$S,$G478)</f>
        <v>0</v>
      </c>
      <c r="BM478" s="99">
        <f>SUMIFS(通讯通路门店!$AF:$AF,通讯通路门店!$S:$S,$G478)</f>
        <v>0</v>
      </c>
      <c r="BN478" s="99">
        <f>SUMIFS(通讯通路门店!$AG:$AG,通讯通路门店!$S:$S,$G478)</f>
        <v>0</v>
      </c>
      <c r="BO478" s="99">
        <f>SUMIFS(通讯通路门店!$AH:$AH,通讯通路门店!$S:$S,$G478)</f>
        <v>0</v>
      </c>
      <c r="BP478" s="99">
        <f>SUMIFS(通讯通路门店!$AI:$AI,通讯通路门店!$S:$S,$G478)</f>
        <v>0</v>
      </c>
      <c r="BQ478" s="83"/>
    </row>
    <row r="479" spans="1:69">
      <c r="A479" s="99" t="str">
        <f>IFERROR(_xlfn.XLOOKUP($G479,通讯通路门店!$S$4:$S$993931,通讯通路门店!$A$4:$A$993931,0,0),"")</f>
        <v/>
      </c>
      <c r="B479" s="99" t="str">
        <f>IFERROR(_xlfn.XLOOKUP($G479,通讯通路门店!$S$4:$S$993931,通讯通路门店!$B$4:$B$993931,0,0),"")</f>
        <v/>
      </c>
      <c r="C479" s="99" t="str">
        <f>IFERROR(_xlfn.XLOOKUP($G479,通讯通路门店!$S$4:$S$993931,通讯通路门店!$C$4:$C$993931,0,0),"")</f>
        <v/>
      </c>
      <c r="D479" s="99" t="str">
        <f>IFERROR(_xlfn.XLOOKUP($G479,通讯通路门店!$S$4:$S$993931,通讯通路门店!$D$4:$D$993931,0,0),"")</f>
        <v/>
      </c>
      <c r="E479" s="83"/>
      <c r="F479" s="83"/>
      <c r="G479" s="101" t="e">
        <v>#N/A</v>
      </c>
      <c r="H479" s="102" t="str">
        <f>IFERROR(_xlfn.XLOOKUP($G479,通讯通路门店!$S$4:$S$993931,通讯通路门店!$R$4:$R$993931,0,0),"")</f>
        <v/>
      </c>
      <c r="I479" s="83"/>
      <c r="J479" s="83"/>
      <c r="K479" s="83"/>
      <c r="L479" s="83"/>
      <c r="M479" s="83"/>
      <c r="N479" s="83"/>
      <c r="O479" s="83"/>
      <c r="P479" s="83"/>
      <c r="Q479" s="83"/>
      <c r="R479" s="83"/>
      <c r="S479" s="83"/>
      <c r="T479" s="83"/>
      <c r="U479" s="99">
        <f>COUNTIF(通讯通路门店!$S:$S,$G479)</f>
        <v>0</v>
      </c>
      <c r="V479" s="99">
        <f>COUNTIFS(通讯通路门店!$S:$S,$G479,通讯通路门店!$J:$J,"综合卖场")</f>
        <v>0</v>
      </c>
      <c r="W479" s="99">
        <f>SUMIFS(通讯通路门店!$AJ:$AJ,通讯通路门店!$S:$S,通讯客户沙盘!$G479)</f>
        <v>0</v>
      </c>
      <c r="X479" s="99">
        <f t="shared" si="35"/>
        <v>0</v>
      </c>
      <c r="Y479" s="99">
        <f>COUNTIFS(通讯通路门店!$S:$S,$G479,通讯通路门店!$J:$J,"荣耀体验店")+COUNTIFS(通讯通路门店!$S:$S,$G479,通讯通路门店!$J:$J,"荣耀授权专卖店")</f>
        <v>0</v>
      </c>
      <c r="Z479" s="99">
        <f>COUNTIFS(通讯通路门店!$S:$S,$G479,通讯通路门店!$J:$J,"VIVO体验店")</f>
        <v>0</v>
      </c>
      <c r="AA479" s="99">
        <f>COUNTIFS(通讯通路门店!$S:$S,$G479,通讯通路门店!$J:$J,"OPPO体验店")</f>
        <v>0</v>
      </c>
      <c r="AB479" s="99">
        <f>COUNTIFS(通讯通路门店!$S:$S,$G479,通讯通路门店!$J:$J,"华为授权体验店")+COUNTIFS(通讯通路门店!$S:$S,$G479,通讯通路门店!$J:$J,"华为堡垒店")</f>
        <v>0</v>
      </c>
      <c r="AC479" s="99">
        <f>COUNTIFS(通讯通路门店!$S:$S,$G479,通讯通路门店!$J:$J,"小米体验店")</f>
        <v>0</v>
      </c>
      <c r="AD479" s="99">
        <f>COUNTIFS(通讯通路门店!$S:$S,$G479,通讯通路门店!$J:$J,"苹果体验店")</f>
        <v>0</v>
      </c>
      <c r="AE479" s="99">
        <f>COUNTIFS(通讯通路门店!$S:$S,$G479,通讯通路门店!$J:$J,"其他品牌专卖店")</f>
        <v>0</v>
      </c>
      <c r="AF479" s="99">
        <f>SUMIFS(通讯通路门店!$BI:$BI,通讯通路门店!$S:$S,$G479)</f>
        <v>0</v>
      </c>
      <c r="AG479" s="99">
        <f>SUMIFS(通讯通路门店!$BH:$BH,通讯通路门店!$S:$S,$G479)</f>
        <v>0</v>
      </c>
      <c r="AH479" s="99">
        <f t="shared" si="36"/>
        <v>0</v>
      </c>
      <c r="AI479" s="99">
        <f>SUMIFS(通讯通路门店!$BB:$BB,通讯通路门店!$S:$S,$G479)</f>
        <v>0</v>
      </c>
      <c r="AJ479" s="99">
        <f>SUMIFS(通讯通路门店!$BE:$BE,通讯通路门店!$S:$S,$G479)</f>
        <v>0</v>
      </c>
      <c r="AK479" s="99">
        <f>SUMIFS(通讯通路门店!$BG:$BG,通讯通路门店!$S:$S,$G479)</f>
        <v>0</v>
      </c>
      <c r="AL479" s="99">
        <f>SUMIFS(通讯通路门店!$BC:$BC,通讯通路门店!$S:$S,$G479)</f>
        <v>0</v>
      </c>
      <c r="AM479" s="99">
        <f>SUMIFS(通讯通路门店!$BD:$BD,通讯通路门店!$S:$S,$G479)</f>
        <v>0</v>
      </c>
      <c r="AN479" s="99">
        <f>SUMIFS(通讯通路门店!$BF:$BF,通讯通路门店!$S:$S,$G479)</f>
        <v>0</v>
      </c>
      <c r="AO479" s="99">
        <f t="shared" si="37"/>
        <v>0</v>
      </c>
      <c r="AP479" s="99">
        <f>SUMIFS(通讯通路门店!$K:$K,通讯通路门店!$S:$S,$G479)</f>
        <v>0</v>
      </c>
      <c r="AQ479" s="83"/>
      <c r="AR479" s="99">
        <f>SUMIFS(通讯通路门店!$T:$T,通讯通路门店!$S:$S,$G479)</f>
        <v>0</v>
      </c>
      <c r="AS479" s="99">
        <f>SUMIFS(通讯通路门店!$U:$U,通讯通路门店!$S:$S,$G479)</f>
        <v>0</v>
      </c>
      <c r="AT479" s="99">
        <f>SUMIFS(通讯通路门店!$V:$V,通讯通路门店!$S:$S,$G479)</f>
        <v>0</v>
      </c>
      <c r="AU479" s="99">
        <f>SUMIFS(通讯通路门店!$W:$W,通讯通路门店!$S:$S,$G479)</f>
        <v>0</v>
      </c>
      <c r="AV479" s="99">
        <f>SUMIFS(通讯通路门店!$Z:$Z,通讯通路门店!$S:$S,$G479)</f>
        <v>0</v>
      </c>
      <c r="AW479" s="99">
        <f>SUMIFS(通讯通路门店!$AB:$AB,通讯通路门店!$S:$S,$G479)</f>
        <v>0</v>
      </c>
      <c r="AX479" s="99">
        <f>SUMIFS(通讯通路门店!$X:$X,通讯通路门店!$S:$S,$G479)</f>
        <v>0</v>
      </c>
      <c r="AY479" s="99">
        <f>SUMIFS(通讯通路门店!$Y:$Y,通讯通路门店!$S:$S,$G479)</f>
        <v>0</v>
      </c>
      <c r="AZ479" s="99">
        <f>SUMIFS(通讯通路门店!$AA:$AA,通讯通路门店!$S:$S,$G479)</f>
        <v>0</v>
      </c>
      <c r="BA479" s="99">
        <f t="shared" si="38"/>
        <v>0</v>
      </c>
      <c r="BB479" s="99">
        <f t="shared" si="39"/>
        <v>0</v>
      </c>
      <c r="BC479" s="99">
        <f>SUMIFS(通讯通路门店!$W:$W,通讯通路门店!$S:$S,$G479,通讯通路门店!$J:$J,"荣耀体验店")+SUMIFS(通讯通路门店!$W:$W,通讯通路门店!$S:$S,$G479,通讯通路门店!$J:$J,"荣耀授权专卖店")</f>
        <v>0</v>
      </c>
      <c r="BD479" s="99">
        <f>SUMIFS(通讯通路门店!$Z:$Z,通讯通路门店!$S:$S,$G479,通讯通路门店!$J:$J,"VIVO体验店")</f>
        <v>0</v>
      </c>
      <c r="BE479" s="99">
        <f>SUMIFS(通讯通路门店!$AB:$AB,通讯通路门店!$S:$S,$G479,通讯通路门店!$J:$J,"OPPO体验店")</f>
        <v>0</v>
      </c>
      <c r="BF479" s="99">
        <f>SUMIFS(通讯通路门店!$X:$X,通讯通路门店!$S:$S,$G479,通讯通路门店!$J:$J,"华为授权体验店")+SUMIFS(通讯通路门店!$AA:$AA,通讯通路门店!$S:$S,$G479,通讯通路门店!$J:$J,"华为堡垒店")</f>
        <v>0</v>
      </c>
      <c r="BG479" s="99">
        <f>SUMIFS(通讯通路门店!$Y:$Y,通讯通路门店!$S:$S,$G479,通讯通路门店!$J:$J,"小米体验店")</f>
        <v>0</v>
      </c>
      <c r="BH479" s="99">
        <f>SUMIFS(通讯通路门店!$AA:$AA,通讯通路门店!$S:$S,$G479,通讯通路门店!$J:$J,"苹果体验店")</f>
        <v>0</v>
      </c>
      <c r="BI479" s="99">
        <f>SUMIFS(通讯通路门店!$K:$K,通讯通路门店!$S:$S,$G479,通讯通路门店!$J:$J,"其他品牌专卖店")</f>
        <v>0</v>
      </c>
      <c r="BJ479" s="99">
        <f>SUMIFS(通讯通路门店!$AC:$AC,通讯通路门店!$S:$S,$G479)</f>
        <v>0</v>
      </c>
      <c r="BK479" s="99">
        <f>SUMIFS(通讯通路门店!$AD:$AD,通讯通路门店!$S:$S,$G479)</f>
        <v>0</v>
      </c>
      <c r="BL479" s="99">
        <f>SUMIFS(通讯通路门店!$AE:$AE,通讯通路门店!$S:$S,$G479)</f>
        <v>0</v>
      </c>
      <c r="BM479" s="99">
        <f>SUMIFS(通讯通路门店!$AF:$AF,通讯通路门店!$S:$S,$G479)</f>
        <v>0</v>
      </c>
      <c r="BN479" s="99">
        <f>SUMIFS(通讯通路门店!$AG:$AG,通讯通路门店!$S:$S,$G479)</f>
        <v>0</v>
      </c>
      <c r="BO479" s="99">
        <f>SUMIFS(通讯通路门店!$AH:$AH,通讯通路门店!$S:$S,$G479)</f>
        <v>0</v>
      </c>
      <c r="BP479" s="99">
        <f>SUMIFS(通讯通路门店!$AI:$AI,通讯通路门店!$S:$S,$G479)</f>
        <v>0</v>
      </c>
      <c r="BQ479" s="83"/>
    </row>
    <row r="480" spans="1:69">
      <c r="A480" s="99" t="str">
        <f>IFERROR(_xlfn.XLOOKUP($G480,通讯通路门店!$S$4:$S$993931,通讯通路门店!$A$4:$A$993931,0,0),"")</f>
        <v/>
      </c>
      <c r="B480" s="99" t="str">
        <f>IFERROR(_xlfn.XLOOKUP($G480,通讯通路门店!$S$4:$S$993931,通讯通路门店!$B$4:$B$993931,0,0),"")</f>
        <v/>
      </c>
      <c r="C480" s="99" t="str">
        <f>IFERROR(_xlfn.XLOOKUP($G480,通讯通路门店!$S$4:$S$993931,通讯通路门店!$C$4:$C$993931,0,0),"")</f>
        <v/>
      </c>
      <c r="D480" s="99" t="str">
        <f>IFERROR(_xlfn.XLOOKUP($G480,通讯通路门店!$S$4:$S$993931,通讯通路门店!$D$4:$D$993931,0,0),"")</f>
        <v/>
      </c>
      <c r="E480" s="83"/>
      <c r="F480" s="83"/>
      <c r="G480" s="101" t="e">
        <v>#N/A</v>
      </c>
      <c r="H480" s="102" t="str">
        <f>IFERROR(_xlfn.XLOOKUP($G480,通讯通路门店!$S$4:$S$993931,通讯通路门店!$R$4:$R$993931,0,0),"")</f>
        <v/>
      </c>
      <c r="I480" s="83"/>
      <c r="J480" s="83"/>
      <c r="K480" s="83"/>
      <c r="L480" s="83"/>
      <c r="M480" s="83"/>
      <c r="N480" s="83"/>
      <c r="O480" s="83"/>
      <c r="P480" s="83"/>
      <c r="Q480" s="83"/>
      <c r="R480" s="83"/>
      <c r="S480" s="83"/>
      <c r="T480" s="83"/>
      <c r="U480" s="99">
        <f>COUNTIF(通讯通路门店!$S:$S,$G480)</f>
        <v>0</v>
      </c>
      <c r="V480" s="99">
        <f>COUNTIFS(通讯通路门店!$S:$S,$G480,通讯通路门店!$J:$J,"综合卖场")</f>
        <v>0</v>
      </c>
      <c r="W480" s="99">
        <f>SUMIFS(通讯通路门店!$AJ:$AJ,通讯通路门店!$S:$S,通讯客户沙盘!$G480)</f>
        <v>0</v>
      </c>
      <c r="X480" s="99">
        <f t="shared" si="35"/>
        <v>0</v>
      </c>
      <c r="Y480" s="99">
        <f>COUNTIFS(通讯通路门店!$S:$S,$G480,通讯通路门店!$J:$J,"荣耀体验店")+COUNTIFS(通讯通路门店!$S:$S,$G480,通讯通路门店!$J:$J,"荣耀授权专卖店")</f>
        <v>0</v>
      </c>
      <c r="Z480" s="99">
        <f>COUNTIFS(通讯通路门店!$S:$S,$G480,通讯通路门店!$J:$J,"VIVO体验店")</f>
        <v>0</v>
      </c>
      <c r="AA480" s="99">
        <f>COUNTIFS(通讯通路门店!$S:$S,$G480,通讯通路门店!$J:$J,"OPPO体验店")</f>
        <v>0</v>
      </c>
      <c r="AB480" s="99">
        <f>COUNTIFS(通讯通路门店!$S:$S,$G480,通讯通路门店!$J:$J,"华为授权体验店")+COUNTIFS(通讯通路门店!$S:$S,$G480,通讯通路门店!$J:$J,"华为堡垒店")</f>
        <v>0</v>
      </c>
      <c r="AC480" s="99">
        <f>COUNTIFS(通讯通路门店!$S:$S,$G480,通讯通路门店!$J:$J,"小米体验店")</f>
        <v>0</v>
      </c>
      <c r="AD480" s="99">
        <f>COUNTIFS(通讯通路门店!$S:$S,$G480,通讯通路门店!$J:$J,"苹果体验店")</f>
        <v>0</v>
      </c>
      <c r="AE480" s="99">
        <f>COUNTIFS(通讯通路门店!$S:$S,$G480,通讯通路门店!$J:$J,"其他品牌专卖店")</f>
        <v>0</v>
      </c>
      <c r="AF480" s="99">
        <f>SUMIFS(通讯通路门店!$BI:$BI,通讯通路门店!$S:$S,$G480)</f>
        <v>0</v>
      </c>
      <c r="AG480" s="99">
        <f>SUMIFS(通讯通路门店!$BH:$BH,通讯通路门店!$S:$S,$G480)</f>
        <v>0</v>
      </c>
      <c r="AH480" s="99">
        <f t="shared" si="36"/>
        <v>0</v>
      </c>
      <c r="AI480" s="99">
        <f>SUMIFS(通讯通路门店!$BB:$BB,通讯通路门店!$S:$S,$G480)</f>
        <v>0</v>
      </c>
      <c r="AJ480" s="99">
        <f>SUMIFS(通讯通路门店!$BE:$BE,通讯通路门店!$S:$S,$G480)</f>
        <v>0</v>
      </c>
      <c r="AK480" s="99">
        <f>SUMIFS(通讯通路门店!$BG:$BG,通讯通路门店!$S:$S,$G480)</f>
        <v>0</v>
      </c>
      <c r="AL480" s="99">
        <f>SUMIFS(通讯通路门店!$BC:$BC,通讯通路门店!$S:$S,$G480)</f>
        <v>0</v>
      </c>
      <c r="AM480" s="99">
        <f>SUMIFS(通讯通路门店!$BD:$BD,通讯通路门店!$S:$S,$G480)</f>
        <v>0</v>
      </c>
      <c r="AN480" s="99">
        <f>SUMIFS(通讯通路门店!$BF:$BF,通讯通路门店!$S:$S,$G480)</f>
        <v>0</v>
      </c>
      <c r="AO480" s="99">
        <f t="shared" si="37"/>
        <v>0</v>
      </c>
      <c r="AP480" s="99">
        <f>SUMIFS(通讯通路门店!$K:$K,通讯通路门店!$S:$S,$G480)</f>
        <v>0</v>
      </c>
      <c r="AQ480" s="83"/>
      <c r="AR480" s="99">
        <f>SUMIFS(通讯通路门店!$T:$T,通讯通路门店!$S:$S,$G480)</f>
        <v>0</v>
      </c>
      <c r="AS480" s="99">
        <f>SUMIFS(通讯通路门店!$U:$U,通讯通路门店!$S:$S,$G480)</f>
        <v>0</v>
      </c>
      <c r="AT480" s="99">
        <f>SUMIFS(通讯通路门店!$V:$V,通讯通路门店!$S:$S,$G480)</f>
        <v>0</v>
      </c>
      <c r="AU480" s="99">
        <f>SUMIFS(通讯通路门店!$W:$W,通讯通路门店!$S:$S,$G480)</f>
        <v>0</v>
      </c>
      <c r="AV480" s="99">
        <f>SUMIFS(通讯通路门店!$Z:$Z,通讯通路门店!$S:$S,$G480)</f>
        <v>0</v>
      </c>
      <c r="AW480" s="99">
        <f>SUMIFS(通讯通路门店!$AB:$AB,通讯通路门店!$S:$S,$G480)</f>
        <v>0</v>
      </c>
      <c r="AX480" s="99">
        <f>SUMIFS(通讯通路门店!$X:$X,通讯通路门店!$S:$S,$G480)</f>
        <v>0</v>
      </c>
      <c r="AY480" s="99">
        <f>SUMIFS(通讯通路门店!$Y:$Y,通讯通路门店!$S:$S,$G480)</f>
        <v>0</v>
      </c>
      <c r="AZ480" s="99">
        <f>SUMIFS(通讯通路门店!$AA:$AA,通讯通路门店!$S:$S,$G480)</f>
        <v>0</v>
      </c>
      <c r="BA480" s="99">
        <f t="shared" si="38"/>
        <v>0</v>
      </c>
      <c r="BB480" s="99">
        <f t="shared" si="39"/>
        <v>0</v>
      </c>
      <c r="BC480" s="99">
        <f>SUMIFS(通讯通路门店!$W:$W,通讯通路门店!$S:$S,$G480,通讯通路门店!$J:$J,"荣耀体验店")+SUMIFS(通讯通路门店!$W:$W,通讯通路门店!$S:$S,$G480,通讯通路门店!$J:$J,"荣耀授权专卖店")</f>
        <v>0</v>
      </c>
      <c r="BD480" s="99">
        <f>SUMIFS(通讯通路门店!$Z:$Z,通讯通路门店!$S:$S,$G480,通讯通路门店!$J:$J,"VIVO体验店")</f>
        <v>0</v>
      </c>
      <c r="BE480" s="99">
        <f>SUMIFS(通讯通路门店!$AB:$AB,通讯通路门店!$S:$S,$G480,通讯通路门店!$J:$J,"OPPO体验店")</f>
        <v>0</v>
      </c>
      <c r="BF480" s="99">
        <f>SUMIFS(通讯通路门店!$X:$X,通讯通路门店!$S:$S,$G480,通讯通路门店!$J:$J,"华为授权体验店")+SUMIFS(通讯通路门店!$AA:$AA,通讯通路门店!$S:$S,$G480,通讯通路门店!$J:$J,"华为堡垒店")</f>
        <v>0</v>
      </c>
      <c r="BG480" s="99">
        <f>SUMIFS(通讯通路门店!$Y:$Y,通讯通路门店!$S:$S,$G480,通讯通路门店!$J:$J,"小米体验店")</f>
        <v>0</v>
      </c>
      <c r="BH480" s="99">
        <f>SUMIFS(通讯通路门店!$AA:$AA,通讯通路门店!$S:$S,$G480,通讯通路门店!$J:$J,"苹果体验店")</f>
        <v>0</v>
      </c>
      <c r="BI480" s="99">
        <f>SUMIFS(通讯通路门店!$K:$K,通讯通路门店!$S:$S,$G480,通讯通路门店!$J:$J,"其他品牌专卖店")</f>
        <v>0</v>
      </c>
      <c r="BJ480" s="99">
        <f>SUMIFS(通讯通路门店!$AC:$AC,通讯通路门店!$S:$S,$G480)</f>
        <v>0</v>
      </c>
      <c r="BK480" s="99">
        <f>SUMIFS(通讯通路门店!$AD:$AD,通讯通路门店!$S:$S,$G480)</f>
        <v>0</v>
      </c>
      <c r="BL480" s="99">
        <f>SUMIFS(通讯通路门店!$AE:$AE,通讯通路门店!$S:$S,$G480)</f>
        <v>0</v>
      </c>
      <c r="BM480" s="99">
        <f>SUMIFS(通讯通路门店!$AF:$AF,通讯通路门店!$S:$S,$G480)</f>
        <v>0</v>
      </c>
      <c r="BN480" s="99">
        <f>SUMIFS(通讯通路门店!$AG:$AG,通讯通路门店!$S:$S,$G480)</f>
        <v>0</v>
      </c>
      <c r="BO480" s="99">
        <f>SUMIFS(通讯通路门店!$AH:$AH,通讯通路门店!$S:$S,$G480)</f>
        <v>0</v>
      </c>
      <c r="BP480" s="99">
        <f>SUMIFS(通讯通路门店!$AI:$AI,通讯通路门店!$S:$S,$G480)</f>
        <v>0</v>
      </c>
      <c r="BQ480" s="83"/>
    </row>
    <row r="481" spans="1:69">
      <c r="A481" s="99" t="str">
        <f>IFERROR(_xlfn.XLOOKUP($G481,通讯通路门店!$S$4:$S$993931,通讯通路门店!$A$4:$A$993931,0,0),"")</f>
        <v/>
      </c>
      <c r="B481" s="99" t="str">
        <f>IFERROR(_xlfn.XLOOKUP($G481,通讯通路门店!$S$4:$S$993931,通讯通路门店!$B$4:$B$993931,0,0),"")</f>
        <v/>
      </c>
      <c r="C481" s="99" t="str">
        <f>IFERROR(_xlfn.XLOOKUP($G481,通讯通路门店!$S$4:$S$993931,通讯通路门店!$C$4:$C$993931,0,0),"")</f>
        <v/>
      </c>
      <c r="D481" s="99" t="str">
        <f>IFERROR(_xlfn.XLOOKUP($G481,通讯通路门店!$S$4:$S$993931,通讯通路门店!$D$4:$D$993931,0,0),"")</f>
        <v/>
      </c>
      <c r="E481" s="83"/>
      <c r="F481" s="83"/>
      <c r="G481" s="101" t="e">
        <v>#N/A</v>
      </c>
      <c r="H481" s="102" t="str">
        <f>IFERROR(_xlfn.XLOOKUP($G481,通讯通路门店!$S$4:$S$993931,通讯通路门店!$R$4:$R$993931,0,0),"")</f>
        <v/>
      </c>
      <c r="I481" s="83"/>
      <c r="J481" s="83"/>
      <c r="K481" s="83"/>
      <c r="L481" s="83"/>
      <c r="M481" s="83"/>
      <c r="N481" s="83"/>
      <c r="O481" s="83"/>
      <c r="P481" s="83"/>
      <c r="Q481" s="83"/>
      <c r="R481" s="83"/>
      <c r="S481" s="83"/>
      <c r="T481" s="83"/>
      <c r="U481" s="99">
        <f>COUNTIF(通讯通路门店!$S:$S,$G481)</f>
        <v>0</v>
      </c>
      <c r="V481" s="99">
        <f>COUNTIFS(通讯通路门店!$S:$S,$G481,通讯通路门店!$J:$J,"综合卖场")</f>
        <v>0</v>
      </c>
      <c r="W481" s="99">
        <f>SUMIFS(通讯通路门店!$AJ:$AJ,通讯通路门店!$S:$S,通讯客户沙盘!$G481)</f>
        <v>0</v>
      </c>
      <c r="X481" s="99">
        <f t="shared" si="35"/>
        <v>0</v>
      </c>
      <c r="Y481" s="99">
        <f>COUNTIFS(通讯通路门店!$S:$S,$G481,通讯通路门店!$J:$J,"荣耀体验店")+COUNTIFS(通讯通路门店!$S:$S,$G481,通讯通路门店!$J:$J,"荣耀授权专卖店")</f>
        <v>0</v>
      </c>
      <c r="Z481" s="99">
        <f>COUNTIFS(通讯通路门店!$S:$S,$G481,通讯通路门店!$J:$J,"VIVO体验店")</f>
        <v>0</v>
      </c>
      <c r="AA481" s="99">
        <f>COUNTIFS(通讯通路门店!$S:$S,$G481,通讯通路门店!$J:$J,"OPPO体验店")</f>
        <v>0</v>
      </c>
      <c r="AB481" s="99">
        <f>COUNTIFS(通讯通路门店!$S:$S,$G481,通讯通路门店!$J:$J,"华为授权体验店")+COUNTIFS(通讯通路门店!$S:$S,$G481,通讯通路门店!$J:$J,"华为堡垒店")</f>
        <v>0</v>
      </c>
      <c r="AC481" s="99">
        <f>COUNTIFS(通讯通路门店!$S:$S,$G481,通讯通路门店!$J:$J,"小米体验店")</f>
        <v>0</v>
      </c>
      <c r="AD481" s="99">
        <f>COUNTIFS(通讯通路门店!$S:$S,$G481,通讯通路门店!$J:$J,"苹果体验店")</f>
        <v>0</v>
      </c>
      <c r="AE481" s="99">
        <f>COUNTIFS(通讯通路门店!$S:$S,$G481,通讯通路门店!$J:$J,"其他品牌专卖店")</f>
        <v>0</v>
      </c>
      <c r="AF481" s="99">
        <f>SUMIFS(通讯通路门店!$BI:$BI,通讯通路门店!$S:$S,$G481)</f>
        <v>0</v>
      </c>
      <c r="AG481" s="99">
        <f>SUMIFS(通讯通路门店!$BH:$BH,通讯通路门店!$S:$S,$G481)</f>
        <v>0</v>
      </c>
      <c r="AH481" s="99">
        <f t="shared" si="36"/>
        <v>0</v>
      </c>
      <c r="AI481" s="99">
        <f>SUMIFS(通讯通路门店!$BB:$BB,通讯通路门店!$S:$S,$G481)</f>
        <v>0</v>
      </c>
      <c r="AJ481" s="99">
        <f>SUMIFS(通讯通路门店!$BE:$BE,通讯通路门店!$S:$S,$G481)</f>
        <v>0</v>
      </c>
      <c r="AK481" s="99">
        <f>SUMIFS(通讯通路门店!$BG:$BG,通讯通路门店!$S:$S,$G481)</f>
        <v>0</v>
      </c>
      <c r="AL481" s="99">
        <f>SUMIFS(通讯通路门店!$BC:$BC,通讯通路门店!$S:$S,$G481)</f>
        <v>0</v>
      </c>
      <c r="AM481" s="99">
        <f>SUMIFS(通讯通路门店!$BD:$BD,通讯通路门店!$S:$S,$G481)</f>
        <v>0</v>
      </c>
      <c r="AN481" s="99">
        <f>SUMIFS(通讯通路门店!$BF:$BF,通讯通路门店!$S:$S,$G481)</f>
        <v>0</v>
      </c>
      <c r="AO481" s="99">
        <f t="shared" si="37"/>
        <v>0</v>
      </c>
      <c r="AP481" s="99">
        <f>SUMIFS(通讯通路门店!$K:$K,通讯通路门店!$S:$S,$G481)</f>
        <v>0</v>
      </c>
      <c r="AQ481" s="83"/>
      <c r="AR481" s="99">
        <f>SUMIFS(通讯通路门店!$T:$T,通讯通路门店!$S:$S,$G481)</f>
        <v>0</v>
      </c>
      <c r="AS481" s="99">
        <f>SUMIFS(通讯通路门店!$U:$U,通讯通路门店!$S:$S,$G481)</f>
        <v>0</v>
      </c>
      <c r="AT481" s="99">
        <f>SUMIFS(通讯通路门店!$V:$V,通讯通路门店!$S:$S,$G481)</f>
        <v>0</v>
      </c>
      <c r="AU481" s="99">
        <f>SUMIFS(通讯通路门店!$W:$W,通讯通路门店!$S:$S,$G481)</f>
        <v>0</v>
      </c>
      <c r="AV481" s="99">
        <f>SUMIFS(通讯通路门店!$Z:$Z,通讯通路门店!$S:$S,$G481)</f>
        <v>0</v>
      </c>
      <c r="AW481" s="99">
        <f>SUMIFS(通讯通路门店!$AB:$AB,通讯通路门店!$S:$S,$G481)</f>
        <v>0</v>
      </c>
      <c r="AX481" s="99">
        <f>SUMIFS(通讯通路门店!$X:$X,通讯通路门店!$S:$S,$G481)</f>
        <v>0</v>
      </c>
      <c r="AY481" s="99">
        <f>SUMIFS(通讯通路门店!$Y:$Y,通讯通路门店!$S:$S,$G481)</f>
        <v>0</v>
      </c>
      <c r="AZ481" s="99">
        <f>SUMIFS(通讯通路门店!$AA:$AA,通讯通路门店!$S:$S,$G481)</f>
        <v>0</v>
      </c>
      <c r="BA481" s="99">
        <f t="shared" si="38"/>
        <v>0</v>
      </c>
      <c r="BB481" s="99">
        <f t="shared" si="39"/>
        <v>0</v>
      </c>
      <c r="BC481" s="99">
        <f>SUMIFS(通讯通路门店!$W:$W,通讯通路门店!$S:$S,$G481,通讯通路门店!$J:$J,"荣耀体验店")+SUMIFS(通讯通路门店!$W:$W,通讯通路门店!$S:$S,$G481,通讯通路门店!$J:$J,"荣耀授权专卖店")</f>
        <v>0</v>
      </c>
      <c r="BD481" s="99">
        <f>SUMIFS(通讯通路门店!$Z:$Z,通讯通路门店!$S:$S,$G481,通讯通路门店!$J:$J,"VIVO体验店")</f>
        <v>0</v>
      </c>
      <c r="BE481" s="99">
        <f>SUMIFS(通讯通路门店!$AB:$AB,通讯通路门店!$S:$S,$G481,通讯通路门店!$J:$J,"OPPO体验店")</f>
        <v>0</v>
      </c>
      <c r="BF481" s="99">
        <f>SUMIFS(通讯通路门店!$X:$X,通讯通路门店!$S:$S,$G481,通讯通路门店!$J:$J,"华为授权体验店")+SUMIFS(通讯通路门店!$AA:$AA,通讯通路门店!$S:$S,$G481,通讯通路门店!$J:$J,"华为堡垒店")</f>
        <v>0</v>
      </c>
      <c r="BG481" s="99">
        <f>SUMIFS(通讯通路门店!$Y:$Y,通讯通路门店!$S:$S,$G481,通讯通路门店!$J:$J,"小米体验店")</f>
        <v>0</v>
      </c>
      <c r="BH481" s="99">
        <f>SUMIFS(通讯通路门店!$AA:$AA,通讯通路门店!$S:$S,$G481,通讯通路门店!$J:$J,"苹果体验店")</f>
        <v>0</v>
      </c>
      <c r="BI481" s="99">
        <f>SUMIFS(通讯通路门店!$K:$K,通讯通路门店!$S:$S,$G481,通讯通路门店!$J:$J,"其他品牌专卖店")</f>
        <v>0</v>
      </c>
      <c r="BJ481" s="99">
        <f>SUMIFS(通讯通路门店!$AC:$AC,通讯通路门店!$S:$S,$G481)</f>
        <v>0</v>
      </c>
      <c r="BK481" s="99">
        <f>SUMIFS(通讯通路门店!$AD:$AD,通讯通路门店!$S:$S,$G481)</f>
        <v>0</v>
      </c>
      <c r="BL481" s="99">
        <f>SUMIFS(通讯通路门店!$AE:$AE,通讯通路门店!$S:$S,$G481)</f>
        <v>0</v>
      </c>
      <c r="BM481" s="99">
        <f>SUMIFS(通讯通路门店!$AF:$AF,通讯通路门店!$S:$S,$G481)</f>
        <v>0</v>
      </c>
      <c r="BN481" s="99">
        <f>SUMIFS(通讯通路门店!$AG:$AG,通讯通路门店!$S:$S,$G481)</f>
        <v>0</v>
      </c>
      <c r="BO481" s="99">
        <f>SUMIFS(通讯通路门店!$AH:$AH,通讯通路门店!$S:$S,$G481)</f>
        <v>0</v>
      </c>
      <c r="BP481" s="99">
        <f>SUMIFS(通讯通路门店!$AI:$AI,通讯通路门店!$S:$S,$G481)</f>
        <v>0</v>
      </c>
      <c r="BQ481" s="83"/>
    </row>
    <row r="482" spans="1:69">
      <c r="A482" s="99" t="str">
        <f>IFERROR(_xlfn.XLOOKUP($G482,通讯通路门店!$S$4:$S$993931,通讯通路门店!$A$4:$A$993931,0,0),"")</f>
        <v/>
      </c>
      <c r="B482" s="99" t="str">
        <f>IFERROR(_xlfn.XLOOKUP($G482,通讯通路门店!$S$4:$S$993931,通讯通路门店!$B$4:$B$993931,0,0),"")</f>
        <v/>
      </c>
      <c r="C482" s="99" t="str">
        <f>IFERROR(_xlfn.XLOOKUP($G482,通讯通路门店!$S$4:$S$993931,通讯通路门店!$C$4:$C$993931,0,0),"")</f>
        <v/>
      </c>
      <c r="D482" s="99" t="str">
        <f>IFERROR(_xlfn.XLOOKUP($G482,通讯通路门店!$S$4:$S$993931,通讯通路门店!$D$4:$D$993931,0,0),"")</f>
        <v/>
      </c>
      <c r="E482" s="83"/>
      <c r="F482" s="83"/>
      <c r="G482" s="101" t="e">
        <v>#N/A</v>
      </c>
      <c r="H482" s="102" t="str">
        <f>IFERROR(_xlfn.XLOOKUP($G482,通讯通路门店!$S$4:$S$993931,通讯通路门店!$R$4:$R$993931,0,0),"")</f>
        <v/>
      </c>
      <c r="I482" s="83"/>
      <c r="J482" s="83"/>
      <c r="K482" s="83"/>
      <c r="L482" s="83"/>
      <c r="M482" s="83"/>
      <c r="N482" s="83"/>
      <c r="O482" s="83"/>
      <c r="P482" s="83"/>
      <c r="Q482" s="83"/>
      <c r="R482" s="83"/>
      <c r="S482" s="83"/>
      <c r="T482" s="83"/>
      <c r="U482" s="99">
        <f>COUNTIF(通讯通路门店!$S:$S,$G482)</f>
        <v>0</v>
      </c>
      <c r="V482" s="99">
        <f>COUNTIFS(通讯通路门店!$S:$S,$G482,通讯通路门店!$J:$J,"综合卖场")</f>
        <v>0</v>
      </c>
      <c r="W482" s="99">
        <f>SUMIFS(通讯通路门店!$AJ:$AJ,通讯通路门店!$S:$S,通讯客户沙盘!$G482)</f>
        <v>0</v>
      </c>
      <c r="X482" s="99">
        <f t="shared" si="35"/>
        <v>0</v>
      </c>
      <c r="Y482" s="99">
        <f>COUNTIFS(通讯通路门店!$S:$S,$G482,通讯通路门店!$J:$J,"荣耀体验店")+COUNTIFS(通讯通路门店!$S:$S,$G482,通讯通路门店!$J:$J,"荣耀授权专卖店")</f>
        <v>0</v>
      </c>
      <c r="Z482" s="99">
        <f>COUNTIFS(通讯通路门店!$S:$S,$G482,通讯通路门店!$J:$J,"VIVO体验店")</f>
        <v>0</v>
      </c>
      <c r="AA482" s="99">
        <f>COUNTIFS(通讯通路门店!$S:$S,$G482,通讯通路门店!$J:$J,"OPPO体验店")</f>
        <v>0</v>
      </c>
      <c r="AB482" s="99">
        <f>COUNTIFS(通讯通路门店!$S:$S,$G482,通讯通路门店!$J:$J,"华为授权体验店")+COUNTIFS(通讯通路门店!$S:$S,$G482,通讯通路门店!$J:$J,"华为堡垒店")</f>
        <v>0</v>
      </c>
      <c r="AC482" s="99">
        <f>COUNTIFS(通讯通路门店!$S:$S,$G482,通讯通路门店!$J:$J,"小米体验店")</f>
        <v>0</v>
      </c>
      <c r="AD482" s="99">
        <f>COUNTIFS(通讯通路门店!$S:$S,$G482,通讯通路门店!$J:$J,"苹果体验店")</f>
        <v>0</v>
      </c>
      <c r="AE482" s="99">
        <f>COUNTIFS(通讯通路门店!$S:$S,$G482,通讯通路门店!$J:$J,"其他品牌专卖店")</f>
        <v>0</v>
      </c>
      <c r="AF482" s="99">
        <f>SUMIFS(通讯通路门店!$BI:$BI,通讯通路门店!$S:$S,$G482)</f>
        <v>0</v>
      </c>
      <c r="AG482" s="99">
        <f>SUMIFS(通讯通路门店!$BH:$BH,通讯通路门店!$S:$S,$G482)</f>
        <v>0</v>
      </c>
      <c r="AH482" s="99">
        <f t="shared" si="36"/>
        <v>0</v>
      </c>
      <c r="AI482" s="99">
        <f>SUMIFS(通讯通路门店!$BB:$BB,通讯通路门店!$S:$S,$G482)</f>
        <v>0</v>
      </c>
      <c r="AJ482" s="99">
        <f>SUMIFS(通讯通路门店!$BE:$BE,通讯通路门店!$S:$S,$G482)</f>
        <v>0</v>
      </c>
      <c r="AK482" s="99">
        <f>SUMIFS(通讯通路门店!$BG:$BG,通讯通路门店!$S:$S,$G482)</f>
        <v>0</v>
      </c>
      <c r="AL482" s="99">
        <f>SUMIFS(通讯通路门店!$BC:$BC,通讯通路门店!$S:$S,$G482)</f>
        <v>0</v>
      </c>
      <c r="AM482" s="99">
        <f>SUMIFS(通讯通路门店!$BD:$BD,通讯通路门店!$S:$S,$G482)</f>
        <v>0</v>
      </c>
      <c r="AN482" s="99">
        <f>SUMIFS(通讯通路门店!$BF:$BF,通讯通路门店!$S:$S,$G482)</f>
        <v>0</v>
      </c>
      <c r="AO482" s="99">
        <f t="shared" si="37"/>
        <v>0</v>
      </c>
      <c r="AP482" s="99">
        <f>SUMIFS(通讯通路门店!$K:$K,通讯通路门店!$S:$S,$G482)</f>
        <v>0</v>
      </c>
      <c r="AQ482" s="83"/>
      <c r="AR482" s="99">
        <f>SUMIFS(通讯通路门店!$T:$T,通讯通路门店!$S:$S,$G482)</f>
        <v>0</v>
      </c>
      <c r="AS482" s="99">
        <f>SUMIFS(通讯通路门店!$U:$U,通讯通路门店!$S:$S,$G482)</f>
        <v>0</v>
      </c>
      <c r="AT482" s="99">
        <f>SUMIFS(通讯通路门店!$V:$V,通讯通路门店!$S:$S,$G482)</f>
        <v>0</v>
      </c>
      <c r="AU482" s="99">
        <f>SUMIFS(通讯通路门店!$W:$W,通讯通路门店!$S:$S,$G482)</f>
        <v>0</v>
      </c>
      <c r="AV482" s="99">
        <f>SUMIFS(通讯通路门店!$Z:$Z,通讯通路门店!$S:$S,$G482)</f>
        <v>0</v>
      </c>
      <c r="AW482" s="99">
        <f>SUMIFS(通讯通路门店!$AB:$AB,通讯通路门店!$S:$S,$G482)</f>
        <v>0</v>
      </c>
      <c r="AX482" s="99">
        <f>SUMIFS(通讯通路门店!$X:$X,通讯通路门店!$S:$S,$G482)</f>
        <v>0</v>
      </c>
      <c r="AY482" s="99">
        <f>SUMIFS(通讯通路门店!$Y:$Y,通讯通路门店!$S:$S,$G482)</f>
        <v>0</v>
      </c>
      <c r="AZ482" s="99">
        <f>SUMIFS(通讯通路门店!$AA:$AA,通讯通路门店!$S:$S,$G482)</f>
        <v>0</v>
      </c>
      <c r="BA482" s="99">
        <f t="shared" si="38"/>
        <v>0</v>
      </c>
      <c r="BB482" s="99">
        <f t="shared" si="39"/>
        <v>0</v>
      </c>
      <c r="BC482" s="99">
        <f>SUMIFS(通讯通路门店!$W:$W,通讯通路门店!$S:$S,$G482,通讯通路门店!$J:$J,"荣耀体验店")+SUMIFS(通讯通路门店!$W:$W,通讯通路门店!$S:$S,$G482,通讯通路门店!$J:$J,"荣耀授权专卖店")</f>
        <v>0</v>
      </c>
      <c r="BD482" s="99">
        <f>SUMIFS(通讯通路门店!$Z:$Z,通讯通路门店!$S:$S,$G482,通讯通路门店!$J:$J,"VIVO体验店")</f>
        <v>0</v>
      </c>
      <c r="BE482" s="99">
        <f>SUMIFS(通讯通路门店!$AB:$AB,通讯通路门店!$S:$S,$G482,通讯通路门店!$J:$J,"OPPO体验店")</f>
        <v>0</v>
      </c>
      <c r="BF482" s="99">
        <f>SUMIFS(通讯通路门店!$X:$X,通讯通路门店!$S:$S,$G482,通讯通路门店!$J:$J,"华为授权体验店")+SUMIFS(通讯通路门店!$AA:$AA,通讯通路门店!$S:$S,$G482,通讯通路门店!$J:$J,"华为堡垒店")</f>
        <v>0</v>
      </c>
      <c r="BG482" s="99">
        <f>SUMIFS(通讯通路门店!$Y:$Y,通讯通路门店!$S:$S,$G482,通讯通路门店!$J:$J,"小米体验店")</f>
        <v>0</v>
      </c>
      <c r="BH482" s="99">
        <f>SUMIFS(通讯通路门店!$AA:$AA,通讯通路门店!$S:$S,$G482,通讯通路门店!$J:$J,"苹果体验店")</f>
        <v>0</v>
      </c>
      <c r="BI482" s="99">
        <f>SUMIFS(通讯通路门店!$K:$K,通讯通路门店!$S:$S,$G482,通讯通路门店!$J:$J,"其他品牌专卖店")</f>
        <v>0</v>
      </c>
      <c r="BJ482" s="99">
        <f>SUMIFS(通讯通路门店!$AC:$AC,通讯通路门店!$S:$S,$G482)</f>
        <v>0</v>
      </c>
      <c r="BK482" s="99">
        <f>SUMIFS(通讯通路门店!$AD:$AD,通讯通路门店!$S:$S,$G482)</f>
        <v>0</v>
      </c>
      <c r="BL482" s="99">
        <f>SUMIFS(通讯通路门店!$AE:$AE,通讯通路门店!$S:$S,$G482)</f>
        <v>0</v>
      </c>
      <c r="BM482" s="99">
        <f>SUMIFS(通讯通路门店!$AF:$AF,通讯通路门店!$S:$S,$G482)</f>
        <v>0</v>
      </c>
      <c r="BN482" s="99">
        <f>SUMIFS(通讯通路门店!$AG:$AG,通讯通路门店!$S:$S,$G482)</f>
        <v>0</v>
      </c>
      <c r="BO482" s="99">
        <f>SUMIFS(通讯通路门店!$AH:$AH,通讯通路门店!$S:$S,$G482)</f>
        <v>0</v>
      </c>
      <c r="BP482" s="99">
        <f>SUMIFS(通讯通路门店!$AI:$AI,通讯通路门店!$S:$S,$G482)</f>
        <v>0</v>
      </c>
      <c r="BQ482" s="83"/>
    </row>
    <row r="483" spans="1:69">
      <c r="A483" s="99" t="str">
        <f>IFERROR(_xlfn.XLOOKUP($G483,通讯通路门店!$S$4:$S$993931,通讯通路门店!$A$4:$A$993931,0,0),"")</f>
        <v/>
      </c>
      <c r="B483" s="99" t="str">
        <f>IFERROR(_xlfn.XLOOKUP($G483,通讯通路门店!$S$4:$S$993931,通讯通路门店!$B$4:$B$993931,0,0),"")</f>
        <v/>
      </c>
      <c r="C483" s="99" t="str">
        <f>IFERROR(_xlfn.XLOOKUP($G483,通讯通路门店!$S$4:$S$993931,通讯通路门店!$C$4:$C$993931,0,0),"")</f>
        <v/>
      </c>
      <c r="D483" s="99" t="str">
        <f>IFERROR(_xlfn.XLOOKUP($G483,通讯通路门店!$S$4:$S$993931,通讯通路门店!$D$4:$D$993931,0,0),"")</f>
        <v/>
      </c>
      <c r="E483" s="83"/>
      <c r="F483" s="83"/>
      <c r="G483" s="101" t="e">
        <v>#N/A</v>
      </c>
      <c r="H483" s="102" t="str">
        <f>IFERROR(_xlfn.XLOOKUP($G483,通讯通路门店!$S$4:$S$993931,通讯通路门店!$R$4:$R$993931,0,0),"")</f>
        <v/>
      </c>
      <c r="I483" s="83"/>
      <c r="J483" s="83"/>
      <c r="K483" s="83"/>
      <c r="L483" s="83"/>
      <c r="M483" s="83"/>
      <c r="N483" s="83"/>
      <c r="O483" s="83"/>
      <c r="P483" s="83"/>
      <c r="Q483" s="83"/>
      <c r="R483" s="83"/>
      <c r="S483" s="83"/>
      <c r="T483" s="83"/>
      <c r="U483" s="99">
        <f>COUNTIF(通讯通路门店!$S:$S,$G483)</f>
        <v>0</v>
      </c>
      <c r="V483" s="99">
        <f>COUNTIFS(通讯通路门店!$S:$S,$G483,通讯通路门店!$J:$J,"综合卖场")</f>
        <v>0</v>
      </c>
      <c r="W483" s="99">
        <f>SUMIFS(通讯通路门店!$AJ:$AJ,通讯通路门店!$S:$S,通讯客户沙盘!$G483)</f>
        <v>0</v>
      </c>
      <c r="X483" s="99">
        <f t="shared" si="35"/>
        <v>0</v>
      </c>
      <c r="Y483" s="99">
        <f>COUNTIFS(通讯通路门店!$S:$S,$G483,通讯通路门店!$J:$J,"荣耀体验店")+COUNTIFS(通讯通路门店!$S:$S,$G483,通讯通路门店!$J:$J,"荣耀授权专卖店")</f>
        <v>0</v>
      </c>
      <c r="Z483" s="99">
        <f>COUNTIFS(通讯通路门店!$S:$S,$G483,通讯通路门店!$J:$J,"VIVO体验店")</f>
        <v>0</v>
      </c>
      <c r="AA483" s="99">
        <f>COUNTIFS(通讯通路门店!$S:$S,$G483,通讯通路门店!$J:$J,"OPPO体验店")</f>
        <v>0</v>
      </c>
      <c r="AB483" s="99">
        <f>COUNTIFS(通讯通路门店!$S:$S,$G483,通讯通路门店!$J:$J,"华为授权体验店")+COUNTIFS(通讯通路门店!$S:$S,$G483,通讯通路门店!$J:$J,"华为堡垒店")</f>
        <v>0</v>
      </c>
      <c r="AC483" s="99">
        <f>COUNTIFS(通讯通路门店!$S:$S,$G483,通讯通路门店!$J:$J,"小米体验店")</f>
        <v>0</v>
      </c>
      <c r="AD483" s="99">
        <f>COUNTIFS(通讯通路门店!$S:$S,$G483,通讯通路门店!$J:$J,"苹果体验店")</f>
        <v>0</v>
      </c>
      <c r="AE483" s="99">
        <f>COUNTIFS(通讯通路门店!$S:$S,$G483,通讯通路门店!$J:$J,"其他品牌专卖店")</f>
        <v>0</v>
      </c>
      <c r="AF483" s="99">
        <f>SUMIFS(通讯通路门店!$BI:$BI,通讯通路门店!$S:$S,$G483)</f>
        <v>0</v>
      </c>
      <c r="AG483" s="99">
        <f>SUMIFS(通讯通路门店!$BH:$BH,通讯通路门店!$S:$S,$G483)</f>
        <v>0</v>
      </c>
      <c r="AH483" s="99">
        <f t="shared" si="36"/>
        <v>0</v>
      </c>
      <c r="AI483" s="99">
        <f>SUMIFS(通讯通路门店!$BB:$BB,通讯通路门店!$S:$S,$G483)</f>
        <v>0</v>
      </c>
      <c r="AJ483" s="99">
        <f>SUMIFS(通讯通路门店!$BE:$BE,通讯通路门店!$S:$S,$G483)</f>
        <v>0</v>
      </c>
      <c r="AK483" s="99">
        <f>SUMIFS(通讯通路门店!$BG:$BG,通讯通路门店!$S:$S,$G483)</f>
        <v>0</v>
      </c>
      <c r="AL483" s="99">
        <f>SUMIFS(通讯通路门店!$BC:$BC,通讯通路门店!$S:$S,$G483)</f>
        <v>0</v>
      </c>
      <c r="AM483" s="99">
        <f>SUMIFS(通讯通路门店!$BD:$BD,通讯通路门店!$S:$S,$G483)</f>
        <v>0</v>
      </c>
      <c r="AN483" s="99">
        <f>SUMIFS(通讯通路门店!$BF:$BF,通讯通路门店!$S:$S,$G483)</f>
        <v>0</v>
      </c>
      <c r="AO483" s="99">
        <f t="shared" si="37"/>
        <v>0</v>
      </c>
      <c r="AP483" s="99">
        <f>SUMIFS(通讯通路门店!$K:$K,通讯通路门店!$S:$S,$G483)</f>
        <v>0</v>
      </c>
      <c r="AQ483" s="83"/>
      <c r="AR483" s="99">
        <f>SUMIFS(通讯通路门店!$T:$T,通讯通路门店!$S:$S,$G483)</f>
        <v>0</v>
      </c>
      <c r="AS483" s="99">
        <f>SUMIFS(通讯通路门店!$U:$U,通讯通路门店!$S:$S,$G483)</f>
        <v>0</v>
      </c>
      <c r="AT483" s="99">
        <f>SUMIFS(通讯通路门店!$V:$V,通讯通路门店!$S:$S,$G483)</f>
        <v>0</v>
      </c>
      <c r="AU483" s="99">
        <f>SUMIFS(通讯通路门店!$W:$W,通讯通路门店!$S:$S,$G483)</f>
        <v>0</v>
      </c>
      <c r="AV483" s="99">
        <f>SUMIFS(通讯通路门店!$Z:$Z,通讯通路门店!$S:$S,$G483)</f>
        <v>0</v>
      </c>
      <c r="AW483" s="99">
        <f>SUMIFS(通讯通路门店!$AB:$AB,通讯通路门店!$S:$S,$G483)</f>
        <v>0</v>
      </c>
      <c r="AX483" s="99">
        <f>SUMIFS(通讯通路门店!$X:$X,通讯通路门店!$S:$S,$G483)</f>
        <v>0</v>
      </c>
      <c r="AY483" s="99">
        <f>SUMIFS(通讯通路门店!$Y:$Y,通讯通路门店!$S:$S,$G483)</f>
        <v>0</v>
      </c>
      <c r="AZ483" s="99">
        <f>SUMIFS(通讯通路门店!$AA:$AA,通讯通路门店!$S:$S,$G483)</f>
        <v>0</v>
      </c>
      <c r="BA483" s="99">
        <f t="shared" si="38"/>
        <v>0</v>
      </c>
      <c r="BB483" s="99">
        <f t="shared" si="39"/>
        <v>0</v>
      </c>
      <c r="BC483" s="99">
        <f>SUMIFS(通讯通路门店!$W:$W,通讯通路门店!$S:$S,$G483,通讯通路门店!$J:$J,"荣耀体验店")+SUMIFS(通讯通路门店!$W:$W,通讯通路门店!$S:$S,$G483,通讯通路门店!$J:$J,"荣耀授权专卖店")</f>
        <v>0</v>
      </c>
      <c r="BD483" s="99">
        <f>SUMIFS(通讯通路门店!$Z:$Z,通讯通路门店!$S:$S,$G483,通讯通路门店!$J:$J,"VIVO体验店")</f>
        <v>0</v>
      </c>
      <c r="BE483" s="99">
        <f>SUMIFS(通讯通路门店!$AB:$AB,通讯通路门店!$S:$S,$G483,通讯通路门店!$J:$J,"OPPO体验店")</f>
        <v>0</v>
      </c>
      <c r="BF483" s="99">
        <f>SUMIFS(通讯通路门店!$X:$X,通讯通路门店!$S:$S,$G483,通讯通路门店!$J:$J,"华为授权体验店")+SUMIFS(通讯通路门店!$AA:$AA,通讯通路门店!$S:$S,$G483,通讯通路门店!$J:$J,"华为堡垒店")</f>
        <v>0</v>
      </c>
      <c r="BG483" s="99">
        <f>SUMIFS(通讯通路门店!$Y:$Y,通讯通路门店!$S:$S,$G483,通讯通路门店!$J:$J,"小米体验店")</f>
        <v>0</v>
      </c>
      <c r="BH483" s="99">
        <f>SUMIFS(通讯通路门店!$AA:$AA,通讯通路门店!$S:$S,$G483,通讯通路门店!$J:$J,"苹果体验店")</f>
        <v>0</v>
      </c>
      <c r="BI483" s="99">
        <f>SUMIFS(通讯通路门店!$K:$K,通讯通路门店!$S:$S,$G483,通讯通路门店!$J:$J,"其他品牌专卖店")</f>
        <v>0</v>
      </c>
      <c r="BJ483" s="99">
        <f>SUMIFS(通讯通路门店!$AC:$AC,通讯通路门店!$S:$S,$G483)</f>
        <v>0</v>
      </c>
      <c r="BK483" s="99">
        <f>SUMIFS(通讯通路门店!$AD:$AD,通讯通路门店!$S:$S,$G483)</f>
        <v>0</v>
      </c>
      <c r="BL483" s="99">
        <f>SUMIFS(通讯通路门店!$AE:$AE,通讯通路门店!$S:$S,$G483)</f>
        <v>0</v>
      </c>
      <c r="BM483" s="99">
        <f>SUMIFS(通讯通路门店!$AF:$AF,通讯通路门店!$S:$S,$G483)</f>
        <v>0</v>
      </c>
      <c r="BN483" s="99">
        <f>SUMIFS(通讯通路门店!$AG:$AG,通讯通路门店!$S:$S,$G483)</f>
        <v>0</v>
      </c>
      <c r="BO483" s="99">
        <f>SUMIFS(通讯通路门店!$AH:$AH,通讯通路门店!$S:$S,$G483)</f>
        <v>0</v>
      </c>
      <c r="BP483" s="99">
        <f>SUMIFS(通讯通路门店!$AI:$AI,通讯通路门店!$S:$S,$G483)</f>
        <v>0</v>
      </c>
      <c r="BQ483" s="83"/>
    </row>
    <row r="484" spans="1:69">
      <c r="A484" s="99" t="str">
        <f>IFERROR(_xlfn.XLOOKUP($G484,通讯通路门店!$S$4:$S$993931,通讯通路门店!$A$4:$A$993931,0,0),"")</f>
        <v/>
      </c>
      <c r="B484" s="99" t="str">
        <f>IFERROR(_xlfn.XLOOKUP($G484,通讯通路门店!$S$4:$S$993931,通讯通路门店!$B$4:$B$993931,0,0),"")</f>
        <v/>
      </c>
      <c r="C484" s="99" t="str">
        <f>IFERROR(_xlfn.XLOOKUP($G484,通讯通路门店!$S$4:$S$993931,通讯通路门店!$C$4:$C$993931,0,0),"")</f>
        <v/>
      </c>
      <c r="D484" s="99" t="str">
        <f>IFERROR(_xlfn.XLOOKUP($G484,通讯通路门店!$S$4:$S$993931,通讯通路门店!$D$4:$D$993931,0,0),"")</f>
        <v/>
      </c>
      <c r="E484" s="83"/>
      <c r="F484" s="83"/>
      <c r="G484" s="101" t="e">
        <v>#N/A</v>
      </c>
      <c r="H484" s="102" t="str">
        <f>IFERROR(_xlfn.XLOOKUP($G484,通讯通路门店!$S$4:$S$993931,通讯通路门店!$R$4:$R$993931,0,0),"")</f>
        <v/>
      </c>
      <c r="I484" s="83"/>
      <c r="J484" s="83"/>
      <c r="K484" s="83"/>
      <c r="L484" s="83"/>
      <c r="M484" s="83"/>
      <c r="N484" s="83"/>
      <c r="O484" s="83"/>
      <c r="P484" s="83"/>
      <c r="Q484" s="83"/>
      <c r="R484" s="83"/>
      <c r="S484" s="83"/>
      <c r="T484" s="83"/>
      <c r="U484" s="99">
        <f>COUNTIF(通讯通路门店!$S:$S,$G484)</f>
        <v>0</v>
      </c>
      <c r="V484" s="99">
        <f>COUNTIFS(通讯通路门店!$S:$S,$G484,通讯通路门店!$J:$J,"综合卖场")</f>
        <v>0</v>
      </c>
      <c r="W484" s="99">
        <f>SUMIFS(通讯通路门店!$AJ:$AJ,通讯通路门店!$S:$S,通讯客户沙盘!$G484)</f>
        <v>0</v>
      </c>
      <c r="X484" s="99">
        <f t="shared" si="35"/>
        <v>0</v>
      </c>
      <c r="Y484" s="99">
        <f>COUNTIFS(通讯通路门店!$S:$S,$G484,通讯通路门店!$J:$J,"荣耀体验店")+COUNTIFS(通讯通路门店!$S:$S,$G484,通讯通路门店!$J:$J,"荣耀授权专卖店")</f>
        <v>0</v>
      </c>
      <c r="Z484" s="99">
        <f>COUNTIFS(通讯通路门店!$S:$S,$G484,通讯通路门店!$J:$J,"VIVO体验店")</f>
        <v>0</v>
      </c>
      <c r="AA484" s="99">
        <f>COUNTIFS(通讯通路门店!$S:$S,$G484,通讯通路门店!$J:$J,"OPPO体验店")</f>
        <v>0</v>
      </c>
      <c r="AB484" s="99">
        <f>COUNTIFS(通讯通路门店!$S:$S,$G484,通讯通路门店!$J:$J,"华为授权体验店")+COUNTIFS(通讯通路门店!$S:$S,$G484,通讯通路门店!$J:$J,"华为堡垒店")</f>
        <v>0</v>
      </c>
      <c r="AC484" s="99">
        <f>COUNTIFS(通讯通路门店!$S:$S,$G484,通讯通路门店!$J:$J,"小米体验店")</f>
        <v>0</v>
      </c>
      <c r="AD484" s="99">
        <f>COUNTIFS(通讯通路门店!$S:$S,$G484,通讯通路门店!$J:$J,"苹果体验店")</f>
        <v>0</v>
      </c>
      <c r="AE484" s="99">
        <f>COUNTIFS(通讯通路门店!$S:$S,$G484,通讯通路门店!$J:$J,"其他品牌专卖店")</f>
        <v>0</v>
      </c>
      <c r="AF484" s="99">
        <f>SUMIFS(通讯通路门店!$BI:$BI,通讯通路门店!$S:$S,$G484)</f>
        <v>0</v>
      </c>
      <c r="AG484" s="99">
        <f>SUMIFS(通讯通路门店!$BH:$BH,通讯通路门店!$S:$S,$G484)</f>
        <v>0</v>
      </c>
      <c r="AH484" s="99">
        <f t="shared" si="36"/>
        <v>0</v>
      </c>
      <c r="AI484" s="99">
        <f>SUMIFS(通讯通路门店!$BB:$BB,通讯通路门店!$S:$S,$G484)</f>
        <v>0</v>
      </c>
      <c r="AJ484" s="99">
        <f>SUMIFS(通讯通路门店!$BE:$BE,通讯通路门店!$S:$S,$G484)</f>
        <v>0</v>
      </c>
      <c r="AK484" s="99">
        <f>SUMIFS(通讯通路门店!$BG:$BG,通讯通路门店!$S:$S,$G484)</f>
        <v>0</v>
      </c>
      <c r="AL484" s="99">
        <f>SUMIFS(通讯通路门店!$BC:$BC,通讯通路门店!$S:$S,$G484)</f>
        <v>0</v>
      </c>
      <c r="AM484" s="99">
        <f>SUMIFS(通讯通路门店!$BD:$BD,通讯通路门店!$S:$S,$G484)</f>
        <v>0</v>
      </c>
      <c r="AN484" s="99">
        <f>SUMIFS(通讯通路门店!$BF:$BF,通讯通路门店!$S:$S,$G484)</f>
        <v>0</v>
      </c>
      <c r="AO484" s="99">
        <f t="shared" si="37"/>
        <v>0</v>
      </c>
      <c r="AP484" s="99">
        <f>SUMIFS(通讯通路门店!$K:$K,通讯通路门店!$S:$S,$G484)</f>
        <v>0</v>
      </c>
      <c r="AQ484" s="83"/>
      <c r="AR484" s="99">
        <f>SUMIFS(通讯通路门店!$T:$T,通讯通路门店!$S:$S,$G484)</f>
        <v>0</v>
      </c>
      <c r="AS484" s="99">
        <f>SUMIFS(通讯通路门店!$U:$U,通讯通路门店!$S:$S,$G484)</f>
        <v>0</v>
      </c>
      <c r="AT484" s="99">
        <f>SUMIFS(通讯通路门店!$V:$V,通讯通路门店!$S:$S,$G484)</f>
        <v>0</v>
      </c>
      <c r="AU484" s="99">
        <f>SUMIFS(通讯通路门店!$W:$W,通讯通路门店!$S:$S,$G484)</f>
        <v>0</v>
      </c>
      <c r="AV484" s="99">
        <f>SUMIFS(通讯通路门店!$Z:$Z,通讯通路门店!$S:$S,$G484)</f>
        <v>0</v>
      </c>
      <c r="AW484" s="99">
        <f>SUMIFS(通讯通路门店!$AB:$AB,通讯通路门店!$S:$S,$G484)</f>
        <v>0</v>
      </c>
      <c r="AX484" s="99">
        <f>SUMIFS(通讯通路门店!$X:$X,通讯通路门店!$S:$S,$G484)</f>
        <v>0</v>
      </c>
      <c r="AY484" s="99">
        <f>SUMIFS(通讯通路门店!$Y:$Y,通讯通路门店!$S:$S,$G484)</f>
        <v>0</v>
      </c>
      <c r="AZ484" s="99">
        <f>SUMIFS(通讯通路门店!$AA:$AA,通讯通路门店!$S:$S,$G484)</f>
        <v>0</v>
      </c>
      <c r="BA484" s="99">
        <f t="shared" si="38"/>
        <v>0</v>
      </c>
      <c r="BB484" s="99">
        <f t="shared" si="39"/>
        <v>0</v>
      </c>
      <c r="BC484" s="99">
        <f>SUMIFS(通讯通路门店!$W:$W,通讯通路门店!$S:$S,$G484,通讯通路门店!$J:$J,"荣耀体验店")+SUMIFS(通讯通路门店!$W:$W,通讯通路门店!$S:$S,$G484,通讯通路门店!$J:$J,"荣耀授权专卖店")</f>
        <v>0</v>
      </c>
      <c r="BD484" s="99">
        <f>SUMIFS(通讯通路门店!$Z:$Z,通讯通路门店!$S:$S,$G484,通讯通路门店!$J:$J,"VIVO体验店")</f>
        <v>0</v>
      </c>
      <c r="BE484" s="99">
        <f>SUMIFS(通讯通路门店!$AB:$AB,通讯通路门店!$S:$S,$G484,通讯通路门店!$J:$J,"OPPO体验店")</f>
        <v>0</v>
      </c>
      <c r="BF484" s="99">
        <f>SUMIFS(通讯通路门店!$X:$X,通讯通路门店!$S:$S,$G484,通讯通路门店!$J:$J,"华为授权体验店")+SUMIFS(通讯通路门店!$AA:$AA,通讯通路门店!$S:$S,$G484,通讯通路门店!$J:$J,"华为堡垒店")</f>
        <v>0</v>
      </c>
      <c r="BG484" s="99">
        <f>SUMIFS(通讯通路门店!$Y:$Y,通讯通路门店!$S:$S,$G484,通讯通路门店!$J:$J,"小米体验店")</f>
        <v>0</v>
      </c>
      <c r="BH484" s="99">
        <f>SUMIFS(通讯通路门店!$AA:$AA,通讯通路门店!$S:$S,$G484,通讯通路门店!$J:$J,"苹果体验店")</f>
        <v>0</v>
      </c>
      <c r="BI484" s="99">
        <f>SUMIFS(通讯通路门店!$K:$K,通讯通路门店!$S:$S,$G484,通讯通路门店!$J:$J,"其他品牌专卖店")</f>
        <v>0</v>
      </c>
      <c r="BJ484" s="99">
        <f>SUMIFS(通讯通路门店!$AC:$AC,通讯通路门店!$S:$S,$G484)</f>
        <v>0</v>
      </c>
      <c r="BK484" s="99">
        <f>SUMIFS(通讯通路门店!$AD:$AD,通讯通路门店!$S:$S,$G484)</f>
        <v>0</v>
      </c>
      <c r="BL484" s="99">
        <f>SUMIFS(通讯通路门店!$AE:$AE,通讯通路门店!$S:$S,$G484)</f>
        <v>0</v>
      </c>
      <c r="BM484" s="99">
        <f>SUMIFS(通讯通路门店!$AF:$AF,通讯通路门店!$S:$S,$G484)</f>
        <v>0</v>
      </c>
      <c r="BN484" s="99">
        <f>SUMIFS(通讯通路门店!$AG:$AG,通讯通路门店!$S:$S,$G484)</f>
        <v>0</v>
      </c>
      <c r="BO484" s="99">
        <f>SUMIFS(通讯通路门店!$AH:$AH,通讯通路门店!$S:$S,$G484)</f>
        <v>0</v>
      </c>
      <c r="BP484" s="99">
        <f>SUMIFS(通讯通路门店!$AI:$AI,通讯通路门店!$S:$S,$G484)</f>
        <v>0</v>
      </c>
      <c r="BQ484" s="83"/>
    </row>
    <row r="485" spans="1:69">
      <c r="A485" s="99" t="str">
        <f>IFERROR(_xlfn.XLOOKUP($G485,通讯通路门店!$S$4:$S$993931,通讯通路门店!$A$4:$A$993931,0,0),"")</f>
        <v/>
      </c>
      <c r="B485" s="99" t="str">
        <f>IFERROR(_xlfn.XLOOKUP($G485,通讯通路门店!$S$4:$S$993931,通讯通路门店!$B$4:$B$993931,0,0),"")</f>
        <v/>
      </c>
      <c r="C485" s="99" t="str">
        <f>IFERROR(_xlfn.XLOOKUP($G485,通讯通路门店!$S$4:$S$993931,通讯通路门店!$C$4:$C$993931,0,0),"")</f>
        <v/>
      </c>
      <c r="D485" s="99" t="str">
        <f>IFERROR(_xlfn.XLOOKUP($G485,通讯通路门店!$S$4:$S$993931,通讯通路门店!$D$4:$D$993931,0,0),"")</f>
        <v/>
      </c>
      <c r="E485" s="83"/>
      <c r="F485" s="83"/>
      <c r="G485" s="101" t="e">
        <v>#N/A</v>
      </c>
      <c r="H485" s="102" t="str">
        <f>IFERROR(_xlfn.XLOOKUP($G485,通讯通路门店!$S$4:$S$993931,通讯通路门店!$R$4:$R$993931,0,0),"")</f>
        <v/>
      </c>
      <c r="I485" s="83"/>
      <c r="J485" s="83"/>
      <c r="K485" s="83"/>
      <c r="L485" s="83"/>
      <c r="M485" s="83"/>
      <c r="N485" s="83"/>
      <c r="O485" s="83"/>
      <c r="P485" s="83"/>
      <c r="Q485" s="83"/>
      <c r="R485" s="83"/>
      <c r="S485" s="83"/>
      <c r="T485" s="83"/>
      <c r="U485" s="99">
        <f>COUNTIF(通讯通路门店!$S:$S,$G485)</f>
        <v>0</v>
      </c>
      <c r="V485" s="99">
        <f>COUNTIFS(通讯通路门店!$S:$S,$G485,通讯通路门店!$J:$J,"综合卖场")</f>
        <v>0</v>
      </c>
      <c r="W485" s="99">
        <f>SUMIFS(通讯通路门店!$AJ:$AJ,通讯通路门店!$S:$S,通讯客户沙盘!$G485)</f>
        <v>0</v>
      </c>
      <c r="X485" s="99">
        <f t="shared" si="35"/>
        <v>0</v>
      </c>
      <c r="Y485" s="99">
        <f>COUNTIFS(通讯通路门店!$S:$S,$G485,通讯通路门店!$J:$J,"荣耀体验店")+COUNTIFS(通讯通路门店!$S:$S,$G485,通讯通路门店!$J:$J,"荣耀授权专卖店")</f>
        <v>0</v>
      </c>
      <c r="Z485" s="99">
        <f>COUNTIFS(通讯通路门店!$S:$S,$G485,通讯通路门店!$J:$J,"VIVO体验店")</f>
        <v>0</v>
      </c>
      <c r="AA485" s="99">
        <f>COUNTIFS(通讯通路门店!$S:$S,$G485,通讯通路门店!$J:$J,"OPPO体验店")</f>
        <v>0</v>
      </c>
      <c r="AB485" s="99">
        <f>COUNTIFS(通讯通路门店!$S:$S,$G485,通讯通路门店!$J:$J,"华为授权体验店")+COUNTIFS(通讯通路门店!$S:$S,$G485,通讯通路门店!$J:$J,"华为堡垒店")</f>
        <v>0</v>
      </c>
      <c r="AC485" s="99">
        <f>COUNTIFS(通讯通路门店!$S:$S,$G485,通讯通路门店!$J:$J,"小米体验店")</f>
        <v>0</v>
      </c>
      <c r="AD485" s="99">
        <f>COUNTIFS(通讯通路门店!$S:$S,$G485,通讯通路门店!$J:$J,"苹果体验店")</f>
        <v>0</v>
      </c>
      <c r="AE485" s="99">
        <f>COUNTIFS(通讯通路门店!$S:$S,$G485,通讯通路门店!$J:$J,"其他品牌专卖店")</f>
        <v>0</v>
      </c>
      <c r="AF485" s="99">
        <f>SUMIFS(通讯通路门店!$BI:$BI,通讯通路门店!$S:$S,$G485)</f>
        <v>0</v>
      </c>
      <c r="AG485" s="99">
        <f>SUMIFS(通讯通路门店!$BH:$BH,通讯通路门店!$S:$S,$G485)</f>
        <v>0</v>
      </c>
      <c r="AH485" s="99">
        <f t="shared" si="36"/>
        <v>0</v>
      </c>
      <c r="AI485" s="99">
        <f>SUMIFS(通讯通路门店!$BB:$BB,通讯通路门店!$S:$S,$G485)</f>
        <v>0</v>
      </c>
      <c r="AJ485" s="99">
        <f>SUMIFS(通讯通路门店!$BE:$BE,通讯通路门店!$S:$S,$G485)</f>
        <v>0</v>
      </c>
      <c r="AK485" s="99">
        <f>SUMIFS(通讯通路门店!$BG:$BG,通讯通路门店!$S:$S,$G485)</f>
        <v>0</v>
      </c>
      <c r="AL485" s="99">
        <f>SUMIFS(通讯通路门店!$BC:$BC,通讯通路门店!$S:$S,$G485)</f>
        <v>0</v>
      </c>
      <c r="AM485" s="99">
        <f>SUMIFS(通讯通路门店!$BD:$BD,通讯通路门店!$S:$S,$G485)</f>
        <v>0</v>
      </c>
      <c r="AN485" s="99">
        <f>SUMIFS(通讯通路门店!$BF:$BF,通讯通路门店!$S:$S,$G485)</f>
        <v>0</v>
      </c>
      <c r="AO485" s="99">
        <f t="shared" si="37"/>
        <v>0</v>
      </c>
      <c r="AP485" s="99">
        <f>SUMIFS(通讯通路门店!$K:$K,通讯通路门店!$S:$S,$G485)</f>
        <v>0</v>
      </c>
      <c r="AQ485" s="83"/>
      <c r="AR485" s="99">
        <f>SUMIFS(通讯通路门店!$T:$T,通讯通路门店!$S:$S,$G485)</f>
        <v>0</v>
      </c>
      <c r="AS485" s="99">
        <f>SUMIFS(通讯通路门店!$U:$U,通讯通路门店!$S:$S,$G485)</f>
        <v>0</v>
      </c>
      <c r="AT485" s="99">
        <f>SUMIFS(通讯通路门店!$V:$V,通讯通路门店!$S:$S,$G485)</f>
        <v>0</v>
      </c>
      <c r="AU485" s="99">
        <f>SUMIFS(通讯通路门店!$W:$W,通讯通路门店!$S:$S,$G485)</f>
        <v>0</v>
      </c>
      <c r="AV485" s="99">
        <f>SUMIFS(通讯通路门店!$Z:$Z,通讯通路门店!$S:$S,$G485)</f>
        <v>0</v>
      </c>
      <c r="AW485" s="99">
        <f>SUMIFS(通讯通路门店!$AB:$AB,通讯通路门店!$S:$S,$G485)</f>
        <v>0</v>
      </c>
      <c r="AX485" s="99">
        <f>SUMIFS(通讯通路门店!$X:$X,通讯通路门店!$S:$S,$G485)</f>
        <v>0</v>
      </c>
      <c r="AY485" s="99">
        <f>SUMIFS(通讯通路门店!$Y:$Y,通讯通路门店!$S:$S,$G485)</f>
        <v>0</v>
      </c>
      <c r="AZ485" s="99">
        <f>SUMIFS(通讯通路门店!$AA:$AA,通讯通路门店!$S:$S,$G485)</f>
        <v>0</v>
      </c>
      <c r="BA485" s="99">
        <f t="shared" si="38"/>
        <v>0</v>
      </c>
      <c r="BB485" s="99">
        <f t="shared" si="39"/>
        <v>0</v>
      </c>
      <c r="BC485" s="99">
        <f>SUMIFS(通讯通路门店!$W:$W,通讯通路门店!$S:$S,$G485,通讯通路门店!$J:$J,"荣耀体验店")+SUMIFS(通讯通路门店!$W:$W,通讯通路门店!$S:$S,$G485,通讯通路门店!$J:$J,"荣耀授权专卖店")</f>
        <v>0</v>
      </c>
      <c r="BD485" s="99">
        <f>SUMIFS(通讯通路门店!$Z:$Z,通讯通路门店!$S:$S,$G485,通讯通路门店!$J:$J,"VIVO体验店")</f>
        <v>0</v>
      </c>
      <c r="BE485" s="99">
        <f>SUMIFS(通讯通路门店!$AB:$AB,通讯通路门店!$S:$S,$G485,通讯通路门店!$J:$J,"OPPO体验店")</f>
        <v>0</v>
      </c>
      <c r="BF485" s="99">
        <f>SUMIFS(通讯通路门店!$X:$X,通讯通路门店!$S:$S,$G485,通讯通路门店!$J:$J,"华为授权体验店")+SUMIFS(通讯通路门店!$AA:$AA,通讯通路门店!$S:$S,$G485,通讯通路门店!$J:$J,"华为堡垒店")</f>
        <v>0</v>
      </c>
      <c r="BG485" s="99">
        <f>SUMIFS(通讯通路门店!$Y:$Y,通讯通路门店!$S:$S,$G485,通讯通路门店!$J:$J,"小米体验店")</f>
        <v>0</v>
      </c>
      <c r="BH485" s="99">
        <f>SUMIFS(通讯通路门店!$AA:$AA,通讯通路门店!$S:$S,$G485,通讯通路门店!$J:$J,"苹果体验店")</f>
        <v>0</v>
      </c>
      <c r="BI485" s="99">
        <f>SUMIFS(通讯通路门店!$K:$K,通讯通路门店!$S:$S,$G485,通讯通路门店!$J:$J,"其他品牌专卖店")</f>
        <v>0</v>
      </c>
      <c r="BJ485" s="99">
        <f>SUMIFS(通讯通路门店!$AC:$AC,通讯通路门店!$S:$S,$G485)</f>
        <v>0</v>
      </c>
      <c r="BK485" s="99">
        <f>SUMIFS(通讯通路门店!$AD:$AD,通讯通路门店!$S:$S,$G485)</f>
        <v>0</v>
      </c>
      <c r="BL485" s="99">
        <f>SUMIFS(通讯通路门店!$AE:$AE,通讯通路门店!$S:$S,$G485)</f>
        <v>0</v>
      </c>
      <c r="BM485" s="99">
        <f>SUMIFS(通讯通路门店!$AF:$AF,通讯通路门店!$S:$S,$G485)</f>
        <v>0</v>
      </c>
      <c r="BN485" s="99">
        <f>SUMIFS(通讯通路门店!$AG:$AG,通讯通路门店!$S:$S,$G485)</f>
        <v>0</v>
      </c>
      <c r="BO485" s="99">
        <f>SUMIFS(通讯通路门店!$AH:$AH,通讯通路门店!$S:$S,$G485)</f>
        <v>0</v>
      </c>
      <c r="BP485" s="99">
        <f>SUMIFS(通讯通路门店!$AI:$AI,通讯通路门店!$S:$S,$G485)</f>
        <v>0</v>
      </c>
      <c r="BQ485" s="83"/>
    </row>
    <row r="486" spans="1:69">
      <c r="A486" s="99" t="str">
        <f>IFERROR(_xlfn.XLOOKUP($G486,通讯通路门店!$S$4:$S$993931,通讯通路门店!$A$4:$A$993931,0,0),"")</f>
        <v/>
      </c>
      <c r="B486" s="99" t="str">
        <f>IFERROR(_xlfn.XLOOKUP($G486,通讯通路门店!$S$4:$S$993931,通讯通路门店!$B$4:$B$993931,0,0),"")</f>
        <v/>
      </c>
      <c r="C486" s="99" t="str">
        <f>IFERROR(_xlfn.XLOOKUP($G486,通讯通路门店!$S$4:$S$993931,通讯通路门店!$C$4:$C$993931,0,0),"")</f>
        <v/>
      </c>
      <c r="D486" s="99" t="str">
        <f>IFERROR(_xlfn.XLOOKUP($G486,通讯通路门店!$S$4:$S$993931,通讯通路门店!$D$4:$D$993931,0,0),"")</f>
        <v/>
      </c>
      <c r="E486" s="83"/>
      <c r="F486" s="83"/>
      <c r="G486" s="101" t="e">
        <v>#N/A</v>
      </c>
      <c r="H486" s="102" t="str">
        <f>IFERROR(_xlfn.XLOOKUP($G486,通讯通路门店!$S$4:$S$993931,通讯通路门店!$R$4:$R$993931,0,0),"")</f>
        <v/>
      </c>
      <c r="I486" s="83"/>
      <c r="J486" s="83"/>
      <c r="K486" s="83"/>
      <c r="L486" s="83"/>
      <c r="M486" s="83"/>
      <c r="N486" s="83"/>
      <c r="O486" s="83"/>
      <c r="P486" s="83"/>
      <c r="Q486" s="83"/>
      <c r="R486" s="83"/>
      <c r="S486" s="83"/>
      <c r="T486" s="83"/>
      <c r="U486" s="99">
        <f>COUNTIF(通讯通路门店!$S:$S,$G486)</f>
        <v>0</v>
      </c>
      <c r="V486" s="99">
        <f>COUNTIFS(通讯通路门店!$S:$S,$G486,通讯通路门店!$J:$J,"综合卖场")</f>
        <v>0</v>
      </c>
      <c r="W486" s="99">
        <f>SUMIFS(通讯通路门店!$AJ:$AJ,通讯通路门店!$S:$S,通讯客户沙盘!$G486)</f>
        <v>0</v>
      </c>
      <c r="X486" s="99">
        <f t="shared" si="35"/>
        <v>0</v>
      </c>
      <c r="Y486" s="99">
        <f>COUNTIFS(通讯通路门店!$S:$S,$G486,通讯通路门店!$J:$J,"荣耀体验店")+COUNTIFS(通讯通路门店!$S:$S,$G486,通讯通路门店!$J:$J,"荣耀授权专卖店")</f>
        <v>0</v>
      </c>
      <c r="Z486" s="99">
        <f>COUNTIFS(通讯通路门店!$S:$S,$G486,通讯通路门店!$J:$J,"VIVO体验店")</f>
        <v>0</v>
      </c>
      <c r="AA486" s="99">
        <f>COUNTIFS(通讯通路门店!$S:$S,$G486,通讯通路门店!$J:$J,"OPPO体验店")</f>
        <v>0</v>
      </c>
      <c r="AB486" s="99">
        <f>COUNTIFS(通讯通路门店!$S:$S,$G486,通讯通路门店!$J:$J,"华为授权体验店")+COUNTIFS(通讯通路门店!$S:$S,$G486,通讯通路门店!$J:$J,"华为堡垒店")</f>
        <v>0</v>
      </c>
      <c r="AC486" s="99">
        <f>COUNTIFS(通讯通路门店!$S:$S,$G486,通讯通路门店!$J:$J,"小米体验店")</f>
        <v>0</v>
      </c>
      <c r="AD486" s="99">
        <f>COUNTIFS(通讯通路门店!$S:$S,$G486,通讯通路门店!$J:$J,"苹果体验店")</f>
        <v>0</v>
      </c>
      <c r="AE486" s="99">
        <f>COUNTIFS(通讯通路门店!$S:$S,$G486,通讯通路门店!$J:$J,"其他品牌专卖店")</f>
        <v>0</v>
      </c>
      <c r="AF486" s="99">
        <f>SUMIFS(通讯通路门店!$BI:$BI,通讯通路门店!$S:$S,$G486)</f>
        <v>0</v>
      </c>
      <c r="AG486" s="99">
        <f>SUMIFS(通讯通路门店!$BH:$BH,通讯通路门店!$S:$S,$G486)</f>
        <v>0</v>
      </c>
      <c r="AH486" s="99">
        <f t="shared" si="36"/>
        <v>0</v>
      </c>
      <c r="AI486" s="99">
        <f>SUMIFS(通讯通路门店!$BB:$BB,通讯通路门店!$S:$S,$G486)</f>
        <v>0</v>
      </c>
      <c r="AJ486" s="99">
        <f>SUMIFS(通讯通路门店!$BE:$BE,通讯通路门店!$S:$S,$G486)</f>
        <v>0</v>
      </c>
      <c r="AK486" s="99">
        <f>SUMIFS(通讯通路门店!$BG:$BG,通讯通路门店!$S:$S,$G486)</f>
        <v>0</v>
      </c>
      <c r="AL486" s="99">
        <f>SUMIFS(通讯通路门店!$BC:$BC,通讯通路门店!$S:$S,$G486)</f>
        <v>0</v>
      </c>
      <c r="AM486" s="99">
        <f>SUMIFS(通讯通路门店!$BD:$BD,通讯通路门店!$S:$S,$G486)</f>
        <v>0</v>
      </c>
      <c r="AN486" s="99">
        <f>SUMIFS(通讯通路门店!$BF:$BF,通讯通路门店!$S:$S,$G486)</f>
        <v>0</v>
      </c>
      <c r="AO486" s="99">
        <f t="shared" si="37"/>
        <v>0</v>
      </c>
      <c r="AP486" s="99">
        <f>SUMIFS(通讯通路门店!$K:$K,通讯通路门店!$S:$S,$G486)</f>
        <v>0</v>
      </c>
      <c r="AQ486" s="83"/>
      <c r="AR486" s="99">
        <f>SUMIFS(通讯通路门店!$T:$T,通讯通路门店!$S:$S,$G486)</f>
        <v>0</v>
      </c>
      <c r="AS486" s="99">
        <f>SUMIFS(通讯通路门店!$U:$U,通讯通路门店!$S:$S,$G486)</f>
        <v>0</v>
      </c>
      <c r="AT486" s="99">
        <f>SUMIFS(通讯通路门店!$V:$V,通讯通路门店!$S:$S,$G486)</f>
        <v>0</v>
      </c>
      <c r="AU486" s="99">
        <f>SUMIFS(通讯通路门店!$W:$W,通讯通路门店!$S:$S,$G486)</f>
        <v>0</v>
      </c>
      <c r="AV486" s="99">
        <f>SUMIFS(通讯通路门店!$Z:$Z,通讯通路门店!$S:$S,$G486)</f>
        <v>0</v>
      </c>
      <c r="AW486" s="99">
        <f>SUMIFS(通讯通路门店!$AB:$AB,通讯通路门店!$S:$S,$G486)</f>
        <v>0</v>
      </c>
      <c r="AX486" s="99">
        <f>SUMIFS(通讯通路门店!$X:$X,通讯通路门店!$S:$S,$G486)</f>
        <v>0</v>
      </c>
      <c r="AY486" s="99">
        <f>SUMIFS(通讯通路门店!$Y:$Y,通讯通路门店!$S:$S,$G486)</f>
        <v>0</v>
      </c>
      <c r="AZ486" s="99">
        <f>SUMIFS(通讯通路门店!$AA:$AA,通讯通路门店!$S:$S,$G486)</f>
        <v>0</v>
      </c>
      <c r="BA486" s="99">
        <f t="shared" si="38"/>
        <v>0</v>
      </c>
      <c r="BB486" s="99">
        <f t="shared" si="39"/>
        <v>0</v>
      </c>
      <c r="BC486" s="99">
        <f>SUMIFS(通讯通路门店!$W:$W,通讯通路门店!$S:$S,$G486,通讯通路门店!$J:$J,"荣耀体验店")+SUMIFS(通讯通路门店!$W:$W,通讯通路门店!$S:$S,$G486,通讯通路门店!$J:$J,"荣耀授权专卖店")</f>
        <v>0</v>
      </c>
      <c r="BD486" s="99">
        <f>SUMIFS(通讯通路门店!$Z:$Z,通讯通路门店!$S:$S,$G486,通讯通路门店!$J:$J,"VIVO体验店")</f>
        <v>0</v>
      </c>
      <c r="BE486" s="99">
        <f>SUMIFS(通讯通路门店!$AB:$AB,通讯通路门店!$S:$S,$G486,通讯通路门店!$J:$J,"OPPO体验店")</f>
        <v>0</v>
      </c>
      <c r="BF486" s="99">
        <f>SUMIFS(通讯通路门店!$X:$X,通讯通路门店!$S:$S,$G486,通讯通路门店!$J:$J,"华为授权体验店")+SUMIFS(通讯通路门店!$AA:$AA,通讯通路门店!$S:$S,$G486,通讯通路门店!$J:$J,"华为堡垒店")</f>
        <v>0</v>
      </c>
      <c r="BG486" s="99">
        <f>SUMIFS(通讯通路门店!$Y:$Y,通讯通路门店!$S:$S,$G486,通讯通路门店!$J:$J,"小米体验店")</f>
        <v>0</v>
      </c>
      <c r="BH486" s="99">
        <f>SUMIFS(通讯通路门店!$AA:$AA,通讯通路门店!$S:$S,$G486,通讯通路门店!$J:$J,"苹果体验店")</f>
        <v>0</v>
      </c>
      <c r="BI486" s="99">
        <f>SUMIFS(通讯通路门店!$K:$K,通讯通路门店!$S:$S,$G486,通讯通路门店!$J:$J,"其他品牌专卖店")</f>
        <v>0</v>
      </c>
      <c r="BJ486" s="99">
        <f>SUMIFS(通讯通路门店!$AC:$AC,通讯通路门店!$S:$S,$G486)</f>
        <v>0</v>
      </c>
      <c r="BK486" s="99">
        <f>SUMIFS(通讯通路门店!$AD:$AD,通讯通路门店!$S:$S,$G486)</f>
        <v>0</v>
      </c>
      <c r="BL486" s="99">
        <f>SUMIFS(通讯通路门店!$AE:$AE,通讯通路门店!$S:$S,$G486)</f>
        <v>0</v>
      </c>
      <c r="BM486" s="99">
        <f>SUMIFS(通讯通路门店!$AF:$AF,通讯通路门店!$S:$S,$G486)</f>
        <v>0</v>
      </c>
      <c r="BN486" s="99">
        <f>SUMIFS(通讯通路门店!$AG:$AG,通讯通路门店!$S:$S,$G486)</f>
        <v>0</v>
      </c>
      <c r="BO486" s="99">
        <f>SUMIFS(通讯通路门店!$AH:$AH,通讯通路门店!$S:$S,$G486)</f>
        <v>0</v>
      </c>
      <c r="BP486" s="99">
        <f>SUMIFS(通讯通路门店!$AI:$AI,通讯通路门店!$S:$S,$G486)</f>
        <v>0</v>
      </c>
      <c r="BQ486" s="83"/>
    </row>
    <row r="487" spans="1:69">
      <c r="A487" s="99" t="str">
        <f>IFERROR(_xlfn.XLOOKUP($G487,通讯通路门店!$S$4:$S$993931,通讯通路门店!$A$4:$A$993931,0,0),"")</f>
        <v/>
      </c>
      <c r="B487" s="99" t="str">
        <f>IFERROR(_xlfn.XLOOKUP($G487,通讯通路门店!$S$4:$S$993931,通讯通路门店!$B$4:$B$993931,0,0),"")</f>
        <v/>
      </c>
      <c r="C487" s="99" t="str">
        <f>IFERROR(_xlfn.XLOOKUP($G487,通讯通路门店!$S$4:$S$993931,通讯通路门店!$C$4:$C$993931,0,0),"")</f>
        <v/>
      </c>
      <c r="D487" s="99" t="str">
        <f>IFERROR(_xlfn.XLOOKUP($G487,通讯通路门店!$S$4:$S$993931,通讯通路门店!$D$4:$D$993931,0,0),"")</f>
        <v/>
      </c>
      <c r="E487" s="83"/>
      <c r="F487" s="83"/>
      <c r="G487" s="101" t="e">
        <v>#N/A</v>
      </c>
      <c r="H487" s="102" t="str">
        <f>IFERROR(_xlfn.XLOOKUP($G487,通讯通路门店!$S$4:$S$993931,通讯通路门店!$R$4:$R$993931,0,0),"")</f>
        <v/>
      </c>
      <c r="I487" s="83"/>
      <c r="J487" s="83"/>
      <c r="K487" s="83"/>
      <c r="L487" s="83"/>
      <c r="M487" s="83"/>
      <c r="N487" s="83"/>
      <c r="O487" s="83"/>
      <c r="P487" s="83"/>
      <c r="Q487" s="83"/>
      <c r="R487" s="83"/>
      <c r="S487" s="83"/>
      <c r="T487" s="83"/>
      <c r="U487" s="99">
        <f>COUNTIF(通讯通路门店!$S:$S,$G487)</f>
        <v>0</v>
      </c>
      <c r="V487" s="99">
        <f>COUNTIFS(通讯通路门店!$S:$S,$G487,通讯通路门店!$J:$J,"综合卖场")</f>
        <v>0</v>
      </c>
      <c r="W487" s="99">
        <f>SUMIFS(通讯通路门店!$AJ:$AJ,通讯通路门店!$S:$S,通讯客户沙盘!$G487)</f>
        <v>0</v>
      </c>
      <c r="X487" s="99">
        <f t="shared" si="35"/>
        <v>0</v>
      </c>
      <c r="Y487" s="99">
        <f>COUNTIFS(通讯通路门店!$S:$S,$G487,通讯通路门店!$J:$J,"荣耀体验店")+COUNTIFS(通讯通路门店!$S:$S,$G487,通讯通路门店!$J:$J,"荣耀授权专卖店")</f>
        <v>0</v>
      </c>
      <c r="Z487" s="99">
        <f>COUNTIFS(通讯通路门店!$S:$S,$G487,通讯通路门店!$J:$J,"VIVO体验店")</f>
        <v>0</v>
      </c>
      <c r="AA487" s="99">
        <f>COUNTIFS(通讯通路门店!$S:$S,$G487,通讯通路门店!$J:$J,"OPPO体验店")</f>
        <v>0</v>
      </c>
      <c r="AB487" s="99">
        <f>COUNTIFS(通讯通路门店!$S:$S,$G487,通讯通路门店!$J:$J,"华为授权体验店")+COUNTIFS(通讯通路门店!$S:$S,$G487,通讯通路门店!$J:$J,"华为堡垒店")</f>
        <v>0</v>
      </c>
      <c r="AC487" s="99">
        <f>COUNTIFS(通讯通路门店!$S:$S,$G487,通讯通路门店!$J:$J,"小米体验店")</f>
        <v>0</v>
      </c>
      <c r="AD487" s="99">
        <f>COUNTIFS(通讯通路门店!$S:$S,$G487,通讯通路门店!$J:$J,"苹果体验店")</f>
        <v>0</v>
      </c>
      <c r="AE487" s="99">
        <f>COUNTIFS(通讯通路门店!$S:$S,$G487,通讯通路门店!$J:$J,"其他品牌专卖店")</f>
        <v>0</v>
      </c>
      <c r="AF487" s="99">
        <f>SUMIFS(通讯通路门店!$BI:$BI,通讯通路门店!$S:$S,$G487)</f>
        <v>0</v>
      </c>
      <c r="AG487" s="99">
        <f>SUMIFS(通讯通路门店!$BH:$BH,通讯通路门店!$S:$S,$G487)</f>
        <v>0</v>
      </c>
      <c r="AH487" s="99">
        <f t="shared" si="36"/>
        <v>0</v>
      </c>
      <c r="AI487" s="99">
        <f>SUMIFS(通讯通路门店!$BB:$BB,通讯通路门店!$S:$S,$G487)</f>
        <v>0</v>
      </c>
      <c r="AJ487" s="99">
        <f>SUMIFS(通讯通路门店!$BE:$BE,通讯通路门店!$S:$S,$G487)</f>
        <v>0</v>
      </c>
      <c r="AK487" s="99">
        <f>SUMIFS(通讯通路门店!$BG:$BG,通讯通路门店!$S:$S,$G487)</f>
        <v>0</v>
      </c>
      <c r="AL487" s="99">
        <f>SUMIFS(通讯通路门店!$BC:$BC,通讯通路门店!$S:$S,$G487)</f>
        <v>0</v>
      </c>
      <c r="AM487" s="99">
        <f>SUMIFS(通讯通路门店!$BD:$BD,通讯通路门店!$S:$S,$G487)</f>
        <v>0</v>
      </c>
      <c r="AN487" s="99">
        <f>SUMIFS(通讯通路门店!$BF:$BF,通讯通路门店!$S:$S,$G487)</f>
        <v>0</v>
      </c>
      <c r="AO487" s="99">
        <f t="shared" si="37"/>
        <v>0</v>
      </c>
      <c r="AP487" s="99">
        <f>SUMIFS(通讯通路门店!$K:$K,通讯通路门店!$S:$S,$G487)</f>
        <v>0</v>
      </c>
      <c r="AQ487" s="83"/>
      <c r="AR487" s="99">
        <f>SUMIFS(通讯通路门店!$T:$T,通讯通路门店!$S:$S,$G487)</f>
        <v>0</v>
      </c>
      <c r="AS487" s="99">
        <f>SUMIFS(通讯通路门店!$U:$U,通讯通路门店!$S:$S,$G487)</f>
        <v>0</v>
      </c>
      <c r="AT487" s="99">
        <f>SUMIFS(通讯通路门店!$V:$V,通讯通路门店!$S:$S,$G487)</f>
        <v>0</v>
      </c>
      <c r="AU487" s="99">
        <f>SUMIFS(通讯通路门店!$W:$W,通讯通路门店!$S:$S,$G487)</f>
        <v>0</v>
      </c>
      <c r="AV487" s="99">
        <f>SUMIFS(通讯通路门店!$Z:$Z,通讯通路门店!$S:$S,$G487)</f>
        <v>0</v>
      </c>
      <c r="AW487" s="99">
        <f>SUMIFS(通讯通路门店!$AB:$AB,通讯通路门店!$S:$S,$G487)</f>
        <v>0</v>
      </c>
      <c r="AX487" s="99">
        <f>SUMIFS(通讯通路门店!$X:$X,通讯通路门店!$S:$S,$G487)</f>
        <v>0</v>
      </c>
      <c r="AY487" s="99">
        <f>SUMIFS(通讯通路门店!$Y:$Y,通讯通路门店!$S:$S,$G487)</f>
        <v>0</v>
      </c>
      <c r="AZ487" s="99">
        <f>SUMIFS(通讯通路门店!$AA:$AA,通讯通路门店!$S:$S,$G487)</f>
        <v>0</v>
      </c>
      <c r="BA487" s="99">
        <f t="shared" si="38"/>
        <v>0</v>
      </c>
      <c r="BB487" s="99">
        <f t="shared" si="39"/>
        <v>0</v>
      </c>
      <c r="BC487" s="99">
        <f>SUMIFS(通讯通路门店!$W:$W,通讯通路门店!$S:$S,$G487,通讯通路门店!$J:$J,"荣耀体验店")+SUMIFS(通讯通路门店!$W:$W,通讯通路门店!$S:$S,$G487,通讯通路门店!$J:$J,"荣耀授权专卖店")</f>
        <v>0</v>
      </c>
      <c r="BD487" s="99">
        <f>SUMIFS(通讯通路门店!$Z:$Z,通讯通路门店!$S:$S,$G487,通讯通路门店!$J:$J,"VIVO体验店")</f>
        <v>0</v>
      </c>
      <c r="BE487" s="99">
        <f>SUMIFS(通讯通路门店!$AB:$AB,通讯通路门店!$S:$S,$G487,通讯通路门店!$J:$J,"OPPO体验店")</f>
        <v>0</v>
      </c>
      <c r="BF487" s="99">
        <f>SUMIFS(通讯通路门店!$X:$X,通讯通路门店!$S:$S,$G487,通讯通路门店!$J:$J,"华为授权体验店")+SUMIFS(通讯通路门店!$AA:$AA,通讯通路门店!$S:$S,$G487,通讯通路门店!$J:$J,"华为堡垒店")</f>
        <v>0</v>
      </c>
      <c r="BG487" s="99">
        <f>SUMIFS(通讯通路门店!$Y:$Y,通讯通路门店!$S:$S,$G487,通讯通路门店!$J:$J,"小米体验店")</f>
        <v>0</v>
      </c>
      <c r="BH487" s="99">
        <f>SUMIFS(通讯通路门店!$AA:$AA,通讯通路门店!$S:$S,$G487,通讯通路门店!$J:$J,"苹果体验店")</f>
        <v>0</v>
      </c>
      <c r="BI487" s="99">
        <f>SUMIFS(通讯通路门店!$K:$K,通讯通路门店!$S:$S,$G487,通讯通路门店!$J:$J,"其他品牌专卖店")</f>
        <v>0</v>
      </c>
      <c r="BJ487" s="99">
        <f>SUMIFS(通讯通路门店!$AC:$AC,通讯通路门店!$S:$S,$G487)</f>
        <v>0</v>
      </c>
      <c r="BK487" s="99">
        <f>SUMIFS(通讯通路门店!$AD:$AD,通讯通路门店!$S:$S,$G487)</f>
        <v>0</v>
      </c>
      <c r="BL487" s="99">
        <f>SUMIFS(通讯通路门店!$AE:$AE,通讯通路门店!$S:$S,$G487)</f>
        <v>0</v>
      </c>
      <c r="BM487" s="99">
        <f>SUMIFS(通讯通路门店!$AF:$AF,通讯通路门店!$S:$S,$G487)</f>
        <v>0</v>
      </c>
      <c r="BN487" s="99">
        <f>SUMIFS(通讯通路门店!$AG:$AG,通讯通路门店!$S:$S,$G487)</f>
        <v>0</v>
      </c>
      <c r="BO487" s="99">
        <f>SUMIFS(通讯通路门店!$AH:$AH,通讯通路门店!$S:$S,$G487)</f>
        <v>0</v>
      </c>
      <c r="BP487" s="99">
        <f>SUMIFS(通讯通路门店!$AI:$AI,通讯通路门店!$S:$S,$G487)</f>
        <v>0</v>
      </c>
      <c r="BQ487" s="83"/>
    </row>
    <row r="488" spans="1:69">
      <c r="A488" s="99" t="str">
        <f>IFERROR(_xlfn.XLOOKUP($G488,通讯通路门店!$S$4:$S$993931,通讯通路门店!$A$4:$A$993931,0,0),"")</f>
        <v/>
      </c>
      <c r="B488" s="99" t="str">
        <f>IFERROR(_xlfn.XLOOKUP($G488,通讯通路门店!$S$4:$S$993931,通讯通路门店!$B$4:$B$993931,0,0),"")</f>
        <v/>
      </c>
      <c r="C488" s="99" t="str">
        <f>IFERROR(_xlfn.XLOOKUP($G488,通讯通路门店!$S$4:$S$993931,通讯通路门店!$C$4:$C$993931,0,0),"")</f>
        <v/>
      </c>
      <c r="D488" s="99" t="str">
        <f>IFERROR(_xlfn.XLOOKUP($G488,通讯通路门店!$S$4:$S$993931,通讯通路门店!$D$4:$D$993931,0,0),"")</f>
        <v/>
      </c>
      <c r="E488" s="83"/>
      <c r="F488" s="83"/>
      <c r="G488" s="101" t="e">
        <v>#N/A</v>
      </c>
      <c r="H488" s="102" t="str">
        <f>IFERROR(_xlfn.XLOOKUP($G488,通讯通路门店!$S$4:$S$993931,通讯通路门店!$R$4:$R$993931,0,0),"")</f>
        <v/>
      </c>
      <c r="I488" s="83"/>
      <c r="J488" s="83"/>
      <c r="K488" s="83"/>
      <c r="L488" s="83"/>
      <c r="M488" s="83"/>
      <c r="N488" s="83"/>
      <c r="O488" s="83"/>
      <c r="P488" s="83"/>
      <c r="Q488" s="83"/>
      <c r="R488" s="83"/>
      <c r="S488" s="83"/>
      <c r="T488" s="83"/>
      <c r="U488" s="99">
        <f>COUNTIF(通讯通路门店!$S:$S,$G488)</f>
        <v>0</v>
      </c>
      <c r="V488" s="99">
        <f>COUNTIFS(通讯通路门店!$S:$S,$G488,通讯通路门店!$J:$J,"综合卖场")</f>
        <v>0</v>
      </c>
      <c r="W488" s="99">
        <f>SUMIFS(通讯通路门店!$AJ:$AJ,通讯通路门店!$S:$S,通讯客户沙盘!$G488)</f>
        <v>0</v>
      </c>
      <c r="X488" s="99">
        <f t="shared" si="35"/>
        <v>0</v>
      </c>
      <c r="Y488" s="99">
        <f>COUNTIFS(通讯通路门店!$S:$S,$G488,通讯通路门店!$J:$J,"荣耀体验店")+COUNTIFS(通讯通路门店!$S:$S,$G488,通讯通路门店!$J:$J,"荣耀授权专卖店")</f>
        <v>0</v>
      </c>
      <c r="Z488" s="99">
        <f>COUNTIFS(通讯通路门店!$S:$S,$G488,通讯通路门店!$J:$J,"VIVO体验店")</f>
        <v>0</v>
      </c>
      <c r="AA488" s="99">
        <f>COUNTIFS(通讯通路门店!$S:$S,$G488,通讯通路门店!$J:$J,"OPPO体验店")</f>
        <v>0</v>
      </c>
      <c r="AB488" s="99">
        <f>COUNTIFS(通讯通路门店!$S:$S,$G488,通讯通路门店!$J:$J,"华为授权体验店")+COUNTIFS(通讯通路门店!$S:$S,$G488,通讯通路门店!$J:$J,"华为堡垒店")</f>
        <v>0</v>
      </c>
      <c r="AC488" s="99">
        <f>COUNTIFS(通讯通路门店!$S:$S,$G488,通讯通路门店!$J:$J,"小米体验店")</f>
        <v>0</v>
      </c>
      <c r="AD488" s="99">
        <f>COUNTIFS(通讯通路门店!$S:$S,$G488,通讯通路门店!$J:$J,"苹果体验店")</f>
        <v>0</v>
      </c>
      <c r="AE488" s="99">
        <f>COUNTIFS(通讯通路门店!$S:$S,$G488,通讯通路门店!$J:$J,"其他品牌专卖店")</f>
        <v>0</v>
      </c>
      <c r="AF488" s="99">
        <f>SUMIFS(通讯通路门店!$BI:$BI,通讯通路门店!$S:$S,$G488)</f>
        <v>0</v>
      </c>
      <c r="AG488" s="99">
        <f>SUMIFS(通讯通路门店!$BH:$BH,通讯通路门店!$S:$S,$G488)</f>
        <v>0</v>
      </c>
      <c r="AH488" s="99">
        <f t="shared" si="36"/>
        <v>0</v>
      </c>
      <c r="AI488" s="99">
        <f>SUMIFS(通讯通路门店!$BB:$BB,通讯通路门店!$S:$S,$G488)</f>
        <v>0</v>
      </c>
      <c r="AJ488" s="99">
        <f>SUMIFS(通讯通路门店!$BE:$BE,通讯通路门店!$S:$S,$G488)</f>
        <v>0</v>
      </c>
      <c r="AK488" s="99">
        <f>SUMIFS(通讯通路门店!$BG:$BG,通讯通路门店!$S:$S,$G488)</f>
        <v>0</v>
      </c>
      <c r="AL488" s="99">
        <f>SUMIFS(通讯通路门店!$BC:$BC,通讯通路门店!$S:$S,$G488)</f>
        <v>0</v>
      </c>
      <c r="AM488" s="99">
        <f>SUMIFS(通讯通路门店!$BD:$BD,通讯通路门店!$S:$S,$G488)</f>
        <v>0</v>
      </c>
      <c r="AN488" s="99">
        <f>SUMIFS(通讯通路门店!$BF:$BF,通讯通路门店!$S:$S,$G488)</f>
        <v>0</v>
      </c>
      <c r="AO488" s="99">
        <f t="shared" si="37"/>
        <v>0</v>
      </c>
      <c r="AP488" s="99">
        <f>SUMIFS(通讯通路门店!$K:$K,通讯通路门店!$S:$S,$G488)</f>
        <v>0</v>
      </c>
      <c r="AQ488" s="83"/>
      <c r="AR488" s="99">
        <f>SUMIFS(通讯通路门店!$T:$T,通讯通路门店!$S:$S,$G488)</f>
        <v>0</v>
      </c>
      <c r="AS488" s="99">
        <f>SUMIFS(通讯通路门店!$U:$U,通讯通路门店!$S:$S,$G488)</f>
        <v>0</v>
      </c>
      <c r="AT488" s="99">
        <f>SUMIFS(通讯通路门店!$V:$V,通讯通路门店!$S:$S,$G488)</f>
        <v>0</v>
      </c>
      <c r="AU488" s="99">
        <f>SUMIFS(通讯通路门店!$W:$W,通讯通路门店!$S:$S,$G488)</f>
        <v>0</v>
      </c>
      <c r="AV488" s="99">
        <f>SUMIFS(通讯通路门店!$Z:$Z,通讯通路门店!$S:$S,$G488)</f>
        <v>0</v>
      </c>
      <c r="AW488" s="99">
        <f>SUMIFS(通讯通路门店!$AB:$AB,通讯通路门店!$S:$S,$G488)</f>
        <v>0</v>
      </c>
      <c r="AX488" s="99">
        <f>SUMIFS(通讯通路门店!$X:$X,通讯通路门店!$S:$S,$G488)</f>
        <v>0</v>
      </c>
      <c r="AY488" s="99">
        <f>SUMIFS(通讯通路门店!$Y:$Y,通讯通路门店!$S:$S,$G488)</f>
        <v>0</v>
      </c>
      <c r="AZ488" s="99">
        <f>SUMIFS(通讯通路门店!$AA:$AA,通讯通路门店!$S:$S,$G488)</f>
        <v>0</v>
      </c>
      <c r="BA488" s="99">
        <f t="shared" si="38"/>
        <v>0</v>
      </c>
      <c r="BB488" s="99">
        <f t="shared" si="39"/>
        <v>0</v>
      </c>
      <c r="BC488" s="99">
        <f>SUMIFS(通讯通路门店!$W:$W,通讯通路门店!$S:$S,$G488,通讯通路门店!$J:$J,"荣耀体验店")+SUMIFS(通讯通路门店!$W:$W,通讯通路门店!$S:$S,$G488,通讯通路门店!$J:$J,"荣耀授权专卖店")</f>
        <v>0</v>
      </c>
      <c r="BD488" s="99">
        <f>SUMIFS(通讯通路门店!$Z:$Z,通讯通路门店!$S:$S,$G488,通讯通路门店!$J:$J,"VIVO体验店")</f>
        <v>0</v>
      </c>
      <c r="BE488" s="99">
        <f>SUMIFS(通讯通路门店!$AB:$AB,通讯通路门店!$S:$S,$G488,通讯通路门店!$J:$J,"OPPO体验店")</f>
        <v>0</v>
      </c>
      <c r="BF488" s="99">
        <f>SUMIFS(通讯通路门店!$X:$X,通讯通路门店!$S:$S,$G488,通讯通路门店!$J:$J,"华为授权体验店")+SUMIFS(通讯通路门店!$AA:$AA,通讯通路门店!$S:$S,$G488,通讯通路门店!$J:$J,"华为堡垒店")</f>
        <v>0</v>
      </c>
      <c r="BG488" s="99">
        <f>SUMIFS(通讯通路门店!$Y:$Y,通讯通路门店!$S:$S,$G488,通讯通路门店!$J:$J,"小米体验店")</f>
        <v>0</v>
      </c>
      <c r="BH488" s="99">
        <f>SUMIFS(通讯通路门店!$AA:$AA,通讯通路门店!$S:$S,$G488,通讯通路门店!$J:$J,"苹果体验店")</f>
        <v>0</v>
      </c>
      <c r="BI488" s="99">
        <f>SUMIFS(通讯通路门店!$K:$K,通讯通路门店!$S:$S,$G488,通讯通路门店!$J:$J,"其他品牌专卖店")</f>
        <v>0</v>
      </c>
      <c r="BJ488" s="99">
        <f>SUMIFS(通讯通路门店!$AC:$AC,通讯通路门店!$S:$S,$G488)</f>
        <v>0</v>
      </c>
      <c r="BK488" s="99">
        <f>SUMIFS(通讯通路门店!$AD:$AD,通讯通路门店!$S:$S,$G488)</f>
        <v>0</v>
      </c>
      <c r="BL488" s="99">
        <f>SUMIFS(通讯通路门店!$AE:$AE,通讯通路门店!$S:$S,$G488)</f>
        <v>0</v>
      </c>
      <c r="BM488" s="99">
        <f>SUMIFS(通讯通路门店!$AF:$AF,通讯通路门店!$S:$S,$G488)</f>
        <v>0</v>
      </c>
      <c r="BN488" s="99">
        <f>SUMIFS(通讯通路门店!$AG:$AG,通讯通路门店!$S:$S,$G488)</f>
        <v>0</v>
      </c>
      <c r="BO488" s="99">
        <f>SUMIFS(通讯通路门店!$AH:$AH,通讯通路门店!$S:$S,$G488)</f>
        <v>0</v>
      </c>
      <c r="BP488" s="99">
        <f>SUMIFS(通讯通路门店!$AI:$AI,通讯通路门店!$S:$S,$G488)</f>
        <v>0</v>
      </c>
      <c r="BQ488" s="83"/>
    </row>
    <row r="489" spans="1:69">
      <c r="A489" s="99" t="str">
        <f>IFERROR(_xlfn.XLOOKUP($G489,通讯通路门店!$S$4:$S$993931,通讯通路门店!$A$4:$A$993931,0,0),"")</f>
        <v/>
      </c>
      <c r="B489" s="99" t="str">
        <f>IFERROR(_xlfn.XLOOKUP($G489,通讯通路门店!$S$4:$S$993931,通讯通路门店!$B$4:$B$993931,0,0),"")</f>
        <v/>
      </c>
      <c r="C489" s="99" t="str">
        <f>IFERROR(_xlfn.XLOOKUP($G489,通讯通路门店!$S$4:$S$993931,通讯通路门店!$C$4:$C$993931,0,0),"")</f>
        <v/>
      </c>
      <c r="D489" s="99" t="str">
        <f>IFERROR(_xlfn.XLOOKUP($G489,通讯通路门店!$S$4:$S$993931,通讯通路门店!$D$4:$D$993931,0,0),"")</f>
        <v/>
      </c>
      <c r="E489" s="83"/>
      <c r="F489" s="83"/>
      <c r="G489" s="101" t="e">
        <v>#N/A</v>
      </c>
      <c r="H489" s="102" t="str">
        <f>IFERROR(_xlfn.XLOOKUP($G489,通讯通路门店!$S$4:$S$993931,通讯通路门店!$R$4:$R$993931,0,0),"")</f>
        <v/>
      </c>
      <c r="I489" s="83"/>
      <c r="J489" s="83"/>
      <c r="K489" s="83"/>
      <c r="L489" s="83"/>
      <c r="M489" s="83"/>
      <c r="N489" s="83"/>
      <c r="O489" s="83"/>
      <c r="P489" s="83"/>
      <c r="Q489" s="83"/>
      <c r="R489" s="83"/>
      <c r="S489" s="83"/>
      <c r="T489" s="83"/>
      <c r="U489" s="99">
        <f>COUNTIF(通讯通路门店!$S:$S,$G489)</f>
        <v>0</v>
      </c>
      <c r="V489" s="99">
        <f>COUNTIFS(通讯通路门店!$S:$S,$G489,通讯通路门店!$J:$J,"综合卖场")</f>
        <v>0</v>
      </c>
      <c r="W489" s="99">
        <f>SUMIFS(通讯通路门店!$AJ:$AJ,通讯通路门店!$S:$S,通讯客户沙盘!$G489)</f>
        <v>0</v>
      </c>
      <c r="X489" s="99">
        <f t="shared" si="35"/>
        <v>0</v>
      </c>
      <c r="Y489" s="99">
        <f>COUNTIFS(通讯通路门店!$S:$S,$G489,通讯通路门店!$J:$J,"荣耀体验店")+COUNTIFS(通讯通路门店!$S:$S,$G489,通讯通路门店!$J:$J,"荣耀授权专卖店")</f>
        <v>0</v>
      </c>
      <c r="Z489" s="99">
        <f>COUNTIFS(通讯通路门店!$S:$S,$G489,通讯通路门店!$J:$J,"VIVO体验店")</f>
        <v>0</v>
      </c>
      <c r="AA489" s="99">
        <f>COUNTIFS(通讯通路门店!$S:$S,$G489,通讯通路门店!$J:$J,"OPPO体验店")</f>
        <v>0</v>
      </c>
      <c r="AB489" s="99">
        <f>COUNTIFS(通讯通路门店!$S:$S,$G489,通讯通路门店!$J:$J,"华为授权体验店")+COUNTIFS(通讯通路门店!$S:$S,$G489,通讯通路门店!$J:$J,"华为堡垒店")</f>
        <v>0</v>
      </c>
      <c r="AC489" s="99">
        <f>COUNTIFS(通讯通路门店!$S:$S,$G489,通讯通路门店!$J:$J,"小米体验店")</f>
        <v>0</v>
      </c>
      <c r="AD489" s="99">
        <f>COUNTIFS(通讯通路门店!$S:$S,$G489,通讯通路门店!$J:$J,"苹果体验店")</f>
        <v>0</v>
      </c>
      <c r="AE489" s="99">
        <f>COUNTIFS(通讯通路门店!$S:$S,$G489,通讯通路门店!$J:$J,"其他品牌专卖店")</f>
        <v>0</v>
      </c>
      <c r="AF489" s="99">
        <f>SUMIFS(通讯通路门店!$BI:$BI,通讯通路门店!$S:$S,$G489)</f>
        <v>0</v>
      </c>
      <c r="AG489" s="99">
        <f>SUMIFS(通讯通路门店!$BH:$BH,通讯通路门店!$S:$S,$G489)</f>
        <v>0</v>
      </c>
      <c r="AH489" s="99">
        <f t="shared" si="36"/>
        <v>0</v>
      </c>
      <c r="AI489" s="99">
        <f>SUMIFS(通讯通路门店!$BB:$BB,通讯通路门店!$S:$S,$G489)</f>
        <v>0</v>
      </c>
      <c r="AJ489" s="99">
        <f>SUMIFS(通讯通路门店!$BE:$BE,通讯通路门店!$S:$S,$G489)</f>
        <v>0</v>
      </c>
      <c r="AK489" s="99">
        <f>SUMIFS(通讯通路门店!$BG:$BG,通讯通路门店!$S:$S,$G489)</f>
        <v>0</v>
      </c>
      <c r="AL489" s="99">
        <f>SUMIFS(通讯通路门店!$BC:$BC,通讯通路门店!$S:$S,$G489)</f>
        <v>0</v>
      </c>
      <c r="AM489" s="99">
        <f>SUMIFS(通讯通路门店!$BD:$BD,通讯通路门店!$S:$S,$G489)</f>
        <v>0</v>
      </c>
      <c r="AN489" s="99">
        <f>SUMIFS(通讯通路门店!$BF:$BF,通讯通路门店!$S:$S,$G489)</f>
        <v>0</v>
      </c>
      <c r="AO489" s="99">
        <f t="shared" si="37"/>
        <v>0</v>
      </c>
      <c r="AP489" s="99">
        <f>SUMIFS(通讯通路门店!$K:$K,通讯通路门店!$S:$S,$G489)</f>
        <v>0</v>
      </c>
      <c r="AQ489" s="83"/>
      <c r="AR489" s="99">
        <f>SUMIFS(通讯通路门店!$T:$T,通讯通路门店!$S:$S,$G489)</f>
        <v>0</v>
      </c>
      <c r="AS489" s="99">
        <f>SUMIFS(通讯通路门店!$U:$U,通讯通路门店!$S:$S,$G489)</f>
        <v>0</v>
      </c>
      <c r="AT489" s="99">
        <f>SUMIFS(通讯通路门店!$V:$V,通讯通路门店!$S:$S,$G489)</f>
        <v>0</v>
      </c>
      <c r="AU489" s="99">
        <f>SUMIFS(通讯通路门店!$W:$W,通讯通路门店!$S:$S,$G489)</f>
        <v>0</v>
      </c>
      <c r="AV489" s="99">
        <f>SUMIFS(通讯通路门店!$Z:$Z,通讯通路门店!$S:$S,$G489)</f>
        <v>0</v>
      </c>
      <c r="AW489" s="99">
        <f>SUMIFS(通讯通路门店!$AB:$AB,通讯通路门店!$S:$S,$G489)</f>
        <v>0</v>
      </c>
      <c r="AX489" s="99">
        <f>SUMIFS(通讯通路门店!$X:$X,通讯通路门店!$S:$S,$G489)</f>
        <v>0</v>
      </c>
      <c r="AY489" s="99">
        <f>SUMIFS(通讯通路门店!$Y:$Y,通讯通路门店!$S:$S,$G489)</f>
        <v>0</v>
      </c>
      <c r="AZ489" s="99">
        <f>SUMIFS(通讯通路门店!$AA:$AA,通讯通路门店!$S:$S,$G489)</f>
        <v>0</v>
      </c>
      <c r="BA489" s="99">
        <f t="shared" si="38"/>
        <v>0</v>
      </c>
      <c r="BB489" s="99">
        <f t="shared" si="39"/>
        <v>0</v>
      </c>
      <c r="BC489" s="99">
        <f>SUMIFS(通讯通路门店!$W:$W,通讯通路门店!$S:$S,$G489,通讯通路门店!$J:$J,"荣耀体验店")+SUMIFS(通讯通路门店!$W:$W,通讯通路门店!$S:$S,$G489,通讯通路门店!$J:$J,"荣耀授权专卖店")</f>
        <v>0</v>
      </c>
      <c r="BD489" s="99">
        <f>SUMIFS(通讯通路门店!$Z:$Z,通讯通路门店!$S:$S,$G489,通讯通路门店!$J:$J,"VIVO体验店")</f>
        <v>0</v>
      </c>
      <c r="BE489" s="99">
        <f>SUMIFS(通讯通路门店!$AB:$AB,通讯通路门店!$S:$S,$G489,通讯通路门店!$J:$J,"OPPO体验店")</f>
        <v>0</v>
      </c>
      <c r="BF489" s="99">
        <f>SUMIFS(通讯通路门店!$X:$X,通讯通路门店!$S:$S,$G489,通讯通路门店!$J:$J,"华为授权体验店")+SUMIFS(通讯通路门店!$AA:$AA,通讯通路门店!$S:$S,$G489,通讯通路门店!$J:$J,"华为堡垒店")</f>
        <v>0</v>
      </c>
      <c r="BG489" s="99">
        <f>SUMIFS(通讯通路门店!$Y:$Y,通讯通路门店!$S:$S,$G489,通讯通路门店!$J:$J,"小米体验店")</f>
        <v>0</v>
      </c>
      <c r="BH489" s="99">
        <f>SUMIFS(通讯通路门店!$AA:$AA,通讯通路门店!$S:$S,$G489,通讯通路门店!$J:$J,"苹果体验店")</f>
        <v>0</v>
      </c>
      <c r="BI489" s="99">
        <f>SUMIFS(通讯通路门店!$K:$K,通讯通路门店!$S:$S,$G489,通讯通路门店!$J:$J,"其他品牌专卖店")</f>
        <v>0</v>
      </c>
      <c r="BJ489" s="99">
        <f>SUMIFS(通讯通路门店!$AC:$AC,通讯通路门店!$S:$S,$G489)</f>
        <v>0</v>
      </c>
      <c r="BK489" s="99">
        <f>SUMIFS(通讯通路门店!$AD:$AD,通讯通路门店!$S:$S,$G489)</f>
        <v>0</v>
      </c>
      <c r="BL489" s="99">
        <f>SUMIFS(通讯通路门店!$AE:$AE,通讯通路门店!$S:$S,$G489)</f>
        <v>0</v>
      </c>
      <c r="BM489" s="99">
        <f>SUMIFS(通讯通路门店!$AF:$AF,通讯通路门店!$S:$S,$G489)</f>
        <v>0</v>
      </c>
      <c r="BN489" s="99">
        <f>SUMIFS(通讯通路门店!$AG:$AG,通讯通路门店!$S:$S,$G489)</f>
        <v>0</v>
      </c>
      <c r="BO489" s="99">
        <f>SUMIFS(通讯通路门店!$AH:$AH,通讯通路门店!$S:$S,$G489)</f>
        <v>0</v>
      </c>
      <c r="BP489" s="99">
        <f>SUMIFS(通讯通路门店!$AI:$AI,通讯通路门店!$S:$S,$G489)</f>
        <v>0</v>
      </c>
      <c r="BQ489" s="83"/>
    </row>
    <row r="490" spans="1:69">
      <c r="A490" s="99" t="str">
        <f>IFERROR(_xlfn.XLOOKUP($G490,通讯通路门店!$S$4:$S$993931,通讯通路门店!$A$4:$A$993931,0,0),"")</f>
        <v/>
      </c>
      <c r="B490" s="99" t="str">
        <f>IFERROR(_xlfn.XLOOKUP($G490,通讯通路门店!$S$4:$S$993931,通讯通路门店!$B$4:$B$993931,0,0),"")</f>
        <v/>
      </c>
      <c r="C490" s="99" t="str">
        <f>IFERROR(_xlfn.XLOOKUP($G490,通讯通路门店!$S$4:$S$993931,通讯通路门店!$C$4:$C$993931,0,0),"")</f>
        <v/>
      </c>
      <c r="D490" s="99" t="str">
        <f>IFERROR(_xlfn.XLOOKUP($G490,通讯通路门店!$S$4:$S$993931,通讯通路门店!$D$4:$D$993931,0,0),"")</f>
        <v/>
      </c>
      <c r="E490" s="83"/>
      <c r="F490" s="83"/>
      <c r="G490" s="101" t="e">
        <v>#N/A</v>
      </c>
      <c r="H490" s="102" t="str">
        <f>IFERROR(_xlfn.XLOOKUP($G490,通讯通路门店!$S$4:$S$993931,通讯通路门店!$R$4:$R$993931,0,0),"")</f>
        <v/>
      </c>
      <c r="I490" s="83"/>
      <c r="J490" s="83"/>
      <c r="K490" s="83"/>
      <c r="L490" s="83"/>
      <c r="M490" s="83"/>
      <c r="N490" s="83"/>
      <c r="O490" s="83"/>
      <c r="P490" s="83"/>
      <c r="Q490" s="83"/>
      <c r="R490" s="83"/>
      <c r="S490" s="83"/>
      <c r="T490" s="83"/>
      <c r="U490" s="99">
        <f>COUNTIF(通讯通路门店!$S:$S,$G490)</f>
        <v>0</v>
      </c>
      <c r="V490" s="99">
        <f>COUNTIFS(通讯通路门店!$S:$S,$G490,通讯通路门店!$J:$J,"综合卖场")</f>
        <v>0</v>
      </c>
      <c r="W490" s="99">
        <f>SUMIFS(通讯通路门店!$AJ:$AJ,通讯通路门店!$S:$S,通讯客户沙盘!$G490)</f>
        <v>0</v>
      </c>
      <c r="X490" s="99">
        <f t="shared" si="35"/>
        <v>0</v>
      </c>
      <c r="Y490" s="99">
        <f>COUNTIFS(通讯通路门店!$S:$S,$G490,通讯通路门店!$J:$J,"荣耀体验店")+COUNTIFS(通讯通路门店!$S:$S,$G490,通讯通路门店!$J:$J,"荣耀授权专卖店")</f>
        <v>0</v>
      </c>
      <c r="Z490" s="99">
        <f>COUNTIFS(通讯通路门店!$S:$S,$G490,通讯通路门店!$J:$J,"VIVO体验店")</f>
        <v>0</v>
      </c>
      <c r="AA490" s="99">
        <f>COUNTIFS(通讯通路门店!$S:$S,$G490,通讯通路门店!$J:$J,"OPPO体验店")</f>
        <v>0</v>
      </c>
      <c r="AB490" s="99">
        <f>COUNTIFS(通讯通路门店!$S:$S,$G490,通讯通路门店!$J:$J,"华为授权体验店")+COUNTIFS(通讯通路门店!$S:$S,$G490,通讯通路门店!$J:$J,"华为堡垒店")</f>
        <v>0</v>
      </c>
      <c r="AC490" s="99">
        <f>COUNTIFS(通讯通路门店!$S:$S,$G490,通讯通路门店!$J:$J,"小米体验店")</f>
        <v>0</v>
      </c>
      <c r="AD490" s="99">
        <f>COUNTIFS(通讯通路门店!$S:$S,$G490,通讯通路门店!$J:$J,"苹果体验店")</f>
        <v>0</v>
      </c>
      <c r="AE490" s="99">
        <f>COUNTIFS(通讯通路门店!$S:$S,$G490,通讯通路门店!$J:$J,"其他品牌专卖店")</f>
        <v>0</v>
      </c>
      <c r="AF490" s="99">
        <f>SUMIFS(通讯通路门店!$BI:$BI,通讯通路门店!$S:$S,$G490)</f>
        <v>0</v>
      </c>
      <c r="AG490" s="99">
        <f>SUMIFS(通讯通路门店!$BH:$BH,通讯通路门店!$S:$S,$G490)</f>
        <v>0</v>
      </c>
      <c r="AH490" s="99">
        <f t="shared" si="36"/>
        <v>0</v>
      </c>
      <c r="AI490" s="99">
        <f>SUMIFS(通讯通路门店!$BB:$BB,通讯通路门店!$S:$S,$G490)</f>
        <v>0</v>
      </c>
      <c r="AJ490" s="99">
        <f>SUMIFS(通讯通路门店!$BE:$BE,通讯通路门店!$S:$S,$G490)</f>
        <v>0</v>
      </c>
      <c r="AK490" s="99">
        <f>SUMIFS(通讯通路门店!$BG:$BG,通讯通路门店!$S:$S,$G490)</f>
        <v>0</v>
      </c>
      <c r="AL490" s="99">
        <f>SUMIFS(通讯通路门店!$BC:$BC,通讯通路门店!$S:$S,$G490)</f>
        <v>0</v>
      </c>
      <c r="AM490" s="99">
        <f>SUMIFS(通讯通路门店!$BD:$BD,通讯通路门店!$S:$S,$G490)</f>
        <v>0</v>
      </c>
      <c r="AN490" s="99">
        <f>SUMIFS(通讯通路门店!$BF:$BF,通讯通路门店!$S:$S,$G490)</f>
        <v>0</v>
      </c>
      <c r="AO490" s="99">
        <f t="shared" si="37"/>
        <v>0</v>
      </c>
      <c r="AP490" s="99">
        <f>SUMIFS(通讯通路门店!$K:$K,通讯通路门店!$S:$S,$G490)</f>
        <v>0</v>
      </c>
      <c r="AQ490" s="83"/>
      <c r="AR490" s="99">
        <f>SUMIFS(通讯通路门店!$T:$T,通讯通路门店!$S:$S,$G490)</f>
        <v>0</v>
      </c>
      <c r="AS490" s="99">
        <f>SUMIFS(通讯通路门店!$U:$U,通讯通路门店!$S:$S,$G490)</f>
        <v>0</v>
      </c>
      <c r="AT490" s="99">
        <f>SUMIFS(通讯通路门店!$V:$V,通讯通路门店!$S:$S,$G490)</f>
        <v>0</v>
      </c>
      <c r="AU490" s="99">
        <f>SUMIFS(通讯通路门店!$W:$W,通讯通路门店!$S:$S,$G490)</f>
        <v>0</v>
      </c>
      <c r="AV490" s="99">
        <f>SUMIFS(通讯通路门店!$Z:$Z,通讯通路门店!$S:$S,$G490)</f>
        <v>0</v>
      </c>
      <c r="AW490" s="99">
        <f>SUMIFS(通讯通路门店!$AB:$AB,通讯通路门店!$S:$S,$G490)</f>
        <v>0</v>
      </c>
      <c r="AX490" s="99">
        <f>SUMIFS(通讯通路门店!$X:$X,通讯通路门店!$S:$S,$G490)</f>
        <v>0</v>
      </c>
      <c r="AY490" s="99">
        <f>SUMIFS(通讯通路门店!$Y:$Y,通讯通路门店!$S:$S,$G490)</f>
        <v>0</v>
      </c>
      <c r="AZ490" s="99">
        <f>SUMIFS(通讯通路门店!$AA:$AA,通讯通路门店!$S:$S,$G490)</f>
        <v>0</v>
      </c>
      <c r="BA490" s="99">
        <f t="shared" si="38"/>
        <v>0</v>
      </c>
      <c r="BB490" s="99">
        <f t="shared" si="39"/>
        <v>0</v>
      </c>
      <c r="BC490" s="99">
        <f>SUMIFS(通讯通路门店!$W:$W,通讯通路门店!$S:$S,$G490,通讯通路门店!$J:$J,"荣耀体验店")+SUMIFS(通讯通路门店!$W:$W,通讯通路门店!$S:$S,$G490,通讯通路门店!$J:$J,"荣耀授权专卖店")</f>
        <v>0</v>
      </c>
      <c r="BD490" s="99">
        <f>SUMIFS(通讯通路门店!$Z:$Z,通讯通路门店!$S:$S,$G490,通讯通路门店!$J:$J,"VIVO体验店")</f>
        <v>0</v>
      </c>
      <c r="BE490" s="99">
        <f>SUMIFS(通讯通路门店!$AB:$AB,通讯通路门店!$S:$S,$G490,通讯通路门店!$J:$J,"OPPO体验店")</f>
        <v>0</v>
      </c>
      <c r="BF490" s="99">
        <f>SUMIFS(通讯通路门店!$X:$X,通讯通路门店!$S:$S,$G490,通讯通路门店!$J:$J,"华为授权体验店")+SUMIFS(通讯通路门店!$AA:$AA,通讯通路门店!$S:$S,$G490,通讯通路门店!$J:$J,"华为堡垒店")</f>
        <v>0</v>
      </c>
      <c r="BG490" s="99">
        <f>SUMIFS(通讯通路门店!$Y:$Y,通讯通路门店!$S:$S,$G490,通讯通路门店!$J:$J,"小米体验店")</f>
        <v>0</v>
      </c>
      <c r="BH490" s="99">
        <f>SUMIFS(通讯通路门店!$AA:$AA,通讯通路门店!$S:$S,$G490,通讯通路门店!$J:$J,"苹果体验店")</f>
        <v>0</v>
      </c>
      <c r="BI490" s="99">
        <f>SUMIFS(通讯通路门店!$K:$K,通讯通路门店!$S:$S,$G490,通讯通路门店!$J:$J,"其他品牌专卖店")</f>
        <v>0</v>
      </c>
      <c r="BJ490" s="99">
        <f>SUMIFS(通讯通路门店!$AC:$AC,通讯通路门店!$S:$S,$G490)</f>
        <v>0</v>
      </c>
      <c r="BK490" s="99">
        <f>SUMIFS(通讯通路门店!$AD:$AD,通讯通路门店!$S:$S,$G490)</f>
        <v>0</v>
      </c>
      <c r="BL490" s="99">
        <f>SUMIFS(通讯通路门店!$AE:$AE,通讯通路门店!$S:$S,$G490)</f>
        <v>0</v>
      </c>
      <c r="BM490" s="99">
        <f>SUMIFS(通讯通路门店!$AF:$AF,通讯通路门店!$S:$S,$G490)</f>
        <v>0</v>
      </c>
      <c r="BN490" s="99">
        <f>SUMIFS(通讯通路门店!$AG:$AG,通讯通路门店!$S:$S,$G490)</f>
        <v>0</v>
      </c>
      <c r="BO490" s="99">
        <f>SUMIFS(通讯通路门店!$AH:$AH,通讯通路门店!$S:$S,$G490)</f>
        <v>0</v>
      </c>
      <c r="BP490" s="99">
        <f>SUMIFS(通讯通路门店!$AI:$AI,通讯通路门店!$S:$S,$G490)</f>
        <v>0</v>
      </c>
      <c r="BQ490" s="83"/>
    </row>
    <row r="491" spans="1:69">
      <c r="A491" s="99" t="str">
        <f>IFERROR(_xlfn.XLOOKUP($G491,通讯通路门店!$S$4:$S$993931,通讯通路门店!$A$4:$A$993931,0,0),"")</f>
        <v/>
      </c>
      <c r="B491" s="99" t="str">
        <f>IFERROR(_xlfn.XLOOKUP($G491,通讯通路门店!$S$4:$S$993931,通讯通路门店!$B$4:$B$993931,0,0),"")</f>
        <v/>
      </c>
      <c r="C491" s="99" t="str">
        <f>IFERROR(_xlfn.XLOOKUP($G491,通讯通路门店!$S$4:$S$993931,通讯通路门店!$C$4:$C$993931,0,0),"")</f>
        <v/>
      </c>
      <c r="D491" s="99" t="str">
        <f>IFERROR(_xlfn.XLOOKUP($G491,通讯通路门店!$S$4:$S$993931,通讯通路门店!$D$4:$D$993931,0,0),"")</f>
        <v/>
      </c>
      <c r="E491" s="83"/>
      <c r="F491" s="83"/>
      <c r="G491" s="101" t="e">
        <v>#N/A</v>
      </c>
      <c r="H491" s="102" t="str">
        <f>IFERROR(_xlfn.XLOOKUP($G491,通讯通路门店!$S$4:$S$993931,通讯通路门店!$R$4:$R$993931,0,0),"")</f>
        <v/>
      </c>
      <c r="I491" s="83"/>
      <c r="J491" s="83"/>
      <c r="K491" s="83"/>
      <c r="L491" s="83"/>
      <c r="M491" s="83"/>
      <c r="N491" s="83"/>
      <c r="O491" s="83"/>
      <c r="P491" s="83"/>
      <c r="Q491" s="83"/>
      <c r="R491" s="83"/>
      <c r="S491" s="83"/>
      <c r="T491" s="83"/>
      <c r="U491" s="99">
        <f>COUNTIF(通讯通路门店!$S:$S,$G491)</f>
        <v>0</v>
      </c>
      <c r="V491" s="99">
        <f>COUNTIFS(通讯通路门店!$S:$S,$G491,通讯通路门店!$J:$J,"综合卖场")</f>
        <v>0</v>
      </c>
      <c r="W491" s="99">
        <f>SUMIFS(通讯通路门店!$AJ:$AJ,通讯通路门店!$S:$S,通讯客户沙盘!$G491)</f>
        <v>0</v>
      </c>
      <c r="X491" s="99">
        <f t="shared" si="35"/>
        <v>0</v>
      </c>
      <c r="Y491" s="99">
        <f>COUNTIFS(通讯通路门店!$S:$S,$G491,通讯通路门店!$J:$J,"荣耀体验店")+COUNTIFS(通讯通路门店!$S:$S,$G491,通讯通路门店!$J:$J,"荣耀授权专卖店")</f>
        <v>0</v>
      </c>
      <c r="Z491" s="99">
        <f>COUNTIFS(通讯通路门店!$S:$S,$G491,通讯通路门店!$J:$J,"VIVO体验店")</f>
        <v>0</v>
      </c>
      <c r="AA491" s="99">
        <f>COUNTIFS(通讯通路门店!$S:$S,$G491,通讯通路门店!$J:$J,"OPPO体验店")</f>
        <v>0</v>
      </c>
      <c r="AB491" s="99">
        <f>COUNTIFS(通讯通路门店!$S:$S,$G491,通讯通路门店!$J:$J,"华为授权体验店")+COUNTIFS(通讯通路门店!$S:$S,$G491,通讯通路门店!$J:$J,"华为堡垒店")</f>
        <v>0</v>
      </c>
      <c r="AC491" s="99">
        <f>COUNTIFS(通讯通路门店!$S:$S,$G491,通讯通路门店!$J:$J,"小米体验店")</f>
        <v>0</v>
      </c>
      <c r="AD491" s="99">
        <f>COUNTIFS(通讯通路门店!$S:$S,$G491,通讯通路门店!$J:$J,"苹果体验店")</f>
        <v>0</v>
      </c>
      <c r="AE491" s="99">
        <f>COUNTIFS(通讯通路门店!$S:$S,$G491,通讯通路门店!$J:$J,"其他品牌专卖店")</f>
        <v>0</v>
      </c>
      <c r="AF491" s="99">
        <f>SUMIFS(通讯通路门店!$BI:$BI,通讯通路门店!$S:$S,$G491)</f>
        <v>0</v>
      </c>
      <c r="AG491" s="99">
        <f>SUMIFS(通讯通路门店!$BH:$BH,通讯通路门店!$S:$S,$G491)</f>
        <v>0</v>
      </c>
      <c r="AH491" s="99">
        <f t="shared" si="36"/>
        <v>0</v>
      </c>
      <c r="AI491" s="99">
        <f>SUMIFS(通讯通路门店!$BB:$BB,通讯通路门店!$S:$S,$G491)</f>
        <v>0</v>
      </c>
      <c r="AJ491" s="99">
        <f>SUMIFS(通讯通路门店!$BE:$BE,通讯通路门店!$S:$S,$G491)</f>
        <v>0</v>
      </c>
      <c r="AK491" s="99">
        <f>SUMIFS(通讯通路门店!$BG:$BG,通讯通路门店!$S:$S,$G491)</f>
        <v>0</v>
      </c>
      <c r="AL491" s="99">
        <f>SUMIFS(通讯通路门店!$BC:$BC,通讯通路门店!$S:$S,$G491)</f>
        <v>0</v>
      </c>
      <c r="AM491" s="99">
        <f>SUMIFS(通讯通路门店!$BD:$BD,通讯通路门店!$S:$S,$G491)</f>
        <v>0</v>
      </c>
      <c r="AN491" s="99">
        <f>SUMIFS(通讯通路门店!$BF:$BF,通讯通路门店!$S:$S,$G491)</f>
        <v>0</v>
      </c>
      <c r="AO491" s="99">
        <f t="shared" si="37"/>
        <v>0</v>
      </c>
      <c r="AP491" s="99">
        <f>SUMIFS(通讯通路门店!$K:$K,通讯通路门店!$S:$S,$G491)</f>
        <v>0</v>
      </c>
      <c r="AQ491" s="83"/>
      <c r="AR491" s="99">
        <f>SUMIFS(通讯通路门店!$T:$T,通讯通路门店!$S:$S,$G491)</f>
        <v>0</v>
      </c>
      <c r="AS491" s="99">
        <f>SUMIFS(通讯通路门店!$U:$U,通讯通路门店!$S:$S,$G491)</f>
        <v>0</v>
      </c>
      <c r="AT491" s="99">
        <f>SUMIFS(通讯通路门店!$V:$V,通讯通路门店!$S:$S,$G491)</f>
        <v>0</v>
      </c>
      <c r="AU491" s="99">
        <f>SUMIFS(通讯通路门店!$W:$W,通讯通路门店!$S:$S,$G491)</f>
        <v>0</v>
      </c>
      <c r="AV491" s="99">
        <f>SUMIFS(通讯通路门店!$Z:$Z,通讯通路门店!$S:$S,$G491)</f>
        <v>0</v>
      </c>
      <c r="AW491" s="99">
        <f>SUMIFS(通讯通路门店!$AB:$AB,通讯通路门店!$S:$S,$G491)</f>
        <v>0</v>
      </c>
      <c r="AX491" s="99">
        <f>SUMIFS(通讯通路门店!$X:$X,通讯通路门店!$S:$S,$G491)</f>
        <v>0</v>
      </c>
      <c r="AY491" s="99">
        <f>SUMIFS(通讯通路门店!$Y:$Y,通讯通路门店!$S:$S,$G491)</f>
        <v>0</v>
      </c>
      <c r="AZ491" s="99">
        <f>SUMIFS(通讯通路门店!$AA:$AA,通讯通路门店!$S:$S,$G491)</f>
        <v>0</v>
      </c>
      <c r="BA491" s="99">
        <f t="shared" si="38"/>
        <v>0</v>
      </c>
      <c r="BB491" s="99">
        <f t="shared" si="39"/>
        <v>0</v>
      </c>
      <c r="BC491" s="99">
        <f>SUMIFS(通讯通路门店!$W:$W,通讯通路门店!$S:$S,$G491,通讯通路门店!$J:$J,"荣耀体验店")+SUMIFS(通讯通路门店!$W:$W,通讯通路门店!$S:$S,$G491,通讯通路门店!$J:$J,"荣耀授权专卖店")</f>
        <v>0</v>
      </c>
      <c r="BD491" s="99">
        <f>SUMIFS(通讯通路门店!$Z:$Z,通讯通路门店!$S:$S,$G491,通讯通路门店!$J:$J,"VIVO体验店")</f>
        <v>0</v>
      </c>
      <c r="BE491" s="99">
        <f>SUMIFS(通讯通路门店!$AB:$AB,通讯通路门店!$S:$S,$G491,通讯通路门店!$J:$J,"OPPO体验店")</f>
        <v>0</v>
      </c>
      <c r="BF491" s="99">
        <f>SUMIFS(通讯通路门店!$X:$X,通讯通路门店!$S:$S,$G491,通讯通路门店!$J:$J,"华为授权体验店")+SUMIFS(通讯通路门店!$AA:$AA,通讯通路门店!$S:$S,$G491,通讯通路门店!$J:$J,"华为堡垒店")</f>
        <v>0</v>
      </c>
      <c r="BG491" s="99">
        <f>SUMIFS(通讯通路门店!$Y:$Y,通讯通路门店!$S:$S,$G491,通讯通路门店!$J:$J,"小米体验店")</f>
        <v>0</v>
      </c>
      <c r="BH491" s="99">
        <f>SUMIFS(通讯通路门店!$AA:$AA,通讯通路门店!$S:$S,$G491,通讯通路门店!$J:$J,"苹果体验店")</f>
        <v>0</v>
      </c>
      <c r="BI491" s="99">
        <f>SUMIFS(通讯通路门店!$K:$K,通讯通路门店!$S:$S,$G491,通讯通路门店!$J:$J,"其他品牌专卖店")</f>
        <v>0</v>
      </c>
      <c r="BJ491" s="99">
        <f>SUMIFS(通讯通路门店!$AC:$AC,通讯通路门店!$S:$S,$G491)</f>
        <v>0</v>
      </c>
      <c r="BK491" s="99">
        <f>SUMIFS(通讯通路门店!$AD:$AD,通讯通路门店!$S:$S,$G491)</f>
        <v>0</v>
      </c>
      <c r="BL491" s="99">
        <f>SUMIFS(通讯通路门店!$AE:$AE,通讯通路门店!$S:$S,$G491)</f>
        <v>0</v>
      </c>
      <c r="BM491" s="99">
        <f>SUMIFS(通讯通路门店!$AF:$AF,通讯通路门店!$S:$S,$G491)</f>
        <v>0</v>
      </c>
      <c r="BN491" s="99">
        <f>SUMIFS(通讯通路门店!$AG:$AG,通讯通路门店!$S:$S,$G491)</f>
        <v>0</v>
      </c>
      <c r="BO491" s="99">
        <f>SUMIFS(通讯通路门店!$AH:$AH,通讯通路门店!$S:$S,$G491)</f>
        <v>0</v>
      </c>
      <c r="BP491" s="99">
        <f>SUMIFS(通讯通路门店!$AI:$AI,通讯通路门店!$S:$S,$G491)</f>
        <v>0</v>
      </c>
      <c r="BQ491" s="83"/>
    </row>
    <row r="492" spans="1:69">
      <c r="A492" s="99" t="str">
        <f>IFERROR(_xlfn.XLOOKUP($G492,通讯通路门店!$S$4:$S$993931,通讯通路门店!$A$4:$A$993931,0,0),"")</f>
        <v/>
      </c>
      <c r="B492" s="99" t="str">
        <f>IFERROR(_xlfn.XLOOKUP($G492,通讯通路门店!$S$4:$S$993931,通讯通路门店!$B$4:$B$993931,0,0),"")</f>
        <v/>
      </c>
      <c r="C492" s="99" t="str">
        <f>IFERROR(_xlfn.XLOOKUP($G492,通讯通路门店!$S$4:$S$993931,通讯通路门店!$C$4:$C$993931,0,0),"")</f>
        <v/>
      </c>
      <c r="D492" s="99" t="str">
        <f>IFERROR(_xlfn.XLOOKUP($G492,通讯通路门店!$S$4:$S$993931,通讯通路门店!$D$4:$D$993931,0,0),"")</f>
        <v/>
      </c>
      <c r="E492" s="83"/>
      <c r="F492" s="83"/>
      <c r="G492" s="101" t="e">
        <v>#N/A</v>
      </c>
      <c r="H492" s="102" t="str">
        <f>IFERROR(_xlfn.XLOOKUP($G492,通讯通路门店!$S$4:$S$993931,通讯通路门店!$R$4:$R$993931,0,0),"")</f>
        <v/>
      </c>
      <c r="I492" s="83"/>
      <c r="J492" s="83"/>
      <c r="K492" s="83"/>
      <c r="L492" s="83"/>
      <c r="M492" s="83"/>
      <c r="N492" s="83"/>
      <c r="O492" s="83"/>
      <c r="P492" s="83"/>
      <c r="Q492" s="83"/>
      <c r="R492" s="83"/>
      <c r="S492" s="83"/>
      <c r="T492" s="83"/>
      <c r="U492" s="99">
        <f>COUNTIF(通讯通路门店!$S:$S,$G492)</f>
        <v>0</v>
      </c>
      <c r="V492" s="99">
        <f>COUNTIFS(通讯通路门店!$S:$S,$G492,通讯通路门店!$J:$J,"综合卖场")</f>
        <v>0</v>
      </c>
      <c r="W492" s="99">
        <f>SUMIFS(通讯通路门店!$AJ:$AJ,通讯通路门店!$S:$S,通讯客户沙盘!$G492)</f>
        <v>0</v>
      </c>
      <c r="X492" s="99">
        <f t="shared" si="35"/>
        <v>0</v>
      </c>
      <c r="Y492" s="99">
        <f>COUNTIFS(通讯通路门店!$S:$S,$G492,通讯通路门店!$J:$J,"荣耀体验店")+COUNTIFS(通讯通路门店!$S:$S,$G492,通讯通路门店!$J:$J,"荣耀授权专卖店")</f>
        <v>0</v>
      </c>
      <c r="Z492" s="99">
        <f>COUNTIFS(通讯通路门店!$S:$S,$G492,通讯通路门店!$J:$J,"VIVO体验店")</f>
        <v>0</v>
      </c>
      <c r="AA492" s="99">
        <f>COUNTIFS(通讯通路门店!$S:$S,$G492,通讯通路门店!$J:$J,"OPPO体验店")</f>
        <v>0</v>
      </c>
      <c r="AB492" s="99">
        <f>COUNTIFS(通讯通路门店!$S:$S,$G492,通讯通路门店!$J:$J,"华为授权体验店")+COUNTIFS(通讯通路门店!$S:$S,$G492,通讯通路门店!$J:$J,"华为堡垒店")</f>
        <v>0</v>
      </c>
      <c r="AC492" s="99">
        <f>COUNTIFS(通讯通路门店!$S:$S,$G492,通讯通路门店!$J:$J,"小米体验店")</f>
        <v>0</v>
      </c>
      <c r="AD492" s="99">
        <f>COUNTIFS(通讯通路门店!$S:$S,$G492,通讯通路门店!$J:$J,"苹果体验店")</f>
        <v>0</v>
      </c>
      <c r="AE492" s="99">
        <f>COUNTIFS(通讯通路门店!$S:$S,$G492,通讯通路门店!$J:$J,"其他品牌专卖店")</f>
        <v>0</v>
      </c>
      <c r="AF492" s="99">
        <f>SUMIFS(通讯通路门店!$BI:$BI,通讯通路门店!$S:$S,$G492)</f>
        <v>0</v>
      </c>
      <c r="AG492" s="99">
        <f>SUMIFS(通讯通路门店!$BH:$BH,通讯通路门店!$S:$S,$G492)</f>
        <v>0</v>
      </c>
      <c r="AH492" s="99">
        <f t="shared" si="36"/>
        <v>0</v>
      </c>
      <c r="AI492" s="99">
        <f>SUMIFS(通讯通路门店!$BB:$BB,通讯通路门店!$S:$S,$G492)</f>
        <v>0</v>
      </c>
      <c r="AJ492" s="99">
        <f>SUMIFS(通讯通路门店!$BE:$BE,通讯通路门店!$S:$S,$G492)</f>
        <v>0</v>
      </c>
      <c r="AK492" s="99">
        <f>SUMIFS(通讯通路门店!$BG:$BG,通讯通路门店!$S:$S,$G492)</f>
        <v>0</v>
      </c>
      <c r="AL492" s="99">
        <f>SUMIFS(通讯通路门店!$BC:$BC,通讯通路门店!$S:$S,$G492)</f>
        <v>0</v>
      </c>
      <c r="AM492" s="99">
        <f>SUMIFS(通讯通路门店!$BD:$BD,通讯通路门店!$S:$S,$G492)</f>
        <v>0</v>
      </c>
      <c r="AN492" s="99">
        <f>SUMIFS(通讯通路门店!$BF:$BF,通讯通路门店!$S:$S,$G492)</f>
        <v>0</v>
      </c>
      <c r="AO492" s="99">
        <f t="shared" si="37"/>
        <v>0</v>
      </c>
      <c r="AP492" s="99">
        <f>SUMIFS(通讯通路门店!$K:$K,通讯通路门店!$S:$S,$G492)</f>
        <v>0</v>
      </c>
      <c r="AQ492" s="83"/>
      <c r="AR492" s="99">
        <f>SUMIFS(通讯通路门店!$T:$T,通讯通路门店!$S:$S,$G492)</f>
        <v>0</v>
      </c>
      <c r="AS492" s="99">
        <f>SUMIFS(通讯通路门店!$U:$U,通讯通路门店!$S:$S,$G492)</f>
        <v>0</v>
      </c>
      <c r="AT492" s="99">
        <f>SUMIFS(通讯通路门店!$V:$V,通讯通路门店!$S:$S,$G492)</f>
        <v>0</v>
      </c>
      <c r="AU492" s="99">
        <f>SUMIFS(通讯通路门店!$W:$W,通讯通路门店!$S:$S,$G492)</f>
        <v>0</v>
      </c>
      <c r="AV492" s="99">
        <f>SUMIFS(通讯通路门店!$Z:$Z,通讯通路门店!$S:$S,$G492)</f>
        <v>0</v>
      </c>
      <c r="AW492" s="99">
        <f>SUMIFS(通讯通路门店!$AB:$AB,通讯通路门店!$S:$S,$G492)</f>
        <v>0</v>
      </c>
      <c r="AX492" s="99">
        <f>SUMIFS(通讯通路门店!$X:$X,通讯通路门店!$S:$S,$G492)</f>
        <v>0</v>
      </c>
      <c r="AY492" s="99">
        <f>SUMIFS(通讯通路门店!$Y:$Y,通讯通路门店!$S:$S,$G492)</f>
        <v>0</v>
      </c>
      <c r="AZ492" s="99">
        <f>SUMIFS(通讯通路门店!$AA:$AA,通讯通路门店!$S:$S,$G492)</f>
        <v>0</v>
      </c>
      <c r="BA492" s="99">
        <f t="shared" si="38"/>
        <v>0</v>
      </c>
      <c r="BB492" s="99">
        <f t="shared" si="39"/>
        <v>0</v>
      </c>
      <c r="BC492" s="99">
        <f>SUMIFS(通讯通路门店!$W:$W,通讯通路门店!$S:$S,$G492,通讯通路门店!$J:$J,"荣耀体验店")+SUMIFS(通讯通路门店!$W:$W,通讯通路门店!$S:$S,$G492,通讯通路门店!$J:$J,"荣耀授权专卖店")</f>
        <v>0</v>
      </c>
      <c r="BD492" s="99">
        <f>SUMIFS(通讯通路门店!$Z:$Z,通讯通路门店!$S:$S,$G492,通讯通路门店!$J:$J,"VIVO体验店")</f>
        <v>0</v>
      </c>
      <c r="BE492" s="99">
        <f>SUMIFS(通讯通路门店!$AB:$AB,通讯通路门店!$S:$S,$G492,通讯通路门店!$J:$J,"OPPO体验店")</f>
        <v>0</v>
      </c>
      <c r="BF492" s="99">
        <f>SUMIFS(通讯通路门店!$X:$X,通讯通路门店!$S:$S,$G492,通讯通路门店!$J:$J,"华为授权体验店")+SUMIFS(通讯通路门店!$AA:$AA,通讯通路门店!$S:$S,$G492,通讯通路门店!$J:$J,"华为堡垒店")</f>
        <v>0</v>
      </c>
      <c r="BG492" s="99">
        <f>SUMIFS(通讯通路门店!$Y:$Y,通讯通路门店!$S:$S,$G492,通讯通路门店!$J:$J,"小米体验店")</f>
        <v>0</v>
      </c>
      <c r="BH492" s="99">
        <f>SUMIFS(通讯通路门店!$AA:$AA,通讯通路门店!$S:$S,$G492,通讯通路门店!$J:$J,"苹果体验店")</f>
        <v>0</v>
      </c>
      <c r="BI492" s="99">
        <f>SUMIFS(通讯通路门店!$K:$K,通讯通路门店!$S:$S,$G492,通讯通路门店!$J:$J,"其他品牌专卖店")</f>
        <v>0</v>
      </c>
      <c r="BJ492" s="99">
        <f>SUMIFS(通讯通路门店!$AC:$AC,通讯通路门店!$S:$S,$G492)</f>
        <v>0</v>
      </c>
      <c r="BK492" s="99">
        <f>SUMIFS(通讯通路门店!$AD:$AD,通讯通路门店!$S:$S,$G492)</f>
        <v>0</v>
      </c>
      <c r="BL492" s="99">
        <f>SUMIFS(通讯通路门店!$AE:$AE,通讯通路门店!$S:$S,$G492)</f>
        <v>0</v>
      </c>
      <c r="BM492" s="99">
        <f>SUMIFS(通讯通路门店!$AF:$AF,通讯通路门店!$S:$S,$G492)</f>
        <v>0</v>
      </c>
      <c r="BN492" s="99">
        <f>SUMIFS(通讯通路门店!$AG:$AG,通讯通路门店!$S:$S,$G492)</f>
        <v>0</v>
      </c>
      <c r="BO492" s="99">
        <f>SUMIFS(通讯通路门店!$AH:$AH,通讯通路门店!$S:$S,$G492)</f>
        <v>0</v>
      </c>
      <c r="BP492" s="99">
        <f>SUMIFS(通讯通路门店!$AI:$AI,通讯通路门店!$S:$S,$G492)</f>
        <v>0</v>
      </c>
      <c r="BQ492" s="83"/>
    </row>
    <row r="493" spans="1:69">
      <c r="A493" s="99" t="str">
        <f>IFERROR(_xlfn.XLOOKUP($G493,通讯通路门店!$S$4:$S$993931,通讯通路门店!$A$4:$A$993931,0,0),"")</f>
        <v/>
      </c>
      <c r="B493" s="99" t="str">
        <f>IFERROR(_xlfn.XLOOKUP($G493,通讯通路门店!$S$4:$S$993931,通讯通路门店!$B$4:$B$993931,0,0),"")</f>
        <v/>
      </c>
      <c r="C493" s="99" t="str">
        <f>IFERROR(_xlfn.XLOOKUP($G493,通讯通路门店!$S$4:$S$993931,通讯通路门店!$C$4:$C$993931,0,0),"")</f>
        <v/>
      </c>
      <c r="D493" s="99" t="str">
        <f>IFERROR(_xlfn.XLOOKUP($G493,通讯通路门店!$S$4:$S$993931,通讯通路门店!$D$4:$D$993931,0,0),"")</f>
        <v/>
      </c>
      <c r="E493" s="83"/>
      <c r="F493" s="83"/>
      <c r="G493" s="101" t="e">
        <v>#N/A</v>
      </c>
      <c r="H493" s="102" t="str">
        <f>IFERROR(_xlfn.XLOOKUP($G493,通讯通路门店!$S$4:$S$993931,通讯通路门店!$R$4:$R$993931,0,0),"")</f>
        <v/>
      </c>
      <c r="I493" s="83"/>
      <c r="J493" s="83"/>
      <c r="K493" s="83"/>
      <c r="L493" s="83"/>
      <c r="M493" s="83"/>
      <c r="N493" s="83"/>
      <c r="O493" s="83"/>
      <c r="P493" s="83"/>
      <c r="Q493" s="83"/>
      <c r="R493" s="83"/>
      <c r="S493" s="83"/>
      <c r="T493" s="83"/>
      <c r="U493" s="99">
        <f>COUNTIF(通讯通路门店!$S:$S,$G493)</f>
        <v>0</v>
      </c>
      <c r="V493" s="99">
        <f>COUNTIFS(通讯通路门店!$S:$S,$G493,通讯通路门店!$J:$J,"综合卖场")</f>
        <v>0</v>
      </c>
      <c r="W493" s="99">
        <f>SUMIFS(通讯通路门店!$AJ:$AJ,通讯通路门店!$S:$S,通讯客户沙盘!$G493)</f>
        <v>0</v>
      </c>
      <c r="X493" s="99">
        <f t="shared" si="35"/>
        <v>0</v>
      </c>
      <c r="Y493" s="99">
        <f>COUNTIFS(通讯通路门店!$S:$S,$G493,通讯通路门店!$J:$J,"荣耀体验店")+COUNTIFS(通讯通路门店!$S:$S,$G493,通讯通路门店!$J:$J,"荣耀授权专卖店")</f>
        <v>0</v>
      </c>
      <c r="Z493" s="99">
        <f>COUNTIFS(通讯通路门店!$S:$S,$G493,通讯通路门店!$J:$J,"VIVO体验店")</f>
        <v>0</v>
      </c>
      <c r="AA493" s="99">
        <f>COUNTIFS(通讯通路门店!$S:$S,$G493,通讯通路门店!$J:$J,"OPPO体验店")</f>
        <v>0</v>
      </c>
      <c r="AB493" s="99">
        <f>COUNTIFS(通讯通路门店!$S:$S,$G493,通讯通路门店!$J:$J,"华为授权体验店")+COUNTIFS(通讯通路门店!$S:$S,$G493,通讯通路门店!$J:$J,"华为堡垒店")</f>
        <v>0</v>
      </c>
      <c r="AC493" s="99">
        <f>COUNTIFS(通讯通路门店!$S:$S,$G493,通讯通路门店!$J:$J,"小米体验店")</f>
        <v>0</v>
      </c>
      <c r="AD493" s="99">
        <f>COUNTIFS(通讯通路门店!$S:$S,$G493,通讯通路门店!$J:$J,"苹果体验店")</f>
        <v>0</v>
      </c>
      <c r="AE493" s="99">
        <f>COUNTIFS(通讯通路门店!$S:$S,$G493,通讯通路门店!$J:$J,"其他品牌专卖店")</f>
        <v>0</v>
      </c>
      <c r="AF493" s="99">
        <f>SUMIFS(通讯通路门店!$BI:$BI,通讯通路门店!$S:$S,$G493)</f>
        <v>0</v>
      </c>
      <c r="AG493" s="99">
        <f>SUMIFS(通讯通路门店!$BH:$BH,通讯通路门店!$S:$S,$G493)</f>
        <v>0</v>
      </c>
      <c r="AH493" s="99">
        <f t="shared" si="36"/>
        <v>0</v>
      </c>
      <c r="AI493" s="99">
        <f>SUMIFS(通讯通路门店!$BB:$BB,通讯通路门店!$S:$S,$G493)</f>
        <v>0</v>
      </c>
      <c r="AJ493" s="99">
        <f>SUMIFS(通讯通路门店!$BE:$BE,通讯通路门店!$S:$S,$G493)</f>
        <v>0</v>
      </c>
      <c r="AK493" s="99">
        <f>SUMIFS(通讯通路门店!$BG:$BG,通讯通路门店!$S:$S,$G493)</f>
        <v>0</v>
      </c>
      <c r="AL493" s="99">
        <f>SUMIFS(通讯通路门店!$BC:$BC,通讯通路门店!$S:$S,$G493)</f>
        <v>0</v>
      </c>
      <c r="AM493" s="99">
        <f>SUMIFS(通讯通路门店!$BD:$BD,通讯通路门店!$S:$S,$G493)</f>
        <v>0</v>
      </c>
      <c r="AN493" s="99">
        <f>SUMIFS(通讯通路门店!$BF:$BF,通讯通路门店!$S:$S,$G493)</f>
        <v>0</v>
      </c>
      <c r="AO493" s="99">
        <f t="shared" si="37"/>
        <v>0</v>
      </c>
      <c r="AP493" s="99">
        <f>SUMIFS(通讯通路门店!$K:$K,通讯通路门店!$S:$S,$G493)</f>
        <v>0</v>
      </c>
      <c r="AQ493" s="83"/>
      <c r="AR493" s="99">
        <f>SUMIFS(通讯通路门店!$T:$T,通讯通路门店!$S:$S,$G493)</f>
        <v>0</v>
      </c>
      <c r="AS493" s="99">
        <f>SUMIFS(通讯通路门店!$U:$U,通讯通路门店!$S:$S,$G493)</f>
        <v>0</v>
      </c>
      <c r="AT493" s="99">
        <f>SUMIFS(通讯通路门店!$V:$V,通讯通路门店!$S:$S,$G493)</f>
        <v>0</v>
      </c>
      <c r="AU493" s="99">
        <f>SUMIFS(通讯通路门店!$W:$W,通讯通路门店!$S:$S,$G493)</f>
        <v>0</v>
      </c>
      <c r="AV493" s="99">
        <f>SUMIFS(通讯通路门店!$Z:$Z,通讯通路门店!$S:$S,$G493)</f>
        <v>0</v>
      </c>
      <c r="AW493" s="99">
        <f>SUMIFS(通讯通路门店!$AB:$AB,通讯通路门店!$S:$S,$G493)</f>
        <v>0</v>
      </c>
      <c r="AX493" s="99">
        <f>SUMIFS(通讯通路门店!$X:$X,通讯通路门店!$S:$S,$G493)</f>
        <v>0</v>
      </c>
      <c r="AY493" s="99">
        <f>SUMIFS(通讯通路门店!$Y:$Y,通讯通路门店!$S:$S,$G493)</f>
        <v>0</v>
      </c>
      <c r="AZ493" s="99">
        <f>SUMIFS(通讯通路门店!$AA:$AA,通讯通路门店!$S:$S,$G493)</f>
        <v>0</v>
      </c>
      <c r="BA493" s="99">
        <f t="shared" si="38"/>
        <v>0</v>
      </c>
      <c r="BB493" s="99">
        <f t="shared" si="39"/>
        <v>0</v>
      </c>
      <c r="BC493" s="99">
        <f>SUMIFS(通讯通路门店!$W:$W,通讯通路门店!$S:$S,$G493,通讯通路门店!$J:$J,"荣耀体验店")+SUMIFS(通讯通路门店!$W:$W,通讯通路门店!$S:$S,$G493,通讯通路门店!$J:$J,"荣耀授权专卖店")</f>
        <v>0</v>
      </c>
      <c r="BD493" s="99">
        <f>SUMIFS(通讯通路门店!$Z:$Z,通讯通路门店!$S:$S,$G493,通讯通路门店!$J:$J,"VIVO体验店")</f>
        <v>0</v>
      </c>
      <c r="BE493" s="99">
        <f>SUMIFS(通讯通路门店!$AB:$AB,通讯通路门店!$S:$S,$G493,通讯通路门店!$J:$J,"OPPO体验店")</f>
        <v>0</v>
      </c>
      <c r="BF493" s="99">
        <f>SUMIFS(通讯通路门店!$X:$X,通讯通路门店!$S:$S,$G493,通讯通路门店!$J:$J,"华为授权体验店")+SUMIFS(通讯通路门店!$AA:$AA,通讯通路门店!$S:$S,$G493,通讯通路门店!$J:$J,"华为堡垒店")</f>
        <v>0</v>
      </c>
      <c r="BG493" s="99">
        <f>SUMIFS(通讯通路门店!$Y:$Y,通讯通路门店!$S:$S,$G493,通讯通路门店!$J:$J,"小米体验店")</f>
        <v>0</v>
      </c>
      <c r="BH493" s="99">
        <f>SUMIFS(通讯通路门店!$AA:$AA,通讯通路门店!$S:$S,$G493,通讯通路门店!$J:$J,"苹果体验店")</f>
        <v>0</v>
      </c>
      <c r="BI493" s="99">
        <f>SUMIFS(通讯通路门店!$K:$K,通讯通路门店!$S:$S,$G493,通讯通路门店!$J:$J,"其他品牌专卖店")</f>
        <v>0</v>
      </c>
      <c r="BJ493" s="99">
        <f>SUMIFS(通讯通路门店!$AC:$AC,通讯通路门店!$S:$S,$G493)</f>
        <v>0</v>
      </c>
      <c r="BK493" s="99">
        <f>SUMIFS(通讯通路门店!$AD:$AD,通讯通路门店!$S:$S,$G493)</f>
        <v>0</v>
      </c>
      <c r="BL493" s="99">
        <f>SUMIFS(通讯通路门店!$AE:$AE,通讯通路门店!$S:$S,$G493)</f>
        <v>0</v>
      </c>
      <c r="BM493" s="99">
        <f>SUMIFS(通讯通路门店!$AF:$AF,通讯通路门店!$S:$S,$G493)</f>
        <v>0</v>
      </c>
      <c r="BN493" s="99">
        <f>SUMIFS(通讯通路门店!$AG:$AG,通讯通路门店!$S:$S,$G493)</f>
        <v>0</v>
      </c>
      <c r="BO493" s="99">
        <f>SUMIFS(通讯通路门店!$AH:$AH,通讯通路门店!$S:$S,$G493)</f>
        <v>0</v>
      </c>
      <c r="BP493" s="99">
        <f>SUMIFS(通讯通路门店!$AI:$AI,通讯通路门店!$S:$S,$G493)</f>
        <v>0</v>
      </c>
      <c r="BQ493" s="83"/>
    </row>
    <row r="494" spans="1:69">
      <c r="A494" s="99" t="str">
        <f>IFERROR(_xlfn.XLOOKUP($G494,通讯通路门店!$S$4:$S$993931,通讯通路门店!$A$4:$A$993931,0,0),"")</f>
        <v/>
      </c>
      <c r="B494" s="99" t="str">
        <f>IFERROR(_xlfn.XLOOKUP($G494,通讯通路门店!$S$4:$S$993931,通讯通路门店!$B$4:$B$993931,0,0),"")</f>
        <v/>
      </c>
      <c r="C494" s="99" t="str">
        <f>IFERROR(_xlfn.XLOOKUP($G494,通讯通路门店!$S$4:$S$993931,通讯通路门店!$C$4:$C$993931,0,0),"")</f>
        <v/>
      </c>
      <c r="D494" s="99" t="str">
        <f>IFERROR(_xlfn.XLOOKUP($G494,通讯通路门店!$S$4:$S$993931,通讯通路门店!$D$4:$D$993931,0,0),"")</f>
        <v/>
      </c>
      <c r="E494" s="83"/>
      <c r="F494" s="83"/>
      <c r="G494" s="101" t="e">
        <v>#N/A</v>
      </c>
      <c r="H494" s="102" t="str">
        <f>IFERROR(_xlfn.XLOOKUP($G494,通讯通路门店!$S$4:$S$993931,通讯通路门店!$R$4:$R$993931,0,0),"")</f>
        <v/>
      </c>
      <c r="I494" s="83"/>
      <c r="J494" s="83"/>
      <c r="K494" s="83"/>
      <c r="L494" s="83"/>
      <c r="M494" s="83"/>
      <c r="N494" s="83"/>
      <c r="O494" s="83"/>
      <c r="P494" s="83"/>
      <c r="Q494" s="83"/>
      <c r="R494" s="83"/>
      <c r="S494" s="83"/>
      <c r="T494" s="83"/>
      <c r="U494" s="99">
        <f>COUNTIF(通讯通路门店!$S:$S,$G494)</f>
        <v>0</v>
      </c>
      <c r="V494" s="99">
        <f>COUNTIFS(通讯通路门店!$S:$S,$G494,通讯通路门店!$J:$J,"综合卖场")</f>
        <v>0</v>
      </c>
      <c r="W494" s="99">
        <f>SUMIFS(通讯通路门店!$AJ:$AJ,通讯通路门店!$S:$S,通讯客户沙盘!$G494)</f>
        <v>0</v>
      </c>
      <c r="X494" s="99">
        <f t="shared" si="35"/>
        <v>0</v>
      </c>
      <c r="Y494" s="99">
        <f>COUNTIFS(通讯通路门店!$S:$S,$G494,通讯通路门店!$J:$J,"荣耀体验店")+COUNTIFS(通讯通路门店!$S:$S,$G494,通讯通路门店!$J:$J,"荣耀授权专卖店")</f>
        <v>0</v>
      </c>
      <c r="Z494" s="99">
        <f>COUNTIFS(通讯通路门店!$S:$S,$G494,通讯通路门店!$J:$J,"VIVO体验店")</f>
        <v>0</v>
      </c>
      <c r="AA494" s="99">
        <f>COUNTIFS(通讯通路门店!$S:$S,$G494,通讯通路门店!$J:$J,"OPPO体验店")</f>
        <v>0</v>
      </c>
      <c r="AB494" s="99">
        <f>COUNTIFS(通讯通路门店!$S:$S,$G494,通讯通路门店!$J:$J,"华为授权体验店")+COUNTIFS(通讯通路门店!$S:$S,$G494,通讯通路门店!$J:$J,"华为堡垒店")</f>
        <v>0</v>
      </c>
      <c r="AC494" s="99">
        <f>COUNTIFS(通讯通路门店!$S:$S,$G494,通讯通路门店!$J:$J,"小米体验店")</f>
        <v>0</v>
      </c>
      <c r="AD494" s="99">
        <f>COUNTIFS(通讯通路门店!$S:$S,$G494,通讯通路门店!$J:$J,"苹果体验店")</f>
        <v>0</v>
      </c>
      <c r="AE494" s="99">
        <f>COUNTIFS(通讯通路门店!$S:$S,$G494,通讯通路门店!$J:$J,"其他品牌专卖店")</f>
        <v>0</v>
      </c>
      <c r="AF494" s="99">
        <f>SUMIFS(通讯通路门店!$BI:$BI,通讯通路门店!$S:$S,$G494)</f>
        <v>0</v>
      </c>
      <c r="AG494" s="99">
        <f>SUMIFS(通讯通路门店!$BH:$BH,通讯通路门店!$S:$S,$G494)</f>
        <v>0</v>
      </c>
      <c r="AH494" s="99">
        <f t="shared" si="36"/>
        <v>0</v>
      </c>
      <c r="AI494" s="99">
        <f>SUMIFS(通讯通路门店!$BB:$BB,通讯通路门店!$S:$S,$G494)</f>
        <v>0</v>
      </c>
      <c r="AJ494" s="99">
        <f>SUMIFS(通讯通路门店!$BE:$BE,通讯通路门店!$S:$S,$G494)</f>
        <v>0</v>
      </c>
      <c r="AK494" s="99">
        <f>SUMIFS(通讯通路门店!$BG:$BG,通讯通路门店!$S:$S,$G494)</f>
        <v>0</v>
      </c>
      <c r="AL494" s="99">
        <f>SUMIFS(通讯通路门店!$BC:$BC,通讯通路门店!$S:$S,$G494)</f>
        <v>0</v>
      </c>
      <c r="AM494" s="99">
        <f>SUMIFS(通讯通路门店!$BD:$BD,通讯通路门店!$S:$S,$G494)</f>
        <v>0</v>
      </c>
      <c r="AN494" s="99">
        <f>SUMIFS(通讯通路门店!$BF:$BF,通讯通路门店!$S:$S,$G494)</f>
        <v>0</v>
      </c>
      <c r="AO494" s="99">
        <f t="shared" si="37"/>
        <v>0</v>
      </c>
      <c r="AP494" s="99">
        <f>SUMIFS(通讯通路门店!$K:$K,通讯通路门店!$S:$S,$G494)</f>
        <v>0</v>
      </c>
      <c r="AQ494" s="83"/>
      <c r="AR494" s="99">
        <f>SUMIFS(通讯通路门店!$T:$T,通讯通路门店!$S:$S,$G494)</f>
        <v>0</v>
      </c>
      <c r="AS494" s="99">
        <f>SUMIFS(通讯通路门店!$U:$U,通讯通路门店!$S:$S,$G494)</f>
        <v>0</v>
      </c>
      <c r="AT494" s="99">
        <f>SUMIFS(通讯通路门店!$V:$V,通讯通路门店!$S:$S,$G494)</f>
        <v>0</v>
      </c>
      <c r="AU494" s="99">
        <f>SUMIFS(通讯通路门店!$W:$W,通讯通路门店!$S:$S,$G494)</f>
        <v>0</v>
      </c>
      <c r="AV494" s="99">
        <f>SUMIFS(通讯通路门店!$Z:$Z,通讯通路门店!$S:$S,$G494)</f>
        <v>0</v>
      </c>
      <c r="AW494" s="99">
        <f>SUMIFS(通讯通路门店!$AB:$AB,通讯通路门店!$S:$S,$G494)</f>
        <v>0</v>
      </c>
      <c r="AX494" s="99">
        <f>SUMIFS(通讯通路门店!$X:$X,通讯通路门店!$S:$S,$G494)</f>
        <v>0</v>
      </c>
      <c r="AY494" s="99">
        <f>SUMIFS(通讯通路门店!$Y:$Y,通讯通路门店!$S:$S,$G494)</f>
        <v>0</v>
      </c>
      <c r="AZ494" s="99">
        <f>SUMIFS(通讯通路门店!$AA:$AA,通讯通路门店!$S:$S,$G494)</f>
        <v>0</v>
      </c>
      <c r="BA494" s="99">
        <f t="shared" si="38"/>
        <v>0</v>
      </c>
      <c r="BB494" s="99">
        <f t="shared" si="39"/>
        <v>0</v>
      </c>
      <c r="BC494" s="99">
        <f>SUMIFS(通讯通路门店!$W:$W,通讯通路门店!$S:$S,$G494,通讯通路门店!$J:$J,"荣耀体验店")+SUMIFS(通讯通路门店!$W:$W,通讯通路门店!$S:$S,$G494,通讯通路门店!$J:$J,"荣耀授权专卖店")</f>
        <v>0</v>
      </c>
      <c r="BD494" s="99">
        <f>SUMIFS(通讯通路门店!$Z:$Z,通讯通路门店!$S:$S,$G494,通讯通路门店!$J:$J,"VIVO体验店")</f>
        <v>0</v>
      </c>
      <c r="BE494" s="99">
        <f>SUMIFS(通讯通路门店!$AB:$AB,通讯通路门店!$S:$S,$G494,通讯通路门店!$J:$J,"OPPO体验店")</f>
        <v>0</v>
      </c>
      <c r="BF494" s="99">
        <f>SUMIFS(通讯通路门店!$X:$X,通讯通路门店!$S:$S,$G494,通讯通路门店!$J:$J,"华为授权体验店")+SUMIFS(通讯通路门店!$AA:$AA,通讯通路门店!$S:$S,$G494,通讯通路门店!$J:$J,"华为堡垒店")</f>
        <v>0</v>
      </c>
      <c r="BG494" s="99">
        <f>SUMIFS(通讯通路门店!$Y:$Y,通讯通路门店!$S:$S,$G494,通讯通路门店!$J:$J,"小米体验店")</f>
        <v>0</v>
      </c>
      <c r="BH494" s="99">
        <f>SUMIFS(通讯通路门店!$AA:$AA,通讯通路门店!$S:$S,$G494,通讯通路门店!$J:$J,"苹果体验店")</f>
        <v>0</v>
      </c>
      <c r="BI494" s="99">
        <f>SUMIFS(通讯通路门店!$K:$K,通讯通路门店!$S:$S,$G494,通讯通路门店!$J:$J,"其他品牌专卖店")</f>
        <v>0</v>
      </c>
      <c r="BJ494" s="99">
        <f>SUMIFS(通讯通路门店!$AC:$AC,通讯通路门店!$S:$S,$G494)</f>
        <v>0</v>
      </c>
      <c r="BK494" s="99">
        <f>SUMIFS(通讯通路门店!$AD:$AD,通讯通路门店!$S:$S,$G494)</f>
        <v>0</v>
      </c>
      <c r="BL494" s="99">
        <f>SUMIFS(通讯通路门店!$AE:$AE,通讯通路门店!$S:$S,$G494)</f>
        <v>0</v>
      </c>
      <c r="BM494" s="99">
        <f>SUMIFS(通讯通路门店!$AF:$AF,通讯通路门店!$S:$S,$G494)</f>
        <v>0</v>
      </c>
      <c r="BN494" s="99">
        <f>SUMIFS(通讯通路门店!$AG:$AG,通讯通路门店!$S:$S,$G494)</f>
        <v>0</v>
      </c>
      <c r="BO494" s="99">
        <f>SUMIFS(通讯通路门店!$AH:$AH,通讯通路门店!$S:$S,$G494)</f>
        <v>0</v>
      </c>
      <c r="BP494" s="99">
        <f>SUMIFS(通讯通路门店!$AI:$AI,通讯通路门店!$S:$S,$G494)</f>
        <v>0</v>
      </c>
      <c r="BQ494" s="83"/>
    </row>
    <row r="495" spans="1:69">
      <c r="A495" s="99" t="str">
        <f>IFERROR(_xlfn.XLOOKUP($G495,通讯通路门店!$S$4:$S$993931,通讯通路门店!$A$4:$A$993931,0,0),"")</f>
        <v/>
      </c>
      <c r="B495" s="99" t="str">
        <f>IFERROR(_xlfn.XLOOKUP($G495,通讯通路门店!$S$4:$S$993931,通讯通路门店!$B$4:$B$993931,0,0),"")</f>
        <v/>
      </c>
      <c r="C495" s="99" t="str">
        <f>IFERROR(_xlfn.XLOOKUP($G495,通讯通路门店!$S$4:$S$993931,通讯通路门店!$C$4:$C$993931,0,0),"")</f>
        <v/>
      </c>
      <c r="D495" s="99" t="str">
        <f>IFERROR(_xlfn.XLOOKUP($G495,通讯通路门店!$S$4:$S$993931,通讯通路门店!$D$4:$D$993931,0,0),"")</f>
        <v/>
      </c>
      <c r="E495" s="83"/>
      <c r="F495" s="83"/>
      <c r="G495" s="101" t="e">
        <v>#N/A</v>
      </c>
      <c r="H495" s="102" t="str">
        <f>IFERROR(_xlfn.XLOOKUP($G495,通讯通路门店!$S$4:$S$993931,通讯通路门店!$R$4:$R$993931,0,0),"")</f>
        <v/>
      </c>
      <c r="I495" s="83"/>
      <c r="J495" s="83"/>
      <c r="K495" s="83"/>
      <c r="L495" s="83"/>
      <c r="M495" s="83"/>
      <c r="N495" s="83"/>
      <c r="O495" s="83"/>
      <c r="P495" s="83"/>
      <c r="Q495" s="83"/>
      <c r="R495" s="83"/>
      <c r="S495" s="83"/>
      <c r="T495" s="83"/>
      <c r="U495" s="99">
        <f>COUNTIF(通讯通路门店!$S:$S,$G495)</f>
        <v>0</v>
      </c>
      <c r="V495" s="99">
        <f>COUNTIFS(通讯通路门店!$S:$S,$G495,通讯通路门店!$J:$J,"综合卖场")</f>
        <v>0</v>
      </c>
      <c r="W495" s="99">
        <f>SUMIFS(通讯通路门店!$AJ:$AJ,通讯通路门店!$S:$S,通讯客户沙盘!$G495)</f>
        <v>0</v>
      </c>
      <c r="X495" s="99">
        <f t="shared" si="35"/>
        <v>0</v>
      </c>
      <c r="Y495" s="99">
        <f>COUNTIFS(通讯通路门店!$S:$S,$G495,通讯通路门店!$J:$J,"荣耀体验店")+COUNTIFS(通讯通路门店!$S:$S,$G495,通讯通路门店!$J:$J,"荣耀授权专卖店")</f>
        <v>0</v>
      </c>
      <c r="Z495" s="99">
        <f>COUNTIFS(通讯通路门店!$S:$S,$G495,通讯通路门店!$J:$J,"VIVO体验店")</f>
        <v>0</v>
      </c>
      <c r="AA495" s="99">
        <f>COUNTIFS(通讯通路门店!$S:$S,$G495,通讯通路门店!$J:$J,"OPPO体验店")</f>
        <v>0</v>
      </c>
      <c r="AB495" s="99">
        <f>COUNTIFS(通讯通路门店!$S:$S,$G495,通讯通路门店!$J:$J,"华为授权体验店")+COUNTIFS(通讯通路门店!$S:$S,$G495,通讯通路门店!$J:$J,"华为堡垒店")</f>
        <v>0</v>
      </c>
      <c r="AC495" s="99">
        <f>COUNTIFS(通讯通路门店!$S:$S,$G495,通讯通路门店!$J:$J,"小米体验店")</f>
        <v>0</v>
      </c>
      <c r="AD495" s="99">
        <f>COUNTIFS(通讯通路门店!$S:$S,$G495,通讯通路门店!$J:$J,"苹果体验店")</f>
        <v>0</v>
      </c>
      <c r="AE495" s="99">
        <f>COUNTIFS(通讯通路门店!$S:$S,$G495,通讯通路门店!$J:$J,"其他品牌专卖店")</f>
        <v>0</v>
      </c>
      <c r="AF495" s="99">
        <f>SUMIFS(通讯通路门店!$BI:$BI,通讯通路门店!$S:$S,$G495)</f>
        <v>0</v>
      </c>
      <c r="AG495" s="99">
        <f>SUMIFS(通讯通路门店!$BH:$BH,通讯通路门店!$S:$S,$G495)</f>
        <v>0</v>
      </c>
      <c r="AH495" s="99">
        <f t="shared" si="36"/>
        <v>0</v>
      </c>
      <c r="AI495" s="99">
        <f>SUMIFS(通讯通路门店!$BB:$BB,通讯通路门店!$S:$S,$G495)</f>
        <v>0</v>
      </c>
      <c r="AJ495" s="99">
        <f>SUMIFS(通讯通路门店!$BE:$BE,通讯通路门店!$S:$S,$G495)</f>
        <v>0</v>
      </c>
      <c r="AK495" s="99">
        <f>SUMIFS(通讯通路门店!$BG:$BG,通讯通路门店!$S:$S,$G495)</f>
        <v>0</v>
      </c>
      <c r="AL495" s="99">
        <f>SUMIFS(通讯通路门店!$BC:$BC,通讯通路门店!$S:$S,$G495)</f>
        <v>0</v>
      </c>
      <c r="AM495" s="99">
        <f>SUMIFS(通讯通路门店!$BD:$BD,通讯通路门店!$S:$S,$G495)</f>
        <v>0</v>
      </c>
      <c r="AN495" s="99">
        <f>SUMIFS(通讯通路门店!$BF:$BF,通讯通路门店!$S:$S,$G495)</f>
        <v>0</v>
      </c>
      <c r="AO495" s="99">
        <f t="shared" si="37"/>
        <v>0</v>
      </c>
      <c r="AP495" s="99">
        <f>SUMIFS(通讯通路门店!$K:$K,通讯通路门店!$S:$S,$G495)</f>
        <v>0</v>
      </c>
      <c r="AQ495" s="83"/>
      <c r="AR495" s="99">
        <f>SUMIFS(通讯通路门店!$T:$T,通讯通路门店!$S:$S,$G495)</f>
        <v>0</v>
      </c>
      <c r="AS495" s="99">
        <f>SUMIFS(通讯通路门店!$U:$U,通讯通路门店!$S:$S,$G495)</f>
        <v>0</v>
      </c>
      <c r="AT495" s="99">
        <f>SUMIFS(通讯通路门店!$V:$V,通讯通路门店!$S:$S,$G495)</f>
        <v>0</v>
      </c>
      <c r="AU495" s="99">
        <f>SUMIFS(通讯通路门店!$W:$W,通讯通路门店!$S:$S,$G495)</f>
        <v>0</v>
      </c>
      <c r="AV495" s="99">
        <f>SUMIFS(通讯通路门店!$Z:$Z,通讯通路门店!$S:$S,$G495)</f>
        <v>0</v>
      </c>
      <c r="AW495" s="99">
        <f>SUMIFS(通讯通路门店!$AB:$AB,通讯通路门店!$S:$S,$G495)</f>
        <v>0</v>
      </c>
      <c r="AX495" s="99">
        <f>SUMIFS(通讯通路门店!$X:$X,通讯通路门店!$S:$S,$G495)</f>
        <v>0</v>
      </c>
      <c r="AY495" s="99">
        <f>SUMIFS(通讯通路门店!$Y:$Y,通讯通路门店!$S:$S,$G495)</f>
        <v>0</v>
      </c>
      <c r="AZ495" s="99">
        <f>SUMIFS(通讯通路门店!$AA:$AA,通讯通路门店!$S:$S,$G495)</f>
        <v>0</v>
      </c>
      <c r="BA495" s="99">
        <f t="shared" si="38"/>
        <v>0</v>
      </c>
      <c r="BB495" s="99">
        <f t="shared" si="39"/>
        <v>0</v>
      </c>
      <c r="BC495" s="99">
        <f>SUMIFS(通讯通路门店!$W:$W,通讯通路门店!$S:$S,$G495,通讯通路门店!$J:$J,"荣耀体验店")+SUMIFS(通讯通路门店!$W:$W,通讯通路门店!$S:$S,$G495,通讯通路门店!$J:$J,"荣耀授权专卖店")</f>
        <v>0</v>
      </c>
      <c r="BD495" s="99">
        <f>SUMIFS(通讯通路门店!$Z:$Z,通讯通路门店!$S:$S,$G495,通讯通路门店!$J:$J,"VIVO体验店")</f>
        <v>0</v>
      </c>
      <c r="BE495" s="99">
        <f>SUMIFS(通讯通路门店!$AB:$AB,通讯通路门店!$S:$S,$G495,通讯通路门店!$J:$J,"OPPO体验店")</f>
        <v>0</v>
      </c>
      <c r="BF495" s="99">
        <f>SUMIFS(通讯通路门店!$X:$X,通讯通路门店!$S:$S,$G495,通讯通路门店!$J:$J,"华为授权体验店")+SUMIFS(通讯通路门店!$AA:$AA,通讯通路门店!$S:$S,$G495,通讯通路门店!$J:$J,"华为堡垒店")</f>
        <v>0</v>
      </c>
      <c r="BG495" s="99">
        <f>SUMIFS(通讯通路门店!$Y:$Y,通讯通路门店!$S:$S,$G495,通讯通路门店!$J:$J,"小米体验店")</f>
        <v>0</v>
      </c>
      <c r="BH495" s="99">
        <f>SUMIFS(通讯通路门店!$AA:$AA,通讯通路门店!$S:$S,$G495,通讯通路门店!$J:$J,"苹果体验店")</f>
        <v>0</v>
      </c>
      <c r="BI495" s="99">
        <f>SUMIFS(通讯通路门店!$K:$K,通讯通路门店!$S:$S,$G495,通讯通路门店!$J:$J,"其他品牌专卖店")</f>
        <v>0</v>
      </c>
      <c r="BJ495" s="99">
        <f>SUMIFS(通讯通路门店!$AC:$AC,通讯通路门店!$S:$S,$G495)</f>
        <v>0</v>
      </c>
      <c r="BK495" s="99">
        <f>SUMIFS(通讯通路门店!$AD:$AD,通讯通路门店!$S:$S,$G495)</f>
        <v>0</v>
      </c>
      <c r="BL495" s="99">
        <f>SUMIFS(通讯通路门店!$AE:$AE,通讯通路门店!$S:$S,$G495)</f>
        <v>0</v>
      </c>
      <c r="BM495" s="99">
        <f>SUMIFS(通讯通路门店!$AF:$AF,通讯通路门店!$S:$S,$G495)</f>
        <v>0</v>
      </c>
      <c r="BN495" s="99">
        <f>SUMIFS(通讯通路门店!$AG:$AG,通讯通路门店!$S:$S,$G495)</f>
        <v>0</v>
      </c>
      <c r="BO495" s="99">
        <f>SUMIFS(通讯通路门店!$AH:$AH,通讯通路门店!$S:$S,$G495)</f>
        <v>0</v>
      </c>
      <c r="BP495" s="99">
        <f>SUMIFS(通讯通路门店!$AI:$AI,通讯通路门店!$S:$S,$G495)</f>
        <v>0</v>
      </c>
      <c r="BQ495" s="83"/>
    </row>
    <row r="496" spans="1:69">
      <c r="A496" s="99" t="str">
        <f>IFERROR(_xlfn.XLOOKUP($G496,通讯通路门店!$S$4:$S$993931,通讯通路门店!$A$4:$A$993931,0,0),"")</f>
        <v/>
      </c>
      <c r="B496" s="99" t="str">
        <f>IFERROR(_xlfn.XLOOKUP($G496,通讯通路门店!$S$4:$S$993931,通讯通路门店!$B$4:$B$993931,0,0),"")</f>
        <v/>
      </c>
      <c r="C496" s="99" t="str">
        <f>IFERROR(_xlfn.XLOOKUP($G496,通讯通路门店!$S$4:$S$993931,通讯通路门店!$C$4:$C$993931,0,0),"")</f>
        <v/>
      </c>
      <c r="D496" s="99" t="str">
        <f>IFERROR(_xlfn.XLOOKUP($G496,通讯通路门店!$S$4:$S$993931,通讯通路门店!$D$4:$D$993931,0,0),"")</f>
        <v/>
      </c>
      <c r="E496" s="83"/>
      <c r="F496" s="83"/>
      <c r="G496" s="101" t="e">
        <v>#N/A</v>
      </c>
      <c r="H496" s="102" t="str">
        <f>IFERROR(_xlfn.XLOOKUP($G496,通讯通路门店!$S$4:$S$993931,通讯通路门店!$R$4:$R$993931,0,0),"")</f>
        <v/>
      </c>
      <c r="I496" s="83"/>
      <c r="J496" s="83"/>
      <c r="K496" s="83"/>
      <c r="L496" s="83"/>
      <c r="M496" s="83"/>
      <c r="N496" s="83"/>
      <c r="O496" s="83"/>
      <c r="P496" s="83"/>
      <c r="Q496" s="83"/>
      <c r="R496" s="83"/>
      <c r="S496" s="83"/>
      <c r="T496" s="83"/>
      <c r="U496" s="99">
        <f>COUNTIF(通讯通路门店!$S:$S,$G496)</f>
        <v>0</v>
      </c>
      <c r="V496" s="99">
        <f>COUNTIFS(通讯通路门店!$S:$S,$G496,通讯通路门店!$J:$J,"综合卖场")</f>
        <v>0</v>
      </c>
      <c r="W496" s="99">
        <f>SUMIFS(通讯通路门店!$AJ:$AJ,通讯通路门店!$S:$S,通讯客户沙盘!$G496)</f>
        <v>0</v>
      </c>
      <c r="X496" s="99">
        <f t="shared" si="35"/>
        <v>0</v>
      </c>
      <c r="Y496" s="99">
        <f>COUNTIFS(通讯通路门店!$S:$S,$G496,通讯通路门店!$J:$J,"荣耀体验店")+COUNTIFS(通讯通路门店!$S:$S,$G496,通讯通路门店!$J:$J,"荣耀授权专卖店")</f>
        <v>0</v>
      </c>
      <c r="Z496" s="99">
        <f>COUNTIFS(通讯通路门店!$S:$S,$G496,通讯通路门店!$J:$J,"VIVO体验店")</f>
        <v>0</v>
      </c>
      <c r="AA496" s="99">
        <f>COUNTIFS(通讯通路门店!$S:$S,$G496,通讯通路门店!$J:$J,"OPPO体验店")</f>
        <v>0</v>
      </c>
      <c r="AB496" s="99">
        <f>COUNTIFS(通讯通路门店!$S:$S,$G496,通讯通路门店!$J:$J,"华为授权体验店")+COUNTIFS(通讯通路门店!$S:$S,$G496,通讯通路门店!$J:$J,"华为堡垒店")</f>
        <v>0</v>
      </c>
      <c r="AC496" s="99">
        <f>COUNTIFS(通讯通路门店!$S:$S,$G496,通讯通路门店!$J:$J,"小米体验店")</f>
        <v>0</v>
      </c>
      <c r="AD496" s="99">
        <f>COUNTIFS(通讯通路门店!$S:$S,$G496,通讯通路门店!$J:$J,"苹果体验店")</f>
        <v>0</v>
      </c>
      <c r="AE496" s="99">
        <f>COUNTIFS(通讯通路门店!$S:$S,$G496,通讯通路门店!$J:$J,"其他品牌专卖店")</f>
        <v>0</v>
      </c>
      <c r="AF496" s="99">
        <f>SUMIFS(通讯通路门店!$BI:$BI,通讯通路门店!$S:$S,$G496)</f>
        <v>0</v>
      </c>
      <c r="AG496" s="99">
        <f>SUMIFS(通讯通路门店!$BH:$BH,通讯通路门店!$S:$S,$G496)</f>
        <v>0</v>
      </c>
      <c r="AH496" s="99">
        <f t="shared" si="36"/>
        <v>0</v>
      </c>
      <c r="AI496" s="99">
        <f>SUMIFS(通讯通路门店!$BB:$BB,通讯通路门店!$S:$S,$G496)</f>
        <v>0</v>
      </c>
      <c r="AJ496" s="99">
        <f>SUMIFS(通讯通路门店!$BE:$BE,通讯通路门店!$S:$S,$G496)</f>
        <v>0</v>
      </c>
      <c r="AK496" s="99">
        <f>SUMIFS(通讯通路门店!$BG:$BG,通讯通路门店!$S:$S,$G496)</f>
        <v>0</v>
      </c>
      <c r="AL496" s="99">
        <f>SUMIFS(通讯通路门店!$BC:$BC,通讯通路门店!$S:$S,$G496)</f>
        <v>0</v>
      </c>
      <c r="AM496" s="99">
        <f>SUMIFS(通讯通路门店!$BD:$BD,通讯通路门店!$S:$S,$G496)</f>
        <v>0</v>
      </c>
      <c r="AN496" s="99">
        <f>SUMIFS(通讯通路门店!$BF:$BF,通讯通路门店!$S:$S,$G496)</f>
        <v>0</v>
      </c>
      <c r="AO496" s="99">
        <f t="shared" si="37"/>
        <v>0</v>
      </c>
      <c r="AP496" s="99">
        <f>SUMIFS(通讯通路门店!$K:$K,通讯通路门店!$S:$S,$G496)</f>
        <v>0</v>
      </c>
      <c r="AQ496" s="83"/>
      <c r="AR496" s="99">
        <f>SUMIFS(通讯通路门店!$T:$T,通讯通路门店!$S:$S,$G496)</f>
        <v>0</v>
      </c>
      <c r="AS496" s="99">
        <f>SUMIFS(通讯通路门店!$U:$U,通讯通路门店!$S:$S,$G496)</f>
        <v>0</v>
      </c>
      <c r="AT496" s="99">
        <f>SUMIFS(通讯通路门店!$V:$V,通讯通路门店!$S:$S,$G496)</f>
        <v>0</v>
      </c>
      <c r="AU496" s="99">
        <f>SUMIFS(通讯通路门店!$W:$W,通讯通路门店!$S:$S,$G496)</f>
        <v>0</v>
      </c>
      <c r="AV496" s="99">
        <f>SUMIFS(通讯通路门店!$Z:$Z,通讯通路门店!$S:$S,$G496)</f>
        <v>0</v>
      </c>
      <c r="AW496" s="99">
        <f>SUMIFS(通讯通路门店!$AB:$AB,通讯通路门店!$S:$S,$G496)</f>
        <v>0</v>
      </c>
      <c r="AX496" s="99">
        <f>SUMIFS(通讯通路门店!$X:$X,通讯通路门店!$S:$S,$G496)</f>
        <v>0</v>
      </c>
      <c r="AY496" s="99">
        <f>SUMIFS(通讯通路门店!$Y:$Y,通讯通路门店!$S:$S,$G496)</f>
        <v>0</v>
      </c>
      <c r="AZ496" s="99">
        <f>SUMIFS(通讯通路门店!$AA:$AA,通讯通路门店!$S:$S,$G496)</f>
        <v>0</v>
      </c>
      <c r="BA496" s="99">
        <f t="shared" si="38"/>
        <v>0</v>
      </c>
      <c r="BB496" s="99">
        <f t="shared" si="39"/>
        <v>0</v>
      </c>
      <c r="BC496" s="99">
        <f>SUMIFS(通讯通路门店!$W:$W,通讯通路门店!$S:$S,$G496,通讯通路门店!$J:$J,"荣耀体验店")+SUMIFS(通讯通路门店!$W:$W,通讯通路门店!$S:$S,$G496,通讯通路门店!$J:$J,"荣耀授权专卖店")</f>
        <v>0</v>
      </c>
      <c r="BD496" s="99">
        <f>SUMIFS(通讯通路门店!$Z:$Z,通讯通路门店!$S:$S,$G496,通讯通路门店!$J:$J,"VIVO体验店")</f>
        <v>0</v>
      </c>
      <c r="BE496" s="99">
        <f>SUMIFS(通讯通路门店!$AB:$AB,通讯通路门店!$S:$S,$G496,通讯通路门店!$J:$J,"OPPO体验店")</f>
        <v>0</v>
      </c>
      <c r="BF496" s="99">
        <f>SUMIFS(通讯通路门店!$X:$X,通讯通路门店!$S:$S,$G496,通讯通路门店!$J:$J,"华为授权体验店")+SUMIFS(通讯通路门店!$AA:$AA,通讯通路门店!$S:$S,$G496,通讯通路门店!$J:$J,"华为堡垒店")</f>
        <v>0</v>
      </c>
      <c r="BG496" s="99">
        <f>SUMIFS(通讯通路门店!$Y:$Y,通讯通路门店!$S:$S,$G496,通讯通路门店!$J:$J,"小米体验店")</f>
        <v>0</v>
      </c>
      <c r="BH496" s="99">
        <f>SUMIFS(通讯通路门店!$AA:$AA,通讯通路门店!$S:$S,$G496,通讯通路门店!$J:$J,"苹果体验店")</f>
        <v>0</v>
      </c>
      <c r="BI496" s="99">
        <f>SUMIFS(通讯通路门店!$K:$K,通讯通路门店!$S:$S,$G496,通讯通路门店!$J:$J,"其他品牌专卖店")</f>
        <v>0</v>
      </c>
      <c r="BJ496" s="99">
        <f>SUMIFS(通讯通路门店!$AC:$AC,通讯通路门店!$S:$S,$G496)</f>
        <v>0</v>
      </c>
      <c r="BK496" s="99">
        <f>SUMIFS(通讯通路门店!$AD:$AD,通讯通路门店!$S:$S,$G496)</f>
        <v>0</v>
      </c>
      <c r="BL496" s="99">
        <f>SUMIFS(通讯通路门店!$AE:$AE,通讯通路门店!$S:$S,$G496)</f>
        <v>0</v>
      </c>
      <c r="BM496" s="99">
        <f>SUMIFS(通讯通路门店!$AF:$AF,通讯通路门店!$S:$S,$G496)</f>
        <v>0</v>
      </c>
      <c r="BN496" s="99">
        <f>SUMIFS(通讯通路门店!$AG:$AG,通讯通路门店!$S:$S,$G496)</f>
        <v>0</v>
      </c>
      <c r="BO496" s="99">
        <f>SUMIFS(通讯通路门店!$AH:$AH,通讯通路门店!$S:$S,$G496)</f>
        <v>0</v>
      </c>
      <c r="BP496" s="99">
        <f>SUMIFS(通讯通路门店!$AI:$AI,通讯通路门店!$S:$S,$G496)</f>
        <v>0</v>
      </c>
      <c r="BQ496" s="83"/>
    </row>
    <row r="497" spans="1:69">
      <c r="A497" s="99" t="str">
        <f>IFERROR(_xlfn.XLOOKUP($G497,通讯通路门店!$S$4:$S$993931,通讯通路门店!$A$4:$A$993931,0,0),"")</f>
        <v/>
      </c>
      <c r="B497" s="99" t="str">
        <f>IFERROR(_xlfn.XLOOKUP($G497,通讯通路门店!$S$4:$S$993931,通讯通路门店!$B$4:$B$993931,0,0),"")</f>
        <v/>
      </c>
      <c r="C497" s="99" t="str">
        <f>IFERROR(_xlfn.XLOOKUP($G497,通讯通路门店!$S$4:$S$993931,通讯通路门店!$C$4:$C$993931,0,0),"")</f>
        <v/>
      </c>
      <c r="D497" s="99" t="str">
        <f>IFERROR(_xlfn.XLOOKUP($G497,通讯通路门店!$S$4:$S$993931,通讯通路门店!$D$4:$D$993931,0,0),"")</f>
        <v/>
      </c>
      <c r="E497" s="83"/>
      <c r="F497" s="83"/>
      <c r="G497" s="101" t="e">
        <v>#N/A</v>
      </c>
      <c r="H497" s="102" t="str">
        <f>IFERROR(_xlfn.XLOOKUP($G497,通讯通路门店!$S$4:$S$993931,通讯通路门店!$R$4:$R$993931,0,0),"")</f>
        <v/>
      </c>
      <c r="I497" s="83"/>
      <c r="J497" s="83"/>
      <c r="K497" s="83"/>
      <c r="L497" s="83"/>
      <c r="M497" s="83"/>
      <c r="N497" s="83"/>
      <c r="O497" s="83"/>
      <c r="P497" s="83"/>
      <c r="Q497" s="83"/>
      <c r="R497" s="83"/>
      <c r="S497" s="83"/>
      <c r="T497" s="83"/>
      <c r="U497" s="99">
        <f>COUNTIF(通讯通路门店!$S:$S,$G497)</f>
        <v>0</v>
      </c>
      <c r="V497" s="99">
        <f>COUNTIFS(通讯通路门店!$S:$S,$G497,通讯通路门店!$J:$J,"综合卖场")</f>
        <v>0</v>
      </c>
      <c r="W497" s="99">
        <f>SUMIFS(通讯通路门店!$AJ:$AJ,通讯通路门店!$S:$S,通讯客户沙盘!$G497)</f>
        <v>0</v>
      </c>
      <c r="X497" s="99">
        <f t="shared" si="35"/>
        <v>0</v>
      </c>
      <c r="Y497" s="99">
        <f>COUNTIFS(通讯通路门店!$S:$S,$G497,通讯通路门店!$J:$J,"荣耀体验店")+COUNTIFS(通讯通路门店!$S:$S,$G497,通讯通路门店!$J:$J,"荣耀授权专卖店")</f>
        <v>0</v>
      </c>
      <c r="Z497" s="99">
        <f>COUNTIFS(通讯通路门店!$S:$S,$G497,通讯通路门店!$J:$J,"VIVO体验店")</f>
        <v>0</v>
      </c>
      <c r="AA497" s="99">
        <f>COUNTIFS(通讯通路门店!$S:$S,$G497,通讯通路门店!$J:$J,"OPPO体验店")</f>
        <v>0</v>
      </c>
      <c r="AB497" s="99">
        <f>COUNTIFS(通讯通路门店!$S:$S,$G497,通讯通路门店!$J:$J,"华为授权体验店")+COUNTIFS(通讯通路门店!$S:$S,$G497,通讯通路门店!$J:$J,"华为堡垒店")</f>
        <v>0</v>
      </c>
      <c r="AC497" s="99">
        <f>COUNTIFS(通讯通路门店!$S:$S,$G497,通讯通路门店!$J:$J,"小米体验店")</f>
        <v>0</v>
      </c>
      <c r="AD497" s="99">
        <f>COUNTIFS(通讯通路门店!$S:$S,$G497,通讯通路门店!$J:$J,"苹果体验店")</f>
        <v>0</v>
      </c>
      <c r="AE497" s="99">
        <f>COUNTIFS(通讯通路门店!$S:$S,$G497,通讯通路门店!$J:$J,"其他品牌专卖店")</f>
        <v>0</v>
      </c>
      <c r="AF497" s="99">
        <f>SUMIFS(通讯通路门店!$BI:$BI,通讯通路门店!$S:$S,$G497)</f>
        <v>0</v>
      </c>
      <c r="AG497" s="99">
        <f>SUMIFS(通讯通路门店!$BH:$BH,通讯通路门店!$S:$S,$G497)</f>
        <v>0</v>
      </c>
      <c r="AH497" s="99">
        <f t="shared" si="36"/>
        <v>0</v>
      </c>
      <c r="AI497" s="99">
        <f>SUMIFS(通讯通路门店!$BB:$BB,通讯通路门店!$S:$S,$G497)</f>
        <v>0</v>
      </c>
      <c r="AJ497" s="99">
        <f>SUMIFS(通讯通路门店!$BE:$BE,通讯通路门店!$S:$S,$G497)</f>
        <v>0</v>
      </c>
      <c r="AK497" s="99">
        <f>SUMIFS(通讯通路门店!$BG:$BG,通讯通路门店!$S:$S,$G497)</f>
        <v>0</v>
      </c>
      <c r="AL497" s="99">
        <f>SUMIFS(通讯通路门店!$BC:$BC,通讯通路门店!$S:$S,$G497)</f>
        <v>0</v>
      </c>
      <c r="AM497" s="99">
        <f>SUMIFS(通讯通路门店!$BD:$BD,通讯通路门店!$S:$S,$G497)</f>
        <v>0</v>
      </c>
      <c r="AN497" s="99">
        <f>SUMIFS(通讯通路门店!$BF:$BF,通讯通路门店!$S:$S,$G497)</f>
        <v>0</v>
      </c>
      <c r="AO497" s="99">
        <f t="shared" si="37"/>
        <v>0</v>
      </c>
      <c r="AP497" s="99">
        <f>SUMIFS(通讯通路门店!$K:$K,通讯通路门店!$S:$S,$G497)</f>
        <v>0</v>
      </c>
      <c r="AQ497" s="83"/>
      <c r="AR497" s="99">
        <f>SUMIFS(通讯通路门店!$T:$T,通讯通路门店!$S:$S,$G497)</f>
        <v>0</v>
      </c>
      <c r="AS497" s="99">
        <f>SUMIFS(通讯通路门店!$U:$U,通讯通路门店!$S:$S,$G497)</f>
        <v>0</v>
      </c>
      <c r="AT497" s="99">
        <f>SUMIFS(通讯通路门店!$V:$V,通讯通路门店!$S:$S,$G497)</f>
        <v>0</v>
      </c>
      <c r="AU497" s="99">
        <f>SUMIFS(通讯通路门店!$W:$W,通讯通路门店!$S:$S,$G497)</f>
        <v>0</v>
      </c>
      <c r="AV497" s="99">
        <f>SUMIFS(通讯通路门店!$Z:$Z,通讯通路门店!$S:$S,$G497)</f>
        <v>0</v>
      </c>
      <c r="AW497" s="99">
        <f>SUMIFS(通讯通路门店!$AB:$AB,通讯通路门店!$S:$S,$G497)</f>
        <v>0</v>
      </c>
      <c r="AX497" s="99">
        <f>SUMIFS(通讯通路门店!$X:$X,通讯通路门店!$S:$S,$G497)</f>
        <v>0</v>
      </c>
      <c r="AY497" s="99">
        <f>SUMIFS(通讯通路门店!$Y:$Y,通讯通路门店!$S:$S,$G497)</f>
        <v>0</v>
      </c>
      <c r="AZ497" s="99">
        <f>SUMIFS(通讯通路门店!$AA:$AA,通讯通路门店!$S:$S,$G497)</f>
        <v>0</v>
      </c>
      <c r="BA497" s="99">
        <f t="shared" si="38"/>
        <v>0</v>
      </c>
      <c r="BB497" s="99">
        <f t="shared" si="39"/>
        <v>0</v>
      </c>
      <c r="BC497" s="99">
        <f>SUMIFS(通讯通路门店!$W:$W,通讯通路门店!$S:$S,$G497,通讯通路门店!$J:$J,"荣耀体验店")+SUMIFS(通讯通路门店!$W:$W,通讯通路门店!$S:$S,$G497,通讯通路门店!$J:$J,"荣耀授权专卖店")</f>
        <v>0</v>
      </c>
      <c r="BD497" s="99">
        <f>SUMIFS(通讯通路门店!$Z:$Z,通讯通路门店!$S:$S,$G497,通讯通路门店!$J:$J,"VIVO体验店")</f>
        <v>0</v>
      </c>
      <c r="BE497" s="99">
        <f>SUMIFS(通讯通路门店!$AB:$AB,通讯通路门店!$S:$S,$G497,通讯通路门店!$J:$J,"OPPO体验店")</f>
        <v>0</v>
      </c>
      <c r="BF497" s="99">
        <f>SUMIFS(通讯通路门店!$X:$X,通讯通路门店!$S:$S,$G497,通讯通路门店!$J:$J,"华为授权体验店")+SUMIFS(通讯通路门店!$AA:$AA,通讯通路门店!$S:$S,$G497,通讯通路门店!$J:$J,"华为堡垒店")</f>
        <v>0</v>
      </c>
      <c r="BG497" s="99">
        <f>SUMIFS(通讯通路门店!$Y:$Y,通讯通路门店!$S:$S,$G497,通讯通路门店!$J:$J,"小米体验店")</f>
        <v>0</v>
      </c>
      <c r="BH497" s="99">
        <f>SUMIFS(通讯通路门店!$AA:$AA,通讯通路门店!$S:$S,$G497,通讯通路门店!$J:$J,"苹果体验店")</f>
        <v>0</v>
      </c>
      <c r="BI497" s="99">
        <f>SUMIFS(通讯通路门店!$K:$K,通讯通路门店!$S:$S,$G497,通讯通路门店!$J:$J,"其他品牌专卖店")</f>
        <v>0</v>
      </c>
      <c r="BJ497" s="99">
        <f>SUMIFS(通讯通路门店!$AC:$AC,通讯通路门店!$S:$S,$G497)</f>
        <v>0</v>
      </c>
      <c r="BK497" s="99">
        <f>SUMIFS(通讯通路门店!$AD:$AD,通讯通路门店!$S:$S,$G497)</f>
        <v>0</v>
      </c>
      <c r="BL497" s="99">
        <f>SUMIFS(通讯通路门店!$AE:$AE,通讯通路门店!$S:$S,$G497)</f>
        <v>0</v>
      </c>
      <c r="BM497" s="99">
        <f>SUMIFS(通讯通路门店!$AF:$AF,通讯通路门店!$S:$S,$G497)</f>
        <v>0</v>
      </c>
      <c r="BN497" s="99">
        <f>SUMIFS(通讯通路门店!$AG:$AG,通讯通路门店!$S:$S,$G497)</f>
        <v>0</v>
      </c>
      <c r="BO497" s="99">
        <f>SUMIFS(通讯通路门店!$AH:$AH,通讯通路门店!$S:$S,$G497)</f>
        <v>0</v>
      </c>
      <c r="BP497" s="99">
        <f>SUMIFS(通讯通路门店!$AI:$AI,通讯通路门店!$S:$S,$G497)</f>
        <v>0</v>
      </c>
      <c r="BQ497" s="83"/>
    </row>
    <row r="498" spans="1:69">
      <c r="A498" s="99" t="str">
        <f>IFERROR(_xlfn.XLOOKUP($G498,通讯通路门店!$S$4:$S$993931,通讯通路门店!$A$4:$A$993931,0,0),"")</f>
        <v/>
      </c>
      <c r="B498" s="99" t="str">
        <f>IFERROR(_xlfn.XLOOKUP($G498,通讯通路门店!$S$4:$S$993931,通讯通路门店!$B$4:$B$993931,0,0),"")</f>
        <v/>
      </c>
      <c r="C498" s="99" t="str">
        <f>IFERROR(_xlfn.XLOOKUP($G498,通讯通路门店!$S$4:$S$993931,通讯通路门店!$C$4:$C$993931,0,0),"")</f>
        <v/>
      </c>
      <c r="D498" s="99" t="str">
        <f>IFERROR(_xlfn.XLOOKUP($G498,通讯通路门店!$S$4:$S$993931,通讯通路门店!$D$4:$D$993931,0,0),"")</f>
        <v/>
      </c>
      <c r="E498" s="83"/>
      <c r="F498" s="83"/>
      <c r="G498" s="101" t="e">
        <v>#N/A</v>
      </c>
      <c r="H498" s="102" t="str">
        <f>IFERROR(_xlfn.XLOOKUP($G498,通讯通路门店!$S$4:$S$993931,通讯通路门店!$R$4:$R$993931,0,0),"")</f>
        <v/>
      </c>
      <c r="I498" s="83"/>
      <c r="J498" s="83"/>
      <c r="K498" s="83"/>
      <c r="L498" s="83"/>
      <c r="M498" s="83"/>
      <c r="N498" s="83"/>
      <c r="O498" s="83"/>
      <c r="P498" s="83"/>
      <c r="Q498" s="83"/>
      <c r="R498" s="83"/>
      <c r="S498" s="83"/>
      <c r="T498" s="83"/>
      <c r="U498" s="99">
        <f>COUNTIF(通讯通路门店!$S:$S,$G498)</f>
        <v>0</v>
      </c>
      <c r="V498" s="99">
        <f>COUNTIFS(通讯通路门店!$S:$S,$G498,通讯通路门店!$J:$J,"综合卖场")</f>
        <v>0</v>
      </c>
      <c r="W498" s="99">
        <f>SUMIFS(通讯通路门店!$AJ:$AJ,通讯通路门店!$S:$S,通讯客户沙盘!$G498)</f>
        <v>0</v>
      </c>
      <c r="X498" s="99">
        <f t="shared" si="35"/>
        <v>0</v>
      </c>
      <c r="Y498" s="99">
        <f>COUNTIFS(通讯通路门店!$S:$S,$G498,通讯通路门店!$J:$J,"荣耀体验店")+COUNTIFS(通讯通路门店!$S:$S,$G498,通讯通路门店!$J:$J,"荣耀授权专卖店")</f>
        <v>0</v>
      </c>
      <c r="Z498" s="99">
        <f>COUNTIFS(通讯通路门店!$S:$S,$G498,通讯通路门店!$J:$J,"VIVO体验店")</f>
        <v>0</v>
      </c>
      <c r="AA498" s="99">
        <f>COUNTIFS(通讯通路门店!$S:$S,$G498,通讯通路门店!$J:$J,"OPPO体验店")</f>
        <v>0</v>
      </c>
      <c r="AB498" s="99">
        <f>COUNTIFS(通讯通路门店!$S:$S,$G498,通讯通路门店!$J:$J,"华为授权体验店")+COUNTIFS(通讯通路门店!$S:$S,$G498,通讯通路门店!$J:$J,"华为堡垒店")</f>
        <v>0</v>
      </c>
      <c r="AC498" s="99">
        <f>COUNTIFS(通讯通路门店!$S:$S,$G498,通讯通路门店!$J:$J,"小米体验店")</f>
        <v>0</v>
      </c>
      <c r="AD498" s="99">
        <f>COUNTIFS(通讯通路门店!$S:$S,$G498,通讯通路门店!$J:$J,"苹果体验店")</f>
        <v>0</v>
      </c>
      <c r="AE498" s="99">
        <f>COUNTIFS(通讯通路门店!$S:$S,$G498,通讯通路门店!$J:$J,"其他品牌专卖店")</f>
        <v>0</v>
      </c>
      <c r="AF498" s="99">
        <f>SUMIFS(通讯通路门店!$BI:$BI,通讯通路门店!$S:$S,$G498)</f>
        <v>0</v>
      </c>
      <c r="AG498" s="99">
        <f>SUMIFS(通讯通路门店!$BH:$BH,通讯通路门店!$S:$S,$G498)</f>
        <v>0</v>
      </c>
      <c r="AH498" s="99">
        <f t="shared" si="36"/>
        <v>0</v>
      </c>
      <c r="AI498" s="99">
        <f>SUMIFS(通讯通路门店!$BB:$BB,通讯通路门店!$S:$S,$G498)</f>
        <v>0</v>
      </c>
      <c r="AJ498" s="99">
        <f>SUMIFS(通讯通路门店!$BE:$BE,通讯通路门店!$S:$S,$G498)</f>
        <v>0</v>
      </c>
      <c r="AK498" s="99">
        <f>SUMIFS(通讯通路门店!$BG:$BG,通讯通路门店!$S:$S,$G498)</f>
        <v>0</v>
      </c>
      <c r="AL498" s="99">
        <f>SUMIFS(通讯通路门店!$BC:$BC,通讯通路门店!$S:$S,$G498)</f>
        <v>0</v>
      </c>
      <c r="AM498" s="99">
        <f>SUMIFS(通讯通路门店!$BD:$BD,通讯通路门店!$S:$S,$G498)</f>
        <v>0</v>
      </c>
      <c r="AN498" s="99">
        <f>SUMIFS(通讯通路门店!$BF:$BF,通讯通路门店!$S:$S,$G498)</f>
        <v>0</v>
      </c>
      <c r="AO498" s="99">
        <f t="shared" si="37"/>
        <v>0</v>
      </c>
      <c r="AP498" s="99">
        <f>SUMIFS(通讯通路门店!$K:$K,通讯通路门店!$S:$S,$G498)</f>
        <v>0</v>
      </c>
      <c r="AQ498" s="83"/>
      <c r="AR498" s="99">
        <f>SUMIFS(通讯通路门店!$T:$T,通讯通路门店!$S:$S,$G498)</f>
        <v>0</v>
      </c>
      <c r="AS498" s="99">
        <f>SUMIFS(通讯通路门店!$U:$U,通讯通路门店!$S:$S,$G498)</f>
        <v>0</v>
      </c>
      <c r="AT498" s="99">
        <f>SUMIFS(通讯通路门店!$V:$V,通讯通路门店!$S:$S,$G498)</f>
        <v>0</v>
      </c>
      <c r="AU498" s="99">
        <f>SUMIFS(通讯通路门店!$W:$W,通讯通路门店!$S:$S,$G498)</f>
        <v>0</v>
      </c>
      <c r="AV498" s="99">
        <f>SUMIFS(通讯通路门店!$Z:$Z,通讯通路门店!$S:$S,$G498)</f>
        <v>0</v>
      </c>
      <c r="AW498" s="99">
        <f>SUMIFS(通讯通路门店!$AB:$AB,通讯通路门店!$S:$S,$G498)</f>
        <v>0</v>
      </c>
      <c r="AX498" s="99">
        <f>SUMIFS(通讯通路门店!$X:$X,通讯通路门店!$S:$S,$G498)</f>
        <v>0</v>
      </c>
      <c r="AY498" s="99">
        <f>SUMIFS(通讯通路门店!$Y:$Y,通讯通路门店!$S:$S,$G498)</f>
        <v>0</v>
      </c>
      <c r="AZ498" s="99">
        <f>SUMIFS(通讯通路门店!$AA:$AA,通讯通路门店!$S:$S,$G498)</f>
        <v>0</v>
      </c>
      <c r="BA498" s="99">
        <f t="shared" si="38"/>
        <v>0</v>
      </c>
      <c r="BB498" s="99">
        <f t="shared" si="39"/>
        <v>0</v>
      </c>
      <c r="BC498" s="99">
        <f>SUMIFS(通讯通路门店!$W:$W,通讯通路门店!$S:$S,$G498,通讯通路门店!$J:$J,"荣耀体验店")+SUMIFS(通讯通路门店!$W:$W,通讯通路门店!$S:$S,$G498,通讯通路门店!$J:$J,"荣耀授权专卖店")</f>
        <v>0</v>
      </c>
      <c r="BD498" s="99">
        <f>SUMIFS(通讯通路门店!$Z:$Z,通讯通路门店!$S:$S,$G498,通讯通路门店!$J:$J,"VIVO体验店")</f>
        <v>0</v>
      </c>
      <c r="BE498" s="99">
        <f>SUMIFS(通讯通路门店!$AB:$AB,通讯通路门店!$S:$S,$G498,通讯通路门店!$J:$J,"OPPO体验店")</f>
        <v>0</v>
      </c>
      <c r="BF498" s="99">
        <f>SUMIFS(通讯通路门店!$X:$X,通讯通路门店!$S:$S,$G498,通讯通路门店!$J:$J,"华为授权体验店")+SUMIFS(通讯通路门店!$AA:$AA,通讯通路门店!$S:$S,$G498,通讯通路门店!$J:$J,"华为堡垒店")</f>
        <v>0</v>
      </c>
      <c r="BG498" s="99">
        <f>SUMIFS(通讯通路门店!$Y:$Y,通讯通路门店!$S:$S,$G498,通讯通路门店!$J:$J,"小米体验店")</f>
        <v>0</v>
      </c>
      <c r="BH498" s="99">
        <f>SUMIFS(通讯通路门店!$AA:$AA,通讯通路门店!$S:$S,$G498,通讯通路门店!$J:$J,"苹果体验店")</f>
        <v>0</v>
      </c>
      <c r="BI498" s="99">
        <f>SUMIFS(通讯通路门店!$K:$K,通讯通路门店!$S:$S,$G498,通讯通路门店!$J:$J,"其他品牌专卖店")</f>
        <v>0</v>
      </c>
      <c r="BJ498" s="99">
        <f>SUMIFS(通讯通路门店!$AC:$AC,通讯通路门店!$S:$S,$G498)</f>
        <v>0</v>
      </c>
      <c r="BK498" s="99">
        <f>SUMIFS(通讯通路门店!$AD:$AD,通讯通路门店!$S:$S,$G498)</f>
        <v>0</v>
      </c>
      <c r="BL498" s="99">
        <f>SUMIFS(通讯通路门店!$AE:$AE,通讯通路门店!$S:$S,$G498)</f>
        <v>0</v>
      </c>
      <c r="BM498" s="99">
        <f>SUMIFS(通讯通路门店!$AF:$AF,通讯通路门店!$S:$S,$G498)</f>
        <v>0</v>
      </c>
      <c r="BN498" s="99">
        <f>SUMIFS(通讯通路门店!$AG:$AG,通讯通路门店!$S:$S,$G498)</f>
        <v>0</v>
      </c>
      <c r="BO498" s="99">
        <f>SUMIFS(通讯通路门店!$AH:$AH,通讯通路门店!$S:$S,$G498)</f>
        <v>0</v>
      </c>
      <c r="BP498" s="99">
        <f>SUMIFS(通讯通路门店!$AI:$AI,通讯通路门店!$S:$S,$G498)</f>
        <v>0</v>
      </c>
      <c r="BQ498" s="83"/>
    </row>
    <row r="499" spans="1:69">
      <c r="A499" s="99" t="str">
        <f>IFERROR(_xlfn.XLOOKUP($G499,通讯通路门店!$S$4:$S$993931,通讯通路门店!$A$4:$A$993931,0,0),"")</f>
        <v/>
      </c>
      <c r="B499" s="99" t="str">
        <f>IFERROR(_xlfn.XLOOKUP($G499,通讯通路门店!$S$4:$S$993931,通讯通路门店!$B$4:$B$993931,0,0),"")</f>
        <v/>
      </c>
      <c r="C499" s="99" t="str">
        <f>IFERROR(_xlfn.XLOOKUP($G499,通讯通路门店!$S$4:$S$993931,通讯通路门店!$C$4:$C$993931,0,0),"")</f>
        <v/>
      </c>
      <c r="D499" s="99" t="str">
        <f>IFERROR(_xlfn.XLOOKUP($G499,通讯通路门店!$S$4:$S$993931,通讯通路门店!$D$4:$D$993931,0,0),"")</f>
        <v/>
      </c>
      <c r="E499" s="83"/>
      <c r="F499" s="83"/>
      <c r="G499" s="101" t="e">
        <v>#N/A</v>
      </c>
      <c r="H499" s="102" t="str">
        <f>IFERROR(_xlfn.XLOOKUP($G499,通讯通路门店!$S$4:$S$993931,通讯通路门店!$R$4:$R$993931,0,0),"")</f>
        <v/>
      </c>
      <c r="I499" s="83"/>
      <c r="J499" s="83"/>
      <c r="K499" s="83"/>
      <c r="L499" s="83"/>
      <c r="M499" s="83"/>
      <c r="N499" s="83"/>
      <c r="O499" s="83"/>
      <c r="P499" s="83"/>
      <c r="Q499" s="83"/>
      <c r="R499" s="83"/>
      <c r="S499" s="83"/>
      <c r="T499" s="83"/>
      <c r="U499" s="99">
        <f>COUNTIF(通讯通路门店!$S:$S,$G499)</f>
        <v>0</v>
      </c>
      <c r="V499" s="99">
        <f>COUNTIFS(通讯通路门店!$S:$S,$G499,通讯通路门店!$J:$J,"综合卖场")</f>
        <v>0</v>
      </c>
      <c r="W499" s="99">
        <f>SUMIFS(通讯通路门店!$AJ:$AJ,通讯通路门店!$S:$S,通讯客户沙盘!$G499)</f>
        <v>0</v>
      </c>
      <c r="X499" s="99">
        <f t="shared" si="35"/>
        <v>0</v>
      </c>
      <c r="Y499" s="99">
        <f>COUNTIFS(通讯通路门店!$S:$S,$G499,通讯通路门店!$J:$J,"荣耀体验店")+COUNTIFS(通讯通路门店!$S:$S,$G499,通讯通路门店!$J:$J,"荣耀授权专卖店")</f>
        <v>0</v>
      </c>
      <c r="Z499" s="99">
        <f>COUNTIFS(通讯通路门店!$S:$S,$G499,通讯通路门店!$J:$J,"VIVO体验店")</f>
        <v>0</v>
      </c>
      <c r="AA499" s="99">
        <f>COUNTIFS(通讯通路门店!$S:$S,$G499,通讯通路门店!$J:$J,"OPPO体验店")</f>
        <v>0</v>
      </c>
      <c r="AB499" s="99">
        <f>COUNTIFS(通讯通路门店!$S:$S,$G499,通讯通路门店!$J:$J,"华为授权体验店")+COUNTIFS(通讯通路门店!$S:$S,$G499,通讯通路门店!$J:$J,"华为堡垒店")</f>
        <v>0</v>
      </c>
      <c r="AC499" s="99">
        <f>COUNTIFS(通讯通路门店!$S:$S,$G499,通讯通路门店!$J:$J,"小米体验店")</f>
        <v>0</v>
      </c>
      <c r="AD499" s="99">
        <f>COUNTIFS(通讯通路门店!$S:$S,$G499,通讯通路门店!$J:$J,"苹果体验店")</f>
        <v>0</v>
      </c>
      <c r="AE499" s="99">
        <f>COUNTIFS(通讯通路门店!$S:$S,$G499,通讯通路门店!$J:$J,"其他品牌专卖店")</f>
        <v>0</v>
      </c>
      <c r="AF499" s="99">
        <f>SUMIFS(通讯通路门店!$BI:$BI,通讯通路门店!$S:$S,$G499)</f>
        <v>0</v>
      </c>
      <c r="AG499" s="99">
        <f>SUMIFS(通讯通路门店!$BH:$BH,通讯通路门店!$S:$S,$G499)</f>
        <v>0</v>
      </c>
      <c r="AH499" s="99">
        <f t="shared" si="36"/>
        <v>0</v>
      </c>
      <c r="AI499" s="99">
        <f>SUMIFS(通讯通路门店!$BB:$BB,通讯通路门店!$S:$S,$G499)</f>
        <v>0</v>
      </c>
      <c r="AJ499" s="99">
        <f>SUMIFS(通讯通路门店!$BE:$BE,通讯通路门店!$S:$S,$G499)</f>
        <v>0</v>
      </c>
      <c r="AK499" s="99">
        <f>SUMIFS(通讯通路门店!$BG:$BG,通讯通路门店!$S:$S,$G499)</f>
        <v>0</v>
      </c>
      <c r="AL499" s="99">
        <f>SUMIFS(通讯通路门店!$BC:$BC,通讯通路门店!$S:$S,$G499)</f>
        <v>0</v>
      </c>
      <c r="AM499" s="99">
        <f>SUMIFS(通讯通路门店!$BD:$BD,通讯通路门店!$S:$S,$G499)</f>
        <v>0</v>
      </c>
      <c r="AN499" s="99">
        <f>SUMIFS(通讯通路门店!$BF:$BF,通讯通路门店!$S:$S,$G499)</f>
        <v>0</v>
      </c>
      <c r="AO499" s="99">
        <f t="shared" si="37"/>
        <v>0</v>
      </c>
      <c r="AP499" s="99">
        <f>SUMIFS(通讯通路门店!$K:$K,通讯通路门店!$S:$S,$G499)</f>
        <v>0</v>
      </c>
      <c r="AQ499" s="83"/>
      <c r="AR499" s="99">
        <f>SUMIFS(通讯通路门店!$T:$T,通讯通路门店!$S:$S,$G499)</f>
        <v>0</v>
      </c>
      <c r="AS499" s="99">
        <f>SUMIFS(通讯通路门店!$U:$U,通讯通路门店!$S:$S,$G499)</f>
        <v>0</v>
      </c>
      <c r="AT499" s="99">
        <f>SUMIFS(通讯通路门店!$V:$V,通讯通路门店!$S:$S,$G499)</f>
        <v>0</v>
      </c>
      <c r="AU499" s="99">
        <f>SUMIFS(通讯通路门店!$W:$W,通讯通路门店!$S:$S,$G499)</f>
        <v>0</v>
      </c>
      <c r="AV499" s="99">
        <f>SUMIFS(通讯通路门店!$Z:$Z,通讯通路门店!$S:$S,$G499)</f>
        <v>0</v>
      </c>
      <c r="AW499" s="99">
        <f>SUMIFS(通讯通路门店!$AB:$AB,通讯通路门店!$S:$S,$G499)</f>
        <v>0</v>
      </c>
      <c r="AX499" s="99">
        <f>SUMIFS(通讯通路门店!$X:$X,通讯通路门店!$S:$S,$G499)</f>
        <v>0</v>
      </c>
      <c r="AY499" s="99">
        <f>SUMIFS(通讯通路门店!$Y:$Y,通讯通路门店!$S:$S,$G499)</f>
        <v>0</v>
      </c>
      <c r="AZ499" s="99">
        <f>SUMIFS(通讯通路门店!$AA:$AA,通讯通路门店!$S:$S,$G499)</f>
        <v>0</v>
      </c>
      <c r="BA499" s="99">
        <f t="shared" si="38"/>
        <v>0</v>
      </c>
      <c r="BB499" s="99">
        <f t="shared" si="39"/>
        <v>0</v>
      </c>
      <c r="BC499" s="99">
        <f>SUMIFS(通讯通路门店!$W:$W,通讯通路门店!$S:$S,$G499,通讯通路门店!$J:$J,"荣耀体验店")+SUMIFS(通讯通路门店!$W:$W,通讯通路门店!$S:$S,$G499,通讯通路门店!$J:$J,"荣耀授权专卖店")</f>
        <v>0</v>
      </c>
      <c r="BD499" s="99">
        <f>SUMIFS(通讯通路门店!$Z:$Z,通讯通路门店!$S:$S,$G499,通讯通路门店!$J:$J,"VIVO体验店")</f>
        <v>0</v>
      </c>
      <c r="BE499" s="99">
        <f>SUMIFS(通讯通路门店!$AB:$AB,通讯通路门店!$S:$S,$G499,通讯通路门店!$J:$J,"OPPO体验店")</f>
        <v>0</v>
      </c>
      <c r="BF499" s="99">
        <f>SUMIFS(通讯通路门店!$X:$X,通讯通路门店!$S:$S,$G499,通讯通路门店!$J:$J,"华为授权体验店")+SUMIFS(通讯通路门店!$AA:$AA,通讯通路门店!$S:$S,$G499,通讯通路门店!$J:$J,"华为堡垒店")</f>
        <v>0</v>
      </c>
      <c r="BG499" s="99">
        <f>SUMIFS(通讯通路门店!$Y:$Y,通讯通路门店!$S:$S,$G499,通讯通路门店!$J:$J,"小米体验店")</f>
        <v>0</v>
      </c>
      <c r="BH499" s="99">
        <f>SUMIFS(通讯通路门店!$AA:$AA,通讯通路门店!$S:$S,$G499,通讯通路门店!$J:$J,"苹果体验店")</f>
        <v>0</v>
      </c>
      <c r="BI499" s="99">
        <f>SUMIFS(通讯通路门店!$K:$K,通讯通路门店!$S:$S,$G499,通讯通路门店!$J:$J,"其他品牌专卖店")</f>
        <v>0</v>
      </c>
      <c r="BJ499" s="99">
        <f>SUMIFS(通讯通路门店!$AC:$AC,通讯通路门店!$S:$S,$G499)</f>
        <v>0</v>
      </c>
      <c r="BK499" s="99">
        <f>SUMIFS(通讯通路门店!$AD:$AD,通讯通路门店!$S:$S,$G499)</f>
        <v>0</v>
      </c>
      <c r="BL499" s="99">
        <f>SUMIFS(通讯通路门店!$AE:$AE,通讯通路门店!$S:$S,$G499)</f>
        <v>0</v>
      </c>
      <c r="BM499" s="99">
        <f>SUMIFS(通讯通路门店!$AF:$AF,通讯通路门店!$S:$S,$G499)</f>
        <v>0</v>
      </c>
      <c r="BN499" s="99">
        <f>SUMIFS(通讯通路门店!$AG:$AG,通讯通路门店!$S:$S,$G499)</f>
        <v>0</v>
      </c>
      <c r="BO499" s="99">
        <f>SUMIFS(通讯通路门店!$AH:$AH,通讯通路门店!$S:$S,$G499)</f>
        <v>0</v>
      </c>
      <c r="BP499" s="99">
        <f>SUMIFS(通讯通路门店!$AI:$AI,通讯通路门店!$S:$S,$G499)</f>
        <v>0</v>
      </c>
      <c r="BQ499" s="83"/>
    </row>
    <row r="500" spans="1:69">
      <c r="A500" s="99" t="str">
        <f>IFERROR(_xlfn.XLOOKUP($G500,通讯通路门店!$S$4:$S$993931,通讯通路门店!$A$4:$A$993931,0,0),"")</f>
        <v/>
      </c>
      <c r="B500" s="99" t="str">
        <f>IFERROR(_xlfn.XLOOKUP($G500,通讯通路门店!$S$4:$S$993931,通讯通路门店!$B$4:$B$993931,0,0),"")</f>
        <v/>
      </c>
      <c r="C500" s="99" t="str">
        <f>IFERROR(_xlfn.XLOOKUP($G500,通讯通路门店!$S$4:$S$993931,通讯通路门店!$C$4:$C$993931,0,0),"")</f>
        <v/>
      </c>
      <c r="D500" s="99" t="str">
        <f>IFERROR(_xlfn.XLOOKUP($G500,通讯通路门店!$S$4:$S$993931,通讯通路门店!$D$4:$D$993931,0,0),"")</f>
        <v/>
      </c>
      <c r="E500" s="83"/>
      <c r="F500" s="83"/>
      <c r="G500" s="101" t="e">
        <v>#N/A</v>
      </c>
      <c r="H500" s="102" t="str">
        <f>IFERROR(_xlfn.XLOOKUP($G500,通讯通路门店!$S$4:$S$993931,通讯通路门店!$R$4:$R$993931,0,0),"")</f>
        <v/>
      </c>
      <c r="I500" s="83"/>
      <c r="J500" s="83"/>
      <c r="K500" s="83"/>
      <c r="L500" s="83"/>
      <c r="M500" s="83"/>
      <c r="N500" s="83"/>
      <c r="O500" s="83"/>
      <c r="P500" s="83"/>
      <c r="Q500" s="83"/>
      <c r="R500" s="83"/>
      <c r="S500" s="83"/>
      <c r="T500" s="83"/>
      <c r="U500" s="99">
        <f>COUNTIF(通讯通路门店!$S:$S,$G500)</f>
        <v>0</v>
      </c>
      <c r="V500" s="99">
        <f>COUNTIFS(通讯通路门店!$S:$S,$G500,通讯通路门店!$J:$J,"综合卖场")</f>
        <v>0</v>
      </c>
      <c r="W500" s="99">
        <f>SUMIFS(通讯通路门店!$AJ:$AJ,通讯通路门店!$S:$S,通讯客户沙盘!$G500)</f>
        <v>0</v>
      </c>
      <c r="X500" s="99">
        <f t="shared" si="35"/>
        <v>0</v>
      </c>
      <c r="Y500" s="99">
        <f>COUNTIFS(通讯通路门店!$S:$S,$G500,通讯通路门店!$J:$J,"荣耀体验店")+COUNTIFS(通讯通路门店!$S:$S,$G500,通讯通路门店!$J:$J,"荣耀授权专卖店")</f>
        <v>0</v>
      </c>
      <c r="Z500" s="99">
        <f>COUNTIFS(通讯通路门店!$S:$S,$G500,通讯通路门店!$J:$J,"VIVO体验店")</f>
        <v>0</v>
      </c>
      <c r="AA500" s="99">
        <f>COUNTIFS(通讯通路门店!$S:$S,$G500,通讯通路门店!$J:$J,"OPPO体验店")</f>
        <v>0</v>
      </c>
      <c r="AB500" s="99">
        <f>COUNTIFS(通讯通路门店!$S:$S,$G500,通讯通路门店!$J:$J,"华为授权体验店")+COUNTIFS(通讯通路门店!$S:$S,$G500,通讯通路门店!$J:$J,"华为堡垒店")</f>
        <v>0</v>
      </c>
      <c r="AC500" s="99">
        <f>COUNTIFS(通讯通路门店!$S:$S,$G500,通讯通路门店!$J:$J,"小米体验店")</f>
        <v>0</v>
      </c>
      <c r="AD500" s="99">
        <f>COUNTIFS(通讯通路门店!$S:$S,$G500,通讯通路门店!$J:$J,"苹果体验店")</f>
        <v>0</v>
      </c>
      <c r="AE500" s="99">
        <f>COUNTIFS(通讯通路门店!$S:$S,$G500,通讯通路门店!$J:$J,"其他品牌专卖店")</f>
        <v>0</v>
      </c>
      <c r="AF500" s="99">
        <f>SUMIFS(通讯通路门店!$BI:$BI,通讯通路门店!$S:$S,$G500)</f>
        <v>0</v>
      </c>
      <c r="AG500" s="99">
        <f>SUMIFS(通讯通路门店!$BH:$BH,通讯通路门店!$S:$S,$G500)</f>
        <v>0</v>
      </c>
      <c r="AH500" s="99">
        <f t="shared" si="36"/>
        <v>0</v>
      </c>
      <c r="AI500" s="99">
        <f>SUMIFS(通讯通路门店!$BB:$BB,通讯通路门店!$S:$S,$G500)</f>
        <v>0</v>
      </c>
      <c r="AJ500" s="99">
        <f>SUMIFS(通讯通路门店!$BE:$BE,通讯通路门店!$S:$S,$G500)</f>
        <v>0</v>
      </c>
      <c r="AK500" s="99">
        <f>SUMIFS(通讯通路门店!$BG:$BG,通讯通路门店!$S:$S,$G500)</f>
        <v>0</v>
      </c>
      <c r="AL500" s="99">
        <f>SUMIFS(通讯通路门店!$BC:$BC,通讯通路门店!$S:$S,$G500)</f>
        <v>0</v>
      </c>
      <c r="AM500" s="99">
        <f>SUMIFS(通讯通路门店!$BD:$BD,通讯通路门店!$S:$S,$G500)</f>
        <v>0</v>
      </c>
      <c r="AN500" s="99">
        <f>SUMIFS(通讯通路门店!$BF:$BF,通讯通路门店!$S:$S,$G500)</f>
        <v>0</v>
      </c>
      <c r="AO500" s="99">
        <f t="shared" si="37"/>
        <v>0</v>
      </c>
      <c r="AP500" s="99">
        <f>SUMIFS(通讯通路门店!$K:$K,通讯通路门店!$S:$S,$G500)</f>
        <v>0</v>
      </c>
      <c r="AQ500" s="83"/>
      <c r="AR500" s="99">
        <f>SUMIFS(通讯通路门店!$T:$T,通讯通路门店!$S:$S,$G500)</f>
        <v>0</v>
      </c>
      <c r="AS500" s="99">
        <f>SUMIFS(通讯通路门店!$U:$U,通讯通路门店!$S:$S,$G500)</f>
        <v>0</v>
      </c>
      <c r="AT500" s="99">
        <f>SUMIFS(通讯通路门店!$V:$V,通讯通路门店!$S:$S,$G500)</f>
        <v>0</v>
      </c>
      <c r="AU500" s="99">
        <f>SUMIFS(通讯通路门店!$W:$W,通讯通路门店!$S:$S,$G500)</f>
        <v>0</v>
      </c>
      <c r="AV500" s="99">
        <f>SUMIFS(通讯通路门店!$Z:$Z,通讯通路门店!$S:$S,$G500)</f>
        <v>0</v>
      </c>
      <c r="AW500" s="99">
        <f>SUMIFS(通讯通路门店!$AB:$AB,通讯通路门店!$S:$S,$G500)</f>
        <v>0</v>
      </c>
      <c r="AX500" s="99">
        <f>SUMIFS(通讯通路门店!$X:$X,通讯通路门店!$S:$S,$G500)</f>
        <v>0</v>
      </c>
      <c r="AY500" s="99">
        <f>SUMIFS(通讯通路门店!$Y:$Y,通讯通路门店!$S:$S,$G500)</f>
        <v>0</v>
      </c>
      <c r="AZ500" s="99">
        <f>SUMIFS(通讯通路门店!$AA:$AA,通讯通路门店!$S:$S,$G500)</f>
        <v>0</v>
      </c>
      <c r="BA500" s="99">
        <f t="shared" si="38"/>
        <v>0</v>
      </c>
      <c r="BB500" s="99">
        <f t="shared" si="39"/>
        <v>0</v>
      </c>
      <c r="BC500" s="99">
        <f>SUMIFS(通讯通路门店!$W:$W,通讯通路门店!$S:$S,$G500,通讯通路门店!$J:$J,"荣耀体验店")+SUMIFS(通讯通路门店!$W:$W,通讯通路门店!$S:$S,$G500,通讯通路门店!$J:$J,"荣耀授权专卖店")</f>
        <v>0</v>
      </c>
      <c r="BD500" s="99">
        <f>SUMIFS(通讯通路门店!$Z:$Z,通讯通路门店!$S:$S,$G500,通讯通路门店!$J:$J,"VIVO体验店")</f>
        <v>0</v>
      </c>
      <c r="BE500" s="99">
        <f>SUMIFS(通讯通路门店!$AB:$AB,通讯通路门店!$S:$S,$G500,通讯通路门店!$J:$J,"OPPO体验店")</f>
        <v>0</v>
      </c>
      <c r="BF500" s="99">
        <f>SUMIFS(通讯通路门店!$X:$X,通讯通路门店!$S:$S,$G500,通讯通路门店!$J:$J,"华为授权体验店")+SUMIFS(通讯通路门店!$AA:$AA,通讯通路门店!$S:$S,$G500,通讯通路门店!$J:$J,"华为堡垒店")</f>
        <v>0</v>
      </c>
      <c r="BG500" s="99">
        <f>SUMIFS(通讯通路门店!$Y:$Y,通讯通路门店!$S:$S,$G500,通讯通路门店!$J:$J,"小米体验店")</f>
        <v>0</v>
      </c>
      <c r="BH500" s="99">
        <f>SUMIFS(通讯通路门店!$AA:$AA,通讯通路门店!$S:$S,$G500,通讯通路门店!$J:$J,"苹果体验店")</f>
        <v>0</v>
      </c>
      <c r="BI500" s="99">
        <f>SUMIFS(通讯通路门店!$K:$K,通讯通路门店!$S:$S,$G500,通讯通路门店!$J:$J,"其他品牌专卖店")</f>
        <v>0</v>
      </c>
      <c r="BJ500" s="99">
        <f>SUMIFS(通讯通路门店!$AC:$AC,通讯通路门店!$S:$S,$G500)</f>
        <v>0</v>
      </c>
      <c r="BK500" s="99">
        <f>SUMIFS(通讯通路门店!$AD:$AD,通讯通路门店!$S:$S,$G500)</f>
        <v>0</v>
      </c>
      <c r="BL500" s="99">
        <f>SUMIFS(通讯通路门店!$AE:$AE,通讯通路门店!$S:$S,$G500)</f>
        <v>0</v>
      </c>
      <c r="BM500" s="99">
        <f>SUMIFS(通讯通路门店!$AF:$AF,通讯通路门店!$S:$S,$G500)</f>
        <v>0</v>
      </c>
      <c r="BN500" s="99">
        <f>SUMIFS(通讯通路门店!$AG:$AG,通讯通路门店!$S:$S,$G500)</f>
        <v>0</v>
      </c>
      <c r="BO500" s="99">
        <f>SUMIFS(通讯通路门店!$AH:$AH,通讯通路门店!$S:$S,$G500)</f>
        <v>0</v>
      </c>
      <c r="BP500" s="99">
        <f>SUMIFS(通讯通路门店!$AI:$AI,通讯通路门店!$S:$S,$G500)</f>
        <v>0</v>
      </c>
      <c r="BQ500" s="83"/>
    </row>
    <row r="501" spans="1:69">
      <c r="A501" s="99" t="str">
        <f>IFERROR(_xlfn.XLOOKUP($G501,通讯通路门店!$S$4:$S$993931,通讯通路门店!$A$4:$A$993931,0,0),"")</f>
        <v/>
      </c>
      <c r="B501" s="99" t="str">
        <f>IFERROR(_xlfn.XLOOKUP($G501,通讯通路门店!$S$4:$S$993931,通讯通路门店!$B$4:$B$993931,0,0),"")</f>
        <v/>
      </c>
      <c r="C501" s="99" t="str">
        <f>IFERROR(_xlfn.XLOOKUP($G501,通讯通路门店!$S$4:$S$993931,通讯通路门店!$C$4:$C$993931,0,0),"")</f>
        <v/>
      </c>
      <c r="D501" s="99" t="str">
        <f>IFERROR(_xlfn.XLOOKUP($G501,通讯通路门店!$S$4:$S$993931,通讯通路门店!$D$4:$D$993931,0,0),"")</f>
        <v/>
      </c>
      <c r="E501" s="83"/>
      <c r="F501" s="83"/>
      <c r="G501" s="101" t="e">
        <v>#N/A</v>
      </c>
      <c r="H501" s="102" t="str">
        <f>IFERROR(_xlfn.XLOOKUP($G501,通讯通路门店!$S$4:$S$993931,通讯通路门店!$R$4:$R$993931,0,0),"")</f>
        <v/>
      </c>
      <c r="I501" s="83"/>
      <c r="J501" s="83"/>
      <c r="K501" s="83"/>
      <c r="L501" s="83"/>
      <c r="M501" s="83"/>
      <c r="N501" s="83"/>
      <c r="O501" s="83"/>
      <c r="P501" s="83"/>
      <c r="Q501" s="83"/>
      <c r="R501" s="83"/>
      <c r="S501" s="83"/>
      <c r="T501" s="83"/>
      <c r="U501" s="99">
        <f>COUNTIF(通讯通路门店!$S:$S,$G501)</f>
        <v>0</v>
      </c>
      <c r="V501" s="99">
        <f>COUNTIFS(通讯通路门店!$S:$S,$G501,通讯通路门店!$J:$J,"综合卖场")</f>
        <v>0</v>
      </c>
      <c r="W501" s="99">
        <f>SUMIFS(通讯通路门店!$AJ:$AJ,通讯通路门店!$S:$S,通讯客户沙盘!$G501)</f>
        <v>0</v>
      </c>
      <c r="X501" s="99">
        <f t="shared" si="35"/>
        <v>0</v>
      </c>
      <c r="Y501" s="99">
        <f>COUNTIFS(通讯通路门店!$S:$S,$G501,通讯通路门店!$J:$J,"荣耀体验店")+COUNTIFS(通讯通路门店!$S:$S,$G501,通讯通路门店!$J:$J,"荣耀授权专卖店")</f>
        <v>0</v>
      </c>
      <c r="Z501" s="99">
        <f>COUNTIFS(通讯通路门店!$S:$S,$G501,通讯通路门店!$J:$J,"VIVO体验店")</f>
        <v>0</v>
      </c>
      <c r="AA501" s="99">
        <f>COUNTIFS(通讯通路门店!$S:$S,$G501,通讯通路门店!$J:$J,"OPPO体验店")</f>
        <v>0</v>
      </c>
      <c r="AB501" s="99">
        <f>COUNTIFS(通讯通路门店!$S:$S,$G501,通讯通路门店!$J:$J,"华为授权体验店")+COUNTIFS(通讯通路门店!$S:$S,$G501,通讯通路门店!$J:$J,"华为堡垒店")</f>
        <v>0</v>
      </c>
      <c r="AC501" s="99">
        <f>COUNTIFS(通讯通路门店!$S:$S,$G501,通讯通路门店!$J:$J,"小米体验店")</f>
        <v>0</v>
      </c>
      <c r="AD501" s="99">
        <f>COUNTIFS(通讯通路门店!$S:$S,$G501,通讯通路门店!$J:$J,"苹果体验店")</f>
        <v>0</v>
      </c>
      <c r="AE501" s="99">
        <f>COUNTIFS(通讯通路门店!$S:$S,$G501,通讯通路门店!$J:$J,"其他品牌专卖店")</f>
        <v>0</v>
      </c>
      <c r="AF501" s="99">
        <f>SUMIFS(通讯通路门店!$BI:$BI,通讯通路门店!$S:$S,$G501)</f>
        <v>0</v>
      </c>
      <c r="AG501" s="99">
        <f>SUMIFS(通讯通路门店!$BH:$BH,通讯通路门店!$S:$S,$G501)</f>
        <v>0</v>
      </c>
      <c r="AH501" s="99">
        <f t="shared" si="36"/>
        <v>0</v>
      </c>
      <c r="AI501" s="99">
        <f>SUMIFS(通讯通路门店!$BB:$BB,通讯通路门店!$S:$S,$G501)</f>
        <v>0</v>
      </c>
      <c r="AJ501" s="99">
        <f>SUMIFS(通讯通路门店!$BE:$BE,通讯通路门店!$S:$S,$G501)</f>
        <v>0</v>
      </c>
      <c r="AK501" s="99">
        <f>SUMIFS(通讯通路门店!$BG:$BG,通讯通路门店!$S:$S,$G501)</f>
        <v>0</v>
      </c>
      <c r="AL501" s="99">
        <f>SUMIFS(通讯通路门店!$BC:$BC,通讯通路门店!$S:$S,$G501)</f>
        <v>0</v>
      </c>
      <c r="AM501" s="99">
        <f>SUMIFS(通讯通路门店!$BD:$BD,通讯通路门店!$S:$S,$G501)</f>
        <v>0</v>
      </c>
      <c r="AN501" s="99">
        <f>SUMIFS(通讯通路门店!$BF:$BF,通讯通路门店!$S:$S,$G501)</f>
        <v>0</v>
      </c>
      <c r="AO501" s="99">
        <f t="shared" si="37"/>
        <v>0</v>
      </c>
      <c r="AP501" s="99">
        <f>SUMIFS(通讯通路门店!$K:$K,通讯通路门店!$S:$S,$G501)</f>
        <v>0</v>
      </c>
      <c r="AQ501" s="83"/>
      <c r="AR501" s="99">
        <f>SUMIFS(通讯通路门店!$T:$T,通讯通路门店!$S:$S,$G501)</f>
        <v>0</v>
      </c>
      <c r="AS501" s="99">
        <f>SUMIFS(通讯通路门店!$U:$U,通讯通路门店!$S:$S,$G501)</f>
        <v>0</v>
      </c>
      <c r="AT501" s="99">
        <f>SUMIFS(通讯通路门店!$V:$V,通讯通路门店!$S:$S,$G501)</f>
        <v>0</v>
      </c>
      <c r="AU501" s="99">
        <f>SUMIFS(通讯通路门店!$W:$W,通讯通路门店!$S:$S,$G501)</f>
        <v>0</v>
      </c>
      <c r="AV501" s="99">
        <f>SUMIFS(通讯通路门店!$Z:$Z,通讯通路门店!$S:$S,$G501)</f>
        <v>0</v>
      </c>
      <c r="AW501" s="99">
        <f>SUMIFS(通讯通路门店!$AB:$AB,通讯通路门店!$S:$S,$G501)</f>
        <v>0</v>
      </c>
      <c r="AX501" s="99">
        <f>SUMIFS(通讯通路门店!$X:$X,通讯通路门店!$S:$S,$G501)</f>
        <v>0</v>
      </c>
      <c r="AY501" s="99">
        <f>SUMIFS(通讯通路门店!$Y:$Y,通讯通路门店!$S:$S,$G501)</f>
        <v>0</v>
      </c>
      <c r="AZ501" s="99">
        <f>SUMIFS(通讯通路门店!$AA:$AA,通讯通路门店!$S:$S,$G501)</f>
        <v>0</v>
      </c>
      <c r="BA501" s="99">
        <f t="shared" si="38"/>
        <v>0</v>
      </c>
      <c r="BB501" s="99">
        <f t="shared" si="39"/>
        <v>0</v>
      </c>
      <c r="BC501" s="99">
        <f>SUMIFS(通讯通路门店!$W:$W,通讯通路门店!$S:$S,$G501,通讯通路门店!$J:$J,"荣耀体验店")+SUMIFS(通讯通路门店!$W:$W,通讯通路门店!$S:$S,$G501,通讯通路门店!$J:$J,"荣耀授权专卖店")</f>
        <v>0</v>
      </c>
      <c r="BD501" s="99">
        <f>SUMIFS(通讯通路门店!$Z:$Z,通讯通路门店!$S:$S,$G501,通讯通路门店!$J:$J,"VIVO体验店")</f>
        <v>0</v>
      </c>
      <c r="BE501" s="99">
        <f>SUMIFS(通讯通路门店!$AB:$AB,通讯通路门店!$S:$S,$G501,通讯通路门店!$J:$J,"OPPO体验店")</f>
        <v>0</v>
      </c>
      <c r="BF501" s="99">
        <f>SUMIFS(通讯通路门店!$X:$X,通讯通路门店!$S:$S,$G501,通讯通路门店!$J:$J,"华为授权体验店")+SUMIFS(通讯通路门店!$AA:$AA,通讯通路门店!$S:$S,$G501,通讯通路门店!$J:$J,"华为堡垒店")</f>
        <v>0</v>
      </c>
      <c r="BG501" s="99">
        <f>SUMIFS(通讯通路门店!$Y:$Y,通讯通路门店!$S:$S,$G501,通讯通路门店!$J:$J,"小米体验店")</f>
        <v>0</v>
      </c>
      <c r="BH501" s="99">
        <f>SUMIFS(通讯通路门店!$AA:$AA,通讯通路门店!$S:$S,$G501,通讯通路门店!$J:$J,"苹果体验店")</f>
        <v>0</v>
      </c>
      <c r="BI501" s="99">
        <f>SUMIFS(通讯通路门店!$K:$K,通讯通路门店!$S:$S,$G501,通讯通路门店!$J:$J,"其他品牌专卖店")</f>
        <v>0</v>
      </c>
      <c r="BJ501" s="99">
        <f>SUMIFS(通讯通路门店!$AC:$AC,通讯通路门店!$S:$S,$G501)</f>
        <v>0</v>
      </c>
      <c r="BK501" s="99">
        <f>SUMIFS(通讯通路门店!$AD:$AD,通讯通路门店!$S:$S,$G501)</f>
        <v>0</v>
      </c>
      <c r="BL501" s="99">
        <f>SUMIFS(通讯通路门店!$AE:$AE,通讯通路门店!$S:$S,$G501)</f>
        <v>0</v>
      </c>
      <c r="BM501" s="99">
        <f>SUMIFS(通讯通路门店!$AF:$AF,通讯通路门店!$S:$S,$G501)</f>
        <v>0</v>
      </c>
      <c r="BN501" s="99">
        <f>SUMIFS(通讯通路门店!$AG:$AG,通讯通路门店!$S:$S,$G501)</f>
        <v>0</v>
      </c>
      <c r="BO501" s="99">
        <f>SUMIFS(通讯通路门店!$AH:$AH,通讯通路门店!$S:$S,$G501)</f>
        <v>0</v>
      </c>
      <c r="BP501" s="99">
        <f>SUMIFS(通讯通路门店!$AI:$AI,通讯通路门店!$S:$S,$G501)</f>
        <v>0</v>
      </c>
      <c r="BQ501" s="83"/>
    </row>
    <row r="502" spans="1:69">
      <c r="A502" s="99" t="str">
        <f>IFERROR(_xlfn.XLOOKUP($G502,通讯通路门店!$S$4:$S$993931,通讯通路门店!$A$4:$A$993931,0,0),"")</f>
        <v/>
      </c>
      <c r="B502" s="99" t="str">
        <f>IFERROR(_xlfn.XLOOKUP($G502,通讯通路门店!$S$4:$S$993931,通讯通路门店!$B$4:$B$993931,0,0),"")</f>
        <v/>
      </c>
      <c r="C502" s="99" t="str">
        <f>IFERROR(_xlfn.XLOOKUP($G502,通讯通路门店!$S$4:$S$993931,通讯通路门店!$C$4:$C$993931,0,0),"")</f>
        <v/>
      </c>
      <c r="D502" s="99" t="str">
        <f>IFERROR(_xlfn.XLOOKUP($G502,通讯通路门店!$S$4:$S$993931,通讯通路门店!$D$4:$D$993931,0,0),"")</f>
        <v/>
      </c>
      <c r="E502" s="83"/>
      <c r="F502" s="83"/>
      <c r="G502" s="101" t="e">
        <v>#N/A</v>
      </c>
      <c r="H502" s="102" t="str">
        <f>IFERROR(_xlfn.XLOOKUP($G502,通讯通路门店!$S$4:$S$993931,通讯通路门店!$R$4:$R$993931,0,0),"")</f>
        <v/>
      </c>
      <c r="I502" s="83"/>
      <c r="J502" s="83"/>
      <c r="K502" s="83"/>
      <c r="L502" s="83"/>
      <c r="M502" s="83"/>
      <c r="N502" s="83"/>
      <c r="O502" s="83"/>
      <c r="P502" s="83"/>
      <c r="Q502" s="83"/>
      <c r="R502" s="83"/>
      <c r="S502" s="83"/>
      <c r="T502" s="83"/>
      <c r="U502" s="99">
        <f>COUNTIF(通讯通路门店!$S:$S,$G502)</f>
        <v>0</v>
      </c>
      <c r="V502" s="99">
        <f>COUNTIFS(通讯通路门店!$S:$S,$G502,通讯通路门店!$J:$J,"综合卖场")</f>
        <v>0</v>
      </c>
      <c r="W502" s="99">
        <f>SUMIFS(通讯通路门店!$AJ:$AJ,通讯通路门店!$S:$S,通讯客户沙盘!$G502)</f>
        <v>0</v>
      </c>
      <c r="X502" s="99">
        <f t="shared" si="35"/>
        <v>0</v>
      </c>
      <c r="Y502" s="99">
        <f>COUNTIFS(通讯通路门店!$S:$S,$G502,通讯通路门店!$J:$J,"荣耀体验店")+COUNTIFS(通讯通路门店!$S:$S,$G502,通讯通路门店!$J:$J,"荣耀授权专卖店")</f>
        <v>0</v>
      </c>
      <c r="Z502" s="99">
        <f>COUNTIFS(通讯通路门店!$S:$S,$G502,通讯通路门店!$J:$J,"VIVO体验店")</f>
        <v>0</v>
      </c>
      <c r="AA502" s="99">
        <f>COUNTIFS(通讯通路门店!$S:$S,$G502,通讯通路门店!$J:$J,"OPPO体验店")</f>
        <v>0</v>
      </c>
      <c r="AB502" s="99">
        <f>COUNTIFS(通讯通路门店!$S:$S,$G502,通讯通路门店!$J:$J,"华为授权体验店")+COUNTIFS(通讯通路门店!$S:$S,$G502,通讯通路门店!$J:$J,"华为堡垒店")</f>
        <v>0</v>
      </c>
      <c r="AC502" s="99">
        <f>COUNTIFS(通讯通路门店!$S:$S,$G502,通讯通路门店!$J:$J,"小米体验店")</f>
        <v>0</v>
      </c>
      <c r="AD502" s="99">
        <f>COUNTIFS(通讯通路门店!$S:$S,$G502,通讯通路门店!$J:$J,"苹果体验店")</f>
        <v>0</v>
      </c>
      <c r="AE502" s="99">
        <f>COUNTIFS(通讯通路门店!$S:$S,$G502,通讯通路门店!$J:$J,"其他品牌专卖店")</f>
        <v>0</v>
      </c>
      <c r="AF502" s="99">
        <f>SUMIFS(通讯通路门店!$BI:$BI,通讯通路门店!$S:$S,$G502)</f>
        <v>0</v>
      </c>
      <c r="AG502" s="99">
        <f>SUMIFS(通讯通路门店!$BH:$BH,通讯通路门店!$S:$S,$G502)</f>
        <v>0</v>
      </c>
      <c r="AH502" s="99">
        <f t="shared" si="36"/>
        <v>0</v>
      </c>
      <c r="AI502" s="99">
        <f>SUMIFS(通讯通路门店!$BB:$BB,通讯通路门店!$S:$S,$G502)</f>
        <v>0</v>
      </c>
      <c r="AJ502" s="99">
        <f>SUMIFS(通讯通路门店!$BE:$BE,通讯通路门店!$S:$S,$G502)</f>
        <v>0</v>
      </c>
      <c r="AK502" s="99">
        <f>SUMIFS(通讯通路门店!$BG:$BG,通讯通路门店!$S:$S,$G502)</f>
        <v>0</v>
      </c>
      <c r="AL502" s="99">
        <f>SUMIFS(通讯通路门店!$BC:$BC,通讯通路门店!$S:$S,$G502)</f>
        <v>0</v>
      </c>
      <c r="AM502" s="99">
        <f>SUMIFS(通讯通路门店!$BD:$BD,通讯通路门店!$S:$S,$G502)</f>
        <v>0</v>
      </c>
      <c r="AN502" s="99">
        <f>SUMIFS(通讯通路门店!$BF:$BF,通讯通路门店!$S:$S,$G502)</f>
        <v>0</v>
      </c>
      <c r="AO502" s="99">
        <f t="shared" si="37"/>
        <v>0</v>
      </c>
      <c r="AP502" s="99">
        <f>SUMIFS(通讯通路门店!$K:$K,通讯通路门店!$S:$S,$G502)</f>
        <v>0</v>
      </c>
      <c r="AQ502" s="83"/>
      <c r="AR502" s="99">
        <f>SUMIFS(通讯通路门店!$T:$T,通讯通路门店!$S:$S,$G502)</f>
        <v>0</v>
      </c>
      <c r="AS502" s="99">
        <f>SUMIFS(通讯通路门店!$U:$U,通讯通路门店!$S:$S,$G502)</f>
        <v>0</v>
      </c>
      <c r="AT502" s="99">
        <f>SUMIFS(通讯通路门店!$V:$V,通讯通路门店!$S:$S,$G502)</f>
        <v>0</v>
      </c>
      <c r="AU502" s="99">
        <f>SUMIFS(通讯通路门店!$W:$W,通讯通路门店!$S:$S,$G502)</f>
        <v>0</v>
      </c>
      <c r="AV502" s="99">
        <f>SUMIFS(通讯通路门店!$Z:$Z,通讯通路门店!$S:$S,$G502)</f>
        <v>0</v>
      </c>
      <c r="AW502" s="99">
        <f>SUMIFS(通讯通路门店!$AB:$AB,通讯通路门店!$S:$S,$G502)</f>
        <v>0</v>
      </c>
      <c r="AX502" s="99">
        <f>SUMIFS(通讯通路门店!$X:$X,通讯通路门店!$S:$S,$G502)</f>
        <v>0</v>
      </c>
      <c r="AY502" s="99">
        <f>SUMIFS(通讯通路门店!$Y:$Y,通讯通路门店!$S:$S,$G502)</f>
        <v>0</v>
      </c>
      <c r="AZ502" s="99">
        <f>SUMIFS(通讯通路门店!$AA:$AA,通讯通路门店!$S:$S,$G502)</f>
        <v>0</v>
      </c>
      <c r="BA502" s="99">
        <f t="shared" si="38"/>
        <v>0</v>
      </c>
      <c r="BB502" s="99">
        <f t="shared" si="39"/>
        <v>0</v>
      </c>
      <c r="BC502" s="99">
        <f>SUMIFS(通讯通路门店!$W:$W,通讯通路门店!$S:$S,$G502,通讯通路门店!$J:$J,"荣耀体验店")+SUMIFS(通讯通路门店!$W:$W,通讯通路门店!$S:$S,$G502,通讯通路门店!$J:$J,"荣耀授权专卖店")</f>
        <v>0</v>
      </c>
      <c r="BD502" s="99">
        <f>SUMIFS(通讯通路门店!$Z:$Z,通讯通路门店!$S:$S,$G502,通讯通路门店!$J:$J,"VIVO体验店")</f>
        <v>0</v>
      </c>
      <c r="BE502" s="99">
        <f>SUMIFS(通讯通路门店!$AB:$AB,通讯通路门店!$S:$S,$G502,通讯通路门店!$J:$J,"OPPO体验店")</f>
        <v>0</v>
      </c>
      <c r="BF502" s="99">
        <f>SUMIFS(通讯通路门店!$X:$X,通讯通路门店!$S:$S,$G502,通讯通路门店!$J:$J,"华为授权体验店")+SUMIFS(通讯通路门店!$AA:$AA,通讯通路门店!$S:$S,$G502,通讯通路门店!$J:$J,"华为堡垒店")</f>
        <v>0</v>
      </c>
      <c r="BG502" s="99">
        <f>SUMIFS(通讯通路门店!$Y:$Y,通讯通路门店!$S:$S,$G502,通讯通路门店!$J:$J,"小米体验店")</f>
        <v>0</v>
      </c>
      <c r="BH502" s="99">
        <f>SUMIFS(通讯通路门店!$AA:$AA,通讯通路门店!$S:$S,$G502,通讯通路门店!$J:$J,"苹果体验店")</f>
        <v>0</v>
      </c>
      <c r="BI502" s="99">
        <f>SUMIFS(通讯通路门店!$K:$K,通讯通路门店!$S:$S,$G502,通讯通路门店!$J:$J,"其他品牌专卖店")</f>
        <v>0</v>
      </c>
      <c r="BJ502" s="99">
        <f>SUMIFS(通讯通路门店!$AC:$AC,通讯通路门店!$S:$S,$G502)</f>
        <v>0</v>
      </c>
      <c r="BK502" s="99">
        <f>SUMIFS(通讯通路门店!$AD:$AD,通讯通路门店!$S:$S,$G502)</f>
        <v>0</v>
      </c>
      <c r="BL502" s="99">
        <f>SUMIFS(通讯通路门店!$AE:$AE,通讯通路门店!$S:$S,$G502)</f>
        <v>0</v>
      </c>
      <c r="BM502" s="99">
        <f>SUMIFS(通讯通路门店!$AF:$AF,通讯通路门店!$S:$S,$G502)</f>
        <v>0</v>
      </c>
      <c r="BN502" s="99">
        <f>SUMIFS(通讯通路门店!$AG:$AG,通讯通路门店!$S:$S,$G502)</f>
        <v>0</v>
      </c>
      <c r="BO502" s="99">
        <f>SUMIFS(通讯通路门店!$AH:$AH,通讯通路门店!$S:$S,$G502)</f>
        <v>0</v>
      </c>
      <c r="BP502" s="99">
        <f>SUMIFS(通讯通路门店!$AI:$AI,通讯通路门店!$S:$S,$G502)</f>
        <v>0</v>
      </c>
      <c r="BQ502" s="83"/>
    </row>
    <row r="503" spans="1:69">
      <c r="A503" s="99" t="str">
        <f>IFERROR(_xlfn.XLOOKUP($G503,通讯通路门店!$S$4:$S$993931,通讯通路门店!$A$4:$A$993931,0,0),"")</f>
        <v/>
      </c>
      <c r="B503" s="99" t="str">
        <f>IFERROR(_xlfn.XLOOKUP($G503,通讯通路门店!$S$4:$S$993931,通讯通路门店!$B$4:$B$993931,0,0),"")</f>
        <v/>
      </c>
      <c r="C503" s="99" t="str">
        <f>IFERROR(_xlfn.XLOOKUP($G503,通讯通路门店!$S$4:$S$993931,通讯通路门店!$C$4:$C$993931,0,0),"")</f>
        <v/>
      </c>
      <c r="D503" s="99" t="str">
        <f>IFERROR(_xlfn.XLOOKUP($G503,通讯通路门店!$S$4:$S$993931,通讯通路门店!$D$4:$D$993931,0,0),"")</f>
        <v/>
      </c>
      <c r="E503" s="83"/>
      <c r="F503" s="83"/>
      <c r="G503" s="101" t="e">
        <v>#N/A</v>
      </c>
      <c r="H503" s="102" t="str">
        <f>IFERROR(_xlfn.XLOOKUP($G503,通讯通路门店!$S$4:$S$993931,通讯通路门店!$R$4:$R$993931,0,0),"")</f>
        <v/>
      </c>
      <c r="I503" s="83"/>
      <c r="J503" s="83"/>
      <c r="K503" s="83"/>
      <c r="L503" s="83"/>
      <c r="M503" s="83"/>
      <c r="N503" s="83"/>
      <c r="O503" s="83"/>
      <c r="P503" s="83"/>
      <c r="Q503" s="83"/>
      <c r="R503" s="83"/>
      <c r="S503" s="83"/>
      <c r="T503" s="83"/>
      <c r="U503" s="99">
        <f>COUNTIF(通讯通路门店!$S:$S,$G503)</f>
        <v>0</v>
      </c>
      <c r="V503" s="99">
        <f>COUNTIFS(通讯通路门店!$S:$S,$G503,通讯通路门店!$J:$J,"综合卖场")</f>
        <v>0</v>
      </c>
      <c r="W503" s="99">
        <f>SUMIFS(通讯通路门店!$AJ:$AJ,通讯通路门店!$S:$S,通讯客户沙盘!$G503)</f>
        <v>0</v>
      </c>
      <c r="X503" s="99">
        <f t="shared" si="35"/>
        <v>0</v>
      </c>
      <c r="Y503" s="99">
        <f>COUNTIFS(通讯通路门店!$S:$S,$G503,通讯通路门店!$J:$J,"荣耀体验店")+COUNTIFS(通讯通路门店!$S:$S,$G503,通讯通路门店!$J:$J,"荣耀授权专卖店")</f>
        <v>0</v>
      </c>
      <c r="Z503" s="99">
        <f>COUNTIFS(通讯通路门店!$S:$S,$G503,通讯通路门店!$J:$J,"VIVO体验店")</f>
        <v>0</v>
      </c>
      <c r="AA503" s="99">
        <f>COUNTIFS(通讯通路门店!$S:$S,$G503,通讯通路门店!$J:$J,"OPPO体验店")</f>
        <v>0</v>
      </c>
      <c r="AB503" s="99">
        <f>COUNTIFS(通讯通路门店!$S:$S,$G503,通讯通路门店!$J:$J,"华为授权体验店")+COUNTIFS(通讯通路门店!$S:$S,$G503,通讯通路门店!$J:$J,"华为堡垒店")</f>
        <v>0</v>
      </c>
      <c r="AC503" s="99">
        <f>COUNTIFS(通讯通路门店!$S:$S,$G503,通讯通路门店!$J:$J,"小米体验店")</f>
        <v>0</v>
      </c>
      <c r="AD503" s="99">
        <f>COUNTIFS(通讯通路门店!$S:$S,$G503,通讯通路门店!$J:$J,"苹果体验店")</f>
        <v>0</v>
      </c>
      <c r="AE503" s="99">
        <f>COUNTIFS(通讯通路门店!$S:$S,$G503,通讯通路门店!$J:$J,"其他品牌专卖店")</f>
        <v>0</v>
      </c>
      <c r="AF503" s="99">
        <f>SUMIFS(通讯通路门店!$BI:$BI,通讯通路门店!$S:$S,$G503)</f>
        <v>0</v>
      </c>
      <c r="AG503" s="99">
        <f>SUMIFS(通讯通路门店!$BH:$BH,通讯通路门店!$S:$S,$G503)</f>
        <v>0</v>
      </c>
      <c r="AH503" s="99">
        <f t="shared" si="36"/>
        <v>0</v>
      </c>
      <c r="AI503" s="99">
        <f>SUMIFS(通讯通路门店!$BB:$BB,通讯通路门店!$S:$S,$G503)</f>
        <v>0</v>
      </c>
      <c r="AJ503" s="99">
        <f>SUMIFS(通讯通路门店!$BE:$BE,通讯通路门店!$S:$S,$G503)</f>
        <v>0</v>
      </c>
      <c r="AK503" s="99">
        <f>SUMIFS(通讯通路门店!$BG:$BG,通讯通路门店!$S:$S,$G503)</f>
        <v>0</v>
      </c>
      <c r="AL503" s="99">
        <f>SUMIFS(通讯通路门店!$BC:$BC,通讯通路门店!$S:$S,$G503)</f>
        <v>0</v>
      </c>
      <c r="AM503" s="99">
        <f>SUMIFS(通讯通路门店!$BD:$BD,通讯通路门店!$S:$S,$G503)</f>
        <v>0</v>
      </c>
      <c r="AN503" s="99">
        <f>SUMIFS(通讯通路门店!$BF:$BF,通讯通路门店!$S:$S,$G503)</f>
        <v>0</v>
      </c>
      <c r="AO503" s="99">
        <f t="shared" si="37"/>
        <v>0</v>
      </c>
      <c r="AP503" s="99">
        <f>SUMIFS(通讯通路门店!$K:$K,通讯通路门店!$S:$S,$G503)</f>
        <v>0</v>
      </c>
      <c r="AQ503" s="83"/>
      <c r="AR503" s="99">
        <f>SUMIFS(通讯通路门店!$T:$T,通讯通路门店!$S:$S,$G503)</f>
        <v>0</v>
      </c>
      <c r="AS503" s="99">
        <f>SUMIFS(通讯通路门店!$U:$U,通讯通路门店!$S:$S,$G503)</f>
        <v>0</v>
      </c>
      <c r="AT503" s="99">
        <f>SUMIFS(通讯通路门店!$V:$V,通讯通路门店!$S:$S,$G503)</f>
        <v>0</v>
      </c>
      <c r="AU503" s="99">
        <f>SUMIFS(通讯通路门店!$W:$W,通讯通路门店!$S:$S,$G503)</f>
        <v>0</v>
      </c>
      <c r="AV503" s="99">
        <f>SUMIFS(通讯通路门店!$Z:$Z,通讯通路门店!$S:$S,$G503)</f>
        <v>0</v>
      </c>
      <c r="AW503" s="99">
        <f>SUMIFS(通讯通路门店!$AB:$AB,通讯通路门店!$S:$S,$G503)</f>
        <v>0</v>
      </c>
      <c r="AX503" s="99">
        <f>SUMIFS(通讯通路门店!$X:$X,通讯通路门店!$S:$S,$G503)</f>
        <v>0</v>
      </c>
      <c r="AY503" s="99">
        <f>SUMIFS(通讯通路门店!$Y:$Y,通讯通路门店!$S:$S,$G503)</f>
        <v>0</v>
      </c>
      <c r="AZ503" s="99">
        <f>SUMIFS(通讯通路门店!$AA:$AA,通讯通路门店!$S:$S,$G503)</f>
        <v>0</v>
      </c>
      <c r="BA503" s="99">
        <f t="shared" si="38"/>
        <v>0</v>
      </c>
      <c r="BB503" s="99">
        <f t="shared" si="39"/>
        <v>0</v>
      </c>
      <c r="BC503" s="99">
        <f>SUMIFS(通讯通路门店!$W:$W,通讯通路门店!$S:$S,$G503,通讯通路门店!$J:$J,"荣耀体验店")+SUMIFS(通讯通路门店!$W:$W,通讯通路门店!$S:$S,$G503,通讯通路门店!$J:$J,"荣耀授权专卖店")</f>
        <v>0</v>
      </c>
      <c r="BD503" s="99">
        <f>SUMIFS(通讯通路门店!$Z:$Z,通讯通路门店!$S:$S,$G503,通讯通路门店!$J:$J,"VIVO体验店")</f>
        <v>0</v>
      </c>
      <c r="BE503" s="99">
        <f>SUMIFS(通讯通路门店!$AB:$AB,通讯通路门店!$S:$S,$G503,通讯通路门店!$J:$J,"OPPO体验店")</f>
        <v>0</v>
      </c>
      <c r="BF503" s="99">
        <f>SUMIFS(通讯通路门店!$X:$X,通讯通路门店!$S:$S,$G503,通讯通路门店!$J:$J,"华为授权体验店")+SUMIFS(通讯通路门店!$AA:$AA,通讯通路门店!$S:$S,$G503,通讯通路门店!$J:$J,"华为堡垒店")</f>
        <v>0</v>
      </c>
      <c r="BG503" s="99">
        <f>SUMIFS(通讯通路门店!$Y:$Y,通讯通路门店!$S:$S,$G503,通讯通路门店!$J:$J,"小米体验店")</f>
        <v>0</v>
      </c>
      <c r="BH503" s="99">
        <f>SUMIFS(通讯通路门店!$AA:$AA,通讯通路门店!$S:$S,$G503,通讯通路门店!$J:$J,"苹果体验店")</f>
        <v>0</v>
      </c>
      <c r="BI503" s="99">
        <f>SUMIFS(通讯通路门店!$K:$K,通讯通路门店!$S:$S,$G503,通讯通路门店!$J:$J,"其他品牌专卖店")</f>
        <v>0</v>
      </c>
      <c r="BJ503" s="99">
        <f>SUMIFS(通讯通路门店!$AC:$AC,通讯通路门店!$S:$S,$G503)</f>
        <v>0</v>
      </c>
      <c r="BK503" s="99">
        <f>SUMIFS(通讯通路门店!$AD:$AD,通讯通路门店!$S:$S,$G503)</f>
        <v>0</v>
      </c>
      <c r="BL503" s="99">
        <f>SUMIFS(通讯通路门店!$AE:$AE,通讯通路门店!$S:$S,$G503)</f>
        <v>0</v>
      </c>
      <c r="BM503" s="99">
        <f>SUMIFS(通讯通路门店!$AF:$AF,通讯通路门店!$S:$S,$G503)</f>
        <v>0</v>
      </c>
      <c r="BN503" s="99">
        <f>SUMIFS(通讯通路门店!$AG:$AG,通讯通路门店!$S:$S,$G503)</f>
        <v>0</v>
      </c>
      <c r="BO503" s="99">
        <f>SUMIFS(通讯通路门店!$AH:$AH,通讯通路门店!$S:$S,$G503)</f>
        <v>0</v>
      </c>
      <c r="BP503" s="99">
        <f>SUMIFS(通讯通路门店!$AI:$AI,通讯通路门店!$S:$S,$G503)</f>
        <v>0</v>
      </c>
      <c r="BQ503" s="83"/>
    </row>
    <row r="504" spans="1:69">
      <c r="A504" s="99" t="str">
        <f>IFERROR(_xlfn.XLOOKUP($G504,通讯通路门店!$S$4:$S$993931,通讯通路门店!$A$4:$A$993931,0,0),"")</f>
        <v/>
      </c>
      <c r="B504" s="99" t="str">
        <f>IFERROR(_xlfn.XLOOKUP($G504,通讯通路门店!$S$4:$S$993931,通讯通路门店!$B$4:$B$993931,0,0),"")</f>
        <v/>
      </c>
      <c r="C504" s="99" t="str">
        <f>IFERROR(_xlfn.XLOOKUP($G504,通讯通路门店!$S$4:$S$993931,通讯通路门店!$C$4:$C$993931,0,0),"")</f>
        <v/>
      </c>
      <c r="D504" s="99" t="str">
        <f>IFERROR(_xlfn.XLOOKUP($G504,通讯通路门店!$S$4:$S$993931,通讯通路门店!$D$4:$D$993931,0,0),"")</f>
        <v/>
      </c>
      <c r="E504" s="83"/>
      <c r="F504" s="83"/>
      <c r="G504" s="101" t="e">
        <v>#N/A</v>
      </c>
      <c r="H504" s="102" t="str">
        <f>IFERROR(_xlfn.XLOOKUP($G504,通讯通路门店!$S$4:$S$993931,通讯通路门店!$R$4:$R$993931,0,0),"")</f>
        <v/>
      </c>
      <c r="I504" s="83"/>
      <c r="J504" s="83"/>
      <c r="K504" s="83"/>
      <c r="L504" s="83"/>
      <c r="M504" s="83"/>
      <c r="N504" s="83"/>
      <c r="O504" s="83"/>
      <c r="P504" s="83"/>
      <c r="Q504" s="83"/>
      <c r="R504" s="83"/>
      <c r="S504" s="83"/>
      <c r="T504" s="83"/>
      <c r="U504" s="99">
        <f>COUNTIF(通讯通路门店!$S:$S,$G504)</f>
        <v>0</v>
      </c>
      <c r="V504" s="99">
        <f>COUNTIFS(通讯通路门店!$S:$S,$G504,通讯通路门店!$J:$J,"综合卖场")</f>
        <v>0</v>
      </c>
      <c r="W504" s="99">
        <f>SUMIFS(通讯通路门店!$AJ:$AJ,通讯通路门店!$S:$S,通讯客户沙盘!$G504)</f>
        <v>0</v>
      </c>
      <c r="X504" s="99">
        <f t="shared" si="35"/>
        <v>0</v>
      </c>
      <c r="Y504" s="99">
        <f>COUNTIFS(通讯通路门店!$S:$S,$G504,通讯通路门店!$J:$J,"荣耀体验店")+COUNTIFS(通讯通路门店!$S:$S,$G504,通讯通路门店!$J:$J,"荣耀授权专卖店")</f>
        <v>0</v>
      </c>
      <c r="Z504" s="99">
        <f>COUNTIFS(通讯通路门店!$S:$S,$G504,通讯通路门店!$J:$J,"VIVO体验店")</f>
        <v>0</v>
      </c>
      <c r="AA504" s="99">
        <f>COUNTIFS(通讯通路门店!$S:$S,$G504,通讯通路门店!$J:$J,"OPPO体验店")</f>
        <v>0</v>
      </c>
      <c r="AB504" s="99">
        <f>COUNTIFS(通讯通路门店!$S:$S,$G504,通讯通路门店!$J:$J,"华为授权体验店")+COUNTIFS(通讯通路门店!$S:$S,$G504,通讯通路门店!$J:$J,"华为堡垒店")</f>
        <v>0</v>
      </c>
      <c r="AC504" s="99">
        <f>COUNTIFS(通讯通路门店!$S:$S,$G504,通讯通路门店!$J:$J,"小米体验店")</f>
        <v>0</v>
      </c>
      <c r="AD504" s="99">
        <f>COUNTIFS(通讯通路门店!$S:$S,$G504,通讯通路门店!$J:$J,"苹果体验店")</f>
        <v>0</v>
      </c>
      <c r="AE504" s="99">
        <f>COUNTIFS(通讯通路门店!$S:$S,$G504,通讯通路门店!$J:$J,"其他品牌专卖店")</f>
        <v>0</v>
      </c>
      <c r="AF504" s="99">
        <f>SUMIFS(通讯通路门店!$BI:$BI,通讯通路门店!$S:$S,$G504)</f>
        <v>0</v>
      </c>
      <c r="AG504" s="99">
        <f>SUMIFS(通讯通路门店!$BH:$BH,通讯通路门店!$S:$S,$G504)</f>
        <v>0</v>
      </c>
      <c r="AH504" s="99">
        <f t="shared" si="36"/>
        <v>0</v>
      </c>
      <c r="AI504" s="99">
        <f>SUMIFS(通讯通路门店!$BB:$BB,通讯通路门店!$S:$S,$G504)</f>
        <v>0</v>
      </c>
      <c r="AJ504" s="99">
        <f>SUMIFS(通讯通路门店!$BE:$BE,通讯通路门店!$S:$S,$G504)</f>
        <v>0</v>
      </c>
      <c r="AK504" s="99">
        <f>SUMIFS(通讯通路门店!$BG:$BG,通讯通路门店!$S:$S,$G504)</f>
        <v>0</v>
      </c>
      <c r="AL504" s="99">
        <f>SUMIFS(通讯通路门店!$BC:$BC,通讯通路门店!$S:$S,$G504)</f>
        <v>0</v>
      </c>
      <c r="AM504" s="99">
        <f>SUMIFS(通讯通路门店!$BD:$BD,通讯通路门店!$S:$S,$G504)</f>
        <v>0</v>
      </c>
      <c r="AN504" s="99">
        <f>SUMIFS(通讯通路门店!$BF:$BF,通讯通路门店!$S:$S,$G504)</f>
        <v>0</v>
      </c>
      <c r="AO504" s="99">
        <f t="shared" si="37"/>
        <v>0</v>
      </c>
      <c r="AP504" s="99">
        <f>SUMIFS(通讯通路门店!$K:$K,通讯通路门店!$S:$S,$G504)</f>
        <v>0</v>
      </c>
      <c r="AQ504" s="83"/>
      <c r="AR504" s="99">
        <f>SUMIFS(通讯通路门店!$T:$T,通讯通路门店!$S:$S,$G504)</f>
        <v>0</v>
      </c>
      <c r="AS504" s="99">
        <f>SUMIFS(通讯通路门店!$U:$U,通讯通路门店!$S:$S,$G504)</f>
        <v>0</v>
      </c>
      <c r="AT504" s="99">
        <f>SUMIFS(通讯通路门店!$V:$V,通讯通路门店!$S:$S,$G504)</f>
        <v>0</v>
      </c>
      <c r="AU504" s="99">
        <f>SUMIFS(通讯通路门店!$W:$W,通讯通路门店!$S:$S,$G504)</f>
        <v>0</v>
      </c>
      <c r="AV504" s="99">
        <f>SUMIFS(通讯通路门店!$Z:$Z,通讯通路门店!$S:$S,$G504)</f>
        <v>0</v>
      </c>
      <c r="AW504" s="99">
        <f>SUMIFS(通讯通路门店!$AB:$AB,通讯通路门店!$S:$S,$G504)</f>
        <v>0</v>
      </c>
      <c r="AX504" s="99">
        <f>SUMIFS(通讯通路门店!$X:$X,通讯通路门店!$S:$S,$G504)</f>
        <v>0</v>
      </c>
      <c r="AY504" s="99">
        <f>SUMIFS(通讯通路门店!$Y:$Y,通讯通路门店!$S:$S,$G504)</f>
        <v>0</v>
      </c>
      <c r="AZ504" s="99">
        <f>SUMIFS(通讯通路门店!$AA:$AA,通讯通路门店!$S:$S,$G504)</f>
        <v>0</v>
      </c>
      <c r="BA504" s="99">
        <f t="shared" si="38"/>
        <v>0</v>
      </c>
      <c r="BB504" s="99">
        <f t="shared" si="39"/>
        <v>0</v>
      </c>
      <c r="BC504" s="99">
        <f>SUMIFS(通讯通路门店!$W:$W,通讯通路门店!$S:$S,$G504,通讯通路门店!$J:$J,"荣耀体验店")+SUMIFS(通讯通路门店!$W:$W,通讯通路门店!$S:$S,$G504,通讯通路门店!$J:$J,"荣耀授权专卖店")</f>
        <v>0</v>
      </c>
      <c r="BD504" s="99">
        <f>SUMIFS(通讯通路门店!$Z:$Z,通讯通路门店!$S:$S,$G504,通讯通路门店!$J:$J,"VIVO体验店")</f>
        <v>0</v>
      </c>
      <c r="BE504" s="99">
        <f>SUMIFS(通讯通路门店!$AB:$AB,通讯通路门店!$S:$S,$G504,通讯通路门店!$J:$J,"OPPO体验店")</f>
        <v>0</v>
      </c>
      <c r="BF504" s="99">
        <f>SUMIFS(通讯通路门店!$X:$X,通讯通路门店!$S:$S,$G504,通讯通路门店!$J:$J,"华为授权体验店")+SUMIFS(通讯通路门店!$AA:$AA,通讯通路门店!$S:$S,$G504,通讯通路门店!$J:$J,"华为堡垒店")</f>
        <v>0</v>
      </c>
      <c r="BG504" s="99">
        <f>SUMIFS(通讯通路门店!$Y:$Y,通讯通路门店!$S:$S,$G504,通讯通路门店!$J:$J,"小米体验店")</f>
        <v>0</v>
      </c>
      <c r="BH504" s="99">
        <f>SUMIFS(通讯通路门店!$AA:$AA,通讯通路门店!$S:$S,$G504,通讯通路门店!$J:$J,"苹果体验店")</f>
        <v>0</v>
      </c>
      <c r="BI504" s="99">
        <f>SUMIFS(通讯通路门店!$K:$K,通讯通路门店!$S:$S,$G504,通讯通路门店!$J:$J,"其他品牌专卖店")</f>
        <v>0</v>
      </c>
      <c r="BJ504" s="99">
        <f>SUMIFS(通讯通路门店!$AC:$AC,通讯通路门店!$S:$S,$G504)</f>
        <v>0</v>
      </c>
      <c r="BK504" s="99">
        <f>SUMIFS(通讯通路门店!$AD:$AD,通讯通路门店!$S:$S,$G504)</f>
        <v>0</v>
      </c>
      <c r="BL504" s="99">
        <f>SUMIFS(通讯通路门店!$AE:$AE,通讯通路门店!$S:$S,$G504)</f>
        <v>0</v>
      </c>
      <c r="BM504" s="99">
        <f>SUMIFS(通讯通路门店!$AF:$AF,通讯通路门店!$S:$S,$G504)</f>
        <v>0</v>
      </c>
      <c r="BN504" s="99">
        <f>SUMIFS(通讯通路门店!$AG:$AG,通讯通路门店!$S:$S,$G504)</f>
        <v>0</v>
      </c>
      <c r="BO504" s="99">
        <f>SUMIFS(通讯通路门店!$AH:$AH,通讯通路门店!$S:$S,$G504)</f>
        <v>0</v>
      </c>
      <c r="BP504" s="99">
        <f>SUMIFS(通讯通路门店!$AI:$AI,通讯通路门店!$S:$S,$G504)</f>
        <v>0</v>
      </c>
      <c r="BQ504" s="83"/>
    </row>
    <row r="505" spans="1:69">
      <c r="A505" s="99" t="str">
        <f>IFERROR(_xlfn.XLOOKUP($G505,通讯通路门店!$S$4:$S$993931,通讯通路门店!$A$4:$A$993931,0,0),"")</f>
        <v/>
      </c>
      <c r="B505" s="99" t="str">
        <f>IFERROR(_xlfn.XLOOKUP($G505,通讯通路门店!$S$4:$S$993931,通讯通路门店!$B$4:$B$993931,0,0),"")</f>
        <v/>
      </c>
      <c r="C505" s="99" t="str">
        <f>IFERROR(_xlfn.XLOOKUP($G505,通讯通路门店!$S$4:$S$993931,通讯通路门店!$C$4:$C$993931,0,0),"")</f>
        <v/>
      </c>
      <c r="D505" s="99" t="str">
        <f>IFERROR(_xlfn.XLOOKUP($G505,通讯通路门店!$S$4:$S$993931,通讯通路门店!$D$4:$D$993931,0,0),"")</f>
        <v/>
      </c>
      <c r="E505" s="83"/>
      <c r="F505" s="83"/>
      <c r="G505" s="101" t="e">
        <v>#N/A</v>
      </c>
      <c r="H505" s="102" t="str">
        <f>IFERROR(_xlfn.XLOOKUP($G505,通讯通路门店!$S$4:$S$993931,通讯通路门店!$R$4:$R$993931,0,0),"")</f>
        <v/>
      </c>
      <c r="I505" s="83"/>
      <c r="J505" s="83"/>
      <c r="K505" s="83"/>
      <c r="L505" s="83"/>
      <c r="M505" s="83"/>
      <c r="N505" s="83"/>
      <c r="O505" s="83"/>
      <c r="P505" s="83"/>
      <c r="Q505" s="83"/>
      <c r="R505" s="83"/>
      <c r="S505" s="83"/>
      <c r="T505" s="83"/>
      <c r="U505" s="99">
        <f>COUNTIF(通讯通路门店!$S:$S,$G505)</f>
        <v>0</v>
      </c>
      <c r="V505" s="99">
        <f>COUNTIFS(通讯通路门店!$S:$S,$G505,通讯通路门店!$J:$J,"综合卖场")</f>
        <v>0</v>
      </c>
      <c r="W505" s="99">
        <f>SUMIFS(通讯通路门店!$AJ:$AJ,通讯通路门店!$S:$S,通讯客户沙盘!$G505)</f>
        <v>0</v>
      </c>
      <c r="X505" s="99">
        <f t="shared" si="35"/>
        <v>0</v>
      </c>
      <c r="Y505" s="99">
        <f>COUNTIFS(通讯通路门店!$S:$S,$G505,通讯通路门店!$J:$J,"荣耀体验店")+COUNTIFS(通讯通路门店!$S:$S,$G505,通讯通路门店!$J:$J,"荣耀授权专卖店")</f>
        <v>0</v>
      </c>
      <c r="Z505" s="99">
        <f>COUNTIFS(通讯通路门店!$S:$S,$G505,通讯通路门店!$J:$J,"VIVO体验店")</f>
        <v>0</v>
      </c>
      <c r="AA505" s="99">
        <f>COUNTIFS(通讯通路门店!$S:$S,$G505,通讯通路门店!$J:$J,"OPPO体验店")</f>
        <v>0</v>
      </c>
      <c r="AB505" s="99">
        <f>COUNTIFS(通讯通路门店!$S:$S,$G505,通讯通路门店!$J:$J,"华为授权体验店")+COUNTIFS(通讯通路门店!$S:$S,$G505,通讯通路门店!$J:$J,"华为堡垒店")</f>
        <v>0</v>
      </c>
      <c r="AC505" s="99">
        <f>COUNTIFS(通讯通路门店!$S:$S,$G505,通讯通路门店!$J:$J,"小米体验店")</f>
        <v>0</v>
      </c>
      <c r="AD505" s="99">
        <f>COUNTIFS(通讯通路门店!$S:$S,$G505,通讯通路门店!$J:$J,"苹果体验店")</f>
        <v>0</v>
      </c>
      <c r="AE505" s="99">
        <f>COUNTIFS(通讯通路门店!$S:$S,$G505,通讯通路门店!$J:$J,"其他品牌专卖店")</f>
        <v>0</v>
      </c>
      <c r="AF505" s="99">
        <f>SUMIFS(通讯通路门店!$BI:$BI,通讯通路门店!$S:$S,$G505)</f>
        <v>0</v>
      </c>
      <c r="AG505" s="99">
        <f>SUMIFS(通讯通路门店!$BH:$BH,通讯通路门店!$S:$S,$G505)</f>
        <v>0</v>
      </c>
      <c r="AH505" s="99">
        <f t="shared" si="36"/>
        <v>0</v>
      </c>
      <c r="AI505" s="99">
        <f>SUMIFS(通讯通路门店!$BB:$BB,通讯通路门店!$S:$S,$G505)</f>
        <v>0</v>
      </c>
      <c r="AJ505" s="99">
        <f>SUMIFS(通讯通路门店!$BE:$BE,通讯通路门店!$S:$S,$G505)</f>
        <v>0</v>
      </c>
      <c r="AK505" s="99">
        <f>SUMIFS(通讯通路门店!$BG:$BG,通讯通路门店!$S:$S,$G505)</f>
        <v>0</v>
      </c>
      <c r="AL505" s="99">
        <f>SUMIFS(通讯通路门店!$BC:$BC,通讯通路门店!$S:$S,$G505)</f>
        <v>0</v>
      </c>
      <c r="AM505" s="99">
        <f>SUMIFS(通讯通路门店!$BD:$BD,通讯通路门店!$S:$S,$G505)</f>
        <v>0</v>
      </c>
      <c r="AN505" s="99">
        <f>SUMIFS(通讯通路门店!$BF:$BF,通讯通路门店!$S:$S,$G505)</f>
        <v>0</v>
      </c>
      <c r="AO505" s="99">
        <f t="shared" si="37"/>
        <v>0</v>
      </c>
      <c r="AP505" s="99">
        <f>SUMIFS(通讯通路门店!$K:$K,通讯通路门店!$S:$S,$G505)</f>
        <v>0</v>
      </c>
      <c r="AQ505" s="83"/>
      <c r="AR505" s="99">
        <f>SUMIFS(通讯通路门店!$T:$T,通讯通路门店!$S:$S,$G505)</f>
        <v>0</v>
      </c>
      <c r="AS505" s="99">
        <f>SUMIFS(通讯通路门店!$U:$U,通讯通路门店!$S:$S,$G505)</f>
        <v>0</v>
      </c>
      <c r="AT505" s="99">
        <f>SUMIFS(通讯通路门店!$V:$V,通讯通路门店!$S:$S,$G505)</f>
        <v>0</v>
      </c>
      <c r="AU505" s="99">
        <f>SUMIFS(通讯通路门店!$W:$W,通讯通路门店!$S:$S,$G505)</f>
        <v>0</v>
      </c>
      <c r="AV505" s="99">
        <f>SUMIFS(通讯通路门店!$Z:$Z,通讯通路门店!$S:$S,$G505)</f>
        <v>0</v>
      </c>
      <c r="AW505" s="99">
        <f>SUMIFS(通讯通路门店!$AB:$AB,通讯通路门店!$S:$S,$G505)</f>
        <v>0</v>
      </c>
      <c r="AX505" s="99">
        <f>SUMIFS(通讯通路门店!$X:$X,通讯通路门店!$S:$S,$G505)</f>
        <v>0</v>
      </c>
      <c r="AY505" s="99">
        <f>SUMIFS(通讯通路门店!$Y:$Y,通讯通路门店!$S:$S,$G505)</f>
        <v>0</v>
      </c>
      <c r="AZ505" s="99">
        <f>SUMIFS(通讯通路门店!$AA:$AA,通讯通路门店!$S:$S,$G505)</f>
        <v>0</v>
      </c>
      <c r="BA505" s="99">
        <f t="shared" si="38"/>
        <v>0</v>
      </c>
      <c r="BB505" s="99">
        <f t="shared" si="39"/>
        <v>0</v>
      </c>
      <c r="BC505" s="99">
        <f>SUMIFS(通讯通路门店!$W:$W,通讯通路门店!$S:$S,$G505,通讯通路门店!$J:$J,"荣耀体验店")+SUMIFS(通讯通路门店!$W:$W,通讯通路门店!$S:$S,$G505,通讯通路门店!$J:$J,"荣耀授权专卖店")</f>
        <v>0</v>
      </c>
      <c r="BD505" s="99">
        <f>SUMIFS(通讯通路门店!$Z:$Z,通讯通路门店!$S:$S,$G505,通讯通路门店!$J:$J,"VIVO体验店")</f>
        <v>0</v>
      </c>
      <c r="BE505" s="99">
        <f>SUMIFS(通讯通路门店!$AB:$AB,通讯通路门店!$S:$S,$G505,通讯通路门店!$J:$J,"OPPO体验店")</f>
        <v>0</v>
      </c>
      <c r="BF505" s="99">
        <f>SUMIFS(通讯通路门店!$X:$X,通讯通路门店!$S:$S,$G505,通讯通路门店!$J:$J,"华为授权体验店")+SUMIFS(通讯通路门店!$AA:$AA,通讯通路门店!$S:$S,$G505,通讯通路门店!$J:$J,"华为堡垒店")</f>
        <v>0</v>
      </c>
      <c r="BG505" s="99">
        <f>SUMIFS(通讯通路门店!$Y:$Y,通讯通路门店!$S:$S,$G505,通讯通路门店!$J:$J,"小米体验店")</f>
        <v>0</v>
      </c>
      <c r="BH505" s="99">
        <f>SUMIFS(通讯通路门店!$AA:$AA,通讯通路门店!$S:$S,$G505,通讯通路门店!$J:$J,"苹果体验店")</f>
        <v>0</v>
      </c>
      <c r="BI505" s="99">
        <f>SUMIFS(通讯通路门店!$K:$K,通讯通路门店!$S:$S,$G505,通讯通路门店!$J:$J,"其他品牌专卖店")</f>
        <v>0</v>
      </c>
      <c r="BJ505" s="99">
        <f>SUMIFS(通讯通路门店!$AC:$AC,通讯通路门店!$S:$S,$G505)</f>
        <v>0</v>
      </c>
      <c r="BK505" s="99">
        <f>SUMIFS(通讯通路门店!$AD:$AD,通讯通路门店!$S:$S,$G505)</f>
        <v>0</v>
      </c>
      <c r="BL505" s="99">
        <f>SUMIFS(通讯通路门店!$AE:$AE,通讯通路门店!$S:$S,$G505)</f>
        <v>0</v>
      </c>
      <c r="BM505" s="99">
        <f>SUMIFS(通讯通路门店!$AF:$AF,通讯通路门店!$S:$S,$G505)</f>
        <v>0</v>
      </c>
      <c r="BN505" s="99">
        <f>SUMIFS(通讯通路门店!$AG:$AG,通讯通路门店!$S:$S,$G505)</f>
        <v>0</v>
      </c>
      <c r="BO505" s="99">
        <f>SUMIFS(通讯通路门店!$AH:$AH,通讯通路门店!$S:$S,$G505)</f>
        <v>0</v>
      </c>
      <c r="BP505" s="99">
        <f>SUMIFS(通讯通路门店!$AI:$AI,通讯通路门店!$S:$S,$G505)</f>
        <v>0</v>
      </c>
      <c r="BQ505" s="83"/>
    </row>
    <row r="506" spans="1:69">
      <c r="A506" s="99" t="str">
        <f>IFERROR(_xlfn.XLOOKUP($G506,通讯通路门店!$S$4:$S$993931,通讯通路门店!$A$4:$A$993931,0,0),"")</f>
        <v/>
      </c>
      <c r="B506" s="99" t="str">
        <f>IFERROR(_xlfn.XLOOKUP($G506,通讯通路门店!$S$4:$S$993931,通讯通路门店!$B$4:$B$993931,0,0),"")</f>
        <v/>
      </c>
      <c r="C506" s="99" t="str">
        <f>IFERROR(_xlfn.XLOOKUP($G506,通讯通路门店!$S$4:$S$993931,通讯通路门店!$C$4:$C$993931,0,0),"")</f>
        <v/>
      </c>
      <c r="D506" s="99" t="str">
        <f>IFERROR(_xlfn.XLOOKUP($G506,通讯通路门店!$S$4:$S$993931,通讯通路门店!$D$4:$D$993931,0,0),"")</f>
        <v/>
      </c>
      <c r="E506" s="83"/>
      <c r="F506" s="83"/>
      <c r="G506" s="101" t="e">
        <v>#N/A</v>
      </c>
      <c r="H506" s="102" t="str">
        <f>IFERROR(_xlfn.XLOOKUP($G506,通讯通路门店!$S$4:$S$993931,通讯通路门店!$R$4:$R$993931,0,0),"")</f>
        <v/>
      </c>
      <c r="I506" s="83"/>
      <c r="J506" s="83"/>
      <c r="K506" s="83"/>
      <c r="L506" s="83"/>
      <c r="M506" s="83"/>
      <c r="N506" s="83"/>
      <c r="O506" s="83"/>
      <c r="P506" s="83"/>
      <c r="Q506" s="83"/>
      <c r="R506" s="83"/>
      <c r="S506" s="83"/>
      <c r="T506" s="83"/>
      <c r="U506" s="99">
        <f>COUNTIF(通讯通路门店!$S:$S,$G506)</f>
        <v>0</v>
      </c>
      <c r="V506" s="99">
        <f>COUNTIFS(通讯通路门店!$S:$S,$G506,通讯通路门店!$J:$J,"综合卖场")</f>
        <v>0</v>
      </c>
      <c r="W506" s="99">
        <f>SUMIFS(通讯通路门店!$AJ:$AJ,通讯通路门店!$S:$S,通讯客户沙盘!$G506)</f>
        <v>0</v>
      </c>
      <c r="X506" s="99">
        <f t="shared" si="35"/>
        <v>0</v>
      </c>
      <c r="Y506" s="99">
        <f>COUNTIFS(通讯通路门店!$S:$S,$G506,通讯通路门店!$J:$J,"荣耀体验店")+COUNTIFS(通讯通路门店!$S:$S,$G506,通讯通路门店!$J:$J,"荣耀授权专卖店")</f>
        <v>0</v>
      </c>
      <c r="Z506" s="99">
        <f>COUNTIFS(通讯通路门店!$S:$S,$G506,通讯通路门店!$J:$J,"VIVO体验店")</f>
        <v>0</v>
      </c>
      <c r="AA506" s="99">
        <f>COUNTIFS(通讯通路门店!$S:$S,$G506,通讯通路门店!$J:$J,"OPPO体验店")</f>
        <v>0</v>
      </c>
      <c r="AB506" s="99">
        <f>COUNTIFS(通讯通路门店!$S:$S,$G506,通讯通路门店!$J:$J,"华为授权体验店")+COUNTIFS(通讯通路门店!$S:$S,$G506,通讯通路门店!$J:$J,"华为堡垒店")</f>
        <v>0</v>
      </c>
      <c r="AC506" s="99">
        <f>COUNTIFS(通讯通路门店!$S:$S,$G506,通讯通路门店!$J:$J,"小米体验店")</f>
        <v>0</v>
      </c>
      <c r="AD506" s="99">
        <f>COUNTIFS(通讯通路门店!$S:$S,$G506,通讯通路门店!$J:$J,"苹果体验店")</f>
        <v>0</v>
      </c>
      <c r="AE506" s="99">
        <f>COUNTIFS(通讯通路门店!$S:$S,$G506,通讯通路门店!$J:$J,"其他品牌专卖店")</f>
        <v>0</v>
      </c>
      <c r="AF506" s="99">
        <f>SUMIFS(通讯通路门店!$BI:$BI,通讯通路门店!$S:$S,$G506)</f>
        <v>0</v>
      </c>
      <c r="AG506" s="99">
        <f>SUMIFS(通讯通路门店!$BH:$BH,通讯通路门店!$S:$S,$G506)</f>
        <v>0</v>
      </c>
      <c r="AH506" s="99">
        <f t="shared" si="36"/>
        <v>0</v>
      </c>
      <c r="AI506" s="99">
        <f>SUMIFS(通讯通路门店!$BB:$BB,通讯通路门店!$S:$S,$G506)</f>
        <v>0</v>
      </c>
      <c r="AJ506" s="99">
        <f>SUMIFS(通讯通路门店!$BE:$BE,通讯通路门店!$S:$S,$G506)</f>
        <v>0</v>
      </c>
      <c r="AK506" s="99">
        <f>SUMIFS(通讯通路门店!$BG:$BG,通讯通路门店!$S:$S,$G506)</f>
        <v>0</v>
      </c>
      <c r="AL506" s="99">
        <f>SUMIFS(通讯通路门店!$BC:$BC,通讯通路门店!$S:$S,$G506)</f>
        <v>0</v>
      </c>
      <c r="AM506" s="99">
        <f>SUMIFS(通讯通路门店!$BD:$BD,通讯通路门店!$S:$S,$G506)</f>
        <v>0</v>
      </c>
      <c r="AN506" s="99">
        <f>SUMIFS(通讯通路门店!$BF:$BF,通讯通路门店!$S:$S,$G506)</f>
        <v>0</v>
      </c>
      <c r="AO506" s="99">
        <f t="shared" si="37"/>
        <v>0</v>
      </c>
      <c r="AP506" s="99">
        <f>SUMIFS(通讯通路门店!$K:$K,通讯通路门店!$S:$S,$G506)</f>
        <v>0</v>
      </c>
      <c r="AQ506" s="83"/>
      <c r="AR506" s="99">
        <f>SUMIFS(通讯通路门店!$T:$T,通讯通路门店!$S:$S,$G506)</f>
        <v>0</v>
      </c>
      <c r="AS506" s="99">
        <f>SUMIFS(通讯通路门店!$U:$U,通讯通路门店!$S:$S,$G506)</f>
        <v>0</v>
      </c>
      <c r="AT506" s="99">
        <f>SUMIFS(通讯通路门店!$V:$V,通讯通路门店!$S:$S,$G506)</f>
        <v>0</v>
      </c>
      <c r="AU506" s="99">
        <f>SUMIFS(通讯通路门店!$W:$W,通讯通路门店!$S:$S,$G506)</f>
        <v>0</v>
      </c>
      <c r="AV506" s="99">
        <f>SUMIFS(通讯通路门店!$Z:$Z,通讯通路门店!$S:$S,$G506)</f>
        <v>0</v>
      </c>
      <c r="AW506" s="99">
        <f>SUMIFS(通讯通路门店!$AB:$AB,通讯通路门店!$S:$S,$G506)</f>
        <v>0</v>
      </c>
      <c r="AX506" s="99">
        <f>SUMIFS(通讯通路门店!$X:$X,通讯通路门店!$S:$S,$G506)</f>
        <v>0</v>
      </c>
      <c r="AY506" s="99">
        <f>SUMIFS(通讯通路门店!$Y:$Y,通讯通路门店!$S:$S,$G506)</f>
        <v>0</v>
      </c>
      <c r="AZ506" s="99">
        <f>SUMIFS(通讯通路门店!$AA:$AA,通讯通路门店!$S:$S,$G506)</f>
        <v>0</v>
      </c>
      <c r="BA506" s="99">
        <f t="shared" si="38"/>
        <v>0</v>
      </c>
      <c r="BB506" s="99">
        <f t="shared" si="39"/>
        <v>0</v>
      </c>
      <c r="BC506" s="99">
        <f>SUMIFS(通讯通路门店!$W:$W,通讯通路门店!$S:$S,$G506,通讯通路门店!$J:$J,"荣耀体验店")+SUMIFS(通讯通路门店!$W:$W,通讯通路门店!$S:$S,$G506,通讯通路门店!$J:$J,"荣耀授权专卖店")</f>
        <v>0</v>
      </c>
      <c r="BD506" s="99">
        <f>SUMIFS(通讯通路门店!$Z:$Z,通讯通路门店!$S:$S,$G506,通讯通路门店!$J:$J,"VIVO体验店")</f>
        <v>0</v>
      </c>
      <c r="BE506" s="99">
        <f>SUMIFS(通讯通路门店!$AB:$AB,通讯通路门店!$S:$S,$G506,通讯通路门店!$J:$J,"OPPO体验店")</f>
        <v>0</v>
      </c>
      <c r="BF506" s="99">
        <f>SUMIFS(通讯通路门店!$X:$X,通讯通路门店!$S:$S,$G506,通讯通路门店!$J:$J,"华为授权体验店")+SUMIFS(通讯通路门店!$AA:$AA,通讯通路门店!$S:$S,$G506,通讯通路门店!$J:$J,"华为堡垒店")</f>
        <v>0</v>
      </c>
      <c r="BG506" s="99">
        <f>SUMIFS(通讯通路门店!$Y:$Y,通讯通路门店!$S:$S,$G506,通讯通路门店!$J:$J,"小米体验店")</f>
        <v>0</v>
      </c>
      <c r="BH506" s="99">
        <f>SUMIFS(通讯通路门店!$AA:$AA,通讯通路门店!$S:$S,$G506,通讯通路门店!$J:$J,"苹果体验店")</f>
        <v>0</v>
      </c>
      <c r="BI506" s="99">
        <f>SUMIFS(通讯通路门店!$K:$K,通讯通路门店!$S:$S,$G506,通讯通路门店!$J:$J,"其他品牌专卖店")</f>
        <v>0</v>
      </c>
      <c r="BJ506" s="99">
        <f>SUMIFS(通讯通路门店!$AC:$AC,通讯通路门店!$S:$S,$G506)</f>
        <v>0</v>
      </c>
      <c r="BK506" s="99">
        <f>SUMIFS(通讯通路门店!$AD:$AD,通讯通路门店!$S:$S,$G506)</f>
        <v>0</v>
      </c>
      <c r="BL506" s="99">
        <f>SUMIFS(通讯通路门店!$AE:$AE,通讯通路门店!$S:$S,$G506)</f>
        <v>0</v>
      </c>
      <c r="BM506" s="99">
        <f>SUMIFS(通讯通路门店!$AF:$AF,通讯通路门店!$S:$S,$G506)</f>
        <v>0</v>
      </c>
      <c r="BN506" s="99">
        <f>SUMIFS(通讯通路门店!$AG:$AG,通讯通路门店!$S:$S,$G506)</f>
        <v>0</v>
      </c>
      <c r="BO506" s="99">
        <f>SUMIFS(通讯通路门店!$AH:$AH,通讯通路门店!$S:$S,$G506)</f>
        <v>0</v>
      </c>
      <c r="BP506" s="99">
        <f>SUMIFS(通讯通路门店!$AI:$AI,通讯通路门店!$S:$S,$G506)</f>
        <v>0</v>
      </c>
      <c r="BQ506" s="83"/>
    </row>
    <row r="507" spans="1:69">
      <c r="A507" s="99" t="str">
        <f>IFERROR(_xlfn.XLOOKUP($G507,通讯通路门店!$S$4:$S$993931,通讯通路门店!$A$4:$A$993931,0,0),"")</f>
        <v/>
      </c>
      <c r="B507" s="99" t="str">
        <f>IFERROR(_xlfn.XLOOKUP($G507,通讯通路门店!$S$4:$S$993931,通讯通路门店!$B$4:$B$993931,0,0),"")</f>
        <v/>
      </c>
      <c r="C507" s="99" t="str">
        <f>IFERROR(_xlfn.XLOOKUP($G507,通讯通路门店!$S$4:$S$993931,通讯通路门店!$C$4:$C$993931,0,0),"")</f>
        <v/>
      </c>
      <c r="D507" s="99" t="str">
        <f>IFERROR(_xlfn.XLOOKUP($G507,通讯通路门店!$S$4:$S$993931,通讯通路门店!$D$4:$D$993931,0,0),"")</f>
        <v/>
      </c>
      <c r="E507" s="83"/>
      <c r="F507" s="83"/>
      <c r="G507" s="101" t="e">
        <v>#N/A</v>
      </c>
      <c r="H507" s="102" t="str">
        <f>IFERROR(_xlfn.XLOOKUP($G507,通讯通路门店!$S$4:$S$993931,通讯通路门店!$R$4:$R$993931,0,0),"")</f>
        <v/>
      </c>
      <c r="I507" s="83"/>
      <c r="J507" s="83"/>
      <c r="K507" s="83"/>
      <c r="L507" s="83"/>
      <c r="M507" s="83"/>
      <c r="N507" s="83"/>
      <c r="O507" s="83"/>
      <c r="P507" s="83"/>
      <c r="Q507" s="83"/>
      <c r="R507" s="83"/>
      <c r="S507" s="83"/>
      <c r="T507" s="83"/>
      <c r="U507" s="99">
        <f>COUNTIF(通讯通路门店!$S:$S,$G507)</f>
        <v>0</v>
      </c>
      <c r="V507" s="99">
        <f>COUNTIFS(通讯通路门店!$S:$S,$G507,通讯通路门店!$J:$J,"综合卖场")</f>
        <v>0</v>
      </c>
      <c r="W507" s="99">
        <f>SUMIFS(通讯通路门店!$AJ:$AJ,通讯通路门店!$S:$S,通讯客户沙盘!$G507)</f>
        <v>0</v>
      </c>
      <c r="X507" s="99">
        <f t="shared" si="35"/>
        <v>0</v>
      </c>
      <c r="Y507" s="99">
        <f>COUNTIFS(通讯通路门店!$S:$S,$G507,通讯通路门店!$J:$J,"荣耀体验店")+COUNTIFS(通讯通路门店!$S:$S,$G507,通讯通路门店!$J:$J,"荣耀授权专卖店")</f>
        <v>0</v>
      </c>
      <c r="Z507" s="99">
        <f>COUNTIFS(通讯通路门店!$S:$S,$G507,通讯通路门店!$J:$J,"VIVO体验店")</f>
        <v>0</v>
      </c>
      <c r="AA507" s="99">
        <f>COUNTIFS(通讯通路门店!$S:$S,$G507,通讯通路门店!$J:$J,"OPPO体验店")</f>
        <v>0</v>
      </c>
      <c r="AB507" s="99">
        <f>COUNTIFS(通讯通路门店!$S:$S,$G507,通讯通路门店!$J:$J,"华为授权体验店")+COUNTIFS(通讯通路门店!$S:$S,$G507,通讯通路门店!$J:$J,"华为堡垒店")</f>
        <v>0</v>
      </c>
      <c r="AC507" s="99">
        <f>COUNTIFS(通讯通路门店!$S:$S,$G507,通讯通路门店!$J:$J,"小米体验店")</f>
        <v>0</v>
      </c>
      <c r="AD507" s="99">
        <f>COUNTIFS(通讯通路门店!$S:$S,$G507,通讯通路门店!$J:$J,"苹果体验店")</f>
        <v>0</v>
      </c>
      <c r="AE507" s="99">
        <f>COUNTIFS(通讯通路门店!$S:$S,$G507,通讯通路门店!$J:$J,"其他品牌专卖店")</f>
        <v>0</v>
      </c>
      <c r="AF507" s="99">
        <f>SUMIFS(通讯通路门店!$BI:$BI,通讯通路门店!$S:$S,$G507)</f>
        <v>0</v>
      </c>
      <c r="AG507" s="99">
        <f>SUMIFS(通讯通路门店!$BH:$BH,通讯通路门店!$S:$S,$G507)</f>
        <v>0</v>
      </c>
      <c r="AH507" s="99">
        <f t="shared" si="36"/>
        <v>0</v>
      </c>
      <c r="AI507" s="99">
        <f>SUMIFS(通讯通路门店!$BB:$BB,通讯通路门店!$S:$S,$G507)</f>
        <v>0</v>
      </c>
      <c r="AJ507" s="99">
        <f>SUMIFS(通讯通路门店!$BE:$BE,通讯通路门店!$S:$S,$G507)</f>
        <v>0</v>
      </c>
      <c r="AK507" s="99">
        <f>SUMIFS(通讯通路门店!$BG:$BG,通讯通路门店!$S:$S,$G507)</f>
        <v>0</v>
      </c>
      <c r="AL507" s="99">
        <f>SUMIFS(通讯通路门店!$BC:$BC,通讯通路门店!$S:$S,$G507)</f>
        <v>0</v>
      </c>
      <c r="AM507" s="99">
        <f>SUMIFS(通讯通路门店!$BD:$BD,通讯通路门店!$S:$S,$G507)</f>
        <v>0</v>
      </c>
      <c r="AN507" s="99">
        <f>SUMIFS(通讯通路门店!$BF:$BF,通讯通路门店!$S:$S,$G507)</f>
        <v>0</v>
      </c>
      <c r="AO507" s="99">
        <f t="shared" si="37"/>
        <v>0</v>
      </c>
      <c r="AP507" s="99">
        <f>SUMIFS(通讯通路门店!$K:$K,通讯通路门店!$S:$S,$G507)</f>
        <v>0</v>
      </c>
      <c r="AQ507" s="83"/>
      <c r="AR507" s="99">
        <f>SUMIFS(通讯通路门店!$T:$T,通讯通路门店!$S:$S,$G507)</f>
        <v>0</v>
      </c>
      <c r="AS507" s="99">
        <f>SUMIFS(通讯通路门店!$U:$U,通讯通路门店!$S:$S,$G507)</f>
        <v>0</v>
      </c>
      <c r="AT507" s="99">
        <f>SUMIFS(通讯通路门店!$V:$V,通讯通路门店!$S:$S,$G507)</f>
        <v>0</v>
      </c>
      <c r="AU507" s="99">
        <f>SUMIFS(通讯通路门店!$W:$W,通讯通路门店!$S:$S,$G507)</f>
        <v>0</v>
      </c>
      <c r="AV507" s="99">
        <f>SUMIFS(通讯通路门店!$Z:$Z,通讯通路门店!$S:$S,$G507)</f>
        <v>0</v>
      </c>
      <c r="AW507" s="99">
        <f>SUMIFS(通讯通路门店!$AB:$AB,通讯通路门店!$S:$S,$G507)</f>
        <v>0</v>
      </c>
      <c r="AX507" s="99">
        <f>SUMIFS(通讯通路门店!$X:$X,通讯通路门店!$S:$S,$G507)</f>
        <v>0</v>
      </c>
      <c r="AY507" s="99">
        <f>SUMIFS(通讯通路门店!$Y:$Y,通讯通路门店!$S:$S,$G507)</f>
        <v>0</v>
      </c>
      <c r="AZ507" s="99">
        <f>SUMIFS(通讯通路门店!$AA:$AA,通讯通路门店!$S:$S,$G507)</f>
        <v>0</v>
      </c>
      <c r="BA507" s="99">
        <f t="shared" si="38"/>
        <v>0</v>
      </c>
      <c r="BB507" s="99">
        <f t="shared" si="39"/>
        <v>0</v>
      </c>
      <c r="BC507" s="99">
        <f>SUMIFS(通讯通路门店!$W:$W,通讯通路门店!$S:$S,$G507,通讯通路门店!$J:$J,"荣耀体验店")+SUMIFS(通讯通路门店!$W:$W,通讯通路门店!$S:$S,$G507,通讯通路门店!$J:$J,"荣耀授权专卖店")</f>
        <v>0</v>
      </c>
      <c r="BD507" s="99">
        <f>SUMIFS(通讯通路门店!$Z:$Z,通讯通路门店!$S:$S,$G507,通讯通路门店!$J:$J,"VIVO体验店")</f>
        <v>0</v>
      </c>
      <c r="BE507" s="99">
        <f>SUMIFS(通讯通路门店!$AB:$AB,通讯通路门店!$S:$S,$G507,通讯通路门店!$J:$J,"OPPO体验店")</f>
        <v>0</v>
      </c>
      <c r="BF507" s="99">
        <f>SUMIFS(通讯通路门店!$X:$X,通讯通路门店!$S:$S,$G507,通讯通路门店!$J:$J,"华为授权体验店")+SUMIFS(通讯通路门店!$AA:$AA,通讯通路门店!$S:$S,$G507,通讯通路门店!$J:$J,"华为堡垒店")</f>
        <v>0</v>
      </c>
      <c r="BG507" s="99">
        <f>SUMIFS(通讯通路门店!$Y:$Y,通讯通路门店!$S:$S,$G507,通讯通路门店!$J:$J,"小米体验店")</f>
        <v>0</v>
      </c>
      <c r="BH507" s="99">
        <f>SUMIFS(通讯通路门店!$AA:$AA,通讯通路门店!$S:$S,$G507,通讯通路门店!$J:$J,"苹果体验店")</f>
        <v>0</v>
      </c>
      <c r="BI507" s="99">
        <f>SUMIFS(通讯通路门店!$K:$K,通讯通路门店!$S:$S,$G507,通讯通路门店!$J:$J,"其他品牌专卖店")</f>
        <v>0</v>
      </c>
      <c r="BJ507" s="99">
        <f>SUMIFS(通讯通路门店!$AC:$AC,通讯通路门店!$S:$S,$G507)</f>
        <v>0</v>
      </c>
      <c r="BK507" s="99">
        <f>SUMIFS(通讯通路门店!$AD:$AD,通讯通路门店!$S:$S,$G507)</f>
        <v>0</v>
      </c>
      <c r="BL507" s="99">
        <f>SUMIFS(通讯通路门店!$AE:$AE,通讯通路门店!$S:$S,$G507)</f>
        <v>0</v>
      </c>
      <c r="BM507" s="99">
        <f>SUMIFS(通讯通路门店!$AF:$AF,通讯通路门店!$S:$S,$G507)</f>
        <v>0</v>
      </c>
      <c r="BN507" s="99">
        <f>SUMIFS(通讯通路门店!$AG:$AG,通讯通路门店!$S:$S,$G507)</f>
        <v>0</v>
      </c>
      <c r="BO507" s="99">
        <f>SUMIFS(通讯通路门店!$AH:$AH,通讯通路门店!$S:$S,$G507)</f>
        <v>0</v>
      </c>
      <c r="BP507" s="99">
        <f>SUMIFS(通讯通路门店!$AI:$AI,通讯通路门店!$S:$S,$G507)</f>
        <v>0</v>
      </c>
      <c r="BQ507" s="83"/>
    </row>
    <row r="508" spans="1:69">
      <c r="A508" s="99" t="str">
        <f>IFERROR(_xlfn.XLOOKUP($G508,通讯通路门店!$S$4:$S$993931,通讯通路门店!$A$4:$A$993931,0,0),"")</f>
        <v/>
      </c>
      <c r="B508" s="99" t="str">
        <f>IFERROR(_xlfn.XLOOKUP($G508,通讯通路门店!$S$4:$S$993931,通讯通路门店!$B$4:$B$993931,0,0),"")</f>
        <v/>
      </c>
      <c r="C508" s="99" t="str">
        <f>IFERROR(_xlfn.XLOOKUP($G508,通讯通路门店!$S$4:$S$993931,通讯通路门店!$C$4:$C$993931,0,0),"")</f>
        <v/>
      </c>
      <c r="D508" s="99" t="str">
        <f>IFERROR(_xlfn.XLOOKUP($G508,通讯通路门店!$S$4:$S$993931,通讯通路门店!$D$4:$D$993931,0,0),"")</f>
        <v/>
      </c>
      <c r="E508" s="83"/>
      <c r="F508" s="83"/>
      <c r="G508" s="101" t="e">
        <v>#N/A</v>
      </c>
      <c r="H508" s="102" t="str">
        <f>IFERROR(_xlfn.XLOOKUP($G508,通讯通路门店!$S$4:$S$993931,通讯通路门店!$R$4:$R$993931,0,0),"")</f>
        <v/>
      </c>
      <c r="I508" s="83"/>
      <c r="J508" s="83"/>
      <c r="K508" s="83"/>
      <c r="L508" s="83"/>
      <c r="M508" s="83"/>
      <c r="N508" s="83"/>
      <c r="O508" s="83"/>
      <c r="P508" s="83"/>
      <c r="Q508" s="83"/>
      <c r="R508" s="83"/>
      <c r="S508" s="83"/>
      <c r="T508" s="83"/>
      <c r="U508" s="99">
        <f>COUNTIF(通讯通路门店!$S:$S,$G508)</f>
        <v>0</v>
      </c>
      <c r="V508" s="99">
        <f>COUNTIFS(通讯通路门店!$S:$S,$G508,通讯通路门店!$J:$J,"综合卖场")</f>
        <v>0</v>
      </c>
      <c r="W508" s="99">
        <f>SUMIFS(通讯通路门店!$AJ:$AJ,通讯通路门店!$S:$S,通讯客户沙盘!$G508)</f>
        <v>0</v>
      </c>
      <c r="X508" s="99">
        <f t="shared" si="35"/>
        <v>0</v>
      </c>
      <c r="Y508" s="99">
        <f>COUNTIFS(通讯通路门店!$S:$S,$G508,通讯通路门店!$J:$J,"荣耀体验店")+COUNTIFS(通讯通路门店!$S:$S,$G508,通讯通路门店!$J:$J,"荣耀授权专卖店")</f>
        <v>0</v>
      </c>
      <c r="Z508" s="99">
        <f>COUNTIFS(通讯通路门店!$S:$S,$G508,通讯通路门店!$J:$J,"VIVO体验店")</f>
        <v>0</v>
      </c>
      <c r="AA508" s="99">
        <f>COUNTIFS(通讯通路门店!$S:$S,$G508,通讯通路门店!$J:$J,"OPPO体验店")</f>
        <v>0</v>
      </c>
      <c r="AB508" s="99">
        <f>COUNTIFS(通讯通路门店!$S:$S,$G508,通讯通路门店!$J:$J,"华为授权体验店")+COUNTIFS(通讯通路门店!$S:$S,$G508,通讯通路门店!$J:$J,"华为堡垒店")</f>
        <v>0</v>
      </c>
      <c r="AC508" s="99">
        <f>COUNTIFS(通讯通路门店!$S:$S,$G508,通讯通路门店!$J:$J,"小米体验店")</f>
        <v>0</v>
      </c>
      <c r="AD508" s="99">
        <f>COUNTIFS(通讯通路门店!$S:$S,$G508,通讯通路门店!$J:$J,"苹果体验店")</f>
        <v>0</v>
      </c>
      <c r="AE508" s="99">
        <f>COUNTIFS(通讯通路门店!$S:$S,$G508,通讯通路门店!$J:$J,"其他品牌专卖店")</f>
        <v>0</v>
      </c>
      <c r="AF508" s="99">
        <f>SUMIFS(通讯通路门店!$BI:$BI,通讯通路门店!$S:$S,$G508)</f>
        <v>0</v>
      </c>
      <c r="AG508" s="99">
        <f>SUMIFS(通讯通路门店!$BH:$BH,通讯通路门店!$S:$S,$G508)</f>
        <v>0</v>
      </c>
      <c r="AH508" s="99">
        <f t="shared" si="36"/>
        <v>0</v>
      </c>
      <c r="AI508" s="99">
        <f>SUMIFS(通讯通路门店!$BB:$BB,通讯通路门店!$S:$S,$G508)</f>
        <v>0</v>
      </c>
      <c r="AJ508" s="99">
        <f>SUMIFS(通讯通路门店!$BE:$BE,通讯通路门店!$S:$S,$G508)</f>
        <v>0</v>
      </c>
      <c r="AK508" s="99">
        <f>SUMIFS(通讯通路门店!$BG:$BG,通讯通路门店!$S:$S,$G508)</f>
        <v>0</v>
      </c>
      <c r="AL508" s="99">
        <f>SUMIFS(通讯通路门店!$BC:$BC,通讯通路门店!$S:$S,$G508)</f>
        <v>0</v>
      </c>
      <c r="AM508" s="99">
        <f>SUMIFS(通讯通路门店!$BD:$BD,通讯通路门店!$S:$S,$G508)</f>
        <v>0</v>
      </c>
      <c r="AN508" s="99">
        <f>SUMIFS(通讯通路门店!$BF:$BF,通讯通路门店!$S:$S,$G508)</f>
        <v>0</v>
      </c>
      <c r="AO508" s="99">
        <f t="shared" si="37"/>
        <v>0</v>
      </c>
      <c r="AP508" s="99">
        <f>SUMIFS(通讯通路门店!$K:$K,通讯通路门店!$S:$S,$G508)</f>
        <v>0</v>
      </c>
      <c r="AQ508" s="83"/>
      <c r="AR508" s="99">
        <f>SUMIFS(通讯通路门店!$T:$T,通讯通路门店!$S:$S,$G508)</f>
        <v>0</v>
      </c>
      <c r="AS508" s="99">
        <f>SUMIFS(通讯通路门店!$U:$U,通讯通路门店!$S:$S,$G508)</f>
        <v>0</v>
      </c>
      <c r="AT508" s="99">
        <f>SUMIFS(通讯通路门店!$V:$V,通讯通路门店!$S:$S,$G508)</f>
        <v>0</v>
      </c>
      <c r="AU508" s="99">
        <f>SUMIFS(通讯通路门店!$W:$W,通讯通路门店!$S:$S,$G508)</f>
        <v>0</v>
      </c>
      <c r="AV508" s="99">
        <f>SUMIFS(通讯通路门店!$Z:$Z,通讯通路门店!$S:$S,$G508)</f>
        <v>0</v>
      </c>
      <c r="AW508" s="99">
        <f>SUMIFS(通讯通路门店!$AB:$AB,通讯通路门店!$S:$S,$G508)</f>
        <v>0</v>
      </c>
      <c r="AX508" s="99">
        <f>SUMIFS(通讯通路门店!$X:$X,通讯通路门店!$S:$S,$G508)</f>
        <v>0</v>
      </c>
      <c r="AY508" s="99">
        <f>SUMIFS(通讯通路门店!$Y:$Y,通讯通路门店!$S:$S,$G508)</f>
        <v>0</v>
      </c>
      <c r="AZ508" s="99">
        <f>SUMIFS(通讯通路门店!$AA:$AA,通讯通路门店!$S:$S,$G508)</f>
        <v>0</v>
      </c>
      <c r="BA508" s="99">
        <f t="shared" si="38"/>
        <v>0</v>
      </c>
      <c r="BB508" s="99">
        <f t="shared" si="39"/>
        <v>0</v>
      </c>
      <c r="BC508" s="99">
        <f>SUMIFS(通讯通路门店!$W:$W,通讯通路门店!$S:$S,$G508,通讯通路门店!$J:$J,"荣耀体验店")+SUMIFS(通讯通路门店!$W:$W,通讯通路门店!$S:$S,$G508,通讯通路门店!$J:$J,"荣耀授权专卖店")</f>
        <v>0</v>
      </c>
      <c r="BD508" s="99">
        <f>SUMIFS(通讯通路门店!$Z:$Z,通讯通路门店!$S:$S,$G508,通讯通路门店!$J:$J,"VIVO体验店")</f>
        <v>0</v>
      </c>
      <c r="BE508" s="99">
        <f>SUMIFS(通讯通路门店!$AB:$AB,通讯通路门店!$S:$S,$G508,通讯通路门店!$J:$J,"OPPO体验店")</f>
        <v>0</v>
      </c>
      <c r="BF508" s="99">
        <f>SUMIFS(通讯通路门店!$X:$X,通讯通路门店!$S:$S,$G508,通讯通路门店!$J:$J,"华为授权体验店")+SUMIFS(通讯通路门店!$AA:$AA,通讯通路门店!$S:$S,$G508,通讯通路门店!$J:$J,"华为堡垒店")</f>
        <v>0</v>
      </c>
      <c r="BG508" s="99">
        <f>SUMIFS(通讯通路门店!$Y:$Y,通讯通路门店!$S:$S,$G508,通讯通路门店!$J:$J,"小米体验店")</f>
        <v>0</v>
      </c>
      <c r="BH508" s="99">
        <f>SUMIFS(通讯通路门店!$AA:$AA,通讯通路门店!$S:$S,$G508,通讯通路门店!$J:$J,"苹果体验店")</f>
        <v>0</v>
      </c>
      <c r="BI508" s="99">
        <f>SUMIFS(通讯通路门店!$K:$K,通讯通路门店!$S:$S,$G508,通讯通路门店!$J:$J,"其他品牌专卖店")</f>
        <v>0</v>
      </c>
      <c r="BJ508" s="99">
        <f>SUMIFS(通讯通路门店!$AC:$AC,通讯通路门店!$S:$S,$G508)</f>
        <v>0</v>
      </c>
      <c r="BK508" s="99">
        <f>SUMIFS(通讯通路门店!$AD:$AD,通讯通路门店!$S:$S,$G508)</f>
        <v>0</v>
      </c>
      <c r="BL508" s="99">
        <f>SUMIFS(通讯通路门店!$AE:$AE,通讯通路门店!$S:$S,$G508)</f>
        <v>0</v>
      </c>
      <c r="BM508" s="99">
        <f>SUMIFS(通讯通路门店!$AF:$AF,通讯通路门店!$S:$S,$G508)</f>
        <v>0</v>
      </c>
      <c r="BN508" s="99">
        <f>SUMIFS(通讯通路门店!$AG:$AG,通讯通路门店!$S:$S,$G508)</f>
        <v>0</v>
      </c>
      <c r="BO508" s="99">
        <f>SUMIFS(通讯通路门店!$AH:$AH,通讯通路门店!$S:$S,$G508)</f>
        <v>0</v>
      </c>
      <c r="BP508" s="99">
        <f>SUMIFS(通讯通路门店!$AI:$AI,通讯通路门店!$S:$S,$G508)</f>
        <v>0</v>
      </c>
      <c r="BQ508" s="83"/>
    </row>
    <row r="509" spans="1:69">
      <c r="A509" s="99" t="str">
        <f>IFERROR(_xlfn.XLOOKUP($G509,通讯通路门店!$S$4:$S$993931,通讯通路门店!$A$4:$A$993931,0,0),"")</f>
        <v/>
      </c>
      <c r="B509" s="99" t="str">
        <f>IFERROR(_xlfn.XLOOKUP($G509,通讯通路门店!$S$4:$S$993931,通讯通路门店!$B$4:$B$993931,0,0),"")</f>
        <v/>
      </c>
      <c r="C509" s="99" t="str">
        <f>IFERROR(_xlfn.XLOOKUP($G509,通讯通路门店!$S$4:$S$993931,通讯通路门店!$C$4:$C$993931,0,0),"")</f>
        <v/>
      </c>
      <c r="D509" s="99" t="str">
        <f>IFERROR(_xlfn.XLOOKUP($G509,通讯通路门店!$S$4:$S$993931,通讯通路门店!$D$4:$D$993931,0,0),"")</f>
        <v/>
      </c>
      <c r="E509" s="83"/>
      <c r="F509" s="83"/>
      <c r="G509" s="101" t="e">
        <v>#N/A</v>
      </c>
      <c r="H509" s="102" t="str">
        <f>IFERROR(_xlfn.XLOOKUP($G509,通讯通路门店!$S$4:$S$993931,通讯通路门店!$R$4:$R$993931,0,0),"")</f>
        <v/>
      </c>
      <c r="I509" s="83"/>
      <c r="J509" s="83"/>
      <c r="K509" s="83"/>
      <c r="L509" s="83"/>
      <c r="M509" s="83"/>
      <c r="N509" s="83"/>
      <c r="O509" s="83"/>
      <c r="P509" s="83"/>
      <c r="Q509" s="83"/>
      <c r="R509" s="83"/>
      <c r="S509" s="83"/>
      <c r="T509" s="83"/>
      <c r="U509" s="99">
        <f>COUNTIF(通讯通路门店!$S:$S,$G509)</f>
        <v>0</v>
      </c>
      <c r="V509" s="99">
        <f>COUNTIFS(通讯通路门店!$S:$S,$G509,通讯通路门店!$J:$J,"综合卖场")</f>
        <v>0</v>
      </c>
      <c r="W509" s="99">
        <f>SUMIFS(通讯通路门店!$AJ:$AJ,通讯通路门店!$S:$S,通讯客户沙盘!$G509)</f>
        <v>0</v>
      </c>
      <c r="X509" s="99">
        <f t="shared" si="35"/>
        <v>0</v>
      </c>
      <c r="Y509" s="99">
        <f>COUNTIFS(通讯通路门店!$S:$S,$G509,通讯通路门店!$J:$J,"荣耀体验店")+COUNTIFS(通讯通路门店!$S:$S,$G509,通讯通路门店!$J:$J,"荣耀授权专卖店")</f>
        <v>0</v>
      </c>
      <c r="Z509" s="99">
        <f>COUNTIFS(通讯通路门店!$S:$S,$G509,通讯通路门店!$J:$J,"VIVO体验店")</f>
        <v>0</v>
      </c>
      <c r="AA509" s="99">
        <f>COUNTIFS(通讯通路门店!$S:$S,$G509,通讯通路门店!$J:$J,"OPPO体验店")</f>
        <v>0</v>
      </c>
      <c r="AB509" s="99">
        <f>COUNTIFS(通讯通路门店!$S:$S,$G509,通讯通路门店!$J:$J,"华为授权体验店")+COUNTIFS(通讯通路门店!$S:$S,$G509,通讯通路门店!$J:$J,"华为堡垒店")</f>
        <v>0</v>
      </c>
      <c r="AC509" s="99">
        <f>COUNTIFS(通讯通路门店!$S:$S,$G509,通讯通路门店!$J:$J,"小米体验店")</f>
        <v>0</v>
      </c>
      <c r="AD509" s="99">
        <f>COUNTIFS(通讯通路门店!$S:$S,$G509,通讯通路门店!$J:$J,"苹果体验店")</f>
        <v>0</v>
      </c>
      <c r="AE509" s="99">
        <f>COUNTIFS(通讯通路门店!$S:$S,$G509,通讯通路门店!$J:$J,"其他品牌专卖店")</f>
        <v>0</v>
      </c>
      <c r="AF509" s="99">
        <f>SUMIFS(通讯通路门店!$BI:$BI,通讯通路门店!$S:$S,$G509)</f>
        <v>0</v>
      </c>
      <c r="AG509" s="99">
        <f>SUMIFS(通讯通路门店!$BH:$BH,通讯通路门店!$S:$S,$G509)</f>
        <v>0</v>
      </c>
      <c r="AH509" s="99">
        <f t="shared" si="36"/>
        <v>0</v>
      </c>
      <c r="AI509" s="99">
        <f>SUMIFS(通讯通路门店!$BB:$BB,通讯通路门店!$S:$S,$G509)</f>
        <v>0</v>
      </c>
      <c r="AJ509" s="99">
        <f>SUMIFS(通讯通路门店!$BE:$BE,通讯通路门店!$S:$S,$G509)</f>
        <v>0</v>
      </c>
      <c r="AK509" s="99">
        <f>SUMIFS(通讯通路门店!$BG:$BG,通讯通路门店!$S:$S,$G509)</f>
        <v>0</v>
      </c>
      <c r="AL509" s="99">
        <f>SUMIFS(通讯通路门店!$BC:$BC,通讯通路门店!$S:$S,$G509)</f>
        <v>0</v>
      </c>
      <c r="AM509" s="99">
        <f>SUMIFS(通讯通路门店!$BD:$BD,通讯通路门店!$S:$S,$G509)</f>
        <v>0</v>
      </c>
      <c r="AN509" s="99">
        <f>SUMIFS(通讯通路门店!$BF:$BF,通讯通路门店!$S:$S,$G509)</f>
        <v>0</v>
      </c>
      <c r="AO509" s="99">
        <f t="shared" si="37"/>
        <v>0</v>
      </c>
      <c r="AP509" s="99">
        <f>SUMIFS(通讯通路门店!$K:$K,通讯通路门店!$S:$S,$G509)</f>
        <v>0</v>
      </c>
      <c r="AQ509" s="83"/>
      <c r="AR509" s="99">
        <f>SUMIFS(通讯通路门店!$T:$T,通讯通路门店!$S:$S,$G509)</f>
        <v>0</v>
      </c>
      <c r="AS509" s="99">
        <f>SUMIFS(通讯通路门店!$U:$U,通讯通路门店!$S:$S,$G509)</f>
        <v>0</v>
      </c>
      <c r="AT509" s="99">
        <f>SUMIFS(通讯通路门店!$V:$V,通讯通路门店!$S:$S,$G509)</f>
        <v>0</v>
      </c>
      <c r="AU509" s="99">
        <f>SUMIFS(通讯通路门店!$W:$W,通讯通路门店!$S:$S,$G509)</f>
        <v>0</v>
      </c>
      <c r="AV509" s="99">
        <f>SUMIFS(通讯通路门店!$Z:$Z,通讯通路门店!$S:$S,$G509)</f>
        <v>0</v>
      </c>
      <c r="AW509" s="99">
        <f>SUMIFS(通讯通路门店!$AB:$AB,通讯通路门店!$S:$S,$G509)</f>
        <v>0</v>
      </c>
      <c r="AX509" s="99">
        <f>SUMIFS(通讯通路门店!$X:$X,通讯通路门店!$S:$S,$G509)</f>
        <v>0</v>
      </c>
      <c r="AY509" s="99">
        <f>SUMIFS(通讯通路门店!$Y:$Y,通讯通路门店!$S:$S,$G509)</f>
        <v>0</v>
      </c>
      <c r="AZ509" s="99">
        <f>SUMIFS(通讯通路门店!$AA:$AA,通讯通路门店!$S:$S,$G509)</f>
        <v>0</v>
      </c>
      <c r="BA509" s="99">
        <f t="shared" si="38"/>
        <v>0</v>
      </c>
      <c r="BB509" s="99">
        <f t="shared" si="39"/>
        <v>0</v>
      </c>
      <c r="BC509" s="99">
        <f>SUMIFS(通讯通路门店!$W:$W,通讯通路门店!$S:$S,$G509,通讯通路门店!$J:$J,"荣耀体验店")+SUMIFS(通讯通路门店!$W:$W,通讯通路门店!$S:$S,$G509,通讯通路门店!$J:$J,"荣耀授权专卖店")</f>
        <v>0</v>
      </c>
      <c r="BD509" s="99">
        <f>SUMIFS(通讯通路门店!$Z:$Z,通讯通路门店!$S:$S,$G509,通讯通路门店!$J:$J,"VIVO体验店")</f>
        <v>0</v>
      </c>
      <c r="BE509" s="99">
        <f>SUMIFS(通讯通路门店!$AB:$AB,通讯通路门店!$S:$S,$G509,通讯通路门店!$J:$J,"OPPO体验店")</f>
        <v>0</v>
      </c>
      <c r="BF509" s="99">
        <f>SUMIFS(通讯通路门店!$X:$X,通讯通路门店!$S:$S,$G509,通讯通路门店!$J:$J,"华为授权体验店")+SUMIFS(通讯通路门店!$AA:$AA,通讯通路门店!$S:$S,$G509,通讯通路门店!$J:$J,"华为堡垒店")</f>
        <v>0</v>
      </c>
      <c r="BG509" s="99">
        <f>SUMIFS(通讯通路门店!$Y:$Y,通讯通路门店!$S:$S,$G509,通讯通路门店!$J:$J,"小米体验店")</f>
        <v>0</v>
      </c>
      <c r="BH509" s="99">
        <f>SUMIFS(通讯通路门店!$AA:$AA,通讯通路门店!$S:$S,$G509,通讯通路门店!$J:$J,"苹果体验店")</f>
        <v>0</v>
      </c>
      <c r="BI509" s="99">
        <f>SUMIFS(通讯通路门店!$K:$K,通讯通路门店!$S:$S,$G509,通讯通路门店!$J:$J,"其他品牌专卖店")</f>
        <v>0</v>
      </c>
      <c r="BJ509" s="99">
        <f>SUMIFS(通讯通路门店!$AC:$AC,通讯通路门店!$S:$S,$G509)</f>
        <v>0</v>
      </c>
      <c r="BK509" s="99">
        <f>SUMIFS(通讯通路门店!$AD:$AD,通讯通路门店!$S:$S,$G509)</f>
        <v>0</v>
      </c>
      <c r="BL509" s="99">
        <f>SUMIFS(通讯通路门店!$AE:$AE,通讯通路门店!$S:$S,$G509)</f>
        <v>0</v>
      </c>
      <c r="BM509" s="99">
        <f>SUMIFS(通讯通路门店!$AF:$AF,通讯通路门店!$S:$S,$G509)</f>
        <v>0</v>
      </c>
      <c r="BN509" s="99">
        <f>SUMIFS(通讯通路门店!$AG:$AG,通讯通路门店!$S:$S,$G509)</f>
        <v>0</v>
      </c>
      <c r="BO509" s="99">
        <f>SUMIFS(通讯通路门店!$AH:$AH,通讯通路门店!$S:$S,$G509)</f>
        <v>0</v>
      </c>
      <c r="BP509" s="99">
        <f>SUMIFS(通讯通路门店!$AI:$AI,通讯通路门店!$S:$S,$G509)</f>
        <v>0</v>
      </c>
      <c r="BQ509" s="83"/>
    </row>
    <row r="510" spans="1:69">
      <c r="A510" s="99" t="str">
        <f>IFERROR(_xlfn.XLOOKUP($G510,通讯通路门店!$S$4:$S$993931,通讯通路门店!$A$4:$A$993931,0,0),"")</f>
        <v/>
      </c>
      <c r="B510" s="99" t="str">
        <f>IFERROR(_xlfn.XLOOKUP($G510,通讯通路门店!$S$4:$S$993931,通讯通路门店!$B$4:$B$993931,0,0),"")</f>
        <v/>
      </c>
      <c r="C510" s="99" t="str">
        <f>IFERROR(_xlfn.XLOOKUP($G510,通讯通路门店!$S$4:$S$993931,通讯通路门店!$C$4:$C$993931,0,0),"")</f>
        <v/>
      </c>
      <c r="D510" s="99" t="str">
        <f>IFERROR(_xlfn.XLOOKUP($G510,通讯通路门店!$S$4:$S$993931,通讯通路门店!$D$4:$D$993931,0,0),"")</f>
        <v/>
      </c>
      <c r="E510" s="83"/>
      <c r="F510" s="83"/>
      <c r="G510" s="101" t="e">
        <v>#N/A</v>
      </c>
      <c r="H510" s="102" t="str">
        <f>IFERROR(_xlfn.XLOOKUP($G510,通讯通路门店!$S$4:$S$993931,通讯通路门店!$R$4:$R$993931,0,0),"")</f>
        <v/>
      </c>
      <c r="I510" s="83"/>
      <c r="J510" s="83"/>
      <c r="K510" s="83"/>
      <c r="L510" s="83"/>
      <c r="M510" s="83"/>
      <c r="N510" s="83"/>
      <c r="O510" s="83"/>
      <c r="P510" s="83"/>
      <c r="Q510" s="83"/>
      <c r="R510" s="83"/>
      <c r="S510" s="83"/>
      <c r="T510" s="83"/>
      <c r="U510" s="99">
        <f>COUNTIF(通讯通路门店!$S:$S,$G510)</f>
        <v>0</v>
      </c>
      <c r="V510" s="99">
        <f>COUNTIFS(通讯通路门店!$S:$S,$G510,通讯通路门店!$J:$J,"综合卖场")</f>
        <v>0</v>
      </c>
      <c r="W510" s="99">
        <f>SUMIFS(通讯通路门店!$AJ:$AJ,通讯通路门店!$S:$S,通讯客户沙盘!$G510)</f>
        <v>0</v>
      </c>
      <c r="X510" s="99">
        <f t="shared" si="35"/>
        <v>0</v>
      </c>
      <c r="Y510" s="99">
        <f>COUNTIFS(通讯通路门店!$S:$S,$G510,通讯通路门店!$J:$J,"荣耀体验店")+COUNTIFS(通讯通路门店!$S:$S,$G510,通讯通路门店!$J:$J,"荣耀授权专卖店")</f>
        <v>0</v>
      </c>
      <c r="Z510" s="99">
        <f>COUNTIFS(通讯通路门店!$S:$S,$G510,通讯通路门店!$J:$J,"VIVO体验店")</f>
        <v>0</v>
      </c>
      <c r="AA510" s="99">
        <f>COUNTIFS(通讯通路门店!$S:$S,$G510,通讯通路门店!$J:$J,"OPPO体验店")</f>
        <v>0</v>
      </c>
      <c r="AB510" s="99">
        <f>COUNTIFS(通讯通路门店!$S:$S,$G510,通讯通路门店!$J:$J,"华为授权体验店")+COUNTIFS(通讯通路门店!$S:$S,$G510,通讯通路门店!$J:$J,"华为堡垒店")</f>
        <v>0</v>
      </c>
      <c r="AC510" s="99">
        <f>COUNTIFS(通讯通路门店!$S:$S,$G510,通讯通路门店!$J:$J,"小米体验店")</f>
        <v>0</v>
      </c>
      <c r="AD510" s="99">
        <f>COUNTIFS(通讯通路门店!$S:$S,$G510,通讯通路门店!$J:$J,"苹果体验店")</f>
        <v>0</v>
      </c>
      <c r="AE510" s="99">
        <f>COUNTIFS(通讯通路门店!$S:$S,$G510,通讯通路门店!$J:$J,"其他品牌专卖店")</f>
        <v>0</v>
      </c>
      <c r="AF510" s="99">
        <f>SUMIFS(通讯通路门店!$BI:$BI,通讯通路门店!$S:$S,$G510)</f>
        <v>0</v>
      </c>
      <c r="AG510" s="99">
        <f>SUMIFS(通讯通路门店!$BH:$BH,通讯通路门店!$S:$S,$G510)</f>
        <v>0</v>
      </c>
      <c r="AH510" s="99">
        <f t="shared" si="36"/>
        <v>0</v>
      </c>
      <c r="AI510" s="99">
        <f>SUMIFS(通讯通路门店!$BB:$BB,通讯通路门店!$S:$S,$G510)</f>
        <v>0</v>
      </c>
      <c r="AJ510" s="99">
        <f>SUMIFS(通讯通路门店!$BE:$BE,通讯通路门店!$S:$S,$G510)</f>
        <v>0</v>
      </c>
      <c r="AK510" s="99">
        <f>SUMIFS(通讯通路门店!$BG:$BG,通讯通路门店!$S:$S,$G510)</f>
        <v>0</v>
      </c>
      <c r="AL510" s="99">
        <f>SUMIFS(通讯通路门店!$BC:$BC,通讯通路门店!$S:$S,$G510)</f>
        <v>0</v>
      </c>
      <c r="AM510" s="99">
        <f>SUMIFS(通讯通路门店!$BD:$BD,通讯通路门店!$S:$S,$G510)</f>
        <v>0</v>
      </c>
      <c r="AN510" s="99">
        <f>SUMIFS(通讯通路门店!$BF:$BF,通讯通路门店!$S:$S,$G510)</f>
        <v>0</v>
      </c>
      <c r="AO510" s="99">
        <f t="shared" si="37"/>
        <v>0</v>
      </c>
      <c r="AP510" s="99">
        <f>SUMIFS(通讯通路门店!$K:$K,通讯通路门店!$S:$S,$G510)</f>
        <v>0</v>
      </c>
      <c r="AQ510" s="83"/>
      <c r="AR510" s="99">
        <f>SUMIFS(通讯通路门店!$T:$T,通讯通路门店!$S:$S,$G510)</f>
        <v>0</v>
      </c>
      <c r="AS510" s="99">
        <f>SUMIFS(通讯通路门店!$U:$U,通讯通路门店!$S:$S,$G510)</f>
        <v>0</v>
      </c>
      <c r="AT510" s="99">
        <f>SUMIFS(通讯通路门店!$V:$V,通讯通路门店!$S:$S,$G510)</f>
        <v>0</v>
      </c>
      <c r="AU510" s="99">
        <f>SUMIFS(通讯通路门店!$W:$W,通讯通路门店!$S:$S,$G510)</f>
        <v>0</v>
      </c>
      <c r="AV510" s="99">
        <f>SUMIFS(通讯通路门店!$Z:$Z,通讯通路门店!$S:$S,$G510)</f>
        <v>0</v>
      </c>
      <c r="AW510" s="99">
        <f>SUMIFS(通讯通路门店!$AB:$AB,通讯通路门店!$S:$S,$G510)</f>
        <v>0</v>
      </c>
      <c r="AX510" s="99">
        <f>SUMIFS(通讯通路门店!$X:$X,通讯通路门店!$S:$S,$G510)</f>
        <v>0</v>
      </c>
      <c r="AY510" s="99">
        <f>SUMIFS(通讯通路门店!$Y:$Y,通讯通路门店!$S:$S,$G510)</f>
        <v>0</v>
      </c>
      <c r="AZ510" s="99">
        <f>SUMIFS(通讯通路门店!$AA:$AA,通讯通路门店!$S:$S,$G510)</f>
        <v>0</v>
      </c>
      <c r="BA510" s="99">
        <f t="shared" si="38"/>
        <v>0</v>
      </c>
      <c r="BB510" s="99">
        <f t="shared" si="39"/>
        <v>0</v>
      </c>
      <c r="BC510" s="99">
        <f>SUMIFS(通讯通路门店!$W:$W,通讯通路门店!$S:$S,$G510,通讯通路门店!$J:$J,"荣耀体验店")+SUMIFS(通讯通路门店!$W:$W,通讯通路门店!$S:$S,$G510,通讯通路门店!$J:$J,"荣耀授权专卖店")</f>
        <v>0</v>
      </c>
      <c r="BD510" s="99">
        <f>SUMIFS(通讯通路门店!$Z:$Z,通讯通路门店!$S:$S,$G510,通讯通路门店!$J:$J,"VIVO体验店")</f>
        <v>0</v>
      </c>
      <c r="BE510" s="99">
        <f>SUMIFS(通讯通路门店!$AB:$AB,通讯通路门店!$S:$S,$G510,通讯通路门店!$J:$J,"OPPO体验店")</f>
        <v>0</v>
      </c>
      <c r="BF510" s="99">
        <f>SUMIFS(通讯通路门店!$X:$X,通讯通路门店!$S:$S,$G510,通讯通路门店!$J:$J,"华为授权体验店")+SUMIFS(通讯通路门店!$AA:$AA,通讯通路门店!$S:$S,$G510,通讯通路门店!$J:$J,"华为堡垒店")</f>
        <v>0</v>
      </c>
      <c r="BG510" s="99">
        <f>SUMIFS(通讯通路门店!$Y:$Y,通讯通路门店!$S:$S,$G510,通讯通路门店!$J:$J,"小米体验店")</f>
        <v>0</v>
      </c>
      <c r="BH510" s="99">
        <f>SUMIFS(通讯通路门店!$AA:$AA,通讯通路门店!$S:$S,$G510,通讯通路门店!$J:$J,"苹果体验店")</f>
        <v>0</v>
      </c>
      <c r="BI510" s="99">
        <f>SUMIFS(通讯通路门店!$K:$K,通讯通路门店!$S:$S,$G510,通讯通路门店!$J:$J,"其他品牌专卖店")</f>
        <v>0</v>
      </c>
      <c r="BJ510" s="99">
        <f>SUMIFS(通讯通路门店!$AC:$AC,通讯通路门店!$S:$S,$G510)</f>
        <v>0</v>
      </c>
      <c r="BK510" s="99">
        <f>SUMIFS(通讯通路门店!$AD:$AD,通讯通路门店!$S:$S,$G510)</f>
        <v>0</v>
      </c>
      <c r="BL510" s="99">
        <f>SUMIFS(通讯通路门店!$AE:$AE,通讯通路门店!$S:$S,$G510)</f>
        <v>0</v>
      </c>
      <c r="BM510" s="99">
        <f>SUMIFS(通讯通路门店!$AF:$AF,通讯通路门店!$S:$S,$G510)</f>
        <v>0</v>
      </c>
      <c r="BN510" s="99">
        <f>SUMIFS(通讯通路门店!$AG:$AG,通讯通路门店!$S:$S,$G510)</f>
        <v>0</v>
      </c>
      <c r="BO510" s="99">
        <f>SUMIFS(通讯通路门店!$AH:$AH,通讯通路门店!$S:$S,$G510)</f>
        <v>0</v>
      </c>
      <c r="BP510" s="99">
        <f>SUMIFS(通讯通路门店!$AI:$AI,通讯通路门店!$S:$S,$G510)</f>
        <v>0</v>
      </c>
      <c r="BQ510" s="83"/>
    </row>
    <row r="511" spans="1:69">
      <c r="A511" s="99" t="str">
        <f>IFERROR(_xlfn.XLOOKUP($G511,通讯通路门店!$S$4:$S$993931,通讯通路门店!$A$4:$A$993931,0,0),"")</f>
        <v/>
      </c>
      <c r="B511" s="99" t="str">
        <f>IFERROR(_xlfn.XLOOKUP($G511,通讯通路门店!$S$4:$S$993931,通讯通路门店!$B$4:$B$993931,0,0),"")</f>
        <v/>
      </c>
      <c r="C511" s="99" t="str">
        <f>IFERROR(_xlfn.XLOOKUP($G511,通讯通路门店!$S$4:$S$993931,通讯通路门店!$C$4:$C$993931,0,0),"")</f>
        <v/>
      </c>
      <c r="D511" s="99" t="str">
        <f>IFERROR(_xlfn.XLOOKUP($G511,通讯通路门店!$S$4:$S$993931,通讯通路门店!$D$4:$D$993931,0,0),"")</f>
        <v/>
      </c>
      <c r="E511" s="83"/>
      <c r="F511" s="83"/>
      <c r="G511" s="101" t="e">
        <v>#N/A</v>
      </c>
      <c r="H511" s="102" t="str">
        <f>IFERROR(_xlfn.XLOOKUP($G511,通讯通路门店!$S$4:$S$993931,通讯通路门店!$R$4:$R$993931,0,0),"")</f>
        <v/>
      </c>
      <c r="I511" s="83"/>
      <c r="J511" s="83"/>
      <c r="K511" s="83"/>
      <c r="L511" s="83"/>
      <c r="M511" s="83"/>
      <c r="N511" s="83"/>
      <c r="O511" s="83"/>
      <c r="P511" s="83"/>
      <c r="Q511" s="83"/>
      <c r="R511" s="83"/>
      <c r="S511" s="83"/>
      <c r="T511" s="83"/>
      <c r="U511" s="99">
        <f>COUNTIF(通讯通路门店!$S:$S,$G511)</f>
        <v>0</v>
      </c>
      <c r="V511" s="99">
        <f>COUNTIFS(通讯通路门店!$S:$S,$G511,通讯通路门店!$J:$J,"综合卖场")</f>
        <v>0</v>
      </c>
      <c r="W511" s="99">
        <f>SUMIFS(通讯通路门店!$AJ:$AJ,通讯通路门店!$S:$S,通讯客户沙盘!$G511)</f>
        <v>0</v>
      </c>
      <c r="X511" s="99">
        <f t="shared" si="35"/>
        <v>0</v>
      </c>
      <c r="Y511" s="99">
        <f>COUNTIFS(通讯通路门店!$S:$S,$G511,通讯通路门店!$J:$J,"荣耀体验店")+COUNTIFS(通讯通路门店!$S:$S,$G511,通讯通路门店!$J:$J,"荣耀授权专卖店")</f>
        <v>0</v>
      </c>
      <c r="Z511" s="99">
        <f>COUNTIFS(通讯通路门店!$S:$S,$G511,通讯通路门店!$J:$J,"VIVO体验店")</f>
        <v>0</v>
      </c>
      <c r="AA511" s="99">
        <f>COUNTIFS(通讯通路门店!$S:$S,$G511,通讯通路门店!$J:$J,"OPPO体验店")</f>
        <v>0</v>
      </c>
      <c r="AB511" s="99">
        <f>COUNTIFS(通讯通路门店!$S:$S,$G511,通讯通路门店!$J:$J,"华为授权体验店")+COUNTIFS(通讯通路门店!$S:$S,$G511,通讯通路门店!$J:$J,"华为堡垒店")</f>
        <v>0</v>
      </c>
      <c r="AC511" s="99">
        <f>COUNTIFS(通讯通路门店!$S:$S,$G511,通讯通路门店!$J:$J,"小米体验店")</f>
        <v>0</v>
      </c>
      <c r="AD511" s="99">
        <f>COUNTIFS(通讯通路门店!$S:$S,$G511,通讯通路门店!$J:$J,"苹果体验店")</f>
        <v>0</v>
      </c>
      <c r="AE511" s="99">
        <f>COUNTIFS(通讯通路门店!$S:$S,$G511,通讯通路门店!$J:$J,"其他品牌专卖店")</f>
        <v>0</v>
      </c>
      <c r="AF511" s="99">
        <f>SUMIFS(通讯通路门店!$BI:$BI,通讯通路门店!$S:$S,$G511)</f>
        <v>0</v>
      </c>
      <c r="AG511" s="99">
        <f>SUMIFS(通讯通路门店!$BH:$BH,通讯通路门店!$S:$S,$G511)</f>
        <v>0</v>
      </c>
      <c r="AH511" s="99">
        <f t="shared" si="36"/>
        <v>0</v>
      </c>
      <c r="AI511" s="99">
        <f>SUMIFS(通讯通路门店!$BB:$BB,通讯通路门店!$S:$S,$G511)</f>
        <v>0</v>
      </c>
      <c r="AJ511" s="99">
        <f>SUMIFS(通讯通路门店!$BE:$BE,通讯通路门店!$S:$S,$G511)</f>
        <v>0</v>
      </c>
      <c r="AK511" s="99">
        <f>SUMIFS(通讯通路门店!$BG:$BG,通讯通路门店!$S:$S,$G511)</f>
        <v>0</v>
      </c>
      <c r="AL511" s="99">
        <f>SUMIFS(通讯通路门店!$BC:$BC,通讯通路门店!$S:$S,$G511)</f>
        <v>0</v>
      </c>
      <c r="AM511" s="99">
        <f>SUMIFS(通讯通路门店!$BD:$BD,通讯通路门店!$S:$S,$G511)</f>
        <v>0</v>
      </c>
      <c r="AN511" s="99">
        <f>SUMIFS(通讯通路门店!$BF:$BF,通讯通路门店!$S:$S,$G511)</f>
        <v>0</v>
      </c>
      <c r="AO511" s="99">
        <f t="shared" si="37"/>
        <v>0</v>
      </c>
      <c r="AP511" s="99">
        <f>SUMIFS(通讯通路门店!$K:$K,通讯通路门店!$S:$S,$G511)</f>
        <v>0</v>
      </c>
      <c r="AQ511" s="83"/>
      <c r="AR511" s="99">
        <f>SUMIFS(通讯通路门店!$T:$T,通讯通路门店!$S:$S,$G511)</f>
        <v>0</v>
      </c>
      <c r="AS511" s="99">
        <f>SUMIFS(通讯通路门店!$U:$U,通讯通路门店!$S:$S,$G511)</f>
        <v>0</v>
      </c>
      <c r="AT511" s="99">
        <f>SUMIFS(通讯通路门店!$V:$V,通讯通路门店!$S:$S,$G511)</f>
        <v>0</v>
      </c>
      <c r="AU511" s="99">
        <f>SUMIFS(通讯通路门店!$W:$W,通讯通路门店!$S:$S,$G511)</f>
        <v>0</v>
      </c>
      <c r="AV511" s="99">
        <f>SUMIFS(通讯通路门店!$Z:$Z,通讯通路门店!$S:$S,$G511)</f>
        <v>0</v>
      </c>
      <c r="AW511" s="99">
        <f>SUMIFS(通讯通路门店!$AB:$AB,通讯通路门店!$S:$S,$G511)</f>
        <v>0</v>
      </c>
      <c r="AX511" s="99">
        <f>SUMIFS(通讯通路门店!$X:$X,通讯通路门店!$S:$S,$G511)</f>
        <v>0</v>
      </c>
      <c r="AY511" s="99">
        <f>SUMIFS(通讯通路门店!$Y:$Y,通讯通路门店!$S:$S,$G511)</f>
        <v>0</v>
      </c>
      <c r="AZ511" s="99">
        <f>SUMIFS(通讯通路门店!$AA:$AA,通讯通路门店!$S:$S,$G511)</f>
        <v>0</v>
      </c>
      <c r="BA511" s="99">
        <f t="shared" si="38"/>
        <v>0</v>
      </c>
      <c r="BB511" s="99">
        <f t="shared" si="39"/>
        <v>0</v>
      </c>
      <c r="BC511" s="99">
        <f>SUMIFS(通讯通路门店!$W:$W,通讯通路门店!$S:$S,$G511,通讯通路门店!$J:$J,"荣耀体验店")+SUMIFS(通讯通路门店!$W:$W,通讯通路门店!$S:$S,$G511,通讯通路门店!$J:$J,"荣耀授权专卖店")</f>
        <v>0</v>
      </c>
      <c r="BD511" s="99">
        <f>SUMIFS(通讯通路门店!$Z:$Z,通讯通路门店!$S:$S,$G511,通讯通路门店!$J:$J,"VIVO体验店")</f>
        <v>0</v>
      </c>
      <c r="BE511" s="99">
        <f>SUMIFS(通讯通路门店!$AB:$AB,通讯通路门店!$S:$S,$G511,通讯通路门店!$J:$J,"OPPO体验店")</f>
        <v>0</v>
      </c>
      <c r="BF511" s="99">
        <f>SUMIFS(通讯通路门店!$X:$X,通讯通路门店!$S:$S,$G511,通讯通路门店!$J:$J,"华为授权体验店")+SUMIFS(通讯通路门店!$AA:$AA,通讯通路门店!$S:$S,$G511,通讯通路门店!$J:$J,"华为堡垒店")</f>
        <v>0</v>
      </c>
      <c r="BG511" s="99">
        <f>SUMIFS(通讯通路门店!$Y:$Y,通讯通路门店!$S:$S,$G511,通讯通路门店!$J:$J,"小米体验店")</f>
        <v>0</v>
      </c>
      <c r="BH511" s="99">
        <f>SUMIFS(通讯通路门店!$AA:$AA,通讯通路门店!$S:$S,$G511,通讯通路门店!$J:$J,"苹果体验店")</f>
        <v>0</v>
      </c>
      <c r="BI511" s="99">
        <f>SUMIFS(通讯通路门店!$K:$K,通讯通路门店!$S:$S,$G511,通讯通路门店!$J:$J,"其他品牌专卖店")</f>
        <v>0</v>
      </c>
      <c r="BJ511" s="99">
        <f>SUMIFS(通讯通路门店!$AC:$AC,通讯通路门店!$S:$S,$G511)</f>
        <v>0</v>
      </c>
      <c r="BK511" s="99">
        <f>SUMIFS(通讯通路门店!$AD:$AD,通讯通路门店!$S:$S,$G511)</f>
        <v>0</v>
      </c>
      <c r="BL511" s="99">
        <f>SUMIFS(通讯通路门店!$AE:$AE,通讯通路门店!$S:$S,$G511)</f>
        <v>0</v>
      </c>
      <c r="BM511" s="99">
        <f>SUMIFS(通讯通路门店!$AF:$AF,通讯通路门店!$S:$S,$G511)</f>
        <v>0</v>
      </c>
      <c r="BN511" s="99">
        <f>SUMIFS(通讯通路门店!$AG:$AG,通讯通路门店!$S:$S,$G511)</f>
        <v>0</v>
      </c>
      <c r="BO511" s="99">
        <f>SUMIFS(通讯通路门店!$AH:$AH,通讯通路门店!$S:$S,$G511)</f>
        <v>0</v>
      </c>
      <c r="BP511" s="99">
        <f>SUMIFS(通讯通路门店!$AI:$AI,通讯通路门店!$S:$S,$G511)</f>
        <v>0</v>
      </c>
      <c r="BQ511" s="83"/>
    </row>
    <row r="512" spans="1:69">
      <c r="A512" s="99" t="str">
        <f>IFERROR(_xlfn.XLOOKUP($G512,通讯通路门店!$S$4:$S$993931,通讯通路门店!$A$4:$A$993931,0,0),"")</f>
        <v/>
      </c>
      <c r="B512" s="99" t="str">
        <f>IFERROR(_xlfn.XLOOKUP($G512,通讯通路门店!$S$4:$S$993931,通讯通路门店!$B$4:$B$993931,0,0),"")</f>
        <v/>
      </c>
      <c r="C512" s="99" t="str">
        <f>IFERROR(_xlfn.XLOOKUP($G512,通讯通路门店!$S$4:$S$993931,通讯通路门店!$C$4:$C$993931,0,0),"")</f>
        <v/>
      </c>
      <c r="D512" s="99" t="str">
        <f>IFERROR(_xlfn.XLOOKUP($G512,通讯通路门店!$S$4:$S$993931,通讯通路门店!$D$4:$D$993931,0,0),"")</f>
        <v/>
      </c>
      <c r="E512" s="83"/>
      <c r="F512" s="83"/>
      <c r="G512" s="101" t="e">
        <v>#N/A</v>
      </c>
      <c r="H512" s="102" t="str">
        <f>IFERROR(_xlfn.XLOOKUP($G512,通讯通路门店!$S$4:$S$993931,通讯通路门店!$R$4:$R$993931,0,0),"")</f>
        <v/>
      </c>
      <c r="I512" s="83"/>
      <c r="J512" s="83"/>
      <c r="K512" s="83"/>
      <c r="L512" s="83"/>
      <c r="M512" s="83"/>
      <c r="N512" s="83"/>
      <c r="O512" s="83"/>
      <c r="P512" s="83"/>
      <c r="Q512" s="83"/>
      <c r="R512" s="83"/>
      <c r="S512" s="83"/>
      <c r="T512" s="83"/>
      <c r="U512" s="99">
        <f>COUNTIF(通讯通路门店!$S:$S,$G512)</f>
        <v>0</v>
      </c>
      <c r="V512" s="99">
        <f>COUNTIFS(通讯通路门店!$S:$S,$G512,通讯通路门店!$J:$J,"综合卖场")</f>
        <v>0</v>
      </c>
      <c r="W512" s="99">
        <f>SUMIFS(通讯通路门店!$AJ:$AJ,通讯通路门店!$S:$S,通讯客户沙盘!$G512)</f>
        <v>0</v>
      </c>
      <c r="X512" s="99">
        <f t="shared" si="35"/>
        <v>0</v>
      </c>
      <c r="Y512" s="99">
        <f>COUNTIFS(通讯通路门店!$S:$S,$G512,通讯通路门店!$J:$J,"荣耀体验店")+COUNTIFS(通讯通路门店!$S:$S,$G512,通讯通路门店!$J:$J,"荣耀授权专卖店")</f>
        <v>0</v>
      </c>
      <c r="Z512" s="99">
        <f>COUNTIFS(通讯通路门店!$S:$S,$G512,通讯通路门店!$J:$J,"VIVO体验店")</f>
        <v>0</v>
      </c>
      <c r="AA512" s="99">
        <f>COUNTIFS(通讯通路门店!$S:$S,$G512,通讯通路门店!$J:$J,"OPPO体验店")</f>
        <v>0</v>
      </c>
      <c r="AB512" s="99">
        <f>COUNTIFS(通讯通路门店!$S:$S,$G512,通讯通路门店!$J:$J,"华为授权体验店")+COUNTIFS(通讯通路门店!$S:$S,$G512,通讯通路门店!$J:$J,"华为堡垒店")</f>
        <v>0</v>
      </c>
      <c r="AC512" s="99">
        <f>COUNTIFS(通讯通路门店!$S:$S,$G512,通讯通路门店!$J:$J,"小米体验店")</f>
        <v>0</v>
      </c>
      <c r="AD512" s="99">
        <f>COUNTIFS(通讯通路门店!$S:$S,$G512,通讯通路门店!$J:$J,"苹果体验店")</f>
        <v>0</v>
      </c>
      <c r="AE512" s="99">
        <f>COUNTIFS(通讯通路门店!$S:$S,$G512,通讯通路门店!$J:$J,"其他品牌专卖店")</f>
        <v>0</v>
      </c>
      <c r="AF512" s="99">
        <f>SUMIFS(通讯通路门店!$BI:$BI,通讯通路门店!$S:$S,$G512)</f>
        <v>0</v>
      </c>
      <c r="AG512" s="99">
        <f>SUMIFS(通讯通路门店!$BH:$BH,通讯通路门店!$S:$S,$G512)</f>
        <v>0</v>
      </c>
      <c r="AH512" s="99">
        <f t="shared" si="36"/>
        <v>0</v>
      </c>
      <c r="AI512" s="99">
        <f>SUMIFS(通讯通路门店!$BB:$BB,通讯通路门店!$S:$S,$G512)</f>
        <v>0</v>
      </c>
      <c r="AJ512" s="99">
        <f>SUMIFS(通讯通路门店!$BE:$BE,通讯通路门店!$S:$S,$G512)</f>
        <v>0</v>
      </c>
      <c r="AK512" s="99">
        <f>SUMIFS(通讯通路门店!$BG:$BG,通讯通路门店!$S:$S,$G512)</f>
        <v>0</v>
      </c>
      <c r="AL512" s="99">
        <f>SUMIFS(通讯通路门店!$BC:$BC,通讯通路门店!$S:$S,$G512)</f>
        <v>0</v>
      </c>
      <c r="AM512" s="99">
        <f>SUMIFS(通讯通路门店!$BD:$BD,通讯通路门店!$S:$S,$G512)</f>
        <v>0</v>
      </c>
      <c r="AN512" s="99">
        <f>SUMIFS(通讯通路门店!$BF:$BF,通讯通路门店!$S:$S,$G512)</f>
        <v>0</v>
      </c>
      <c r="AO512" s="99">
        <f t="shared" si="37"/>
        <v>0</v>
      </c>
      <c r="AP512" s="99">
        <f>SUMIFS(通讯通路门店!$K:$K,通讯通路门店!$S:$S,$G512)</f>
        <v>0</v>
      </c>
      <c r="AQ512" s="83"/>
      <c r="AR512" s="99">
        <f>SUMIFS(通讯通路门店!$T:$T,通讯通路门店!$S:$S,$G512)</f>
        <v>0</v>
      </c>
      <c r="AS512" s="99">
        <f>SUMIFS(通讯通路门店!$U:$U,通讯通路门店!$S:$S,$G512)</f>
        <v>0</v>
      </c>
      <c r="AT512" s="99">
        <f>SUMIFS(通讯通路门店!$V:$V,通讯通路门店!$S:$S,$G512)</f>
        <v>0</v>
      </c>
      <c r="AU512" s="99">
        <f>SUMIFS(通讯通路门店!$W:$W,通讯通路门店!$S:$S,$G512)</f>
        <v>0</v>
      </c>
      <c r="AV512" s="99">
        <f>SUMIFS(通讯通路门店!$Z:$Z,通讯通路门店!$S:$S,$G512)</f>
        <v>0</v>
      </c>
      <c r="AW512" s="99">
        <f>SUMIFS(通讯通路门店!$AB:$AB,通讯通路门店!$S:$S,$G512)</f>
        <v>0</v>
      </c>
      <c r="AX512" s="99">
        <f>SUMIFS(通讯通路门店!$X:$X,通讯通路门店!$S:$S,$G512)</f>
        <v>0</v>
      </c>
      <c r="AY512" s="99">
        <f>SUMIFS(通讯通路门店!$Y:$Y,通讯通路门店!$S:$S,$G512)</f>
        <v>0</v>
      </c>
      <c r="AZ512" s="99">
        <f>SUMIFS(通讯通路门店!$AA:$AA,通讯通路门店!$S:$S,$G512)</f>
        <v>0</v>
      </c>
      <c r="BA512" s="99">
        <f t="shared" si="38"/>
        <v>0</v>
      </c>
      <c r="BB512" s="99">
        <f t="shared" si="39"/>
        <v>0</v>
      </c>
      <c r="BC512" s="99">
        <f>SUMIFS(通讯通路门店!$W:$W,通讯通路门店!$S:$S,$G512,通讯通路门店!$J:$J,"荣耀体验店")+SUMIFS(通讯通路门店!$W:$W,通讯通路门店!$S:$S,$G512,通讯通路门店!$J:$J,"荣耀授权专卖店")</f>
        <v>0</v>
      </c>
      <c r="BD512" s="99">
        <f>SUMIFS(通讯通路门店!$Z:$Z,通讯通路门店!$S:$S,$G512,通讯通路门店!$J:$J,"VIVO体验店")</f>
        <v>0</v>
      </c>
      <c r="BE512" s="99">
        <f>SUMIFS(通讯通路门店!$AB:$AB,通讯通路门店!$S:$S,$G512,通讯通路门店!$J:$J,"OPPO体验店")</f>
        <v>0</v>
      </c>
      <c r="BF512" s="99">
        <f>SUMIFS(通讯通路门店!$X:$X,通讯通路门店!$S:$S,$G512,通讯通路门店!$J:$J,"华为授权体验店")+SUMIFS(通讯通路门店!$AA:$AA,通讯通路门店!$S:$S,$G512,通讯通路门店!$J:$J,"华为堡垒店")</f>
        <v>0</v>
      </c>
      <c r="BG512" s="99">
        <f>SUMIFS(通讯通路门店!$Y:$Y,通讯通路门店!$S:$S,$G512,通讯通路门店!$J:$J,"小米体验店")</f>
        <v>0</v>
      </c>
      <c r="BH512" s="99">
        <f>SUMIFS(通讯通路门店!$AA:$AA,通讯通路门店!$S:$S,$G512,通讯通路门店!$J:$J,"苹果体验店")</f>
        <v>0</v>
      </c>
      <c r="BI512" s="99">
        <f>SUMIFS(通讯通路门店!$K:$K,通讯通路门店!$S:$S,$G512,通讯通路门店!$J:$J,"其他品牌专卖店")</f>
        <v>0</v>
      </c>
      <c r="BJ512" s="99">
        <f>SUMIFS(通讯通路门店!$AC:$AC,通讯通路门店!$S:$S,$G512)</f>
        <v>0</v>
      </c>
      <c r="BK512" s="99">
        <f>SUMIFS(通讯通路门店!$AD:$AD,通讯通路门店!$S:$S,$G512)</f>
        <v>0</v>
      </c>
      <c r="BL512" s="99">
        <f>SUMIFS(通讯通路门店!$AE:$AE,通讯通路门店!$S:$S,$G512)</f>
        <v>0</v>
      </c>
      <c r="BM512" s="99">
        <f>SUMIFS(通讯通路门店!$AF:$AF,通讯通路门店!$S:$S,$G512)</f>
        <v>0</v>
      </c>
      <c r="BN512" s="99">
        <f>SUMIFS(通讯通路门店!$AG:$AG,通讯通路门店!$S:$S,$G512)</f>
        <v>0</v>
      </c>
      <c r="BO512" s="99">
        <f>SUMIFS(通讯通路门店!$AH:$AH,通讯通路门店!$S:$S,$G512)</f>
        <v>0</v>
      </c>
      <c r="BP512" s="99">
        <f>SUMIFS(通讯通路门店!$AI:$AI,通讯通路门店!$S:$S,$G512)</f>
        <v>0</v>
      </c>
      <c r="BQ512" s="83"/>
    </row>
    <row r="513" spans="1:69">
      <c r="A513" s="99" t="str">
        <f>IFERROR(_xlfn.XLOOKUP($G513,通讯通路门店!$S$4:$S$993931,通讯通路门店!$A$4:$A$993931,0,0),"")</f>
        <v/>
      </c>
      <c r="B513" s="99" t="str">
        <f>IFERROR(_xlfn.XLOOKUP($G513,通讯通路门店!$S$4:$S$993931,通讯通路门店!$B$4:$B$993931,0,0),"")</f>
        <v/>
      </c>
      <c r="C513" s="99" t="str">
        <f>IFERROR(_xlfn.XLOOKUP($G513,通讯通路门店!$S$4:$S$993931,通讯通路门店!$C$4:$C$993931,0,0),"")</f>
        <v/>
      </c>
      <c r="D513" s="99" t="str">
        <f>IFERROR(_xlfn.XLOOKUP($G513,通讯通路门店!$S$4:$S$993931,通讯通路门店!$D$4:$D$993931,0,0),"")</f>
        <v/>
      </c>
      <c r="E513" s="83"/>
      <c r="F513" s="83"/>
      <c r="G513" s="101" t="e">
        <v>#N/A</v>
      </c>
      <c r="H513" s="102" t="str">
        <f>IFERROR(_xlfn.XLOOKUP($G513,通讯通路门店!$S$4:$S$993931,通讯通路门店!$R$4:$R$993931,0,0),"")</f>
        <v/>
      </c>
      <c r="I513" s="83"/>
      <c r="J513" s="83"/>
      <c r="K513" s="83"/>
      <c r="L513" s="83"/>
      <c r="M513" s="83"/>
      <c r="N513" s="83"/>
      <c r="O513" s="83"/>
      <c r="P513" s="83"/>
      <c r="Q513" s="83"/>
      <c r="R513" s="83"/>
      <c r="S513" s="83"/>
      <c r="T513" s="83"/>
      <c r="U513" s="99">
        <f>COUNTIF(通讯通路门店!$S:$S,$G513)</f>
        <v>0</v>
      </c>
      <c r="V513" s="99">
        <f>COUNTIFS(通讯通路门店!$S:$S,$G513,通讯通路门店!$J:$J,"综合卖场")</f>
        <v>0</v>
      </c>
      <c r="W513" s="99">
        <f>SUMIFS(通讯通路门店!$AJ:$AJ,通讯通路门店!$S:$S,通讯客户沙盘!$G513)</f>
        <v>0</v>
      </c>
      <c r="X513" s="99">
        <f t="shared" si="35"/>
        <v>0</v>
      </c>
      <c r="Y513" s="99">
        <f>COUNTIFS(通讯通路门店!$S:$S,$G513,通讯通路门店!$J:$J,"荣耀体验店")+COUNTIFS(通讯通路门店!$S:$S,$G513,通讯通路门店!$J:$J,"荣耀授权专卖店")</f>
        <v>0</v>
      </c>
      <c r="Z513" s="99">
        <f>COUNTIFS(通讯通路门店!$S:$S,$G513,通讯通路门店!$J:$J,"VIVO体验店")</f>
        <v>0</v>
      </c>
      <c r="AA513" s="99">
        <f>COUNTIFS(通讯通路门店!$S:$S,$G513,通讯通路门店!$J:$J,"OPPO体验店")</f>
        <v>0</v>
      </c>
      <c r="AB513" s="99">
        <f>COUNTIFS(通讯通路门店!$S:$S,$G513,通讯通路门店!$J:$J,"华为授权体验店")+COUNTIFS(通讯通路门店!$S:$S,$G513,通讯通路门店!$J:$J,"华为堡垒店")</f>
        <v>0</v>
      </c>
      <c r="AC513" s="99">
        <f>COUNTIFS(通讯通路门店!$S:$S,$G513,通讯通路门店!$J:$J,"小米体验店")</f>
        <v>0</v>
      </c>
      <c r="AD513" s="99">
        <f>COUNTIFS(通讯通路门店!$S:$S,$G513,通讯通路门店!$J:$J,"苹果体验店")</f>
        <v>0</v>
      </c>
      <c r="AE513" s="99">
        <f>COUNTIFS(通讯通路门店!$S:$S,$G513,通讯通路门店!$J:$J,"其他品牌专卖店")</f>
        <v>0</v>
      </c>
      <c r="AF513" s="99">
        <f>SUMIFS(通讯通路门店!$BI:$BI,通讯通路门店!$S:$S,$G513)</f>
        <v>0</v>
      </c>
      <c r="AG513" s="99">
        <f>SUMIFS(通讯通路门店!$BH:$BH,通讯通路门店!$S:$S,$G513)</f>
        <v>0</v>
      </c>
      <c r="AH513" s="99">
        <f t="shared" si="36"/>
        <v>0</v>
      </c>
      <c r="AI513" s="99">
        <f>SUMIFS(通讯通路门店!$BB:$BB,通讯通路门店!$S:$S,$G513)</f>
        <v>0</v>
      </c>
      <c r="AJ513" s="99">
        <f>SUMIFS(通讯通路门店!$BE:$BE,通讯通路门店!$S:$S,$G513)</f>
        <v>0</v>
      </c>
      <c r="AK513" s="99">
        <f>SUMIFS(通讯通路门店!$BG:$BG,通讯通路门店!$S:$S,$G513)</f>
        <v>0</v>
      </c>
      <c r="AL513" s="99">
        <f>SUMIFS(通讯通路门店!$BC:$BC,通讯通路门店!$S:$S,$G513)</f>
        <v>0</v>
      </c>
      <c r="AM513" s="99">
        <f>SUMIFS(通讯通路门店!$BD:$BD,通讯通路门店!$S:$S,$G513)</f>
        <v>0</v>
      </c>
      <c r="AN513" s="99">
        <f>SUMIFS(通讯通路门店!$BF:$BF,通讯通路门店!$S:$S,$G513)</f>
        <v>0</v>
      </c>
      <c r="AO513" s="99">
        <f t="shared" si="37"/>
        <v>0</v>
      </c>
      <c r="AP513" s="99">
        <f>SUMIFS(通讯通路门店!$K:$K,通讯通路门店!$S:$S,$G513)</f>
        <v>0</v>
      </c>
      <c r="AQ513" s="83"/>
      <c r="AR513" s="99">
        <f>SUMIFS(通讯通路门店!$T:$T,通讯通路门店!$S:$S,$G513)</f>
        <v>0</v>
      </c>
      <c r="AS513" s="99">
        <f>SUMIFS(通讯通路门店!$U:$U,通讯通路门店!$S:$S,$G513)</f>
        <v>0</v>
      </c>
      <c r="AT513" s="99">
        <f>SUMIFS(通讯通路门店!$V:$V,通讯通路门店!$S:$S,$G513)</f>
        <v>0</v>
      </c>
      <c r="AU513" s="99">
        <f>SUMIFS(通讯通路门店!$W:$W,通讯通路门店!$S:$S,$G513)</f>
        <v>0</v>
      </c>
      <c r="AV513" s="99">
        <f>SUMIFS(通讯通路门店!$Z:$Z,通讯通路门店!$S:$S,$G513)</f>
        <v>0</v>
      </c>
      <c r="AW513" s="99">
        <f>SUMIFS(通讯通路门店!$AB:$AB,通讯通路门店!$S:$S,$G513)</f>
        <v>0</v>
      </c>
      <c r="AX513" s="99">
        <f>SUMIFS(通讯通路门店!$X:$X,通讯通路门店!$S:$S,$G513)</f>
        <v>0</v>
      </c>
      <c r="AY513" s="99">
        <f>SUMIFS(通讯通路门店!$Y:$Y,通讯通路门店!$S:$S,$G513)</f>
        <v>0</v>
      </c>
      <c r="AZ513" s="99">
        <f>SUMIFS(通讯通路门店!$AA:$AA,通讯通路门店!$S:$S,$G513)</f>
        <v>0</v>
      </c>
      <c r="BA513" s="99">
        <f t="shared" si="38"/>
        <v>0</v>
      </c>
      <c r="BB513" s="99">
        <f t="shared" si="39"/>
        <v>0</v>
      </c>
      <c r="BC513" s="99">
        <f>SUMIFS(通讯通路门店!$W:$W,通讯通路门店!$S:$S,$G513,通讯通路门店!$J:$J,"荣耀体验店")+SUMIFS(通讯通路门店!$W:$W,通讯通路门店!$S:$S,$G513,通讯通路门店!$J:$J,"荣耀授权专卖店")</f>
        <v>0</v>
      </c>
      <c r="BD513" s="99">
        <f>SUMIFS(通讯通路门店!$Z:$Z,通讯通路门店!$S:$S,$G513,通讯通路门店!$J:$J,"VIVO体验店")</f>
        <v>0</v>
      </c>
      <c r="BE513" s="99">
        <f>SUMIFS(通讯通路门店!$AB:$AB,通讯通路门店!$S:$S,$G513,通讯通路门店!$J:$J,"OPPO体验店")</f>
        <v>0</v>
      </c>
      <c r="BF513" s="99">
        <f>SUMIFS(通讯通路门店!$X:$X,通讯通路门店!$S:$S,$G513,通讯通路门店!$J:$J,"华为授权体验店")+SUMIFS(通讯通路门店!$AA:$AA,通讯通路门店!$S:$S,$G513,通讯通路门店!$J:$J,"华为堡垒店")</f>
        <v>0</v>
      </c>
      <c r="BG513" s="99">
        <f>SUMIFS(通讯通路门店!$Y:$Y,通讯通路门店!$S:$S,$G513,通讯通路门店!$J:$J,"小米体验店")</f>
        <v>0</v>
      </c>
      <c r="BH513" s="99">
        <f>SUMIFS(通讯通路门店!$AA:$AA,通讯通路门店!$S:$S,$G513,通讯通路门店!$J:$J,"苹果体验店")</f>
        <v>0</v>
      </c>
      <c r="BI513" s="99">
        <f>SUMIFS(通讯通路门店!$K:$K,通讯通路门店!$S:$S,$G513,通讯通路门店!$J:$J,"其他品牌专卖店")</f>
        <v>0</v>
      </c>
      <c r="BJ513" s="99">
        <f>SUMIFS(通讯通路门店!$AC:$AC,通讯通路门店!$S:$S,$G513)</f>
        <v>0</v>
      </c>
      <c r="BK513" s="99">
        <f>SUMIFS(通讯通路门店!$AD:$AD,通讯通路门店!$S:$S,$G513)</f>
        <v>0</v>
      </c>
      <c r="BL513" s="99">
        <f>SUMIFS(通讯通路门店!$AE:$AE,通讯通路门店!$S:$S,$G513)</f>
        <v>0</v>
      </c>
      <c r="BM513" s="99">
        <f>SUMIFS(通讯通路门店!$AF:$AF,通讯通路门店!$S:$S,$G513)</f>
        <v>0</v>
      </c>
      <c r="BN513" s="99">
        <f>SUMIFS(通讯通路门店!$AG:$AG,通讯通路门店!$S:$S,$G513)</f>
        <v>0</v>
      </c>
      <c r="BO513" s="99">
        <f>SUMIFS(通讯通路门店!$AH:$AH,通讯通路门店!$S:$S,$G513)</f>
        <v>0</v>
      </c>
      <c r="BP513" s="99">
        <f>SUMIFS(通讯通路门店!$AI:$AI,通讯通路门店!$S:$S,$G513)</f>
        <v>0</v>
      </c>
      <c r="BQ513" s="83"/>
    </row>
    <row r="514" spans="1:69">
      <c r="A514" s="99" t="str">
        <f>IFERROR(_xlfn.XLOOKUP($G514,通讯通路门店!$S$4:$S$993931,通讯通路门店!$A$4:$A$993931,0,0),"")</f>
        <v/>
      </c>
      <c r="B514" s="99" t="str">
        <f>IFERROR(_xlfn.XLOOKUP($G514,通讯通路门店!$S$4:$S$993931,通讯通路门店!$B$4:$B$993931,0,0),"")</f>
        <v/>
      </c>
      <c r="C514" s="99" t="str">
        <f>IFERROR(_xlfn.XLOOKUP($G514,通讯通路门店!$S$4:$S$993931,通讯通路门店!$C$4:$C$993931,0,0),"")</f>
        <v/>
      </c>
      <c r="D514" s="99" t="str">
        <f>IFERROR(_xlfn.XLOOKUP($G514,通讯通路门店!$S$4:$S$993931,通讯通路门店!$D$4:$D$993931,0,0),"")</f>
        <v/>
      </c>
      <c r="E514" s="83"/>
      <c r="F514" s="83"/>
      <c r="G514" s="101" t="e">
        <v>#N/A</v>
      </c>
      <c r="H514" s="102" t="str">
        <f>IFERROR(_xlfn.XLOOKUP($G514,通讯通路门店!$S$4:$S$993931,通讯通路门店!$R$4:$R$993931,0,0),"")</f>
        <v/>
      </c>
      <c r="I514" s="83"/>
      <c r="J514" s="83"/>
      <c r="K514" s="83"/>
      <c r="L514" s="83"/>
      <c r="M514" s="83"/>
      <c r="N514" s="83"/>
      <c r="O514" s="83"/>
      <c r="P514" s="83"/>
      <c r="Q514" s="83"/>
      <c r="R514" s="83"/>
      <c r="S514" s="83"/>
      <c r="T514" s="83"/>
      <c r="U514" s="99">
        <f>COUNTIF(通讯通路门店!$S:$S,$G514)</f>
        <v>0</v>
      </c>
      <c r="V514" s="99">
        <f>COUNTIFS(通讯通路门店!$S:$S,$G514,通讯通路门店!$J:$J,"综合卖场")</f>
        <v>0</v>
      </c>
      <c r="W514" s="99">
        <f>SUMIFS(通讯通路门店!$AJ:$AJ,通讯通路门店!$S:$S,通讯客户沙盘!$G514)</f>
        <v>0</v>
      </c>
      <c r="X514" s="99">
        <f t="shared" si="35"/>
        <v>0</v>
      </c>
      <c r="Y514" s="99">
        <f>COUNTIFS(通讯通路门店!$S:$S,$G514,通讯通路门店!$J:$J,"荣耀体验店")+COUNTIFS(通讯通路门店!$S:$S,$G514,通讯通路门店!$J:$J,"荣耀授权专卖店")</f>
        <v>0</v>
      </c>
      <c r="Z514" s="99">
        <f>COUNTIFS(通讯通路门店!$S:$S,$G514,通讯通路门店!$J:$J,"VIVO体验店")</f>
        <v>0</v>
      </c>
      <c r="AA514" s="99">
        <f>COUNTIFS(通讯通路门店!$S:$S,$G514,通讯通路门店!$J:$J,"OPPO体验店")</f>
        <v>0</v>
      </c>
      <c r="AB514" s="99">
        <f>COUNTIFS(通讯通路门店!$S:$S,$G514,通讯通路门店!$J:$J,"华为授权体验店")+COUNTIFS(通讯通路门店!$S:$S,$G514,通讯通路门店!$J:$J,"华为堡垒店")</f>
        <v>0</v>
      </c>
      <c r="AC514" s="99">
        <f>COUNTIFS(通讯通路门店!$S:$S,$G514,通讯通路门店!$J:$J,"小米体验店")</f>
        <v>0</v>
      </c>
      <c r="AD514" s="99">
        <f>COUNTIFS(通讯通路门店!$S:$S,$G514,通讯通路门店!$J:$J,"苹果体验店")</f>
        <v>0</v>
      </c>
      <c r="AE514" s="99">
        <f>COUNTIFS(通讯通路门店!$S:$S,$G514,通讯通路门店!$J:$J,"其他品牌专卖店")</f>
        <v>0</v>
      </c>
      <c r="AF514" s="99">
        <f>SUMIFS(通讯通路门店!$BI:$BI,通讯通路门店!$S:$S,$G514)</f>
        <v>0</v>
      </c>
      <c r="AG514" s="99">
        <f>SUMIFS(通讯通路门店!$BH:$BH,通讯通路门店!$S:$S,$G514)</f>
        <v>0</v>
      </c>
      <c r="AH514" s="99">
        <f t="shared" si="36"/>
        <v>0</v>
      </c>
      <c r="AI514" s="99">
        <f>SUMIFS(通讯通路门店!$BB:$BB,通讯通路门店!$S:$S,$G514)</f>
        <v>0</v>
      </c>
      <c r="AJ514" s="99">
        <f>SUMIFS(通讯通路门店!$BE:$BE,通讯通路门店!$S:$S,$G514)</f>
        <v>0</v>
      </c>
      <c r="AK514" s="99">
        <f>SUMIFS(通讯通路门店!$BG:$BG,通讯通路门店!$S:$S,$G514)</f>
        <v>0</v>
      </c>
      <c r="AL514" s="99">
        <f>SUMIFS(通讯通路门店!$BC:$BC,通讯通路门店!$S:$S,$G514)</f>
        <v>0</v>
      </c>
      <c r="AM514" s="99">
        <f>SUMIFS(通讯通路门店!$BD:$BD,通讯通路门店!$S:$S,$G514)</f>
        <v>0</v>
      </c>
      <c r="AN514" s="99">
        <f>SUMIFS(通讯通路门店!$BF:$BF,通讯通路门店!$S:$S,$G514)</f>
        <v>0</v>
      </c>
      <c r="AO514" s="99">
        <f t="shared" si="37"/>
        <v>0</v>
      </c>
      <c r="AP514" s="99">
        <f>SUMIFS(通讯通路门店!$K:$K,通讯通路门店!$S:$S,$G514)</f>
        <v>0</v>
      </c>
      <c r="AQ514" s="83"/>
      <c r="AR514" s="99">
        <f>SUMIFS(通讯通路门店!$T:$T,通讯通路门店!$S:$S,$G514)</f>
        <v>0</v>
      </c>
      <c r="AS514" s="99">
        <f>SUMIFS(通讯通路门店!$U:$U,通讯通路门店!$S:$S,$G514)</f>
        <v>0</v>
      </c>
      <c r="AT514" s="99">
        <f>SUMIFS(通讯通路门店!$V:$V,通讯通路门店!$S:$S,$G514)</f>
        <v>0</v>
      </c>
      <c r="AU514" s="99">
        <f>SUMIFS(通讯通路门店!$W:$W,通讯通路门店!$S:$S,$G514)</f>
        <v>0</v>
      </c>
      <c r="AV514" s="99">
        <f>SUMIFS(通讯通路门店!$Z:$Z,通讯通路门店!$S:$S,$G514)</f>
        <v>0</v>
      </c>
      <c r="AW514" s="99">
        <f>SUMIFS(通讯通路门店!$AB:$AB,通讯通路门店!$S:$S,$G514)</f>
        <v>0</v>
      </c>
      <c r="AX514" s="99">
        <f>SUMIFS(通讯通路门店!$X:$X,通讯通路门店!$S:$S,$G514)</f>
        <v>0</v>
      </c>
      <c r="AY514" s="99">
        <f>SUMIFS(通讯通路门店!$Y:$Y,通讯通路门店!$S:$S,$G514)</f>
        <v>0</v>
      </c>
      <c r="AZ514" s="99">
        <f>SUMIFS(通讯通路门店!$AA:$AA,通讯通路门店!$S:$S,$G514)</f>
        <v>0</v>
      </c>
      <c r="BA514" s="99">
        <f t="shared" si="38"/>
        <v>0</v>
      </c>
      <c r="BB514" s="99">
        <f t="shared" si="39"/>
        <v>0</v>
      </c>
      <c r="BC514" s="99">
        <f>SUMIFS(通讯通路门店!$W:$W,通讯通路门店!$S:$S,$G514,通讯通路门店!$J:$J,"荣耀体验店")+SUMIFS(通讯通路门店!$W:$W,通讯通路门店!$S:$S,$G514,通讯通路门店!$J:$J,"荣耀授权专卖店")</f>
        <v>0</v>
      </c>
      <c r="BD514" s="99">
        <f>SUMIFS(通讯通路门店!$Z:$Z,通讯通路门店!$S:$S,$G514,通讯通路门店!$J:$J,"VIVO体验店")</f>
        <v>0</v>
      </c>
      <c r="BE514" s="99">
        <f>SUMIFS(通讯通路门店!$AB:$AB,通讯通路门店!$S:$S,$G514,通讯通路门店!$J:$J,"OPPO体验店")</f>
        <v>0</v>
      </c>
      <c r="BF514" s="99">
        <f>SUMIFS(通讯通路门店!$X:$X,通讯通路门店!$S:$S,$G514,通讯通路门店!$J:$J,"华为授权体验店")+SUMIFS(通讯通路门店!$AA:$AA,通讯通路门店!$S:$S,$G514,通讯通路门店!$J:$J,"华为堡垒店")</f>
        <v>0</v>
      </c>
      <c r="BG514" s="99">
        <f>SUMIFS(通讯通路门店!$Y:$Y,通讯通路门店!$S:$S,$G514,通讯通路门店!$J:$J,"小米体验店")</f>
        <v>0</v>
      </c>
      <c r="BH514" s="99">
        <f>SUMIFS(通讯通路门店!$AA:$AA,通讯通路门店!$S:$S,$G514,通讯通路门店!$J:$J,"苹果体验店")</f>
        <v>0</v>
      </c>
      <c r="BI514" s="99">
        <f>SUMIFS(通讯通路门店!$K:$K,通讯通路门店!$S:$S,$G514,通讯通路门店!$J:$J,"其他品牌专卖店")</f>
        <v>0</v>
      </c>
      <c r="BJ514" s="99">
        <f>SUMIFS(通讯通路门店!$AC:$AC,通讯通路门店!$S:$S,$G514)</f>
        <v>0</v>
      </c>
      <c r="BK514" s="99">
        <f>SUMIFS(通讯通路门店!$AD:$AD,通讯通路门店!$S:$S,$G514)</f>
        <v>0</v>
      </c>
      <c r="BL514" s="99">
        <f>SUMIFS(通讯通路门店!$AE:$AE,通讯通路门店!$S:$S,$G514)</f>
        <v>0</v>
      </c>
      <c r="BM514" s="99">
        <f>SUMIFS(通讯通路门店!$AF:$AF,通讯通路门店!$S:$S,$G514)</f>
        <v>0</v>
      </c>
      <c r="BN514" s="99">
        <f>SUMIFS(通讯通路门店!$AG:$AG,通讯通路门店!$S:$S,$G514)</f>
        <v>0</v>
      </c>
      <c r="BO514" s="99">
        <f>SUMIFS(通讯通路门店!$AH:$AH,通讯通路门店!$S:$S,$G514)</f>
        <v>0</v>
      </c>
      <c r="BP514" s="99">
        <f>SUMIFS(通讯通路门店!$AI:$AI,通讯通路门店!$S:$S,$G514)</f>
        <v>0</v>
      </c>
      <c r="BQ514" s="83"/>
    </row>
    <row r="515" spans="1:69">
      <c r="A515" s="99" t="str">
        <f>IFERROR(_xlfn.XLOOKUP($G515,通讯通路门店!$S$4:$S$993931,通讯通路门店!$A$4:$A$993931,0,0),"")</f>
        <v/>
      </c>
      <c r="B515" s="99" t="str">
        <f>IFERROR(_xlfn.XLOOKUP($G515,通讯通路门店!$S$4:$S$993931,通讯通路门店!$B$4:$B$993931,0,0),"")</f>
        <v/>
      </c>
      <c r="C515" s="99" t="str">
        <f>IFERROR(_xlfn.XLOOKUP($G515,通讯通路门店!$S$4:$S$993931,通讯通路门店!$C$4:$C$993931,0,0),"")</f>
        <v/>
      </c>
      <c r="D515" s="99" t="str">
        <f>IFERROR(_xlfn.XLOOKUP($G515,通讯通路门店!$S$4:$S$993931,通讯通路门店!$D$4:$D$993931,0,0),"")</f>
        <v/>
      </c>
      <c r="E515" s="83"/>
      <c r="F515" s="83"/>
      <c r="G515" s="101" t="e">
        <v>#N/A</v>
      </c>
      <c r="H515" s="102" t="str">
        <f>IFERROR(_xlfn.XLOOKUP($G515,通讯通路门店!$S$4:$S$993931,通讯通路门店!$R$4:$R$993931,0,0),"")</f>
        <v/>
      </c>
      <c r="I515" s="83"/>
      <c r="J515" s="83"/>
      <c r="K515" s="83"/>
      <c r="L515" s="83"/>
      <c r="M515" s="83"/>
      <c r="N515" s="83"/>
      <c r="O515" s="83"/>
      <c r="P515" s="83"/>
      <c r="Q515" s="83"/>
      <c r="R515" s="83"/>
      <c r="S515" s="83"/>
      <c r="T515" s="83"/>
      <c r="U515" s="99">
        <f>COUNTIF(通讯通路门店!$S:$S,$G515)</f>
        <v>0</v>
      </c>
      <c r="V515" s="99">
        <f>COUNTIFS(通讯通路门店!$S:$S,$G515,通讯通路门店!$J:$J,"综合卖场")</f>
        <v>0</v>
      </c>
      <c r="W515" s="99">
        <f>SUMIFS(通讯通路门店!$AJ:$AJ,通讯通路门店!$S:$S,通讯客户沙盘!$G515)</f>
        <v>0</v>
      </c>
      <c r="X515" s="99">
        <f t="shared" si="35"/>
        <v>0</v>
      </c>
      <c r="Y515" s="99">
        <f>COUNTIFS(通讯通路门店!$S:$S,$G515,通讯通路门店!$J:$J,"荣耀体验店")+COUNTIFS(通讯通路门店!$S:$S,$G515,通讯通路门店!$J:$J,"荣耀授权专卖店")</f>
        <v>0</v>
      </c>
      <c r="Z515" s="99">
        <f>COUNTIFS(通讯通路门店!$S:$S,$G515,通讯通路门店!$J:$J,"VIVO体验店")</f>
        <v>0</v>
      </c>
      <c r="AA515" s="99">
        <f>COUNTIFS(通讯通路门店!$S:$S,$G515,通讯通路门店!$J:$J,"OPPO体验店")</f>
        <v>0</v>
      </c>
      <c r="AB515" s="99">
        <f>COUNTIFS(通讯通路门店!$S:$S,$G515,通讯通路门店!$J:$J,"华为授权体验店")+COUNTIFS(通讯通路门店!$S:$S,$G515,通讯通路门店!$J:$J,"华为堡垒店")</f>
        <v>0</v>
      </c>
      <c r="AC515" s="99">
        <f>COUNTIFS(通讯通路门店!$S:$S,$G515,通讯通路门店!$J:$J,"小米体验店")</f>
        <v>0</v>
      </c>
      <c r="AD515" s="99">
        <f>COUNTIFS(通讯通路门店!$S:$S,$G515,通讯通路门店!$J:$J,"苹果体验店")</f>
        <v>0</v>
      </c>
      <c r="AE515" s="99">
        <f>COUNTIFS(通讯通路门店!$S:$S,$G515,通讯通路门店!$J:$J,"其他品牌专卖店")</f>
        <v>0</v>
      </c>
      <c r="AF515" s="99">
        <f>SUMIFS(通讯通路门店!$BI:$BI,通讯通路门店!$S:$S,$G515)</f>
        <v>0</v>
      </c>
      <c r="AG515" s="99">
        <f>SUMIFS(通讯通路门店!$BH:$BH,通讯通路门店!$S:$S,$G515)</f>
        <v>0</v>
      </c>
      <c r="AH515" s="99">
        <f t="shared" si="36"/>
        <v>0</v>
      </c>
      <c r="AI515" s="99">
        <f>SUMIFS(通讯通路门店!$BB:$BB,通讯通路门店!$S:$S,$G515)</f>
        <v>0</v>
      </c>
      <c r="AJ515" s="99">
        <f>SUMIFS(通讯通路门店!$BE:$BE,通讯通路门店!$S:$S,$G515)</f>
        <v>0</v>
      </c>
      <c r="AK515" s="99">
        <f>SUMIFS(通讯通路门店!$BG:$BG,通讯通路门店!$S:$S,$G515)</f>
        <v>0</v>
      </c>
      <c r="AL515" s="99">
        <f>SUMIFS(通讯通路门店!$BC:$BC,通讯通路门店!$S:$S,$G515)</f>
        <v>0</v>
      </c>
      <c r="AM515" s="99">
        <f>SUMIFS(通讯通路门店!$BD:$BD,通讯通路门店!$S:$S,$G515)</f>
        <v>0</v>
      </c>
      <c r="AN515" s="99">
        <f>SUMIFS(通讯通路门店!$BF:$BF,通讯通路门店!$S:$S,$G515)</f>
        <v>0</v>
      </c>
      <c r="AO515" s="99">
        <f t="shared" si="37"/>
        <v>0</v>
      </c>
      <c r="AP515" s="99">
        <f>SUMIFS(通讯通路门店!$K:$K,通讯通路门店!$S:$S,$G515)</f>
        <v>0</v>
      </c>
      <c r="AQ515" s="83"/>
      <c r="AR515" s="99">
        <f>SUMIFS(通讯通路门店!$T:$T,通讯通路门店!$S:$S,$G515)</f>
        <v>0</v>
      </c>
      <c r="AS515" s="99">
        <f>SUMIFS(通讯通路门店!$U:$U,通讯通路门店!$S:$S,$G515)</f>
        <v>0</v>
      </c>
      <c r="AT515" s="99">
        <f>SUMIFS(通讯通路门店!$V:$V,通讯通路门店!$S:$S,$G515)</f>
        <v>0</v>
      </c>
      <c r="AU515" s="99">
        <f>SUMIFS(通讯通路门店!$W:$W,通讯通路门店!$S:$S,$G515)</f>
        <v>0</v>
      </c>
      <c r="AV515" s="99">
        <f>SUMIFS(通讯通路门店!$Z:$Z,通讯通路门店!$S:$S,$G515)</f>
        <v>0</v>
      </c>
      <c r="AW515" s="99">
        <f>SUMIFS(通讯通路门店!$AB:$AB,通讯通路门店!$S:$S,$G515)</f>
        <v>0</v>
      </c>
      <c r="AX515" s="99">
        <f>SUMIFS(通讯通路门店!$X:$X,通讯通路门店!$S:$S,$G515)</f>
        <v>0</v>
      </c>
      <c r="AY515" s="99">
        <f>SUMIFS(通讯通路门店!$Y:$Y,通讯通路门店!$S:$S,$G515)</f>
        <v>0</v>
      </c>
      <c r="AZ515" s="99">
        <f>SUMIFS(通讯通路门店!$AA:$AA,通讯通路门店!$S:$S,$G515)</f>
        <v>0</v>
      </c>
      <c r="BA515" s="99">
        <f t="shared" si="38"/>
        <v>0</v>
      </c>
      <c r="BB515" s="99">
        <f t="shared" si="39"/>
        <v>0</v>
      </c>
      <c r="BC515" s="99">
        <f>SUMIFS(通讯通路门店!$W:$W,通讯通路门店!$S:$S,$G515,通讯通路门店!$J:$J,"荣耀体验店")+SUMIFS(通讯通路门店!$W:$W,通讯通路门店!$S:$S,$G515,通讯通路门店!$J:$J,"荣耀授权专卖店")</f>
        <v>0</v>
      </c>
      <c r="BD515" s="99">
        <f>SUMIFS(通讯通路门店!$Z:$Z,通讯通路门店!$S:$S,$G515,通讯通路门店!$J:$J,"VIVO体验店")</f>
        <v>0</v>
      </c>
      <c r="BE515" s="99">
        <f>SUMIFS(通讯通路门店!$AB:$AB,通讯通路门店!$S:$S,$G515,通讯通路门店!$J:$J,"OPPO体验店")</f>
        <v>0</v>
      </c>
      <c r="BF515" s="99">
        <f>SUMIFS(通讯通路门店!$X:$X,通讯通路门店!$S:$S,$G515,通讯通路门店!$J:$J,"华为授权体验店")+SUMIFS(通讯通路门店!$AA:$AA,通讯通路门店!$S:$S,$G515,通讯通路门店!$J:$J,"华为堡垒店")</f>
        <v>0</v>
      </c>
      <c r="BG515" s="99">
        <f>SUMIFS(通讯通路门店!$Y:$Y,通讯通路门店!$S:$S,$G515,通讯通路门店!$J:$J,"小米体验店")</f>
        <v>0</v>
      </c>
      <c r="BH515" s="99">
        <f>SUMIFS(通讯通路门店!$AA:$AA,通讯通路门店!$S:$S,$G515,通讯通路门店!$J:$J,"苹果体验店")</f>
        <v>0</v>
      </c>
      <c r="BI515" s="99">
        <f>SUMIFS(通讯通路门店!$K:$K,通讯通路门店!$S:$S,$G515,通讯通路门店!$J:$J,"其他品牌专卖店")</f>
        <v>0</v>
      </c>
      <c r="BJ515" s="99">
        <f>SUMIFS(通讯通路门店!$AC:$AC,通讯通路门店!$S:$S,$G515)</f>
        <v>0</v>
      </c>
      <c r="BK515" s="99">
        <f>SUMIFS(通讯通路门店!$AD:$AD,通讯通路门店!$S:$S,$G515)</f>
        <v>0</v>
      </c>
      <c r="BL515" s="99">
        <f>SUMIFS(通讯通路门店!$AE:$AE,通讯通路门店!$S:$S,$G515)</f>
        <v>0</v>
      </c>
      <c r="BM515" s="99">
        <f>SUMIFS(通讯通路门店!$AF:$AF,通讯通路门店!$S:$S,$G515)</f>
        <v>0</v>
      </c>
      <c r="BN515" s="99">
        <f>SUMIFS(通讯通路门店!$AG:$AG,通讯通路门店!$S:$S,$G515)</f>
        <v>0</v>
      </c>
      <c r="BO515" s="99">
        <f>SUMIFS(通讯通路门店!$AH:$AH,通讯通路门店!$S:$S,$G515)</f>
        <v>0</v>
      </c>
      <c r="BP515" s="99">
        <f>SUMIFS(通讯通路门店!$AI:$AI,通讯通路门店!$S:$S,$G515)</f>
        <v>0</v>
      </c>
      <c r="BQ515" s="83"/>
    </row>
    <row r="516" spans="1:69">
      <c r="A516" s="99" t="str">
        <f>IFERROR(_xlfn.XLOOKUP($G516,通讯通路门店!$S$4:$S$993931,通讯通路门店!$A$4:$A$993931,0,0),"")</f>
        <v/>
      </c>
      <c r="B516" s="99" t="str">
        <f>IFERROR(_xlfn.XLOOKUP($G516,通讯通路门店!$S$4:$S$993931,通讯通路门店!$B$4:$B$993931,0,0),"")</f>
        <v/>
      </c>
      <c r="C516" s="99" t="str">
        <f>IFERROR(_xlfn.XLOOKUP($G516,通讯通路门店!$S$4:$S$993931,通讯通路门店!$C$4:$C$993931,0,0),"")</f>
        <v/>
      </c>
      <c r="D516" s="99" t="str">
        <f>IFERROR(_xlfn.XLOOKUP($G516,通讯通路门店!$S$4:$S$993931,通讯通路门店!$D$4:$D$993931,0,0),"")</f>
        <v/>
      </c>
      <c r="E516" s="83"/>
      <c r="F516" s="83"/>
      <c r="G516" s="101" t="e">
        <v>#N/A</v>
      </c>
      <c r="H516" s="102" t="str">
        <f>IFERROR(_xlfn.XLOOKUP($G516,通讯通路门店!$S$4:$S$993931,通讯通路门店!$R$4:$R$993931,0,0),"")</f>
        <v/>
      </c>
      <c r="I516" s="83"/>
      <c r="J516" s="83"/>
      <c r="K516" s="83"/>
      <c r="L516" s="83"/>
      <c r="M516" s="83"/>
      <c r="N516" s="83"/>
      <c r="O516" s="83"/>
      <c r="P516" s="83"/>
      <c r="Q516" s="83"/>
      <c r="R516" s="83"/>
      <c r="S516" s="83"/>
      <c r="T516" s="83"/>
      <c r="U516" s="99">
        <f>COUNTIF(通讯通路门店!$S:$S,$G516)</f>
        <v>0</v>
      </c>
      <c r="V516" s="99">
        <f>COUNTIFS(通讯通路门店!$S:$S,$G516,通讯通路门店!$J:$J,"综合卖场")</f>
        <v>0</v>
      </c>
      <c r="W516" s="99">
        <f>SUMIFS(通讯通路门店!$AJ:$AJ,通讯通路门店!$S:$S,通讯客户沙盘!$G516)</f>
        <v>0</v>
      </c>
      <c r="X516" s="99">
        <f t="shared" ref="X516:X579" si="40">Y516+Z516+AA516+AB516+AC516+AD516+AE516</f>
        <v>0</v>
      </c>
      <c r="Y516" s="99">
        <f>COUNTIFS(通讯通路门店!$S:$S,$G516,通讯通路门店!$J:$J,"荣耀体验店")+COUNTIFS(通讯通路门店!$S:$S,$G516,通讯通路门店!$J:$J,"荣耀授权专卖店")</f>
        <v>0</v>
      </c>
      <c r="Z516" s="99">
        <f>COUNTIFS(通讯通路门店!$S:$S,$G516,通讯通路门店!$J:$J,"VIVO体验店")</f>
        <v>0</v>
      </c>
      <c r="AA516" s="99">
        <f>COUNTIFS(通讯通路门店!$S:$S,$G516,通讯通路门店!$J:$J,"OPPO体验店")</f>
        <v>0</v>
      </c>
      <c r="AB516" s="99">
        <f>COUNTIFS(通讯通路门店!$S:$S,$G516,通讯通路门店!$J:$J,"华为授权体验店")+COUNTIFS(通讯通路门店!$S:$S,$G516,通讯通路门店!$J:$J,"华为堡垒店")</f>
        <v>0</v>
      </c>
      <c r="AC516" s="99">
        <f>COUNTIFS(通讯通路门店!$S:$S,$G516,通讯通路门店!$J:$J,"小米体验店")</f>
        <v>0</v>
      </c>
      <c r="AD516" s="99">
        <f>COUNTIFS(通讯通路门店!$S:$S,$G516,通讯通路门店!$J:$J,"苹果体验店")</f>
        <v>0</v>
      </c>
      <c r="AE516" s="99">
        <f>COUNTIFS(通讯通路门店!$S:$S,$G516,通讯通路门店!$J:$J,"其他品牌专卖店")</f>
        <v>0</v>
      </c>
      <c r="AF516" s="99">
        <f>SUMIFS(通讯通路门店!$BI:$BI,通讯通路门店!$S:$S,$G516)</f>
        <v>0</v>
      </c>
      <c r="AG516" s="99">
        <f>SUMIFS(通讯通路门店!$BH:$BH,通讯通路门店!$S:$S,$G516)</f>
        <v>0</v>
      </c>
      <c r="AH516" s="99">
        <f t="shared" ref="AH516:AH579" si="41">AI516+AJ516+AK516+AL516+AM516+AN516</f>
        <v>0</v>
      </c>
      <c r="AI516" s="99">
        <f>SUMIFS(通讯通路门店!$BB:$BB,通讯通路门店!$S:$S,$G516)</f>
        <v>0</v>
      </c>
      <c r="AJ516" s="99">
        <f>SUMIFS(通讯通路门店!$BE:$BE,通讯通路门店!$S:$S,$G516)</f>
        <v>0</v>
      </c>
      <c r="AK516" s="99">
        <f>SUMIFS(通讯通路门店!$BG:$BG,通讯通路门店!$S:$S,$G516)</f>
        <v>0</v>
      </c>
      <c r="AL516" s="99">
        <f>SUMIFS(通讯通路门店!$BC:$BC,通讯通路门店!$S:$S,$G516)</f>
        <v>0</v>
      </c>
      <c r="AM516" s="99">
        <f>SUMIFS(通讯通路门店!$BD:$BD,通讯通路门店!$S:$S,$G516)</f>
        <v>0</v>
      </c>
      <c r="AN516" s="99">
        <f>SUMIFS(通讯通路门店!$BF:$BF,通讯通路门店!$S:$S,$G516)</f>
        <v>0</v>
      </c>
      <c r="AO516" s="99">
        <f t="shared" ref="AO516:AO579" si="42">AP516+AQ516</f>
        <v>0</v>
      </c>
      <c r="AP516" s="99">
        <f>SUMIFS(通讯通路门店!$K:$K,通讯通路门店!$S:$S,$G516)</f>
        <v>0</v>
      </c>
      <c r="AQ516" s="83"/>
      <c r="AR516" s="99">
        <f>SUMIFS(通讯通路门店!$T:$T,通讯通路门店!$S:$S,$G516)</f>
        <v>0</v>
      </c>
      <c r="AS516" s="99">
        <f>SUMIFS(通讯通路门店!$U:$U,通讯通路门店!$S:$S,$G516)</f>
        <v>0</v>
      </c>
      <c r="AT516" s="99">
        <f>SUMIFS(通讯通路门店!$V:$V,通讯通路门店!$S:$S,$G516)</f>
        <v>0</v>
      </c>
      <c r="AU516" s="99">
        <f>SUMIFS(通讯通路门店!$W:$W,通讯通路门店!$S:$S,$G516)</f>
        <v>0</v>
      </c>
      <c r="AV516" s="99">
        <f>SUMIFS(通讯通路门店!$Z:$Z,通讯通路门店!$S:$S,$G516)</f>
        <v>0</v>
      </c>
      <c r="AW516" s="99">
        <f>SUMIFS(通讯通路门店!$AB:$AB,通讯通路门店!$S:$S,$G516)</f>
        <v>0</v>
      </c>
      <c r="AX516" s="99">
        <f>SUMIFS(通讯通路门店!$X:$X,通讯通路门店!$S:$S,$G516)</f>
        <v>0</v>
      </c>
      <c r="AY516" s="99">
        <f>SUMIFS(通讯通路门店!$Y:$Y,通讯通路门店!$S:$S,$G516)</f>
        <v>0</v>
      </c>
      <c r="AZ516" s="99">
        <f>SUMIFS(通讯通路门店!$AA:$AA,通讯通路门店!$S:$S,$G516)</f>
        <v>0</v>
      </c>
      <c r="BA516" s="99">
        <f t="shared" ref="BA516:BA579" si="43">AP516-BB516</f>
        <v>0</v>
      </c>
      <c r="BB516" s="99">
        <f t="shared" ref="BB516:BB579" si="44">BC516+BD516+BE516+BF516+BG516+BH516</f>
        <v>0</v>
      </c>
      <c r="BC516" s="99">
        <f>SUMIFS(通讯通路门店!$W:$W,通讯通路门店!$S:$S,$G516,通讯通路门店!$J:$J,"荣耀体验店")+SUMIFS(通讯通路门店!$W:$W,通讯通路门店!$S:$S,$G516,通讯通路门店!$J:$J,"荣耀授权专卖店")</f>
        <v>0</v>
      </c>
      <c r="BD516" s="99">
        <f>SUMIFS(通讯通路门店!$Z:$Z,通讯通路门店!$S:$S,$G516,通讯通路门店!$J:$J,"VIVO体验店")</f>
        <v>0</v>
      </c>
      <c r="BE516" s="99">
        <f>SUMIFS(通讯通路门店!$AB:$AB,通讯通路门店!$S:$S,$G516,通讯通路门店!$J:$J,"OPPO体验店")</f>
        <v>0</v>
      </c>
      <c r="BF516" s="99">
        <f>SUMIFS(通讯通路门店!$X:$X,通讯通路门店!$S:$S,$G516,通讯通路门店!$J:$J,"华为授权体验店")+SUMIFS(通讯通路门店!$AA:$AA,通讯通路门店!$S:$S,$G516,通讯通路门店!$J:$J,"华为堡垒店")</f>
        <v>0</v>
      </c>
      <c r="BG516" s="99">
        <f>SUMIFS(通讯通路门店!$Y:$Y,通讯通路门店!$S:$S,$G516,通讯通路门店!$J:$J,"小米体验店")</f>
        <v>0</v>
      </c>
      <c r="BH516" s="99">
        <f>SUMIFS(通讯通路门店!$AA:$AA,通讯通路门店!$S:$S,$G516,通讯通路门店!$J:$J,"苹果体验店")</f>
        <v>0</v>
      </c>
      <c r="BI516" s="99">
        <f>SUMIFS(通讯通路门店!$K:$K,通讯通路门店!$S:$S,$G516,通讯通路门店!$J:$J,"其他品牌专卖店")</f>
        <v>0</v>
      </c>
      <c r="BJ516" s="99">
        <f>SUMIFS(通讯通路门店!$AC:$AC,通讯通路门店!$S:$S,$G516)</f>
        <v>0</v>
      </c>
      <c r="BK516" s="99">
        <f>SUMIFS(通讯通路门店!$AD:$AD,通讯通路门店!$S:$S,$G516)</f>
        <v>0</v>
      </c>
      <c r="BL516" s="99">
        <f>SUMIFS(通讯通路门店!$AE:$AE,通讯通路门店!$S:$S,$G516)</f>
        <v>0</v>
      </c>
      <c r="BM516" s="99">
        <f>SUMIFS(通讯通路门店!$AF:$AF,通讯通路门店!$S:$S,$G516)</f>
        <v>0</v>
      </c>
      <c r="BN516" s="99">
        <f>SUMIFS(通讯通路门店!$AG:$AG,通讯通路门店!$S:$S,$G516)</f>
        <v>0</v>
      </c>
      <c r="BO516" s="99">
        <f>SUMIFS(通讯通路门店!$AH:$AH,通讯通路门店!$S:$S,$G516)</f>
        <v>0</v>
      </c>
      <c r="BP516" s="99">
        <f>SUMIFS(通讯通路门店!$AI:$AI,通讯通路门店!$S:$S,$G516)</f>
        <v>0</v>
      </c>
      <c r="BQ516" s="83"/>
    </row>
    <row r="517" spans="1:69">
      <c r="A517" s="99" t="str">
        <f>IFERROR(_xlfn.XLOOKUP($G517,通讯通路门店!$S$4:$S$993931,通讯通路门店!$A$4:$A$993931,0,0),"")</f>
        <v/>
      </c>
      <c r="B517" s="99" t="str">
        <f>IFERROR(_xlfn.XLOOKUP($G517,通讯通路门店!$S$4:$S$993931,通讯通路门店!$B$4:$B$993931,0,0),"")</f>
        <v/>
      </c>
      <c r="C517" s="99" t="str">
        <f>IFERROR(_xlfn.XLOOKUP($G517,通讯通路门店!$S$4:$S$993931,通讯通路门店!$C$4:$C$993931,0,0),"")</f>
        <v/>
      </c>
      <c r="D517" s="99" t="str">
        <f>IFERROR(_xlfn.XLOOKUP($G517,通讯通路门店!$S$4:$S$993931,通讯通路门店!$D$4:$D$993931,0,0),"")</f>
        <v/>
      </c>
      <c r="E517" s="83"/>
      <c r="F517" s="83"/>
      <c r="G517" s="101" t="e">
        <v>#N/A</v>
      </c>
      <c r="H517" s="102" t="str">
        <f>IFERROR(_xlfn.XLOOKUP($G517,通讯通路门店!$S$4:$S$993931,通讯通路门店!$R$4:$R$993931,0,0),"")</f>
        <v/>
      </c>
      <c r="I517" s="83"/>
      <c r="J517" s="83"/>
      <c r="K517" s="83"/>
      <c r="L517" s="83"/>
      <c r="M517" s="83"/>
      <c r="N517" s="83"/>
      <c r="O517" s="83"/>
      <c r="P517" s="83"/>
      <c r="Q517" s="83"/>
      <c r="R517" s="83"/>
      <c r="S517" s="83"/>
      <c r="T517" s="83"/>
      <c r="U517" s="99">
        <f>COUNTIF(通讯通路门店!$S:$S,$G517)</f>
        <v>0</v>
      </c>
      <c r="V517" s="99">
        <f>COUNTIFS(通讯通路门店!$S:$S,$G517,通讯通路门店!$J:$J,"综合卖场")</f>
        <v>0</v>
      </c>
      <c r="W517" s="99">
        <f>SUMIFS(通讯通路门店!$AJ:$AJ,通讯通路门店!$S:$S,通讯客户沙盘!$G517)</f>
        <v>0</v>
      </c>
      <c r="X517" s="99">
        <f t="shared" si="40"/>
        <v>0</v>
      </c>
      <c r="Y517" s="99">
        <f>COUNTIFS(通讯通路门店!$S:$S,$G517,通讯通路门店!$J:$J,"荣耀体验店")+COUNTIFS(通讯通路门店!$S:$S,$G517,通讯通路门店!$J:$J,"荣耀授权专卖店")</f>
        <v>0</v>
      </c>
      <c r="Z517" s="99">
        <f>COUNTIFS(通讯通路门店!$S:$S,$G517,通讯通路门店!$J:$J,"VIVO体验店")</f>
        <v>0</v>
      </c>
      <c r="AA517" s="99">
        <f>COUNTIFS(通讯通路门店!$S:$S,$G517,通讯通路门店!$J:$J,"OPPO体验店")</f>
        <v>0</v>
      </c>
      <c r="AB517" s="99">
        <f>COUNTIFS(通讯通路门店!$S:$S,$G517,通讯通路门店!$J:$J,"华为授权体验店")+COUNTIFS(通讯通路门店!$S:$S,$G517,通讯通路门店!$J:$J,"华为堡垒店")</f>
        <v>0</v>
      </c>
      <c r="AC517" s="99">
        <f>COUNTIFS(通讯通路门店!$S:$S,$G517,通讯通路门店!$J:$J,"小米体验店")</f>
        <v>0</v>
      </c>
      <c r="AD517" s="99">
        <f>COUNTIFS(通讯通路门店!$S:$S,$G517,通讯通路门店!$J:$J,"苹果体验店")</f>
        <v>0</v>
      </c>
      <c r="AE517" s="99">
        <f>COUNTIFS(通讯通路门店!$S:$S,$G517,通讯通路门店!$J:$J,"其他品牌专卖店")</f>
        <v>0</v>
      </c>
      <c r="AF517" s="99">
        <f>SUMIFS(通讯通路门店!$BI:$BI,通讯通路门店!$S:$S,$G517)</f>
        <v>0</v>
      </c>
      <c r="AG517" s="99">
        <f>SUMIFS(通讯通路门店!$BH:$BH,通讯通路门店!$S:$S,$G517)</f>
        <v>0</v>
      </c>
      <c r="AH517" s="99">
        <f t="shared" si="41"/>
        <v>0</v>
      </c>
      <c r="AI517" s="99">
        <f>SUMIFS(通讯通路门店!$BB:$BB,通讯通路门店!$S:$S,$G517)</f>
        <v>0</v>
      </c>
      <c r="AJ517" s="99">
        <f>SUMIFS(通讯通路门店!$BE:$BE,通讯通路门店!$S:$S,$G517)</f>
        <v>0</v>
      </c>
      <c r="AK517" s="99">
        <f>SUMIFS(通讯通路门店!$BG:$BG,通讯通路门店!$S:$S,$G517)</f>
        <v>0</v>
      </c>
      <c r="AL517" s="99">
        <f>SUMIFS(通讯通路门店!$BC:$BC,通讯通路门店!$S:$S,$G517)</f>
        <v>0</v>
      </c>
      <c r="AM517" s="99">
        <f>SUMIFS(通讯通路门店!$BD:$BD,通讯通路门店!$S:$S,$G517)</f>
        <v>0</v>
      </c>
      <c r="AN517" s="99">
        <f>SUMIFS(通讯通路门店!$BF:$BF,通讯通路门店!$S:$S,$G517)</f>
        <v>0</v>
      </c>
      <c r="AO517" s="99">
        <f t="shared" si="42"/>
        <v>0</v>
      </c>
      <c r="AP517" s="99">
        <f>SUMIFS(通讯通路门店!$K:$K,通讯通路门店!$S:$S,$G517)</f>
        <v>0</v>
      </c>
      <c r="AQ517" s="83"/>
      <c r="AR517" s="99">
        <f>SUMIFS(通讯通路门店!$T:$T,通讯通路门店!$S:$S,$G517)</f>
        <v>0</v>
      </c>
      <c r="AS517" s="99">
        <f>SUMIFS(通讯通路门店!$U:$U,通讯通路门店!$S:$S,$G517)</f>
        <v>0</v>
      </c>
      <c r="AT517" s="99">
        <f>SUMIFS(通讯通路门店!$V:$V,通讯通路门店!$S:$S,$G517)</f>
        <v>0</v>
      </c>
      <c r="AU517" s="99">
        <f>SUMIFS(通讯通路门店!$W:$W,通讯通路门店!$S:$S,$G517)</f>
        <v>0</v>
      </c>
      <c r="AV517" s="99">
        <f>SUMIFS(通讯通路门店!$Z:$Z,通讯通路门店!$S:$S,$G517)</f>
        <v>0</v>
      </c>
      <c r="AW517" s="99">
        <f>SUMIFS(通讯通路门店!$AB:$AB,通讯通路门店!$S:$S,$G517)</f>
        <v>0</v>
      </c>
      <c r="AX517" s="99">
        <f>SUMIFS(通讯通路门店!$X:$X,通讯通路门店!$S:$S,$G517)</f>
        <v>0</v>
      </c>
      <c r="AY517" s="99">
        <f>SUMIFS(通讯通路门店!$Y:$Y,通讯通路门店!$S:$S,$G517)</f>
        <v>0</v>
      </c>
      <c r="AZ517" s="99">
        <f>SUMIFS(通讯通路门店!$AA:$AA,通讯通路门店!$S:$S,$G517)</f>
        <v>0</v>
      </c>
      <c r="BA517" s="99">
        <f t="shared" si="43"/>
        <v>0</v>
      </c>
      <c r="BB517" s="99">
        <f t="shared" si="44"/>
        <v>0</v>
      </c>
      <c r="BC517" s="99">
        <f>SUMIFS(通讯通路门店!$W:$W,通讯通路门店!$S:$S,$G517,通讯通路门店!$J:$J,"荣耀体验店")+SUMIFS(通讯通路门店!$W:$W,通讯通路门店!$S:$S,$G517,通讯通路门店!$J:$J,"荣耀授权专卖店")</f>
        <v>0</v>
      </c>
      <c r="BD517" s="99">
        <f>SUMIFS(通讯通路门店!$Z:$Z,通讯通路门店!$S:$S,$G517,通讯通路门店!$J:$J,"VIVO体验店")</f>
        <v>0</v>
      </c>
      <c r="BE517" s="99">
        <f>SUMIFS(通讯通路门店!$AB:$AB,通讯通路门店!$S:$S,$G517,通讯通路门店!$J:$J,"OPPO体验店")</f>
        <v>0</v>
      </c>
      <c r="BF517" s="99">
        <f>SUMIFS(通讯通路门店!$X:$X,通讯通路门店!$S:$S,$G517,通讯通路门店!$J:$J,"华为授权体验店")+SUMIFS(通讯通路门店!$AA:$AA,通讯通路门店!$S:$S,$G517,通讯通路门店!$J:$J,"华为堡垒店")</f>
        <v>0</v>
      </c>
      <c r="BG517" s="99">
        <f>SUMIFS(通讯通路门店!$Y:$Y,通讯通路门店!$S:$S,$G517,通讯通路门店!$J:$J,"小米体验店")</f>
        <v>0</v>
      </c>
      <c r="BH517" s="99">
        <f>SUMIFS(通讯通路门店!$AA:$AA,通讯通路门店!$S:$S,$G517,通讯通路门店!$J:$J,"苹果体验店")</f>
        <v>0</v>
      </c>
      <c r="BI517" s="99">
        <f>SUMIFS(通讯通路门店!$K:$K,通讯通路门店!$S:$S,$G517,通讯通路门店!$J:$J,"其他品牌专卖店")</f>
        <v>0</v>
      </c>
      <c r="BJ517" s="99">
        <f>SUMIFS(通讯通路门店!$AC:$AC,通讯通路门店!$S:$S,$G517)</f>
        <v>0</v>
      </c>
      <c r="BK517" s="99">
        <f>SUMIFS(通讯通路门店!$AD:$AD,通讯通路门店!$S:$S,$G517)</f>
        <v>0</v>
      </c>
      <c r="BL517" s="99">
        <f>SUMIFS(通讯通路门店!$AE:$AE,通讯通路门店!$S:$S,$G517)</f>
        <v>0</v>
      </c>
      <c r="BM517" s="99">
        <f>SUMIFS(通讯通路门店!$AF:$AF,通讯通路门店!$S:$S,$G517)</f>
        <v>0</v>
      </c>
      <c r="BN517" s="99">
        <f>SUMIFS(通讯通路门店!$AG:$AG,通讯通路门店!$S:$S,$G517)</f>
        <v>0</v>
      </c>
      <c r="BO517" s="99">
        <f>SUMIFS(通讯通路门店!$AH:$AH,通讯通路门店!$S:$S,$G517)</f>
        <v>0</v>
      </c>
      <c r="BP517" s="99">
        <f>SUMIFS(通讯通路门店!$AI:$AI,通讯通路门店!$S:$S,$G517)</f>
        <v>0</v>
      </c>
      <c r="BQ517" s="83"/>
    </row>
    <row r="518" spans="1:69">
      <c r="A518" s="99" t="str">
        <f>IFERROR(_xlfn.XLOOKUP($G518,通讯通路门店!$S$4:$S$993931,通讯通路门店!$A$4:$A$993931,0,0),"")</f>
        <v/>
      </c>
      <c r="B518" s="99" t="str">
        <f>IFERROR(_xlfn.XLOOKUP($G518,通讯通路门店!$S$4:$S$993931,通讯通路门店!$B$4:$B$993931,0,0),"")</f>
        <v/>
      </c>
      <c r="C518" s="99" t="str">
        <f>IFERROR(_xlfn.XLOOKUP($G518,通讯通路门店!$S$4:$S$993931,通讯通路门店!$C$4:$C$993931,0,0),"")</f>
        <v/>
      </c>
      <c r="D518" s="99" t="str">
        <f>IFERROR(_xlfn.XLOOKUP($G518,通讯通路门店!$S$4:$S$993931,通讯通路门店!$D$4:$D$993931,0,0),"")</f>
        <v/>
      </c>
      <c r="E518" s="83"/>
      <c r="F518" s="83"/>
      <c r="G518" s="101" t="e">
        <v>#N/A</v>
      </c>
      <c r="H518" s="102" t="str">
        <f>IFERROR(_xlfn.XLOOKUP($G518,通讯通路门店!$S$4:$S$993931,通讯通路门店!$R$4:$R$993931,0,0),"")</f>
        <v/>
      </c>
      <c r="I518" s="83"/>
      <c r="J518" s="83"/>
      <c r="K518" s="83"/>
      <c r="L518" s="83"/>
      <c r="M518" s="83"/>
      <c r="N518" s="83"/>
      <c r="O518" s="83"/>
      <c r="P518" s="83"/>
      <c r="Q518" s="83"/>
      <c r="R518" s="83"/>
      <c r="S518" s="83"/>
      <c r="T518" s="83"/>
      <c r="U518" s="99">
        <f>COUNTIF(通讯通路门店!$S:$S,$G518)</f>
        <v>0</v>
      </c>
      <c r="V518" s="99">
        <f>COUNTIFS(通讯通路门店!$S:$S,$G518,通讯通路门店!$J:$J,"综合卖场")</f>
        <v>0</v>
      </c>
      <c r="W518" s="99">
        <f>SUMIFS(通讯通路门店!$AJ:$AJ,通讯通路门店!$S:$S,通讯客户沙盘!$G518)</f>
        <v>0</v>
      </c>
      <c r="X518" s="99">
        <f t="shared" si="40"/>
        <v>0</v>
      </c>
      <c r="Y518" s="99">
        <f>COUNTIFS(通讯通路门店!$S:$S,$G518,通讯通路门店!$J:$J,"荣耀体验店")+COUNTIFS(通讯通路门店!$S:$S,$G518,通讯通路门店!$J:$J,"荣耀授权专卖店")</f>
        <v>0</v>
      </c>
      <c r="Z518" s="99">
        <f>COUNTIFS(通讯通路门店!$S:$S,$G518,通讯通路门店!$J:$J,"VIVO体验店")</f>
        <v>0</v>
      </c>
      <c r="AA518" s="99">
        <f>COUNTIFS(通讯通路门店!$S:$S,$G518,通讯通路门店!$J:$J,"OPPO体验店")</f>
        <v>0</v>
      </c>
      <c r="AB518" s="99">
        <f>COUNTIFS(通讯通路门店!$S:$S,$G518,通讯通路门店!$J:$J,"华为授权体验店")+COUNTIFS(通讯通路门店!$S:$S,$G518,通讯通路门店!$J:$J,"华为堡垒店")</f>
        <v>0</v>
      </c>
      <c r="AC518" s="99">
        <f>COUNTIFS(通讯通路门店!$S:$S,$G518,通讯通路门店!$J:$J,"小米体验店")</f>
        <v>0</v>
      </c>
      <c r="AD518" s="99">
        <f>COUNTIFS(通讯通路门店!$S:$S,$G518,通讯通路门店!$J:$J,"苹果体验店")</f>
        <v>0</v>
      </c>
      <c r="AE518" s="99">
        <f>COUNTIFS(通讯通路门店!$S:$S,$G518,通讯通路门店!$J:$J,"其他品牌专卖店")</f>
        <v>0</v>
      </c>
      <c r="AF518" s="99">
        <f>SUMIFS(通讯通路门店!$BI:$BI,通讯通路门店!$S:$S,$G518)</f>
        <v>0</v>
      </c>
      <c r="AG518" s="99">
        <f>SUMIFS(通讯通路门店!$BH:$BH,通讯通路门店!$S:$S,$G518)</f>
        <v>0</v>
      </c>
      <c r="AH518" s="99">
        <f t="shared" si="41"/>
        <v>0</v>
      </c>
      <c r="AI518" s="99">
        <f>SUMIFS(通讯通路门店!$BB:$BB,通讯通路门店!$S:$S,$G518)</f>
        <v>0</v>
      </c>
      <c r="AJ518" s="99">
        <f>SUMIFS(通讯通路门店!$BE:$BE,通讯通路门店!$S:$S,$G518)</f>
        <v>0</v>
      </c>
      <c r="AK518" s="99">
        <f>SUMIFS(通讯通路门店!$BG:$BG,通讯通路门店!$S:$S,$G518)</f>
        <v>0</v>
      </c>
      <c r="AL518" s="99">
        <f>SUMIFS(通讯通路门店!$BC:$BC,通讯通路门店!$S:$S,$G518)</f>
        <v>0</v>
      </c>
      <c r="AM518" s="99">
        <f>SUMIFS(通讯通路门店!$BD:$BD,通讯通路门店!$S:$S,$G518)</f>
        <v>0</v>
      </c>
      <c r="AN518" s="99">
        <f>SUMIFS(通讯通路门店!$BF:$BF,通讯通路门店!$S:$S,$G518)</f>
        <v>0</v>
      </c>
      <c r="AO518" s="99">
        <f t="shared" si="42"/>
        <v>0</v>
      </c>
      <c r="AP518" s="99">
        <f>SUMIFS(通讯通路门店!$K:$K,通讯通路门店!$S:$S,$G518)</f>
        <v>0</v>
      </c>
      <c r="AQ518" s="83"/>
      <c r="AR518" s="99">
        <f>SUMIFS(通讯通路门店!$T:$T,通讯通路门店!$S:$S,$G518)</f>
        <v>0</v>
      </c>
      <c r="AS518" s="99">
        <f>SUMIFS(通讯通路门店!$U:$U,通讯通路门店!$S:$S,$G518)</f>
        <v>0</v>
      </c>
      <c r="AT518" s="99">
        <f>SUMIFS(通讯通路门店!$V:$V,通讯通路门店!$S:$S,$G518)</f>
        <v>0</v>
      </c>
      <c r="AU518" s="99">
        <f>SUMIFS(通讯通路门店!$W:$W,通讯通路门店!$S:$S,$G518)</f>
        <v>0</v>
      </c>
      <c r="AV518" s="99">
        <f>SUMIFS(通讯通路门店!$Z:$Z,通讯通路门店!$S:$S,$G518)</f>
        <v>0</v>
      </c>
      <c r="AW518" s="99">
        <f>SUMIFS(通讯通路门店!$AB:$AB,通讯通路门店!$S:$S,$G518)</f>
        <v>0</v>
      </c>
      <c r="AX518" s="99">
        <f>SUMIFS(通讯通路门店!$X:$X,通讯通路门店!$S:$S,$G518)</f>
        <v>0</v>
      </c>
      <c r="AY518" s="99">
        <f>SUMIFS(通讯通路门店!$Y:$Y,通讯通路门店!$S:$S,$G518)</f>
        <v>0</v>
      </c>
      <c r="AZ518" s="99">
        <f>SUMIFS(通讯通路门店!$AA:$AA,通讯通路门店!$S:$S,$G518)</f>
        <v>0</v>
      </c>
      <c r="BA518" s="99">
        <f t="shared" si="43"/>
        <v>0</v>
      </c>
      <c r="BB518" s="99">
        <f t="shared" si="44"/>
        <v>0</v>
      </c>
      <c r="BC518" s="99">
        <f>SUMIFS(通讯通路门店!$W:$W,通讯通路门店!$S:$S,$G518,通讯通路门店!$J:$J,"荣耀体验店")+SUMIFS(通讯通路门店!$W:$W,通讯通路门店!$S:$S,$G518,通讯通路门店!$J:$J,"荣耀授权专卖店")</f>
        <v>0</v>
      </c>
      <c r="BD518" s="99">
        <f>SUMIFS(通讯通路门店!$Z:$Z,通讯通路门店!$S:$S,$G518,通讯通路门店!$J:$J,"VIVO体验店")</f>
        <v>0</v>
      </c>
      <c r="BE518" s="99">
        <f>SUMIFS(通讯通路门店!$AB:$AB,通讯通路门店!$S:$S,$G518,通讯通路门店!$J:$J,"OPPO体验店")</f>
        <v>0</v>
      </c>
      <c r="BF518" s="99">
        <f>SUMIFS(通讯通路门店!$X:$X,通讯通路门店!$S:$S,$G518,通讯通路门店!$J:$J,"华为授权体验店")+SUMIFS(通讯通路门店!$AA:$AA,通讯通路门店!$S:$S,$G518,通讯通路门店!$J:$J,"华为堡垒店")</f>
        <v>0</v>
      </c>
      <c r="BG518" s="99">
        <f>SUMIFS(通讯通路门店!$Y:$Y,通讯通路门店!$S:$S,$G518,通讯通路门店!$J:$J,"小米体验店")</f>
        <v>0</v>
      </c>
      <c r="BH518" s="99">
        <f>SUMIFS(通讯通路门店!$AA:$AA,通讯通路门店!$S:$S,$G518,通讯通路门店!$J:$J,"苹果体验店")</f>
        <v>0</v>
      </c>
      <c r="BI518" s="99">
        <f>SUMIFS(通讯通路门店!$K:$K,通讯通路门店!$S:$S,$G518,通讯通路门店!$J:$J,"其他品牌专卖店")</f>
        <v>0</v>
      </c>
      <c r="BJ518" s="99">
        <f>SUMIFS(通讯通路门店!$AC:$AC,通讯通路门店!$S:$S,$G518)</f>
        <v>0</v>
      </c>
      <c r="BK518" s="99">
        <f>SUMIFS(通讯通路门店!$AD:$AD,通讯通路门店!$S:$S,$G518)</f>
        <v>0</v>
      </c>
      <c r="BL518" s="99">
        <f>SUMIFS(通讯通路门店!$AE:$AE,通讯通路门店!$S:$S,$G518)</f>
        <v>0</v>
      </c>
      <c r="BM518" s="99">
        <f>SUMIFS(通讯通路门店!$AF:$AF,通讯通路门店!$S:$S,$G518)</f>
        <v>0</v>
      </c>
      <c r="BN518" s="99">
        <f>SUMIFS(通讯通路门店!$AG:$AG,通讯通路门店!$S:$S,$G518)</f>
        <v>0</v>
      </c>
      <c r="BO518" s="99">
        <f>SUMIFS(通讯通路门店!$AH:$AH,通讯通路门店!$S:$S,$G518)</f>
        <v>0</v>
      </c>
      <c r="BP518" s="99">
        <f>SUMIFS(通讯通路门店!$AI:$AI,通讯通路门店!$S:$S,$G518)</f>
        <v>0</v>
      </c>
      <c r="BQ518" s="83"/>
    </row>
    <row r="519" spans="1:69">
      <c r="A519" s="99" t="str">
        <f>IFERROR(_xlfn.XLOOKUP($G519,通讯通路门店!$S$4:$S$993931,通讯通路门店!$A$4:$A$993931,0,0),"")</f>
        <v/>
      </c>
      <c r="B519" s="99" t="str">
        <f>IFERROR(_xlfn.XLOOKUP($G519,通讯通路门店!$S$4:$S$993931,通讯通路门店!$B$4:$B$993931,0,0),"")</f>
        <v/>
      </c>
      <c r="C519" s="99" t="str">
        <f>IFERROR(_xlfn.XLOOKUP($G519,通讯通路门店!$S$4:$S$993931,通讯通路门店!$C$4:$C$993931,0,0),"")</f>
        <v/>
      </c>
      <c r="D519" s="99" t="str">
        <f>IFERROR(_xlfn.XLOOKUP($G519,通讯通路门店!$S$4:$S$993931,通讯通路门店!$D$4:$D$993931,0,0),"")</f>
        <v/>
      </c>
      <c r="E519" s="83"/>
      <c r="F519" s="83"/>
      <c r="G519" s="101" t="e">
        <v>#N/A</v>
      </c>
      <c r="H519" s="102" t="str">
        <f>IFERROR(_xlfn.XLOOKUP($G519,通讯通路门店!$S$4:$S$993931,通讯通路门店!$R$4:$R$993931,0,0),"")</f>
        <v/>
      </c>
      <c r="I519" s="83"/>
      <c r="J519" s="83"/>
      <c r="K519" s="83"/>
      <c r="L519" s="83"/>
      <c r="M519" s="83"/>
      <c r="N519" s="83"/>
      <c r="O519" s="83"/>
      <c r="P519" s="83"/>
      <c r="Q519" s="83"/>
      <c r="R519" s="83"/>
      <c r="S519" s="83"/>
      <c r="T519" s="83"/>
      <c r="U519" s="99">
        <f>COUNTIF(通讯通路门店!$S:$S,$G519)</f>
        <v>0</v>
      </c>
      <c r="V519" s="99">
        <f>COUNTIFS(通讯通路门店!$S:$S,$G519,通讯通路门店!$J:$J,"综合卖场")</f>
        <v>0</v>
      </c>
      <c r="W519" s="99">
        <f>SUMIFS(通讯通路门店!$AJ:$AJ,通讯通路门店!$S:$S,通讯客户沙盘!$G519)</f>
        <v>0</v>
      </c>
      <c r="X519" s="99">
        <f t="shared" si="40"/>
        <v>0</v>
      </c>
      <c r="Y519" s="99">
        <f>COUNTIFS(通讯通路门店!$S:$S,$G519,通讯通路门店!$J:$J,"荣耀体验店")+COUNTIFS(通讯通路门店!$S:$S,$G519,通讯通路门店!$J:$J,"荣耀授权专卖店")</f>
        <v>0</v>
      </c>
      <c r="Z519" s="99">
        <f>COUNTIFS(通讯通路门店!$S:$S,$G519,通讯通路门店!$J:$J,"VIVO体验店")</f>
        <v>0</v>
      </c>
      <c r="AA519" s="99">
        <f>COUNTIFS(通讯通路门店!$S:$S,$G519,通讯通路门店!$J:$J,"OPPO体验店")</f>
        <v>0</v>
      </c>
      <c r="AB519" s="99">
        <f>COUNTIFS(通讯通路门店!$S:$S,$G519,通讯通路门店!$J:$J,"华为授权体验店")+COUNTIFS(通讯通路门店!$S:$S,$G519,通讯通路门店!$J:$J,"华为堡垒店")</f>
        <v>0</v>
      </c>
      <c r="AC519" s="99">
        <f>COUNTIFS(通讯通路门店!$S:$S,$G519,通讯通路门店!$J:$J,"小米体验店")</f>
        <v>0</v>
      </c>
      <c r="AD519" s="99">
        <f>COUNTIFS(通讯通路门店!$S:$S,$G519,通讯通路门店!$J:$J,"苹果体验店")</f>
        <v>0</v>
      </c>
      <c r="AE519" s="99">
        <f>COUNTIFS(通讯通路门店!$S:$S,$G519,通讯通路门店!$J:$J,"其他品牌专卖店")</f>
        <v>0</v>
      </c>
      <c r="AF519" s="99">
        <f>SUMIFS(通讯通路门店!$BI:$BI,通讯通路门店!$S:$S,$G519)</f>
        <v>0</v>
      </c>
      <c r="AG519" s="99">
        <f>SUMIFS(通讯通路门店!$BH:$BH,通讯通路门店!$S:$S,$G519)</f>
        <v>0</v>
      </c>
      <c r="AH519" s="99">
        <f t="shared" si="41"/>
        <v>0</v>
      </c>
      <c r="AI519" s="99">
        <f>SUMIFS(通讯通路门店!$BB:$BB,通讯通路门店!$S:$S,$G519)</f>
        <v>0</v>
      </c>
      <c r="AJ519" s="99">
        <f>SUMIFS(通讯通路门店!$BE:$BE,通讯通路门店!$S:$S,$G519)</f>
        <v>0</v>
      </c>
      <c r="AK519" s="99">
        <f>SUMIFS(通讯通路门店!$BG:$BG,通讯通路门店!$S:$S,$G519)</f>
        <v>0</v>
      </c>
      <c r="AL519" s="99">
        <f>SUMIFS(通讯通路门店!$BC:$BC,通讯通路门店!$S:$S,$G519)</f>
        <v>0</v>
      </c>
      <c r="AM519" s="99">
        <f>SUMIFS(通讯通路门店!$BD:$BD,通讯通路门店!$S:$S,$G519)</f>
        <v>0</v>
      </c>
      <c r="AN519" s="99">
        <f>SUMIFS(通讯通路门店!$BF:$BF,通讯通路门店!$S:$S,$G519)</f>
        <v>0</v>
      </c>
      <c r="AO519" s="99">
        <f t="shared" si="42"/>
        <v>0</v>
      </c>
      <c r="AP519" s="99">
        <f>SUMIFS(通讯通路门店!$K:$K,通讯通路门店!$S:$S,$G519)</f>
        <v>0</v>
      </c>
      <c r="AQ519" s="83"/>
      <c r="AR519" s="99">
        <f>SUMIFS(通讯通路门店!$T:$T,通讯通路门店!$S:$S,$G519)</f>
        <v>0</v>
      </c>
      <c r="AS519" s="99">
        <f>SUMIFS(通讯通路门店!$U:$U,通讯通路门店!$S:$S,$G519)</f>
        <v>0</v>
      </c>
      <c r="AT519" s="99">
        <f>SUMIFS(通讯通路门店!$V:$V,通讯通路门店!$S:$S,$G519)</f>
        <v>0</v>
      </c>
      <c r="AU519" s="99">
        <f>SUMIFS(通讯通路门店!$W:$W,通讯通路门店!$S:$S,$G519)</f>
        <v>0</v>
      </c>
      <c r="AV519" s="99">
        <f>SUMIFS(通讯通路门店!$Z:$Z,通讯通路门店!$S:$S,$G519)</f>
        <v>0</v>
      </c>
      <c r="AW519" s="99">
        <f>SUMIFS(通讯通路门店!$AB:$AB,通讯通路门店!$S:$S,$G519)</f>
        <v>0</v>
      </c>
      <c r="AX519" s="99">
        <f>SUMIFS(通讯通路门店!$X:$X,通讯通路门店!$S:$S,$G519)</f>
        <v>0</v>
      </c>
      <c r="AY519" s="99">
        <f>SUMIFS(通讯通路门店!$Y:$Y,通讯通路门店!$S:$S,$G519)</f>
        <v>0</v>
      </c>
      <c r="AZ519" s="99">
        <f>SUMIFS(通讯通路门店!$AA:$AA,通讯通路门店!$S:$S,$G519)</f>
        <v>0</v>
      </c>
      <c r="BA519" s="99">
        <f t="shared" si="43"/>
        <v>0</v>
      </c>
      <c r="BB519" s="99">
        <f t="shared" si="44"/>
        <v>0</v>
      </c>
      <c r="BC519" s="99">
        <f>SUMIFS(通讯通路门店!$W:$W,通讯通路门店!$S:$S,$G519,通讯通路门店!$J:$J,"荣耀体验店")+SUMIFS(通讯通路门店!$W:$W,通讯通路门店!$S:$S,$G519,通讯通路门店!$J:$J,"荣耀授权专卖店")</f>
        <v>0</v>
      </c>
      <c r="BD519" s="99">
        <f>SUMIFS(通讯通路门店!$Z:$Z,通讯通路门店!$S:$S,$G519,通讯通路门店!$J:$J,"VIVO体验店")</f>
        <v>0</v>
      </c>
      <c r="BE519" s="99">
        <f>SUMIFS(通讯通路门店!$AB:$AB,通讯通路门店!$S:$S,$G519,通讯通路门店!$J:$J,"OPPO体验店")</f>
        <v>0</v>
      </c>
      <c r="BF519" s="99">
        <f>SUMIFS(通讯通路门店!$X:$X,通讯通路门店!$S:$S,$G519,通讯通路门店!$J:$J,"华为授权体验店")+SUMIFS(通讯通路门店!$AA:$AA,通讯通路门店!$S:$S,$G519,通讯通路门店!$J:$J,"华为堡垒店")</f>
        <v>0</v>
      </c>
      <c r="BG519" s="99">
        <f>SUMIFS(通讯通路门店!$Y:$Y,通讯通路门店!$S:$S,$G519,通讯通路门店!$J:$J,"小米体验店")</f>
        <v>0</v>
      </c>
      <c r="BH519" s="99">
        <f>SUMIFS(通讯通路门店!$AA:$AA,通讯通路门店!$S:$S,$G519,通讯通路门店!$J:$J,"苹果体验店")</f>
        <v>0</v>
      </c>
      <c r="BI519" s="99">
        <f>SUMIFS(通讯通路门店!$K:$K,通讯通路门店!$S:$S,$G519,通讯通路门店!$J:$J,"其他品牌专卖店")</f>
        <v>0</v>
      </c>
      <c r="BJ519" s="99">
        <f>SUMIFS(通讯通路门店!$AC:$AC,通讯通路门店!$S:$S,$G519)</f>
        <v>0</v>
      </c>
      <c r="BK519" s="99">
        <f>SUMIFS(通讯通路门店!$AD:$AD,通讯通路门店!$S:$S,$G519)</f>
        <v>0</v>
      </c>
      <c r="BL519" s="99">
        <f>SUMIFS(通讯通路门店!$AE:$AE,通讯通路门店!$S:$S,$G519)</f>
        <v>0</v>
      </c>
      <c r="BM519" s="99">
        <f>SUMIFS(通讯通路门店!$AF:$AF,通讯通路门店!$S:$S,$G519)</f>
        <v>0</v>
      </c>
      <c r="BN519" s="99">
        <f>SUMIFS(通讯通路门店!$AG:$AG,通讯通路门店!$S:$S,$G519)</f>
        <v>0</v>
      </c>
      <c r="BO519" s="99">
        <f>SUMIFS(通讯通路门店!$AH:$AH,通讯通路门店!$S:$S,$G519)</f>
        <v>0</v>
      </c>
      <c r="BP519" s="99">
        <f>SUMIFS(通讯通路门店!$AI:$AI,通讯通路门店!$S:$S,$G519)</f>
        <v>0</v>
      </c>
      <c r="BQ519" s="83"/>
    </row>
    <row r="520" spans="1:69">
      <c r="A520" s="99" t="str">
        <f>IFERROR(_xlfn.XLOOKUP($G520,通讯通路门店!$S$4:$S$993931,通讯通路门店!$A$4:$A$993931,0,0),"")</f>
        <v/>
      </c>
      <c r="B520" s="99" t="str">
        <f>IFERROR(_xlfn.XLOOKUP($G520,通讯通路门店!$S$4:$S$993931,通讯通路门店!$B$4:$B$993931,0,0),"")</f>
        <v/>
      </c>
      <c r="C520" s="99" t="str">
        <f>IFERROR(_xlfn.XLOOKUP($G520,通讯通路门店!$S$4:$S$993931,通讯通路门店!$C$4:$C$993931,0,0),"")</f>
        <v/>
      </c>
      <c r="D520" s="99" t="str">
        <f>IFERROR(_xlfn.XLOOKUP($G520,通讯通路门店!$S$4:$S$993931,通讯通路门店!$D$4:$D$993931,0,0),"")</f>
        <v/>
      </c>
      <c r="E520" s="83"/>
      <c r="F520" s="83"/>
      <c r="G520" s="101" t="e">
        <v>#N/A</v>
      </c>
      <c r="H520" s="102" t="str">
        <f>IFERROR(_xlfn.XLOOKUP($G520,通讯通路门店!$S$4:$S$993931,通讯通路门店!$R$4:$R$993931,0,0),"")</f>
        <v/>
      </c>
      <c r="I520" s="83"/>
      <c r="J520" s="83"/>
      <c r="K520" s="83"/>
      <c r="L520" s="83"/>
      <c r="M520" s="83"/>
      <c r="N520" s="83"/>
      <c r="O520" s="83"/>
      <c r="P520" s="83"/>
      <c r="Q520" s="83"/>
      <c r="R520" s="83"/>
      <c r="S520" s="83"/>
      <c r="T520" s="83"/>
      <c r="U520" s="99">
        <f>COUNTIF(通讯通路门店!$S:$S,$G520)</f>
        <v>0</v>
      </c>
      <c r="V520" s="99">
        <f>COUNTIFS(通讯通路门店!$S:$S,$G520,通讯通路门店!$J:$J,"综合卖场")</f>
        <v>0</v>
      </c>
      <c r="W520" s="99">
        <f>SUMIFS(通讯通路门店!$AJ:$AJ,通讯通路门店!$S:$S,通讯客户沙盘!$G520)</f>
        <v>0</v>
      </c>
      <c r="X520" s="99">
        <f t="shared" si="40"/>
        <v>0</v>
      </c>
      <c r="Y520" s="99">
        <f>COUNTIFS(通讯通路门店!$S:$S,$G520,通讯通路门店!$J:$J,"荣耀体验店")+COUNTIFS(通讯通路门店!$S:$S,$G520,通讯通路门店!$J:$J,"荣耀授权专卖店")</f>
        <v>0</v>
      </c>
      <c r="Z520" s="99">
        <f>COUNTIFS(通讯通路门店!$S:$S,$G520,通讯通路门店!$J:$J,"VIVO体验店")</f>
        <v>0</v>
      </c>
      <c r="AA520" s="99">
        <f>COUNTIFS(通讯通路门店!$S:$S,$G520,通讯通路门店!$J:$J,"OPPO体验店")</f>
        <v>0</v>
      </c>
      <c r="AB520" s="99">
        <f>COUNTIFS(通讯通路门店!$S:$S,$G520,通讯通路门店!$J:$J,"华为授权体验店")+COUNTIFS(通讯通路门店!$S:$S,$G520,通讯通路门店!$J:$J,"华为堡垒店")</f>
        <v>0</v>
      </c>
      <c r="AC520" s="99">
        <f>COUNTIFS(通讯通路门店!$S:$S,$G520,通讯通路门店!$J:$J,"小米体验店")</f>
        <v>0</v>
      </c>
      <c r="AD520" s="99">
        <f>COUNTIFS(通讯通路门店!$S:$S,$G520,通讯通路门店!$J:$J,"苹果体验店")</f>
        <v>0</v>
      </c>
      <c r="AE520" s="99">
        <f>COUNTIFS(通讯通路门店!$S:$S,$G520,通讯通路门店!$J:$J,"其他品牌专卖店")</f>
        <v>0</v>
      </c>
      <c r="AF520" s="99">
        <f>SUMIFS(通讯通路门店!$BI:$BI,通讯通路门店!$S:$S,$G520)</f>
        <v>0</v>
      </c>
      <c r="AG520" s="99">
        <f>SUMIFS(通讯通路门店!$BH:$BH,通讯通路门店!$S:$S,$G520)</f>
        <v>0</v>
      </c>
      <c r="AH520" s="99">
        <f t="shared" si="41"/>
        <v>0</v>
      </c>
      <c r="AI520" s="99">
        <f>SUMIFS(通讯通路门店!$BB:$BB,通讯通路门店!$S:$S,$G520)</f>
        <v>0</v>
      </c>
      <c r="AJ520" s="99">
        <f>SUMIFS(通讯通路门店!$BE:$BE,通讯通路门店!$S:$S,$G520)</f>
        <v>0</v>
      </c>
      <c r="AK520" s="99">
        <f>SUMIFS(通讯通路门店!$BG:$BG,通讯通路门店!$S:$S,$G520)</f>
        <v>0</v>
      </c>
      <c r="AL520" s="99">
        <f>SUMIFS(通讯通路门店!$BC:$BC,通讯通路门店!$S:$S,$G520)</f>
        <v>0</v>
      </c>
      <c r="AM520" s="99">
        <f>SUMIFS(通讯通路门店!$BD:$BD,通讯通路门店!$S:$S,$G520)</f>
        <v>0</v>
      </c>
      <c r="AN520" s="99">
        <f>SUMIFS(通讯通路门店!$BF:$BF,通讯通路门店!$S:$S,$G520)</f>
        <v>0</v>
      </c>
      <c r="AO520" s="99">
        <f t="shared" si="42"/>
        <v>0</v>
      </c>
      <c r="AP520" s="99">
        <f>SUMIFS(通讯通路门店!$K:$K,通讯通路门店!$S:$S,$G520)</f>
        <v>0</v>
      </c>
      <c r="AQ520" s="83"/>
      <c r="AR520" s="99">
        <f>SUMIFS(通讯通路门店!$T:$T,通讯通路门店!$S:$S,$G520)</f>
        <v>0</v>
      </c>
      <c r="AS520" s="99">
        <f>SUMIFS(通讯通路门店!$U:$U,通讯通路门店!$S:$S,$G520)</f>
        <v>0</v>
      </c>
      <c r="AT520" s="99">
        <f>SUMIFS(通讯通路门店!$V:$V,通讯通路门店!$S:$S,$G520)</f>
        <v>0</v>
      </c>
      <c r="AU520" s="99">
        <f>SUMIFS(通讯通路门店!$W:$W,通讯通路门店!$S:$S,$G520)</f>
        <v>0</v>
      </c>
      <c r="AV520" s="99">
        <f>SUMIFS(通讯通路门店!$Z:$Z,通讯通路门店!$S:$S,$G520)</f>
        <v>0</v>
      </c>
      <c r="AW520" s="99">
        <f>SUMIFS(通讯通路门店!$AB:$AB,通讯通路门店!$S:$S,$G520)</f>
        <v>0</v>
      </c>
      <c r="AX520" s="99">
        <f>SUMIFS(通讯通路门店!$X:$X,通讯通路门店!$S:$S,$G520)</f>
        <v>0</v>
      </c>
      <c r="AY520" s="99">
        <f>SUMIFS(通讯通路门店!$Y:$Y,通讯通路门店!$S:$S,$G520)</f>
        <v>0</v>
      </c>
      <c r="AZ520" s="99">
        <f>SUMIFS(通讯通路门店!$AA:$AA,通讯通路门店!$S:$S,$G520)</f>
        <v>0</v>
      </c>
      <c r="BA520" s="99">
        <f t="shared" si="43"/>
        <v>0</v>
      </c>
      <c r="BB520" s="99">
        <f t="shared" si="44"/>
        <v>0</v>
      </c>
      <c r="BC520" s="99">
        <f>SUMIFS(通讯通路门店!$W:$W,通讯通路门店!$S:$S,$G520,通讯通路门店!$J:$J,"荣耀体验店")+SUMIFS(通讯通路门店!$W:$W,通讯通路门店!$S:$S,$G520,通讯通路门店!$J:$J,"荣耀授权专卖店")</f>
        <v>0</v>
      </c>
      <c r="BD520" s="99">
        <f>SUMIFS(通讯通路门店!$Z:$Z,通讯通路门店!$S:$S,$G520,通讯通路门店!$J:$J,"VIVO体验店")</f>
        <v>0</v>
      </c>
      <c r="BE520" s="99">
        <f>SUMIFS(通讯通路门店!$AB:$AB,通讯通路门店!$S:$S,$G520,通讯通路门店!$J:$J,"OPPO体验店")</f>
        <v>0</v>
      </c>
      <c r="BF520" s="99">
        <f>SUMIFS(通讯通路门店!$X:$X,通讯通路门店!$S:$S,$G520,通讯通路门店!$J:$J,"华为授权体验店")+SUMIFS(通讯通路门店!$AA:$AA,通讯通路门店!$S:$S,$G520,通讯通路门店!$J:$J,"华为堡垒店")</f>
        <v>0</v>
      </c>
      <c r="BG520" s="99">
        <f>SUMIFS(通讯通路门店!$Y:$Y,通讯通路门店!$S:$S,$G520,通讯通路门店!$J:$J,"小米体验店")</f>
        <v>0</v>
      </c>
      <c r="BH520" s="99">
        <f>SUMIFS(通讯通路门店!$AA:$AA,通讯通路门店!$S:$S,$G520,通讯通路门店!$J:$J,"苹果体验店")</f>
        <v>0</v>
      </c>
      <c r="BI520" s="99">
        <f>SUMIFS(通讯通路门店!$K:$K,通讯通路门店!$S:$S,$G520,通讯通路门店!$J:$J,"其他品牌专卖店")</f>
        <v>0</v>
      </c>
      <c r="BJ520" s="99">
        <f>SUMIFS(通讯通路门店!$AC:$AC,通讯通路门店!$S:$S,$G520)</f>
        <v>0</v>
      </c>
      <c r="BK520" s="99">
        <f>SUMIFS(通讯通路门店!$AD:$AD,通讯通路门店!$S:$S,$G520)</f>
        <v>0</v>
      </c>
      <c r="BL520" s="99">
        <f>SUMIFS(通讯通路门店!$AE:$AE,通讯通路门店!$S:$S,$G520)</f>
        <v>0</v>
      </c>
      <c r="BM520" s="99">
        <f>SUMIFS(通讯通路门店!$AF:$AF,通讯通路门店!$S:$S,$G520)</f>
        <v>0</v>
      </c>
      <c r="BN520" s="99">
        <f>SUMIFS(通讯通路门店!$AG:$AG,通讯通路门店!$S:$S,$G520)</f>
        <v>0</v>
      </c>
      <c r="BO520" s="99">
        <f>SUMIFS(通讯通路门店!$AH:$AH,通讯通路门店!$S:$S,$G520)</f>
        <v>0</v>
      </c>
      <c r="BP520" s="99">
        <f>SUMIFS(通讯通路门店!$AI:$AI,通讯通路门店!$S:$S,$G520)</f>
        <v>0</v>
      </c>
      <c r="BQ520" s="83"/>
    </row>
    <row r="521" spans="1:69">
      <c r="A521" s="99" t="str">
        <f>IFERROR(_xlfn.XLOOKUP($G521,通讯通路门店!$S$4:$S$993931,通讯通路门店!$A$4:$A$993931,0,0),"")</f>
        <v/>
      </c>
      <c r="B521" s="99" t="str">
        <f>IFERROR(_xlfn.XLOOKUP($G521,通讯通路门店!$S$4:$S$993931,通讯通路门店!$B$4:$B$993931,0,0),"")</f>
        <v/>
      </c>
      <c r="C521" s="99" t="str">
        <f>IFERROR(_xlfn.XLOOKUP($G521,通讯通路门店!$S$4:$S$993931,通讯通路门店!$C$4:$C$993931,0,0),"")</f>
        <v/>
      </c>
      <c r="D521" s="99" t="str">
        <f>IFERROR(_xlfn.XLOOKUP($G521,通讯通路门店!$S$4:$S$993931,通讯通路门店!$D$4:$D$993931,0,0),"")</f>
        <v/>
      </c>
      <c r="E521" s="83"/>
      <c r="F521" s="83"/>
      <c r="G521" s="101" t="e">
        <v>#N/A</v>
      </c>
      <c r="H521" s="102" t="str">
        <f>IFERROR(_xlfn.XLOOKUP($G521,通讯通路门店!$S$4:$S$993931,通讯通路门店!$R$4:$R$993931,0,0),"")</f>
        <v/>
      </c>
      <c r="I521" s="83"/>
      <c r="J521" s="83"/>
      <c r="K521" s="83"/>
      <c r="L521" s="83"/>
      <c r="M521" s="83"/>
      <c r="N521" s="83"/>
      <c r="O521" s="83"/>
      <c r="P521" s="83"/>
      <c r="Q521" s="83"/>
      <c r="R521" s="83"/>
      <c r="S521" s="83"/>
      <c r="T521" s="83"/>
      <c r="U521" s="99">
        <f>COUNTIF(通讯通路门店!$S:$S,$G521)</f>
        <v>0</v>
      </c>
      <c r="V521" s="99">
        <f>COUNTIFS(通讯通路门店!$S:$S,$G521,通讯通路门店!$J:$J,"综合卖场")</f>
        <v>0</v>
      </c>
      <c r="W521" s="99">
        <f>SUMIFS(通讯通路门店!$AJ:$AJ,通讯通路门店!$S:$S,通讯客户沙盘!$G521)</f>
        <v>0</v>
      </c>
      <c r="X521" s="99">
        <f t="shared" si="40"/>
        <v>0</v>
      </c>
      <c r="Y521" s="99">
        <f>COUNTIFS(通讯通路门店!$S:$S,$G521,通讯通路门店!$J:$J,"荣耀体验店")+COUNTIFS(通讯通路门店!$S:$S,$G521,通讯通路门店!$J:$J,"荣耀授权专卖店")</f>
        <v>0</v>
      </c>
      <c r="Z521" s="99">
        <f>COUNTIFS(通讯通路门店!$S:$S,$G521,通讯通路门店!$J:$J,"VIVO体验店")</f>
        <v>0</v>
      </c>
      <c r="AA521" s="99">
        <f>COUNTIFS(通讯通路门店!$S:$S,$G521,通讯通路门店!$J:$J,"OPPO体验店")</f>
        <v>0</v>
      </c>
      <c r="AB521" s="99">
        <f>COUNTIFS(通讯通路门店!$S:$S,$G521,通讯通路门店!$J:$J,"华为授权体验店")+COUNTIFS(通讯通路门店!$S:$S,$G521,通讯通路门店!$J:$J,"华为堡垒店")</f>
        <v>0</v>
      </c>
      <c r="AC521" s="99">
        <f>COUNTIFS(通讯通路门店!$S:$S,$G521,通讯通路门店!$J:$J,"小米体验店")</f>
        <v>0</v>
      </c>
      <c r="AD521" s="99">
        <f>COUNTIFS(通讯通路门店!$S:$S,$G521,通讯通路门店!$J:$J,"苹果体验店")</f>
        <v>0</v>
      </c>
      <c r="AE521" s="99">
        <f>COUNTIFS(通讯通路门店!$S:$S,$G521,通讯通路门店!$J:$J,"其他品牌专卖店")</f>
        <v>0</v>
      </c>
      <c r="AF521" s="99">
        <f>SUMIFS(通讯通路门店!$BI:$BI,通讯通路门店!$S:$S,$G521)</f>
        <v>0</v>
      </c>
      <c r="AG521" s="99">
        <f>SUMIFS(通讯通路门店!$BH:$BH,通讯通路门店!$S:$S,$G521)</f>
        <v>0</v>
      </c>
      <c r="AH521" s="99">
        <f t="shared" si="41"/>
        <v>0</v>
      </c>
      <c r="AI521" s="99">
        <f>SUMIFS(通讯通路门店!$BB:$BB,通讯通路门店!$S:$S,$G521)</f>
        <v>0</v>
      </c>
      <c r="AJ521" s="99">
        <f>SUMIFS(通讯通路门店!$BE:$BE,通讯通路门店!$S:$S,$G521)</f>
        <v>0</v>
      </c>
      <c r="AK521" s="99">
        <f>SUMIFS(通讯通路门店!$BG:$BG,通讯通路门店!$S:$S,$G521)</f>
        <v>0</v>
      </c>
      <c r="AL521" s="99">
        <f>SUMIFS(通讯通路门店!$BC:$BC,通讯通路门店!$S:$S,$G521)</f>
        <v>0</v>
      </c>
      <c r="AM521" s="99">
        <f>SUMIFS(通讯通路门店!$BD:$BD,通讯通路门店!$S:$S,$G521)</f>
        <v>0</v>
      </c>
      <c r="AN521" s="99">
        <f>SUMIFS(通讯通路门店!$BF:$BF,通讯通路门店!$S:$S,$G521)</f>
        <v>0</v>
      </c>
      <c r="AO521" s="99">
        <f t="shared" si="42"/>
        <v>0</v>
      </c>
      <c r="AP521" s="99">
        <f>SUMIFS(通讯通路门店!$K:$K,通讯通路门店!$S:$S,$G521)</f>
        <v>0</v>
      </c>
      <c r="AQ521" s="83"/>
      <c r="AR521" s="99">
        <f>SUMIFS(通讯通路门店!$T:$T,通讯通路门店!$S:$S,$G521)</f>
        <v>0</v>
      </c>
      <c r="AS521" s="99">
        <f>SUMIFS(通讯通路门店!$U:$U,通讯通路门店!$S:$S,$G521)</f>
        <v>0</v>
      </c>
      <c r="AT521" s="99">
        <f>SUMIFS(通讯通路门店!$V:$V,通讯通路门店!$S:$S,$G521)</f>
        <v>0</v>
      </c>
      <c r="AU521" s="99">
        <f>SUMIFS(通讯通路门店!$W:$W,通讯通路门店!$S:$S,$G521)</f>
        <v>0</v>
      </c>
      <c r="AV521" s="99">
        <f>SUMIFS(通讯通路门店!$Z:$Z,通讯通路门店!$S:$S,$G521)</f>
        <v>0</v>
      </c>
      <c r="AW521" s="99">
        <f>SUMIFS(通讯通路门店!$AB:$AB,通讯通路门店!$S:$S,$G521)</f>
        <v>0</v>
      </c>
      <c r="AX521" s="99">
        <f>SUMIFS(通讯通路门店!$X:$X,通讯通路门店!$S:$S,$G521)</f>
        <v>0</v>
      </c>
      <c r="AY521" s="99">
        <f>SUMIFS(通讯通路门店!$Y:$Y,通讯通路门店!$S:$S,$G521)</f>
        <v>0</v>
      </c>
      <c r="AZ521" s="99">
        <f>SUMIFS(通讯通路门店!$AA:$AA,通讯通路门店!$S:$S,$G521)</f>
        <v>0</v>
      </c>
      <c r="BA521" s="99">
        <f t="shared" si="43"/>
        <v>0</v>
      </c>
      <c r="BB521" s="99">
        <f t="shared" si="44"/>
        <v>0</v>
      </c>
      <c r="BC521" s="99">
        <f>SUMIFS(通讯通路门店!$W:$W,通讯通路门店!$S:$S,$G521,通讯通路门店!$J:$J,"荣耀体验店")+SUMIFS(通讯通路门店!$W:$W,通讯通路门店!$S:$S,$G521,通讯通路门店!$J:$J,"荣耀授权专卖店")</f>
        <v>0</v>
      </c>
      <c r="BD521" s="99">
        <f>SUMIFS(通讯通路门店!$Z:$Z,通讯通路门店!$S:$S,$G521,通讯通路门店!$J:$J,"VIVO体验店")</f>
        <v>0</v>
      </c>
      <c r="BE521" s="99">
        <f>SUMIFS(通讯通路门店!$AB:$AB,通讯通路门店!$S:$S,$G521,通讯通路门店!$J:$J,"OPPO体验店")</f>
        <v>0</v>
      </c>
      <c r="BF521" s="99">
        <f>SUMIFS(通讯通路门店!$X:$X,通讯通路门店!$S:$S,$G521,通讯通路门店!$J:$J,"华为授权体验店")+SUMIFS(通讯通路门店!$AA:$AA,通讯通路门店!$S:$S,$G521,通讯通路门店!$J:$J,"华为堡垒店")</f>
        <v>0</v>
      </c>
      <c r="BG521" s="99">
        <f>SUMIFS(通讯通路门店!$Y:$Y,通讯通路门店!$S:$S,$G521,通讯通路门店!$J:$J,"小米体验店")</f>
        <v>0</v>
      </c>
      <c r="BH521" s="99">
        <f>SUMIFS(通讯通路门店!$AA:$AA,通讯通路门店!$S:$S,$G521,通讯通路门店!$J:$J,"苹果体验店")</f>
        <v>0</v>
      </c>
      <c r="BI521" s="99">
        <f>SUMIFS(通讯通路门店!$K:$K,通讯通路门店!$S:$S,$G521,通讯通路门店!$J:$J,"其他品牌专卖店")</f>
        <v>0</v>
      </c>
      <c r="BJ521" s="99">
        <f>SUMIFS(通讯通路门店!$AC:$AC,通讯通路门店!$S:$S,$G521)</f>
        <v>0</v>
      </c>
      <c r="BK521" s="99">
        <f>SUMIFS(通讯通路门店!$AD:$AD,通讯通路门店!$S:$S,$G521)</f>
        <v>0</v>
      </c>
      <c r="BL521" s="99">
        <f>SUMIFS(通讯通路门店!$AE:$AE,通讯通路门店!$S:$S,$G521)</f>
        <v>0</v>
      </c>
      <c r="BM521" s="99">
        <f>SUMIFS(通讯通路门店!$AF:$AF,通讯通路门店!$S:$S,$G521)</f>
        <v>0</v>
      </c>
      <c r="BN521" s="99">
        <f>SUMIFS(通讯通路门店!$AG:$AG,通讯通路门店!$S:$S,$G521)</f>
        <v>0</v>
      </c>
      <c r="BO521" s="99">
        <f>SUMIFS(通讯通路门店!$AH:$AH,通讯通路门店!$S:$S,$G521)</f>
        <v>0</v>
      </c>
      <c r="BP521" s="99">
        <f>SUMIFS(通讯通路门店!$AI:$AI,通讯通路门店!$S:$S,$G521)</f>
        <v>0</v>
      </c>
      <c r="BQ521" s="83"/>
    </row>
    <row r="522" spans="1:69">
      <c r="A522" s="99" t="str">
        <f>IFERROR(_xlfn.XLOOKUP($G522,通讯通路门店!$S$4:$S$993931,通讯通路门店!$A$4:$A$993931,0,0),"")</f>
        <v/>
      </c>
      <c r="B522" s="99" t="str">
        <f>IFERROR(_xlfn.XLOOKUP($G522,通讯通路门店!$S$4:$S$993931,通讯通路门店!$B$4:$B$993931,0,0),"")</f>
        <v/>
      </c>
      <c r="C522" s="99" t="str">
        <f>IFERROR(_xlfn.XLOOKUP($G522,通讯通路门店!$S$4:$S$993931,通讯通路门店!$C$4:$C$993931,0,0),"")</f>
        <v/>
      </c>
      <c r="D522" s="99" t="str">
        <f>IFERROR(_xlfn.XLOOKUP($G522,通讯通路门店!$S$4:$S$993931,通讯通路门店!$D$4:$D$993931,0,0),"")</f>
        <v/>
      </c>
      <c r="E522" s="83"/>
      <c r="F522" s="83"/>
      <c r="G522" s="101" t="e">
        <v>#N/A</v>
      </c>
      <c r="H522" s="102" t="str">
        <f>IFERROR(_xlfn.XLOOKUP($G522,通讯通路门店!$S$4:$S$993931,通讯通路门店!$R$4:$R$993931,0,0),"")</f>
        <v/>
      </c>
      <c r="I522" s="83"/>
      <c r="J522" s="83"/>
      <c r="K522" s="83"/>
      <c r="L522" s="83"/>
      <c r="M522" s="83"/>
      <c r="N522" s="83"/>
      <c r="O522" s="83"/>
      <c r="P522" s="83"/>
      <c r="Q522" s="83"/>
      <c r="R522" s="83"/>
      <c r="S522" s="83"/>
      <c r="T522" s="83"/>
      <c r="U522" s="99">
        <f>COUNTIF(通讯通路门店!$S:$S,$G522)</f>
        <v>0</v>
      </c>
      <c r="V522" s="99">
        <f>COUNTIFS(通讯通路门店!$S:$S,$G522,通讯通路门店!$J:$J,"综合卖场")</f>
        <v>0</v>
      </c>
      <c r="W522" s="99">
        <f>SUMIFS(通讯通路门店!$AJ:$AJ,通讯通路门店!$S:$S,通讯客户沙盘!$G522)</f>
        <v>0</v>
      </c>
      <c r="X522" s="99">
        <f t="shared" si="40"/>
        <v>0</v>
      </c>
      <c r="Y522" s="99">
        <f>COUNTIFS(通讯通路门店!$S:$S,$G522,通讯通路门店!$J:$J,"荣耀体验店")+COUNTIFS(通讯通路门店!$S:$S,$G522,通讯通路门店!$J:$J,"荣耀授权专卖店")</f>
        <v>0</v>
      </c>
      <c r="Z522" s="99">
        <f>COUNTIFS(通讯通路门店!$S:$S,$G522,通讯通路门店!$J:$J,"VIVO体验店")</f>
        <v>0</v>
      </c>
      <c r="AA522" s="99">
        <f>COUNTIFS(通讯通路门店!$S:$S,$G522,通讯通路门店!$J:$J,"OPPO体验店")</f>
        <v>0</v>
      </c>
      <c r="AB522" s="99">
        <f>COUNTIFS(通讯通路门店!$S:$S,$G522,通讯通路门店!$J:$J,"华为授权体验店")+COUNTIFS(通讯通路门店!$S:$S,$G522,通讯通路门店!$J:$J,"华为堡垒店")</f>
        <v>0</v>
      </c>
      <c r="AC522" s="99">
        <f>COUNTIFS(通讯通路门店!$S:$S,$G522,通讯通路门店!$J:$J,"小米体验店")</f>
        <v>0</v>
      </c>
      <c r="AD522" s="99">
        <f>COUNTIFS(通讯通路门店!$S:$S,$G522,通讯通路门店!$J:$J,"苹果体验店")</f>
        <v>0</v>
      </c>
      <c r="AE522" s="99">
        <f>COUNTIFS(通讯通路门店!$S:$S,$G522,通讯通路门店!$J:$J,"其他品牌专卖店")</f>
        <v>0</v>
      </c>
      <c r="AF522" s="99">
        <f>SUMIFS(通讯通路门店!$BI:$BI,通讯通路门店!$S:$S,$G522)</f>
        <v>0</v>
      </c>
      <c r="AG522" s="99">
        <f>SUMIFS(通讯通路门店!$BH:$BH,通讯通路门店!$S:$S,$G522)</f>
        <v>0</v>
      </c>
      <c r="AH522" s="99">
        <f t="shared" si="41"/>
        <v>0</v>
      </c>
      <c r="AI522" s="99">
        <f>SUMIFS(通讯通路门店!$BB:$BB,通讯通路门店!$S:$S,$G522)</f>
        <v>0</v>
      </c>
      <c r="AJ522" s="99">
        <f>SUMIFS(通讯通路门店!$BE:$BE,通讯通路门店!$S:$S,$G522)</f>
        <v>0</v>
      </c>
      <c r="AK522" s="99">
        <f>SUMIFS(通讯通路门店!$BG:$BG,通讯通路门店!$S:$S,$G522)</f>
        <v>0</v>
      </c>
      <c r="AL522" s="99">
        <f>SUMIFS(通讯通路门店!$BC:$BC,通讯通路门店!$S:$S,$G522)</f>
        <v>0</v>
      </c>
      <c r="AM522" s="99">
        <f>SUMIFS(通讯通路门店!$BD:$BD,通讯通路门店!$S:$S,$G522)</f>
        <v>0</v>
      </c>
      <c r="AN522" s="99">
        <f>SUMIFS(通讯通路门店!$BF:$BF,通讯通路门店!$S:$S,$G522)</f>
        <v>0</v>
      </c>
      <c r="AO522" s="99">
        <f t="shared" si="42"/>
        <v>0</v>
      </c>
      <c r="AP522" s="99">
        <f>SUMIFS(通讯通路门店!$K:$K,通讯通路门店!$S:$S,$G522)</f>
        <v>0</v>
      </c>
      <c r="AQ522" s="83"/>
      <c r="AR522" s="99">
        <f>SUMIFS(通讯通路门店!$T:$T,通讯通路门店!$S:$S,$G522)</f>
        <v>0</v>
      </c>
      <c r="AS522" s="99">
        <f>SUMIFS(通讯通路门店!$U:$U,通讯通路门店!$S:$S,$G522)</f>
        <v>0</v>
      </c>
      <c r="AT522" s="99">
        <f>SUMIFS(通讯通路门店!$V:$V,通讯通路门店!$S:$S,$G522)</f>
        <v>0</v>
      </c>
      <c r="AU522" s="99">
        <f>SUMIFS(通讯通路门店!$W:$W,通讯通路门店!$S:$S,$G522)</f>
        <v>0</v>
      </c>
      <c r="AV522" s="99">
        <f>SUMIFS(通讯通路门店!$Z:$Z,通讯通路门店!$S:$S,$G522)</f>
        <v>0</v>
      </c>
      <c r="AW522" s="99">
        <f>SUMIFS(通讯通路门店!$AB:$AB,通讯通路门店!$S:$S,$G522)</f>
        <v>0</v>
      </c>
      <c r="AX522" s="99">
        <f>SUMIFS(通讯通路门店!$X:$X,通讯通路门店!$S:$S,$G522)</f>
        <v>0</v>
      </c>
      <c r="AY522" s="99">
        <f>SUMIFS(通讯通路门店!$Y:$Y,通讯通路门店!$S:$S,$G522)</f>
        <v>0</v>
      </c>
      <c r="AZ522" s="99">
        <f>SUMIFS(通讯通路门店!$AA:$AA,通讯通路门店!$S:$S,$G522)</f>
        <v>0</v>
      </c>
      <c r="BA522" s="99">
        <f t="shared" si="43"/>
        <v>0</v>
      </c>
      <c r="BB522" s="99">
        <f t="shared" si="44"/>
        <v>0</v>
      </c>
      <c r="BC522" s="99">
        <f>SUMIFS(通讯通路门店!$W:$W,通讯通路门店!$S:$S,$G522,通讯通路门店!$J:$J,"荣耀体验店")+SUMIFS(通讯通路门店!$W:$W,通讯通路门店!$S:$S,$G522,通讯通路门店!$J:$J,"荣耀授权专卖店")</f>
        <v>0</v>
      </c>
      <c r="BD522" s="99">
        <f>SUMIFS(通讯通路门店!$Z:$Z,通讯通路门店!$S:$S,$G522,通讯通路门店!$J:$J,"VIVO体验店")</f>
        <v>0</v>
      </c>
      <c r="BE522" s="99">
        <f>SUMIFS(通讯通路门店!$AB:$AB,通讯通路门店!$S:$S,$G522,通讯通路门店!$J:$J,"OPPO体验店")</f>
        <v>0</v>
      </c>
      <c r="BF522" s="99">
        <f>SUMIFS(通讯通路门店!$X:$X,通讯通路门店!$S:$S,$G522,通讯通路门店!$J:$J,"华为授权体验店")+SUMIFS(通讯通路门店!$AA:$AA,通讯通路门店!$S:$S,$G522,通讯通路门店!$J:$J,"华为堡垒店")</f>
        <v>0</v>
      </c>
      <c r="BG522" s="99">
        <f>SUMIFS(通讯通路门店!$Y:$Y,通讯通路门店!$S:$S,$G522,通讯通路门店!$J:$J,"小米体验店")</f>
        <v>0</v>
      </c>
      <c r="BH522" s="99">
        <f>SUMIFS(通讯通路门店!$AA:$AA,通讯通路门店!$S:$S,$G522,通讯通路门店!$J:$J,"苹果体验店")</f>
        <v>0</v>
      </c>
      <c r="BI522" s="99">
        <f>SUMIFS(通讯通路门店!$K:$K,通讯通路门店!$S:$S,$G522,通讯通路门店!$J:$J,"其他品牌专卖店")</f>
        <v>0</v>
      </c>
      <c r="BJ522" s="99">
        <f>SUMIFS(通讯通路门店!$AC:$AC,通讯通路门店!$S:$S,$G522)</f>
        <v>0</v>
      </c>
      <c r="BK522" s="99">
        <f>SUMIFS(通讯通路门店!$AD:$AD,通讯通路门店!$S:$S,$G522)</f>
        <v>0</v>
      </c>
      <c r="BL522" s="99">
        <f>SUMIFS(通讯通路门店!$AE:$AE,通讯通路门店!$S:$S,$G522)</f>
        <v>0</v>
      </c>
      <c r="BM522" s="99">
        <f>SUMIFS(通讯通路门店!$AF:$AF,通讯通路门店!$S:$S,$G522)</f>
        <v>0</v>
      </c>
      <c r="BN522" s="99">
        <f>SUMIFS(通讯通路门店!$AG:$AG,通讯通路门店!$S:$S,$G522)</f>
        <v>0</v>
      </c>
      <c r="BO522" s="99">
        <f>SUMIFS(通讯通路门店!$AH:$AH,通讯通路门店!$S:$S,$G522)</f>
        <v>0</v>
      </c>
      <c r="BP522" s="99">
        <f>SUMIFS(通讯通路门店!$AI:$AI,通讯通路门店!$S:$S,$G522)</f>
        <v>0</v>
      </c>
      <c r="BQ522" s="83"/>
    </row>
    <row r="523" spans="1:69">
      <c r="A523" s="99" t="str">
        <f>IFERROR(_xlfn.XLOOKUP($G523,通讯通路门店!$S$4:$S$993931,通讯通路门店!$A$4:$A$993931,0,0),"")</f>
        <v/>
      </c>
      <c r="B523" s="99" t="str">
        <f>IFERROR(_xlfn.XLOOKUP($G523,通讯通路门店!$S$4:$S$993931,通讯通路门店!$B$4:$B$993931,0,0),"")</f>
        <v/>
      </c>
      <c r="C523" s="99" t="str">
        <f>IFERROR(_xlfn.XLOOKUP($G523,通讯通路门店!$S$4:$S$993931,通讯通路门店!$C$4:$C$993931,0,0),"")</f>
        <v/>
      </c>
      <c r="D523" s="99" t="str">
        <f>IFERROR(_xlfn.XLOOKUP($G523,通讯通路门店!$S$4:$S$993931,通讯通路门店!$D$4:$D$993931,0,0),"")</f>
        <v/>
      </c>
      <c r="E523" s="83"/>
      <c r="F523" s="83"/>
      <c r="G523" s="101" t="e">
        <v>#N/A</v>
      </c>
      <c r="H523" s="102" t="str">
        <f>IFERROR(_xlfn.XLOOKUP($G523,通讯通路门店!$S$4:$S$993931,通讯通路门店!$R$4:$R$993931,0,0),"")</f>
        <v/>
      </c>
      <c r="I523" s="83"/>
      <c r="J523" s="83"/>
      <c r="K523" s="83"/>
      <c r="L523" s="83"/>
      <c r="M523" s="83"/>
      <c r="N523" s="83"/>
      <c r="O523" s="83"/>
      <c r="P523" s="83"/>
      <c r="Q523" s="83"/>
      <c r="R523" s="83"/>
      <c r="S523" s="83"/>
      <c r="T523" s="83"/>
      <c r="U523" s="99">
        <f>COUNTIF(通讯通路门店!$S:$S,$G523)</f>
        <v>0</v>
      </c>
      <c r="V523" s="99">
        <f>COUNTIFS(通讯通路门店!$S:$S,$G523,通讯通路门店!$J:$J,"综合卖场")</f>
        <v>0</v>
      </c>
      <c r="W523" s="99">
        <f>SUMIFS(通讯通路门店!$AJ:$AJ,通讯通路门店!$S:$S,通讯客户沙盘!$G523)</f>
        <v>0</v>
      </c>
      <c r="X523" s="99">
        <f t="shared" si="40"/>
        <v>0</v>
      </c>
      <c r="Y523" s="99">
        <f>COUNTIFS(通讯通路门店!$S:$S,$G523,通讯通路门店!$J:$J,"荣耀体验店")+COUNTIFS(通讯通路门店!$S:$S,$G523,通讯通路门店!$J:$J,"荣耀授权专卖店")</f>
        <v>0</v>
      </c>
      <c r="Z523" s="99">
        <f>COUNTIFS(通讯通路门店!$S:$S,$G523,通讯通路门店!$J:$J,"VIVO体验店")</f>
        <v>0</v>
      </c>
      <c r="AA523" s="99">
        <f>COUNTIFS(通讯通路门店!$S:$S,$G523,通讯通路门店!$J:$J,"OPPO体验店")</f>
        <v>0</v>
      </c>
      <c r="AB523" s="99">
        <f>COUNTIFS(通讯通路门店!$S:$S,$G523,通讯通路门店!$J:$J,"华为授权体验店")+COUNTIFS(通讯通路门店!$S:$S,$G523,通讯通路门店!$J:$J,"华为堡垒店")</f>
        <v>0</v>
      </c>
      <c r="AC523" s="99">
        <f>COUNTIFS(通讯通路门店!$S:$S,$G523,通讯通路门店!$J:$J,"小米体验店")</f>
        <v>0</v>
      </c>
      <c r="AD523" s="99">
        <f>COUNTIFS(通讯通路门店!$S:$S,$G523,通讯通路门店!$J:$J,"苹果体验店")</f>
        <v>0</v>
      </c>
      <c r="AE523" s="99">
        <f>COUNTIFS(通讯通路门店!$S:$S,$G523,通讯通路门店!$J:$J,"其他品牌专卖店")</f>
        <v>0</v>
      </c>
      <c r="AF523" s="99">
        <f>SUMIFS(通讯通路门店!$BI:$BI,通讯通路门店!$S:$S,$G523)</f>
        <v>0</v>
      </c>
      <c r="AG523" s="99">
        <f>SUMIFS(通讯通路门店!$BH:$BH,通讯通路门店!$S:$S,$G523)</f>
        <v>0</v>
      </c>
      <c r="AH523" s="99">
        <f t="shared" si="41"/>
        <v>0</v>
      </c>
      <c r="AI523" s="99">
        <f>SUMIFS(通讯通路门店!$BB:$BB,通讯通路门店!$S:$S,$G523)</f>
        <v>0</v>
      </c>
      <c r="AJ523" s="99">
        <f>SUMIFS(通讯通路门店!$BE:$BE,通讯通路门店!$S:$S,$G523)</f>
        <v>0</v>
      </c>
      <c r="AK523" s="99">
        <f>SUMIFS(通讯通路门店!$BG:$BG,通讯通路门店!$S:$S,$G523)</f>
        <v>0</v>
      </c>
      <c r="AL523" s="99">
        <f>SUMIFS(通讯通路门店!$BC:$BC,通讯通路门店!$S:$S,$G523)</f>
        <v>0</v>
      </c>
      <c r="AM523" s="99">
        <f>SUMIFS(通讯通路门店!$BD:$BD,通讯通路门店!$S:$S,$G523)</f>
        <v>0</v>
      </c>
      <c r="AN523" s="99">
        <f>SUMIFS(通讯通路门店!$BF:$BF,通讯通路门店!$S:$S,$G523)</f>
        <v>0</v>
      </c>
      <c r="AO523" s="99">
        <f t="shared" si="42"/>
        <v>0</v>
      </c>
      <c r="AP523" s="99">
        <f>SUMIFS(通讯通路门店!$K:$K,通讯通路门店!$S:$S,$G523)</f>
        <v>0</v>
      </c>
      <c r="AQ523" s="83"/>
      <c r="AR523" s="99">
        <f>SUMIFS(通讯通路门店!$T:$T,通讯通路门店!$S:$S,$G523)</f>
        <v>0</v>
      </c>
      <c r="AS523" s="99">
        <f>SUMIFS(通讯通路门店!$U:$U,通讯通路门店!$S:$S,$G523)</f>
        <v>0</v>
      </c>
      <c r="AT523" s="99">
        <f>SUMIFS(通讯通路门店!$V:$V,通讯通路门店!$S:$S,$G523)</f>
        <v>0</v>
      </c>
      <c r="AU523" s="99">
        <f>SUMIFS(通讯通路门店!$W:$W,通讯通路门店!$S:$S,$G523)</f>
        <v>0</v>
      </c>
      <c r="AV523" s="99">
        <f>SUMIFS(通讯通路门店!$Z:$Z,通讯通路门店!$S:$S,$G523)</f>
        <v>0</v>
      </c>
      <c r="AW523" s="99">
        <f>SUMIFS(通讯通路门店!$AB:$AB,通讯通路门店!$S:$S,$G523)</f>
        <v>0</v>
      </c>
      <c r="AX523" s="99">
        <f>SUMIFS(通讯通路门店!$X:$X,通讯通路门店!$S:$S,$G523)</f>
        <v>0</v>
      </c>
      <c r="AY523" s="99">
        <f>SUMIFS(通讯通路门店!$Y:$Y,通讯通路门店!$S:$S,$G523)</f>
        <v>0</v>
      </c>
      <c r="AZ523" s="99">
        <f>SUMIFS(通讯通路门店!$AA:$AA,通讯通路门店!$S:$S,$G523)</f>
        <v>0</v>
      </c>
      <c r="BA523" s="99">
        <f t="shared" si="43"/>
        <v>0</v>
      </c>
      <c r="BB523" s="99">
        <f t="shared" si="44"/>
        <v>0</v>
      </c>
      <c r="BC523" s="99">
        <f>SUMIFS(通讯通路门店!$W:$W,通讯通路门店!$S:$S,$G523,通讯通路门店!$J:$J,"荣耀体验店")+SUMIFS(通讯通路门店!$W:$W,通讯通路门店!$S:$S,$G523,通讯通路门店!$J:$J,"荣耀授权专卖店")</f>
        <v>0</v>
      </c>
      <c r="BD523" s="99">
        <f>SUMIFS(通讯通路门店!$Z:$Z,通讯通路门店!$S:$S,$G523,通讯通路门店!$J:$J,"VIVO体验店")</f>
        <v>0</v>
      </c>
      <c r="BE523" s="99">
        <f>SUMIFS(通讯通路门店!$AB:$AB,通讯通路门店!$S:$S,$G523,通讯通路门店!$J:$J,"OPPO体验店")</f>
        <v>0</v>
      </c>
      <c r="BF523" s="99">
        <f>SUMIFS(通讯通路门店!$X:$X,通讯通路门店!$S:$S,$G523,通讯通路门店!$J:$J,"华为授权体验店")+SUMIFS(通讯通路门店!$AA:$AA,通讯通路门店!$S:$S,$G523,通讯通路门店!$J:$J,"华为堡垒店")</f>
        <v>0</v>
      </c>
      <c r="BG523" s="99">
        <f>SUMIFS(通讯通路门店!$Y:$Y,通讯通路门店!$S:$S,$G523,通讯通路门店!$J:$J,"小米体验店")</f>
        <v>0</v>
      </c>
      <c r="BH523" s="99">
        <f>SUMIFS(通讯通路门店!$AA:$AA,通讯通路门店!$S:$S,$G523,通讯通路门店!$J:$J,"苹果体验店")</f>
        <v>0</v>
      </c>
      <c r="BI523" s="99">
        <f>SUMIFS(通讯通路门店!$K:$K,通讯通路门店!$S:$S,$G523,通讯通路门店!$J:$J,"其他品牌专卖店")</f>
        <v>0</v>
      </c>
      <c r="BJ523" s="99">
        <f>SUMIFS(通讯通路门店!$AC:$AC,通讯通路门店!$S:$S,$G523)</f>
        <v>0</v>
      </c>
      <c r="BK523" s="99">
        <f>SUMIFS(通讯通路门店!$AD:$AD,通讯通路门店!$S:$S,$G523)</f>
        <v>0</v>
      </c>
      <c r="BL523" s="99">
        <f>SUMIFS(通讯通路门店!$AE:$AE,通讯通路门店!$S:$S,$G523)</f>
        <v>0</v>
      </c>
      <c r="BM523" s="99">
        <f>SUMIFS(通讯通路门店!$AF:$AF,通讯通路门店!$S:$S,$G523)</f>
        <v>0</v>
      </c>
      <c r="BN523" s="99">
        <f>SUMIFS(通讯通路门店!$AG:$AG,通讯通路门店!$S:$S,$G523)</f>
        <v>0</v>
      </c>
      <c r="BO523" s="99">
        <f>SUMIFS(通讯通路门店!$AH:$AH,通讯通路门店!$S:$S,$G523)</f>
        <v>0</v>
      </c>
      <c r="BP523" s="99">
        <f>SUMIFS(通讯通路门店!$AI:$AI,通讯通路门店!$S:$S,$G523)</f>
        <v>0</v>
      </c>
      <c r="BQ523" s="83"/>
    </row>
    <row r="524" spans="1:69">
      <c r="A524" s="99" t="str">
        <f>IFERROR(_xlfn.XLOOKUP($G524,通讯通路门店!$S$4:$S$993931,通讯通路门店!$A$4:$A$993931,0,0),"")</f>
        <v/>
      </c>
      <c r="B524" s="99" t="str">
        <f>IFERROR(_xlfn.XLOOKUP($G524,通讯通路门店!$S$4:$S$993931,通讯通路门店!$B$4:$B$993931,0,0),"")</f>
        <v/>
      </c>
      <c r="C524" s="99" t="str">
        <f>IFERROR(_xlfn.XLOOKUP($G524,通讯通路门店!$S$4:$S$993931,通讯通路门店!$C$4:$C$993931,0,0),"")</f>
        <v/>
      </c>
      <c r="D524" s="99" t="str">
        <f>IFERROR(_xlfn.XLOOKUP($G524,通讯通路门店!$S$4:$S$993931,通讯通路门店!$D$4:$D$993931,0,0),"")</f>
        <v/>
      </c>
      <c r="E524" s="83"/>
      <c r="F524" s="83"/>
      <c r="G524" s="101" t="e">
        <v>#N/A</v>
      </c>
      <c r="H524" s="102" t="str">
        <f>IFERROR(_xlfn.XLOOKUP($G524,通讯通路门店!$S$4:$S$993931,通讯通路门店!$R$4:$R$993931,0,0),"")</f>
        <v/>
      </c>
      <c r="I524" s="83"/>
      <c r="J524" s="83"/>
      <c r="K524" s="83"/>
      <c r="L524" s="83"/>
      <c r="M524" s="83"/>
      <c r="N524" s="83"/>
      <c r="O524" s="83"/>
      <c r="P524" s="83"/>
      <c r="Q524" s="83"/>
      <c r="R524" s="83"/>
      <c r="S524" s="83"/>
      <c r="T524" s="83"/>
      <c r="U524" s="99">
        <f>COUNTIF(通讯通路门店!$S:$S,$G524)</f>
        <v>0</v>
      </c>
      <c r="V524" s="99">
        <f>COUNTIFS(通讯通路门店!$S:$S,$G524,通讯通路门店!$J:$J,"综合卖场")</f>
        <v>0</v>
      </c>
      <c r="W524" s="99">
        <f>SUMIFS(通讯通路门店!$AJ:$AJ,通讯通路门店!$S:$S,通讯客户沙盘!$G524)</f>
        <v>0</v>
      </c>
      <c r="X524" s="99">
        <f t="shared" si="40"/>
        <v>0</v>
      </c>
      <c r="Y524" s="99">
        <f>COUNTIFS(通讯通路门店!$S:$S,$G524,通讯通路门店!$J:$J,"荣耀体验店")+COUNTIFS(通讯通路门店!$S:$S,$G524,通讯通路门店!$J:$J,"荣耀授权专卖店")</f>
        <v>0</v>
      </c>
      <c r="Z524" s="99">
        <f>COUNTIFS(通讯通路门店!$S:$S,$G524,通讯通路门店!$J:$J,"VIVO体验店")</f>
        <v>0</v>
      </c>
      <c r="AA524" s="99">
        <f>COUNTIFS(通讯通路门店!$S:$S,$G524,通讯通路门店!$J:$J,"OPPO体验店")</f>
        <v>0</v>
      </c>
      <c r="AB524" s="99">
        <f>COUNTIFS(通讯通路门店!$S:$S,$G524,通讯通路门店!$J:$J,"华为授权体验店")+COUNTIFS(通讯通路门店!$S:$S,$G524,通讯通路门店!$J:$J,"华为堡垒店")</f>
        <v>0</v>
      </c>
      <c r="AC524" s="99">
        <f>COUNTIFS(通讯通路门店!$S:$S,$G524,通讯通路门店!$J:$J,"小米体验店")</f>
        <v>0</v>
      </c>
      <c r="AD524" s="99">
        <f>COUNTIFS(通讯通路门店!$S:$S,$G524,通讯通路门店!$J:$J,"苹果体验店")</f>
        <v>0</v>
      </c>
      <c r="AE524" s="99">
        <f>COUNTIFS(通讯通路门店!$S:$S,$G524,通讯通路门店!$J:$J,"其他品牌专卖店")</f>
        <v>0</v>
      </c>
      <c r="AF524" s="99">
        <f>SUMIFS(通讯通路门店!$BI:$BI,通讯通路门店!$S:$S,$G524)</f>
        <v>0</v>
      </c>
      <c r="AG524" s="99">
        <f>SUMIFS(通讯通路门店!$BH:$BH,通讯通路门店!$S:$S,$G524)</f>
        <v>0</v>
      </c>
      <c r="AH524" s="99">
        <f t="shared" si="41"/>
        <v>0</v>
      </c>
      <c r="AI524" s="99">
        <f>SUMIFS(通讯通路门店!$BB:$BB,通讯通路门店!$S:$S,$G524)</f>
        <v>0</v>
      </c>
      <c r="AJ524" s="99">
        <f>SUMIFS(通讯通路门店!$BE:$BE,通讯通路门店!$S:$S,$G524)</f>
        <v>0</v>
      </c>
      <c r="AK524" s="99">
        <f>SUMIFS(通讯通路门店!$BG:$BG,通讯通路门店!$S:$S,$G524)</f>
        <v>0</v>
      </c>
      <c r="AL524" s="99">
        <f>SUMIFS(通讯通路门店!$BC:$BC,通讯通路门店!$S:$S,$G524)</f>
        <v>0</v>
      </c>
      <c r="AM524" s="99">
        <f>SUMIFS(通讯通路门店!$BD:$BD,通讯通路门店!$S:$S,$G524)</f>
        <v>0</v>
      </c>
      <c r="AN524" s="99">
        <f>SUMIFS(通讯通路门店!$BF:$BF,通讯通路门店!$S:$S,$G524)</f>
        <v>0</v>
      </c>
      <c r="AO524" s="99">
        <f t="shared" si="42"/>
        <v>0</v>
      </c>
      <c r="AP524" s="99">
        <f>SUMIFS(通讯通路门店!$K:$K,通讯通路门店!$S:$S,$G524)</f>
        <v>0</v>
      </c>
      <c r="AQ524" s="83"/>
      <c r="AR524" s="99">
        <f>SUMIFS(通讯通路门店!$T:$T,通讯通路门店!$S:$S,$G524)</f>
        <v>0</v>
      </c>
      <c r="AS524" s="99">
        <f>SUMIFS(通讯通路门店!$U:$U,通讯通路门店!$S:$S,$G524)</f>
        <v>0</v>
      </c>
      <c r="AT524" s="99">
        <f>SUMIFS(通讯通路门店!$V:$V,通讯通路门店!$S:$S,$G524)</f>
        <v>0</v>
      </c>
      <c r="AU524" s="99">
        <f>SUMIFS(通讯通路门店!$W:$W,通讯通路门店!$S:$S,$G524)</f>
        <v>0</v>
      </c>
      <c r="AV524" s="99">
        <f>SUMIFS(通讯通路门店!$Z:$Z,通讯通路门店!$S:$S,$G524)</f>
        <v>0</v>
      </c>
      <c r="AW524" s="99">
        <f>SUMIFS(通讯通路门店!$AB:$AB,通讯通路门店!$S:$S,$G524)</f>
        <v>0</v>
      </c>
      <c r="AX524" s="99">
        <f>SUMIFS(通讯通路门店!$X:$X,通讯通路门店!$S:$S,$G524)</f>
        <v>0</v>
      </c>
      <c r="AY524" s="99">
        <f>SUMIFS(通讯通路门店!$Y:$Y,通讯通路门店!$S:$S,$G524)</f>
        <v>0</v>
      </c>
      <c r="AZ524" s="99">
        <f>SUMIFS(通讯通路门店!$AA:$AA,通讯通路门店!$S:$S,$G524)</f>
        <v>0</v>
      </c>
      <c r="BA524" s="99">
        <f t="shared" si="43"/>
        <v>0</v>
      </c>
      <c r="BB524" s="99">
        <f t="shared" si="44"/>
        <v>0</v>
      </c>
      <c r="BC524" s="99">
        <f>SUMIFS(通讯通路门店!$W:$W,通讯通路门店!$S:$S,$G524,通讯通路门店!$J:$J,"荣耀体验店")+SUMIFS(通讯通路门店!$W:$W,通讯通路门店!$S:$S,$G524,通讯通路门店!$J:$J,"荣耀授权专卖店")</f>
        <v>0</v>
      </c>
      <c r="BD524" s="99">
        <f>SUMIFS(通讯通路门店!$Z:$Z,通讯通路门店!$S:$S,$G524,通讯通路门店!$J:$J,"VIVO体验店")</f>
        <v>0</v>
      </c>
      <c r="BE524" s="99">
        <f>SUMIFS(通讯通路门店!$AB:$AB,通讯通路门店!$S:$S,$G524,通讯通路门店!$J:$J,"OPPO体验店")</f>
        <v>0</v>
      </c>
      <c r="BF524" s="99">
        <f>SUMIFS(通讯通路门店!$X:$X,通讯通路门店!$S:$S,$G524,通讯通路门店!$J:$J,"华为授权体验店")+SUMIFS(通讯通路门店!$AA:$AA,通讯通路门店!$S:$S,$G524,通讯通路门店!$J:$J,"华为堡垒店")</f>
        <v>0</v>
      </c>
      <c r="BG524" s="99">
        <f>SUMIFS(通讯通路门店!$Y:$Y,通讯通路门店!$S:$S,$G524,通讯通路门店!$J:$J,"小米体验店")</f>
        <v>0</v>
      </c>
      <c r="BH524" s="99">
        <f>SUMIFS(通讯通路门店!$AA:$AA,通讯通路门店!$S:$S,$G524,通讯通路门店!$J:$J,"苹果体验店")</f>
        <v>0</v>
      </c>
      <c r="BI524" s="99">
        <f>SUMIFS(通讯通路门店!$K:$K,通讯通路门店!$S:$S,$G524,通讯通路门店!$J:$J,"其他品牌专卖店")</f>
        <v>0</v>
      </c>
      <c r="BJ524" s="99">
        <f>SUMIFS(通讯通路门店!$AC:$AC,通讯通路门店!$S:$S,$G524)</f>
        <v>0</v>
      </c>
      <c r="BK524" s="99">
        <f>SUMIFS(通讯通路门店!$AD:$AD,通讯通路门店!$S:$S,$G524)</f>
        <v>0</v>
      </c>
      <c r="BL524" s="99">
        <f>SUMIFS(通讯通路门店!$AE:$AE,通讯通路门店!$S:$S,$G524)</f>
        <v>0</v>
      </c>
      <c r="BM524" s="99">
        <f>SUMIFS(通讯通路门店!$AF:$AF,通讯通路门店!$S:$S,$G524)</f>
        <v>0</v>
      </c>
      <c r="BN524" s="99">
        <f>SUMIFS(通讯通路门店!$AG:$AG,通讯通路门店!$S:$S,$G524)</f>
        <v>0</v>
      </c>
      <c r="BO524" s="99">
        <f>SUMIFS(通讯通路门店!$AH:$AH,通讯通路门店!$S:$S,$G524)</f>
        <v>0</v>
      </c>
      <c r="BP524" s="99">
        <f>SUMIFS(通讯通路门店!$AI:$AI,通讯通路门店!$S:$S,$G524)</f>
        <v>0</v>
      </c>
      <c r="BQ524" s="83"/>
    </row>
    <row r="525" spans="1:69">
      <c r="A525" s="99" t="str">
        <f>IFERROR(_xlfn.XLOOKUP($G525,通讯通路门店!$S$4:$S$993931,通讯通路门店!$A$4:$A$993931,0,0),"")</f>
        <v/>
      </c>
      <c r="B525" s="99" t="str">
        <f>IFERROR(_xlfn.XLOOKUP($G525,通讯通路门店!$S$4:$S$993931,通讯通路门店!$B$4:$B$993931,0,0),"")</f>
        <v/>
      </c>
      <c r="C525" s="99" t="str">
        <f>IFERROR(_xlfn.XLOOKUP($G525,通讯通路门店!$S$4:$S$993931,通讯通路门店!$C$4:$C$993931,0,0),"")</f>
        <v/>
      </c>
      <c r="D525" s="99" t="str">
        <f>IFERROR(_xlfn.XLOOKUP($G525,通讯通路门店!$S$4:$S$993931,通讯通路门店!$D$4:$D$993931,0,0),"")</f>
        <v/>
      </c>
      <c r="E525" s="83"/>
      <c r="F525" s="83"/>
      <c r="G525" s="101" t="e">
        <v>#N/A</v>
      </c>
      <c r="H525" s="102" t="str">
        <f>IFERROR(_xlfn.XLOOKUP($G525,通讯通路门店!$S$4:$S$993931,通讯通路门店!$R$4:$R$993931,0,0),"")</f>
        <v/>
      </c>
      <c r="I525" s="83"/>
      <c r="J525" s="83"/>
      <c r="K525" s="83"/>
      <c r="L525" s="83"/>
      <c r="M525" s="83"/>
      <c r="N525" s="83"/>
      <c r="O525" s="83"/>
      <c r="P525" s="83"/>
      <c r="Q525" s="83"/>
      <c r="R525" s="83"/>
      <c r="S525" s="83"/>
      <c r="T525" s="83"/>
      <c r="U525" s="99">
        <f>COUNTIF(通讯通路门店!$S:$S,$G525)</f>
        <v>0</v>
      </c>
      <c r="V525" s="99">
        <f>COUNTIFS(通讯通路门店!$S:$S,$G525,通讯通路门店!$J:$J,"综合卖场")</f>
        <v>0</v>
      </c>
      <c r="W525" s="99">
        <f>SUMIFS(通讯通路门店!$AJ:$AJ,通讯通路门店!$S:$S,通讯客户沙盘!$G525)</f>
        <v>0</v>
      </c>
      <c r="X525" s="99">
        <f t="shared" si="40"/>
        <v>0</v>
      </c>
      <c r="Y525" s="99">
        <f>COUNTIFS(通讯通路门店!$S:$S,$G525,通讯通路门店!$J:$J,"荣耀体验店")+COUNTIFS(通讯通路门店!$S:$S,$G525,通讯通路门店!$J:$J,"荣耀授权专卖店")</f>
        <v>0</v>
      </c>
      <c r="Z525" s="99">
        <f>COUNTIFS(通讯通路门店!$S:$S,$G525,通讯通路门店!$J:$J,"VIVO体验店")</f>
        <v>0</v>
      </c>
      <c r="AA525" s="99">
        <f>COUNTIFS(通讯通路门店!$S:$S,$G525,通讯通路门店!$J:$J,"OPPO体验店")</f>
        <v>0</v>
      </c>
      <c r="AB525" s="99">
        <f>COUNTIFS(通讯通路门店!$S:$S,$G525,通讯通路门店!$J:$J,"华为授权体验店")+COUNTIFS(通讯通路门店!$S:$S,$G525,通讯通路门店!$J:$J,"华为堡垒店")</f>
        <v>0</v>
      </c>
      <c r="AC525" s="99">
        <f>COUNTIFS(通讯通路门店!$S:$S,$G525,通讯通路门店!$J:$J,"小米体验店")</f>
        <v>0</v>
      </c>
      <c r="AD525" s="99">
        <f>COUNTIFS(通讯通路门店!$S:$S,$G525,通讯通路门店!$J:$J,"苹果体验店")</f>
        <v>0</v>
      </c>
      <c r="AE525" s="99">
        <f>COUNTIFS(通讯通路门店!$S:$S,$G525,通讯通路门店!$J:$J,"其他品牌专卖店")</f>
        <v>0</v>
      </c>
      <c r="AF525" s="99">
        <f>SUMIFS(通讯通路门店!$BI:$BI,通讯通路门店!$S:$S,$G525)</f>
        <v>0</v>
      </c>
      <c r="AG525" s="99">
        <f>SUMIFS(通讯通路门店!$BH:$BH,通讯通路门店!$S:$S,$G525)</f>
        <v>0</v>
      </c>
      <c r="AH525" s="99">
        <f t="shared" si="41"/>
        <v>0</v>
      </c>
      <c r="AI525" s="99">
        <f>SUMIFS(通讯通路门店!$BB:$BB,通讯通路门店!$S:$S,$G525)</f>
        <v>0</v>
      </c>
      <c r="AJ525" s="99">
        <f>SUMIFS(通讯通路门店!$BE:$BE,通讯通路门店!$S:$S,$G525)</f>
        <v>0</v>
      </c>
      <c r="AK525" s="99">
        <f>SUMIFS(通讯通路门店!$BG:$BG,通讯通路门店!$S:$S,$G525)</f>
        <v>0</v>
      </c>
      <c r="AL525" s="99">
        <f>SUMIFS(通讯通路门店!$BC:$BC,通讯通路门店!$S:$S,$G525)</f>
        <v>0</v>
      </c>
      <c r="AM525" s="99">
        <f>SUMIFS(通讯通路门店!$BD:$BD,通讯通路门店!$S:$S,$G525)</f>
        <v>0</v>
      </c>
      <c r="AN525" s="99">
        <f>SUMIFS(通讯通路门店!$BF:$BF,通讯通路门店!$S:$S,$G525)</f>
        <v>0</v>
      </c>
      <c r="AO525" s="99">
        <f t="shared" si="42"/>
        <v>0</v>
      </c>
      <c r="AP525" s="99">
        <f>SUMIFS(通讯通路门店!$K:$K,通讯通路门店!$S:$S,$G525)</f>
        <v>0</v>
      </c>
      <c r="AQ525" s="83"/>
      <c r="AR525" s="99">
        <f>SUMIFS(通讯通路门店!$T:$T,通讯通路门店!$S:$S,$G525)</f>
        <v>0</v>
      </c>
      <c r="AS525" s="99">
        <f>SUMIFS(通讯通路门店!$U:$U,通讯通路门店!$S:$S,$G525)</f>
        <v>0</v>
      </c>
      <c r="AT525" s="99">
        <f>SUMIFS(通讯通路门店!$V:$V,通讯通路门店!$S:$S,$G525)</f>
        <v>0</v>
      </c>
      <c r="AU525" s="99">
        <f>SUMIFS(通讯通路门店!$W:$W,通讯通路门店!$S:$S,$G525)</f>
        <v>0</v>
      </c>
      <c r="AV525" s="99">
        <f>SUMIFS(通讯通路门店!$Z:$Z,通讯通路门店!$S:$S,$G525)</f>
        <v>0</v>
      </c>
      <c r="AW525" s="99">
        <f>SUMIFS(通讯通路门店!$AB:$AB,通讯通路门店!$S:$S,$G525)</f>
        <v>0</v>
      </c>
      <c r="AX525" s="99">
        <f>SUMIFS(通讯通路门店!$X:$X,通讯通路门店!$S:$S,$G525)</f>
        <v>0</v>
      </c>
      <c r="AY525" s="99">
        <f>SUMIFS(通讯通路门店!$Y:$Y,通讯通路门店!$S:$S,$G525)</f>
        <v>0</v>
      </c>
      <c r="AZ525" s="99">
        <f>SUMIFS(通讯通路门店!$AA:$AA,通讯通路门店!$S:$S,$G525)</f>
        <v>0</v>
      </c>
      <c r="BA525" s="99">
        <f t="shared" si="43"/>
        <v>0</v>
      </c>
      <c r="BB525" s="99">
        <f t="shared" si="44"/>
        <v>0</v>
      </c>
      <c r="BC525" s="99">
        <f>SUMIFS(通讯通路门店!$W:$W,通讯通路门店!$S:$S,$G525,通讯通路门店!$J:$J,"荣耀体验店")+SUMIFS(通讯通路门店!$W:$W,通讯通路门店!$S:$S,$G525,通讯通路门店!$J:$J,"荣耀授权专卖店")</f>
        <v>0</v>
      </c>
      <c r="BD525" s="99">
        <f>SUMIFS(通讯通路门店!$Z:$Z,通讯通路门店!$S:$S,$G525,通讯通路门店!$J:$J,"VIVO体验店")</f>
        <v>0</v>
      </c>
      <c r="BE525" s="99">
        <f>SUMIFS(通讯通路门店!$AB:$AB,通讯通路门店!$S:$S,$G525,通讯通路门店!$J:$J,"OPPO体验店")</f>
        <v>0</v>
      </c>
      <c r="BF525" s="99">
        <f>SUMIFS(通讯通路门店!$X:$X,通讯通路门店!$S:$S,$G525,通讯通路门店!$J:$J,"华为授权体验店")+SUMIFS(通讯通路门店!$AA:$AA,通讯通路门店!$S:$S,$G525,通讯通路门店!$J:$J,"华为堡垒店")</f>
        <v>0</v>
      </c>
      <c r="BG525" s="99">
        <f>SUMIFS(通讯通路门店!$Y:$Y,通讯通路门店!$S:$S,$G525,通讯通路门店!$J:$J,"小米体验店")</f>
        <v>0</v>
      </c>
      <c r="BH525" s="99">
        <f>SUMIFS(通讯通路门店!$AA:$AA,通讯通路门店!$S:$S,$G525,通讯通路门店!$J:$J,"苹果体验店")</f>
        <v>0</v>
      </c>
      <c r="BI525" s="99">
        <f>SUMIFS(通讯通路门店!$K:$K,通讯通路门店!$S:$S,$G525,通讯通路门店!$J:$J,"其他品牌专卖店")</f>
        <v>0</v>
      </c>
      <c r="BJ525" s="99">
        <f>SUMIFS(通讯通路门店!$AC:$AC,通讯通路门店!$S:$S,$G525)</f>
        <v>0</v>
      </c>
      <c r="BK525" s="99">
        <f>SUMIFS(通讯通路门店!$AD:$AD,通讯通路门店!$S:$S,$G525)</f>
        <v>0</v>
      </c>
      <c r="BL525" s="99">
        <f>SUMIFS(通讯通路门店!$AE:$AE,通讯通路门店!$S:$S,$G525)</f>
        <v>0</v>
      </c>
      <c r="BM525" s="99">
        <f>SUMIFS(通讯通路门店!$AF:$AF,通讯通路门店!$S:$S,$G525)</f>
        <v>0</v>
      </c>
      <c r="BN525" s="99">
        <f>SUMIFS(通讯通路门店!$AG:$AG,通讯通路门店!$S:$S,$G525)</f>
        <v>0</v>
      </c>
      <c r="BO525" s="99">
        <f>SUMIFS(通讯通路门店!$AH:$AH,通讯通路门店!$S:$S,$G525)</f>
        <v>0</v>
      </c>
      <c r="BP525" s="99">
        <f>SUMIFS(通讯通路门店!$AI:$AI,通讯通路门店!$S:$S,$G525)</f>
        <v>0</v>
      </c>
      <c r="BQ525" s="83"/>
    </row>
    <row r="526" spans="1:69">
      <c r="A526" s="99" t="str">
        <f>IFERROR(_xlfn.XLOOKUP($G526,通讯通路门店!$S$4:$S$993931,通讯通路门店!$A$4:$A$993931,0,0),"")</f>
        <v/>
      </c>
      <c r="B526" s="99" t="str">
        <f>IFERROR(_xlfn.XLOOKUP($G526,通讯通路门店!$S$4:$S$993931,通讯通路门店!$B$4:$B$993931,0,0),"")</f>
        <v/>
      </c>
      <c r="C526" s="99" t="str">
        <f>IFERROR(_xlfn.XLOOKUP($G526,通讯通路门店!$S$4:$S$993931,通讯通路门店!$C$4:$C$993931,0,0),"")</f>
        <v/>
      </c>
      <c r="D526" s="99" t="str">
        <f>IFERROR(_xlfn.XLOOKUP($G526,通讯通路门店!$S$4:$S$993931,通讯通路门店!$D$4:$D$993931,0,0),"")</f>
        <v/>
      </c>
      <c r="E526" s="83"/>
      <c r="F526" s="83"/>
      <c r="G526" s="101" t="e">
        <v>#N/A</v>
      </c>
      <c r="H526" s="102" t="str">
        <f>IFERROR(_xlfn.XLOOKUP($G526,通讯通路门店!$S$4:$S$993931,通讯通路门店!$R$4:$R$993931,0,0),"")</f>
        <v/>
      </c>
      <c r="I526" s="83"/>
      <c r="J526" s="83"/>
      <c r="K526" s="83"/>
      <c r="L526" s="83"/>
      <c r="M526" s="83"/>
      <c r="N526" s="83"/>
      <c r="O526" s="83"/>
      <c r="P526" s="83"/>
      <c r="Q526" s="83"/>
      <c r="R526" s="83"/>
      <c r="S526" s="83"/>
      <c r="T526" s="83"/>
      <c r="U526" s="99">
        <f>COUNTIF(通讯通路门店!$S:$S,$G526)</f>
        <v>0</v>
      </c>
      <c r="V526" s="99">
        <f>COUNTIFS(通讯通路门店!$S:$S,$G526,通讯通路门店!$J:$J,"综合卖场")</f>
        <v>0</v>
      </c>
      <c r="W526" s="99">
        <f>SUMIFS(通讯通路门店!$AJ:$AJ,通讯通路门店!$S:$S,通讯客户沙盘!$G526)</f>
        <v>0</v>
      </c>
      <c r="X526" s="99">
        <f t="shared" si="40"/>
        <v>0</v>
      </c>
      <c r="Y526" s="99">
        <f>COUNTIFS(通讯通路门店!$S:$S,$G526,通讯通路门店!$J:$J,"荣耀体验店")+COUNTIFS(通讯通路门店!$S:$S,$G526,通讯通路门店!$J:$J,"荣耀授权专卖店")</f>
        <v>0</v>
      </c>
      <c r="Z526" s="99">
        <f>COUNTIFS(通讯通路门店!$S:$S,$G526,通讯通路门店!$J:$J,"VIVO体验店")</f>
        <v>0</v>
      </c>
      <c r="AA526" s="99">
        <f>COUNTIFS(通讯通路门店!$S:$S,$G526,通讯通路门店!$J:$J,"OPPO体验店")</f>
        <v>0</v>
      </c>
      <c r="AB526" s="99">
        <f>COUNTIFS(通讯通路门店!$S:$S,$G526,通讯通路门店!$J:$J,"华为授权体验店")+COUNTIFS(通讯通路门店!$S:$S,$G526,通讯通路门店!$J:$J,"华为堡垒店")</f>
        <v>0</v>
      </c>
      <c r="AC526" s="99">
        <f>COUNTIFS(通讯通路门店!$S:$S,$G526,通讯通路门店!$J:$J,"小米体验店")</f>
        <v>0</v>
      </c>
      <c r="AD526" s="99">
        <f>COUNTIFS(通讯通路门店!$S:$S,$G526,通讯通路门店!$J:$J,"苹果体验店")</f>
        <v>0</v>
      </c>
      <c r="AE526" s="99">
        <f>COUNTIFS(通讯通路门店!$S:$S,$G526,通讯通路门店!$J:$J,"其他品牌专卖店")</f>
        <v>0</v>
      </c>
      <c r="AF526" s="99">
        <f>SUMIFS(通讯通路门店!$BI:$BI,通讯通路门店!$S:$S,$G526)</f>
        <v>0</v>
      </c>
      <c r="AG526" s="99">
        <f>SUMIFS(通讯通路门店!$BH:$BH,通讯通路门店!$S:$S,$G526)</f>
        <v>0</v>
      </c>
      <c r="AH526" s="99">
        <f t="shared" si="41"/>
        <v>0</v>
      </c>
      <c r="AI526" s="99">
        <f>SUMIFS(通讯通路门店!$BB:$BB,通讯通路门店!$S:$S,$G526)</f>
        <v>0</v>
      </c>
      <c r="AJ526" s="99">
        <f>SUMIFS(通讯通路门店!$BE:$BE,通讯通路门店!$S:$S,$G526)</f>
        <v>0</v>
      </c>
      <c r="AK526" s="99">
        <f>SUMIFS(通讯通路门店!$BG:$BG,通讯通路门店!$S:$S,$G526)</f>
        <v>0</v>
      </c>
      <c r="AL526" s="99">
        <f>SUMIFS(通讯通路门店!$BC:$BC,通讯通路门店!$S:$S,$G526)</f>
        <v>0</v>
      </c>
      <c r="AM526" s="99">
        <f>SUMIFS(通讯通路门店!$BD:$BD,通讯通路门店!$S:$S,$G526)</f>
        <v>0</v>
      </c>
      <c r="AN526" s="99">
        <f>SUMIFS(通讯通路门店!$BF:$BF,通讯通路门店!$S:$S,$G526)</f>
        <v>0</v>
      </c>
      <c r="AO526" s="99">
        <f t="shared" si="42"/>
        <v>0</v>
      </c>
      <c r="AP526" s="99">
        <f>SUMIFS(通讯通路门店!$K:$K,通讯通路门店!$S:$S,$G526)</f>
        <v>0</v>
      </c>
      <c r="AQ526" s="83"/>
      <c r="AR526" s="99">
        <f>SUMIFS(通讯通路门店!$T:$T,通讯通路门店!$S:$S,$G526)</f>
        <v>0</v>
      </c>
      <c r="AS526" s="99">
        <f>SUMIFS(通讯通路门店!$U:$U,通讯通路门店!$S:$S,$G526)</f>
        <v>0</v>
      </c>
      <c r="AT526" s="99">
        <f>SUMIFS(通讯通路门店!$V:$V,通讯通路门店!$S:$S,$G526)</f>
        <v>0</v>
      </c>
      <c r="AU526" s="99">
        <f>SUMIFS(通讯通路门店!$W:$W,通讯通路门店!$S:$S,$G526)</f>
        <v>0</v>
      </c>
      <c r="AV526" s="99">
        <f>SUMIFS(通讯通路门店!$Z:$Z,通讯通路门店!$S:$S,$G526)</f>
        <v>0</v>
      </c>
      <c r="AW526" s="99">
        <f>SUMIFS(通讯通路门店!$AB:$AB,通讯通路门店!$S:$S,$G526)</f>
        <v>0</v>
      </c>
      <c r="AX526" s="99">
        <f>SUMIFS(通讯通路门店!$X:$X,通讯通路门店!$S:$S,$G526)</f>
        <v>0</v>
      </c>
      <c r="AY526" s="99">
        <f>SUMIFS(通讯通路门店!$Y:$Y,通讯通路门店!$S:$S,$G526)</f>
        <v>0</v>
      </c>
      <c r="AZ526" s="99">
        <f>SUMIFS(通讯通路门店!$AA:$AA,通讯通路门店!$S:$S,$G526)</f>
        <v>0</v>
      </c>
      <c r="BA526" s="99">
        <f t="shared" si="43"/>
        <v>0</v>
      </c>
      <c r="BB526" s="99">
        <f t="shared" si="44"/>
        <v>0</v>
      </c>
      <c r="BC526" s="99">
        <f>SUMIFS(通讯通路门店!$W:$W,通讯通路门店!$S:$S,$G526,通讯通路门店!$J:$J,"荣耀体验店")+SUMIFS(通讯通路门店!$W:$W,通讯通路门店!$S:$S,$G526,通讯通路门店!$J:$J,"荣耀授权专卖店")</f>
        <v>0</v>
      </c>
      <c r="BD526" s="99">
        <f>SUMIFS(通讯通路门店!$Z:$Z,通讯通路门店!$S:$S,$G526,通讯通路门店!$J:$J,"VIVO体验店")</f>
        <v>0</v>
      </c>
      <c r="BE526" s="99">
        <f>SUMIFS(通讯通路门店!$AB:$AB,通讯通路门店!$S:$S,$G526,通讯通路门店!$J:$J,"OPPO体验店")</f>
        <v>0</v>
      </c>
      <c r="BF526" s="99">
        <f>SUMIFS(通讯通路门店!$X:$X,通讯通路门店!$S:$S,$G526,通讯通路门店!$J:$J,"华为授权体验店")+SUMIFS(通讯通路门店!$AA:$AA,通讯通路门店!$S:$S,$G526,通讯通路门店!$J:$J,"华为堡垒店")</f>
        <v>0</v>
      </c>
      <c r="BG526" s="99">
        <f>SUMIFS(通讯通路门店!$Y:$Y,通讯通路门店!$S:$S,$G526,通讯通路门店!$J:$J,"小米体验店")</f>
        <v>0</v>
      </c>
      <c r="BH526" s="99">
        <f>SUMIFS(通讯通路门店!$AA:$AA,通讯通路门店!$S:$S,$G526,通讯通路门店!$J:$J,"苹果体验店")</f>
        <v>0</v>
      </c>
      <c r="BI526" s="99">
        <f>SUMIFS(通讯通路门店!$K:$K,通讯通路门店!$S:$S,$G526,通讯通路门店!$J:$J,"其他品牌专卖店")</f>
        <v>0</v>
      </c>
      <c r="BJ526" s="99">
        <f>SUMIFS(通讯通路门店!$AC:$AC,通讯通路门店!$S:$S,$G526)</f>
        <v>0</v>
      </c>
      <c r="BK526" s="99">
        <f>SUMIFS(通讯通路门店!$AD:$AD,通讯通路门店!$S:$S,$G526)</f>
        <v>0</v>
      </c>
      <c r="BL526" s="99">
        <f>SUMIFS(通讯通路门店!$AE:$AE,通讯通路门店!$S:$S,$G526)</f>
        <v>0</v>
      </c>
      <c r="BM526" s="99">
        <f>SUMIFS(通讯通路门店!$AF:$AF,通讯通路门店!$S:$S,$G526)</f>
        <v>0</v>
      </c>
      <c r="BN526" s="99">
        <f>SUMIFS(通讯通路门店!$AG:$AG,通讯通路门店!$S:$S,$G526)</f>
        <v>0</v>
      </c>
      <c r="BO526" s="99">
        <f>SUMIFS(通讯通路门店!$AH:$AH,通讯通路门店!$S:$S,$G526)</f>
        <v>0</v>
      </c>
      <c r="BP526" s="99">
        <f>SUMIFS(通讯通路门店!$AI:$AI,通讯通路门店!$S:$S,$G526)</f>
        <v>0</v>
      </c>
      <c r="BQ526" s="83"/>
    </row>
    <row r="527" spans="1:69">
      <c r="A527" s="99" t="str">
        <f>IFERROR(_xlfn.XLOOKUP($G527,通讯通路门店!$S$4:$S$993931,通讯通路门店!$A$4:$A$993931,0,0),"")</f>
        <v/>
      </c>
      <c r="B527" s="99" t="str">
        <f>IFERROR(_xlfn.XLOOKUP($G527,通讯通路门店!$S$4:$S$993931,通讯通路门店!$B$4:$B$993931,0,0),"")</f>
        <v/>
      </c>
      <c r="C527" s="99" t="str">
        <f>IFERROR(_xlfn.XLOOKUP($G527,通讯通路门店!$S$4:$S$993931,通讯通路门店!$C$4:$C$993931,0,0),"")</f>
        <v/>
      </c>
      <c r="D527" s="99" t="str">
        <f>IFERROR(_xlfn.XLOOKUP($G527,通讯通路门店!$S$4:$S$993931,通讯通路门店!$D$4:$D$993931,0,0),"")</f>
        <v/>
      </c>
      <c r="E527" s="83"/>
      <c r="F527" s="83"/>
      <c r="G527" s="101" t="e">
        <v>#N/A</v>
      </c>
      <c r="H527" s="102" t="str">
        <f>IFERROR(_xlfn.XLOOKUP($G527,通讯通路门店!$S$4:$S$993931,通讯通路门店!$R$4:$R$993931,0,0),"")</f>
        <v/>
      </c>
      <c r="I527" s="83"/>
      <c r="J527" s="83"/>
      <c r="K527" s="83"/>
      <c r="L527" s="83"/>
      <c r="M527" s="83"/>
      <c r="N527" s="83"/>
      <c r="O527" s="83"/>
      <c r="P527" s="83"/>
      <c r="Q527" s="83"/>
      <c r="R527" s="83"/>
      <c r="S527" s="83"/>
      <c r="T527" s="83"/>
      <c r="U527" s="99">
        <f>COUNTIF(通讯通路门店!$S:$S,$G527)</f>
        <v>0</v>
      </c>
      <c r="V527" s="99">
        <f>COUNTIFS(通讯通路门店!$S:$S,$G527,通讯通路门店!$J:$J,"综合卖场")</f>
        <v>0</v>
      </c>
      <c r="W527" s="99">
        <f>SUMIFS(通讯通路门店!$AJ:$AJ,通讯通路门店!$S:$S,通讯客户沙盘!$G527)</f>
        <v>0</v>
      </c>
      <c r="X527" s="99">
        <f t="shared" si="40"/>
        <v>0</v>
      </c>
      <c r="Y527" s="99">
        <f>COUNTIFS(通讯通路门店!$S:$S,$G527,通讯通路门店!$J:$J,"荣耀体验店")+COUNTIFS(通讯通路门店!$S:$S,$G527,通讯通路门店!$J:$J,"荣耀授权专卖店")</f>
        <v>0</v>
      </c>
      <c r="Z527" s="99">
        <f>COUNTIFS(通讯通路门店!$S:$S,$G527,通讯通路门店!$J:$J,"VIVO体验店")</f>
        <v>0</v>
      </c>
      <c r="AA527" s="99">
        <f>COUNTIFS(通讯通路门店!$S:$S,$G527,通讯通路门店!$J:$J,"OPPO体验店")</f>
        <v>0</v>
      </c>
      <c r="AB527" s="99">
        <f>COUNTIFS(通讯通路门店!$S:$S,$G527,通讯通路门店!$J:$J,"华为授权体验店")+COUNTIFS(通讯通路门店!$S:$S,$G527,通讯通路门店!$J:$J,"华为堡垒店")</f>
        <v>0</v>
      </c>
      <c r="AC527" s="99">
        <f>COUNTIFS(通讯通路门店!$S:$S,$G527,通讯通路门店!$J:$J,"小米体验店")</f>
        <v>0</v>
      </c>
      <c r="AD527" s="99">
        <f>COUNTIFS(通讯通路门店!$S:$S,$G527,通讯通路门店!$J:$J,"苹果体验店")</f>
        <v>0</v>
      </c>
      <c r="AE527" s="99">
        <f>COUNTIFS(通讯通路门店!$S:$S,$G527,通讯通路门店!$J:$J,"其他品牌专卖店")</f>
        <v>0</v>
      </c>
      <c r="AF527" s="99">
        <f>SUMIFS(通讯通路门店!$BI:$BI,通讯通路门店!$S:$S,$G527)</f>
        <v>0</v>
      </c>
      <c r="AG527" s="99">
        <f>SUMIFS(通讯通路门店!$BH:$BH,通讯通路门店!$S:$S,$G527)</f>
        <v>0</v>
      </c>
      <c r="AH527" s="99">
        <f t="shared" si="41"/>
        <v>0</v>
      </c>
      <c r="AI527" s="99">
        <f>SUMIFS(通讯通路门店!$BB:$BB,通讯通路门店!$S:$S,$G527)</f>
        <v>0</v>
      </c>
      <c r="AJ527" s="99">
        <f>SUMIFS(通讯通路门店!$BE:$BE,通讯通路门店!$S:$S,$G527)</f>
        <v>0</v>
      </c>
      <c r="AK527" s="99">
        <f>SUMIFS(通讯通路门店!$BG:$BG,通讯通路门店!$S:$S,$G527)</f>
        <v>0</v>
      </c>
      <c r="AL527" s="99">
        <f>SUMIFS(通讯通路门店!$BC:$BC,通讯通路门店!$S:$S,$G527)</f>
        <v>0</v>
      </c>
      <c r="AM527" s="99">
        <f>SUMIFS(通讯通路门店!$BD:$BD,通讯通路门店!$S:$S,$G527)</f>
        <v>0</v>
      </c>
      <c r="AN527" s="99">
        <f>SUMIFS(通讯通路门店!$BF:$BF,通讯通路门店!$S:$S,$G527)</f>
        <v>0</v>
      </c>
      <c r="AO527" s="99">
        <f t="shared" si="42"/>
        <v>0</v>
      </c>
      <c r="AP527" s="99">
        <f>SUMIFS(通讯通路门店!$K:$K,通讯通路门店!$S:$S,$G527)</f>
        <v>0</v>
      </c>
      <c r="AQ527" s="83"/>
      <c r="AR527" s="99">
        <f>SUMIFS(通讯通路门店!$T:$T,通讯通路门店!$S:$S,$G527)</f>
        <v>0</v>
      </c>
      <c r="AS527" s="99">
        <f>SUMIFS(通讯通路门店!$U:$U,通讯通路门店!$S:$S,$G527)</f>
        <v>0</v>
      </c>
      <c r="AT527" s="99">
        <f>SUMIFS(通讯通路门店!$V:$V,通讯通路门店!$S:$S,$G527)</f>
        <v>0</v>
      </c>
      <c r="AU527" s="99">
        <f>SUMIFS(通讯通路门店!$W:$W,通讯通路门店!$S:$S,$G527)</f>
        <v>0</v>
      </c>
      <c r="AV527" s="99">
        <f>SUMIFS(通讯通路门店!$Z:$Z,通讯通路门店!$S:$S,$G527)</f>
        <v>0</v>
      </c>
      <c r="AW527" s="99">
        <f>SUMIFS(通讯通路门店!$AB:$AB,通讯通路门店!$S:$S,$G527)</f>
        <v>0</v>
      </c>
      <c r="AX527" s="99">
        <f>SUMIFS(通讯通路门店!$X:$X,通讯通路门店!$S:$S,$G527)</f>
        <v>0</v>
      </c>
      <c r="AY527" s="99">
        <f>SUMIFS(通讯通路门店!$Y:$Y,通讯通路门店!$S:$S,$G527)</f>
        <v>0</v>
      </c>
      <c r="AZ527" s="99">
        <f>SUMIFS(通讯通路门店!$AA:$AA,通讯通路门店!$S:$S,$G527)</f>
        <v>0</v>
      </c>
      <c r="BA527" s="99">
        <f t="shared" si="43"/>
        <v>0</v>
      </c>
      <c r="BB527" s="99">
        <f t="shared" si="44"/>
        <v>0</v>
      </c>
      <c r="BC527" s="99">
        <f>SUMIFS(通讯通路门店!$W:$W,通讯通路门店!$S:$S,$G527,通讯通路门店!$J:$J,"荣耀体验店")+SUMIFS(通讯通路门店!$W:$W,通讯通路门店!$S:$S,$G527,通讯通路门店!$J:$J,"荣耀授权专卖店")</f>
        <v>0</v>
      </c>
      <c r="BD527" s="99">
        <f>SUMIFS(通讯通路门店!$Z:$Z,通讯通路门店!$S:$S,$G527,通讯通路门店!$J:$J,"VIVO体验店")</f>
        <v>0</v>
      </c>
      <c r="BE527" s="99">
        <f>SUMIFS(通讯通路门店!$AB:$AB,通讯通路门店!$S:$S,$G527,通讯通路门店!$J:$J,"OPPO体验店")</f>
        <v>0</v>
      </c>
      <c r="BF527" s="99">
        <f>SUMIFS(通讯通路门店!$X:$X,通讯通路门店!$S:$S,$G527,通讯通路门店!$J:$J,"华为授权体验店")+SUMIFS(通讯通路门店!$AA:$AA,通讯通路门店!$S:$S,$G527,通讯通路门店!$J:$J,"华为堡垒店")</f>
        <v>0</v>
      </c>
      <c r="BG527" s="99">
        <f>SUMIFS(通讯通路门店!$Y:$Y,通讯通路门店!$S:$S,$G527,通讯通路门店!$J:$J,"小米体验店")</f>
        <v>0</v>
      </c>
      <c r="BH527" s="99">
        <f>SUMIFS(通讯通路门店!$AA:$AA,通讯通路门店!$S:$S,$G527,通讯通路门店!$J:$J,"苹果体验店")</f>
        <v>0</v>
      </c>
      <c r="BI527" s="99">
        <f>SUMIFS(通讯通路门店!$K:$K,通讯通路门店!$S:$S,$G527,通讯通路门店!$J:$J,"其他品牌专卖店")</f>
        <v>0</v>
      </c>
      <c r="BJ527" s="99">
        <f>SUMIFS(通讯通路门店!$AC:$AC,通讯通路门店!$S:$S,$G527)</f>
        <v>0</v>
      </c>
      <c r="BK527" s="99">
        <f>SUMIFS(通讯通路门店!$AD:$AD,通讯通路门店!$S:$S,$G527)</f>
        <v>0</v>
      </c>
      <c r="BL527" s="99">
        <f>SUMIFS(通讯通路门店!$AE:$AE,通讯通路门店!$S:$S,$G527)</f>
        <v>0</v>
      </c>
      <c r="BM527" s="99">
        <f>SUMIFS(通讯通路门店!$AF:$AF,通讯通路门店!$S:$S,$G527)</f>
        <v>0</v>
      </c>
      <c r="BN527" s="99">
        <f>SUMIFS(通讯通路门店!$AG:$AG,通讯通路门店!$S:$S,$G527)</f>
        <v>0</v>
      </c>
      <c r="BO527" s="99">
        <f>SUMIFS(通讯通路门店!$AH:$AH,通讯通路门店!$S:$S,$G527)</f>
        <v>0</v>
      </c>
      <c r="BP527" s="99">
        <f>SUMIFS(通讯通路门店!$AI:$AI,通讯通路门店!$S:$S,$G527)</f>
        <v>0</v>
      </c>
      <c r="BQ527" s="83"/>
    </row>
    <row r="528" spans="1:69">
      <c r="A528" s="99" t="str">
        <f>IFERROR(_xlfn.XLOOKUP($G528,通讯通路门店!$S$4:$S$993931,通讯通路门店!$A$4:$A$993931,0,0),"")</f>
        <v/>
      </c>
      <c r="B528" s="99" t="str">
        <f>IFERROR(_xlfn.XLOOKUP($G528,通讯通路门店!$S$4:$S$993931,通讯通路门店!$B$4:$B$993931,0,0),"")</f>
        <v/>
      </c>
      <c r="C528" s="99" t="str">
        <f>IFERROR(_xlfn.XLOOKUP($G528,通讯通路门店!$S$4:$S$993931,通讯通路门店!$C$4:$C$993931,0,0),"")</f>
        <v/>
      </c>
      <c r="D528" s="99" t="str">
        <f>IFERROR(_xlfn.XLOOKUP($G528,通讯通路门店!$S$4:$S$993931,通讯通路门店!$D$4:$D$993931,0,0),"")</f>
        <v/>
      </c>
      <c r="E528" s="83"/>
      <c r="F528" s="83"/>
      <c r="G528" s="101" t="e">
        <v>#N/A</v>
      </c>
      <c r="H528" s="102" t="str">
        <f>IFERROR(_xlfn.XLOOKUP($G528,通讯通路门店!$S$4:$S$993931,通讯通路门店!$R$4:$R$993931,0,0),"")</f>
        <v/>
      </c>
      <c r="I528" s="83"/>
      <c r="J528" s="83"/>
      <c r="K528" s="83"/>
      <c r="L528" s="83"/>
      <c r="M528" s="83"/>
      <c r="N528" s="83"/>
      <c r="O528" s="83"/>
      <c r="P528" s="83"/>
      <c r="Q528" s="83"/>
      <c r="R528" s="83"/>
      <c r="S528" s="83"/>
      <c r="T528" s="83"/>
      <c r="U528" s="99">
        <f>COUNTIF(通讯通路门店!$S:$S,$G528)</f>
        <v>0</v>
      </c>
      <c r="V528" s="99">
        <f>COUNTIFS(通讯通路门店!$S:$S,$G528,通讯通路门店!$J:$J,"综合卖场")</f>
        <v>0</v>
      </c>
      <c r="W528" s="99">
        <f>SUMIFS(通讯通路门店!$AJ:$AJ,通讯通路门店!$S:$S,通讯客户沙盘!$G528)</f>
        <v>0</v>
      </c>
      <c r="X528" s="99">
        <f t="shared" si="40"/>
        <v>0</v>
      </c>
      <c r="Y528" s="99">
        <f>COUNTIFS(通讯通路门店!$S:$S,$G528,通讯通路门店!$J:$J,"荣耀体验店")+COUNTIFS(通讯通路门店!$S:$S,$G528,通讯通路门店!$J:$J,"荣耀授权专卖店")</f>
        <v>0</v>
      </c>
      <c r="Z528" s="99">
        <f>COUNTIFS(通讯通路门店!$S:$S,$G528,通讯通路门店!$J:$J,"VIVO体验店")</f>
        <v>0</v>
      </c>
      <c r="AA528" s="99">
        <f>COUNTIFS(通讯通路门店!$S:$S,$G528,通讯通路门店!$J:$J,"OPPO体验店")</f>
        <v>0</v>
      </c>
      <c r="AB528" s="99">
        <f>COUNTIFS(通讯通路门店!$S:$S,$G528,通讯通路门店!$J:$J,"华为授权体验店")+COUNTIFS(通讯通路门店!$S:$S,$G528,通讯通路门店!$J:$J,"华为堡垒店")</f>
        <v>0</v>
      </c>
      <c r="AC528" s="99">
        <f>COUNTIFS(通讯通路门店!$S:$S,$G528,通讯通路门店!$J:$J,"小米体验店")</f>
        <v>0</v>
      </c>
      <c r="AD528" s="99">
        <f>COUNTIFS(通讯通路门店!$S:$S,$G528,通讯通路门店!$J:$J,"苹果体验店")</f>
        <v>0</v>
      </c>
      <c r="AE528" s="99">
        <f>COUNTIFS(通讯通路门店!$S:$S,$G528,通讯通路门店!$J:$J,"其他品牌专卖店")</f>
        <v>0</v>
      </c>
      <c r="AF528" s="99">
        <f>SUMIFS(通讯通路门店!$BI:$BI,通讯通路门店!$S:$S,$G528)</f>
        <v>0</v>
      </c>
      <c r="AG528" s="99">
        <f>SUMIFS(通讯通路门店!$BH:$BH,通讯通路门店!$S:$S,$G528)</f>
        <v>0</v>
      </c>
      <c r="AH528" s="99">
        <f t="shared" si="41"/>
        <v>0</v>
      </c>
      <c r="AI528" s="99">
        <f>SUMIFS(通讯通路门店!$BB:$BB,通讯通路门店!$S:$S,$G528)</f>
        <v>0</v>
      </c>
      <c r="AJ528" s="99">
        <f>SUMIFS(通讯通路门店!$BE:$BE,通讯通路门店!$S:$S,$G528)</f>
        <v>0</v>
      </c>
      <c r="AK528" s="99">
        <f>SUMIFS(通讯通路门店!$BG:$BG,通讯通路门店!$S:$S,$G528)</f>
        <v>0</v>
      </c>
      <c r="AL528" s="99">
        <f>SUMIFS(通讯通路门店!$BC:$BC,通讯通路门店!$S:$S,$G528)</f>
        <v>0</v>
      </c>
      <c r="AM528" s="99">
        <f>SUMIFS(通讯通路门店!$BD:$BD,通讯通路门店!$S:$S,$G528)</f>
        <v>0</v>
      </c>
      <c r="AN528" s="99">
        <f>SUMIFS(通讯通路门店!$BF:$BF,通讯通路门店!$S:$S,$G528)</f>
        <v>0</v>
      </c>
      <c r="AO528" s="99">
        <f t="shared" si="42"/>
        <v>0</v>
      </c>
      <c r="AP528" s="99">
        <f>SUMIFS(通讯通路门店!$K:$K,通讯通路门店!$S:$S,$G528)</f>
        <v>0</v>
      </c>
      <c r="AQ528" s="83"/>
      <c r="AR528" s="99">
        <f>SUMIFS(通讯通路门店!$T:$T,通讯通路门店!$S:$S,$G528)</f>
        <v>0</v>
      </c>
      <c r="AS528" s="99">
        <f>SUMIFS(通讯通路门店!$U:$U,通讯通路门店!$S:$S,$G528)</f>
        <v>0</v>
      </c>
      <c r="AT528" s="99">
        <f>SUMIFS(通讯通路门店!$V:$V,通讯通路门店!$S:$S,$G528)</f>
        <v>0</v>
      </c>
      <c r="AU528" s="99">
        <f>SUMIFS(通讯通路门店!$W:$W,通讯通路门店!$S:$S,$G528)</f>
        <v>0</v>
      </c>
      <c r="AV528" s="99">
        <f>SUMIFS(通讯通路门店!$Z:$Z,通讯通路门店!$S:$S,$G528)</f>
        <v>0</v>
      </c>
      <c r="AW528" s="99">
        <f>SUMIFS(通讯通路门店!$AB:$AB,通讯通路门店!$S:$S,$G528)</f>
        <v>0</v>
      </c>
      <c r="AX528" s="99">
        <f>SUMIFS(通讯通路门店!$X:$X,通讯通路门店!$S:$S,$G528)</f>
        <v>0</v>
      </c>
      <c r="AY528" s="99">
        <f>SUMIFS(通讯通路门店!$Y:$Y,通讯通路门店!$S:$S,$G528)</f>
        <v>0</v>
      </c>
      <c r="AZ528" s="99">
        <f>SUMIFS(通讯通路门店!$AA:$AA,通讯通路门店!$S:$S,$G528)</f>
        <v>0</v>
      </c>
      <c r="BA528" s="99">
        <f t="shared" si="43"/>
        <v>0</v>
      </c>
      <c r="BB528" s="99">
        <f t="shared" si="44"/>
        <v>0</v>
      </c>
      <c r="BC528" s="99">
        <f>SUMIFS(通讯通路门店!$W:$W,通讯通路门店!$S:$S,$G528,通讯通路门店!$J:$J,"荣耀体验店")+SUMIFS(通讯通路门店!$W:$W,通讯通路门店!$S:$S,$G528,通讯通路门店!$J:$J,"荣耀授权专卖店")</f>
        <v>0</v>
      </c>
      <c r="BD528" s="99">
        <f>SUMIFS(通讯通路门店!$Z:$Z,通讯通路门店!$S:$S,$G528,通讯通路门店!$J:$J,"VIVO体验店")</f>
        <v>0</v>
      </c>
      <c r="BE528" s="99">
        <f>SUMIFS(通讯通路门店!$AB:$AB,通讯通路门店!$S:$S,$G528,通讯通路门店!$J:$J,"OPPO体验店")</f>
        <v>0</v>
      </c>
      <c r="BF528" s="99">
        <f>SUMIFS(通讯通路门店!$X:$X,通讯通路门店!$S:$S,$G528,通讯通路门店!$J:$J,"华为授权体验店")+SUMIFS(通讯通路门店!$AA:$AA,通讯通路门店!$S:$S,$G528,通讯通路门店!$J:$J,"华为堡垒店")</f>
        <v>0</v>
      </c>
      <c r="BG528" s="99">
        <f>SUMIFS(通讯通路门店!$Y:$Y,通讯通路门店!$S:$S,$G528,通讯通路门店!$J:$J,"小米体验店")</f>
        <v>0</v>
      </c>
      <c r="BH528" s="99">
        <f>SUMIFS(通讯通路门店!$AA:$AA,通讯通路门店!$S:$S,$G528,通讯通路门店!$J:$J,"苹果体验店")</f>
        <v>0</v>
      </c>
      <c r="BI528" s="99">
        <f>SUMIFS(通讯通路门店!$K:$K,通讯通路门店!$S:$S,$G528,通讯通路门店!$J:$J,"其他品牌专卖店")</f>
        <v>0</v>
      </c>
      <c r="BJ528" s="99">
        <f>SUMIFS(通讯通路门店!$AC:$AC,通讯通路门店!$S:$S,$G528)</f>
        <v>0</v>
      </c>
      <c r="BK528" s="99">
        <f>SUMIFS(通讯通路门店!$AD:$AD,通讯通路门店!$S:$S,$G528)</f>
        <v>0</v>
      </c>
      <c r="BL528" s="99">
        <f>SUMIFS(通讯通路门店!$AE:$AE,通讯通路门店!$S:$S,$G528)</f>
        <v>0</v>
      </c>
      <c r="BM528" s="99">
        <f>SUMIFS(通讯通路门店!$AF:$AF,通讯通路门店!$S:$S,$G528)</f>
        <v>0</v>
      </c>
      <c r="BN528" s="99">
        <f>SUMIFS(通讯通路门店!$AG:$AG,通讯通路门店!$S:$S,$G528)</f>
        <v>0</v>
      </c>
      <c r="BO528" s="99">
        <f>SUMIFS(通讯通路门店!$AH:$AH,通讯通路门店!$S:$S,$G528)</f>
        <v>0</v>
      </c>
      <c r="BP528" s="99">
        <f>SUMIFS(通讯通路门店!$AI:$AI,通讯通路门店!$S:$S,$G528)</f>
        <v>0</v>
      </c>
      <c r="BQ528" s="83"/>
    </row>
    <row r="529" spans="1:69">
      <c r="A529" s="99" t="str">
        <f>IFERROR(_xlfn.XLOOKUP($G529,通讯通路门店!$S$4:$S$993931,通讯通路门店!$A$4:$A$993931,0,0),"")</f>
        <v/>
      </c>
      <c r="B529" s="99" t="str">
        <f>IFERROR(_xlfn.XLOOKUP($G529,通讯通路门店!$S$4:$S$993931,通讯通路门店!$B$4:$B$993931,0,0),"")</f>
        <v/>
      </c>
      <c r="C529" s="99" t="str">
        <f>IFERROR(_xlfn.XLOOKUP($G529,通讯通路门店!$S$4:$S$993931,通讯通路门店!$C$4:$C$993931,0,0),"")</f>
        <v/>
      </c>
      <c r="D529" s="99" t="str">
        <f>IFERROR(_xlfn.XLOOKUP($G529,通讯通路门店!$S$4:$S$993931,通讯通路门店!$D$4:$D$993931,0,0),"")</f>
        <v/>
      </c>
      <c r="E529" s="83"/>
      <c r="F529" s="83"/>
      <c r="G529" s="101" t="e">
        <v>#N/A</v>
      </c>
      <c r="H529" s="102" t="str">
        <f>IFERROR(_xlfn.XLOOKUP($G529,通讯通路门店!$S$4:$S$993931,通讯通路门店!$R$4:$R$993931,0,0),"")</f>
        <v/>
      </c>
      <c r="I529" s="83"/>
      <c r="J529" s="83"/>
      <c r="K529" s="83"/>
      <c r="L529" s="83"/>
      <c r="M529" s="83"/>
      <c r="N529" s="83"/>
      <c r="O529" s="83"/>
      <c r="P529" s="83"/>
      <c r="Q529" s="83"/>
      <c r="R529" s="83"/>
      <c r="S529" s="83"/>
      <c r="T529" s="83"/>
      <c r="U529" s="99">
        <f>COUNTIF(通讯通路门店!$S:$S,$G529)</f>
        <v>0</v>
      </c>
      <c r="V529" s="99">
        <f>COUNTIFS(通讯通路门店!$S:$S,$G529,通讯通路门店!$J:$J,"综合卖场")</f>
        <v>0</v>
      </c>
      <c r="W529" s="99">
        <f>SUMIFS(通讯通路门店!$AJ:$AJ,通讯通路门店!$S:$S,通讯客户沙盘!$G529)</f>
        <v>0</v>
      </c>
      <c r="X529" s="99">
        <f t="shared" si="40"/>
        <v>0</v>
      </c>
      <c r="Y529" s="99">
        <f>COUNTIFS(通讯通路门店!$S:$S,$G529,通讯通路门店!$J:$J,"荣耀体验店")+COUNTIFS(通讯通路门店!$S:$S,$G529,通讯通路门店!$J:$J,"荣耀授权专卖店")</f>
        <v>0</v>
      </c>
      <c r="Z529" s="99">
        <f>COUNTIFS(通讯通路门店!$S:$S,$G529,通讯通路门店!$J:$J,"VIVO体验店")</f>
        <v>0</v>
      </c>
      <c r="AA529" s="99">
        <f>COUNTIFS(通讯通路门店!$S:$S,$G529,通讯通路门店!$J:$J,"OPPO体验店")</f>
        <v>0</v>
      </c>
      <c r="AB529" s="99">
        <f>COUNTIFS(通讯通路门店!$S:$S,$G529,通讯通路门店!$J:$J,"华为授权体验店")+COUNTIFS(通讯通路门店!$S:$S,$G529,通讯通路门店!$J:$J,"华为堡垒店")</f>
        <v>0</v>
      </c>
      <c r="AC529" s="99">
        <f>COUNTIFS(通讯通路门店!$S:$S,$G529,通讯通路门店!$J:$J,"小米体验店")</f>
        <v>0</v>
      </c>
      <c r="AD529" s="99">
        <f>COUNTIFS(通讯通路门店!$S:$S,$G529,通讯通路门店!$J:$J,"苹果体验店")</f>
        <v>0</v>
      </c>
      <c r="AE529" s="99">
        <f>COUNTIFS(通讯通路门店!$S:$S,$G529,通讯通路门店!$J:$J,"其他品牌专卖店")</f>
        <v>0</v>
      </c>
      <c r="AF529" s="99">
        <f>SUMIFS(通讯通路门店!$BI:$BI,通讯通路门店!$S:$S,$G529)</f>
        <v>0</v>
      </c>
      <c r="AG529" s="99">
        <f>SUMIFS(通讯通路门店!$BH:$BH,通讯通路门店!$S:$S,$G529)</f>
        <v>0</v>
      </c>
      <c r="AH529" s="99">
        <f t="shared" si="41"/>
        <v>0</v>
      </c>
      <c r="AI529" s="99">
        <f>SUMIFS(通讯通路门店!$BB:$BB,通讯通路门店!$S:$S,$G529)</f>
        <v>0</v>
      </c>
      <c r="AJ529" s="99">
        <f>SUMIFS(通讯通路门店!$BE:$BE,通讯通路门店!$S:$S,$G529)</f>
        <v>0</v>
      </c>
      <c r="AK529" s="99">
        <f>SUMIFS(通讯通路门店!$BG:$BG,通讯通路门店!$S:$S,$G529)</f>
        <v>0</v>
      </c>
      <c r="AL529" s="99">
        <f>SUMIFS(通讯通路门店!$BC:$BC,通讯通路门店!$S:$S,$G529)</f>
        <v>0</v>
      </c>
      <c r="AM529" s="99">
        <f>SUMIFS(通讯通路门店!$BD:$BD,通讯通路门店!$S:$S,$G529)</f>
        <v>0</v>
      </c>
      <c r="AN529" s="99">
        <f>SUMIFS(通讯通路门店!$BF:$BF,通讯通路门店!$S:$S,$G529)</f>
        <v>0</v>
      </c>
      <c r="AO529" s="99">
        <f t="shared" si="42"/>
        <v>0</v>
      </c>
      <c r="AP529" s="99">
        <f>SUMIFS(通讯通路门店!$K:$K,通讯通路门店!$S:$S,$G529)</f>
        <v>0</v>
      </c>
      <c r="AQ529" s="83"/>
      <c r="AR529" s="99">
        <f>SUMIFS(通讯通路门店!$T:$T,通讯通路门店!$S:$S,$G529)</f>
        <v>0</v>
      </c>
      <c r="AS529" s="99">
        <f>SUMIFS(通讯通路门店!$U:$U,通讯通路门店!$S:$S,$G529)</f>
        <v>0</v>
      </c>
      <c r="AT529" s="99">
        <f>SUMIFS(通讯通路门店!$V:$V,通讯通路门店!$S:$S,$G529)</f>
        <v>0</v>
      </c>
      <c r="AU529" s="99">
        <f>SUMIFS(通讯通路门店!$W:$W,通讯通路门店!$S:$S,$G529)</f>
        <v>0</v>
      </c>
      <c r="AV529" s="99">
        <f>SUMIFS(通讯通路门店!$Z:$Z,通讯通路门店!$S:$S,$G529)</f>
        <v>0</v>
      </c>
      <c r="AW529" s="99">
        <f>SUMIFS(通讯通路门店!$AB:$AB,通讯通路门店!$S:$S,$G529)</f>
        <v>0</v>
      </c>
      <c r="AX529" s="99">
        <f>SUMIFS(通讯通路门店!$X:$X,通讯通路门店!$S:$S,$G529)</f>
        <v>0</v>
      </c>
      <c r="AY529" s="99">
        <f>SUMIFS(通讯通路门店!$Y:$Y,通讯通路门店!$S:$S,$G529)</f>
        <v>0</v>
      </c>
      <c r="AZ529" s="99">
        <f>SUMIFS(通讯通路门店!$AA:$AA,通讯通路门店!$S:$S,$G529)</f>
        <v>0</v>
      </c>
      <c r="BA529" s="99">
        <f t="shared" si="43"/>
        <v>0</v>
      </c>
      <c r="BB529" s="99">
        <f t="shared" si="44"/>
        <v>0</v>
      </c>
      <c r="BC529" s="99">
        <f>SUMIFS(通讯通路门店!$W:$W,通讯通路门店!$S:$S,$G529,通讯通路门店!$J:$J,"荣耀体验店")+SUMIFS(通讯通路门店!$W:$W,通讯通路门店!$S:$S,$G529,通讯通路门店!$J:$J,"荣耀授权专卖店")</f>
        <v>0</v>
      </c>
      <c r="BD529" s="99">
        <f>SUMIFS(通讯通路门店!$Z:$Z,通讯通路门店!$S:$S,$G529,通讯通路门店!$J:$J,"VIVO体验店")</f>
        <v>0</v>
      </c>
      <c r="BE529" s="99">
        <f>SUMIFS(通讯通路门店!$AB:$AB,通讯通路门店!$S:$S,$G529,通讯通路门店!$J:$J,"OPPO体验店")</f>
        <v>0</v>
      </c>
      <c r="BF529" s="99">
        <f>SUMIFS(通讯通路门店!$X:$X,通讯通路门店!$S:$S,$G529,通讯通路门店!$J:$J,"华为授权体验店")+SUMIFS(通讯通路门店!$AA:$AA,通讯通路门店!$S:$S,$G529,通讯通路门店!$J:$J,"华为堡垒店")</f>
        <v>0</v>
      </c>
      <c r="BG529" s="99">
        <f>SUMIFS(通讯通路门店!$Y:$Y,通讯通路门店!$S:$S,$G529,通讯通路门店!$J:$J,"小米体验店")</f>
        <v>0</v>
      </c>
      <c r="BH529" s="99">
        <f>SUMIFS(通讯通路门店!$AA:$AA,通讯通路门店!$S:$S,$G529,通讯通路门店!$J:$J,"苹果体验店")</f>
        <v>0</v>
      </c>
      <c r="BI529" s="99">
        <f>SUMIFS(通讯通路门店!$K:$K,通讯通路门店!$S:$S,$G529,通讯通路门店!$J:$J,"其他品牌专卖店")</f>
        <v>0</v>
      </c>
      <c r="BJ529" s="99">
        <f>SUMIFS(通讯通路门店!$AC:$AC,通讯通路门店!$S:$S,$G529)</f>
        <v>0</v>
      </c>
      <c r="BK529" s="99">
        <f>SUMIFS(通讯通路门店!$AD:$AD,通讯通路门店!$S:$S,$G529)</f>
        <v>0</v>
      </c>
      <c r="BL529" s="99">
        <f>SUMIFS(通讯通路门店!$AE:$AE,通讯通路门店!$S:$S,$G529)</f>
        <v>0</v>
      </c>
      <c r="BM529" s="99">
        <f>SUMIFS(通讯通路门店!$AF:$AF,通讯通路门店!$S:$S,$G529)</f>
        <v>0</v>
      </c>
      <c r="BN529" s="99">
        <f>SUMIFS(通讯通路门店!$AG:$AG,通讯通路门店!$S:$S,$G529)</f>
        <v>0</v>
      </c>
      <c r="BO529" s="99">
        <f>SUMIFS(通讯通路门店!$AH:$AH,通讯通路门店!$S:$S,$G529)</f>
        <v>0</v>
      </c>
      <c r="BP529" s="99">
        <f>SUMIFS(通讯通路门店!$AI:$AI,通讯通路门店!$S:$S,$G529)</f>
        <v>0</v>
      </c>
      <c r="BQ529" s="83"/>
    </row>
    <row r="530" spans="1:69">
      <c r="A530" s="99" t="str">
        <f>IFERROR(_xlfn.XLOOKUP($G530,通讯通路门店!$S$4:$S$993931,通讯通路门店!$A$4:$A$993931,0,0),"")</f>
        <v/>
      </c>
      <c r="B530" s="99" t="str">
        <f>IFERROR(_xlfn.XLOOKUP($G530,通讯通路门店!$S$4:$S$993931,通讯通路门店!$B$4:$B$993931,0,0),"")</f>
        <v/>
      </c>
      <c r="C530" s="99" t="str">
        <f>IFERROR(_xlfn.XLOOKUP($G530,通讯通路门店!$S$4:$S$993931,通讯通路门店!$C$4:$C$993931,0,0),"")</f>
        <v/>
      </c>
      <c r="D530" s="99" t="str">
        <f>IFERROR(_xlfn.XLOOKUP($G530,通讯通路门店!$S$4:$S$993931,通讯通路门店!$D$4:$D$993931,0,0),"")</f>
        <v/>
      </c>
      <c r="E530" s="83"/>
      <c r="F530" s="83"/>
      <c r="G530" s="101" t="e">
        <v>#N/A</v>
      </c>
      <c r="H530" s="102" t="str">
        <f>IFERROR(_xlfn.XLOOKUP($G530,通讯通路门店!$S$4:$S$993931,通讯通路门店!$R$4:$R$993931,0,0),"")</f>
        <v/>
      </c>
      <c r="I530" s="83"/>
      <c r="J530" s="83"/>
      <c r="K530" s="83"/>
      <c r="L530" s="83"/>
      <c r="M530" s="83"/>
      <c r="N530" s="83"/>
      <c r="O530" s="83"/>
      <c r="P530" s="83"/>
      <c r="Q530" s="83"/>
      <c r="R530" s="83"/>
      <c r="S530" s="83"/>
      <c r="T530" s="83"/>
      <c r="U530" s="99">
        <f>COUNTIF(通讯通路门店!$S:$S,$G530)</f>
        <v>0</v>
      </c>
      <c r="V530" s="99">
        <f>COUNTIFS(通讯通路门店!$S:$S,$G530,通讯通路门店!$J:$J,"综合卖场")</f>
        <v>0</v>
      </c>
      <c r="W530" s="99">
        <f>SUMIFS(通讯通路门店!$AJ:$AJ,通讯通路门店!$S:$S,通讯客户沙盘!$G530)</f>
        <v>0</v>
      </c>
      <c r="X530" s="99">
        <f t="shared" si="40"/>
        <v>0</v>
      </c>
      <c r="Y530" s="99">
        <f>COUNTIFS(通讯通路门店!$S:$S,$G530,通讯通路门店!$J:$J,"荣耀体验店")+COUNTIFS(通讯通路门店!$S:$S,$G530,通讯通路门店!$J:$J,"荣耀授权专卖店")</f>
        <v>0</v>
      </c>
      <c r="Z530" s="99">
        <f>COUNTIFS(通讯通路门店!$S:$S,$G530,通讯通路门店!$J:$J,"VIVO体验店")</f>
        <v>0</v>
      </c>
      <c r="AA530" s="99">
        <f>COUNTIFS(通讯通路门店!$S:$S,$G530,通讯通路门店!$J:$J,"OPPO体验店")</f>
        <v>0</v>
      </c>
      <c r="AB530" s="99">
        <f>COUNTIFS(通讯通路门店!$S:$S,$G530,通讯通路门店!$J:$J,"华为授权体验店")+COUNTIFS(通讯通路门店!$S:$S,$G530,通讯通路门店!$J:$J,"华为堡垒店")</f>
        <v>0</v>
      </c>
      <c r="AC530" s="99">
        <f>COUNTIFS(通讯通路门店!$S:$S,$G530,通讯通路门店!$J:$J,"小米体验店")</f>
        <v>0</v>
      </c>
      <c r="AD530" s="99">
        <f>COUNTIFS(通讯通路门店!$S:$S,$G530,通讯通路门店!$J:$J,"苹果体验店")</f>
        <v>0</v>
      </c>
      <c r="AE530" s="99">
        <f>COUNTIFS(通讯通路门店!$S:$S,$G530,通讯通路门店!$J:$J,"其他品牌专卖店")</f>
        <v>0</v>
      </c>
      <c r="AF530" s="99">
        <f>SUMIFS(通讯通路门店!$BI:$BI,通讯通路门店!$S:$S,$G530)</f>
        <v>0</v>
      </c>
      <c r="AG530" s="99">
        <f>SUMIFS(通讯通路门店!$BH:$BH,通讯通路门店!$S:$S,$G530)</f>
        <v>0</v>
      </c>
      <c r="AH530" s="99">
        <f t="shared" si="41"/>
        <v>0</v>
      </c>
      <c r="AI530" s="99">
        <f>SUMIFS(通讯通路门店!$BB:$BB,通讯通路门店!$S:$S,$G530)</f>
        <v>0</v>
      </c>
      <c r="AJ530" s="99">
        <f>SUMIFS(通讯通路门店!$BE:$BE,通讯通路门店!$S:$S,$G530)</f>
        <v>0</v>
      </c>
      <c r="AK530" s="99">
        <f>SUMIFS(通讯通路门店!$BG:$BG,通讯通路门店!$S:$S,$G530)</f>
        <v>0</v>
      </c>
      <c r="AL530" s="99">
        <f>SUMIFS(通讯通路门店!$BC:$BC,通讯通路门店!$S:$S,$G530)</f>
        <v>0</v>
      </c>
      <c r="AM530" s="99">
        <f>SUMIFS(通讯通路门店!$BD:$BD,通讯通路门店!$S:$S,$G530)</f>
        <v>0</v>
      </c>
      <c r="AN530" s="99">
        <f>SUMIFS(通讯通路门店!$BF:$BF,通讯通路门店!$S:$S,$G530)</f>
        <v>0</v>
      </c>
      <c r="AO530" s="99">
        <f t="shared" si="42"/>
        <v>0</v>
      </c>
      <c r="AP530" s="99">
        <f>SUMIFS(通讯通路门店!$K:$K,通讯通路门店!$S:$S,$G530)</f>
        <v>0</v>
      </c>
      <c r="AQ530" s="83"/>
      <c r="AR530" s="99">
        <f>SUMIFS(通讯通路门店!$T:$T,通讯通路门店!$S:$S,$G530)</f>
        <v>0</v>
      </c>
      <c r="AS530" s="99">
        <f>SUMIFS(通讯通路门店!$U:$U,通讯通路门店!$S:$S,$G530)</f>
        <v>0</v>
      </c>
      <c r="AT530" s="99">
        <f>SUMIFS(通讯通路门店!$V:$V,通讯通路门店!$S:$S,$G530)</f>
        <v>0</v>
      </c>
      <c r="AU530" s="99">
        <f>SUMIFS(通讯通路门店!$W:$W,通讯通路门店!$S:$S,$G530)</f>
        <v>0</v>
      </c>
      <c r="AV530" s="99">
        <f>SUMIFS(通讯通路门店!$Z:$Z,通讯通路门店!$S:$S,$G530)</f>
        <v>0</v>
      </c>
      <c r="AW530" s="99">
        <f>SUMIFS(通讯通路门店!$AB:$AB,通讯通路门店!$S:$S,$G530)</f>
        <v>0</v>
      </c>
      <c r="AX530" s="99">
        <f>SUMIFS(通讯通路门店!$X:$X,通讯通路门店!$S:$S,$G530)</f>
        <v>0</v>
      </c>
      <c r="AY530" s="99">
        <f>SUMIFS(通讯通路门店!$Y:$Y,通讯通路门店!$S:$S,$G530)</f>
        <v>0</v>
      </c>
      <c r="AZ530" s="99">
        <f>SUMIFS(通讯通路门店!$AA:$AA,通讯通路门店!$S:$S,$G530)</f>
        <v>0</v>
      </c>
      <c r="BA530" s="99">
        <f t="shared" si="43"/>
        <v>0</v>
      </c>
      <c r="BB530" s="99">
        <f t="shared" si="44"/>
        <v>0</v>
      </c>
      <c r="BC530" s="99">
        <f>SUMIFS(通讯通路门店!$W:$W,通讯通路门店!$S:$S,$G530,通讯通路门店!$J:$J,"荣耀体验店")+SUMIFS(通讯通路门店!$W:$W,通讯通路门店!$S:$S,$G530,通讯通路门店!$J:$J,"荣耀授权专卖店")</f>
        <v>0</v>
      </c>
      <c r="BD530" s="99">
        <f>SUMIFS(通讯通路门店!$Z:$Z,通讯通路门店!$S:$S,$G530,通讯通路门店!$J:$J,"VIVO体验店")</f>
        <v>0</v>
      </c>
      <c r="BE530" s="99">
        <f>SUMIFS(通讯通路门店!$AB:$AB,通讯通路门店!$S:$S,$G530,通讯通路门店!$J:$J,"OPPO体验店")</f>
        <v>0</v>
      </c>
      <c r="BF530" s="99">
        <f>SUMIFS(通讯通路门店!$X:$X,通讯通路门店!$S:$S,$G530,通讯通路门店!$J:$J,"华为授权体验店")+SUMIFS(通讯通路门店!$AA:$AA,通讯通路门店!$S:$S,$G530,通讯通路门店!$J:$J,"华为堡垒店")</f>
        <v>0</v>
      </c>
      <c r="BG530" s="99">
        <f>SUMIFS(通讯通路门店!$Y:$Y,通讯通路门店!$S:$S,$G530,通讯通路门店!$J:$J,"小米体验店")</f>
        <v>0</v>
      </c>
      <c r="BH530" s="99">
        <f>SUMIFS(通讯通路门店!$AA:$AA,通讯通路门店!$S:$S,$G530,通讯通路门店!$J:$J,"苹果体验店")</f>
        <v>0</v>
      </c>
      <c r="BI530" s="99">
        <f>SUMIFS(通讯通路门店!$K:$K,通讯通路门店!$S:$S,$G530,通讯通路门店!$J:$J,"其他品牌专卖店")</f>
        <v>0</v>
      </c>
      <c r="BJ530" s="99">
        <f>SUMIFS(通讯通路门店!$AC:$AC,通讯通路门店!$S:$S,$G530)</f>
        <v>0</v>
      </c>
      <c r="BK530" s="99">
        <f>SUMIFS(通讯通路门店!$AD:$AD,通讯通路门店!$S:$S,$G530)</f>
        <v>0</v>
      </c>
      <c r="BL530" s="99">
        <f>SUMIFS(通讯通路门店!$AE:$AE,通讯通路门店!$S:$S,$G530)</f>
        <v>0</v>
      </c>
      <c r="BM530" s="99">
        <f>SUMIFS(通讯通路门店!$AF:$AF,通讯通路门店!$S:$S,$G530)</f>
        <v>0</v>
      </c>
      <c r="BN530" s="99">
        <f>SUMIFS(通讯通路门店!$AG:$AG,通讯通路门店!$S:$S,$G530)</f>
        <v>0</v>
      </c>
      <c r="BO530" s="99">
        <f>SUMIFS(通讯通路门店!$AH:$AH,通讯通路门店!$S:$S,$G530)</f>
        <v>0</v>
      </c>
      <c r="BP530" s="99">
        <f>SUMIFS(通讯通路门店!$AI:$AI,通讯通路门店!$S:$S,$G530)</f>
        <v>0</v>
      </c>
      <c r="BQ530" s="83"/>
    </row>
    <row r="531" spans="1:69">
      <c r="A531" s="99" t="str">
        <f>IFERROR(_xlfn.XLOOKUP($G531,通讯通路门店!$S$4:$S$993931,通讯通路门店!$A$4:$A$993931,0,0),"")</f>
        <v/>
      </c>
      <c r="B531" s="99" t="str">
        <f>IFERROR(_xlfn.XLOOKUP($G531,通讯通路门店!$S$4:$S$993931,通讯通路门店!$B$4:$B$993931,0,0),"")</f>
        <v/>
      </c>
      <c r="C531" s="99" t="str">
        <f>IFERROR(_xlfn.XLOOKUP($G531,通讯通路门店!$S$4:$S$993931,通讯通路门店!$C$4:$C$993931,0,0),"")</f>
        <v/>
      </c>
      <c r="D531" s="99" t="str">
        <f>IFERROR(_xlfn.XLOOKUP($G531,通讯通路门店!$S$4:$S$993931,通讯通路门店!$D$4:$D$993931,0,0),"")</f>
        <v/>
      </c>
      <c r="E531" s="83"/>
      <c r="F531" s="83"/>
      <c r="G531" s="101" t="e">
        <v>#N/A</v>
      </c>
      <c r="H531" s="102" t="str">
        <f>IFERROR(_xlfn.XLOOKUP($G531,通讯通路门店!$S$4:$S$993931,通讯通路门店!$R$4:$R$993931,0,0),"")</f>
        <v/>
      </c>
      <c r="I531" s="83"/>
      <c r="J531" s="83"/>
      <c r="K531" s="83"/>
      <c r="L531" s="83"/>
      <c r="M531" s="83"/>
      <c r="N531" s="83"/>
      <c r="O531" s="83"/>
      <c r="P531" s="83"/>
      <c r="Q531" s="83"/>
      <c r="R531" s="83"/>
      <c r="S531" s="83"/>
      <c r="T531" s="83"/>
      <c r="U531" s="99">
        <f>COUNTIF(通讯通路门店!$S:$S,$G531)</f>
        <v>0</v>
      </c>
      <c r="V531" s="99">
        <f>COUNTIFS(通讯通路门店!$S:$S,$G531,通讯通路门店!$J:$J,"综合卖场")</f>
        <v>0</v>
      </c>
      <c r="W531" s="99">
        <f>SUMIFS(通讯通路门店!$AJ:$AJ,通讯通路门店!$S:$S,通讯客户沙盘!$G531)</f>
        <v>0</v>
      </c>
      <c r="X531" s="99">
        <f t="shared" si="40"/>
        <v>0</v>
      </c>
      <c r="Y531" s="99">
        <f>COUNTIFS(通讯通路门店!$S:$S,$G531,通讯通路门店!$J:$J,"荣耀体验店")+COUNTIFS(通讯通路门店!$S:$S,$G531,通讯通路门店!$J:$J,"荣耀授权专卖店")</f>
        <v>0</v>
      </c>
      <c r="Z531" s="99">
        <f>COUNTIFS(通讯通路门店!$S:$S,$G531,通讯通路门店!$J:$J,"VIVO体验店")</f>
        <v>0</v>
      </c>
      <c r="AA531" s="99">
        <f>COUNTIFS(通讯通路门店!$S:$S,$G531,通讯通路门店!$J:$J,"OPPO体验店")</f>
        <v>0</v>
      </c>
      <c r="AB531" s="99">
        <f>COUNTIFS(通讯通路门店!$S:$S,$G531,通讯通路门店!$J:$J,"华为授权体验店")+COUNTIFS(通讯通路门店!$S:$S,$G531,通讯通路门店!$J:$J,"华为堡垒店")</f>
        <v>0</v>
      </c>
      <c r="AC531" s="99">
        <f>COUNTIFS(通讯通路门店!$S:$S,$G531,通讯通路门店!$J:$J,"小米体验店")</f>
        <v>0</v>
      </c>
      <c r="AD531" s="99">
        <f>COUNTIFS(通讯通路门店!$S:$S,$G531,通讯通路门店!$J:$J,"苹果体验店")</f>
        <v>0</v>
      </c>
      <c r="AE531" s="99">
        <f>COUNTIFS(通讯通路门店!$S:$S,$G531,通讯通路门店!$J:$J,"其他品牌专卖店")</f>
        <v>0</v>
      </c>
      <c r="AF531" s="99">
        <f>SUMIFS(通讯通路门店!$BI:$BI,通讯通路门店!$S:$S,$G531)</f>
        <v>0</v>
      </c>
      <c r="AG531" s="99">
        <f>SUMIFS(通讯通路门店!$BH:$BH,通讯通路门店!$S:$S,$G531)</f>
        <v>0</v>
      </c>
      <c r="AH531" s="99">
        <f t="shared" si="41"/>
        <v>0</v>
      </c>
      <c r="AI531" s="99">
        <f>SUMIFS(通讯通路门店!$BB:$BB,通讯通路门店!$S:$S,$G531)</f>
        <v>0</v>
      </c>
      <c r="AJ531" s="99">
        <f>SUMIFS(通讯通路门店!$BE:$BE,通讯通路门店!$S:$S,$G531)</f>
        <v>0</v>
      </c>
      <c r="AK531" s="99">
        <f>SUMIFS(通讯通路门店!$BG:$BG,通讯通路门店!$S:$S,$G531)</f>
        <v>0</v>
      </c>
      <c r="AL531" s="99">
        <f>SUMIFS(通讯通路门店!$BC:$BC,通讯通路门店!$S:$S,$G531)</f>
        <v>0</v>
      </c>
      <c r="AM531" s="99">
        <f>SUMIFS(通讯通路门店!$BD:$BD,通讯通路门店!$S:$S,$G531)</f>
        <v>0</v>
      </c>
      <c r="AN531" s="99">
        <f>SUMIFS(通讯通路门店!$BF:$BF,通讯通路门店!$S:$S,$G531)</f>
        <v>0</v>
      </c>
      <c r="AO531" s="99">
        <f t="shared" si="42"/>
        <v>0</v>
      </c>
      <c r="AP531" s="99">
        <f>SUMIFS(通讯通路门店!$K:$K,通讯通路门店!$S:$S,$G531)</f>
        <v>0</v>
      </c>
      <c r="AQ531" s="83"/>
      <c r="AR531" s="99">
        <f>SUMIFS(通讯通路门店!$T:$T,通讯通路门店!$S:$S,$G531)</f>
        <v>0</v>
      </c>
      <c r="AS531" s="99">
        <f>SUMIFS(通讯通路门店!$U:$U,通讯通路门店!$S:$S,$G531)</f>
        <v>0</v>
      </c>
      <c r="AT531" s="99">
        <f>SUMIFS(通讯通路门店!$V:$V,通讯通路门店!$S:$S,$G531)</f>
        <v>0</v>
      </c>
      <c r="AU531" s="99">
        <f>SUMIFS(通讯通路门店!$W:$W,通讯通路门店!$S:$S,$G531)</f>
        <v>0</v>
      </c>
      <c r="AV531" s="99">
        <f>SUMIFS(通讯通路门店!$Z:$Z,通讯通路门店!$S:$S,$G531)</f>
        <v>0</v>
      </c>
      <c r="AW531" s="99">
        <f>SUMIFS(通讯通路门店!$AB:$AB,通讯通路门店!$S:$S,$G531)</f>
        <v>0</v>
      </c>
      <c r="AX531" s="99">
        <f>SUMIFS(通讯通路门店!$X:$X,通讯通路门店!$S:$S,$G531)</f>
        <v>0</v>
      </c>
      <c r="AY531" s="99">
        <f>SUMIFS(通讯通路门店!$Y:$Y,通讯通路门店!$S:$S,$G531)</f>
        <v>0</v>
      </c>
      <c r="AZ531" s="99">
        <f>SUMIFS(通讯通路门店!$AA:$AA,通讯通路门店!$S:$S,$G531)</f>
        <v>0</v>
      </c>
      <c r="BA531" s="99">
        <f t="shared" si="43"/>
        <v>0</v>
      </c>
      <c r="BB531" s="99">
        <f t="shared" si="44"/>
        <v>0</v>
      </c>
      <c r="BC531" s="99">
        <f>SUMIFS(通讯通路门店!$W:$W,通讯通路门店!$S:$S,$G531,通讯通路门店!$J:$J,"荣耀体验店")+SUMIFS(通讯通路门店!$W:$W,通讯通路门店!$S:$S,$G531,通讯通路门店!$J:$J,"荣耀授权专卖店")</f>
        <v>0</v>
      </c>
      <c r="BD531" s="99">
        <f>SUMIFS(通讯通路门店!$Z:$Z,通讯通路门店!$S:$S,$G531,通讯通路门店!$J:$J,"VIVO体验店")</f>
        <v>0</v>
      </c>
      <c r="BE531" s="99">
        <f>SUMIFS(通讯通路门店!$AB:$AB,通讯通路门店!$S:$S,$G531,通讯通路门店!$J:$J,"OPPO体验店")</f>
        <v>0</v>
      </c>
      <c r="BF531" s="99">
        <f>SUMIFS(通讯通路门店!$X:$X,通讯通路门店!$S:$S,$G531,通讯通路门店!$J:$J,"华为授权体验店")+SUMIFS(通讯通路门店!$AA:$AA,通讯通路门店!$S:$S,$G531,通讯通路门店!$J:$J,"华为堡垒店")</f>
        <v>0</v>
      </c>
      <c r="BG531" s="99">
        <f>SUMIFS(通讯通路门店!$Y:$Y,通讯通路门店!$S:$S,$G531,通讯通路门店!$J:$J,"小米体验店")</f>
        <v>0</v>
      </c>
      <c r="BH531" s="99">
        <f>SUMIFS(通讯通路门店!$AA:$AA,通讯通路门店!$S:$S,$G531,通讯通路门店!$J:$J,"苹果体验店")</f>
        <v>0</v>
      </c>
      <c r="BI531" s="99">
        <f>SUMIFS(通讯通路门店!$K:$K,通讯通路门店!$S:$S,$G531,通讯通路门店!$J:$J,"其他品牌专卖店")</f>
        <v>0</v>
      </c>
      <c r="BJ531" s="99">
        <f>SUMIFS(通讯通路门店!$AC:$AC,通讯通路门店!$S:$S,$G531)</f>
        <v>0</v>
      </c>
      <c r="BK531" s="99">
        <f>SUMIFS(通讯通路门店!$AD:$AD,通讯通路门店!$S:$S,$G531)</f>
        <v>0</v>
      </c>
      <c r="BL531" s="99">
        <f>SUMIFS(通讯通路门店!$AE:$AE,通讯通路门店!$S:$S,$G531)</f>
        <v>0</v>
      </c>
      <c r="BM531" s="99">
        <f>SUMIFS(通讯通路门店!$AF:$AF,通讯通路门店!$S:$S,$G531)</f>
        <v>0</v>
      </c>
      <c r="BN531" s="99">
        <f>SUMIFS(通讯通路门店!$AG:$AG,通讯通路门店!$S:$S,$G531)</f>
        <v>0</v>
      </c>
      <c r="BO531" s="99">
        <f>SUMIFS(通讯通路门店!$AH:$AH,通讯通路门店!$S:$S,$G531)</f>
        <v>0</v>
      </c>
      <c r="BP531" s="99">
        <f>SUMIFS(通讯通路门店!$AI:$AI,通讯通路门店!$S:$S,$G531)</f>
        <v>0</v>
      </c>
      <c r="BQ531" s="83"/>
    </row>
    <row r="532" spans="1:69">
      <c r="A532" s="99" t="str">
        <f>IFERROR(_xlfn.XLOOKUP($G532,通讯通路门店!$S$4:$S$993931,通讯通路门店!$A$4:$A$993931,0,0),"")</f>
        <v/>
      </c>
      <c r="B532" s="99" t="str">
        <f>IFERROR(_xlfn.XLOOKUP($G532,通讯通路门店!$S$4:$S$993931,通讯通路门店!$B$4:$B$993931,0,0),"")</f>
        <v/>
      </c>
      <c r="C532" s="99" t="str">
        <f>IFERROR(_xlfn.XLOOKUP($G532,通讯通路门店!$S$4:$S$993931,通讯通路门店!$C$4:$C$993931,0,0),"")</f>
        <v/>
      </c>
      <c r="D532" s="99" t="str">
        <f>IFERROR(_xlfn.XLOOKUP($G532,通讯通路门店!$S$4:$S$993931,通讯通路门店!$D$4:$D$993931,0,0),"")</f>
        <v/>
      </c>
      <c r="E532" s="83"/>
      <c r="F532" s="83"/>
      <c r="G532" s="101" t="e">
        <v>#N/A</v>
      </c>
      <c r="H532" s="102" t="str">
        <f>IFERROR(_xlfn.XLOOKUP($G532,通讯通路门店!$S$4:$S$993931,通讯通路门店!$R$4:$R$993931,0,0),"")</f>
        <v/>
      </c>
      <c r="I532" s="83"/>
      <c r="J532" s="83"/>
      <c r="K532" s="83"/>
      <c r="L532" s="83"/>
      <c r="M532" s="83"/>
      <c r="N532" s="83"/>
      <c r="O532" s="83"/>
      <c r="P532" s="83"/>
      <c r="Q532" s="83"/>
      <c r="R532" s="83"/>
      <c r="S532" s="83"/>
      <c r="T532" s="83"/>
      <c r="U532" s="99">
        <f>COUNTIF(通讯通路门店!$S:$S,$G532)</f>
        <v>0</v>
      </c>
      <c r="V532" s="99">
        <f>COUNTIFS(通讯通路门店!$S:$S,$G532,通讯通路门店!$J:$J,"综合卖场")</f>
        <v>0</v>
      </c>
      <c r="W532" s="99">
        <f>SUMIFS(通讯通路门店!$AJ:$AJ,通讯通路门店!$S:$S,通讯客户沙盘!$G532)</f>
        <v>0</v>
      </c>
      <c r="X532" s="99">
        <f t="shared" si="40"/>
        <v>0</v>
      </c>
      <c r="Y532" s="99">
        <f>COUNTIFS(通讯通路门店!$S:$S,$G532,通讯通路门店!$J:$J,"荣耀体验店")+COUNTIFS(通讯通路门店!$S:$S,$G532,通讯通路门店!$J:$J,"荣耀授权专卖店")</f>
        <v>0</v>
      </c>
      <c r="Z532" s="99">
        <f>COUNTIFS(通讯通路门店!$S:$S,$G532,通讯通路门店!$J:$J,"VIVO体验店")</f>
        <v>0</v>
      </c>
      <c r="AA532" s="99">
        <f>COUNTIFS(通讯通路门店!$S:$S,$G532,通讯通路门店!$J:$J,"OPPO体验店")</f>
        <v>0</v>
      </c>
      <c r="AB532" s="99">
        <f>COUNTIFS(通讯通路门店!$S:$S,$G532,通讯通路门店!$J:$J,"华为授权体验店")+COUNTIFS(通讯通路门店!$S:$S,$G532,通讯通路门店!$J:$J,"华为堡垒店")</f>
        <v>0</v>
      </c>
      <c r="AC532" s="99">
        <f>COUNTIFS(通讯通路门店!$S:$S,$G532,通讯通路门店!$J:$J,"小米体验店")</f>
        <v>0</v>
      </c>
      <c r="AD532" s="99">
        <f>COUNTIFS(通讯通路门店!$S:$S,$G532,通讯通路门店!$J:$J,"苹果体验店")</f>
        <v>0</v>
      </c>
      <c r="AE532" s="99">
        <f>COUNTIFS(通讯通路门店!$S:$S,$G532,通讯通路门店!$J:$J,"其他品牌专卖店")</f>
        <v>0</v>
      </c>
      <c r="AF532" s="99">
        <f>SUMIFS(通讯通路门店!$BI:$BI,通讯通路门店!$S:$S,$G532)</f>
        <v>0</v>
      </c>
      <c r="AG532" s="99">
        <f>SUMIFS(通讯通路门店!$BH:$BH,通讯通路门店!$S:$S,$G532)</f>
        <v>0</v>
      </c>
      <c r="AH532" s="99">
        <f t="shared" si="41"/>
        <v>0</v>
      </c>
      <c r="AI532" s="99">
        <f>SUMIFS(通讯通路门店!$BB:$BB,通讯通路门店!$S:$S,$G532)</f>
        <v>0</v>
      </c>
      <c r="AJ532" s="99">
        <f>SUMIFS(通讯通路门店!$BE:$BE,通讯通路门店!$S:$S,$G532)</f>
        <v>0</v>
      </c>
      <c r="AK532" s="99">
        <f>SUMIFS(通讯通路门店!$BG:$BG,通讯通路门店!$S:$S,$G532)</f>
        <v>0</v>
      </c>
      <c r="AL532" s="99">
        <f>SUMIFS(通讯通路门店!$BC:$BC,通讯通路门店!$S:$S,$G532)</f>
        <v>0</v>
      </c>
      <c r="AM532" s="99">
        <f>SUMIFS(通讯通路门店!$BD:$BD,通讯通路门店!$S:$S,$G532)</f>
        <v>0</v>
      </c>
      <c r="AN532" s="99">
        <f>SUMIFS(通讯通路门店!$BF:$BF,通讯通路门店!$S:$S,$G532)</f>
        <v>0</v>
      </c>
      <c r="AO532" s="99">
        <f t="shared" si="42"/>
        <v>0</v>
      </c>
      <c r="AP532" s="99">
        <f>SUMIFS(通讯通路门店!$K:$K,通讯通路门店!$S:$S,$G532)</f>
        <v>0</v>
      </c>
      <c r="AQ532" s="83"/>
      <c r="AR532" s="99">
        <f>SUMIFS(通讯通路门店!$T:$T,通讯通路门店!$S:$S,$G532)</f>
        <v>0</v>
      </c>
      <c r="AS532" s="99">
        <f>SUMIFS(通讯通路门店!$U:$U,通讯通路门店!$S:$S,$G532)</f>
        <v>0</v>
      </c>
      <c r="AT532" s="99">
        <f>SUMIFS(通讯通路门店!$V:$V,通讯通路门店!$S:$S,$G532)</f>
        <v>0</v>
      </c>
      <c r="AU532" s="99">
        <f>SUMIFS(通讯通路门店!$W:$W,通讯通路门店!$S:$S,$G532)</f>
        <v>0</v>
      </c>
      <c r="AV532" s="99">
        <f>SUMIFS(通讯通路门店!$Z:$Z,通讯通路门店!$S:$S,$G532)</f>
        <v>0</v>
      </c>
      <c r="AW532" s="99">
        <f>SUMIFS(通讯通路门店!$AB:$AB,通讯通路门店!$S:$S,$G532)</f>
        <v>0</v>
      </c>
      <c r="AX532" s="99">
        <f>SUMIFS(通讯通路门店!$X:$X,通讯通路门店!$S:$S,$G532)</f>
        <v>0</v>
      </c>
      <c r="AY532" s="99">
        <f>SUMIFS(通讯通路门店!$Y:$Y,通讯通路门店!$S:$S,$G532)</f>
        <v>0</v>
      </c>
      <c r="AZ532" s="99">
        <f>SUMIFS(通讯通路门店!$AA:$AA,通讯通路门店!$S:$S,$G532)</f>
        <v>0</v>
      </c>
      <c r="BA532" s="99">
        <f t="shared" si="43"/>
        <v>0</v>
      </c>
      <c r="BB532" s="99">
        <f t="shared" si="44"/>
        <v>0</v>
      </c>
      <c r="BC532" s="99">
        <f>SUMIFS(通讯通路门店!$W:$W,通讯通路门店!$S:$S,$G532,通讯通路门店!$J:$J,"荣耀体验店")+SUMIFS(通讯通路门店!$W:$W,通讯通路门店!$S:$S,$G532,通讯通路门店!$J:$J,"荣耀授权专卖店")</f>
        <v>0</v>
      </c>
      <c r="BD532" s="99">
        <f>SUMIFS(通讯通路门店!$Z:$Z,通讯通路门店!$S:$S,$G532,通讯通路门店!$J:$J,"VIVO体验店")</f>
        <v>0</v>
      </c>
      <c r="BE532" s="99">
        <f>SUMIFS(通讯通路门店!$AB:$AB,通讯通路门店!$S:$S,$G532,通讯通路门店!$J:$J,"OPPO体验店")</f>
        <v>0</v>
      </c>
      <c r="BF532" s="99">
        <f>SUMIFS(通讯通路门店!$X:$X,通讯通路门店!$S:$S,$G532,通讯通路门店!$J:$J,"华为授权体验店")+SUMIFS(通讯通路门店!$AA:$AA,通讯通路门店!$S:$S,$G532,通讯通路门店!$J:$J,"华为堡垒店")</f>
        <v>0</v>
      </c>
      <c r="BG532" s="99">
        <f>SUMIFS(通讯通路门店!$Y:$Y,通讯通路门店!$S:$S,$G532,通讯通路门店!$J:$J,"小米体验店")</f>
        <v>0</v>
      </c>
      <c r="BH532" s="99">
        <f>SUMIFS(通讯通路门店!$AA:$AA,通讯通路门店!$S:$S,$G532,通讯通路门店!$J:$J,"苹果体验店")</f>
        <v>0</v>
      </c>
      <c r="BI532" s="99">
        <f>SUMIFS(通讯通路门店!$K:$K,通讯通路门店!$S:$S,$G532,通讯通路门店!$J:$J,"其他品牌专卖店")</f>
        <v>0</v>
      </c>
      <c r="BJ532" s="99">
        <f>SUMIFS(通讯通路门店!$AC:$AC,通讯通路门店!$S:$S,$G532)</f>
        <v>0</v>
      </c>
      <c r="BK532" s="99">
        <f>SUMIFS(通讯通路门店!$AD:$AD,通讯通路门店!$S:$S,$G532)</f>
        <v>0</v>
      </c>
      <c r="BL532" s="99">
        <f>SUMIFS(通讯通路门店!$AE:$AE,通讯通路门店!$S:$S,$G532)</f>
        <v>0</v>
      </c>
      <c r="BM532" s="99">
        <f>SUMIFS(通讯通路门店!$AF:$AF,通讯通路门店!$S:$S,$G532)</f>
        <v>0</v>
      </c>
      <c r="BN532" s="99">
        <f>SUMIFS(通讯通路门店!$AG:$AG,通讯通路门店!$S:$S,$G532)</f>
        <v>0</v>
      </c>
      <c r="BO532" s="99">
        <f>SUMIFS(通讯通路门店!$AH:$AH,通讯通路门店!$S:$S,$G532)</f>
        <v>0</v>
      </c>
      <c r="BP532" s="99">
        <f>SUMIFS(通讯通路门店!$AI:$AI,通讯通路门店!$S:$S,$G532)</f>
        <v>0</v>
      </c>
      <c r="BQ532" s="83"/>
    </row>
    <row r="533" spans="1:69">
      <c r="A533" s="99" t="str">
        <f>IFERROR(_xlfn.XLOOKUP($G533,通讯通路门店!$S$4:$S$993931,通讯通路门店!$A$4:$A$993931,0,0),"")</f>
        <v/>
      </c>
      <c r="B533" s="99" t="str">
        <f>IFERROR(_xlfn.XLOOKUP($G533,通讯通路门店!$S$4:$S$993931,通讯通路门店!$B$4:$B$993931,0,0),"")</f>
        <v/>
      </c>
      <c r="C533" s="99" t="str">
        <f>IFERROR(_xlfn.XLOOKUP($G533,通讯通路门店!$S$4:$S$993931,通讯通路门店!$C$4:$C$993931,0,0),"")</f>
        <v/>
      </c>
      <c r="D533" s="99" t="str">
        <f>IFERROR(_xlfn.XLOOKUP($G533,通讯通路门店!$S$4:$S$993931,通讯通路门店!$D$4:$D$993931,0,0),"")</f>
        <v/>
      </c>
      <c r="E533" s="83"/>
      <c r="F533" s="83"/>
      <c r="G533" s="101" t="e">
        <v>#N/A</v>
      </c>
      <c r="H533" s="102" t="str">
        <f>IFERROR(_xlfn.XLOOKUP($G533,通讯通路门店!$S$4:$S$993931,通讯通路门店!$R$4:$R$993931,0,0),"")</f>
        <v/>
      </c>
      <c r="I533" s="83"/>
      <c r="J533" s="83"/>
      <c r="K533" s="83"/>
      <c r="L533" s="83"/>
      <c r="M533" s="83"/>
      <c r="N533" s="83"/>
      <c r="O533" s="83"/>
      <c r="P533" s="83"/>
      <c r="Q533" s="83"/>
      <c r="R533" s="83"/>
      <c r="S533" s="83"/>
      <c r="T533" s="83"/>
      <c r="U533" s="99">
        <f>COUNTIF(通讯通路门店!$S:$S,$G533)</f>
        <v>0</v>
      </c>
      <c r="V533" s="99">
        <f>COUNTIFS(通讯通路门店!$S:$S,$G533,通讯通路门店!$J:$J,"综合卖场")</f>
        <v>0</v>
      </c>
      <c r="W533" s="99">
        <f>SUMIFS(通讯通路门店!$AJ:$AJ,通讯通路门店!$S:$S,通讯客户沙盘!$G533)</f>
        <v>0</v>
      </c>
      <c r="X533" s="99">
        <f t="shared" si="40"/>
        <v>0</v>
      </c>
      <c r="Y533" s="99">
        <f>COUNTIFS(通讯通路门店!$S:$S,$G533,通讯通路门店!$J:$J,"荣耀体验店")+COUNTIFS(通讯通路门店!$S:$S,$G533,通讯通路门店!$J:$J,"荣耀授权专卖店")</f>
        <v>0</v>
      </c>
      <c r="Z533" s="99">
        <f>COUNTIFS(通讯通路门店!$S:$S,$G533,通讯通路门店!$J:$J,"VIVO体验店")</f>
        <v>0</v>
      </c>
      <c r="AA533" s="99">
        <f>COUNTIFS(通讯通路门店!$S:$S,$G533,通讯通路门店!$J:$J,"OPPO体验店")</f>
        <v>0</v>
      </c>
      <c r="AB533" s="99">
        <f>COUNTIFS(通讯通路门店!$S:$S,$G533,通讯通路门店!$J:$J,"华为授权体验店")+COUNTIFS(通讯通路门店!$S:$S,$G533,通讯通路门店!$J:$J,"华为堡垒店")</f>
        <v>0</v>
      </c>
      <c r="AC533" s="99">
        <f>COUNTIFS(通讯通路门店!$S:$S,$G533,通讯通路门店!$J:$J,"小米体验店")</f>
        <v>0</v>
      </c>
      <c r="AD533" s="99">
        <f>COUNTIFS(通讯通路门店!$S:$S,$G533,通讯通路门店!$J:$J,"苹果体验店")</f>
        <v>0</v>
      </c>
      <c r="AE533" s="99">
        <f>COUNTIFS(通讯通路门店!$S:$S,$G533,通讯通路门店!$J:$J,"其他品牌专卖店")</f>
        <v>0</v>
      </c>
      <c r="AF533" s="99">
        <f>SUMIFS(通讯通路门店!$BI:$BI,通讯通路门店!$S:$S,$G533)</f>
        <v>0</v>
      </c>
      <c r="AG533" s="99">
        <f>SUMIFS(通讯通路门店!$BH:$BH,通讯通路门店!$S:$S,$G533)</f>
        <v>0</v>
      </c>
      <c r="AH533" s="99">
        <f t="shared" si="41"/>
        <v>0</v>
      </c>
      <c r="AI533" s="99">
        <f>SUMIFS(通讯通路门店!$BB:$BB,通讯通路门店!$S:$S,$G533)</f>
        <v>0</v>
      </c>
      <c r="AJ533" s="99">
        <f>SUMIFS(通讯通路门店!$BE:$BE,通讯通路门店!$S:$S,$G533)</f>
        <v>0</v>
      </c>
      <c r="AK533" s="99">
        <f>SUMIFS(通讯通路门店!$BG:$BG,通讯通路门店!$S:$S,$G533)</f>
        <v>0</v>
      </c>
      <c r="AL533" s="99">
        <f>SUMIFS(通讯通路门店!$BC:$BC,通讯通路门店!$S:$S,$G533)</f>
        <v>0</v>
      </c>
      <c r="AM533" s="99">
        <f>SUMIFS(通讯通路门店!$BD:$BD,通讯通路门店!$S:$S,$G533)</f>
        <v>0</v>
      </c>
      <c r="AN533" s="99">
        <f>SUMIFS(通讯通路门店!$BF:$BF,通讯通路门店!$S:$S,$G533)</f>
        <v>0</v>
      </c>
      <c r="AO533" s="99">
        <f t="shared" si="42"/>
        <v>0</v>
      </c>
      <c r="AP533" s="99">
        <f>SUMIFS(通讯通路门店!$K:$K,通讯通路门店!$S:$S,$G533)</f>
        <v>0</v>
      </c>
      <c r="AQ533" s="83"/>
      <c r="AR533" s="99">
        <f>SUMIFS(通讯通路门店!$T:$T,通讯通路门店!$S:$S,$G533)</f>
        <v>0</v>
      </c>
      <c r="AS533" s="99">
        <f>SUMIFS(通讯通路门店!$U:$U,通讯通路门店!$S:$S,$G533)</f>
        <v>0</v>
      </c>
      <c r="AT533" s="99">
        <f>SUMIFS(通讯通路门店!$V:$V,通讯通路门店!$S:$S,$G533)</f>
        <v>0</v>
      </c>
      <c r="AU533" s="99">
        <f>SUMIFS(通讯通路门店!$W:$W,通讯通路门店!$S:$S,$G533)</f>
        <v>0</v>
      </c>
      <c r="AV533" s="99">
        <f>SUMIFS(通讯通路门店!$Z:$Z,通讯通路门店!$S:$S,$G533)</f>
        <v>0</v>
      </c>
      <c r="AW533" s="99">
        <f>SUMIFS(通讯通路门店!$AB:$AB,通讯通路门店!$S:$S,$G533)</f>
        <v>0</v>
      </c>
      <c r="AX533" s="99">
        <f>SUMIFS(通讯通路门店!$X:$X,通讯通路门店!$S:$S,$G533)</f>
        <v>0</v>
      </c>
      <c r="AY533" s="99">
        <f>SUMIFS(通讯通路门店!$Y:$Y,通讯通路门店!$S:$S,$G533)</f>
        <v>0</v>
      </c>
      <c r="AZ533" s="99">
        <f>SUMIFS(通讯通路门店!$AA:$AA,通讯通路门店!$S:$S,$G533)</f>
        <v>0</v>
      </c>
      <c r="BA533" s="99">
        <f t="shared" si="43"/>
        <v>0</v>
      </c>
      <c r="BB533" s="99">
        <f t="shared" si="44"/>
        <v>0</v>
      </c>
      <c r="BC533" s="99">
        <f>SUMIFS(通讯通路门店!$W:$W,通讯通路门店!$S:$S,$G533,通讯通路门店!$J:$J,"荣耀体验店")+SUMIFS(通讯通路门店!$W:$W,通讯通路门店!$S:$S,$G533,通讯通路门店!$J:$J,"荣耀授权专卖店")</f>
        <v>0</v>
      </c>
      <c r="BD533" s="99">
        <f>SUMIFS(通讯通路门店!$Z:$Z,通讯通路门店!$S:$S,$G533,通讯通路门店!$J:$J,"VIVO体验店")</f>
        <v>0</v>
      </c>
      <c r="BE533" s="99">
        <f>SUMIFS(通讯通路门店!$AB:$AB,通讯通路门店!$S:$S,$G533,通讯通路门店!$J:$J,"OPPO体验店")</f>
        <v>0</v>
      </c>
      <c r="BF533" s="99">
        <f>SUMIFS(通讯通路门店!$X:$X,通讯通路门店!$S:$S,$G533,通讯通路门店!$J:$J,"华为授权体验店")+SUMIFS(通讯通路门店!$AA:$AA,通讯通路门店!$S:$S,$G533,通讯通路门店!$J:$J,"华为堡垒店")</f>
        <v>0</v>
      </c>
      <c r="BG533" s="99">
        <f>SUMIFS(通讯通路门店!$Y:$Y,通讯通路门店!$S:$S,$G533,通讯通路门店!$J:$J,"小米体验店")</f>
        <v>0</v>
      </c>
      <c r="BH533" s="99">
        <f>SUMIFS(通讯通路门店!$AA:$AA,通讯通路门店!$S:$S,$G533,通讯通路门店!$J:$J,"苹果体验店")</f>
        <v>0</v>
      </c>
      <c r="BI533" s="99">
        <f>SUMIFS(通讯通路门店!$K:$K,通讯通路门店!$S:$S,$G533,通讯通路门店!$J:$J,"其他品牌专卖店")</f>
        <v>0</v>
      </c>
      <c r="BJ533" s="99">
        <f>SUMIFS(通讯通路门店!$AC:$AC,通讯通路门店!$S:$S,$G533)</f>
        <v>0</v>
      </c>
      <c r="BK533" s="99">
        <f>SUMIFS(通讯通路门店!$AD:$AD,通讯通路门店!$S:$S,$G533)</f>
        <v>0</v>
      </c>
      <c r="BL533" s="99">
        <f>SUMIFS(通讯通路门店!$AE:$AE,通讯通路门店!$S:$S,$G533)</f>
        <v>0</v>
      </c>
      <c r="BM533" s="99">
        <f>SUMIFS(通讯通路门店!$AF:$AF,通讯通路门店!$S:$S,$G533)</f>
        <v>0</v>
      </c>
      <c r="BN533" s="99">
        <f>SUMIFS(通讯通路门店!$AG:$AG,通讯通路门店!$S:$S,$G533)</f>
        <v>0</v>
      </c>
      <c r="BO533" s="99">
        <f>SUMIFS(通讯通路门店!$AH:$AH,通讯通路门店!$S:$S,$G533)</f>
        <v>0</v>
      </c>
      <c r="BP533" s="99">
        <f>SUMIFS(通讯通路门店!$AI:$AI,通讯通路门店!$S:$S,$G533)</f>
        <v>0</v>
      </c>
      <c r="BQ533" s="83"/>
    </row>
    <row r="534" spans="1:69">
      <c r="A534" s="99" t="str">
        <f>IFERROR(_xlfn.XLOOKUP($G534,通讯通路门店!$S$4:$S$993931,通讯通路门店!$A$4:$A$993931,0,0),"")</f>
        <v/>
      </c>
      <c r="B534" s="99" t="str">
        <f>IFERROR(_xlfn.XLOOKUP($G534,通讯通路门店!$S$4:$S$993931,通讯通路门店!$B$4:$B$993931,0,0),"")</f>
        <v/>
      </c>
      <c r="C534" s="99" t="str">
        <f>IFERROR(_xlfn.XLOOKUP($G534,通讯通路门店!$S$4:$S$993931,通讯通路门店!$C$4:$C$993931,0,0),"")</f>
        <v/>
      </c>
      <c r="D534" s="99" t="str">
        <f>IFERROR(_xlfn.XLOOKUP($G534,通讯通路门店!$S$4:$S$993931,通讯通路门店!$D$4:$D$993931,0,0),"")</f>
        <v/>
      </c>
      <c r="E534" s="83"/>
      <c r="F534" s="83"/>
      <c r="G534" s="101" t="e">
        <v>#N/A</v>
      </c>
      <c r="H534" s="102" t="str">
        <f>IFERROR(_xlfn.XLOOKUP($G534,通讯通路门店!$S$4:$S$993931,通讯通路门店!$R$4:$R$993931,0,0),"")</f>
        <v/>
      </c>
      <c r="I534" s="83"/>
      <c r="J534" s="83"/>
      <c r="K534" s="83"/>
      <c r="L534" s="83"/>
      <c r="M534" s="83"/>
      <c r="N534" s="83"/>
      <c r="O534" s="83"/>
      <c r="P534" s="83"/>
      <c r="Q534" s="83"/>
      <c r="R534" s="83"/>
      <c r="S534" s="83"/>
      <c r="T534" s="83"/>
      <c r="U534" s="99">
        <f>COUNTIF(通讯通路门店!$S:$S,$G534)</f>
        <v>0</v>
      </c>
      <c r="V534" s="99">
        <f>COUNTIFS(通讯通路门店!$S:$S,$G534,通讯通路门店!$J:$J,"综合卖场")</f>
        <v>0</v>
      </c>
      <c r="W534" s="99">
        <f>SUMIFS(通讯通路门店!$AJ:$AJ,通讯通路门店!$S:$S,通讯客户沙盘!$G534)</f>
        <v>0</v>
      </c>
      <c r="X534" s="99">
        <f t="shared" si="40"/>
        <v>0</v>
      </c>
      <c r="Y534" s="99">
        <f>COUNTIFS(通讯通路门店!$S:$S,$G534,通讯通路门店!$J:$J,"荣耀体验店")+COUNTIFS(通讯通路门店!$S:$S,$G534,通讯通路门店!$J:$J,"荣耀授权专卖店")</f>
        <v>0</v>
      </c>
      <c r="Z534" s="99">
        <f>COUNTIFS(通讯通路门店!$S:$S,$G534,通讯通路门店!$J:$J,"VIVO体验店")</f>
        <v>0</v>
      </c>
      <c r="AA534" s="99">
        <f>COUNTIFS(通讯通路门店!$S:$S,$G534,通讯通路门店!$J:$J,"OPPO体验店")</f>
        <v>0</v>
      </c>
      <c r="AB534" s="99">
        <f>COUNTIFS(通讯通路门店!$S:$S,$G534,通讯通路门店!$J:$J,"华为授权体验店")+COUNTIFS(通讯通路门店!$S:$S,$G534,通讯通路门店!$J:$J,"华为堡垒店")</f>
        <v>0</v>
      </c>
      <c r="AC534" s="99">
        <f>COUNTIFS(通讯通路门店!$S:$S,$G534,通讯通路门店!$J:$J,"小米体验店")</f>
        <v>0</v>
      </c>
      <c r="AD534" s="99">
        <f>COUNTIFS(通讯通路门店!$S:$S,$G534,通讯通路门店!$J:$J,"苹果体验店")</f>
        <v>0</v>
      </c>
      <c r="AE534" s="99">
        <f>COUNTIFS(通讯通路门店!$S:$S,$G534,通讯通路门店!$J:$J,"其他品牌专卖店")</f>
        <v>0</v>
      </c>
      <c r="AF534" s="99">
        <f>SUMIFS(通讯通路门店!$BI:$BI,通讯通路门店!$S:$S,$G534)</f>
        <v>0</v>
      </c>
      <c r="AG534" s="99">
        <f>SUMIFS(通讯通路门店!$BH:$BH,通讯通路门店!$S:$S,$G534)</f>
        <v>0</v>
      </c>
      <c r="AH534" s="99">
        <f t="shared" si="41"/>
        <v>0</v>
      </c>
      <c r="AI534" s="99">
        <f>SUMIFS(通讯通路门店!$BB:$BB,通讯通路门店!$S:$S,$G534)</f>
        <v>0</v>
      </c>
      <c r="AJ534" s="99">
        <f>SUMIFS(通讯通路门店!$BE:$BE,通讯通路门店!$S:$S,$G534)</f>
        <v>0</v>
      </c>
      <c r="AK534" s="99">
        <f>SUMIFS(通讯通路门店!$BG:$BG,通讯通路门店!$S:$S,$G534)</f>
        <v>0</v>
      </c>
      <c r="AL534" s="99">
        <f>SUMIFS(通讯通路门店!$BC:$BC,通讯通路门店!$S:$S,$G534)</f>
        <v>0</v>
      </c>
      <c r="AM534" s="99">
        <f>SUMIFS(通讯通路门店!$BD:$BD,通讯通路门店!$S:$S,$G534)</f>
        <v>0</v>
      </c>
      <c r="AN534" s="99">
        <f>SUMIFS(通讯通路门店!$BF:$BF,通讯通路门店!$S:$S,$G534)</f>
        <v>0</v>
      </c>
      <c r="AO534" s="99">
        <f t="shared" si="42"/>
        <v>0</v>
      </c>
      <c r="AP534" s="99">
        <f>SUMIFS(通讯通路门店!$K:$K,通讯通路门店!$S:$S,$G534)</f>
        <v>0</v>
      </c>
      <c r="AQ534" s="83"/>
      <c r="AR534" s="99">
        <f>SUMIFS(通讯通路门店!$T:$T,通讯通路门店!$S:$S,$G534)</f>
        <v>0</v>
      </c>
      <c r="AS534" s="99">
        <f>SUMIFS(通讯通路门店!$U:$U,通讯通路门店!$S:$S,$G534)</f>
        <v>0</v>
      </c>
      <c r="AT534" s="99">
        <f>SUMIFS(通讯通路门店!$V:$V,通讯通路门店!$S:$S,$G534)</f>
        <v>0</v>
      </c>
      <c r="AU534" s="99">
        <f>SUMIFS(通讯通路门店!$W:$W,通讯通路门店!$S:$S,$G534)</f>
        <v>0</v>
      </c>
      <c r="AV534" s="99">
        <f>SUMIFS(通讯通路门店!$Z:$Z,通讯通路门店!$S:$S,$G534)</f>
        <v>0</v>
      </c>
      <c r="AW534" s="99">
        <f>SUMIFS(通讯通路门店!$AB:$AB,通讯通路门店!$S:$S,$G534)</f>
        <v>0</v>
      </c>
      <c r="AX534" s="99">
        <f>SUMIFS(通讯通路门店!$X:$X,通讯通路门店!$S:$S,$G534)</f>
        <v>0</v>
      </c>
      <c r="AY534" s="99">
        <f>SUMIFS(通讯通路门店!$Y:$Y,通讯通路门店!$S:$S,$G534)</f>
        <v>0</v>
      </c>
      <c r="AZ534" s="99">
        <f>SUMIFS(通讯通路门店!$AA:$AA,通讯通路门店!$S:$S,$G534)</f>
        <v>0</v>
      </c>
      <c r="BA534" s="99">
        <f t="shared" si="43"/>
        <v>0</v>
      </c>
      <c r="BB534" s="99">
        <f t="shared" si="44"/>
        <v>0</v>
      </c>
      <c r="BC534" s="99">
        <f>SUMIFS(通讯通路门店!$W:$W,通讯通路门店!$S:$S,$G534,通讯通路门店!$J:$J,"荣耀体验店")+SUMIFS(通讯通路门店!$W:$W,通讯通路门店!$S:$S,$G534,通讯通路门店!$J:$J,"荣耀授权专卖店")</f>
        <v>0</v>
      </c>
      <c r="BD534" s="99">
        <f>SUMIFS(通讯通路门店!$Z:$Z,通讯通路门店!$S:$S,$G534,通讯通路门店!$J:$J,"VIVO体验店")</f>
        <v>0</v>
      </c>
      <c r="BE534" s="99">
        <f>SUMIFS(通讯通路门店!$AB:$AB,通讯通路门店!$S:$S,$G534,通讯通路门店!$J:$J,"OPPO体验店")</f>
        <v>0</v>
      </c>
      <c r="BF534" s="99">
        <f>SUMIFS(通讯通路门店!$X:$X,通讯通路门店!$S:$S,$G534,通讯通路门店!$J:$J,"华为授权体验店")+SUMIFS(通讯通路门店!$AA:$AA,通讯通路门店!$S:$S,$G534,通讯通路门店!$J:$J,"华为堡垒店")</f>
        <v>0</v>
      </c>
      <c r="BG534" s="99">
        <f>SUMIFS(通讯通路门店!$Y:$Y,通讯通路门店!$S:$S,$G534,通讯通路门店!$J:$J,"小米体验店")</f>
        <v>0</v>
      </c>
      <c r="BH534" s="99">
        <f>SUMIFS(通讯通路门店!$AA:$AA,通讯通路门店!$S:$S,$G534,通讯通路门店!$J:$J,"苹果体验店")</f>
        <v>0</v>
      </c>
      <c r="BI534" s="99">
        <f>SUMIFS(通讯通路门店!$K:$K,通讯通路门店!$S:$S,$G534,通讯通路门店!$J:$J,"其他品牌专卖店")</f>
        <v>0</v>
      </c>
      <c r="BJ534" s="99">
        <f>SUMIFS(通讯通路门店!$AC:$AC,通讯通路门店!$S:$S,$G534)</f>
        <v>0</v>
      </c>
      <c r="BK534" s="99">
        <f>SUMIFS(通讯通路门店!$AD:$AD,通讯通路门店!$S:$S,$G534)</f>
        <v>0</v>
      </c>
      <c r="BL534" s="99">
        <f>SUMIFS(通讯通路门店!$AE:$AE,通讯通路门店!$S:$S,$G534)</f>
        <v>0</v>
      </c>
      <c r="BM534" s="99">
        <f>SUMIFS(通讯通路门店!$AF:$AF,通讯通路门店!$S:$S,$G534)</f>
        <v>0</v>
      </c>
      <c r="BN534" s="99">
        <f>SUMIFS(通讯通路门店!$AG:$AG,通讯通路门店!$S:$S,$G534)</f>
        <v>0</v>
      </c>
      <c r="BO534" s="99">
        <f>SUMIFS(通讯通路门店!$AH:$AH,通讯通路门店!$S:$S,$G534)</f>
        <v>0</v>
      </c>
      <c r="BP534" s="99">
        <f>SUMIFS(通讯通路门店!$AI:$AI,通讯通路门店!$S:$S,$G534)</f>
        <v>0</v>
      </c>
      <c r="BQ534" s="83"/>
    </row>
    <row r="535" spans="1:69">
      <c r="A535" s="99" t="str">
        <f>IFERROR(_xlfn.XLOOKUP($G535,通讯通路门店!$S$4:$S$993931,通讯通路门店!$A$4:$A$993931,0,0),"")</f>
        <v/>
      </c>
      <c r="B535" s="99" t="str">
        <f>IFERROR(_xlfn.XLOOKUP($G535,通讯通路门店!$S$4:$S$993931,通讯通路门店!$B$4:$B$993931,0,0),"")</f>
        <v/>
      </c>
      <c r="C535" s="99" t="str">
        <f>IFERROR(_xlfn.XLOOKUP($G535,通讯通路门店!$S$4:$S$993931,通讯通路门店!$C$4:$C$993931,0,0),"")</f>
        <v/>
      </c>
      <c r="D535" s="99" t="str">
        <f>IFERROR(_xlfn.XLOOKUP($G535,通讯通路门店!$S$4:$S$993931,通讯通路门店!$D$4:$D$993931,0,0),"")</f>
        <v/>
      </c>
      <c r="E535" s="83"/>
      <c r="F535" s="83"/>
      <c r="G535" s="101" t="e">
        <v>#N/A</v>
      </c>
      <c r="H535" s="102" t="str">
        <f>IFERROR(_xlfn.XLOOKUP($G535,通讯通路门店!$S$4:$S$993931,通讯通路门店!$R$4:$R$993931,0,0),"")</f>
        <v/>
      </c>
      <c r="I535" s="83"/>
      <c r="J535" s="83"/>
      <c r="K535" s="83"/>
      <c r="L535" s="83"/>
      <c r="M535" s="83"/>
      <c r="N535" s="83"/>
      <c r="O535" s="83"/>
      <c r="P535" s="83"/>
      <c r="Q535" s="83"/>
      <c r="R535" s="83"/>
      <c r="S535" s="83"/>
      <c r="T535" s="83"/>
      <c r="U535" s="99">
        <f>COUNTIF(通讯通路门店!$S:$S,$G535)</f>
        <v>0</v>
      </c>
      <c r="V535" s="99">
        <f>COUNTIFS(通讯通路门店!$S:$S,$G535,通讯通路门店!$J:$J,"综合卖场")</f>
        <v>0</v>
      </c>
      <c r="W535" s="99">
        <f>SUMIFS(通讯通路门店!$AJ:$AJ,通讯通路门店!$S:$S,通讯客户沙盘!$G535)</f>
        <v>0</v>
      </c>
      <c r="X535" s="99">
        <f t="shared" si="40"/>
        <v>0</v>
      </c>
      <c r="Y535" s="99">
        <f>COUNTIFS(通讯通路门店!$S:$S,$G535,通讯通路门店!$J:$J,"荣耀体验店")+COUNTIFS(通讯通路门店!$S:$S,$G535,通讯通路门店!$J:$J,"荣耀授权专卖店")</f>
        <v>0</v>
      </c>
      <c r="Z535" s="99">
        <f>COUNTIFS(通讯通路门店!$S:$S,$G535,通讯通路门店!$J:$J,"VIVO体验店")</f>
        <v>0</v>
      </c>
      <c r="AA535" s="99">
        <f>COUNTIFS(通讯通路门店!$S:$S,$G535,通讯通路门店!$J:$J,"OPPO体验店")</f>
        <v>0</v>
      </c>
      <c r="AB535" s="99">
        <f>COUNTIFS(通讯通路门店!$S:$S,$G535,通讯通路门店!$J:$J,"华为授权体验店")+COUNTIFS(通讯通路门店!$S:$S,$G535,通讯通路门店!$J:$J,"华为堡垒店")</f>
        <v>0</v>
      </c>
      <c r="AC535" s="99">
        <f>COUNTIFS(通讯通路门店!$S:$S,$G535,通讯通路门店!$J:$J,"小米体验店")</f>
        <v>0</v>
      </c>
      <c r="AD535" s="99">
        <f>COUNTIFS(通讯通路门店!$S:$S,$G535,通讯通路门店!$J:$J,"苹果体验店")</f>
        <v>0</v>
      </c>
      <c r="AE535" s="99">
        <f>COUNTIFS(通讯通路门店!$S:$S,$G535,通讯通路门店!$J:$J,"其他品牌专卖店")</f>
        <v>0</v>
      </c>
      <c r="AF535" s="99">
        <f>SUMIFS(通讯通路门店!$BI:$BI,通讯通路门店!$S:$S,$G535)</f>
        <v>0</v>
      </c>
      <c r="AG535" s="99">
        <f>SUMIFS(通讯通路门店!$BH:$BH,通讯通路门店!$S:$S,$G535)</f>
        <v>0</v>
      </c>
      <c r="AH535" s="99">
        <f t="shared" si="41"/>
        <v>0</v>
      </c>
      <c r="AI535" s="99">
        <f>SUMIFS(通讯通路门店!$BB:$BB,通讯通路门店!$S:$S,$G535)</f>
        <v>0</v>
      </c>
      <c r="AJ535" s="99">
        <f>SUMIFS(通讯通路门店!$BE:$BE,通讯通路门店!$S:$S,$G535)</f>
        <v>0</v>
      </c>
      <c r="AK535" s="99">
        <f>SUMIFS(通讯通路门店!$BG:$BG,通讯通路门店!$S:$S,$G535)</f>
        <v>0</v>
      </c>
      <c r="AL535" s="99">
        <f>SUMIFS(通讯通路门店!$BC:$BC,通讯通路门店!$S:$S,$G535)</f>
        <v>0</v>
      </c>
      <c r="AM535" s="99">
        <f>SUMIFS(通讯通路门店!$BD:$BD,通讯通路门店!$S:$S,$G535)</f>
        <v>0</v>
      </c>
      <c r="AN535" s="99">
        <f>SUMIFS(通讯通路门店!$BF:$BF,通讯通路门店!$S:$S,$G535)</f>
        <v>0</v>
      </c>
      <c r="AO535" s="99">
        <f t="shared" si="42"/>
        <v>0</v>
      </c>
      <c r="AP535" s="99">
        <f>SUMIFS(通讯通路门店!$K:$K,通讯通路门店!$S:$S,$G535)</f>
        <v>0</v>
      </c>
      <c r="AQ535" s="83"/>
      <c r="AR535" s="99">
        <f>SUMIFS(通讯通路门店!$T:$T,通讯通路门店!$S:$S,$G535)</f>
        <v>0</v>
      </c>
      <c r="AS535" s="99">
        <f>SUMIFS(通讯通路门店!$U:$U,通讯通路门店!$S:$S,$G535)</f>
        <v>0</v>
      </c>
      <c r="AT535" s="99">
        <f>SUMIFS(通讯通路门店!$V:$V,通讯通路门店!$S:$S,$G535)</f>
        <v>0</v>
      </c>
      <c r="AU535" s="99">
        <f>SUMIFS(通讯通路门店!$W:$W,通讯通路门店!$S:$S,$G535)</f>
        <v>0</v>
      </c>
      <c r="AV535" s="99">
        <f>SUMIFS(通讯通路门店!$Z:$Z,通讯通路门店!$S:$S,$G535)</f>
        <v>0</v>
      </c>
      <c r="AW535" s="99">
        <f>SUMIFS(通讯通路门店!$AB:$AB,通讯通路门店!$S:$S,$G535)</f>
        <v>0</v>
      </c>
      <c r="AX535" s="99">
        <f>SUMIFS(通讯通路门店!$X:$X,通讯通路门店!$S:$S,$G535)</f>
        <v>0</v>
      </c>
      <c r="AY535" s="99">
        <f>SUMIFS(通讯通路门店!$Y:$Y,通讯通路门店!$S:$S,$G535)</f>
        <v>0</v>
      </c>
      <c r="AZ535" s="99">
        <f>SUMIFS(通讯通路门店!$AA:$AA,通讯通路门店!$S:$S,$G535)</f>
        <v>0</v>
      </c>
      <c r="BA535" s="99">
        <f t="shared" si="43"/>
        <v>0</v>
      </c>
      <c r="BB535" s="99">
        <f t="shared" si="44"/>
        <v>0</v>
      </c>
      <c r="BC535" s="99">
        <f>SUMIFS(通讯通路门店!$W:$W,通讯通路门店!$S:$S,$G535,通讯通路门店!$J:$J,"荣耀体验店")+SUMIFS(通讯通路门店!$W:$W,通讯通路门店!$S:$S,$G535,通讯通路门店!$J:$J,"荣耀授权专卖店")</f>
        <v>0</v>
      </c>
      <c r="BD535" s="99">
        <f>SUMIFS(通讯通路门店!$Z:$Z,通讯通路门店!$S:$S,$G535,通讯通路门店!$J:$J,"VIVO体验店")</f>
        <v>0</v>
      </c>
      <c r="BE535" s="99">
        <f>SUMIFS(通讯通路门店!$AB:$AB,通讯通路门店!$S:$S,$G535,通讯通路门店!$J:$J,"OPPO体验店")</f>
        <v>0</v>
      </c>
      <c r="BF535" s="99">
        <f>SUMIFS(通讯通路门店!$X:$X,通讯通路门店!$S:$S,$G535,通讯通路门店!$J:$J,"华为授权体验店")+SUMIFS(通讯通路门店!$AA:$AA,通讯通路门店!$S:$S,$G535,通讯通路门店!$J:$J,"华为堡垒店")</f>
        <v>0</v>
      </c>
      <c r="BG535" s="99">
        <f>SUMIFS(通讯通路门店!$Y:$Y,通讯通路门店!$S:$S,$G535,通讯通路门店!$J:$J,"小米体验店")</f>
        <v>0</v>
      </c>
      <c r="BH535" s="99">
        <f>SUMIFS(通讯通路门店!$AA:$AA,通讯通路门店!$S:$S,$G535,通讯通路门店!$J:$J,"苹果体验店")</f>
        <v>0</v>
      </c>
      <c r="BI535" s="99">
        <f>SUMIFS(通讯通路门店!$K:$K,通讯通路门店!$S:$S,$G535,通讯通路门店!$J:$J,"其他品牌专卖店")</f>
        <v>0</v>
      </c>
      <c r="BJ535" s="99">
        <f>SUMIFS(通讯通路门店!$AC:$AC,通讯通路门店!$S:$S,$G535)</f>
        <v>0</v>
      </c>
      <c r="BK535" s="99">
        <f>SUMIFS(通讯通路门店!$AD:$AD,通讯通路门店!$S:$S,$G535)</f>
        <v>0</v>
      </c>
      <c r="BL535" s="99">
        <f>SUMIFS(通讯通路门店!$AE:$AE,通讯通路门店!$S:$S,$G535)</f>
        <v>0</v>
      </c>
      <c r="BM535" s="99">
        <f>SUMIFS(通讯通路门店!$AF:$AF,通讯通路门店!$S:$S,$G535)</f>
        <v>0</v>
      </c>
      <c r="BN535" s="99">
        <f>SUMIFS(通讯通路门店!$AG:$AG,通讯通路门店!$S:$S,$G535)</f>
        <v>0</v>
      </c>
      <c r="BO535" s="99">
        <f>SUMIFS(通讯通路门店!$AH:$AH,通讯通路门店!$S:$S,$G535)</f>
        <v>0</v>
      </c>
      <c r="BP535" s="99">
        <f>SUMIFS(通讯通路门店!$AI:$AI,通讯通路门店!$S:$S,$G535)</f>
        <v>0</v>
      </c>
      <c r="BQ535" s="83"/>
    </row>
    <row r="536" spans="1:69">
      <c r="A536" s="99" t="str">
        <f>IFERROR(_xlfn.XLOOKUP($G536,通讯通路门店!$S$4:$S$993931,通讯通路门店!$A$4:$A$993931,0,0),"")</f>
        <v/>
      </c>
      <c r="B536" s="99" t="str">
        <f>IFERROR(_xlfn.XLOOKUP($G536,通讯通路门店!$S$4:$S$993931,通讯通路门店!$B$4:$B$993931,0,0),"")</f>
        <v/>
      </c>
      <c r="C536" s="99" t="str">
        <f>IFERROR(_xlfn.XLOOKUP($G536,通讯通路门店!$S$4:$S$993931,通讯通路门店!$C$4:$C$993931,0,0),"")</f>
        <v/>
      </c>
      <c r="D536" s="99" t="str">
        <f>IFERROR(_xlfn.XLOOKUP($G536,通讯通路门店!$S$4:$S$993931,通讯通路门店!$D$4:$D$993931,0,0),"")</f>
        <v/>
      </c>
      <c r="E536" s="83"/>
      <c r="F536" s="83"/>
      <c r="G536" s="101" t="e">
        <v>#N/A</v>
      </c>
      <c r="H536" s="102" t="str">
        <f>IFERROR(_xlfn.XLOOKUP($G536,通讯通路门店!$S$4:$S$993931,通讯通路门店!$R$4:$R$993931,0,0),"")</f>
        <v/>
      </c>
      <c r="I536" s="83"/>
      <c r="J536" s="83"/>
      <c r="K536" s="83"/>
      <c r="L536" s="83"/>
      <c r="M536" s="83"/>
      <c r="N536" s="83"/>
      <c r="O536" s="83"/>
      <c r="P536" s="83"/>
      <c r="Q536" s="83"/>
      <c r="R536" s="83"/>
      <c r="S536" s="83"/>
      <c r="T536" s="83"/>
      <c r="U536" s="99">
        <f>COUNTIF(通讯通路门店!$S:$S,$G536)</f>
        <v>0</v>
      </c>
      <c r="V536" s="99">
        <f>COUNTIFS(通讯通路门店!$S:$S,$G536,通讯通路门店!$J:$J,"综合卖场")</f>
        <v>0</v>
      </c>
      <c r="W536" s="99">
        <f>SUMIFS(通讯通路门店!$AJ:$AJ,通讯通路门店!$S:$S,通讯客户沙盘!$G536)</f>
        <v>0</v>
      </c>
      <c r="X536" s="99">
        <f t="shared" si="40"/>
        <v>0</v>
      </c>
      <c r="Y536" s="99">
        <f>COUNTIFS(通讯通路门店!$S:$S,$G536,通讯通路门店!$J:$J,"荣耀体验店")+COUNTIFS(通讯通路门店!$S:$S,$G536,通讯通路门店!$J:$J,"荣耀授权专卖店")</f>
        <v>0</v>
      </c>
      <c r="Z536" s="99">
        <f>COUNTIFS(通讯通路门店!$S:$S,$G536,通讯通路门店!$J:$J,"VIVO体验店")</f>
        <v>0</v>
      </c>
      <c r="AA536" s="99">
        <f>COUNTIFS(通讯通路门店!$S:$S,$G536,通讯通路门店!$J:$J,"OPPO体验店")</f>
        <v>0</v>
      </c>
      <c r="AB536" s="99">
        <f>COUNTIFS(通讯通路门店!$S:$S,$G536,通讯通路门店!$J:$J,"华为授权体验店")+COUNTIFS(通讯通路门店!$S:$S,$G536,通讯通路门店!$J:$J,"华为堡垒店")</f>
        <v>0</v>
      </c>
      <c r="AC536" s="99">
        <f>COUNTIFS(通讯通路门店!$S:$S,$G536,通讯通路门店!$J:$J,"小米体验店")</f>
        <v>0</v>
      </c>
      <c r="AD536" s="99">
        <f>COUNTIFS(通讯通路门店!$S:$S,$G536,通讯通路门店!$J:$J,"苹果体验店")</f>
        <v>0</v>
      </c>
      <c r="AE536" s="99">
        <f>COUNTIFS(通讯通路门店!$S:$S,$G536,通讯通路门店!$J:$J,"其他品牌专卖店")</f>
        <v>0</v>
      </c>
      <c r="AF536" s="99">
        <f>SUMIFS(通讯通路门店!$BI:$BI,通讯通路门店!$S:$S,$G536)</f>
        <v>0</v>
      </c>
      <c r="AG536" s="99">
        <f>SUMIFS(通讯通路门店!$BH:$BH,通讯通路门店!$S:$S,$G536)</f>
        <v>0</v>
      </c>
      <c r="AH536" s="99">
        <f t="shared" si="41"/>
        <v>0</v>
      </c>
      <c r="AI536" s="99">
        <f>SUMIFS(通讯通路门店!$BB:$BB,通讯通路门店!$S:$S,$G536)</f>
        <v>0</v>
      </c>
      <c r="AJ536" s="99">
        <f>SUMIFS(通讯通路门店!$BE:$BE,通讯通路门店!$S:$S,$G536)</f>
        <v>0</v>
      </c>
      <c r="AK536" s="99">
        <f>SUMIFS(通讯通路门店!$BG:$BG,通讯通路门店!$S:$S,$G536)</f>
        <v>0</v>
      </c>
      <c r="AL536" s="99">
        <f>SUMIFS(通讯通路门店!$BC:$BC,通讯通路门店!$S:$S,$G536)</f>
        <v>0</v>
      </c>
      <c r="AM536" s="99">
        <f>SUMIFS(通讯通路门店!$BD:$BD,通讯通路门店!$S:$S,$G536)</f>
        <v>0</v>
      </c>
      <c r="AN536" s="99">
        <f>SUMIFS(通讯通路门店!$BF:$BF,通讯通路门店!$S:$S,$G536)</f>
        <v>0</v>
      </c>
      <c r="AO536" s="99">
        <f t="shared" si="42"/>
        <v>0</v>
      </c>
      <c r="AP536" s="99">
        <f>SUMIFS(通讯通路门店!$K:$K,通讯通路门店!$S:$S,$G536)</f>
        <v>0</v>
      </c>
      <c r="AQ536" s="83"/>
      <c r="AR536" s="99">
        <f>SUMIFS(通讯通路门店!$T:$T,通讯通路门店!$S:$S,$G536)</f>
        <v>0</v>
      </c>
      <c r="AS536" s="99">
        <f>SUMIFS(通讯通路门店!$U:$U,通讯通路门店!$S:$S,$G536)</f>
        <v>0</v>
      </c>
      <c r="AT536" s="99">
        <f>SUMIFS(通讯通路门店!$V:$V,通讯通路门店!$S:$S,$G536)</f>
        <v>0</v>
      </c>
      <c r="AU536" s="99">
        <f>SUMIFS(通讯通路门店!$W:$W,通讯通路门店!$S:$S,$G536)</f>
        <v>0</v>
      </c>
      <c r="AV536" s="99">
        <f>SUMIFS(通讯通路门店!$Z:$Z,通讯通路门店!$S:$S,$G536)</f>
        <v>0</v>
      </c>
      <c r="AW536" s="99">
        <f>SUMIFS(通讯通路门店!$AB:$AB,通讯通路门店!$S:$S,$G536)</f>
        <v>0</v>
      </c>
      <c r="AX536" s="99">
        <f>SUMIFS(通讯通路门店!$X:$X,通讯通路门店!$S:$S,$G536)</f>
        <v>0</v>
      </c>
      <c r="AY536" s="99">
        <f>SUMIFS(通讯通路门店!$Y:$Y,通讯通路门店!$S:$S,$G536)</f>
        <v>0</v>
      </c>
      <c r="AZ536" s="99">
        <f>SUMIFS(通讯通路门店!$AA:$AA,通讯通路门店!$S:$S,$G536)</f>
        <v>0</v>
      </c>
      <c r="BA536" s="99">
        <f t="shared" si="43"/>
        <v>0</v>
      </c>
      <c r="BB536" s="99">
        <f t="shared" si="44"/>
        <v>0</v>
      </c>
      <c r="BC536" s="99">
        <f>SUMIFS(通讯通路门店!$W:$W,通讯通路门店!$S:$S,$G536,通讯通路门店!$J:$J,"荣耀体验店")+SUMIFS(通讯通路门店!$W:$W,通讯通路门店!$S:$S,$G536,通讯通路门店!$J:$J,"荣耀授权专卖店")</f>
        <v>0</v>
      </c>
      <c r="BD536" s="99">
        <f>SUMIFS(通讯通路门店!$Z:$Z,通讯通路门店!$S:$S,$G536,通讯通路门店!$J:$J,"VIVO体验店")</f>
        <v>0</v>
      </c>
      <c r="BE536" s="99">
        <f>SUMIFS(通讯通路门店!$AB:$AB,通讯通路门店!$S:$S,$G536,通讯通路门店!$J:$J,"OPPO体验店")</f>
        <v>0</v>
      </c>
      <c r="BF536" s="99">
        <f>SUMIFS(通讯通路门店!$X:$X,通讯通路门店!$S:$S,$G536,通讯通路门店!$J:$J,"华为授权体验店")+SUMIFS(通讯通路门店!$AA:$AA,通讯通路门店!$S:$S,$G536,通讯通路门店!$J:$J,"华为堡垒店")</f>
        <v>0</v>
      </c>
      <c r="BG536" s="99">
        <f>SUMIFS(通讯通路门店!$Y:$Y,通讯通路门店!$S:$S,$G536,通讯通路门店!$J:$J,"小米体验店")</f>
        <v>0</v>
      </c>
      <c r="BH536" s="99">
        <f>SUMIFS(通讯通路门店!$AA:$AA,通讯通路门店!$S:$S,$G536,通讯通路门店!$J:$J,"苹果体验店")</f>
        <v>0</v>
      </c>
      <c r="BI536" s="99">
        <f>SUMIFS(通讯通路门店!$K:$K,通讯通路门店!$S:$S,$G536,通讯通路门店!$J:$J,"其他品牌专卖店")</f>
        <v>0</v>
      </c>
      <c r="BJ536" s="99">
        <f>SUMIFS(通讯通路门店!$AC:$AC,通讯通路门店!$S:$S,$G536)</f>
        <v>0</v>
      </c>
      <c r="BK536" s="99">
        <f>SUMIFS(通讯通路门店!$AD:$AD,通讯通路门店!$S:$S,$G536)</f>
        <v>0</v>
      </c>
      <c r="BL536" s="99">
        <f>SUMIFS(通讯通路门店!$AE:$AE,通讯通路门店!$S:$S,$G536)</f>
        <v>0</v>
      </c>
      <c r="BM536" s="99">
        <f>SUMIFS(通讯通路门店!$AF:$AF,通讯通路门店!$S:$S,$G536)</f>
        <v>0</v>
      </c>
      <c r="BN536" s="99">
        <f>SUMIFS(通讯通路门店!$AG:$AG,通讯通路门店!$S:$S,$G536)</f>
        <v>0</v>
      </c>
      <c r="BO536" s="99">
        <f>SUMIFS(通讯通路门店!$AH:$AH,通讯通路门店!$S:$S,$G536)</f>
        <v>0</v>
      </c>
      <c r="BP536" s="99">
        <f>SUMIFS(通讯通路门店!$AI:$AI,通讯通路门店!$S:$S,$G536)</f>
        <v>0</v>
      </c>
      <c r="BQ536" s="83"/>
    </row>
    <row r="537" spans="1:69">
      <c r="A537" s="99" t="str">
        <f>IFERROR(_xlfn.XLOOKUP($G537,通讯通路门店!$S$4:$S$993931,通讯通路门店!$A$4:$A$993931,0,0),"")</f>
        <v/>
      </c>
      <c r="B537" s="99" t="str">
        <f>IFERROR(_xlfn.XLOOKUP($G537,通讯通路门店!$S$4:$S$993931,通讯通路门店!$B$4:$B$993931,0,0),"")</f>
        <v/>
      </c>
      <c r="C537" s="99" t="str">
        <f>IFERROR(_xlfn.XLOOKUP($G537,通讯通路门店!$S$4:$S$993931,通讯通路门店!$C$4:$C$993931,0,0),"")</f>
        <v/>
      </c>
      <c r="D537" s="99" t="str">
        <f>IFERROR(_xlfn.XLOOKUP($G537,通讯通路门店!$S$4:$S$993931,通讯通路门店!$D$4:$D$993931,0,0),"")</f>
        <v/>
      </c>
      <c r="E537" s="83"/>
      <c r="F537" s="83"/>
      <c r="G537" s="101" t="e">
        <v>#N/A</v>
      </c>
      <c r="H537" s="102" t="str">
        <f>IFERROR(_xlfn.XLOOKUP($G537,通讯通路门店!$S$4:$S$993931,通讯通路门店!$R$4:$R$993931,0,0),"")</f>
        <v/>
      </c>
      <c r="I537" s="83"/>
      <c r="J537" s="83"/>
      <c r="K537" s="83"/>
      <c r="L537" s="83"/>
      <c r="M537" s="83"/>
      <c r="N537" s="83"/>
      <c r="O537" s="83"/>
      <c r="P537" s="83"/>
      <c r="Q537" s="83"/>
      <c r="R537" s="83"/>
      <c r="S537" s="83"/>
      <c r="T537" s="83"/>
      <c r="U537" s="99">
        <f>COUNTIF(通讯通路门店!$S:$S,$G537)</f>
        <v>0</v>
      </c>
      <c r="V537" s="99">
        <f>COUNTIFS(通讯通路门店!$S:$S,$G537,通讯通路门店!$J:$J,"综合卖场")</f>
        <v>0</v>
      </c>
      <c r="W537" s="99">
        <f>SUMIFS(通讯通路门店!$AJ:$AJ,通讯通路门店!$S:$S,通讯客户沙盘!$G537)</f>
        <v>0</v>
      </c>
      <c r="X537" s="99">
        <f t="shared" si="40"/>
        <v>0</v>
      </c>
      <c r="Y537" s="99">
        <f>COUNTIFS(通讯通路门店!$S:$S,$G537,通讯通路门店!$J:$J,"荣耀体验店")+COUNTIFS(通讯通路门店!$S:$S,$G537,通讯通路门店!$J:$J,"荣耀授权专卖店")</f>
        <v>0</v>
      </c>
      <c r="Z537" s="99">
        <f>COUNTIFS(通讯通路门店!$S:$S,$G537,通讯通路门店!$J:$J,"VIVO体验店")</f>
        <v>0</v>
      </c>
      <c r="AA537" s="99">
        <f>COUNTIFS(通讯通路门店!$S:$S,$G537,通讯通路门店!$J:$J,"OPPO体验店")</f>
        <v>0</v>
      </c>
      <c r="AB537" s="99">
        <f>COUNTIFS(通讯通路门店!$S:$S,$G537,通讯通路门店!$J:$J,"华为授权体验店")+COUNTIFS(通讯通路门店!$S:$S,$G537,通讯通路门店!$J:$J,"华为堡垒店")</f>
        <v>0</v>
      </c>
      <c r="AC537" s="99">
        <f>COUNTIFS(通讯通路门店!$S:$S,$G537,通讯通路门店!$J:$J,"小米体验店")</f>
        <v>0</v>
      </c>
      <c r="AD537" s="99">
        <f>COUNTIFS(通讯通路门店!$S:$S,$G537,通讯通路门店!$J:$J,"苹果体验店")</f>
        <v>0</v>
      </c>
      <c r="AE537" s="99">
        <f>COUNTIFS(通讯通路门店!$S:$S,$G537,通讯通路门店!$J:$J,"其他品牌专卖店")</f>
        <v>0</v>
      </c>
      <c r="AF537" s="99">
        <f>SUMIFS(通讯通路门店!$BI:$BI,通讯通路门店!$S:$S,$G537)</f>
        <v>0</v>
      </c>
      <c r="AG537" s="99">
        <f>SUMIFS(通讯通路门店!$BH:$BH,通讯通路门店!$S:$S,$G537)</f>
        <v>0</v>
      </c>
      <c r="AH537" s="99">
        <f t="shared" si="41"/>
        <v>0</v>
      </c>
      <c r="AI537" s="99">
        <f>SUMIFS(通讯通路门店!$BB:$BB,通讯通路门店!$S:$S,$G537)</f>
        <v>0</v>
      </c>
      <c r="AJ537" s="99">
        <f>SUMIFS(通讯通路门店!$BE:$BE,通讯通路门店!$S:$S,$G537)</f>
        <v>0</v>
      </c>
      <c r="AK537" s="99">
        <f>SUMIFS(通讯通路门店!$BG:$BG,通讯通路门店!$S:$S,$G537)</f>
        <v>0</v>
      </c>
      <c r="AL537" s="99">
        <f>SUMIFS(通讯通路门店!$BC:$BC,通讯通路门店!$S:$S,$G537)</f>
        <v>0</v>
      </c>
      <c r="AM537" s="99">
        <f>SUMIFS(通讯通路门店!$BD:$BD,通讯通路门店!$S:$S,$G537)</f>
        <v>0</v>
      </c>
      <c r="AN537" s="99">
        <f>SUMIFS(通讯通路门店!$BF:$BF,通讯通路门店!$S:$S,$G537)</f>
        <v>0</v>
      </c>
      <c r="AO537" s="99">
        <f t="shared" si="42"/>
        <v>0</v>
      </c>
      <c r="AP537" s="99">
        <f>SUMIFS(通讯通路门店!$K:$K,通讯通路门店!$S:$S,$G537)</f>
        <v>0</v>
      </c>
      <c r="AQ537" s="83"/>
      <c r="AR537" s="99">
        <f>SUMIFS(通讯通路门店!$T:$T,通讯通路门店!$S:$S,$G537)</f>
        <v>0</v>
      </c>
      <c r="AS537" s="99">
        <f>SUMIFS(通讯通路门店!$U:$U,通讯通路门店!$S:$S,$G537)</f>
        <v>0</v>
      </c>
      <c r="AT537" s="99">
        <f>SUMIFS(通讯通路门店!$V:$V,通讯通路门店!$S:$S,$G537)</f>
        <v>0</v>
      </c>
      <c r="AU537" s="99">
        <f>SUMIFS(通讯通路门店!$W:$W,通讯通路门店!$S:$S,$G537)</f>
        <v>0</v>
      </c>
      <c r="AV537" s="99">
        <f>SUMIFS(通讯通路门店!$Z:$Z,通讯通路门店!$S:$S,$G537)</f>
        <v>0</v>
      </c>
      <c r="AW537" s="99">
        <f>SUMIFS(通讯通路门店!$AB:$AB,通讯通路门店!$S:$S,$G537)</f>
        <v>0</v>
      </c>
      <c r="AX537" s="99">
        <f>SUMIFS(通讯通路门店!$X:$X,通讯通路门店!$S:$S,$G537)</f>
        <v>0</v>
      </c>
      <c r="AY537" s="99">
        <f>SUMIFS(通讯通路门店!$Y:$Y,通讯通路门店!$S:$S,$G537)</f>
        <v>0</v>
      </c>
      <c r="AZ537" s="99">
        <f>SUMIFS(通讯通路门店!$AA:$AA,通讯通路门店!$S:$S,$G537)</f>
        <v>0</v>
      </c>
      <c r="BA537" s="99">
        <f t="shared" si="43"/>
        <v>0</v>
      </c>
      <c r="BB537" s="99">
        <f t="shared" si="44"/>
        <v>0</v>
      </c>
      <c r="BC537" s="99">
        <f>SUMIFS(通讯通路门店!$W:$W,通讯通路门店!$S:$S,$G537,通讯通路门店!$J:$J,"荣耀体验店")+SUMIFS(通讯通路门店!$W:$W,通讯通路门店!$S:$S,$G537,通讯通路门店!$J:$J,"荣耀授权专卖店")</f>
        <v>0</v>
      </c>
      <c r="BD537" s="99">
        <f>SUMIFS(通讯通路门店!$Z:$Z,通讯通路门店!$S:$S,$G537,通讯通路门店!$J:$J,"VIVO体验店")</f>
        <v>0</v>
      </c>
      <c r="BE537" s="99">
        <f>SUMIFS(通讯通路门店!$AB:$AB,通讯通路门店!$S:$S,$G537,通讯通路门店!$J:$J,"OPPO体验店")</f>
        <v>0</v>
      </c>
      <c r="BF537" s="99">
        <f>SUMIFS(通讯通路门店!$X:$X,通讯通路门店!$S:$S,$G537,通讯通路门店!$J:$J,"华为授权体验店")+SUMIFS(通讯通路门店!$AA:$AA,通讯通路门店!$S:$S,$G537,通讯通路门店!$J:$J,"华为堡垒店")</f>
        <v>0</v>
      </c>
      <c r="BG537" s="99">
        <f>SUMIFS(通讯通路门店!$Y:$Y,通讯通路门店!$S:$S,$G537,通讯通路门店!$J:$J,"小米体验店")</f>
        <v>0</v>
      </c>
      <c r="BH537" s="99">
        <f>SUMIFS(通讯通路门店!$AA:$AA,通讯通路门店!$S:$S,$G537,通讯通路门店!$J:$J,"苹果体验店")</f>
        <v>0</v>
      </c>
      <c r="BI537" s="99">
        <f>SUMIFS(通讯通路门店!$K:$K,通讯通路门店!$S:$S,$G537,通讯通路门店!$J:$J,"其他品牌专卖店")</f>
        <v>0</v>
      </c>
      <c r="BJ537" s="99">
        <f>SUMIFS(通讯通路门店!$AC:$AC,通讯通路门店!$S:$S,$G537)</f>
        <v>0</v>
      </c>
      <c r="BK537" s="99">
        <f>SUMIFS(通讯通路门店!$AD:$AD,通讯通路门店!$S:$S,$G537)</f>
        <v>0</v>
      </c>
      <c r="BL537" s="99">
        <f>SUMIFS(通讯通路门店!$AE:$AE,通讯通路门店!$S:$S,$G537)</f>
        <v>0</v>
      </c>
      <c r="BM537" s="99">
        <f>SUMIFS(通讯通路门店!$AF:$AF,通讯通路门店!$S:$S,$G537)</f>
        <v>0</v>
      </c>
      <c r="BN537" s="99">
        <f>SUMIFS(通讯通路门店!$AG:$AG,通讯通路门店!$S:$S,$G537)</f>
        <v>0</v>
      </c>
      <c r="BO537" s="99">
        <f>SUMIFS(通讯通路门店!$AH:$AH,通讯通路门店!$S:$S,$G537)</f>
        <v>0</v>
      </c>
      <c r="BP537" s="99">
        <f>SUMIFS(通讯通路门店!$AI:$AI,通讯通路门店!$S:$S,$G537)</f>
        <v>0</v>
      </c>
      <c r="BQ537" s="83"/>
    </row>
    <row r="538" spans="1:69">
      <c r="A538" s="99" t="str">
        <f>IFERROR(_xlfn.XLOOKUP($G538,通讯通路门店!$S$4:$S$993931,通讯通路门店!$A$4:$A$993931,0,0),"")</f>
        <v/>
      </c>
      <c r="B538" s="99" t="str">
        <f>IFERROR(_xlfn.XLOOKUP($G538,通讯通路门店!$S$4:$S$993931,通讯通路门店!$B$4:$B$993931,0,0),"")</f>
        <v/>
      </c>
      <c r="C538" s="99" t="str">
        <f>IFERROR(_xlfn.XLOOKUP($G538,通讯通路门店!$S$4:$S$993931,通讯通路门店!$C$4:$C$993931,0,0),"")</f>
        <v/>
      </c>
      <c r="D538" s="99" t="str">
        <f>IFERROR(_xlfn.XLOOKUP($G538,通讯通路门店!$S$4:$S$993931,通讯通路门店!$D$4:$D$993931,0,0),"")</f>
        <v/>
      </c>
      <c r="E538" s="83"/>
      <c r="F538" s="83"/>
      <c r="G538" s="101" t="e">
        <v>#N/A</v>
      </c>
      <c r="H538" s="102" t="str">
        <f>IFERROR(_xlfn.XLOOKUP($G538,通讯通路门店!$S$4:$S$993931,通讯通路门店!$R$4:$R$993931,0,0),"")</f>
        <v/>
      </c>
      <c r="I538" s="83"/>
      <c r="J538" s="83"/>
      <c r="K538" s="83"/>
      <c r="L538" s="83"/>
      <c r="M538" s="83"/>
      <c r="N538" s="83"/>
      <c r="O538" s="83"/>
      <c r="P538" s="83"/>
      <c r="Q538" s="83"/>
      <c r="R538" s="83"/>
      <c r="S538" s="83"/>
      <c r="T538" s="83"/>
      <c r="U538" s="99">
        <f>COUNTIF(通讯通路门店!$S:$S,$G538)</f>
        <v>0</v>
      </c>
      <c r="V538" s="99">
        <f>COUNTIFS(通讯通路门店!$S:$S,$G538,通讯通路门店!$J:$J,"综合卖场")</f>
        <v>0</v>
      </c>
      <c r="W538" s="99">
        <f>SUMIFS(通讯通路门店!$AJ:$AJ,通讯通路门店!$S:$S,通讯客户沙盘!$G538)</f>
        <v>0</v>
      </c>
      <c r="X538" s="99">
        <f t="shared" si="40"/>
        <v>0</v>
      </c>
      <c r="Y538" s="99">
        <f>COUNTIFS(通讯通路门店!$S:$S,$G538,通讯通路门店!$J:$J,"荣耀体验店")+COUNTIFS(通讯通路门店!$S:$S,$G538,通讯通路门店!$J:$J,"荣耀授权专卖店")</f>
        <v>0</v>
      </c>
      <c r="Z538" s="99">
        <f>COUNTIFS(通讯通路门店!$S:$S,$G538,通讯通路门店!$J:$J,"VIVO体验店")</f>
        <v>0</v>
      </c>
      <c r="AA538" s="99">
        <f>COUNTIFS(通讯通路门店!$S:$S,$G538,通讯通路门店!$J:$J,"OPPO体验店")</f>
        <v>0</v>
      </c>
      <c r="AB538" s="99">
        <f>COUNTIFS(通讯通路门店!$S:$S,$G538,通讯通路门店!$J:$J,"华为授权体验店")+COUNTIFS(通讯通路门店!$S:$S,$G538,通讯通路门店!$J:$J,"华为堡垒店")</f>
        <v>0</v>
      </c>
      <c r="AC538" s="99">
        <f>COUNTIFS(通讯通路门店!$S:$S,$G538,通讯通路门店!$J:$J,"小米体验店")</f>
        <v>0</v>
      </c>
      <c r="AD538" s="99">
        <f>COUNTIFS(通讯通路门店!$S:$S,$G538,通讯通路门店!$J:$J,"苹果体验店")</f>
        <v>0</v>
      </c>
      <c r="AE538" s="99">
        <f>COUNTIFS(通讯通路门店!$S:$S,$G538,通讯通路门店!$J:$J,"其他品牌专卖店")</f>
        <v>0</v>
      </c>
      <c r="AF538" s="99">
        <f>SUMIFS(通讯通路门店!$BI:$BI,通讯通路门店!$S:$S,$G538)</f>
        <v>0</v>
      </c>
      <c r="AG538" s="99">
        <f>SUMIFS(通讯通路门店!$BH:$BH,通讯通路门店!$S:$S,$G538)</f>
        <v>0</v>
      </c>
      <c r="AH538" s="99">
        <f t="shared" si="41"/>
        <v>0</v>
      </c>
      <c r="AI538" s="99">
        <f>SUMIFS(通讯通路门店!$BB:$BB,通讯通路门店!$S:$S,$G538)</f>
        <v>0</v>
      </c>
      <c r="AJ538" s="99">
        <f>SUMIFS(通讯通路门店!$BE:$BE,通讯通路门店!$S:$S,$G538)</f>
        <v>0</v>
      </c>
      <c r="AK538" s="99">
        <f>SUMIFS(通讯通路门店!$BG:$BG,通讯通路门店!$S:$S,$G538)</f>
        <v>0</v>
      </c>
      <c r="AL538" s="99">
        <f>SUMIFS(通讯通路门店!$BC:$BC,通讯通路门店!$S:$S,$G538)</f>
        <v>0</v>
      </c>
      <c r="AM538" s="99">
        <f>SUMIFS(通讯通路门店!$BD:$BD,通讯通路门店!$S:$S,$G538)</f>
        <v>0</v>
      </c>
      <c r="AN538" s="99">
        <f>SUMIFS(通讯通路门店!$BF:$BF,通讯通路门店!$S:$S,$G538)</f>
        <v>0</v>
      </c>
      <c r="AO538" s="99">
        <f t="shared" si="42"/>
        <v>0</v>
      </c>
      <c r="AP538" s="99">
        <f>SUMIFS(通讯通路门店!$K:$K,通讯通路门店!$S:$S,$G538)</f>
        <v>0</v>
      </c>
      <c r="AQ538" s="83"/>
      <c r="AR538" s="99">
        <f>SUMIFS(通讯通路门店!$T:$T,通讯通路门店!$S:$S,$G538)</f>
        <v>0</v>
      </c>
      <c r="AS538" s="99">
        <f>SUMIFS(通讯通路门店!$U:$U,通讯通路门店!$S:$S,$G538)</f>
        <v>0</v>
      </c>
      <c r="AT538" s="99">
        <f>SUMIFS(通讯通路门店!$V:$V,通讯通路门店!$S:$S,$G538)</f>
        <v>0</v>
      </c>
      <c r="AU538" s="99">
        <f>SUMIFS(通讯通路门店!$W:$W,通讯通路门店!$S:$S,$G538)</f>
        <v>0</v>
      </c>
      <c r="AV538" s="99">
        <f>SUMIFS(通讯通路门店!$Z:$Z,通讯通路门店!$S:$S,$G538)</f>
        <v>0</v>
      </c>
      <c r="AW538" s="99">
        <f>SUMIFS(通讯通路门店!$AB:$AB,通讯通路门店!$S:$S,$G538)</f>
        <v>0</v>
      </c>
      <c r="AX538" s="99">
        <f>SUMIFS(通讯通路门店!$X:$X,通讯通路门店!$S:$S,$G538)</f>
        <v>0</v>
      </c>
      <c r="AY538" s="99">
        <f>SUMIFS(通讯通路门店!$Y:$Y,通讯通路门店!$S:$S,$G538)</f>
        <v>0</v>
      </c>
      <c r="AZ538" s="99">
        <f>SUMIFS(通讯通路门店!$AA:$AA,通讯通路门店!$S:$S,$G538)</f>
        <v>0</v>
      </c>
      <c r="BA538" s="99">
        <f t="shared" si="43"/>
        <v>0</v>
      </c>
      <c r="BB538" s="99">
        <f t="shared" si="44"/>
        <v>0</v>
      </c>
      <c r="BC538" s="99">
        <f>SUMIFS(通讯通路门店!$W:$W,通讯通路门店!$S:$S,$G538,通讯通路门店!$J:$J,"荣耀体验店")+SUMIFS(通讯通路门店!$W:$W,通讯通路门店!$S:$S,$G538,通讯通路门店!$J:$J,"荣耀授权专卖店")</f>
        <v>0</v>
      </c>
      <c r="BD538" s="99">
        <f>SUMIFS(通讯通路门店!$Z:$Z,通讯通路门店!$S:$S,$G538,通讯通路门店!$J:$J,"VIVO体验店")</f>
        <v>0</v>
      </c>
      <c r="BE538" s="99">
        <f>SUMIFS(通讯通路门店!$AB:$AB,通讯通路门店!$S:$S,$G538,通讯通路门店!$J:$J,"OPPO体验店")</f>
        <v>0</v>
      </c>
      <c r="BF538" s="99">
        <f>SUMIFS(通讯通路门店!$X:$X,通讯通路门店!$S:$S,$G538,通讯通路门店!$J:$J,"华为授权体验店")+SUMIFS(通讯通路门店!$AA:$AA,通讯通路门店!$S:$S,$G538,通讯通路门店!$J:$J,"华为堡垒店")</f>
        <v>0</v>
      </c>
      <c r="BG538" s="99">
        <f>SUMIFS(通讯通路门店!$Y:$Y,通讯通路门店!$S:$S,$G538,通讯通路门店!$J:$J,"小米体验店")</f>
        <v>0</v>
      </c>
      <c r="BH538" s="99">
        <f>SUMIFS(通讯通路门店!$AA:$AA,通讯通路门店!$S:$S,$G538,通讯通路门店!$J:$J,"苹果体验店")</f>
        <v>0</v>
      </c>
      <c r="BI538" s="99">
        <f>SUMIFS(通讯通路门店!$K:$K,通讯通路门店!$S:$S,$G538,通讯通路门店!$J:$J,"其他品牌专卖店")</f>
        <v>0</v>
      </c>
      <c r="BJ538" s="99">
        <f>SUMIFS(通讯通路门店!$AC:$AC,通讯通路门店!$S:$S,$G538)</f>
        <v>0</v>
      </c>
      <c r="BK538" s="99">
        <f>SUMIFS(通讯通路门店!$AD:$AD,通讯通路门店!$S:$S,$G538)</f>
        <v>0</v>
      </c>
      <c r="BL538" s="99">
        <f>SUMIFS(通讯通路门店!$AE:$AE,通讯通路门店!$S:$S,$G538)</f>
        <v>0</v>
      </c>
      <c r="BM538" s="99">
        <f>SUMIFS(通讯通路门店!$AF:$AF,通讯通路门店!$S:$S,$G538)</f>
        <v>0</v>
      </c>
      <c r="BN538" s="99">
        <f>SUMIFS(通讯通路门店!$AG:$AG,通讯通路门店!$S:$S,$G538)</f>
        <v>0</v>
      </c>
      <c r="BO538" s="99">
        <f>SUMIFS(通讯通路门店!$AH:$AH,通讯通路门店!$S:$S,$G538)</f>
        <v>0</v>
      </c>
      <c r="BP538" s="99">
        <f>SUMIFS(通讯通路门店!$AI:$AI,通讯通路门店!$S:$S,$G538)</f>
        <v>0</v>
      </c>
      <c r="BQ538" s="83"/>
    </row>
    <row r="539" spans="1:69">
      <c r="A539" s="99" t="str">
        <f>IFERROR(_xlfn.XLOOKUP($G539,通讯通路门店!$S$4:$S$993931,通讯通路门店!$A$4:$A$993931,0,0),"")</f>
        <v/>
      </c>
      <c r="B539" s="99" t="str">
        <f>IFERROR(_xlfn.XLOOKUP($G539,通讯通路门店!$S$4:$S$993931,通讯通路门店!$B$4:$B$993931,0,0),"")</f>
        <v/>
      </c>
      <c r="C539" s="99" t="str">
        <f>IFERROR(_xlfn.XLOOKUP($G539,通讯通路门店!$S$4:$S$993931,通讯通路门店!$C$4:$C$993931,0,0),"")</f>
        <v/>
      </c>
      <c r="D539" s="99" t="str">
        <f>IFERROR(_xlfn.XLOOKUP($G539,通讯通路门店!$S$4:$S$993931,通讯通路门店!$D$4:$D$993931,0,0),"")</f>
        <v/>
      </c>
      <c r="E539" s="83"/>
      <c r="F539" s="83"/>
      <c r="G539" s="101" t="e">
        <v>#N/A</v>
      </c>
      <c r="H539" s="102" t="str">
        <f>IFERROR(_xlfn.XLOOKUP($G539,通讯通路门店!$S$4:$S$993931,通讯通路门店!$R$4:$R$993931,0,0),"")</f>
        <v/>
      </c>
      <c r="I539" s="83"/>
      <c r="J539" s="83"/>
      <c r="K539" s="83"/>
      <c r="L539" s="83"/>
      <c r="M539" s="83"/>
      <c r="N539" s="83"/>
      <c r="O539" s="83"/>
      <c r="P539" s="83"/>
      <c r="Q539" s="83"/>
      <c r="R539" s="83"/>
      <c r="S539" s="83"/>
      <c r="T539" s="83"/>
      <c r="U539" s="99">
        <f>COUNTIF(通讯通路门店!$S:$S,$G539)</f>
        <v>0</v>
      </c>
      <c r="V539" s="99">
        <f>COUNTIFS(通讯通路门店!$S:$S,$G539,通讯通路门店!$J:$J,"综合卖场")</f>
        <v>0</v>
      </c>
      <c r="W539" s="99">
        <f>SUMIFS(通讯通路门店!$AJ:$AJ,通讯通路门店!$S:$S,通讯客户沙盘!$G539)</f>
        <v>0</v>
      </c>
      <c r="X539" s="99">
        <f t="shared" si="40"/>
        <v>0</v>
      </c>
      <c r="Y539" s="99">
        <f>COUNTIFS(通讯通路门店!$S:$S,$G539,通讯通路门店!$J:$J,"荣耀体验店")+COUNTIFS(通讯通路门店!$S:$S,$G539,通讯通路门店!$J:$J,"荣耀授权专卖店")</f>
        <v>0</v>
      </c>
      <c r="Z539" s="99">
        <f>COUNTIFS(通讯通路门店!$S:$S,$G539,通讯通路门店!$J:$J,"VIVO体验店")</f>
        <v>0</v>
      </c>
      <c r="AA539" s="99">
        <f>COUNTIFS(通讯通路门店!$S:$S,$G539,通讯通路门店!$J:$J,"OPPO体验店")</f>
        <v>0</v>
      </c>
      <c r="AB539" s="99">
        <f>COUNTIFS(通讯通路门店!$S:$S,$G539,通讯通路门店!$J:$J,"华为授权体验店")+COUNTIFS(通讯通路门店!$S:$S,$G539,通讯通路门店!$J:$J,"华为堡垒店")</f>
        <v>0</v>
      </c>
      <c r="AC539" s="99">
        <f>COUNTIFS(通讯通路门店!$S:$S,$G539,通讯通路门店!$J:$J,"小米体验店")</f>
        <v>0</v>
      </c>
      <c r="AD539" s="99">
        <f>COUNTIFS(通讯通路门店!$S:$S,$G539,通讯通路门店!$J:$J,"苹果体验店")</f>
        <v>0</v>
      </c>
      <c r="AE539" s="99">
        <f>COUNTIFS(通讯通路门店!$S:$S,$G539,通讯通路门店!$J:$J,"其他品牌专卖店")</f>
        <v>0</v>
      </c>
      <c r="AF539" s="99">
        <f>SUMIFS(通讯通路门店!$BI:$BI,通讯通路门店!$S:$S,$G539)</f>
        <v>0</v>
      </c>
      <c r="AG539" s="99">
        <f>SUMIFS(通讯通路门店!$BH:$BH,通讯通路门店!$S:$S,$G539)</f>
        <v>0</v>
      </c>
      <c r="AH539" s="99">
        <f t="shared" si="41"/>
        <v>0</v>
      </c>
      <c r="AI539" s="99">
        <f>SUMIFS(通讯通路门店!$BB:$BB,通讯通路门店!$S:$S,$G539)</f>
        <v>0</v>
      </c>
      <c r="AJ539" s="99">
        <f>SUMIFS(通讯通路门店!$BE:$BE,通讯通路门店!$S:$S,$G539)</f>
        <v>0</v>
      </c>
      <c r="AK539" s="99">
        <f>SUMIFS(通讯通路门店!$BG:$BG,通讯通路门店!$S:$S,$G539)</f>
        <v>0</v>
      </c>
      <c r="AL539" s="99">
        <f>SUMIFS(通讯通路门店!$BC:$BC,通讯通路门店!$S:$S,$G539)</f>
        <v>0</v>
      </c>
      <c r="AM539" s="99">
        <f>SUMIFS(通讯通路门店!$BD:$BD,通讯通路门店!$S:$S,$G539)</f>
        <v>0</v>
      </c>
      <c r="AN539" s="99">
        <f>SUMIFS(通讯通路门店!$BF:$BF,通讯通路门店!$S:$S,$G539)</f>
        <v>0</v>
      </c>
      <c r="AO539" s="99">
        <f t="shared" si="42"/>
        <v>0</v>
      </c>
      <c r="AP539" s="99">
        <f>SUMIFS(通讯通路门店!$K:$K,通讯通路门店!$S:$S,$G539)</f>
        <v>0</v>
      </c>
      <c r="AQ539" s="83"/>
      <c r="AR539" s="99">
        <f>SUMIFS(通讯通路门店!$T:$T,通讯通路门店!$S:$S,$G539)</f>
        <v>0</v>
      </c>
      <c r="AS539" s="99">
        <f>SUMIFS(通讯通路门店!$U:$U,通讯通路门店!$S:$S,$G539)</f>
        <v>0</v>
      </c>
      <c r="AT539" s="99">
        <f>SUMIFS(通讯通路门店!$V:$V,通讯通路门店!$S:$S,$G539)</f>
        <v>0</v>
      </c>
      <c r="AU539" s="99">
        <f>SUMIFS(通讯通路门店!$W:$W,通讯通路门店!$S:$S,$G539)</f>
        <v>0</v>
      </c>
      <c r="AV539" s="99">
        <f>SUMIFS(通讯通路门店!$Z:$Z,通讯通路门店!$S:$S,$G539)</f>
        <v>0</v>
      </c>
      <c r="AW539" s="99">
        <f>SUMIFS(通讯通路门店!$AB:$AB,通讯通路门店!$S:$S,$G539)</f>
        <v>0</v>
      </c>
      <c r="AX539" s="99">
        <f>SUMIFS(通讯通路门店!$X:$X,通讯通路门店!$S:$S,$G539)</f>
        <v>0</v>
      </c>
      <c r="AY539" s="99">
        <f>SUMIFS(通讯通路门店!$Y:$Y,通讯通路门店!$S:$S,$G539)</f>
        <v>0</v>
      </c>
      <c r="AZ539" s="99">
        <f>SUMIFS(通讯通路门店!$AA:$AA,通讯通路门店!$S:$S,$G539)</f>
        <v>0</v>
      </c>
      <c r="BA539" s="99">
        <f t="shared" si="43"/>
        <v>0</v>
      </c>
      <c r="BB539" s="99">
        <f t="shared" si="44"/>
        <v>0</v>
      </c>
      <c r="BC539" s="99">
        <f>SUMIFS(通讯通路门店!$W:$W,通讯通路门店!$S:$S,$G539,通讯通路门店!$J:$J,"荣耀体验店")+SUMIFS(通讯通路门店!$W:$W,通讯通路门店!$S:$S,$G539,通讯通路门店!$J:$J,"荣耀授权专卖店")</f>
        <v>0</v>
      </c>
      <c r="BD539" s="99">
        <f>SUMIFS(通讯通路门店!$Z:$Z,通讯通路门店!$S:$S,$G539,通讯通路门店!$J:$J,"VIVO体验店")</f>
        <v>0</v>
      </c>
      <c r="BE539" s="99">
        <f>SUMIFS(通讯通路门店!$AB:$AB,通讯通路门店!$S:$S,$G539,通讯通路门店!$J:$J,"OPPO体验店")</f>
        <v>0</v>
      </c>
      <c r="BF539" s="99">
        <f>SUMIFS(通讯通路门店!$X:$X,通讯通路门店!$S:$S,$G539,通讯通路门店!$J:$J,"华为授权体验店")+SUMIFS(通讯通路门店!$AA:$AA,通讯通路门店!$S:$S,$G539,通讯通路门店!$J:$J,"华为堡垒店")</f>
        <v>0</v>
      </c>
      <c r="BG539" s="99">
        <f>SUMIFS(通讯通路门店!$Y:$Y,通讯通路门店!$S:$S,$G539,通讯通路门店!$J:$J,"小米体验店")</f>
        <v>0</v>
      </c>
      <c r="BH539" s="99">
        <f>SUMIFS(通讯通路门店!$AA:$AA,通讯通路门店!$S:$S,$G539,通讯通路门店!$J:$J,"苹果体验店")</f>
        <v>0</v>
      </c>
      <c r="BI539" s="99">
        <f>SUMIFS(通讯通路门店!$K:$K,通讯通路门店!$S:$S,$G539,通讯通路门店!$J:$J,"其他品牌专卖店")</f>
        <v>0</v>
      </c>
      <c r="BJ539" s="99">
        <f>SUMIFS(通讯通路门店!$AC:$AC,通讯通路门店!$S:$S,$G539)</f>
        <v>0</v>
      </c>
      <c r="BK539" s="99">
        <f>SUMIFS(通讯通路门店!$AD:$AD,通讯通路门店!$S:$S,$G539)</f>
        <v>0</v>
      </c>
      <c r="BL539" s="99">
        <f>SUMIFS(通讯通路门店!$AE:$AE,通讯通路门店!$S:$S,$G539)</f>
        <v>0</v>
      </c>
      <c r="BM539" s="99">
        <f>SUMIFS(通讯通路门店!$AF:$AF,通讯通路门店!$S:$S,$G539)</f>
        <v>0</v>
      </c>
      <c r="BN539" s="99">
        <f>SUMIFS(通讯通路门店!$AG:$AG,通讯通路门店!$S:$S,$G539)</f>
        <v>0</v>
      </c>
      <c r="BO539" s="99">
        <f>SUMIFS(通讯通路门店!$AH:$AH,通讯通路门店!$S:$S,$G539)</f>
        <v>0</v>
      </c>
      <c r="BP539" s="99">
        <f>SUMIFS(通讯通路门店!$AI:$AI,通讯通路门店!$S:$S,$G539)</f>
        <v>0</v>
      </c>
      <c r="BQ539" s="83"/>
    </row>
    <row r="540" spans="1:69">
      <c r="A540" s="99" t="str">
        <f>IFERROR(_xlfn.XLOOKUP($G540,通讯通路门店!$S$4:$S$993931,通讯通路门店!$A$4:$A$993931,0,0),"")</f>
        <v/>
      </c>
      <c r="B540" s="99" t="str">
        <f>IFERROR(_xlfn.XLOOKUP($G540,通讯通路门店!$S$4:$S$993931,通讯通路门店!$B$4:$B$993931,0,0),"")</f>
        <v/>
      </c>
      <c r="C540" s="99" t="str">
        <f>IFERROR(_xlfn.XLOOKUP($G540,通讯通路门店!$S$4:$S$993931,通讯通路门店!$C$4:$C$993931,0,0),"")</f>
        <v/>
      </c>
      <c r="D540" s="99" t="str">
        <f>IFERROR(_xlfn.XLOOKUP($G540,通讯通路门店!$S$4:$S$993931,通讯通路门店!$D$4:$D$993931,0,0),"")</f>
        <v/>
      </c>
      <c r="E540" s="83"/>
      <c r="F540" s="83"/>
      <c r="G540" s="101" t="e">
        <v>#N/A</v>
      </c>
      <c r="H540" s="102" t="str">
        <f>IFERROR(_xlfn.XLOOKUP($G540,通讯通路门店!$S$4:$S$993931,通讯通路门店!$R$4:$R$993931,0,0),"")</f>
        <v/>
      </c>
      <c r="I540" s="83"/>
      <c r="J540" s="83"/>
      <c r="K540" s="83"/>
      <c r="L540" s="83"/>
      <c r="M540" s="83"/>
      <c r="N540" s="83"/>
      <c r="O540" s="83"/>
      <c r="P540" s="83"/>
      <c r="Q540" s="83"/>
      <c r="R540" s="83"/>
      <c r="S540" s="83"/>
      <c r="T540" s="83"/>
      <c r="U540" s="99">
        <f>COUNTIF(通讯通路门店!$S:$S,$G540)</f>
        <v>0</v>
      </c>
      <c r="V540" s="99">
        <f>COUNTIFS(通讯通路门店!$S:$S,$G540,通讯通路门店!$J:$J,"综合卖场")</f>
        <v>0</v>
      </c>
      <c r="W540" s="99">
        <f>SUMIFS(通讯通路门店!$AJ:$AJ,通讯通路门店!$S:$S,通讯客户沙盘!$G540)</f>
        <v>0</v>
      </c>
      <c r="X540" s="99">
        <f t="shared" si="40"/>
        <v>0</v>
      </c>
      <c r="Y540" s="99">
        <f>COUNTIFS(通讯通路门店!$S:$S,$G540,通讯通路门店!$J:$J,"荣耀体验店")+COUNTIFS(通讯通路门店!$S:$S,$G540,通讯通路门店!$J:$J,"荣耀授权专卖店")</f>
        <v>0</v>
      </c>
      <c r="Z540" s="99">
        <f>COUNTIFS(通讯通路门店!$S:$S,$G540,通讯通路门店!$J:$J,"VIVO体验店")</f>
        <v>0</v>
      </c>
      <c r="AA540" s="99">
        <f>COUNTIFS(通讯通路门店!$S:$S,$G540,通讯通路门店!$J:$J,"OPPO体验店")</f>
        <v>0</v>
      </c>
      <c r="AB540" s="99">
        <f>COUNTIFS(通讯通路门店!$S:$S,$G540,通讯通路门店!$J:$J,"华为授权体验店")+COUNTIFS(通讯通路门店!$S:$S,$G540,通讯通路门店!$J:$J,"华为堡垒店")</f>
        <v>0</v>
      </c>
      <c r="AC540" s="99">
        <f>COUNTIFS(通讯通路门店!$S:$S,$G540,通讯通路门店!$J:$J,"小米体验店")</f>
        <v>0</v>
      </c>
      <c r="AD540" s="99">
        <f>COUNTIFS(通讯通路门店!$S:$S,$G540,通讯通路门店!$J:$J,"苹果体验店")</f>
        <v>0</v>
      </c>
      <c r="AE540" s="99">
        <f>COUNTIFS(通讯通路门店!$S:$S,$G540,通讯通路门店!$J:$J,"其他品牌专卖店")</f>
        <v>0</v>
      </c>
      <c r="AF540" s="99">
        <f>SUMIFS(通讯通路门店!$BI:$BI,通讯通路门店!$S:$S,$G540)</f>
        <v>0</v>
      </c>
      <c r="AG540" s="99">
        <f>SUMIFS(通讯通路门店!$BH:$BH,通讯通路门店!$S:$S,$G540)</f>
        <v>0</v>
      </c>
      <c r="AH540" s="99">
        <f t="shared" si="41"/>
        <v>0</v>
      </c>
      <c r="AI540" s="99">
        <f>SUMIFS(通讯通路门店!$BB:$BB,通讯通路门店!$S:$S,$G540)</f>
        <v>0</v>
      </c>
      <c r="AJ540" s="99">
        <f>SUMIFS(通讯通路门店!$BE:$BE,通讯通路门店!$S:$S,$G540)</f>
        <v>0</v>
      </c>
      <c r="AK540" s="99">
        <f>SUMIFS(通讯通路门店!$BG:$BG,通讯通路门店!$S:$S,$G540)</f>
        <v>0</v>
      </c>
      <c r="AL540" s="99">
        <f>SUMIFS(通讯通路门店!$BC:$BC,通讯通路门店!$S:$S,$G540)</f>
        <v>0</v>
      </c>
      <c r="AM540" s="99">
        <f>SUMIFS(通讯通路门店!$BD:$BD,通讯通路门店!$S:$S,$G540)</f>
        <v>0</v>
      </c>
      <c r="AN540" s="99">
        <f>SUMIFS(通讯通路门店!$BF:$BF,通讯通路门店!$S:$S,$G540)</f>
        <v>0</v>
      </c>
      <c r="AO540" s="99">
        <f t="shared" si="42"/>
        <v>0</v>
      </c>
      <c r="AP540" s="99">
        <f>SUMIFS(通讯通路门店!$K:$K,通讯通路门店!$S:$S,$G540)</f>
        <v>0</v>
      </c>
      <c r="AQ540" s="83"/>
      <c r="AR540" s="99">
        <f>SUMIFS(通讯通路门店!$T:$T,通讯通路门店!$S:$S,$G540)</f>
        <v>0</v>
      </c>
      <c r="AS540" s="99">
        <f>SUMIFS(通讯通路门店!$U:$U,通讯通路门店!$S:$S,$G540)</f>
        <v>0</v>
      </c>
      <c r="AT540" s="99">
        <f>SUMIFS(通讯通路门店!$V:$V,通讯通路门店!$S:$S,$G540)</f>
        <v>0</v>
      </c>
      <c r="AU540" s="99">
        <f>SUMIFS(通讯通路门店!$W:$W,通讯通路门店!$S:$S,$G540)</f>
        <v>0</v>
      </c>
      <c r="AV540" s="99">
        <f>SUMIFS(通讯通路门店!$Z:$Z,通讯通路门店!$S:$S,$G540)</f>
        <v>0</v>
      </c>
      <c r="AW540" s="99">
        <f>SUMIFS(通讯通路门店!$AB:$AB,通讯通路门店!$S:$S,$G540)</f>
        <v>0</v>
      </c>
      <c r="AX540" s="99">
        <f>SUMIFS(通讯通路门店!$X:$X,通讯通路门店!$S:$S,$G540)</f>
        <v>0</v>
      </c>
      <c r="AY540" s="99">
        <f>SUMIFS(通讯通路门店!$Y:$Y,通讯通路门店!$S:$S,$G540)</f>
        <v>0</v>
      </c>
      <c r="AZ540" s="99">
        <f>SUMIFS(通讯通路门店!$AA:$AA,通讯通路门店!$S:$S,$G540)</f>
        <v>0</v>
      </c>
      <c r="BA540" s="99">
        <f t="shared" si="43"/>
        <v>0</v>
      </c>
      <c r="BB540" s="99">
        <f t="shared" si="44"/>
        <v>0</v>
      </c>
      <c r="BC540" s="99">
        <f>SUMIFS(通讯通路门店!$W:$W,通讯通路门店!$S:$S,$G540,通讯通路门店!$J:$J,"荣耀体验店")+SUMIFS(通讯通路门店!$W:$W,通讯通路门店!$S:$S,$G540,通讯通路门店!$J:$J,"荣耀授权专卖店")</f>
        <v>0</v>
      </c>
      <c r="BD540" s="99">
        <f>SUMIFS(通讯通路门店!$Z:$Z,通讯通路门店!$S:$S,$G540,通讯通路门店!$J:$J,"VIVO体验店")</f>
        <v>0</v>
      </c>
      <c r="BE540" s="99">
        <f>SUMIFS(通讯通路门店!$AB:$AB,通讯通路门店!$S:$S,$G540,通讯通路门店!$J:$J,"OPPO体验店")</f>
        <v>0</v>
      </c>
      <c r="BF540" s="99">
        <f>SUMIFS(通讯通路门店!$X:$X,通讯通路门店!$S:$S,$G540,通讯通路门店!$J:$J,"华为授权体验店")+SUMIFS(通讯通路门店!$AA:$AA,通讯通路门店!$S:$S,$G540,通讯通路门店!$J:$J,"华为堡垒店")</f>
        <v>0</v>
      </c>
      <c r="BG540" s="99">
        <f>SUMIFS(通讯通路门店!$Y:$Y,通讯通路门店!$S:$S,$G540,通讯通路门店!$J:$J,"小米体验店")</f>
        <v>0</v>
      </c>
      <c r="BH540" s="99">
        <f>SUMIFS(通讯通路门店!$AA:$AA,通讯通路门店!$S:$S,$G540,通讯通路门店!$J:$J,"苹果体验店")</f>
        <v>0</v>
      </c>
      <c r="BI540" s="99">
        <f>SUMIFS(通讯通路门店!$K:$K,通讯通路门店!$S:$S,$G540,通讯通路门店!$J:$J,"其他品牌专卖店")</f>
        <v>0</v>
      </c>
      <c r="BJ540" s="99">
        <f>SUMIFS(通讯通路门店!$AC:$AC,通讯通路门店!$S:$S,$G540)</f>
        <v>0</v>
      </c>
      <c r="BK540" s="99">
        <f>SUMIFS(通讯通路门店!$AD:$AD,通讯通路门店!$S:$S,$G540)</f>
        <v>0</v>
      </c>
      <c r="BL540" s="99">
        <f>SUMIFS(通讯通路门店!$AE:$AE,通讯通路门店!$S:$S,$G540)</f>
        <v>0</v>
      </c>
      <c r="BM540" s="99">
        <f>SUMIFS(通讯通路门店!$AF:$AF,通讯通路门店!$S:$S,$G540)</f>
        <v>0</v>
      </c>
      <c r="BN540" s="99">
        <f>SUMIFS(通讯通路门店!$AG:$AG,通讯通路门店!$S:$S,$G540)</f>
        <v>0</v>
      </c>
      <c r="BO540" s="99">
        <f>SUMIFS(通讯通路门店!$AH:$AH,通讯通路门店!$S:$S,$G540)</f>
        <v>0</v>
      </c>
      <c r="BP540" s="99">
        <f>SUMIFS(通讯通路门店!$AI:$AI,通讯通路门店!$S:$S,$G540)</f>
        <v>0</v>
      </c>
      <c r="BQ540" s="83"/>
    </row>
    <row r="541" spans="1:69">
      <c r="A541" s="99" t="str">
        <f>IFERROR(_xlfn.XLOOKUP($G541,通讯通路门店!$S$4:$S$993931,通讯通路门店!$A$4:$A$993931,0,0),"")</f>
        <v/>
      </c>
      <c r="B541" s="99" t="str">
        <f>IFERROR(_xlfn.XLOOKUP($G541,通讯通路门店!$S$4:$S$993931,通讯通路门店!$B$4:$B$993931,0,0),"")</f>
        <v/>
      </c>
      <c r="C541" s="99" t="str">
        <f>IFERROR(_xlfn.XLOOKUP($G541,通讯通路门店!$S$4:$S$993931,通讯通路门店!$C$4:$C$993931,0,0),"")</f>
        <v/>
      </c>
      <c r="D541" s="99" t="str">
        <f>IFERROR(_xlfn.XLOOKUP($G541,通讯通路门店!$S$4:$S$993931,通讯通路门店!$D$4:$D$993931,0,0),"")</f>
        <v/>
      </c>
      <c r="E541" s="83"/>
      <c r="F541" s="83"/>
      <c r="G541" s="101" t="e">
        <v>#N/A</v>
      </c>
      <c r="H541" s="102" t="str">
        <f>IFERROR(_xlfn.XLOOKUP($G541,通讯通路门店!$S$4:$S$993931,通讯通路门店!$R$4:$R$993931,0,0),"")</f>
        <v/>
      </c>
      <c r="I541" s="83"/>
      <c r="J541" s="83"/>
      <c r="K541" s="83"/>
      <c r="L541" s="83"/>
      <c r="M541" s="83"/>
      <c r="N541" s="83"/>
      <c r="O541" s="83"/>
      <c r="P541" s="83"/>
      <c r="Q541" s="83"/>
      <c r="R541" s="83"/>
      <c r="S541" s="83"/>
      <c r="T541" s="83"/>
      <c r="U541" s="99">
        <f>COUNTIF(通讯通路门店!$S:$S,$G541)</f>
        <v>0</v>
      </c>
      <c r="V541" s="99">
        <f>COUNTIFS(通讯通路门店!$S:$S,$G541,通讯通路门店!$J:$J,"综合卖场")</f>
        <v>0</v>
      </c>
      <c r="W541" s="99">
        <f>SUMIFS(通讯通路门店!$AJ:$AJ,通讯通路门店!$S:$S,通讯客户沙盘!$G541)</f>
        <v>0</v>
      </c>
      <c r="X541" s="99">
        <f t="shared" si="40"/>
        <v>0</v>
      </c>
      <c r="Y541" s="99">
        <f>COUNTIFS(通讯通路门店!$S:$S,$G541,通讯通路门店!$J:$J,"荣耀体验店")+COUNTIFS(通讯通路门店!$S:$S,$G541,通讯通路门店!$J:$J,"荣耀授权专卖店")</f>
        <v>0</v>
      </c>
      <c r="Z541" s="99">
        <f>COUNTIFS(通讯通路门店!$S:$S,$G541,通讯通路门店!$J:$J,"VIVO体验店")</f>
        <v>0</v>
      </c>
      <c r="AA541" s="99">
        <f>COUNTIFS(通讯通路门店!$S:$S,$G541,通讯通路门店!$J:$J,"OPPO体验店")</f>
        <v>0</v>
      </c>
      <c r="AB541" s="99">
        <f>COUNTIFS(通讯通路门店!$S:$S,$G541,通讯通路门店!$J:$J,"华为授权体验店")+COUNTIFS(通讯通路门店!$S:$S,$G541,通讯通路门店!$J:$J,"华为堡垒店")</f>
        <v>0</v>
      </c>
      <c r="AC541" s="99">
        <f>COUNTIFS(通讯通路门店!$S:$S,$G541,通讯通路门店!$J:$J,"小米体验店")</f>
        <v>0</v>
      </c>
      <c r="AD541" s="99">
        <f>COUNTIFS(通讯通路门店!$S:$S,$G541,通讯通路门店!$J:$J,"苹果体验店")</f>
        <v>0</v>
      </c>
      <c r="AE541" s="99">
        <f>COUNTIFS(通讯通路门店!$S:$S,$G541,通讯通路门店!$J:$J,"其他品牌专卖店")</f>
        <v>0</v>
      </c>
      <c r="AF541" s="99">
        <f>SUMIFS(通讯通路门店!$BI:$BI,通讯通路门店!$S:$S,$G541)</f>
        <v>0</v>
      </c>
      <c r="AG541" s="99">
        <f>SUMIFS(通讯通路门店!$BH:$BH,通讯通路门店!$S:$S,$G541)</f>
        <v>0</v>
      </c>
      <c r="AH541" s="99">
        <f t="shared" si="41"/>
        <v>0</v>
      </c>
      <c r="AI541" s="99">
        <f>SUMIFS(通讯通路门店!$BB:$BB,通讯通路门店!$S:$S,$G541)</f>
        <v>0</v>
      </c>
      <c r="AJ541" s="99">
        <f>SUMIFS(通讯通路门店!$BE:$BE,通讯通路门店!$S:$S,$G541)</f>
        <v>0</v>
      </c>
      <c r="AK541" s="99">
        <f>SUMIFS(通讯通路门店!$BG:$BG,通讯通路门店!$S:$S,$G541)</f>
        <v>0</v>
      </c>
      <c r="AL541" s="99">
        <f>SUMIFS(通讯通路门店!$BC:$BC,通讯通路门店!$S:$S,$G541)</f>
        <v>0</v>
      </c>
      <c r="AM541" s="99">
        <f>SUMIFS(通讯通路门店!$BD:$BD,通讯通路门店!$S:$S,$G541)</f>
        <v>0</v>
      </c>
      <c r="AN541" s="99">
        <f>SUMIFS(通讯通路门店!$BF:$BF,通讯通路门店!$S:$S,$G541)</f>
        <v>0</v>
      </c>
      <c r="AO541" s="99">
        <f t="shared" si="42"/>
        <v>0</v>
      </c>
      <c r="AP541" s="99">
        <f>SUMIFS(通讯通路门店!$K:$K,通讯通路门店!$S:$S,$G541)</f>
        <v>0</v>
      </c>
      <c r="AQ541" s="83"/>
      <c r="AR541" s="99">
        <f>SUMIFS(通讯通路门店!$T:$T,通讯通路门店!$S:$S,$G541)</f>
        <v>0</v>
      </c>
      <c r="AS541" s="99">
        <f>SUMIFS(通讯通路门店!$U:$U,通讯通路门店!$S:$S,$G541)</f>
        <v>0</v>
      </c>
      <c r="AT541" s="99">
        <f>SUMIFS(通讯通路门店!$V:$V,通讯通路门店!$S:$S,$G541)</f>
        <v>0</v>
      </c>
      <c r="AU541" s="99">
        <f>SUMIFS(通讯通路门店!$W:$W,通讯通路门店!$S:$S,$G541)</f>
        <v>0</v>
      </c>
      <c r="AV541" s="99">
        <f>SUMIFS(通讯通路门店!$Z:$Z,通讯通路门店!$S:$S,$G541)</f>
        <v>0</v>
      </c>
      <c r="AW541" s="99">
        <f>SUMIFS(通讯通路门店!$AB:$AB,通讯通路门店!$S:$S,$G541)</f>
        <v>0</v>
      </c>
      <c r="AX541" s="99">
        <f>SUMIFS(通讯通路门店!$X:$X,通讯通路门店!$S:$S,$G541)</f>
        <v>0</v>
      </c>
      <c r="AY541" s="99">
        <f>SUMIFS(通讯通路门店!$Y:$Y,通讯通路门店!$S:$S,$G541)</f>
        <v>0</v>
      </c>
      <c r="AZ541" s="99">
        <f>SUMIFS(通讯通路门店!$AA:$AA,通讯通路门店!$S:$S,$G541)</f>
        <v>0</v>
      </c>
      <c r="BA541" s="99">
        <f t="shared" si="43"/>
        <v>0</v>
      </c>
      <c r="BB541" s="99">
        <f t="shared" si="44"/>
        <v>0</v>
      </c>
      <c r="BC541" s="99">
        <f>SUMIFS(通讯通路门店!$W:$W,通讯通路门店!$S:$S,$G541,通讯通路门店!$J:$J,"荣耀体验店")+SUMIFS(通讯通路门店!$W:$W,通讯通路门店!$S:$S,$G541,通讯通路门店!$J:$J,"荣耀授权专卖店")</f>
        <v>0</v>
      </c>
      <c r="BD541" s="99">
        <f>SUMIFS(通讯通路门店!$Z:$Z,通讯通路门店!$S:$S,$G541,通讯通路门店!$J:$J,"VIVO体验店")</f>
        <v>0</v>
      </c>
      <c r="BE541" s="99">
        <f>SUMIFS(通讯通路门店!$AB:$AB,通讯通路门店!$S:$S,$G541,通讯通路门店!$J:$J,"OPPO体验店")</f>
        <v>0</v>
      </c>
      <c r="BF541" s="99">
        <f>SUMIFS(通讯通路门店!$X:$X,通讯通路门店!$S:$S,$G541,通讯通路门店!$J:$J,"华为授权体验店")+SUMIFS(通讯通路门店!$AA:$AA,通讯通路门店!$S:$S,$G541,通讯通路门店!$J:$J,"华为堡垒店")</f>
        <v>0</v>
      </c>
      <c r="BG541" s="99">
        <f>SUMIFS(通讯通路门店!$Y:$Y,通讯通路门店!$S:$S,$G541,通讯通路门店!$J:$J,"小米体验店")</f>
        <v>0</v>
      </c>
      <c r="BH541" s="99">
        <f>SUMIFS(通讯通路门店!$AA:$AA,通讯通路门店!$S:$S,$G541,通讯通路门店!$J:$J,"苹果体验店")</f>
        <v>0</v>
      </c>
      <c r="BI541" s="99">
        <f>SUMIFS(通讯通路门店!$K:$K,通讯通路门店!$S:$S,$G541,通讯通路门店!$J:$J,"其他品牌专卖店")</f>
        <v>0</v>
      </c>
      <c r="BJ541" s="99">
        <f>SUMIFS(通讯通路门店!$AC:$AC,通讯通路门店!$S:$S,$G541)</f>
        <v>0</v>
      </c>
      <c r="BK541" s="99">
        <f>SUMIFS(通讯通路门店!$AD:$AD,通讯通路门店!$S:$S,$G541)</f>
        <v>0</v>
      </c>
      <c r="BL541" s="99">
        <f>SUMIFS(通讯通路门店!$AE:$AE,通讯通路门店!$S:$S,$G541)</f>
        <v>0</v>
      </c>
      <c r="BM541" s="99">
        <f>SUMIFS(通讯通路门店!$AF:$AF,通讯通路门店!$S:$S,$G541)</f>
        <v>0</v>
      </c>
      <c r="BN541" s="99">
        <f>SUMIFS(通讯通路门店!$AG:$AG,通讯通路门店!$S:$S,$G541)</f>
        <v>0</v>
      </c>
      <c r="BO541" s="99">
        <f>SUMIFS(通讯通路门店!$AH:$AH,通讯通路门店!$S:$S,$G541)</f>
        <v>0</v>
      </c>
      <c r="BP541" s="99">
        <f>SUMIFS(通讯通路门店!$AI:$AI,通讯通路门店!$S:$S,$G541)</f>
        <v>0</v>
      </c>
      <c r="BQ541" s="83"/>
    </row>
    <row r="542" spans="1:69">
      <c r="A542" s="99" t="str">
        <f>IFERROR(_xlfn.XLOOKUP($G542,通讯通路门店!$S$4:$S$993931,通讯通路门店!$A$4:$A$993931,0,0),"")</f>
        <v/>
      </c>
      <c r="B542" s="99" t="str">
        <f>IFERROR(_xlfn.XLOOKUP($G542,通讯通路门店!$S$4:$S$993931,通讯通路门店!$B$4:$B$993931,0,0),"")</f>
        <v/>
      </c>
      <c r="C542" s="99" t="str">
        <f>IFERROR(_xlfn.XLOOKUP($G542,通讯通路门店!$S$4:$S$993931,通讯通路门店!$C$4:$C$993931,0,0),"")</f>
        <v/>
      </c>
      <c r="D542" s="99" t="str">
        <f>IFERROR(_xlfn.XLOOKUP($G542,通讯通路门店!$S$4:$S$993931,通讯通路门店!$D$4:$D$993931,0,0),"")</f>
        <v/>
      </c>
      <c r="E542" s="83"/>
      <c r="F542" s="83"/>
      <c r="G542" s="101" t="e">
        <v>#N/A</v>
      </c>
      <c r="H542" s="102" t="str">
        <f>IFERROR(_xlfn.XLOOKUP($G542,通讯通路门店!$S$4:$S$993931,通讯通路门店!$R$4:$R$993931,0,0),"")</f>
        <v/>
      </c>
      <c r="I542" s="83"/>
      <c r="J542" s="83"/>
      <c r="K542" s="83"/>
      <c r="L542" s="83"/>
      <c r="M542" s="83"/>
      <c r="N542" s="83"/>
      <c r="O542" s="83"/>
      <c r="P542" s="83"/>
      <c r="Q542" s="83"/>
      <c r="R542" s="83"/>
      <c r="S542" s="83"/>
      <c r="T542" s="83"/>
      <c r="U542" s="99">
        <f>COUNTIF(通讯通路门店!$S:$S,$G542)</f>
        <v>0</v>
      </c>
      <c r="V542" s="99">
        <f>COUNTIFS(通讯通路门店!$S:$S,$G542,通讯通路门店!$J:$J,"综合卖场")</f>
        <v>0</v>
      </c>
      <c r="W542" s="99">
        <f>SUMIFS(通讯通路门店!$AJ:$AJ,通讯通路门店!$S:$S,通讯客户沙盘!$G542)</f>
        <v>0</v>
      </c>
      <c r="X542" s="99">
        <f t="shared" si="40"/>
        <v>0</v>
      </c>
      <c r="Y542" s="99">
        <f>COUNTIFS(通讯通路门店!$S:$S,$G542,通讯通路门店!$J:$J,"荣耀体验店")+COUNTIFS(通讯通路门店!$S:$S,$G542,通讯通路门店!$J:$J,"荣耀授权专卖店")</f>
        <v>0</v>
      </c>
      <c r="Z542" s="99">
        <f>COUNTIFS(通讯通路门店!$S:$S,$G542,通讯通路门店!$J:$J,"VIVO体验店")</f>
        <v>0</v>
      </c>
      <c r="AA542" s="99">
        <f>COUNTIFS(通讯通路门店!$S:$S,$G542,通讯通路门店!$J:$J,"OPPO体验店")</f>
        <v>0</v>
      </c>
      <c r="AB542" s="99">
        <f>COUNTIFS(通讯通路门店!$S:$S,$G542,通讯通路门店!$J:$J,"华为授权体验店")+COUNTIFS(通讯通路门店!$S:$S,$G542,通讯通路门店!$J:$J,"华为堡垒店")</f>
        <v>0</v>
      </c>
      <c r="AC542" s="99">
        <f>COUNTIFS(通讯通路门店!$S:$S,$G542,通讯通路门店!$J:$J,"小米体验店")</f>
        <v>0</v>
      </c>
      <c r="AD542" s="99">
        <f>COUNTIFS(通讯通路门店!$S:$S,$G542,通讯通路门店!$J:$J,"苹果体验店")</f>
        <v>0</v>
      </c>
      <c r="AE542" s="99">
        <f>COUNTIFS(通讯通路门店!$S:$S,$G542,通讯通路门店!$J:$J,"其他品牌专卖店")</f>
        <v>0</v>
      </c>
      <c r="AF542" s="99">
        <f>SUMIFS(通讯通路门店!$BI:$BI,通讯通路门店!$S:$S,$G542)</f>
        <v>0</v>
      </c>
      <c r="AG542" s="99">
        <f>SUMIFS(通讯通路门店!$BH:$BH,通讯通路门店!$S:$S,$G542)</f>
        <v>0</v>
      </c>
      <c r="AH542" s="99">
        <f t="shared" si="41"/>
        <v>0</v>
      </c>
      <c r="AI542" s="99">
        <f>SUMIFS(通讯通路门店!$BB:$BB,通讯通路门店!$S:$S,$G542)</f>
        <v>0</v>
      </c>
      <c r="AJ542" s="99">
        <f>SUMIFS(通讯通路门店!$BE:$BE,通讯通路门店!$S:$S,$G542)</f>
        <v>0</v>
      </c>
      <c r="AK542" s="99">
        <f>SUMIFS(通讯通路门店!$BG:$BG,通讯通路门店!$S:$S,$G542)</f>
        <v>0</v>
      </c>
      <c r="AL542" s="99">
        <f>SUMIFS(通讯通路门店!$BC:$BC,通讯通路门店!$S:$S,$G542)</f>
        <v>0</v>
      </c>
      <c r="AM542" s="99">
        <f>SUMIFS(通讯通路门店!$BD:$BD,通讯通路门店!$S:$S,$G542)</f>
        <v>0</v>
      </c>
      <c r="AN542" s="99">
        <f>SUMIFS(通讯通路门店!$BF:$BF,通讯通路门店!$S:$S,$G542)</f>
        <v>0</v>
      </c>
      <c r="AO542" s="99">
        <f t="shared" si="42"/>
        <v>0</v>
      </c>
      <c r="AP542" s="99">
        <f>SUMIFS(通讯通路门店!$K:$K,通讯通路门店!$S:$S,$G542)</f>
        <v>0</v>
      </c>
      <c r="AQ542" s="83"/>
      <c r="AR542" s="99">
        <f>SUMIFS(通讯通路门店!$T:$T,通讯通路门店!$S:$S,$G542)</f>
        <v>0</v>
      </c>
      <c r="AS542" s="99">
        <f>SUMIFS(通讯通路门店!$U:$U,通讯通路门店!$S:$S,$G542)</f>
        <v>0</v>
      </c>
      <c r="AT542" s="99">
        <f>SUMIFS(通讯通路门店!$V:$V,通讯通路门店!$S:$S,$G542)</f>
        <v>0</v>
      </c>
      <c r="AU542" s="99">
        <f>SUMIFS(通讯通路门店!$W:$W,通讯通路门店!$S:$S,$G542)</f>
        <v>0</v>
      </c>
      <c r="AV542" s="99">
        <f>SUMIFS(通讯通路门店!$Z:$Z,通讯通路门店!$S:$S,$G542)</f>
        <v>0</v>
      </c>
      <c r="AW542" s="99">
        <f>SUMIFS(通讯通路门店!$AB:$AB,通讯通路门店!$S:$S,$G542)</f>
        <v>0</v>
      </c>
      <c r="AX542" s="99">
        <f>SUMIFS(通讯通路门店!$X:$X,通讯通路门店!$S:$S,$G542)</f>
        <v>0</v>
      </c>
      <c r="AY542" s="99">
        <f>SUMIFS(通讯通路门店!$Y:$Y,通讯通路门店!$S:$S,$G542)</f>
        <v>0</v>
      </c>
      <c r="AZ542" s="99">
        <f>SUMIFS(通讯通路门店!$AA:$AA,通讯通路门店!$S:$S,$G542)</f>
        <v>0</v>
      </c>
      <c r="BA542" s="99">
        <f t="shared" si="43"/>
        <v>0</v>
      </c>
      <c r="BB542" s="99">
        <f t="shared" si="44"/>
        <v>0</v>
      </c>
      <c r="BC542" s="99">
        <f>SUMIFS(通讯通路门店!$W:$W,通讯通路门店!$S:$S,$G542,通讯通路门店!$J:$J,"荣耀体验店")+SUMIFS(通讯通路门店!$W:$W,通讯通路门店!$S:$S,$G542,通讯通路门店!$J:$J,"荣耀授权专卖店")</f>
        <v>0</v>
      </c>
      <c r="BD542" s="99">
        <f>SUMIFS(通讯通路门店!$Z:$Z,通讯通路门店!$S:$S,$G542,通讯通路门店!$J:$J,"VIVO体验店")</f>
        <v>0</v>
      </c>
      <c r="BE542" s="99">
        <f>SUMIFS(通讯通路门店!$AB:$AB,通讯通路门店!$S:$S,$G542,通讯通路门店!$J:$J,"OPPO体验店")</f>
        <v>0</v>
      </c>
      <c r="BF542" s="99">
        <f>SUMIFS(通讯通路门店!$X:$X,通讯通路门店!$S:$S,$G542,通讯通路门店!$J:$J,"华为授权体验店")+SUMIFS(通讯通路门店!$AA:$AA,通讯通路门店!$S:$S,$G542,通讯通路门店!$J:$J,"华为堡垒店")</f>
        <v>0</v>
      </c>
      <c r="BG542" s="99">
        <f>SUMIFS(通讯通路门店!$Y:$Y,通讯通路门店!$S:$S,$G542,通讯通路门店!$J:$J,"小米体验店")</f>
        <v>0</v>
      </c>
      <c r="BH542" s="99">
        <f>SUMIFS(通讯通路门店!$AA:$AA,通讯通路门店!$S:$S,$G542,通讯通路门店!$J:$J,"苹果体验店")</f>
        <v>0</v>
      </c>
      <c r="BI542" s="99">
        <f>SUMIFS(通讯通路门店!$K:$K,通讯通路门店!$S:$S,$G542,通讯通路门店!$J:$J,"其他品牌专卖店")</f>
        <v>0</v>
      </c>
      <c r="BJ542" s="99">
        <f>SUMIFS(通讯通路门店!$AC:$AC,通讯通路门店!$S:$S,$G542)</f>
        <v>0</v>
      </c>
      <c r="BK542" s="99">
        <f>SUMIFS(通讯通路门店!$AD:$AD,通讯通路门店!$S:$S,$G542)</f>
        <v>0</v>
      </c>
      <c r="BL542" s="99">
        <f>SUMIFS(通讯通路门店!$AE:$AE,通讯通路门店!$S:$S,$G542)</f>
        <v>0</v>
      </c>
      <c r="BM542" s="99">
        <f>SUMIFS(通讯通路门店!$AF:$AF,通讯通路门店!$S:$S,$G542)</f>
        <v>0</v>
      </c>
      <c r="BN542" s="99">
        <f>SUMIFS(通讯通路门店!$AG:$AG,通讯通路门店!$S:$S,$G542)</f>
        <v>0</v>
      </c>
      <c r="BO542" s="99">
        <f>SUMIFS(通讯通路门店!$AH:$AH,通讯通路门店!$S:$S,$G542)</f>
        <v>0</v>
      </c>
      <c r="BP542" s="99">
        <f>SUMIFS(通讯通路门店!$AI:$AI,通讯通路门店!$S:$S,$G542)</f>
        <v>0</v>
      </c>
      <c r="BQ542" s="83"/>
    </row>
    <row r="543" spans="1:69">
      <c r="A543" s="99" t="str">
        <f>IFERROR(_xlfn.XLOOKUP($G543,通讯通路门店!$S$4:$S$993931,通讯通路门店!$A$4:$A$993931,0,0),"")</f>
        <v/>
      </c>
      <c r="B543" s="99" t="str">
        <f>IFERROR(_xlfn.XLOOKUP($G543,通讯通路门店!$S$4:$S$993931,通讯通路门店!$B$4:$B$993931,0,0),"")</f>
        <v/>
      </c>
      <c r="C543" s="99" t="str">
        <f>IFERROR(_xlfn.XLOOKUP($G543,通讯通路门店!$S$4:$S$993931,通讯通路门店!$C$4:$C$993931,0,0),"")</f>
        <v/>
      </c>
      <c r="D543" s="99" t="str">
        <f>IFERROR(_xlfn.XLOOKUP($G543,通讯通路门店!$S$4:$S$993931,通讯通路门店!$D$4:$D$993931,0,0),"")</f>
        <v/>
      </c>
      <c r="E543" s="83"/>
      <c r="F543" s="83"/>
      <c r="G543" s="101" t="e">
        <v>#N/A</v>
      </c>
      <c r="H543" s="102" t="str">
        <f>IFERROR(_xlfn.XLOOKUP($G543,通讯通路门店!$S$4:$S$993931,通讯通路门店!$R$4:$R$993931,0,0),"")</f>
        <v/>
      </c>
      <c r="I543" s="83"/>
      <c r="J543" s="83"/>
      <c r="K543" s="83"/>
      <c r="L543" s="83"/>
      <c r="M543" s="83"/>
      <c r="N543" s="83"/>
      <c r="O543" s="83"/>
      <c r="P543" s="83"/>
      <c r="Q543" s="83"/>
      <c r="R543" s="83"/>
      <c r="S543" s="83"/>
      <c r="T543" s="83"/>
      <c r="U543" s="99">
        <f>COUNTIF(通讯通路门店!$S:$S,$G543)</f>
        <v>0</v>
      </c>
      <c r="V543" s="99">
        <f>COUNTIFS(通讯通路门店!$S:$S,$G543,通讯通路门店!$J:$J,"综合卖场")</f>
        <v>0</v>
      </c>
      <c r="W543" s="99">
        <f>SUMIFS(通讯通路门店!$AJ:$AJ,通讯通路门店!$S:$S,通讯客户沙盘!$G543)</f>
        <v>0</v>
      </c>
      <c r="X543" s="99">
        <f t="shared" si="40"/>
        <v>0</v>
      </c>
      <c r="Y543" s="99">
        <f>COUNTIFS(通讯通路门店!$S:$S,$G543,通讯通路门店!$J:$J,"荣耀体验店")+COUNTIFS(通讯通路门店!$S:$S,$G543,通讯通路门店!$J:$J,"荣耀授权专卖店")</f>
        <v>0</v>
      </c>
      <c r="Z543" s="99">
        <f>COUNTIFS(通讯通路门店!$S:$S,$G543,通讯通路门店!$J:$J,"VIVO体验店")</f>
        <v>0</v>
      </c>
      <c r="AA543" s="99">
        <f>COUNTIFS(通讯通路门店!$S:$S,$G543,通讯通路门店!$J:$J,"OPPO体验店")</f>
        <v>0</v>
      </c>
      <c r="AB543" s="99">
        <f>COUNTIFS(通讯通路门店!$S:$S,$G543,通讯通路门店!$J:$J,"华为授权体验店")+COUNTIFS(通讯通路门店!$S:$S,$G543,通讯通路门店!$J:$J,"华为堡垒店")</f>
        <v>0</v>
      </c>
      <c r="AC543" s="99">
        <f>COUNTIFS(通讯通路门店!$S:$S,$G543,通讯通路门店!$J:$J,"小米体验店")</f>
        <v>0</v>
      </c>
      <c r="AD543" s="99">
        <f>COUNTIFS(通讯通路门店!$S:$S,$G543,通讯通路门店!$J:$J,"苹果体验店")</f>
        <v>0</v>
      </c>
      <c r="AE543" s="99">
        <f>COUNTIFS(通讯通路门店!$S:$S,$G543,通讯通路门店!$J:$J,"其他品牌专卖店")</f>
        <v>0</v>
      </c>
      <c r="AF543" s="99">
        <f>SUMIFS(通讯通路门店!$BI:$BI,通讯通路门店!$S:$S,$G543)</f>
        <v>0</v>
      </c>
      <c r="AG543" s="99">
        <f>SUMIFS(通讯通路门店!$BH:$BH,通讯通路门店!$S:$S,$G543)</f>
        <v>0</v>
      </c>
      <c r="AH543" s="99">
        <f t="shared" si="41"/>
        <v>0</v>
      </c>
      <c r="AI543" s="99">
        <f>SUMIFS(通讯通路门店!$BB:$BB,通讯通路门店!$S:$S,$G543)</f>
        <v>0</v>
      </c>
      <c r="AJ543" s="99">
        <f>SUMIFS(通讯通路门店!$BE:$BE,通讯通路门店!$S:$S,$G543)</f>
        <v>0</v>
      </c>
      <c r="AK543" s="99">
        <f>SUMIFS(通讯通路门店!$BG:$BG,通讯通路门店!$S:$S,$G543)</f>
        <v>0</v>
      </c>
      <c r="AL543" s="99">
        <f>SUMIFS(通讯通路门店!$BC:$BC,通讯通路门店!$S:$S,$G543)</f>
        <v>0</v>
      </c>
      <c r="AM543" s="99">
        <f>SUMIFS(通讯通路门店!$BD:$BD,通讯通路门店!$S:$S,$G543)</f>
        <v>0</v>
      </c>
      <c r="AN543" s="99">
        <f>SUMIFS(通讯通路门店!$BF:$BF,通讯通路门店!$S:$S,$G543)</f>
        <v>0</v>
      </c>
      <c r="AO543" s="99">
        <f t="shared" si="42"/>
        <v>0</v>
      </c>
      <c r="AP543" s="99">
        <f>SUMIFS(通讯通路门店!$K:$K,通讯通路门店!$S:$S,$G543)</f>
        <v>0</v>
      </c>
      <c r="AQ543" s="83"/>
      <c r="AR543" s="99">
        <f>SUMIFS(通讯通路门店!$T:$T,通讯通路门店!$S:$S,$G543)</f>
        <v>0</v>
      </c>
      <c r="AS543" s="99">
        <f>SUMIFS(通讯通路门店!$U:$U,通讯通路门店!$S:$S,$G543)</f>
        <v>0</v>
      </c>
      <c r="AT543" s="99">
        <f>SUMIFS(通讯通路门店!$V:$V,通讯通路门店!$S:$S,$G543)</f>
        <v>0</v>
      </c>
      <c r="AU543" s="99">
        <f>SUMIFS(通讯通路门店!$W:$W,通讯通路门店!$S:$S,$G543)</f>
        <v>0</v>
      </c>
      <c r="AV543" s="99">
        <f>SUMIFS(通讯通路门店!$Z:$Z,通讯通路门店!$S:$S,$G543)</f>
        <v>0</v>
      </c>
      <c r="AW543" s="99">
        <f>SUMIFS(通讯通路门店!$AB:$AB,通讯通路门店!$S:$S,$G543)</f>
        <v>0</v>
      </c>
      <c r="AX543" s="99">
        <f>SUMIFS(通讯通路门店!$X:$X,通讯通路门店!$S:$S,$G543)</f>
        <v>0</v>
      </c>
      <c r="AY543" s="99">
        <f>SUMIFS(通讯通路门店!$Y:$Y,通讯通路门店!$S:$S,$G543)</f>
        <v>0</v>
      </c>
      <c r="AZ543" s="99">
        <f>SUMIFS(通讯通路门店!$AA:$AA,通讯通路门店!$S:$S,$G543)</f>
        <v>0</v>
      </c>
      <c r="BA543" s="99">
        <f t="shared" si="43"/>
        <v>0</v>
      </c>
      <c r="BB543" s="99">
        <f t="shared" si="44"/>
        <v>0</v>
      </c>
      <c r="BC543" s="99">
        <f>SUMIFS(通讯通路门店!$W:$W,通讯通路门店!$S:$S,$G543,通讯通路门店!$J:$J,"荣耀体验店")+SUMIFS(通讯通路门店!$W:$W,通讯通路门店!$S:$S,$G543,通讯通路门店!$J:$J,"荣耀授权专卖店")</f>
        <v>0</v>
      </c>
      <c r="BD543" s="99">
        <f>SUMIFS(通讯通路门店!$Z:$Z,通讯通路门店!$S:$S,$G543,通讯通路门店!$J:$J,"VIVO体验店")</f>
        <v>0</v>
      </c>
      <c r="BE543" s="99">
        <f>SUMIFS(通讯通路门店!$AB:$AB,通讯通路门店!$S:$S,$G543,通讯通路门店!$J:$J,"OPPO体验店")</f>
        <v>0</v>
      </c>
      <c r="BF543" s="99">
        <f>SUMIFS(通讯通路门店!$X:$X,通讯通路门店!$S:$S,$G543,通讯通路门店!$J:$J,"华为授权体验店")+SUMIFS(通讯通路门店!$AA:$AA,通讯通路门店!$S:$S,$G543,通讯通路门店!$J:$J,"华为堡垒店")</f>
        <v>0</v>
      </c>
      <c r="BG543" s="99">
        <f>SUMIFS(通讯通路门店!$Y:$Y,通讯通路门店!$S:$S,$G543,通讯通路门店!$J:$J,"小米体验店")</f>
        <v>0</v>
      </c>
      <c r="BH543" s="99">
        <f>SUMIFS(通讯通路门店!$AA:$AA,通讯通路门店!$S:$S,$G543,通讯通路门店!$J:$J,"苹果体验店")</f>
        <v>0</v>
      </c>
      <c r="BI543" s="99">
        <f>SUMIFS(通讯通路门店!$K:$K,通讯通路门店!$S:$S,$G543,通讯通路门店!$J:$J,"其他品牌专卖店")</f>
        <v>0</v>
      </c>
      <c r="BJ543" s="99">
        <f>SUMIFS(通讯通路门店!$AC:$AC,通讯通路门店!$S:$S,$G543)</f>
        <v>0</v>
      </c>
      <c r="BK543" s="99">
        <f>SUMIFS(通讯通路门店!$AD:$AD,通讯通路门店!$S:$S,$G543)</f>
        <v>0</v>
      </c>
      <c r="BL543" s="99">
        <f>SUMIFS(通讯通路门店!$AE:$AE,通讯通路门店!$S:$S,$G543)</f>
        <v>0</v>
      </c>
      <c r="BM543" s="99">
        <f>SUMIFS(通讯通路门店!$AF:$AF,通讯通路门店!$S:$S,$G543)</f>
        <v>0</v>
      </c>
      <c r="BN543" s="99">
        <f>SUMIFS(通讯通路门店!$AG:$AG,通讯通路门店!$S:$S,$G543)</f>
        <v>0</v>
      </c>
      <c r="BO543" s="99">
        <f>SUMIFS(通讯通路门店!$AH:$AH,通讯通路门店!$S:$S,$G543)</f>
        <v>0</v>
      </c>
      <c r="BP543" s="99">
        <f>SUMIFS(通讯通路门店!$AI:$AI,通讯通路门店!$S:$S,$G543)</f>
        <v>0</v>
      </c>
      <c r="BQ543" s="83"/>
    </row>
    <row r="544" spans="1:69">
      <c r="A544" s="99" t="str">
        <f>IFERROR(_xlfn.XLOOKUP($G544,通讯通路门店!$S$4:$S$993931,通讯通路门店!$A$4:$A$993931,0,0),"")</f>
        <v/>
      </c>
      <c r="B544" s="99" t="str">
        <f>IFERROR(_xlfn.XLOOKUP($G544,通讯通路门店!$S$4:$S$993931,通讯通路门店!$B$4:$B$993931,0,0),"")</f>
        <v/>
      </c>
      <c r="C544" s="99" t="str">
        <f>IFERROR(_xlfn.XLOOKUP($G544,通讯通路门店!$S$4:$S$993931,通讯通路门店!$C$4:$C$993931,0,0),"")</f>
        <v/>
      </c>
      <c r="D544" s="99" t="str">
        <f>IFERROR(_xlfn.XLOOKUP($G544,通讯通路门店!$S$4:$S$993931,通讯通路门店!$D$4:$D$993931,0,0),"")</f>
        <v/>
      </c>
      <c r="E544" s="83"/>
      <c r="F544" s="83"/>
      <c r="G544" s="101" t="e">
        <v>#N/A</v>
      </c>
      <c r="H544" s="102" t="str">
        <f>IFERROR(_xlfn.XLOOKUP($G544,通讯通路门店!$S$4:$S$993931,通讯通路门店!$R$4:$R$993931,0,0),"")</f>
        <v/>
      </c>
      <c r="I544" s="83"/>
      <c r="J544" s="83"/>
      <c r="K544" s="83"/>
      <c r="L544" s="83"/>
      <c r="M544" s="83"/>
      <c r="N544" s="83"/>
      <c r="O544" s="83"/>
      <c r="P544" s="83"/>
      <c r="Q544" s="83"/>
      <c r="R544" s="83"/>
      <c r="S544" s="83"/>
      <c r="T544" s="83"/>
      <c r="U544" s="99">
        <f>COUNTIF(通讯通路门店!$S:$S,$G544)</f>
        <v>0</v>
      </c>
      <c r="V544" s="99">
        <f>COUNTIFS(通讯通路门店!$S:$S,$G544,通讯通路门店!$J:$J,"综合卖场")</f>
        <v>0</v>
      </c>
      <c r="W544" s="99">
        <f>SUMIFS(通讯通路门店!$AJ:$AJ,通讯通路门店!$S:$S,通讯客户沙盘!$G544)</f>
        <v>0</v>
      </c>
      <c r="X544" s="99">
        <f t="shared" si="40"/>
        <v>0</v>
      </c>
      <c r="Y544" s="99">
        <f>COUNTIFS(通讯通路门店!$S:$S,$G544,通讯通路门店!$J:$J,"荣耀体验店")+COUNTIFS(通讯通路门店!$S:$S,$G544,通讯通路门店!$J:$J,"荣耀授权专卖店")</f>
        <v>0</v>
      </c>
      <c r="Z544" s="99">
        <f>COUNTIFS(通讯通路门店!$S:$S,$G544,通讯通路门店!$J:$J,"VIVO体验店")</f>
        <v>0</v>
      </c>
      <c r="AA544" s="99">
        <f>COUNTIFS(通讯通路门店!$S:$S,$G544,通讯通路门店!$J:$J,"OPPO体验店")</f>
        <v>0</v>
      </c>
      <c r="AB544" s="99">
        <f>COUNTIFS(通讯通路门店!$S:$S,$G544,通讯通路门店!$J:$J,"华为授权体验店")+COUNTIFS(通讯通路门店!$S:$S,$G544,通讯通路门店!$J:$J,"华为堡垒店")</f>
        <v>0</v>
      </c>
      <c r="AC544" s="99">
        <f>COUNTIFS(通讯通路门店!$S:$S,$G544,通讯通路门店!$J:$J,"小米体验店")</f>
        <v>0</v>
      </c>
      <c r="AD544" s="99">
        <f>COUNTIFS(通讯通路门店!$S:$S,$G544,通讯通路门店!$J:$J,"苹果体验店")</f>
        <v>0</v>
      </c>
      <c r="AE544" s="99">
        <f>COUNTIFS(通讯通路门店!$S:$S,$G544,通讯通路门店!$J:$J,"其他品牌专卖店")</f>
        <v>0</v>
      </c>
      <c r="AF544" s="99">
        <f>SUMIFS(通讯通路门店!$BI:$BI,通讯通路门店!$S:$S,$G544)</f>
        <v>0</v>
      </c>
      <c r="AG544" s="99">
        <f>SUMIFS(通讯通路门店!$BH:$BH,通讯通路门店!$S:$S,$G544)</f>
        <v>0</v>
      </c>
      <c r="AH544" s="99">
        <f t="shared" si="41"/>
        <v>0</v>
      </c>
      <c r="AI544" s="99">
        <f>SUMIFS(通讯通路门店!$BB:$BB,通讯通路门店!$S:$S,$G544)</f>
        <v>0</v>
      </c>
      <c r="AJ544" s="99">
        <f>SUMIFS(通讯通路门店!$BE:$BE,通讯通路门店!$S:$S,$G544)</f>
        <v>0</v>
      </c>
      <c r="AK544" s="99">
        <f>SUMIFS(通讯通路门店!$BG:$BG,通讯通路门店!$S:$S,$G544)</f>
        <v>0</v>
      </c>
      <c r="AL544" s="99">
        <f>SUMIFS(通讯通路门店!$BC:$BC,通讯通路门店!$S:$S,$G544)</f>
        <v>0</v>
      </c>
      <c r="AM544" s="99">
        <f>SUMIFS(通讯通路门店!$BD:$BD,通讯通路门店!$S:$S,$G544)</f>
        <v>0</v>
      </c>
      <c r="AN544" s="99">
        <f>SUMIFS(通讯通路门店!$BF:$BF,通讯通路门店!$S:$S,$G544)</f>
        <v>0</v>
      </c>
      <c r="AO544" s="99">
        <f t="shared" si="42"/>
        <v>0</v>
      </c>
      <c r="AP544" s="99">
        <f>SUMIFS(通讯通路门店!$K:$K,通讯通路门店!$S:$S,$G544)</f>
        <v>0</v>
      </c>
      <c r="AQ544" s="83"/>
      <c r="AR544" s="99">
        <f>SUMIFS(通讯通路门店!$T:$T,通讯通路门店!$S:$S,$G544)</f>
        <v>0</v>
      </c>
      <c r="AS544" s="99">
        <f>SUMIFS(通讯通路门店!$U:$U,通讯通路门店!$S:$S,$G544)</f>
        <v>0</v>
      </c>
      <c r="AT544" s="99">
        <f>SUMIFS(通讯通路门店!$V:$V,通讯通路门店!$S:$S,$G544)</f>
        <v>0</v>
      </c>
      <c r="AU544" s="99">
        <f>SUMIFS(通讯通路门店!$W:$W,通讯通路门店!$S:$S,$G544)</f>
        <v>0</v>
      </c>
      <c r="AV544" s="99">
        <f>SUMIFS(通讯通路门店!$Z:$Z,通讯通路门店!$S:$S,$G544)</f>
        <v>0</v>
      </c>
      <c r="AW544" s="99">
        <f>SUMIFS(通讯通路门店!$AB:$AB,通讯通路门店!$S:$S,$G544)</f>
        <v>0</v>
      </c>
      <c r="AX544" s="99">
        <f>SUMIFS(通讯通路门店!$X:$X,通讯通路门店!$S:$S,$G544)</f>
        <v>0</v>
      </c>
      <c r="AY544" s="99">
        <f>SUMIFS(通讯通路门店!$Y:$Y,通讯通路门店!$S:$S,$G544)</f>
        <v>0</v>
      </c>
      <c r="AZ544" s="99">
        <f>SUMIFS(通讯通路门店!$AA:$AA,通讯通路门店!$S:$S,$G544)</f>
        <v>0</v>
      </c>
      <c r="BA544" s="99">
        <f t="shared" si="43"/>
        <v>0</v>
      </c>
      <c r="BB544" s="99">
        <f t="shared" si="44"/>
        <v>0</v>
      </c>
      <c r="BC544" s="99">
        <f>SUMIFS(通讯通路门店!$W:$W,通讯通路门店!$S:$S,$G544,通讯通路门店!$J:$J,"荣耀体验店")+SUMIFS(通讯通路门店!$W:$W,通讯通路门店!$S:$S,$G544,通讯通路门店!$J:$J,"荣耀授权专卖店")</f>
        <v>0</v>
      </c>
      <c r="BD544" s="99">
        <f>SUMIFS(通讯通路门店!$Z:$Z,通讯通路门店!$S:$S,$G544,通讯通路门店!$J:$J,"VIVO体验店")</f>
        <v>0</v>
      </c>
      <c r="BE544" s="99">
        <f>SUMIFS(通讯通路门店!$AB:$AB,通讯通路门店!$S:$S,$G544,通讯通路门店!$J:$J,"OPPO体验店")</f>
        <v>0</v>
      </c>
      <c r="BF544" s="99">
        <f>SUMIFS(通讯通路门店!$X:$X,通讯通路门店!$S:$S,$G544,通讯通路门店!$J:$J,"华为授权体验店")+SUMIFS(通讯通路门店!$AA:$AA,通讯通路门店!$S:$S,$G544,通讯通路门店!$J:$J,"华为堡垒店")</f>
        <v>0</v>
      </c>
      <c r="BG544" s="99">
        <f>SUMIFS(通讯通路门店!$Y:$Y,通讯通路门店!$S:$S,$G544,通讯通路门店!$J:$J,"小米体验店")</f>
        <v>0</v>
      </c>
      <c r="BH544" s="99">
        <f>SUMIFS(通讯通路门店!$AA:$AA,通讯通路门店!$S:$S,$G544,通讯通路门店!$J:$J,"苹果体验店")</f>
        <v>0</v>
      </c>
      <c r="BI544" s="99">
        <f>SUMIFS(通讯通路门店!$K:$K,通讯通路门店!$S:$S,$G544,通讯通路门店!$J:$J,"其他品牌专卖店")</f>
        <v>0</v>
      </c>
      <c r="BJ544" s="99">
        <f>SUMIFS(通讯通路门店!$AC:$AC,通讯通路门店!$S:$S,$G544)</f>
        <v>0</v>
      </c>
      <c r="BK544" s="99">
        <f>SUMIFS(通讯通路门店!$AD:$AD,通讯通路门店!$S:$S,$G544)</f>
        <v>0</v>
      </c>
      <c r="BL544" s="99">
        <f>SUMIFS(通讯通路门店!$AE:$AE,通讯通路门店!$S:$S,$G544)</f>
        <v>0</v>
      </c>
      <c r="BM544" s="99">
        <f>SUMIFS(通讯通路门店!$AF:$AF,通讯通路门店!$S:$S,$G544)</f>
        <v>0</v>
      </c>
      <c r="BN544" s="99">
        <f>SUMIFS(通讯通路门店!$AG:$AG,通讯通路门店!$S:$S,$G544)</f>
        <v>0</v>
      </c>
      <c r="BO544" s="99">
        <f>SUMIFS(通讯通路门店!$AH:$AH,通讯通路门店!$S:$S,$G544)</f>
        <v>0</v>
      </c>
      <c r="BP544" s="99">
        <f>SUMIFS(通讯通路门店!$AI:$AI,通讯通路门店!$S:$S,$G544)</f>
        <v>0</v>
      </c>
      <c r="BQ544" s="83"/>
    </row>
    <row r="545" spans="1:69">
      <c r="A545" s="99" t="str">
        <f>IFERROR(_xlfn.XLOOKUP($G545,通讯通路门店!$S$4:$S$993931,通讯通路门店!$A$4:$A$993931,0,0),"")</f>
        <v/>
      </c>
      <c r="B545" s="99" t="str">
        <f>IFERROR(_xlfn.XLOOKUP($G545,通讯通路门店!$S$4:$S$993931,通讯通路门店!$B$4:$B$993931,0,0),"")</f>
        <v/>
      </c>
      <c r="C545" s="99" t="str">
        <f>IFERROR(_xlfn.XLOOKUP($G545,通讯通路门店!$S$4:$S$993931,通讯通路门店!$C$4:$C$993931,0,0),"")</f>
        <v/>
      </c>
      <c r="D545" s="99" t="str">
        <f>IFERROR(_xlfn.XLOOKUP($G545,通讯通路门店!$S$4:$S$993931,通讯通路门店!$D$4:$D$993931,0,0),"")</f>
        <v/>
      </c>
      <c r="E545" s="83"/>
      <c r="F545" s="83"/>
      <c r="G545" s="101" t="e">
        <v>#N/A</v>
      </c>
      <c r="H545" s="102" t="str">
        <f>IFERROR(_xlfn.XLOOKUP($G545,通讯通路门店!$S$4:$S$993931,通讯通路门店!$R$4:$R$993931,0,0),"")</f>
        <v/>
      </c>
      <c r="I545" s="83"/>
      <c r="J545" s="83"/>
      <c r="K545" s="83"/>
      <c r="L545" s="83"/>
      <c r="M545" s="83"/>
      <c r="N545" s="83"/>
      <c r="O545" s="83"/>
      <c r="P545" s="83"/>
      <c r="Q545" s="83"/>
      <c r="R545" s="83"/>
      <c r="S545" s="83"/>
      <c r="T545" s="83"/>
      <c r="U545" s="99">
        <f>COUNTIF(通讯通路门店!$S:$S,$G545)</f>
        <v>0</v>
      </c>
      <c r="V545" s="99">
        <f>COUNTIFS(通讯通路门店!$S:$S,$G545,通讯通路门店!$J:$J,"综合卖场")</f>
        <v>0</v>
      </c>
      <c r="W545" s="99">
        <f>SUMIFS(通讯通路门店!$AJ:$AJ,通讯通路门店!$S:$S,通讯客户沙盘!$G545)</f>
        <v>0</v>
      </c>
      <c r="X545" s="99">
        <f t="shared" si="40"/>
        <v>0</v>
      </c>
      <c r="Y545" s="99">
        <f>COUNTIFS(通讯通路门店!$S:$S,$G545,通讯通路门店!$J:$J,"荣耀体验店")+COUNTIFS(通讯通路门店!$S:$S,$G545,通讯通路门店!$J:$J,"荣耀授权专卖店")</f>
        <v>0</v>
      </c>
      <c r="Z545" s="99">
        <f>COUNTIFS(通讯通路门店!$S:$S,$G545,通讯通路门店!$J:$J,"VIVO体验店")</f>
        <v>0</v>
      </c>
      <c r="AA545" s="99">
        <f>COUNTIFS(通讯通路门店!$S:$S,$G545,通讯通路门店!$J:$J,"OPPO体验店")</f>
        <v>0</v>
      </c>
      <c r="AB545" s="99">
        <f>COUNTIFS(通讯通路门店!$S:$S,$G545,通讯通路门店!$J:$J,"华为授权体验店")+COUNTIFS(通讯通路门店!$S:$S,$G545,通讯通路门店!$J:$J,"华为堡垒店")</f>
        <v>0</v>
      </c>
      <c r="AC545" s="99">
        <f>COUNTIFS(通讯通路门店!$S:$S,$G545,通讯通路门店!$J:$J,"小米体验店")</f>
        <v>0</v>
      </c>
      <c r="AD545" s="99">
        <f>COUNTIFS(通讯通路门店!$S:$S,$G545,通讯通路门店!$J:$J,"苹果体验店")</f>
        <v>0</v>
      </c>
      <c r="AE545" s="99">
        <f>COUNTIFS(通讯通路门店!$S:$S,$G545,通讯通路门店!$J:$J,"其他品牌专卖店")</f>
        <v>0</v>
      </c>
      <c r="AF545" s="99">
        <f>SUMIFS(通讯通路门店!$BI:$BI,通讯通路门店!$S:$S,$G545)</f>
        <v>0</v>
      </c>
      <c r="AG545" s="99">
        <f>SUMIFS(通讯通路门店!$BH:$BH,通讯通路门店!$S:$S,$G545)</f>
        <v>0</v>
      </c>
      <c r="AH545" s="99">
        <f t="shared" si="41"/>
        <v>0</v>
      </c>
      <c r="AI545" s="99">
        <f>SUMIFS(通讯通路门店!$BB:$BB,通讯通路门店!$S:$S,$G545)</f>
        <v>0</v>
      </c>
      <c r="AJ545" s="99">
        <f>SUMIFS(通讯通路门店!$BE:$BE,通讯通路门店!$S:$S,$G545)</f>
        <v>0</v>
      </c>
      <c r="AK545" s="99">
        <f>SUMIFS(通讯通路门店!$BG:$BG,通讯通路门店!$S:$S,$G545)</f>
        <v>0</v>
      </c>
      <c r="AL545" s="99">
        <f>SUMIFS(通讯通路门店!$BC:$BC,通讯通路门店!$S:$S,$G545)</f>
        <v>0</v>
      </c>
      <c r="AM545" s="99">
        <f>SUMIFS(通讯通路门店!$BD:$BD,通讯通路门店!$S:$S,$G545)</f>
        <v>0</v>
      </c>
      <c r="AN545" s="99">
        <f>SUMIFS(通讯通路门店!$BF:$BF,通讯通路门店!$S:$S,$G545)</f>
        <v>0</v>
      </c>
      <c r="AO545" s="99">
        <f t="shared" si="42"/>
        <v>0</v>
      </c>
      <c r="AP545" s="99">
        <f>SUMIFS(通讯通路门店!$K:$K,通讯通路门店!$S:$S,$G545)</f>
        <v>0</v>
      </c>
      <c r="AQ545" s="83"/>
      <c r="AR545" s="99">
        <f>SUMIFS(通讯通路门店!$T:$T,通讯通路门店!$S:$S,$G545)</f>
        <v>0</v>
      </c>
      <c r="AS545" s="99">
        <f>SUMIFS(通讯通路门店!$U:$U,通讯通路门店!$S:$S,$G545)</f>
        <v>0</v>
      </c>
      <c r="AT545" s="99">
        <f>SUMIFS(通讯通路门店!$V:$V,通讯通路门店!$S:$S,$G545)</f>
        <v>0</v>
      </c>
      <c r="AU545" s="99">
        <f>SUMIFS(通讯通路门店!$W:$W,通讯通路门店!$S:$S,$G545)</f>
        <v>0</v>
      </c>
      <c r="AV545" s="99">
        <f>SUMIFS(通讯通路门店!$Z:$Z,通讯通路门店!$S:$S,$G545)</f>
        <v>0</v>
      </c>
      <c r="AW545" s="99">
        <f>SUMIFS(通讯通路门店!$AB:$AB,通讯通路门店!$S:$S,$G545)</f>
        <v>0</v>
      </c>
      <c r="AX545" s="99">
        <f>SUMIFS(通讯通路门店!$X:$X,通讯通路门店!$S:$S,$G545)</f>
        <v>0</v>
      </c>
      <c r="AY545" s="99">
        <f>SUMIFS(通讯通路门店!$Y:$Y,通讯通路门店!$S:$S,$G545)</f>
        <v>0</v>
      </c>
      <c r="AZ545" s="99">
        <f>SUMIFS(通讯通路门店!$AA:$AA,通讯通路门店!$S:$S,$G545)</f>
        <v>0</v>
      </c>
      <c r="BA545" s="99">
        <f t="shared" si="43"/>
        <v>0</v>
      </c>
      <c r="BB545" s="99">
        <f t="shared" si="44"/>
        <v>0</v>
      </c>
      <c r="BC545" s="99">
        <f>SUMIFS(通讯通路门店!$W:$W,通讯通路门店!$S:$S,$G545,通讯通路门店!$J:$J,"荣耀体验店")+SUMIFS(通讯通路门店!$W:$W,通讯通路门店!$S:$S,$G545,通讯通路门店!$J:$J,"荣耀授权专卖店")</f>
        <v>0</v>
      </c>
      <c r="BD545" s="99">
        <f>SUMIFS(通讯通路门店!$Z:$Z,通讯通路门店!$S:$S,$G545,通讯通路门店!$J:$J,"VIVO体验店")</f>
        <v>0</v>
      </c>
      <c r="BE545" s="99">
        <f>SUMIFS(通讯通路门店!$AB:$AB,通讯通路门店!$S:$S,$G545,通讯通路门店!$J:$J,"OPPO体验店")</f>
        <v>0</v>
      </c>
      <c r="BF545" s="99">
        <f>SUMIFS(通讯通路门店!$X:$X,通讯通路门店!$S:$S,$G545,通讯通路门店!$J:$J,"华为授权体验店")+SUMIFS(通讯通路门店!$AA:$AA,通讯通路门店!$S:$S,$G545,通讯通路门店!$J:$J,"华为堡垒店")</f>
        <v>0</v>
      </c>
      <c r="BG545" s="99">
        <f>SUMIFS(通讯通路门店!$Y:$Y,通讯通路门店!$S:$S,$G545,通讯通路门店!$J:$J,"小米体验店")</f>
        <v>0</v>
      </c>
      <c r="BH545" s="99">
        <f>SUMIFS(通讯通路门店!$AA:$AA,通讯通路门店!$S:$S,$G545,通讯通路门店!$J:$J,"苹果体验店")</f>
        <v>0</v>
      </c>
      <c r="BI545" s="99">
        <f>SUMIFS(通讯通路门店!$K:$K,通讯通路门店!$S:$S,$G545,通讯通路门店!$J:$J,"其他品牌专卖店")</f>
        <v>0</v>
      </c>
      <c r="BJ545" s="99">
        <f>SUMIFS(通讯通路门店!$AC:$AC,通讯通路门店!$S:$S,$G545)</f>
        <v>0</v>
      </c>
      <c r="BK545" s="99">
        <f>SUMIFS(通讯通路门店!$AD:$AD,通讯通路门店!$S:$S,$G545)</f>
        <v>0</v>
      </c>
      <c r="BL545" s="99">
        <f>SUMIFS(通讯通路门店!$AE:$AE,通讯通路门店!$S:$S,$G545)</f>
        <v>0</v>
      </c>
      <c r="BM545" s="99">
        <f>SUMIFS(通讯通路门店!$AF:$AF,通讯通路门店!$S:$S,$G545)</f>
        <v>0</v>
      </c>
      <c r="BN545" s="99">
        <f>SUMIFS(通讯通路门店!$AG:$AG,通讯通路门店!$S:$S,$G545)</f>
        <v>0</v>
      </c>
      <c r="BO545" s="99">
        <f>SUMIFS(通讯通路门店!$AH:$AH,通讯通路门店!$S:$S,$G545)</f>
        <v>0</v>
      </c>
      <c r="BP545" s="99">
        <f>SUMIFS(通讯通路门店!$AI:$AI,通讯通路门店!$S:$S,$G545)</f>
        <v>0</v>
      </c>
      <c r="BQ545" s="83"/>
    </row>
    <row r="546" spans="1:69">
      <c r="A546" s="99" t="str">
        <f>IFERROR(_xlfn.XLOOKUP($G546,通讯通路门店!$S$4:$S$993931,通讯通路门店!$A$4:$A$993931,0,0),"")</f>
        <v/>
      </c>
      <c r="B546" s="99" t="str">
        <f>IFERROR(_xlfn.XLOOKUP($G546,通讯通路门店!$S$4:$S$993931,通讯通路门店!$B$4:$B$993931,0,0),"")</f>
        <v/>
      </c>
      <c r="C546" s="99" t="str">
        <f>IFERROR(_xlfn.XLOOKUP($G546,通讯通路门店!$S$4:$S$993931,通讯通路门店!$C$4:$C$993931,0,0),"")</f>
        <v/>
      </c>
      <c r="D546" s="99" t="str">
        <f>IFERROR(_xlfn.XLOOKUP($G546,通讯通路门店!$S$4:$S$993931,通讯通路门店!$D$4:$D$993931,0,0),"")</f>
        <v/>
      </c>
      <c r="E546" s="83"/>
      <c r="F546" s="83"/>
      <c r="G546" s="101" t="e">
        <v>#N/A</v>
      </c>
      <c r="H546" s="102" t="str">
        <f>IFERROR(_xlfn.XLOOKUP($G546,通讯通路门店!$S$4:$S$993931,通讯通路门店!$R$4:$R$993931,0,0),"")</f>
        <v/>
      </c>
      <c r="I546" s="83"/>
      <c r="J546" s="83"/>
      <c r="K546" s="83"/>
      <c r="L546" s="83"/>
      <c r="M546" s="83"/>
      <c r="N546" s="83"/>
      <c r="O546" s="83"/>
      <c r="P546" s="83"/>
      <c r="Q546" s="83"/>
      <c r="R546" s="83"/>
      <c r="S546" s="83"/>
      <c r="T546" s="83"/>
      <c r="U546" s="99">
        <f>COUNTIF(通讯通路门店!$S:$S,$G546)</f>
        <v>0</v>
      </c>
      <c r="V546" s="99">
        <f>COUNTIFS(通讯通路门店!$S:$S,$G546,通讯通路门店!$J:$J,"综合卖场")</f>
        <v>0</v>
      </c>
      <c r="W546" s="99">
        <f>SUMIFS(通讯通路门店!$AJ:$AJ,通讯通路门店!$S:$S,通讯客户沙盘!$G546)</f>
        <v>0</v>
      </c>
      <c r="X546" s="99">
        <f t="shared" si="40"/>
        <v>0</v>
      </c>
      <c r="Y546" s="99">
        <f>COUNTIFS(通讯通路门店!$S:$S,$G546,通讯通路门店!$J:$J,"荣耀体验店")+COUNTIFS(通讯通路门店!$S:$S,$G546,通讯通路门店!$J:$J,"荣耀授权专卖店")</f>
        <v>0</v>
      </c>
      <c r="Z546" s="99">
        <f>COUNTIFS(通讯通路门店!$S:$S,$G546,通讯通路门店!$J:$J,"VIVO体验店")</f>
        <v>0</v>
      </c>
      <c r="AA546" s="99">
        <f>COUNTIFS(通讯通路门店!$S:$S,$G546,通讯通路门店!$J:$J,"OPPO体验店")</f>
        <v>0</v>
      </c>
      <c r="AB546" s="99">
        <f>COUNTIFS(通讯通路门店!$S:$S,$G546,通讯通路门店!$J:$J,"华为授权体验店")+COUNTIFS(通讯通路门店!$S:$S,$G546,通讯通路门店!$J:$J,"华为堡垒店")</f>
        <v>0</v>
      </c>
      <c r="AC546" s="99">
        <f>COUNTIFS(通讯通路门店!$S:$S,$G546,通讯通路门店!$J:$J,"小米体验店")</f>
        <v>0</v>
      </c>
      <c r="AD546" s="99">
        <f>COUNTIFS(通讯通路门店!$S:$S,$G546,通讯通路门店!$J:$J,"苹果体验店")</f>
        <v>0</v>
      </c>
      <c r="AE546" s="99">
        <f>COUNTIFS(通讯通路门店!$S:$S,$G546,通讯通路门店!$J:$J,"其他品牌专卖店")</f>
        <v>0</v>
      </c>
      <c r="AF546" s="99">
        <f>SUMIFS(通讯通路门店!$BI:$BI,通讯通路门店!$S:$S,$G546)</f>
        <v>0</v>
      </c>
      <c r="AG546" s="99">
        <f>SUMIFS(通讯通路门店!$BH:$BH,通讯通路门店!$S:$S,$G546)</f>
        <v>0</v>
      </c>
      <c r="AH546" s="99">
        <f t="shared" si="41"/>
        <v>0</v>
      </c>
      <c r="AI546" s="99">
        <f>SUMIFS(通讯通路门店!$BB:$BB,通讯通路门店!$S:$S,$G546)</f>
        <v>0</v>
      </c>
      <c r="AJ546" s="99">
        <f>SUMIFS(通讯通路门店!$BE:$BE,通讯通路门店!$S:$S,$G546)</f>
        <v>0</v>
      </c>
      <c r="AK546" s="99">
        <f>SUMIFS(通讯通路门店!$BG:$BG,通讯通路门店!$S:$S,$G546)</f>
        <v>0</v>
      </c>
      <c r="AL546" s="99">
        <f>SUMIFS(通讯通路门店!$BC:$BC,通讯通路门店!$S:$S,$G546)</f>
        <v>0</v>
      </c>
      <c r="AM546" s="99">
        <f>SUMIFS(通讯通路门店!$BD:$BD,通讯通路门店!$S:$S,$G546)</f>
        <v>0</v>
      </c>
      <c r="AN546" s="99">
        <f>SUMIFS(通讯通路门店!$BF:$BF,通讯通路门店!$S:$S,$G546)</f>
        <v>0</v>
      </c>
      <c r="AO546" s="99">
        <f t="shared" si="42"/>
        <v>0</v>
      </c>
      <c r="AP546" s="99">
        <f>SUMIFS(通讯通路门店!$K:$K,通讯通路门店!$S:$S,$G546)</f>
        <v>0</v>
      </c>
      <c r="AQ546" s="83"/>
      <c r="AR546" s="99">
        <f>SUMIFS(通讯通路门店!$T:$T,通讯通路门店!$S:$S,$G546)</f>
        <v>0</v>
      </c>
      <c r="AS546" s="99">
        <f>SUMIFS(通讯通路门店!$U:$U,通讯通路门店!$S:$S,$G546)</f>
        <v>0</v>
      </c>
      <c r="AT546" s="99">
        <f>SUMIFS(通讯通路门店!$V:$V,通讯通路门店!$S:$S,$G546)</f>
        <v>0</v>
      </c>
      <c r="AU546" s="99">
        <f>SUMIFS(通讯通路门店!$W:$W,通讯通路门店!$S:$S,$G546)</f>
        <v>0</v>
      </c>
      <c r="AV546" s="99">
        <f>SUMIFS(通讯通路门店!$Z:$Z,通讯通路门店!$S:$S,$G546)</f>
        <v>0</v>
      </c>
      <c r="AW546" s="99">
        <f>SUMIFS(通讯通路门店!$AB:$AB,通讯通路门店!$S:$S,$G546)</f>
        <v>0</v>
      </c>
      <c r="AX546" s="99">
        <f>SUMIFS(通讯通路门店!$X:$X,通讯通路门店!$S:$S,$G546)</f>
        <v>0</v>
      </c>
      <c r="AY546" s="99">
        <f>SUMIFS(通讯通路门店!$Y:$Y,通讯通路门店!$S:$S,$G546)</f>
        <v>0</v>
      </c>
      <c r="AZ546" s="99">
        <f>SUMIFS(通讯通路门店!$AA:$AA,通讯通路门店!$S:$S,$G546)</f>
        <v>0</v>
      </c>
      <c r="BA546" s="99">
        <f t="shared" si="43"/>
        <v>0</v>
      </c>
      <c r="BB546" s="99">
        <f t="shared" si="44"/>
        <v>0</v>
      </c>
      <c r="BC546" s="99">
        <f>SUMIFS(通讯通路门店!$W:$W,通讯通路门店!$S:$S,$G546,通讯通路门店!$J:$J,"荣耀体验店")+SUMIFS(通讯通路门店!$W:$W,通讯通路门店!$S:$S,$G546,通讯通路门店!$J:$J,"荣耀授权专卖店")</f>
        <v>0</v>
      </c>
      <c r="BD546" s="99">
        <f>SUMIFS(通讯通路门店!$Z:$Z,通讯通路门店!$S:$S,$G546,通讯通路门店!$J:$J,"VIVO体验店")</f>
        <v>0</v>
      </c>
      <c r="BE546" s="99">
        <f>SUMIFS(通讯通路门店!$AB:$AB,通讯通路门店!$S:$S,$G546,通讯通路门店!$J:$J,"OPPO体验店")</f>
        <v>0</v>
      </c>
      <c r="BF546" s="99">
        <f>SUMIFS(通讯通路门店!$X:$X,通讯通路门店!$S:$S,$G546,通讯通路门店!$J:$J,"华为授权体验店")+SUMIFS(通讯通路门店!$AA:$AA,通讯通路门店!$S:$S,$G546,通讯通路门店!$J:$J,"华为堡垒店")</f>
        <v>0</v>
      </c>
      <c r="BG546" s="99">
        <f>SUMIFS(通讯通路门店!$Y:$Y,通讯通路门店!$S:$S,$G546,通讯通路门店!$J:$J,"小米体验店")</f>
        <v>0</v>
      </c>
      <c r="BH546" s="99">
        <f>SUMIFS(通讯通路门店!$AA:$AA,通讯通路门店!$S:$S,$G546,通讯通路门店!$J:$J,"苹果体验店")</f>
        <v>0</v>
      </c>
      <c r="BI546" s="99">
        <f>SUMIFS(通讯通路门店!$K:$K,通讯通路门店!$S:$S,$G546,通讯通路门店!$J:$J,"其他品牌专卖店")</f>
        <v>0</v>
      </c>
      <c r="BJ546" s="99">
        <f>SUMIFS(通讯通路门店!$AC:$AC,通讯通路门店!$S:$S,$G546)</f>
        <v>0</v>
      </c>
      <c r="BK546" s="99">
        <f>SUMIFS(通讯通路门店!$AD:$AD,通讯通路门店!$S:$S,$G546)</f>
        <v>0</v>
      </c>
      <c r="BL546" s="99">
        <f>SUMIFS(通讯通路门店!$AE:$AE,通讯通路门店!$S:$S,$G546)</f>
        <v>0</v>
      </c>
      <c r="BM546" s="99">
        <f>SUMIFS(通讯通路门店!$AF:$AF,通讯通路门店!$S:$S,$G546)</f>
        <v>0</v>
      </c>
      <c r="BN546" s="99">
        <f>SUMIFS(通讯通路门店!$AG:$AG,通讯通路门店!$S:$S,$G546)</f>
        <v>0</v>
      </c>
      <c r="BO546" s="99">
        <f>SUMIFS(通讯通路门店!$AH:$AH,通讯通路门店!$S:$S,$G546)</f>
        <v>0</v>
      </c>
      <c r="BP546" s="99">
        <f>SUMIFS(通讯通路门店!$AI:$AI,通讯通路门店!$S:$S,$G546)</f>
        <v>0</v>
      </c>
      <c r="BQ546" s="83"/>
    </row>
    <row r="547" spans="1:69">
      <c r="A547" s="99" t="str">
        <f>IFERROR(_xlfn.XLOOKUP($G547,通讯通路门店!$S$4:$S$993931,通讯通路门店!$A$4:$A$993931,0,0),"")</f>
        <v/>
      </c>
      <c r="B547" s="99" t="str">
        <f>IFERROR(_xlfn.XLOOKUP($G547,通讯通路门店!$S$4:$S$993931,通讯通路门店!$B$4:$B$993931,0,0),"")</f>
        <v/>
      </c>
      <c r="C547" s="99" t="str">
        <f>IFERROR(_xlfn.XLOOKUP($G547,通讯通路门店!$S$4:$S$993931,通讯通路门店!$C$4:$C$993931,0,0),"")</f>
        <v/>
      </c>
      <c r="D547" s="99" t="str">
        <f>IFERROR(_xlfn.XLOOKUP($G547,通讯通路门店!$S$4:$S$993931,通讯通路门店!$D$4:$D$993931,0,0),"")</f>
        <v/>
      </c>
      <c r="E547" s="83"/>
      <c r="F547" s="83"/>
      <c r="G547" s="101" t="e">
        <v>#N/A</v>
      </c>
      <c r="H547" s="102" t="str">
        <f>IFERROR(_xlfn.XLOOKUP($G547,通讯通路门店!$S$4:$S$993931,通讯通路门店!$R$4:$R$993931,0,0),"")</f>
        <v/>
      </c>
      <c r="I547" s="83"/>
      <c r="J547" s="83"/>
      <c r="K547" s="83"/>
      <c r="L547" s="83"/>
      <c r="M547" s="83"/>
      <c r="N547" s="83"/>
      <c r="O547" s="83"/>
      <c r="P547" s="83"/>
      <c r="Q547" s="83"/>
      <c r="R547" s="83"/>
      <c r="S547" s="83"/>
      <c r="T547" s="83"/>
      <c r="U547" s="99">
        <f>COUNTIF(通讯通路门店!$S:$S,$G547)</f>
        <v>0</v>
      </c>
      <c r="V547" s="99">
        <f>COUNTIFS(通讯通路门店!$S:$S,$G547,通讯通路门店!$J:$J,"综合卖场")</f>
        <v>0</v>
      </c>
      <c r="W547" s="99">
        <f>SUMIFS(通讯通路门店!$AJ:$AJ,通讯通路门店!$S:$S,通讯客户沙盘!$G547)</f>
        <v>0</v>
      </c>
      <c r="X547" s="99">
        <f t="shared" si="40"/>
        <v>0</v>
      </c>
      <c r="Y547" s="99">
        <f>COUNTIFS(通讯通路门店!$S:$S,$G547,通讯通路门店!$J:$J,"荣耀体验店")+COUNTIFS(通讯通路门店!$S:$S,$G547,通讯通路门店!$J:$J,"荣耀授权专卖店")</f>
        <v>0</v>
      </c>
      <c r="Z547" s="99">
        <f>COUNTIFS(通讯通路门店!$S:$S,$G547,通讯通路门店!$J:$J,"VIVO体验店")</f>
        <v>0</v>
      </c>
      <c r="AA547" s="99">
        <f>COUNTIFS(通讯通路门店!$S:$S,$G547,通讯通路门店!$J:$J,"OPPO体验店")</f>
        <v>0</v>
      </c>
      <c r="AB547" s="99">
        <f>COUNTIFS(通讯通路门店!$S:$S,$G547,通讯通路门店!$J:$J,"华为授权体验店")+COUNTIFS(通讯通路门店!$S:$S,$G547,通讯通路门店!$J:$J,"华为堡垒店")</f>
        <v>0</v>
      </c>
      <c r="AC547" s="99">
        <f>COUNTIFS(通讯通路门店!$S:$S,$G547,通讯通路门店!$J:$J,"小米体验店")</f>
        <v>0</v>
      </c>
      <c r="AD547" s="99">
        <f>COUNTIFS(通讯通路门店!$S:$S,$G547,通讯通路门店!$J:$J,"苹果体验店")</f>
        <v>0</v>
      </c>
      <c r="AE547" s="99">
        <f>COUNTIFS(通讯通路门店!$S:$S,$G547,通讯通路门店!$J:$J,"其他品牌专卖店")</f>
        <v>0</v>
      </c>
      <c r="AF547" s="99">
        <f>SUMIFS(通讯通路门店!$BI:$BI,通讯通路门店!$S:$S,$G547)</f>
        <v>0</v>
      </c>
      <c r="AG547" s="99">
        <f>SUMIFS(通讯通路门店!$BH:$BH,通讯通路门店!$S:$S,$G547)</f>
        <v>0</v>
      </c>
      <c r="AH547" s="99">
        <f t="shared" si="41"/>
        <v>0</v>
      </c>
      <c r="AI547" s="99">
        <f>SUMIFS(通讯通路门店!$BB:$BB,通讯通路门店!$S:$S,$G547)</f>
        <v>0</v>
      </c>
      <c r="AJ547" s="99">
        <f>SUMIFS(通讯通路门店!$BE:$BE,通讯通路门店!$S:$S,$G547)</f>
        <v>0</v>
      </c>
      <c r="AK547" s="99">
        <f>SUMIFS(通讯通路门店!$BG:$BG,通讯通路门店!$S:$S,$G547)</f>
        <v>0</v>
      </c>
      <c r="AL547" s="99">
        <f>SUMIFS(通讯通路门店!$BC:$BC,通讯通路门店!$S:$S,$G547)</f>
        <v>0</v>
      </c>
      <c r="AM547" s="99">
        <f>SUMIFS(通讯通路门店!$BD:$BD,通讯通路门店!$S:$S,$G547)</f>
        <v>0</v>
      </c>
      <c r="AN547" s="99">
        <f>SUMIFS(通讯通路门店!$BF:$BF,通讯通路门店!$S:$S,$G547)</f>
        <v>0</v>
      </c>
      <c r="AO547" s="99">
        <f t="shared" si="42"/>
        <v>0</v>
      </c>
      <c r="AP547" s="99">
        <f>SUMIFS(通讯通路门店!$K:$K,通讯通路门店!$S:$S,$G547)</f>
        <v>0</v>
      </c>
      <c r="AQ547" s="83"/>
      <c r="AR547" s="99">
        <f>SUMIFS(通讯通路门店!$T:$T,通讯通路门店!$S:$S,$G547)</f>
        <v>0</v>
      </c>
      <c r="AS547" s="99">
        <f>SUMIFS(通讯通路门店!$U:$U,通讯通路门店!$S:$S,$G547)</f>
        <v>0</v>
      </c>
      <c r="AT547" s="99">
        <f>SUMIFS(通讯通路门店!$V:$V,通讯通路门店!$S:$S,$G547)</f>
        <v>0</v>
      </c>
      <c r="AU547" s="99">
        <f>SUMIFS(通讯通路门店!$W:$W,通讯通路门店!$S:$S,$G547)</f>
        <v>0</v>
      </c>
      <c r="AV547" s="99">
        <f>SUMIFS(通讯通路门店!$Z:$Z,通讯通路门店!$S:$S,$G547)</f>
        <v>0</v>
      </c>
      <c r="AW547" s="99">
        <f>SUMIFS(通讯通路门店!$AB:$AB,通讯通路门店!$S:$S,$G547)</f>
        <v>0</v>
      </c>
      <c r="AX547" s="99">
        <f>SUMIFS(通讯通路门店!$X:$X,通讯通路门店!$S:$S,$G547)</f>
        <v>0</v>
      </c>
      <c r="AY547" s="99">
        <f>SUMIFS(通讯通路门店!$Y:$Y,通讯通路门店!$S:$S,$G547)</f>
        <v>0</v>
      </c>
      <c r="AZ547" s="99">
        <f>SUMIFS(通讯通路门店!$AA:$AA,通讯通路门店!$S:$S,$G547)</f>
        <v>0</v>
      </c>
      <c r="BA547" s="99">
        <f t="shared" si="43"/>
        <v>0</v>
      </c>
      <c r="BB547" s="99">
        <f t="shared" si="44"/>
        <v>0</v>
      </c>
      <c r="BC547" s="99">
        <f>SUMIFS(通讯通路门店!$W:$W,通讯通路门店!$S:$S,$G547,通讯通路门店!$J:$J,"荣耀体验店")+SUMIFS(通讯通路门店!$W:$W,通讯通路门店!$S:$S,$G547,通讯通路门店!$J:$J,"荣耀授权专卖店")</f>
        <v>0</v>
      </c>
      <c r="BD547" s="99">
        <f>SUMIFS(通讯通路门店!$Z:$Z,通讯通路门店!$S:$S,$G547,通讯通路门店!$J:$J,"VIVO体验店")</f>
        <v>0</v>
      </c>
      <c r="BE547" s="99">
        <f>SUMIFS(通讯通路门店!$AB:$AB,通讯通路门店!$S:$S,$G547,通讯通路门店!$J:$J,"OPPO体验店")</f>
        <v>0</v>
      </c>
      <c r="BF547" s="99">
        <f>SUMIFS(通讯通路门店!$X:$X,通讯通路门店!$S:$S,$G547,通讯通路门店!$J:$J,"华为授权体验店")+SUMIFS(通讯通路门店!$AA:$AA,通讯通路门店!$S:$S,$G547,通讯通路门店!$J:$J,"华为堡垒店")</f>
        <v>0</v>
      </c>
      <c r="BG547" s="99">
        <f>SUMIFS(通讯通路门店!$Y:$Y,通讯通路门店!$S:$S,$G547,通讯通路门店!$J:$J,"小米体验店")</f>
        <v>0</v>
      </c>
      <c r="BH547" s="99">
        <f>SUMIFS(通讯通路门店!$AA:$AA,通讯通路门店!$S:$S,$G547,通讯通路门店!$J:$J,"苹果体验店")</f>
        <v>0</v>
      </c>
      <c r="BI547" s="99">
        <f>SUMIFS(通讯通路门店!$K:$K,通讯通路门店!$S:$S,$G547,通讯通路门店!$J:$J,"其他品牌专卖店")</f>
        <v>0</v>
      </c>
      <c r="BJ547" s="99">
        <f>SUMIFS(通讯通路门店!$AC:$AC,通讯通路门店!$S:$S,$G547)</f>
        <v>0</v>
      </c>
      <c r="BK547" s="99">
        <f>SUMIFS(通讯通路门店!$AD:$AD,通讯通路门店!$S:$S,$G547)</f>
        <v>0</v>
      </c>
      <c r="BL547" s="99">
        <f>SUMIFS(通讯通路门店!$AE:$AE,通讯通路门店!$S:$S,$G547)</f>
        <v>0</v>
      </c>
      <c r="BM547" s="99">
        <f>SUMIFS(通讯通路门店!$AF:$AF,通讯通路门店!$S:$S,$G547)</f>
        <v>0</v>
      </c>
      <c r="BN547" s="99">
        <f>SUMIFS(通讯通路门店!$AG:$AG,通讯通路门店!$S:$S,$G547)</f>
        <v>0</v>
      </c>
      <c r="BO547" s="99">
        <f>SUMIFS(通讯通路门店!$AH:$AH,通讯通路门店!$S:$S,$G547)</f>
        <v>0</v>
      </c>
      <c r="BP547" s="99">
        <f>SUMIFS(通讯通路门店!$AI:$AI,通讯通路门店!$S:$S,$G547)</f>
        <v>0</v>
      </c>
      <c r="BQ547" s="83"/>
    </row>
    <row r="548" spans="1:69">
      <c r="A548" s="99" t="str">
        <f>IFERROR(_xlfn.XLOOKUP($G548,通讯通路门店!$S$4:$S$993931,通讯通路门店!$A$4:$A$993931,0,0),"")</f>
        <v/>
      </c>
      <c r="B548" s="99" t="str">
        <f>IFERROR(_xlfn.XLOOKUP($G548,通讯通路门店!$S$4:$S$993931,通讯通路门店!$B$4:$B$993931,0,0),"")</f>
        <v/>
      </c>
      <c r="C548" s="99" t="str">
        <f>IFERROR(_xlfn.XLOOKUP($G548,通讯通路门店!$S$4:$S$993931,通讯通路门店!$C$4:$C$993931,0,0),"")</f>
        <v/>
      </c>
      <c r="D548" s="99" t="str">
        <f>IFERROR(_xlfn.XLOOKUP($G548,通讯通路门店!$S$4:$S$993931,通讯通路门店!$D$4:$D$993931,0,0),"")</f>
        <v/>
      </c>
      <c r="E548" s="83"/>
      <c r="F548" s="83"/>
      <c r="G548" s="101" t="e">
        <v>#N/A</v>
      </c>
      <c r="H548" s="102" t="str">
        <f>IFERROR(_xlfn.XLOOKUP($G548,通讯通路门店!$S$4:$S$993931,通讯通路门店!$R$4:$R$993931,0,0),"")</f>
        <v/>
      </c>
      <c r="I548" s="83"/>
      <c r="J548" s="83"/>
      <c r="K548" s="83"/>
      <c r="L548" s="83"/>
      <c r="M548" s="83"/>
      <c r="N548" s="83"/>
      <c r="O548" s="83"/>
      <c r="P548" s="83"/>
      <c r="Q548" s="83"/>
      <c r="R548" s="83"/>
      <c r="S548" s="83"/>
      <c r="T548" s="83"/>
      <c r="U548" s="99">
        <f>COUNTIF(通讯通路门店!$S:$S,$G548)</f>
        <v>0</v>
      </c>
      <c r="V548" s="99">
        <f>COUNTIFS(通讯通路门店!$S:$S,$G548,通讯通路门店!$J:$J,"综合卖场")</f>
        <v>0</v>
      </c>
      <c r="W548" s="99">
        <f>SUMIFS(通讯通路门店!$AJ:$AJ,通讯通路门店!$S:$S,通讯客户沙盘!$G548)</f>
        <v>0</v>
      </c>
      <c r="X548" s="99">
        <f t="shared" si="40"/>
        <v>0</v>
      </c>
      <c r="Y548" s="99">
        <f>COUNTIFS(通讯通路门店!$S:$S,$G548,通讯通路门店!$J:$J,"荣耀体验店")+COUNTIFS(通讯通路门店!$S:$S,$G548,通讯通路门店!$J:$J,"荣耀授权专卖店")</f>
        <v>0</v>
      </c>
      <c r="Z548" s="99">
        <f>COUNTIFS(通讯通路门店!$S:$S,$G548,通讯通路门店!$J:$J,"VIVO体验店")</f>
        <v>0</v>
      </c>
      <c r="AA548" s="99">
        <f>COUNTIFS(通讯通路门店!$S:$S,$G548,通讯通路门店!$J:$J,"OPPO体验店")</f>
        <v>0</v>
      </c>
      <c r="AB548" s="99">
        <f>COUNTIFS(通讯通路门店!$S:$S,$G548,通讯通路门店!$J:$J,"华为授权体验店")+COUNTIFS(通讯通路门店!$S:$S,$G548,通讯通路门店!$J:$J,"华为堡垒店")</f>
        <v>0</v>
      </c>
      <c r="AC548" s="99">
        <f>COUNTIFS(通讯通路门店!$S:$S,$G548,通讯通路门店!$J:$J,"小米体验店")</f>
        <v>0</v>
      </c>
      <c r="AD548" s="99">
        <f>COUNTIFS(通讯通路门店!$S:$S,$G548,通讯通路门店!$J:$J,"苹果体验店")</f>
        <v>0</v>
      </c>
      <c r="AE548" s="99">
        <f>COUNTIFS(通讯通路门店!$S:$S,$G548,通讯通路门店!$J:$J,"其他品牌专卖店")</f>
        <v>0</v>
      </c>
      <c r="AF548" s="99">
        <f>SUMIFS(通讯通路门店!$BI:$BI,通讯通路门店!$S:$S,$G548)</f>
        <v>0</v>
      </c>
      <c r="AG548" s="99">
        <f>SUMIFS(通讯通路门店!$BH:$BH,通讯通路门店!$S:$S,$G548)</f>
        <v>0</v>
      </c>
      <c r="AH548" s="99">
        <f t="shared" si="41"/>
        <v>0</v>
      </c>
      <c r="AI548" s="99">
        <f>SUMIFS(通讯通路门店!$BB:$BB,通讯通路门店!$S:$S,$G548)</f>
        <v>0</v>
      </c>
      <c r="AJ548" s="99">
        <f>SUMIFS(通讯通路门店!$BE:$BE,通讯通路门店!$S:$S,$G548)</f>
        <v>0</v>
      </c>
      <c r="AK548" s="99">
        <f>SUMIFS(通讯通路门店!$BG:$BG,通讯通路门店!$S:$S,$G548)</f>
        <v>0</v>
      </c>
      <c r="AL548" s="99">
        <f>SUMIFS(通讯通路门店!$BC:$BC,通讯通路门店!$S:$S,$G548)</f>
        <v>0</v>
      </c>
      <c r="AM548" s="99">
        <f>SUMIFS(通讯通路门店!$BD:$BD,通讯通路门店!$S:$S,$G548)</f>
        <v>0</v>
      </c>
      <c r="AN548" s="99">
        <f>SUMIFS(通讯通路门店!$BF:$BF,通讯通路门店!$S:$S,$G548)</f>
        <v>0</v>
      </c>
      <c r="AO548" s="99">
        <f t="shared" si="42"/>
        <v>0</v>
      </c>
      <c r="AP548" s="99">
        <f>SUMIFS(通讯通路门店!$K:$K,通讯通路门店!$S:$S,$G548)</f>
        <v>0</v>
      </c>
      <c r="AQ548" s="83"/>
      <c r="AR548" s="99">
        <f>SUMIFS(通讯通路门店!$T:$T,通讯通路门店!$S:$S,$G548)</f>
        <v>0</v>
      </c>
      <c r="AS548" s="99">
        <f>SUMIFS(通讯通路门店!$U:$U,通讯通路门店!$S:$S,$G548)</f>
        <v>0</v>
      </c>
      <c r="AT548" s="99">
        <f>SUMIFS(通讯通路门店!$V:$V,通讯通路门店!$S:$S,$G548)</f>
        <v>0</v>
      </c>
      <c r="AU548" s="99">
        <f>SUMIFS(通讯通路门店!$W:$W,通讯通路门店!$S:$S,$G548)</f>
        <v>0</v>
      </c>
      <c r="AV548" s="99">
        <f>SUMIFS(通讯通路门店!$Z:$Z,通讯通路门店!$S:$S,$G548)</f>
        <v>0</v>
      </c>
      <c r="AW548" s="99">
        <f>SUMIFS(通讯通路门店!$AB:$AB,通讯通路门店!$S:$S,$G548)</f>
        <v>0</v>
      </c>
      <c r="AX548" s="99">
        <f>SUMIFS(通讯通路门店!$X:$X,通讯通路门店!$S:$S,$G548)</f>
        <v>0</v>
      </c>
      <c r="AY548" s="99">
        <f>SUMIFS(通讯通路门店!$Y:$Y,通讯通路门店!$S:$S,$G548)</f>
        <v>0</v>
      </c>
      <c r="AZ548" s="99">
        <f>SUMIFS(通讯通路门店!$AA:$AA,通讯通路门店!$S:$S,$G548)</f>
        <v>0</v>
      </c>
      <c r="BA548" s="99">
        <f t="shared" si="43"/>
        <v>0</v>
      </c>
      <c r="BB548" s="99">
        <f t="shared" si="44"/>
        <v>0</v>
      </c>
      <c r="BC548" s="99">
        <f>SUMIFS(通讯通路门店!$W:$W,通讯通路门店!$S:$S,$G548,通讯通路门店!$J:$J,"荣耀体验店")+SUMIFS(通讯通路门店!$W:$W,通讯通路门店!$S:$S,$G548,通讯通路门店!$J:$J,"荣耀授权专卖店")</f>
        <v>0</v>
      </c>
      <c r="BD548" s="99">
        <f>SUMIFS(通讯通路门店!$Z:$Z,通讯通路门店!$S:$S,$G548,通讯通路门店!$J:$J,"VIVO体验店")</f>
        <v>0</v>
      </c>
      <c r="BE548" s="99">
        <f>SUMIFS(通讯通路门店!$AB:$AB,通讯通路门店!$S:$S,$G548,通讯通路门店!$J:$J,"OPPO体验店")</f>
        <v>0</v>
      </c>
      <c r="BF548" s="99">
        <f>SUMIFS(通讯通路门店!$X:$X,通讯通路门店!$S:$S,$G548,通讯通路门店!$J:$J,"华为授权体验店")+SUMIFS(通讯通路门店!$AA:$AA,通讯通路门店!$S:$S,$G548,通讯通路门店!$J:$J,"华为堡垒店")</f>
        <v>0</v>
      </c>
      <c r="BG548" s="99">
        <f>SUMIFS(通讯通路门店!$Y:$Y,通讯通路门店!$S:$S,$G548,通讯通路门店!$J:$J,"小米体验店")</f>
        <v>0</v>
      </c>
      <c r="BH548" s="99">
        <f>SUMIFS(通讯通路门店!$AA:$AA,通讯通路门店!$S:$S,$G548,通讯通路门店!$J:$J,"苹果体验店")</f>
        <v>0</v>
      </c>
      <c r="BI548" s="99">
        <f>SUMIFS(通讯通路门店!$K:$K,通讯通路门店!$S:$S,$G548,通讯通路门店!$J:$J,"其他品牌专卖店")</f>
        <v>0</v>
      </c>
      <c r="BJ548" s="99">
        <f>SUMIFS(通讯通路门店!$AC:$AC,通讯通路门店!$S:$S,$G548)</f>
        <v>0</v>
      </c>
      <c r="BK548" s="99">
        <f>SUMIFS(通讯通路门店!$AD:$AD,通讯通路门店!$S:$S,$G548)</f>
        <v>0</v>
      </c>
      <c r="BL548" s="99">
        <f>SUMIFS(通讯通路门店!$AE:$AE,通讯通路门店!$S:$S,$G548)</f>
        <v>0</v>
      </c>
      <c r="BM548" s="99">
        <f>SUMIFS(通讯通路门店!$AF:$AF,通讯通路门店!$S:$S,$G548)</f>
        <v>0</v>
      </c>
      <c r="BN548" s="99">
        <f>SUMIFS(通讯通路门店!$AG:$AG,通讯通路门店!$S:$S,$G548)</f>
        <v>0</v>
      </c>
      <c r="BO548" s="99">
        <f>SUMIFS(通讯通路门店!$AH:$AH,通讯通路门店!$S:$S,$G548)</f>
        <v>0</v>
      </c>
      <c r="BP548" s="99">
        <f>SUMIFS(通讯通路门店!$AI:$AI,通讯通路门店!$S:$S,$G548)</f>
        <v>0</v>
      </c>
      <c r="BQ548" s="83"/>
    </row>
    <row r="549" spans="1:69">
      <c r="A549" s="99" t="str">
        <f>IFERROR(_xlfn.XLOOKUP($G549,通讯通路门店!$S$4:$S$993931,通讯通路门店!$A$4:$A$993931,0,0),"")</f>
        <v/>
      </c>
      <c r="B549" s="99" t="str">
        <f>IFERROR(_xlfn.XLOOKUP($G549,通讯通路门店!$S$4:$S$993931,通讯通路门店!$B$4:$B$993931,0,0),"")</f>
        <v/>
      </c>
      <c r="C549" s="99" t="str">
        <f>IFERROR(_xlfn.XLOOKUP($G549,通讯通路门店!$S$4:$S$993931,通讯通路门店!$C$4:$C$993931,0,0),"")</f>
        <v/>
      </c>
      <c r="D549" s="99" t="str">
        <f>IFERROR(_xlfn.XLOOKUP($G549,通讯通路门店!$S$4:$S$993931,通讯通路门店!$D$4:$D$993931,0,0),"")</f>
        <v/>
      </c>
      <c r="E549" s="83"/>
      <c r="F549" s="83"/>
      <c r="G549" s="101" t="e">
        <v>#N/A</v>
      </c>
      <c r="H549" s="102" t="str">
        <f>IFERROR(_xlfn.XLOOKUP($G549,通讯通路门店!$S$4:$S$993931,通讯通路门店!$R$4:$R$993931,0,0),"")</f>
        <v/>
      </c>
      <c r="I549" s="83"/>
      <c r="J549" s="83"/>
      <c r="K549" s="83"/>
      <c r="L549" s="83"/>
      <c r="M549" s="83"/>
      <c r="N549" s="83"/>
      <c r="O549" s="83"/>
      <c r="P549" s="83"/>
      <c r="Q549" s="83"/>
      <c r="R549" s="83"/>
      <c r="S549" s="83"/>
      <c r="T549" s="83"/>
      <c r="U549" s="99">
        <f>COUNTIF(通讯通路门店!$S:$S,$G549)</f>
        <v>0</v>
      </c>
      <c r="V549" s="99">
        <f>COUNTIFS(通讯通路门店!$S:$S,$G549,通讯通路门店!$J:$J,"综合卖场")</f>
        <v>0</v>
      </c>
      <c r="W549" s="99">
        <f>SUMIFS(通讯通路门店!$AJ:$AJ,通讯通路门店!$S:$S,通讯客户沙盘!$G549)</f>
        <v>0</v>
      </c>
      <c r="X549" s="99">
        <f t="shared" si="40"/>
        <v>0</v>
      </c>
      <c r="Y549" s="99">
        <f>COUNTIFS(通讯通路门店!$S:$S,$G549,通讯通路门店!$J:$J,"荣耀体验店")+COUNTIFS(通讯通路门店!$S:$S,$G549,通讯通路门店!$J:$J,"荣耀授权专卖店")</f>
        <v>0</v>
      </c>
      <c r="Z549" s="99">
        <f>COUNTIFS(通讯通路门店!$S:$S,$G549,通讯通路门店!$J:$J,"VIVO体验店")</f>
        <v>0</v>
      </c>
      <c r="AA549" s="99">
        <f>COUNTIFS(通讯通路门店!$S:$S,$G549,通讯通路门店!$J:$J,"OPPO体验店")</f>
        <v>0</v>
      </c>
      <c r="AB549" s="99">
        <f>COUNTIFS(通讯通路门店!$S:$S,$G549,通讯通路门店!$J:$J,"华为授权体验店")+COUNTIFS(通讯通路门店!$S:$S,$G549,通讯通路门店!$J:$J,"华为堡垒店")</f>
        <v>0</v>
      </c>
      <c r="AC549" s="99">
        <f>COUNTIFS(通讯通路门店!$S:$S,$G549,通讯通路门店!$J:$J,"小米体验店")</f>
        <v>0</v>
      </c>
      <c r="AD549" s="99">
        <f>COUNTIFS(通讯通路门店!$S:$S,$G549,通讯通路门店!$J:$J,"苹果体验店")</f>
        <v>0</v>
      </c>
      <c r="AE549" s="99">
        <f>COUNTIFS(通讯通路门店!$S:$S,$G549,通讯通路门店!$J:$J,"其他品牌专卖店")</f>
        <v>0</v>
      </c>
      <c r="AF549" s="99">
        <f>SUMIFS(通讯通路门店!$BI:$BI,通讯通路门店!$S:$S,$G549)</f>
        <v>0</v>
      </c>
      <c r="AG549" s="99">
        <f>SUMIFS(通讯通路门店!$BH:$BH,通讯通路门店!$S:$S,$G549)</f>
        <v>0</v>
      </c>
      <c r="AH549" s="99">
        <f t="shared" si="41"/>
        <v>0</v>
      </c>
      <c r="AI549" s="99">
        <f>SUMIFS(通讯通路门店!$BB:$BB,通讯通路门店!$S:$S,$G549)</f>
        <v>0</v>
      </c>
      <c r="AJ549" s="99">
        <f>SUMIFS(通讯通路门店!$BE:$BE,通讯通路门店!$S:$S,$G549)</f>
        <v>0</v>
      </c>
      <c r="AK549" s="99">
        <f>SUMIFS(通讯通路门店!$BG:$BG,通讯通路门店!$S:$S,$G549)</f>
        <v>0</v>
      </c>
      <c r="AL549" s="99">
        <f>SUMIFS(通讯通路门店!$BC:$BC,通讯通路门店!$S:$S,$G549)</f>
        <v>0</v>
      </c>
      <c r="AM549" s="99">
        <f>SUMIFS(通讯通路门店!$BD:$BD,通讯通路门店!$S:$S,$G549)</f>
        <v>0</v>
      </c>
      <c r="AN549" s="99">
        <f>SUMIFS(通讯通路门店!$BF:$BF,通讯通路门店!$S:$S,$G549)</f>
        <v>0</v>
      </c>
      <c r="AO549" s="99">
        <f t="shared" si="42"/>
        <v>0</v>
      </c>
      <c r="AP549" s="99">
        <f>SUMIFS(通讯通路门店!$K:$K,通讯通路门店!$S:$S,$G549)</f>
        <v>0</v>
      </c>
      <c r="AQ549" s="83"/>
      <c r="AR549" s="99">
        <f>SUMIFS(通讯通路门店!$T:$T,通讯通路门店!$S:$S,$G549)</f>
        <v>0</v>
      </c>
      <c r="AS549" s="99">
        <f>SUMIFS(通讯通路门店!$U:$U,通讯通路门店!$S:$S,$G549)</f>
        <v>0</v>
      </c>
      <c r="AT549" s="99">
        <f>SUMIFS(通讯通路门店!$V:$V,通讯通路门店!$S:$S,$G549)</f>
        <v>0</v>
      </c>
      <c r="AU549" s="99">
        <f>SUMIFS(通讯通路门店!$W:$W,通讯通路门店!$S:$S,$G549)</f>
        <v>0</v>
      </c>
      <c r="AV549" s="99">
        <f>SUMIFS(通讯通路门店!$Z:$Z,通讯通路门店!$S:$S,$G549)</f>
        <v>0</v>
      </c>
      <c r="AW549" s="99">
        <f>SUMIFS(通讯通路门店!$AB:$AB,通讯通路门店!$S:$S,$G549)</f>
        <v>0</v>
      </c>
      <c r="AX549" s="99">
        <f>SUMIFS(通讯通路门店!$X:$X,通讯通路门店!$S:$S,$G549)</f>
        <v>0</v>
      </c>
      <c r="AY549" s="99">
        <f>SUMIFS(通讯通路门店!$Y:$Y,通讯通路门店!$S:$S,$G549)</f>
        <v>0</v>
      </c>
      <c r="AZ549" s="99">
        <f>SUMIFS(通讯通路门店!$AA:$AA,通讯通路门店!$S:$S,$G549)</f>
        <v>0</v>
      </c>
      <c r="BA549" s="99">
        <f t="shared" si="43"/>
        <v>0</v>
      </c>
      <c r="BB549" s="99">
        <f t="shared" si="44"/>
        <v>0</v>
      </c>
      <c r="BC549" s="99">
        <f>SUMIFS(通讯通路门店!$W:$W,通讯通路门店!$S:$S,$G549,通讯通路门店!$J:$J,"荣耀体验店")+SUMIFS(通讯通路门店!$W:$W,通讯通路门店!$S:$S,$G549,通讯通路门店!$J:$J,"荣耀授权专卖店")</f>
        <v>0</v>
      </c>
      <c r="BD549" s="99">
        <f>SUMIFS(通讯通路门店!$Z:$Z,通讯通路门店!$S:$S,$G549,通讯通路门店!$J:$J,"VIVO体验店")</f>
        <v>0</v>
      </c>
      <c r="BE549" s="99">
        <f>SUMIFS(通讯通路门店!$AB:$AB,通讯通路门店!$S:$S,$G549,通讯通路门店!$J:$J,"OPPO体验店")</f>
        <v>0</v>
      </c>
      <c r="BF549" s="99">
        <f>SUMIFS(通讯通路门店!$X:$X,通讯通路门店!$S:$S,$G549,通讯通路门店!$J:$J,"华为授权体验店")+SUMIFS(通讯通路门店!$AA:$AA,通讯通路门店!$S:$S,$G549,通讯通路门店!$J:$J,"华为堡垒店")</f>
        <v>0</v>
      </c>
      <c r="BG549" s="99">
        <f>SUMIFS(通讯通路门店!$Y:$Y,通讯通路门店!$S:$S,$G549,通讯通路门店!$J:$J,"小米体验店")</f>
        <v>0</v>
      </c>
      <c r="BH549" s="99">
        <f>SUMIFS(通讯通路门店!$AA:$AA,通讯通路门店!$S:$S,$G549,通讯通路门店!$J:$J,"苹果体验店")</f>
        <v>0</v>
      </c>
      <c r="BI549" s="99">
        <f>SUMIFS(通讯通路门店!$K:$K,通讯通路门店!$S:$S,$G549,通讯通路门店!$J:$J,"其他品牌专卖店")</f>
        <v>0</v>
      </c>
      <c r="BJ549" s="99">
        <f>SUMIFS(通讯通路门店!$AC:$AC,通讯通路门店!$S:$S,$G549)</f>
        <v>0</v>
      </c>
      <c r="BK549" s="99">
        <f>SUMIFS(通讯通路门店!$AD:$AD,通讯通路门店!$S:$S,$G549)</f>
        <v>0</v>
      </c>
      <c r="BL549" s="99">
        <f>SUMIFS(通讯通路门店!$AE:$AE,通讯通路门店!$S:$S,$G549)</f>
        <v>0</v>
      </c>
      <c r="BM549" s="99">
        <f>SUMIFS(通讯通路门店!$AF:$AF,通讯通路门店!$S:$S,$G549)</f>
        <v>0</v>
      </c>
      <c r="BN549" s="99">
        <f>SUMIFS(通讯通路门店!$AG:$AG,通讯通路门店!$S:$S,$G549)</f>
        <v>0</v>
      </c>
      <c r="BO549" s="99">
        <f>SUMIFS(通讯通路门店!$AH:$AH,通讯通路门店!$S:$S,$G549)</f>
        <v>0</v>
      </c>
      <c r="BP549" s="99">
        <f>SUMIFS(通讯通路门店!$AI:$AI,通讯通路门店!$S:$S,$G549)</f>
        <v>0</v>
      </c>
      <c r="BQ549" s="83"/>
    </row>
    <row r="550" spans="1:69">
      <c r="A550" s="99" t="str">
        <f>IFERROR(_xlfn.XLOOKUP($G550,通讯通路门店!$S$4:$S$993931,通讯通路门店!$A$4:$A$993931,0,0),"")</f>
        <v/>
      </c>
      <c r="B550" s="99" t="str">
        <f>IFERROR(_xlfn.XLOOKUP($G550,通讯通路门店!$S$4:$S$993931,通讯通路门店!$B$4:$B$993931,0,0),"")</f>
        <v/>
      </c>
      <c r="C550" s="99" t="str">
        <f>IFERROR(_xlfn.XLOOKUP($G550,通讯通路门店!$S$4:$S$993931,通讯通路门店!$C$4:$C$993931,0,0),"")</f>
        <v/>
      </c>
      <c r="D550" s="99" t="str">
        <f>IFERROR(_xlfn.XLOOKUP($G550,通讯通路门店!$S$4:$S$993931,通讯通路门店!$D$4:$D$993931,0,0),"")</f>
        <v/>
      </c>
      <c r="E550" s="83"/>
      <c r="F550" s="83"/>
      <c r="G550" s="101" t="e">
        <v>#N/A</v>
      </c>
      <c r="H550" s="102" t="str">
        <f>IFERROR(_xlfn.XLOOKUP($G550,通讯通路门店!$S$4:$S$993931,通讯通路门店!$R$4:$R$993931,0,0),"")</f>
        <v/>
      </c>
      <c r="I550" s="83"/>
      <c r="J550" s="83"/>
      <c r="K550" s="83"/>
      <c r="L550" s="83"/>
      <c r="M550" s="83"/>
      <c r="N550" s="83"/>
      <c r="O550" s="83"/>
      <c r="P550" s="83"/>
      <c r="Q550" s="83"/>
      <c r="R550" s="83"/>
      <c r="S550" s="83"/>
      <c r="T550" s="83"/>
      <c r="U550" s="99">
        <f>COUNTIF(通讯通路门店!$S:$S,$G550)</f>
        <v>0</v>
      </c>
      <c r="V550" s="99">
        <f>COUNTIFS(通讯通路门店!$S:$S,$G550,通讯通路门店!$J:$J,"综合卖场")</f>
        <v>0</v>
      </c>
      <c r="W550" s="99">
        <f>SUMIFS(通讯通路门店!$AJ:$AJ,通讯通路门店!$S:$S,通讯客户沙盘!$G550)</f>
        <v>0</v>
      </c>
      <c r="X550" s="99">
        <f t="shared" si="40"/>
        <v>0</v>
      </c>
      <c r="Y550" s="99">
        <f>COUNTIFS(通讯通路门店!$S:$S,$G550,通讯通路门店!$J:$J,"荣耀体验店")+COUNTIFS(通讯通路门店!$S:$S,$G550,通讯通路门店!$J:$J,"荣耀授权专卖店")</f>
        <v>0</v>
      </c>
      <c r="Z550" s="99">
        <f>COUNTIFS(通讯通路门店!$S:$S,$G550,通讯通路门店!$J:$J,"VIVO体验店")</f>
        <v>0</v>
      </c>
      <c r="AA550" s="99">
        <f>COUNTIFS(通讯通路门店!$S:$S,$G550,通讯通路门店!$J:$J,"OPPO体验店")</f>
        <v>0</v>
      </c>
      <c r="AB550" s="99">
        <f>COUNTIFS(通讯通路门店!$S:$S,$G550,通讯通路门店!$J:$J,"华为授权体验店")+COUNTIFS(通讯通路门店!$S:$S,$G550,通讯通路门店!$J:$J,"华为堡垒店")</f>
        <v>0</v>
      </c>
      <c r="AC550" s="99">
        <f>COUNTIFS(通讯通路门店!$S:$S,$G550,通讯通路门店!$J:$J,"小米体验店")</f>
        <v>0</v>
      </c>
      <c r="AD550" s="99">
        <f>COUNTIFS(通讯通路门店!$S:$S,$G550,通讯通路门店!$J:$J,"苹果体验店")</f>
        <v>0</v>
      </c>
      <c r="AE550" s="99">
        <f>COUNTIFS(通讯通路门店!$S:$S,$G550,通讯通路门店!$J:$J,"其他品牌专卖店")</f>
        <v>0</v>
      </c>
      <c r="AF550" s="99">
        <f>SUMIFS(通讯通路门店!$BI:$BI,通讯通路门店!$S:$S,$G550)</f>
        <v>0</v>
      </c>
      <c r="AG550" s="99">
        <f>SUMIFS(通讯通路门店!$BH:$BH,通讯通路门店!$S:$S,$G550)</f>
        <v>0</v>
      </c>
      <c r="AH550" s="99">
        <f t="shared" si="41"/>
        <v>0</v>
      </c>
      <c r="AI550" s="99">
        <f>SUMIFS(通讯通路门店!$BB:$BB,通讯通路门店!$S:$S,$G550)</f>
        <v>0</v>
      </c>
      <c r="AJ550" s="99">
        <f>SUMIFS(通讯通路门店!$BE:$BE,通讯通路门店!$S:$S,$G550)</f>
        <v>0</v>
      </c>
      <c r="AK550" s="99">
        <f>SUMIFS(通讯通路门店!$BG:$BG,通讯通路门店!$S:$S,$G550)</f>
        <v>0</v>
      </c>
      <c r="AL550" s="99">
        <f>SUMIFS(通讯通路门店!$BC:$BC,通讯通路门店!$S:$S,$G550)</f>
        <v>0</v>
      </c>
      <c r="AM550" s="99">
        <f>SUMIFS(通讯通路门店!$BD:$BD,通讯通路门店!$S:$S,$G550)</f>
        <v>0</v>
      </c>
      <c r="AN550" s="99">
        <f>SUMIFS(通讯通路门店!$BF:$BF,通讯通路门店!$S:$S,$G550)</f>
        <v>0</v>
      </c>
      <c r="AO550" s="99">
        <f t="shared" si="42"/>
        <v>0</v>
      </c>
      <c r="AP550" s="99">
        <f>SUMIFS(通讯通路门店!$K:$K,通讯通路门店!$S:$S,$G550)</f>
        <v>0</v>
      </c>
      <c r="AQ550" s="83"/>
      <c r="AR550" s="99">
        <f>SUMIFS(通讯通路门店!$T:$T,通讯通路门店!$S:$S,$G550)</f>
        <v>0</v>
      </c>
      <c r="AS550" s="99">
        <f>SUMIFS(通讯通路门店!$U:$U,通讯通路门店!$S:$S,$G550)</f>
        <v>0</v>
      </c>
      <c r="AT550" s="99">
        <f>SUMIFS(通讯通路门店!$V:$V,通讯通路门店!$S:$S,$G550)</f>
        <v>0</v>
      </c>
      <c r="AU550" s="99">
        <f>SUMIFS(通讯通路门店!$W:$W,通讯通路门店!$S:$S,$G550)</f>
        <v>0</v>
      </c>
      <c r="AV550" s="99">
        <f>SUMIFS(通讯通路门店!$Z:$Z,通讯通路门店!$S:$S,$G550)</f>
        <v>0</v>
      </c>
      <c r="AW550" s="99">
        <f>SUMIFS(通讯通路门店!$AB:$AB,通讯通路门店!$S:$S,$G550)</f>
        <v>0</v>
      </c>
      <c r="AX550" s="99">
        <f>SUMIFS(通讯通路门店!$X:$X,通讯通路门店!$S:$S,$G550)</f>
        <v>0</v>
      </c>
      <c r="AY550" s="99">
        <f>SUMIFS(通讯通路门店!$Y:$Y,通讯通路门店!$S:$S,$G550)</f>
        <v>0</v>
      </c>
      <c r="AZ550" s="99">
        <f>SUMIFS(通讯通路门店!$AA:$AA,通讯通路门店!$S:$S,$G550)</f>
        <v>0</v>
      </c>
      <c r="BA550" s="99">
        <f t="shared" si="43"/>
        <v>0</v>
      </c>
      <c r="BB550" s="99">
        <f t="shared" si="44"/>
        <v>0</v>
      </c>
      <c r="BC550" s="99">
        <f>SUMIFS(通讯通路门店!$W:$W,通讯通路门店!$S:$S,$G550,通讯通路门店!$J:$J,"荣耀体验店")+SUMIFS(通讯通路门店!$W:$W,通讯通路门店!$S:$S,$G550,通讯通路门店!$J:$J,"荣耀授权专卖店")</f>
        <v>0</v>
      </c>
      <c r="BD550" s="99">
        <f>SUMIFS(通讯通路门店!$Z:$Z,通讯通路门店!$S:$S,$G550,通讯通路门店!$J:$J,"VIVO体验店")</f>
        <v>0</v>
      </c>
      <c r="BE550" s="99">
        <f>SUMIFS(通讯通路门店!$AB:$AB,通讯通路门店!$S:$S,$G550,通讯通路门店!$J:$J,"OPPO体验店")</f>
        <v>0</v>
      </c>
      <c r="BF550" s="99">
        <f>SUMIFS(通讯通路门店!$X:$X,通讯通路门店!$S:$S,$G550,通讯通路门店!$J:$J,"华为授权体验店")+SUMIFS(通讯通路门店!$AA:$AA,通讯通路门店!$S:$S,$G550,通讯通路门店!$J:$J,"华为堡垒店")</f>
        <v>0</v>
      </c>
      <c r="BG550" s="99">
        <f>SUMIFS(通讯通路门店!$Y:$Y,通讯通路门店!$S:$S,$G550,通讯通路门店!$J:$J,"小米体验店")</f>
        <v>0</v>
      </c>
      <c r="BH550" s="99">
        <f>SUMIFS(通讯通路门店!$AA:$AA,通讯通路门店!$S:$S,$G550,通讯通路门店!$J:$J,"苹果体验店")</f>
        <v>0</v>
      </c>
      <c r="BI550" s="99">
        <f>SUMIFS(通讯通路门店!$K:$K,通讯通路门店!$S:$S,$G550,通讯通路门店!$J:$J,"其他品牌专卖店")</f>
        <v>0</v>
      </c>
      <c r="BJ550" s="99">
        <f>SUMIFS(通讯通路门店!$AC:$AC,通讯通路门店!$S:$S,$G550)</f>
        <v>0</v>
      </c>
      <c r="BK550" s="99">
        <f>SUMIFS(通讯通路门店!$AD:$AD,通讯通路门店!$S:$S,$G550)</f>
        <v>0</v>
      </c>
      <c r="BL550" s="99">
        <f>SUMIFS(通讯通路门店!$AE:$AE,通讯通路门店!$S:$S,$G550)</f>
        <v>0</v>
      </c>
      <c r="BM550" s="99">
        <f>SUMIFS(通讯通路门店!$AF:$AF,通讯通路门店!$S:$S,$G550)</f>
        <v>0</v>
      </c>
      <c r="BN550" s="99">
        <f>SUMIFS(通讯通路门店!$AG:$AG,通讯通路门店!$S:$S,$G550)</f>
        <v>0</v>
      </c>
      <c r="BO550" s="99">
        <f>SUMIFS(通讯通路门店!$AH:$AH,通讯通路门店!$S:$S,$G550)</f>
        <v>0</v>
      </c>
      <c r="BP550" s="99">
        <f>SUMIFS(通讯通路门店!$AI:$AI,通讯通路门店!$S:$S,$G550)</f>
        <v>0</v>
      </c>
      <c r="BQ550" s="83"/>
    </row>
    <row r="551" spans="1:69">
      <c r="A551" s="99" t="str">
        <f>IFERROR(_xlfn.XLOOKUP($G551,通讯通路门店!$S$4:$S$993931,通讯通路门店!$A$4:$A$993931,0,0),"")</f>
        <v/>
      </c>
      <c r="B551" s="99" t="str">
        <f>IFERROR(_xlfn.XLOOKUP($G551,通讯通路门店!$S$4:$S$993931,通讯通路门店!$B$4:$B$993931,0,0),"")</f>
        <v/>
      </c>
      <c r="C551" s="99" t="str">
        <f>IFERROR(_xlfn.XLOOKUP($G551,通讯通路门店!$S$4:$S$993931,通讯通路门店!$C$4:$C$993931,0,0),"")</f>
        <v/>
      </c>
      <c r="D551" s="99" t="str">
        <f>IFERROR(_xlfn.XLOOKUP($G551,通讯通路门店!$S$4:$S$993931,通讯通路门店!$D$4:$D$993931,0,0),"")</f>
        <v/>
      </c>
      <c r="E551" s="83"/>
      <c r="F551" s="83"/>
      <c r="G551" s="101" t="e">
        <v>#N/A</v>
      </c>
      <c r="H551" s="102" t="str">
        <f>IFERROR(_xlfn.XLOOKUP($G551,通讯通路门店!$S$4:$S$993931,通讯通路门店!$R$4:$R$993931,0,0),"")</f>
        <v/>
      </c>
      <c r="I551" s="83"/>
      <c r="J551" s="83"/>
      <c r="K551" s="83"/>
      <c r="L551" s="83"/>
      <c r="M551" s="83"/>
      <c r="N551" s="83"/>
      <c r="O551" s="83"/>
      <c r="P551" s="83"/>
      <c r="Q551" s="83"/>
      <c r="R551" s="83"/>
      <c r="S551" s="83"/>
      <c r="T551" s="83"/>
      <c r="U551" s="99">
        <f>COUNTIF(通讯通路门店!$S:$S,$G551)</f>
        <v>0</v>
      </c>
      <c r="V551" s="99">
        <f>COUNTIFS(通讯通路门店!$S:$S,$G551,通讯通路门店!$J:$J,"综合卖场")</f>
        <v>0</v>
      </c>
      <c r="W551" s="99">
        <f>SUMIFS(通讯通路门店!$AJ:$AJ,通讯通路门店!$S:$S,通讯客户沙盘!$G551)</f>
        <v>0</v>
      </c>
      <c r="X551" s="99">
        <f t="shared" si="40"/>
        <v>0</v>
      </c>
      <c r="Y551" s="99">
        <f>COUNTIFS(通讯通路门店!$S:$S,$G551,通讯通路门店!$J:$J,"荣耀体验店")+COUNTIFS(通讯通路门店!$S:$S,$G551,通讯通路门店!$J:$J,"荣耀授权专卖店")</f>
        <v>0</v>
      </c>
      <c r="Z551" s="99">
        <f>COUNTIFS(通讯通路门店!$S:$S,$G551,通讯通路门店!$J:$J,"VIVO体验店")</f>
        <v>0</v>
      </c>
      <c r="AA551" s="99">
        <f>COUNTIFS(通讯通路门店!$S:$S,$G551,通讯通路门店!$J:$J,"OPPO体验店")</f>
        <v>0</v>
      </c>
      <c r="AB551" s="99">
        <f>COUNTIFS(通讯通路门店!$S:$S,$G551,通讯通路门店!$J:$J,"华为授权体验店")+COUNTIFS(通讯通路门店!$S:$S,$G551,通讯通路门店!$J:$J,"华为堡垒店")</f>
        <v>0</v>
      </c>
      <c r="AC551" s="99">
        <f>COUNTIFS(通讯通路门店!$S:$S,$G551,通讯通路门店!$J:$J,"小米体验店")</f>
        <v>0</v>
      </c>
      <c r="AD551" s="99">
        <f>COUNTIFS(通讯通路门店!$S:$S,$G551,通讯通路门店!$J:$J,"苹果体验店")</f>
        <v>0</v>
      </c>
      <c r="AE551" s="99">
        <f>COUNTIFS(通讯通路门店!$S:$S,$G551,通讯通路门店!$J:$J,"其他品牌专卖店")</f>
        <v>0</v>
      </c>
      <c r="AF551" s="99">
        <f>SUMIFS(通讯通路门店!$BI:$BI,通讯通路门店!$S:$S,$G551)</f>
        <v>0</v>
      </c>
      <c r="AG551" s="99">
        <f>SUMIFS(通讯通路门店!$BH:$BH,通讯通路门店!$S:$S,$G551)</f>
        <v>0</v>
      </c>
      <c r="AH551" s="99">
        <f t="shared" si="41"/>
        <v>0</v>
      </c>
      <c r="AI551" s="99">
        <f>SUMIFS(通讯通路门店!$BB:$BB,通讯通路门店!$S:$S,$G551)</f>
        <v>0</v>
      </c>
      <c r="AJ551" s="99">
        <f>SUMIFS(通讯通路门店!$BE:$BE,通讯通路门店!$S:$S,$G551)</f>
        <v>0</v>
      </c>
      <c r="AK551" s="99">
        <f>SUMIFS(通讯通路门店!$BG:$BG,通讯通路门店!$S:$S,$G551)</f>
        <v>0</v>
      </c>
      <c r="AL551" s="99">
        <f>SUMIFS(通讯通路门店!$BC:$BC,通讯通路门店!$S:$S,$G551)</f>
        <v>0</v>
      </c>
      <c r="AM551" s="99">
        <f>SUMIFS(通讯通路门店!$BD:$BD,通讯通路门店!$S:$S,$G551)</f>
        <v>0</v>
      </c>
      <c r="AN551" s="99">
        <f>SUMIFS(通讯通路门店!$BF:$BF,通讯通路门店!$S:$S,$G551)</f>
        <v>0</v>
      </c>
      <c r="AO551" s="99">
        <f t="shared" si="42"/>
        <v>0</v>
      </c>
      <c r="AP551" s="99">
        <f>SUMIFS(通讯通路门店!$K:$K,通讯通路门店!$S:$S,$G551)</f>
        <v>0</v>
      </c>
      <c r="AQ551" s="83"/>
      <c r="AR551" s="99">
        <f>SUMIFS(通讯通路门店!$T:$T,通讯通路门店!$S:$S,$G551)</f>
        <v>0</v>
      </c>
      <c r="AS551" s="99">
        <f>SUMIFS(通讯通路门店!$U:$U,通讯通路门店!$S:$S,$G551)</f>
        <v>0</v>
      </c>
      <c r="AT551" s="99">
        <f>SUMIFS(通讯通路门店!$V:$V,通讯通路门店!$S:$S,$G551)</f>
        <v>0</v>
      </c>
      <c r="AU551" s="99">
        <f>SUMIFS(通讯通路门店!$W:$W,通讯通路门店!$S:$S,$G551)</f>
        <v>0</v>
      </c>
      <c r="AV551" s="99">
        <f>SUMIFS(通讯通路门店!$Z:$Z,通讯通路门店!$S:$S,$G551)</f>
        <v>0</v>
      </c>
      <c r="AW551" s="99">
        <f>SUMIFS(通讯通路门店!$AB:$AB,通讯通路门店!$S:$S,$G551)</f>
        <v>0</v>
      </c>
      <c r="AX551" s="99">
        <f>SUMIFS(通讯通路门店!$X:$X,通讯通路门店!$S:$S,$G551)</f>
        <v>0</v>
      </c>
      <c r="AY551" s="99">
        <f>SUMIFS(通讯通路门店!$Y:$Y,通讯通路门店!$S:$S,$G551)</f>
        <v>0</v>
      </c>
      <c r="AZ551" s="99">
        <f>SUMIFS(通讯通路门店!$AA:$AA,通讯通路门店!$S:$S,$G551)</f>
        <v>0</v>
      </c>
      <c r="BA551" s="99">
        <f t="shared" si="43"/>
        <v>0</v>
      </c>
      <c r="BB551" s="99">
        <f t="shared" si="44"/>
        <v>0</v>
      </c>
      <c r="BC551" s="99">
        <f>SUMIFS(通讯通路门店!$W:$W,通讯通路门店!$S:$S,$G551,通讯通路门店!$J:$J,"荣耀体验店")+SUMIFS(通讯通路门店!$W:$W,通讯通路门店!$S:$S,$G551,通讯通路门店!$J:$J,"荣耀授权专卖店")</f>
        <v>0</v>
      </c>
      <c r="BD551" s="99">
        <f>SUMIFS(通讯通路门店!$Z:$Z,通讯通路门店!$S:$S,$G551,通讯通路门店!$J:$J,"VIVO体验店")</f>
        <v>0</v>
      </c>
      <c r="BE551" s="99">
        <f>SUMIFS(通讯通路门店!$AB:$AB,通讯通路门店!$S:$S,$G551,通讯通路门店!$J:$J,"OPPO体验店")</f>
        <v>0</v>
      </c>
      <c r="BF551" s="99">
        <f>SUMIFS(通讯通路门店!$X:$X,通讯通路门店!$S:$S,$G551,通讯通路门店!$J:$J,"华为授权体验店")+SUMIFS(通讯通路门店!$AA:$AA,通讯通路门店!$S:$S,$G551,通讯通路门店!$J:$J,"华为堡垒店")</f>
        <v>0</v>
      </c>
      <c r="BG551" s="99">
        <f>SUMIFS(通讯通路门店!$Y:$Y,通讯通路门店!$S:$S,$G551,通讯通路门店!$J:$J,"小米体验店")</f>
        <v>0</v>
      </c>
      <c r="BH551" s="99">
        <f>SUMIFS(通讯通路门店!$AA:$AA,通讯通路门店!$S:$S,$G551,通讯通路门店!$J:$J,"苹果体验店")</f>
        <v>0</v>
      </c>
      <c r="BI551" s="99">
        <f>SUMIFS(通讯通路门店!$K:$K,通讯通路门店!$S:$S,$G551,通讯通路门店!$J:$J,"其他品牌专卖店")</f>
        <v>0</v>
      </c>
      <c r="BJ551" s="99">
        <f>SUMIFS(通讯通路门店!$AC:$AC,通讯通路门店!$S:$S,$G551)</f>
        <v>0</v>
      </c>
      <c r="BK551" s="99">
        <f>SUMIFS(通讯通路门店!$AD:$AD,通讯通路门店!$S:$S,$G551)</f>
        <v>0</v>
      </c>
      <c r="BL551" s="99">
        <f>SUMIFS(通讯通路门店!$AE:$AE,通讯通路门店!$S:$S,$G551)</f>
        <v>0</v>
      </c>
      <c r="BM551" s="99">
        <f>SUMIFS(通讯通路门店!$AF:$AF,通讯通路门店!$S:$S,$G551)</f>
        <v>0</v>
      </c>
      <c r="BN551" s="99">
        <f>SUMIFS(通讯通路门店!$AG:$AG,通讯通路门店!$S:$S,$G551)</f>
        <v>0</v>
      </c>
      <c r="BO551" s="99">
        <f>SUMIFS(通讯通路门店!$AH:$AH,通讯通路门店!$S:$S,$G551)</f>
        <v>0</v>
      </c>
      <c r="BP551" s="99">
        <f>SUMIFS(通讯通路门店!$AI:$AI,通讯通路门店!$S:$S,$G551)</f>
        <v>0</v>
      </c>
      <c r="BQ551" s="83"/>
    </row>
    <row r="552" spans="1:69">
      <c r="A552" s="99" t="str">
        <f>IFERROR(_xlfn.XLOOKUP($G552,通讯通路门店!$S$4:$S$993931,通讯通路门店!$A$4:$A$993931,0,0),"")</f>
        <v/>
      </c>
      <c r="B552" s="99" t="str">
        <f>IFERROR(_xlfn.XLOOKUP($G552,通讯通路门店!$S$4:$S$993931,通讯通路门店!$B$4:$B$993931,0,0),"")</f>
        <v/>
      </c>
      <c r="C552" s="99" t="str">
        <f>IFERROR(_xlfn.XLOOKUP($G552,通讯通路门店!$S$4:$S$993931,通讯通路门店!$C$4:$C$993931,0,0),"")</f>
        <v/>
      </c>
      <c r="D552" s="99" t="str">
        <f>IFERROR(_xlfn.XLOOKUP($G552,通讯通路门店!$S$4:$S$993931,通讯通路门店!$D$4:$D$993931,0,0),"")</f>
        <v/>
      </c>
      <c r="E552" s="83"/>
      <c r="F552" s="83"/>
      <c r="G552" s="101" t="e">
        <v>#N/A</v>
      </c>
      <c r="H552" s="102" t="str">
        <f>IFERROR(_xlfn.XLOOKUP($G552,通讯通路门店!$S$4:$S$993931,通讯通路门店!$R$4:$R$993931,0,0),"")</f>
        <v/>
      </c>
      <c r="I552" s="83"/>
      <c r="J552" s="83"/>
      <c r="K552" s="83"/>
      <c r="L552" s="83"/>
      <c r="M552" s="83"/>
      <c r="N552" s="83"/>
      <c r="O552" s="83"/>
      <c r="P552" s="83"/>
      <c r="Q552" s="83"/>
      <c r="R552" s="83"/>
      <c r="S552" s="83"/>
      <c r="T552" s="83"/>
      <c r="U552" s="99">
        <f>COUNTIF(通讯通路门店!$S:$S,$G552)</f>
        <v>0</v>
      </c>
      <c r="V552" s="99">
        <f>COUNTIFS(通讯通路门店!$S:$S,$G552,通讯通路门店!$J:$J,"综合卖场")</f>
        <v>0</v>
      </c>
      <c r="W552" s="99">
        <f>SUMIFS(通讯通路门店!$AJ:$AJ,通讯通路门店!$S:$S,通讯客户沙盘!$G552)</f>
        <v>0</v>
      </c>
      <c r="X552" s="99">
        <f t="shared" si="40"/>
        <v>0</v>
      </c>
      <c r="Y552" s="99">
        <f>COUNTIFS(通讯通路门店!$S:$S,$G552,通讯通路门店!$J:$J,"荣耀体验店")+COUNTIFS(通讯通路门店!$S:$S,$G552,通讯通路门店!$J:$J,"荣耀授权专卖店")</f>
        <v>0</v>
      </c>
      <c r="Z552" s="99">
        <f>COUNTIFS(通讯通路门店!$S:$S,$G552,通讯通路门店!$J:$J,"VIVO体验店")</f>
        <v>0</v>
      </c>
      <c r="AA552" s="99">
        <f>COUNTIFS(通讯通路门店!$S:$S,$G552,通讯通路门店!$J:$J,"OPPO体验店")</f>
        <v>0</v>
      </c>
      <c r="AB552" s="99">
        <f>COUNTIFS(通讯通路门店!$S:$S,$G552,通讯通路门店!$J:$J,"华为授权体验店")+COUNTIFS(通讯通路门店!$S:$S,$G552,通讯通路门店!$J:$J,"华为堡垒店")</f>
        <v>0</v>
      </c>
      <c r="AC552" s="99">
        <f>COUNTIFS(通讯通路门店!$S:$S,$G552,通讯通路门店!$J:$J,"小米体验店")</f>
        <v>0</v>
      </c>
      <c r="AD552" s="99">
        <f>COUNTIFS(通讯通路门店!$S:$S,$G552,通讯通路门店!$J:$J,"苹果体验店")</f>
        <v>0</v>
      </c>
      <c r="AE552" s="99">
        <f>COUNTIFS(通讯通路门店!$S:$S,$G552,通讯通路门店!$J:$J,"其他品牌专卖店")</f>
        <v>0</v>
      </c>
      <c r="AF552" s="99">
        <f>SUMIFS(通讯通路门店!$BI:$BI,通讯通路门店!$S:$S,$G552)</f>
        <v>0</v>
      </c>
      <c r="AG552" s="99">
        <f>SUMIFS(通讯通路门店!$BH:$BH,通讯通路门店!$S:$S,$G552)</f>
        <v>0</v>
      </c>
      <c r="AH552" s="99">
        <f t="shared" si="41"/>
        <v>0</v>
      </c>
      <c r="AI552" s="99">
        <f>SUMIFS(通讯通路门店!$BB:$BB,通讯通路门店!$S:$S,$G552)</f>
        <v>0</v>
      </c>
      <c r="AJ552" s="99">
        <f>SUMIFS(通讯通路门店!$BE:$BE,通讯通路门店!$S:$S,$G552)</f>
        <v>0</v>
      </c>
      <c r="AK552" s="99">
        <f>SUMIFS(通讯通路门店!$BG:$BG,通讯通路门店!$S:$S,$G552)</f>
        <v>0</v>
      </c>
      <c r="AL552" s="99">
        <f>SUMIFS(通讯通路门店!$BC:$BC,通讯通路门店!$S:$S,$G552)</f>
        <v>0</v>
      </c>
      <c r="AM552" s="99">
        <f>SUMIFS(通讯通路门店!$BD:$BD,通讯通路门店!$S:$S,$G552)</f>
        <v>0</v>
      </c>
      <c r="AN552" s="99">
        <f>SUMIFS(通讯通路门店!$BF:$BF,通讯通路门店!$S:$S,$G552)</f>
        <v>0</v>
      </c>
      <c r="AO552" s="99">
        <f t="shared" si="42"/>
        <v>0</v>
      </c>
      <c r="AP552" s="99">
        <f>SUMIFS(通讯通路门店!$K:$K,通讯通路门店!$S:$S,$G552)</f>
        <v>0</v>
      </c>
      <c r="AQ552" s="83"/>
      <c r="AR552" s="99">
        <f>SUMIFS(通讯通路门店!$T:$T,通讯通路门店!$S:$S,$G552)</f>
        <v>0</v>
      </c>
      <c r="AS552" s="99">
        <f>SUMIFS(通讯通路门店!$U:$U,通讯通路门店!$S:$S,$G552)</f>
        <v>0</v>
      </c>
      <c r="AT552" s="99">
        <f>SUMIFS(通讯通路门店!$V:$V,通讯通路门店!$S:$S,$G552)</f>
        <v>0</v>
      </c>
      <c r="AU552" s="99">
        <f>SUMIFS(通讯通路门店!$W:$W,通讯通路门店!$S:$S,$G552)</f>
        <v>0</v>
      </c>
      <c r="AV552" s="99">
        <f>SUMIFS(通讯通路门店!$Z:$Z,通讯通路门店!$S:$S,$G552)</f>
        <v>0</v>
      </c>
      <c r="AW552" s="99">
        <f>SUMIFS(通讯通路门店!$AB:$AB,通讯通路门店!$S:$S,$G552)</f>
        <v>0</v>
      </c>
      <c r="AX552" s="99">
        <f>SUMIFS(通讯通路门店!$X:$X,通讯通路门店!$S:$S,$G552)</f>
        <v>0</v>
      </c>
      <c r="AY552" s="99">
        <f>SUMIFS(通讯通路门店!$Y:$Y,通讯通路门店!$S:$S,$G552)</f>
        <v>0</v>
      </c>
      <c r="AZ552" s="99">
        <f>SUMIFS(通讯通路门店!$AA:$AA,通讯通路门店!$S:$S,$G552)</f>
        <v>0</v>
      </c>
      <c r="BA552" s="99">
        <f t="shared" si="43"/>
        <v>0</v>
      </c>
      <c r="BB552" s="99">
        <f t="shared" si="44"/>
        <v>0</v>
      </c>
      <c r="BC552" s="99">
        <f>SUMIFS(通讯通路门店!$W:$W,通讯通路门店!$S:$S,$G552,通讯通路门店!$J:$J,"荣耀体验店")+SUMIFS(通讯通路门店!$W:$W,通讯通路门店!$S:$S,$G552,通讯通路门店!$J:$J,"荣耀授权专卖店")</f>
        <v>0</v>
      </c>
      <c r="BD552" s="99">
        <f>SUMIFS(通讯通路门店!$Z:$Z,通讯通路门店!$S:$S,$G552,通讯通路门店!$J:$J,"VIVO体验店")</f>
        <v>0</v>
      </c>
      <c r="BE552" s="99">
        <f>SUMIFS(通讯通路门店!$AB:$AB,通讯通路门店!$S:$S,$G552,通讯通路门店!$J:$J,"OPPO体验店")</f>
        <v>0</v>
      </c>
      <c r="BF552" s="99">
        <f>SUMIFS(通讯通路门店!$X:$X,通讯通路门店!$S:$S,$G552,通讯通路门店!$J:$J,"华为授权体验店")+SUMIFS(通讯通路门店!$AA:$AA,通讯通路门店!$S:$S,$G552,通讯通路门店!$J:$J,"华为堡垒店")</f>
        <v>0</v>
      </c>
      <c r="BG552" s="99">
        <f>SUMIFS(通讯通路门店!$Y:$Y,通讯通路门店!$S:$S,$G552,通讯通路门店!$J:$J,"小米体验店")</f>
        <v>0</v>
      </c>
      <c r="BH552" s="99">
        <f>SUMIFS(通讯通路门店!$AA:$AA,通讯通路门店!$S:$S,$G552,通讯通路门店!$J:$J,"苹果体验店")</f>
        <v>0</v>
      </c>
      <c r="BI552" s="99">
        <f>SUMIFS(通讯通路门店!$K:$K,通讯通路门店!$S:$S,$G552,通讯通路门店!$J:$J,"其他品牌专卖店")</f>
        <v>0</v>
      </c>
      <c r="BJ552" s="99">
        <f>SUMIFS(通讯通路门店!$AC:$AC,通讯通路门店!$S:$S,$G552)</f>
        <v>0</v>
      </c>
      <c r="BK552" s="99">
        <f>SUMIFS(通讯通路门店!$AD:$AD,通讯通路门店!$S:$S,$G552)</f>
        <v>0</v>
      </c>
      <c r="BL552" s="99">
        <f>SUMIFS(通讯通路门店!$AE:$AE,通讯通路门店!$S:$S,$G552)</f>
        <v>0</v>
      </c>
      <c r="BM552" s="99">
        <f>SUMIFS(通讯通路门店!$AF:$AF,通讯通路门店!$S:$S,$G552)</f>
        <v>0</v>
      </c>
      <c r="BN552" s="99">
        <f>SUMIFS(通讯通路门店!$AG:$AG,通讯通路门店!$S:$S,$G552)</f>
        <v>0</v>
      </c>
      <c r="BO552" s="99">
        <f>SUMIFS(通讯通路门店!$AH:$AH,通讯通路门店!$S:$S,$G552)</f>
        <v>0</v>
      </c>
      <c r="BP552" s="99">
        <f>SUMIFS(通讯通路门店!$AI:$AI,通讯通路门店!$S:$S,$G552)</f>
        <v>0</v>
      </c>
      <c r="BQ552" s="83"/>
    </row>
    <row r="553" spans="1:69">
      <c r="A553" s="99" t="str">
        <f>IFERROR(_xlfn.XLOOKUP($G553,通讯通路门店!$S$4:$S$993931,通讯通路门店!$A$4:$A$993931,0,0),"")</f>
        <v/>
      </c>
      <c r="B553" s="99" t="str">
        <f>IFERROR(_xlfn.XLOOKUP($G553,通讯通路门店!$S$4:$S$993931,通讯通路门店!$B$4:$B$993931,0,0),"")</f>
        <v/>
      </c>
      <c r="C553" s="99" t="str">
        <f>IFERROR(_xlfn.XLOOKUP($G553,通讯通路门店!$S$4:$S$993931,通讯通路门店!$C$4:$C$993931,0,0),"")</f>
        <v/>
      </c>
      <c r="D553" s="99" t="str">
        <f>IFERROR(_xlfn.XLOOKUP($G553,通讯通路门店!$S$4:$S$993931,通讯通路门店!$D$4:$D$993931,0,0),"")</f>
        <v/>
      </c>
      <c r="E553" s="83"/>
      <c r="F553" s="83"/>
      <c r="G553" s="101" t="e">
        <v>#N/A</v>
      </c>
      <c r="H553" s="102" t="str">
        <f>IFERROR(_xlfn.XLOOKUP($G553,通讯通路门店!$S$4:$S$993931,通讯通路门店!$R$4:$R$993931,0,0),"")</f>
        <v/>
      </c>
      <c r="I553" s="83"/>
      <c r="J553" s="83"/>
      <c r="K553" s="83"/>
      <c r="L553" s="83"/>
      <c r="M553" s="83"/>
      <c r="N553" s="83"/>
      <c r="O553" s="83"/>
      <c r="P553" s="83"/>
      <c r="Q553" s="83"/>
      <c r="R553" s="83"/>
      <c r="S553" s="83"/>
      <c r="T553" s="83"/>
      <c r="U553" s="99">
        <f>COUNTIF(通讯通路门店!$S:$S,$G553)</f>
        <v>0</v>
      </c>
      <c r="V553" s="99">
        <f>COUNTIFS(通讯通路门店!$S:$S,$G553,通讯通路门店!$J:$J,"综合卖场")</f>
        <v>0</v>
      </c>
      <c r="W553" s="99">
        <f>SUMIFS(通讯通路门店!$AJ:$AJ,通讯通路门店!$S:$S,通讯客户沙盘!$G553)</f>
        <v>0</v>
      </c>
      <c r="X553" s="99">
        <f t="shared" si="40"/>
        <v>0</v>
      </c>
      <c r="Y553" s="99">
        <f>COUNTIFS(通讯通路门店!$S:$S,$G553,通讯通路门店!$J:$J,"荣耀体验店")+COUNTIFS(通讯通路门店!$S:$S,$G553,通讯通路门店!$J:$J,"荣耀授权专卖店")</f>
        <v>0</v>
      </c>
      <c r="Z553" s="99">
        <f>COUNTIFS(通讯通路门店!$S:$S,$G553,通讯通路门店!$J:$J,"VIVO体验店")</f>
        <v>0</v>
      </c>
      <c r="AA553" s="99">
        <f>COUNTIFS(通讯通路门店!$S:$S,$G553,通讯通路门店!$J:$J,"OPPO体验店")</f>
        <v>0</v>
      </c>
      <c r="AB553" s="99">
        <f>COUNTIFS(通讯通路门店!$S:$S,$G553,通讯通路门店!$J:$J,"华为授权体验店")+COUNTIFS(通讯通路门店!$S:$S,$G553,通讯通路门店!$J:$J,"华为堡垒店")</f>
        <v>0</v>
      </c>
      <c r="AC553" s="99">
        <f>COUNTIFS(通讯通路门店!$S:$S,$G553,通讯通路门店!$J:$J,"小米体验店")</f>
        <v>0</v>
      </c>
      <c r="AD553" s="99">
        <f>COUNTIFS(通讯通路门店!$S:$S,$G553,通讯通路门店!$J:$J,"苹果体验店")</f>
        <v>0</v>
      </c>
      <c r="AE553" s="99">
        <f>COUNTIFS(通讯通路门店!$S:$S,$G553,通讯通路门店!$J:$J,"其他品牌专卖店")</f>
        <v>0</v>
      </c>
      <c r="AF553" s="99">
        <f>SUMIFS(通讯通路门店!$BI:$BI,通讯通路门店!$S:$S,$G553)</f>
        <v>0</v>
      </c>
      <c r="AG553" s="99">
        <f>SUMIFS(通讯通路门店!$BH:$BH,通讯通路门店!$S:$S,$G553)</f>
        <v>0</v>
      </c>
      <c r="AH553" s="99">
        <f t="shared" si="41"/>
        <v>0</v>
      </c>
      <c r="AI553" s="99">
        <f>SUMIFS(通讯通路门店!$BB:$BB,通讯通路门店!$S:$S,$G553)</f>
        <v>0</v>
      </c>
      <c r="AJ553" s="99">
        <f>SUMIFS(通讯通路门店!$BE:$BE,通讯通路门店!$S:$S,$G553)</f>
        <v>0</v>
      </c>
      <c r="AK553" s="99">
        <f>SUMIFS(通讯通路门店!$BG:$BG,通讯通路门店!$S:$S,$G553)</f>
        <v>0</v>
      </c>
      <c r="AL553" s="99">
        <f>SUMIFS(通讯通路门店!$BC:$BC,通讯通路门店!$S:$S,$G553)</f>
        <v>0</v>
      </c>
      <c r="AM553" s="99">
        <f>SUMIFS(通讯通路门店!$BD:$BD,通讯通路门店!$S:$S,$G553)</f>
        <v>0</v>
      </c>
      <c r="AN553" s="99">
        <f>SUMIFS(通讯通路门店!$BF:$BF,通讯通路门店!$S:$S,$G553)</f>
        <v>0</v>
      </c>
      <c r="AO553" s="99">
        <f t="shared" si="42"/>
        <v>0</v>
      </c>
      <c r="AP553" s="99">
        <f>SUMIFS(通讯通路门店!$K:$K,通讯通路门店!$S:$S,$G553)</f>
        <v>0</v>
      </c>
      <c r="AQ553" s="83"/>
      <c r="AR553" s="99">
        <f>SUMIFS(通讯通路门店!$T:$T,通讯通路门店!$S:$S,$G553)</f>
        <v>0</v>
      </c>
      <c r="AS553" s="99">
        <f>SUMIFS(通讯通路门店!$U:$U,通讯通路门店!$S:$S,$G553)</f>
        <v>0</v>
      </c>
      <c r="AT553" s="99">
        <f>SUMIFS(通讯通路门店!$V:$V,通讯通路门店!$S:$S,$G553)</f>
        <v>0</v>
      </c>
      <c r="AU553" s="99">
        <f>SUMIFS(通讯通路门店!$W:$W,通讯通路门店!$S:$S,$G553)</f>
        <v>0</v>
      </c>
      <c r="AV553" s="99">
        <f>SUMIFS(通讯通路门店!$Z:$Z,通讯通路门店!$S:$S,$G553)</f>
        <v>0</v>
      </c>
      <c r="AW553" s="99">
        <f>SUMIFS(通讯通路门店!$AB:$AB,通讯通路门店!$S:$S,$G553)</f>
        <v>0</v>
      </c>
      <c r="AX553" s="99">
        <f>SUMIFS(通讯通路门店!$X:$X,通讯通路门店!$S:$S,$G553)</f>
        <v>0</v>
      </c>
      <c r="AY553" s="99">
        <f>SUMIFS(通讯通路门店!$Y:$Y,通讯通路门店!$S:$S,$G553)</f>
        <v>0</v>
      </c>
      <c r="AZ553" s="99">
        <f>SUMIFS(通讯通路门店!$AA:$AA,通讯通路门店!$S:$S,$G553)</f>
        <v>0</v>
      </c>
      <c r="BA553" s="99">
        <f t="shared" si="43"/>
        <v>0</v>
      </c>
      <c r="BB553" s="99">
        <f t="shared" si="44"/>
        <v>0</v>
      </c>
      <c r="BC553" s="99">
        <f>SUMIFS(通讯通路门店!$W:$W,通讯通路门店!$S:$S,$G553,通讯通路门店!$J:$J,"荣耀体验店")+SUMIFS(通讯通路门店!$W:$W,通讯通路门店!$S:$S,$G553,通讯通路门店!$J:$J,"荣耀授权专卖店")</f>
        <v>0</v>
      </c>
      <c r="BD553" s="99">
        <f>SUMIFS(通讯通路门店!$Z:$Z,通讯通路门店!$S:$S,$G553,通讯通路门店!$J:$J,"VIVO体验店")</f>
        <v>0</v>
      </c>
      <c r="BE553" s="99">
        <f>SUMIFS(通讯通路门店!$AB:$AB,通讯通路门店!$S:$S,$G553,通讯通路门店!$J:$J,"OPPO体验店")</f>
        <v>0</v>
      </c>
      <c r="BF553" s="99">
        <f>SUMIFS(通讯通路门店!$X:$X,通讯通路门店!$S:$S,$G553,通讯通路门店!$J:$J,"华为授权体验店")+SUMIFS(通讯通路门店!$AA:$AA,通讯通路门店!$S:$S,$G553,通讯通路门店!$J:$J,"华为堡垒店")</f>
        <v>0</v>
      </c>
      <c r="BG553" s="99">
        <f>SUMIFS(通讯通路门店!$Y:$Y,通讯通路门店!$S:$S,$G553,通讯通路门店!$J:$J,"小米体验店")</f>
        <v>0</v>
      </c>
      <c r="BH553" s="99">
        <f>SUMIFS(通讯通路门店!$AA:$AA,通讯通路门店!$S:$S,$G553,通讯通路门店!$J:$J,"苹果体验店")</f>
        <v>0</v>
      </c>
      <c r="BI553" s="99">
        <f>SUMIFS(通讯通路门店!$K:$K,通讯通路门店!$S:$S,$G553,通讯通路门店!$J:$J,"其他品牌专卖店")</f>
        <v>0</v>
      </c>
      <c r="BJ553" s="99">
        <f>SUMIFS(通讯通路门店!$AC:$AC,通讯通路门店!$S:$S,$G553)</f>
        <v>0</v>
      </c>
      <c r="BK553" s="99">
        <f>SUMIFS(通讯通路门店!$AD:$AD,通讯通路门店!$S:$S,$G553)</f>
        <v>0</v>
      </c>
      <c r="BL553" s="99">
        <f>SUMIFS(通讯通路门店!$AE:$AE,通讯通路门店!$S:$S,$G553)</f>
        <v>0</v>
      </c>
      <c r="BM553" s="99">
        <f>SUMIFS(通讯通路门店!$AF:$AF,通讯通路门店!$S:$S,$G553)</f>
        <v>0</v>
      </c>
      <c r="BN553" s="99">
        <f>SUMIFS(通讯通路门店!$AG:$AG,通讯通路门店!$S:$S,$G553)</f>
        <v>0</v>
      </c>
      <c r="BO553" s="99">
        <f>SUMIFS(通讯通路门店!$AH:$AH,通讯通路门店!$S:$S,$G553)</f>
        <v>0</v>
      </c>
      <c r="BP553" s="99">
        <f>SUMIFS(通讯通路门店!$AI:$AI,通讯通路门店!$S:$S,$G553)</f>
        <v>0</v>
      </c>
      <c r="BQ553" s="83"/>
    </row>
    <row r="554" spans="1:69">
      <c r="A554" s="99" t="str">
        <f>IFERROR(_xlfn.XLOOKUP($G554,通讯通路门店!$S$4:$S$993931,通讯通路门店!$A$4:$A$993931,0,0),"")</f>
        <v/>
      </c>
      <c r="B554" s="99" t="str">
        <f>IFERROR(_xlfn.XLOOKUP($G554,通讯通路门店!$S$4:$S$993931,通讯通路门店!$B$4:$B$993931,0,0),"")</f>
        <v/>
      </c>
      <c r="C554" s="99" t="str">
        <f>IFERROR(_xlfn.XLOOKUP($G554,通讯通路门店!$S$4:$S$993931,通讯通路门店!$C$4:$C$993931,0,0),"")</f>
        <v/>
      </c>
      <c r="D554" s="99" t="str">
        <f>IFERROR(_xlfn.XLOOKUP($G554,通讯通路门店!$S$4:$S$993931,通讯通路门店!$D$4:$D$993931,0,0),"")</f>
        <v/>
      </c>
      <c r="E554" s="83"/>
      <c r="F554" s="83"/>
      <c r="G554" s="101" t="e">
        <v>#N/A</v>
      </c>
      <c r="H554" s="102" t="str">
        <f>IFERROR(_xlfn.XLOOKUP($G554,通讯通路门店!$S$4:$S$993931,通讯通路门店!$R$4:$R$993931,0,0),"")</f>
        <v/>
      </c>
      <c r="I554" s="83"/>
      <c r="J554" s="83"/>
      <c r="K554" s="83"/>
      <c r="L554" s="83"/>
      <c r="M554" s="83"/>
      <c r="N554" s="83"/>
      <c r="O554" s="83"/>
      <c r="P554" s="83"/>
      <c r="Q554" s="83"/>
      <c r="R554" s="83"/>
      <c r="S554" s="83"/>
      <c r="T554" s="83"/>
      <c r="U554" s="99">
        <f>COUNTIF(通讯通路门店!$S:$S,$G554)</f>
        <v>0</v>
      </c>
      <c r="V554" s="99">
        <f>COUNTIFS(通讯通路门店!$S:$S,$G554,通讯通路门店!$J:$J,"综合卖场")</f>
        <v>0</v>
      </c>
      <c r="W554" s="99">
        <f>SUMIFS(通讯通路门店!$AJ:$AJ,通讯通路门店!$S:$S,通讯客户沙盘!$G554)</f>
        <v>0</v>
      </c>
      <c r="X554" s="99">
        <f t="shared" si="40"/>
        <v>0</v>
      </c>
      <c r="Y554" s="99">
        <f>COUNTIFS(通讯通路门店!$S:$S,$G554,通讯通路门店!$J:$J,"荣耀体验店")+COUNTIFS(通讯通路门店!$S:$S,$G554,通讯通路门店!$J:$J,"荣耀授权专卖店")</f>
        <v>0</v>
      </c>
      <c r="Z554" s="99">
        <f>COUNTIFS(通讯通路门店!$S:$S,$G554,通讯通路门店!$J:$J,"VIVO体验店")</f>
        <v>0</v>
      </c>
      <c r="AA554" s="99">
        <f>COUNTIFS(通讯通路门店!$S:$S,$G554,通讯通路门店!$J:$J,"OPPO体验店")</f>
        <v>0</v>
      </c>
      <c r="AB554" s="99">
        <f>COUNTIFS(通讯通路门店!$S:$S,$G554,通讯通路门店!$J:$J,"华为授权体验店")+COUNTIFS(通讯通路门店!$S:$S,$G554,通讯通路门店!$J:$J,"华为堡垒店")</f>
        <v>0</v>
      </c>
      <c r="AC554" s="99">
        <f>COUNTIFS(通讯通路门店!$S:$S,$G554,通讯通路门店!$J:$J,"小米体验店")</f>
        <v>0</v>
      </c>
      <c r="AD554" s="99">
        <f>COUNTIFS(通讯通路门店!$S:$S,$G554,通讯通路门店!$J:$J,"苹果体验店")</f>
        <v>0</v>
      </c>
      <c r="AE554" s="99">
        <f>COUNTIFS(通讯通路门店!$S:$S,$G554,通讯通路门店!$J:$J,"其他品牌专卖店")</f>
        <v>0</v>
      </c>
      <c r="AF554" s="99">
        <f>SUMIFS(通讯通路门店!$BI:$BI,通讯通路门店!$S:$S,$G554)</f>
        <v>0</v>
      </c>
      <c r="AG554" s="99">
        <f>SUMIFS(通讯通路门店!$BH:$BH,通讯通路门店!$S:$S,$G554)</f>
        <v>0</v>
      </c>
      <c r="AH554" s="99">
        <f t="shared" si="41"/>
        <v>0</v>
      </c>
      <c r="AI554" s="99">
        <f>SUMIFS(通讯通路门店!$BB:$BB,通讯通路门店!$S:$S,$G554)</f>
        <v>0</v>
      </c>
      <c r="AJ554" s="99">
        <f>SUMIFS(通讯通路门店!$BE:$BE,通讯通路门店!$S:$S,$G554)</f>
        <v>0</v>
      </c>
      <c r="AK554" s="99">
        <f>SUMIFS(通讯通路门店!$BG:$BG,通讯通路门店!$S:$S,$G554)</f>
        <v>0</v>
      </c>
      <c r="AL554" s="99">
        <f>SUMIFS(通讯通路门店!$BC:$BC,通讯通路门店!$S:$S,$G554)</f>
        <v>0</v>
      </c>
      <c r="AM554" s="99">
        <f>SUMIFS(通讯通路门店!$BD:$BD,通讯通路门店!$S:$S,$G554)</f>
        <v>0</v>
      </c>
      <c r="AN554" s="99">
        <f>SUMIFS(通讯通路门店!$BF:$BF,通讯通路门店!$S:$S,$G554)</f>
        <v>0</v>
      </c>
      <c r="AO554" s="99">
        <f t="shared" si="42"/>
        <v>0</v>
      </c>
      <c r="AP554" s="99">
        <f>SUMIFS(通讯通路门店!$K:$K,通讯通路门店!$S:$S,$G554)</f>
        <v>0</v>
      </c>
      <c r="AQ554" s="83"/>
      <c r="AR554" s="99">
        <f>SUMIFS(通讯通路门店!$T:$T,通讯通路门店!$S:$S,$G554)</f>
        <v>0</v>
      </c>
      <c r="AS554" s="99">
        <f>SUMIFS(通讯通路门店!$U:$U,通讯通路门店!$S:$S,$G554)</f>
        <v>0</v>
      </c>
      <c r="AT554" s="99">
        <f>SUMIFS(通讯通路门店!$V:$V,通讯通路门店!$S:$S,$G554)</f>
        <v>0</v>
      </c>
      <c r="AU554" s="99">
        <f>SUMIFS(通讯通路门店!$W:$W,通讯通路门店!$S:$S,$G554)</f>
        <v>0</v>
      </c>
      <c r="AV554" s="99">
        <f>SUMIFS(通讯通路门店!$Z:$Z,通讯通路门店!$S:$S,$G554)</f>
        <v>0</v>
      </c>
      <c r="AW554" s="99">
        <f>SUMIFS(通讯通路门店!$AB:$AB,通讯通路门店!$S:$S,$G554)</f>
        <v>0</v>
      </c>
      <c r="AX554" s="99">
        <f>SUMIFS(通讯通路门店!$X:$X,通讯通路门店!$S:$S,$G554)</f>
        <v>0</v>
      </c>
      <c r="AY554" s="99">
        <f>SUMIFS(通讯通路门店!$Y:$Y,通讯通路门店!$S:$S,$G554)</f>
        <v>0</v>
      </c>
      <c r="AZ554" s="99">
        <f>SUMIFS(通讯通路门店!$AA:$AA,通讯通路门店!$S:$S,$G554)</f>
        <v>0</v>
      </c>
      <c r="BA554" s="99">
        <f t="shared" si="43"/>
        <v>0</v>
      </c>
      <c r="BB554" s="99">
        <f t="shared" si="44"/>
        <v>0</v>
      </c>
      <c r="BC554" s="99">
        <f>SUMIFS(通讯通路门店!$W:$W,通讯通路门店!$S:$S,$G554,通讯通路门店!$J:$J,"荣耀体验店")+SUMIFS(通讯通路门店!$W:$W,通讯通路门店!$S:$S,$G554,通讯通路门店!$J:$J,"荣耀授权专卖店")</f>
        <v>0</v>
      </c>
      <c r="BD554" s="99">
        <f>SUMIFS(通讯通路门店!$Z:$Z,通讯通路门店!$S:$S,$G554,通讯通路门店!$J:$J,"VIVO体验店")</f>
        <v>0</v>
      </c>
      <c r="BE554" s="99">
        <f>SUMIFS(通讯通路门店!$AB:$AB,通讯通路门店!$S:$S,$G554,通讯通路门店!$J:$J,"OPPO体验店")</f>
        <v>0</v>
      </c>
      <c r="BF554" s="99">
        <f>SUMIFS(通讯通路门店!$X:$X,通讯通路门店!$S:$S,$G554,通讯通路门店!$J:$J,"华为授权体验店")+SUMIFS(通讯通路门店!$AA:$AA,通讯通路门店!$S:$S,$G554,通讯通路门店!$J:$J,"华为堡垒店")</f>
        <v>0</v>
      </c>
      <c r="BG554" s="99">
        <f>SUMIFS(通讯通路门店!$Y:$Y,通讯通路门店!$S:$S,$G554,通讯通路门店!$J:$J,"小米体验店")</f>
        <v>0</v>
      </c>
      <c r="BH554" s="99">
        <f>SUMIFS(通讯通路门店!$AA:$AA,通讯通路门店!$S:$S,$G554,通讯通路门店!$J:$J,"苹果体验店")</f>
        <v>0</v>
      </c>
      <c r="BI554" s="99">
        <f>SUMIFS(通讯通路门店!$K:$K,通讯通路门店!$S:$S,$G554,通讯通路门店!$J:$J,"其他品牌专卖店")</f>
        <v>0</v>
      </c>
      <c r="BJ554" s="99">
        <f>SUMIFS(通讯通路门店!$AC:$AC,通讯通路门店!$S:$S,$G554)</f>
        <v>0</v>
      </c>
      <c r="BK554" s="99">
        <f>SUMIFS(通讯通路门店!$AD:$AD,通讯通路门店!$S:$S,$G554)</f>
        <v>0</v>
      </c>
      <c r="BL554" s="99">
        <f>SUMIFS(通讯通路门店!$AE:$AE,通讯通路门店!$S:$S,$G554)</f>
        <v>0</v>
      </c>
      <c r="BM554" s="99">
        <f>SUMIFS(通讯通路门店!$AF:$AF,通讯通路门店!$S:$S,$G554)</f>
        <v>0</v>
      </c>
      <c r="BN554" s="99">
        <f>SUMIFS(通讯通路门店!$AG:$AG,通讯通路门店!$S:$S,$G554)</f>
        <v>0</v>
      </c>
      <c r="BO554" s="99">
        <f>SUMIFS(通讯通路门店!$AH:$AH,通讯通路门店!$S:$S,$G554)</f>
        <v>0</v>
      </c>
      <c r="BP554" s="99">
        <f>SUMIFS(通讯通路门店!$AI:$AI,通讯通路门店!$S:$S,$G554)</f>
        <v>0</v>
      </c>
      <c r="BQ554" s="83"/>
    </row>
    <row r="555" spans="1:69">
      <c r="A555" s="99" t="str">
        <f>IFERROR(_xlfn.XLOOKUP($G555,通讯通路门店!$S$4:$S$993931,通讯通路门店!$A$4:$A$993931,0,0),"")</f>
        <v/>
      </c>
      <c r="B555" s="99" t="str">
        <f>IFERROR(_xlfn.XLOOKUP($G555,通讯通路门店!$S$4:$S$993931,通讯通路门店!$B$4:$B$993931,0,0),"")</f>
        <v/>
      </c>
      <c r="C555" s="99" t="str">
        <f>IFERROR(_xlfn.XLOOKUP($G555,通讯通路门店!$S$4:$S$993931,通讯通路门店!$C$4:$C$993931,0,0),"")</f>
        <v/>
      </c>
      <c r="D555" s="99" t="str">
        <f>IFERROR(_xlfn.XLOOKUP($G555,通讯通路门店!$S$4:$S$993931,通讯通路门店!$D$4:$D$993931,0,0),"")</f>
        <v/>
      </c>
      <c r="E555" s="83"/>
      <c r="F555" s="83"/>
      <c r="G555" s="101" t="e">
        <v>#N/A</v>
      </c>
      <c r="H555" s="102" t="str">
        <f>IFERROR(_xlfn.XLOOKUP($G555,通讯通路门店!$S$4:$S$993931,通讯通路门店!$R$4:$R$993931,0,0),"")</f>
        <v/>
      </c>
      <c r="I555" s="83"/>
      <c r="J555" s="83"/>
      <c r="K555" s="83"/>
      <c r="L555" s="83"/>
      <c r="M555" s="83"/>
      <c r="N555" s="83"/>
      <c r="O555" s="83"/>
      <c r="P555" s="83"/>
      <c r="Q555" s="83"/>
      <c r="R555" s="83"/>
      <c r="S555" s="83"/>
      <c r="T555" s="83"/>
      <c r="U555" s="99">
        <f>COUNTIF(通讯通路门店!$S:$S,$G555)</f>
        <v>0</v>
      </c>
      <c r="V555" s="99">
        <f>COUNTIFS(通讯通路门店!$S:$S,$G555,通讯通路门店!$J:$J,"综合卖场")</f>
        <v>0</v>
      </c>
      <c r="W555" s="99">
        <f>SUMIFS(通讯通路门店!$AJ:$AJ,通讯通路门店!$S:$S,通讯客户沙盘!$G555)</f>
        <v>0</v>
      </c>
      <c r="X555" s="99">
        <f t="shared" si="40"/>
        <v>0</v>
      </c>
      <c r="Y555" s="99">
        <f>COUNTIFS(通讯通路门店!$S:$S,$G555,通讯通路门店!$J:$J,"荣耀体验店")+COUNTIFS(通讯通路门店!$S:$S,$G555,通讯通路门店!$J:$J,"荣耀授权专卖店")</f>
        <v>0</v>
      </c>
      <c r="Z555" s="99">
        <f>COUNTIFS(通讯通路门店!$S:$S,$G555,通讯通路门店!$J:$J,"VIVO体验店")</f>
        <v>0</v>
      </c>
      <c r="AA555" s="99">
        <f>COUNTIFS(通讯通路门店!$S:$S,$G555,通讯通路门店!$J:$J,"OPPO体验店")</f>
        <v>0</v>
      </c>
      <c r="AB555" s="99">
        <f>COUNTIFS(通讯通路门店!$S:$S,$G555,通讯通路门店!$J:$J,"华为授权体验店")+COUNTIFS(通讯通路门店!$S:$S,$G555,通讯通路门店!$J:$J,"华为堡垒店")</f>
        <v>0</v>
      </c>
      <c r="AC555" s="99">
        <f>COUNTIFS(通讯通路门店!$S:$S,$G555,通讯通路门店!$J:$J,"小米体验店")</f>
        <v>0</v>
      </c>
      <c r="AD555" s="99">
        <f>COUNTIFS(通讯通路门店!$S:$S,$G555,通讯通路门店!$J:$J,"苹果体验店")</f>
        <v>0</v>
      </c>
      <c r="AE555" s="99">
        <f>COUNTIFS(通讯通路门店!$S:$S,$G555,通讯通路门店!$J:$J,"其他品牌专卖店")</f>
        <v>0</v>
      </c>
      <c r="AF555" s="99">
        <f>SUMIFS(通讯通路门店!$BI:$BI,通讯通路门店!$S:$S,$G555)</f>
        <v>0</v>
      </c>
      <c r="AG555" s="99">
        <f>SUMIFS(通讯通路门店!$BH:$BH,通讯通路门店!$S:$S,$G555)</f>
        <v>0</v>
      </c>
      <c r="AH555" s="99">
        <f t="shared" si="41"/>
        <v>0</v>
      </c>
      <c r="AI555" s="99">
        <f>SUMIFS(通讯通路门店!$BB:$BB,通讯通路门店!$S:$S,$G555)</f>
        <v>0</v>
      </c>
      <c r="AJ555" s="99">
        <f>SUMIFS(通讯通路门店!$BE:$BE,通讯通路门店!$S:$S,$G555)</f>
        <v>0</v>
      </c>
      <c r="AK555" s="99">
        <f>SUMIFS(通讯通路门店!$BG:$BG,通讯通路门店!$S:$S,$G555)</f>
        <v>0</v>
      </c>
      <c r="AL555" s="99">
        <f>SUMIFS(通讯通路门店!$BC:$BC,通讯通路门店!$S:$S,$G555)</f>
        <v>0</v>
      </c>
      <c r="AM555" s="99">
        <f>SUMIFS(通讯通路门店!$BD:$BD,通讯通路门店!$S:$S,$G555)</f>
        <v>0</v>
      </c>
      <c r="AN555" s="99">
        <f>SUMIFS(通讯通路门店!$BF:$BF,通讯通路门店!$S:$S,$G555)</f>
        <v>0</v>
      </c>
      <c r="AO555" s="99">
        <f t="shared" si="42"/>
        <v>0</v>
      </c>
      <c r="AP555" s="99">
        <f>SUMIFS(通讯通路门店!$K:$K,通讯通路门店!$S:$S,$G555)</f>
        <v>0</v>
      </c>
      <c r="AQ555" s="83"/>
      <c r="AR555" s="99">
        <f>SUMIFS(通讯通路门店!$T:$T,通讯通路门店!$S:$S,$G555)</f>
        <v>0</v>
      </c>
      <c r="AS555" s="99">
        <f>SUMIFS(通讯通路门店!$U:$U,通讯通路门店!$S:$S,$G555)</f>
        <v>0</v>
      </c>
      <c r="AT555" s="99">
        <f>SUMIFS(通讯通路门店!$V:$V,通讯通路门店!$S:$S,$G555)</f>
        <v>0</v>
      </c>
      <c r="AU555" s="99">
        <f>SUMIFS(通讯通路门店!$W:$W,通讯通路门店!$S:$S,$G555)</f>
        <v>0</v>
      </c>
      <c r="AV555" s="99">
        <f>SUMIFS(通讯通路门店!$Z:$Z,通讯通路门店!$S:$S,$G555)</f>
        <v>0</v>
      </c>
      <c r="AW555" s="99">
        <f>SUMIFS(通讯通路门店!$AB:$AB,通讯通路门店!$S:$S,$G555)</f>
        <v>0</v>
      </c>
      <c r="AX555" s="99">
        <f>SUMIFS(通讯通路门店!$X:$X,通讯通路门店!$S:$S,$G555)</f>
        <v>0</v>
      </c>
      <c r="AY555" s="99">
        <f>SUMIFS(通讯通路门店!$Y:$Y,通讯通路门店!$S:$S,$G555)</f>
        <v>0</v>
      </c>
      <c r="AZ555" s="99">
        <f>SUMIFS(通讯通路门店!$AA:$AA,通讯通路门店!$S:$S,$G555)</f>
        <v>0</v>
      </c>
      <c r="BA555" s="99">
        <f t="shared" si="43"/>
        <v>0</v>
      </c>
      <c r="BB555" s="99">
        <f t="shared" si="44"/>
        <v>0</v>
      </c>
      <c r="BC555" s="99">
        <f>SUMIFS(通讯通路门店!$W:$W,通讯通路门店!$S:$S,$G555,通讯通路门店!$J:$J,"荣耀体验店")+SUMIFS(通讯通路门店!$W:$W,通讯通路门店!$S:$S,$G555,通讯通路门店!$J:$J,"荣耀授权专卖店")</f>
        <v>0</v>
      </c>
      <c r="BD555" s="99">
        <f>SUMIFS(通讯通路门店!$Z:$Z,通讯通路门店!$S:$S,$G555,通讯通路门店!$J:$J,"VIVO体验店")</f>
        <v>0</v>
      </c>
      <c r="BE555" s="99">
        <f>SUMIFS(通讯通路门店!$AB:$AB,通讯通路门店!$S:$S,$G555,通讯通路门店!$J:$J,"OPPO体验店")</f>
        <v>0</v>
      </c>
      <c r="BF555" s="99">
        <f>SUMIFS(通讯通路门店!$X:$X,通讯通路门店!$S:$S,$G555,通讯通路门店!$J:$J,"华为授权体验店")+SUMIFS(通讯通路门店!$AA:$AA,通讯通路门店!$S:$S,$G555,通讯通路门店!$J:$J,"华为堡垒店")</f>
        <v>0</v>
      </c>
      <c r="BG555" s="99">
        <f>SUMIFS(通讯通路门店!$Y:$Y,通讯通路门店!$S:$S,$G555,通讯通路门店!$J:$J,"小米体验店")</f>
        <v>0</v>
      </c>
      <c r="BH555" s="99">
        <f>SUMIFS(通讯通路门店!$AA:$AA,通讯通路门店!$S:$S,$G555,通讯通路门店!$J:$J,"苹果体验店")</f>
        <v>0</v>
      </c>
      <c r="BI555" s="99">
        <f>SUMIFS(通讯通路门店!$K:$K,通讯通路门店!$S:$S,$G555,通讯通路门店!$J:$J,"其他品牌专卖店")</f>
        <v>0</v>
      </c>
      <c r="BJ555" s="99">
        <f>SUMIFS(通讯通路门店!$AC:$AC,通讯通路门店!$S:$S,$G555)</f>
        <v>0</v>
      </c>
      <c r="BK555" s="99">
        <f>SUMIFS(通讯通路门店!$AD:$AD,通讯通路门店!$S:$S,$G555)</f>
        <v>0</v>
      </c>
      <c r="BL555" s="99">
        <f>SUMIFS(通讯通路门店!$AE:$AE,通讯通路门店!$S:$S,$G555)</f>
        <v>0</v>
      </c>
      <c r="BM555" s="99">
        <f>SUMIFS(通讯通路门店!$AF:$AF,通讯通路门店!$S:$S,$G555)</f>
        <v>0</v>
      </c>
      <c r="BN555" s="99">
        <f>SUMIFS(通讯通路门店!$AG:$AG,通讯通路门店!$S:$S,$G555)</f>
        <v>0</v>
      </c>
      <c r="BO555" s="99">
        <f>SUMIFS(通讯通路门店!$AH:$AH,通讯通路门店!$S:$S,$G555)</f>
        <v>0</v>
      </c>
      <c r="BP555" s="99">
        <f>SUMIFS(通讯通路门店!$AI:$AI,通讯通路门店!$S:$S,$G555)</f>
        <v>0</v>
      </c>
      <c r="BQ555" s="83"/>
    </row>
    <row r="556" spans="1:69">
      <c r="A556" s="99" t="str">
        <f>IFERROR(_xlfn.XLOOKUP($G556,通讯通路门店!$S$4:$S$993931,通讯通路门店!$A$4:$A$993931,0,0),"")</f>
        <v/>
      </c>
      <c r="B556" s="99" t="str">
        <f>IFERROR(_xlfn.XLOOKUP($G556,通讯通路门店!$S$4:$S$993931,通讯通路门店!$B$4:$B$993931,0,0),"")</f>
        <v/>
      </c>
      <c r="C556" s="99" t="str">
        <f>IFERROR(_xlfn.XLOOKUP($G556,通讯通路门店!$S$4:$S$993931,通讯通路门店!$C$4:$C$993931,0,0),"")</f>
        <v/>
      </c>
      <c r="D556" s="99" t="str">
        <f>IFERROR(_xlfn.XLOOKUP($G556,通讯通路门店!$S$4:$S$993931,通讯通路门店!$D$4:$D$993931,0,0),"")</f>
        <v/>
      </c>
      <c r="E556" s="83"/>
      <c r="F556" s="83"/>
      <c r="G556" s="101" t="e">
        <v>#N/A</v>
      </c>
      <c r="H556" s="102" t="str">
        <f>IFERROR(_xlfn.XLOOKUP($G556,通讯通路门店!$S$4:$S$993931,通讯通路门店!$R$4:$R$993931,0,0),"")</f>
        <v/>
      </c>
      <c r="I556" s="83"/>
      <c r="J556" s="83"/>
      <c r="K556" s="83"/>
      <c r="L556" s="83"/>
      <c r="M556" s="83"/>
      <c r="N556" s="83"/>
      <c r="O556" s="83"/>
      <c r="P556" s="83"/>
      <c r="Q556" s="83"/>
      <c r="R556" s="83"/>
      <c r="S556" s="83"/>
      <c r="T556" s="83"/>
      <c r="U556" s="99">
        <f>COUNTIF(通讯通路门店!$S:$S,$G556)</f>
        <v>0</v>
      </c>
      <c r="V556" s="99">
        <f>COUNTIFS(通讯通路门店!$S:$S,$G556,通讯通路门店!$J:$J,"综合卖场")</f>
        <v>0</v>
      </c>
      <c r="W556" s="99">
        <f>SUMIFS(通讯通路门店!$AJ:$AJ,通讯通路门店!$S:$S,通讯客户沙盘!$G556)</f>
        <v>0</v>
      </c>
      <c r="X556" s="99">
        <f t="shared" si="40"/>
        <v>0</v>
      </c>
      <c r="Y556" s="99">
        <f>COUNTIFS(通讯通路门店!$S:$S,$G556,通讯通路门店!$J:$J,"荣耀体验店")+COUNTIFS(通讯通路门店!$S:$S,$G556,通讯通路门店!$J:$J,"荣耀授权专卖店")</f>
        <v>0</v>
      </c>
      <c r="Z556" s="99">
        <f>COUNTIFS(通讯通路门店!$S:$S,$G556,通讯通路门店!$J:$J,"VIVO体验店")</f>
        <v>0</v>
      </c>
      <c r="AA556" s="99">
        <f>COUNTIFS(通讯通路门店!$S:$S,$G556,通讯通路门店!$J:$J,"OPPO体验店")</f>
        <v>0</v>
      </c>
      <c r="AB556" s="99">
        <f>COUNTIFS(通讯通路门店!$S:$S,$G556,通讯通路门店!$J:$J,"华为授权体验店")+COUNTIFS(通讯通路门店!$S:$S,$G556,通讯通路门店!$J:$J,"华为堡垒店")</f>
        <v>0</v>
      </c>
      <c r="AC556" s="99">
        <f>COUNTIFS(通讯通路门店!$S:$S,$G556,通讯通路门店!$J:$J,"小米体验店")</f>
        <v>0</v>
      </c>
      <c r="AD556" s="99">
        <f>COUNTIFS(通讯通路门店!$S:$S,$G556,通讯通路门店!$J:$J,"苹果体验店")</f>
        <v>0</v>
      </c>
      <c r="AE556" s="99">
        <f>COUNTIFS(通讯通路门店!$S:$S,$G556,通讯通路门店!$J:$J,"其他品牌专卖店")</f>
        <v>0</v>
      </c>
      <c r="AF556" s="99">
        <f>SUMIFS(通讯通路门店!$BI:$BI,通讯通路门店!$S:$S,$G556)</f>
        <v>0</v>
      </c>
      <c r="AG556" s="99">
        <f>SUMIFS(通讯通路门店!$BH:$BH,通讯通路门店!$S:$S,$G556)</f>
        <v>0</v>
      </c>
      <c r="AH556" s="99">
        <f t="shared" si="41"/>
        <v>0</v>
      </c>
      <c r="AI556" s="99">
        <f>SUMIFS(通讯通路门店!$BB:$BB,通讯通路门店!$S:$S,$G556)</f>
        <v>0</v>
      </c>
      <c r="AJ556" s="99">
        <f>SUMIFS(通讯通路门店!$BE:$BE,通讯通路门店!$S:$S,$G556)</f>
        <v>0</v>
      </c>
      <c r="AK556" s="99">
        <f>SUMIFS(通讯通路门店!$BG:$BG,通讯通路门店!$S:$S,$G556)</f>
        <v>0</v>
      </c>
      <c r="AL556" s="99">
        <f>SUMIFS(通讯通路门店!$BC:$BC,通讯通路门店!$S:$S,$G556)</f>
        <v>0</v>
      </c>
      <c r="AM556" s="99">
        <f>SUMIFS(通讯通路门店!$BD:$BD,通讯通路门店!$S:$S,$G556)</f>
        <v>0</v>
      </c>
      <c r="AN556" s="99">
        <f>SUMIFS(通讯通路门店!$BF:$BF,通讯通路门店!$S:$S,$G556)</f>
        <v>0</v>
      </c>
      <c r="AO556" s="99">
        <f t="shared" si="42"/>
        <v>0</v>
      </c>
      <c r="AP556" s="99">
        <f>SUMIFS(通讯通路门店!$K:$K,通讯通路门店!$S:$S,$G556)</f>
        <v>0</v>
      </c>
      <c r="AQ556" s="83"/>
      <c r="AR556" s="99">
        <f>SUMIFS(通讯通路门店!$T:$T,通讯通路门店!$S:$S,$G556)</f>
        <v>0</v>
      </c>
      <c r="AS556" s="99">
        <f>SUMIFS(通讯通路门店!$U:$U,通讯通路门店!$S:$S,$G556)</f>
        <v>0</v>
      </c>
      <c r="AT556" s="99">
        <f>SUMIFS(通讯通路门店!$V:$V,通讯通路门店!$S:$S,$G556)</f>
        <v>0</v>
      </c>
      <c r="AU556" s="99">
        <f>SUMIFS(通讯通路门店!$W:$W,通讯通路门店!$S:$S,$G556)</f>
        <v>0</v>
      </c>
      <c r="AV556" s="99">
        <f>SUMIFS(通讯通路门店!$Z:$Z,通讯通路门店!$S:$S,$G556)</f>
        <v>0</v>
      </c>
      <c r="AW556" s="99">
        <f>SUMIFS(通讯通路门店!$AB:$AB,通讯通路门店!$S:$S,$G556)</f>
        <v>0</v>
      </c>
      <c r="AX556" s="99">
        <f>SUMIFS(通讯通路门店!$X:$X,通讯通路门店!$S:$S,$G556)</f>
        <v>0</v>
      </c>
      <c r="AY556" s="99">
        <f>SUMIFS(通讯通路门店!$Y:$Y,通讯通路门店!$S:$S,$G556)</f>
        <v>0</v>
      </c>
      <c r="AZ556" s="99">
        <f>SUMIFS(通讯通路门店!$AA:$AA,通讯通路门店!$S:$S,$G556)</f>
        <v>0</v>
      </c>
      <c r="BA556" s="99">
        <f t="shared" si="43"/>
        <v>0</v>
      </c>
      <c r="BB556" s="99">
        <f t="shared" si="44"/>
        <v>0</v>
      </c>
      <c r="BC556" s="99">
        <f>SUMIFS(通讯通路门店!$W:$W,通讯通路门店!$S:$S,$G556,通讯通路门店!$J:$J,"荣耀体验店")+SUMIFS(通讯通路门店!$W:$W,通讯通路门店!$S:$S,$G556,通讯通路门店!$J:$J,"荣耀授权专卖店")</f>
        <v>0</v>
      </c>
      <c r="BD556" s="99">
        <f>SUMIFS(通讯通路门店!$Z:$Z,通讯通路门店!$S:$S,$G556,通讯通路门店!$J:$J,"VIVO体验店")</f>
        <v>0</v>
      </c>
      <c r="BE556" s="99">
        <f>SUMIFS(通讯通路门店!$AB:$AB,通讯通路门店!$S:$S,$G556,通讯通路门店!$J:$J,"OPPO体验店")</f>
        <v>0</v>
      </c>
      <c r="BF556" s="99">
        <f>SUMIFS(通讯通路门店!$X:$X,通讯通路门店!$S:$S,$G556,通讯通路门店!$J:$J,"华为授权体验店")+SUMIFS(通讯通路门店!$AA:$AA,通讯通路门店!$S:$S,$G556,通讯通路门店!$J:$J,"华为堡垒店")</f>
        <v>0</v>
      </c>
      <c r="BG556" s="99">
        <f>SUMIFS(通讯通路门店!$Y:$Y,通讯通路门店!$S:$S,$G556,通讯通路门店!$J:$J,"小米体验店")</f>
        <v>0</v>
      </c>
      <c r="BH556" s="99">
        <f>SUMIFS(通讯通路门店!$AA:$AA,通讯通路门店!$S:$S,$G556,通讯通路门店!$J:$J,"苹果体验店")</f>
        <v>0</v>
      </c>
      <c r="BI556" s="99">
        <f>SUMIFS(通讯通路门店!$K:$K,通讯通路门店!$S:$S,$G556,通讯通路门店!$J:$J,"其他品牌专卖店")</f>
        <v>0</v>
      </c>
      <c r="BJ556" s="99">
        <f>SUMIFS(通讯通路门店!$AC:$AC,通讯通路门店!$S:$S,$G556)</f>
        <v>0</v>
      </c>
      <c r="BK556" s="99">
        <f>SUMIFS(通讯通路门店!$AD:$AD,通讯通路门店!$S:$S,$G556)</f>
        <v>0</v>
      </c>
      <c r="BL556" s="99">
        <f>SUMIFS(通讯通路门店!$AE:$AE,通讯通路门店!$S:$S,$G556)</f>
        <v>0</v>
      </c>
      <c r="BM556" s="99">
        <f>SUMIFS(通讯通路门店!$AF:$AF,通讯通路门店!$S:$S,$G556)</f>
        <v>0</v>
      </c>
      <c r="BN556" s="99">
        <f>SUMIFS(通讯通路门店!$AG:$AG,通讯通路门店!$S:$S,$G556)</f>
        <v>0</v>
      </c>
      <c r="BO556" s="99">
        <f>SUMIFS(通讯通路门店!$AH:$AH,通讯通路门店!$S:$S,$G556)</f>
        <v>0</v>
      </c>
      <c r="BP556" s="99">
        <f>SUMIFS(通讯通路门店!$AI:$AI,通讯通路门店!$S:$S,$G556)</f>
        <v>0</v>
      </c>
      <c r="BQ556" s="83"/>
    </row>
    <row r="557" spans="1:69">
      <c r="A557" s="99" t="str">
        <f>IFERROR(_xlfn.XLOOKUP($G557,通讯通路门店!$S$4:$S$993931,通讯通路门店!$A$4:$A$993931,0,0),"")</f>
        <v/>
      </c>
      <c r="B557" s="99" t="str">
        <f>IFERROR(_xlfn.XLOOKUP($G557,通讯通路门店!$S$4:$S$993931,通讯通路门店!$B$4:$B$993931,0,0),"")</f>
        <v/>
      </c>
      <c r="C557" s="99" t="str">
        <f>IFERROR(_xlfn.XLOOKUP($G557,通讯通路门店!$S$4:$S$993931,通讯通路门店!$C$4:$C$993931,0,0),"")</f>
        <v/>
      </c>
      <c r="D557" s="99" t="str">
        <f>IFERROR(_xlfn.XLOOKUP($G557,通讯通路门店!$S$4:$S$993931,通讯通路门店!$D$4:$D$993931,0,0),"")</f>
        <v/>
      </c>
      <c r="E557" s="83"/>
      <c r="F557" s="83"/>
      <c r="G557" s="101" t="e">
        <v>#N/A</v>
      </c>
      <c r="H557" s="102" t="str">
        <f>IFERROR(_xlfn.XLOOKUP($G557,通讯通路门店!$S$4:$S$993931,通讯通路门店!$R$4:$R$993931,0,0),"")</f>
        <v/>
      </c>
      <c r="I557" s="83"/>
      <c r="J557" s="83"/>
      <c r="K557" s="83"/>
      <c r="L557" s="83"/>
      <c r="M557" s="83"/>
      <c r="N557" s="83"/>
      <c r="O557" s="83"/>
      <c r="P557" s="83"/>
      <c r="Q557" s="83"/>
      <c r="R557" s="83"/>
      <c r="S557" s="83"/>
      <c r="T557" s="83"/>
      <c r="U557" s="99">
        <f>COUNTIF(通讯通路门店!$S:$S,$G557)</f>
        <v>0</v>
      </c>
      <c r="V557" s="99">
        <f>COUNTIFS(通讯通路门店!$S:$S,$G557,通讯通路门店!$J:$J,"综合卖场")</f>
        <v>0</v>
      </c>
      <c r="W557" s="99">
        <f>SUMIFS(通讯通路门店!$AJ:$AJ,通讯通路门店!$S:$S,通讯客户沙盘!$G557)</f>
        <v>0</v>
      </c>
      <c r="X557" s="99">
        <f t="shared" si="40"/>
        <v>0</v>
      </c>
      <c r="Y557" s="99">
        <f>COUNTIFS(通讯通路门店!$S:$S,$G557,通讯通路门店!$J:$J,"荣耀体验店")+COUNTIFS(通讯通路门店!$S:$S,$G557,通讯通路门店!$J:$J,"荣耀授权专卖店")</f>
        <v>0</v>
      </c>
      <c r="Z557" s="99">
        <f>COUNTIFS(通讯通路门店!$S:$S,$G557,通讯通路门店!$J:$J,"VIVO体验店")</f>
        <v>0</v>
      </c>
      <c r="AA557" s="99">
        <f>COUNTIFS(通讯通路门店!$S:$S,$G557,通讯通路门店!$J:$J,"OPPO体验店")</f>
        <v>0</v>
      </c>
      <c r="AB557" s="99">
        <f>COUNTIFS(通讯通路门店!$S:$S,$G557,通讯通路门店!$J:$J,"华为授权体验店")+COUNTIFS(通讯通路门店!$S:$S,$G557,通讯通路门店!$J:$J,"华为堡垒店")</f>
        <v>0</v>
      </c>
      <c r="AC557" s="99">
        <f>COUNTIFS(通讯通路门店!$S:$S,$G557,通讯通路门店!$J:$J,"小米体验店")</f>
        <v>0</v>
      </c>
      <c r="AD557" s="99">
        <f>COUNTIFS(通讯通路门店!$S:$S,$G557,通讯通路门店!$J:$J,"苹果体验店")</f>
        <v>0</v>
      </c>
      <c r="AE557" s="99">
        <f>COUNTIFS(通讯通路门店!$S:$S,$G557,通讯通路门店!$J:$J,"其他品牌专卖店")</f>
        <v>0</v>
      </c>
      <c r="AF557" s="99">
        <f>SUMIFS(通讯通路门店!$BI:$BI,通讯通路门店!$S:$S,$G557)</f>
        <v>0</v>
      </c>
      <c r="AG557" s="99">
        <f>SUMIFS(通讯通路门店!$BH:$BH,通讯通路门店!$S:$S,$G557)</f>
        <v>0</v>
      </c>
      <c r="AH557" s="99">
        <f t="shared" si="41"/>
        <v>0</v>
      </c>
      <c r="AI557" s="99">
        <f>SUMIFS(通讯通路门店!$BB:$BB,通讯通路门店!$S:$S,$G557)</f>
        <v>0</v>
      </c>
      <c r="AJ557" s="99">
        <f>SUMIFS(通讯通路门店!$BE:$BE,通讯通路门店!$S:$S,$G557)</f>
        <v>0</v>
      </c>
      <c r="AK557" s="99">
        <f>SUMIFS(通讯通路门店!$BG:$BG,通讯通路门店!$S:$S,$G557)</f>
        <v>0</v>
      </c>
      <c r="AL557" s="99">
        <f>SUMIFS(通讯通路门店!$BC:$BC,通讯通路门店!$S:$S,$G557)</f>
        <v>0</v>
      </c>
      <c r="AM557" s="99">
        <f>SUMIFS(通讯通路门店!$BD:$BD,通讯通路门店!$S:$S,$G557)</f>
        <v>0</v>
      </c>
      <c r="AN557" s="99">
        <f>SUMIFS(通讯通路门店!$BF:$BF,通讯通路门店!$S:$S,$G557)</f>
        <v>0</v>
      </c>
      <c r="AO557" s="99">
        <f t="shared" si="42"/>
        <v>0</v>
      </c>
      <c r="AP557" s="99">
        <f>SUMIFS(通讯通路门店!$K:$K,通讯通路门店!$S:$S,$G557)</f>
        <v>0</v>
      </c>
      <c r="AQ557" s="83"/>
      <c r="AR557" s="99">
        <f>SUMIFS(通讯通路门店!$T:$T,通讯通路门店!$S:$S,$G557)</f>
        <v>0</v>
      </c>
      <c r="AS557" s="99">
        <f>SUMIFS(通讯通路门店!$U:$U,通讯通路门店!$S:$S,$G557)</f>
        <v>0</v>
      </c>
      <c r="AT557" s="99">
        <f>SUMIFS(通讯通路门店!$V:$V,通讯通路门店!$S:$S,$G557)</f>
        <v>0</v>
      </c>
      <c r="AU557" s="99">
        <f>SUMIFS(通讯通路门店!$W:$W,通讯通路门店!$S:$S,$G557)</f>
        <v>0</v>
      </c>
      <c r="AV557" s="99">
        <f>SUMIFS(通讯通路门店!$Z:$Z,通讯通路门店!$S:$S,$G557)</f>
        <v>0</v>
      </c>
      <c r="AW557" s="99">
        <f>SUMIFS(通讯通路门店!$AB:$AB,通讯通路门店!$S:$S,$G557)</f>
        <v>0</v>
      </c>
      <c r="AX557" s="99">
        <f>SUMIFS(通讯通路门店!$X:$X,通讯通路门店!$S:$S,$G557)</f>
        <v>0</v>
      </c>
      <c r="AY557" s="99">
        <f>SUMIFS(通讯通路门店!$Y:$Y,通讯通路门店!$S:$S,$G557)</f>
        <v>0</v>
      </c>
      <c r="AZ557" s="99">
        <f>SUMIFS(通讯通路门店!$AA:$AA,通讯通路门店!$S:$S,$G557)</f>
        <v>0</v>
      </c>
      <c r="BA557" s="99">
        <f t="shared" si="43"/>
        <v>0</v>
      </c>
      <c r="BB557" s="99">
        <f t="shared" si="44"/>
        <v>0</v>
      </c>
      <c r="BC557" s="99">
        <f>SUMIFS(通讯通路门店!$W:$W,通讯通路门店!$S:$S,$G557,通讯通路门店!$J:$J,"荣耀体验店")+SUMIFS(通讯通路门店!$W:$W,通讯通路门店!$S:$S,$G557,通讯通路门店!$J:$J,"荣耀授权专卖店")</f>
        <v>0</v>
      </c>
      <c r="BD557" s="99">
        <f>SUMIFS(通讯通路门店!$Z:$Z,通讯通路门店!$S:$S,$G557,通讯通路门店!$J:$J,"VIVO体验店")</f>
        <v>0</v>
      </c>
      <c r="BE557" s="99">
        <f>SUMIFS(通讯通路门店!$AB:$AB,通讯通路门店!$S:$S,$G557,通讯通路门店!$J:$J,"OPPO体验店")</f>
        <v>0</v>
      </c>
      <c r="BF557" s="99">
        <f>SUMIFS(通讯通路门店!$X:$X,通讯通路门店!$S:$S,$G557,通讯通路门店!$J:$J,"华为授权体验店")+SUMIFS(通讯通路门店!$AA:$AA,通讯通路门店!$S:$S,$G557,通讯通路门店!$J:$J,"华为堡垒店")</f>
        <v>0</v>
      </c>
      <c r="BG557" s="99">
        <f>SUMIFS(通讯通路门店!$Y:$Y,通讯通路门店!$S:$S,$G557,通讯通路门店!$J:$J,"小米体验店")</f>
        <v>0</v>
      </c>
      <c r="BH557" s="99">
        <f>SUMIFS(通讯通路门店!$AA:$AA,通讯通路门店!$S:$S,$G557,通讯通路门店!$J:$J,"苹果体验店")</f>
        <v>0</v>
      </c>
      <c r="BI557" s="99">
        <f>SUMIFS(通讯通路门店!$K:$K,通讯通路门店!$S:$S,$G557,通讯通路门店!$J:$J,"其他品牌专卖店")</f>
        <v>0</v>
      </c>
      <c r="BJ557" s="99">
        <f>SUMIFS(通讯通路门店!$AC:$AC,通讯通路门店!$S:$S,$G557)</f>
        <v>0</v>
      </c>
      <c r="BK557" s="99">
        <f>SUMIFS(通讯通路门店!$AD:$AD,通讯通路门店!$S:$S,$G557)</f>
        <v>0</v>
      </c>
      <c r="BL557" s="99">
        <f>SUMIFS(通讯通路门店!$AE:$AE,通讯通路门店!$S:$S,$G557)</f>
        <v>0</v>
      </c>
      <c r="BM557" s="99">
        <f>SUMIFS(通讯通路门店!$AF:$AF,通讯通路门店!$S:$S,$G557)</f>
        <v>0</v>
      </c>
      <c r="BN557" s="99">
        <f>SUMIFS(通讯通路门店!$AG:$AG,通讯通路门店!$S:$S,$G557)</f>
        <v>0</v>
      </c>
      <c r="BO557" s="99">
        <f>SUMIFS(通讯通路门店!$AH:$AH,通讯通路门店!$S:$S,$G557)</f>
        <v>0</v>
      </c>
      <c r="BP557" s="99">
        <f>SUMIFS(通讯通路门店!$AI:$AI,通讯通路门店!$S:$S,$G557)</f>
        <v>0</v>
      </c>
      <c r="BQ557" s="83"/>
    </row>
    <row r="558" spans="1:69">
      <c r="A558" s="99" t="str">
        <f>IFERROR(_xlfn.XLOOKUP($G558,通讯通路门店!$S$4:$S$993931,通讯通路门店!$A$4:$A$993931,0,0),"")</f>
        <v/>
      </c>
      <c r="B558" s="99" t="str">
        <f>IFERROR(_xlfn.XLOOKUP($G558,通讯通路门店!$S$4:$S$993931,通讯通路门店!$B$4:$B$993931,0,0),"")</f>
        <v/>
      </c>
      <c r="C558" s="99" t="str">
        <f>IFERROR(_xlfn.XLOOKUP($G558,通讯通路门店!$S$4:$S$993931,通讯通路门店!$C$4:$C$993931,0,0),"")</f>
        <v/>
      </c>
      <c r="D558" s="99" t="str">
        <f>IFERROR(_xlfn.XLOOKUP($G558,通讯通路门店!$S$4:$S$993931,通讯通路门店!$D$4:$D$993931,0,0),"")</f>
        <v/>
      </c>
      <c r="E558" s="83"/>
      <c r="F558" s="83"/>
      <c r="G558" s="101" t="e">
        <v>#N/A</v>
      </c>
      <c r="H558" s="102" t="str">
        <f>IFERROR(_xlfn.XLOOKUP($G558,通讯通路门店!$S$4:$S$993931,通讯通路门店!$R$4:$R$993931,0,0),"")</f>
        <v/>
      </c>
      <c r="I558" s="83"/>
      <c r="J558" s="83"/>
      <c r="K558" s="83"/>
      <c r="L558" s="83"/>
      <c r="M558" s="83"/>
      <c r="N558" s="83"/>
      <c r="O558" s="83"/>
      <c r="P558" s="83"/>
      <c r="Q558" s="83"/>
      <c r="R558" s="83"/>
      <c r="S558" s="83"/>
      <c r="T558" s="83"/>
      <c r="U558" s="99">
        <f>COUNTIF(通讯通路门店!$S:$S,$G558)</f>
        <v>0</v>
      </c>
      <c r="V558" s="99">
        <f>COUNTIFS(通讯通路门店!$S:$S,$G558,通讯通路门店!$J:$J,"综合卖场")</f>
        <v>0</v>
      </c>
      <c r="W558" s="99">
        <f>SUMIFS(通讯通路门店!$AJ:$AJ,通讯通路门店!$S:$S,通讯客户沙盘!$G558)</f>
        <v>0</v>
      </c>
      <c r="X558" s="99">
        <f t="shared" si="40"/>
        <v>0</v>
      </c>
      <c r="Y558" s="99">
        <f>COUNTIFS(通讯通路门店!$S:$S,$G558,通讯通路门店!$J:$J,"荣耀体验店")+COUNTIFS(通讯通路门店!$S:$S,$G558,通讯通路门店!$J:$J,"荣耀授权专卖店")</f>
        <v>0</v>
      </c>
      <c r="Z558" s="99">
        <f>COUNTIFS(通讯通路门店!$S:$S,$G558,通讯通路门店!$J:$J,"VIVO体验店")</f>
        <v>0</v>
      </c>
      <c r="AA558" s="99">
        <f>COUNTIFS(通讯通路门店!$S:$S,$G558,通讯通路门店!$J:$J,"OPPO体验店")</f>
        <v>0</v>
      </c>
      <c r="AB558" s="99">
        <f>COUNTIFS(通讯通路门店!$S:$S,$G558,通讯通路门店!$J:$J,"华为授权体验店")+COUNTIFS(通讯通路门店!$S:$S,$G558,通讯通路门店!$J:$J,"华为堡垒店")</f>
        <v>0</v>
      </c>
      <c r="AC558" s="99">
        <f>COUNTIFS(通讯通路门店!$S:$S,$G558,通讯通路门店!$J:$J,"小米体验店")</f>
        <v>0</v>
      </c>
      <c r="AD558" s="99">
        <f>COUNTIFS(通讯通路门店!$S:$S,$G558,通讯通路门店!$J:$J,"苹果体验店")</f>
        <v>0</v>
      </c>
      <c r="AE558" s="99">
        <f>COUNTIFS(通讯通路门店!$S:$S,$G558,通讯通路门店!$J:$J,"其他品牌专卖店")</f>
        <v>0</v>
      </c>
      <c r="AF558" s="99">
        <f>SUMIFS(通讯通路门店!$BI:$BI,通讯通路门店!$S:$S,$G558)</f>
        <v>0</v>
      </c>
      <c r="AG558" s="99">
        <f>SUMIFS(通讯通路门店!$BH:$BH,通讯通路门店!$S:$S,$G558)</f>
        <v>0</v>
      </c>
      <c r="AH558" s="99">
        <f t="shared" si="41"/>
        <v>0</v>
      </c>
      <c r="AI558" s="99">
        <f>SUMIFS(通讯通路门店!$BB:$BB,通讯通路门店!$S:$S,$G558)</f>
        <v>0</v>
      </c>
      <c r="AJ558" s="99">
        <f>SUMIFS(通讯通路门店!$BE:$BE,通讯通路门店!$S:$S,$G558)</f>
        <v>0</v>
      </c>
      <c r="AK558" s="99">
        <f>SUMIFS(通讯通路门店!$BG:$BG,通讯通路门店!$S:$S,$G558)</f>
        <v>0</v>
      </c>
      <c r="AL558" s="99">
        <f>SUMIFS(通讯通路门店!$BC:$BC,通讯通路门店!$S:$S,$G558)</f>
        <v>0</v>
      </c>
      <c r="AM558" s="99">
        <f>SUMIFS(通讯通路门店!$BD:$BD,通讯通路门店!$S:$S,$G558)</f>
        <v>0</v>
      </c>
      <c r="AN558" s="99">
        <f>SUMIFS(通讯通路门店!$BF:$BF,通讯通路门店!$S:$S,$G558)</f>
        <v>0</v>
      </c>
      <c r="AO558" s="99">
        <f t="shared" si="42"/>
        <v>0</v>
      </c>
      <c r="AP558" s="99">
        <f>SUMIFS(通讯通路门店!$K:$K,通讯通路门店!$S:$S,$G558)</f>
        <v>0</v>
      </c>
      <c r="AQ558" s="83"/>
      <c r="AR558" s="99">
        <f>SUMIFS(通讯通路门店!$T:$T,通讯通路门店!$S:$S,$G558)</f>
        <v>0</v>
      </c>
      <c r="AS558" s="99">
        <f>SUMIFS(通讯通路门店!$U:$U,通讯通路门店!$S:$S,$G558)</f>
        <v>0</v>
      </c>
      <c r="AT558" s="99">
        <f>SUMIFS(通讯通路门店!$V:$V,通讯通路门店!$S:$S,$G558)</f>
        <v>0</v>
      </c>
      <c r="AU558" s="99">
        <f>SUMIFS(通讯通路门店!$W:$W,通讯通路门店!$S:$S,$G558)</f>
        <v>0</v>
      </c>
      <c r="AV558" s="99">
        <f>SUMIFS(通讯通路门店!$Z:$Z,通讯通路门店!$S:$S,$G558)</f>
        <v>0</v>
      </c>
      <c r="AW558" s="99">
        <f>SUMIFS(通讯通路门店!$AB:$AB,通讯通路门店!$S:$S,$G558)</f>
        <v>0</v>
      </c>
      <c r="AX558" s="99">
        <f>SUMIFS(通讯通路门店!$X:$X,通讯通路门店!$S:$S,$G558)</f>
        <v>0</v>
      </c>
      <c r="AY558" s="99">
        <f>SUMIFS(通讯通路门店!$Y:$Y,通讯通路门店!$S:$S,$G558)</f>
        <v>0</v>
      </c>
      <c r="AZ558" s="99">
        <f>SUMIFS(通讯通路门店!$AA:$AA,通讯通路门店!$S:$S,$G558)</f>
        <v>0</v>
      </c>
      <c r="BA558" s="99">
        <f t="shared" si="43"/>
        <v>0</v>
      </c>
      <c r="BB558" s="99">
        <f t="shared" si="44"/>
        <v>0</v>
      </c>
      <c r="BC558" s="99">
        <f>SUMIFS(通讯通路门店!$W:$W,通讯通路门店!$S:$S,$G558,通讯通路门店!$J:$J,"荣耀体验店")+SUMIFS(通讯通路门店!$W:$W,通讯通路门店!$S:$S,$G558,通讯通路门店!$J:$J,"荣耀授权专卖店")</f>
        <v>0</v>
      </c>
      <c r="BD558" s="99">
        <f>SUMIFS(通讯通路门店!$Z:$Z,通讯通路门店!$S:$S,$G558,通讯通路门店!$J:$J,"VIVO体验店")</f>
        <v>0</v>
      </c>
      <c r="BE558" s="99">
        <f>SUMIFS(通讯通路门店!$AB:$AB,通讯通路门店!$S:$S,$G558,通讯通路门店!$J:$J,"OPPO体验店")</f>
        <v>0</v>
      </c>
      <c r="BF558" s="99">
        <f>SUMIFS(通讯通路门店!$X:$X,通讯通路门店!$S:$S,$G558,通讯通路门店!$J:$J,"华为授权体验店")+SUMIFS(通讯通路门店!$AA:$AA,通讯通路门店!$S:$S,$G558,通讯通路门店!$J:$J,"华为堡垒店")</f>
        <v>0</v>
      </c>
      <c r="BG558" s="99">
        <f>SUMIFS(通讯通路门店!$Y:$Y,通讯通路门店!$S:$S,$G558,通讯通路门店!$J:$J,"小米体验店")</f>
        <v>0</v>
      </c>
      <c r="BH558" s="99">
        <f>SUMIFS(通讯通路门店!$AA:$AA,通讯通路门店!$S:$S,$G558,通讯通路门店!$J:$J,"苹果体验店")</f>
        <v>0</v>
      </c>
      <c r="BI558" s="99">
        <f>SUMIFS(通讯通路门店!$K:$K,通讯通路门店!$S:$S,$G558,通讯通路门店!$J:$J,"其他品牌专卖店")</f>
        <v>0</v>
      </c>
      <c r="BJ558" s="99">
        <f>SUMIFS(通讯通路门店!$AC:$AC,通讯通路门店!$S:$S,$G558)</f>
        <v>0</v>
      </c>
      <c r="BK558" s="99">
        <f>SUMIFS(通讯通路门店!$AD:$AD,通讯通路门店!$S:$S,$G558)</f>
        <v>0</v>
      </c>
      <c r="BL558" s="99">
        <f>SUMIFS(通讯通路门店!$AE:$AE,通讯通路门店!$S:$S,$G558)</f>
        <v>0</v>
      </c>
      <c r="BM558" s="99">
        <f>SUMIFS(通讯通路门店!$AF:$AF,通讯通路门店!$S:$S,$G558)</f>
        <v>0</v>
      </c>
      <c r="BN558" s="99">
        <f>SUMIFS(通讯通路门店!$AG:$AG,通讯通路门店!$S:$S,$G558)</f>
        <v>0</v>
      </c>
      <c r="BO558" s="99">
        <f>SUMIFS(通讯通路门店!$AH:$AH,通讯通路门店!$S:$S,$G558)</f>
        <v>0</v>
      </c>
      <c r="BP558" s="99">
        <f>SUMIFS(通讯通路门店!$AI:$AI,通讯通路门店!$S:$S,$G558)</f>
        <v>0</v>
      </c>
      <c r="BQ558" s="83"/>
    </row>
    <row r="559" spans="1:69">
      <c r="A559" s="99" t="str">
        <f>IFERROR(_xlfn.XLOOKUP($G559,通讯通路门店!$S$4:$S$993931,通讯通路门店!$A$4:$A$993931,0,0),"")</f>
        <v/>
      </c>
      <c r="B559" s="99" t="str">
        <f>IFERROR(_xlfn.XLOOKUP($G559,通讯通路门店!$S$4:$S$993931,通讯通路门店!$B$4:$B$993931,0,0),"")</f>
        <v/>
      </c>
      <c r="C559" s="99" t="str">
        <f>IFERROR(_xlfn.XLOOKUP($G559,通讯通路门店!$S$4:$S$993931,通讯通路门店!$C$4:$C$993931,0,0),"")</f>
        <v/>
      </c>
      <c r="D559" s="99" t="str">
        <f>IFERROR(_xlfn.XLOOKUP($G559,通讯通路门店!$S$4:$S$993931,通讯通路门店!$D$4:$D$993931,0,0),"")</f>
        <v/>
      </c>
      <c r="E559" s="83"/>
      <c r="F559" s="83"/>
      <c r="G559" s="101" t="e">
        <v>#N/A</v>
      </c>
      <c r="H559" s="102" t="str">
        <f>IFERROR(_xlfn.XLOOKUP($G559,通讯通路门店!$S$4:$S$993931,通讯通路门店!$R$4:$R$993931,0,0),"")</f>
        <v/>
      </c>
      <c r="I559" s="83"/>
      <c r="J559" s="83"/>
      <c r="K559" s="83"/>
      <c r="L559" s="83"/>
      <c r="M559" s="83"/>
      <c r="N559" s="83"/>
      <c r="O559" s="83"/>
      <c r="P559" s="83"/>
      <c r="Q559" s="83"/>
      <c r="R559" s="83"/>
      <c r="S559" s="83"/>
      <c r="T559" s="83"/>
      <c r="U559" s="99">
        <f>COUNTIF(通讯通路门店!$S:$S,$G559)</f>
        <v>0</v>
      </c>
      <c r="V559" s="99">
        <f>COUNTIFS(通讯通路门店!$S:$S,$G559,通讯通路门店!$J:$J,"综合卖场")</f>
        <v>0</v>
      </c>
      <c r="W559" s="99">
        <f>SUMIFS(通讯通路门店!$AJ:$AJ,通讯通路门店!$S:$S,通讯客户沙盘!$G559)</f>
        <v>0</v>
      </c>
      <c r="X559" s="99">
        <f t="shared" si="40"/>
        <v>0</v>
      </c>
      <c r="Y559" s="99">
        <f>COUNTIFS(通讯通路门店!$S:$S,$G559,通讯通路门店!$J:$J,"荣耀体验店")+COUNTIFS(通讯通路门店!$S:$S,$G559,通讯通路门店!$J:$J,"荣耀授权专卖店")</f>
        <v>0</v>
      </c>
      <c r="Z559" s="99">
        <f>COUNTIFS(通讯通路门店!$S:$S,$G559,通讯通路门店!$J:$J,"VIVO体验店")</f>
        <v>0</v>
      </c>
      <c r="AA559" s="99">
        <f>COUNTIFS(通讯通路门店!$S:$S,$G559,通讯通路门店!$J:$J,"OPPO体验店")</f>
        <v>0</v>
      </c>
      <c r="AB559" s="99">
        <f>COUNTIFS(通讯通路门店!$S:$S,$G559,通讯通路门店!$J:$J,"华为授权体验店")+COUNTIFS(通讯通路门店!$S:$S,$G559,通讯通路门店!$J:$J,"华为堡垒店")</f>
        <v>0</v>
      </c>
      <c r="AC559" s="99">
        <f>COUNTIFS(通讯通路门店!$S:$S,$G559,通讯通路门店!$J:$J,"小米体验店")</f>
        <v>0</v>
      </c>
      <c r="AD559" s="99">
        <f>COUNTIFS(通讯通路门店!$S:$S,$G559,通讯通路门店!$J:$J,"苹果体验店")</f>
        <v>0</v>
      </c>
      <c r="AE559" s="99">
        <f>COUNTIFS(通讯通路门店!$S:$S,$G559,通讯通路门店!$J:$J,"其他品牌专卖店")</f>
        <v>0</v>
      </c>
      <c r="AF559" s="99">
        <f>SUMIFS(通讯通路门店!$BI:$BI,通讯通路门店!$S:$S,$G559)</f>
        <v>0</v>
      </c>
      <c r="AG559" s="99">
        <f>SUMIFS(通讯通路门店!$BH:$BH,通讯通路门店!$S:$S,$G559)</f>
        <v>0</v>
      </c>
      <c r="AH559" s="99">
        <f t="shared" si="41"/>
        <v>0</v>
      </c>
      <c r="AI559" s="99">
        <f>SUMIFS(通讯通路门店!$BB:$BB,通讯通路门店!$S:$S,$G559)</f>
        <v>0</v>
      </c>
      <c r="AJ559" s="99">
        <f>SUMIFS(通讯通路门店!$BE:$BE,通讯通路门店!$S:$S,$G559)</f>
        <v>0</v>
      </c>
      <c r="AK559" s="99">
        <f>SUMIFS(通讯通路门店!$BG:$BG,通讯通路门店!$S:$S,$G559)</f>
        <v>0</v>
      </c>
      <c r="AL559" s="99">
        <f>SUMIFS(通讯通路门店!$BC:$BC,通讯通路门店!$S:$S,$G559)</f>
        <v>0</v>
      </c>
      <c r="AM559" s="99">
        <f>SUMIFS(通讯通路门店!$BD:$BD,通讯通路门店!$S:$S,$G559)</f>
        <v>0</v>
      </c>
      <c r="AN559" s="99">
        <f>SUMIFS(通讯通路门店!$BF:$BF,通讯通路门店!$S:$S,$G559)</f>
        <v>0</v>
      </c>
      <c r="AO559" s="99">
        <f t="shared" si="42"/>
        <v>0</v>
      </c>
      <c r="AP559" s="99">
        <f>SUMIFS(通讯通路门店!$K:$K,通讯通路门店!$S:$S,$G559)</f>
        <v>0</v>
      </c>
      <c r="AQ559" s="83"/>
      <c r="AR559" s="99">
        <f>SUMIFS(通讯通路门店!$T:$T,通讯通路门店!$S:$S,$G559)</f>
        <v>0</v>
      </c>
      <c r="AS559" s="99">
        <f>SUMIFS(通讯通路门店!$U:$U,通讯通路门店!$S:$S,$G559)</f>
        <v>0</v>
      </c>
      <c r="AT559" s="99">
        <f>SUMIFS(通讯通路门店!$V:$V,通讯通路门店!$S:$S,$G559)</f>
        <v>0</v>
      </c>
      <c r="AU559" s="99">
        <f>SUMIFS(通讯通路门店!$W:$W,通讯通路门店!$S:$S,$G559)</f>
        <v>0</v>
      </c>
      <c r="AV559" s="99">
        <f>SUMIFS(通讯通路门店!$Z:$Z,通讯通路门店!$S:$S,$G559)</f>
        <v>0</v>
      </c>
      <c r="AW559" s="99">
        <f>SUMIFS(通讯通路门店!$AB:$AB,通讯通路门店!$S:$S,$G559)</f>
        <v>0</v>
      </c>
      <c r="AX559" s="99">
        <f>SUMIFS(通讯通路门店!$X:$X,通讯通路门店!$S:$S,$G559)</f>
        <v>0</v>
      </c>
      <c r="AY559" s="99">
        <f>SUMIFS(通讯通路门店!$Y:$Y,通讯通路门店!$S:$S,$G559)</f>
        <v>0</v>
      </c>
      <c r="AZ559" s="99">
        <f>SUMIFS(通讯通路门店!$AA:$AA,通讯通路门店!$S:$S,$G559)</f>
        <v>0</v>
      </c>
      <c r="BA559" s="99">
        <f t="shared" si="43"/>
        <v>0</v>
      </c>
      <c r="BB559" s="99">
        <f t="shared" si="44"/>
        <v>0</v>
      </c>
      <c r="BC559" s="99">
        <f>SUMIFS(通讯通路门店!$W:$W,通讯通路门店!$S:$S,$G559,通讯通路门店!$J:$J,"荣耀体验店")+SUMIFS(通讯通路门店!$W:$W,通讯通路门店!$S:$S,$G559,通讯通路门店!$J:$J,"荣耀授权专卖店")</f>
        <v>0</v>
      </c>
      <c r="BD559" s="99">
        <f>SUMIFS(通讯通路门店!$Z:$Z,通讯通路门店!$S:$S,$G559,通讯通路门店!$J:$J,"VIVO体验店")</f>
        <v>0</v>
      </c>
      <c r="BE559" s="99">
        <f>SUMIFS(通讯通路门店!$AB:$AB,通讯通路门店!$S:$S,$G559,通讯通路门店!$J:$J,"OPPO体验店")</f>
        <v>0</v>
      </c>
      <c r="BF559" s="99">
        <f>SUMIFS(通讯通路门店!$X:$X,通讯通路门店!$S:$S,$G559,通讯通路门店!$J:$J,"华为授权体验店")+SUMIFS(通讯通路门店!$AA:$AA,通讯通路门店!$S:$S,$G559,通讯通路门店!$J:$J,"华为堡垒店")</f>
        <v>0</v>
      </c>
      <c r="BG559" s="99">
        <f>SUMIFS(通讯通路门店!$Y:$Y,通讯通路门店!$S:$S,$G559,通讯通路门店!$J:$J,"小米体验店")</f>
        <v>0</v>
      </c>
      <c r="BH559" s="99">
        <f>SUMIFS(通讯通路门店!$AA:$AA,通讯通路门店!$S:$S,$G559,通讯通路门店!$J:$J,"苹果体验店")</f>
        <v>0</v>
      </c>
      <c r="BI559" s="99">
        <f>SUMIFS(通讯通路门店!$K:$K,通讯通路门店!$S:$S,$G559,通讯通路门店!$J:$J,"其他品牌专卖店")</f>
        <v>0</v>
      </c>
      <c r="BJ559" s="99">
        <f>SUMIFS(通讯通路门店!$AC:$AC,通讯通路门店!$S:$S,$G559)</f>
        <v>0</v>
      </c>
      <c r="BK559" s="99">
        <f>SUMIFS(通讯通路门店!$AD:$AD,通讯通路门店!$S:$S,$G559)</f>
        <v>0</v>
      </c>
      <c r="BL559" s="99">
        <f>SUMIFS(通讯通路门店!$AE:$AE,通讯通路门店!$S:$S,$G559)</f>
        <v>0</v>
      </c>
      <c r="BM559" s="99">
        <f>SUMIFS(通讯通路门店!$AF:$AF,通讯通路门店!$S:$S,$G559)</f>
        <v>0</v>
      </c>
      <c r="BN559" s="99">
        <f>SUMIFS(通讯通路门店!$AG:$AG,通讯通路门店!$S:$S,$G559)</f>
        <v>0</v>
      </c>
      <c r="BO559" s="99">
        <f>SUMIFS(通讯通路门店!$AH:$AH,通讯通路门店!$S:$S,$G559)</f>
        <v>0</v>
      </c>
      <c r="BP559" s="99">
        <f>SUMIFS(通讯通路门店!$AI:$AI,通讯通路门店!$S:$S,$G559)</f>
        <v>0</v>
      </c>
      <c r="BQ559" s="83"/>
    </row>
    <row r="560" spans="1:69">
      <c r="A560" s="99" t="str">
        <f>IFERROR(_xlfn.XLOOKUP($G560,通讯通路门店!$S$4:$S$993931,通讯通路门店!$A$4:$A$993931,0,0),"")</f>
        <v/>
      </c>
      <c r="B560" s="99" t="str">
        <f>IFERROR(_xlfn.XLOOKUP($G560,通讯通路门店!$S$4:$S$993931,通讯通路门店!$B$4:$B$993931,0,0),"")</f>
        <v/>
      </c>
      <c r="C560" s="99" t="str">
        <f>IFERROR(_xlfn.XLOOKUP($G560,通讯通路门店!$S$4:$S$993931,通讯通路门店!$C$4:$C$993931,0,0),"")</f>
        <v/>
      </c>
      <c r="D560" s="99" t="str">
        <f>IFERROR(_xlfn.XLOOKUP($G560,通讯通路门店!$S$4:$S$993931,通讯通路门店!$D$4:$D$993931,0,0),"")</f>
        <v/>
      </c>
      <c r="E560" s="83"/>
      <c r="F560" s="83"/>
      <c r="G560" s="101" t="e">
        <v>#N/A</v>
      </c>
      <c r="H560" s="102" t="str">
        <f>IFERROR(_xlfn.XLOOKUP($G560,通讯通路门店!$S$4:$S$993931,通讯通路门店!$R$4:$R$993931,0,0),"")</f>
        <v/>
      </c>
      <c r="I560" s="83"/>
      <c r="J560" s="83"/>
      <c r="K560" s="83"/>
      <c r="L560" s="83"/>
      <c r="M560" s="83"/>
      <c r="N560" s="83"/>
      <c r="O560" s="83"/>
      <c r="P560" s="83"/>
      <c r="Q560" s="83"/>
      <c r="R560" s="83"/>
      <c r="S560" s="83"/>
      <c r="T560" s="83"/>
      <c r="U560" s="99">
        <f>COUNTIF(通讯通路门店!$S:$S,$G560)</f>
        <v>0</v>
      </c>
      <c r="V560" s="99">
        <f>COUNTIFS(通讯通路门店!$S:$S,$G560,通讯通路门店!$J:$J,"综合卖场")</f>
        <v>0</v>
      </c>
      <c r="W560" s="99">
        <f>SUMIFS(通讯通路门店!$AJ:$AJ,通讯通路门店!$S:$S,通讯客户沙盘!$G560)</f>
        <v>0</v>
      </c>
      <c r="X560" s="99">
        <f t="shared" si="40"/>
        <v>0</v>
      </c>
      <c r="Y560" s="99">
        <f>COUNTIFS(通讯通路门店!$S:$S,$G560,通讯通路门店!$J:$J,"荣耀体验店")+COUNTIFS(通讯通路门店!$S:$S,$G560,通讯通路门店!$J:$J,"荣耀授权专卖店")</f>
        <v>0</v>
      </c>
      <c r="Z560" s="99">
        <f>COUNTIFS(通讯通路门店!$S:$S,$G560,通讯通路门店!$J:$J,"VIVO体验店")</f>
        <v>0</v>
      </c>
      <c r="AA560" s="99">
        <f>COUNTIFS(通讯通路门店!$S:$S,$G560,通讯通路门店!$J:$J,"OPPO体验店")</f>
        <v>0</v>
      </c>
      <c r="AB560" s="99">
        <f>COUNTIFS(通讯通路门店!$S:$S,$G560,通讯通路门店!$J:$J,"华为授权体验店")+COUNTIFS(通讯通路门店!$S:$S,$G560,通讯通路门店!$J:$J,"华为堡垒店")</f>
        <v>0</v>
      </c>
      <c r="AC560" s="99">
        <f>COUNTIFS(通讯通路门店!$S:$S,$G560,通讯通路门店!$J:$J,"小米体验店")</f>
        <v>0</v>
      </c>
      <c r="AD560" s="99">
        <f>COUNTIFS(通讯通路门店!$S:$S,$G560,通讯通路门店!$J:$J,"苹果体验店")</f>
        <v>0</v>
      </c>
      <c r="AE560" s="99">
        <f>COUNTIFS(通讯通路门店!$S:$S,$G560,通讯通路门店!$J:$J,"其他品牌专卖店")</f>
        <v>0</v>
      </c>
      <c r="AF560" s="99">
        <f>SUMIFS(通讯通路门店!$BI:$BI,通讯通路门店!$S:$S,$G560)</f>
        <v>0</v>
      </c>
      <c r="AG560" s="99">
        <f>SUMIFS(通讯通路门店!$BH:$BH,通讯通路门店!$S:$S,$G560)</f>
        <v>0</v>
      </c>
      <c r="AH560" s="99">
        <f t="shared" si="41"/>
        <v>0</v>
      </c>
      <c r="AI560" s="99">
        <f>SUMIFS(通讯通路门店!$BB:$BB,通讯通路门店!$S:$S,$G560)</f>
        <v>0</v>
      </c>
      <c r="AJ560" s="99">
        <f>SUMIFS(通讯通路门店!$BE:$BE,通讯通路门店!$S:$S,$G560)</f>
        <v>0</v>
      </c>
      <c r="AK560" s="99">
        <f>SUMIFS(通讯通路门店!$BG:$BG,通讯通路门店!$S:$S,$G560)</f>
        <v>0</v>
      </c>
      <c r="AL560" s="99">
        <f>SUMIFS(通讯通路门店!$BC:$BC,通讯通路门店!$S:$S,$G560)</f>
        <v>0</v>
      </c>
      <c r="AM560" s="99">
        <f>SUMIFS(通讯通路门店!$BD:$BD,通讯通路门店!$S:$S,$G560)</f>
        <v>0</v>
      </c>
      <c r="AN560" s="99">
        <f>SUMIFS(通讯通路门店!$BF:$BF,通讯通路门店!$S:$S,$G560)</f>
        <v>0</v>
      </c>
      <c r="AO560" s="99">
        <f t="shared" si="42"/>
        <v>0</v>
      </c>
      <c r="AP560" s="99">
        <f>SUMIFS(通讯通路门店!$K:$K,通讯通路门店!$S:$S,$G560)</f>
        <v>0</v>
      </c>
      <c r="AQ560" s="83"/>
      <c r="AR560" s="99">
        <f>SUMIFS(通讯通路门店!$T:$T,通讯通路门店!$S:$S,$G560)</f>
        <v>0</v>
      </c>
      <c r="AS560" s="99">
        <f>SUMIFS(通讯通路门店!$U:$U,通讯通路门店!$S:$S,$G560)</f>
        <v>0</v>
      </c>
      <c r="AT560" s="99">
        <f>SUMIFS(通讯通路门店!$V:$V,通讯通路门店!$S:$S,$G560)</f>
        <v>0</v>
      </c>
      <c r="AU560" s="99">
        <f>SUMIFS(通讯通路门店!$W:$W,通讯通路门店!$S:$S,$G560)</f>
        <v>0</v>
      </c>
      <c r="AV560" s="99">
        <f>SUMIFS(通讯通路门店!$Z:$Z,通讯通路门店!$S:$S,$G560)</f>
        <v>0</v>
      </c>
      <c r="AW560" s="99">
        <f>SUMIFS(通讯通路门店!$AB:$AB,通讯通路门店!$S:$S,$G560)</f>
        <v>0</v>
      </c>
      <c r="AX560" s="99">
        <f>SUMIFS(通讯通路门店!$X:$X,通讯通路门店!$S:$S,$G560)</f>
        <v>0</v>
      </c>
      <c r="AY560" s="99">
        <f>SUMIFS(通讯通路门店!$Y:$Y,通讯通路门店!$S:$S,$G560)</f>
        <v>0</v>
      </c>
      <c r="AZ560" s="99">
        <f>SUMIFS(通讯通路门店!$AA:$AA,通讯通路门店!$S:$S,$G560)</f>
        <v>0</v>
      </c>
      <c r="BA560" s="99">
        <f t="shared" si="43"/>
        <v>0</v>
      </c>
      <c r="BB560" s="99">
        <f t="shared" si="44"/>
        <v>0</v>
      </c>
      <c r="BC560" s="99">
        <f>SUMIFS(通讯通路门店!$W:$W,通讯通路门店!$S:$S,$G560,通讯通路门店!$J:$J,"荣耀体验店")+SUMIFS(通讯通路门店!$W:$W,通讯通路门店!$S:$S,$G560,通讯通路门店!$J:$J,"荣耀授权专卖店")</f>
        <v>0</v>
      </c>
      <c r="BD560" s="99">
        <f>SUMIFS(通讯通路门店!$Z:$Z,通讯通路门店!$S:$S,$G560,通讯通路门店!$J:$J,"VIVO体验店")</f>
        <v>0</v>
      </c>
      <c r="BE560" s="99">
        <f>SUMIFS(通讯通路门店!$AB:$AB,通讯通路门店!$S:$S,$G560,通讯通路门店!$J:$J,"OPPO体验店")</f>
        <v>0</v>
      </c>
      <c r="BF560" s="99">
        <f>SUMIFS(通讯通路门店!$X:$X,通讯通路门店!$S:$S,$G560,通讯通路门店!$J:$J,"华为授权体验店")+SUMIFS(通讯通路门店!$AA:$AA,通讯通路门店!$S:$S,$G560,通讯通路门店!$J:$J,"华为堡垒店")</f>
        <v>0</v>
      </c>
      <c r="BG560" s="99">
        <f>SUMIFS(通讯通路门店!$Y:$Y,通讯通路门店!$S:$S,$G560,通讯通路门店!$J:$J,"小米体验店")</f>
        <v>0</v>
      </c>
      <c r="BH560" s="99">
        <f>SUMIFS(通讯通路门店!$AA:$AA,通讯通路门店!$S:$S,$G560,通讯通路门店!$J:$J,"苹果体验店")</f>
        <v>0</v>
      </c>
      <c r="BI560" s="99">
        <f>SUMIFS(通讯通路门店!$K:$K,通讯通路门店!$S:$S,$G560,通讯通路门店!$J:$J,"其他品牌专卖店")</f>
        <v>0</v>
      </c>
      <c r="BJ560" s="99">
        <f>SUMIFS(通讯通路门店!$AC:$AC,通讯通路门店!$S:$S,$G560)</f>
        <v>0</v>
      </c>
      <c r="BK560" s="99">
        <f>SUMIFS(通讯通路门店!$AD:$AD,通讯通路门店!$S:$S,$G560)</f>
        <v>0</v>
      </c>
      <c r="BL560" s="99">
        <f>SUMIFS(通讯通路门店!$AE:$AE,通讯通路门店!$S:$S,$G560)</f>
        <v>0</v>
      </c>
      <c r="BM560" s="99">
        <f>SUMIFS(通讯通路门店!$AF:$AF,通讯通路门店!$S:$S,$G560)</f>
        <v>0</v>
      </c>
      <c r="BN560" s="99">
        <f>SUMIFS(通讯通路门店!$AG:$AG,通讯通路门店!$S:$S,$G560)</f>
        <v>0</v>
      </c>
      <c r="BO560" s="99">
        <f>SUMIFS(通讯通路门店!$AH:$AH,通讯通路门店!$S:$S,$G560)</f>
        <v>0</v>
      </c>
      <c r="BP560" s="99">
        <f>SUMIFS(通讯通路门店!$AI:$AI,通讯通路门店!$S:$S,$G560)</f>
        <v>0</v>
      </c>
      <c r="BQ560" s="83"/>
    </row>
    <row r="561" spans="1:69">
      <c r="A561" s="99" t="str">
        <f>IFERROR(_xlfn.XLOOKUP($G561,通讯通路门店!$S$4:$S$993931,通讯通路门店!$A$4:$A$993931,0,0),"")</f>
        <v/>
      </c>
      <c r="B561" s="99" t="str">
        <f>IFERROR(_xlfn.XLOOKUP($G561,通讯通路门店!$S$4:$S$993931,通讯通路门店!$B$4:$B$993931,0,0),"")</f>
        <v/>
      </c>
      <c r="C561" s="99" t="str">
        <f>IFERROR(_xlfn.XLOOKUP($G561,通讯通路门店!$S$4:$S$993931,通讯通路门店!$C$4:$C$993931,0,0),"")</f>
        <v/>
      </c>
      <c r="D561" s="99" t="str">
        <f>IFERROR(_xlfn.XLOOKUP($G561,通讯通路门店!$S$4:$S$993931,通讯通路门店!$D$4:$D$993931,0,0),"")</f>
        <v/>
      </c>
      <c r="E561" s="83"/>
      <c r="F561" s="83"/>
      <c r="G561" s="101" t="e">
        <v>#N/A</v>
      </c>
      <c r="H561" s="102" t="str">
        <f>IFERROR(_xlfn.XLOOKUP($G561,通讯通路门店!$S$4:$S$993931,通讯通路门店!$R$4:$R$993931,0,0),"")</f>
        <v/>
      </c>
      <c r="I561" s="83"/>
      <c r="J561" s="83"/>
      <c r="K561" s="83"/>
      <c r="L561" s="83"/>
      <c r="M561" s="83"/>
      <c r="N561" s="83"/>
      <c r="O561" s="83"/>
      <c r="P561" s="83"/>
      <c r="Q561" s="83"/>
      <c r="R561" s="83"/>
      <c r="S561" s="83"/>
      <c r="T561" s="83"/>
      <c r="U561" s="99">
        <f>COUNTIF(通讯通路门店!$S:$S,$G561)</f>
        <v>0</v>
      </c>
      <c r="V561" s="99">
        <f>COUNTIFS(通讯通路门店!$S:$S,$G561,通讯通路门店!$J:$J,"综合卖场")</f>
        <v>0</v>
      </c>
      <c r="W561" s="99">
        <f>SUMIFS(通讯通路门店!$AJ:$AJ,通讯通路门店!$S:$S,通讯客户沙盘!$G561)</f>
        <v>0</v>
      </c>
      <c r="X561" s="99">
        <f t="shared" si="40"/>
        <v>0</v>
      </c>
      <c r="Y561" s="99">
        <f>COUNTIFS(通讯通路门店!$S:$S,$G561,通讯通路门店!$J:$J,"荣耀体验店")+COUNTIFS(通讯通路门店!$S:$S,$G561,通讯通路门店!$J:$J,"荣耀授权专卖店")</f>
        <v>0</v>
      </c>
      <c r="Z561" s="99">
        <f>COUNTIFS(通讯通路门店!$S:$S,$G561,通讯通路门店!$J:$J,"VIVO体验店")</f>
        <v>0</v>
      </c>
      <c r="AA561" s="99">
        <f>COUNTIFS(通讯通路门店!$S:$S,$G561,通讯通路门店!$J:$J,"OPPO体验店")</f>
        <v>0</v>
      </c>
      <c r="AB561" s="99">
        <f>COUNTIFS(通讯通路门店!$S:$S,$G561,通讯通路门店!$J:$J,"华为授权体验店")+COUNTIFS(通讯通路门店!$S:$S,$G561,通讯通路门店!$J:$J,"华为堡垒店")</f>
        <v>0</v>
      </c>
      <c r="AC561" s="99">
        <f>COUNTIFS(通讯通路门店!$S:$S,$G561,通讯通路门店!$J:$J,"小米体验店")</f>
        <v>0</v>
      </c>
      <c r="AD561" s="99">
        <f>COUNTIFS(通讯通路门店!$S:$S,$G561,通讯通路门店!$J:$J,"苹果体验店")</f>
        <v>0</v>
      </c>
      <c r="AE561" s="99">
        <f>COUNTIFS(通讯通路门店!$S:$S,$G561,通讯通路门店!$J:$J,"其他品牌专卖店")</f>
        <v>0</v>
      </c>
      <c r="AF561" s="99">
        <f>SUMIFS(通讯通路门店!$BI:$BI,通讯通路门店!$S:$S,$G561)</f>
        <v>0</v>
      </c>
      <c r="AG561" s="99">
        <f>SUMIFS(通讯通路门店!$BH:$BH,通讯通路门店!$S:$S,$G561)</f>
        <v>0</v>
      </c>
      <c r="AH561" s="99">
        <f t="shared" si="41"/>
        <v>0</v>
      </c>
      <c r="AI561" s="99">
        <f>SUMIFS(通讯通路门店!$BB:$BB,通讯通路门店!$S:$S,$G561)</f>
        <v>0</v>
      </c>
      <c r="AJ561" s="99">
        <f>SUMIFS(通讯通路门店!$BE:$BE,通讯通路门店!$S:$S,$G561)</f>
        <v>0</v>
      </c>
      <c r="AK561" s="99">
        <f>SUMIFS(通讯通路门店!$BG:$BG,通讯通路门店!$S:$S,$G561)</f>
        <v>0</v>
      </c>
      <c r="AL561" s="99">
        <f>SUMIFS(通讯通路门店!$BC:$BC,通讯通路门店!$S:$S,$G561)</f>
        <v>0</v>
      </c>
      <c r="AM561" s="99">
        <f>SUMIFS(通讯通路门店!$BD:$BD,通讯通路门店!$S:$S,$G561)</f>
        <v>0</v>
      </c>
      <c r="AN561" s="99">
        <f>SUMIFS(通讯通路门店!$BF:$BF,通讯通路门店!$S:$S,$G561)</f>
        <v>0</v>
      </c>
      <c r="AO561" s="99">
        <f t="shared" si="42"/>
        <v>0</v>
      </c>
      <c r="AP561" s="99">
        <f>SUMIFS(通讯通路门店!$K:$K,通讯通路门店!$S:$S,$G561)</f>
        <v>0</v>
      </c>
      <c r="AQ561" s="83"/>
      <c r="AR561" s="99">
        <f>SUMIFS(通讯通路门店!$T:$T,通讯通路门店!$S:$S,$G561)</f>
        <v>0</v>
      </c>
      <c r="AS561" s="99">
        <f>SUMIFS(通讯通路门店!$U:$U,通讯通路门店!$S:$S,$G561)</f>
        <v>0</v>
      </c>
      <c r="AT561" s="99">
        <f>SUMIFS(通讯通路门店!$V:$V,通讯通路门店!$S:$S,$G561)</f>
        <v>0</v>
      </c>
      <c r="AU561" s="99">
        <f>SUMIFS(通讯通路门店!$W:$W,通讯通路门店!$S:$S,$G561)</f>
        <v>0</v>
      </c>
      <c r="AV561" s="99">
        <f>SUMIFS(通讯通路门店!$Z:$Z,通讯通路门店!$S:$S,$G561)</f>
        <v>0</v>
      </c>
      <c r="AW561" s="99">
        <f>SUMIFS(通讯通路门店!$AB:$AB,通讯通路门店!$S:$S,$G561)</f>
        <v>0</v>
      </c>
      <c r="AX561" s="99">
        <f>SUMIFS(通讯通路门店!$X:$X,通讯通路门店!$S:$S,$G561)</f>
        <v>0</v>
      </c>
      <c r="AY561" s="99">
        <f>SUMIFS(通讯通路门店!$Y:$Y,通讯通路门店!$S:$S,$G561)</f>
        <v>0</v>
      </c>
      <c r="AZ561" s="99">
        <f>SUMIFS(通讯通路门店!$AA:$AA,通讯通路门店!$S:$S,$G561)</f>
        <v>0</v>
      </c>
      <c r="BA561" s="99">
        <f t="shared" si="43"/>
        <v>0</v>
      </c>
      <c r="BB561" s="99">
        <f t="shared" si="44"/>
        <v>0</v>
      </c>
      <c r="BC561" s="99">
        <f>SUMIFS(通讯通路门店!$W:$W,通讯通路门店!$S:$S,$G561,通讯通路门店!$J:$J,"荣耀体验店")+SUMIFS(通讯通路门店!$W:$W,通讯通路门店!$S:$S,$G561,通讯通路门店!$J:$J,"荣耀授权专卖店")</f>
        <v>0</v>
      </c>
      <c r="BD561" s="99">
        <f>SUMIFS(通讯通路门店!$Z:$Z,通讯通路门店!$S:$S,$G561,通讯通路门店!$J:$J,"VIVO体验店")</f>
        <v>0</v>
      </c>
      <c r="BE561" s="99">
        <f>SUMIFS(通讯通路门店!$AB:$AB,通讯通路门店!$S:$S,$G561,通讯通路门店!$J:$J,"OPPO体验店")</f>
        <v>0</v>
      </c>
      <c r="BF561" s="99">
        <f>SUMIFS(通讯通路门店!$X:$X,通讯通路门店!$S:$S,$G561,通讯通路门店!$J:$J,"华为授权体验店")+SUMIFS(通讯通路门店!$AA:$AA,通讯通路门店!$S:$S,$G561,通讯通路门店!$J:$J,"华为堡垒店")</f>
        <v>0</v>
      </c>
      <c r="BG561" s="99">
        <f>SUMIFS(通讯通路门店!$Y:$Y,通讯通路门店!$S:$S,$G561,通讯通路门店!$J:$J,"小米体验店")</f>
        <v>0</v>
      </c>
      <c r="BH561" s="99">
        <f>SUMIFS(通讯通路门店!$AA:$AA,通讯通路门店!$S:$S,$G561,通讯通路门店!$J:$J,"苹果体验店")</f>
        <v>0</v>
      </c>
      <c r="BI561" s="99">
        <f>SUMIFS(通讯通路门店!$K:$K,通讯通路门店!$S:$S,$G561,通讯通路门店!$J:$J,"其他品牌专卖店")</f>
        <v>0</v>
      </c>
      <c r="BJ561" s="99">
        <f>SUMIFS(通讯通路门店!$AC:$AC,通讯通路门店!$S:$S,$G561)</f>
        <v>0</v>
      </c>
      <c r="BK561" s="99">
        <f>SUMIFS(通讯通路门店!$AD:$AD,通讯通路门店!$S:$S,$G561)</f>
        <v>0</v>
      </c>
      <c r="BL561" s="99">
        <f>SUMIFS(通讯通路门店!$AE:$AE,通讯通路门店!$S:$S,$G561)</f>
        <v>0</v>
      </c>
      <c r="BM561" s="99">
        <f>SUMIFS(通讯通路门店!$AF:$AF,通讯通路门店!$S:$S,$G561)</f>
        <v>0</v>
      </c>
      <c r="BN561" s="99">
        <f>SUMIFS(通讯通路门店!$AG:$AG,通讯通路门店!$S:$S,$G561)</f>
        <v>0</v>
      </c>
      <c r="BO561" s="99">
        <f>SUMIFS(通讯通路门店!$AH:$AH,通讯通路门店!$S:$S,$G561)</f>
        <v>0</v>
      </c>
      <c r="BP561" s="99">
        <f>SUMIFS(通讯通路门店!$AI:$AI,通讯通路门店!$S:$S,$G561)</f>
        <v>0</v>
      </c>
      <c r="BQ561" s="83"/>
    </row>
    <row r="562" spans="1:69">
      <c r="A562" s="99" t="str">
        <f>IFERROR(_xlfn.XLOOKUP($G562,通讯通路门店!$S$4:$S$993931,通讯通路门店!$A$4:$A$993931,0,0),"")</f>
        <v/>
      </c>
      <c r="B562" s="99" t="str">
        <f>IFERROR(_xlfn.XLOOKUP($G562,通讯通路门店!$S$4:$S$993931,通讯通路门店!$B$4:$B$993931,0,0),"")</f>
        <v/>
      </c>
      <c r="C562" s="99" t="str">
        <f>IFERROR(_xlfn.XLOOKUP($G562,通讯通路门店!$S$4:$S$993931,通讯通路门店!$C$4:$C$993931,0,0),"")</f>
        <v/>
      </c>
      <c r="D562" s="99" t="str">
        <f>IFERROR(_xlfn.XLOOKUP($G562,通讯通路门店!$S$4:$S$993931,通讯通路门店!$D$4:$D$993931,0,0),"")</f>
        <v/>
      </c>
      <c r="E562" s="83"/>
      <c r="F562" s="83"/>
      <c r="G562" s="101" t="e">
        <v>#N/A</v>
      </c>
      <c r="H562" s="102" t="str">
        <f>IFERROR(_xlfn.XLOOKUP($G562,通讯通路门店!$S$4:$S$993931,通讯通路门店!$R$4:$R$993931,0,0),"")</f>
        <v/>
      </c>
      <c r="I562" s="83"/>
      <c r="J562" s="83"/>
      <c r="K562" s="83"/>
      <c r="L562" s="83"/>
      <c r="M562" s="83"/>
      <c r="N562" s="83"/>
      <c r="O562" s="83"/>
      <c r="P562" s="83"/>
      <c r="Q562" s="83"/>
      <c r="R562" s="83"/>
      <c r="S562" s="83"/>
      <c r="T562" s="83"/>
      <c r="U562" s="99">
        <f>COUNTIF(通讯通路门店!$S:$S,$G562)</f>
        <v>0</v>
      </c>
      <c r="V562" s="99">
        <f>COUNTIFS(通讯通路门店!$S:$S,$G562,通讯通路门店!$J:$J,"综合卖场")</f>
        <v>0</v>
      </c>
      <c r="W562" s="99">
        <f>SUMIFS(通讯通路门店!$AJ:$AJ,通讯通路门店!$S:$S,通讯客户沙盘!$G562)</f>
        <v>0</v>
      </c>
      <c r="X562" s="99">
        <f t="shared" si="40"/>
        <v>0</v>
      </c>
      <c r="Y562" s="99">
        <f>COUNTIFS(通讯通路门店!$S:$S,$G562,通讯通路门店!$J:$J,"荣耀体验店")+COUNTIFS(通讯通路门店!$S:$S,$G562,通讯通路门店!$J:$J,"荣耀授权专卖店")</f>
        <v>0</v>
      </c>
      <c r="Z562" s="99">
        <f>COUNTIFS(通讯通路门店!$S:$S,$G562,通讯通路门店!$J:$J,"VIVO体验店")</f>
        <v>0</v>
      </c>
      <c r="AA562" s="99">
        <f>COUNTIFS(通讯通路门店!$S:$S,$G562,通讯通路门店!$J:$J,"OPPO体验店")</f>
        <v>0</v>
      </c>
      <c r="AB562" s="99">
        <f>COUNTIFS(通讯通路门店!$S:$S,$G562,通讯通路门店!$J:$J,"华为授权体验店")+COUNTIFS(通讯通路门店!$S:$S,$G562,通讯通路门店!$J:$J,"华为堡垒店")</f>
        <v>0</v>
      </c>
      <c r="AC562" s="99">
        <f>COUNTIFS(通讯通路门店!$S:$S,$G562,通讯通路门店!$J:$J,"小米体验店")</f>
        <v>0</v>
      </c>
      <c r="AD562" s="99">
        <f>COUNTIFS(通讯通路门店!$S:$S,$G562,通讯通路门店!$J:$J,"苹果体验店")</f>
        <v>0</v>
      </c>
      <c r="AE562" s="99">
        <f>COUNTIFS(通讯通路门店!$S:$S,$G562,通讯通路门店!$J:$J,"其他品牌专卖店")</f>
        <v>0</v>
      </c>
      <c r="AF562" s="99">
        <f>SUMIFS(通讯通路门店!$BI:$BI,通讯通路门店!$S:$S,$G562)</f>
        <v>0</v>
      </c>
      <c r="AG562" s="99">
        <f>SUMIFS(通讯通路门店!$BH:$BH,通讯通路门店!$S:$S,$G562)</f>
        <v>0</v>
      </c>
      <c r="AH562" s="99">
        <f t="shared" si="41"/>
        <v>0</v>
      </c>
      <c r="AI562" s="99">
        <f>SUMIFS(通讯通路门店!$BB:$BB,通讯通路门店!$S:$S,$G562)</f>
        <v>0</v>
      </c>
      <c r="AJ562" s="99">
        <f>SUMIFS(通讯通路门店!$BE:$BE,通讯通路门店!$S:$S,$G562)</f>
        <v>0</v>
      </c>
      <c r="AK562" s="99">
        <f>SUMIFS(通讯通路门店!$BG:$BG,通讯通路门店!$S:$S,$G562)</f>
        <v>0</v>
      </c>
      <c r="AL562" s="99">
        <f>SUMIFS(通讯通路门店!$BC:$BC,通讯通路门店!$S:$S,$G562)</f>
        <v>0</v>
      </c>
      <c r="AM562" s="99">
        <f>SUMIFS(通讯通路门店!$BD:$BD,通讯通路门店!$S:$S,$G562)</f>
        <v>0</v>
      </c>
      <c r="AN562" s="99">
        <f>SUMIFS(通讯通路门店!$BF:$BF,通讯通路门店!$S:$S,$G562)</f>
        <v>0</v>
      </c>
      <c r="AO562" s="99">
        <f t="shared" si="42"/>
        <v>0</v>
      </c>
      <c r="AP562" s="99">
        <f>SUMIFS(通讯通路门店!$K:$K,通讯通路门店!$S:$S,$G562)</f>
        <v>0</v>
      </c>
      <c r="AQ562" s="83"/>
      <c r="AR562" s="99">
        <f>SUMIFS(通讯通路门店!$T:$T,通讯通路门店!$S:$S,$G562)</f>
        <v>0</v>
      </c>
      <c r="AS562" s="99">
        <f>SUMIFS(通讯通路门店!$U:$U,通讯通路门店!$S:$S,$G562)</f>
        <v>0</v>
      </c>
      <c r="AT562" s="99">
        <f>SUMIFS(通讯通路门店!$V:$V,通讯通路门店!$S:$S,$G562)</f>
        <v>0</v>
      </c>
      <c r="AU562" s="99">
        <f>SUMIFS(通讯通路门店!$W:$W,通讯通路门店!$S:$S,$G562)</f>
        <v>0</v>
      </c>
      <c r="AV562" s="99">
        <f>SUMIFS(通讯通路门店!$Z:$Z,通讯通路门店!$S:$S,$G562)</f>
        <v>0</v>
      </c>
      <c r="AW562" s="99">
        <f>SUMIFS(通讯通路门店!$AB:$AB,通讯通路门店!$S:$S,$G562)</f>
        <v>0</v>
      </c>
      <c r="AX562" s="99">
        <f>SUMIFS(通讯通路门店!$X:$X,通讯通路门店!$S:$S,$G562)</f>
        <v>0</v>
      </c>
      <c r="AY562" s="99">
        <f>SUMIFS(通讯通路门店!$Y:$Y,通讯通路门店!$S:$S,$G562)</f>
        <v>0</v>
      </c>
      <c r="AZ562" s="99">
        <f>SUMIFS(通讯通路门店!$AA:$AA,通讯通路门店!$S:$S,$G562)</f>
        <v>0</v>
      </c>
      <c r="BA562" s="99">
        <f t="shared" si="43"/>
        <v>0</v>
      </c>
      <c r="BB562" s="99">
        <f t="shared" si="44"/>
        <v>0</v>
      </c>
      <c r="BC562" s="99">
        <f>SUMIFS(通讯通路门店!$W:$W,通讯通路门店!$S:$S,$G562,通讯通路门店!$J:$J,"荣耀体验店")+SUMIFS(通讯通路门店!$W:$W,通讯通路门店!$S:$S,$G562,通讯通路门店!$J:$J,"荣耀授权专卖店")</f>
        <v>0</v>
      </c>
      <c r="BD562" s="99">
        <f>SUMIFS(通讯通路门店!$Z:$Z,通讯通路门店!$S:$S,$G562,通讯通路门店!$J:$J,"VIVO体验店")</f>
        <v>0</v>
      </c>
      <c r="BE562" s="99">
        <f>SUMIFS(通讯通路门店!$AB:$AB,通讯通路门店!$S:$S,$G562,通讯通路门店!$J:$J,"OPPO体验店")</f>
        <v>0</v>
      </c>
      <c r="BF562" s="99">
        <f>SUMIFS(通讯通路门店!$X:$X,通讯通路门店!$S:$S,$G562,通讯通路门店!$J:$J,"华为授权体验店")+SUMIFS(通讯通路门店!$AA:$AA,通讯通路门店!$S:$S,$G562,通讯通路门店!$J:$J,"华为堡垒店")</f>
        <v>0</v>
      </c>
      <c r="BG562" s="99">
        <f>SUMIFS(通讯通路门店!$Y:$Y,通讯通路门店!$S:$S,$G562,通讯通路门店!$J:$J,"小米体验店")</f>
        <v>0</v>
      </c>
      <c r="BH562" s="99">
        <f>SUMIFS(通讯通路门店!$AA:$AA,通讯通路门店!$S:$S,$G562,通讯通路门店!$J:$J,"苹果体验店")</f>
        <v>0</v>
      </c>
      <c r="BI562" s="99">
        <f>SUMIFS(通讯通路门店!$K:$K,通讯通路门店!$S:$S,$G562,通讯通路门店!$J:$J,"其他品牌专卖店")</f>
        <v>0</v>
      </c>
      <c r="BJ562" s="99">
        <f>SUMIFS(通讯通路门店!$AC:$AC,通讯通路门店!$S:$S,$G562)</f>
        <v>0</v>
      </c>
      <c r="BK562" s="99">
        <f>SUMIFS(通讯通路门店!$AD:$AD,通讯通路门店!$S:$S,$G562)</f>
        <v>0</v>
      </c>
      <c r="BL562" s="99">
        <f>SUMIFS(通讯通路门店!$AE:$AE,通讯通路门店!$S:$S,$G562)</f>
        <v>0</v>
      </c>
      <c r="BM562" s="99">
        <f>SUMIFS(通讯通路门店!$AF:$AF,通讯通路门店!$S:$S,$G562)</f>
        <v>0</v>
      </c>
      <c r="BN562" s="99">
        <f>SUMIFS(通讯通路门店!$AG:$AG,通讯通路门店!$S:$S,$G562)</f>
        <v>0</v>
      </c>
      <c r="BO562" s="99">
        <f>SUMIFS(通讯通路门店!$AH:$AH,通讯通路门店!$S:$S,$G562)</f>
        <v>0</v>
      </c>
      <c r="BP562" s="99">
        <f>SUMIFS(通讯通路门店!$AI:$AI,通讯通路门店!$S:$S,$G562)</f>
        <v>0</v>
      </c>
      <c r="BQ562" s="83"/>
    </row>
    <row r="563" spans="1:69">
      <c r="A563" s="99" t="str">
        <f>IFERROR(_xlfn.XLOOKUP($G563,通讯通路门店!$S$4:$S$993931,通讯通路门店!$A$4:$A$993931,0,0),"")</f>
        <v/>
      </c>
      <c r="B563" s="99" t="str">
        <f>IFERROR(_xlfn.XLOOKUP($G563,通讯通路门店!$S$4:$S$993931,通讯通路门店!$B$4:$B$993931,0,0),"")</f>
        <v/>
      </c>
      <c r="C563" s="99" t="str">
        <f>IFERROR(_xlfn.XLOOKUP($G563,通讯通路门店!$S$4:$S$993931,通讯通路门店!$C$4:$C$993931,0,0),"")</f>
        <v/>
      </c>
      <c r="D563" s="99" t="str">
        <f>IFERROR(_xlfn.XLOOKUP($G563,通讯通路门店!$S$4:$S$993931,通讯通路门店!$D$4:$D$993931,0,0),"")</f>
        <v/>
      </c>
      <c r="E563" s="83"/>
      <c r="F563" s="83"/>
      <c r="G563" s="101" t="e">
        <v>#N/A</v>
      </c>
      <c r="H563" s="102" t="str">
        <f>IFERROR(_xlfn.XLOOKUP($G563,通讯通路门店!$S$4:$S$993931,通讯通路门店!$R$4:$R$993931,0,0),"")</f>
        <v/>
      </c>
      <c r="I563" s="83"/>
      <c r="J563" s="83"/>
      <c r="K563" s="83"/>
      <c r="L563" s="83"/>
      <c r="M563" s="83"/>
      <c r="N563" s="83"/>
      <c r="O563" s="83"/>
      <c r="P563" s="83"/>
      <c r="Q563" s="83"/>
      <c r="R563" s="83"/>
      <c r="S563" s="83"/>
      <c r="T563" s="83"/>
      <c r="U563" s="99">
        <f>COUNTIF(通讯通路门店!$S:$S,$G563)</f>
        <v>0</v>
      </c>
      <c r="V563" s="99">
        <f>COUNTIFS(通讯通路门店!$S:$S,$G563,通讯通路门店!$J:$J,"综合卖场")</f>
        <v>0</v>
      </c>
      <c r="W563" s="99">
        <f>SUMIFS(通讯通路门店!$AJ:$AJ,通讯通路门店!$S:$S,通讯客户沙盘!$G563)</f>
        <v>0</v>
      </c>
      <c r="X563" s="99">
        <f t="shared" si="40"/>
        <v>0</v>
      </c>
      <c r="Y563" s="99">
        <f>COUNTIFS(通讯通路门店!$S:$S,$G563,通讯通路门店!$J:$J,"荣耀体验店")+COUNTIFS(通讯通路门店!$S:$S,$G563,通讯通路门店!$J:$J,"荣耀授权专卖店")</f>
        <v>0</v>
      </c>
      <c r="Z563" s="99">
        <f>COUNTIFS(通讯通路门店!$S:$S,$G563,通讯通路门店!$J:$J,"VIVO体验店")</f>
        <v>0</v>
      </c>
      <c r="AA563" s="99">
        <f>COUNTIFS(通讯通路门店!$S:$S,$G563,通讯通路门店!$J:$J,"OPPO体验店")</f>
        <v>0</v>
      </c>
      <c r="AB563" s="99">
        <f>COUNTIFS(通讯通路门店!$S:$S,$G563,通讯通路门店!$J:$J,"华为授权体验店")+COUNTIFS(通讯通路门店!$S:$S,$G563,通讯通路门店!$J:$J,"华为堡垒店")</f>
        <v>0</v>
      </c>
      <c r="AC563" s="99">
        <f>COUNTIFS(通讯通路门店!$S:$S,$G563,通讯通路门店!$J:$J,"小米体验店")</f>
        <v>0</v>
      </c>
      <c r="AD563" s="99">
        <f>COUNTIFS(通讯通路门店!$S:$S,$G563,通讯通路门店!$J:$J,"苹果体验店")</f>
        <v>0</v>
      </c>
      <c r="AE563" s="99">
        <f>COUNTIFS(通讯通路门店!$S:$S,$G563,通讯通路门店!$J:$J,"其他品牌专卖店")</f>
        <v>0</v>
      </c>
      <c r="AF563" s="99">
        <f>SUMIFS(通讯通路门店!$BI:$BI,通讯通路门店!$S:$S,$G563)</f>
        <v>0</v>
      </c>
      <c r="AG563" s="99">
        <f>SUMIFS(通讯通路门店!$BH:$BH,通讯通路门店!$S:$S,$G563)</f>
        <v>0</v>
      </c>
      <c r="AH563" s="99">
        <f t="shared" si="41"/>
        <v>0</v>
      </c>
      <c r="AI563" s="99">
        <f>SUMIFS(通讯通路门店!$BB:$BB,通讯通路门店!$S:$S,$G563)</f>
        <v>0</v>
      </c>
      <c r="AJ563" s="99">
        <f>SUMIFS(通讯通路门店!$BE:$BE,通讯通路门店!$S:$S,$G563)</f>
        <v>0</v>
      </c>
      <c r="AK563" s="99">
        <f>SUMIFS(通讯通路门店!$BG:$BG,通讯通路门店!$S:$S,$G563)</f>
        <v>0</v>
      </c>
      <c r="AL563" s="99">
        <f>SUMIFS(通讯通路门店!$BC:$BC,通讯通路门店!$S:$S,$G563)</f>
        <v>0</v>
      </c>
      <c r="AM563" s="99">
        <f>SUMIFS(通讯通路门店!$BD:$BD,通讯通路门店!$S:$S,$G563)</f>
        <v>0</v>
      </c>
      <c r="AN563" s="99">
        <f>SUMIFS(通讯通路门店!$BF:$BF,通讯通路门店!$S:$S,$G563)</f>
        <v>0</v>
      </c>
      <c r="AO563" s="99">
        <f t="shared" si="42"/>
        <v>0</v>
      </c>
      <c r="AP563" s="99">
        <f>SUMIFS(通讯通路门店!$K:$K,通讯通路门店!$S:$S,$G563)</f>
        <v>0</v>
      </c>
      <c r="AQ563" s="83"/>
      <c r="AR563" s="99">
        <f>SUMIFS(通讯通路门店!$T:$T,通讯通路门店!$S:$S,$G563)</f>
        <v>0</v>
      </c>
      <c r="AS563" s="99">
        <f>SUMIFS(通讯通路门店!$U:$U,通讯通路门店!$S:$S,$G563)</f>
        <v>0</v>
      </c>
      <c r="AT563" s="99">
        <f>SUMIFS(通讯通路门店!$V:$V,通讯通路门店!$S:$S,$G563)</f>
        <v>0</v>
      </c>
      <c r="AU563" s="99">
        <f>SUMIFS(通讯通路门店!$W:$W,通讯通路门店!$S:$S,$G563)</f>
        <v>0</v>
      </c>
      <c r="AV563" s="99">
        <f>SUMIFS(通讯通路门店!$Z:$Z,通讯通路门店!$S:$S,$G563)</f>
        <v>0</v>
      </c>
      <c r="AW563" s="99">
        <f>SUMIFS(通讯通路门店!$AB:$AB,通讯通路门店!$S:$S,$G563)</f>
        <v>0</v>
      </c>
      <c r="AX563" s="99">
        <f>SUMIFS(通讯通路门店!$X:$X,通讯通路门店!$S:$S,$G563)</f>
        <v>0</v>
      </c>
      <c r="AY563" s="99">
        <f>SUMIFS(通讯通路门店!$Y:$Y,通讯通路门店!$S:$S,$G563)</f>
        <v>0</v>
      </c>
      <c r="AZ563" s="99">
        <f>SUMIFS(通讯通路门店!$AA:$AA,通讯通路门店!$S:$S,$G563)</f>
        <v>0</v>
      </c>
      <c r="BA563" s="99">
        <f t="shared" si="43"/>
        <v>0</v>
      </c>
      <c r="BB563" s="99">
        <f t="shared" si="44"/>
        <v>0</v>
      </c>
      <c r="BC563" s="99">
        <f>SUMIFS(通讯通路门店!$W:$W,通讯通路门店!$S:$S,$G563,通讯通路门店!$J:$J,"荣耀体验店")+SUMIFS(通讯通路门店!$W:$W,通讯通路门店!$S:$S,$G563,通讯通路门店!$J:$J,"荣耀授权专卖店")</f>
        <v>0</v>
      </c>
      <c r="BD563" s="99">
        <f>SUMIFS(通讯通路门店!$Z:$Z,通讯通路门店!$S:$S,$G563,通讯通路门店!$J:$J,"VIVO体验店")</f>
        <v>0</v>
      </c>
      <c r="BE563" s="99">
        <f>SUMIFS(通讯通路门店!$AB:$AB,通讯通路门店!$S:$S,$G563,通讯通路门店!$J:$J,"OPPO体验店")</f>
        <v>0</v>
      </c>
      <c r="BF563" s="99">
        <f>SUMIFS(通讯通路门店!$X:$X,通讯通路门店!$S:$S,$G563,通讯通路门店!$J:$J,"华为授权体验店")+SUMIFS(通讯通路门店!$AA:$AA,通讯通路门店!$S:$S,$G563,通讯通路门店!$J:$J,"华为堡垒店")</f>
        <v>0</v>
      </c>
      <c r="BG563" s="99">
        <f>SUMIFS(通讯通路门店!$Y:$Y,通讯通路门店!$S:$S,$G563,通讯通路门店!$J:$J,"小米体验店")</f>
        <v>0</v>
      </c>
      <c r="BH563" s="99">
        <f>SUMIFS(通讯通路门店!$AA:$AA,通讯通路门店!$S:$S,$G563,通讯通路门店!$J:$J,"苹果体验店")</f>
        <v>0</v>
      </c>
      <c r="BI563" s="99">
        <f>SUMIFS(通讯通路门店!$K:$K,通讯通路门店!$S:$S,$G563,通讯通路门店!$J:$J,"其他品牌专卖店")</f>
        <v>0</v>
      </c>
      <c r="BJ563" s="99">
        <f>SUMIFS(通讯通路门店!$AC:$AC,通讯通路门店!$S:$S,$G563)</f>
        <v>0</v>
      </c>
      <c r="BK563" s="99">
        <f>SUMIFS(通讯通路门店!$AD:$AD,通讯通路门店!$S:$S,$G563)</f>
        <v>0</v>
      </c>
      <c r="BL563" s="99">
        <f>SUMIFS(通讯通路门店!$AE:$AE,通讯通路门店!$S:$S,$G563)</f>
        <v>0</v>
      </c>
      <c r="BM563" s="99">
        <f>SUMIFS(通讯通路门店!$AF:$AF,通讯通路门店!$S:$S,$G563)</f>
        <v>0</v>
      </c>
      <c r="BN563" s="99">
        <f>SUMIFS(通讯通路门店!$AG:$AG,通讯通路门店!$S:$S,$G563)</f>
        <v>0</v>
      </c>
      <c r="BO563" s="99">
        <f>SUMIFS(通讯通路门店!$AH:$AH,通讯通路门店!$S:$S,$G563)</f>
        <v>0</v>
      </c>
      <c r="BP563" s="99">
        <f>SUMIFS(通讯通路门店!$AI:$AI,通讯通路门店!$S:$S,$G563)</f>
        <v>0</v>
      </c>
      <c r="BQ563" s="83"/>
    </row>
    <row r="564" spans="1:69">
      <c r="A564" s="99" t="str">
        <f>IFERROR(_xlfn.XLOOKUP($G564,通讯通路门店!$S$4:$S$993931,通讯通路门店!$A$4:$A$993931,0,0),"")</f>
        <v/>
      </c>
      <c r="B564" s="99" t="str">
        <f>IFERROR(_xlfn.XLOOKUP($G564,通讯通路门店!$S$4:$S$993931,通讯通路门店!$B$4:$B$993931,0,0),"")</f>
        <v/>
      </c>
      <c r="C564" s="99" t="str">
        <f>IFERROR(_xlfn.XLOOKUP($G564,通讯通路门店!$S$4:$S$993931,通讯通路门店!$C$4:$C$993931,0,0),"")</f>
        <v/>
      </c>
      <c r="D564" s="99" t="str">
        <f>IFERROR(_xlfn.XLOOKUP($G564,通讯通路门店!$S$4:$S$993931,通讯通路门店!$D$4:$D$993931,0,0),"")</f>
        <v/>
      </c>
      <c r="E564" s="83"/>
      <c r="F564" s="83"/>
      <c r="G564" s="101" t="e">
        <v>#N/A</v>
      </c>
      <c r="H564" s="102" t="str">
        <f>IFERROR(_xlfn.XLOOKUP($G564,通讯通路门店!$S$4:$S$993931,通讯通路门店!$R$4:$R$993931,0,0),"")</f>
        <v/>
      </c>
      <c r="I564" s="83"/>
      <c r="J564" s="83"/>
      <c r="K564" s="83"/>
      <c r="L564" s="83"/>
      <c r="M564" s="83"/>
      <c r="N564" s="83"/>
      <c r="O564" s="83"/>
      <c r="P564" s="83"/>
      <c r="Q564" s="83"/>
      <c r="R564" s="83"/>
      <c r="S564" s="83"/>
      <c r="T564" s="83"/>
      <c r="U564" s="99">
        <f>COUNTIF(通讯通路门店!$S:$S,$G564)</f>
        <v>0</v>
      </c>
      <c r="V564" s="99">
        <f>COUNTIFS(通讯通路门店!$S:$S,$G564,通讯通路门店!$J:$J,"综合卖场")</f>
        <v>0</v>
      </c>
      <c r="W564" s="99">
        <f>SUMIFS(通讯通路门店!$AJ:$AJ,通讯通路门店!$S:$S,通讯客户沙盘!$G564)</f>
        <v>0</v>
      </c>
      <c r="X564" s="99">
        <f t="shared" si="40"/>
        <v>0</v>
      </c>
      <c r="Y564" s="99">
        <f>COUNTIFS(通讯通路门店!$S:$S,$G564,通讯通路门店!$J:$J,"荣耀体验店")+COUNTIFS(通讯通路门店!$S:$S,$G564,通讯通路门店!$J:$J,"荣耀授权专卖店")</f>
        <v>0</v>
      </c>
      <c r="Z564" s="99">
        <f>COUNTIFS(通讯通路门店!$S:$S,$G564,通讯通路门店!$J:$J,"VIVO体验店")</f>
        <v>0</v>
      </c>
      <c r="AA564" s="99">
        <f>COUNTIFS(通讯通路门店!$S:$S,$G564,通讯通路门店!$J:$J,"OPPO体验店")</f>
        <v>0</v>
      </c>
      <c r="AB564" s="99">
        <f>COUNTIFS(通讯通路门店!$S:$S,$G564,通讯通路门店!$J:$J,"华为授权体验店")+COUNTIFS(通讯通路门店!$S:$S,$G564,通讯通路门店!$J:$J,"华为堡垒店")</f>
        <v>0</v>
      </c>
      <c r="AC564" s="99">
        <f>COUNTIFS(通讯通路门店!$S:$S,$G564,通讯通路门店!$J:$J,"小米体验店")</f>
        <v>0</v>
      </c>
      <c r="AD564" s="99">
        <f>COUNTIFS(通讯通路门店!$S:$S,$G564,通讯通路门店!$J:$J,"苹果体验店")</f>
        <v>0</v>
      </c>
      <c r="AE564" s="99">
        <f>COUNTIFS(通讯通路门店!$S:$S,$G564,通讯通路门店!$J:$J,"其他品牌专卖店")</f>
        <v>0</v>
      </c>
      <c r="AF564" s="99">
        <f>SUMIFS(通讯通路门店!$BI:$BI,通讯通路门店!$S:$S,$G564)</f>
        <v>0</v>
      </c>
      <c r="AG564" s="99">
        <f>SUMIFS(通讯通路门店!$BH:$BH,通讯通路门店!$S:$S,$G564)</f>
        <v>0</v>
      </c>
      <c r="AH564" s="99">
        <f t="shared" si="41"/>
        <v>0</v>
      </c>
      <c r="AI564" s="99">
        <f>SUMIFS(通讯通路门店!$BB:$BB,通讯通路门店!$S:$S,$G564)</f>
        <v>0</v>
      </c>
      <c r="AJ564" s="99">
        <f>SUMIFS(通讯通路门店!$BE:$BE,通讯通路门店!$S:$S,$G564)</f>
        <v>0</v>
      </c>
      <c r="AK564" s="99">
        <f>SUMIFS(通讯通路门店!$BG:$BG,通讯通路门店!$S:$S,$G564)</f>
        <v>0</v>
      </c>
      <c r="AL564" s="99">
        <f>SUMIFS(通讯通路门店!$BC:$BC,通讯通路门店!$S:$S,$G564)</f>
        <v>0</v>
      </c>
      <c r="AM564" s="99">
        <f>SUMIFS(通讯通路门店!$BD:$BD,通讯通路门店!$S:$S,$G564)</f>
        <v>0</v>
      </c>
      <c r="AN564" s="99">
        <f>SUMIFS(通讯通路门店!$BF:$BF,通讯通路门店!$S:$S,$G564)</f>
        <v>0</v>
      </c>
      <c r="AO564" s="99">
        <f t="shared" si="42"/>
        <v>0</v>
      </c>
      <c r="AP564" s="99">
        <f>SUMIFS(通讯通路门店!$K:$K,通讯通路门店!$S:$S,$G564)</f>
        <v>0</v>
      </c>
      <c r="AQ564" s="83"/>
      <c r="AR564" s="99">
        <f>SUMIFS(通讯通路门店!$T:$T,通讯通路门店!$S:$S,$G564)</f>
        <v>0</v>
      </c>
      <c r="AS564" s="99">
        <f>SUMIFS(通讯通路门店!$U:$U,通讯通路门店!$S:$S,$G564)</f>
        <v>0</v>
      </c>
      <c r="AT564" s="99">
        <f>SUMIFS(通讯通路门店!$V:$V,通讯通路门店!$S:$S,$G564)</f>
        <v>0</v>
      </c>
      <c r="AU564" s="99">
        <f>SUMIFS(通讯通路门店!$W:$W,通讯通路门店!$S:$S,$G564)</f>
        <v>0</v>
      </c>
      <c r="AV564" s="99">
        <f>SUMIFS(通讯通路门店!$Z:$Z,通讯通路门店!$S:$S,$G564)</f>
        <v>0</v>
      </c>
      <c r="AW564" s="99">
        <f>SUMIFS(通讯通路门店!$AB:$AB,通讯通路门店!$S:$S,$G564)</f>
        <v>0</v>
      </c>
      <c r="AX564" s="99">
        <f>SUMIFS(通讯通路门店!$X:$X,通讯通路门店!$S:$S,$G564)</f>
        <v>0</v>
      </c>
      <c r="AY564" s="99">
        <f>SUMIFS(通讯通路门店!$Y:$Y,通讯通路门店!$S:$S,$G564)</f>
        <v>0</v>
      </c>
      <c r="AZ564" s="99">
        <f>SUMIFS(通讯通路门店!$AA:$AA,通讯通路门店!$S:$S,$G564)</f>
        <v>0</v>
      </c>
      <c r="BA564" s="99">
        <f t="shared" si="43"/>
        <v>0</v>
      </c>
      <c r="BB564" s="99">
        <f t="shared" si="44"/>
        <v>0</v>
      </c>
      <c r="BC564" s="99">
        <f>SUMIFS(通讯通路门店!$W:$W,通讯通路门店!$S:$S,$G564,通讯通路门店!$J:$J,"荣耀体验店")+SUMIFS(通讯通路门店!$W:$W,通讯通路门店!$S:$S,$G564,通讯通路门店!$J:$J,"荣耀授权专卖店")</f>
        <v>0</v>
      </c>
      <c r="BD564" s="99">
        <f>SUMIFS(通讯通路门店!$Z:$Z,通讯通路门店!$S:$S,$G564,通讯通路门店!$J:$J,"VIVO体验店")</f>
        <v>0</v>
      </c>
      <c r="BE564" s="99">
        <f>SUMIFS(通讯通路门店!$AB:$AB,通讯通路门店!$S:$S,$G564,通讯通路门店!$J:$J,"OPPO体验店")</f>
        <v>0</v>
      </c>
      <c r="BF564" s="99">
        <f>SUMIFS(通讯通路门店!$X:$X,通讯通路门店!$S:$S,$G564,通讯通路门店!$J:$J,"华为授权体验店")+SUMIFS(通讯通路门店!$AA:$AA,通讯通路门店!$S:$S,$G564,通讯通路门店!$J:$J,"华为堡垒店")</f>
        <v>0</v>
      </c>
      <c r="BG564" s="99">
        <f>SUMIFS(通讯通路门店!$Y:$Y,通讯通路门店!$S:$S,$G564,通讯通路门店!$J:$J,"小米体验店")</f>
        <v>0</v>
      </c>
      <c r="BH564" s="99">
        <f>SUMIFS(通讯通路门店!$AA:$AA,通讯通路门店!$S:$S,$G564,通讯通路门店!$J:$J,"苹果体验店")</f>
        <v>0</v>
      </c>
      <c r="BI564" s="99">
        <f>SUMIFS(通讯通路门店!$K:$K,通讯通路门店!$S:$S,$G564,通讯通路门店!$J:$J,"其他品牌专卖店")</f>
        <v>0</v>
      </c>
      <c r="BJ564" s="99">
        <f>SUMIFS(通讯通路门店!$AC:$AC,通讯通路门店!$S:$S,$G564)</f>
        <v>0</v>
      </c>
      <c r="BK564" s="99">
        <f>SUMIFS(通讯通路门店!$AD:$AD,通讯通路门店!$S:$S,$G564)</f>
        <v>0</v>
      </c>
      <c r="BL564" s="99">
        <f>SUMIFS(通讯通路门店!$AE:$AE,通讯通路门店!$S:$S,$G564)</f>
        <v>0</v>
      </c>
      <c r="BM564" s="99">
        <f>SUMIFS(通讯通路门店!$AF:$AF,通讯通路门店!$S:$S,$G564)</f>
        <v>0</v>
      </c>
      <c r="BN564" s="99">
        <f>SUMIFS(通讯通路门店!$AG:$AG,通讯通路门店!$S:$S,$G564)</f>
        <v>0</v>
      </c>
      <c r="BO564" s="99">
        <f>SUMIFS(通讯通路门店!$AH:$AH,通讯通路门店!$S:$S,$G564)</f>
        <v>0</v>
      </c>
      <c r="BP564" s="99">
        <f>SUMIFS(通讯通路门店!$AI:$AI,通讯通路门店!$S:$S,$G564)</f>
        <v>0</v>
      </c>
      <c r="BQ564" s="83"/>
    </row>
    <row r="565" spans="1:69">
      <c r="A565" s="99" t="str">
        <f>IFERROR(_xlfn.XLOOKUP($G565,通讯通路门店!$S$4:$S$993931,通讯通路门店!$A$4:$A$993931,0,0),"")</f>
        <v/>
      </c>
      <c r="B565" s="99" t="str">
        <f>IFERROR(_xlfn.XLOOKUP($G565,通讯通路门店!$S$4:$S$993931,通讯通路门店!$B$4:$B$993931,0,0),"")</f>
        <v/>
      </c>
      <c r="C565" s="99" t="str">
        <f>IFERROR(_xlfn.XLOOKUP($G565,通讯通路门店!$S$4:$S$993931,通讯通路门店!$C$4:$C$993931,0,0),"")</f>
        <v/>
      </c>
      <c r="D565" s="99" t="str">
        <f>IFERROR(_xlfn.XLOOKUP($G565,通讯通路门店!$S$4:$S$993931,通讯通路门店!$D$4:$D$993931,0,0),"")</f>
        <v/>
      </c>
      <c r="E565" s="83"/>
      <c r="F565" s="83"/>
      <c r="G565" s="101" t="e">
        <v>#N/A</v>
      </c>
      <c r="H565" s="102" t="str">
        <f>IFERROR(_xlfn.XLOOKUP($G565,通讯通路门店!$S$4:$S$993931,通讯通路门店!$R$4:$R$993931,0,0),"")</f>
        <v/>
      </c>
      <c r="I565" s="83"/>
      <c r="J565" s="83"/>
      <c r="K565" s="83"/>
      <c r="L565" s="83"/>
      <c r="M565" s="83"/>
      <c r="N565" s="83"/>
      <c r="O565" s="83"/>
      <c r="P565" s="83"/>
      <c r="Q565" s="83"/>
      <c r="R565" s="83"/>
      <c r="S565" s="83"/>
      <c r="T565" s="83"/>
      <c r="U565" s="99">
        <f>COUNTIF(通讯通路门店!$S:$S,$G565)</f>
        <v>0</v>
      </c>
      <c r="V565" s="99">
        <f>COUNTIFS(通讯通路门店!$S:$S,$G565,通讯通路门店!$J:$J,"综合卖场")</f>
        <v>0</v>
      </c>
      <c r="W565" s="99">
        <f>SUMIFS(通讯通路门店!$AJ:$AJ,通讯通路门店!$S:$S,通讯客户沙盘!$G565)</f>
        <v>0</v>
      </c>
      <c r="X565" s="99">
        <f t="shared" si="40"/>
        <v>0</v>
      </c>
      <c r="Y565" s="99">
        <f>COUNTIFS(通讯通路门店!$S:$S,$G565,通讯通路门店!$J:$J,"荣耀体验店")+COUNTIFS(通讯通路门店!$S:$S,$G565,通讯通路门店!$J:$J,"荣耀授权专卖店")</f>
        <v>0</v>
      </c>
      <c r="Z565" s="99">
        <f>COUNTIFS(通讯通路门店!$S:$S,$G565,通讯通路门店!$J:$J,"VIVO体验店")</f>
        <v>0</v>
      </c>
      <c r="AA565" s="99">
        <f>COUNTIFS(通讯通路门店!$S:$S,$G565,通讯通路门店!$J:$J,"OPPO体验店")</f>
        <v>0</v>
      </c>
      <c r="AB565" s="99">
        <f>COUNTIFS(通讯通路门店!$S:$S,$G565,通讯通路门店!$J:$J,"华为授权体验店")+COUNTIFS(通讯通路门店!$S:$S,$G565,通讯通路门店!$J:$J,"华为堡垒店")</f>
        <v>0</v>
      </c>
      <c r="AC565" s="99">
        <f>COUNTIFS(通讯通路门店!$S:$S,$G565,通讯通路门店!$J:$J,"小米体验店")</f>
        <v>0</v>
      </c>
      <c r="AD565" s="99">
        <f>COUNTIFS(通讯通路门店!$S:$S,$G565,通讯通路门店!$J:$J,"苹果体验店")</f>
        <v>0</v>
      </c>
      <c r="AE565" s="99">
        <f>COUNTIFS(通讯通路门店!$S:$S,$G565,通讯通路门店!$J:$J,"其他品牌专卖店")</f>
        <v>0</v>
      </c>
      <c r="AF565" s="99">
        <f>SUMIFS(通讯通路门店!$BI:$BI,通讯通路门店!$S:$S,$G565)</f>
        <v>0</v>
      </c>
      <c r="AG565" s="99">
        <f>SUMIFS(通讯通路门店!$BH:$BH,通讯通路门店!$S:$S,$G565)</f>
        <v>0</v>
      </c>
      <c r="AH565" s="99">
        <f t="shared" si="41"/>
        <v>0</v>
      </c>
      <c r="AI565" s="99">
        <f>SUMIFS(通讯通路门店!$BB:$BB,通讯通路门店!$S:$S,$G565)</f>
        <v>0</v>
      </c>
      <c r="AJ565" s="99">
        <f>SUMIFS(通讯通路门店!$BE:$BE,通讯通路门店!$S:$S,$G565)</f>
        <v>0</v>
      </c>
      <c r="AK565" s="99">
        <f>SUMIFS(通讯通路门店!$BG:$BG,通讯通路门店!$S:$S,$G565)</f>
        <v>0</v>
      </c>
      <c r="AL565" s="99">
        <f>SUMIFS(通讯通路门店!$BC:$BC,通讯通路门店!$S:$S,$G565)</f>
        <v>0</v>
      </c>
      <c r="AM565" s="99">
        <f>SUMIFS(通讯通路门店!$BD:$BD,通讯通路门店!$S:$S,$G565)</f>
        <v>0</v>
      </c>
      <c r="AN565" s="99">
        <f>SUMIFS(通讯通路门店!$BF:$BF,通讯通路门店!$S:$S,$G565)</f>
        <v>0</v>
      </c>
      <c r="AO565" s="99">
        <f t="shared" si="42"/>
        <v>0</v>
      </c>
      <c r="AP565" s="99">
        <f>SUMIFS(通讯通路门店!$K:$K,通讯通路门店!$S:$S,$G565)</f>
        <v>0</v>
      </c>
      <c r="AQ565" s="83"/>
      <c r="AR565" s="99">
        <f>SUMIFS(通讯通路门店!$T:$T,通讯通路门店!$S:$S,$G565)</f>
        <v>0</v>
      </c>
      <c r="AS565" s="99">
        <f>SUMIFS(通讯通路门店!$U:$U,通讯通路门店!$S:$S,$G565)</f>
        <v>0</v>
      </c>
      <c r="AT565" s="99">
        <f>SUMIFS(通讯通路门店!$V:$V,通讯通路门店!$S:$S,$G565)</f>
        <v>0</v>
      </c>
      <c r="AU565" s="99">
        <f>SUMIFS(通讯通路门店!$W:$W,通讯通路门店!$S:$S,$G565)</f>
        <v>0</v>
      </c>
      <c r="AV565" s="99">
        <f>SUMIFS(通讯通路门店!$Z:$Z,通讯通路门店!$S:$S,$G565)</f>
        <v>0</v>
      </c>
      <c r="AW565" s="99">
        <f>SUMIFS(通讯通路门店!$AB:$AB,通讯通路门店!$S:$S,$G565)</f>
        <v>0</v>
      </c>
      <c r="AX565" s="99">
        <f>SUMIFS(通讯通路门店!$X:$X,通讯通路门店!$S:$S,$G565)</f>
        <v>0</v>
      </c>
      <c r="AY565" s="99">
        <f>SUMIFS(通讯通路门店!$Y:$Y,通讯通路门店!$S:$S,$G565)</f>
        <v>0</v>
      </c>
      <c r="AZ565" s="99">
        <f>SUMIFS(通讯通路门店!$AA:$AA,通讯通路门店!$S:$S,$G565)</f>
        <v>0</v>
      </c>
      <c r="BA565" s="99">
        <f t="shared" si="43"/>
        <v>0</v>
      </c>
      <c r="BB565" s="99">
        <f t="shared" si="44"/>
        <v>0</v>
      </c>
      <c r="BC565" s="99">
        <f>SUMIFS(通讯通路门店!$W:$W,通讯通路门店!$S:$S,$G565,通讯通路门店!$J:$J,"荣耀体验店")+SUMIFS(通讯通路门店!$W:$W,通讯通路门店!$S:$S,$G565,通讯通路门店!$J:$J,"荣耀授权专卖店")</f>
        <v>0</v>
      </c>
      <c r="BD565" s="99">
        <f>SUMIFS(通讯通路门店!$Z:$Z,通讯通路门店!$S:$S,$G565,通讯通路门店!$J:$J,"VIVO体验店")</f>
        <v>0</v>
      </c>
      <c r="BE565" s="99">
        <f>SUMIFS(通讯通路门店!$AB:$AB,通讯通路门店!$S:$S,$G565,通讯通路门店!$J:$J,"OPPO体验店")</f>
        <v>0</v>
      </c>
      <c r="BF565" s="99">
        <f>SUMIFS(通讯通路门店!$X:$X,通讯通路门店!$S:$S,$G565,通讯通路门店!$J:$J,"华为授权体验店")+SUMIFS(通讯通路门店!$AA:$AA,通讯通路门店!$S:$S,$G565,通讯通路门店!$J:$J,"华为堡垒店")</f>
        <v>0</v>
      </c>
      <c r="BG565" s="99">
        <f>SUMIFS(通讯通路门店!$Y:$Y,通讯通路门店!$S:$S,$G565,通讯通路门店!$J:$J,"小米体验店")</f>
        <v>0</v>
      </c>
      <c r="BH565" s="99">
        <f>SUMIFS(通讯通路门店!$AA:$AA,通讯通路门店!$S:$S,$G565,通讯通路门店!$J:$J,"苹果体验店")</f>
        <v>0</v>
      </c>
      <c r="BI565" s="99">
        <f>SUMIFS(通讯通路门店!$K:$K,通讯通路门店!$S:$S,$G565,通讯通路门店!$J:$J,"其他品牌专卖店")</f>
        <v>0</v>
      </c>
      <c r="BJ565" s="99">
        <f>SUMIFS(通讯通路门店!$AC:$AC,通讯通路门店!$S:$S,$G565)</f>
        <v>0</v>
      </c>
      <c r="BK565" s="99">
        <f>SUMIFS(通讯通路门店!$AD:$AD,通讯通路门店!$S:$S,$G565)</f>
        <v>0</v>
      </c>
      <c r="BL565" s="99">
        <f>SUMIFS(通讯通路门店!$AE:$AE,通讯通路门店!$S:$S,$G565)</f>
        <v>0</v>
      </c>
      <c r="BM565" s="99">
        <f>SUMIFS(通讯通路门店!$AF:$AF,通讯通路门店!$S:$S,$G565)</f>
        <v>0</v>
      </c>
      <c r="BN565" s="99">
        <f>SUMIFS(通讯通路门店!$AG:$AG,通讯通路门店!$S:$S,$G565)</f>
        <v>0</v>
      </c>
      <c r="BO565" s="99">
        <f>SUMIFS(通讯通路门店!$AH:$AH,通讯通路门店!$S:$S,$G565)</f>
        <v>0</v>
      </c>
      <c r="BP565" s="99">
        <f>SUMIFS(通讯通路门店!$AI:$AI,通讯通路门店!$S:$S,$G565)</f>
        <v>0</v>
      </c>
      <c r="BQ565" s="83"/>
    </row>
    <row r="566" spans="1:69">
      <c r="A566" s="99" t="str">
        <f>IFERROR(_xlfn.XLOOKUP($G566,通讯通路门店!$S$4:$S$993931,通讯通路门店!$A$4:$A$993931,0,0),"")</f>
        <v/>
      </c>
      <c r="B566" s="99" t="str">
        <f>IFERROR(_xlfn.XLOOKUP($G566,通讯通路门店!$S$4:$S$993931,通讯通路门店!$B$4:$B$993931,0,0),"")</f>
        <v/>
      </c>
      <c r="C566" s="99" t="str">
        <f>IFERROR(_xlfn.XLOOKUP($G566,通讯通路门店!$S$4:$S$993931,通讯通路门店!$C$4:$C$993931,0,0),"")</f>
        <v/>
      </c>
      <c r="D566" s="99" t="str">
        <f>IFERROR(_xlfn.XLOOKUP($G566,通讯通路门店!$S$4:$S$993931,通讯通路门店!$D$4:$D$993931,0,0),"")</f>
        <v/>
      </c>
      <c r="E566" s="83"/>
      <c r="F566" s="83"/>
      <c r="G566" s="101" t="e">
        <v>#N/A</v>
      </c>
      <c r="H566" s="102" t="str">
        <f>IFERROR(_xlfn.XLOOKUP($G566,通讯通路门店!$S$4:$S$993931,通讯通路门店!$R$4:$R$993931,0,0),"")</f>
        <v/>
      </c>
      <c r="I566" s="83"/>
      <c r="J566" s="83"/>
      <c r="K566" s="83"/>
      <c r="L566" s="83"/>
      <c r="M566" s="83"/>
      <c r="N566" s="83"/>
      <c r="O566" s="83"/>
      <c r="P566" s="83"/>
      <c r="Q566" s="83"/>
      <c r="R566" s="83"/>
      <c r="S566" s="83"/>
      <c r="T566" s="83"/>
      <c r="U566" s="99">
        <f>COUNTIF(通讯通路门店!$S:$S,$G566)</f>
        <v>0</v>
      </c>
      <c r="V566" s="99">
        <f>COUNTIFS(通讯通路门店!$S:$S,$G566,通讯通路门店!$J:$J,"综合卖场")</f>
        <v>0</v>
      </c>
      <c r="W566" s="99">
        <f>SUMIFS(通讯通路门店!$AJ:$AJ,通讯通路门店!$S:$S,通讯客户沙盘!$G566)</f>
        <v>0</v>
      </c>
      <c r="X566" s="99">
        <f t="shared" si="40"/>
        <v>0</v>
      </c>
      <c r="Y566" s="99">
        <f>COUNTIFS(通讯通路门店!$S:$S,$G566,通讯通路门店!$J:$J,"荣耀体验店")+COUNTIFS(通讯通路门店!$S:$S,$G566,通讯通路门店!$J:$J,"荣耀授权专卖店")</f>
        <v>0</v>
      </c>
      <c r="Z566" s="99">
        <f>COUNTIFS(通讯通路门店!$S:$S,$G566,通讯通路门店!$J:$J,"VIVO体验店")</f>
        <v>0</v>
      </c>
      <c r="AA566" s="99">
        <f>COUNTIFS(通讯通路门店!$S:$S,$G566,通讯通路门店!$J:$J,"OPPO体验店")</f>
        <v>0</v>
      </c>
      <c r="AB566" s="99">
        <f>COUNTIFS(通讯通路门店!$S:$S,$G566,通讯通路门店!$J:$J,"华为授权体验店")+COUNTIFS(通讯通路门店!$S:$S,$G566,通讯通路门店!$J:$J,"华为堡垒店")</f>
        <v>0</v>
      </c>
      <c r="AC566" s="99">
        <f>COUNTIFS(通讯通路门店!$S:$S,$G566,通讯通路门店!$J:$J,"小米体验店")</f>
        <v>0</v>
      </c>
      <c r="AD566" s="99">
        <f>COUNTIFS(通讯通路门店!$S:$S,$G566,通讯通路门店!$J:$J,"苹果体验店")</f>
        <v>0</v>
      </c>
      <c r="AE566" s="99">
        <f>COUNTIFS(通讯通路门店!$S:$S,$G566,通讯通路门店!$J:$J,"其他品牌专卖店")</f>
        <v>0</v>
      </c>
      <c r="AF566" s="99">
        <f>SUMIFS(通讯通路门店!$BI:$BI,通讯通路门店!$S:$S,$G566)</f>
        <v>0</v>
      </c>
      <c r="AG566" s="99">
        <f>SUMIFS(通讯通路门店!$BH:$BH,通讯通路门店!$S:$S,$G566)</f>
        <v>0</v>
      </c>
      <c r="AH566" s="99">
        <f t="shared" si="41"/>
        <v>0</v>
      </c>
      <c r="AI566" s="99">
        <f>SUMIFS(通讯通路门店!$BB:$BB,通讯通路门店!$S:$S,$G566)</f>
        <v>0</v>
      </c>
      <c r="AJ566" s="99">
        <f>SUMIFS(通讯通路门店!$BE:$BE,通讯通路门店!$S:$S,$G566)</f>
        <v>0</v>
      </c>
      <c r="AK566" s="99">
        <f>SUMIFS(通讯通路门店!$BG:$BG,通讯通路门店!$S:$S,$G566)</f>
        <v>0</v>
      </c>
      <c r="AL566" s="99">
        <f>SUMIFS(通讯通路门店!$BC:$BC,通讯通路门店!$S:$S,$G566)</f>
        <v>0</v>
      </c>
      <c r="AM566" s="99">
        <f>SUMIFS(通讯通路门店!$BD:$BD,通讯通路门店!$S:$S,$G566)</f>
        <v>0</v>
      </c>
      <c r="AN566" s="99">
        <f>SUMIFS(通讯通路门店!$BF:$BF,通讯通路门店!$S:$S,$G566)</f>
        <v>0</v>
      </c>
      <c r="AO566" s="99">
        <f t="shared" si="42"/>
        <v>0</v>
      </c>
      <c r="AP566" s="99">
        <f>SUMIFS(通讯通路门店!$K:$K,通讯通路门店!$S:$S,$G566)</f>
        <v>0</v>
      </c>
      <c r="AQ566" s="83"/>
      <c r="AR566" s="99">
        <f>SUMIFS(通讯通路门店!$T:$T,通讯通路门店!$S:$S,$G566)</f>
        <v>0</v>
      </c>
      <c r="AS566" s="99">
        <f>SUMIFS(通讯通路门店!$U:$U,通讯通路门店!$S:$S,$G566)</f>
        <v>0</v>
      </c>
      <c r="AT566" s="99">
        <f>SUMIFS(通讯通路门店!$V:$V,通讯通路门店!$S:$S,$G566)</f>
        <v>0</v>
      </c>
      <c r="AU566" s="99">
        <f>SUMIFS(通讯通路门店!$W:$W,通讯通路门店!$S:$S,$G566)</f>
        <v>0</v>
      </c>
      <c r="AV566" s="99">
        <f>SUMIFS(通讯通路门店!$Z:$Z,通讯通路门店!$S:$S,$G566)</f>
        <v>0</v>
      </c>
      <c r="AW566" s="99">
        <f>SUMIFS(通讯通路门店!$AB:$AB,通讯通路门店!$S:$S,$G566)</f>
        <v>0</v>
      </c>
      <c r="AX566" s="99">
        <f>SUMIFS(通讯通路门店!$X:$X,通讯通路门店!$S:$S,$G566)</f>
        <v>0</v>
      </c>
      <c r="AY566" s="99">
        <f>SUMIFS(通讯通路门店!$Y:$Y,通讯通路门店!$S:$S,$G566)</f>
        <v>0</v>
      </c>
      <c r="AZ566" s="99">
        <f>SUMIFS(通讯通路门店!$AA:$AA,通讯通路门店!$S:$S,$G566)</f>
        <v>0</v>
      </c>
      <c r="BA566" s="99">
        <f t="shared" si="43"/>
        <v>0</v>
      </c>
      <c r="BB566" s="99">
        <f t="shared" si="44"/>
        <v>0</v>
      </c>
      <c r="BC566" s="99">
        <f>SUMIFS(通讯通路门店!$W:$W,通讯通路门店!$S:$S,$G566,通讯通路门店!$J:$J,"荣耀体验店")+SUMIFS(通讯通路门店!$W:$W,通讯通路门店!$S:$S,$G566,通讯通路门店!$J:$J,"荣耀授权专卖店")</f>
        <v>0</v>
      </c>
      <c r="BD566" s="99">
        <f>SUMIFS(通讯通路门店!$Z:$Z,通讯通路门店!$S:$S,$G566,通讯通路门店!$J:$J,"VIVO体验店")</f>
        <v>0</v>
      </c>
      <c r="BE566" s="99">
        <f>SUMIFS(通讯通路门店!$AB:$AB,通讯通路门店!$S:$S,$G566,通讯通路门店!$J:$J,"OPPO体验店")</f>
        <v>0</v>
      </c>
      <c r="BF566" s="99">
        <f>SUMIFS(通讯通路门店!$X:$X,通讯通路门店!$S:$S,$G566,通讯通路门店!$J:$J,"华为授权体验店")+SUMIFS(通讯通路门店!$AA:$AA,通讯通路门店!$S:$S,$G566,通讯通路门店!$J:$J,"华为堡垒店")</f>
        <v>0</v>
      </c>
      <c r="BG566" s="99">
        <f>SUMIFS(通讯通路门店!$Y:$Y,通讯通路门店!$S:$S,$G566,通讯通路门店!$J:$J,"小米体验店")</f>
        <v>0</v>
      </c>
      <c r="BH566" s="99">
        <f>SUMIFS(通讯通路门店!$AA:$AA,通讯通路门店!$S:$S,$G566,通讯通路门店!$J:$J,"苹果体验店")</f>
        <v>0</v>
      </c>
      <c r="BI566" s="99">
        <f>SUMIFS(通讯通路门店!$K:$K,通讯通路门店!$S:$S,$G566,通讯通路门店!$J:$J,"其他品牌专卖店")</f>
        <v>0</v>
      </c>
      <c r="BJ566" s="99">
        <f>SUMIFS(通讯通路门店!$AC:$AC,通讯通路门店!$S:$S,$G566)</f>
        <v>0</v>
      </c>
      <c r="BK566" s="99">
        <f>SUMIFS(通讯通路门店!$AD:$AD,通讯通路门店!$S:$S,$G566)</f>
        <v>0</v>
      </c>
      <c r="BL566" s="99">
        <f>SUMIFS(通讯通路门店!$AE:$AE,通讯通路门店!$S:$S,$G566)</f>
        <v>0</v>
      </c>
      <c r="BM566" s="99">
        <f>SUMIFS(通讯通路门店!$AF:$AF,通讯通路门店!$S:$S,$G566)</f>
        <v>0</v>
      </c>
      <c r="BN566" s="99">
        <f>SUMIFS(通讯通路门店!$AG:$AG,通讯通路门店!$S:$S,$G566)</f>
        <v>0</v>
      </c>
      <c r="BO566" s="99">
        <f>SUMIFS(通讯通路门店!$AH:$AH,通讯通路门店!$S:$S,$G566)</f>
        <v>0</v>
      </c>
      <c r="BP566" s="99">
        <f>SUMIFS(通讯通路门店!$AI:$AI,通讯通路门店!$S:$S,$G566)</f>
        <v>0</v>
      </c>
      <c r="BQ566" s="83"/>
    </row>
    <row r="567" spans="1:69">
      <c r="A567" s="99" t="str">
        <f>IFERROR(_xlfn.XLOOKUP($G567,通讯通路门店!$S$4:$S$993931,通讯通路门店!$A$4:$A$993931,0,0),"")</f>
        <v/>
      </c>
      <c r="B567" s="99" t="str">
        <f>IFERROR(_xlfn.XLOOKUP($G567,通讯通路门店!$S$4:$S$993931,通讯通路门店!$B$4:$B$993931,0,0),"")</f>
        <v/>
      </c>
      <c r="C567" s="99" t="str">
        <f>IFERROR(_xlfn.XLOOKUP($G567,通讯通路门店!$S$4:$S$993931,通讯通路门店!$C$4:$C$993931,0,0),"")</f>
        <v/>
      </c>
      <c r="D567" s="99" t="str">
        <f>IFERROR(_xlfn.XLOOKUP($G567,通讯通路门店!$S$4:$S$993931,通讯通路门店!$D$4:$D$993931,0,0),"")</f>
        <v/>
      </c>
      <c r="E567" s="83"/>
      <c r="F567" s="83"/>
      <c r="G567" s="101" t="e">
        <v>#N/A</v>
      </c>
      <c r="H567" s="102" t="str">
        <f>IFERROR(_xlfn.XLOOKUP($G567,通讯通路门店!$S$4:$S$993931,通讯通路门店!$R$4:$R$993931,0,0),"")</f>
        <v/>
      </c>
      <c r="I567" s="83"/>
      <c r="J567" s="83"/>
      <c r="K567" s="83"/>
      <c r="L567" s="83"/>
      <c r="M567" s="83"/>
      <c r="N567" s="83"/>
      <c r="O567" s="83"/>
      <c r="P567" s="83"/>
      <c r="Q567" s="83"/>
      <c r="R567" s="83"/>
      <c r="S567" s="83"/>
      <c r="T567" s="83"/>
      <c r="U567" s="99">
        <f>COUNTIF(通讯通路门店!$S:$S,$G567)</f>
        <v>0</v>
      </c>
      <c r="V567" s="99">
        <f>COUNTIFS(通讯通路门店!$S:$S,$G567,通讯通路门店!$J:$J,"综合卖场")</f>
        <v>0</v>
      </c>
      <c r="W567" s="99">
        <f>SUMIFS(通讯通路门店!$AJ:$AJ,通讯通路门店!$S:$S,通讯客户沙盘!$G567)</f>
        <v>0</v>
      </c>
      <c r="X567" s="99">
        <f t="shared" si="40"/>
        <v>0</v>
      </c>
      <c r="Y567" s="99">
        <f>COUNTIFS(通讯通路门店!$S:$S,$G567,通讯通路门店!$J:$J,"荣耀体验店")+COUNTIFS(通讯通路门店!$S:$S,$G567,通讯通路门店!$J:$J,"荣耀授权专卖店")</f>
        <v>0</v>
      </c>
      <c r="Z567" s="99">
        <f>COUNTIFS(通讯通路门店!$S:$S,$G567,通讯通路门店!$J:$J,"VIVO体验店")</f>
        <v>0</v>
      </c>
      <c r="AA567" s="99">
        <f>COUNTIFS(通讯通路门店!$S:$S,$G567,通讯通路门店!$J:$J,"OPPO体验店")</f>
        <v>0</v>
      </c>
      <c r="AB567" s="99">
        <f>COUNTIFS(通讯通路门店!$S:$S,$G567,通讯通路门店!$J:$J,"华为授权体验店")+COUNTIFS(通讯通路门店!$S:$S,$G567,通讯通路门店!$J:$J,"华为堡垒店")</f>
        <v>0</v>
      </c>
      <c r="AC567" s="99">
        <f>COUNTIFS(通讯通路门店!$S:$S,$G567,通讯通路门店!$J:$J,"小米体验店")</f>
        <v>0</v>
      </c>
      <c r="AD567" s="99">
        <f>COUNTIFS(通讯通路门店!$S:$S,$G567,通讯通路门店!$J:$J,"苹果体验店")</f>
        <v>0</v>
      </c>
      <c r="AE567" s="99">
        <f>COUNTIFS(通讯通路门店!$S:$S,$G567,通讯通路门店!$J:$J,"其他品牌专卖店")</f>
        <v>0</v>
      </c>
      <c r="AF567" s="99">
        <f>SUMIFS(通讯通路门店!$BI:$BI,通讯通路门店!$S:$S,$G567)</f>
        <v>0</v>
      </c>
      <c r="AG567" s="99">
        <f>SUMIFS(通讯通路门店!$BH:$BH,通讯通路门店!$S:$S,$G567)</f>
        <v>0</v>
      </c>
      <c r="AH567" s="99">
        <f t="shared" si="41"/>
        <v>0</v>
      </c>
      <c r="AI567" s="99">
        <f>SUMIFS(通讯通路门店!$BB:$BB,通讯通路门店!$S:$S,$G567)</f>
        <v>0</v>
      </c>
      <c r="AJ567" s="99">
        <f>SUMIFS(通讯通路门店!$BE:$BE,通讯通路门店!$S:$S,$G567)</f>
        <v>0</v>
      </c>
      <c r="AK567" s="99">
        <f>SUMIFS(通讯通路门店!$BG:$BG,通讯通路门店!$S:$S,$G567)</f>
        <v>0</v>
      </c>
      <c r="AL567" s="99">
        <f>SUMIFS(通讯通路门店!$BC:$BC,通讯通路门店!$S:$S,$G567)</f>
        <v>0</v>
      </c>
      <c r="AM567" s="99">
        <f>SUMIFS(通讯通路门店!$BD:$BD,通讯通路门店!$S:$S,$G567)</f>
        <v>0</v>
      </c>
      <c r="AN567" s="99">
        <f>SUMIFS(通讯通路门店!$BF:$BF,通讯通路门店!$S:$S,$G567)</f>
        <v>0</v>
      </c>
      <c r="AO567" s="99">
        <f t="shared" si="42"/>
        <v>0</v>
      </c>
      <c r="AP567" s="99">
        <f>SUMIFS(通讯通路门店!$K:$K,通讯通路门店!$S:$S,$G567)</f>
        <v>0</v>
      </c>
      <c r="AQ567" s="83"/>
      <c r="AR567" s="99">
        <f>SUMIFS(通讯通路门店!$T:$T,通讯通路门店!$S:$S,$G567)</f>
        <v>0</v>
      </c>
      <c r="AS567" s="99">
        <f>SUMIFS(通讯通路门店!$U:$U,通讯通路门店!$S:$S,$G567)</f>
        <v>0</v>
      </c>
      <c r="AT567" s="99">
        <f>SUMIFS(通讯通路门店!$V:$V,通讯通路门店!$S:$S,$G567)</f>
        <v>0</v>
      </c>
      <c r="AU567" s="99">
        <f>SUMIFS(通讯通路门店!$W:$W,通讯通路门店!$S:$S,$G567)</f>
        <v>0</v>
      </c>
      <c r="AV567" s="99">
        <f>SUMIFS(通讯通路门店!$Z:$Z,通讯通路门店!$S:$S,$G567)</f>
        <v>0</v>
      </c>
      <c r="AW567" s="99">
        <f>SUMIFS(通讯通路门店!$AB:$AB,通讯通路门店!$S:$S,$G567)</f>
        <v>0</v>
      </c>
      <c r="AX567" s="99">
        <f>SUMIFS(通讯通路门店!$X:$X,通讯通路门店!$S:$S,$G567)</f>
        <v>0</v>
      </c>
      <c r="AY567" s="99">
        <f>SUMIFS(通讯通路门店!$Y:$Y,通讯通路门店!$S:$S,$G567)</f>
        <v>0</v>
      </c>
      <c r="AZ567" s="99">
        <f>SUMIFS(通讯通路门店!$AA:$AA,通讯通路门店!$S:$S,$G567)</f>
        <v>0</v>
      </c>
      <c r="BA567" s="99">
        <f t="shared" si="43"/>
        <v>0</v>
      </c>
      <c r="BB567" s="99">
        <f t="shared" si="44"/>
        <v>0</v>
      </c>
      <c r="BC567" s="99">
        <f>SUMIFS(通讯通路门店!$W:$W,通讯通路门店!$S:$S,$G567,通讯通路门店!$J:$J,"荣耀体验店")+SUMIFS(通讯通路门店!$W:$W,通讯通路门店!$S:$S,$G567,通讯通路门店!$J:$J,"荣耀授权专卖店")</f>
        <v>0</v>
      </c>
      <c r="BD567" s="99">
        <f>SUMIFS(通讯通路门店!$Z:$Z,通讯通路门店!$S:$S,$G567,通讯通路门店!$J:$J,"VIVO体验店")</f>
        <v>0</v>
      </c>
      <c r="BE567" s="99">
        <f>SUMIFS(通讯通路门店!$AB:$AB,通讯通路门店!$S:$S,$G567,通讯通路门店!$J:$J,"OPPO体验店")</f>
        <v>0</v>
      </c>
      <c r="BF567" s="99">
        <f>SUMIFS(通讯通路门店!$X:$X,通讯通路门店!$S:$S,$G567,通讯通路门店!$J:$J,"华为授权体验店")+SUMIFS(通讯通路门店!$AA:$AA,通讯通路门店!$S:$S,$G567,通讯通路门店!$J:$J,"华为堡垒店")</f>
        <v>0</v>
      </c>
      <c r="BG567" s="99">
        <f>SUMIFS(通讯通路门店!$Y:$Y,通讯通路门店!$S:$S,$G567,通讯通路门店!$J:$J,"小米体验店")</f>
        <v>0</v>
      </c>
      <c r="BH567" s="99">
        <f>SUMIFS(通讯通路门店!$AA:$AA,通讯通路门店!$S:$S,$G567,通讯通路门店!$J:$J,"苹果体验店")</f>
        <v>0</v>
      </c>
      <c r="BI567" s="99">
        <f>SUMIFS(通讯通路门店!$K:$K,通讯通路门店!$S:$S,$G567,通讯通路门店!$J:$J,"其他品牌专卖店")</f>
        <v>0</v>
      </c>
      <c r="BJ567" s="99">
        <f>SUMIFS(通讯通路门店!$AC:$AC,通讯通路门店!$S:$S,$G567)</f>
        <v>0</v>
      </c>
      <c r="BK567" s="99">
        <f>SUMIFS(通讯通路门店!$AD:$AD,通讯通路门店!$S:$S,$G567)</f>
        <v>0</v>
      </c>
      <c r="BL567" s="99">
        <f>SUMIFS(通讯通路门店!$AE:$AE,通讯通路门店!$S:$S,$G567)</f>
        <v>0</v>
      </c>
      <c r="BM567" s="99">
        <f>SUMIFS(通讯通路门店!$AF:$AF,通讯通路门店!$S:$S,$G567)</f>
        <v>0</v>
      </c>
      <c r="BN567" s="99">
        <f>SUMIFS(通讯通路门店!$AG:$AG,通讯通路门店!$S:$S,$G567)</f>
        <v>0</v>
      </c>
      <c r="BO567" s="99">
        <f>SUMIFS(通讯通路门店!$AH:$AH,通讯通路门店!$S:$S,$G567)</f>
        <v>0</v>
      </c>
      <c r="BP567" s="99">
        <f>SUMIFS(通讯通路门店!$AI:$AI,通讯通路门店!$S:$S,$G567)</f>
        <v>0</v>
      </c>
      <c r="BQ567" s="83"/>
    </row>
    <row r="568" spans="1:69">
      <c r="A568" s="99" t="str">
        <f>IFERROR(_xlfn.XLOOKUP($G568,通讯通路门店!$S$4:$S$993931,通讯通路门店!$A$4:$A$993931,0,0),"")</f>
        <v/>
      </c>
      <c r="B568" s="99" t="str">
        <f>IFERROR(_xlfn.XLOOKUP($G568,通讯通路门店!$S$4:$S$993931,通讯通路门店!$B$4:$B$993931,0,0),"")</f>
        <v/>
      </c>
      <c r="C568" s="99" t="str">
        <f>IFERROR(_xlfn.XLOOKUP($G568,通讯通路门店!$S$4:$S$993931,通讯通路门店!$C$4:$C$993931,0,0),"")</f>
        <v/>
      </c>
      <c r="D568" s="99" t="str">
        <f>IFERROR(_xlfn.XLOOKUP($G568,通讯通路门店!$S$4:$S$993931,通讯通路门店!$D$4:$D$993931,0,0),"")</f>
        <v/>
      </c>
      <c r="E568" s="83"/>
      <c r="F568" s="83"/>
      <c r="G568" s="101" t="e">
        <v>#N/A</v>
      </c>
      <c r="H568" s="102" t="str">
        <f>IFERROR(_xlfn.XLOOKUP($G568,通讯通路门店!$S$4:$S$993931,通讯通路门店!$R$4:$R$993931,0,0),"")</f>
        <v/>
      </c>
      <c r="I568" s="83"/>
      <c r="J568" s="83"/>
      <c r="K568" s="83"/>
      <c r="L568" s="83"/>
      <c r="M568" s="83"/>
      <c r="N568" s="83"/>
      <c r="O568" s="83"/>
      <c r="P568" s="83"/>
      <c r="Q568" s="83"/>
      <c r="R568" s="83"/>
      <c r="S568" s="83"/>
      <c r="T568" s="83"/>
      <c r="U568" s="99">
        <f>COUNTIF(通讯通路门店!$S:$S,$G568)</f>
        <v>0</v>
      </c>
      <c r="V568" s="99">
        <f>COUNTIFS(通讯通路门店!$S:$S,$G568,通讯通路门店!$J:$J,"综合卖场")</f>
        <v>0</v>
      </c>
      <c r="W568" s="99">
        <f>SUMIFS(通讯通路门店!$AJ:$AJ,通讯通路门店!$S:$S,通讯客户沙盘!$G568)</f>
        <v>0</v>
      </c>
      <c r="X568" s="99">
        <f t="shared" si="40"/>
        <v>0</v>
      </c>
      <c r="Y568" s="99">
        <f>COUNTIFS(通讯通路门店!$S:$S,$G568,通讯通路门店!$J:$J,"荣耀体验店")+COUNTIFS(通讯通路门店!$S:$S,$G568,通讯通路门店!$J:$J,"荣耀授权专卖店")</f>
        <v>0</v>
      </c>
      <c r="Z568" s="99">
        <f>COUNTIFS(通讯通路门店!$S:$S,$G568,通讯通路门店!$J:$J,"VIVO体验店")</f>
        <v>0</v>
      </c>
      <c r="AA568" s="99">
        <f>COUNTIFS(通讯通路门店!$S:$S,$G568,通讯通路门店!$J:$J,"OPPO体验店")</f>
        <v>0</v>
      </c>
      <c r="AB568" s="99">
        <f>COUNTIFS(通讯通路门店!$S:$S,$G568,通讯通路门店!$J:$J,"华为授权体验店")+COUNTIFS(通讯通路门店!$S:$S,$G568,通讯通路门店!$J:$J,"华为堡垒店")</f>
        <v>0</v>
      </c>
      <c r="AC568" s="99">
        <f>COUNTIFS(通讯通路门店!$S:$S,$G568,通讯通路门店!$J:$J,"小米体验店")</f>
        <v>0</v>
      </c>
      <c r="AD568" s="99">
        <f>COUNTIFS(通讯通路门店!$S:$S,$G568,通讯通路门店!$J:$J,"苹果体验店")</f>
        <v>0</v>
      </c>
      <c r="AE568" s="99">
        <f>COUNTIFS(通讯通路门店!$S:$S,$G568,通讯通路门店!$J:$J,"其他品牌专卖店")</f>
        <v>0</v>
      </c>
      <c r="AF568" s="99">
        <f>SUMIFS(通讯通路门店!$BI:$BI,通讯通路门店!$S:$S,$G568)</f>
        <v>0</v>
      </c>
      <c r="AG568" s="99">
        <f>SUMIFS(通讯通路门店!$BH:$BH,通讯通路门店!$S:$S,$G568)</f>
        <v>0</v>
      </c>
      <c r="AH568" s="99">
        <f t="shared" si="41"/>
        <v>0</v>
      </c>
      <c r="AI568" s="99">
        <f>SUMIFS(通讯通路门店!$BB:$BB,通讯通路门店!$S:$S,$G568)</f>
        <v>0</v>
      </c>
      <c r="AJ568" s="99">
        <f>SUMIFS(通讯通路门店!$BE:$BE,通讯通路门店!$S:$S,$G568)</f>
        <v>0</v>
      </c>
      <c r="AK568" s="99">
        <f>SUMIFS(通讯通路门店!$BG:$BG,通讯通路门店!$S:$S,$G568)</f>
        <v>0</v>
      </c>
      <c r="AL568" s="99">
        <f>SUMIFS(通讯通路门店!$BC:$BC,通讯通路门店!$S:$S,$G568)</f>
        <v>0</v>
      </c>
      <c r="AM568" s="99">
        <f>SUMIFS(通讯通路门店!$BD:$BD,通讯通路门店!$S:$S,$G568)</f>
        <v>0</v>
      </c>
      <c r="AN568" s="99">
        <f>SUMIFS(通讯通路门店!$BF:$BF,通讯通路门店!$S:$S,$G568)</f>
        <v>0</v>
      </c>
      <c r="AO568" s="99">
        <f t="shared" si="42"/>
        <v>0</v>
      </c>
      <c r="AP568" s="99">
        <f>SUMIFS(通讯通路门店!$K:$K,通讯通路门店!$S:$S,$G568)</f>
        <v>0</v>
      </c>
      <c r="AQ568" s="83"/>
      <c r="AR568" s="99">
        <f>SUMIFS(通讯通路门店!$T:$T,通讯通路门店!$S:$S,$G568)</f>
        <v>0</v>
      </c>
      <c r="AS568" s="99">
        <f>SUMIFS(通讯通路门店!$U:$U,通讯通路门店!$S:$S,$G568)</f>
        <v>0</v>
      </c>
      <c r="AT568" s="99">
        <f>SUMIFS(通讯通路门店!$V:$V,通讯通路门店!$S:$S,$G568)</f>
        <v>0</v>
      </c>
      <c r="AU568" s="99">
        <f>SUMIFS(通讯通路门店!$W:$W,通讯通路门店!$S:$S,$G568)</f>
        <v>0</v>
      </c>
      <c r="AV568" s="99">
        <f>SUMIFS(通讯通路门店!$Z:$Z,通讯通路门店!$S:$S,$G568)</f>
        <v>0</v>
      </c>
      <c r="AW568" s="99">
        <f>SUMIFS(通讯通路门店!$AB:$AB,通讯通路门店!$S:$S,$G568)</f>
        <v>0</v>
      </c>
      <c r="AX568" s="99">
        <f>SUMIFS(通讯通路门店!$X:$X,通讯通路门店!$S:$S,$G568)</f>
        <v>0</v>
      </c>
      <c r="AY568" s="99">
        <f>SUMIFS(通讯通路门店!$Y:$Y,通讯通路门店!$S:$S,$G568)</f>
        <v>0</v>
      </c>
      <c r="AZ568" s="99">
        <f>SUMIFS(通讯通路门店!$AA:$AA,通讯通路门店!$S:$S,$G568)</f>
        <v>0</v>
      </c>
      <c r="BA568" s="99">
        <f t="shared" si="43"/>
        <v>0</v>
      </c>
      <c r="BB568" s="99">
        <f t="shared" si="44"/>
        <v>0</v>
      </c>
      <c r="BC568" s="99">
        <f>SUMIFS(通讯通路门店!$W:$W,通讯通路门店!$S:$S,$G568,通讯通路门店!$J:$J,"荣耀体验店")+SUMIFS(通讯通路门店!$W:$W,通讯通路门店!$S:$S,$G568,通讯通路门店!$J:$J,"荣耀授权专卖店")</f>
        <v>0</v>
      </c>
      <c r="BD568" s="99">
        <f>SUMIFS(通讯通路门店!$Z:$Z,通讯通路门店!$S:$S,$G568,通讯通路门店!$J:$J,"VIVO体验店")</f>
        <v>0</v>
      </c>
      <c r="BE568" s="99">
        <f>SUMIFS(通讯通路门店!$AB:$AB,通讯通路门店!$S:$S,$G568,通讯通路门店!$J:$J,"OPPO体验店")</f>
        <v>0</v>
      </c>
      <c r="BF568" s="99">
        <f>SUMIFS(通讯通路门店!$X:$X,通讯通路门店!$S:$S,$G568,通讯通路门店!$J:$J,"华为授权体验店")+SUMIFS(通讯通路门店!$AA:$AA,通讯通路门店!$S:$S,$G568,通讯通路门店!$J:$J,"华为堡垒店")</f>
        <v>0</v>
      </c>
      <c r="BG568" s="99">
        <f>SUMIFS(通讯通路门店!$Y:$Y,通讯通路门店!$S:$S,$G568,通讯通路门店!$J:$J,"小米体验店")</f>
        <v>0</v>
      </c>
      <c r="BH568" s="99">
        <f>SUMIFS(通讯通路门店!$AA:$AA,通讯通路门店!$S:$S,$G568,通讯通路门店!$J:$J,"苹果体验店")</f>
        <v>0</v>
      </c>
      <c r="BI568" s="99">
        <f>SUMIFS(通讯通路门店!$K:$K,通讯通路门店!$S:$S,$G568,通讯通路门店!$J:$J,"其他品牌专卖店")</f>
        <v>0</v>
      </c>
      <c r="BJ568" s="99">
        <f>SUMIFS(通讯通路门店!$AC:$AC,通讯通路门店!$S:$S,$G568)</f>
        <v>0</v>
      </c>
      <c r="BK568" s="99">
        <f>SUMIFS(通讯通路门店!$AD:$AD,通讯通路门店!$S:$S,$G568)</f>
        <v>0</v>
      </c>
      <c r="BL568" s="99">
        <f>SUMIFS(通讯通路门店!$AE:$AE,通讯通路门店!$S:$S,$G568)</f>
        <v>0</v>
      </c>
      <c r="BM568" s="99">
        <f>SUMIFS(通讯通路门店!$AF:$AF,通讯通路门店!$S:$S,$G568)</f>
        <v>0</v>
      </c>
      <c r="BN568" s="99">
        <f>SUMIFS(通讯通路门店!$AG:$AG,通讯通路门店!$S:$S,$G568)</f>
        <v>0</v>
      </c>
      <c r="BO568" s="99">
        <f>SUMIFS(通讯通路门店!$AH:$AH,通讯通路门店!$S:$S,$G568)</f>
        <v>0</v>
      </c>
      <c r="BP568" s="99">
        <f>SUMIFS(通讯通路门店!$AI:$AI,通讯通路门店!$S:$S,$G568)</f>
        <v>0</v>
      </c>
      <c r="BQ568" s="83"/>
    </row>
    <row r="569" spans="1:69">
      <c r="A569" s="99" t="str">
        <f>IFERROR(_xlfn.XLOOKUP($G569,通讯通路门店!$S$4:$S$993931,通讯通路门店!$A$4:$A$993931,0,0),"")</f>
        <v/>
      </c>
      <c r="B569" s="99" t="str">
        <f>IFERROR(_xlfn.XLOOKUP($G569,通讯通路门店!$S$4:$S$993931,通讯通路门店!$B$4:$B$993931,0,0),"")</f>
        <v/>
      </c>
      <c r="C569" s="99" t="str">
        <f>IFERROR(_xlfn.XLOOKUP($G569,通讯通路门店!$S$4:$S$993931,通讯通路门店!$C$4:$C$993931,0,0),"")</f>
        <v/>
      </c>
      <c r="D569" s="99" t="str">
        <f>IFERROR(_xlfn.XLOOKUP($G569,通讯通路门店!$S$4:$S$993931,通讯通路门店!$D$4:$D$993931,0,0),"")</f>
        <v/>
      </c>
      <c r="E569" s="83"/>
      <c r="F569" s="83"/>
      <c r="G569" s="101" t="e">
        <v>#N/A</v>
      </c>
      <c r="H569" s="102" t="str">
        <f>IFERROR(_xlfn.XLOOKUP($G569,通讯通路门店!$S$4:$S$993931,通讯通路门店!$R$4:$R$993931,0,0),"")</f>
        <v/>
      </c>
      <c r="I569" s="83"/>
      <c r="J569" s="83"/>
      <c r="K569" s="83"/>
      <c r="L569" s="83"/>
      <c r="M569" s="83"/>
      <c r="N569" s="83"/>
      <c r="O569" s="83"/>
      <c r="P569" s="83"/>
      <c r="Q569" s="83"/>
      <c r="R569" s="83"/>
      <c r="S569" s="83"/>
      <c r="T569" s="83"/>
      <c r="U569" s="99">
        <f>COUNTIF(通讯通路门店!$S:$S,$G569)</f>
        <v>0</v>
      </c>
      <c r="V569" s="99">
        <f>COUNTIFS(通讯通路门店!$S:$S,$G569,通讯通路门店!$J:$J,"综合卖场")</f>
        <v>0</v>
      </c>
      <c r="W569" s="99">
        <f>SUMIFS(通讯通路门店!$AJ:$AJ,通讯通路门店!$S:$S,通讯客户沙盘!$G569)</f>
        <v>0</v>
      </c>
      <c r="X569" s="99">
        <f t="shared" si="40"/>
        <v>0</v>
      </c>
      <c r="Y569" s="99">
        <f>COUNTIFS(通讯通路门店!$S:$S,$G569,通讯通路门店!$J:$J,"荣耀体验店")+COUNTIFS(通讯通路门店!$S:$S,$G569,通讯通路门店!$J:$J,"荣耀授权专卖店")</f>
        <v>0</v>
      </c>
      <c r="Z569" s="99">
        <f>COUNTIFS(通讯通路门店!$S:$S,$G569,通讯通路门店!$J:$J,"VIVO体验店")</f>
        <v>0</v>
      </c>
      <c r="AA569" s="99">
        <f>COUNTIFS(通讯通路门店!$S:$S,$G569,通讯通路门店!$J:$J,"OPPO体验店")</f>
        <v>0</v>
      </c>
      <c r="AB569" s="99">
        <f>COUNTIFS(通讯通路门店!$S:$S,$G569,通讯通路门店!$J:$J,"华为授权体验店")+COUNTIFS(通讯通路门店!$S:$S,$G569,通讯通路门店!$J:$J,"华为堡垒店")</f>
        <v>0</v>
      </c>
      <c r="AC569" s="99">
        <f>COUNTIFS(通讯通路门店!$S:$S,$G569,通讯通路门店!$J:$J,"小米体验店")</f>
        <v>0</v>
      </c>
      <c r="AD569" s="99">
        <f>COUNTIFS(通讯通路门店!$S:$S,$G569,通讯通路门店!$J:$J,"苹果体验店")</f>
        <v>0</v>
      </c>
      <c r="AE569" s="99">
        <f>COUNTIFS(通讯通路门店!$S:$S,$G569,通讯通路门店!$J:$J,"其他品牌专卖店")</f>
        <v>0</v>
      </c>
      <c r="AF569" s="99">
        <f>SUMIFS(通讯通路门店!$BI:$BI,通讯通路门店!$S:$S,$G569)</f>
        <v>0</v>
      </c>
      <c r="AG569" s="99">
        <f>SUMIFS(通讯通路门店!$BH:$BH,通讯通路门店!$S:$S,$G569)</f>
        <v>0</v>
      </c>
      <c r="AH569" s="99">
        <f t="shared" si="41"/>
        <v>0</v>
      </c>
      <c r="AI569" s="99">
        <f>SUMIFS(通讯通路门店!$BB:$BB,通讯通路门店!$S:$S,$G569)</f>
        <v>0</v>
      </c>
      <c r="AJ569" s="99">
        <f>SUMIFS(通讯通路门店!$BE:$BE,通讯通路门店!$S:$S,$G569)</f>
        <v>0</v>
      </c>
      <c r="AK569" s="99">
        <f>SUMIFS(通讯通路门店!$BG:$BG,通讯通路门店!$S:$S,$G569)</f>
        <v>0</v>
      </c>
      <c r="AL569" s="99">
        <f>SUMIFS(通讯通路门店!$BC:$BC,通讯通路门店!$S:$S,$G569)</f>
        <v>0</v>
      </c>
      <c r="AM569" s="99">
        <f>SUMIFS(通讯通路门店!$BD:$BD,通讯通路门店!$S:$S,$G569)</f>
        <v>0</v>
      </c>
      <c r="AN569" s="99">
        <f>SUMIFS(通讯通路门店!$BF:$BF,通讯通路门店!$S:$S,$G569)</f>
        <v>0</v>
      </c>
      <c r="AO569" s="99">
        <f t="shared" si="42"/>
        <v>0</v>
      </c>
      <c r="AP569" s="99">
        <f>SUMIFS(通讯通路门店!$K:$K,通讯通路门店!$S:$S,$G569)</f>
        <v>0</v>
      </c>
      <c r="AQ569" s="83"/>
      <c r="AR569" s="99">
        <f>SUMIFS(通讯通路门店!$T:$T,通讯通路门店!$S:$S,$G569)</f>
        <v>0</v>
      </c>
      <c r="AS569" s="99">
        <f>SUMIFS(通讯通路门店!$U:$U,通讯通路门店!$S:$S,$G569)</f>
        <v>0</v>
      </c>
      <c r="AT569" s="99">
        <f>SUMIFS(通讯通路门店!$V:$V,通讯通路门店!$S:$S,$G569)</f>
        <v>0</v>
      </c>
      <c r="AU569" s="99">
        <f>SUMIFS(通讯通路门店!$W:$W,通讯通路门店!$S:$S,$G569)</f>
        <v>0</v>
      </c>
      <c r="AV569" s="99">
        <f>SUMIFS(通讯通路门店!$Z:$Z,通讯通路门店!$S:$S,$G569)</f>
        <v>0</v>
      </c>
      <c r="AW569" s="99">
        <f>SUMIFS(通讯通路门店!$AB:$AB,通讯通路门店!$S:$S,$G569)</f>
        <v>0</v>
      </c>
      <c r="AX569" s="99">
        <f>SUMIFS(通讯通路门店!$X:$X,通讯通路门店!$S:$S,$G569)</f>
        <v>0</v>
      </c>
      <c r="AY569" s="99">
        <f>SUMIFS(通讯通路门店!$Y:$Y,通讯通路门店!$S:$S,$G569)</f>
        <v>0</v>
      </c>
      <c r="AZ569" s="99">
        <f>SUMIFS(通讯通路门店!$AA:$AA,通讯通路门店!$S:$S,$G569)</f>
        <v>0</v>
      </c>
      <c r="BA569" s="99">
        <f t="shared" si="43"/>
        <v>0</v>
      </c>
      <c r="BB569" s="99">
        <f t="shared" si="44"/>
        <v>0</v>
      </c>
      <c r="BC569" s="99">
        <f>SUMIFS(通讯通路门店!$W:$W,通讯通路门店!$S:$S,$G569,通讯通路门店!$J:$J,"荣耀体验店")+SUMIFS(通讯通路门店!$W:$W,通讯通路门店!$S:$S,$G569,通讯通路门店!$J:$J,"荣耀授权专卖店")</f>
        <v>0</v>
      </c>
      <c r="BD569" s="99">
        <f>SUMIFS(通讯通路门店!$Z:$Z,通讯通路门店!$S:$S,$G569,通讯通路门店!$J:$J,"VIVO体验店")</f>
        <v>0</v>
      </c>
      <c r="BE569" s="99">
        <f>SUMIFS(通讯通路门店!$AB:$AB,通讯通路门店!$S:$S,$G569,通讯通路门店!$J:$J,"OPPO体验店")</f>
        <v>0</v>
      </c>
      <c r="BF569" s="99">
        <f>SUMIFS(通讯通路门店!$X:$X,通讯通路门店!$S:$S,$G569,通讯通路门店!$J:$J,"华为授权体验店")+SUMIFS(通讯通路门店!$AA:$AA,通讯通路门店!$S:$S,$G569,通讯通路门店!$J:$J,"华为堡垒店")</f>
        <v>0</v>
      </c>
      <c r="BG569" s="99">
        <f>SUMIFS(通讯通路门店!$Y:$Y,通讯通路门店!$S:$S,$G569,通讯通路门店!$J:$J,"小米体验店")</f>
        <v>0</v>
      </c>
      <c r="BH569" s="99">
        <f>SUMIFS(通讯通路门店!$AA:$AA,通讯通路门店!$S:$S,$G569,通讯通路门店!$J:$J,"苹果体验店")</f>
        <v>0</v>
      </c>
      <c r="BI569" s="99">
        <f>SUMIFS(通讯通路门店!$K:$K,通讯通路门店!$S:$S,$G569,通讯通路门店!$J:$J,"其他品牌专卖店")</f>
        <v>0</v>
      </c>
      <c r="BJ569" s="99">
        <f>SUMIFS(通讯通路门店!$AC:$AC,通讯通路门店!$S:$S,$G569)</f>
        <v>0</v>
      </c>
      <c r="BK569" s="99">
        <f>SUMIFS(通讯通路门店!$AD:$AD,通讯通路门店!$S:$S,$G569)</f>
        <v>0</v>
      </c>
      <c r="BL569" s="99">
        <f>SUMIFS(通讯通路门店!$AE:$AE,通讯通路门店!$S:$S,$G569)</f>
        <v>0</v>
      </c>
      <c r="BM569" s="99">
        <f>SUMIFS(通讯通路门店!$AF:$AF,通讯通路门店!$S:$S,$G569)</f>
        <v>0</v>
      </c>
      <c r="BN569" s="99">
        <f>SUMIFS(通讯通路门店!$AG:$AG,通讯通路门店!$S:$S,$G569)</f>
        <v>0</v>
      </c>
      <c r="BO569" s="99">
        <f>SUMIFS(通讯通路门店!$AH:$AH,通讯通路门店!$S:$S,$G569)</f>
        <v>0</v>
      </c>
      <c r="BP569" s="99">
        <f>SUMIFS(通讯通路门店!$AI:$AI,通讯通路门店!$S:$S,$G569)</f>
        <v>0</v>
      </c>
      <c r="BQ569" s="83"/>
    </row>
    <row r="570" spans="1:69">
      <c r="A570" s="99" t="str">
        <f>IFERROR(_xlfn.XLOOKUP($G570,通讯通路门店!$S$4:$S$993931,通讯通路门店!$A$4:$A$993931,0,0),"")</f>
        <v/>
      </c>
      <c r="B570" s="99" t="str">
        <f>IFERROR(_xlfn.XLOOKUP($G570,通讯通路门店!$S$4:$S$993931,通讯通路门店!$B$4:$B$993931,0,0),"")</f>
        <v/>
      </c>
      <c r="C570" s="99" t="str">
        <f>IFERROR(_xlfn.XLOOKUP($G570,通讯通路门店!$S$4:$S$993931,通讯通路门店!$C$4:$C$993931,0,0),"")</f>
        <v/>
      </c>
      <c r="D570" s="99" t="str">
        <f>IFERROR(_xlfn.XLOOKUP($G570,通讯通路门店!$S$4:$S$993931,通讯通路门店!$D$4:$D$993931,0,0),"")</f>
        <v/>
      </c>
      <c r="E570" s="83"/>
      <c r="F570" s="83"/>
      <c r="G570" s="101" t="e">
        <v>#N/A</v>
      </c>
      <c r="H570" s="102" t="str">
        <f>IFERROR(_xlfn.XLOOKUP($G570,通讯通路门店!$S$4:$S$993931,通讯通路门店!$R$4:$R$993931,0,0),"")</f>
        <v/>
      </c>
      <c r="I570" s="83"/>
      <c r="J570" s="83"/>
      <c r="K570" s="83"/>
      <c r="L570" s="83"/>
      <c r="M570" s="83"/>
      <c r="N570" s="83"/>
      <c r="O570" s="83"/>
      <c r="P570" s="83"/>
      <c r="Q570" s="83"/>
      <c r="R570" s="83"/>
      <c r="S570" s="83"/>
      <c r="T570" s="83"/>
      <c r="U570" s="99">
        <f>COUNTIF(通讯通路门店!$S:$S,$G570)</f>
        <v>0</v>
      </c>
      <c r="V570" s="99">
        <f>COUNTIFS(通讯通路门店!$S:$S,$G570,通讯通路门店!$J:$J,"综合卖场")</f>
        <v>0</v>
      </c>
      <c r="W570" s="99">
        <f>SUMIFS(通讯通路门店!$AJ:$AJ,通讯通路门店!$S:$S,通讯客户沙盘!$G570)</f>
        <v>0</v>
      </c>
      <c r="X570" s="99">
        <f t="shared" si="40"/>
        <v>0</v>
      </c>
      <c r="Y570" s="99">
        <f>COUNTIFS(通讯通路门店!$S:$S,$G570,通讯通路门店!$J:$J,"荣耀体验店")+COUNTIFS(通讯通路门店!$S:$S,$G570,通讯通路门店!$J:$J,"荣耀授权专卖店")</f>
        <v>0</v>
      </c>
      <c r="Z570" s="99">
        <f>COUNTIFS(通讯通路门店!$S:$S,$G570,通讯通路门店!$J:$J,"VIVO体验店")</f>
        <v>0</v>
      </c>
      <c r="AA570" s="99">
        <f>COUNTIFS(通讯通路门店!$S:$S,$G570,通讯通路门店!$J:$J,"OPPO体验店")</f>
        <v>0</v>
      </c>
      <c r="AB570" s="99">
        <f>COUNTIFS(通讯通路门店!$S:$S,$G570,通讯通路门店!$J:$J,"华为授权体验店")+COUNTIFS(通讯通路门店!$S:$S,$G570,通讯通路门店!$J:$J,"华为堡垒店")</f>
        <v>0</v>
      </c>
      <c r="AC570" s="99">
        <f>COUNTIFS(通讯通路门店!$S:$S,$G570,通讯通路门店!$J:$J,"小米体验店")</f>
        <v>0</v>
      </c>
      <c r="AD570" s="99">
        <f>COUNTIFS(通讯通路门店!$S:$S,$G570,通讯通路门店!$J:$J,"苹果体验店")</f>
        <v>0</v>
      </c>
      <c r="AE570" s="99">
        <f>COUNTIFS(通讯通路门店!$S:$S,$G570,通讯通路门店!$J:$J,"其他品牌专卖店")</f>
        <v>0</v>
      </c>
      <c r="AF570" s="99">
        <f>SUMIFS(通讯通路门店!$BI:$BI,通讯通路门店!$S:$S,$G570)</f>
        <v>0</v>
      </c>
      <c r="AG570" s="99">
        <f>SUMIFS(通讯通路门店!$BH:$BH,通讯通路门店!$S:$S,$G570)</f>
        <v>0</v>
      </c>
      <c r="AH570" s="99">
        <f t="shared" si="41"/>
        <v>0</v>
      </c>
      <c r="AI570" s="99">
        <f>SUMIFS(通讯通路门店!$BB:$BB,通讯通路门店!$S:$S,$G570)</f>
        <v>0</v>
      </c>
      <c r="AJ570" s="99">
        <f>SUMIFS(通讯通路门店!$BE:$BE,通讯通路门店!$S:$S,$G570)</f>
        <v>0</v>
      </c>
      <c r="AK570" s="99">
        <f>SUMIFS(通讯通路门店!$BG:$BG,通讯通路门店!$S:$S,$G570)</f>
        <v>0</v>
      </c>
      <c r="AL570" s="99">
        <f>SUMIFS(通讯通路门店!$BC:$BC,通讯通路门店!$S:$S,$G570)</f>
        <v>0</v>
      </c>
      <c r="AM570" s="99">
        <f>SUMIFS(通讯通路门店!$BD:$BD,通讯通路门店!$S:$S,$G570)</f>
        <v>0</v>
      </c>
      <c r="AN570" s="99">
        <f>SUMIFS(通讯通路门店!$BF:$BF,通讯通路门店!$S:$S,$G570)</f>
        <v>0</v>
      </c>
      <c r="AO570" s="99">
        <f t="shared" si="42"/>
        <v>0</v>
      </c>
      <c r="AP570" s="99">
        <f>SUMIFS(通讯通路门店!$K:$K,通讯通路门店!$S:$S,$G570)</f>
        <v>0</v>
      </c>
      <c r="AQ570" s="83"/>
      <c r="AR570" s="99">
        <f>SUMIFS(通讯通路门店!$T:$T,通讯通路门店!$S:$S,$G570)</f>
        <v>0</v>
      </c>
      <c r="AS570" s="99">
        <f>SUMIFS(通讯通路门店!$U:$U,通讯通路门店!$S:$S,$G570)</f>
        <v>0</v>
      </c>
      <c r="AT570" s="99">
        <f>SUMIFS(通讯通路门店!$V:$V,通讯通路门店!$S:$S,$G570)</f>
        <v>0</v>
      </c>
      <c r="AU570" s="99">
        <f>SUMIFS(通讯通路门店!$W:$W,通讯通路门店!$S:$S,$G570)</f>
        <v>0</v>
      </c>
      <c r="AV570" s="99">
        <f>SUMIFS(通讯通路门店!$Z:$Z,通讯通路门店!$S:$S,$G570)</f>
        <v>0</v>
      </c>
      <c r="AW570" s="99">
        <f>SUMIFS(通讯通路门店!$AB:$AB,通讯通路门店!$S:$S,$G570)</f>
        <v>0</v>
      </c>
      <c r="AX570" s="99">
        <f>SUMIFS(通讯通路门店!$X:$X,通讯通路门店!$S:$S,$G570)</f>
        <v>0</v>
      </c>
      <c r="AY570" s="99">
        <f>SUMIFS(通讯通路门店!$Y:$Y,通讯通路门店!$S:$S,$G570)</f>
        <v>0</v>
      </c>
      <c r="AZ570" s="99">
        <f>SUMIFS(通讯通路门店!$AA:$AA,通讯通路门店!$S:$S,$G570)</f>
        <v>0</v>
      </c>
      <c r="BA570" s="99">
        <f t="shared" si="43"/>
        <v>0</v>
      </c>
      <c r="BB570" s="99">
        <f t="shared" si="44"/>
        <v>0</v>
      </c>
      <c r="BC570" s="99">
        <f>SUMIFS(通讯通路门店!$W:$W,通讯通路门店!$S:$S,$G570,通讯通路门店!$J:$J,"荣耀体验店")+SUMIFS(通讯通路门店!$W:$W,通讯通路门店!$S:$S,$G570,通讯通路门店!$J:$J,"荣耀授权专卖店")</f>
        <v>0</v>
      </c>
      <c r="BD570" s="99">
        <f>SUMIFS(通讯通路门店!$Z:$Z,通讯通路门店!$S:$S,$G570,通讯通路门店!$J:$J,"VIVO体验店")</f>
        <v>0</v>
      </c>
      <c r="BE570" s="99">
        <f>SUMIFS(通讯通路门店!$AB:$AB,通讯通路门店!$S:$S,$G570,通讯通路门店!$J:$J,"OPPO体验店")</f>
        <v>0</v>
      </c>
      <c r="BF570" s="99">
        <f>SUMIFS(通讯通路门店!$X:$X,通讯通路门店!$S:$S,$G570,通讯通路门店!$J:$J,"华为授权体验店")+SUMIFS(通讯通路门店!$AA:$AA,通讯通路门店!$S:$S,$G570,通讯通路门店!$J:$J,"华为堡垒店")</f>
        <v>0</v>
      </c>
      <c r="BG570" s="99">
        <f>SUMIFS(通讯通路门店!$Y:$Y,通讯通路门店!$S:$S,$G570,通讯通路门店!$J:$J,"小米体验店")</f>
        <v>0</v>
      </c>
      <c r="BH570" s="99">
        <f>SUMIFS(通讯通路门店!$AA:$AA,通讯通路门店!$S:$S,$G570,通讯通路门店!$J:$J,"苹果体验店")</f>
        <v>0</v>
      </c>
      <c r="BI570" s="99">
        <f>SUMIFS(通讯通路门店!$K:$K,通讯通路门店!$S:$S,$G570,通讯通路门店!$J:$J,"其他品牌专卖店")</f>
        <v>0</v>
      </c>
      <c r="BJ570" s="99">
        <f>SUMIFS(通讯通路门店!$AC:$AC,通讯通路门店!$S:$S,$G570)</f>
        <v>0</v>
      </c>
      <c r="BK570" s="99">
        <f>SUMIFS(通讯通路门店!$AD:$AD,通讯通路门店!$S:$S,$G570)</f>
        <v>0</v>
      </c>
      <c r="BL570" s="99">
        <f>SUMIFS(通讯通路门店!$AE:$AE,通讯通路门店!$S:$S,$G570)</f>
        <v>0</v>
      </c>
      <c r="BM570" s="99">
        <f>SUMIFS(通讯通路门店!$AF:$AF,通讯通路门店!$S:$S,$G570)</f>
        <v>0</v>
      </c>
      <c r="BN570" s="99">
        <f>SUMIFS(通讯通路门店!$AG:$AG,通讯通路门店!$S:$S,$G570)</f>
        <v>0</v>
      </c>
      <c r="BO570" s="99">
        <f>SUMIFS(通讯通路门店!$AH:$AH,通讯通路门店!$S:$S,$G570)</f>
        <v>0</v>
      </c>
      <c r="BP570" s="99">
        <f>SUMIFS(通讯通路门店!$AI:$AI,通讯通路门店!$S:$S,$G570)</f>
        <v>0</v>
      </c>
      <c r="BQ570" s="83"/>
    </row>
    <row r="571" spans="1:69">
      <c r="A571" s="99" t="str">
        <f>IFERROR(_xlfn.XLOOKUP($G571,通讯通路门店!$S$4:$S$993931,通讯通路门店!$A$4:$A$993931,0,0),"")</f>
        <v/>
      </c>
      <c r="B571" s="99" t="str">
        <f>IFERROR(_xlfn.XLOOKUP($G571,通讯通路门店!$S$4:$S$993931,通讯通路门店!$B$4:$B$993931,0,0),"")</f>
        <v/>
      </c>
      <c r="C571" s="99" t="str">
        <f>IFERROR(_xlfn.XLOOKUP($G571,通讯通路门店!$S$4:$S$993931,通讯通路门店!$C$4:$C$993931,0,0),"")</f>
        <v/>
      </c>
      <c r="D571" s="99" t="str">
        <f>IFERROR(_xlfn.XLOOKUP($G571,通讯通路门店!$S$4:$S$993931,通讯通路门店!$D$4:$D$993931,0,0),"")</f>
        <v/>
      </c>
      <c r="E571" s="83"/>
      <c r="F571" s="83"/>
      <c r="G571" s="101" t="e">
        <v>#N/A</v>
      </c>
      <c r="H571" s="102" t="str">
        <f>IFERROR(_xlfn.XLOOKUP($G571,通讯通路门店!$S$4:$S$993931,通讯通路门店!$R$4:$R$993931,0,0),"")</f>
        <v/>
      </c>
      <c r="I571" s="83"/>
      <c r="J571" s="83"/>
      <c r="K571" s="83"/>
      <c r="L571" s="83"/>
      <c r="M571" s="83"/>
      <c r="N571" s="83"/>
      <c r="O571" s="83"/>
      <c r="P571" s="83"/>
      <c r="Q571" s="83"/>
      <c r="R571" s="83"/>
      <c r="S571" s="83"/>
      <c r="T571" s="83"/>
      <c r="U571" s="99">
        <f>COUNTIF(通讯通路门店!$S:$S,$G571)</f>
        <v>0</v>
      </c>
      <c r="V571" s="99">
        <f>COUNTIFS(通讯通路门店!$S:$S,$G571,通讯通路门店!$J:$J,"综合卖场")</f>
        <v>0</v>
      </c>
      <c r="W571" s="99">
        <f>SUMIFS(通讯通路门店!$AJ:$AJ,通讯通路门店!$S:$S,通讯客户沙盘!$G571)</f>
        <v>0</v>
      </c>
      <c r="X571" s="99">
        <f t="shared" si="40"/>
        <v>0</v>
      </c>
      <c r="Y571" s="99">
        <f>COUNTIFS(通讯通路门店!$S:$S,$G571,通讯通路门店!$J:$J,"荣耀体验店")+COUNTIFS(通讯通路门店!$S:$S,$G571,通讯通路门店!$J:$J,"荣耀授权专卖店")</f>
        <v>0</v>
      </c>
      <c r="Z571" s="99">
        <f>COUNTIFS(通讯通路门店!$S:$S,$G571,通讯通路门店!$J:$J,"VIVO体验店")</f>
        <v>0</v>
      </c>
      <c r="AA571" s="99">
        <f>COUNTIFS(通讯通路门店!$S:$S,$G571,通讯通路门店!$J:$J,"OPPO体验店")</f>
        <v>0</v>
      </c>
      <c r="AB571" s="99">
        <f>COUNTIFS(通讯通路门店!$S:$S,$G571,通讯通路门店!$J:$J,"华为授权体验店")+COUNTIFS(通讯通路门店!$S:$S,$G571,通讯通路门店!$J:$J,"华为堡垒店")</f>
        <v>0</v>
      </c>
      <c r="AC571" s="99">
        <f>COUNTIFS(通讯通路门店!$S:$S,$G571,通讯通路门店!$J:$J,"小米体验店")</f>
        <v>0</v>
      </c>
      <c r="AD571" s="99">
        <f>COUNTIFS(通讯通路门店!$S:$S,$G571,通讯通路门店!$J:$J,"苹果体验店")</f>
        <v>0</v>
      </c>
      <c r="AE571" s="99">
        <f>COUNTIFS(通讯通路门店!$S:$S,$G571,通讯通路门店!$J:$J,"其他品牌专卖店")</f>
        <v>0</v>
      </c>
      <c r="AF571" s="99">
        <f>SUMIFS(通讯通路门店!$BI:$BI,通讯通路门店!$S:$S,$G571)</f>
        <v>0</v>
      </c>
      <c r="AG571" s="99">
        <f>SUMIFS(通讯通路门店!$BH:$BH,通讯通路门店!$S:$S,$G571)</f>
        <v>0</v>
      </c>
      <c r="AH571" s="99">
        <f t="shared" si="41"/>
        <v>0</v>
      </c>
      <c r="AI571" s="99">
        <f>SUMIFS(通讯通路门店!$BB:$BB,通讯通路门店!$S:$S,$G571)</f>
        <v>0</v>
      </c>
      <c r="AJ571" s="99">
        <f>SUMIFS(通讯通路门店!$BE:$BE,通讯通路门店!$S:$S,$G571)</f>
        <v>0</v>
      </c>
      <c r="AK571" s="99">
        <f>SUMIFS(通讯通路门店!$BG:$BG,通讯通路门店!$S:$S,$G571)</f>
        <v>0</v>
      </c>
      <c r="AL571" s="99">
        <f>SUMIFS(通讯通路门店!$BC:$BC,通讯通路门店!$S:$S,$G571)</f>
        <v>0</v>
      </c>
      <c r="AM571" s="99">
        <f>SUMIFS(通讯通路门店!$BD:$BD,通讯通路门店!$S:$S,$G571)</f>
        <v>0</v>
      </c>
      <c r="AN571" s="99">
        <f>SUMIFS(通讯通路门店!$BF:$BF,通讯通路门店!$S:$S,$G571)</f>
        <v>0</v>
      </c>
      <c r="AO571" s="99">
        <f t="shared" si="42"/>
        <v>0</v>
      </c>
      <c r="AP571" s="99">
        <f>SUMIFS(通讯通路门店!$K:$K,通讯通路门店!$S:$S,$G571)</f>
        <v>0</v>
      </c>
      <c r="AQ571" s="83"/>
      <c r="AR571" s="99">
        <f>SUMIFS(通讯通路门店!$T:$T,通讯通路门店!$S:$S,$G571)</f>
        <v>0</v>
      </c>
      <c r="AS571" s="99">
        <f>SUMIFS(通讯通路门店!$U:$U,通讯通路门店!$S:$S,$G571)</f>
        <v>0</v>
      </c>
      <c r="AT571" s="99">
        <f>SUMIFS(通讯通路门店!$V:$V,通讯通路门店!$S:$S,$G571)</f>
        <v>0</v>
      </c>
      <c r="AU571" s="99">
        <f>SUMIFS(通讯通路门店!$W:$W,通讯通路门店!$S:$S,$G571)</f>
        <v>0</v>
      </c>
      <c r="AV571" s="99">
        <f>SUMIFS(通讯通路门店!$Z:$Z,通讯通路门店!$S:$S,$G571)</f>
        <v>0</v>
      </c>
      <c r="AW571" s="99">
        <f>SUMIFS(通讯通路门店!$AB:$AB,通讯通路门店!$S:$S,$G571)</f>
        <v>0</v>
      </c>
      <c r="AX571" s="99">
        <f>SUMIFS(通讯通路门店!$X:$X,通讯通路门店!$S:$S,$G571)</f>
        <v>0</v>
      </c>
      <c r="AY571" s="99">
        <f>SUMIFS(通讯通路门店!$Y:$Y,通讯通路门店!$S:$S,$G571)</f>
        <v>0</v>
      </c>
      <c r="AZ571" s="99">
        <f>SUMIFS(通讯通路门店!$AA:$AA,通讯通路门店!$S:$S,$G571)</f>
        <v>0</v>
      </c>
      <c r="BA571" s="99">
        <f t="shared" si="43"/>
        <v>0</v>
      </c>
      <c r="BB571" s="99">
        <f t="shared" si="44"/>
        <v>0</v>
      </c>
      <c r="BC571" s="99">
        <f>SUMIFS(通讯通路门店!$W:$W,通讯通路门店!$S:$S,$G571,通讯通路门店!$J:$J,"荣耀体验店")+SUMIFS(通讯通路门店!$W:$W,通讯通路门店!$S:$S,$G571,通讯通路门店!$J:$J,"荣耀授权专卖店")</f>
        <v>0</v>
      </c>
      <c r="BD571" s="99">
        <f>SUMIFS(通讯通路门店!$Z:$Z,通讯通路门店!$S:$S,$G571,通讯通路门店!$J:$J,"VIVO体验店")</f>
        <v>0</v>
      </c>
      <c r="BE571" s="99">
        <f>SUMIFS(通讯通路门店!$AB:$AB,通讯通路门店!$S:$S,$G571,通讯通路门店!$J:$J,"OPPO体验店")</f>
        <v>0</v>
      </c>
      <c r="BF571" s="99">
        <f>SUMIFS(通讯通路门店!$X:$X,通讯通路门店!$S:$S,$G571,通讯通路门店!$J:$J,"华为授权体验店")+SUMIFS(通讯通路门店!$AA:$AA,通讯通路门店!$S:$S,$G571,通讯通路门店!$J:$J,"华为堡垒店")</f>
        <v>0</v>
      </c>
      <c r="BG571" s="99">
        <f>SUMIFS(通讯通路门店!$Y:$Y,通讯通路门店!$S:$S,$G571,通讯通路门店!$J:$J,"小米体验店")</f>
        <v>0</v>
      </c>
      <c r="BH571" s="99">
        <f>SUMIFS(通讯通路门店!$AA:$AA,通讯通路门店!$S:$S,$G571,通讯通路门店!$J:$J,"苹果体验店")</f>
        <v>0</v>
      </c>
      <c r="BI571" s="99">
        <f>SUMIFS(通讯通路门店!$K:$K,通讯通路门店!$S:$S,$G571,通讯通路门店!$J:$J,"其他品牌专卖店")</f>
        <v>0</v>
      </c>
      <c r="BJ571" s="99">
        <f>SUMIFS(通讯通路门店!$AC:$AC,通讯通路门店!$S:$S,$G571)</f>
        <v>0</v>
      </c>
      <c r="BK571" s="99">
        <f>SUMIFS(通讯通路门店!$AD:$AD,通讯通路门店!$S:$S,$G571)</f>
        <v>0</v>
      </c>
      <c r="BL571" s="99">
        <f>SUMIFS(通讯通路门店!$AE:$AE,通讯通路门店!$S:$S,$G571)</f>
        <v>0</v>
      </c>
      <c r="BM571" s="99">
        <f>SUMIFS(通讯通路门店!$AF:$AF,通讯通路门店!$S:$S,$G571)</f>
        <v>0</v>
      </c>
      <c r="BN571" s="99">
        <f>SUMIFS(通讯通路门店!$AG:$AG,通讯通路门店!$S:$S,$G571)</f>
        <v>0</v>
      </c>
      <c r="BO571" s="99">
        <f>SUMIFS(通讯通路门店!$AH:$AH,通讯通路门店!$S:$S,$G571)</f>
        <v>0</v>
      </c>
      <c r="BP571" s="99">
        <f>SUMIFS(通讯通路门店!$AI:$AI,通讯通路门店!$S:$S,$G571)</f>
        <v>0</v>
      </c>
      <c r="BQ571" s="83"/>
    </row>
    <row r="572" spans="1:69">
      <c r="A572" s="99" t="str">
        <f>IFERROR(_xlfn.XLOOKUP($G572,通讯通路门店!$S$4:$S$993931,通讯通路门店!$A$4:$A$993931,0,0),"")</f>
        <v/>
      </c>
      <c r="B572" s="99" t="str">
        <f>IFERROR(_xlfn.XLOOKUP($G572,通讯通路门店!$S$4:$S$993931,通讯通路门店!$B$4:$B$993931,0,0),"")</f>
        <v/>
      </c>
      <c r="C572" s="99" t="str">
        <f>IFERROR(_xlfn.XLOOKUP($G572,通讯通路门店!$S$4:$S$993931,通讯通路门店!$C$4:$C$993931,0,0),"")</f>
        <v/>
      </c>
      <c r="D572" s="99" t="str">
        <f>IFERROR(_xlfn.XLOOKUP($G572,通讯通路门店!$S$4:$S$993931,通讯通路门店!$D$4:$D$993931,0,0),"")</f>
        <v/>
      </c>
      <c r="E572" s="83"/>
      <c r="F572" s="83"/>
      <c r="G572" s="101" t="e">
        <v>#N/A</v>
      </c>
      <c r="H572" s="102" t="str">
        <f>IFERROR(_xlfn.XLOOKUP($G572,通讯通路门店!$S$4:$S$993931,通讯通路门店!$R$4:$R$993931,0,0),"")</f>
        <v/>
      </c>
      <c r="I572" s="83"/>
      <c r="J572" s="83"/>
      <c r="K572" s="83"/>
      <c r="L572" s="83"/>
      <c r="M572" s="83"/>
      <c r="N572" s="83"/>
      <c r="O572" s="83"/>
      <c r="P572" s="83"/>
      <c r="Q572" s="83"/>
      <c r="R572" s="83"/>
      <c r="S572" s="83"/>
      <c r="T572" s="83"/>
      <c r="U572" s="99">
        <f>COUNTIF(通讯通路门店!$S:$S,$G572)</f>
        <v>0</v>
      </c>
      <c r="V572" s="99">
        <f>COUNTIFS(通讯通路门店!$S:$S,$G572,通讯通路门店!$J:$J,"综合卖场")</f>
        <v>0</v>
      </c>
      <c r="W572" s="99">
        <f>SUMIFS(通讯通路门店!$AJ:$AJ,通讯通路门店!$S:$S,通讯客户沙盘!$G572)</f>
        <v>0</v>
      </c>
      <c r="X572" s="99">
        <f t="shared" si="40"/>
        <v>0</v>
      </c>
      <c r="Y572" s="99">
        <f>COUNTIFS(通讯通路门店!$S:$S,$G572,通讯通路门店!$J:$J,"荣耀体验店")+COUNTIFS(通讯通路门店!$S:$S,$G572,通讯通路门店!$J:$J,"荣耀授权专卖店")</f>
        <v>0</v>
      </c>
      <c r="Z572" s="99">
        <f>COUNTIFS(通讯通路门店!$S:$S,$G572,通讯通路门店!$J:$J,"VIVO体验店")</f>
        <v>0</v>
      </c>
      <c r="AA572" s="99">
        <f>COUNTIFS(通讯通路门店!$S:$S,$G572,通讯通路门店!$J:$J,"OPPO体验店")</f>
        <v>0</v>
      </c>
      <c r="AB572" s="99">
        <f>COUNTIFS(通讯通路门店!$S:$S,$G572,通讯通路门店!$J:$J,"华为授权体验店")+COUNTIFS(通讯通路门店!$S:$S,$G572,通讯通路门店!$J:$J,"华为堡垒店")</f>
        <v>0</v>
      </c>
      <c r="AC572" s="99">
        <f>COUNTIFS(通讯通路门店!$S:$S,$G572,通讯通路门店!$J:$J,"小米体验店")</f>
        <v>0</v>
      </c>
      <c r="AD572" s="99">
        <f>COUNTIFS(通讯通路门店!$S:$S,$G572,通讯通路门店!$J:$J,"苹果体验店")</f>
        <v>0</v>
      </c>
      <c r="AE572" s="99">
        <f>COUNTIFS(通讯通路门店!$S:$S,$G572,通讯通路门店!$J:$J,"其他品牌专卖店")</f>
        <v>0</v>
      </c>
      <c r="AF572" s="99">
        <f>SUMIFS(通讯通路门店!$BI:$BI,通讯通路门店!$S:$S,$G572)</f>
        <v>0</v>
      </c>
      <c r="AG572" s="99">
        <f>SUMIFS(通讯通路门店!$BH:$BH,通讯通路门店!$S:$S,$G572)</f>
        <v>0</v>
      </c>
      <c r="AH572" s="99">
        <f t="shared" si="41"/>
        <v>0</v>
      </c>
      <c r="AI572" s="99">
        <f>SUMIFS(通讯通路门店!$BB:$BB,通讯通路门店!$S:$S,$G572)</f>
        <v>0</v>
      </c>
      <c r="AJ572" s="99">
        <f>SUMIFS(通讯通路门店!$BE:$BE,通讯通路门店!$S:$S,$G572)</f>
        <v>0</v>
      </c>
      <c r="AK572" s="99">
        <f>SUMIFS(通讯通路门店!$BG:$BG,通讯通路门店!$S:$S,$G572)</f>
        <v>0</v>
      </c>
      <c r="AL572" s="99">
        <f>SUMIFS(通讯通路门店!$BC:$BC,通讯通路门店!$S:$S,$G572)</f>
        <v>0</v>
      </c>
      <c r="AM572" s="99">
        <f>SUMIFS(通讯通路门店!$BD:$BD,通讯通路门店!$S:$S,$G572)</f>
        <v>0</v>
      </c>
      <c r="AN572" s="99">
        <f>SUMIFS(通讯通路门店!$BF:$BF,通讯通路门店!$S:$S,$G572)</f>
        <v>0</v>
      </c>
      <c r="AO572" s="99">
        <f t="shared" si="42"/>
        <v>0</v>
      </c>
      <c r="AP572" s="99">
        <f>SUMIFS(通讯通路门店!$K:$K,通讯通路门店!$S:$S,$G572)</f>
        <v>0</v>
      </c>
      <c r="AQ572" s="83"/>
      <c r="AR572" s="99">
        <f>SUMIFS(通讯通路门店!$T:$T,通讯通路门店!$S:$S,$G572)</f>
        <v>0</v>
      </c>
      <c r="AS572" s="99">
        <f>SUMIFS(通讯通路门店!$U:$U,通讯通路门店!$S:$S,$G572)</f>
        <v>0</v>
      </c>
      <c r="AT572" s="99">
        <f>SUMIFS(通讯通路门店!$V:$V,通讯通路门店!$S:$S,$G572)</f>
        <v>0</v>
      </c>
      <c r="AU572" s="99">
        <f>SUMIFS(通讯通路门店!$W:$W,通讯通路门店!$S:$S,$G572)</f>
        <v>0</v>
      </c>
      <c r="AV572" s="99">
        <f>SUMIFS(通讯通路门店!$Z:$Z,通讯通路门店!$S:$S,$G572)</f>
        <v>0</v>
      </c>
      <c r="AW572" s="99">
        <f>SUMIFS(通讯通路门店!$AB:$AB,通讯通路门店!$S:$S,$G572)</f>
        <v>0</v>
      </c>
      <c r="AX572" s="99">
        <f>SUMIFS(通讯通路门店!$X:$X,通讯通路门店!$S:$S,$G572)</f>
        <v>0</v>
      </c>
      <c r="AY572" s="99">
        <f>SUMIFS(通讯通路门店!$Y:$Y,通讯通路门店!$S:$S,$G572)</f>
        <v>0</v>
      </c>
      <c r="AZ572" s="99">
        <f>SUMIFS(通讯通路门店!$AA:$AA,通讯通路门店!$S:$S,$G572)</f>
        <v>0</v>
      </c>
      <c r="BA572" s="99">
        <f t="shared" si="43"/>
        <v>0</v>
      </c>
      <c r="BB572" s="99">
        <f t="shared" si="44"/>
        <v>0</v>
      </c>
      <c r="BC572" s="99">
        <f>SUMIFS(通讯通路门店!$W:$W,通讯通路门店!$S:$S,$G572,通讯通路门店!$J:$J,"荣耀体验店")+SUMIFS(通讯通路门店!$W:$W,通讯通路门店!$S:$S,$G572,通讯通路门店!$J:$J,"荣耀授权专卖店")</f>
        <v>0</v>
      </c>
      <c r="BD572" s="99">
        <f>SUMIFS(通讯通路门店!$Z:$Z,通讯通路门店!$S:$S,$G572,通讯通路门店!$J:$J,"VIVO体验店")</f>
        <v>0</v>
      </c>
      <c r="BE572" s="99">
        <f>SUMIFS(通讯通路门店!$AB:$AB,通讯通路门店!$S:$S,$G572,通讯通路门店!$J:$J,"OPPO体验店")</f>
        <v>0</v>
      </c>
      <c r="BF572" s="99">
        <f>SUMIFS(通讯通路门店!$X:$X,通讯通路门店!$S:$S,$G572,通讯通路门店!$J:$J,"华为授权体验店")+SUMIFS(通讯通路门店!$AA:$AA,通讯通路门店!$S:$S,$G572,通讯通路门店!$J:$J,"华为堡垒店")</f>
        <v>0</v>
      </c>
      <c r="BG572" s="99">
        <f>SUMIFS(通讯通路门店!$Y:$Y,通讯通路门店!$S:$S,$G572,通讯通路门店!$J:$J,"小米体验店")</f>
        <v>0</v>
      </c>
      <c r="BH572" s="99">
        <f>SUMIFS(通讯通路门店!$AA:$AA,通讯通路门店!$S:$S,$G572,通讯通路门店!$J:$J,"苹果体验店")</f>
        <v>0</v>
      </c>
      <c r="BI572" s="99">
        <f>SUMIFS(通讯通路门店!$K:$K,通讯通路门店!$S:$S,$G572,通讯通路门店!$J:$J,"其他品牌专卖店")</f>
        <v>0</v>
      </c>
      <c r="BJ572" s="99">
        <f>SUMIFS(通讯通路门店!$AC:$AC,通讯通路门店!$S:$S,$G572)</f>
        <v>0</v>
      </c>
      <c r="BK572" s="99">
        <f>SUMIFS(通讯通路门店!$AD:$AD,通讯通路门店!$S:$S,$G572)</f>
        <v>0</v>
      </c>
      <c r="BL572" s="99">
        <f>SUMIFS(通讯通路门店!$AE:$AE,通讯通路门店!$S:$S,$G572)</f>
        <v>0</v>
      </c>
      <c r="BM572" s="99">
        <f>SUMIFS(通讯通路门店!$AF:$AF,通讯通路门店!$S:$S,$G572)</f>
        <v>0</v>
      </c>
      <c r="BN572" s="99">
        <f>SUMIFS(通讯通路门店!$AG:$AG,通讯通路门店!$S:$S,$G572)</f>
        <v>0</v>
      </c>
      <c r="BO572" s="99">
        <f>SUMIFS(通讯通路门店!$AH:$AH,通讯通路门店!$S:$S,$G572)</f>
        <v>0</v>
      </c>
      <c r="BP572" s="99">
        <f>SUMIFS(通讯通路门店!$AI:$AI,通讯通路门店!$S:$S,$G572)</f>
        <v>0</v>
      </c>
      <c r="BQ572" s="83"/>
    </row>
    <row r="573" spans="1:69">
      <c r="A573" s="99" t="str">
        <f>IFERROR(_xlfn.XLOOKUP($G573,通讯通路门店!$S$4:$S$993931,通讯通路门店!$A$4:$A$993931,0,0),"")</f>
        <v/>
      </c>
      <c r="B573" s="99" t="str">
        <f>IFERROR(_xlfn.XLOOKUP($G573,通讯通路门店!$S$4:$S$993931,通讯通路门店!$B$4:$B$993931,0,0),"")</f>
        <v/>
      </c>
      <c r="C573" s="99" t="str">
        <f>IFERROR(_xlfn.XLOOKUP($G573,通讯通路门店!$S$4:$S$993931,通讯通路门店!$C$4:$C$993931,0,0),"")</f>
        <v/>
      </c>
      <c r="D573" s="99" t="str">
        <f>IFERROR(_xlfn.XLOOKUP($G573,通讯通路门店!$S$4:$S$993931,通讯通路门店!$D$4:$D$993931,0,0),"")</f>
        <v/>
      </c>
      <c r="E573" s="83"/>
      <c r="F573" s="83"/>
      <c r="G573" s="101" t="e">
        <v>#N/A</v>
      </c>
      <c r="H573" s="102" t="str">
        <f>IFERROR(_xlfn.XLOOKUP($G573,通讯通路门店!$S$4:$S$993931,通讯通路门店!$R$4:$R$993931,0,0),"")</f>
        <v/>
      </c>
      <c r="I573" s="83"/>
      <c r="J573" s="83"/>
      <c r="K573" s="83"/>
      <c r="L573" s="83"/>
      <c r="M573" s="83"/>
      <c r="N573" s="83"/>
      <c r="O573" s="83"/>
      <c r="P573" s="83"/>
      <c r="Q573" s="83"/>
      <c r="R573" s="83"/>
      <c r="S573" s="83"/>
      <c r="T573" s="83"/>
      <c r="U573" s="99">
        <f>COUNTIF(通讯通路门店!$S:$S,$G573)</f>
        <v>0</v>
      </c>
      <c r="V573" s="99">
        <f>COUNTIFS(通讯通路门店!$S:$S,$G573,通讯通路门店!$J:$J,"综合卖场")</f>
        <v>0</v>
      </c>
      <c r="W573" s="99">
        <f>SUMIFS(通讯通路门店!$AJ:$AJ,通讯通路门店!$S:$S,通讯客户沙盘!$G573)</f>
        <v>0</v>
      </c>
      <c r="X573" s="99">
        <f t="shared" si="40"/>
        <v>0</v>
      </c>
      <c r="Y573" s="99">
        <f>COUNTIFS(通讯通路门店!$S:$S,$G573,通讯通路门店!$J:$J,"荣耀体验店")+COUNTIFS(通讯通路门店!$S:$S,$G573,通讯通路门店!$J:$J,"荣耀授权专卖店")</f>
        <v>0</v>
      </c>
      <c r="Z573" s="99">
        <f>COUNTIFS(通讯通路门店!$S:$S,$G573,通讯通路门店!$J:$J,"VIVO体验店")</f>
        <v>0</v>
      </c>
      <c r="AA573" s="99">
        <f>COUNTIFS(通讯通路门店!$S:$S,$G573,通讯通路门店!$J:$J,"OPPO体验店")</f>
        <v>0</v>
      </c>
      <c r="AB573" s="99">
        <f>COUNTIFS(通讯通路门店!$S:$S,$G573,通讯通路门店!$J:$J,"华为授权体验店")+COUNTIFS(通讯通路门店!$S:$S,$G573,通讯通路门店!$J:$J,"华为堡垒店")</f>
        <v>0</v>
      </c>
      <c r="AC573" s="99">
        <f>COUNTIFS(通讯通路门店!$S:$S,$G573,通讯通路门店!$J:$J,"小米体验店")</f>
        <v>0</v>
      </c>
      <c r="AD573" s="99">
        <f>COUNTIFS(通讯通路门店!$S:$S,$G573,通讯通路门店!$J:$J,"苹果体验店")</f>
        <v>0</v>
      </c>
      <c r="AE573" s="99">
        <f>COUNTIFS(通讯通路门店!$S:$S,$G573,通讯通路门店!$J:$J,"其他品牌专卖店")</f>
        <v>0</v>
      </c>
      <c r="AF573" s="99">
        <f>SUMIFS(通讯通路门店!$BI:$BI,通讯通路门店!$S:$S,$G573)</f>
        <v>0</v>
      </c>
      <c r="AG573" s="99">
        <f>SUMIFS(通讯通路门店!$BH:$BH,通讯通路门店!$S:$S,$G573)</f>
        <v>0</v>
      </c>
      <c r="AH573" s="99">
        <f t="shared" si="41"/>
        <v>0</v>
      </c>
      <c r="AI573" s="99">
        <f>SUMIFS(通讯通路门店!$BB:$BB,通讯通路门店!$S:$S,$G573)</f>
        <v>0</v>
      </c>
      <c r="AJ573" s="99">
        <f>SUMIFS(通讯通路门店!$BE:$BE,通讯通路门店!$S:$S,$G573)</f>
        <v>0</v>
      </c>
      <c r="AK573" s="99">
        <f>SUMIFS(通讯通路门店!$BG:$BG,通讯通路门店!$S:$S,$G573)</f>
        <v>0</v>
      </c>
      <c r="AL573" s="99">
        <f>SUMIFS(通讯通路门店!$BC:$BC,通讯通路门店!$S:$S,$G573)</f>
        <v>0</v>
      </c>
      <c r="AM573" s="99">
        <f>SUMIFS(通讯通路门店!$BD:$BD,通讯通路门店!$S:$S,$G573)</f>
        <v>0</v>
      </c>
      <c r="AN573" s="99">
        <f>SUMIFS(通讯通路门店!$BF:$BF,通讯通路门店!$S:$S,$G573)</f>
        <v>0</v>
      </c>
      <c r="AO573" s="99">
        <f t="shared" si="42"/>
        <v>0</v>
      </c>
      <c r="AP573" s="99">
        <f>SUMIFS(通讯通路门店!$K:$K,通讯通路门店!$S:$S,$G573)</f>
        <v>0</v>
      </c>
      <c r="AQ573" s="83"/>
      <c r="AR573" s="99">
        <f>SUMIFS(通讯通路门店!$T:$T,通讯通路门店!$S:$S,$G573)</f>
        <v>0</v>
      </c>
      <c r="AS573" s="99">
        <f>SUMIFS(通讯通路门店!$U:$U,通讯通路门店!$S:$S,$G573)</f>
        <v>0</v>
      </c>
      <c r="AT573" s="99">
        <f>SUMIFS(通讯通路门店!$V:$V,通讯通路门店!$S:$S,$G573)</f>
        <v>0</v>
      </c>
      <c r="AU573" s="99">
        <f>SUMIFS(通讯通路门店!$W:$W,通讯通路门店!$S:$S,$G573)</f>
        <v>0</v>
      </c>
      <c r="AV573" s="99">
        <f>SUMIFS(通讯通路门店!$Z:$Z,通讯通路门店!$S:$S,$G573)</f>
        <v>0</v>
      </c>
      <c r="AW573" s="99">
        <f>SUMIFS(通讯通路门店!$AB:$AB,通讯通路门店!$S:$S,$G573)</f>
        <v>0</v>
      </c>
      <c r="AX573" s="99">
        <f>SUMIFS(通讯通路门店!$X:$X,通讯通路门店!$S:$S,$G573)</f>
        <v>0</v>
      </c>
      <c r="AY573" s="99">
        <f>SUMIFS(通讯通路门店!$Y:$Y,通讯通路门店!$S:$S,$G573)</f>
        <v>0</v>
      </c>
      <c r="AZ573" s="99">
        <f>SUMIFS(通讯通路门店!$AA:$AA,通讯通路门店!$S:$S,$G573)</f>
        <v>0</v>
      </c>
      <c r="BA573" s="99">
        <f t="shared" si="43"/>
        <v>0</v>
      </c>
      <c r="BB573" s="99">
        <f t="shared" si="44"/>
        <v>0</v>
      </c>
      <c r="BC573" s="99">
        <f>SUMIFS(通讯通路门店!$W:$W,通讯通路门店!$S:$S,$G573,通讯通路门店!$J:$J,"荣耀体验店")+SUMIFS(通讯通路门店!$W:$W,通讯通路门店!$S:$S,$G573,通讯通路门店!$J:$J,"荣耀授权专卖店")</f>
        <v>0</v>
      </c>
      <c r="BD573" s="99">
        <f>SUMIFS(通讯通路门店!$Z:$Z,通讯通路门店!$S:$S,$G573,通讯通路门店!$J:$J,"VIVO体验店")</f>
        <v>0</v>
      </c>
      <c r="BE573" s="99">
        <f>SUMIFS(通讯通路门店!$AB:$AB,通讯通路门店!$S:$S,$G573,通讯通路门店!$J:$J,"OPPO体验店")</f>
        <v>0</v>
      </c>
      <c r="BF573" s="99">
        <f>SUMIFS(通讯通路门店!$X:$X,通讯通路门店!$S:$S,$G573,通讯通路门店!$J:$J,"华为授权体验店")+SUMIFS(通讯通路门店!$AA:$AA,通讯通路门店!$S:$S,$G573,通讯通路门店!$J:$J,"华为堡垒店")</f>
        <v>0</v>
      </c>
      <c r="BG573" s="99">
        <f>SUMIFS(通讯通路门店!$Y:$Y,通讯通路门店!$S:$S,$G573,通讯通路门店!$J:$J,"小米体验店")</f>
        <v>0</v>
      </c>
      <c r="BH573" s="99">
        <f>SUMIFS(通讯通路门店!$AA:$AA,通讯通路门店!$S:$S,$G573,通讯通路门店!$J:$J,"苹果体验店")</f>
        <v>0</v>
      </c>
      <c r="BI573" s="99">
        <f>SUMIFS(通讯通路门店!$K:$K,通讯通路门店!$S:$S,$G573,通讯通路门店!$J:$J,"其他品牌专卖店")</f>
        <v>0</v>
      </c>
      <c r="BJ573" s="99">
        <f>SUMIFS(通讯通路门店!$AC:$AC,通讯通路门店!$S:$S,$G573)</f>
        <v>0</v>
      </c>
      <c r="BK573" s="99">
        <f>SUMIFS(通讯通路门店!$AD:$AD,通讯通路门店!$S:$S,$G573)</f>
        <v>0</v>
      </c>
      <c r="BL573" s="99">
        <f>SUMIFS(通讯通路门店!$AE:$AE,通讯通路门店!$S:$S,$G573)</f>
        <v>0</v>
      </c>
      <c r="BM573" s="99">
        <f>SUMIFS(通讯通路门店!$AF:$AF,通讯通路门店!$S:$S,$G573)</f>
        <v>0</v>
      </c>
      <c r="BN573" s="99">
        <f>SUMIFS(通讯通路门店!$AG:$AG,通讯通路门店!$S:$S,$G573)</f>
        <v>0</v>
      </c>
      <c r="BO573" s="99">
        <f>SUMIFS(通讯通路门店!$AH:$AH,通讯通路门店!$S:$S,$G573)</f>
        <v>0</v>
      </c>
      <c r="BP573" s="99">
        <f>SUMIFS(通讯通路门店!$AI:$AI,通讯通路门店!$S:$S,$G573)</f>
        <v>0</v>
      </c>
      <c r="BQ573" s="83"/>
    </row>
    <row r="574" spans="1:69">
      <c r="A574" s="99" t="str">
        <f>IFERROR(_xlfn.XLOOKUP($G574,通讯通路门店!$S$4:$S$993931,通讯通路门店!$A$4:$A$993931,0,0),"")</f>
        <v/>
      </c>
      <c r="B574" s="99" t="str">
        <f>IFERROR(_xlfn.XLOOKUP($G574,通讯通路门店!$S$4:$S$993931,通讯通路门店!$B$4:$B$993931,0,0),"")</f>
        <v/>
      </c>
      <c r="C574" s="99" t="str">
        <f>IFERROR(_xlfn.XLOOKUP($G574,通讯通路门店!$S$4:$S$993931,通讯通路门店!$C$4:$C$993931,0,0),"")</f>
        <v/>
      </c>
      <c r="D574" s="99" t="str">
        <f>IFERROR(_xlfn.XLOOKUP($G574,通讯通路门店!$S$4:$S$993931,通讯通路门店!$D$4:$D$993931,0,0),"")</f>
        <v/>
      </c>
      <c r="E574" s="83"/>
      <c r="F574" s="83"/>
      <c r="G574" s="101" t="e">
        <v>#N/A</v>
      </c>
      <c r="H574" s="102" t="str">
        <f>IFERROR(_xlfn.XLOOKUP($G574,通讯通路门店!$S$4:$S$993931,通讯通路门店!$R$4:$R$993931,0,0),"")</f>
        <v/>
      </c>
      <c r="I574" s="83"/>
      <c r="J574" s="83"/>
      <c r="K574" s="83"/>
      <c r="L574" s="83"/>
      <c r="M574" s="83"/>
      <c r="N574" s="83"/>
      <c r="O574" s="83"/>
      <c r="P574" s="83"/>
      <c r="Q574" s="83"/>
      <c r="R574" s="83"/>
      <c r="S574" s="83"/>
      <c r="T574" s="83"/>
      <c r="U574" s="99">
        <f>COUNTIF(通讯通路门店!$S:$S,$G574)</f>
        <v>0</v>
      </c>
      <c r="V574" s="99">
        <f>COUNTIFS(通讯通路门店!$S:$S,$G574,通讯通路门店!$J:$J,"综合卖场")</f>
        <v>0</v>
      </c>
      <c r="W574" s="99">
        <f>SUMIFS(通讯通路门店!$AJ:$AJ,通讯通路门店!$S:$S,通讯客户沙盘!$G574)</f>
        <v>0</v>
      </c>
      <c r="X574" s="99">
        <f t="shared" si="40"/>
        <v>0</v>
      </c>
      <c r="Y574" s="99">
        <f>COUNTIFS(通讯通路门店!$S:$S,$G574,通讯通路门店!$J:$J,"荣耀体验店")+COUNTIFS(通讯通路门店!$S:$S,$G574,通讯通路门店!$J:$J,"荣耀授权专卖店")</f>
        <v>0</v>
      </c>
      <c r="Z574" s="99">
        <f>COUNTIFS(通讯通路门店!$S:$S,$G574,通讯通路门店!$J:$J,"VIVO体验店")</f>
        <v>0</v>
      </c>
      <c r="AA574" s="99">
        <f>COUNTIFS(通讯通路门店!$S:$S,$G574,通讯通路门店!$J:$J,"OPPO体验店")</f>
        <v>0</v>
      </c>
      <c r="AB574" s="99">
        <f>COUNTIFS(通讯通路门店!$S:$S,$G574,通讯通路门店!$J:$J,"华为授权体验店")+COUNTIFS(通讯通路门店!$S:$S,$G574,通讯通路门店!$J:$J,"华为堡垒店")</f>
        <v>0</v>
      </c>
      <c r="AC574" s="99">
        <f>COUNTIFS(通讯通路门店!$S:$S,$G574,通讯通路门店!$J:$J,"小米体验店")</f>
        <v>0</v>
      </c>
      <c r="AD574" s="99">
        <f>COUNTIFS(通讯通路门店!$S:$S,$G574,通讯通路门店!$J:$J,"苹果体验店")</f>
        <v>0</v>
      </c>
      <c r="AE574" s="99">
        <f>COUNTIFS(通讯通路门店!$S:$S,$G574,通讯通路门店!$J:$J,"其他品牌专卖店")</f>
        <v>0</v>
      </c>
      <c r="AF574" s="99">
        <f>SUMIFS(通讯通路门店!$BI:$BI,通讯通路门店!$S:$S,$G574)</f>
        <v>0</v>
      </c>
      <c r="AG574" s="99">
        <f>SUMIFS(通讯通路门店!$BH:$BH,通讯通路门店!$S:$S,$G574)</f>
        <v>0</v>
      </c>
      <c r="AH574" s="99">
        <f t="shared" si="41"/>
        <v>0</v>
      </c>
      <c r="AI574" s="99">
        <f>SUMIFS(通讯通路门店!$BB:$BB,通讯通路门店!$S:$S,$G574)</f>
        <v>0</v>
      </c>
      <c r="AJ574" s="99">
        <f>SUMIFS(通讯通路门店!$BE:$BE,通讯通路门店!$S:$S,$G574)</f>
        <v>0</v>
      </c>
      <c r="AK574" s="99">
        <f>SUMIFS(通讯通路门店!$BG:$BG,通讯通路门店!$S:$S,$G574)</f>
        <v>0</v>
      </c>
      <c r="AL574" s="99">
        <f>SUMIFS(通讯通路门店!$BC:$BC,通讯通路门店!$S:$S,$G574)</f>
        <v>0</v>
      </c>
      <c r="AM574" s="99">
        <f>SUMIFS(通讯通路门店!$BD:$BD,通讯通路门店!$S:$S,$G574)</f>
        <v>0</v>
      </c>
      <c r="AN574" s="99">
        <f>SUMIFS(通讯通路门店!$BF:$BF,通讯通路门店!$S:$S,$G574)</f>
        <v>0</v>
      </c>
      <c r="AO574" s="99">
        <f t="shared" si="42"/>
        <v>0</v>
      </c>
      <c r="AP574" s="99">
        <f>SUMIFS(通讯通路门店!$K:$K,通讯通路门店!$S:$S,$G574)</f>
        <v>0</v>
      </c>
      <c r="AQ574" s="83"/>
      <c r="AR574" s="99">
        <f>SUMIFS(通讯通路门店!$T:$T,通讯通路门店!$S:$S,$G574)</f>
        <v>0</v>
      </c>
      <c r="AS574" s="99">
        <f>SUMIFS(通讯通路门店!$U:$U,通讯通路门店!$S:$S,$G574)</f>
        <v>0</v>
      </c>
      <c r="AT574" s="99">
        <f>SUMIFS(通讯通路门店!$V:$V,通讯通路门店!$S:$S,$G574)</f>
        <v>0</v>
      </c>
      <c r="AU574" s="99">
        <f>SUMIFS(通讯通路门店!$W:$W,通讯通路门店!$S:$S,$G574)</f>
        <v>0</v>
      </c>
      <c r="AV574" s="99">
        <f>SUMIFS(通讯通路门店!$Z:$Z,通讯通路门店!$S:$S,$G574)</f>
        <v>0</v>
      </c>
      <c r="AW574" s="99">
        <f>SUMIFS(通讯通路门店!$AB:$AB,通讯通路门店!$S:$S,$G574)</f>
        <v>0</v>
      </c>
      <c r="AX574" s="99">
        <f>SUMIFS(通讯通路门店!$X:$X,通讯通路门店!$S:$S,$G574)</f>
        <v>0</v>
      </c>
      <c r="AY574" s="99">
        <f>SUMIFS(通讯通路门店!$Y:$Y,通讯通路门店!$S:$S,$G574)</f>
        <v>0</v>
      </c>
      <c r="AZ574" s="99">
        <f>SUMIFS(通讯通路门店!$AA:$AA,通讯通路门店!$S:$S,$G574)</f>
        <v>0</v>
      </c>
      <c r="BA574" s="99">
        <f t="shared" si="43"/>
        <v>0</v>
      </c>
      <c r="BB574" s="99">
        <f t="shared" si="44"/>
        <v>0</v>
      </c>
      <c r="BC574" s="99">
        <f>SUMIFS(通讯通路门店!$W:$W,通讯通路门店!$S:$S,$G574,通讯通路门店!$J:$J,"荣耀体验店")+SUMIFS(通讯通路门店!$W:$W,通讯通路门店!$S:$S,$G574,通讯通路门店!$J:$J,"荣耀授权专卖店")</f>
        <v>0</v>
      </c>
      <c r="BD574" s="99">
        <f>SUMIFS(通讯通路门店!$Z:$Z,通讯通路门店!$S:$S,$G574,通讯通路门店!$J:$J,"VIVO体验店")</f>
        <v>0</v>
      </c>
      <c r="BE574" s="99">
        <f>SUMIFS(通讯通路门店!$AB:$AB,通讯通路门店!$S:$S,$G574,通讯通路门店!$J:$J,"OPPO体验店")</f>
        <v>0</v>
      </c>
      <c r="BF574" s="99">
        <f>SUMIFS(通讯通路门店!$X:$X,通讯通路门店!$S:$S,$G574,通讯通路门店!$J:$J,"华为授权体验店")+SUMIFS(通讯通路门店!$AA:$AA,通讯通路门店!$S:$S,$G574,通讯通路门店!$J:$J,"华为堡垒店")</f>
        <v>0</v>
      </c>
      <c r="BG574" s="99">
        <f>SUMIFS(通讯通路门店!$Y:$Y,通讯通路门店!$S:$S,$G574,通讯通路门店!$J:$J,"小米体验店")</f>
        <v>0</v>
      </c>
      <c r="BH574" s="99">
        <f>SUMIFS(通讯通路门店!$AA:$AA,通讯通路门店!$S:$S,$G574,通讯通路门店!$J:$J,"苹果体验店")</f>
        <v>0</v>
      </c>
      <c r="BI574" s="99">
        <f>SUMIFS(通讯通路门店!$K:$K,通讯通路门店!$S:$S,$G574,通讯通路门店!$J:$J,"其他品牌专卖店")</f>
        <v>0</v>
      </c>
      <c r="BJ574" s="99">
        <f>SUMIFS(通讯通路门店!$AC:$AC,通讯通路门店!$S:$S,$G574)</f>
        <v>0</v>
      </c>
      <c r="BK574" s="99">
        <f>SUMIFS(通讯通路门店!$AD:$AD,通讯通路门店!$S:$S,$G574)</f>
        <v>0</v>
      </c>
      <c r="BL574" s="99">
        <f>SUMIFS(通讯通路门店!$AE:$AE,通讯通路门店!$S:$S,$G574)</f>
        <v>0</v>
      </c>
      <c r="BM574" s="99">
        <f>SUMIFS(通讯通路门店!$AF:$AF,通讯通路门店!$S:$S,$G574)</f>
        <v>0</v>
      </c>
      <c r="BN574" s="99">
        <f>SUMIFS(通讯通路门店!$AG:$AG,通讯通路门店!$S:$S,$G574)</f>
        <v>0</v>
      </c>
      <c r="BO574" s="99">
        <f>SUMIFS(通讯通路门店!$AH:$AH,通讯通路门店!$S:$S,$G574)</f>
        <v>0</v>
      </c>
      <c r="BP574" s="99">
        <f>SUMIFS(通讯通路门店!$AI:$AI,通讯通路门店!$S:$S,$G574)</f>
        <v>0</v>
      </c>
      <c r="BQ574" s="83"/>
    </row>
    <row r="575" spans="1:69">
      <c r="A575" s="99" t="str">
        <f>IFERROR(_xlfn.XLOOKUP($G575,通讯通路门店!$S$4:$S$993931,通讯通路门店!$A$4:$A$993931,0,0),"")</f>
        <v/>
      </c>
      <c r="B575" s="99" t="str">
        <f>IFERROR(_xlfn.XLOOKUP($G575,通讯通路门店!$S$4:$S$993931,通讯通路门店!$B$4:$B$993931,0,0),"")</f>
        <v/>
      </c>
      <c r="C575" s="99" t="str">
        <f>IFERROR(_xlfn.XLOOKUP($G575,通讯通路门店!$S$4:$S$993931,通讯通路门店!$C$4:$C$993931,0,0),"")</f>
        <v/>
      </c>
      <c r="D575" s="99" t="str">
        <f>IFERROR(_xlfn.XLOOKUP($G575,通讯通路门店!$S$4:$S$993931,通讯通路门店!$D$4:$D$993931,0,0),"")</f>
        <v/>
      </c>
      <c r="E575" s="83"/>
      <c r="F575" s="83"/>
      <c r="G575" s="101" t="e">
        <v>#N/A</v>
      </c>
      <c r="H575" s="102" t="str">
        <f>IFERROR(_xlfn.XLOOKUP($G575,通讯通路门店!$S$4:$S$993931,通讯通路门店!$R$4:$R$993931,0,0),"")</f>
        <v/>
      </c>
      <c r="I575" s="83"/>
      <c r="J575" s="83"/>
      <c r="K575" s="83"/>
      <c r="L575" s="83"/>
      <c r="M575" s="83"/>
      <c r="N575" s="83"/>
      <c r="O575" s="83"/>
      <c r="P575" s="83"/>
      <c r="Q575" s="83"/>
      <c r="R575" s="83"/>
      <c r="S575" s="83"/>
      <c r="T575" s="83"/>
      <c r="U575" s="99">
        <f>COUNTIF(通讯通路门店!$S:$S,$G575)</f>
        <v>0</v>
      </c>
      <c r="V575" s="99">
        <f>COUNTIFS(通讯通路门店!$S:$S,$G575,通讯通路门店!$J:$J,"综合卖场")</f>
        <v>0</v>
      </c>
      <c r="W575" s="99">
        <f>SUMIFS(通讯通路门店!$AJ:$AJ,通讯通路门店!$S:$S,通讯客户沙盘!$G575)</f>
        <v>0</v>
      </c>
      <c r="X575" s="99">
        <f t="shared" si="40"/>
        <v>0</v>
      </c>
      <c r="Y575" s="99">
        <f>COUNTIFS(通讯通路门店!$S:$S,$G575,通讯通路门店!$J:$J,"荣耀体验店")+COUNTIFS(通讯通路门店!$S:$S,$G575,通讯通路门店!$J:$J,"荣耀授权专卖店")</f>
        <v>0</v>
      </c>
      <c r="Z575" s="99">
        <f>COUNTIFS(通讯通路门店!$S:$S,$G575,通讯通路门店!$J:$J,"VIVO体验店")</f>
        <v>0</v>
      </c>
      <c r="AA575" s="99">
        <f>COUNTIFS(通讯通路门店!$S:$S,$G575,通讯通路门店!$J:$J,"OPPO体验店")</f>
        <v>0</v>
      </c>
      <c r="AB575" s="99">
        <f>COUNTIFS(通讯通路门店!$S:$S,$G575,通讯通路门店!$J:$J,"华为授权体验店")+COUNTIFS(通讯通路门店!$S:$S,$G575,通讯通路门店!$J:$J,"华为堡垒店")</f>
        <v>0</v>
      </c>
      <c r="AC575" s="99">
        <f>COUNTIFS(通讯通路门店!$S:$S,$G575,通讯通路门店!$J:$J,"小米体验店")</f>
        <v>0</v>
      </c>
      <c r="AD575" s="99">
        <f>COUNTIFS(通讯通路门店!$S:$S,$G575,通讯通路门店!$J:$J,"苹果体验店")</f>
        <v>0</v>
      </c>
      <c r="AE575" s="99">
        <f>COUNTIFS(通讯通路门店!$S:$S,$G575,通讯通路门店!$J:$J,"其他品牌专卖店")</f>
        <v>0</v>
      </c>
      <c r="AF575" s="99">
        <f>SUMIFS(通讯通路门店!$BI:$BI,通讯通路门店!$S:$S,$G575)</f>
        <v>0</v>
      </c>
      <c r="AG575" s="99">
        <f>SUMIFS(通讯通路门店!$BH:$BH,通讯通路门店!$S:$S,$G575)</f>
        <v>0</v>
      </c>
      <c r="AH575" s="99">
        <f t="shared" si="41"/>
        <v>0</v>
      </c>
      <c r="AI575" s="99">
        <f>SUMIFS(通讯通路门店!$BB:$BB,通讯通路门店!$S:$S,$G575)</f>
        <v>0</v>
      </c>
      <c r="AJ575" s="99">
        <f>SUMIFS(通讯通路门店!$BE:$BE,通讯通路门店!$S:$S,$G575)</f>
        <v>0</v>
      </c>
      <c r="AK575" s="99">
        <f>SUMIFS(通讯通路门店!$BG:$BG,通讯通路门店!$S:$S,$G575)</f>
        <v>0</v>
      </c>
      <c r="AL575" s="99">
        <f>SUMIFS(通讯通路门店!$BC:$BC,通讯通路门店!$S:$S,$G575)</f>
        <v>0</v>
      </c>
      <c r="AM575" s="99">
        <f>SUMIFS(通讯通路门店!$BD:$BD,通讯通路门店!$S:$S,$G575)</f>
        <v>0</v>
      </c>
      <c r="AN575" s="99">
        <f>SUMIFS(通讯通路门店!$BF:$BF,通讯通路门店!$S:$S,$G575)</f>
        <v>0</v>
      </c>
      <c r="AO575" s="99">
        <f t="shared" si="42"/>
        <v>0</v>
      </c>
      <c r="AP575" s="99">
        <f>SUMIFS(通讯通路门店!$K:$K,通讯通路门店!$S:$S,$G575)</f>
        <v>0</v>
      </c>
      <c r="AQ575" s="83"/>
      <c r="AR575" s="99">
        <f>SUMIFS(通讯通路门店!$T:$T,通讯通路门店!$S:$S,$G575)</f>
        <v>0</v>
      </c>
      <c r="AS575" s="99">
        <f>SUMIFS(通讯通路门店!$U:$U,通讯通路门店!$S:$S,$G575)</f>
        <v>0</v>
      </c>
      <c r="AT575" s="99">
        <f>SUMIFS(通讯通路门店!$V:$V,通讯通路门店!$S:$S,$G575)</f>
        <v>0</v>
      </c>
      <c r="AU575" s="99">
        <f>SUMIFS(通讯通路门店!$W:$W,通讯通路门店!$S:$S,$G575)</f>
        <v>0</v>
      </c>
      <c r="AV575" s="99">
        <f>SUMIFS(通讯通路门店!$Z:$Z,通讯通路门店!$S:$S,$G575)</f>
        <v>0</v>
      </c>
      <c r="AW575" s="99">
        <f>SUMIFS(通讯通路门店!$AB:$AB,通讯通路门店!$S:$S,$G575)</f>
        <v>0</v>
      </c>
      <c r="AX575" s="99">
        <f>SUMIFS(通讯通路门店!$X:$X,通讯通路门店!$S:$S,$G575)</f>
        <v>0</v>
      </c>
      <c r="AY575" s="99">
        <f>SUMIFS(通讯通路门店!$Y:$Y,通讯通路门店!$S:$S,$G575)</f>
        <v>0</v>
      </c>
      <c r="AZ575" s="99">
        <f>SUMIFS(通讯通路门店!$AA:$AA,通讯通路门店!$S:$S,$G575)</f>
        <v>0</v>
      </c>
      <c r="BA575" s="99">
        <f t="shared" si="43"/>
        <v>0</v>
      </c>
      <c r="BB575" s="99">
        <f t="shared" si="44"/>
        <v>0</v>
      </c>
      <c r="BC575" s="99">
        <f>SUMIFS(通讯通路门店!$W:$W,通讯通路门店!$S:$S,$G575,通讯通路门店!$J:$J,"荣耀体验店")+SUMIFS(通讯通路门店!$W:$W,通讯通路门店!$S:$S,$G575,通讯通路门店!$J:$J,"荣耀授权专卖店")</f>
        <v>0</v>
      </c>
      <c r="BD575" s="99">
        <f>SUMIFS(通讯通路门店!$Z:$Z,通讯通路门店!$S:$S,$G575,通讯通路门店!$J:$J,"VIVO体验店")</f>
        <v>0</v>
      </c>
      <c r="BE575" s="99">
        <f>SUMIFS(通讯通路门店!$AB:$AB,通讯通路门店!$S:$S,$G575,通讯通路门店!$J:$J,"OPPO体验店")</f>
        <v>0</v>
      </c>
      <c r="BF575" s="99">
        <f>SUMIFS(通讯通路门店!$X:$X,通讯通路门店!$S:$S,$G575,通讯通路门店!$J:$J,"华为授权体验店")+SUMIFS(通讯通路门店!$AA:$AA,通讯通路门店!$S:$S,$G575,通讯通路门店!$J:$J,"华为堡垒店")</f>
        <v>0</v>
      </c>
      <c r="BG575" s="99">
        <f>SUMIFS(通讯通路门店!$Y:$Y,通讯通路门店!$S:$S,$G575,通讯通路门店!$J:$J,"小米体验店")</f>
        <v>0</v>
      </c>
      <c r="BH575" s="99">
        <f>SUMIFS(通讯通路门店!$AA:$AA,通讯通路门店!$S:$S,$G575,通讯通路门店!$J:$J,"苹果体验店")</f>
        <v>0</v>
      </c>
      <c r="BI575" s="99">
        <f>SUMIFS(通讯通路门店!$K:$K,通讯通路门店!$S:$S,$G575,通讯通路门店!$J:$J,"其他品牌专卖店")</f>
        <v>0</v>
      </c>
      <c r="BJ575" s="99">
        <f>SUMIFS(通讯通路门店!$AC:$AC,通讯通路门店!$S:$S,$G575)</f>
        <v>0</v>
      </c>
      <c r="BK575" s="99">
        <f>SUMIFS(通讯通路门店!$AD:$AD,通讯通路门店!$S:$S,$G575)</f>
        <v>0</v>
      </c>
      <c r="BL575" s="99">
        <f>SUMIFS(通讯通路门店!$AE:$AE,通讯通路门店!$S:$S,$G575)</f>
        <v>0</v>
      </c>
      <c r="BM575" s="99">
        <f>SUMIFS(通讯通路门店!$AF:$AF,通讯通路门店!$S:$S,$G575)</f>
        <v>0</v>
      </c>
      <c r="BN575" s="99">
        <f>SUMIFS(通讯通路门店!$AG:$AG,通讯通路门店!$S:$S,$G575)</f>
        <v>0</v>
      </c>
      <c r="BO575" s="99">
        <f>SUMIFS(通讯通路门店!$AH:$AH,通讯通路门店!$S:$S,$G575)</f>
        <v>0</v>
      </c>
      <c r="BP575" s="99">
        <f>SUMIFS(通讯通路门店!$AI:$AI,通讯通路门店!$S:$S,$G575)</f>
        <v>0</v>
      </c>
      <c r="BQ575" s="83"/>
    </row>
    <row r="576" spans="1:69">
      <c r="A576" s="99" t="str">
        <f>IFERROR(_xlfn.XLOOKUP($G576,通讯通路门店!$S$4:$S$993931,通讯通路门店!$A$4:$A$993931,0,0),"")</f>
        <v/>
      </c>
      <c r="B576" s="99" t="str">
        <f>IFERROR(_xlfn.XLOOKUP($G576,通讯通路门店!$S$4:$S$993931,通讯通路门店!$B$4:$B$993931,0,0),"")</f>
        <v/>
      </c>
      <c r="C576" s="99" t="str">
        <f>IFERROR(_xlfn.XLOOKUP($G576,通讯通路门店!$S$4:$S$993931,通讯通路门店!$C$4:$C$993931,0,0),"")</f>
        <v/>
      </c>
      <c r="D576" s="99" t="str">
        <f>IFERROR(_xlfn.XLOOKUP($G576,通讯通路门店!$S$4:$S$993931,通讯通路门店!$D$4:$D$993931,0,0),"")</f>
        <v/>
      </c>
      <c r="E576" s="83"/>
      <c r="F576" s="83"/>
      <c r="G576" s="101" t="e">
        <v>#N/A</v>
      </c>
      <c r="H576" s="102" t="str">
        <f>IFERROR(_xlfn.XLOOKUP($G576,通讯通路门店!$S$4:$S$993931,通讯通路门店!$R$4:$R$993931,0,0),"")</f>
        <v/>
      </c>
      <c r="I576" s="83"/>
      <c r="J576" s="83"/>
      <c r="K576" s="83"/>
      <c r="L576" s="83"/>
      <c r="M576" s="83"/>
      <c r="N576" s="83"/>
      <c r="O576" s="83"/>
      <c r="P576" s="83"/>
      <c r="Q576" s="83"/>
      <c r="R576" s="83"/>
      <c r="S576" s="83"/>
      <c r="T576" s="83"/>
      <c r="U576" s="99">
        <f>COUNTIF(通讯通路门店!$S:$S,$G576)</f>
        <v>0</v>
      </c>
      <c r="V576" s="99">
        <f>COUNTIFS(通讯通路门店!$S:$S,$G576,通讯通路门店!$J:$J,"综合卖场")</f>
        <v>0</v>
      </c>
      <c r="W576" s="99">
        <f>SUMIFS(通讯通路门店!$AJ:$AJ,通讯通路门店!$S:$S,通讯客户沙盘!$G576)</f>
        <v>0</v>
      </c>
      <c r="X576" s="99">
        <f t="shared" si="40"/>
        <v>0</v>
      </c>
      <c r="Y576" s="99">
        <f>COUNTIFS(通讯通路门店!$S:$S,$G576,通讯通路门店!$J:$J,"荣耀体验店")+COUNTIFS(通讯通路门店!$S:$S,$G576,通讯通路门店!$J:$J,"荣耀授权专卖店")</f>
        <v>0</v>
      </c>
      <c r="Z576" s="99">
        <f>COUNTIFS(通讯通路门店!$S:$S,$G576,通讯通路门店!$J:$J,"VIVO体验店")</f>
        <v>0</v>
      </c>
      <c r="AA576" s="99">
        <f>COUNTIFS(通讯通路门店!$S:$S,$G576,通讯通路门店!$J:$J,"OPPO体验店")</f>
        <v>0</v>
      </c>
      <c r="AB576" s="99">
        <f>COUNTIFS(通讯通路门店!$S:$S,$G576,通讯通路门店!$J:$J,"华为授权体验店")+COUNTIFS(通讯通路门店!$S:$S,$G576,通讯通路门店!$J:$J,"华为堡垒店")</f>
        <v>0</v>
      </c>
      <c r="AC576" s="99">
        <f>COUNTIFS(通讯通路门店!$S:$S,$G576,通讯通路门店!$J:$J,"小米体验店")</f>
        <v>0</v>
      </c>
      <c r="AD576" s="99">
        <f>COUNTIFS(通讯通路门店!$S:$S,$G576,通讯通路门店!$J:$J,"苹果体验店")</f>
        <v>0</v>
      </c>
      <c r="AE576" s="99">
        <f>COUNTIFS(通讯通路门店!$S:$S,$G576,通讯通路门店!$J:$J,"其他品牌专卖店")</f>
        <v>0</v>
      </c>
      <c r="AF576" s="99">
        <f>SUMIFS(通讯通路门店!$BI:$BI,通讯通路门店!$S:$S,$G576)</f>
        <v>0</v>
      </c>
      <c r="AG576" s="99">
        <f>SUMIFS(通讯通路门店!$BH:$BH,通讯通路门店!$S:$S,$G576)</f>
        <v>0</v>
      </c>
      <c r="AH576" s="99">
        <f t="shared" si="41"/>
        <v>0</v>
      </c>
      <c r="AI576" s="99">
        <f>SUMIFS(通讯通路门店!$BB:$BB,通讯通路门店!$S:$S,$G576)</f>
        <v>0</v>
      </c>
      <c r="AJ576" s="99">
        <f>SUMIFS(通讯通路门店!$BE:$BE,通讯通路门店!$S:$S,$G576)</f>
        <v>0</v>
      </c>
      <c r="AK576" s="99">
        <f>SUMIFS(通讯通路门店!$BG:$BG,通讯通路门店!$S:$S,$G576)</f>
        <v>0</v>
      </c>
      <c r="AL576" s="99">
        <f>SUMIFS(通讯通路门店!$BC:$BC,通讯通路门店!$S:$S,$G576)</f>
        <v>0</v>
      </c>
      <c r="AM576" s="99">
        <f>SUMIFS(通讯通路门店!$BD:$BD,通讯通路门店!$S:$S,$G576)</f>
        <v>0</v>
      </c>
      <c r="AN576" s="99">
        <f>SUMIFS(通讯通路门店!$BF:$BF,通讯通路门店!$S:$S,$G576)</f>
        <v>0</v>
      </c>
      <c r="AO576" s="99">
        <f t="shared" si="42"/>
        <v>0</v>
      </c>
      <c r="AP576" s="99">
        <f>SUMIFS(通讯通路门店!$K:$K,通讯通路门店!$S:$S,$G576)</f>
        <v>0</v>
      </c>
      <c r="AQ576" s="83"/>
      <c r="AR576" s="99">
        <f>SUMIFS(通讯通路门店!$T:$T,通讯通路门店!$S:$S,$G576)</f>
        <v>0</v>
      </c>
      <c r="AS576" s="99">
        <f>SUMIFS(通讯通路门店!$U:$U,通讯通路门店!$S:$S,$G576)</f>
        <v>0</v>
      </c>
      <c r="AT576" s="99">
        <f>SUMIFS(通讯通路门店!$V:$V,通讯通路门店!$S:$S,$G576)</f>
        <v>0</v>
      </c>
      <c r="AU576" s="99">
        <f>SUMIFS(通讯通路门店!$W:$W,通讯通路门店!$S:$S,$G576)</f>
        <v>0</v>
      </c>
      <c r="AV576" s="99">
        <f>SUMIFS(通讯通路门店!$Z:$Z,通讯通路门店!$S:$S,$G576)</f>
        <v>0</v>
      </c>
      <c r="AW576" s="99">
        <f>SUMIFS(通讯通路门店!$AB:$AB,通讯通路门店!$S:$S,$G576)</f>
        <v>0</v>
      </c>
      <c r="AX576" s="99">
        <f>SUMIFS(通讯通路门店!$X:$X,通讯通路门店!$S:$S,$G576)</f>
        <v>0</v>
      </c>
      <c r="AY576" s="99">
        <f>SUMIFS(通讯通路门店!$Y:$Y,通讯通路门店!$S:$S,$G576)</f>
        <v>0</v>
      </c>
      <c r="AZ576" s="99">
        <f>SUMIFS(通讯通路门店!$AA:$AA,通讯通路门店!$S:$S,$G576)</f>
        <v>0</v>
      </c>
      <c r="BA576" s="99">
        <f t="shared" si="43"/>
        <v>0</v>
      </c>
      <c r="BB576" s="99">
        <f t="shared" si="44"/>
        <v>0</v>
      </c>
      <c r="BC576" s="99">
        <f>SUMIFS(通讯通路门店!$W:$W,通讯通路门店!$S:$S,$G576,通讯通路门店!$J:$J,"荣耀体验店")+SUMIFS(通讯通路门店!$W:$W,通讯通路门店!$S:$S,$G576,通讯通路门店!$J:$J,"荣耀授权专卖店")</f>
        <v>0</v>
      </c>
      <c r="BD576" s="99">
        <f>SUMIFS(通讯通路门店!$Z:$Z,通讯通路门店!$S:$S,$G576,通讯通路门店!$J:$J,"VIVO体验店")</f>
        <v>0</v>
      </c>
      <c r="BE576" s="99">
        <f>SUMIFS(通讯通路门店!$AB:$AB,通讯通路门店!$S:$S,$G576,通讯通路门店!$J:$J,"OPPO体验店")</f>
        <v>0</v>
      </c>
      <c r="BF576" s="99">
        <f>SUMIFS(通讯通路门店!$X:$X,通讯通路门店!$S:$S,$G576,通讯通路门店!$J:$J,"华为授权体验店")+SUMIFS(通讯通路门店!$AA:$AA,通讯通路门店!$S:$S,$G576,通讯通路门店!$J:$J,"华为堡垒店")</f>
        <v>0</v>
      </c>
      <c r="BG576" s="99">
        <f>SUMIFS(通讯通路门店!$Y:$Y,通讯通路门店!$S:$S,$G576,通讯通路门店!$J:$J,"小米体验店")</f>
        <v>0</v>
      </c>
      <c r="BH576" s="99">
        <f>SUMIFS(通讯通路门店!$AA:$AA,通讯通路门店!$S:$S,$G576,通讯通路门店!$J:$J,"苹果体验店")</f>
        <v>0</v>
      </c>
      <c r="BI576" s="99">
        <f>SUMIFS(通讯通路门店!$K:$K,通讯通路门店!$S:$S,$G576,通讯通路门店!$J:$J,"其他品牌专卖店")</f>
        <v>0</v>
      </c>
      <c r="BJ576" s="99">
        <f>SUMIFS(通讯通路门店!$AC:$AC,通讯通路门店!$S:$S,$G576)</f>
        <v>0</v>
      </c>
      <c r="BK576" s="99">
        <f>SUMIFS(通讯通路门店!$AD:$AD,通讯通路门店!$S:$S,$G576)</f>
        <v>0</v>
      </c>
      <c r="BL576" s="99">
        <f>SUMIFS(通讯通路门店!$AE:$AE,通讯通路门店!$S:$S,$G576)</f>
        <v>0</v>
      </c>
      <c r="BM576" s="99">
        <f>SUMIFS(通讯通路门店!$AF:$AF,通讯通路门店!$S:$S,$G576)</f>
        <v>0</v>
      </c>
      <c r="BN576" s="99">
        <f>SUMIFS(通讯通路门店!$AG:$AG,通讯通路门店!$S:$S,$G576)</f>
        <v>0</v>
      </c>
      <c r="BO576" s="99">
        <f>SUMIFS(通讯通路门店!$AH:$AH,通讯通路门店!$S:$S,$G576)</f>
        <v>0</v>
      </c>
      <c r="BP576" s="99">
        <f>SUMIFS(通讯通路门店!$AI:$AI,通讯通路门店!$S:$S,$G576)</f>
        <v>0</v>
      </c>
      <c r="BQ576" s="83"/>
    </row>
    <row r="577" spans="1:69">
      <c r="A577" s="99" t="str">
        <f>IFERROR(_xlfn.XLOOKUP($G577,通讯通路门店!$S$4:$S$993931,通讯通路门店!$A$4:$A$993931,0,0),"")</f>
        <v/>
      </c>
      <c r="B577" s="99" t="str">
        <f>IFERROR(_xlfn.XLOOKUP($G577,通讯通路门店!$S$4:$S$993931,通讯通路门店!$B$4:$B$993931,0,0),"")</f>
        <v/>
      </c>
      <c r="C577" s="99" t="str">
        <f>IFERROR(_xlfn.XLOOKUP($G577,通讯通路门店!$S$4:$S$993931,通讯通路门店!$C$4:$C$993931,0,0),"")</f>
        <v/>
      </c>
      <c r="D577" s="99" t="str">
        <f>IFERROR(_xlfn.XLOOKUP($G577,通讯通路门店!$S$4:$S$993931,通讯通路门店!$D$4:$D$993931,0,0),"")</f>
        <v/>
      </c>
      <c r="E577" s="83"/>
      <c r="F577" s="83"/>
      <c r="G577" s="101" t="e">
        <v>#N/A</v>
      </c>
      <c r="H577" s="102" t="str">
        <f>IFERROR(_xlfn.XLOOKUP($G577,通讯通路门店!$S$4:$S$993931,通讯通路门店!$R$4:$R$993931,0,0),"")</f>
        <v/>
      </c>
      <c r="I577" s="83"/>
      <c r="J577" s="83"/>
      <c r="K577" s="83"/>
      <c r="L577" s="83"/>
      <c r="M577" s="83"/>
      <c r="N577" s="83"/>
      <c r="O577" s="83"/>
      <c r="P577" s="83"/>
      <c r="Q577" s="83"/>
      <c r="R577" s="83"/>
      <c r="S577" s="83"/>
      <c r="T577" s="83"/>
      <c r="U577" s="99">
        <f>COUNTIF(通讯通路门店!$S:$S,$G577)</f>
        <v>0</v>
      </c>
      <c r="V577" s="99">
        <f>COUNTIFS(通讯通路门店!$S:$S,$G577,通讯通路门店!$J:$J,"综合卖场")</f>
        <v>0</v>
      </c>
      <c r="W577" s="99">
        <f>SUMIFS(通讯通路门店!$AJ:$AJ,通讯通路门店!$S:$S,通讯客户沙盘!$G577)</f>
        <v>0</v>
      </c>
      <c r="X577" s="99">
        <f t="shared" si="40"/>
        <v>0</v>
      </c>
      <c r="Y577" s="99">
        <f>COUNTIFS(通讯通路门店!$S:$S,$G577,通讯通路门店!$J:$J,"荣耀体验店")+COUNTIFS(通讯通路门店!$S:$S,$G577,通讯通路门店!$J:$J,"荣耀授权专卖店")</f>
        <v>0</v>
      </c>
      <c r="Z577" s="99">
        <f>COUNTIFS(通讯通路门店!$S:$S,$G577,通讯通路门店!$J:$J,"VIVO体验店")</f>
        <v>0</v>
      </c>
      <c r="AA577" s="99">
        <f>COUNTIFS(通讯通路门店!$S:$S,$G577,通讯通路门店!$J:$J,"OPPO体验店")</f>
        <v>0</v>
      </c>
      <c r="AB577" s="99">
        <f>COUNTIFS(通讯通路门店!$S:$S,$G577,通讯通路门店!$J:$J,"华为授权体验店")+COUNTIFS(通讯通路门店!$S:$S,$G577,通讯通路门店!$J:$J,"华为堡垒店")</f>
        <v>0</v>
      </c>
      <c r="AC577" s="99">
        <f>COUNTIFS(通讯通路门店!$S:$S,$G577,通讯通路门店!$J:$J,"小米体验店")</f>
        <v>0</v>
      </c>
      <c r="AD577" s="99">
        <f>COUNTIFS(通讯通路门店!$S:$S,$G577,通讯通路门店!$J:$J,"苹果体验店")</f>
        <v>0</v>
      </c>
      <c r="AE577" s="99">
        <f>COUNTIFS(通讯通路门店!$S:$S,$G577,通讯通路门店!$J:$J,"其他品牌专卖店")</f>
        <v>0</v>
      </c>
      <c r="AF577" s="99">
        <f>SUMIFS(通讯通路门店!$BI:$BI,通讯通路门店!$S:$S,$G577)</f>
        <v>0</v>
      </c>
      <c r="AG577" s="99">
        <f>SUMIFS(通讯通路门店!$BH:$BH,通讯通路门店!$S:$S,$G577)</f>
        <v>0</v>
      </c>
      <c r="AH577" s="99">
        <f t="shared" si="41"/>
        <v>0</v>
      </c>
      <c r="AI577" s="99">
        <f>SUMIFS(通讯通路门店!$BB:$BB,通讯通路门店!$S:$S,$G577)</f>
        <v>0</v>
      </c>
      <c r="AJ577" s="99">
        <f>SUMIFS(通讯通路门店!$BE:$BE,通讯通路门店!$S:$S,$G577)</f>
        <v>0</v>
      </c>
      <c r="AK577" s="99">
        <f>SUMIFS(通讯通路门店!$BG:$BG,通讯通路门店!$S:$S,$G577)</f>
        <v>0</v>
      </c>
      <c r="AL577" s="99">
        <f>SUMIFS(通讯通路门店!$BC:$BC,通讯通路门店!$S:$S,$G577)</f>
        <v>0</v>
      </c>
      <c r="AM577" s="99">
        <f>SUMIFS(通讯通路门店!$BD:$BD,通讯通路门店!$S:$S,$G577)</f>
        <v>0</v>
      </c>
      <c r="AN577" s="99">
        <f>SUMIFS(通讯通路门店!$BF:$BF,通讯通路门店!$S:$S,$G577)</f>
        <v>0</v>
      </c>
      <c r="AO577" s="99">
        <f t="shared" si="42"/>
        <v>0</v>
      </c>
      <c r="AP577" s="99">
        <f>SUMIFS(通讯通路门店!$K:$K,通讯通路门店!$S:$S,$G577)</f>
        <v>0</v>
      </c>
      <c r="AQ577" s="83"/>
      <c r="AR577" s="99">
        <f>SUMIFS(通讯通路门店!$T:$T,通讯通路门店!$S:$S,$G577)</f>
        <v>0</v>
      </c>
      <c r="AS577" s="99">
        <f>SUMIFS(通讯通路门店!$U:$U,通讯通路门店!$S:$S,$G577)</f>
        <v>0</v>
      </c>
      <c r="AT577" s="99">
        <f>SUMIFS(通讯通路门店!$V:$V,通讯通路门店!$S:$S,$G577)</f>
        <v>0</v>
      </c>
      <c r="AU577" s="99">
        <f>SUMIFS(通讯通路门店!$W:$W,通讯通路门店!$S:$S,$G577)</f>
        <v>0</v>
      </c>
      <c r="AV577" s="99">
        <f>SUMIFS(通讯通路门店!$Z:$Z,通讯通路门店!$S:$S,$G577)</f>
        <v>0</v>
      </c>
      <c r="AW577" s="99">
        <f>SUMIFS(通讯通路门店!$AB:$AB,通讯通路门店!$S:$S,$G577)</f>
        <v>0</v>
      </c>
      <c r="AX577" s="99">
        <f>SUMIFS(通讯通路门店!$X:$X,通讯通路门店!$S:$S,$G577)</f>
        <v>0</v>
      </c>
      <c r="AY577" s="99">
        <f>SUMIFS(通讯通路门店!$Y:$Y,通讯通路门店!$S:$S,$G577)</f>
        <v>0</v>
      </c>
      <c r="AZ577" s="99">
        <f>SUMIFS(通讯通路门店!$AA:$AA,通讯通路门店!$S:$S,$G577)</f>
        <v>0</v>
      </c>
      <c r="BA577" s="99">
        <f t="shared" si="43"/>
        <v>0</v>
      </c>
      <c r="BB577" s="99">
        <f t="shared" si="44"/>
        <v>0</v>
      </c>
      <c r="BC577" s="99">
        <f>SUMIFS(通讯通路门店!$W:$W,通讯通路门店!$S:$S,$G577,通讯通路门店!$J:$J,"荣耀体验店")+SUMIFS(通讯通路门店!$W:$W,通讯通路门店!$S:$S,$G577,通讯通路门店!$J:$J,"荣耀授权专卖店")</f>
        <v>0</v>
      </c>
      <c r="BD577" s="99">
        <f>SUMIFS(通讯通路门店!$Z:$Z,通讯通路门店!$S:$S,$G577,通讯通路门店!$J:$J,"VIVO体验店")</f>
        <v>0</v>
      </c>
      <c r="BE577" s="99">
        <f>SUMIFS(通讯通路门店!$AB:$AB,通讯通路门店!$S:$S,$G577,通讯通路门店!$J:$J,"OPPO体验店")</f>
        <v>0</v>
      </c>
      <c r="BF577" s="99">
        <f>SUMIFS(通讯通路门店!$X:$X,通讯通路门店!$S:$S,$G577,通讯通路门店!$J:$J,"华为授权体验店")+SUMIFS(通讯通路门店!$AA:$AA,通讯通路门店!$S:$S,$G577,通讯通路门店!$J:$J,"华为堡垒店")</f>
        <v>0</v>
      </c>
      <c r="BG577" s="99">
        <f>SUMIFS(通讯通路门店!$Y:$Y,通讯通路门店!$S:$S,$G577,通讯通路门店!$J:$J,"小米体验店")</f>
        <v>0</v>
      </c>
      <c r="BH577" s="99">
        <f>SUMIFS(通讯通路门店!$AA:$AA,通讯通路门店!$S:$S,$G577,通讯通路门店!$J:$J,"苹果体验店")</f>
        <v>0</v>
      </c>
      <c r="BI577" s="99">
        <f>SUMIFS(通讯通路门店!$K:$K,通讯通路门店!$S:$S,$G577,通讯通路门店!$J:$J,"其他品牌专卖店")</f>
        <v>0</v>
      </c>
      <c r="BJ577" s="99">
        <f>SUMIFS(通讯通路门店!$AC:$AC,通讯通路门店!$S:$S,$G577)</f>
        <v>0</v>
      </c>
      <c r="BK577" s="99">
        <f>SUMIFS(通讯通路门店!$AD:$AD,通讯通路门店!$S:$S,$G577)</f>
        <v>0</v>
      </c>
      <c r="BL577" s="99">
        <f>SUMIFS(通讯通路门店!$AE:$AE,通讯通路门店!$S:$S,$G577)</f>
        <v>0</v>
      </c>
      <c r="BM577" s="99">
        <f>SUMIFS(通讯通路门店!$AF:$AF,通讯通路门店!$S:$S,$G577)</f>
        <v>0</v>
      </c>
      <c r="BN577" s="99">
        <f>SUMIFS(通讯通路门店!$AG:$AG,通讯通路门店!$S:$S,$G577)</f>
        <v>0</v>
      </c>
      <c r="BO577" s="99">
        <f>SUMIFS(通讯通路门店!$AH:$AH,通讯通路门店!$S:$S,$G577)</f>
        <v>0</v>
      </c>
      <c r="BP577" s="99">
        <f>SUMIFS(通讯通路门店!$AI:$AI,通讯通路门店!$S:$S,$G577)</f>
        <v>0</v>
      </c>
      <c r="BQ577" s="83"/>
    </row>
    <row r="578" spans="1:69">
      <c r="A578" s="99" t="str">
        <f>IFERROR(_xlfn.XLOOKUP($G578,通讯通路门店!$S$4:$S$993931,通讯通路门店!$A$4:$A$993931,0,0),"")</f>
        <v/>
      </c>
      <c r="B578" s="99" t="str">
        <f>IFERROR(_xlfn.XLOOKUP($G578,通讯通路门店!$S$4:$S$993931,通讯通路门店!$B$4:$B$993931,0,0),"")</f>
        <v/>
      </c>
      <c r="C578" s="99" t="str">
        <f>IFERROR(_xlfn.XLOOKUP($G578,通讯通路门店!$S$4:$S$993931,通讯通路门店!$C$4:$C$993931,0,0),"")</f>
        <v/>
      </c>
      <c r="D578" s="99" t="str">
        <f>IFERROR(_xlfn.XLOOKUP($G578,通讯通路门店!$S$4:$S$993931,通讯通路门店!$D$4:$D$993931,0,0),"")</f>
        <v/>
      </c>
      <c r="E578" s="83"/>
      <c r="F578" s="83"/>
      <c r="G578" s="101" t="e">
        <v>#N/A</v>
      </c>
      <c r="H578" s="102" t="str">
        <f>IFERROR(_xlfn.XLOOKUP($G578,通讯通路门店!$S$4:$S$993931,通讯通路门店!$R$4:$R$993931,0,0),"")</f>
        <v/>
      </c>
      <c r="I578" s="83"/>
      <c r="J578" s="83"/>
      <c r="K578" s="83"/>
      <c r="L578" s="83"/>
      <c r="M578" s="83"/>
      <c r="N578" s="83"/>
      <c r="O578" s="83"/>
      <c r="P578" s="83"/>
      <c r="Q578" s="83"/>
      <c r="R578" s="83"/>
      <c r="S578" s="83"/>
      <c r="T578" s="83"/>
      <c r="U578" s="99">
        <f>COUNTIF(通讯通路门店!$S:$S,$G578)</f>
        <v>0</v>
      </c>
      <c r="V578" s="99">
        <f>COUNTIFS(通讯通路门店!$S:$S,$G578,通讯通路门店!$J:$J,"综合卖场")</f>
        <v>0</v>
      </c>
      <c r="W578" s="99">
        <f>SUMIFS(通讯通路门店!$AJ:$AJ,通讯通路门店!$S:$S,通讯客户沙盘!$G578)</f>
        <v>0</v>
      </c>
      <c r="X578" s="99">
        <f t="shared" si="40"/>
        <v>0</v>
      </c>
      <c r="Y578" s="99">
        <f>COUNTIFS(通讯通路门店!$S:$S,$G578,通讯通路门店!$J:$J,"荣耀体验店")+COUNTIFS(通讯通路门店!$S:$S,$G578,通讯通路门店!$J:$J,"荣耀授权专卖店")</f>
        <v>0</v>
      </c>
      <c r="Z578" s="99">
        <f>COUNTIFS(通讯通路门店!$S:$S,$G578,通讯通路门店!$J:$J,"VIVO体验店")</f>
        <v>0</v>
      </c>
      <c r="AA578" s="99">
        <f>COUNTIFS(通讯通路门店!$S:$S,$G578,通讯通路门店!$J:$J,"OPPO体验店")</f>
        <v>0</v>
      </c>
      <c r="AB578" s="99">
        <f>COUNTIFS(通讯通路门店!$S:$S,$G578,通讯通路门店!$J:$J,"华为授权体验店")+COUNTIFS(通讯通路门店!$S:$S,$G578,通讯通路门店!$J:$J,"华为堡垒店")</f>
        <v>0</v>
      </c>
      <c r="AC578" s="99">
        <f>COUNTIFS(通讯通路门店!$S:$S,$G578,通讯通路门店!$J:$J,"小米体验店")</f>
        <v>0</v>
      </c>
      <c r="AD578" s="99">
        <f>COUNTIFS(通讯通路门店!$S:$S,$G578,通讯通路门店!$J:$J,"苹果体验店")</f>
        <v>0</v>
      </c>
      <c r="AE578" s="99">
        <f>COUNTIFS(通讯通路门店!$S:$S,$G578,通讯通路门店!$J:$J,"其他品牌专卖店")</f>
        <v>0</v>
      </c>
      <c r="AF578" s="99">
        <f>SUMIFS(通讯通路门店!$BI:$BI,通讯通路门店!$S:$S,$G578)</f>
        <v>0</v>
      </c>
      <c r="AG578" s="99">
        <f>SUMIFS(通讯通路门店!$BH:$BH,通讯通路门店!$S:$S,$G578)</f>
        <v>0</v>
      </c>
      <c r="AH578" s="99">
        <f t="shared" si="41"/>
        <v>0</v>
      </c>
      <c r="AI578" s="99">
        <f>SUMIFS(通讯通路门店!$BB:$BB,通讯通路门店!$S:$S,$G578)</f>
        <v>0</v>
      </c>
      <c r="AJ578" s="99">
        <f>SUMIFS(通讯通路门店!$BE:$BE,通讯通路门店!$S:$S,$G578)</f>
        <v>0</v>
      </c>
      <c r="AK578" s="99">
        <f>SUMIFS(通讯通路门店!$BG:$BG,通讯通路门店!$S:$S,$G578)</f>
        <v>0</v>
      </c>
      <c r="AL578" s="99">
        <f>SUMIFS(通讯通路门店!$BC:$BC,通讯通路门店!$S:$S,$G578)</f>
        <v>0</v>
      </c>
      <c r="AM578" s="99">
        <f>SUMIFS(通讯通路门店!$BD:$BD,通讯通路门店!$S:$S,$G578)</f>
        <v>0</v>
      </c>
      <c r="AN578" s="99">
        <f>SUMIFS(通讯通路门店!$BF:$BF,通讯通路门店!$S:$S,$G578)</f>
        <v>0</v>
      </c>
      <c r="AO578" s="99">
        <f t="shared" si="42"/>
        <v>0</v>
      </c>
      <c r="AP578" s="99">
        <f>SUMIFS(通讯通路门店!$K:$K,通讯通路门店!$S:$S,$G578)</f>
        <v>0</v>
      </c>
      <c r="AQ578" s="83"/>
      <c r="AR578" s="99">
        <f>SUMIFS(通讯通路门店!$T:$T,通讯通路门店!$S:$S,$G578)</f>
        <v>0</v>
      </c>
      <c r="AS578" s="99">
        <f>SUMIFS(通讯通路门店!$U:$U,通讯通路门店!$S:$S,$G578)</f>
        <v>0</v>
      </c>
      <c r="AT578" s="99">
        <f>SUMIFS(通讯通路门店!$V:$V,通讯通路门店!$S:$S,$G578)</f>
        <v>0</v>
      </c>
      <c r="AU578" s="99">
        <f>SUMIFS(通讯通路门店!$W:$W,通讯通路门店!$S:$S,$G578)</f>
        <v>0</v>
      </c>
      <c r="AV578" s="99">
        <f>SUMIFS(通讯通路门店!$Z:$Z,通讯通路门店!$S:$S,$G578)</f>
        <v>0</v>
      </c>
      <c r="AW578" s="99">
        <f>SUMIFS(通讯通路门店!$AB:$AB,通讯通路门店!$S:$S,$G578)</f>
        <v>0</v>
      </c>
      <c r="AX578" s="99">
        <f>SUMIFS(通讯通路门店!$X:$X,通讯通路门店!$S:$S,$G578)</f>
        <v>0</v>
      </c>
      <c r="AY578" s="99">
        <f>SUMIFS(通讯通路门店!$Y:$Y,通讯通路门店!$S:$S,$G578)</f>
        <v>0</v>
      </c>
      <c r="AZ578" s="99">
        <f>SUMIFS(通讯通路门店!$AA:$AA,通讯通路门店!$S:$S,$G578)</f>
        <v>0</v>
      </c>
      <c r="BA578" s="99">
        <f t="shared" si="43"/>
        <v>0</v>
      </c>
      <c r="BB578" s="99">
        <f t="shared" si="44"/>
        <v>0</v>
      </c>
      <c r="BC578" s="99">
        <f>SUMIFS(通讯通路门店!$W:$W,通讯通路门店!$S:$S,$G578,通讯通路门店!$J:$J,"荣耀体验店")+SUMIFS(通讯通路门店!$W:$W,通讯通路门店!$S:$S,$G578,通讯通路门店!$J:$J,"荣耀授权专卖店")</f>
        <v>0</v>
      </c>
      <c r="BD578" s="99">
        <f>SUMIFS(通讯通路门店!$Z:$Z,通讯通路门店!$S:$S,$G578,通讯通路门店!$J:$J,"VIVO体验店")</f>
        <v>0</v>
      </c>
      <c r="BE578" s="99">
        <f>SUMIFS(通讯通路门店!$AB:$AB,通讯通路门店!$S:$S,$G578,通讯通路门店!$J:$J,"OPPO体验店")</f>
        <v>0</v>
      </c>
      <c r="BF578" s="99">
        <f>SUMIFS(通讯通路门店!$X:$X,通讯通路门店!$S:$S,$G578,通讯通路门店!$J:$J,"华为授权体验店")+SUMIFS(通讯通路门店!$AA:$AA,通讯通路门店!$S:$S,$G578,通讯通路门店!$J:$J,"华为堡垒店")</f>
        <v>0</v>
      </c>
      <c r="BG578" s="99">
        <f>SUMIFS(通讯通路门店!$Y:$Y,通讯通路门店!$S:$S,$G578,通讯通路门店!$J:$J,"小米体验店")</f>
        <v>0</v>
      </c>
      <c r="BH578" s="99">
        <f>SUMIFS(通讯通路门店!$AA:$AA,通讯通路门店!$S:$S,$G578,通讯通路门店!$J:$J,"苹果体验店")</f>
        <v>0</v>
      </c>
      <c r="BI578" s="99">
        <f>SUMIFS(通讯通路门店!$K:$K,通讯通路门店!$S:$S,$G578,通讯通路门店!$J:$J,"其他品牌专卖店")</f>
        <v>0</v>
      </c>
      <c r="BJ578" s="99">
        <f>SUMIFS(通讯通路门店!$AC:$AC,通讯通路门店!$S:$S,$G578)</f>
        <v>0</v>
      </c>
      <c r="BK578" s="99">
        <f>SUMIFS(通讯通路门店!$AD:$AD,通讯通路门店!$S:$S,$G578)</f>
        <v>0</v>
      </c>
      <c r="BL578" s="99">
        <f>SUMIFS(通讯通路门店!$AE:$AE,通讯通路门店!$S:$S,$G578)</f>
        <v>0</v>
      </c>
      <c r="BM578" s="99">
        <f>SUMIFS(通讯通路门店!$AF:$AF,通讯通路门店!$S:$S,$G578)</f>
        <v>0</v>
      </c>
      <c r="BN578" s="99">
        <f>SUMIFS(通讯通路门店!$AG:$AG,通讯通路门店!$S:$S,$G578)</f>
        <v>0</v>
      </c>
      <c r="BO578" s="99">
        <f>SUMIFS(通讯通路门店!$AH:$AH,通讯通路门店!$S:$S,$G578)</f>
        <v>0</v>
      </c>
      <c r="BP578" s="99">
        <f>SUMIFS(通讯通路门店!$AI:$AI,通讯通路门店!$S:$S,$G578)</f>
        <v>0</v>
      </c>
      <c r="BQ578" s="83"/>
    </row>
    <row r="579" spans="1:69">
      <c r="A579" s="99" t="str">
        <f>IFERROR(_xlfn.XLOOKUP($G579,通讯通路门店!$S$4:$S$993931,通讯通路门店!$A$4:$A$993931,0,0),"")</f>
        <v/>
      </c>
      <c r="B579" s="99" t="str">
        <f>IFERROR(_xlfn.XLOOKUP($G579,通讯通路门店!$S$4:$S$993931,通讯通路门店!$B$4:$B$993931,0,0),"")</f>
        <v/>
      </c>
      <c r="C579" s="99" t="str">
        <f>IFERROR(_xlfn.XLOOKUP($G579,通讯通路门店!$S$4:$S$993931,通讯通路门店!$C$4:$C$993931,0,0),"")</f>
        <v/>
      </c>
      <c r="D579" s="99" t="str">
        <f>IFERROR(_xlfn.XLOOKUP($G579,通讯通路门店!$S$4:$S$993931,通讯通路门店!$D$4:$D$993931,0,0),"")</f>
        <v/>
      </c>
      <c r="E579" s="83"/>
      <c r="F579" s="83"/>
      <c r="G579" s="101" t="e">
        <v>#N/A</v>
      </c>
      <c r="H579" s="102" t="str">
        <f>IFERROR(_xlfn.XLOOKUP($G579,通讯通路门店!$S$4:$S$993931,通讯通路门店!$R$4:$R$993931,0,0),"")</f>
        <v/>
      </c>
      <c r="I579" s="83"/>
      <c r="J579" s="83"/>
      <c r="K579" s="83"/>
      <c r="L579" s="83"/>
      <c r="M579" s="83"/>
      <c r="N579" s="83"/>
      <c r="O579" s="83"/>
      <c r="P579" s="83"/>
      <c r="Q579" s="83"/>
      <c r="R579" s="83"/>
      <c r="S579" s="83"/>
      <c r="T579" s="83"/>
      <c r="U579" s="99">
        <f>COUNTIF(通讯通路门店!$S:$S,$G579)</f>
        <v>0</v>
      </c>
      <c r="V579" s="99">
        <f>COUNTIFS(通讯通路门店!$S:$S,$G579,通讯通路门店!$J:$J,"综合卖场")</f>
        <v>0</v>
      </c>
      <c r="W579" s="99">
        <f>SUMIFS(通讯通路门店!$AJ:$AJ,通讯通路门店!$S:$S,通讯客户沙盘!$G579)</f>
        <v>0</v>
      </c>
      <c r="X579" s="99">
        <f t="shared" si="40"/>
        <v>0</v>
      </c>
      <c r="Y579" s="99">
        <f>COUNTIFS(通讯通路门店!$S:$S,$G579,通讯通路门店!$J:$J,"荣耀体验店")+COUNTIFS(通讯通路门店!$S:$S,$G579,通讯通路门店!$J:$J,"荣耀授权专卖店")</f>
        <v>0</v>
      </c>
      <c r="Z579" s="99">
        <f>COUNTIFS(通讯通路门店!$S:$S,$G579,通讯通路门店!$J:$J,"VIVO体验店")</f>
        <v>0</v>
      </c>
      <c r="AA579" s="99">
        <f>COUNTIFS(通讯通路门店!$S:$S,$G579,通讯通路门店!$J:$J,"OPPO体验店")</f>
        <v>0</v>
      </c>
      <c r="AB579" s="99">
        <f>COUNTIFS(通讯通路门店!$S:$S,$G579,通讯通路门店!$J:$J,"华为授权体验店")+COUNTIFS(通讯通路门店!$S:$S,$G579,通讯通路门店!$J:$J,"华为堡垒店")</f>
        <v>0</v>
      </c>
      <c r="AC579" s="99">
        <f>COUNTIFS(通讯通路门店!$S:$S,$G579,通讯通路门店!$J:$J,"小米体验店")</f>
        <v>0</v>
      </c>
      <c r="AD579" s="99">
        <f>COUNTIFS(通讯通路门店!$S:$S,$G579,通讯通路门店!$J:$J,"苹果体验店")</f>
        <v>0</v>
      </c>
      <c r="AE579" s="99">
        <f>COUNTIFS(通讯通路门店!$S:$S,$G579,通讯通路门店!$J:$J,"其他品牌专卖店")</f>
        <v>0</v>
      </c>
      <c r="AF579" s="99">
        <f>SUMIFS(通讯通路门店!$BI:$BI,通讯通路门店!$S:$S,$G579)</f>
        <v>0</v>
      </c>
      <c r="AG579" s="99">
        <f>SUMIFS(通讯通路门店!$BH:$BH,通讯通路门店!$S:$S,$G579)</f>
        <v>0</v>
      </c>
      <c r="AH579" s="99">
        <f t="shared" si="41"/>
        <v>0</v>
      </c>
      <c r="AI579" s="99">
        <f>SUMIFS(通讯通路门店!$BB:$BB,通讯通路门店!$S:$S,$G579)</f>
        <v>0</v>
      </c>
      <c r="AJ579" s="99">
        <f>SUMIFS(通讯通路门店!$BE:$BE,通讯通路门店!$S:$S,$G579)</f>
        <v>0</v>
      </c>
      <c r="AK579" s="99">
        <f>SUMIFS(通讯通路门店!$BG:$BG,通讯通路门店!$S:$S,$G579)</f>
        <v>0</v>
      </c>
      <c r="AL579" s="99">
        <f>SUMIFS(通讯通路门店!$BC:$BC,通讯通路门店!$S:$S,$G579)</f>
        <v>0</v>
      </c>
      <c r="AM579" s="99">
        <f>SUMIFS(通讯通路门店!$BD:$BD,通讯通路门店!$S:$S,$G579)</f>
        <v>0</v>
      </c>
      <c r="AN579" s="99">
        <f>SUMIFS(通讯通路门店!$BF:$BF,通讯通路门店!$S:$S,$G579)</f>
        <v>0</v>
      </c>
      <c r="AO579" s="99">
        <f t="shared" si="42"/>
        <v>0</v>
      </c>
      <c r="AP579" s="99">
        <f>SUMIFS(通讯通路门店!$K:$K,通讯通路门店!$S:$S,$G579)</f>
        <v>0</v>
      </c>
      <c r="AQ579" s="83"/>
      <c r="AR579" s="99">
        <f>SUMIFS(通讯通路门店!$T:$T,通讯通路门店!$S:$S,$G579)</f>
        <v>0</v>
      </c>
      <c r="AS579" s="99">
        <f>SUMIFS(通讯通路门店!$U:$U,通讯通路门店!$S:$S,$G579)</f>
        <v>0</v>
      </c>
      <c r="AT579" s="99">
        <f>SUMIFS(通讯通路门店!$V:$V,通讯通路门店!$S:$S,$G579)</f>
        <v>0</v>
      </c>
      <c r="AU579" s="99">
        <f>SUMIFS(通讯通路门店!$W:$W,通讯通路门店!$S:$S,$G579)</f>
        <v>0</v>
      </c>
      <c r="AV579" s="99">
        <f>SUMIFS(通讯通路门店!$Z:$Z,通讯通路门店!$S:$S,$G579)</f>
        <v>0</v>
      </c>
      <c r="AW579" s="99">
        <f>SUMIFS(通讯通路门店!$AB:$AB,通讯通路门店!$S:$S,$G579)</f>
        <v>0</v>
      </c>
      <c r="AX579" s="99">
        <f>SUMIFS(通讯通路门店!$X:$X,通讯通路门店!$S:$S,$G579)</f>
        <v>0</v>
      </c>
      <c r="AY579" s="99">
        <f>SUMIFS(通讯通路门店!$Y:$Y,通讯通路门店!$S:$S,$G579)</f>
        <v>0</v>
      </c>
      <c r="AZ579" s="99">
        <f>SUMIFS(通讯通路门店!$AA:$AA,通讯通路门店!$S:$S,$G579)</f>
        <v>0</v>
      </c>
      <c r="BA579" s="99">
        <f t="shared" si="43"/>
        <v>0</v>
      </c>
      <c r="BB579" s="99">
        <f t="shared" si="44"/>
        <v>0</v>
      </c>
      <c r="BC579" s="99">
        <f>SUMIFS(通讯通路门店!$W:$W,通讯通路门店!$S:$S,$G579,通讯通路门店!$J:$J,"荣耀体验店")+SUMIFS(通讯通路门店!$W:$W,通讯通路门店!$S:$S,$G579,通讯通路门店!$J:$J,"荣耀授权专卖店")</f>
        <v>0</v>
      </c>
      <c r="BD579" s="99">
        <f>SUMIFS(通讯通路门店!$Z:$Z,通讯通路门店!$S:$S,$G579,通讯通路门店!$J:$J,"VIVO体验店")</f>
        <v>0</v>
      </c>
      <c r="BE579" s="99">
        <f>SUMIFS(通讯通路门店!$AB:$AB,通讯通路门店!$S:$S,$G579,通讯通路门店!$J:$J,"OPPO体验店")</f>
        <v>0</v>
      </c>
      <c r="BF579" s="99">
        <f>SUMIFS(通讯通路门店!$X:$X,通讯通路门店!$S:$S,$G579,通讯通路门店!$J:$J,"华为授权体验店")+SUMIFS(通讯通路门店!$AA:$AA,通讯通路门店!$S:$S,$G579,通讯通路门店!$J:$J,"华为堡垒店")</f>
        <v>0</v>
      </c>
      <c r="BG579" s="99">
        <f>SUMIFS(通讯通路门店!$Y:$Y,通讯通路门店!$S:$S,$G579,通讯通路门店!$J:$J,"小米体验店")</f>
        <v>0</v>
      </c>
      <c r="BH579" s="99">
        <f>SUMIFS(通讯通路门店!$AA:$AA,通讯通路门店!$S:$S,$G579,通讯通路门店!$J:$J,"苹果体验店")</f>
        <v>0</v>
      </c>
      <c r="BI579" s="99">
        <f>SUMIFS(通讯通路门店!$K:$K,通讯通路门店!$S:$S,$G579,通讯通路门店!$J:$J,"其他品牌专卖店")</f>
        <v>0</v>
      </c>
      <c r="BJ579" s="99">
        <f>SUMIFS(通讯通路门店!$AC:$AC,通讯通路门店!$S:$S,$G579)</f>
        <v>0</v>
      </c>
      <c r="BK579" s="99">
        <f>SUMIFS(通讯通路门店!$AD:$AD,通讯通路门店!$S:$S,$G579)</f>
        <v>0</v>
      </c>
      <c r="BL579" s="99">
        <f>SUMIFS(通讯通路门店!$AE:$AE,通讯通路门店!$S:$S,$G579)</f>
        <v>0</v>
      </c>
      <c r="BM579" s="99">
        <f>SUMIFS(通讯通路门店!$AF:$AF,通讯通路门店!$S:$S,$G579)</f>
        <v>0</v>
      </c>
      <c r="BN579" s="99">
        <f>SUMIFS(通讯通路门店!$AG:$AG,通讯通路门店!$S:$S,$G579)</f>
        <v>0</v>
      </c>
      <c r="BO579" s="99">
        <f>SUMIFS(通讯通路门店!$AH:$AH,通讯通路门店!$S:$S,$G579)</f>
        <v>0</v>
      </c>
      <c r="BP579" s="99">
        <f>SUMIFS(通讯通路门店!$AI:$AI,通讯通路门店!$S:$S,$G579)</f>
        <v>0</v>
      </c>
      <c r="BQ579" s="83"/>
    </row>
    <row r="580" spans="1:69">
      <c r="A580" s="99" t="str">
        <f>IFERROR(_xlfn.XLOOKUP($G580,通讯通路门店!$S$4:$S$993931,通讯通路门店!$A$4:$A$993931,0,0),"")</f>
        <v/>
      </c>
      <c r="B580" s="99" t="str">
        <f>IFERROR(_xlfn.XLOOKUP($G580,通讯通路门店!$S$4:$S$993931,通讯通路门店!$B$4:$B$993931,0,0),"")</f>
        <v/>
      </c>
      <c r="C580" s="99" t="str">
        <f>IFERROR(_xlfn.XLOOKUP($G580,通讯通路门店!$S$4:$S$993931,通讯通路门店!$C$4:$C$993931,0,0),"")</f>
        <v/>
      </c>
      <c r="D580" s="99" t="str">
        <f>IFERROR(_xlfn.XLOOKUP($G580,通讯通路门店!$S$4:$S$993931,通讯通路门店!$D$4:$D$993931,0,0),"")</f>
        <v/>
      </c>
      <c r="E580" s="83"/>
      <c r="F580" s="83"/>
      <c r="G580" s="101" t="e">
        <v>#N/A</v>
      </c>
      <c r="H580" s="102" t="str">
        <f>IFERROR(_xlfn.XLOOKUP($G580,通讯通路门店!$S$4:$S$993931,通讯通路门店!$R$4:$R$993931,0,0),"")</f>
        <v/>
      </c>
      <c r="I580" s="83"/>
      <c r="J580" s="83"/>
      <c r="K580" s="83"/>
      <c r="L580" s="83"/>
      <c r="M580" s="83"/>
      <c r="N580" s="83"/>
      <c r="O580" s="83"/>
      <c r="P580" s="83"/>
      <c r="Q580" s="83"/>
      <c r="R580" s="83"/>
      <c r="S580" s="83"/>
      <c r="T580" s="83"/>
      <c r="U580" s="99">
        <f>COUNTIF(通讯通路门店!$S:$S,$G580)</f>
        <v>0</v>
      </c>
      <c r="V580" s="99">
        <f>COUNTIFS(通讯通路门店!$S:$S,$G580,通讯通路门店!$J:$J,"综合卖场")</f>
        <v>0</v>
      </c>
      <c r="W580" s="99">
        <f>SUMIFS(通讯通路门店!$AJ:$AJ,通讯通路门店!$S:$S,通讯客户沙盘!$G580)</f>
        <v>0</v>
      </c>
      <c r="X580" s="99">
        <f t="shared" ref="X580:X643" si="45">Y580+Z580+AA580+AB580+AC580+AD580+AE580</f>
        <v>0</v>
      </c>
      <c r="Y580" s="99">
        <f>COUNTIFS(通讯通路门店!$S:$S,$G580,通讯通路门店!$J:$J,"荣耀体验店")+COUNTIFS(通讯通路门店!$S:$S,$G580,通讯通路门店!$J:$J,"荣耀授权专卖店")</f>
        <v>0</v>
      </c>
      <c r="Z580" s="99">
        <f>COUNTIFS(通讯通路门店!$S:$S,$G580,通讯通路门店!$J:$J,"VIVO体验店")</f>
        <v>0</v>
      </c>
      <c r="AA580" s="99">
        <f>COUNTIFS(通讯通路门店!$S:$S,$G580,通讯通路门店!$J:$J,"OPPO体验店")</f>
        <v>0</v>
      </c>
      <c r="AB580" s="99">
        <f>COUNTIFS(通讯通路门店!$S:$S,$G580,通讯通路门店!$J:$J,"华为授权体验店")+COUNTIFS(通讯通路门店!$S:$S,$G580,通讯通路门店!$J:$J,"华为堡垒店")</f>
        <v>0</v>
      </c>
      <c r="AC580" s="99">
        <f>COUNTIFS(通讯通路门店!$S:$S,$G580,通讯通路门店!$J:$J,"小米体验店")</f>
        <v>0</v>
      </c>
      <c r="AD580" s="99">
        <f>COUNTIFS(通讯通路门店!$S:$S,$G580,通讯通路门店!$J:$J,"苹果体验店")</f>
        <v>0</v>
      </c>
      <c r="AE580" s="99">
        <f>COUNTIFS(通讯通路门店!$S:$S,$G580,通讯通路门店!$J:$J,"其他品牌专卖店")</f>
        <v>0</v>
      </c>
      <c r="AF580" s="99">
        <f>SUMIFS(通讯通路门店!$BI:$BI,通讯通路门店!$S:$S,$G580)</f>
        <v>0</v>
      </c>
      <c r="AG580" s="99">
        <f>SUMIFS(通讯通路门店!$BH:$BH,通讯通路门店!$S:$S,$G580)</f>
        <v>0</v>
      </c>
      <c r="AH580" s="99">
        <f t="shared" ref="AH580:AH643" si="46">AI580+AJ580+AK580+AL580+AM580+AN580</f>
        <v>0</v>
      </c>
      <c r="AI580" s="99">
        <f>SUMIFS(通讯通路门店!$BB:$BB,通讯通路门店!$S:$S,$G580)</f>
        <v>0</v>
      </c>
      <c r="AJ580" s="99">
        <f>SUMIFS(通讯通路门店!$BE:$BE,通讯通路门店!$S:$S,$G580)</f>
        <v>0</v>
      </c>
      <c r="AK580" s="99">
        <f>SUMIFS(通讯通路门店!$BG:$BG,通讯通路门店!$S:$S,$G580)</f>
        <v>0</v>
      </c>
      <c r="AL580" s="99">
        <f>SUMIFS(通讯通路门店!$BC:$BC,通讯通路门店!$S:$S,$G580)</f>
        <v>0</v>
      </c>
      <c r="AM580" s="99">
        <f>SUMIFS(通讯通路门店!$BD:$BD,通讯通路门店!$S:$S,$G580)</f>
        <v>0</v>
      </c>
      <c r="AN580" s="99">
        <f>SUMIFS(通讯通路门店!$BF:$BF,通讯通路门店!$S:$S,$G580)</f>
        <v>0</v>
      </c>
      <c r="AO580" s="99">
        <f t="shared" ref="AO580:AO643" si="47">AP580+AQ580</f>
        <v>0</v>
      </c>
      <c r="AP580" s="99">
        <f>SUMIFS(通讯通路门店!$K:$K,通讯通路门店!$S:$S,$G580)</f>
        <v>0</v>
      </c>
      <c r="AQ580" s="83"/>
      <c r="AR580" s="99">
        <f>SUMIFS(通讯通路门店!$T:$T,通讯通路门店!$S:$S,$G580)</f>
        <v>0</v>
      </c>
      <c r="AS580" s="99">
        <f>SUMIFS(通讯通路门店!$U:$U,通讯通路门店!$S:$S,$G580)</f>
        <v>0</v>
      </c>
      <c r="AT580" s="99">
        <f>SUMIFS(通讯通路门店!$V:$V,通讯通路门店!$S:$S,$G580)</f>
        <v>0</v>
      </c>
      <c r="AU580" s="99">
        <f>SUMIFS(通讯通路门店!$W:$W,通讯通路门店!$S:$S,$G580)</f>
        <v>0</v>
      </c>
      <c r="AV580" s="99">
        <f>SUMIFS(通讯通路门店!$Z:$Z,通讯通路门店!$S:$S,$G580)</f>
        <v>0</v>
      </c>
      <c r="AW580" s="99">
        <f>SUMIFS(通讯通路门店!$AB:$AB,通讯通路门店!$S:$S,$G580)</f>
        <v>0</v>
      </c>
      <c r="AX580" s="99">
        <f>SUMIFS(通讯通路门店!$X:$X,通讯通路门店!$S:$S,$G580)</f>
        <v>0</v>
      </c>
      <c r="AY580" s="99">
        <f>SUMIFS(通讯通路门店!$Y:$Y,通讯通路门店!$S:$S,$G580)</f>
        <v>0</v>
      </c>
      <c r="AZ580" s="99">
        <f>SUMIFS(通讯通路门店!$AA:$AA,通讯通路门店!$S:$S,$G580)</f>
        <v>0</v>
      </c>
      <c r="BA580" s="99">
        <f t="shared" ref="BA580:BA643" si="48">AP580-BB580</f>
        <v>0</v>
      </c>
      <c r="BB580" s="99">
        <f t="shared" ref="BB580:BB643" si="49">BC580+BD580+BE580+BF580+BG580+BH580</f>
        <v>0</v>
      </c>
      <c r="BC580" s="99">
        <f>SUMIFS(通讯通路门店!$W:$W,通讯通路门店!$S:$S,$G580,通讯通路门店!$J:$J,"荣耀体验店")+SUMIFS(通讯通路门店!$W:$W,通讯通路门店!$S:$S,$G580,通讯通路门店!$J:$J,"荣耀授权专卖店")</f>
        <v>0</v>
      </c>
      <c r="BD580" s="99">
        <f>SUMIFS(通讯通路门店!$Z:$Z,通讯通路门店!$S:$S,$G580,通讯通路门店!$J:$J,"VIVO体验店")</f>
        <v>0</v>
      </c>
      <c r="BE580" s="99">
        <f>SUMIFS(通讯通路门店!$AB:$AB,通讯通路门店!$S:$S,$G580,通讯通路门店!$J:$J,"OPPO体验店")</f>
        <v>0</v>
      </c>
      <c r="BF580" s="99">
        <f>SUMIFS(通讯通路门店!$X:$X,通讯通路门店!$S:$S,$G580,通讯通路门店!$J:$J,"华为授权体验店")+SUMIFS(通讯通路门店!$AA:$AA,通讯通路门店!$S:$S,$G580,通讯通路门店!$J:$J,"华为堡垒店")</f>
        <v>0</v>
      </c>
      <c r="BG580" s="99">
        <f>SUMIFS(通讯通路门店!$Y:$Y,通讯通路门店!$S:$S,$G580,通讯通路门店!$J:$J,"小米体验店")</f>
        <v>0</v>
      </c>
      <c r="BH580" s="99">
        <f>SUMIFS(通讯通路门店!$AA:$AA,通讯通路门店!$S:$S,$G580,通讯通路门店!$J:$J,"苹果体验店")</f>
        <v>0</v>
      </c>
      <c r="BI580" s="99">
        <f>SUMIFS(通讯通路门店!$K:$K,通讯通路门店!$S:$S,$G580,通讯通路门店!$J:$J,"其他品牌专卖店")</f>
        <v>0</v>
      </c>
      <c r="BJ580" s="99">
        <f>SUMIFS(通讯通路门店!$AC:$AC,通讯通路门店!$S:$S,$G580)</f>
        <v>0</v>
      </c>
      <c r="BK580" s="99">
        <f>SUMIFS(通讯通路门店!$AD:$AD,通讯通路门店!$S:$S,$G580)</f>
        <v>0</v>
      </c>
      <c r="BL580" s="99">
        <f>SUMIFS(通讯通路门店!$AE:$AE,通讯通路门店!$S:$S,$G580)</f>
        <v>0</v>
      </c>
      <c r="BM580" s="99">
        <f>SUMIFS(通讯通路门店!$AF:$AF,通讯通路门店!$S:$S,$G580)</f>
        <v>0</v>
      </c>
      <c r="BN580" s="99">
        <f>SUMIFS(通讯通路门店!$AG:$AG,通讯通路门店!$S:$S,$G580)</f>
        <v>0</v>
      </c>
      <c r="BO580" s="99">
        <f>SUMIFS(通讯通路门店!$AH:$AH,通讯通路门店!$S:$S,$G580)</f>
        <v>0</v>
      </c>
      <c r="BP580" s="99">
        <f>SUMIFS(通讯通路门店!$AI:$AI,通讯通路门店!$S:$S,$G580)</f>
        <v>0</v>
      </c>
      <c r="BQ580" s="83"/>
    </row>
    <row r="581" spans="1:69">
      <c r="A581" s="99" t="str">
        <f>IFERROR(_xlfn.XLOOKUP($G581,通讯通路门店!$S$4:$S$993931,通讯通路门店!$A$4:$A$993931,0,0),"")</f>
        <v/>
      </c>
      <c r="B581" s="99" t="str">
        <f>IFERROR(_xlfn.XLOOKUP($G581,通讯通路门店!$S$4:$S$993931,通讯通路门店!$B$4:$B$993931,0,0),"")</f>
        <v/>
      </c>
      <c r="C581" s="99" t="str">
        <f>IFERROR(_xlfn.XLOOKUP($G581,通讯通路门店!$S$4:$S$993931,通讯通路门店!$C$4:$C$993931,0,0),"")</f>
        <v/>
      </c>
      <c r="D581" s="99" t="str">
        <f>IFERROR(_xlfn.XLOOKUP($G581,通讯通路门店!$S$4:$S$993931,通讯通路门店!$D$4:$D$993931,0,0),"")</f>
        <v/>
      </c>
      <c r="E581" s="83"/>
      <c r="F581" s="83"/>
      <c r="G581" s="101" t="e">
        <v>#N/A</v>
      </c>
      <c r="H581" s="102" t="str">
        <f>IFERROR(_xlfn.XLOOKUP($G581,通讯通路门店!$S$4:$S$993931,通讯通路门店!$R$4:$R$993931,0,0),"")</f>
        <v/>
      </c>
      <c r="I581" s="83"/>
      <c r="J581" s="83"/>
      <c r="K581" s="83"/>
      <c r="L581" s="83"/>
      <c r="M581" s="83"/>
      <c r="N581" s="83"/>
      <c r="O581" s="83"/>
      <c r="P581" s="83"/>
      <c r="Q581" s="83"/>
      <c r="R581" s="83"/>
      <c r="S581" s="83"/>
      <c r="T581" s="83"/>
      <c r="U581" s="99">
        <f>COUNTIF(通讯通路门店!$S:$S,$G581)</f>
        <v>0</v>
      </c>
      <c r="V581" s="99">
        <f>COUNTIFS(通讯通路门店!$S:$S,$G581,通讯通路门店!$J:$J,"综合卖场")</f>
        <v>0</v>
      </c>
      <c r="W581" s="99">
        <f>SUMIFS(通讯通路门店!$AJ:$AJ,通讯通路门店!$S:$S,通讯客户沙盘!$G581)</f>
        <v>0</v>
      </c>
      <c r="X581" s="99">
        <f t="shared" si="45"/>
        <v>0</v>
      </c>
      <c r="Y581" s="99">
        <f>COUNTIFS(通讯通路门店!$S:$S,$G581,通讯通路门店!$J:$J,"荣耀体验店")+COUNTIFS(通讯通路门店!$S:$S,$G581,通讯通路门店!$J:$J,"荣耀授权专卖店")</f>
        <v>0</v>
      </c>
      <c r="Z581" s="99">
        <f>COUNTIFS(通讯通路门店!$S:$S,$G581,通讯通路门店!$J:$J,"VIVO体验店")</f>
        <v>0</v>
      </c>
      <c r="AA581" s="99">
        <f>COUNTIFS(通讯通路门店!$S:$S,$G581,通讯通路门店!$J:$J,"OPPO体验店")</f>
        <v>0</v>
      </c>
      <c r="AB581" s="99">
        <f>COUNTIFS(通讯通路门店!$S:$S,$G581,通讯通路门店!$J:$J,"华为授权体验店")+COUNTIFS(通讯通路门店!$S:$S,$G581,通讯通路门店!$J:$J,"华为堡垒店")</f>
        <v>0</v>
      </c>
      <c r="AC581" s="99">
        <f>COUNTIFS(通讯通路门店!$S:$S,$G581,通讯通路门店!$J:$J,"小米体验店")</f>
        <v>0</v>
      </c>
      <c r="AD581" s="99">
        <f>COUNTIFS(通讯通路门店!$S:$S,$G581,通讯通路门店!$J:$J,"苹果体验店")</f>
        <v>0</v>
      </c>
      <c r="AE581" s="99">
        <f>COUNTIFS(通讯通路门店!$S:$S,$G581,通讯通路门店!$J:$J,"其他品牌专卖店")</f>
        <v>0</v>
      </c>
      <c r="AF581" s="99">
        <f>SUMIFS(通讯通路门店!$BI:$BI,通讯通路门店!$S:$S,$G581)</f>
        <v>0</v>
      </c>
      <c r="AG581" s="99">
        <f>SUMIFS(通讯通路门店!$BH:$BH,通讯通路门店!$S:$S,$G581)</f>
        <v>0</v>
      </c>
      <c r="AH581" s="99">
        <f t="shared" si="46"/>
        <v>0</v>
      </c>
      <c r="AI581" s="99">
        <f>SUMIFS(通讯通路门店!$BB:$BB,通讯通路门店!$S:$S,$G581)</f>
        <v>0</v>
      </c>
      <c r="AJ581" s="99">
        <f>SUMIFS(通讯通路门店!$BE:$BE,通讯通路门店!$S:$S,$G581)</f>
        <v>0</v>
      </c>
      <c r="AK581" s="99">
        <f>SUMIFS(通讯通路门店!$BG:$BG,通讯通路门店!$S:$S,$G581)</f>
        <v>0</v>
      </c>
      <c r="AL581" s="99">
        <f>SUMIFS(通讯通路门店!$BC:$BC,通讯通路门店!$S:$S,$G581)</f>
        <v>0</v>
      </c>
      <c r="AM581" s="99">
        <f>SUMIFS(通讯通路门店!$BD:$BD,通讯通路门店!$S:$S,$G581)</f>
        <v>0</v>
      </c>
      <c r="AN581" s="99">
        <f>SUMIFS(通讯通路门店!$BF:$BF,通讯通路门店!$S:$S,$G581)</f>
        <v>0</v>
      </c>
      <c r="AO581" s="99">
        <f t="shared" si="47"/>
        <v>0</v>
      </c>
      <c r="AP581" s="99">
        <f>SUMIFS(通讯通路门店!$K:$K,通讯通路门店!$S:$S,$G581)</f>
        <v>0</v>
      </c>
      <c r="AQ581" s="83"/>
      <c r="AR581" s="99">
        <f>SUMIFS(通讯通路门店!$T:$T,通讯通路门店!$S:$S,$G581)</f>
        <v>0</v>
      </c>
      <c r="AS581" s="99">
        <f>SUMIFS(通讯通路门店!$U:$U,通讯通路门店!$S:$S,$G581)</f>
        <v>0</v>
      </c>
      <c r="AT581" s="99">
        <f>SUMIFS(通讯通路门店!$V:$V,通讯通路门店!$S:$S,$G581)</f>
        <v>0</v>
      </c>
      <c r="AU581" s="99">
        <f>SUMIFS(通讯通路门店!$W:$W,通讯通路门店!$S:$S,$G581)</f>
        <v>0</v>
      </c>
      <c r="AV581" s="99">
        <f>SUMIFS(通讯通路门店!$Z:$Z,通讯通路门店!$S:$S,$G581)</f>
        <v>0</v>
      </c>
      <c r="AW581" s="99">
        <f>SUMIFS(通讯通路门店!$AB:$AB,通讯通路门店!$S:$S,$G581)</f>
        <v>0</v>
      </c>
      <c r="AX581" s="99">
        <f>SUMIFS(通讯通路门店!$X:$X,通讯通路门店!$S:$S,$G581)</f>
        <v>0</v>
      </c>
      <c r="AY581" s="99">
        <f>SUMIFS(通讯通路门店!$Y:$Y,通讯通路门店!$S:$S,$G581)</f>
        <v>0</v>
      </c>
      <c r="AZ581" s="99">
        <f>SUMIFS(通讯通路门店!$AA:$AA,通讯通路门店!$S:$S,$G581)</f>
        <v>0</v>
      </c>
      <c r="BA581" s="99">
        <f t="shared" si="48"/>
        <v>0</v>
      </c>
      <c r="BB581" s="99">
        <f t="shared" si="49"/>
        <v>0</v>
      </c>
      <c r="BC581" s="99">
        <f>SUMIFS(通讯通路门店!$W:$W,通讯通路门店!$S:$S,$G581,通讯通路门店!$J:$J,"荣耀体验店")+SUMIFS(通讯通路门店!$W:$W,通讯通路门店!$S:$S,$G581,通讯通路门店!$J:$J,"荣耀授权专卖店")</f>
        <v>0</v>
      </c>
      <c r="BD581" s="99">
        <f>SUMIFS(通讯通路门店!$Z:$Z,通讯通路门店!$S:$S,$G581,通讯通路门店!$J:$J,"VIVO体验店")</f>
        <v>0</v>
      </c>
      <c r="BE581" s="99">
        <f>SUMIFS(通讯通路门店!$AB:$AB,通讯通路门店!$S:$S,$G581,通讯通路门店!$J:$J,"OPPO体验店")</f>
        <v>0</v>
      </c>
      <c r="BF581" s="99">
        <f>SUMIFS(通讯通路门店!$X:$X,通讯通路门店!$S:$S,$G581,通讯通路门店!$J:$J,"华为授权体验店")+SUMIFS(通讯通路门店!$AA:$AA,通讯通路门店!$S:$S,$G581,通讯通路门店!$J:$J,"华为堡垒店")</f>
        <v>0</v>
      </c>
      <c r="BG581" s="99">
        <f>SUMIFS(通讯通路门店!$Y:$Y,通讯通路门店!$S:$S,$G581,通讯通路门店!$J:$J,"小米体验店")</f>
        <v>0</v>
      </c>
      <c r="BH581" s="99">
        <f>SUMIFS(通讯通路门店!$AA:$AA,通讯通路门店!$S:$S,$G581,通讯通路门店!$J:$J,"苹果体验店")</f>
        <v>0</v>
      </c>
      <c r="BI581" s="99">
        <f>SUMIFS(通讯通路门店!$K:$K,通讯通路门店!$S:$S,$G581,通讯通路门店!$J:$J,"其他品牌专卖店")</f>
        <v>0</v>
      </c>
      <c r="BJ581" s="99">
        <f>SUMIFS(通讯通路门店!$AC:$AC,通讯通路门店!$S:$S,$G581)</f>
        <v>0</v>
      </c>
      <c r="BK581" s="99">
        <f>SUMIFS(通讯通路门店!$AD:$AD,通讯通路门店!$S:$S,$G581)</f>
        <v>0</v>
      </c>
      <c r="BL581" s="99">
        <f>SUMIFS(通讯通路门店!$AE:$AE,通讯通路门店!$S:$S,$G581)</f>
        <v>0</v>
      </c>
      <c r="BM581" s="99">
        <f>SUMIFS(通讯通路门店!$AF:$AF,通讯通路门店!$S:$S,$G581)</f>
        <v>0</v>
      </c>
      <c r="BN581" s="99">
        <f>SUMIFS(通讯通路门店!$AG:$AG,通讯通路门店!$S:$S,$G581)</f>
        <v>0</v>
      </c>
      <c r="BO581" s="99">
        <f>SUMIFS(通讯通路门店!$AH:$AH,通讯通路门店!$S:$S,$G581)</f>
        <v>0</v>
      </c>
      <c r="BP581" s="99">
        <f>SUMIFS(通讯通路门店!$AI:$AI,通讯通路门店!$S:$S,$G581)</f>
        <v>0</v>
      </c>
      <c r="BQ581" s="83"/>
    </row>
    <row r="582" spans="1:69">
      <c r="A582" s="99" t="str">
        <f>IFERROR(_xlfn.XLOOKUP($G582,通讯通路门店!$S$4:$S$993931,通讯通路门店!$A$4:$A$993931,0,0),"")</f>
        <v/>
      </c>
      <c r="B582" s="99" t="str">
        <f>IFERROR(_xlfn.XLOOKUP($G582,通讯通路门店!$S$4:$S$993931,通讯通路门店!$B$4:$B$993931,0,0),"")</f>
        <v/>
      </c>
      <c r="C582" s="99" t="str">
        <f>IFERROR(_xlfn.XLOOKUP($G582,通讯通路门店!$S$4:$S$993931,通讯通路门店!$C$4:$C$993931,0,0),"")</f>
        <v/>
      </c>
      <c r="D582" s="99" t="str">
        <f>IFERROR(_xlfn.XLOOKUP($G582,通讯通路门店!$S$4:$S$993931,通讯通路门店!$D$4:$D$993931,0,0),"")</f>
        <v/>
      </c>
      <c r="E582" s="83"/>
      <c r="F582" s="83"/>
      <c r="G582" s="101" t="e">
        <v>#N/A</v>
      </c>
      <c r="H582" s="102" t="str">
        <f>IFERROR(_xlfn.XLOOKUP($G582,通讯通路门店!$S$4:$S$993931,通讯通路门店!$R$4:$R$993931,0,0),"")</f>
        <v/>
      </c>
      <c r="I582" s="83"/>
      <c r="J582" s="83"/>
      <c r="K582" s="83"/>
      <c r="L582" s="83"/>
      <c r="M582" s="83"/>
      <c r="N582" s="83"/>
      <c r="O582" s="83"/>
      <c r="P582" s="83"/>
      <c r="Q582" s="83"/>
      <c r="R582" s="83"/>
      <c r="S582" s="83"/>
      <c r="T582" s="83"/>
      <c r="U582" s="99">
        <f>COUNTIF(通讯通路门店!$S:$S,$G582)</f>
        <v>0</v>
      </c>
      <c r="V582" s="99">
        <f>COUNTIFS(通讯通路门店!$S:$S,$G582,通讯通路门店!$J:$J,"综合卖场")</f>
        <v>0</v>
      </c>
      <c r="W582" s="99">
        <f>SUMIFS(通讯通路门店!$AJ:$AJ,通讯通路门店!$S:$S,通讯客户沙盘!$G582)</f>
        <v>0</v>
      </c>
      <c r="X582" s="99">
        <f t="shared" si="45"/>
        <v>0</v>
      </c>
      <c r="Y582" s="99">
        <f>COUNTIFS(通讯通路门店!$S:$S,$G582,通讯通路门店!$J:$J,"荣耀体验店")+COUNTIFS(通讯通路门店!$S:$S,$G582,通讯通路门店!$J:$J,"荣耀授权专卖店")</f>
        <v>0</v>
      </c>
      <c r="Z582" s="99">
        <f>COUNTIFS(通讯通路门店!$S:$S,$G582,通讯通路门店!$J:$J,"VIVO体验店")</f>
        <v>0</v>
      </c>
      <c r="AA582" s="99">
        <f>COUNTIFS(通讯通路门店!$S:$S,$G582,通讯通路门店!$J:$J,"OPPO体验店")</f>
        <v>0</v>
      </c>
      <c r="AB582" s="99">
        <f>COUNTIFS(通讯通路门店!$S:$S,$G582,通讯通路门店!$J:$J,"华为授权体验店")+COUNTIFS(通讯通路门店!$S:$S,$G582,通讯通路门店!$J:$J,"华为堡垒店")</f>
        <v>0</v>
      </c>
      <c r="AC582" s="99">
        <f>COUNTIFS(通讯通路门店!$S:$S,$G582,通讯通路门店!$J:$J,"小米体验店")</f>
        <v>0</v>
      </c>
      <c r="AD582" s="99">
        <f>COUNTIFS(通讯通路门店!$S:$S,$G582,通讯通路门店!$J:$J,"苹果体验店")</f>
        <v>0</v>
      </c>
      <c r="AE582" s="99">
        <f>COUNTIFS(通讯通路门店!$S:$S,$G582,通讯通路门店!$J:$J,"其他品牌专卖店")</f>
        <v>0</v>
      </c>
      <c r="AF582" s="99">
        <f>SUMIFS(通讯通路门店!$BI:$BI,通讯通路门店!$S:$S,$G582)</f>
        <v>0</v>
      </c>
      <c r="AG582" s="99">
        <f>SUMIFS(通讯通路门店!$BH:$BH,通讯通路门店!$S:$S,$G582)</f>
        <v>0</v>
      </c>
      <c r="AH582" s="99">
        <f t="shared" si="46"/>
        <v>0</v>
      </c>
      <c r="AI582" s="99">
        <f>SUMIFS(通讯通路门店!$BB:$BB,通讯通路门店!$S:$S,$G582)</f>
        <v>0</v>
      </c>
      <c r="AJ582" s="99">
        <f>SUMIFS(通讯通路门店!$BE:$BE,通讯通路门店!$S:$S,$G582)</f>
        <v>0</v>
      </c>
      <c r="AK582" s="99">
        <f>SUMIFS(通讯通路门店!$BG:$BG,通讯通路门店!$S:$S,$G582)</f>
        <v>0</v>
      </c>
      <c r="AL582" s="99">
        <f>SUMIFS(通讯通路门店!$BC:$BC,通讯通路门店!$S:$S,$G582)</f>
        <v>0</v>
      </c>
      <c r="AM582" s="99">
        <f>SUMIFS(通讯通路门店!$BD:$BD,通讯通路门店!$S:$S,$G582)</f>
        <v>0</v>
      </c>
      <c r="AN582" s="99">
        <f>SUMIFS(通讯通路门店!$BF:$BF,通讯通路门店!$S:$S,$G582)</f>
        <v>0</v>
      </c>
      <c r="AO582" s="99">
        <f t="shared" si="47"/>
        <v>0</v>
      </c>
      <c r="AP582" s="99">
        <f>SUMIFS(通讯通路门店!$K:$K,通讯通路门店!$S:$S,$G582)</f>
        <v>0</v>
      </c>
      <c r="AQ582" s="83"/>
      <c r="AR582" s="99">
        <f>SUMIFS(通讯通路门店!$T:$T,通讯通路门店!$S:$S,$G582)</f>
        <v>0</v>
      </c>
      <c r="AS582" s="99">
        <f>SUMIFS(通讯通路门店!$U:$U,通讯通路门店!$S:$S,$G582)</f>
        <v>0</v>
      </c>
      <c r="AT582" s="99">
        <f>SUMIFS(通讯通路门店!$V:$V,通讯通路门店!$S:$S,$G582)</f>
        <v>0</v>
      </c>
      <c r="AU582" s="99">
        <f>SUMIFS(通讯通路门店!$W:$W,通讯通路门店!$S:$S,$G582)</f>
        <v>0</v>
      </c>
      <c r="AV582" s="99">
        <f>SUMIFS(通讯通路门店!$Z:$Z,通讯通路门店!$S:$S,$G582)</f>
        <v>0</v>
      </c>
      <c r="AW582" s="99">
        <f>SUMIFS(通讯通路门店!$AB:$AB,通讯通路门店!$S:$S,$G582)</f>
        <v>0</v>
      </c>
      <c r="AX582" s="99">
        <f>SUMIFS(通讯通路门店!$X:$X,通讯通路门店!$S:$S,$G582)</f>
        <v>0</v>
      </c>
      <c r="AY582" s="99">
        <f>SUMIFS(通讯通路门店!$Y:$Y,通讯通路门店!$S:$S,$G582)</f>
        <v>0</v>
      </c>
      <c r="AZ582" s="99">
        <f>SUMIFS(通讯通路门店!$AA:$AA,通讯通路门店!$S:$S,$G582)</f>
        <v>0</v>
      </c>
      <c r="BA582" s="99">
        <f t="shared" si="48"/>
        <v>0</v>
      </c>
      <c r="BB582" s="99">
        <f t="shared" si="49"/>
        <v>0</v>
      </c>
      <c r="BC582" s="99">
        <f>SUMIFS(通讯通路门店!$W:$W,通讯通路门店!$S:$S,$G582,通讯通路门店!$J:$J,"荣耀体验店")+SUMIFS(通讯通路门店!$W:$W,通讯通路门店!$S:$S,$G582,通讯通路门店!$J:$J,"荣耀授权专卖店")</f>
        <v>0</v>
      </c>
      <c r="BD582" s="99">
        <f>SUMIFS(通讯通路门店!$Z:$Z,通讯通路门店!$S:$S,$G582,通讯通路门店!$J:$J,"VIVO体验店")</f>
        <v>0</v>
      </c>
      <c r="BE582" s="99">
        <f>SUMIFS(通讯通路门店!$AB:$AB,通讯通路门店!$S:$S,$G582,通讯通路门店!$J:$J,"OPPO体验店")</f>
        <v>0</v>
      </c>
      <c r="BF582" s="99">
        <f>SUMIFS(通讯通路门店!$X:$X,通讯通路门店!$S:$S,$G582,通讯通路门店!$J:$J,"华为授权体验店")+SUMIFS(通讯通路门店!$AA:$AA,通讯通路门店!$S:$S,$G582,通讯通路门店!$J:$J,"华为堡垒店")</f>
        <v>0</v>
      </c>
      <c r="BG582" s="99">
        <f>SUMIFS(通讯通路门店!$Y:$Y,通讯通路门店!$S:$S,$G582,通讯通路门店!$J:$J,"小米体验店")</f>
        <v>0</v>
      </c>
      <c r="BH582" s="99">
        <f>SUMIFS(通讯通路门店!$AA:$AA,通讯通路门店!$S:$S,$G582,通讯通路门店!$J:$J,"苹果体验店")</f>
        <v>0</v>
      </c>
      <c r="BI582" s="99">
        <f>SUMIFS(通讯通路门店!$K:$K,通讯通路门店!$S:$S,$G582,通讯通路门店!$J:$J,"其他品牌专卖店")</f>
        <v>0</v>
      </c>
      <c r="BJ582" s="99">
        <f>SUMIFS(通讯通路门店!$AC:$AC,通讯通路门店!$S:$S,$G582)</f>
        <v>0</v>
      </c>
      <c r="BK582" s="99">
        <f>SUMIFS(通讯通路门店!$AD:$AD,通讯通路门店!$S:$S,$G582)</f>
        <v>0</v>
      </c>
      <c r="BL582" s="99">
        <f>SUMIFS(通讯通路门店!$AE:$AE,通讯通路门店!$S:$S,$G582)</f>
        <v>0</v>
      </c>
      <c r="BM582" s="99">
        <f>SUMIFS(通讯通路门店!$AF:$AF,通讯通路门店!$S:$S,$G582)</f>
        <v>0</v>
      </c>
      <c r="BN582" s="99">
        <f>SUMIFS(通讯通路门店!$AG:$AG,通讯通路门店!$S:$S,$G582)</f>
        <v>0</v>
      </c>
      <c r="BO582" s="99">
        <f>SUMIFS(通讯通路门店!$AH:$AH,通讯通路门店!$S:$S,$G582)</f>
        <v>0</v>
      </c>
      <c r="BP582" s="99">
        <f>SUMIFS(通讯通路门店!$AI:$AI,通讯通路门店!$S:$S,$G582)</f>
        <v>0</v>
      </c>
      <c r="BQ582" s="83"/>
    </row>
    <row r="583" spans="1:69">
      <c r="A583" s="99" t="str">
        <f>IFERROR(_xlfn.XLOOKUP($G583,通讯通路门店!$S$4:$S$993931,通讯通路门店!$A$4:$A$993931,0,0),"")</f>
        <v/>
      </c>
      <c r="B583" s="99" t="str">
        <f>IFERROR(_xlfn.XLOOKUP($G583,通讯通路门店!$S$4:$S$993931,通讯通路门店!$B$4:$B$993931,0,0),"")</f>
        <v/>
      </c>
      <c r="C583" s="99" t="str">
        <f>IFERROR(_xlfn.XLOOKUP($G583,通讯通路门店!$S$4:$S$993931,通讯通路门店!$C$4:$C$993931,0,0),"")</f>
        <v/>
      </c>
      <c r="D583" s="99" t="str">
        <f>IFERROR(_xlfn.XLOOKUP($G583,通讯通路门店!$S$4:$S$993931,通讯通路门店!$D$4:$D$993931,0,0),"")</f>
        <v/>
      </c>
      <c r="E583" s="83"/>
      <c r="F583" s="83"/>
      <c r="G583" s="101" t="e">
        <v>#N/A</v>
      </c>
      <c r="H583" s="102" t="str">
        <f>IFERROR(_xlfn.XLOOKUP($G583,通讯通路门店!$S$4:$S$993931,通讯通路门店!$R$4:$R$993931,0,0),"")</f>
        <v/>
      </c>
      <c r="I583" s="83"/>
      <c r="J583" s="83"/>
      <c r="K583" s="83"/>
      <c r="L583" s="83"/>
      <c r="M583" s="83"/>
      <c r="N583" s="83"/>
      <c r="O583" s="83"/>
      <c r="P583" s="83"/>
      <c r="Q583" s="83"/>
      <c r="R583" s="83"/>
      <c r="S583" s="83"/>
      <c r="T583" s="83"/>
      <c r="U583" s="99">
        <f>COUNTIF(通讯通路门店!$S:$S,$G583)</f>
        <v>0</v>
      </c>
      <c r="V583" s="99">
        <f>COUNTIFS(通讯通路门店!$S:$S,$G583,通讯通路门店!$J:$J,"综合卖场")</f>
        <v>0</v>
      </c>
      <c r="W583" s="99">
        <f>SUMIFS(通讯通路门店!$AJ:$AJ,通讯通路门店!$S:$S,通讯客户沙盘!$G583)</f>
        <v>0</v>
      </c>
      <c r="X583" s="99">
        <f t="shared" si="45"/>
        <v>0</v>
      </c>
      <c r="Y583" s="99">
        <f>COUNTIFS(通讯通路门店!$S:$S,$G583,通讯通路门店!$J:$J,"荣耀体验店")+COUNTIFS(通讯通路门店!$S:$S,$G583,通讯通路门店!$J:$J,"荣耀授权专卖店")</f>
        <v>0</v>
      </c>
      <c r="Z583" s="99">
        <f>COUNTIFS(通讯通路门店!$S:$S,$G583,通讯通路门店!$J:$J,"VIVO体验店")</f>
        <v>0</v>
      </c>
      <c r="AA583" s="99">
        <f>COUNTIFS(通讯通路门店!$S:$S,$G583,通讯通路门店!$J:$J,"OPPO体验店")</f>
        <v>0</v>
      </c>
      <c r="AB583" s="99">
        <f>COUNTIFS(通讯通路门店!$S:$S,$G583,通讯通路门店!$J:$J,"华为授权体验店")+COUNTIFS(通讯通路门店!$S:$S,$G583,通讯通路门店!$J:$J,"华为堡垒店")</f>
        <v>0</v>
      </c>
      <c r="AC583" s="99">
        <f>COUNTIFS(通讯通路门店!$S:$S,$G583,通讯通路门店!$J:$J,"小米体验店")</f>
        <v>0</v>
      </c>
      <c r="AD583" s="99">
        <f>COUNTIFS(通讯通路门店!$S:$S,$G583,通讯通路门店!$J:$J,"苹果体验店")</f>
        <v>0</v>
      </c>
      <c r="AE583" s="99">
        <f>COUNTIFS(通讯通路门店!$S:$S,$G583,通讯通路门店!$J:$J,"其他品牌专卖店")</f>
        <v>0</v>
      </c>
      <c r="AF583" s="99">
        <f>SUMIFS(通讯通路门店!$BI:$BI,通讯通路门店!$S:$S,$G583)</f>
        <v>0</v>
      </c>
      <c r="AG583" s="99">
        <f>SUMIFS(通讯通路门店!$BH:$BH,通讯通路门店!$S:$S,$G583)</f>
        <v>0</v>
      </c>
      <c r="AH583" s="99">
        <f t="shared" si="46"/>
        <v>0</v>
      </c>
      <c r="AI583" s="99">
        <f>SUMIFS(通讯通路门店!$BB:$BB,通讯通路门店!$S:$S,$G583)</f>
        <v>0</v>
      </c>
      <c r="AJ583" s="99">
        <f>SUMIFS(通讯通路门店!$BE:$BE,通讯通路门店!$S:$S,$G583)</f>
        <v>0</v>
      </c>
      <c r="AK583" s="99">
        <f>SUMIFS(通讯通路门店!$BG:$BG,通讯通路门店!$S:$S,$G583)</f>
        <v>0</v>
      </c>
      <c r="AL583" s="99">
        <f>SUMIFS(通讯通路门店!$BC:$BC,通讯通路门店!$S:$S,$G583)</f>
        <v>0</v>
      </c>
      <c r="AM583" s="99">
        <f>SUMIFS(通讯通路门店!$BD:$BD,通讯通路门店!$S:$S,$G583)</f>
        <v>0</v>
      </c>
      <c r="AN583" s="99">
        <f>SUMIFS(通讯通路门店!$BF:$BF,通讯通路门店!$S:$S,$G583)</f>
        <v>0</v>
      </c>
      <c r="AO583" s="99">
        <f t="shared" si="47"/>
        <v>0</v>
      </c>
      <c r="AP583" s="99">
        <f>SUMIFS(通讯通路门店!$K:$K,通讯通路门店!$S:$S,$G583)</f>
        <v>0</v>
      </c>
      <c r="AQ583" s="83"/>
      <c r="AR583" s="99">
        <f>SUMIFS(通讯通路门店!$T:$T,通讯通路门店!$S:$S,$G583)</f>
        <v>0</v>
      </c>
      <c r="AS583" s="99">
        <f>SUMIFS(通讯通路门店!$U:$U,通讯通路门店!$S:$S,$G583)</f>
        <v>0</v>
      </c>
      <c r="AT583" s="99">
        <f>SUMIFS(通讯通路门店!$V:$V,通讯通路门店!$S:$S,$G583)</f>
        <v>0</v>
      </c>
      <c r="AU583" s="99">
        <f>SUMIFS(通讯通路门店!$W:$W,通讯通路门店!$S:$S,$G583)</f>
        <v>0</v>
      </c>
      <c r="AV583" s="99">
        <f>SUMIFS(通讯通路门店!$Z:$Z,通讯通路门店!$S:$S,$G583)</f>
        <v>0</v>
      </c>
      <c r="AW583" s="99">
        <f>SUMIFS(通讯通路门店!$AB:$AB,通讯通路门店!$S:$S,$G583)</f>
        <v>0</v>
      </c>
      <c r="AX583" s="99">
        <f>SUMIFS(通讯通路门店!$X:$X,通讯通路门店!$S:$S,$G583)</f>
        <v>0</v>
      </c>
      <c r="AY583" s="99">
        <f>SUMIFS(通讯通路门店!$Y:$Y,通讯通路门店!$S:$S,$G583)</f>
        <v>0</v>
      </c>
      <c r="AZ583" s="99">
        <f>SUMIFS(通讯通路门店!$AA:$AA,通讯通路门店!$S:$S,$G583)</f>
        <v>0</v>
      </c>
      <c r="BA583" s="99">
        <f t="shared" si="48"/>
        <v>0</v>
      </c>
      <c r="BB583" s="99">
        <f t="shared" si="49"/>
        <v>0</v>
      </c>
      <c r="BC583" s="99">
        <f>SUMIFS(通讯通路门店!$W:$W,通讯通路门店!$S:$S,$G583,通讯通路门店!$J:$J,"荣耀体验店")+SUMIFS(通讯通路门店!$W:$W,通讯通路门店!$S:$S,$G583,通讯通路门店!$J:$J,"荣耀授权专卖店")</f>
        <v>0</v>
      </c>
      <c r="BD583" s="99">
        <f>SUMIFS(通讯通路门店!$Z:$Z,通讯通路门店!$S:$S,$G583,通讯通路门店!$J:$J,"VIVO体验店")</f>
        <v>0</v>
      </c>
      <c r="BE583" s="99">
        <f>SUMIFS(通讯通路门店!$AB:$AB,通讯通路门店!$S:$S,$G583,通讯通路门店!$J:$J,"OPPO体验店")</f>
        <v>0</v>
      </c>
      <c r="BF583" s="99">
        <f>SUMIFS(通讯通路门店!$X:$X,通讯通路门店!$S:$S,$G583,通讯通路门店!$J:$J,"华为授权体验店")+SUMIFS(通讯通路门店!$AA:$AA,通讯通路门店!$S:$S,$G583,通讯通路门店!$J:$J,"华为堡垒店")</f>
        <v>0</v>
      </c>
      <c r="BG583" s="99">
        <f>SUMIFS(通讯通路门店!$Y:$Y,通讯通路门店!$S:$S,$G583,通讯通路门店!$J:$J,"小米体验店")</f>
        <v>0</v>
      </c>
      <c r="BH583" s="99">
        <f>SUMIFS(通讯通路门店!$AA:$AA,通讯通路门店!$S:$S,$G583,通讯通路门店!$J:$J,"苹果体验店")</f>
        <v>0</v>
      </c>
      <c r="BI583" s="99">
        <f>SUMIFS(通讯通路门店!$K:$K,通讯通路门店!$S:$S,$G583,通讯通路门店!$J:$J,"其他品牌专卖店")</f>
        <v>0</v>
      </c>
      <c r="BJ583" s="99">
        <f>SUMIFS(通讯通路门店!$AC:$AC,通讯通路门店!$S:$S,$G583)</f>
        <v>0</v>
      </c>
      <c r="BK583" s="99">
        <f>SUMIFS(通讯通路门店!$AD:$AD,通讯通路门店!$S:$S,$G583)</f>
        <v>0</v>
      </c>
      <c r="BL583" s="99">
        <f>SUMIFS(通讯通路门店!$AE:$AE,通讯通路门店!$S:$S,$G583)</f>
        <v>0</v>
      </c>
      <c r="BM583" s="99">
        <f>SUMIFS(通讯通路门店!$AF:$AF,通讯通路门店!$S:$S,$G583)</f>
        <v>0</v>
      </c>
      <c r="BN583" s="99">
        <f>SUMIFS(通讯通路门店!$AG:$AG,通讯通路门店!$S:$S,$G583)</f>
        <v>0</v>
      </c>
      <c r="BO583" s="99">
        <f>SUMIFS(通讯通路门店!$AH:$AH,通讯通路门店!$S:$S,$G583)</f>
        <v>0</v>
      </c>
      <c r="BP583" s="99">
        <f>SUMIFS(通讯通路门店!$AI:$AI,通讯通路门店!$S:$S,$G583)</f>
        <v>0</v>
      </c>
      <c r="BQ583" s="83"/>
    </row>
    <row r="584" spans="1:69">
      <c r="A584" s="99" t="str">
        <f>IFERROR(_xlfn.XLOOKUP($G584,通讯通路门店!$S$4:$S$993931,通讯通路门店!$A$4:$A$993931,0,0),"")</f>
        <v/>
      </c>
      <c r="B584" s="99" t="str">
        <f>IFERROR(_xlfn.XLOOKUP($G584,通讯通路门店!$S$4:$S$993931,通讯通路门店!$B$4:$B$993931,0,0),"")</f>
        <v/>
      </c>
      <c r="C584" s="99" t="str">
        <f>IFERROR(_xlfn.XLOOKUP($G584,通讯通路门店!$S$4:$S$993931,通讯通路门店!$C$4:$C$993931,0,0),"")</f>
        <v/>
      </c>
      <c r="D584" s="99" t="str">
        <f>IFERROR(_xlfn.XLOOKUP($G584,通讯通路门店!$S$4:$S$993931,通讯通路门店!$D$4:$D$993931,0,0),"")</f>
        <v/>
      </c>
      <c r="E584" s="83"/>
      <c r="F584" s="83"/>
      <c r="G584" s="101" t="e">
        <v>#N/A</v>
      </c>
      <c r="H584" s="102" t="str">
        <f>IFERROR(_xlfn.XLOOKUP($G584,通讯通路门店!$S$4:$S$993931,通讯通路门店!$R$4:$R$993931,0,0),"")</f>
        <v/>
      </c>
      <c r="I584" s="83"/>
      <c r="J584" s="83"/>
      <c r="K584" s="83"/>
      <c r="L584" s="83"/>
      <c r="M584" s="83"/>
      <c r="N584" s="83"/>
      <c r="O584" s="83"/>
      <c r="P584" s="83"/>
      <c r="Q584" s="83"/>
      <c r="R584" s="83"/>
      <c r="S584" s="83"/>
      <c r="T584" s="83"/>
      <c r="U584" s="99">
        <f>COUNTIF(通讯通路门店!$S:$S,$G584)</f>
        <v>0</v>
      </c>
      <c r="V584" s="99">
        <f>COUNTIFS(通讯通路门店!$S:$S,$G584,通讯通路门店!$J:$J,"综合卖场")</f>
        <v>0</v>
      </c>
      <c r="W584" s="99">
        <f>SUMIFS(通讯通路门店!$AJ:$AJ,通讯通路门店!$S:$S,通讯客户沙盘!$G584)</f>
        <v>0</v>
      </c>
      <c r="X584" s="99">
        <f t="shared" si="45"/>
        <v>0</v>
      </c>
      <c r="Y584" s="99">
        <f>COUNTIFS(通讯通路门店!$S:$S,$G584,通讯通路门店!$J:$J,"荣耀体验店")+COUNTIFS(通讯通路门店!$S:$S,$G584,通讯通路门店!$J:$J,"荣耀授权专卖店")</f>
        <v>0</v>
      </c>
      <c r="Z584" s="99">
        <f>COUNTIFS(通讯通路门店!$S:$S,$G584,通讯通路门店!$J:$J,"VIVO体验店")</f>
        <v>0</v>
      </c>
      <c r="AA584" s="99">
        <f>COUNTIFS(通讯通路门店!$S:$S,$G584,通讯通路门店!$J:$J,"OPPO体验店")</f>
        <v>0</v>
      </c>
      <c r="AB584" s="99">
        <f>COUNTIFS(通讯通路门店!$S:$S,$G584,通讯通路门店!$J:$J,"华为授权体验店")+COUNTIFS(通讯通路门店!$S:$S,$G584,通讯通路门店!$J:$J,"华为堡垒店")</f>
        <v>0</v>
      </c>
      <c r="AC584" s="99">
        <f>COUNTIFS(通讯通路门店!$S:$S,$G584,通讯通路门店!$J:$J,"小米体验店")</f>
        <v>0</v>
      </c>
      <c r="AD584" s="99">
        <f>COUNTIFS(通讯通路门店!$S:$S,$G584,通讯通路门店!$J:$J,"苹果体验店")</f>
        <v>0</v>
      </c>
      <c r="AE584" s="99">
        <f>COUNTIFS(通讯通路门店!$S:$S,$G584,通讯通路门店!$J:$J,"其他品牌专卖店")</f>
        <v>0</v>
      </c>
      <c r="AF584" s="99">
        <f>SUMIFS(通讯通路门店!$BI:$BI,通讯通路门店!$S:$S,$G584)</f>
        <v>0</v>
      </c>
      <c r="AG584" s="99">
        <f>SUMIFS(通讯通路门店!$BH:$BH,通讯通路门店!$S:$S,$G584)</f>
        <v>0</v>
      </c>
      <c r="AH584" s="99">
        <f t="shared" si="46"/>
        <v>0</v>
      </c>
      <c r="AI584" s="99">
        <f>SUMIFS(通讯通路门店!$BB:$BB,通讯通路门店!$S:$S,$G584)</f>
        <v>0</v>
      </c>
      <c r="AJ584" s="99">
        <f>SUMIFS(通讯通路门店!$BE:$BE,通讯通路门店!$S:$S,$G584)</f>
        <v>0</v>
      </c>
      <c r="AK584" s="99">
        <f>SUMIFS(通讯通路门店!$BG:$BG,通讯通路门店!$S:$S,$G584)</f>
        <v>0</v>
      </c>
      <c r="AL584" s="99">
        <f>SUMIFS(通讯通路门店!$BC:$BC,通讯通路门店!$S:$S,$G584)</f>
        <v>0</v>
      </c>
      <c r="AM584" s="99">
        <f>SUMIFS(通讯通路门店!$BD:$BD,通讯通路门店!$S:$S,$G584)</f>
        <v>0</v>
      </c>
      <c r="AN584" s="99">
        <f>SUMIFS(通讯通路门店!$BF:$BF,通讯通路门店!$S:$S,$G584)</f>
        <v>0</v>
      </c>
      <c r="AO584" s="99">
        <f t="shared" si="47"/>
        <v>0</v>
      </c>
      <c r="AP584" s="99">
        <f>SUMIFS(通讯通路门店!$K:$K,通讯通路门店!$S:$S,$G584)</f>
        <v>0</v>
      </c>
      <c r="AQ584" s="83"/>
      <c r="AR584" s="99">
        <f>SUMIFS(通讯通路门店!$T:$T,通讯通路门店!$S:$S,$G584)</f>
        <v>0</v>
      </c>
      <c r="AS584" s="99">
        <f>SUMIFS(通讯通路门店!$U:$U,通讯通路门店!$S:$S,$G584)</f>
        <v>0</v>
      </c>
      <c r="AT584" s="99">
        <f>SUMIFS(通讯通路门店!$V:$V,通讯通路门店!$S:$S,$G584)</f>
        <v>0</v>
      </c>
      <c r="AU584" s="99">
        <f>SUMIFS(通讯通路门店!$W:$W,通讯通路门店!$S:$S,$G584)</f>
        <v>0</v>
      </c>
      <c r="AV584" s="99">
        <f>SUMIFS(通讯通路门店!$Z:$Z,通讯通路门店!$S:$S,$G584)</f>
        <v>0</v>
      </c>
      <c r="AW584" s="99">
        <f>SUMIFS(通讯通路门店!$AB:$AB,通讯通路门店!$S:$S,$G584)</f>
        <v>0</v>
      </c>
      <c r="AX584" s="99">
        <f>SUMIFS(通讯通路门店!$X:$X,通讯通路门店!$S:$S,$G584)</f>
        <v>0</v>
      </c>
      <c r="AY584" s="99">
        <f>SUMIFS(通讯通路门店!$Y:$Y,通讯通路门店!$S:$S,$G584)</f>
        <v>0</v>
      </c>
      <c r="AZ584" s="99">
        <f>SUMIFS(通讯通路门店!$AA:$AA,通讯通路门店!$S:$S,$G584)</f>
        <v>0</v>
      </c>
      <c r="BA584" s="99">
        <f t="shared" si="48"/>
        <v>0</v>
      </c>
      <c r="BB584" s="99">
        <f t="shared" si="49"/>
        <v>0</v>
      </c>
      <c r="BC584" s="99">
        <f>SUMIFS(通讯通路门店!$W:$W,通讯通路门店!$S:$S,$G584,通讯通路门店!$J:$J,"荣耀体验店")+SUMIFS(通讯通路门店!$W:$W,通讯通路门店!$S:$S,$G584,通讯通路门店!$J:$J,"荣耀授权专卖店")</f>
        <v>0</v>
      </c>
      <c r="BD584" s="99">
        <f>SUMIFS(通讯通路门店!$Z:$Z,通讯通路门店!$S:$S,$G584,通讯通路门店!$J:$J,"VIVO体验店")</f>
        <v>0</v>
      </c>
      <c r="BE584" s="99">
        <f>SUMIFS(通讯通路门店!$AB:$AB,通讯通路门店!$S:$S,$G584,通讯通路门店!$J:$J,"OPPO体验店")</f>
        <v>0</v>
      </c>
      <c r="BF584" s="99">
        <f>SUMIFS(通讯通路门店!$X:$X,通讯通路门店!$S:$S,$G584,通讯通路门店!$J:$J,"华为授权体验店")+SUMIFS(通讯通路门店!$AA:$AA,通讯通路门店!$S:$S,$G584,通讯通路门店!$J:$J,"华为堡垒店")</f>
        <v>0</v>
      </c>
      <c r="BG584" s="99">
        <f>SUMIFS(通讯通路门店!$Y:$Y,通讯通路门店!$S:$S,$G584,通讯通路门店!$J:$J,"小米体验店")</f>
        <v>0</v>
      </c>
      <c r="BH584" s="99">
        <f>SUMIFS(通讯通路门店!$AA:$AA,通讯通路门店!$S:$S,$G584,通讯通路门店!$J:$J,"苹果体验店")</f>
        <v>0</v>
      </c>
      <c r="BI584" s="99">
        <f>SUMIFS(通讯通路门店!$K:$K,通讯通路门店!$S:$S,$G584,通讯通路门店!$J:$J,"其他品牌专卖店")</f>
        <v>0</v>
      </c>
      <c r="BJ584" s="99">
        <f>SUMIFS(通讯通路门店!$AC:$AC,通讯通路门店!$S:$S,$G584)</f>
        <v>0</v>
      </c>
      <c r="BK584" s="99">
        <f>SUMIFS(通讯通路门店!$AD:$AD,通讯通路门店!$S:$S,$G584)</f>
        <v>0</v>
      </c>
      <c r="BL584" s="99">
        <f>SUMIFS(通讯通路门店!$AE:$AE,通讯通路门店!$S:$S,$G584)</f>
        <v>0</v>
      </c>
      <c r="BM584" s="99">
        <f>SUMIFS(通讯通路门店!$AF:$AF,通讯通路门店!$S:$S,$G584)</f>
        <v>0</v>
      </c>
      <c r="BN584" s="99">
        <f>SUMIFS(通讯通路门店!$AG:$AG,通讯通路门店!$S:$S,$G584)</f>
        <v>0</v>
      </c>
      <c r="BO584" s="99">
        <f>SUMIFS(通讯通路门店!$AH:$AH,通讯通路门店!$S:$S,$G584)</f>
        <v>0</v>
      </c>
      <c r="BP584" s="99">
        <f>SUMIFS(通讯通路门店!$AI:$AI,通讯通路门店!$S:$S,$G584)</f>
        <v>0</v>
      </c>
      <c r="BQ584" s="83"/>
    </row>
    <row r="585" spans="1:69">
      <c r="A585" s="99" t="str">
        <f>IFERROR(_xlfn.XLOOKUP($G585,通讯通路门店!$S$4:$S$993931,通讯通路门店!$A$4:$A$993931,0,0),"")</f>
        <v/>
      </c>
      <c r="B585" s="99" t="str">
        <f>IFERROR(_xlfn.XLOOKUP($G585,通讯通路门店!$S$4:$S$993931,通讯通路门店!$B$4:$B$993931,0,0),"")</f>
        <v/>
      </c>
      <c r="C585" s="99" t="str">
        <f>IFERROR(_xlfn.XLOOKUP($G585,通讯通路门店!$S$4:$S$993931,通讯通路门店!$C$4:$C$993931,0,0),"")</f>
        <v/>
      </c>
      <c r="D585" s="99" t="str">
        <f>IFERROR(_xlfn.XLOOKUP($G585,通讯通路门店!$S$4:$S$993931,通讯通路门店!$D$4:$D$993931,0,0),"")</f>
        <v/>
      </c>
      <c r="E585" s="83"/>
      <c r="F585" s="83"/>
      <c r="G585" s="101" t="e">
        <v>#N/A</v>
      </c>
      <c r="H585" s="102" t="str">
        <f>IFERROR(_xlfn.XLOOKUP($G585,通讯通路门店!$S$4:$S$993931,通讯通路门店!$R$4:$R$993931,0,0),"")</f>
        <v/>
      </c>
      <c r="I585" s="83"/>
      <c r="J585" s="83"/>
      <c r="K585" s="83"/>
      <c r="L585" s="83"/>
      <c r="M585" s="83"/>
      <c r="N585" s="83"/>
      <c r="O585" s="83"/>
      <c r="P585" s="83"/>
      <c r="Q585" s="83"/>
      <c r="R585" s="83"/>
      <c r="S585" s="83"/>
      <c r="T585" s="83"/>
      <c r="U585" s="99">
        <f>COUNTIF(通讯通路门店!$S:$S,$G585)</f>
        <v>0</v>
      </c>
      <c r="V585" s="99">
        <f>COUNTIFS(通讯通路门店!$S:$S,$G585,通讯通路门店!$J:$J,"综合卖场")</f>
        <v>0</v>
      </c>
      <c r="W585" s="99">
        <f>SUMIFS(通讯通路门店!$AJ:$AJ,通讯通路门店!$S:$S,通讯客户沙盘!$G585)</f>
        <v>0</v>
      </c>
      <c r="X585" s="99">
        <f t="shared" si="45"/>
        <v>0</v>
      </c>
      <c r="Y585" s="99">
        <f>COUNTIFS(通讯通路门店!$S:$S,$G585,通讯通路门店!$J:$J,"荣耀体验店")+COUNTIFS(通讯通路门店!$S:$S,$G585,通讯通路门店!$J:$J,"荣耀授权专卖店")</f>
        <v>0</v>
      </c>
      <c r="Z585" s="99">
        <f>COUNTIFS(通讯通路门店!$S:$S,$G585,通讯通路门店!$J:$J,"VIVO体验店")</f>
        <v>0</v>
      </c>
      <c r="AA585" s="99">
        <f>COUNTIFS(通讯通路门店!$S:$S,$G585,通讯通路门店!$J:$J,"OPPO体验店")</f>
        <v>0</v>
      </c>
      <c r="AB585" s="99">
        <f>COUNTIFS(通讯通路门店!$S:$S,$G585,通讯通路门店!$J:$J,"华为授权体验店")+COUNTIFS(通讯通路门店!$S:$S,$G585,通讯通路门店!$J:$J,"华为堡垒店")</f>
        <v>0</v>
      </c>
      <c r="AC585" s="99">
        <f>COUNTIFS(通讯通路门店!$S:$S,$G585,通讯通路门店!$J:$J,"小米体验店")</f>
        <v>0</v>
      </c>
      <c r="AD585" s="99">
        <f>COUNTIFS(通讯通路门店!$S:$S,$G585,通讯通路门店!$J:$J,"苹果体验店")</f>
        <v>0</v>
      </c>
      <c r="AE585" s="99">
        <f>COUNTIFS(通讯通路门店!$S:$S,$G585,通讯通路门店!$J:$J,"其他品牌专卖店")</f>
        <v>0</v>
      </c>
      <c r="AF585" s="99">
        <f>SUMIFS(通讯通路门店!$BI:$BI,通讯通路门店!$S:$S,$G585)</f>
        <v>0</v>
      </c>
      <c r="AG585" s="99">
        <f>SUMIFS(通讯通路门店!$BH:$BH,通讯通路门店!$S:$S,$G585)</f>
        <v>0</v>
      </c>
      <c r="AH585" s="99">
        <f t="shared" si="46"/>
        <v>0</v>
      </c>
      <c r="AI585" s="99">
        <f>SUMIFS(通讯通路门店!$BB:$BB,通讯通路门店!$S:$S,$G585)</f>
        <v>0</v>
      </c>
      <c r="AJ585" s="99">
        <f>SUMIFS(通讯通路门店!$BE:$BE,通讯通路门店!$S:$S,$G585)</f>
        <v>0</v>
      </c>
      <c r="AK585" s="99">
        <f>SUMIFS(通讯通路门店!$BG:$BG,通讯通路门店!$S:$S,$G585)</f>
        <v>0</v>
      </c>
      <c r="AL585" s="99">
        <f>SUMIFS(通讯通路门店!$BC:$BC,通讯通路门店!$S:$S,$G585)</f>
        <v>0</v>
      </c>
      <c r="AM585" s="99">
        <f>SUMIFS(通讯通路门店!$BD:$BD,通讯通路门店!$S:$S,$G585)</f>
        <v>0</v>
      </c>
      <c r="AN585" s="99">
        <f>SUMIFS(通讯通路门店!$BF:$BF,通讯通路门店!$S:$S,$G585)</f>
        <v>0</v>
      </c>
      <c r="AO585" s="99">
        <f t="shared" si="47"/>
        <v>0</v>
      </c>
      <c r="AP585" s="99">
        <f>SUMIFS(通讯通路门店!$K:$K,通讯通路门店!$S:$S,$G585)</f>
        <v>0</v>
      </c>
      <c r="AQ585" s="83"/>
      <c r="AR585" s="99">
        <f>SUMIFS(通讯通路门店!$T:$T,通讯通路门店!$S:$S,$G585)</f>
        <v>0</v>
      </c>
      <c r="AS585" s="99">
        <f>SUMIFS(通讯通路门店!$U:$U,通讯通路门店!$S:$S,$G585)</f>
        <v>0</v>
      </c>
      <c r="AT585" s="99">
        <f>SUMIFS(通讯通路门店!$V:$V,通讯通路门店!$S:$S,$G585)</f>
        <v>0</v>
      </c>
      <c r="AU585" s="99">
        <f>SUMIFS(通讯通路门店!$W:$W,通讯通路门店!$S:$S,$G585)</f>
        <v>0</v>
      </c>
      <c r="AV585" s="99">
        <f>SUMIFS(通讯通路门店!$Z:$Z,通讯通路门店!$S:$S,$G585)</f>
        <v>0</v>
      </c>
      <c r="AW585" s="99">
        <f>SUMIFS(通讯通路门店!$AB:$AB,通讯通路门店!$S:$S,$G585)</f>
        <v>0</v>
      </c>
      <c r="AX585" s="99">
        <f>SUMIFS(通讯通路门店!$X:$X,通讯通路门店!$S:$S,$G585)</f>
        <v>0</v>
      </c>
      <c r="AY585" s="99">
        <f>SUMIFS(通讯通路门店!$Y:$Y,通讯通路门店!$S:$S,$G585)</f>
        <v>0</v>
      </c>
      <c r="AZ585" s="99">
        <f>SUMIFS(通讯通路门店!$AA:$AA,通讯通路门店!$S:$S,$G585)</f>
        <v>0</v>
      </c>
      <c r="BA585" s="99">
        <f t="shared" si="48"/>
        <v>0</v>
      </c>
      <c r="BB585" s="99">
        <f t="shared" si="49"/>
        <v>0</v>
      </c>
      <c r="BC585" s="99">
        <f>SUMIFS(通讯通路门店!$W:$W,通讯通路门店!$S:$S,$G585,通讯通路门店!$J:$J,"荣耀体验店")+SUMIFS(通讯通路门店!$W:$W,通讯通路门店!$S:$S,$G585,通讯通路门店!$J:$J,"荣耀授权专卖店")</f>
        <v>0</v>
      </c>
      <c r="BD585" s="99">
        <f>SUMIFS(通讯通路门店!$Z:$Z,通讯通路门店!$S:$S,$G585,通讯通路门店!$J:$J,"VIVO体验店")</f>
        <v>0</v>
      </c>
      <c r="BE585" s="99">
        <f>SUMIFS(通讯通路门店!$AB:$AB,通讯通路门店!$S:$S,$G585,通讯通路门店!$J:$J,"OPPO体验店")</f>
        <v>0</v>
      </c>
      <c r="BF585" s="99">
        <f>SUMIFS(通讯通路门店!$X:$X,通讯通路门店!$S:$S,$G585,通讯通路门店!$J:$J,"华为授权体验店")+SUMIFS(通讯通路门店!$AA:$AA,通讯通路门店!$S:$S,$G585,通讯通路门店!$J:$J,"华为堡垒店")</f>
        <v>0</v>
      </c>
      <c r="BG585" s="99">
        <f>SUMIFS(通讯通路门店!$Y:$Y,通讯通路门店!$S:$S,$G585,通讯通路门店!$J:$J,"小米体验店")</f>
        <v>0</v>
      </c>
      <c r="BH585" s="99">
        <f>SUMIFS(通讯通路门店!$AA:$AA,通讯通路门店!$S:$S,$G585,通讯通路门店!$J:$J,"苹果体验店")</f>
        <v>0</v>
      </c>
      <c r="BI585" s="99">
        <f>SUMIFS(通讯通路门店!$K:$K,通讯通路门店!$S:$S,$G585,通讯通路门店!$J:$J,"其他品牌专卖店")</f>
        <v>0</v>
      </c>
      <c r="BJ585" s="99">
        <f>SUMIFS(通讯通路门店!$AC:$AC,通讯通路门店!$S:$S,$G585)</f>
        <v>0</v>
      </c>
      <c r="BK585" s="99">
        <f>SUMIFS(通讯通路门店!$AD:$AD,通讯通路门店!$S:$S,$G585)</f>
        <v>0</v>
      </c>
      <c r="BL585" s="99">
        <f>SUMIFS(通讯通路门店!$AE:$AE,通讯通路门店!$S:$S,$G585)</f>
        <v>0</v>
      </c>
      <c r="BM585" s="99">
        <f>SUMIFS(通讯通路门店!$AF:$AF,通讯通路门店!$S:$S,$G585)</f>
        <v>0</v>
      </c>
      <c r="BN585" s="99">
        <f>SUMIFS(通讯通路门店!$AG:$AG,通讯通路门店!$S:$S,$G585)</f>
        <v>0</v>
      </c>
      <c r="BO585" s="99">
        <f>SUMIFS(通讯通路门店!$AH:$AH,通讯通路门店!$S:$S,$G585)</f>
        <v>0</v>
      </c>
      <c r="BP585" s="99">
        <f>SUMIFS(通讯通路门店!$AI:$AI,通讯通路门店!$S:$S,$G585)</f>
        <v>0</v>
      </c>
      <c r="BQ585" s="83"/>
    </row>
    <row r="586" spans="1:69">
      <c r="A586" s="99" t="str">
        <f>IFERROR(_xlfn.XLOOKUP($G586,通讯通路门店!$S$4:$S$993931,通讯通路门店!$A$4:$A$993931,0,0),"")</f>
        <v/>
      </c>
      <c r="B586" s="99" t="str">
        <f>IFERROR(_xlfn.XLOOKUP($G586,通讯通路门店!$S$4:$S$993931,通讯通路门店!$B$4:$B$993931,0,0),"")</f>
        <v/>
      </c>
      <c r="C586" s="99" t="str">
        <f>IFERROR(_xlfn.XLOOKUP($G586,通讯通路门店!$S$4:$S$993931,通讯通路门店!$C$4:$C$993931,0,0),"")</f>
        <v/>
      </c>
      <c r="D586" s="99" t="str">
        <f>IFERROR(_xlfn.XLOOKUP($G586,通讯通路门店!$S$4:$S$993931,通讯通路门店!$D$4:$D$993931,0,0),"")</f>
        <v/>
      </c>
      <c r="E586" s="83"/>
      <c r="F586" s="83"/>
      <c r="G586" s="101" t="e">
        <v>#N/A</v>
      </c>
      <c r="H586" s="102" t="str">
        <f>IFERROR(_xlfn.XLOOKUP($G586,通讯通路门店!$S$4:$S$993931,通讯通路门店!$R$4:$R$993931,0,0),"")</f>
        <v/>
      </c>
      <c r="I586" s="83"/>
      <c r="J586" s="83"/>
      <c r="K586" s="83"/>
      <c r="L586" s="83"/>
      <c r="M586" s="83"/>
      <c r="N586" s="83"/>
      <c r="O586" s="83"/>
      <c r="P586" s="83"/>
      <c r="Q586" s="83"/>
      <c r="R586" s="83"/>
      <c r="S586" s="83"/>
      <c r="T586" s="83"/>
      <c r="U586" s="99">
        <f>COUNTIF(通讯通路门店!$S:$S,$G586)</f>
        <v>0</v>
      </c>
      <c r="V586" s="99">
        <f>COUNTIFS(通讯通路门店!$S:$S,$G586,通讯通路门店!$J:$J,"综合卖场")</f>
        <v>0</v>
      </c>
      <c r="W586" s="99">
        <f>SUMIFS(通讯通路门店!$AJ:$AJ,通讯通路门店!$S:$S,通讯客户沙盘!$G586)</f>
        <v>0</v>
      </c>
      <c r="X586" s="99">
        <f t="shared" si="45"/>
        <v>0</v>
      </c>
      <c r="Y586" s="99">
        <f>COUNTIFS(通讯通路门店!$S:$S,$G586,通讯通路门店!$J:$J,"荣耀体验店")+COUNTIFS(通讯通路门店!$S:$S,$G586,通讯通路门店!$J:$J,"荣耀授权专卖店")</f>
        <v>0</v>
      </c>
      <c r="Z586" s="99">
        <f>COUNTIFS(通讯通路门店!$S:$S,$G586,通讯通路门店!$J:$J,"VIVO体验店")</f>
        <v>0</v>
      </c>
      <c r="AA586" s="99">
        <f>COUNTIFS(通讯通路门店!$S:$S,$G586,通讯通路门店!$J:$J,"OPPO体验店")</f>
        <v>0</v>
      </c>
      <c r="AB586" s="99">
        <f>COUNTIFS(通讯通路门店!$S:$S,$G586,通讯通路门店!$J:$J,"华为授权体验店")+COUNTIFS(通讯通路门店!$S:$S,$G586,通讯通路门店!$J:$J,"华为堡垒店")</f>
        <v>0</v>
      </c>
      <c r="AC586" s="99">
        <f>COUNTIFS(通讯通路门店!$S:$S,$G586,通讯通路门店!$J:$J,"小米体验店")</f>
        <v>0</v>
      </c>
      <c r="AD586" s="99">
        <f>COUNTIFS(通讯通路门店!$S:$S,$G586,通讯通路门店!$J:$J,"苹果体验店")</f>
        <v>0</v>
      </c>
      <c r="AE586" s="99">
        <f>COUNTIFS(通讯通路门店!$S:$S,$G586,通讯通路门店!$J:$J,"其他品牌专卖店")</f>
        <v>0</v>
      </c>
      <c r="AF586" s="99">
        <f>SUMIFS(通讯通路门店!$BI:$BI,通讯通路门店!$S:$S,$G586)</f>
        <v>0</v>
      </c>
      <c r="AG586" s="99">
        <f>SUMIFS(通讯通路门店!$BH:$BH,通讯通路门店!$S:$S,$G586)</f>
        <v>0</v>
      </c>
      <c r="AH586" s="99">
        <f t="shared" si="46"/>
        <v>0</v>
      </c>
      <c r="AI586" s="99">
        <f>SUMIFS(通讯通路门店!$BB:$BB,通讯通路门店!$S:$S,$G586)</f>
        <v>0</v>
      </c>
      <c r="AJ586" s="99">
        <f>SUMIFS(通讯通路门店!$BE:$BE,通讯通路门店!$S:$S,$G586)</f>
        <v>0</v>
      </c>
      <c r="AK586" s="99">
        <f>SUMIFS(通讯通路门店!$BG:$BG,通讯通路门店!$S:$S,$G586)</f>
        <v>0</v>
      </c>
      <c r="AL586" s="99">
        <f>SUMIFS(通讯通路门店!$BC:$BC,通讯通路门店!$S:$S,$G586)</f>
        <v>0</v>
      </c>
      <c r="AM586" s="99">
        <f>SUMIFS(通讯通路门店!$BD:$BD,通讯通路门店!$S:$S,$G586)</f>
        <v>0</v>
      </c>
      <c r="AN586" s="99">
        <f>SUMIFS(通讯通路门店!$BF:$BF,通讯通路门店!$S:$S,$G586)</f>
        <v>0</v>
      </c>
      <c r="AO586" s="99">
        <f t="shared" si="47"/>
        <v>0</v>
      </c>
      <c r="AP586" s="99">
        <f>SUMIFS(通讯通路门店!$K:$K,通讯通路门店!$S:$S,$G586)</f>
        <v>0</v>
      </c>
      <c r="AQ586" s="83"/>
      <c r="AR586" s="99">
        <f>SUMIFS(通讯通路门店!$T:$T,通讯通路门店!$S:$S,$G586)</f>
        <v>0</v>
      </c>
      <c r="AS586" s="99">
        <f>SUMIFS(通讯通路门店!$U:$U,通讯通路门店!$S:$S,$G586)</f>
        <v>0</v>
      </c>
      <c r="AT586" s="99">
        <f>SUMIFS(通讯通路门店!$V:$V,通讯通路门店!$S:$S,$G586)</f>
        <v>0</v>
      </c>
      <c r="AU586" s="99">
        <f>SUMIFS(通讯通路门店!$W:$W,通讯通路门店!$S:$S,$G586)</f>
        <v>0</v>
      </c>
      <c r="AV586" s="99">
        <f>SUMIFS(通讯通路门店!$Z:$Z,通讯通路门店!$S:$S,$G586)</f>
        <v>0</v>
      </c>
      <c r="AW586" s="99">
        <f>SUMIFS(通讯通路门店!$AB:$AB,通讯通路门店!$S:$S,$G586)</f>
        <v>0</v>
      </c>
      <c r="AX586" s="99">
        <f>SUMIFS(通讯通路门店!$X:$X,通讯通路门店!$S:$S,$G586)</f>
        <v>0</v>
      </c>
      <c r="AY586" s="99">
        <f>SUMIFS(通讯通路门店!$Y:$Y,通讯通路门店!$S:$S,$G586)</f>
        <v>0</v>
      </c>
      <c r="AZ586" s="99">
        <f>SUMIFS(通讯通路门店!$AA:$AA,通讯通路门店!$S:$S,$G586)</f>
        <v>0</v>
      </c>
      <c r="BA586" s="99">
        <f t="shared" si="48"/>
        <v>0</v>
      </c>
      <c r="BB586" s="99">
        <f t="shared" si="49"/>
        <v>0</v>
      </c>
      <c r="BC586" s="99">
        <f>SUMIFS(通讯通路门店!$W:$W,通讯通路门店!$S:$S,$G586,通讯通路门店!$J:$J,"荣耀体验店")+SUMIFS(通讯通路门店!$W:$W,通讯通路门店!$S:$S,$G586,通讯通路门店!$J:$J,"荣耀授权专卖店")</f>
        <v>0</v>
      </c>
      <c r="BD586" s="99">
        <f>SUMIFS(通讯通路门店!$Z:$Z,通讯通路门店!$S:$S,$G586,通讯通路门店!$J:$J,"VIVO体验店")</f>
        <v>0</v>
      </c>
      <c r="BE586" s="99">
        <f>SUMIFS(通讯通路门店!$AB:$AB,通讯通路门店!$S:$S,$G586,通讯通路门店!$J:$J,"OPPO体验店")</f>
        <v>0</v>
      </c>
      <c r="BF586" s="99">
        <f>SUMIFS(通讯通路门店!$X:$X,通讯通路门店!$S:$S,$G586,通讯通路门店!$J:$J,"华为授权体验店")+SUMIFS(通讯通路门店!$AA:$AA,通讯通路门店!$S:$S,$G586,通讯通路门店!$J:$J,"华为堡垒店")</f>
        <v>0</v>
      </c>
      <c r="BG586" s="99">
        <f>SUMIFS(通讯通路门店!$Y:$Y,通讯通路门店!$S:$S,$G586,通讯通路门店!$J:$J,"小米体验店")</f>
        <v>0</v>
      </c>
      <c r="BH586" s="99">
        <f>SUMIFS(通讯通路门店!$AA:$AA,通讯通路门店!$S:$S,$G586,通讯通路门店!$J:$J,"苹果体验店")</f>
        <v>0</v>
      </c>
      <c r="BI586" s="99">
        <f>SUMIFS(通讯通路门店!$K:$K,通讯通路门店!$S:$S,$G586,通讯通路门店!$J:$J,"其他品牌专卖店")</f>
        <v>0</v>
      </c>
      <c r="BJ586" s="99">
        <f>SUMIFS(通讯通路门店!$AC:$AC,通讯通路门店!$S:$S,$G586)</f>
        <v>0</v>
      </c>
      <c r="BK586" s="99">
        <f>SUMIFS(通讯通路门店!$AD:$AD,通讯通路门店!$S:$S,$G586)</f>
        <v>0</v>
      </c>
      <c r="BL586" s="99">
        <f>SUMIFS(通讯通路门店!$AE:$AE,通讯通路门店!$S:$S,$G586)</f>
        <v>0</v>
      </c>
      <c r="BM586" s="99">
        <f>SUMIFS(通讯通路门店!$AF:$AF,通讯通路门店!$S:$S,$G586)</f>
        <v>0</v>
      </c>
      <c r="BN586" s="99">
        <f>SUMIFS(通讯通路门店!$AG:$AG,通讯通路门店!$S:$S,$G586)</f>
        <v>0</v>
      </c>
      <c r="BO586" s="99">
        <f>SUMIFS(通讯通路门店!$AH:$AH,通讯通路门店!$S:$S,$G586)</f>
        <v>0</v>
      </c>
      <c r="BP586" s="99">
        <f>SUMIFS(通讯通路门店!$AI:$AI,通讯通路门店!$S:$S,$G586)</f>
        <v>0</v>
      </c>
      <c r="BQ586" s="83"/>
    </row>
    <row r="587" spans="1:69">
      <c r="A587" s="99" t="str">
        <f>IFERROR(_xlfn.XLOOKUP($G587,通讯通路门店!$S$4:$S$993931,通讯通路门店!$A$4:$A$993931,0,0),"")</f>
        <v/>
      </c>
      <c r="B587" s="99" t="str">
        <f>IFERROR(_xlfn.XLOOKUP($G587,通讯通路门店!$S$4:$S$993931,通讯通路门店!$B$4:$B$993931,0,0),"")</f>
        <v/>
      </c>
      <c r="C587" s="99" t="str">
        <f>IFERROR(_xlfn.XLOOKUP($G587,通讯通路门店!$S$4:$S$993931,通讯通路门店!$C$4:$C$993931,0,0),"")</f>
        <v/>
      </c>
      <c r="D587" s="99" t="str">
        <f>IFERROR(_xlfn.XLOOKUP($G587,通讯通路门店!$S$4:$S$993931,通讯通路门店!$D$4:$D$993931,0,0),"")</f>
        <v/>
      </c>
      <c r="E587" s="83"/>
      <c r="F587" s="83"/>
      <c r="G587" s="101" t="e">
        <v>#N/A</v>
      </c>
      <c r="H587" s="102" t="str">
        <f>IFERROR(_xlfn.XLOOKUP($G587,通讯通路门店!$S$4:$S$993931,通讯通路门店!$R$4:$R$993931,0,0),"")</f>
        <v/>
      </c>
      <c r="I587" s="83"/>
      <c r="J587" s="83"/>
      <c r="K587" s="83"/>
      <c r="L587" s="83"/>
      <c r="M587" s="83"/>
      <c r="N587" s="83"/>
      <c r="O587" s="83"/>
      <c r="P587" s="83"/>
      <c r="Q587" s="83"/>
      <c r="R587" s="83"/>
      <c r="S587" s="83"/>
      <c r="T587" s="83"/>
      <c r="U587" s="99">
        <f>COUNTIF(通讯通路门店!$S:$S,$G587)</f>
        <v>0</v>
      </c>
      <c r="V587" s="99">
        <f>COUNTIFS(通讯通路门店!$S:$S,$G587,通讯通路门店!$J:$J,"综合卖场")</f>
        <v>0</v>
      </c>
      <c r="W587" s="99">
        <f>SUMIFS(通讯通路门店!$AJ:$AJ,通讯通路门店!$S:$S,通讯客户沙盘!$G587)</f>
        <v>0</v>
      </c>
      <c r="X587" s="99">
        <f t="shared" si="45"/>
        <v>0</v>
      </c>
      <c r="Y587" s="99">
        <f>COUNTIFS(通讯通路门店!$S:$S,$G587,通讯通路门店!$J:$J,"荣耀体验店")+COUNTIFS(通讯通路门店!$S:$S,$G587,通讯通路门店!$J:$J,"荣耀授权专卖店")</f>
        <v>0</v>
      </c>
      <c r="Z587" s="99">
        <f>COUNTIFS(通讯通路门店!$S:$S,$G587,通讯通路门店!$J:$J,"VIVO体验店")</f>
        <v>0</v>
      </c>
      <c r="AA587" s="99">
        <f>COUNTIFS(通讯通路门店!$S:$S,$G587,通讯通路门店!$J:$J,"OPPO体验店")</f>
        <v>0</v>
      </c>
      <c r="AB587" s="99">
        <f>COUNTIFS(通讯通路门店!$S:$S,$G587,通讯通路门店!$J:$J,"华为授权体验店")+COUNTIFS(通讯通路门店!$S:$S,$G587,通讯通路门店!$J:$J,"华为堡垒店")</f>
        <v>0</v>
      </c>
      <c r="AC587" s="99">
        <f>COUNTIFS(通讯通路门店!$S:$S,$G587,通讯通路门店!$J:$J,"小米体验店")</f>
        <v>0</v>
      </c>
      <c r="AD587" s="99">
        <f>COUNTIFS(通讯通路门店!$S:$S,$G587,通讯通路门店!$J:$J,"苹果体验店")</f>
        <v>0</v>
      </c>
      <c r="AE587" s="99">
        <f>COUNTIFS(通讯通路门店!$S:$S,$G587,通讯通路门店!$J:$J,"其他品牌专卖店")</f>
        <v>0</v>
      </c>
      <c r="AF587" s="99">
        <f>SUMIFS(通讯通路门店!$BI:$BI,通讯通路门店!$S:$S,$G587)</f>
        <v>0</v>
      </c>
      <c r="AG587" s="99">
        <f>SUMIFS(通讯通路门店!$BH:$BH,通讯通路门店!$S:$S,$G587)</f>
        <v>0</v>
      </c>
      <c r="AH587" s="99">
        <f t="shared" si="46"/>
        <v>0</v>
      </c>
      <c r="AI587" s="99">
        <f>SUMIFS(通讯通路门店!$BB:$BB,通讯通路门店!$S:$S,$G587)</f>
        <v>0</v>
      </c>
      <c r="AJ587" s="99">
        <f>SUMIFS(通讯通路门店!$BE:$BE,通讯通路门店!$S:$S,$G587)</f>
        <v>0</v>
      </c>
      <c r="AK587" s="99">
        <f>SUMIFS(通讯通路门店!$BG:$BG,通讯通路门店!$S:$S,$G587)</f>
        <v>0</v>
      </c>
      <c r="AL587" s="99">
        <f>SUMIFS(通讯通路门店!$BC:$BC,通讯通路门店!$S:$S,$G587)</f>
        <v>0</v>
      </c>
      <c r="AM587" s="99">
        <f>SUMIFS(通讯通路门店!$BD:$BD,通讯通路门店!$S:$S,$G587)</f>
        <v>0</v>
      </c>
      <c r="AN587" s="99">
        <f>SUMIFS(通讯通路门店!$BF:$BF,通讯通路门店!$S:$S,$G587)</f>
        <v>0</v>
      </c>
      <c r="AO587" s="99">
        <f t="shared" si="47"/>
        <v>0</v>
      </c>
      <c r="AP587" s="99">
        <f>SUMIFS(通讯通路门店!$K:$K,通讯通路门店!$S:$S,$G587)</f>
        <v>0</v>
      </c>
      <c r="AQ587" s="83"/>
      <c r="AR587" s="99">
        <f>SUMIFS(通讯通路门店!$T:$T,通讯通路门店!$S:$S,$G587)</f>
        <v>0</v>
      </c>
      <c r="AS587" s="99">
        <f>SUMIFS(通讯通路门店!$U:$U,通讯通路门店!$S:$S,$G587)</f>
        <v>0</v>
      </c>
      <c r="AT587" s="99">
        <f>SUMIFS(通讯通路门店!$V:$V,通讯通路门店!$S:$S,$G587)</f>
        <v>0</v>
      </c>
      <c r="AU587" s="99">
        <f>SUMIFS(通讯通路门店!$W:$W,通讯通路门店!$S:$S,$G587)</f>
        <v>0</v>
      </c>
      <c r="AV587" s="99">
        <f>SUMIFS(通讯通路门店!$Z:$Z,通讯通路门店!$S:$S,$G587)</f>
        <v>0</v>
      </c>
      <c r="AW587" s="99">
        <f>SUMIFS(通讯通路门店!$AB:$AB,通讯通路门店!$S:$S,$G587)</f>
        <v>0</v>
      </c>
      <c r="AX587" s="99">
        <f>SUMIFS(通讯通路门店!$X:$X,通讯通路门店!$S:$S,$G587)</f>
        <v>0</v>
      </c>
      <c r="AY587" s="99">
        <f>SUMIFS(通讯通路门店!$Y:$Y,通讯通路门店!$S:$S,$G587)</f>
        <v>0</v>
      </c>
      <c r="AZ587" s="99">
        <f>SUMIFS(通讯通路门店!$AA:$AA,通讯通路门店!$S:$S,$G587)</f>
        <v>0</v>
      </c>
      <c r="BA587" s="99">
        <f t="shared" si="48"/>
        <v>0</v>
      </c>
      <c r="BB587" s="99">
        <f t="shared" si="49"/>
        <v>0</v>
      </c>
      <c r="BC587" s="99">
        <f>SUMIFS(通讯通路门店!$W:$W,通讯通路门店!$S:$S,$G587,通讯通路门店!$J:$J,"荣耀体验店")+SUMIFS(通讯通路门店!$W:$W,通讯通路门店!$S:$S,$G587,通讯通路门店!$J:$J,"荣耀授权专卖店")</f>
        <v>0</v>
      </c>
      <c r="BD587" s="99">
        <f>SUMIFS(通讯通路门店!$Z:$Z,通讯通路门店!$S:$S,$G587,通讯通路门店!$J:$J,"VIVO体验店")</f>
        <v>0</v>
      </c>
      <c r="BE587" s="99">
        <f>SUMIFS(通讯通路门店!$AB:$AB,通讯通路门店!$S:$S,$G587,通讯通路门店!$J:$J,"OPPO体验店")</f>
        <v>0</v>
      </c>
      <c r="BF587" s="99">
        <f>SUMIFS(通讯通路门店!$X:$X,通讯通路门店!$S:$S,$G587,通讯通路门店!$J:$J,"华为授权体验店")+SUMIFS(通讯通路门店!$AA:$AA,通讯通路门店!$S:$S,$G587,通讯通路门店!$J:$J,"华为堡垒店")</f>
        <v>0</v>
      </c>
      <c r="BG587" s="99">
        <f>SUMIFS(通讯通路门店!$Y:$Y,通讯通路门店!$S:$S,$G587,通讯通路门店!$J:$J,"小米体验店")</f>
        <v>0</v>
      </c>
      <c r="BH587" s="99">
        <f>SUMIFS(通讯通路门店!$AA:$AA,通讯通路门店!$S:$S,$G587,通讯通路门店!$J:$J,"苹果体验店")</f>
        <v>0</v>
      </c>
      <c r="BI587" s="99">
        <f>SUMIFS(通讯通路门店!$K:$K,通讯通路门店!$S:$S,$G587,通讯通路门店!$J:$J,"其他品牌专卖店")</f>
        <v>0</v>
      </c>
      <c r="BJ587" s="99">
        <f>SUMIFS(通讯通路门店!$AC:$AC,通讯通路门店!$S:$S,$G587)</f>
        <v>0</v>
      </c>
      <c r="BK587" s="99">
        <f>SUMIFS(通讯通路门店!$AD:$AD,通讯通路门店!$S:$S,$G587)</f>
        <v>0</v>
      </c>
      <c r="BL587" s="99">
        <f>SUMIFS(通讯通路门店!$AE:$AE,通讯通路门店!$S:$S,$G587)</f>
        <v>0</v>
      </c>
      <c r="BM587" s="99">
        <f>SUMIFS(通讯通路门店!$AF:$AF,通讯通路门店!$S:$S,$G587)</f>
        <v>0</v>
      </c>
      <c r="BN587" s="99">
        <f>SUMIFS(通讯通路门店!$AG:$AG,通讯通路门店!$S:$S,$G587)</f>
        <v>0</v>
      </c>
      <c r="BO587" s="99">
        <f>SUMIFS(通讯通路门店!$AH:$AH,通讯通路门店!$S:$S,$G587)</f>
        <v>0</v>
      </c>
      <c r="BP587" s="99">
        <f>SUMIFS(通讯通路门店!$AI:$AI,通讯通路门店!$S:$S,$G587)</f>
        <v>0</v>
      </c>
      <c r="BQ587" s="83"/>
    </row>
    <row r="588" spans="1:69">
      <c r="A588" s="99" t="str">
        <f>IFERROR(_xlfn.XLOOKUP($G588,通讯通路门店!$S$4:$S$993931,通讯通路门店!$A$4:$A$993931,0,0),"")</f>
        <v/>
      </c>
      <c r="B588" s="99" t="str">
        <f>IFERROR(_xlfn.XLOOKUP($G588,通讯通路门店!$S$4:$S$993931,通讯通路门店!$B$4:$B$993931,0,0),"")</f>
        <v/>
      </c>
      <c r="C588" s="99" t="str">
        <f>IFERROR(_xlfn.XLOOKUP($G588,通讯通路门店!$S$4:$S$993931,通讯通路门店!$C$4:$C$993931,0,0),"")</f>
        <v/>
      </c>
      <c r="D588" s="99" t="str">
        <f>IFERROR(_xlfn.XLOOKUP($G588,通讯通路门店!$S$4:$S$993931,通讯通路门店!$D$4:$D$993931,0,0),"")</f>
        <v/>
      </c>
      <c r="E588" s="83"/>
      <c r="F588" s="83"/>
      <c r="G588" s="101" t="e">
        <v>#N/A</v>
      </c>
      <c r="H588" s="102" t="str">
        <f>IFERROR(_xlfn.XLOOKUP($G588,通讯通路门店!$S$4:$S$993931,通讯通路门店!$R$4:$R$993931,0,0),"")</f>
        <v/>
      </c>
      <c r="I588" s="83"/>
      <c r="J588" s="83"/>
      <c r="K588" s="83"/>
      <c r="L588" s="83"/>
      <c r="M588" s="83"/>
      <c r="N588" s="83"/>
      <c r="O588" s="83"/>
      <c r="P588" s="83"/>
      <c r="Q588" s="83"/>
      <c r="R588" s="83"/>
      <c r="S588" s="83"/>
      <c r="T588" s="83"/>
      <c r="U588" s="99">
        <f>COUNTIF(通讯通路门店!$S:$S,$G588)</f>
        <v>0</v>
      </c>
      <c r="V588" s="99">
        <f>COUNTIFS(通讯通路门店!$S:$S,$G588,通讯通路门店!$J:$J,"综合卖场")</f>
        <v>0</v>
      </c>
      <c r="W588" s="99">
        <f>SUMIFS(通讯通路门店!$AJ:$AJ,通讯通路门店!$S:$S,通讯客户沙盘!$G588)</f>
        <v>0</v>
      </c>
      <c r="X588" s="99">
        <f t="shared" si="45"/>
        <v>0</v>
      </c>
      <c r="Y588" s="99">
        <f>COUNTIFS(通讯通路门店!$S:$S,$G588,通讯通路门店!$J:$J,"荣耀体验店")+COUNTIFS(通讯通路门店!$S:$S,$G588,通讯通路门店!$J:$J,"荣耀授权专卖店")</f>
        <v>0</v>
      </c>
      <c r="Z588" s="99">
        <f>COUNTIFS(通讯通路门店!$S:$S,$G588,通讯通路门店!$J:$J,"VIVO体验店")</f>
        <v>0</v>
      </c>
      <c r="AA588" s="99">
        <f>COUNTIFS(通讯通路门店!$S:$S,$G588,通讯通路门店!$J:$J,"OPPO体验店")</f>
        <v>0</v>
      </c>
      <c r="AB588" s="99">
        <f>COUNTIFS(通讯通路门店!$S:$S,$G588,通讯通路门店!$J:$J,"华为授权体验店")+COUNTIFS(通讯通路门店!$S:$S,$G588,通讯通路门店!$J:$J,"华为堡垒店")</f>
        <v>0</v>
      </c>
      <c r="AC588" s="99">
        <f>COUNTIFS(通讯通路门店!$S:$S,$G588,通讯通路门店!$J:$J,"小米体验店")</f>
        <v>0</v>
      </c>
      <c r="AD588" s="99">
        <f>COUNTIFS(通讯通路门店!$S:$S,$G588,通讯通路门店!$J:$J,"苹果体验店")</f>
        <v>0</v>
      </c>
      <c r="AE588" s="99">
        <f>COUNTIFS(通讯通路门店!$S:$S,$G588,通讯通路门店!$J:$J,"其他品牌专卖店")</f>
        <v>0</v>
      </c>
      <c r="AF588" s="99">
        <f>SUMIFS(通讯通路门店!$BI:$BI,通讯通路门店!$S:$S,$G588)</f>
        <v>0</v>
      </c>
      <c r="AG588" s="99">
        <f>SUMIFS(通讯通路门店!$BH:$BH,通讯通路门店!$S:$S,$G588)</f>
        <v>0</v>
      </c>
      <c r="AH588" s="99">
        <f t="shared" si="46"/>
        <v>0</v>
      </c>
      <c r="AI588" s="99">
        <f>SUMIFS(通讯通路门店!$BB:$BB,通讯通路门店!$S:$S,$G588)</f>
        <v>0</v>
      </c>
      <c r="AJ588" s="99">
        <f>SUMIFS(通讯通路门店!$BE:$BE,通讯通路门店!$S:$S,$G588)</f>
        <v>0</v>
      </c>
      <c r="AK588" s="99">
        <f>SUMIFS(通讯通路门店!$BG:$BG,通讯通路门店!$S:$S,$G588)</f>
        <v>0</v>
      </c>
      <c r="AL588" s="99">
        <f>SUMIFS(通讯通路门店!$BC:$BC,通讯通路门店!$S:$S,$G588)</f>
        <v>0</v>
      </c>
      <c r="AM588" s="99">
        <f>SUMIFS(通讯通路门店!$BD:$BD,通讯通路门店!$S:$S,$G588)</f>
        <v>0</v>
      </c>
      <c r="AN588" s="99">
        <f>SUMIFS(通讯通路门店!$BF:$BF,通讯通路门店!$S:$S,$G588)</f>
        <v>0</v>
      </c>
      <c r="AO588" s="99">
        <f t="shared" si="47"/>
        <v>0</v>
      </c>
      <c r="AP588" s="99">
        <f>SUMIFS(通讯通路门店!$K:$K,通讯通路门店!$S:$S,$G588)</f>
        <v>0</v>
      </c>
      <c r="AQ588" s="83"/>
      <c r="AR588" s="99">
        <f>SUMIFS(通讯通路门店!$T:$T,通讯通路门店!$S:$S,$G588)</f>
        <v>0</v>
      </c>
      <c r="AS588" s="99">
        <f>SUMIFS(通讯通路门店!$U:$U,通讯通路门店!$S:$S,$G588)</f>
        <v>0</v>
      </c>
      <c r="AT588" s="99">
        <f>SUMIFS(通讯通路门店!$V:$V,通讯通路门店!$S:$S,$G588)</f>
        <v>0</v>
      </c>
      <c r="AU588" s="99">
        <f>SUMIFS(通讯通路门店!$W:$W,通讯通路门店!$S:$S,$G588)</f>
        <v>0</v>
      </c>
      <c r="AV588" s="99">
        <f>SUMIFS(通讯通路门店!$Z:$Z,通讯通路门店!$S:$S,$G588)</f>
        <v>0</v>
      </c>
      <c r="AW588" s="99">
        <f>SUMIFS(通讯通路门店!$AB:$AB,通讯通路门店!$S:$S,$G588)</f>
        <v>0</v>
      </c>
      <c r="AX588" s="99">
        <f>SUMIFS(通讯通路门店!$X:$X,通讯通路门店!$S:$S,$G588)</f>
        <v>0</v>
      </c>
      <c r="AY588" s="99">
        <f>SUMIFS(通讯通路门店!$Y:$Y,通讯通路门店!$S:$S,$G588)</f>
        <v>0</v>
      </c>
      <c r="AZ588" s="99">
        <f>SUMIFS(通讯通路门店!$AA:$AA,通讯通路门店!$S:$S,$G588)</f>
        <v>0</v>
      </c>
      <c r="BA588" s="99">
        <f t="shared" si="48"/>
        <v>0</v>
      </c>
      <c r="BB588" s="99">
        <f t="shared" si="49"/>
        <v>0</v>
      </c>
      <c r="BC588" s="99">
        <f>SUMIFS(通讯通路门店!$W:$W,通讯通路门店!$S:$S,$G588,通讯通路门店!$J:$J,"荣耀体验店")+SUMIFS(通讯通路门店!$W:$W,通讯通路门店!$S:$S,$G588,通讯通路门店!$J:$J,"荣耀授权专卖店")</f>
        <v>0</v>
      </c>
      <c r="BD588" s="99">
        <f>SUMIFS(通讯通路门店!$Z:$Z,通讯通路门店!$S:$S,$G588,通讯通路门店!$J:$J,"VIVO体验店")</f>
        <v>0</v>
      </c>
      <c r="BE588" s="99">
        <f>SUMIFS(通讯通路门店!$AB:$AB,通讯通路门店!$S:$S,$G588,通讯通路门店!$J:$J,"OPPO体验店")</f>
        <v>0</v>
      </c>
      <c r="BF588" s="99">
        <f>SUMIFS(通讯通路门店!$X:$X,通讯通路门店!$S:$S,$G588,通讯通路门店!$J:$J,"华为授权体验店")+SUMIFS(通讯通路门店!$AA:$AA,通讯通路门店!$S:$S,$G588,通讯通路门店!$J:$J,"华为堡垒店")</f>
        <v>0</v>
      </c>
      <c r="BG588" s="99">
        <f>SUMIFS(通讯通路门店!$Y:$Y,通讯通路门店!$S:$S,$G588,通讯通路门店!$J:$J,"小米体验店")</f>
        <v>0</v>
      </c>
      <c r="BH588" s="99">
        <f>SUMIFS(通讯通路门店!$AA:$AA,通讯通路门店!$S:$S,$G588,通讯通路门店!$J:$J,"苹果体验店")</f>
        <v>0</v>
      </c>
      <c r="BI588" s="99">
        <f>SUMIFS(通讯通路门店!$K:$K,通讯通路门店!$S:$S,$G588,通讯通路门店!$J:$J,"其他品牌专卖店")</f>
        <v>0</v>
      </c>
      <c r="BJ588" s="99">
        <f>SUMIFS(通讯通路门店!$AC:$AC,通讯通路门店!$S:$S,$G588)</f>
        <v>0</v>
      </c>
      <c r="BK588" s="99">
        <f>SUMIFS(通讯通路门店!$AD:$AD,通讯通路门店!$S:$S,$G588)</f>
        <v>0</v>
      </c>
      <c r="BL588" s="99">
        <f>SUMIFS(通讯通路门店!$AE:$AE,通讯通路门店!$S:$S,$G588)</f>
        <v>0</v>
      </c>
      <c r="BM588" s="99">
        <f>SUMIFS(通讯通路门店!$AF:$AF,通讯通路门店!$S:$S,$G588)</f>
        <v>0</v>
      </c>
      <c r="BN588" s="99">
        <f>SUMIFS(通讯通路门店!$AG:$AG,通讯通路门店!$S:$S,$G588)</f>
        <v>0</v>
      </c>
      <c r="BO588" s="99">
        <f>SUMIFS(通讯通路门店!$AH:$AH,通讯通路门店!$S:$S,$G588)</f>
        <v>0</v>
      </c>
      <c r="BP588" s="99">
        <f>SUMIFS(通讯通路门店!$AI:$AI,通讯通路门店!$S:$S,$G588)</f>
        <v>0</v>
      </c>
      <c r="BQ588" s="83"/>
    </row>
    <row r="589" spans="1:69">
      <c r="A589" s="99" t="str">
        <f>IFERROR(_xlfn.XLOOKUP($G589,通讯通路门店!$S$4:$S$993931,通讯通路门店!$A$4:$A$993931,0,0),"")</f>
        <v/>
      </c>
      <c r="B589" s="99" t="str">
        <f>IFERROR(_xlfn.XLOOKUP($G589,通讯通路门店!$S$4:$S$993931,通讯通路门店!$B$4:$B$993931,0,0),"")</f>
        <v/>
      </c>
      <c r="C589" s="99" t="str">
        <f>IFERROR(_xlfn.XLOOKUP($G589,通讯通路门店!$S$4:$S$993931,通讯通路门店!$C$4:$C$993931,0,0),"")</f>
        <v/>
      </c>
      <c r="D589" s="99" t="str">
        <f>IFERROR(_xlfn.XLOOKUP($G589,通讯通路门店!$S$4:$S$993931,通讯通路门店!$D$4:$D$993931,0,0),"")</f>
        <v/>
      </c>
      <c r="E589" s="83"/>
      <c r="F589" s="83"/>
      <c r="G589" s="101" t="e">
        <v>#N/A</v>
      </c>
      <c r="H589" s="102" t="str">
        <f>IFERROR(_xlfn.XLOOKUP($G589,通讯通路门店!$S$4:$S$993931,通讯通路门店!$R$4:$R$993931,0,0),"")</f>
        <v/>
      </c>
      <c r="I589" s="83"/>
      <c r="J589" s="83"/>
      <c r="K589" s="83"/>
      <c r="L589" s="83"/>
      <c r="M589" s="83"/>
      <c r="N589" s="83"/>
      <c r="O589" s="83"/>
      <c r="P589" s="83"/>
      <c r="Q589" s="83"/>
      <c r="R589" s="83"/>
      <c r="S589" s="83"/>
      <c r="T589" s="83"/>
      <c r="U589" s="99">
        <f>COUNTIF(通讯通路门店!$S:$S,$G589)</f>
        <v>0</v>
      </c>
      <c r="V589" s="99">
        <f>COUNTIFS(通讯通路门店!$S:$S,$G589,通讯通路门店!$J:$J,"综合卖场")</f>
        <v>0</v>
      </c>
      <c r="W589" s="99">
        <f>SUMIFS(通讯通路门店!$AJ:$AJ,通讯通路门店!$S:$S,通讯客户沙盘!$G589)</f>
        <v>0</v>
      </c>
      <c r="X589" s="99">
        <f t="shared" si="45"/>
        <v>0</v>
      </c>
      <c r="Y589" s="99">
        <f>COUNTIFS(通讯通路门店!$S:$S,$G589,通讯通路门店!$J:$J,"荣耀体验店")+COUNTIFS(通讯通路门店!$S:$S,$G589,通讯通路门店!$J:$J,"荣耀授权专卖店")</f>
        <v>0</v>
      </c>
      <c r="Z589" s="99">
        <f>COUNTIFS(通讯通路门店!$S:$S,$G589,通讯通路门店!$J:$J,"VIVO体验店")</f>
        <v>0</v>
      </c>
      <c r="AA589" s="99">
        <f>COUNTIFS(通讯通路门店!$S:$S,$G589,通讯通路门店!$J:$J,"OPPO体验店")</f>
        <v>0</v>
      </c>
      <c r="AB589" s="99">
        <f>COUNTIFS(通讯通路门店!$S:$S,$G589,通讯通路门店!$J:$J,"华为授权体验店")+COUNTIFS(通讯通路门店!$S:$S,$G589,通讯通路门店!$J:$J,"华为堡垒店")</f>
        <v>0</v>
      </c>
      <c r="AC589" s="99">
        <f>COUNTIFS(通讯通路门店!$S:$S,$G589,通讯通路门店!$J:$J,"小米体验店")</f>
        <v>0</v>
      </c>
      <c r="AD589" s="99">
        <f>COUNTIFS(通讯通路门店!$S:$S,$G589,通讯通路门店!$J:$J,"苹果体验店")</f>
        <v>0</v>
      </c>
      <c r="AE589" s="99">
        <f>COUNTIFS(通讯通路门店!$S:$S,$G589,通讯通路门店!$J:$J,"其他品牌专卖店")</f>
        <v>0</v>
      </c>
      <c r="AF589" s="99">
        <f>SUMIFS(通讯通路门店!$BI:$BI,通讯通路门店!$S:$S,$G589)</f>
        <v>0</v>
      </c>
      <c r="AG589" s="99">
        <f>SUMIFS(通讯通路门店!$BH:$BH,通讯通路门店!$S:$S,$G589)</f>
        <v>0</v>
      </c>
      <c r="AH589" s="99">
        <f t="shared" si="46"/>
        <v>0</v>
      </c>
      <c r="AI589" s="99">
        <f>SUMIFS(通讯通路门店!$BB:$BB,通讯通路门店!$S:$S,$G589)</f>
        <v>0</v>
      </c>
      <c r="AJ589" s="99">
        <f>SUMIFS(通讯通路门店!$BE:$BE,通讯通路门店!$S:$S,$G589)</f>
        <v>0</v>
      </c>
      <c r="AK589" s="99">
        <f>SUMIFS(通讯通路门店!$BG:$BG,通讯通路门店!$S:$S,$G589)</f>
        <v>0</v>
      </c>
      <c r="AL589" s="99">
        <f>SUMIFS(通讯通路门店!$BC:$BC,通讯通路门店!$S:$S,$G589)</f>
        <v>0</v>
      </c>
      <c r="AM589" s="99">
        <f>SUMIFS(通讯通路门店!$BD:$BD,通讯通路门店!$S:$S,$G589)</f>
        <v>0</v>
      </c>
      <c r="AN589" s="99">
        <f>SUMIFS(通讯通路门店!$BF:$BF,通讯通路门店!$S:$S,$G589)</f>
        <v>0</v>
      </c>
      <c r="AO589" s="99">
        <f t="shared" si="47"/>
        <v>0</v>
      </c>
      <c r="AP589" s="99">
        <f>SUMIFS(通讯通路门店!$K:$K,通讯通路门店!$S:$S,$G589)</f>
        <v>0</v>
      </c>
      <c r="AQ589" s="83"/>
      <c r="AR589" s="99">
        <f>SUMIFS(通讯通路门店!$T:$T,通讯通路门店!$S:$S,$G589)</f>
        <v>0</v>
      </c>
      <c r="AS589" s="99">
        <f>SUMIFS(通讯通路门店!$U:$U,通讯通路门店!$S:$S,$G589)</f>
        <v>0</v>
      </c>
      <c r="AT589" s="99">
        <f>SUMIFS(通讯通路门店!$V:$V,通讯通路门店!$S:$S,$G589)</f>
        <v>0</v>
      </c>
      <c r="AU589" s="99">
        <f>SUMIFS(通讯通路门店!$W:$W,通讯通路门店!$S:$S,$G589)</f>
        <v>0</v>
      </c>
      <c r="AV589" s="99">
        <f>SUMIFS(通讯通路门店!$Z:$Z,通讯通路门店!$S:$S,$G589)</f>
        <v>0</v>
      </c>
      <c r="AW589" s="99">
        <f>SUMIFS(通讯通路门店!$AB:$AB,通讯通路门店!$S:$S,$G589)</f>
        <v>0</v>
      </c>
      <c r="AX589" s="99">
        <f>SUMIFS(通讯通路门店!$X:$X,通讯通路门店!$S:$S,$G589)</f>
        <v>0</v>
      </c>
      <c r="AY589" s="99">
        <f>SUMIFS(通讯通路门店!$Y:$Y,通讯通路门店!$S:$S,$G589)</f>
        <v>0</v>
      </c>
      <c r="AZ589" s="99">
        <f>SUMIFS(通讯通路门店!$AA:$AA,通讯通路门店!$S:$S,$G589)</f>
        <v>0</v>
      </c>
      <c r="BA589" s="99">
        <f t="shared" si="48"/>
        <v>0</v>
      </c>
      <c r="BB589" s="99">
        <f t="shared" si="49"/>
        <v>0</v>
      </c>
      <c r="BC589" s="99">
        <f>SUMIFS(通讯通路门店!$W:$W,通讯通路门店!$S:$S,$G589,通讯通路门店!$J:$J,"荣耀体验店")+SUMIFS(通讯通路门店!$W:$W,通讯通路门店!$S:$S,$G589,通讯通路门店!$J:$J,"荣耀授权专卖店")</f>
        <v>0</v>
      </c>
      <c r="BD589" s="99">
        <f>SUMIFS(通讯通路门店!$Z:$Z,通讯通路门店!$S:$S,$G589,通讯通路门店!$J:$J,"VIVO体验店")</f>
        <v>0</v>
      </c>
      <c r="BE589" s="99">
        <f>SUMIFS(通讯通路门店!$AB:$AB,通讯通路门店!$S:$S,$G589,通讯通路门店!$J:$J,"OPPO体验店")</f>
        <v>0</v>
      </c>
      <c r="BF589" s="99">
        <f>SUMIFS(通讯通路门店!$X:$X,通讯通路门店!$S:$S,$G589,通讯通路门店!$J:$J,"华为授权体验店")+SUMIFS(通讯通路门店!$AA:$AA,通讯通路门店!$S:$S,$G589,通讯通路门店!$J:$J,"华为堡垒店")</f>
        <v>0</v>
      </c>
      <c r="BG589" s="99">
        <f>SUMIFS(通讯通路门店!$Y:$Y,通讯通路门店!$S:$S,$G589,通讯通路门店!$J:$J,"小米体验店")</f>
        <v>0</v>
      </c>
      <c r="BH589" s="99">
        <f>SUMIFS(通讯通路门店!$AA:$AA,通讯通路门店!$S:$S,$G589,通讯通路门店!$J:$J,"苹果体验店")</f>
        <v>0</v>
      </c>
      <c r="BI589" s="99">
        <f>SUMIFS(通讯通路门店!$K:$K,通讯通路门店!$S:$S,$G589,通讯通路门店!$J:$J,"其他品牌专卖店")</f>
        <v>0</v>
      </c>
      <c r="BJ589" s="99">
        <f>SUMIFS(通讯通路门店!$AC:$AC,通讯通路门店!$S:$S,$G589)</f>
        <v>0</v>
      </c>
      <c r="BK589" s="99">
        <f>SUMIFS(通讯通路门店!$AD:$AD,通讯通路门店!$S:$S,$G589)</f>
        <v>0</v>
      </c>
      <c r="BL589" s="99">
        <f>SUMIFS(通讯通路门店!$AE:$AE,通讯通路门店!$S:$S,$G589)</f>
        <v>0</v>
      </c>
      <c r="BM589" s="99">
        <f>SUMIFS(通讯通路门店!$AF:$AF,通讯通路门店!$S:$S,$G589)</f>
        <v>0</v>
      </c>
      <c r="BN589" s="99">
        <f>SUMIFS(通讯通路门店!$AG:$AG,通讯通路门店!$S:$S,$G589)</f>
        <v>0</v>
      </c>
      <c r="BO589" s="99">
        <f>SUMIFS(通讯通路门店!$AH:$AH,通讯通路门店!$S:$S,$G589)</f>
        <v>0</v>
      </c>
      <c r="BP589" s="99">
        <f>SUMIFS(通讯通路门店!$AI:$AI,通讯通路门店!$S:$S,$G589)</f>
        <v>0</v>
      </c>
      <c r="BQ589" s="83"/>
    </row>
    <row r="590" spans="1:69">
      <c r="A590" s="99" t="str">
        <f>IFERROR(_xlfn.XLOOKUP($G590,通讯通路门店!$S$4:$S$993931,通讯通路门店!$A$4:$A$993931,0,0),"")</f>
        <v/>
      </c>
      <c r="B590" s="99" t="str">
        <f>IFERROR(_xlfn.XLOOKUP($G590,通讯通路门店!$S$4:$S$993931,通讯通路门店!$B$4:$B$993931,0,0),"")</f>
        <v/>
      </c>
      <c r="C590" s="99" t="str">
        <f>IFERROR(_xlfn.XLOOKUP($G590,通讯通路门店!$S$4:$S$993931,通讯通路门店!$C$4:$C$993931,0,0),"")</f>
        <v/>
      </c>
      <c r="D590" s="99" t="str">
        <f>IFERROR(_xlfn.XLOOKUP($G590,通讯通路门店!$S$4:$S$993931,通讯通路门店!$D$4:$D$993931,0,0),"")</f>
        <v/>
      </c>
      <c r="E590" s="83"/>
      <c r="F590" s="83"/>
      <c r="G590" s="101" t="e">
        <v>#N/A</v>
      </c>
      <c r="H590" s="102" t="str">
        <f>IFERROR(_xlfn.XLOOKUP($G590,通讯通路门店!$S$4:$S$993931,通讯通路门店!$R$4:$R$993931,0,0),"")</f>
        <v/>
      </c>
      <c r="I590" s="83"/>
      <c r="J590" s="83"/>
      <c r="K590" s="83"/>
      <c r="L590" s="83"/>
      <c r="M590" s="83"/>
      <c r="N590" s="83"/>
      <c r="O590" s="83"/>
      <c r="P590" s="83"/>
      <c r="Q590" s="83"/>
      <c r="R590" s="83"/>
      <c r="S590" s="83"/>
      <c r="T590" s="83"/>
      <c r="U590" s="99">
        <f>COUNTIF(通讯通路门店!$S:$S,$G590)</f>
        <v>0</v>
      </c>
      <c r="V590" s="99">
        <f>COUNTIFS(通讯通路门店!$S:$S,$G590,通讯通路门店!$J:$J,"综合卖场")</f>
        <v>0</v>
      </c>
      <c r="W590" s="99">
        <f>SUMIFS(通讯通路门店!$AJ:$AJ,通讯通路门店!$S:$S,通讯客户沙盘!$G590)</f>
        <v>0</v>
      </c>
      <c r="X590" s="99">
        <f t="shared" si="45"/>
        <v>0</v>
      </c>
      <c r="Y590" s="99">
        <f>COUNTIFS(通讯通路门店!$S:$S,$G590,通讯通路门店!$J:$J,"荣耀体验店")+COUNTIFS(通讯通路门店!$S:$S,$G590,通讯通路门店!$J:$J,"荣耀授权专卖店")</f>
        <v>0</v>
      </c>
      <c r="Z590" s="99">
        <f>COUNTIFS(通讯通路门店!$S:$S,$G590,通讯通路门店!$J:$J,"VIVO体验店")</f>
        <v>0</v>
      </c>
      <c r="AA590" s="99">
        <f>COUNTIFS(通讯通路门店!$S:$S,$G590,通讯通路门店!$J:$J,"OPPO体验店")</f>
        <v>0</v>
      </c>
      <c r="AB590" s="99">
        <f>COUNTIFS(通讯通路门店!$S:$S,$G590,通讯通路门店!$J:$J,"华为授权体验店")+COUNTIFS(通讯通路门店!$S:$S,$G590,通讯通路门店!$J:$J,"华为堡垒店")</f>
        <v>0</v>
      </c>
      <c r="AC590" s="99">
        <f>COUNTIFS(通讯通路门店!$S:$S,$G590,通讯通路门店!$J:$J,"小米体验店")</f>
        <v>0</v>
      </c>
      <c r="AD590" s="99">
        <f>COUNTIFS(通讯通路门店!$S:$S,$G590,通讯通路门店!$J:$J,"苹果体验店")</f>
        <v>0</v>
      </c>
      <c r="AE590" s="99">
        <f>COUNTIFS(通讯通路门店!$S:$S,$G590,通讯通路门店!$J:$J,"其他品牌专卖店")</f>
        <v>0</v>
      </c>
      <c r="AF590" s="99">
        <f>SUMIFS(通讯通路门店!$BI:$BI,通讯通路门店!$S:$S,$G590)</f>
        <v>0</v>
      </c>
      <c r="AG590" s="99">
        <f>SUMIFS(通讯通路门店!$BH:$BH,通讯通路门店!$S:$S,$G590)</f>
        <v>0</v>
      </c>
      <c r="AH590" s="99">
        <f t="shared" si="46"/>
        <v>0</v>
      </c>
      <c r="AI590" s="99">
        <f>SUMIFS(通讯通路门店!$BB:$BB,通讯通路门店!$S:$S,$G590)</f>
        <v>0</v>
      </c>
      <c r="AJ590" s="99">
        <f>SUMIFS(通讯通路门店!$BE:$BE,通讯通路门店!$S:$S,$G590)</f>
        <v>0</v>
      </c>
      <c r="AK590" s="99">
        <f>SUMIFS(通讯通路门店!$BG:$BG,通讯通路门店!$S:$S,$G590)</f>
        <v>0</v>
      </c>
      <c r="AL590" s="99">
        <f>SUMIFS(通讯通路门店!$BC:$BC,通讯通路门店!$S:$S,$G590)</f>
        <v>0</v>
      </c>
      <c r="AM590" s="99">
        <f>SUMIFS(通讯通路门店!$BD:$BD,通讯通路门店!$S:$S,$G590)</f>
        <v>0</v>
      </c>
      <c r="AN590" s="99">
        <f>SUMIFS(通讯通路门店!$BF:$BF,通讯通路门店!$S:$S,$G590)</f>
        <v>0</v>
      </c>
      <c r="AO590" s="99">
        <f t="shared" si="47"/>
        <v>0</v>
      </c>
      <c r="AP590" s="99">
        <f>SUMIFS(通讯通路门店!$K:$K,通讯通路门店!$S:$S,$G590)</f>
        <v>0</v>
      </c>
      <c r="AQ590" s="83"/>
      <c r="AR590" s="99">
        <f>SUMIFS(通讯通路门店!$T:$T,通讯通路门店!$S:$S,$G590)</f>
        <v>0</v>
      </c>
      <c r="AS590" s="99">
        <f>SUMIFS(通讯通路门店!$U:$U,通讯通路门店!$S:$S,$G590)</f>
        <v>0</v>
      </c>
      <c r="AT590" s="99">
        <f>SUMIFS(通讯通路门店!$V:$V,通讯通路门店!$S:$S,$G590)</f>
        <v>0</v>
      </c>
      <c r="AU590" s="99">
        <f>SUMIFS(通讯通路门店!$W:$W,通讯通路门店!$S:$S,$G590)</f>
        <v>0</v>
      </c>
      <c r="AV590" s="99">
        <f>SUMIFS(通讯通路门店!$Z:$Z,通讯通路门店!$S:$S,$G590)</f>
        <v>0</v>
      </c>
      <c r="AW590" s="99">
        <f>SUMIFS(通讯通路门店!$AB:$AB,通讯通路门店!$S:$S,$G590)</f>
        <v>0</v>
      </c>
      <c r="AX590" s="99">
        <f>SUMIFS(通讯通路门店!$X:$X,通讯通路门店!$S:$S,$G590)</f>
        <v>0</v>
      </c>
      <c r="AY590" s="99">
        <f>SUMIFS(通讯通路门店!$Y:$Y,通讯通路门店!$S:$S,$G590)</f>
        <v>0</v>
      </c>
      <c r="AZ590" s="99">
        <f>SUMIFS(通讯通路门店!$AA:$AA,通讯通路门店!$S:$S,$G590)</f>
        <v>0</v>
      </c>
      <c r="BA590" s="99">
        <f t="shared" si="48"/>
        <v>0</v>
      </c>
      <c r="BB590" s="99">
        <f t="shared" si="49"/>
        <v>0</v>
      </c>
      <c r="BC590" s="99">
        <f>SUMIFS(通讯通路门店!$W:$W,通讯通路门店!$S:$S,$G590,通讯通路门店!$J:$J,"荣耀体验店")+SUMIFS(通讯通路门店!$W:$W,通讯通路门店!$S:$S,$G590,通讯通路门店!$J:$J,"荣耀授权专卖店")</f>
        <v>0</v>
      </c>
      <c r="BD590" s="99">
        <f>SUMIFS(通讯通路门店!$Z:$Z,通讯通路门店!$S:$S,$G590,通讯通路门店!$J:$J,"VIVO体验店")</f>
        <v>0</v>
      </c>
      <c r="BE590" s="99">
        <f>SUMIFS(通讯通路门店!$AB:$AB,通讯通路门店!$S:$S,$G590,通讯通路门店!$J:$J,"OPPO体验店")</f>
        <v>0</v>
      </c>
      <c r="BF590" s="99">
        <f>SUMIFS(通讯通路门店!$X:$X,通讯通路门店!$S:$S,$G590,通讯通路门店!$J:$J,"华为授权体验店")+SUMIFS(通讯通路门店!$AA:$AA,通讯通路门店!$S:$S,$G590,通讯通路门店!$J:$J,"华为堡垒店")</f>
        <v>0</v>
      </c>
      <c r="BG590" s="99">
        <f>SUMIFS(通讯通路门店!$Y:$Y,通讯通路门店!$S:$S,$G590,通讯通路门店!$J:$J,"小米体验店")</f>
        <v>0</v>
      </c>
      <c r="BH590" s="99">
        <f>SUMIFS(通讯通路门店!$AA:$AA,通讯通路门店!$S:$S,$G590,通讯通路门店!$J:$J,"苹果体验店")</f>
        <v>0</v>
      </c>
      <c r="BI590" s="99">
        <f>SUMIFS(通讯通路门店!$K:$K,通讯通路门店!$S:$S,$G590,通讯通路门店!$J:$J,"其他品牌专卖店")</f>
        <v>0</v>
      </c>
      <c r="BJ590" s="99">
        <f>SUMIFS(通讯通路门店!$AC:$AC,通讯通路门店!$S:$S,$G590)</f>
        <v>0</v>
      </c>
      <c r="BK590" s="99">
        <f>SUMIFS(通讯通路门店!$AD:$AD,通讯通路门店!$S:$S,$G590)</f>
        <v>0</v>
      </c>
      <c r="BL590" s="99">
        <f>SUMIFS(通讯通路门店!$AE:$AE,通讯通路门店!$S:$S,$G590)</f>
        <v>0</v>
      </c>
      <c r="BM590" s="99">
        <f>SUMIFS(通讯通路门店!$AF:$AF,通讯通路门店!$S:$S,$G590)</f>
        <v>0</v>
      </c>
      <c r="BN590" s="99">
        <f>SUMIFS(通讯通路门店!$AG:$AG,通讯通路门店!$S:$S,$G590)</f>
        <v>0</v>
      </c>
      <c r="BO590" s="99">
        <f>SUMIFS(通讯通路门店!$AH:$AH,通讯通路门店!$S:$S,$G590)</f>
        <v>0</v>
      </c>
      <c r="BP590" s="99">
        <f>SUMIFS(通讯通路门店!$AI:$AI,通讯通路门店!$S:$S,$G590)</f>
        <v>0</v>
      </c>
      <c r="BQ590" s="83"/>
    </row>
    <row r="591" spans="1:69">
      <c r="A591" s="99" t="str">
        <f>IFERROR(_xlfn.XLOOKUP($G591,通讯通路门店!$S$4:$S$993931,通讯通路门店!$A$4:$A$993931,0,0),"")</f>
        <v/>
      </c>
      <c r="B591" s="99" t="str">
        <f>IFERROR(_xlfn.XLOOKUP($G591,通讯通路门店!$S$4:$S$993931,通讯通路门店!$B$4:$B$993931,0,0),"")</f>
        <v/>
      </c>
      <c r="C591" s="99" t="str">
        <f>IFERROR(_xlfn.XLOOKUP($G591,通讯通路门店!$S$4:$S$993931,通讯通路门店!$C$4:$C$993931,0,0),"")</f>
        <v/>
      </c>
      <c r="D591" s="99" t="str">
        <f>IFERROR(_xlfn.XLOOKUP($G591,通讯通路门店!$S$4:$S$993931,通讯通路门店!$D$4:$D$993931,0,0),"")</f>
        <v/>
      </c>
      <c r="E591" s="83"/>
      <c r="F591" s="83"/>
      <c r="G591" s="101" t="e">
        <v>#N/A</v>
      </c>
      <c r="H591" s="102" t="str">
        <f>IFERROR(_xlfn.XLOOKUP($G591,通讯通路门店!$S$4:$S$993931,通讯通路门店!$R$4:$R$993931,0,0),"")</f>
        <v/>
      </c>
      <c r="I591" s="83"/>
      <c r="J591" s="83"/>
      <c r="K591" s="83"/>
      <c r="L591" s="83"/>
      <c r="M591" s="83"/>
      <c r="N591" s="83"/>
      <c r="O591" s="83"/>
      <c r="P591" s="83"/>
      <c r="Q591" s="83"/>
      <c r="R591" s="83"/>
      <c r="S591" s="83"/>
      <c r="T591" s="83"/>
      <c r="U591" s="99">
        <f>COUNTIF(通讯通路门店!$S:$S,$G591)</f>
        <v>0</v>
      </c>
      <c r="V591" s="99">
        <f>COUNTIFS(通讯通路门店!$S:$S,$G591,通讯通路门店!$J:$J,"综合卖场")</f>
        <v>0</v>
      </c>
      <c r="W591" s="99">
        <f>SUMIFS(通讯通路门店!$AJ:$AJ,通讯通路门店!$S:$S,通讯客户沙盘!$G591)</f>
        <v>0</v>
      </c>
      <c r="X591" s="99">
        <f t="shared" si="45"/>
        <v>0</v>
      </c>
      <c r="Y591" s="99">
        <f>COUNTIFS(通讯通路门店!$S:$S,$G591,通讯通路门店!$J:$J,"荣耀体验店")+COUNTIFS(通讯通路门店!$S:$S,$G591,通讯通路门店!$J:$J,"荣耀授权专卖店")</f>
        <v>0</v>
      </c>
      <c r="Z591" s="99">
        <f>COUNTIFS(通讯通路门店!$S:$S,$G591,通讯通路门店!$J:$J,"VIVO体验店")</f>
        <v>0</v>
      </c>
      <c r="AA591" s="99">
        <f>COUNTIFS(通讯通路门店!$S:$S,$G591,通讯通路门店!$J:$J,"OPPO体验店")</f>
        <v>0</v>
      </c>
      <c r="AB591" s="99">
        <f>COUNTIFS(通讯通路门店!$S:$S,$G591,通讯通路门店!$J:$J,"华为授权体验店")+COUNTIFS(通讯通路门店!$S:$S,$G591,通讯通路门店!$J:$J,"华为堡垒店")</f>
        <v>0</v>
      </c>
      <c r="AC591" s="99">
        <f>COUNTIFS(通讯通路门店!$S:$S,$G591,通讯通路门店!$J:$J,"小米体验店")</f>
        <v>0</v>
      </c>
      <c r="AD591" s="99">
        <f>COUNTIFS(通讯通路门店!$S:$S,$G591,通讯通路门店!$J:$J,"苹果体验店")</f>
        <v>0</v>
      </c>
      <c r="AE591" s="99">
        <f>COUNTIFS(通讯通路门店!$S:$S,$G591,通讯通路门店!$J:$J,"其他品牌专卖店")</f>
        <v>0</v>
      </c>
      <c r="AF591" s="99">
        <f>SUMIFS(通讯通路门店!$BI:$BI,通讯通路门店!$S:$S,$G591)</f>
        <v>0</v>
      </c>
      <c r="AG591" s="99">
        <f>SUMIFS(通讯通路门店!$BH:$BH,通讯通路门店!$S:$S,$G591)</f>
        <v>0</v>
      </c>
      <c r="AH591" s="99">
        <f t="shared" si="46"/>
        <v>0</v>
      </c>
      <c r="AI591" s="99">
        <f>SUMIFS(通讯通路门店!$BB:$BB,通讯通路门店!$S:$S,$G591)</f>
        <v>0</v>
      </c>
      <c r="AJ591" s="99">
        <f>SUMIFS(通讯通路门店!$BE:$BE,通讯通路门店!$S:$S,$G591)</f>
        <v>0</v>
      </c>
      <c r="AK591" s="99">
        <f>SUMIFS(通讯通路门店!$BG:$BG,通讯通路门店!$S:$S,$G591)</f>
        <v>0</v>
      </c>
      <c r="AL591" s="99">
        <f>SUMIFS(通讯通路门店!$BC:$BC,通讯通路门店!$S:$S,$G591)</f>
        <v>0</v>
      </c>
      <c r="AM591" s="99">
        <f>SUMIFS(通讯通路门店!$BD:$BD,通讯通路门店!$S:$S,$G591)</f>
        <v>0</v>
      </c>
      <c r="AN591" s="99">
        <f>SUMIFS(通讯通路门店!$BF:$BF,通讯通路门店!$S:$S,$G591)</f>
        <v>0</v>
      </c>
      <c r="AO591" s="99">
        <f t="shared" si="47"/>
        <v>0</v>
      </c>
      <c r="AP591" s="99">
        <f>SUMIFS(通讯通路门店!$K:$K,通讯通路门店!$S:$S,$G591)</f>
        <v>0</v>
      </c>
      <c r="AQ591" s="83"/>
      <c r="AR591" s="99">
        <f>SUMIFS(通讯通路门店!$T:$T,通讯通路门店!$S:$S,$G591)</f>
        <v>0</v>
      </c>
      <c r="AS591" s="99">
        <f>SUMIFS(通讯通路门店!$U:$U,通讯通路门店!$S:$S,$G591)</f>
        <v>0</v>
      </c>
      <c r="AT591" s="99">
        <f>SUMIFS(通讯通路门店!$V:$V,通讯通路门店!$S:$S,$G591)</f>
        <v>0</v>
      </c>
      <c r="AU591" s="99">
        <f>SUMIFS(通讯通路门店!$W:$W,通讯通路门店!$S:$S,$G591)</f>
        <v>0</v>
      </c>
      <c r="AV591" s="99">
        <f>SUMIFS(通讯通路门店!$Z:$Z,通讯通路门店!$S:$S,$G591)</f>
        <v>0</v>
      </c>
      <c r="AW591" s="99">
        <f>SUMIFS(通讯通路门店!$AB:$AB,通讯通路门店!$S:$S,$G591)</f>
        <v>0</v>
      </c>
      <c r="AX591" s="99">
        <f>SUMIFS(通讯通路门店!$X:$X,通讯通路门店!$S:$S,$G591)</f>
        <v>0</v>
      </c>
      <c r="AY591" s="99">
        <f>SUMIFS(通讯通路门店!$Y:$Y,通讯通路门店!$S:$S,$G591)</f>
        <v>0</v>
      </c>
      <c r="AZ591" s="99">
        <f>SUMIFS(通讯通路门店!$AA:$AA,通讯通路门店!$S:$S,$G591)</f>
        <v>0</v>
      </c>
      <c r="BA591" s="99">
        <f t="shared" si="48"/>
        <v>0</v>
      </c>
      <c r="BB591" s="99">
        <f t="shared" si="49"/>
        <v>0</v>
      </c>
      <c r="BC591" s="99">
        <f>SUMIFS(通讯通路门店!$W:$W,通讯通路门店!$S:$S,$G591,通讯通路门店!$J:$J,"荣耀体验店")+SUMIFS(通讯通路门店!$W:$W,通讯通路门店!$S:$S,$G591,通讯通路门店!$J:$J,"荣耀授权专卖店")</f>
        <v>0</v>
      </c>
      <c r="BD591" s="99">
        <f>SUMIFS(通讯通路门店!$Z:$Z,通讯通路门店!$S:$S,$G591,通讯通路门店!$J:$J,"VIVO体验店")</f>
        <v>0</v>
      </c>
      <c r="BE591" s="99">
        <f>SUMIFS(通讯通路门店!$AB:$AB,通讯通路门店!$S:$S,$G591,通讯通路门店!$J:$J,"OPPO体验店")</f>
        <v>0</v>
      </c>
      <c r="BF591" s="99">
        <f>SUMIFS(通讯通路门店!$X:$X,通讯通路门店!$S:$S,$G591,通讯通路门店!$J:$J,"华为授权体验店")+SUMIFS(通讯通路门店!$AA:$AA,通讯通路门店!$S:$S,$G591,通讯通路门店!$J:$J,"华为堡垒店")</f>
        <v>0</v>
      </c>
      <c r="BG591" s="99">
        <f>SUMIFS(通讯通路门店!$Y:$Y,通讯通路门店!$S:$S,$G591,通讯通路门店!$J:$J,"小米体验店")</f>
        <v>0</v>
      </c>
      <c r="BH591" s="99">
        <f>SUMIFS(通讯通路门店!$AA:$AA,通讯通路门店!$S:$S,$G591,通讯通路门店!$J:$J,"苹果体验店")</f>
        <v>0</v>
      </c>
      <c r="BI591" s="99">
        <f>SUMIFS(通讯通路门店!$K:$K,通讯通路门店!$S:$S,$G591,通讯通路门店!$J:$J,"其他品牌专卖店")</f>
        <v>0</v>
      </c>
      <c r="BJ591" s="99">
        <f>SUMIFS(通讯通路门店!$AC:$AC,通讯通路门店!$S:$S,$G591)</f>
        <v>0</v>
      </c>
      <c r="BK591" s="99">
        <f>SUMIFS(通讯通路门店!$AD:$AD,通讯通路门店!$S:$S,$G591)</f>
        <v>0</v>
      </c>
      <c r="BL591" s="99">
        <f>SUMIFS(通讯通路门店!$AE:$AE,通讯通路门店!$S:$S,$G591)</f>
        <v>0</v>
      </c>
      <c r="BM591" s="99">
        <f>SUMIFS(通讯通路门店!$AF:$AF,通讯通路门店!$S:$S,$G591)</f>
        <v>0</v>
      </c>
      <c r="BN591" s="99">
        <f>SUMIFS(通讯通路门店!$AG:$AG,通讯通路门店!$S:$S,$G591)</f>
        <v>0</v>
      </c>
      <c r="BO591" s="99">
        <f>SUMIFS(通讯通路门店!$AH:$AH,通讯通路门店!$S:$S,$G591)</f>
        <v>0</v>
      </c>
      <c r="BP591" s="99">
        <f>SUMIFS(通讯通路门店!$AI:$AI,通讯通路门店!$S:$S,$G591)</f>
        <v>0</v>
      </c>
      <c r="BQ591" s="83"/>
    </row>
    <row r="592" spans="1:69">
      <c r="A592" s="99" t="str">
        <f>IFERROR(_xlfn.XLOOKUP($G592,通讯通路门店!$S$4:$S$993931,通讯通路门店!$A$4:$A$993931,0,0),"")</f>
        <v/>
      </c>
      <c r="B592" s="99" t="str">
        <f>IFERROR(_xlfn.XLOOKUP($G592,通讯通路门店!$S$4:$S$993931,通讯通路门店!$B$4:$B$993931,0,0),"")</f>
        <v/>
      </c>
      <c r="C592" s="99" t="str">
        <f>IFERROR(_xlfn.XLOOKUP($G592,通讯通路门店!$S$4:$S$993931,通讯通路门店!$C$4:$C$993931,0,0),"")</f>
        <v/>
      </c>
      <c r="D592" s="99" t="str">
        <f>IFERROR(_xlfn.XLOOKUP($G592,通讯通路门店!$S$4:$S$993931,通讯通路门店!$D$4:$D$993931,0,0),"")</f>
        <v/>
      </c>
      <c r="E592" s="83"/>
      <c r="F592" s="83"/>
      <c r="G592" s="101" t="e">
        <v>#N/A</v>
      </c>
      <c r="H592" s="102" t="str">
        <f>IFERROR(_xlfn.XLOOKUP($G592,通讯通路门店!$S$4:$S$993931,通讯通路门店!$R$4:$R$993931,0,0),"")</f>
        <v/>
      </c>
      <c r="I592" s="83"/>
      <c r="J592" s="83"/>
      <c r="K592" s="83"/>
      <c r="L592" s="83"/>
      <c r="M592" s="83"/>
      <c r="N592" s="83"/>
      <c r="O592" s="83"/>
      <c r="P592" s="83"/>
      <c r="Q592" s="83"/>
      <c r="R592" s="83"/>
      <c r="S592" s="83"/>
      <c r="T592" s="83"/>
      <c r="U592" s="99">
        <f>COUNTIF(通讯通路门店!$S:$S,$G592)</f>
        <v>0</v>
      </c>
      <c r="V592" s="99">
        <f>COUNTIFS(通讯通路门店!$S:$S,$G592,通讯通路门店!$J:$J,"综合卖场")</f>
        <v>0</v>
      </c>
      <c r="W592" s="99">
        <f>SUMIFS(通讯通路门店!$AJ:$AJ,通讯通路门店!$S:$S,通讯客户沙盘!$G592)</f>
        <v>0</v>
      </c>
      <c r="X592" s="99">
        <f t="shared" si="45"/>
        <v>0</v>
      </c>
      <c r="Y592" s="99">
        <f>COUNTIFS(通讯通路门店!$S:$S,$G592,通讯通路门店!$J:$J,"荣耀体验店")+COUNTIFS(通讯通路门店!$S:$S,$G592,通讯通路门店!$J:$J,"荣耀授权专卖店")</f>
        <v>0</v>
      </c>
      <c r="Z592" s="99">
        <f>COUNTIFS(通讯通路门店!$S:$S,$G592,通讯通路门店!$J:$J,"VIVO体验店")</f>
        <v>0</v>
      </c>
      <c r="AA592" s="99">
        <f>COUNTIFS(通讯通路门店!$S:$S,$G592,通讯通路门店!$J:$J,"OPPO体验店")</f>
        <v>0</v>
      </c>
      <c r="AB592" s="99">
        <f>COUNTIFS(通讯通路门店!$S:$S,$G592,通讯通路门店!$J:$J,"华为授权体验店")+COUNTIFS(通讯通路门店!$S:$S,$G592,通讯通路门店!$J:$J,"华为堡垒店")</f>
        <v>0</v>
      </c>
      <c r="AC592" s="99">
        <f>COUNTIFS(通讯通路门店!$S:$S,$G592,通讯通路门店!$J:$J,"小米体验店")</f>
        <v>0</v>
      </c>
      <c r="AD592" s="99">
        <f>COUNTIFS(通讯通路门店!$S:$S,$G592,通讯通路门店!$J:$J,"苹果体验店")</f>
        <v>0</v>
      </c>
      <c r="AE592" s="99">
        <f>COUNTIFS(通讯通路门店!$S:$S,$G592,通讯通路门店!$J:$J,"其他品牌专卖店")</f>
        <v>0</v>
      </c>
      <c r="AF592" s="99">
        <f>SUMIFS(通讯通路门店!$BI:$BI,通讯通路门店!$S:$S,$G592)</f>
        <v>0</v>
      </c>
      <c r="AG592" s="99">
        <f>SUMIFS(通讯通路门店!$BH:$BH,通讯通路门店!$S:$S,$G592)</f>
        <v>0</v>
      </c>
      <c r="AH592" s="99">
        <f t="shared" si="46"/>
        <v>0</v>
      </c>
      <c r="AI592" s="99">
        <f>SUMIFS(通讯通路门店!$BB:$BB,通讯通路门店!$S:$S,$G592)</f>
        <v>0</v>
      </c>
      <c r="AJ592" s="99">
        <f>SUMIFS(通讯通路门店!$BE:$BE,通讯通路门店!$S:$S,$G592)</f>
        <v>0</v>
      </c>
      <c r="AK592" s="99">
        <f>SUMIFS(通讯通路门店!$BG:$BG,通讯通路门店!$S:$S,$G592)</f>
        <v>0</v>
      </c>
      <c r="AL592" s="99">
        <f>SUMIFS(通讯通路门店!$BC:$BC,通讯通路门店!$S:$S,$G592)</f>
        <v>0</v>
      </c>
      <c r="AM592" s="99">
        <f>SUMIFS(通讯通路门店!$BD:$BD,通讯通路门店!$S:$S,$G592)</f>
        <v>0</v>
      </c>
      <c r="AN592" s="99">
        <f>SUMIFS(通讯通路门店!$BF:$BF,通讯通路门店!$S:$S,$G592)</f>
        <v>0</v>
      </c>
      <c r="AO592" s="99">
        <f t="shared" si="47"/>
        <v>0</v>
      </c>
      <c r="AP592" s="99">
        <f>SUMIFS(通讯通路门店!$K:$K,通讯通路门店!$S:$S,$G592)</f>
        <v>0</v>
      </c>
      <c r="AQ592" s="83"/>
      <c r="AR592" s="99">
        <f>SUMIFS(通讯通路门店!$T:$T,通讯通路门店!$S:$S,$G592)</f>
        <v>0</v>
      </c>
      <c r="AS592" s="99">
        <f>SUMIFS(通讯通路门店!$U:$U,通讯通路门店!$S:$S,$G592)</f>
        <v>0</v>
      </c>
      <c r="AT592" s="99">
        <f>SUMIFS(通讯通路门店!$V:$V,通讯通路门店!$S:$S,$G592)</f>
        <v>0</v>
      </c>
      <c r="AU592" s="99">
        <f>SUMIFS(通讯通路门店!$W:$W,通讯通路门店!$S:$S,$G592)</f>
        <v>0</v>
      </c>
      <c r="AV592" s="99">
        <f>SUMIFS(通讯通路门店!$Z:$Z,通讯通路门店!$S:$S,$G592)</f>
        <v>0</v>
      </c>
      <c r="AW592" s="99">
        <f>SUMIFS(通讯通路门店!$AB:$AB,通讯通路门店!$S:$S,$G592)</f>
        <v>0</v>
      </c>
      <c r="AX592" s="99">
        <f>SUMIFS(通讯通路门店!$X:$X,通讯通路门店!$S:$S,$G592)</f>
        <v>0</v>
      </c>
      <c r="AY592" s="99">
        <f>SUMIFS(通讯通路门店!$Y:$Y,通讯通路门店!$S:$S,$G592)</f>
        <v>0</v>
      </c>
      <c r="AZ592" s="99">
        <f>SUMIFS(通讯通路门店!$AA:$AA,通讯通路门店!$S:$S,$G592)</f>
        <v>0</v>
      </c>
      <c r="BA592" s="99">
        <f t="shared" si="48"/>
        <v>0</v>
      </c>
      <c r="BB592" s="99">
        <f t="shared" si="49"/>
        <v>0</v>
      </c>
      <c r="BC592" s="99">
        <f>SUMIFS(通讯通路门店!$W:$W,通讯通路门店!$S:$S,$G592,通讯通路门店!$J:$J,"荣耀体验店")+SUMIFS(通讯通路门店!$W:$W,通讯通路门店!$S:$S,$G592,通讯通路门店!$J:$J,"荣耀授权专卖店")</f>
        <v>0</v>
      </c>
      <c r="BD592" s="99">
        <f>SUMIFS(通讯通路门店!$Z:$Z,通讯通路门店!$S:$S,$G592,通讯通路门店!$J:$J,"VIVO体验店")</f>
        <v>0</v>
      </c>
      <c r="BE592" s="99">
        <f>SUMIFS(通讯通路门店!$AB:$AB,通讯通路门店!$S:$S,$G592,通讯通路门店!$J:$J,"OPPO体验店")</f>
        <v>0</v>
      </c>
      <c r="BF592" s="99">
        <f>SUMIFS(通讯通路门店!$X:$X,通讯通路门店!$S:$S,$G592,通讯通路门店!$J:$J,"华为授权体验店")+SUMIFS(通讯通路门店!$AA:$AA,通讯通路门店!$S:$S,$G592,通讯通路门店!$J:$J,"华为堡垒店")</f>
        <v>0</v>
      </c>
      <c r="BG592" s="99">
        <f>SUMIFS(通讯通路门店!$Y:$Y,通讯通路门店!$S:$S,$G592,通讯通路门店!$J:$J,"小米体验店")</f>
        <v>0</v>
      </c>
      <c r="BH592" s="99">
        <f>SUMIFS(通讯通路门店!$AA:$AA,通讯通路门店!$S:$S,$G592,通讯通路门店!$J:$J,"苹果体验店")</f>
        <v>0</v>
      </c>
      <c r="BI592" s="99">
        <f>SUMIFS(通讯通路门店!$K:$K,通讯通路门店!$S:$S,$G592,通讯通路门店!$J:$J,"其他品牌专卖店")</f>
        <v>0</v>
      </c>
      <c r="BJ592" s="99">
        <f>SUMIFS(通讯通路门店!$AC:$AC,通讯通路门店!$S:$S,$G592)</f>
        <v>0</v>
      </c>
      <c r="BK592" s="99">
        <f>SUMIFS(通讯通路门店!$AD:$AD,通讯通路门店!$S:$S,$G592)</f>
        <v>0</v>
      </c>
      <c r="BL592" s="99">
        <f>SUMIFS(通讯通路门店!$AE:$AE,通讯通路门店!$S:$S,$G592)</f>
        <v>0</v>
      </c>
      <c r="BM592" s="99">
        <f>SUMIFS(通讯通路门店!$AF:$AF,通讯通路门店!$S:$S,$G592)</f>
        <v>0</v>
      </c>
      <c r="BN592" s="99">
        <f>SUMIFS(通讯通路门店!$AG:$AG,通讯通路门店!$S:$S,$G592)</f>
        <v>0</v>
      </c>
      <c r="BO592" s="99">
        <f>SUMIFS(通讯通路门店!$AH:$AH,通讯通路门店!$S:$S,$G592)</f>
        <v>0</v>
      </c>
      <c r="BP592" s="99">
        <f>SUMIFS(通讯通路门店!$AI:$AI,通讯通路门店!$S:$S,$G592)</f>
        <v>0</v>
      </c>
      <c r="BQ592" s="83"/>
    </row>
    <row r="593" spans="1:69">
      <c r="A593" s="99" t="str">
        <f>IFERROR(_xlfn.XLOOKUP($G593,通讯通路门店!$S$4:$S$993931,通讯通路门店!$A$4:$A$993931,0,0),"")</f>
        <v/>
      </c>
      <c r="B593" s="99" t="str">
        <f>IFERROR(_xlfn.XLOOKUP($G593,通讯通路门店!$S$4:$S$993931,通讯通路门店!$B$4:$B$993931,0,0),"")</f>
        <v/>
      </c>
      <c r="C593" s="99" t="str">
        <f>IFERROR(_xlfn.XLOOKUP($G593,通讯通路门店!$S$4:$S$993931,通讯通路门店!$C$4:$C$993931,0,0),"")</f>
        <v/>
      </c>
      <c r="D593" s="99" t="str">
        <f>IFERROR(_xlfn.XLOOKUP($G593,通讯通路门店!$S$4:$S$993931,通讯通路门店!$D$4:$D$993931,0,0),"")</f>
        <v/>
      </c>
      <c r="E593" s="83"/>
      <c r="F593" s="83"/>
      <c r="G593" s="101" t="e">
        <v>#N/A</v>
      </c>
      <c r="H593" s="102" t="str">
        <f>IFERROR(_xlfn.XLOOKUP($G593,通讯通路门店!$S$4:$S$993931,通讯通路门店!$R$4:$R$993931,0,0),"")</f>
        <v/>
      </c>
      <c r="I593" s="83"/>
      <c r="J593" s="83"/>
      <c r="K593" s="83"/>
      <c r="L593" s="83"/>
      <c r="M593" s="83"/>
      <c r="N593" s="83"/>
      <c r="O593" s="83"/>
      <c r="P593" s="83"/>
      <c r="Q593" s="83"/>
      <c r="R593" s="83"/>
      <c r="S593" s="83"/>
      <c r="T593" s="83"/>
      <c r="U593" s="99">
        <f>COUNTIF(通讯通路门店!$S:$S,$G593)</f>
        <v>0</v>
      </c>
      <c r="V593" s="99">
        <f>COUNTIFS(通讯通路门店!$S:$S,$G593,通讯通路门店!$J:$J,"综合卖场")</f>
        <v>0</v>
      </c>
      <c r="W593" s="99">
        <f>SUMIFS(通讯通路门店!$AJ:$AJ,通讯通路门店!$S:$S,通讯客户沙盘!$G593)</f>
        <v>0</v>
      </c>
      <c r="X593" s="99">
        <f t="shared" si="45"/>
        <v>0</v>
      </c>
      <c r="Y593" s="99">
        <f>COUNTIFS(通讯通路门店!$S:$S,$G593,通讯通路门店!$J:$J,"荣耀体验店")+COUNTIFS(通讯通路门店!$S:$S,$G593,通讯通路门店!$J:$J,"荣耀授权专卖店")</f>
        <v>0</v>
      </c>
      <c r="Z593" s="99">
        <f>COUNTIFS(通讯通路门店!$S:$S,$G593,通讯通路门店!$J:$J,"VIVO体验店")</f>
        <v>0</v>
      </c>
      <c r="AA593" s="99">
        <f>COUNTIFS(通讯通路门店!$S:$S,$G593,通讯通路门店!$J:$J,"OPPO体验店")</f>
        <v>0</v>
      </c>
      <c r="AB593" s="99">
        <f>COUNTIFS(通讯通路门店!$S:$S,$G593,通讯通路门店!$J:$J,"华为授权体验店")+COUNTIFS(通讯通路门店!$S:$S,$G593,通讯通路门店!$J:$J,"华为堡垒店")</f>
        <v>0</v>
      </c>
      <c r="AC593" s="99">
        <f>COUNTIFS(通讯通路门店!$S:$S,$G593,通讯通路门店!$J:$J,"小米体验店")</f>
        <v>0</v>
      </c>
      <c r="AD593" s="99">
        <f>COUNTIFS(通讯通路门店!$S:$S,$G593,通讯通路门店!$J:$J,"苹果体验店")</f>
        <v>0</v>
      </c>
      <c r="AE593" s="99">
        <f>COUNTIFS(通讯通路门店!$S:$S,$G593,通讯通路门店!$J:$J,"其他品牌专卖店")</f>
        <v>0</v>
      </c>
      <c r="AF593" s="99">
        <f>SUMIFS(通讯通路门店!$BI:$BI,通讯通路门店!$S:$S,$G593)</f>
        <v>0</v>
      </c>
      <c r="AG593" s="99">
        <f>SUMIFS(通讯通路门店!$BH:$BH,通讯通路门店!$S:$S,$G593)</f>
        <v>0</v>
      </c>
      <c r="AH593" s="99">
        <f t="shared" si="46"/>
        <v>0</v>
      </c>
      <c r="AI593" s="99">
        <f>SUMIFS(通讯通路门店!$BB:$BB,通讯通路门店!$S:$S,$G593)</f>
        <v>0</v>
      </c>
      <c r="AJ593" s="99">
        <f>SUMIFS(通讯通路门店!$BE:$BE,通讯通路门店!$S:$S,$G593)</f>
        <v>0</v>
      </c>
      <c r="AK593" s="99">
        <f>SUMIFS(通讯通路门店!$BG:$BG,通讯通路门店!$S:$S,$G593)</f>
        <v>0</v>
      </c>
      <c r="AL593" s="99">
        <f>SUMIFS(通讯通路门店!$BC:$BC,通讯通路门店!$S:$S,$G593)</f>
        <v>0</v>
      </c>
      <c r="AM593" s="99">
        <f>SUMIFS(通讯通路门店!$BD:$BD,通讯通路门店!$S:$S,$G593)</f>
        <v>0</v>
      </c>
      <c r="AN593" s="99">
        <f>SUMIFS(通讯通路门店!$BF:$BF,通讯通路门店!$S:$S,$G593)</f>
        <v>0</v>
      </c>
      <c r="AO593" s="99">
        <f t="shared" si="47"/>
        <v>0</v>
      </c>
      <c r="AP593" s="99">
        <f>SUMIFS(通讯通路门店!$K:$K,通讯通路门店!$S:$S,$G593)</f>
        <v>0</v>
      </c>
      <c r="AQ593" s="83"/>
      <c r="AR593" s="99">
        <f>SUMIFS(通讯通路门店!$T:$T,通讯通路门店!$S:$S,$G593)</f>
        <v>0</v>
      </c>
      <c r="AS593" s="99">
        <f>SUMIFS(通讯通路门店!$U:$U,通讯通路门店!$S:$S,$G593)</f>
        <v>0</v>
      </c>
      <c r="AT593" s="99">
        <f>SUMIFS(通讯通路门店!$V:$V,通讯通路门店!$S:$S,$G593)</f>
        <v>0</v>
      </c>
      <c r="AU593" s="99">
        <f>SUMIFS(通讯通路门店!$W:$W,通讯通路门店!$S:$S,$G593)</f>
        <v>0</v>
      </c>
      <c r="AV593" s="99">
        <f>SUMIFS(通讯通路门店!$Z:$Z,通讯通路门店!$S:$S,$G593)</f>
        <v>0</v>
      </c>
      <c r="AW593" s="99">
        <f>SUMIFS(通讯通路门店!$AB:$AB,通讯通路门店!$S:$S,$G593)</f>
        <v>0</v>
      </c>
      <c r="AX593" s="99">
        <f>SUMIFS(通讯通路门店!$X:$X,通讯通路门店!$S:$S,$G593)</f>
        <v>0</v>
      </c>
      <c r="AY593" s="99">
        <f>SUMIFS(通讯通路门店!$Y:$Y,通讯通路门店!$S:$S,$G593)</f>
        <v>0</v>
      </c>
      <c r="AZ593" s="99">
        <f>SUMIFS(通讯通路门店!$AA:$AA,通讯通路门店!$S:$S,$G593)</f>
        <v>0</v>
      </c>
      <c r="BA593" s="99">
        <f t="shared" si="48"/>
        <v>0</v>
      </c>
      <c r="BB593" s="99">
        <f t="shared" si="49"/>
        <v>0</v>
      </c>
      <c r="BC593" s="99">
        <f>SUMIFS(通讯通路门店!$W:$W,通讯通路门店!$S:$S,$G593,通讯通路门店!$J:$J,"荣耀体验店")+SUMIFS(通讯通路门店!$W:$W,通讯通路门店!$S:$S,$G593,通讯通路门店!$J:$J,"荣耀授权专卖店")</f>
        <v>0</v>
      </c>
      <c r="BD593" s="99">
        <f>SUMIFS(通讯通路门店!$Z:$Z,通讯通路门店!$S:$S,$G593,通讯通路门店!$J:$J,"VIVO体验店")</f>
        <v>0</v>
      </c>
      <c r="BE593" s="99">
        <f>SUMIFS(通讯通路门店!$AB:$AB,通讯通路门店!$S:$S,$G593,通讯通路门店!$J:$J,"OPPO体验店")</f>
        <v>0</v>
      </c>
      <c r="BF593" s="99">
        <f>SUMIFS(通讯通路门店!$X:$X,通讯通路门店!$S:$S,$G593,通讯通路门店!$J:$J,"华为授权体验店")+SUMIFS(通讯通路门店!$AA:$AA,通讯通路门店!$S:$S,$G593,通讯通路门店!$J:$J,"华为堡垒店")</f>
        <v>0</v>
      </c>
      <c r="BG593" s="99">
        <f>SUMIFS(通讯通路门店!$Y:$Y,通讯通路门店!$S:$S,$G593,通讯通路门店!$J:$J,"小米体验店")</f>
        <v>0</v>
      </c>
      <c r="BH593" s="99">
        <f>SUMIFS(通讯通路门店!$AA:$AA,通讯通路门店!$S:$S,$G593,通讯通路门店!$J:$J,"苹果体验店")</f>
        <v>0</v>
      </c>
      <c r="BI593" s="99">
        <f>SUMIFS(通讯通路门店!$K:$K,通讯通路门店!$S:$S,$G593,通讯通路门店!$J:$J,"其他品牌专卖店")</f>
        <v>0</v>
      </c>
      <c r="BJ593" s="99">
        <f>SUMIFS(通讯通路门店!$AC:$AC,通讯通路门店!$S:$S,$G593)</f>
        <v>0</v>
      </c>
      <c r="BK593" s="99">
        <f>SUMIFS(通讯通路门店!$AD:$AD,通讯通路门店!$S:$S,$G593)</f>
        <v>0</v>
      </c>
      <c r="BL593" s="99">
        <f>SUMIFS(通讯通路门店!$AE:$AE,通讯通路门店!$S:$S,$G593)</f>
        <v>0</v>
      </c>
      <c r="BM593" s="99">
        <f>SUMIFS(通讯通路门店!$AF:$AF,通讯通路门店!$S:$S,$G593)</f>
        <v>0</v>
      </c>
      <c r="BN593" s="99">
        <f>SUMIFS(通讯通路门店!$AG:$AG,通讯通路门店!$S:$S,$G593)</f>
        <v>0</v>
      </c>
      <c r="BO593" s="99">
        <f>SUMIFS(通讯通路门店!$AH:$AH,通讯通路门店!$S:$S,$G593)</f>
        <v>0</v>
      </c>
      <c r="BP593" s="99">
        <f>SUMIFS(通讯通路门店!$AI:$AI,通讯通路门店!$S:$S,$G593)</f>
        <v>0</v>
      </c>
      <c r="BQ593" s="83"/>
    </row>
    <row r="594" spans="1:69">
      <c r="A594" s="99" t="str">
        <f>IFERROR(_xlfn.XLOOKUP($G594,通讯通路门店!$S$4:$S$993931,通讯通路门店!$A$4:$A$993931,0,0),"")</f>
        <v/>
      </c>
      <c r="B594" s="99" t="str">
        <f>IFERROR(_xlfn.XLOOKUP($G594,通讯通路门店!$S$4:$S$993931,通讯通路门店!$B$4:$B$993931,0,0),"")</f>
        <v/>
      </c>
      <c r="C594" s="99" t="str">
        <f>IFERROR(_xlfn.XLOOKUP($G594,通讯通路门店!$S$4:$S$993931,通讯通路门店!$C$4:$C$993931,0,0),"")</f>
        <v/>
      </c>
      <c r="D594" s="99" t="str">
        <f>IFERROR(_xlfn.XLOOKUP($G594,通讯通路门店!$S$4:$S$993931,通讯通路门店!$D$4:$D$993931,0,0),"")</f>
        <v/>
      </c>
      <c r="E594" s="83"/>
      <c r="F594" s="83"/>
      <c r="G594" s="101" t="e">
        <v>#N/A</v>
      </c>
      <c r="H594" s="102" t="str">
        <f>IFERROR(_xlfn.XLOOKUP($G594,通讯通路门店!$S$4:$S$993931,通讯通路门店!$R$4:$R$993931,0,0),"")</f>
        <v/>
      </c>
      <c r="I594" s="83"/>
      <c r="J594" s="83"/>
      <c r="K594" s="83"/>
      <c r="L594" s="83"/>
      <c r="M594" s="83"/>
      <c r="N594" s="83"/>
      <c r="O594" s="83"/>
      <c r="P594" s="83"/>
      <c r="Q594" s="83"/>
      <c r="R594" s="83"/>
      <c r="S594" s="83"/>
      <c r="T594" s="83"/>
      <c r="U594" s="99">
        <f>COUNTIF(通讯通路门店!$S:$S,$G594)</f>
        <v>0</v>
      </c>
      <c r="V594" s="99">
        <f>COUNTIFS(通讯通路门店!$S:$S,$G594,通讯通路门店!$J:$J,"综合卖场")</f>
        <v>0</v>
      </c>
      <c r="W594" s="99">
        <f>SUMIFS(通讯通路门店!$AJ:$AJ,通讯通路门店!$S:$S,通讯客户沙盘!$G594)</f>
        <v>0</v>
      </c>
      <c r="X594" s="99">
        <f t="shared" si="45"/>
        <v>0</v>
      </c>
      <c r="Y594" s="99">
        <f>COUNTIFS(通讯通路门店!$S:$S,$G594,通讯通路门店!$J:$J,"荣耀体验店")+COUNTIFS(通讯通路门店!$S:$S,$G594,通讯通路门店!$J:$J,"荣耀授权专卖店")</f>
        <v>0</v>
      </c>
      <c r="Z594" s="99">
        <f>COUNTIFS(通讯通路门店!$S:$S,$G594,通讯通路门店!$J:$J,"VIVO体验店")</f>
        <v>0</v>
      </c>
      <c r="AA594" s="99">
        <f>COUNTIFS(通讯通路门店!$S:$S,$G594,通讯通路门店!$J:$J,"OPPO体验店")</f>
        <v>0</v>
      </c>
      <c r="AB594" s="99">
        <f>COUNTIFS(通讯通路门店!$S:$S,$G594,通讯通路门店!$J:$J,"华为授权体验店")+COUNTIFS(通讯通路门店!$S:$S,$G594,通讯通路门店!$J:$J,"华为堡垒店")</f>
        <v>0</v>
      </c>
      <c r="AC594" s="99">
        <f>COUNTIFS(通讯通路门店!$S:$S,$G594,通讯通路门店!$J:$J,"小米体验店")</f>
        <v>0</v>
      </c>
      <c r="AD594" s="99">
        <f>COUNTIFS(通讯通路门店!$S:$S,$G594,通讯通路门店!$J:$J,"苹果体验店")</f>
        <v>0</v>
      </c>
      <c r="AE594" s="99">
        <f>COUNTIFS(通讯通路门店!$S:$S,$G594,通讯通路门店!$J:$J,"其他品牌专卖店")</f>
        <v>0</v>
      </c>
      <c r="AF594" s="99">
        <f>SUMIFS(通讯通路门店!$BI:$BI,通讯通路门店!$S:$S,$G594)</f>
        <v>0</v>
      </c>
      <c r="AG594" s="99">
        <f>SUMIFS(通讯通路门店!$BH:$BH,通讯通路门店!$S:$S,$G594)</f>
        <v>0</v>
      </c>
      <c r="AH594" s="99">
        <f t="shared" si="46"/>
        <v>0</v>
      </c>
      <c r="AI594" s="99">
        <f>SUMIFS(通讯通路门店!$BB:$BB,通讯通路门店!$S:$S,$G594)</f>
        <v>0</v>
      </c>
      <c r="AJ594" s="99">
        <f>SUMIFS(通讯通路门店!$BE:$BE,通讯通路门店!$S:$S,$G594)</f>
        <v>0</v>
      </c>
      <c r="AK594" s="99">
        <f>SUMIFS(通讯通路门店!$BG:$BG,通讯通路门店!$S:$S,$G594)</f>
        <v>0</v>
      </c>
      <c r="AL594" s="99">
        <f>SUMIFS(通讯通路门店!$BC:$BC,通讯通路门店!$S:$S,$G594)</f>
        <v>0</v>
      </c>
      <c r="AM594" s="99">
        <f>SUMIFS(通讯通路门店!$BD:$BD,通讯通路门店!$S:$S,$G594)</f>
        <v>0</v>
      </c>
      <c r="AN594" s="99">
        <f>SUMIFS(通讯通路门店!$BF:$BF,通讯通路门店!$S:$S,$G594)</f>
        <v>0</v>
      </c>
      <c r="AO594" s="99">
        <f t="shared" si="47"/>
        <v>0</v>
      </c>
      <c r="AP594" s="99">
        <f>SUMIFS(通讯通路门店!$K:$K,通讯通路门店!$S:$S,$G594)</f>
        <v>0</v>
      </c>
      <c r="AQ594" s="83"/>
      <c r="AR594" s="99">
        <f>SUMIFS(通讯通路门店!$T:$T,通讯通路门店!$S:$S,$G594)</f>
        <v>0</v>
      </c>
      <c r="AS594" s="99">
        <f>SUMIFS(通讯通路门店!$U:$U,通讯通路门店!$S:$S,$G594)</f>
        <v>0</v>
      </c>
      <c r="AT594" s="99">
        <f>SUMIFS(通讯通路门店!$V:$V,通讯通路门店!$S:$S,$G594)</f>
        <v>0</v>
      </c>
      <c r="AU594" s="99">
        <f>SUMIFS(通讯通路门店!$W:$W,通讯通路门店!$S:$S,$G594)</f>
        <v>0</v>
      </c>
      <c r="AV594" s="99">
        <f>SUMIFS(通讯通路门店!$Z:$Z,通讯通路门店!$S:$S,$G594)</f>
        <v>0</v>
      </c>
      <c r="AW594" s="99">
        <f>SUMIFS(通讯通路门店!$AB:$AB,通讯通路门店!$S:$S,$G594)</f>
        <v>0</v>
      </c>
      <c r="AX594" s="99">
        <f>SUMIFS(通讯通路门店!$X:$X,通讯通路门店!$S:$S,$G594)</f>
        <v>0</v>
      </c>
      <c r="AY594" s="99">
        <f>SUMIFS(通讯通路门店!$Y:$Y,通讯通路门店!$S:$S,$G594)</f>
        <v>0</v>
      </c>
      <c r="AZ594" s="99">
        <f>SUMIFS(通讯通路门店!$AA:$AA,通讯通路门店!$S:$S,$G594)</f>
        <v>0</v>
      </c>
      <c r="BA594" s="99">
        <f t="shared" si="48"/>
        <v>0</v>
      </c>
      <c r="BB594" s="99">
        <f t="shared" si="49"/>
        <v>0</v>
      </c>
      <c r="BC594" s="99">
        <f>SUMIFS(通讯通路门店!$W:$W,通讯通路门店!$S:$S,$G594,通讯通路门店!$J:$J,"荣耀体验店")+SUMIFS(通讯通路门店!$W:$W,通讯通路门店!$S:$S,$G594,通讯通路门店!$J:$J,"荣耀授权专卖店")</f>
        <v>0</v>
      </c>
      <c r="BD594" s="99">
        <f>SUMIFS(通讯通路门店!$Z:$Z,通讯通路门店!$S:$S,$G594,通讯通路门店!$J:$J,"VIVO体验店")</f>
        <v>0</v>
      </c>
      <c r="BE594" s="99">
        <f>SUMIFS(通讯通路门店!$AB:$AB,通讯通路门店!$S:$S,$G594,通讯通路门店!$J:$J,"OPPO体验店")</f>
        <v>0</v>
      </c>
      <c r="BF594" s="99">
        <f>SUMIFS(通讯通路门店!$X:$X,通讯通路门店!$S:$S,$G594,通讯通路门店!$J:$J,"华为授权体验店")+SUMIFS(通讯通路门店!$AA:$AA,通讯通路门店!$S:$S,$G594,通讯通路门店!$J:$J,"华为堡垒店")</f>
        <v>0</v>
      </c>
      <c r="BG594" s="99">
        <f>SUMIFS(通讯通路门店!$Y:$Y,通讯通路门店!$S:$S,$G594,通讯通路门店!$J:$J,"小米体验店")</f>
        <v>0</v>
      </c>
      <c r="BH594" s="99">
        <f>SUMIFS(通讯通路门店!$AA:$AA,通讯通路门店!$S:$S,$G594,通讯通路门店!$J:$J,"苹果体验店")</f>
        <v>0</v>
      </c>
      <c r="BI594" s="99">
        <f>SUMIFS(通讯通路门店!$K:$K,通讯通路门店!$S:$S,$G594,通讯通路门店!$J:$J,"其他品牌专卖店")</f>
        <v>0</v>
      </c>
      <c r="BJ594" s="99">
        <f>SUMIFS(通讯通路门店!$AC:$AC,通讯通路门店!$S:$S,$G594)</f>
        <v>0</v>
      </c>
      <c r="BK594" s="99">
        <f>SUMIFS(通讯通路门店!$AD:$AD,通讯通路门店!$S:$S,$G594)</f>
        <v>0</v>
      </c>
      <c r="BL594" s="99">
        <f>SUMIFS(通讯通路门店!$AE:$AE,通讯通路门店!$S:$S,$G594)</f>
        <v>0</v>
      </c>
      <c r="BM594" s="99">
        <f>SUMIFS(通讯通路门店!$AF:$AF,通讯通路门店!$S:$S,$G594)</f>
        <v>0</v>
      </c>
      <c r="BN594" s="99">
        <f>SUMIFS(通讯通路门店!$AG:$AG,通讯通路门店!$S:$S,$G594)</f>
        <v>0</v>
      </c>
      <c r="BO594" s="99">
        <f>SUMIFS(通讯通路门店!$AH:$AH,通讯通路门店!$S:$S,$G594)</f>
        <v>0</v>
      </c>
      <c r="BP594" s="99">
        <f>SUMIFS(通讯通路门店!$AI:$AI,通讯通路门店!$S:$S,$G594)</f>
        <v>0</v>
      </c>
      <c r="BQ594" s="83"/>
    </row>
    <row r="595" spans="1:69">
      <c r="A595" s="99" t="str">
        <f>IFERROR(_xlfn.XLOOKUP($G595,通讯通路门店!$S$4:$S$993931,通讯通路门店!$A$4:$A$993931,0,0),"")</f>
        <v/>
      </c>
      <c r="B595" s="99" t="str">
        <f>IFERROR(_xlfn.XLOOKUP($G595,通讯通路门店!$S$4:$S$993931,通讯通路门店!$B$4:$B$993931,0,0),"")</f>
        <v/>
      </c>
      <c r="C595" s="99" t="str">
        <f>IFERROR(_xlfn.XLOOKUP($G595,通讯通路门店!$S$4:$S$993931,通讯通路门店!$C$4:$C$993931,0,0),"")</f>
        <v/>
      </c>
      <c r="D595" s="99" t="str">
        <f>IFERROR(_xlfn.XLOOKUP($G595,通讯通路门店!$S$4:$S$993931,通讯通路门店!$D$4:$D$993931,0,0),"")</f>
        <v/>
      </c>
      <c r="E595" s="83"/>
      <c r="F595" s="83"/>
      <c r="G595" s="101" t="e">
        <v>#N/A</v>
      </c>
      <c r="H595" s="102" t="str">
        <f>IFERROR(_xlfn.XLOOKUP($G595,通讯通路门店!$S$4:$S$993931,通讯通路门店!$R$4:$R$993931,0,0),"")</f>
        <v/>
      </c>
      <c r="I595" s="83"/>
      <c r="J595" s="83"/>
      <c r="K595" s="83"/>
      <c r="L595" s="83"/>
      <c r="M595" s="83"/>
      <c r="N595" s="83"/>
      <c r="O595" s="83"/>
      <c r="P595" s="83"/>
      <c r="Q595" s="83"/>
      <c r="R595" s="83"/>
      <c r="S595" s="83"/>
      <c r="T595" s="83"/>
      <c r="U595" s="99">
        <f>COUNTIF(通讯通路门店!$S:$S,$G595)</f>
        <v>0</v>
      </c>
      <c r="V595" s="99">
        <f>COUNTIFS(通讯通路门店!$S:$S,$G595,通讯通路门店!$J:$J,"综合卖场")</f>
        <v>0</v>
      </c>
      <c r="W595" s="99">
        <f>SUMIFS(通讯通路门店!$AJ:$AJ,通讯通路门店!$S:$S,通讯客户沙盘!$G595)</f>
        <v>0</v>
      </c>
      <c r="X595" s="99">
        <f t="shared" si="45"/>
        <v>0</v>
      </c>
      <c r="Y595" s="99">
        <f>COUNTIFS(通讯通路门店!$S:$S,$G595,通讯通路门店!$J:$J,"荣耀体验店")+COUNTIFS(通讯通路门店!$S:$S,$G595,通讯通路门店!$J:$J,"荣耀授权专卖店")</f>
        <v>0</v>
      </c>
      <c r="Z595" s="99">
        <f>COUNTIFS(通讯通路门店!$S:$S,$G595,通讯通路门店!$J:$J,"VIVO体验店")</f>
        <v>0</v>
      </c>
      <c r="AA595" s="99">
        <f>COUNTIFS(通讯通路门店!$S:$S,$G595,通讯通路门店!$J:$J,"OPPO体验店")</f>
        <v>0</v>
      </c>
      <c r="AB595" s="99">
        <f>COUNTIFS(通讯通路门店!$S:$S,$G595,通讯通路门店!$J:$J,"华为授权体验店")+COUNTIFS(通讯通路门店!$S:$S,$G595,通讯通路门店!$J:$J,"华为堡垒店")</f>
        <v>0</v>
      </c>
      <c r="AC595" s="99">
        <f>COUNTIFS(通讯通路门店!$S:$S,$G595,通讯通路门店!$J:$J,"小米体验店")</f>
        <v>0</v>
      </c>
      <c r="AD595" s="99">
        <f>COUNTIFS(通讯通路门店!$S:$S,$G595,通讯通路门店!$J:$J,"苹果体验店")</f>
        <v>0</v>
      </c>
      <c r="AE595" s="99">
        <f>COUNTIFS(通讯通路门店!$S:$S,$G595,通讯通路门店!$J:$J,"其他品牌专卖店")</f>
        <v>0</v>
      </c>
      <c r="AF595" s="99">
        <f>SUMIFS(通讯通路门店!$BI:$BI,通讯通路门店!$S:$S,$G595)</f>
        <v>0</v>
      </c>
      <c r="AG595" s="99">
        <f>SUMIFS(通讯通路门店!$BH:$BH,通讯通路门店!$S:$S,$G595)</f>
        <v>0</v>
      </c>
      <c r="AH595" s="99">
        <f t="shared" si="46"/>
        <v>0</v>
      </c>
      <c r="AI595" s="99">
        <f>SUMIFS(通讯通路门店!$BB:$BB,通讯通路门店!$S:$S,$G595)</f>
        <v>0</v>
      </c>
      <c r="AJ595" s="99">
        <f>SUMIFS(通讯通路门店!$BE:$BE,通讯通路门店!$S:$S,$G595)</f>
        <v>0</v>
      </c>
      <c r="AK595" s="99">
        <f>SUMIFS(通讯通路门店!$BG:$BG,通讯通路门店!$S:$S,$G595)</f>
        <v>0</v>
      </c>
      <c r="AL595" s="99">
        <f>SUMIFS(通讯通路门店!$BC:$BC,通讯通路门店!$S:$S,$G595)</f>
        <v>0</v>
      </c>
      <c r="AM595" s="99">
        <f>SUMIFS(通讯通路门店!$BD:$BD,通讯通路门店!$S:$S,$G595)</f>
        <v>0</v>
      </c>
      <c r="AN595" s="99">
        <f>SUMIFS(通讯通路门店!$BF:$BF,通讯通路门店!$S:$S,$G595)</f>
        <v>0</v>
      </c>
      <c r="AO595" s="99">
        <f t="shared" si="47"/>
        <v>0</v>
      </c>
      <c r="AP595" s="99">
        <f>SUMIFS(通讯通路门店!$K:$K,通讯通路门店!$S:$S,$G595)</f>
        <v>0</v>
      </c>
      <c r="AQ595" s="83"/>
      <c r="AR595" s="99">
        <f>SUMIFS(通讯通路门店!$T:$T,通讯通路门店!$S:$S,$G595)</f>
        <v>0</v>
      </c>
      <c r="AS595" s="99">
        <f>SUMIFS(通讯通路门店!$U:$U,通讯通路门店!$S:$S,$G595)</f>
        <v>0</v>
      </c>
      <c r="AT595" s="99">
        <f>SUMIFS(通讯通路门店!$V:$V,通讯通路门店!$S:$S,$G595)</f>
        <v>0</v>
      </c>
      <c r="AU595" s="99">
        <f>SUMIFS(通讯通路门店!$W:$W,通讯通路门店!$S:$S,$G595)</f>
        <v>0</v>
      </c>
      <c r="AV595" s="99">
        <f>SUMIFS(通讯通路门店!$Z:$Z,通讯通路门店!$S:$S,$G595)</f>
        <v>0</v>
      </c>
      <c r="AW595" s="99">
        <f>SUMIFS(通讯通路门店!$AB:$AB,通讯通路门店!$S:$S,$G595)</f>
        <v>0</v>
      </c>
      <c r="AX595" s="99">
        <f>SUMIFS(通讯通路门店!$X:$X,通讯通路门店!$S:$S,$G595)</f>
        <v>0</v>
      </c>
      <c r="AY595" s="99">
        <f>SUMIFS(通讯通路门店!$Y:$Y,通讯通路门店!$S:$S,$G595)</f>
        <v>0</v>
      </c>
      <c r="AZ595" s="99">
        <f>SUMIFS(通讯通路门店!$AA:$AA,通讯通路门店!$S:$S,$G595)</f>
        <v>0</v>
      </c>
      <c r="BA595" s="99">
        <f t="shared" si="48"/>
        <v>0</v>
      </c>
      <c r="BB595" s="99">
        <f t="shared" si="49"/>
        <v>0</v>
      </c>
      <c r="BC595" s="99">
        <f>SUMIFS(通讯通路门店!$W:$W,通讯通路门店!$S:$S,$G595,通讯通路门店!$J:$J,"荣耀体验店")+SUMIFS(通讯通路门店!$W:$W,通讯通路门店!$S:$S,$G595,通讯通路门店!$J:$J,"荣耀授权专卖店")</f>
        <v>0</v>
      </c>
      <c r="BD595" s="99">
        <f>SUMIFS(通讯通路门店!$Z:$Z,通讯通路门店!$S:$S,$G595,通讯通路门店!$J:$J,"VIVO体验店")</f>
        <v>0</v>
      </c>
      <c r="BE595" s="99">
        <f>SUMIFS(通讯通路门店!$AB:$AB,通讯通路门店!$S:$S,$G595,通讯通路门店!$J:$J,"OPPO体验店")</f>
        <v>0</v>
      </c>
      <c r="BF595" s="99">
        <f>SUMIFS(通讯通路门店!$X:$X,通讯通路门店!$S:$S,$G595,通讯通路门店!$J:$J,"华为授权体验店")+SUMIFS(通讯通路门店!$AA:$AA,通讯通路门店!$S:$S,$G595,通讯通路门店!$J:$J,"华为堡垒店")</f>
        <v>0</v>
      </c>
      <c r="BG595" s="99">
        <f>SUMIFS(通讯通路门店!$Y:$Y,通讯通路门店!$S:$S,$G595,通讯通路门店!$J:$J,"小米体验店")</f>
        <v>0</v>
      </c>
      <c r="BH595" s="99">
        <f>SUMIFS(通讯通路门店!$AA:$AA,通讯通路门店!$S:$S,$G595,通讯通路门店!$J:$J,"苹果体验店")</f>
        <v>0</v>
      </c>
      <c r="BI595" s="99">
        <f>SUMIFS(通讯通路门店!$K:$K,通讯通路门店!$S:$S,$G595,通讯通路门店!$J:$J,"其他品牌专卖店")</f>
        <v>0</v>
      </c>
      <c r="BJ595" s="99">
        <f>SUMIFS(通讯通路门店!$AC:$AC,通讯通路门店!$S:$S,$G595)</f>
        <v>0</v>
      </c>
      <c r="BK595" s="99">
        <f>SUMIFS(通讯通路门店!$AD:$AD,通讯通路门店!$S:$S,$G595)</f>
        <v>0</v>
      </c>
      <c r="BL595" s="99">
        <f>SUMIFS(通讯通路门店!$AE:$AE,通讯通路门店!$S:$S,$G595)</f>
        <v>0</v>
      </c>
      <c r="BM595" s="99">
        <f>SUMIFS(通讯通路门店!$AF:$AF,通讯通路门店!$S:$S,$G595)</f>
        <v>0</v>
      </c>
      <c r="BN595" s="99">
        <f>SUMIFS(通讯通路门店!$AG:$AG,通讯通路门店!$S:$S,$G595)</f>
        <v>0</v>
      </c>
      <c r="BO595" s="99">
        <f>SUMIFS(通讯通路门店!$AH:$AH,通讯通路门店!$S:$S,$G595)</f>
        <v>0</v>
      </c>
      <c r="BP595" s="99">
        <f>SUMIFS(通讯通路门店!$AI:$AI,通讯通路门店!$S:$S,$G595)</f>
        <v>0</v>
      </c>
      <c r="BQ595" s="83"/>
    </row>
    <row r="596" spans="1:69">
      <c r="A596" s="99" t="str">
        <f>IFERROR(_xlfn.XLOOKUP($G596,通讯通路门店!$S$4:$S$993931,通讯通路门店!$A$4:$A$993931,0,0),"")</f>
        <v/>
      </c>
      <c r="B596" s="99" t="str">
        <f>IFERROR(_xlfn.XLOOKUP($G596,通讯通路门店!$S$4:$S$993931,通讯通路门店!$B$4:$B$993931,0,0),"")</f>
        <v/>
      </c>
      <c r="C596" s="99" t="str">
        <f>IFERROR(_xlfn.XLOOKUP($G596,通讯通路门店!$S$4:$S$993931,通讯通路门店!$C$4:$C$993931,0,0),"")</f>
        <v/>
      </c>
      <c r="D596" s="99" t="str">
        <f>IFERROR(_xlfn.XLOOKUP($G596,通讯通路门店!$S$4:$S$993931,通讯通路门店!$D$4:$D$993931,0,0),"")</f>
        <v/>
      </c>
      <c r="E596" s="83"/>
      <c r="F596" s="83"/>
      <c r="G596" s="101" t="e">
        <v>#N/A</v>
      </c>
      <c r="H596" s="102" t="str">
        <f>IFERROR(_xlfn.XLOOKUP($G596,通讯通路门店!$S$4:$S$993931,通讯通路门店!$R$4:$R$993931,0,0),"")</f>
        <v/>
      </c>
      <c r="I596" s="83"/>
      <c r="J596" s="83"/>
      <c r="K596" s="83"/>
      <c r="L596" s="83"/>
      <c r="M596" s="83"/>
      <c r="N596" s="83"/>
      <c r="O596" s="83"/>
      <c r="P596" s="83"/>
      <c r="Q596" s="83"/>
      <c r="R596" s="83"/>
      <c r="S596" s="83"/>
      <c r="T596" s="83"/>
      <c r="U596" s="99">
        <f>COUNTIF(通讯通路门店!$S:$S,$G596)</f>
        <v>0</v>
      </c>
      <c r="V596" s="99">
        <f>COUNTIFS(通讯通路门店!$S:$S,$G596,通讯通路门店!$J:$J,"综合卖场")</f>
        <v>0</v>
      </c>
      <c r="W596" s="99">
        <f>SUMIFS(通讯通路门店!$AJ:$AJ,通讯通路门店!$S:$S,通讯客户沙盘!$G596)</f>
        <v>0</v>
      </c>
      <c r="X596" s="99">
        <f t="shared" si="45"/>
        <v>0</v>
      </c>
      <c r="Y596" s="99">
        <f>COUNTIFS(通讯通路门店!$S:$S,$G596,通讯通路门店!$J:$J,"荣耀体验店")+COUNTIFS(通讯通路门店!$S:$S,$G596,通讯通路门店!$J:$J,"荣耀授权专卖店")</f>
        <v>0</v>
      </c>
      <c r="Z596" s="99">
        <f>COUNTIFS(通讯通路门店!$S:$S,$G596,通讯通路门店!$J:$J,"VIVO体验店")</f>
        <v>0</v>
      </c>
      <c r="AA596" s="99">
        <f>COUNTIFS(通讯通路门店!$S:$S,$G596,通讯通路门店!$J:$J,"OPPO体验店")</f>
        <v>0</v>
      </c>
      <c r="AB596" s="99">
        <f>COUNTIFS(通讯通路门店!$S:$S,$G596,通讯通路门店!$J:$J,"华为授权体验店")+COUNTIFS(通讯通路门店!$S:$S,$G596,通讯通路门店!$J:$J,"华为堡垒店")</f>
        <v>0</v>
      </c>
      <c r="AC596" s="99">
        <f>COUNTIFS(通讯通路门店!$S:$S,$G596,通讯通路门店!$J:$J,"小米体验店")</f>
        <v>0</v>
      </c>
      <c r="AD596" s="99">
        <f>COUNTIFS(通讯通路门店!$S:$S,$G596,通讯通路门店!$J:$J,"苹果体验店")</f>
        <v>0</v>
      </c>
      <c r="AE596" s="99">
        <f>COUNTIFS(通讯通路门店!$S:$S,$G596,通讯通路门店!$J:$J,"其他品牌专卖店")</f>
        <v>0</v>
      </c>
      <c r="AF596" s="99">
        <f>SUMIFS(通讯通路门店!$BI:$BI,通讯通路门店!$S:$S,$G596)</f>
        <v>0</v>
      </c>
      <c r="AG596" s="99">
        <f>SUMIFS(通讯通路门店!$BH:$BH,通讯通路门店!$S:$S,$G596)</f>
        <v>0</v>
      </c>
      <c r="AH596" s="99">
        <f t="shared" si="46"/>
        <v>0</v>
      </c>
      <c r="AI596" s="99">
        <f>SUMIFS(通讯通路门店!$BB:$BB,通讯通路门店!$S:$S,$G596)</f>
        <v>0</v>
      </c>
      <c r="AJ596" s="99">
        <f>SUMIFS(通讯通路门店!$BE:$BE,通讯通路门店!$S:$S,$G596)</f>
        <v>0</v>
      </c>
      <c r="AK596" s="99">
        <f>SUMIFS(通讯通路门店!$BG:$BG,通讯通路门店!$S:$S,$G596)</f>
        <v>0</v>
      </c>
      <c r="AL596" s="99">
        <f>SUMIFS(通讯通路门店!$BC:$BC,通讯通路门店!$S:$S,$G596)</f>
        <v>0</v>
      </c>
      <c r="AM596" s="99">
        <f>SUMIFS(通讯通路门店!$BD:$BD,通讯通路门店!$S:$S,$G596)</f>
        <v>0</v>
      </c>
      <c r="AN596" s="99">
        <f>SUMIFS(通讯通路门店!$BF:$BF,通讯通路门店!$S:$S,$G596)</f>
        <v>0</v>
      </c>
      <c r="AO596" s="99">
        <f t="shared" si="47"/>
        <v>0</v>
      </c>
      <c r="AP596" s="99">
        <f>SUMIFS(通讯通路门店!$K:$K,通讯通路门店!$S:$S,$G596)</f>
        <v>0</v>
      </c>
      <c r="AQ596" s="83"/>
      <c r="AR596" s="99">
        <f>SUMIFS(通讯通路门店!$T:$T,通讯通路门店!$S:$S,$G596)</f>
        <v>0</v>
      </c>
      <c r="AS596" s="99">
        <f>SUMIFS(通讯通路门店!$U:$U,通讯通路门店!$S:$S,$G596)</f>
        <v>0</v>
      </c>
      <c r="AT596" s="99">
        <f>SUMIFS(通讯通路门店!$V:$V,通讯通路门店!$S:$S,$G596)</f>
        <v>0</v>
      </c>
      <c r="AU596" s="99">
        <f>SUMIFS(通讯通路门店!$W:$W,通讯通路门店!$S:$S,$G596)</f>
        <v>0</v>
      </c>
      <c r="AV596" s="99">
        <f>SUMIFS(通讯通路门店!$Z:$Z,通讯通路门店!$S:$S,$G596)</f>
        <v>0</v>
      </c>
      <c r="AW596" s="99">
        <f>SUMIFS(通讯通路门店!$AB:$AB,通讯通路门店!$S:$S,$G596)</f>
        <v>0</v>
      </c>
      <c r="AX596" s="99">
        <f>SUMIFS(通讯通路门店!$X:$X,通讯通路门店!$S:$S,$G596)</f>
        <v>0</v>
      </c>
      <c r="AY596" s="99">
        <f>SUMIFS(通讯通路门店!$Y:$Y,通讯通路门店!$S:$S,$G596)</f>
        <v>0</v>
      </c>
      <c r="AZ596" s="99">
        <f>SUMIFS(通讯通路门店!$AA:$AA,通讯通路门店!$S:$S,$G596)</f>
        <v>0</v>
      </c>
      <c r="BA596" s="99">
        <f t="shared" si="48"/>
        <v>0</v>
      </c>
      <c r="BB596" s="99">
        <f t="shared" si="49"/>
        <v>0</v>
      </c>
      <c r="BC596" s="99">
        <f>SUMIFS(通讯通路门店!$W:$W,通讯通路门店!$S:$S,$G596,通讯通路门店!$J:$J,"荣耀体验店")+SUMIFS(通讯通路门店!$W:$W,通讯通路门店!$S:$S,$G596,通讯通路门店!$J:$J,"荣耀授权专卖店")</f>
        <v>0</v>
      </c>
      <c r="BD596" s="99">
        <f>SUMIFS(通讯通路门店!$Z:$Z,通讯通路门店!$S:$S,$G596,通讯通路门店!$J:$J,"VIVO体验店")</f>
        <v>0</v>
      </c>
      <c r="BE596" s="99">
        <f>SUMIFS(通讯通路门店!$AB:$AB,通讯通路门店!$S:$S,$G596,通讯通路门店!$J:$J,"OPPO体验店")</f>
        <v>0</v>
      </c>
      <c r="BF596" s="99">
        <f>SUMIFS(通讯通路门店!$X:$X,通讯通路门店!$S:$S,$G596,通讯通路门店!$J:$J,"华为授权体验店")+SUMIFS(通讯通路门店!$AA:$AA,通讯通路门店!$S:$S,$G596,通讯通路门店!$J:$J,"华为堡垒店")</f>
        <v>0</v>
      </c>
      <c r="BG596" s="99">
        <f>SUMIFS(通讯通路门店!$Y:$Y,通讯通路门店!$S:$S,$G596,通讯通路门店!$J:$J,"小米体验店")</f>
        <v>0</v>
      </c>
      <c r="BH596" s="99">
        <f>SUMIFS(通讯通路门店!$AA:$AA,通讯通路门店!$S:$S,$G596,通讯通路门店!$J:$J,"苹果体验店")</f>
        <v>0</v>
      </c>
      <c r="BI596" s="99">
        <f>SUMIFS(通讯通路门店!$K:$K,通讯通路门店!$S:$S,$G596,通讯通路门店!$J:$J,"其他品牌专卖店")</f>
        <v>0</v>
      </c>
      <c r="BJ596" s="99">
        <f>SUMIFS(通讯通路门店!$AC:$AC,通讯通路门店!$S:$S,$G596)</f>
        <v>0</v>
      </c>
      <c r="BK596" s="99">
        <f>SUMIFS(通讯通路门店!$AD:$AD,通讯通路门店!$S:$S,$G596)</f>
        <v>0</v>
      </c>
      <c r="BL596" s="99">
        <f>SUMIFS(通讯通路门店!$AE:$AE,通讯通路门店!$S:$S,$G596)</f>
        <v>0</v>
      </c>
      <c r="BM596" s="99">
        <f>SUMIFS(通讯通路门店!$AF:$AF,通讯通路门店!$S:$S,$G596)</f>
        <v>0</v>
      </c>
      <c r="BN596" s="99">
        <f>SUMIFS(通讯通路门店!$AG:$AG,通讯通路门店!$S:$S,$G596)</f>
        <v>0</v>
      </c>
      <c r="BO596" s="99">
        <f>SUMIFS(通讯通路门店!$AH:$AH,通讯通路门店!$S:$S,$G596)</f>
        <v>0</v>
      </c>
      <c r="BP596" s="99">
        <f>SUMIFS(通讯通路门店!$AI:$AI,通讯通路门店!$S:$S,$G596)</f>
        <v>0</v>
      </c>
      <c r="BQ596" s="83"/>
    </row>
    <row r="597" spans="1:69">
      <c r="A597" s="99" t="str">
        <f>IFERROR(_xlfn.XLOOKUP($G597,通讯通路门店!$S$4:$S$993931,通讯通路门店!$A$4:$A$993931,0,0),"")</f>
        <v/>
      </c>
      <c r="B597" s="99" t="str">
        <f>IFERROR(_xlfn.XLOOKUP($G597,通讯通路门店!$S$4:$S$993931,通讯通路门店!$B$4:$B$993931,0,0),"")</f>
        <v/>
      </c>
      <c r="C597" s="99" t="str">
        <f>IFERROR(_xlfn.XLOOKUP($G597,通讯通路门店!$S$4:$S$993931,通讯通路门店!$C$4:$C$993931,0,0),"")</f>
        <v/>
      </c>
      <c r="D597" s="99" t="str">
        <f>IFERROR(_xlfn.XLOOKUP($G597,通讯通路门店!$S$4:$S$993931,通讯通路门店!$D$4:$D$993931,0,0),"")</f>
        <v/>
      </c>
      <c r="E597" s="83"/>
      <c r="F597" s="83"/>
      <c r="G597" s="101" t="e">
        <v>#N/A</v>
      </c>
      <c r="H597" s="102" t="str">
        <f>IFERROR(_xlfn.XLOOKUP($G597,通讯通路门店!$S$4:$S$993931,通讯通路门店!$R$4:$R$993931,0,0),"")</f>
        <v/>
      </c>
      <c r="I597" s="83"/>
      <c r="J597" s="83"/>
      <c r="K597" s="83"/>
      <c r="L597" s="83"/>
      <c r="M597" s="83"/>
      <c r="N597" s="83"/>
      <c r="O597" s="83"/>
      <c r="P597" s="83"/>
      <c r="Q597" s="83"/>
      <c r="R597" s="83"/>
      <c r="S597" s="83"/>
      <c r="T597" s="83"/>
      <c r="U597" s="99">
        <f>COUNTIF(通讯通路门店!$S:$S,$G597)</f>
        <v>0</v>
      </c>
      <c r="V597" s="99">
        <f>COUNTIFS(通讯通路门店!$S:$S,$G597,通讯通路门店!$J:$J,"综合卖场")</f>
        <v>0</v>
      </c>
      <c r="W597" s="99">
        <f>SUMIFS(通讯通路门店!$AJ:$AJ,通讯通路门店!$S:$S,通讯客户沙盘!$G597)</f>
        <v>0</v>
      </c>
      <c r="X597" s="99">
        <f t="shared" si="45"/>
        <v>0</v>
      </c>
      <c r="Y597" s="99">
        <f>COUNTIFS(通讯通路门店!$S:$S,$G597,通讯通路门店!$J:$J,"荣耀体验店")+COUNTIFS(通讯通路门店!$S:$S,$G597,通讯通路门店!$J:$J,"荣耀授权专卖店")</f>
        <v>0</v>
      </c>
      <c r="Z597" s="99">
        <f>COUNTIFS(通讯通路门店!$S:$S,$G597,通讯通路门店!$J:$J,"VIVO体验店")</f>
        <v>0</v>
      </c>
      <c r="AA597" s="99">
        <f>COUNTIFS(通讯通路门店!$S:$S,$G597,通讯通路门店!$J:$J,"OPPO体验店")</f>
        <v>0</v>
      </c>
      <c r="AB597" s="99">
        <f>COUNTIFS(通讯通路门店!$S:$S,$G597,通讯通路门店!$J:$J,"华为授权体验店")+COUNTIFS(通讯通路门店!$S:$S,$G597,通讯通路门店!$J:$J,"华为堡垒店")</f>
        <v>0</v>
      </c>
      <c r="AC597" s="99">
        <f>COUNTIFS(通讯通路门店!$S:$S,$G597,通讯通路门店!$J:$J,"小米体验店")</f>
        <v>0</v>
      </c>
      <c r="AD597" s="99">
        <f>COUNTIFS(通讯通路门店!$S:$S,$G597,通讯通路门店!$J:$J,"苹果体验店")</f>
        <v>0</v>
      </c>
      <c r="AE597" s="99">
        <f>COUNTIFS(通讯通路门店!$S:$S,$G597,通讯通路门店!$J:$J,"其他品牌专卖店")</f>
        <v>0</v>
      </c>
      <c r="AF597" s="99">
        <f>SUMIFS(通讯通路门店!$BI:$BI,通讯通路门店!$S:$S,$G597)</f>
        <v>0</v>
      </c>
      <c r="AG597" s="99">
        <f>SUMIFS(通讯通路门店!$BH:$BH,通讯通路门店!$S:$S,$G597)</f>
        <v>0</v>
      </c>
      <c r="AH597" s="99">
        <f t="shared" si="46"/>
        <v>0</v>
      </c>
      <c r="AI597" s="99">
        <f>SUMIFS(通讯通路门店!$BB:$BB,通讯通路门店!$S:$S,$G597)</f>
        <v>0</v>
      </c>
      <c r="AJ597" s="99">
        <f>SUMIFS(通讯通路门店!$BE:$BE,通讯通路门店!$S:$S,$G597)</f>
        <v>0</v>
      </c>
      <c r="AK597" s="99">
        <f>SUMIFS(通讯通路门店!$BG:$BG,通讯通路门店!$S:$S,$G597)</f>
        <v>0</v>
      </c>
      <c r="AL597" s="99">
        <f>SUMIFS(通讯通路门店!$BC:$BC,通讯通路门店!$S:$S,$G597)</f>
        <v>0</v>
      </c>
      <c r="AM597" s="99">
        <f>SUMIFS(通讯通路门店!$BD:$BD,通讯通路门店!$S:$S,$G597)</f>
        <v>0</v>
      </c>
      <c r="AN597" s="99">
        <f>SUMIFS(通讯通路门店!$BF:$BF,通讯通路门店!$S:$S,$G597)</f>
        <v>0</v>
      </c>
      <c r="AO597" s="99">
        <f t="shared" si="47"/>
        <v>0</v>
      </c>
      <c r="AP597" s="99">
        <f>SUMIFS(通讯通路门店!$K:$K,通讯通路门店!$S:$S,$G597)</f>
        <v>0</v>
      </c>
      <c r="AQ597" s="83"/>
      <c r="AR597" s="99">
        <f>SUMIFS(通讯通路门店!$T:$T,通讯通路门店!$S:$S,$G597)</f>
        <v>0</v>
      </c>
      <c r="AS597" s="99">
        <f>SUMIFS(通讯通路门店!$U:$U,通讯通路门店!$S:$S,$G597)</f>
        <v>0</v>
      </c>
      <c r="AT597" s="99">
        <f>SUMIFS(通讯通路门店!$V:$V,通讯通路门店!$S:$S,$G597)</f>
        <v>0</v>
      </c>
      <c r="AU597" s="99">
        <f>SUMIFS(通讯通路门店!$W:$W,通讯通路门店!$S:$S,$G597)</f>
        <v>0</v>
      </c>
      <c r="AV597" s="99">
        <f>SUMIFS(通讯通路门店!$Z:$Z,通讯通路门店!$S:$S,$G597)</f>
        <v>0</v>
      </c>
      <c r="AW597" s="99">
        <f>SUMIFS(通讯通路门店!$AB:$AB,通讯通路门店!$S:$S,$G597)</f>
        <v>0</v>
      </c>
      <c r="AX597" s="99">
        <f>SUMIFS(通讯通路门店!$X:$X,通讯通路门店!$S:$S,$G597)</f>
        <v>0</v>
      </c>
      <c r="AY597" s="99">
        <f>SUMIFS(通讯通路门店!$Y:$Y,通讯通路门店!$S:$S,$G597)</f>
        <v>0</v>
      </c>
      <c r="AZ597" s="99">
        <f>SUMIFS(通讯通路门店!$AA:$AA,通讯通路门店!$S:$S,$G597)</f>
        <v>0</v>
      </c>
      <c r="BA597" s="99">
        <f t="shared" si="48"/>
        <v>0</v>
      </c>
      <c r="BB597" s="99">
        <f t="shared" si="49"/>
        <v>0</v>
      </c>
      <c r="BC597" s="99">
        <f>SUMIFS(通讯通路门店!$W:$W,通讯通路门店!$S:$S,$G597,通讯通路门店!$J:$J,"荣耀体验店")+SUMIFS(通讯通路门店!$W:$W,通讯通路门店!$S:$S,$G597,通讯通路门店!$J:$J,"荣耀授权专卖店")</f>
        <v>0</v>
      </c>
      <c r="BD597" s="99">
        <f>SUMIFS(通讯通路门店!$Z:$Z,通讯通路门店!$S:$S,$G597,通讯通路门店!$J:$J,"VIVO体验店")</f>
        <v>0</v>
      </c>
      <c r="BE597" s="99">
        <f>SUMIFS(通讯通路门店!$AB:$AB,通讯通路门店!$S:$S,$G597,通讯通路门店!$J:$J,"OPPO体验店")</f>
        <v>0</v>
      </c>
      <c r="BF597" s="99">
        <f>SUMIFS(通讯通路门店!$X:$X,通讯通路门店!$S:$S,$G597,通讯通路门店!$J:$J,"华为授权体验店")+SUMIFS(通讯通路门店!$AA:$AA,通讯通路门店!$S:$S,$G597,通讯通路门店!$J:$J,"华为堡垒店")</f>
        <v>0</v>
      </c>
      <c r="BG597" s="99">
        <f>SUMIFS(通讯通路门店!$Y:$Y,通讯通路门店!$S:$S,$G597,通讯通路门店!$J:$J,"小米体验店")</f>
        <v>0</v>
      </c>
      <c r="BH597" s="99">
        <f>SUMIFS(通讯通路门店!$AA:$AA,通讯通路门店!$S:$S,$G597,通讯通路门店!$J:$J,"苹果体验店")</f>
        <v>0</v>
      </c>
      <c r="BI597" s="99">
        <f>SUMIFS(通讯通路门店!$K:$K,通讯通路门店!$S:$S,$G597,通讯通路门店!$J:$J,"其他品牌专卖店")</f>
        <v>0</v>
      </c>
      <c r="BJ597" s="99">
        <f>SUMIFS(通讯通路门店!$AC:$AC,通讯通路门店!$S:$S,$G597)</f>
        <v>0</v>
      </c>
      <c r="BK597" s="99">
        <f>SUMIFS(通讯通路门店!$AD:$AD,通讯通路门店!$S:$S,$G597)</f>
        <v>0</v>
      </c>
      <c r="BL597" s="99">
        <f>SUMIFS(通讯通路门店!$AE:$AE,通讯通路门店!$S:$S,$G597)</f>
        <v>0</v>
      </c>
      <c r="BM597" s="99">
        <f>SUMIFS(通讯通路门店!$AF:$AF,通讯通路门店!$S:$S,$G597)</f>
        <v>0</v>
      </c>
      <c r="BN597" s="99">
        <f>SUMIFS(通讯通路门店!$AG:$AG,通讯通路门店!$S:$S,$G597)</f>
        <v>0</v>
      </c>
      <c r="BO597" s="99">
        <f>SUMIFS(通讯通路门店!$AH:$AH,通讯通路门店!$S:$S,$G597)</f>
        <v>0</v>
      </c>
      <c r="BP597" s="99">
        <f>SUMIFS(通讯通路门店!$AI:$AI,通讯通路门店!$S:$S,$G597)</f>
        <v>0</v>
      </c>
      <c r="BQ597" s="83"/>
    </row>
    <row r="598" spans="1:69">
      <c r="A598" s="99" t="str">
        <f>IFERROR(_xlfn.XLOOKUP($G598,通讯通路门店!$S$4:$S$993931,通讯通路门店!$A$4:$A$993931,0,0),"")</f>
        <v/>
      </c>
      <c r="B598" s="99" t="str">
        <f>IFERROR(_xlfn.XLOOKUP($G598,通讯通路门店!$S$4:$S$993931,通讯通路门店!$B$4:$B$993931,0,0),"")</f>
        <v/>
      </c>
      <c r="C598" s="99" t="str">
        <f>IFERROR(_xlfn.XLOOKUP($G598,通讯通路门店!$S$4:$S$993931,通讯通路门店!$C$4:$C$993931,0,0),"")</f>
        <v/>
      </c>
      <c r="D598" s="99" t="str">
        <f>IFERROR(_xlfn.XLOOKUP($G598,通讯通路门店!$S$4:$S$993931,通讯通路门店!$D$4:$D$993931,0,0),"")</f>
        <v/>
      </c>
      <c r="E598" s="83"/>
      <c r="F598" s="83"/>
      <c r="G598" s="101" t="e">
        <v>#N/A</v>
      </c>
      <c r="H598" s="102" t="str">
        <f>IFERROR(_xlfn.XLOOKUP($G598,通讯通路门店!$S$4:$S$993931,通讯通路门店!$R$4:$R$993931,0,0),"")</f>
        <v/>
      </c>
      <c r="I598" s="83"/>
      <c r="J598" s="83"/>
      <c r="K598" s="83"/>
      <c r="L598" s="83"/>
      <c r="M598" s="83"/>
      <c r="N598" s="83"/>
      <c r="O598" s="83"/>
      <c r="P598" s="83"/>
      <c r="Q598" s="83"/>
      <c r="R598" s="83"/>
      <c r="S598" s="83"/>
      <c r="T598" s="83"/>
      <c r="U598" s="99">
        <f>COUNTIF(通讯通路门店!$S:$S,$G598)</f>
        <v>0</v>
      </c>
      <c r="V598" s="99">
        <f>COUNTIFS(通讯通路门店!$S:$S,$G598,通讯通路门店!$J:$J,"综合卖场")</f>
        <v>0</v>
      </c>
      <c r="W598" s="99">
        <f>SUMIFS(通讯通路门店!$AJ:$AJ,通讯通路门店!$S:$S,通讯客户沙盘!$G598)</f>
        <v>0</v>
      </c>
      <c r="X598" s="99">
        <f t="shared" si="45"/>
        <v>0</v>
      </c>
      <c r="Y598" s="99">
        <f>COUNTIFS(通讯通路门店!$S:$S,$G598,通讯通路门店!$J:$J,"荣耀体验店")+COUNTIFS(通讯通路门店!$S:$S,$G598,通讯通路门店!$J:$J,"荣耀授权专卖店")</f>
        <v>0</v>
      </c>
      <c r="Z598" s="99">
        <f>COUNTIFS(通讯通路门店!$S:$S,$G598,通讯通路门店!$J:$J,"VIVO体验店")</f>
        <v>0</v>
      </c>
      <c r="AA598" s="99">
        <f>COUNTIFS(通讯通路门店!$S:$S,$G598,通讯通路门店!$J:$J,"OPPO体验店")</f>
        <v>0</v>
      </c>
      <c r="AB598" s="99">
        <f>COUNTIFS(通讯通路门店!$S:$S,$G598,通讯通路门店!$J:$J,"华为授权体验店")+COUNTIFS(通讯通路门店!$S:$S,$G598,通讯通路门店!$J:$J,"华为堡垒店")</f>
        <v>0</v>
      </c>
      <c r="AC598" s="99">
        <f>COUNTIFS(通讯通路门店!$S:$S,$G598,通讯通路门店!$J:$J,"小米体验店")</f>
        <v>0</v>
      </c>
      <c r="AD598" s="99">
        <f>COUNTIFS(通讯通路门店!$S:$S,$G598,通讯通路门店!$J:$J,"苹果体验店")</f>
        <v>0</v>
      </c>
      <c r="AE598" s="99">
        <f>COUNTIFS(通讯通路门店!$S:$S,$G598,通讯通路门店!$J:$J,"其他品牌专卖店")</f>
        <v>0</v>
      </c>
      <c r="AF598" s="99">
        <f>SUMIFS(通讯通路门店!$BI:$BI,通讯通路门店!$S:$S,$G598)</f>
        <v>0</v>
      </c>
      <c r="AG598" s="99">
        <f>SUMIFS(通讯通路门店!$BH:$BH,通讯通路门店!$S:$S,$G598)</f>
        <v>0</v>
      </c>
      <c r="AH598" s="99">
        <f t="shared" si="46"/>
        <v>0</v>
      </c>
      <c r="AI598" s="99">
        <f>SUMIFS(通讯通路门店!$BB:$BB,通讯通路门店!$S:$S,$G598)</f>
        <v>0</v>
      </c>
      <c r="AJ598" s="99">
        <f>SUMIFS(通讯通路门店!$BE:$BE,通讯通路门店!$S:$S,$G598)</f>
        <v>0</v>
      </c>
      <c r="AK598" s="99">
        <f>SUMIFS(通讯通路门店!$BG:$BG,通讯通路门店!$S:$S,$G598)</f>
        <v>0</v>
      </c>
      <c r="AL598" s="99">
        <f>SUMIFS(通讯通路门店!$BC:$BC,通讯通路门店!$S:$S,$G598)</f>
        <v>0</v>
      </c>
      <c r="AM598" s="99">
        <f>SUMIFS(通讯通路门店!$BD:$BD,通讯通路门店!$S:$S,$G598)</f>
        <v>0</v>
      </c>
      <c r="AN598" s="99">
        <f>SUMIFS(通讯通路门店!$BF:$BF,通讯通路门店!$S:$S,$G598)</f>
        <v>0</v>
      </c>
      <c r="AO598" s="99">
        <f t="shared" si="47"/>
        <v>0</v>
      </c>
      <c r="AP598" s="99">
        <f>SUMIFS(通讯通路门店!$K:$K,通讯通路门店!$S:$S,$G598)</f>
        <v>0</v>
      </c>
      <c r="AQ598" s="83"/>
      <c r="AR598" s="99">
        <f>SUMIFS(通讯通路门店!$T:$T,通讯通路门店!$S:$S,$G598)</f>
        <v>0</v>
      </c>
      <c r="AS598" s="99">
        <f>SUMIFS(通讯通路门店!$U:$U,通讯通路门店!$S:$S,$G598)</f>
        <v>0</v>
      </c>
      <c r="AT598" s="99">
        <f>SUMIFS(通讯通路门店!$V:$V,通讯通路门店!$S:$S,$G598)</f>
        <v>0</v>
      </c>
      <c r="AU598" s="99">
        <f>SUMIFS(通讯通路门店!$W:$W,通讯通路门店!$S:$S,$G598)</f>
        <v>0</v>
      </c>
      <c r="AV598" s="99">
        <f>SUMIFS(通讯通路门店!$Z:$Z,通讯通路门店!$S:$S,$G598)</f>
        <v>0</v>
      </c>
      <c r="AW598" s="99">
        <f>SUMIFS(通讯通路门店!$AB:$AB,通讯通路门店!$S:$S,$G598)</f>
        <v>0</v>
      </c>
      <c r="AX598" s="99">
        <f>SUMIFS(通讯通路门店!$X:$X,通讯通路门店!$S:$S,$G598)</f>
        <v>0</v>
      </c>
      <c r="AY598" s="99">
        <f>SUMIFS(通讯通路门店!$Y:$Y,通讯通路门店!$S:$S,$G598)</f>
        <v>0</v>
      </c>
      <c r="AZ598" s="99">
        <f>SUMIFS(通讯通路门店!$AA:$AA,通讯通路门店!$S:$S,$G598)</f>
        <v>0</v>
      </c>
      <c r="BA598" s="99">
        <f t="shared" si="48"/>
        <v>0</v>
      </c>
      <c r="BB598" s="99">
        <f t="shared" si="49"/>
        <v>0</v>
      </c>
      <c r="BC598" s="99">
        <f>SUMIFS(通讯通路门店!$W:$W,通讯通路门店!$S:$S,$G598,通讯通路门店!$J:$J,"荣耀体验店")+SUMIFS(通讯通路门店!$W:$W,通讯通路门店!$S:$S,$G598,通讯通路门店!$J:$J,"荣耀授权专卖店")</f>
        <v>0</v>
      </c>
      <c r="BD598" s="99">
        <f>SUMIFS(通讯通路门店!$Z:$Z,通讯通路门店!$S:$S,$G598,通讯通路门店!$J:$J,"VIVO体验店")</f>
        <v>0</v>
      </c>
      <c r="BE598" s="99">
        <f>SUMIFS(通讯通路门店!$AB:$AB,通讯通路门店!$S:$S,$G598,通讯通路门店!$J:$J,"OPPO体验店")</f>
        <v>0</v>
      </c>
      <c r="BF598" s="99">
        <f>SUMIFS(通讯通路门店!$X:$X,通讯通路门店!$S:$S,$G598,通讯通路门店!$J:$J,"华为授权体验店")+SUMIFS(通讯通路门店!$AA:$AA,通讯通路门店!$S:$S,$G598,通讯通路门店!$J:$J,"华为堡垒店")</f>
        <v>0</v>
      </c>
      <c r="BG598" s="99">
        <f>SUMIFS(通讯通路门店!$Y:$Y,通讯通路门店!$S:$S,$G598,通讯通路门店!$J:$J,"小米体验店")</f>
        <v>0</v>
      </c>
      <c r="BH598" s="99">
        <f>SUMIFS(通讯通路门店!$AA:$AA,通讯通路门店!$S:$S,$G598,通讯通路门店!$J:$J,"苹果体验店")</f>
        <v>0</v>
      </c>
      <c r="BI598" s="99">
        <f>SUMIFS(通讯通路门店!$K:$K,通讯通路门店!$S:$S,$G598,通讯通路门店!$J:$J,"其他品牌专卖店")</f>
        <v>0</v>
      </c>
      <c r="BJ598" s="99">
        <f>SUMIFS(通讯通路门店!$AC:$AC,通讯通路门店!$S:$S,$G598)</f>
        <v>0</v>
      </c>
      <c r="BK598" s="99">
        <f>SUMIFS(通讯通路门店!$AD:$AD,通讯通路门店!$S:$S,$G598)</f>
        <v>0</v>
      </c>
      <c r="BL598" s="99">
        <f>SUMIFS(通讯通路门店!$AE:$AE,通讯通路门店!$S:$S,$G598)</f>
        <v>0</v>
      </c>
      <c r="BM598" s="99">
        <f>SUMIFS(通讯通路门店!$AF:$AF,通讯通路门店!$S:$S,$G598)</f>
        <v>0</v>
      </c>
      <c r="BN598" s="99">
        <f>SUMIFS(通讯通路门店!$AG:$AG,通讯通路门店!$S:$S,$G598)</f>
        <v>0</v>
      </c>
      <c r="BO598" s="99">
        <f>SUMIFS(通讯通路门店!$AH:$AH,通讯通路门店!$S:$S,$G598)</f>
        <v>0</v>
      </c>
      <c r="BP598" s="99">
        <f>SUMIFS(通讯通路门店!$AI:$AI,通讯通路门店!$S:$S,$G598)</f>
        <v>0</v>
      </c>
      <c r="BQ598" s="83"/>
    </row>
    <row r="599" spans="1:69">
      <c r="A599" s="99" t="str">
        <f>IFERROR(_xlfn.XLOOKUP($G599,通讯通路门店!$S$4:$S$993931,通讯通路门店!$A$4:$A$993931,0,0),"")</f>
        <v/>
      </c>
      <c r="B599" s="99" t="str">
        <f>IFERROR(_xlfn.XLOOKUP($G599,通讯通路门店!$S$4:$S$993931,通讯通路门店!$B$4:$B$993931,0,0),"")</f>
        <v/>
      </c>
      <c r="C599" s="99" t="str">
        <f>IFERROR(_xlfn.XLOOKUP($G599,通讯通路门店!$S$4:$S$993931,通讯通路门店!$C$4:$C$993931,0,0),"")</f>
        <v/>
      </c>
      <c r="D599" s="99" t="str">
        <f>IFERROR(_xlfn.XLOOKUP($G599,通讯通路门店!$S$4:$S$993931,通讯通路门店!$D$4:$D$993931,0,0),"")</f>
        <v/>
      </c>
      <c r="E599" s="83"/>
      <c r="F599" s="83"/>
      <c r="G599" s="101" t="e">
        <v>#N/A</v>
      </c>
      <c r="H599" s="102" t="str">
        <f>IFERROR(_xlfn.XLOOKUP($G599,通讯通路门店!$S$4:$S$993931,通讯通路门店!$R$4:$R$993931,0,0),"")</f>
        <v/>
      </c>
      <c r="I599" s="83"/>
      <c r="J599" s="83"/>
      <c r="K599" s="83"/>
      <c r="L599" s="83"/>
      <c r="M599" s="83"/>
      <c r="N599" s="83"/>
      <c r="O599" s="83"/>
      <c r="P599" s="83"/>
      <c r="Q599" s="83"/>
      <c r="R599" s="83"/>
      <c r="S599" s="83"/>
      <c r="T599" s="83"/>
      <c r="U599" s="99">
        <f>COUNTIF(通讯通路门店!$S:$S,$G599)</f>
        <v>0</v>
      </c>
      <c r="V599" s="99">
        <f>COUNTIFS(通讯通路门店!$S:$S,$G599,通讯通路门店!$J:$J,"综合卖场")</f>
        <v>0</v>
      </c>
      <c r="W599" s="99">
        <f>SUMIFS(通讯通路门店!$AJ:$AJ,通讯通路门店!$S:$S,通讯客户沙盘!$G599)</f>
        <v>0</v>
      </c>
      <c r="X599" s="99">
        <f t="shared" si="45"/>
        <v>0</v>
      </c>
      <c r="Y599" s="99">
        <f>COUNTIFS(通讯通路门店!$S:$S,$G599,通讯通路门店!$J:$J,"荣耀体验店")+COUNTIFS(通讯通路门店!$S:$S,$G599,通讯通路门店!$J:$J,"荣耀授权专卖店")</f>
        <v>0</v>
      </c>
      <c r="Z599" s="99">
        <f>COUNTIFS(通讯通路门店!$S:$S,$G599,通讯通路门店!$J:$J,"VIVO体验店")</f>
        <v>0</v>
      </c>
      <c r="AA599" s="99">
        <f>COUNTIFS(通讯通路门店!$S:$S,$G599,通讯通路门店!$J:$J,"OPPO体验店")</f>
        <v>0</v>
      </c>
      <c r="AB599" s="99">
        <f>COUNTIFS(通讯通路门店!$S:$S,$G599,通讯通路门店!$J:$J,"华为授权体验店")+COUNTIFS(通讯通路门店!$S:$S,$G599,通讯通路门店!$J:$J,"华为堡垒店")</f>
        <v>0</v>
      </c>
      <c r="AC599" s="99">
        <f>COUNTIFS(通讯通路门店!$S:$S,$G599,通讯通路门店!$J:$J,"小米体验店")</f>
        <v>0</v>
      </c>
      <c r="AD599" s="99">
        <f>COUNTIFS(通讯通路门店!$S:$S,$G599,通讯通路门店!$J:$J,"苹果体验店")</f>
        <v>0</v>
      </c>
      <c r="AE599" s="99">
        <f>COUNTIFS(通讯通路门店!$S:$S,$G599,通讯通路门店!$J:$J,"其他品牌专卖店")</f>
        <v>0</v>
      </c>
      <c r="AF599" s="99">
        <f>SUMIFS(通讯通路门店!$BI:$BI,通讯通路门店!$S:$S,$G599)</f>
        <v>0</v>
      </c>
      <c r="AG599" s="99">
        <f>SUMIFS(通讯通路门店!$BH:$BH,通讯通路门店!$S:$S,$G599)</f>
        <v>0</v>
      </c>
      <c r="AH599" s="99">
        <f t="shared" si="46"/>
        <v>0</v>
      </c>
      <c r="AI599" s="99">
        <f>SUMIFS(通讯通路门店!$BB:$BB,通讯通路门店!$S:$S,$G599)</f>
        <v>0</v>
      </c>
      <c r="AJ599" s="99">
        <f>SUMIFS(通讯通路门店!$BE:$BE,通讯通路门店!$S:$S,$G599)</f>
        <v>0</v>
      </c>
      <c r="AK599" s="99">
        <f>SUMIFS(通讯通路门店!$BG:$BG,通讯通路门店!$S:$S,$G599)</f>
        <v>0</v>
      </c>
      <c r="AL599" s="99">
        <f>SUMIFS(通讯通路门店!$BC:$BC,通讯通路门店!$S:$S,$G599)</f>
        <v>0</v>
      </c>
      <c r="AM599" s="99">
        <f>SUMIFS(通讯通路门店!$BD:$BD,通讯通路门店!$S:$S,$G599)</f>
        <v>0</v>
      </c>
      <c r="AN599" s="99">
        <f>SUMIFS(通讯通路门店!$BF:$BF,通讯通路门店!$S:$S,$G599)</f>
        <v>0</v>
      </c>
      <c r="AO599" s="99">
        <f t="shared" si="47"/>
        <v>0</v>
      </c>
      <c r="AP599" s="99">
        <f>SUMIFS(通讯通路门店!$K:$K,通讯通路门店!$S:$S,$G599)</f>
        <v>0</v>
      </c>
      <c r="AQ599" s="83"/>
      <c r="AR599" s="99">
        <f>SUMIFS(通讯通路门店!$T:$T,通讯通路门店!$S:$S,$G599)</f>
        <v>0</v>
      </c>
      <c r="AS599" s="99">
        <f>SUMIFS(通讯通路门店!$U:$U,通讯通路门店!$S:$S,$G599)</f>
        <v>0</v>
      </c>
      <c r="AT599" s="99">
        <f>SUMIFS(通讯通路门店!$V:$V,通讯通路门店!$S:$S,$G599)</f>
        <v>0</v>
      </c>
      <c r="AU599" s="99">
        <f>SUMIFS(通讯通路门店!$W:$W,通讯通路门店!$S:$S,$G599)</f>
        <v>0</v>
      </c>
      <c r="AV599" s="99">
        <f>SUMIFS(通讯通路门店!$Z:$Z,通讯通路门店!$S:$S,$G599)</f>
        <v>0</v>
      </c>
      <c r="AW599" s="99">
        <f>SUMIFS(通讯通路门店!$AB:$AB,通讯通路门店!$S:$S,$G599)</f>
        <v>0</v>
      </c>
      <c r="AX599" s="99">
        <f>SUMIFS(通讯通路门店!$X:$X,通讯通路门店!$S:$S,$G599)</f>
        <v>0</v>
      </c>
      <c r="AY599" s="99">
        <f>SUMIFS(通讯通路门店!$Y:$Y,通讯通路门店!$S:$S,$G599)</f>
        <v>0</v>
      </c>
      <c r="AZ599" s="99">
        <f>SUMIFS(通讯通路门店!$AA:$AA,通讯通路门店!$S:$S,$G599)</f>
        <v>0</v>
      </c>
      <c r="BA599" s="99">
        <f t="shared" si="48"/>
        <v>0</v>
      </c>
      <c r="BB599" s="99">
        <f t="shared" si="49"/>
        <v>0</v>
      </c>
      <c r="BC599" s="99">
        <f>SUMIFS(通讯通路门店!$W:$W,通讯通路门店!$S:$S,$G599,通讯通路门店!$J:$J,"荣耀体验店")+SUMIFS(通讯通路门店!$W:$W,通讯通路门店!$S:$S,$G599,通讯通路门店!$J:$J,"荣耀授权专卖店")</f>
        <v>0</v>
      </c>
      <c r="BD599" s="99">
        <f>SUMIFS(通讯通路门店!$Z:$Z,通讯通路门店!$S:$S,$G599,通讯通路门店!$J:$J,"VIVO体验店")</f>
        <v>0</v>
      </c>
      <c r="BE599" s="99">
        <f>SUMIFS(通讯通路门店!$AB:$AB,通讯通路门店!$S:$S,$G599,通讯通路门店!$J:$J,"OPPO体验店")</f>
        <v>0</v>
      </c>
      <c r="BF599" s="99">
        <f>SUMIFS(通讯通路门店!$X:$X,通讯通路门店!$S:$S,$G599,通讯通路门店!$J:$J,"华为授权体验店")+SUMIFS(通讯通路门店!$AA:$AA,通讯通路门店!$S:$S,$G599,通讯通路门店!$J:$J,"华为堡垒店")</f>
        <v>0</v>
      </c>
      <c r="BG599" s="99">
        <f>SUMIFS(通讯通路门店!$Y:$Y,通讯通路门店!$S:$S,$G599,通讯通路门店!$J:$J,"小米体验店")</f>
        <v>0</v>
      </c>
      <c r="BH599" s="99">
        <f>SUMIFS(通讯通路门店!$AA:$AA,通讯通路门店!$S:$S,$G599,通讯通路门店!$J:$J,"苹果体验店")</f>
        <v>0</v>
      </c>
      <c r="BI599" s="99">
        <f>SUMIFS(通讯通路门店!$K:$K,通讯通路门店!$S:$S,$G599,通讯通路门店!$J:$J,"其他品牌专卖店")</f>
        <v>0</v>
      </c>
      <c r="BJ599" s="99">
        <f>SUMIFS(通讯通路门店!$AC:$AC,通讯通路门店!$S:$S,$G599)</f>
        <v>0</v>
      </c>
      <c r="BK599" s="99">
        <f>SUMIFS(通讯通路门店!$AD:$AD,通讯通路门店!$S:$S,$G599)</f>
        <v>0</v>
      </c>
      <c r="BL599" s="99">
        <f>SUMIFS(通讯通路门店!$AE:$AE,通讯通路门店!$S:$S,$G599)</f>
        <v>0</v>
      </c>
      <c r="BM599" s="99">
        <f>SUMIFS(通讯通路门店!$AF:$AF,通讯通路门店!$S:$S,$G599)</f>
        <v>0</v>
      </c>
      <c r="BN599" s="99">
        <f>SUMIFS(通讯通路门店!$AG:$AG,通讯通路门店!$S:$S,$G599)</f>
        <v>0</v>
      </c>
      <c r="BO599" s="99">
        <f>SUMIFS(通讯通路门店!$AH:$AH,通讯通路门店!$S:$S,$G599)</f>
        <v>0</v>
      </c>
      <c r="BP599" s="99">
        <f>SUMIFS(通讯通路门店!$AI:$AI,通讯通路门店!$S:$S,$G599)</f>
        <v>0</v>
      </c>
      <c r="BQ599" s="83"/>
    </row>
    <row r="600" spans="1:69">
      <c r="A600" s="99" t="str">
        <f>IFERROR(_xlfn.XLOOKUP($G600,通讯通路门店!$S$4:$S$993931,通讯通路门店!$A$4:$A$993931,0,0),"")</f>
        <v/>
      </c>
      <c r="B600" s="99" t="str">
        <f>IFERROR(_xlfn.XLOOKUP($G600,通讯通路门店!$S$4:$S$993931,通讯通路门店!$B$4:$B$993931,0,0),"")</f>
        <v/>
      </c>
      <c r="C600" s="99" t="str">
        <f>IFERROR(_xlfn.XLOOKUP($G600,通讯通路门店!$S$4:$S$993931,通讯通路门店!$C$4:$C$993931,0,0),"")</f>
        <v/>
      </c>
      <c r="D600" s="99" t="str">
        <f>IFERROR(_xlfn.XLOOKUP($G600,通讯通路门店!$S$4:$S$993931,通讯通路门店!$D$4:$D$993931,0,0),"")</f>
        <v/>
      </c>
      <c r="E600" s="83"/>
      <c r="F600" s="83"/>
      <c r="G600" s="101" t="e">
        <v>#N/A</v>
      </c>
      <c r="H600" s="102" t="str">
        <f>IFERROR(_xlfn.XLOOKUP($G600,通讯通路门店!$S$4:$S$993931,通讯通路门店!$R$4:$R$993931,0,0),"")</f>
        <v/>
      </c>
      <c r="I600" s="83"/>
      <c r="J600" s="83"/>
      <c r="K600" s="83"/>
      <c r="L600" s="83"/>
      <c r="M600" s="83"/>
      <c r="N600" s="83"/>
      <c r="O600" s="83"/>
      <c r="P600" s="83"/>
      <c r="Q600" s="83"/>
      <c r="R600" s="83"/>
      <c r="S600" s="83"/>
      <c r="T600" s="83"/>
      <c r="U600" s="99">
        <f>COUNTIF(通讯通路门店!$S:$S,$G600)</f>
        <v>0</v>
      </c>
      <c r="V600" s="99">
        <f>COUNTIFS(通讯通路门店!$S:$S,$G600,通讯通路门店!$J:$J,"综合卖场")</f>
        <v>0</v>
      </c>
      <c r="W600" s="99">
        <f>SUMIFS(通讯通路门店!$AJ:$AJ,通讯通路门店!$S:$S,通讯客户沙盘!$G600)</f>
        <v>0</v>
      </c>
      <c r="X600" s="99">
        <f t="shared" si="45"/>
        <v>0</v>
      </c>
      <c r="Y600" s="99">
        <f>COUNTIFS(通讯通路门店!$S:$S,$G600,通讯通路门店!$J:$J,"荣耀体验店")+COUNTIFS(通讯通路门店!$S:$S,$G600,通讯通路门店!$J:$J,"荣耀授权专卖店")</f>
        <v>0</v>
      </c>
      <c r="Z600" s="99">
        <f>COUNTIFS(通讯通路门店!$S:$S,$G600,通讯通路门店!$J:$J,"VIVO体验店")</f>
        <v>0</v>
      </c>
      <c r="AA600" s="99">
        <f>COUNTIFS(通讯通路门店!$S:$S,$G600,通讯通路门店!$J:$J,"OPPO体验店")</f>
        <v>0</v>
      </c>
      <c r="AB600" s="99">
        <f>COUNTIFS(通讯通路门店!$S:$S,$G600,通讯通路门店!$J:$J,"华为授权体验店")+COUNTIFS(通讯通路门店!$S:$S,$G600,通讯通路门店!$J:$J,"华为堡垒店")</f>
        <v>0</v>
      </c>
      <c r="AC600" s="99">
        <f>COUNTIFS(通讯通路门店!$S:$S,$G600,通讯通路门店!$J:$J,"小米体验店")</f>
        <v>0</v>
      </c>
      <c r="AD600" s="99">
        <f>COUNTIFS(通讯通路门店!$S:$S,$G600,通讯通路门店!$J:$J,"苹果体验店")</f>
        <v>0</v>
      </c>
      <c r="AE600" s="99">
        <f>COUNTIFS(通讯通路门店!$S:$S,$G600,通讯通路门店!$J:$J,"其他品牌专卖店")</f>
        <v>0</v>
      </c>
      <c r="AF600" s="99">
        <f>SUMIFS(通讯通路门店!$BI:$BI,通讯通路门店!$S:$S,$G600)</f>
        <v>0</v>
      </c>
      <c r="AG600" s="99">
        <f>SUMIFS(通讯通路门店!$BH:$BH,通讯通路门店!$S:$S,$G600)</f>
        <v>0</v>
      </c>
      <c r="AH600" s="99">
        <f t="shared" si="46"/>
        <v>0</v>
      </c>
      <c r="AI600" s="99">
        <f>SUMIFS(通讯通路门店!$BB:$BB,通讯通路门店!$S:$S,$G600)</f>
        <v>0</v>
      </c>
      <c r="AJ600" s="99">
        <f>SUMIFS(通讯通路门店!$BE:$BE,通讯通路门店!$S:$S,$G600)</f>
        <v>0</v>
      </c>
      <c r="AK600" s="99">
        <f>SUMIFS(通讯通路门店!$BG:$BG,通讯通路门店!$S:$S,$G600)</f>
        <v>0</v>
      </c>
      <c r="AL600" s="99">
        <f>SUMIFS(通讯通路门店!$BC:$BC,通讯通路门店!$S:$S,$G600)</f>
        <v>0</v>
      </c>
      <c r="AM600" s="99">
        <f>SUMIFS(通讯通路门店!$BD:$BD,通讯通路门店!$S:$S,$G600)</f>
        <v>0</v>
      </c>
      <c r="AN600" s="99">
        <f>SUMIFS(通讯通路门店!$BF:$BF,通讯通路门店!$S:$S,$G600)</f>
        <v>0</v>
      </c>
      <c r="AO600" s="99">
        <f t="shared" si="47"/>
        <v>0</v>
      </c>
      <c r="AP600" s="99">
        <f>SUMIFS(通讯通路门店!$K:$K,通讯通路门店!$S:$S,$G600)</f>
        <v>0</v>
      </c>
      <c r="AQ600" s="83"/>
      <c r="AR600" s="99">
        <f>SUMIFS(通讯通路门店!$T:$T,通讯通路门店!$S:$S,$G600)</f>
        <v>0</v>
      </c>
      <c r="AS600" s="99">
        <f>SUMIFS(通讯通路门店!$U:$U,通讯通路门店!$S:$S,$G600)</f>
        <v>0</v>
      </c>
      <c r="AT600" s="99">
        <f>SUMIFS(通讯通路门店!$V:$V,通讯通路门店!$S:$S,$G600)</f>
        <v>0</v>
      </c>
      <c r="AU600" s="99">
        <f>SUMIFS(通讯通路门店!$W:$W,通讯通路门店!$S:$S,$G600)</f>
        <v>0</v>
      </c>
      <c r="AV600" s="99">
        <f>SUMIFS(通讯通路门店!$Z:$Z,通讯通路门店!$S:$S,$G600)</f>
        <v>0</v>
      </c>
      <c r="AW600" s="99">
        <f>SUMIFS(通讯通路门店!$AB:$AB,通讯通路门店!$S:$S,$G600)</f>
        <v>0</v>
      </c>
      <c r="AX600" s="99">
        <f>SUMIFS(通讯通路门店!$X:$X,通讯通路门店!$S:$S,$G600)</f>
        <v>0</v>
      </c>
      <c r="AY600" s="99">
        <f>SUMIFS(通讯通路门店!$Y:$Y,通讯通路门店!$S:$S,$G600)</f>
        <v>0</v>
      </c>
      <c r="AZ600" s="99">
        <f>SUMIFS(通讯通路门店!$AA:$AA,通讯通路门店!$S:$S,$G600)</f>
        <v>0</v>
      </c>
      <c r="BA600" s="99">
        <f t="shared" si="48"/>
        <v>0</v>
      </c>
      <c r="BB600" s="99">
        <f t="shared" si="49"/>
        <v>0</v>
      </c>
      <c r="BC600" s="99">
        <f>SUMIFS(通讯通路门店!$W:$W,通讯通路门店!$S:$S,$G600,通讯通路门店!$J:$J,"荣耀体验店")+SUMIFS(通讯通路门店!$W:$W,通讯通路门店!$S:$S,$G600,通讯通路门店!$J:$J,"荣耀授权专卖店")</f>
        <v>0</v>
      </c>
      <c r="BD600" s="99">
        <f>SUMIFS(通讯通路门店!$Z:$Z,通讯通路门店!$S:$S,$G600,通讯通路门店!$J:$J,"VIVO体验店")</f>
        <v>0</v>
      </c>
      <c r="BE600" s="99">
        <f>SUMIFS(通讯通路门店!$AB:$AB,通讯通路门店!$S:$S,$G600,通讯通路门店!$J:$J,"OPPO体验店")</f>
        <v>0</v>
      </c>
      <c r="BF600" s="99">
        <f>SUMIFS(通讯通路门店!$X:$X,通讯通路门店!$S:$S,$G600,通讯通路门店!$J:$J,"华为授权体验店")+SUMIFS(通讯通路门店!$AA:$AA,通讯通路门店!$S:$S,$G600,通讯通路门店!$J:$J,"华为堡垒店")</f>
        <v>0</v>
      </c>
      <c r="BG600" s="99">
        <f>SUMIFS(通讯通路门店!$Y:$Y,通讯通路门店!$S:$S,$G600,通讯通路门店!$J:$J,"小米体验店")</f>
        <v>0</v>
      </c>
      <c r="BH600" s="99">
        <f>SUMIFS(通讯通路门店!$AA:$AA,通讯通路门店!$S:$S,$G600,通讯通路门店!$J:$J,"苹果体验店")</f>
        <v>0</v>
      </c>
      <c r="BI600" s="99">
        <f>SUMIFS(通讯通路门店!$K:$K,通讯通路门店!$S:$S,$G600,通讯通路门店!$J:$J,"其他品牌专卖店")</f>
        <v>0</v>
      </c>
      <c r="BJ600" s="99">
        <f>SUMIFS(通讯通路门店!$AC:$AC,通讯通路门店!$S:$S,$G600)</f>
        <v>0</v>
      </c>
      <c r="BK600" s="99">
        <f>SUMIFS(通讯通路门店!$AD:$AD,通讯通路门店!$S:$S,$G600)</f>
        <v>0</v>
      </c>
      <c r="BL600" s="99">
        <f>SUMIFS(通讯通路门店!$AE:$AE,通讯通路门店!$S:$S,$G600)</f>
        <v>0</v>
      </c>
      <c r="BM600" s="99">
        <f>SUMIFS(通讯通路门店!$AF:$AF,通讯通路门店!$S:$S,$G600)</f>
        <v>0</v>
      </c>
      <c r="BN600" s="99">
        <f>SUMIFS(通讯通路门店!$AG:$AG,通讯通路门店!$S:$S,$G600)</f>
        <v>0</v>
      </c>
      <c r="BO600" s="99">
        <f>SUMIFS(通讯通路门店!$AH:$AH,通讯通路门店!$S:$S,$G600)</f>
        <v>0</v>
      </c>
      <c r="BP600" s="99">
        <f>SUMIFS(通讯通路门店!$AI:$AI,通讯通路门店!$S:$S,$G600)</f>
        <v>0</v>
      </c>
      <c r="BQ600" s="83"/>
    </row>
    <row r="601" spans="1:69">
      <c r="A601" s="99" t="str">
        <f>IFERROR(_xlfn.XLOOKUP($G601,通讯通路门店!$S$4:$S$993931,通讯通路门店!$A$4:$A$993931,0,0),"")</f>
        <v/>
      </c>
      <c r="B601" s="99" t="str">
        <f>IFERROR(_xlfn.XLOOKUP($G601,通讯通路门店!$S$4:$S$993931,通讯通路门店!$B$4:$B$993931,0,0),"")</f>
        <v/>
      </c>
      <c r="C601" s="99" t="str">
        <f>IFERROR(_xlfn.XLOOKUP($G601,通讯通路门店!$S$4:$S$993931,通讯通路门店!$C$4:$C$993931,0,0),"")</f>
        <v/>
      </c>
      <c r="D601" s="99" t="str">
        <f>IFERROR(_xlfn.XLOOKUP($G601,通讯通路门店!$S$4:$S$993931,通讯通路门店!$D$4:$D$993931,0,0),"")</f>
        <v/>
      </c>
      <c r="E601" s="83"/>
      <c r="F601" s="83"/>
      <c r="G601" s="101" t="e">
        <v>#N/A</v>
      </c>
      <c r="H601" s="102" t="str">
        <f>IFERROR(_xlfn.XLOOKUP($G601,通讯通路门店!$S$4:$S$993931,通讯通路门店!$R$4:$R$993931,0,0),"")</f>
        <v/>
      </c>
      <c r="I601" s="83"/>
      <c r="J601" s="83"/>
      <c r="K601" s="83"/>
      <c r="L601" s="83"/>
      <c r="M601" s="83"/>
      <c r="N601" s="83"/>
      <c r="O601" s="83"/>
      <c r="P601" s="83"/>
      <c r="Q601" s="83"/>
      <c r="R601" s="83"/>
      <c r="S601" s="83"/>
      <c r="T601" s="83"/>
      <c r="U601" s="99">
        <f>COUNTIF(通讯通路门店!$S:$S,$G601)</f>
        <v>0</v>
      </c>
      <c r="V601" s="99">
        <f>COUNTIFS(通讯通路门店!$S:$S,$G601,通讯通路门店!$J:$J,"综合卖场")</f>
        <v>0</v>
      </c>
      <c r="W601" s="99">
        <f>SUMIFS(通讯通路门店!$AJ:$AJ,通讯通路门店!$S:$S,通讯客户沙盘!$G601)</f>
        <v>0</v>
      </c>
      <c r="X601" s="99">
        <f t="shared" si="45"/>
        <v>0</v>
      </c>
      <c r="Y601" s="99">
        <f>COUNTIFS(通讯通路门店!$S:$S,$G601,通讯通路门店!$J:$J,"荣耀体验店")+COUNTIFS(通讯通路门店!$S:$S,$G601,通讯通路门店!$J:$J,"荣耀授权专卖店")</f>
        <v>0</v>
      </c>
      <c r="Z601" s="99">
        <f>COUNTIFS(通讯通路门店!$S:$S,$G601,通讯通路门店!$J:$J,"VIVO体验店")</f>
        <v>0</v>
      </c>
      <c r="AA601" s="99">
        <f>COUNTIFS(通讯通路门店!$S:$S,$G601,通讯通路门店!$J:$J,"OPPO体验店")</f>
        <v>0</v>
      </c>
      <c r="AB601" s="99">
        <f>COUNTIFS(通讯通路门店!$S:$S,$G601,通讯通路门店!$J:$J,"华为授权体验店")+COUNTIFS(通讯通路门店!$S:$S,$G601,通讯通路门店!$J:$J,"华为堡垒店")</f>
        <v>0</v>
      </c>
      <c r="AC601" s="99">
        <f>COUNTIFS(通讯通路门店!$S:$S,$G601,通讯通路门店!$J:$J,"小米体验店")</f>
        <v>0</v>
      </c>
      <c r="AD601" s="99">
        <f>COUNTIFS(通讯通路门店!$S:$S,$G601,通讯通路门店!$J:$J,"苹果体验店")</f>
        <v>0</v>
      </c>
      <c r="AE601" s="99">
        <f>COUNTIFS(通讯通路门店!$S:$S,$G601,通讯通路门店!$J:$J,"其他品牌专卖店")</f>
        <v>0</v>
      </c>
      <c r="AF601" s="99">
        <f>SUMIFS(通讯通路门店!$BI:$BI,通讯通路门店!$S:$S,$G601)</f>
        <v>0</v>
      </c>
      <c r="AG601" s="99">
        <f>SUMIFS(通讯通路门店!$BH:$BH,通讯通路门店!$S:$S,$G601)</f>
        <v>0</v>
      </c>
      <c r="AH601" s="99">
        <f t="shared" si="46"/>
        <v>0</v>
      </c>
      <c r="AI601" s="99">
        <f>SUMIFS(通讯通路门店!$BB:$BB,通讯通路门店!$S:$S,$G601)</f>
        <v>0</v>
      </c>
      <c r="AJ601" s="99">
        <f>SUMIFS(通讯通路门店!$BE:$BE,通讯通路门店!$S:$S,$G601)</f>
        <v>0</v>
      </c>
      <c r="AK601" s="99">
        <f>SUMIFS(通讯通路门店!$BG:$BG,通讯通路门店!$S:$S,$G601)</f>
        <v>0</v>
      </c>
      <c r="AL601" s="99">
        <f>SUMIFS(通讯通路门店!$BC:$BC,通讯通路门店!$S:$S,$G601)</f>
        <v>0</v>
      </c>
      <c r="AM601" s="99">
        <f>SUMIFS(通讯通路门店!$BD:$BD,通讯通路门店!$S:$S,$G601)</f>
        <v>0</v>
      </c>
      <c r="AN601" s="99">
        <f>SUMIFS(通讯通路门店!$BF:$BF,通讯通路门店!$S:$S,$G601)</f>
        <v>0</v>
      </c>
      <c r="AO601" s="99">
        <f t="shared" si="47"/>
        <v>0</v>
      </c>
      <c r="AP601" s="99">
        <f>SUMIFS(通讯通路门店!$K:$K,通讯通路门店!$S:$S,$G601)</f>
        <v>0</v>
      </c>
      <c r="AQ601" s="83"/>
      <c r="AR601" s="99">
        <f>SUMIFS(通讯通路门店!$T:$T,通讯通路门店!$S:$S,$G601)</f>
        <v>0</v>
      </c>
      <c r="AS601" s="99">
        <f>SUMIFS(通讯通路门店!$U:$U,通讯通路门店!$S:$S,$G601)</f>
        <v>0</v>
      </c>
      <c r="AT601" s="99">
        <f>SUMIFS(通讯通路门店!$V:$V,通讯通路门店!$S:$S,$G601)</f>
        <v>0</v>
      </c>
      <c r="AU601" s="99">
        <f>SUMIFS(通讯通路门店!$W:$W,通讯通路门店!$S:$S,$G601)</f>
        <v>0</v>
      </c>
      <c r="AV601" s="99">
        <f>SUMIFS(通讯通路门店!$Z:$Z,通讯通路门店!$S:$S,$G601)</f>
        <v>0</v>
      </c>
      <c r="AW601" s="99">
        <f>SUMIFS(通讯通路门店!$AB:$AB,通讯通路门店!$S:$S,$G601)</f>
        <v>0</v>
      </c>
      <c r="AX601" s="99">
        <f>SUMIFS(通讯通路门店!$X:$X,通讯通路门店!$S:$S,$G601)</f>
        <v>0</v>
      </c>
      <c r="AY601" s="99">
        <f>SUMIFS(通讯通路门店!$Y:$Y,通讯通路门店!$S:$S,$G601)</f>
        <v>0</v>
      </c>
      <c r="AZ601" s="99">
        <f>SUMIFS(通讯通路门店!$AA:$AA,通讯通路门店!$S:$S,$G601)</f>
        <v>0</v>
      </c>
      <c r="BA601" s="99">
        <f t="shared" si="48"/>
        <v>0</v>
      </c>
      <c r="BB601" s="99">
        <f t="shared" si="49"/>
        <v>0</v>
      </c>
      <c r="BC601" s="99">
        <f>SUMIFS(通讯通路门店!$W:$W,通讯通路门店!$S:$S,$G601,通讯通路门店!$J:$J,"荣耀体验店")+SUMIFS(通讯通路门店!$W:$W,通讯通路门店!$S:$S,$G601,通讯通路门店!$J:$J,"荣耀授权专卖店")</f>
        <v>0</v>
      </c>
      <c r="BD601" s="99">
        <f>SUMIFS(通讯通路门店!$Z:$Z,通讯通路门店!$S:$S,$G601,通讯通路门店!$J:$J,"VIVO体验店")</f>
        <v>0</v>
      </c>
      <c r="BE601" s="99">
        <f>SUMIFS(通讯通路门店!$AB:$AB,通讯通路门店!$S:$S,$G601,通讯通路门店!$J:$J,"OPPO体验店")</f>
        <v>0</v>
      </c>
      <c r="BF601" s="99">
        <f>SUMIFS(通讯通路门店!$X:$X,通讯通路门店!$S:$S,$G601,通讯通路门店!$J:$J,"华为授权体验店")+SUMIFS(通讯通路门店!$AA:$AA,通讯通路门店!$S:$S,$G601,通讯通路门店!$J:$J,"华为堡垒店")</f>
        <v>0</v>
      </c>
      <c r="BG601" s="99">
        <f>SUMIFS(通讯通路门店!$Y:$Y,通讯通路门店!$S:$S,$G601,通讯通路门店!$J:$J,"小米体验店")</f>
        <v>0</v>
      </c>
      <c r="BH601" s="99">
        <f>SUMIFS(通讯通路门店!$AA:$AA,通讯通路门店!$S:$S,$G601,通讯通路门店!$J:$J,"苹果体验店")</f>
        <v>0</v>
      </c>
      <c r="BI601" s="99">
        <f>SUMIFS(通讯通路门店!$K:$K,通讯通路门店!$S:$S,$G601,通讯通路门店!$J:$J,"其他品牌专卖店")</f>
        <v>0</v>
      </c>
      <c r="BJ601" s="99">
        <f>SUMIFS(通讯通路门店!$AC:$AC,通讯通路门店!$S:$S,$G601)</f>
        <v>0</v>
      </c>
      <c r="BK601" s="99">
        <f>SUMIFS(通讯通路门店!$AD:$AD,通讯通路门店!$S:$S,$G601)</f>
        <v>0</v>
      </c>
      <c r="BL601" s="99">
        <f>SUMIFS(通讯通路门店!$AE:$AE,通讯通路门店!$S:$S,$G601)</f>
        <v>0</v>
      </c>
      <c r="BM601" s="99">
        <f>SUMIFS(通讯通路门店!$AF:$AF,通讯通路门店!$S:$S,$G601)</f>
        <v>0</v>
      </c>
      <c r="BN601" s="99">
        <f>SUMIFS(通讯通路门店!$AG:$AG,通讯通路门店!$S:$S,$G601)</f>
        <v>0</v>
      </c>
      <c r="BO601" s="99">
        <f>SUMIFS(通讯通路门店!$AH:$AH,通讯通路门店!$S:$S,$G601)</f>
        <v>0</v>
      </c>
      <c r="BP601" s="99">
        <f>SUMIFS(通讯通路门店!$AI:$AI,通讯通路门店!$S:$S,$G601)</f>
        <v>0</v>
      </c>
      <c r="BQ601" s="83"/>
    </row>
    <row r="602" spans="1:69">
      <c r="A602" s="99" t="str">
        <f>IFERROR(_xlfn.XLOOKUP($G602,通讯通路门店!$S$4:$S$993931,通讯通路门店!$A$4:$A$993931,0,0),"")</f>
        <v/>
      </c>
      <c r="B602" s="99" t="str">
        <f>IFERROR(_xlfn.XLOOKUP($G602,通讯通路门店!$S$4:$S$993931,通讯通路门店!$B$4:$B$993931,0,0),"")</f>
        <v/>
      </c>
      <c r="C602" s="99" t="str">
        <f>IFERROR(_xlfn.XLOOKUP($G602,通讯通路门店!$S$4:$S$993931,通讯通路门店!$C$4:$C$993931,0,0),"")</f>
        <v/>
      </c>
      <c r="D602" s="99" t="str">
        <f>IFERROR(_xlfn.XLOOKUP($G602,通讯通路门店!$S$4:$S$993931,通讯通路门店!$D$4:$D$993931,0,0),"")</f>
        <v/>
      </c>
      <c r="E602" s="83"/>
      <c r="F602" s="83"/>
      <c r="G602" s="101" t="e">
        <v>#N/A</v>
      </c>
      <c r="H602" s="102" t="str">
        <f>IFERROR(_xlfn.XLOOKUP($G602,通讯通路门店!$S$4:$S$993931,通讯通路门店!$R$4:$R$993931,0,0),"")</f>
        <v/>
      </c>
      <c r="I602" s="83"/>
      <c r="J602" s="83"/>
      <c r="K602" s="83"/>
      <c r="L602" s="83"/>
      <c r="M602" s="83"/>
      <c r="N602" s="83"/>
      <c r="O602" s="83"/>
      <c r="P602" s="83"/>
      <c r="Q602" s="83"/>
      <c r="R602" s="83"/>
      <c r="S602" s="83"/>
      <c r="T602" s="83"/>
      <c r="U602" s="99">
        <f>COUNTIF(通讯通路门店!$S:$S,$G602)</f>
        <v>0</v>
      </c>
      <c r="V602" s="99">
        <f>COUNTIFS(通讯通路门店!$S:$S,$G602,通讯通路门店!$J:$J,"综合卖场")</f>
        <v>0</v>
      </c>
      <c r="W602" s="99">
        <f>SUMIFS(通讯通路门店!$AJ:$AJ,通讯通路门店!$S:$S,通讯客户沙盘!$G602)</f>
        <v>0</v>
      </c>
      <c r="X602" s="99">
        <f t="shared" si="45"/>
        <v>0</v>
      </c>
      <c r="Y602" s="99">
        <f>COUNTIFS(通讯通路门店!$S:$S,$G602,通讯通路门店!$J:$J,"荣耀体验店")+COUNTIFS(通讯通路门店!$S:$S,$G602,通讯通路门店!$J:$J,"荣耀授权专卖店")</f>
        <v>0</v>
      </c>
      <c r="Z602" s="99">
        <f>COUNTIFS(通讯通路门店!$S:$S,$G602,通讯通路门店!$J:$J,"VIVO体验店")</f>
        <v>0</v>
      </c>
      <c r="AA602" s="99">
        <f>COUNTIFS(通讯通路门店!$S:$S,$G602,通讯通路门店!$J:$J,"OPPO体验店")</f>
        <v>0</v>
      </c>
      <c r="AB602" s="99">
        <f>COUNTIFS(通讯通路门店!$S:$S,$G602,通讯通路门店!$J:$J,"华为授权体验店")+COUNTIFS(通讯通路门店!$S:$S,$G602,通讯通路门店!$J:$J,"华为堡垒店")</f>
        <v>0</v>
      </c>
      <c r="AC602" s="99">
        <f>COUNTIFS(通讯通路门店!$S:$S,$G602,通讯通路门店!$J:$J,"小米体验店")</f>
        <v>0</v>
      </c>
      <c r="AD602" s="99">
        <f>COUNTIFS(通讯通路门店!$S:$S,$G602,通讯通路门店!$J:$J,"苹果体验店")</f>
        <v>0</v>
      </c>
      <c r="AE602" s="99">
        <f>COUNTIFS(通讯通路门店!$S:$S,$G602,通讯通路门店!$J:$J,"其他品牌专卖店")</f>
        <v>0</v>
      </c>
      <c r="AF602" s="99">
        <f>SUMIFS(通讯通路门店!$BI:$BI,通讯通路门店!$S:$S,$G602)</f>
        <v>0</v>
      </c>
      <c r="AG602" s="99">
        <f>SUMIFS(通讯通路门店!$BH:$BH,通讯通路门店!$S:$S,$G602)</f>
        <v>0</v>
      </c>
      <c r="AH602" s="99">
        <f t="shared" si="46"/>
        <v>0</v>
      </c>
      <c r="AI602" s="99">
        <f>SUMIFS(通讯通路门店!$BB:$BB,通讯通路门店!$S:$S,$G602)</f>
        <v>0</v>
      </c>
      <c r="AJ602" s="99">
        <f>SUMIFS(通讯通路门店!$BE:$BE,通讯通路门店!$S:$S,$G602)</f>
        <v>0</v>
      </c>
      <c r="AK602" s="99">
        <f>SUMIFS(通讯通路门店!$BG:$BG,通讯通路门店!$S:$S,$G602)</f>
        <v>0</v>
      </c>
      <c r="AL602" s="99">
        <f>SUMIFS(通讯通路门店!$BC:$BC,通讯通路门店!$S:$S,$G602)</f>
        <v>0</v>
      </c>
      <c r="AM602" s="99">
        <f>SUMIFS(通讯通路门店!$BD:$BD,通讯通路门店!$S:$S,$G602)</f>
        <v>0</v>
      </c>
      <c r="AN602" s="99">
        <f>SUMIFS(通讯通路门店!$BF:$BF,通讯通路门店!$S:$S,$G602)</f>
        <v>0</v>
      </c>
      <c r="AO602" s="99">
        <f t="shared" si="47"/>
        <v>0</v>
      </c>
      <c r="AP602" s="99">
        <f>SUMIFS(通讯通路门店!$K:$K,通讯通路门店!$S:$S,$G602)</f>
        <v>0</v>
      </c>
      <c r="AQ602" s="83"/>
      <c r="AR602" s="99">
        <f>SUMIFS(通讯通路门店!$T:$T,通讯通路门店!$S:$S,$G602)</f>
        <v>0</v>
      </c>
      <c r="AS602" s="99">
        <f>SUMIFS(通讯通路门店!$U:$U,通讯通路门店!$S:$S,$G602)</f>
        <v>0</v>
      </c>
      <c r="AT602" s="99">
        <f>SUMIFS(通讯通路门店!$V:$V,通讯通路门店!$S:$S,$G602)</f>
        <v>0</v>
      </c>
      <c r="AU602" s="99">
        <f>SUMIFS(通讯通路门店!$W:$W,通讯通路门店!$S:$S,$G602)</f>
        <v>0</v>
      </c>
      <c r="AV602" s="99">
        <f>SUMIFS(通讯通路门店!$Z:$Z,通讯通路门店!$S:$S,$G602)</f>
        <v>0</v>
      </c>
      <c r="AW602" s="99">
        <f>SUMIFS(通讯通路门店!$AB:$AB,通讯通路门店!$S:$S,$G602)</f>
        <v>0</v>
      </c>
      <c r="AX602" s="99">
        <f>SUMIFS(通讯通路门店!$X:$X,通讯通路门店!$S:$S,$G602)</f>
        <v>0</v>
      </c>
      <c r="AY602" s="99">
        <f>SUMIFS(通讯通路门店!$Y:$Y,通讯通路门店!$S:$S,$G602)</f>
        <v>0</v>
      </c>
      <c r="AZ602" s="99">
        <f>SUMIFS(通讯通路门店!$AA:$AA,通讯通路门店!$S:$S,$G602)</f>
        <v>0</v>
      </c>
      <c r="BA602" s="99">
        <f t="shared" si="48"/>
        <v>0</v>
      </c>
      <c r="BB602" s="99">
        <f t="shared" si="49"/>
        <v>0</v>
      </c>
      <c r="BC602" s="99">
        <f>SUMIFS(通讯通路门店!$W:$W,通讯通路门店!$S:$S,$G602,通讯通路门店!$J:$J,"荣耀体验店")+SUMIFS(通讯通路门店!$W:$W,通讯通路门店!$S:$S,$G602,通讯通路门店!$J:$J,"荣耀授权专卖店")</f>
        <v>0</v>
      </c>
      <c r="BD602" s="99">
        <f>SUMIFS(通讯通路门店!$Z:$Z,通讯通路门店!$S:$S,$G602,通讯通路门店!$J:$J,"VIVO体验店")</f>
        <v>0</v>
      </c>
      <c r="BE602" s="99">
        <f>SUMIFS(通讯通路门店!$AB:$AB,通讯通路门店!$S:$S,$G602,通讯通路门店!$J:$J,"OPPO体验店")</f>
        <v>0</v>
      </c>
      <c r="BF602" s="99">
        <f>SUMIFS(通讯通路门店!$X:$X,通讯通路门店!$S:$S,$G602,通讯通路门店!$J:$J,"华为授权体验店")+SUMIFS(通讯通路门店!$AA:$AA,通讯通路门店!$S:$S,$G602,通讯通路门店!$J:$J,"华为堡垒店")</f>
        <v>0</v>
      </c>
      <c r="BG602" s="99">
        <f>SUMIFS(通讯通路门店!$Y:$Y,通讯通路门店!$S:$S,$G602,通讯通路门店!$J:$J,"小米体验店")</f>
        <v>0</v>
      </c>
      <c r="BH602" s="99">
        <f>SUMIFS(通讯通路门店!$AA:$AA,通讯通路门店!$S:$S,$G602,通讯通路门店!$J:$J,"苹果体验店")</f>
        <v>0</v>
      </c>
      <c r="BI602" s="99">
        <f>SUMIFS(通讯通路门店!$K:$K,通讯通路门店!$S:$S,$G602,通讯通路门店!$J:$J,"其他品牌专卖店")</f>
        <v>0</v>
      </c>
      <c r="BJ602" s="99">
        <f>SUMIFS(通讯通路门店!$AC:$AC,通讯通路门店!$S:$S,$G602)</f>
        <v>0</v>
      </c>
      <c r="BK602" s="99">
        <f>SUMIFS(通讯通路门店!$AD:$AD,通讯通路门店!$S:$S,$G602)</f>
        <v>0</v>
      </c>
      <c r="BL602" s="99">
        <f>SUMIFS(通讯通路门店!$AE:$AE,通讯通路门店!$S:$S,$G602)</f>
        <v>0</v>
      </c>
      <c r="BM602" s="99">
        <f>SUMIFS(通讯通路门店!$AF:$AF,通讯通路门店!$S:$S,$G602)</f>
        <v>0</v>
      </c>
      <c r="BN602" s="99">
        <f>SUMIFS(通讯通路门店!$AG:$AG,通讯通路门店!$S:$S,$G602)</f>
        <v>0</v>
      </c>
      <c r="BO602" s="99">
        <f>SUMIFS(通讯通路门店!$AH:$AH,通讯通路门店!$S:$S,$G602)</f>
        <v>0</v>
      </c>
      <c r="BP602" s="99">
        <f>SUMIFS(通讯通路门店!$AI:$AI,通讯通路门店!$S:$S,$G602)</f>
        <v>0</v>
      </c>
      <c r="BQ602" s="83"/>
    </row>
    <row r="603" spans="1:69">
      <c r="A603" s="99" t="str">
        <f>IFERROR(_xlfn.XLOOKUP($G603,通讯通路门店!$S$4:$S$993931,通讯通路门店!$A$4:$A$993931,0,0),"")</f>
        <v/>
      </c>
      <c r="B603" s="99" t="str">
        <f>IFERROR(_xlfn.XLOOKUP($G603,通讯通路门店!$S$4:$S$993931,通讯通路门店!$B$4:$B$993931,0,0),"")</f>
        <v/>
      </c>
      <c r="C603" s="99" t="str">
        <f>IFERROR(_xlfn.XLOOKUP($G603,通讯通路门店!$S$4:$S$993931,通讯通路门店!$C$4:$C$993931,0,0),"")</f>
        <v/>
      </c>
      <c r="D603" s="99" t="str">
        <f>IFERROR(_xlfn.XLOOKUP($G603,通讯通路门店!$S$4:$S$993931,通讯通路门店!$D$4:$D$993931,0,0),"")</f>
        <v/>
      </c>
      <c r="E603" s="83"/>
      <c r="F603" s="83"/>
      <c r="G603" s="101" t="e">
        <v>#N/A</v>
      </c>
      <c r="H603" s="102" t="str">
        <f>IFERROR(_xlfn.XLOOKUP($G603,通讯通路门店!$S$4:$S$993931,通讯通路门店!$R$4:$R$993931,0,0),"")</f>
        <v/>
      </c>
      <c r="I603" s="83"/>
      <c r="J603" s="83"/>
      <c r="K603" s="83"/>
      <c r="L603" s="83"/>
      <c r="M603" s="83"/>
      <c r="N603" s="83"/>
      <c r="O603" s="83"/>
      <c r="P603" s="83"/>
      <c r="Q603" s="83"/>
      <c r="R603" s="83"/>
      <c r="S603" s="83"/>
      <c r="T603" s="83"/>
      <c r="U603" s="99">
        <f>COUNTIF(通讯通路门店!$S:$S,$G603)</f>
        <v>0</v>
      </c>
      <c r="V603" s="99">
        <f>COUNTIFS(通讯通路门店!$S:$S,$G603,通讯通路门店!$J:$J,"综合卖场")</f>
        <v>0</v>
      </c>
      <c r="W603" s="99">
        <f>SUMIFS(通讯通路门店!$AJ:$AJ,通讯通路门店!$S:$S,通讯客户沙盘!$G603)</f>
        <v>0</v>
      </c>
      <c r="X603" s="99">
        <f t="shared" si="45"/>
        <v>0</v>
      </c>
      <c r="Y603" s="99">
        <f>COUNTIFS(通讯通路门店!$S:$S,$G603,通讯通路门店!$J:$J,"荣耀体验店")+COUNTIFS(通讯通路门店!$S:$S,$G603,通讯通路门店!$J:$J,"荣耀授权专卖店")</f>
        <v>0</v>
      </c>
      <c r="Z603" s="99">
        <f>COUNTIFS(通讯通路门店!$S:$S,$G603,通讯通路门店!$J:$J,"VIVO体验店")</f>
        <v>0</v>
      </c>
      <c r="AA603" s="99">
        <f>COUNTIFS(通讯通路门店!$S:$S,$G603,通讯通路门店!$J:$J,"OPPO体验店")</f>
        <v>0</v>
      </c>
      <c r="AB603" s="99">
        <f>COUNTIFS(通讯通路门店!$S:$S,$G603,通讯通路门店!$J:$J,"华为授权体验店")+COUNTIFS(通讯通路门店!$S:$S,$G603,通讯通路门店!$J:$J,"华为堡垒店")</f>
        <v>0</v>
      </c>
      <c r="AC603" s="99">
        <f>COUNTIFS(通讯通路门店!$S:$S,$G603,通讯通路门店!$J:$J,"小米体验店")</f>
        <v>0</v>
      </c>
      <c r="AD603" s="99">
        <f>COUNTIFS(通讯通路门店!$S:$S,$G603,通讯通路门店!$J:$J,"苹果体验店")</f>
        <v>0</v>
      </c>
      <c r="AE603" s="99">
        <f>COUNTIFS(通讯通路门店!$S:$S,$G603,通讯通路门店!$J:$J,"其他品牌专卖店")</f>
        <v>0</v>
      </c>
      <c r="AF603" s="99">
        <f>SUMIFS(通讯通路门店!$BI:$BI,通讯通路门店!$S:$S,$G603)</f>
        <v>0</v>
      </c>
      <c r="AG603" s="99">
        <f>SUMIFS(通讯通路门店!$BH:$BH,通讯通路门店!$S:$S,$G603)</f>
        <v>0</v>
      </c>
      <c r="AH603" s="99">
        <f t="shared" si="46"/>
        <v>0</v>
      </c>
      <c r="AI603" s="99">
        <f>SUMIFS(通讯通路门店!$BB:$BB,通讯通路门店!$S:$S,$G603)</f>
        <v>0</v>
      </c>
      <c r="AJ603" s="99">
        <f>SUMIFS(通讯通路门店!$BE:$BE,通讯通路门店!$S:$S,$G603)</f>
        <v>0</v>
      </c>
      <c r="AK603" s="99">
        <f>SUMIFS(通讯通路门店!$BG:$BG,通讯通路门店!$S:$S,$G603)</f>
        <v>0</v>
      </c>
      <c r="AL603" s="99">
        <f>SUMIFS(通讯通路门店!$BC:$BC,通讯通路门店!$S:$S,$G603)</f>
        <v>0</v>
      </c>
      <c r="AM603" s="99">
        <f>SUMIFS(通讯通路门店!$BD:$BD,通讯通路门店!$S:$S,$G603)</f>
        <v>0</v>
      </c>
      <c r="AN603" s="99">
        <f>SUMIFS(通讯通路门店!$BF:$BF,通讯通路门店!$S:$S,$G603)</f>
        <v>0</v>
      </c>
      <c r="AO603" s="99">
        <f t="shared" si="47"/>
        <v>0</v>
      </c>
      <c r="AP603" s="99">
        <f>SUMIFS(通讯通路门店!$K:$K,通讯通路门店!$S:$S,$G603)</f>
        <v>0</v>
      </c>
      <c r="AQ603" s="83"/>
      <c r="AR603" s="99">
        <f>SUMIFS(通讯通路门店!$T:$T,通讯通路门店!$S:$S,$G603)</f>
        <v>0</v>
      </c>
      <c r="AS603" s="99">
        <f>SUMIFS(通讯通路门店!$U:$U,通讯通路门店!$S:$S,$G603)</f>
        <v>0</v>
      </c>
      <c r="AT603" s="99">
        <f>SUMIFS(通讯通路门店!$V:$V,通讯通路门店!$S:$S,$G603)</f>
        <v>0</v>
      </c>
      <c r="AU603" s="99">
        <f>SUMIFS(通讯通路门店!$W:$W,通讯通路门店!$S:$S,$G603)</f>
        <v>0</v>
      </c>
      <c r="AV603" s="99">
        <f>SUMIFS(通讯通路门店!$Z:$Z,通讯通路门店!$S:$S,$G603)</f>
        <v>0</v>
      </c>
      <c r="AW603" s="99">
        <f>SUMIFS(通讯通路门店!$AB:$AB,通讯通路门店!$S:$S,$G603)</f>
        <v>0</v>
      </c>
      <c r="AX603" s="99">
        <f>SUMIFS(通讯通路门店!$X:$X,通讯通路门店!$S:$S,$G603)</f>
        <v>0</v>
      </c>
      <c r="AY603" s="99">
        <f>SUMIFS(通讯通路门店!$Y:$Y,通讯通路门店!$S:$S,$G603)</f>
        <v>0</v>
      </c>
      <c r="AZ603" s="99">
        <f>SUMIFS(通讯通路门店!$AA:$AA,通讯通路门店!$S:$S,$G603)</f>
        <v>0</v>
      </c>
      <c r="BA603" s="99">
        <f t="shared" si="48"/>
        <v>0</v>
      </c>
      <c r="BB603" s="99">
        <f t="shared" si="49"/>
        <v>0</v>
      </c>
      <c r="BC603" s="99">
        <f>SUMIFS(通讯通路门店!$W:$W,通讯通路门店!$S:$S,$G603,通讯通路门店!$J:$J,"荣耀体验店")+SUMIFS(通讯通路门店!$W:$W,通讯通路门店!$S:$S,$G603,通讯通路门店!$J:$J,"荣耀授权专卖店")</f>
        <v>0</v>
      </c>
      <c r="BD603" s="99">
        <f>SUMIFS(通讯通路门店!$Z:$Z,通讯通路门店!$S:$S,$G603,通讯通路门店!$J:$J,"VIVO体验店")</f>
        <v>0</v>
      </c>
      <c r="BE603" s="99">
        <f>SUMIFS(通讯通路门店!$AB:$AB,通讯通路门店!$S:$S,$G603,通讯通路门店!$J:$J,"OPPO体验店")</f>
        <v>0</v>
      </c>
      <c r="BF603" s="99">
        <f>SUMIFS(通讯通路门店!$X:$X,通讯通路门店!$S:$S,$G603,通讯通路门店!$J:$J,"华为授权体验店")+SUMIFS(通讯通路门店!$AA:$AA,通讯通路门店!$S:$S,$G603,通讯通路门店!$J:$J,"华为堡垒店")</f>
        <v>0</v>
      </c>
      <c r="BG603" s="99">
        <f>SUMIFS(通讯通路门店!$Y:$Y,通讯通路门店!$S:$S,$G603,通讯通路门店!$J:$J,"小米体验店")</f>
        <v>0</v>
      </c>
      <c r="BH603" s="99">
        <f>SUMIFS(通讯通路门店!$AA:$AA,通讯通路门店!$S:$S,$G603,通讯通路门店!$J:$J,"苹果体验店")</f>
        <v>0</v>
      </c>
      <c r="BI603" s="99">
        <f>SUMIFS(通讯通路门店!$K:$K,通讯通路门店!$S:$S,$G603,通讯通路门店!$J:$J,"其他品牌专卖店")</f>
        <v>0</v>
      </c>
      <c r="BJ603" s="99">
        <f>SUMIFS(通讯通路门店!$AC:$AC,通讯通路门店!$S:$S,$G603)</f>
        <v>0</v>
      </c>
      <c r="BK603" s="99">
        <f>SUMIFS(通讯通路门店!$AD:$AD,通讯通路门店!$S:$S,$G603)</f>
        <v>0</v>
      </c>
      <c r="BL603" s="99">
        <f>SUMIFS(通讯通路门店!$AE:$AE,通讯通路门店!$S:$S,$G603)</f>
        <v>0</v>
      </c>
      <c r="BM603" s="99">
        <f>SUMIFS(通讯通路门店!$AF:$AF,通讯通路门店!$S:$S,$G603)</f>
        <v>0</v>
      </c>
      <c r="BN603" s="99">
        <f>SUMIFS(通讯通路门店!$AG:$AG,通讯通路门店!$S:$S,$G603)</f>
        <v>0</v>
      </c>
      <c r="BO603" s="99">
        <f>SUMIFS(通讯通路门店!$AH:$AH,通讯通路门店!$S:$S,$G603)</f>
        <v>0</v>
      </c>
      <c r="BP603" s="99">
        <f>SUMIFS(通讯通路门店!$AI:$AI,通讯通路门店!$S:$S,$G603)</f>
        <v>0</v>
      </c>
      <c r="BQ603" s="83"/>
    </row>
    <row r="604" spans="1:69">
      <c r="A604" s="99" t="str">
        <f>IFERROR(_xlfn.XLOOKUP($G604,通讯通路门店!$S$4:$S$993931,通讯通路门店!$A$4:$A$993931,0,0),"")</f>
        <v/>
      </c>
      <c r="B604" s="99" t="str">
        <f>IFERROR(_xlfn.XLOOKUP($G604,通讯通路门店!$S$4:$S$993931,通讯通路门店!$B$4:$B$993931,0,0),"")</f>
        <v/>
      </c>
      <c r="C604" s="99" t="str">
        <f>IFERROR(_xlfn.XLOOKUP($G604,通讯通路门店!$S$4:$S$993931,通讯通路门店!$C$4:$C$993931,0,0),"")</f>
        <v/>
      </c>
      <c r="D604" s="99" t="str">
        <f>IFERROR(_xlfn.XLOOKUP($G604,通讯通路门店!$S$4:$S$993931,通讯通路门店!$D$4:$D$993931,0,0),"")</f>
        <v/>
      </c>
      <c r="E604" s="83"/>
      <c r="F604" s="83"/>
      <c r="G604" s="101" t="e">
        <v>#N/A</v>
      </c>
      <c r="H604" s="102" t="str">
        <f>IFERROR(_xlfn.XLOOKUP($G604,通讯通路门店!$S$4:$S$993931,通讯通路门店!$R$4:$R$993931,0,0),"")</f>
        <v/>
      </c>
      <c r="I604" s="83"/>
      <c r="J604" s="83"/>
      <c r="K604" s="83"/>
      <c r="L604" s="83"/>
      <c r="M604" s="83"/>
      <c r="N604" s="83"/>
      <c r="O604" s="83"/>
      <c r="P604" s="83"/>
      <c r="Q604" s="83"/>
      <c r="R604" s="83"/>
      <c r="S604" s="83"/>
      <c r="T604" s="83"/>
      <c r="U604" s="99">
        <f>COUNTIF(通讯通路门店!$S:$S,$G604)</f>
        <v>0</v>
      </c>
      <c r="V604" s="99">
        <f>COUNTIFS(通讯通路门店!$S:$S,$G604,通讯通路门店!$J:$J,"综合卖场")</f>
        <v>0</v>
      </c>
      <c r="W604" s="99">
        <f>SUMIFS(通讯通路门店!$AJ:$AJ,通讯通路门店!$S:$S,通讯客户沙盘!$G604)</f>
        <v>0</v>
      </c>
      <c r="X604" s="99">
        <f t="shared" si="45"/>
        <v>0</v>
      </c>
      <c r="Y604" s="99">
        <f>COUNTIFS(通讯通路门店!$S:$S,$G604,通讯通路门店!$J:$J,"荣耀体验店")+COUNTIFS(通讯通路门店!$S:$S,$G604,通讯通路门店!$J:$J,"荣耀授权专卖店")</f>
        <v>0</v>
      </c>
      <c r="Z604" s="99">
        <f>COUNTIFS(通讯通路门店!$S:$S,$G604,通讯通路门店!$J:$J,"VIVO体验店")</f>
        <v>0</v>
      </c>
      <c r="AA604" s="99">
        <f>COUNTIFS(通讯通路门店!$S:$S,$G604,通讯通路门店!$J:$J,"OPPO体验店")</f>
        <v>0</v>
      </c>
      <c r="AB604" s="99">
        <f>COUNTIFS(通讯通路门店!$S:$S,$G604,通讯通路门店!$J:$J,"华为授权体验店")+COUNTIFS(通讯通路门店!$S:$S,$G604,通讯通路门店!$J:$J,"华为堡垒店")</f>
        <v>0</v>
      </c>
      <c r="AC604" s="99">
        <f>COUNTIFS(通讯通路门店!$S:$S,$G604,通讯通路门店!$J:$J,"小米体验店")</f>
        <v>0</v>
      </c>
      <c r="AD604" s="99">
        <f>COUNTIFS(通讯通路门店!$S:$S,$G604,通讯通路门店!$J:$J,"苹果体验店")</f>
        <v>0</v>
      </c>
      <c r="AE604" s="99">
        <f>COUNTIFS(通讯通路门店!$S:$S,$G604,通讯通路门店!$J:$J,"其他品牌专卖店")</f>
        <v>0</v>
      </c>
      <c r="AF604" s="99">
        <f>SUMIFS(通讯通路门店!$BI:$BI,通讯通路门店!$S:$S,$G604)</f>
        <v>0</v>
      </c>
      <c r="AG604" s="99">
        <f>SUMIFS(通讯通路门店!$BH:$BH,通讯通路门店!$S:$S,$G604)</f>
        <v>0</v>
      </c>
      <c r="AH604" s="99">
        <f t="shared" si="46"/>
        <v>0</v>
      </c>
      <c r="AI604" s="99">
        <f>SUMIFS(通讯通路门店!$BB:$BB,通讯通路门店!$S:$S,$G604)</f>
        <v>0</v>
      </c>
      <c r="AJ604" s="99">
        <f>SUMIFS(通讯通路门店!$BE:$BE,通讯通路门店!$S:$S,$G604)</f>
        <v>0</v>
      </c>
      <c r="AK604" s="99">
        <f>SUMIFS(通讯通路门店!$BG:$BG,通讯通路门店!$S:$S,$G604)</f>
        <v>0</v>
      </c>
      <c r="AL604" s="99">
        <f>SUMIFS(通讯通路门店!$BC:$BC,通讯通路门店!$S:$S,$G604)</f>
        <v>0</v>
      </c>
      <c r="AM604" s="99">
        <f>SUMIFS(通讯通路门店!$BD:$BD,通讯通路门店!$S:$S,$G604)</f>
        <v>0</v>
      </c>
      <c r="AN604" s="99">
        <f>SUMIFS(通讯通路门店!$BF:$BF,通讯通路门店!$S:$S,$G604)</f>
        <v>0</v>
      </c>
      <c r="AO604" s="99">
        <f t="shared" si="47"/>
        <v>0</v>
      </c>
      <c r="AP604" s="99">
        <f>SUMIFS(通讯通路门店!$K:$K,通讯通路门店!$S:$S,$G604)</f>
        <v>0</v>
      </c>
      <c r="AQ604" s="83"/>
      <c r="AR604" s="99">
        <f>SUMIFS(通讯通路门店!$T:$T,通讯通路门店!$S:$S,$G604)</f>
        <v>0</v>
      </c>
      <c r="AS604" s="99">
        <f>SUMIFS(通讯通路门店!$U:$U,通讯通路门店!$S:$S,$G604)</f>
        <v>0</v>
      </c>
      <c r="AT604" s="99">
        <f>SUMIFS(通讯通路门店!$V:$V,通讯通路门店!$S:$S,$G604)</f>
        <v>0</v>
      </c>
      <c r="AU604" s="99">
        <f>SUMIFS(通讯通路门店!$W:$W,通讯通路门店!$S:$S,$G604)</f>
        <v>0</v>
      </c>
      <c r="AV604" s="99">
        <f>SUMIFS(通讯通路门店!$Z:$Z,通讯通路门店!$S:$S,$G604)</f>
        <v>0</v>
      </c>
      <c r="AW604" s="99">
        <f>SUMIFS(通讯通路门店!$AB:$AB,通讯通路门店!$S:$S,$G604)</f>
        <v>0</v>
      </c>
      <c r="AX604" s="99">
        <f>SUMIFS(通讯通路门店!$X:$X,通讯通路门店!$S:$S,$G604)</f>
        <v>0</v>
      </c>
      <c r="AY604" s="99">
        <f>SUMIFS(通讯通路门店!$Y:$Y,通讯通路门店!$S:$S,$G604)</f>
        <v>0</v>
      </c>
      <c r="AZ604" s="99">
        <f>SUMIFS(通讯通路门店!$AA:$AA,通讯通路门店!$S:$S,$G604)</f>
        <v>0</v>
      </c>
      <c r="BA604" s="99">
        <f t="shared" si="48"/>
        <v>0</v>
      </c>
      <c r="BB604" s="99">
        <f t="shared" si="49"/>
        <v>0</v>
      </c>
      <c r="BC604" s="99">
        <f>SUMIFS(通讯通路门店!$W:$W,通讯通路门店!$S:$S,$G604,通讯通路门店!$J:$J,"荣耀体验店")+SUMIFS(通讯通路门店!$W:$W,通讯通路门店!$S:$S,$G604,通讯通路门店!$J:$J,"荣耀授权专卖店")</f>
        <v>0</v>
      </c>
      <c r="BD604" s="99">
        <f>SUMIFS(通讯通路门店!$Z:$Z,通讯通路门店!$S:$S,$G604,通讯通路门店!$J:$J,"VIVO体验店")</f>
        <v>0</v>
      </c>
      <c r="BE604" s="99">
        <f>SUMIFS(通讯通路门店!$AB:$AB,通讯通路门店!$S:$S,$G604,通讯通路门店!$J:$J,"OPPO体验店")</f>
        <v>0</v>
      </c>
      <c r="BF604" s="99">
        <f>SUMIFS(通讯通路门店!$X:$X,通讯通路门店!$S:$S,$G604,通讯通路门店!$J:$J,"华为授权体验店")+SUMIFS(通讯通路门店!$AA:$AA,通讯通路门店!$S:$S,$G604,通讯通路门店!$J:$J,"华为堡垒店")</f>
        <v>0</v>
      </c>
      <c r="BG604" s="99">
        <f>SUMIFS(通讯通路门店!$Y:$Y,通讯通路门店!$S:$S,$G604,通讯通路门店!$J:$J,"小米体验店")</f>
        <v>0</v>
      </c>
      <c r="BH604" s="99">
        <f>SUMIFS(通讯通路门店!$AA:$AA,通讯通路门店!$S:$S,$G604,通讯通路门店!$J:$J,"苹果体验店")</f>
        <v>0</v>
      </c>
      <c r="BI604" s="99">
        <f>SUMIFS(通讯通路门店!$K:$K,通讯通路门店!$S:$S,$G604,通讯通路门店!$J:$J,"其他品牌专卖店")</f>
        <v>0</v>
      </c>
      <c r="BJ604" s="99">
        <f>SUMIFS(通讯通路门店!$AC:$AC,通讯通路门店!$S:$S,$G604)</f>
        <v>0</v>
      </c>
      <c r="BK604" s="99">
        <f>SUMIFS(通讯通路门店!$AD:$AD,通讯通路门店!$S:$S,$G604)</f>
        <v>0</v>
      </c>
      <c r="BL604" s="99">
        <f>SUMIFS(通讯通路门店!$AE:$AE,通讯通路门店!$S:$S,$G604)</f>
        <v>0</v>
      </c>
      <c r="BM604" s="99">
        <f>SUMIFS(通讯通路门店!$AF:$AF,通讯通路门店!$S:$S,$G604)</f>
        <v>0</v>
      </c>
      <c r="BN604" s="99">
        <f>SUMIFS(通讯通路门店!$AG:$AG,通讯通路门店!$S:$S,$G604)</f>
        <v>0</v>
      </c>
      <c r="BO604" s="99">
        <f>SUMIFS(通讯通路门店!$AH:$AH,通讯通路门店!$S:$S,$G604)</f>
        <v>0</v>
      </c>
      <c r="BP604" s="99">
        <f>SUMIFS(通讯通路门店!$AI:$AI,通讯通路门店!$S:$S,$G604)</f>
        <v>0</v>
      </c>
      <c r="BQ604" s="83"/>
    </row>
    <row r="605" spans="1:69">
      <c r="A605" s="99" t="str">
        <f>IFERROR(_xlfn.XLOOKUP($G605,通讯通路门店!$S$4:$S$993931,通讯通路门店!$A$4:$A$993931,0,0),"")</f>
        <v/>
      </c>
      <c r="B605" s="99" t="str">
        <f>IFERROR(_xlfn.XLOOKUP($G605,通讯通路门店!$S$4:$S$993931,通讯通路门店!$B$4:$B$993931,0,0),"")</f>
        <v/>
      </c>
      <c r="C605" s="99" t="str">
        <f>IFERROR(_xlfn.XLOOKUP($G605,通讯通路门店!$S$4:$S$993931,通讯通路门店!$C$4:$C$993931,0,0),"")</f>
        <v/>
      </c>
      <c r="D605" s="99" t="str">
        <f>IFERROR(_xlfn.XLOOKUP($G605,通讯通路门店!$S$4:$S$993931,通讯通路门店!$D$4:$D$993931,0,0),"")</f>
        <v/>
      </c>
      <c r="E605" s="83"/>
      <c r="F605" s="83"/>
      <c r="G605" s="101" t="e">
        <v>#N/A</v>
      </c>
      <c r="H605" s="102" t="str">
        <f>IFERROR(_xlfn.XLOOKUP($G605,通讯通路门店!$S$4:$S$993931,通讯通路门店!$R$4:$R$993931,0,0),"")</f>
        <v/>
      </c>
      <c r="I605" s="83"/>
      <c r="J605" s="83"/>
      <c r="K605" s="83"/>
      <c r="L605" s="83"/>
      <c r="M605" s="83"/>
      <c r="N605" s="83"/>
      <c r="O605" s="83"/>
      <c r="P605" s="83"/>
      <c r="Q605" s="83"/>
      <c r="R605" s="83"/>
      <c r="S605" s="83"/>
      <c r="T605" s="83"/>
      <c r="U605" s="99">
        <f>COUNTIF(通讯通路门店!$S:$S,$G605)</f>
        <v>0</v>
      </c>
      <c r="V605" s="99">
        <f>COUNTIFS(通讯通路门店!$S:$S,$G605,通讯通路门店!$J:$J,"综合卖场")</f>
        <v>0</v>
      </c>
      <c r="W605" s="99">
        <f>SUMIFS(通讯通路门店!$AJ:$AJ,通讯通路门店!$S:$S,通讯客户沙盘!$G605)</f>
        <v>0</v>
      </c>
      <c r="X605" s="99">
        <f t="shared" si="45"/>
        <v>0</v>
      </c>
      <c r="Y605" s="99">
        <f>COUNTIFS(通讯通路门店!$S:$S,$G605,通讯通路门店!$J:$J,"荣耀体验店")+COUNTIFS(通讯通路门店!$S:$S,$G605,通讯通路门店!$J:$J,"荣耀授权专卖店")</f>
        <v>0</v>
      </c>
      <c r="Z605" s="99">
        <f>COUNTIFS(通讯通路门店!$S:$S,$G605,通讯通路门店!$J:$J,"VIVO体验店")</f>
        <v>0</v>
      </c>
      <c r="AA605" s="99">
        <f>COUNTIFS(通讯通路门店!$S:$S,$G605,通讯通路门店!$J:$J,"OPPO体验店")</f>
        <v>0</v>
      </c>
      <c r="AB605" s="99">
        <f>COUNTIFS(通讯通路门店!$S:$S,$G605,通讯通路门店!$J:$J,"华为授权体验店")+COUNTIFS(通讯通路门店!$S:$S,$G605,通讯通路门店!$J:$J,"华为堡垒店")</f>
        <v>0</v>
      </c>
      <c r="AC605" s="99">
        <f>COUNTIFS(通讯通路门店!$S:$S,$G605,通讯通路门店!$J:$J,"小米体验店")</f>
        <v>0</v>
      </c>
      <c r="AD605" s="99">
        <f>COUNTIFS(通讯通路门店!$S:$S,$G605,通讯通路门店!$J:$J,"苹果体验店")</f>
        <v>0</v>
      </c>
      <c r="AE605" s="99">
        <f>COUNTIFS(通讯通路门店!$S:$S,$G605,通讯通路门店!$J:$J,"其他品牌专卖店")</f>
        <v>0</v>
      </c>
      <c r="AF605" s="99">
        <f>SUMIFS(通讯通路门店!$BI:$BI,通讯通路门店!$S:$S,$G605)</f>
        <v>0</v>
      </c>
      <c r="AG605" s="99">
        <f>SUMIFS(通讯通路门店!$BH:$BH,通讯通路门店!$S:$S,$G605)</f>
        <v>0</v>
      </c>
      <c r="AH605" s="99">
        <f t="shared" si="46"/>
        <v>0</v>
      </c>
      <c r="AI605" s="99">
        <f>SUMIFS(通讯通路门店!$BB:$BB,通讯通路门店!$S:$S,$G605)</f>
        <v>0</v>
      </c>
      <c r="AJ605" s="99">
        <f>SUMIFS(通讯通路门店!$BE:$BE,通讯通路门店!$S:$S,$G605)</f>
        <v>0</v>
      </c>
      <c r="AK605" s="99">
        <f>SUMIFS(通讯通路门店!$BG:$BG,通讯通路门店!$S:$S,$G605)</f>
        <v>0</v>
      </c>
      <c r="AL605" s="99">
        <f>SUMIFS(通讯通路门店!$BC:$BC,通讯通路门店!$S:$S,$G605)</f>
        <v>0</v>
      </c>
      <c r="AM605" s="99">
        <f>SUMIFS(通讯通路门店!$BD:$BD,通讯通路门店!$S:$S,$G605)</f>
        <v>0</v>
      </c>
      <c r="AN605" s="99">
        <f>SUMIFS(通讯通路门店!$BF:$BF,通讯通路门店!$S:$S,$G605)</f>
        <v>0</v>
      </c>
      <c r="AO605" s="99">
        <f t="shared" si="47"/>
        <v>0</v>
      </c>
      <c r="AP605" s="99">
        <f>SUMIFS(通讯通路门店!$K:$K,通讯通路门店!$S:$S,$G605)</f>
        <v>0</v>
      </c>
      <c r="AQ605" s="83"/>
      <c r="AR605" s="99">
        <f>SUMIFS(通讯通路门店!$T:$T,通讯通路门店!$S:$S,$G605)</f>
        <v>0</v>
      </c>
      <c r="AS605" s="99">
        <f>SUMIFS(通讯通路门店!$U:$U,通讯通路门店!$S:$S,$G605)</f>
        <v>0</v>
      </c>
      <c r="AT605" s="99">
        <f>SUMIFS(通讯通路门店!$V:$V,通讯通路门店!$S:$S,$G605)</f>
        <v>0</v>
      </c>
      <c r="AU605" s="99">
        <f>SUMIFS(通讯通路门店!$W:$W,通讯通路门店!$S:$S,$G605)</f>
        <v>0</v>
      </c>
      <c r="AV605" s="99">
        <f>SUMIFS(通讯通路门店!$Z:$Z,通讯通路门店!$S:$S,$G605)</f>
        <v>0</v>
      </c>
      <c r="AW605" s="99">
        <f>SUMIFS(通讯通路门店!$AB:$AB,通讯通路门店!$S:$S,$G605)</f>
        <v>0</v>
      </c>
      <c r="AX605" s="99">
        <f>SUMIFS(通讯通路门店!$X:$X,通讯通路门店!$S:$S,$G605)</f>
        <v>0</v>
      </c>
      <c r="AY605" s="99">
        <f>SUMIFS(通讯通路门店!$Y:$Y,通讯通路门店!$S:$S,$G605)</f>
        <v>0</v>
      </c>
      <c r="AZ605" s="99">
        <f>SUMIFS(通讯通路门店!$AA:$AA,通讯通路门店!$S:$S,$G605)</f>
        <v>0</v>
      </c>
      <c r="BA605" s="99">
        <f t="shared" si="48"/>
        <v>0</v>
      </c>
      <c r="BB605" s="99">
        <f t="shared" si="49"/>
        <v>0</v>
      </c>
      <c r="BC605" s="99">
        <f>SUMIFS(通讯通路门店!$W:$W,通讯通路门店!$S:$S,$G605,通讯通路门店!$J:$J,"荣耀体验店")+SUMIFS(通讯通路门店!$W:$W,通讯通路门店!$S:$S,$G605,通讯通路门店!$J:$J,"荣耀授权专卖店")</f>
        <v>0</v>
      </c>
      <c r="BD605" s="99">
        <f>SUMIFS(通讯通路门店!$Z:$Z,通讯通路门店!$S:$S,$G605,通讯通路门店!$J:$J,"VIVO体验店")</f>
        <v>0</v>
      </c>
      <c r="BE605" s="99">
        <f>SUMIFS(通讯通路门店!$AB:$AB,通讯通路门店!$S:$S,$G605,通讯通路门店!$J:$J,"OPPO体验店")</f>
        <v>0</v>
      </c>
      <c r="BF605" s="99">
        <f>SUMIFS(通讯通路门店!$X:$X,通讯通路门店!$S:$S,$G605,通讯通路门店!$J:$J,"华为授权体验店")+SUMIFS(通讯通路门店!$AA:$AA,通讯通路门店!$S:$S,$G605,通讯通路门店!$J:$J,"华为堡垒店")</f>
        <v>0</v>
      </c>
      <c r="BG605" s="99">
        <f>SUMIFS(通讯通路门店!$Y:$Y,通讯通路门店!$S:$S,$G605,通讯通路门店!$J:$J,"小米体验店")</f>
        <v>0</v>
      </c>
      <c r="BH605" s="99">
        <f>SUMIFS(通讯通路门店!$AA:$AA,通讯通路门店!$S:$S,$G605,通讯通路门店!$J:$J,"苹果体验店")</f>
        <v>0</v>
      </c>
      <c r="BI605" s="99">
        <f>SUMIFS(通讯通路门店!$K:$K,通讯通路门店!$S:$S,$G605,通讯通路门店!$J:$J,"其他品牌专卖店")</f>
        <v>0</v>
      </c>
      <c r="BJ605" s="99">
        <f>SUMIFS(通讯通路门店!$AC:$AC,通讯通路门店!$S:$S,$G605)</f>
        <v>0</v>
      </c>
      <c r="BK605" s="99">
        <f>SUMIFS(通讯通路门店!$AD:$AD,通讯通路门店!$S:$S,$G605)</f>
        <v>0</v>
      </c>
      <c r="BL605" s="99">
        <f>SUMIFS(通讯通路门店!$AE:$AE,通讯通路门店!$S:$S,$G605)</f>
        <v>0</v>
      </c>
      <c r="BM605" s="99">
        <f>SUMIFS(通讯通路门店!$AF:$AF,通讯通路门店!$S:$S,$G605)</f>
        <v>0</v>
      </c>
      <c r="BN605" s="99">
        <f>SUMIFS(通讯通路门店!$AG:$AG,通讯通路门店!$S:$S,$G605)</f>
        <v>0</v>
      </c>
      <c r="BO605" s="99">
        <f>SUMIFS(通讯通路门店!$AH:$AH,通讯通路门店!$S:$S,$G605)</f>
        <v>0</v>
      </c>
      <c r="BP605" s="99">
        <f>SUMIFS(通讯通路门店!$AI:$AI,通讯通路门店!$S:$S,$G605)</f>
        <v>0</v>
      </c>
      <c r="BQ605" s="83"/>
    </row>
    <row r="606" spans="1:69">
      <c r="A606" s="99" t="str">
        <f>IFERROR(_xlfn.XLOOKUP($G606,通讯通路门店!$S$4:$S$993931,通讯通路门店!$A$4:$A$993931,0,0),"")</f>
        <v/>
      </c>
      <c r="B606" s="99" t="str">
        <f>IFERROR(_xlfn.XLOOKUP($G606,通讯通路门店!$S$4:$S$993931,通讯通路门店!$B$4:$B$993931,0,0),"")</f>
        <v/>
      </c>
      <c r="C606" s="99" t="str">
        <f>IFERROR(_xlfn.XLOOKUP($G606,通讯通路门店!$S$4:$S$993931,通讯通路门店!$C$4:$C$993931,0,0),"")</f>
        <v/>
      </c>
      <c r="D606" s="99" t="str">
        <f>IFERROR(_xlfn.XLOOKUP($G606,通讯通路门店!$S$4:$S$993931,通讯通路门店!$D$4:$D$993931,0,0),"")</f>
        <v/>
      </c>
      <c r="E606" s="83"/>
      <c r="F606" s="83"/>
      <c r="G606" s="101" t="e">
        <v>#N/A</v>
      </c>
      <c r="H606" s="102" t="str">
        <f>IFERROR(_xlfn.XLOOKUP($G606,通讯通路门店!$S$4:$S$993931,通讯通路门店!$R$4:$R$993931,0,0),"")</f>
        <v/>
      </c>
      <c r="I606" s="83"/>
      <c r="J606" s="83"/>
      <c r="K606" s="83"/>
      <c r="L606" s="83"/>
      <c r="M606" s="83"/>
      <c r="N606" s="83"/>
      <c r="O606" s="83"/>
      <c r="P606" s="83"/>
      <c r="Q606" s="83"/>
      <c r="R606" s="83"/>
      <c r="S606" s="83"/>
      <c r="T606" s="83"/>
      <c r="U606" s="99">
        <f>COUNTIF(通讯通路门店!$S:$S,$G606)</f>
        <v>0</v>
      </c>
      <c r="V606" s="99">
        <f>COUNTIFS(通讯通路门店!$S:$S,$G606,通讯通路门店!$J:$J,"综合卖场")</f>
        <v>0</v>
      </c>
      <c r="W606" s="99">
        <f>SUMIFS(通讯通路门店!$AJ:$AJ,通讯通路门店!$S:$S,通讯客户沙盘!$G606)</f>
        <v>0</v>
      </c>
      <c r="X606" s="99">
        <f t="shared" si="45"/>
        <v>0</v>
      </c>
      <c r="Y606" s="99">
        <f>COUNTIFS(通讯通路门店!$S:$S,$G606,通讯通路门店!$J:$J,"荣耀体验店")+COUNTIFS(通讯通路门店!$S:$S,$G606,通讯通路门店!$J:$J,"荣耀授权专卖店")</f>
        <v>0</v>
      </c>
      <c r="Z606" s="99">
        <f>COUNTIFS(通讯通路门店!$S:$S,$G606,通讯通路门店!$J:$J,"VIVO体验店")</f>
        <v>0</v>
      </c>
      <c r="AA606" s="99">
        <f>COUNTIFS(通讯通路门店!$S:$S,$G606,通讯通路门店!$J:$J,"OPPO体验店")</f>
        <v>0</v>
      </c>
      <c r="AB606" s="99">
        <f>COUNTIFS(通讯通路门店!$S:$S,$G606,通讯通路门店!$J:$J,"华为授权体验店")+COUNTIFS(通讯通路门店!$S:$S,$G606,通讯通路门店!$J:$J,"华为堡垒店")</f>
        <v>0</v>
      </c>
      <c r="AC606" s="99">
        <f>COUNTIFS(通讯通路门店!$S:$S,$G606,通讯通路门店!$J:$J,"小米体验店")</f>
        <v>0</v>
      </c>
      <c r="AD606" s="99">
        <f>COUNTIFS(通讯通路门店!$S:$S,$G606,通讯通路门店!$J:$J,"苹果体验店")</f>
        <v>0</v>
      </c>
      <c r="AE606" s="99">
        <f>COUNTIFS(通讯通路门店!$S:$S,$G606,通讯通路门店!$J:$J,"其他品牌专卖店")</f>
        <v>0</v>
      </c>
      <c r="AF606" s="99">
        <f>SUMIFS(通讯通路门店!$BI:$BI,通讯通路门店!$S:$S,$G606)</f>
        <v>0</v>
      </c>
      <c r="AG606" s="99">
        <f>SUMIFS(通讯通路门店!$BH:$BH,通讯通路门店!$S:$S,$G606)</f>
        <v>0</v>
      </c>
      <c r="AH606" s="99">
        <f t="shared" si="46"/>
        <v>0</v>
      </c>
      <c r="AI606" s="99">
        <f>SUMIFS(通讯通路门店!$BB:$BB,通讯通路门店!$S:$S,$G606)</f>
        <v>0</v>
      </c>
      <c r="AJ606" s="99">
        <f>SUMIFS(通讯通路门店!$BE:$BE,通讯通路门店!$S:$S,$G606)</f>
        <v>0</v>
      </c>
      <c r="AK606" s="99">
        <f>SUMIFS(通讯通路门店!$BG:$BG,通讯通路门店!$S:$S,$G606)</f>
        <v>0</v>
      </c>
      <c r="AL606" s="99">
        <f>SUMIFS(通讯通路门店!$BC:$BC,通讯通路门店!$S:$S,$G606)</f>
        <v>0</v>
      </c>
      <c r="AM606" s="99">
        <f>SUMIFS(通讯通路门店!$BD:$BD,通讯通路门店!$S:$S,$G606)</f>
        <v>0</v>
      </c>
      <c r="AN606" s="99">
        <f>SUMIFS(通讯通路门店!$BF:$BF,通讯通路门店!$S:$S,$G606)</f>
        <v>0</v>
      </c>
      <c r="AO606" s="99">
        <f t="shared" si="47"/>
        <v>0</v>
      </c>
      <c r="AP606" s="99">
        <f>SUMIFS(通讯通路门店!$K:$K,通讯通路门店!$S:$S,$G606)</f>
        <v>0</v>
      </c>
      <c r="AQ606" s="83"/>
      <c r="AR606" s="99">
        <f>SUMIFS(通讯通路门店!$T:$T,通讯通路门店!$S:$S,$G606)</f>
        <v>0</v>
      </c>
      <c r="AS606" s="99">
        <f>SUMIFS(通讯通路门店!$U:$U,通讯通路门店!$S:$S,$G606)</f>
        <v>0</v>
      </c>
      <c r="AT606" s="99">
        <f>SUMIFS(通讯通路门店!$V:$V,通讯通路门店!$S:$S,$G606)</f>
        <v>0</v>
      </c>
      <c r="AU606" s="99">
        <f>SUMIFS(通讯通路门店!$W:$W,通讯通路门店!$S:$S,$G606)</f>
        <v>0</v>
      </c>
      <c r="AV606" s="99">
        <f>SUMIFS(通讯通路门店!$Z:$Z,通讯通路门店!$S:$S,$G606)</f>
        <v>0</v>
      </c>
      <c r="AW606" s="99">
        <f>SUMIFS(通讯通路门店!$AB:$AB,通讯通路门店!$S:$S,$G606)</f>
        <v>0</v>
      </c>
      <c r="AX606" s="99">
        <f>SUMIFS(通讯通路门店!$X:$X,通讯通路门店!$S:$S,$G606)</f>
        <v>0</v>
      </c>
      <c r="AY606" s="99">
        <f>SUMIFS(通讯通路门店!$Y:$Y,通讯通路门店!$S:$S,$G606)</f>
        <v>0</v>
      </c>
      <c r="AZ606" s="99">
        <f>SUMIFS(通讯通路门店!$AA:$AA,通讯通路门店!$S:$S,$G606)</f>
        <v>0</v>
      </c>
      <c r="BA606" s="99">
        <f t="shared" si="48"/>
        <v>0</v>
      </c>
      <c r="BB606" s="99">
        <f t="shared" si="49"/>
        <v>0</v>
      </c>
      <c r="BC606" s="99">
        <f>SUMIFS(通讯通路门店!$W:$W,通讯通路门店!$S:$S,$G606,通讯通路门店!$J:$J,"荣耀体验店")+SUMIFS(通讯通路门店!$W:$W,通讯通路门店!$S:$S,$G606,通讯通路门店!$J:$J,"荣耀授权专卖店")</f>
        <v>0</v>
      </c>
      <c r="BD606" s="99">
        <f>SUMIFS(通讯通路门店!$Z:$Z,通讯通路门店!$S:$S,$G606,通讯通路门店!$J:$J,"VIVO体验店")</f>
        <v>0</v>
      </c>
      <c r="BE606" s="99">
        <f>SUMIFS(通讯通路门店!$AB:$AB,通讯通路门店!$S:$S,$G606,通讯通路门店!$J:$J,"OPPO体验店")</f>
        <v>0</v>
      </c>
      <c r="BF606" s="99">
        <f>SUMIFS(通讯通路门店!$X:$X,通讯通路门店!$S:$S,$G606,通讯通路门店!$J:$J,"华为授权体验店")+SUMIFS(通讯通路门店!$AA:$AA,通讯通路门店!$S:$S,$G606,通讯通路门店!$J:$J,"华为堡垒店")</f>
        <v>0</v>
      </c>
      <c r="BG606" s="99">
        <f>SUMIFS(通讯通路门店!$Y:$Y,通讯通路门店!$S:$S,$G606,通讯通路门店!$J:$J,"小米体验店")</f>
        <v>0</v>
      </c>
      <c r="BH606" s="99">
        <f>SUMIFS(通讯通路门店!$AA:$AA,通讯通路门店!$S:$S,$G606,通讯通路门店!$J:$J,"苹果体验店")</f>
        <v>0</v>
      </c>
      <c r="BI606" s="99">
        <f>SUMIFS(通讯通路门店!$K:$K,通讯通路门店!$S:$S,$G606,通讯通路门店!$J:$J,"其他品牌专卖店")</f>
        <v>0</v>
      </c>
      <c r="BJ606" s="99">
        <f>SUMIFS(通讯通路门店!$AC:$AC,通讯通路门店!$S:$S,$G606)</f>
        <v>0</v>
      </c>
      <c r="BK606" s="99">
        <f>SUMIFS(通讯通路门店!$AD:$AD,通讯通路门店!$S:$S,$G606)</f>
        <v>0</v>
      </c>
      <c r="BL606" s="99">
        <f>SUMIFS(通讯通路门店!$AE:$AE,通讯通路门店!$S:$S,$G606)</f>
        <v>0</v>
      </c>
      <c r="BM606" s="99">
        <f>SUMIFS(通讯通路门店!$AF:$AF,通讯通路门店!$S:$S,$G606)</f>
        <v>0</v>
      </c>
      <c r="BN606" s="99">
        <f>SUMIFS(通讯通路门店!$AG:$AG,通讯通路门店!$S:$S,$G606)</f>
        <v>0</v>
      </c>
      <c r="BO606" s="99">
        <f>SUMIFS(通讯通路门店!$AH:$AH,通讯通路门店!$S:$S,$G606)</f>
        <v>0</v>
      </c>
      <c r="BP606" s="99">
        <f>SUMIFS(通讯通路门店!$AI:$AI,通讯通路门店!$S:$S,$G606)</f>
        <v>0</v>
      </c>
      <c r="BQ606" s="83"/>
    </row>
    <row r="607" spans="1:69">
      <c r="A607" s="99" t="str">
        <f>IFERROR(_xlfn.XLOOKUP($G607,通讯通路门店!$S$4:$S$993931,通讯通路门店!$A$4:$A$993931,0,0),"")</f>
        <v/>
      </c>
      <c r="B607" s="99" t="str">
        <f>IFERROR(_xlfn.XLOOKUP($G607,通讯通路门店!$S$4:$S$993931,通讯通路门店!$B$4:$B$993931,0,0),"")</f>
        <v/>
      </c>
      <c r="C607" s="99" t="str">
        <f>IFERROR(_xlfn.XLOOKUP($G607,通讯通路门店!$S$4:$S$993931,通讯通路门店!$C$4:$C$993931,0,0),"")</f>
        <v/>
      </c>
      <c r="D607" s="99" t="str">
        <f>IFERROR(_xlfn.XLOOKUP($G607,通讯通路门店!$S$4:$S$993931,通讯通路门店!$D$4:$D$993931,0,0),"")</f>
        <v/>
      </c>
      <c r="E607" s="83"/>
      <c r="F607" s="83"/>
      <c r="G607" s="101" t="e">
        <v>#N/A</v>
      </c>
      <c r="H607" s="102" t="str">
        <f>IFERROR(_xlfn.XLOOKUP($G607,通讯通路门店!$S$4:$S$993931,通讯通路门店!$R$4:$R$993931,0,0),"")</f>
        <v/>
      </c>
      <c r="I607" s="83"/>
      <c r="J607" s="83"/>
      <c r="K607" s="83"/>
      <c r="L607" s="83"/>
      <c r="M607" s="83"/>
      <c r="N607" s="83"/>
      <c r="O607" s="83"/>
      <c r="P607" s="83"/>
      <c r="Q607" s="83"/>
      <c r="R607" s="83"/>
      <c r="S607" s="83"/>
      <c r="T607" s="83"/>
      <c r="U607" s="99">
        <f>COUNTIF(通讯通路门店!$S:$S,$G607)</f>
        <v>0</v>
      </c>
      <c r="V607" s="99">
        <f>COUNTIFS(通讯通路门店!$S:$S,$G607,通讯通路门店!$J:$J,"综合卖场")</f>
        <v>0</v>
      </c>
      <c r="W607" s="99">
        <f>SUMIFS(通讯通路门店!$AJ:$AJ,通讯通路门店!$S:$S,通讯客户沙盘!$G607)</f>
        <v>0</v>
      </c>
      <c r="X607" s="99">
        <f t="shared" si="45"/>
        <v>0</v>
      </c>
      <c r="Y607" s="99">
        <f>COUNTIFS(通讯通路门店!$S:$S,$G607,通讯通路门店!$J:$J,"荣耀体验店")+COUNTIFS(通讯通路门店!$S:$S,$G607,通讯通路门店!$J:$J,"荣耀授权专卖店")</f>
        <v>0</v>
      </c>
      <c r="Z607" s="99">
        <f>COUNTIFS(通讯通路门店!$S:$S,$G607,通讯通路门店!$J:$J,"VIVO体验店")</f>
        <v>0</v>
      </c>
      <c r="AA607" s="99">
        <f>COUNTIFS(通讯通路门店!$S:$S,$G607,通讯通路门店!$J:$J,"OPPO体验店")</f>
        <v>0</v>
      </c>
      <c r="AB607" s="99">
        <f>COUNTIFS(通讯通路门店!$S:$S,$G607,通讯通路门店!$J:$J,"华为授权体验店")+COUNTIFS(通讯通路门店!$S:$S,$G607,通讯通路门店!$J:$J,"华为堡垒店")</f>
        <v>0</v>
      </c>
      <c r="AC607" s="99">
        <f>COUNTIFS(通讯通路门店!$S:$S,$G607,通讯通路门店!$J:$J,"小米体验店")</f>
        <v>0</v>
      </c>
      <c r="AD607" s="99">
        <f>COUNTIFS(通讯通路门店!$S:$S,$G607,通讯通路门店!$J:$J,"苹果体验店")</f>
        <v>0</v>
      </c>
      <c r="AE607" s="99">
        <f>COUNTIFS(通讯通路门店!$S:$S,$G607,通讯通路门店!$J:$J,"其他品牌专卖店")</f>
        <v>0</v>
      </c>
      <c r="AF607" s="99">
        <f>SUMIFS(通讯通路门店!$BI:$BI,通讯通路门店!$S:$S,$G607)</f>
        <v>0</v>
      </c>
      <c r="AG607" s="99">
        <f>SUMIFS(通讯通路门店!$BH:$BH,通讯通路门店!$S:$S,$G607)</f>
        <v>0</v>
      </c>
      <c r="AH607" s="99">
        <f t="shared" si="46"/>
        <v>0</v>
      </c>
      <c r="AI607" s="99">
        <f>SUMIFS(通讯通路门店!$BB:$BB,通讯通路门店!$S:$S,$G607)</f>
        <v>0</v>
      </c>
      <c r="AJ607" s="99">
        <f>SUMIFS(通讯通路门店!$BE:$BE,通讯通路门店!$S:$S,$G607)</f>
        <v>0</v>
      </c>
      <c r="AK607" s="99">
        <f>SUMIFS(通讯通路门店!$BG:$BG,通讯通路门店!$S:$S,$G607)</f>
        <v>0</v>
      </c>
      <c r="AL607" s="99">
        <f>SUMIFS(通讯通路门店!$BC:$BC,通讯通路门店!$S:$S,$G607)</f>
        <v>0</v>
      </c>
      <c r="AM607" s="99">
        <f>SUMIFS(通讯通路门店!$BD:$BD,通讯通路门店!$S:$S,$G607)</f>
        <v>0</v>
      </c>
      <c r="AN607" s="99">
        <f>SUMIFS(通讯通路门店!$BF:$BF,通讯通路门店!$S:$S,$G607)</f>
        <v>0</v>
      </c>
      <c r="AO607" s="99">
        <f t="shared" si="47"/>
        <v>0</v>
      </c>
      <c r="AP607" s="99">
        <f>SUMIFS(通讯通路门店!$K:$K,通讯通路门店!$S:$S,$G607)</f>
        <v>0</v>
      </c>
      <c r="AQ607" s="83"/>
      <c r="AR607" s="99">
        <f>SUMIFS(通讯通路门店!$T:$T,通讯通路门店!$S:$S,$G607)</f>
        <v>0</v>
      </c>
      <c r="AS607" s="99">
        <f>SUMIFS(通讯通路门店!$U:$U,通讯通路门店!$S:$S,$G607)</f>
        <v>0</v>
      </c>
      <c r="AT607" s="99">
        <f>SUMIFS(通讯通路门店!$V:$V,通讯通路门店!$S:$S,$G607)</f>
        <v>0</v>
      </c>
      <c r="AU607" s="99">
        <f>SUMIFS(通讯通路门店!$W:$W,通讯通路门店!$S:$S,$G607)</f>
        <v>0</v>
      </c>
      <c r="AV607" s="99">
        <f>SUMIFS(通讯通路门店!$Z:$Z,通讯通路门店!$S:$S,$G607)</f>
        <v>0</v>
      </c>
      <c r="AW607" s="99">
        <f>SUMIFS(通讯通路门店!$AB:$AB,通讯通路门店!$S:$S,$G607)</f>
        <v>0</v>
      </c>
      <c r="AX607" s="99">
        <f>SUMIFS(通讯通路门店!$X:$X,通讯通路门店!$S:$S,$G607)</f>
        <v>0</v>
      </c>
      <c r="AY607" s="99">
        <f>SUMIFS(通讯通路门店!$Y:$Y,通讯通路门店!$S:$S,$G607)</f>
        <v>0</v>
      </c>
      <c r="AZ607" s="99">
        <f>SUMIFS(通讯通路门店!$AA:$AA,通讯通路门店!$S:$S,$G607)</f>
        <v>0</v>
      </c>
      <c r="BA607" s="99">
        <f t="shared" si="48"/>
        <v>0</v>
      </c>
      <c r="BB607" s="99">
        <f t="shared" si="49"/>
        <v>0</v>
      </c>
      <c r="BC607" s="99">
        <f>SUMIFS(通讯通路门店!$W:$W,通讯通路门店!$S:$S,$G607,通讯通路门店!$J:$J,"荣耀体验店")+SUMIFS(通讯通路门店!$W:$W,通讯通路门店!$S:$S,$G607,通讯通路门店!$J:$J,"荣耀授权专卖店")</f>
        <v>0</v>
      </c>
      <c r="BD607" s="99">
        <f>SUMIFS(通讯通路门店!$Z:$Z,通讯通路门店!$S:$S,$G607,通讯通路门店!$J:$J,"VIVO体验店")</f>
        <v>0</v>
      </c>
      <c r="BE607" s="99">
        <f>SUMIFS(通讯通路门店!$AB:$AB,通讯通路门店!$S:$S,$G607,通讯通路门店!$J:$J,"OPPO体验店")</f>
        <v>0</v>
      </c>
      <c r="BF607" s="99">
        <f>SUMIFS(通讯通路门店!$X:$X,通讯通路门店!$S:$S,$G607,通讯通路门店!$J:$J,"华为授权体验店")+SUMIFS(通讯通路门店!$AA:$AA,通讯通路门店!$S:$S,$G607,通讯通路门店!$J:$J,"华为堡垒店")</f>
        <v>0</v>
      </c>
      <c r="BG607" s="99">
        <f>SUMIFS(通讯通路门店!$Y:$Y,通讯通路门店!$S:$S,$G607,通讯通路门店!$J:$J,"小米体验店")</f>
        <v>0</v>
      </c>
      <c r="BH607" s="99">
        <f>SUMIFS(通讯通路门店!$AA:$AA,通讯通路门店!$S:$S,$G607,通讯通路门店!$J:$J,"苹果体验店")</f>
        <v>0</v>
      </c>
      <c r="BI607" s="99">
        <f>SUMIFS(通讯通路门店!$K:$K,通讯通路门店!$S:$S,$G607,通讯通路门店!$J:$J,"其他品牌专卖店")</f>
        <v>0</v>
      </c>
      <c r="BJ607" s="99">
        <f>SUMIFS(通讯通路门店!$AC:$AC,通讯通路门店!$S:$S,$G607)</f>
        <v>0</v>
      </c>
      <c r="BK607" s="99">
        <f>SUMIFS(通讯通路门店!$AD:$AD,通讯通路门店!$S:$S,$G607)</f>
        <v>0</v>
      </c>
      <c r="BL607" s="99">
        <f>SUMIFS(通讯通路门店!$AE:$AE,通讯通路门店!$S:$S,$G607)</f>
        <v>0</v>
      </c>
      <c r="BM607" s="99">
        <f>SUMIFS(通讯通路门店!$AF:$AF,通讯通路门店!$S:$S,$G607)</f>
        <v>0</v>
      </c>
      <c r="BN607" s="99">
        <f>SUMIFS(通讯通路门店!$AG:$AG,通讯通路门店!$S:$S,$G607)</f>
        <v>0</v>
      </c>
      <c r="BO607" s="99">
        <f>SUMIFS(通讯通路门店!$AH:$AH,通讯通路门店!$S:$S,$G607)</f>
        <v>0</v>
      </c>
      <c r="BP607" s="99">
        <f>SUMIFS(通讯通路门店!$AI:$AI,通讯通路门店!$S:$S,$G607)</f>
        <v>0</v>
      </c>
      <c r="BQ607" s="83"/>
    </row>
    <row r="608" spans="1:69">
      <c r="A608" s="99" t="str">
        <f>IFERROR(_xlfn.XLOOKUP($G608,通讯通路门店!$S$4:$S$993931,通讯通路门店!$A$4:$A$993931,0,0),"")</f>
        <v/>
      </c>
      <c r="B608" s="99" t="str">
        <f>IFERROR(_xlfn.XLOOKUP($G608,通讯通路门店!$S$4:$S$993931,通讯通路门店!$B$4:$B$993931,0,0),"")</f>
        <v/>
      </c>
      <c r="C608" s="99" t="str">
        <f>IFERROR(_xlfn.XLOOKUP($G608,通讯通路门店!$S$4:$S$993931,通讯通路门店!$C$4:$C$993931,0,0),"")</f>
        <v/>
      </c>
      <c r="D608" s="99" t="str">
        <f>IFERROR(_xlfn.XLOOKUP($G608,通讯通路门店!$S$4:$S$993931,通讯通路门店!$D$4:$D$993931,0,0),"")</f>
        <v/>
      </c>
      <c r="E608" s="83"/>
      <c r="F608" s="83"/>
      <c r="G608" s="101" t="e">
        <v>#N/A</v>
      </c>
      <c r="H608" s="102" t="str">
        <f>IFERROR(_xlfn.XLOOKUP($G608,通讯通路门店!$S$4:$S$993931,通讯通路门店!$R$4:$R$993931,0,0),"")</f>
        <v/>
      </c>
      <c r="I608" s="83"/>
      <c r="J608" s="83"/>
      <c r="K608" s="83"/>
      <c r="L608" s="83"/>
      <c r="M608" s="83"/>
      <c r="N608" s="83"/>
      <c r="O608" s="83"/>
      <c r="P608" s="83"/>
      <c r="Q608" s="83"/>
      <c r="R608" s="83"/>
      <c r="S608" s="83"/>
      <c r="T608" s="83"/>
      <c r="U608" s="99">
        <f>COUNTIF(通讯通路门店!$S:$S,$G608)</f>
        <v>0</v>
      </c>
      <c r="V608" s="99">
        <f>COUNTIFS(通讯通路门店!$S:$S,$G608,通讯通路门店!$J:$J,"综合卖场")</f>
        <v>0</v>
      </c>
      <c r="W608" s="99">
        <f>SUMIFS(通讯通路门店!$AJ:$AJ,通讯通路门店!$S:$S,通讯客户沙盘!$G608)</f>
        <v>0</v>
      </c>
      <c r="X608" s="99">
        <f t="shared" si="45"/>
        <v>0</v>
      </c>
      <c r="Y608" s="99">
        <f>COUNTIFS(通讯通路门店!$S:$S,$G608,通讯通路门店!$J:$J,"荣耀体验店")+COUNTIFS(通讯通路门店!$S:$S,$G608,通讯通路门店!$J:$J,"荣耀授权专卖店")</f>
        <v>0</v>
      </c>
      <c r="Z608" s="99">
        <f>COUNTIFS(通讯通路门店!$S:$S,$G608,通讯通路门店!$J:$J,"VIVO体验店")</f>
        <v>0</v>
      </c>
      <c r="AA608" s="99">
        <f>COUNTIFS(通讯通路门店!$S:$S,$G608,通讯通路门店!$J:$J,"OPPO体验店")</f>
        <v>0</v>
      </c>
      <c r="AB608" s="99">
        <f>COUNTIFS(通讯通路门店!$S:$S,$G608,通讯通路门店!$J:$J,"华为授权体验店")+COUNTIFS(通讯通路门店!$S:$S,$G608,通讯通路门店!$J:$J,"华为堡垒店")</f>
        <v>0</v>
      </c>
      <c r="AC608" s="99">
        <f>COUNTIFS(通讯通路门店!$S:$S,$G608,通讯通路门店!$J:$J,"小米体验店")</f>
        <v>0</v>
      </c>
      <c r="AD608" s="99">
        <f>COUNTIFS(通讯通路门店!$S:$S,$G608,通讯通路门店!$J:$J,"苹果体验店")</f>
        <v>0</v>
      </c>
      <c r="AE608" s="99">
        <f>COUNTIFS(通讯通路门店!$S:$S,$G608,通讯通路门店!$J:$J,"其他品牌专卖店")</f>
        <v>0</v>
      </c>
      <c r="AF608" s="99">
        <f>SUMIFS(通讯通路门店!$BI:$BI,通讯通路门店!$S:$S,$G608)</f>
        <v>0</v>
      </c>
      <c r="AG608" s="99">
        <f>SUMIFS(通讯通路门店!$BH:$BH,通讯通路门店!$S:$S,$G608)</f>
        <v>0</v>
      </c>
      <c r="AH608" s="99">
        <f t="shared" si="46"/>
        <v>0</v>
      </c>
      <c r="AI608" s="99">
        <f>SUMIFS(通讯通路门店!$BB:$BB,通讯通路门店!$S:$S,$G608)</f>
        <v>0</v>
      </c>
      <c r="AJ608" s="99">
        <f>SUMIFS(通讯通路门店!$BE:$BE,通讯通路门店!$S:$S,$G608)</f>
        <v>0</v>
      </c>
      <c r="AK608" s="99">
        <f>SUMIFS(通讯通路门店!$BG:$BG,通讯通路门店!$S:$S,$G608)</f>
        <v>0</v>
      </c>
      <c r="AL608" s="99">
        <f>SUMIFS(通讯通路门店!$BC:$BC,通讯通路门店!$S:$S,$G608)</f>
        <v>0</v>
      </c>
      <c r="AM608" s="99">
        <f>SUMIFS(通讯通路门店!$BD:$BD,通讯通路门店!$S:$S,$G608)</f>
        <v>0</v>
      </c>
      <c r="AN608" s="99">
        <f>SUMIFS(通讯通路门店!$BF:$BF,通讯通路门店!$S:$S,$G608)</f>
        <v>0</v>
      </c>
      <c r="AO608" s="99">
        <f t="shared" si="47"/>
        <v>0</v>
      </c>
      <c r="AP608" s="99">
        <f>SUMIFS(通讯通路门店!$K:$K,通讯通路门店!$S:$S,$G608)</f>
        <v>0</v>
      </c>
      <c r="AQ608" s="83"/>
      <c r="AR608" s="99">
        <f>SUMIFS(通讯通路门店!$T:$T,通讯通路门店!$S:$S,$G608)</f>
        <v>0</v>
      </c>
      <c r="AS608" s="99">
        <f>SUMIFS(通讯通路门店!$U:$U,通讯通路门店!$S:$S,$G608)</f>
        <v>0</v>
      </c>
      <c r="AT608" s="99">
        <f>SUMIFS(通讯通路门店!$V:$V,通讯通路门店!$S:$S,$G608)</f>
        <v>0</v>
      </c>
      <c r="AU608" s="99">
        <f>SUMIFS(通讯通路门店!$W:$W,通讯通路门店!$S:$S,$G608)</f>
        <v>0</v>
      </c>
      <c r="AV608" s="99">
        <f>SUMIFS(通讯通路门店!$Z:$Z,通讯通路门店!$S:$S,$G608)</f>
        <v>0</v>
      </c>
      <c r="AW608" s="99">
        <f>SUMIFS(通讯通路门店!$AB:$AB,通讯通路门店!$S:$S,$G608)</f>
        <v>0</v>
      </c>
      <c r="AX608" s="99">
        <f>SUMIFS(通讯通路门店!$X:$X,通讯通路门店!$S:$S,$G608)</f>
        <v>0</v>
      </c>
      <c r="AY608" s="99">
        <f>SUMIFS(通讯通路门店!$Y:$Y,通讯通路门店!$S:$S,$G608)</f>
        <v>0</v>
      </c>
      <c r="AZ608" s="99">
        <f>SUMIFS(通讯通路门店!$AA:$AA,通讯通路门店!$S:$S,$G608)</f>
        <v>0</v>
      </c>
      <c r="BA608" s="99">
        <f t="shared" si="48"/>
        <v>0</v>
      </c>
      <c r="BB608" s="99">
        <f t="shared" si="49"/>
        <v>0</v>
      </c>
      <c r="BC608" s="99">
        <f>SUMIFS(通讯通路门店!$W:$W,通讯通路门店!$S:$S,$G608,通讯通路门店!$J:$J,"荣耀体验店")+SUMIFS(通讯通路门店!$W:$W,通讯通路门店!$S:$S,$G608,通讯通路门店!$J:$J,"荣耀授权专卖店")</f>
        <v>0</v>
      </c>
      <c r="BD608" s="99">
        <f>SUMIFS(通讯通路门店!$Z:$Z,通讯通路门店!$S:$S,$G608,通讯通路门店!$J:$J,"VIVO体验店")</f>
        <v>0</v>
      </c>
      <c r="BE608" s="99">
        <f>SUMIFS(通讯通路门店!$AB:$AB,通讯通路门店!$S:$S,$G608,通讯通路门店!$J:$J,"OPPO体验店")</f>
        <v>0</v>
      </c>
      <c r="BF608" s="99">
        <f>SUMIFS(通讯通路门店!$X:$X,通讯通路门店!$S:$S,$G608,通讯通路门店!$J:$J,"华为授权体验店")+SUMIFS(通讯通路门店!$AA:$AA,通讯通路门店!$S:$S,$G608,通讯通路门店!$J:$J,"华为堡垒店")</f>
        <v>0</v>
      </c>
      <c r="BG608" s="99">
        <f>SUMIFS(通讯通路门店!$Y:$Y,通讯通路门店!$S:$S,$G608,通讯通路门店!$J:$J,"小米体验店")</f>
        <v>0</v>
      </c>
      <c r="BH608" s="99">
        <f>SUMIFS(通讯通路门店!$AA:$AA,通讯通路门店!$S:$S,$G608,通讯通路门店!$J:$J,"苹果体验店")</f>
        <v>0</v>
      </c>
      <c r="BI608" s="99">
        <f>SUMIFS(通讯通路门店!$K:$K,通讯通路门店!$S:$S,$G608,通讯通路门店!$J:$J,"其他品牌专卖店")</f>
        <v>0</v>
      </c>
      <c r="BJ608" s="99">
        <f>SUMIFS(通讯通路门店!$AC:$AC,通讯通路门店!$S:$S,$G608)</f>
        <v>0</v>
      </c>
      <c r="BK608" s="99">
        <f>SUMIFS(通讯通路门店!$AD:$AD,通讯通路门店!$S:$S,$G608)</f>
        <v>0</v>
      </c>
      <c r="BL608" s="99">
        <f>SUMIFS(通讯通路门店!$AE:$AE,通讯通路门店!$S:$S,$G608)</f>
        <v>0</v>
      </c>
      <c r="BM608" s="99">
        <f>SUMIFS(通讯通路门店!$AF:$AF,通讯通路门店!$S:$S,$G608)</f>
        <v>0</v>
      </c>
      <c r="BN608" s="99">
        <f>SUMIFS(通讯通路门店!$AG:$AG,通讯通路门店!$S:$S,$G608)</f>
        <v>0</v>
      </c>
      <c r="BO608" s="99">
        <f>SUMIFS(通讯通路门店!$AH:$AH,通讯通路门店!$S:$S,$G608)</f>
        <v>0</v>
      </c>
      <c r="BP608" s="99">
        <f>SUMIFS(通讯通路门店!$AI:$AI,通讯通路门店!$S:$S,$G608)</f>
        <v>0</v>
      </c>
      <c r="BQ608" s="83"/>
    </row>
    <row r="609" spans="1:69">
      <c r="A609" s="99" t="str">
        <f>IFERROR(_xlfn.XLOOKUP($G609,通讯通路门店!$S$4:$S$993931,通讯通路门店!$A$4:$A$993931,0,0),"")</f>
        <v/>
      </c>
      <c r="B609" s="99" t="str">
        <f>IFERROR(_xlfn.XLOOKUP($G609,通讯通路门店!$S$4:$S$993931,通讯通路门店!$B$4:$B$993931,0,0),"")</f>
        <v/>
      </c>
      <c r="C609" s="99" t="str">
        <f>IFERROR(_xlfn.XLOOKUP($G609,通讯通路门店!$S$4:$S$993931,通讯通路门店!$C$4:$C$993931,0,0),"")</f>
        <v/>
      </c>
      <c r="D609" s="99" t="str">
        <f>IFERROR(_xlfn.XLOOKUP($G609,通讯通路门店!$S$4:$S$993931,通讯通路门店!$D$4:$D$993931,0,0),"")</f>
        <v/>
      </c>
      <c r="E609" s="83"/>
      <c r="F609" s="83"/>
      <c r="G609" s="101" t="e">
        <v>#N/A</v>
      </c>
      <c r="H609" s="102" t="str">
        <f>IFERROR(_xlfn.XLOOKUP($G609,通讯通路门店!$S$4:$S$993931,通讯通路门店!$R$4:$R$993931,0,0),"")</f>
        <v/>
      </c>
      <c r="I609" s="83"/>
      <c r="J609" s="83"/>
      <c r="K609" s="83"/>
      <c r="L609" s="83"/>
      <c r="M609" s="83"/>
      <c r="N609" s="83"/>
      <c r="O609" s="83"/>
      <c r="P609" s="83"/>
      <c r="Q609" s="83"/>
      <c r="R609" s="83"/>
      <c r="S609" s="83"/>
      <c r="T609" s="83"/>
      <c r="U609" s="99">
        <f>COUNTIF(通讯通路门店!$S:$S,$G609)</f>
        <v>0</v>
      </c>
      <c r="V609" s="99">
        <f>COUNTIFS(通讯通路门店!$S:$S,$G609,通讯通路门店!$J:$J,"综合卖场")</f>
        <v>0</v>
      </c>
      <c r="W609" s="99">
        <f>SUMIFS(通讯通路门店!$AJ:$AJ,通讯通路门店!$S:$S,通讯客户沙盘!$G609)</f>
        <v>0</v>
      </c>
      <c r="X609" s="99">
        <f t="shared" si="45"/>
        <v>0</v>
      </c>
      <c r="Y609" s="99">
        <f>COUNTIFS(通讯通路门店!$S:$S,$G609,通讯通路门店!$J:$J,"荣耀体验店")+COUNTIFS(通讯通路门店!$S:$S,$G609,通讯通路门店!$J:$J,"荣耀授权专卖店")</f>
        <v>0</v>
      </c>
      <c r="Z609" s="99">
        <f>COUNTIFS(通讯通路门店!$S:$S,$G609,通讯通路门店!$J:$J,"VIVO体验店")</f>
        <v>0</v>
      </c>
      <c r="AA609" s="99">
        <f>COUNTIFS(通讯通路门店!$S:$S,$G609,通讯通路门店!$J:$J,"OPPO体验店")</f>
        <v>0</v>
      </c>
      <c r="AB609" s="99">
        <f>COUNTIFS(通讯通路门店!$S:$S,$G609,通讯通路门店!$J:$J,"华为授权体验店")+COUNTIFS(通讯通路门店!$S:$S,$G609,通讯通路门店!$J:$J,"华为堡垒店")</f>
        <v>0</v>
      </c>
      <c r="AC609" s="99">
        <f>COUNTIFS(通讯通路门店!$S:$S,$G609,通讯通路门店!$J:$J,"小米体验店")</f>
        <v>0</v>
      </c>
      <c r="AD609" s="99">
        <f>COUNTIFS(通讯通路门店!$S:$S,$G609,通讯通路门店!$J:$J,"苹果体验店")</f>
        <v>0</v>
      </c>
      <c r="AE609" s="99">
        <f>COUNTIFS(通讯通路门店!$S:$S,$G609,通讯通路门店!$J:$J,"其他品牌专卖店")</f>
        <v>0</v>
      </c>
      <c r="AF609" s="99">
        <f>SUMIFS(通讯通路门店!$BI:$BI,通讯通路门店!$S:$S,$G609)</f>
        <v>0</v>
      </c>
      <c r="AG609" s="99">
        <f>SUMIFS(通讯通路门店!$BH:$BH,通讯通路门店!$S:$S,$G609)</f>
        <v>0</v>
      </c>
      <c r="AH609" s="99">
        <f t="shared" si="46"/>
        <v>0</v>
      </c>
      <c r="AI609" s="99">
        <f>SUMIFS(通讯通路门店!$BB:$BB,通讯通路门店!$S:$S,$G609)</f>
        <v>0</v>
      </c>
      <c r="AJ609" s="99">
        <f>SUMIFS(通讯通路门店!$BE:$BE,通讯通路门店!$S:$S,$G609)</f>
        <v>0</v>
      </c>
      <c r="AK609" s="99">
        <f>SUMIFS(通讯通路门店!$BG:$BG,通讯通路门店!$S:$S,$G609)</f>
        <v>0</v>
      </c>
      <c r="AL609" s="99">
        <f>SUMIFS(通讯通路门店!$BC:$BC,通讯通路门店!$S:$S,$G609)</f>
        <v>0</v>
      </c>
      <c r="AM609" s="99">
        <f>SUMIFS(通讯通路门店!$BD:$BD,通讯通路门店!$S:$S,$G609)</f>
        <v>0</v>
      </c>
      <c r="AN609" s="99">
        <f>SUMIFS(通讯通路门店!$BF:$BF,通讯通路门店!$S:$S,$G609)</f>
        <v>0</v>
      </c>
      <c r="AO609" s="99">
        <f t="shared" si="47"/>
        <v>0</v>
      </c>
      <c r="AP609" s="99">
        <f>SUMIFS(通讯通路门店!$K:$K,通讯通路门店!$S:$S,$G609)</f>
        <v>0</v>
      </c>
      <c r="AQ609" s="83"/>
      <c r="AR609" s="99">
        <f>SUMIFS(通讯通路门店!$T:$T,通讯通路门店!$S:$S,$G609)</f>
        <v>0</v>
      </c>
      <c r="AS609" s="99">
        <f>SUMIFS(通讯通路门店!$U:$U,通讯通路门店!$S:$S,$G609)</f>
        <v>0</v>
      </c>
      <c r="AT609" s="99">
        <f>SUMIFS(通讯通路门店!$V:$V,通讯通路门店!$S:$S,$G609)</f>
        <v>0</v>
      </c>
      <c r="AU609" s="99">
        <f>SUMIFS(通讯通路门店!$W:$W,通讯通路门店!$S:$S,$G609)</f>
        <v>0</v>
      </c>
      <c r="AV609" s="99">
        <f>SUMIFS(通讯通路门店!$Z:$Z,通讯通路门店!$S:$S,$G609)</f>
        <v>0</v>
      </c>
      <c r="AW609" s="99">
        <f>SUMIFS(通讯通路门店!$AB:$AB,通讯通路门店!$S:$S,$G609)</f>
        <v>0</v>
      </c>
      <c r="AX609" s="99">
        <f>SUMIFS(通讯通路门店!$X:$X,通讯通路门店!$S:$S,$G609)</f>
        <v>0</v>
      </c>
      <c r="AY609" s="99">
        <f>SUMIFS(通讯通路门店!$Y:$Y,通讯通路门店!$S:$S,$G609)</f>
        <v>0</v>
      </c>
      <c r="AZ609" s="99">
        <f>SUMIFS(通讯通路门店!$AA:$AA,通讯通路门店!$S:$S,$G609)</f>
        <v>0</v>
      </c>
      <c r="BA609" s="99">
        <f t="shared" si="48"/>
        <v>0</v>
      </c>
      <c r="BB609" s="99">
        <f t="shared" si="49"/>
        <v>0</v>
      </c>
      <c r="BC609" s="99">
        <f>SUMIFS(通讯通路门店!$W:$W,通讯通路门店!$S:$S,$G609,通讯通路门店!$J:$J,"荣耀体验店")+SUMIFS(通讯通路门店!$W:$W,通讯通路门店!$S:$S,$G609,通讯通路门店!$J:$J,"荣耀授权专卖店")</f>
        <v>0</v>
      </c>
      <c r="BD609" s="99">
        <f>SUMIFS(通讯通路门店!$Z:$Z,通讯通路门店!$S:$S,$G609,通讯通路门店!$J:$J,"VIVO体验店")</f>
        <v>0</v>
      </c>
      <c r="BE609" s="99">
        <f>SUMIFS(通讯通路门店!$AB:$AB,通讯通路门店!$S:$S,$G609,通讯通路门店!$J:$J,"OPPO体验店")</f>
        <v>0</v>
      </c>
      <c r="BF609" s="99">
        <f>SUMIFS(通讯通路门店!$X:$X,通讯通路门店!$S:$S,$G609,通讯通路门店!$J:$J,"华为授权体验店")+SUMIFS(通讯通路门店!$AA:$AA,通讯通路门店!$S:$S,$G609,通讯通路门店!$J:$J,"华为堡垒店")</f>
        <v>0</v>
      </c>
      <c r="BG609" s="99">
        <f>SUMIFS(通讯通路门店!$Y:$Y,通讯通路门店!$S:$S,$G609,通讯通路门店!$J:$J,"小米体验店")</f>
        <v>0</v>
      </c>
      <c r="BH609" s="99">
        <f>SUMIFS(通讯通路门店!$AA:$AA,通讯通路门店!$S:$S,$G609,通讯通路门店!$J:$J,"苹果体验店")</f>
        <v>0</v>
      </c>
      <c r="BI609" s="99">
        <f>SUMIFS(通讯通路门店!$K:$K,通讯通路门店!$S:$S,$G609,通讯通路门店!$J:$J,"其他品牌专卖店")</f>
        <v>0</v>
      </c>
      <c r="BJ609" s="99">
        <f>SUMIFS(通讯通路门店!$AC:$AC,通讯通路门店!$S:$S,$G609)</f>
        <v>0</v>
      </c>
      <c r="BK609" s="99">
        <f>SUMIFS(通讯通路门店!$AD:$AD,通讯通路门店!$S:$S,$G609)</f>
        <v>0</v>
      </c>
      <c r="BL609" s="99">
        <f>SUMIFS(通讯通路门店!$AE:$AE,通讯通路门店!$S:$S,$G609)</f>
        <v>0</v>
      </c>
      <c r="BM609" s="99">
        <f>SUMIFS(通讯通路门店!$AF:$AF,通讯通路门店!$S:$S,$G609)</f>
        <v>0</v>
      </c>
      <c r="BN609" s="99">
        <f>SUMIFS(通讯通路门店!$AG:$AG,通讯通路门店!$S:$S,$G609)</f>
        <v>0</v>
      </c>
      <c r="BO609" s="99">
        <f>SUMIFS(通讯通路门店!$AH:$AH,通讯通路门店!$S:$S,$G609)</f>
        <v>0</v>
      </c>
      <c r="BP609" s="99">
        <f>SUMIFS(通讯通路门店!$AI:$AI,通讯通路门店!$S:$S,$G609)</f>
        <v>0</v>
      </c>
      <c r="BQ609" s="83"/>
    </row>
    <row r="610" spans="1:69">
      <c r="A610" s="99" t="str">
        <f>IFERROR(_xlfn.XLOOKUP($G610,通讯通路门店!$S$4:$S$993931,通讯通路门店!$A$4:$A$993931,0,0),"")</f>
        <v/>
      </c>
      <c r="B610" s="99" t="str">
        <f>IFERROR(_xlfn.XLOOKUP($G610,通讯通路门店!$S$4:$S$993931,通讯通路门店!$B$4:$B$993931,0,0),"")</f>
        <v/>
      </c>
      <c r="C610" s="99" t="str">
        <f>IFERROR(_xlfn.XLOOKUP($G610,通讯通路门店!$S$4:$S$993931,通讯通路门店!$C$4:$C$993931,0,0),"")</f>
        <v/>
      </c>
      <c r="D610" s="99" t="str">
        <f>IFERROR(_xlfn.XLOOKUP($G610,通讯通路门店!$S$4:$S$993931,通讯通路门店!$D$4:$D$993931,0,0),"")</f>
        <v/>
      </c>
      <c r="E610" s="83"/>
      <c r="F610" s="83"/>
      <c r="G610" s="101" t="e">
        <v>#N/A</v>
      </c>
      <c r="H610" s="102" t="str">
        <f>IFERROR(_xlfn.XLOOKUP($G610,通讯通路门店!$S$4:$S$993931,通讯通路门店!$R$4:$R$993931,0,0),"")</f>
        <v/>
      </c>
      <c r="I610" s="83"/>
      <c r="J610" s="83"/>
      <c r="K610" s="83"/>
      <c r="L610" s="83"/>
      <c r="M610" s="83"/>
      <c r="N610" s="83"/>
      <c r="O610" s="83"/>
      <c r="P610" s="83"/>
      <c r="Q610" s="83"/>
      <c r="R610" s="83"/>
      <c r="S610" s="83"/>
      <c r="T610" s="83"/>
      <c r="U610" s="99">
        <f>COUNTIF(通讯通路门店!$S:$S,$G610)</f>
        <v>0</v>
      </c>
      <c r="V610" s="99">
        <f>COUNTIFS(通讯通路门店!$S:$S,$G610,通讯通路门店!$J:$J,"综合卖场")</f>
        <v>0</v>
      </c>
      <c r="W610" s="99">
        <f>SUMIFS(通讯通路门店!$AJ:$AJ,通讯通路门店!$S:$S,通讯客户沙盘!$G610)</f>
        <v>0</v>
      </c>
      <c r="X610" s="99">
        <f t="shared" si="45"/>
        <v>0</v>
      </c>
      <c r="Y610" s="99">
        <f>COUNTIFS(通讯通路门店!$S:$S,$G610,通讯通路门店!$J:$J,"荣耀体验店")+COUNTIFS(通讯通路门店!$S:$S,$G610,通讯通路门店!$J:$J,"荣耀授权专卖店")</f>
        <v>0</v>
      </c>
      <c r="Z610" s="99">
        <f>COUNTIFS(通讯通路门店!$S:$S,$G610,通讯通路门店!$J:$J,"VIVO体验店")</f>
        <v>0</v>
      </c>
      <c r="AA610" s="99">
        <f>COUNTIFS(通讯通路门店!$S:$S,$G610,通讯通路门店!$J:$J,"OPPO体验店")</f>
        <v>0</v>
      </c>
      <c r="AB610" s="99">
        <f>COUNTIFS(通讯通路门店!$S:$S,$G610,通讯通路门店!$J:$J,"华为授权体验店")+COUNTIFS(通讯通路门店!$S:$S,$G610,通讯通路门店!$J:$J,"华为堡垒店")</f>
        <v>0</v>
      </c>
      <c r="AC610" s="99">
        <f>COUNTIFS(通讯通路门店!$S:$S,$G610,通讯通路门店!$J:$J,"小米体验店")</f>
        <v>0</v>
      </c>
      <c r="AD610" s="99">
        <f>COUNTIFS(通讯通路门店!$S:$S,$G610,通讯通路门店!$J:$J,"苹果体验店")</f>
        <v>0</v>
      </c>
      <c r="AE610" s="99">
        <f>COUNTIFS(通讯通路门店!$S:$S,$G610,通讯通路门店!$J:$J,"其他品牌专卖店")</f>
        <v>0</v>
      </c>
      <c r="AF610" s="99">
        <f>SUMIFS(通讯通路门店!$BI:$BI,通讯通路门店!$S:$S,$G610)</f>
        <v>0</v>
      </c>
      <c r="AG610" s="99">
        <f>SUMIFS(通讯通路门店!$BH:$BH,通讯通路门店!$S:$S,$G610)</f>
        <v>0</v>
      </c>
      <c r="AH610" s="99">
        <f t="shared" si="46"/>
        <v>0</v>
      </c>
      <c r="AI610" s="99">
        <f>SUMIFS(通讯通路门店!$BB:$BB,通讯通路门店!$S:$S,$G610)</f>
        <v>0</v>
      </c>
      <c r="AJ610" s="99">
        <f>SUMIFS(通讯通路门店!$BE:$BE,通讯通路门店!$S:$S,$G610)</f>
        <v>0</v>
      </c>
      <c r="AK610" s="99">
        <f>SUMIFS(通讯通路门店!$BG:$BG,通讯通路门店!$S:$S,$G610)</f>
        <v>0</v>
      </c>
      <c r="AL610" s="99">
        <f>SUMIFS(通讯通路门店!$BC:$BC,通讯通路门店!$S:$S,$G610)</f>
        <v>0</v>
      </c>
      <c r="AM610" s="99">
        <f>SUMIFS(通讯通路门店!$BD:$BD,通讯通路门店!$S:$S,$G610)</f>
        <v>0</v>
      </c>
      <c r="AN610" s="99">
        <f>SUMIFS(通讯通路门店!$BF:$BF,通讯通路门店!$S:$S,$G610)</f>
        <v>0</v>
      </c>
      <c r="AO610" s="99">
        <f t="shared" si="47"/>
        <v>0</v>
      </c>
      <c r="AP610" s="99">
        <f>SUMIFS(通讯通路门店!$K:$K,通讯通路门店!$S:$S,$G610)</f>
        <v>0</v>
      </c>
      <c r="AQ610" s="83"/>
      <c r="AR610" s="99">
        <f>SUMIFS(通讯通路门店!$T:$T,通讯通路门店!$S:$S,$G610)</f>
        <v>0</v>
      </c>
      <c r="AS610" s="99">
        <f>SUMIFS(通讯通路门店!$U:$U,通讯通路门店!$S:$S,$G610)</f>
        <v>0</v>
      </c>
      <c r="AT610" s="99">
        <f>SUMIFS(通讯通路门店!$V:$V,通讯通路门店!$S:$S,$G610)</f>
        <v>0</v>
      </c>
      <c r="AU610" s="99">
        <f>SUMIFS(通讯通路门店!$W:$W,通讯通路门店!$S:$S,$G610)</f>
        <v>0</v>
      </c>
      <c r="AV610" s="99">
        <f>SUMIFS(通讯通路门店!$Z:$Z,通讯通路门店!$S:$S,$G610)</f>
        <v>0</v>
      </c>
      <c r="AW610" s="99">
        <f>SUMIFS(通讯通路门店!$AB:$AB,通讯通路门店!$S:$S,$G610)</f>
        <v>0</v>
      </c>
      <c r="AX610" s="99">
        <f>SUMIFS(通讯通路门店!$X:$X,通讯通路门店!$S:$S,$G610)</f>
        <v>0</v>
      </c>
      <c r="AY610" s="99">
        <f>SUMIFS(通讯通路门店!$Y:$Y,通讯通路门店!$S:$S,$G610)</f>
        <v>0</v>
      </c>
      <c r="AZ610" s="99">
        <f>SUMIFS(通讯通路门店!$AA:$AA,通讯通路门店!$S:$S,$G610)</f>
        <v>0</v>
      </c>
      <c r="BA610" s="99">
        <f t="shared" si="48"/>
        <v>0</v>
      </c>
      <c r="BB610" s="99">
        <f t="shared" si="49"/>
        <v>0</v>
      </c>
      <c r="BC610" s="99">
        <f>SUMIFS(通讯通路门店!$W:$W,通讯通路门店!$S:$S,$G610,通讯通路门店!$J:$J,"荣耀体验店")+SUMIFS(通讯通路门店!$W:$W,通讯通路门店!$S:$S,$G610,通讯通路门店!$J:$J,"荣耀授权专卖店")</f>
        <v>0</v>
      </c>
      <c r="BD610" s="99">
        <f>SUMIFS(通讯通路门店!$Z:$Z,通讯通路门店!$S:$S,$G610,通讯通路门店!$J:$J,"VIVO体验店")</f>
        <v>0</v>
      </c>
      <c r="BE610" s="99">
        <f>SUMIFS(通讯通路门店!$AB:$AB,通讯通路门店!$S:$S,$G610,通讯通路门店!$J:$J,"OPPO体验店")</f>
        <v>0</v>
      </c>
      <c r="BF610" s="99">
        <f>SUMIFS(通讯通路门店!$X:$X,通讯通路门店!$S:$S,$G610,通讯通路门店!$J:$J,"华为授权体验店")+SUMIFS(通讯通路门店!$AA:$AA,通讯通路门店!$S:$S,$G610,通讯通路门店!$J:$J,"华为堡垒店")</f>
        <v>0</v>
      </c>
      <c r="BG610" s="99">
        <f>SUMIFS(通讯通路门店!$Y:$Y,通讯通路门店!$S:$S,$G610,通讯通路门店!$J:$J,"小米体验店")</f>
        <v>0</v>
      </c>
      <c r="BH610" s="99">
        <f>SUMIFS(通讯通路门店!$AA:$AA,通讯通路门店!$S:$S,$G610,通讯通路门店!$J:$J,"苹果体验店")</f>
        <v>0</v>
      </c>
      <c r="BI610" s="99">
        <f>SUMIFS(通讯通路门店!$K:$K,通讯通路门店!$S:$S,$G610,通讯通路门店!$J:$J,"其他品牌专卖店")</f>
        <v>0</v>
      </c>
      <c r="BJ610" s="99">
        <f>SUMIFS(通讯通路门店!$AC:$AC,通讯通路门店!$S:$S,$G610)</f>
        <v>0</v>
      </c>
      <c r="BK610" s="99">
        <f>SUMIFS(通讯通路门店!$AD:$AD,通讯通路门店!$S:$S,$G610)</f>
        <v>0</v>
      </c>
      <c r="BL610" s="99">
        <f>SUMIFS(通讯通路门店!$AE:$AE,通讯通路门店!$S:$S,$G610)</f>
        <v>0</v>
      </c>
      <c r="BM610" s="99">
        <f>SUMIFS(通讯通路门店!$AF:$AF,通讯通路门店!$S:$S,$G610)</f>
        <v>0</v>
      </c>
      <c r="BN610" s="99">
        <f>SUMIFS(通讯通路门店!$AG:$AG,通讯通路门店!$S:$S,$G610)</f>
        <v>0</v>
      </c>
      <c r="BO610" s="99">
        <f>SUMIFS(通讯通路门店!$AH:$AH,通讯通路门店!$S:$S,$G610)</f>
        <v>0</v>
      </c>
      <c r="BP610" s="99">
        <f>SUMIFS(通讯通路门店!$AI:$AI,通讯通路门店!$S:$S,$G610)</f>
        <v>0</v>
      </c>
      <c r="BQ610" s="83"/>
    </row>
    <row r="611" spans="1:69">
      <c r="A611" s="99" t="str">
        <f>IFERROR(_xlfn.XLOOKUP($G611,通讯通路门店!$S$4:$S$993931,通讯通路门店!$A$4:$A$993931,0,0),"")</f>
        <v/>
      </c>
      <c r="B611" s="99" t="str">
        <f>IFERROR(_xlfn.XLOOKUP($G611,通讯通路门店!$S$4:$S$993931,通讯通路门店!$B$4:$B$993931,0,0),"")</f>
        <v/>
      </c>
      <c r="C611" s="99" t="str">
        <f>IFERROR(_xlfn.XLOOKUP($G611,通讯通路门店!$S$4:$S$993931,通讯通路门店!$C$4:$C$993931,0,0),"")</f>
        <v/>
      </c>
      <c r="D611" s="99" t="str">
        <f>IFERROR(_xlfn.XLOOKUP($G611,通讯通路门店!$S$4:$S$993931,通讯通路门店!$D$4:$D$993931,0,0),"")</f>
        <v/>
      </c>
      <c r="E611" s="83"/>
      <c r="F611" s="83"/>
      <c r="G611" s="101" t="e">
        <v>#N/A</v>
      </c>
      <c r="H611" s="102" t="str">
        <f>IFERROR(_xlfn.XLOOKUP($G611,通讯通路门店!$S$4:$S$993931,通讯通路门店!$R$4:$R$993931,0,0),"")</f>
        <v/>
      </c>
      <c r="I611" s="83"/>
      <c r="J611" s="83"/>
      <c r="K611" s="83"/>
      <c r="L611" s="83"/>
      <c r="M611" s="83"/>
      <c r="N611" s="83"/>
      <c r="O611" s="83"/>
      <c r="P611" s="83"/>
      <c r="Q611" s="83"/>
      <c r="R611" s="83"/>
      <c r="S611" s="83"/>
      <c r="T611" s="83"/>
      <c r="U611" s="99">
        <f>COUNTIF(通讯通路门店!$S:$S,$G611)</f>
        <v>0</v>
      </c>
      <c r="V611" s="99">
        <f>COUNTIFS(通讯通路门店!$S:$S,$G611,通讯通路门店!$J:$J,"综合卖场")</f>
        <v>0</v>
      </c>
      <c r="W611" s="99">
        <f>SUMIFS(通讯通路门店!$AJ:$AJ,通讯通路门店!$S:$S,通讯客户沙盘!$G611)</f>
        <v>0</v>
      </c>
      <c r="X611" s="99">
        <f t="shared" si="45"/>
        <v>0</v>
      </c>
      <c r="Y611" s="99">
        <f>COUNTIFS(通讯通路门店!$S:$S,$G611,通讯通路门店!$J:$J,"荣耀体验店")+COUNTIFS(通讯通路门店!$S:$S,$G611,通讯通路门店!$J:$J,"荣耀授权专卖店")</f>
        <v>0</v>
      </c>
      <c r="Z611" s="99">
        <f>COUNTIFS(通讯通路门店!$S:$S,$G611,通讯通路门店!$J:$J,"VIVO体验店")</f>
        <v>0</v>
      </c>
      <c r="AA611" s="99">
        <f>COUNTIFS(通讯通路门店!$S:$S,$G611,通讯通路门店!$J:$J,"OPPO体验店")</f>
        <v>0</v>
      </c>
      <c r="AB611" s="99">
        <f>COUNTIFS(通讯通路门店!$S:$S,$G611,通讯通路门店!$J:$J,"华为授权体验店")+COUNTIFS(通讯通路门店!$S:$S,$G611,通讯通路门店!$J:$J,"华为堡垒店")</f>
        <v>0</v>
      </c>
      <c r="AC611" s="99">
        <f>COUNTIFS(通讯通路门店!$S:$S,$G611,通讯通路门店!$J:$J,"小米体验店")</f>
        <v>0</v>
      </c>
      <c r="AD611" s="99">
        <f>COUNTIFS(通讯通路门店!$S:$S,$G611,通讯通路门店!$J:$J,"苹果体验店")</f>
        <v>0</v>
      </c>
      <c r="AE611" s="99">
        <f>COUNTIFS(通讯通路门店!$S:$S,$G611,通讯通路门店!$J:$J,"其他品牌专卖店")</f>
        <v>0</v>
      </c>
      <c r="AF611" s="99">
        <f>SUMIFS(通讯通路门店!$BI:$BI,通讯通路门店!$S:$S,$G611)</f>
        <v>0</v>
      </c>
      <c r="AG611" s="99">
        <f>SUMIFS(通讯通路门店!$BH:$BH,通讯通路门店!$S:$S,$G611)</f>
        <v>0</v>
      </c>
      <c r="AH611" s="99">
        <f t="shared" si="46"/>
        <v>0</v>
      </c>
      <c r="AI611" s="99">
        <f>SUMIFS(通讯通路门店!$BB:$BB,通讯通路门店!$S:$S,$G611)</f>
        <v>0</v>
      </c>
      <c r="AJ611" s="99">
        <f>SUMIFS(通讯通路门店!$BE:$BE,通讯通路门店!$S:$S,$G611)</f>
        <v>0</v>
      </c>
      <c r="AK611" s="99">
        <f>SUMIFS(通讯通路门店!$BG:$BG,通讯通路门店!$S:$S,$G611)</f>
        <v>0</v>
      </c>
      <c r="AL611" s="99">
        <f>SUMIFS(通讯通路门店!$BC:$BC,通讯通路门店!$S:$S,$G611)</f>
        <v>0</v>
      </c>
      <c r="AM611" s="99">
        <f>SUMIFS(通讯通路门店!$BD:$BD,通讯通路门店!$S:$S,$G611)</f>
        <v>0</v>
      </c>
      <c r="AN611" s="99">
        <f>SUMIFS(通讯通路门店!$BF:$BF,通讯通路门店!$S:$S,$G611)</f>
        <v>0</v>
      </c>
      <c r="AO611" s="99">
        <f t="shared" si="47"/>
        <v>0</v>
      </c>
      <c r="AP611" s="99">
        <f>SUMIFS(通讯通路门店!$K:$K,通讯通路门店!$S:$S,$G611)</f>
        <v>0</v>
      </c>
      <c r="AQ611" s="83"/>
      <c r="AR611" s="99">
        <f>SUMIFS(通讯通路门店!$T:$T,通讯通路门店!$S:$S,$G611)</f>
        <v>0</v>
      </c>
      <c r="AS611" s="99">
        <f>SUMIFS(通讯通路门店!$U:$U,通讯通路门店!$S:$S,$G611)</f>
        <v>0</v>
      </c>
      <c r="AT611" s="99">
        <f>SUMIFS(通讯通路门店!$V:$V,通讯通路门店!$S:$S,$G611)</f>
        <v>0</v>
      </c>
      <c r="AU611" s="99">
        <f>SUMIFS(通讯通路门店!$W:$W,通讯通路门店!$S:$S,$G611)</f>
        <v>0</v>
      </c>
      <c r="AV611" s="99">
        <f>SUMIFS(通讯通路门店!$Z:$Z,通讯通路门店!$S:$S,$G611)</f>
        <v>0</v>
      </c>
      <c r="AW611" s="99">
        <f>SUMIFS(通讯通路门店!$AB:$AB,通讯通路门店!$S:$S,$G611)</f>
        <v>0</v>
      </c>
      <c r="AX611" s="99">
        <f>SUMIFS(通讯通路门店!$X:$X,通讯通路门店!$S:$S,$G611)</f>
        <v>0</v>
      </c>
      <c r="AY611" s="99">
        <f>SUMIFS(通讯通路门店!$Y:$Y,通讯通路门店!$S:$S,$G611)</f>
        <v>0</v>
      </c>
      <c r="AZ611" s="99">
        <f>SUMIFS(通讯通路门店!$AA:$AA,通讯通路门店!$S:$S,$G611)</f>
        <v>0</v>
      </c>
      <c r="BA611" s="99">
        <f t="shared" si="48"/>
        <v>0</v>
      </c>
      <c r="BB611" s="99">
        <f t="shared" si="49"/>
        <v>0</v>
      </c>
      <c r="BC611" s="99">
        <f>SUMIFS(通讯通路门店!$W:$W,通讯通路门店!$S:$S,$G611,通讯通路门店!$J:$J,"荣耀体验店")+SUMIFS(通讯通路门店!$W:$W,通讯通路门店!$S:$S,$G611,通讯通路门店!$J:$J,"荣耀授权专卖店")</f>
        <v>0</v>
      </c>
      <c r="BD611" s="99">
        <f>SUMIFS(通讯通路门店!$Z:$Z,通讯通路门店!$S:$S,$G611,通讯通路门店!$J:$J,"VIVO体验店")</f>
        <v>0</v>
      </c>
      <c r="BE611" s="99">
        <f>SUMIFS(通讯通路门店!$AB:$AB,通讯通路门店!$S:$S,$G611,通讯通路门店!$J:$J,"OPPO体验店")</f>
        <v>0</v>
      </c>
      <c r="BF611" s="99">
        <f>SUMIFS(通讯通路门店!$X:$X,通讯通路门店!$S:$S,$G611,通讯通路门店!$J:$J,"华为授权体验店")+SUMIFS(通讯通路门店!$AA:$AA,通讯通路门店!$S:$S,$G611,通讯通路门店!$J:$J,"华为堡垒店")</f>
        <v>0</v>
      </c>
      <c r="BG611" s="99">
        <f>SUMIFS(通讯通路门店!$Y:$Y,通讯通路门店!$S:$S,$G611,通讯通路门店!$J:$J,"小米体验店")</f>
        <v>0</v>
      </c>
      <c r="BH611" s="99">
        <f>SUMIFS(通讯通路门店!$AA:$AA,通讯通路门店!$S:$S,$G611,通讯通路门店!$J:$J,"苹果体验店")</f>
        <v>0</v>
      </c>
      <c r="BI611" s="99">
        <f>SUMIFS(通讯通路门店!$K:$K,通讯通路门店!$S:$S,$G611,通讯通路门店!$J:$J,"其他品牌专卖店")</f>
        <v>0</v>
      </c>
      <c r="BJ611" s="99">
        <f>SUMIFS(通讯通路门店!$AC:$AC,通讯通路门店!$S:$S,$G611)</f>
        <v>0</v>
      </c>
      <c r="BK611" s="99">
        <f>SUMIFS(通讯通路门店!$AD:$AD,通讯通路门店!$S:$S,$G611)</f>
        <v>0</v>
      </c>
      <c r="BL611" s="99">
        <f>SUMIFS(通讯通路门店!$AE:$AE,通讯通路门店!$S:$S,$G611)</f>
        <v>0</v>
      </c>
      <c r="BM611" s="99">
        <f>SUMIFS(通讯通路门店!$AF:$AF,通讯通路门店!$S:$S,$G611)</f>
        <v>0</v>
      </c>
      <c r="BN611" s="99">
        <f>SUMIFS(通讯通路门店!$AG:$AG,通讯通路门店!$S:$S,$G611)</f>
        <v>0</v>
      </c>
      <c r="BO611" s="99">
        <f>SUMIFS(通讯通路门店!$AH:$AH,通讯通路门店!$S:$S,$G611)</f>
        <v>0</v>
      </c>
      <c r="BP611" s="99">
        <f>SUMIFS(通讯通路门店!$AI:$AI,通讯通路门店!$S:$S,$G611)</f>
        <v>0</v>
      </c>
      <c r="BQ611" s="83"/>
    </row>
    <row r="612" spans="1:69">
      <c r="A612" s="99" t="str">
        <f>IFERROR(_xlfn.XLOOKUP($G612,通讯通路门店!$S$4:$S$993931,通讯通路门店!$A$4:$A$993931,0,0),"")</f>
        <v/>
      </c>
      <c r="B612" s="99" t="str">
        <f>IFERROR(_xlfn.XLOOKUP($G612,通讯通路门店!$S$4:$S$993931,通讯通路门店!$B$4:$B$993931,0,0),"")</f>
        <v/>
      </c>
      <c r="C612" s="99" t="str">
        <f>IFERROR(_xlfn.XLOOKUP($G612,通讯通路门店!$S$4:$S$993931,通讯通路门店!$C$4:$C$993931,0,0),"")</f>
        <v/>
      </c>
      <c r="D612" s="99" t="str">
        <f>IFERROR(_xlfn.XLOOKUP($G612,通讯通路门店!$S$4:$S$993931,通讯通路门店!$D$4:$D$993931,0,0),"")</f>
        <v/>
      </c>
      <c r="E612" s="83"/>
      <c r="F612" s="83"/>
      <c r="G612" s="101" t="e">
        <v>#N/A</v>
      </c>
      <c r="H612" s="102" t="str">
        <f>IFERROR(_xlfn.XLOOKUP($G612,通讯通路门店!$S$4:$S$993931,通讯通路门店!$R$4:$R$993931,0,0),"")</f>
        <v/>
      </c>
      <c r="I612" s="83"/>
      <c r="J612" s="83"/>
      <c r="K612" s="83"/>
      <c r="L612" s="83"/>
      <c r="M612" s="83"/>
      <c r="N612" s="83"/>
      <c r="O612" s="83"/>
      <c r="P612" s="83"/>
      <c r="Q612" s="83"/>
      <c r="R612" s="83"/>
      <c r="S612" s="83"/>
      <c r="T612" s="83"/>
      <c r="U612" s="99">
        <f>COUNTIF(通讯通路门店!$S:$S,$G612)</f>
        <v>0</v>
      </c>
      <c r="V612" s="99">
        <f>COUNTIFS(通讯通路门店!$S:$S,$G612,通讯通路门店!$J:$J,"综合卖场")</f>
        <v>0</v>
      </c>
      <c r="W612" s="99">
        <f>SUMIFS(通讯通路门店!$AJ:$AJ,通讯通路门店!$S:$S,通讯客户沙盘!$G612)</f>
        <v>0</v>
      </c>
      <c r="X612" s="99">
        <f t="shared" si="45"/>
        <v>0</v>
      </c>
      <c r="Y612" s="99">
        <f>COUNTIFS(通讯通路门店!$S:$S,$G612,通讯通路门店!$J:$J,"荣耀体验店")+COUNTIFS(通讯通路门店!$S:$S,$G612,通讯通路门店!$J:$J,"荣耀授权专卖店")</f>
        <v>0</v>
      </c>
      <c r="Z612" s="99">
        <f>COUNTIFS(通讯通路门店!$S:$S,$G612,通讯通路门店!$J:$J,"VIVO体验店")</f>
        <v>0</v>
      </c>
      <c r="AA612" s="99">
        <f>COUNTIFS(通讯通路门店!$S:$S,$G612,通讯通路门店!$J:$J,"OPPO体验店")</f>
        <v>0</v>
      </c>
      <c r="AB612" s="99">
        <f>COUNTIFS(通讯通路门店!$S:$S,$G612,通讯通路门店!$J:$J,"华为授权体验店")+COUNTIFS(通讯通路门店!$S:$S,$G612,通讯通路门店!$J:$J,"华为堡垒店")</f>
        <v>0</v>
      </c>
      <c r="AC612" s="99">
        <f>COUNTIFS(通讯通路门店!$S:$S,$G612,通讯通路门店!$J:$J,"小米体验店")</f>
        <v>0</v>
      </c>
      <c r="AD612" s="99">
        <f>COUNTIFS(通讯通路门店!$S:$S,$G612,通讯通路门店!$J:$J,"苹果体验店")</f>
        <v>0</v>
      </c>
      <c r="AE612" s="99">
        <f>COUNTIFS(通讯通路门店!$S:$S,$G612,通讯通路门店!$J:$J,"其他品牌专卖店")</f>
        <v>0</v>
      </c>
      <c r="AF612" s="99">
        <f>SUMIFS(通讯通路门店!$BI:$BI,通讯通路门店!$S:$S,$G612)</f>
        <v>0</v>
      </c>
      <c r="AG612" s="99">
        <f>SUMIFS(通讯通路门店!$BH:$BH,通讯通路门店!$S:$S,$G612)</f>
        <v>0</v>
      </c>
      <c r="AH612" s="99">
        <f t="shared" si="46"/>
        <v>0</v>
      </c>
      <c r="AI612" s="99">
        <f>SUMIFS(通讯通路门店!$BB:$BB,通讯通路门店!$S:$S,$G612)</f>
        <v>0</v>
      </c>
      <c r="AJ612" s="99">
        <f>SUMIFS(通讯通路门店!$BE:$BE,通讯通路门店!$S:$S,$G612)</f>
        <v>0</v>
      </c>
      <c r="AK612" s="99">
        <f>SUMIFS(通讯通路门店!$BG:$BG,通讯通路门店!$S:$S,$G612)</f>
        <v>0</v>
      </c>
      <c r="AL612" s="99">
        <f>SUMIFS(通讯通路门店!$BC:$BC,通讯通路门店!$S:$S,$G612)</f>
        <v>0</v>
      </c>
      <c r="AM612" s="99">
        <f>SUMIFS(通讯通路门店!$BD:$BD,通讯通路门店!$S:$S,$G612)</f>
        <v>0</v>
      </c>
      <c r="AN612" s="99">
        <f>SUMIFS(通讯通路门店!$BF:$BF,通讯通路门店!$S:$S,$G612)</f>
        <v>0</v>
      </c>
      <c r="AO612" s="99">
        <f t="shared" si="47"/>
        <v>0</v>
      </c>
      <c r="AP612" s="99">
        <f>SUMIFS(通讯通路门店!$K:$K,通讯通路门店!$S:$S,$G612)</f>
        <v>0</v>
      </c>
      <c r="AQ612" s="83"/>
      <c r="AR612" s="99">
        <f>SUMIFS(通讯通路门店!$T:$T,通讯通路门店!$S:$S,$G612)</f>
        <v>0</v>
      </c>
      <c r="AS612" s="99">
        <f>SUMIFS(通讯通路门店!$U:$U,通讯通路门店!$S:$S,$G612)</f>
        <v>0</v>
      </c>
      <c r="AT612" s="99">
        <f>SUMIFS(通讯通路门店!$V:$V,通讯通路门店!$S:$S,$G612)</f>
        <v>0</v>
      </c>
      <c r="AU612" s="99">
        <f>SUMIFS(通讯通路门店!$W:$W,通讯通路门店!$S:$S,$G612)</f>
        <v>0</v>
      </c>
      <c r="AV612" s="99">
        <f>SUMIFS(通讯通路门店!$Z:$Z,通讯通路门店!$S:$S,$G612)</f>
        <v>0</v>
      </c>
      <c r="AW612" s="99">
        <f>SUMIFS(通讯通路门店!$AB:$AB,通讯通路门店!$S:$S,$G612)</f>
        <v>0</v>
      </c>
      <c r="AX612" s="99">
        <f>SUMIFS(通讯通路门店!$X:$X,通讯通路门店!$S:$S,$G612)</f>
        <v>0</v>
      </c>
      <c r="AY612" s="99">
        <f>SUMIFS(通讯通路门店!$Y:$Y,通讯通路门店!$S:$S,$G612)</f>
        <v>0</v>
      </c>
      <c r="AZ612" s="99">
        <f>SUMIFS(通讯通路门店!$AA:$AA,通讯通路门店!$S:$S,$G612)</f>
        <v>0</v>
      </c>
      <c r="BA612" s="99">
        <f t="shared" si="48"/>
        <v>0</v>
      </c>
      <c r="BB612" s="99">
        <f t="shared" si="49"/>
        <v>0</v>
      </c>
      <c r="BC612" s="99">
        <f>SUMIFS(通讯通路门店!$W:$W,通讯通路门店!$S:$S,$G612,通讯通路门店!$J:$J,"荣耀体验店")+SUMIFS(通讯通路门店!$W:$W,通讯通路门店!$S:$S,$G612,通讯通路门店!$J:$J,"荣耀授权专卖店")</f>
        <v>0</v>
      </c>
      <c r="BD612" s="99">
        <f>SUMIFS(通讯通路门店!$Z:$Z,通讯通路门店!$S:$S,$G612,通讯通路门店!$J:$J,"VIVO体验店")</f>
        <v>0</v>
      </c>
      <c r="BE612" s="99">
        <f>SUMIFS(通讯通路门店!$AB:$AB,通讯通路门店!$S:$S,$G612,通讯通路门店!$J:$J,"OPPO体验店")</f>
        <v>0</v>
      </c>
      <c r="BF612" s="99">
        <f>SUMIFS(通讯通路门店!$X:$X,通讯通路门店!$S:$S,$G612,通讯通路门店!$J:$J,"华为授权体验店")+SUMIFS(通讯通路门店!$AA:$AA,通讯通路门店!$S:$S,$G612,通讯通路门店!$J:$J,"华为堡垒店")</f>
        <v>0</v>
      </c>
      <c r="BG612" s="99">
        <f>SUMIFS(通讯通路门店!$Y:$Y,通讯通路门店!$S:$S,$G612,通讯通路门店!$J:$J,"小米体验店")</f>
        <v>0</v>
      </c>
      <c r="BH612" s="99">
        <f>SUMIFS(通讯通路门店!$AA:$AA,通讯通路门店!$S:$S,$G612,通讯通路门店!$J:$J,"苹果体验店")</f>
        <v>0</v>
      </c>
      <c r="BI612" s="99">
        <f>SUMIFS(通讯通路门店!$K:$K,通讯通路门店!$S:$S,$G612,通讯通路门店!$J:$J,"其他品牌专卖店")</f>
        <v>0</v>
      </c>
      <c r="BJ612" s="99">
        <f>SUMIFS(通讯通路门店!$AC:$AC,通讯通路门店!$S:$S,$G612)</f>
        <v>0</v>
      </c>
      <c r="BK612" s="99">
        <f>SUMIFS(通讯通路门店!$AD:$AD,通讯通路门店!$S:$S,$G612)</f>
        <v>0</v>
      </c>
      <c r="BL612" s="99">
        <f>SUMIFS(通讯通路门店!$AE:$AE,通讯通路门店!$S:$S,$G612)</f>
        <v>0</v>
      </c>
      <c r="BM612" s="99">
        <f>SUMIFS(通讯通路门店!$AF:$AF,通讯通路门店!$S:$S,$G612)</f>
        <v>0</v>
      </c>
      <c r="BN612" s="99">
        <f>SUMIFS(通讯通路门店!$AG:$AG,通讯通路门店!$S:$S,$G612)</f>
        <v>0</v>
      </c>
      <c r="BO612" s="99">
        <f>SUMIFS(通讯通路门店!$AH:$AH,通讯通路门店!$S:$S,$G612)</f>
        <v>0</v>
      </c>
      <c r="BP612" s="99">
        <f>SUMIFS(通讯通路门店!$AI:$AI,通讯通路门店!$S:$S,$G612)</f>
        <v>0</v>
      </c>
      <c r="BQ612" s="83"/>
    </row>
    <row r="613" spans="1:69">
      <c r="A613" s="99" t="str">
        <f>IFERROR(_xlfn.XLOOKUP($G613,通讯通路门店!$S$4:$S$993931,通讯通路门店!$A$4:$A$993931,0,0),"")</f>
        <v/>
      </c>
      <c r="B613" s="99" t="str">
        <f>IFERROR(_xlfn.XLOOKUP($G613,通讯通路门店!$S$4:$S$993931,通讯通路门店!$B$4:$B$993931,0,0),"")</f>
        <v/>
      </c>
      <c r="C613" s="99" t="str">
        <f>IFERROR(_xlfn.XLOOKUP($G613,通讯通路门店!$S$4:$S$993931,通讯通路门店!$C$4:$C$993931,0,0),"")</f>
        <v/>
      </c>
      <c r="D613" s="99" t="str">
        <f>IFERROR(_xlfn.XLOOKUP($G613,通讯通路门店!$S$4:$S$993931,通讯通路门店!$D$4:$D$993931,0,0),"")</f>
        <v/>
      </c>
      <c r="E613" s="83"/>
      <c r="F613" s="83"/>
      <c r="G613" s="101" t="e">
        <v>#N/A</v>
      </c>
      <c r="H613" s="102" t="str">
        <f>IFERROR(_xlfn.XLOOKUP($G613,通讯通路门店!$S$4:$S$993931,通讯通路门店!$R$4:$R$993931,0,0),"")</f>
        <v/>
      </c>
      <c r="I613" s="83"/>
      <c r="J613" s="83"/>
      <c r="K613" s="83"/>
      <c r="L613" s="83"/>
      <c r="M613" s="83"/>
      <c r="N613" s="83"/>
      <c r="O613" s="83"/>
      <c r="P613" s="83"/>
      <c r="Q613" s="83"/>
      <c r="R613" s="83"/>
      <c r="S613" s="83"/>
      <c r="T613" s="83"/>
      <c r="U613" s="99">
        <f>COUNTIF(通讯通路门店!$S:$S,$G613)</f>
        <v>0</v>
      </c>
      <c r="V613" s="99">
        <f>COUNTIFS(通讯通路门店!$S:$S,$G613,通讯通路门店!$J:$J,"综合卖场")</f>
        <v>0</v>
      </c>
      <c r="W613" s="99">
        <f>SUMIFS(通讯通路门店!$AJ:$AJ,通讯通路门店!$S:$S,通讯客户沙盘!$G613)</f>
        <v>0</v>
      </c>
      <c r="X613" s="99">
        <f t="shared" si="45"/>
        <v>0</v>
      </c>
      <c r="Y613" s="99">
        <f>COUNTIFS(通讯通路门店!$S:$S,$G613,通讯通路门店!$J:$J,"荣耀体验店")+COUNTIFS(通讯通路门店!$S:$S,$G613,通讯通路门店!$J:$J,"荣耀授权专卖店")</f>
        <v>0</v>
      </c>
      <c r="Z613" s="99">
        <f>COUNTIFS(通讯通路门店!$S:$S,$G613,通讯通路门店!$J:$J,"VIVO体验店")</f>
        <v>0</v>
      </c>
      <c r="AA613" s="99">
        <f>COUNTIFS(通讯通路门店!$S:$S,$G613,通讯通路门店!$J:$J,"OPPO体验店")</f>
        <v>0</v>
      </c>
      <c r="AB613" s="99">
        <f>COUNTIFS(通讯通路门店!$S:$S,$G613,通讯通路门店!$J:$J,"华为授权体验店")+COUNTIFS(通讯通路门店!$S:$S,$G613,通讯通路门店!$J:$J,"华为堡垒店")</f>
        <v>0</v>
      </c>
      <c r="AC613" s="99">
        <f>COUNTIFS(通讯通路门店!$S:$S,$G613,通讯通路门店!$J:$J,"小米体验店")</f>
        <v>0</v>
      </c>
      <c r="AD613" s="99">
        <f>COUNTIFS(通讯通路门店!$S:$S,$G613,通讯通路门店!$J:$J,"苹果体验店")</f>
        <v>0</v>
      </c>
      <c r="AE613" s="99">
        <f>COUNTIFS(通讯通路门店!$S:$S,$G613,通讯通路门店!$J:$J,"其他品牌专卖店")</f>
        <v>0</v>
      </c>
      <c r="AF613" s="99">
        <f>SUMIFS(通讯通路门店!$BI:$BI,通讯通路门店!$S:$S,$G613)</f>
        <v>0</v>
      </c>
      <c r="AG613" s="99">
        <f>SUMIFS(通讯通路门店!$BH:$BH,通讯通路门店!$S:$S,$G613)</f>
        <v>0</v>
      </c>
      <c r="AH613" s="99">
        <f t="shared" si="46"/>
        <v>0</v>
      </c>
      <c r="AI613" s="99">
        <f>SUMIFS(通讯通路门店!$BB:$BB,通讯通路门店!$S:$S,$G613)</f>
        <v>0</v>
      </c>
      <c r="AJ613" s="99">
        <f>SUMIFS(通讯通路门店!$BE:$BE,通讯通路门店!$S:$S,$G613)</f>
        <v>0</v>
      </c>
      <c r="AK613" s="99">
        <f>SUMIFS(通讯通路门店!$BG:$BG,通讯通路门店!$S:$S,$G613)</f>
        <v>0</v>
      </c>
      <c r="AL613" s="99">
        <f>SUMIFS(通讯通路门店!$BC:$BC,通讯通路门店!$S:$S,$G613)</f>
        <v>0</v>
      </c>
      <c r="AM613" s="99">
        <f>SUMIFS(通讯通路门店!$BD:$BD,通讯通路门店!$S:$S,$G613)</f>
        <v>0</v>
      </c>
      <c r="AN613" s="99">
        <f>SUMIFS(通讯通路门店!$BF:$BF,通讯通路门店!$S:$S,$G613)</f>
        <v>0</v>
      </c>
      <c r="AO613" s="99">
        <f t="shared" si="47"/>
        <v>0</v>
      </c>
      <c r="AP613" s="99">
        <f>SUMIFS(通讯通路门店!$K:$K,通讯通路门店!$S:$S,$G613)</f>
        <v>0</v>
      </c>
      <c r="AQ613" s="83"/>
      <c r="AR613" s="99">
        <f>SUMIFS(通讯通路门店!$T:$T,通讯通路门店!$S:$S,$G613)</f>
        <v>0</v>
      </c>
      <c r="AS613" s="99">
        <f>SUMIFS(通讯通路门店!$U:$U,通讯通路门店!$S:$S,$G613)</f>
        <v>0</v>
      </c>
      <c r="AT613" s="99">
        <f>SUMIFS(通讯通路门店!$V:$V,通讯通路门店!$S:$S,$G613)</f>
        <v>0</v>
      </c>
      <c r="AU613" s="99">
        <f>SUMIFS(通讯通路门店!$W:$W,通讯通路门店!$S:$S,$G613)</f>
        <v>0</v>
      </c>
      <c r="AV613" s="99">
        <f>SUMIFS(通讯通路门店!$Z:$Z,通讯通路门店!$S:$S,$G613)</f>
        <v>0</v>
      </c>
      <c r="AW613" s="99">
        <f>SUMIFS(通讯通路门店!$AB:$AB,通讯通路门店!$S:$S,$G613)</f>
        <v>0</v>
      </c>
      <c r="AX613" s="99">
        <f>SUMIFS(通讯通路门店!$X:$X,通讯通路门店!$S:$S,$G613)</f>
        <v>0</v>
      </c>
      <c r="AY613" s="99">
        <f>SUMIFS(通讯通路门店!$Y:$Y,通讯通路门店!$S:$S,$G613)</f>
        <v>0</v>
      </c>
      <c r="AZ613" s="99">
        <f>SUMIFS(通讯通路门店!$AA:$AA,通讯通路门店!$S:$S,$G613)</f>
        <v>0</v>
      </c>
      <c r="BA613" s="99">
        <f t="shared" si="48"/>
        <v>0</v>
      </c>
      <c r="BB613" s="99">
        <f t="shared" si="49"/>
        <v>0</v>
      </c>
      <c r="BC613" s="99">
        <f>SUMIFS(通讯通路门店!$W:$W,通讯通路门店!$S:$S,$G613,通讯通路门店!$J:$J,"荣耀体验店")+SUMIFS(通讯通路门店!$W:$W,通讯通路门店!$S:$S,$G613,通讯通路门店!$J:$J,"荣耀授权专卖店")</f>
        <v>0</v>
      </c>
      <c r="BD613" s="99">
        <f>SUMIFS(通讯通路门店!$Z:$Z,通讯通路门店!$S:$S,$G613,通讯通路门店!$J:$J,"VIVO体验店")</f>
        <v>0</v>
      </c>
      <c r="BE613" s="99">
        <f>SUMIFS(通讯通路门店!$AB:$AB,通讯通路门店!$S:$S,$G613,通讯通路门店!$J:$J,"OPPO体验店")</f>
        <v>0</v>
      </c>
      <c r="BF613" s="99">
        <f>SUMIFS(通讯通路门店!$X:$X,通讯通路门店!$S:$S,$G613,通讯通路门店!$J:$J,"华为授权体验店")+SUMIFS(通讯通路门店!$AA:$AA,通讯通路门店!$S:$S,$G613,通讯通路门店!$J:$J,"华为堡垒店")</f>
        <v>0</v>
      </c>
      <c r="BG613" s="99">
        <f>SUMIFS(通讯通路门店!$Y:$Y,通讯通路门店!$S:$S,$G613,通讯通路门店!$J:$J,"小米体验店")</f>
        <v>0</v>
      </c>
      <c r="BH613" s="99">
        <f>SUMIFS(通讯通路门店!$AA:$AA,通讯通路门店!$S:$S,$G613,通讯通路门店!$J:$J,"苹果体验店")</f>
        <v>0</v>
      </c>
      <c r="BI613" s="99">
        <f>SUMIFS(通讯通路门店!$K:$K,通讯通路门店!$S:$S,$G613,通讯通路门店!$J:$J,"其他品牌专卖店")</f>
        <v>0</v>
      </c>
      <c r="BJ613" s="99">
        <f>SUMIFS(通讯通路门店!$AC:$AC,通讯通路门店!$S:$S,$G613)</f>
        <v>0</v>
      </c>
      <c r="BK613" s="99">
        <f>SUMIFS(通讯通路门店!$AD:$AD,通讯通路门店!$S:$S,$G613)</f>
        <v>0</v>
      </c>
      <c r="BL613" s="99">
        <f>SUMIFS(通讯通路门店!$AE:$AE,通讯通路门店!$S:$S,$G613)</f>
        <v>0</v>
      </c>
      <c r="BM613" s="99">
        <f>SUMIFS(通讯通路门店!$AF:$AF,通讯通路门店!$S:$S,$G613)</f>
        <v>0</v>
      </c>
      <c r="BN613" s="99">
        <f>SUMIFS(通讯通路门店!$AG:$AG,通讯通路门店!$S:$S,$G613)</f>
        <v>0</v>
      </c>
      <c r="BO613" s="99">
        <f>SUMIFS(通讯通路门店!$AH:$AH,通讯通路门店!$S:$S,$G613)</f>
        <v>0</v>
      </c>
      <c r="BP613" s="99">
        <f>SUMIFS(通讯通路门店!$AI:$AI,通讯通路门店!$S:$S,$G613)</f>
        <v>0</v>
      </c>
      <c r="BQ613" s="83"/>
    </row>
    <row r="614" spans="1:69">
      <c r="A614" s="99" t="str">
        <f>IFERROR(_xlfn.XLOOKUP($G614,通讯通路门店!$S$4:$S$993931,通讯通路门店!$A$4:$A$993931,0,0),"")</f>
        <v/>
      </c>
      <c r="B614" s="99" t="str">
        <f>IFERROR(_xlfn.XLOOKUP($G614,通讯通路门店!$S$4:$S$993931,通讯通路门店!$B$4:$B$993931,0,0),"")</f>
        <v/>
      </c>
      <c r="C614" s="99" t="str">
        <f>IFERROR(_xlfn.XLOOKUP($G614,通讯通路门店!$S$4:$S$993931,通讯通路门店!$C$4:$C$993931,0,0),"")</f>
        <v/>
      </c>
      <c r="D614" s="99" t="str">
        <f>IFERROR(_xlfn.XLOOKUP($G614,通讯通路门店!$S$4:$S$993931,通讯通路门店!$D$4:$D$993931,0,0),"")</f>
        <v/>
      </c>
      <c r="E614" s="83"/>
      <c r="F614" s="83"/>
      <c r="G614" s="101" t="e">
        <v>#N/A</v>
      </c>
      <c r="H614" s="102" t="str">
        <f>IFERROR(_xlfn.XLOOKUP($G614,通讯通路门店!$S$4:$S$993931,通讯通路门店!$R$4:$R$993931,0,0),"")</f>
        <v/>
      </c>
      <c r="I614" s="83"/>
      <c r="J614" s="83"/>
      <c r="K614" s="83"/>
      <c r="L614" s="83"/>
      <c r="M614" s="83"/>
      <c r="N614" s="83"/>
      <c r="O614" s="83"/>
      <c r="P614" s="83"/>
      <c r="Q614" s="83"/>
      <c r="R614" s="83"/>
      <c r="S614" s="83"/>
      <c r="T614" s="83"/>
      <c r="U614" s="99">
        <f>COUNTIF(通讯通路门店!$S:$S,$G614)</f>
        <v>0</v>
      </c>
      <c r="V614" s="99">
        <f>COUNTIFS(通讯通路门店!$S:$S,$G614,通讯通路门店!$J:$J,"综合卖场")</f>
        <v>0</v>
      </c>
      <c r="W614" s="99">
        <f>SUMIFS(通讯通路门店!$AJ:$AJ,通讯通路门店!$S:$S,通讯客户沙盘!$G614)</f>
        <v>0</v>
      </c>
      <c r="X614" s="99">
        <f t="shared" si="45"/>
        <v>0</v>
      </c>
      <c r="Y614" s="99">
        <f>COUNTIFS(通讯通路门店!$S:$S,$G614,通讯通路门店!$J:$J,"荣耀体验店")+COUNTIFS(通讯通路门店!$S:$S,$G614,通讯通路门店!$J:$J,"荣耀授权专卖店")</f>
        <v>0</v>
      </c>
      <c r="Z614" s="99">
        <f>COUNTIFS(通讯通路门店!$S:$S,$G614,通讯通路门店!$J:$J,"VIVO体验店")</f>
        <v>0</v>
      </c>
      <c r="AA614" s="99">
        <f>COUNTIFS(通讯通路门店!$S:$S,$G614,通讯通路门店!$J:$J,"OPPO体验店")</f>
        <v>0</v>
      </c>
      <c r="AB614" s="99">
        <f>COUNTIFS(通讯通路门店!$S:$S,$G614,通讯通路门店!$J:$J,"华为授权体验店")+COUNTIFS(通讯通路门店!$S:$S,$G614,通讯通路门店!$J:$J,"华为堡垒店")</f>
        <v>0</v>
      </c>
      <c r="AC614" s="99">
        <f>COUNTIFS(通讯通路门店!$S:$S,$G614,通讯通路门店!$J:$J,"小米体验店")</f>
        <v>0</v>
      </c>
      <c r="AD614" s="99">
        <f>COUNTIFS(通讯通路门店!$S:$S,$G614,通讯通路门店!$J:$J,"苹果体验店")</f>
        <v>0</v>
      </c>
      <c r="AE614" s="99">
        <f>COUNTIFS(通讯通路门店!$S:$S,$G614,通讯通路门店!$J:$J,"其他品牌专卖店")</f>
        <v>0</v>
      </c>
      <c r="AF614" s="99">
        <f>SUMIFS(通讯通路门店!$BI:$BI,通讯通路门店!$S:$S,$G614)</f>
        <v>0</v>
      </c>
      <c r="AG614" s="99">
        <f>SUMIFS(通讯通路门店!$BH:$BH,通讯通路门店!$S:$S,$G614)</f>
        <v>0</v>
      </c>
      <c r="AH614" s="99">
        <f t="shared" si="46"/>
        <v>0</v>
      </c>
      <c r="AI614" s="99">
        <f>SUMIFS(通讯通路门店!$BB:$BB,通讯通路门店!$S:$S,$G614)</f>
        <v>0</v>
      </c>
      <c r="AJ614" s="99">
        <f>SUMIFS(通讯通路门店!$BE:$BE,通讯通路门店!$S:$S,$G614)</f>
        <v>0</v>
      </c>
      <c r="AK614" s="99">
        <f>SUMIFS(通讯通路门店!$BG:$BG,通讯通路门店!$S:$S,$G614)</f>
        <v>0</v>
      </c>
      <c r="AL614" s="99">
        <f>SUMIFS(通讯通路门店!$BC:$BC,通讯通路门店!$S:$S,$G614)</f>
        <v>0</v>
      </c>
      <c r="AM614" s="99">
        <f>SUMIFS(通讯通路门店!$BD:$BD,通讯通路门店!$S:$S,$G614)</f>
        <v>0</v>
      </c>
      <c r="AN614" s="99">
        <f>SUMIFS(通讯通路门店!$BF:$BF,通讯通路门店!$S:$S,$G614)</f>
        <v>0</v>
      </c>
      <c r="AO614" s="99">
        <f t="shared" si="47"/>
        <v>0</v>
      </c>
      <c r="AP614" s="99">
        <f>SUMIFS(通讯通路门店!$K:$K,通讯通路门店!$S:$S,$G614)</f>
        <v>0</v>
      </c>
      <c r="AQ614" s="83"/>
      <c r="AR614" s="99">
        <f>SUMIFS(通讯通路门店!$T:$T,通讯通路门店!$S:$S,$G614)</f>
        <v>0</v>
      </c>
      <c r="AS614" s="99">
        <f>SUMIFS(通讯通路门店!$U:$U,通讯通路门店!$S:$S,$G614)</f>
        <v>0</v>
      </c>
      <c r="AT614" s="99">
        <f>SUMIFS(通讯通路门店!$V:$V,通讯通路门店!$S:$S,$G614)</f>
        <v>0</v>
      </c>
      <c r="AU614" s="99">
        <f>SUMIFS(通讯通路门店!$W:$W,通讯通路门店!$S:$S,$G614)</f>
        <v>0</v>
      </c>
      <c r="AV614" s="99">
        <f>SUMIFS(通讯通路门店!$Z:$Z,通讯通路门店!$S:$S,$G614)</f>
        <v>0</v>
      </c>
      <c r="AW614" s="99">
        <f>SUMIFS(通讯通路门店!$AB:$AB,通讯通路门店!$S:$S,$G614)</f>
        <v>0</v>
      </c>
      <c r="AX614" s="99">
        <f>SUMIFS(通讯通路门店!$X:$X,通讯通路门店!$S:$S,$G614)</f>
        <v>0</v>
      </c>
      <c r="AY614" s="99">
        <f>SUMIFS(通讯通路门店!$Y:$Y,通讯通路门店!$S:$S,$G614)</f>
        <v>0</v>
      </c>
      <c r="AZ614" s="99">
        <f>SUMIFS(通讯通路门店!$AA:$AA,通讯通路门店!$S:$S,$G614)</f>
        <v>0</v>
      </c>
      <c r="BA614" s="99">
        <f t="shared" si="48"/>
        <v>0</v>
      </c>
      <c r="BB614" s="99">
        <f t="shared" si="49"/>
        <v>0</v>
      </c>
      <c r="BC614" s="99">
        <f>SUMIFS(通讯通路门店!$W:$W,通讯通路门店!$S:$S,$G614,通讯通路门店!$J:$J,"荣耀体验店")+SUMIFS(通讯通路门店!$W:$W,通讯通路门店!$S:$S,$G614,通讯通路门店!$J:$J,"荣耀授权专卖店")</f>
        <v>0</v>
      </c>
      <c r="BD614" s="99">
        <f>SUMIFS(通讯通路门店!$Z:$Z,通讯通路门店!$S:$S,$G614,通讯通路门店!$J:$J,"VIVO体验店")</f>
        <v>0</v>
      </c>
      <c r="BE614" s="99">
        <f>SUMIFS(通讯通路门店!$AB:$AB,通讯通路门店!$S:$S,$G614,通讯通路门店!$J:$J,"OPPO体验店")</f>
        <v>0</v>
      </c>
      <c r="BF614" s="99">
        <f>SUMIFS(通讯通路门店!$X:$X,通讯通路门店!$S:$S,$G614,通讯通路门店!$J:$J,"华为授权体验店")+SUMIFS(通讯通路门店!$AA:$AA,通讯通路门店!$S:$S,$G614,通讯通路门店!$J:$J,"华为堡垒店")</f>
        <v>0</v>
      </c>
      <c r="BG614" s="99">
        <f>SUMIFS(通讯通路门店!$Y:$Y,通讯通路门店!$S:$S,$G614,通讯通路门店!$J:$J,"小米体验店")</f>
        <v>0</v>
      </c>
      <c r="BH614" s="99">
        <f>SUMIFS(通讯通路门店!$AA:$AA,通讯通路门店!$S:$S,$G614,通讯通路门店!$J:$J,"苹果体验店")</f>
        <v>0</v>
      </c>
      <c r="BI614" s="99">
        <f>SUMIFS(通讯通路门店!$K:$K,通讯通路门店!$S:$S,$G614,通讯通路门店!$J:$J,"其他品牌专卖店")</f>
        <v>0</v>
      </c>
      <c r="BJ614" s="99">
        <f>SUMIFS(通讯通路门店!$AC:$AC,通讯通路门店!$S:$S,$G614)</f>
        <v>0</v>
      </c>
      <c r="BK614" s="99">
        <f>SUMIFS(通讯通路门店!$AD:$AD,通讯通路门店!$S:$S,$G614)</f>
        <v>0</v>
      </c>
      <c r="BL614" s="99">
        <f>SUMIFS(通讯通路门店!$AE:$AE,通讯通路门店!$S:$S,$G614)</f>
        <v>0</v>
      </c>
      <c r="BM614" s="99">
        <f>SUMIFS(通讯通路门店!$AF:$AF,通讯通路门店!$S:$S,$G614)</f>
        <v>0</v>
      </c>
      <c r="BN614" s="99">
        <f>SUMIFS(通讯通路门店!$AG:$AG,通讯通路门店!$S:$S,$G614)</f>
        <v>0</v>
      </c>
      <c r="BO614" s="99">
        <f>SUMIFS(通讯通路门店!$AH:$AH,通讯通路门店!$S:$S,$G614)</f>
        <v>0</v>
      </c>
      <c r="BP614" s="99">
        <f>SUMIFS(通讯通路门店!$AI:$AI,通讯通路门店!$S:$S,$G614)</f>
        <v>0</v>
      </c>
      <c r="BQ614" s="83"/>
    </row>
    <row r="615" spans="1:69">
      <c r="A615" s="99" t="str">
        <f>IFERROR(_xlfn.XLOOKUP($G615,通讯通路门店!$S$4:$S$993931,通讯通路门店!$A$4:$A$993931,0,0),"")</f>
        <v/>
      </c>
      <c r="B615" s="99" t="str">
        <f>IFERROR(_xlfn.XLOOKUP($G615,通讯通路门店!$S$4:$S$993931,通讯通路门店!$B$4:$B$993931,0,0),"")</f>
        <v/>
      </c>
      <c r="C615" s="99" t="str">
        <f>IFERROR(_xlfn.XLOOKUP($G615,通讯通路门店!$S$4:$S$993931,通讯通路门店!$C$4:$C$993931,0,0),"")</f>
        <v/>
      </c>
      <c r="D615" s="99" t="str">
        <f>IFERROR(_xlfn.XLOOKUP($G615,通讯通路门店!$S$4:$S$993931,通讯通路门店!$D$4:$D$993931,0,0),"")</f>
        <v/>
      </c>
      <c r="E615" s="83"/>
      <c r="F615" s="83"/>
      <c r="G615" s="101" t="e">
        <v>#N/A</v>
      </c>
      <c r="H615" s="102" t="str">
        <f>IFERROR(_xlfn.XLOOKUP($G615,通讯通路门店!$S$4:$S$993931,通讯通路门店!$R$4:$R$993931,0,0),"")</f>
        <v/>
      </c>
      <c r="I615" s="83"/>
      <c r="J615" s="83"/>
      <c r="K615" s="83"/>
      <c r="L615" s="83"/>
      <c r="M615" s="83"/>
      <c r="N615" s="83"/>
      <c r="O615" s="83"/>
      <c r="P615" s="83"/>
      <c r="Q615" s="83"/>
      <c r="R615" s="83"/>
      <c r="S615" s="83"/>
      <c r="T615" s="83"/>
      <c r="U615" s="99">
        <f>COUNTIF(通讯通路门店!$S:$S,$G615)</f>
        <v>0</v>
      </c>
      <c r="V615" s="99">
        <f>COUNTIFS(通讯通路门店!$S:$S,$G615,通讯通路门店!$J:$J,"综合卖场")</f>
        <v>0</v>
      </c>
      <c r="W615" s="99">
        <f>SUMIFS(通讯通路门店!$AJ:$AJ,通讯通路门店!$S:$S,通讯客户沙盘!$G615)</f>
        <v>0</v>
      </c>
      <c r="X615" s="99">
        <f t="shared" si="45"/>
        <v>0</v>
      </c>
      <c r="Y615" s="99">
        <f>COUNTIFS(通讯通路门店!$S:$S,$G615,通讯通路门店!$J:$J,"荣耀体验店")+COUNTIFS(通讯通路门店!$S:$S,$G615,通讯通路门店!$J:$J,"荣耀授权专卖店")</f>
        <v>0</v>
      </c>
      <c r="Z615" s="99">
        <f>COUNTIFS(通讯通路门店!$S:$S,$G615,通讯通路门店!$J:$J,"VIVO体验店")</f>
        <v>0</v>
      </c>
      <c r="AA615" s="99">
        <f>COUNTIFS(通讯通路门店!$S:$S,$G615,通讯通路门店!$J:$J,"OPPO体验店")</f>
        <v>0</v>
      </c>
      <c r="AB615" s="99">
        <f>COUNTIFS(通讯通路门店!$S:$S,$G615,通讯通路门店!$J:$J,"华为授权体验店")+COUNTIFS(通讯通路门店!$S:$S,$G615,通讯通路门店!$J:$J,"华为堡垒店")</f>
        <v>0</v>
      </c>
      <c r="AC615" s="99">
        <f>COUNTIFS(通讯通路门店!$S:$S,$G615,通讯通路门店!$J:$J,"小米体验店")</f>
        <v>0</v>
      </c>
      <c r="AD615" s="99">
        <f>COUNTIFS(通讯通路门店!$S:$S,$G615,通讯通路门店!$J:$J,"苹果体验店")</f>
        <v>0</v>
      </c>
      <c r="AE615" s="99">
        <f>COUNTIFS(通讯通路门店!$S:$S,$G615,通讯通路门店!$J:$J,"其他品牌专卖店")</f>
        <v>0</v>
      </c>
      <c r="AF615" s="99">
        <f>SUMIFS(通讯通路门店!$BI:$BI,通讯通路门店!$S:$S,$G615)</f>
        <v>0</v>
      </c>
      <c r="AG615" s="99">
        <f>SUMIFS(通讯通路门店!$BH:$BH,通讯通路门店!$S:$S,$G615)</f>
        <v>0</v>
      </c>
      <c r="AH615" s="99">
        <f t="shared" si="46"/>
        <v>0</v>
      </c>
      <c r="AI615" s="99">
        <f>SUMIFS(通讯通路门店!$BB:$BB,通讯通路门店!$S:$S,$G615)</f>
        <v>0</v>
      </c>
      <c r="AJ615" s="99">
        <f>SUMIFS(通讯通路门店!$BE:$BE,通讯通路门店!$S:$S,$G615)</f>
        <v>0</v>
      </c>
      <c r="AK615" s="99">
        <f>SUMIFS(通讯通路门店!$BG:$BG,通讯通路门店!$S:$S,$G615)</f>
        <v>0</v>
      </c>
      <c r="AL615" s="99">
        <f>SUMIFS(通讯通路门店!$BC:$BC,通讯通路门店!$S:$S,$G615)</f>
        <v>0</v>
      </c>
      <c r="AM615" s="99">
        <f>SUMIFS(通讯通路门店!$BD:$BD,通讯通路门店!$S:$S,$G615)</f>
        <v>0</v>
      </c>
      <c r="AN615" s="99">
        <f>SUMIFS(通讯通路门店!$BF:$BF,通讯通路门店!$S:$S,$G615)</f>
        <v>0</v>
      </c>
      <c r="AO615" s="99">
        <f t="shared" si="47"/>
        <v>0</v>
      </c>
      <c r="AP615" s="99">
        <f>SUMIFS(通讯通路门店!$K:$K,通讯通路门店!$S:$S,$G615)</f>
        <v>0</v>
      </c>
      <c r="AQ615" s="83"/>
      <c r="AR615" s="99">
        <f>SUMIFS(通讯通路门店!$T:$T,通讯通路门店!$S:$S,$G615)</f>
        <v>0</v>
      </c>
      <c r="AS615" s="99">
        <f>SUMIFS(通讯通路门店!$U:$U,通讯通路门店!$S:$S,$G615)</f>
        <v>0</v>
      </c>
      <c r="AT615" s="99">
        <f>SUMIFS(通讯通路门店!$V:$V,通讯通路门店!$S:$S,$G615)</f>
        <v>0</v>
      </c>
      <c r="AU615" s="99">
        <f>SUMIFS(通讯通路门店!$W:$W,通讯通路门店!$S:$S,$G615)</f>
        <v>0</v>
      </c>
      <c r="AV615" s="99">
        <f>SUMIFS(通讯通路门店!$Z:$Z,通讯通路门店!$S:$S,$G615)</f>
        <v>0</v>
      </c>
      <c r="AW615" s="99">
        <f>SUMIFS(通讯通路门店!$AB:$AB,通讯通路门店!$S:$S,$G615)</f>
        <v>0</v>
      </c>
      <c r="AX615" s="99">
        <f>SUMIFS(通讯通路门店!$X:$X,通讯通路门店!$S:$S,$G615)</f>
        <v>0</v>
      </c>
      <c r="AY615" s="99">
        <f>SUMIFS(通讯通路门店!$Y:$Y,通讯通路门店!$S:$S,$G615)</f>
        <v>0</v>
      </c>
      <c r="AZ615" s="99">
        <f>SUMIFS(通讯通路门店!$AA:$AA,通讯通路门店!$S:$S,$G615)</f>
        <v>0</v>
      </c>
      <c r="BA615" s="99">
        <f t="shared" si="48"/>
        <v>0</v>
      </c>
      <c r="BB615" s="99">
        <f t="shared" si="49"/>
        <v>0</v>
      </c>
      <c r="BC615" s="99">
        <f>SUMIFS(通讯通路门店!$W:$W,通讯通路门店!$S:$S,$G615,通讯通路门店!$J:$J,"荣耀体验店")+SUMIFS(通讯通路门店!$W:$W,通讯通路门店!$S:$S,$G615,通讯通路门店!$J:$J,"荣耀授权专卖店")</f>
        <v>0</v>
      </c>
      <c r="BD615" s="99">
        <f>SUMIFS(通讯通路门店!$Z:$Z,通讯通路门店!$S:$S,$G615,通讯通路门店!$J:$J,"VIVO体验店")</f>
        <v>0</v>
      </c>
      <c r="BE615" s="99">
        <f>SUMIFS(通讯通路门店!$AB:$AB,通讯通路门店!$S:$S,$G615,通讯通路门店!$J:$J,"OPPO体验店")</f>
        <v>0</v>
      </c>
      <c r="BF615" s="99">
        <f>SUMIFS(通讯通路门店!$X:$X,通讯通路门店!$S:$S,$G615,通讯通路门店!$J:$J,"华为授权体验店")+SUMIFS(通讯通路门店!$AA:$AA,通讯通路门店!$S:$S,$G615,通讯通路门店!$J:$J,"华为堡垒店")</f>
        <v>0</v>
      </c>
      <c r="BG615" s="99">
        <f>SUMIFS(通讯通路门店!$Y:$Y,通讯通路门店!$S:$S,$G615,通讯通路门店!$J:$J,"小米体验店")</f>
        <v>0</v>
      </c>
      <c r="BH615" s="99">
        <f>SUMIFS(通讯通路门店!$AA:$AA,通讯通路门店!$S:$S,$G615,通讯通路门店!$J:$J,"苹果体验店")</f>
        <v>0</v>
      </c>
      <c r="BI615" s="99">
        <f>SUMIFS(通讯通路门店!$K:$K,通讯通路门店!$S:$S,$G615,通讯通路门店!$J:$J,"其他品牌专卖店")</f>
        <v>0</v>
      </c>
      <c r="BJ615" s="99">
        <f>SUMIFS(通讯通路门店!$AC:$AC,通讯通路门店!$S:$S,$G615)</f>
        <v>0</v>
      </c>
      <c r="BK615" s="99">
        <f>SUMIFS(通讯通路门店!$AD:$AD,通讯通路门店!$S:$S,$G615)</f>
        <v>0</v>
      </c>
      <c r="BL615" s="99">
        <f>SUMIFS(通讯通路门店!$AE:$AE,通讯通路门店!$S:$S,$G615)</f>
        <v>0</v>
      </c>
      <c r="BM615" s="99">
        <f>SUMIFS(通讯通路门店!$AF:$AF,通讯通路门店!$S:$S,$G615)</f>
        <v>0</v>
      </c>
      <c r="BN615" s="99">
        <f>SUMIFS(通讯通路门店!$AG:$AG,通讯通路门店!$S:$S,$G615)</f>
        <v>0</v>
      </c>
      <c r="BO615" s="99">
        <f>SUMIFS(通讯通路门店!$AH:$AH,通讯通路门店!$S:$S,$G615)</f>
        <v>0</v>
      </c>
      <c r="BP615" s="99">
        <f>SUMIFS(通讯通路门店!$AI:$AI,通讯通路门店!$S:$S,$G615)</f>
        <v>0</v>
      </c>
      <c r="BQ615" s="83"/>
    </row>
    <row r="616" spans="1:69">
      <c r="A616" s="99" t="str">
        <f>IFERROR(_xlfn.XLOOKUP($G616,通讯通路门店!$S$4:$S$993931,通讯通路门店!$A$4:$A$993931,0,0),"")</f>
        <v/>
      </c>
      <c r="B616" s="99" t="str">
        <f>IFERROR(_xlfn.XLOOKUP($G616,通讯通路门店!$S$4:$S$993931,通讯通路门店!$B$4:$B$993931,0,0),"")</f>
        <v/>
      </c>
      <c r="C616" s="99" t="str">
        <f>IFERROR(_xlfn.XLOOKUP($G616,通讯通路门店!$S$4:$S$993931,通讯通路门店!$C$4:$C$993931,0,0),"")</f>
        <v/>
      </c>
      <c r="D616" s="99" t="str">
        <f>IFERROR(_xlfn.XLOOKUP($G616,通讯通路门店!$S$4:$S$993931,通讯通路门店!$D$4:$D$993931,0,0),"")</f>
        <v/>
      </c>
      <c r="E616" s="83"/>
      <c r="F616" s="83"/>
      <c r="G616" s="101" t="e">
        <v>#N/A</v>
      </c>
      <c r="H616" s="102" t="str">
        <f>IFERROR(_xlfn.XLOOKUP($G616,通讯通路门店!$S$4:$S$993931,通讯通路门店!$R$4:$R$993931,0,0),"")</f>
        <v/>
      </c>
      <c r="I616" s="83"/>
      <c r="J616" s="83"/>
      <c r="K616" s="83"/>
      <c r="L616" s="83"/>
      <c r="M616" s="83"/>
      <c r="N616" s="83"/>
      <c r="O616" s="83"/>
      <c r="P616" s="83"/>
      <c r="Q616" s="83"/>
      <c r="R616" s="83"/>
      <c r="S616" s="83"/>
      <c r="T616" s="83"/>
      <c r="U616" s="99">
        <f>COUNTIF(通讯通路门店!$S:$S,$G616)</f>
        <v>0</v>
      </c>
      <c r="V616" s="99">
        <f>COUNTIFS(通讯通路门店!$S:$S,$G616,通讯通路门店!$J:$J,"综合卖场")</f>
        <v>0</v>
      </c>
      <c r="W616" s="99">
        <f>SUMIFS(通讯通路门店!$AJ:$AJ,通讯通路门店!$S:$S,通讯客户沙盘!$G616)</f>
        <v>0</v>
      </c>
      <c r="X616" s="99">
        <f t="shared" si="45"/>
        <v>0</v>
      </c>
      <c r="Y616" s="99">
        <f>COUNTIFS(通讯通路门店!$S:$S,$G616,通讯通路门店!$J:$J,"荣耀体验店")+COUNTIFS(通讯通路门店!$S:$S,$G616,通讯通路门店!$J:$J,"荣耀授权专卖店")</f>
        <v>0</v>
      </c>
      <c r="Z616" s="99">
        <f>COUNTIFS(通讯通路门店!$S:$S,$G616,通讯通路门店!$J:$J,"VIVO体验店")</f>
        <v>0</v>
      </c>
      <c r="AA616" s="99">
        <f>COUNTIFS(通讯通路门店!$S:$S,$G616,通讯通路门店!$J:$J,"OPPO体验店")</f>
        <v>0</v>
      </c>
      <c r="AB616" s="99">
        <f>COUNTIFS(通讯通路门店!$S:$S,$G616,通讯通路门店!$J:$J,"华为授权体验店")+COUNTIFS(通讯通路门店!$S:$S,$G616,通讯通路门店!$J:$J,"华为堡垒店")</f>
        <v>0</v>
      </c>
      <c r="AC616" s="99">
        <f>COUNTIFS(通讯通路门店!$S:$S,$G616,通讯通路门店!$J:$J,"小米体验店")</f>
        <v>0</v>
      </c>
      <c r="AD616" s="99">
        <f>COUNTIFS(通讯通路门店!$S:$S,$G616,通讯通路门店!$J:$J,"苹果体验店")</f>
        <v>0</v>
      </c>
      <c r="AE616" s="99">
        <f>COUNTIFS(通讯通路门店!$S:$S,$G616,通讯通路门店!$J:$J,"其他品牌专卖店")</f>
        <v>0</v>
      </c>
      <c r="AF616" s="99">
        <f>SUMIFS(通讯通路门店!$BI:$BI,通讯通路门店!$S:$S,$G616)</f>
        <v>0</v>
      </c>
      <c r="AG616" s="99">
        <f>SUMIFS(通讯通路门店!$BH:$BH,通讯通路门店!$S:$S,$G616)</f>
        <v>0</v>
      </c>
      <c r="AH616" s="99">
        <f t="shared" si="46"/>
        <v>0</v>
      </c>
      <c r="AI616" s="99">
        <f>SUMIFS(通讯通路门店!$BB:$BB,通讯通路门店!$S:$S,$G616)</f>
        <v>0</v>
      </c>
      <c r="AJ616" s="99">
        <f>SUMIFS(通讯通路门店!$BE:$BE,通讯通路门店!$S:$S,$G616)</f>
        <v>0</v>
      </c>
      <c r="AK616" s="99">
        <f>SUMIFS(通讯通路门店!$BG:$BG,通讯通路门店!$S:$S,$G616)</f>
        <v>0</v>
      </c>
      <c r="AL616" s="99">
        <f>SUMIFS(通讯通路门店!$BC:$BC,通讯通路门店!$S:$S,$G616)</f>
        <v>0</v>
      </c>
      <c r="AM616" s="99">
        <f>SUMIFS(通讯通路门店!$BD:$BD,通讯通路门店!$S:$S,$G616)</f>
        <v>0</v>
      </c>
      <c r="AN616" s="99">
        <f>SUMIFS(通讯通路门店!$BF:$BF,通讯通路门店!$S:$S,$G616)</f>
        <v>0</v>
      </c>
      <c r="AO616" s="99">
        <f t="shared" si="47"/>
        <v>0</v>
      </c>
      <c r="AP616" s="99">
        <f>SUMIFS(通讯通路门店!$K:$K,通讯通路门店!$S:$S,$G616)</f>
        <v>0</v>
      </c>
      <c r="AQ616" s="83"/>
      <c r="AR616" s="99">
        <f>SUMIFS(通讯通路门店!$T:$T,通讯通路门店!$S:$S,$G616)</f>
        <v>0</v>
      </c>
      <c r="AS616" s="99">
        <f>SUMIFS(通讯通路门店!$U:$U,通讯通路门店!$S:$S,$G616)</f>
        <v>0</v>
      </c>
      <c r="AT616" s="99">
        <f>SUMIFS(通讯通路门店!$V:$V,通讯通路门店!$S:$S,$G616)</f>
        <v>0</v>
      </c>
      <c r="AU616" s="99">
        <f>SUMIFS(通讯通路门店!$W:$W,通讯通路门店!$S:$S,$G616)</f>
        <v>0</v>
      </c>
      <c r="AV616" s="99">
        <f>SUMIFS(通讯通路门店!$Z:$Z,通讯通路门店!$S:$S,$G616)</f>
        <v>0</v>
      </c>
      <c r="AW616" s="99">
        <f>SUMIFS(通讯通路门店!$AB:$AB,通讯通路门店!$S:$S,$G616)</f>
        <v>0</v>
      </c>
      <c r="AX616" s="99">
        <f>SUMIFS(通讯通路门店!$X:$X,通讯通路门店!$S:$S,$G616)</f>
        <v>0</v>
      </c>
      <c r="AY616" s="99">
        <f>SUMIFS(通讯通路门店!$Y:$Y,通讯通路门店!$S:$S,$G616)</f>
        <v>0</v>
      </c>
      <c r="AZ616" s="99">
        <f>SUMIFS(通讯通路门店!$AA:$AA,通讯通路门店!$S:$S,$G616)</f>
        <v>0</v>
      </c>
      <c r="BA616" s="99">
        <f t="shared" si="48"/>
        <v>0</v>
      </c>
      <c r="BB616" s="99">
        <f t="shared" si="49"/>
        <v>0</v>
      </c>
      <c r="BC616" s="99">
        <f>SUMIFS(通讯通路门店!$W:$W,通讯通路门店!$S:$S,$G616,通讯通路门店!$J:$J,"荣耀体验店")+SUMIFS(通讯通路门店!$W:$W,通讯通路门店!$S:$S,$G616,通讯通路门店!$J:$J,"荣耀授权专卖店")</f>
        <v>0</v>
      </c>
      <c r="BD616" s="99">
        <f>SUMIFS(通讯通路门店!$Z:$Z,通讯通路门店!$S:$S,$G616,通讯通路门店!$J:$J,"VIVO体验店")</f>
        <v>0</v>
      </c>
      <c r="BE616" s="99">
        <f>SUMIFS(通讯通路门店!$AB:$AB,通讯通路门店!$S:$S,$G616,通讯通路门店!$J:$J,"OPPO体验店")</f>
        <v>0</v>
      </c>
      <c r="BF616" s="99">
        <f>SUMIFS(通讯通路门店!$X:$X,通讯通路门店!$S:$S,$G616,通讯通路门店!$J:$J,"华为授权体验店")+SUMIFS(通讯通路门店!$AA:$AA,通讯通路门店!$S:$S,$G616,通讯通路门店!$J:$J,"华为堡垒店")</f>
        <v>0</v>
      </c>
      <c r="BG616" s="99">
        <f>SUMIFS(通讯通路门店!$Y:$Y,通讯通路门店!$S:$S,$G616,通讯通路门店!$J:$J,"小米体验店")</f>
        <v>0</v>
      </c>
      <c r="BH616" s="99">
        <f>SUMIFS(通讯通路门店!$AA:$AA,通讯通路门店!$S:$S,$G616,通讯通路门店!$J:$J,"苹果体验店")</f>
        <v>0</v>
      </c>
      <c r="BI616" s="99">
        <f>SUMIFS(通讯通路门店!$K:$K,通讯通路门店!$S:$S,$G616,通讯通路门店!$J:$J,"其他品牌专卖店")</f>
        <v>0</v>
      </c>
      <c r="BJ616" s="99">
        <f>SUMIFS(通讯通路门店!$AC:$AC,通讯通路门店!$S:$S,$G616)</f>
        <v>0</v>
      </c>
      <c r="BK616" s="99">
        <f>SUMIFS(通讯通路门店!$AD:$AD,通讯通路门店!$S:$S,$G616)</f>
        <v>0</v>
      </c>
      <c r="BL616" s="99">
        <f>SUMIFS(通讯通路门店!$AE:$AE,通讯通路门店!$S:$S,$G616)</f>
        <v>0</v>
      </c>
      <c r="BM616" s="99">
        <f>SUMIFS(通讯通路门店!$AF:$AF,通讯通路门店!$S:$S,$G616)</f>
        <v>0</v>
      </c>
      <c r="BN616" s="99">
        <f>SUMIFS(通讯通路门店!$AG:$AG,通讯通路门店!$S:$S,$G616)</f>
        <v>0</v>
      </c>
      <c r="BO616" s="99">
        <f>SUMIFS(通讯通路门店!$AH:$AH,通讯通路门店!$S:$S,$G616)</f>
        <v>0</v>
      </c>
      <c r="BP616" s="99">
        <f>SUMIFS(通讯通路门店!$AI:$AI,通讯通路门店!$S:$S,$G616)</f>
        <v>0</v>
      </c>
      <c r="BQ616" s="83"/>
    </row>
    <row r="617" spans="1:69">
      <c r="A617" s="99" t="str">
        <f>IFERROR(_xlfn.XLOOKUP($G617,通讯通路门店!$S$4:$S$993931,通讯通路门店!$A$4:$A$993931,0,0),"")</f>
        <v/>
      </c>
      <c r="B617" s="99" t="str">
        <f>IFERROR(_xlfn.XLOOKUP($G617,通讯通路门店!$S$4:$S$993931,通讯通路门店!$B$4:$B$993931,0,0),"")</f>
        <v/>
      </c>
      <c r="C617" s="99" t="str">
        <f>IFERROR(_xlfn.XLOOKUP($G617,通讯通路门店!$S$4:$S$993931,通讯通路门店!$C$4:$C$993931,0,0),"")</f>
        <v/>
      </c>
      <c r="D617" s="99" t="str">
        <f>IFERROR(_xlfn.XLOOKUP($G617,通讯通路门店!$S$4:$S$993931,通讯通路门店!$D$4:$D$993931,0,0),"")</f>
        <v/>
      </c>
      <c r="E617" s="83"/>
      <c r="F617" s="83"/>
      <c r="G617" s="101" t="e">
        <v>#N/A</v>
      </c>
      <c r="H617" s="102" t="str">
        <f>IFERROR(_xlfn.XLOOKUP($G617,通讯通路门店!$S$4:$S$993931,通讯通路门店!$R$4:$R$993931,0,0),"")</f>
        <v/>
      </c>
      <c r="I617" s="83"/>
      <c r="J617" s="83"/>
      <c r="K617" s="83"/>
      <c r="L617" s="83"/>
      <c r="M617" s="83"/>
      <c r="N617" s="83"/>
      <c r="O617" s="83"/>
      <c r="P617" s="83"/>
      <c r="Q617" s="83"/>
      <c r="R617" s="83"/>
      <c r="S617" s="83"/>
      <c r="T617" s="83"/>
      <c r="U617" s="99">
        <f>COUNTIF(通讯通路门店!$S:$S,$G617)</f>
        <v>0</v>
      </c>
      <c r="V617" s="99">
        <f>COUNTIFS(通讯通路门店!$S:$S,$G617,通讯通路门店!$J:$J,"综合卖场")</f>
        <v>0</v>
      </c>
      <c r="W617" s="99">
        <f>SUMIFS(通讯通路门店!$AJ:$AJ,通讯通路门店!$S:$S,通讯客户沙盘!$G617)</f>
        <v>0</v>
      </c>
      <c r="X617" s="99">
        <f t="shared" si="45"/>
        <v>0</v>
      </c>
      <c r="Y617" s="99">
        <f>COUNTIFS(通讯通路门店!$S:$S,$G617,通讯通路门店!$J:$J,"荣耀体验店")+COUNTIFS(通讯通路门店!$S:$S,$G617,通讯通路门店!$J:$J,"荣耀授权专卖店")</f>
        <v>0</v>
      </c>
      <c r="Z617" s="99">
        <f>COUNTIFS(通讯通路门店!$S:$S,$G617,通讯通路门店!$J:$J,"VIVO体验店")</f>
        <v>0</v>
      </c>
      <c r="AA617" s="99">
        <f>COUNTIFS(通讯通路门店!$S:$S,$G617,通讯通路门店!$J:$J,"OPPO体验店")</f>
        <v>0</v>
      </c>
      <c r="AB617" s="99">
        <f>COUNTIFS(通讯通路门店!$S:$S,$G617,通讯通路门店!$J:$J,"华为授权体验店")+COUNTIFS(通讯通路门店!$S:$S,$G617,通讯通路门店!$J:$J,"华为堡垒店")</f>
        <v>0</v>
      </c>
      <c r="AC617" s="99">
        <f>COUNTIFS(通讯通路门店!$S:$S,$G617,通讯通路门店!$J:$J,"小米体验店")</f>
        <v>0</v>
      </c>
      <c r="AD617" s="99">
        <f>COUNTIFS(通讯通路门店!$S:$S,$G617,通讯通路门店!$J:$J,"苹果体验店")</f>
        <v>0</v>
      </c>
      <c r="AE617" s="99">
        <f>COUNTIFS(通讯通路门店!$S:$S,$G617,通讯通路门店!$J:$J,"其他品牌专卖店")</f>
        <v>0</v>
      </c>
      <c r="AF617" s="99">
        <f>SUMIFS(通讯通路门店!$BI:$BI,通讯通路门店!$S:$S,$G617)</f>
        <v>0</v>
      </c>
      <c r="AG617" s="99">
        <f>SUMIFS(通讯通路门店!$BH:$BH,通讯通路门店!$S:$S,$G617)</f>
        <v>0</v>
      </c>
      <c r="AH617" s="99">
        <f t="shared" si="46"/>
        <v>0</v>
      </c>
      <c r="AI617" s="99">
        <f>SUMIFS(通讯通路门店!$BB:$BB,通讯通路门店!$S:$S,$G617)</f>
        <v>0</v>
      </c>
      <c r="AJ617" s="99">
        <f>SUMIFS(通讯通路门店!$BE:$BE,通讯通路门店!$S:$S,$G617)</f>
        <v>0</v>
      </c>
      <c r="AK617" s="99">
        <f>SUMIFS(通讯通路门店!$BG:$BG,通讯通路门店!$S:$S,$G617)</f>
        <v>0</v>
      </c>
      <c r="AL617" s="99">
        <f>SUMIFS(通讯通路门店!$BC:$BC,通讯通路门店!$S:$S,$G617)</f>
        <v>0</v>
      </c>
      <c r="AM617" s="99">
        <f>SUMIFS(通讯通路门店!$BD:$BD,通讯通路门店!$S:$S,$G617)</f>
        <v>0</v>
      </c>
      <c r="AN617" s="99">
        <f>SUMIFS(通讯通路门店!$BF:$BF,通讯通路门店!$S:$S,$G617)</f>
        <v>0</v>
      </c>
      <c r="AO617" s="99">
        <f t="shared" si="47"/>
        <v>0</v>
      </c>
      <c r="AP617" s="99">
        <f>SUMIFS(通讯通路门店!$K:$K,通讯通路门店!$S:$S,$G617)</f>
        <v>0</v>
      </c>
      <c r="AQ617" s="83"/>
      <c r="AR617" s="99">
        <f>SUMIFS(通讯通路门店!$T:$T,通讯通路门店!$S:$S,$G617)</f>
        <v>0</v>
      </c>
      <c r="AS617" s="99">
        <f>SUMIFS(通讯通路门店!$U:$U,通讯通路门店!$S:$S,$G617)</f>
        <v>0</v>
      </c>
      <c r="AT617" s="99">
        <f>SUMIFS(通讯通路门店!$V:$V,通讯通路门店!$S:$S,$G617)</f>
        <v>0</v>
      </c>
      <c r="AU617" s="99">
        <f>SUMIFS(通讯通路门店!$W:$W,通讯通路门店!$S:$S,$G617)</f>
        <v>0</v>
      </c>
      <c r="AV617" s="99">
        <f>SUMIFS(通讯通路门店!$Z:$Z,通讯通路门店!$S:$S,$G617)</f>
        <v>0</v>
      </c>
      <c r="AW617" s="99">
        <f>SUMIFS(通讯通路门店!$AB:$AB,通讯通路门店!$S:$S,$G617)</f>
        <v>0</v>
      </c>
      <c r="AX617" s="99">
        <f>SUMIFS(通讯通路门店!$X:$X,通讯通路门店!$S:$S,$G617)</f>
        <v>0</v>
      </c>
      <c r="AY617" s="99">
        <f>SUMIFS(通讯通路门店!$Y:$Y,通讯通路门店!$S:$S,$G617)</f>
        <v>0</v>
      </c>
      <c r="AZ617" s="99">
        <f>SUMIFS(通讯通路门店!$AA:$AA,通讯通路门店!$S:$S,$G617)</f>
        <v>0</v>
      </c>
      <c r="BA617" s="99">
        <f t="shared" si="48"/>
        <v>0</v>
      </c>
      <c r="BB617" s="99">
        <f t="shared" si="49"/>
        <v>0</v>
      </c>
      <c r="BC617" s="99">
        <f>SUMIFS(通讯通路门店!$W:$W,通讯通路门店!$S:$S,$G617,通讯通路门店!$J:$J,"荣耀体验店")+SUMIFS(通讯通路门店!$W:$W,通讯通路门店!$S:$S,$G617,通讯通路门店!$J:$J,"荣耀授权专卖店")</f>
        <v>0</v>
      </c>
      <c r="BD617" s="99">
        <f>SUMIFS(通讯通路门店!$Z:$Z,通讯通路门店!$S:$S,$G617,通讯通路门店!$J:$J,"VIVO体验店")</f>
        <v>0</v>
      </c>
      <c r="BE617" s="99">
        <f>SUMIFS(通讯通路门店!$AB:$AB,通讯通路门店!$S:$S,$G617,通讯通路门店!$J:$J,"OPPO体验店")</f>
        <v>0</v>
      </c>
      <c r="BF617" s="99">
        <f>SUMIFS(通讯通路门店!$X:$X,通讯通路门店!$S:$S,$G617,通讯通路门店!$J:$J,"华为授权体验店")+SUMIFS(通讯通路门店!$AA:$AA,通讯通路门店!$S:$S,$G617,通讯通路门店!$J:$J,"华为堡垒店")</f>
        <v>0</v>
      </c>
      <c r="BG617" s="99">
        <f>SUMIFS(通讯通路门店!$Y:$Y,通讯通路门店!$S:$S,$G617,通讯通路门店!$J:$J,"小米体验店")</f>
        <v>0</v>
      </c>
      <c r="BH617" s="99">
        <f>SUMIFS(通讯通路门店!$AA:$AA,通讯通路门店!$S:$S,$G617,通讯通路门店!$J:$J,"苹果体验店")</f>
        <v>0</v>
      </c>
      <c r="BI617" s="99">
        <f>SUMIFS(通讯通路门店!$K:$K,通讯通路门店!$S:$S,$G617,通讯通路门店!$J:$J,"其他品牌专卖店")</f>
        <v>0</v>
      </c>
      <c r="BJ617" s="99">
        <f>SUMIFS(通讯通路门店!$AC:$AC,通讯通路门店!$S:$S,$G617)</f>
        <v>0</v>
      </c>
      <c r="BK617" s="99">
        <f>SUMIFS(通讯通路门店!$AD:$AD,通讯通路门店!$S:$S,$G617)</f>
        <v>0</v>
      </c>
      <c r="BL617" s="99">
        <f>SUMIFS(通讯通路门店!$AE:$AE,通讯通路门店!$S:$S,$G617)</f>
        <v>0</v>
      </c>
      <c r="BM617" s="99">
        <f>SUMIFS(通讯通路门店!$AF:$AF,通讯通路门店!$S:$S,$G617)</f>
        <v>0</v>
      </c>
      <c r="BN617" s="99">
        <f>SUMIFS(通讯通路门店!$AG:$AG,通讯通路门店!$S:$S,$G617)</f>
        <v>0</v>
      </c>
      <c r="BO617" s="99">
        <f>SUMIFS(通讯通路门店!$AH:$AH,通讯通路门店!$S:$S,$G617)</f>
        <v>0</v>
      </c>
      <c r="BP617" s="99">
        <f>SUMIFS(通讯通路门店!$AI:$AI,通讯通路门店!$S:$S,$G617)</f>
        <v>0</v>
      </c>
      <c r="BQ617" s="83"/>
    </row>
    <row r="618" spans="1:69">
      <c r="A618" s="99" t="str">
        <f>IFERROR(_xlfn.XLOOKUP($G618,通讯通路门店!$S$4:$S$993931,通讯通路门店!$A$4:$A$993931,0,0),"")</f>
        <v/>
      </c>
      <c r="B618" s="99" t="str">
        <f>IFERROR(_xlfn.XLOOKUP($G618,通讯通路门店!$S$4:$S$993931,通讯通路门店!$B$4:$B$993931,0,0),"")</f>
        <v/>
      </c>
      <c r="C618" s="99" t="str">
        <f>IFERROR(_xlfn.XLOOKUP($G618,通讯通路门店!$S$4:$S$993931,通讯通路门店!$C$4:$C$993931,0,0),"")</f>
        <v/>
      </c>
      <c r="D618" s="99" t="str">
        <f>IFERROR(_xlfn.XLOOKUP($G618,通讯通路门店!$S$4:$S$993931,通讯通路门店!$D$4:$D$993931,0,0),"")</f>
        <v/>
      </c>
      <c r="E618" s="83"/>
      <c r="F618" s="83"/>
      <c r="G618" s="101" t="e">
        <v>#N/A</v>
      </c>
      <c r="H618" s="102" t="str">
        <f>IFERROR(_xlfn.XLOOKUP($G618,通讯通路门店!$S$4:$S$993931,通讯通路门店!$R$4:$R$993931,0,0),"")</f>
        <v/>
      </c>
      <c r="I618" s="83"/>
      <c r="J618" s="83"/>
      <c r="K618" s="83"/>
      <c r="L618" s="83"/>
      <c r="M618" s="83"/>
      <c r="N618" s="83"/>
      <c r="O618" s="83"/>
      <c r="P618" s="83"/>
      <c r="Q618" s="83"/>
      <c r="R618" s="83"/>
      <c r="S618" s="83"/>
      <c r="T618" s="83"/>
      <c r="U618" s="99">
        <f>COUNTIF(通讯通路门店!$S:$S,$G618)</f>
        <v>0</v>
      </c>
      <c r="V618" s="99">
        <f>COUNTIFS(通讯通路门店!$S:$S,$G618,通讯通路门店!$J:$J,"综合卖场")</f>
        <v>0</v>
      </c>
      <c r="W618" s="99">
        <f>SUMIFS(通讯通路门店!$AJ:$AJ,通讯通路门店!$S:$S,通讯客户沙盘!$G618)</f>
        <v>0</v>
      </c>
      <c r="X618" s="99">
        <f t="shared" si="45"/>
        <v>0</v>
      </c>
      <c r="Y618" s="99">
        <f>COUNTIFS(通讯通路门店!$S:$S,$G618,通讯通路门店!$J:$J,"荣耀体验店")+COUNTIFS(通讯通路门店!$S:$S,$G618,通讯通路门店!$J:$J,"荣耀授权专卖店")</f>
        <v>0</v>
      </c>
      <c r="Z618" s="99">
        <f>COUNTIFS(通讯通路门店!$S:$S,$G618,通讯通路门店!$J:$J,"VIVO体验店")</f>
        <v>0</v>
      </c>
      <c r="AA618" s="99">
        <f>COUNTIFS(通讯通路门店!$S:$S,$G618,通讯通路门店!$J:$J,"OPPO体验店")</f>
        <v>0</v>
      </c>
      <c r="AB618" s="99">
        <f>COUNTIFS(通讯通路门店!$S:$S,$G618,通讯通路门店!$J:$J,"华为授权体验店")+COUNTIFS(通讯通路门店!$S:$S,$G618,通讯通路门店!$J:$J,"华为堡垒店")</f>
        <v>0</v>
      </c>
      <c r="AC618" s="99">
        <f>COUNTIFS(通讯通路门店!$S:$S,$G618,通讯通路门店!$J:$J,"小米体验店")</f>
        <v>0</v>
      </c>
      <c r="AD618" s="99">
        <f>COUNTIFS(通讯通路门店!$S:$S,$G618,通讯通路门店!$J:$J,"苹果体验店")</f>
        <v>0</v>
      </c>
      <c r="AE618" s="99">
        <f>COUNTIFS(通讯通路门店!$S:$S,$G618,通讯通路门店!$J:$J,"其他品牌专卖店")</f>
        <v>0</v>
      </c>
      <c r="AF618" s="99">
        <f>SUMIFS(通讯通路门店!$BI:$BI,通讯通路门店!$S:$S,$G618)</f>
        <v>0</v>
      </c>
      <c r="AG618" s="99">
        <f>SUMIFS(通讯通路门店!$BH:$BH,通讯通路门店!$S:$S,$G618)</f>
        <v>0</v>
      </c>
      <c r="AH618" s="99">
        <f t="shared" si="46"/>
        <v>0</v>
      </c>
      <c r="AI618" s="99">
        <f>SUMIFS(通讯通路门店!$BB:$BB,通讯通路门店!$S:$S,$G618)</f>
        <v>0</v>
      </c>
      <c r="AJ618" s="99">
        <f>SUMIFS(通讯通路门店!$BE:$BE,通讯通路门店!$S:$S,$G618)</f>
        <v>0</v>
      </c>
      <c r="AK618" s="99">
        <f>SUMIFS(通讯通路门店!$BG:$BG,通讯通路门店!$S:$S,$G618)</f>
        <v>0</v>
      </c>
      <c r="AL618" s="99">
        <f>SUMIFS(通讯通路门店!$BC:$BC,通讯通路门店!$S:$S,$G618)</f>
        <v>0</v>
      </c>
      <c r="AM618" s="99">
        <f>SUMIFS(通讯通路门店!$BD:$BD,通讯通路门店!$S:$S,$G618)</f>
        <v>0</v>
      </c>
      <c r="AN618" s="99">
        <f>SUMIFS(通讯通路门店!$BF:$BF,通讯通路门店!$S:$S,$G618)</f>
        <v>0</v>
      </c>
      <c r="AO618" s="99">
        <f t="shared" si="47"/>
        <v>0</v>
      </c>
      <c r="AP618" s="99">
        <f>SUMIFS(通讯通路门店!$K:$K,通讯通路门店!$S:$S,$G618)</f>
        <v>0</v>
      </c>
      <c r="AQ618" s="83"/>
      <c r="AR618" s="99">
        <f>SUMIFS(通讯通路门店!$T:$T,通讯通路门店!$S:$S,$G618)</f>
        <v>0</v>
      </c>
      <c r="AS618" s="99">
        <f>SUMIFS(通讯通路门店!$U:$U,通讯通路门店!$S:$S,$G618)</f>
        <v>0</v>
      </c>
      <c r="AT618" s="99">
        <f>SUMIFS(通讯通路门店!$V:$V,通讯通路门店!$S:$S,$G618)</f>
        <v>0</v>
      </c>
      <c r="AU618" s="99">
        <f>SUMIFS(通讯通路门店!$W:$W,通讯通路门店!$S:$S,$G618)</f>
        <v>0</v>
      </c>
      <c r="AV618" s="99">
        <f>SUMIFS(通讯通路门店!$Z:$Z,通讯通路门店!$S:$S,$G618)</f>
        <v>0</v>
      </c>
      <c r="AW618" s="99">
        <f>SUMIFS(通讯通路门店!$AB:$AB,通讯通路门店!$S:$S,$G618)</f>
        <v>0</v>
      </c>
      <c r="AX618" s="99">
        <f>SUMIFS(通讯通路门店!$X:$X,通讯通路门店!$S:$S,$G618)</f>
        <v>0</v>
      </c>
      <c r="AY618" s="99">
        <f>SUMIFS(通讯通路门店!$Y:$Y,通讯通路门店!$S:$S,$G618)</f>
        <v>0</v>
      </c>
      <c r="AZ618" s="99">
        <f>SUMIFS(通讯通路门店!$AA:$AA,通讯通路门店!$S:$S,$G618)</f>
        <v>0</v>
      </c>
      <c r="BA618" s="99">
        <f t="shared" si="48"/>
        <v>0</v>
      </c>
      <c r="BB618" s="99">
        <f t="shared" si="49"/>
        <v>0</v>
      </c>
      <c r="BC618" s="99">
        <f>SUMIFS(通讯通路门店!$W:$W,通讯通路门店!$S:$S,$G618,通讯通路门店!$J:$J,"荣耀体验店")+SUMIFS(通讯通路门店!$W:$W,通讯通路门店!$S:$S,$G618,通讯通路门店!$J:$J,"荣耀授权专卖店")</f>
        <v>0</v>
      </c>
      <c r="BD618" s="99">
        <f>SUMIFS(通讯通路门店!$Z:$Z,通讯通路门店!$S:$S,$G618,通讯通路门店!$J:$J,"VIVO体验店")</f>
        <v>0</v>
      </c>
      <c r="BE618" s="99">
        <f>SUMIFS(通讯通路门店!$AB:$AB,通讯通路门店!$S:$S,$G618,通讯通路门店!$J:$J,"OPPO体验店")</f>
        <v>0</v>
      </c>
      <c r="BF618" s="99">
        <f>SUMIFS(通讯通路门店!$X:$X,通讯通路门店!$S:$S,$G618,通讯通路门店!$J:$J,"华为授权体验店")+SUMIFS(通讯通路门店!$AA:$AA,通讯通路门店!$S:$S,$G618,通讯通路门店!$J:$J,"华为堡垒店")</f>
        <v>0</v>
      </c>
      <c r="BG618" s="99">
        <f>SUMIFS(通讯通路门店!$Y:$Y,通讯通路门店!$S:$S,$G618,通讯通路门店!$J:$J,"小米体验店")</f>
        <v>0</v>
      </c>
      <c r="BH618" s="99">
        <f>SUMIFS(通讯通路门店!$AA:$AA,通讯通路门店!$S:$S,$G618,通讯通路门店!$J:$J,"苹果体验店")</f>
        <v>0</v>
      </c>
      <c r="BI618" s="99">
        <f>SUMIFS(通讯通路门店!$K:$K,通讯通路门店!$S:$S,$G618,通讯通路门店!$J:$J,"其他品牌专卖店")</f>
        <v>0</v>
      </c>
      <c r="BJ618" s="99">
        <f>SUMIFS(通讯通路门店!$AC:$AC,通讯通路门店!$S:$S,$G618)</f>
        <v>0</v>
      </c>
      <c r="BK618" s="99">
        <f>SUMIFS(通讯通路门店!$AD:$AD,通讯通路门店!$S:$S,$G618)</f>
        <v>0</v>
      </c>
      <c r="BL618" s="99">
        <f>SUMIFS(通讯通路门店!$AE:$AE,通讯通路门店!$S:$S,$G618)</f>
        <v>0</v>
      </c>
      <c r="BM618" s="99">
        <f>SUMIFS(通讯通路门店!$AF:$AF,通讯通路门店!$S:$S,$G618)</f>
        <v>0</v>
      </c>
      <c r="BN618" s="99">
        <f>SUMIFS(通讯通路门店!$AG:$AG,通讯通路门店!$S:$S,$G618)</f>
        <v>0</v>
      </c>
      <c r="BO618" s="99">
        <f>SUMIFS(通讯通路门店!$AH:$AH,通讯通路门店!$S:$S,$G618)</f>
        <v>0</v>
      </c>
      <c r="BP618" s="99">
        <f>SUMIFS(通讯通路门店!$AI:$AI,通讯通路门店!$S:$S,$G618)</f>
        <v>0</v>
      </c>
      <c r="BQ618" s="83"/>
    </row>
    <row r="619" spans="1:69">
      <c r="A619" s="99" t="str">
        <f>IFERROR(_xlfn.XLOOKUP($G619,通讯通路门店!$S$4:$S$993931,通讯通路门店!$A$4:$A$993931,0,0),"")</f>
        <v/>
      </c>
      <c r="B619" s="99" t="str">
        <f>IFERROR(_xlfn.XLOOKUP($G619,通讯通路门店!$S$4:$S$993931,通讯通路门店!$B$4:$B$993931,0,0),"")</f>
        <v/>
      </c>
      <c r="C619" s="99" t="str">
        <f>IFERROR(_xlfn.XLOOKUP($G619,通讯通路门店!$S$4:$S$993931,通讯通路门店!$C$4:$C$993931,0,0),"")</f>
        <v/>
      </c>
      <c r="D619" s="99" t="str">
        <f>IFERROR(_xlfn.XLOOKUP($G619,通讯通路门店!$S$4:$S$993931,通讯通路门店!$D$4:$D$993931,0,0),"")</f>
        <v/>
      </c>
      <c r="E619" s="83"/>
      <c r="F619" s="83"/>
      <c r="G619" s="101" t="e">
        <v>#N/A</v>
      </c>
      <c r="H619" s="102" t="str">
        <f>IFERROR(_xlfn.XLOOKUP($G619,通讯通路门店!$S$4:$S$993931,通讯通路门店!$R$4:$R$993931,0,0),"")</f>
        <v/>
      </c>
      <c r="I619" s="83"/>
      <c r="J619" s="83"/>
      <c r="K619" s="83"/>
      <c r="L619" s="83"/>
      <c r="M619" s="83"/>
      <c r="N619" s="83"/>
      <c r="O619" s="83"/>
      <c r="P619" s="83"/>
      <c r="Q619" s="83"/>
      <c r="R619" s="83"/>
      <c r="S619" s="83"/>
      <c r="T619" s="83"/>
      <c r="U619" s="99">
        <f>COUNTIF(通讯通路门店!$S:$S,$G619)</f>
        <v>0</v>
      </c>
      <c r="V619" s="99">
        <f>COUNTIFS(通讯通路门店!$S:$S,$G619,通讯通路门店!$J:$J,"综合卖场")</f>
        <v>0</v>
      </c>
      <c r="W619" s="99">
        <f>SUMIFS(通讯通路门店!$AJ:$AJ,通讯通路门店!$S:$S,通讯客户沙盘!$G619)</f>
        <v>0</v>
      </c>
      <c r="X619" s="99">
        <f t="shared" si="45"/>
        <v>0</v>
      </c>
      <c r="Y619" s="99">
        <f>COUNTIFS(通讯通路门店!$S:$S,$G619,通讯通路门店!$J:$J,"荣耀体验店")+COUNTIFS(通讯通路门店!$S:$S,$G619,通讯通路门店!$J:$J,"荣耀授权专卖店")</f>
        <v>0</v>
      </c>
      <c r="Z619" s="99">
        <f>COUNTIFS(通讯通路门店!$S:$S,$G619,通讯通路门店!$J:$J,"VIVO体验店")</f>
        <v>0</v>
      </c>
      <c r="AA619" s="99">
        <f>COUNTIFS(通讯通路门店!$S:$S,$G619,通讯通路门店!$J:$J,"OPPO体验店")</f>
        <v>0</v>
      </c>
      <c r="AB619" s="99">
        <f>COUNTIFS(通讯通路门店!$S:$S,$G619,通讯通路门店!$J:$J,"华为授权体验店")+COUNTIFS(通讯通路门店!$S:$S,$G619,通讯通路门店!$J:$J,"华为堡垒店")</f>
        <v>0</v>
      </c>
      <c r="AC619" s="99">
        <f>COUNTIFS(通讯通路门店!$S:$S,$G619,通讯通路门店!$J:$J,"小米体验店")</f>
        <v>0</v>
      </c>
      <c r="AD619" s="99">
        <f>COUNTIFS(通讯通路门店!$S:$S,$G619,通讯通路门店!$J:$J,"苹果体验店")</f>
        <v>0</v>
      </c>
      <c r="AE619" s="99">
        <f>COUNTIFS(通讯通路门店!$S:$S,$G619,通讯通路门店!$J:$J,"其他品牌专卖店")</f>
        <v>0</v>
      </c>
      <c r="AF619" s="99">
        <f>SUMIFS(通讯通路门店!$BI:$BI,通讯通路门店!$S:$S,$G619)</f>
        <v>0</v>
      </c>
      <c r="AG619" s="99">
        <f>SUMIFS(通讯通路门店!$BH:$BH,通讯通路门店!$S:$S,$G619)</f>
        <v>0</v>
      </c>
      <c r="AH619" s="99">
        <f t="shared" si="46"/>
        <v>0</v>
      </c>
      <c r="AI619" s="99">
        <f>SUMIFS(通讯通路门店!$BB:$BB,通讯通路门店!$S:$S,$G619)</f>
        <v>0</v>
      </c>
      <c r="AJ619" s="99">
        <f>SUMIFS(通讯通路门店!$BE:$BE,通讯通路门店!$S:$S,$G619)</f>
        <v>0</v>
      </c>
      <c r="AK619" s="99">
        <f>SUMIFS(通讯通路门店!$BG:$BG,通讯通路门店!$S:$S,$G619)</f>
        <v>0</v>
      </c>
      <c r="AL619" s="99">
        <f>SUMIFS(通讯通路门店!$BC:$BC,通讯通路门店!$S:$S,$G619)</f>
        <v>0</v>
      </c>
      <c r="AM619" s="99">
        <f>SUMIFS(通讯通路门店!$BD:$BD,通讯通路门店!$S:$S,$G619)</f>
        <v>0</v>
      </c>
      <c r="AN619" s="99">
        <f>SUMIFS(通讯通路门店!$BF:$BF,通讯通路门店!$S:$S,$G619)</f>
        <v>0</v>
      </c>
      <c r="AO619" s="99">
        <f t="shared" si="47"/>
        <v>0</v>
      </c>
      <c r="AP619" s="99">
        <f>SUMIFS(通讯通路门店!$K:$K,通讯通路门店!$S:$S,$G619)</f>
        <v>0</v>
      </c>
      <c r="AQ619" s="83"/>
      <c r="AR619" s="99">
        <f>SUMIFS(通讯通路门店!$T:$T,通讯通路门店!$S:$S,$G619)</f>
        <v>0</v>
      </c>
      <c r="AS619" s="99">
        <f>SUMIFS(通讯通路门店!$U:$U,通讯通路门店!$S:$S,$G619)</f>
        <v>0</v>
      </c>
      <c r="AT619" s="99">
        <f>SUMIFS(通讯通路门店!$V:$V,通讯通路门店!$S:$S,$G619)</f>
        <v>0</v>
      </c>
      <c r="AU619" s="99">
        <f>SUMIFS(通讯通路门店!$W:$W,通讯通路门店!$S:$S,$G619)</f>
        <v>0</v>
      </c>
      <c r="AV619" s="99">
        <f>SUMIFS(通讯通路门店!$Z:$Z,通讯通路门店!$S:$S,$G619)</f>
        <v>0</v>
      </c>
      <c r="AW619" s="99">
        <f>SUMIFS(通讯通路门店!$AB:$AB,通讯通路门店!$S:$S,$G619)</f>
        <v>0</v>
      </c>
      <c r="AX619" s="99">
        <f>SUMIFS(通讯通路门店!$X:$X,通讯通路门店!$S:$S,$G619)</f>
        <v>0</v>
      </c>
      <c r="AY619" s="99">
        <f>SUMIFS(通讯通路门店!$Y:$Y,通讯通路门店!$S:$S,$G619)</f>
        <v>0</v>
      </c>
      <c r="AZ619" s="99">
        <f>SUMIFS(通讯通路门店!$AA:$AA,通讯通路门店!$S:$S,$G619)</f>
        <v>0</v>
      </c>
      <c r="BA619" s="99">
        <f t="shared" si="48"/>
        <v>0</v>
      </c>
      <c r="BB619" s="99">
        <f t="shared" si="49"/>
        <v>0</v>
      </c>
      <c r="BC619" s="99">
        <f>SUMIFS(通讯通路门店!$W:$W,通讯通路门店!$S:$S,$G619,通讯通路门店!$J:$J,"荣耀体验店")+SUMIFS(通讯通路门店!$W:$W,通讯通路门店!$S:$S,$G619,通讯通路门店!$J:$J,"荣耀授权专卖店")</f>
        <v>0</v>
      </c>
      <c r="BD619" s="99">
        <f>SUMIFS(通讯通路门店!$Z:$Z,通讯通路门店!$S:$S,$G619,通讯通路门店!$J:$J,"VIVO体验店")</f>
        <v>0</v>
      </c>
      <c r="BE619" s="99">
        <f>SUMIFS(通讯通路门店!$AB:$AB,通讯通路门店!$S:$S,$G619,通讯通路门店!$J:$J,"OPPO体验店")</f>
        <v>0</v>
      </c>
      <c r="BF619" s="99">
        <f>SUMIFS(通讯通路门店!$X:$X,通讯通路门店!$S:$S,$G619,通讯通路门店!$J:$J,"华为授权体验店")+SUMIFS(通讯通路门店!$AA:$AA,通讯通路门店!$S:$S,$G619,通讯通路门店!$J:$J,"华为堡垒店")</f>
        <v>0</v>
      </c>
      <c r="BG619" s="99">
        <f>SUMIFS(通讯通路门店!$Y:$Y,通讯通路门店!$S:$S,$G619,通讯通路门店!$J:$J,"小米体验店")</f>
        <v>0</v>
      </c>
      <c r="BH619" s="99">
        <f>SUMIFS(通讯通路门店!$AA:$AA,通讯通路门店!$S:$S,$G619,通讯通路门店!$J:$J,"苹果体验店")</f>
        <v>0</v>
      </c>
      <c r="BI619" s="99">
        <f>SUMIFS(通讯通路门店!$K:$K,通讯通路门店!$S:$S,$G619,通讯通路门店!$J:$J,"其他品牌专卖店")</f>
        <v>0</v>
      </c>
      <c r="BJ619" s="99">
        <f>SUMIFS(通讯通路门店!$AC:$AC,通讯通路门店!$S:$S,$G619)</f>
        <v>0</v>
      </c>
      <c r="BK619" s="99">
        <f>SUMIFS(通讯通路门店!$AD:$AD,通讯通路门店!$S:$S,$G619)</f>
        <v>0</v>
      </c>
      <c r="BL619" s="99">
        <f>SUMIFS(通讯通路门店!$AE:$AE,通讯通路门店!$S:$S,$G619)</f>
        <v>0</v>
      </c>
      <c r="BM619" s="99">
        <f>SUMIFS(通讯通路门店!$AF:$AF,通讯通路门店!$S:$S,$G619)</f>
        <v>0</v>
      </c>
      <c r="BN619" s="99">
        <f>SUMIFS(通讯通路门店!$AG:$AG,通讯通路门店!$S:$S,$G619)</f>
        <v>0</v>
      </c>
      <c r="BO619" s="99">
        <f>SUMIFS(通讯通路门店!$AH:$AH,通讯通路门店!$S:$S,$G619)</f>
        <v>0</v>
      </c>
      <c r="BP619" s="99">
        <f>SUMIFS(通讯通路门店!$AI:$AI,通讯通路门店!$S:$S,$G619)</f>
        <v>0</v>
      </c>
      <c r="BQ619" s="83"/>
    </row>
    <row r="620" spans="1:69">
      <c r="A620" s="99" t="str">
        <f>IFERROR(_xlfn.XLOOKUP($G620,通讯通路门店!$S$4:$S$993931,通讯通路门店!$A$4:$A$993931,0,0),"")</f>
        <v/>
      </c>
      <c r="B620" s="99" t="str">
        <f>IFERROR(_xlfn.XLOOKUP($G620,通讯通路门店!$S$4:$S$993931,通讯通路门店!$B$4:$B$993931,0,0),"")</f>
        <v/>
      </c>
      <c r="C620" s="99" t="str">
        <f>IFERROR(_xlfn.XLOOKUP($G620,通讯通路门店!$S$4:$S$993931,通讯通路门店!$C$4:$C$993931,0,0),"")</f>
        <v/>
      </c>
      <c r="D620" s="99" t="str">
        <f>IFERROR(_xlfn.XLOOKUP($G620,通讯通路门店!$S$4:$S$993931,通讯通路门店!$D$4:$D$993931,0,0),"")</f>
        <v/>
      </c>
      <c r="E620" s="83"/>
      <c r="F620" s="83"/>
      <c r="G620" s="101" t="e">
        <v>#N/A</v>
      </c>
      <c r="H620" s="102" t="str">
        <f>IFERROR(_xlfn.XLOOKUP($G620,通讯通路门店!$S$4:$S$993931,通讯通路门店!$R$4:$R$993931,0,0),"")</f>
        <v/>
      </c>
      <c r="I620" s="83"/>
      <c r="J620" s="83"/>
      <c r="K620" s="83"/>
      <c r="L620" s="83"/>
      <c r="M620" s="83"/>
      <c r="N620" s="83"/>
      <c r="O620" s="83"/>
      <c r="P620" s="83"/>
      <c r="Q620" s="83"/>
      <c r="R620" s="83"/>
      <c r="S620" s="83"/>
      <c r="T620" s="83"/>
      <c r="U620" s="99">
        <f>COUNTIF(通讯通路门店!$S:$S,$G620)</f>
        <v>0</v>
      </c>
      <c r="V620" s="99">
        <f>COUNTIFS(通讯通路门店!$S:$S,$G620,通讯通路门店!$J:$J,"综合卖场")</f>
        <v>0</v>
      </c>
      <c r="W620" s="99">
        <f>SUMIFS(通讯通路门店!$AJ:$AJ,通讯通路门店!$S:$S,通讯客户沙盘!$G620)</f>
        <v>0</v>
      </c>
      <c r="X620" s="99">
        <f t="shared" si="45"/>
        <v>0</v>
      </c>
      <c r="Y620" s="99">
        <f>COUNTIFS(通讯通路门店!$S:$S,$G620,通讯通路门店!$J:$J,"荣耀体验店")+COUNTIFS(通讯通路门店!$S:$S,$G620,通讯通路门店!$J:$J,"荣耀授权专卖店")</f>
        <v>0</v>
      </c>
      <c r="Z620" s="99">
        <f>COUNTIFS(通讯通路门店!$S:$S,$G620,通讯通路门店!$J:$J,"VIVO体验店")</f>
        <v>0</v>
      </c>
      <c r="AA620" s="99">
        <f>COUNTIFS(通讯通路门店!$S:$S,$G620,通讯通路门店!$J:$J,"OPPO体验店")</f>
        <v>0</v>
      </c>
      <c r="AB620" s="99">
        <f>COUNTIFS(通讯通路门店!$S:$S,$G620,通讯通路门店!$J:$J,"华为授权体验店")+COUNTIFS(通讯通路门店!$S:$S,$G620,通讯通路门店!$J:$J,"华为堡垒店")</f>
        <v>0</v>
      </c>
      <c r="AC620" s="99">
        <f>COUNTIFS(通讯通路门店!$S:$S,$G620,通讯通路门店!$J:$J,"小米体验店")</f>
        <v>0</v>
      </c>
      <c r="AD620" s="99">
        <f>COUNTIFS(通讯通路门店!$S:$S,$G620,通讯通路门店!$J:$J,"苹果体验店")</f>
        <v>0</v>
      </c>
      <c r="AE620" s="99">
        <f>COUNTIFS(通讯通路门店!$S:$S,$G620,通讯通路门店!$J:$J,"其他品牌专卖店")</f>
        <v>0</v>
      </c>
      <c r="AF620" s="99">
        <f>SUMIFS(通讯通路门店!$BI:$BI,通讯通路门店!$S:$S,$G620)</f>
        <v>0</v>
      </c>
      <c r="AG620" s="99">
        <f>SUMIFS(通讯通路门店!$BH:$BH,通讯通路门店!$S:$S,$G620)</f>
        <v>0</v>
      </c>
      <c r="AH620" s="99">
        <f t="shared" si="46"/>
        <v>0</v>
      </c>
      <c r="AI620" s="99">
        <f>SUMIFS(通讯通路门店!$BB:$BB,通讯通路门店!$S:$S,$G620)</f>
        <v>0</v>
      </c>
      <c r="AJ620" s="99">
        <f>SUMIFS(通讯通路门店!$BE:$BE,通讯通路门店!$S:$S,$G620)</f>
        <v>0</v>
      </c>
      <c r="AK620" s="99">
        <f>SUMIFS(通讯通路门店!$BG:$BG,通讯通路门店!$S:$S,$G620)</f>
        <v>0</v>
      </c>
      <c r="AL620" s="99">
        <f>SUMIFS(通讯通路门店!$BC:$BC,通讯通路门店!$S:$S,$G620)</f>
        <v>0</v>
      </c>
      <c r="AM620" s="99">
        <f>SUMIFS(通讯通路门店!$BD:$BD,通讯通路门店!$S:$S,$G620)</f>
        <v>0</v>
      </c>
      <c r="AN620" s="99">
        <f>SUMIFS(通讯通路门店!$BF:$BF,通讯通路门店!$S:$S,$G620)</f>
        <v>0</v>
      </c>
      <c r="AO620" s="99">
        <f t="shared" si="47"/>
        <v>0</v>
      </c>
      <c r="AP620" s="99">
        <f>SUMIFS(通讯通路门店!$K:$K,通讯通路门店!$S:$S,$G620)</f>
        <v>0</v>
      </c>
      <c r="AQ620" s="83"/>
      <c r="AR620" s="99">
        <f>SUMIFS(通讯通路门店!$T:$T,通讯通路门店!$S:$S,$G620)</f>
        <v>0</v>
      </c>
      <c r="AS620" s="99">
        <f>SUMIFS(通讯通路门店!$U:$U,通讯通路门店!$S:$S,$G620)</f>
        <v>0</v>
      </c>
      <c r="AT620" s="99">
        <f>SUMIFS(通讯通路门店!$V:$V,通讯通路门店!$S:$S,$G620)</f>
        <v>0</v>
      </c>
      <c r="AU620" s="99">
        <f>SUMIFS(通讯通路门店!$W:$W,通讯通路门店!$S:$S,$G620)</f>
        <v>0</v>
      </c>
      <c r="AV620" s="99">
        <f>SUMIFS(通讯通路门店!$Z:$Z,通讯通路门店!$S:$S,$G620)</f>
        <v>0</v>
      </c>
      <c r="AW620" s="99">
        <f>SUMIFS(通讯通路门店!$AB:$AB,通讯通路门店!$S:$S,$G620)</f>
        <v>0</v>
      </c>
      <c r="AX620" s="99">
        <f>SUMIFS(通讯通路门店!$X:$X,通讯通路门店!$S:$S,$G620)</f>
        <v>0</v>
      </c>
      <c r="AY620" s="99">
        <f>SUMIFS(通讯通路门店!$Y:$Y,通讯通路门店!$S:$S,$G620)</f>
        <v>0</v>
      </c>
      <c r="AZ620" s="99">
        <f>SUMIFS(通讯通路门店!$AA:$AA,通讯通路门店!$S:$S,$G620)</f>
        <v>0</v>
      </c>
      <c r="BA620" s="99">
        <f t="shared" si="48"/>
        <v>0</v>
      </c>
      <c r="BB620" s="99">
        <f t="shared" si="49"/>
        <v>0</v>
      </c>
      <c r="BC620" s="99">
        <f>SUMIFS(通讯通路门店!$W:$W,通讯通路门店!$S:$S,$G620,通讯通路门店!$J:$J,"荣耀体验店")+SUMIFS(通讯通路门店!$W:$W,通讯通路门店!$S:$S,$G620,通讯通路门店!$J:$J,"荣耀授权专卖店")</f>
        <v>0</v>
      </c>
      <c r="BD620" s="99">
        <f>SUMIFS(通讯通路门店!$Z:$Z,通讯通路门店!$S:$S,$G620,通讯通路门店!$J:$J,"VIVO体验店")</f>
        <v>0</v>
      </c>
      <c r="BE620" s="99">
        <f>SUMIFS(通讯通路门店!$AB:$AB,通讯通路门店!$S:$S,$G620,通讯通路门店!$J:$J,"OPPO体验店")</f>
        <v>0</v>
      </c>
      <c r="BF620" s="99">
        <f>SUMIFS(通讯通路门店!$X:$X,通讯通路门店!$S:$S,$G620,通讯通路门店!$J:$J,"华为授权体验店")+SUMIFS(通讯通路门店!$AA:$AA,通讯通路门店!$S:$S,$G620,通讯通路门店!$J:$J,"华为堡垒店")</f>
        <v>0</v>
      </c>
      <c r="BG620" s="99">
        <f>SUMIFS(通讯通路门店!$Y:$Y,通讯通路门店!$S:$S,$G620,通讯通路门店!$J:$J,"小米体验店")</f>
        <v>0</v>
      </c>
      <c r="BH620" s="99">
        <f>SUMIFS(通讯通路门店!$AA:$AA,通讯通路门店!$S:$S,$G620,通讯通路门店!$J:$J,"苹果体验店")</f>
        <v>0</v>
      </c>
      <c r="BI620" s="99">
        <f>SUMIFS(通讯通路门店!$K:$K,通讯通路门店!$S:$S,$G620,通讯通路门店!$J:$J,"其他品牌专卖店")</f>
        <v>0</v>
      </c>
      <c r="BJ620" s="99">
        <f>SUMIFS(通讯通路门店!$AC:$AC,通讯通路门店!$S:$S,$G620)</f>
        <v>0</v>
      </c>
      <c r="BK620" s="99">
        <f>SUMIFS(通讯通路门店!$AD:$AD,通讯通路门店!$S:$S,$G620)</f>
        <v>0</v>
      </c>
      <c r="BL620" s="99">
        <f>SUMIFS(通讯通路门店!$AE:$AE,通讯通路门店!$S:$S,$G620)</f>
        <v>0</v>
      </c>
      <c r="BM620" s="99">
        <f>SUMIFS(通讯通路门店!$AF:$AF,通讯通路门店!$S:$S,$G620)</f>
        <v>0</v>
      </c>
      <c r="BN620" s="99">
        <f>SUMIFS(通讯通路门店!$AG:$AG,通讯通路门店!$S:$S,$G620)</f>
        <v>0</v>
      </c>
      <c r="BO620" s="99">
        <f>SUMIFS(通讯通路门店!$AH:$AH,通讯通路门店!$S:$S,$G620)</f>
        <v>0</v>
      </c>
      <c r="BP620" s="99">
        <f>SUMIFS(通讯通路门店!$AI:$AI,通讯通路门店!$S:$S,$G620)</f>
        <v>0</v>
      </c>
      <c r="BQ620" s="83"/>
    </row>
    <row r="621" spans="1:69">
      <c r="A621" s="99" t="str">
        <f>IFERROR(_xlfn.XLOOKUP($G621,通讯通路门店!$S$4:$S$993931,通讯通路门店!$A$4:$A$993931,0,0),"")</f>
        <v/>
      </c>
      <c r="B621" s="99" t="str">
        <f>IFERROR(_xlfn.XLOOKUP($G621,通讯通路门店!$S$4:$S$993931,通讯通路门店!$B$4:$B$993931,0,0),"")</f>
        <v/>
      </c>
      <c r="C621" s="99" t="str">
        <f>IFERROR(_xlfn.XLOOKUP($G621,通讯通路门店!$S$4:$S$993931,通讯通路门店!$C$4:$C$993931,0,0),"")</f>
        <v/>
      </c>
      <c r="D621" s="99" t="str">
        <f>IFERROR(_xlfn.XLOOKUP($G621,通讯通路门店!$S$4:$S$993931,通讯通路门店!$D$4:$D$993931,0,0),"")</f>
        <v/>
      </c>
      <c r="E621" s="83"/>
      <c r="F621" s="83"/>
      <c r="G621" s="101" t="e">
        <v>#N/A</v>
      </c>
      <c r="H621" s="102" t="str">
        <f>IFERROR(_xlfn.XLOOKUP($G621,通讯通路门店!$S$4:$S$993931,通讯通路门店!$R$4:$R$993931,0,0),"")</f>
        <v/>
      </c>
      <c r="I621" s="83"/>
      <c r="J621" s="83"/>
      <c r="K621" s="83"/>
      <c r="L621" s="83"/>
      <c r="M621" s="83"/>
      <c r="N621" s="83"/>
      <c r="O621" s="83"/>
      <c r="P621" s="83"/>
      <c r="Q621" s="83"/>
      <c r="R621" s="83"/>
      <c r="S621" s="83"/>
      <c r="T621" s="83"/>
      <c r="U621" s="99">
        <f>COUNTIF(通讯通路门店!$S:$S,$G621)</f>
        <v>0</v>
      </c>
      <c r="V621" s="99">
        <f>COUNTIFS(通讯通路门店!$S:$S,$G621,通讯通路门店!$J:$J,"综合卖场")</f>
        <v>0</v>
      </c>
      <c r="W621" s="99">
        <f>SUMIFS(通讯通路门店!$AJ:$AJ,通讯通路门店!$S:$S,通讯客户沙盘!$G621)</f>
        <v>0</v>
      </c>
      <c r="X621" s="99">
        <f t="shared" si="45"/>
        <v>0</v>
      </c>
      <c r="Y621" s="99">
        <f>COUNTIFS(通讯通路门店!$S:$S,$G621,通讯通路门店!$J:$J,"荣耀体验店")+COUNTIFS(通讯通路门店!$S:$S,$G621,通讯通路门店!$J:$J,"荣耀授权专卖店")</f>
        <v>0</v>
      </c>
      <c r="Z621" s="99">
        <f>COUNTIFS(通讯通路门店!$S:$S,$G621,通讯通路门店!$J:$J,"VIVO体验店")</f>
        <v>0</v>
      </c>
      <c r="AA621" s="99">
        <f>COUNTIFS(通讯通路门店!$S:$S,$G621,通讯通路门店!$J:$J,"OPPO体验店")</f>
        <v>0</v>
      </c>
      <c r="AB621" s="99">
        <f>COUNTIFS(通讯通路门店!$S:$S,$G621,通讯通路门店!$J:$J,"华为授权体验店")+COUNTIFS(通讯通路门店!$S:$S,$G621,通讯通路门店!$J:$J,"华为堡垒店")</f>
        <v>0</v>
      </c>
      <c r="AC621" s="99">
        <f>COUNTIFS(通讯通路门店!$S:$S,$G621,通讯通路门店!$J:$J,"小米体验店")</f>
        <v>0</v>
      </c>
      <c r="AD621" s="99">
        <f>COUNTIFS(通讯通路门店!$S:$S,$G621,通讯通路门店!$J:$J,"苹果体验店")</f>
        <v>0</v>
      </c>
      <c r="AE621" s="99">
        <f>COUNTIFS(通讯通路门店!$S:$S,$G621,通讯通路门店!$J:$J,"其他品牌专卖店")</f>
        <v>0</v>
      </c>
      <c r="AF621" s="99">
        <f>SUMIFS(通讯通路门店!$BI:$BI,通讯通路门店!$S:$S,$G621)</f>
        <v>0</v>
      </c>
      <c r="AG621" s="99">
        <f>SUMIFS(通讯通路门店!$BH:$BH,通讯通路门店!$S:$S,$G621)</f>
        <v>0</v>
      </c>
      <c r="AH621" s="99">
        <f t="shared" si="46"/>
        <v>0</v>
      </c>
      <c r="AI621" s="99">
        <f>SUMIFS(通讯通路门店!$BB:$BB,通讯通路门店!$S:$S,$G621)</f>
        <v>0</v>
      </c>
      <c r="AJ621" s="99">
        <f>SUMIFS(通讯通路门店!$BE:$BE,通讯通路门店!$S:$S,$G621)</f>
        <v>0</v>
      </c>
      <c r="AK621" s="99">
        <f>SUMIFS(通讯通路门店!$BG:$BG,通讯通路门店!$S:$S,$G621)</f>
        <v>0</v>
      </c>
      <c r="AL621" s="99">
        <f>SUMIFS(通讯通路门店!$BC:$BC,通讯通路门店!$S:$S,$G621)</f>
        <v>0</v>
      </c>
      <c r="AM621" s="99">
        <f>SUMIFS(通讯通路门店!$BD:$BD,通讯通路门店!$S:$S,$G621)</f>
        <v>0</v>
      </c>
      <c r="AN621" s="99">
        <f>SUMIFS(通讯通路门店!$BF:$BF,通讯通路门店!$S:$S,$G621)</f>
        <v>0</v>
      </c>
      <c r="AO621" s="99">
        <f t="shared" si="47"/>
        <v>0</v>
      </c>
      <c r="AP621" s="99">
        <f>SUMIFS(通讯通路门店!$K:$K,通讯通路门店!$S:$S,$G621)</f>
        <v>0</v>
      </c>
      <c r="AQ621" s="83"/>
      <c r="AR621" s="99">
        <f>SUMIFS(通讯通路门店!$T:$T,通讯通路门店!$S:$S,$G621)</f>
        <v>0</v>
      </c>
      <c r="AS621" s="99">
        <f>SUMIFS(通讯通路门店!$U:$U,通讯通路门店!$S:$S,$G621)</f>
        <v>0</v>
      </c>
      <c r="AT621" s="99">
        <f>SUMIFS(通讯通路门店!$V:$V,通讯通路门店!$S:$S,$G621)</f>
        <v>0</v>
      </c>
      <c r="AU621" s="99">
        <f>SUMIFS(通讯通路门店!$W:$W,通讯通路门店!$S:$S,$G621)</f>
        <v>0</v>
      </c>
      <c r="AV621" s="99">
        <f>SUMIFS(通讯通路门店!$Z:$Z,通讯通路门店!$S:$S,$G621)</f>
        <v>0</v>
      </c>
      <c r="AW621" s="99">
        <f>SUMIFS(通讯通路门店!$AB:$AB,通讯通路门店!$S:$S,$G621)</f>
        <v>0</v>
      </c>
      <c r="AX621" s="99">
        <f>SUMIFS(通讯通路门店!$X:$X,通讯通路门店!$S:$S,$G621)</f>
        <v>0</v>
      </c>
      <c r="AY621" s="99">
        <f>SUMIFS(通讯通路门店!$Y:$Y,通讯通路门店!$S:$S,$G621)</f>
        <v>0</v>
      </c>
      <c r="AZ621" s="99">
        <f>SUMIFS(通讯通路门店!$AA:$AA,通讯通路门店!$S:$S,$G621)</f>
        <v>0</v>
      </c>
      <c r="BA621" s="99">
        <f t="shared" si="48"/>
        <v>0</v>
      </c>
      <c r="BB621" s="99">
        <f t="shared" si="49"/>
        <v>0</v>
      </c>
      <c r="BC621" s="99">
        <f>SUMIFS(通讯通路门店!$W:$W,通讯通路门店!$S:$S,$G621,通讯通路门店!$J:$J,"荣耀体验店")+SUMIFS(通讯通路门店!$W:$W,通讯通路门店!$S:$S,$G621,通讯通路门店!$J:$J,"荣耀授权专卖店")</f>
        <v>0</v>
      </c>
      <c r="BD621" s="99">
        <f>SUMIFS(通讯通路门店!$Z:$Z,通讯通路门店!$S:$S,$G621,通讯通路门店!$J:$J,"VIVO体验店")</f>
        <v>0</v>
      </c>
      <c r="BE621" s="99">
        <f>SUMIFS(通讯通路门店!$AB:$AB,通讯通路门店!$S:$S,$G621,通讯通路门店!$J:$J,"OPPO体验店")</f>
        <v>0</v>
      </c>
      <c r="BF621" s="99">
        <f>SUMIFS(通讯通路门店!$X:$X,通讯通路门店!$S:$S,$G621,通讯通路门店!$J:$J,"华为授权体验店")+SUMIFS(通讯通路门店!$AA:$AA,通讯通路门店!$S:$S,$G621,通讯通路门店!$J:$J,"华为堡垒店")</f>
        <v>0</v>
      </c>
      <c r="BG621" s="99">
        <f>SUMIFS(通讯通路门店!$Y:$Y,通讯通路门店!$S:$S,$G621,通讯通路门店!$J:$J,"小米体验店")</f>
        <v>0</v>
      </c>
      <c r="BH621" s="99">
        <f>SUMIFS(通讯通路门店!$AA:$AA,通讯通路门店!$S:$S,$G621,通讯通路门店!$J:$J,"苹果体验店")</f>
        <v>0</v>
      </c>
      <c r="BI621" s="99">
        <f>SUMIFS(通讯通路门店!$K:$K,通讯通路门店!$S:$S,$G621,通讯通路门店!$J:$J,"其他品牌专卖店")</f>
        <v>0</v>
      </c>
      <c r="BJ621" s="99">
        <f>SUMIFS(通讯通路门店!$AC:$AC,通讯通路门店!$S:$S,$G621)</f>
        <v>0</v>
      </c>
      <c r="BK621" s="99">
        <f>SUMIFS(通讯通路门店!$AD:$AD,通讯通路门店!$S:$S,$G621)</f>
        <v>0</v>
      </c>
      <c r="BL621" s="99">
        <f>SUMIFS(通讯通路门店!$AE:$AE,通讯通路门店!$S:$S,$G621)</f>
        <v>0</v>
      </c>
      <c r="BM621" s="99">
        <f>SUMIFS(通讯通路门店!$AF:$AF,通讯通路门店!$S:$S,$G621)</f>
        <v>0</v>
      </c>
      <c r="BN621" s="99">
        <f>SUMIFS(通讯通路门店!$AG:$AG,通讯通路门店!$S:$S,$G621)</f>
        <v>0</v>
      </c>
      <c r="BO621" s="99">
        <f>SUMIFS(通讯通路门店!$AH:$AH,通讯通路门店!$S:$S,$G621)</f>
        <v>0</v>
      </c>
      <c r="BP621" s="99">
        <f>SUMIFS(通讯通路门店!$AI:$AI,通讯通路门店!$S:$S,$G621)</f>
        <v>0</v>
      </c>
      <c r="BQ621" s="83"/>
    </row>
    <row r="622" spans="1:69">
      <c r="A622" s="99" t="str">
        <f>IFERROR(_xlfn.XLOOKUP($G622,通讯通路门店!$S$4:$S$993931,通讯通路门店!$A$4:$A$993931,0,0),"")</f>
        <v/>
      </c>
      <c r="B622" s="99" t="str">
        <f>IFERROR(_xlfn.XLOOKUP($G622,通讯通路门店!$S$4:$S$993931,通讯通路门店!$B$4:$B$993931,0,0),"")</f>
        <v/>
      </c>
      <c r="C622" s="99" t="str">
        <f>IFERROR(_xlfn.XLOOKUP($G622,通讯通路门店!$S$4:$S$993931,通讯通路门店!$C$4:$C$993931,0,0),"")</f>
        <v/>
      </c>
      <c r="D622" s="99" t="str">
        <f>IFERROR(_xlfn.XLOOKUP($G622,通讯通路门店!$S$4:$S$993931,通讯通路门店!$D$4:$D$993931,0,0),"")</f>
        <v/>
      </c>
      <c r="E622" s="83"/>
      <c r="F622" s="83"/>
      <c r="G622" s="101" t="e">
        <v>#N/A</v>
      </c>
      <c r="H622" s="102" t="str">
        <f>IFERROR(_xlfn.XLOOKUP($G622,通讯通路门店!$S$4:$S$993931,通讯通路门店!$R$4:$R$993931,0,0),"")</f>
        <v/>
      </c>
      <c r="I622" s="83"/>
      <c r="J622" s="83"/>
      <c r="K622" s="83"/>
      <c r="L622" s="83"/>
      <c r="M622" s="83"/>
      <c r="N622" s="83"/>
      <c r="O622" s="83"/>
      <c r="P622" s="83"/>
      <c r="Q622" s="83"/>
      <c r="R622" s="83"/>
      <c r="S622" s="83"/>
      <c r="T622" s="83"/>
      <c r="U622" s="99">
        <f>COUNTIF(通讯通路门店!$S:$S,$G622)</f>
        <v>0</v>
      </c>
      <c r="V622" s="99">
        <f>COUNTIFS(通讯通路门店!$S:$S,$G622,通讯通路门店!$J:$J,"综合卖场")</f>
        <v>0</v>
      </c>
      <c r="W622" s="99">
        <f>SUMIFS(通讯通路门店!$AJ:$AJ,通讯通路门店!$S:$S,通讯客户沙盘!$G622)</f>
        <v>0</v>
      </c>
      <c r="X622" s="99">
        <f t="shared" si="45"/>
        <v>0</v>
      </c>
      <c r="Y622" s="99">
        <f>COUNTIFS(通讯通路门店!$S:$S,$G622,通讯通路门店!$J:$J,"荣耀体验店")+COUNTIFS(通讯通路门店!$S:$S,$G622,通讯通路门店!$J:$J,"荣耀授权专卖店")</f>
        <v>0</v>
      </c>
      <c r="Z622" s="99">
        <f>COUNTIFS(通讯通路门店!$S:$S,$G622,通讯通路门店!$J:$J,"VIVO体验店")</f>
        <v>0</v>
      </c>
      <c r="AA622" s="99">
        <f>COUNTIFS(通讯通路门店!$S:$S,$G622,通讯通路门店!$J:$J,"OPPO体验店")</f>
        <v>0</v>
      </c>
      <c r="AB622" s="99">
        <f>COUNTIFS(通讯通路门店!$S:$S,$G622,通讯通路门店!$J:$J,"华为授权体验店")+COUNTIFS(通讯通路门店!$S:$S,$G622,通讯通路门店!$J:$J,"华为堡垒店")</f>
        <v>0</v>
      </c>
      <c r="AC622" s="99">
        <f>COUNTIFS(通讯通路门店!$S:$S,$G622,通讯通路门店!$J:$J,"小米体验店")</f>
        <v>0</v>
      </c>
      <c r="AD622" s="99">
        <f>COUNTIFS(通讯通路门店!$S:$S,$G622,通讯通路门店!$J:$J,"苹果体验店")</f>
        <v>0</v>
      </c>
      <c r="AE622" s="99">
        <f>COUNTIFS(通讯通路门店!$S:$S,$G622,通讯通路门店!$J:$J,"其他品牌专卖店")</f>
        <v>0</v>
      </c>
      <c r="AF622" s="99">
        <f>SUMIFS(通讯通路门店!$BI:$BI,通讯通路门店!$S:$S,$G622)</f>
        <v>0</v>
      </c>
      <c r="AG622" s="99">
        <f>SUMIFS(通讯通路门店!$BH:$BH,通讯通路门店!$S:$S,$G622)</f>
        <v>0</v>
      </c>
      <c r="AH622" s="99">
        <f t="shared" si="46"/>
        <v>0</v>
      </c>
      <c r="AI622" s="99">
        <f>SUMIFS(通讯通路门店!$BB:$BB,通讯通路门店!$S:$S,$G622)</f>
        <v>0</v>
      </c>
      <c r="AJ622" s="99">
        <f>SUMIFS(通讯通路门店!$BE:$BE,通讯通路门店!$S:$S,$G622)</f>
        <v>0</v>
      </c>
      <c r="AK622" s="99">
        <f>SUMIFS(通讯通路门店!$BG:$BG,通讯通路门店!$S:$S,$G622)</f>
        <v>0</v>
      </c>
      <c r="AL622" s="99">
        <f>SUMIFS(通讯通路门店!$BC:$BC,通讯通路门店!$S:$S,$G622)</f>
        <v>0</v>
      </c>
      <c r="AM622" s="99">
        <f>SUMIFS(通讯通路门店!$BD:$BD,通讯通路门店!$S:$S,$G622)</f>
        <v>0</v>
      </c>
      <c r="AN622" s="99">
        <f>SUMIFS(通讯通路门店!$BF:$BF,通讯通路门店!$S:$S,$G622)</f>
        <v>0</v>
      </c>
      <c r="AO622" s="99">
        <f t="shared" si="47"/>
        <v>0</v>
      </c>
      <c r="AP622" s="99">
        <f>SUMIFS(通讯通路门店!$K:$K,通讯通路门店!$S:$S,$G622)</f>
        <v>0</v>
      </c>
      <c r="AQ622" s="83"/>
      <c r="AR622" s="99">
        <f>SUMIFS(通讯通路门店!$T:$T,通讯通路门店!$S:$S,$G622)</f>
        <v>0</v>
      </c>
      <c r="AS622" s="99">
        <f>SUMIFS(通讯通路门店!$U:$U,通讯通路门店!$S:$S,$G622)</f>
        <v>0</v>
      </c>
      <c r="AT622" s="99">
        <f>SUMIFS(通讯通路门店!$V:$V,通讯通路门店!$S:$S,$G622)</f>
        <v>0</v>
      </c>
      <c r="AU622" s="99">
        <f>SUMIFS(通讯通路门店!$W:$W,通讯通路门店!$S:$S,$G622)</f>
        <v>0</v>
      </c>
      <c r="AV622" s="99">
        <f>SUMIFS(通讯通路门店!$Z:$Z,通讯通路门店!$S:$S,$G622)</f>
        <v>0</v>
      </c>
      <c r="AW622" s="99">
        <f>SUMIFS(通讯通路门店!$AB:$AB,通讯通路门店!$S:$S,$G622)</f>
        <v>0</v>
      </c>
      <c r="AX622" s="99">
        <f>SUMIFS(通讯通路门店!$X:$X,通讯通路门店!$S:$S,$G622)</f>
        <v>0</v>
      </c>
      <c r="AY622" s="99">
        <f>SUMIFS(通讯通路门店!$Y:$Y,通讯通路门店!$S:$S,$G622)</f>
        <v>0</v>
      </c>
      <c r="AZ622" s="99">
        <f>SUMIFS(通讯通路门店!$AA:$AA,通讯通路门店!$S:$S,$G622)</f>
        <v>0</v>
      </c>
      <c r="BA622" s="99">
        <f t="shared" si="48"/>
        <v>0</v>
      </c>
      <c r="BB622" s="99">
        <f t="shared" si="49"/>
        <v>0</v>
      </c>
      <c r="BC622" s="99">
        <f>SUMIFS(通讯通路门店!$W:$W,通讯通路门店!$S:$S,$G622,通讯通路门店!$J:$J,"荣耀体验店")+SUMIFS(通讯通路门店!$W:$W,通讯通路门店!$S:$S,$G622,通讯通路门店!$J:$J,"荣耀授权专卖店")</f>
        <v>0</v>
      </c>
      <c r="BD622" s="99">
        <f>SUMIFS(通讯通路门店!$Z:$Z,通讯通路门店!$S:$S,$G622,通讯通路门店!$J:$J,"VIVO体验店")</f>
        <v>0</v>
      </c>
      <c r="BE622" s="99">
        <f>SUMIFS(通讯通路门店!$AB:$AB,通讯通路门店!$S:$S,$G622,通讯通路门店!$J:$J,"OPPO体验店")</f>
        <v>0</v>
      </c>
      <c r="BF622" s="99">
        <f>SUMIFS(通讯通路门店!$X:$X,通讯通路门店!$S:$S,$G622,通讯通路门店!$J:$J,"华为授权体验店")+SUMIFS(通讯通路门店!$AA:$AA,通讯通路门店!$S:$S,$G622,通讯通路门店!$J:$J,"华为堡垒店")</f>
        <v>0</v>
      </c>
      <c r="BG622" s="99">
        <f>SUMIFS(通讯通路门店!$Y:$Y,通讯通路门店!$S:$S,$G622,通讯通路门店!$J:$J,"小米体验店")</f>
        <v>0</v>
      </c>
      <c r="BH622" s="99">
        <f>SUMIFS(通讯通路门店!$AA:$AA,通讯通路门店!$S:$S,$G622,通讯通路门店!$J:$J,"苹果体验店")</f>
        <v>0</v>
      </c>
      <c r="BI622" s="99">
        <f>SUMIFS(通讯通路门店!$K:$K,通讯通路门店!$S:$S,$G622,通讯通路门店!$J:$J,"其他品牌专卖店")</f>
        <v>0</v>
      </c>
      <c r="BJ622" s="99">
        <f>SUMIFS(通讯通路门店!$AC:$AC,通讯通路门店!$S:$S,$G622)</f>
        <v>0</v>
      </c>
      <c r="BK622" s="99">
        <f>SUMIFS(通讯通路门店!$AD:$AD,通讯通路门店!$S:$S,$G622)</f>
        <v>0</v>
      </c>
      <c r="BL622" s="99">
        <f>SUMIFS(通讯通路门店!$AE:$AE,通讯通路门店!$S:$S,$G622)</f>
        <v>0</v>
      </c>
      <c r="BM622" s="99">
        <f>SUMIFS(通讯通路门店!$AF:$AF,通讯通路门店!$S:$S,$G622)</f>
        <v>0</v>
      </c>
      <c r="BN622" s="99">
        <f>SUMIFS(通讯通路门店!$AG:$AG,通讯通路门店!$S:$S,$G622)</f>
        <v>0</v>
      </c>
      <c r="BO622" s="99">
        <f>SUMIFS(通讯通路门店!$AH:$AH,通讯通路门店!$S:$S,$G622)</f>
        <v>0</v>
      </c>
      <c r="BP622" s="99">
        <f>SUMIFS(通讯通路门店!$AI:$AI,通讯通路门店!$S:$S,$G622)</f>
        <v>0</v>
      </c>
      <c r="BQ622" s="83"/>
    </row>
    <row r="623" spans="1:69">
      <c r="A623" s="99" t="str">
        <f>IFERROR(_xlfn.XLOOKUP($G623,通讯通路门店!$S$4:$S$993931,通讯通路门店!$A$4:$A$993931,0,0),"")</f>
        <v/>
      </c>
      <c r="B623" s="99" t="str">
        <f>IFERROR(_xlfn.XLOOKUP($G623,通讯通路门店!$S$4:$S$993931,通讯通路门店!$B$4:$B$993931,0,0),"")</f>
        <v/>
      </c>
      <c r="C623" s="99" t="str">
        <f>IFERROR(_xlfn.XLOOKUP($G623,通讯通路门店!$S$4:$S$993931,通讯通路门店!$C$4:$C$993931,0,0),"")</f>
        <v/>
      </c>
      <c r="D623" s="99" t="str">
        <f>IFERROR(_xlfn.XLOOKUP($G623,通讯通路门店!$S$4:$S$993931,通讯通路门店!$D$4:$D$993931,0,0),"")</f>
        <v/>
      </c>
      <c r="E623" s="83"/>
      <c r="F623" s="83"/>
      <c r="G623" s="101" t="e">
        <v>#N/A</v>
      </c>
      <c r="H623" s="102" t="str">
        <f>IFERROR(_xlfn.XLOOKUP($G623,通讯通路门店!$S$4:$S$993931,通讯通路门店!$R$4:$R$993931,0,0),"")</f>
        <v/>
      </c>
      <c r="I623" s="83"/>
      <c r="J623" s="83"/>
      <c r="K623" s="83"/>
      <c r="L623" s="83"/>
      <c r="M623" s="83"/>
      <c r="N623" s="83"/>
      <c r="O623" s="83"/>
      <c r="P623" s="83"/>
      <c r="Q623" s="83"/>
      <c r="R623" s="83"/>
      <c r="S623" s="83"/>
      <c r="T623" s="83"/>
      <c r="U623" s="99">
        <f>COUNTIF(通讯通路门店!$S:$S,$G623)</f>
        <v>0</v>
      </c>
      <c r="V623" s="99">
        <f>COUNTIFS(通讯通路门店!$S:$S,$G623,通讯通路门店!$J:$J,"综合卖场")</f>
        <v>0</v>
      </c>
      <c r="W623" s="99">
        <f>SUMIFS(通讯通路门店!$AJ:$AJ,通讯通路门店!$S:$S,通讯客户沙盘!$G623)</f>
        <v>0</v>
      </c>
      <c r="X623" s="99">
        <f t="shared" si="45"/>
        <v>0</v>
      </c>
      <c r="Y623" s="99">
        <f>COUNTIFS(通讯通路门店!$S:$S,$G623,通讯通路门店!$J:$J,"荣耀体验店")+COUNTIFS(通讯通路门店!$S:$S,$G623,通讯通路门店!$J:$J,"荣耀授权专卖店")</f>
        <v>0</v>
      </c>
      <c r="Z623" s="99">
        <f>COUNTIFS(通讯通路门店!$S:$S,$G623,通讯通路门店!$J:$J,"VIVO体验店")</f>
        <v>0</v>
      </c>
      <c r="AA623" s="99">
        <f>COUNTIFS(通讯通路门店!$S:$S,$G623,通讯通路门店!$J:$J,"OPPO体验店")</f>
        <v>0</v>
      </c>
      <c r="AB623" s="99">
        <f>COUNTIFS(通讯通路门店!$S:$S,$G623,通讯通路门店!$J:$J,"华为授权体验店")+COUNTIFS(通讯通路门店!$S:$S,$G623,通讯通路门店!$J:$J,"华为堡垒店")</f>
        <v>0</v>
      </c>
      <c r="AC623" s="99">
        <f>COUNTIFS(通讯通路门店!$S:$S,$G623,通讯通路门店!$J:$J,"小米体验店")</f>
        <v>0</v>
      </c>
      <c r="AD623" s="99">
        <f>COUNTIFS(通讯通路门店!$S:$S,$G623,通讯通路门店!$J:$J,"苹果体验店")</f>
        <v>0</v>
      </c>
      <c r="AE623" s="99">
        <f>COUNTIFS(通讯通路门店!$S:$S,$G623,通讯通路门店!$J:$J,"其他品牌专卖店")</f>
        <v>0</v>
      </c>
      <c r="AF623" s="99">
        <f>SUMIFS(通讯通路门店!$BI:$BI,通讯通路门店!$S:$S,$G623)</f>
        <v>0</v>
      </c>
      <c r="AG623" s="99">
        <f>SUMIFS(通讯通路门店!$BH:$BH,通讯通路门店!$S:$S,$G623)</f>
        <v>0</v>
      </c>
      <c r="AH623" s="99">
        <f t="shared" si="46"/>
        <v>0</v>
      </c>
      <c r="AI623" s="99">
        <f>SUMIFS(通讯通路门店!$BB:$BB,通讯通路门店!$S:$S,$G623)</f>
        <v>0</v>
      </c>
      <c r="AJ623" s="99">
        <f>SUMIFS(通讯通路门店!$BE:$BE,通讯通路门店!$S:$S,$G623)</f>
        <v>0</v>
      </c>
      <c r="AK623" s="99">
        <f>SUMIFS(通讯通路门店!$BG:$BG,通讯通路门店!$S:$S,$G623)</f>
        <v>0</v>
      </c>
      <c r="AL623" s="99">
        <f>SUMIFS(通讯通路门店!$BC:$BC,通讯通路门店!$S:$S,$G623)</f>
        <v>0</v>
      </c>
      <c r="AM623" s="99">
        <f>SUMIFS(通讯通路门店!$BD:$BD,通讯通路门店!$S:$S,$G623)</f>
        <v>0</v>
      </c>
      <c r="AN623" s="99">
        <f>SUMIFS(通讯通路门店!$BF:$BF,通讯通路门店!$S:$S,$G623)</f>
        <v>0</v>
      </c>
      <c r="AO623" s="99">
        <f t="shared" si="47"/>
        <v>0</v>
      </c>
      <c r="AP623" s="99">
        <f>SUMIFS(通讯通路门店!$K:$K,通讯通路门店!$S:$S,$G623)</f>
        <v>0</v>
      </c>
      <c r="AQ623" s="83"/>
      <c r="AR623" s="99">
        <f>SUMIFS(通讯通路门店!$T:$T,通讯通路门店!$S:$S,$G623)</f>
        <v>0</v>
      </c>
      <c r="AS623" s="99">
        <f>SUMIFS(通讯通路门店!$U:$U,通讯通路门店!$S:$S,$G623)</f>
        <v>0</v>
      </c>
      <c r="AT623" s="99">
        <f>SUMIFS(通讯通路门店!$V:$V,通讯通路门店!$S:$S,$G623)</f>
        <v>0</v>
      </c>
      <c r="AU623" s="99">
        <f>SUMIFS(通讯通路门店!$W:$W,通讯通路门店!$S:$S,$G623)</f>
        <v>0</v>
      </c>
      <c r="AV623" s="99">
        <f>SUMIFS(通讯通路门店!$Z:$Z,通讯通路门店!$S:$S,$G623)</f>
        <v>0</v>
      </c>
      <c r="AW623" s="99">
        <f>SUMIFS(通讯通路门店!$AB:$AB,通讯通路门店!$S:$S,$G623)</f>
        <v>0</v>
      </c>
      <c r="AX623" s="99">
        <f>SUMIFS(通讯通路门店!$X:$X,通讯通路门店!$S:$S,$G623)</f>
        <v>0</v>
      </c>
      <c r="AY623" s="99">
        <f>SUMIFS(通讯通路门店!$Y:$Y,通讯通路门店!$S:$S,$G623)</f>
        <v>0</v>
      </c>
      <c r="AZ623" s="99">
        <f>SUMIFS(通讯通路门店!$AA:$AA,通讯通路门店!$S:$S,$G623)</f>
        <v>0</v>
      </c>
      <c r="BA623" s="99">
        <f t="shared" si="48"/>
        <v>0</v>
      </c>
      <c r="BB623" s="99">
        <f t="shared" si="49"/>
        <v>0</v>
      </c>
      <c r="BC623" s="99">
        <f>SUMIFS(通讯通路门店!$W:$W,通讯通路门店!$S:$S,$G623,通讯通路门店!$J:$J,"荣耀体验店")+SUMIFS(通讯通路门店!$W:$W,通讯通路门店!$S:$S,$G623,通讯通路门店!$J:$J,"荣耀授权专卖店")</f>
        <v>0</v>
      </c>
      <c r="BD623" s="99">
        <f>SUMIFS(通讯通路门店!$Z:$Z,通讯通路门店!$S:$S,$G623,通讯通路门店!$J:$J,"VIVO体验店")</f>
        <v>0</v>
      </c>
      <c r="BE623" s="99">
        <f>SUMIFS(通讯通路门店!$AB:$AB,通讯通路门店!$S:$S,$G623,通讯通路门店!$J:$J,"OPPO体验店")</f>
        <v>0</v>
      </c>
      <c r="BF623" s="99">
        <f>SUMIFS(通讯通路门店!$X:$X,通讯通路门店!$S:$S,$G623,通讯通路门店!$J:$J,"华为授权体验店")+SUMIFS(通讯通路门店!$AA:$AA,通讯通路门店!$S:$S,$G623,通讯通路门店!$J:$J,"华为堡垒店")</f>
        <v>0</v>
      </c>
      <c r="BG623" s="99">
        <f>SUMIFS(通讯通路门店!$Y:$Y,通讯通路门店!$S:$S,$G623,通讯通路门店!$J:$J,"小米体验店")</f>
        <v>0</v>
      </c>
      <c r="BH623" s="99">
        <f>SUMIFS(通讯通路门店!$AA:$AA,通讯通路门店!$S:$S,$G623,通讯通路门店!$J:$J,"苹果体验店")</f>
        <v>0</v>
      </c>
      <c r="BI623" s="99">
        <f>SUMIFS(通讯通路门店!$K:$K,通讯通路门店!$S:$S,$G623,通讯通路门店!$J:$J,"其他品牌专卖店")</f>
        <v>0</v>
      </c>
      <c r="BJ623" s="99">
        <f>SUMIFS(通讯通路门店!$AC:$AC,通讯通路门店!$S:$S,$G623)</f>
        <v>0</v>
      </c>
      <c r="BK623" s="99">
        <f>SUMIFS(通讯通路门店!$AD:$AD,通讯通路门店!$S:$S,$G623)</f>
        <v>0</v>
      </c>
      <c r="BL623" s="99">
        <f>SUMIFS(通讯通路门店!$AE:$AE,通讯通路门店!$S:$S,$G623)</f>
        <v>0</v>
      </c>
      <c r="BM623" s="99">
        <f>SUMIFS(通讯通路门店!$AF:$AF,通讯通路门店!$S:$S,$G623)</f>
        <v>0</v>
      </c>
      <c r="BN623" s="99">
        <f>SUMIFS(通讯通路门店!$AG:$AG,通讯通路门店!$S:$S,$G623)</f>
        <v>0</v>
      </c>
      <c r="BO623" s="99">
        <f>SUMIFS(通讯通路门店!$AH:$AH,通讯通路门店!$S:$S,$G623)</f>
        <v>0</v>
      </c>
      <c r="BP623" s="99">
        <f>SUMIFS(通讯通路门店!$AI:$AI,通讯通路门店!$S:$S,$G623)</f>
        <v>0</v>
      </c>
      <c r="BQ623" s="83"/>
    </row>
    <row r="624" spans="1:69">
      <c r="A624" s="99" t="str">
        <f>IFERROR(_xlfn.XLOOKUP($G624,通讯通路门店!$S$4:$S$993931,通讯通路门店!$A$4:$A$993931,0,0),"")</f>
        <v/>
      </c>
      <c r="B624" s="99" t="str">
        <f>IFERROR(_xlfn.XLOOKUP($G624,通讯通路门店!$S$4:$S$993931,通讯通路门店!$B$4:$B$993931,0,0),"")</f>
        <v/>
      </c>
      <c r="C624" s="99" t="str">
        <f>IFERROR(_xlfn.XLOOKUP($G624,通讯通路门店!$S$4:$S$993931,通讯通路门店!$C$4:$C$993931,0,0),"")</f>
        <v/>
      </c>
      <c r="D624" s="99" t="str">
        <f>IFERROR(_xlfn.XLOOKUP($G624,通讯通路门店!$S$4:$S$993931,通讯通路门店!$D$4:$D$993931,0,0),"")</f>
        <v/>
      </c>
      <c r="E624" s="83"/>
      <c r="F624" s="83"/>
      <c r="G624" s="101" t="e">
        <v>#N/A</v>
      </c>
      <c r="H624" s="102" t="str">
        <f>IFERROR(_xlfn.XLOOKUP($G624,通讯通路门店!$S$4:$S$993931,通讯通路门店!$R$4:$R$993931,0,0),"")</f>
        <v/>
      </c>
      <c r="I624" s="83"/>
      <c r="J624" s="83"/>
      <c r="K624" s="83"/>
      <c r="L624" s="83"/>
      <c r="M624" s="83"/>
      <c r="N624" s="83"/>
      <c r="O624" s="83"/>
      <c r="P624" s="83"/>
      <c r="Q624" s="83"/>
      <c r="R624" s="83"/>
      <c r="S624" s="83"/>
      <c r="T624" s="83"/>
      <c r="U624" s="99">
        <f>COUNTIF(通讯通路门店!$S:$S,$G624)</f>
        <v>0</v>
      </c>
      <c r="V624" s="99">
        <f>COUNTIFS(通讯通路门店!$S:$S,$G624,通讯通路门店!$J:$J,"综合卖场")</f>
        <v>0</v>
      </c>
      <c r="W624" s="99">
        <f>SUMIFS(通讯通路门店!$AJ:$AJ,通讯通路门店!$S:$S,通讯客户沙盘!$G624)</f>
        <v>0</v>
      </c>
      <c r="X624" s="99">
        <f t="shared" si="45"/>
        <v>0</v>
      </c>
      <c r="Y624" s="99">
        <f>COUNTIFS(通讯通路门店!$S:$S,$G624,通讯通路门店!$J:$J,"荣耀体验店")+COUNTIFS(通讯通路门店!$S:$S,$G624,通讯通路门店!$J:$J,"荣耀授权专卖店")</f>
        <v>0</v>
      </c>
      <c r="Z624" s="99">
        <f>COUNTIFS(通讯通路门店!$S:$S,$G624,通讯通路门店!$J:$J,"VIVO体验店")</f>
        <v>0</v>
      </c>
      <c r="AA624" s="99">
        <f>COUNTIFS(通讯通路门店!$S:$S,$G624,通讯通路门店!$J:$J,"OPPO体验店")</f>
        <v>0</v>
      </c>
      <c r="AB624" s="99">
        <f>COUNTIFS(通讯通路门店!$S:$S,$G624,通讯通路门店!$J:$J,"华为授权体验店")+COUNTIFS(通讯通路门店!$S:$S,$G624,通讯通路门店!$J:$J,"华为堡垒店")</f>
        <v>0</v>
      </c>
      <c r="AC624" s="99">
        <f>COUNTIFS(通讯通路门店!$S:$S,$G624,通讯通路门店!$J:$J,"小米体验店")</f>
        <v>0</v>
      </c>
      <c r="AD624" s="99">
        <f>COUNTIFS(通讯通路门店!$S:$S,$G624,通讯通路门店!$J:$J,"苹果体验店")</f>
        <v>0</v>
      </c>
      <c r="AE624" s="99">
        <f>COUNTIFS(通讯通路门店!$S:$S,$G624,通讯通路门店!$J:$J,"其他品牌专卖店")</f>
        <v>0</v>
      </c>
      <c r="AF624" s="99">
        <f>SUMIFS(通讯通路门店!$BI:$BI,通讯通路门店!$S:$S,$G624)</f>
        <v>0</v>
      </c>
      <c r="AG624" s="99">
        <f>SUMIFS(通讯通路门店!$BH:$BH,通讯通路门店!$S:$S,$G624)</f>
        <v>0</v>
      </c>
      <c r="AH624" s="99">
        <f t="shared" si="46"/>
        <v>0</v>
      </c>
      <c r="AI624" s="99">
        <f>SUMIFS(通讯通路门店!$BB:$BB,通讯通路门店!$S:$S,$G624)</f>
        <v>0</v>
      </c>
      <c r="AJ624" s="99">
        <f>SUMIFS(通讯通路门店!$BE:$BE,通讯通路门店!$S:$S,$G624)</f>
        <v>0</v>
      </c>
      <c r="AK624" s="99">
        <f>SUMIFS(通讯通路门店!$BG:$BG,通讯通路门店!$S:$S,$G624)</f>
        <v>0</v>
      </c>
      <c r="AL624" s="99">
        <f>SUMIFS(通讯通路门店!$BC:$BC,通讯通路门店!$S:$S,$G624)</f>
        <v>0</v>
      </c>
      <c r="AM624" s="99">
        <f>SUMIFS(通讯通路门店!$BD:$BD,通讯通路门店!$S:$S,$G624)</f>
        <v>0</v>
      </c>
      <c r="AN624" s="99">
        <f>SUMIFS(通讯通路门店!$BF:$BF,通讯通路门店!$S:$S,$G624)</f>
        <v>0</v>
      </c>
      <c r="AO624" s="99">
        <f t="shared" si="47"/>
        <v>0</v>
      </c>
      <c r="AP624" s="99">
        <f>SUMIFS(通讯通路门店!$K:$K,通讯通路门店!$S:$S,$G624)</f>
        <v>0</v>
      </c>
      <c r="AQ624" s="83"/>
      <c r="AR624" s="99">
        <f>SUMIFS(通讯通路门店!$T:$T,通讯通路门店!$S:$S,$G624)</f>
        <v>0</v>
      </c>
      <c r="AS624" s="99">
        <f>SUMIFS(通讯通路门店!$U:$U,通讯通路门店!$S:$S,$G624)</f>
        <v>0</v>
      </c>
      <c r="AT624" s="99">
        <f>SUMIFS(通讯通路门店!$V:$V,通讯通路门店!$S:$S,$G624)</f>
        <v>0</v>
      </c>
      <c r="AU624" s="99">
        <f>SUMIFS(通讯通路门店!$W:$W,通讯通路门店!$S:$S,$G624)</f>
        <v>0</v>
      </c>
      <c r="AV624" s="99">
        <f>SUMIFS(通讯通路门店!$Z:$Z,通讯通路门店!$S:$S,$G624)</f>
        <v>0</v>
      </c>
      <c r="AW624" s="99">
        <f>SUMIFS(通讯通路门店!$AB:$AB,通讯通路门店!$S:$S,$G624)</f>
        <v>0</v>
      </c>
      <c r="AX624" s="99">
        <f>SUMIFS(通讯通路门店!$X:$X,通讯通路门店!$S:$S,$G624)</f>
        <v>0</v>
      </c>
      <c r="AY624" s="99">
        <f>SUMIFS(通讯通路门店!$Y:$Y,通讯通路门店!$S:$S,$G624)</f>
        <v>0</v>
      </c>
      <c r="AZ624" s="99">
        <f>SUMIFS(通讯通路门店!$AA:$AA,通讯通路门店!$S:$S,$G624)</f>
        <v>0</v>
      </c>
      <c r="BA624" s="99">
        <f t="shared" si="48"/>
        <v>0</v>
      </c>
      <c r="BB624" s="99">
        <f t="shared" si="49"/>
        <v>0</v>
      </c>
      <c r="BC624" s="99">
        <f>SUMIFS(通讯通路门店!$W:$W,通讯通路门店!$S:$S,$G624,通讯通路门店!$J:$J,"荣耀体验店")+SUMIFS(通讯通路门店!$W:$W,通讯通路门店!$S:$S,$G624,通讯通路门店!$J:$J,"荣耀授权专卖店")</f>
        <v>0</v>
      </c>
      <c r="BD624" s="99">
        <f>SUMIFS(通讯通路门店!$Z:$Z,通讯通路门店!$S:$S,$G624,通讯通路门店!$J:$J,"VIVO体验店")</f>
        <v>0</v>
      </c>
      <c r="BE624" s="99">
        <f>SUMIFS(通讯通路门店!$AB:$AB,通讯通路门店!$S:$S,$G624,通讯通路门店!$J:$J,"OPPO体验店")</f>
        <v>0</v>
      </c>
      <c r="BF624" s="99">
        <f>SUMIFS(通讯通路门店!$X:$X,通讯通路门店!$S:$S,$G624,通讯通路门店!$J:$J,"华为授权体验店")+SUMIFS(通讯通路门店!$AA:$AA,通讯通路门店!$S:$S,$G624,通讯通路门店!$J:$J,"华为堡垒店")</f>
        <v>0</v>
      </c>
      <c r="BG624" s="99">
        <f>SUMIFS(通讯通路门店!$Y:$Y,通讯通路门店!$S:$S,$G624,通讯通路门店!$J:$J,"小米体验店")</f>
        <v>0</v>
      </c>
      <c r="BH624" s="99">
        <f>SUMIFS(通讯通路门店!$AA:$AA,通讯通路门店!$S:$S,$G624,通讯通路门店!$J:$J,"苹果体验店")</f>
        <v>0</v>
      </c>
      <c r="BI624" s="99">
        <f>SUMIFS(通讯通路门店!$K:$K,通讯通路门店!$S:$S,$G624,通讯通路门店!$J:$J,"其他品牌专卖店")</f>
        <v>0</v>
      </c>
      <c r="BJ624" s="99">
        <f>SUMIFS(通讯通路门店!$AC:$AC,通讯通路门店!$S:$S,$G624)</f>
        <v>0</v>
      </c>
      <c r="BK624" s="99">
        <f>SUMIFS(通讯通路门店!$AD:$AD,通讯通路门店!$S:$S,$G624)</f>
        <v>0</v>
      </c>
      <c r="BL624" s="99">
        <f>SUMIFS(通讯通路门店!$AE:$AE,通讯通路门店!$S:$S,$G624)</f>
        <v>0</v>
      </c>
      <c r="BM624" s="99">
        <f>SUMIFS(通讯通路门店!$AF:$AF,通讯通路门店!$S:$S,$G624)</f>
        <v>0</v>
      </c>
      <c r="BN624" s="99">
        <f>SUMIFS(通讯通路门店!$AG:$AG,通讯通路门店!$S:$S,$G624)</f>
        <v>0</v>
      </c>
      <c r="BO624" s="99">
        <f>SUMIFS(通讯通路门店!$AH:$AH,通讯通路门店!$S:$S,$G624)</f>
        <v>0</v>
      </c>
      <c r="BP624" s="99">
        <f>SUMIFS(通讯通路门店!$AI:$AI,通讯通路门店!$S:$S,$G624)</f>
        <v>0</v>
      </c>
      <c r="BQ624" s="83"/>
    </row>
    <row r="625" spans="1:69">
      <c r="A625" s="99" t="str">
        <f>IFERROR(_xlfn.XLOOKUP($G625,通讯通路门店!$S$4:$S$993931,通讯通路门店!$A$4:$A$993931,0,0),"")</f>
        <v/>
      </c>
      <c r="B625" s="99" t="str">
        <f>IFERROR(_xlfn.XLOOKUP($G625,通讯通路门店!$S$4:$S$993931,通讯通路门店!$B$4:$B$993931,0,0),"")</f>
        <v/>
      </c>
      <c r="C625" s="99" t="str">
        <f>IFERROR(_xlfn.XLOOKUP($G625,通讯通路门店!$S$4:$S$993931,通讯通路门店!$C$4:$C$993931,0,0),"")</f>
        <v/>
      </c>
      <c r="D625" s="99" t="str">
        <f>IFERROR(_xlfn.XLOOKUP($G625,通讯通路门店!$S$4:$S$993931,通讯通路门店!$D$4:$D$993931,0,0),"")</f>
        <v/>
      </c>
      <c r="E625" s="83"/>
      <c r="F625" s="83"/>
      <c r="G625" s="101" t="e">
        <v>#N/A</v>
      </c>
      <c r="H625" s="102" t="str">
        <f>IFERROR(_xlfn.XLOOKUP($G625,通讯通路门店!$S$4:$S$993931,通讯通路门店!$R$4:$R$993931,0,0),"")</f>
        <v/>
      </c>
      <c r="I625" s="83"/>
      <c r="J625" s="83"/>
      <c r="K625" s="83"/>
      <c r="L625" s="83"/>
      <c r="M625" s="83"/>
      <c r="N625" s="83"/>
      <c r="O625" s="83"/>
      <c r="P625" s="83"/>
      <c r="Q625" s="83"/>
      <c r="R625" s="83"/>
      <c r="S625" s="83"/>
      <c r="T625" s="83"/>
      <c r="U625" s="99">
        <f>COUNTIF(通讯通路门店!$S:$S,$G625)</f>
        <v>0</v>
      </c>
      <c r="V625" s="99">
        <f>COUNTIFS(通讯通路门店!$S:$S,$G625,通讯通路门店!$J:$J,"综合卖场")</f>
        <v>0</v>
      </c>
      <c r="W625" s="99">
        <f>SUMIFS(通讯通路门店!$AJ:$AJ,通讯通路门店!$S:$S,通讯客户沙盘!$G625)</f>
        <v>0</v>
      </c>
      <c r="X625" s="99">
        <f t="shared" si="45"/>
        <v>0</v>
      </c>
      <c r="Y625" s="99">
        <f>COUNTIFS(通讯通路门店!$S:$S,$G625,通讯通路门店!$J:$J,"荣耀体验店")+COUNTIFS(通讯通路门店!$S:$S,$G625,通讯通路门店!$J:$J,"荣耀授权专卖店")</f>
        <v>0</v>
      </c>
      <c r="Z625" s="99">
        <f>COUNTIFS(通讯通路门店!$S:$S,$G625,通讯通路门店!$J:$J,"VIVO体验店")</f>
        <v>0</v>
      </c>
      <c r="AA625" s="99">
        <f>COUNTIFS(通讯通路门店!$S:$S,$G625,通讯通路门店!$J:$J,"OPPO体验店")</f>
        <v>0</v>
      </c>
      <c r="AB625" s="99">
        <f>COUNTIFS(通讯通路门店!$S:$S,$G625,通讯通路门店!$J:$J,"华为授权体验店")+COUNTIFS(通讯通路门店!$S:$S,$G625,通讯通路门店!$J:$J,"华为堡垒店")</f>
        <v>0</v>
      </c>
      <c r="AC625" s="99">
        <f>COUNTIFS(通讯通路门店!$S:$S,$G625,通讯通路门店!$J:$J,"小米体验店")</f>
        <v>0</v>
      </c>
      <c r="AD625" s="99">
        <f>COUNTIFS(通讯通路门店!$S:$S,$G625,通讯通路门店!$J:$J,"苹果体验店")</f>
        <v>0</v>
      </c>
      <c r="AE625" s="99">
        <f>COUNTIFS(通讯通路门店!$S:$S,$G625,通讯通路门店!$J:$J,"其他品牌专卖店")</f>
        <v>0</v>
      </c>
      <c r="AF625" s="99">
        <f>SUMIFS(通讯通路门店!$BI:$BI,通讯通路门店!$S:$S,$G625)</f>
        <v>0</v>
      </c>
      <c r="AG625" s="99">
        <f>SUMIFS(通讯通路门店!$BH:$BH,通讯通路门店!$S:$S,$G625)</f>
        <v>0</v>
      </c>
      <c r="AH625" s="99">
        <f t="shared" si="46"/>
        <v>0</v>
      </c>
      <c r="AI625" s="99">
        <f>SUMIFS(通讯通路门店!$BB:$BB,通讯通路门店!$S:$S,$G625)</f>
        <v>0</v>
      </c>
      <c r="AJ625" s="99">
        <f>SUMIFS(通讯通路门店!$BE:$BE,通讯通路门店!$S:$S,$G625)</f>
        <v>0</v>
      </c>
      <c r="AK625" s="99">
        <f>SUMIFS(通讯通路门店!$BG:$BG,通讯通路门店!$S:$S,$G625)</f>
        <v>0</v>
      </c>
      <c r="AL625" s="99">
        <f>SUMIFS(通讯通路门店!$BC:$BC,通讯通路门店!$S:$S,$G625)</f>
        <v>0</v>
      </c>
      <c r="AM625" s="99">
        <f>SUMIFS(通讯通路门店!$BD:$BD,通讯通路门店!$S:$S,$G625)</f>
        <v>0</v>
      </c>
      <c r="AN625" s="99">
        <f>SUMIFS(通讯通路门店!$BF:$BF,通讯通路门店!$S:$S,$G625)</f>
        <v>0</v>
      </c>
      <c r="AO625" s="99">
        <f t="shared" si="47"/>
        <v>0</v>
      </c>
      <c r="AP625" s="99">
        <f>SUMIFS(通讯通路门店!$K:$K,通讯通路门店!$S:$S,$G625)</f>
        <v>0</v>
      </c>
      <c r="AQ625" s="83"/>
      <c r="AR625" s="99">
        <f>SUMIFS(通讯通路门店!$T:$T,通讯通路门店!$S:$S,$G625)</f>
        <v>0</v>
      </c>
      <c r="AS625" s="99">
        <f>SUMIFS(通讯通路门店!$U:$U,通讯通路门店!$S:$S,$G625)</f>
        <v>0</v>
      </c>
      <c r="AT625" s="99">
        <f>SUMIFS(通讯通路门店!$V:$V,通讯通路门店!$S:$S,$G625)</f>
        <v>0</v>
      </c>
      <c r="AU625" s="99">
        <f>SUMIFS(通讯通路门店!$W:$W,通讯通路门店!$S:$S,$G625)</f>
        <v>0</v>
      </c>
      <c r="AV625" s="99">
        <f>SUMIFS(通讯通路门店!$Z:$Z,通讯通路门店!$S:$S,$G625)</f>
        <v>0</v>
      </c>
      <c r="AW625" s="99">
        <f>SUMIFS(通讯通路门店!$AB:$AB,通讯通路门店!$S:$S,$G625)</f>
        <v>0</v>
      </c>
      <c r="AX625" s="99">
        <f>SUMIFS(通讯通路门店!$X:$X,通讯通路门店!$S:$S,$G625)</f>
        <v>0</v>
      </c>
      <c r="AY625" s="99">
        <f>SUMIFS(通讯通路门店!$Y:$Y,通讯通路门店!$S:$S,$G625)</f>
        <v>0</v>
      </c>
      <c r="AZ625" s="99">
        <f>SUMIFS(通讯通路门店!$AA:$AA,通讯通路门店!$S:$S,$G625)</f>
        <v>0</v>
      </c>
      <c r="BA625" s="99">
        <f t="shared" si="48"/>
        <v>0</v>
      </c>
      <c r="BB625" s="99">
        <f t="shared" si="49"/>
        <v>0</v>
      </c>
      <c r="BC625" s="99">
        <f>SUMIFS(通讯通路门店!$W:$W,通讯通路门店!$S:$S,$G625,通讯通路门店!$J:$J,"荣耀体验店")+SUMIFS(通讯通路门店!$W:$W,通讯通路门店!$S:$S,$G625,通讯通路门店!$J:$J,"荣耀授权专卖店")</f>
        <v>0</v>
      </c>
      <c r="BD625" s="99">
        <f>SUMIFS(通讯通路门店!$Z:$Z,通讯通路门店!$S:$S,$G625,通讯通路门店!$J:$J,"VIVO体验店")</f>
        <v>0</v>
      </c>
      <c r="BE625" s="99">
        <f>SUMIFS(通讯通路门店!$AB:$AB,通讯通路门店!$S:$S,$G625,通讯通路门店!$J:$J,"OPPO体验店")</f>
        <v>0</v>
      </c>
      <c r="BF625" s="99">
        <f>SUMIFS(通讯通路门店!$X:$X,通讯通路门店!$S:$S,$G625,通讯通路门店!$J:$J,"华为授权体验店")+SUMIFS(通讯通路门店!$AA:$AA,通讯通路门店!$S:$S,$G625,通讯通路门店!$J:$J,"华为堡垒店")</f>
        <v>0</v>
      </c>
      <c r="BG625" s="99">
        <f>SUMIFS(通讯通路门店!$Y:$Y,通讯通路门店!$S:$S,$G625,通讯通路门店!$J:$J,"小米体验店")</f>
        <v>0</v>
      </c>
      <c r="BH625" s="99">
        <f>SUMIFS(通讯通路门店!$AA:$AA,通讯通路门店!$S:$S,$G625,通讯通路门店!$J:$J,"苹果体验店")</f>
        <v>0</v>
      </c>
      <c r="BI625" s="99">
        <f>SUMIFS(通讯通路门店!$K:$K,通讯通路门店!$S:$S,$G625,通讯通路门店!$J:$J,"其他品牌专卖店")</f>
        <v>0</v>
      </c>
      <c r="BJ625" s="99">
        <f>SUMIFS(通讯通路门店!$AC:$AC,通讯通路门店!$S:$S,$G625)</f>
        <v>0</v>
      </c>
      <c r="BK625" s="99">
        <f>SUMIFS(通讯通路门店!$AD:$AD,通讯通路门店!$S:$S,$G625)</f>
        <v>0</v>
      </c>
      <c r="BL625" s="99">
        <f>SUMIFS(通讯通路门店!$AE:$AE,通讯通路门店!$S:$S,$G625)</f>
        <v>0</v>
      </c>
      <c r="BM625" s="99">
        <f>SUMIFS(通讯通路门店!$AF:$AF,通讯通路门店!$S:$S,$G625)</f>
        <v>0</v>
      </c>
      <c r="BN625" s="99">
        <f>SUMIFS(通讯通路门店!$AG:$AG,通讯通路门店!$S:$S,$G625)</f>
        <v>0</v>
      </c>
      <c r="BO625" s="99">
        <f>SUMIFS(通讯通路门店!$AH:$AH,通讯通路门店!$S:$S,$G625)</f>
        <v>0</v>
      </c>
      <c r="BP625" s="99">
        <f>SUMIFS(通讯通路门店!$AI:$AI,通讯通路门店!$S:$S,$G625)</f>
        <v>0</v>
      </c>
      <c r="BQ625" s="83"/>
    </row>
    <row r="626" spans="1:69">
      <c r="A626" s="99" t="str">
        <f>IFERROR(_xlfn.XLOOKUP($G626,通讯通路门店!$S$4:$S$993931,通讯通路门店!$A$4:$A$993931,0,0),"")</f>
        <v/>
      </c>
      <c r="B626" s="99" t="str">
        <f>IFERROR(_xlfn.XLOOKUP($G626,通讯通路门店!$S$4:$S$993931,通讯通路门店!$B$4:$B$993931,0,0),"")</f>
        <v/>
      </c>
      <c r="C626" s="99" t="str">
        <f>IFERROR(_xlfn.XLOOKUP($G626,通讯通路门店!$S$4:$S$993931,通讯通路门店!$C$4:$C$993931,0,0),"")</f>
        <v/>
      </c>
      <c r="D626" s="99" t="str">
        <f>IFERROR(_xlfn.XLOOKUP($G626,通讯通路门店!$S$4:$S$993931,通讯通路门店!$D$4:$D$993931,0,0),"")</f>
        <v/>
      </c>
      <c r="E626" s="83"/>
      <c r="F626" s="83"/>
      <c r="G626" s="101" t="e">
        <v>#N/A</v>
      </c>
      <c r="H626" s="102" t="str">
        <f>IFERROR(_xlfn.XLOOKUP($G626,通讯通路门店!$S$4:$S$993931,通讯通路门店!$R$4:$R$993931,0,0),"")</f>
        <v/>
      </c>
      <c r="I626" s="83"/>
      <c r="J626" s="83"/>
      <c r="K626" s="83"/>
      <c r="L626" s="83"/>
      <c r="M626" s="83"/>
      <c r="N626" s="83"/>
      <c r="O626" s="83"/>
      <c r="P626" s="83"/>
      <c r="Q626" s="83"/>
      <c r="R626" s="83"/>
      <c r="S626" s="83"/>
      <c r="T626" s="83"/>
      <c r="U626" s="99">
        <f>COUNTIF(通讯通路门店!$S:$S,$G626)</f>
        <v>0</v>
      </c>
      <c r="V626" s="99">
        <f>COUNTIFS(通讯通路门店!$S:$S,$G626,通讯通路门店!$J:$J,"综合卖场")</f>
        <v>0</v>
      </c>
      <c r="W626" s="99">
        <f>SUMIFS(通讯通路门店!$AJ:$AJ,通讯通路门店!$S:$S,通讯客户沙盘!$G626)</f>
        <v>0</v>
      </c>
      <c r="X626" s="99">
        <f t="shared" si="45"/>
        <v>0</v>
      </c>
      <c r="Y626" s="99">
        <f>COUNTIFS(通讯通路门店!$S:$S,$G626,通讯通路门店!$J:$J,"荣耀体验店")+COUNTIFS(通讯通路门店!$S:$S,$G626,通讯通路门店!$J:$J,"荣耀授权专卖店")</f>
        <v>0</v>
      </c>
      <c r="Z626" s="99">
        <f>COUNTIFS(通讯通路门店!$S:$S,$G626,通讯通路门店!$J:$J,"VIVO体验店")</f>
        <v>0</v>
      </c>
      <c r="AA626" s="99">
        <f>COUNTIFS(通讯通路门店!$S:$S,$G626,通讯通路门店!$J:$J,"OPPO体验店")</f>
        <v>0</v>
      </c>
      <c r="AB626" s="99">
        <f>COUNTIFS(通讯通路门店!$S:$S,$G626,通讯通路门店!$J:$J,"华为授权体验店")+COUNTIFS(通讯通路门店!$S:$S,$G626,通讯通路门店!$J:$J,"华为堡垒店")</f>
        <v>0</v>
      </c>
      <c r="AC626" s="99">
        <f>COUNTIFS(通讯通路门店!$S:$S,$G626,通讯通路门店!$J:$J,"小米体验店")</f>
        <v>0</v>
      </c>
      <c r="AD626" s="99">
        <f>COUNTIFS(通讯通路门店!$S:$S,$G626,通讯通路门店!$J:$J,"苹果体验店")</f>
        <v>0</v>
      </c>
      <c r="AE626" s="99">
        <f>COUNTIFS(通讯通路门店!$S:$S,$G626,通讯通路门店!$J:$J,"其他品牌专卖店")</f>
        <v>0</v>
      </c>
      <c r="AF626" s="99">
        <f>SUMIFS(通讯通路门店!$BI:$BI,通讯通路门店!$S:$S,$G626)</f>
        <v>0</v>
      </c>
      <c r="AG626" s="99">
        <f>SUMIFS(通讯通路门店!$BH:$BH,通讯通路门店!$S:$S,$G626)</f>
        <v>0</v>
      </c>
      <c r="AH626" s="99">
        <f t="shared" si="46"/>
        <v>0</v>
      </c>
      <c r="AI626" s="99">
        <f>SUMIFS(通讯通路门店!$BB:$BB,通讯通路门店!$S:$S,$G626)</f>
        <v>0</v>
      </c>
      <c r="AJ626" s="99">
        <f>SUMIFS(通讯通路门店!$BE:$BE,通讯通路门店!$S:$S,$G626)</f>
        <v>0</v>
      </c>
      <c r="AK626" s="99">
        <f>SUMIFS(通讯通路门店!$BG:$BG,通讯通路门店!$S:$S,$G626)</f>
        <v>0</v>
      </c>
      <c r="AL626" s="99">
        <f>SUMIFS(通讯通路门店!$BC:$BC,通讯通路门店!$S:$S,$G626)</f>
        <v>0</v>
      </c>
      <c r="AM626" s="99">
        <f>SUMIFS(通讯通路门店!$BD:$BD,通讯通路门店!$S:$S,$G626)</f>
        <v>0</v>
      </c>
      <c r="AN626" s="99">
        <f>SUMIFS(通讯通路门店!$BF:$BF,通讯通路门店!$S:$S,$G626)</f>
        <v>0</v>
      </c>
      <c r="AO626" s="99">
        <f t="shared" si="47"/>
        <v>0</v>
      </c>
      <c r="AP626" s="99">
        <f>SUMIFS(通讯通路门店!$K:$K,通讯通路门店!$S:$S,$G626)</f>
        <v>0</v>
      </c>
      <c r="AQ626" s="83"/>
      <c r="AR626" s="99">
        <f>SUMIFS(通讯通路门店!$T:$T,通讯通路门店!$S:$S,$G626)</f>
        <v>0</v>
      </c>
      <c r="AS626" s="99">
        <f>SUMIFS(通讯通路门店!$U:$U,通讯通路门店!$S:$S,$G626)</f>
        <v>0</v>
      </c>
      <c r="AT626" s="99">
        <f>SUMIFS(通讯通路门店!$V:$V,通讯通路门店!$S:$S,$G626)</f>
        <v>0</v>
      </c>
      <c r="AU626" s="99">
        <f>SUMIFS(通讯通路门店!$W:$W,通讯通路门店!$S:$S,$G626)</f>
        <v>0</v>
      </c>
      <c r="AV626" s="99">
        <f>SUMIFS(通讯通路门店!$Z:$Z,通讯通路门店!$S:$S,$G626)</f>
        <v>0</v>
      </c>
      <c r="AW626" s="99">
        <f>SUMIFS(通讯通路门店!$AB:$AB,通讯通路门店!$S:$S,$G626)</f>
        <v>0</v>
      </c>
      <c r="AX626" s="99">
        <f>SUMIFS(通讯通路门店!$X:$X,通讯通路门店!$S:$S,$G626)</f>
        <v>0</v>
      </c>
      <c r="AY626" s="99">
        <f>SUMIFS(通讯通路门店!$Y:$Y,通讯通路门店!$S:$S,$G626)</f>
        <v>0</v>
      </c>
      <c r="AZ626" s="99">
        <f>SUMIFS(通讯通路门店!$AA:$AA,通讯通路门店!$S:$S,$G626)</f>
        <v>0</v>
      </c>
      <c r="BA626" s="99">
        <f t="shared" si="48"/>
        <v>0</v>
      </c>
      <c r="BB626" s="99">
        <f t="shared" si="49"/>
        <v>0</v>
      </c>
      <c r="BC626" s="99">
        <f>SUMIFS(通讯通路门店!$W:$W,通讯通路门店!$S:$S,$G626,通讯通路门店!$J:$J,"荣耀体验店")+SUMIFS(通讯通路门店!$W:$W,通讯通路门店!$S:$S,$G626,通讯通路门店!$J:$J,"荣耀授权专卖店")</f>
        <v>0</v>
      </c>
      <c r="BD626" s="99">
        <f>SUMIFS(通讯通路门店!$Z:$Z,通讯通路门店!$S:$S,$G626,通讯通路门店!$J:$J,"VIVO体验店")</f>
        <v>0</v>
      </c>
      <c r="BE626" s="99">
        <f>SUMIFS(通讯通路门店!$AB:$AB,通讯通路门店!$S:$S,$G626,通讯通路门店!$J:$J,"OPPO体验店")</f>
        <v>0</v>
      </c>
      <c r="BF626" s="99">
        <f>SUMIFS(通讯通路门店!$X:$X,通讯通路门店!$S:$S,$G626,通讯通路门店!$J:$J,"华为授权体验店")+SUMIFS(通讯通路门店!$AA:$AA,通讯通路门店!$S:$S,$G626,通讯通路门店!$J:$J,"华为堡垒店")</f>
        <v>0</v>
      </c>
      <c r="BG626" s="99">
        <f>SUMIFS(通讯通路门店!$Y:$Y,通讯通路门店!$S:$S,$G626,通讯通路门店!$J:$J,"小米体验店")</f>
        <v>0</v>
      </c>
      <c r="BH626" s="99">
        <f>SUMIFS(通讯通路门店!$AA:$AA,通讯通路门店!$S:$S,$G626,通讯通路门店!$J:$J,"苹果体验店")</f>
        <v>0</v>
      </c>
      <c r="BI626" s="99">
        <f>SUMIFS(通讯通路门店!$K:$K,通讯通路门店!$S:$S,$G626,通讯通路门店!$J:$J,"其他品牌专卖店")</f>
        <v>0</v>
      </c>
      <c r="BJ626" s="99">
        <f>SUMIFS(通讯通路门店!$AC:$AC,通讯通路门店!$S:$S,$G626)</f>
        <v>0</v>
      </c>
      <c r="BK626" s="99">
        <f>SUMIFS(通讯通路门店!$AD:$AD,通讯通路门店!$S:$S,$G626)</f>
        <v>0</v>
      </c>
      <c r="BL626" s="99">
        <f>SUMIFS(通讯通路门店!$AE:$AE,通讯通路门店!$S:$S,$G626)</f>
        <v>0</v>
      </c>
      <c r="BM626" s="99">
        <f>SUMIFS(通讯通路门店!$AF:$AF,通讯通路门店!$S:$S,$G626)</f>
        <v>0</v>
      </c>
      <c r="BN626" s="99">
        <f>SUMIFS(通讯通路门店!$AG:$AG,通讯通路门店!$S:$S,$G626)</f>
        <v>0</v>
      </c>
      <c r="BO626" s="99">
        <f>SUMIFS(通讯通路门店!$AH:$AH,通讯通路门店!$S:$S,$G626)</f>
        <v>0</v>
      </c>
      <c r="BP626" s="99">
        <f>SUMIFS(通讯通路门店!$AI:$AI,通讯通路门店!$S:$S,$G626)</f>
        <v>0</v>
      </c>
      <c r="BQ626" s="83"/>
    </row>
    <row r="627" spans="1:69">
      <c r="A627" s="99" t="str">
        <f>IFERROR(_xlfn.XLOOKUP($G627,通讯通路门店!$S$4:$S$993931,通讯通路门店!$A$4:$A$993931,0,0),"")</f>
        <v/>
      </c>
      <c r="B627" s="99" t="str">
        <f>IFERROR(_xlfn.XLOOKUP($G627,通讯通路门店!$S$4:$S$993931,通讯通路门店!$B$4:$B$993931,0,0),"")</f>
        <v/>
      </c>
      <c r="C627" s="99" t="str">
        <f>IFERROR(_xlfn.XLOOKUP($G627,通讯通路门店!$S$4:$S$993931,通讯通路门店!$C$4:$C$993931,0,0),"")</f>
        <v/>
      </c>
      <c r="D627" s="99" t="str">
        <f>IFERROR(_xlfn.XLOOKUP($G627,通讯通路门店!$S$4:$S$993931,通讯通路门店!$D$4:$D$993931,0,0),"")</f>
        <v/>
      </c>
      <c r="E627" s="83"/>
      <c r="F627" s="83"/>
      <c r="G627" s="101" t="e">
        <v>#N/A</v>
      </c>
      <c r="H627" s="102" t="str">
        <f>IFERROR(_xlfn.XLOOKUP($G627,通讯通路门店!$S$4:$S$993931,通讯通路门店!$R$4:$R$993931,0,0),"")</f>
        <v/>
      </c>
      <c r="I627" s="83"/>
      <c r="J627" s="83"/>
      <c r="K627" s="83"/>
      <c r="L627" s="83"/>
      <c r="M627" s="83"/>
      <c r="N627" s="83"/>
      <c r="O627" s="83"/>
      <c r="P627" s="83"/>
      <c r="Q627" s="83"/>
      <c r="R627" s="83"/>
      <c r="S627" s="83"/>
      <c r="T627" s="83"/>
      <c r="U627" s="99">
        <f>COUNTIF(通讯通路门店!$S:$S,$G627)</f>
        <v>0</v>
      </c>
      <c r="V627" s="99">
        <f>COUNTIFS(通讯通路门店!$S:$S,$G627,通讯通路门店!$J:$J,"综合卖场")</f>
        <v>0</v>
      </c>
      <c r="W627" s="99">
        <f>SUMIFS(通讯通路门店!$AJ:$AJ,通讯通路门店!$S:$S,通讯客户沙盘!$G627)</f>
        <v>0</v>
      </c>
      <c r="X627" s="99">
        <f t="shared" si="45"/>
        <v>0</v>
      </c>
      <c r="Y627" s="99">
        <f>COUNTIFS(通讯通路门店!$S:$S,$G627,通讯通路门店!$J:$J,"荣耀体验店")+COUNTIFS(通讯通路门店!$S:$S,$G627,通讯通路门店!$J:$J,"荣耀授权专卖店")</f>
        <v>0</v>
      </c>
      <c r="Z627" s="99">
        <f>COUNTIFS(通讯通路门店!$S:$S,$G627,通讯通路门店!$J:$J,"VIVO体验店")</f>
        <v>0</v>
      </c>
      <c r="AA627" s="99">
        <f>COUNTIFS(通讯通路门店!$S:$S,$G627,通讯通路门店!$J:$J,"OPPO体验店")</f>
        <v>0</v>
      </c>
      <c r="AB627" s="99">
        <f>COUNTIFS(通讯通路门店!$S:$S,$G627,通讯通路门店!$J:$J,"华为授权体验店")+COUNTIFS(通讯通路门店!$S:$S,$G627,通讯通路门店!$J:$J,"华为堡垒店")</f>
        <v>0</v>
      </c>
      <c r="AC627" s="99">
        <f>COUNTIFS(通讯通路门店!$S:$S,$G627,通讯通路门店!$J:$J,"小米体验店")</f>
        <v>0</v>
      </c>
      <c r="AD627" s="99">
        <f>COUNTIFS(通讯通路门店!$S:$S,$G627,通讯通路门店!$J:$J,"苹果体验店")</f>
        <v>0</v>
      </c>
      <c r="AE627" s="99">
        <f>COUNTIFS(通讯通路门店!$S:$S,$G627,通讯通路门店!$J:$J,"其他品牌专卖店")</f>
        <v>0</v>
      </c>
      <c r="AF627" s="99">
        <f>SUMIFS(通讯通路门店!$BI:$BI,通讯通路门店!$S:$S,$G627)</f>
        <v>0</v>
      </c>
      <c r="AG627" s="99">
        <f>SUMIFS(通讯通路门店!$BH:$BH,通讯通路门店!$S:$S,$G627)</f>
        <v>0</v>
      </c>
      <c r="AH627" s="99">
        <f t="shared" si="46"/>
        <v>0</v>
      </c>
      <c r="AI627" s="99">
        <f>SUMIFS(通讯通路门店!$BB:$BB,通讯通路门店!$S:$S,$G627)</f>
        <v>0</v>
      </c>
      <c r="AJ627" s="99">
        <f>SUMIFS(通讯通路门店!$BE:$BE,通讯通路门店!$S:$S,$G627)</f>
        <v>0</v>
      </c>
      <c r="AK627" s="99">
        <f>SUMIFS(通讯通路门店!$BG:$BG,通讯通路门店!$S:$S,$G627)</f>
        <v>0</v>
      </c>
      <c r="AL627" s="99">
        <f>SUMIFS(通讯通路门店!$BC:$BC,通讯通路门店!$S:$S,$G627)</f>
        <v>0</v>
      </c>
      <c r="AM627" s="99">
        <f>SUMIFS(通讯通路门店!$BD:$BD,通讯通路门店!$S:$S,$G627)</f>
        <v>0</v>
      </c>
      <c r="AN627" s="99">
        <f>SUMIFS(通讯通路门店!$BF:$BF,通讯通路门店!$S:$S,$G627)</f>
        <v>0</v>
      </c>
      <c r="AO627" s="99">
        <f t="shared" si="47"/>
        <v>0</v>
      </c>
      <c r="AP627" s="99">
        <f>SUMIFS(通讯通路门店!$K:$K,通讯通路门店!$S:$S,$G627)</f>
        <v>0</v>
      </c>
      <c r="AQ627" s="83"/>
      <c r="AR627" s="99">
        <f>SUMIFS(通讯通路门店!$T:$T,通讯通路门店!$S:$S,$G627)</f>
        <v>0</v>
      </c>
      <c r="AS627" s="99">
        <f>SUMIFS(通讯通路门店!$U:$U,通讯通路门店!$S:$S,$G627)</f>
        <v>0</v>
      </c>
      <c r="AT627" s="99">
        <f>SUMIFS(通讯通路门店!$V:$V,通讯通路门店!$S:$S,$G627)</f>
        <v>0</v>
      </c>
      <c r="AU627" s="99">
        <f>SUMIFS(通讯通路门店!$W:$W,通讯通路门店!$S:$S,$G627)</f>
        <v>0</v>
      </c>
      <c r="AV627" s="99">
        <f>SUMIFS(通讯通路门店!$Z:$Z,通讯通路门店!$S:$S,$G627)</f>
        <v>0</v>
      </c>
      <c r="AW627" s="99">
        <f>SUMIFS(通讯通路门店!$AB:$AB,通讯通路门店!$S:$S,$G627)</f>
        <v>0</v>
      </c>
      <c r="AX627" s="99">
        <f>SUMIFS(通讯通路门店!$X:$X,通讯通路门店!$S:$S,$G627)</f>
        <v>0</v>
      </c>
      <c r="AY627" s="99">
        <f>SUMIFS(通讯通路门店!$Y:$Y,通讯通路门店!$S:$S,$G627)</f>
        <v>0</v>
      </c>
      <c r="AZ627" s="99">
        <f>SUMIFS(通讯通路门店!$AA:$AA,通讯通路门店!$S:$S,$G627)</f>
        <v>0</v>
      </c>
      <c r="BA627" s="99">
        <f t="shared" si="48"/>
        <v>0</v>
      </c>
      <c r="BB627" s="99">
        <f t="shared" si="49"/>
        <v>0</v>
      </c>
      <c r="BC627" s="99">
        <f>SUMIFS(通讯通路门店!$W:$W,通讯通路门店!$S:$S,$G627,通讯通路门店!$J:$J,"荣耀体验店")+SUMIFS(通讯通路门店!$W:$W,通讯通路门店!$S:$S,$G627,通讯通路门店!$J:$J,"荣耀授权专卖店")</f>
        <v>0</v>
      </c>
      <c r="BD627" s="99">
        <f>SUMIFS(通讯通路门店!$Z:$Z,通讯通路门店!$S:$S,$G627,通讯通路门店!$J:$J,"VIVO体验店")</f>
        <v>0</v>
      </c>
      <c r="BE627" s="99">
        <f>SUMIFS(通讯通路门店!$AB:$AB,通讯通路门店!$S:$S,$G627,通讯通路门店!$J:$J,"OPPO体验店")</f>
        <v>0</v>
      </c>
      <c r="BF627" s="99">
        <f>SUMIFS(通讯通路门店!$X:$X,通讯通路门店!$S:$S,$G627,通讯通路门店!$J:$J,"华为授权体验店")+SUMIFS(通讯通路门店!$AA:$AA,通讯通路门店!$S:$S,$G627,通讯通路门店!$J:$J,"华为堡垒店")</f>
        <v>0</v>
      </c>
      <c r="BG627" s="99">
        <f>SUMIFS(通讯通路门店!$Y:$Y,通讯通路门店!$S:$S,$G627,通讯通路门店!$J:$J,"小米体验店")</f>
        <v>0</v>
      </c>
      <c r="BH627" s="99">
        <f>SUMIFS(通讯通路门店!$AA:$AA,通讯通路门店!$S:$S,$G627,通讯通路门店!$J:$J,"苹果体验店")</f>
        <v>0</v>
      </c>
      <c r="BI627" s="99">
        <f>SUMIFS(通讯通路门店!$K:$K,通讯通路门店!$S:$S,$G627,通讯通路门店!$J:$J,"其他品牌专卖店")</f>
        <v>0</v>
      </c>
      <c r="BJ627" s="99">
        <f>SUMIFS(通讯通路门店!$AC:$AC,通讯通路门店!$S:$S,$G627)</f>
        <v>0</v>
      </c>
      <c r="BK627" s="99">
        <f>SUMIFS(通讯通路门店!$AD:$AD,通讯通路门店!$S:$S,$G627)</f>
        <v>0</v>
      </c>
      <c r="BL627" s="99">
        <f>SUMIFS(通讯通路门店!$AE:$AE,通讯通路门店!$S:$S,$G627)</f>
        <v>0</v>
      </c>
      <c r="BM627" s="99">
        <f>SUMIFS(通讯通路门店!$AF:$AF,通讯通路门店!$S:$S,$G627)</f>
        <v>0</v>
      </c>
      <c r="BN627" s="99">
        <f>SUMIFS(通讯通路门店!$AG:$AG,通讯通路门店!$S:$S,$G627)</f>
        <v>0</v>
      </c>
      <c r="BO627" s="99">
        <f>SUMIFS(通讯通路门店!$AH:$AH,通讯通路门店!$S:$S,$G627)</f>
        <v>0</v>
      </c>
      <c r="BP627" s="99">
        <f>SUMIFS(通讯通路门店!$AI:$AI,通讯通路门店!$S:$S,$G627)</f>
        <v>0</v>
      </c>
      <c r="BQ627" s="83"/>
    </row>
    <row r="628" spans="1:69">
      <c r="A628" s="99" t="str">
        <f>IFERROR(_xlfn.XLOOKUP($G628,通讯通路门店!$S$4:$S$993931,通讯通路门店!$A$4:$A$993931,0,0),"")</f>
        <v/>
      </c>
      <c r="B628" s="99" t="str">
        <f>IFERROR(_xlfn.XLOOKUP($G628,通讯通路门店!$S$4:$S$993931,通讯通路门店!$B$4:$B$993931,0,0),"")</f>
        <v/>
      </c>
      <c r="C628" s="99" t="str">
        <f>IFERROR(_xlfn.XLOOKUP($G628,通讯通路门店!$S$4:$S$993931,通讯通路门店!$C$4:$C$993931,0,0),"")</f>
        <v/>
      </c>
      <c r="D628" s="99" t="str">
        <f>IFERROR(_xlfn.XLOOKUP($G628,通讯通路门店!$S$4:$S$993931,通讯通路门店!$D$4:$D$993931,0,0),"")</f>
        <v/>
      </c>
      <c r="E628" s="83"/>
      <c r="F628" s="83"/>
      <c r="G628" s="101" t="e">
        <v>#N/A</v>
      </c>
      <c r="H628" s="102" t="str">
        <f>IFERROR(_xlfn.XLOOKUP($G628,通讯通路门店!$S$4:$S$993931,通讯通路门店!$R$4:$R$993931,0,0),"")</f>
        <v/>
      </c>
      <c r="I628" s="83"/>
      <c r="J628" s="83"/>
      <c r="K628" s="83"/>
      <c r="L628" s="83"/>
      <c r="M628" s="83"/>
      <c r="N628" s="83"/>
      <c r="O628" s="83"/>
      <c r="P628" s="83"/>
      <c r="Q628" s="83"/>
      <c r="R628" s="83"/>
      <c r="S628" s="83"/>
      <c r="T628" s="83"/>
      <c r="U628" s="99">
        <f>COUNTIF(通讯通路门店!$S:$S,$G628)</f>
        <v>0</v>
      </c>
      <c r="V628" s="99">
        <f>COUNTIFS(通讯通路门店!$S:$S,$G628,通讯通路门店!$J:$J,"综合卖场")</f>
        <v>0</v>
      </c>
      <c r="W628" s="99">
        <f>SUMIFS(通讯通路门店!$AJ:$AJ,通讯通路门店!$S:$S,通讯客户沙盘!$G628)</f>
        <v>0</v>
      </c>
      <c r="X628" s="99">
        <f t="shared" si="45"/>
        <v>0</v>
      </c>
      <c r="Y628" s="99">
        <f>COUNTIFS(通讯通路门店!$S:$S,$G628,通讯通路门店!$J:$J,"荣耀体验店")+COUNTIFS(通讯通路门店!$S:$S,$G628,通讯通路门店!$J:$J,"荣耀授权专卖店")</f>
        <v>0</v>
      </c>
      <c r="Z628" s="99">
        <f>COUNTIFS(通讯通路门店!$S:$S,$G628,通讯通路门店!$J:$J,"VIVO体验店")</f>
        <v>0</v>
      </c>
      <c r="AA628" s="99">
        <f>COUNTIFS(通讯通路门店!$S:$S,$G628,通讯通路门店!$J:$J,"OPPO体验店")</f>
        <v>0</v>
      </c>
      <c r="AB628" s="99">
        <f>COUNTIFS(通讯通路门店!$S:$S,$G628,通讯通路门店!$J:$J,"华为授权体验店")+COUNTIFS(通讯通路门店!$S:$S,$G628,通讯通路门店!$J:$J,"华为堡垒店")</f>
        <v>0</v>
      </c>
      <c r="AC628" s="99">
        <f>COUNTIFS(通讯通路门店!$S:$S,$G628,通讯通路门店!$J:$J,"小米体验店")</f>
        <v>0</v>
      </c>
      <c r="AD628" s="99">
        <f>COUNTIFS(通讯通路门店!$S:$S,$G628,通讯通路门店!$J:$J,"苹果体验店")</f>
        <v>0</v>
      </c>
      <c r="AE628" s="99">
        <f>COUNTIFS(通讯通路门店!$S:$S,$G628,通讯通路门店!$J:$J,"其他品牌专卖店")</f>
        <v>0</v>
      </c>
      <c r="AF628" s="99">
        <f>SUMIFS(通讯通路门店!$BI:$BI,通讯通路门店!$S:$S,$G628)</f>
        <v>0</v>
      </c>
      <c r="AG628" s="99">
        <f>SUMIFS(通讯通路门店!$BH:$BH,通讯通路门店!$S:$S,$G628)</f>
        <v>0</v>
      </c>
      <c r="AH628" s="99">
        <f t="shared" si="46"/>
        <v>0</v>
      </c>
      <c r="AI628" s="99">
        <f>SUMIFS(通讯通路门店!$BB:$BB,通讯通路门店!$S:$S,$G628)</f>
        <v>0</v>
      </c>
      <c r="AJ628" s="99">
        <f>SUMIFS(通讯通路门店!$BE:$BE,通讯通路门店!$S:$S,$G628)</f>
        <v>0</v>
      </c>
      <c r="AK628" s="99">
        <f>SUMIFS(通讯通路门店!$BG:$BG,通讯通路门店!$S:$S,$G628)</f>
        <v>0</v>
      </c>
      <c r="AL628" s="99">
        <f>SUMIFS(通讯通路门店!$BC:$BC,通讯通路门店!$S:$S,$G628)</f>
        <v>0</v>
      </c>
      <c r="AM628" s="99">
        <f>SUMIFS(通讯通路门店!$BD:$BD,通讯通路门店!$S:$S,$G628)</f>
        <v>0</v>
      </c>
      <c r="AN628" s="99">
        <f>SUMIFS(通讯通路门店!$BF:$BF,通讯通路门店!$S:$S,$G628)</f>
        <v>0</v>
      </c>
      <c r="AO628" s="99">
        <f t="shared" si="47"/>
        <v>0</v>
      </c>
      <c r="AP628" s="99">
        <f>SUMIFS(通讯通路门店!$K:$K,通讯通路门店!$S:$S,$G628)</f>
        <v>0</v>
      </c>
      <c r="AQ628" s="83"/>
      <c r="AR628" s="99">
        <f>SUMIFS(通讯通路门店!$T:$T,通讯通路门店!$S:$S,$G628)</f>
        <v>0</v>
      </c>
      <c r="AS628" s="99">
        <f>SUMIFS(通讯通路门店!$U:$U,通讯通路门店!$S:$S,$G628)</f>
        <v>0</v>
      </c>
      <c r="AT628" s="99">
        <f>SUMIFS(通讯通路门店!$V:$V,通讯通路门店!$S:$S,$G628)</f>
        <v>0</v>
      </c>
      <c r="AU628" s="99">
        <f>SUMIFS(通讯通路门店!$W:$W,通讯通路门店!$S:$S,$G628)</f>
        <v>0</v>
      </c>
      <c r="AV628" s="99">
        <f>SUMIFS(通讯通路门店!$Z:$Z,通讯通路门店!$S:$S,$G628)</f>
        <v>0</v>
      </c>
      <c r="AW628" s="99">
        <f>SUMIFS(通讯通路门店!$AB:$AB,通讯通路门店!$S:$S,$G628)</f>
        <v>0</v>
      </c>
      <c r="AX628" s="99">
        <f>SUMIFS(通讯通路门店!$X:$X,通讯通路门店!$S:$S,$G628)</f>
        <v>0</v>
      </c>
      <c r="AY628" s="99">
        <f>SUMIFS(通讯通路门店!$Y:$Y,通讯通路门店!$S:$S,$G628)</f>
        <v>0</v>
      </c>
      <c r="AZ628" s="99">
        <f>SUMIFS(通讯通路门店!$AA:$AA,通讯通路门店!$S:$S,$G628)</f>
        <v>0</v>
      </c>
      <c r="BA628" s="99">
        <f t="shared" si="48"/>
        <v>0</v>
      </c>
      <c r="BB628" s="99">
        <f t="shared" si="49"/>
        <v>0</v>
      </c>
      <c r="BC628" s="99">
        <f>SUMIFS(通讯通路门店!$W:$W,通讯通路门店!$S:$S,$G628,通讯通路门店!$J:$J,"荣耀体验店")+SUMIFS(通讯通路门店!$W:$W,通讯通路门店!$S:$S,$G628,通讯通路门店!$J:$J,"荣耀授权专卖店")</f>
        <v>0</v>
      </c>
      <c r="BD628" s="99">
        <f>SUMIFS(通讯通路门店!$Z:$Z,通讯通路门店!$S:$S,$G628,通讯通路门店!$J:$J,"VIVO体验店")</f>
        <v>0</v>
      </c>
      <c r="BE628" s="99">
        <f>SUMIFS(通讯通路门店!$AB:$AB,通讯通路门店!$S:$S,$G628,通讯通路门店!$J:$J,"OPPO体验店")</f>
        <v>0</v>
      </c>
      <c r="BF628" s="99">
        <f>SUMIFS(通讯通路门店!$X:$X,通讯通路门店!$S:$S,$G628,通讯通路门店!$J:$J,"华为授权体验店")+SUMIFS(通讯通路门店!$AA:$AA,通讯通路门店!$S:$S,$G628,通讯通路门店!$J:$J,"华为堡垒店")</f>
        <v>0</v>
      </c>
      <c r="BG628" s="99">
        <f>SUMIFS(通讯通路门店!$Y:$Y,通讯通路门店!$S:$S,$G628,通讯通路门店!$J:$J,"小米体验店")</f>
        <v>0</v>
      </c>
      <c r="BH628" s="99">
        <f>SUMIFS(通讯通路门店!$AA:$AA,通讯通路门店!$S:$S,$G628,通讯通路门店!$J:$J,"苹果体验店")</f>
        <v>0</v>
      </c>
      <c r="BI628" s="99">
        <f>SUMIFS(通讯通路门店!$K:$K,通讯通路门店!$S:$S,$G628,通讯通路门店!$J:$J,"其他品牌专卖店")</f>
        <v>0</v>
      </c>
      <c r="BJ628" s="99">
        <f>SUMIFS(通讯通路门店!$AC:$AC,通讯通路门店!$S:$S,$G628)</f>
        <v>0</v>
      </c>
      <c r="BK628" s="99">
        <f>SUMIFS(通讯通路门店!$AD:$AD,通讯通路门店!$S:$S,$G628)</f>
        <v>0</v>
      </c>
      <c r="BL628" s="99">
        <f>SUMIFS(通讯通路门店!$AE:$AE,通讯通路门店!$S:$S,$G628)</f>
        <v>0</v>
      </c>
      <c r="BM628" s="99">
        <f>SUMIFS(通讯通路门店!$AF:$AF,通讯通路门店!$S:$S,$G628)</f>
        <v>0</v>
      </c>
      <c r="BN628" s="99">
        <f>SUMIFS(通讯通路门店!$AG:$AG,通讯通路门店!$S:$S,$G628)</f>
        <v>0</v>
      </c>
      <c r="BO628" s="99">
        <f>SUMIFS(通讯通路门店!$AH:$AH,通讯通路门店!$S:$S,$G628)</f>
        <v>0</v>
      </c>
      <c r="BP628" s="99">
        <f>SUMIFS(通讯通路门店!$AI:$AI,通讯通路门店!$S:$S,$G628)</f>
        <v>0</v>
      </c>
      <c r="BQ628" s="83"/>
    </row>
    <row r="629" spans="1:69">
      <c r="A629" s="99" t="str">
        <f>IFERROR(_xlfn.XLOOKUP($G629,通讯通路门店!$S$4:$S$993931,通讯通路门店!$A$4:$A$993931,0,0),"")</f>
        <v/>
      </c>
      <c r="B629" s="99" t="str">
        <f>IFERROR(_xlfn.XLOOKUP($G629,通讯通路门店!$S$4:$S$993931,通讯通路门店!$B$4:$B$993931,0,0),"")</f>
        <v/>
      </c>
      <c r="C629" s="99" t="str">
        <f>IFERROR(_xlfn.XLOOKUP($G629,通讯通路门店!$S$4:$S$993931,通讯通路门店!$C$4:$C$993931,0,0),"")</f>
        <v/>
      </c>
      <c r="D629" s="99" t="str">
        <f>IFERROR(_xlfn.XLOOKUP($G629,通讯通路门店!$S$4:$S$993931,通讯通路门店!$D$4:$D$993931,0,0),"")</f>
        <v/>
      </c>
      <c r="E629" s="83"/>
      <c r="F629" s="83"/>
      <c r="G629" s="101" t="e">
        <v>#N/A</v>
      </c>
      <c r="H629" s="102" t="str">
        <f>IFERROR(_xlfn.XLOOKUP($G629,通讯通路门店!$S$4:$S$993931,通讯通路门店!$R$4:$R$993931,0,0),"")</f>
        <v/>
      </c>
      <c r="I629" s="83"/>
      <c r="J629" s="83"/>
      <c r="K629" s="83"/>
      <c r="L629" s="83"/>
      <c r="M629" s="83"/>
      <c r="N629" s="83"/>
      <c r="O629" s="83"/>
      <c r="P629" s="83"/>
      <c r="Q629" s="83"/>
      <c r="R629" s="83"/>
      <c r="S629" s="83"/>
      <c r="T629" s="83"/>
      <c r="U629" s="99">
        <f>COUNTIF(通讯通路门店!$S:$S,$G629)</f>
        <v>0</v>
      </c>
      <c r="V629" s="99">
        <f>COUNTIFS(通讯通路门店!$S:$S,$G629,通讯通路门店!$J:$J,"综合卖场")</f>
        <v>0</v>
      </c>
      <c r="W629" s="99">
        <f>SUMIFS(通讯通路门店!$AJ:$AJ,通讯通路门店!$S:$S,通讯客户沙盘!$G629)</f>
        <v>0</v>
      </c>
      <c r="X629" s="99">
        <f t="shared" si="45"/>
        <v>0</v>
      </c>
      <c r="Y629" s="99">
        <f>COUNTIFS(通讯通路门店!$S:$S,$G629,通讯通路门店!$J:$J,"荣耀体验店")+COUNTIFS(通讯通路门店!$S:$S,$G629,通讯通路门店!$J:$J,"荣耀授权专卖店")</f>
        <v>0</v>
      </c>
      <c r="Z629" s="99">
        <f>COUNTIFS(通讯通路门店!$S:$S,$G629,通讯通路门店!$J:$J,"VIVO体验店")</f>
        <v>0</v>
      </c>
      <c r="AA629" s="99">
        <f>COUNTIFS(通讯通路门店!$S:$S,$G629,通讯通路门店!$J:$J,"OPPO体验店")</f>
        <v>0</v>
      </c>
      <c r="AB629" s="99">
        <f>COUNTIFS(通讯通路门店!$S:$S,$G629,通讯通路门店!$J:$J,"华为授权体验店")+COUNTIFS(通讯通路门店!$S:$S,$G629,通讯通路门店!$J:$J,"华为堡垒店")</f>
        <v>0</v>
      </c>
      <c r="AC629" s="99">
        <f>COUNTIFS(通讯通路门店!$S:$S,$G629,通讯通路门店!$J:$J,"小米体验店")</f>
        <v>0</v>
      </c>
      <c r="AD629" s="99">
        <f>COUNTIFS(通讯通路门店!$S:$S,$G629,通讯通路门店!$J:$J,"苹果体验店")</f>
        <v>0</v>
      </c>
      <c r="AE629" s="99">
        <f>COUNTIFS(通讯通路门店!$S:$S,$G629,通讯通路门店!$J:$J,"其他品牌专卖店")</f>
        <v>0</v>
      </c>
      <c r="AF629" s="99">
        <f>SUMIFS(通讯通路门店!$BI:$BI,通讯通路门店!$S:$S,$G629)</f>
        <v>0</v>
      </c>
      <c r="AG629" s="99">
        <f>SUMIFS(通讯通路门店!$BH:$BH,通讯通路门店!$S:$S,$G629)</f>
        <v>0</v>
      </c>
      <c r="AH629" s="99">
        <f t="shared" si="46"/>
        <v>0</v>
      </c>
      <c r="AI629" s="99">
        <f>SUMIFS(通讯通路门店!$BB:$BB,通讯通路门店!$S:$S,$G629)</f>
        <v>0</v>
      </c>
      <c r="AJ629" s="99">
        <f>SUMIFS(通讯通路门店!$BE:$BE,通讯通路门店!$S:$S,$G629)</f>
        <v>0</v>
      </c>
      <c r="AK629" s="99">
        <f>SUMIFS(通讯通路门店!$BG:$BG,通讯通路门店!$S:$S,$G629)</f>
        <v>0</v>
      </c>
      <c r="AL629" s="99">
        <f>SUMIFS(通讯通路门店!$BC:$BC,通讯通路门店!$S:$S,$G629)</f>
        <v>0</v>
      </c>
      <c r="AM629" s="99">
        <f>SUMIFS(通讯通路门店!$BD:$BD,通讯通路门店!$S:$S,$G629)</f>
        <v>0</v>
      </c>
      <c r="AN629" s="99">
        <f>SUMIFS(通讯通路门店!$BF:$BF,通讯通路门店!$S:$S,$G629)</f>
        <v>0</v>
      </c>
      <c r="AO629" s="99">
        <f t="shared" si="47"/>
        <v>0</v>
      </c>
      <c r="AP629" s="99">
        <f>SUMIFS(通讯通路门店!$K:$K,通讯通路门店!$S:$S,$G629)</f>
        <v>0</v>
      </c>
      <c r="AQ629" s="83"/>
      <c r="AR629" s="99">
        <f>SUMIFS(通讯通路门店!$T:$T,通讯通路门店!$S:$S,$G629)</f>
        <v>0</v>
      </c>
      <c r="AS629" s="99">
        <f>SUMIFS(通讯通路门店!$U:$U,通讯通路门店!$S:$S,$G629)</f>
        <v>0</v>
      </c>
      <c r="AT629" s="99">
        <f>SUMIFS(通讯通路门店!$V:$V,通讯通路门店!$S:$S,$G629)</f>
        <v>0</v>
      </c>
      <c r="AU629" s="99">
        <f>SUMIFS(通讯通路门店!$W:$W,通讯通路门店!$S:$S,$G629)</f>
        <v>0</v>
      </c>
      <c r="AV629" s="99">
        <f>SUMIFS(通讯通路门店!$Z:$Z,通讯通路门店!$S:$S,$G629)</f>
        <v>0</v>
      </c>
      <c r="AW629" s="99">
        <f>SUMIFS(通讯通路门店!$AB:$AB,通讯通路门店!$S:$S,$G629)</f>
        <v>0</v>
      </c>
      <c r="AX629" s="99">
        <f>SUMIFS(通讯通路门店!$X:$X,通讯通路门店!$S:$S,$G629)</f>
        <v>0</v>
      </c>
      <c r="AY629" s="99">
        <f>SUMIFS(通讯通路门店!$Y:$Y,通讯通路门店!$S:$S,$G629)</f>
        <v>0</v>
      </c>
      <c r="AZ629" s="99">
        <f>SUMIFS(通讯通路门店!$AA:$AA,通讯通路门店!$S:$S,$G629)</f>
        <v>0</v>
      </c>
      <c r="BA629" s="99">
        <f t="shared" si="48"/>
        <v>0</v>
      </c>
      <c r="BB629" s="99">
        <f t="shared" si="49"/>
        <v>0</v>
      </c>
      <c r="BC629" s="99">
        <f>SUMIFS(通讯通路门店!$W:$W,通讯通路门店!$S:$S,$G629,通讯通路门店!$J:$J,"荣耀体验店")+SUMIFS(通讯通路门店!$W:$W,通讯通路门店!$S:$S,$G629,通讯通路门店!$J:$J,"荣耀授权专卖店")</f>
        <v>0</v>
      </c>
      <c r="BD629" s="99">
        <f>SUMIFS(通讯通路门店!$Z:$Z,通讯通路门店!$S:$S,$G629,通讯通路门店!$J:$J,"VIVO体验店")</f>
        <v>0</v>
      </c>
      <c r="BE629" s="99">
        <f>SUMIFS(通讯通路门店!$AB:$AB,通讯通路门店!$S:$S,$G629,通讯通路门店!$J:$J,"OPPO体验店")</f>
        <v>0</v>
      </c>
      <c r="BF629" s="99">
        <f>SUMIFS(通讯通路门店!$X:$X,通讯通路门店!$S:$S,$G629,通讯通路门店!$J:$J,"华为授权体验店")+SUMIFS(通讯通路门店!$AA:$AA,通讯通路门店!$S:$S,$G629,通讯通路门店!$J:$J,"华为堡垒店")</f>
        <v>0</v>
      </c>
      <c r="BG629" s="99">
        <f>SUMIFS(通讯通路门店!$Y:$Y,通讯通路门店!$S:$S,$G629,通讯通路门店!$J:$J,"小米体验店")</f>
        <v>0</v>
      </c>
      <c r="BH629" s="99">
        <f>SUMIFS(通讯通路门店!$AA:$AA,通讯通路门店!$S:$S,$G629,通讯通路门店!$J:$J,"苹果体验店")</f>
        <v>0</v>
      </c>
      <c r="BI629" s="99">
        <f>SUMIFS(通讯通路门店!$K:$K,通讯通路门店!$S:$S,$G629,通讯通路门店!$J:$J,"其他品牌专卖店")</f>
        <v>0</v>
      </c>
      <c r="BJ629" s="99">
        <f>SUMIFS(通讯通路门店!$AC:$AC,通讯通路门店!$S:$S,$G629)</f>
        <v>0</v>
      </c>
      <c r="BK629" s="99">
        <f>SUMIFS(通讯通路门店!$AD:$AD,通讯通路门店!$S:$S,$G629)</f>
        <v>0</v>
      </c>
      <c r="BL629" s="99">
        <f>SUMIFS(通讯通路门店!$AE:$AE,通讯通路门店!$S:$S,$G629)</f>
        <v>0</v>
      </c>
      <c r="BM629" s="99">
        <f>SUMIFS(通讯通路门店!$AF:$AF,通讯通路门店!$S:$S,$G629)</f>
        <v>0</v>
      </c>
      <c r="BN629" s="99">
        <f>SUMIFS(通讯通路门店!$AG:$AG,通讯通路门店!$S:$S,$G629)</f>
        <v>0</v>
      </c>
      <c r="BO629" s="99">
        <f>SUMIFS(通讯通路门店!$AH:$AH,通讯通路门店!$S:$S,$G629)</f>
        <v>0</v>
      </c>
      <c r="BP629" s="99">
        <f>SUMIFS(通讯通路门店!$AI:$AI,通讯通路门店!$S:$S,$G629)</f>
        <v>0</v>
      </c>
      <c r="BQ629" s="83"/>
    </row>
    <row r="630" spans="1:69">
      <c r="A630" s="99" t="str">
        <f>IFERROR(_xlfn.XLOOKUP($G630,通讯通路门店!$S$4:$S$993931,通讯通路门店!$A$4:$A$993931,0,0),"")</f>
        <v/>
      </c>
      <c r="B630" s="99" t="str">
        <f>IFERROR(_xlfn.XLOOKUP($G630,通讯通路门店!$S$4:$S$993931,通讯通路门店!$B$4:$B$993931,0,0),"")</f>
        <v/>
      </c>
      <c r="C630" s="99" t="str">
        <f>IFERROR(_xlfn.XLOOKUP($G630,通讯通路门店!$S$4:$S$993931,通讯通路门店!$C$4:$C$993931,0,0),"")</f>
        <v/>
      </c>
      <c r="D630" s="99" t="str">
        <f>IFERROR(_xlfn.XLOOKUP($G630,通讯通路门店!$S$4:$S$993931,通讯通路门店!$D$4:$D$993931,0,0),"")</f>
        <v/>
      </c>
      <c r="E630" s="83"/>
      <c r="F630" s="83"/>
      <c r="G630" s="101" t="e">
        <v>#N/A</v>
      </c>
      <c r="H630" s="102" t="str">
        <f>IFERROR(_xlfn.XLOOKUP($G630,通讯通路门店!$S$4:$S$993931,通讯通路门店!$R$4:$R$993931,0,0),"")</f>
        <v/>
      </c>
      <c r="I630" s="83"/>
      <c r="J630" s="83"/>
      <c r="K630" s="83"/>
      <c r="L630" s="83"/>
      <c r="M630" s="83"/>
      <c r="N630" s="83"/>
      <c r="O630" s="83"/>
      <c r="P630" s="83"/>
      <c r="Q630" s="83"/>
      <c r="R630" s="83"/>
      <c r="S630" s="83"/>
      <c r="T630" s="83"/>
      <c r="U630" s="99">
        <f>COUNTIF(通讯通路门店!$S:$S,$G630)</f>
        <v>0</v>
      </c>
      <c r="V630" s="99">
        <f>COUNTIFS(通讯通路门店!$S:$S,$G630,通讯通路门店!$J:$J,"综合卖场")</f>
        <v>0</v>
      </c>
      <c r="W630" s="99">
        <f>SUMIFS(通讯通路门店!$AJ:$AJ,通讯通路门店!$S:$S,通讯客户沙盘!$G630)</f>
        <v>0</v>
      </c>
      <c r="X630" s="99">
        <f t="shared" si="45"/>
        <v>0</v>
      </c>
      <c r="Y630" s="99">
        <f>COUNTIFS(通讯通路门店!$S:$S,$G630,通讯通路门店!$J:$J,"荣耀体验店")+COUNTIFS(通讯通路门店!$S:$S,$G630,通讯通路门店!$J:$J,"荣耀授权专卖店")</f>
        <v>0</v>
      </c>
      <c r="Z630" s="99">
        <f>COUNTIFS(通讯通路门店!$S:$S,$G630,通讯通路门店!$J:$J,"VIVO体验店")</f>
        <v>0</v>
      </c>
      <c r="AA630" s="99">
        <f>COUNTIFS(通讯通路门店!$S:$S,$G630,通讯通路门店!$J:$J,"OPPO体验店")</f>
        <v>0</v>
      </c>
      <c r="AB630" s="99">
        <f>COUNTIFS(通讯通路门店!$S:$S,$G630,通讯通路门店!$J:$J,"华为授权体验店")+COUNTIFS(通讯通路门店!$S:$S,$G630,通讯通路门店!$J:$J,"华为堡垒店")</f>
        <v>0</v>
      </c>
      <c r="AC630" s="99">
        <f>COUNTIFS(通讯通路门店!$S:$S,$G630,通讯通路门店!$J:$J,"小米体验店")</f>
        <v>0</v>
      </c>
      <c r="AD630" s="99">
        <f>COUNTIFS(通讯通路门店!$S:$S,$G630,通讯通路门店!$J:$J,"苹果体验店")</f>
        <v>0</v>
      </c>
      <c r="AE630" s="99">
        <f>COUNTIFS(通讯通路门店!$S:$S,$G630,通讯通路门店!$J:$J,"其他品牌专卖店")</f>
        <v>0</v>
      </c>
      <c r="AF630" s="99">
        <f>SUMIFS(通讯通路门店!$BI:$BI,通讯通路门店!$S:$S,$G630)</f>
        <v>0</v>
      </c>
      <c r="AG630" s="99">
        <f>SUMIFS(通讯通路门店!$BH:$BH,通讯通路门店!$S:$S,$G630)</f>
        <v>0</v>
      </c>
      <c r="AH630" s="99">
        <f t="shared" si="46"/>
        <v>0</v>
      </c>
      <c r="AI630" s="99">
        <f>SUMIFS(通讯通路门店!$BB:$BB,通讯通路门店!$S:$S,$G630)</f>
        <v>0</v>
      </c>
      <c r="AJ630" s="99">
        <f>SUMIFS(通讯通路门店!$BE:$BE,通讯通路门店!$S:$S,$G630)</f>
        <v>0</v>
      </c>
      <c r="AK630" s="99">
        <f>SUMIFS(通讯通路门店!$BG:$BG,通讯通路门店!$S:$S,$G630)</f>
        <v>0</v>
      </c>
      <c r="AL630" s="99">
        <f>SUMIFS(通讯通路门店!$BC:$BC,通讯通路门店!$S:$S,$G630)</f>
        <v>0</v>
      </c>
      <c r="AM630" s="99">
        <f>SUMIFS(通讯通路门店!$BD:$BD,通讯通路门店!$S:$S,$G630)</f>
        <v>0</v>
      </c>
      <c r="AN630" s="99">
        <f>SUMIFS(通讯通路门店!$BF:$BF,通讯通路门店!$S:$S,$G630)</f>
        <v>0</v>
      </c>
      <c r="AO630" s="99">
        <f t="shared" si="47"/>
        <v>0</v>
      </c>
      <c r="AP630" s="99">
        <f>SUMIFS(通讯通路门店!$K:$K,通讯通路门店!$S:$S,$G630)</f>
        <v>0</v>
      </c>
      <c r="AQ630" s="83"/>
      <c r="AR630" s="99">
        <f>SUMIFS(通讯通路门店!$T:$T,通讯通路门店!$S:$S,$G630)</f>
        <v>0</v>
      </c>
      <c r="AS630" s="99">
        <f>SUMIFS(通讯通路门店!$U:$U,通讯通路门店!$S:$S,$G630)</f>
        <v>0</v>
      </c>
      <c r="AT630" s="99">
        <f>SUMIFS(通讯通路门店!$V:$V,通讯通路门店!$S:$S,$G630)</f>
        <v>0</v>
      </c>
      <c r="AU630" s="99">
        <f>SUMIFS(通讯通路门店!$W:$W,通讯通路门店!$S:$S,$G630)</f>
        <v>0</v>
      </c>
      <c r="AV630" s="99">
        <f>SUMIFS(通讯通路门店!$Z:$Z,通讯通路门店!$S:$S,$G630)</f>
        <v>0</v>
      </c>
      <c r="AW630" s="99">
        <f>SUMIFS(通讯通路门店!$AB:$AB,通讯通路门店!$S:$S,$G630)</f>
        <v>0</v>
      </c>
      <c r="AX630" s="99">
        <f>SUMIFS(通讯通路门店!$X:$X,通讯通路门店!$S:$S,$G630)</f>
        <v>0</v>
      </c>
      <c r="AY630" s="99">
        <f>SUMIFS(通讯通路门店!$Y:$Y,通讯通路门店!$S:$S,$G630)</f>
        <v>0</v>
      </c>
      <c r="AZ630" s="99">
        <f>SUMIFS(通讯通路门店!$AA:$AA,通讯通路门店!$S:$S,$G630)</f>
        <v>0</v>
      </c>
      <c r="BA630" s="99">
        <f t="shared" si="48"/>
        <v>0</v>
      </c>
      <c r="BB630" s="99">
        <f t="shared" si="49"/>
        <v>0</v>
      </c>
      <c r="BC630" s="99">
        <f>SUMIFS(通讯通路门店!$W:$W,通讯通路门店!$S:$S,$G630,通讯通路门店!$J:$J,"荣耀体验店")+SUMIFS(通讯通路门店!$W:$W,通讯通路门店!$S:$S,$G630,通讯通路门店!$J:$J,"荣耀授权专卖店")</f>
        <v>0</v>
      </c>
      <c r="BD630" s="99">
        <f>SUMIFS(通讯通路门店!$Z:$Z,通讯通路门店!$S:$S,$G630,通讯通路门店!$J:$J,"VIVO体验店")</f>
        <v>0</v>
      </c>
      <c r="BE630" s="99">
        <f>SUMIFS(通讯通路门店!$AB:$AB,通讯通路门店!$S:$S,$G630,通讯通路门店!$J:$J,"OPPO体验店")</f>
        <v>0</v>
      </c>
      <c r="BF630" s="99">
        <f>SUMIFS(通讯通路门店!$X:$X,通讯通路门店!$S:$S,$G630,通讯通路门店!$J:$J,"华为授权体验店")+SUMIFS(通讯通路门店!$AA:$AA,通讯通路门店!$S:$S,$G630,通讯通路门店!$J:$J,"华为堡垒店")</f>
        <v>0</v>
      </c>
      <c r="BG630" s="99">
        <f>SUMIFS(通讯通路门店!$Y:$Y,通讯通路门店!$S:$S,$G630,通讯通路门店!$J:$J,"小米体验店")</f>
        <v>0</v>
      </c>
      <c r="BH630" s="99">
        <f>SUMIFS(通讯通路门店!$AA:$AA,通讯通路门店!$S:$S,$G630,通讯通路门店!$J:$J,"苹果体验店")</f>
        <v>0</v>
      </c>
      <c r="BI630" s="99">
        <f>SUMIFS(通讯通路门店!$K:$K,通讯通路门店!$S:$S,$G630,通讯通路门店!$J:$J,"其他品牌专卖店")</f>
        <v>0</v>
      </c>
      <c r="BJ630" s="99">
        <f>SUMIFS(通讯通路门店!$AC:$AC,通讯通路门店!$S:$S,$G630)</f>
        <v>0</v>
      </c>
      <c r="BK630" s="99">
        <f>SUMIFS(通讯通路门店!$AD:$AD,通讯通路门店!$S:$S,$G630)</f>
        <v>0</v>
      </c>
      <c r="BL630" s="99">
        <f>SUMIFS(通讯通路门店!$AE:$AE,通讯通路门店!$S:$S,$G630)</f>
        <v>0</v>
      </c>
      <c r="BM630" s="99">
        <f>SUMIFS(通讯通路门店!$AF:$AF,通讯通路门店!$S:$S,$G630)</f>
        <v>0</v>
      </c>
      <c r="BN630" s="99">
        <f>SUMIFS(通讯通路门店!$AG:$AG,通讯通路门店!$S:$S,$G630)</f>
        <v>0</v>
      </c>
      <c r="BO630" s="99">
        <f>SUMIFS(通讯通路门店!$AH:$AH,通讯通路门店!$S:$S,$G630)</f>
        <v>0</v>
      </c>
      <c r="BP630" s="99">
        <f>SUMIFS(通讯通路门店!$AI:$AI,通讯通路门店!$S:$S,$G630)</f>
        <v>0</v>
      </c>
      <c r="BQ630" s="83"/>
    </row>
    <row r="631" spans="1:69">
      <c r="A631" s="99" t="str">
        <f>IFERROR(_xlfn.XLOOKUP($G631,通讯通路门店!$S$4:$S$993931,通讯通路门店!$A$4:$A$993931,0,0),"")</f>
        <v/>
      </c>
      <c r="B631" s="99" t="str">
        <f>IFERROR(_xlfn.XLOOKUP($G631,通讯通路门店!$S$4:$S$993931,通讯通路门店!$B$4:$B$993931,0,0),"")</f>
        <v/>
      </c>
      <c r="C631" s="99" t="str">
        <f>IFERROR(_xlfn.XLOOKUP($G631,通讯通路门店!$S$4:$S$993931,通讯通路门店!$C$4:$C$993931,0,0),"")</f>
        <v/>
      </c>
      <c r="D631" s="99" t="str">
        <f>IFERROR(_xlfn.XLOOKUP($G631,通讯通路门店!$S$4:$S$993931,通讯通路门店!$D$4:$D$993931,0,0),"")</f>
        <v/>
      </c>
      <c r="E631" s="83"/>
      <c r="F631" s="83"/>
      <c r="G631" s="101" t="e">
        <v>#N/A</v>
      </c>
      <c r="H631" s="102" t="str">
        <f>IFERROR(_xlfn.XLOOKUP($G631,通讯通路门店!$S$4:$S$993931,通讯通路门店!$R$4:$R$993931,0,0),"")</f>
        <v/>
      </c>
      <c r="I631" s="83"/>
      <c r="J631" s="83"/>
      <c r="K631" s="83"/>
      <c r="L631" s="83"/>
      <c r="M631" s="83"/>
      <c r="N631" s="83"/>
      <c r="O631" s="83"/>
      <c r="P631" s="83"/>
      <c r="Q631" s="83"/>
      <c r="R631" s="83"/>
      <c r="S631" s="83"/>
      <c r="T631" s="83"/>
      <c r="U631" s="99">
        <f>COUNTIF(通讯通路门店!$S:$S,$G631)</f>
        <v>0</v>
      </c>
      <c r="V631" s="99">
        <f>COUNTIFS(通讯通路门店!$S:$S,$G631,通讯通路门店!$J:$J,"综合卖场")</f>
        <v>0</v>
      </c>
      <c r="W631" s="99">
        <f>SUMIFS(通讯通路门店!$AJ:$AJ,通讯通路门店!$S:$S,通讯客户沙盘!$G631)</f>
        <v>0</v>
      </c>
      <c r="X631" s="99">
        <f t="shared" si="45"/>
        <v>0</v>
      </c>
      <c r="Y631" s="99">
        <f>COUNTIFS(通讯通路门店!$S:$S,$G631,通讯通路门店!$J:$J,"荣耀体验店")+COUNTIFS(通讯通路门店!$S:$S,$G631,通讯通路门店!$J:$J,"荣耀授权专卖店")</f>
        <v>0</v>
      </c>
      <c r="Z631" s="99">
        <f>COUNTIFS(通讯通路门店!$S:$S,$G631,通讯通路门店!$J:$J,"VIVO体验店")</f>
        <v>0</v>
      </c>
      <c r="AA631" s="99">
        <f>COUNTIFS(通讯通路门店!$S:$S,$G631,通讯通路门店!$J:$J,"OPPO体验店")</f>
        <v>0</v>
      </c>
      <c r="AB631" s="99">
        <f>COUNTIFS(通讯通路门店!$S:$S,$G631,通讯通路门店!$J:$J,"华为授权体验店")+COUNTIFS(通讯通路门店!$S:$S,$G631,通讯通路门店!$J:$J,"华为堡垒店")</f>
        <v>0</v>
      </c>
      <c r="AC631" s="99">
        <f>COUNTIFS(通讯通路门店!$S:$S,$G631,通讯通路门店!$J:$J,"小米体验店")</f>
        <v>0</v>
      </c>
      <c r="AD631" s="99">
        <f>COUNTIFS(通讯通路门店!$S:$S,$G631,通讯通路门店!$J:$J,"苹果体验店")</f>
        <v>0</v>
      </c>
      <c r="AE631" s="99">
        <f>COUNTIFS(通讯通路门店!$S:$S,$G631,通讯通路门店!$J:$J,"其他品牌专卖店")</f>
        <v>0</v>
      </c>
      <c r="AF631" s="99">
        <f>SUMIFS(通讯通路门店!$BI:$BI,通讯通路门店!$S:$S,$G631)</f>
        <v>0</v>
      </c>
      <c r="AG631" s="99">
        <f>SUMIFS(通讯通路门店!$BH:$BH,通讯通路门店!$S:$S,$G631)</f>
        <v>0</v>
      </c>
      <c r="AH631" s="99">
        <f t="shared" si="46"/>
        <v>0</v>
      </c>
      <c r="AI631" s="99">
        <f>SUMIFS(通讯通路门店!$BB:$BB,通讯通路门店!$S:$S,$G631)</f>
        <v>0</v>
      </c>
      <c r="AJ631" s="99">
        <f>SUMIFS(通讯通路门店!$BE:$BE,通讯通路门店!$S:$S,$G631)</f>
        <v>0</v>
      </c>
      <c r="AK631" s="99">
        <f>SUMIFS(通讯通路门店!$BG:$BG,通讯通路门店!$S:$S,$G631)</f>
        <v>0</v>
      </c>
      <c r="AL631" s="99">
        <f>SUMIFS(通讯通路门店!$BC:$BC,通讯通路门店!$S:$S,$G631)</f>
        <v>0</v>
      </c>
      <c r="AM631" s="99">
        <f>SUMIFS(通讯通路门店!$BD:$BD,通讯通路门店!$S:$S,$G631)</f>
        <v>0</v>
      </c>
      <c r="AN631" s="99">
        <f>SUMIFS(通讯通路门店!$BF:$BF,通讯通路门店!$S:$S,$G631)</f>
        <v>0</v>
      </c>
      <c r="AO631" s="99">
        <f t="shared" si="47"/>
        <v>0</v>
      </c>
      <c r="AP631" s="99">
        <f>SUMIFS(通讯通路门店!$K:$K,通讯通路门店!$S:$S,$G631)</f>
        <v>0</v>
      </c>
      <c r="AQ631" s="83"/>
      <c r="AR631" s="99">
        <f>SUMIFS(通讯通路门店!$T:$T,通讯通路门店!$S:$S,$G631)</f>
        <v>0</v>
      </c>
      <c r="AS631" s="99">
        <f>SUMIFS(通讯通路门店!$U:$U,通讯通路门店!$S:$S,$G631)</f>
        <v>0</v>
      </c>
      <c r="AT631" s="99">
        <f>SUMIFS(通讯通路门店!$V:$V,通讯通路门店!$S:$S,$G631)</f>
        <v>0</v>
      </c>
      <c r="AU631" s="99">
        <f>SUMIFS(通讯通路门店!$W:$W,通讯通路门店!$S:$S,$G631)</f>
        <v>0</v>
      </c>
      <c r="AV631" s="99">
        <f>SUMIFS(通讯通路门店!$Z:$Z,通讯通路门店!$S:$S,$G631)</f>
        <v>0</v>
      </c>
      <c r="AW631" s="99">
        <f>SUMIFS(通讯通路门店!$AB:$AB,通讯通路门店!$S:$S,$G631)</f>
        <v>0</v>
      </c>
      <c r="AX631" s="99">
        <f>SUMIFS(通讯通路门店!$X:$X,通讯通路门店!$S:$S,$G631)</f>
        <v>0</v>
      </c>
      <c r="AY631" s="99">
        <f>SUMIFS(通讯通路门店!$Y:$Y,通讯通路门店!$S:$S,$G631)</f>
        <v>0</v>
      </c>
      <c r="AZ631" s="99">
        <f>SUMIFS(通讯通路门店!$AA:$AA,通讯通路门店!$S:$S,$G631)</f>
        <v>0</v>
      </c>
      <c r="BA631" s="99">
        <f t="shared" si="48"/>
        <v>0</v>
      </c>
      <c r="BB631" s="99">
        <f t="shared" si="49"/>
        <v>0</v>
      </c>
      <c r="BC631" s="99">
        <f>SUMIFS(通讯通路门店!$W:$W,通讯通路门店!$S:$S,$G631,通讯通路门店!$J:$J,"荣耀体验店")+SUMIFS(通讯通路门店!$W:$W,通讯通路门店!$S:$S,$G631,通讯通路门店!$J:$J,"荣耀授权专卖店")</f>
        <v>0</v>
      </c>
      <c r="BD631" s="99">
        <f>SUMIFS(通讯通路门店!$Z:$Z,通讯通路门店!$S:$S,$G631,通讯通路门店!$J:$J,"VIVO体验店")</f>
        <v>0</v>
      </c>
      <c r="BE631" s="99">
        <f>SUMIFS(通讯通路门店!$AB:$AB,通讯通路门店!$S:$S,$G631,通讯通路门店!$J:$J,"OPPO体验店")</f>
        <v>0</v>
      </c>
      <c r="BF631" s="99">
        <f>SUMIFS(通讯通路门店!$X:$X,通讯通路门店!$S:$S,$G631,通讯通路门店!$J:$J,"华为授权体验店")+SUMIFS(通讯通路门店!$AA:$AA,通讯通路门店!$S:$S,$G631,通讯通路门店!$J:$J,"华为堡垒店")</f>
        <v>0</v>
      </c>
      <c r="BG631" s="99">
        <f>SUMIFS(通讯通路门店!$Y:$Y,通讯通路门店!$S:$S,$G631,通讯通路门店!$J:$J,"小米体验店")</f>
        <v>0</v>
      </c>
      <c r="BH631" s="99">
        <f>SUMIFS(通讯通路门店!$AA:$AA,通讯通路门店!$S:$S,$G631,通讯通路门店!$J:$J,"苹果体验店")</f>
        <v>0</v>
      </c>
      <c r="BI631" s="99">
        <f>SUMIFS(通讯通路门店!$K:$K,通讯通路门店!$S:$S,$G631,通讯通路门店!$J:$J,"其他品牌专卖店")</f>
        <v>0</v>
      </c>
      <c r="BJ631" s="99">
        <f>SUMIFS(通讯通路门店!$AC:$AC,通讯通路门店!$S:$S,$G631)</f>
        <v>0</v>
      </c>
      <c r="BK631" s="99">
        <f>SUMIFS(通讯通路门店!$AD:$AD,通讯通路门店!$S:$S,$G631)</f>
        <v>0</v>
      </c>
      <c r="BL631" s="99">
        <f>SUMIFS(通讯通路门店!$AE:$AE,通讯通路门店!$S:$S,$G631)</f>
        <v>0</v>
      </c>
      <c r="BM631" s="99">
        <f>SUMIFS(通讯通路门店!$AF:$AF,通讯通路门店!$S:$S,$G631)</f>
        <v>0</v>
      </c>
      <c r="BN631" s="99">
        <f>SUMIFS(通讯通路门店!$AG:$AG,通讯通路门店!$S:$S,$G631)</f>
        <v>0</v>
      </c>
      <c r="BO631" s="99">
        <f>SUMIFS(通讯通路门店!$AH:$AH,通讯通路门店!$S:$S,$G631)</f>
        <v>0</v>
      </c>
      <c r="BP631" s="99">
        <f>SUMIFS(通讯通路门店!$AI:$AI,通讯通路门店!$S:$S,$G631)</f>
        <v>0</v>
      </c>
      <c r="BQ631" s="83"/>
    </row>
    <row r="632" spans="1:69">
      <c r="A632" s="99" t="str">
        <f>IFERROR(_xlfn.XLOOKUP($G632,通讯通路门店!$S$4:$S$993931,通讯通路门店!$A$4:$A$993931,0,0),"")</f>
        <v/>
      </c>
      <c r="B632" s="99" t="str">
        <f>IFERROR(_xlfn.XLOOKUP($G632,通讯通路门店!$S$4:$S$993931,通讯通路门店!$B$4:$B$993931,0,0),"")</f>
        <v/>
      </c>
      <c r="C632" s="99" t="str">
        <f>IFERROR(_xlfn.XLOOKUP($G632,通讯通路门店!$S$4:$S$993931,通讯通路门店!$C$4:$C$993931,0,0),"")</f>
        <v/>
      </c>
      <c r="D632" s="99" t="str">
        <f>IFERROR(_xlfn.XLOOKUP($G632,通讯通路门店!$S$4:$S$993931,通讯通路门店!$D$4:$D$993931,0,0),"")</f>
        <v/>
      </c>
      <c r="E632" s="83"/>
      <c r="F632" s="83"/>
      <c r="G632" s="101" t="e">
        <v>#N/A</v>
      </c>
      <c r="H632" s="102" t="str">
        <f>IFERROR(_xlfn.XLOOKUP($G632,通讯通路门店!$S$4:$S$993931,通讯通路门店!$R$4:$R$993931,0,0),"")</f>
        <v/>
      </c>
      <c r="I632" s="83"/>
      <c r="J632" s="83"/>
      <c r="K632" s="83"/>
      <c r="L632" s="83"/>
      <c r="M632" s="83"/>
      <c r="N632" s="83"/>
      <c r="O632" s="83"/>
      <c r="P632" s="83"/>
      <c r="Q632" s="83"/>
      <c r="R632" s="83"/>
      <c r="S632" s="83"/>
      <c r="T632" s="83"/>
      <c r="U632" s="99">
        <f>COUNTIF(通讯通路门店!$S:$S,$G632)</f>
        <v>0</v>
      </c>
      <c r="V632" s="99">
        <f>COUNTIFS(通讯通路门店!$S:$S,$G632,通讯通路门店!$J:$J,"综合卖场")</f>
        <v>0</v>
      </c>
      <c r="W632" s="99">
        <f>SUMIFS(通讯通路门店!$AJ:$AJ,通讯通路门店!$S:$S,通讯客户沙盘!$G632)</f>
        <v>0</v>
      </c>
      <c r="X632" s="99">
        <f t="shared" si="45"/>
        <v>0</v>
      </c>
      <c r="Y632" s="99">
        <f>COUNTIFS(通讯通路门店!$S:$S,$G632,通讯通路门店!$J:$J,"荣耀体验店")+COUNTIFS(通讯通路门店!$S:$S,$G632,通讯通路门店!$J:$J,"荣耀授权专卖店")</f>
        <v>0</v>
      </c>
      <c r="Z632" s="99">
        <f>COUNTIFS(通讯通路门店!$S:$S,$G632,通讯通路门店!$J:$J,"VIVO体验店")</f>
        <v>0</v>
      </c>
      <c r="AA632" s="99">
        <f>COUNTIFS(通讯通路门店!$S:$S,$G632,通讯通路门店!$J:$J,"OPPO体验店")</f>
        <v>0</v>
      </c>
      <c r="AB632" s="99">
        <f>COUNTIFS(通讯通路门店!$S:$S,$G632,通讯通路门店!$J:$J,"华为授权体验店")+COUNTIFS(通讯通路门店!$S:$S,$G632,通讯通路门店!$J:$J,"华为堡垒店")</f>
        <v>0</v>
      </c>
      <c r="AC632" s="99">
        <f>COUNTIFS(通讯通路门店!$S:$S,$G632,通讯通路门店!$J:$J,"小米体验店")</f>
        <v>0</v>
      </c>
      <c r="AD632" s="99">
        <f>COUNTIFS(通讯通路门店!$S:$S,$G632,通讯通路门店!$J:$J,"苹果体验店")</f>
        <v>0</v>
      </c>
      <c r="AE632" s="99">
        <f>COUNTIFS(通讯通路门店!$S:$S,$G632,通讯通路门店!$J:$J,"其他品牌专卖店")</f>
        <v>0</v>
      </c>
      <c r="AF632" s="99">
        <f>SUMIFS(通讯通路门店!$BI:$BI,通讯通路门店!$S:$S,$G632)</f>
        <v>0</v>
      </c>
      <c r="AG632" s="99">
        <f>SUMIFS(通讯通路门店!$BH:$BH,通讯通路门店!$S:$S,$G632)</f>
        <v>0</v>
      </c>
      <c r="AH632" s="99">
        <f t="shared" si="46"/>
        <v>0</v>
      </c>
      <c r="AI632" s="99">
        <f>SUMIFS(通讯通路门店!$BB:$BB,通讯通路门店!$S:$S,$G632)</f>
        <v>0</v>
      </c>
      <c r="AJ632" s="99">
        <f>SUMIFS(通讯通路门店!$BE:$BE,通讯通路门店!$S:$S,$G632)</f>
        <v>0</v>
      </c>
      <c r="AK632" s="99">
        <f>SUMIFS(通讯通路门店!$BG:$BG,通讯通路门店!$S:$S,$G632)</f>
        <v>0</v>
      </c>
      <c r="AL632" s="99">
        <f>SUMIFS(通讯通路门店!$BC:$BC,通讯通路门店!$S:$S,$G632)</f>
        <v>0</v>
      </c>
      <c r="AM632" s="99">
        <f>SUMIFS(通讯通路门店!$BD:$BD,通讯通路门店!$S:$S,$G632)</f>
        <v>0</v>
      </c>
      <c r="AN632" s="99">
        <f>SUMIFS(通讯通路门店!$BF:$BF,通讯通路门店!$S:$S,$G632)</f>
        <v>0</v>
      </c>
      <c r="AO632" s="99">
        <f t="shared" si="47"/>
        <v>0</v>
      </c>
      <c r="AP632" s="99">
        <f>SUMIFS(通讯通路门店!$K:$K,通讯通路门店!$S:$S,$G632)</f>
        <v>0</v>
      </c>
      <c r="AQ632" s="83"/>
      <c r="AR632" s="99">
        <f>SUMIFS(通讯通路门店!$T:$T,通讯通路门店!$S:$S,$G632)</f>
        <v>0</v>
      </c>
      <c r="AS632" s="99">
        <f>SUMIFS(通讯通路门店!$U:$U,通讯通路门店!$S:$S,$G632)</f>
        <v>0</v>
      </c>
      <c r="AT632" s="99">
        <f>SUMIFS(通讯通路门店!$V:$V,通讯通路门店!$S:$S,$G632)</f>
        <v>0</v>
      </c>
      <c r="AU632" s="99">
        <f>SUMIFS(通讯通路门店!$W:$W,通讯通路门店!$S:$S,$G632)</f>
        <v>0</v>
      </c>
      <c r="AV632" s="99">
        <f>SUMIFS(通讯通路门店!$Z:$Z,通讯通路门店!$S:$S,$G632)</f>
        <v>0</v>
      </c>
      <c r="AW632" s="99">
        <f>SUMIFS(通讯通路门店!$AB:$AB,通讯通路门店!$S:$S,$G632)</f>
        <v>0</v>
      </c>
      <c r="AX632" s="99">
        <f>SUMIFS(通讯通路门店!$X:$X,通讯通路门店!$S:$S,$G632)</f>
        <v>0</v>
      </c>
      <c r="AY632" s="99">
        <f>SUMIFS(通讯通路门店!$Y:$Y,通讯通路门店!$S:$S,$G632)</f>
        <v>0</v>
      </c>
      <c r="AZ632" s="99">
        <f>SUMIFS(通讯通路门店!$AA:$AA,通讯通路门店!$S:$S,$G632)</f>
        <v>0</v>
      </c>
      <c r="BA632" s="99">
        <f t="shared" si="48"/>
        <v>0</v>
      </c>
      <c r="BB632" s="99">
        <f t="shared" si="49"/>
        <v>0</v>
      </c>
      <c r="BC632" s="99">
        <f>SUMIFS(通讯通路门店!$W:$W,通讯通路门店!$S:$S,$G632,通讯通路门店!$J:$J,"荣耀体验店")+SUMIFS(通讯通路门店!$W:$W,通讯通路门店!$S:$S,$G632,通讯通路门店!$J:$J,"荣耀授权专卖店")</f>
        <v>0</v>
      </c>
      <c r="BD632" s="99">
        <f>SUMIFS(通讯通路门店!$Z:$Z,通讯通路门店!$S:$S,$G632,通讯通路门店!$J:$J,"VIVO体验店")</f>
        <v>0</v>
      </c>
      <c r="BE632" s="99">
        <f>SUMIFS(通讯通路门店!$AB:$AB,通讯通路门店!$S:$S,$G632,通讯通路门店!$J:$J,"OPPO体验店")</f>
        <v>0</v>
      </c>
      <c r="BF632" s="99">
        <f>SUMIFS(通讯通路门店!$X:$X,通讯通路门店!$S:$S,$G632,通讯通路门店!$J:$J,"华为授权体验店")+SUMIFS(通讯通路门店!$AA:$AA,通讯通路门店!$S:$S,$G632,通讯通路门店!$J:$J,"华为堡垒店")</f>
        <v>0</v>
      </c>
      <c r="BG632" s="99">
        <f>SUMIFS(通讯通路门店!$Y:$Y,通讯通路门店!$S:$S,$G632,通讯通路门店!$J:$J,"小米体验店")</f>
        <v>0</v>
      </c>
      <c r="BH632" s="99">
        <f>SUMIFS(通讯通路门店!$AA:$AA,通讯通路门店!$S:$S,$G632,通讯通路门店!$J:$J,"苹果体验店")</f>
        <v>0</v>
      </c>
      <c r="BI632" s="99">
        <f>SUMIFS(通讯通路门店!$K:$K,通讯通路门店!$S:$S,$G632,通讯通路门店!$J:$J,"其他品牌专卖店")</f>
        <v>0</v>
      </c>
      <c r="BJ632" s="99">
        <f>SUMIFS(通讯通路门店!$AC:$AC,通讯通路门店!$S:$S,$G632)</f>
        <v>0</v>
      </c>
      <c r="BK632" s="99">
        <f>SUMIFS(通讯通路门店!$AD:$AD,通讯通路门店!$S:$S,$G632)</f>
        <v>0</v>
      </c>
      <c r="BL632" s="99">
        <f>SUMIFS(通讯通路门店!$AE:$AE,通讯通路门店!$S:$S,$G632)</f>
        <v>0</v>
      </c>
      <c r="BM632" s="99">
        <f>SUMIFS(通讯通路门店!$AF:$AF,通讯通路门店!$S:$S,$G632)</f>
        <v>0</v>
      </c>
      <c r="BN632" s="99">
        <f>SUMIFS(通讯通路门店!$AG:$AG,通讯通路门店!$S:$S,$G632)</f>
        <v>0</v>
      </c>
      <c r="BO632" s="99">
        <f>SUMIFS(通讯通路门店!$AH:$AH,通讯通路门店!$S:$S,$G632)</f>
        <v>0</v>
      </c>
      <c r="BP632" s="99">
        <f>SUMIFS(通讯通路门店!$AI:$AI,通讯通路门店!$S:$S,$G632)</f>
        <v>0</v>
      </c>
      <c r="BQ632" s="83"/>
    </row>
    <row r="633" spans="1:69">
      <c r="A633" s="99" t="str">
        <f>IFERROR(_xlfn.XLOOKUP($G633,通讯通路门店!$S$4:$S$993931,通讯通路门店!$A$4:$A$993931,0,0),"")</f>
        <v/>
      </c>
      <c r="B633" s="99" t="str">
        <f>IFERROR(_xlfn.XLOOKUP($G633,通讯通路门店!$S$4:$S$993931,通讯通路门店!$B$4:$B$993931,0,0),"")</f>
        <v/>
      </c>
      <c r="C633" s="99" t="str">
        <f>IFERROR(_xlfn.XLOOKUP($G633,通讯通路门店!$S$4:$S$993931,通讯通路门店!$C$4:$C$993931,0,0),"")</f>
        <v/>
      </c>
      <c r="D633" s="99" t="str">
        <f>IFERROR(_xlfn.XLOOKUP($G633,通讯通路门店!$S$4:$S$993931,通讯通路门店!$D$4:$D$993931,0,0),"")</f>
        <v/>
      </c>
      <c r="E633" s="83"/>
      <c r="F633" s="83"/>
      <c r="G633" s="101" t="e">
        <v>#N/A</v>
      </c>
      <c r="H633" s="102" t="str">
        <f>IFERROR(_xlfn.XLOOKUP($G633,通讯通路门店!$S$4:$S$993931,通讯通路门店!$R$4:$R$993931,0,0),"")</f>
        <v/>
      </c>
      <c r="I633" s="83"/>
      <c r="J633" s="83"/>
      <c r="K633" s="83"/>
      <c r="L633" s="83"/>
      <c r="M633" s="83"/>
      <c r="N633" s="83"/>
      <c r="O633" s="83"/>
      <c r="P633" s="83"/>
      <c r="Q633" s="83"/>
      <c r="R633" s="83"/>
      <c r="S633" s="83"/>
      <c r="T633" s="83"/>
      <c r="U633" s="99">
        <f>COUNTIF(通讯通路门店!$S:$S,$G633)</f>
        <v>0</v>
      </c>
      <c r="V633" s="99">
        <f>COUNTIFS(通讯通路门店!$S:$S,$G633,通讯通路门店!$J:$J,"综合卖场")</f>
        <v>0</v>
      </c>
      <c r="W633" s="99">
        <f>SUMIFS(通讯通路门店!$AJ:$AJ,通讯通路门店!$S:$S,通讯客户沙盘!$G633)</f>
        <v>0</v>
      </c>
      <c r="X633" s="99">
        <f t="shared" si="45"/>
        <v>0</v>
      </c>
      <c r="Y633" s="99">
        <f>COUNTIFS(通讯通路门店!$S:$S,$G633,通讯通路门店!$J:$J,"荣耀体验店")+COUNTIFS(通讯通路门店!$S:$S,$G633,通讯通路门店!$J:$J,"荣耀授权专卖店")</f>
        <v>0</v>
      </c>
      <c r="Z633" s="99">
        <f>COUNTIFS(通讯通路门店!$S:$S,$G633,通讯通路门店!$J:$J,"VIVO体验店")</f>
        <v>0</v>
      </c>
      <c r="AA633" s="99">
        <f>COUNTIFS(通讯通路门店!$S:$S,$G633,通讯通路门店!$J:$J,"OPPO体验店")</f>
        <v>0</v>
      </c>
      <c r="AB633" s="99">
        <f>COUNTIFS(通讯通路门店!$S:$S,$G633,通讯通路门店!$J:$J,"华为授权体验店")+COUNTIFS(通讯通路门店!$S:$S,$G633,通讯通路门店!$J:$J,"华为堡垒店")</f>
        <v>0</v>
      </c>
      <c r="AC633" s="99">
        <f>COUNTIFS(通讯通路门店!$S:$S,$G633,通讯通路门店!$J:$J,"小米体验店")</f>
        <v>0</v>
      </c>
      <c r="AD633" s="99">
        <f>COUNTIFS(通讯通路门店!$S:$S,$G633,通讯通路门店!$J:$J,"苹果体验店")</f>
        <v>0</v>
      </c>
      <c r="AE633" s="99">
        <f>COUNTIFS(通讯通路门店!$S:$S,$G633,通讯通路门店!$J:$J,"其他品牌专卖店")</f>
        <v>0</v>
      </c>
      <c r="AF633" s="99">
        <f>SUMIFS(通讯通路门店!$BI:$BI,通讯通路门店!$S:$S,$G633)</f>
        <v>0</v>
      </c>
      <c r="AG633" s="99">
        <f>SUMIFS(通讯通路门店!$BH:$BH,通讯通路门店!$S:$S,$G633)</f>
        <v>0</v>
      </c>
      <c r="AH633" s="99">
        <f t="shared" si="46"/>
        <v>0</v>
      </c>
      <c r="AI633" s="99">
        <f>SUMIFS(通讯通路门店!$BB:$BB,通讯通路门店!$S:$S,$G633)</f>
        <v>0</v>
      </c>
      <c r="AJ633" s="99">
        <f>SUMIFS(通讯通路门店!$BE:$BE,通讯通路门店!$S:$S,$G633)</f>
        <v>0</v>
      </c>
      <c r="AK633" s="99">
        <f>SUMIFS(通讯通路门店!$BG:$BG,通讯通路门店!$S:$S,$G633)</f>
        <v>0</v>
      </c>
      <c r="AL633" s="99">
        <f>SUMIFS(通讯通路门店!$BC:$BC,通讯通路门店!$S:$S,$G633)</f>
        <v>0</v>
      </c>
      <c r="AM633" s="99">
        <f>SUMIFS(通讯通路门店!$BD:$BD,通讯通路门店!$S:$S,$G633)</f>
        <v>0</v>
      </c>
      <c r="AN633" s="99">
        <f>SUMIFS(通讯通路门店!$BF:$BF,通讯通路门店!$S:$S,$G633)</f>
        <v>0</v>
      </c>
      <c r="AO633" s="99">
        <f t="shared" si="47"/>
        <v>0</v>
      </c>
      <c r="AP633" s="99">
        <f>SUMIFS(通讯通路门店!$K:$K,通讯通路门店!$S:$S,$G633)</f>
        <v>0</v>
      </c>
      <c r="AQ633" s="83"/>
      <c r="AR633" s="99">
        <f>SUMIFS(通讯通路门店!$T:$T,通讯通路门店!$S:$S,$G633)</f>
        <v>0</v>
      </c>
      <c r="AS633" s="99">
        <f>SUMIFS(通讯通路门店!$U:$U,通讯通路门店!$S:$S,$G633)</f>
        <v>0</v>
      </c>
      <c r="AT633" s="99">
        <f>SUMIFS(通讯通路门店!$V:$V,通讯通路门店!$S:$S,$G633)</f>
        <v>0</v>
      </c>
      <c r="AU633" s="99">
        <f>SUMIFS(通讯通路门店!$W:$W,通讯通路门店!$S:$S,$G633)</f>
        <v>0</v>
      </c>
      <c r="AV633" s="99">
        <f>SUMIFS(通讯通路门店!$Z:$Z,通讯通路门店!$S:$S,$G633)</f>
        <v>0</v>
      </c>
      <c r="AW633" s="99">
        <f>SUMIFS(通讯通路门店!$AB:$AB,通讯通路门店!$S:$S,$G633)</f>
        <v>0</v>
      </c>
      <c r="AX633" s="99">
        <f>SUMIFS(通讯通路门店!$X:$X,通讯通路门店!$S:$S,$G633)</f>
        <v>0</v>
      </c>
      <c r="AY633" s="99">
        <f>SUMIFS(通讯通路门店!$Y:$Y,通讯通路门店!$S:$S,$G633)</f>
        <v>0</v>
      </c>
      <c r="AZ633" s="99">
        <f>SUMIFS(通讯通路门店!$AA:$AA,通讯通路门店!$S:$S,$G633)</f>
        <v>0</v>
      </c>
      <c r="BA633" s="99">
        <f t="shared" si="48"/>
        <v>0</v>
      </c>
      <c r="BB633" s="99">
        <f t="shared" si="49"/>
        <v>0</v>
      </c>
      <c r="BC633" s="99">
        <f>SUMIFS(通讯通路门店!$W:$W,通讯通路门店!$S:$S,$G633,通讯通路门店!$J:$J,"荣耀体验店")+SUMIFS(通讯通路门店!$W:$W,通讯通路门店!$S:$S,$G633,通讯通路门店!$J:$J,"荣耀授权专卖店")</f>
        <v>0</v>
      </c>
      <c r="BD633" s="99">
        <f>SUMIFS(通讯通路门店!$Z:$Z,通讯通路门店!$S:$S,$G633,通讯通路门店!$J:$J,"VIVO体验店")</f>
        <v>0</v>
      </c>
      <c r="BE633" s="99">
        <f>SUMIFS(通讯通路门店!$AB:$AB,通讯通路门店!$S:$S,$G633,通讯通路门店!$J:$J,"OPPO体验店")</f>
        <v>0</v>
      </c>
      <c r="BF633" s="99">
        <f>SUMIFS(通讯通路门店!$X:$X,通讯通路门店!$S:$S,$G633,通讯通路门店!$J:$J,"华为授权体验店")+SUMIFS(通讯通路门店!$AA:$AA,通讯通路门店!$S:$S,$G633,通讯通路门店!$J:$J,"华为堡垒店")</f>
        <v>0</v>
      </c>
      <c r="BG633" s="99">
        <f>SUMIFS(通讯通路门店!$Y:$Y,通讯通路门店!$S:$S,$G633,通讯通路门店!$J:$J,"小米体验店")</f>
        <v>0</v>
      </c>
      <c r="BH633" s="99">
        <f>SUMIFS(通讯通路门店!$AA:$AA,通讯通路门店!$S:$S,$G633,通讯通路门店!$J:$J,"苹果体验店")</f>
        <v>0</v>
      </c>
      <c r="BI633" s="99">
        <f>SUMIFS(通讯通路门店!$K:$K,通讯通路门店!$S:$S,$G633,通讯通路门店!$J:$J,"其他品牌专卖店")</f>
        <v>0</v>
      </c>
      <c r="BJ633" s="99">
        <f>SUMIFS(通讯通路门店!$AC:$AC,通讯通路门店!$S:$S,$G633)</f>
        <v>0</v>
      </c>
      <c r="BK633" s="99">
        <f>SUMIFS(通讯通路门店!$AD:$AD,通讯通路门店!$S:$S,$G633)</f>
        <v>0</v>
      </c>
      <c r="BL633" s="99">
        <f>SUMIFS(通讯通路门店!$AE:$AE,通讯通路门店!$S:$S,$G633)</f>
        <v>0</v>
      </c>
      <c r="BM633" s="99">
        <f>SUMIFS(通讯通路门店!$AF:$AF,通讯通路门店!$S:$S,$G633)</f>
        <v>0</v>
      </c>
      <c r="BN633" s="99">
        <f>SUMIFS(通讯通路门店!$AG:$AG,通讯通路门店!$S:$S,$G633)</f>
        <v>0</v>
      </c>
      <c r="BO633" s="99">
        <f>SUMIFS(通讯通路门店!$AH:$AH,通讯通路门店!$S:$S,$G633)</f>
        <v>0</v>
      </c>
      <c r="BP633" s="99">
        <f>SUMIFS(通讯通路门店!$AI:$AI,通讯通路门店!$S:$S,$G633)</f>
        <v>0</v>
      </c>
      <c r="BQ633" s="83"/>
    </row>
    <row r="634" spans="1:69">
      <c r="A634" s="99" t="str">
        <f>IFERROR(_xlfn.XLOOKUP($G634,通讯通路门店!$S$4:$S$993931,通讯通路门店!$A$4:$A$993931,0,0),"")</f>
        <v/>
      </c>
      <c r="B634" s="99" t="str">
        <f>IFERROR(_xlfn.XLOOKUP($G634,通讯通路门店!$S$4:$S$993931,通讯通路门店!$B$4:$B$993931,0,0),"")</f>
        <v/>
      </c>
      <c r="C634" s="99" t="str">
        <f>IFERROR(_xlfn.XLOOKUP($G634,通讯通路门店!$S$4:$S$993931,通讯通路门店!$C$4:$C$993931,0,0),"")</f>
        <v/>
      </c>
      <c r="D634" s="99" t="str">
        <f>IFERROR(_xlfn.XLOOKUP($G634,通讯通路门店!$S$4:$S$993931,通讯通路门店!$D$4:$D$993931,0,0),"")</f>
        <v/>
      </c>
      <c r="E634" s="83"/>
      <c r="F634" s="83"/>
      <c r="G634" s="101" t="e">
        <v>#N/A</v>
      </c>
      <c r="H634" s="102" t="str">
        <f>IFERROR(_xlfn.XLOOKUP($G634,通讯通路门店!$S$4:$S$993931,通讯通路门店!$R$4:$R$993931,0,0),"")</f>
        <v/>
      </c>
      <c r="I634" s="83"/>
      <c r="J634" s="83"/>
      <c r="K634" s="83"/>
      <c r="L634" s="83"/>
      <c r="M634" s="83"/>
      <c r="N634" s="83"/>
      <c r="O634" s="83"/>
      <c r="P634" s="83"/>
      <c r="Q634" s="83"/>
      <c r="R634" s="83"/>
      <c r="S634" s="83"/>
      <c r="T634" s="83"/>
      <c r="U634" s="99">
        <f>COUNTIF(通讯通路门店!$S:$S,$G634)</f>
        <v>0</v>
      </c>
      <c r="V634" s="99">
        <f>COUNTIFS(通讯通路门店!$S:$S,$G634,通讯通路门店!$J:$J,"综合卖场")</f>
        <v>0</v>
      </c>
      <c r="W634" s="99">
        <f>SUMIFS(通讯通路门店!$AJ:$AJ,通讯通路门店!$S:$S,通讯客户沙盘!$G634)</f>
        <v>0</v>
      </c>
      <c r="X634" s="99">
        <f t="shared" si="45"/>
        <v>0</v>
      </c>
      <c r="Y634" s="99">
        <f>COUNTIFS(通讯通路门店!$S:$S,$G634,通讯通路门店!$J:$J,"荣耀体验店")+COUNTIFS(通讯通路门店!$S:$S,$G634,通讯通路门店!$J:$J,"荣耀授权专卖店")</f>
        <v>0</v>
      </c>
      <c r="Z634" s="99">
        <f>COUNTIFS(通讯通路门店!$S:$S,$G634,通讯通路门店!$J:$J,"VIVO体验店")</f>
        <v>0</v>
      </c>
      <c r="AA634" s="99">
        <f>COUNTIFS(通讯通路门店!$S:$S,$G634,通讯通路门店!$J:$J,"OPPO体验店")</f>
        <v>0</v>
      </c>
      <c r="AB634" s="99">
        <f>COUNTIFS(通讯通路门店!$S:$S,$G634,通讯通路门店!$J:$J,"华为授权体验店")+COUNTIFS(通讯通路门店!$S:$S,$G634,通讯通路门店!$J:$J,"华为堡垒店")</f>
        <v>0</v>
      </c>
      <c r="AC634" s="99">
        <f>COUNTIFS(通讯通路门店!$S:$S,$G634,通讯通路门店!$J:$J,"小米体验店")</f>
        <v>0</v>
      </c>
      <c r="AD634" s="99">
        <f>COUNTIFS(通讯通路门店!$S:$S,$G634,通讯通路门店!$J:$J,"苹果体验店")</f>
        <v>0</v>
      </c>
      <c r="AE634" s="99">
        <f>COUNTIFS(通讯通路门店!$S:$S,$G634,通讯通路门店!$J:$J,"其他品牌专卖店")</f>
        <v>0</v>
      </c>
      <c r="AF634" s="99">
        <f>SUMIFS(通讯通路门店!$BI:$BI,通讯通路门店!$S:$S,$G634)</f>
        <v>0</v>
      </c>
      <c r="AG634" s="99">
        <f>SUMIFS(通讯通路门店!$BH:$BH,通讯通路门店!$S:$S,$G634)</f>
        <v>0</v>
      </c>
      <c r="AH634" s="99">
        <f t="shared" si="46"/>
        <v>0</v>
      </c>
      <c r="AI634" s="99">
        <f>SUMIFS(通讯通路门店!$BB:$BB,通讯通路门店!$S:$S,$G634)</f>
        <v>0</v>
      </c>
      <c r="AJ634" s="99">
        <f>SUMIFS(通讯通路门店!$BE:$BE,通讯通路门店!$S:$S,$G634)</f>
        <v>0</v>
      </c>
      <c r="AK634" s="99">
        <f>SUMIFS(通讯通路门店!$BG:$BG,通讯通路门店!$S:$S,$G634)</f>
        <v>0</v>
      </c>
      <c r="AL634" s="99">
        <f>SUMIFS(通讯通路门店!$BC:$BC,通讯通路门店!$S:$S,$G634)</f>
        <v>0</v>
      </c>
      <c r="AM634" s="99">
        <f>SUMIFS(通讯通路门店!$BD:$BD,通讯通路门店!$S:$S,$G634)</f>
        <v>0</v>
      </c>
      <c r="AN634" s="99">
        <f>SUMIFS(通讯通路门店!$BF:$BF,通讯通路门店!$S:$S,$G634)</f>
        <v>0</v>
      </c>
      <c r="AO634" s="99">
        <f t="shared" si="47"/>
        <v>0</v>
      </c>
      <c r="AP634" s="99">
        <f>SUMIFS(通讯通路门店!$K:$K,通讯通路门店!$S:$S,$G634)</f>
        <v>0</v>
      </c>
      <c r="AQ634" s="83"/>
      <c r="AR634" s="99">
        <f>SUMIFS(通讯通路门店!$T:$T,通讯通路门店!$S:$S,$G634)</f>
        <v>0</v>
      </c>
      <c r="AS634" s="99">
        <f>SUMIFS(通讯通路门店!$U:$U,通讯通路门店!$S:$S,$G634)</f>
        <v>0</v>
      </c>
      <c r="AT634" s="99">
        <f>SUMIFS(通讯通路门店!$V:$V,通讯通路门店!$S:$S,$G634)</f>
        <v>0</v>
      </c>
      <c r="AU634" s="99">
        <f>SUMIFS(通讯通路门店!$W:$W,通讯通路门店!$S:$S,$G634)</f>
        <v>0</v>
      </c>
      <c r="AV634" s="99">
        <f>SUMIFS(通讯通路门店!$Z:$Z,通讯通路门店!$S:$S,$G634)</f>
        <v>0</v>
      </c>
      <c r="AW634" s="99">
        <f>SUMIFS(通讯通路门店!$AB:$AB,通讯通路门店!$S:$S,$G634)</f>
        <v>0</v>
      </c>
      <c r="AX634" s="99">
        <f>SUMIFS(通讯通路门店!$X:$X,通讯通路门店!$S:$S,$G634)</f>
        <v>0</v>
      </c>
      <c r="AY634" s="99">
        <f>SUMIFS(通讯通路门店!$Y:$Y,通讯通路门店!$S:$S,$G634)</f>
        <v>0</v>
      </c>
      <c r="AZ634" s="99">
        <f>SUMIFS(通讯通路门店!$AA:$AA,通讯通路门店!$S:$S,$G634)</f>
        <v>0</v>
      </c>
      <c r="BA634" s="99">
        <f t="shared" si="48"/>
        <v>0</v>
      </c>
      <c r="BB634" s="99">
        <f t="shared" si="49"/>
        <v>0</v>
      </c>
      <c r="BC634" s="99">
        <f>SUMIFS(通讯通路门店!$W:$W,通讯通路门店!$S:$S,$G634,通讯通路门店!$J:$J,"荣耀体验店")+SUMIFS(通讯通路门店!$W:$W,通讯通路门店!$S:$S,$G634,通讯通路门店!$J:$J,"荣耀授权专卖店")</f>
        <v>0</v>
      </c>
      <c r="BD634" s="99">
        <f>SUMIFS(通讯通路门店!$Z:$Z,通讯通路门店!$S:$S,$G634,通讯通路门店!$J:$J,"VIVO体验店")</f>
        <v>0</v>
      </c>
      <c r="BE634" s="99">
        <f>SUMIFS(通讯通路门店!$AB:$AB,通讯通路门店!$S:$S,$G634,通讯通路门店!$J:$J,"OPPO体验店")</f>
        <v>0</v>
      </c>
      <c r="BF634" s="99">
        <f>SUMIFS(通讯通路门店!$X:$X,通讯通路门店!$S:$S,$G634,通讯通路门店!$J:$J,"华为授权体验店")+SUMIFS(通讯通路门店!$AA:$AA,通讯通路门店!$S:$S,$G634,通讯通路门店!$J:$J,"华为堡垒店")</f>
        <v>0</v>
      </c>
      <c r="BG634" s="99">
        <f>SUMIFS(通讯通路门店!$Y:$Y,通讯通路门店!$S:$S,$G634,通讯通路门店!$J:$J,"小米体验店")</f>
        <v>0</v>
      </c>
      <c r="BH634" s="99">
        <f>SUMIFS(通讯通路门店!$AA:$AA,通讯通路门店!$S:$S,$G634,通讯通路门店!$J:$J,"苹果体验店")</f>
        <v>0</v>
      </c>
      <c r="BI634" s="99">
        <f>SUMIFS(通讯通路门店!$K:$K,通讯通路门店!$S:$S,$G634,通讯通路门店!$J:$J,"其他品牌专卖店")</f>
        <v>0</v>
      </c>
      <c r="BJ634" s="99">
        <f>SUMIFS(通讯通路门店!$AC:$AC,通讯通路门店!$S:$S,$G634)</f>
        <v>0</v>
      </c>
      <c r="BK634" s="99">
        <f>SUMIFS(通讯通路门店!$AD:$AD,通讯通路门店!$S:$S,$G634)</f>
        <v>0</v>
      </c>
      <c r="BL634" s="99">
        <f>SUMIFS(通讯通路门店!$AE:$AE,通讯通路门店!$S:$S,$G634)</f>
        <v>0</v>
      </c>
      <c r="BM634" s="99">
        <f>SUMIFS(通讯通路门店!$AF:$AF,通讯通路门店!$S:$S,$G634)</f>
        <v>0</v>
      </c>
      <c r="BN634" s="99">
        <f>SUMIFS(通讯通路门店!$AG:$AG,通讯通路门店!$S:$S,$G634)</f>
        <v>0</v>
      </c>
      <c r="BO634" s="99">
        <f>SUMIFS(通讯通路门店!$AH:$AH,通讯通路门店!$S:$S,$G634)</f>
        <v>0</v>
      </c>
      <c r="BP634" s="99">
        <f>SUMIFS(通讯通路门店!$AI:$AI,通讯通路门店!$S:$S,$G634)</f>
        <v>0</v>
      </c>
      <c r="BQ634" s="83"/>
    </row>
    <row r="635" spans="1:69">
      <c r="A635" s="99" t="str">
        <f>IFERROR(_xlfn.XLOOKUP($G635,通讯通路门店!$S$4:$S$993931,通讯通路门店!$A$4:$A$993931,0,0),"")</f>
        <v/>
      </c>
      <c r="B635" s="99" t="str">
        <f>IFERROR(_xlfn.XLOOKUP($G635,通讯通路门店!$S$4:$S$993931,通讯通路门店!$B$4:$B$993931,0,0),"")</f>
        <v/>
      </c>
      <c r="C635" s="99" t="str">
        <f>IFERROR(_xlfn.XLOOKUP($G635,通讯通路门店!$S$4:$S$993931,通讯通路门店!$C$4:$C$993931,0,0),"")</f>
        <v/>
      </c>
      <c r="D635" s="99" t="str">
        <f>IFERROR(_xlfn.XLOOKUP($G635,通讯通路门店!$S$4:$S$993931,通讯通路门店!$D$4:$D$993931,0,0),"")</f>
        <v/>
      </c>
      <c r="E635" s="83"/>
      <c r="F635" s="83"/>
      <c r="G635" s="101" t="e">
        <v>#N/A</v>
      </c>
      <c r="H635" s="102" t="str">
        <f>IFERROR(_xlfn.XLOOKUP($G635,通讯通路门店!$S$4:$S$993931,通讯通路门店!$R$4:$R$993931,0,0),"")</f>
        <v/>
      </c>
      <c r="I635" s="83"/>
      <c r="J635" s="83"/>
      <c r="K635" s="83"/>
      <c r="L635" s="83"/>
      <c r="M635" s="83"/>
      <c r="N635" s="83"/>
      <c r="O635" s="83"/>
      <c r="P635" s="83"/>
      <c r="Q635" s="83"/>
      <c r="R635" s="83"/>
      <c r="S635" s="83"/>
      <c r="T635" s="83"/>
      <c r="U635" s="99">
        <f>COUNTIF(通讯通路门店!$S:$S,$G635)</f>
        <v>0</v>
      </c>
      <c r="V635" s="99">
        <f>COUNTIFS(通讯通路门店!$S:$S,$G635,通讯通路门店!$J:$J,"综合卖场")</f>
        <v>0</v>
      </c>
      <c r="W635" s="99">
        <f>SUMIFS(通讯通路门店!$AJ:$AJ,通讯通路门店!$S:$S,通讯客户沙盘!$G635)</f>
        <v>0</v>
      </c>
      <c r="X635" s="99">
        <f t="shared" si="45"/>
        <v>0</v>
      </c>
      <c r="Y635" s="99">
        <f>COUNTIFS(通讯通路门店!$S:$S,$G635,通讯通路门店!$J:$J,"荣耀体验店")+COUNTIFS(通讯通路门店!$S:$S,$G635,通讯通路门店!$J:$J,"荣耀授权专卖店")</f>
        <v>0</v>
      </c>
      <c r="Z635" s="99">
        <f>COUNTIFS(通讯通路门店!$S:$S,$G635,通讯通路门店!$J:$J,"VIVO体验店")</f>
        <v>0</v>
      </c>
      <c r="AA635" s="99">
        <f>COUNTIFS(通讯通路门店!$S:$S,$G635,通讯通路门店!$J:$J,"OPPO体验店")</f>
        <v>0</v>
      </c>
      <c r="AB635" s="99">
        <f>COUNTIFS(通讯通路门店!$S:$S,$G635,通讯通路门店!$J:$J,"华为授权体验店")+COUNTIFS(通讯通路门店!$S:$S,$G635,通讯通路门店!$J:$J,"华为堡垒店")</f>
        <v>0</v>
      </c>
      <c r="AC635" s="99">
        <f>COUNTIFS(通讯通路门店!$S:$S,$G635,通讯通路门店!$J:$J,"小米体验店")</f>
        <v>0</v>
      </c>
      <c r="AD635" s="99">
        <f>COUNTIFS(通讯通路门店!$S:$S,$G635,通讯通路门店!$J:$J,"苹果体验店")</f>
        <v>0</v>
      </c>
      <c r="AE635" s="99">
        <f>COUNTIFS(通讯通路门店!$S:$S,$G635,通讯通路门店!$J:$J,"其他品牌专卖店")</f>
        <v>0</v>
      </c>
      <c r="AF635" s="99">
        <f>SUMIFS(通讯通路门店!$BI:$BI,通讯通路门店!$S:$S,$G635)</f>
        <v>0</v>
      </c>
      <c r="AG635" s="99">
        <f>SUMIFS(通讯通路门店!$BH:$BH,通讯通路门店!$S:$S,$G635)</f>
        <v>0</v>
      </c>
      <c r="AH635" s="99">
        <f t="shared" si="46"/>
        <v>0</v>
      </c>
      <c r="AI635" s="99">
        <f>SUMIFS(通讯通路门店!$BB:$BB,通讯通路门店!$S:$S,$G635)</f>
        <v>0</v>
      </c>
      <c r="AJ635" s="99">
        <f>SUMIFS(通讯通路门店!$BE:$BE,通讯通路门店!$S:$S,$G635)</f>
        <v>0</v>
      </c>
      <c r="AK635" s="99">
        <f>SUMIFS(通讯通路门店!$BG:$BG,通讯通路门店!$S:$S,$G635)</f>
        <v>0</v>
      </c>
      <c r="AL635" s="99">
        <f>SUMIFS(通讯通路门店!$BC:$BC,通讯通路门店!$S:$S,$G635)</f>
        <v>0</v>
      </c>
      <c r="AM635" s="99">
        <f>SUMIFS(通讯通路门店!$BD:$BD,通讯通路门店!$S:$S,$G635)</f>
        <v>0</v>
      </c>
      <c r="AN635" s="99">
        <f>SUMIFS(通讯通路门店!$BF:$BF,通讯通路门店!$S:$S,$G635)</f>
        <v>0</v>
      </c>
      <c r="AO635" s="99">
        <f t="shared" si="47"/>
        <v>0</v>
      </c>
      <c r="AP635" s="99">
        <f>SUMIFS(通讯通路门店!$K:$K,通讯通路门店!$S:$S,$G635)</f>
        <v>0</v>
      </c>
      <c r="AQ635" s="83"/>
      <c r="AR635" s="99">
        <f>SUMIFS(通讯通路门店!$T:$T,通讯通路门店!$S:$S,$G635)</f>
        <v>0</v>
      </c>
      <c r="AS635" s="99">
        <f>SUMIFS(通讯通路门店!$U:$U,通讯通路门店!$S:$S,$G635)</f>
        <v>0</v>
      </c>
      <c r="AT635" s="99">
        <f>SUMIFS(通讯通路门店!$V:$V,通讯通路门店!$S:$S,$G635)</f>
        <v>0</v>
      </c>
      <c r="AU635" s="99">
        <f>SUMIFS(通讯通路门店!$W:$W,通讯通路门店!$S:$S,$G635)</f>
        <v>0</v>
      </c>
      <c r="AV635" s="99">
        <f>SUMIFS(通讯通路门店!$Z:$Z,通讯通路门店!$S:$S,$G635)</f>
        <v>0</v>
      </c>
      <c r="AW635" s="99">
        <f>SUMIFS(通讯通路门店!$AB:$AB,通讯通路门店!$S:$S,$G635)</f>
        <v>0</v>
      </c>
      <c r="AX635" s="99">
        <f>SUMIFS(通讯通路门店!$X:$X,通讯通路门店!$S:$S,$G635)</f>
        <v>0</v>
      </c>
      <c r="AY635" s="99">
        <f>SUMIFS(通讯通路门店!$Y:$Y,通讯通路门店!$S:$S,$G635)</f>
        <v>0</v>
      </c>
      <c r="AZ635" s="99">
        <f>SUMIFS(通讯通路门店!$AA:$AA,通讯通路门店!$S:$S,$G635)</f>
        <v>0</v>
      </c>
      <c r="BA635" s="99">
        <f t="shared" si="48"/>
        <v>0</v>
      </c>
      <c r="BB635" s="99">
        <f t="shared" si="49"/>
        <v>0</v>
      </c>
      <c r="BC635" s="99">
        <f>SUMIFS(通讯通路门店!$W:$W,通讯通路门店!$S:$S,$G635,通讯通路门店!$J:$J,"荣耀体验店")+SUMIFS(通讯通路门店!$W:$W,通讯通路门店!$S:$S,$G635,通讯通路门店!$J:$J,"荣耀授权专卖店")</f>
        <v>0</v>
      </c>
      <c r="BD635" s="99">
        <f>SUMIFS(通讯通路门店!$Z:$Z,通讯通路门店!$S:$S,$G635,通讯通路门店!$J:$J,"VIVO体验店")</f>
        <v>0</v>
      </c>
      <c r="BE635" s="99">
        <f>SUMIFS(通讯通路门店!$AB:$AB,通讯通路门店!$S:$S,$G635,通讯通路门店!$J:$J,"OPPO体验店")</f>
        <v>0</v>
      </c>
      <c r="BF635" s="99">
        <f>SUMIFS(通讯通路门店!$X:$X,通讯通路门店!$S:$S,$G635,通讯通路门店!$J:$J,"华为授权体验店")+SUMIFS(通讯通路门店!$AA:$AA,通讯通路门店!$S:$S,$G635,通讯通路门店!$J:$J,"华为堡垒店")</f>
        <v>0</v>
      </c>
      <c r="BG635" s="99">
        <f>SUMIFS(通讯通路门店!$Y:$Y,通讯通路门店!$S:$S,$G635,通讯通路门店!$J:$J,"小米体验店")</f>
        <v>0</v>
      </c>
      <c r="BH635" s="99">
        <f>SUMIFS(通讯通路门店!$AA:$AA,通讯通路门店!$S:$S,$G635,通讯通路门店!$J:$J,"苹果体验店")</f>
        <v>0</v>
      </c>
      <c r="BI635" s="99">
        <f>SUMIFS(通讯通路门店!$K:$K,通讯通路门店!$S:$S,$G635,通讯通路门店!$J:$J,"其他品牌专卖店")</f>
        <v>0</v>
      </c>
      <c r="BJ635" s="99">
        <f>SUMIFS(通讯通路门店!$AC:$AC,通讯通路门店!$S:$S,$G635)</f>
        <v>0</v>
      </c>
      <c r="BK635" s="99">
        <f>SUMIFS(通讯通路门店!$AD:$AD,通讯通路门店!$S:$S,$G635)</f>
        <v>0</v>
      </c>
      <c r="BL635" s="99">
        <f>SUMIFS(通讯通路门店!$AE:$AE,通讯通路门店!$S:$S,$G635)</f>
        <v>0</v>
      </c>
      <c r="BM635" s="99">
        <f>SUMIFS(通讯通路门店!$AF:$AF,通讯通路门店!$S:$S,$G635)</f>
        <v>0</v>
      </c>
      <c r="BN635" s="99">
        <f>SUMIFS(通讯通路门店!$AG:$AG,通讯通路门店!$S:$S,$G635)</f>
        <v>0</v>
      </c>
      <c r="BO635" s="99">
        <f>SUMIFS(通讯通路门店!$AH:$AH,通讯通路门店!$S:$S,$G635)</f>
        <v>0</v>
      </c>
      <c r="BP635" s="99">
        <f>SUMIFS(通讯通路门店!$AI:$AI,通讯通路门店!$S:$S,$G635)</f>
        <v>0</v>
      </c>
      <c r="BQ635" s="83"/>
    </row>
    <row r="636" spans="1:69">
      <c r="A636" s="99" t="str">
        <f>IFERROR(_xlfn.XLOOKUP($G636,通讯通路门店!$S$4:$S$993931,通讯通路门店!$A$4:$A$993931,0,0),"")</f>
        <v/>
      </c>
      <c r="B636" s="99" t="str">
        <f>IFERROR(_xlfn.XLOOKUP($G636,通讯通路门店!$S$4:$S$993931,通讯通路门店!$B$4:$B$993931,0,0),"")</f>
        <v/>
      </c>
      <c r="C636" s="99" t="str">
        <f>IFERROR(_xlfn.XLOOKUP($G636,通讯通路门店!$S$4:$S$993931,通讯通路门店!$C$4:$C$993931,0,0),"")</f>
        <v/>
      </c>
      <c r="D636" s="99" t="str">
        <f>IFERROR(_xlfn.XLOOKUP($G636,通讯通路门店!$S$4:$S$993931,通讯通路门店!$D$4:$D$993931,0,0),"")</f>
        <v/>
      </c>
      <c r="E636" s="83"/>
      <c r="F636" s="83"/>
      <c r="G636" s="101" t="e">
        <v>#N/A</v>
      </c>
      <c r="H636" s="102" t="str">
        <f>IFERROR(_xlfn.XLOOKUP($G636,通讯通路门店!$S$4:$S$993931,通讯通路门店!$R$4:$R$993931,0,0),"")</f>
        <v/>
      </c>
      <c r="I636" s="83"/>
      <c r="J636" s="83"/>
      <c r="K636" s="83"/>
      <c r="L636" s="83"/>
      <c r="M636" s="83"/>
      <c r="N636" s="83"/>
      <c r="O636" s="83"/>
      <c r="P636" s="83"/>
      <c r="Q636" s="83"/>
      <c r="R636" s="83"/>
      <c r="S636" s="83"/>
      <c r="T636" s="83"/>
      <c r="U636" s="99">
        <f>COUNTIF(通讯通路门店!$S:$S,$G636)</f>
        <v>0</v>
      </c>
      <c r="V636" s="99">
        <f>COUNTIFS(通讯通路门店!$S:$S,$G636,通讯通路门店!$J:$J,"综合卖场")</f>
        <v>0</v>
      </c>
      <c r="W636" s="99">
        <f>SUMIFS(通讯通路门店!$AJ:$AJ,通讯通路门店!$S:$S,通讯客户沙盘!$G636)</f>
        <v>0</v>
      </c>
      <c r="X636" s="99">
        <f t="shared" si="45"/>
        <v>0</v>
      </c>
      <c r="Y636" s="99">
        <f>COUNTIFS(通讯通路门店!$S:$S,$G636,通讯通路门店!$J:$J,"荣耀体验店")+COUNTIFS(通讯通路门店!$S:$S,$G636,通讯通路门店!$J:$J,"荣耀授权专卖店")</f>
        <v>0</v>
      </c>
      <c r="Z636" s="99">
        <f>COUNTIFS(通讯通路门店!$S:$S,$G636,通讯通路门店!$J:$J,"VIVO体验店")</f>
        <v>0</v>
      </c>
      <c r="AA636" s="99">
        <f>COUNTIFS(通讯通路门店!$S:$S,$G636,通讯通路门店!$J:$J,"OPPO体验店")</f>
        <v>0</v>
      </c>
      <c r="AB636" s="99">
        <f>COUNTIFS(通讯通路门店!$S:$S,$G636,通讯通路门店!$J:$J,"华为授权体验店")+COUNTIFS(通讯通路门店!$S:$S,$G636,通讯通路门店!$J:$J,"华为堡垒店")</f>
        <v>0</v>
      </c>
      <c r="AC636" s="99">
        <f>COUNTIFS(通讯通路门店!$S:$S,$G636,通讯通路门店!$J:$J,"小米体验店")</f>
        <v>0</v>
      </c>
      <c r="AD636" s="99">
        <f>COUNTIFS(通讯通路门店!$S:$S,$G636,通讯通路门店!$J:$J,"苹果体验店")</f>
        <v>0</v>
      </c>
      <c r="AE636" s="99">
        <f>COUNTIFS(通讯通路门店!$S:$S,$G636,通讯通路门店!$J:$J,"其他品牌专卖店")</f>
        <v>0</v>
      </c>
      <c r="AF636" s="99">
        <f>SUMIFS(通讯通路门店!$BI:$BI,通讯通路门店!$S:$S,$G636)</f>
        <v>0</v>
      </c>
      <c r="AG636" s="99">
        <f>SUMIFS(通讯通路门店!$BH:$BH,通讯通路门店!$S:$S,$G636)</f>
        <v>0</v>
      </c>
      <c r="AH636" s="99">
        <f t="shared" si="46"/>
        <v>0</v>
      </c>
      <c r="AI636" s="99">
        <f>SUMIFS(通讯通路门店!$BB:$BB,通讯通路门店!$S:$S,$G636)</f>
        <v>0</v>
      </c>
      <c r="AJ636" s="99">
        <f>SUMIFS(通讯通路门店!$BE:$BE,通讯通路门店!$S:$S,$G636)</f>
        <v>0</v>
      </c>
      <c r="AK636" s="99">
        <f>SUMIFS(通讯通路门店!$BG:$BG,通讯通路门店!$S:$S,$G636)</f>
        <v>0</v>
      </c>
      <c r="AL636" s="99">
        <f>SUMIFS(通讯通路门店!$BC:$BC,通讯通路门店!$S:$S,$G636)</f>
        <v>0</v>
      </c>
      <c r="AM636" s="99">
        <f>SUMIFS(通讯通路门店!$BD:$BD,通讯通路门店!$S:$S,$G636)</f>
        <v>0</v>
      </c>
      <c r="AN636" s="99">
        <f>SUMIFS(通讯通路门店!$BF:$BF,通讯通路门店!$S:$S,$G636)</f>
        <v>0</v>
      </c>
      <c r="AO636" s="99">
        <f t="shared" si="47"/>
        <v>0</v>
      </c>
      <c r="AP636" s="99">
        <f>SUMIFS(通讯通路门店!$K:$K,通讯通路门店!$S:$S,$G636)</f>
        <v>0</v>
      </c>
      <c r="AQ636" s="83"/>
      <c r="AR636" s="99">
        <f>SUMIFS(通讯通路门店!$T:$T,通讯通路门店!$S:$S,$G636)</f>
        <v>0</v>
      </c>
      <c r="AS636" s="99">
        <f>SUMIFS(通讯通路门店!$U:$U,通讯通路门店!$S:$S,$G636)</f>
        <v>0</v>
      </c>
      <c r="AT636" s="99">
        <f>SUMIFS(通讯通路门店!$V:$V,通讯通路门店!$S:$S,$G636)</f>
        <v>0</v>
      </c>
      <c r="AU636" s="99">
        <f>SUMIFS(通讯通路门店!$W:$W,通讯通路门店!$S:$S,$G636)</f>
        <v>0</v>
      </c>
      <c r="AV636" s="99">
        <f>SUMIFS(通讯通路门店!$Z:$Z,通讯通路门店!$S:$S,$G636)</f>
        <v>0</v>
      </c>
      <c r="AW636" s="99">
        <f>SUMIFS(通讯通路门店!$AB:$AB,通讯通路门店!$S:$S,$G636)</f>
        <v>0</v>
      </c>
      <c r="AX636" s="99">
        <f>SUMIFS(通讯通路门店!$X:$X,通讯通路门店!$S:$S,$G636)</f>
        <v>0</v>
      </c>
      <c r="AY636" s="99">
        <f>SUMIFS(通讯通路门店!$Y:$Y,通讯通路门店!$S:$S,$G636)</f>
        <v>0</v>
      </c>
      <c r="AZ636" s="99">
        <f>SUMIFS(通讯通路门店!$AA:$AA,通讯通路门店!$S:$S,$G636)</f>
        <v>0</v>
      </c>
      <c r="BA636" s="99">
        <f t="shared" si="48"/>
        <v>0</v>
      </c>
      <c r="BB636" s="99">
        <f t="shared" si="49"/>
        <v>0</v>
      </c>
      <c r="BC636" s="99">
        <f>SUMIFS(通讯通路门店!$W:$W,通讯通路门店!$S:$S,$G636,通讯通路门店!$J:$J,"荣耀体验店")+SUMIFS(通讯通路门店!$W:$W,通讯通路门店!$S:$S,$G636,通讯通路门店!$J:$J,"荣耀授权专卖店")</f>
        <v>0</v>
      </c>
      <c r="BD636" s="99">
        <f>SUMIFS(通讯通路门店!$Z:$Z,通讯通路门店!$S:$S,$G636,通讯通路门店!$J:$J,"VIVO体验店")</f>
        <v>0</v>
      </c>
      <c r="BE636" s="99">
        <f>SUMIFS(通讯通路门店!$AB:$AB,通讯通路门店!$S:$S,$G636,通讯通路门店!$J:$J,"OPPO体验店")</f>
        <v>0</v>
      </c>
      <c r="BF636" s="99">
        <f>SUMIFS(通讯通路门店!$X:$X,通讯通路门店!$S:$S,$G636,通讯通路门店!$J:$J,"华为授权体验店")+SUMIFS(通讯通路门店!$AA:$AA,通讯通路门店!$S:$S,$G636,通讯通路门店!$J:$J,"华为堡垒店")</f>
        <v>0</v>
      </c>
      <c r="BG636" s="99">
        <f>SUMIFS(通讯通路门店!$Y:$Y,通讯通路门店!$S:$S,$G636,通讯通路门店!$J:$J,"小米体验店")</f>
        <v>0</v>
      </c>
      <c r="BH636" s="99">
        <f>SUMIFS(通讯通路门店!$AA:$AA,通讯通路门店!$S:$S,$G636,通讯通路门店!$J:$J,"苹果体验店")</f>
        <v>0</v>
      </c>
      <c r="BI636" s="99">
        <f>SUMIFS(通讯通路门店!$K:$K,通讯通路门店!$S:$S,$G636,通讯通路门店!$J:$J,"其他品牌专卖店")</f>
        <v>0</v>
      </c>
      <c r="BJ636" s="99">
        <f>SUMIFS(通讯通路门店!$AC:$AC,通讯通路门店!$S:$S,$G636)</f>
        <v>0</v>
      </c>
      <c r="BK636" s="99">
        <f>SUMIFS(通讯通路门店!$AD:$AD,通讯通路门店!$S:$S,$G636)</f>
        <v>0</v>
      </c>
      <c r="BL636" s="99">
        <f>SUMIFS(通讯通路门店!$AE:$AE,通讯通路门店!$S:$S,$G636)</f>
        <v>0</v>
      </c>
      <c r="BM636" s="99">
        <f>SUMIFS(通讯通路门店!$AF:$AF,通讯通路门店!$S:$S,$G636)</f>
        <v>0</v>
      </c>
      <c r="BN636" s="99">
        <f>SUMIFS(通讯通路门店!$AG:$AG,通讯通路门店!$S:$S,$G636)</f>
        <v>0</v>
      </c>
      <c r="BO636" s="99">
        <f>SUMIFS(通讯通路门店!$AH:$AH,通讯通路门店!$S:$S,$G636)</f>
        <v>0</v>
      </c>
      <c r="BP636" s="99">
        <f>SUMIFS(通讯通路门店!$AI:$AI,通讯通路门店!$S:$S,$G636)</f>
        <v>0</v>
      </c>
      <c r="BQ636" s="83"/>
    </row>
    <row r="637" spans="1:69">
      <c r="A637" s="99" t="str">
        <f>IFERROR(_xlfn.XLOOKUP($G637,通讯通路门店!$S$4:$S$993931,通讯通路门店!$A$4:$A$993931,0,0),"")</f>
        <v/>
      </c>
      <c r="B637" s="99" t="str">
        <f>IFERROR(_xlfn.XLOOKUP($G637,通讯通路门店!$S$4:$S$993931,通讯通路门店!$B$4:$B$993931,0,0),"")</f>
        <v/>
      </c>
      <c r="C637" s="99" t="str">
        <f>IFERROR(_xlfn.XLOOKUP($G637,通讯通路门店!$S$4:$S$993931,通讯通路门店!$C$4:$C$993931,0,0),"")</f>
        <v/>
      </c>
      <c r="D637" s="99" t="str">
        <f>IFERROR(_xlfn.XLOOKUP($G637,通讯通路门店!$S$4:$S$993931,通讯通路门店!$D$4:$D$993931,0,0),"")</f>
        <v/>
      </c>
      <c r="E637" s="83"/>
      <c r="F637" s="83"/>
      <c r="G637" s="101" t="e">
        <v>#N/A</v>
      </c>
      <c r="H637" s="102" t="str">
        <f>IFERROR(_xlfn.XLOOKUP($G637,通讯通路门店!$S$4:$S$993931,通讯通路门店!$R$4:$R$993931,0,0),"")</f>
        <v/>
      </c>
      <c r="I637" s="83"/>
      <c r="J637" s="83"/>
      <c r="K637" s="83"/>
      <c r="L637" s="83"/>
      <c r="M637" s="83"/>
      <c r="N637" s="83"/>
      <c r="O637" s="83"/>
      <c r="P637" s="83"/>
      <c r="Q637" s="83"/>
      <c r="R637" s="83"/>
      <c r="S637" s="83"/>
      <c r="T637" s="83"/>
      <c r="U637" s="99">
        <f>COUNTIF(通讯通路门店!$S:$S,$G637)</f>
        <v>0</v>
      </c>
      <c r="V637" s="99">
        <f>COUNTIFS(通讯通路门店!$S:$S,$G637,通讯通路门店!$J:$J,"综合卖场")</f>
        <v>0</v>
      </c>
      <c r="W637" s="99">
        <f>SUMIFS(通讯通路门店!$AJ:$AJ,通讯通路门店!$S:$S,通讯客户沙盘!$G637)</f>
        <v>0</v>
      </c>
      <c r="X637" s="99">
        <f t="shared" si="45"/>
        <v>0</v>
      </c>
      <c r="Y637" s="99">
        <f>COUNTIFS(通讯通路门店!$S:$S,$G637,通讯通路门店!$J:$J,"荣耀体验店")+COUNTIFS(通讯通路门店!$S:$S,$G637,通讯通路门店!$J:$J,"荣耀授权专卖店")</f>
        <v>0</v>
      </c>
      <c r="Z637" s="99">
        <f>COUNTIFS(通讯通路门店!$S:$S,$G637,通讯通路门店!$J:$J,"VIVO体验店")</f>
        <v>0</v>
      </c>
      <c r="AA637" s="99">
        <f>COUNTIFS(通讯通路门店!$S:$S,$G637,通讯通路门店!$J:$J,"OPPO体验店")</f>
        <v>0</v>
      </c>
      <c r="AB637" s="99">
        <f>COUNTIFS(通讯通路门店!$S:$S,$G637,通讯通路门店!$J:$J,"华为授权体验店")+COUNTIFS(通讯通路门店!$S:$S,$G637,通讯通路门店!$J:$J,"华为堡垒店")</f>
        <v>0</v>
      </c>
      <c r="AC637" s="99">
        <f>COUNTIFS(通讯通路门店!$S:$S,$G637,通讯通路门店!$J:$J,"小米体验店")</f>
        <v>0</v>
      </c>
      <c r="AD637" s="99">
        <f>COUNTIFS(通讯通路门店!$S:$S,$G637,通讯通路门店!$J:$J,"苹果体验店")</f>
        <v>0</v>
      </c>
      <c r="AE637" s="99">
        <f>COUNTIFS(通讯通路门店!$S:$S,$G637,通讯通路门店!$J:$J,"其他品牌专卖店")</f>
        <v>0</v>
      </c>
      <c r="AF637" s="99">
        <f>SUMIFS(通讯通路门店!$BI:$BI,通讯通路门店!$S:$S,$G637)</f>
        <v>0</v>
      </c>
      <c r="AG637" s="99">
        <f>SUMIFS(通讯通路门店!$BH:$BH,通讯通路门店!$S:$S,$G637)</f>
        <v>0</v>
      </c>
      <c r="AH637" s="99">
        <f t="shared" si="46"/>
        <v>0</v>
      </c>
      <c r="AI637" s="99">
        <f>SUMIFS(通讯通路门店!$BB:$BB,通讯通路门店!$S:$S,$G637)</f>
        <v>0</v>
      </c>
      <c r="AJ637" s="99">
        <f>SUMIFS(通讯通路门店!$BE:$BE,通讯通路门店!$S:$S,$G637)</f>
        <v>0</v>
      </c>
      <c r="AK637" s="99">
        <f>SUMIFS(通讯通路门店!$BG:$BG,通讯通路门店!$S:$S,$G637)</f>
        <v>0</v>
      </c>
      <c r="AL637" s="99">
        <f>SUMIFS(通讯通路门店!$BC:$BC,通讯通路门店!$S:$S,$G637)</f>
        <v>0</v>
      </c>
      <c r="AM637" s="99">
        <f>SUMIFS(通讯通路门店!$BD:$BD,通讯通路门店!$S:$S,$G637)</f>
        <v>0</v>
      </c>
      <c r="AN637" s="99">
        <f>SUMIFS(通讯通路门店!$BF:$BF,通讯通路门店!$S:$S,$G637)</f>
        <v>0</v>
      </c>
      <c r="AO637" s="99">
        <f t="shared" si="47"/>
        <v>0</v>
      </c>
      <c r="AP637" s="99">
        <f>SUMIFS(通讯通路门店!$K:$K,通讯通路门店!$S:$S,$G637)</f>
        <v>0</v>
      </c>
      <c r="AQ637" s="83"/>
      <c r="AR637" s="99">
        <f>SUMIFS(通讯通路门店!$T:$T,通讯通路门店!$S:$S,$G637)</f>
        <v>0</v>
      </c>
      <c r="AS637" s="99">
        <f>SUMIFS(通讯通路门店!$U:$U,通讯通路门店!$S:$S,$G637)</f>
        <v>0</v>
      </c>
      <c r="AT637" s="99">
        <f>SUMIFS(通讯通路门店!$V:$V,通讯通路门店!$S:$S,$G637)</f>
        <v>0</v>
      </c>
      <c r="AU637" s="99">
        <f>SUMIFS(通讯通路门店!$W:$W,通讯通路门店!$S:$S,$G637)</f>
        <v>0</v>
      </c>
      <c r="AV637" s="99">
        <f>SUMIFS(通讯通路门店!$Z:$Z,通讯通路门店!$S:$S,$G637)</f>
        <v>0</v>
      </c>
      <c r="AW637" s="99">
        <f>SUMIFS(通讯通路门店!$AB:$AB,通讯通路门店!$S:$S,$G637)</f>
        <v>0</v>
      </c>
      <c r="AX637" s="99">
        <f>SUMIFS(通讯通路门店!$X:$X,通讯通路门店!$S:$S,$G637)</f>
        <v>0</v>
      </c>
      <c r="AY637" s="99">
        <f>SUMIFS(通讯通路门店!$Y:$Y,通讯通路门店!$S:$S,$G637)</f>
        <v>0</v>
      </c>
      <c r="AZ637" s="99">
        <f>SUMIFS(通讯通路门店!$AA:$AA,通讯通路门店!$S:$S,$G637)</f>
        <v>0</v>
      </c>
      <c r="BA637" s="99">
        <f t="shared" si="48"/>
        <v>0</v>
      </c>
      <c r="BB637" s="99">
        <f t="shared" si="49"/>
        <v>0</v>
      </c>
      <c r="BC637" s="99">
        <f>SUMIFS(通讯通路门店!$W:$W,通讯通路门店!$S:$S,$G637,通讯通路门店!$J:$J,"荣耀体验店")+SUMIFS(通讯通路门店!$W:$W,通讯通路门店!$S:$S,$G637,通讯通路门店!$J:$J,"荣耀授权专卖店")</f>
        <v>0</v>
      </c>
      <c r="BD637" s="99">
        <f>SUMIFS(通讯通路门店!$Z:$Z,通讯通路门店!$S:$S,$G637,通讯通路门店!$J:$J,"VIVO体验店")</f>
        <v>0</v>
      </c>
      <c r="BE637" s="99">
        <f>SUMIFS(通讯通路门店!$AB:$AB,通讯通路门店!$S:$S,$G637,通讯通路门店!$J:$J,"OPPO体验店")</f>
        <v>0</v>
      </c>
      <c r="BF637" s="99">
        <f>SUMIFS(通讯通路门店!$X:$X,通讯通路门店!$S:$S,$G637,通讯通路门店!$J:$J,"华为授权体验店")+SUMIFS(通讯通路门店!$AA:$AA,通讯通路门店!$S:$S,$G637,通讯通路门店!$J:$J,"华为堡垒店")</f>
        <v>0</v>
      </c>
      <c r="BG637" s="99">
        <f>SUMIFS(通讯通路门店!$Y:$Y,通讯通路门店!$S:$S,$G637,通讯通路门店!$J:$J,"小米体验店")</f>
        <v>0</v>
      </c>
      <c r="BH637" s="99">
        <f>SUMIFS(通讯通路门店!$AA:$AA,通讯通路门店!$S:$S,$G637,通讯通路门店!$J:$J,"苹果体验店")</f>
        <v>0</v>
      </c>
      <c r="BI637" s="99">
        <f>SUMIFS(通讯通路门店!$K:$K,通讯通路门店!$S:$S,$G637,通讯通路门店!$J:$J,"其他品牌专卖店")</f>
        <v>0</v>
      </c>
      <c r="BJ637" s="99">
        <f>SUMIFS(通讯通路门店!$AC:$AC,通讯通路门店!$S:$S,$G637)</f>
        <v>0</v>
      </c>
      <c r="BK637" s="99">
        <f>SUMIFS(通讯通路门店!$AD:$AD,通讯通路门店!$S:$S,$G637)</f>
        <v>0</v>
      </c>
      <c r="BL637" s="99">
        <f>SUMIFS(通讯通路门店!$AE:$AE,通讯通路门店!$S:$S,$G637)</f>
        <v>0</v>
      </c>
      <c r="BM637" s="99">
        <f>SUMIFS(通讯通路门店!$AF:$AF,通讯通路门店!$S:$S,$G637)</f>
        <v>0</v>
      </c>
      <c r="BN637" s="99">
        <f>SUMIFS(通讯通路门店!$AG:$AG,通讯通路门店!$S:$S,$G637)</f>
        <v>0</v>
      </c>
      <c r="BO637" s="99">
        <f>SUMIFS(通讯通路门店!$AH:$AH,通讯通路门店!$S:$S,$G637)</f>
        <v>0</v>
      </c>
      <c r="BP637" s="99">
        <f>SUMIFS(通讯通路门店!$AI:$AI,通讯通路门店!$S:$S,$G637)</f>
        <v>0</v>
      </c>
      <c r="BQ637" s="83"/>
    </row>
    <row r="638" spans="1:69">
      <c r="A638" s="99" t="str">
        <f>IFERROR(_xlfn.XLOOKUP($G638,通讯通路门店!$S$4:$S$993931,通讯通路门店!$A$4:$A$993931,0,0),"")</f>
        <v/>
      </c>
      <c r="B638" s="99" t="str">
        <f>IFERROR(_xlfn.XLOOKUP($G638,通讯通路门店!$S$4:$S$993931,通讯通路门店!$B$4:$B$993931,0,0),"")</f>
        <v/>
      </c>
      <c r="C638" s="99" t="str">
        <f>IFERROR(_xlfn.XLOOKUP($G638,通讯通路门店!$S$4:$S$993931,通讯通路门店!$C$4:$C$993931,0,0),"")</f>
        <v/>
      </c>
      <c r="D638" s="99" t="str">
        <f>IFERROR(_xlfn.XLOOKUP($G638,通讯通路门店!$S$4:$S$993931,通讯通路门店!$D$4:$D$993931,0,0),"")</f>
        <v/>
      </c>
      <c r="E638" s="83"/>
      <c r="F638" s="83"/>
      <c r="G638" s="101" t="e">
        <v>#N/A</v>
      </c>
      <c r="H638" s="102" t="str">
        <f>IFERROR(_xlfn.XLOOKUP($G638,通讯通路门店!$S$4:$S$993931,通讯通路门店!$R$4:$R$993931,0,0),"")</f>
        <v/>
      </c>
      <c r="I638" s="83"/>
      <c r="J638" s="83"/>
      <c r="K638" s="83"/>
      <c r="L638" s="83"/>
      <c r="M638" s="83"/>
      <c r="N638" s="83"/>
      <c r="O638" s="83"/>
      <c r="P638" s="83"/>
      <c r="Q638" s="83"/>
      <c r="R638" s="83"/>
      <c r="S638" s="83"/>
      <c r="T638" s="83"/>
      <c r="U638" s="99">
        <f>COUNTIF(通讯通路门店!$S:$S,$G638)</f>
        <v>0</v>
      </c>
      <c r="V638" s="99">
        <f>COUNTIFS(通讯通路门店!$S:$S,$G638,通讯通路门店!$J:$J,"综合卖场")</f>
        <v>0</v>
      </c>
      <c r="W638" s="99">
        <f>SUMIFS(通讯通路门店!$AJ:$AJ,通讯通路门店!$S:$S,通讯客户沙盘!$G638)</f>
        <v>0</v>
      </c>
      <c r="X638" s="99">
        <f t="shared" si="45"/>
        <v>0</v>
      </c>
      <c r="Y638" s="99">
        <f>COUNTIFS(通讯通路门店!$S:$S,$G638,通讯通路门店!$J:$J,"荣耀体验店")+COUNTIFS(通讯通路门店!$S:$S,$G638,通讯通路门店!$J:$J,"荣耀授权专卖店")</f>
        <v>0</v>
      </c>
      <c r="Z638" s="99">
        <f>COUNTIFS(通讯通路门店!$S:$S,$G638,通讯通路门店!$J:$J,"VIVO体验店")</f>
        <v>0</v>
      </c>
      <c r="AA638" s="99">
        <f>COUNTIFS(通讯通路门店!$S:$S,$G638,通讯通路门店!$J:$J,"OPPO体验店")</f>
        <v>0</v>
      </c>
      <c r="AB638" s="99">
        <f>COUNTIFS(通讯通路门店!$S:$S,$G638,通讯通路门店!$J:$J,"华为授权体验店")+COUNTIFS(通讯通路门店!$S:$S,$G638,通讯通路门店!$J:$J,"华为堡垒店")</f>
        <v>0</v>
      </c>
      <c r="AC638" s="99">
        <f>COUNTIFS(通讯通路门店!$S:$S,$G638,通讯通路门店!$J:$J,"小米体验店")</f>
        <v>0</v>
      </c>
      <c r="AD638" s="99">
        <f>COUNTIFS(通讯通路门店!$S:$S,$G638,通讯通路门店!$J:$J,"苹果体验店")</f>
        <v>0</v>
      </c>
      <c r="AE638" s="99">
        <f>COUNTIFS(通讯通路门店!$S:$S,$G638,通讯通路门店!$J:$J,"其他品牌专卖店")</f>
        <v>0</v>
      </c>
      <c r="AF638" s="99">
        <f>SUMIFS(通讯通路门店!$BI:$BI,通讯通路门店!$S:$S,$G638)</f>
        <v>0</v>
      </c>
      <c r="AG638" s="99">
        <f>SUMIFS(通讯通路门店!$BH:$BH,通讯通路门店!$S:$S,$G638)</f>
        <v>0</v>
      </c>
      <c r="AH638" s="99">
        <f t="shared" si="46"/>
        <v>0</v>
      </c>
      <c r="AI638" s="99">
        <f>SUMIFS(通讯通路门店!$BB:$BB,通讯通路门店!$S:$S,$G638)</f>
        <v>0</v>
      </c>
      <c r="AJ638" s="99">
        <f>SUMIFS(通讯通路门店!$BE:$BE,通讯通路门店!$S:$S,$G638)</f>
        <v>0</v>
      </c>
      <c r="AK638" s="99">
        <f>SUMIFS(通讯通路门店!$BG:$BG,通讯通路门店!$S:$S,$G638)</f>
        <v>0</v>
      </c>
      <c r="AL638" s="99">
        <f>SUMIFS(通讯通路门店!$BC:$BC,通讯通路门店!$S:$S,$G638)</f>
        <v>0</v>
      </c>
      <c r="AM638" s="99">
        <f>SUMIFS(通讯通路门店!$BD:$BD,通讯通路门店!$S:$S,$G638)</f>
        <v>0</v>
      </c>
      <c r="AN638" s="99">
        <f>SUMIFS(通讯通路门店!$BF:$BF,通讯通路门店!$S:$S,$G638)</f>
        <v>0</v>
      </c>
      <c r="AO638" s="99">
        <f t="shared" si="47"/>
        <v>0</v>
      </c>
      <c r="AP638" s="99">
        <f>SUMIFS(通讯通路门店!$K:$K,通讯通路门店!$S:$S,$G638)</f>
        <v>0</v>
      </c>
      <c r="AQ638" s="83"/>
      <c r="AR638" s="99">
        <f>SUMIFS(通讯通路门店!$T:$T,通讯通路门店!$S:$S,$G638)</f>
        <v>0</v>
      </c>
      <c r="AS638" s="99">
        <f>SUMIFS(通讯通路门店!$U:$U,通讯通路门店!$S:$S,$G638)</f>
        <v>0</v>
      </c>
      <c r="AT638" s="99">
        <f>SUMIFS(通讯通路门店!$V:$V,通讯通路门店!$S:$S,$G638)</f>
        <v>0</v>
      </c>
      <c r="AU638" s="99">
        <f>SUMIFS(通讯通路门店!$W:$W,通讯通路门店!$S:$S,$G638)</f>
        <v>0</v>
      </c>
      <c r="AV638" s="99">
        <f>SUMIFS(通讯通路门店!$Z:$Z,通讯通路门店!$S:$S,$G638)</f>
        <v>0</v>
      </c>
      <c r="AW638" s="99">
        <f>SUMIFS(通讯通路门店!$AB:$AB,通讯通路门店!$S:$S,$G638)</f>
        <v>0</v>
      </c>
      <c r="AX638" s="99">
        <f>SUMIFS(通讯通路门店!$X:$X,通讯通路门店!$S:$S,$G638)</f>
        <v>0</v>
      </c>
      <c r="AY638" s="99">
        <f>SUMIFS(通讯通路门店!$Y:$Y,通讯通路门店!$S:$S,$G638)</f>
        <v>0</v>
      </c>
      <c r="AZ638" s="99">
        <f>SUMIFS(通讯通路门店!$AA:$AA,通讯通路门店!$S:$S,$G638)</f>
        <v>0</v>
      </c>
      <c r="BA638" s="99">
        <f t="shared" si="48"/>
        <v>0</v>
      </c>
      <c r="BB638" s="99">
        <f t="shared" si="49"/>
        <v>0</v>
      </c>
      <c r="BC638" s="99">
        <f>SUMIFS(通讯通路门店!$W:$W,通讯通路门店!$S:$S,$G638,通讯通路门店!$J:$J,"荣耀体验店")+SUMIFS(通讯通路门店!$W:$W,通讯通路门店!$S:$S,$G638,通讯通路门店!$J:$J,"荣耀授权专卖店")</f>
        <v>0</v>
      </c>
      <c r="BD638" s="99">
        <f>SUMIFS(通讯通路门店!$Z:$Z,通讯通路门店!$S:$S,$G638,通讯通路门店!$J:$J,"VIVO体验店")</f>
        <v>0</v>
      </c>
      <c r="BE638" s="99">
        <f>SUMIFS(通讯通路门店!$AB:$AB,通讯通路门店!$S:$S,$G638,通讯通路门店!$J:$J,"OPPO体验店")</f>
        <v>0</v>
      </c>
      <c r="BF638" s="99">
        <f>SUMIFS(通讯通路门店!$X:$X,通讯通路门店!$S:$S,$G638,通讯通路门店!$J:$J,"华为授权体验店")+SUMIFS(通讯通路门店!$AA:$AA,通讯通路门店!$S:$S,$G638,通讯通路门店!$J:$J,"华为堡垒店")</f>
        <v>0</v>
      </c>
      <c r="BG638" s="99">
        <f>SUMIFS(通讯通路门店!$Y:$Y,通讯通路门店!$S:$S,$G638,通讯通路门店!$J:$J,"小米体验店")</f>
        <v>0</v>
      </c>
      <c r="BH638" s="99">
        <f>SUMIFS(通讯通路门店!$AA:$AA,通讯通路门店!$S:$S,$G638,通讯通路门店!$J:$J,"苹果体验店")</f>
        <v>0</v>
      </c>
      <c r="BI638" s="99">
        <f>SUMIFS(通讯通路门店!$K:$K,通讯通路门店!$S:$S,$G638,通讯通路门店!$J:$J,"其他品牌专卖店")</f>
        <v>0</v>
      </c>
      <c r="BJ638" s="99">
        <f>SUMIFS(通讯通路门店!$AC:$AC,通讯通路门店!$S:$S,$G638)</f>
        <v>0</v>
      </c>
      <c r="BK638" s="99">
        <f>SUMIFS(通讯通路门店!$AD:$AD,通讯通路门店!$S:$S,$G638)</f>
        <v>0</v>
      </c>
      <c r="BL638" s="99">
        <f>SUMIFS(通讯通路门店!$AE:$AE,通讯通路门店!$S:$S,$G638)</f>
        <v>0</v>
      </c>
      <c r="BM638" s="99">
        <f>SUMIFS(通讯通路门店!$AF:$AF,通讯通路门店!$S:$S,$G638)</f>
        <v>0</v>
      </c>
      <c r="BN638" s="99">
        <f>SUMIFS(通讯通路门店!$AG:$AG,通讯通路门店!$S:$S,$G638)</f>
        <v>0</v>
      </c>
      <c r="BO638" s="99">
        <f>SUMIFS(通讯通路门店!$AH:$AH,通讯通路门店!$S:$S,$G638)</f>
        <v>0</v>
      </c>
      <c r="BP638" s="99">
        <f>SUMIFS(通讯通路门店!$AI:$AI,通讯通路门店!$S:$S,$G638)</f>
        <v>0</v>
      </c>
      <c r="BQ638" s="83"/>
    </row>
    <row r="639" spans="1:69">
      <c r="A639" s="99" t="str">
        <f>IFERROR(_xlfn.XLOOKUP($G639,通讯通路门店!$S$4:$S$993931,通讯通路门店!$A$4:$A$993931,0,0),"")</f>
        <v/>
      </c>
      <c r="B639" s="99" t="str">
        <f>IFERROR(_xlfn.XLOOKUP($G639,通讯通路门店!$S$4:$S$993931,通讯通路门店!$B$4:$B$993931,0,0),"")</f>
        <v/>
      </c>
      <c r="C639" s="99" t="str">
        <f>IFERROR(_xlfn.XLOOKUP($G639,通讯通路门店!$S$4:$S$993931,通讯通路门店!$C$4:$C$993931,0,0),"")</f>
        <v/>
      </c>
      <c r="D639" s="99" t="str">
        <f>IFERROR(_xlfn.XLOOKUP($G639,通讯通路门店!$S$4:$S$993931,通讯通路门店!$D$4:$D$993931,0,0),"")</f>
        <v/>
      </c>
      <c r="E639" s="83"/>
      <c r="F639" s="83"/>
      <c r="G639" s="101" t="e">
        <v>#N/A</v>
      </c>
      <c r="H639" s="102" t="str">
        <f>IFERROR(_xlfn.XLOOKUP($G639,通讯通路门店!$S$4:$S$993931,通讯通路门店!$R$4:$R$993931,0,0),"")</f>
        <v/>
      </c>
      <c r="I639" s="83"/>
      <c r="J639" s="83"/>
      <c r="K639" s="83"/>
      <c r="L639" s="83"/>
      <c r="M639" s="83"/>
      <c r="N639" s="83"/>
      <c r="O639" s="83"/>
      <c r="P639" s="83"/>
      <c r="Q639" s="83"/>
      <c r="R639" s="83"/>
      <c r="S639" s="83"/>
      <c r="T639" s="83"/>
      <c r="U639" s="99">
        <f>COUNTIF(通讯通路门店!$S:$S,$G639)</f>
        <v>0</v>
      </c>
      <c r="V639" s="99">
        <f>COUNTIFS(通讯通路门店!$S:$S,$G639,通讯通路门店!$J:$J,"综合卖场")</f>
        <v>0</v>
      </c>
      <c r="W639" s="99">
        <f>SUMIFS(通讯通路门店!$AJ:$AJ,通讯通路门店!$S:$S,通讯客户沙盘!$G639)</f>
        <v>0</v>
      </c>
      <c r="X639" s="99">
        <f t="shared" si="45"/>
        <v>0</v>
      </c>
      <c r="Y639" s="99">
        <f>COUNTIFS(通讯通路门店!$S:$S,$G639,通讯通路门店!$J:$J,"荣耀体验店")+COUNTIFS(通讯通路门店!$S:$S,$G639,通讯通路门店!$J:$J,"荣耀授权专卖店")</f>
        <v>0</v>
      </c>
      <c r="Z639" s="99">
        <f>COUNTIFS(通讯通路门店!$S:$S,$G639,通讯通路门店!$J:$J,"VIVO体验店")</f>
        <v>0</v>
      </c>
      <c r="AA639" s="99">
        <f>COUNTIFS(通讯通路门店!$S:$S,$G639,通讯通路门店!$J:$J,"OPPO体验店")</f>
        <v>0</v>
      </c>
      <c r="AB639" s="99">
        <f>COUNTIFS(通讯通路门店!$S:$S,$G639,通讯通路门店!$J:$J,"华为授权体验店")+COUNTIFS(通讯通路门店!$S:$S,$G639,通讯通路门店!$J:$J,"华为堡垒店")</f>
        <v>0</v>
      </c>
      <c r="AC639" s="99">
        <f>COUNTIFS(通讯通路门店!$S:$S,$G639,通讯通路门店!$J:$J,"小米体验店")</f>
        <v>0</v>
      </c>
      <c r="AD639" s="99">
        <f>COUNTIFS(通讯通路门店!$S:$S,$G639,通讯通路门店!$J:$J,"苹果体验店")</f>
        <v>0</v>
      </c>
      <c r="AE639" s="99">
        <f>COUNTIFS(通讯通路门店!$S:$S,$G639,通讯通路门店!$J:$J,"其他品牌专卖店")</f>
        <v>0</v>
      </c>
      <c r="AF639" s="99">
        <f>SUMIFS(通讯通路门店!$BI:$BI,通讯通路门店!$S:$S,$G639)</f>
        <v>0</v>
      </c>
      <c r="AG639" s="99">
        <f>SUMIFS(通讯通路门店!$BH:$BH,通讯通路门店!$S:$S,$G639)</f>
        <v>0</v>
      </c>
      <c r="AH639" s="99">
        <f t="shared" si="46"/>
        <v>0</v>
      </c>
      <c r="AI639" s="99">
        <f>SUMIFS(通讯通路门店!$BB:$BB,通讯通路门店!$S:$S,$G639)</f>
        <v>0</v>
      </c>
      <c r="AJ639" s="99">
        <f>SUMIFS(通讯通路门店!$BE:$BE,通讯通路门店!$S:$S,$G639)</f>
        <v>0</v>
      </c>
      <c r="AK639" s="99">
        <f>SUMIFS(通讯通路门店!$BG:$BG,通讯通路门店!$S:$S,$G639)</f>
        <v>0</v>
      </c>
      <c r="AL639" s="99">
        <f>SUMIFS(通讯通路门店!$BC:$BC,通讯通路门店!$S:$S,$G639)</f>
        <v>0</v>
      </c>
      <c r="AM639" s="99">
        <f>SUMIFS(通讯通路门店!$BD:$BD,通讯通路门店!$S:$S,$G639)</f>
        <v>0</v>
      </c>
      <c r="AN639" s="99">
        <f>SUMIFS(通讯通路门店!$BF:$BF,通讯通路门店!$S:$S,$G639)</f>
        <v>0</v>
      </c>
      <c r="AO639" s="99">
        <f t="shared" si="47"/>
        <v>0</v>
      </c>
      <c r="AP639" s="99">
        <f>SUMIFS(通讯通路门店!$K:$K,通讯通路门店!$S:$S,$G639)</f>
        <v>0</v>
      </c>
      <c r="AQ639" s="83"/>
      <c r="AR639" s="99">
        <f>SUMIFS(通讯通路门店!$T:$T,通讯通路门店!$S:$S,$G639)</f>
        <v>0</v>
      </c>
      <c r="AS639" s="99">
        <f>SUMIFS(通讯通路门店!$U:$U,通讯通路门店!$S:$S,$G639)</f>
        <v>0</v>
      </c>
      <c r="AT639" s="99">
        <f>SUMIFS(通讯通路门店!$V:$V,通讯通路门店!$S:$S,$G639)</f>
        <v>0</v>
      </c>
      <c r="AU639" s="99">
        <f>SUMIFS(通讯通路门店!$W:$W,通讯通路门店!$S:$S,$G639)</f>
        <v>0</v>
      </c>
      <c r="AV639" s="99">
        <f>SUMIFS(通讯通路门店!$Z:$Z,通讯通路门店!$S:$S,$G639)</f>
        <v>0</v>
      </c>
      <c r="AW639" s="99">
        <f>SUMIFS(通讯通路门店!$AB:$AB,通讯通路门店!$S:$S,$G639)</f>
        <v>0</v>
      </c>
      <c r="AX639" s="99">
        <f>SUMIFS(通讯通路门店!$X:$X,通讯通路门店!$S:$S,$G639)</f>
        <v>0</v>
      </c>
      <c r="AY639" s="99">
        <f>SUMIFS(通讯通路门店!$Y:$Y,通讯通路门店!$S:$S,$G639)</f>
        <v>0</v>
      </c>
      <c r="AZ639" s="99">
        <f>SUMIFS(通讯通路门店!$AA:$AA,通讯通路门店!$S:$S,$G639)</f>
        <v>0</v>
      </c>
      <c r="BA639" s="99">
        <f t="shared" si="48"/>
        <v>0</v>
      </c>
      <c r="BB639" s="99">
        <f t="shared" si="49"/>
        <v>0</v>
      </c>
      <c r="BC639" s="99">
        <f>SUMIFS(通讯通路门店!$W:$W,通讯通路门店!$S:$S,$G639,通讯通路门店!$J:$J,"荣耀体验店")+SUMIFS(通讯通路门店!$W:$W,通讯通路门店!$S:$S,$G639,通讯通路门店!$J:$J,"荣耀授权专卖店")</f>
        <v>0</v>
      </c>
      <c r="BD639" s="99">
        <f>SUMIFS(通讯通路门店!$Z:$Z,通讯通路门店!$S:$S,$G639,通讯通路门店!$J:$J,"VIVO体验店")</f>
        <v>0</v>
      </c>
      <c r="BE639" s="99">
        <f>SUMIFS(通讯通路门店!$AB:$AB,通讯通路门店!$S:$S,$G639,通讯通路门店!$J:$J,"OPPO体验店")</f>
        <v>0</v>
      </c>
      <c r="BF639" s="99">
        <f>SUMIFS(通讯通路门店!$X:$X,通讯通路门店!$S:$S,$G639,通讯通路门店!$J:$J,"华为授权体验店")+SUMIFS(通讯通路门店!$AA:$AA,通讯通路门店!$S:$S,$G639,通讯通路门店!$J:$J,"华为堡垒店")</f>
        <v>0</v>
      </c>
      <c r="BG639" s="99">
        <f>SUMIFS(通讯通路门店!$Y:$Y,通讯通路门店!$S:$S,$G639,通讯通路门店!$J:$J,"小米体验店")</f>
        <v>0</v>
      </c>
      <c r="BH639" s="99">
        <f>SUMIFS(通讯通路门店!$AA:$AA,通讯通路门店!$S:$S,$G639,通讯通路门店!$J:$J,"苹果体验店")</f>
        <v>0</v>
      </c>
      <c r="BI639" s="99">
        <f>SUMIFS(通讯通路门店!$K:$K,通讯通路门店!$S:$S,$G639,通讯通路门店!$J:$J,"其他品牌专卖店")</f>
        <v>0</v>
      </c>
      <c r="BJ639" s="99">
        <f>SUMIFS(通讯通路门店!$AC:$AC,通讯通路门店!$S:$S,$G639)</f>
        <v>0</v>
      </c>
      <c r="BK639" s="99">
        <f>SUMIFS(通讯通路门店!$AD:$AD,通讯通路门店!$S:$S,$G639)</f>
        <v>0</v>
      </c>
      <c r="BL639" s="99">
        <f>SUMIFS(通讯通路门店!$AE:$AE,通讯通路门店!$S:$S,$G639)</f>
        <v>0</v>
      </c>
      <c r="BM639" s="99">
        <f>SUMIFS(通讯通路门店!$AF:$AF,通讯通路门店!$S:$S,$G639)</f>
        <v>0</v>
      </c>
      <c r="BN639" s="99">
        <f>SUMIFS(通讯通路门店!$AG:$AG,通讯通路门店!$S:$S,$G639)</f>
        <v>0</v>
      </c>
      <c r="BO639" s="99">
        <f>SUMIFS(通讯通路门店!$AH:$AH,通讯通路门店!$S:$S,$G639)</f>
        <v>0</v>
      </c>
      <c r="BP639" s="99">
        <f>SUMIFS(通讯通路门店!$AI:$AI,通讯通路门店!$S:$S,$G639)</f>
        <v>0</v>
      </c>
      <c r="BQ639" s="83"/>
    </row>
    <row r="640" spans="1:69">
      <c r="A640" s="99" t="str">
        <f>IFERROR(_xlfn.XLOOKUP($G640,通讯通路门店!$S$4:$S$993931,通讯通路门店!$A$4:$A$993931,0,0),"")</f>
        <v/>
      </c>
      <c r="B640" s="99" t="str">
        <f>IFERROR(_xlfn.XLOOKUP($G640,通讯通路门店!$S$4:$S$993931,通讯通路门店!$B$4:$B$993931,0,0),"")</f>
        <v/>
      </c>
      <c r="C640" s="99" t="str">
        <f>IFERROR(_xlfn.XLOOKUP($G640,通讯通路门店!$S$4:$S$993931,通讯通路门店!$C$4:$C$993931,0,0),"")</f>
        <v/>
      </c>
      <c r="D640" s="99" t="str">
        <f>IFERROR(_xlfn.XLOOKUP($G640,通讯通路门店!$S$4:$S$993931,通讯通路门店!$D$4:$D$993931,0,0),"")</f>
        <v/>
      </c>
      <c r="E640" s="83"/>
      <c r="F640" s="83"/>
      <c r="G640" s="101" t="e">
        <v>#N/A</v>
      </c>
      <c r="H640" s="102" t="str">
        <f>IFERROR(_xlfn.XLOOKUP($G640,通讯通路门店!$S$4:$S$993931,通讯通路门店!$R$4:$R$993931,0,0),"")</f>
        <v/>
      </c>
      <c r="I640" s="83"/>
      <c r="J640" s="83"/>
      <c r="K640" s="83"/>
      <c r="L640" s="83"/>
      <c r="M640" s="83"/>
      <c r="N640" s="83"/>
      <c r="O640" s="83"/>
      <c r="P640" s="83"/>
      <c r="Q640" s="83"/>
      <c r="R640" s="83"/>
      <c r="S640" s="83"/>
      <c r="T640" s="83"/>
      <c r="U640" s="99">
        <f>COUNTIF(通讯通路门店!$S:$S,$G640)</f>
        <v>0</v>
      </c>
      <c r="V640" s="99">
        <f>COUNTIFS(通讯通路门店!$S:$S,$G640,通讯通路门店!$J:$J,"综合卖场")</f>
        <v>0</v>
      </c>
      <c r="W640" s="99">
        <f>SUMIFS(通讯通路门店!$AJ:$AJ,通讯通路门店!$S:$S,通讯客户沙盘!$G640)</f>
        <v>0</v>
      </c>
      <c r="X640" s="99">
        <f t="shared" si="45"/>
        <v>0</v>
      </c>
      <c r="Y640" s="99">
        <f>COUNTIFS(通讯通路门店!$S:$S,$G640,通讯通路门店!$J:$J,"荣耀体验店")+COUNTIFS(通讯通路门店!$S:$S,$G640,通讯通路门店!$J:$J,"荣耀授权专卖店")</f>
        <v>0</v>
      </c>
      <c r="Z640" s="99">
        <f>COUNTIFS(通讯通路门店!$S:$S,$G640,通讯通路门店!$J:$J,"VIVO体验店")</f>
        <v>0</v>
      </c>
      <c r="AA640" s="99">
        <f>COUNTIFS(通讯通路门店!$S:$S,$G640,通讯通路门店!$J:$J,"OPPO体验店")</f>
        <v>0</v>
      </c>
      <c r="AB640" s="99">
        <f>COUNTIFS(通讯通路门店!$S:$S,$G640,通讯通路门店!$J:$J,"华为授权体验店")+COUNTIFS(通讯通路门店!$S:$S,$G640,通讯通路门店!$J:$J,"华为堡垒店")</f>
        <v>0</v>
      </c>
      <c r="AC640" s="99">
        <f>COUNTIFS(通讯通路门店!$S:$S,$G640,通讯通路门店!$J:$J,"小米体验店")</f>
        <v>0</v>
      </c>
      <c r="AD640" s="99">
        <f>COUNTIFS(通讯通路门店!$S:$S,$G640,通讯通路门店!$J:$J,"苹果体验店")</f>
        <v>0</v>
      </c>
      <c r="AE640" s="99">
        <f>COUNTIFS(通讯通路门店!$S:$S,$G640,通讯通路门店!$J:$J,"其他品牌专卖店")</f>
        <v>0</v>
      </c>
      <c r="AF640" s="99">
        <f>SUMIFS(通讯通路门店!$BI:$BI,通讯通路门店!$S:$S,$G640)</f>
        <v>0</v>
      </c>
      <c r="AG640" s="99">
        <f>SUMIFS(通讯通路门店!$BH:$BH,通讯通路门店!$S:$S,$G640)</f>
        <v>0</v>
      </c>
      <c r="AH640" s="99">
        <f t="shared" si="46"/>
        <v>0</v>
      </c>
      <c r="AI640" s="99">
        <f>SUMIFS(通讯通路门店!$BB:$BB,通讯通路门店!$S:$S,$G640)</f>
        <v>0</v>
      </c>
      <c r="AJ640" s="99">
        <f>SUMIFS(通讯通路门店!$BE:$BE,通讯通路门店!$S:$S,$G640)</f>
        <v>0</v>
      </c>
      <c r="AK640" s="99">
        <f>SUMIFS(通讯通路门店!$BG:$BG,通讯通路门店!$S:$S,$G640)</f>
        <v>0</v>
      </c>
      <c r="AL640" s="99">
        <f>SUMIFS(通讯通路门店!$BC:$BC,通讯通路门店!$S:$S,$G640)</f>
        <v>0</v>
      </c>
      <c r="AM640" s="99">
        <f>SUMIFS(通讯通路门店!$BD:$BD,通讯通路门店!$S:$S,$G640)</f>
        <v>0</v>
      </c>
      <c r="AN640" s="99">
        <f>SUMIFS(通讯通路门店!$BF:$BF,通讯通路门店!$S:$S,$G640)</f>
        <v>0</v>
      </c>
      <c r="AO640" s="99">
        <f t="shared" si="47"/>
        <v>0</v>
      </c>
      <c r="AP640" s="99">
        <f>SUMIFS(通讯通路门店!$K:$K,通讯通路门店!$S:$S,$G640)</f>
        <v>0</v>
      </c>
      <c r="AQ640" s="83"/>
      <c r="AR640" s="99">
        <f>SUMIFS(通讯通路门店!$T:$T,通讯通路门店!$S:$S,$G640)</f>
        <v>0</v>
      </c>
      <c r="AS640" s="99">
        <f>SUMIFS(通讯通路门店!$U:$U,通讯通路门店!$S:$S,$G640)</f>
        <v>0</v>
      </c>
      <c r="AT640" s="99">
        <f>SUMIFS(通讯通路门店!$V:$V,通讯通路门店!$S:$S,$G640)</f>
        <v>0</v>
      </c>
      <c r="AU640" s="99">
        <f>SUMIFS(通讯通路门店!$W:$W,通讯通路门店!$S:$S,$G640)</f>
        <v>0</v>
      </c>
      <c r="AV640" s="99">
        <f>SUMIFS(通讯通路门店!$Z:$Z,通讯通路门店!$S:$S,$G640)</f>
        <v>0</v>
      </c>
      <c r="AW640" s="99">
        <f>SUMIFS(通讯通路门店!$AB:$AB,通讯通路门店!$S:$S,$G640)</f>
        <v>0</v>
      </c>
      <c r="AX640" s="99">
        <f>SUMIFS(通讯通路门店!$X:$X,通讯通路门店!$S:$S,$G640)</f>
        <v>0</v>
      </c>
      <c r="AY640" s="99">
        <f>SUMIFS(通讯通路门店!$Y:$Y,通讯通路门店!$S:$S,$G640)</f>
        <v>0</v>
      </c>
      <c r="AZ640" s="99">
        <f>SUMIFS(通讯通路门店!$AA:$AA,通讯通路门店!$S:$S,$G640)</f>
        <v>0</v>
      </c>
      <c r="BA640" s="99">
        <f t="shared" si="48"/>
        <v>0</v>
      </c>
      <c r="BB640" s="99">
        <f t="shared" si="49"/>
        <v>0</v>
      </c>
      <c r="BC640" s="99">
        <f>SUMIFS(通讯通路门店!$W:$W,通讯通路门店!$S:$S,$G640,通讯通路门店!$J:$J,"荣耀体验店")+SUMIFS(通讯通路门店!$W:$W,通讯通路门店!$S:$S,$G640,通讯通路门店!$J:$J,"荣耀授权专卖店")</f>
        <v>0</v>
      </c>
      <c r="BD640" s="99">
        <f>SUMIFS(通讯通路门店!$Z:$Z,通讯通路门店!$S:$S,$G640,通讯通路门店!$J:$J,"VIVO体验店")</f>
        <v>0</v>
      </c>
      <c r="BE640" s="99">
        <f>SUMIFS(通讯通路门店!$AB:$AB,通讯通路门店!$S:$S,$G640,通讯通路门店!$J:$J,"OPPO体验店")</f>
        <v>0</v>
      </c>
      <c r="BF640" s="99">
        <f>SUMIFS(通讯通路门店!$X:$X,通讯通路门店!$S:$S,$G640,通讯通路门店!$J:$J,"华为授权体验店")+SUMIFS(通讯通路门店!$AA:$AA,通讯通路门店!$S:$S,$G640,通讯通路门店!$J:$J,"华为堡垒店")</f>
        <v>0</v>
      </c>
      <c r="BG640" s="99">
        <f>SUMIFS(通讯通路门店!$Y:$Y,通讯通路门店!$S:$S,$G640,通讯通路门店!$J:$J,"小米体验店")</f>
        <v>0</v>
      </c>
      <c r="BH640" s="99">
        <f>SUMIFS(通讯通路门店!$AA:$AA,通讯通路门店!$S:$S,$G640,通讯通路门店!$J:$J,"苹果体验店")</f>
        <v>0</v>
      </c>
      <c r="BI640" s="99">
        <f>SUMIFS(通讯通路门店!$K:$K,通讯通路门店!$S:$S,$G640,通讯通路门店!$J:$J,"其他品牌专卖店")</f>
        <v>0</v>
      </c>
      <c r="BJ640" s="99">
        <f>SUMIFS(通讯通路门店!$AC:$AC,通讯通路门店!$S:$S,$G640)</f>
        <v>0</v>
      </c>
      <c r="BK640" s="99">
        <f>SUMIFS(通讯通路门店!$AD:$AD,通讯通路门店!$S:$S,$G640)</f>
        <v>0</v>
      </c>
      <c r="BL640" s="99">
        <f>SUMIFS(通讯通路门店!$AE:$AE,通讯通路门店!$S:$S,$G640)</f>
        <v>0</v>
      </c>
      <c r="BM640" s="99">
        <f>SUMIFS(通讯通路门店!$AF:$AF,通讯通路门店!$S:$S,$G640)</f>
        <v>0</v>
      </c>
      <c r="BN640" s="99">
        <f>SUMIFS(通讯通路门店!$AG:$AG,通讯通路门店!$S:$S,$G640)</f>
        <v>0</v>
      </c>
      <c r="BO640" s="99">
        <f>SUMIFS(通讯通路门店!$AH:$AH,通讯通路门店!$S:$S,$G640)</f>
        <v>0</v>
      </c>
      <c r="BP640" s="99">
        <f>SUMIFS(通讯通路门店!$AI:$AI,通讯通路门店!$S:$S,$G640)</f>
        <v>0</v>
      </c>
      <c r="BQ640" s="83"/>
    </row>
    <row r="641" spans="1:69">
      <c r="A641" s="99" t="str">
        <f>IFERROR(_xlfn.XLOOKUP($G641,通讯通路门店!$S$4:$S$993931,通讯通路门店!$A$4:$A$993931,0,0),"")</f>
        <v/>
      </c>
      <c r="B641" s="99" t="str">
        <f>IFERROR(_xlfn.XLOOKUP($G641,通讯通路门店!$S$4:$S$993931,通讯通路门店!$B$4:$B$993931,0,0),"")</f>
        <v/>
      </c>
      <c r="C641" s="99" t="str">
        <f>IFERROR(_xlfn.XLOOKUP($G641,通讯通路门店!$S$4:$S$993931,通讯通路门店!$C$4:$C$993931,0,0),"")</f>
        <v/>
      </c>
      <c r="D641" s="99" t="str">
        <f>IFERROR(_xlfn.XLOOKUP($G641,通讯通路门店!$S$4:$S$993931,通讯通路门店!$D$4:$D$993931,0,0),"")</f>
        <v/>
      </c>
      <c r="E641" s="83"/>
      <c r="F641" s="83"/>
      <c r="G641" s="101" t="e">
        <v>#N/A</v>
      </c>
      <c r="H641" s="102" t="str">
        <f>IFERROR(_xlfn.XLOOKUP($G641,通讯通路门店!$S$4:$S$993931,通讯通路门店!$R$4:$R$993931,0,0),"")</f>
        <v/>
      </c>
      <c r="I641" s="83"/>
      <c r="J641" s="83"/>
      <c r="K641" s="83"/>
      <c r="L641" s="83"/>
      <c r="M641" s="83"/>
      <c r="N641" s="83"/>
      <c r="O641" s="83"/>
      <c r="P641" s="83"/>
      <c r="Q641" s="83"/>
      <c r="R641" s="83"/>
      <c r="S641" s="83"/>
      <c r="T641" s="83"/>
      <c r="U641" s="99">
        <f>COUNTIF(通讯通路门店!$S:$S,$G641)</f>
        <v>0</v>
      </c>
      <c r="V641" s="99">
        <f>COUNTIFS(通讯通路门店!$S:$S,$G641,通讯通路门店!$J:$J,"综合卖场")</f>
        <v>0</v>
      </c>
      <c r="W641" s="99">
        <f>SUMIFS(通讯通路门店!$AJ:$AJ,通讯通路门店!$S:$S,通讯客户沙盘!$G641)</f>
        <v>0</v>
      </c>
      <c r="X641" s="99">
        <f t="shared" si="45"/>
        <v>0</v>
      </c>
      <c r="Y641" s="99">
        <f>COUNTIFS(通讯通路门店!$S:$S,$G641,通讯通路门店!$J:$J,"荣耀体验店")+COUNTIFS(通讯通路门店!$S:$S,$G641,通讯通路门店!$J:$J,"荣耀授权专卖店")</f>
        <v>0</v>
      </c>
      <c r="Z641" s="99">
        <f>COUNTIFS(通讯通路门店!$S:$S,$G641,通讯通路门店!$J:$J,"VIVO体验店")</f>
        <v>0</v>
      </c>
      <c r="AA641" s="99">
        <f>COUNTIFS(通讯通路门店!$S:$S,$G641,通讯通路门店!$J:$J,"OPPO体验店")</f>
        <v>0</v>
      </c>
      <c r="AB641" s="99">
        <f>COUNTIFS(通讯通路门店!$S:$S,$G641,通讯通路门店!$J:$J,"华为授权体验店")+COUNTIFS(通讯通路门店!$S:$S,$G641,通讯通路门店!$J:$J,"华为堡垒店")</f>
        <v>0</v>
      </c>
      <c r="AC641" s="99">
        <f>COUNTIFS(通讯通路门店!$S:$S,$G641,通讯通路门店!$J:$J,"小米体验店")</f>
        <v>0</v>
      </c>
      <c r="AD641" s="99">
        <f>COUNTIFS(通讯通路门店!$S:$S,$G641,通讯通路门店!$J:$J,"苹果体验店")</f>
        <v>0</v>
      </c>
      <c r="AE641" s="99">
        <f>COUNTIFS(通讯通路门店!$S:$S,$G641,通讯通路门店!$J:$J,"其他品牌专卖店")</f>
        <v>0</v>
      </c>
      <c r="AF641" s="99">
        <f>SUMIFS(通讯通路门店!$BI:$BI,通讯通路门店!$S:$S,$G641)</f>
        <v>0</v>
      </c>
      <c r="AG641" s="99">
        <f>SUMIFS(通讯通路门店!$BH:$BH,通讯通路门店!$S:$S,$G641)</f>
        <v>0</v>
      </c>
      <c r="AH641" s="99">
        <f t="shared" si="46"/>
        <v>0</v>
      </c>
      <c r="AI641" s="99">
        <f>SUMIFS(通讯通路门店!$BB:$BB,通讯通路门店!$S:$S,$G641)</f>
        <v>0</v>
      </c>
      <c r="AJ641" s="99">
        <f>SUMIFS(通讯通路门店!$BE:$BE,通讯通路门店!$S:$S,$G641)</f>
        <v>0</v>
      </c>
      <c r="AK641" s="99">
        <f>SUMIFS(通讯通路门店!$BG:$BG,通讯通路门店!$S:$S,$G641)</f>
        <v>0</v>
      </c>
      <c r="AL641" s="99">
        <f>SUMIFS(通讯通路门店!$BC:$BC,通讯通路门店!$S:$S,$G641)</f>
        <v>0</v>
      </c>
      <c r="AM641" s="99">
        <f>SUMIFS(通讯通路门店!$BD:$BD,通讯通路门店!$S:$S,$G641)</f>
        <v>0</v>
      </c>
      <c r="AN641" s="99">
        <f>SUMIFS(通讯通路门店!$BF:$BF,通讯通路门店!$S:$S,$G641)</f>
        <v>0</v>
      </c>
      <c r="AO641" s="99">
        <f t="shared" si="47"/>
        <v>0</v>
      </c>
      <c r="AP641" s="99">
        <f>SUMIFS(通讯通路门店!$K:$K,通讯通路门店!$S:$S,$G641)</f>
        <v>0</v>
      </c>
      <c r="AQ641" s="83"/>
      <c r="AR641" s="99">
        <f>SUMIFS(通讯通路门店!$T:$T,通讯通路门店!$S:$S,$G641)</f>
        <v>0</v>
      </c>
      <c r="AS641" s="99">
        <f>SUMIFS(通讯通路门店!$U:$U,通讯通路门店!$S:$S,$G641)</f>
        <v>0</v>
      </c>
      <c r="AT641" s="99">
        <f>SUMIFS(通讯通路门店!$V:$V,通讯通路门店!$S:$S,$G641)</f>
        <v>0</v>
      </c>
      <c r="AU641" s="99">
        <f>SUMIFS(通讯通路门店!$W:$W,通讯通路门店!$S:$S,$G641)</f>
        <v>0</v>
      </c>
      <c r="AV641" s="99">
        <f>SUMIFS(通讯通路门店!$Z:$Z,通讯通路门店!$S:$S,$G641)</f>
        <v>0</v>
      </c>
      <c r="AW641" s="99">
        <f>SUMIFS(通讯通路门店!$AB:$AB,通讯通路门店!$S:$S,$G641)</f>
        <v>0</v>
      </c>
      <c r="AX641" s="99">
        <f>SUMIFS(通讯通路门店!$X:$X,通讯通路门店!$S:$S,$G641)</f>
        <v>0</v>
      </c>
      <c r="AY641" s="99">
        <f>SUMIFS(通讯通路门店!$Y:$Y,通讯通路门店!$S:$S,$G641)</f>
        <v>0</v>
      </c>
      <c r="AZ641" s="99">
        <f>SUMIFS(通讯通路门店!$AA:$AA,通讯通路门店!$S:$S,$G641)</f>
        <v>0</v>
      </c>
      <c r="BA641" s="99">
        <f t="shared" si="48"/>
        <v>0</v>
      </c>
      <c r="BB641" s="99">
        <f t="shared" si="49"/>
        <v>0</v>
      </c>
      <c r="BC641" s="99">
        <f>SUMIFS(通讯通路门店!$W:$W,通讯通路门店!$S:$S,$G641,通讯通路门店!$J:$J,"荣耀体验店")+SUMIFS(通讯通路门店!$W:$W,通讯通路门店!$S:$S,$G641,通讯通路门店!$J:$J,"荣耀授权专卖店")</f>
        <v>0</v>
      </c>
      <c r="BD641" s="99">
        <f>SUMIFS(通讯通路门店!$Z:$Z,通讯通路门店!$S:$S,$G641,通讯通路门店!$J:$J,"VIVO体验店")</f>
        <v>0</v>
      </c>
      <c r="BE641" s="99">
        <f>SUMIFS(通讯通路门店!$AB:$AB,通讯通路门店!$S:$S,$G641,通讯通路门店!$J:$J,"OPPO体验店")</f>
        <v>0</v>
      </c>
      <c r="BF641" s="99">
        <f>SUMIFS(通讯通路门店!$X:$X,通讯通路门店!$S:$S,$G641,通讯通路门店!$J:$J,"华为授权体验店")+SUMIFS(通讯通路门店!$AA:$AA,通讯通路门店!$S:$S,$G641,通讯通路门店!$J:$J,"华为堡垒店")</f>
        <v>0</v>
      </c>
      <c r="BG641" s="99">
        <f>SUMIFS(通讯通路门店!$Y:$Y,通讯通路门店!$S:$S,$G641,通讯通路门店!$J:$J,"小米体验店")</f>
        <v>0</v>
      </c>
      <c r="BH641" s="99">
        <f>SUMIFS(通讯通路门店!$AA:$AA,通讯通路门店!$S:$S,$G641,通讯通路门店!$J:$J,"苹果体验店")</f>
        <v>0</v>
      </c>
      <c r="BI641" s="99">
        <f>SUMIFS(通讯通路门店!$K:$K,通讯通路门店!$S:$S,$G641,通讯通路门店!$J:$J,"其他品牌专卖店")</f>
        <v>0</v>
      </c>
      <c r="BJ641" s="99">
        <f>SUMIFS(通讯通路门店!$AC:$AC,通讯通路门店!$S:$S,$G641)</f>
        <v>0</v>
      </c>
      <c r="BK641" s="99">
        <f>SUMIFS(通讯通路门店!$AD:$AD,通讯通路门店!$S:$S,$G641)</f>
        <v>0</v>
      </c>
      <c r="BL641" s="99">
        <f>SUMIFS(通讯通路门店!$AE:$AE,通讯通路门店!$S:$S,$G641)</f>
        <v>0</v>
      </c>
      <c r="BM641" s="99">
        <f>SUMIFS(通讯通路门店!$AF:$AF,通讯通路门店!$S:$S,$G641)</f>
        <v>0</v>
      </c>
      <c r="BN641" s="99">
        <f>SUMIFS(通讯通路门店!$AG:$AG,通讯通路门店!$S:$S,$G641)</f>
        <v>0</v>
      </c>
      <c r="BO641" s="99">
        <f>SUMIFS(通讯通路门店!$AH:$AH,通讯通路门店!$S:$S,$G641)</f>
        <v>0</v>
      </c>
      <c r="BP641" s="99">
        <f>SUMIFS(通讯通路门店!$AI:$AI,通讯通路门店!$S:$S,$G641)</f>
        <v>0</v>
      </c>
      <c r="BQ641" s="83"/>
    </row>
    <row r="642" spans="1:69">
      <c r="A642" s="99" t="str">
        <f>IFERROR(_xlfn.XLOOKUP($G642,通讯通路门店!$S$4:$S$993931,通讯通路门店!$A$4:$A$993931,0,0),"")</f>
        <v/>
      </c>
      <c r="B642" s="99" t="str">
        <f>IFERROR(_xlfn.XLOOKUP($G642,通讯通路门店!$S$4:$S$993931,通讯通路门店!$B$4:$B$993931,0,0),"")</f>
        <v/>
      </c>
      <c r="C642" s="99" t="str">
        <f>IFERROR(_xlfn.XLOOKUP($G642,通讯通路门店!$S$4:$S$993931,通讯通路门店!$C$4:$C$993931,0,0),"")</f>
        <v/>
      </c>
      <c r="D642" s="99" t="str">
        <f>IFERROR(_xlfn.XLOOKUP($G642,通讯通路门店!$S$4:$S$993931,通讯通路门店!$D$4:$D$993931,0,0),"")</f>
        <v/>
      </c>
      <c r="E642" s="83"/>
      <c r="F642" s="83"/>
      <c r="G642" s="101" t="e">
        <v>#N/A</v>
      </c>
      <c r="H642" s="102" t="str">
        <f>IFERROR(_xlfn.XLOOKUP($G642,通讯通路门店!$S$4:$S$993931,通讯通路门店!$R$4:$R$993931,0,0),"")</f>
        <v/>
      </c>
      <c r="I642" s="83"/>
      <c r="J642" s="83"/>
      <c r="K642" s="83"/>
      <c r="L642" s="83"/>
      <c r="M642" s="83"/>
      <c r="N642" s="83"/>
      <c r="O642" s="83"/>
      <c r="P642" s="83"/>
      <c r="Q642" s="83"/>
      <c r="R642" s="83"/>
      <c r="S642" s="83"/>
      <c r="T642" s="83"/>
      <c r="U642" s="99">
        <f>COUNTIF(通讯通路门店!$S:$S,$G642)</f>
        <v>0</v>
      </c>
      <c r="V642" s="99">
        <f>COUNTIFS(通讯通路门店!$S:$S,$G642,通讯通路门店!$J:$J,"综合卖场")</f>
        <v>0</v>
      </c>
      <c r="W642" s="99">
        <f>SUMIFS(通讯通路门店!$AJ:$AJ,通讯通路门店!$S:$S,通讯客户沙盘!$G642)</f>
        <v>0</v>
      </c>
      <c r="X642" s="99">
        <f t="shared" si="45"/>
        <v>0</v>
      </c>
      <c r="Y642" s="99">
        <f>COUNTIFS(通讯通路门店!$S:$S,$G642,通讯通路门店!$J:$J,"荣耀体验店")+COUNTIFS(通讯通路门店!$S:$S,$G642,通讯通路门店!$J:$J,"荣耀授权专卖店")</f>
        <v>0</v>
      </c>
      <c r="Z642" s="99">
        <f>COUNTIFS(通讯通路门店!$S:$S,$G642,通讯通路门店!$J:$J,"VIVO体验店")</f>
        <v>0</v>
      </c>
      <c r="AA642" s="99">
        <f>COUNTIFS(通讯通路门店!$S:$S,$G642,通讯通路门店!$J:$J,"OPPO体验店")</f>
        <v>0</v>
      </c>
      <c r="AB642" s="99">
        <f>COUNTIFS(通讯通路门店!$S:$S,$G642,通讯通路门店!$J:$J,"华为授权体验店")+COUNTIFS(通讯通路门店!$S:$S,$G642,通讯通路门店!$J:$J,"华为堡垒店")</f>
        <v>0</v>
      </c>
      <c r="AC642" s="99">
        <f>COUNTIFS(通讯通路门店!$S:$S,$G642,通讯通路门店!$J:$J,"小米体验店")</f>
        <v>0</v>
      </c>
      <c r="AD642" s="99">
        <f>COUNTIFS(通讯通路门店!$S:$S,$G642,通讯通路门店!$J:$J,"苹果体验店")</f>
        <v>0</v>
      </c>
      <c r="AE642" s="99">
        <f>COUNTIFS(通讯通路门店!$S:$S,$G642,通讯通路门店!$J:$J,"其他品牌专卖店")</f>
        <v>0</v>
      </c>
      <c r="AF642" s="99">
        <f>SUMIFS(通讯通路门店!$BI:$BI,通讯通路门店!$S:$S,$G642)</f>
        <v>0</v>
      </c>
      <c r="AG642" s="99">
        <f>SUMIFS(通讯通路门店!$BH:$BH,通讯通路门店!$S:$S,$G642)</f>
        <v>0</v>
      </c>
      <c r="AH642" s="99">
        <f t="shared" si="46"/>
        <v>0</v>
      </c>
      <c r="AI642" s="99">
        <f>SUMIFS(通讯通路门店!$BB:$BB,通讯通路门店!$S:$S,$G642)</f>
        <v>0</v>
      </c>
      <c r="AJ642" s="99">
        <f>SUMIFS(通讯通路门店!$BE:$BE,通讯通路门店!$S:$S,$G642)</f>
        <v>0</v>
      </c>
      <c r="AK642" s="99">
        <f>SUMIFS(通讯通路门店!$BG:$BG,通讯通路门店!$S:$S,$G642)</f>
        <v>0</v>
      </c>
      <c r="AL642" s="99">
        <f>SUMIFS(通讯通路门店!$BC:$BC,通讯通路门店!$S:$S,$G642)</f>
        <v>0</v>
      </c>
      <c r="AM642" s="99">
        <f>SUMIFS(通讯通路门店!$BD:$BD,通讯通路门店!$S:$S,$G642)</f>
        <v>0</v>
      </c>
      <c r="AN642" s="99">
        <f>SUMIFS(通讯通路门店!$BF:$BF,通讯通路门店!$S:$S,$G642)</f>
        <v>0</v>
      </c>
      <c r="AO642" s="99">
        <f t="shared" si="47"/>
        <v>0</v>
      </c>
      <c r="AP642" s="99">
        <f>SUMIFS(通讯通路门店!$K:$K,通讯通路门店!$S:$S,$G642)</f>
        <v>0</v>
      </c>
      <c r="AQ642" s="83"/>
      <c r="AR642" s="99">
        <f>SUMIFS(通讯通路门店!$T:$T,通讯通路门店!$S:$S,$G642)</f>
        <v>0</v>
      </c>
      <c r="AS642" s="99">
        <f>SUMIFS(通讯通路门店!$U:$U,通讯通路门店!$S:$S,$G642)</f>
        <v>0</v>
      </c>
      <c r="AT642" s="99">
        <f>SUMIFS(通讯通路门店!$V:$V,通讯通路门店!$S:$S,$G642)</f>
        <v>0</v>
      </c>
      <c r="AU642" s="99">
        <f>SUMIFS(通讯通路门店!$W:$W,通讯通路门店!$S:$S,$G642)</f>
        <v>0</v>
      </c>
      <c r="AV642" s="99">
        <f>SUMIFS(通讯通路门店!$Z:$Z,通讯通路门店!$S:$S,$G642)</f>
        <v>0</v>
      </c>
      <c r="AW642" s="99">
        <f>SUMIFS(通讯通路门店!$AB:$AB,通讯通路门店!$S:$S,$G642)</f>
        <v>0</v>
      </c>
      <c r="AX642" s="99">
        <f>SUMIFS(通讯通路门店!$X:$X,通讯通路门店!$S:$S,$G642)</f>
        <v>0</v>
      </c>
      <c r="AY642" s="99">
        <f>SUMIFS(通讯通路门店!$Y:$Y,通讯通路门店!$S:$S,$G642)</f>
        <v>0</v>
      </c>
      <c r="AZ642" s="99">
        <f>SUMIFS(通讯通路门店!$AA:$AA,通讯通路门店!$S:$S,$G642)</f>
        <v>0</v>
      </c>
      <c r="BA642" s="99">
        <f t="shared" si="48"/>
        <v>0</v>
      </c>
      <c r="BB642" s="99">
        <f t="shared" si="49"/>
        <v>0</v>
      </c>
      <c r="BC642" s="99">
        <f>SUMIFS(通讯通路门店!$W:$W,通讯通路门店!$S:$S,$G642,通讯通路门店!$J:$J,"荣耀体验店")+SUMIFS(通讯通路门店!$W:$W,通讯通路门店!$S:$S,$G642,通讯通路门店!$J:$J,"荣耀授权专卖店")</f>
        <v>0</v>
      </c>
      <c r="BD642" s="99">
        <f>SUMIFS(通讯通路门店!$Z:$Z,通讯通路门店!$S:$S,$G642,通讯通路门店!$J:$J,"VIVO体验店")</f>
        <v>0</v>
      </c>
      <c r="BE642" s="99">
        <f>SUMIFS(通讯通路门店!$AB:$AB,通讯通路门店!$S:$S,$G642,通讯通路门店!$J:$J,"OPPO体验店")</f>
        <v>0</v>
      </c>
      <c r="BF642" s="99">
        <f>SUMIFS(通讯通路门店!$X:$X,通讯通路门店!$S:$S,$G642,通讯通路门店!$J:$J,"华为授权体验店")+SUMIFS(通讯通路门店!$AA:$AA,通讯通路门店!$S:$S,$G642,通讯通路门店!$J:$J,"华为堡垒店")</f>
        <v>0</v>
      </c>
      <c r="BG642" s="99">
        <f>SUMIFS(通讯通路门店!$Y:$Y,通讯通路门店!$S:$S,$G642,通讯通路门店!$J:$J,"小米体验店")</f>
        <v>0</v>
      </c>
      <c r="BH642" s="99">
        <f>SUMIFS(通讯通路门店!$AA:$AA,通讯通路门店!$S:$S,$G642,通讯通路门店!$J:$J,"苹果体验店")</f>
        <v>0</v>
      </c>
      <c r="BI642" s="99">
        <f>SUMIFS(通讯通路门店!$K:$K,通讯通路门店!$S:$S,$G642,通讯通路门店!$J:$J,"其他品牌专卖店")</f>
        <v>0</v>
      </c>
      <c r="BJ642" s="99">
        <f>SUMIFS(通讯通路门店!$AC:$AC,通讯通路门店!$S:$S,$G642)</f>
        <v>0</v>
      </c>
      <c r="BK642" s="99">
        <f>SUMIFS(通讯通路门店!$AD:$AD,通讯通路门店!$S:$S,$G642)</f>
        <v>0</v>
      </c>
      <c r="BL642" s="99">
        <f>SUMIFS(通讯通路门店!$AE:$AE,通讯通路门店!$S:$S,$G642)</f>
        <v>0</v>
      </c>
      <c r="BM642" s="99">
        <f>SUMIFS(通讯通路门店!$AF:$AF,通讯通路门店!$S:$S,$G642)</f>
        <v>0</v>
      </c>
      <c r="BN642" s="99">
        <f>SUMIFS(通讯通路门店!$AG:$AG,通讯通路门店!$S:$S,$G642)</f>
        <v>0</v>
      </c>
      <c r="BO642" s="99">
        <f>SUMIFS(通讯通路门店!$AH:$AH,通讯通路门店!$S:$S,$G642)</f>
        <v>0</v>
      </c>
      <c r="BP642" s="99">
        <f>SUMIFS(通讯通路门店!$AI:$AI,通讯通路门店!$S:$S,$G642)</f>
        <v>0</v>
      </c>
      <c r="BQ642" s="83"/>
    </row>
    <row r="643" spans="1:69">
      <c r="A643" s="99" t="str">
        <f>IFERROR(_xlfn.XLOOKUP($G643,通讯通路门店!$S$4:$S$993931,通讯通路门店!$A$4:$A$993931,0,0),"")</f>
        <v/>
      </c>
      <c r="B643" s="99" t="str">
        <f>IFERROR(_xlfn.XLOOKUP($G643,通讯通路门店!$S$4:$S$993931,通讯通路门店!$B$4:$B$993931,0,0),"")</f>
        <v/>
      </c>
      <c r="C643" s="99" t="str">
        <f>IFERROR(_xlfn.XLOOKUP($G643,通讯通路门店!$S$4:$S$993931,通讯通路门店!$C$4:$C$993931,0,0),"")</f>
        <v/>
      </c>
      <c r="D643" s="99" t="str">
        <f>IFERROR(_xlfn.XLOOKUP($G643,通讯通路门店!$S$4:$S$993931,通讯通路门店!$D$4:$D$993931,0,0),"")</f>
        <v/>
      </c>
      <c r="E643" s="83"/>
      <c r="F643" s="83"/>
      <c r="G643" s="101" t="e">
        <v>#N/A</v>
      </c>
      <c r="H643" s="102" t="str">
        <f>IFERROR(_xlfn.XLOOKUP($G643,通讯通路门店!$S$4:$S$993931,通讯通路门店!$R$4:$R$993931,0,0),"")</f>
        <v/>
      </c>
      <c r="I643" s="83"/>
      <c r="J643" s="83"/>
      <c r="K643" s="83"/>
      <c r="L643" s="83"/>
      <c r="M643" s="83"/>
      <c r="N643" s="83"/>
      <c r="O643" s="83"/>
      <c r="P643" s="83"/>
      <c r="Q643" s="83"/>
      <c r="R643" s="83"/>
      <c r="S643" s="83"/>
      <c r="T643" s="83"/>
      <c r="U643" s="99">
        <f>COUNTIF(通讯通路门店!$S:$S,$G643)</f>
        <v>0</v>
      </c>
      <c r="V643" s="99">
        <f>COUNTIFS(通讯通路门店!$S:$S,$G643,通讯通路门店!$J:$J,"综合卖场")</f>
        <v>0</v>
      </c>
      <c r="W643" s="99">
        <f>SUMIFS(通讯通路门店!$AJ:$AJ,通讯通路门店!$S:$S,通讯客户沙盘!$G643)</f>
        <v>0</v>
      </c>
      <c r="X643" s="99">
        <f t="shared" si="45"/>
        <v>0</v>
      </c>
      <c r="Y643" s="99">
        <f>COUNTIFS(通讯通路门店!$S:$S,$G643,通讯通路门店!$J:$J,"荣耀体验店")+COUNTIFS(通讯通路门店!$S:$S,$G643,通讯通路门店!$J:$J,"荣耀授权专卖店")</f>
        <v>0</v>
      </c>
      <c r="Z643" s="99">
        <f>COUNTIFS(通讯通路门店!$S:$S,$G643,通讯通路门店!$J:$J,"VIVO体验店")</f>
        <v>0</v>
      </c>
      <c r="AA643" s="99">
        <f>COUNTIFS(通讯通路门店!$S:$S,$G643,通讯通路门店!$J:$J,"OPPO体验店")</f>
        <v>0</v>
      </c>
      <c r="AB643" s="99">
        <f>COUNTIFS(通讯通路门店!$S:$S,$G643,通讯通路门店!$J:$J,"华为授权体验店")+COUNTIFS(通讯通路门店!$S:$S,$G643,通讯通路门店!$J:$J,"华为堡垒店")</f>
        <v>0</v>
      </c>
      <c r="AC643" s="99">
        <f>COUNTIFS(通讯通路门店!$S:$S,$G643,通讯通路门店!$J:$J,"小米体验店")</f>
        <v>0</v>
      </c>
      <c r="AD643" s="99">
        <f>COUNTIFS(通讯通路门店!$S:$S,$G643,通讯通路门店!$J:$J,"苹果体验店")</f>
        <v>0</v>
      </c>
      <c r="AE643" s="99">
        <f>COUNTIFS(通讯通路门店!$S:$S,$G643,通讯通路门店!$J:$J,"其他品牌专卖店")</f>
        <v>0</v>
      </c>
      <c r="AF643" s="99">
        <f>SUMIFS(通讯通路门店!$BI:$BI,通讯通路门店!$S:$S,$G643)</f>
        <v>0</v>
      </c>
      <c r="AG643" s="99">
        <f>SUMIFS(通讯通路门店!$BH:$BH,通讯通路门店!$S:$S,$G643)</f>
        <v>0</v>
      </c>
      <c r="AH643" s="99">
        <f t="shared" si="46"/>
        <v>0</v>
      </c>
      <c r="AI643" s="99">
        <f>SUMIFS(通讯通路门店!$BB:$BB,通讯通路门店!$S:$S,$G643)</f>
        <v>0</v>
      </c>
      <c r="AJ643" s="99">
        <f>SUMIFS(通讯通路门店!$BE:$BE,通讯通路门店!$S:$S,$G643)</f>
        <v>0</v>
      </c>
      <c r="AK643" s="99">
        <f>SUMIFS(通讯通路门店!$BG:$BG,通讯通路门店!$S:$S,$G643)</f>
        <v>0</v>
      </c>
      <c r="AL643" s="99">
        <f>SUMIFS(通讯通路门店!$BC:$BC,通讯通路门店!$S:$S,$G643)</f>
        <v>0</v>
      </c>
      <c r="AM643" s="99">
        <f>SUMIFS(通讯通路门店!$BD:$BD,通讯通路门店!$S:$S,$G643)</f>
        <v>0</v>
      </c>
      <c r="AN643" s="99">
        <f>SUMIFS(通讯通路门店!$BF:$BF,通讯通路门店!$S:$S,$G643)</f>
        <v>0</v>
      </c>
      <c r="AO643" s="99">
        <f t="shared" si="47"/>
        <v>0</v>
      </c>
      <c r="AP643" s="99">
        <f>SUMIFS(通讯通路门店!$K:$K,通讯通路门店!$S:$S,$G643)</f>
        <v>0</v>
      </c>
      <c r="AQ643" s="83"/>
      <c r="AR643" s="99">
        <f>SUMIFS(通讯通路门店!$T:$T,通讯通路门店!$S:$S,$G643)</f>
        <v>0</v>
      </c>
      <c r="AS643" s="99">
        <f>SUMIFS(通讯通路门店!$U:$U,通讯通路门店!$S:$S,$G643)</f>
        <v>0</v>
      </c>
      <c r="AT643" s="99">
        <f>SUMIFS(通讯通路门店!$V:$V,通讯通路门店!$S:$S,$G643)</f>
        <v>0</v>
      </c>
      <c r="AU643" s="99">
        <f>SUMIFS(通讯通路门店!$W:$W,通讯通路门店!$S:$S,$G643)</f>
        <v>0</v>
      </c>
      <c r="AV643" s="99">
        <f>SUMIFS(通讯通路门店!$Z:$Z,通讯通路门店!$S:$S,$G643)</f>
        <v>0</v>
      </c>
      <c r="AW643" s="99">
        <f>SUMIFS(通讯通路门店!$AB:$AB,通讯通路门店!$S:$S,$G643)</f>
        <v>0</v>
      </c>
      <c r="AX643" s="99">
        <f>SUMIFS(通讯通路门店!$X:$X,通讯通路门店!$S:$S,$G643)</f>
        <v>0</v>
      </c>
      <c r="AY643" s="99">
        <f>SUMIFS(通讯通路门店!$Y:$Y,通讯通路门店!$S:$S,$G643)</f>
        <v>0</v>
      </c>
      <c r="AZ643" s="99">
        <f>SUMIFS(通讯通路门店!$AA:$AA,通讯通路门店!$S:$S,$G643)</f>
        <v>0</v>
      </c>
      <c r="BA643" s="99">
        <f t="shared" si="48"/>
        <v>0</v>
      </c>
      <c r="BB643" s="99">
        <f t="shared" si="49"/>
        <v>0</v>
      </c>
      <c r="BC643" s="99">
        <f>SUMIFS(通讯通路门店!$W:$W,通讯通路门店!$S:$S,$G643,通讯通路门店!$J:$J,"荣耀体验店")+SUMIFS(通讯通路门店!$W:$W,通讯通路门店!$S:$S,$G643,通讯通路门店!$J:$J,"荣耀授权专卖店")</f>
        <v>0</v>
      </c>
      <c r="BD643" s="99">
        <f>SUMIFS(通讯通路门店!$Z:$Z,通讯通路门店!$S:$S,$G643,通讯通路门店!$J:$J,"VIVO体验店")</f>
        <v>0</v>
      </c>
      <c r="BE643" s="99">
        <f>SUMIFS(通讯通路门店!$AB:$AB,通讯通路门店!$S:$S,$G643,通讯通路门店!$J:$J,"OPPO体验店")</f>
        <v>0</v>
      </c>
      <c r="BF643" s="99">
        <f>SUMIFS(通讯通路门店!$X:$X,通讯通路门店!$S:$S,$G643,通讯通路门店!$J:$J,"华为授权体验店")+SUMIFS(通讯通路门店!$AA:$AA,通讯通路门店!$S:$S,$G643,通讯通路门店!$J:$J,"华为堡垒店")</f>
        <v>0</v>
      </c>
      <c r="BG643" s="99">
        <f>SUMIFS(通讯通路门店!$Y:$Y,通讯通路门店!$S:$S,$G643,通讯通路门店!$J:$J,"小米体验店")</f>
        <v>0</v>
      </c>
      <c r="BH643" s="99">
        <f>SUMIFS(通讯通路门店!$AA:$AA,通讯通路门店!$S:$S,$G643,通讯通路门店!$J:$J,"苹果体验店")</f>
        <v>0</v>
      </c>
      <c r="BI643" s="99">
        <f>SUMIFS(通讯通路门店!$K:$K,通讯通路门店!$S:$S,$G643,通讯通路门店!$J:$J,"其他品牌专卖店")</f>
        <v>0</v>
      </c>
      <c r="BJ643" s="99">
        <f>SUMIFS(通讯通路门店!$AC:$AC,通讯通路门店!$S:$S,$G643)</f>
        <v>0</v>
      </c>
      <c r="BK643" s="99">
        <f>SUMIFS(通讯通路门店!$AD:$AD,通讯通路门店!$S:$S,$G643)</f>
        <v>0</v>
      </c>
      <c r="BL643" s="99">
        <f>SUMIFS(通讯通路门店!$AE:$AE,通讯通路门店!$S:$S,$G643)</f>
        <v>0</v>
      </c>
      <c r="BM643" s="99">
        <f>SUMIFS(通讯通路门店!$AF:$AF,通讯通路门店!$S:$S,$G643)</f>
        <v>0</v>
      </c>
      <c r="BN643" s="99">
        <f>SUMIFS(通讯通路门店!$AG:$AG,通讯通路门店!$S:$S,$G643)</f>
        <v>0</v>
      </c>
      <c r="BO643" s="99">
        <f>SUMIFS(通讯通路门店!$AH:$AH,通讯通路门店!$S:$S,$G643)</f>
        <v>0</v>
      </c>
      <c r="BP643" s="99">
        <f>SUMIFS(通讯通路门店!$AI:$AI,通讯通路门店!$S:$S,$G643)</f>
        <v>0</v>
      </c>
      <c r="BQ643" s="83"/>
    </row>
    <row r="644" spans="1:69">
      <c r="A644" s="99" t="str">
        <f>IFERROR(_xlfn.XLOOKUP($G644,通讯通路门店!$S$4:$S$993931,通讯通路门店!$A$4:$A$993931,0,0),"")</f>
        <v/>
      </c>
      <c r="B644" s="99" t="str">
        <f>IFERROR(_xlfn.XLOOKUP($G644,通讯通路门店!$S$4:$S$993931,通讯通路门店!$B$4:$B$993931,0,0),"")</f>
        <v/>
      </c>
      <c r="C644" s="99" t="str">
        <f>IFERROR(_xlfn.XLOOKUP($G644,通讯通路门店!$S$4:$S$993931,通讯通路门店!$C$4:$C$993931,0,0),"")</f>
        <v/>
      </c>
      <c r="D644" s="99" t="str">
        <f>IFERROR(_xlfn.XLOOKUP($G644,通讯通路门店!$S$4:$S$993931,通讯通路门店!$D$4:$D$993931,0,0),"")</f>
        <v/>
      </c>
      <c r="E644" s="83"/>
      <c r="F644" s="83"/>
      <c r="G644" s="101" t="e">
        <v>#N/A</v>
      </c>
      <c r="H644" s="102" t="str">
        <f>IFERROR(_xlfn.XLOOKUP($G644,通讯通路门店!$S$4:$S$993931,通讯通路门店!$R$4:$R$993931,0,0),"")</f>
        <v/>
      </c>
      <c r="I644" s="83"/>
      <c r="J644" s="83"/>
      <c r="K644" s="83"/>
      <c r="L644" s="83"/>
      <c r="M644" s="83"/>
      <c r="N644" s="83"/>
      <c r="O644" s="83"/>
      <c r="P644" s="83"/>
      <c r="Q644" s="83"/>
      <c r="R644" s="83"/>
      <c r="S644" s="83"/>
      <c r="T644" s="83"/>
      <c r="U644" s="99">
        <f>COUNTIF(通讯通路门店!$S:$S,$G644)</f>
        <v>0</v>
      </c>
      <c r="V644" s="99">
        <f>COUNTIFS(通讯通路门店!$S:$S,$G644,通讯通路门店!$J:$J,"综合卖场")</f>
        <v>0</v>
      </c>
      <c r="W644" s="99">
        <f>SUMIFS(通讯通路门店!$AJ:$AJ,通讯通路门店!$S:$S,通讯客户沙盘!$G644)</f>
        <v>0</v>
      </c>
      <c r="X644" s="99">
        <f t="shared" ref="X644:X707" si="50">Y644+Z644+AA644+AB644+AC644+AD644+AE644</f>
        <v>0</v>
      </c>
      <c r="Y644" s="99">
        <f>COUNTIFS(通讯通路门店!$S:$S,$G644,通讯通路门店!$J:$J,"荣耀体验店")+COUNTIFS(通讯通路门店!$S:$S,$G644,通讯通路门店!$J:$J,"荣耀授权专卖店")</f>
        <v>0</v>
      </c>
      <c r="Z644" s="99">
        <f>COUNTIFS(通讯通路门店!$S:$S,$G644,通讯通路门店!$J:$J,"VIVO体验店")</f>
        <v>0</v>
      </c>
      <c r="AA644" s="99">
        <f>COUNTIFS(通讯通路门店!$S:$S,$G644,通讯通路门店!$J:$J,"OPPO体验店")</f>
        <v>0</v>
      </c>
      <c r="AB644" s="99">
        <f>COUNTIFS(通讯通路门店!$S:$S,$G644,通讯通路门店!$J:$J,"华为授权体验店")+COUNTIFS(通讯通路门店!$S:$S,$G644,通讯通路门店!$J:$J,"华为堡垒店")</f>
        <v>0</v>
      </c>
      <c r="AC644" s="99">
        <f>COUNTIFS(通讯通路门店!$S:$S,$G644,通讯通路门店!$J:$J,"小米体验店")</f>
        <v>0</v>
      </c>
      <c r="AD644" s="99">
        <f>COUNTIFS(通讯通路门店!$S:$S,$G644,通讯通路门店!$J:$J,"苹果体验店")</f>
        <v>0</v>
      </c>
      <c r="AE644" s="99">
        <f>COUNTIFS(通讯通路门店!$S:$S,$G644,通讯通路门店!$J:$J,"其他品牌专卖店")</f>
        <v>0</v>
      </c>
      <c r="AF644" s="99">
        <f>SUMIFS(通讯通路门店!$BI:$BI,通讯通路门店!$S:$S,$G644)</f>
        <v>0</v>
      </c>
      <c r="AG644" s="99">
        <f>SUMIFS(通讯通路门店!$BH:$BH,通讯通路门店!$S:$S,$G644)</f>
        <v>0</v>
      </c>
      <c r="AH644" s="99">
        <f t="shared" ref="AH644:AH707" si="51">AI644+AJ644+AK644+AL644+AM644+AN644</f>
        <v>0</v>
      </c>
      <c r="AI644" s="99">
        <f>SUMIFS(通讯通路门店!$BB:$BB,通讯通路门店!$S:$S,$G644)</f>
        <v>0</v>
      </c>
      <c r="AJ644" s="99">
        <f>SUMIFS(通讯通路门店!$BE:$BE,通讯通路门店!$S:$S,$G644)</f>
        <v>0</v>
      </c>
      <c r="AK644" s="99">
        <f>SUMIFS(通讯通路门店!$BG:$BG,通讯通路门店!$S:$S,$G644)</f>
        <v>0</v>
      </c>
      <c r="AL644" s="99">
        <f>SUMIFS(通讯通路门店!$BC:$BC,通讯通路门店!$S:$S,$G644)</f>
        <v>0</v>
      </c>
      <c r="AM644" s="99">
        <f>SUMIFS(通讯通路门店!$BD:$BD,通讯通路门店!$S:$S,$G644)</f>
        <v>0</v>
      </c>
      <c r="AN644" s="99">
        <f>SUMIFS(通讯通路门店!$BF:$BF,通讯通路门店!$S:$S,$G644)</f>
        <v>0</v>
      </c>
      <c r="AO644" s="99">
        <f t="shared" ref="AO644:AO707" si="52">AP644+AQ644</f>
        <v>0</v>
      </c>
      <c r="AP644" s="99">
        <f>SUMIFS(通讯通路门店!$K:$K,通讯通路门店!$S:$S,$G644)</f>
        <v>0</v>
      </c>
      <c r="AQ644" s="83"/>
      <c r="AR644" s="99">
        <f>SUMIFS(通讯通路门店!$T:$T,通讯通路门店!$S:$S,$G644)</f>
        <v>0</v>
      </c>
      <c r="AS644" s="99">
        <f>SUMIFS(通讯通路门店!$U:$U,通讯通路门店!$S:$S,$G644)</f>
        <v>0</v>
      </c>
      <c r="AT644" s="99">
        <f>SUMIFS(通讯通路门店!$V:$V,通讯通路门店!$S:$S,$G644)</f>
        <v>0</v>
      </c>
      <c r="AU644" s="99">
        <f>SUMIFS(通讯通路门店!$W:$W,通讯通路门店!$S:$S,$G644)</f>
        <v>0</v>
      </c>
      <c r="AV644" s="99">
        <f>SUMIFS(通讯通路门店!$Z:$Z,通讯通路门店!$S:$S,$G644)</f>
        <v>0</v>
      </c>
      <c r="AW644" s="99">
        <f>SUMIFS(通讯通路门店!$AB:$AB,通讯通路门店!$S:$S,$G644)</f>
        <v>0</v>
      </c>
      <c r="AX644" s="99">
        <f>SUMIFS(通讯通路门店!$X:$X,通讯通路门店!$S:$S,$G644)</f>
        <v>0</v>
      </c>
      <c r="AY644" s="99">
        <f>SUMIFS(通讯通路门店!$Y:$Y,通讯通路门店!$S:$S,$G644)</f>
        <v>0</v>
      </c>
      <c r="AZ644" s="99">
        <f>SUMIFS(通讯通路门店!$AA:$AA,通讯通路门店!$S:$S,$G644)</f>
        <v>0</v>
      </c>
      <c r="BA644" s="99">
        <f t="shared" ref="BA644:BA707" si="53">AP644-BB644</f>
        <v>0</v>
      </c>
      <c r="BB644" s="99">
        <f t="shared" ref="BB644:BB707" si="54">BC644+BD644+BE644+BF644+BG644+BH644</f>
        <v>0</v>
      </c>
      <c r="BC644" s="99">
        <f>SUMIFS(通讯通路门店!$W:$W,通讯通路门店!$S:$S,$G644,通讯通路门店!$J:$J,"荣耀体验店")+SUMIFS(通讯通路门店!$W:$W,通讯通路门店!$S:$S,$G644,通讯通路门店!$J:$J,"荣耀授权专卖店")</f>
        <v>0</v>
      </c>
      <c r="BD644" s="99">
        <f>SUMIFS(通讯通路门店!$Z:$Z,通讯通路门店!$S:$S,$G644,通讯通路门店!$J:$J,"VIVO体验店")</f>
        <v>0</v>
      </c>
      <c r="BE644" s="99">
        <f>SUMIFS(通讯通路门店!$AB:$AB,通讯通路门店!$S:$S,$G644,通讯通路门店!$J:$J,"OPPO体验店")</f>
        <v>0</v>
      </c>
      <c r="BF644" s="99">
        <f>SUMIFS(通讯通路门店!$X:$X,通讯通路门店!$S:$S,$G644,通讯通路门店!$J:$J,"华为授权体验店")+SUMIFS(通讯通路门店!$AA:$AA,通讯通路门店!$S:$S,$G644,通讯通路门店!$J:$J,"华为堡垒店")</f>
        <v>0</v>
      </c>
      <c r="BG644" s="99">
        <f>SUMIFS(通讯通路门店!$Y:$Y,通讯通路门店!$S:$S,$G644,通讯通路门店!$J:$J,"小米体验店")</f>
        <v>0</v>
      </c>
      <c r="BH644" s="99">
        <f>SUMIFS(通讯通路门店!$AA:$AA,通讯通路门店!$S:$S,$G644,通讯通路门店!$J:$J,"苹果体验店")</f>
        <v>0</v>
      </c>
      <c r="BI644" s="99">
        <f>SUMIFS(通讯通路门店!$K:$K,通讯通路门店!$S:$S,$G644,通讯通路门店!$J:$J,"其他品牌专卖店")</f>
        <v>0</v>
      </c>
      <c r="BJ644" s="99">
        <f>SUMIFS(通讯通路门店!$AC:$AC,通讯通路门店!$S:$S,$G644)</f>
        <v>0</v>
      </c>
      <c r="BK644" s="99">
        <f>SUMIFS(通讯通路门店!$AD:$AD,通讯通路门店!$S:$S,$G644)</f>
        <v>0</v>
      </c>
      <c r="BL644" s="99">
        <f>SUMIFS(通讯通路门店!$AE:$AE,通讯通路门店!$S:$S,$G644)</f>
        <v>0</v>
      </c>
      <c r="BM644" s="99">
        <f>SUMIFS(通讯通路门店!$AF:$AF,通讯通路门店!$S:$S,$G644)</f>
        <v>0</v>
      </c>
      <c r="BN644" s="99">
        <f>SUMIFS(通讯通路门店!$AG:$AG,通讯通路门店!$S:$S,$G644)</f>
        <v>0</v>
      </c>
      <c r="BO644" s="99">
        <f>SUMIFS(通讯通路门店!$AH:$AH,通讯通路门店!$S:$S,$G644)</f>
        <v>0</v>
      </c>
      <c r="BP644" s="99">
        <f>SUMIFS(通讯通路门店!$AI:$AI,通讯通路门店!$S:$S,$G644)</f>
        <v>0</v>
      </c>
      <c r="BQ644" s="83"/>
    </row>
    <row r="645" spans="1:69">
      <c r="A645" s="99" t="str">
        <f>IFERROR(_xlfn.XLOOKUP($G645,通讯通路门店!$S$4:$S$993931,通讯通路门店!$A$4:$A$993931,0,0),"")</f>
        <v/>
      </c>
      <c r="B645" s="99" t="str">
        <f>IFERROR(_xlfn.XLOOKUP($G645,通讯通路门店!$S$4:$S$993931,通讯通路门店!$B$4:$B$993931,0,0),"")</f>
        <v/>
      </c>
      <c r="C645" s="99" t="str">
        <f>IFERROR(_xlfn.XLOOKUP($G645,通讯通路门店!$S$4:$S$993931,通讯通路门店!$C$4:$C$993931,0,0),"")</f>
        <v/>
      </c>
      <c r="D645" s="99" t="str">
        <f>IFERROR(_xlfn.XLOOKUP($G645,通讯通路门店!$S$4:$S$993931,通讯通路门店!$D$4:$D$993931,0,0),"")</f>
        <v/>
      </c>
      <c r="E645" s="83"/>
      <c r="F645" s="83"/>
      <c r="G645" s="101" t="e">
        <v>#N/A</v>
      </c>
      <c r="H645" s="102" t="str">
        <f>IFERROR(_xlfn.XLOOKUP($G645,通讯通路门店!$S$4:$S$993931,通讯通路门店!$R$4:$R$993931,0,0),"")</f>
        <v/>
      </c>
      <c r="I645" s="83"/>
      <c r="J645" s="83"/>
      <c r="K645" s="83"/>
      <c r="L645" s="83"/>
      <c r="M645" s="83"/>
      <c r="N645" s="83"/>
      <c r="O645" s="83"/>
      <c r="P645" s="83"/>
      <c r="Q645" s="83"/>
      <c r="R645" s="83"/>
      <c r="S645" s="83"/>
      <c r="T645" s="83"/>
      <c r="U645" s="99">
        <f>COUNTIF(通讯通路门店!$S:$S,$G645)</f>
        <v>0</v>
      </c>
      <c r="V645" s="99">
        <f>COUNTIFS(通讯通路门店!$S:$S,$G645,通讯通路门店!$J:$J,"综合卖场")</f>
        <v>0</v>
      </c>
      <c r="W645" s="99">
        <f>SUMIFS(通讯通路门店!$AJ:$AJ,通讯通路门店!$S:$S,通讯客户沙盘!$G645)</f>
        <v>0</v>
      </c>
      <c r="X645" s="99">
        <f t="shared" si="50"/>
        <v>0</v>
      </c>
      <c r="Y645" s="99">
        <f>COUNTIFS(通讯通路门店!$S:$S,$G645,通讯通路门店!$J:$J,"荣耀体验店")+COUNTIFS(通讯通路门店!$S:$S,$G645,通讯通路门店!$J:$J,"荣耀授权专卖店")</f>
        <v>0</v>
      </c>
      <c r="Z645" s="99">
        <f>COUNTIFS(通讯通路门店!$S:$S,$G645,通讯通路门店!$J:$J,"VIVO体验店")</f>
        <v>0</v>
      </c>
      <c r="AA645" s="99">
        <f>COUNTIFS(通讯通路门店!$S:$S,$G645,通讯通路门店!$J:$J,"OPPO体验店")</f>
        <v>0</v>
      </c>
      <c r="AB645" s="99">
        <f>COUNTIFS(通讯通路门店!$S:$S,$G645,通讯通路门店!$J:$J,"华为授权体验店")+COUNTIFS(通讯通路门店!$S:$S,$G645,通讯通路门店!$J:$J,"华为堡垒店")</f>
        <v>0</v>
      </c>
      <c r="AC645" s="99">
        <f>COUNTIFS(通讯通路门店!$S:$S,$G645,通讯通路门店!$J:$J,"小米体验店")</f>
        <v>0</v>
      </c>
      <c r="AD645" s="99">
        <f>COUNTIFS(通讯通路门店!$S:$S,$G645,通讯通路门店!$J:$J,"苹果体验店")</f>
        <v>0</v>
      </c>
      <c r="AE645" s="99">
        <f>COUNTIFS(通讯通路门店!$S:$S,$G645,通讯通路门店!$J:$J,"其他品牌专卖店")</f>
        <v>0</v>
      </c>
      <c r="AF645" s="99">
        <f>SUMIFS(通讯通路门店!$BI:$BI,通讯通路门店!$S:$S,$G645)</f>
        <v>0</v>
      </c>
      <c r="AG645" s="99">
        <f>SUMIFS(通讯通路门店!$BH:$BH,通讯通路门店!$S:$S,$G645)</f>
        <v>0</v>
      </c>
      <c r="AH645" s="99">
        <f t="shared" si="51"/>
        <v>0</v>
      </c>
      <c r="AI645" s="99">
        <f>SUMIFS(通讯通路门店!$BB:$BB,通讯通路门店!$S:$S,$G645)</f>
        <v>0</v>
      </c>
      <c r="AJ645" s="99">
        <f>SUMIFS(通讯通路门店!$BE:$BE,通讯通路门店!$S:$S,$G645)</f>
        <v>0</v>
      </c>
      <c r="AK645" s="99">
        <f>SUMIFS(通讯通路门店!$BG:$BG,通讯通路门店!$S:$S,$G645)</f>
        <v>0</v>
      </c>
      <c r="AL645" s="99">
        <f>SUMIFS(通讯通路门店!$BC:$BC,通讯通路门店!$S:$S,$G645)</f>
        <v>0</v>
      </c>
      <c r="AM645" s="99">
        <f>SUMIFS(通讯通路门店!$BD:$BD,通讯通路门店!$S:$S,$G645)</f>
        <v>0</v>
      </c>
      <c r="AN645" s="99">
        <f>SUMIFS(通讯通路门店!$BF:$BF,通讯通路门店!$S:$S,$G645)</f>
        <v>0</v>
      </c>
      <c r="AO645" s="99">
        <f t="shared" si="52"/>
        <v>0</v>
      </c>
      <c r="AP645" s="99">
        <f>SUMIFS(通讯通路门店!$K:$K,通讯通路门店!$S:$S,$G645)</f>
        <v>0</v>
      </c>
      <c r="AQ645" s="83"/>
      <c r="AR645" s="99">
        <f>SUMIFS(通讯通路门店!$T:$T,通讯通路门店!$S:$S,$G645)</f>
        <v>0</v>
      </c>
      <c r="AS645" s="99">
        <f>SUMIFS(通讯通路门店!$U:$U,通讯通路门店!$S:$S,$G645)</f>
        <v>0</v>
      </c>
      <c r="AT645" s="99">
        <f>SUMIFS(通讯通路门店!$V:$V,通讯通路门店!$S:$S,$G645)</f>
        <v>0</v>
      </c>
      <c r="AU645" s="99">
        <f>SUMIFS(通讯通路门店!$W:$W,通讯通路门店!$S:$S,$G645)</f>
        <v>0</v>
      </c>
      <c r="AV645" s="99">
        <f>SUMIFS(通讯通路门店!$Z:$Z,通讯通路门店!$S:$S,$G645)</f>
        <v>0</v>
      </c>
      <c r="AW645" s="99">
        <f>SUMIFS(通讯通路门店!$AB:$AB,通讯通路门店!$S:$S,$G645)</f>
        <v>0</v>
      </c>
      <c r="AX645" s="99">
        <f>SUMIFS(通讯通路门店!$X:$X,通讯通路门店!$S:$S,$G645)</f>
        <v>0</v>
      </c>
      <c r="AY645" s="99">
        <f>SUMIFS(通讯通路门店!$Y:$Y,通讯通路门店!$S:$S,$G645)</f>
        <v>0</v>
      </c>
      <c r="AZ645" s="99">
        <f>SUMIFS(通讯通路门店!$AA:$AA,通讯通路门店!$S:$S,$G645)</f>
        <v>0</v>
      </c>
      <c r="BA645" s="99">
        <f t="shared" si="53"/>
        <v>0</v>
      </c>
      <c r="BB645" s="99">
        <f t="shared" si="54"/>
        <v>0</v>
      </c>
      <c r="BC645" s="99">
        <f>SUMIFS(通讯通路门店!$W:$W,通讯通路门店!$S:$S,$G645,通讯通路门店!$J:$J,"荣耀体验店")+SUMIFS(通讯通路门店!$W:$W,通讯通路门店!$S:$S,$G645,通讯通路门店!$J:$J,"荣耀授权专卖店")</f>
        <v>0</v>
      </c>
      <c r="BD645" s="99">
        <f>SUMIFS(通讯通路门店!$Z:$Z,通讯通路门店!$S:$S,$G645,通讯通路门店!$J:$J,"VIVO体验店")</f>
        <v>0</v>
      </c>
      <c r="BE645" s="99">
        <f>SUMIFS(通讯通路门店!$AB:$AB,通讯通路门店!$S:$S,$G645,通讯通路门店!$J:$J,"OPPO体验店")</f>
        <v>0</v>
      </c>
      <c r="BF645" s="99">
        <f>SUMIFS(通讯通路门店!$X:$X,通讯通路门店!$S:$S,$G645,通讯通路门店!$J:$J,"华为授权体验店")+SUMIFS(通讯通路门店!$AA:$AA,通讯通路门店!$S:$S,$G645,通讯通路门店!$J:$J,"华为堡垒店")</f>
        <v>0</v>
      </c>
      <c r="BG645" s="99">
        <f>SUMIFS(通讯通路门店!$Y:$Y,通讯通路门店!$S:$S,$G645,通讯通路门店!$J:$J,"小米体验店")</f>
        <v>0</v>
      </c>
      <c r="BH645" s="99">
        <f>SUMIFS(通讯通路门店!$AA:$AA,通讯通路门店!$S:$S,$G645,通讯通路门店!$J:$J,"苹果体验店")</f>
        <v>0</v>
      </c>
      <c r="BI645" s="99">
        <f>SUMIFS(通讯通路门店!$K:$K,通讯通路门店!$S:$S,$G645,通讯通路门店!$J:$J,"其他品牌专卖店")</f>
        <v>0</v>
      </c>
      <c r="BJ645" s="99">
        <f>SUMIFS(通讯通路门店!$AC:$AC,通讯通路门店!$S:$S,$G645)</f>
        <v>0</v>
      </c>
      <c r="BK645" s="99">
        <f>SUMIFS(通讯通路门店!$AD:$AD,通讯通路门店!$S:$S,$G645)</f>
        <v>0</v>
      </c>
      <c r="BL645" s="99">
        <f>SUMIFS(通讯通路门店!$AE:$AE,通讯通路门店!$S:$S,$G645)</f>
        <v>0</v>
      </c>
      <c r="BM645" s="99">
        <f>SUMIFS(通讯通路门店!$AF:$AF,通讯通路门店!$S:$S,$G645)</f>
        <v>0</v>
      </c>
      <c r="BN645" s="99">
        <f>SUMIFS(通讯通路门店!$AG:$AG,通讯通路门店!$S:$S,$G645)</f>
        <v>0</v>
      </c>
      <c r="BO645" s="99">
        <f>SUMIFS(通讯通路门店!$AH:$AH,通讯通路门店!$S:$S,$G645)</f>
        <v>0</v>
      </c>
      <c r="BP645" s="99">
        <f>SUMIFS(通讯通路门店!$AI:$AI,通讯通路门店!$S:$S,$G645)</f>
        <v>0</v>
      </c>
      <c r="BQ645" s="83"/>
    </row>
    <row r="646" spans="1:69">
      <c r="A646" s="99" t="str">
        <f>IFERROR(_xlfn.XLOOKUP($G646,通讯通路门店!$S$4:$S$993931,通讯通路门店!$A$4:$A$993931,0,0),"")</f>
        <v/>
      </c>
      <c r="B646" s="99" t="str">
        <f>IFERROR(_xlfn.XLOOKUP($G646,通讯通路门店!$S$4:$S$993931,通讯通路门店!$B$4:$B$993931,0,0),"")</f>
        <v/>
      </c>
      <c r="C646" s="99" t="str">
        <f>IFERROR(_xlfn.XLOOKUP($G646,通讯通路门店!$S$4:$S$993931,通讯通路门店!$C$4:$C$993931,0,0),"")</f>
        <v/>
      </c>
      <c r="D646" s="99" t="str">
        <f>IFERROR(_xlfn.XLOOKUP($G646,通讯通路门店!$S$4:$S$993931,通讯通路门店!$D$4:$D$993931,0,0),"")</f>
        <v/>
      </c>
      <c r="E646" s="83"/>
      <c r="F646" s="83"/>
      <c r="G646" s="101" t="e">
        <v>#N/A</v>
      </c>
      <c r="H646" s="102" t="str">
        <f>IFERROR(_xlfn.XLOOKUP($G646,通讯通路门店!$S$4:$S$993931,通讯通路门店!$R$4:$R$993931,0,0),"")</f>
        <v/>
      </c>
      <c r="I646" s="83"/>
      <c r="J646" s="83"/>
      <c r="K646" s="83"/>
      <c r="L646" s="83"/>
      <c r="M646" s="83"/>
      <c r="N646" s="83"/>
      <c r="O646" s="83"/>
      <c r="P646" s="83"/>
      <c r="Q646" s="83"/>
      <c r="R646" s="83"/>
      <c r="S646" s="83"/>
      <c r="T646" s="83"/>
      <c r="U646" s="99">
        <f>COUNTIF(通讯通路门店!$S:$S,$G646)</f>
        <v>0</v>
      </c>
      <c r="V646" s="99">
        <f>COUNTIFS(通讯通路门店!$S:$S,$G646,通讯通路门店!$J:$J,"综合卖场")</f>
        <v>0</v>
      </c>
      <c r="W646" s="99">
        <f>SUMIFS(通讯通路门店!$AJ:$AJ,通讯通路门店!$S:$S,通讯客户沙盘!$G646)</f>
        <v>0</v>
      </c>
      <c r="X646" s="99">
        <f t="shared" si="50"/>
        <v>0</v>
      </c>
      <c r="Y646" s="99">
        <f>COUNTIFS(通讯通路门店!$S:$S,$G646,通讯通路门店!$J:$J,"荣耀体验店")+COUNTIFS(通讯通路门店!$S:$S,$G646,通讯通路门店!$J:$J,"荣耀授权专卖店")</f>
        <v>0</v>
      </c>
      <c r="Z646" s="99">
        <f>COUNTIFS(通讯通路门店!$S:$S,$G646,通讯通路门店!$J:$J,"VIVO体验店")</f>
        <v>0</v>
      </c>
      <c r="AA646" s="99">
        <f>COUNTIFS(通讯通路门店!$S:$S,$G646,通讯通路门店!$J:$J,"OPPO体验店")</f>
        <v>0</v>
      </c>
      <c r="AB646" s="99">
        <f>COUNTIFS(通讯通路门店!$S:$S,$G646,通讯通路门店!$J:$J,"华为授权体验店")+COUNTIFS(通讯通路门店!$S:$S,$G646,通讯通路门店!$J:$J,"华为堡垒店")</f>
        <v>0</v>
      </c>
      <c r="AC646" s="99">
        <f>COUNTIFS(通讯通路门店!$S:$S,$G646,通讯通路门店!$J:$J,"小米体验店")</f>
        <v>0</v>
      </c>
      <c r="AD646" s="99">
        <f>COUNTIFS(通讯通路门店!$S:$S,$G646,通讯通路门店!$J:$J,"苹果体验店")</f>
        <v>0</v>
      </c>
      <c r="AE646" s="99">
        <f>COUNTIFS(通讯通路门店!$S:$S,$G646,通讯通路门店!$J:$J,"其他品牌专卖店")</f>
        <v>0</v>
      </c>
      <c r="AF646" s="99">
        <f>SUMIFS(通讯通路门店!$BI:$BI,通讯通路门店!$S:$S,$G646)</f>
        <v>0</v>
      </c>
      <c r="AG646" s="99">
        <f>SUMIFS(通讯通路门店!$BH:$BH,通讯通路门店!$S:$S,$G646)</f>
        <v>0</v>
      </c>
      <c r="AH646" s="99">
        <f t="shared" si="51"/>
        <v>0</v>
      </c>
      <c r="AI646" s="99">
        <f>SUMIFS(通讯通路门店!$BB:$BB,通讯通路门店!$S:$S,$G646)</f>
        <v>0</v>
      </c>
      <c r="AJ646" s="99">
        <f>SUMIFS(通讯通路门店!$BE:$BE,通讯通路门店!$S:$S,$G646)</f>
        <v>0</v>
      </c>
      <c r="AK646" s="99">
        <f>SUMIFS(通讯通路门店!$BG:$BG,通讯通路门店!$S:$S,$G646)</f>
        <v>0</v>
      </c>
      <c r="AL646" s="99">
        <f>SUMIFS(通讯通路门店!$BC:$BC,通讯通路门店!$S:$S,$G646)</f>
        <v>0</v>
      </c>
      <c r="AM646" s="99">
        <f>SUMIFS(通讯通路门店!$BD:$BD,通讯通路门店!$S:$S,$G646)</f>
        <v>0</v>
      </c>
      <c r="AN646" s="99">
        <f>SUMIFS(通讯通路门店!$BF:$BF,通讯通路门店!$S:$S,$G646)</f>
        <v>0</v>
      </c>
      <c r="AO646" s="99">
        <f t="shared" si="52"/>
        <v>0</v>
      </c>
      <c r="AP646" s="99">
        <f>SUMIFS(通讯通路门店!$K:$K,通讯通路门店!$S:$S,$G646)</f>
        <v>0</v>
      </c>
      <c r="AQ646" s="83"/>
      <c r="AR646" s="99">
        <f>SUMIFS(通讯通路门店!$T:$T,通讯通路门店!$S:$S,$G646)</f>
        <v>0</v>
      </c>
      <c r="AS646" s="99">
        <f>SUMIFS(通讯通路门店!$U:$U,通讯通路门店!$S:$S,$G646)</f>
        <v>0</v>
      </c>
      <c r="AT646" s="99">
        <f>SUMIFS(通讯通路门店!$V:$V,通讯通路门店!$S:$S,$G646)</f>
        <v>0</v>
      </c>
      <c r="AU646" s="99">
        <f>SUMIFS(通讯通路门店!$W:$W,通讯通路门店!$S:$S,$G646)</f>
        <v>0</v>
      </c>
      <c r="AV646" s="99">
        <f>SUMIFS(通讯通路门店!$Z:$Z,通讯通路门店!$S:$S,$G646)</f>
        <v>0</v>
      </c>
      <c r="AW646" s="99">
        <f>SUMIFS(通讯通路门店!$AB:$AB,通讯通路门店!$S:$S,$G646)</f>
        <v>0</v>
      </c>
      <c r="AX646" s="99">
        <f>SUMIFS(通讯通路门店!$X:$X,通讯通路门店!$S:$S,$G646)</f>
        <v>0</v>
      </c>
      <c r="AY646" s="99">
        <f>SUMIFS(通讯通路门店!$Y:$Y,通讯通路门店!$S:$S,$G646)</f>
        <v>0</v>
      </c>
      <c r="AZ646" s="99">
        <f>SUMIFS(通讯通路门店!$AA:$AA,通讯通路门店!$S:$S,$G646)</f>
        <v>0</v>
      </c>
      <c r="BA646" s="99">
        <f t="shared" si="53"/>
        <v>0</v>
      </c>
      <c r="BB646" s="99">
        <f t="shared" si="54"/>
        <v>0</v>
      </c>
      <c r="BC646" s="99">
        <f>SUMIFS(通讯通路门店!$W:$W,通讯通路门店!$S:$S,$G646,通讯通路门店!$J:$J,"荣耀体验店")+SUMIFS(通讯通路门店!$W:$W,通讯通路门店!$S:$S,$G646,通讯通路门店!$J:$J,"荣耀授权专卖店")</f>
        <v>0</v>
      </c>
      <c r="BD646" s="99">
        <f>SUMIFS(通讯通路门店!$Z:$Z,通讯通路门店!$S:$S,$G646,通讯通路门店!$J:$J,"VIVO体验店")</f>
        <v>0</v>
      </c>
      <c r="BE646" s="99">
        <f>SUMIFS(通讯通路门店!$AB:$AB,通讯通路门店!$S:$S,$G646,通讯通路门店!$J:$J,"OPPO体验店")</f>
        <v>0</v>
      </c>
      <c r="BF646" s="99">
        <f>SUMIFS(通讯通路门店!$X:$X,通讯通路门店!$S:$S,$G646,通讯通路门店!$J:$J,"华为授权体验店")+SUMIFS(通讯通路门店!$AA:$AA,通讯通路门店!$S:$S,$G646,通讯通路门店!$J:$J,"华为堡垒店")</f>
        <v>0</v>
      </c>
      <c r="BG646" s="99">
        <f>SUMIFS(通讯通路门店!$Y:$Y,通讯通路门店!$S:$S,$G646,通讯通路门店!$J:$J,"小米体验店")</f>
        <v>0</v>
      </c>
      <c r="BH646" s="99">
        <f>SUMIFS(通讯通路门店!$AA:$AA,通讯通路门店!$S:$S,$G646,通讯通路门店!$J:$J,"苹果体验店")</f>
        <v>0</v>
      </c>
      <c r="BI646" s="99">
        <f>SUMIFS(通讯通路门店!$K:$K,通讯通路门店!$S:$S,$G646,通讯通路门店!$J:$J,"其他品牌专卖店")</f>
        <v>0</v>
      </c>
      <c r="BJ646" s="99">
        <f>SUMIFS(通讯通路门店!$AC:$AC,通讯通路门店!$S:$S,$G646)</f>
        <v>0</v>
      </c>
      <c r="BK646" s="99">
        <f>SUMIFS(通讯通路门店!$AD:$AD,通讯通路门店!$S:$S,$G646)</f>
        <v>0</v>
      </c>
      <c r="BL646" s="99">
        <f>SUMIFS(通讯通路门店!$AE:$AE,通讯通路门店!$S:$S,$G646)</f>
        <v>0</v>
      </c>
      <c r="BM646" s="99">
        <f>SUMIFS(通讯通路门店!$AF:$AF,通讯通路门店!$S:$S,$G646)</f>
        <v>0</v>
      </c>
      <c r="BN646" s="99">
        <f>SUMIFS(通讯通路门店!$AG:$AG,通讯通路门店!$S:$S,$G646)</f>
        <v>0</v>
      </c>
      <c r="BO646" s="99">
        <f>SUMIFS(通讯通路门店!$AH:$AH,通讯通路门店!$S:$S,$G646)</f>
        <v>0</v>
      </c>
      <c r="BP646" s="99">
        <f>SUMIFS(通讯通路门店!$AI:$AI,通讯通路门店!$S:$S,$G646)</f>
        <v>0</v>
      </c>
      <c r="BQ646" s="83"/>
    </row>
    <row r="647" spans="1:69">
      <c r="A647" s="99" t="str">
        <f>IFERROR(_xlfn.XLOOKUP($G647,通讯通路门店!$S$4:$S$993931,通讯通路门店!$A$4:$A$993931,0,0),"")</f>
        <v/>
      </c>
      <c r="B647" s="99" t="str">
        <f>IFERROR(_xlfn.XLOOKUP($G647,通讯通路门店!$S$4:$S$993931,通讯通路门店!$B$4:$B$993931,0,0),"")</f>
        <v/>
      </c>
      <c r="C647" s="99" t="str">
        <f>IFERROR(_xlfn.XLOOKUP($G647,通讯通路门店!$S$4:$S$993931,通讯通路门店!$C$4:$C$993931,0,0),"")</f>
        <v/>
      </c>
      <c r="D647" s="99" t="str">
        <f>IFERROR(_xlfn.XLOOKUP($G647,通讯通路门店!$S$4:$S$993931,通讯通路门店!$D$4:$D$993931,0,0),"")</f>
        <v/>
      </c>
      <c r="E647" s="83"/>
      <c r="F647" s="83"/>
      <c r="G647" s="101" t="e">
        <v>#N/A</v>
      </c>
      <c r="H647" s="102" t="str">
        <f>IFERROR(_xlfn.XLOOKUP($G647,通讯通路门店!$S$4:$S$993931,通讯通路门店!$R$4:$R$993931,0,0),"")</f>
        <v/>
      </c>
      <c r="I647" s="83"/>
      <c r="J647" s="83"/>
      <c r="K647" s="83"/>
      <c r="L647" s="83"/>
      <c r="M647" s="83"/>
      <c r="N647" s="83"/>
      <c r="O647" s="83"/>
      <c r="P647" s="83"/>
      <c r="Q647" s="83"/>
      <c r="R647" s="83"/>
      <c r="S647" s="83"/>
      <c r="T647" s="83"/>
      <c r="U647" s="99">
        <f>COUNTIF(通讯通路门店!$S:$S,$G647)</f>
        <v>0</v>
      </c>
      <c r="V647" s="99">
        <f>COUNTIFS(通讯通路门店!$S:$S,$G647,通讯通路门店!$J:$J,"综合卖场")</f>
        <v>0</v>
      </c>
      <c r="W647" s="99">
        <f>SUMIFS(通讯通路门店!$AJ:$AJ,通讯通路门店!$S:$S,通讯客户沙盘!$G647)</f>
        <v>0</v>
      </c>
      <c r="X647" s="99">
        <f t="shared" si="50"/>
        <v>0</v>
      </c>
      <c r="Y647" s="99">
        <f>COUNTIFS(通讯通路门店!$S:$S,$G647,通讯通路门店!$J:$J,"荣耀体验店")+COUNTIFS(通讯通路门店!$S:$S,$G647,通讯通路门店!$J:$J,"荣耀授权专卖店")</f>
        <v>0</v>
      </c>
      <c r="Z647" s="99">
        <f>COUNTIFS(通讯通路门店!$S:$S,$G647,通讯通路门店!$J:$J,"VIVO体验店")</f>
        <v>0</v>
      </c>
      <c r="AA647" s="99">
        <f>COUNTIFS(通讯通路门店!$S:$S,$G647,通讯通路门店!$J:$J,"OPPO体验店")</f>
        <v>0</v>
      </c>
      <c r="AB647" s="99">
        <f>COUNTIFS(通讯通路门店!$S:$S,$G647,通讯通路门店!$J:$J,"华为授权体验店")+COUNTIFS(通讯通路门店!$S:$S,$G647,通讯通路门店!$J:$J,"华为堡垒店")</f>
        <v>0</v>
      </c>
      <c r="AC647" s="99">
        <f>COUNTIFS(通讯通路门店!$S:$S,$G647,通讯通路门店!$J:$J,"小米体验店")</f>
        <v>0</v>
      </c>
      <c r="AD647" s="99">
        <f>COUNTIFS(通讯通路门店!$S:$S,$G647,通讯通路门店!$J:$J,"苹果体验店")</f>
        <v>0</v>
      </c>
      <c r="AE647" s="99">
        <f>COUNTIFS(通讯通路门店!$S:$S,$G647,通讯通路门店!$J:$J,"其他品牌专卖店")</f>
        <v>0</v>
      </c>
      <c r="AF647" s="99">
        <f>SUMIFS(通讯通路门店!$BI:$BI,通讯通路门店!$S:$S,$G647)</f>
        <v>0</v>
      </c>
      <c r="AG647" s="99">
        <f>SUMIFS(通讯通路门店!$BH:$BH,通讯通路门店!$S:$S,$G647)</f>
        <v>0</v>
      </c>
      <c r="AH647" s="99">
        <f t="shared" si="51"/>
        <v>0</v>
      </c>
      <c r="AI647" s="99">
        <f>SUMIFS(通讯通路门店!$BB:$BB,通讯通路门店!$S:$S,$G647)</f>
        <v>0</v>
      </c>
      <c r="AJ647" s="99">
        <f>SUMIFS(通讯通路门店!$BE:$BE,通讯通路门店!$S:$S,$G647)</f>
        <v>0</v>
      </c>
      <c r="AK647" s="99">
        <f>SUMIFS(通讯通路门店!$BG:$BG,通讯通路门店!$S:$S,$G647)</f>
        <v>0</v>
      </c>
      <c r="AL647" s="99">
        <f>SUMIFS(通讯通路门店!$BC:$BC,通讯通路门店!$S:$S,$G647)</f>
        <v>0</v>
      </c>
      <c r="AM647" s="99">
        <f>SUMIFS(通讯通路门店!$BD:$BD,通讯通路门店!$S:$S,$G647)</f>
        <v>0</v>
      </c>
      <c r="AN647" s="99">
        <f>SUMIFS(通讯通路门店!$BF:$BF,通讯通路门店!$S:$S,$G647)</f>
        <v>0</v>
      </c>
      <c r="AO647" s="99">
        <f t="shared" si="52"/>
        <v>0</v>
      </c>
      <c r="AP647" s="99">
        <f>SUMIFS(通讯通路门店!$K:$K,通讯通路门店!$S:$S,$G647)</f>
        <v>0</v>
      </c>
      <c r="AQ647" s="83"/>
      <c r="AR647" s="99">
        <f>SUMIFS(通讯通路门店!$T:$T,通讯通路门店!$S:$S,$G647)</f>
        <v>0</v>
      </c>
      <c r="AS647" s="99">
        <f>SUMIFS(通讯通路门店!$U:$U,通讯通路门店!$S:$S,$G647)</f>
        <v>0</v>
      </c>
      <c r="AT647" s="99">
        <f>SUMIFS(通讯通路门店!$V:$V,通讯通路门店!$S:$S,$G647)</f>
        <v>0</v>
      </c>
      <c r="AU647" s="99">
        <f>SUMIFS(通讯通路门店!$W:$W,通讯通路门店!$S:$S,$G647)</f>
        <v>0</v>
      </c>
      <c r="AV647" s="99">
        <f>SUMIFS(通讯通路门店!$Z:$Z,通讯通路门店!$S:$S,$G647)</f>
        <v>0</v>
      </c>
      <c r="AW647" s="99">
        <f>SUMIFS(通讯通路门店!$AB:$AB,通讯通路门店!$S:$S,$G647)</f>
        <v>0</v>
      </c>
      <c r="AX647" s="99">
        <f>SUMIFS(通讯通路门店!$X:$X,通讯通路门店!$S:$S,$G647)</f>
        <v>0</v>
      </c>
      <c r="AY647" s="99">
        <f>SUMIFS(通讯通路门店!$Y:$Y,通讯通路门店!$S:$S,$G647)</f>
        <v>0</v>
      </c>
      <c r="AZ647" s="99">
        <f>SUMIFS(通讯通路门店!$AA:$AA,通讯通路门店!$S:$S,$G647)</f>
        <v>0</v>
      </c>
      <c r="BA647" s="99">
        <f t="shared" si="53"/>
        <v>0</v>
      </c>
      <c r="BB647" s="99">
        <f t="shared" si="54"/>
        <v>0</v>
      </c>
      <c r="BC647" s="99">
        <f>SUMIFS(通讯通路门店!$W:$W,通讯通路门店!$S:$S,$G647,通讯通路门店!$J:$J,"荣耀体验店")+SUMIFS(通讯通路门店!$W:$W,通讯通路门店!$S:$S,$G647,通讯通路门店!$J:$J,"荣耀授权专卖店")</f>
        <v>0</v>
      </c>
      <c r="BD647" s="99">
        <f>SUMIFS(通讯通路门店!$Z:$Z,通讯通路门店!$S:$S,$G647,通讯通路门店!$J:$J,"VIVO体验店")</f>
        <v>0</v>
      </c>
      <c r="BE647" s="99">
        <f>SUMIFS(通讯通路门店!$AB:$AB,通讯通路门店!$S:$S,$G647,通讯通路门店!$J:$J,"OPPO体验店")</f>
        <v>0</v>
      </c>
      <c r="BF647" s="99">
        <f>SUMIFS(通讯通路门店!$X:$X,通讯通路门店!$S:$S,$G647,通讯通路门店!$J:$J,"华为授权体验店")+SUMIFS(通讯通路门店!$AA:$AA,通讯通路门店!$S:$S,$G647,通讯通路门店!$J:$J,"华为堡垒店")</f>
        <v>0</v>
      </c>
      <c r="BG647" s="99">
        <f>SUMIFS(通讯通路门店!$Y:$Y,通讯通路门店!$S:$S,$G647,通讯通路门店!$J:$J,"小米体验店")</f>
        <v>0</v>
      </c>
      <c r="BH647" s="99">
        <f>SUMIFS(通讯通路门店!$AA:$AA,通讯通路门店!$S:$S,$G647,通讯通路门店!$J:$J,"苹果体验店")</f>
        <v>0</v>
      </c>
      <c r="BI647" s="99">
        <f>SUMIFS(通讯通路门店!$K:$K,通讯通路门店!$S:$S,$G647,通讯通路门店!$J:$J,"其他品牌专卖店")</f>
        <v>0</v>
      </c>
      <c r="BJ647" s="99">
        <f>SUMIFS(通讯通路门店!$AC:$AC,通讯通路门店!$S:$S,$G647)</f>
        <v>0</v>
      </c>
      <c r="BK647" s="99">
        <f>SUMIFS(通讯通路门店!$AD:$AD,通讯通路门店!$S:$S,$G647)</f>
        <v>0</v>
      </c>
      <c r="BL647" s="99">
        <f>SUMIFS(通讯通路门店!$AE:$AE,通讯通路门店!$S:$S,$G647)</f>
        <v>0</v>
      </c>
      <c r="BM647" s="99">
        <f>SUMIFS(通讯通路门店!$AF:$AF,通讯通路门店!$S:$S,$G647)</f>
        <v>0</v>
      </c>
      <c r="BN647" s="99">
        <f>SUMIFS(通讯通路门店!$AG:$AG,通讯通路门店!$S:$S,$G647)</f>
        <v>0</v>
      </c>
      <c r="BO647" s="99">
        <f>SUMIFS(通讯通路门店!$AH:$AH,通讯通路门店!$S:$S,$G647)</f>
        <v>0</v>
      </c>
      <c r="BP647" s="99">
        <f>SUMIFS(通讯通路门店!$AI:$AI,通讯通路门店!$S:$S,$G647)</f>
        <v>0</v>
      </c>
      <c r="BQ647" s="83"/>
    </row>
    <row r="648" spans="1:69">
      <c r="A648" s="99" t="str">
        <f>IFERROR(_xlfn.XLOOKUP($G648,通讯通路门店!$S$4:$S$993931,通讯通路门店!$A$4:$A$993931,0,0),"")</f>
        <v/>
      </c>
      <c r="B648" s="99" t="str">
        <f>IFERROR(_xlfn.XLOOKUP($G648,通讯通路门店!$S$4:$S$993931,通讯通路门店!$B$4:$B$993931,0,0),"")</f>
        <v/>
      </c>
      <c r="C648" s="99" t="str">
        <f>IFERROR(_xlfn.XLOOKUP($G648,通讯通路门店!$S$4:$S$993931,通讯通路门店!$C$4:$C$993931,0,0),"")</f>
        <v/>
      </c>
      <c r="D648" s="99" t="str">
        <f>IFERROR(_xlfn.XLOOKUP($G648,通讯通路门店!$S$4:$S$993931,通讯通路门店!$D$4:$D$993931,0,0),"")</f>
        <v/>
      </c>
      <c r="E648" s="83"/>
      <c r="F648" s="83"/>
      <c r="G648" s="101" t="e">
        <v>#N/A</v>
      </c>
      <c r="H648" s="102" t="str">
        <f>IFERROR(_xlfn.XLOOKUP($G648,通讯通路门店!$S$4:$S$993931,通讯通路门店!$R$4:$R$993931,0,0),"")</f>
        <v/>
      </c>
      <c r="I648" s="83"/>
      <c r="J648" s="83"/>
      <c r="K648" s="83"/>
      <c r="L648" s="83"/>
      <c r="M648" s="83"/>
      <c r="N648" s="83"/>
      <c r="O648" s="83"/>
      <c r="P648" s="83"/>
      <c r="Q648" s="83"/>
      <c r="R648" s="83"/>
      <c r="S648" s="83"/>
      <c r="T648" s="83"/>
      <c r="U648" s="99">
        <f>COUNTIF(通讯通路门店!$S:$S,$G648)</f>
        <v>0</v>
      </c>
      <c r="V648" s="99">
        <f>COUNTIFS(通讯通路门店!$S:$S,$G648,通讯通路门店!$J:$J,"综合卖场")</f>
        <v>0</v>
      </c>
      <c r="W648" s="99">
        <f>SUMIFS(通讯通路门店!$AJ:$AJ,通讯通路门店!$S:$S,通讯客户沙盘!$G648)</f>
        <v>0</v>
      </c>
      <c r="X648" s="99">
        <f t="shared" si="50"/>
        <v>0</v>
      </c>
      <c r="Y648" s="99">
        <f>COUNTIFS(通讯通路门店!$S:$S,$G648,通讯通路门店!$J:$J,"荣耀体验店")+COUNTIFS(通讯通路门店!$S:$S,$G648,通讯通路门店!$J:$J,"荣耀授权专卖店")</f>
        <v>0</v>
      </c>
      <c r="Z648" s="99">
        <f>COUNTIFS(通讯通路门店!$S:$S,$G648,通讯通路门店!$J:$J,"VIVO体验店")</f>
        <v>0</v>
      </c>
      <c r="AA648" s="99">
        <f>COUNTIFS(通讯通路门店!$S:$S,$G648,通讯通路门店!$J:$J,"OPPO体验店")</f>
        <v>0</v>
      </c>
      <c r="AB648" s="99">
        <f>COUNTIFS(通讯通路门店!$S:$S,$G648,通讯通路门店!$J:$J,"华为授权体验店")+COUNTIFS(通讯通路门店!$S:$S,$G648,通讯通路门店!$J:$J,"华为堡垒店")</f>
        <v>0</v>
      </c>
      <c r="AC648" s="99">
        <f>COUNTIFS(通讯通路门店!$S:$S,$G648,通讯通路门店!$J:$J,"小米体验店")</f>
        <v>0</v>
      </c>
      <c r="AD648" s="99">
        <f>COUNTIFS(通讯通路门店!$S:$S,$G648,通讯通路门店!$J:$J,"苹果体验店")</f>
        <v>0</v>
      </c>
      <c r="AE648" s="99">
        <f>COUNTIFS(通讯通路门店!$S:$S,$G648,通讯通路门店!$J:$J,"其他品牌专卖店")</f>
        <v>0</v>
      </c>
      <c r="AF648" s="99">
        <f>SUMIFS(通讯通路门店!$BI:$BI,通讯通路门店!$S:$S,$G648)</f>
        <v>0</v>
      </c>
      <c r="AG648" s="99">
        <f>SUMIFS(通讯通路门店!$BH:$BH,通讯通路门店!$S:$S,$G648)</f>
        <v>0</v>
      </c>
      <c r="AH648" s="99">
        <f t="shared" si="51"/>
        <v>0</v>
      </c>
      <c r="AI648" s="99">
        <f>SUMIFS(通讯通路门店!$BB:$BB,通讯通路门店!$S:$S,$G648)</f>
        <v>0</v>
      </c>
      <c r="AJ648" s="99">
        <f>SUMIFS(通讯通路门店!$BE:$BE,通讯通路门店!$S:$S,$G648)</f>
        <v>0</v>
      </c>
      <c r="AK648" s="99">
        <f>SUMIFS(通讯通路门店!$BG:$BG,通讯通路门店!$S:$S,$G648)</f>
        <v>0</v>
      </c>
      <c r="AL648" s="99">
        <f>SUMIFS(通讯通路门店!$BC:$BC,通讯通路门店!$S:$S,$G648)</f>
        <v>0</v>
      </c>
      <c r="AM648" s="99">
        <f>SUMIFS(通讯通路门店!$BD:$BD,通讯通路门店!$S:$S,$G648)</f>
        <v>0</v>
      </c>
      <c r="AN648" s="99">
        <f>SUMIFS(通讯通路门店!$BF:$BF,通讯通路门店!$S:$S,$G648)</f>
        <v>0</v>
      </c>
      <c r="AO648" s="99">
        <f t="shared" si="52"/>
        <v>0</v>
      </c>
      <c r="AP648" s="99">
        <f>SUMIFS(通讯通路门店!$K:$K,通讯通路门店!$S:$S,$G648)</f>
        <v>0</v>
      </c>
      <c r="AQ648" s="83"/>
      <c r="AR648" s="99">
        <f>SUMIFS(通讯通路门店!$T:$T,通讯通路门店!$S:$S,$G648)</f>
        <v>0</v>
      </c>
      <c r="AS648" s="99">
        <f>SUMIFS(通讯通路门店!$U:$U,通讯通路门店!$S:$S,$G648)</f>
        <v>0</v>
      </c>
      <c r="AT648" s="99">
        <f>SUMIFS(通讯通路门店!$V:$V,通讯通路门店!$S:$S,$G648)</f>
        <v>0</v>
      </c>
      <c r="AU648" s="99">
        <f>SUMIFS(通讯通路门店!$W:$W,通讯通路门店!$S:$S,$G648)</f>
        <v>0</v>
      </c>
      <c r="AV648" s="99">
        <f>SUMIFS(通讯通路门店!$Z:$Z,通讯通路门店!$S:$S,$G648)</f>
        <v>0</v>
      </c>
      <c r="AW648" s="99">
        <f>SUMIFS(通讯通路门店!$AB:$AB,通讯通路门店!$S:$S,$G648)</f>
        <v>0</v>
      </c>
      <c r="AX648" s="99">
        <f>SUMIFS(通讯通路门店!$X:$X,通讯通路门店!$S:$S,$G648)</f>
        <v>0</v>
      </c>
      <c r="AY648" s="99">
        <f>SUMIFS(通讯通路门店!$Y:$Y,通讯通路门店!$S:$S,$G648)</f>
        <v>0</v>
      </c>
      <c r="AZ648" s="99">
        <f>SUMIFS(通讯通路门店!$AA:$AA,通讯通路门店!$S:$S,$G648)</f>
        <v>0</v>
      </c>
      <c r="BA648" s="99">
        <f t="shared" si="53"/>
        <v>0</v>
      </c>
      <c r="BB648" s="99">
        <f t="shared" si="54"/>
        <v>0</v>
      </c>
      <c r="BC648" s="99">
        <f>SUMIFS(通讯通路门店!$W:$W,通讯通路门店!$S:$S,$G648,通讯通路门店!$J:$J,"荣耀体验店")+SUMIFS(通讯通路门店!$W:$W,通讯通路门店!$S:$S,$G648,通讯通路门店!$J:$J,"荣耀授权专卖店")</f>
        <v>0</v>
      </c>
      <c r="BD648" s="99">
        <f>SUMIFS(通讯通路门店!$Z:$Z,通讯通路门店!$S:$S,$G648,通讯通路门店!$J:$J,"VIVO体验店")</f>
        <v>0</v>
      </c>
      <c r="BE648" s="99">
        <f>SUMIFS(通讯通路门店!$AB:$AB,通讯通路门店!$S:$S,$G648,通讯通路门店!$J:$J,"OPPO体验店")</f>
        <v>0</v>
      </c>
      <c r="BF648" s="99">
        <f>SUMIFS(通讯通路门店!$X:$X,通讯通路门店!$S:$S,$G648,通讯通路门店!$J:$J,"华为授权体验店")+SUMIFS(通讯通路门店!$AA:$AA,通讯通路门店!$S:$S,$G648,通讯通路门店!$J:$J,"华为堡垒店")</f>
        <v>0</v>
      </c>
      <c r="BG648" s="99">
        <f>SUMIFS(通讯通路门店!$Y:$Y,通讯通路门店!$S:$S,$G648,通讯通路门店!$J:$J,"小米体验店")</f>
        <v>0</v>
      </c>
      <c r="BH648" s="99">
        <f>SUMIFS(通讯通路门店!$AA:$AA,通讯通路门店!$S:$S,$G648,通讯通路门店!$J:$J,"苹果体验店")</f>
        <v>0</v>
      </c>
      <c r="BI648" s="99">
        <f>SUMIFS(通讯通路门店!$K:$K,通讯通路门店!$S:$S,$G648,通讯通路门店!$J:$J,"其他品牌专卖店")</f>
        <v>0</v>
      </c>
      <c r="BJ648" s="99">
        <f>SUMIFS(通讯通路门店!$AC:$AC,通讯通路门店!$S:$S,$G648)</f>
        <v>0</v>
      </c>
      <c r="BK648" s="99">
        <f>SUMIFS(通讯通路门店!$AD:$AD,通讯通路门店!$S:$S,$G648)</f>
        <v>0</v>
      </c>
      <c r="BL648" s="99">
        <f>SUMIFS(通讯通路门店!$AE:$AE,通讯通路门店!$S:$S,$G648)</f>
        <v>0</v>
      </c>
      <c r="BM648" s="99">
        <f>SUMIFS(通讯通路门店!$AF:$AF,通讯通路门店!$S:$S,$G648)</f>
        <v>0</v>
      </c>
      <c r="BN648" s="99">
        <f>SUMIFS(通讯通路门店!$AG:$AG,通讯通路门店!$S:$S,$G648)</f>
        <v>0</v>
      </c>
      <c r="BO648" s="99">
        <f>SUMIFS(通讯通路门店!$AH:$AH,通讯通路门店!$S:$S,$G648)</f>
        <v>0</v>
      </c>
      <c r="BP648" s="99">
        <f>SUMIFS(通讯通路门店!$AI:$AI,通讯通路门店!$S:$S,$G648)</f>
        <v>0</v>
      </c>
      <c r="BQ648" s="83"/>
    </row>
    <row r="649" spans="1:69">
      <c r="A649" s="99" t="str">
        <f>IFERROR(_xlfn.XLOOKUP($G649,通讯通路门店!$S$4:$S$993931,通讯通路门店!$A$4:$A$993931,0,0),"")</f>
        <v/>
      </c>
      <c r="B649" s="99" t="str">
        <f>IFERROR(_xlfn.XLOOKUP($G649,通讯通路门店!$S$4:$S$993931,通讯通路门店!$B$4:$B$993931,0,0),"")</f>
        <v/>
      </c>
      <c r="C649" s="99" t="str">
        <f>IFERROR(_xlfn.XLOOKUP($G649,通讯通路门店!$S$4:$S$993931,通讯通路门店!$C$4:$C$993931,0,0),"")</f>
        <v/>
      </c>
      <c r="D649" s="99" t="str">
        <f>IFERROR(_xlfn.XLOOKUP($G649,通讯通路门店!$S$4:$S$993931,通讯通路门店!$D$4:$D$993931,0,0),"")</f>
        <v/>
      </c>
      <c r="E649" s="83"/>
      <c r="F649" s="83"/>
      <c r="G649" s="101" t="e">
        <v>#N/A</v>
      </c>
      <c r="H649" s="102" t="str">
        <f>IFERROR(_xlfn.XLOOKUP($G649,通讯通路门店!$S$4:$S$993931,通讯通路门店!$R$4:$R$993931,0,0),"")</f>
        <v/>
      </c>
      <c r="I649" s="83"/>
      <c r="J649" s="83"/>
      <c r="K649" s="83"/>
      <c r="L649" s="83"/>
      <c r="M649" s="83"/>
      <c r="N649" s="83"/>
      <c r="O649" s="83"/>
      <c r="P649" s="83"/>
      <c r="Q649" s="83"/>
      <c r="R649" s="83"/>
      <c r="S649" s="83"/>
      <c r="T649" s="83"/>
      <c r="U649" s="99">
        <f>COUNTIF(通讯通路门店!$S:$S,$G649)</f>
        <v>0</v>
      </c>
      <c r="V649" s="99">
        <f>COUNTIFS(通讯通路门店!$S:$S,$G649,通讯通路门店!$J:$J,"综合卖场")</f>
        <v>0</v>
      </c>
      <c r="W649" s="99">
        <f>SUMIFS(通讯通路门店!$AJ:$AJ,通讯通路门店!$S:$S,通讯客户沙盘!$G649)</f>
        <v>0</v>
      </c>
      <c r="X649" s="99">
        <f t="shared" si="50"/>
        <v>0</v>
      </c>
      <c r="Y649" s="99">
        <f>COUNTIFS(通讯通路门店!$S:$S,$G649,通讯通路门店!$J:$J,"荣耀体验店")+COUNTIFS(通讯通路门店!$S:$S,$G649,通讯通路门店!$J:$J,"荣耀授权专卖店")</f>
        <v>0</v>
      </c>
      <c r="Z649" s="99">
        <f>COUNTIFS(通讯通路门店!$S:$S,$G649,通讯通路门店!$J:$J,"VIVO体验店")</f>
        <v>0</v>
      </c>
      <c r="AA649" s="99">
        <f>COUNTIFS(通讯通路门店!$S:$S,$G649,通讯通路门店!$J:$J,"OPPO体验店")</f>
        <v>0</v>
      </c>
      <c r="AB649" s="99">
        <f>COUNTIFS(通讯通路门店!$S:$S,$G649,通讯通路门店!$J:$J,"华为授权体验店")+COUNTIFS(通讯通路门店!$S:$S,$G649,通讯通路门店!$J:$J,"华为堡垒店")</f>
        <v>0</v>
      </c>
      <c r="AC649" s="99">
        <f>COUNTIFS(通讯通路门店!$S:$S,$G649,通讯通路门店!$J:$J,"小米体验店")</f>
        <v>0</v>
      </c>
      <c r="AD649" s="99">
        <f>COUNTIFS(通讯通路门店!$S:$S,$G649,通讯通路门店!$J:$J,"苹果体验店")</f>
        <v>0</v>
      </c>
      <c r="AE649" s="99">
        <f>COUNTIFS(通讯通路门店!$S:$S,$G649,通讯通路门店!$J:$J,"其他品牌专卖店")</f>
        <v>0</v>
      </c>
      <c r="AF649" s="99">
        <f>SUMIFS(通讯通路门店!$BI:$BI,通讯通路门店!$S:$S,$G649)</f>
        <v>0</v>
      </c>
      <c r="AG649" s="99">
        <f>SUMIFS(通讯通路门店!$BH:$BH,通讯通路门店!$S:$S,$G649)</f>
        <v>0</v>
      </c>
      <c r="AH649" s="99">
        <f t="shared" si="51"/>
        <v>0</v>
      </c>
      <c r="AI649" s="99">
        <f>SUMIFS(通讯通路门店!$BB:$BB,通讯通路门店!$S:$S,$G649)</f>
        <v>0</v>
      </c>
      <c r="AJ649" s="99">
        <f>SUMIFS(通讯通路门店!$BE:$BE,通讯通路门店!$S:$S,$G649)</f>
        <v>0</v>
      </c>
      <c r="AK649" s="99">
        <f>SUMIFS(通讯通路门店!$BG:$BG,通讯通路门店!$S:$S,$G649)</f>
        <v>0</v>
      </c>
      <c r="AL649" s="99">
        <f>SUMIFS(通讯通路门店!$BC:$BC,通讯通路门店!$S:$S,$G649)</f>
        <v>0</v>
      </c>
      <c r="AM649" s="99">
        <f>SUMIFS(通讯通路门店!$BD:$BD,通讯通路门店!$S:$S,$G649)</f>
        <v>0</v>
      </c>
      <c r="AN649" s="99">
        <f>SUMIFS(通讯通路门店!$BF:$BF,通讯通路门店!$S:$S,$G649)</f>
        <v>0</v>
      </c>
      <c r="AO649" s="99">
        <f t="shared" si="52"/>
        <v>0</v>
      </c>
      <c r="AP649" s="99">
        <f>SUMIFS(通讯通路门店!$K:$K,通讯通路门店!$S:$S,$G649)</f>
        <v>0</v>
      </c>
      <c r="AQ649" s="83"/>
      <c r="AR649" s="99">
        <f>SUMIFS(通讯通路门店!$T:$T,通讯通路门店!$S:$S,$G649)</f>
        <v>0</v>
      </c>
      <c r="AS649" s="99">
        <f>SUMIFS(通讯通路门店!$U:$U,通讯通路门店!$S:$S,$G649)</f>
        <v>0</v>
      </c>
      <c r="AT649" s="99">
        <f>SUMIFS(通讯通路门店!$V:$V,通讯通路门店!$S:$S,$G649)</f>
        <v>0</v>
      </c>
      <c r="AU649" s="99">
        <f>SUMIFS(通讯通路门店!$W:$W,通讯通路门店!$S:$S,$G649)</f>
        <v>0</v>
      </c>
      <c r="AV649" s="99">
        <f>SUMIFS(通讯通路门店!$Z:$Z,通讯通路门店!$S:$S,$G649)</f>
        <v>0</v>
      </c>
      <c r="AW649" s="99">
        <f>SUMIFS(通讯通路门店!$AB:$AB,通讯通路门店!$S:$S,$G649)</f>
        <v>0</v>
      </c>
      <c r="AX649" s="99">
        <f>SUMIFS(通讯通路门店!$X:$X,通讯通路门店!$S:$S,$G649)</f>
        <v>0</v>
      </c>
      <c r="AY649" s="99">
        <f>SUMIFS(通讯通路门店!$Y:$Y,通讯通路门店!$S:$S,$G649)</f>
        <v>0</v>
      </c>
      <c r="AZ649" s="99">
        <f>SUMIFS(通讯通路门店!$AA:$AA,通讯通路门店!$S:$S,$G649)</f>
        <v>0</v>
      </c>
      <c r="BA649" s="99">
        <f t="shared" si="53"/>
        <v>0</v>
      </c>
      <c r="BB649" s="99">
        <f t="shared" si="54"/>
        <v>0</v>
      </c>
      <c r="BC649" s="99">
        <f>SUMIFS(通讯通路门店!$W:$W,通讯通路门店!$S:$S,$G649,通讯通路门店!$J:$J,"荣耀体验店")+SUMIFS(通讯通路门店!$W:$W,通讯通路门店!$S:$S,$G649,通讯通路门店!$J:$J,"荣耀授权专卖店")</f>
        <v>0</v>
      </c>
      <c r="BD649" s="99">
        <f>SUMIFS(通讯通路门店!$Z:$Z,通讯通路门店!$S:$S,$G649,通讯通路门店!$J:$J,"VIVO体验店")</f>
        <v>0</v>
      </c>
      <c r="BE649" s="99">
        <f>SUMIFS(通讯通路门店!$AB:$AB,通讯通路门店!$S:$S,$G649,通讯通路门店!$J:$J,"OPPO体验店")</f>
        <v>0</v>
      </c>
      <c r="BF649" s="99">
        <f>SUMIFS(通讯通路门店!$X:$X,通讯通路门店!$S:$S,$G649,通讯通路门店!$J:$J,"华为授权体验店")+SUMIFS(通讯通路门店!$AA:$AA,通讯通路门店!$S:$S,$G649,通讯通路门店!$J:$J,"华为堡垒店")</f>
        <v>0</v>
      </c>
      <c r="BG649" s="99">
        <f>SUMIFS(通讯通路门店!$Y:$Y,通讯通路门店!$S:$S,$G649,通讯通路门店!$J:$J,"小米体验店")</f>
        <v>0</v>
      </c>
      <c r="BH649" s="99">
        <f>SUMIFS(通讯通路门店!$AA:$AA,通讯通路门店!$S:$S,$G649,通讯通路门店!$J:$J,"苹果体验店")</f>
        <v>0</v>
      </c>
      <c r="BI649" s="99">
        <f>SUMIFS(通讯通路门店!$K:$K,通讯通路门店!$S:$S,$G649,通讯通路门店!$J:$J,"其他品牌专卖店")</f>
        <v>0</v>
      </c>
      <c r="BJ649" s="99">
        <f>SUMIFS(通讯通路门店!$AC:$AC,通讯通路门店!$S:$S,$G649)</f>
        <v>0</v>
      </c>
      <c r="BK649" s="99">
        <f>SUMIFS(通讯通路门店!$AD:$AD,通讯通路门店!$S:$S,$G649)</f>
        <v>0</v>
      </c>
      <c r="BL649" s="99">
        <f>SUMIFS(通讯通路门店!$AE:$AE,通讯通路门店!$S:$S,$G649)</f>
        <v>0</v>
      </c>
      <c r="BM649" s="99">
        <f>SUMIFS(通讯通路门店!$AF:$AF,通讯通路门店!$S:$S,$G649)</f>
        <v>0</v>
      </c>
      <c r="BN649" s="99">
        <f>SUMIFS(通讯通路门店!$AG:$AG,通讯通路门店!$S:$S,$G649)</f>
        <v>0</v>
      </c>
      <c r="BO649" s="99">
        <f>SUMIFS(通讯通路门店!$AH:$AH,通讯通路门店!$S:$S,$G649)</f>
        <v>0</v>
      </c>
      <c r="BP649" s="99">
        <f>SUMIFS(通讯通路门店!$AI:$AI,通讯通路门店!$S:$S,$G649)</f>
        <v>0</v>
      </c>
      <c r="BQ649" s="83"/>
    </row>
    <row r="650" spans="1:69">
      <c r="A650" s="99" t="str">
        <f>IFERROR(_xlfn.XLOOKUP($G650,通讯通路门店!$S$4:$S$993931,通讯通路门店!$A$4:$A$993931,0,0),"")</f>
        <v/>
      </c>
      <c r="B650" s="99" t="str">
        <f>IFERROR(_xlfn.XLOOKUP($G650,通讯通路门店!$S$4:$S$993931,通讯通路门店!$B$4:$B$993931,0,0),"")</f>
        <v/>
      </c>
      <c r="C650" s="99" t="str">
        <f>IFERROR(_xlfn.XLOOKUP($G650,通讯通路门店!$S$4:$S$993931,通讯通路门店!$C$4:$C$993931,0,0),"")</f>
        <v/>
      </c>
      <c r="D650" s="99" t="str">
        <f>IFERROR(_xlfn.XLOOKUP($G650,通讯通路门店!$S$4:$S$993931,通讯通路门店!$D$4:$D$993931,0,0),"")</f>
        <v/>
      </c>
      <c r="E650" s="83"/>
      <c r="F650" s="83"/>
      <c r="G650" s="101" t="e">
        <v>#N/A</v>
      </c>
      <c r="H650" s="102" t="str">
        <f>IFERROR(_xlfn.XLOOKUP($G650,通讯通路门店!$S$4:$S$993931,通讯通路门店!$R$4:$R$993931,0,0),"")</f>
        <v/>
      </c>
      <c r="I650" s="83"/>
      <c r="J650" s="83"/>
      <c r="K650" s="83"/>
      <c r="L650" s="83"/>
      <c r="M650" s="83"/>
      <c r="N650" s="83"/>
      <c r="O650" s="83"/>
      <c r="P650" s="83"/>
      <c r="Q650" s="83"/>
      <c r="R650" s="83"/>
      <c r="S650" s="83"/>
      <c r="T650" s="83"/>
      <c r="U650" s="99">
        <f>COUNTIF(通讯通路门店!$S:$S,$G650)</f>
        <v>0</v>
      </c>
      <c r="V650" s="99">
        <f>COUNTIFS(通讯通路门店!$S:$S,$G650,通讯通路门店!$J:$J,"综合卖场")</f>
        <v>0</v>
      </c>
      <c r="W650" s="99">
        <f>SUMIFS(通讯通路门店!$AJ:$AJ,通讯通路门店!$S:$S,通讯客户沙盘!$G650)</f>
        <v>0</v>
      </c>
      <c r="X650" s="99">
        <f t="shared" si="50"/>
        <v>0</v>
      </c>
      <c r="Y650" s="99">
        <f>COUNTIFS(通讯通路门店!$S:$S,$G650,通讯通路门店!$J:$J,"荣耀体验店")+COUNTIFS(通讯通路门店!$S:$S,$G650,通讯通路门店!$J:$J,"荣耀授权专卖店")</f>
        <v>0</v>
      </c>
      <c r="Z650" s="99">
        <f>COUNTIFS(通讯通路门店!$S:$S,$G650,通讯通路门店!$J:$J,"VIVO体验店")</f>
        <v>0</v>
      </c>
      <c r="AA650" s="99">
        <f>COUNTIFS(通讯通路门店!$S:$S,$G650,通讯通路门店!$J:$J,"OPPO体验店")</f>
        <v>0</v>
      </c>
      <c r="AB650" s="99">
        <f>COUNTIFS(通讯通路门店!$S:$S,$G650,通讯通路门店!$J:$J,"华为授权体验店")+COUNTIFS(通讯通路门店!$S:$S,$G650,通讯通路门店!$J:$J,"华为堡垒店")</f>
        <v>0</v>
      </c>
      <c r="AC650" s="99">
        <f>COUNTIFS(通讯通路门店!$S:$S,$G650,通讯通路门店!$J:$J,"小米体验店")</f>
        <v>0</v>
      </c>
      <c r="AD650" s="99">
        <f>COUNTIFS(通讯通路门店!$S:$S,$G650,通讯通路门店!$J:$J,"苹果体验店")</f>
        <v>0</v>
      </c>
      <c r="AE650" s="99">
        <f>COUNTIFS(通讯通路门店!$S:$S,$G650,通讯通路门店!$J:$J,"其他品牌专卖店")</f>
        <v>0</v>
      </c>
      <c r="AF650" s="99">
        <f>SUMIFS(通讯通路门店!$BI:$BI,通讯通路门店!$S:$S,$G650)</f>
        <v>0</v>
      </c>
      <c r="AG650" s="99">
        <f>SUMIFS(通讯通路门店!$BH:$BH,通讯通路门店!$S:$S,$G650)</f>
        <v>0</v>
      </c>
      <c r="AH650" s="99">
        <f t="shared" si="51"/>
        <v>0</v>
      </c>
      <c r="AI650" s="99">
        <f>SUMIFS(通讯通路门店!$BB:$BB,通讯通路门店!$S:$S,$G650)</f>
        <v>0</v>
      </c>
      <c r="AJ650" s="99">
        <f>SUMIFS(通讯通路门店!$BE:$BE,通讯通路门店!$S:$S,$G650)</f>
        <v>0</v>
      </c>
      <c r="AK650" s="99">
        <f>SUMIFS(通讯通路门店!$BG:$BG,通讯通路门店!$S:$S,$G650)</f>
        <v>0</v>
      </c>
      <c r="AL650" s="99">
        <f>SUMIFS(通讯通路门店!$BC:$BC,通讯通路门店!$S:$S,$G650)</f>
        <v>0</v>
      </c>
      <c r="AM650" s="99">
        <f>SUMIFS(通讯通路门店!$BD:$BD,通讯通路门店!$S:$S,$G650)</f>
        <v>0</v>
      </c>
      <c r="AN650" s="99">
        <f>SUMIFS(通讯通路门店!$BF:$BF,通讯通路门店!$S:$S,$G650)</f>
        <v>0</v>
      </c>
      <c r="AO650" s="99">
        <f t="shared" si="52"/>
        <v>0</v>
      </c>
      <c r="AP650" s="99">
        <f>SUMIFS(通讯通路门店!$K:$K,通讯通路门店!$S:$S,$G650)</f>
        <v>0</v>
      </c>
      <c r="AQ650" s="83"/>
      <c r="AR650" s="99">
        <f>SUMIFS(通讯通路门店!$T:$T,通讯通路门店!$S:$S,$G650)</f>
        <v>0</v>
      </c>
      <c r="AS650" s="99">
        <f>SUMIFS(通讯通路门店!$U:$U,通讯通路门店!$S:$S,$G650)</f>
        <v>0</v>
      </c>
      <c r="AT650" s="99">
        <f>SUMIFS(通讯通路门店!$V:$V,通讯通路门店!$S:$S,$G650)</f>
        <v>0</v>
      </c>
      <c r="AU650" s="99">
        <f>SUMIFS(通讯通路门店!$W:$W,通讯通路门店!$S:$S,$G650)</f>
        <v>0</v>
      </c>
      <c r="AV650" s="99">
        <f>SUMIFS(通讯通路门店!$Z:$Z,通讯通路门店!$S:$S,$G650)</f>
        <v>0</v>
      </c>
      <c r="AW650" s="99">
        <f>SUMIFS(通讯通路门店!$AB:$AB,通讯通路门店!$S:$S,$G650)</f>
        <v>0</v>
      </c>
      <c r="AX650" s="99">
        <f>SUMIFS(通讯通路门店!$X:$X,通讯通路门店!$S:$S,$G650)</f>
        <v>0</v>
      </c>
      <c r="AY650" s="99">
        <f>SUMIFS(通讯通路门店!$Y:$Y,通讯通路门店!$S:$S,$G650)</f>
        <v>0</v>
      </c>
      <c r="AZ650" s="99">
        <f>SUMIFS(通讯通路门店!$AA:$AA,通讯通路门店!$S:$S,$G650)</f>
        <v>0</v>
      </c>
      <c r="BA650" s="99">
        <f t="shared" si="53"/>
        <v>0</v>
      </c>
      <c r="BB650" s="99">
        <f t="shared" si="54"/>
        <v>0</v>
      </c>
      <c r="BC650" s="99">
        <f>SUMIFS(通讯通路门店!$W:$W,通讯通路门店!$S:$S,$G650,通讯通路门店!$J:$J,"荣耀体验店")+SUMIFS(通讯通路门店!$W:$W,通讯通路门店!$S:$S,$G650,通讯通路门店!$J:$J,"荣耀授权专卖店")</f>
        <v>0</v>
      </c>
      <c r="BD650" s="99">
        <f>SUMIFS(通讯通路门店!$Z:$Z,通讯通路门店!$S:$S,$G650,通讯通路门店!$J:$J,"VIVO体验店")</f>
        <v>0</v>
      </c>
      <c r="BE650" s="99">
        <f>SUMIFS(通讯通路门店!$AB:$AB,通讯通路门店!$S:$S,$G650,通讯通路门店!$J:$J,"OPPO体验店")</f>
        <v>0</v>
      </c>
      <c r="BF650" s="99">
        <f>SUMIFS(通讯通路门店!$X:$X,通讯通路门店!$S:$S,$G650,通讯通路门店!$J:$J,"华为授权体验店")+SUMIFS(通讯通路门店!$AA:$AA,通讯通路门店!$S:$S,$G650,通讯通路门店!$J:$J,"华为堡垒店")</f>
        <v>0</v>
      </c>
      <c r="BG650" s="99">
        <f>SUMIFS(通讯通路门店!$Y:$Y,通讯通路门店!$S:$S,$G650,通讯通路门店!$J:$J,"小米体验店")</f>
        <v>0</v>
      </c>
      <c r="BH650" s="99">
        <f>SUMIFS(通讯通路门店!$AA:$AA,通讯通路门店!$S:$S,$G650,通讯通路门店!$J:$J,"苹果体验店")</f>
        <v>0</v>
      </c>
      <c r="BI650" s="99">
        <f>SUMIFS(通讯通路门店!$K:$K,通讯通路门店!$S:$S,$G650,通讯通路门店!$J:$J,"其他品牌专卖店")</f>
        <v>0</v>
      </c>
      <c r="BJ650" s="99">
        <f>SUMIFS(通讯通路门店!$AC:$AC,通讯通路门店!$S:$S,$G650)</f>
        <v>0</v>
      </c>
      <c r="BK650" s="99">
        <f>SUMIFS(通讯通路门店!$AD:$AD,通讯通路门店!$S:$S,$G650)</f>
        <v>0</v>
      </c>
      <c r="BL650" s="99">
        <f>SUMIFS(通讯通路门店!$AE:$AE,通讯通路门店!$S:$S,$G650)</f>
        <v>0</v>
      </c>
      <c r="BM650" s="99">
        <f>SUMIFS(通讯通路门店!$AF:$AF,通讯通路门店!$S:$S,$G650)</f>
        <v>0</v>
      </c>
      <c r="BN650" s="99">
        <f>SUMIFS(通讯通路门店!$AG:$AG,通讯通路门店!$S:$S,$G650)</f>
        <v>0</v>
      </c>
      <c r="BO650" s="99">
        <f>SUMIFS(通讯通路门店!$AH:$AH,通讯通路门店!$S:$S,$G650)</f>
        <v>0</v>
      </c>
      <c r="BP650" s="99">
        <f>SUMIFS(通讯通路门店!$AI:$AI,通讯通路门店!$S:$S,$G650)</f>
        <v>0</v>
      </c>
      <c r="BQ650" s="83"/>
    </row>
    <row r="651" spans="1:69">
      <c r="A651" s="99" t="str">
        <f>IFERROR(_xlfn.XLOOKUP($G651,通讯通路门店!$S$4:$S$993931,通讯通路门店!$A$4:$A$993931,0,0),"")</f>
        <v/>
      </c>
      <c r="B651" s="99" t="str">
        <f>IFERROR(_xlfn.XLOOKUP($G651,通讯通路门店!$S$4:$S$993931,通讯通路门店!$B$4:$B$993931,0,0),"")</f>
        <v/>
      </c>
      <c r="C651" s="99" t="str">
        <f>IFERROR(_xlfn.XLOOKUP($G651,通讯通路门店!$S$4:$S$993931,通讯通路门店!$C$4:$C$993931,0,0),"")</f>
        <v/>
      </c>
      <c r="D651" s="99" t="str">
        <f>IFERROR(_xlfn.XLOOKUP($G651,通讯通路门店!$S$4:$S$993931,通讯通路门店!$D$4:$D$993931,0,0),"")</f>
        <v/>
      </c>
      <c r="E651" s="83"/>
      <c r="F651" s="83"/>
      <c r="G651" s="101" t="e">
        <v>#N/A</v>
      </c>
      <c r="H651" s="102" t="str">
        <f>IFERROR(_xlfn.XLOOKUP($G651,通讯通路门店!$S$4:$S$993931,通讯通路门店!$R$4:$R$993931,0,0),"")</f>
        <v/>
      </c>
      <c r="I651" s="83"/>
      <c r="J651" s="83"/>
      <c r="K651" s="83"/>
      <c r="L651" s="83"/>
      <c r="M651" s="83"/>
      <c r="N651" s="83"/>
      <c r="O651" s="83"/>
      <c r="P651" s="83"/>
      <c r="Q651" s="83"/>
      <c r="R651" s="83"/>
      <c r="S651" s="83"/>
      <c r="T651" s="83"/>
      <c r="U651" s="99">
        <f>COUNTIF(通讯通路门店!$S:$S,$G651)</f>
        <v>0</v>
      </c>
      <c r="V651" s="99">
        <f>COUNTIFS(通讯通路门店!$S:$S,$G651,通讯通路门店!$J:$J,"综合卖场")</f>
        <v>0</v>
      </c>
      <c r="W651" s="99">
        <f>SUMIFS(通讯通路门店!$AJ:$AJ,通讯通路门店!$S:$S,通讯客户沙盘!$G651)</f>
        <v>0</v>
      </c>
      <c r="X651" s="99">
        <f t="shared" si="50"/>
        <v>0</v>
      </c>
      <c r="Y651" s="99">
        <f>COUNTIFS(通讯通路门店!$S:$S,$G651,通讯通路门店!$J:$J,"荣耀体验店")+COUNTIFS(通讯通路门店!$S:$S,$G651,通讯通路门店!$J:$J,"荣耀授权专卖店")</f>
        <v>0</v>
      </c>
      <c r="Z651" s="99">
        <f>COUNTIFS(通讯通路门店!$S:$S,$G651,通讯通路门店!$J:$J,"VIVO体验店")</f>
        <v>0</v>
      </c>
      <c r="AA651" s="99">
        <f>COUNTIFS(通讯通路门店!$S:$S,$G651,通讯通路门店!$J:$J,"OPPO体验店")</f>
        <v>0</v>
      </c>
      <c r="AB651" s="99">
        <f>COUNTIFS(通讯通路门店!$S:$S,$G651,通讯通路门店!$J:$J,"华为授权体验店")+COUNTIFS(通讯通路门店!$S:$S,$G651,通讯通路门店!$J:$J,"华为堡垒店")</f>
        <v>0</v>
      </c>
      <c r="AC651" s="99">
        <f>COUNTIFS(通讯通路门店!$S:$S,$G651,通讯通路门店!$J:$J,"小米体验店")</f>
        <v>0</v>
      </c>
      <c r="AD651" s="99">
        <f>COUNTIFS(通讯通路门店!$S:$S,$G651,通讯通路门店!$J:$J,"苹果体验店")</f>
        <v>0</v>
      </c>
      <c r="AE651" s="99">
        <f>COUNTIFS(通讯通路门店!$S:$S,$G651,通讯通路门店!$J:$J,"其他品牌专卖店")</f>
        <v>0</v>
      </c>
      <c r="AF651" s="99">
        <f>SUMIFS(通讯通路门店!$BI:$BI,通讯通路门店!$S:$S,$G651)</f>
        <v>0</v>
      </c>
      <c r="AG651" s="99">
        <f>SUMIFS(通讯通路门店!$BH:$BH,通讯通路门店!$S:$S,$G651)</f>
        <v>0</v>
      </c>
      <c r="AH651" s="99">
        <f t="shared" si="51"/>
        <v>0</v>
      </c>
      <c r="AI651" s="99">
        <f>SUMIFS(通讯通路门店!$BB:$BB,通讯通路门店!$S:$S,$G651)</f>
        <v>0</v>
      </c>
      <c r="AJ651" s="99">
        <f>SUMIFS(通讯通路门店!$BE:$BE,通讯通路门店!$S:$S,$G651)</f>
        <v>0</v>
      </c>
      <c r="AK651" s="99">
        <f>SUMIFS(通讯通路门店!$BG:$BG,通讯通路门店!$S:$S,$G651)</f>
        <v>0</v>
      </c>
      <c r="AL651" s="99">
        <f>SUMIFS(通讯通路门店!$BC:$BC,通讯通路门店!$S:$S,$G651)</f>
        <v>0</v>
      </c>
      <c r="AM651" s="99">
        <f>SUMIFS(通讯通路门店!$BD:$BD,通讯通路门店!$S:$S,$G651)</f>
        <v>0</v>
      </c>
      <c r="AN651" s="99">
        <f>SUMIFS(通讯通路门店!$BF:$BF,通讯通路门店!$S:$S,$G651)</f>
        <v>0</v>
      </c>
      <c r="AO651" s="99">
        <f t="shared" si="52"/>
        <v>0</v>
      </c>
      <c r="AP651" s="99">
        <f>SUMIFS(通讯通路门店!$K:$K,通讯通路门店!$S:$S,$G651)</f>
        <v>0</v>
      </c>
      <c r="AQ651" s="83"/>
      <c r="AR651" s="99">
        <f>SUMIFS(通讯通路门店!$T:$T,通讯通路门店!$S:$S,$G651)</f>
        <v>0</v>
      </c>
      <c r="AS651" s="99">
        <f>SUMIFS(通讯通路门店!$U:$U,通讯通路门店!$S:$S,$G651)</f>
        <v>0</v>
      </c>
      <c r="AT651" s="99">
        <f>SUMIFS(通讯通路门店!$V:$V,通讯通路门店!$S:$S,$G651)</f>
        <v>0</v>
      </c>
      <c r="AU651" s="99">
        <f>SUMIFS(通讯通路门店!$W:$W,通讯通路门店!$S:$S,$G651)</f>
        <v>0</v>
      </c>
      <c r="AV651" s="99">
        <f>SUMIFS(通讯通路门店!$Z:$Z,通讯通路门店!$S:$S,$G651)</f>
        <v>0</v>
      </c>
      <c r="AW651" s="99">
        <f>SUMIFS(通讯通路门店!$AB:$AB,通讯通路门店!$S:$S,$G651)</f>
        <v>0</v>
      </c>
      <c r="AX651" s="99">
        <f>SUMIFS(通讯通路门店!$X:$X,通讯通路门店!$S:$S,$G651)</f>
        <v>0</v>
      </c>
      <c r="AY651" s="99">
        <f>SUMIFS(通讯通路门店!$Y:$Y,通讯通路门店!$S:$S,$G651)</f>
        <v>0</v>
      </c>
      <c r="AZ651" s="99">
        <f>SUMIFS(通讯通路门店!$AA:$AA,通讯通路门店!$S:$S,$G651)</f>
        <v>0</v>
      </c>
      <c r="BA651" s="99">
        <f t="shared" si="53"/>
        <v>0</v>
      </c>
      <c r="BB651" s="99">
        <f t="shared" si="54"/>
        <v>0</v>
      </c>
      <c r="BC651" s="99">
        <f>SUMIFS(通讯通路门店!$W:$W,通讯通路门店!$S:$S,$G651,通讯通路门店!$J:$J,"荣耀体验店")+SUMIFS(通讯通路门店!$W:$W,通讯通路门店!$S:$S,$G651,通讯通路门店!$J:$J,"荣耀授权专卖店")</f>
        <v>0</v>
      </c>
      <c r="BD651" s="99">
        <f>SUMIFS(通讯通路门店!$Z:$Z,通讯通路门店!$S:$S,$G651,通讯通路门店!$J:$J,"VIVO体验店")</f>
        <v>0</v>
      </c>
      <c r="BE651" s="99">
        <f>SUMIFS(通讯通路门店!$AB:$AB,通讯通路门店!$S:$S,$G651,通讯通路门店!$J:$J,"OPPO体验店")</f>
        <v>0</v>
      </c>
      <c r="BF651" s="99">
        <f>SUMIFS(通讯通路门店!$X:$X,通讯通路门店!$S:$S,$G651,通讯通路门店!$J:$J,"华为授权体验店")+SUMIFS(通讯通路门店!$AA:$AA,通讯通路门店!$S:$S,$G651,通讯通路门店!$J:$J,"华为堡垒店")</f>
        <v>0</v>
      </c>
      <c r="BG651" s="99">
        <f>SUMIFS(通讯通路门店!$Y:$Y,通讯通路门店!$S:$S,$G651,通讯通路门店!$J:$J,"小米体验店")</f>
        <v>0</v>
      </c>
      <c r="BH651" s="99">
        <f>SUMIFS(通讯通路门店!$AA:$AA,通讯通路门店!$S:$S,$G651,通讯通路门店!$J:$J,"苹果体验店")</f>
        <v>0</v>
      </c>
      <c r="BI651" s="99">
        <f>SUMIFS(通讯通路门店!$K:$K,通讯通路门店!$S:$S,$G651,通讯通路门店!$J:$J,"其他品牌专卖店")</f>
        <v>0</v>
      </c>
      <c r="BJ651" s="99">
        <f>SUMIFS(通讯通路门店!$AC:$AC,通讯通路门店!$S:$S,$G651)</f>
        <v>0</v>
      </c>
      <c r="BK651" s="99">
        <f>SUMIFS(通讯通路门店!$AD:$AD,通讯通路门店!$S:$S,$G651)</f>
        <v>0</v>
      </c>
      <c r="BL651" s="99">
        <f>SUMIFS(通讯通路门店!$AE:$AE,通讯通路门店!$S:$S,$G651)</f>
        <v>0</v>
      </c>
      <c r="BM651" s="99">
        <f>SUMIFS(通讯通路门店!$AF:$AF,通讯通路门店!$S:$S,$G651)</f>
        <v>0</v>
      </c>
      <c r="BN651" s="99">
        <f>SUMIFS(通讯通路门店!$AG:$AG,通讯通路门店!$S:$S,$G651)</f>
        <v>0</v>
      </c>
      <c r="BO651" s="99">
        <f>SUMIFS(通讯通路门店!$AH:$AH,通讯通路门店!$S:$S,$G651)</f>
        <v>0</v>
      </c>
      <c r="BP651" s="99">
        <f>SUMIFS(通讯通路门店!$AI:$AI,通讯通路门店!$S:$S,$G651)</f>
        <v>0</v>
      </c>
      <c r="BQ651" s="83"/>
    </row>
    <row r="652" spans="1:69">
      <c r="A652" s="99" t="str">
        <f>IFERROR(_xlfn.XLOOKUP($G652,通讯通路门店!$S$4:$S$993931,通讯通路门店!$A$4:$A$993931,0,0),"")</f>
        <v/>
      </c>
      <c r="B652" s="99" t="str">
        <f>IFERROR(_xlfn.XLOOKUP($G652,通讯通路门店!$S$4:$S$993931,通讯通路门店!$B$4:$B$993931,0,0),"")</f>
        <v/>
      </c>
      <c r="C652" s="99" t="str">
        <f>IFERROR(_xlfn.XLOOKUP($G652,通讯通路门店!$S$4:$S$993931,通讯通路门店!$C$4:$C$993931,0,0),"")</f>
        <v/>
      </c>
      <c r="D652" s="99" t="str">
        <f>IFERROR(_xlfn.XLOOKUP($G652,通讯通路门店!$S$4:$S$993931,通讯通路门店!$D$4:$D$993931,0,0),"")</f>
        <v/>
      </c>
      <c r="E652" s="83"/>
      <c r="F652" s="83"/>
      <c r="G652" s="101" t="e">
        <v>#N/A</v>
      </c>
      <c r="H652" s="102" t="str">
        <f>IFERROR(_xlfn.XLOOKUP($G652,通讯通路门店!$S$4:$S$993931,通讯通路门店!$R$4:$R$993931,0,0),"")</f>
        <v/>
      </c>
      <c r="I652" s="83"/>
      <c r="J652" s="83"/>
      <c r="K652" s="83"/>
      <c r="L652" s="83"/>
      <c r="M652" s="83"/>
      <c r="N652" s="83"/>
      <c r="O652" s="83"/>
      <c r="P652" s="83"/>
      <c r="Q652" s="83"/>
      <c r="R652" s="83"/>
      <c r="S652" s="83"/>
      <c r="T652" s="83"/>
      <c r="U652" s="99">
        <f>COUNTIF(通讯通路门店!$S:$S,$G652)</f>
        <v>0</v>
      </c>
      <c r="V652" s="99">
        <f>COUNTIFS(通讯通路门店!$S:$S,$G652,通讯通路门店!$J:$J,"综合卖场")</f>
        <v>0</v>
      </c>
      <c r="W652" s="99">
        <f>SUMIFS(通讯通路门店!$AJ:$AJ,通讯通路门店!$S:$S,通讯客户沙盘!$G652)</f>
        <v>0</v>
      </c>
      <c r="X652" s="99">
        <f t="shared" si="50"/>
        <v>0</v>
      </c>
      <c r="Y652" s="99">
        <f>COUNTIFS(通讯通路门店!$S:$S,$G652,通讯通路门店!$J:$J,"荣耀体验店")+COUNTIFS(通讯通路门店!$S:$S,$G652,通讯通路门店!$J:$J,"荣耀授权专卖店")</f>
        <v>0</v>
      </c>
      <c r="Z652" s="99">
        <f>COUNTIFS(通讯通路门店!$S:$S,$G652,通讯通路门店!$J:$J,"VIVO体验店")</f>
        <v>0</v>
      </c>
      <c r="AA652" s="99">
        <f>COUNTIFS(通讯通路门店!$S:$S,$G652,通讯通路门店!$J:$J,"OPPO体验店")</f>
        <v>0</v>
      </c>
      <c r="AB652" s="99">
        <f>COUNTIFS(通讯通路门店!$S:$S,$G652,通讯通路门店!$J:$J,"华为授权体验店")+COUNTIFS(通讯通路门店!$S:$S,$G652,通讯通路门店!$J:$J,"华为堡垒店")</f>
        <v>0</v>
      </c>
      <c r="AC652" s="99">
        <f>COUNTIFS(通讯通路门店!$S:$S,$G652,通讯通路门店!$J:$J,"小米体验店")</f>
        <v>0</v>
      </c>
      <c r="AD652" s="99">
        <f>COUNTIFS(通讯通路门店!$S:$S,$G652,通讯通路门店!$J:$J,"苹果体验店")</f>
        <v>0</v>
      </c>
      <c r="AE652" s="99">
        <f>COUNTIFS(通讯通路门店!$S:$S,$G652,通讯通路门店!$J:$J,"其他品牌专卖店")</f>
        <v>0</v>
      </c>
      <c r="AF652" s="99">
        <f>SUMIFS(通讯通路门店!$BI:$BI,通讯通路门店!$S:$S,$G652)</f>
        <v>0</v>
      </c>
      <c r="AG652" s="99">
        <f>SUMIFS(通讯通路门店!$BH:$BH,通讯通路门店!$S:$S,$G652)</f>
        <v>0</v>
      </c>
      <c r="AH652" s="99">
        <f t="shared" si="51"/>
        <v>0</v>
      </c>
      <c r="AI652" s="99">
        <f>SUMIFS(通讯通路门店!$BB:$BB,通讯通路门店!$S:$S,$G652)</f>
        <v>0</v>
      </c>
      <c r="AJ652" s="99">
        <f>SUMIFS(通讯通路门店!$BE:$BE,通讯通路门店!$S:$S,$G652)</f>
        <v>0</v>
      </c>
      <c r="AK652" s="99">
        <f>SUMIFS(通讯通路门店!$BG:$BG,通讯通路门店!$S:$S,$G652)</f>
        <v>0</v>
      </c>
      <c r="AL652" s="99">
        <f>SUMIFS(通讯通路门店!$BC:$BC,通讯通路门店!$S:$S,$G652)</f>
        <v>0</v>
      </c>
      <c r="AM652" s="99">
        <f>SUMIFS(通讯通路门店!$BD:$BD,通讯通路门店!$S:$S,$G652)</f>
        <v>0</v>
      </c>
      <c r="AN652" s="99">
        <f>SUMIFS(通讯通路门店!$BF:$BF,通讯通路门店!$S:$S,$G652)</f>
        <v>0</v>
      </c>
      <c r="AO652" s="99">
        <f t="shared" si="52"/>
        <v>0</v>
      </c>
      <c r="AP652" s="99">
        <f>SUMIFS(通讯通路门店!$K:$K,通讯通路门店!$S:$S,$G652)</f>
        <v>0</v>
      </c>
      <c r="AQ652" s="83"/>
      <c r="AR652" s="99">
        <f>SUMIFS(通讯通路门店!$T:$T,通讯通路门店!$S:$S,$G652)</f>
        <v>0</v>
      </c>
      <c r="AS652" s="99">
        <f>SUMIFS(通讯通路门店!$U:$U,通讯通路门店!$S:$S,$G652)</f>
        <v>0</v>
      </c>
      <c r="AT652" s="99">
        <f>SUMIFS(通讯通路门店!$V:$V,通讯通路门店!$S:$S,$G652)</f>
        <v>0</v>
      </c>
      <c r="AU652" s="99">
        <f>SUMIFS(通讯通路门店!$W:$W,通讯通路门店!$S:$S,$G652)</f>
        <v>0</v>
      </c>
      <c r="AV652" s="99">
        <f>SUMIFS(通讯通路门店!$Z:$Z,通讯通路门店!$S:$S,$G652)</f>
        <v>0</v>
      </c>
      <c r="AW652" s="99">
        <f>SUMIFS(通讯通路门店!$AB:$AB,通讯通路门店!$S:$S,$G652)</f>
        <v>0</v>
      </c>
      <c r="AX652" s="99">
        <f>SUMIFS(通讯通路门店!$X:$X,通讯通路门店!$S:$S,$G652)</f>
        <v>0</v>
      </c>
      <c r="AY652" s="99">
        <f>SUMIFS(通讯通路门店!$Y:$Y,通讯通路门店!$S:$S,$G652)</f>
        <v>0</v>
      </c>
      <c r="AZ652" s="99">
        <f>SUMIFS(通讯通路门店!$AA:$AA,通讯通路门店!$S:$S,$G652)</f>
        <v>0</v>
      </c>
      <c r="BA652" s="99">
        <f t="shared" si="53"/>
        <v>0</v>
      </c>
      <c r="BB652" s="99">
        <f t="shared" si="54"/>
        <v>0</v>
      </c>
      <c r="BC652" s="99">
        <f>SUMIFS(通讯通路门店!$W:$W,通讯通路门店!$S:$S,$G652,通讯通路门店!$J:$J,"荣耀体验店")+SUMIFS(通讯通路门店!$W:$W,通讯通路门店!$S:$S,$G652,通讯通路门店!$J:$J,"荣耀授权专卖店")</f>
        <v>0</v>
      </c>
      <c r="BD652" s="99">
        <f>SUMIFS(通讯通路门店!$Z:$Z,通讯通路门店!$S:$S,$G652,通讯通路门店!$J:$J,"VIVO体验店")</f>
        <v>0</v>
      </c>
      <c r="BE652" s="99">
        <f>SUMIFS(通讯通路门店!$AB:$AB,通讯通路门店!$S:$S,$G652,通讯通路门店!$J:$J,"OPPO体验店")</f>
        <v>0</v>
      </c>
      <c r="BF652" s="99">
        <f>SUMIFS(通讯通路门店!$X:$X,通讯通路门店!$S:$S,$G652,通讯通路门店!$J:$J,"华为授权体验店")+SUMIFS(通讯通路门店!$AA:$AA,通讯通路门店!$S:$S,$G652,通讯通路门店!$J:$J,"华为堡垒店")</f>
        <v>0</v>
      </c>
      <c r="BG652" s="99">
        <f>SUMIFS(通讯通路门店!$Y:$Y,通讯通路门店!$S:$S,$G652,通讯通路门店!$J:$J,"小米体验店")</f>
        <v>0</v>
      </c>
      <c r="BH652" s="99">
        <f>SUMIFS(通讯通路门店!$AA:$AA,通讯通路门店!$S:$S,$G652,通讯通路门店!$J:$J,"苹果体验店")</f>
        <v>0</v>
      </c>
      <c r="BI652" s="99">
        <f>SUMIFS(通讯通路门店!$K:$K,通讯通路门店!$S:$S,$G652,通讯通路门店!$J:$J,"其他品牌专卖店")</f>
        <v>0</v>
      </c>
      <c r="BJ652" s="99">
        <f>SUMIFS(通讯通路门店!$AC:$AC,通讯通路门店!$S:$S,$G652)</f>
        <v>0</v>
      </c>
      <c r="BK652" s="99">
        <f>SUMIFS(通讯通路门店!$AD:$AD,通讯通路门店!$S:$S,$G652)</f>
        <v>0</v>
      </c>
      <c r="BL652" s="99">
        <f>SUMIFS(通讯通路门店!$AE:$AE,通讯通路门店!$S:$S,$G652)</f>
        <v>0</v>
      </c>
      <c r="BM652" s="99">
        <f>SUMIFS(通讯通路门店!$AF:$AF,通讯通路门店!$S:$S,$G652)</f>
        <v>0</v>
      </c>
      <c r="BN652" s="99">
        <f>SUMIFS(通讯通路门店!$AG:$AG,通讯通路门店!$S:$S,$G652)</f>
        <v>0</v>
      </c>
      <c r="BO652" s="99">
        <f>SUMIFS(通讯通路门店!$AH:$AH,通讯通路门店!$S:$S,$G652)</f>
        <v>0</v>
      </c>
      <c r="BP652" s="99">
        <f>SUMIFS(通讯通路门店!$AI:$AI,通讯通路门店!$S:$S,$G652)</f>
        <v>0</v>
      </c>
      <c r="BQ652" s="83"/>
    </row>
    <row r="653" spans="1:69">
      <c r="A653" s="99" t="str">
        <f>IFERROR(_xlfn.XLOOKUP($G653,通讯通路门店!$S$4:$S$993931,通讯通路门店!$A$4:$A$993931,0,0),"")</f>
        <v/>
      </c>
      <c r="B653" s="99" t="str">
        <f>IFERROR(_xlfn.XLOOKUP($G653,通讯通路门店!$S$4:$S$993931,通讯通路门店!$B$4:$B$993931,0,0),"")</f>
        <v/>
      </c>
      <c r="C653" s="99" t="str">
        <f>IFERROR(_xlfn.XLOOKUP($G653,通讯通路门店!$S$4:$S$993931,通讯通路门店!$C$4:$C$993931,0,0),"")</f>
        <v/>
      </c>
      <c r="D653" s="99" t="str">
        <f>IFERROR(_xlfn.XLOOKUP($G653,通讯通路门店!$S$4:$S$993931,通讯通路门店!$D$4:$D$993931,0,0),"")</f>
        <v/>
      </c>
      <c r="E653" s="83"/>
      <c r="F653" s="83"/>
      <c r="G653" s="101" t="e">
        <v>#N/A</v>
      </c>
      <c r="H653" s="102" t="str">
        <f>IFERROR(_xlfn.XLOOKUP($G653,通讯通路门店!$S$4:$S$993931,通讯通路门店!$R$4:$R$993931,0,0),"")</f>
        <v/>
      </c>
      <c r="I653" s="83"/>
      <c r="J653" s="83"/>
      <c r="K653" s="83"/>
      <c r="L653" s="83"/>
      <c r="M653" s="83"/>
      <c r="N653" s="83"/>
      <c r="O653" s="83"/>
      <c r="P653" s="83"/>
      <c r="Q653" s="83"/>
      <c r="R653" s="83"/>
      <c r="S653" s="83"/>
      <c r="T653" s="83"/>
      <c r="U653" s="99">
        <f>COUNTIF(通讯通路门店!$S:$S,$G653)</f>
        <v>0</v>
      </c>
      <c r="V653" s="99">
        <f>COUNTIFS(通讯通路门店!$S:$S,$G653,通讯通路门店!$J:$J,"综合卖场")</f>
        <v>0</v>
      </c>
      <c r="W653" s="99">
        <f>SUMIFS(通讯通路门店!$AJ:$AJ,通讯通路门店!$S:$S,通讯客户沙盘!$G653)</f>
        <v>0</v>
      </c>
      <c r="X653" s="99">
        <f t="shared" si="50"/>
        <v>0</v>
      </c>
      <c r="Y653" s="99">
        <f>COUNTIFS(通讯通路门店!$S:$S,$G653,通讯通路门店!$J:$J,"荣耀体验店")+COUNTIFS(通讯通路门店!$S:$S,$G653,通讯通路门店!$J:$J,"荣耀授权专卖店")</f>
        <v>0</v>
      </c>
      <c r="Z653" s="99">
        <f>COUNTIFS(通讯通路门店!$S:$S,$G653,通讯通路门店!$J:$J,"VIVO体验店")</f>
        <v>0</v>
      </c>
      <c r="AA653" s="99">
        <f>COUNTIFS(通讯通路门店!$S:$S,$G653,通讯通路门店!$J:$J,"OPPO体验店")</f>
        <v>0</v>
      </c>
      <c r="AB653" s="99">
        <f>COUNTIFS(通讯通路门店!$S:$S,$G653,通讯通路门店!$J:$J,"华为授权体验店")+COUNTIFS(通讯通路门店!$S:$S,$G653,通讯通路门店!$J:$J,"华为堡垒店")</f>
        <v>0</v>
      </c>
      <c r="AC653" s="99">
        <f>COUNTIFS(通讯通路门店!$S:$S,$G653,通讯通路门店!$J:$J,"小米体验店")</f>
        <v>0</v>
      </c>
      <c r="AD653" s="99">
        <f>COUNTIFS(通讯通路门店!$S:$S,$G653,通讯通路门店!$J:$J,"苹果体验店")</f>
        <v>0</v>
      </c>
      <c r="AE653" s="99">
        <f>COUNTIFS(通讯通路门店!$S:$S,$G653,通讯通路门店!$J:$J,"其他品牌专卖店")</f>
        <v>0</v>
      </c>
      <c r="AF653" s="99">
        <f>SUMIFS(通讯通路门店!$BI:$BI,通讯通路门店!$S:$S,$G653)</f>
        <v>0</v>
      </c>
      <c r="AG653" s="99">
        <f>SUMIFS(通讯通路门店!$BH:$BH,通讯通路门店!$S:$S,$G653)</f>
        <v>0</v>
      </c>
      <c r="AH653" s="99">
        <f t="shared" si="51"/>
        <v>0</v>
      </c>
      <c r="AI653" s="99">
        <f>SUMIFS(通讯通路门店!$BB:$BB,通讯通路门店!$S:$S,$G653)</f>
        <v>0</v>
      </c>
      <c r="AJ653" s="99">
        <f>SUMIFS(通讯通路门店!$BE:$BE,通讯通路门店!$S:$S,$G653)</f>
        <v>0</v>
      </c>
      <c r="AK653" s="99">
        <f>SUMIFS(通讯通路门店!$BG:$BG,通讯通路门店!$S:$S,$G653)</f>
        <v>0</v>
      </c>
      <c r="AL653" s="99">
        <f>SUMIFS(通讯通路门店!$BC:$BC,通讯通路门店!$S:$S,$G653)</f>
        <v>0</v>
      </c>
      <c r="AM653" s="99">
        <f>SUMIFS(通讯通路门店!$BD:$BD,通讯通路门店!$S:$S,$G653)</f>
        <v>0</v>
      </c>
      <c r="AN653" s="99">
        <f>SUMIFS(通讯通路门店!$BF:$BF,通讯通路门店!$S:$S,$G653)</f>
        <v>0</v>
      </c>
      <c r="AO653" s="99">
        <f t="shared" si="52"/>
        <v>0</v>
      </c>
      <c r="AP653" s="99">
        <f>SUMIFS(通讯通路门店!$K:$K,通讯通路门店!$S:$S,$G653)</f>
        <v>0</v>
      </c>
      <c r="AQ653" s="83"/>
      <c r="AR653" s="99">
        <f>SUMIFS(通讯通路门店!$T:$T,通讯通路门店!$S:$S,$G653)</f>
        <v>0</v>
      </c>
      <c r="AS653" s="99">
        <f>SUMIFS(通讯通路门店!$U:$U,通讯通路门店!$S:$S,$G653)</f>
        <v>0</v>
      </c>
      <c r="AT653" s="99">
        <f>SUMIFS(通讯通路门店!$V:$V,通讯通路门店!$S:$S,$G653)</f>
        <v>0</v>
      </c>
      <c r="AU653" s="99">
        <f>SUMIFS(通讯通路门店!$W:$W,通讯通路门店!$S:$S,$G653)</f>
        <v>0</v>
      </c>
      <c r="AV653" s="99">
        <f>SUMIFS(通讯通路门店!$Z:$Z,通讯通路门店!$S:$S,$G653)</f>
        <v>0</v>
      </c>
      <c r="AW653" s="99">
        <f>SUMIFS(通讯通路门店!$AB:$AB,通讯通路门店!$S:$S,$G653)</f>
        <v>0</v>
      </c>
      <c r="AX653" s="99">
        <f>SUMIFS(通讯通路门店!$X:$X,通讯通路门店!$S:$S,$G653)</f>
        <v>0</v>
      </c>
      <c r="AY653" s="99">
        <f>SUMIFS(通讯通路门店!$Y:$Y,通讯通路门店!$S:$S,$G653)</f>
        <v>0</v>
      </c>
      <c r="AZ653" s="99">
        <f>SUMIFS(通讯通路门店!$AA:$AA,通讯通路门店!$S:$S,$G653)</f>
        <v>0</v>
      </c>
      <c r="BA653" s="99">
        <f t="shared" si="53"/>
        <v>0</v>
      </c>
      <c r="BB653" s="99">
        <f t="shared" si="54"/>
        <v>0</v>
      </c>
      <c r="BC653" s="99">
        <f>SUMIFS(通讯通路门店!$W:$W,通讯通路门店!$S:$S,$G653,通讯通路门店!$J:$J,"荣耀体验店")+SUMIFS(通讯通路门店!$W:$W,通讯通路门店!$S:$S,$G653,通讯通路门店!$J:$J,"荣耀授权专卖店")</f>
        <v>0</v>
      </c>
      <c r="BD653" s="99">
        <f>SUMIFS(通讯通路门店!$Z:$Z,通讯通路门店!$S:$S,$G653,通讯通路门店!$J:$J,"VIVO体验店")</f>
        <v>0</v>
      </c>
      <c r="BE653" s="99">
        <f>SUMIFS(通讯通路门店!$AB:$AB,通讯通路门店!$S:$S,$G653,通讯通路门店!$J:$J,"OPPO体验店")</f>
        <v>0</v>
      </c>
      <c r="BF653" s="99">
        <f>SUMIFS(通讯通路门店!$X:$X,通讯通路门店!$S:$S,$G653,通讯通路门店!$J:$J,"华为授权体验店")+SUMIFS(通讯通路门店!$AA:$AA,通讯通路门店!$S:$S,$G653,通讯通路门店!$J:$J,"华为堡垒店")</f>
        <v>0</v>
      </c>
      <c r="BG653" s="99">
        <f>SUMIFS(通讯通路门店!$Y:$Y,通讯通路门店!$S:$S,$G653,通讯通路门店!$J:$J,"小米体验店")</f>
        <v>0</v>
      </c>
      <c r="BH653" s="99">
        <f>SUMIFS(通讯通路门店!$AA:$AA,通讯通路门店!$S:$S,$G653,通讯通路门店!$J:$J,"苹果体验店")</f>
        <v>0</v>
      </c>
      <c r="BI653" s="99">
        <f>SUMIFS(通讯通路门店!$K:$K,通讯通路门店!$S:$S,$G653,通讯通路门店!$J:$J,"其他品牌专卖店")</f>
        <v>0</v>
      </c>
      <c r="BJ653" s="99">
        <f>SUMIFS(通讯通路门店!$AC:$AC,通讯通路门店!$S:$S,$G653)</f>
        <v>0</v>
      </c>
      <c r="BK653" s="99">
        <f>SUMIFS(通讯通路门店!$AD:$AD,通讯通路门店!$S:$S,$G653)</f>
        <v>0</v>
      </c>
      <c r="BL653" s="99">
        <f>SUMIFS(通讯通路门店!$AE:$AE,通讯通路门店!$S:$S,$G653)</f>
        <v>0</v>
      </c>
      <c r="BM653" s="99">
        <f>SUMIFS(通讯通路门店!$AF:$AF,通讯通路门店!$S:$S,$G653)</f>
        <v>0</v>
      </c>
      <c r="BN653" s="99">
        <f>SUMIFS(通讯通路门店!$AG:$AG,通讯通路门店!$S:$S,$G653)</f>
        <v>0</v>
      </c>
      <c r="BO653" s="99">
        <f>SUMIFS(通讯通路门店!$AH:$AH,通讯通路门店!$S:$S,$G653)</f>
        <v>0</v>
      </c>
      <c r="BP653" s="99">
        <f>SUMIFS(通讯通路门店!$AI:$AI,通讯通路门店!$S:$S,$G653)</f>
        <v>0</v>
      </c>
      <c r="BQ653" s="83"/>
    </row>
    <row r="654" spans="1:69">
      <c r="A654" s="99" t="str">
        <f>IFERROR(_xlfn.XLOOKUP($G654,通讯通路门店!$S$4:$S$993931,通讯通路门店!$A$4:$A$993931,0,0),"")</f>
        <v/>
      </c>
      <c r="B654" s="99" t="str">
        <f>IFERROR(_xlfn.XLOOKUP($G654,通讯通路门店!$S$4:$S$993931,通讯通路门店!$B$4:$B$993931,0,0),"")</f>
        <v/>
      </c>
      <c r="C654" s="99" t="str">
        <f>IFERROR(_xlfn.XLOOKUP($G654,通讯通路门店!$S$4:$S$993931,通讯通路门店!$C$4:$C$993931,0,0),"")</f>
        <v/>
      </c>
      <c r="D654" s="99" t="str">
        <f>IFERROR(_xlfn.XLOOKUP($G654,通讯通路门店!$S$4:$S$993931,通讯通路门店!$D$4:$D$993931,0,0),"")</f>
        <v/>
      </c>
      <c r="E654" s="83"/>
      <c r="F654" s="83"/>
      <c r="G654" s="101" t="e">
        <v>#N/A</v>
      </c>
      <c r="H654" s="102" t="str">
        <f>IFERROR(_xlfn.XLOOKUP($G654,通讯通路门店!$S$4:$S$993931,通讯通路门店!$R$4:$R$993931,0,0),"")</f>
        <v/>
      </c>
      <c r="I654" s="83"/>
      <c r="J654" s="83"/>
      <c r="K654" s="83"/>
      <c r="L654" s="83"/>
      <c r="M654" s="83"/>
      <c r="N654" s="83"/>
      <c r="O654" s="83"/>
      <c r="P654" s="83"/>
      <c r="Q654" s="83"/>
      <c r="R654" s="83"/>
      <c r="S654" s="83"/>
      <c r="T654" s="83"/>
      <c r="U654" s="99">
        <f>COUNTIF(通讯通路门店!$S:$S,$G654)</f>
        <v>0</v>
      </c>
      <c r="V654" s="99">
        <f>COUNTIFS(通讯通路门店!$S:$S,$G654,通讯通路门店!$J:$J,"综合卖场")</f>
        <v>0</v>
      </c>
      <c r="W654" s="99">
        <f>SUMIFS(通讯通路门店!$AJ:$AJ,通讯通路门店!$S:$S,通讯客户沙盘!$G654)</f>
        <v>0</v>
      </c>
      <c r="X654" s="99">
        <f t="shared" si="50"/>
        <v>0</v>
      </c>
      <c r="Y654" s="99">
        <f>COUNTIFS(通讯通路门店!$S:$S,$G654,通讯通路门店!$J:$J,"荣耀体验店")+COUNTIFS(通讯通路门店!$S:$S,$G654,通讯通路门店!$J:$J,"荣耀授权专卖店")</f>
        <v>0</v>
      </c>
      <c r="Z654" s="99">
        <f>COUNTIFS(通讯通路门店!$S:$S,$G654,通讯通路门店!$J:$J,"VIVO体验店")</f>
        <v>0</v>
      </c>
      <c r="AA654" s="99">
        <f>COUNTIFS(通讯通路门店!$S:$S,$G654,通讯通路门店!$J:$J,"OPPO体验店")</f>
        <v>0</v>
      </c>
      <c r="AB654" s="99">
        <f>COUNTIFS(通讯通路门店!$S:$S,$G654,通讯通路门店!$J:$J,"华为授权体验店")+COUNTIFS(通讯通路门店!$S:$S,$G654,通讯通路门店!$J:$J,"华为堡垒店")</f>
        <v>0</v>
      </c>
      <c r="AC654" s="99">
        <f>COUNTIFS(通讯通路门店!$S:$S,$G654,通讯通路门店!$J:$J,"小米体验店")</f>
        <v>0</v>
      </c>
      <c r="AD654" s="99">
        <f>COUNTIFS(通讯通路门店!$S:$S,$G654,通讯通路门店!$J:$J,"苹果体验店")</f>
        <v>0</v>
      </c>
      <c r="AE654" s="99">
        <f>COUNTIFS(通讯通路门店!$S:$S,$G654,通讯通路门店!$J:$J,"其他品牌专卖店")</f>
        <v>0</v>
      </c>
      <c r="AF654" s="99">
        <f>SUMIFS(通讯通路门店!$BI:$BI,通讯通路门店!$S:$S,$G654)</f>
        <v>0</v>
      </c>
      <c r="AG654" s="99">
        <f>SUMIFS(通讯通路门店!$BH:$BH,通讯通路门店!$S:$S,$G654)</f>
        <v>0</v>
      </c>
      <c r="AH654" s="99">
        <f t="shared" si="51"/>
        <v>0</v>
      </c>
      <c r="AI654" s="99">
        <f>SUMIFS(通讯通路门店!$BB:$BB,通讯通路门店!$S:$S,$G654)</f>
        <v>0</v>
      </c>
      <c r="AJ654" s="99">
        <f>SUMIFS(通讯通路门店!$BE:$BE,通讯通路门店!$S:$S,$G654)</f>
        <v>0</v>
      </c>
      <c r="AK654" s="99">
        <f>SUMIFS(通讯通路门店!$BG:$BG,通讯通路门店!$S:$S,$G654)</f>
        <v>0</v>
      </c>
      <c r="AL654" s="99">
        <f>SUMIFS(通讯通路门店!$BC:$BC,通讯通路门店!$S:$S,$G654)</f>
        <v>0</v>
      </c>
      <c r="AM654" s="99">
        <f>SUMIFS(通讯通路门店!$BD:$BD,通讯通路门店!$S:$S,$G654)</f>
        <v>0</v>
      </c>
      <c r="AN654" s="99">
        <f>SUMIFS(通讯通路门店!$BF:$BF,通讯通路门店!$S:$S,$G654)</f>
        <v>0</v>
      </c>
      <c r="AO654" s="99">
        <f t="shared" si="52"/>
        <v>0</v>
      </c>
      <c r="AP654" s="99">
        <f>SUMIFS(通讯通路门店!$K:$K,通讯通路门店!$S:$S,$G654)</f>
        <v>0</v>
      </c>
      <c r="AQ654" s="83"/>
      <c r="AR654" s="99">
        <f>SUMIFS(通讯通路门店!$T:$T,通讯通路门店!$S:$S,$G654)</f>
        <v>0</v>
      </c>
      <c r="AS654" s="99">
        <f>SUMIFS(通讯通路门店!$U:$U,通讯通路门店!$S:$S,$G654)</f>
        <v>0</v>
      </c>
      <c r="AT654" s="99">
        <f>SUMIFS(通讯通路门店!$V:$V,通讯通路门店!$S:$S,$G654)</f>
        <v>0</v>
      </c>
      <c r="AU654" s="99">
        <f>SUMIFS(通讯通路门店!$W:$W,通讯通路门店!$S:$S,$G654)</f>
        <v>0</v>
      </c>
      <c r="AV654" s="99">
        <f>SUMIFS(通讯通路门店!$Z:$Z,通讯通路门店!$S:$S,$G654)</f>
        <v>0</v>
      </c>
      <c r="AW654" s="99">
        <f>SUMIFS(通讯通路门店!$AB:$AB,通讯通路门店!$S:$S,$G654)</f>
        <v>0</v>
      </c>
      <c r="AX654" s="99">
        <f>SUMIFS(通讯通路门店!$X:$X,通讯通路门店!$S:$S,$G654)</f>
        <v>0</v>
      </c>
      <c r="AY654" s="99">
        <f>SUMIFS(通讯通路门店!$Y:$Y,通讯通路门店!$S:$S,$G654)</f>
        <v>0</v>
      </c>
      <c r="AZ654" s="99">
        <f>SUMIFS(通讯通路门店!$AA:$AA,通讯通路门店!$S:$S,$G654)</f>
        <v>0</v>
      </c>
      <c r="BA654" s="99">
        <f t="shared" si="53"/>
        <v>0</v>
      </c>
      <c r="BB654" s="99">
        <f t="shared" si="54"/>
        <v>0</v>
      </c>
      <c r="BC654" s="99">
        <f>SUMIFS(通讯通路门店!$W:$W,通讯通路门店!$S:$S,$G654,通讯通路门店!$J:$J,"荣耀体验店")+SUMIFS(通讯通路门店!$W:$W,通讯通路门店!$S:$S,$G654,通讯通路门店!$J:$J,"荣耀授权专卖店")</f>
        <v>0</v>
      </c>
      <c r="BD654" s="99">
        <f>SUMIFS(通讯通路门店!$Z:$Z,通讯通路门店!$S:$S,$G654,通讯通路门店!$J:$J,"VIVO体验店")</f>
        <v>0</v>
      </c>
      <c r="BE654" s="99">
        <f>SUMIFS(通讯通路门店!$AB:$AB,通讯通路门店!$S:$S,$G654,通讯通路门店!$J:$J,"OPPO体验店")</f>
        <v>0</v>
      </c>
      <c r="BF654" s="99">
        <f>SUMIFS(通讯通路门店!$X:$X,通讯通路门店!$S:$S,$G654,通讯通路门店!$J:$J,"华为授权体验店")+SUMIFS(通讯通路门店!$AA:$AA,通讯通路门店!$S:$S,$G654,通讯通路门店!$J:$J,"华为堡垒店")</f>
        <v>0</v>
      </c>
      <c r="BG654" s="99">
        <f>SUMIFS(通讯通路门店!$Y:$Y,通讯通路门店!$S:$S,$G654,通讯通路门店!$J:$J,"小米体验店")</f>
        <v>0</v>
      </c>
      <c r="BH654" s="99">
        <f>SUMIFS(通讯通路门店!$AA:$AA,通讯通路门店!$S:$S,$G654,通讯通路门店!$J:$J,"苹果体验店")</f>
        <v>0</v>
      </c>
      <c r="BI654" s="99">
        <f>SUMIFS(通讯通路门店!$K:$K,通讯通路门店!$S:$S,$G654,通讯通路门店!$J:$J,"其他品牌专卖店")</f>
        <v>0</v>
      </c>
      <c r="BJ654" s="99">
        <f>SUMIFS(通讯通路门店!$AC:$AC,通讯通路门店!$S:$S,$G654)</f>
        <v>0</v>
      </c>
      <c r="BK654" s="99">
        <f>SUMIFS(通讯通路门店!$AD:$AD,通讯通路门店!$S:$S,$G654)</f>
        <v>0</v>
      </c>
      <c r="BL654" s="99">
        <f>SUMIFS(通讯通路门店!$AE:$AE,通讯通路门店!$S:$S,$G654)</f>
        <v>0</v>
      </c>
      <c r="BM654" s="99">
        <f>SUMIFS(通讯通路门店!$AF:$AF,通讯通路门店!$S:$S,$G654)</f>
        <v>0</v>
      </c>
      <c r="BN654" s="99">
        <f>SUMIFS(通讯通路门店!$AG:$AG,通讯通路门店!$S:$S,$G654)</f>
        <v>0</v>
      </c>
      <c r="BO654" s="99">
        <f>SUMIFS(通讯通路门店!$AH:$AH,通讯通路门店!$S:$S,$G654)</f>
        <v>0</v>
      </c>
      <c r="BP654" s="99">
        <f>SUMIFS(通讯通路门店!$AI:$AI,通讯通路门店!$S:$S,$G654)</f>
        <v>0</v>
      </c>
      <c r="BQ654" s="83"/>
    </row>
    <row r="655" spans="1:69">
      <c r="A655" s="99" t="str">
        <f>IFERROR(_xlfn.XLOOKUP($G655,通讯通路门店!$S$4:$S$993931,通讯通路门店!$A$4:$A$993931,0,0),"")</f>
        <v/>
      </c>
      <c r="B655" s="99" t="str">
        <f>IFERROR(_xlfn.XLOOKUP($G655,通讯通路门店!$S$4:$S$993931,通讯通路门店!$B$4:$B$993931,0,0),"")</f>
        <v/>
      </c>
      <c r="C655" s="99" t="str">
        <f>IFERROR(_xlfn.XLOOKUP($G655,通讯通路门店!$S$4:$S$993931,通讯通路门店!$C$4:$C$993931,0,0),"")</f>
        <v/>
      </c>
      <c r="D655" s="99" t="str">
        <f>IFERROR(_xlfn.XLOOKUP($G655,通讯通路门店!$S$4:$S$993931,通讯通路门店!$D$4:$D$993931,0,0),"")</f>
        <v/>
      </c>
      <c r="E655" s="83"/>
      <c r="F655" s="83"/>
      <c r="G655" s="101" t="e">
        <v>#N/A</v>
      </c>
      <c r="H655" s="102" t="str">
        <f>IFERROR(_xlfn.XLOOKUP($G655,通讯通路门店!$S$4:$S$993931,通讯通路门店!$R$4:$R$993931,0,0),"")</f>
        <v/>
      </c>
      <c r="I655" s="83"/>
      <c r="J655" s="83"/>
      <c r="K655" s="83"/>
      <c r="L655" s="83"/>
      <c r="M655" s="83"/>
      <c r="N655" s="83"/>
      <c r="O655" s="83"/>
      <c r="P655" s="83"/>
      <c r="Q655" s="83"/>
      <c r="R655" s="83"/>
      <c r="S655" s="83"/>
      <c r="T655" s="83"/>
      <c r="U655" s="99">
        <f>COUNTIF(通讯通路门店!$S:$S,$G655)</f>
        <v>0</v>
      </c>
      <c r="V655" s="99">
        <f>COUNTIFS(通讯通路门店!$S:$S,$G655,通讯通路门店!$J:$J,"综合卖场")</f>
        <v>0</v>
      </c>
      <c r="W655" s="99">
        <f>SUMIFS(通讯通路门店!$AJ:$AJ,通讯通路门店!$S:$S,通讯客户沙盘!$G655)</f>
        <v>0</v>
      </c>
      <c r="X655" s="99">
        <f t="shared" si="50"/>
        <v>0</v>
      </c>
      <c r="Y655" s="99">
        <f>COUNTIFS(通讯通路门店!$S:$S,$G655,通讯通路门店!$J:$J,"荣耀体验店")+COUNTIFS(通讯通路门店!$S:$S,$G655,通讯通路门店!$J:$J,"荣耀授权专卖店")</f>
        <v>0</v>
      </c>
      <c r="Z655" s="99">
        <f>COUNTIFS(通讯通路门店!$S:$S,$G655,通讯通路门店!$J:$J,"VIVO体验店")</f>
        <v>0</v>
      </c>
      <c r="AA655" s="99">
        <f>COUNTIFS(通讯通路门店!$S:$S,$G655,通讯通路门店!$J:$J,"OPPO体验店")</f>
        <v>0</v>
      </c>
      <c r="AB655" s="99">
        <f>COUNTIFS(通讯通路门店!$S:$S,$G655,通讯通路门店!$J:$J,"华为授权体验店")+COUNTIFS(通讯通路门店!$S:$S,$G655,通讯通路门店!$J:$J,"华为堡垒店")</f>
        <v>0</v>
      </c>
      <c r="AC655" s="99">
        <f>COUNTIFS(通讯通路门店!$S:$S,$G655,通讯通路门店!$J:$J,"小米体验店")</f>
        <v>0</v>
      </c>
      <c r="AD655" s="99">
        <f>COUNTIFS(通讯通路门店!$S:$S,$G655,通讯通路门店!$J:$J,"苹果体验店")</f>
        <v>0</v>
      </c>
      <c r="AE655" s="99">
        <f>COUNTIFS(通讯通路门店!$S:$S,$G655,通讯通路门店!$J:$J,"其他品牌专卖店")</f>
        <v>0</v>
      </c>
      <c r="AF655" s="99">
        <f>SUMIFS(通讯通路门店!$BI:$BI,通讯通路门店!$S:$S,$G655)</f>
        <v>0</v>
      </c>
      <c r="AG655" s="99">
        <f>SUMIFS(通讯通路门店!$BH:$BH,通讯通路门店!$S:$S,$G655)</f>
        <v>0</v>
      </c>
      <c r="AH655" s="99">
        <f t="shared" si="51"/>
        <v>0</v>
      </c>
      <c r="AI655" s="99">
        <f>SUMIFS(通讯通路门店!$BB:$BB,通讯通路门店!$S:$S,$G655)</f>
        <v>0</v>
      </c>
      <c r="AJ655" s="99">
        <f>SUMIFS(通讯通路门店!$BE:$BE,通讯通路门店!$S:$S,$G655)</f>
        <v>0</v>
      </c>
      <c r="AK655" s="99">
        <f>SUMIFS(通讯通路门店!$BG:$BG,通讯通路门店!$S:$S,$G655)</f>
        <v>0</v>
      </c>
      <c r="AL655" s="99">
        <f>SUMIFS(通讯通路门店!$BC:$BC,通讯通路门店!$S:$S,$G655)</f>
        <v>0</v>
      </c>
      <c r="AM655" s="99">
        <f>SUMIFS(通讯通路门店!$BD:$BD,通讯通路门店!$S:$S,$G655)</f>
        <v>0</v>
      </c>
      <c r="AN655" s="99">
        <f>SUMIFS(通讯通路门店!$BF:$BF,通讯通路门店!$S:$S,$G655)</f>
        <v>0</v>
      </c>
      <c r="AO655" s="99">
        <f t="shared" si="52"/>
        <v>0</v>
      </c>
      <c r="AP655" s="99">
        <f>SUMIFS(通讯通路门店!$K:$K,通讯通路门店!$S:$S,$G655)</f>
        <v>0</v>
      </c>
      <c r="AQ655" s="83"/>
      <c r="AR655" s="99">
        <f>SUMIFS(通讯通路门店!$T:$T,通讯通路门店!$S:$S,$G655)</f>
        <v>0</v>
      </c>
      <c r="AS655" s="99">
        <f>SUMIFS(通讯通路门店!$U:$U,通讯通路门店!$S:$S,$G655)</f>
        <v>0</v>
      </c>
      <c r="AT655" s="99">
        <f>SUMIFS(通讯通路门店!$V:$V,通讯通路门店!$S:$S,$G655)</f>
        <v>0</v>
      </c>
      <c r="AU655" s="99">
        <f>SUMIFS(通讯通路门店!$W:$W,通讯通路门店!$S:$S,$G655)</f>
        <v>0</v>
      </c>
      <c r="AV655" s="99">
        <f>SUMIFS(通讯通路门店!$Z:$Z,通讯通路门店!$S:$S,$G655)</f>
        <v>0</v>
      </c>
      <c r="AW655" s="99">
        <f>SUMIFS(通讯通路门店!$AB:$AB,通讯通路门店!$S:$S,$G655)</f>
        <v>0</v>
      </c>
      <c r="AX655" s="99">
        <f>SUMIFS(通讯通路门店!$X:$X,通讯通路门店!$S:$S,$G655)</f>
        <v>0</v>
      </c>
      <c r="AY655" s="99">
        <f>SUMIFS(通讯通路门店!$Y:$Y,通讯通路门店!$S:$S,$G655)</f>
        <v>0</v>
      </c>
      <c r="AZ655" s="99">
        <f>SUMIFS(通讯通路门店!$AA:$AA,通讯通路门店!$S:$S,$G655)</f>
        <v>0</v>
      </c>
      <c r="BA655" s="99">
        <f t="shared" si="53"/>
        <v>0</v>
      </c>
      <c r="BB655" s="99">
        <f t="shared" si="54"/>
        <v>0</v>
      </c>
      <c r="BC655" s="99">
        <f>SUMIFS(通讯通路门店!$W:$W,通讯通路门店!$S:$S,$G655,通讯通路门店!$J:$J,"荣耀体验店")+SUMIFS(通讯通路门店!$W:$W,通讯通路门店!$S:$S,$G655,通讯通路门店!$J:$J,"荣耀授权专卖店")</f>
        <v>0</v>
      </c>
      <c r="BD655" s="99">
        <f>SUMIFS(通讯通路门店!$Z:$Z,通讯通路门店!$S:$S,$G655,通讯通路门店!$J:$J,"VIVO体验店")</f>
        <v>0</v>
      </c>
      <c r="BE655" s="99">
        <f>SUMIFS(通讯通路门店!$AB:$AB,通讯通路门店!$S:$S,$G655,通讯通路门店!$J:$J,"OPPO体验店")</f>
        <v>0</v>
      </c>
      <c r="BF655" s="99">
        <f>SUMIFS(通讯通路门店!$X:$X,通讯通路门店!$S:$S,$G655,通讯通路门店!$J:$J,"华为授权体验店")+SUMIFS(通讯通路门店!$AA:$AA,通讯通路门店!$S:$S,$G655,通讯通路门店!$J:$J,"华为堡垒店")</f>
        <v>0</v>
      </c>
      <c r="BG655" s="99">
        <f>SUMIFS(通讯通路门店!$Y:$Y,通讯通路门店!$S:$S,$G655,通讯通路门店!$J:$J,"小米体验店")</f>
        <v>0</v>
      </c>
      <c r="BH655" s="99">
        <f>SUMIFS(通讯通路门店!$AA:$AA,通讯通路门店!$S:$S,$G655,通讯通路门店!$J:$J,"苹果体验店")</f>
        <v>0</v>
      </c>
      <c r="BI655" s="99">
        <f>SUMIFS(通讯通路门店!$K:$K,通讯通路门店!$S:$S,$G655,通讯通路门店!$J:$J,"其他品牌专卖店")</f>
        <v>0</v>
      </c>
      <c r="BJ655" s="99">
        <f>SUMIFS(通讯通路门店!$AC:$AC,通讯通路门店!$S:$S,$G655)</f>
        <v>0</v>
      </c>
      <c r="BK655" s="99">
        <f>SUMIFS(通讯通路门店!$AD:$AD,通讯通路门店!$S:$S,$G655)</f>
        <v>0</v>
      </c>
      <c r="BL655" s="99">
        <f>SUMIFS(通讯通路门店!$AE:$AE,通讯通路门店!$S:$S,$G655)</f>
        <v>0</v>
      </c>
      <c r="BM655" s="99">
        <f>SUMIFS(通讯通路门店!$AF:$AF,通讯通路门店!$S:$S,$G655)</f>
        <v>0</v>
      </c>
      <c r="BN655" s="99">
        <f>SUMIFS(通讯通路门店!$AG:$AG,通讯通路门店!$S:$S,$G655)</f>
        <v>0</v>
      </c>
      <c r="BO655" s="99">
        <f>SUMIFS(通讯通路门店!$AH:$AH,通讯通路门店!$S:$S,$G655)</f>
        <v>0</v>
      </c>
      <c r="BP655" s="99">
        <f>SUMIFS(通讯通路门店!$AI:$AI,通讯通路门店!$S:$S,$G655)</f>
        <v>0</v>
      </c>
      <c r="BQ655" s="83"/>
    </row>
    <row r="656" spans="1:69">
      <c r="A656" s="99" t="str">
        <f>IFERROR(_xlfn.XLOOKUP($G656,通讯通路门店!$S$4:$S$993931,通讯通路门店!$A$4:$A$993931,0,0),"")</f>
        <v/>
      </c>
      <c r="B656" s="99" t="str">
        <f>IFERROR(_xlfn.XLOOKUP($G656,通讯通路门店!$S$4:$S$993931,通讯通路门店!$B$4:$B$993931,0,0),"")</f>
        <v/>
      </c>
      <c r="C656" s="99" t="str">
        <f>IFERROR(_xlfn.XLOOKUP($G656,通讯通路门店!$S$4:$S$993931,通讯通路门店!$C$4:$C$993931,0,0),"")</f>
        <v/>
      </c>
      <c r="D656" s="99" t="str">
        <f>IFERROR(_xlfn.XLOOKUP($G656,通讯通路门店!$S$4:$S$993931,通讯通路门店!$D$4:$D$993931,0,0),"")</f>
        <v/>
      </c>
      <c r="E656" s="83"/>
      <c r="F656" s="83"/>
      <c r="G656" s="101" t="e">
        <v>#N/A</v>
      </c>
      <c r="H656" s="102" t="str">
        <f>IFERROR(_xlfn.XLOOKUP($G656,通讯通路门店!$S$4:$S$993931,通讯通路门店!$R$4:$R$993931,0,0),"")</f>
        <v/>
      </c>
      <c r="I656" s="83"/>
      <c r="J656" s="83"/>
      <c r="K656" s="83"/>
      <c r="L656" s="83"/>
      <c r="M656" s="83"/>
      <c r="N656" s="83"/>
      <c r="O656" s="83"/>
      <c r="P656" s="83"/>
      <c r="Q656" s="83"/>
      <c r="R656" s="83"/>
      <c r="S656" s="83"/>
      <c r="T656" s="83"/>
      <c r="U656" s="99">
        <f>COUNTIF(通讯通路门店!$S:$S,$G656)</f>
        <v>0</v>
      </c>
      <c r="V656" s="99">
        <f>COUNTIFS(通讯通路门店!$S:$S,$G656,通讯通路门店!$J:$J,"综合卖场")</f>
        <v>0</v>
      </c>
      <c r="W656" s="99">
        <f>SUMIFS(通讯通路门店!$AJ:$AJ,通讯通路门店!$S:$S,通讯客户沙盘!$G656)</f>
        <v>0</v>
      </c>
      <c r="X656" s="99">
        <f t="shared" si="50"/>
        <v>0</v>
      </c>
      <c r="Y656" s="99">
        <f>COUNTIFS(通讯通路门店!$S:$S,$G656,通讯通路门店!$J:$J,"荣耀体验店")+COUNTIFS(通讯通路门店!$S:$S,$G656,通讯通路门店!$J:$J,"荣耀授权专卖店")</f>
        <v>0</v>
      </c>
      <c r="Z656" s="99">
        <f>COUNTIFS(通讯通路门店!$S:$S,$G656,通讯通路门店!$J:$J,"VIVO体验店")</f>
        <v>0</v>
      </c>
      <c r="AA656" s="99">
        <f>COUNTIFS(通讯通路门店!$S:$S,$G656,通讯通路门店!$J:$J,"OPPO体验店")</f>
        <v>0</v>
      </c>
      <c r="AB656" s="99">
        <f>COUNTIFS(通讯通路门店!$S:$S,$G656,通讯通路门店!$J:$J,"华为授权体验店")+COUNTIFS(通讯通路门店!$S:$S,$G656,通讯通路门店!$J:$J,"华为堡垒店")</f>
        <v>0</v>
      </c>
      <c r="AC656" s="99">
        <f>COUNTIFS(通讯通路门店!$S:$S,$G656,通讯通路门店!$J:$J,"小米体验店")</f>
        <v>0</v>
      </c>
      <c r="AD656" s="99">
        <f>COUNTIFS(通讯通路门店!$S:$S,$G656,通讯通路门店!$J:$J,"苹果体验店")</f>
        <v>0</v>
      </c>
      <c r="AE656" s="99">
        <f>COUNTIFS(通讯通路门店!$S:$S,$G656,通讯通路门店!$J:$J,"其他品牌专卖店")</f>
        <v>0</v>
      </c>
      <c r="AF656" s="99">
        <f>SUMIFS(通讯通路门店!$BI:$BI,通讯通路门店!$S:$S,$G656)</f>
        <v>0</v>
      </c>
      <c r="AG656" s="99">
        <f>SUMIFS(通讯通路门店!$BH:$BH,通讯通路门店!$S:$S,$G656)</f>
        <v>0</v>
      </c>
      <c r="AH656" s="99">
        <f t="shared" si="51"/>
        <v>0</v>
      </c>
      <c r="AI656" s="99">
        <f>SUMIFS(通讯通路门店!$BB:$BB,通讯通路门店!$S:$S,$G656)</f>
        <v>0</v>
      </c>
      <c r="AJ656" s="99">
        <f>SUMIFS(通讯通路门店!$BE:$BE,通讯通路门店!$S:$S,$G656)</f>
        <v>0</v>
      </c>
      <c r="AK656" s="99">
        <f>SUMIFS(通讯通路门店!$BG:$BG,通讯通路门店!$S:$S,$G656)</f>
        <v>0</v>
      </c>
      <c r="AL656" s="99">
        <f>SUMIFS(通讯通路门店!$BC:$BC,通讯通路门店!$S:$S,$G656)</f>
        <v>0</v>
      </c>
      <c r="AM656" s="99">
        <f>SUMIFS(通讯通路门店!$BD:$BD,通讯通路门店!$S:$S,$G656)</f>
        <v>0</v>
      </c>
      <c r="AN656" s="99">
        <f>SUMIFS(通讯通路门店!$BF:$BF,通讯通路门店!$S:$S,$G656)</f>
        <v>0</v>
      </c>
      <c r="AO656" s="99">
        <f t="shared" si="52"/>
        <v>0</v>
      </c>
      <c r="AP656" s="99">
        <f>SUMIFS(通讯通路门店!$K:$K,通讯通路门店!$S:$S,$G656)</f>
        <v>0</v>
      </c>
      <c r="AQ656" s="83"/>
      <c r="AR656" s="99">
        <f>SUMIFS(通讯通路门店!$T:$T,通讯通路门店!$S:$S,$G656)</f>
        <v>0</v>
      </c>
      <c r="AS656" s="99">
        <f>SUMIFS(通讯通路门店!$U:$U,通讯通路门店!$S:$S,$G656)</f>
        <v>0</v>
      </c>
      <c r="AT656" s="99">
        <f>SUMIFS(通讯通路门店!$V:$V,通讯通路门店!$S:$S,$G656)</f>
        <v>0</v>
      </c>
      <c r="AU656" s="99">
        <f>SUMIFS(通讯通路门店!$W:$W,通讯通路门店!$S:$S,$G656)</f>
        <v>0</v>
      </c>
      <c r="AV656" s="99">
        <f>SUMIFS(通讯通路门店!$Z:$Z,通讯通路门店!$S:$S,$G656)</f>
        <v>0</v>
      </c>
      <c r="AW656" s="99">
        <f>SUMIFS(通讯通路门店!$AB:$AB,通讯通路门店!$S:$S,$G656)</f>
        <v>0</v>
      </c>
      <c r="AX656" s="99">
        <f>SUMIFS(通讯通路门店!$X:$X,通讯通路门店!$S:$S,$G656)</f>
        <v>0</v>
      </c>
      <c r="AY656" s="99">
        <f>SUMIFS(通讯通路门店!$Y:$Y,通讯通路门店!$S:$S,$G656)</f>
        <v>0</v>
      </c>
      <c r="AZ656" s="99">
        <f>SUMIFS(通讯通路门店!$AA:$AA,通讯通路门店!$S:$S,$G656)</f>
        <v>0</v>
      </c>
      <c r="BA656" s="99">
        <f t="shared" si="53"/>
        <v>0</v>
      </c>
      <c r="BB656" s="99">
        <f t="shared" si="54"/>
        <v>0</v>
      </c>
      <c r="BC656" s="99">
        <f>SUMIFS(通讯通路门店!$W:$W,通讯通路门店!$S:$S,$G656,通讯通路门店!$J:$J,"荣耀体验店")+SUMIFS(通讯通路门店!$W:$W,通讯通路门店!$S:$S,$G656,通讯通路门店!$J:$J,"荣耀授权专卖店")</f>
        <v>0</v>
      </c>
      <c r="BD656" s="99">
        <f>SUMIFS(通讯通路门店!$Z:$Z,通讯通路门店!$S:$S,$G656,通讯通路门店!$J:$J,"VIVO体验店")</f>
        <v>0</v>
      </c>
      <c r="BE656" s="99">
        <f>SUMIFS(通讯通路门店!$AB:$AB,通讯通路门店!$S:$S,$G656,通讯通路门店!$J:$J,"OPPO体验店")</f>
        <v>0</v>
      </c>
      <c r="BF656" s="99">
        <f>SUMIFS(通讯通路门店!$X:$X,通讯通路门店!$S:$S,$G656,通讯通路门店!$J:$J,"华为授权体验店")+SUMIFS(通讯通路门店!$AA:$AA,通讯通路门店!$S:$S,$G656,通讯通路门店!$J:$J,"华为堡垒店")</f>
        <v>0</v>
      </c>
      <c r="BG656" s="99">
        <f>SUMIFS(通讯通路门店!$Y:$Y,通讯通路门店!$S:$S,$G656,通讯通路门店!$J:$J,"小米体验店")</f>
        <v>0</v>
      </c>
      <c r="BH656" s="99">
        <f>SUMIFS(通讯通路门店!$AA:$AA,通讯通路门店!$S:$S,$G656,通讯通路门店!$J:$J,"苹果体验店")</f>
        <v>0</v>
      </c>
      <c r="BI656" s="99">
        <f>SUMIFS(通讯通路门店!$K:$K,通讯通路门店!$S:$S,$G656,通讯通路门店!$J:$J,"其他品牌专卖店")</f>
        <v>0</v>
      </c>
      <c r="BJ656" s="99">
        <f>SUMIFS(通讯通路门店!$AC:$AC,通讯通路门店!$S:$S,$G656)</f>
        <v>0</v>
      </c>
      <c r="BK656" s="99">
        <f>SUMIFS(通讯通路门店!$AD:$AD,通讯通路门店!$S:$S,$G656)</f>
        <v>0</v>
      </c>
      <c r="BL656" s="99">
        <f>SUMIFS(通讯通路门店!$AE:$AE,通讯通路门店!$S:$S,$G656)</f>
        <v>0</v>
      </c>
      <c r="BM656" s="99">
        <f>SUMIFS(通讯通路门店!$AF:$AF,通讯通路门店!$S:$S,$G656)</f>
        <v>0</v>
      </c>
      <c r="BN656" s="99">
        <f>SUMIFS(通讯通路门店!$AG:$AG,通讯通路门店!$S:$S,$G656)</f>
        <v>0</v>
      </c>
      <c r="BO656" s="99">
        <f>SUMIFS(通讯通路门店!$AH:$AH,通讯通路门店!$S:$S,$G656)</f>
        <v>0</v>
      </c>
      <c r="BP656" s="99">
        <f>SUMIFS(通讯通路门店!$AI:$AI,通讯通路门店!$S:$S,$G656)</f>
        <v>0</v>
      </c>
      <c r="BQ656" s="83"/>
    </row>
    <row r="657" spans="1:69">
      <c r="A657" s="99" t="str">
        <f>IFERROR(_xlfn.XLOOKUP($G657,通讯通路门店!$S$4:$S$993931,通讯通路门店!$A$4:$A$993931,0,0),"")</f>
        <v/>
      </c>
      <c r="B657" s="99" t="str">
        <f>IFERROR(_xlfn.XLOOKUP($G657,通讯通路门店!$S$4:$S$993931,通讯通路门店!$B$4:$B$993931,0,0),"")</f>
        <v/>
      </c>
      <c r="C657" s="99" t="str">
        <f>IFERROR(_xlfn.XLOOKUP($G657,通讯通路门店!$S$4:$S$993931,通讯通路门店!$C$4:$C$993931,0,0),"")</f>
        <v/>
      </c>
      <c r="D657" s="99" t="str">
        <f>IFERROR(_xlfn.XLOOKUP($G657,通讯通路门店!$S$4:$S$993931,通讯通路门店!$D$4:$D$993931,0,0),"")</f>
        <v/>
      </c>
      <c r="E657" s="83"/>
      <c r="F657" s="83"/>
      <c r="G657" s="101" t="e">
        <v>#N/A</v>
      </c>
      <c r="H657" s="102" t="str">
        <f>IFERROR(_xlfn.XLOOKUP($G657,通讯通路门店!$S$4:$S$993931,通讯通路门店!$R$4:$R$993931,0,0),"")</f>
        <v/>
      </c>
      <c r="I657" s="83"/>
      <c r="J657" s="83"/>
      <c r="K657" s="83"/>
      <c r="L657" s="83"/>
      <c r="M657" s="83"/>
      <c r="N657" s="83"/>
      <c r="O657" s="83"/>
      <c r="P657" s="83"/>
      <c r="Q657" s="83"/>
      <c r="R657" s="83"/>
      <c r="S657" s="83"/>
      <c r="T657" s="83"/>
      <c r="U657" s="99">
        <f>COUNTIF(通讯通路门店!$S:$S,$G657)</f>
        <v>0</v>
      </c>
      <c r="V657" s="99">
        <f>COUNTIFS(通讯通路门店!$S:$S,$G657,通讯通路门店!$J:$J,"综合卖场")</f>
        <v>0</v>
      </c>
      <c r="W657" s="99">
        <f>SUMIFS(通讯通路门店!$AJ:$AJ,通讯通路门店!$S:$S,通讯客户沙盘!$G657)</f>
        <v>0</v>
      </c>
      <c r="X657" s="99">
        <f t="shared" si="50"/>
        <v>0</v>
      </c>
      <c r="Y657" s="99">
        <f>COUNTIFS(通讯通路门店!$S:$S,$G657,通讯通路门店!$J:$J,"荣耀体验店")+COUNTIFS(通讯通路门店!$S:$S,$G657,通讯通路门店!$J:$J,"荣耀授权专卖店")</f>
        <v>0</v>
      </c>
      <c r="Z657" s="99">
        <f>COUNTIFS(通讯通路门店!$S:$S,$G657,通讯通路门店!$J:$J,"VIVO体验店")</f>
        <v>0</v>
      </c>
      <c r="AA657" s="99">
        <f>COUNTIFS(通讯通路门店!$S:$S,$G657,通讯通路门店!$J:$J,"OPPO体验店")</f>
        <v>0</v>
      </c>
      <c r="AB657" s="99">
        <f>COUNTIFS(通讯通路门店!$S:$S,$G657,通讯通路门店!$J:$J,"华为授权体验店")+COUNTIFS(通讯通路门店!$S:$S,$G657,通讯通路门店!$J:$J,"华为堡垒店")</f>
        <v>0</v>
      </c>
      <c r="AC657" s="99">
        <f>COUNTIFS(通讯通路门店!$S:$S,$G657,通讯通路门店!$J:$J,"小米体验店")</f>
        <v>0</v>
      </c>
      <c r="AD657" s="99">
        <f>COUNTIFS(通讯通路门店!$S:$S,$G657,通讯通路门店!$J:$J,"苹果体验店")</f>
        <v>0</v>
      </c>
      <c r="AE657" s="99">
        <f>COUNTIFS(通讯通路门店!$S:$S,$G657,通讯通路门店!$J:$J,"其他品牌专卖店")</f>
        <v>0</v>
      </c>
      <c r="AF657" s="99">
        <f>SUMIFS(通讯通路门店!$BI:$BI,通讯通路门店!$S:$S,$G657)</f>
        <v>0</v>
      </c>
      <c r="AG657" s="99">
        <f>SUMIFS(通讯通路门店!$BH:$BH,通讯通路门店!$S:$S,$G657)</f>
        <v>0</v>
      </c>
      <c r="AH657" s="99">
        <f t="shared" si="51"/>
        <v>0</v>
      </c>
      <c r="AI657" s="99">
        <f>SUMIFS(通讯通路门店!$BB:$BB,通讯通路门店!$S:$S,$G657)</f>
        <v>0</v>
      </c>
      <c r="AJ657" s="99">
        <f>SUMIFS(通讯通路门店!$BE:$BE,通讯通路门店!$S:$S,$G657)</f>
        <v>0</v>
      </c>
      <c r="AK657" s="99">
        <f>SUMIFS(通讯通路门店!$BG:$BG,通讯通路门店!$S:$S,$G657)</f>
        <v>0</v>
      </c>
      <c r="AL657" s="99">
        <f>SUMIFS(通讯通路门店!$BC:$BC,通讯通路门店!$S:$S,$G657)</f>
        <v>0</v>
      </c>
      <c r="AM657" s="99">
        <f>SUMIFS(通讯通路门店!$BD:$BD,通讯通路门店!$S:$S,$G657)</f>
        <v>0</v>
      </c>
      <c r="AN657" s="99">
        <f>SUMIFS(通讯通路门店!$BF:$BF,通讯通路门店!$S:$S,$G657)</f>
        <v>0</v>
      </c>
      <c r="AO657" s="99">
        <f t="shared" si="52"/>
        <v>0</v>
      </c>
      <c r="AP657" s="99">
        <f>SUMIFS(通讯通路门店!$K:$K,通讯通路门店!$S:$S,$G657)</f>
        <v>0</v>
      </c>
      <c r="AQ657" s="83"/>
      <c r="AR657" s="99">
        <f>SUMIFS(通讯通路门店!$T:$T,通讯通路门店!$S:$S,$G657)</f>
        <v>0</v>
      </c>
      <c r="AS657" s="99">
        <f>SUMIFS(通讯通路门店!$U:$U,通讯通路门店!$S:$S,$G657)</f>
        <v>0</v>
      </c>
      <c r="AT657" s="99">
        <f>SUMIFS(通讯通路门店!$V:$V,通讯通路门店!$S:$S,$G657)</f>
        <v>0</v>
      </c>
      <c r="AU657" s="99">
        <f>SUMIFS(通讯通路门店!$W:$W,通讯通路门店!$S:$S,$G657)</f>
        <v>0</v>
      </c>
      <c r="AV657" s="99">
        <f>SUMIFS(通讯通路门店!$Z:$Z,通讯通路门店!$S:$S,$G657)</f>
        <v>0</v>
      </c>
      <c r="AW657" s="99">
        <f>SUMIFS(通讯通路门店!$AB:$AB,通讯通路门店!$S:$S,$G657)</f>
        <v>0</v>
      </c>
      <c r="AX657" s="99">
        <f>SUMIFS(通讯通路门店!$X:$X,通讯通路门店!$S:$S,$G657)</f>
        <v>0</v>
      </c>
      <c r="AY657" s="99">
        <f>SUMIFS(通讯通路门店!$Y:$Y,通讯通路门店!$S:$S,$G657)</f>
        <v>0</v>
      </c>
      <c r="AZ657" s="99">
        <f>SUMIFS(通讯通路门店!$AA:$AA,通讯通路门店!$S:$S,$G657)</f>
        <v>0</v>
      </c>
      <c r="BA657" s="99">
        <f t="shared" si="53"/>
        <v>0</v>
      </c>
      <c r="BB657" s="99">
        <f t="shared" si="54"/>
        <v>0</v>
      </c>
      <c r="BC657" s="99">
        <f>SUMIFS(通讯通路门店!$W:$W,通讯通路门店!$S:$S,$G657,通讯通路门店!$J:$J,"荣耀体验店")+SUMIFS(通讯通路门店!$W:$W,通讯通路门店!$S:$S,$G657,通讯通路门店!$J:$J,"荣耀授权专卖店")</f>
        <v>0</v>
      </c>
      <c r="BD657" s="99">
        <f>SUMIFS(通讯通路门店!$Z:$Z,通讯通路门店!$S:$S,$G657,通讯通路门店!$J:$J,"VIVO体验店")</f>
        <v>0</v>
      </c>
      <c r="BE657" s="99">
        <f>SUMIFS(通讯通路门店!$AB:$AB,通讯通路门店!$S:$S,$G657,通讯通路门店!$J:$J,"OPPO体验店")</f>
        <v>0</v>
      </c>
      <c r="BF657" s="99">
        <f>SUMIFS(通讯通路门店!$X:$X,通讯通路门店!$S:$S,$G657,通讯通路门店!$J:$J,"华为授权体验店")+SUMIFS(通讯通路门店!$AA:$AA,通讯通路门店!$S:$S,$G657,通讯通路门店!$J:$J,"华为堡垒店")</f>
        <v>0</v>
      </c>
      <c r="BG657" s="99">
        <f>SUMIFS(通讯通路门店!$Y:$Y,通讯通路门店!$S:$S,$G657,通讯通路门店!$J:$J,"小米体验店")</f>
        <v>0</v>
      </c>
      <c r="BH657" s="99">
        <f>SUMIFS(通讯通路门店!$AA:$AA,通讯通路门店!$S:$S,$G657,通讯通路门店!$J:$J,"苹果体验店")</f>
        <v>0</v>
      </c>
      <c r="BI657" s="99">
        <f>SUMIFS(通讯通路门店!$K:$K,通讯通路门店!$S:$S,$G657,通讯通路门店!$J:$J,"其他品牌专卖店")</f>
        <v>0</v>
      </c>
      <c r="BJ657" s="99">
        <f>SUMIFS(通讯通路门店!$AC:$AC,通讯通路门店!$S:$S,$G657)</f>
        <v>0</v>
      </c>
      <c r="BK657" s="99">
        <f>SUMIFS(通讯通路门店!$AD:$AD,通讯通路门店!$S:$S,$G657)</f>
        <v>0</v>
      </c>
      <c r="BL657" s="99">
        <f>SUMIFS(通讯通路门店!$AE:$AE,通讯通路门店!$S:$S,$G657)</f>
        <v>0</v>
      </c>
      <c r="BM657" s="99">
        <f>SUMIFS(通讯通路门店!$AF:$AF,通讯通路门店!$S:$S,$G657)</f>
        <v>0</v>
      </c>
      <c r="BN657" s="99">
        <f>SUMIFS(通讯通路门店!$AG:$AG,通讯通路门店!$S:$S,$G657)</f>
        <v>0</v>
      </c>
      <c r="BO657" s="99">
        <f>SUMIFS(通讯通路门店!$AH:$AH,通讯通路门店!$S:$S,$G657)</f>
        <v>0</v>
      </c>
      <c r="BP657" s="99">
        <f>SUMIFS(通讯通路门店!$AI:$AI,通讯通路门店!$S:$S,$G657)</f>
        <v>0</v>
      </c>
      <c r="BQ657" s="83"/>
    </row>
    <row r="658" spans="1:69">
      <c r="A658" s="99" t="str">
        <f>IFERROR(_xlfn.XLOOKUP($G658,通讯通路门店!$S$4:$S$993931,通讯通路门店!$A$4:$A$993931,0,0),"")</f>
        <v/>
      </c>
      <c r="B658" s="99" t="str">
        <f>IFERROR(_xlfn.XLOOKUP($G658,通讯通路门店!$S$4:$S$993931,通讯通路门店!$B$4:$B$993931,0,0),"")</f>
        <v/>
      </c>
      <c r="C658" s="99" t="str">
        <f>IFERROR(_xlfn.XLOOKUP($G658,通讯通路门店!$S$4:$S$993931,通讯通路门店!$C$4:$C$993931,0,0),"")</f>
        <v/>
      </c>
      <c r="D658" s="99" t="str">
        <f>IFERROR(_xlfn.XLOOKUP($G658,通讯通路门店!$S$4:$S$993931,通讯通路门店!$D$4:$D$993931,0,0),"")</f>
        <v/>
      </c>
      <c r="E658" s="83"/>
      <c r="F658" s="83"/>
      <c r="G658" s="101" t="e">
        <v>#N/A</v>
      </c>
      <c r="H658" s="102" t="str">
        <f>IFERROR(_xlfn.XLOOKUP($G658,通讯通路门店!$S$4:$S$993931,通讯通路门店!$R$4:$R$993931,0,0),"")</f>
        <v/>
      </c>
      <c r="I658" s="83"/>
      <c r="J658" s="83"/>
      <c r="K658" s="83"/>
      <c r="L658" s="83"/>
      <c r="M658" s="83"/>
      <c r="N658" s="83"/>
      <c r="O658" s="83"/>
      <c r="P658" s="83"/>
      <c r="Q658" s="83"/>
      <c r="R658" s="83"/>
      <c r="S658" s="83"/>
      <c r="T658" s="83"/>
      <c r="U658" s="99">
        <f>COUNTIF(通讯通路门店!$S:$S,$G658)</f>
        <v>0</v>
      </c>
      <c r="V658" s="99">
        <f>COUNTIFS(通讯通路门店!$S:$S,$G658,通讯通路门店!$J:$J,"综合卖场")</f>
        <v>0</v>
      </c>
      <c r="W658" s="99">
        <f>SUMIFS(通讯通路门店!$AJ:$AJ,通讯通路门店!$S:$S,通讯客户沙盘!$G658)</f>
        <v>0</v>
      </c>
      <c r="X658" s="99">
        <f t="shared" si="50"/>
        <v>0</v>
      </c>
      <c r="Y658" s="99">
        <f>COUNTIFS(通讯通路门店!$S:$S,$G658,通讯通路门店!$J:$J,"荣耀体验店")+COUNTIFS(通讯通路门店!$S:$S,$G658,通讯通路门店!$J:$J,"荣耀授权专卖店")</f>
        <v>0</v>
      </c>
      <c r="Z658" s="99">
        <f>COUNTIFS(通讯通路门店!$S:$S,$G658,通讯通路门店!$J:$J,"VIVO体验店")</f>
        <v>0</v>
      </c>
      <c r="AA658" s="99">
        <f>COUNTIFS(通讯通路门店!$S:$S,$G658,通讯通路门店!$J:$J,"OPPO体验店")</f>
        <v>0</v>
      </c>
      <c r="AB658" s="99">
        <f>COUNTIFS(通讯通路门店!$S:$S,$G658,通讯通路门店!$J:$J,"华为授权体验店")+COUNTIFS(通讯通路门店!$S:$S,$G658,通讯通路门店!$J:$J,"华为堡垒店")</f>
        <v>0</v>
      </c>
      <c r="AC658" s="99">
        <f>COUNTIFS(通讯通路门店!$S:$S,$G658,通讯通路门店!$J:$J,"小米体验店")</f>
        <v>0</v>
      </c>
      <c r="AD658" s="99">
        <f>COUNTIFS(通讯通路门店!$S:$S,$G658,通讯通路门店!$J:$J,"苹果体验店")</f>
        <v>0</v>
      </c>
      <c r="AE658" s="99">
        <f>COUNTIFS(通讯通路门店!$S:$S,$G658,通讯通路门店!$J:$J,"其他品牌专卖店")</f>
        <v>0</v>
      </c>
      <c r="AF658" s="99">
        <f>SUMIFS(通讯通路门店!$BI:$BI,通讯通路门店!$S:$S,$G658)</f>
        <v>0</v>
      </c>
      <c r="AG658" s="99">
        <f>SUMIFS(通讯通路门店!$BH:$BH,通讯通路门店!$S:$S,$G658)</f>
        <v>0</v>
      </c>
      <c r="AH658" s="99">
        <f t="shared" si="51"/>
        <v>0</v>
      </c>
      <c r="AI658" s="99">
        <f>SUMIFS(通讯通路门店!$BB:$BB,通讯通路门店!$S:$S,$G658)</f>
        <v>0</v>
      </c>
      <c r="AJ658" s="99">
        <f>SUMIFS(通讯通路门店!$BE:$BE,通讯通路门店!$S:$S,$G658)</f>
        <v>0</v>
      </c>
      <c r="AK658" s="99">
        <f>SUMIFS(通讯通路门店!$BG:$BG,通讯通路门店!$S:$S,$G658)</f>
        <v>0</v>
      </c>
      <c r="AL658" s="99">
        <f>SUMIFS(通讯通路门店!$BC:$BC,通讯通路门店!$S:$S,$G658)</f>
        <v>0</v>
      </c>
      <c r="AM658" s="99">
        <f>SUMIFS(通讯通路门店!$BD:$BD,通讯通路门店!$S:$S,$G658)</f>
        <v>0</v>
      </c>
      <c r="AN658" s="99">
        <f>SUMIFS(通讯通路门店!$BF:$BF,通讯通路门店!$S:$S,$G658)</f>
        <v>0</v>
      </c>
      <c r="AO658" s="99">
        <f t="shared" si="52"/>
        <v>0</v>
      </c>
      <c r="AP658" s="99">
        <f>SUMIFS(通讯通路门店!$K:$K,通讯通路门店!$S:$S,$G658)</f>
        <v>0</v>
      </c>
      <c r="AQ658" s="83"/>
      <c r="AR658" s="99">
        <f>SUMIFS(通讯通路门店!$T:$T,通讯通路门店!$S:$S,$G658)</f>
        <v>0</v>
      </c>
      <c r="AS658" s="99">
        <f>SUMIFS(通讯通路门店!$U:$U,通讯通路门店!$S:$S,$G658)</f>
        <v>0</v>
      </c>
      <c r="AT658" s="99">
        <f>SUMIFS(通讯通路门店!$V:$V,通讯通路门店!$S:$S,$G658)</f>
        <v>0</v>
      </c>
      <c r="AU658" s="99">
        <f>SUMIFS(通讯通路门店!$W:$W,通讯通路门店!$S:$S,$G658)</f>
        <v>0</v>
      </c>
      <c r="AV658" s="99">
        <f>SUMIFS(通讯通路门店!$Z:$Z,通讯通路门店!$S:$S,$G658)</f>
        <v>0</v>
      </c>
      <c r="AW658" s="99">
        <f>SUMIFS(通讯通路门店!$AB:$AB,通讯通路门店!$S:$S,$G658)</f>
        <v>0</v>
      </c>
      <c r="AX658" s="99">
        <f>SUMIFS(通讯通路门店!$X:$X,通讯通路门店!$S:$S,$G658)</f>
        <v>0</v>
      </c>
      <c r="AY658" s="99">
        <f>SUMIFS(通讯通路门店!$Y:$Y,通讯通路门店!$S:$S,$G658)</f>
        <v>0</v>
      </c>
      <c r="AZ658" s="99">
        <f>SUMIFS(通讯通路门店!$AA:$AA,通讯通路门店!$S:$S,$G658)</f>
        <v>0</v>
      </c>
      <c r="BA658" s="99">
        <f t="shared" si="53"/>
        <v>0</v>
      </c>
      <c r="BB658" s="99">
        <f t="shared" si="54"/>
        <v>0</v>
      </c>
      <c r="BC658" s="99">
        <f>SUMIFS(通讯通路门店!$W:$W,通讯通路门店!$S:$S,$G658,通讯通路门店!$J:$J,"荣耀体验店")+SUMIFS(通讯通路门店!$W:$W,通讯通路门店!$S:$S,$G658,通讯通路门店!$J:$J,"荣耀授权专卖店")</f>
        <v>0</v>
      </c>
      <c r="BD658" s="99">
        <f>SUMIFS(通讯通路门店!$Z:$Z,通讯通路门店!$S:$S,$G658,通讯通路门店!$J:$J,"VIVO体验店")</f>
        <v>0</v>
      </c>
      <c r="BE658" s="99">
        <f>SUMIFS(通讯通路门店!$AB:$AB,通讯通路门店!$S:$S,$G658,通讯通路门店!$J:$J,"OPPO体验店")</f>
        <v>0</v>
      </c>
      <c r="BF658" s="99">
        <f>SUMIFS(通讯通路门店!$X:$X,通讯通路门店!$S:$S,$G658,通讯通路门店!$J:$J,"华为授权体验店")+SUMIFS(通讯通路门店!$AA:$AA,通讯通路门店!$S:$S,$G658,通讯通路门店!$J:$J,"华为堡垒店")</f>
        <v>0</v>
      </c>
      <c r="BG658" s="99">
        <f>SUMIFS(通讯通路门店!$Y:$Y,通讯通路门店!$S:$S,$G658,通讯通路门店!$J:$J,"小米体验店")</f>
        <v>0</v>
      </c>
      <c r="BH658" s="99">
        <f>SUMIFS(通讯通路门店!$AA:$AA,通讯通路门店!$S:$S,$G658,通讯通路门店!$J:$J,"苹果体验店")</f>
        <v>0</v>
      </c>
      <c r="BI658" s="99">
        <f>SUMIFS(通讯通路门店!$K:$K,通讯通路门店!$S:$S,$G658,通讯通路门店!$J:$J,"其他品牌专卖店")</f>
        <v>0</v>
      </c>
      <c r="BJ658" s="99">
        <f>SUMIFS(通讯通路门店!$AC:$AC,通讯通路门店!$S:$S,$G658)</f>
        <v>0</v>
      </c>
      <c r="BK658" s="99">
        <f>SUMIFS(通讯通路门店!$AD:$AD,通讯通路门店!$S:$S,$G658)</f>
        <v>0</v>
      </c>
      <c r="BL658" s="99">
        <f>SUMIFS(通讯通路门店!$AE:$AE,通讯通路门店!$S:$S,$G658)</f>
        <v>0</v>
      </c>
      <c r="BM658" s="99">
        <f>SUMIFS(通讯通路门店!$AF:$AF,通讯通路门店!$S:$S,$G658)</f>
        <v>0</v>
      </c>
      <c r="BN658" s="99">
        <f>SUMIFS(通讯通路门店!$AG:$AG,通讯通路门店!$S:$S,$G658)</f>
        <v>0</v>
      </c>
      <c r="BO658" s="99">
        <f>SUMIFS(通讯通路门店!$AH:$AH,通讯通路门店!$S:$S,$G658)</f>
        <v>0</v>
      </c>
      <c r="BP658" s="99">
        <f>SUMIFS(通讯通路门店!$AI:$AI,通讯通路门店!$S:$S,$G658)</f>
        <v>0</v>
      </c>
      <c r="BQ658" s="83"/>
    </row>
    <row r="659" spans="1:69">
      <c r="A659" s="99" t="str">
        <f>IFERROR(_xlfn.XLOOKUP($G659,通讯通路门店!$S$4:$S$993931,通讯通路门店!$A$4:$A$993931,0,0),"")</f>
        <v/>
      </c>
      <c r="B659" s="99" t="str">
        <f>IFERROR(_xlfn.XLOOKUP($G659,通讯通路门店!$S$4:$S$993931,通讯通路门店!$B$4:$B$993931,0,0),"")</f>
        <v/>
      </c>
      <c r="C659" s="99" t="str">
        <f>IFERROR(_xlfn.XLOOKUP($G659,通讯通路门店!$S$4:$S$993931,通讯通路门店!$C$4:$C$993931,0,0),"")</f>
        <v/>
      </c>
      <c r="D659" s="99" t="str">
        <f>IFERROR(_xlfn.XLOOKUP($G659,通讯通路门店!$S$4:$S$993931,通讯通路门店!$D$4:$D$993931,0,0),"")</f>
        <v/>
      </c>
      <c r="E659" s="83"/>
      <c r="F659" s="83"/>
      <c r="G659" s="101" t="e">
        <v>#N/A</v>
      </c>
      <c r="H659" s="102" t="str">
        <f>IFERROR(_xlfn.XLOOKUP($G659,通讯通路门店!$S$4:$S$993931,通讯通路门店!$R$4:$R$993931,0,0),"")</f>
        <v/>
      </c>
      <c r="I659" s="83"/>
      <c r="J659" s="83"/>
      <c r="K659" s="83"/>
      <c r="L659" s="83"/>
      <c r="M659" s="83"/>
      <c r="N659" s="83"/>
      <c r="O659" s="83"/>
      <c r="P659" s="83"/>
      <c r="Q659" s="83"/>
      <c r="R659" s="83"/>
      <c r="S659" s="83"/>
      <c r="T659" s="83"/>
      <c r="U659" s="99">
        <f>COUNTIF(通讯通路门店!$S:$S,$G659)</f>
        <v>0</v>
      </c>
      <c r="V659" s="99">
        <f>COUNTIFS(通讯通路门店!$S:$S,$G659,通讯通路门店!$J:$J,"综合卖场")</f>
        <v>0</v>
      </c>
      <c r="W659" s="99">
        <f>SUMIFS(通讯通路门店!$AJ:$AJ,通讯通路门店!$S:$S,通讯客户沙盘!$G659)</f>
        <v>0</v>
      </c>
      <c r="X659" s="99">
        <f t="shared" si="50"/>
        <v>0</v>
      </c>
      <c r="Y659" s="99">
        <f>COUNTIFS(通讯通路门店!$S:$S,$G659,通讯通路门店!$J:$J,"荣耀体验店")+COUNTIFS(通讯通路门店!$S:$S,$G659,通讯通路门店!$J:$J,"荣耀授权专卖店")</f>
        <v>0</v>
      </c>
      <c r="Z659" s="99">
        <f>COUNTIFS(通讯通路门店!$S:$S,$G659,通讯通路门店!$J:$J,"VIVO体验店")</f>
        <v>0</v>
      </c>
      <c r="AA659" s="99">
        <f>COUNTIFS(通讯通路门店!$S:$S,$G659,通讯通路门店!$J:$J,"OPPO体验店")</f>
        <v>0</v>
      </c>
      <c r="AB659" s="99">
        <f>COUNTIFS(通讯通路门店!$S:$S,$G659,通讯通路门店!$J:$J,"华为授权体验店")+COUNTIFS(通讯通路门店!$S:$S,$G659,通讯通路门店!$J:$J,"华为堡垒店")</f>
        <v>0</v>
      </c>
      <c r="AC659" s="99">
        <f>COUNTIFS(通讯通路门店!$S:$S,$G659,通讯通路门店!$J:$J,"小米体验店")</f>
        <v>0</v>
      </c>
      <c r="AD659" s="99">
        <f>COUNTIFS(通讯通路门店!$S:$S,$G659,通讯通路门店!$J:$J,"苹果体验店")</f>
        <v>0</v>
      </c>
      <c r="AE659" s="99">
        <f>COUNTIFS(通讯通路门店!$S:$S,$G659,通讯通路门店!$J:$J,"其他品牌专卖店")</f>
        <v>0</v>
      </c>
      <c r="AF659" s="99">
        <f>SUMIFS(通讯通路门店!$BI:$BI,通讯通路门店!$S:$S,$G659)</f>
        <v>0</v>
      </c>
      <c r="AG659" s="99">
        <f>SUMIFS(通讯通路门店!$BH:$BH,通讯通路门店!$S:$S,$G659)</f>
        <v>0</v>
      </c>
      <c r="AH659" s="99">
        <f t="shared" si="51"/>
        <v>0</v>
      </c>
      <c r="AI659" s="99">
        <f>SUMIFS(通讯通路门店!$BB:$BB,通讯通路门店!$S:$S,$G659)</f>
        <v>0</v>
      </c>
      <c r="AJ659" s="99">
        <f>SUMIFS(通讯通路门店!$BE:$BE,通讯通路门店!$S:$S,$G659)</f>
        <v>0</v>
      </c>
      <c r="AK659" s="99">
        <f>SUMIFS(通讯通路门店!$BG:$BG,通讯通路门店!$S:$S,$G659)</f>
        <v>0</v>
      </c>
      <c r="AL659" s="99">
        <f>SUMIFS(通讯通路门店!$BC:$BC,通讯通路门店!$S:$S,$G659)</f>
        <v>0</v>
      </c>
      <c r="AM659" s="99">
        <f>SUMIFS(通讯通路门店!$BD:$BD,通讯通路门店!$S:$S,$G659)</f>
        <v>0</v>
      </c>
      <c r="AN659" s="99">
        <f>SUMIFS(通讯通路门店!$BF:$BF,通讯通路门店!$S:$S,$G659)</f>
        <v>0</v>
      </c>
      <c r="AO659" s="99">
        <f t="shared" si="52"/>
        <v>0</v>
      </c>
      <c r="AP659" s="99">
        <f>SUMIFS(通讯通路门店!$K:$K,通讯通路门店!$S:$S,$G659)</f>
        <v>0</v>
      </c>
      <c r="AQ659" s="83"/>
      <c r="AR659" s="99">
        <f>SUMIFS(通讯通路门店!$T:$T,通讯通路门店!$S:$S,$G659)</f>
        <v>0</v>
      </c>
      <c r="AS659" s="99">
        <f>SUMIFS(通讯通路门店!$U:$U,通讯通路门店!$S:$S,$G659)</f>
        <v>0</v>
      </c>
      <c r="AT659" s="99">
        <f>SUMIFS(通讯通路门店!$V:$V,通讯通路门店!$S:$S,$G659)</f>
        <v>0</v>
      </c>
      <c r="AU659" s="99">
        <f>SUMIFS(通讯通路门店!$W:$W,通讯通路门店!$S:$S,$G659)</f>
        <v>0</v>
      </c>
      <c r="AV659" s="99">
        <f>SUMIFS(通讯通路门店!$Z:$Z,通讯通路门店!$S:$S,$G659)</f>
        <v>0</v>
      </c>
      <c r="AW659" s="99">
        <f>SUMIFS(通讯通路门店!$AB:$AB,通讯通路门店!$S:$S,$G659)</f>
        <v>0</v>
      </c>
      <c r="AX659" s="99">
        <f>SUMIFS(通讯通路门店!$X:$X,通讯通路门店!$S:$S,$G659)</f>
        <v>0</v>
      </c>
      <c r="AY659" s="99">
        <f>SUMIFS(通讯通路门店!$Y:$Y,通讯通路门店!$S:$S,$G659)</f>
        <v>0</v>
      </c>
      <c r="AZ659" s="99">
        <f>SUMIFS(通讯通路门店!$AA:$AA,通讯通路门店!$S:$S,$G659)</f>
        <v>0</v>
      </c>
      <c r="BA659" s="99">
        <f t="shared" si="53"/>
        <v>0</v>
      </c>
      <c r="BB659" s="99">
        <f t="shared" si="54"/>
        <v>0</v>
      </c>
      <c r="BC659" s="99">
        <f>SUMIFS(通讯通路门店!$W:$W,通讯通路门店!$S:$S,$G659,通讯通路门店!$J:$J,"荣耀体验店")+SUMIFS(通讯通路门店!$W:$W,通讯通路门店!$S:$S,$G659,通讯通路门店!$J:$J,"荣耀授权专卖店")</f>
        <v>0</v>
      </c>
      <c r="BD659" s="99">
        <f>SUMIFS(通讯通路门店!$Z:$Z,通讯通路门店!$S:$S,$G659,通讯通路门店!$J:$J,"VIVO体验店")</f>
        <v>0</v>
      </c>
      <c r="BE659" s="99">
        <f>SUMIFS(通讯通路门店!$AB:$AB,通讯通路门店!$S:$S,$G659,通讯通路门店!$J:$J,"OPPO体验店")</f>
        <v>0</v>
      </c>
      <c r="BF659" s="99">
        <f>SUMIFS(通讯通路门店!$X:$X,通讯通路门店!$S:$S,$G659,通讯通路门店!$J:$J,"华为授权体验店")+SUMIFS(通讯通路门店!$AA:$AA,通讯通路门店!$S:$S,$G659,通讯通路门店!$J:$J,"华为堡垒店")</f>
        <v>0</v>
      </c>
      <c r="BG659" s="99">
        <f>SUMIFS(通讯通路门店!$Y:$Y,通讯通路门店!$S:$S,$G659,通讯通路门店!$J:$J,"小米体验店")</f>
        <v>0</v>
      </c>
      <c r="BH659" s="99">
        <f>SUMIFS(通讯通路门店!$AA:$AA,通讯通路门店!$S:$S,$G659,通讯通路门店!$J:$J,"苹果体验店")</f>
        <v>0</v>
      </c>
      <c r="BI659" s="99">
        <f>SUMIFS(通讯通路门店!$K:$K,通讯通路门店!$S:$S,$G659,通讯通路门店!$J:$J,"其他品牌专卖店")</f>
        <v>0</v>
      </c>
      <c r="BJ659" s="99">
        <f>SUMIFS(通讯通路门店!$AC:$AC,通讯通路门店!$S:$S,$G659)</f>
        <v>0</v>
      </c>
      <c r="BK659" s="99">
        <f>SUMIFS(通讯通路门店!$AD:$AD,通讯通路门店!$S:$S,$G659)</f>
        <v>0</v>
      </c>
      <c r="BL659" s="99">
        <f>SUMIFS(通讯通路门店!$AE:$AE,通讯通路门店!$S:$S,$G659)</f>
        <v>0</v>
      </c>
      <c r="BM659" s="99">
        <f>SUMIFS(通讯通路门店!$AF:$AF,通讯通路门店!$S:$S,$G659)</f>
        <v>0</v>
      </c>
      <c r="BN659" s="99">
        <f>SUMIFS(通讯通路门店!$AG:$AG,通讯通路门店!$S:$S,$G659)</f>
        <v>0</v>
      </c>
      <c r="BO659" s="99">
        <f>SUMIFS(通讯通路门店!$AH:$AH,通讯通路门店!$S:$S,$G659)</f>
        <v>0</v>
      </c>
      <c r="BP659" s="99">
        <f>SUMIFS(通讯通路门店!$AI:$AI,通讯通路门店!$S:$S,$G659)</f>
        <v>0</v>
      </c>
      <c r="BQ659" s="83"/>
    </row>
    <row r="660" spans="1:69">
      <c r="A660" s="99" t="str">
        <f>IFERROR(_xlfn.XLOOKUP($G660,通讯通路门店!$S$4:$S$993931,通讯通路门店!$A$4:$A$993931,0,0),"")</f>
        <v/>
      </c>
      <c r="B660" s="99" t="str">
        <f>IFERROR(_xlfn.XLOOKUP($G660,通讯通路门店!$S$4:$S$993931,通讯通路门店!$B$4:$B$993931,0,0),"")</f>
        <v/>
      </c>
      <c r="C660" s="99" t="str">
        <f>IFERROR(_xlfn.XLOOKUP($G660,通讯通路门店!$S$4:$S$993931,通讯通路门店!$C$4:$C$993931,0,0),"")</f>
        <v/>
      </c>
      <c r="D660" s="99" t="str">
        <f>IFERROR(_xlfn.XLOOKUP($G660,通讯通路门店!$S$4:$S$993931,通讯通路门店!$D$4:$D$993931,0,0),"")</f>
        <v/>
      </c>
      <c r="E660" s="83"/>
      <c r="F660" s="83"/>
      <c r="G660" s="101" t="e">
        <v>#N/A</v>
      </c>
      <c r="H660" s="102" t="str">
        <f>IFERROR(_xlfn.XLOOKUP($G660,通讯通路门店!$S$4:$S$993931,通讯通路门店!$R$4:$R$993931,0,0),"")</f>
        <v/>
      </c>
      <c r="I660" s="83"/>
      <c r="J660" s="83"/>
      <c r="K660" s="83"/>
      <c r="L660" s="83"/>
      <c r="M660" s="83"/>
      <c r="N660" s="83"/>
      <c r="O660" s="83"/>
      <c r="P660" s="83"/>
      <c r="Q660" s="83"/>
      <c r="R660" s="83"/>
      <c r="S660" s="83"/>
      <c r="T660" s="83"/>
      <c r="U660" s="99">
        <f>COUNTIF(通讯通路门店!$S:$S,$G660)</f>
        <v>0</v>
      </c>
      <c r="V660" s="99">
        <f>COUNTIFS(通讯通路门店!$S:$S,$G660,通讯通路门店!$J:$J,"综合卖场")</f>
        <v>0</v>
      </c>
      <c r="W660" s="99">
        <f>SUMIFS(通讯通路门店!$AJ:$AJ,通讯通路门店!$S:$S,通讯客户沙盘!$G660)</f>
        <v>0</v>
      </c>
      <c r="X660" s="99">
        <f t="shared" si="50"/>
        <v>0</v>
      </c>
      <c r="Y660" s="99">
        <f>COUNTIFS(通讯通路门店!$S:$S,$G660,通讯通路门店!$J:$J,"荣耀体验店")+COUNTIFS(通讯通路门店!$S:$S,$G660,通讯通路门店!$J:$J,"荣耀授权专卖店")</f>
        <v>0</v>
      </c>
      <c r="Z660" s="99">
        <f>COUNTIFS(通讯通路门店!$S:$S,$G660,通讯通路门店!$J:$J,"VIVO体验店")</f>
        <v>0</v>
      </c>
      <c r="AA660" s="99">
        <f>COUNTIFS(通讯通路门店!$S:$S,$G660,通讯通路门店!$J:$J,"OPPO体验店")</f>
        <v>0</v>
      </c>
      <c r="AB660" s="99">
        <f>COUNTIFS(通讯通路门店!$S:$S,$G660,通讯通路门店!$J:$J,"华为授权体验店")+COUNTIFS(通讯通路门店!$S:$S,$G660,通讯通路门店!$J:$J,"华为堡垒店")</f>
        <v>0</v>
      </c>
      <c r="AC660" s="99">
        <f>COUNTIFS(通讯通路门店!$S:$S,$G660,通讯通路门店!$J:$J,"小米体验店")</f>
        <v>0</v>
      </c>
      <c r="AD660" s="99">
        <f>COUNTIFS(通讯通路门店!$S:$S,$G660,通讯通路门店!$J:$J,"苹果体验店")</f>
        <v>0</v>
      </c>
      <c r="AE660" s="99">
        <f>COUNTIFS(通讯通路门店!$S:$S,$G660,通讯通路门店!$J:$J,"其他品牌专卖店")</f>
        <v>0</v>
      </c>
      <c r="AF660" s="99">
        <f>SUMIFS(通讯通路门店!$BI:$BI,通讯通路门店!$S:$S,$G660)</f>
        <v>0</v>
      </c>
      <c r="AG660" s="99">
        <f>SUMIFS(通讯通路门店!$BH:$BH,通讯通路门店!$S:$S,$G660)</f>
        <v>0</v>
      </c>
      <c r="AH660" s="99">
        <f t="shared" si="51"/>
        <v>0</v>
      </c>
      <c r="AI660" s="99">
        <f>SUMIFS(通讯通路门店!$BB:$BB,通讯通路门店!$S:$S,$G660)</f>
        <v>0</v>
      </c>
      <c r="AJ660" s="99">
        <f>SUMIFS(通讯通路门店!$BE:$BE,通讯通路门店!$S:$S,$G660)</f>
        <v>0</v>
      </c>
      <c r="AK660" s="99">
        <f>SUMIFS(通讯通路门店!$BG:$BG,通讯通路门店!$S:$S,$G660)</f>
        <v>0</v>
      </c>
      <c r="AL660" s="99">
        <f>SUMIFS(通讯通路门店!$BC:$BC,通讯通路门店!$S:$S,$G660)</f>
        <v>0</v>
      </c>
      <c r="AM660" s="99">
        <f>SUMIFS(通讯通路门店!$BD:$BD,通讯通路门店!$S:$S,$G660)</f>
        <v>0</v>
      </c>
      <c r="AN660" s="99">
        <f>SUMIFS(通讯通路门店!$BF:$BF,通讯通路门店!$S:$S,$G660)</f>
        <v>0</v>
      </c>
      <c r="AO660" s="99">
        <f t="shared" si="52"/>
        <v>0</v>
      </c>
      <c r="AP660" s="99">
        <f>SUMIFS(通讯通路门店!$K:$K,通讯通路门店!$S:$S,$G660)</f>
        <v>0</v>
      </c>
      <c r="AQ660" s="83"/>
      <c r="AR660" s="99">
        <f>SUMIFS(通讯通路门店!$T:$T,通讯通路门店!$S:$S,$G660)</f>
        <v>0</v>
      </c>
      <c r="AS660" s="99">
        <f>SUMIFS(通讯通路门店!$U:$U,通讯通路门店!$S:$S,$G660)</f>
        <v>0</v>
      </c>
      <c r="AT660" s="99">
        <f>SUMIFS(通讯通路门店!$V:$V,通讯通路门店!$S:$S,$G660)</f>
        <v>0</v>
      </c>
      <c r="AU660" s="99">
        <f>SUMIFS(通讯通路门店!$W:$W,通讯通路门店!$S:$S,$G660)</f>
        <v>0</v>
      </c>
      <c r="AV660" s="99">
        <f>SUMIFS(通讯通路门店!$Z:$Z,通讯通路门店!$S:$S,$G660)</f>
        <v>0</v>
      </c>
      <c r="AW660" s="99">
        <f>SUMIFS(通讯通路门店!$AB:$AB,通讯通路门店!$S:$S,$G660)</f>
        <v>0</v>
      </c>
      <c r="AX660" s="99">
        <f>SUMIFS(通讯通路门店!$X:$X,通讯通路门店!$S:$S,$G660)</f>
        <v>0</v>
      </c>
      <c r="AY660" s="99">
        <f>SUMIFS(通讯通路门店!$Y:$Y,通讯通路门店!$S:$S,$G660)</f>
        <v>0</v>
      </c>
      <c r="AZ660" s="99">
        <f>SUMIFS(通讯通路门店!$AA:$AA,通讯通路门店!$S:$S,$G660)</f>
        <v>0</v>
      </c>
      <c r="BA660" s="99">
        <f t="shared" si="53"/>
        <v>0</v>
      </c>
      <c r="BB660" s="99">
        <f t="shared" si="54"/>
        <v>0</v>
      </c>
      <c r="BC660" s="99">
        <f>SUMIFS(通讯通路门店!$W:$W,通讯通路门店!$S:$S,$G660,通讯通路门店!$J:$J,"荣耀体验店")+SUMIFS(通讯通路门店!$W:$W,通讯通路门店!$S:$S,$G660,通讯通路门店!$J:$J,"荣耀授权专卖店")</f>
        <v>0</v>
      </c>
      <c r="BD660" s="99">
        <f>SUMIFS(通讯通路门店!$Z:$Z,通讯通路门店!$S:$S,$G660,通讯通路门店!$J:$J,"VIVO体验店")</f>
        <v>0</v>
      </c>
      <c r="BE660" s="99">
        <f>SUMIFS(通讯通路门店!$AB:$AB,通讯通路门店!$S:$S,$G660,通讯通路门店!$J:$J,"OPPO体验店")</f>
        <v>0</v>
      </c>
      <c r="BF660" s="99">
        <f>SUMIFS(通讯通路门店!$X:$X,通讯通路门店!$S:$S,$G660,通讯通路门店!$J:$J,"华为授权体验店")+SUMIFS(通讯通路门店!$AA:$AA,通讯通路门店!$S:$S,$G660,通讯通路门店!$J:$J,"华为堡垒店")</f>
        <v>0</v>
      </c>
      <c r="BG660" s="99">
        <f>SUMIFS(通讯通路门店!$Y:$Y,通讯通路门店!$S:$S,$G660,通讯通路门店!$J:$J,"小米体验店")</f>
        <v>0</v>
      </c>
      <c r="BH660" s="99">
        <f>SUMIFS(通讯通路门店!$AA:$AA,通讯通路门店!$S:$S,$G660,通讯通路门店!$J:$J,"苹果体验店")</f>
        <v>0</v>
      </c>
      <c r="BI660" s="99">
        <f>SUMIFS(通讯通路门店!$K:$K,通讯通路门店!$S:$S,$G660,通讯通路门店!$J:$J,"其他品牌专卖店")</f>
        <v>0</v>
      </c>
      <c r="BJ660" s="99">
        <f>SUMIFS(通讯通路门店!$AC:$AC,通讯通路门店!$S:$S,$G660)</f>
        <v>0</v>
      </c>
      <c r="BK660" s="99">
        <f>SUMIFS(通讯通路门店!$AD:$AD,通讯通路门店!$S:$S,$G660)</f>
        <v>0</v>
      </c>
      <c r="BL660" s="99">
        <f>SUMIFS(通讯通路门店!$AE:$AE,通讯通路门店!$S:$S,$G660)</f>
        <v>0</v>
      </c>
      <c r="BM660" s="99">
        <f>SUMIFS(通讯通路门店!$AF:$AF,通讯通路门店!$S:$S,$G660)</f>
        <v>0</v>
      </c>
      <c r="BN660" s="99">
        <f>SUMIFS(通讯通路门店!$AG:$AG,通讯通路门店!$S:$S,$G660)</f>
        <v>0</v>
      </c>
      <c r="BO660" s="99">
        <f>SUMIFS(通讯通路门店!$AH:$AH,通讯通路门店!$S:$S,$G660)</f>
        <v>0</v>
      </c>
      <c r="BP660" s="99">
        <f>SUMIFS(通讯通路门店!$AI:$AI,通讯通路门店!$S:$S,$G660)</f>
        <v>0</v>
      </c>
      <c r="BQ660" s="83"/>
    </row>
    <row r="661" spans="1:69">
      <c r="A661" s="99" t="str">
        <f>IFERROR(_xlfn.XLOOKUP($G661,通讯通路门店!$S$4:$S$993931,通讯通路门店!$A$4:$A$993931,0,0),"")</f>
        <v/>
      </c>
      <c r="B661" s="99" t="str">
        <f>IFERROR(_xlfn.XLOOKUP($G661,通讯通路门店!$S$4:$S$993931,通讯通路门店!$B$4:$B$993931,0,0),"")</f>
        <v/>
      </c>
      <c r="C661" s="99" t="str">
        <f>IFERROR(_xlfn.XLOOKUP($G661,通讯通路门店!$S$4:$S$993931,通讯通路门店!$C$4:$C$993931,0,0),"")</f>
        <v/>
      </c>
      <c r="D661" s="99" t="str">
        <f>IFERROR(_xlfn.XLOOKUP($G661,通讯通路门店!$S$4:$S$993931,通讯通路门店!$D$4:$D$993931,0,0),"")</f>
        <v/>
      </c>
      <c r="E661" s="83"/>
      <c r="F661" s="83"/>
      <c r="G661" s="101" t="e">
        <v>#N/A</v>
      </c>
      <c r="H661" s="102" t="str">
        <f>IFERROR(_xlfn.XLOOKUP($G661,通讯通路门店!$S$4:$S$993931,通讯通路门店!$R$4:$R$993931,0,0),"")</f>
        <v/>
      </c>
      <c r="I661" s="83"/>
      <c r="J661" s="83"/>
      <c r="K661" s="83"/>
      <c r="L661" s="83"/>
      <c r="M661" s="83"/>
      <c r="N661" s="83"/>
      <c r="O661" s="83"/>
      <c r="P661" s="83"/>
      <c r="Q661" s="83"/>
      <c r="R661" s="83"/>
      <c r="S661" s="83"/>
      <c r="T661" s="83"/>
      <c r="U661" s="99">
        <f>COUNTIF(通讯通路门店!$S:$S,$G661)</f>
        <v>0</v>
      </c>
      <c r="V661" s="99">
        <f>COUNTIFS(通讯通路门店!$S:$S,$G661,通讯通路门店!$J:$J,"综合卖场")</f>
        <v>0</v>
      </c>
      <c r="W661" s="99">
        <f>SUMIFS(通讯通路门店!$AJ:$AJ,通讯通路门店!$S:$S,通讯客户沙盘!$G661)</f>
        <v>0</v>
      </c>
      <c r="X661" s="99">
        <f t="shared" si="50"/>
        <v>0</v>
      </c>
      <c r="Y661" s="99">
        <f>COUNTIFS(通讯通路门店!$S:$S,$G661,通讯通路门店!$J:$J,"荣耀体验店")+COUNTIFS(通讯通路门店!$S:$S,$G661,通讯通路门店!$J:$J,"荣耀授权专卖店")</f>
        <v>0</v>
      </c>
      <c r="Z661" s="99">
        <f>COUNTIFS(通讯通路门店!$S:$S,$G661,通讯通路门店!$J:$J,"VIVO体验店")</f>
        <v>0</v>
      </c>
      <c r="AA661" s="99">
        <f>COUNTIFS(通讯通路门店!$S:$S,$G661,通讯通路门店!$J:$J,"OPPO体验店")</f>
        <v>0</v>
      </c>
      <c r="AB661" s="99">
        <f>COUNTIFS(通讯通路门店!$S:$S,$G661,通讯通路门店!$J:$J,"华为授权体验店")+COUNTIFS(通讯通路门店!$S:$S,$G661,通讯通路门店!$J:$J,"华为堡垒店")</f>
        <v>0</v>
      </c>
      <c r="AC661" s="99">
        <f>COUNTIFS(通讯通路门店!$S:$S,$G661,通讯通路门店!$J:$J,"小米体验店")</f>
        <v>0</v>
      </c>
      <c r="AD661" s="99">
        <f>COUNTIFS(通讯通路门店!$S:$S,$G661,通讯通路门店!$J:$J,"苹果体验店")</f>
        <v>0</v>
      </c>
      <c r="AE661" s="99">
        <f>COUNTIFS(通讯通路门店!$S:$S,$G661,通讯通路门店!$J:$J,"其他品牌专卖店")</f>
        <v>0</v>
      </c>
      <c r="AF661" s="99">
        <f>SUMIFS(通讯通路门店!$BI:$BI,通讯通路门店!$S:$S,$G661)</f>
        <v>0</v>
      </c>
      <c r="AG661" s="99">
        <f>SUMIFS(通讯通路门店!$BH:$BH,通讯通路门店!$S:$S,$G661)</f>
        <v>0</v>
      </c>
      <c r="AH661" s="99">
        <f t="shared" si="51"/>
        <v>0</v>
      </c>
      <c r="AI661" s="99">
        <f>SUMIFS(通讯通路门店!$BB:$BB,通讯通路门店!$S:$S,$G661)</f>
        <v>0</v>
      </c>
      <c r="AJ661" s="99">
        <f>SUMIFS(通讯通路门店!$BE:$BE,通讯通路门店!$S:$S,$G661)</f>
        <v>0</v>
      </c>
      <c r="AK661" s="99">
        <f>SUMIFS(通讯通路门店!$BG:$BG,通讯通路门店!$S:$S,$G661)</f>
        <v>0</v>
      </c>
      <c r="AL661" s="99">
        <f>SUMIFS(通讯通路门店!$BC:$BC,通讯通路门店!$S:$S,$G661)</f>
        <v>0</v>
      </c>
      <c r="AM661" s="99">
        <f>SUMIFS(通讯通路门店!$BD:$BD,通讯通路门店!$S:$S,$G661)</f>
        <v>0</v>
      </c>
      <c r="AN661" s="99">
        <f>SUMIFS(通讯通路门店!$BF:$BF,通讯通路门店!$S:$S,$G661)</f>
        <v>0</v>
      </c>
      <c r="AO661" s="99">
        <f t="shared" si="52"/>
        <v>0</v>
      </c>
      <c r="AP661" s="99">
        <f>SUMIFS(通讯通路门店!$K:$K,通讯通路门店!$S:$S,$G661)</f>
        <v>0</v>
      </c>
      <c r="AQ661" s="83"/>
      <c r="AR661" s="99">
        <f>SUMIFS(通讯通路门店!$T:$T,通讯通路门店!$S:$S,$G661)</f>
        <v>0</v>
      </c>
      <c r="AS661" s="99">
        <f>SUMIFS(通讯通路门店!$U:$U,通讯通路门店!$S:$S,$G661)</f>
        <v>0</v>
      </c>
      <c r="AT661" s="99">
        <f>SUMIFS(通讯通路门店!$V:$V,通讯通路门店!$S:$S,$G661)</f>
        <v>0</v>
      </c>
      <c r="AU661" s="99">
        <f>SUMIFS(通讯通路门店!$W:$W,通讯通路门店!$S:$S,$G661)</f>
        <v>0</v>
      </c>
      <c r="AV661" s="99">
        <f>SUMIFS(通讯通路门店!$Z:$Z,通讯通路门店!$S:$S,$G661)</f>
        <v>0</v>
      </c>
      <c r="AW661" s="99">
        <f>SUMIFS(通讯通路门店!$AB:$AB,通讯通路门店!$S:$S,$G661)</f>
        <v>0</v>
      </c>
      <c r="AX661" s="99">
        <f>SUMIFS(通讯通路门店!$X:$X,通讯通路门店!$S:$S,$G661)</f>
        <v>0</v>
      </c>
      <c r="AY661" s="99">
        <f>SUMIFS(通讯通路门店!$Y:$Y,通讯通路门店!$S:$S,$G661)</f>
        <v>0</v>
      </c>
      <c r="AZ661" s="99">
        <f>SUMIFS(通讯通路门店!$AA:$AA,通讯通路门店!$S:$S,$G661)</f>
        <v>0</v>
      </c>
      <c r="BA661" s="99">
        <f t="shared" si="53"/>
        <v>0</v>
      </c>
      <c r="BB661" s="99">
        <f t="shared" si="54"/>
        <v>0</v>
      </c>
      <c r="BC661" s="99">
        <f>SUMIFS(通讯通路门店!$W:$W,通讯通路门店!$S:$S,$G661,通讯通路门店!$J:$J,"荣耀体验店")+SUMIFS(通讯通路门店!$W:$W,通讯通路门店!$S:$S,$G661,通讯通路门店!$J:$J,"荣耀授权专卖店")</f>
        <v>0</v>
      </c>
      <c r="BD661" s="99">
        <f>SUMIFS(通讯通路门店!$Z:$Z,通讯通路门店!$S:$S,$G661,通讯通路门店!$J:$J,"VIVO体验店")</f>
        <v>0</v>
      </c>
      <c r="BE661" s="99">
        <f>SUMIFS(通讯通路门店!$AB:$AB,通讯通路门店!$S:$S,$G661,通讯通路门店!$J:$J,"OPPO体验店")</f>
        <v>0</v>
      </c>
      <c r="BF661" s="99">
        <f>SUMIFS(通讯通路门店!$X:$X,通讯通路门店!$S:$S,$G661,通讯通路门店!$J:$J,"华为授权体验店")+SUMIFS(通讯通路门店!$AA:$AA,通讯通路门店!$S:$S,$G661,通讯通路门店!$J:$J,"华为堡垒店")</f>
        <v>0</v>
      </c>
      <c r="BG661" s="99">
        <f>SUMIFS(通讯通路门店!$Y:$Y,通讯通路门店!$S:$S,$G661,通讯通路门店!$J:$J,"小米体验店")</f>
        <v>0</v>
      </c>
      <c r="BH661" s="99">
        <f>SUMIFS(通讯通路门店!$AA:$AA,通讯通路门店!$S:$S,$G661,通讯通路门店!$J:$J,"苹果体验店")</f>
        <v>0</v>
      </c>
      <c r="BI661" s="99">
        <f>SUMIFS(通讯通路门店!$K:$K,通讯通路门店!$S:$S,$G661,通讯通路门店!$J:$J,"其他品牌专卖店")</f>
        <v>0</v>
      </c>
      <c r="BJ661" s="99">
        <f>SUMIFS(通讯通路门店!$AC:$AC,通讯通路门店!$S:$S,$G661)</f>
        <v>0</v>
      </c>
      <c r="BK661" s="99">
        <f>SUMIFS(通讯通路门店!$AD:$AD,通讯通路门店!$S:$S,$G661)</f>
        <v>0</v>
      </c>
      <c r="BL661" s="99">
        <f>SUMIFS(通讯通路门店!$AE:$AE,通讯通路门店!$S:$S,$G661)</f>
        <v>0</v>
      </c>
      <c r="BM661" s="99">
        <f>SUMIFS(通讯通路门店!$AF:$AF,通讯通路门店!$S:$S,$G661)</f>
        <v>0</v>
      </c>
      <c r="BN661" s="99">
        <f>SUMIFS(通讯通路门店!$AG:$AG,通讯通路门店!$S:$S,$G661)</f>
        <v>0</v>
      </c>
      <c r="BO661" s="99">
        <f>SUMIFS(通讯通路门店!$AH:$AH,通讯通路门店!$S:$S,$G661)</f>
        <v>0</v>
      </c>
      <c r="BP661" s="99">
        <f>SUMIFS(通讯通路门店!$AI:$AI,通讯通路门店!$S:$S,$G661)</f>
        <v>0</v>
      </c>
      <c r="BQ661" s="83"/>
    </row>
    <row r="662" spans="1:69">
      <c r="A662" s="99" t="str">
        <f>IFERROR(_xlfn.XLOOKUP($G662,通讯通路门店!$S$4:$S$993931,通讯通路门店!$A$4:$A$993931,0,0),"")</f>
        <v/>
      </c>
      <c r="B662" s="99" t="str">
        <f>IFERROR(_xlfn.XLOOKUP($G662,通讯通路门店!$S$4:$S$993931,通讯通路门店!$B$4:$B$993931,0,0),"")</f>
        <v/>
      </c>
      <c r="C662" s="99" t="str">
        <f>IFERROR(_xlfn.XLOOKUP($G662,通讯通路门店!$S$4:$S$993931,通讯通路门店!$C$4:$C$993931,0,0),"")</f>
        <v/>
      </c>
      <c r="D662" s="99" t="str">
        <f>IFERROR(_xlfn.XLOOKUP($G662,通讯通路门店!$S$4:$S$993931,通讯通路门店!$D$4:$D$993931,0,0),"")</f>
        <v/>
      </c>
      <c r="E662" s="83"/>
      <c r="F662" s="83"/>
      <c r="G662" s="101" t="e">
        <v>#N/A</v>
      </c>
      <c r="H662" s="102" t="str">
        <f>IFERROR(_xlfn.XLOOKUP($G662,通讯通路门店!$S$4:$S$993931,通讯通路门店!$R$4:$R$993931,0,0),"")</f>
        <v/>
      </c>
      <c r="I662" s="83"/>
      <c r="J662" s="83"/>
      <c r="K662" s="83"/>
      <c r="L662" s="83"/>
      <c r="M662" s="83"/>
      <c r="N662" s="83"/>
      <c r="O662" s="83"/>
      <c r="P662" s="83"/>
      <c r="Q662" s="83"/>
      <c r="R662" s="83"/>
      <c r="S662" s="83"/>
      <c r="T662" s="83"/>
      <c r="U662" s="99">
        <f>COUNTIF(通讯通路门店!$S:$S,$G662)</f>
        <v>0</v>
      </c>
      <c r="V662" s="99">
        <f>COUNTIFS(通讯通路门店!$S:$S,$G662,通讯通路门店!$J:$J,"综合卖场")</f>
        <v>0</v>
      </c>
      <c r="W662" s="99">
        <f>SUMIFS(通讯通路门店!$AJ:$AJ,通讯通路门店!$S:$S,通讯客户沙盘!$G662)</f>
        <v>0</v>
      </c>
      <c r="X662" s="99">
        <f t="shared" si="50"/>
        <v>0</v>
      </c>
      <c r="Y662" s="99">
        <f>COUNTIFS(通讯通路门店!$S:$S,$G662,通讯通路门店!$J:$J,"荣耀体验店")+COUNTIFS(通讯通路门店!$S:$S,$G662,通讯通路门店!$J:$J,"荣耀授权专卖店")</f>
        <v>0</v>
      </c>
      <c r="Z662" s="99">
        <f>COUNTIFS(通讯通路门店!$S:$S,$G662,通讯通路门店!$J:$J,"VIVO体验店")</f>
        <v>0</v>
      </c>
      <c r="AA662" s="99">
        <f>COUNTIFS(通讯通路门店!$S:$S,$G662,通讯通路门店!$J:$J,"OPPO体验店")</f>
        <v>0</v>
      </c>
      <c r="AB662" s="99">
        <f>COUNTIFS(通讯通路门店!$S:$S,$G662,通讯通路门店!$J:$J,"华为授权体验店")+COUNTIFS(通讯通路门店!$S:$S,$G662,通讯通路门店!$J:$J,"华为堡垒店")</f>
        <v>0</v>
      </c>
      <c r="AC662" s="99">
        <f>COUNTIFS(通讯通路门店!$S:$S,$G662,通讯通路门店!$J:$J,"小米体验店")</f>
        <v>0</v>
      </c>
      <c r="AD662" s="99">
        <f>COUNTIFS(通讯通路门店!$S:$S,$G662,通讯通路门店!$J:$J,"苹果体验店")</f>
        <v>0</v>
      </c>
      <c r="AE662" s="99">
        <f>COUNTIFS(通讯通路门店!$S:$S,$G662,通讯通路门店!$J:$J,"其他品牌专卖店")</f>
        <v>0</v>
      </c>
      <c r="AF662" s="99">
        <f>SUMIFS(通讯通路门店!$BI:$BI,通讯通路门店!$S:$S,$G662)</f>
        <v>0</v>
      </c>
      <c r="AG662" s="99">
        <f>SUMIFS(通讯通路门店!$BH:$BH,通讯通路门店!$S:$S,$G662)</f>
        <v>0</v>
      </c>
      <c r="AH662" s="99">
        <f t="shared" si="51"/>
        <v>0</v>
      </c>
      <c r="AI662" s="99">
        <f>SUMIFS(通讯通路门店!$BB:$BB,通讯通路门店!$S:$S,$G662)</f>
        <v>0</v>
      </c>
      <c r="AJ662" s="99">
        <f>SUMIFS(通讯通路门店!$BE:$BE,通讯通路门店!$S:$S,$G662)</f>
        <v>0</v>
      </c>
      <c r="AK662" s="99">
        <f>SUMIFS(通讯通路门店!$BG:$BG,通讯通路门店!$S:$S,$G662)</f>
        <v>0</v>
      </c>
      <c r="AL662" s="99">
        <f>SUMIFS(通讯通路门店!$BC:$BC,通讯通路门店!$S:$S,$G662)</f>
        <v>0</v>
      </c>
      <c r="AM662" s="99">
        <f>SUMIFS(通讯通路门店!$BD:$BD,通讯通路门店!$S:$S,$G662)</f>
        <v>0</v>
      </c>
      <c r="AN662" s="99">
        <f>SUMIFS(通讯通路门店!$BF:$BF,通讯通路门店!$S:$S,$G662)</f>
        <v>0</v>
      </c>
      <c r="AO662" s="99">
        <f t="shared" si="52"/>
        <v>0</v>
      </c>
      <c r="AP662" s="99">
        <f>SUMIFS(通讯通路门店!$K:$K,通讯通路门店!$S:$S,$G662)</f>
        <v>0</v>
      </c>
      <c r="AQ662" s="83"/>
      <c r="AR662" s="99">
        <f>SUMIFS(通讯通路门店!$T:$T,通讯通路门店!$S:$S,$G662)</f>
        <v>0</v>
      </c>
      <c r="AS662" s="99">
        <f>SUMIFS(通讯通路门店!$U:$U,通讯通路门店!$S:$S,$G662)</f>
        <v>0</v>
      </c>
      <c r="AT662" s="99">
        <f>SUMIFS(通讯通路门店!$V:$V,通讯通路门店!$S:$S,$G662)</f>
        <v>0</v>
      </c>
      <c r="AU662" s="99">
        <f>SUMIFS(通讯通路门店!$W:$W,通讯通路门店!$S:$S,$G662)</f>
        <v>0</v>
      </c>
      <c r="AV662" s="99">
        <f>SUMIFS(通讯通路门店!$Z:$Z,通讯通路门店!$S:$S,$G662)</f>
        <v>0</v>
      </c>
      <c r="AW662" s="99">
        <f>SUMIFS(通讯通路门店!$AB:$AB,通讯通路门店!$S:$S,$G662)</f>
        <v>0</v>
      </c>
      <c r="AX662" s="99">
        <f>SUMIFS(通讯通路门店!$X:$X,通讯通路门店!$S:$S,$G662)</f>
        <v>0</v>
      </c>
      <c r="AY662" s="99">
        <f>SUMIFS(通讯通路门店!$Y:$Y,通讯通路门店!$S:$S,$G662)</f>
        <v>0</v>
      </c>
      <c r="AZ662" s="99">
        <f>SUMIFS(通讯通路门店!$AA:$AA,通讯通路门店!$S:$S,$G662)</f>
        <v>0</v>
      </c>
      <c r="BA662" s="99">
        <f t="shared" si="53"/>
        <v>0</v>
      </c>
      <c r="BB662" s="99">
        <f t="shared" si="54"/>
        <v>0</v>
      </c>
      <c r="BC662" s="99">
        <f>SUMIFS(通讯通路门店!$W:$W,通讯通路门店!$S:$S,$G662,通讯通路门店!$J:$J,"荣耀体验店")+SUMIFS(通讯通路门店!$W:$W,通讯通路门店!$S:$S,$G662,通讯通路门店!$J:$J,"荣耀授权专卖店")</f>
        <v>0</v>
      </c>
      <c r="BD662" s="99">
        <f>SUMIFS(通讯通路门店!$Z:$Z,通讯通路门店!$S:$S,$G662,通讯通路门店!$J:$J,"VIVO体验店")</f>
        <v>0</v>
      </c>
      <c r="BE662" s="99">
        <f>SUMIFS(通讯通路门店!$AB:$AB,通讯通路门店!$S:$S,$G662,通讯通路门店!$J:$J,"OPPO体验店")</f>
        <v>0</v>
      </c>
      <c r="BF662" s="99">
        <f>SUMIFS(通讯通路门店!$X:$X,通讯通路门店!$S:$S,$G662,通讯通路门店!$J:$J,"华为授权体验店")+SUMIFS(通讯通路门店!$AA:$AA,通讯通路门店!$S:$S,$G662,通讯通路门店!$J:$J,"华为堡垒店")</f>
        <v>0</v>
      </c>
      <c r="BG662" s="99">
        <f>SUMIFS(通讯通路门店!$Y:$Y,通讯通路门店!$S:$S,$G662,通讯通路门店!$J:$J,"小米体验店")</f>
        <v>0</v>
      </c>
      <c r="BH662" s="99">
        <f>SUMIFS(通讯通路门店!$AA:$AA,通讯通路门店!$S:$S,$G662,通讯通路门店!$J:$J,"苹果体验店")</f>
        <v>0</v>
      </c>
      <c r="BI662" s="99">
        <f>SUMIFS(通讯通路门店!$K:$K,通讯通路门店!$S:$S,$G662,通讯通路门店!$J:$J,"其他品牌专卖店")</f>
        <v>0</v>
      </c>
      <c r="BJ662" s="99">
        <f>SUMIFS(通讯通路门店!$AC:$AC,通讯通路门店!$S:$S,$G662)</f>
        <v>0</v>
      </c>
      <c r="BK662" s="99">
        <f>SUMIFS(通讯通路门店!$AD:$AD,通讯通路门店!$S:$S,$G662)</f>
        <v>0</v>
      </c>
      <c r="BL662" s="99">
        <f>SUMIFS(通讯通路门店!$AE:$AE,通讯通路门店!$S:$S,$G662)</f>
        <v>0</v>
      </c>
      <c r="BM662" s="99">
        <f>SUMIFS(通讯通路门店!$AF:$AF,通讯通路门店!$S:$S,$G662)</f>
        <v>0</v>
      </c>
      <c r="BN662" s="99">
        <f>SUMIFS(通讯通路门店!$AG:$AG,通讯通路门店!$S:$S,$G662)</f>
        <v>0</v>
      </c>
      <c r="BO662" s="99">
        <f>SUMIFS(通讯通路门店!$AH:$AH,通讯通路门店!$S:$S,$G662)</f>
        <v>0</v>
      </c>
      <c r="BP662" s="99">
        <f>SUMIFS(通讯通路门店!$AI:$AI,通讯通路门店!$S:$S,$G662)</f>
        <v>0</v>
      </c>
      <c r="BQ662" s="83"/>
    </row>
    <row r="663" spans="1:69">
      <c r="A663" s="99" t="str">
        <f>IFERROR(_xlfn.XLOOKUP($G663,通讯通路门店!$S$4:$S$993931,通讯通路门店!$A$4:$A$993931,0,0),"")</f>
        <v/>
      </c>
      <c r="B663" s="99" t="str">
        <f>IFERROR(_xlfn.XLOOKUP($G663,通讯通路门店!$S$4:$S$993931,通讯通路门店!$B$4:$B$993931,0,0),"")</f>
        <v/>
      </c>
      <c r="C663" s="99" t="str">
        <f>IFERROR(_xlfn.XLOOKUP($G663,通讯通路门店!$S$4:$S$993931,通讯通路门店!$C$4:$C$993931,0,0),"")</f>
        <v/>
      </c>
      <c r="D663" s="99" t="str">
        <f>IFERROR(_xlfn.XLOOKUP($G663,通讯通路门店!$S$4:$S$993931,通讯通路门店!$D$4:$D$993931,0,0),"")</f>
        <v/>
      </c>
      <c r="E663" s="83"/>
      <c r="F663" s="83"/>
      <c r="G663" s="101" t="e">
        <v>#N/A</v>
      </c>
      <c r="H663" s="102" t="str">
        <f>IFERROR(_xlfn.XLOOKUP($G663,通讯通路门店!$S$4:$S$993931,通讯通路门店!$R$4:$R$993931,0,0),"")</f>
        <v/>
      </c>
      <c r="I663" s="83"/>
      <c r="J663" s="83"/>
      <c r="K663" s="83"/>
      <c r="L663" s="83"/>
      <c r="M663" s="83"/>
      <c r="N663" s="83"/>
      <c r="O663" s="83"/>
      <c r="P663" s="83"/>
      <c r="Q663" s="83"/>
      <c r="R663" s="83"/>
      <c r="S663" s="83"/>
      <c r="T663" s="83"/>
      <c r="U663" s="99">
        <f>COUNTIF(通讯通路门店!$S:$S,$G663)</f>
        <v>0</v>
      </c>
      <c r="V663" s="99">
        <f>COUNTIFS(通讯通路门店!$S:$S,$G663,通讯通路门店!$J:$J,"综合卖场")</f>
        <v>0</v>
      </c>
      <c r="W663" s="99">
        <f>SUMIFS(通讯通路门店!$AJ:$AJ,通讯通路门店!$S:$S,通讯客户沙盘!$G663)</f>
        <v>0</v>
      </c>
      <c r="X663" s="99">
        <f t="shared" si="50"/>
        <v>0</v>
      </c>
      <c r="Y663" s="99">
        <f>COUNTIFS(通讯通路门店!$S:$S,$G663,通讯通路门店!$J:$J,"荣耀体验店")+COUNTIFS(通讯通路门店!$S:$S,$G663,通讯通路门店!$J:$J,"荣耀授权专卖店")</f>
        <v>0</v>
      </c>
      <c r="Z663" s="99">
        <f>COUNTIFS(通讯通路门店!$S:$S,$G663,通讯通路门店!$J:$J,"VIVO体验店")</f>
        <v>0</v>
      </c>
      <c r="AA663" s="99">
        <f>COUNTIFS(通讯通路门店!$S:$S,$G663,通讯通路门店!$J:$J,"OPPO体验店")</f>
        <v>0</v>
      </c>
      <c r="AB663" s="99">
        <f>COUNTIFS(通讯通路门店!$S:$S,$G663,通讯通路门店!$J:$J,"华为授权体验店")+COUNTIFS(通讯通路门店!$S:$S,$G663,通讯通路门店!$J:$J,"华为堡垒店")</f>
        <v>0</v>
      </c>
      <c r="AC663" s="99">
        <f>COUNTIFS(通讯通路门店!$S:$S,$G663,通讯通路门店!$J:$J,"小米体验店")</f>
        <v>0</v>
      </c>
      <c r="AD663" s="99">
        <f>COUNTIFS(通讯通路门店!$S:$S,$G663,通讯通路门店!$J:$J,"苹果体验店")</f>
        <v>0</v>
      </c>
      <c r="AE663" s="99">
        <f>COUNTIFS(通讯通路门店!$S:$S,$G663,通讯通路门店!$J:$J,"其他品牌专卖店")</f>
        <v>0</v>
      </c>
      <c r="AF663" s="99">
        <f>SUMIFS(通讯通路门店!$BI:$BI,通讯通路门店!$S:$S,$G663)</f>
        <v>0</v>
      </c>
      <c r="AG663" s="99">
        <f>SUMIFS(通讯通路门店!$BH:$BH,通讯通路门店!$S:$S,$G663)</f>
        <v>0</v>
      </c>
      <c r="AH663" s="99">
        <f t="shared" si="51"/>
        <v>0</v>
      </c>
      <c r="AI663" s="99">
        <f>SUMIFS(通讯通路门店!$BB:$BB,通讯通路门店!$S:$S,$G663)</f>
        <v>0</v>
      </c>
      <c r="AJ663" s="99">
        <f>SUMIFS(通讯通路门店!$BE:$BE,通讯通路门店!$S:$S,$G663)</f>
        <v>0</v>
      </c>
      <c r="AK663" s="99">
        <f>SUMIFS(通讯通路门店!$BG:$BG,通讯通路门店!$S:$S,$G663)</f>
        <v>0</v>
      </c>
      <c r="AL663" s="99">
        <f>SUMIFS(通讯通路门店!$BC:$BC,通讯通路门店!$S:$S,$G663)</f>
        <v>0</v>
      </c>
      <c r="AM663" s="99">
        <f>SUMIFS(通讯通路门店!$BD:$BD,通讯通路门店!$S:$S,$G663)</f>
        <v>0</v>
      </c>
      <c r="AN663" s="99">
        <f>SUMIFS(通讯通路门店!$BF:$BF,通讯通路门店!$S:$S,$G663)</f>
        <v>0</v>
      </c>
      <c r="AO663" s="99">
        <f t="shared" si="52"/>
        <v>0</v>
      </c>
      <c r="AP663" s="99">
        <f>SUMIFS(通讯通路门店!$K:$K,通讯通路门店!$S:$S,$G663)</f>
        <v>0</v>
      </c>
      <c r="AQ663" s="83"/>
      <c r="AR663" s="99">
        <f>SUMIFS(通讯通路门店!$T:$T,通讯通路门店!$S:$S,$G663)</f>
        <v>0</v>
      </c>
      <c r="AS663" s="99">
        <f>SUMIFS(通讯通路门店!$U:$U,通讯通路门店!$S:$S,$G663)</f>
        <v>0</v>
      </c>
      <c r="AT663" s="99">
        <f>SUMIFS(通讯通路门店!$V:$V,通讯通路门店!$S:$S,$G663)</f>
        <v>0</v>
      </c>
      <c r="AU663" s="99">
        <f>SUMIFS(通讯通路门店!$W:$W,通讯通路门店!$S:$S,$G663)</f>
        <v>0</v>
      </c>
      <c r="AV663" s="99">
        <f>SUMIFS(通讯通路门店!$Z:$Z,通讯通路门店!$S:$S,$G663)</f>
        <v>0</v>
      </c>
      <c r="AW663" s="99">
        <f>SUMIFS(通讯通路门店!$AB:$AB,通讯通路门店!$S:$S,$G663)</f>
        <v>0</v>
      </c>
      <c r="AX663" s="99">
        <f>SUMIFS(通讯通路门店!$X:$X,通讯通路门店!$S:$S,$G663)</f>
        <v>0</v>
      </c>
      <c r="AY663" s="99">
        <f>SUMIFS(通讯通路门店!$Y:$Y,通讯通路门店!$S:$S,$G663)</f>
        <v>0</v>
      </c>
      <c r="AZ663" s="99">
        <f>SUMIFS(通讯通路门店!$AA:$AA,通讯通路门店!$S:$S,$G663)</f>
        <v>0</v>
      </c>
      <c r="BA663" s="99">
        <f t="shared" si="53"/>
        <v>0</v>
      </c>
      <c r="BB663" s="99">
        <f t="shared" si="54"/>
        <v>0</v>
      </c>
      <c r="BC663" s="99">
        <f>SUMIFS(通讯通路门店!$W:$W,通讯通路门店!$S:$S,$G663,通讯通路门店!$J:$J,"荣耀体验店")+SUMIFS(通讯通路门店!$W:$W,通讯通路门店!$S:$S,$G663,通讯通路门店!$J:$J,"荣耀授权专卖店")</f>
        <v>0</v>
      </c>
      <c r="BD663" s="99">
        <f>SUMIFS(通讯通路门店!$Z:$Z,通讯通路门店!$S:$S,$G663,通讯通路门店!$J:$J,"VIVO体验店")</f>
        <v>0</v>
      </c>
      <c r="BE663" s="99">
        <f>SUMIFS(通讯通路门店!$AB:$AB,通讯通路门店!$S:$S,$G663,通讯通路门店!$J:$J,"OPPO体验店")</f>
        <v>0</v>
      </c>
      <c r="BF663" s="99">
        <f>SUMIFS(通讯通路门店!$X:$X,通讯通路门店!$S:$S,$G663,通讯通路门店!$J:$J,"华为授权体验店")+SUMIFS(通讯通路门店!$AA:$AA,通讯通路门店!$S:$S,$G663,通讯通路门店!$J:$J,"华为堡垒店")</f>
        <v>0</v>
      </c>
      <c r="BG663" s="99">
        <f>SUMIFS(通讯通路门店!$Y:$Y,通讯通路门店!$S:$S,$G663,通讯通路门店!$J:$J,"小米体验店")</f>
        <v>0</v>
      </c>
      <c r="BH663" s="99">
        <f>SUMIFS(通讯通路门店!$AA:$AA,通讯通路门店!$S:$S,$G663,通讯通路门店!$J:$J,"苹果体验店")</f>
        <v>0</v>
      </c>
      <c r="BI663" s="99">
        <f>SUMIFS(通讯通路门店!$K:$K,通讯通路门店!$S:$S,$G663,通讯通路门店!$J:$J,"其他品牌专卖店")</f>
        <v>0</v>
      </c>
      <c r="BJ663" s="99">
        <f>SUMIFS(通讯通路门店!$AC:$AC,通讯通路门店!$S:$S,$G663)</f>
        <v>0</v>
      </c>
      <c r="BK663" s="99">
        <f>SUMIFS(通讯通路门店!$AD:$AD,通讯通路门店!$S:$S,$G663)</f>
        <v>0</v>
      </c>
      <c r="BL663" s="99">
        <f>SUMIFS(通讯通路门店!$AE:$AE,通讯通路门店!$S:$S,$G663)</f>
        <v>0</v>
      </c>
      <c r="BM663" s="99">
        <f>SUMIFS(通讯通路门店!$AF:$AF,通讯通路门店!$S:$S,$G663)</f>
        <v>0</v>
      </c>
      <c r="BN663" s="99">
        <f>SUMIFS(通讯通路门店!$AG:$AG,通讯通路门店!$S:$S,$G663)</f>
        <v>0</v>
      </c>
      <c r="BO663" s="99">
        <f>SUMIFS(通讯通路门店!$AH:$AH,通讯通路门店!$S:$S,$G663)</f>
        <v>0</v>
      </c>
      <c r="BP663" s="99">
        <f>SUMIFS(通讯通路门店!$AI:$AI,通讯通路门店!$S:$S,$G663)</f>
        <v>0</v>
      </c>
      <c r="BQ663" s="83"/>
    </row>
    <row r="664" spans="1:69">
      <c r="A664" s="99" t="str">
        <f>IFERROR(_xlfn.XLOOKUP($G664,通讯通路门店!$S$4:$S$993931,通讯通路门店!$A$4:$A$993931,0,0),"")</f>
        <v/>
      </c>
      <c r="B664" s="99" t="str">
        <f>IFERROR(_xlfn.XLOOKUP($G664,通讯通路门店!$S$4:$S$993931,通讯通路门店!$B$4:$B$993931,0,0),"")</f>
        <v/>
      </c>
      <c r="C664" s="99" t="str">
        <f>IFERROR(_xlfn.XLOOKUP($G664,通讯通路门店!$S$4:$S$993931,通讯通路门店!$C$4:$C$993931,0,0),"")</f>
        <v/>
      </c>
      <c r="D664" s="99" t="str">
        <f>IFERROR(_xlfn.XLOOKUP($G664,通讯通路门店!$S$4:$S$993931,通讯通路门店!$D$4:$D$993931,0,0),"")</f>
        <v/>
      </c>
      <c r="E664" s="83"/>
      <c r="F664" s="83"/>
      <c r="G664" s="101" t="e">
        <v>#N/A</v>
      </c>
      <c r="H664" s="102" t="str">
        <f>IFERROR(_xlfn.XLOOKUP($G664,通讯通路门店!$S$4:$S$993931,通讯通路门店!$R$4:$R$993931,0,0),"")</f>
        <v/>
      </c>
      <c r="I664" s="83"/>
      <c r="J664" s="83"/>
      <c r="K664" s="83"/>
      <c r="L664" s="83"/>
      <c r="M664" s="83"/>
      <c r="N664" s="83"/>
      <c r="O664" s="83"/>
      <c r="P664" s="83"/>
      <c r="Q664" s="83"/>
      <c r="R664" s="83"/>
      <c r="S664" s="83"/>
      <c r="T664" s="83"/>
      <c r="U664" s="99">
        <f>COUNTIF(通讯通路门店!$S:$S,$G664)</f>
        <v>0</v>
      </c>
      <c r="V664" s="99">
        <f>COUNTIFS(通讯通路门店!$S:$S,$G664,通讯通路门店!$J:$J,"综合卖场")</f>
        <v>0</v>
      </c>
      <c r="W664" s="99">
        <f>SUMIFS(通讯通路门店!$AJ:$AJ,通讯通路门店!$S:$S,通讯客户沙盘!$G664)</f>
        <v>0</v>
      </c>
      <c r="X664" s="99">
        <f t="shared" si="50"/>
        <v>0</v>
      </c>
      <c r="Y664" s="99">
        <f>COUNTIFS(通讯通路门店!$S:$S,$G664,通讯通路门店!$J:$J,"荣耀体验店")+COUNTIFS(通讯通路门店!$S:$S,$G664,通讯通路门店!$J:$J,"荣耀授权专卖店")</f>
        <v>0</v>
      </c>
      <c r="Z664" s="99">
        <f>COUNTIFS(通讯通路门店!$S:$S,$G664,通讯通路门店!$J:$J,"VIVO体验店")</f>
        <v>0</v>
      </c>
      <c r="AA664" s="99">
        <f>COUNTIFS(通讯通路门店!$S:$S,$G664,通讯通路门店!$J:$J,"OPPO体验店")</f>
        <v>0</v>
      </c>
      <c r="AB664" s="99">
        <f>COUNTIFS(通讯通路门店!$S:$S,$G664,通讯通路门店!$J:$J,"华为授权体验店")+COUNTIFS(通讯通路门店!$S:$S,$G664,通讯通路门店!$J:$J,"华为堡垒店")</f>
        <v>0</v>
      </c>
      <c r="AC664" s="99">
        <f>COUNTIFS(通讯通路门店!$S:$S,$G664,通讯通路门店!$J:$J,"小米体验店")</f>
        <v>0</v>
      </c>
      <c r="AD664" s="99">
        <f>COUNTIFS(通讯通路门店!$S:$S,$G664,通讯通路门店!$J:$J,"苹果体验店")</f>
        <v>0</v>
      </c>
      <c r="AE664" s="99">
        <f>COUNTIFS(通讯通路门店!$S:$S,$G664,通讯通路门店!$J:$J,"其他品牌专卖店")</f>
        <v>0</v>
      </c>
      <c r="AF664" s="99">
        <f>SUMIFS(通讯通路门店!$BI:$BI,通讯通路门店!$S:$S,$G664)</f>
        <v>0</v>
      </c>
      <c r="AG664" s="99">
        <f>SUMIFS(通讯通路门店!$BH:$BH,通讯通路门店!$S:$S,$G664)</f>
        <v>0</v>
      </c>
      <c r="AH664" s="99">
        <f t="shared" si="51"/>
        <v>0</v>
      </c>
      <c r="AI664" s="99">
        <f>SUMIFS(通讯通路门店!$BB:$BB,通讯通路门店!$S:$S,$G664)</f>
        <v>0</v>
      </c>
      <c r="AJ664" s="99">
        <f>SUMIFS(通讯通路门店!$BE:$BE,通讯通路门店!$S:$S,$G664)</f>
        <v>0</v>
      </c>
      <c r="AK664" s="99">
        <f>SUMIFS(通讯通路门店!$BG:$BG,通讯通路门店!$S:$S,$G664)</f>
        <v>0</v>
      </c>
      <c r="AL664" s="99">
        <f>SUMIFS(通讯通路门店!$BC:$BC,通讯通路门店!$S:$S,$G664)</f>
        <v>0</v>
      </c>
      <c r="AM664" s="99">
        <f>SUMIFS(通讯通路门店!$BD:$BD,通讯通路门店!$S:$S,$G664)</f>
        <v>0</v>
      </c>
      <c r="AN664" s="99">
        <f>SUMIFS(通讯通路门店!$BF:$BF,通讯通路门店!$S:$S,$G664)</f>
        <v>0</v>
      </c>
      <c r="AO664" s="99">
        <f t="shared" si="52"/>
        <v>0</v>
      </c>
      <c r="AP664" s="99">
        <f>SUMIFS(通讯通路门店!$K:$K,通讯通路门店!$S:$S,$G664)</f>
        <v>0</v>
      </c>
      <c r="AQ664" s="83"/>
      <c r="AR664" s="99">
        <f>SUMIFS(通讯通路门店!$T:$T,通讯通路门店!$S:$S,$G664)</f>
        <v>0</v>
      </c>
      <c r="AS664" s="99">
        <f>SUMIFS(通讯通路门店!$U:$U,通讯通路门店!$S:$S,$G664)</f>
        <v>0</v>
      </c>
      <c r="AT664" s="99">
        <f>SUMIFS(通讯通路门店!$V:$V,通讯通路门店!$S:$S,$G664)</f>
        <v>0</v>
      </c>
      <c r="AU664" s="99">
        <f>SUMIFS(通讯通路门店!$W:$W,通讯通路门店!$S:$S,$G664)</f>
        <v>0</v>
      </c>
      <c r="AV664" s="99">
        <f>SUMIFS(通讯通路门店!$Z:$Z,通讯通路门店!$S:$S,$G664)</f>
        <v>0</v>
      </c>
      <c r="AW664" s="99">
        <f>SUMIFS(通讯通路门店!$AB:$AB,通讯通路门店!$S:$S,$G664)</f>
        <v>0</v>
      </c>
      <c r="AX664" s="99">
        <f>SUMIFS(通讯通路门店!$X:$X,通讯通路门店!$S:$S,$G664)</f>
        <v>0</v>
      </c>
      <c r="AY664" s="99">
        <f>SUMIFS(通讯通路门店!$Y:$Y,通讯通路门店!$S:$S,$G664)</f>
        <v>0</v>
      </c>
      <c r="AZ664" s="99">
        <f>SUMIFS(通讯通路门店!$AA:$AA,通讯通路门店!$S:$S,$G664)</f>
        <v>0</v>
      </c>
      <c r="BA664" s="99">
        <f t="shared" si="53"/>
        <v>0</v>
      </c>
      <c r="BB664" s="99">
        <f t="shared" si="54"/>
        <v>0</v>
      </c>
      <c r="BC664" s="99">
        <f>SUMIFS(通讯通路门店!$W:$W,通讯通路门店!$S:$S,$G664,通讯通路门店!$J:$J,"荣耀体验店")+SUMIFS(通讯通路门店!$W:$W,通讯通路门店!$S:$S,$G664,通讯通路门店!$J:$J,"荣耀授权专卖店")</f>
        <v>0</v>
      </c>
      <c r="BD664" s="99">
        <f>SUMIFS(通讯通路门店!$Z:$Z,通讯通路门店!$S:$S,$G664,通讯通路门店!$J:$J,"VIVO体验店")</f>
        <v>0</v>
      </c>
      <c r="BE664" s="99">
        <f>SUMIFS(通讯通路门店!$AB:$AB,通讯通路门店!$S:$S,$G664,通讯通路门店!$J:$J,"OPPO体验店")</f>
        <v>0</v>
      </c>
      <c r="BF664" s="99">
        <f>SUMIFS(通讯通路门店!$X:$X,通讯通路门店!$S:$S,$G664,通讯通路门店!$J:$J,"华为授权体验店")+SUMIFS(通讯通路门店!$AA:$AA,通讯通路门店!$S:$S,$G664,通讯通路门店!$J:$J,"华为堡垒店")</f>
        <v>0</v>
      </c>
      <c r="BG664" s="99">
        <f>SUMIFS(通讯通路门店!$Y:$Y,通讯通路门店!$S:$S,$G664,通讯通路门店!$J:$J,"小米体验店")</f>
        <v>0</v>
      </c>
      <c r="BH664" s="99">
        <f>SUMIFS(通讯通路门店!$AA:$AA,通讯通路门店!$S:$S,$G664,通讯通路门店!$J:$J,"苹果体验店")</f>
        <v>0</v>
      </c>
      <c r="BI664" s="99">
        <f>SUMIFS(通讯通路门店!$K:$K,通讯通路门店!$S:$S,$G664,通讯通路门店!$J:$J,"其他品牌专卖店")</f>
        <v>0</v>
      </c>
      <c r="BJ664" s="99">
        <f>SUMIFS(通讯通路门店!$AC:$AC,通讯通路门店!$S:$S,$G664)</f>
        <v>0</v>
      </c>
      <c r="BK664" s="99">
        <f>SUMIFS(通讯通路门店!$AD:$AD,通讯通路门店!$S:$S,$G664)</f>
        <v>0</v>
      </c>
      <c r="BL664" s="99">
        <f>SUMIFS(通讯通路门店!$AE:$AE,通讯通路门店!$S:$S,$G664)</f>
        <v>0</v>
      </c>
      <c r="BM664" s="99">
        <f>SUMIFS(通讯通路门店!$AF:$AF,通讯通路门店!$S:$S,$G664)</f>
        <v>0</v>
      </c>
      <c r="BN664" s="99">
        <f>SUMIFS(通讯通路门店!$AG:$AG,通讯通路门店!$S:$S,$G664)</f>
        <v>0</v>
      </c>
      <c r="BO664" s="99">
        <f>SUMIFS(通讯通路门店!$AH:$AH,通讯通路门店!$S:$S,$G664)</f>
        <v>0</v>
      </c>
      <c r="BP664" s="99">
        <f>SUMIFS(通讯通路门店!$AI:$AI,通讯通路门店!$S:$S,$G664)</f>
        <v>0</v>
      </c>
      <c r="BQ664" s="83"/>
    </row>
    <row r="665" spans="1:69">
      <c r="A665" s="99" t="str">
        <f>IFERROR(_xlfn.XLOOKUP($G665,通讯通路门店!$S$4:$S$993931,通讯通路门店!$A$4:$A$993931,0,0),"")</f>
        <v/>
      </c>
      <c r="B665" s="99" t="str">
        <f>IFERROR(_xlfn.XLOOKUP($G665,通讯通路门店!$S$4:$S$993931,通讯通路门店!$B$4:$B$993931,0,0),"")</f>
        <v/>
      </c>
      <c r="C665" s="99" t="str">
        <f>IFERROR(_xlfn.XLOOKUP($G665,通讯通路门店!$S$4:$S$993931,通讯通路门店!$C$4:$C$993931,0,0),"")</f>
        <v/>
      </c>
      <c r="D665" s="99" t="str">
        <f>IFERROR(_xlfn.XLOOKUP($G665,通讯通路门店!$S$4:$S$993931,通讯通路门店!$D$4:$D$993931,0,0),"")</f>
        <v/>
      </c>
      <c r="E665" s="83"/>
      <c r="F665" s="83"/>
      <c r="G665" s="101" t="e">
        <v>#N/A</v>
      </c>
      <c r="H665" s="102" t="str">
        <f>IFERROR(_xlfn.XLOOKUP($G665,通讯通路门店!$S$4:$S$993931,通讯通路门店!$R$4:$R$993931,0,0),"")</f>
        <v/>
      </c>
      <c r="I665" s="83"/>
      <c r="J665" s="83"/>
      <c r="K665" s="83"/>
      <c r="L665" s="83"/>
      <c r="M665" s="83"/>
      <c r="N665" s="83"/>
      <c r="O665" s="83"/>
      <c r="P665" s="83"/>
      <c r="Q665" s="83"/>
      <c r="R665" s="83"/>
      <c r="S665" s="83"/>
      <c r="T665" s="83"/>
      <c r="U665" s="99">
        <f>COUNTIF(通讯通路门店!$S:$S,$G665)</f>
        <v>0</v>
      </c>
      <c r="V665" s="99">
        <f>COUNTIFS(通讯通路门店!$S:$S,$G665,通讯通路门店!$J:$J,"综合卖场")</f>
        <v>0</v>
      </c>
      <c r="W665" s="99">
        <f>SUMIFS(通讯通路门店!$AJ:$AJ,通讯通路门店!$S:$S,通讯客户沙盘!$G665)</f>
        <v>0</v>
      </c>
      <c r="X665" s="99">
        <f t="shared" si="50"/>
        <v>0</v>
      </c>
      <c r="Y665" s="99">
        <f>COUNTIFS(通讯通路门店!$S:$S,$G665,通讯通路门店!$J:$J,"荣耀体验店")+COUNTIFS(通讯通路门店!$S:$S,$G665,通讯通路门店!$J:$J,"荣耀授权专卖店")</f>
        <v>0</v>
      </c>
      <c r="Z665" s="99">
        <f>COUNTIFS(通讯通路门店!$S:$S,$G665,通讯通路门店!$J:$J,"VIVO体验店")</f>
        <v>0</v>
      </c>
      <c r="AA665" s="99">
        <f>COUNTIFS(通讯通路门店!$S:$S,$G665,通讯通路门店!$J:$J,"OPPO体验店")</f>
        <v>0</v>
      </c>
      <c r="AB665" s="99">
        <f>COUNTIFS(通讯通路门店!$S:$S,$G665,通讯通路门店!$J:$J,"华为授权体验店")+COUNTIFS(通讯通路门店!$S:$S,$G665,通讯通路门店!$J:$J,"华为堡垒店")</f>
        <v>0</v>
      </c>
      <c r="AC665" s="99">
        <f>COUNTIFS(通讯通路门店!$S:$S,$G665,通讯通路门店!$J:$J,"小米体验店")</f>
        <v>0</v>
      </c>
      <c r="AD665" s="99">
        <f>COUNTIFS(通讯通路门店!$S:$S,$G665,通讯通路门店!$J:$J,"苹果体验店")</f>
        <v>0</v>
      </c>
      <c r="AE665" s="99">
        <f>COUNTIFS(通讯通路门店!$S:$S,$G665,通讯通路门店!$J:$J,"其他品牌专卖店")</f>
        <v>0</v>
      </c>
      <c r="AF665" s="99">
        <f>SUMIFS(通讯通路门店!$BI:$BI,通讯通路门店!$S:$S,$G665)</f>
        <v>0</v>
      </c>
      <c r="AG665" s="99">
        <f>SUMIFS(通讯通路门店!$BH:$BH,通讯通路门店!$S:$S,$G665)</f>
        <v>0</v>
      </c>
      <c r="AH665" s="99">
        <f t="shared" si="51"/>
        <v>0</v>
      </c>
      <c r="AI665" s="99">
        <f>SUMIFS(通讯通路门店!$BB:$BB,通讯通路门店!$S:$S,$G665)</f>
        <v>0</v>
      </c>
      <c r="AJ665" s="99">
        <f>SUMIFS(通讯通路门店!$BE:$BE,通讯通路门店!$S:$S,$G665)</f>
        <v>0</v>
      </c>
      <c r="AK665" s="99">
        <f>SUMIFS(通讯通路门店!$BG:$BG,通讯通路门店!$S:$S,$G665)</f>
        <v>0</v>
      </c>
      <c r="AL665" s="99">
        <f>SUMIFS(通讯通路门店!$BC:$BC,通讯通路门店!$S:$S,$G665)</f>
        <v>0</v>
      </c>
      <c r="AM665" s="99">
        <f>SUMIFS(通讯通路门店!$BD:$BD,通讯通路门店!$S:$S,$G665)</f>
        <v>0</v>
      </c>
      <c r="AN665" s="99">
        <f>SUMIFS(通讯通路门店!$BF:$BF,通讯通路门店!$S:$S,$G665)</f>
        <v>0</v>
      </c>
      <c r="AO665" s="99">
        <f t="shared" si="52"/>
        <v>0</v>
      </c>
      <c r="AP665" s="99">
        <f>SUMIFS(通讯通路门店!$K:$K,通讯通路门店!$S:$S,$G665)</f>
        <v>0</v>
      </c>
      <c r="AQ665" s="83"/>
      <c r="AR665" s="99">
        <f>SUMIFS(通讯通路门店!$T:$T,通讯通路门店!$S:$S,$G665)</f>
        <v>0</v>
      </c>
      <c r="AS665" s="99">
        <f>SUMIFS(通讯通路门店!$U:$U,通讯通路门店!$S:$S,$G665)</f>
        <v>0</v>
      </c>
      <c r="AT665" s="99">
        <f>SUMIFS(通讯通路门店!$V:$V,通讯通路门店!$S:$S,$G665)</f>
        <v>0</v>
      </c>
      <c r="AU665" s="99">
        <f>SUMIFS(通讯通路门店!$W:$W,通讯通路门店!$S:$S,$G665)</f>
        <v>0</v>
      </c>
      <c r="AV665" s="99">
        <f>SUMIFS(通讯通路门店!$Z:$Z,通讯通路门店!$S:$S,$G665)</f>
        <v>0</v>
      </c>
      <c r="AW665" s="99">
        <f>SUMIFS(通讯通路门店!$AB:$AB,通讯通路门店!$S:$S,$G665)</f>
        <v>0</v>
      </c>
      <c r="AX665" s="99">
        <f>SUMIFS(通讯通路门店!$X:$X,通讯通路门店!$S:$S,$G665)</f>
        <v>0</v>
      </c>
      <c r="AY665" s="99">
        <f>SUMIFS(通讯通路门店!$Y:$Y,通讯通路门店!$S:$S,$G665)</f>
        <v>0</v>
      </c>
      <c r="AZ665" s="99">
        <f>SUMIFS(通讯通路门店!$AA:$AA,通讯通路门店!$S:$S,$G665)</f>
        <v>0</v>
      </c>
      <c r="BA665" s="99">
        <f t="shared" si="53"/>
        <v>0</v>
      </c>
      <c r="BB665" s="99">
        <f t="shared" si="54"/>
        <v>0</v>
      </c>
      <c r="BC665" s="99">
        <f>SUMIFS(通讯通路门店!$W:$W,通讯通路门店!$S:$S,$G665,通讯通路门店!$J:$J,"荣耀体验店")+SUMIFS(通讯通路门店!$W:$W,通讯通路门店!$S:$S,$G665,通讯通路门店!$J:$J,"荣耀授权专卖店")</f>
        <v>0</v>
      </c>
      <c r="BD665" s="99">
        <f>SUMIFS(通讯通路门店!$Z:$Z,通讯通路门店!$S:$S,$G665,通讯通路门店!$J:$J,"VIVO体验店")</f>
        <v>0</v>
      </c>
      <c r="BE665" s="99">
        <f>SUMIFS(通讯通路门店!$AB:$AB,通讯通路门店!$S:$S,$G665,通讯通路门店!$J:$J,"OPPO体验店")</f>
        <v>0</v>
      </c>
      <c r="BF665" s="99">
        <f>SUMIFS(通讯通路门店!$X:$X,通讯通路门店!$S:$S,$G665,通讯通路门店!$J:$J,"华为授权体验店")+SUMIFS(通讯通路门店!$AA:$AA,通讯通路门店!$S:$S,$G665,通讯通路门店!$J:$J,"华为堡垒店")</f>
        <v>0</v>
      </c>
      <c r="BG665" s="99">
        <f>SUMIFS(通讯通路门店!$Y:$Y,通讯通路门店!$S:$S,$G665,通讯通路门店!$J:$J,"小米体验店")</f>
        <v>0</v>
      </c>
      <c r="BH665" s="99">
        <f>SUMIFS(通讯通路门店!$AA:$AA,通讯通路门店!$S:$S,$G665,通讯通路门店!$J:$J,"苹果体验店")</f>
        <v>0</v>
      </c>
      <c r="BI665" s="99">
        <f>SUMIFS(通讯通路门店!$K:$K,通讯通路门店!$S:$S,$G665,通讯通路门店!$J:$J,"其他品牌专卖店")</f>
        <v>0</v>
      </c>
      <c r="BJ665" s="99">
        <f>SUMIFS(通讯通路门店!$AC:$AC,通讯通路门店!$S:$S,$G665)</f>
        <v>0</v>
      </c>
      <c r="BK665" s="99">
        <f>SUMIFS(通讯通路门店!$AD:$AD,通讯通路门店!$S:$S,$G665)</f>
        <v>0</v>
      </c>
      <c r="BL665" s="99">
        <f>SUMIFS(通讯通路门店!$AE:$AE,通讯通路门店!$S:$S,$G665)</f>
        <v>0</v>
      </c>
      <c r="BM665" s="99">
        <f>SUMIFS(通讯通路门店!$AF:$AF,通讯通路门店!$S:$S,$G665)</f>
        <v>0</v>
      </c>
      <c r="BN665" s="99">
        <f>SUMIFS(通讯通路门店!$AG:$AG,通讯通路门店!$S:$S,$G665)</f>
        <v>0</v>
      </c>
      <c r="BO665" s="99">
        <f>SUMIFS(通讯通路门店!$AH:$AH,通讯通路门店!$S:$S,$G665)</f>
        <v>0</v>
      </c>
      <c r="BP665" s="99">
        <f>SUMIFS(通讯通路门店!$AI:$AI,通讯通路门店!$S:$S,$G665)</f>
        <v>0</v>
      </c>
      <c r="BQ665" s="83"/>
    </row>
    <row r="666" spans="1:69">
      <c r="A666" s="99" t="str">
        <f>IFERROR(_xlfn.XLOOKUP($G666,通讯通路门店!$S$4:$S$993931,通讯通路门店!$A$4:$A$993931,0,0),"")</f>
        <v/>
      </c>
      <c r="B666" s="99" t="str">
        <f>IFERROR(_xlfn.XLOOKUP($G666,通讯通路门店!$S$4:$S$993931,通讯通路门店!$B$4:$B$993931,0,0),"")</f>
        <v/>
      </c>
      <c r="C666" s="99" t="str">
        <f>IFERROR(_xlfn.XLOOKUP($G666,通讯通路门店!$S$4:$S$993931,通讯通路门店!$C$4:$C$993931,0,0),"")</f>
        <v/>
      </c>
      <c r="D666" s="99" t="str">
        <f>IFERROR(_xlfn.XLOOKUP($G666,通讯通路门店!$S$4:$S$993931,通讯通路门店!$D$4:$D$993931,0,0),"")</f>
        <v/>
      </c>
      <c r="E666" s="83"/>
      <c r="F666" s="83"/>
      <c r="G666" s="101" t="e">
        <v>#N/A</v>
      </c>
      <c r="H666" s="102" t="str">
        <f>IFERROR(_xlfn.XLOOKUP($G666,通讯通路门店!$S$4:$S$993931,通讯通路门店!$R$4:$R$993931,0,0),"")</f>
        <v/>
      </c>
      <c r="I666" s="83"/>
      <c r="J666" s="83"/>
      <c r="K666" s="83"/>
      <c r="L666" s="83"/>
      <c r="M666" s="83"/>
      <c r="N666" s="83"/>
      <c r="O666" s="83"/>
      <c r="P666" s="83"/>
      <c r="Q666" s="83"/>
      <c r="R666" s="83"/>
      <c r="S666" s="83"/>
      <c r="T666" s="83"/>
      <c r="U666" s="99">
        <f>COUNTIF(通讯通路门店!$S:$S,$G666)</f>
        <v>0</v>
      </c>
      <c r="V666" s="99">
        <f>COUNTIFS(通讯通路门店!$S:$S,$G666,通讯通路门店!$J:$J,"综合卖场")</f>
        <v>0</v>
      </c>
      <c r="W666" s="99">
        <f>SUMIFS(通讯通路门店!$AJ:$AJ,通讯通路门店!$S:$S,通讯客户沙盘!$G666)</f>
        <v>0</v>
      </c>
      <c r="X666" s="99">
        <f t="shared" si="50"/>
        <v>0</v>
      </c>
      <c r="Y666" s="99">
        <f>COUNTIFS(通讯通路门店!$S:$S,$G666,通讯通路门店!$J:$J,"荣耀体验店")+COUNTIFS(通讯通路门店!$S:$S,$G666,通讯通路门店!$J:$J,"荣耀授权专卖店")</f>
        <v>0</v>
      </c>
      <c r="Z666" s="99">
        <f>COUNTIFS(通讯通路门店!$S:$S,$G666,通讯通路门店!$J:$J,"VIVO体验店")</f>
        <v>0</v>
      </c>
      <c r="AA666" s="99">
        <f>COUNTIFS(通讯通路门店!$S:$S,$G666,通讯通路门店!$J:$J,"OPPO体验店")</f>
        <v>0</v>
      </c>
      <c r="AB666" s="99">
        <f>COUNTIFS(通讯通路门店!$S:$S,$G666,通讯通路门店!$J:$J,"华为授权体验店")+COUNTIFS(通讯通路门店!$S:$S,$G666,通讯通路门店!$J:$J,"华为堡垒店")</f>
        <v>0</v>
      </c>
      <c r="AC666" s="99">
        <f>COUNTIFS(通讯通路门店!$S:$S,$G666,通讯通路门店!$J:$J,"小米体验店")</f>
        <v>0</v>
      </c>
      <c r="AD666" s="99">
        <f>COUNTIFS(通讯通路门店!$S:$S,$G666,通讯通路门店!$J:$J,"苹果体验店")</f>
        <v>0</v>
      </c>
      <c r="AE666" s="99">
        <f>COUNTIFS(通讯通路门店!$S:$S,$G666,通讯通路门店!$J:$J,"其他品牌专卖店")</f>
        <v>0</v>
      </c>
      <c r="AF666" s="99">
        <f>SUMIFS(通讯通路门店!$BI:$BI,通讯通路门店!$S:$S,$G666)</f>
        <v>0</v>
      </c>
      <c r="AG666" s="99">
        <f>SUMIFS(通讯通路门店!$BH:$BH,通讯通路门店!$S:$S,$G666)</f>
        <v>0</v>
      </c>
      <c r="AH666" s="99">
        <f t="shared" si="51"/>
        <v>0</v>
      </c>
      <c r="AI666" s="99">
        <f>SUMIFS(通讯通路门店!$BB:$BB,通讯通路门店!$S:$S,$G666)</f>
        <v>0</v>
      </c>
      <c r="AJ666" s="99">
        <f>SUMIFS(通讯通路门店!$BE:$BE,通讯通路门店!$S:$S,$G666)</f>
        <v>0</v>
      </c>
      <c r="AK666" s="99">
        <f>SUMIFS(通讯通路门店!$BG:$BG,通讯通路门店!$S:$S,$G666)</f>
        <v>0</v>
      </c>
      <c r="AL666" s="99">
        <f>SUMIFS(通讯通路门店!$BC:$BC,通讯通路门店!$S:$S,$G666)</f>
        <v>0</v>
      </c>
      <c r="AM666" s="99">
        <f>SUMIFS(通讯通路门店!$BD:$BD,通讯通路门店!$S:$S,$G666)</f>
        <v>0</v>
      </c>
      <c r="AN666" s="99">
        <f>SUMIFS(通讯通路门店!$BF:$BF,通讯通路门店!$S:$S,$G666)</f>
        <v>0</v>
      </c>
      <c r="AO666" s="99">
        <f t="shared" si="52"/>
        <v>0</v>
      </c>
      <c r="AP666" s="99">
        <f>SUMIFS(通讯通路门店!$K:$K,通讯通路门店!$S:$S,$G666)</f>
        <v>0</v>
      </c>
      <c r="AQ666" s="83"/>
      <c r="AR666" s="99">
        <f>SUMIFS(通讯通路门店!$T:$T,通讯通路门店!$S:$S,$G666)</f>
        <v>0</v>
      </c>
      <c r="AS666" s="99">
        <f>SUMIFS(通讯通路门店!$U:$U,通讯通路门店!$S:$S,$G666)</f>
        <v>0</v>
      </c>
      <c r="AT666" s="99">
        <f>SUMIFS(通讯通路门店!$V:$V,通讯通路门店!$S:$S,$G666)</f>
        <v>0</v>
      </c>
      <c r="AU666" s="99">
        <f>SUMIFS(通讯通路门店!$W:$W,通讯通路门店!$S:$S,$G666)</f>
        <v>0</v>
      </c>
      <c r="AV666" s="99">
        <f>SUMIFS(通讯通路门店!$Z:$Z,通讯通路门店!$S:$S,$G666)</f>
        <v>0</v>
      </c>
      <c r="AW666" s="99">
        <f>SUMIFS(通讯通路门店!$AB:$AB,通讯通路门店!$S:$S,$G666)</f>
        <v>0</v>
      </c>
      <c r="AX666" s="99">
        <f>SUMIFS(通讯通路门店!$X:$X,通讯通路门店!$S:$S,$G666)</f>
        <v>0</v>
      </c>
      <c r="AY666" s="99">
        <f>SUMIFS(通讯通路门店!$Y:$Y,通讯通路门店!$S:$S,$G666)</f>
        <v>0</v>
      </c>
      <c r="AZ666" s="99">
        <f>SUMIFS(通讯通路门店!$AA:$AA,通讯通路门店!$S:$S,$G666)</f>
        <v>0</v>
      </c>
      <c r="BA666" s="99">
        <f t="shared" si="53"/>
        <v>0</v>
      </c>
      <c r="BB666" s="99">
        <f t="shared" si="54"/>
        <v>0</v>
      </c>
      <c r="BC666" s="99">
        <f>SUMIFS(通讯通路门店!$W:$W,通讯通路门店!$S:$S,$G666,通讯通路门店!$J:$J,"荣耀体验店")+SUMIFS(通讯通路门店!$W:$W,通讯通路门店!$S:$S,$G666,通讯通路门店!$J:$J,"荣耀授权专卖店")</f>
        <v>0</v>
      </c>
      <c r="BD666" s="99">
        <f>SUMIFS(通讯通路门店!$Z:$Z,通讯通路门店!$S:$S,$G666,通讯通路门店!$J:$J,"VIVO体验店")</f>
        <v>0</v>
      </c>
      <c r="BE666" s="99">
        <f>SUMIFS(通讯通路门店!$AB:$AB,通讯通路门店!$S:$S,$G666,通讯通路门店!$J:$J,"OPPO体验店")</f>
        <v>0</v>
      </c>
      <c r="BF666" s="99">
        <f>SUMIFS(通讯通路门店!$X:$X,通讯通路门店!$S:$S,$G666,通讯通路门店!$J:$J,"华为授权体验店")+SUMIFS(通讯通路门店!$AA:$AA,通讯通路门店!$S:$S,$G666,通讯通路门店!$J:$J,"华为堡垒店")</f>
        <v>0</v>
      </c>
      <c r="BG666" s="99">
        <f>SUMIFS(通讯通路门店!$Y:$Y,通讯通路门店!$S:$S,$G666,通讯通路门店!$J:$J,"小米体验店")</f>
        <v>0</v>
      </c>
      <c r="BH666" s="99">
        <f>SUMIFS(通讯通路门店!$AA:$AA,通讯通路门店!$S:$S,$G666,通讯通路门店!$J:$J,"苹果体验店")</f>
        <v>0</v>
      </c>
      <c r="BI666" s="99">
        <f>SUMIFS(通讯通路门店!$K:$K,通讯通路门店!$S:$S,$G666,通讯通路门店!$J:$J,"其他品牌专卖店")</f>
        <v>0</v>
      </c>
      <c r="BJ666" s="99">
        <f>SUMIFS(通讯通路门店!$AC:$AC,通讯通路门店!$S:$S,$G666)</f>
        <v>0</v>
      </c>
      <c r="BK666" s="99">
        <f>SUMIFS(通讯通路门店!$AD:$AD,通讯通路门店!$S:$S,$G666)</f>
        <v>0</v>
      </c>
      <c r="BL666" s="99">
        <f>SUMIFS(通讯通路门店!$AE:$AE,通讯通路门店!$S:$S,$G666)</f>
        <v>0</v>
      </c>
      <c r="BM666" s="99">
        <f>SUMIFS(通讯通路门店!$AF:$AF,通讯通路门店!$S:$S,$G666)</f>
        <v>0</v>
      </c>
      <c r="BN666" s="99">
        <f>SUMIFS(通讯通路门店!$AG:$AG,通讯通路门店!$S:$S,$G666)</f>
        <v>0</v>
      </c>
      <c r="BO666" s="99">
        <f>SUMIFS(通讯通路门店!$AH:$AH,通讯通路门店!$S:$S,$G666)</f>
        <v>0</v>
      </c>
      <c r="BP666" s="99">
        <f>SUMIFS(通讯通路门店!$AI:$AI,通讯通路门店!$S:$S,$G666)</f>
        <v>0</v>
      </c>
      <c r="BQ666" s="83"/>
    </row>
    <row r="667" spans="1:69">
      <c r="A667" s="99" t="str">
        <f>IFERROR(_xlfn.XLOOKUP($G667,通讯通路门店!$S$4:$S$993931,通讯通路门店!$A$4:$A$993931,0,0),"")</f>
        <v/>
      </c>
      <c r="B667" s="99" t="str">
        <f>IFERROR(_xlfn.XLOOKUP($G667,通讯通路门店!$S$4:$S$993931,通讯通路门店!$B$4:$B$993931,0,0),"")</f>
        <v/>
      </c>
      <c r="C667" s="99" t="str">
        <f>IFERROR(_xlfn.XLOOKUP($G667,通讯通路门店!$S$4:$S$993931,通讯通路门店!$C$4:$C$993931,0,0),"")</f>
        <v/>
      </c>
      <c r="D667" s="99" t="str">
        <f>IFERROR(_xlfn.XLOOKUP($G667,通讯通路门店!$S$4:$S$993931,通讯通路门店!$D$4:$D$993931,0,0),"")</f>
        <v/>
      </c>
      <c r="E667" s="83"/>
      <c r="F667" s="83"/>
      <c r="G667" s="101" t="e">
        <v>#N/A</v>
      </c>
      <c r="H667" s="102" t="str">
        <f>IFERROR(_xlfn.XLOOKUP($G667,通讯通路门店!$S$4:$S$993931,通讯通路门店!$R$4:$R$993931,0,0),"")</f>
        <v/>
      </c>
      <c r="I667" s="83"/>
      <c r="J667" s="83"/>
      <c r="K667" s="83"/>
      <c r="L667" s="83"/>
      <c r="M667" s="83"/>
      <c r="N667" s="83"/>
      <c r="O667" s="83"/>
      <c r="P667" s="83"/>
      <c r="Q667" s="83"/>
      <c r="R667" s="83"/>
      <c r="S667" s="83"/>
      <c r="T667" s="83"/>
      <c r="U667" s="99">
        <f>COUNTIF(通讯通路门店!$S:$S,$G667)</f>
        <v>0</v>
      </c>
      <c r="V667" s="99">
        <f>COUNTIFS(通讯通路门店!$S:$S,$G667,通讯通路门店!$J:$J,"综合卖场")</f>
        <v>0</v>
      </c>
      <c r="W667" s="99">
        <f>SUMIFS(通讯通路门店!$AJ:$AJ,通讯通路门店!$S:$S,通讯客户沙盘!$G667)</f>
        <v>0</v>
      </c>
      <c r="X667" s="99">
        <f t="shared" si="50"/>
        <v>0</v>
      </c>
      <c r="Y667" s="99">
        <f>COUNTIFS(通讯通路门店!$S:$S,$G667,通讯通路门店!$J:$J,"荣耀体验店")+COUNTIFS(通讯通路门店!$S:$S,$G667,通讯通路门店!$J:$J,"荣耀授权专卖店")</f>
        <v>0</v>
      </c>
      <c r="Z667" s="99">
        <f>COUNTIFS(通讯通路门店!$S:$S,$G667,通讯通路门店!$J:$J,"VIVO体验店")</f>
        <v>0</v>
      </c>
      <c r="AA667" s="99">
        <f>COUNTIFS(通讯通路门店!$S:$S,$G667,通讯通路门店!$J:$J,"OPPO体验店")</f>
        <v>0</v>
      </c>
      <c r="AB667" s="99">
        <f>COUNTIFS(通讯通路门店!$S:$S,$G667,通讯通路门店!$J:$J,"华为授权体验店")+COUNTIFS(通讯通路门店!$S:$S,$G667,通讯通路门店!$J:$J,"华为堡垒店")</f>
        <v>0</v>
      </c>
      <c r="AC667" s="99">
        <f>COUNTIFS(通讯通路门店!$S:$S,$G667,通讯通路门店!$J:$J,"小米体验店")</f>
        <v>0</v>
      </c>
      <c r="AD667" s="99">
        <f>COUNTIFS(通讯通路门店!$S:$S,$G667,通讯通路门店!$J:$J,"苹果体验店")</f>
        <v>0</v>
      </c>
      <c r="AE667" s="99">
        <f>COUNTIFS(通讯通路门店!$S:$S,$G667,通讯通路门店!$J:$J,"其他品牌专卖店")</f>
        <v>0</v>
      </c>
      <c r="AF667" s="99">
        <f>SUMIFS(通讯通路门店!$BI:$BI,通讯通路门店!$S:$S,$G667)</f>
        <v>0</v>
      </c>
      <c r="AG667" s="99">
        <f>SUMIFS(通讯通路门店!$BH:$BH,通讯通路门店!$S:$S,$G667)</f>
        <v>0</v>
      </c>
      <c r="AH667" s="99">
        <f t="shared" si="51"/>
        <v>0</v>
      </c>
      <c r="AI667" s="99">
        <f>SUMIFS(通讯通路门店!$BB:$BB,通讯通路门店!$S:$S,$G667)</f>
        <v>0</v>
      </c>
      <c r="AJ667" s="99">
        <f>SUMIFS(通讯通路门店!$BE:$BE,通讯通路门店!$S:$S,$G667)</f>
        <v>0</v>
      </c>
      <c r="AK667" s="99">
        <f>SUMIFS(通讯通路门店!$BG:$BG,通讯通路门店!$S:$S,$G667)</f>
        <v>0</v>
      </c>
      <c r="AL667" s="99">
        <f>SUMIFS(通讯通路门店!$BC:$BC,通讯通路门店!$S:$S,$G667)</f>
        <v>0</v>
      </c>
      <c r="AM667" s="99">
        <f>SUMIFS(通讯通路门店!$BD:$BD,通讯通路门店!$S:$S,$G667)</f>
        <v>0</v>
      </c>
      <c r="AN667" s="99">
        <f>SUMIFS(通讯通路门店!$BF:$BF,通讯通路门店!$S:$S,$G667)</f>
        <v>0</v>
      </c>
      <c r="AO667" s="99">
        <f t="shared" si="52"/>
        <v>0</v>
      </c>
      <c r="AP667" s="99">
        <f>SUMIFS(通讯通路门店!$K:$K,通讯通路门店!$S:$S,$G667)</f>
        <v>0</v>
      </c>
      <c r="AQ667" s="83"/>
      <c r="AR667" s="99">
        <f>SUMIFS(通讯通路门店!$T:$T,通讯通路门店!$S:$S,$G667)</f>
        <v>0</v>
      </c>
      <c r="AS667" s="99">
        <f>SUMIFS(通讯通路门店!$U:$U,通讯通路门店!$S:$S,$G667)</f>
        <v>0</v>
      </c>
      <c r="AT667" s="99">
        <f>SUMIFS(通讯通路门店!$V:$V,通讯通路门店!$S:$S,$G667)</f>
        <v>0</v>
      </c>
      <c r="AU667" s="99">
        <f>SUMIFS(通讯通路门店!$W:$W,通讯通路门店!$S:$S,$G667)</f>
        <v>0</v>
      </c>
      <c r="AV667" s="99">
        <f>SUMIFS(通讯通路门店!$Z:$Z,通讯通路门店!$S:$S,$G667)</f>
        <v>0</v>
      </c>
      <c r="AW667" s="99">
        <f>SUMIFS(通讯通路门店!$AB:$AB,通讯通路门店!$S:$S,$G667)</f>
        <v>0</v>
      </c>
      <c r="AX667" s="99">
        <f>SUMIFS(通讯通路门店!$X:$X,通讯通路门店!$S:$S,$G667)</f>
        <v>0</v>
      </c>
      <c r="AY667" s="99">
        <f>SUMIFS(通讯通路门店!$Y:$Y,通讯通路门店!$S:$S,$G667)</f>
        <v>0</v>
      </c>
      <c r="AZ667" s="99">
        <f>SUMIFS(通讯通路门店!$AA:$AA,通讯通路门店!$S:$S,$G667)</f>
        <v>0</v>
      </c>
      <c r="BA667" s="99">
        <f t="shared" si="53"/>
        <v>0</v>
      </c>
      <c r="BB667" s="99">
        <f t="shared" si="54"/>
        <v>0</v>
      </c>
      <c r="BC667" s="99">
        <f>SUMIFS(通讯通路门店!$W:$W,通讯通路门店!$S:$S,$G667,通讯通路门店!$J:$J,"荣耀体验店")+SUMIFS(通讯通路门店!$W:$W,通讯通路门店!$S:$S,$G667,通讯通路门店!$J:$J,"荣耀授权专卖店")</f>
        <v>0</v>
      </c>
      <c r="BD667" s="99">
        <f>SUMIFS(通讯通路门店!$Z:$Z,通讯通路门店!$S:$S,$G667,通讯通路门店!$J:$J,"VIVO体验店")</f>
        <v>0</v>
      </c>
      <c r="BE667" s="99">
        <f>SUMIFS(通讯通路门店!$AB:$AB,通讯通路门店!$S:$S,$G667,通讯通路门店!$J:$J,"OPPO体验店")</f>
        <v>0</v>
      </c>
      <c r="BF667" s="99">
        <f>SUMIFS(通讯通路门店!$X:$X,通讯通路门店!$S:$S,$G667,通讯通路门店!$J:$J,"华为授权体验店")+SUMIFS(通讯通路门店!$AA:$AA,通讯通路门店!$S:$S,$G667,通讯通路门店!$J:$J,"华为堡垒店")</f>
        <v>0</v>
      </c>
      <c r="BG667" s="99">
        <f>SUMIFS(通讯通路门店!$Y:$Y,通讯通路门店!$S:$S,$G667,通讯通路门店!$J:$J,"小米体验店")</f>
        <v>0</v>
      </c>
      <c r="BH667" s="99">
        <f>SUMIFS(通讯通路门店!$AA:$AA,通讯通路门店!$S:$S,$G667,通讯通路门店!$J:$J,"苹果体验店")</f>
        <v>0</v>
      </c>
      <c r="BI667" s="99">
        <f>SUMIFS(通讯通路门店!$K:$K,通讯通路门店!$S:$S,$G667,通讯通路门店!$J:$J,"其他品牌专卖店")</f>
        <v>0</v>
      </c>
      <c r="BJ667" s="99">
        <f>SUMIFS(通讯通路门店!$AC:$AC,通讯通路门店!$S:$S,$G667)</f>
        <v>0</v>
      </c>
      <c r="BK667" s="99">
        <f>SUMIFS(通讯通路门店!$AD:$AD,通讯通路门店!$S:$S,$G667)</f>
        <v>0</v>
      </c>
      <c r="BL667" s="99">
        <f>SUMIFS(通讯通路门店!$AE:$AE,通讯通路门店!$S:$S,$G667)</f>
        <v>0</v>
      </c>
      <c r="BM667" s="99">
        <f>SUMIFS(通讯通路门店!$AF:$AF,通讯通路门店!$S:$S,$G667)</f>
        <v>0</v>
      </c>
      <c r="BN667" s="99">
        <f>SUMIFS(通讯通路门店!$AG:$AG,通讯通路门店!$S:$S,$G667)</f>
        <v>0</v>
      </c>
      <c r="BO667" s="99">
        <f>SUMIFS(通讯通路门店!$AH:$AH,通讯通路门店!$S:$S,$G667)</f>
        <v>0</v>
      </c>
      <c r="BP667" s="99">
        <f>SUMIFS(通讯通路门店!$AI:$AI,通讯通路门店!$S:$S,$G667)</f>
        <v>0</v>
      </c>
      <c r="BQ667" s="83"/>
    </row>
    <row r="668" spans="1:69">
      <c r="A668" s="99" t="str">
        <f>IFERROR(_xlfn.XLOOKUP($G668,通讯通路门店!$S$4:$S$993931,通讯通路门店!$A$4:$A$993931,0,0),"")</f>
        <v/>
      </c>
      <c r="B668" s="99" t="str">
        <f>IFERROR(_xlfn.XLOOKUP($G668,通讯通路门店!$S$4:$S$993931,通讯通路门店!$B$4:$B$993931,0,0),"")</f>
        <v/>
      </c>
      <c r="C668" s="99" t="str">
        <f>IFERROR(_xlfn.XLOOKUP($G668,通讯通路门店!$S$4:$S$993931,通讯通路门店!$C$4:$C$993931,0,0),"")</f>
        <v/>
      </c>
      <c r="D668" s="99" t="str">
        <f>IFERROR(_xlfn.XLOOKUP($G668,通讯通路门店!$S$4:$S$993931,通讯通路门店!$D$4:$D$993931,0,0),"")</f>
        <v/>
      </c>
      <c r="E668" s="83"/>
      <c r="F668" s="83"/>
      <c r="G668" s="101" t="e">
        <v>#N/A</v>
      </c>
      <c r="H668" s="102" t="str">
        <f>IFERROR(_xlfn.XLOOKUP($G668,通讯通路门店!$S$4:$S$993931,通讯通路门店!$R$4:$R$993931,0,0),"")</f>
        <v/>
      </c>
      <c r="I668" s="83"/>
      <c r="J668" s="83"/>
      <c r="K668" s="83"/>
      <c r="L668" s="83"/>
      <c r="M668" s="83"/>
      <c r="N668" s="83"/>
      <c r="O668" s="83"/>
      <c r="P668" s="83"/>
      <c r="Q668" s="83"/>
      <c r="R668" s="83"/>
      <c r="S668" s="83"/>
      <c r="T668" s="83"/>
      <c r="U668" s="99">
        <f>COUNTIF(通讯通路门店!$S:$S,$G668)</f>
        <v>0</v>
      </c>
      <c r="V668" s="99">
        <f>COUNTIFS(通讯通路门店!$S:$S,$G668,通讯通路门店!$J:$J,"综合卖场")</f>
        <v>0</v>
      </c>
      <c r="W668" s="99">
        <f>SUMIFS(通讯通路门店!$AJ:$AJ,通讯通路门店!$S:$S,通讯客户沙盘!$G668)</f>
        <v>0</v>
      </c>
      <c r="X668" s="99">
        <f t="shared" si="50"/>
        <v>0</v>
      </c>
      <c r="Y668" s="99">
        <f>COUNTIFS(通讯通路门店!$S:$S,$G668,通讯通路门店!$J:$J,"荣耀体验店")+COUNTIFS(通讯通路门店!$S:$S,$G668,通讯通路门店!$J:$J,"荣耀授权专卖店")</f>
        <v>0</v>
      </c>
      <c r="Z668" s="99">
        <f>COUNTIFS(通讯通路门店!$S:$S,$G668,通讯通路门店!$J:$J,"VIVO体验店")</f>
        <v>0</v>
      </c>
      <c r="AA668" s="99">
        <f>COUNTIFS(通讯通路门店!$S:$S,$G668,通讯通路门店!$J:$J,"OPPO体验店")</f>
        <v>0</v>
      </c>
      <c r="AB668" s="99">
        <f>COUNTIFS(通讯通路门店!$S:$S,$G668,通讯通路门店!$J:$J,"华为授权体验店")+COUNTIFS(通讯通路门店!$S:$S,$G668,通讯通路门店!$J:$J,"华为堡垒店")</f>
        <v>0</v>
      </c>
      <c r="AC668" s="99">
        <f>COUNTIFS(通讯通路门店!$S:$S,$G668,通讯通路门店!$J:$J,"小米体验店")</f>
        <v>0</v>
      </c>
      <c r="AD668" s="99">
        <f>COUNTIFS(通讯通路门店!$S:$S,$G668,通讯通路门店!$J:$J,"苹果体验店")</f>
        <v>0</v>
      </c>
      <c r="AE668" s="99">
        <f>COUNTIFS(通讯通路门店!$S:$S,$G668,通讯通路门店!$J:$J,"其他品牌专卖店")</f>
        <v>0</v>
      </c>
      <c r="AF668" s="99">
        <f>SUMIFS(通讯通路门店!$BI:$BI,通讯通路门店!$S:$S,$G668)</f>
        <v>0</v>
      </c>
      <c r="AG668" s="99">
        <f>SUMIFS(通讯通路门店!$BH:$BH,通讯通路门店!$S:$S,$G668)</f>
        <v>0</v>
      </c>
      <c r="AH668" s="99">
        <f t="shared" si="51"/>
        <v>0</v>
      </c>
      <c r="AI668" s="99">
        <f>SUMIFS(通讯通路门店!$BB:$BB,通讯通路门店!$S:$S,$G668)</f>
        <v>0</v>
      </c>
      <c r="AJ668" s="99">
        <f>SUMIFS(通讯通路门店!$BE:$BE,通讯通路门店!$S:$S,$G668)</f>
        <v>0</v>
      </c>
      <c r="AK668" s="99">
        <f>SUMIFS(通讯通路门店!$BG:$BG,通讯通路门店!$S:$S,$G668)</f>
        <v>0</v>
      </c>
      <c r="AL668" s="99">
        <f>SUMIFS(通讯通路门店!$BC:$BC,通讯通路门店!$S:$S,$G668)</f>
        <v>0</v>
      </c>
      <c r="AM668" s="99">
        <f>SUMIFS(通讯通路门店!$BD:$BD,通讯通路门店!$S:$S,$G668)</f>
        <v>0</v>
      </c>
      <c r="AN668" s="99">
        <f>SUMIFS(通讯通路门店!$BF:$BF,通讯通路门店!$S:$S,$G668)</f>
        <v>0</v>
      </c>
      <c r="AO668" s="99">
        <f t="shared" si="52"/>
        <v>0</v>
      </c>
      <c r="AP668" s="99">
        <f>SUMIFS(通讯通路门店!$K:$K,通讯通路门店!$S:$S,$G668)</f>
        <v>0</v>
      </c>
      <c r="AQ668" s="83"/>
      <c r="AR668" s="99">
        <f>SUMIFS(通讯通路门店!$T:$T,通讯通路门店!$S:$S,$G668)</f>
        <v>0</v>
      </c>
      <c r="AS668" s="99">
        <f>SUMIFS(通讯通路门店!$U:$U,通讯通路门店!$S:$S,$G668)</f>
        <v>0</v>
      </c>
      <c r="AT668" s="99">
        <f>SUMIFS(通讯通路门店!$V:$V,通讯通路门店!$S:$S,$G668)</f>
        <v>0</v>
      </c>
      <c r="AU668" s="99">
        <f>SUMIFS(通讯通路门店!$W:$W,通讯通路门店!$S:$S,$G668)</f>
        <v>0</v>
      </c>
      <c r="AV668" s="99">
        <f>SUMIFS(通讯通路门店!$Z:$Z,通讯通路门店!$S:$S,$G668)</f>
        <v>0</v>
      </c>
      <c r="AW668" s="99">
        <f>SUMIFS(通讯通路门店!$AB:$AB,通讯通路门店!$S:$S,$G668)</f>
        <v>0</v>
      </c>
      <c r="AX668" s="99">
        <f>SUMIFS(通讯通路门店!$X:$X,通讯通路门店!$S:$S,$G668)</f>
        <v>0</v>
      </c>
      <c r="AY668" s="99">
        <f>SUMIFS(通讯通路门店!$Y:$Y,通讯通路门店!$S:$S,$G668)</f>
        <v>0</v>
      </c>
      <c r="AZ668" s="99">
        <f>SUMIFS(通讯通路门店!$AA:$AA,通讯通路门店!$S:$S,$G668)</f>
        <v>0</v>
      </c>
      <c r="BA668" s="99">
        <f t="shared" si="53"/>
        <v>0</v>
      </c>
      <c r="BB668" s="99">
        <f t="shared" si="54"/>
        <v>0</v>
      </c>
      <c r="BC668" s="99">
        <f>SUMIFS(通讯通路门店!$W:$W,通讯通路门店!$S:$S,$G668,通讯通路门店!$J:$J,"荣耀体验店")+SUMIFS(通讯通路门店!$W:$W,通讯通路门店!$S:$S,$G668,通讯通路门店!$J:$J,"荣耀授权专卖店")</f>
        <v>0</v>
      </c>
      <c r="BD668" s="99">
        <f>SUMIFS(通讯通路门店!$Z:$Z,通讯通路门店!$S:$S,$G668,通讯通路门店!$J:$J,"VIVO体验店")</f>
        <v>0</v>
      </c>
      <c r="BE668" s="99">
        <f>SUMIFS(通讯通路门店!$AB:$AB,通讯通路门店!$S:$S,$G668,通讯通路门店!$J:$J,"OPPO体验店")</f>
        <v>0</v>
      </c>
      <c r="BF668" s="99">
        <f>SUMIFS(通讯通路门店!$X:$X,通讯通路门店!$S:$S,$G668,通讯通路门店!$J:$J,"华为授权体验店")+SUMIFS(通讯通路门店!$AA:$AA,通讯通路门店!$S:$S,$G668,通讯通路门店!$J:$J,"华为堡垒店")</f>
        <v>0</v>
      </c>
      <c r="BG668" s="99">
        <f>SUMIFS(通讯通路门店!$Y:$Y,通讯通路门店!$S:$S,$G668,通讯通路门店!$J:$J,"小米体验店")</f>
        <v>0</v>
      </c>
      <c r="BH668" s="99">
        <f>SUMIFS(通讯通路门店!$AA:$AA,通讯通路门店!$S:$S,$G668,通讯通路门店!$J:$J,"苹果体验店")</f>
        <v>0</v>
      </c>
      <c r="BI668" s="99">
        <f>SUMIFS(通讯通路门店!$K:$K,通讯通路门店!$S:$S,$G668,通讯通路门店!$J:$J,"其他品牌专卖店")</f>
        <v>0</v>
      </c>
      <c r="BJ668" s="99">
        <f>SUMIFS(通讯通路门店!$AC:$AC,通讯通路门店!$S:$S,$G668)</f>
        <v>0</v>
      </c>
      <c r="BK668" s="99">
        <f>SUMIFS(通讯通路门店!$AD:$AD,通讯通路门店!$S:$S,$G668)</f>
        <v>0</v>
      </c>
      <c r="BL668" s="99">
        <f>SUMIFS(通讯通路门店!$AE:$AE,通讯通路门店!$S:$S,$G668)</f>
        <v>0</v>
      </c>
      <c r="BM668" s="99">
        <f>SUMIFS(通讯通路门店!$AF:$AF,通讯通路门店!$S:$S,$G668)</f>
        <v>0</v>
      </c>
      <c r="BN668" s="99">
        <f>SUMIFS(通讯通路门店!$AG:$AG,通讯通路门店!$S:$S,$G668)</f>
        <v>0</v>
      </c>
      <c r="BO668" s="99">
        <f>SUMIFS(通讯通路门店!$AH:$AH,通讯通路门店!$S:$S,$G668)</f>
        <v>0</v>
      </c>
      <c r="BP668" s="99">
        <f>SUMIFS(通讯通路门店!$AI:$AI,通讯通路门店!$S:$S,$G668)</f>
        <v>0</v>
      </c>
      <c r="BQ668" s="83"/>
    </row>
    <row r="669" spans="1:69">
      <c r="A669" s="99" t="str">
        <f>IFERROR(_xlfn.XLOOKUP($G669,通讯通路门店!$S$4:$S$993931,通讯通路门店!$A$4:$A$993931,0,0),"")</f>
        <v/>
      </c>
      <c r="B669" s="99" t="str">
        <f>IFERROR(_xlfn.XLOOKUP($G669,通讯通路门店!$S$4:$S$993931,通讯通路门店!$B$4:$B$993931,0,0),"")</f>
        <v/>
      </c>
      <c r="C669" s="99" t="str">
        <f>IFERROR(_xlfn.XLOOKUP($G669,通讯通路门店!$S$4:$S$993931,通讯通路门店!$C$4:$C$993931,0,0),"")</f>
        <v/>
      </c>
      <c r="D669" s="99" t="str">
        <f>IFERROR(_xlfn.XLOOKUP($G669,通讯通路门店!$S$4:$S$993931,通讯通路门店!$D$4:$D$993931,0,0),"")</f>
        <v/>
      </c>
      <c r="E669" s="83"/>
      <c r="F669" s="83"/>
      <c r="G669" s="101" t="e">
        <v>#N/A</v>
      </c>
      <c r="H669" s="102" t="str">
        <f>IFERROR(_xlfn.XLOOKUP($G669,通讯通路门店!$S$4:$S$993931,通讯通路门店!$R$4:$R$993931,0,0),"")</f>
        <v/>
      </c>
      <c r="I669" s="83"/>
      <c r="J669" s="83"/>
      <c r="K669" s="83"/>
      <c r="L669" s="83"/>
      <c r="M669" s="83"/>
      <c r="N669" s="83"/>
      <c r="O669" s="83"/>
      <c r="P669" s="83"/>
      <c r="Q669" s="83"/>
      <c r="R669" s="83"/>
      <c r="S669" s="83"/>
      <c r="T669" s="83"/>
      <c r="U669" s="99">
        <f>COUNTIF(通讯通路门店!$S:$S,$G669)</f>
        <v>0</v>
      </c>
      <c r="V669" s="99">
        <f>COUNTIFS(通讯通路门店!$S:$S,$G669,通讯通路门店!$J:$J,"综合卖场")</f>
        <v>0</v>
      </c>
      <c r="W669" s="99">
        <f>SUMIFS(通讯通路门店!$AJ:$AJ,通讯通路门店!$S:$S,通讯客户沙盘!$G669)</f>
        <v>0</v>
      </c>
      <c r="X669" s="99">
        <f t="shared" si="50"/>
        <v>0</v>
      </c>
      <c r="Y669" s="99">
        <f>COUNTIFS(通讯通路门店!$S:$S,$G669,通讯通路门店!$J:$J,"荣耀体验店")+COUNTIFS(通讯通路门店!$S:$S,$G669,通讯通路门店!$J:$J,"荣耀授权专卖店")</f>
        <v>0</v>
      </c>
      <c r="Z669" s="99">
        <f>COUNTIFS(通讯通路门店!$S:$S,$G669,通讯通路门店!$J:$J,"VIVO体验店")</f>
        <v>0</v>
      </c>
      <c r="AA669" s="99">
        <f>COUNTIFS(通讯通路门店!$S:$S,$G669,通讯通路门店!$J:$J,"OPPO体验店")</f>
        <v>0</v>
      </c>
      <c r="AB669" s="99">
        <f>COUNTIFS(通讯通路门店!$S:$S,$G669,通讯通路门店!$J:$J,"华为授权体验店")+COUNTIFS(通讯通路门店!$S:$S,$G669,通讯通路门店!$J:$J,"华为堡垒店")</f>
        <v>0</v>
      </c>
      <c r="AC669" s="99">
        <f>COUNTIFS(通讯通路门店!$S:$S,$G669,通讯通路门店!$J:$J,"小米体验店")</f>
        <v>0</v>
      </c>
      <c r="AD669" s="99">
        <f>COUNTIFS(通讯通路门店!$S:$S,$G669,通讯通路门店!$J:$J,"苹果体验店")</f>
        <v>0</v>
      </c>
      <c r="AE669" s="99">
        <f>COUNTIFS(通讯通路门店!$S:$S,$G669,通讯通路门店!$J:$J,"其他品牌专卖店")</f>
        <v>0</v>
      </c>
      <c r="AF669" s="99">
        <f>SUMIFS(通讯通路门店!$BI:$BI,通讯通路门店!$S:$S,$G669)</f>
        <v>0</v>
      </c>
      <c r="AG669" s="99">
        <f>SUMIFS(通讯通路门店!$BH:$BH,通讯通路门店!$S:$S,$G669)</f>
        <v>0</v>
      </c>
      <c r="AH669" s="99">
        <f t="shared" si="51"/>
        <v>0</v>
      </c>
      <c r="AI669" s="99">
        <f>SUMIFS(通讯通路门店!$BB:$BB,通讯通路门店!$S:$S,$G669)</f>
        <v>0</v>
      </c>
      <c r="AJ669" s="99">
        <f>SUMIFS(通讯通路门店!$BE:$BE,通讯通路门店!$S:$S,$G669)</f>
        <v>0</v>
      </c>
      <c r="AK669" s="99">
        <f>SUMIFS(通讯通路门店!$BG:$BG,通讯通路门店!$S:$S,$G669)</f>
        <v>0</v>
      </c>
      <c r="AL669" s="99">
        <f>SUMIFS(通讯通路门店!$BC:$BC,通讯通路门店!$S:$S,$G669)</f>
        <v>0</v>
      </c>
      <c r="AM669" s="99">
        <f>SUMIFS(通讯通路门店!$BD:$BD,通讯通路门店!$S:$S,$G669)</f>
        <v>0</v>
      </c>
      <c r="AN669" s="99">
        <f>SUMIFS(通讯通路门店!$BF:$BF,通讯通路门店!$S:$S,$G669)</f>
        <v>0</v>
      </c>
      <c r="AO669" s="99">
        <f t="shared" si="52"/>
        <v>0</v>
      </c>
      <c r="AP669" s="99">
        <f>SUMIFS(通讯通路门店!$K:$K,通讯通路门店!$S:$S,$G669)</f>
        <v>0</v>
      </c>
      <c r="AQ669" s="83"/>
      <c r="AR669" s="99">
        <f>SUMIFS(通讯通路门店!$T:$T,通讯通路门店!$S:$S,$G669)</f>
        <v>0</v>
      </c>
      <c r="AS669" s="99">
        <f>SUMIFS(通讯通路门店!$U:$U,通讯通路门店!$S:$S,$G669)</f>
        <v>0</v>
      </c>
      <c r="AT669" s="99">
        <f>SUMIFS(通讯通路门店!$V:$V,通讯通路门店!$S:$S,$G669)</f>
        <v>0</v>
      </c>
      <c r="AU669" s="99">
        <f>SUMIFS(通讯通路门店!$W:$W,通讯通路门店!$S:$S,$G669)</f>
        <v>0</v>
      </c>
      <c r="AV669" s="99">
        <f>SUMIFS(通讯通路门店!$Z:$Z,通讯通路门店!$S:$S,$G669)</f>
        <v>0</v>
      </c>
      <c r="AW669" s="99">
        <f>SUMIFS(通讯通路门店!$AB:$AB,通讯通路门店!$S:$S,$G669)</f>
        <v>0</v>
      </c>
      <c r="AX669" s="99">
        <f>SUMIFS(通讯通路门店!$X:$X,通讯通路门店!$S:$S,$G669)</f>
        <v>0</v>
      </c>
      <c r="AY669" s="99">
        <f>SUMIFS(通讯通路门店!$Y:$Y,通讯通路门店!$S:$S,$G669)</f>
        <v>0</v>
      </c>
      <c r="AZ669" s="99">
        <f>SUMIFS(通讯通路门店!$AA:$AA,通讯通路门店!$S:$S,$G669)</f>
        <v>0</v>
      </c>
      <c r="BA669" s="99">
        <f t="shared" si="53"/>
        <v>0</v>
      </c>
      <c r="BB669" s="99">
        <f t="shared" si="54"/>
        <v>0</v>
      </c>
      <c r="BC669" s="99">
        <f>SUMIFS(通讯通路门店!$W:$W,通讯通路门店!$S:$S,$G669,通讯通路门店!$J:$J,"荣耀体验店")+SUMIFS(通讯通路门店!$W:$W,通讯通路门店!$S:$S,$G669,通讯通路门店!$J:$J,"荣耀授权专卖店")</f>
        <v>0</v>
      </c>
      <c r="BD669" s="99">
        <f>SUMIFS(通讯通路门店!$Z:$Z,通讯通路门店!$S:$S,$G669,通讯通路门店!$J:$J,"VIVO体验店")</f>
        <v>0</v>
      </c>
      <c r="BE669" s="99">
        <f>SUMIFS(通讯通路门店!$AB:$AB,通讯通路门店!$S:$S,$G669,通讯通路门店!$J:$J,"OPPO体验店")</f>
        <v>0</v>
      </c>
      <c r="BF669" s="99">
        <f>SUMIFS(通讯通路门店!$X:$X,通讯通路门店!$S:$S,$G669,通讯通路门店!$J:$J,"华为授权体验店")+SUMIFS(通讯通路门店!$AA:$AA,通讯通路门店!$S:$S,$G669,通讯通路门店!$J:$J,"华为堡垒店")</f>
        <v>0</v>
      </c>
      <c r="BG669" s="99">
        <f>SUMIFS(通讯通路门店!$Y:$Y,通讯通路门店!$S:$S,$G669,通讯通路门店!$J:$J,"小米体验店")</f>
        <v>0</v>
      </c>
      <c r="BH669" s="99">
        <f>SUMIFS(通讯通路门店!$AA:$AA,通讯通路门店!$S:$S,$G669,通讯通路门店!$J:$J,"苹果体验店")</f>
        <v>0</v>
      </c>
      <c r="BI669" s="99">
        <f>SUMIFS(通讯通路门店!$K:$K,通讯通路门店!$S:$S,$G669,通讯通路门店!$J:$J,"其他品牌专卖店")</f>
        <v>0</v>
      </c>
      <c r="BJ669" s="99">
        <f>SUMIFS(通讯通路门店!$AC:$AC,通讯通路门店!$S:$S,$G669)</f>
        <v>0</v>
      </c>
      <c r="BK669" s="99">
        <f>SUMIFS(通讯通路门店!$AD:$AD,通讯通路门店!$S:$S,$G669)</f>
        <v>0</v>
      </c>
      <c r="BL669" s="99">
        <f>SUMIFS(通讯通路门店!$AE:$AE,通讯通路门店!$S:$S,$G669)</f>
        <v>0</v>
      </c>
      <c r="BM669" s="99">
        <f>SUMIFS(通讯通路门店!$AF:$AF,通讯通路门店!$S:$S,$G669)</f>
        <v>0</v>
      </c>
      <c r="BN669" s="99">
        <f>SUMIFS(通讯通路门店!$AG:$AG,通讯通路门店!$S:$S,$G669)</f>
        <v>0</v>
      </c>
      <c r="BO669" s="99">
        <f>SUMIFS(通讯通路门店!$AH:$AH,通讯通路门店!$S:$S,$G669)</f>
        <v>0</v>
      </c>
      <c r="BP669" s="99">
        <f>SUMIFS(通讯通路门店!$AI:$AI,通讯通路门店!$S:$S,$G669)</f>
        <v>0</v>
      </c>
      <c r="BQ669" s="83"/>
    </row>
    <row r="670" spans="1:69">
      <c r="A670" s="99" t="str">
        <f>IFERROR(_xlfn.XLOOKUP($G670,通讯通路门店!$S$4:$S$993931,通讯通路门店!$A$4:$A$993931,0,0),"")</f>
        <v/>
      </c>
      <c r="B670" s="99" t="str">
        <f>IFERROR(_xlfn.XLOOKUP($G670,通讯通路门店!$S$4:$S$993931,通讯通路门店!$B$4:$B$993931,0,0),"")</f>
        <v/>
      </c>
      <c r="C670" s="99" t="str">
        <f>IFERROR(_xlfn.XLOOKUP($G670,通讯通路门店!$S$4:$S$993931,通讯通路门店!$C$4:$C$993931,0,0),"")</f>
        <v/>
      </c>
      <c r="D670" s="99" t="str">
        <f>IFERROR(_xlfn.XLOOKUP($G670,通讯通路门店!$S$4:$S$993931,通讯通路门店!$D$4:$D$993931,0,0),"")</f>
        <v/>
      </c>
      <c r="E670" s="83"/>
      <c r="F670" s="83"/>
      <c r="G670" s="101" t="e">
        <v>#N/A</v>
      </c>
      <c r="H670" s="102" t="str">
        <f>IFERROR(_xlfn.XLOOKUP($G670,通讯通路门店!$S$4:$S$993931,通讯通路门店!$R$4:$R$993931,0,0),"")</f>
        <v/>
      </c>
      <c r="I670" s="83"/>
      <c r="J670" s="83"/>
      <c r="K670" s="83"/>
      <c r="L670" s="83"/>
      <c r="M670" s="83"/>
      <c r="N670" s="83"/>
      <c r="O670" s="83"/>
      <c r="P670" s="83"/>
      <c r="Q670" s="83"/>
      <c r="R670" s="83"/>
      <c r="S670" s="83"/>
      <c r="T670" s="83"/>
      <c r="U670" s="99">
        <f>COUNTIF(通讯通路门店!$S:$S,$G670)</f>
        <v>0</v>
      </c>
      <c r="V670" s="99">
        <f>COUNTIFS(通讯通路门店!$S:$S,$G670,通讯通路门店!$J:$J,"综合卖场")</f>
        <v>0</v>
      </c>
      <c r="W670" s="99">
        <f>SUMIFS(通讯通路门店!$AJ:$AJ,通讯通路门店!$S:$S,通讯客户沙盘!$G670)</f>
        <v>0</v>
      </c>
      <c r="X670" s="99">
        <f t="shared" si="50"/>
        <v>0</v>
      </c>
      <c r="Y670" s="99">
        <f>COUNTIFS(通讯通路门店!$S:$S,$G670,通讯通路门店!$J:$J,"荣耀体验店")+COUNTIFS(通讯通路门店!$S:$S,$G670,通讯通路门店!$J:$J,"荣耀授权专卖店")</f>
        <v>0</v>
      </c>
      <c r="Z670" s="99">
        <f>COUNTIFS(通讯通路门店!$S:$S,$G670,通讯通路门店!$J:$J,"VIVO体验店")</f>
        <v>0</v>
      </c>
      <c r="AA670" s="99">
        <f>COUNTIFS(通讯通路门店!$S:$S,$G670,通讯通路门店!$J:$J,"OPPO体验店")</f>
        <v>0</v>
      </c>
      <c r="AB670" s="99">
        <f>COUNTIFS(通讯通路门店!$S:$S,$G670,通讯通路门店!$J:$J,"华为授权体验店")+COUNTIFS(通讯通路门店!$S:$S,$G670,通讯通路门店!$J:$J,"华为堡垒店")</f>
        <v>0</v>
      </c>
      <c r="AC670" s="99">
        <f>COUNTIFS(通讯通路门店!$S:$S,$G670,通讯通路门店!$J:$J,"小米体验店")</f>
        <v>0</v>
      </c>
      <c r="AD670" s="99">
        <f>COUNTIFS(通讯通路门店!$S:$S,$G670,通讯通路门店!$J:$J,"苹果体验店")</f>
        <v>0</v>
      </c>
      <c r="AE670" s="99">
        <f>COUNTIFS(通讯通路门店!$S:$S,$G670,通讯通路门店!$J:$J,"其他品牌专卖店")</f>
        <v>0</v>
      </c>
      <c r="AF670" s="99">
        <f>SUMIFS(通讯通路门店!$BI:$BI,通讯通路门店!$S:$S,$G670)</f>
        <v>0</v>
      </c>
      <c r="AG670" s="99">
        <f>SUMIFS(通讯通路门店!$BH:$BH,通讯通路门店!$S:$S,$G670)</f>
        <v>0</v>
      </c>
      <c r="AH670" s="99">
        <f t="shared" si="51"/>
        <v>0</v>
      </c>
      <c r="AI670" s="99">
        <f>SUMIFS(通讯通路门店!$BB:$BB,通讯通路门店!$S:$S,$G670)</f>
        <v>0</v>
      </c>
      <c r="AJ670" s="99">
        <f>SUMIFS(通讯通路门店!$BE:$BE,通讯通路门店!$S:$S,$G670)</f>
        <v>0</v>
      </c>
      <c r="AK670" s="99">
        <f>SUMIFS(通讯通路门店!$BG:$BG,通讯通路门店!$S:$S,$G670)</f>
        <v>0</v>
      </c>
      <c r="AL670" s="99">
        <f>SUMIFS(通讯通路门店!$BC:$BC,通讯通路门店!$S:$S,$G670)</f>
        <v>0</v>
      </c>
      <c r="AM670" s="99">
        <f>SUMIFS(通讯通路门店!$BD:$BD,通讯通路门店!$S:$S,$G670)</f>
        <v>0</v>
      </c>
      <c r="AN670" s="99">
        <f>SUMIFS(通讯通路门店!$BF:$BF,通讯通路门店!$S:$S,$G670)</f>
        <v>0</v>
      </c>
      <c r="AO670" s="99">
        <f t="shared" si="52"/>
        <v>0</v>
      </c>
      <c r="AP670" s="99">
        <f>SUMIFS(通讯通路门店!$K:$K,通讯通路门店!$S:$S,$G670)</f>
        <v>0</v>
      </c>
      <c r="AQ670" s="83"/>
      <c r="AR670" s="99">
        <f>SUMIFS(通讯通路门店!$T:$T,通讯通路门店!$S:$S,$G670)</f>
        <v>0</v>
      </c>
      <c r="AS670" s="99">
        <f>SUMIFS(通讯通路门店!$U:$U,通讯通路门店!$S:$S,$G670)</f>
        <v>0</v>
      </c>
      <c r="AT670" s="99">
        <f>SUMIFS(通讯通路门店!$V:$V,通讯通路门店!$S:$S,$G670)</f>
        <v>0</v>
      </c>
      <c r="AU670" s="99">
        <f>SUMIFS(通讯通路门店!$W:$W,通讯通路门店!$S:$S,$G670)</f>
        <v>0</v>
      </c>
      <c r="AV670" s="99">
        <f>SUMIFS(通讯通路门店!$Z:$Z,通讯通路门店!$S:$S,$G670)</f>
        <v>0</v>
      </c>
      <c r="AW670" s="99">
        <f>SUMIFS(通讯通路门店!$AB:$AB,通讯通路门店!$S:$S,$G670)</f>
        <v>0</v>
      </c>
      <c r="AX670" s="99">
        <f>SUMIFS(通讯通路门店!$X:$X,通讯通路门店!$S:$S,$G670)</f>
        <v>0</v>
      </c>
      <c r="AY670" s="99">
        <f>SUMIFS(通讯通路门店!$Y:$Y,通讯通路门店!$S:$S,$G670)</f>
        <v>0</v>
      </c>
      <c r="AZ670" s="99">
        <f>SUMIFS(通讯通路门店!$AA:$AA,通讯通路门店!$S:$S,$G670)</f>
        <v>0</v>
      </c>
      <c r="BA670" s="99">
        <f t="shared" si="53"/>
        <v>0</v>
      </c>
      <c r="BB670" s="99">
        <f t="shared" si="54"/>
        <v>0</v>
      </c>
      <c r="BC670" s="99">
        <f>SUMIFS(通讯通路门店!$W:$W,通讯通路门店!$S:$S,$G670,通讯通路门店!$J:$J,"荣耀体验店")+SUMIFS(通讯通路门店!$W:$W,通讯通路门店!$S:$S,$G670,通讯通路门店!$J:$J,"荣耀授权专卖店")</f>
        <v>0</v>
      </c>
      <c r="BD670" s="99">
        <f>SUMIFS(通讯通路门店!$Z:$Z,通讯通路门店!$S:$S,$G670,通讯通路门店!$J:$J,"VIVO体验店")</f>
        <v>0</v>
      </c>
      <c r="BE670" s="99">
        <f>SUMIFS(通讯通路门店!$AB:$AB,通讯通路门店!$S:$S,$G670,通讯通路门店!$J:$J,"OPPO体验店")</f>
        <v>0</v>
      </c>
      <c r="BF670" s="99">
        <f>SUMIFS(通讯通路门店!$X:$X,通讯通路门店!$S:$S,$G670,通讯通路门店!$J:$J,"华为授权体验店")+SUMIFS(通讯通路门店!$AA:$AA,通讯通路门店!$S:$S,$G670,通讯通路门店!$J:$J,"华为堡垒店")</f>
        <v>0</v>
      </c>
      <c r="BG670" s="99">
        <f>SUMIFS(通讯通路门店!$Y:$Y,通讯通路门店!$S:$S,$G670,通讯通路门店!$J:$J,"小米体验店")</f>
        <v>0</v>
      </c>
      <c r="BH670" s="99">
        <f>SUMIFS(通讯通路门店!$AA:$AA,通讯通路门店!$S:$S,$G670,通讯通路门店!$J:$J,"苹果体验店")</f>
        <v>0</v>
      </c>
      <c r="BI670" s="99">
        <f>SUMIFS(通讯通路门店!$K:$K,通讯通路门店!$S:$S,$G670,通讯通路门店!$J:$J,"其他品牌专卖店")</f>
        <v>0</v>
      </c>
      <c r="BJ670" s="99">
        <f>SUMIFS(通讯通路门店!$AC:$AC,通讯通路门店!$S:$S,$G670)</f>
        <v>0</v>
      </c>
      <c r="BK670" s="99">
        <f>SUMIFS(通讯通路门店!$AD:$AD,通讯通路门店!$S:$S,$G670)</f>
        <v>0</v>
      </c>
      <c r="BL670" s="99">
        <f>SUMIFS(通讯通路门店!$AE:$AE,通讯通路门店!$S:$S,$G670)</f>
        <v>0</v>
      </c>
      <c r="BM670" s="99">
        <f>SUMIFS(通讯通路门店!$AF:$AF,通讯通路门店!$S:$S,$G670)</f>
        <v>0</v>
      </c>
      <c r="BN670" s="99">
        <f>SUMIFS(通讯通路门店!$AG:$AG,通讯通路门店!$S:$S,$G670)</f>
        <v>0</v>
      </c>
      <c r="BO670" s="99">
        <f>SUMIFS(通讯通路门店!$AH:$AH,通讯通路门店!$S:$S,$G670)</f>
        <v>0</v>
      </c>
      <c r="BP670" s="99">
        <f>SUMIFS(通讯通路门店!$AI:$AI,通讯通路门店!$S:$S,$G670)</f>
        <v>0</v>
      </c>
      <c r="BQ670" s="83"/>
    </row>
    <row r="671" spans="1:69">
      <c r="A671" s="99" t="str">
        <f>IFERROR(_xlfn.XLOOKUP($G671,通讯通路门店!$S$4:$S$993931,通讯通路门店!$A$4:$A$993931,0,0),"")</f>
        <v/>
      </c>
      <c r="B671" s="99" t="str">
        <f>IFERROR(_xlfn.XLOOKUP($G671,通讯通路门店!$S$4:$S$993931,通讯通路门店!$B$4:$B$993931,0,0),"")</f>
        <v/>
      </c>
      <c r="C671" s="99" t="str">
        <f>IFERROR(_xlfn.XLOOKUP($G671,通讯通路门店!$S$4:$S$993931,通讯通路门店!$C$4:$C$993931,0,0),"")</f>
        <v/>
      </c>
      <c r="D671" s="99" t="str">
        <f>IFERROR(_xlfn.XLOOKUP($G671,通讯通路门店!$S$4:$S$993931,通讯通路门店!$D$4:$D$993931,0,0),"")</f>
        <v/>
      </c>
      <c r="E671" s="83"/>
      <c r="F671" s="83"/>
      <c r="G671" s="101" t="e">
        <v>#N/A</v>
      </c>
      <c r="H671" s="102" t="str">
        <f>IFERROR(_xlfn.XLOOKUP($G671,通讯通路门店!$S$4:$S$993931,通讯通路门店!$R$4:$R$993931,0,0),"")</f>
        <v/>
      </c>
      <c r="I671" s="83"/>
      <c r="J671" s="83"/>
      <c r="K671" s="83"/>
      <c r="L671" s="83"/>
      <c r="M671" s="83"/>
      <c r="N671" s="83"/>
      <c r="O671" s="83"/>
      <c r="P671" s="83"/>
      <c r="Q671" s="83"/>
      <c r="R671" s="83"/>
      <c r="S671" s="83"/>
      <c r="T671" s="83"/>
      <c r="U671" s="99">
        <f>COUNTIF(通讯通路门店!$S:$S,$G671)</f>
        <v>0</v>
      </c>
      <c r="V671" s="99">
        <f>COUNTIFS(通讯通路门店!$S:$S,$G671,通讯通路门店!$J:$J,"综合卖场")</f>
        <v>0</v>
      </c>
      <c r="W671" s="99">
        <f>SUMIFS(通讯通路门店!$AJ:$AJ,通讯通路门店!$S:$S,通讯客户沙盘!$G671)</f>
        <v>0</v>
      </c>
      <c r="X671" s="99">
        <f t="shared" si="50"/>
        <v>0</v>
      </c>
      <c r="Y671" s="99">
        <f>COUNTIFS(通讯通路门店!$S:$S,$G671,通讯通路门店!$J:$J,"荣耀体验店")+COUNTIFS(通讯通路门店!$S:$S,$G671,通讯通路门店!$J:$J,"荣耀授权专卖店")</f>
        <v>0</v>
      </c>
      <c r="Z671" s="99">
        <f>COUNTIFS(通讯通路门店!$S:$S,$G671,通讯通路门店!$J:$J,"VIVO体验店")</f>
        <v>0</v>
      </c>
      <c r="AA671" s="99">
        <f>COUNTIFS(通讯通路门店!$S:$S,$G671,通讯通路门店!$J:$J,"OPPO体验店")</f>
        <v>0</v>
      </c>
      <c r="AB671" s="99">
        <f>COUNTIFS(通讯通路门店!$S:$S,$G671,通讯通路门店!$J:$J,"华为授权体验店")+COUNTIFS(通讯通路门店!$S:$S,$G671,通讯通路门店!$J:$J,"华为堡垒店")</f>
        <v>0</v>
      </c>
      <c r="AC671" s="99">
        <f>COUNTIFS(通讯通路门店!$S:$S,$G671,通讯通路门店!$J:$J,"小米体验店")</f>
        <v>0</v>
      </c>
      <c r="AD671" s="99">
        <f>COUNTIFS(通讯通路门店!$S:$S,$G671,通讯通路门店!$J:$J,"苹果体验店")</f>
        <v>0</v>
      </c>
      <c r="AE671" s="99">
        <f>COUNTIFS(通讯通路门店!$S:$S,$G671,通讯通路门店!$J:$J,"其他品牌专卖店")</f>
        <v>0</v>
      </c>
      <c r="AF671" s="99">
        <f>SUMIFS(通讯通路门店!$BI:$BI,通讯通路门店!$S:$S,$G671)</f>
        <v>0</v>
      </c>
      <c r="AG671" s="99">
        <f>SUMIFS(通讯通路门店!$BH:$BH,通讯通路门店!$S:$S,$G671)</f>
        <v>0</v>
      </c>
      <c r="AH671" s="99">
        <f t="shared" si="51"/>
        <v>0</v>
      </c>
      <c r="AI671" s="99">
        <f>SUMIFS(通讯通路门店!$BB:$BB,通讯通路门店!$S:$S,$G671)</f>
        <v>0</v>
      </c>
      <c r="AJ671" s="99">
        <f>SUMIFS(通讯通路门店!$BE:$BE,通讯通路门店!$S:$S,$G671)</f>
        <v>0</v>
      </c>
      <c r="AK671" s="99">
        <f>SUMIFS(通讯通路门店!$BG:$BG,通讯通路门店!$S:$S,$G671)</f>
        <v>0</v>
      </c>
      <c r="AL671" s="99">
        <f>SUMIFS(通讯通路门店!$BC:$BC,通讯通路门店!$S:$S,$G671)</f>
        <v>0</v>
      </c>
      <c r="AM671" s="99">
        <f>SUMIFS(通讯通路门店!$BD:$BD,通讯通路门店!$S:$S,$G671)</f>
        <v>0</v>
      </c>
      <c r="AN671" s="99">
        <f>SUMIFS(通讯通路门店!$BF:$BF,通讯通路门店!$S:$S,$G671)</f>
        <v>0</v>
      </c>
      <c r="AO671" s="99">
        <f t="shared" si="52"/>
        <v>0</v>
      </c>
      <c r="AP671" s="99">
        <f>SUMIFS(通讯通路门店!$K:$K,通讯通路门店!$S:$S,$G671)</f>
        <v>0</v>
      </c>
      <c r="AQ671" s="83"/>
      <c r="AR671" s="99">
        <f>SUMIFS(通讯通路门店!$T:$T,通讯通路门店!$S:$S,$G671)</f>
        <v>0</v>
      </c>
      <c r="AS671" s="99">
        <f>SUMIFS(通讯通路门店!$U:$U,通讯通路门店!$S:$S,$G671)</f>
        <v>0</v>
      </c>
      <c r="AT671" s="99">
        <f>SUMIFS(通讯通路门店!$V:$V,通讯通路门店!$S:$S,$G671)</f>
        <v>0</v>
      </c>
      <c r="AU671" s="99">
        <f>SUMIFS(通讯通路门店!$W:$W,通讯通路门店!$S:$S,$G671)</f>
        <v>0</v>
      </c>
      <c r="AV671" s="99">
        <f>SUMIFS(通讯通路门店!$Z:$Z,通讯通路门店!$S:$S,$G671)</f>
        <v>0</v>
      </c>
      <c r="AW671" s="99">
        <f>SUMIFS(通讯通路门店!$AB:$AB,通讯通路门店!$S:$S,$G671)</f>
        <v>0</v>
      </c>
      <c r="AX671" s="99">
        <f>SUMIFS(通讯通路门店!$X:$X,通讯通路门店!$S:$S,$G671)</f>
        <v>0</v>
      </c>
      <c r="AY671" s="99">
        <f>SUMIFS(通讯通路门店!$Y:$Y,通讯通路门店!$S:$S,$G671)</f>
        <v>0</v>
      </c>
      <c r="AZ671" s="99">
        <f>SUMIFS(通讯通路门店!$AA:$AA,通讯通路门店!$S:$S,$G671)</f>
        <v>0</v>
      </c>
      <c r="BA671" s="99">
        <f t="shared" si="53"/>
        <v>0</v>
      </c>
      <c r="BB671" s="99">
        <f t="shared" si="54"/>
        <v>0</v>
      </c>
      <c r="BC671" s="99">
        <f>SUMIFS(通讯通路门店!$W:$W,通讯通路门店!$S:$S,$G671,通讯通路门店!$J:$J,"荣耀体验店")+SUMIFS(通讯通路门店!$W:$W,通讯通路门店!$S:$S,$G671,通讯通路门店!$J:$J,"荣耀授权专卖店")</f>
        <v>0</v>
      </c>
      <c r="BD671" s="99">
        <f>SUMIFS(通讯通路门店!$Z:$Z,通讯通路门店!$S:$S,$G671,通讯通路门店!$J:$J,"VIVO体验店")</f>
        <v>0</v>
      </c>
      <c r="BE671" s="99">
        <f>SUMIFS(通讯通路门店!$AB:$AB,通讯通路门店!$S:$S,$G671,通讯通路门店!$J:$J,"OPPO体验店")</f>
        <v>0</v>
      </c>
      <c r="BF671" s="99">
        <f>SUMIFS(通讯通路门店!$X:$X,通讯通路门店!$S:$S,$G671,通讯通路门店!$J:$J,"华为授权体验店")+SUMIFS(通讯通路门店!$AA:$AA,通讯通路门店!$S:$S,$G671,通讯通路门店!$J:$J,"华为堡垒店")</f>
        <v>0</v>
      </c>
      <c r="BG671" s="99">
        <f>SUMIFS(通讯通路门店!$Y:$Y,通讯通路门店!$S:$S,$G671,通讯通路门店!$J:$J,"小米体验店")</f>
        <v>0</v>
      </c>
      <c r="BH671" s="99">
        <f>SUMIFS(通讯通路门店!$AA:$AA,通讯通路门店!$S:$S,$G671,通讯通路门店!$J:$J,"苹果体验店")</f>
        <v>0</v>
      </c>
      <c r="BI671" s="99">
        <f>SUMIFS(通讯通路门店!$K:$K,通讯通路门店!$S:$S,$G671,通讯通路门店!$J:$J,"其他品牌专卖店")</f>
        <v>0</v>
      </c>
      <c r="BJ671" s="99">
        <f>SUMIFS(通讯通路门店!$AC:$AC,通讯通路门店!$S:$S,$G671)</f>
        <v>0</v>
      </c>
      <c r="BK671" s="99">
        <f>SUMIFS(通讯通路门店!$AD:$AD,通讯通路门店!$S:$S,$G671)</f>
        <v>0</v>
      </c>
      <c r="BL671" s="99">
        <f>SUMIFS(通讯通路门店!$AE:$AE,通讯通路门店!$S:$S,$G671)</f>
        <v>0</v>
      </c>
      <c r="BM671" s="99">
        <f>SUMIFS(通讯通路门店!$AF:$AF,通讯通路门店!$S:$S,$G671)</f>
        <v>0</v>
      </c>
      <c r="BN671" s="99">
        <f>SUMIFS(通讯通路门店!$AG:$AG,通讯通路门店!$S:$S,$G671)</f>
        <v>0</v>
      </c>
      <c r="BO671" s="99">
        <f>SUMIFS(通讯通路门店!$AH:$AH,通讯通路门店!$S:$S,$G671)</f>
        <v>0</v>
      </c>
      <c r="BP671" s="99">
        <f>SUMIFS(通讯通路门店!$AI:$AI,通讯通路门店!$S:$S,$G671)</f>
        <v>0</v>
      </c>
      <c r="BQ671" s="83"/>
    </row>
    <row r="672" spans="1:69">
      <c r="A672" s="99" t="str">
        <f>IFERROR(_xlfn.XLOOKUP($G672,通讯通路门店!$S$4:$S$993931,通讯通路门店!$A$4:$A$993931,0,0),"")</f>
        <v/>
      </c>
      <c r="B672" s="99" t="str">
        <f>IFERROR(_xlfn.XLOOKUP($G672,通讯通路门店!$S$4:$S$993931,通讯通路门店!$B$4:$B$993931,0,0),"")</f>
        <v/>
      </c>
      <c r="C672" s="99" t="str">
        <f>IFERROR(_xlfn.XLOOKUP($G672,通讯通路门店!$S$4:$S$993931,通讯通路门店!$C$4:$C$993931,0,0),"")</f>
        <v/>
      </c>
      <c r="D672" s="99" t="str">
        <f>IFERROR(_xlfn.XLOOKUP($G672,通讯通路门店!$S$4:$S$993931,通讯通路门店!$D$4:$D$993931,0,0),"")</f>
        <v/>
      </c>
      <c r="E672" s="83"/>
      <c r="F672" s="83"/>
      <c r="G672" s="101" t="e">
        <v>#N/A</v>
      </c>
      <c r="H672" s="102" t="str">
        <f>IFERROR(_xlfn.XLOOKUP($G672,通讯通路门店!$S$4:$S$993931,通讯通路门店!$R$4:$R$993931,0,0),"")</f>
        <v/>
      </c>
      <c r="I672" s="83"/>
      <c r="J672" s="83"/>
      <c r="K672" s="83"/>
      <c r="L672" s="83"/>
      <c r="M672" s="83"/>
      <c r="N672" s="83"/>
      <c r="O672" s="83"/>
      <c r="P672" s="83"/>
      <c r="Q672" s="83"/>
      <c r="R672" s="83"/>
      <c r="S672" s="83"/>
      <c r="T672" s="83"/>
      <c r="U672" s="99">
        <f>COUNTIF(通讯通路门店!$S:$S,$G672)</f>
        <v>0</v>
      </c>
      <c r="V672" s="99">
        <f>COUNTIFS(通讯通路门店!$S:$S,$G672,通讯通路门店!$J:$J,"综合卖场")</f>
        <v>0</v>
      </c>
      <c r="W672" s="99">
        <f>SUMIFS(通讯通路门店!$AJ:$AJ,通讯通路门店!$S:$S,通讯客户沙盘!$G672)</f>
        <v>0</v>
      </c>
      <c r="X672" s="99">
        <f t="shared" si="50"/>
        <v>0</v>
      </c>
      <c r="Y672" s="99">
        <f>COUNTIFS(通讯通路门店!$S:$S,$G672,通讯通路门店!$J:$J,"荣耀体验店")+COUNTIFS(通讯通路门店!$S:$S,$G672,通讯通路门店!$J:$J,"荣耀授权专卖店")</f>
        <v>0</v>
      </c>
      <c r="Z672" s="99">
        <f>COUNTIFS(通讯通路门店!$S:$S,$G672,通讯通路门店!$J:$J,"VIVO体验店")</f>
        <v>0</v>
      </c>
      <c r="AA672" s="99">
        <f>COUNTIFS(通讯通路门店!$S:$S,$G672,通讯通路门店!$J:$J,"OPPO体验店")</f>
        <v>0</v>
      </c>
      <c r="AB672" s="99">
        <f>COUNTIFS(通讯通路门店!$S:$S,$G672,通讯通路门店!$J:$J,"华为授权体验店")+COUNTIFS(通讯通路门店!$S:$S,$G672,通讯通路门店!$J:$J,"华为堡垒店")</f>
        <v>0</v>
      </c>
      <c r="AC672" s="99">
        <f>COUNTIFS(通讯通路门店!$S:$S,$G672,通讯通路门店!$J:$J,"小米体验店")</f>
        <v>0</v>
      </c>
      <c r="AD672" s="99">
        <f>COUNTIFS(通讯通路门店!$S:$S,$G672,通讯通路门店!$J:$J,"苹果体验店")</f>
        <v>0</v>
      </c>
      <c r="AE672" s="99">
        <f>COUNTIFS(通讯通路门店!$S:$S,$G672,通讯通路门店!$J:$J,"其他品牌专卖店")</f>
        <v>0</v>
      </c>
      <c r="AF672" s="99">
        <f>SUMIFS(通讯通路门店!$BI:$BI,通讯通路门店!$S:$S,$G672)</f>
        <v>0</v>
      </c>
      <c r="AG672" s="99">
        <f>SUMIFS(通讯通路门店!$BH:$BH,通讯通路门店!$S:$S,$G672)</f>
        <v>0</v>
      </c>
      <c r="AH672" s="99">
        <f t="shared" si="51"/>
        <v>0</v>
      </c>
      <c r="AI672" s="99">
        <f>SUMIFS(通讯通路门店!$BB:$BB,通讯通路门店!$S:$S,$G672)</f>
        <v>0</v>
      </c>
      <c r="AJ672" s="99">
        <f>SUMIFS(通讯通路门店!$BE:$BE,通讯通路门店!$S:$S,$G672)</f>
        <v>0</v>
      </c>
      <c r="AK672" s="99">
        <f>SUMIFS(通讯通路门店!$BG:$BG,通讯通路门店!$S:$S,$G672)</f>
        <v>0</v>
      </c>
      <c r="AL672" s="99">
        <f>SUMIFS(通讯通路门店!$BC:$BC,通讯通路门店!$S:$S,$G672)</f>
        <v>0</v>
      </c>
      <c r="AM672" s="99">
        <f>SUMIFS(通讯通路门店!$BD:$BD,通讯通路门店!$S:$S,$G672)</f>
        <v>0</v>
      </c>
      <c r="AN672" s="99">
        <f>SUMIFS(通讯通路门店!$BF:$BF,通讯通路门店!$S:$S,$G672)</f>
        <v>0</v>
      </c>
      <c r="AO672" s="99">
        <f t="shared" si="52"/>
        <v>0</v>
      </c>
      <c r="AP672" s="99">
        <f>SUMIFS(通讯通路门店!$K:$K,通讯通路门店!$S:$S,$G672)</f>
        <v>0</v>
      </c>
      <c r="AQ672" s="83"/>
      <c r="AR672" s="99">
        <f>SUMIFS(通讯通路门店!$T:$T,通讯通路门店!$S:$S,$G672)</f>
        <v>0</v>
      </c>
      <c r="AS672" s="99">
        <f>SUMIFS(通讯通路门店!$U:$U,通讯通路门店!$S:$S,$G672)</f>
        <v>0</v>
      </c>
      <c r="AT672" s="99">
        <f>SUMIFS(通讯通路门店!$V:$V,通讯通路门店!$S:$S,$G672)</f>
        <v>0</v>
      </c>
      <c r="AU672" s="99">
        <f>SUMIFS(通讯通路门店!$W:$W,通讯通路门店!$S:$S,$G672)</f>
        <v>0</v>
      </c>
      <c r="AV672" s="99">
        <f>SUMIFS(通讯通路门店!$Z:$Z,通讯通路门店!$S:$S,$G672)</f>
        <v>0</v>
      </c>
      <c r="AW672" s="99">
        <f>SUMIFS(通讯通路门店!$AB:$AB,通讯通路门店!$S:$S,$G672)</f>
        <v>0</v>
      </c>
      <c r="AX672" s="99">
        <f>SUMIFS(通讯通路门店!$X:$X,通讯通路门店!$S:$S,$G672)</f>
        <v>0</v>
      </c>
      <c r="AY672" s="99">
        <f>SUMIFS(通讯通路门店!$Y:$Y,通讯通路门店!$S:$S,$G672)</f>
        <v>0</v>
      </c>
      <c r="AZ672" s="99">
        <f>SUMIFS(通讯通路门店!$AA:$AA,通讯通路门店!$S:$S,$G672)</f>
        <v>0</v>
      </c>
      <c r="BA672" s="99">
        <f t="shared" si="53"/>
        <v>0</v>
      </c>
      <c r="BB672" s="99">
        <f t="shared" si="54"/>
        <v>0</v>
      </c>
      <c r="BC672" s="99">
        <f>SUMIFS(通讯通路门店!$W:$W,通讯通路门店!$S:$S,$G672,通讯通路门店!$J:$J,"荣耀体验店")+SUMIFS(通讯通路门店!$W:$W,通讯通路门店!$S:$S,$G672,通讯通路门店!$J:$J,"荣耀授权专卖店")</f>
        <v>0</v>
      </c>
      <c r="BD672" s="99">
        <f>SUMIFS(通讯通路门店!$Z:$Z,通讯通路门店!$S:$S,$G672,通讯通路门店!$J:$J,"VIVO体验店")</f>
        <v>0</v>
      </c>
      <c r="BE672" s="99">
        <f>SUMIFS(通讯通路门店!$AB:$AB,通讯通路门店!$S:$S,$G672,通讯通路门店!$J:$J,"OPPO体验店")</f>
        <v>0</v>
      </c>
      <c r="BF672" s="99">
        <f>SUMIFS(通讯通路门店!$X:$X,通讯通路门店!$S:$S,$G672,通讯通路门店!$J:$J,"华为授权体验店")+SUMIFS(通讯通路门店!$AA:$AA,通讯通路门店!$S:$S,$G672,通讯通路门店!$J:$J,"华为堡垒店")</f>
        <v>0</v>
      </c>
      <c r="BG672" s="99">
        <f>SUMIFS(通讯通路门店!$Y:$Y,通讯通路门店!$S:$S,$G672,通讯通路门店!$J:$J,"小米体验店")</f>
        <v>0</v>
      </c>
      <c r="BH672" s="99">
        <f>SUMIFS(通讯通路门店!$AA:$AA,通讯通路门店!$S:$S,$G672,通讯通路门店!$J:$J,"苹果体验店")</f>
        <v>0</v>
      </c>
      <c r="BI672" s="99">
        <f>SUMIFS(通讯通路门店!$K:$K,通讯通路门店!$S:$S,$G672,通讯通路门店!$J:$J,"其他品牌专卖店")</f>
        <v>0</v>
      </c>
      <c r="BJ672" s="99">
        <f>SUMIFS(通讯通路门店!$AC:$AC,通讯通路门店!$S:$S,$G672)</f>
        <v>0</v>
      </c>
      <c r="BK672" s="99">
        <f>SUMIFS(通讯通路门店!$AD:$AD,通讯通路门店!$S:$S,$G672)</f>
        <v>0</v>
      </c>
      <c r="BL672" s="99">
        <f>SUMIFS(通讯通路门店!$AE:$AE,通讯通路门店!$S:$S,$G672)</f>
        <v>0</v>
      </c>
      <c r="BM672" s="99">
        <f>SUMIFS(通讯通路门店!$AF:$AF,通讯通路门店!$S:$S,$G672)</f>
        <v>0</v>
      </c>
      <c r="BN672" s="99">
        <f>SUMIFS(通讯通路门店!$AG:$AG,通讯通路门店!$S:$S,$G672)</f>
        <v>0</v>
      </c>
      <c r="BO672" s="99">
        <f>SUMIFS(通讯通路门店!$AH:$AH,通讯通路门店!$S:$S,$G672)</f>
        <v>0</v>
      </c>
      <c r="BP672" s="99">
        <f>SUMIFS(通讯通路门店!$AI:$AI,通讯通路门店!$S:$S,$G672)</f>
        <v>0</v>
      </c>
      <c r="BQ672" s="83"/>
    </row>
    <row r="673" spans="1:69">
      <c r="A673" s="99" t="str">
        <f>IFERROR(_xlfn.XLOOKUP($G673,通讯通路门店!$S$4:$S$993931,通讯通路门店!$A$4:$A$993931,0,0),"")</f>
        <v/>
      </c>
      <c r="B673" s="99" t="str">
        <f>IFERROR(_xlfn.XLOOKUP($G673,通讯通路门店!$S$4:$S$993931,通讯通路门店!$B$4:$B$993931,0,0),"")</f>
        <v/>
      </c>
      <c r="C673" s="99" t="str">
        <f>IFERROR(_xlfn.XLOOKUP($G673,通讯通路门店!$S$4:$S$993931,通讯通路门店!$C$4:$C$993931,0,0),"")</f>
        <v/>
      </c>
      <c r="D673" s="99" t="str">
        <f>IFERROR(_xlfn.XLOOKUP($G673,通讯通路门店!$S$4:$S$993931,通讯通路门店!$D$4:$D$993931,0,0),"")</f>
        <v/>
      </c>
      <c r="E673" s="83"/>
      <c r="F673" s="83"/>
      <c r="G673" s="101" t="e">
        <v>#N/A</v>
      </c>
      <c r="H673" s="102" t="str">
        <f>IFERROR(_xlfn.XLOOKUP($G673,通讯通路门店!$S$4:$S$993931,通讯通路门店!$R$4:$R$993931,0,0),"")</f>
        <v/>
      </c>
      <c r="I673" s="83"/>
      <c r="J673" s="83"/>
      <c r="K673" s="83"/>
      <c r="L673" s="83"/>
      <c r="M673" s="83"/>
      <c r="N673" s="83"/>
      <c r="O673" s="83"/>
      <c r="P673" s="83"/>
      <c r="Q673" s="83"/>
      <c r="R673" s="83"/>
      <c r="S673" s="83"/>
      <c r="T673" s="83"/>
      <c r="U673" s="99">
        <f>COUNTIF(通讯通路门店!$S:$S,$G673)</f>
        <v>0</v>
      </c>
      <c r="V673" s="99">
        <f>COUNTIFS(通讯通路门店!$S:$S,$G673,通讯通路门店!$J:$J,"综合卖场")</f>
        <v>0</v>
      </c>
      <c r="W673" s="99">
        <f>SUMIFS(通讯通路门店!$AJ:$AJ,通讯通路门店!$S:$S,通讯客户沙盘!$G673)</f>
        <v>0</v>
      </c>
      <c r="X673" s="99">
        <f t="shared" si="50"/>
        <v>0</v>
      </c>
      <c r="Y673" s="99">
        <f>COUNTIFS(通讯通路门店!$S:$S,$G673,通讯通路门店!$J:$J,"荣耀体验店")+COUNTIFS(通讯通路门店!$S:$S,$G673,通讯通路门店!$J:$J,"荣耀授权专卖店")</f>
        <v>0</v>
      </c>
      <c r="Z673" s="99">
        <f>COUNTIFS(通讯通路门店!$S:$S,$G673,通讯通路门店!$J:$J,"VIVO体验店")</f>
        <v>0</v>
      </c>
      <c r="AA673" s="99">
        <f>COUNTIFS(通讯通路门店!$S:$S,$G673,通讯通路门店!$J:$J,"OPPO体验店")</f>
        <v>0</v>
      </c>
      <c r="AB673" s="99">
        <f>COUNTIFS(通讯通路门店!$S:$S,$G673,通讯通路门店!$J:$J,"华为授权体验店")+COUNTIFS(通讯通路门店!$S:$S,$G673,通讯通路门店!$J:$J,"华为堡垒店")</f>
        <v>0</v>
      </c>
      <c r="AC673" s="99">
        <f>COUNTIFS(通讯通路门店!$S:$S,$G673,通讯通路门店!$J:$J,"小米体验店")</f>
        <v>0</v>
      </c>
      <c r="AD673" s="99">
        <f>COUNTIFS(通讯通路门店!$S:$S,$G673,通讯通路门店!$J:$J,"苹果体验店")</f>
        <v>0</v>
      </c>
      <c r="AE673" s="99">
        <f>COUNTIFS(通讯通路门店!$S:$S,$G673,通讯通路门店!$J:$J,"其他品牌专卖店")</f>
        <v>0</v>
      </c>
      <c r="AF673" s="99">
        <f>SUMIFS(通讯通路门店!$BI:$BI,通讯通路门店!$S:$S,$G673)</f>
        <v>0</v>
      </c>
      <c r="AG673" s="99">
        <f>SUMIFS(通讯通路门店!$BH:$BH,通讯通路门店!$S:$S,$G673)</f>
        <v>0</v>
      </c>
      <c r="AH673" s="99">
        <f t="shared" si="51"/>
        <v>0</v>
      </c>
      <c r="AI673" s="99">
        <f>SUMIFS(通讯通路门店!$BB:$BB,通讯通路门店!$S:$S,$G673)</f>
        <v>0</v>
      </c>
      <c r="AJ673" s="99">
        <f>SUMIFS(通讯通路门店!$BE:$BE,通讯通路门店!$S:$S,$G673)</f>
        <v>0</v>
      </c>
      <c r="AK673" s="99">
        <f>SUMIFS(通讯通路门店!$BG:$BG,通讯通路门店!$S:$S,$G673)</f>
        <v>0</v>
      </c>
      <c r="AL673" s="99">
        <f>SUMIFS(通讯通路门店!$BC:$BC,通讯通路门店!$S:$S,$G673)</f>
        <v>0</v>
      </c>
      <c r="AM673" s="99">
        <f>SUMIFS(通讯通路门店!$BD:$BD,通讯通路门店!$S:$S,$G673)</f>
        <v>0</v>
      </c>
      <c r="AN673" s="99">
        <f>SUMIFS(通讯通路门店!$BF:$BF,通讯通路门店!$S:$S,$G673)</f>
        <v>0</v>
      </c>
      <c r="AO673" s="99">
        <f t="shared" si="52"/>
        <v>0</v>
      </c>
      <c r="AP673" s="99">
        <f>SUMIFS(通讯通路门店!$K:$K,通讯通路门店!$S:$S,$G673)</f>
        <v>0</v>
      </c>
      <c r="AQ673" s="83"/>
      <c r="AR673" s="99">
        <f>SUMIFS(通讯通路门店!$T:$T,通讯通路门店!$S:$S,$G673)</f>
        <v>0</v>
      </c>
      <c r="AS673" s="99">
        <f>SUMIFS(通讯通路门店!$U:$U,通讯通路门店!$S:$S,$G673)</f>
        <v>0</v>
      </c>
      <c r="AT673" s="99">
        <f>SUMIFS(通讯通路门店!$V:$V,通讯通路门店!$S:$S,$G673)</f>
        <v>0</v>
      </c>
      <c r="AU673" s="99">
        <f>SUMIFS(通讯通路门店!$W:$W,通讯通路门店!$S:$S,$G673)</f>
        <v>0</v>
      </c>
      <c r="AV673" s="99">
        <f>SUMIFS(通讯通路门店!$Z:$Z,通讯通路门店!$S:$S,$G673)</f>
        <v>0</v>
      </c>
      <c r="AW673" s="99">
        <f>SUMIFS(通讯通路门店!$AB:$AB,通讯通路门店!$S:$S,$G673)</f>
        <v>0</v>
      </c>
      <c r="AX673" s="99">
        <f>SUMIFS(通讯通路门店!$X:$X,通讯通路门店!$S:$S,$G673)</f>
        <v>0</v>
      </c>
      <c r="AY673" s="99">
        <f>SUMIFS(通讯通路门店!$Y:$Y,通讯通路门店!$S:$S,$G673)</f>
        <v>0</v>
      </c>
      <c r="AZ673" s="99">
        <f>SUMIFS(通讯通路门店!$AA:$AA,通讯通路门店!$S:$S,$G673)</f>
        <v>0</v>
      </c>
      <c r="BA673" s="99">
        <f t="shared" si="53"/>
        <v>0</v>
      </c>
      <c r="BB673" s="99">
        <f t="shared" si="54"/>
        <v>0</v>
      </c>
      <c r="BC673" s="99">
        <f>SUMIFS(通讯通路门店!$W:$W,通讯通路门店!$S:$S,$G673,通讯通路门店!$J:$J,"荣耀体验店")+SUMIFS(通讯通路门店!$W:$W,通讯通路门店!$S:$S,$G673,通讯通路门店!$J:$J,"荣耀授权专卖店")</f>
        <v>0</v>
      </c>
      <c r="BD673" s="99">
        <f>SUMIFS(通讯通路门店!$Z:$Z,通讯通路门店!$S:$S,$G673,通讯通路门店!$J:$J,"VIVO体验店")</f>
        <v>0</v>
      </c>
      <c r="BE673" s="99">
        <f>SUMIFS(通讯通路门店!$AB:$AB,通讯通路门店!$S:$S,$G673,通讯通路门店!$J:$J,"OPPO体验店")</f>
        <v>0</v>
      </c>
      <c r="BF673" s="99">
        <f>SUMIFS(通讯通路门店!$X:$X,通讯通路门店!$S:$S,$G673,通讯通路门店!$J:$J,"华为授权体验店")+SUMIFS(通讯通路门店!$AA:$AA,通讯通路门店!$S:$S,$G673,通讯通路门店!$J:$J,"华为堡垒店")</f>
        <v>0</v>
      </c>
      <c r="BG673" s="99">
        <f>SUMIFS(通讯通路门店!$Y:$Y,通讯通路门店!$S:$S,$G673,通讯通路门店!$J:$J,"小米体验店")</f>
        <v>0</v>
      </c>
      <c r="BH673" s="99">
        <f>SUMIFS(通讯通路门店!$AA:$AA,通讯通路门店!$S:$S,$G673,通讯通路门店!$J:$J,"苹果体验店")</f>
        <v>0</v>
      </c>
      <c r="BI673" s="99">
        <f>SUMIFS(通讯通路门店!$K:$K,通讯通路门店!$S:$S,$G673,通讯通路门店!$J:$J,"其他品牌专卖店")</f>
        <v>0</v>
      </c>
      <c r="BJ673" s="99">
        <f>SUMIFS(通讯通路门店!$AC:$AC,通讯通路门店!$S:$S,$G673)</f>
        <v>0</v>
      </c>
      <c r="BK673" s="99">
        <f>SUMIFS(通讯通路门店!$AD:$AD,通讯通路门店!$S:$S,$G673)</f>
        <v>0</v>
      </c>
      <c r="BL673" s="99">
        <f>SUMIFS(通讯通路门店!$AE:$AE,通讯通路门店!$S:$S,$G673)</f>
        <v>0</v>
      </c>
      <c r="BM673" s="99">
        <f>SUMIFS(通讯通路门店!$AF:$AF,通讯通路门店!$S:$S,$G673)</f>
        <v>0</v>
      </c>
      <c r="BN673" s="99">
        <f>SUMIFS(通讯通路门店!$AG:$AG,通讯通路门店!$S:$S,$G673)</f>
        <v>0</v>
      </c>
      <c r="BO673" s="99">
        <f>SUMIFS(通讯通路门店!$AH:$AH,通讯通路门店!$S:$S,$G673)</f>
        <v>0</v>
      </c>
      <c r="BP673" s="99">
        <f>SUMIFS(通讯通路门店!$AI:$AI,通讯通路门店!$S:$S,$G673)</f>
        <v>0</v>
      </c>
      <c r="BQ673" s="83"/>
    </row>
    <row r="674" spans="1:69">
      <c r="A674" s="99" t="str">
        <f>IFERROR(_xlfn.XLOOKUP($G674,通讯通路门店!$S$4:$S$993931,通讯通路门店!$A$4:$A$993931,0,0),"")</f>
        <v/>
      </c>
      <c r="B674" s="99" t="str">
        <f>IFERROR(_xlfn.XLOOKUP($G674,通讯通路门店!$S$4:$S$993931,通讯通路门店!$B$4:$B$993931,0,0),"")</f>
        <v/>
      </c>
      <c r="C674" s="99" t="str">
        <f>IFERROR(_xlfn.XLOOKUP($G674,通讯通路门店!$S$4:$S$993931,通讯通路门店!$C$4:$C$993931,0,0),"")</f>
        <v/>
      </c>
      <c r="D674" s="99" t="str">
        <f>IFERROR(_xlfn.XLOOKUP($G674,通讯通路门店!$S$4:$S$993931,通讯通路门店!$D$4:$D$993931,0,0),"")</f>
        <v/>
      </c>
      <c r="E674" s="83"/>
      <c r="F674" s="83"/>
      <c r="G674" s="101" t="e">
        <v>#N/A</v>
      </c>
      <c r="H674" s="102" t="str">
        <f>IFERROR(_xlfn.XLOOKUP($G674,通讯通路门店!$S$4:$S$993931,通讯通路门店!$R$4:$R$993931,0,0),"")</f>
        <v/>
      </c>
      <c r="I674" s="83"/>
      <c r="J674" s="83"/>
      <c r="K674" s="83"/>
      <c r="L674" s="83"/>
      <c r="M674" s="83"/>
      <c r="N674" s="83"/>
      <c r="O674" s="83"/>
      <c r="P674" s="83"/>
      <c r="Q674" s="83"/>
      <c r="R674" s="83"/>
      <c r="S674" s="83"/>
      <c r="T674" s="83"/>
      <c r="U674" s="99">
        <f>COUNTIF(通讯通路门店!$S:$S,$G674)</f>
        <v>0</v>
      </c>
      <c r="V674" s="99">
        <f>COUNTIFS(通讯通路门店!$S:$S,$G674,通讯通路门店!$J:$J,"综合卖场")</f>
        <v>0</v>
      </c>
      <c r="W674" s="99">
        <f>SUMIFS(通讯通路门店!$AJ:$AJ,通讯通路门店!$S:$S,通讯客户沙盘!$G674)</f>
        <v>0</v>
      </c>
      <c r="X674" s="99">
        <f t="shared" si="50"/>
        <v>0</v>
      </c>
      <c r="Y674" s="99">
        <f>COUNTIFS(通讯通路门店!$S:$S,$G674,通讯通路门店!$J:$J,"荣耀体验店")+COUNTIFS(通讯通路门店!$S:$S,$G674,通讯通路门店!$J:$J,"荣耀授权专卖店")</f>
        <v>0</v>
      </c>
      <c r="Z674" s="99">
        <f>COUNTIFS(通讯通路门店!$S:$S,$G674,通讯通路门店!$J:$J,"VIVO体验店")</f>
        <v>0</v>
      </c>
      <c r="AA674" s="99">
        <f>COUNTIFS(通讯通路门店!$S:$S,$G674,通讯通路门店!$J:$J,"OPPO体验店")</f>
        <v>0</v>
      </c>
      <c r="AB674" s="99">
        <f>COUNTIFS(通讯通路门店!$S:$S,$G674,通讯通路门店!$J:$J,"华为授权体验店")+COUNTIFS(通讯通路门店!$S:$S,$G674,通讯通路门店!$J:$J,"华为堡垒店")</f>
        <v>0</v>
      </c>
      <c r="AC674" s="99">
        <f>COUNTIFS(通讯通路门店!$S:$S,$G674,通讯通路门店!$J:$J,"小米体验店")</f>
        <v>0</v>
      </c>
      <c r="AD674" s="99">
        <f>COUNTIFS(通讯通路门店!$S:$S,$G674,通讯通路门店!$J:$J,"苹果体验店")</f>
        <v>0</v>
      </c>
      <c r="AE674" s="99">
        <f>COUNTIFS(通讯通路门店!$S:$S,$G674,通讯通路门店!$J:$J,"其他品牌专卖店")</f>
        <v>0</v>
      </c>
      <c r="AF674" s="99">
        <f>SUMIFS(通讯通路门店!$BI:$BI,通讯通路门店!$S:$S,$G674)</f>
        <v>0</v>
      </c>
      <c r="AG674" s="99">
        <f>SUMIFS(通讯通路门店!$BH:$BH,通讯通路门店!$S:$S,$G674)</f>
        <v>0</v>
      </c>
      <c r="AH674" s="99">
        <f t="shared" si="51"/>
        <v>0</v>
      </c>
      <c r="AI674" s="99">
        <f>SUMIFS(通讯通路门店!$BB:$BB,通讯通路门店!$S:$S,$G674)</f>
        <v>0</v>
      </c>
      <c r="AJ674" s="99">
        <f>SUMIFS(通讯通路门店!$BE:$BE,通讯通路门店!$S:$S,$G674)</f>
        <v>0</v>
      </c>
      <c r="AK674" s="99">
        <f>SUMIFS(通讯通路门店!$BG:$BG,通讯通路门店!$S:$S,$G674)</f>
        <v>0</v>
      </c>
      <c r="AL674" s="99">
        <f>SUMIFS(通讯通路门店!$BC:$BC,通讯通路门店!$S:$S,$G674)</f>
        <v>0</v>
      </c>
      <c r="AM674" s="99">
        <f>SUMIFS(通讯通路门店!$BD:$BD,通讯通路门店!$S:$S,$G674)</f>
        <v>0</v>
      </c>
      <c r="AN674" s="99">
        <f>SUMIFS(通讯通路门店!$BF:$BF,通讯通路门店!$S:$S,$G674)</f>
        <v>0</v>
      </c>
      <c r="AO674" s="99">
        <f t="shared" si="52"/>
        <v>0</v>
      </c>
      <c r="AP674" s="99">
        <f>SUMIFS(通讯通路门店!$K:$K,通讯通路门店!$S:$S,$G674)</f>
        <v>0</v>
      </c>
      <c r="AQ674" s="83"/>
      <c r="AR674" s="99">
        <f>SUMIFS(通讯通路门店!$T:$T,通讯通路门店!$S:$S,$G674)</f>
        <v>0</v>
      </c>
      <c r="AS674" s="99">
        <f>SUMIFS(通讯通路门店!$U:$U,通讯通路门店!$S:$S,$G674)</f>
        <v>0</v>
      </c>
      <c r="AT674" s="99">
        <f>SUMIFS(通讯通路门店!$V:$V,通讯通路门店!$S:$S,$G674)</f>
        <v>0</v>
      </c>
      <c r="AU674" s="99">
        <f>SUMIFS(通讯通路门店!$W:$W,通讯通路门店!$S:$S,$G674)</f>
        <v>0</v>
      </c>
      <c r="AV674" s="99">
        <f>SUMIFS(通讯通路门店!$Z:$Z,通讯通路门店!$S:$S,$G674)</f>
        <v>0</v>
      </c>
      <c r="AW674" s="99">
        <f>SUMIFS(通讯通路门店!$AB:$AB,通讯通路门店!$S:$S,$G674)</f>
        <v>0</v>
      </c>
      <c r="AX674" s="99">
        <f>SUMIFS(通讯通路门店!$X:$X,通讯通路门店!$S:$S,$G674)</f>
        <v>0</v>
      </c>
      <c r="AY674" s="99">
        <f>SUMIFS(通讯通路门店!$Y:$Y,通讯通路门店!$S:$S,$G674)</f>
        <v>0</v>
      </c>
      <c r="AZ674" s="99">
        <f>SUMIFS(通讯通路门店!$AA:$AA,通讯通路门店!$S:$S,$G674)</f>
        <v>0</v>
      </c>
      <c r="BA674" s="99">
        <f t="shared" si="53"/>
        <v>0</v>
      </c>
      <c r="BB674" s="99">
        <f t="shared" si="54"/>
        <v>0</v>
      </c>
      <c r="BC674" s="99">
        <f>SUMIFS(通讯通路门店!$W:$W,通讯通路门店!$S:$S,$G674,通讯通路门店!$J:$J,"荣耀体验店")+SUMIFS(通讯通路门店!$W:$W,通讯通路门店!$S:$S,$G674,通讯通路门店!$J:$J,"荣耀授权专卖店")</f>
        <v>0</v>
      </c>
      <c r="BD674" s="99">
        <f>SUMIFS(通讯通路门店!$Z:$Z,通讯通路门店!$S:$S,$G674,通讯通路门店!$J:$J,"VIVO体验店")</f>
        <v>0</v>
      </c>
      <c r="BE674" s="99">
        <f>SUMIFS(通讯通路门店!$AB:$AB,通讯通路门店!$S:$S,$G674,通讯通路门店!$J:$J,"OPPO体验店")</f>
        <v>0</v>
      </c>
      <c r="BF674" s="99">
        <f>SUMIFS(通讯通路门店!$X:$X,通讯通路门店!$S:$S,$G674,通讯通路门店!$J:$J,"华为授权体验店")+SUMIFS(通讯通路门店!$AA:$AA,通讯通路门店!$S:$S,$G674,通讯通路门店!$J:$J,"华为堡垒店")</f>
        <v>0</v>
      </c>
      <c r="BG674" s="99">
        <f>SUMIFS(通讯通路门店!$Y:$Y,通讯通路门店!$S:$S,$G674,通讯通路门店!$J:$J,"小米体验店")</f>
        <v>0</v>
      </c>
      <c r="BH674" s="99">
        <f>SUMIFS(通讯通路门店!$AA:$AA,通讯通路门店!$S:$S,$G674,通讯通路门店!$J:$J,"苹果体验店")</f>
        <v>0</v>
      </c>
      <c r="BI674" s="99">
        <f>SUMIFS(通讯通路门店!$K:$K,通讯通路门店!$S:$S,$G674,通讯通路门店!$J:$J,"其他品牌专卖店")</f>
        <v>0</v>
      </c>
      <c r="BJ674" s="99">
        <f>SUMIFS(通讯通路门店!$AC:$AC,通讯通路门店!$S:$S,$G674)</f>
        <v>0</v>
      </c>
      <c r="BK674" s="99">
        <f>SUMIFS(通讯通路门店!$AD:$AD,通讯通路门店!$S:$S,$G674)</f>
        <v>0</v>
      </c>
      <c r="BL674" s="99">
        <f>SUMIFS(通讯通路门店!$AE:$AE,通讯通路门店!$S:$S,$G674)</f>
        <v>0</v>
      </c>
      <c r="BM674" s="99">
        <f>SUMIFS(通讯通路门店!$AF:$AF,通讯通路门店!$S:$S,$G674)</f>
        <v>0</v>
      </c>
      <c r="BN674" s="99">
        <f>SUMIFS(通讯通路门店!$AG:$AG,通讯通路门店!$S:$S,$G674)</f>
        <v>0</v>
      </c>
      <c r="BO674" s="99">
        <f>SUMIFS(通讯通路门店!$AH:$AH,通讯通路门店!$S:$S,$G674)</f>
        <v>0</v>
      </c>
      <c r="BP674" s="99">
        <f>SUMIFS(通讯通路门店!$AI:$AI,通讯通路门店!$S:$S,$G674)</f>
        <v>0</v>
      </c>
      <c r="BQ674" s="83"/>
    </row>
    <row r="675" spans="1:69">
      <c r="A675" s="99" t="str">
        <f>IFERROR(_xlfn.XLOOKUP($G675,通讯通路门店!$S$4:$S$993931,通讯通路门店!$A$4:$A$993931,0,0),"")</f>
        <v/>
      </c>
      <c r="B675" s="99" t="str">
        <f>IFERROR(_xlfn.XLOOKUP($G675,通讯通路门店!$S$4:$S$993931,通讯通路门店!$B$4:$B$993931,0,0),"")</f>
        <v/>
      </c>
      <c r="C675" s="99" t="str">
        <f>IFERROR(_xlfn.XLOOKUP($G675,通讯通路门店!$S$4:$S$993931,通讯通路门店!$C$4:$C$993931,0,0),"")</f>
        <v/>
      </c>
      <c r="D675" s="99" t="str">
        <f>IFERROR(_xlfn.XLOOKUP($G675,通讯通路门店!$S$4:$S$993931,通讯通路门店!$D$4:$D$993931,0,0),"")</f>
        <v/>
      </c>
      <c r="E675" s="83"/>
      <c r="F675" s="83"/>
      <c r="G675" s="101" t="e">
        <v>#N/A</v>
      </c>
      <c r="H675" s="102" t="str">
        <f>IFERROR(_xlfn.XLOOKUP($G675,通讯通路门店!$S$4:$S$993931,通讯通路门店!$R$4:$R$993931,0,0),"")</f>
        <v/>
      </c>
      <c r="I675" s="83"/>
      <c r="J675" s="83"/>
      <c r="K675" s="83"/>
      <c r="L675" s="83"/>
      <c r="M675" s="83"/>
      <c r="N675" s="83"/>
      <c r="O675" s="83"/>
      <c r="P675" s="83"/>
      <c r="Q675" s="83"/>
      <c r="R675" s="83"/>
      <c r="S675" s="83"/>
      <c r="T675" s="83"/>
      <c r="U675" s="99">
        <f>COUNTIF(通讯通路门店!$S:$S,$G675)</f>
        <v>0</v>
      </c>
      <c r="V675" s="99">
        <f>COUNTIFS(通讯通路门店!$S:$S,$G675,通讯通路门店!$J:$J,"综合卖场")</f>
        <v>0</v>
      </c>
      <c r="W675" s="99">
        <f>SUMIFS(通讯通路门店!$AJ:$AJ,通讯通路门店!$S:$S,通讯客户沙盘!$G675)</f>
        <v>0</v>
      </c>
      <c r="X675" s="99">
        <f t="shared" si="50"/>
        <v>0</v>
      </c>
      <c r="Y675" s="99">
        <f>COUNTIFS(通讯通路门店!$S:$S,$G675,通讯通路门店!$J:$J,"荣耀体验店")+COUNTIFS(通讯通路门店!$S:$S,$G675,通讯通路门店!$J:$J,"荣耀授权专卖店")</f>
        <v>0</v>
      </c>
      <c r="Z675" s="99">
        <f>COUNTIFS(通讯通路门店!$S:$S,$G675,通讯通路门店!$J:$J,"VIVO体验店")</f>
        <v>0</v>
      </c>
      <c r="AA675" s="99">
        <f>COUNTIFS(通讯通路门店!$S:$S,$G675,通讯通路门店!$J:$J,"OPPO体验店")</f>
        <v>0</v>
      </c>
      <c r="AB675" s="99">
        <f>COUNTIFS(通讯通路门店!$S:$S,$G675,通讯通路门店!$J:$J,"华为授权体验店")+COUNTIFS(通讯通路门店!$S:$S,$G675,通讯通路门店!$J:$J,"华为堡垒店")</f>
        <v>0</v>
      </c>
      <c r="AC675" s="99">
        <f>COUNTIFS(通讯通路门店!$S:$S,$G675,通讯通路门店!$J:$J,"小米体验店")</f>
        <v>0</v>
      </c>
      <c r="AD675" s="99">
        <f>COUNTIFS(通讯通路门店!$S:$S,$G675,通讯通路门店!$J:$J,"苹果体验店")</f>
        <v>0</v>
      </c>
      <c r="AE675" s="99">
        <f>COUNTIFS(通讯通路门店!$S:$S,$G675,通讯通路门店!$J:$J,"其他品牌专卖店")</f>
        <v>0</v>
      </c>
      <c r="AF675" s="99">
        <f>SUMIFS(通讯通路门店!$BI:$BI,通讯通路门店!$S:$S,$G675)</f>
        <v>0</v>
      </c>
      <c r="AG675" s="99">
        <f>SUMIFS(通讯通路门店!$BH:$BH,通讯通路门店!$S:$S,$G675)</f>
        <v>0</v>
      </c>
      <c r="AH675" s="99">
        <f t="shared" si="51"/>
        <v>0</v>
      </c>
      <c r="AI675" s="99">
        <f>SUMIFS(通讯通路门店!$BB:$BB,通讯通路门店!$S:$S,$G675)</f>
        <v>0</v>
      </c>
      <c r="AJ675" s="99">
        <f>SUMIFS(通讯通路门店!$BE:$BE,通讯通路门店!$S:$S,$G675)</f>
        <v>0</v>
      </c>
      <c r="AK675" s="99">
        <f>SUMIFS(通讯通路门店!$BG:$BG,通讯通路门店!$S:$S,$G675)</f>
        <v>0</v>
      </c>
      <c r="AL675" s="99">
        <f>SUMIFS(通讯通路门店!$BC:$BC,通讯通路门店!$S:$S,$G675)</f>
        <v>0</v>
      </c>
      <c r="AM675" s="99">
        <f>SUMIFS(通讯通路门店!$BD:$BD,通讯通路门店!$S:$S,$G675)</f>
        <v>0</v>
      </c>
      <c r="AN675" s="99">
        <f>SUMIFS(通讯通路门店!$BF:$BF,通讯通路门店!$S:$S,$G675)</f>
        <v>0</v>
      </c>
      <c r="AO675" s="99">
        <f t="shared" si="52"/>
        <v>0</v>
      </c>
      <c r="AP675" s="99">
        <f>SUMIFS(通讯通路门店!$K:$K,通讯通路门店!$S:$S,$G675)</f>
        <v>0</v>
      </c>
      <c r="AQ675" s="83"/>
      <c r="AR675" s="99">
        <f>SUMIFS(通讯通路门店!$T:$T,通讯通路门店!$S:$S,$G675)</f>
        <v>0</v>
      </c>
      <c r="AS675" s="99">
        <f>SUMIFS(通讯通路门店!$U:$U,通讯通路门店!$S:$S,$G675)</f>
        <v>0</v>
      </c>
      <c r="AT675" s="99">
        <f>SUMIFS(通讯通路门店!$V:$V,通讯通路门店!$S:$S,$G675)</f>
        <v>0</v>
      </c>
      <c r="AU675" s="99">
        <f>SUMIFS(通讯通路门店!$W:$W,通讯通路门店!$S:$S,$G675)</f>
        <v>0</v>
      </c>
      <c r="AV675" s="99">
        <f>SUMIFS(通讯通路门店!$Z:$Z,通讯通路门店!$S:$S,$G675)</f>
        <v>0</v>
      </c>
      <c r="AW675" s="99">
        <f>SUMIFS(通讯通路门店!$AB:$AB,通讯通路门店!$S:$S,$G675)</f>
        <v>0</v>
      </c>
      <c r="AX675" s="99">
        <f>SUMIFS(通讯通路门店!$X:$X,通讯通路门店!$S:$S,$G675)</f>
        <v>0</v>
      </c>
      <c r="AY675" s="99">
        <f>SUMIFS(通讯通路门店!$Y:$Y,通讯通路门店!$S:$S,$G675)</f>
        <v>0</v>
      </c>
      <c r="AZ675" s="99">
        <f>SUMIFS(通讯通路门店!$AA:$AA,通讯通路门店!$S:$S,$G675)</f>
        <v>0</v>
      </c>
      <c r="BA675" s="99">
        <f t="shared" si="53"/>
        <v>0</v>
      </c>
      <c r="BB675" s="99">
        <f t="shared" si="54"/>
        <v>0</v>
      </c>
      <c r="BC675" s="99">
        <f>SUMIFS(通讯通路门店!$W:$W,通讯通路门店!$S:$S,$G675,通讯通路门店!$J:$J,"荣耀体验店")+SUMIFS(通讯通路门店!$W:$W,通讯通路门店!$S:$S,$G675,通讯通路门店!$J:$J,"荣耀授权专卖店")</f>
        <v>0</v>
      </c>
      <c r="BD675" s="99">
        <f>SUMIFS(通讯通路门店!$Z:$Z,通讯通路门店!$S:$S,$G675,通讯通路门店!$J:$J,"VIVO体验店")</f>
        <v>0</v>
      </c>
      <c r="BE675" s="99">
        <f>SUMIFS(通讯通路门店!$AB:$AB,通讯通路门店!$S:$S,$G675,通讯通路门店!$J:$J,"OPPO体验店")</f>
        <v>0</v>
      </c>
      <c r="BF675" s="99">
        <f>SUMIFS(通讯通路门店!$X:$X,通讯通路门店!$S:$S,$G675,通讯通路门店!$J:$J,"华为授权体验店")+SUMIFS(通讯通路门店!$AA:$AA,通讯通路门店!$S:$S,$G675,通讯通路门店!$J:$J,"华为堡垒店")</f>
        <v>0</v>
      </c>
      <c r="BG675" s="99">
        <f>SUMIFS(通讯通路门店!$Y:$Y,通讯通路门店!$S:$S,$G675,通讯通路门店!$J:$J,"小米体验店")</f>
        <v>0</v>
      </c>
      <c r="BH675" s="99">
        <f>SUMIFS(通讯通路门店!$AA:$AA,通讯通路门店!$S:$S,$G675,通讯通路门店!$J:$J,"苹果体验店")</f>
        <v>0</v>
      </c>
      <c r="BI675" s="99">
        <f>SUMIFS(通讯通路门店!$K:$K,通讯通路门店!$S:$S,$G675,通讯通路门店!$J:$J,"其他品牌专卖店")</f>
        <v>0</v>
      </c>
      <c r="BJ675" s="99">
        <f>SUMIFS(通讯通路门店!$AC:$AC,通讯通路门店!$S:$S,$G675)</f>
        <v>0</v>
      </c>
      <c r="BK675" s="99">
        <f>SUMIFS(通讯通路门店!$AD:$AD,通讯通路门店!$S:$S,$G675)</f>
        <v>0</v>
      </c>
      <c r="BL675" s="99">
        <f>SUMIFS(通讯通路门店!$AE:$AE,通讯通路门店!$S:$S,$G675)</f>
        <v>0</v>
      </c>
      <c r="BM675" s="99">
        <f>SUMIFS(通讯通路门店!$AF:$AF,通讯通路门店!$S:$S,$G675)</f>
        <v>0</v>
      </c>
      <c r="BN675" s="99">
        <f>SUMIFS(通讯通路门店!$AG:$AG,通讯通路门店!$S:$S,$G675)</f>
        <v>0</v>
      </c>
      <c r="BO675" s="99">
        <f>SUMIFS(通讯通路门店!$AH:$AH,通讯通路门店!$S:$S,$G675)</f>
        <v>0</v>
      </c>
      <c r="BP675" s="99">
        <f>SUMIFS(通讯通路门店!$AI:$AI,通讯通路门店!$S:$S,$G675)</f>
        <v>0</v>
      </c>
      <c r="BQ675" s="83"/>
    </row>
    <row r="676" spans="1:69">
      <c r="A676" s="99" t="str">
        <f>IFERROR(_xlfn.XLOOKUP($G676,通讯通路门店!$S$4:$S$993931,通讯通路门店!$A$4:$A$993931,0,0),"")</f>
        <v/>
      </c>
      <c r="B676" s="99" t="str">
        <f>IFERROR(_xlfn.XLOOKUP($G676,通讯通路门店!$S$4:$S$993931,通讯通路门店!$B$4:$B$993931,0,0),"")</f>
        <v/>
      </c>
      <c r="C676" s="99" t="str">
        <f>IFERROR(_xlfn.XLOOKUP($G676,通讯通路门店!$S$4:$S$993931,通讯通路门店!$C$4:$C$993931,0,0),"")</f>
        <v/>
      </c>
      <c r="D676" s="99" t="str">
        <f>IFERROR(_xlfn.XLOOKUP($G676,通讯通路门店!$S$4:$S$993931,通讯通路门店!$D$4:$D$993931,0,0),"")</f>
        <v/>
      </c>
      <c r="E676" s="83"/>
      <c r="F676" s="83"/>
      <c r="G676" s="101" t="e">
        <v>#N/A</v>
      </c>
      <c r="H676" s="102" t="str">
        <f>IFERROR(_xlfn.XLOOKUP($G676,通讯通路门店!$S$4:$S$993931,通讯通路门店!$R$4:$R$993931,0,0),"")</f>
        <v/>
      </c>
      <c r="I676" s="83"/>
      <c r="J676" s="83"/>
      <c r="K676" s="83"/>
      <c r="L676" s="83"/>
      <c r="M676" s="83"/>
      <c r="N676" s="83"/>
      <c r="O676" s="83"/>
      <c r="P676" s="83"/>
      <c r="Q676" s="83"/>
      <c r="R676" s="83"/>
      <c r="S676" s="83"/>
      <c r="T676" s="83"/>
      <c r="U676" s="99">
        <f>COUNTIF(通讯通路门店!$S:$S,$G676)</f>
        <v>0</v>
      </c>
      <c r="V676" s="99">
        <f>COUNTIFS(通讯通路门店!$S:$S,$G676,通讯通路门店!$J:$J,"综合卖场")</f>
        <v>0</v>
      </c>
      <c r="W676" s="99">
        <f>SUMIFS(通讯通路门店!$AJ:$AJ,通讯通路门店!$S:$S,通讯客户沙盘!$G676)</f>
        <v>0</v>
      </c>
      <c r="X676" s="99">
        <f t="shared" si="50"/>
        <v>0</v>
      </c>
      <c r="Y676" s="99">
        <f>COUNTIFS(通讯通路门店!$S:$S,$G676,通讯通路门店!$J:$J,"荣耀体验店")+COUNTIFS(通讯通路门店!$S:$S,$G676,通讯通路门店!$J:$J,"荣耀授权专卖店")</f>
        <v>0</v>
      </c>
      <c r="Z676" s="99">
        <f>COUNTIFS(通讯通路门店!$S:$S,$G676,通讯通路门店!$J:$J,"VIVO体验店")</f>
        <v>0</v>
      </c>
      <c r="AA676" s="99">
        <f>COUNTIFS(通讯通路门店!$S:$S,$G676,通讯通路门店!$J:$J,"OPPO体验店")</f>
        <v>0</v>
      </c>
      <c r="AB676" s="99">
        <f>COUNTIFS(通讯通路门店!$S:$S,$G676,通讯通路门店!$J:$J,"华为授权体验店")+COUNTIFS(通讯通路门店!$S:$S,$G676,通讯通路门店!$J:$J,"华为堡垒店")</f>
        <v>0</v>
      </c>
      <c r="AC676" s="99">
        <f>COUNTIFS(通讯通路门店!$S:$S,$G676,通讯通路门店!$J:$J,"小米体验店")</f>
        <v>0</v>
      </c>
      <c r="AD676" s="99">
        <f>COUNTIFS(通讯通路门店!$S:$S,$G676,通讯通路门店!$J:$J,"苹果体验店")</f>
        <v>0</v>
      </c>
      <c r="AE676" s="99">
        <f>COUNTIFS(通讯通路门店!$S:$S,$G676,通讯通路门店!$J:$J,"其他品牌专卖店")</f>
        <v>0</v>
      </c>
      <c r="AF676" s="99">
        <f>SUMIFS(通讯通路门店!$BI:$BI,通讯通路门店!$S:$S,$G676)</f>
        <v>0</v>
      </c>
      <c r="AG676" s="99">
        <f>SUMIFS(通讯通路门店!$BH:$BH,通讯通路门店!$S:$S,$G676)</f>
        <v>0</v>
      </c>
      <c r="AH676" s="99">
        <f t="shared" si="51"/>
        <v>0</v>
      </c>
      <c r="AI676" s="99">
        <f>SUMIFS(通讯通路门店!$BB:$BB,通讯通路门店!$S:$S,$G676)</f>
        <v>0</v>
      </c>
      <c r="AJ676" s="99">
        <f>SUMIFS(通讯通路门店!$BE:$BE,通讯通路门店!$S:$S,$G676)</f>
        <v>0</v>
      </c>
      <c r="AK676" s="99">
        <f>SUMIFS(通讯通路门店!$BG:$BG,通讯通路门店!$S:$S,$G676)</f>
        <v>0</v>
      </c>
      <c r="AL676" s="99">
        <f>SUMIFS(通讯通路门店!$BC:$BC,通讯通路门店!$S:$S,$G676)</f>
        <v>0</v>
      </c>
      <c r="AM676" s="99">
        <f>SUMIFS(通讯通路门店!$BD:$BD,通讯通路门店!$S:$S,$G676)</f>
        <v>0</v>
      </c>
      <c r="AN676" s="99">
        <f>SUMIFS(通讯通路门店!$BF:$BF,通讯通路门店!$S:$S,$G676)</f>
        <v>0</v>
      </c>
      <c r="AO676" s="99">
        <f t="shared" si="52"/>
        <v>0</v>
      </c>
      <c r="AP676" s="99">
        <f>SUMIFS(通讯通路门店!$K:$K,通讯通路门店!$S:$S,$G676)</f>
        <v>0</v>
      </c>
      <c r="AQ676" s="83"/>
      <c r="AR676" s="99">
        <f>SUMIFS(通讯通路门店!$T:$T,通讯通路门店!$S:$S,$G676)</f>
        <v>0</v>
      </c>
      <c r="AS676" s="99">
        <f>SUMIFS(通讯通路门店!$U:$U,通讯通路门店!$S:$S,$G676)</f>
        <v>0</v>
      </c>
      <c r="AT676" s="99">
        <f>SUMIFS(通讯通路门店!$V:$V,通讯通路门店!$S:$S,$G676)</f>
        <v>0</v>
      </c>
      <c r="AU676" s="99">
        <f>SUMIFS(通讯通路门店!$W:$W,通讯通路门店!$S:$S,$G676)</f>
        <v>0</v>
      </c>
      <c r="AV676" s="99">
        <f>SUMIFS(通讯通路门店!$Z:$Z,通讯通路门店!$S:$S,$G676)</f>
        <v>0</v>
      </c>
      <c r="AW676" s="99">
        <f>SUMIFS(通讯通路门店!$AB:$AB,通讯通路门店!$S:$S,$G676)</f>
        <v>0</v>
      </c>
      <c r="AX676" s="99">
        <f>SUMIFS(通讯通路门店!$X:$X,通讯通路门店!$S:$S,$G676)</f>
        <v>0</v>
      </c>
      <c r="AY676" s="99">
        <f>SUMIFS(通讯通路门店!$Y:$Y,通讯通路门店!$S:$S,$G676)</f>
        <v>0</v>
      </c>
      <c r="AZ676" s="99">
        <f>SUMIFS(通讯通路门店!$AA:$AA,通讯通路门店!$S:$S,$G676)</f>
        <v>0</v>
      </c>
      <c r="BA676" s="99">
        <f t="shared" si="53"/>
        <v>0</v>
      </c>
      <c r="BB676" s="99">
        <f t="shared" si="54"/>
        <v>0</v>
      </c>
      <c r="BC676" s="99">
        <f>SUMIFS(通讯通路门店!$W:$W,通讯通路门店!$S:$S,$G676,通讯通路门店!$J:$J,"荣耀体验店")+SUMIFS(通讯通路门店!$W:$W,通讯通路门店!$S:$S,$G676,通讯通路门店!$J:$J,"荣耀授权专卖店")</f>
        <v>0</v>
      </c>
      <c r="BD676" s="99">
        <f>SUMIFS(通讯通路门店!$Z:$Z,通讯通路门店!$S:$S,$G676,通讯通路门店!$J:$J,"VIVO体验店")</f>
        <v>0</v>
      </c>
      <c r="BE676" s="99">
        <f>SUMIFS(通讯通路门店!$AB:$AB,通讯通路门店!$S:$S,$G676,通讯通路门店!$J:$J,"OPPO体验店")</f>
        <v>0</v>
      </c>
      <c r="BF676" s="99">
        <f>SUMIFS(通讯通路门店!$X:$X,通讯通路门店!$S:$S,$G676,通讯通路门店!$J:$J,"华为授权体验店")+SUMIFS(通讯通路门店!$AA:$AA,通讯通路门店!$S:$S,$G676,通讯通路门店!$J:$J,"华为堡垒店")</f>
        <v>0</v>
      </c>
      <c r="BG676" s="99">
        <f>SUMIFS(通讯通路门店!$Y:$Y,通讯通路门店!$S:$S,$G676,通讯通路门店!$J:$J,"小米体验店")</f>
        <v>0</v>
      </c>
      <c r="BH676" s="99">
        <f>SUMIFS(通讯通路门店!$AA:$AA,通讯通路门店!$S:$S,$G676,通讯通路门店!$J:$J,"苹果体验店")</f>
        <v>0</v>
      </c>
      <c r="BI676" s="99">
        <f>SUMIFS(通讯通路门店!$K:$K,通讯通路门店!$S:$S,$G676,通讯通路门店!$J:$J,"其他品牌专卖店")</f>
        <v>0</v>
      </c>
      <c r="BJ676" s="99">
        <f>SUMIFS(通讯通路门店!$AC:$AC,通讯通路门店!$S:$S,$G676)</f>
        <v>0</v>
      </c>
      <c r="BK676" s="99">
        <f>SUMIFS(通讯通路门店!$AD:$AD,通讯通路门店!$S:$S,$G676)</f>
        <v>0</v>
      </c>
      <c r="BL676" s="99">
        <f>SUMIFS(通讯通路门店!$AE:$AE,通讯通路门店!$S:$S,$G676)</f>
        <v>0</v>
      </c>
      <c r="BM676" s="99">
        <f>SUMIFS(通讯通路门店!$AF:$AF,通讯通路门店!$S:$S,$G676)</f>
        <v>0</v>
      </c>
      <c r="BN676" s="99">
        <f>SUMIFS(通讯通路门店!$AG:$AG,通讯通路门店!$S:$S,$G676)</f>
        <v>0</v>
      </c>
      <c r="BO676" s="99">
        <f>SUMIFS(通讯通路门店!$AH:$AH,通讯通路门店!$S:$S,$G676)</f>
        <v>0</v>
      </c>
      <c r="BP676" s="99">
        <f>SUMIFS(通讯通路门店!$AI:$AI,通讯通路门店!$S:$S,$G676)</f>
        <v>0</v>
      </c>
      <c r="BQ676" s="83"/>
    </row>
    <row r="677" spans="1:69">
      <c r="A677" s="99" t="str">
        <f>IFERROR(_xlfn.XLOOKUP($G677,通讯通路门店!$S$4:$S$993931,通讯通路门店!$A$4:$A$993931,0,0),"")</f>
        <v/>
      </c>
      <c r="B677" s="99" t="str">
        <f>IFERROR(_xlfn.XLOOKUP($G677,通讯通路门店!$S$4:$S$993931,通讯通路门店!$B$4:$B$993931,0,0),"")</f>
        <v/>
      </c>
      <c r="C677" s="99" t="str">
        <f>IFERROR(_xlfn.XLOOKUP($G677,通讯通路门店!$S$4:$S$993931,通讯通路门店!$C$4:$C$993931,0,0),"")</f>
        <v/>
      </c>
      <c r="D677" s="99" t="str">
        <f>IFERROR(_xlfn.XLOOKUP($G677,通讯通路门店!$S$4:$S$993931,通讯通路门店!$D$4:$D$993931,0,0),"")</f>
        <v/>
      </c>
      <c r="E677" s="83"/>
      <c r="F677" s="83"/>
      <c r="G677" s="101" t="e">
        <v>#N/A</v>
      </c>
      <c r="H677" s="102" t="str">
        <f>IFERROR(_xlfn.XLOOKUP($G677,通讯通路门店!$S$4:$S$993931,通讯通路门店!$R$4:$R$993931,0,0),"")</f>
        <v/>
      </c>
      <c r="I677" s="83"/>
      <c r="J677" s="83"/>
      <c r="K677" s="83"/>
      <c r="L677" s="83"/>
      <c r="M677" s="83"/>
      <c r="N677" s="83"/>
      <c r="O677" s="83"/>
      <c r="P677" s="83"/>
      <c r="Q677" s="83"/>
      <c r="R677" s="83"/>
      <c r="S677" s="83"/>
      <c r="T677" s="83"/>
      <c r="U677" s="99">
        <f>COUNTIF(通讯通路门店!$S:$S,$G677)</f>
        <v>0</v>
      </c>
      <c r="V677" s="99">
        <f>COUNTIFS(通讯通路门店!$S:$S,$G677,通讯通路门店!$J:$J,"综合卖场")</f>
        <v>0</v>
      </c>
      <c r="W677" s="99">
        <f>SUMIFS(通讯通路门店!$AJ:$AJ,通讯通路门店!$S:$S,通讯客户沙盘!$G677)</f>
        <v>0</v>
      </c>
      <c r="X677" s="99">
        <f t="shared" si="50"/>
        <v>0</v>
      </c>
      <c r="Y677" s="99">
        <f>COUNTIFS(通讯通路门店!$S:$S,$G677,通讯通路门店!$J:$J,"荣耀体验店")+COUNTIFS(通讯通路门店!$S:$S,$G677,通讯通路门店!$J:$J,"荣耀授权专卖店")</f>
        <v>0</v>
      </c>
      <c r="Z677" s="99">
        <f>COUNTIFS(通讯通路门店!$S:$S,$G677,通讯通路门店!$J:$J,"VIVO体验店")</f>
        <v>0</v>
      </c>
      <c r="AA677" s="99">
        <f>COUNTIFS(通讯通路门店!$S:$S,$G677,通讯通路门店!$J:$J,"OPPO体验店")</f>
        <v>0</v>
      </c>
      <c r="AB677" s="99">
        <f>COUNTIFS(通讯通路门店!$S:$S,$G677,通讯通路门店!$J:$J,"华为授权体验店")+COUNTIFS(通讯通路门店!$S:$S,$G677,通讯通路门店!$J:$J,"华为堡垒店")</f>
        <v>0</v>
      </c>
      <c r="AC677" s="99">
        <f>COUNTIFS(通讯通路门店!$S:$S,$G677,通讯通路门店!$J:$J,"小米体验店")</f>
        <v>0</v>
      </c>
      <c r="AD677" s="99">
        <f>COUNTIFS(通讯通路门店!$S:$S,$G677,通讯通路门店!$J:$J,"苹果体验店")</f>
        <v>0</v>
      </c>
      <c r="AE677" s="99">
        <f>COUNTIFS(通讯通路门店!$S:$S,$G677,通讯通路门店!$J:$J,"其他品牌专卖店")</f>
        <v>0</v>
      </c>
      <c r="AF677" s="99">
        <f>SUMIFS(通讯通路门店!$BI:$BI,通讯通路门店!$S:$S,$G677)</f>
        <v>0</v>
      </c>
      <c r="AG677" s="99">
        <f>SUMIFS(通讯通路门店!$BH:$BH,通讯通路门店!$S:$S,$G677)</f>
        <v>0</v>
      </c>
      <c r="AH677" s="99">
        <f t="shared" si="51"/>
        <v>0</v>
      </c>
      <c r="AI677" s="99">
        <f>SUMIFS(通讯通路门店!$BB:$BB,通讯通路门店!$S:$S,$G677)</f>
        <v>0</v>
      </c>
      <c r="AJ677" s="99">
        <f>SUMIFS(通讯通路门店!$BE:$BE,通讯通路门店!$S:$S,$G677)</f>
        <v>0</v>
      </c>
      <c r="AK677" s="99">
        <f>SUMIFS(通讯通路门店!$BG:$BG,通讯通路门店!$S:$S,$G677)</f>
        <v>0</v>
      </c>
      <c r="AL677" s="99">
        <f>SUMIFS(通讯通路门店!$BC:$BC,通讯通路门店!$S:$S,$G677)</f>
        <v>0</v>
      </c>
      <c r="AM677" s="99">
        <f>SUMIFS(通讯通路门店!$BD:$BD,通讯通路门店!$S:$S,$G677)</f>
        <v>0</v>
      </c>
      <c r="AN677" s="99">
        <f>SUMIFS(通讯通路门店!$BF:$BF,通讯通路门店!$S:$S,$G677)</f>
        <v>0</v>
      </c>
      <c r="AO677" s="99">
        <f t="shared" si="52"/>
        <v>0</v>
      </c>
      <c r="AP677" s="99">
        <f>SUMIFS(通讯通路门店!$K:$K,通讯通路门店!$S:$S,$G677)</f>
        <v>0</v>
      </c>
      <c r="AQ677" s="83"/>
      <c r="AR677" s="99">
        <f>SUMIFS(通讯通路门店!$T:$T,通讯通路门店!$S:$S,$G677)</f>
        <v>0</v>
      </c>
      <c r="AS677" s="99">
        <f>SUMIFS(通讯通路门店!$U:$U,通讯通路门店!$S:$S,$G677)</f>
        <v>0</v>
      </c>
      <c r="AT677" s="99">
        <f>SUMIFS(通讯通路门店!$V:$V,通讯通路门店!$S:$S,$G677)</f>
        <v>0</v>
      </c>
      <c r="AU677" s="99">
        <f>SUMIFS(通讯通路门店!$W:$W,通讯通路门店!$S:$S,$G677)</f>
        <v>0</v>
      </c>
      <c r="AV677" s="99">
        <f>SUMIFS(通讯通路门店!$Z:$Z,通讯通路门店!$S:$S,$G677)</f>
        <v>0</v>
      </c>
      <c r="AW677" s="99">
        <f>SUMIFS(通讯通路门店!$AB:$AB,通讯通路门店!$S:$S,$G677)</f>
        <v>0</v>
      </c>
      <c r="AX677" s="99">
        <f>SUMIFS(通讯通路门店!$X:$X,通讯通路门店!$S:$S,$G677)</f>
        <v>0</v>
      </c>
      <c r="AY677" s="99">
        <f>SUMIFS(通讯通路门店!$Y:$Y,通讯通路门店!$S:$S,$G677)</f>
        <v>0</v>
      </c>
      <c r="AZ677" s="99">
        <f>SUMIFS(通讯通路门店!$AA:$AA,通讯通路门店!$S:$S,$G677)</f>
        <v>0</v>
      </c>
      <c r="BA677" s="99">
        <f t="shared" si="53"/>
        <v>0</v>
      </c>
      <c r="BB677" s="99">
        <f t="shared" si="54"/>
        <v>0</v>
      </c>
      <c r="BC677" s="99">
        <f>SUMIFS(通讯通路门店!$W:$W,通讯通路门店!$S:$S,$G677,通讯通路门店!$J:$J,"荣耀体验店")+SUMIFS(通讯通路门店!$W:$W,通讯通路门店!$S:$S,$G677,通讯通路门店!$J:$J,"荣耀授权专卖店")</f>
        <v>0</v>
      </c>
      <c r="BD677" s="99">
        <f>SUMIFS(通讯通路门店!$Z:$Z,通讯通路门店!$S:$S,$G677,通讯通路门店!$J:$J,"VIVO体验店")</f>
        <v>0</v>
      </c>
      <c r="BE677" s="99">
        <f>SUMIFS(通讯通路门店!$AB:$AB,通讯通路门店!$S:$S,$G677,通讯通路门店!$J:$J,"OPPO体验店")</f>
        <v>0</v>
      </c>
      <c r="BF677" s="99">
        <f>SUMIFS(通讯通路门店!$X:$X,通讯通路门店!$S:$S,$G677,通讯通路门店!$J:$J,"华为授权体验店")+SUMIFS(通讯通路门店!$AA:$AA,通讯通路门店!$S:$S,$G677,通讯通路门店!$J:$J,"华为堡垒店")</f>
        <v>0</v>
      </c>
      <c r="BG677" s="99">
        <f>SUMIFS(通讯通路门店!$Y:$Y,通讯通路门店!$S:$S,$G677,通讯通路门店!$J:$J,"小米体验店")</f>
        <v>0</v>
      </c>
      <c r="BH677" s="99">
        <f>SUMIFS(通讯通路门店!$AA:$AA,通讯通路门店!$S:$S,$G677,通讯通路门店!$J:$J,"苹果体验店")</f>
        <v>0</v>
      </c>
      <c r="BI677" s="99">
        <f>SUMIFS(通讯通路门店!$K:$K,通讯通路门店!$S:$S,$G677,通讯通路门店!$J:$J,"其他品牌专卖店")</f>
        <v>0</v>
      </c>
      <c r="BJ677" s="99">
        <f>SUMIFS(通讯通路门店!$AC:$AC,通讯通路门店!$S:$S,$G677)</f>
        <v>0</v>
      </c>
      <c r="BK677" s="99">
        <f>SUMIFS(通讯通路门店!$AD:$AD,通讯通路门店!$S:$S,$G677)</f>
        <v>0</v>
      </c>
      <c r="BL677" s="99">
        <f>SUMIFS(通讯通路门店!$AE:$AE,通讯通路门店!$S:$S,$G677)</f>
        <v>0</v>
      </c>
      <c r="BM677" s="99">
        <f>SUMIFS(通讯通路门店!$AF:$AF,通讯通路门店!$S:$S,$G677)</f>
        <v>0</v>
      </c>
      <c r="BN677" s="99">
        <f>SUMIFS(通讯通路门店!$AG:$AG,通讯通路门店!$S:$S,$G677)</f>
        <v>0</v>
      </c>
      <c r="BO677" s="99">
        <f>SUMIFS(通讯通路门店!$AH:$AH,通讯通路门店!$S:$S,$G677)</f>
        <v>0</v>
      </c>
      <c r="BP677" s="99">
        <f>SUMIFS(通讯通路门店!$AI:$AI,通讯通路门店!$S:$S,$G677)</f>
        <v>0</v>
      </c>
      <c r="BQ677" s="83"/>
    </row>
    <row r="678" spans="1:69">
      <c r="A678" s="99" t="str">
        <f>IFERROR(_xlfn.XLOOKUP($G678,通讯通路门店!$S$4:$S$993931,通讯通路门店!$A$4:$A$993931,0,0),"")</f>
        <v/>
      </c>
      <c r="B678" s="99" t="str">
        <f>IFERROR(_xlfn.XLOOKUP($G678,通讯通路门店!$S$4:$S$993931,通讯通路门店!$B$4:$B$993931,0,0),"")</f>
        <v/>
      </c>
      <c r="C678" s="99" t="str">
        <f>IFERROR(_xlfn.XLOOKUP($G678,通讯通路门店!$S$4:$S$993931,通讯通路门店!$C$4:$C$993931,0,0),"")</f>
        <v/>
      </c>
      <c r="D678" s="99" t="str">
        <f>IFERROR(_xlfn.XLOOKUP($G678,通讯通路门店!$S$4:$S$993931,通讯通路门店!$D$4:$D$993931,0,0),"")</f>
        <v/>
      </c>
      <c r="E678" s="83"/>
      <c r="F678" s="83"/>
      <c r="G678" s="101" t="e">
        <v>#N/A</v>
      </c>
      <c r="H678" s="102" t="str">
        <f>IFERROR(_xlfn.XLOOKUP($G678,通讯通路门店!$S$4:$S$993931,通讯通路门店!$R$4:$R$993931,0,0),"")</f>
        <v/>
      </c>
      <c r="I678" s="83"/>
      <c r="J678" s="83"/>
      <c r="K678" s="83"/>
      <c r="L678" s="83"/>
      <c r="M678" s="83"/>
      <c r="N678" s="83"/>
      <c r="O678" s="83"/>
      <c r="P678" s="83"/>
      <c r="Q678" s="83"/>
      <c r="R678" s="83"/>
      <c r="S678" s="83"/>
      <c r="T678" s="83"/>
      <c r="U678" s="99">
        <f>COUNTIF(通讯通路门店!$S:$S,$G678)</f>
        <v>0</v>
      </c>
      <c r="V678" s="99">
        <f>COUNTIFS(通讯通路门店!$S:$S,$G678,通讯通路门店!$J:$J,"综合卖场")</f>
        <v>0</v>
      </c>
      <c r="W678" s="99">
        <f>SUMIFS(通讯通路门店!$AJ:$AJ,通讯通路门店!$S:$S,通讯客户沙盘!$G678)</f>
        <v>0</v>
      </c>
      <c r="X678" s="99">
        <f t="shared" si="50"/>
        <v>0</v>
      </c>
      <c r="Y678" s="99">
        <f>COUNTIFS(通讯通路门店!$S:$S,$G678,通讯通路门店!$J:$J,"荣耀体验店")+COUNTIFS(通讯通路门店!$S:$S,$G678,通讯通路门店!$J:$J,"荣耀授权专卖店")</f>
        <v>0</v>
      </c>
      <c r="Z678" s="99">
        <f>COUNTIFS(通讯通路门店!$S:$S,$G678,通讯通路门店!$J:$J,"VIVO体验店")</f>
        <v>0</v>
      </c>
      <c r="AA678" s="99">
        <f>COUNTIFS(通讯通路门店!$S:$S,$G678,通讯通路门店!$J:$J,"OPPO体验店")</f>
        <v>0</v>
      </c>
      <c r="AB678" s="99">
        <f>COUNTIFS(通讯通路门店!$S:$S,$G678,通讯通路门店!$J:$J,"华为授权体验店")+COUNTIFS(通讯通路门店!$S:$S,$G678,通讯通路门店!$J:$J,"华为堡垒店")</f>
        <v>0</v>
      </c>
      <c r="AC678" s="99">
        <f>COUNTIFS(通讯通路门店!$S:$S,$G678,通讯通路门店!$J:$J,"小米体验店")</f>
        <v>0</v>
      </c>
      <c r="AD678" s="99">
        <f>COUNTIFS(通讯通路门店!$S:$S,$G678,通讯通路门店!$J:$J,"苹果体验店")</f>
        <v>0</v>
      </c>
      <c r="AE678" s="99">
        <f>COUNTIFS(通讯通路门店!$S:$S,$G678,通讯通路门店!$J:$J,"其他品牌专卖店")</f>
        <v>0</v>
      </c>
      <c r="AF678" s="99">
        <f>SUMIFS(通讯通路门店!$BI:$BI,通讯通路门店!$S:$S,$G678)</f>
        <v>0</v>
      </c>
      <c r="AG678" s="99">
        <f>SUMIFS(通讯通路门店!$BH:$BH,通讯通路门店!$S:$S,$G678)</f>
        <v>0</v>
      </c>
      <c r="AH678" s="99">
        <f t="shared" si="51"/>
        <v>0</v>
      </c>
      <c r="AI678" s="99">
        <f>SUMIFS(通讯通路门店!$BB:$BB,通讯通路门店!$S:$S,$G678)</f>
        <v>0</v>
      </c>
      <c r="AJ678" s="99">
        <f>SUMIFS(通讯通路门店!$BE:$BE,通讯通路门店!$S:$S,$G678)</f>
        <v>0</v>
      </c>
      <c r="AK678" s="99">
        <f>SUMIFS(通讯通路门店!$BG:$BG,通讯通路门店!$S:$S,$G678)</f>
        <v>0</v>
      </c>
      <c r="AL678" s="99">
        <f>SUMIFS(通讯通路门店!$BC:$BC,通讯通路门店!$S:$S,$G678)</f>
        <v>0</v>
      </c>
      <c r="AM678" s="99">
        <f>SUMIFS(通讯通路门店!$BD:$BD,通讯通路门店!$S:$S,$G678)</f>
        <v>0</v>
      </c>
      <c r="AN678" s="99">
        <f>SUMIFS(通讯通路门店!$BF:$BF,通讯通路门店!$S:$S,$G678)</f>
        <v>0</v>
      </c>
      <c r="AO678" s="99">
        <f t="shared" si="52"/>
        <v>0</v>
      </c>
      <c r="AP678" s="99">
        <f>SUMIFS(通讯通路门店!$K:$K,通讯通路门店!$S:$S,$G678)</f>
        <v>0</v>
      </c>
      <c r="AQ678" s="83"/>
      <c r="AR678" s="99">
        <f>SUMIFS(通讯通路门店!$T:$T,通讯通路门店!$S:$S,$G678)</f>
        <v>0</v>
      </c>
      <c r="AS678" s="99">
        <f>SUMIFS(通讯通路门店!$U:$U,通讯通路门店!$S:$S,$G678)</f>
        <v>0</v>
      </c>
      <c r="AT678" s="99">
        <f>SUMIFS(通讯通路门店!$V:$V,通讯通路门店!$S:$S,$G678)</f>
        <v>0</v>
      </c>
      <c r="AU678" s="99">
        <f>SUMIFS(通讯通路门店!$W:$W,通讯通路门店!$S:$S,$G678)</f>
        <v>0</v>
      </c>
      <c r="AV678" s="99">
        <f>SUMIFS(通讯通路门店!$Z:$Z,通讯通路门店!$S:$S,$G678)</f>
        <v>0</v>
      </c>
      <c r="AW678" s="99">
        <f>SUMIFS(通讯通路门店!$AB:$AB,通讯通路门店!$S:$S,$G678)</f>
        <v>0</v>
      </c>
      <c r="AX678" s="99">
        <f>SUMIFS(通讯通路门店!$X:$X,通讯通路门店!$S:$S,$G678)</f>
        <v>0</v>
      </c>
      <c r="AY678" s="99">
        <f>SUMIFS(通讯通路门店!$Y:$Y,通讯通路门店!$S:$S,$G678)</f>
        <v>0</v>
      </c>
      <c r="AZ678" s="99">
        <f>SUMIFS(通讯通路门店!$AA:$AA,通讯通路门店!$S:$S,$G678)</f>
        <v>0</v>
      </c>
      <c r="BA678" s="99">
        <f t="shared" si="53"/>
        <v>0</v>
      </c>
      <c r="BB678" s="99">
        <f t="shared" si="54"/>
        <v>0</v>
      </c>
      <c r="BC678" s="99">
        <f>SUMIFS(通讯通路门店!$W:$W,通讯通路门店!$S:$S,$G678,通讯通路门店!$J:$J,"荣耀体验店")+SUMIFS(通讯通路门店!$W:$W,通讯通路门店!$S:$S,$G678,通讯通路门店!$J:$J,"荣耀授权专卖店")</f>
        <v>0</v>
      </c>
      <c r="BD678" s="99">
        <f>SUMIFS(通讯通路门店!$Z:$Z,通讯通路门店!$S:$S,$G678,通讯通路门店!$J:$J,"VIVO体验店")</f>
        <v>0</v>
      </c>
      <c r="BE678" s="99">
        <f>SUMIFS(通讯通路门店!$AB:$AB,通讯通路门店!$S:$S,$G678,通讯通路门店!$J:$J,"OPPO体验店")</f>
        <v>0</v>
      </c>
      <c r="BF678" s="99">
        <f>SUMIFS(通讯通路门店!$X:$X,通讯通路门店!$S:$S,$G678,通讯通路门店!$J:$J,"华为授权体验店")+SUMIFS(通讯通路门店!$AA:$AA,通讯通路门店!$S:$S,$G678,通讯通路门店!$J:$J,"华为堡垒店")</f>
        <v>0</v>
      </c>
      <c r="BG678" s="99">
        <f>SUMIFS(通讯通路门店!$Y:$Y,通讯通路门店!$S:$S,$G678,通讯通路门店!$J:$J,"小米体验店")</f>
        <v>0</v>
      </c>
      <c r="BH678" s="99">
        <f>SUMIFS(通讯通路门店!$AA:$AA,通讯通路门店!$S:$S,$G678,通讯通路门店!$J:$J,"苹果体验店")</f>
        <v>0</v>
      </c>
      <c r="BI678" s="99">
        <f>SUMIFS(通讯通路门店!$K:$K,通讯通路门店!$S:$S,$G678,通讯通路门店!$J:$J,"其他品牌专卖店")</f>
        <v>0</v>
      </c>
      <c r="BJ678" s="99">
        <f>SUMIFS(通讯通路门店!$AC:$AC,通讯通路门店!$S:$S,$G678)</f>
        <v>0</v>
      </c>
      <c r="BK678" s="99">
        <f>SUMIFS(通讯通路门店!$AD:$AD,通讯通路门店!$S:$S,$G678)</f>
        <v>0</v>
      </c>
      <c r="BL678" s="99">
        <f>SUMIFS(通讯通路门店!$AE:$AE,通讯通路门店!$S:$S,$G678)</f>
        <v>0</v>
      </c>
      <c r="BM678" s="99">
        <f>SUMIFS(通讯通路门店!$AF:$AF,通讯通路门店!$S:$S,$G678)</f>
        <v>0</v>
      </c>
      <c r="BN678" s="99">
        <f>SUMIFS(通讯通路门店!$AG:$AG,通讯通路门店!$S:$S,$G678)</f>
        <v>0</v>
      </c>
      <c r="BO678" s="99">
        <f>SUMIFS(通讯通路门店!$AH:$AH,通讯通路门店!$S:$S,$G678)</f>
        <v>0</v>
      </c>
      <c r="BP678" s="99">
        <f>SUMIFS(通讯通路门店!$AI:$AI,通讯通路门店!$S:$S,$G678)</f>
        <v>0</v>
      </c>
      <c r="BQ678" s="83"/>
    </row>
    <row r="679" spans="1:69">
      <c r="A679" s="99" t="str">
        <f>IFERROR(_xlfn.XLOOKUP($G679,通讯通路门店!$S$4:$S$993931,通讯通路门店!$A$4:$A$993931,0,0),"")</f>
        <v/>
      </c>
      <c r="B679" s="99" t="str">
        <f>IFERROR(_xlfn.XLOOKUP($G679,通讯通路门店!$S$4:$S$993931,通讯通路门店!$B$4:$B$993931,0,0),"")</f>
        <v/>
      </c>
      <c r="C679" s="99" t="str">
        <f>IFERROR(_xlfn.XLOOKUP($G679,通讯通路门店!$S$4:$S$993931,通讯通路门店!$C$4:$C$993931,0,0),"")</f>
        <v/>
      </c>
      <c r="D679" s="99" t="str">
        <f>IFERROR(_xlfn.XLOOKUP($G679,通讯通路门店!$S$4:$S$993931,通讯通路门店!$D$4:$D$993931,0,0),"")</f>
        <v/>
      </c>
      <c r="E679" s="83"/>
      <c r="F679" s="83"/>
      <c r="G679" s="101" t="e">
        <v>#N/A</v>
      </c>
      <c r="H679" s="102" t="str">
        <f>IFERROR(_xlfn.XLOOKUP($G679,通讯通路门店!$S$4:$S$993931,通讯通路门店!$R$4:$R$993931,0,0),"")</f>
        <v/>
      </c>
      <c r="I679" s="83"/>
      <c r="J679" s="83"/>
      <c r="K679" s="83"/>
      <c r="L679" s="83"/>
      <c r="M679" s="83"/>
      <c r="N679" s="83"/>
      <c r="O679" s="83"/>
      <c r="P679" s="83"/>
      <c r="Q679" s="83"/>
      <c r="R679" s="83"/>
      <c r="S679" s="83"/>
      <c r="T679" s="83"/>
      <c r="U679" s="99">
        <f>COUNTIF(通讯通路门店!$S:$S,$G679)</f>
        <v>0</v>
      </c>
      <c r="V679" s="99">
        <f>COUNTIFS(通讯通路门店!$S:$S,$G679,通讯通路门店!$J:$J,"综合卖场")</f>
        <v>0</v>
      </c>
      <c r="W679" s="99">
        <f>SUMIFS(通讯通路门店!$AJ:$AJ,通讯通路门店!$S:$S,通讯客户沙盘!$G679)</f>
        <v>0</v>
      </c>
      <c r="X679" s="99">
        <f t="shared" si="50"/>
        <v>0</v>
      </c>
      <c r="Y679" s="99">
        <f>COUNTIFS(通讯通路门店!$S:$S,$G679,通讯通路门店!$J:$J,"荣耀体验店")+COUNTIFS(通讯通路门店!$S:$S,$G679,通讯通路门店!$J:$J,"荣耀授权专卖店")</f>
        <v>0</v>
      </c>
      <c r="Z679" s="99">
        <f>COUNTIFS(通讯通路门店!$S:$S,$G679,通讯通路门店!$J:$J,"VIVO体验店")</f>
        <v>0</v>
      </c>
      <c r="AA679" s="99">
        <f>COUNTIFS(通讯通路门店!$S:$S,$G679,通讯通路门店!$J:$J,"OPPO体验店")</f>
        <v>0</v>
      </c>
      <c r="AB679" s="99">
        <f>COUNTIFS(通讯通路门店!$S:$S,$G679,通讯通路门店!$J:$J,"华为授权体验店")+COUNTIFS(通讯通路门店!$S:$S,$G679,通讯通路门店!$J:$J,"华为堡垒店")</f>
        <v>0</v>
      </c>
      <c r="AC679" s="99">
        <f>COUNTIFS(通讯通路门店!$S:$S,$G679,通讯通路门店!$J:$J,"小米体验店")</f>
        <v>0</v>
      </c>
      <c r="AD679" s="99">
        <f>COUNTIFS(通讯通路门店!$S:$S,$G679,通讯通路门店!$J:$J,"苹果体验店")</f>
        <v>0</v>
      </c>
      <c r="AE679" s="99">
        <f>COUNTIFS(通讯通路门店!$S:$S,$G679,通讯通路门店!$J:$J,"其他品牌专卖店")</f>
        <v>0</v>
      </c>
      <c r="AF679" s="99">
        <f>SUMIFS(通讯通路门店!$BI:$BI,通讯通路门店!$S:$S,$G679)</f>
        <v>0</v>
      </c>
      <c r="AG679" s="99">
        <f>SUMIFS(通讯通路门店!$BH:$BH,通讯通路门店!$S:$S,$G679)</f>
        <v>0</v>
      </c>
      <c r="AH679" s="99">
        <f t="shared" si="51"/>
        <v>0</v>
      </c>
      <c r="AI679" s="99">
        <f>SUMIFS(通讯通路门店!$BB:$BB,通讯通路门店!$S:$S,$G679)</f>
        <v>0</v>
      </c>
      <c r="AJ679" s="99">
        <f>SUMIFS(通讯通路门店!$BE:$BE,通讯通路门店!$S:$S,$G679)</f>
        <v>0</v>
      </c>
      <c r="AK679" s="99">
        <f>SUMIFS(通讯通路门店!$BG:$BG,通讯通路门店!$S:$S,$G679)</f>
        <v>0</v>
      </c>
      <c r="AL679" s="99">
        <f>SUMIFS(通讯通路门店!$BC:$BC,通讯通路门店!$S:$S,$G679)</f>
        <v>0</v>
      </c>
      <c r="AM679" s="99">
        <f>SUMIFS(通讯通路门店!$BD:$BD,通讯通路门店!$S:$S,$G679)</f>
        <v>0</v>
      </c>
      <c r="AN679" s="99">
        <f>SUMIFS(通讯通路门店!$BF:$BF,通讯通路门店!$S:$S,$G679)</f>
        <v>0</v>
      </c>
      <c r="AO679" s="99">
        <f t="shared" si="52"/>
        <v>0</v>
      </c>
      <c r="AP679" s="99">
        <f>SUMIFS(通讯通路门店!$K:$K,通讯通路门店!$S:$S,$G679)</f>
        <v>0</v>
      </c>
      <c r="AQ679" s="83"/>
      <c r="AR679" s="99">
        <f>SUMIFS(通讯通路门店!$T:$T,通讯通路门店!$S:$S,$G679)</f>
        <v>0</v>
      </c>
      <c r="AS679" s="99">
        <f>SUMIFS(通讯通路门店!$U:$U,通讯通路门店!$S:$S,$G679)</f>
        <v>0</v>
      </c>
      <c r="AT679" s="99">
        <f>SUMIFS(通讯通路门店!$V:$V,通讯通路门店!$S:$S,$G679)</f>
        <v>0</v>
      </c>
      <c r="AU679" s="99">
        <f>SUMIFS(通讯通路门店!$W:$W,通讯通路门店!$S:$S,$G679)</f>
        <v>0</v>
      </c>
      <c r="AV679" s="99">
        <f>SUMIFS(通讯通路门店!$Z:$Z,通讯通路门店!$S:$S,$G679)</f>
        <v>0</v>
      </c>
      <c r="AW679" s="99">
        <f>SUMIFS(通讯通路门店!$AB:$AB,通讯通路门店!$S:$S,$G679)</f>
        <v>0</v>
      </c>
      <c r="AX679" s="99">
        <f>SUMIFS(通讯通路门店!$X:$X,通讯通路门店!$S:$S,$G679)</f>
        <v>0</v>
      </c>
      <c r="AY679" s="99">
        <f>SUMIFS(通讯通路门店!$Y:$Y,通讯通路门店!$S:$S,$G679)</f>
        <v>0</v>
      </c>
      <c r="AZ679" s="99">
        <f>SUMIFS(通讯通路门店!$AA:$AA,通讯通路门店!$S:$S,$G679)</f>
        <v>0</v>
      </c>
      <c r="BA679" s="99">
        <f t="shared" si="53"/>
        <v>0</v>
      </c>
      <c r="BB679" s="99">
        <f t="shared" si="54"/>
        <v>0</v>
      </c>
      <c r="BC679" s="99">
        <f>SUMIFS(通讯通路门店!$W:$W,通讯通路门店!$S:$S,$G679,通讯通路门店!$J:$J,"荣耀体验店")+SUMIFS(通讯通路门店!$W:$W,通讯通路门店!$S:$S,$G679,通讯通路门店!$J:$J,"荣耀授权专卖店")</f>
        <v>0</v>
      </c>
      <c r="BD679" s="99">
        <f>SUMIFS(通讯通路门店!$Z:$Z,通讯通路门店!$S:$S,$G679,通讯通路门店!$J:$J,"VIVO体验店")</f>
        <v>0</v>
      </c>
      <c r="BE679" s="99">
        <f>SUMIFS(通讯通路门店!$AB:$AB,通讯通路门店!$S:$S,$G679,通讯通路门店!$J:$J,"OPPO体验店")</f>
        <v>0</v>
      </c>
      <c r="BF679" s="99">
        <f>SUMIFS(通讯通路门店!$X:$X,通讯通路门店!$S:$S,$G679,通讯通路门店!$J:$J,"华为授权体验店")+SUMIFS(通讯通路门店!$AA:$AA,通讯通路门店!$S:$S,$G679,通讯通路门店!$J:$J,"华为堡垒店")</f>
        <v>0</v>
      </c>
      <c r="BG679" s="99">
        <f>SUMIFS(通讯通路门店!$Y:$Y,通讯通路门店!$S:$S,$G679,通讯通路门店!$J:$J,"小米体验店")</f>
        <v>0</v>
      </c>
      <c r="BH679" s="99">
        <f>SUMIFS(通讯通路门店!$AA:$AA,通讯通路门店!$S:$S,$G679,通讯通路门店!$J:$J,"苹果体验店")</f>
        <v>0</v>
      </c>
      <c r="BI679" s="99">
        <f>SUMIFS(通讯通路门店!$K:$K,通讯通路门店!$S:$S,$G679,通讯通路门店!$J:$J,"其他品牌专卖店")</f>
        <v>0</v>
      </c>
      <c r="BJ679" s="99">
        <f>SUMIFS(通讯通路门店!$AC:$AC,通讯通路门店!$S:$S,$G679)</f>
        <v>0</v>
      </c>
      <c r="BK679" s="99">
        <f>SUMIFS(通讯通路门店!$AD:$AD,通讯通路门店!$S:$S,$G679)</f>
        <v>0</v>
      </c>
      <c r="BL679" s="99">
        <f>SUMIFS(通讯通路门店!$AE:$AE,通讯通路门店!$S:$S,$G679)</f>
        <v>0</v>
      </c>
      <c r="BM679" s="99">
        <f>SUMIFS(通讯通路门店!$AF:$AF,通讯通路门店!$S:$S,$G679)</f>
        <v>0</v>
      </c>
      <c r="BN679" s="99">
        <f>SUMIFS(通讯通路门店!$AG:$AG,通讯通路门店!$S:$S,$G679)</f>
        <v>0</v>
      </c>
      <c r="BO679" s="99">
        <f>SUMIFS(通讯通路门店!$AH:$AH,通讯通路门店!$S:$S,$G679)</f>
        <v>0</v>
      </c>
      <c r="BP679" s="99">
        <f>SUMIFS(通讯通路门店!$AI:$AI,通讯通路门店!$S:$S,$G679)</f>
        <v>0</v>
      </c>
      <c r="BQ679" s="83"/>
    </row>
    <row r="680" spans="1:69">
      <c r="A680" s="99" t="str">
        <f>IFERROR(_xlfn.XLOOKUP($G680,通讯通路门店!$S$4:$S$993931,通讯通路门店!$A$4:$A$993931,0,0),"")</f>
        <v/>
      </c>
      <c r="B680" s="99" t="str">
        <f>IFERROR(_xlfn.XLOOKUP($G680,通讯通路门店!$S$4:$S$993931,通讯通路门店!$B$4:$B$993931,0,0),"")</f>
        <v/>
      </c>
      <c r="C680" s="99" t="str">
        <f>IFERROR(_xlfn.XLOOKUP($G680,通讯通路门店!$S$4:$S$993931,通讯通路门店!$C$4:$C$993931,0,0),"")</f>
        <v/>
      </c>
      <c r="D680" s="99" t="str">
        <f>IFERROR(_xlfn.XLOOKUP($G680,通讯通路门店!$S$4:$S$993931,通讯通路门店!$D$4:$D$993931,0,0),"")</f>
        <v/>
      </c>
      <c r="E680" s="83"/>
      <c r="F680" s="83"/>
      <c r="G680" s="101" t="e">
        <v>#N/A</v>
      </c>
      <c r="H680" s="102" t="str">
        <f>IFERROR(_xlfn.XLOOKUP($G680,通讯通路门店!$S$4:$S$993931,通讯通路门店!$R$4:$R$993931,0,0),"")</f>
        <v/>
      </c>
      <c r="I680" s="83"/>
      <c r="J680" s="83"/>
      <c r="K680" s="83"/>
      <c r="L680" s="83"/>
      <c r="M680" s="83"/>
      <c r="N680" s="83"/>
      <c r="O680" s="83"/>
      <c r="P680" s="83"/>
      <c r="Q680" s="83"/>
      <c r="R680" s="83"/>
      <c r="S680" s="83"/>
      <c r="T680" s="83"/>
      <c r="U680" s="99">
        <f>COUNTIF(通讯通路门店!$S:$S,$G680)</f>
        <v>0</v>
      </c>
      <c r="V680" s="99">
        <f>COUNTIFS(通讯通路门店!$S:$S,$G680,通讯通路门店!$J:$J,"综合卖场")</f>
        <v>0</v>
      </c>
      <c r="W680" s="99">
        <f>SUMIFS(通讯通路门店!$AJ:$AJ,通讯通路门店!$S:$S,通讯客户沙盘!$G680)</f>
        <v>0</v>
      </c>
      <c r="X680" s="99">
        <f t="shared" si="50"/>
        <v>0</v>
      </c>
      <c r="Y680" s="99">
        <f>COUNTIFS(通讯通路门店!$S:$S,$G680,通讯通路门店!$J:$J,"荣耀体验店")+COUNTIFS(通讯通路门店!$S:$S,$G680,通讯通路门店!$J:$J,"荣耀授权专卖店")</f>
        <v>0</v>
      </c>
      <c r="Z680" s="99">
        <f>COUNTIFS(通讯通路门店!$S:$S,$G680,通讯通路门店!$J:$J,"VIVO体验店")</f>
        <v>0</v>
      </c>
      <c r="AA680" s="99">
        <f>COUNTIFS(通讯通路门店!$S:$S,$G680,通讯通路门店!$J:$J,"OPPO体验店")</f>
        <v>0</v>
      </c>
      <c r="AB680" s="99">
        <f>COUNTIFS(通讯通路门店!$S:$S,$G680,通讯通路门店!$J:$J,"华为授权体验店")+COUNTIFS(通讯通路门店!$S:$S,$G680,通讯通路门店!$J:$J,"华为堡垒店")</f>
        <v>0</v>
      </c>
      <c r="AC680" s="99">
        <f>COUNTIFS(通讯通路门店!$S:$S,$G680,通讯通路门店!$J:$J,"小米体验店")</f>
        <v>0</v>
      </c>
      <c r="AD680" s="99">
        <f>COUNTIFS(通讯通路门店!$S:$S,$G680,通讯通路门店!$J:$J,"苹果体验店")</f>
        <v>0</v>
      </c>
      <c r="AE680" s="99">
        <f>COUNTIFS(通讯通路门店!$S:$S,$G680,通讯通路门店!$J:$J,"其他品牌专卖店")</f>
        <v>0</v>
      </c>
      <c r="AF680" s="99">
        <f>SUMIFS(通讯通路门店!$BI:$BI,通讯通路门店!$S:$S,$G680)</f>
        <v>0</v>
      </c>
      <c r="AG680" s="99">
        <f>SUMIFS(通讯通路门店!$BH:$BH,通讯通路门店!$S:$S,$G680)</f>
        <v>0</v>
      </c>
      <c r="AH680" s="99">
        <f t="shared" si="51"/>
        <v>0</v>
      </c>
      <c r="AI680" s="99">
        <f>SUMIFS(通讯通路门店!$BB:$BB,通讯通路门店!$S:$S,$G680)</f>
        <v>0</v>
      </c>
      <c r="AJ680" s="99">
        <f>SUMIFS(通讯通路门店!$BE:$BE,通讯通路门店!$S:$S,$G680)</f>
        <v>0</v>
      </c>
      <c r="AK680" s="99">
        <f>SUMIFS(通讯通路门店!$BG:$BG,通讯通路门店!$S:$S,$G680)</f>
        <v>0</v>
      </c>
      <c r="AL680" s="99">
        <f>SUMIFS(通讯通路门店!$BC:$BC,通讯通路门店!$S:$S,$G680)</f>
        <v>0</v>
      </c>
      <c r="AM680" s="99">
        <f>SUMIFS(通讯通路门店!$BD:$BD,通讯通路门店!$S:$S,$G680)</f>
        <v>0</v>
      </c>
      <c r="AN680" s="99">
        <f>SUMIFS(通讯通路门店!$BF:$BF,通讯通路门店!$S:$S,$G680)</f>
        <v>0</v>
      </c>
      <c r="AO680" s="99">
        <f t="shared" si="52"/>
        <v>0</v>
      </c>
      <c r="AP680" s="99">
        <f>SUMIFS(通讯通路门店!$K:$K,通讯通路门店!$S:$S,$G680)</f>
        <v>0</v>
      </c>
      <c r="AQ680" s="83"/>
      <c r="AR680" s="99">
        <f>SUMIFS(通讯通路门店!$T:$T,通讯通路门店!$S:$S,$G680)</f>
        <v>0</v>
      </c>
      <c r="AS680" s="99">
        <f>SUMIFS(通讯通路门店!$U:$U,通讯通路门店!$S:$S,$G680)</f>
        <v>0</v>
      </c>
      <c r="AT680" s="99">
        <f>SUMIFS(通讯通路门店!$V:$V,通讯通路门店!$S:$S,$G680)</f>
        <v>0</v>
      </c>
      <c r="AU680" s="99">
        <f>SUMIFS(通讯通路门店!$W:$W,通讯通路门店!$S:$S,$G680)</f>
        <v>0</v>
      </c>
      <c r="AV680" s="99">
        <f>SUMIFS(通讯通路门店!$Z:$Z,通讯通路门店!$S:$S,$G680)</f>
        <v>0</v>
      </c>
      <c r="AW680" s="99">
        <f>SUMIFS(通讯通路门店!$AB:$AB,通讯通路门店!$S:$S,$G680)</f>
        <v>0</v>
      </c>
      <c r="AX680" s="99">
        <f>SUMIFS(通讯通路门店!$X:$X,通讯通路门店!$S:$S,$G680)</f>
        <v>0</v>
      </c>
      <c r="AY680" s="99">
        <f>SUMIFS(通讯通路门店!$Y:$Y,通讯通路门店!$S:$S,$G680)</f>
        <v>0</v>
      </c>
      <c r="AZ680" s="99">
        <f>SUMIFS(通讯通路门店!$AA:$AA,通讯通路门店!$S:$S,$G680)</f>
        <v>0</v>
      </c>
      <c r="BA680" s="99">
        <f t="shared" si="53"/>
        <v>0</v>
      </c>
      <c r="BB680" s="99">
        <f t="shared" si="54"/>
        <v>0</v>
      </c>
      <c r="BC680" s="99">
        <f>SUMIFS(通讯通路门店!$W:$W,通讯通路门店!$S:$S,$G680,通讯通路门店!$J:$J,"荣耀体验店")+SUMIFS(通讯通路门店!$W:$W,通讯通路门店!$S:$S,$G680,通讯通路门店!$J:$J,"荣耀授权专卖店")</f>
        <v>0</v>
      </c>
      <c r="BD680" s="99">
        <f>SUMIFS(通讯通路门店!$Z:$Z,通讯通路门店!$S:$S,$G680,通讯通路门店!$J:$J,"VIVO体验店")</f>
        <v>0</v>
      </c>
      <c r="BE680" s="99">
        <f>SUMIFS(通讯通路门店!$AB:$AB,通讯通路门店!$S:$S,$G680,通讯通路门店!$J:$J,"OPPO体验店")</f>
        <v>0</v>
      </c>
      <c r="BF680" s="99">
        <f>SUMIFS(通讯通路门店!$X:$X,通讯通路门店!$S:$S,$G680,通讯通路门店!$J:$J,"华为授权体验店")+SUMIFS(通讯通路门店!$AA:$AA,通讯通路门店!$S:$S,$G680,通讯通路门店!$J:$J,"华为堡垒店")</f>
        <v>0</v>
      </c>
      <c r="BG680" s="99">
        <f>SUMIFS(通讯通路门店!$Y:$Y,通讯通路门店!$S:$S,$G680,通讯通路门店!$J:$J,"小米体验店")</f>
        <v>0</v>
      </c>
      <c r="BH680" s="99">
        <f>SUMIFS(通讯通路门店!$AA:$AA,通讯通路门店!$S:$S,$G680,通讯通路门店!$J:$J,"苹果体验店")</f>
        <v>0</v>
      </c>
      <c r="BI680" s="99">
        <f>SUMIFS(通讯通路门店!$K:$K,通讯通路门店!$S:$S,$G680,通讯通路门店!$J:$J,"其他品牌专卖店")</f>
        <v>0</v>
      </c>
      <c r="BJ680" s="99">
        <f>SUMIFS(通讯通路门店!$AC:$AC,通讯通路门店!$S:$S,$G680)</f>
        <v>0</v>
      </c>
      <c r="BK680" s="99">
        <f>SUMIFS(通讯通路门店!$AD:$AD,通讯通路门店!$S:$S,$G680)</f>
        <v>0</v>
      </c>
      <c r="BL680" s="99">
        <f>SUMIFS(通讯通路门店!$AE:$AE,通讯通路门店!$S:$S,$G680)</f>
        <v>0</v>
      </c>
      <c r="BM680" s="99">
        <f>SUMIFS(通讯通路门店!$AF:$AF,通讯通路门店!$S:$S,$G680)</f>
        <v>0</v>
      </c>
      <c r="BN680" s="99">
        <f>SUMIFS(通讯通路门店!$AG:$AG,通讯通路门店!$S:$S,$G680)</f>
        <v>0</v>
      </c>
      <c r="BO680" s="99">
        <f>SUMIFS(通讯通路门店!$AH:$AH,通讯通路门店!$S:$S,$G680)</f>
        <v>0</v>
      </c>
      <c r="BP680" s="99">
        <f>SUMIFS(通讯通路门店!$AI:$AI,通讯通路门店!$S:$S,$G680)</f>
        <v>0</v>
      </c>
      <c r="BQ680" s="83"/>
    </row>
    <row r="681" spans="1:69">
      <c r="A681" s="99" t="str">
        <f>IFERROR(_xlfn.XLOOKUP($G681,通讯通路门店!$S$4:$S$993931,通讯通路门店!$A$4:$A$993931,0,0),"")</f>
        <v/>
      </c>
      <c r="B681" s="99" t="str">
        <f>IFERROR(_xlfn.XLOOKUP($G681,通讯通路门店!$S$4:$S$993931,通讯通路门店!$B$4:$B$993931,0,0),"")</f>
        <v/>
      </c>
      <c r="C681" s="99" t="str">
        <f>IFERROR(_xlfn.XLOOKUP($G681,通讯通路门店!$S$4:$S$993931,通讯通路门店!$C$4:$C$993931,0,0),"")</f>
        <v/>
      </c>
      <c r="D681" s="99" t="str">
        <f>IFERROR(_xlfn.XLOOKUP($G681,通讯通路门店!$S$4:$S$993931,通讯通路门店!$D$4:$D$993931,0,0),"")</f>
        <v/>
      </c>
      <c r="E681" s="83"/>
      <c r="F681" s="83"/>
      <c r="G681" s="101" t="e">
        <v>#N/A</v>
      </c>
      <c r="H681" s="102" t="str">
        <f>IFERROR(_xlfn.XLOOKUP($G681,通讯通路门店!$S$4:$S$993931,通讯通路门店!$R$4:$R$993931,0,0),"")</f>
        <v/>
      </c>
      <c r="I681" s="83"/>
      <c r="J681" s="83"/>
      <c r="K681" s="83"/>
      <c r="L681" s="83"/>
      <c r="M681" s="83"/>
      <c r="N681" s="83"/>
      <c r="O681" s="83"/>
      <c r="P681" s="83"/>
      <c r="Q681" s="83"/>
      <c r="R681" s="83"/>
      <c r="S681" s="83"/>
      <c r="T681" s="83"/>
      <c r="U681" s="99">
        <f>COUNTIF(通讯通路门店!$S:$S,$G681)</f>
        <v>0</v>
      </c>
      <c r="V681" s="99">
        <f>COUNTIFS(通讯通路门店!$S:$S,$G681,通讯通路门店!$J:$J,"综合卖场")</f>
        <v>0</v>
      </c>
      <c r="W681" s="99">
        <f>SUMIFS(通讯通路门店!$AJ:$AJ,通讯通路门店!$S:$S,通讯客户沙盘!$G681)</f>
        <v>0</v>
      </c>
      <c r="X681" s="99">
        <f t="shared" si="50"/>
        <v>0</v>
      </c>
      <c r="Y681" s="99">
        <f>COUNTIFS(通讯通路门店!$S:$S,$G681,通讯通路门店!$J:$J,"荣耀体验店")+COUNTIFS(通讯通路门店!$S:$S,$G681,通讯通路门店!$J:$J,"荣耀授权专卖店")</f>
        <v>0</v>
      </c>
      <c r="Z681" s="99">
        <f>COUNTIFS(通讯通路门店!$S:$S,$G681,通讯通路门店!$J:$J,"VIVO体验店")</f>
        <v>0</v>
      </c>
      <c r="AA681" s="99">
        <f>COUNTIFS(通讯通路门店!$S:$S,$G681,通讯通路门店!$J:$J,"OPPO体验店")</f>
        <v>0</v>
      </c>
      <c r="AB681" s="99">
        <f>COUNTIFS(通讯通路门店!$S:$S,$G681,通讯通路门店!$J:$J,"华为授权体验店")+COUNTIFS(通讯通路门店!$S:$S,$G681,通讯通路门店!$J:$J,"华为堡垒店")</f>
        <v>0</v>
      </c>
      <c r="AC681" s="99">
        <f>COUNTIFS(通讯通路门店!$S:$S,$G681,通讯通路门店!$J:$J,"小米体验店")</f>
        <v>0</v>
      </c>
      <c r="AD681" s="99">
        <f>COUNTIFS(通讯通路门店!$S:$S,$G681,通讯通路门店!$J:$J,"苹果体验店")</f>
        <v>0</v>
      </c>
      <c r="AE681" s="99">
        <f>COUNTIFS(通讯通路门店!$S:$S,$G681,通讯通路门店!$J:$J,"其他品牌专卖店")</f>
        <v>0</v>
      </c>
      <c r="AF681" s="99">
        <f>SUMIFS(通讯通路门店!$BI:$BI,通讯通路门店!$S:$S,$G681)</f>
        <v>0</v>
      </c>
      <c r="AG681" s="99">
        <f>SUMIFS(通讯通路门店!$BH:$BH,通讯通路门店!$S:$S,$G681)</f>
        <v>0</v>
      </c>
      <c r="AH681" s="99">
        <f t="shared" si="51"/>
        <v>0</v>
      </c>
      <c r="AI681" s="99">
        <f>SUMIFS(通讯通路门店!$BB:$BB,通讯通路门店!$S:$S,$G681)</f>
        <v>0</v>
      </c>
      <c r="AJ681" s="99">
        <f>SUMIFS(通讯通路门店!$BE:$BE,通讯通路门店!$S:$S,$G681)</f>
        <v>0</v>
      </c>
      <c r="AK681" s="99">
        <f>SUMIFS(通讯通路门店!$BG:$BG,通讯通路门店!$S:$S,$G681)</f>
        <v>0</v>
      </c>
      <c r="AL681" s="99">
        <f>SUMIFS(通讯通路门店!$BC:$BC,通讯通路门店!$S:$S,$G681)</f>
        <v>0</v>
      </c>
      <c r="AM681" s="99">
        <f>SUMIFS(通讯通路门店!$BD:$BD,通讯通路门店!$S:$S,$G681)</f>
        <v>0</v>
      </c>
      <c r="AN681" s="99">
        <f>SUMIFS(通讯通路门店!$BF:$BF,通讯通路门店!$S:$S,$G681)</f>
        <v>0</v>
      </c>
      <c r="AO681" s="99">
        <f t="shared" si="52"/>
        <v>0</v>
      </c>
      <c r="AP681" s="99">
        <f>SUMIFS(通讯通路门店!$K:$K,通讯通路门店!$S:$S,$G681)</f>
        <v>0</v>
      </c>
      <c r="AQ681" s="83"/>
      <c r="AR681" s="99">
        <f>SUMIFS(通讯通路门店!$T:$T,通讯通路门店!$S:$S,$G681)</f>
        <v>0</v>
      </c>
      <c r="AS681" s="99">
        <f>SUMIFS(通讯通路门店!$U:$U,通讯通路门店!$S:$S,$G681)</f>
        <v>0</v>
      </c>
      <c r="AT681" s="99">
        <f>SUMIFS(通讯通路门店!$V:$V,通讯通路门店!$S:$S,$G681)</f>
        <v>0</v>
      </c>
      <c r="AU681" s="99">
        <f>SUMIFS(通讯通路门店!$W:$W,通讯通路门店!$S:$S,$G681)</f>
        <v>0</v>
      </c>
      <c r="AV681" s="99">
        <f>SUMIFS(通讯通路门店!$Z:$Z,通讯通路门店!$S:$S,$G681)</f>
        <v>0</v>
      </c>
      <c r="AW681" s="99">
        <f>SUMIFS(通讯通路门店!$AB:$AB,通讯通路门店!$S:$S,$G681)</f>
        <v>0</v>
      </c>
      <c r="AX681" s="99">
        <f>SUMIFS(通讯通路门店!$X:$X,通讯通路门店!$S:$S,$G681)</f>
        <v>0</v>
      </c>
      <c r="AY681" s="99">
        <f>SUMIFS(通讯通路门店!$Y:$Y,通讯通路门店!$S:$S,$G681)</f>
        <v>0</v>
      </c>
      <c r="AZ681" s="99">
        <f>SUMIFS(通讯通路门店!$AA:$AA,通讯通路门店!$S:$S,$G681)</f>
        <v>0</v>
      </c>
      <c r="BA681" s="99">
        <f t="shared" si="53"/>
        <v>0</v>
      </c>
      <c r="BB681" s="99">
        <f t="shared" si="54"/>
        <v>0</v>
      </c>
      <c r="BC681" s="99">
        <f>SUMIFS(通讯通路门店!$W:$W,通讯通路门店!$S:$S,$G681,通讯通路门店!$J:$J,"荣耀体验店")+SUMIFS(通讯通路门店!$W:$W,通讯通路门店!$S:$S,$G681,通讯通路门店!$J:$J,"荣耀授权专卖店")</f>
        <v>0</v>
      </c>
      <c r="BD681" s="99">
        <f>SUMIFS(通讯通路门店!$Z:$Z,通讯通路门店!$S:$S,$G681,通讯通路门店!$J:$J,"VIVO体验店")</f>
        <v>0</v>
      </c>
      <c r="BE681" s="99">
        <f>SUMIFS(通讯通路门店!$AB:$AB,通讯通路门店!$S:$S,$G681,通讯通路门店!$J:$J,"OPPO体验店")</f>
        <v>0</v>
      </c>
      <c r="BF681" s="99">
        <f>SUMIFS(通讯通路门店!$X:$X,通讯通路门店!$S:$S,$G681,通讯通路门店!$J:$J,"华为授权体验店")+SUMIFS(通讯通路门店!$AA:$AA,通讯通路门店!$S:$S,$G681,通讯通路门店!$J:$J,"华为堡垒店")</f>
        <v>0</v>
      </c>
      <c r="BG681" s="99">
        <f>SUMIFS(通讯通路门店!$Y:$Y,通讯通路门店!$S:$S,$G681,通讯通路门店!$J:$J,"小米体验店")</f>
        <v>0</v>
      </c>
      <c r="BH681" s="99">
        <f>SUMIFS(通讯通路门店!$AA:$AA,通讯通路门店!$S:$S,$G681,通讯通路门店!$J:$J,"苹果体验店")</f>
        <v>0</v>
      </c>
      <c r="BI681" s="99">
        <f>SUMIFS(通讯通路门店!$K:$K,通讯通路门店!$S:$S,$G681,通讯通路门店!$J:$J,"其他品牌专卖店")</f>
        <v>0</v>
      </c>
      <c r="BJ681" s="99">
        <f>SUMIFS(通讯通路门店!$AC:$AC,通讯通路门店!$S:$S,$G681)</f>
        <v>0</v>
      </c>
      <c r="BK681" s="99">
        <f>SUMIFS(通讯通路门店!$AD:$AD,通讯通路门店!$S:$S,$G681)</f>
        <v>0</v>
      </c>
      <c r="BL681" s="99">
        <f>SUMIFS(通讯通路门店!$AE:$AE,通讯通路门店!$S:$S,$G681)</f>
        <v>0</v>
      </c>
      <c r="BM681" s="99">
        <f>SUMIFS(通讯通路门店!$AF:$AF,通讯通路门店!$S:$S,$G681)</f>
        <v>0</v>
      </c>
      <c r="BN681" s="99">
        <f>SUMIFS(通讯通路门店!$AG:$AG,通讯通路门店!$S:$S,$G681)</f>
        <v>0</v>
      </c>
      <c r="BO681" s="99">
        <f>SUMIFS(通讯通路门店!$AH:$AH,通讯通路门店!$S:$S,$G681)</f>
        <v>0</v>
      </c>
      <c r="BP681" s="99">
        <f>SUMIFS(通讯通路门店!$AI:$AI,通讯通路门店!$S:$S,$G681)</f>
        <v>0</v>
      </c>
      <c r="BQ681" s="83"/>
    </row>
    <row r="682" spans="1:69">
      <c r="A682" s="99" t="str">
        <f>IFERROR(_xlfn.XLOOKUP($G682,通讯通路门店!$S$4:$S$993931,通讯通路门店!$A$4:$A$993931,0,0),"")</f>
        <v/>
      </c>
      <c r="B682" s="99" t="str">
        <f>IFERROR(_xlfn.XLOOKUP($G682,通讯通路门店!$S$4:$S$993931,通讯通路门店!$B$4:$B$993931,0,0),"")</f>
        <v/>
      </c>
      <c r="C682" s="99" t="str">
        <f>IFERROR(_xlfn.XLOOKUP($G682,通讯通路门店!$S$4:$S$993931,通讯通路门店!$C$4:$C$993931,0,0),"")</f>
        <v/>
      </c>
      <c r="D682" s="99" t="str">
        <f>IFERROR(_xlfn.XLOOKUP($G682,通讯通路门店!$S$4:$S$993931,通讯通路门店!$D$4:$D$993931,0,0),"")</f>
        <v/>
      </c>
      <c r="E682" s="83"/>
      <c r="F682" s="83"/>
      <c r="G682" s="101" t="e">
        <v>#N/A</v>
      </c>
      <c r="H682" s="102" t="str">
        <f>IFERROR(_xlfn.XLOOKUP($G682,通讯通路门店!$S$4:$S$993931,通讯通路门店!$R$4:$R$993931,0,0),"")</f>
        <v/>
      </c>
      <c r="I682" s="83"/>
      <c r="J682" s="83"/>
      <c r="K682" s="83"/>
      <c r="L682" s="83"/>
      <c r="M682" s="83"/>
      <c r="N682" s="83"/>
      <c r="O682" s="83"/>
      <c r="P682" s="83"/>
      <c r="Q682" s="83"/>
      <c r="R682" s="83"/>
      <c r="S682" s="83"/>
      <c r="T682" s="83"/>
      <c r="U682" s="99">
        <f>COUNTIF(通讯通路门店!$S:$S,$G682)</f>
        <v>0</v>
      </c>
      <c r="V682" s="99">
        <f>COUNTIFS(通讯通路门店!$S:$S,$G682,通讯通路门店!$J:$J,"综合卖场")</f>
        <v>0</v>
      </c>
      <c r="W682" s="99">
        <f>SUMIFS(通讯通路门店!$AJ:$AJ,通讯通路门店!$S:$S,通讯客户沙盘!$G682)</f>
        <v>0</v>
      </c>
      <c r="X682" s="99">
        <f t="shared" si="50"/>
        <v>0</v>
      </c>
      <c r="Y682" s="99">
        <f>COUNTIFS(通讯通路门店!$S:$S,$G682,通讯通路门店!$J:$J,"荣耀体验店")+COUNTIFS(通讯通路门店!$S:$S,$G682,通讯通路门店!$J:$J,"荣耀授权专卖店")</f>
        <v>0</v>
      </c>
      <c r="Z682" s="99">
        <f>COUNTIFS(通讯通路门店!$S:$S,$G682,通讯通路门店!$J:$J,"VIVO体验店")</f>
        <v>0</v>
      </c>
      <c r="AA682" s="99">
        <f>COUNTIFS(通讯通路门店!$S:$S,$G682,通讯通路门店!$J:$J,"OPPO体验店")</f>
        <v>0</v>
      </c>
      <c r="AB682" s="99">
        <f>COUNTIFS(通讯通路门店!$S:$S,$G682,通讯通路门店!$J:$J,"华为授权体验店")+COUNTIFS(通讯通路门店!$S:$S,$G682,通讯通路门店!$J:$J,"华为堡垒店")</f>
        <v>0</v>
      </c>
      <c r="AC682" s="99">
        <f>COUNTIFS(通讯通路门店!$S:$S,$G682,通讯通路门店!$J:$J,"小米体验店")</f>
        <v>0</v>
      </c>
      <c r="AD682" s="99">
        <f>COUNTIFS(通讯通路门店!$S:$S,$G682,通讯通路门店!$J:$J,"苹果体验店")</f>
        <v>0</v>
      </c>
      <c r="AE682" s="99">
        <f>COUNTIFS(通讯通路门店!$S:$S,$G682,通讯通路门店!$J:$J,"其他品牌专卖店")</f>
        <v>0</v>
      </c>
      <c r="AF682" s="99">
        <f>SUMIFS(通讯通路门店!$BI:$BI,通讯通路门店!$S:$S,$G682)</f>
        <v>0</v>
      </c>
      <c r="AG682" s="99">
        <f>SUMIFS(通讯通路门店!$BH:$BH,通讯通路门店!$S:$S,$G682)</f>
        <v>0</v>
      </c>
      <c r="AH682" s="99">
        <f t="shared" si="51"/>
        <v>0</v>
      </c>
      <c r="AI682" s="99">
        <f>SUMIFS(通讯通路门店!$BB:$BB,通讯通路门店!$S:$S,$G682)</f>
        <v>0</v>
      </c>
      <c r="AJ682" s="99">
        <f>SUMIFS(通讯通路门店!$BE:$BE,通讯通路门店!$S:$S,$G682)</f>
        <v>0</v>
      </c>
      <c r="AK682" s="99">
        <f>SUMIFS(通讯通路门店!$BG:$BG,通讯通路门店!$S:$S,$G682)</f>
        <v>0</v>
      </c>
      <c r="AL682" s="99">
        <f>SUMIFS(通讯通路门店!$BC:$BC,通讯通路门店!$S:$S,$G682)</f>
        <v>0</v>
      </c>
      <c r="AM682" s="99">
        <f>SUMIFS(通讯通路门店!$BD:$BD,通讯通路门店!$S:$S,$G682)</f>
        <v>0</v>
      </c>
      <c r="AN682" s="99">
        <f>SUMIFS(通讯通路门店!$BF:$BF,通讯通路门店!$S:$S,$G682)</f>
        <v>0</v>
      </c>
      <c r="AO682" s="99">
        <f t="shared" si="52"/>
        <v>0</v>
      </c>
      <c r="AP682" s="99">
        <f>SUMIFS(通讯通路门店!$K:$K,通讯通路门店!$S:$S,$G682)</f>
        <v>0</v>
      </c>
      <c r="AQ682" s="83"/>
      <c r="AR682" s="99">
        <f>SUMIFS(通讯通路门店!$T:$T,通讯通路门店!$S:$S,$G682)</f>
        <v>0</v>
      </c>
      <c r="AS682" s="99">
        <f>SUMIFS(通讯通路门店!$U:$U,通讯通路门店!$S:$S,$G682)</f>
        <v>0</v>
      </c>
      <c r="AT682" s="99">
        <f>SUMIFS(通讯通路门店!$V:$V,通讯通路门店!$S:$S,$G682)</f>
        <v>0</v>
      </c>
      <c r="AU682" s="99">
        <f>SUMIFS(通讯通路门店!$W:$W,通讯通路门店!$S:$S,$G682)</f>
        <v>0</v>
      </c>
      <c r="AV682" s="99">
        <f>SUMIFS(通讯通路门店!$Z:$Z,通讯通路门店!$S:$S,$G682)</f>
        <v>0</v>
      </c>
      <c r="AW682" s="99">
        <f>SUMIFS(通讯通路门店!$AB:$AB,通讯通路门店!$S:$S,$G682)</f>
        <v>0</v>
      </c>
      <c r="AX682" s="99">
        <f>SUMIFS(通讯通路门店!$X:$X,通讯通路门店!$S:$S,$G682)</f>
        <v>0</v>
      </c>
      <c r="AY682" s="99">
        <f>SUMIFS(通讯通路门店!$Y:$Y,通讯通路门店!$S:$S,$G682)</f>
        <v>0</v>
      </c>
      <c r="AZ682" s="99">
        <f>SUMIFS(通讯通路门店!$AA:$AA,通讯通路门店!$S:$S,$G682)</f>
        <v>0</v>
      </c>
      <c r="BA682" s="99">
        <f t="shared" si="53"/>
        <v>0</v>
      </c>
      <c r="BB682" s="99">
        <f t="shared" si="54"/>
        <v>0</v>
      </c>
      <c r="BC682" s="99">
        <f>SUMIFS(通讯通路门店!$W:$W,通讯通路门店!$S:$S,$G682,通讯通路门店!$J:$J,"荣耀体验店")+SUMIFS(通讯通路门店!$W:$W,通讯通路门店!$S:$S,$G682,通讯通路门店!$J:$J,"荣耀授权专卖店")</f>
        <v>0</v>
      </c>
      <c r="BD682" s="99">
        <f>SUMIFS(通讯通路门店!$Z:$Z,通讯通路门店!$S:$S,$G682,通讯通路门店!$J:$J,"VIVO体验店")</f>
        <v>0</v>
      </c>
      <c r="BE682" s="99">
        <f>SUMIFS(通讯通路门店!$AB:$AB,通讯通路门店!$S:$S,$G682,通讯通路门店!$J:$J,"OPPO体验店")</f>
        <v>0</v>
      </c>
      <c r="BF682" s="99">
        <f>SUMIFS(通讯通路门店!$X:$X,通讯通路门店!$S:$S,$G682,通讯通路门店!$J:$J,"华为授权体验店")+SUMIFS(通讯通路门店!$AA:$AA,通讯通路门店!$S:$S,$G682,通讯通路门店!$J:$J,"华为堡垒店")</f>
        <v>0</v>
      </c>
      <c r="BG682" s="99">
        <f>SUMIFS(通讯通路门店!$Y:$Y,通讯通路门店!$S:$S,$G682,通讯通路门店!$J:$J,"小米体验店")</f>
        <v>0</v>
      </c>
      <c r="BH682" s="99">
        <f>SUMIFS(通讯通路门店!$AA:$AA,通讯通路门店!$S:$S,$G682,通讯通路门店!$J:$J,"苹果体验店")</f>
        <v>0</v>
      </c>
      <c r="BI682" s="99">
        <f>SUMIFS(通讯通路门店!$K:$K,通讯通路门店!$S:$S,$G682,通讯通路门店!$J:$J,"其他品牌专卖店")</f>
        <v>0</v>
      </c>
      <c r="BJ682" s="99">
        <f>SUMIFS(通讯通路门店!$AC:$AC,通讯通路门店!$S:$S,$G682)</f>
        <v>0</v>
      </c>
      <c r="BK682" s="99">
        <f>SUMIFS(通讯通路门店!$AD:$AD,通讯通路门店!$S:$S,$G682)</f>
        <v>0</v>
      </c>
      <c r="BL682" s="99">
        <f>SUMIFS(通讯通路门店!$AE:$AE,通讯通路门店!$S:$S,$G682)</f>
        <v>0</v>
      </c>
      <c r="BM682" s="99">
        <f>SUMIFS(通讯通路门店!$AF:$AF,通讯通路门店!$S:$S,$G682)</f>
        <v>0</v>
      </c>
      <c r="BN682" s="99">
        <f>SUMIFS(通讯通路门店!$AG:$AG,通讯通路门店!$S:$S,$G682)</f>
        <v>0</v>
      </c>
      <c r="BO682" s="99">
        <f>SUMIFS(通讯通路门店!$AH:$AH,通讯通路门店!$S:$S,$G682)</f>
        <v>0</v>
      </c>
      <c r="BP682" s="99">
        <f>SUMIFS(通讯通路门店!$AI:$AI,通讯通路门店!$S:$S,$G682)</f>
        <v>0</v>
      </c>
      <c r="BQ682" s="83"/>
    </row>
    <row r="683" spans="1:69">
      <c r="A683" s="99" t="str">
        <f>IFERROR(_xlfn.XLOOKUP($G683,通讯通路门店!$S$4:$S$993931,通讯通路门店!$A$4:$A$993931,0,0),"")</f>
        <v/>
      </c>
      <c r="B683" s="99" t="str">
        <f>IFERROR(_xlfn.XLOOKUP($G683,通讯通路门店!$S$4:$S$993931,通讯通路门店!$B$4:$B$993931,0,0),"")</f>
        <v/>
      </c>
      <c r="C683" s="99" t="str">
        <f>IFERROR(_xlfn.XLOOKUP($G683,通讯通路门店!$S$4:$S$993931,通讯通路门店!$C$4:$C$993931,0,0),"")</f>
        <v/>
      </c>
      <c r="D683" s="99" t="str">
        <f>IFERROR(_xlfn.XLOOKUP($G683,通讯通路门店!$S$4:$S$993931,通讯通路门店!$D$4:$D$993931,0,0),"")</f>
        <v/>
      </c>
      <c r="E683" s="83"/>
      <c r="F683" s="83"/>
      <c r="G683" s="101" t="e">
        <v>#N/A</v>
      </c>
      <c r="H683" s="102" t="str">
        <f>IFERROR(_xlfn.XLOOKUP($G683,通讯通路门店!$S$4:$S$993931,通讯通路门店!$R$4:$R$993931,0,0),"")</f>
        <v/>
      </c>
      <c r="I683" s="83"/>
      <c r="J683" s="83"/>
      <c r="K683" s="83"/>
      <c r="L683" s="83"/>
      <c r="M683" s="83"/>
      <c r="N683" s="83"/>
      <c r="O683" s="83"/>
      <c r="P683" s="83"/>
      <c r="Q683" s="83"/>
      <c r="R683" s="83"/>
      <c r="S683" s="83"/>
      <c r="T683" s="83"/>
      <c r="U683" s="99">
        <f>COUNTIF(通讯通路门店!$S:$S,$G683)</f>
        <v>0</v>
      </c>
      <c r="V683" s="99">
        <f>COUNTIFS(通讯通路门店!$S:$S,$G683,通讯通路门店!$J:$J,"综合卖场")</f>
        <v>0</v>
      </c>
      <c r="W683" s="99">
        <f>SUMIFS(通讯通路门店!$AJ:$AJ,通讯通路门店!$S:$S,通讯客户沙盘!$G683)</f>
        <v>0</v>
      </c>
      <c r="X683" s="99">
        <f t="shared" si="50"/>
        <v>0</v>
      </c>
      <c r="Y683" s="99">
        <f>COUNTIFS(通讯通路门店!$S:$S,$G683,通讯通路门店!$J:$J,"荣耀体验店")+COUNTIFS(通讯通路门店!$S:$S,$G683,通讯通路门店!$J:$J,"荣耀授权专卖店")</f>
        <v>0</v>
      </c>
      <c r="Z683" s="99">
        <f>COUNTIFS(通讯通路门店!$S:$S,$G683,通讯通路门店!$J:$J,"VIVO体验店")</f>
        <v>0</v>
      </c>
      <c r="AA683" s="99">
        <f>COUNTIFS(通讯通路门店!$S:$S,$G683,通讯通路门店!$J:$J,"OPPO体验店")</f>
        <v>0</v>
      </c>
      <c r="AB683" s="99">
        <f>COUNTIFS(通讯通路门店!$S:$S,$G683,通讯通路门店!$J:$J,"华为授权体验店")+COUNTIFS(通讯通路门店!$S:$S,$G683,通讯通路门店!$J:$J,"华为堡垒店")</f>
        <v>0</v>
      </c>
      <c r="AC683" s="99">
        <f>COUNTIFS(通讯通路门店!$S:$S,$G683,通讯通路门店!$J:$J,"小米体验店")</f>
        <v>0</v>
      </c>
      <c r="AD683" s="99">
        <f>COUNTIFS(通讯通路门店!$S:$S,$G683,通讯通路门店!$J:$J,"苹果体验店")</f>
        <v>0</v>
      </c>
      <c r="AE683" s="99">
        <f>COUNTIFS(通讯通路门店!$S:$S,$G683,通讯通路门店!$J:$J,"其他品牌专卖店")</f>
        <v>0</v>
      </c>
      <c r="AF683" s="99">
        <f>SUMIFS(通讯通路门店!$BI:$BI,通讯通路门店!$S:$S,$G683)</f>
        <v>0</v>
      </c>
      <c r="AG683" s="99">
        <f>SUMIFS(通讯通路门店!$BH:$BH,通讯通路门店!$S:$S,$G683)</f>
        <v>0</v>
      </c>
      <c r="AH683" s="99">
        <f t="shared" si="51"/>
        <v>0</v>
      </c>
      <c r="AI683" s="99">
        <f>SUMIFS(通讯通路门店!$BB:$BB,通讯通路门店!$S:$S,$G683)</f>
        <v>0</v>
      </c>
      <c r="AJ683" s="99">
        <f>SUMIFS(通讯通路门店!$BE:$BE,通讯通路门店!$S:$S,$G683)</f>
        <v>0</v>
      </c>
      <c r="AK683" s="99">
        <f>SUMIFS(通讯通路门店!$BG:$BG,通讯通路门店!$S:$S,$G683)</f>
        <v>0</v>
      </c>
      <c r="AL683" s="99">
        <f>SUMIFS(通讯通路门店!$BC:$BC,通讯通路门店!$S:$S,$G683)</f>
        <v>0</v>
      </c>
      <c r="AM683" s="99">
        <f>SUMIFS(通讯通路门店!$BD:$BD,通讯通路门店!$S:$S,$G683)</f>
        <v>0</v>
      </c>
      <c r="AN683" s="99">
        <f>SUMIFS(通讯通路门店!$BF:$BF,通讯通路门店!$S:$S,$G683)</f>
        <v>0</v>
      </c>
      <c r="AO683" s="99">
        <f t="shared" si="52"/>
        <v>0</v>
      </c>
      <c r="AP683" s="99">
        <f>SUMIFS(通讯通路门店!$K:$K,通讯通路门店!$S:$S,$G683)</f>
        <v>0</v>
      </c>
      <c r="AQ683" s="83"/>
      <c r="AR683" s="99">
        <f>SUMIFS(通讯通路门店!$T:$T,通讯通路门店!$S:$S,$G683)</f>
        <v>0</v>
      </c>
      <c r="AS683" s="99">
        <f>SUMIFS(通讯通路门店!$U:$U,通讯通路门店!$S:$S,$G683)</f>
        <v>0</v>
      </c>
      <c r="AT683" s="99">
        <f>SUMIFS(通讯通路门店!$V:$V,通讯通路门店!$S:$S,$G683)</f>
        <v>0</v>
      </c>
      <c r="AU683" s="99">
        <f>SUMIFS(通讯通路门店!$W:$W,通讯通路门店!$S:$S,$G683)</f>
        <v>0</v>
      </c>
      <c r="AV683" s="99">
        <f>SUMIFS(通讯通路门店!$Z:$Z,通讯通路门店!$S:$S,$G683)</f>
        <v>0</v>
      </c>
      <c r="AW683" s="99">
        <f>SUMIFS(通讯通路门店!$AB:$AB,通讯通路门店!$S:$S,$G683)</f>
        <v>0</v>
      </c>
      <c r="AX683" s="99">
        <f>SUMIFS(通讯通路门店!$X:$X,通讯通路门店!$S:$S,$G683)</f>
        <v>0</v>
      </c>
      <c r="AY683" s="99">
        <f>SUMIFS(通讯通路门店!$Y:$Y,通讯通路门店!$S:$S,$G683)</f>
        <v>0</v>
      </c>
      <c r="AZ683" s="99">
        <f>SUMIFS(通讯通路门店!$AA:$AA,通讯通路门店!$S:$S,$G683)</f>
        <v>0</v>
      </c>
      <c r="BA683" s="99">
        <f t="shared" si="53"/>
        <v>0</v>
      </c>
      <c r="BB683" s="99">
        <f t="shared" si="54"/>
        <v>0</v>
      </c>
      <c r="BC683" s="99">
        <f>SUMIFS(通讯通路门店!$W:$W,通讯通路门店!$S:$S,$G683,通讯通路门店!$J:$J,"荣耀体验店")+SUMIFS(通讯通路门店!$W:$W,通讯通路门店!$S:$S,$G683,通讯通路门店!$J:$J,"荣耀授权专卖店")</f>
        <v>0</v>
      </c>
      <c r="BD683" s="99">
        <f>SUMIFS(通讯通路门店!$Z:$Z,通讯通路门店!$S:$S,$G683,通讯通路门店!$J:$J,"VIVO体验店")</f>
        <v>0</v>
      </c>
      <c r="BE683" s="99">
        <f>SUMIFS(通讯通路门店!$AB:$AB,通讯通路门店!$S:$S,$G683,通讯通路门店!$J:$J,"OPPO体验店")</f>
        <v>0</v>
      </c>
      <c r="BF683" s="99">
        <f>SUMIFS(通讯通路门店!$X:$X,通讯通路门店!$S:$S,$G683,通讯通路门店!$J:$J,"华为授权体验店")+SUMIFS(通讯通路门店!$AA:$AA,通讯通路门店!$S:$S,$G683,通讯通路门店!$J:$J,"华为堡垒店")</f>
        <v>0</v>
      </c>
      <c r="BG683" s="99">
        <f>SUMIFS(通讯通路门店!$Y:$Y,通讯通路门店!$S:$S,$G683,通讯通路门店!$J:$J,"小米体验店")</f>
        <v>0</v>
      </c>
      <c r="BH683" s="99">
        <f>SUMIFS(通讯通路门店!$AA:$AA,通讯通路门店!$S:$S,$G683,通讯通路门店!$J:$J,"苹果体验店")</f>
        <v>0</v>
      </c>
      <c r="BI683" s="99">
        <f>SUMIFS(通讯通路门店!$K:$K,通讯通路门店!$S:$S,$G683,通讯通路门店!$J:$J,"其他品牌专卖店")</f>
        <v>0</v>
      </c>
      <c r="BJ683" s="99">
        <f>SUMIFS(通讯通路门店!$AC:$AC,通讯通路门店!$S:$S,$G683)</f>
        <v>0</v>
      </c>
      <c r="BK683" s="99">
        <f>SUMIFS(通讯通路门店!$AD:$AD,通讯通路门店!$S:$S,$G683)</f>
        <v>0</v>
      </c>
      <c r="BL683" s="99">
        <f>SUMIFS(通讯通路门店!$AE:$AE,通讯通路门店!$S:$S,$G683)</f>
        <v>0</v>
      </c>
      <c r="BM683" s="99">
        <f>SUMIFS(通讯通路门店!$AF:$AF,通讯通路门店!$S:$S,$G683)</f>
        <v>0</v>
      </c>
      <c r="BN683" s="99">
        <f>SUMIFS(通讯通路门店!$AG:$AG,通讯通路门店!$S:$S,$G683)</f>
        <v>0</v>
      </c>
      <c r="BO683" s="99">
        <f>SUMIFS(通讯通路门店!$AH:$AH,通讯通路门店!$S:$S,$G683)</f>
        <v>0</v>
      </c>
      <c r="BP683" s="99">
        <f>SUMIFS(通讯通路门店!$AI:$AI,通讯通路门店!$S:$S,$G683)</f>
        <v>0</v>
      </c>
      <c r="BQ683" s="83"/>
    </row>
    <row r="684" spans="1:69">
      <c r="A684" s="99" t="str">
        <f>IFERROR(_xlfn.XLOOKUP($G684,通讯通路门店!$S$4:$S$993931,通讯通路门店!$A$4:$A$993931,0,0),"")</f>
        <v/>
      </c>
      <c r="B684" s="99" t="str">
        <f>IFERROR(_xlfn.XLOOKUP($G684,通讯通路门店!$S$4:$S$993931,通讯通路门店!$B$4:$B$993931,0,0),"")</f>
        <v/>
      </c>
      <c r="C684" s="99" t="str">
        <f>IFERROR(_xlfn.XLOOKUP($G684,通讯通路门店!$S$4:$S$993931,通讯通路门店!$C$4:$C$993931,0,0),"")</f>
        <v/>
      </c>
      <c r="D684" s="99" t="str">
        <f>IFERROR(_xlfn.XLOOKUP($G684,通讯通路门店!$S$4:$S$993931,通讯通路门店!$D$4:$D$993931,0,0),"")</f>
        <v/>
      </c>
      <c r="E684" s="83"/>
      <c r="F684" s="83"/>
      <c r="G684" s="101" t="e">
        <v>#N/A</v>
      </c>
      <c r="H684" s="102" t="str">
        <f>IFERROR(_xlfn.XLOOKUP($G684,通讯通路门店!$S$4:$S$993931,通讯通路门店!$R$4:$R$993931,0,0),"")</f>
        <v/>
      </c>
      <c r="I684" s="83"/>
      <c r="J684" s="83"/>
      <c r="K684" s="83"/>
      <c r="L684" s="83"/>
      <c r="M684" s="83"/>
      <c r="N684" s="83"/>
      <c r="O684" s="83"/>
      <c r="P684" s="83"/>
      <c r="Q684" s="83"/>
      <c r="R684" s="83"/>
      <c r="S684" s="83"/>
      <c r="T684" s="83"/>
      <c r="U684" s="99">
        <f>COUNTIF(通讯通路门店!$S:$S,$G684)</f>
        <v>0</v>
      </c>
      <c r="V684" s="99">
        <f>COUNTIFS(通讯通路门店!$S:$S,$G684,通讯通路门店!$J:$J,"综合卖场")</f>
        <v>0</v>
      </c>
      <c r="W684" s="99">
        <f>SUMIFS(通讯通路门店!$AJ:$AJ,通讯通路门店!$S:$S,通讯客户沙盘!$G684)</f>
        <v>0</v>
      </c>
      <c r="X684" s="99">
        <f t="shared" si="50"/>
        <v>0</v>
      </c>
      <c r="Y684" s="99">
        <f>COUNTIFS(通讯通路门店!$S:$S,$G684,通讯通路门店!$J:$J,"荣耀体验店")+COUNTIFS(通讯通路门店!$S:$S,$G684,通讯通路门店!$J:$J,"荣耀授权专卖店")</f>
        <v>0</v>
      </c>
      <c r="Z684" s="99">
        <f>COUNTIFS(通讯通路门店!$S:$S,$G684,通讯通路门店!$J:$J,"VIVO体验店")</f>
        <v>0</v>
      </c>
      <c r="AA684" s="99">
        <f>COUNTIFS(通讯通路门店!$S:$S,$G684,通讯通路门店!$J:$J,"OPPO体验店")</f>
        <v>0</v>
      </c>
      <c r="AB684" s="99">
        <f>COUNTIFS(通讯通路门店!$S:$S,$G684,通讯通路门店!$J:$J,"华为授权体验店")+COUNTIFS(通讯通路门店!$S:$S,$G684,通讯通路门店!$J:$J,"华为堡垒店")</f>
        <v>0</v>
      </c>
      <c r="AC684" s="99">
        <f>COUNTIFS(通讯通路门店!$S:$S,$G684,通讯通路门店!$J:$J,"小米体验店")</f>
        <v>0</v>
      </c>
      <c r="AD684" s="99">
        <f>COUNTIFS(通讯通路门店!$S:$S,$G684,通讯通路门店!$J:$J,"苹果体验店")</f>
        <v>0</v>
      </c>
      <c r="AE684" s="99">
        <f>COUNTIFS(通讯通路门店!$S:$S,$G684,通讯通路门店!$J:$J,"其他品牌专卖店")</f>
        <v>0</v>
      </c>
      <c r="AF684" s="99">
        <f>SUMIFS(通讯通路门店!$BI:$BI,通讯通路门店!$S:$S,$G684)</f>
        <v>0</v>
      </c>
      <c r="AG684" s="99">
        <f>SUMIFS(通讯通路门店!$BH:$BH,通讯通路门店!$S:$S,$G684)</f>
        <v>0</v>
      </c>
      <c r="AH684" s="99">
        <f t="shared" si="51"/>
        <v>0</v>
      </c>
      <c r="AI684" s="99">
        <f>SUMIFS(通讯通路门店!$BB:$BB,通讯通路门店!$S:$S,$G684)</f>
        <v>0</v>
      </c>
      <c r="AJ684" s="99">
        <f>SUMIFS(通讯通路门店!$BE:$BE,通讯通路门店!$S:$S,$G684)</f>
        <v>0</v>
      </c>
      <c r="AK684" s="99">
        <f>SUMIFS(通讯通路门店!$BG:$BG,通讯通路门店!$S:$S,$G684)</f>
        <v>0</v>
      </c>
      <c r="AL684" s="99">
        <f>SUMIFS(通讯通路门店!$BC:$BC,通讯通路门店!$S:$S,$G684)</f>
        <v>0</v>
      </c>
      <c r="AM684" s="99">
        <f>SUMIFS(通讯通路门店!$BD:$BD,通讯通路门店!$S:$S,$G684)</f>
        <v>0</v>
      </c>
      <c r="AN684" s="99">
        <f>SUMIFS(通讯通路门店!$BF:$BF,通讯通路门店!$S:$S,$G684)</f>
        <v>0</v>
      </c>
      <c r="AO684" s="99">
        <f t="shared" si="52"/>
        <v>0</v>
      </c>
      <c r="AP684" s="99">
        <f>SUMIFS(通讯通路门店!$K:$K,通讯通路门店!$S:$S,$G684)</f>
        <v>0</v>
      </c>
      <c r="AQ684" s="83"/>
      <c r="AR684" s="99">
        <f>SUMIFS(通讯通路门店!$T:$T,通讯通路门店!$S:$S,$G684)</f>
        <v>0</v>
      </c>
      <c r="AS684" s="99">
        <f>SUMIFS(通讯通路门店!$U:$U,通讯通路门店!$S:$S,$G684)</f>
        <v>0</v>
      </c>
      <c r="AT684" s="99">
        <f>SUMIFS(通讯通路门店!$V:$V,通讯通路门店!$S:$S,$G684)</f>
        <v>0</v>
      </c>
      <c r="AU684" s="99">
        <f>SUMIFS(通讯通路门店!$W:$W,通讯通路门店!$S:$S,$G684)</f>
        <v>0</v>
      </c>
      <c r="AV684" s="99">
        <f>SUMIFS(通讯通路门店!$Z:$Z,通讯通路门店!$S:$S,$G684)</f>
        <v>0</v>
      </c>
      <c r="AW684" s="99">
        <f>SUMIFS(通讯通路门店!$AB:$AB,通讯通路门店!$S:$S,$G684)</f>
        <v>0</v>
      </c>
      <c r="AX684" s="99">
        <f>SUMIFS(通讯通路门店!$X:$X,通讯通路门店!$S:$S,$G684)</f>
        <v>0</v>
      </c>
      <c r="AY684" s="99">
        <f>SUMIFS(通讯通路门店!$Y:$Y,通讯通路门店!$S:$S,$G684)</f>
        <v>0</v>
      </c>
      <c r="AZ684" s="99">
        <f>SUMIFS(通讯通路门店!$AA:$AA,通讯通路门店!$S:$S,$G684)</f>
        <v>0</v>
      </c>
      <c r="BA684" s="99">
        <f t="shared" si="53"/>
        <v>0</v>
      </c>
      <c r="BB684" s="99">
        <f t="shared" si="54"/>
        <v>0</v>
      </c>
      <c r="BC684" s="99">
        <f>SUMIFS(通讯通路门店!$W:$W,通讯通路门店!$S:$S,$G684,通讯通路门店!$J:$J,"荣耀体验店")+SUMIFS(通讯通路门店!$W:$W,通讯通路门店!$S:$S,$G684,通讯通路门店!$J:$J,"荣耀授权专卖店")</f>
        <v>0</v>
      </c>
      <c r="BD684" s="99">
        <f>SUMIFS(通讯通路门店!$Z:$Z,通讯通路门店!$S:$S,$G684,通讯通路门店!$J:$J,"VIVO体验店")</f>
        <v>0</v>
      </c>
      <c r="BE684" s="99">
        <f>SUMIFS(通讯通路门店!$AB:$AB,通讯通路门店!$S:$S,$G684,通讯通路门店!$J:$J,"OPPO体验店")</f>
        <v>0</v>
      </c>
      <c r="BF684" s="99">
        <f>SUMIFS(通讯通路门店!$X:$X,通讯通路门店!$S:$S,$G684,通讯通路门店!$J:$J,"华为授权体验店")+SUMIFS(通讯通路门店!$AA:$AA,通讯通路门店!$S:$S,$G684,通讯通路门店!$J:$J,"华为堡垒店")</f>
        <v>0</v>
      </c>
      <c r="BG684" s="99">
        <f>SUMIFS(通讯通路门店!$Y:$Y,通讯通路门店!$S:$S,$G684,通讯通路门店!$J:$J,"小米体验店")</f>
        <v>0</v>
      </c>
      <c r="BH684" s="99">
        <f>SUMIFS(通讯通路门店!$AA:$AA,通讯通路门店!$S:$S,$G684,通讯通路门店!$J:$J,"苹果体验店")</f>
        <v>0</v>
      </c>
      <c r="BI684" s="99">
        <f>SUMIFS(通讯通路门店!$K:$K,通讯通路门店!$S:$S,$G684,通讯通路门店!$J:$J,"其他品牌专卖店")</f>
        <v>0</v>
      </c>
      <c r="BJ684" s="99">
        <f>SUMIFS(通讯通路门店!$AC:$AC,通讯通路门店!$S:$S,$G684)</f>
        <v>0</v>
      </c>
      <c r="BK684" s="99">
        <f>SUMIFS(通讯通路门店!$AD:$AD,通讯通路门店!$S:$S,$G684)</f>
        <v>0</v>
      </c>
      <c r="BL684" s="99">
        <f>SUMIFS(通讯通路门店!$AE:$AE,通讯通路门店!$S:$S,$G684)</f>
        <v>0</v>
      </c>
      <c r="BM684" s="99">
        <f>SUMIFS(通讯通路门店!$AF:$AF,通讯通路门店!$S:$S,$G684)</f>
        <v>0</v>
      </c>
      <c r="BN684" s="99">
        <f>SUMIFS(通讯通路门店!$AG:$AG,通讯通路门店!$S:$S,$G684)</f>
        <v>0</v>
      </c>
      <c r="BO684" s="99">
        <f>SUMIFS(通讯通路门店!$AH:$AH,通讯通路门店!$S:$S,$G684)</f>
        <v>0</v>
      </c>
      <c r="BP684" s="99">
        <f>SUMIFS(通讯通路门店!$AI:$AI,通讯通路门店!$S:$S,$G684)</f>
        <v>0</v>
      </c>
      <c r="BQ684" s="83"/>
    </row>
    <row r="685" spans="1:69">
      <c r="A685" s="99" t="str">
        <f>IFERROR(_xlfn.XLOOKUP($G685,通讯通路门店!$S$4:$S$993931,通讯通路门店!$A$4:$A$993931,0,0),"")</f>
        <v/>
      </c>
      <c r="B685" s="99" t="str">
        <f>IFERROR(_xlfn.XLOOKUP($G685,通讯通路门店!$S$4:$S$993931,通讯通路门店!$B$4:$B$993931,0,0),"")</f>
        <v/>
      </c>
      <c r="C685" s="99" t="str">
        <f>IFERROR(_xlfn.XLOOKUP($G685,通讯通路门店!$S$4:$S$993931,通讯通路门店!$C$4:$C$993931,0,0),"")</f>
        <v/>
      </c>
      <c r="D685" s="99" t="str">
        <f>IFERROR(_xlfn.XLOOKUP($G685,通讯通路门店!$S$4:$S$993931,通讯通路门店!$D$4:$D$993931,0,0),"")</f>
        <v/>
      </c>
      <c r="E685" s="83"/>
      <c r="F685" s="83"/>
      <c r="G685" s="101" t="e">
        <v>#N/A</v>
      </c>
      <c r="H685" s="102" t="str">
        <f>IFERROR(_xlfn.XLOOKUP($G685,通讯通路门店!$S$4:$S$993931,通讯通路门店!$R$4:$R$993931,0,0),"")</f>
        <v/>
      </c>
      <c r="I685" s="83"/>
      <c r="J685" s="83"/>
      <c r="K685" s="83"/>
      <c r="L685" s="83"/>
      <c r="M685" s="83"/>
      <c r="N685" s="83"/>
      <c r="O685" s="83"/>
      <c r="P685" s="83"/>
      <c r="Q685" s="83"/>
      <c r="R685" s="83"/>
      <c r="S685" s="83"/>
      <c r="T685" s="83"/>
      <c r="U685" s="99">
        <f>COUNTIF(通讯通路门店!$S:$S,$G685)</f>
        <v>0</v>
      </c>
      <c r="V685" s="99">
        <f>COUNTIFS(通讯通路门店!$S:$S,$G685,通讯通路门店!$J:$J,"综合卖场")</f>
        <v>0</v>
      </c>
      <c r="W685" s="99">
        <f>SUMIFS(通讯通路门店!$AJ:$AJ,通讯通路门店!$S:$S,通讯客户沙盘!$G685)</f>
        <v>0</v>
      </c>
      <c r="X685" s="99">
        <f t="shared" si="50"/>
        <v>0</v>
      </c>
      <c r="Y685" s="99">
        <f>COUNTIFS(通讯通路门店!$S:$S,$G685,通讯通路门店!$J:$J,"荣耀体验店")+COUNTIFS(通讯通路门店!$S:$S,$G685,通讯通路门店!$J:$J,"荣耀授权专卖店")</f>
        <v>0</v>
      </c>
      <c r="Z685" s="99">
        <f>COUNTIFS(通讯通路门店!$S:$S,$G685,通讯通路门店!$J:$J,"VIVO体验店")</f>
        <v>0</v>
      </c>
      <c r="AA685" s="99">
        <f>COUNTIFS(通讯通路门店!$S:$S,$G685,通讯通路门店!$J:$J,"OPPO体验店")</f>
        <v>0</v>
      </c>
      <c r="AB685" s="99">
        <f>COUNTIFS(通讯通路门店!$S:$S,$G685,通讯通路门店!$J:$J,"华为授权体验店")+COUNTIFS(通讯通路门店!$S:$S,$G685,通讯通路门店!$J:$J,"华为堡垒店")</f>
        <v>0</v>
      </c>
      <c r="AC685" s="99">
        <f>COUNTIFS(通讯通路门店!$S:$S,$G685,通讯通路门店!$J:$J,"小米体验店")</f>
        <v>0</v>
      </c>
      <c r="AD685" s="99">
        <f>COUNTIFS(通讯通路门店!$S:$S,$G685,通讯通路门店!$J:$J,"苹果体验店")</f>
        <v>0</v>
      </c>
      <c r="AE685" s="99">
        <f>COUNTIFS(通讯通路门店!$S:$S,$G685,通讯通路门店!$J:$J,"其他品牌专卖店")</f>
        <v>0</v>
      </c>
      <c r="AF685" s="99">
        <f>SUMIFS(通讯通路门店!$BI:$BI,通讯通路门店!$S:$S,$G685)</f>
        <v>0</v>
      </c>
      <c r="AG685" s="99">
        <f>SUMIFS(通讯通路门店!$BH:$BH,通讯通路门店!$S:$S,$G685)</f>
        <v>0</v>
      </c>
      <c r="AH685" s="99">
        <f t="shared" si="51"/>
        <v>0</v>
      </c>
      <c r="AI685" s="99">
        <f>SUMIFS(通讯通路门店!$BB:$BB,通讯通路门店!$S:$S,$G685)</f>
        <v>0</v>
      </c>
      <c r="AJ685" s="99">
        <f>SUMIFS(通讯通路门店!$BE:$BE,通讯通路门店!$S:$S,$G685)</f>
        <v>0</v>
      </c>
      <c r="AK685" s="99">
        <f>SUMIFS(通讯通路门店!$BG:$BG,通讯通路门店!$S:$S,$G685)</f>
        <v>0</v>
      </c>
      <c r="AL685" s="99">
        <f>SUMIFS(通讯通路门店!$BC:$BC,通讯通路门店!$S:$S,$G685)</f>
        <v>0</v>
      </c>
      <c r="AM685" s="99">
        <f>SUMIFS(通讯通路门店!$BD:$BD,通讯通路门店!$S:$S,$G685)</f>
        <v>0</v>
      </c>
      <c r="AN685" s="99">
        <f>SUMIFS(通讯通路门店!$BF:$BF,通讯通路门店!$S:$S,$G685)</f>
        <v>0</v>
      </c>
      <c r="AO685" s="99">
        <f t="shared" si="52"/>
        <v>0</v>
      </c>
      <c r="AP685" s="99">
        <f>SUMIFS(通讯通路门店!$K:$K,通讯通路门店!$S:$S,$G685)</f>
        <v>0</v>
      </c>
      <c r="AQ685" s="83"/>
      <c r="AR685" s="99">
        <f>SUMIFS(通讯通路门店!$T:$T,通讯通路门店!$S:$S,$G685)</f>
        <v>0</v>
      </c>
      <c r="AS685" s="99">
        <f>SUMIFS(通讯通路门店!$U:$U,通讯通路门店!$S:$S,$G685)</f>
        <v>0</v>
      </c>
      <c r="AT685" s="99">
        <f>SUMIFS(通讯通路门店!$V:$V,通讯通路门店!$S:$S,$G685)</f>
        <v>0</v>
      </c>
      <c r="AU685" s="99">
        <f>SUMIFS(通讯通路门店!$W:$W,通讯通路门店!$S:$S,$G685)</f>
        <v>0</v>
      </c>
      <c r="AV685" s="99">
        <f>SUMIFS(通讯通路门店!$Z:$Z,通讯通路门店!$S:$S,$G685)</f>
        <v>0</v>
      </c>
      <c r="AW685" s="99">
        <f>SUMIFS(通讯通路门店!$AB:$AB,通讯通路门店!$S:$S,$G685)</f>
        <v>0</v>
      </c>
      <c r="AX685" s="99">
        <f>SUMIFS(通讯通路门店!$X:$X,通讯通路门店!$S:$S,$G685)</f>
        <v>0</v>
      </c>
      <c r="AY685" s="99">
        <f>SUMIFS(通讯通路门店!$Y:$Y,通讯通路门店!$S:$S,$G685)</f>
        <v>0</v>
      </c>
      <c r="AZ685" s="99">
        <f>SUMIFS(通讯通路门店!$AA:$AA,通讯通路门店!$S:$S,$G685)</f>
        <v>0</v>
      </c>
      <c r="BA685" s="99">
        <f t="shared" si="53"/>
        <v>0</v>
      </c>
      <c r="BB685" s="99">
        <f t="shared" si="54"/>
        <v>0</v>
      </c>
      <c r="BC685" s="99">
        <f>SUMIFS(通讯通路门店!$W:$W,通讯通路门店!$S:$S,$G685,通讯通路门店!$J:$J,"荣耀体验店")+SUMIFS(通讯通路门店!$W:$W,通讯通路门店!$S:$S,$G685,通讯通路门店!$J:$J,"荣耀授权专卖店")</f>
        <v>0</v>
      </c>
      <c r="BD685" s="99">
        <f>SUMIFS(通讯通路门店!$Z:$Z,通讯通路门店!$S:$S,$G685,通讯通路门店!$J:$J,"VIVO体验店")</f>
        <v>0</v>
      </c>
      <c r="BE685" s="99">
        <f>SUMIFS(通讯通路门店!$AB:$AB,通讯通路门店!$S:$S,$G685,通讯通路门店!$J:$J,"OPPO体验店")</f>
        <v>0</v>
      </c>
      <c r="BF685" s="99">
        <f>SUMIFS(通讯通路门店!$X:$X,通讯通路门店!$S:$S,$G685,通讯通路门店!$J:$J,"华为授权体验店")+SUMIFS(通讯通路门店!$AA:$AA,通讯通路门店!$S:$S,$G685,通讯通路门店!$J:$J,"华为堡垒店")</f>
        <v>0</v>
      </c>
      <c r="BG685" s="99">
        <f>SUMIFS(通讯通路门店!$Y:$Y,通讯通路门店!$S:$S,$G685,通讯通路门店!$J:$J,"小米体验店")</f>
        <v>0</v>
      </c>
      <c r="BH685" s="99">
        <f>SUMIFS(通讯通路门店!$AA:$AA,通讯通路门店!$S:$S,$G685,通讯通路门店!$J:$J,"苹果体验店")</f>
        <v>0</v>
      </c>
      <c r="BI685" s="99">
        <f>SUMIFS(通讯通路门店!$K:$K,通讯通路门店!$S:$S,$G685,通讯通路门店!$J:$J,"其他品牌专卖店")</f>
        <v>0</v>
      </c>
      <c r="BJ685" s="99">
        <f>SUMIFS(通讯通路门店!$AC:$AC,通讯通路门店!$S:$S,$G685)</f>
        <v>0</v>
      </c>
      <c r="BK685" s="99">
        <f>SUMIFS(通讯通路门店!$AD:$AD,通讯通路门店!$S:$S,$G685)</f>
        <v>0</v>
      </c>
      <c r="BL685" s="99">
        <f>SUMIFS(通讯通路门店!$AE:$AE,通讯通路门店!$S:$S,$G685)</f>
        <v>0</v>
      </c>
      <c r="BM685" s="99">
        <f>SUMIFS(通讯通路门店!$AF:$AF,通讯通路门店!$S:$S,$G685)</f>
        <v>0</v>
      </c>
      <c r="BN685" s="99">
        <f>SUMIFS(通讯通路门店!$AG:$AG,通讯通路门店!$S:$S,$G685)</f>
        <v>0</v>
      </c>
      <c r="BO685" s="99">
        <f>SUMIFS(通讯通路门店!$AH:$AH,通讯通路门店!$S:$S,$G685)</f>
        <v>0</v>
      </c>
      <c r="BP685" s="99">
        <f>SUMIFS(通讯通路门店!$AI:$AI,通讯通路门店!$S:$S,$G685)</f>
        <v>0</v>
      </c>
      <c r="BQ685" s="83"/>
    </row>
    <row r="686" spans="1:69">
      <c r="A686" s="99" t="str">
        <f>IFERROR(_xlfn.XLOOKUP($G686,通讯通路门店!$S$4:$S$993931,通讯通路门店!$A$4:$A$993931,0,0),"")</f>
        <v/>
      </c>
      <c r="B686" s="99" t="str">
        <f>IFERROR(_xlfn.XLOOKUP($G686,通讯通路门店!$S$4:$S$993931,通讯通路门店!$B$4:$B$993931,0,0),"")</f>
        <v/>
      </c>
      <c r="C686" s="99" t="str">
        <f>IFERROR(_xlfn.XLOOKUP($G686,通讯通路门店!$S$4:$S$993931,通讯通路门店!$C$4:$C$993931,0,0),"")</f>
        <v/>
      </c>
      <c r="D686" s="99" t="str">
        <f>IFERROR(_xlfn.XLOOKUP($G686,通讯通路门店!$S$4:$S$993931,通讯通路门店!$D$4:$D$993931,0,0),"")</f>
        <v/>
      </c>
      <c r="E686" s="83"/>
      <c r="F686" s="83"/>
      <c r="G686" s="101" t="e">
        <v>#N/A</v>
      </c>
      <c r="H686" s="102" t="str">
        <f>IFERROR(_xlfn.XLOOKUP($G686,通讯通路门店!$S$4:$S$993931,通讯通路门店!$R$4:$R$993931,0,0),"")</f>
        <v/>
      </c>
      <c r="I686" s="83"/>
      <c r="J686" s="83"/>
      <c r="K686" s="83"/>
      <c r="L686" s="83"/>
      <c r="M686" s="83"/>
      <c r="N686" s="83"/>
      <c r="O686" s="83"/>
      <c r="P686" s="83"/>
      <c r="Q686" s="83"/>
      <c r="R686" s="83"/>
      <c r="S686" s="83"/>
      <c r="T686" s="83"/>
      <c r="U686" s="99">
        <f>COUNTIF(通讯通路门店!$S:$S,$G686)</f>
        <v>0</v>
      </c>
      <c r="V686" s="99">
        <f>COUNTIFS(通讯通路门店!$S:$S,$G686,通讯通路门店!$J:$J,"综合卖场")</f>
        <v>0</v>
      </c>
      <c r="W686" s="99">
        <f>SUMIFS(通讯通路门店!$AJ:$AJ,通讯通路门店!$S:$S,通讯客户沙盘!$G686)</f>
        <v>0</v>
      </c>
      <c r="X686" s="99">
        <f t="shared" si="50"/>
        <v>0</v>
      </c>
      <c r="Y686" s="99">
        <f>COUNTIFS(通讯通路门店!$S:$S,$G686,通讯通路门店!$J:$J,"荣耀体验店")+COUNTIFS(通讯通路门店!$S:$S,$G686,通讯通路门店!$J:$J,"荣耀授权专卖店")</f>
        <v>0</v>
      </c>
      <c r="Z686" s="99">
        <f>COUNTIFS(通讯通路门店!$S:$S,$G686,通讯通路门店!$J:$J,"VIVO体验店")</f>
        <v>0</v>
      </c>
      <c r="AA686" s="99">
        <f>COUNTIFS(通讯通路门店!$S:$S,$G686,通讯通路门店!$J:$J,"OPPO体验店")</f>
        <v>0</v>
      </c>
      <c r="AB686" s="99">
        <f>COUNTIFS(通讯通路门店!$S:$S,$G686,通讯通路门店!$J:$J,"华为授权体验店")+COUNTIFS(通讯通路门店!$S:$S,$G686,通讯通路门店!$J:$J,"华为堡垒店")</f>
        <v>0</v>
      </c>
      <c r="AC686" s="99">
        <f>COUNTIFS(通讯通路门店!$S:$S,$G686,通讯通路门店!$J:$J,"小米体验店")</f>
        <v>0</v>
      </c>
      <c r="AD686" s="99">
        <f>COUNTIFS(通讯通路门店!$S:$S,$G686,通讯通路门店!$J:$J,"苹果体验店")</f>
        <v>0</v>
      </c>
      <c r="AE686" s="99">
        <f>COUNTIFS(通讯通路门店!$S:$S,$G686,通讯通路门店!$J:$J,"其他品牌专卖店")</f>
        <v>0</v>
      </c>
      <c r="AF686" s="99">
        <f>SUMIFS(通讯通路门店!$BI:$BI,通讯通路门店!$S:$S,$G686)</f>
        <v>0</v>
      </c>
      <c r="AG686" s="99">
        <f>SUMIFS(通讯通路门店!$BH:$BH,通讯通路门店!$S:$S,$G686)</f>
        <v>0</v>
      </c>
      <c r="AH686" s="99">
        <f t="shared" si="51"/>
        <v>0</v>
      </c>
      <c r="AI686" s="99">
        <f>SUMIFS(通讯通路门店!$BB:$BB,通讯通路门店!$S:$S,$G686)</f>
        <v>0</v>
      </c>
      <c r="AJ686" s="99">
        <f>SUMIFS(通讯通路门店!$BE:$BE,通讯通路门店!$S:$S,$G686)</f>
        <v>0</v>
      </c>
      <c r="AK686" s="99">
        <f>SUMIFS(通讯通路门店!$BG:$BG,通讯通路门店!$S:$S,$G686)</f>
        <v>0</v>
      </c>
      <c r="AL686" s="99">
        <f>SUMIFS(通讯通路门店!$BC:$BC,通讯通路门店!$S:$S,$G686)</f>
        <v>0</v>
      </c>
      <c r="AM686" s="99">
        <f>SUMIFS(通讯通路门店!$BD:$BD,通讯通路门店!$S:$S,$G686)</f>
        <v>0</v>
      </c>
      <c r="AN686" s="99">
        <f>SUMIFS(通讯通路门店!$BF:$BF,通讯通路门店!$S:$S,$G686)</f>
        <v>0</v>
      </c>
      <c r="AO686" s="99">
        <f t="shared" si="52"/>
        <v>0</v>
      </c>
      <c r="AP686" s="99">
        <f>SUMIFS(通讯通路门店!$K:$K,通讯通路门店!$S:$S,$G686)</f>
        <v>0</v>
      </c>
      <c r="AQ686" s="83"/>
      <c r="AR686" s="99">
        <f>SUMIFS(通讯通路门店!$T:$T,通讯通路门店!$S:$S,$G686)</f>
        <v>0</v>
      </c>
      <c r="AS686" s="99">
        <f>SUMIFS(通讯通路门店!$U:$U,通讯通路门店!$S:$S,$G686)</f>
        <v>0</v>
      </c>
      <c r="AT686" s="99">
        <f>SUMIFS(通讯通路门店!$V:$V,通讯通路门店!$S:$S,$G686)</f>
        <v>0</v>
      </c>
      <c r="AU686" s="99">
        <f>SUMIFS(通讯通路门店!$W:$W,通讯通路门店!$S:$S,$G686)</f>
        <v>0</v>
      </c>
      <c r="AV686" s="99">
        <f>SUMIFS(通讯通路门店!$Z:$Z,通讯通路门店!$S:$S,$G686)</f>
        <v>0</v>
      </c>
      <c r="AW686" s="99">
        <f>SUMIFS(通讯通路门店!$AB:$AB,通讯通路门店!$S:$S,$G686)</f>
        <v>0</v>
      </c>
      <c r="AX686" s="99">
        <f>SUMIFS(通讯通路门店!$X:$X,通讯通路门店!$S:$S,$G686)</f>
        <v>0</v>
      </c>
      <c r="AY686" s="99">
        <f>SUMIFS(通讯通路门店!$Y:$Y,通讯通路门店!$S:$S,$G686)</f>
        <v>0</v>
      </c>
      <c r="AZ686" s="99">
        <f>SUMIFS(通讯通路门店!$AA:$AA,通讯通路门店!$S:$S,$G686)</f>
        <v>0</v>
      </c>
      <c r="BA686" s="99">
        <f t="shared" si="53"/>
        <v>0</v>
      </c>
      <c r="BB686" s="99">
        <f t="shared" si="54"/>
        <v>0</v>
      </c>
      <c r="BC686" s="99">
        <f>SUMIFS(通讯通路门店!$W:$W,通讯通路门店!$S:$S,$G686,通讯通路门店!$J:$J,"荣耀体验店")+SUMIFS(通讯通路门店!$W:$W,通讯通路门店!$S:$S,$G686,通讯通路门店!$J:$J,"荣耀授权专卖店")</f>
        <v>0</v>
      </c>
      <c r="BD686" s="99">
        <f>SUMIFS(通讯通路门店!$Z:$Z,通讯通路门店!$S:$S,$G686,通讯通路门店!$J:$J,"VIVO体验店")</f>
        <v>0</v>
      </c>
      <c r="BE686" s="99">
        <f>SUMIFS(通讯通路门店!$AB:$AB,通讯通路门店!$S:$S,$G686,通讯通路门店!$J:$J,"OPPO体验店")</f>
        <v>0</v>
      </c>
      <c r="BF686" s="99">
        <f>SUMIFS(通讯通路门店!$X:$X,通讯通路门店!$S:$S,$G686,通讯通路门店!$J:$J,"华为授权体验店")+SUMIFS(通讯通路门店!$AA:$AA,通讯通路门店!$S:$S,$G686,通讯通路门店!$J:$J,"华为堡垒店")</f>
        <v>0</v>
      </c>
      <c r="BG686" s="99">
        <f>SUMIFS(通讯通路门店!$Y:$Y,通讯通路门店!$S:$S,$G686,通讯通路门店!$J:$J,"小米体验店")</f>
        <v>0</v>
      </c>
      <c r="BH686" s="99">
        <f>SUMIFS(通讯通路门店!$AA:$AA,通讯通路门店!$S:$S,$G686,通讯通路门店!$J:$J,"苹果体验店")</f>
        <v>0</v>
      </c>
      <c r="BI686" s="99">
        <f>SUMIFS(通讯通路门店!$K:$K,通讯通路门店!$S:$S,$G686,通讯通路门店!$J:$J,"其他品牌专卖店")</f>
        <v>0</v>
      </c>
      <c r="BJ686" s="99">
        <f>SUMIFS(通讯通路门店!$AC:$AC,通讯通路门店!$S:$S,$G686)</f>
        <v>0</v>
      </c>
      <c r="BK686" s="99">
        <f>SUMIFS(通讯通路门店!$AD:$AD,通讯通路门店!$S:$S,$G686)</f>
        <v>0</v>
      </c>
      <c r="BL686" s="99">
        <f>SUMIFS(通讯通路门店!$AE:$AE,通讯通路门店!$S:$S,$G686)</f>
        <v>0</v>
      </c>
      <c r="BM686" s="99">
        <f>SUMIFS(通讯通路门店!$AF:$AF,通讯通路门店!$S:$S,$G686)</f>
        <v>0</v>
      </c>
      <c r="BN686" s="99">
        <f>SUMIFS(通讯通路门店!$AG:$AG,通讯通路门店!$S:$S,$G686)</f>
        <v>0</v>
      </c>
      <c r="BO686" s="99">
        <f>SUMIFS(通讯通路门店!$AH:$AH,通讯通路门店!$S:$S,$G686)</f>
        <v>0</v>
      </c>
      <c r="BP686" s="99">
        <f>SUMIFS(通讯通路门店!$AI:$AI,通讯通路门店!$S:$S,$G686)</f>
        <v>0</v>
      </c>
      <c r="BQ686" s="83"/>
    </row>
    <row r="687" spans="1:69">
      <c r="A687" s="99" t="str">
        <f>IFERROR(_xlfn.XLOOKUP($G687,通讯通路门店!$S$4:$S$993931,通讯通路门店!$A$4:$A$993931,0,0),"")</f>
        <v/>
      </c>
      <c r="B687" s="99" t="str">
        <f>IFERROR(_xlfn.XLOOKUP($G687,通讯通路门店!$S$4:$S$993931,通讯通路门店!$B$4:$B$993931,0,0),"")</f>
        <v/>
      </c>
      <c r="C687" s="99" t="str">
        <f>IFERROR(_xlfn.XLOOKUP($G687,通讯通路门店!$S$4:$S$993931,通讯通路门店!$C$4:$C$993931,0,0),"")</f>
        <v/>
      </c>
      <c r="D687" s="99" t="str">
        <f>IFERROR(_xlfn.XLOOKUP($G687,通讯通路门店!$S$4:$S$993931,通讯通路门店!$D$4:$D$993931,0,0),"")</f>
        <v/>
      </c>
      <c r="E687" s="83"/>
      <c r="F687" s="83"/>
      <c r="G687" s="101" t="e">
        <v>#N/A</v>
      </c>
      <c r="H687" s="102" t="str">
        <f>IFERROR(_xlfn.XLOOKUP($G687,通讯通路门店!$S$4:$S$993931,通讯通路门店!$R$4:$R$993931,0,0),"")</f>
        <v/>
      </c>
      <c r="I687" s="83"/>
      <c r="J687" s="83"/>
      <c r="K687" s="83"/>
      <c r="L687" s="83"/>
      <c r="M687" s="83"/>
      <c r="N687" s="83"/>
      <c r="O687" s="83"/>
      <c r="P687" s="83"/>
      <c r="Q687" s="83"/>
      <c r="R687" s="83"/>
      <c r="S687" s="83"/>
      <c r="T687" s="83"/>
      <c r="U687" s="99">
        <f>COUNTIF(通讯通路门店!$S:$S,$G687)</f>
        <v>0</v>
      </c>
      <c r="V687" s="99">
        <f>COUNTIFS(通讯通路门店!$S:$S,$G687,通讯通路门店!$J:$J,"综合卖场")</f>
        <v>0</v>
      </c>
      <c r="W687" s="99">
        <f>SUMIFS(通讯通路门店!$AJ:$AJ,通讯通路门店!$S:$S,通讯客户沙盘!$G687)</f>
        <v>0</v>
      </c>
      <c r="X687" s="99">
        <f t="shared" si="50"/>
        <v>0</v>
      </c>
      <c r="Y687" s="99">
        <f>COUNTIFS(通讯通路门店!$S:$S,$G687,通讯通路门店!$J:$J,"荣耀体验店")+COUNTIFS(通讯通路门店!$S:$S,$G687,通讯通路门店!$J:$J,"荣耀授权专卖店")</f>
        <v>0</v>
      </c>
      <c r="Z687" s="99">
        <f>COUNTIFS(通讯通路门店!$S:$S,$G687,通讯通路门店!$J:$J,"VIVO体验店")</f>
        <v>0</v>
      </c>
      <c r="AA687" s="99">
        <f>COUNTIFS(通讯通路门店!$S:$S,$G687,通讯通路门店!$J:$J,"OPPO体验店")</f>
        <v>0</v>
      </c>
      <c r="AB687" s="99">
        <f>COUNTIFS(通讯通路门店!$S:$S,$G687,通讯通路门店!$J:$J,"华为授权体验店")+COUNTIFS(通讯通路门店!$S:$S,$G687,通讯通路门店!$J:$J,"华为堡垒店")</f>
        <v>0</v>
      </c>
      <c r="AC687" s="99">
        <f>COUNTIFS(通讯通路门店!$S:$S,$G687,通讯通路门店!$J:$J,"小米体验店")</f>
        <v>0</v>
      </c>
      <c r="AD687" s="99">
        <f>COUNTIFS(通讯通路门店!$S:$S,$G687,通讯通路门店!$J:$J,"苹果体验店")</f>
        <v>0</v>
      </c>
      <c r="AE687" s="99">
        <f>COUNTIFS(通讯通路门店!$S:$S,$G687,通讯通路门店!$J:$J,"其他品牌专卖店")</f>
        <v>0</v>
      </c>
      <c r="AF687" s="99">
        <f>SUMIFS(通讯通路门店!$BI:$BI,通讯通路门店!$S:$S,$G687)</f>
        <v>0</v>
      </c>
      <c r="AG687" s="99">
        <f>SUMIFS(通讯通路门店!$BH:$BH,通讯通路门店!$S:$S,$G687)</f>
        <v>0</v>
      </c>
      <c r="AH687" s="99">
        <f t="shared" si="51"/>
        <v>0</v>
      </c>
      <c r="AI687" s="99">
        <f>SUMIFS(通讯通路门店!$BB:$BB,通讯通路门店!$S:$S,$G687)</f>
        <v>0</v>
      </c>
      <c r="AJ687" s="99">
        <f>SUMIFS(通讯通路门店!$BE:$BE,通讯通路门店!$S:$S,$G687)</f>
        <v>0</v>
      </c>
      <c r="AK687" s="99">
        <f>SUMIFS(通讯通路门店!$BG:$BG,通讯通路门店!$S:$S,$G687)</f>
        <v>0</v>
      </c>
      <c r="AL687" s="99">
        <f>SUMIFS(通讯通路门店!$BC:$BC,通讯通路门店!$S:$S,$G687)</f>
        <v>0</v>
      </c>
      <c r="AM687" s="99">
        <f>SUMIFS(通讯通路门店!$BD:$BD,通讯通路门店!$S:$S,$G687)</f>
        <v>0</v>
      </c>
      <c r="AN687" s="99">
        <f>SUMIFS(通讯通路门店!$BF:$BF,通讯通路门店!$S:$S,$G687)</f>
        <v>0</v>
      </c>
      <c r="AO687" s="99">
        <f t="shared" si="52"/>
        <v>0</v>
      </c>
      <c r="AP687" s="99">
        <f>SUMIFS(通讯通路门店!$K:$K,通讯通路门店!$S:$S,$G687)</f>
        <v>0</v>
      </c>
      <c r="AQ687" s="83"/>
      <c r="AR687" s="99">
        <f>SUMIFS(通讯通路门店!$T:$T,通讯通路门店!$S:$S,$G687)</f>
        <v>0</v>
      </c>
      <c r="AS687" s="99">
        <f>SUMIFS(通讯通路门店!$U:$U,通讯通路门店!$S:$S,$G687)</f>
        <v>0</v>
      </c>
      <c r="AT687" s="99">
        <f>SUMIFS(通讯通路门店!$V:$V,通讯通路门店!$S:$S,$G687)</f>
        <v>0</v>
      </c>
      <c r="AU687" s="99">
        <f>SUMIFS(通讯通路门店!$W:$W,通讯通路门店!$S:$S,$G687)</f>
        <v>0</v>
      </c>
      <c r="AV687" s="99">
        <f>SUMIFS(通讯通路门店!$Z:$Z,通讯通路门店!$S:$S,$G687)</f>
        <v>0</v>
      </c>
      <c r="AW687" s="99">
        <f>SUMIFS(通讯通路门店!$AB:$AB,通讯通路门店!$S:$S,$G687)</f>
        <v>0</v>
      </c>
      <c r="AX687" s="99">
        <f>SUMIFS(通讯通路门店!$X:$X,通讯通路门店!$S:$S,$G687)</f>
        <v>0</v>
      </c>
      <c r="AY687" s="99">
        <f>SUMIFS(通讯通路门店!$Y:$Y,通讯通路门店!$S:$S,$G687)</f>
        <v>0</v>
      </c>
      <c r="AZ687" s="99">
        <f>SUMIFS(通讯通路门店!$AA:$AA,通讯通路门店!$S:$S,$G687)</f>
        <v>0</v>
      </c>
      <c r="BA687" s="99">
        <f t="shared" si="53"/>
        <v>0</v>
      </c>
      <c r="BB687" s="99">
        <f t="shared" si="54"/>
        <v>0</v>
      </c>
      <c r="BC687" s="99">
        <f>SUMIFS(通讯通路门店!$W:$W,通讯通路门店!$S:$S,$G687,通讯通路门店!$J:$J,"荣耀体验店")+SUMIFS(通讯通路门店!$W:$W,通讯通路门店!$S:$S,$G687,通讯通路门店!$J:$J,"荣耀授权专卖店")</f>
        <v>0</v>
      </c>
      <c r="BD687" s="99">
        <f>SUMIFS(通讯通路门店!$Z:$Z,通讯通路门店!$S:$S,$G687,通讯通路门店!$J:$J,"VIVO体验店")</f>
        <v>0</v>
      </c>
      <c r="BE687" s="99">
        <f>SUMIFS(通讯通路门店!$AB:$AB,通讯通路门店!$S:$S,$G687,通讯通路门店!$J:$J,"OPPO体验店")</f>
        <v>0</v>
      </c>
      <c r="BF687" s="99">
        <f>SUMIFS(通讯通路门店!$X:$X,通讯通路门店!$S:$S,$G687,通讯通路门店!$J:$J,"华为授权体验店")+SUMIFS(通讯通路门店!$AA:$AA,通讯通路门店!$S:$S,$G687,通讯通路门店!$J:$J,"华为堡垒店")</f>
        <v>0</v>
      </c>
      <c r="BG687" s="99">
        <f>SUMIFS(通讯通路门店!$Y:$Y,通讯通路门店!$S:$S,$G687,通讯通路门店!$J:$J,"小米体验店")</f>
        <v>0</v>
      </c>
      <c r="BH687" s="99">
        <f>SUMIFS(通讯通路门店!$AA:$AA,通讯通路门店!$S:$S,$G687,通讯通路门店!$J:$J,"苹果体验店")</f>
        <v>0</v>
      </c>
      <c r="BI687" s="99">
        <f>SUMIFS(通讯通路门店!$K:$K,通讯通路门店!$S:$S,$G687,通讯通路门店!$J:$J,"其他品牌专卖店")</f>
        <v>0</v>
      </c>
      <c r="BJ687" s="99">
        <f>SUMIFS(通讯通路门店!$AC:$AC,通讯通路门店!$S:$S,$G687)</f>
        <v>0</v>
      </c>
      <c r="BK687" s="99">
        <f>SUMIFS(通讯通路门店!$AD:$AD,通讯通路门店!$S:$S,$G687)</f>
        <v>0</v>
      </c>
      <c r="BL687" s="99">
        <f>SUMIFS(通讯通路门店!$AE:$AE,通讯通路门店!$S:$S,$G687)</f>
        <v>0</v>
      </c>
      <c r="BM687" s="99">
        <f>SUMIFS(通讯通路门店!$AF:$AF,通讯通路门店!$S:$S,$G687)</f>
        <v>0</v>
      </c>
      <c r="BN687" s="99">
        <f>SUMIFS(通讯通路门店!$AG:$AG,通讯通路门店!$S:$S,$G687)</f>
        <v>0</v>
      </c>
      <c r="BO687" s="99">
        <f>SUMIFS(通讯通路门店!$AH:$AH,通讯通路门店!$S:$S,$G687)</f>
        <v>0</v>
      </c>
      <c r="BP687" s="99">
        <f>SUMIFS(通讯通路门店!$AI:$AI,通讯通路门店!$S:$S,$G687)</f>
        <v>0</v>
      </c>
      <c r="BQ687" s="83"/>
    </row>
    <row r="688" spans="1:69">
      <c r="A688" s="99" t="str">
        <f>IFERROR(_xlfn.XLOOKUP($G688,通讯通路门店!$S$4:$S$993931,通讯通路门店!$A$4:$A$993931,0,0),"")</f>
        <v/>
      </c>
      <c r="B688" s="99" t="str">
        <f>IFERROR(_xlfn.XLOOKUP($G688,通讯通路门店!$S$4:$S$993931,通讯通路门店!$B$4:$B$993931,0,0),"")</f>
        <v/>
      </c>
      <c r="C688" s="99" t="str">
        <f>IFERROR(_xlfn.XLOOKUP($G688,通讯通路门店!$S$4:$S$993931,通讯通路门店!$C$4:$C$993931,0,0),"")</f>
        <v/>
      </c>
      <c r="D688" s="99" t="str">
        <f>IFERROR(_xlfn.XLOOKUP($G688,通讯通路门店!$S$4:$S$993931,通讯通路门店!$D$4:$D$993931,0,0),"")</f>
        <v/>
      </c>
      <c r="E688" s="83"/>
      <c r="F688" s="83"/>
      <c r="G688" s="101" t="e">
        <v>#N/A</v>
      </c>
      <c r="H688" s="102" t="str">
        <f>IFERROR(_xlfn.XLOOKUP($G688,通讯通路门店!$S$4:$S$993931,通讯通路门店!$R$4:$R$993931,0,0),"")</f>
        <v/>
      </c>
      <c r="I688" s="83"/>
      <c r="J688" s="83"/>
      <c r="K688" s="83"/>
      <c r="L688" s="83"/>
      <c r="M688" s="83"/>
      <c r="N688" s="83"/>
      <c r="O688" s="83"/>
      <c r="P688" s="83"/>
      <c r="Q688" s="83"/>
      <c r="R688" s="83"/>
      <c r="S688" s="83"/>
      <c r="T688" s="83"/>
      <c r="U688" s="99">
        <f>COUNTIF(通讯通路门店!$S:$S,$G688)</f>
        <v>0</v>
      </c>
      <c r="V688" s="99">
        <f>COUNTIFS(通讯通路门店!$S:$S,$G688,通讯通路门店!$J:$J,"综合卖场")</f>
        <v>0</v>
      </c>
      <c r="W688" s="99">
        <f>SUMIFS(通讯通路门店!$AJ:$AJ,通讯通路门店!$S:$S,通讯客户沙盘!$G688)</f>
        <v>0</v>
      </c>
      <c r="X688" s="99">
        <f t="shared" si="50"/>
        <v>0</v>
      </c>
      <c r="Y688" s="99">
        <f>COUNTIFS(通讯通路门店!$S:$S,$G688,通讯通路门店!$J:$J,"荣耀体验店")+COUNTIFS(通讯通路门店!$S:$S,$G688,通讯通路门店!$J:$J,"荣耀授权专卖店")</f>
        <v>0</v>
      </c>
      <c r="Z688" s="99">
        <f>COUNTIFS(通讯通路门店!$S:$S,$G688,通讯通路门店!$J:$J,"VIVO体验店")</f>
        <v>0</v>
      </c>
      <c r="AA688" s="99">
        <f>COUNTIFS(通讯通路门店!$S:$S,$G688,通讯通路门店!$J:$J,"OPPO体验店")</f>
        <v>0</v>
      </c>
      <c r="AB688" s="99">
        <f>COUNTIFS(通讯通路门店!$S:$S,$G688,通讯通路门店!$J:$J,"华为授权体验店")+COUNTIFS(通讯通路门店!$S:$S,$G688,通讯通路门店!$J:$J,"华为堡垒店")</f>
        <v>0</v>
      </c>
      <c r="AC688" s="99">
        <f>COUNTIFS(通讯通路门店!$S:$S,$G688,通讯通路门店!$J:$J,"小米体验店")</f>
        <v>0</v>
      </c>
      <c r="AD688" s="99">
        <f>COUNTIFS(通讯通路门店!$S:$S,$G688,通讯通路门店!$J:$J,"苹果体验店")</f>
        <v>0</v>
      </c>
      <c r="AE688" s="99">
        <f>COUNTIFS(通讯通路门店!$S:$S,$G688,通讯通路门店!$J:$J,"其他品牌专卖店")</f>
        <v>0</v>
      </c>
      <c r="AF688" s="99">
        <f>SUMIFS(通讯通路门店!$BI:$BI,通讯通路门店!$S:$S,$G688)</f>
        <v>0</v>
      </c>
      <c r="AG688" s="99">
        <f>SUMIFS(通讯通路门店!$BH:$BH,通讯通路门店!$S:$S,$G688)</f>
        <v>0</v>
      </c>
      <c r="AH688" s="99">
        <f t="shared" si="51"/>
        <v>0</v>
      </c>
      <c r="AI688" s="99">
        <f>SUMIFS(通讯通路门店!$BB:$BB,通讯通路门店!$S:$S,$G688)</f>
        <v>0</v>
      </c>
      <c r="AJ688" s="99">
        <f>SUMIFS(通讯通路门店!$BE:$BE,通讯通路门店!$S:$S,$G688)</f>
        <v>0</v>
      </c>
      <c r="AK688" s="99">
        <f>SUMIFS(通讯通路门店!$BG:$BG,通讯通路门店!$S:$S,$G688)</f>
        <v>0</v>
      </c>
      <c r="AL688" s="99">
        <f>SUMIFS(通讯通路门店!$BC:$BC,通讯通路门店!$S:$S,$G688)</f>
        <v>0</v>
      </c>
      <c r="AM688" s="99">
        <f>SUMIFS(通讯通路门店!$BD:$BD,通讯通路门店!$S:$S,$G688)</f>
        <v>0</v>
      </c>
      <c r="AN688" s="99">
        <f>SUMIFS(通讯通路门店!$BF:$BF,通讯通路门店!$S:$S,$G688)</f>
        <v>0</v>
      </c>
      <c r="AO688" s="99">
        <f t="shared" si="52"/>
        <v>0</v>
      </c>
      <c r="AP688" s="99">
        <f>SUMIFS(通讯通路门店!$K:$K,通讯通路门店!$S:$S,$G688)</f>
        <v>0</v>
      </c>
      <c r="AQ688" s="83"/>
      <c r="AR688" s="99">
        <f>SUMIFS(通讯通路门店!$T:$T,通讯通路门店!$S:$S,$G688)</f>
        <v>0</v>
      </c>
      <c r="AS688" s="99">
        <f>SUMIFS(通讯通路门店!$U:$U,通讯通路门店!$S:$S,$G688)</f>
        <v>0</v>
      </c>
      <c r="AT688" s="99">
        <f>SUMIFS(通讯通路门店!$V:$V,通讯通路门店!$S:$S,$G688)</f>
        <v>0</v>
      </c>
      <c r="AU688" s="99">
        <f>SUMIFS(通讯通路门店!$W:$W,通讯通路门店!$S:$S,$G688)</f>
        <v>0</v>
      </c>
      <c r="AV688" s="99">
        <f>SUMIFS(通讯通路门店!$Z:$Z,通讯通路门店!$S:$S,$G688)</f>
        <v>0</v>
      </c>
      <c r="AW688" s="99">
        <f>SUMIFS(通讯通路门店!$AB:$AB,通讯通路门店!$S:$S,$G688)</f>
        <v>0</v>
      </c>
      <c r="AX688" s="99">
        <f>SUMIFS(通讯通路门店!$X:$X,通讯通路门店!$S:$S,$G688)</f>
        <v>0</v>
      </c>
      <c r="AY688" s="99">
        <f>SUMIFS(通讯通路门店!$Y:$Y,通讯通路门店!$S:$S,$G688)</f>
        <v>0</v>
      </c>
      <c r="AZ688" s="99">
        <f>SUMIFS(通讯通路门店!$AA:$AA,通讯通路门店!$S:$S,$G688)</f>
        <v>0</v>
      </c>
      <c r="BA688" s="99">
        <f t="shared" si="53"/>
        <v>0</v>
      </c>
      <c r="BB688" s="99">
        <f t="shared" si="54"/>
        <v>0</v>
      </c>
      <c r="BC688" s="99">
        <f>SUMIFS(通讯通路门店!$W:$W,通讯通路门店!$S:$S,$G688,通讯通路门店!$J:$J,"荣耀体验店")+SUMIFS(通讯通路门店!$W:$W,通讯通路门店!$S:$S,$G688,通讯通路门店!$J:$J,"荣耀授权专卖店")</f>
        <v>0</v>
      </c>
      <c r="BD688" s="99">
        <f>SUMIFS(通讯通路门店!$Z:$Z,通讯通路门店!$S:$S,$G688,通讯通路门店!$J:$J,"VIVO体验店")</f>
        <v>0</v>
      </c>
      <c r="BE688" s="99">
        <f>SUMIFS(通讯通路门店!$AB:$AB,通讯通路门店!$S:$S,$G688,通讯通路门店!$J:$J,"OPPO体验店")</f>
        <v>0</v>
      </c>
      <c r="BF688" s="99">
        <f>SUMIFS(通讯通路门店!$X:$X,通讯通路门店!$S:$S,$G688,通讯通路门店!$J:$J,"华为授权体验店")+SUMIFS(通讯通路门店!$AA:$AA,通讯通路门店!$S:$S,$G688,通讯通路门店!$J:$J,"华为堡垒店")</f>
        <v>0</v>
      </c>
      <c r="BG688" s="99">
        <f>SUMIFS(通讯通路门店!$Y:$Y,通讯通路门店!$S:$S,$G688,通讯通路门店!$J:$J,"小米体验店")</f>
        <v>0</v>
      </c>
      <c r="BH688" s="99">
        <f>SUMIFS(通讯通路门店!$AA:$AA,通讯通路门店!$S:$S,$G688,通讯通路门店!$J:$J,"苹果体验店")</f>
        <v>0</v>
      </c>
      <c r="BI688" s="99">
        <f>SUMIFS(通讯通路门店!$K:$K,通讯通路门店!$S:$S,$G688,通讯通路门店!$J:$J,"其他品牌专卖店")</f>
        <v>0</v>
      </c>
      <c r="BJ688" s="99">
        <f>SUMIFS(通讯通路门店!$AC:$AC,通讯通路门店!$S:$S,$G688)</f>
        <v>0</v>
      </c>
      <c r="BK688" s="99">
        <f>SUMIFS(通讯通路门店!$AD:$AD,通讯通路门店!$S:$S,$G688)</f>
        <v>0</v>
      </c>
      <c r="BL688" s="99">
        <f>SUMIFS(通讯通路门店!$AE:$AE,通讯通路门店!$S:$S,$G688)</f>
        <v>0</v>
      </c>
      <c r="BM688" s="99">
        <f>SUMIFS(通讯通路门店!$AF:$AF,通讯通路门店!$S:$S,$G688)</f>
        <v>0</v>
      </c>
      <c r="BN688" s="99">
        <f>SUMIFS(通讯通路门店!$AG:$AG,通讯通路门店!$S:$S,$G688)</f>
        <v>0</v>
      </c>
      <c r="BO688" s="99">
        <f>SUMIFS(通讯通路门店!$AH:$AH,通讯通路门店!$S:$S,$G688)</f>
        <v>0</v>
      </c>
      <c r="BP688" s="99">
        <f>SUMIFS(通讯通路门店!$AI:$AI,通讯通路门店!$S:$S,$G688)</f>
        <v>0</v>
      </c>
      <c r="BQ688" s="83"/>
    </row>
    <row r="689" spans="1:69">
      <c r="A689" s="99" t="str">
        <f>IFERROR(_xlfn.XLOOKUP($G689,通讯通路门店!$S$4:$S$993931,通讯通路门店!$A$4:$A$993931,0,0),"")</f>
        <v/>
      </c>
      <c r="B689" s="99" t="str">
        <f>IFERROR(_xlfn.XLOOKUP($G689,通讯通路门店!$S$4:$S$993931,通讯通路门店!$B$4:$B$993931,0,0),"")</f>
        <v/>
      </c>
      <c r="C689" s="99" t="str">
        <f>IFERROR(_xlfn.XLOOKUP($G689,通讯通路门店!$S$4:$S$993931,通讯通路门店!$C$4:$C$993931,0,0),"")</f>
        <v/>
      </c>
      <c r="D689" s="99" t="str">
        <f>IFERROR(_xlfn.XLOOKUP($G689,通讯通路门店!$S$4:$S$993931,通讯通路门店!$D$4:$D$993931,0,0),"")</f>
        <v/>
      </c>
      <c r="E689" s="83"/>
      <c r="F689" s="83"/>
      <c r="G689" s="101" t="e">
        <v>#N/A</v>
      </c>
      <c r="H689" s="102" t="str">
        <f>IFERROR(_xlfn.XLOOKUP($G689,通讯通路门店!$S$4:$S$993931,通讯通路门店!$R$4:$R$993931,0,0),"")</f>
        <v/>
      </c>
      <c r="I689" s="83"/>
      <c r="J689" s="83"/>
      <c r="K689" s="83"/>
      <c r="L689" s="83"/>
      <c r="M689" s="83"/>
      <c r="N689" s="83"/>
      <c r="O689" s="83"/>
      <c r="P689" s="83"/>
      <c r="Q689" s="83"/>
      <c r="R689" s="83"/>
      <c r="S689" s="83"/>
      <c r="T689" s="83"/>
      <c r="U689" s="99">
        <f>COUNTIF(通讯通路门店!$S:$S,$G689)</f>
        <v>0</v>
      </c>
      <c r="V689" s="99">
        <f>COUNTIFS(通讯通路门店!$S:$S,$G689,通讯通路门店!$J:$J,"综合卖场")</f>
        <v>0</v>
      </c>
      <c r="W689" s="99">
        <f>SUMIFS(通讯通路门店!$AJ:$AJ,通讯通路门店!$S:$S,通讯客户沙盘!$G689)</f>
        <v>0</v>
      </c>
      <c r="X689" s="99">
        <f t="shared" si="50"/>
        <v>0</v>
      </c>
      <c r="Y689" s="99">
        <f>COUNTIFS(通讯通路门店!$S:$S,$G689,通讯通路门店!$J:$J,"荣耀体验店")+COUNTIFS(通讯通路门店!$S:$S,$G689,通讯通路门店!$J:$J,"荣耀授权专卖店")</f>
        <v>0</v>
      </c>
      <c r="Z689" s="99">
        <f>COUNTIFS(通讯通路门店!$S:$S,$G689,通讯通路门店!$J:$J,"VIVO体验店")</f>
        <v>0</v>
      </c>
      <c r="AA689" s="99">
        <f>COUNTIFS(通讯通路门店!$S:$S,$G689,通讯通路门店!$J:$J,"OPPO体验店")</f>
        <v>0</v>
      </c>
      <c r="AB689" s="99">
        <f>COUNTIFS(通讯通路门店!$S:$S,$G689,通讯通路门店!$J:$J,"华为授权体验店")+COUNTIFS(通讯通路门店!$S:$S,$G689,通讯通路门店!$J:$J,"华为堡垒店")</f>
        <v>0</v>
      </c>
      <c r="AC689" s="99">
        <f>COUNTIFS(通讯通路门店!$S:$S,$G689,通讯通路门店!$J:$J,"小米体验店")</f>
        <v>0</v>
      </c>
      <c r="AD689" s="99">
        <f>COUNTIFS(通讯通路门店!$S:$S,$G689,通讯通路门店!$J:$J,"苹果体验店")</f>
        <v>0</v>
      </c>
      <c r="AE689" s="99">
        <f>COUNTIFS(通讯通路门店!$S:$S,$G689,通讯通路门店!$J:$J,"其他品牌专卖店")</f>
        <v>0</v>
      </c>
      <c r="AF689" s="99">
        <f>SUMIFS(通讯通路门店!$BI:$BI,通讯通路门店!$S:$S,$G689)</f>
        <v>0</v>
      </c>
      <c r="AG689" s="99">
        <f>SUMIFS(通讯通路门店!$BH:$BH,通讯通路门店!$S:$S,$G689)</f>
        <v>0</v>
      </c>
      <c r="AH689" s="99">
        <f t="shared" si="51"/>
        <v>0</v>
      </c>
      <c r="AI689" s="99">
        <f>SUMIFS(通讯通路门店!$BB:$BB,通讯通路门店!$S:$S,$G689)</f>
        <v>0</v>
      </c>
      <c r="AJ689" s="99">
        <f>SUMIFS(通讯通路门店!$BE:$BE,通讯通路门店!$S:$S,$G689)</f>
        <v>0</v>
      </c>
      <c r="AK689" s="99">
        <f>SUMIFS(通讯通路门店!$BG:$BG,通讯通路门店!$S:$S,$G689)</f>
        <v>0</v>
      </c>
      <c r="AL689" s="99">
        <f>SUMIFS(通讯通路门店!$BC:$BC,通讯通路门店!$S:$S,$G689)</f>
        <v>0</v>
      </c>
      <c r="AM689" s="99">
        <f>SUMIFS(通讯通路门店!$BD:$BD,通讯通路门店!$S:$S,$G689)</f>
        <v>0</v>
      </c>
      <c r="AN689" s="99">
        <f>SUMIFS(通讯通路门店!$BF:$BF,通讯通路门店!$S:$S,$G689)</f>
        <v>0</v>
      </c>
      <c r="AO689" s="99">
        <f t="shared" si="52"/>
        <v>0</v>
      </c>
      <c r="AP689" s="99">
        <f>SUMIFS(通讯通路门店!$K:$K,通讯通路门店!$S:$S,$G689)</f>
        <v>0</v>
      </c>
      <c r="AQ689" s="83"/>
      <c r="AR689" s="99">
        <f>SUMIFS(通讯通路门店!$T:$T,通讯通路门店!$S:$S,$G689)</f>
        <v>0</v>
      </c>
      <c r="AS689" s="99">
        <f>SUMIFS(通讯通路门店!$U:$U,通讯通路门店!$S:$S,$G689)</f>
        <v>0</v>
      </c>
      <c r="AT689" s="99">
        <f>SUMIFS(通讯通路门店!$V:$V,通讯通路门店!$S:$S,$G689)</f>
        <v>0</v>
      </c>
      <c r="AU689" s="99">
        <f>SUMIFS(通讯通路门店!$W:$W,通讯通路门店!$S:$S,$G689)</f>
        <v>0</v>
      </c>
      <c r="AV689" s="99">
        <f>SUMIFS(通讯通路门店!$Z:$Z,通讯通路门店!$S:$S,$G689)</f>
        <v>0</v>
      </c>
      <c r="AW689" s="99">
        <f>SUMIFS(通讯通路门店!$AB:$AB,通讯通路门店!$S:$S,$G689)</f>
        <v>0</v>
      </c>
      <c r="AX689" s="99">
        <f>SUMIFS(通讯通路门店!$X:$X,通讯通路门店!$S:$S,$G689)</f>
        <v>0</v>
      </c>
      <c r="AY689" s="99">
        <f>SUMIFS(通讯通路门店!$Y:$Y,通讯通路门店!$S:$S,$G689)</f>
        <v>0</v>
      </c>
      <c r="AZ689" s="99">
        <f>SUMIFS(通讯通路门店!$AA:$AA,通讯通路门店!$S:$S,$G689)</f>
        <v>0</v>
      </c>
      <c r="BA689" s="99">
        <f t="shared" si="53"/>
        <v>0</v>
      </c>
      <c r="BB689" s="99">
        <f t="shared" si="54"/>
        <v>0</v>
      </c>
      <c r="BC689" s="99">
        <f>SUMIFS(通讯通路门店!$W:$W,通讯通路门店!$S:$S,$G689,通讯通路门店!$J:$J,"荣耀体验店")+SUMIFS(通讯通路门店!$W:$W,通讯通路门店!$S:$S,$G689,通讯通路门店!$J:$J,"荣耀授权专卖店")</f>
        <v>0</v>
      </c>
      <c r="BD689" s="99">
        <f>SUMIFS(通讯通路门店!$Z:$Z,通讯通路门店!$S:$S,$G689,通讯通路门店!$J:$J,"VIVO体验店")</f>
        <v>0</v>
      </c>
      <c r="BE689" s="99">
        <f>SUMIFS(通讯通路门店!$AB:$AB,通讯通路门店!$S:$S,$G689,通讯通路门店!$J:$J,"OPPO体验店")</f>
        <v>0</v>
      </c>
      <c r="BF689" s="99">
        <f>SUMIFS(通讯通路门店!$X:$X,通讯通路门店!$S:$S,$G689,通讯通路门店!$J:$J,"华为授权体验店")+SUMIFS(通讯通路门店!$AA:$AA,通讯通路门店!$S:$S,$G689,通讯通路门店!$J:$J,"华为堡垒店")</f>
        <v>0</v>
      </c>
      <c r="BG689" s="99">
        <f>SUMIFS(通讯通路门店!$Y:$Y,通讯通路门店!$S:$S,$G689,通讯通路门店!$J:$J,"小米体验店")</f>
        <v>0</v>
      </c>
      <c r="BH689" s="99">
        <f>SUMIFS(通讯通路门店!$AA:$AA,通讯通路门店!$S:$S,$G689,通讯通路门店!$J:$J,"苹果体验店")</f>
        <v>0</v>
      </c>
      <c r="BI689" s="99">
        <f>SUMIFS(通讯通路门店!$K:$K,通讯通路门店!$S:$S,$G689,通讯通路门店!$J:$J,"其他品牌专卖店")</f>
        <v>0</v>
      </c>
      <c r="BJ689" s="99">
        <f>SUMIFS(通讯通路门店!$AC:$AC,通讯通路门店!$S:$S,$G689)</f>
        <v>0</v>
      </c>
      <c r="BK689" s="99">
        <f>SUMIFS(通讯通路门店!$AD:$AD,通讯通路门店!$S:$S,$G689)</f>
        <v>0</v>
      </c>
      <c r="BL689" s="99">
        <f>SUMIFS(通讯通路门店!$AE:$AE,通讯通路门店!$S:$S,$G689)</f>
        <v>0</v>
      </c>
      <c r="BM689" s="99">
        <f>SUMIFS(通讯通路门店!$AF:$AF,通讯通路门店!$S:$S,$G689)</f>
        <v>0</v>
      </c>
      <c r="BN689" s="99">
        <f>SUMIFS(通讯通路门店!$AG:$AG,通讯通路门店!$S:$S,$G689)</f>
        <v>0</v>
      </c>
      <c r="BO689" s="99">
        <f>SUMIFS(通讯通路门店!$AH:$AH,通讯通路门店!$S:$S,$G689)</f>
        <v>0</v>
      </c>
      <c r="BP689" s="99">
        <f>SUMIFS(通讯通路门店!$AI:$AI,通讯通路门店!$S:$S,$G689)</f>
        <v>0</v>
      </c>
      <c r="BQ689" s="83"/>
    </row>
    <row r="690" spans="1:69">
      <c r="A690" s="99" t="str">
        <f>IFERROR(_xlfn.XLOOKUP($G690,通讯通路门店!$S$4:$S$993931,通讯通路门店!$A$4:$A$993931,0,0),"")</f>
        <v/>
      </c>
      <c r="B690" s="99" t="str">
        <f>IFERROR(_xlfn.XLOOKUP($G690,通讯通路门店!$S$4:$S$993931,通讯通路门店!$B$4:$B$993931,0,0),"")</f>
        <v/>
      </c>
      <c r="C690" s="99" t="str">
        <f>IFERROR(_xlfn.XLOOKUP($G690,通讯通路门店!$S$4:$S$993931,通讯通路门店!$C$4:$C$993931,0,0),"")</f>
        <v/>
      </c>
      <c r="D690" s="99" t="str">
        <f>IFERROR(_xlfn.XLOOKUP($G690,通讯通路门店!$S$4:$S$993931,通讯通路门店!$D$4:$D$993931,0,0),"")</f>
        <v/>
      </c>
      <c r="E690" s="83"/>
      <c r="F690" s="83"/>
      <c r="G690" s="101" t="e">
        <v>#N/A</v>
      </c>
      <c r="H690" s="102" t="str">
        <f>IFERROR(_xlfn.XLOOKUP($G690,通讯通路门店!$S$4:$S$993931,通讯通路门店!$R$4:$R$993931,0,0),"")</f>
        <v/>
      </c>
      <c r="I690" s="83"/>
      <c r="J690" s="83"/>
      <c r="K690" s="83"/>
      <c r="L690" s="83"/>
      <c r="M690" s="83"/>
      <c r="N690" s="83"/>
      <c r="O690" s="83"/>
      <c r="P690" s="83"/>
      <c r="Q690" s="83"/>
      <c r="R690" s="83"/>
      <c r="S690" s="83"/>
      <c r="T690" s="83"/>
      <c r="U690" s="99">
        <f>COUNTIF(通讯通路门店!$S:$S,$G690)</f>
        <v>0</v>
      </c>
      <c r="V690" s="99">
        <f>COUNTIFS(通讯通路门店!$S:$S,$G690,通讯通路门店!$J:$J,"综合卖场")</f>
        <v>0</v>
      </c>
      <c r="W690" s="99">
        <f>SUMIFS(通讯通路门店!$AJ:$AJ,通讯通路门店!$S:$S,通讯客户沙盘!$G690)</f>
        <v>0</v>
      </c>
      <c r="X690" s="99">
        <f t="shared" si="50"/>
        <v>0</v>
      </c>
      <c r="Y690" s="99">
        <f>COUNTIFS(通讯通路门店!$S:$S,$G690,通讯通路门店!$J:$J,"荣耀体验店")+COUNTIFS(通讯通路门店!$S:$S,$G690,通讯通路门店!$J:$J,"荣耀授权专卖店")</f>
        <v>0</v>
      </c>
      <c r="Z690" s="99">
        <f>COUNTIFS(通讯通路门店!$S:$S,$G690,通讯通路门店!$J:$J,"VIVO体验店")</f>
        <v>0</v>
      </c>
      <c r="AA690" s="99">
        <f>COUNTIFS(通讯通路门店!$S:$S,$G690,通讯通路门店!$J:$J,"OPPO体验店")</f>
        <v>0</v>
      </c>
      <c r="AB690" s="99">
        <f>COUNTIFS(通讯通路门店!$S:$S,$G690,通讯通路门店!$J:$J,"华为授权体验店")+COUNTIFS(通讯通路门店!$S:$S,$G690,通讯通路门店!$J:$J,"华为堡垒店")</f>
        <v>0</v>
      </c>
      <c r="AC690" s="99">
        <f>COUNTIFS(通讯通路门店!$S:$S,$G690,通讯通路门店!$J:$J,"小米体验店")</f>
        <v>0</v>
      </c>
      <c r="AD690" s="99">
        <f>COUNTIFS(通讯通路门店!$S:$S,$G690,通讯通路门店!$J:$J,"苹果体验店")</f>
        <v>0</v>
      </c>
      <c r="AE690" s="99">
        <f>COUNTIFS(通讯通路门店!$S:$S,$G690,通讯通路门店!$J:$J,"其他品牌专卖店")</f>
        <v>0</v>
      </c>
      <c r="AF690" s="99">
        <f>SUMIFS(通讯通路门店!$BI:$BI,通讯通路门店!$S:$S,$G690)</f>
        <v>0</v>
      </c>
      <c r="AG690" s="99">
        <f>SUMIFS(通讯通路门店!$BH:$BH,通讯通路门店!$S:$S,$G690)</f>
        <v>0</v>
      </c>
      <c r="AH690" s="99">
        <f t="shared" si="51"/>
        <v>0</v>
      </c>
      <c r="AI690" s="99">
        <f>SUMIFS(通讯通路门店!$BB:$BB,通讯通路门店!$S:$S,$G690)</f>
        <v>0</v>
      </c>
      <c r="AJ690" s="99">
        <f>SUMIFS(通讯通路门店!$BE:$BE,通讯通路门店!$S:$S,$G690)</f>
        <v>0</v>
      </c>
      <c r="AK690" s="99">
        <f>SUMIFS(通讯通路门店!$BG:$BG,通讯通路门店!$S:$S,$G690)</f>
        <v>0</v>
      </c>
      <c r="AL690" s="99">
        <f>SUMIFS(通讯通路门店!$BC:$BC,通讯通路门店!$S:$S,$G690)</f>
        <v>0</v>
      </c>
      <c r="AM690" s="99">
        <f>SUMIFS(通讯通路门店!$BD:$BD,通讯通路门店!$S:$S,$G690)</f>
        <v>0</v>
      </c>
      <c r="AN690" s="99">
        <f>SUMIFS(通讯通路门店!$BF:$BF,通讯通路门店!$S:$S,$G690)</f>
        <v>0</v>
      </c>
      <c r="AO690" s="99">
        <f t="shared" si="52"/>
        <v>0</v>
      </c>
      <c r="AP690" s="99">
        <f>SUMIFS(通讯通路门店!$K:$K,通讯通路门店!$S:$S,$G690)</f>
        <v>0</v>
      </c>
      <c r="AQ690" s="83"/>
      <c r="AR690" s="99">
        <f>SUMIFS(通讯通路门店!$T:$T,通讯通路门店!$S:$S,$G690)</f>
        <v>0</v>
      </c>
      <c r="AS690" s="99">
        <f>SUMIFS(通讯通路门店!$U:$U,通讯通路门店!$S:$S,$G690)</f>
        <v>0</v>
      </c>
      <c r="AT690" s="99">
        <f>SUMIFS(通讯通路门店!$V:$V,通讯通路门店!$S:$S,$G690)</f>
        <v>0</v>
      </c>
      <c r="AU690" s="99">
        <f>SUMIFS(通讯通路门店!$W:$W,通讯通路门店!$S:$S,$G690)</f>
        <v>0</v>
      </c>
      <c r="AV690" s="99">
        <f>SUMIFS(通讯通路门店!$Z:$Z,通讯通路门店!$S:$S,$G690)</f>
        <v>0</v>
      </c>
      <c r="AW690" s="99">
        <f>SUMIFS(通讯通路门店!$AB:$AB,通讯通路门店!$S:$S,$G690)</f>
        <v>0</v>
      </c>
      <c r="AX690" s="99">
        <f>SUMIFS(通讯通路门店!$X:$X,通讯通路门店!$S:$S,$G690)</f>
        <v>0</v>
      </c>
      <c r="AY690" s="99">
        <f>SUMIFS(通讯通路门店!$Y:$Y,通讯通路门店!$S:$S,$G690)</f>
        <v>0</v>
      </c>
      <c r="AZ690" s="99">
        <f>SUMIFS(通讯通路门店!$AA:$AA,通讯通路门店!$S:$S,$G690)</f>
        <v>0</v>
      </c>
      <c r="BA690" s="99">
        <f t="shared" si="53"/>
        <v>0</v>
      </c>
      <c r="BB690" s="99">
        <f t="shared" si="54"/>
        <v>0</v>
      </c>
      <c r="BC690" s="99">
        <f>SUMIFS(通讯通路门店!$W:$W,通讯通路门店!$S:$S,$G690,通讯通路门店!$J:$J,"荣耀体验店")+SUMIFS(通讯通路门店!$W:$W,通讯通路门店!$S:$S,$G690,通讯通路门店!$J:$J,"荣耀授权专卖店")</f>
        <v>0</v>
      </c>
      <c r="BD690" s="99">
        <f>SUMIFS(通讯通路门店!$Z:$Z,通讯通路门店!$S:$S,$G690,通讯通路门店!$J:$J,"VIVO体验店")</f>
        <v>0</v>
      </c>
      <c r="BE690" s="99">
        <f>SUMIFS(通讯通路门店!$AB:$AB,通讯通路门店!$S:$S,$G690,通讯通路门店!$J:$J,"OPPO体验店")</f>
        <v>0</v>
      </c>
      <c r="BF690" s="99">
        <f>SUMIFS(通讯通路门店!$X:$X,通讯通路门店!$S:$S,$G690,通讯通路门店!$J:$J,"华为授权体验店")+SUMIFS(通讯通路门店!$AA:$AA,通讯通路门店!$S:$S,$G690,通讯通路门店!$J:$J,"华为堡垒店")</f>
        <v>0</v>
      </c>
      <c r="BG690" s="99">
        <f>SUMIFS(通讯通路门店!$Y:$Y,通讯通路门店!$S:$S,$G690,通讯通路门店!$J:$J,"小米体验店")</f>
        <v>0</v>
      </c>
      <c r="BH690" s="99">
        <f>SUMIFS(通讯通路门店!$AA:$AA,通讯通路门店!$S:$S,$G690,通讯通路门店!$J:$J,"苹果体验店")</f>
        <v>0</v>
      </c>
      <c r="BI690" s="99">
        <f>SUMIFS(通讯通路门店!$K:$K,通讯通路门店!$S:$S,$G690,通讯通路门店!$J:$J,"其他品牌专卖店")</f>
        <v>0</v>
      </c>
      <c r="BJ690" s="99">
        <f>SUMIFS(通讯通路门店!$AC:$AC,通讯通路门店!$S:$S,$G690)</f>
        <v>0</v>
      </c>
      <c r="BK690" s="99">
        <f>SUMIFS(通讯通路门店!$AD:$AD,通讯通路门店!$S:$S,$G690)</f>
        <v>0</v>
      </c>
      <c r="BL690" s="99">
        <f>SUMIFS(通讯通路门店!$AE:$AE,通讯通路门店!$S:$S,$G690)</f>
        <v>0</v>
      </c>
      <c r="BM690" s="99">
        <f>SUMIFS(通讯通路门店!$AF:$AF,通讯通路门店!$S:$S,$G690)</f>
        <v>0</v>
      </c>
      <c r="BN690" s="99">
        <f>SUMIFS(通讯通路门店!$AG:$AG,通讯通路门店!$S:$S,$G690)</f>
        <v>0</v>
      </c>
      <c r="BO690" s="99">
        <f>SUMIFS(通讯通路门店!$AH:$AH,通讯通路门店!$S:$S,$G690)</f>
        <v>0</v>
      </c>
      <c r="BP690" s="99">
        <f>SUMIFS(通讯通路门店!$AI:$AI,通讯通路门店!$S:$S,$G690)</f>
        <v>0</v>
      </c>
      <c r="BQ690" s="83"/>
    </row>
    <row r="691" spans="1:69">
      <c r="A691" s="99" t="str">
        <f>IFERROR(_xlfn.XLOOKUP($G691,通讯通路门店!$S$4:$S$993931,通讯通路门店!$A$4:$A$993931,0,0),"")</f>
        <v/>
      </c>
      <c r="B691" s="99" t="str">
        <f>IFERROR(_xlfn.XLOOKUP($G691,通讯通路门店!$S$4:$S$993931,通讯通路门店!$B$4:$B$993931,0,0),"")</f>
        <v/>
      </c>
      <c r="C691" s="99" t="str">
        <f>IFERROR(_xlfn.XLOOKUP($G691,通讯通路门店!$S$4:$S$993931,通讯通路门店!$C$4:$C$993931,0,0),"")</f>
        <v/>
      </c>
      <c r="D691" s="99" t="str">
        <f>IFERROR(_xlfn.XLOOKUP($G691,通讯通路门店!$S$4:$S$993931,通讯通路门店!$D$4:$D$993931,0,0),"")</f>
        <v/>
      </c>
      <c r="E691" s="83"/>
      <c r="F691" s="83"/>
      <c r="G691" s="101" t="e">
        <v>#N/A</v>
      </c>
      <c r="H691" s="102" t="str">
        <f>IFERROR(_xlfn.XLOOKUP($G691,通讯通路门店!$S$4:$S$993931,通讯通路门店!$R$4:$R$993931,0,0),"")</f>
        <v/>
      </c>
      <c r="I691" s="83"/>
      <c r="J691" s="83"/>
      <c r="K691" s="83"/>
      <c r="L691" s="83"/>
      <c r="M691" s="83"/>
      <c r="N691" s="83"/>
      <c r="O691" s="83"/>
      <c r="P691" s="83"/>
      <c r="Q691" s="83"/>
      <c r="R691" s="83"/>
      <c r="S691" s="83"/>
      <c r="T691" s="83"/>
      <c r="U691" s="99">
        <f>COUNTIF(通讯通路门店!$S:$S,$G691)</f>
        <v>0</v>
      </c>
      <c r="V691" s="99">
        <f>COUNTIFS(通讯通路门店!$S:$S,$G691,通讯通路门店!$J:$J,"综合卖场")</f>
        <v>0</v>
      </c>
      <c r="W691" s="99">
        <f>SUMIFS(通讯通路门店!$AJ:$AJ,通讯通路门店!$S:$S,通讯客户沙盘!$G691)</f>
        <v>0</v>
      </c>
      <c r="X691" s="99">
        <f t="shared" si="50"/>
        <v>0</v>
      </c>
      <c r="Y691" s="99">
        <f>COUNTIFS(通讯通路门店!$S:$S,$G691,通讯通路门店!$J:$J,"荣耀体验店")+COUNTIFS(通讯通路门店!$S:$S,$G691,通讯通路门店!$J:$J,"荣耀授权专卖店")</f>
        <v>0</v>
      </c>
      <c r="Z691" s="99">
        <f>COUNTIFS(通讯通路门店!$S:$S,$G691,通讯通路门店!$J:$J,"VIVO体验店")</f>
        <v>0</v>
      </c>
      <c r="AA691" s="99">
        <f>COUNTIFS(通讯通路门店!$S:$S,$G691,通讯通路门店!$J:$J,"OPPO体验店")</f>
        <v>0</v>
      </c>
      <c r="AB691" s="99">
        <f>COUNTIFS(通讯通路门店!$S:$S,$G691,通讯通路门店!$J:$J,"华为授权体验店")+COUNTIFS(通讯通路门店!$S:$S,$G691,通讯通路门店!$J:$J,"华为堡垒店")</f>
        <v>0</v>
      </c>
      <c r="AC691" s="99">
        <f>COUNTIFS(通讯通路门店!$S:$S,$G691,通讯通路门店!$J:$J,"小米体验店")</f>
        <v>0</v>
      </c>
      <c r="AD691" s="99">
        <f>COUNTIFS(通讯通路门店!$S:$S,$G691,通讯通路门店!$J:$J,"苹果体验店")</f>
        <v>0</v>
      </c>
      <c r="AE691" s="99">
        <f>COUNTIFS(通讯通路门店!$S:$S,$G691,通讯通路门店!$J:$J,"其他品牌专卖店")</f>
        <v>0</v>
      </c>
      <c r="AF691" s="99">
        <f>SUMIFS(通讯通路门店!$BI:$BI,通讯通路门店!$S:$S,$G691)</f>
        <v>0</v>
      </c>
      <c r="AG691" s="99">
        <f>SUMIFS(通讯通路门店!$BH:$BH,通讯通路门店!$S:$S,$G691)</f>
        <v>0</v>
      </c>
      <c r="AH691" s="99">
        <f t="shared" si="51"/>
        <v>0</v>
      </c>
      <c r="AI691" s="99">
        <f>SUMIFS(通讯通路门店!$BB:$BB,通讯通路门店!$S:$S,$G691)</f>
        <v>0</v>
      </c>
      <c r="AJ691" s="99">
        <f>SUMIFS(通讯通路门店!$BE:$BE,通讯通路门店!$S:$S,$G691)</f>
        <v>0</v>
      </c>
      <c r="AK691" s="99">
        <f>SUMIFS(通讯通路门店!$BG:$BG,通讯通路门店!$S:$S,$G691)</f>
        <v>0</v>
      </c>
      <c r="AL691" s="99">
        <f>SUMIFS(通讯通路门店!$BC:$BC,通讯通路门店!$S:$S,$G691)</f>
        <v>0</v>
      </c>
      <c r="AM691" s="99">
        <f>SUMIFS(通讯通路门店!$BD:$BD,通讯通路门店!$S:$S,$G691)</f>
        <v>0</v>
      </c>
      <c r="AN691" s="99">
        <f>SUMIFS(通讯通路门店!$BF:$BF,通讯通路门店!$S:$S,$G691)</f>
        <v>0</v>
      </c>
      <c r="AO691" s="99">
        <f t="shared" si="52"/>
        <v>0</v>
      </c>
      <c r="AP691" s="99">
        <f>SUMIFS(通讯通路门店!$K:$K,通讯通路门店!$S:$S,$G691)</f>
        <v>0</v>
      </c>
      <c r="AQ691" s="83"/>
      <c r="AR691" s="99">
        <f>SUMIFS(通讯通路门店!$T:$T,通讯通路门店!$S:$S,$G691)</f>
        <v>0</v>
      </c>
      <c r="AS691" s="99">
        <f>SUMIFS(通讯通路门店!$U:$U,通讯通路门店!$S:$S,$G691)</f>
        <v>0</v>
      </c>
      <c r="AT691" s="99">
        <f>SUMIFS(通讯通路门店!$V:$V,通讯通路门店!$S:$S,$G691)</f>
        <v>0</v>
      </c>
      <c r="AU691" s="99">
        <f>SUMIFS(通讯通路门店!$W:$W,通讯通路门店!$S:$S,$G691)</f>
        <v>0</v>
      </c>
      <c r="AV691" s="99">
        <f>SUMIFS(通讯通路门店!$Z:$Z,通讯通路门店!$S:$S,$G691)</f>
        <v>0</v>
      </c>
      <c r="AW691" s="99">
        <f>SUMIFS(通讯通路门店!$AB:$AB,通讯通路门店!$S:$S,$G691)</f>
        <v>0</v>
      </c>
      <c r="AX691" s="99">
        <f>SUMIFS(通讯通路门店!$X:$X,通讯通路门店!$S:$S,$G691)</f>
        <v>0</v>
      </c>
      <c r="AY691" s="99">
        <f>SUMIFS(通讯通路门店!$Y:$Y,通讯通路门店!$S:$S,$G691)</f>
        <v>0</v>
      </c>
      <c r="AZ691" s="99">
        <f>SUMIFS(通讯通路门店!$AA:$AA,通讯通路门店!$S:$S,$G691)</f>
        <v>0</v>
      </c>
      <c r="BA691" s="99">
        <f t="shared" si="53"/>
        <v>0</v>
      </c>
      <c r="BB691" s="99">
        <f t="shared" si="54"/>
        <v>0</v>
      </c>
      <c r="BC691" s="99">
        <f>SUMIFS(通讯通路门店!$W:$W,通讯通路门店!$S:$S,$G691,通讯通路门店!$J:$J,"荣耀体验店")+SUMIFS(通讯通路门店!$W:$W,通讯通路门店!$S:$S,$G691,通讯通路门店!$J:$J,"荣耀授权专卖店")</f>
        <v>0</v>
      </c>
      <c r="BD691" s="99">
        <f>SUMIFS(通讯通路门店!$Z:$Z,通讯通路门店!$S:$S,$G691,通讯通路门店!$J:$J,"VIVO体验店")</f>
        <v>0</v>
      </c>
      <c r="BE691" s="99">
        <f>SUMIFS(通讯通路门店!$AB:$AB,通讯通路门店!$S:$S,$G691,通讯通路门店!$J:$J,"OPPO体验店")</f>
        <v>0</v>
      </c>
      <c r="BF691" s="99">
        <f>SUMIFS(通讯通路门店!$X:$X,通讯通路门店!$S:$S,$G691,通讯通路门店!$J:$J,"华为授权体验店")+SUMIFS(通讯通路门店!$AA:$AA,通讯通路门店!$S:$S,$G691,通讯通路门店!$J:$J,"华为堡垒店")</f>
        <v>0</v>
      </c>
      <c r="BG691" s="99">
        <f>SUMIFS(通讯通路门店!$Y:$Y,通讯通路门店!$S:$S,$G691,通讯通路门店!$J:$J,"小米体验店")</f>
        <v>0</v>
      </c>
      <c r="BH691" s="99">
        <f>SUMIFS(通讯通路门店!$AA:$AA,通讯通路门店!$S:$S,$G691,通讯通路门店!$J:$J,"苹果体验店")</f>
        <v>0</v>
      </c>
      <c r="BI691" s="99">
        <f>SUMIFS(通讯通路门店!$K:$K,通讯通路门店!$S:$S,$G691,通讯通路门店!$J:$J,"其他品牌专卖店")</f>
        <v>0</v>
      </c>
      <c r="BJ691" s="99">
        <f>SUMIFS(通讯通路门店!$AC:$AC,通讯通路门店!$S:$S,$G691)</f>
        <v>0</v>
      </c>
      <c r="BK691" s="99">
        <f>SUMIFS(通讯通路门店!$AD:$AD,通讯通路门店!$S:$S,$G691)</f>
        <v>0</v>
      </c>
      <c r="BL691" s="99">
        <f>SUMIFS(通讯通路门店!$AE:$AE,通讯通路门店!$S:$S,$G691)</f>
        <v>0</v>
      </c>
      <c r="BM691" s="99">
        <f>SUMIFS(通讯通路门店!$AF:$AF,通讯通路门店!$S:$S,$G691)</f>
        <v>0</v>
      </c>
      <c r="BN691" s="99">
        <f>SUMIFS(通讯通路门店!$AG:$AG,通讯通路门店!$S:$S,$G691)</f>
        <v>0</v>
      </c>
      <c r="BO691" s="99">
        <f>SUMIFS(通讯通路门店!$AH:$AH,通讯通路门店!$S:$S,$G691)</f>
        <v>0</v>
      </c>
      <c r="BP691" s="99">
        <f>SUMIFS(通讯通路门店!$AI:$AI,通讯通路门店!$S:$S,$G691)</f>
        <v>0</v>
      </c>
      <c r="BQ691" s="83"/>
    </row>
    <row r="692" spans="1:69">
      <c r="A692" s="99" t="str">
        <f>IFERROR(_xlfn.XLOOKUP($G692,通讯通路门店!$S$4:$S$993931,通讯通路门店!$A$4:$A$993931,0,0),"")</f>
        <v/>
      </c>
      <c r="B692" s="99" t="str">
        <f>IFERROR(_xlfn.XLOOKUP($G692,通讯通路门店!$S$4:$S$993931,通讯通路门店!$B$4:$B$993931,0,0),"")</f>
        <v/>
      </c>
      <c r="C692" s="99" t="str">
        <f>IFERROR(_xlfn.XLOOKUP($G692,通讯通路门店!$S$4:$S$993931,通讯通路门店!$C$4:$C$993931,0,0),"")</f>
        <v/>
      </c>
      <c r="D692" s="99" t="str">
        <f>IFERROR(_xlfn.XLOOKUP($G692,通讯通路门店!$S$4:$S$993931,通讯通路门店!$D$4:$D$993931,0,0),"")</f>
        <v/>
      </c>
      <c r="E692" s="83"/>
      <c r="F692" s="83"/>
      <c r="G692" s="101" t="e">
        <v>#N/A</v>
      </c>
      <c r="H692" s="102" t="str">
        <f>IFERROR(_xlfn.XLOOKUP($G692,通讯通路门店!$S$4:$S$993931,通讯通路门店!$R$4:$R$993931,0,0),"")</f>
        <v/>
      </c>
      <c r="I692" s="83"/>
      <c r="J692" s="83"/>
      <c r="K692" s="83"/>
      <c r="L692" s="83"/>
      <c r="M692" s="83"/>
      <c r="N692" s="83"/>
      <c r="O692" s="83"/>
      <c r="P692" s="83"/>
      <c r="Q692" s="83"/>
      <c r="R692" s="83"/>
      <c r="S692" s="83"/>
      <c r="T692" s="83"/>
      <c r="U692" s="99">
        <f>COUNTIF(通讯通路门店!$S:$S,$G692)</f>
        <v>0</v>
      </c>
      <c r="V692" s="99">
        <f>COUNTIFS(通讯通路门店!$S:$S,$G692,通讯通路门店!$J:$J,"综合卖场")</f>
        <v>0</v>
      </c>
      <c r="W692" s="99">
        <f>SUMIFS(通讯通路门店!$AJ:$AJ,通讯通路门店!$S:$S,通讯客户沙盘!$G692)</f>
        <v>0</v>
      </c>
      <c r="X692" s="99">
        <f t="shared" si="50"/>
        <v>0</v>
      </c>
      <c r="Y692" s="99">
        <f>COUNTIFS(通讯通路门店!$S:$S,$G692,通讯通路门店!$J:$J,"荣耀体验店")+COUNTIFS(通讯通路门店!$S:$S,$G692,通讯通路门店!$J:$J,"荣耀授权专卖店")</f>
        <v>0</v>
      </c>
      <c r="Z692" s="99">
        <f>COUNTIFS(通讯通路门店!$S:$S,$G692,通讯通路门店!$J:$J,"VIVO体验店")</f>
        <v>0</v>
      </c>
      <c r="AA692" s="99">
        <f>COUNTIFS(通讯通路门店!$S:$S,$G692,通讯通路门店!$J:$J,"OPPO体验店")</f>
        <v>0</v>
      </c>
      <c r="AB692" s="99">
        <f>COUNTIFS(通讯通路门店!$S:$S,$G692,通讯通路门店!$J:$J,"华为授权体验店")+COUNTIFS(通讯通路门店!$S:$S,$G692,通讯通路门店!$J:$J,"华为堡垒店")</f>
        <v>0</v>
      </c>
      <c r="AC692" s="99">
        <f>COUNTIFS(通讯通路门店!$S:$S,$G692,通讯通路门店!$J:$J,"小米体验店")</f>
        <v>0</v>
      </c>
      <c r="AD692" s="99">
        <f>COUNTIFS(通讯通路门店!$S:$S,$G692,通讯通路门店!$J:$J,"苹果体验店")</f>
        <v>0</v>
      </c>
      <c r="AE692" s="99">
        <f>COUNTIFS(通讯通路门店!$S:$S,$G692,通讯通路门店!$J:$J,"其他品牌专卖店")</f>
        <v>0</v>
      </c>
      <c r="AF692" s="99">
        <f>SUMIFS(通讯通路门店!$BI:$BI,通讯通路门店!$S:$S,$G692)</f>
        <v>0</v>
      </c>
      <c r="AG692" s="99">
        <f>SUMIFS(通讯通路门店!$BH:$BH,通讯通路门店!$S:$S,$G692)</f>
        <v>0</v>
      </c>
      <c r="AH692" s="99">
        <f t="shared" si="51"/>
        <v>0</v>
      </c>
      <c r="AI692" s="99">
        <f>SUMIFS(通讯通路门店!$BB:$BB,通讯通路门店!$S:$S,$G692)</f>
        <v>0</v>
      </c>
      <c r="AJ692" s="99">
        <f>SUMIFS(通讯通路门店!$BE:$BE,通讯通路门店!$S:$S,$G692)</f>
        <v>0</v>
      </c>
      <c r="AK692" s="99">
        <f>SUMIFS(通讯通路门店!$BG:$BG,通讯通路门店!$S:$S,$G692)</f>
        <v>0</v>
      </c>
      <c r="AL692" s="99">
        <f>SUMIFS(通讯通路门店!$BC:$BC,通讯通路门店!$S:$S,$G692)</f>
        <v>0</v>
      </c>
      <c r="AM692" s="99">
        <f>SUMIFS(通讯通路门店!$BD:$BD,通讯通路门店!$S:$S,$G692)</f>
        <v>0</v>
      </c>
      <c r="AN692" s="99">
        <f>SUMIFS(通讯通路门店!$BF:$BF,通讯通路门店!$S:$S,$G692)</f>
        <v>0</v>
      </c>
      <c r="AO692" s="99">
        <f t="shared" si="52"/>
        <v>0</v>
      </c>
      <c r="AP692" s="99">
        <f>SUMIFS(通讯通路门店!$K:$K,通讯通路门店!$S:$S,$G692)</f>
        <v>0</v>
      </c>
      <c r="AQ692" s="83"/>
      <c r="AR692" s="99">
        <f>SUMIFS(通讯通路门店!$T:$T,通讯通路门店!$S:$S,$G692)</f>
        <v>0</v>
      </c>
      <c r="AS692" s="99">
        <f>SUMIFS(通讯通路门店!$U:$U,通讯通路门店!$S:$S,$G692)</f>
        <v>0</v>
      </c>
      <c r="AT692" s="99">
        <f>SUMIFS(通讯通路门店!$V:$V,通讯通路门店!$S:$S,$G692)</f>
        <v>0</v>
      </c>
      <c r="AU692" s="99">
        <f>SUMIFS(通讯通路门店!$W:$W,通讯通路门店!$S:$S,$G692)</f>
        <v>0</v>
      </c>
      <c r="AV692" s="99">
        <f>SUMIFS(通讯通路门店!$Z:$Z,通讯通路门店!$S:$S,$G692)</f>
        <v>0</v>
      </c>
      <c r="AW692" s="99">
        <f>SUMIFS(通讯通路门店!$AB:$AB,通讯通路门店!$S:$S,$G692)</f>
        <v>0</v>
      </c>
      <c r="AX692" s="99">
        <f>SUMIFS(通讯通路门店!$X:$X,通讯通路门店!$S:$S,$G692)</f>
        <v>0</v>
      </c>
      <c r="AY692" s="99">
        <f>SUMIFS(通讯通路门店!$Y:$Y,通讯通路门店!$S:$S,$G692)</f>
        <v>0</v>
      </c>
      <c r="AZ692" s="99">
        <f>SUMIFS(通讯通路门店!$AA:$AA,通讯通路门店!$S:$S,$G692)</f>
        <v>0</v>
      </c>
      <c r="BA692" s="99">
        <f t="shared" si="53"/>
        <v>0</v>
      </c>
      <c r="BB692" s="99">
        <f t="shared" si="54"/>
        <v>0</v>
      </c>
      <c r="BC692" s="99">
        <f>SUMIFS(通讯通路门店!$W:$W,通讯通路门店!$S:$S,$G692,通讯通路门店!$J:$J,"荣耀体验店")+SUMIFS(通讯通路门店!$W:$W,通讯通路门店!$S:$S,$G692,通讯通路门店!$J:$J,"荣耀授权专卖店")</f>
        <v>0</v>
      </c>
      <c r="BD692" s="99">
        <f>SUMIFS(通讯通路门店!$Z:$Z,通讯通路门店!$S:$S,$G692,通讯通路门店!$J:$J,"VIVO体验店")</f>
        <v>0</v>
      </c>
      <c r="BE692" s="99">
        <f>SUMIFS(通讯通路门店!$AB:$AB,通讯通路门店!$S:$S,$G692,通讯通路门店!$J:$J,"OPPO体验店")</f>
        <v>0</v>
      </c>
      <c r="BF692" s="99">
        <f>SUMIFS(通讯通路门店!$X:$X,通讯通路门店!$S:$S,$G692,通讯通路门店!$J:$J,"华为授权体验店")+SUMIFS(通讯通路门店!$AA:$AA,通讯通路门店!$S:$S,$G692,通讯通路门店!$J:$J,"华为堡垒店")</f>
        <v>0</v>
      </c>
      <c r="BG692" s="99">
        <f>SUMIFS(通讯通路门店!$Y:$Y,通讯通路门店!$S:$S,$G692,通讯通路门店!$J:$J,"小米体验店")</f>
        <v>0</v>
      </c>
      <c r="BH692" s="99">
        <f>SUMIFS(通讯通路门店!$AA:$AA,通讯通路门店!$S:$S,$G692,通讯通路门店!$J:$J,"苹果体验店")</f>
        <v>0</v>
      </c>
      <c r="BI692" s="99">
        <f>SUMIFS(通讯通路门店!$K:$K,通讯通路门店!$S:$S,$G692,通讯通路门店!$J:$J,"其他品牌专卖店")</f>
        <v>0</v>
      </c>
      <c r="BJ692" s="99">
        <f>SUMIFS(通讯通路门店!$AC:$AC,通讯通路门店!$S:$S,$G692)</f>
        <v>0</v>
      </c>
      <c r="BK692" s="99">
        <f>SUMIFS(通讯通路门店!$AD:$AD,通讯通路门店!$S:$S,$G692)</f>
        <v>0</v>
      </c>
      <c r="BL692" s="99">
        <f>SUMIFS(通讯通路门店!$AE:$AE,通讯通路门店!$S:$S,$G692)</f>
        <v>0</v>
      </c>
      <c r="BM692" s="99">
        <f>SUMIFS(通讯通路门店!$AF:$AF,通讯通路门店!$S:$S,$G692)</f>
        <v>0</v>
      </c>
      <c r="BN692" s="99">
        <f>SUMIFS(通讯通路门店!$AG:$AG,通讯通路门店!$S:$S,$G692)</f>
        <v>0</v>
      </c>
      <c r="BO692" s="99">
        <f>SUMIFS(通讯通路门店!$AH:$AH,通讯通路门店!$S:$S,$G692)</f>
        <v>0</v>
      </c>
      <c r="BP692" s="99">
        <f>SUMIFS(通讯通路门店!$AI:$AI,通讯通路门店!$S:$S,$G692)</f>
        <v>0</v>
      </c>
      <c r="BQ692" s="83"/>
    </row>
    <row r="693" spans="1:69">
      <c r="A693" s="99" t="str">
        <f>IFERROR(_xlfn.XLOOKUP($G693,通讯通路门店!$S$4:$S$993931,通讯通路门店!$A$4:$A$993931,0,0),"")</f>
        <v/>
      </c>
      <c r="B693" s="99" t="str">
        <f>IFERROR(_xlfn.XLOOKUP($G693,通讯通路门店!$S$4:$S$993931,通讯通路门店!$B$4:$B$993931,0,0),"")</f>
        <v/>
      </c>
      <c r="C693" s="99" t="str">
        <f>IFERROR(_xlfn.XLOOKUP($G693,通讯通路门店!$S$4:$S$993931,通讯通路门店!$C$4:$C$993931,0,0),"")</f>
        <v/>
      </c>
      <c r="D693" s="99" t="str">
        <f>IFERROR(_xlfn.XLOOKUP($G693,通讯通路门店!$S$4:$S$993931,通讯通路门店!$D$4:$D$993931,0,0),"")</f>
        <v/>
      </c>
      <c r="E693" s="83"/>
      <c r="F693" s="83"/>
      <c r="G693" s="101" t="e">
        <v>#N/A</v>
      </c>
      <c r="H693" s="102" t="str">
        <f>IFERROR(_xlfn.XLOOKUP($G693,通讯通路门店!$S$4:$S$993931,通讯通路门店!$R$4:$R$993931,0,0),"")</f>
        <v/>
      </c>
      <c r="I693" s="83"/>
      <c r="J693" s="83"/>
      <c r="K693" s="83"/>
      <c r="L693" s="83"/>
      <c r="M693" s="83"/>
      <c r="N693" s="83"/>
      <c r="O693" s="83"/>
      <c r="P693" s="83"/>
      <c r="Q693" s="83"/>
      <c r="R693" s="83"/>
      <c r="S693" s="83"/>
      <c r="T693" s="83"/>
      <c r="U693" s="99">
        <f>COUNTIF(通讯通路门店!$S:$S,$G693)</f>
        <v>0</v>
      </c>
      <c r="V693" s="99">
        <f>COUNTIFS(通讯通路门店!$S:$S,$G693,通讯通路门店!$J:$J,"综合卖场")</f>
        <v>0</v>
      </c>
      <c r="W693" s="99">
        <f>SUMIFS(通讯通路门店!$AJ:$AJ,通讯通路门店!$S:$S,通讯客户沙盘!$G693)</f>
        <v>0</v>
      </c>
      <c r="X693" s="99">
        <f t="shared" si="50"/>
        <v>0</v>
      </c>
      <c r="Y693" s="99">
        <f>COUNTIFS(通讯通路门店!$S:$S,$G693,通讯通路门店!$J:$J,"荣耀体验店")+COUNTIFS(通讯通路门店!$S:$S,$G693,通讯通路门店!$J:$J,"荣耀授权专卖店")</f>
        <v>0</v>
      </c>
      <c r="Z693" s="99">
        <f>COUNTIFS(通讯通路门店!$S:$S,$G693,通讯通路门店!$J:$J,"VIVO体验店")</f>
        <v>0</v>
      </c>
      <c r="AA693" s="99">
        <f>COUNTIFS(通讯通路门店!$S:$S,$G693,通讯通路门店!$J:$J,"OPPO体验店")</f>
        <v>0</v>
      </c>
      <c r="AB693" s="99">
        <f>COUNTIFS(通讯通路门店!$S:$S,$G693,通讯通路门店!$J:$J,"华为授权体验店")+COUNTIFS(通讯通路门店!$S:$S,$G693,通讯通路门店!$J:$J,"华为堡垒店")</f>
        <v>0</v>
      </c>
      <c r="AC693" s="99">
        <f>COUNTIFS(通讯通路门店!$S:$S,$G693,通讯通路门店!$J:$J,"小米体验店")</f>
        <v>0</v>
      </c>
      <c r="AD693" s="99">
        <f>COUNTIFS(通讯通路门店!$S:$S,$G693,通讯通路门店!$J:$J,"苹果体验店")</f>
        <v>0</v>
      </c>
      <c r="AE693" s="99">
        <f>COUNTIFS(通讯通路门店!$S:$S,$G693,通讯通路门店!$J:$J,"其他品牌专卖店")</f>
        <v>0</v>
      </c>
      <c r="AF693" s="99">
        <f>SUMIFS(通讯通路门店!$BI:$BI,通讯通路门店!$S:$S,$G693)</f>
        <v>0</v>
      </c>
      <c r="AG693" s="99">
        <f>SUMIFS(通讯通路门店!$BH:$BH,通讯通路门店!$S:$S,$G693)</f>
        <v>0</v>
      </c>
      <c r="AH693" s="99">
        <f t="shared" si="51"/>
        <v>0</v>
      </c>
      <c r="AI693" s="99">
        <f>SUMIFS(通讯通路门店!$BB:$BB,通讯通路门店!$S:$S,$G693)</f>
        <v>0</v>
      </c>
      <c r="AJ693" s="99">
        <f>SUMIFS(通讯通路门店!$BE:$BE,通讯通路门店!$S:$S,$G693)</f>
        <v>0</v>
      </c>
      <c r="AK693" s="99">
        <f>SUMIFS(通讯通路门店!$BG:$BG,通讯通路门店!$S:$S,$G693)</f>
        <v>0</v>
      </c>
      <c r="AL693" s="99">
        <f>SUMIFS(通讯通路门店!$BC:$BC,通讯通路门店!$S:$S,$G693)</f>
        <v>0</v>
      </c>
      <c r="AM693" s="99">
        <f>SUMIFS(通讯通路门店!$BD:$BD,通讯通路门店!$S:$S,$G693)</f>
        <v>0</v>
      </c>
      <c r="AN693" s="99">
        <f>SUMIFS(通讯通路门店!$BF:$BF,通讯通路门店!$S:$S,$G693)</f>
        <v>0</v>
      </c>
      <c r="AO693" s="99">
        <f t="shared" si="52"/>
        <v>0</v>
      </c>
      <c r="AP693" s="99">
        <f>SUMIFS(通讯通路门店!$K:$K,通讯通路门店!$S:$S,$G693)</f>
        <v>0</v>
      </c>
      <c r="AQ693" s="83"/>
      <c r="AR693" s="99">
        <f>SUMIFS(通讯通路门店!$T:$T,通讯通路门店!$S:$S,$G693)</f>
        <v>0</v>
      </c>
      <c r="AS693" s="99">
        <f>SUMIFS(通讯通路门店!$U:$U,通讯通路门店!$S:$S,$G693)</f>
        <v>0</v>
      </c>
      <c r="AT693" s="99">
        <f>SUMIFS(通讯通路门店!$V:$V,通讯通路门店!$S:$S,$G693)</f>
        <v>0</v>
      </c>
      <c r="AU693" s="99">
        <f>SUMIFS(通讯通路门店!$W:$W,通讯通路门店!$S:$S,$G693)</f>
        <v>0</v>
      </c>
      <c r="AV693" s="99">
        <f>SUMIFS(通讯通路门店!$Z:$Z,通讯通路门店!$S:$S,$G693)</f>
        <v>0</v>
      </c>
      <c r="AW693" s="99">
        <f>SUMIFS(通讯通路门店!$AB:$AB,通讯通路门店!$S:$S,$G693)</f>
        <v>0</v>
      </c>
      <c r="AX693" s="99">
        <f>SUMIFS(通讯通路门店!$X:$X,通讯通路门店!$S:$S,$G693)</f>
        <v>0</v>
      </c>
      <c r="AY693" s="99">
        <f>SUMIFS(通讯通路门店!$Y:$Y,通讯通路门店!$S:$S,$G693)</f>
        <v>0</v>
      </c>
      <c r="AZ693" s="99">
        <f>SUMIFS(通讯通路门店!$AA:$AA,通讯通路门店!$S:$S,$G693)</f>
        <v>0</v>
      </c>
      <c r="BA693" s="99">
        <f t="shared" si="53"/>
        <v>0</v>
      </c>
      <c r="BB693" s="99">
        <f t="shared" si="54"/>
        <v>0</v>
      </c>
      <c r="BC693" s="99">
        <f>SUMIFS(通讯通路门店!$W:$W,通讯通路门店!$S:$S,$G693,通讯通路门店!$J:$J,"荣耀体验店")+SUMIFS(通讯通路门店!$W:$W,通讯通路门店!$S:$S,$G693,通讯通路门店!$J:$J,"荣耀授权专卖店")</f>
        <v>0</v>
      </c>
      <c r="BD693" s="99">
        <f>SUMIFS(通讯通路门店!$Z:$Z,通讯通路门店!$S:$S,$G693,通讯通路门店!$J:$J,"VIVO体验店")</f>
        <v>0</v>
      </c>
      <c r="BE693" s="99">
        <f>SUMIFS(通讯通路门店!$AB:$AB,通讯通路门店!$S:$S,$G693,通讯通路门店!$J:$J,"OPPO体验店")</f>
        <v>0</v>
      </c>
      <c r="BF693" s="99">
        <f>SUMIFS(通讯通路门店!$X:$X,通讯通路门店!$S:$S,$G693,通讯通路门店!$J:$J,"华为授权体验店")+SUMIFS(通讯通路门店!$AA:$AA,通讯通路门店!$S:$S,$G693,通讯通路门店!$J:$J,"华为堡垒店")</f>
        <v>0</v>
      </c>
      <c r="BG693" s="99">
        <f>SUMIFS(通讯通路门店!$Y:$Y,通讯通路门店!$S:$S,$G693,通讯通路门店!$J:$J,"小米体验店")</f>
        <v>0</v>
      </c>
      <c r="BH693" s="99">
        <f>SUMIFS(通讯通路门店!$AA:$AA,通讯通路门店!$S:$S,$G693,通讯通路门店!$J:$J,"苹果体验店")</f>
        <v>0</v>
      </c>
      <c r="BI693" s="99">
        <f>SUMIFS(通讯通路门店!$K:$K,通讯通路门店!$S:$S,$G693,通讯通路门店!$J:$J,"其他品牌专卖店")</f>
        <v>0</v>
      </c>
      <c r="BJ693" s="99">
        <f>SUMIFS(通讯通路门店!$AC:$AC,通讯通路门店!$S:$S,$G693)</f>
        <v>0</v>
      </c>
      <c r="BK693" s="99">
        <f>SUMIFS(通讯通路门店!$AD:$AD,通讯通路门店!$S:$S,$G693)</f>
        <v>0</v>
      </c>
      <c r="BL693" s="99">
        <f>SUMIFS(通讯通路门店!$AE:$AE,通讯通路门店!$S:$S,$G693)</f>
        <v>0</v>
      </c>
      <c r="BM693" s="99">
        <f>SUMIFS(通讯通路门店!$AF:$AF,通讯通路门店!$S:$S,$G693)</f>
        <v>0</v>
      </c>
      <c r="BN693" s="99">
        <f>SUMIFS(通讯通路门店!$AG:$AG,通讯通路门店!$S:$S,$G693)</f>
        <v>0</v>
      </c>
      <c r="BO693" s="99">
        <f>SUMIFS(通讯通路门店!$AH:$AH,通讯通路门店!$S:$S,$G693)</f>
        <v>0</v>
      </c>
      <c r="BP693" s="99">
        <f>SUMIFS(通讯通路门店!$AI:$AI,通讯通路门店!$S:$S,$G693)</f>
        <v>0</v>
      </c>
      <c r="BQ693" s="83"/>
    </row>
    <row r="694" spans="1:69">
      <c r="A694" s="99" t="str">
        <f>IFERROR(_xlfn.XLOOKUP($G694,通讯通路门店!$S$4:$S$993931,通讯通路门店!$A$4:$A$993931,0,0),"")</f>
        <v/>
      </c>
      <c r="B694" s="99" t="str">
        <f>IFERROR(_xlfn.XLOOKUP($G694,通讯通路门店!$S$4:$S$993931,通讯通路门店!$B$4:$B$993931,0,0),"")</f>
        <v/>
      </c>
      <c r="C694" s="99" t="str">
        <f>IFERROR(_xlfn.XLOOKUP($G694,通讯通路门店!$S$4:$S$993931,通讯通路门店!$C$4:$C$993931,0,0),"")</f>
        <v/>
      </c>
      <c r="D694" s="99" t="str">
        <f>IFERROR(_xlfn.XLOOKUP($G694,通讯通路门店!$S$4:$S$993931,通讯通路门店!$D$4:$D$993931,0,0),"")</f>
        <v/>
      </c>
      <c r="E694" s="83"/>
      <c r="F694" s="83"/>
      <c r="G694" s="101" t="e">
        <v>#N/A</v>
      </c>
      <c r="H694" s="102" t="str">
        <f>IFERROR(_xlfn.XLOOKUP($G694,通讯通路门店!$S$4:$S$993931,通讯通路门店!$R$4:$R$993931,0,0),"")</f>
        <v/>
      </c>
      <c r="I694" s="83"/>
      <c r="J694" s="83"/>
      <c r="K694" s="83"/>
      <c r="L694" s="83"/>
      <c r="M694" s="83"/>
      <c r="N694" s="83"/>
      <c r="O694" s="83"/>
      <c r="P694" s="83"/>
      <c r="Q694" s="83"/>
      <c r="R694" s="83"/>
      <c r="S694" s="83"/>
      <c r="T694" s="83"/>
      <c r="U694" s="99">
        <f>COUNTIF(通讯通路门店!$S:$S,$G694)</f>
        <v>0</v>
      </c>
      <c r="V694" s="99">
        <f>COUNTIFS(通讯通路门店!$S:$S,$G694,通讯通路门店!$J:$J,"综合卖场")</f>
        <v>0</v>
      </c>
      <c r="W694" s="99">
        <f>SUMIFS(通讯通路门店!$AJ:$AJ,通讯通路门店!$S:$S,通讯客户沙盘!$G694)</f>
        <v>0</v>
      </c>
      <c r="X694" s="99">
        <f t="shared" si="50"/>
        <v>0</v>
      </c>
      <c r="Y694" s="99">
        <f>COUNTIFS(通讯通路门店!$S:$S,$G694,通讯通路门店!$J:$J,"荣耀体验店")+COUNTIFS(通讯通路门店!$S:$S,$G694,通讯通路门店!$J:$J,"荣耀授权专卖店")</f>
        <v>0</v>
      </c>
      <c r="Z694" s="99">
        <f>COUNTIFS(通讯通路门店!$S:$S,$G694,通讯通路门店!$J:$J,"VIVO体验店")</f>
        <v>0</v>
      </c>
      <c r="AA694" s="99">
        <f>COUNTIFS(通讯通路门店!$S:$S,$G694,通讯通路门店!$J:$J,"OPPO体验店")</f>
        <v>0</v>
      </c>
      <c r="AB694" s="99">
        <f>COUNTIFS(通讯通路门店!$S:$S,$G694,通讯通路门店!$J:$J,"华为授权体验店")+COUNTIFS(通讯通路门店!$S:$S,$G694,通讯通路门店!$J:$J,"华为堡垒店")</f>
        <v>0</v>
      </c>
      <c r="AC694" s="99">
        <f>COUNTIFS(通讯通路门店!$S:$S,$G694,通讯通路门店!$J:$J,"小米体验店")</f>
        <v>0</v>
      </c>
      <c r="AD694" s="99">
        <f>COUNTIFS(通讯通路门店!$S:$S,$G694,通讯通路门店!$J:$J,"苹果体验店")</f>
        <v>0</v>
      </c>
      <c r="AE694" s="99">
        <f>COUNTIFS(通讯通路门店!$S:$S,$G694,通讯通路门店!$J:$J,"其他品牌专卖店")</f>
        <v>0</v>
      </c>
      <c r="AF694" s="99">
        <f>SUMIFS(通讯通路门店!$BI:$BI,通讯通路门店!$S:$S,$G694)</f>
        <v>0</v>
      </c>
      <c r="AG694" s="99">
        <f>SUMIFS(通讯通路门店!$BH:$BH,通讯通路门店!$S:$S,$G694)</f>
        <v>0</v>
      </c>
      <c r="AH694" s="99">
        <f t="shared" si="51"/>
        <v>0</v>
      </c>
      <c r="AI694" s="99">
        <f>SUMIFS(通讯通路门店!$BB:$BB,通讯通路门店!$S:$S,$G694)</f>
        <v>0</v>
      </c>
      <c r="AJ694" s="99">
        <f>SUMIFS(通讯通路门店!$BE:$BE,通讯通路门店!$S:$S,$G694)</f>
        <v>0</v>
      </c>
      <c r="AK694" s="99">
        <f>SUMIFS(通讯通路门店!$BG:$BG,通讯通路门店!$S:$S,$G694)</f>
        <v>0</v>
      </c>
      <c r="AL694" s="99">
        <f>SUMIFS(通讯通路门店!$BC:$BC,通讯通路门店!$S:$S,$G694)</f>
        <v>0</v>
      </c>
      <c r="AM694" s="99">
        <f>SUMIFS(通讯通路门店!$BD:$BD,通讯通路门店!$S:$S,$G694)</f>
        <v>0</v>
      </c>
      <c r="AN694" s="99">
        <f>SUMIFS(通讯通路门店!$BF:$BF,通讯通路门店!$S:$S,$G694)</f>
        <v>0</v>
      </c>
      <c r="AO694" s="99">
        <f t="shared" si="52"/>
        <v>0</v>
      </c>
      <c r="AP694" s="99">
        <f>SUMIFS(通讯通路门店!$K:$K,通讯通路门店!$S:$S,$G694)</f>
        <v>0</v>
      </c>
      <c r="AQ694" s="83"/>
      <c r="AR694" s="99">
        <f>SUMIFS(通讯通路门店!$T:$T,通讯通路门店!$S:$S,$G694)</f>
        <v>0</v>
      </c>
      <c r="AS694" s="99">
        <f>SUMIFS(通讯通路门店!$U:$U,通讯通路门店!$S:$S,$G694)</f>
        <v>0</v>
      </c>
      <c r="AT694" s="99">
        <f>SUMIFS(通讯通路门店!$V:$V,通讯通路门店!$S:$S,$G694)</f>
        <v>0</v>
      </c>
      <c r="AU694" s="99">
        <f>SUMIFS(通讯通路门店!$W:$W,通讯通路门店!$S:$S,$G694)</f>
        <v>0</v>
      </c>
      <c r="AV694" s="99">
        <f>SUMIFS(通讯通路门店!$Z:$Z,通讯通路门店!$S:$S,$G694)</f>
        <v>0</v>
      </c>
      <c r="AW694" s="99">
        <f>SUMIFS(通讯通路门店!$AB:$AB,通讯通路门店!$S:$S,$G694)</f>
        <v>0</v>
      </c>
      <c r="AX694" s="99">
        <f>SUMIFS(通讯通路门店!$X:$X,通讯通路门店!$S:$S,$G694)</f>
        <v>0</v>
      </c>
      <c r="AY694" s="99">
        <f>SUMIFS(通讯通路门店!$Y:$Y,通讯通路门店!$S:$S,$G694)</f>
        <v>0</v>
      </c>
      <c r="AZ694" s="99">
        <f>SUMIFS(通讯通路门店!$AA:$AA,通讯通路门店!$S:$S,$G694)</f>
        <v>0</v>
      </c>
      <c r="BA694" s="99">
        <f t="shared" si="53"/>
        <v>0</v>
      </c>
      <c r="BB694" s="99">
        <f t="shared" si="54"/>
        <v>0</v>
      </c>
      <c r="BC694" s="99">
        <f>SUMIFS(通讯通路门店!$W:$W,通讯通路门店!$S:$S,$G694,通讯通路门店!$J:$J,"荣耀体验店")+SUMIFS(通讯通路门店!$W:$W,通讯通路门店!$S:$S,$G694,通讯通路门店!$J:$J,"荣耀授权专卖店")</f>
        <v>0</v>
      </c>
      <c r="BD694" s="99">
        <f>SUMIFS(通讯通路门店!$Z:$Z,通讯通路门店!$S:$S,$G694,通讯通路门店!$J:$J,"VIVO体验店")</f>
        <v>0</v>
      </c>
      <c r="BE694" s="99">
        <f>SUMIFS(通讯通路门店!$AB:$AB,通讯通路门店!$S:$S,$G694,通讯通路门店!$J:$J,"OPPO体验店")</f>
        <v>0</v>
      </c>
      <c r="BF694" s="99">
        <f>SUMIFS(通讯通路门店!$X:$X,通讯通路门店!$S:$S,$G694,通讯通路门店!$J:$J,"华为授权体验店")+SUMIFS(通讯通路门店!$AA:$AA,通讯通路门店!$S:$S,$G694,通讯通路门店!$J:$J,"华为堡垒店")</f>
        <v>0</v>
      </c>
      <c r="BG694" s="99">
        <f>SUMIFS(通讯通路门店!$Y:$Y,通讯通路门店!$S:$S,$G694,通讯通路门店!$J:$J,"小米体验店")</f>
        <v>0</v>
      </c>
      <c r="BH694" s="99">
        <f>SUMIFS(通讯通路门店!$AA:$AA,通讯通路门店!$S:$S,$G694,通讯通路门店!$J:$J,"苹果体验店")</f>
        <v>0</v>
      </c>
      <c r="BI694" s="99">
        <f>SUMIFS(通讯通路门店!$K:$K,通讯通路门店!$S:$S,$G694,通讯通路门店!$J:$J,"其他品牌专卖店")</f>
        <v>0</v>
      </c>
      <c r="BJ694" s="99">
        <f>SUMIFS(通讯通路门店!$AC:$AC,通讯通路门店!$S:$S,$G694)</f>
        <v>0</v>
      </c>
      <c r="BK694" s="99">
        <f>SUMIFS(通讯通路门店!$AD:$AD,通讯通路门店!$S:$S,$G694)</f>
        <v>0</v>
      </c>
      <c r="BL694" s="99">
        <f>SUMIFS(通讯通路门店!$AE:$AE,通讯通路门店!$S:$S,$G694)</f>
        <v>0</v>
      </c>
      <c r="BM694" s="99">
        <f>SUMIFS(通讯通路门店!$AF:$AF,通讯通路门店!$S:$S,$G694)</f>
        <v>0</v>
      </c>
      <c r="BN694" s="99">
        <f>SUMIFS(通讯通路门店!$AG:$AG,通讯通路门店!$S:$S,$G694)</f>
        <v>0</v>
      </c>
      <c r="BO694" s="99">
        <f>SUMIFS(通讯通路门店!$AH:$AH,通讯通路门店!$S:$S,$G694)</f>
        <v>0</v>
      </c>
      <c r="BP694" s="99">
        <f>SUMIFS(通讯通路门店!$AI:$AI,通讯通路门店!$S:$S,$G694)</f>
        <v>0</v>
      </c>
      <c r="BQ694" s="83"/>
    </row>
    <row r="695" spans="1:69">
      <c r="A695" s="99" t="str">
        <f>IFERROR(_xlfn.XLOOKUP($G695,通讯通路门店!$S$4:$S$993931,通讯通路门店!$A$4:$A$993931,0,0),"")</f>
        <v/>
      </c>
      <c r="B695" s="99" t="str">
        <f>IFERROR(_xlfn.XLOOKUP($G695,通讯通路门店!$S$4:$S$993931,通讯通路门店!$B$4:$B$993931,0,0),"")</f>
        <v/>
      </c>
      <c r="C695" s="99" t="str">
        <f>IFERROR(_xlfn.XLOOKUP($G695,通讯通路门店!$S$4:$S$993931,通讯通路门店!$C$4:$C$993931,0,0),"")</f>
        <v/>
      </c>
      <c r="D695" s="99" t="str">
        <f>IFERROR(_xlfn.XLOOKUP($G695,通讯通路门店!$S$4:$S$993931,通讯通路门店!$D$4:$D$993931,0,0),"")</f>
        <v/>
      </c>
      <c r="E695" s="83"/>
      <c r="F695" s="83"/>
      <c r="G695" s="101" t="e">
        <v>#N/A</v>
      </c>
      <c r="H695" s="102" t="str">
        <f>IFERROR(_xlfn.XLOOKUP($G695,通讯通路门店!$S$4:$S$993931,通讯通路门店!$R$4:$R$993931,0,0),"")</f>
        <v/>
      </c>
      <c r="I695" s="83"/>
      <c r="J695" s="83"/>
      <c r="K695" s="83"/>
      <c r="L695" s="83"/>
      <c r="M695" s="83"/>
      <c r="N695" s="83"/>
      <c r="O695" s="83"/>
      <c r="P695" s="83"/>
      <c r="Q695" s="83"/>
      <c r="R695" s="83"/>
      <c r="S695" s="83"/>
      <c r="T695" s="83"/>
      <c r="U695" s="99">
        <f>COUNTIF(通讯通路门店!$S:$S,$G695)</f>
        <v>0</v>
      </c>
      <c r="V695" s="99">
        <f>COUNTIFS(通讯通路门店!$S:$S,$G695,通讯通路门店!$J:$J,"综合卖场")</f>
        <v>0</v>
      </c>
      <c r="W695" s="99">
        <f>SUMIFS(通讯通路门店!$AJ:$AJ,通讯通路门店!$S:$S,通讯客户沙盘!$G695)</f>
        <v>0</v>
      </c>
      <c r="X695" s="99">
        <f t="shared" si="50"/>
        <v>0</v>
      </c>
      <c r="Y695" s="99">
        <f>COUNTIFS(通讯通路门店!$S:$S,$G695,通讯通路门店!$J:$J,"荣耀体验店")+COUNTIFS(通讯通路门店!$S:$S,$G695,通讯通路门店!$J:$J,"荣耀授权专卖店")</f>
        <v>0</v>
      </c>
      <c r="Z695" s="99">
        <f>COUNTIFS(通讯通路门店!$S:$S,$G695,通讯通路门店!$J:$J,"VIVO体验店")</f>
        <v>0</v>
      </c>
      <c r="AA695" s="99">
        <f>COUNTIFS(通讯通路门店!$S:$S,$G695,通讯通路门店!$J:$J,"OPPO体验店")</f>
        <v>0</v>
      </c>
      <c r="AB695" s="99">
        <f>COUNTIFS(通讯通路门店!$S:$S,$G695,通讯通路门店!$J:$J,"华为授权体验店")+COUNTIFS(通讯通路门店!$S:$S,$G695,通讯通路门店!$J:$J,"华为堡垒店")</f>
        <v>0</v>
      </c>
      <c r="AC695" s="99">
        <f>COUNTIFS(通讯通路门店!$S:$S,$G695,通讯通路门店!$J:$J,"小米体验店")</f>
        <v>0</v>
      </c>
      <c r="AD695" s="99">
        <f>COUNTIFS(通讯通路门店!$S:$S,$G695,通讯通路门店!$J:$J,"苹果体验店")</f>
        <v>0</v>
      </c>
      <c r="AE695" s="99">
        <f>COUNTIFS(通讯通路门店!$S:$S,$G695,通讯通路门店!$J:$J,"其他品牌专卖店")</f>
        <v>0</v>
      </c>
      <c r="AF695" s="99">
        <f>SUMIFS(通讯通路门店!$BI:$BI,通讯通路门店!$S:$S,$G695)</f>
        <v>0</v>
      </c>
      <c r="AG695" s="99">
        <f>SUMIFS(通讯通路门店!$BH:$BH,通讯通路门店!$S:$S,$G695)</f>
        <v>0</v>
      </c>
      <c r="AH695" s="99">
        <f t="shared" si="51"/>
        <v>0</v>
      </c>
      <c r="AI695" s="99">
        <f>SUMIFS(通讯通路门店!$BB:$BB,通讯通路门店!$S:$S,$G695)</f>
        <v>0</v>
      </c>
      <c r="AJ695" s="99">
        <f>SUMIFS(通讯通路门店!$BE:$BE,通讯通路门店!$S:$S,$G695)</f>
        <v>0</v>
      </c>
      <c r="AK695" s="99">
        <f>SUMIFS(通讯通路门店!$BG:$BG,通讯通路门店!$S:$S,$G695)</f>
        <v>0</v>
      </c>
      <c r="AL695" s="99">
        <f>SUMIFS(通讯通路门店!$BC:$BC,通讯通路门店!$S:$S,$G695)</f>
        <v>0</v>
      </c>
      <c r="AM695" s="99">
        <f>SUMIFS(通讯通路门店!$BD:$BD,通讯通路门店!$S:$S,$G695)</f>
        <v>0</v>
      </c>
      <c r="AN695" s="99">
        <f>SUMIFS(通讯通路门店!$BF:$BF,通讯通路门店!$S:$S,$G695)</f>
        <v>0</v>
      </c>
      <c r="AO695" s="99">
        <f t="shared" si="52"/>
        <v>0</v>
      </c>
      <c r="AP695" s="99">
        <f>SUMIFS(通讯通路门店!$K:$K,通讯通路门店!$S:$S,$G695)</f>
        <v>0</v>
      </c>
      <c r="AQ695" s="83"/>
      <c r="AR695" s="99">
        <f>SUMIFS(通讯通路门店!$T:$T,通讯通路门店!$S:$S,$G695)</f>
        <v>0</v>
      </c>
      <c r="AS695" s="99">
        <f>SUMIFS(通讯通路门店!$U:$U,通讯通路门店!$S:$S,$G695)</f>
        <v>0</v>
      </c>
      <c r="AT695" s="99">
        <f>SUMIFS(通讯通路门店!$V:$V,通讯通路门店!$S:$S,$G695)</f>
        <v>0</v>
      </c>
      <c r="AU695" s="99">
        <f>SUMIFS(通讯通路门店!$W:$W,通讯通路门店!$S:$S,$G695)</f>
        <v>0</v>
      </c>
      <c r="AV695" s="99">
        <f>SUMIFS(通讯通路门店!$Z:$Z,通讯通路门店!$S:$S,$G695)</f>
        <v>0</v>
      </c>
      <c r="AW695" s="99">
        <f>SUMIFS(通讯通路门店!$AB:$AB,通讯通路门店!$S:$S,$G695)</f>
        <v>0</v>
      </c>
      <c r="AX695" s="99">
        <f>SUMIFS(通讯通路门店!$X:$X,通讯通路门店!$S:$S,$G695)</f>
        <v>0</v>
      </c>
      <c r="AY695" s="99">
        <f>SUMIFS(通讯通路门店!$Y:$Y,通讯通路门店!$S:$S,$G695)</f>
        <v>0</v>
      </c>
      <c r="AZ695" s="99">
        <f>SUMIFS(通讯通路门店!$AA:$AA,通讯通路门店!$S:$S,$G695)</f>
        <v>0</v>
      </c>
      <c r="BA695" s="99">
        <f t="shared" si="53"/>
        <v>0</v>
      </c>
      <c r="BB695" s="99">
        <f t="shared" si="54"/>
        <v>0</v>
      </c>
      <c r="BC695" s="99">
        <f>SUMIFS(通讯通路门店!$W:$W,通讯通路门店!$S:$S,$G695,通讯通路门店!$J:$J,"荣耀体验店")+SUMIFS(通讯通路门店!$W:$W,通讯通路门店!$S:$S,$G695,通讯通路门店!$J:$J,"荣耀授权专卖店")</f>
        <v>0</v>
      </c>
      <c r="BD695" s="99">
        <f>SUMIFS(通讯通路门店!$Z:$Z,通讯通路门店!$S:$S,$G695,通讯通路门店!$J:$J,"VIVO体验店")</f>
        <v>0</v>
      </c>
      <c r="BE695" s="99">
        <f>SUMIFS(通讯通路门店!$AB:$AB,通讯通路门店!$S:$S,$G695,通讯通路门店!$J:$J,"OPPO体验店")</f>
        <v>0</v>
      </c>
      <c r="BF695" s="99">
        <f>SUMIFS(通讯通路门店!$X:$X,通讯通路门店!$S:$S,$G695,通讯通路门店!$J:$J,"华为授权体验店")+SUMIFS(通讯通路门店!$AA:$AA,通讯通路门店!$S:$S,$G695,通讯通路门店!$J:$J,"华为堡垒店")</f>
        <v>0</v>
      </c>
      <c r="BG695" s="99">
        <f>SUMIFS(通讯通路门店!$Y:$Y,通讯通路门店!$S:$S,$G695,通讯通路门店!$J:$J,"小米体验店")</f>
        <v>0</v>
      </c>
      <c r="BH695" s="99">
        <f>SUMIFS(通讯通路门店!$AA:$AA,通讯通路门店!$S:$S,$G695,通讯通路门店!$J:$J,"苹果体验店")</f>
        <v>0</v>
      </c>
      <c r="BI695" s="99">
        <f>SUMIFS(通讯通路门店!$K:$K,通讯通路门店!$S:$S,$G695,通讯通路门店!$J:$J,"其他品牌专卖店")</f>
        <v>0</v>
      </c>
      <c r="BJ695" s="99">
        <f>SUMIFS(通讯通路门店!$AC:$AC,通讯通路门店!$S:$S,$G695)</f>
        <v>0</v>
      </c>
      <c r="BK695" s="99">
        <f>SUMIFS(通讯通路门店!$AD:$AD,通讯通路门店!$S:$S,$G695)</f>
        <v>0</v>
      </c>
      <c r="BL695" s="99">
        <f>SUMIFS(通讯通路门店!$AE:$AE,通讯通路门店!$S:$S,$G695)</f>
        <v>0</v>
      </c>
      <c r="BM695" s="99">
        <f>SUMIFS(通讯通路门店!$AF:$AF,通讯通路门店!$S:$S,$G695)</f>
        <v>0</v>
      </c>
      <c r="BN695" s="99">
        <f>SUMIFS(通讯通路门店!$AG:$AG,通讯通路门店!$S:$S,$G695)</f>
        <v>0</v>
      </c>
      <c r="BO695" s="99">
        <f>SUMIFS(通讯通路门店!$AH:$AH,通讯通路门店!$S:$S,$G695)</f>
        <v>0</v>
      </c>
      <c r="BP695" s="99">
        <f>SUMIFS(通讯通路门店!$AI:$AI,通讯通路门店!$S:$S,$G695)</f>
        <v>0</v>
      </c>
      <c r="BQ695" s="83"/>
    </row>
    <row r="696" spans="1:69">
      <c r="A696" s="99" t="str">
        <f>IFERROR(_xlfn.XLOOKUP($G696,通讯通路门店!$S$4:$S$993931,通讯通路门店!$A$4:$A$993931,0,0),"")</f>
        <v/>
      </c>
      <c r="B696" s="99" t="str">
        <f>IFERROR(_xlfn.XLOOKUP($G696,通讯通路门店!$S$4:$S$993931,通讯通路门店!$B$4:$B$993931,0,0),"")</f>
        <v/>
      </c>
      <c r="C696" s="99" t="str">
        <f>IFERROR(_xlfn.XLOOKUP($G696,通讯通路门店!$S$4:$S$993931,通讯通路门店!$C$4:$C$993931,0,0),"")</f>
        <v/>
      </c>
      <c r="D696" s="99" t="str">
        <f>IFERROR(_xlfn.XLOOKUP($G696,通讯通路门店!$S$4:$S$993931,通讯通路门店!$D$4:$D$993931,0,0),"")</f>
        <v/>
      </c>
      <c r="E696" s="83"/>
      <c r="F696" s="83"/>
      <c r="G696" s="101" t="e">
        <v>#N/A</v>
      </c>
      <c r="H696" s="102" t="str">
        <f>IFERROR(_xlfn.XLOOKUP($G696,通讯通路门店!$S$4:$S$993931,通讯通路门店!$R$4:$R$993931,0,0),"")</f>
        <v/>
      </c>
      <c r="I696" s="83"/>
      <c r="J696" s="83"/>
      <c r="K696" s="83"/>
      <c r="L696" s="83"/>
      <c r="M696" s="83"/>
      <c r="N696" s="83"/>
      <c r="O696" s="83"/>
      <c r="P696" s="83"/>
      <c r="Q696" s="83"/>
      <c r="R696" s="83"/>
      <c r="S696" s="83"/>
      <c r="T696" s="83"/>
      <c r="U696" s="99">
        <f>COUNTIF(通讯通路门店!$S:$S,$G696)</f>
        <v>0</v>
      </c>
      <c r="V696" s="99">
        <f>COUNTIFS(通讯通路门店!$S:$S,$G696,通讯通路门店!$J:$J,"综合卖场")</f>
        <v>0</v>
      </c>
      <c r="W696" s="99">
        <f>SUMIFS(通讯通路门店!$AJ:$AJ,通讯通路门店!$S:$S,通讯客户沙盘!$G696)</f>
        <v>0</v>
      </c>
      <c r="X696" s="99">
        <f t="shared" si="50"/>
        <v>0</v>
      </c>
      <c r="Y696" s="99">
        <f>COUNTIFS(通讯通路门店!$S:$S,$G696,通讯通路门店!$J:$J,"荣耀体验店")+COUNTIFS(通讯通路门店!$S:$S,$G696,通讯通路门店!$J:$J,"荣耀授权专卖店")</f>
        <v>0</v>
      </c>
      <c r="Z696" s="99">
        <f>COUNTIFS(通讯通路门店!$S:$S,$G696,通讯通路门店!$J:$J,"VIVO体验店")</f>
        <v>0</v>
      </c>
      <c r="AA696" s="99">
        <f>COUNTIFS(通讯通路门店!$S:$S,$G696,通讯通路门店!$J:$J,"OPPO体验店")</f>
        <v>0</v>
      </c>
      <c r="AB696" s="99">
        <f>COUNTIFS(通讯通路门店!$S:$S,$G696,通讯通路门店!$J:$J,"华为授权体验店")+COUNTIFS(通讯通路门店!$S:$S,$G696,通讯通路门店!$J:$J,"华为堡垒店")</f>
        <v>0</v>
      </c>
      <c r="AC696" s="99">
        <f>COUNTIFS(通讯通路门店!$S:$S,$G696,通讯通路门店!$J:$J,"小米体验店")</f>
        <v>0</v>
      </c>
      <c r="AD696" s="99">
        <f>COUNTIFS(通讯通路门店!$S:$S,$G696,通讯通路门店!$J:$J,"苹果体验店")</f>
        <v>0</v>
      </c>
      <c r="AE696" s="99">
        <f>COUNTIFS(通讯通路门店!$S:$S,$G696,通讯通路门店!$J:$J,"其他品牌专卖店")</f>
        <v>0</v>
      </c>
      <c r="AF696" s="99">
        <f>SUMIFS(通讯通路门店!$BI:$BI,通讯通路门店!$S:$S,$G696)</f>
        <v>0</v>
      </c>
      <c r="AG696" s="99">
        <f>SUMIFS(通讯通路门店!$BH:$BH,通讯通路门店!$S:$S,$G696)</f>
        <v>0</v>
      </c>
      <c r="AH696" s="99">
        <f t="shared" si="51"/>
        <v>0</v>
      </c>
      <c r="AI696" s="99">
        <f>SUMIFS(通讯通路门店!$BB:$BB,通讯通路门店!$S:$S,$G696)</f>
        <v>0</v>
      </c>
      <c r="AJ696" s="99">
        <f>SUMIFS(通讯通路门店!$BE:$BE,通讯通路门店!$S:$S,$G696)</f>
        <v>0</v>
      </c>
      <c r="AK696" s="99">
        <f>SUMIFS(通讯通路门店!$BG:$BG,通讯通路门店!$S:$S,$G696)</f>
        <v>0</v>
      </c>
      <c r="AL696" s="99">
        <f>SUMIFS(通讯通路门店!$BC:$BC,通讯通路门店!$S:$S,$G696)</f>
        <v>0</v>
      </c>
      <c r="AM696" s="99">
        <f>SUMIFS(通讯通路门店!$BD:$BD,通讯通路门店!$S:$S,$G696)</f>
        <v>0</v>
      </c>
      <c r="AN696" s="99">
        <f>SUMIFS(通讯通路门店!$BF:$BF,通讯通路门店!$S:$S,$G696)</f>
        <v>0</v>
      </c>
      <c r="AO696" s="99">
        <f t="shared" si="52"/>
        <v>0</v>
      </c>
      <c r="AP696" s="99">
        <f>SUMIFS(通讯通路门店!$K:$K,通讯通路门店!$S:$S,$G696)</f>
        <v>0</v>
      </c>
      <c r="AQ696" s="83"/>
      <c r="AR696" s="99">
        <f>SUMIFS(通讯通路门店!$T:$T,通讯通路门店!$S:$S,$G696)</f>
        <v>0</v>
      </c>
      <c r="AS696" s="99">
        <f>SUMIFS(通讯通路门店!$U:$U,通讯通路门店!$S:$S,$G696)</f>
        <v>0</v>
      </c>
      <c r="AT696" s="99">
        <f>SUMIFS(通讯通路门店!$V:$V,通讯通路门店!$S:$S,$G696)</f>
        <v>0</v>
      </c>
      <c r="AU696" s="99">
        <f>SUMIFS(通讯通路门店!$W:$W,通讯通路门店!$S:$S,$G696)</f>
        <v>0</v>
      </c>
      <c r="AV696" s="99">
        <f>SUMIFS(通讯通路门店!$Z:$Z,通讯通路门店!$S:$S,$G696)</f>
        <v>0</v>
      </c>
      <c r="AW696" s="99">
        <f>SUMIFS(通讯通路门店!$AB:$AB,通讯通路门店!$S:$S,$G696)</f>
        <v>0</v>
      </c>
      <c r="AX696" s="99">
        <f>SUMIFS(通讯通路门店!$X:$X,通讯通路门店!$S:$S,$G696)</f>
        <v>0</v>
      </c>
      <c r="AY696" s="99">
        <f>SUMIFS(通讯通路门店!$Y:$Y,通讯通路门店!$S:$S,$G696)</f>
        <v>0</v>
      </c>
      <c r="AZ696" s="99">
        <f>SUMIFS(通讯通路门店!$AA:$AA,通讯通路门店!$S:$S,$G696)</f>
        <v>0</v>
      </c>
      <c r="BA696" s="99">
        <f t="shared" si="53"/>
        <v>0</v>
      </c>
      <c r="BB696" s="99">
        <f t="shared" si="54"/>
        <v>0</v>
      </c>
      <c r="BC696" s="99">
        <f>SUMIFS(通讯通路门店!$W:$W,通讯通路门店!$S:$S,$G696,通讯通路门店!$J:$J,"荣耀体验店")+SUMIFS(通讯通路门店!$W:$W,通讯通路门店!$S:$S,$G696,通讯通路门店!$J:$J,"荣耀授权专卖店")</f>
        <v>0</v>
      </c>
      <c r="BD696" s="99">
        <f>SUMIFS(通讯通路门店!$Z:$Z,通讯通路门店!$S:$S,$G696,通讯通路门店!$J:$J,"VIVO体验店")</f>
        <v>0</v>
      </c>
      <c r="BE696" s="99">
        <f>SUMIFS(通讯通路门店!$AB:$AB,通讯通路门店!$S:$S,$G696,通讯通路门店!$J:$J,"OPPO体验店")</f>
        <v>0</v>
      </c>
      <c r="BF696" s="99">
        <f>SUMIFS(通讯通路门店!$X:$X,通讯通路门店!$S:$S,$G696,通讯通路门店!$J:$J,"华为授权体验店")+SUMIFS(通讯通路门店!$AA:$AA,通讯通路门店!$S:$S,$G696,通讯通路门店!$J:$J,"华为堡垒店")</f>
        <v>0</v>
      </c>
      <c r="BG696" s="99">
        <f>SUMIFS(通讯通路门店!$Y:$Y,通讯通路门店!$S:$S,$G696,通讯通路门店!$J:$J,"小米体验店")</f>
        <v>0</v>
      </c>
      <c r="BH696" s="99">
        <f>SUMIFS(通讯通路门店!$AA:$AA,通讯通路门店!$S:$S,$G696,通讯通路门店!$J:$J,"苹果体验店")</f>
        <v>0</v>
      </c>
      <c r="BI696" s="99">
        <f>SUMIFS(通讯通路门店!$K:$K,通讯通路门店!$S:$S,$G696,通讯通路门店!$J:$J,"其他品牌专卖店")</f>
        <v>0</v>
      </c>
      <c r="BJ696" s="99">
        <f>SUMIFS(通讯通路门店!$AC:$AC,通讯通路门店!$S:$S,$G696)</f>
        <v>0</v>
      </c>
      <c r="BK696" s="99">
        <f>SUMIFS(通讯通路门店!$AD:$AD,通讯通路门店!$S:$S,$G696)</f>
        <v>0</v>
      </c>
      <c r="BL696" s="99">
        <f>SUMIFS(通讯通路门店!$AE:$AE,通讯通路门店!$S:$S,$G696)</f>
        <v>0</v>
      </c>
      <c r="BM696" s="99">
        <f>SUMIFS(通讯通路门店!$AF:$AF,通讯通路门店!$S:$S,$G696)</f>
        <v>0</v>
      </c>
      <c r="BN696" s="99">
        <f>SUMIFS(通讯通路门店!$AG:$AG,通讯通路门店!$S:$S,$G696)</f>
        <v>0</v>
      </c>
      <c r="BO696" s="99">
        <f>SUMIFS(通讯通路门店!$AH:$AH,通讯通路门店!$S:$S,$G696)</f>
        <v>0</v>
      </c>
      <c r="BP696" s="99">
        <f>SUMIFS(通讯通路门店!$AI:$AI,通讯通路门店!$S:$S,$G696)</f>
        <v>0</v>
      </c>
      <c r="BQ696" s="83"/>
    </row>
    <row r="697" spans="1:69">
      <c r="A697" s="99" t="str">
        <f>IFERROR(_xlfn.XLOOKUP($G697,通讯通路门店!$S$4:$S$993931,通讯通路门店!$A$4:$A$993931,0,0),"")</f>
        <v/>
      </c>
      <c r="B697" s="99" t="str">
        <f>IFERROR(_xlfn.XLOOKUP($G697,通讯通路门店!$S$4:$S$993931,通讯通路门店!$B$4:$B$993931,0,0),"")</f>
        <v/>
      </c>
      <c r="C697" s="99" t="str">
        <f>IFERROR(_xlfn.XLOOKUP($G697,通讯通路门店!$S$4:$S$993931,通讯通路门店!$C$4:$C$993931,0,0),"")</f>
        <v/>
      </c>
      <c r="D697" s="99" t="str">
        <f>IFERROR(_xlfn.XLOOKUP($G697,通讯通路门店!$S$4:$S$993931,通讯通路门店!$D$4:$D$993931,0,0),"")</f>
        <v/>
      </c>
      <c r="E697" s="83"/>
      <c r="F697" s="83"/>
      <c r="G697" s="101" t="e">
        <v>#N/A</v>
      </c>
      <c r="H697" s="102" t="str">
        <f>IFERROR(_xlfn.XLOOKUP($G697,通讯通路门店!$S$4:$S$993931,通讯通路门店!$R$4:$R$993931,0,0),"")</f>
        <v/>
      </c>
      <c r="I697" s="83"/>
      <c r="J697" s="83"/>
      <c r="K697" s="83"/>
      <c r="L697" s="83"/>
      <c r="M697" s="83"/>
      <c r="N697" s="83"/>
      <c r="O697" s="83"/>
      <c r="P697" s="83"/>
      <c r="Q697" s="83"/>
      <c r="R697" s="83"/>
      <c r="S697" s="83"/>
      <c r="T697" s="83"/>
      <c r="U697" s="99">
        <f>COUNTIF(通讯通路门店!$S:$S,$G697)</f>
        <v>0</v>
      </c>
      <c r="V697" s="99">
        <f>COUNTIFS(通讯通路门店!$S:$S,$G697,通讯通路门店!$J:$J,"综合卖场")</f>
        <v>0</v>
      </c>
      <c r="W697" s="99">
        <f>SUMIFS(通讯通路门店!$AJ:$AJ,通讯通路门店!$S:$S,通讯客户沙盘!$G697)</f>
        <v>0</v>
      </c>
      <c r="X697" s="99">
        <f t="shared" si="50"/>
        <v>0</v>
      </c>
      <c r="Y697" s="99">
        <f>COUNTIFS(通讯通路门店!$S:$S,$G697,通讯通路门店!$J:$J,"荣耀体验店")+COUNTIFS(通讯通路门店!$S:$S,$G697,通讯通路门店!$J:$J,"荣耀授权专卖店")</f>
        <v>0</v>
      </c>
      <c r="Z697" s="99">
        <f>COUNTIFS(通讯通路门店!$S:$S,$G697,通讯通路门店!$J:$J,"VIVO体验店")</f>
        <v>0</v>
      </c>
      <c r="AA697" s="99">
        <f>COUNTIFS(通讯通路门店!$S:$S,$G697,通讯通路门店!$J:$J,"OPPO体验店")</f>
        <v>0</v>
      </c>
      <c r="AB697" s="99">
        <f>COUNTIFS(通讯通路门店!$S:$S,$G697,通讯通路门店!$J:$J,"华为授权体验店")+COUNTIFS(通讯通路门店!$S:$S,$G697,通讯通路门店!$J:$J,"华为堡垒店")</f>
        <v>0</v>
      </c>
      <c r="AC697" s="99">
        <f>COUNTIFS(通讯通路门店!$S:$S,$G697,通讯通路门店!$J:$J,"小米体验店")</f>
        <v>0</v>
      </c>
      <c r="AD697" s="99">
        <f>COUNTIFS(通讯通路门店!$S:$S,$G697,通讯通路门店!$J:$J,"苹果体验店")</f>
        <v>0</v>
      </c>
      <c r="AE697" s="99">
        <f>COUNTIFS(通讯通路门店!$S:$S,$G697,通讯通路门店!$J:$J,"其他品牌专卖店")</f>
        <v>0</v>
      </c>
      <c r="AF697" s="99">
        <f>SUMIFS(通讯通路门店!$BI:$BI,通讯通路门店!$S:$S,$G697)</f>
        <v>0</v>
      </c>
      <c r="AG697" s="99">
        <f>SUMIFS(通讯通路门店!$BH:$BH,通讯通路门店!$S:$S,$G697)</f>
        <v>0</v>
      </c>
      <c r="AH697" s="99">
        <f t="shared" si="51"/>
        <v>0</v>
      </c>
      <c r="AI697" s="99">
        <f>SUMIFS(通讯通路门店!$BB:$BB,通讯通路门店!$S:$S,$G697)</f>
        <v>0</v>
      </c>
      <c r="AJ697" s="99">
        <f>SUMIFS(通讯通路门店!$BE:$BE,通讯通路门店!$S:$S,$G697)</f>
        <v>0</v>
      </c>
      <c r="AK697" s="99">
        <f>SUMIFS(通讯通路门店!$BG:$BG,通讯通路门店!$S:$S,$G697)</f>
        <v>0</v>
      </c>
      <c r="AL697" s="99">
        <f>SUMIFS(通讯通路门店!$BC:$BC,通讯通路门店!$S:$S,$G697)</f>
        <v>0</v>
      </c>
      <c r="AM697" s="99">
        <f>SUMIFS(通讯通路门店!$BD:$BD,通讯通路门店!$S:$S,$G697)</f>
        <v>0</v>
      </c>
      <c r="AN697" s="99">
        <f>SUMIFS(通讯通路门店!$BF:$BF,通讯通路门店!$S:$S,$G697)</f>
        <v>0</v>
      </c>
      <c r="AO697" s="99">
        <f t="shared" si="52"/>
        <v>0</v>
      </c>
      <c r="AP697" s="99">
        <f>SUMIFS(通讯通路门店!$K:$K,通讯通路门店!$S:$S,$G697)</f>
        <v>0</v>
      </c>
      <c r="AQ697" s="83"/>
      <c r="AR697" s="99">
        <f>SUMIFS(通讯通路门店!$T:$T,通讯通路门店!$S:$S,$G697)</f>
        <v>0</v>
      </c>
      <c r="AS697" s="99">
        <f>SUMIFS(通讯通路门店!$U:$U,通讯通路门店!$S:$S,$G697)</f>
        <v>0</v>
      </c>
      <c r="AT697" s="99">
        <f>SUMIFS(通讯通路门店!$V:$V,通讯通路门店!$S:$S,$G697)</f>
        <v>0</v>
      </c>
      <c r="AU697" s="99">
        <f>SUMIFS(通讯通路门店!$W:$W,通讯通路门店!$S:$S,$G697)</f>
        <v>0</v>
      </c>
      <c r="AV697" s="99">
        <f>SUMIFS(通讯通路门店!$Z:$Z,通讯通路门店!$S:$S,$G697)</f>
        <v>0</v>
      </c>
      <c r="AW697" s="99">
        <f>SUMIFS(通讯通路门店!$AB:$AB,通讯通路门店!$S:$S,$G697)</f>
        <v>0</v>
      </c>
      <c r="AX697" s="99">
        <f>SUMIFS(通讯通路门店!$X:$X,通讯通路门店!$S:$S,$G697)</f>
        <v>0</v>
      </c>
      <c r="AY697" s="99">
        <f>SUMIFS(通讯通路门店!$Y:$Y,通讯通路门店!$S:$S,$G697)</f>
        <v>0</v>
      </c>
      <c r="AZ697" s="99">
        <f>SUMIFS(通讯通路门店!$AA:$AA,通讯通路门店!$S:$S,$G697)</f>
        <v>0</v>
      </c>
      <c r="BA697" s="99">
        <f t="shared" si="53"/>
        <v>0</v>
      </c>
      <c r="BB697" s="99">
        <f t="shared" si="54"/>
        <v>0</v>
      </c>
      <c r="BC697" s="99">
        <f>SUMIFS(通讯通路门店!$W:$W,通讯通路门店!$S:$S,$G697,通讯通路门店!$J:$J,"荣耀体验店")+SUMIFS(通讯通路门店!$W:$W,通讯通路门店!$S:$S,$G697,通讯通路门店!$J:$J,"荣耀授权专卖店")</f>
        <v>0</v>
      </c>
      <c r="BD697" s="99">
        <f>SUMIFS(通讯通路门店!$Z:$Z,通讯通路门店!$S:$S,$G697,通讯通路门店!$J:$J,"VIVO体验店")</f>
        <v>0</v>
      </c>
      <c r="BE697" s="99">
        <f>SUMIFS(通讯通路门店!$AB:$AB,通讯通路门店!$S:$S,$G697,通讯通路门店!$J:$J,"OPPO体验店")</f>
        <v>0</v>
      </c>
      <c r="BF697" s="99">
        <f>SUMIFS(通讯通路门店!$X:$X,通讯通路门店!$S:$S,$G697,通讯通路门店!$J:$J,"华为授权体验店")+SUMIFS(通讯通路门店!$AA:$AA,通讯通路门店!$S:$S,$G697,通讯通路门店!$J:$J,"华为堡垒店")</f>
        <v>0</v>
      </c>
      <c r="BG697" s="99">
        <f>SUMIFS(通讯通路门店!$Y:$Y,通讯通路门店!$S:$S,$G697,通讯通路门店!$J:$J,"小米体验店")</f>
        <v>0</v>
      </c>
      <c r="BH697" s="99">
        <f>SUMIFS(通讯通路门店!$AA:$AA,通讯通路门店!$S:$S,$G697,通讯通路门店!$J:$J,"苹果体验店")</f>
        <v>0</v>
      </c>
      <c r="BI697" s="99">
        <f>SUMIFS(通讯通路门店!$K:$K,通讯通路门店!$S:$S,$G697,通讯通路门店!$J:$J,"其他品牌专卖店")</f>
        <v>0</v>
      </c>
      <c r="BJ697" s="99">
        <f>SUMIFS(通讯通路门店!$AC:$AC,通讯通路门店!$S:$S,$G697)</f>
        <v>0</v>
      </c>
      <c r="BK697" s="99">
        <f>SUMIFS(通讯通路门店!$AD:$AD,通讯通路门店!$S:$S,$G697)</f>
        <v>0</v>
      </c>
      <c r="BL697" s="99">
        <f>SUMIFS(通讯通路门店!$AE:$AE,通讯通路门店!$S:$S,$G697)</f>
        <v>0</v>
      </c>
      <c r="BM697" s="99">
        <f>SUMIFS(通讯通路门店!$AF:$AF,通讯通路门店!$S:$S,$G697)</f>
        <v>0</v>
      </c>
      <c r="BN697" s="99">
        <f>SUMIFS(通讯通路门店!$AG:$AG,通讯通路门店!$S:$S,$G697)</f>
        <v>0</v>
      </c>
      <c r="BO697" s="99">
        <f>SUMIFS(通讯通路门店!$AH:$AH,通讯通路门店!$S:$S,$G697)</f>
        <v>0</v>
      </c>
      <c r="BP697" s="99">
        <f>SUMIFS(通讯通路门店!$AI:$AI,通讯通路门店!$S:$S,$G697)</f>
        <v>0</v>
      </c>
      <c r="BQ697" s="83"/>
    </row>
    <row r="698" spans="1:69">
      <c r="A698" s="99" t="str">
        <f>IFERROR(_xlfn.XLOOKUP($G698,通讯通路门店!$S$4:$S$993931,通讯通路门店!$A$4:$A$993931,0,0),"")</f>
        <v/>
      </c>
      <c r="B698" s="99" t="str">
        <f>IFERROR(_xlfn.XLOOKUP($G698,通讯通路门店!$S$4:$S$993931,通讯通路门店!$B$4:$B$993931,0,0),"")</f>
        <v/>
      </c>
      <c r="C698" s="99" t="str">
        <f>IFERROR(_xlfn.XLOOKUP($G698,通讯通路门店!$S$4:$S$993931,通讯通路门店!$C$4:$C$993931,0,0),"")</f>
        <v/>
      </c>
      <c r="D698" s="99" t="str">
        <f>IFERROR(_xlfn.XLOOKUP($G698,通讯通路门店!$S$4:$S$993931,通讯通路门店!$D$4:$D$993931,0,0),"")</f>
        <v/>
      </c>
      <c r="E698" s="83"/>
      <c r="F698" s="83"/>
      <c r="G698" s="101" t="e">
        <v>#N/A</v>
      </c>
      <c r="H698" s="102" t="str">
        <f>IFERROR(_xlfn.XLOOKUP($G698,通讯通路门店!$S$4:$S$993931,通讯通路门店!$R$4:$R$993931,0,0),"")</f>
        <v/>
      </c>
      <c r="I698" s="83"/>
      <c r="J698" s="83"/>
      <c r="K698" s="83"/>
      <c r="L698" s="83"/>
      <c r="M698" s="83"/>
      <c r="N698" s="83"/>
      <c r="O698" s="83"/>
      <c r="P698" s="83"/>
      <c r="Q698" s="83"/>
      <c r="R698" s="83"/>
      <c r="S698" s="83"/>
      <c r="T698" s="83"/>
      <c r="U698" s="99">
        <f>COUNTIF(通讯通路门店!$S:$S,$G698)</f>
        <v>0</v>
      </c>
      <c r="V698" s="99">
        <f>COUNTIFS(通讯通路门店!$S:$S,$G698,通讯通路门店!$J:$J,"综合卖场")</f>
        <v>0</v>
      </c>
      <c r="W698" s="99">
        <f>SUMIFS(通讯通路门店!$AJ:$AJ,通讯通路门店!$S:$S,通讯客户沙盘!$G698)</f>
        <v>0</v>
      </c>
      <c r="X698" s="99">
        <f t="shared" si="50"/>
        <v>0</v>
      </c>
      <c r="Y698" s="99">
        <f>COUNTIFS(通讯通路门店!$S:$S,$G698,通讯通路门店!$J:$J,"荣耀体验店")+COUNTIFS(通讯通路门店!$S:$S,$G698,通讯通路门店!$J:$J,"荣耀授权专卖店")</f>
        <v>0</v>
      </c>
      <c r="Z698" s="99">
        <f>COUNTIFS(通讯通路门店!$S:$S,$G698,通讯通路门店!$J:$J,"VIVO体验店")</f>
        <v>0</v>
      </c>
      <c r="AA698" s="99">
        <f>COUNTIFS(通讯通路门店!$S:$S,$G698,通讯通路门店!$J:$J,"OPPO体验店")</f>
        <v>0</v>
      </c>
      <c r="AB698" s="99">
        <f>COUNTIFS(通讯通路门店!$S:$S,$G698,通讯通路门店!$J:$J,"华为授权体验店")+COUNTIFS(通讯通路门店!$S:$S,$G698,通讯通路门店!$J:$J,"华为堡垒店")</f>
        <v>0</v>
      </c>
      <c r="AC698" s="99">
        <f>COUNTIFS(通讯通路门店!$S:$S,$G698,通讯通路门店!$J:$J,"小米体验店")</f>
        <v>0</v>
      </c>
      <c r="AD698" s="99">
        <f>COUNTIFS(通讯通路门店!$S:$S,$G698,通讯通路门店!$J:$J,"苹果体验店")</f>
        <v>0</v>
      </c>
      <c r="AE698" s="99">
        <f>COUNTIFS(通讯通路门店!$S:$S,$G698,通讯通路门店!$J:$J,"其他品牌专卖店")</f>
        <v>0</v>
      </c>
      <c r="AF698" s="99">
        <f>SUMIFS(通讯通路门店!$BI:$BI,通讯通路门店!$S:$S,$G698)</f>
        <v>0</v>
      </c>
      <c r="AG698" s="99">
        <f>SUMIFS(通讯通路门店!$BH:$BH,通讯通路门店!$S:$S,$G698)</f>
        <v>0</v>
      </c>
      <c r="AH698" s="99">
        <f t="shared" si="51"/>
        <v>0</v>
      </c>
      <c r="AI698" s="99">
        <f>SUMIFS(通讯通路门店!$BB:$BB,通讯通路门店!$S:$S,$G698)</f>
        <v>0</v>
      </c>
      <c r="AJ698" s="99">
        <f>SUMIFS(通讯通路门店!$BE:$BE,通讯通路门店!$S:$S,$G698)</f>
        <v>0</v>
      </c>
      <c r="AK698" s="99">
        <f>SUMIFS(通讯通路门店!$BG:$BG,通讯通路门店!$S:$S,$G698)</f>
        <v>0</v>
      </c>
      <c r="AL698" s="99">
        <f>SUMIFS(通讯通路门店!$BC:$BC,通讯通路门店!$S:$S,$G698)</f>
        <v>0</v>
      </c>
      <c r="AM698" s="99">
        <f>SUMIFS(通讯通路门店!$BD:$BD,通讯通路门店!$S:$S,$G698)</f>
        <v>0</v>
      </c>
      <c r="AN698" s="99">
        <f>SUMIFS(通讯通路门店!$BF:$BF,通讯通路门店!$S:$S,$G698)</f>
        <v>0</v>
      </c>
      <c r="AO698" s="99">
        <f t="shared" si="52"/>
        <v>0</v>
      </c>
      <c r="AP698" s="99">
        <f>SUMIFS(通讯通路门店!$K:$K,通讯通路门店!$S:$S,$G698)</f>
        <v>0</v>
      </c>
      <c r="AQ698" s="83"/>
      <c r="AR698" s="99">
        <f>SUMIFS(通讯通路门店!$T:$T,通讯通路门店!$S:$S,$G698)</f>
        <v>0</v>
      </c>
      <c r="AS698" s="99">
        <f>SUMIFS(通讯通路门店!$U:$U,通讯通路门店!$S:$S,$G698)</f>
        <v>0</v>
      </c>
      <c r="AT698" s="99">
        <f>SUMIFS(通讯通路门店!$V:$V,通讯通路门店!$S:$S,$G698)</f>
        <v>0</v>
      </c>
      <c r="AU698" s="99">
        <f>SUMIFS(通讯通路门店!$W:$W,通讯通路门店!$S:$S,$G698)</f>
        <v>0</v>
      </c>
      <c r="AV698" s="99">
        <f>SUMIFS(通讯通路门店!$Z:$Z,通讯通路门店!$S:$S,$G698)</f>
        <v>0</v>
      </c>
      <c r="AW698" s="99">
        <f>SUMIFS(通讯通路门店!$AB:$AB,通讯通路门店!$S:$S,$G698)</f>
        <v>0</v>
      </c>
      <c r="AX698" s="99">
        <f>SUMIFS(通讯通路门店!$X:$X,通讯通路门店!$S:$S,$G698)</f>
        <v>0</v>
      </c>
      <c r="AY698" s="99">
        <f>SUMIFS(通讯通路门店!$Y:$Y,通讯通路门店!$S:$S,$G698)</f>
        <v>0</v>
      </c>
      <c r="AZ698" s="99">
        <f>SUMIFS(通讯通路门店!$AA:$AA,通讯通路门店!$S:$S,$G698)</f>
        <v>0</v>
      </c>
      <c r="BA698" s="99">
        <f t="shared" si="53"/>
        <v>0</v>
      </c>
      <c r="BB698" s="99">
        <f t="shared" si="54"/>
        <v>0</v>
      </c>
      <c r="BC698" s="99">
        <f>SUMIFS(通讯通路门店!$W:$W,通讯通路门店!$S:$S,$G698,通讯通路门店!$J:$J,"荣耀体验店")+SUMIFS(通讯通路门店!$W:$W,通讯通路门店!$S:$S,$G698,通讯通路门店!$J:$J,"荣耀授权专卖店")</f>
        <v>0</v>
      </c>
      <c r="BD698" s="99">
        <f>SUMIFS(通讯通路门店!$Z:$Z,通讯通路门店!$S:$S,$G698,通讯通路门店!$J:$J,"VIVO体验店")</f>
        <v>0</v>
      </c>
      <c r="BE698" s="99">
        <f>SUMIFS(通讯通路门店!$AB:$AB,通讯通路门店!$S:$S,$G698,通讯通路门店!$J:$J,"OPPO体验店")</f>
        <v>0</v>
      </c>
      <c r="BF698" s="99">
        <f>SUMIFS(通讯通路门店!$X:$X,通讯通路门店!$S:$S,$G698,通讯通路门店!$J:$J,"华为授权体验店")+SUMIFS(通讯通路门店!$AA:$AA,通讯通路门店!$S:$S,$G698,通讯通路门店!$J:$J,"华为堡垒店")</f>
        <v>0</v>
      </c>
      <c r="BG698" s="99">
        <f>SUMIFS(通讯通路门店!$Y:$Y,通讯通路门店!$S:$S,$G698,通讯通路门店!$J:$J,"小米体验店")</f>
        <v>0</v>
      </c>
      <c r="BH698" s="99">
        <f>SUMIFS(通讯通路门店!$AA:$AA,通讯通路门店!$S:$S,$G698,通讯通路门店!$J:$J,"苹果体验店")</f>
        <v>0</v>
      </c>
      <c r="BI698" s="99">
        <f>SUMIFS(通讯通路门店!$K:$K,通讯通路门店!$S:$S,$G698,通讯通路门店!$J:$J,"其他品牌专卖店")</f>
        <v>0</v>
      </c>
      <c r="BJ698" s="99">
        <f>SUMIFS(通讯通路门店!$AC:$AC,通讯通路门店!$S:$S,$G698)</f>
        <v>0</v>
      </c>
      <c r="BK698" s="99">
        <f>SUMIFS(通讯通路门店!$AD:$AD,通讯通路门店!$S:$S,$G698)</f>
        <v>0</v>
      </c>
      <c r="BL698" s="99">
        <f>SUMIFS(通讯通路门店!$AE:$AE,通讯通路门店!$S:$S,$G698)</f>
        <v>0</v>
      </c>
      <c r="BM698" s="99">
        <f>SUMIFS(通讯通路门店!$AF:$AF,通讯通路门店!$S:$S,$G698)</f>
        <v>0</v>
      </c>
      <c r="BN698" s="99">
        <f>SUMIFS(通讯通路门店!$AG:$AG,通讯通路门店!$S:$S,$G698)</f>
        <v>0</v>
      </c>
      <c r="BO698" s="99">
        <f>SUMIFS(通讯通路门店!$AH:$AH,通讯通路门店!$S:$S,$G698)</f>
        <v>0</v>
      </c>
      <c r="BP698" s="99">
        <f>SUMIFS(通讯通路门店!$AI:$AI,通讯通路门店!$S:$S,$G698)</f>
        <v>0</v>
      </c>
      <c r="BQ698" s="83"/>
    </row>
    <row r="699" spans="1:69">
      <c r="A699" s="99" t="str">
        <f>IFERROR(_xlfn.XLOOKUP($G699,通讯通路门店!$S$4:$S$993931,通讯通路门店!$A$4:$A$993931,0,0),"")</f>
        <v/>
      </c>
      <c r="B699" s="99" t="str">
        <f>IFERROR(_xlfn.XLOOKUP($G699,通讯通路门店!$S$4:$S$993931,通讯通路门店!$B$4:$B$993931,0,0),"")</f>
        <v/>
      </c>
      <c r="C699" s="99" t="str">
        <f>IFERROR(_xlfn.XLOOKUP($G699,通讯通路门店!$S$4:$S$993931,通讯通路门店!$C$4:$C$993931,0,0),"")</f>
        <v/>
      </c>
      <c r="D699" s="99" t="str">
        <f>IFERROR(_xlfn.XLOOKUP($G699,通讯通路门店!$S$4:$S$993931,通讯通路门店!$D$4:$D$993931,0,0),"")</f>
        <v/>
      </c>
      <c r="E699" s="83"/>
      <c r="F699" s="83"/>
      <c r="G699" s="101" t="e">
        <v>#N/A</v>
      </c>
      <c r="H699" s="102" t="str">
        <f>IFERROR(_xlfn.XLOOKUP($G699,通讯通路门店!$S$4:$S$993931,通讯通路门店!$R$4:$R$993931,0,0),"")</f>
        <v/>
      </c>
      <c r="I699" s="83"/>
      <c r="J699" s="83"/>
      <c r="K699" s="83"/>
      <c r="L699" s="83"/>
      <c r="M699" s="83"/>
      <c r="N699" s="83"/>
      <c r="O699" s="83"/>
      <c r="P699" s="83"/>
      <c r="Q699" s="83"/>
      <c r="R699" s="83"/>
      <c r="S699" s="83"/>
      <c r="T699" s="83"/>
      <c r="U699" s="99">
        <f>COUNTIF(通讯通路门店!$S:$S,$G699)</f>
        <v>0</v>
      </c>
      <c r="V699" s="99">
        <f>COUNTIFS(通讯通路门店!$S:$S,$G699,通讯通路门店!$J:$J,"综合卖场")</f>
        <v>0</v>
      </c>
      <c r="W699" s="99">
        <f>SUMIFS(通讯通路门店!$AJ:$AJ,通讯通路门店!$S:$S,通讯客户沙盘!$G699)</f>
        <v>0</v>
      </c>
      <c r="X699" s="99">
        <f t="shared" si="50"/>
        <v>0</v>
      </c>
      <c r="Y699" s="99">
        <f>COUNTIFS(通讯通路门店!$S:$S,$G699,通讯通路门店!$J:$J,"荣耀体验店")+COUNTIFS(通讯通路门店!$S:$S,$G699,通讯通路门店!$J:$J,"荣耀授权专卖店")</f>
        <v>0</v>
      </c>
      <c r="Z699" s="99">
        <f>COUNTIFS(通讯通路门店!$S:$S,$G699,通讯通路门店!$J:$J,"VIVO体验店")</f>
        <v>0</v>
      </c>
      <c r="AA699" s="99">
        <f>COUNTIFS(通讯通路门店!$S:$S,$G699,通讯通路门店!$J:$J,"OPPO体验店")</f>
        <v>0</v>
      </c>
      <c r="AB699" s="99">
        <f>COUNTIFS(通讯通路门店!$S:$S,$G699,通讯通路门店!$J:$J,"华为授权体验店")+COUNTIFS(通讯通路门店!$S:$S,$G699,通讯通路门店!$J:$J,"华为堡垒店")</f>
        <v>0</v>
      </c>
      <c r="AC699" s="99">
        <f>COUNTIFS(通讯通路门店!$S:$S,$G699,通讯通路门店!$J:$J,"小米体验店")</f>
        <v>0</v>
      </c>
      <c r="AD699" s="99">
        <f>COUNTIFS(通讯通路门店!$S:$S,$G699,通讯通路门店!$J:$J,"苹果体验店")</f>
        <v>0</v>
      </c>
      <c r="AE699" s="99">
        <f>COUNTIFS(通讯通路门店!$S:$S,$G699,通讯通路门店!$J:$J,"其他品牌专卖店")</f>
        <v>0</v>
      </c>
      <c r="AF699" s="99">
        <f>SUMIFS(通讯通路门店!$BI:$BI,通讯通路门店!$S:$S,$G699)</f>
        <v>0</v>
      </c>
      <c r="AG699" s="99">
        <f>SUMIFS(通讯通路门店!$BH:$BH,通讯通路门店!$S:$S,$G699)</f>
        <v>0</v>
      </c>
      <c r="AH699" s="99">
        <f t="shared" si="51"/>
        <v>0</v>
      </c>
      <c r="AI699" s="99">
        <f>SUMIFS(通讯通路门店!$BB:$BB,通讯通路门店!$S:$S,$G699)</f>
        <v>0</v>
      </c>
      <c r="AJ699" s="99">
        <f>SUMIFS(通讯通路门店!$BE:$BE,通讯通路门店!$S:$S,$G699)</f>
        <v>0</v>
      </c>
      <c r="AK699" s="99">
        <f>SUMIFS(通讯通路门店!$BG:$BG,通讯通路门店!$S:$S,$G699)</f>
        <v>0</v>
      </c>
      <c r="AL699" s="99">
        <f>SUMIFS(通讯通路门店!$BC:$BC,通讯通路门店!$S:$S,$G699)</f>
        <v>0</v>
      </c>
      <c r="AM699" s="99">
        <f>SUMIFS(通讯通路门店!$BD:$BD,通讯通路门店!$S:$S,$G699)</f>
        <v>0</v>
      </c>
      <c r="AN699" s="99">
        <f>SUMIFS(通讯通路门店!$BF:$BF,通讯通路门店!$S:$S,$G699)</f>
        <v>0</v>
      </c>
      <c r="AO699" s="99">
        <f t="shared" si="52"/>
        <v>0</v>
      </c>
      <c r="AP699" s="99">
        <f>SUMIFS(通讯通路门店!$K:$K,通讯通路门店!$S:$S,$G699)</f>
        <v>0</v>
      </c>
      <c r="AQ699" s="83"/>
      <c r="AR699" s="99">
        <f>SUMIFS(通讯通路门店!$T:$T,通讯通路门店!$S:$S,$G699)</f>
        <v>0</v>
      </c>
      <c r="AS699" s="99">
        <f>SUMIFS(通讯通路门店!$U:$U,通讯通路门店!$S:$S,$G699)</f>
        <v>0</v>
      </c>
      <c r="AT699" s="99">
        <f>SUMIFS(通讯通路门店!$V:$V,通讯通路门店!$S:$S,$G699)</f>
        <v>0</v>
      </c>
      <c r="AU699" s="99">
        <f>SUMIFS(通讯通路门店!$W:$W,通讯通路门店!$S:$S,$G699)</f>
        <v>0</v>
      </c>
      <c r="AV699" s="99">
        <f>SUMIFS(通讯通路门店!$Z:$Z,通讯通路门店!$S:$S,$G699)</f>
        <v>0</v>
      </c>
      <c r="AW699" s="99">
        <f>SUMIFS(通讯通路门店!$AB:$AB,通讯通路门店!$S:$S,$G699)</f>
        <v>0</v>
      </c>
      <c r="AX699" s="99">
        <f>SUMIFS(通讯通路门店!$X:$X,通讯通路门店!$S:$S,$G699)</f>
        <v>0</v>
      </c>
      <c r="AY699" s="99">
        <f>SUMIFS(通讯通路门店!$Y:$Y,通讯通路门店!$S:$S,$G699)</f>
        <v>0</v>
      </c>
      <c r="AZ699" s="99">
        <f>SUMIFS(通讯通路门店!$AA:$AA,通讯通路门店!$S:$S,$G699)</f>
        <v>0</v>
      </c>
      <c r="BA699" s="99">
        <f t="shared" si="53"/>
        <v>0</v>
      </c>
      <c r="BB699" s="99">
        <f t="shared" si="54"/>
        <v>0</v>
      </c>
      <c r="BC699" s="99">
        <f>SUMIFS(通讯通路门店!$W:$W,通讯通路门店!$S:$S,$G699,通讯通路门店!$J:$J,"荣耀体验店")+SUMIFS(通讯通路门店!$W:$W,通讯通路门店!$S:$S,$G699,通讯通路门店!$J:$J,"荣耀授权专卖店")</f>
        <v>0</v>
      </c>
      <c r="BD699" s="99">
        <f>SUMIFS(通讯通路门店!$Z:$Z,通讯通路门店!$S:$S,$G699,通讯通路门店!$J:$J,"VIVO体验店")</f>
        <v>0</v>
      </c>
      <c r="BE699" s="99">
        <f>SUMIFS(通讯通路门店!$AB:$AB,通讯通路门店!$S:$S,$G699,通讯通路门店!$J:$J,"OPPO体验店")</f>
        <v>0</v>
      </c>
      <c r="BF699" s="99">
        <f>SUMIFS(通讯通路门店!$X:$X,通讯通路门店!$S:$S,$G699,通讯通路门店!$J:$J,"华为授权体验店")+SUMIFS(通讯通路门店!$AA:$AA,通讯通路门店!$S:$S,$G699,通讯通路门店!$J:$J,"华为堡垒店")</f>
        <v>0</v>
      </c>
      <c r="BG699" s="99">
        <f>SUMIFS(通讯通路门店!$Y:$Y,通讯通路门店!$S:$S,$G699,通讯通路门店!$J:$J,"小米体验店")</f>
        <v>0</v>
      </c>
      <c r="BH699" s="99">
        <f>SUMIFS(通讯通路门店!$AA:$AA,通讯通路门店!$S:$S,$G699,通讯通路门店!$J:$J,"苹果体验店")</f>
        <v>0</v>
      </c>
      <c r="BI699" s="99">
        <f>SUMIFS(通讯通路门店!$K:$K,通讯通路门店!$S:$S,$G699,通讯通路门店!$J:$J,"其他品牌专卖店")</f>
        <v>0</v>
      </c>
      <c r="BJ699" s="99">
        <f>SUMIFS(通讯通路门店!$AC:$AC,通讯通路门店!$S:$S,$G699)</f>
        <v>0</v>
      </c>
      <c r="BK699" s="99">
        <f>SUMIFS(通讯通路门店!$AD:$AD,通讯通路门店!$S:$S,$G699)</f>
        <v>0</v>
      </c>
      <c r="BL699" s="99">
        <f>SUMIFS(通讯通路门店!$AE:$AE,通讯通路门店!$S:$S,$G699)</f>
        <v>0</v>
      </c>
      <c r="BM699" s="99">
        <f>SUMIFS(通讯通路门店!$AF:$AF,通讯通路门店!$S:$S,$G699)</f>
        <v>0</v>
      </c>
      <c r="BN699" s="99">
        <f>SUMIFS(通讯通路门店!$AG:$AG,通讯通路门店!$S:$S,$G699)</f>
        <v>0</v>
      </c>
      <c r="BO699" s="99">
        <f>SUMIFS(通讯通路门店!$AH:$AH,通讯通路门店!$S:$S,$G699)</f>
        <v>0</v>
      </c>
      <c r="BP699" s="99">
        <f>SUMIFS(通讯通路门店!$AI:$AI,通讯通路门店!$S:$S,$G699)</f>
        <v>0</v>
      </c>
      <c r="BQ699" s="83"/>
    </row>
    <row r="700" spans="1:69">
      <c r="A700" s="99" t="str">
        <f>IFERROR(_xlfn.XLOOKUP($G700,通讯通路门店!$S$4:$S$993931,通讯通路门店!$A$4:$A$993931,0,0),"")</f>
        <v/>
      </c>
      <c r="B700" s="99" t="str">
        <f>IFERROR(_xlfn.XLOOKUP($G700,通讯通路门店!$S$4:$S$993931,通讯通路门店!$B$4:$B$993931,0,0),"")</f>
        <v/>
      </c>
      <c r="C700" s="99" t="str">
        <f>IFERROR(_xlfn.XLOOKUP($G700,通讯通路门店!$S$4:$S$993931,通讯通路门店!$C$4:$C$993931,0,0),"")</f>
        <v/>
      </c>
      <c r="D700" s="99" t="str">
        <f>IFERROR(_xlfn.XLOOKUP($G700,通讯通路门店!$S$4:$S$993931,通讯通路门店!$D$4:$D$993931,0,0),"")</f>
        <v/>
      </c>
      <c r="E700" s="83"/>
      <c r="F700" s="83"/>
      <c r="G700" s="101" t="e">
        <v>#N/A</v>
      </c>
      <c r="H700" s="102" t="str">
        <f>IFERROR(_xlfn.XLOOKUP($G700,通讯通路门店!$S$4:$S$993931,通讯通路门店!$R$4:$R$993931,0,0),"")</f>
        <v/>
      </c>
      <c r="I700" s="83"/>
      <c r="J700" s="83"/>
      <c r="K700" s="83"/>
      <c r="L700" s="83"/>
      <c r="M700" s="83"/>
      <c r="N700" s="83"/>
      <c r="O700" s="83"/>
      <c r="P700" s="83"/>
      <c r="Q700" s="83"/>
      <c r="R700" s="83"/>
      <c r="S700" s="83"/>
      <c r="T700" s="83"/>
      <c r="U700" s="99">
        <f>COUNTIF(通讯通路门店!$S:$S,$G700)</f>
        <v>0</v>
      </c>
      <c r="V700" s="99">
        <f>COUNTIFS(通讯通路门店!$S:$S,$G700,通讯通路门店!$J:$J,"综合卖场")</f>
        <v>0</v>
      </c>
      <c r="W700" s="99">
        <f>SUMIFS(通讯通路门店!$AJ:$AJ,通讯通路门店!$S:$S,通讯客户沙盘!$G700)</f>
        <v>0</v>
      </c>
      <c r="X700" s="99">
        <f t="shared" si="50"/>
        <v>0</v>
      </c>
      <c r="Y700" s="99">
        <f>COUNTIFS(通讯通路门店!$S:$S,$G700,通讯通路门店!$J:$J,"荣耀体验店")+COUNTIFS(通讯通路门店!$S:$S,$G700,通讯通路门店!$J:$J,"荣耀授权专卖店")</f>
        <v>0</v>
      </c>
      <c r="Z700" s="99">
        <f>COUNTIFS(通讯通路门店!$S:$S,$G700,通讯通路门店!$J:$J,"VIVO体验店")</f>
        <v>0</v>
      </c>
      <c r="AA700" s="99">
        <f>COUNTIFS(通讯通路门店!$S:$S,$G700,通讯通路门店!$J:$J,"OPPO体验店")</f>
        <v>0</v>
      </c>
      <c r="AB700" s="99">
        <f>COUNTIFS(通讯通路门店!$S:$S,$G700,通讯通路门店!$J:$J,"华为授权体验店")+COUNTIFS(通讯通路门店!$S:$S,$G700,通讯通路门店!$J:$J,"华为堡垒店")</f>
        <v>0</v>
      </c>
      <c r="AC700" s="99">
        <f>COUNTIFS(通讯通路门店!$S:$S,$G700,通讯通路门店!$J:$J,"小米体验店")</f>
        <v>0</v>
      </c>
      <c r="AD700" s="99">
        <f>COUNTIFS(通讯通路门店!$S:$S,$G700,通讯通路门店!$J:$J,"苹果体验店")</f>
        <v>0</v>
      </c>
      <c r="AE700" s="99">
        <f>COUNTIFS(通讯通路门店!$S:$S,$G700,通讯通路门店!$J:$J,"其他品牌专卖店")</f>
        <v>0</v>
      </c>
      <c r="AF700" s="99">
        <f>SUMIFS(通讯通路门店!$BI:$BI,通讯通路门店!$S:$S,$G700)</f>
        <v>0</v>
      </c>
      <c r="AG700" s="99">
        <f>SUMIFS(通讯通路门店!$BH:$BH,通讯通路门店!$S:$S,$G700)</f>
        <v>0</v>
      </c>
      <c r="AH700" s="99">
        <f t="shared" si="51"/>
        <v>0</v>
      </c>
      <c r="AI700" s="99">
        <f>SUMIFS(通讯通路门店!$BB:$BB,通讯通路门店!$S:$S,$G700)</f>
        <v>0</v>
      </c>
      <c r="AJ700" s="99">
        <f>SUMIFS(通讯通路门店!$BE:$BE,通讯通路门店!$S:$S,$G700)</f>
        <v>0</v>
      </c>
      <c r="AK700" s="99">
        <f>SUMIFS(通讯通路门店!$BG:$BG,通讯通路门店!$S:$S,$G700)</f>
        <v>0</v>
      </c>
      <c r="AL700" s="99">
        <f>SUMIFS(通讯通路门店!$BC:$BC,通讯通路门店!$S:$S,$G700)</f>
        <v>0</v>
      </c>
      <c r="AM700" s="99">
        <f>SUMIFS(通讯通路门店!$BD:$BD,通讯通路门店!$S:$S,$G700)</f>
        <v>0</v>
      </c>
      <c r="AN700" s="99">
        <f>SUMIFS(通讯通路门店!$BF:$BF,通讯通路门店!$S:$S,$G700)</f>
        <v>0</v>
      </c>
      <c r="AO700" s="99">
        <f t="shared" si="52"/>
        <v>0</v>
      </c>
      <c r="AP700" s="99">
        <f>SUMIFS(通讯通路门店!$K:$K,通讯通路门店!$S:$S,$G700)</f>
        <v>0</v>
      </c>
      <c r="AQ700" s="83"/>
      <c r="AR700" s="99">
        <f>SUMIFS(通讯通路门店!$T:$T,通讯通路门店!$S:$S,$G700)</f>
        <v>0</v>
      </c>
      <c r="AS700" s="99">
        <f>SUMIFS(通讯通路门店!$U:$U,通讯通路门店!$S:$S,$G700)</f>
        <v>0</v>
      </c>
      <c r="AT700" s="99">
        <f>SUMIFS(通讯通路门店!$V:$V,通讯通路门店!$S:$S,$G700)</f>
        <v>0</v>
      </c>
      <c r="AU700" s="99">
        <f>SUMIFS(通讯通路门店!$W:$W,通讯通路门店!$S:$S,$G700)</f>
        <v>0</v>
      </c>
      <c r="AV700" s="99">
        <f>SUMIFS(通讯通路门店!$Z:$Z,通讯通路门店!$S:$S,$G700)</f>
        <v>0</v>
      </c>
      <c r="AW700" s="99">
        <f>SUMIFS(通讯通路门店!$AB:$AB,通讯通路门店!$S:$S,$G700)</f>
        <v>0</v>
      </c>
      <c r="AX700" s="99">
        <f>SUMIFS(通讯通路门店!$X:$X,通讯通路门店!$S:$S,$G700)</f>
        <v>0</v>
      </c>
      <c r="AY700" s="99">
        <f>SUMIFS(通讯通路门店!$Y:$Y,通讯通路门店!$S:$S,$G700)</f>
        <v>0</v>
      </c>
      <c r="AZ700" s="99">
        <f>SUMIFS(通讯通路门店!$AA:$AA,通讯通路门店!$S:$S,$G700)</f>
        <v>0</v>
      </c>
      <c r="BA700" s="99">
        <f t="shared" si="53"/>
        <v>0</v>
      </c>
      <c r="BB700" s="99">
        <f t="shared" si="54"/>
        <v>0</v>
      </c>
      <c r="BC700" s="99">
        <f>SUMIFS(通讯通路门店!$W:$W,通讯通路门店!$S:$S,$G700,通讯通路门店!$J:$J,"荣耀体验店")+SUMIFS(通讯通路门店!$W:$W,通讯通路门店!$S:$S,$G700,通讯通路门店!$J:$J,"荣耀授权专卖店")</f>
        <v>0</v>
      </c>
      <c r="BD700" s="99">
        <f>SUMIFS(通讯通路门店!$Z:$Z,通讯通路门店!$S:$S,$G700,通讯通路门店!$J:$J,"VIVO体验店")</f>
        <v>0</v>
      </c>
      <c r="BE700" s="99">
        <f>SUMIFS(通讯通路门店!$AB:$AB,通讯通路门店!$S:$S,$G700,通讯通路门店!$J:$J,"OPPO体验店")</f>
        <v>0</v>
      </c>
      <c r="BF700" s="99">
        <f>SUMIFS(通讯通路门店!$X:$X,通讯通路门店!$S:$S,$G700,通讯通路门店!$J:$J,"华为授权体验店")+SUMIFS(通讯通路门店!$AA:$AA,通讯通路门店!$S:$S,$G700,通讯通路门店!$J:$J,"华为堡垒店")</f>
        <v>0</v>
      </c>
      <c r="BG700" s="99">
        <f>SUMIFS(通讯通路门店!$Y:$Y,通讯通路门店!$S:$S,$G700,通讯通路门店!$J:$J,"小米体验店")</f>
        <v>0</v>
      </c>
      <c r="BH700" s="99">
        <f>SUMIFS(通讯通路门店!$AA:$AA,通讯通路门店!$S:$S,$G700,通讯通路门店!$J:$J,"苹果体验店")</f>
        <v>0</v>
      </c>
      <c r="BI700" s="99">
        <f>SUMIFS(通讯通路门店!$K:$K,通讯通路门店!$S:$S,$G700,通讯通路门店!$J:$J,"其他品牌专卖店")</f>
        <v>0</v>
      </c>
      <c r="BJ700" s="99">
        <f>SUMIFS(通讯通路门店!$AC:$AC,通讯通路门店!$S:$S,$G700)</f>
        <v>0</v>
      </c>
      <c r="BK700" s="99">
        <f>SUMIFS(通讯通路门店!$AD:$AD,通讯通路门店!$S:$S,$G700)</f>
        <v>0</v>
      </c>
      <c r="BL700" s="99">
        <f>SUMIFS(通讯通路门店!$AE:$AE,通讯通路门店!$S:$S,$G700)</f>
        <v>0</v>
      </c>
      <c r="BM700" s="99">
        <f>SUMIFS(通讯通路门店!$AF:$AF,通讯通路门店!$S:$S,$G700)</f>
        <v>0</v>
      </c>
      <c r="BN700" s="99">
        <f>SUMIFS(通讯通路门店!$AG:$AG,通讯通路门店!$S:$S,$G700)</f>
        <v>0</v>
      </c>
      <c r="BO700" s="99">
        <f>SUMIFS(通讯通路门店!$AH:$AH,通讯通路门店!$S:$S,$G700)</f>
        <v>0</v>
      </c>
      <c r="BP700" s="99">
        <f>SUMIFS(通讯通路门店!$AI:$AI,通讯通路门店!$S:$S,$G700)</f>
        <v>0</v>
      </c>
      <c r="BQ700" s="83"/>
    </row>
    <row r="701" spans="1:69">
      <c r="A701" s="99" t="str">
        <f>IFERROR(_xlfn.XLOOKUP($G701,通讯通路门店!$S$4:$S$993931,通讯通路门店!$A$4:$A$993931,0,0),"")</f>
        <v/>
      </c>
      <c r="B701" s="99" t="str">
        <f>IFERROR(_xlfn.XLOOKUP($G701,通讯通路门店!$S$4:$S$993931,通讯通路门店!$B$4:$B$993931,0,0),"")</f>
        <v/>
      </c>
      <c r="C701" s="99" t="str">
        <f>IFERROR(_xlfn.XLOOKUP($G701,通讯通路门店!$S$4:$S$993931,通讯通路门店!$C$4:$C$993931,0,0),"")</f>
        <v/>
      </c>
      <c r="D701" s="99" t="str">
        <f>IFERROR(_xlfn.XLOOKUP($G701,通讯通路门店!$S$4:$S$993931,通讯通路门店!$D$4:$D$993931,0,0),"")</f>
        <v/>
      </c>
      <c r="E701" s="83"/>
      <c r="F701" s="83"/>
      <c r="G701" s="101" t="e">
        <v>#N/A</v>
      </c>
      <c r="H701" s="102" t="str">
        <f>IFERROR(_xlfn.XLOOKUP($G701,通讯通路门店!$S$4:$S$993931,通讯通路门店!$R$4:$R$993931,0,0),"")</f>
        <v/>
      </c>
      <c r="I701" s="83"/>
      <c r="J701" s="83"/>
      <c r="K701" s="83"/>
      <c r="L701" s="83"/>
      <c r="M701" s="83"/>
      <c r="N701" s="83"/>
      <c r="O701" s="83"/>
      <c r="P701" s="83"/>
      <c r="Q701" s="83"/>
      <c r="R701" s="83"/>
      <c r="S701" s="83"/>
      <c r="T701" s="83"/>
      <c r="U701" s="99">
        <f>COUNTIF(通讯通路门店!$S:$S,$G701)</f>
        <v>0</v>
      </c>
      <c r="V701" s="99">
        <f>COUNTIFS(通讯通路门店!$S:$S,$G701,通讯通路门店!$J:$J,"综合卖场")</f>
        <v>0</v>
      </c>
      <c r="W701" s="99">
        <f>SUMIFS(通讯通路门店!$AJ:$AJ,通讯通路门店!$S:$S,通讯客户沙盘!$G701)</f>
        <v>0</v>
      </c>
      <c r="X701" s="99">
        <f t="shared" si="50"/>
        <v>0</v>
      </c>
      <c r="Y701" s="99">
        <f>COUNTIFS(通讯通路门店!$S:$S,$G701,通讯通路门店!$J:$J,"荣耀体验店")+COUNTIFS(通讯通路门店!$S:$S,$G701,通讯通路门店!$J:$J,"荣耀授权专卖店")</f>
        <v>0</v>
      </c>
      <c r="Z701" s="99">
        <f>COUNTIFS(通讯通路门店!$S:$S,$G701,通讯通路门店!$J:$J,"VIVO体验店")</f>
        <v>0</v>
      </c>
      <c r="AA701" s="99">
        <f>COUNTIFS(通讯通路门店!$S:$S,$G701,通讯通路门店!$J:$J,"OPPO体验店")</f>
        <v>0</v>
      </c>
      <c r="AB701" s="99">
        <f>COUNTIFS(通讯通路门店!$S:$S,$G701,通讯通路门店!$J:$J,"华为授权体验店")+COUNTIFS(通讯通路门店!$S:$S,$G701,通讯通路门店!$J:$J,"华为堡垒店")</f>
        <v>0</v>
      </c>
      <c r="AC701" s="99">
        <f>COUNTIFS(通讯通路门店!$S:$S,$G701,通讯通路门店!$J:$J,"小米体验店")</f>
        <v>0</v>
      </c>
      <c r="AD701" s="99">
        <f>COUNTIFS(通讯通路门店!$S:$S,$G701,通讯通路门店!$J:$J,"苹果体验店")</f>
        <v>0</v>
      </c>
      <c r="AE701" s="99">
        <f>COUNTIFS(通讯通路门店!$S:$S,$G701,通讯通路门店!$J:$J,"其他品牌专卖店")</f>
        <v>0</v>
      </c>
      <c r="AF701" s="99">
        <f>SUMIFS(通讯通路门店!$BI:$BI,通讯通路门店!$S:$S,$G701)</f>
        <v>0</v>
      </c>
      <c r="AG701" s="99">
        <f>SUMIFS(通讯通路门店!$BH:$BH,通讯通路门店!$S:$S,$G701)</f>
        <v>0</v>
      </c>
      <c r="AH701" s="99">
        <f t="shared" si="51"/>
        <v>0</v>
      </c>
      <c r="AI701" s="99">
        <f>SUMIFS(通讯通路门店!$BB:$BB,通讯通路门店!$S:$S,$G701)</f>
        <v>0</v>
      </c>
      <c r="AJ701" s="99">
        <f>SUMIFS(通讯通路门店!$BE:$BE,通讯通路门店!$S:$S,$G701)</f>
        <v>0</v>
      </c>
      <c r="AK701" s="99">
        <f>SUMIFS(通讯通路门店!$BG:$BG,通讯通路门店!$S:$S,$G701)</f>
        <v>0</v>
      </c>
      <c r="AL701" s="99">
        <f>SUMIFS(通讯通路门店!$BC:$BC,通讯通路门店!$S:$S,$G701)</f>
        <v>0</v>
      </c>
      <c r="AM701" s="99">
        <f>SUMIFS(通讯通路门店!$BD:$BD,通讯通路门店!$S:$S,$G701)</f>
        <v>0</v>
      </c>
      <c r="AN701" s="99">
        <f>SUMIFS(通讯通路门店!$BF:$BF,通讯通路门店!$S:$S,$G701)</f>
        <v>0</v>
      </c>
      <c r="AO701" s="99">
        <f t="shared" si="52"/>
        <v>0</v>
      </c>
      <c r="AP701" s="99">
        <f>SUMIFS(通讯通路门店!$K:$K,通讯通路门店!$S:$S,$G701)</f>
        <v>0</v>
      </c>
      <c r="AQ701" s="83"/>
      <c r="AR701" s="99">
        <f>SUMIFS(通讯通路门店!$T:$T,通讯通路门店!$S:$S,$G701)</f>
        <v>0</v>
      </c>
      <c r="AS701" s="99">
        <f>SUMIFS(通讯通路门店!$U:$U,通讯通路门店!$S:$S,$G701)</f>
        <v>0</v>
      </c>
      <c r="AT701" s="99">
        <f>SUMIFS(通讯通路门店!$V:$V,通讯通路门店!$S:$S,$G701)</f>
        <v>0</v>
      </c>
      <c r="AU701" s="99">
        <f>SUMIFS(通讯通路门店!$W:$W,通讯通路门店!$S:$S,$G701)</f>
        <v>0</v>
      </c>
      <c r="AV701" s="99">
        <f>SUMIFS(通讯通路门店!$Z:$Z,通讯通路门店!$S:$S,$G701)</f>
        <v>0</v>
      </c>
      <c r="AW701" s="99">
        <f>SUMIFS(通讯通路门店!$AB:$AB,通讯通路门店!$S:$S,$G701)</f>
        <v>0</v>
      </c>
      <c r="AX701" s="99">
        <f>SUMIFS(通讯通路门店!$X:$X,通讯通路门店!$S:$S,$G701)</f>
        <v>0</v>
      </c>
      <c r="AY701" s="99">
        <f>SUMIFS(通讯通路门店!$Y:$Y,通讯通路门店!$S:$S,$G701)</f>
        <v>0</v>
      </c>
      <c r="AZ701" s="99">
        <f>SUMIFS(通讯通路门店!$AA:$AA,通讯通路门店!$S:$S,$G701)</f>
        <v>0</v>
      </c>
      <c r="BA701" s="99">
        <f t="shared" si="53"/>
        <v>0</v>
      </c>
      <c r="BB701" s="99">
        <f t="shared" si="54"/>
        <v>0</v>
      </c>
      <c r="BC701" s="99">
        <f>SUMIFS(通讯通路门店!$W:$W,通讯通路门店!$S:$S,$G701,通讯通路门店!$J:$J,"荣耀体验店")+SUMIFS(通讯通路门店!$W:$W,通讯通路门店!$S:$S,$G701,通讯通路门店!$J:$J,"荣耀授权专卖店")</f>
        <v>0</v>
      </c>
      <c r="BD701" s="99">
        <f>SUMIFS(通讯通路门店!$Z:$Z,通讯通路门店!$S:$S,$G701,通讯通路门店!$J:$J,"VIVO体验店")</f>
        <v>0</v>
      </c>
      <c r="BE701" s="99">
        <f>SUMIFS(通讯通路门店!$AB:$AB,通讯通路门店!$S:$S,$G701,通讯通路门店!$J:$J,"OPPO体验店")</f>
        <v>0</v>
      </c>
      <c r="BF701" s="99">
        <f>SUMIFS(通讯通路门店!$X:$X,通讯通路门店!$S:$S,$G701,通讯通路门店!$J:$J,"华为授权体验店")+SUMIFS(通讯通路门店!$AA:$AA,通讯通路门店!$S:$S,$G701,通讯通路门店!$J:$J,"华为堡垒店")</f>
        <v>0</v>
      </c>
      <c r="BG701" s="99">
        <f>SUMIFS(通讯通路门店!$Y:$Y,通讯通路门店!$S:$S,$G701,通讯通路门店!$J:$J,"小米体验店")</f>
        <v>0</v>
      </c>
      <c r="BH701" s="99">
        <f>SUMIFS(通讯通路门店!$AA:$AA,通讯通路门店!$S:$S,$G701,通讯通路门店!$J:$J,"苹果体验店")</f>
        <v>0</v>
      </c>
      <c r="BI701" s="99">
        <f>SUMIFS(通讯通路门店!$K:$K,通讯通路门店!$S:$S,$G701,通讯通路门店!$J:$J,"其他品牌专卖店")</f>
        <v>0</v>
      </c>
      <c r="BJ701" s="99">
        <f>SUMIFS(通讯通路门店!$AC:$AC,通讯通路门店!$S:$S,$G701)</f>
        <v>0</v>
      </c>
      <c r="BK701" s="99">
        <f>SUMIFS(通讯通路门店!$AD:$AD,通讯通路门店!$S:$S,$G701)</f>
        <v>0</v>
      </c>
      <c r="BL701" s="99">
        <f>SUMIFS(通讯通路门店!$AE:$AE,通讯通路门店!$S:$S,$G701)</f>
        <v>0</v>
      </c>
      <c r="BM701" s="99">
        <f>SUMIFS(通讯通路门店!$AF:$AF,通讯通路门店!$S:$S,$G701)</f>
        <v>0</v>
      </c>
      <c r="BN701" s="99">
        <f>SUMIFS(通讯通路门店!$AG:$AG,通讯通路门店!$S:$S,$G701)</f>
        <v>0</v>
      </c>
      <c r="BO701" s="99">
        <f>SUMIFS(通讯通路门店!$AH:$AH,通讯通路门店!$S:$S,$G701)</f>
        <v>0</v>
      </c>
      <c r="BP701" s="99">
        <f>SUMIFS(通讯通路门店!$AI:$AI,通讯通路门店!$S:$S,$G701)</f>
        <v>0</v>
      </c>
      <c r="BQ701" s="83"/>
    </row>
    <row r="702" spans="1:69">
      <c r="A702" s="99" t="str">
        <f>IFERROR(_xlfn.XLOOKUP($G702,通讯通路门店!$S$4:$S$993931,通讯通路门店!$A$4:$A$993931,0,0),"")</f>
        <v/>
      </c>
      <c r="B702" s="99" t="str">
        <f>IFERROR(_xlfn.XLOOKUP($G702,通讯通路门店!$S$4:$S$993931,通讯通路门店!$B$4:$B$993931,0,0),"")</f>
        <v/>
      </c>
      <c r="C702" s="99" t="str">
        <f>IFERROR(_xlfn.XLOOKUP($G702,通讯通路门店!$S$4:$S$993931,通讯通路门店!$C$4:$C$993931,0,0),"")</f>
        <v/>
      </c>
      <c r="D702" s="99" t="str">
        <f>IFERROR(_xlfn.XLOOKUP($G702,通讯通路门店!$S$4:$S$993931,通讯通路门店!$D$4:$D$993931,0,0),"")</f>
        <v/>
      </c>
      <c r="E702" s="83"/>
      <c r="F702" s="83"/>
      <c r="G702" s="101" t="e">
        <v>#N/A</v>
      </c>
      <c r="H702" s="102" t="str">
        <f>IFERROR(_xlfn.XLOOKUP($G702,通讯通路门店!$S$4:$S$993931,通讯通路门店!$R$4:$R$993931,0,0),"")</f>
        <v/>
      </c>
      <c r="I702" s="83"/>
      <c r="J702" s="83"/>
      <c r="K702" s="83"/>
      <c r="L702" s="83"/>
      <c r="M702" s="83"/>
      <c r="N702" s="83"/>
      <c r="O702" s="83"/>
      <c r="P702" s="83"/>
      <c r="Q702" s="83"/>
      <c r="R702" s="83"/>
      <c r="S702" s="83"/>
      <c r="T702" s="83"/>
      <c r="U702" s="99">
        <f>COUNTIF(通讯通路门店!$S:$S,$G702)</f>
        <v>0</v>
      </c>
      <c r="V702" s="99">
        <f>COUNTIFS(通讯通路门店!$S:$S,$G702,通讯通路门店!$J:$J,"综合卖场")</f>
        <v>0</v>
      </c>
      <c r="W702" s="99">
        <f>SUMIFS(通讯通路门店!$AJ:$AJ,通讯通路门店!$S:$S,通讯客户沙盘!$G702)</f>
        <v>0</v>
      </c>
      <c r="X702" s="99">
        <f t="shared" si="50"/>
        <v>0</v>
      </c>
      <c r="Y702" s="99">
        <f>COUNTIFS(通讯通路门店!$S:$S,$G702,通讯通路门店!$J:$J,"荣耀体验店")+COUNTIFS(通讯通路门店!$S:$S,$G702,通讯通路门店!$J:$J,"荣耀授权专卖店")</f>
        <v>0</v>
      </c>
      <c r="Z702" s="99">
        <f>COUNTIFS(通讯通路门店!$S:$S,$G702,通讯通路门店!$J:$J,"VIVO体验店")</f>
        <v>0</v>
      </c>
      <c r="AA702" s="99">
        <f>COUNTIFS(通讯通路门店!$S:$S,$G702,通讯通路门店!$J:$J,"OPPO体验店")</f>
        <v>0</v>
      </c>
      <c r="AB702" s="99">
        <f>COUNTIFS(通讯通路门店!$S:$S,$G702,通讯通路门店!$J:$J,"华为授权体验店")+COUNTIFS(通讯通路门店!$S:$S,$G702,通讯通路门店!$J:$J,"华为堡垒店")</f>
        <v>0</v>
      </c>
      <c r="AC702" s="99">
        <f>COUNTIFS(通讯通路门店!$S:$S,$G702,通讯通路门店!$J:$J,"小米体验店")</f>
        <v>0</v>
      </c>
      <c r="AD702" s="99">
        <f>COUNTIFS(通讯通路门店!$S:$S,$G702,通讯通路门店!$J:$J,"苹果体验店")</f>
        <v>0</v>
      </c>
      <c r="AE702" s="99">
        <f>COUNTIFS(通讯通路门店!$S:$S,$G702,通讯通路门店!$J:$J,"其他品牌专卖店")</f>
        <v>0</v>
      </c>
      <c r="AF702" s="99">
        <f>SUMIFS(通讯通路门店!$BI:$BI,通讯通路门店!$S:$S,$G702)</f>
        <v>0</v>
      </c>
      <c r="AG702" s="99">
        <f>SUMIFS(通讯通路门店!$BH:$BH,通讯通路门店!$S:$S,$G702)</f>
        <v>0</v>
      </c>
      <c r="AH702" s="99">
        <f t="shared" si="51"/>
        <v>0</v>
      </c>
      <c r="AI702" s="99">
        <f>SUMIFS(通讯通路门店!$BB:$BB,通讯通路门店!$S:$S,$G702)</f>
        <v>0</v>
      </c>
      <c r="AJ702" s="99">
        <f>SUMIFS(通讯通路门店!$BE:$BE,通讯通路门店!$S:$S,$G702)</f>
        <v>0</v>
      </c>
      <c r="AK702" s="99">
        <f>SUMIFS(通讯通路门店!$BG:$BG,通讯通路门店!$S:$S,$G702)</f>
        <v>0</v>
      </c>
      <c r="AL702" s="99">
        <f>SUMIFS(通讯通路门店!$BC:$BC,通讯通路门店!$S:$S,$G702)</f>
        <v>0</v>
      </c>
      <c r="AM702" s="99">
        <f>SUMIFS(通讯通路门店!$BD:$BD,通讯通路门店!$S:$S,$G702)</f>
        <v>0</v>
      </c>
      <c r="AN702" s="99">
        <f>SUMIFS(通讯通路门店!$BF:$BF,通讯通路门店!$S:$S,$G702)</f>
        <v>0</v>
      </c>
      <c r="AO702" s="99">
        <f t="shared" si="52"/>
        <v>0</v>
      </c>
      <c r="AP702" s="99">
        <f>SUMIFS(通讯通路门店!$K:$K,通讯通路门店!$S:$S,$G702)</f>
        <v>0</v>
      </c>
      <c r="AQ702" s="83"/>
      <c r="AR702" s="99">
        <f>SUMIFS(通讯通路门店!$T:$T,通讯通路门店!$S:$S,$G702)</f>
        <v>0</v>
      </c>
      <c r="AS702" s="99">
        <f>SUMIFS(通讯通路门店!$U:$U,通讯通路门店!$S:$S,$G702)</f>
        <v>0</v>
      </c>
      <c r="AT702" s="99">
        <f>SUMIFS(通讯通路门店!$V:$V,通讯通路门店!$S:$S,$G702)</f>
        <v>0</v>
      </c>
      <c r="AU702" s="99">
        <f>SUMIFS(通讯通路门店!$W:$W,通讯通路门店!$S:$S,$G702)</f>
        <v>0</v>
      </c>
      <c r="AV702" s="99">
        <f>SUMIFS(通讯通路门店!$Z:$Z,通讯通路门店!$S:$S,$G702)</f>
        <v>0</v>
      </c>
      <c r="AW702" s="99">
        <f>SUMIFS(通讯通路门店!$AB:$AB,通讯通路门店!$S:$S,$G702)</f>
        <v>0</v>
      </c>
      <c r="AX702" s="99">
        <f>SUMIFS(通讯通路门店!$X:$X,通讯通路门店!$S:$S,$G702)</f>
        <v>0</v>
      </c>
      <c r="AY702" s="99">
        <f>SUMIFS(通讯通路门店!$Y:$Y,通讯通路门店!$S:$S,$G702)</f>
        <v>0</v>
      </c>
      <c r="AZ702" s="99">
        <f>SUMIFS(通讯通路门店!$AA:$AA,通讯通路门店!$S:$S,$G702)</f>
        <v>0</v>
      </c>
      <c r="BA702" s="99">
        <f t="shared" si="53"/>
        <v>0</v>
      </c>
      <c r="BB702" s="99">
        <f t="shared" si="54"/>
        <v>0</v>
      </c>
      <c r="BC702" s="99">
        <f>SUMIFS(通讯通路门店!$W:$W,通讯通路门店!$S:$S,$G702,通讯通路门店!$J:$J,"荣耀体验店")+SUMIFS(通讯通路门店!$W:$W,通讯通路门店!$S:$S,$G702,通讯通路门店!$J:$J,"荣耀授权专卖店")</f>
        <v>0</v>
      </c>
      <c r="BD702" s="99">
        <f>SUMIFS(通讯通路门店!$Z:$Z,通讯通路门店!$S:$S,$G702,通讯通路门店!$J:$J,"VIVO体验店")</f>
        <v>0</v>
      </c>
      <c r="BE702" s="99">
        <f>SUMIFS(通讯通路门店!$AB:$AB,通讯通路门店!$S:$S,$G702,通讯通路门店!$J:$J,"OPPO体验店")</f>
        <v>0</v>
      </c>
      <c r="BF702" s="99">
        <f>SUMIFS(通讯通路门店!$X:$X,通讯通路门店!$S:$S,$G702,通讯通路门店!$J:$J,"华为授权体验店")+SUMIFS(通讯通路门店!$AA:$AA,通讯通路门店!$S:$S,$G702,通讯通路门店!$J:$J,"华为堡垒店")</f>
        <v>0</v>
      </c>
      <c r="BG702" s="99">
        <f>SUMIFS(通讯通路门店!$Y:$Y,通讯通路门店!$S:$S,$G702,通讯通路门店!$J:$J,"小米体验店")</f>
        <v>0</v>
      </c>
      <c r="BH702" s="99">
        <f>SUMIFS(通讯通路门店!$AA:$AA,通讯通路门店!$S:$S,$G702,通讯通路门店!$J:$J,"苹果体验店")</f>
        <v>0</v>
      </c>
      <c r="BI702" s="99">
        <f>SUMIFS(通讯通路门店!$K:$K,通讯通路门店!$S:$S,$G702,通讯通路门店!$J:$J,"其他品牌专卖店")</f>
        <v>0</v>
      </c>
      <c r="BJ702" s="99">
        <f>SUMIFS(通讯通路门店!$AC:$AC,通讯通路门店!$S:$S,$G702)</f>
        <v>0</v>
      </c>
      <c r="BK702" s="99">
        <f>SUMIFS(通讯通路门店!$AD:$AD,通讯通路门店!$S:$S,$G702)</f>
        <v>0</v>
      </c>
      <c r="BL702" s="99">
        <f>SUMIFS(通讯通路门店!$AE:$AE,通讯通路门店!$S:$S,$G702)</f>
        <v>0</v>
      </c>
      <c r="BM702" s="99">
        <f>SUMIFS(通讯通路门店!$AF:$AF,通讯通路门店!$S:$S,$G702)</f>
        <v>0</v>
      </c>
      <c r="BN702" s="99">
        <f>SUMIFS(通讯通路门店!$AG:$AG,通讯通路门店!$S:$S,$G702)</f>
        <v>0</v>
      </c>
      <c r="BO702" s="99">
        <f>SUMIFS(通讯通路门店!$AH:$AH,通讯通路门店!$S:$S,$G702)</f>
        <v>0</v>
      </c>
      <c r="BP702" s="99">
        <f>SUMIFS(通讯通路门店!$AI:$AI,通讯通路门店!$S:$S,$G702)</f>
        <v>0</v>
      </c>
      <c r="BQ702" s="83"/>
    </row>
    <row r="703" spans="1:69">
      <c r="A703" s="99" t="str">
        <f>IFERROR(_xlfn.XLOOKUP($G703,通讯通路门店!$S$4:$S$993931,通讯通路门店!$A$4:$A$993931,0,0),"")</f>
        <v/>
      </c>
      <c r="B703" s="99" t="str">
        <f>IFERROR(_xlfn.XLOOKUP($G703,通讯通路门店!$S$4:$S$993931,通讯通路门店!$B$4:$B$993931,0,0),"")</f>
        <v/>
      </c>
      <c r="C703" s="99" t="str">
        <f>IFERROR(_xlfn.XLOOKUP($G703,通讯通路门店!$S$4:$S$993931,通讯通路门店!$C$4:$C$993931,0,0),"")</f>
        <v/>
      </c>
      <c r="D703" s="99" t="str">
        <f>IFERROR(_xlfn.XLOOKUP($G703,通讯通路门店!$S$4:$S$993931,通讯通路门店!$D$4:$D$993931,0,0),"")</f>
        <v/>
      </c>
      <c r="E703" s="83"/>
      <c r="F703" s="83"/>
      <c r="G703" s="101" t="e">
        <v>#N/A</v>
      </c>
      <c r="H703" s="102" t="str">
        <f>IFERROR(_xlfn.XLOOKUP($G703,通讯通路门店!$S$4:$S$993931,通讯通路门店!$R$4:$R$993931,0,0),"")</f>
        <v/>
      </c>
      <c r="I703" s="83"/>
      <c r="J703" s="83"/>
      <c r="K703" s="83"/>
      <c r="L703" s="83"/>
      <c r="M703" s="83"/>
      <c r="N703" s="83"/>
      <c r="O703" s="83"/>
      <c r="P703" s="83"/>
      <c r="Q703" s="83"/>
      <c r="R703" s="83"/>
      <c r="S703" s="83"/>
      <c r="T703" s="83"/>
      <c r="U703" s="99">
        <f>COUNTIF(通讯通路门店!$S:$S,$G703)</f>
        <v>0</v>
      </c>
      <c r="V703" s="99">
        <f>COUNTIFS(通讯通路门店!$S:$S,$G703,通讯通路门店!$J:$J,"综合卖场")</f>
        <v>0</v>
      </c>
      <c r="W703" s="99">
        <f>SUMIFS(通讯通路门店!$AJ:$AJ,通讯通路门店!$S:$S,通讯客户沙盘!$G703)</f>
        <v>0</v>
      </c>
      <c r="X703" s="99">
        <f t="shared" si="50"/>
        <v>0</v>
      </c>
      <c r="Y703" s="99">
        <f>COUNTIFS(通讯通路门店!$S:$S,$G703,通讯通路门店!$J:$J,"荣耀体验店")+COUNTIFS(通讯通路门店!$S:$S,$G703,通讯通路门店!$J:$J,"荣耀授权专卖店")</f>
        <v>0</v>
      </c>
      <c r="Z703" s="99">
        <f>COUNTIFS(通讯通路门店!$S:$S,$G703,通讯通路门店!$J:$J,"VIVO体验店")</f>
        <v>0</v>
      </c>
      <c r="AA703" s="99">
        <f>COUNTIFS(通讯通路门店!$S:$S,$G703,通讯通路门店!$J:$J,"OPPO体验店")</f>
        <v>0</v>
      </c>
      <c r="AB703" s="99">
        <f>COUNTIFS(通讯通路门店!$S:$S,$G703,通讯通路门店!$J:$J,"华为授权体验店")+COUNTIFS(通讯通路门店!$S:$S,$G703,通讯通路门店!$J:$J,"华为堡垒店")</f>
        <v>0</v>
      </c>
      <c r="AC703" s="99">
        <f>COUNTIFS(通讯通路门店!$S:$S,$G703,通讯通路门店!$J:$J,"小米体验店")</f>
        <v>0</v>
      </c>
      <c r="AD703" s="99">
        <f>COUNTIFS(通讯通路门店!$S:$S,$G703,通讯通路门店!$J:$J,"苹果体验店")</f>
        <v>0</v>
      </c>
      <c r="AE703" s="99">
        <f>COUNTIFS(通讯通路门店!$S:$S,$G703,通讯通路门店!$J:$J,"其他品牌专卖店")</f>
        <v>0</v>
      </c>
      <c r="AF703" s="99">
        <f>SUMIFS(通讯通路门店!$BI:$BI,通讯通路门店!$S:$S,$G703)</f>
        <v>0</v>
      </c>
      <c r="AG703" s="99">
        <f>SUMIFS(通讯通路门店!$BH:$BH,通讯通路门店!$S:$S,$G703)</f>
        <v>0</v>
      </c>
      <c r="AH703" s="99">
        <f t="shared" si="51"/>
        <v>0</v>
      </c>
      <c r="AI703" s="99">
        <f>SUMIFS(通讯通路门店!$BB:$BB,通讯通路门店!$S:$S,$G703)</f>
        <v>0</v>
      </c>
      <c r="AJ703" s="99">
        <f>SUMIFS(通讯通路门店!$BE:$BE,通讯通路门店!$S:$S,$G703)</f>
        <v>0</v>
      </c>
      <c r="AK703" s="99">
        <f>SUMIFS(通讯通路门店!$BG:$BG,通讯通路门店!$S:$S,$G703)</f>
        <v>0</v>
      </c>
      <c r="AL703" s="99">
        <f>SUMIFS(通讯通路门店!$BC:$BC,通讯通路门店!$S:$S,$G703)</f>
        <v>0</v>
      </c>
      <c r="AM703" s="99">
        <f>SUMIFS(通讯通路门店!$BD:$BD,通讯通路门店!$S:$S,$G703)</f>
        <v>0</v>
      </c>
      <c r="AN703" s="99">
        <f>SUMIFS(通讯通路门店!$BF:$BF,通讯通路门店!$S:$S,$G703)</f>
        <v>0</v>
      </c>
      <c r="AO703" s="99">
        <f t="shared" si="52"/>
        <v>0</v>
      </c>
      <c r="AP703" s="99">
        <f>SUMIFS(通讯通路门店!$K:$K,通讯通路门店!$S:$S,$G703)</f>
        <v>0</v>
      </c>
      <c r="AQ703" s="83"/>
      <c r="AR703" s="99">
        <f>SUMIFS(通讯通路门店!$T:$T,通讯通路门店!$S:$S,$G703)</f>
        <v>0</v>
      </c>
      <c r="AS703" s="99">
        <f>SUMIFS(通讯通路门店!$U:$U,通讯通路门店!$S:$S,$G703)</f>
        <v>0</v>
      </c>
      <c r="AT703" s="99">
        <f>SUMIFS(通讯通路门店!$V:$V,通讯通路门店!$S:$S,$G703)</f>
        <v>0</v>
      </c>
      <c r="AU703" s="99">
        <f>SUMIFS(通讯通路门店!$W:$W,通讯通路门店!$S:$S,$G703)</f>
        <v>0</v>
      </c>
      <c r="AV703" s="99">
        <f>SUMIFS(通讯通路门店!$Z:$Z,通讯通路门店!$S:$S,$G703)</f>
        <v>0</v>
      </c>
      <c r="AW703" s="99">
        <f>SUMIFS(通讯通路门店!$AB:$AB,通讯通路门店!$S:$S,$G703)</f>
        <v>0</v>
      </c>
      <c r="AX703" s="99">
        <f>SUMIFS(通讯通路门店!$X:$X,通讯通路门店!$S:$S,$G703)</f>
        <v>0</v>
      </c>
      <c r="AY703" s="99">
        <f>SUMIFS(通讯通路门店!$Y:$Y,通讯通路门店!$S:$S,$G703)</f>
        <v>0</v>
      </c>
      <c r="AZ703" s="99">
        <f>SUMIFS(通讯通路门店!$AA:$AA,通讯通路门店!$S:$S,$G703)</f>
        <v>0</v>
      </c>
      <c r="BA703" s="99">
        <f t="shared" si="53"/>
        <v>0</v>
      </c>
      <c r="BB703" s="99">
        <f t="shared" si="54"/>
        <v>0</v>
      </c>
      <c r="BC703" s="99">
        <f>SUMIFS(通讯通路门店!$W:$W,通讯通路门店!$S:$S,$G703,通讯通路门店!$J:$J,"荣耀体验店")+SUMIFS(通讯通路门店!$W:$W,通讯通路门店!$S:$S,$G703,通讯通路门店!$J:$J,"荣耀授权专卖店")</f>
        <v>0</v>
      </c>
      <c r="BD703" s="99">
        <f>SUMIFS(通讯通路门店!$Z:$Z,通讯通路门店!$S:$S,$G703,通讯通路门店!$J:$J,"VIVO体验店")</f>
        <v>0</v>
      </c>
      <c r="BE703" s="99">
        <f>SUMIFS(通讯通路门店!$AB:$AB,通讯通路门店!$S:$S,$G703,通讯通路门店!$J:$J,"OPPO体验店")</f>
        <v>0</v>
      </c>
      <c r="BF703" s="99">
        <f>SUMIFS(通讯通路门店!$X:$X,通讯通路门店!$S:$S,$G703,通讯通路门店!$J:$J,"华为授权体验店")+SUMIFS(通讯通路门店!$AA:$AA,通讯通路门店!$S:$S,$G703,通讯通路门店!$J:$J,"华为堡垒店")</f>
        <v>0</v>
      </c>
      <c r="BG703" s="99">
        <f>SUMIFS(通讯通路门店!$Y:$Y,通讯通路门店!$S:$S,$G703,通讯通路门店!$J:$J,"小米体验店")</f>
        <v>0</v>
      </c>
      <c r="BH703" s="99">
        <f>SUMIFS(通讯通路门店!$AA:$AA,通讯通路门店!$S:$S,$G703,通讯通路门店!$J:$J,"苹果体验店")</f>
        <v>0</v>
      </c>
      <c r="BI703" s="99">
        <f>SUMIFS(通讯通路门店!$K:$K,通讯通路门店!$S:$S,$G703,通讯通路门店!$J:$J,"其他品牌专卖店")</f>
        <v>0</v>
      </c>
      <c r="BJ703" s="99">
        <f>SUMIFS(通讯通路门店!$AC:$AC,通讯通路门店!$S:$S,$G703)</f>
        <v>0</v>
      </c>
      <c r="BK703" s="99">
        <f>SUMIFS(通讯通路门店!$AD:$AD,通讯通路门店!$S:$S,$G703)</f>
        <v>0</v>
      </c>
      <c r="BL703" s="99">
        <f>SUMIFS(通讯通路门店!$AE:$AE,通讯通路门店!$S:$S,$G703)</f>
        <v>0</v>
      </c>
      <c r="BM703" s="99">
        <f>SUMIFS(通讯通路门店!$AF:$AF,通讯通路门店!$S:$S,$G703)</f>
        <v>0</v>
      </c>
      <c r="BN703" s="99">
        <f>SUMIFS(通讯通路门店!$AG:$AG,通讯通路门店!$S:$S,$G703)</f>
        <v>0</v>
      </c>
      <c r="BO703" s="99">
        <f>SUMIFS(通讯通路门店!$AH:$AH,通讯通路门店!$S:$S,$G703)</f>
        <v>0</v>
      </c>
      <c r="BP703" s="99">
        <f>SUMIFS(通讯通路门店!$AI:$AI,通讯通路门店!$S:$S,$G703)</f>
        <v>0</v>
      </c>
      <c r="BQ703" s="83"/>
    </row>
    <row r="704" spans="1:69">
      <c r="A704" s="99" t="str">
        <f>IFERROR(_xlfn.XLOOKUP($G704,通讯通路门店!$S$4:$S$993931,通讯通路门店!$A$4:$A$993931,0,0),"")</f>
        <v/>
      </c>
      <c r="B704" s="99" t="str">
        <f>IFERROR(_xlfn.XLOOKUP($G704,通讯通路门店!$S$4:$S$993931,通讯通路门店!$B$4:$B$993931,0,0),"")</f>
        <v/>
      </c>
      <c r="C704" s="99" t="str">
        <f>IFERROR(_xlfn.XLOOKUP($G704,通讯通路门店!$S$4:$S$993931,通讯通路门店!$C$4:$C$993931,0,0),"")</f>
        <v/>
      </c>
      <c r="D704" s="99" t="str">
        <f>IFERROR(_xlfn.XLOOKUP($G704,通讯通路门店!$S$4:$S$993931,通讯通路门店!$D$4:$D$993931,0,0),"")</f>
        <v/>
      </c>
      <c r="E704" s="83"/>
      <c r="F704" s="83"/>
      <c r="G704" s="101" t="e">
        <v>#N/A</v>
      </c>
      <c r="H704" s="102" t="str">
        <f>IFERROR(_xlfn.XLOOKUP($G704,通讯通路门店!$S$4:$S$993931,通讯通路门店!$R$4:$R$993931,0,0),"")</f>
        <v/>
      </c>
      <c r="I704" s="83"/>
      <c r="J704" s="83"/>
      <c r="K704" s="83"/>
      <c r="L704" s="83"/>
      <c r="M704" s="83"/>
      <c r="N704" s="83"/>
      <c r="O704" s="83"/>
      <c r="P704" s="83"/>
      <c r="Q704" s="83"/>
      <c r="R704" s="83"/>
      <c r="S704" s="83"/>
      <c r="T704" s="83"/>
      <c r="U704" s="99">
        <f>COUNTIF(通讯通路门店!$S:$S,$G704)</f>
        <v>0</v>
      </c>
      <c r="V704" s="99">
        <f>COUNTIFS(通讯通路门店!$S:$S,$G704,通讯通路门店!$J:$J,"综合卖场")</f>
        <v>0</v>
      </c>
      <c r="W704" s="99">
        <f>SUMIFS(通讯通路门店!$AJ:$AJ,通讯通路门店!$S:$S,通讯客户沙盘!$G704)</f>
        <v>0</v>
      </c>
      <c r="X704" s="99">
        <f t="shared" si="50"/>
        <v>0</v>
      </c>
      <c r="Y704" s="99">
        <f>COUNTIFS(通讯通路门店!$S:$S,$G704,通讯通路门店!$J:$J,"荣耀体验店")+COUNTIFS(通讯通路门店!$S:$S,$G704,通讯通路门店!$J:$J,"荣耀授权专卖店")</f>
        <v>0</v>
      </c>
      <c r="Z704" s="99">
        <f>COUNTIFS(通讯通路门店!$S:$S,$G704,通讯通路门店!$J:$J,"VIVO体验店")</f>
        <v>0</v>
      </c>
      <c r="AA704" s="99">
        <f>COUNTIFS(通讯通路门店!$S:$S,$G704,通讯通路门店!$J:$J,"OPPO体验店")</f>
        <v>0</v>
      </c>
      <c r="AB704" s="99">
        <f>COUNTIFS(通讯通路门店!$S:$S,$G704,通讯通路门店!$J:$J,"华为授权体验店")+COUNTIFS(通讯通路门店!$S:$S,$G704,通讯通路门店!$J:$J,"华为堡垒店")</f>
        <v>0</v>
      </c>
      <c r="AC704" s="99">
        <f>COUNTIFS(通讯通路门店!$S:$S,$G704,通讯通路门店!$J:$J,"小米体验店")</f>
        <v>0</v>
      </c>
      <c r="AD704" s="99">
        <f>COUNTIFS(通讯通路门店!$S:$S,$G704,通讯通路门店!$J:$J,"苹果体验店")</f>
        <v>0</v>
      </c>
      <c r="AE704" s="99">
        <f>COUNTIFS(通讯通路门店!$S:$S,$G704,通讯通路门店!$J:$J,"其他品牌专卖店")</f>
        <v>0</v>
      </c>
      <c r="AF704" s="99">
        <f>SUMIFS(通讯通路门店!$BI:$BI,通讯通路门店!$S:$S,$G704)</f>
        <v>0</v>
      </c>
      <c r="AG704" s="99">
        <f>SUMIFS(通讯通路门店!$BH:$BH,通讯通路门店!$S:$S,$G704)</f>
        <v>0</v>
      </c>
      <c r="AH704" s="99">
        <f t="shared" si="51"/>
        <v>0</v>
      </c>
      <c r="AI704" s="99">
        <f>SUMIFS(通讯通路门店!$BB:$BB,通讯通路门店!$S:$S,$G704)</f>
        <v>0</v>
      </c>
      <c r="AJ704" s="99">
        <f>SUMIFS(通讯通路门店!$BE:$BE,通讯通路门店!$S:$S,$G704)</f>
        <v>0</v>
      </c>
      <c r="AK704" s="99">
        <f>SUMIFS(通讯通路门店!$BG:$BG,通讯通路门店!$S:$S,$G704)</f>
        <v>0</v>
      </c>
      <c r="AL704" s="99">
        <f>SUMIFS(通讯通路门店!$BC:$BC,通讯通路门店!$S:$S,$G704)</f>
        <v>0</v>
      </c>
      <c r="AM704" s="99">
        <f>SUMIFS(通讯通路门店!$BD:$BD,通讯通路门店!$S:$S,$G704)</f>
        <v>0</v>
      </c>
      <c r="AN704" s="99">
        <f>SUMIFS(通讯通路门店!$BF:$BF,通讯通路门店!$S:$S,$G704)</f>
        <v>0</v>
      </c>
      <c r="AO704" s="99">
        <f t="shared" si="52"/>
        <v>0</v>
      </c>
      <c r="AP704" s="99">
        <f>SUMIFS(通讯通路门店!$K:$K,通讯通路门店!$S:$S,$G704)</f>
        <v>0</v>
      </c>
      <c r="AQ704" s="83"/>
      <c r="AR704" s="99">
        <f>SUMIFS(通讯通路门店!$T:$T,通讯通路门店!$S:$S,$G704)</f>
        <v>0</v>
      </c>
      <c r="AS704" s="99">
        <f>SUMIFS(通讯通路门店!$U:$U,通讯通路门店!$S:$S,$G704)</f>
        <v>0</v>
      </c>
      <c r="AT704" s="99">
        <f>SUMIFS(通讯通路门店!$V:$V,通讯通路门店!$S:$S,$G704)</f>
        <v>0</v>
      </c>
      <c r="AU704" s="99">
        <f>SUMIFS(通讯通路门店!$W:$W,通讯通路门店!$S:$S,$G704)</f>
        <v>0</v>
      </c>
      <c r="AV704" s="99">
        <f>SUMIFS(通讯通路门店!$Z:$Z,通讯通路门店!$S:$S,$G704)</f>
        <v>0</v>
      </c>
      <c r="AW704" s="99">
        <f>SUMIFS(通讯通路门店!$AB:$AB,通讯通路门店!$S:$S,$G704)</f>
        <v>0</v>
      </c>
      <c r="AX704" s="99">
        <f>SUMIFS(通讯通路门店!$X:$X,通讯通路门店!$S:$S,$G704)</f>
        <v>0</v>
      </c>
      <c r="AY704" s="99">
        <f>SUMIFS(通讯通路门店!$Y:$Y,通讯通路门店!$S:$S,$G704)</f>
        <v>0</v>
      </c>
      <c r="AZ704" s="99">
        <f>SUMIFS(通讯通路门店!$AA:$AA,通讯通路门店!$S:$S,$G704)</f>
        <v>0</v>
      </c>
      <c r="BA704" s="99">
        <f t="shared" si="53"/>
        <v>0</v>
      </c>
      <c r="BB704" s="99">
        <f t="shared" si="54"/>
        <v>0</v>
      </c>
      <c r="BC704" s="99">
        <f>SUMIFS(通讯通路门店!$W:$W,通讯通路门店!$S:$S,$G704,通讯通路门店!$J:$J,"荣耀体验店")+SUMIFS(通讯通路门店!$W:$W,通讯通路门店!$S:$S,$G704,通讯通路门店!$J:$J,"荣耀授权专卖店")</f>
        <v>0</v>
      </c>
      <c r="BD704" s="99">
        <f>SUMIFS(通讯通路门店!$Z:$Z,通讯通路门店!$S:$S,$G704,通讯通路门店!$J:$J,"VIVO体验店")</f>
        <v>0</v>
      </c>
      <c r="BE704" s="99">
        <f>SUMIFS(通讯通路门店!$AB:$AB,通讯通路门店!$S:$S,$G704,通讯通路门店!$J:$J,"OPPO体验店")</f>
        <v>0</v>
      </c>
      <c r="BF704" s="99">
        <f>SUMIFS(通讯通路门店!$X:$X,通讯通路门店!$S:$S,$G704,通讯通路门店!$J:$J,"华为授权体验店")+SUMIFS(通讯通路门店!$AA:$AA,通讯通路门店!$S:$S,$G704,通讯通路门店!$J:$J,"华为堡垒店")</f>
        <v>0</v>
      </c>
      <c r="BG704" s="99">
        <f>SUMIFS(通讯通路门店!$Y:$Y,通讯通路门店!$S:$S,$G704,通讯通路门店!$J:$J,"小米体验店")</f>
        <v>0</v>
      </c>
      <c r="BH704" s="99">
        <f>SUMIFS(通讯通路门店!$AA:$AA,通讯通路门店!$S:$S,$G704,通讯通路门店!$J:$J,"苹果体验店")</f>
        <v>0</v>
      </c>
      <c r="BI704" s="99">
        <f>SUMIFS(通讯通路门店!$K:$K,通讯通路门店!$S:$S,$G704,通讯通路门店!$J:$J,"其他品牌专卖店")</f>
        <v>0</v>
      </c>
      <c r="BJ704" s="99">
        <f>SUMIFS(通讯通路门店!$AC:$AC,通讯通路门店!$S:$S,$G704)</f>
        <v>0</v>
      </c>
      <c r="BK704" s="99">
        <f>SUMIFS(通讯通路门店!$AD:$AD,通讯通路门店!$S:$S,$G704)</f>
        <v>0</v>
      </c>
      <c r="BL704" s="99">
        <f>SUMIFS(通讯通路门店!$AE:$AE,通讯通路门店!$S:$S,$G704)</f>
        <v>0</v>
      </c>
      <c r="BM704" s="99">
        <f>SUMIFS(通讯通路门店!$AF:$AF,通讯通路门店!$S:$S,$G704)</f>
        <v>0</v>
      </c>
      <c r="BN704" s="99">
        <f>SUMIFS(通讯通路门店!$AG:$AG,通讯通路门店!$S:$S,$G704)</f>
        <v>0</v>
      </c>
      <c r="BO704" s="99">
        <f>SUMIFS(通讯通路门店!$AH:$AH,通讯通路门店!$S:$S,$G704)</f>
        <v>0</v>
      </c>
      <c r="BP704" s="99">
        <f>SUMIFS(通讯通路门店!$AI:$AI,通讯通路门店!$S:$S,$G704)</f>
        <v>0</v>
      </c>
      <c r="BQ704" s="83"/>
    </row>
    <row r="705" spans="1:69">
      <c r="A705" s="99" t="str">
        <f>IFERROR(_xlfn.XLOOKUP($G705,通讯通路门店!$S$4:$S$993931,通讯通路门店!$A$4:$A$993931,0,0),"")</f>
        <v/>
      </c>
      <c r="B705" s="99" t="str">
        <f>IFERROR(_xlfn.XLOOKUP($G705,通讯通路门店!$S$4:$S$993931,通讯通路门店!$B$4:$B$993931,0,0),"")</f>
        <v/>
      </c>
      <c r="C705" s="99" t="str">
        <f>IFERROR(_xlfn.XLOOKUP($G705,通讯通路门店!$S$4:$S$993931,通讯通路门店!$C$4:$C$993931,0,0),"")</f>
        <v/>
      </c>
      <c r="D705" s="99" t="str">
        <f>IFERROR(_xlfn.XLOOKUP($G705,通讯通路门店!$S$4:$S$993931,通讯通路门店!$D$4:$D$993931,0,0),"")</f>
        <v/>
      </c>
      <c r="E705" s="83"/>
      <c r="F705" s="83"/>
      <c r="G705" s="101" t="e">
        <v>#N/A</v>
      </c>
      <c r="H705" s="102" t="str">
        <f>IFERROR(_xlfn.XLOOKUP($G705,通讯通路门店!$S$4:$S$993931,通讯通路门店!$R$4:$R$993931,0,0),"")</f>
        <v/>
      </c>
      <c r="I705" s="83"/>
      <c r="J705" s="83"/>
      <c r="K705" s="83"/>
      <c r="L705" s="83"/>
      <c r="M705" s="83"/>
      <c r="N705" s="83"/>
      <c r="O705" s="83"/>
      <c r="P705" s="83"/>
      <c r="Q705" s="83"/>
      <c r="R705" s="83"/>
      <c r="S705" s="83"/>
      <c r="T705" s="83"/>
      <c r="U705" s="99">
        <f>COUNTIF(通讯通路门店!$S:$S,$G705)</f>
        <v>0</v>
      </c>
      <c r="V705" s="99">
        <f>COUNTIFS(通讯通路门店!$S:$S,$G705,通讯通路门店!$J:$J,"综合卖场")</f>
        <v>0</v>
      </c>
      <c r="W705" s="99">
        <f>SUMIFS(通讯通路门店!$AJ:$AJ,通讯通路门店!$S:$S,通讯客户沙盘!$G705)</f>
        <v>0</v>
      </c>
      <c r="X705" s="99">
        <f t="shared" si="50"/>
        <v>0</v>
      </c>
      <c r="Y705" s="99">
        <f>COUNTIFS(通讯通路门店!$S:$S,$G705,通讯通路门店!$J:$J,"荣耀体验店")+COUNTIFS(通讯通路门店!$S:$S,$G705,通讯通路门店!$J:$J,"荣耀授权专卖店")</f>
        <v>0</v>
      </c>
      <c r="Z705" s="99">
        <f>COUNTIFS(通讯通路门店!$S:$S,$G705,通讯通路门店!$J:$J,"VIVO体验店")</f>
        <v>0</v>
      </c>
      <c r="AA705" s="99">
        <f>COUNTIFS(通讯通路门店!$S:$S,$G705,通讯通路门店!$J:$J,"OPPO体验店")</f>
        <v>0</v>
      </c>
      <c r="AB705" s="99">
        <f>COUNTIFS(通讯通路门店!$S:$S,$G705,通讯通路门店!$J:$J,"华为授权体验店")+COUNTIFS(通讯通路门店!$S:$S,$G705,通讯通路门店!$J:$J,"华为堡垒店")</f>
        <v>0</v>
      </c>
      <c r="AC705" s="99">
        <f>COUNTIFS(通讯通路门店!$S:$S,$G705,通讯通路门店!$J:$J,"小米体验店")</f>
        <v>0</v>
      </c>
      <c r="AD705" s="99">
        <f>COUNTIFS(通讯通路门店!$S:$S,$G705,通讯通路门店!$J:$J,"苹果体验店")</f>
        <v>0</v>
      </c>
      <c r="AE705" s="99">
        <f>COUNTIFS(通讯通路门店!$S:$S,$G705,通讯通路门店!$J:$J,"其他品牌专卖店")</f>
        <v>0</v>
      </c>
      <c r="AF705" s="99">
        <f>SUMIFS(通讯通路门店!$BI:$BI,通讯通路门店!$S:$S,$G705)</f>
        <v>0</v>
      </c>
      <c r="AG705" s="99">
        <f>SUMIFS(通讯通路门店!$BH:$BH,通讯通路门店!$S:$S,$G705)</f>
        <v>0</v>
      </c>
      <c r="AH705" s="99">
        <f t="shared" si="51"/>
        <v>0</v>
      </c>
      <c r="AI705" s="99">
        <f>SUMIFS(通讯通路门店!$BB:$BB,通讯通路门店!$S:$S,$G705)</f>
        <v>0</v>
      </c>
      <c r="AJ705" s="99">
        <f>SUMIFS(通讯通路门店!$BE:$BE,通讯通路门店!$S:$S,$G705)</f>
        <v>0</v>
      </c>
      <c r="AK705" s="99">
        <f>SUMIFS(通讯通路门店!$BG:$BG,通讯通路门店!$S:$S,$G705)</f>
        <v>0</v>
      </c>
      <c r="AL705" s="99">
        <f>SUMIFS(通讯通路门店!$BC:$BC,通讯通路门店!$S:$S,$G705)</f>
        <v>0</v>
      </c>
      <c r="AM705" s="99">
        <f>SUMIFS(通讯通路门店!$BD:$BD,通讯通路门店!$S:$S,$G705)</f>
        <v>0</v>
      </c>
      <c r="AN705" s="99">
        <f>SUMIFS(通讯通路门店!$BF:$BF,通讯通路门店!$S:$S,$G705)</f>
        <v>0</v>
      </c>
      <c r="AO705" s="99">
        <f t="shared" si="52"/>
        <v>0</v>
      </c>
      <c r="AP705" s="99">
        <f>SUMIFS(通讯通路门店!$K:$K,通讯通路门店!$S:$S,$G705)</f>
        <v>0</v>
      </c>
      <c r="AQ705" s="83"/>
      <c r="AR705" s="99">
        <f>SUMIFS(通讯通路门店!$T:$T,通讯通路门店!$S:$S,$G705)</f>
        <v>0</v>
      </c>
      <c r="AS705" s="99">
        <f>SUMIFS(通讯通路门店!$U:$U,通讯通路门店!$S:$S,$G705)</f>
        <v>0</v>
      </c>
      <c r="AT705" s="99">
        <f>SUMIFS(通讯通路门店!$V:$V,通讯通路门店!$S:$S,$G705)</f>
        <v>0</v>
      </c>
      <c r="AU705" s="99">
        <f>SUMIFS(通讯通路门店!$W:$W,通讯通路门店!$S:$S,$G705)</f>
        <v>0</v>
      </c>
      <c r="AV705" s="99">
        <f>SUMIFS(通讯通路门店!$Z:$Z,通讯通路门店!$S:$S,$G705)</f>
        <v>0</v>
      </c>
      <c r="AW705" s="99">
        <f>SUMIFS(通讯通路门店!$AB:$AB,通讯通路门店!$S:$S,$G705)</f>
        <v>0</v>
      </c>
      <c r="AX705" s="99">
        <f>SUMIFS(通讯通路门店!$X:$X,通讯通路门店!$S:$S,$G705)</f>
        <v>0</v>
      </c>
      <c r="AY705" s="99">
        <f>SUMIFS(通讯通路门店!$Y:$Y,通讯通路门店!$S:$S,$G705)</f>
        <v>0</v>
      </c>
      <c r="AZ705" s="99">
        <f>SUMIFS(通讯通路门店!$AA:$AA,通讯通路门店!$S:$S,$G705)</f>
        <v>0</v>
      </c>
      <c r="BA705" s="99">
        <f t="shared" si="53"/>
        <v>0</v>
      </c>
      <c r="BB705" s="99">
        <f t="shared" si="54"/>
        <v>0</v>
      </c>
      <c r="BC705" s="99">
        <f>SUMIFS(通讯通路门店!$W:$W,通讯通路门店!$S:$S,$G705,通讯通路门店!$J:$J,"荣耀体验店")+SUMIFS(通讯通路门店!$W:$W,通讯通路门店!$S:$S,$G705,通讯通路门店!$J:$J,"荣耀授权专卖店")</f>
        <v>0</v>
      </c>
      <c r="BD705" s="99">
        <f>SUMIFS(通讯通路门店!$Z:$Z,通讯通路门店!$S:$S,$G705,通讯通路门店!$J:$J,"VIVO体验店")</f>
        <v>0</v>
      </c>
      <c r="BE705" s="99">
        <f>SUMIFS(通讯通路门店!$AB:$AB,通讯通路门店!$S:$S,$G705,通讯通路门店!$J:$J,"OPPO体验店")</f>
        <v>0</v>
      </c>
      <c r="BF705" s="99">
        <f>SUMIFS(通讯通路门店!$X:$X,通讯通路门店!$S:$S,$G705,通讯通路门店!$J:$J,"华为授权体验店")+SUMIFS(通讯通路门店!$AA:$AA,通讯通路门店!$S:$S,$G705,通讯通路门店!$J:$J,"华为堡垒店")</f>
        <v>0</v>
      </c>
      <c r="BG705" s="99">
        <f>SUMIFS(通讯通路门店!$Y:$Y,通讯通路门店!$S:$S,$G705,通讯通路门店!$J:$J,"小米体验店")</f>
        <v>0</v>
      </c>
      <c r="BH705" s="99">
        <f>SUMIFS(通讯通路门店!$AA:$AA,通讯通路门店!$S:$S,$G705,通讯通路门店!$J:$J,"苹果体验店")</f>
        <v>0</v>
      </c>
      <c r="BI705" s="99">
        <f>SUMIFS(通讯通路门店!$K:$K,通讯通路门店!$S:$S,$G705,通讯通路门店!$J:$J,"其他品牌专卖店")</f>
        <v>0</v>
      </c>
      <c r="BJ705" s="99">
        <f>SUMIFS(通讯通路门店!$AC:$AC,通讯通路门店!$S:$S,$G705)</f>
        <v>0</v>
      </c>
      <c r="BK705" s="99">
        <f>SUMIFS(通讯通路门店!$AD:$AD,通讯通路门店!$S:$S,$G705)</f>
        <v>0</v>
      </c>
      <c r="BL705" s="99">
        <f>SUMIFS(通讯通路门店!$AE:$AE,通讯通路门店!$S:$S,$G705)</f>
        <v>0</v>
      </c>
      <c r="BM705" s="99">
        <f>SUMIFS(通讯通路门店!$AF:$AF,通讯通路门店!$S:$S,$G705)</f>
        <v>0</v>
      </c>
      <c r="BN705" s="99">
        <f>SUMIFS(通讯通路门店!$AG:$AG,通讯通路门店!$S:$S,$G705)</f>
        <v>0</v>
      </c>
      <c r="BO705" s="99">
        <f>SUMIFS(通讯通路门店!$AH:$AH,通讯通路门店!$S:$S,$G705)</f>
        <v>0</v>
      </c>
      <c r="BP705" s="99">
        <f>SUMIFS(通讯通路门店!$AI:$AI,通讯通路门店!$S:$S,$G705)</f>
        <v>0</v>
      </c>
      <c r="BQ705" s="83"/>
    </row>
    <row r="706" spans="1:69">
      <c r="A706" s="99" t="str">
        <f>IFERROR(_xlfn.XLOOKUP($G706,通讯通路门店!$S$4:$S$993931,通讯通路门店!$A$4:$A$993931,0,0),"")</f>
        <v/>
      </c>
      <c r="B706" s="99" t="str">
        <f>IFERROR(_xlfn.XLOOKUP($G706,通讯通路门店!$S$4:$S$993931,通讯通路门店!$B$4:$B$993931,0,0),"")</f>
        <v/>
      </c>
      <c r="C706" s="99" t="str">
        <f>IFERROR(_xlfn.XLOOKUP($G706,通讯通路门店!$S$4:$S$993931,通讯通路门店!$C$4:$C$993931,0,0),"")</f>
        <v/>
      </c>
      <c r="D706" s="99" t="str">
        <f>IFERROR(_xlfn.XLOOKUP($G706,通讯通路门店!$S$4:$S$993931,通讯通路门店!$D$4:$D$993931,0,0),"")</f>
        <v/>
      </c>
      <c r="E706" s="83"/>
      <c r="F706" s="83"/>
      <c r="G706" s="101" t="e">
        <v>#N/A</v>
      </c>
      <c r="H706" s="102" t="str">
        <f>IFERROR(_xlfn.XLOOKUP($G706,通讯通路门店!$S$4:$S$993931,通讯通路门店!$R$4:$R$993931,0,0),"")</f>
        <v/>
      </c>
      <c r="I706" s="83"/>
      <c r="J706" s="83"/>
      <c r="K706" s="83"/>
      <c r="L706" s="83"/>
      <c r="M706" s="83"/>
      <c r="N706" s="83"/>
      <c r="O706" s="83"/>
      <c r="P706" s="83"/>
      <c r="Q706" s="83"/>
      <c r="R706" s="83"/>
      <c r="S706" s="83"/>
      <c r="T706" s="83"/>
      <c r="U706" s="99">
        <f>COUNTIF(通讯通路门店!$S:$S,$G706)</f>
        <v>0</v>
      </c>
      <c r="V706" s="99">
        <f>COUNTIFS(通讯通路门店!$S:$S,$G706,通讯通路门店!$J:$J,"综合卖场")</f>
        <v>0</v>
      </c>
      <c r="W706" s="99">
        <f>SUMIFS(通讯通路门店!$AJ:$AJ,通讯通路门店!$S:$S,通讯客户沙盘!$G706)</f>
        <v>0</v>
      </c>
      <c r="X706" s="99">
        <f t="shared" si="50"/>
        <v>0</v>
      </c>
      <c r="Y706" s="99">
        <f>COUNTIFS(通讯通路门店!$S:$S,$G706,通讯通路门店!$J:$J,"荣耀体验店")+COUNTIFS(通讯通路门店!$S:$S,$G706,通讯通路门店!$J:$J,"荣耀授权专卖店")</f>
        <v>0</v>
      </c>
      <c r="Z706" s="99">
        <f>COUNTIFS(通讯通路门店!$S:$S,$G706,通讯通路门店!$J:$J,"VIVO体验店")</f>
        <v>0</v>
      </c>
      <c r="AA706" s="99">
        <f>COUNTIFS(通讯通路门店!$S:$S,$G706,通讯通路门店!$J:$J,"OPPO体验店")</f>
        <v>0</v>
      </c>
      <c r="AB706" s="99">
        <f>COUNTIFS(通讯通路门店!$S:$S,$G706,通讯通路门店!$J:$J,"华为授权体验店")+COUNTIFS(通讯通路门店!$S:$S,$G706,通讯通路门店!$J:$J,"华为堡垒店")</f>
        <v>0</v>
      </c>
      <c r="AC706" s="99">
        <f>COUNTIFS(通讯通路门店!$S:$S,$G706,通讯通路门店!$J:$J,"小米体验店")</f>
        <v>0</v>
      </c>
      <c r="AD706" s="99">
        <f>COUNTIFS(通讯通路门店!$S:$S,$G706,通讯通路门店!$J:$J,"苹果体验店")</f>
        <v>0</v>
      </c>
      <c r="AE706" s="99">
        <f>COUNTIFS(通讯通路门店!$S:$S,$G706,通讯通路门店!$J:$J,"其他品牌专卖店")</f>
        <v>0</v>
      </c>
      <c r="AF706" s="99">
        <f>SUMIFS(通讯通路门店!$BI:$BI,通讯通路门店!$S:$S,$G706)</f>
        <v>0</v>
      </c>
      <c r="AG706" s="99">
        <f>SUMIFS(通讯通路门店!$BH:$BH,通讯通路门店!$S:$S,$G706)</f>
        <v>0</v>
      </c>
      <c r="AH706" s="99">
        <f t="shared" si="51"/>
        <v>0</v>
      </c>
      <c r="AI706" s="99">
        <f>SUMIFS(通讯通路门店!$BB:$BB,通讯通路门店!$S:$S,$G706)</f>
        <v>0</v>
      </c>
      <c r="AJ706" s="99">
        <f>SUMIFS(通讯通路门店!$BE:$BE,通讯通路门店!$S:$S,$G706)</f>
        <v>0</v>
      </c>
      <c r="AK706" s="99">
        <f>SUMIFS(通讯通路门店!$BG:$BG,通讯通路门店!$S:$S,$G706)</f>
        <v>0</v>
      </c>
      <c r="AL706" s="99">
        <f>SUMIFS(通讯通路门店!$BC:$BC,通讯通路门店!$S:$S,$G706)</f>
        <v>0</v>
      </c>
      <c r="AM706" s="99">
        <f>SUMIFS(通讯通路门店!$BD:$BD,通讯通路门店!$S:$S,$G706)</f>
        <v>0</v>
      </c>
      <c r="AN706" s="99">
        <f>SUMIFS(通讯通路门店!$BF:$BF,通讯通路门店!$S:$S,$G706)</f>
        <v>0</v>
      </c>
      <c r="AO706" s="99">
        <f t="shared" si="52"/>
        <v>0</v>
      </c>
      <c r="AP706" s="99">
        <f>SUMIFS(通讯通路门店!$K:$K,通讯通路门店!$S:$S,$G706)</f>
        <v>0</v>
      </c>
      <c r="AQ706" s="83"/>
      <c r="AR706" s="99">
        <f>SUMIFS(通讯通路门店!$T:$T,通讯通路门店!$S:$S,$G706)</f>
        <v>0</v>
      </c>
      <c r="AS706" s="99">
        <f>SUMIFS(通讯通路门店!$U:$U,通讯通路门店!$S:$S,$G706)</f>
        <v>0</v>
      </c>
      <c r="AT706" s="99">
        <f>SUMIFS(通讯通路门店!$V:$V,通讯通路门店!$S:$S,$G706)</f>
        <v>0</v>
      </c>
      <c r="AU706" s="99">
        <f>SUMIFS(通讯通路门店!$W:$W,通讯通路门店!$S:$S,$G706)</f>
        <v>0</v>
      </c>
      <c r="AV706" s="99">
        <f>SUMIFS(通讯通路门店!$Z:$Z,通讯通路门店!$S:$S,$G706)</f>
        <v>0</v>
      </c>
      <c r="AW706" s="99">
        <f>SUMIFS(通讯通路门店!$AB:$AB,通讯通路门店!$S:$S,$G706)</f>
        <v>0</v>
      </c>
      <c r="AX706" s="99">
        <f>SUMIFS(通讯通路门店!$X:$X,通讯通路门店!$S:$S,$G706)</f>
        <v>0</v>
      </c>
      <c r="AY706" s="99">
        <f>SUMIFS(通讯通路门店!$Y:$Y,通讯通路门店!$S:$S,$G706)</f>
        <v>0</v>
      </c>
      <c r="AZ706" s="99">
        <f>SUMIFS(通讯通路门店!$AA:$AA,通讯通路门店!$S:$S,$G706)</f>
        <v>0</v>
      </c>
      <c r="BA706" s="99">
        <f t="shared" si="53"/>
        <v>0</v>
      </c>
      <c r="BB706" s="99">
        <f t="shared" si="54"/>
        <v>0</v>
      </c>
      <c r="BC706" s="99">
        <f>SUMIFS(通讯通路门店!$W:$W,通讯通路门店!$S:$S,$G706,通讯通路门店!$J:$J,"荣耀体验店")+SUMIFS(通讯通路门店!$W:$W,通讯通路门店!$S:$S,$G706,通讯通路门店!$J:$J,"荣耀授权专卖店")</f>
        <v>0</v>
      </c>
      <c r="BD706" s="99">
        <f>SUMIFS(通讯通路门店!$Z:$Z,通讯通路门店!$S:$S,$G706,通讯通路门店!$J:$J,"VIVO体验店")</f>
        <v>0</v>
      </c>
      <c r="BE706" s="99">
        <f>SUMIFS(通讯通路门店!$AB:$AB,通讯通路门店!$S:$S,$G706,通讯通路门店!$J:$J,"OPPO体验店")</f>
        <v>0</v>
      </c>
      <c r="BF706" s="99">
        <f>SUMIFS(通讯通路门店!$X:$X,通讯通路门店!$S:$S,$G706,通讯通路门店!$J:$J,"华为授权体验店")+SUMIFS(通讯通路门店!$AA:$AA,通讯通路门店!$S:$S,$G706,通讯通路门店!$J:$J,"华为堡垒店")</f>
        <v>0</v>
      </c>
      <c r="BG706" s="99">
        <f>SUMIFS(通讯通路门店!$Y:$Y,通讯通路门店!$S:$S,$G706,通讯通路门店!$J:$J,"小米体验店")</f>
        <v>0</v>
      </c>
      <c r="BH706" s="99">
        <f>SUMIFS(通讯通路门店!$AA:$AA,通讯通路门店!$S:$S,$G706,通讯通路门店!$J:$J,"苹果体验店")</f>
        <v>0</v>
      </c>
      <c r="BI706" s="99">
        <f>SUMIFS(通讯通路门店!$K:$K,通讯通路门店!$S:$S,$G706,通讯通路门店!$J:$J,"其他品牌专卖店")</f>
        <v>0</v>
      </c>
      <c r="BJ706" s="99">
        <f>SUMIFS(通讯通路门店!$AC:$AC,通讯通路门店!$S:$S,$G706)</f>
        <v>0</v>
      </c>
      <c r="BK706" s="99">
        <f>SUMIFS(通讯通路门店!$AD:$AD,通讯通路门店!$S:$S,$G706)</f>
        <v>0</v>
      </c>
      <c r="BL706" s="99">
        <f>SUMIFS(通讯通路门店!$AE:$AE,通讯通路门店!$S:$S,$G706)</f>
        <v>0</v>
      </c>
      <c r="BM706" s="99">
        <f>SUMIFS(通讯通路门店!$AF:$AF,通讯通路门店!$S:$S,$G706)</f>
        <v>0</v>
      </c>
      <c r="BN706" s="99">
        <f>SUMIFS(通讯通路门店!$AG:$AG,通讯通路门店!$S:$S,$G706)</f>
        <v>0</v>
      </c>
      <c r="BO706" s="99">
        <f>SUMIFS(通讯通路门店!$AH:$AH,通讯通路门店!$S:$S,$G706)</f>
        <v>0</v>
      </c>
      <c r="BP706" s="99">
        <f>SUMIFS(通讯通路门店!$AI:$AI,通讯通路门店!$S:$S,$G706)</f>
        <v>0</v>
      </c>
      <c r="BQ706" s="83"/>
    </row>
    <row r="707" spans="1:69">
      <c r="A707" s="99" t="str">
        <f>IFERROR(_xlfn.XLOOKUP($G707,通讯通路门店!$S$4:$S$993931,通讯通路门店!$A$4:$A$993931,0,0),"")</f>
        <v/>
      </c>
      <c r="B707" s="99" t="str">
        <f>IFERROR(_xlfn.XLOOKUP($G707,通讯通路门店!$S$4:$S$993931,通讯通路门店!$B$4:$B$993931,0,0),"")</f>
        <v/>
      </c>
      <c r="C707" s="99" t="str">
        <f>IFERROR(_xlfn.XLOOKUP($G707,通讯通路门店!$S$4:$S$993931,通讯通路门店!$C$4:$C$993931,0,0),"")</f>
        <v/>
      </c>
      <c r="D707" s="99" t="str">
        <f>IFERROR(_xlfn.XLOOKUP($G707,通讯通路门店!$S$4:$S$993931,通讯通路门店!$D$4:$D$993931,0,0),"")</f>
        <v/>
      </c>
      <c r="E707" s="83"/>
      <c r="F707" s="83"/>
      <c r="G707" s="101" t="e">
        <v>#N/A</v>
      </c>
      <c r="H707" s="102" t="str">
        <f>IFERROR(_xlfn.XLOOKUP($G707,通讯通路门店!$S$4:$S$993931,通讯通路门店!$R$4:$R$993931,0,0),"")</f>
        <v/>
      </c>
      <c r="I707" s="83"/>
      <c r="J707" s="83"/>
      <c r="K707" s="83"/>
      <c r="L707" s="83"/>
      <c r="M707" s="83"/>
      <c r="N707" s="83"/>
      <c r="O707" s="83"/>
      <c r="P707" s="83"/>
      <c r="Q707" s="83"/>
      <c r="R707" s="83"/>
      <c r="S707" s="83"/>
      <c r="T707" s="83"/>
      <c r="U707" s="99">
        <f>COUNTIF(通讯通路门店!$S:$S,$G707)</f>
        <v>0</v>
      </c>
      <c r="V707" s="99">
        <f>COUNTIFS(通讯通路门店!$S:$S,$G707,通讯通路门店!$J:$J,"综合卖场")</f>
        <v>0</v>
      </c>
      <c r="W707" s="99">
        <f>SUMIFS(通讯通路门店!$AJ:$AJ,通讯通路门店!$S:$S,通讯客户沙盘!$G707)</f>
        <v>0</v>
      </c>
      <c r="X707" s="99">
        <f t="shared" si="50"/>
        <v>0</v>
      </c>
      <c r="Y707" s="99">
        <f>COUNTIFS(通讯通路门店!$S:$S,$G707,通讯通路门店!$J:$J,"荣耀体验店")+COUNTIFS(通讯通路门店!$S:$S,$G707,通讯通路门店!$J:$J,"荣耀授权专卖店")</f>
        <v>0</v>
      </c>
      <c r="Z707" s="99">
        <f>COUNTIFS(通讯通路门店!$S:$S,$G707,通讯通路门店!$J:$J,"VIVO体验店")</f>
        <v>0</v>
      </c>
      <c r="AA707" s="99">
        <f>COUNTIFS(通讯通路门店!$S:$S,$G707,通讯通路门店!$J:$J,"OPPO体验店")</f>
        <v>0</v>
      </c>
      <c r="AB707" s="99">
        <f>COUNTIFS(通讯通路门店!$S:$S,$G707,通讯通路门店!$J:$J,"华为授权体验店")+COUNTIFS(通讯通路门店!$S:$S,$G707,通讯通路门店!$J:$J,"华为堡垒店")</f>
        <v>0</v>
      </c>
      <c r="AC707" s="99">
        <f>COUNTIFS(通讯通路门店!$S:$S,$G707,通讯通路门店!$J:$J,"小米体验店")</f>
        <v>0</v>
      </c>
      <c r="AD707" s="99">
        <f>COUNTIFS(通讯通路门店!$S:$S,$G707,通讯通路门店!$J:$J,"苹果体验店")</f>
        <v>0</v>
      </c>
      <c r="AE707" s="99">
        <f>COUNTIFS(通讯通路门店!$S:$S,$G707,通讯通路门店!$J:$J,"其他品牌专卖店")</f>
        <v>0</v>
      </c>
      <c r="AF707" s="99">
        <f>SUMIFS(通讯通路门店!$BI:$BI,通讯通路门店!$S:$S,$G707)</f>
        <v>0</v>
      </c>
      <c r="AG707" s="99">
        <f>SUMIFS(通讯通路门店!$BH:$BH,通讯通路门店!$S:$S,$G707)</f>
        <v>0</v>
      </c>
      <c r="AH707" s="99">
        <f t="shared" si="51"/>
        <v>0</v>
      </c>
      <c r="AI707" s="99">
        <f>SUMIFS(通讯通路门店!$BB:$BB,通讯通路门店!$S:$S,$G707)</f>
        <v>0</v>
      </c>
      <c r="AJ707" s="99">
        <f>SUMIFS(通讯通路门店!$BE:$BE,通讯通路门店!$S:$S,$G707)</f>
        <v>0</v>
      </c>
      <c r="AK707" s="99">
        <f>SUMIFS(通讯通路门店!$BG:$BG,通讯通路门店!$S:$S,$G707)</f>
        <v>0</v>
      </c>
      <c r="AL707" s="99">
        <f>SUMIFS(通讯通路门店!$BC:$BC,通讯通路门店!$S:$S,$G707)</f>
        <v>0</v>
      </c>
      <c r="AM707" s="99">
        <f>SUMIFS(通讯通路门店!$BD:$BD,通讯通路门店!$S:$S,$G707)</f>
        <v>0</v>
      </c>
      <c r="AN707" s="99">
        <f>SUMIFS(通讯通路门店!$BF:$BF,通讯通路门店!$S:$S,$G707)</f>
        <v>0</v>
      </c>
      <c r="AO707" s="99">
        <f t="shared" si="52"/>
        <v>0</v>
      </c>
      <c r="AP707" s="99">
        <f>SUMIFS(通讯通路门店!$K:$K,通讯通路门店!$S:$S,$G707)</f>
        <v>0</v>
      </c>
      <c r="AQ707" s="83"/>
      <c r="AR707" s="99">
        <f>SUMIFS(通讯通路门店!$T:$T,通讯通路门店!$S:$S,$G707)</f>
        <v>0</v>
      </c>
      <c r="AS707" s="99">
        <f>SUMIFS(通讯通路门店!$U:$U,通讯通路门店!$S:$S,$G707)</f>
        <v>0</v>
      </c>
      <c r="AT707" s="99">
        <f>SUMIFS(通讯通路门店!$V:$V,通讯通路门店!$S:$S,$G707)</f>
        <v>0</v>
      </c>
      <c r="AU707" s="99">
        <f>SUMIFS(通讯通路门店!$W:$W,通讯通路门店!$S:$S,$G707)</f>
        <v>0</v>
      </c>
      <c r="AV707" s="99">
        <f>SUMIFS(通讯通路门店!$Z:$Z,通讯通路门店!$S:$S,$G707)</f>
        <v>0</v>
      </c>
      <c r="AW707" s="99">
        <f>SUMIFS(通讯通路门店!$AB:$AB,通讯通路门店!$S:$S,$G707)</f>
        <v>0</v>
      </c>
      <c r="AX707" s="99">
        <f>SUMIFS(通讯通路门店!$X:$X,通讯通路门店!$S:$S,$G707)</f>
        <v>0</v>
      </c>
      <c r="AY707" s="99">
        <f>SUMIFS(通讯通路门店!$Y:$Y,通讯通路门店!$S:$S,$G707)</f>
        <v>0</v>
      </c>
      <c r="AZ707" s="99">
        <f>SUMIFS(通讯通路门店!$AA:$AA,通讯通路门店!$S:$S,$G707)</f>
        <v>0</v>
      </c>
      <c r="BA707" s="99">
        <f t="shared" si="53"/>
        <v>0</v>
      </c>
      <c r="BB707" s="99">
        <f t="shared" si="54"/>
        <v>0</v>
      </c>
      <c r="BC707" s="99">
        <f>SUMIFS(通讯通路门店!$W:$W,通讯通路门店!$S:$S,$G707,通讯通路门店!$J:$J,"荣耀体验店")+SUMIFS(通讯通路门店!$W:$W,通讯通路门店!$S:$S,$G707,通讯通路门店!$J:$J,"荣耀授权专卖店")</f>
        <v>0</v>
      </c>
      <c r="BD707" s="99">
        <f>SUMIFS(通讯通路门店!$Z:$Z,通讯通路门店!$S:$S,$G707,通讯通路门店!$J:$J,"VIVO体验店")</f>
        <v>0</v>
      </c>
      <c r="BE707" s="99">
        <f>SUMIFS(通讯通路门店!$AB:$AB,通讯通路门店!$S:$S,$G707,通讯通路门店!$J:$J,"OPPO体验店")</f>
        <v>0</v>
      </c>
      <c r="BF707" s="99">
        <f>SUMIFS(通讯通路门店!$X:$X,通讯通路门店!$S:$S,$G707,通讯通路门店!$J:$J,"华为授权体验店")+SUMIFS(通讯通路门店!$AA:$AA,通讯通路门店!$S:$S,$G707,通讯通路门店!$J:$J,"华为堡垒店")</f>
        <v>0</v>
      </c>
      <c r="BG707" s="99">
        <f>SUMIFS(通讯通路门店!$Y:$Y,通讯通路门店!$S:$S,$G707,通讯通路门店!$J:$J,"小米体验店")</f>
        <v>0</v>
      </c>
      <c r="BH707" s="99">
        <f>SUMIFS(通讯通路门店!$AA:$AA,通讯通路门店!$S:$S,$G707,通讯通路门店!$J:$J,"苹果体验店")</f>
        <v>0</v>
      </c>
      <c r="BI707" s="99">
        <f>SUMIFS(通讯通路门店!$K:$K,通讯通路门店!$S:$S,$G707,通讯通路门店!$J:$J,"其他品牌专卖店")</f>
        <v>0</v>
      </c>
      <c r="BJ707" s="99">
        <f>SUMIFS(通讯通路门店!$AC:$AC,通讯通路门店!$S:$S,$G707)</f>
        <v>0</v>
      </c>
      <c r="BK707" s="99">
        <f>SUMIFS(通讯通路门店!$AD:$AD,通讯通路门店!$S:$S,$G707)</f>
        <v>0</v>
      </c>
      <c r="BL707" s="99">
        <f>SUMIFS(通讯通路门店!$AE:$AE,通讯通路门店!$S:$S,$G707)</f>
        <v>0</v>
      </c>
      <c r="BM707" s="99">
        <f>SUMIFS(通讯通路门店!$AF:$AF,通讯通路门店!$S:$S,$G707)</f>
        <v>0</v>
      </c>
      <c r="BN707" s="99">
        <f>SUMIFS(通讯通路门店!$AG:$AG,通讯通路门店!$S:$S,$G707)</f>
        <v>0</v>
      </c>
      <c r="BO707" s="99">
        <f>SUMIFS(通讯通路门店!$AH:$AH,通讯通路门店!$S:$S,$G707)</f>
        <v>0</v>
      </c>
      <c r="BP707" s="99">
        <f>SUMIFS(通讯通路门店!$AI:$AI,通讯通路门店!$S:$S,$G707)</f>
        <v>0</v>
      </c>
      <c r="BQ707" s="83"/>
    </row>
    <row r="708" spans="1:69">
      <c r="A708" s="99" t="str">
        <f>IFERROR(_xlfn.XLOOKUP($G708,通讯通路门店!$S$4:$S$993931,通讯通路门店!$A$4:$A$993931,0,0),"")</f>
        <v/>
      </c>
      <c r="B708" s="99" t="str">
        <f>IFERROR(_xlfn.XLOOKUP($G708,通讯通路门店!$S$4:$S$993931,通讯通路门店!$B$4:$B$993931,0,0),"")</f>
        <v/>
      </c>
      <c r="C708" s="99" t="str">
        <f>IFERROR(_xlfn.XLOOKUP($G708,通讯通路门店!$S$4:$S$993931,通讯通路门店!$C$4:$C$993931,0,0),"")</f>
        <v/>
      </c>
      <c r="D708" s="99" t="str">
        <f>IFERROR(_xlfn.XLOOKUP($G708,通讯通路门店!$S$4:$S$993931,通讯通路门店!$D$4:$D$993931,0,0),"")</f>
        <v/>
      </c>
      <c r="E708" s="83"/>
      <c r="F708" s="83"/>
      <c r="G708" s="101" t="e">
        <v>#N/A</v>
      </c>
      <c r="H708" s="102" t="str">
        <f>IFERROR(_xlfn.XLOOKUP($G708,通讯通路门店!$S$4:$S$993931,通讯通路门店!$R$4:$R$993931,0,0),"")</f>
        <v/>
      </c>
      <c r="I708" s="83"/>
      <c r="J708" s="83"/>
      <c r="K708" s="83"/>
      <c r="L708" s="83"/>
      <c r="M708" s="83"/>
      <c r="N708" s="83"/>
      <c r="O708" s="83"/>
      <c r="P708" s="83"/>
      <c r="Q708" s="83"/>
      <c r="R708" s="83"/>
      <c r="S708" s="83"/>
      <c r="T708" s="83"/>
      <c r="U708" s="99">
        <f>COUNTIF(通讯通路门店!$S:$S,$G708)</f>
        <v>0</v>
      </c>
      <c r="V708" s="99">
        <f>COUNTIFS(通讯通路门店!$S:$S,$G708,通讯通路门店!$J:$J,"综合卖场")</f>
        <v>0</v>
      </c>
      <c r="W708" s="99">
        <f>SUMIFS(通讯通路门店!$AJ:$AJ,通讯通路门店!$S:$S,通讯客户沙盘!$G708)</f>
        <v>0</v>
      </c>
      <c r="X708" s="99">
        <f t="shared" ref="X708:X771" si="55">Y708+Z708+AA708+AB708+AC708+AD708+AE708</f>
        <v>0</v>
      </c>
      <c r="Y708" s="99">
        <f>COUNTIFS(通讯通路门店!$S:$S,$G708,通讯通路门店!$J:$J,"荣耀体验店")+COUNTIFS(通讯通路门店!$S:$S,$G708,通讯通路门店!$J:$J,"荣耀授权专卖店")</f>
        <v>0</v>
      </c>
      <c r="Z708" s="99">
        <f>COUNTIFS(通讯通路门店!$S:$S,$G708,通讯通路门店!$J:$J,"VIVO体验店")</f>
        <v>0</v>
      </c>
      <c r="AA708" s="99">
        <f>COUNTIFS(通讯通路门店!$S:$S,$G708,通讯通路门店!$J:$J,"OPPO体验店")</f>
        <v>0</v>
      </c>
      <c r="AB708" s="99">
        <f>COUNTIFS(通讯通路门店!$S:$S,$G708,通讯通路门店!$J:$J,"华为授权体验店")+COUNTIFS(通讯通路门店!$S:$S,$G708,通讯通路门店!$J:$J,"华为堡垒店")</f>
        <v>0</v>
      </c>
      <c r="AC708" s="99">
        <f>COUNTIFS(通讯通路门店!$S:$S,$G708,通讯通路门店!$J:$J,"小米体验店")</f>
        <v>0</v>
      </c>
      <c r="AD708" s="99">
        <f>COUNTIFS(通讯通路门店!$S:$S,$G708,通讯通路门店!$J:$J,"苹果体验店")</f>
        <v>0</v>
      </c>
      <c r="AE708" s="99">
        <f>COUNTIFS(通讯通路门店!$S:$S,$G708,通讯通路门店!$J:$J,"其他品牌专卖店")</f>
        <v>0</v>
      </c>
      <c r="AF708" s="99">
        <f>SUMIFS(通讯通路门店!$BI:$BI,通讯通路门店!$S:$S,$G708)</f>
        <v>0</v>
      </c>
      <c r="AG708" s="99">
        <f>SUMIFS(通讯通路门店!$BH:$BH,通讯通路门店!$S:$S,$G708)</f>
        <v>0</v>
      </c>
      <c r="AH708" s="99">
        <f t="shared" ref="AH708:AH771" si="56">AI708+AJ708+AK708+AL708+AM708+AN708</f>
        <v>0</v>
      </c>
      <c r="AI708" s="99">
        <f>SUMIFS(通讯通路门店!$BB:$BB,通讯通路门店!$S:$S,$G708)</f>
        <v>0</v>
      </c>
      <c r="AJ708" s="99">
        <f>SUMIFS(通讯通路门店!$BE:$BE,通讯通路门店!$S:$S,$G708)</f>
        <v>0</v>
      </c>
      <c r="AK708" s="99">
        <f>SUMIFS(通讯通路门店!$BG:$BG,通讯通路门店!$S:$S,$G708)</f>
        <v>0</v>
      </c>
      <c r="AL708" s="99">
        <f>SUMIFS(通讯通路门店!$BC:$BC,通讯通路门店!$S:$S,$G708)</f>
        <v>0</v>
      </c>
      <c r="AM708" s="99">
        <f>SUMIFS(通讯通路门店!$BD:$BD,通讯通路门店!$S:$S,$G708)</f>
        <v>0</v>
      </c>
      <c r="AN708" s="99">
        <f>SUMIFS(通讯通路门店!$BF:$BF,通讯通路门店!$S:$S,$G708)</f>
        <v>0</v>
      </c>
      <c r="AO708" s="99">
        <f t="shared" ref="AO708:AO771" si="57">AP708+AQ708</f>
        <v>0</v>
      </c>
      <c r="AP708" s="99">
        <f>SUMIFS(通讯通路门店!$K:$K,通讯通路门店!$S:$S,$G708)</f>
        <v>0</v>
      </c>
      <c r="AQ708" s="83"/>
      <c r="AR708" s="99">
        <f>SUMIFS(通讯通路门店!$T:$T,通讯通路门店!$S:$S,$G708)</f>
        <v>0</v>
      </c>
      <c r="AS708" s="99">
        <f>SUMIFS(通讯通路门店!$U:$U,通讯通路门店!$S:$S,$G708)</f>
        <v>0</v>
      </c>
      <c r="AT708" s="99">
        <f>SUMIFS(通讯通路门店!$V:$V,通讯通路门店!$S:$S,$G708)</f>
        <v>0</v>
      </c>
      <c r="AU708" s="99">
        <f>SUMIFS(通讯通路门店!$W:$W,通讯通路门店!$S:$S,$G708)</f>
        <v>0</v>
      </c>
      <c r="AV708" s="99">
        <f>SUMIFS(通讯通路门店!$Z:$Z,通讯通路门店!$S:$S,$G708)</f>
        <v>0</v>
      </c>
      <c r="AW708" s="99">
        <f>SUMIFS(通讯通路门店!$AB:$AB,通讯通路门店!$S:$S,$G708)</f>
        <v>0</v>
      </c>
      <c r="AX708" s="99">
        <f>SUMIFS(通讯通路门店!$X:$X,通讯通路门店!$S:$S,$G708)</f>
        <v>0</v>
      </c>
      <c r="AY708" s="99">
        <f>SUMIFS(通讯通路门店!$Y:$Y,通讯通路门店!$S:$S,$G708)</f>
        <v>0</v>
      </c>
      <c r="AZ708" s="99">
        <f>SUMIFS(通讯通路门店!$AA:$AA,通讯通路门店!$S:$S,$G708)</f>
        <v>0</v>
      </c>
      <c r="BA708" s="99">
        <f t="shared" ref="BA708:BA771" si="58">AP708-BB708</f>
        <v>0</v>
      </c>
      <c r="BB708" s="99">
        <f t="shared" ref="BB708:BB771" si="59">BC708+BD708+BE708+BF708+BG708+BH708</f>
        <v>0</v>
      </c>
      <c r="BC708" s="99">
        <f>SUMIFS(通讯通路门店!$W:$W,通讯通路门店!$S:$S,$G708,通讯通路门店!$J:$J,"荣耀体验店")+SUMIFS(通讯通路门店!$W:$W,通讯通路门店!$S:$S,$G708,通讯通路门店!$J:$J,"荣耀授权专卖店")</f>
        <v>0</v>
      </c>
      <c r="BD708" s="99">
        <f>SUMIFS(通讯通路门店!$Z:$Z,通讯通路门店!$S:$S,$G708,通讯通路门店!$J:$J,"VIVO体验店")</f>
        <v>0</v>
      </c>
      <c r="BE708" s="99">
        <f>SUMIFS(通讯通路门店!$AB:$AB,通讯通路门店!$S:$S,$G708,通讯通路门店!$J:$J,"OPPO体验店")</f>
        <v>0</v>
      </c>
      <c r="BF708" s="99">
        <f>SUMIFS(通讯通路门店!$X:$X,通讯通路门店!$S:$S,$G708,通讯通路门店!$J:$J,"华为授权体验店")+SUMIFS(通讯通路门店!$AA:$AA,通讯通路门店!$S:$S,$G708,通讯通路门店!$J:$J,"华为堡垒店")</f>
        <v>0</v>
      </c>
      <c r="BG708" s="99">
        <f>SUMIFS(通讯通路门店!$Y:$Y,通讯通路门店!$S:$S,$G708,通讯通路门店!$J:$J,"小米体验店")</f>
        <v>0</v>
      </c>
      <c r="BH708" s="99">
        <f>SUMIFS(通讯通路门店!$AA:$AA,通讯通路门店!$S:$S,$G708,通讯通路门店!$J:$J,"苹果体验店")</f>
        <v>0</v>
      </c>
      <c r="BI708" s="99">
        <f>SUMIFS(通讯通路门店!$K:$K,通讯通路门店!$S:$S,$G708,通讯通路门店!$J:$J,"其他品牌专卖店")</f>
        <v>0</v>
      </c>
      <c r="BJ708" s="99">
        <f>SUMIFS(通讯通路门店!$AC:$AC,通讯通路门店!$S:$S,$G708)</f>
        <v>0</v>
      </c>
      <c r="BK708" s="99">
        <f>SUMIFS(通讯通路门店!$AD:$AD,通讯通路门店!$S:$S,$G708)</f>
        <v>0</v>
      </c>
      <c r="BL708" s="99">
        <f>SUMIFS(通讯通路门店!$AE:$AE,通讯通路门店!$S:$S,$G708)</f>
        <v>0</v>
      </c>
      <c r="BM708" s="99">
        <f>SUMIFS(通讯通路门店!$AF:$AF,通讯通路门店!$S:$S,$G708)</f>
        <v>0</v>
      </c>
      <c r="BN708" s="99">
        <f>SUMIFS(通讯通路门店!$AG:$AG,通讯通路门店!$S:$S,$G708)</f>
        <v>0</v>
      </c>
      <c r="BO708" s="99">
        <f>SUMIFS(通讯通路门店!$AH:$AH,通讯通路门店!$S:$S,$G708)</f>
        <v>0</v>
      </c>
      <c r="BP708" s="99">
        <f>SUMIFS(通讯通路门店!$AI:$AI,通讯通路门店!$S:$S,$G708)</f>
        <v>0</v>
      </c>
      <c r="BQ708" s="83"/>
    </row>
    <row r="709" spans="1:69">
      <c r="A709" s="99" t="str">
        <f>IFERROR(_xlfn.XLOOKUP($G709,通讯通路门店!$S$4:$S$993931,通讯通路门店!$A$4:$A$993931,0,0),"")</f>
        <v/>
      </c>
      <c r="B709" s="99" t="str">
        <f>IFERROR(_xlfn.XLOOKUP($G709,通讯通路门店!$S$4:$S$993931,通讯通路门店!$B$4:$B$993931,0,0),"")</f>
        <v/>
      </c>
      <c r="C709" s="99" t="str">
        <f>IFERROR(_xlfn.XLOOKUP($G709,通讯通路门店!$S$4:$S$993931,通讯通路门店!$C$4:$C$993931,0,0),"")</f>
        <v/>
      </c>
      <c r="D709" s="99" t="str">
        <f>IFERROR(_xlfn.XLOOKUP($G709,通讯通路门店!$S$4:$S$993931,通讯通路门店!$D$4:$D$993931,0,0),"")</f>
        <v/>
      </c>
      <c r="E709" s="83"/>
      <c r="F709" s="83"/>
      <c r="G709" s="101" t="e">
        <v>#N/A</v>
      </c>
      <c r="H709" s="102" t="str">
        <f>IFERROR(_xlfn.XLOOKUP($G709,通讯通路门店!$S$4:$S$993931,通讯通路门店!$R$4:$R$993931,0,0),"")</f>
        <v/>
      </c>
      <c r="I709" s="83"/>
      <c r="J709" s="83"/>
      <c r="K709" s="83"/>
      <c r="L709" s="83"/>
      <c r="M709" s="83"/>
      <c r="N709" s="83"/>
      <c r="O709" s="83"/>
      <c r="P709" s="83"/>
      <c r="Q709" s="83"/>
      <c r="R709" s="83"/>
      <c r="S709" s="83"/>
      <c r="T709" s="83"/>
      <c r="U709" s="99">
        <f>COUNTIF(通讯通路门店!$S:$S,$G709)</f>
        <v>0</v>
      </c>
      <c r="V709" s="99">
        <f>COUNTIFS(通讯通路门店!$S:$S,$G709,通讯通路门店!$J:$J,"综合卖场")</f>
        <v>0</v>
      </c>
      <c r="W709" s="99">
        <f>SUMIFS(通讯通路门店!$AJ:$AJ,通讯通路门店!$S:$S,通讯客户沙盘!$G709)</f>
        <v>0</v>
      </c>
      <c r="X709" s="99">
        <f t="shared" si="55"/>
        <v>0</v>
      </c>
      <c r="Y709" s="99">
        <f>COUNTIFS(通讯通路门店!$S:$S,$G709,通讯通路门店!$J:$J,"荣耀体验店")+COUNTIFS(通讯通路门店!$S:$S,$G709,通讯通路门店!$J:$J,"荣耀授权专卖店")</f>
        <v>0</v>
      </c>
      <c r="Z709" s="99">
        <f>COUNTIFS(通讯通路门店!$S:$S,$G709,通讯通路门店!$J:$J,"VIVO体验店")</f>
        <v>0</v>
      </c>
      <c r="AA709" s="99">
        <f>COUNTIFS(通讯通路门店!$S:$S,$G709,通讯通路门店!$J:$J,"OPPO体验店")</f>
        <v>0</v>
      </c>
      <c r="AB709" s="99">
        <f>COUNTIFS(通讯通路门店!$S:$S,$G709,通讯通路门店!$J:$J,"华为授权体验店")+COUNTIFS(通讯通路门店!$S:$S,$G709,通讯通路门店!$J:$J,"华为堡垒店")</f>
        <v>0</v>
      </c>
      <c r="AC709" s="99">
        <f>COUNTIFS(通讯通路门店!$S:$S,$G709,通讯通路门店!$J:$J,"小米体验店")</f>
        <v>0</v>
      </c>
      <c r="AD709" s="99">
        <f>COUNTIFS(通讯通路门店!$S:$S,$G709,通讯通路门店!$J:$J,"苹果体验店")</f>
        <v>0</v>
      </c>
      <c r="AE709" s="99">
        <f>COUNTIFS(通讯通路门店!$S:$S,$G709,通讯通路门店!$J:$J,"其他品牌专卖店")</f>
        <v>0</v>
      </c>
      <c r="AF709" s="99">
        <f>SUMIFS(通讯通路门店!$BI:$BI,通讯通路门店!$S:$S,$G709)</f>
        <v>0</v>
      </c>
      <c r="AG709" s="99">
        <f>SUMIFS(通讯通路门店!$BH:$BH,通讯通路门店!$S:$S,$G709)</f>
        <v>0</v>
      </c>
      <c r="AH709" s="99">
        <f t="shared" si="56"/>
        <v>0</v>
      </c>
      <c r="AI709" s="99">
        <f>SUMIFS(通讯通路门店!$BB:$BB,通讯通路门店!$S:$S,$G709)</f>
        <v>0</v>
      </c>
      <c r="AJ709" s="99">
        <f>SUMIFS(通讯通路门店!$BE:$BE,通讯通路门店!$S:$S,$G709)</f>
        <v>0</v>
      </c>
      <c r="AK709" s="99">
        <f>SUMIFS(通讯通路门店!$BG:$BG,通讯通路门店!$S:$S,$G709)</f>
        <v>0</v>
      </c>
      <c r="AL709" s="99">
        <f>SUMIFS(通讯通路门店!$BC:$BC,通讯通路门店!$S:$S,$G709)</f>
        <v>0</v>
      </c>
      <c r="AM709" s="99">
        <f>SUMIFS(通讯通路门店!$BD:$BD,通讯通路门店!$S:$S,$G709)</f>
        <v>0</v>
      </c>
      <c r="AN709" s="99">
        <f>SUMIFS(通讯通路门店!$BF:$BF,通讯通路门店!$S:$S,$G709)</f>
        <v>0</v>
      </c>
      <c r="AO709" s="99">
        <f t="shared" si="57"/>
        <v>0</v>
      </c>
      <c r="AP709" s="99">
        <f>SUMIFS(通讯通路门店!$K:$K,通讯通路门店!$S:$S,$G709)</f>
        <v>0</v>
      </c>
      <c r="AQ709" s="83"/>
      <c r="AR709" s="99">
        <f>SUMIFS(通讯通路门店!$T:$T,通讯通路门店!$S:$S,$G709)</f>
        <v>0</v>
      </c>
      <c r="AS709" s="99">
        <f>SUMIFS(通讯通路门店!$U:$U,通讯通路门店!$S:$S,$G709)</f>
        <v>0</v>
      </c>
      <c r="AT709" s="99">
        <f>SUMIFS(通讯通路门店!$V:$V,通讯通路门店!$S:$S,$G709)</f>
        <v>0</v>
      </c>
      <c r="AU709" s="99">
        <f>SUMIFS(通讯通路门店!$W:$W,通讯通路门店!$S:$S,$G709)</f>
        <v>0</v>
      </c>
      <c r="AV709" s="99">
        <f>SUMIFS(通讯通路门店!$Z:$Z,通讯通路门店!$S:$S,$G709)</f>
        <v>0</v>
      </c>
      <c r="AW709" s="99">
        <f>SUMIFS(通讯通路门店!$AB:$AB,通讯通路门店!$S:$S,$G709)</f>
        <v>0</v>
      </c>
      <c r="AX709" s="99">
        <f>SUMIFS(通讯通路门店!$X:$X,通讯通路门店!$S:$S,$G709)</f>
        <v>0</v>
      </c>
      <c r="AY709" s="99">
        <f>SUMIFS(通讯通路门店!$Y:$Y,通讯通路门店!$S:$S,$G709)</f>
        <v>0</v>
      </c>
      <c r="AZ709" s="99">
        <f>SUMIFS(通讯通路门店!$AA:$AA,通讯通路门店!$S:$S,$G709)</f>
        <v>0</v>
      </c>
      <c r="BA709" s="99">
        <f t="shared" si="58"/>
        <v>0</v>
      </c>
      <c r="BB709" s="99">
        <f t="shared" si="59"/>
        <v>0</v>
      </c>
      <c r="BC709" s="99">
        <f>SUMIFS(通讯通路门店!$W:$W,通讯通路门店!$S:$S,$G709,通讯通路门店!$J:$J,"荣耀体验店")+SUMIFS(通讯通路门店!$W:$W,通讯通路门店!$S:$S,$G709,通讯通路门店!$J:$J,"荣耀授权专卖店")</f>
        <v>0</v>
      </c>
      <c r="BD709" s="99">
        <f>SUMIFS(通讯通路门店!$Z:$Z,通讯通路门店!$S:$S,$G709,通讯通路门店!$J:$J,"VIVO体验店")</f>
        <v>0</v>
      </c>
      <c r="BE709" s="99">
        <f>SUMIFS(通讯通路门店!$AB:$AB,通讯通路门店!$S:$S,$G709,通讯通路门店!$J:$J,"OPPO体验店")</f>
        <v>0</v>
      </c>
      <c r="BF709" s="99">
        <f>SUMIFS(通讯通路门店!$X:$X,通讯通路门店!$S:$S,$G709,通讯通路门店!$J:$J,"华为授权体验店")+SUMIFS(通讯通路门店!$AA:$AA,通讯通路门店!$S:$S,$G709,通讯通路门店!$J:$J,"华为堡垒店")</f>
        <v>0</v>
      </c>
      <c r="BG709" s="99">
        <f>SUMIFS(通讯通路门店!$Y:$Y,通讯通路门店!$S:$S,$G709,通讯通路门店!$J:$J,"小米体验店")</f>
        <v>0</v>
      </c>
      <c r="BH709" s="99">
        <f>SUMIFS(通讯通路门店!$AA:$AA,通讯通路门店!$S:$S,$G709,通讯通路门店!$J:$J,"苹果体验店")</f>
        <v>0</v>
      </c>
      <c r="BI709" s="99">
        <f>SUMIFS(通讯通路门店!$K:$K,通讯通路门店!$S:$S,$G709,通讯通路门店!$J:$J,"其他品牌专卖店")</f>
        <v>0</v>
      </c>
      <c r="BJ709" s="99">
        <f>SUMIFS(通讯通路门店!$AC:$AC,通讯通路门店!$S:$S,$G709)</f>
        <v>0</v>
      </c>
      <c r="BK709" s="99">
        <f>SUMIFS(通讯通路门店!$AD:$AD,通讯通路门店!$S:$S,$G709)</f>
        <v>0</v>
      </c>
      <c r="BL709" s="99">
        <f>SUMIFS(通讯通路门店!$AE:$AE,通讯通路门店!$S:$S,$G709)</f>
        <v>0</v>
      </c>
      <c r="BM709" s="99">
        <f>SUMIFS(通讯通路门店!$AF:$AF,通讯通路门店!$S:$S,$G709)</f>
        <v>0</v>
      </c>
      <c r="BN709" s="99">
        <f>SUMIFS(通讯通路门店!$AG:$AG,通讯通路门店!$S:$S,$G709)</f>
        <v>0</v>
      </c>
      <c r="BO709" s="99">
        <f>SUMIFS(通讯通路门店!$AH:$AH,通讯通路门店!$S:$S,$G709)</f>
        <v>0</v>
      </c>
      <c r="BP709" s="99">
        <f>SUMIFS(通讯通路门店!$AI:$AI,通讯通路门店!$S:$S,$G709)</f>
        <v>0</v>
      </c>
      <c r="BQ709" s="83"/>
    </row>
    <row r="710" spans="1:69">
      <c r="A710" s="99" t="str">
        <f>IFERROR(_xlfn.XLOOKUP($G710,通讯通路门店!$S$4:$S$993931,通讯通路门店!$A$4:$A$993931,0,0),"")</f>
        <v/>
      </c>
      <c r="B710" s="99" t="str">
        <f>IFERROR(_xlfn.XLOOKUP($G710,通讯通路门店!$S$4:$S$993931,通讯通路门店!$B$4:$B$993931,0,0),"")</f>
        <v/>
      </c>
      <c r="C710" s="99" t="str">
        <f>IFERROR(_xlfn.XLOOKUP($G710,通讯通路门店!$S$4:$S$993931,通讯通路门店!$C$4:$C$993931,0,0),"")</f>
        <v/>
      </c>
      <c r="D710" s="99" t="str">
        <f>IFERROR(_xlfn.XLOOKUP($G710,通讯通路门店!$S$4:$S$993931,通讯通路门店!$D$4:$D$993931,0,0),"")</f>
        <v/>
      </c>
      <c r="E710" s="83"/>
      <c r="F710" s="83"/>
      <c r="G710" s="101" t="e">
        <v>#N/A</v>
      </c>
      <c r="H710" s="102" t="str">
        <f>IFERROR(_xlfn.XLOOKUP($G710,通讯通路门店!$S$4:$S$993931,通讯通路门店!$R$4:$R$993931,0,0),"")</f>
        <v/>
      </c>
      <c r="I710" s="83"/>
      <c r="J710" s="83"/>
      <c r="K710" s="83"/>
      <c r="L710" s="83"/>
      <c r="M710" s="83"/>
      <c r="N710" s="83"/>
      <c r="O710" s="83"/>
      <c r="P710" s="83"/>
      <c r="Q710" s="83"/>
      <c r="R710" s="83"/>
      <c r="S710" s="83"/>
      <c r="T710" s="83"/>
      <c r="U710" s="99">
        <f>COUNTIF(通讯通路门店!$S:$S,$G710)</f>
        <v>0</v>
      </c>
      <c r="V710" s="99">
        <f>COUNTIFS(通讯通路门店!$S:$S,$G710,通讯通路门店!$J:$J,"综合卖场")</f>
        <v>0</v>
      </c>
      <c r="W710" s="99">
        <f>SUMIFS(通讯通路门店!$AJ:$AJ,通讯通路门店!$S:$S,通讯客户沙盘!$G710)</f>
        <v>0</v>
      </c>
      <c r="X710" s="99">
        <f t="shared" si="55"/>
        <v>0</v>
      </c>
      <c r="Y710" s="99">
        <f>COUNTIFS(通讯通路门店!$S:$S,$G710,通讯通路门店!$J:$J,"荣耀体验店")+COUNTIFS(通讯通路门店!$S:$S,$G710,通讯通路门店!$J:$J,"荣耀授权专卖店")</f>
        <v>0</v>
      </c>
      <c r="Z710" s="99">
        <f>COUNTIFS(通讯通路门店!$S:$S,$G710,通讯通路门店!$J:$J,"VIVO体验店")</f>
        <v>0</v>
      </c>
      <c r="AA710" s="99">
        <f>COUNTIFS(通讯通路门店!$S:$S,$G710,通讯通路门店!$J:$J,"OPPO体验店")</f>
        <v>0</v>
      </c>
      <c r="AB710" s="99">
        <f>COUNTIFS(通讯通路门店!$S:$S,$G710,通讯通路门店!$J:$J,"华为授权体验店")+COUNTIFS(通讯通路门店!$S:$S,$G710,通讯通路门店!$J:$J,"华为堡垒店")</f>
        <v>0</v>
      </c>
      <c r="AC710" s="99">
        <f>COUNTIFS(通讯通路门店!$S:$S,$G710,通讯通路门店!$J:$J,"小米体验店")</f>
        <v>0</v>
      </c>
      <c r="AD710" s="99">
        <f>COUNTIFS(通讯通路门店!$S:$S,$G710,通讯通路门店!$J:$J,"苹果体验店")</f>
        <v>0</v>
      </c>
      <c r="AE710" s="99">
        <f>COUNTIFS(通讯通路门店!$S:$S,$G710,通讯通路门店!$J:$J,"其他品牌专卖店")</f>
        <v>0</v>
      </c>
      <c r="AF710" s="99">
        <f>SUMIFS(通讯通路门店!$BI:$BI,通讯通路门店!$S:$S,$G710)</f>
        <v>0</v>
      </c>
      <c r="AG710" s="99">
        <f>SUMIFS(通讯通路门店!$BH:$BH,通讯通路门店!$S:$S,$G710)</f>
        <v>0</v>
      </c>
      <c r="AH710" s="99">
        <f t="shared" si="56"/>
        <v>0</v>
      </c>
      <c r="AI710" s="99">
        <f>SUMIFS(通讯通路门店!$BB:$BB,通讯通路门店!$S:$S,$G710)</f>
        <v>0</v>
      </c>
      <c r="AJ710" s="99">
        <f>SUMIFS(通讯通路门店!$BE:$BE,通讯通路门店!$S:$S,$G710)</f>
        <v>0</v>
      </c>
      <c r="AK710" s="99">
        <f>SUMIFS(通讯通路门店!$BG:$BG,通讯通路门店!$S:$S,$G710)</f>
        <v>0</v>
      </c>
      <c r="AL710" s="99">
        <f>SUMIFS(通讯通路门店!$BC:$BC,通讯通路门店!$S:$S,$G710)</f>
        <v>0</v>
      </c>
      <c r="AM710" s="99">
        <f>SUMIFS(通讯通路门店!$BD:$BD,通讯通路门店!$S:$S,$G710)</f>
        <v>0</v>
      </c>
      <c r="AN710" s="99">
        <f>SUMIFS(通讯通路门店!$BF:$BF,通讯通路门店!$S:$S,$G710)</f>
        <v>0</v>
      </c>
      <c r="AO710" s="99">
        <f t="shared" si="57"/>
        <v>0</v>
      </c>
      <c r="AP710" s="99">
        <f>SUMIFS(通讯通路门店!$K:$K,通讯通路门店!$S:$S,$G710)</f>
        <v>0</v>
      </c>
      <c r="AQ710" s="83"/>
      <c r="AR710" s="99">
        <f>SUMIFS(通讯通路门店!$T:$T,通讯通路门店!$S:$S,$G710)</f>
        <v>0</v>
      </c>
      <c r="AS710" s="99">
        <f>SUMIFS(通讯通路门店!$U:$U,通讯通路门店!$S:$S,$G710)</f>
        <v>0</v>
      </c>
      <c r="AT710" s="99">
        <f>SUMIFS(通讯通路门店!$V:$V,通讯通路门店!$S:$S,$G710)</f>
        <v>0</v>
      </c>
      <c r="AU710" s="99">
        <f>SUMIFS(通讯通路门店!$W:$W,通讯通路门店!$S:$S,$G710)</f>
        <v>0</v>
      </c>
      <c r="AV710" s="99">
        <f>SUMIFS(通讯通路门店!$Z:$Z,通讯通路门店!$S:$S,$G710)</f>
        <v>0</v>
      </c>
      <c r="AW710" s="99">
        <f>SUMIFS(通讯通路门店!$AB:$AB,通讯通路门店!$S:$S,$G710)</f>
        <v>0</v>
      </c>
      <c r="AX710" s="99">
        <f>SUMIFS(通讯通路门店!$X:$X,通讯通路门店!$S:$S,$G710)</f>
        <v>0</v>
      </c>
      <c r="AY710" s="99">
        <f>SUMIFS(通讯通路门店!$Y:$Y,通讯通路门店!$S:$S,$G710)</f>
        <v>0</v>
      </c>
      <c r="AZ710" s="99">
        <f>SUMIFS(通讯通路门店!$AA:$AA,通讯通路门店!$S:$S,$G710)</f>
        <v>0</v>
      </c>
      <c r="BA710" s="99">
        <f t="shared" si="58"/>
        <v>0</v>
      </c>
      <c r="BB710" s="99">
        <f t="shared" si="59"/>
        <v>0</v>
      </c>
      <c r="BC710" s="99">
        <f>SUMIFS(通讯通路门店!$W:$W,通讯通路门店!$S:$S,$G710,通讯通路门店!$J:$J,"荣耀体验店")+SUMIFS(通讯通路门店!$W:$W,通讯通路门店!$S:$S,$G710,通讯通路门店!$J:$J,"荣耀授权专卖店")</f>
        <v>0</v>
      </c>
      <c r="BD710" s="99">
        <f>SUMIFS(通讯通路门店!$Z:$Z,通讯通路门店!$S:$S,$G710,通讯通路门店!$J:$J,"VIVO体验店")</f>
        <v>0</v>
      </c>
      <c r="BE710" s="99">
        <f>SUMIFS(通讯通路门店!$AB:$AB,通讯通路门店!$S:$S,$G710,通讯通路门店!$J:$J,"OPPO体验店")</f>
        <v>0</v>
      </c>
      <c r="BF710" s="99">
        <f>SUMIFS(通讯通路门店!$X:$X,通讯通路门店!$S:$S,$G710,通讯通路门店!$J:$J,"华为授权体验店")+SUMIFS(通讯通路门店!$AA:$AA,通讯通路门店!$S:$S,$G710,通讯通路门店!$J:$J,"华为堡垒店")</f>
        <v>0</v>
      </c>
      <c r="BG710" s="99">
        <f>SUMIFS(通讯通路门店!$Y:$Y,通讯通路门店!$S:$S,$G710,通讯通路门店!$J:$J,"小米体验店")</f>
        <v>0</v>
      </c>
      <c r="BH710" s="99">
        <f>SUMIFS(通讯通路门店!$AA:$AA,通讯通路门店!$S:$S,$G710,通讯通路门店!$J:$J,"苹果体验店")</f>
        <v>0</v>
      </c>
      <c r="BI710" s="99">
        <f>SUMIFS(通讯通路门店!$K:$K,通讯通路门店!$S:$S,$G710,通讯通路门店!$J:$J,"其他品牌专卖店")</f>
        <v>0</v>
      </c>
      <c r="BJ710" s="99">
        <f>SUMIFS(通讯通路门店!$AC:$AC,通讯通路门店!$S:$S,$G710)</f>
        <v>0</v>
      </c>
      <c r="BK710" s="99">
        <f>SUMIFS(通讯通路门店!$AD:$AD,通讯通路门店!$S:$S,$G710)</f>
        <v>0</v>
      </c>
      <c r="BL710" s="99">
        <f>SUMIFS(通讯通路门店!$AE:$AE,通讯通路门店!$S:$S,$G710)</f>
        <v>0</v>
      </c>
      <c r="BM710" s="99">
        <f>SUMIFS(通讯通路门店!$AF:$AF,通讯通路门店!$S:$S,$G710)</f>
        <v>0</v>
      </c>
      <c r="BN710" s="99">
        <f>SUMIFS(通讯通路门店!$AG:$AG,通讯通路门店!$S:$S,$G710)</f>
        <v>0</v>
      </c>
      <c r="BO710" s="99">
        <f>SUMIFS(通讯通路门店!$AH:$AH,通讯通路门店!$S:$S,$G710)</f>
        <v>0</v>
      </c>
      <c r="BP710" s="99">
        <f>SUMIFS(通讯通路门店!$AI:$AI,通讯通路门店!$S:$S,$G710)</f>
        <v>0</v>
      </c>
      <c r="BQ710" s="83"/>
    </row>
    <row r="711" spans="1:69">
      <c r="A711" s="99" t="str">
        <f>IFERROR(_xlfn.XLOOKUP($G711,通讯通路门店!$S$4:$S$993931,通讯通路门店!$A$4:$A$993931,0,0),"")</f>
        <v/>
      </c>
      <c r="B711" s="99" t="str">
        <f>IFERROR(_xlfn.XLOOKUP($G711,通讯通路门店!$S$4:$S$993931,通讯通路门店!$B$4:$B$993931,0,0),"")</f>
        <v/>
      </c>
      <c r="C711" s="99" t="str">
        <f>IFERROR(_xlfn.XLOOKUP($G711,通讯通路门店!$S$4:$S$993931,通讯通路门店!$C$4:$C$993931,0,0),"")</f>
        <v/>
      </c>
      <c r="D711" s="99" t="str">
        <f>IFERROR(_xlfn.XLOOKUP($G711,通讯通路门店!$S$4:$S$993931,通讯通路门店!$D$4:$D$993931,0,0),"")</f>
        <v/>
      </c>
      <c r="E711" s="83"/>
      <c r="F711" s="83"/>
      <c r="G711" s="101" t="e">
        <v>#N/A</v>
      </c>
      <c r="H711" s="102" t="str">
        <f>IFERROR(_xlfn.XLOOKUP($G711,通讯通路门店!$S$4:$S$993931,通讯通路门店!$R$4:$R$993931,0,0),"")</f>
        <v/>
      </c>
      <c r="I711" s="83"/>
      <c r="J711" s="83"/>
      <c r="K711" s="83"/>
      <c r="L711" s="83"/>
      <c r="M711" s="83"/>
      <c r="N711" s="83"/>
      <c r="O711" s="83"/>
      <c r="P711" s="83"/>
      <c r="Q711" s="83"/>
      <c r="R711" s="83"/>
      <c r="S711" s="83"/>
      <c r="T711" s="83"/>
      <c r="U711" s="99">
        <f>COUNTIF(通讯通路门店!$S:$S,$G711)</f>
        <v>0</v>
      </c>
      <c r="V711" s="99">
        <f>COUNTIFS(通讯通路门店!$S:$S,$G711,通讯通路门店!$J:$J,"综合卖场")</f>
        <v>0</v>
      </c>
      <c r="W711" s="99">
        <f>SUMIFS(通讯通路门店!$AJ:$AJ,通讯通路门店!$S:$S,通讯客户沙盘!$G711)</f>
        <v>0</v>
      </c>
      <c r="X711" s="99">
        <f t="shared" si="55"/>
        <v>0</v>
      </c>
      <c r="Y711" s="99">
        <f>COUNTIFS(通讯通路门店!$S:$S,$G711,通讯通路门店!$J:$J,"荣耀体验店")+COUNTIFS(通讯通路门店!$S:$S,$G711,通讯通路门店!$J:$J,"荣耀授权专卖店")</f>
        <v>0</v>
      </c>
      <c r="Z711" s="99">
        <f>COUNTIFS(通讯通路门店!$S:$S,$G711,通讯通路门店!$J:$J,"VIVO体验店")</f>
        <v>0</v>
      </c>
      <c r="AA711" s="99">
        <f>COUNTIFS(通讯通路门店!$S:$S,$G711,通讯通路门店!$J:$J,"OPPO体验店")</f>
        <v>0</v>
      </c>
      <c r="AB711" s="99">
        <f>COUNTIFS(通讯通路门店!$S:$S,$G711,通讯通路门店!$J:$J,"华为授权体验店")+COUNTIFS(通讯通路门店!$S:$S,$G711,通讯通路门店!$J:$J,"华为堡垒店")</f>
        <v>0</v>
      </c>
      <c r="AC711" s="99">
        <f>COUNTIFS(通讯通路门店!$S:$S,$G711,通讯通路门店!$J:$J,"小米体验店")</f>
        <v>0</v>
      </c>
      <c r="AD711" s="99">
        <f>COUNTIFS(通讯通路门店!$S:$S,$G711,通讯通路门店!$J:$J,"苹果体验店")</f>
        <v>0</v>
      </c>
      <c r="AE711" s="99">
        <f>COUNTIFS(通讯通路门店!$S:$S,$G711,通讯通路门店!$J:$J,"其他品牌专卖店")</f>
        <v>0</v>
      </c>
      <c r="AF711" s="99">
        <f>SUMIFS(通讯通路门店!$BI:$BI,通讯通路门店!$S:$S,$G711)</f>
        <v>0</v>
      </c>
      <c r="AG711" s="99">
        <f>SUMIFS(通讯通路门店!$BH:$BH,通讯通路门店!$S:$S,$G711)</f>
        <v>0</v>
      </c>
      <c r="AH711" s="99">
        <f t="shared" si="56"/>
        <v>0</v>
      </c>
      <c r="AI711" s="99">
        <f>SUMIFS(通讯通路门店!$BB:$BB,通讯通路门店!$S:$S,$G711)</f>
        <v>0</v>
      </c>
      <c r="AJ711" s="99">
        <f>SUMIFS(通讯通路门店!$BE:$BE,通讯通路门店!$S:$S,$G711)</f>
        <v>0</v>
      </c>
      <c r="AK711" s="99">
        <f>SUMIFS(通讯通路门店!$BG:$BG,通讯通路门店!$S:$S,$G711)</f>
        <v>0</v>
      </c>
      <c r="AL711" s="99">
        <f>SUMIFS(通讯通路门店!$BC:$BC,通讯通路门店!$S:$S,$G711)</f>
        <v>0</v>
      </c>
      <c r="AM711" s="99">
        <f>SUMIFS(通讯通路门店!$BD:$BD,通讯通路门店!$S:$S,$G711)</f>
        <v>0</v>
      </c>
      <c r="AN711" s="99">
        <f>SUMIFS(通讯通路门店!$BF:$BF,通讯通路门店!$S:$S,$G711)</f>
        <v>0</v>
      </c>
      <c r="AO711" s="99">
        <f t="shared" si="57"/>
        <v>0</v>
      </c>
      <c r="AP711" s="99">
        <f>SUMIFS(通讯通路门店!$K:$K,通讯通路门店!$S:$S,$G711)</f>
        <v>0</v>
      </c>
      <c r="AQ711" s="83"/>
      <c r="AR711" s="99">
        <f>SUMIFS(通讯通路门店!$T:$T,通讯通路门店!$S:$S,$G711)</f>
        <v>0</v>
      </c>
      <c r="AS711" s="99">
        <f>SUMIFS(通讯通路门店!$U:$U,通讯通路门店!$S:$S,$G711)</f>
        <v>0</v>
      </c>
      <c r="AT711" s="99">
        <f>SUMIFS(通讯通路门店!$V:$V,通讯通路门店!$S:$S,$G711)</f>
        <v>0</v>
      </c>
      <c r="AU711" s="99">
        <f>SUMIFS(通讯通路门店!$W:$W,通讯通路门店!$S:$S,$G711)</f>
        <v>0</v>
      </c>
      <c r="AV711" s="99">
        <f>SUMIFS(通讯通路门店!$Z:$Z,通讯通路门店!$S:$S,$G711)</f>
        <v>0</v>
      </c>
      <c r="AW711" s="99">
        <f>SUMIFS(通讯通路门店!$AB:$AB,通讯通路门店!$S:$S,$G711)</f>
        <v>0</v>
      </c>
      <c r="AX711" s="99">
        <f>SUMIFS(通讯通路门店!$X:$X,通讯通路门店!$S:$S,$G711)</f>
        <v>0</v>
      </c>
      <c r="AY711" s="99">
        <f>SUMIFS(通讯通路门店!$Y:$Y,通讯通路门店!$S:$S,$G711)</f>
        <v>0</v>
      </c>
      <c r="AZ711" s="99">
        <f>SUMIFS(通讯通路门店!$AA:$AA,通讯通路门店!$S:$S,$G711)</f>
        <v>0</v>
      </c>
      <c r="BA711" s="99">
        <f t="shared" si="58"/>
        <v>0</v>
      </c>
      <c r="BB711" s="99">
        <f t="shared" si="59"/>
        <v>0</v>
      </c>
      <c r="BC711" s="99">
        <f>SUMIFS(通讯通路门店!$W:$W,通讯通路门店!$S:$S,$G711,通讯通路门店!$J:$J,"荣耀体验店")+SUMIFS(通讯通路门店!$W:$W,通讯通路门店!$S:$S,$G711,通讯通路门店!$J:$J,"荣耀授权专卖店")</f>
        <v>0</v>
      </c>
      <c r="BD711" s="99">
        <f>SUMIFS(通讯通路门店!$Z:$Z,通讯通路门店!$S:$S,$G711,通讯通路门店!$J:$J,"VIVO体验店")</f>
        <v>0</v>
      </c>
      <c r="BE711" s="99">
        <f>SUMIFS(通讯通路门店!$AB:$AB,通讯通路门店!$S:$S,$G711,通讯通路门店!$J:$J,"OPPO体验店")</f>
        <v>0</v>
      </c>
      <c r="BF711" s="99">
        <f>SUMIFS(通讯通路门店!$X:$X,通讯通路门店!$S:$S,$G711,通讯通路门店!$J:$J,"华为授权体验店")+SUMIFS(通讯通路门店!$AA:$AA,通讯通路门店!$S:$S,$G711,通讯通路门店!$J:$J,"华为堡垒店")</f>
        <v>0</v>
      </c>
      <c r="BG711" s="99">
        <f>SUMIFS(通讯通路门店!$Y:$Y,通讯通路门店!$S:$S,$G711,通讯通路门店!$J:$J,"小米体验店")</f>
        <v>0</v>
      </c>
      <c r="BH711" s="99">
        <f>SUMIFS(通讯通路门店!$AA:$AA,通讯通路门店!$S:$S,$G711,通讯通路门店!$J:$J,"苹果体验店")</f>
        <v>0</v>
      </c>
      <c r="BI711" s="99">
        <f>SUMIFS(通讯通路门店!$K:$K,通讯通路门店!$S:$S,$G711,通讯通路门店!$J:$J,"其他品牌专卖店")</f>
        <v>0</v>
      </c>
      <c r="BJ711" s="99">
        <f>SUMIFS(通讯通路门店!$AC:$AC,通讯通路门店!$S:$S,$G711)</f>
        <v>0</v>
      </c>
      <c r="BK711" s="99">
        <f>SUMIFS(通讯通路门店!$AD:$AD,通讯通路门店!$S:$S,$G711)</f>
        <v>0</v>
      </c>
      <c r="BL711" s="99">
        <f>SUMIFS(通讯通路门店!$AE:$AE,通讯通路门店!$S:$S,$G711)</f>
        <v>0</v>
      </c>
      <c r="BM711" s="99">
        <f>SUMIFS(通讯通路门店!$AF:$AF,通讯通路门店!$S:$S,$G711)</f>
        <v>0</v>
      </c>
      <c r="BN711" s="99">
        <f>SUMIFS(通讯通路门店!$AG:$AG,通讯通路门店!$S:$S,$G711)</f>
        <v>0</v>
      </c>
      <c r="BO711" s="99">
        <f>SUMIFS(通讯通路门店!$AH:$AH,通讯通路门店!$S:$S,$G711)</f>
        <v>0</v>
      </c>
      <c r="BP711" s="99">
        <f>SUMIFS(通讯通路门店!$AI:$AI,通讯通路门店!$S:$S,$G711)</f>
        <v>0</v>
      </c>
      <c r="BQ711" s="83"/>
    </row>
    <row r="712" spans="1:69">
      <c r="A712" s="99" t="str">
        <f>IFERROR(_xlfn.XLOOKUP($G712,通讯通路门店!$S$4:$S$993931,通讯通路门店!$A$4:$A$993931,0,0),"")</f>
        <v/>
      </c>
      <c r="B712" s="99" t="str">
        <f>IFERROR(_xlfn.XLOOKUP($G712,通讯通路门店!$S$4:$S$993931,通讯通路门店!$B$4:$B$993931,0,0),"")</f>
        <v/>
      </c>
      <c r="C712" s="99" t="str">
        <f>IFERROR(_xlfn.XLOOKUP($G712,通讯通路门店!$S$4:$S$993931,通讯通路门店!$C$4:$C$993931,0,0),"")</f>
        <v/>
      </c>
      <c r="D712" s="99" t="str">
        <f>IFERROR(_xlfn.XLOOKUP($G712,通讯通路门店!$S$4:$S$993931,通讯通路门店!$D$4:$D$993931,0,0),"")</f>
        <v/>
      </c>
      <c r="E712" s="83"/>
      <c r="F712" s="83"/>
      <c r="G712" s="101" t="e">
        <v>#N/A</v>
      </c>
      <c r="H712" s="102" t="str">
        <f>IFERROR(_xlfn.XLOOKUP($G712,通讯通路门店!$S$4:$S$993931,通讯通路门店!$R$4:$R$993931,0,0),"")</f>
        <v/>
      </c>
      <c r="I712" s="83"/>
      <c r="J712" s="83"/>
      <c r="K712" s="83"/>
      <c r="L712" s="83"/>
      <c r="M712" s="83"/>
      <c r="N712" s="83"/>
      <c r="O712" s="83"/>
      <c r="P712" s="83"/>
      <c r="Q712" s="83"/>
      <c r="R712" s="83"/>
      <c r="S712" s="83"/>
      <c r="T712" s="83"/>
      <c r="U712" s="99">
        <f>COUNTIF(通讯通路门店!$S:$S,$G712)</f>
        <v>0</v>
      </c>
      <c r="V712" s="99">
        <f>COUNTIFS(通讯通路门店!$S:$S,$G712,通讯通路门店!$J:$J,"综合卖场")</f>
        <v>0</v>
      </c>
      <c r="W712" s="99">
        <f>SUMIFS(通讯通路门店!$AJ:$AJ,通讯通路门店!$S:$S,通讯客户沙盘!$G712)</f>
        <v>0</v>
      </c>
      <c r="X712" s="99">
        <f t="shared" si="55"/>
        <v>0</v>
      </c>
      <c r="Y712" s="99">
        <f>COUNTIFS(通讯通路门店!$S:$S,$G712,通讯通路门店!$J:$J,"荣耀体验店")+COUNTIFS(通讯通路门店!$S:$S,$G712,通讯通路门店!$J:$J,"荣耀授权专卖店")</f>
        <v>0</v>
      </c>
      <c r="Z712" s="99">
        <f>COUNTIFS(通讯通路门店!$S:$S,$G712,通讯通路门店!$J:$J,"VIVO体验店")</f>
        <v>0</v>
      </c>
      <c r="AA712" s="99">
        <f>COUNTIFS(通讯通路门店!$S:$S,$G712,通讯通路门店!$J:$J,"OPPO体验店")</f>
        <v>0</v>
      </c>
      <c r="AB712" s="99">
        <f>COUNTIFS(通讯通路门店!$S:$S,$G712,通讯通路门店!$J:$J,"华为授权体验店")+COUNTIFS(通讯通路门店!$S:$S,$G712,通讯通路门店!$J:$J,"华为堡垒店")</f>
        <v>0</v>
      </c>
      <c r="AC712" s="99">
        <f>COUNTIFS(通讯通路门店!$S:$S,$G712,通讯通路门店!$J:$J,"小米体验店")</f>
        <v>0</v>
      </c>
      <c r="AD712" s="99">
        <f>COUNTIFS(通讯通路门店!$S:$S,$G712,通讯通路门店!$J:$J,"苹果体验店")</f>
        <v>0</v>
      </c>
      <c r="AE712" s="99">
        <f>COUNTIFS(通讯通路门店!$S:$S,$G712,通讯通路门店!$J:$J,"其他品牌专卖店")</f>
        <v>0</v>
      </c>
      <c r="AF712" s="99">
        <f>SUMIFS(通讯通路门店!$BI:$BI,通讯通路门店!$S:$S,$G712)</f>
        <v>0</v>
      </c>
      <c r="AG712" s="99">
        <f>SUMIFS(通讯通路门店!$BH:$BH,通讯通路门店!$S:$S,$G712)</f>
        <v>0</v>
      </c>
      <c r="AH712" s="99">
        <f t="shared" si="56"/>
        <v>0</v>
      </c>
      <c r="AI712" s="99">
        <f>SUMIFS(通讯通路门店!$BB:$BB,通讯通路门店!$S:$S,$G712)</f>
        <v>0</v>
      </c>
      <c r="AJ712" s="99">
        <f>SUMIFS(通讯通路门店!$BE:$BE,通讯通路门店!$S:$S,$G712)</f>
        <v>0</v>
      </c>
      <c r="AK712" s="99">
        <f>SUMIFS(通讯通路门店!$BG:$BG,通讯通路门店!$S:$S,$G712)</f>
        <v>0</v>
      </c>
      <c r="AL712" s="99">
        <f>SUMIFS(通讯通路门店!$BC:$BC,通讯通路门店!$S:$S,$G712)</f>
        <v>0</v>
      </c>
      <c r="AM712" s="99">
        <f>SUMIFS(通讯通路门店!$BD:$BD,通讯通路门店!$S:$S,$G712)</f>
        <v>0</v>
      </c>
      <c r="AN712" s="99">
        <f>SUMIFS(通讯通路门店!$BF:$BF,通讯通路门店!$S:$S,$G712)</f>
        <v>0</v>
      </c>
      <c r="AO712" s="99">
        <f t="shared" si="57"/>
        <v>0</v>
      </c>
      <c r="AP712" s="99">
        <f>SUMIFS(通讯通路门店!$K:$K,通讯通路门店!$S:$S,$G712)</f>
        <v>0</v>
      </c>
      <c r="AQ712" s="83"/>
      <c r="AR712" s="99">
        <f>SUMIFS(通讯通路门店!$T:$T,通讯通路门店!$S:$S,$G712)</f>
        <v>0</v>
      </c>
      <c r="AS712" s="99">
        <f>SUMIFS(通讯通路门店!$U:$U,通讯通路门店!$S:$S,$G712)</f>
        <v>0</v>
      </c>
      <c r="AT712" s="99">
        <f>SUMIFS(通讯通路门店!$V:$V,通讯通路门店!$S:$S,$G712)</f>
        <v>0</v>
      </c>
      <c r="AU712" s="99">
        <f>SUMIFS(通讯通路门店!$W:$W,通讯通路门店!$S:$S,$G712)</f>
        <v>0</v>
      </c>
      <c r="AV712" s="99">
        <f>SUMIFS(通讯通路门店!$Z:$Z,通讯通路门店!$S:$S,$G712)</f>
        <v>0</v>
      </c>
      <c r="AW712" s="99">
        <f>SUMIFS(通讯通路门店!$AB:$AB,通讯通路门店!$S:$S,$G712)</f>
        <v>0</v>
      </c>
      <c r="AX712" s="99">
        <f>SUMIFS(通讯通路门店!$X:$X,通讯通路门店!$S:$S,$G712)</f>
        <v>0</v>
      </c>
      <c r="AY712" s="99">
        <f>SUMIFS(通讯通路门店!$Y:$Y,通讯通路门店!$S:$S,$G712)</f>
        <v>0</v>
      </c>
      <c r="AZ712" s="99">
        <f>SUMIFS(通讯通路门店!$AA:$AA,通讯通路门店!$S:$S,$G712)</f>
        <v>0</v>
      </c>
      <c r="BA712" s="99">
        <f t="shared" si="58"/>
        <v>0</v>
      </c>
      <c r="BB712" s="99">
        <f t="shared" si="59"/>
        <v>0</v>
      </c>
      <c r="BC712" s="99">
        <f>SUMIFS(通讯通路门店!$W:$W,通讯通路门店!$S:$S,$G712,通讯通路门店!$J:$J,"荣耀体验店")+SUMIFS(通讯通路门店!$W:$W,通讯通路门店!$S:$S,$G712,通讯通路门店!$J:$J,"荣耀授权专卖店")</f>
        <v>0</v>
      </c>
      <c r="BD712" s="99">
        <f>SUMIFS(通讯通路门店!$Z:$Z,通讯通路门店!$S:$S,$G712,通讯通路门店!$J:$J,"VIVO体验店")</f>
        <v>0</v>
      </c>
      <c r="BE712" s="99">
        <f>SUMIFS(通讯通路门店!$AB:$AB,通讯通路门店!$S:$S,$G712,通讯通路门店!$J:$J,"OPPO体验店")</f>
        <v>0</v>
      </c>
      <c r="BF712" s="99">
        <f>SUMIFS(通讯通路门店!$X:$X,通讯通路门店!$S:$S,$G712,通讯通路门店!$J:$J,"华为授权体验店")+SUMIFS(通讯通路门店!$AA:$AA,通讯通路门店!$S:$S,$G712,通讯通路门店!$J:$J,"华为堡垒店")</f>
        <v>0</v>
      </c>
      <c r="BG712" s="99">
        <f>SUMIFS(通讯通路门店!$Y:$Y,通讯通路门店!$S:$S,$G712,通讯通路门店!$J:$J,"小米体验店")</f>
        <v>0</v>
      </c>
      <c r="BH712" s="99">
        <f>SUMIFS(通讯通路门店!$AA:$AA,通讯通路门店!$S:$S,$G712,通讯通路门店!$J:$J,"苹果体验店")</f>
        <v>0</v>
      </c>
      <c r="BI712" s="99">
        <f>SUMIFS(通讯通路门店!$K:$K,通讯通路门店!$S:$S,$G712,通讯通路门店!$J:$J,"其他品牌专卖店")</f>
        <v>0</v>
      </c>
      <c r="BJ712" s="99">
        <f>SUMIFS(通讯通路门店!$AC:$AC,通讯通路门店!$S:$S,$G712)</f>
        <v>0</v>
      </c>
      <c r="BK712" s="99">
        <f>SUMIFS(通讯通路门店!$AD:$AD,通讯通路门店!$S:$S,$G712)</f>
        <v>0</v>
      </c>
      <c r="BL712" s="99">
        <f>SUMIFS(通讯通路门店!$AE:$AE,通讯通路门店!$S:$S,$G712)</f>
        <v>0</v>
      </c>
      <c r="BM712" s="99">
        <f>SUMIFS(通讯通路门店!$AF:$AF,通讯通路门店!$S:$S,$G712)</f>
        <v>0</v>
      </c>
      <c r="BN712" s="99">
        <f>SUMIFS(通讯通路门店!$AG:$AG,通讯通路门店!$S:$S,$G712)</f>
        <v>0</v>
      </c>
      <c r="BO712" s="99">
        <f>SUMIFS(通讯通路门店!$AH:$AH,通讯通路门店!$S:$S,$G712)</f>
        <v>0</v>
      </c>
      <c r="BP712" s="99">
        <f>SUMIFS(通讯通路门店!$AI:$AI,通讯通路门店!$S:$S,$G712)</f>
        <v>0</v>
      </c>
      <c r="BQ712" s="83"/>
    </row>
    <row r="713" spans="1:69">
      <c r="A713" s="99" t="str">
        <f>IFERROR(_xlfn.XLOOKUP($G713,通讯通路门店!$S$4:$S$993931,通讯通路门店!$A$4:$A$993931,0,0),"")</f>
        <v/>
      </c>
      <c r="B713" s="99" t="str">
        <f>IFERROR(_xlfn.XLOOKUP($G713,通讯通路门店!$S$4:$S$993931,通讯通路门店!$B$4:$B$993931,0,0),"")</f>
        <v/>
      </c>
      <c r="C713" s="99" t="str">
        <f>IFERROR(_xlfn.XLOOKUP($G713,通讯通路门店!$S$4:$S$993931,通讯通路门店!$C$4:$C$993931,0,0),"")</f>
        <v/>
      </c>
      <c r="D713" s="99" t="str">
        <f>IFERROR(_xlfn.XLOOKUP($G713,通讯通路门店!$S$4:$S$993931,通讯通路门店!$D$4:$D$993931,0,0),"")</f>
        <v/>
      </c>
      <c r="E713" s="83"/>
      <c r="F713" s="83"/>
      <c r="G713" s="101" t="e">
        <v>#N/A</v>
      </c>
      <c r="H713" s="102" t="str">
        <f>IFERROR(_xlfn.XLOOKUP($G713,通讯通路门店!$S$4:$S$993931,通讯通路门店!$R$4:$R$993931,0,0),"")</f>
        <v/>
      </c>
      <c r="I713" s="83"/>
      <c r="J713" s="83"/>
      <c r="K713" s="83"/>
      <c r="L713" s="83"/>
      <c r="M713" s="83"/>
      <c r="N713" s="83"/>
      <c r="O713" s="83"/>
      <c r="P713" s="83"/>
      <c r="Q713" s="83"/>
      <c r="R713" s="83"/>
      <c r="S713" s="83"/>
      <c r="T713" s="83"/>
      <c r="U713" s="99">
        <f>COUNTIF(通讯通路门店!$S:$S,$G713)</f>
        <v>0</v>
      </c>
      <c r="V713" s="99">
        <f>COUNTIFS(通讯通路门店!$S:$S,$G713,通讯通路门店!$J:$J,"综合卖场")</f>
        <v>0</v>
      </c>
      <c r="W713" s="99">
        <f>SUMIFS(通讯通路门店!$AJ:$AJ,通讯通路门店!$S:$S,通讯客户沙盘!$G713)</f>
        <v>0</v>
      </c>
      <c r="X713" s="99">
        <f t="shared" si="55"/>
        <v>0</v>
      </c>
      <c r="Y713" s="99">
        <f>COUNTIFS(通讯通路门店!$S:$S,$G713,通讯通路门店!$J:$J,"荣耀体验店")+COUNTIFS(通讯通路门店!$S:$S,$G713,通讯通路门店!$J:$J,"荣耀授权专卖店")</f>
        <v>0</v>
      </c>
      <c r="Z713" s="99">
        <f>COUNTIFS(通讯通路门店!$S:$S,$G713,通讯通路门店!$J:$J,"VIVO体验店")</f>
        <v>0</v>
      </c>
      <c r="AA713" s="99">
        <f>COUNTIFS(通讯通路门店!$S:$S,$G713,通讯通路门店!$J:$J,"OPPO体验店")</f>
        <v>0</v>
      </c>
      <c r="AB713" s="99">
        <f>COUNTIFS(通讯通路门店!$S:$S,$G713,通讯通路门店!$J:$J,"华为授权体验店")+COUNTIFS(通讯通路门店!$S:$S,$G713,通讯通路门店!$J:$J,"华为堡垒店")</f>
        <v>0</v>
      </c>
      <c r="AC713" s="99">
        <f>COUNTIFS(通讯通路门店!$S:$S,$G713,通讯通路门店!$J:$J,"小米体验店")</f>
        <v>0</v>
      </c>
      <c r="AD713" s="99">
        <f>COUNTIFS(通讯通路门店!$S:$S,$G713,通讯通路门店!$J:$J,"苹果体验店")</f>
        <v>0</v>
      </c>
      <c r="AE713" s="99">
        <f>COUNTIFS(通讯通路门店!$S:$S,$G713,通讯通路门店!$J:$J,"其他品牌专卖店")</f>
        <v>0</v>
      </c>
      <c r="AF713" s="99">
        <f>SUMIFS(通讯通路门店!$BI:$BI,通讯通路门店!$S:$S,$G713)</f>
        <v>0</v>
      </c>
      <c r="AG713" s="99">
        <f>SUMIFS(通讯通路门店!$BH:$BH,通讯通路门店!$S:$S,$G713)</f>
        <v>0</v>
      </c>
      <c r="AH713" s="99">
        <f t="shared" si="56"/>
        <v>0</v>
      </c>
      <c r="AI713" s="99">
        <f>SUMIFS(通讯通路门店!$BB:$BB,通讯通路门店!$S:$S,$G713)</f>
        <v>0</v>
      </c>
      <c r="AJ713" s="99">
        <f>SUMIFS(通讯通路门店!$BE:$BE,通讯通路门店!$S:$S,$G713)</f>
        <v>0</v>
      </c>
      <c r="AK713" s="99">
        <f>SUMIFS(通讯通路门店!$BG:$BG,通讯通路门店!$S:$S,$G713)</f>
        <v>0</v>
      </c>
      <c r="AL713" s="99">
        <f>SUMIFS(通讯通路门店!$BC:$BC,通讯通路门店!$S:$S,$G713)</f>
        <v>0</v>
      </c>
      <c r="AM713" s="99">
        <f>SUMIFS(通讯通路门店!$BD:$BD,通讯通路门店!$S:$S,$G713)</f>
        <v>0</v>
      </c>
      <c r="AN713" s="99">
        <f>SUMIFS(通讯通路门店!$BF:$BF,通讯通路门店!$S:$S,$G713)</f>
        <v>0</v>
      </c>
      <c r="AO713" s="99">
        <f t="shared" si="57"/>
        <v>0</v>
      </c>
      <c r="AP713" s="99">
        <f>SUMIFS(通讯通路门店!$K:$K,通讯通路门店!$S:$S,$G713)</f>
        <v>0</v>
      </c>
      <c r="AQ713" s="83"/>
      <c r="AR713" s="99">
        <f>SUMIFS(通讯通路门店!$T:$T,通讯通路门店!$S:$S,$G713)</f>
        <v>0</v>
      </c>
      <c r="AS713" s="99">
        <f>SUMIFS(通讯通路门店!$U:$U,通讯通路门店!$S:$S,$G713)</f>
        <v>0</v>
      </c>
      <c r="AT713" s="99">
        <f>SUMIFS(通讯通路门店!$V:$V,通讯通路门店!$S:$S,$G713)</f>
        <v>0</v>
      </c>
      <c r="AU713" s="99">
        <f>SUMIFS(通讯通路门店!$W:$W,通讯通路门店!$S:$S,$G713)</f>
        <v>0</v>
      </c>
      <c r="AV713" s="99">
        <f>SUMIFS(通讯通路门店!$Z:$Z,通讯通路门店!$S:$S,$G713)</f>
        <v>0</v>
      </c>
      <c r="AW713" s="99">
        <f>SUMIFS(通讯通路门店!$AB:$AB,通讯通路门店!$S:$S,$G713)</f>
        <v>0</v>
      </c>
      <c r="AX713" s="99">
        <f>SUMIFS(通讯通路门店!$X:$X,通讯通路门店!$S:$S,$G713)</f>
        <v>0</v>
      </c>
      <c r="AY713" s="99">
        <f>SUMIFS(通讯通路门店!$Y:$Y,通讯通路门店!$S:$S,$G713)</f>
        <v>0</v>
      </c>
      <c r="AZ713" s="99">
        <f>SUMIFS(通讯通路门店!$AA:$AA,通讯通路门店!$S:$S,$G713)</f>
        <v>0</v>
      </c>
      <c r="BA713" s="99">
        <f t="shared" si="58"/>
        <v>0</v>
      </c>
      <c r="BB713" s="99">
        <f t="shared" si="59"/>
        <v>0</v>
      </c>
      <c r="BC713" s="99">
        <f>SUMIFS(通讯通路门店!$W:$W,通讯通路门店!$S:$S,$G713,通讯通路门店!$J:$J,"荣耀体验店")+SUMIFS(通讯通路门店!$W:$W,通讯通路门店!$S:$S,$G713,通讯通路门店!$J:$J,"荣耀授权专卖店")</f>
        <v>0</v>
      </c>
      <c r="BD713" s="99">
        <f>SUMIFS(通讯通路门店!$Z:$Z,通讯通路门店!$S:$S,$G713,通讯通路门店!$J:$J,"VIVO体验店")</f>
        <v>0</v>
      </c>
      <c r="BE713" s="99">
        <f>SUMIFS(通讯通路门店!$AB:$AB,通讯通路门店!$S:$S,$G713,通讯通路门店!$J:$J,"OPPO体验店")</f>
        <v>0</v>
      </c>
      <c r="BF713" s="99">
        <f>SUMIFS(通讯通路门店!$X:$X,通讯通路门店!$S:$S,$G713,通讯通路门店!$J:$J,"华为授权体验店")+SUMIFS(通讯通路门店!$AA:$AA,通讯通路门店!$S:$S,$G713,通讯通路门店!$J:$J,"华为堡垒店")</f>
        <v>0</v>
      </c>
      <c r="BG713" s="99">
        <f>SUMIFS(通讯通路门店!$Y:$Y,通讯通路门店!$S:$S,$G713,通讯通路门店!$J:$J,"小米体验店")</f>
        <v>0</v>
      </c>
      <c r="BH713" s="99">
        <f>SUMIFS(通讯通路门店!$AA:$AA,通讯通路门店!$S:$S,$G713,通讯通路门店!$J:$J,"苹果体验店")</f>
        <v>0</v>
      </c>
      <c r="BI713" s="99">
        <f>SUMIFS(通讯通路门店!$K:$K,通讯通路门店!$S:$S,$G713,通讯通路门店!$J:$J,"其他品牌专卖店")</f>
        <v>0</v>
      </c>
      <c r="BJ713" s="99">
        <f>SUMIFS(通讯通路门店!$AC:$AC,通讯通路门店!$S:$S,$G713)</f>
        <v>0</v>
      </c>
      <c r="BK713" s="99">
        <f>SUMIFS(通讯通路门店!$AD:$AD,通讯通路门店!$S:$S,$G713)</f>
        <v>0</v>
      </c>
      <c r="BL713" s="99">
        <f>SUMIFS(通讯通路门店!$AE:$AE,通讯通路门店!$S:$S,$G713)</f>
        <v>0</v>
      </c>
      <c r="BM713" s="99">
        <f>SUMIFS(通讯通路门店!$AF:$AF,通讯通路门店!$S:$S,$G713)</f>
        <v>0</v>
      </c>
      <c r="BN713" s="99">
        <f>SUMIFS(通讯通路门店!$AG:$AG,通讯通路门店!$S:$S,$G713)</f>
        <v>0</v>
      </c>
      <c r="BO713" s="99">
        <f>SUMIFS(通讯通路门店!$AH:$AH,通讯通路门店!$S:$S,$G713)</f>
        <v>0</v>
      </c>
      <c r="BP713" s="99">
        <f>SUMIFS(通讯通路门店!$AI:$AI,通讯通路门店!$S:$S,$G713)</f>
        <v>0</v>
      </c>
      <c r="BQ713" s="83"/>
    </row>
    <row r="714" spans="1:69">
      <c r="A714" s="99" t="str">
        <f>IFERROR(_xlfn.XLOOKUP($G714,通讯通路门店!$S$4:$S$993931,通讯通路门店!$A$4:$A$993931,0,0),"")</f>
        <v/>
      </c>
      <c r="B714" s="99" t="str">
        <f>IFERROR(_xlfn.XLOOKUP($G714,通讯通路门店!$S$4:$S$993931,通讯通路门店!$B$4:$B$993931,0,0),"")</f>
        <v/>
      </c>
      <c r="C714" s="99" t="str">
        <f>IFERROR(_xlfn.XLOOKUP($G714,通讯通路门店!$S$4:$S$993931,通讯通路门店!$C$4:$C$993931,0,0),"")</f>
        <v/>
      </c>
      <c r="D714" s="99" t="str">
        <f>IFERROR(_xlfn.XLOOKUP($G714,通讯通路门店!$S$4:$S$993931,通讯通路门店!$D$4:$D$993931,0,0),"")</f>
        <v/>
      </c>
      <c r="E714" s="83"/>
      <c r="F714" s="83"/>
      <c r="G714" s="101" t="e">
        <v>#N/A</v>
      </c>
      <c r="H714" s="102" t="str">
        <f>IFERROR(_xlfn.XLOOKUP($G714,通讯通路门店!$S$4:$S$993931,通讯通路门店!$R$4:$R$993931,0,0),"")</f>
        <v/>
      </c>
      <c r="I714" s="83"/>
      <c r="J714" s="83"/>
      <c r="K714" s="83"/>
      <c r="L714" s="83"/>
      <c r="M714" s="83"/>
      <c r="N714" s="83"/>
      <c r="O714" s="83"/>
      <c r="P714" s="83"/>
      <c r="Q714" s="83"/>
      <c r="R714" s="83"/>
      <c r="S714" s="83"/>
      <c r="T714" s="83"/>
      <c r="U714" s="99">
        <f>COUNTIF(通讯通路门店!$S:$S,$G714)</f>
        <v>0</v>
      </c>
      <c r="V714" s="99">
        <f>COUNTIFS(通讯通路门店!$S:$S,$G714,通讯通路门店!$J:$J,"综合卖场")</f>
        <v>0</v>
      </c>
      <c r="W714" s="99">
        <f>SUMIFS(通讯通路门店!$AJ:$AJ,通讯通路门店!$S:$S,通讯客户沙盘!$G714)</f>
        <v>0</v>
      </c>
      <c r="X714" s="99">
        <f t="shared" si="55"/>
        <v>0</v>
      </c>
      <c r="Y714" s="99">
        <f>COUNTIFS(通讯通路门店!$S:$S,$G714,通讯通路门店!$J:$J,"荣耀体验店")+COUNTIFS(通讯通路门店!$S:$S,$G714,通讯通路门店!$J:$J,"荣耀授权专卖店")</f>
        <v>0</v>
      </c>
      <c r="Z714" s="99">
        <f>COUNTIFS(通讯通路门店!$S:$S,$G714,通讯通路门店!$J:$J,"VIVO体验店")</f>
        <v>0</v>
      </c>
      <c r="AA714" s="99">
        <f>COUNTIFS(通讯通路门店!$S:$S,$G714,通讯通路门店!$J:$J,"OPPO体验店")</f>
        <v>0</v>
      </c>
      <c r="AB714" s="99">
        <f>COUNTIFS(通讯通路门店!$S:$S,$G714,通讯通路门店!$J:$J,"华为授权体验店")+COUNTIFS(通讯通路门店!$S:$S,$G714,通讯通路门店!$J:$J,"华为堡垒店")</f>
        <v>0</v>
      </c>
      <c r="AC714" s="99">
        <f>COUNTIFS(通讯通路门店!$S:$S,$G714,通讯通路门店!$J:$J,"小米体验店")</f>
        <v>0</v>
      </c>
      <c r="AD714" s="99">
        <f>COUNTIFS(通讯通路门店!$S:$S,$G714,通讯通路门店!$J:$J,"苹果体验店")</f>
        <v>0</v>
      </c>
      <c r="AE714" s="99">
        <f>COUNTIFS(通讯通路门店!$S:$S,$G714,通讯通路门店!$J:$J,"其他品牌专卖店")</f>
        <v>0</v>
      </c>
      <c r="AF714" s="99">
        <f>SUMIFS(通讯通路门店!$BI:$BI,通讯通路门店!$S:$S,$G714)</f>
        <v>0</v>
      </c>
      <c r="AG714" s="99">
        <f>SUMIFS(通讯通路门店!$BH:$BH,通讯通路门店!$S:$S,$G714)</f>
        <v>0</v>
      </c>
      <c r="AH714" s="99">
        <f t="shared" si="56"/>
        <v>0</v>
      </c>
      <c r="AI714" s="99">
        <f>SUMIFS(通讯通路门店!$BB:$BB,通讯通路门店!$S:$S,$G714)</f>
        <v>0</v>
      </c>
      <c r="AJ714" s="99">
        <f>SUMIFS(通讯通路门店!$BE:$BE,通讯通路门店!$S:$S,$G714)</f>
        <v>0</v>
      </c>
      <c r="AK714" s="99">
        <f>SUMIFS(通讯通路门店!$BG:$BG,通讯通路门店!$S:$S,$G714)</f>
        <v>0</v>
      </c>
      <c r="AL714" s="99">
        <f>SUMIFS(通讯通路门店!$BC:$BC,通讯通路门店!$S:$S,$G714)</f>
        <v>0</v>
      </c>
      <c r="AM714" s="99">
        <f>SUMIFS(通讯通路门店!$BD:$BD,通讯通路门店!$S:$S,$G714)</f>
        <v>0</v>
      </c>
      <c r="AN714" s="99">
        <f>SUMIFS(通讯通路门店!$BF:$BF,通讯通路门店!$S:$S,$G714)</f>
        <v>0</v>
      </c>
      <c r="AO714" s="99">
        <f t="shared" si="57"/>
        <v>0</v>
      </c>
      <c r="AP714" s="99">
        <f>SUMIFS(通讯通路门店!$K:$K,通讯通路门店!$S:$S,$G714)</f>
        <v>0</v>
      </c>
      <c r="AQ714" s="83"/>
      <c r="AR714" s="99">
        <f>SUMIFS(通讯通路门店!$T:$T,通讯通路门店!$S:$S,$G714)</f>
        <v>0</v>
      </c>
      <c r="AS714" s="99">
        <f>SUMIFS(通讯通路门店!$U:$U,通讯通路门店!$S:$S,$G714)</f>
        <v>0</v>
      </c>
      <c r="AT714" s="99">
        <f>SUMIFS(通讯通路门店!$V:$V,通讯通路门店!$S:$S,$G714)</f>
        <v>0</v>
      </c>
      <c r="AU714" s="99">
        <f>SUMIFS(通讯通路门店!$W:$W,通讯通路门店!$S:$S,$G714)</f>
        <v>0</v>
      </c>
      <c r="AV714" s="99">
        <f>SUMIFS(通讯通路门店!$Z:$Z,通讯通路门店!$S:$S,$G714)</f>
        <v>0</v>
      </c>
      <c r="AW714" s="99">
        <f>SUMIFS(通讯通路门店!$AB:$AB,通讯通路门店!$S:$S,$G714)</f>
        <v>0</v>
      </c>
      <c r="AX714" s="99">
        <f>SUMIFS(通讯通路门店!$X:$X,通讯通路门店!$S:$S,$G714)</f>
        <v>0</v>
      </c>
      <c r="AY714" s="99">
        <f>SUMIFS(通讯通路门店!$Y:$Y,通讯通路门店!$S:$S,$G714)</f>
        <v>0</v>
      </c>
      <c r="AZ714" s="99">
        <f>SUMIFS(通讯通路门店!$AA:$AA,通讯通路门店!$S:$S,$G714)</f>
        <v>0</v>
      </c>
      <c r="BA714" s="99">
        <f t="shared" si="58"/>
        <v>0</v>
      </c>
      <c r="BB714" s="99">
        <f t="shared" si="59"/>
        <v>0</v>
      </c>
      <c r="BC714" s="99">
        <f>SUMIFS(通讯通路门店!$W:$W,通讯通路门店!$S:$S,$G714,通讯通路门店!$J:$J,"荣耀体验店")+SUMIFS(通讯通路门店!$W:$W,通讯通路门店!$S:$S,$G714,通讯通路门店!$J:$J,"荣耀授权专卖店")</f>
        <v>0</v>
      </c>
      <c r="BD714" s="99">
        <f>SUMIFS(通讯通路门店!$Z:$Z,通讯通路门店!$S:$S,$G714,通讯通路门店!$J:$J,"VIVO体验店")</f>
        <v>0</v>
      </c>
      <c r="BE714" s="99">
        <f>SUMIFS(通讯通路门店!$AB:$AB,通讯通路门店!$S:$S,$G714,通讯通路门店!$J:$J,"OPPO体验店")</f>
        <v>0</v>
      </c>
      <c r="BF714" s="99">
        <f>SUMIFS(通讯通路门店!$X:$X,通讯通路门店!$S:$S,$G714,通讯通路门店!$J:$J,"华为授权体验店")+SUMIFS(通讯通路门店!$AA:$AA,通讯通路门店!$S:$S,$G714,通讯通路门店!$J:$J,"华为堡垒店")</f>
        <v>0</v>
      </c>
      <c r="BG714" s="99">
        <f>SUMIFS(通讯通路门店!$Y:$Y,通讯通路门店!$S:$S,$G714,通讯通路门店!$J:$J,"小米体验店")</f>
        <v>0</v>
      </c>
      <c r="BH714" s="99">
        <f>SUMIFS(通讯通路门店!$AA:$AA,通讯通路门店!$S:$S,$G714,通讯通路门店!$J:$J,"苹果体验店")</f>
        <v>0</v>
      </c>
      <c r="BI714" s="99">
        <f>SUMIFS(通讯通路门店!$K:$K,通讯通路门店!$S:$S,$G714,通讯通路门店!$J:$J,"其他品牌专卖店")</f>
        <v>0</v>
      </c>
      <c r="BJ714" s="99">
        <f>SUMIFS(通讯通路门店!$AC:$AC,通讯通路门店!$S:$S,$G714)</f>
        <v>0</v>
      </c>
      <c r="BK714" s="99">
        <f>SUMIFS(通讯通路门店!$AD:$AD,通讯通路门店!$S:$S,$G714)</f>
        <v>0</v>
      </c>
      <c r="BL714" s="99">
        <f>SUMIFS(通讯通路门店!$AE:$AE,通讯通路门店!$S:$S,$G714)</f>
        <v>0</v>
      </c>
      <c r="BM714" s="99">
        <f>SUMIFS(通讯通路门店!$AF:$AF,通讯通路门店!$S:$S,$G714)</f>
        <v>0</v>
      </c>
      <c r="BN714" s="99">
        <f>SUMIFS(通讯通路门店!$AG:$AG,通讯通路门店!$S:$S,$G714)</f>
        <v>0</v>
      </c>
      <c r="BO714" s="99">
        <f>SUMIFS(通讯通路门店!$AH:$AH,通讯通路门店!$S:$S,$G714)</f>
        <v>0</v>
      </c>
      <c r="BP714" s="99">
        <f>SUMIFS(通讯通路门店!$AI:$AI,通讯通路门店!$S:$S,$G714)</f>
        <v>0</v>
      </c>
      <c r="BQ714" s="83"/>
    </row>
    <row r="715" spans="1:69">
      <c r="A715" s="99" t="str">
        <f>IFERROR(_xlfn.XLOOKUP($G715,通讯通路门店!$S$4:$S$993931,通讯通路门店!$A$4:$A$993931,0,0),"")</f>
        <v/>
      </c>
      <c r="B715" s="99" t="str">
        <f>IFERROR(_xlfn.XLOOKUP($G715,通讯通路门店!$S$4:$S$993931,通讯通路门店!$B$4:$B$993931,0,0),"")</f>
        <v/>
      </c>
      <c r="C715" s="99" t="str">
        <f>IFERROR(_xlfn.XLOOKUP($G715,通讯通路门店!$S$4:$S$993931,通讯通路门店!$C$4:$C$993931,0,0),"")</f>
        <v/>
      </c>
      <c r="D715" s="99" t="str">
        <f>IFERROR(_xlfn.XLOOKUP($G715,通讯通路门店!$S$4:$S$993931,通讯通路门店!$D$4:$D$993931,0,0),"")</f>
        <v/>
      </c>
      <c r="E715" s="83"/>
      <c r="F715" s="83"/>
      <c r="G715" s="101" t="e">
        <v>#N/A</v>
      </c>
      <c r="H715" s="102" t="str">
        <f>IFERROR(_xlfn.XLOOKUP($G715,通讯通路门店!$S$4:$S$993931,通讯通路门店!$R$4:$R$993931,0,0),"")</f>
        <v/>
      </c>
      <c r="I715" s="83"/>
      <c r="J715" s="83"/>
      <c r="K715" s="83"/>
      <c r="L715" s="83"/>
      <c r="M715" s="83"/>
      <c r="N715" s="83"/>
      <c r="O715" s="83"/>
      <c r="P715" s="83"/>
      <c r="Q715" s="83"/>
      <c r="R715" s="83"/>
      <c r="S715" s="83"/>
      <c r="T715" s="83"/>
      <c r="U715" s="99">
        <f>COUNTIF(通讯通路门店!$S:$S,$G715)</f>
        <v>0</v>
      </c>
      <c r="V715" s="99">
        <f>COUNTIFS(通讯通路门店!$S:$S,$G715,通讯通路门店!$J:$J,"综合卖场")</f>
        <v>0</v>
      </c>
      <c r="W715" s="99">
        <f>SUMIFS(通讯通路门店!$AJ:$AJ,通讯通路门店!$S:$S,通讯客户沙盘!$G715)</f>
        <v>0</v>
      </c>
      <c r="X715" s="99">
        <f t="shared" si="55"/>
        <v>0</v>
      </c>
      <c r="Y715" s="99">
        <f>COUNTIFS(通讯通路门店!$S:$S,$G715,通讯通路门店!$J:$J,"荣耀体验店")+COUNTIFS(通讯通路门店!$S:$S,$G715,通讯通路门店!$J:$J,"荣耀授权专卖店")</f>
        <v>0</v>
      </c>
      <c r="Z715" s="99">
        <f>COUNTIFS(通讯通路门店!$S:$S,$G715,通讯通路门店!$J:$J,"VIVO体验店")</f>
        <v>0</v>
      </c>
      <c r="AA715" s="99">
        <f>COUNTIFS(通讯通路门店!$S:$S,$G715,通讯通路门店!$J:$J,"OPPO体验店")</f>
        <v>0</v>
      </c>
      <c r="AB715" s="99">
        <f>COUNTIFS(通讯通路门店!$S:$S,$G715,通讯通路门店!$J:$J,"华为授权体验店")+COUNTIFS(通讯通路门店!$S:$S,$G715,通讯通路门店!$J:$J,"华为堡垒店")</f>
        <v>0</v>
      </c>
      <c r="AC715" s="99">
        <f>COUNTIFS(通讯通路门店!$S:$S,$G715,通讯通路门店!$J:$J,"小米体验店")</f>
        <v>0</v>
      </c>
      <c r="AD715" s="99">
        <f>COUNTIFS(通讯通路门店!$S:$S,$G715,通讯通路门店!$J:$J,"苹果体验店")</f>
        <v>0</v>
      </c>
      <c r="AE715" s="99">
        <f>COUNTIFS(通讯通路门店!$S:$S,$G715,通讯通路门店!$J:$J,"其他品牌专卖店")</f>
        <v>0</v>
      </c>
      <c r="AF715" s="99">
        <f>SUMIFS(通讯通路门店!$BI:$BI,通讯通路门店!$S:$S,$G715)</f>
        <v>0</v>
      </c>
      <c r="AG715" s="99">
        <f>SUMIFS(通讯通路门店!$BH:$BH,通讯通路门店!$S:$S,$G715)</f>
        <v>0</v>
      </c>
      <c r="AH715" s="99">
        <f t="shared" si="56"/>
        <v>0</v>
      </c>
      <c r="AI715" s="99">
        <f>SUMIFS(通讯通路门店!$BB:$BB,通讯通路门店!$S:$S,$G715)</f>
        <v>0</v>
      </c>
      <c r="AJ715" s="99">
        <f>SUMIFS(通讯通路门店!$BE:$BE,通讯通路门店!$S:$S,$G715)</f>
        <v>0</v>
      </c>
      <c r="AK715" s="99">
        <f>SUMIFS(通讯通路门店!$BG:$BG,通讯通路门店!$S:$S,$G715)</f>
        <v>0</v>
      </c>
      <c r="AL715" s="99">
        <f>SUMIFS(通讯通路门店!$BC:$BC,通讯通路门店!$S:$S,$G715)</f>
        <v>0</v>
      </c>
      <c r="AM715" s="99">
        <f>SUMIFS(通讯通路门店!$BD:$BD,通讯通路门店!$S:$S,$G715)</f>
        <v>0</v>
      </c>
      <c r="AN715" s="99">
        <f>SUMIFS(通讯通路门店!$BF:$BF,通讯通路门店!$S:$S,$G715)</f>
        <v>0</v>
      </c>
      <c r="AO715" s="99">
        <f t="shared" si="57"/>
        <v>0</v>
      </c>
      <c r="AP715" s="99">
        <f>SUMIFS(通讯通路门店!$K:$K,通讯通路门店!$S:$S,$G715)</f>
        <v>0</v>
      </c>
      <c r="AQ715" s="83"/>
      <c r="AR715" s="99">
        <f>SUMIFS(通讯通路门店!$T:$T,通讯通路门店!$S:$S,$G715)</f>
        <v>0</v>
      </c>
      <c r="AS715" s="99">
        <f>SUMIFS(通讯通路门店!$U:$U,通讯通路门店!$S:$S,$G715)</f>
        <v>0</v>
      </c>
      <c r="AT715" s="99">
        <f>SUMIFS(通讯通路门店!$V:$V,通讯通路门店!$S:$S,$G715)</f>
        <v>0</v>
      </c>
      <c r="AU715" s="99">
        <f>SUMIFS(通讯通路门店!$W:$W,通讯通路门店!$S:$S,$G715)</f>
        <v>0</v>
      </c>
      <c r="AV715" s="99">
        <f>SUMIFS(通讯通路门店!$Z:$Z,通讯通路门店!$S:$S,$G715)</f>
        <v>0</v>
      </c>
      <c r="AW715" s="99">
        <f>SUMIFS(通讯通路门店!$AB:$AB,通讯通路门店!$S:$S,$G715)</f>
        <v>0</v>
      </c>
      <c r="AX715" s="99">
        <f>SUMIFS(通讯通路门店!$X:$X,通讯通路门店!$S:$S,$G715)</f>
        <v>0</v>
      </c>
      <c r="AY715" s="99">
        <f>SUMIFS(通讯通路门店!$Y:$Y,通讯通路门店!$S:$S,$G715)</f>
        <v>0</v>
      </c>
      <c r="AZ715" s="99">
        <f>SUMIFS(通讯通路门店!$AA:$AA,通讯通路门店!$S:$S,$G715)</f>
        <v>0</v>
      </c>
      <c r="BA715" s="99">
        <f t="shared" si="58"/>
        <v>0</v>
      </c>
      <c r="BB715" s="99">
        <f t="shared" si="59"/>
        <v>0</v>
      </c>
      <c r="BC715" s="99">
        <f>SUMIFS(通讯通路门店!$W:$W,通讯通路门店!$S:$S,$G715,通讯通路门店!$J:$J,"荣耀体验店")+SUMIFS(通讯通路门店!$W:$W,通讯通路门店!$S:$S,$G715,通讯通路门店!$J:$J,"荣耀授权专卖店")</f>
        <v>0</v>
      </c>
      <c r="BD715" s="99">
        <f>SUMIFS(通讯通路门店!$Z:$Z,通讯通路门店!$S:$S,$G715,通讯通路门店!$J:$J,"VIVO体验店")</f>
        <v>0</v>
      </c>
      <c r="BE715" s="99">
        <f>SUMIFS(通讯通路门店!$AB:$AB,通讯通路门店!$S:$S,$G715,通讯通路门店!$J:$J,"OPPO体验店")</f>
        <v>0</v>
      </c>
      <c r="BF715" s="99">
        <f>SUMIFS(通讯通路门店!$X:$X,通讯通路门店!$S:$S,$G715,通讯通路门店!$J:$J,"华为授权体验店")+SUMIFS(通讯通路门店!$AA:$AA,通讯通路门店!$S:$S,$G715,通讯通路门店!$J:$J,"华为堡垒店")</f>
        <v>0</v>
      </c>
      <c r="BG715" s="99">
        <f>SUMIFS(通讯通路门店!$Y:$Y,通讯通路门店!$S:$S,$G715,通讯通路门店!$J:$J,"小米体验店")</f>
        <v>0</v>
      </c>
      <c r="BH715" s="99">
        <f>SUMIFS(通讯通路门店!$AA:$AA,通讯通路门店!$S:$S,$G715,通讯通路门店!$J:$J,"苹果体验店")</f>
        <v>0</v>
      </c>
      <c r="BI715" s="99">
        <f>SUMIFS(通讯通路门店!$K:$K,通讯通路门店!$S:$S,$G715,通讯通路门店!$J:$J,"其他品牌专卖店")</f>
        <v>0</v>
      </c>
      <c r="BJ715" s="99">
        <f>SUMIFS(通讯通路门店!$AC:$AC,通讯通路门店!$S:$S,$G715)</f>
        <v>0</v>
      </c>
      <c r="BK715" s="99">
        <f>SUMIFS(通讯通路门店!$AD:$AD,通讯通路门店!$S:$S,$G715)</f>
        <v>0</v>
      </c>
      <c r="BL715" s="99">
        <f>SUMIFS(通讯通路门店!$AE:$AE,通讯通路门店!$S:$S,$G715)</f>
        <v>0</v>
      </c>
      <c r="BM715" s="99">
        <f>SUMIFS(通讯通路门店!$AF:$AF,通讯通路门店!$S:$S,$G715)</f>
        <v>0</v>
      </c>
      <c r="BN715" s="99">
        <f>SUMIFS(通讯通路门店!$AG:$AG,通讯通路门店!$S:$S,$G715)</f>
        <v>0</v>
      </c>
      <c r="BO715" s="99">
        <f>SUMIFS(通讯通路门店!$AH:$AH,通讯通路门店!$S:$S,$G715)</f>
        <v>0</v>
      </c>
      <c r="BP715" s="99">
        <f>SUMIFS(通讯通路门店!$AI:$AI,通讯通路门店!$S:$S,$G715)</f>
        <v>0</v>
      </c>
      <c r="BQ715" s="83"/>
    </row>
    <row r="716" spans="1:69">
      <c r="A716" s="99" t="str">
        <f>IFERROR(_xlfn.XLOOKUP($G716,通讯通路门店!$S$4:$S$993931,通讯通路门店!$A$4:$A$993931,0,0),"")</f>
        <v/>
      </c>
      <c r="B716" s="99" t="str">
        <f>IFERROR(_xlfn.XLOOKUP($G716,通讯通路门店!$S$4:$S$993931,通讯通路门店!$B$4:$B$993931,0,0),"")</f>
        <v/>
      </c>
      <c r="C716" s="99" t="str">
        <f>IFERROR(_xlfn.XLOOKUP($G716,通讯通路门店!$S$4:$S$993931,通讯通路门店!$C$4:$C$993931,0,0),"")</f>
        <v/>
      </c>
      <c r="D716" s="99" t="str">
        <f>IFERROR(_xlfn.XLOOKUP($G716,通讯通路门店!$S$4:$S$993931,通讯通路门店!$D$4:$D$993931,0,0),"")</f>
        <v/>
      </c>
      <c r="E716" s="83"/>
      <c r="F716" s="83"/>
      <c r="G716" s="101" t="e">
        <v>#N/A</v>
      </c>
      <c r="H716" s="102" t="str">
        <f>IFERROR(_xlfn.XLOOKUP($G716,通讯通路门店!$S$4:$S$993931,通讯通路门店!$R$4:$R$993931,0,0),"")</f>
        <v/>
      </c>
      <c r="I716" s="83"/>
      <c r="J716" s="83"/>
      <c r="K716" s="83"/>
      <c r="L716" s="83"/>
      <c r="M716" s="83"/>
      <c r="N716" s="83"/>
      <c r="O716" s="83"/>
      <c r="P716" s="83"/>
      <c r="Q716" s="83"/>
      <c r="R716" s="83"/>
      <c r="S716" s="83"/>
      <c r="T716" s="83"/>
      <c r="U716" s="99">
        <f>COUNTIF(通讯通路门店!$S:$S,$G716)</f>
        <v>0</v>
      </c>
      <c r="V716" s="99">
        <f>COUNTIFS(通讯通路门店!$S:$S,$G716,通讯通路门店!$J:$J,"综合卖场")</f>
        <v>0</v>
      </c>
      <c r="W716" s="99">
        <f>SUMIFS(通讯通路门店!$AJ:$AJ,通讯通路门店!$S:$S,通讯客户沙盘!$G716)</f>
        <v>0</v>
      </c>
      <c r="X716" s="99">
        <f t="shared" si="55"/>
        <v>0</v>
      </c>
      <c r="Y716" s="99">
        <f>COUNTIFS(通讯通路门店!$S:$S,$G716,通讯通路门店!$J:$J,"荣耀体验店")+COUNTIFS(通讯通路门店!$S:$S,$G716,通讯通路门店!$J:$J,"荣耀授权专卖店")</f>
        <v>0</v>
      </c>
      <c r="Z716" s="99">
        <f>COUNTIFS(通讯通路门店!$S:$S,$G716,通讯通路门店!$J:$J,"VIVO体验店")</f>
        <v>0</v>
      </c>
      <c r="AA716" s="99">
        <f>COUNTIFS(通讯通路门店!$S:$S,$G716,通讯通路门店!$J:$J,"OPPO体验店")</f>
        <v>0</v>
      </c>
      <c r="AB716" s="99">
        <f>COUNTIFS(通讯通路门店!$S:$S,$G716,通讯通路门店!$J:$J,"华为授权体验店")+COUNTIFS(通讯通路门店!$S:$S,$G716,通讯通路门店!$J:$J,"华为堡垒店")</f>
        <v>0</v>
      </c>
      <c r="AC716" s="99">
        <f>COUNTIFS(通讯通路门店!$S:$S,$G716,通讯通路门店!$J:$J,"小米体验店")</f>
        <v>0</v>
      </c>
      <c r="AD716" s="99">
        <f>COUNTIFS(通讯通路门店!$S:$S,$G716,通讯通路门店!$J:$J,"苹果体验店")</f>
        <v>0</v>
      </c>
      <c r="AE716" s="99">
        <f>COUNTIFS(通讯通路门店!$S:$S,$G716,通讯通路门店!$J:$J,"其他品牌专卖店")</f>
        <v>0</v>
      </c>
      <c r="AF716" s="99">
        <f>SUMIFS(通讯通路门店!$BI:$BI,通讯通路门店!$S:$S,$G716)</f>
        <v>0</v>
      </c>
      <c r="AG716" s="99">
        <f>SUMIFS(通讯通路门店!$BH:$BH,通讯通路门店!$S:$S,$G716)</f>
        <v>0</v>
      </c>
      <c r="AH716" s="99">
        <f t="shared" si="56"/>
        <v>0</v>
      </c>
      <c r="AI716" s="99">
        <f>SUMIFS(通讯通路门店!$BB:$BB,通讯通路门店!$S:$S,$G716)</f>
        <v>0</v>
      </c>
      <c r="AJ716" s="99">
        <f>SUMIFS(通讯通路门店!$BE:$BE,通讯通路门店!$S:$S,$G716)</f>
        <v>0</v>
      </c>
      <c r="AK716" s="99">
        <f>SUMIFS(通讯通路门店!$BG:$BG,通讯通路门店!$S:$S,$G716)</f>
        <v>0</v>
      </c>
      <c r="AL716" s="99">
        <f>SUMIFS(通讯通路门店!$BC:$BC,通讯通路门店!$S:$S,$G716)</f>
        <v>0</v>
      </c>
      <c r="AM716" s="99">
        <f>SUMIFS(通讯通路门店!$BD:$BD,通讯通路门店!$S:$S,$G716)</f>
        <v>0</v>
      </c>
      <c r="AN716" s="99">
        <f>SUMIFS(通讯通路门店!$BF:$BF,通讯通路门店!$S:$S,$G716)</f>
        <v>0</v>
      </c>
      <c r="AO716" s="99">
        <f t="shared" si="57"/>
        <v>0</v>
      </c>
      <c r="AP716" s="99">
        <f>SUMIFS(通讯通路门店!$K:$K,通讯通路门店!$S:$S,$G716)</f>
        <v>0</v>
      </c>
      <c r="AQ716" s="83"/>
      <c r="AR716" s="99">
        <f>SUMIFS(通讯通路门店!$T:$T,通讯通路门店!$S:$S,$G716)</f>
        <v>0</v>
      </c>
      <c r="AS716" s="99">
        <f>SUMIFS(通讯通路门店!$U:$U,通讯通路门店!$S:$S,$G716)</f>
        <v>0</v>
      </c>
      <c r="AT716" s="99">
        <f>SUMIFS(通讯通路门店!$V:$V,通讯通路门店!$S:$S,$G716)</f>
        <v>0</v>
      </c>
      <c r="AU716" s="99">
        <f>SUMIFS(通讯通路门店!$W:$W,通讯通路门店!$S:$S,$G716)</f>
        <v>0</v>
      </c>
      <c r="AV716" s="99">
        <f>SUMIFS(通讯通路门店!$Z:$Z,通讯通路门店!$S:$S,$G716)</f>
        <v>0</v>
      </c>
      <c r="AW716" s="99">
        <f>SUMIFS(通讯通路门店!$AB:$AB,通讯通路门店!$S:$S,$G716)</f>
        <v>0</v>
      </c>
      <c r="AX716" s="99">
        <f>SUMIFS(通讯通路门店!$X:$X,通讯通路门店!$S:$S,$G716)</f>
        <v>0</v>
      </c>
      <c r="AY716" s="99">
        <f>SUMIFS(通讯通路门店!$Y:$Y,通讯通路门店!$S:$S,$G716)</f>
        <v>0</v>
      </c>
      <c r="AZ716" s="99">
        <f>SUMIFS(通讯通路门店!$AA:$AA,通讯通路门店!$S:$S,$G716)</f>
        <v>0</v>
      </c>
      <c r="BA716" s="99">
        <f t="shared" si="58"/>
        <v>0</v>
      </c>
      <c r="BB716" s="99">
        <f t="shared" si="59"/>
        <v>0</v>
      </c>
      <c r="BC716" s="99">
        <f>SUMIFS(通讯通路门店!$W:$W,通讯通路门店!$S:$S,$G716,通讯通路门店!$J:$J,"荣耀体验店")+SUMIFS(通讯通路门店!$W:$W,通讯通路门店!$S:$S,$G716,通讯通路门店!$J:$J,"荣耀授权专卖店")</f>
        <v>0</v>
      </c>
      <c r="BD716" s="99">
        <f>SUMIFS(通讯通路门店!$Z:$Z,通讯通路门店!$S:$S,$G716,通讯通路门店!$J:$J,"VIVO体验店")</f>
        <v>0</v>
      </c>
      <c r="BE716" s="99">
        <f>SUMIFS(通讯通路门店!$AB:$AB,通讯通路门店!$S:$S,$G716,通讯通路门店!$J:$J,"OPPO体验店")</f>
        <v>0</v>
      </c>
      <c r="BF716" s="99">
        <f>SUMIFS(通讯通路门店!$X:$X,通讯通路门店!$S:$S,$G716,通讯通路门店!$J:$J,"华为授权体验店")+SUMIFS(通讯通路门店!$AA:$AA,通讯通路门店!$S:$S,$G716,通讯通路门店!$J:$J,"华为堡垒店")</f>
        <v>0</v>
      </c>
      <c r="BG716" s="99">
        <f>SUMIFS(通讯通路门店!$Y:$Y,通讯通路门店!$S:$S,$G716,通讯通路门店!$J:$J,"小米体验店")</f>
        <v>0</v>
      </c>
      <c r="BH716" s="99">
        <f>SUMIFS(通讯通路门店!$AA:$AA,通讯通路门店!$S:$S,$G716,通讯通路门店!$J:$J,"苹果体验店")</f>
        <v>0</v>
      </c>
      <c r="BI716" s="99">
        <f>SUMIFS(通讯通路门店!$K:$K,通讯通路门店!$S:$S,$G716,通讯通路门店!$J:$J,"其他品牌专卖店")</f>
        <v>0</v>
      </c>
      <c r="BJ716" s="99">
        <f>SUMIFS(通讯通路门店!$AC:$AC,通讯通路门店!$S:$S,$G716)</f>
        <v>0</v>
      </c>
      <c r="BK716" s="99">
        <f>SUMIFS(通讯通路门店!$AD:$AD,通讯通路门店!$S:$S,$G716)</f>
        <v>0</v>
      </c>
      <c r="BL716" s="99">
        <f>SUMIFS(通讯通路门店!$AE:$AE,通讯通路门店!$S:$S,$G716)</f>
        <v>0</v>
      </c>
      <c r="BM716" s="99">
        <f>SUMIFS(通讯通路门店!$AF:$AF,通讯通路门店!$S:$S,$G716)</f>
        <v>0</v>
      </c>
      <c r="BN716" s="99">
        <f>SUMIFS(通讯通路门店!$AG:$AG,通讯通路门店!$S:$S,$G716)</f>
        <v>0</v>
      </c>
      <c r="BO716" s="99">
        <f>SUMIFS(通讯通路门店!$AH:$AH,通讯通路门店!$S:$S,$G716)</f>
        <v>0</v>
      </c>
      <c r="BP716" s="99">
        <f>SUMIFS(通讯通路门店!$AI:$AI,通讯通路门店!$S:$S,$G716)</f>
        <v>0</v>
      </c>
      <c r="BQ716" s="83"/>
    </row>
    <row r="717" spans="1:69">
      <c r="A717" s="99" t="str">
        <f>IFERROR(_xlfn.XLOOKUP($G717,通讯通路门店!$S$4:$S$993931,通讯通路门店!$A$4:$A$993931,0,0),"")</f>
        <v/>
      </c>
      <c r="B717" s="99" t="str">
        <f>IFERROR(_xlfn.XLOOKUP($G717,通讯通路门店!$S$4:$S$993931,通讯通路门店!$B$4:$B$993931,0,0),"")</f>
        <v/>
      </c>
      <c r="C717" s="99" t="str">
        <f>IFERROR(_xlfn.XLOOKUP($G717,通讯通路门店!$S$4:$S$993931,通讯通路门店!$C$4:$C$993931,0,0),"")</f>
        <v/>
      </c>
      <c r="D717" s="99" t="str">
        <f>IFERROR(_xlfn.XLOOKUP($G717,通讯通路门店!$S$4:$S$993931,通讯通路门店!$D$4:$D$993931,0,0),"")</f>
        <v/>
      </c>
      <c r="E717" s="83"/>
      <c r="F717" s="83"/>
      <c r="G717" s="101" t="e">
        <v>#N/A</v>
      </c>
      <c r="H717" s="102" t="str">
        <f>IFERROR(_xlfn.XLOOKUP($G717,通讯通路门店!$S$4:$S$993931,通讯通路门店!$R$4:$R$993931,0,0),"")</f>
        <v/>
      </c>
      <c r="I717" s="83"/>
      <c r="J717" s="83"/>
      <c r="K717" s="83"/>
      <c r="L717" s="83"/>
      <c r="M717" s="83"/>
      <c r="N717" s="83"/>
      <c r="O717" s="83"/>
      <c r="P717" s="83"/>
      <c r="Q717" s="83"/>
      <c r="R717" s="83"/>
      <c r="S717" s="83"/>
      <c r="T717" s="83"/>
      <c r="U717" s="99">
        <f>COUNTIF(通讯通路门店!$S:$S,$G717)</f>
        <v>0</v>
      </c>
      <c r="V717" s="99">
        <f>COUNTIFS(通讯通路门店!$S:$S,$G717,通讯通路门店!$J:$J,"综合卖场")</f>
        <v>0</v>
      </c>
      <c r="W717" s="99">
        <f>SUMIFS(通讯通路门店!$AJ:$AJ,通讯通路门店!$S:$S,通讯客户沙盘!$G717)</f>
        <v>0</v>
      </c>
      <c r="X717" s="99">
        <f t="shared" si="55"/>
        <v>0</v>
      </c>
      <c r="Y717" s="99">
        <f>COUNTIFS(通讯通路门店!$S:$S,$G717,通讯通路门店!$J:$J,"荣耀体验店")+COUNTIFS(通讯通路门店!$S:$S,$G717,通讯通路门店!$J:$J,"荣耀授权专卖店")</f>
        <v>0</v>
      </c>
      <c r="Z717" s="99">
        <f>COUNTIFS(通讯通路门店!$S:$S,$G717,通讯通路门店!$J:$J,"VIVO体验店")</f>
        <v>0</v>
      </c>
      <c r="AA717" s="99">
        <f>COUNTIFS(通讯通路门店!$S:$S,$G717,通讯通路门店!$J:$J,"OPPO体验店")</f>
        <v>0</v>
      </c>
      <c r="AB717" s="99">
        <f>COUNTIFS(通讯通路门店!$S:$S,$G717,通讯通路门店!$J:$J,"华为授权体验店")+COUNTIFS(通讯通路门店!$S:$S,$G717,通讯通路门店!$J:$J,"华为堡垒店")</f>
        <v>0</v>
      </c>
      <c r="AC717" s="99">
        <f>COUNTIFS(通讯通路门店!$S:$S,$G717,通讯通路门店!$J:$J,"小米体验店")</f>
        <v>0</v>
      </c>
      <c r="AD717" s="99">
        <f>COUNTIFS(通讯通路门店!$S:$S,$G717,通讯通路门店!$J:$J,"苹果体验店")</f>
        <v>0</v>
      </c>
      <c r="AE717" s="99">
        <f>COUNTIFS(通讯通路门店!$S:$S,$G717,通讯通路门店!$J:$J,"其他品牌专卖店")</f>
        <v>0</v>
      </c>
      <c r="AF717" s="99">
        <f>SUMIFS(通讯通路门店!$BI:$BI,通讯通路门店!$S:$S,$G717)</f>
        <v>0</v>
      </c>
      <c r="AG717" s="99">
        <f>SUMIFS(通讯通路门店!$BH:$BH,通讯通路门店!$S:$S,$G717)</f>
        <v>0</v>
      </c>
      <c r="AH717" s="99">
        <f t="shared" si="56"/>
        <v>0</v>
      </c>
      <c r="AI717" s="99">
        <f>SUMIFS(通讯通路门店!$BB:$BB,通讯通路门店!$S:$S,$G717)</f>
        <v>0</v>
      </c>
      <c r="AJ717" s="99">
        <f>SUMIFS(通讯通路门店!$BE:$BE,通讯通路门店!$S:$S,$G717)</f>
        <v>0</v>
      </c>
      <c r="AK717" s="99">
        <f>SUMIFS(通讯通路门店!$BG:$BG,通讯通路门店!$S:$S,$G717)</f>
        <v>0</v>
      </c>
      <c r="AL717" s="99">
        <f>SUMIFS(通讯通路门店!$BC:$BC,通讯通路门店!$S:$S,$G717)</f>
        <v>0</v>
      </c>
      <c r="AM717" s="99">
        <f>SUMIFS(通讯通路门店!$BD:$BD,通讯通路门店!$S:$S,$G717)</f>
        <v>0</v>
      </c>
      <c r="AN717" s="99">
        <f>SUMIFS(通讯通路门店!$BF:$BF,通讯通路门店!$S:$S,$G717)</f>
        <v>0</v>
      </c>
      <c r="AO717" s="99">
        <f t="shared" si="57"/>
        <v>0</v>
      </c>
      <c r="AP717" s="99">
        <f>SUMIFS(通讯通路门店!$K:$K,通讯通路门店!$S:$S,$G717)</f>
        <v>0</v>
      </c>
      <c r="AQ717" s="83"/>
      <c r="AR717" s="99">
        <f>SUMIFS(通讯通路门店!$T:$T,通讯通路门店!$S:$S,$G717)</f>
        <v>0</v>
      </c>
      <c r="AS717" s="99">
        <f>SUMIFS(通讯通路门店!$U:$U,通讯通路门店!$S:$S,$G717)</f>
        <v>0</v>
      </c>
      <c r="AT717" s="99">
        <f>SUMIFS(通讯通路门店!$V:$V,通讯通路门店!$S:$S,$G717)</f>
        <v>0</v>
      </c>
      <c r="AU717" s="99">
        <f>SUMIFS(通讯通路门店!$W:$W,通讯通路门店!$S:$S,$G717)</f>
        <v>0</v>
      </c>
      <c r="AV717" s="99">
        <f>SUMIFS(通讯通路门店!$Z:$Z,通讯通路门店!$S:$S,$G717)</f>
        <v>0</v>
      </c>
      <c r="AW717" s="99">
        <f>SUMIFS(通讯通路门店!$AB:$AB,通讯通路门店!$S:$S,$G717)</f>
        <v>0</v>
      </c>
      <c r="AX717" s="99">
        <f>SUMIFS(通讯通路门店!$X:$X,通讯通路门店!$S:$S,$G717)</f>
        <v>0</v>
      </c>
      <c r="AY717" s="99">
        <f>SUMIFS(通讯通路门店!$Y:$Y,通讯通路门店!$S:$S,$G717)</f>
        <v>0</v>
      </c>
      <c r="AZ717" s="99">
        <f>SUMIFS(通讯通路门店!$AA:$AA,通讯通路门店!$S:$S,$G717)</f>
        <v>0</v>
      </c>
      <c r="BA717" s="99">
        <f t="shared" si="58"/>
        <v>0</v>
      </c>
      <c r="BB717" s="99">
        <f t="shared" si="59"/>
        <v>0</v>
      </c>
      <c r="BC717" s="99">
        <f>SUMIFS(通讯通路门店!$W:$W,通讯通路门店!$S:$S,$G717,通讯通路门店!$J:$J,"荣耀体验店")+SUMIFS(通讯通路门店!$W:$W,通讯通路门店!$S:$S,$G717,通讯通路门店!$J:$J,"荣耀授权专卖店")</f>
        <v>0</v>
      </c>
      <c r="BD717" s="99">
        <f>SUMIFS(通讯通路门店!$Z:$Z,通讯通路门店!$S:$S,$G717,通讯通路门店!$J:$J,"VIVO体验店")</f>
        <v>0</v>
      </c>
      <c r="BE717" s="99">
        <f>SUMIFS(通讯通路门店!$AB:$AB,通讯通路门店!$S:$S,$G717,通讯通路门店!$J:$J,"OPPO体验店")</f>
        <v>0</v>
      </c>
      <c r="BF717" s="99">
        <f>SUMIFS(通讯通路门店!$X:$X,通讯通路门店!$S:$S,$G717,通讯通路门店!$J:$J,"华为授权体验店")+SUMIFS(通讯通路门店!$AA:$AA,通讯通路门店!$S:$S,$G717,通讯通路门店!$J:$J,"华为堡垒店")</f>
        <v>0</v>
      </c>
      <c r="BG717" s="99">
        <f>SUMIFS(通讯通路门店!$Y:$Y,通讯通路门店!$S:$S,$G717,通讯通路门店!$J:$J,"小米体验店")</f>
        <v>0</v>
      </c>
      <c r="BH717" s="99">
        <f>SUMIFS(通讯通路门店!$AA:$AA,通讯通路门店!$S:$S,$G717,通讯通路门店!$J:$J,"苹果体验店")</f>
        <v>0</v>
      </c>
      <c r="BI717" s="99">
        <f>SUMIFS(通讯通路门店!$K:$K,通讯通路门店!$S:$S,$G717,通讯通路门店!$J:$J,"其他品牌专卖店")</f>
        <v>0</v>
      </c>
      <c r="BJ717" s="99">
        <f>SUMIFS(通讯通路门店!$AC:$AC,通讯通路门店!$S:$S,$G717)</f>
        <v>0</v>
      </c>
      <c r="BK717" s="99">
        <f>SUMIFS(通讯通路门店!$AD:$AD,通讯通路门店!$S:$S,$G717)</f>
        <v>0</v>
      </c>
      <c r="BL717" s="99">
        <f>SUMIFS(通讯通路门店!$AE:$AE,通讯通路门店!$S:$S,$G717)</f>
        <v>0</v>
      </c>
      <c r="BM717" s="99">
        <f>SUMIFS(通讯通路门店!$AF:$AF,通讯通路门店!$S:$S,$G717)</f>
        <v>0</v>
      </c>
      <c r="BN717" s="99">
        <f>SUMIFS(通讯通路门店!$AG:$AG,通讯通路门店!$S:$S,$G717)</f>
        <v>0</v>
      </c>
      <c r="BO717" s="99">
        <f>SUMIFS(通讯通路门店!$AH:$AH,通讯通路门店!$S:$S,$G717)</f>
        <v>0</v>
      </c>
      <c r="BP717" s="99">
        <f>SUMIFS(通讯通路门店!$AI:$AI,通讯通路门店!$S:$S,$G717)</f>
        <v>0</v>
      </c>
      <c r="BQ717" s="83"/>
    </row>
    <row r="718" spans="1:69">
      <c r="A718" s="99" t="str">
        <f>IFERROR(_xlfn.XLOOKUP($G718,通讯通路门店!$S$4:$S$993931,通讯通路门店!$A$4:$A$993931,0,0),"")</f>
        <v/>
      </c>
      <c r="B718" s="99" t="str">
        <f>IFERROR(_xlfn.XLOOKUP($G718,通讯通路门店!$S$4:$S$993931,通讯通路门店!$B$4:$B$993931,0,0),"")</f>
        <v/>
      </c>
      <c r="C718" s="99" t="str">
        <f>IFERROR(_xlfn.XLOOKUP($G718,通讯通路门店!$S$4:$S$993931,通讯通路门店!$C$4:$C$993931,0,0),"")</f>
        <v/>
      </c>
      <c r="D718" s="99" t="str">
        <f>IFERROR(_xlfn.XLOOKUP($G718,通讯通路门店!$S$4:$S$993931,通讯通路门店!$D$4:$D$993931,0,0),"")</f>
        <v/>
      </c>
      <c r="E718" s="83"/>
      <c r="F718" s="83"/>
      <c r="G718" s="101" t="e">
        <v>#N/A</v>
      </c>
      <c r="H718" s="102" t="str">
        <f>IFERROR(_xlfn.XLOOKUP($G718,通讯通路门店!$S$4:$S$993931,通讯通路门店!$R$4:$R$993931,0,0),"")</f>
        <v/>
      </c>
      <c r="I718" s="83"/>
      <c r="J718" s="83"/>
      <c r="K718" s="83"/>
      <c r="L718" s="83"/>
      <c r="M718" s="83"/>
      <c r="N718" s="83"/>
      <c r="O718" s="83"/>
      <c r="P718" s="83"/>
      <c r="Q718" s="83"/>
      <c r="R718" s="83"/>
      <c r="S718" s="83"/>
      <c r="T718" s="83"/>
      <c r="U718" s="99">
        <f>COUNTIF(通讯通路门店!$S:$S,$G718)</f>
        <v>0</v>
      </c>
      <c r="V718" s="99">
        <f>COUNTIFS(通讯通路门店!$S:$S,$G718,通讯通路门店!$J:$J,"综合卖场")</f>
        <v>0</v>
      </c>
      <c r="W718" s="99">
        <f>SUMIFS(通讯通路门店!$AJ:$AJ,通讯通路门店!$S:$S,通讯客户沙盘!$G718)</f>
        <v>0</v>
      </c>
      <c r="X718" s="99">
        <f t="shared" si="55"/>
        <v>0</v>
      </c>
      <c r="Y718" s="99">
        <f>COUNTIFS(通讯通路门店!$S:$S,$G718,通讯通路门店!$J:$J,"荣耀体验店")+COUNTIFS(通讯通路门店!$S:$S,$G718,通讯通路门店!$J:$J,"荣耀授权专卖店")</f>
        <v>0</v>
      </c>
      <c r="Z718" s="99">
        <f>COUNTIFS(通讯通路门店!$S:$S,$G718,通讯通路门店!$J:$J,"VIVO体验店")</f>
        <v>0</v>
      </c>
      <c r="AA718" s="99">
        <f>COUNTIFS(通讯通路门店!$S:$S,$G718,通讯通路门店!$J:$J,"OPPO体验店")</f>
        <v>0</v>
      </c>
      <c r="AB718" s="99">
        <f>COUNTIFS(通讯通路门店!$S:$S,$G718,通讯通路门店!$J:$J,"华为授权体验店")+COUNTIFS(通讯通路门店!$S:$S,$G718,通讯通路门店!$J:$J,"华为堡垒店")</f>
        <v>0</v>
      </c>
      <c r="AC718" s="99">
        <f>COUNTIFS(通讯通路门店!$S:$S,$G718,通讯通路门店!$J:$J,"小米体验店")</f>
        <v>0</v>
      </c>
      <c r="AD718" s="99">
        <f>COUNTIFS(通讯通路门店!$S:$S,$G718,通讯通路门店!$J:$J,"苹果体验店")</f>
        <v>0</v>
      </c>
      <c r="AE718" s="99">
        <f>COUNTIFS(通讯通路门店!$S:$S,$G718,通讯通路门店!$J:$J,"其他品牌专卖店")</f>
        <v>0</v>
      </c>
      <c r="AF718" s="99">
        <f>SUMIFS(通讯通路门店!$BI:$BI,通讯通路门店!$S:$S,$G718)</f>
        <v>0</v>
      </c>
      <c r="AG718" s="99">
        <f>SUMIFS(通讯通路门店!$BH:$BH,通讯通路门店!$S:$S,$G718)</f>
        <v>0</v>
      </c>
      <c r="AH718" s="99">
        <f t="shared" si="56"/>
        <v>0</v>
      </c>
      <c r="AI718" s="99">
        <f>SUMIFS(通讯通路门店!$BB:$BB,通讯通路门店!$S:$S,$G718)</f>
        <v>0</v>
      </c>
      <c r="AJ718" s="99">
        <f>SUMIFS(通讯通路门店!$BE:$BE,通讯通路门店!$S:$S,$G718)</f>
        <v>0</v>
      </c>
      <c r="AK718" s="99">
        <f>SUMIFS(通讯通路门店!$BG:$BG,通讯通路门店!$S:$S,$G718)</f>
        <v>0</v>
      </c>
      <c r="AL718" s="99">
        <f>SUMIFS(通讯通路门店!$BC:$BC,通讯通路门店!$S:$S,$G718)</f>
        <v>0</v>
      </c>
      <c r="AM718" s="99">
        <f>SUMIFS(通讯通路门店!$BD:$BD,通讯通路门店!$S:$S,$G718)</f>
        <v>0</v>
      </c>
      <c r="AN718" s="99">
        <f>SUMIFS(通讯通路门店!$BF:$BF,通讯通路门店!$S:$S,$G718)</f>
        <v>0</v>
      </c>
      <c r="AO718" s="99">
        <f t="shared" si="57"/>
        <v>0</v>
      </c>
      <c r="AP718" s="99">
        <f>SUMIFS(通讯通路门店!$K:$K,通讯通路门店!$S:$S,$G718)</f>
        <v>0</v>
      </c>
      <c r="AQ718" s="83"/>
      <c r="AR718" s="99">
        <f>SUMIFS(通讯通路门店!$T:$T,通讯通路门店!$S:$S,$G718)</f>
        <v>0</v>
      </c>
      <c r="AS718" s="99">
        <f>SUMIFS(通讯通路门店!$U:$U,通讯通路门店!$S:$S,$G718)</f>
        <v>0</v>
      </c>
      <c r="AT718" s="99">
        <f>SUMIFS(通讯通路门店!$V:$V,通讯通路门店!$S:$S,$G718)</f>
        <v>0</v>
      </c>
      <c r="AU718" s="99">
        <f>SUMIFS(通讯通路门店!$W:$W,通讯通路门店!$S:$S,$G718)</f>
        <v>0</v>
      </c>
      <c r="AV718" s="99">
        <f>SUMIFS(通讯通路门店!$Z:$Z,通讯通路门店!$S:$S,$G718)</f>
        <v>0</v>
      </c>
      <c r="AW718" s="99">
        <f>SUMIFS(通讯通路门店!$AB:$AB,通讯通路门店!$S:$S,$G718)</f>
        <v>0</v>
      </c>
      <c r="AX718" s="99">
        <f>SUMIFS(通讯通路门店!$X:$X,通讯通路门店!$S:$S,$G718)</f>
        <v>0</v>
      </c>
      <c r="AY718" s="99">
        <f>SUMIFS(通讯通路门店!$Y:$Y,通讯通路门店!$S:$S,$G718)</f>
        <v>0</v>
      </c>
      <c r="AZ718" s="99">
        <f>SUMIFS(通讯通路门店!$AA:$AA,通讯通路门店!$S:$S,$G718)</f>
        <v>0</v>
      </c>
      <c r="BA718" s="99">
        <f t="shared" si="58"/>
        <v>0</v>
      </c>
      <c r="BB718" s="99">
        <f t="shared" si="59"/>
        <v>0</v>
      </c>
      <c r="BC718" s="99">
        <f>SUMIFS(通讯通路门店!$W:$W,通讯通路门店!$S:$S,$G718,通讯通路门店!$J:$J,"荣耀体验店")+SUMIFS(通讯通路门店!$W:$W,通讯通路门店!$S:$S,$G718,通讯通路门店!$J:$J,"荣耀授权专卖店")</f>
        <v>0</v>
      </c>
      <c r="BD718" s="99">
        <f>SUMIFS(通讯通路门店!$Z:$Z,通讯通路门店!$S:$S,$G718,通讯通路门店!$J:$J,"VIVO体验店")</f>
        <v>0</v>
      </c>
      <c r="BE718" s="99">
        <f>SUMIFS(通讯通路门店!$AB:$AB,通讯通路门店!$S:$S,$G718,通讯通路门店!$J:$J,"OPPO体验店")</f>
        <v>0</v>
      </c>
      <c r="BF718" s="99">
        <f>SUMIFS(通讯通路门店!$X:$X,通讯通路门店!$S:$S,$G718,通讯通路门店!$J:$J,"华为授权体验店")+SUMIFS(通讯通路门店!$AA:$AA,通讯通路门店!$S:$S,$G718,通讯通路门店!$J:$J,"华为堡垒店")</f>
        <v>0</v>
      </c>
      <c r="BG718" s="99">
        <f>SUMIFS(通讯通路门店!$Y:$Y,通讯通路门店!$S:$S,$G718,通讯通路门店!$J:$J,"小米体验店")</f>
        <v>0</v>
      </c>
      <c r="BH718" s="99">
        <f>SUMIFS(通讯通路门店!$AA:$AA,通讯通路门店!$S:$S,$G718,通讯通路门店!$J:$J,"苹果体验店")</f>
        <v>0</v>
      </c>
      <c r="BI718" s="99">
        <f>SUMIFS(通讯通路门店!$K:$K,通讯通路门店!$S:$S,$G718,通讯通路门店!$J:$J,"其他品牌专卖店")</f>
        <v>0</v>
      </c>
      <c r="BJ718" s="99">
        <f>SUMIFS(通讯通路门店!$AC:$AC,通讯通路门店!$S:$S,$G718)</f>
        <v>0</v>
      </c>
      <c r="BK718" s="99">
        <f>SUMIFS(通讯通路门店!$AD:$AD,通讯通路门店!$S:$S,$G718)</f>
        <v>0</v>
      </c>
      <c r="BL718" s="99">
        <f>SUMIFS(通讯通路门店!$AE:$AE,通讯通路门店!$S:$S,$G718)</f>
        <v>0</v>
      </c>
      <c r="BM718" s="99">
        <f>SUMIFS(通讯通路门店!$AF:$AF,通讯通路门店!$S:$S,$G718)</f>
        <v>0</v>
      </c>
      <c r="BN718" s="99">
        <f>SUMIFS(通讯通路门店!$AG:$AG,通讯通路门店!$S:$S,$G718)</f>
        <v>0</v>
      </c>
      <c r="BO718" s="99">
        <f>SUMIFS(通讯通路门店!$AH:$AH,通讯通路门店!$S:$S,$G718)</f>
        <v>0</v>
      </c>
      <c r="BP718" s="99">
        <f>SUMIFS(通讯通路门店!$AI:$AI,通讯通路门店!$S:$S,$G718)</f>
        <v>0</v>
      </c>
      <c r="BQ718" s="83"/>
    </row>
    <row r="719" spans="1:69">
      <c r="A719" s="99" t="str">
        <f>IFERROR(_xlfn.XLOOKUP($G719,通讯通路门店!$S$4:$S$993931,通讯通路门店!$A$4:$A$993931,0,0),"")</f>
        <v/>
      </c>
      <c r="B719" s="99" t="str">
        <f>IFERROR(_xlfn.XLOOKUP($G719,通讯通路门店!$S$4:$S$993931,通讯通路门店!$B$4:$B$993931,0,0),"")</f>
        <v/>
      </c>
      <c r="C719" s="99" t="str">
        <f>IFERROR(_xlfn.XLOOKUP($G719,通讯通路门店!$S$4:$S$993931,通讯通路门店!$C$4:$C$993931,0,0),"")</f>
        <v/>
      </c>
      <c r="D719" s="99" t="str">
        <f>IFERROR(_xlfn.XLOOKUP($G719,通讯通路门店!$S$4:$S$993931,通讯通路门店!$D$4:$D$993931,0,0),"")</f>
        <v/>
      </c>
      <c r="E719" s="83"/>
      <c r="F719" s="83"/>
      <c r="G719" s="101" t="e">
        <v>#N/A</v>
      </c>
      <c r="H719" s="102" t="str">
        <f>IFERROR(_xlfn.XLOOKUP($G719,通讯通路门店!$S$4:$S$993931,通讯通路门店!$R$4:$R$993931,0,0),"")</f>
        <v/>
      </c>
      <c r="I719" s="83"/>
      <c r="J719" s="83"/>
      <c r="K719" s="83"/>
      <c r="L719" s="83"/>
      <c r="M719" s="83"/>
      <c r="N719" s="83"/>
      <c r="O719" s="83"/>
      <c r="P719" s="83"/>
      <c r="Q719" s="83"/>
      <c r="R719" s="83"/>
      <c r="S719" s="83"/>
      <c r="T719" s="83"/>
      <c r="U719" s="99">
        <f>COUNTIF(通讯通路门店!$S:$S,$G719)</f>
        <v>0</v>
      </c>
      <c r="V719" s="99">
        <f>COUNTIFS(通讯通路门店!$S:$S,$G719,通讯通路门店!$J:$J,"综合卖场")</f>
        <v>0</v>
      </c>
      <c r="W719" s="99">
        <f>SUMIFS(通讯通路门店!$AJ:$AJ,通讯通路门店!$S:$S,通讯客户沙盘!$G719)</f>
        <v>0</v>
      </c>
      <c r="X719" s="99">
        <f t="shared" si="55"/>
        <v>0</v>
      </c>
      <c r="Y719" s="99">
        <f>COUNTIFS(通讯通路门店!$S:$S,$G719,通讯通路门店!$J:$J,"荣耀体验店")+COUNTIFS(通讯通路门店!$S:$S,$G719,通讯通路门店!$J:$J,"荣耀授权专卖店")</f>
        <v>0</v>
      </c>
      <c r="Z719" s="99">
        <f>COUNTIFS(通讯通路门店!$S:$S,$G719,通讯通路门店!$J:$J,"VIVO体验店")</f>
        <v>0</v>
      </c>
      <c r="AA719" s="99">
        <f>COUNTIFS(通讯通路门店!$S:$S,$G719,通讯通路门店!$J:$J,"OPPO体验店")</f>
        <v>0</v>
      </c>
      <c r="AB719" s="99">
        <f>COUNTIFS(通讯通路门店!$S:$S,$G719,通讯通路门店!$J:$J,"华为授权体验店")+COUNTIFS(通讯通路门店!$S:$S,$G719,通讯通路门店!$J:$J,"华为堡垒店")</f>
        <v>0</v>
      </c>
      <c r="AC719" s="99">
        <f>COUNTIFS(通讯通路门店!$S:$S,$G719,通讯通路门店!$J:$J,"小米体验店")</f>
        <v>0</v>
      </c>
      <c r="AD719" s="99">
        <f>COUNTIFS(通讯通路门店!$S:$S,$G719,通讯通路门店!$J:$J,"苹果体验店")</f>
        <v>0</v>
      </c>
      <c r="AE719" s="99">
        <f>COUNTIFS(通讯通路门店!$S:$S,$G719,通讯通路门店!$J:$J,"其他品牌专卖店")</f>
        <v>0</v>
      </c>
      <c r="AF719" s="99">
        <f>SUMIFS(通讯通路门店!$BI:$BI,通讯通路门店!$S:$S,$G719)</f>
        <v>0</v>
      </c>
      <c r="AG719" s="99">
        <f>SUMIFS(通讯通路门店!$BH:$BH,通讯通路门店!$S:$S,$G719)</f>
        <v>0</v>
      </c>
      <c r="AH719" s="99">
        <f t="shared" si="56"/>
        <v>0</v>
      </c>
      <c r="AI719" s="99">
        <f>SUMIFS(通讯通路门店!$BB:$BB,通讯通路门店!$S:$S,$G719)</f>
        <v>0</v>
      </c>
      <c r="AJ719" s="99">
        <f>SUMIFS(通讯通路门店!$BE:$BE,通讯通路门店!$S:$S,$G719)</f>
        <v>0</v>
      </c>
      <c r="AK719" s="99">
        <f>SUMIFS(通讯通路门店!$BG:$BG,通讯通路门店!$S:$S,$G719)</f>
        <v>0</v>
      </c>
      <c r="AL719" s="99">
        <f>SUMIFS(通讯通路门店!$BC:$BC,通讯通路门店!$S:$S,$G719)</f>
        <v>0</v>
      </c>
      <c r="AM719" s="99">
        <f>SUMIFS(通讯通路门店!$BD:$BD,通讯通路门店!$S:$S,$G719)</f>
        <v>0</v>
      </c>
      <c r="AN719" s="99">
        <f>SUMIFS(通讯通路门店!$BF:$BF,通讯通路门店!$S:$S,$G719)</f>
        <v>0</v>
      </c>
      <c r="AO719" s="99">
        <f t="shared" si="57"/>
        <v>0</v>
      </c>
      <c r="AP719" s="99">
        <f>SUMIFS(通讯通路门店!$K:$K,通讯通路门店!$S:$S,$G719)</f>
        <v>0</v>
      </c>
      <c r="AQ719" s="83"/>
      <c r="AR719" s="99">
        <f>SUMIFS(通讯通路门店!$T:$T,通讯通路门店!$S:$S,$G719)</f>
        <v>0</v>
      </c>
      <c r="AS719" s="99">
        <f>SUMIFS(通讯通路门店!$U:$U,通讯通路门店!$S:$S,$G719)</f>
        <v>0</v>
      </c>
      <c r="AT719" s="99">
        <f>SUMIFS(通讯通路门店!$V:$V,通讯通路门店!$S:$S,$G719)</f>
        <v>0</v>
      </c>
      <c r="AU719" s="99">
        <f>SUMIFS(通讯通路门店!$W:$W,通讯通路门店!$S:$S,$G719)</f>
        <v>0</v>
      </c>
      <c r="AV719" s="99">
        <f>SUMIFS(通讯通路门店!$Z:$Z,通讯通路门店!$S:$S,$G719)</f>
        <v>0</v>
      </c>
      <c r="AW719" s="99">
        <f>SUMIFS(通讯通路门店!$AB:$AB,通讯通路门店!$S:$S,$G719)</f>
        <v>0</v>
      </c>
      <c r="AX719" s="99">
        <f>SUMIFS(通讯通路门店!$X:$X,通讯通路门店!$S:$S,$G719)</f>
        <v>0</v>
      </c>
      <c r="AY719" s="99">
        <f>SUMIFS(通讯通路门店!$Y:$Y,通讯通路门店!$S:$S,$G719)</f>
        <v>0</v>
      </c>
      <c r="AZ719" s="99">
        <f>SUMIFS(通讯通路门店!$AA:$AA,通讯通路门店!$S:$S,$G719)</f>
        <v>0</v>
      </c>
      <c r="BA719" s="99">
        <f t="shared" si="58"/>
        <v>0</v>
      </c>
      <c r="BB719" s="99">
        <f t="shared" si="59"/>
        <v>0</v>
      </c>
      <c r="BC719" s="99">
        <f>SUMIFS(通讯通路门店!$W:$W,通讯通路门店!$S:$S,$G719,通讯通路门店!$J:$J,"荣耀体验店")+SUMIFS(通讯通路门店!$W:$W,通讯通路门店!$S:$S,$G719,通讯通路门店!$J:$J,"荣耀授权专卖店")</f>
        <v>0</v>
      </c>
      <c r="BD719" s="99">
        <f>SUMIFS(通讯通路门店!$Z:$Z,通讯通路门店!$S:$S,$G719,通讯通路门店!$J:$J,"VIVO体验店")</f>
        <v>0</v>
      </c>
      <c r="BE719" s="99">
        <f>SUMIFS(通讯通路门店!$AB:$AB,通讯通路门店!$S:$S,$G719,通讯通路门店!$J:$J,"OPPO体验店")</f>
        <v>0</v>
      </c>
      <c r="BF719" s="99">
        <f>SUMIFS(通讯通路门店!$X:$X,通讯通路门店!$S:$S,$G719,通讯通路门店!$J:$J,"华为授权体验店")+SUMIFS(通讯通路门店!$AA:$AA,通讯通路门店!$S:$S,$G719,通讯通路门店!$J:$J,"华为堡垒店")</f>
        <v>0</v>
      </c>
      <c r="BG719" s="99">
        <f>SUMIFS(通讯通路门店!$Y:$Y,通讯通路门店!$S:$S,$G719,通讯通路门店!$J:$J,"小米体验店")</f>
        <v>0</v>
      </c>
      <c r="BH719" s="99">
        <f>SUMIFS(通讯通路门店!$AA:$AA,通讯通路门店!$S:$S,$G719,通讯通路门店!$J:$J,"苹果体验店")</f>
        <v>0</v>
      </c>
      <c r="BI719" s="99">
        <f>SUMIFS(通讯通路门店!$K:$K,通讯通路门店!$S:$S,$G719,通讯通路门店!$J:$J,"其他品牌专卖店")</f>
        <v>0</v>
      </c>
      <c r="BJ719" s="99">
        <f>SUMIFS(通讯通路门店!$AC:$AC,通讯通路门店!$S:$S,$G719)</f>
        <v>0</v>
      </c>
      <c r="BK719" s="99">
        <f>SUMIFS(通讯通路门店!$AD:$AD,通讯通路门店!$S:$S,$G719)</f>
        <v>0</v>
      </c>
      <c r="BL719" s="99">
        <f>SUMIFS(通讯通路门店!$AE:$AE,通讯通路门店!$S:$S,$G719)</f>
        <v>0</v>
      </c>
      <c r="BM719" s="99">
        <f>SUMIFS(通讯通路门店!$AF:$AF,通讯通路门店!$S:$S,$G719)</f>
        <v>0</v>
      </c>
      <c r="BN719" s="99">
        <f>SUMIFS(通讯通路门店!$AG:$AG,通讯通路门店!$S:$S,$G719)</f>
        <v>0</v>
      </c>
      <c r="BO719" s="99">
        <f>SUMIFS(通讯通路门店!$AH:$AH,通讯通路门店!$S:$S,$G719)</f>
        <v>0</v>
      </c>
      <c r="BP719" s="99">
        <f>SUMIFS(通讯通路门店!$AI:$AI,通讯通路门店!$S:$S,$G719)</f>
        <v>0</v>
      </c>
      <c r="BQ719" s="83"/>
    </row>
    <row r="720" spans="1:69">
      <c r="A720" s="99" t="str">
        <f>IFERROR(_xlfn.XLOOKUP($G720,通讯通路门店!$S$4:$S$993931,通讯通路门店!$A$4:$A$993931,0,0),"")</f>
        <v/>
      </c>
      <c r="B720" s="99" t="str">
        <f>IFERROR(_xlfn.XLOOKUP($G720,通讯通路门店!$S$4:$S$993931,通讯通路门店!$B$4:$B$993931,0,0),"")</f>
        <v/>
      </c>
      <c r="C720" s="99" t="str">
        <f>IFERROR(_xlfn.XLOOKUP($G720,通讯通路门店!$S$4:$S$993931,通讯通路门店!$C$4:$C$993931,0,0),"")</f>
        <v/>
      </c>
      <c r="D720" s="99" t="str">
        <f>IFERROR(_xlfn.XLOOKUP($G720,通讯通路门店!$S$4:$S$993931,通讯通路门店!$D$4:$D$993931,0,0),"")</f>
        <v/>
      </c>
      <c r="E720" s="83"/>
      <c r="F720" s="83"/>
      <c r="G720" s="101" t="e">
        <v>#N/A</v>
      </c>
      <c r="H720" s="102" t="str">
        <f>IFERROR(_xlfn.XLOOKUP($G720,通讯通路门店!$S$4:$S$993931,通讯通路门店!$R$4:$R$993931,0,0),"")</f>
        <v/>
      </c>
      <c r="I720" s="83"/>
      <c r="J720" s="83"/>
      <c r="K720" s="83"/>
      <c r="L720" s="83"/>
      <c r="M720" s="83"/>
      <c r="N720" s="83"/>
      <c r="O720" s="83"/>
      <c r="P720" s="83"/>
      <c r="Q720" s="83"/>
      <c r="R720" s="83"/>
      <c r="S720" s="83"/>
      <c r="T720" s="83"/>
      <c r="U720" s="99">
        <f>COUNTIF(通讯通路门店!$S:$S,$G720)</f>
        <v>0</v>
      </c>
      <c r="V720" s="99">
        <f>COUNTIFS(通讯通路门店!$S:$S,$G720,通讯通路门店!$J:$J,"综合卖场")</f>
        <v>0</v>
      </c>
      <c r="W720" s="99">
        <f>SUMIFS(通讯通路门店!$AJ:$AJ,通讯通路门店!$S:$S,通讯客户沙盘!$G720)</f>
        <v>0</v>
      </c>
      <c r="X720" s="99">
        <f t="shared" si="55"/>
        <v>0</v>
      </c>
      <c r="Y720" s="99">
        <f>COUNTIFS(通讯通路门店!$S:$S,$G720,通讯通路门店!$J:$J,"荣耀体验店")+COUNTIFS(通讯通路门店!$S:$S,$G720,通讯通路门店!$J:$J,"荣耀授权专卖店")</f>
        <v>0</v>
      </c>
      <c r="Z720" s="99">
        <f>COUNTIFS(通讯通路门店!$S:$S,$G720,通讯通路门店!$J:$J,"VIVO体验店")</f>
        <v>0</v>
      </c>
      <c r="AA720" s="99">
        <f>COUNTIFS(通讯通路门店!$S:$S,$G720,通讯通路门店!$J:$J,"OPPO体验店")</f>
        <v>0</v>
      </c>
      <c r="AB720" s="99">
        <f>COUNTIFS(通讯通路门店!$S:$S,$G720,通讯通路门店!$J:$J,"华为授权体验店")+COUNTIFS(通讯通路门店!$S:$S,$G720,通讯通路门店!$J:$J,"华为堡垒店")</f>
        <v>0</v>
      </c>
      <c r="AC720" s="99">
        <f>COUNTIFS(通讯通路门店!$S:$S,$G720,通讯通路门店!$J:$J,"小米体验店")</f>
        <v>0</v>
      </c>
      <c r="AD720" s="99">
        <f>COUNTIFS(通讯通路门店!$S:$S,$G720,通讯通路门店!$J:$J,"苹果体验店")</f>
        <v>0</v>
      </c>
      <c r="AE720" s="99">
        <f>COUNTIFS(通讯通路门店!$S:$S,$G720,通讯通路门店!$J:$J,"其他品牌专卖店")</f>
        <v>0</v>
      </c>
      <c r="AF720" s="99">
        <f>SUMIFS(通讯通路门店!$BI:$BI,通讯通路门店!$S:$S,$G720)</f>
        <v>0</v>
      </c>
      <c r="AG720" s="99">
        <f>SUMIFS(通讯通路门店!$BH:$BH,通讯通路门店!$S:$S,$G720)</f>
        <v>0</v>
      </c>
      <c r="AH720" s="99">
        <f t="shared" si="56"/>
        <v>0</v>
      </c>
      <c r="AI720" s="99">
        <f>SUMIFS(通讯通路门店!$BB:$BB,通讯通路门店!$S:$S,$G720)</f>
        <v>0</v>
      </c>
      <c r="AJ720" s="99">
        <f>SUMIFS(通讯通路门店!$BE:$BE,通讯通路门店!$S:$S,$G720)</f>
        <v>0</v>
      </c>
      <c r="AK720" s="99">
        <f>SUMIFS(通讯通路门店!$BG:$BG,通讯通路门店!$S:$S,$G720)</f>
        <v>0</v>
      </c>
      <c r="AL720" s="99">
        <f>SUMIFS(通讯通路门店!$BC:$BC,通讯通路门店!$S:$S,$G720)</f>
        <v>0</v>
      </c>
      <c r="AM720" s="99">
        <f>SUMIFS(通讯通路门店!$BD:$BD,通讯通路门店!$S:$S,$G720)</f>
        <v>0</v>
      </c>
      <c r="AN720" s="99">
        <f>SUMIFS(通讯通路门店!$BF:$BF,通讯通路门店!$S:$S,$G720)</f>
        <v>0</v>
      </c>
      <c r="AO720" s="99">
        <f t="shared" si="57"/>
        <v>0</v>
      </c>
      <c r="AP720" s="99">
        <f>SUMIFS(通讯通路门店!$K:$K,通讯通路门店!$S:$S,$G720)</f>
        <v>0</v>
      </c>
      <c r="AQ720" s="83"/>
      <c r="AR720" s="99">
        <f>SUMIFS(通讯通路门店!$T:$T,通讯通路门店!$S:$S,$G720)</f>
        <v>0</v>
      </c>
      <c r="AS720" s="99">
        <f>SUMIFS(通讯通路门店!$U:$U,通讯通路门店!$S:$S,$G720)</f>
        <v>0</v>
      </c>
      <c r="AT720" s="99">
        <f>SUMIFS(通讯通路门店!$V:$V,通讯通路门店!$S:$S,$G720)</f>
        <v>0</v>
      </c>
      <c r="AU720" s="99">
        <f>SUMIFS(通讯通路门店!$W:$W,通讯通路门店!$S:$S,$G720)</f>
        <v>0</v>
      </c>
      <c r="AV720" s="99">
        <f>SUMIFS(通讯通路门店!$Z:$Z,通讯通路门店!$S:$S,$G720)</f>
        <v>0</v>
      </c>
      <c r="AW720" s="99">
        <f>SUMIFS(通讯通路门店!$AB:$AB,通讯通路门店!$S:$S,$G720)</f>
        <v>0</v>
      </c>
      <c r="AX720" s="99">
        <f>SUMIFS(通讯通路门店!$X:$X,通讯通路门店!$S:$S,$G720)</f>
        <v>0</v>
      </c>
      <c r="AY720" s="99">
        <f>SUMIFS(通讯通路门店!$Y:$Y,通讯通路门店!$S:$S,$G720)</f>
        <v>0</v>
      </c>
      <c r="AZ720" s="99">
        <f>SUMIFS(通讯通路门店!$AA:$AA,通讯通路门店!$S:$S,$G720)</f>
        <v>0</v>
      </c>
      <c r="BA720" s="99">
        <f t="shared" si="58"/>
        <v>0</v>
      </c>
      <c r="BB720" s="99">
        <f t="shared" si="59"/>
        <v>0</v>
      </c>
      <c r="BC720" s="99">
        <f>SUMIFS(通讯通路门店!$W:$W,通讯通路门店!$S:$S,$G720,通讯通路门店!$J:$J,"荣耀体验店")+SUMIFS(通讯通路门店!$W:$W,通讯通路门店!$S:$S,$G720,通讯通路门店!$J:$J,"荣耀授权专卖店")</f>
        <v>0</v>
      </c>
      <c r="BD720" s="99">
        <f>SUMIFS(通讯通路门店!$Z:$Z,通讯通路门店!$S:$S,$G720,通讯通路门店!$J:$J,"VIVO体验店")</f>
        <v>0</v>
      </c>
      <c r="BE720" s="99">
        <f>SUMIFS(通讯通路门店!$AB:$AB,通讯通路门店!$S:$S,$G720,通讯通路门店!$J:$J,"OPPO体验店")</f>
        <v>0</v>
      </c>
      <c r="BF720" s="99">
        <f>SUMIFS(通讯通路门店!$X:$X,通讯通路门店!$S:$S,$G720,通讯通路门店!$J:$J,"华为授权体验店")+SUMIFS(通讯通路门店!$AA:$AA,通讯通路门店!$S:$S,$G720,通讯通路门店!$J:$J,"华为堡垒店")</f>
        <v>0</v>
      </c>
      <c r="BG720" s="99">
        <f>SUMIFS(通讯通路门店!$Y:$Y,通讯通路门店!$S:$S,$G720,通讯通路门店!$J:$J,"小米体验店")</f>
        <v>0</v>
      </c>
      <c r="BH720" s="99">
        <f>SUMIFS(通讯通路门店!$AA:$AA,通讯通路门店!$S:$S,$G720,通讯通路门店!$J:$J,"苹果体验店")</f>
        <v>0</v>
      </c>
      <c r="BI720" s="99">
        <f>SUMIFS(通讯通路门店!$K:$K,通讯通路门店!$S:$S,$G720,通讯通路门店!$J:$J,"其他品牌专卖店")</f>
        <v>0</v>
      </c>
      <c r="BJ720" s="99">
        <f>SUMIFS(通讯通路门店!$AC:$AC,通讯通路门店!$S:$S,$G720)</f>
        <v>0</v>
      </c>
      <c r="BK720" s="99">
        <f>SUMIFS(通讯通路门店!$AD:$AD,通讯通路门店!$S:$S,$G720)</f>
        <v>0</v>
      </c>
      <c r="BL720" s="99">
        <f>SUMIFS(通讯通路门店!$AE:$AE,通讯通路门店!$S:$S,$G720)</f>
        <v>0</v>
      </c>
      <c r="BM720" s="99">
        <f>SUMIFS(通讯通路门店!$AF:$AF,通讯通路门店!$S:$S,$G720)</f>
        <v>0</v>
      </c>
      <c r="BN720" s="99">
        <f>SUMIFS(通讯通路门店!$AG:$AG,通讯通路门店!$S:$S,$G720)</f>
        <v>0</v>
      </c>
      <c r="BO720" s="99">
        <f>SUMIFS(通讯通路门店!$AH:$AH,通讯通路门店!$S:$S,$G720)</f>
        <v>0</v>
      </c>
      <c r="BP720" s="99">
        <f>SUMIFS(通讯通路门店!$AI:$AI,通讯通路门店!$S:$S,$G720)</f>
        <v>0</v>
      </c>
      <c r="BQ720" s="83"/>
    </row>
    <row r="721" spans="1:69">
      <c r="A721" s="99" t="str">
        <f>IFERROR(_xlfn.XLOOKUP($G721,通讯通路门店!$S$4:$S$993931,通讯通路门店!$A$4:$A$993931,0,0),"")</f>
        <v/>
      </c>
      <c r="B721" s="99" t="str">
        <f>IFERROR(_xlfn.XLOOKUP($G721,通讯通路门店!$S$4:$S$993931,通讯通路门店!$B$4:$B$993931,0,0),"")</f>
        <v/>
      </c>
      <c r="C721" s="99" t="str">
        <f>IFERROR(_xlfn.XLOOKUP($G721,通讯通路门店!$S$4:$S$993931,通讯通路门店!$C$4:$C$993931,0,0),"")</f>
        <v/>
      </c>
      <c r="D721" s="99" t="str">
        <f>IFERROR(_xlfn.XLOOKUP($G721,通讯通路门店!$S$4:$S$993931,通讯通路门店!$D$4:$D$993931,0,0),"")</f>
        <v/>
      </c>
      <c r="E721" s="83"/>
      <c r="F721" s="83"/>
      <c r="G721" s="101" t="e">
        <v>#N/A</v>
      </c>
      <c r="H721" s="102" t="str">
        <f>IFERROR(_xlfn.XLOOKUP($G721,通讯通路门店!$S$4:$S$993931,通讯通路门店!$R$4:$R$993931,0,0),"")</f>
        <v/>
      </c>
      <c r="I721" s="83"/>
      <c r="J721" s="83"/>
      <c r="K721" s="83"/>
      <c r="L721" s="83"/>
      <c r="M721" s="83"/>
      <c r="N721" s="83"/>
      <c r="O721" s="83"/>
      <c r="P721" s="83"/>
      <c r="Q721" s="83"/>
      <c r="R721" s="83"/>
      <c r="S721" s="83"/>
      <c r="T721" s="83"/>
      <c r="U721" s="99">
        <f>COUNTIF(通讯通路门店!$S:$S,$G721)</f>
        <v>0</v>
      </c>
      <c r="V721" s="99">
        <f>COUNTIFS(通讯通路门店!$S:$S,$G721,通讯通路门店!$J:$J,"综合卖场")</f>
        <v>0</v>
      </c>
      <c r="W721" s="99">
        <f>SUMIFS(通讯通路门店!$AJ:$AJ,通讯通路门店!$S:$S,通讯客户沙盘!$G721)</f>
        <v>0</v>
      </c>
      <c r="X721" s="99">
        <f t="shared" si="55"/>
        <v>0</v>
      </c>
      <c r="Y721" s="99">
        <f>COUNTIFS(通讯通路门店!$S:$S,$G721,通讯通路门店!$J:$J,"荣耀体验店")+COUNTIFS(通讯通路门店!$S:$S,$G721,通讯通路门店!$J:$J,"荣耀授权专卖店")</f>
        <v>0</v>
      </c>
      <c r="Z721" s="99">
        <f>COUNTIFS(通讯通路门店!$S:$S,$G721,通讯通路门店!$J:$J,"VIVO体验店")</f>
        <v>0</v>
      </c>
      <c r="AA721" s="99">
        <f>COUNTIFS(通讯通路门店!$S:$S,$G721,通讯通路门店!$J:$J,"OPPO体验店")</f>
        <v>0</v>
      </c>
      <c r="AB721" s="99">
        <f>COUNTIFS(通讯通路门店!$S:$S,$G721,通讯通路门店!$J:$J,"华为授权体验店")+COUNTIFS(通讯通路门店!$S:$S,$G721,通讯通路门店!$J:$J,"华为堡垒店")</f>
        <v>0</v>
      </c>
      <c r="AC721" s="99">
        <f>COUNTIFS(通讯通路门店!$S:$S,$G721,通讯通路门店!$J:$J,"小米体验店")</f>
        <v>0</v>
      </c>
      <c r="AD721" s="99">
        <f>COUNTIFS(通讯通路门店!$S:$S,$G721,通讯通路门店!$J:$J,"苹果体验店")</f>
        <v>0</v>
      </c>
      <c r="AE721" s="99">
        <f>COUNTIFS(通讯通路门店!$S:$S,$G721,通讯通路门店!$J:$J,"其他品牌专卖店")</f>
        <v>0</v>
      </c>
      <c r="AF721" s="99">
        <f>SUMIFS(通讯通路门店!$BI:$BI,通讯通路门店!$S:$S,$G721)</f>
        <v>0</v>
      </c>
      <c r="AG721" s="99">
        <f>SUMIFS(通讯通路门店!$BH:$BH,通讯通路门店!$S:$S,$G721)</f>
        <v>0</v>
      </c>
      <c r="AH721" s="99">
        <f t="shared" si="56"/>
        <v>0</v>
      </c>
      <c r="AI721" s="99">
        <f>SUMIFS(通讯通路门店!$BB:$BB,通讯通路门店!$S:$S,$G721)</f>
        <v>0</v>
      </c>
      <c r="AJ721" s="99">
        <f>SUMIFS(通讯通路门店!$BE:$BE,通讯通路门店!$S:$S,$G721)</f>
        <v>0</v>
      </c>
      <c r="AK721" s="99">
        <f>SUMIFS(通讯通路门店!$BG:$BG,通讯通路门店!$S:$S,$G721)</f>
        <v>0</v>
      </c>
      <c r="AL721" s="99">
        <f>SUMIFS(通讯通路门店!$BC:$BC,通讯通路门店!$S:$S,$G721)</f>
        <v>0</v>
      </c>
      <c r="AM721" s="99">
        <f>SUMIFS(通讯通路门店!$BD:$BD,通讯通路门店!$S:$S,$G721)</f>
        <v>0</v>
      </c>
      <c r="AN721" s="99">
        <f>SUMIFS(通讯通路门店!$BF:$BF,通讯通路门店!$S:$S,$G721)</f>
        <v>0</v>
      </c>
      <c r="AO721" s="99">
        <f t="shared" si="57"/>
        <v>0</v>
      </c>
      <c r="AP721" s="99">
        <f>SUMIFS(通讯通路门店!$K:$K,通讯通路门店!$S:$S,$G721)</f>
        <v>0</v>
      </c>
      <c r="AQ721" s="83"/>
      <c r="AR721" s="99">
        <f>SUMIFS(通讯通路门店!$T:$T,通讯通路门店!$S:$S,$G721)</f>
        <v>0</v>
      </c>
      <c r="AS721" s="99">
        <f>SUMIFS(通讯通路门店!$U:$U,通讯通路门店!$S:$S,$G721)</f>
        <v>0</v>
      </c>
      <c r="AT721" s="99">
        <f>SUMIFS(通讯通路门店!$V:$V,通讯通路门店!$S:$S,$G721)</f>
        <v>0</v>
      </c>
      <c r="AU721" s="99">
        <f>SUMIFS(通讯通路门店!$W:$W,通讯通路门店!$S:$S,$G721)</f>
        <v>0</v>
      </c>
      <c r="AV721" s="99">
        <f>SUMIFS(通讯通路门店!$Z:$Z,通讯通路门店!$S:$S,$G721)</f>
        <v>0</v>
      </c>
      <c r="AW721" s="99">
        <f>SUMIFS(通讯通路门店!$AB:$AB,通讯通路门店!$S:$S,$G721)</f>
        <v>0</v>
      </c>
      <c r="AX721" s="99">
        <f>SUMIFS(通讯通路门店!$X:$X,通讯通路门店!$S:$S,$G721)</f>
        <v>0</v>
      </c>
      <c r="AY721" s="99">
        <f>SUMIFS(通讯通路门店!$Y:$Y,通讯通路门店!$S:$S,$G721)</f>
        <v>0</v>
      </c>
      <c r="AZ721" s="99">
        <f>SUMIFS(通讯通路门店!$AA:$AA,通讯通路门店!$S:$S,$G721)</f>
        <v>0</v>
      </c>
      <c r="BA721" s="99">
        <f t="shared" si="58"/>
        <v>0</v>
      </c>
      <c r="BB721" s="99">
        <f t="shared" si="59"/>
        <v>0</v>
      </c>
      <c r="BC721" s="99">
        <f>SUMIFS(通讯通路门店!$W:$W,通讯通路门店!$S:$S,$G721,通讯通路门店!$J:$J,"荣耀体验店")+SUMIFS(通讯通路门店!$W:$W,通讯通路门店!$S:$S,$G721,通讯通路门店!$J:$J,"荣耀授权专卖店")</f>
        <v>0</v>
      </c>
      <c r="BD721" s="99">
        <f>SUMIFS(通讯通路门店!$Z:$Z,通讯通路门店!$S:$S,$G721,通讯通路门店!$J:$J,"VIVO体验店")</f>
        <v>0</v>
      </c>
      <c r="BE721" s="99">
        <f>SUMIFS(通讯通路门店!$AB:$AB,通讯通路门店!$S:$S,$G721,通讯通路门店!$J:$J,"OPPO体验店")</f>
        <v>0</v>
      </c>
      <c r="BF721" s="99">
        <f>SUMIFS(通讯通路门店!$X:$X,通讯通路门店!$S:$S,$G721,通讯通路门店!$J:$J,"华为授权体验店")+SUMIFS(通讯通路门店!$AA:$AA,通讯通路门店!$S:$S,$G721,通讯通路门店!$J:$J,"华为堡垒店")</f>
        <v>0</v>
      </c>
      <c r="BG721" s="99">
        <f>SUMIFS(通讯通路门店!$Y:$Y,通讯通路门店!$S:$S,$G721,通讯通路门店!$J:$J,"小米体验店")</f>
        <v>0</v>
      </c>
      <c r="BH721" s="99">
        <f>SUMIFS(通讯通路门店!$AA:$AA,通讯通路门店!$S:$S,$G721,通讯通路门店!$J:$J,"苹果体验店")</f>
        <v>0</v>
      </c>
      <c r="BI721" s="99">
        <f>SUMIFS(通讯通路门店!$K:$K,通讯通路门店!$S:$S,$G721,通讯通路门店!$J:$J,"其他品牌专卖店")</f>
        <v>0</v>
      </c>
      <c r="BJ721" s="99">
        <f>SUMIFS(通讯通路门店!$AC:$AC,通讯通路门店!$S:$S,$G721)</f>
        <v>0</v>
      </c>
      <c r="BK721" s="99">
        <f>SUMIFS(通讯通路门店!$AD:$AD,通讯通路门店!$S:$S,$G721)</f>
        <v>0</v>
      </c>
      <c r="BL721" s="99">
        <f>SUMIFS(通讯通路门店!$AE:$AE,通讯通路门店!$S:$S,$G721)</f>
        <v>0</v>
      </c>
      <c r="BM721" s="99">
        <f>SUMIFS(通讯通路门店!$AF:$AF,通讯通路门店!$S:$S,$G721)</f>
        <v>0</v>
      </c>
      <c r="BN721" s="99">
        <f>SUMIFS(通讯通路门店!$AG:$AG,通讯通路门店!$S:$S,$G721)</f>
        <v>0</v>
      </c>
      <c r="BO721" s="99">
        <f>SUMIFS(通讯通路门店!$AH:$AH,通讯通路门店!$S:$S,$G721)</f>
        <v>0</v>
      </c>
      <c r="BP721" s="99">
        <f>SUMIFS(通讯通路门店!$AI:$AI,通讯通路门店!$S:$S,$G721)</f>
        <v>0</v>
      </c>
      <c r="BQ721" s="83"/>
    </row>
    <row r="722" spans="1:69">
      <c r="A722" s="99" t="str">
        <f>IFERROR(_xlfn.XLOOKUP($G722,通讯通路门店!$S$4:$S$993931,通讯通路门店!$A$4:$A$993931,0,0),"")</f>
        <v/>
      </c>
      <c r="B722" s="99" t="str">
        <f>IFERROR(_xlfn.XLOOKUP($G722,通讯通路门店!$S$4:$S$993931,通讯通路门店!$B$4:$B$993931,0,0),"")</f>
        <v/>
      </c>
      <c r="C722" s="99" t="str">
        <f>IFERROR(_xlfn.XLOOKUP($G722,通讯通路门店!$S$4:$S$993931,通讯通路门店!$C$4:$C$993931,0,0),"")</f>
        <v/>
      </c>
      <c r="D722" s="99" t="str">
        <f>IFERROR(_xlfn.XLOOKUP($G722,通讯通路门店!$S$4:$S$993931,通讯通路门店!$D$4:$D$993931,0,0),"")</f>
        <v/>
      </c>
      <c r="E722" s="83"/>
      <c r="F722" s="83"/>
      <c r="G722" s="101" t="e">
        <v>#N/A</v>
      </c>
      <c r="H722" s="102" t="str">
        <f>IFERROR(_xlfn.XLOOKUP($G722,通讯通路门店!$S$4:$S$993931,通讯通路门店!$R$4:$R$993931,0,0),"")</f>
        <v/>
      </c>
      <c r="I722" s="83"/>
      <c r="J722" s="83"/>
      <c r="K722" s="83"/>
      <c r="L722" s="83"/>
      <c r="M722" s="83"/>
      <c r="N722" s="83"/>
      <c r="O722" s="83"/>
      <c r="P722" s="83"/>
      <c r="Q722" s="83"/>
      <c r="R722" s="83"/>
      <c r="S722" s="83"/>
      <c r="T722" s="83"/>
      <c r="U722" s="99">
        <f>COUNTIF(通讯通路门店!$S:$S,$G722)</f>
        <v>0</v>
      </c>
      <c r="V722" s="99">
        <f>COUNTIFS(通讯通路门店!$S:$S,$G722,通讯通路门店!$J:$J,"综合卖场")</f>
        <v>0</v>
      </c>
      <c r="W722" s="99">
        <f>SUMIFS(通讯通路门店!$AJ:$AJ,通讯通路门店!$S:$S,通讯客户沙盘!$G722)</f>
        <v>0</v>
      </c>
      <c r="X722" s="99">
        <f t="shared" si="55"/>
        <v>0</v>
      </c>
      <c r="Y722" s="99">
        <f>COUNTIFS(通讯通路门店!$S:$S,$G722,通讯通路门店!$J:$J,"荣耀体验店")+COUNTIFS(通讯通路门店!$S:$S,$G722,通讯通路门店!$J:$J,"荣耀授权专卖店")</f>
        <v>0</v>
      </c>
      <c r="Z722" s="99">
        <f>COUNTIFS(通讯通路门店!$S:$S,$G722,通讯通路门店!$J:$J,"VIVO体验店")</f>
        <v>0</v>
      </c>
      <c r="AA722" s="99">
        <f>COUNTIFS(通讯通路门店!$S:$S,$G722,通讯通路门店!$J:$J,"OPPO体验店")</f>
        <v>0</v>
      </c>
      <c r="AB722" s="99">
        <f>COUNTIFS(通讯通路门店!$S:$S,$G722,通讯通路门店!$J:$J,"华为授权体验店")+COUNTIFS(通讯通路门店!$S:$S,$G722,通讯通路门店!$J:$J,"华为堡垒店")</f>
        <v>0</v>
      </c>
      <c r="AC722" s="99">
        <f>COUNTIFS(通讯通路门店!$S:$S,$G722,通讯通路门店!$J:$J,"小米体验店")</f>
        <v>0</v>
      </c>
      <c r="AD722" s="99">
        <f>COUNTIFS(通讯通路门店!$S:$S,$G722,通讯通路门店!$J:$J,"苹果体验店")</f>
        <v>0</v>
      </c>
      <c r="AE722" s="99">
        <f>COUNTIFS(通讯通路门店!$S:$S,$G722,通讯通路门店!$J:$J,"其他品牌专卖店")</f>
        <v>0</v>
      </c>
      <c r="AF722" s="99">
        <f>SUMIFS(通讯通路门店!$BI:$BI,通讯通路门店!$S:$S,$G722)</f>
        <v>0</v>
      </c>
      <c r="AG722" s="99">
        <f>SUMIFS(通讯通路门店!$BH:$BH,通讯通路门店!$S:$S,$G722)</f>
        <v>0</v>
      </c>
      <c r="AH722" s="99">
        <f t="shared" si="56"/>
        <v>0</v>
      </c>
      <c r="AI722" s="99">
        <f>SUMIFS(通讯通路门店!$BB:$BB,通讯通路门店!$S:$S,$G722)</f>
        <v>0</v>
      </c>
      <c r="AJ722" s="99">
        <f>SUMIFS(通讯通路门店!$BE:$BE,通讯通路门店!$S:$S,$G722)</f>
        <v>0</v>
      </c>
      <c r="AK722" s="99">
        <f>SUMIFS(通讯通路门店!$BG:$BG,通讯通路门店!$S:$S,$G722)</f>
        <v>0</v>
      </c>
      <c r="AL722" s="99">
        <f>SUMIFS(通讯通路门店!$BC:$BC,通讯通路门店!$S:$S,$G722)</f>
        <v>0</v>
      </c>
      <c r="AM722" s="99">
        <f>SUMIFS(通讯通路门店!$BD:$BD,通讯通路门店!$S:$S,$G722)</f>
        <v>0</v>
      </c>
      <c r="AN722" s="99">
        <f>SUMIFS(通讯通路门店!$BF:$BF,通讯通路门店!$S:$S,$G722)</f>
        <v>0</v>
      </c>
      <c r="AO722" s="99">
        <f t="shared" si="57"/>
        <v>0</v>
      </c>
      <c r="AP722" s="99">
        <f>SUMIFS(通讯通路门店!$K:$K,通讯通路门店!$S:$S,$G722)</f>
        <v>0</v>
      </c>
      <c r="AQ722" s="83"/>
      <c r="AR722" s="99">
        <f>SUMIFS(通讯通路门店!$T:$T,通讯通路门店!$S:$S,$G722)</f>
        <v>0</v>
      </c>
      <c r="AS722" s="99">
        <f>SUMIFS(通讯通路门店!$U:$U,通讯通路门店!$S:$S,$G722)</f>
        <v>0</v>
      </c>
      <c r="AT722" s="99">
        <f>SUMIFS(通讯通路门店!$V:$V,通讯通路门店!$S:$S,$G722)</f>
        <v>0</v>
      </c>
      <c r="AU722" s="99">
        <f>SUMIFS(通讯通路门店!$W:$W,通讯通路门店!$S:$S,$G722)</f>
        <v>0</v>
      </c>
      <c r="AV722" s="99">
        <f>SUMIFS(通讯通路门店!$Z:$Z,通讯通路门店!$S:$S,$G722)</f>
        <v>0</v>
      </c>
      <c r="AW722" s="99">
        <f>SUMIFS(通讯通路门店!$AB:$AB,通讯通路门店!$S:$S,$G722)</f>
        <v>0</v>
      </c>
      <c r="AX722" s="99">
        <f>SUMIFS(通讯通路门店!$X:$X,通讯通路门店!$S:$S,$G722)</f>
        <v>0</v>
      </c>
      <c r="AY722" s="99">
        <f>SUMIFS(通讯通路门店!$Y:$Y,通讯通路门店!$S:$S,$G722)</f>
        <v>0</v>
      </c>
      <c r="AZ722" s="99">
        <f>SUMIFS(通讯通路门店!$AA:$AA,通讯通路门店!$S:$S,$G722)</f>
        <v>0</v>
      </c>
      <c r="BA722" s="99">
        <f t="shared" si="58"/>
        <v>0</v>
      </c>
      <c r="BB722" s="99">
        <f t="shared" si="59"/>
        <v>0</v>
      </c>
      <c r="BC722" s="99">
        <f>SUMIFS(通讯通路门店!$W:$W,通讯通路门店!$S:$S,$G722,通讯通路门店!$J:$J,"荣耀体验店")+SUMIFS(通讯通路门店!$W:$W,通讯通路门店!$S:$S,$G722,通讯通路门店!$J:$J,"荣耀授权专卖店")</f>
        <v>0</v>
      </c>
      <c r="BD722" s="99">
        <f>SUMIFS(通讯通路门店!$Z:$Z,通讯通路门店!$S:$S,$G722,通讯通路门店!$J:$J,"VIVO体验店")</f>
        <v>0</v>
      </c>
      <c r="BE722" s="99">
        <f>SUMIFS(通讯通路门店!$AB:$AB,通讯通路门店!$S:$S,$G722,通讯通路门店!$J:$J,"OPPO体验店")</f>
        <v>0</v>
      </c>
      <c r="BF722" s="99">
        <f>SUMIFS(通讯通路门店!$X:$X,通讯通路门店!$S:$S,$G722,通讯通路门店!$J:$J,"华为授权体验店")+SUMIFS(通讯通路门店!$AA:$AA,通讯通路门店!$S:$S,$G722,通讯通路门店!$J:$J,"华为堡垒店")</f>
        <v>0</v>
      </c>
      <c r="BG722" s="99">
        <f>SUMIFS(通讯通路门店!$Y:$Y,通讯通路门店!$S:$S,$G722,通讯通路门店!$J:$J,"小米体验店")</f>
        <v>0</v>
      </c>
      <c r="BH722" s="99">
        <f>SUMIFS(通讯通路门店!$AA:$AA,通讯通路门店!$S:$S,$G722,通讯通路门店!$J:$J,"苹果体验店")</f>
        <v>0</v>
      </c>
      <c r="BI722" s="99">
        <f>SUMIFS(通讯通路门店!$K:$K,通讯通路门店!$S:$S,$G722,通讯通路门店!$J:$J,"其他品牌专卖店")</f>
        <v>0</v>
      </c>
      <c r="BJ722" s="99">
        <f>SUMIFS(通讯通路门店!$AC:$AC,通讯通路门店!$S:$S,$G722)</f>
        <v>0</v>
      </c>
      <c r="BK722" s="99">
        <f>SUMIFS(通讯通路门店!$AD:$AD,通讯通路门店!$S:$S,$G722)</f>
        <v>0</v>
      </c>
      <c r="BL722" s="99">
        <f>SUMIFS(通讯通路门店!$AE:$AE,通讯通路门店!$S:$S,$G722)</f>
        <v>0</v>
      </c>
      <c r="BM722" s="99">
        <f>SUMIFS(通讯通路门店!$AF:$AF,通讯通路门店!$S:$S,$G722)</f>
        <v>0</v>
      </c>
      <c r="BN722" s="99">
        <f>SUMIFS(通讯通路门店!$AG:$AG,通讯通路门店!$S:$S,$G722)</f>
        <v>0</v>
      </c>
      <c r="BO722" s="99">
        <f>SUMIFS(通讯通路门店!$AH:$AH,通讯通路门店!$S:$S,$G722)</f>
        <v>0</v>
      </c>
      <c r="BP722" s="99">
        <f>SUMIFS(通讯通路门店!$AI:$AI,通讯通路门店!$S:$S,$G722)</f>
        <v>0</v>
      </c>
      <c r="BQ722" s="83"/>
    </row>
    <row r="723" spans="1:69">
      <c r="A723" s="99" t="str">
        <f>IFERROR(_xlfn.XLOOKUP($G723,通讯通路门店!$S$4:$S$993931,通讯通路门店!$A$4:$A$993931,0,0),"")</f>
        <v/>
      </c>
      <c r="B723" s="99" t="str">
        <f>IFERROR(_xlfn.XLOOKUP($G723,通讯通路门店!$S$4:$S$993931,通讯通路门店!$B$4:$B$993931,0,0),"")</f>
        <v/>
      </c>
      <c r="C723" s="99" t="str">
        <f>IFERROR(_xlfn.XLOOKUP($G723,通讯通路门店!$S$4:$S$993931,通讯通路门店!$C$4:$C$993931,0,0),"")</f>
        <v/>
      </c>
      <c r="D723" s="99" t="str">
        <f>IFERROR(_xlfn.XLOOKUP($G723,通讯通路门店!$S$4:$S$993931,通讯通路门店!$D$4:$D$993931,0,0),"")</f>
        <v/>
      </c>
      <c r="E723" s="83"/>
      <c r="F723" s="83"/>
      <c r="G723" s="101" t="e">
        <v>#N/A</v>
      </c>
      <c r="H723" s="102" t="str">
        <f>IFERROR(_xlfn.XLOOKUP($G723,通讯通路门店!$S$4:$S$993931,通讯通路门店!$R$4:$R$993931,0,0),"")</f>
        <v/>
      </c>
      <c r="I723" s="83"/>
      <c r="J723" s="83"/>
      <c r="K723" s="83"/>
      <c r="L723" s="83"/>
      <c r="M723" s="83"/>
      <c r="N723" s="83"/>
      <c r="O723" s="83"/>
      <c r="P723" s="83"/>
      <c r="Q723" s="83"/>
      <c r="R723" s="83"/>
      <c r="S723" s="83"/>
      <c r="T723" s="83"/>
      <c r="U723" s="99">
        <f>COUNTIF(通讯通路门店!$S:$S,$G723)</f>
        <v>0</v>
      </c>
      <c r="V723" s="99">
        <f>COUNTIFS(通讯通路门店!$S:$S,$G723,通讯通路门店!$J:$J,"综合卖场")</f>
        <v>0</v>
      </c>
      <c r="W723" s="99">
        <f>SUMIFS(通讯通路门店!$AJ:$AJ,通讯通路门店!$S:$S,通讯客户沙盘!$G723)</f>
        <v>0</v>
      </c>
      <c r="X723" s="99">
        <f t="shared" si="55"/>
        <v>0</v>
      </c>
      <c r="Y723" s="99">
        <f>COUNTIFS(通讯通路门店!$S:$S,$G723,通讯通路门店!$J:$J,"荣耀体验店")+COUNTIFS(通讯通路门店!$S:$S,$G723,通讯通路门店!$J:$J,"荣耀授权专卖店")</f>
        <v>0</v>
      </c>
      <c r="Z723" s="99">
        <f>COUNTIFS(通讯通路门店!$S:$S,$G723,通讯通路门店!$J:$J,"VIVO体验店")</f>
        <v>0</v>
      </c>
      <c r="AA723" s="99">
        <f>COUNTIFS(通讯通路门店!$S:$S,$G723,通讯通路门店!$J:$J,"OPPO体验店")</f>
        <v>0</v>
      </c>
      <c r="AB723" s="99">
        <f>COUNTIFS(通讯通路门店!$S:$S,$G723,通讯通路门店!$J:$J,"华为授权体验店")+COUNTIFS(通讯通路门店!$S:$S,$G723,通讯通路门店!$J:$J,"华为堡垒店")</f>
        <v>0</v>
      </c>
      <c r="AC723" s="99">
        <f>COUNTIFS(通讯通路门店!$S:$S,$G723,通讯通路门店!$J:$J,"小米体验店")</f>
        <v>0</v>
      </c>
      <c r="AD723" s="99">
        <f>COUNTIFS(通讯通路门店!$S:$S,$G723,通讯通路门店!$J:$J,"苹果体验店")</f>
        <v>0</v>
      </c>
      <c r="AE723" s="99">
        <f>COUNTIFS(通讯通路门店!$S:$S,$G723,通讯通路门店!$J:$J,"其他品牌专卖店")</f>
        <v>0</v>
      </c>
      <c r="AF723" s="99">
        <f>SUMIFS(通讯通路门店!$BI:$BI,通讯通路门店!$S:$S,$G723)</f>
        <v>0</v>
      </c>
      <c r="AG723" s="99">
        <f>SUMIFS(通讯通路门店!$BH:$BH,通讯通路门店!$S:$S,$G723)</f>
        <v>0</v>
      </c>
      <c r="AH723" s="99">
        <f t="shared" si="56"/>
        <v>0</v>
      </c>
      <c r="AI723" s="99">
        <f>SUMIFS(通讯通路门店!$BB:$BB,通讯通路门店!$S:$S,$G723)</f>
        <v>0</v>
      </c>
      <c r="AJ723" s="99">
        <f>SUMIFS(通讯通路门店!$BE:$BE,通讯通路门店!$S:$S,$G723)</f>
        <v>0</v>
      </c>
      <c r="AK723" s="99">
        <f>SUMIFS(通讯通路门店!$BG:$BG,通讯通路门店!$S:$S,$G723)</f>
        <v>0</v>
      </c>
      <c r="AL723" s="99">
        <f>SUMIFS(通讯通路门店!$BC:$BC,通讯通路门店!$S:$S,$G723)</f>
        <v>0</v>
      </c>
      <c r="AM723" s="99">
        <f>SUMIFS(通讯通路门店!$BD:$BD,通讯通路门店!$S:$S,$G723)</f>
        <v>0</v>
      </c>
      <c r="AN723" s="99">
        <f>SUMIFS(通讯通路门店!$BF:$BF,通讯通路门店!$S:$S,$G723)</f>
        <v>0</v>
      </c>
      <c r="AO723" s="99">
        <f t="shared" si="57"/>
        <v>0</v>
      </c>
      <c r="AP723" s="99">
        <f>SUMIFS(通讯通路门店!$K:$K,通讯通路门店!$S:$S,$G723)</f>
        <v>0</v>
      </c>
      <c r="AQ723" s="83"/>
      <c r="AR723" s="99">
        <f>SUMIFS(通讯通路门店!$T:$T,通讯通路门店!$S:$S,$G723)</f>
        <v>0</v>
      </c>
      <c r="AS723" s="99">
        <f>SUMIFS(通讯通路门店!$U:$U,通讯通路门店!$S:$S,$G723)</f>
        <v>0</v>
      </c>
      <c r="AT723" s="99">
        <f>SUMIFS(通讯通路门店!$V:$V,通讯通路门店!$S:$S,$G723)</f>
        <v>0</v>
      </c>
      <c r="AU723" s="99">
        <f>SUMIFS(通讯通路门店!$W:$W,通讯通路门店!$S:$S,$G723)</f>
        <v>0</v>
      </c>
      <c r="AV723" s="99">
        <f>SUMIFS(通讯通路门店!$Z:$Z,通讯通路门店!$S:$S,$G723)</f>
        <v>0</v>
      </c>
      <c r="AW723" s="99">
        <f>SUMIFS(通讯通路门店!$AB:$AB,通讯通路门店!$S:$S,$G723)</f>
        <v>0</v>
      </c>
      <c r="AX723" s="99">
        <f>SUMIFS(通讯通路门店!$X:$X,通讯通路门店!$S:$S,$G723)</f>
        <v>0</v>
      </c>
      <c r="AY723" s="99">
        <f>SUMIFS(通讯通路门店!$Y:$Y,通讯通路门店!$S:$S,$G723)</f>
        <v>0</v>
      </c>
      <c r="AZ723" s="99">
        <f>SUMIFS(通讯通路门店!$AA:$AA,通讯通路门店!$S:$S,$G723)</f>
        <v>0</v>
      </c>
      <c r="BA723" s="99">
        <f t="shared" si="58"/>
        <v>0</v>
      </c>
      <c r="BB723" s="99">
        <f t="shared" si="59"/>
        <v>0</v>
      </c>
      <c r="BC723" s="99">
        <f>SUMIFS(通讯通路门店!$W:$W,通讯通路门店!$S:$S,$G723,通讯通路门店!$J:$J,"荣耀体验店")+SUMIFS(通讯通路门店!$W:$W,通讯通路门店!$S:$S,$G723,通讯通路门店!$J:$J,"荣耀授权专卖店")</f>
        <v>0</v>
      </c>
      <c r="BD723" s="99">
        <f>SUMIFS(通讯通路门店!$Z:$Z,通讯通路门店!$S:$S,$G723,通讯通路门店!$J:$J,"VIVO体验店")</f>
        <v>0</v>
      </c>
      <c r="BE723" s="99">
        <f>SUMIFS(通讯通路门店!$AB:$AB,通讯通路门店!$S:$S,$G723,通讯通路门店!$J:$J,"OPPO体验店")</f>
        <v>0</v>
      </c>
      <c r="BF723" s="99">
        <f>SUMIFS(通讯通路门店!$X:$X,通讯通路门店!$S:$S,$G723,通讯通路门店!$J:$J,"华为授权体验店")+SUMIFS(通讯通路门店!$AA:$AA,通讯通路门店!$S:$S,$G723,通讯通路门店!$J:$J,"华为堡垒店")</f>
        <v>0</v>
      </c>
      <c r="BG723" s="99">
        <f>SUMIFS(通讯通路门店!$Y:$Y,通讯通路门店!$S:$S,$G723,通讯通路门店!$J:$J,"小米体验店")</f>
        <v>0</v>
      </c>
      <c r="BH723" s="99">
        <f>SUMIFS(通讯通路门店!$AA:$AA,通讯通路门店!$S:$S,$G723,通讯通路门店!$J:$J,"苹果体验店")</f>
        <v>0</v>
      </c>
      <c r="BI723" s="99">
        <f>SUMIFS(通讯通路门店!$K:$K,通讯通路门店!$S:$S,$G723,通讯通路门店!$J:$J,"其他品牌专卖店")</f>
        <v>0</v>
      </c>
      <c r="BJ723" s="99">
        <f>SUMIFS(通讯通路门店!$AC:$AC,通讯通路门店!$S:$S,$G723)</f>
        <v>0</v>
      </c>
      <c r="BK723" s="99">
        <f>SUMIFS(通讯通路门店!$AD:$AD,通讯通路门店!$S:$S,$G723)</f>
        <v>0</v>
      </c>
      <c r="BL723" s="99">
        <f>SUMIFS(通讯通路门店!$AE:$AE,通讯通路门店!$S:$S,$G723)</f>
        <v>0</v>
      </c>
      <c r="BM723" s="99">
        <f>SUMIFS(通讯通路门店!$AF:$AF,通讯通路门店!$S:$S,$G723)</f>
        <v>0</v>
      </c>
      <c r="BN723" s="99">
        <f>SUMIFS(通讯通路门店!$AG:$AG,通讯通路门店!$S:$S,$G723)</f>
        <v>0</v>
      </c>
      <c r="BO723" s="99">
        <f>SUMIFS(通讯通路门店!$AH:$AH,通讯通路门店!$S:$S,$G723)</f>
        <v>0</v>
      </c>
      <c r="BP723" s="99">
        <f>SUMIFS(通讯通路门店!$AI:$AI,通讯通路门店!$S:$S,$G723)</f>
        <v>0</v>
      </c>
      <c r="BQ723" s="83"/>
    </row>
    <row r="724" spans="1:69">
      <c r="A724" s="99" t="str">
        <f>IFERROR(_xlfn.XLOOKUP($G724,通讯通路门店!$S$4:$S$993931,通讯通路门店!$A$4:$A$993931,0,0),"")</f>
        <v/>
      </c>
      <c r="B724" s="99" t="str">
        <f>IFERROR(_xlfn.XLOOKUP($G724,通讯通路门店!$S$4:$S$993931,通讯通路门店!$B$4:$B$993931,0,0),"")</f>
        <v/>
      </c>
      <c r="C724" s="99" t="str">
        <f>IFERROR(_xlfn.XLOOKUP($G724,通讯通路门店!$S$4:$S$993931,通讯通路门店!$C$4:$C$993931,0,0),"")</f>
        <v/>
      </c>
      <c r="D724" s="99" t="str">
        <f>IFERROR(_xlfn.XLOOKUP($G724,通讯通路门店!$S$4:$S$993931,通讯通路门店!$D$4:$D$993931,0,0),"")</f>
        <v/>
      </c>
      <c r="E724" s="83"/>
      <c r="F724" s="83"/>
      <c r="G724" s="101" t="e">
        <v>#N/A</v>
      </c>
      <c r="H724" s="102" t="str">
        <f>IFERROR(_xlfn.XLOOKUP($G724,通讯通路门店!$S$4:$S$993931,通讯通路门店!$R$4:$R$993931,0,0),"")</f>
        <v/>
      </c>
      <c r="I724" s="83"/>
      <c r="J724" s="83"/>
      <c r="K724" s="83"/>
      <c r="L724" s="83"/>
      <c r="M724" s="83"/>
      <c r="N724" s="83"/>
      <c r="O724" s="83"/>
      <c r="P724" s="83"/>
      <c r="Q724" s="83"/>
      <c r="R724" s="83"/>
      <c r="S724" s="83"/>
      <c r="T724" s="83"/>
      <c r="U724" s="99">
        <f>COUNTIF(通讯通路门店!$S:$S,$G724)</f>
        <v>0</v>
      </c>
      <c r="V724" s="99">
        <f>COUNTIFS(通讯通路门店!$S:$S,$G724,通讯通路门店!$J:$J,"综合卖场")</f>
        <v>0</v>
      </c>
      <c r="W724" s="99">
        <f>SUMIFS(通讯通路门店!$AJ:$AJ,通讯通路门店!$S:$S,通讯客户沙盘!$G724)</f>
        <v>0</v>
      </c>
      <c r="X724" s="99">
        <f t="shared" si="55"/>
        <v>0</v>
      </c>
      <c r="Y724" s="99">
        <f>COUNTIFS(通讯通路门店!$S:$S,$G724,通讯通路门店!$J:$J,"荣耀体验店")+COUNTIFS(通讯通路门店!$S:$S,$G724,通讯通路门店!$J:$J,"荣耀授权专卖店")</f>
        <v>0</v>
      </c>
      <c r="Z724" s="99">
        <f>COUNTIFS(通讯通路门店!$S:$S,$G724,通讯通路门店!$J:$J,"VIVO体验店")</f>
        <v>0</v>
      </c>
      <c r="AA724" s="99">
        <f>COUNTIFS(通讯通路门店!$S:$S,$G724,通讯通路门店!$J:$J,"OPPO体验店")</f>
        <v>0</v>
      </c>
      <c r="AB724" s="99">
        <f>COUNTIFS(通讯通路门店!$S:$S,$G724,通讯通路门店!$J:$J,"华为授权体验店")+COUNTIFS(通讯通路门店!$S:$S,$G724,通讯通路门店!$J:$J,"华为堡垒店")</f>
        <v>0</v>
      </c>
      <c r="AC724" s="99">
        <f>COUNTIFS(通讯通路门店!$S:$S,$G724,通讯通路门店!$J:$J,"小米体验店")</f>
        <v>0</v>
      </c>
      <c r="AD724" s="99">
        <f>COUNTIFS(通讯通路门店!$S:$S,$G724,通讯通路门店!$J:$J,"苹果体验店")</f>
        <v>0</v>
      </c>
      <c r="AE724" s="99">
        <f>COUNTIFS(通讯通路门店!$S:$S,$G724,通讯通路门店!$J:$J,"其他品牌专卖店")</f>
        <v>0</v>
      </c>
      <c r="AF724" s="99">
        <f>SUMIFS(通讯通路门店!$BI:$BI,通讯通路门店!$S:$S,$G724)</f>
        <v>0</v>
      </c>
      <c r="AG724" s="99">
        <f>SUMIFS(通讯通路门店!$BH:$BH,通讯通路门店!$S:$S,$G724)</f>
        <v>0</v>
      </c>
      <c r="AH724" s="99">
        <f t="shared" si="56"/>
        <v>0</v>
      </c>
      <c r="AI724" s="99">
        <f>SUMIFS(通讯通路门店!$BB:$BB,通讯通路门店!$S:$S,$G724)</f>
        <v>0</v>
      </c>
      <c r="AJ724" s="99">
        <f>SUMIFS(通讯通路门店!$BE:$BE,通讯通路门店!$S:$S,$G724)</f>
        <v>0</v>
      </c>
      <c r="AK724" s="99">
        <f>SUMIFS(通讯通路门店!$BG:$BG,通讯通路门店!$S:$S,$G724)</f>
        <v>0</v>
      </c>
      <c r="AL724" s="99">
        <f>SUMIFS(通讯通路门店!$BC:$BC,通讯通路门店!$S:$S,$G724)</f>
        <v>0</v>
      </c>
      <c r="AM724" s="99">
        <f>SUMIFS(通讯通路门店!$BD:$BD,通讯通路门店!$S:$S,$G724)</f>
        <v>0</v>
      </c>
      <c r="AN724" s="99">
        <f>SUMIFS(通讯通路门店!$BF:$BF,通讯通路门店!$S:$S,$G724)</f>
        <v>0</v>
      </c>
      <c r="AO724" s="99">
        <f t="shared" si="57"/>
        <v>0</v>
      </c>
      <c r="AP724" s="99">
        <f>SUMIFS(通讯通路门店!$K:$K,通讯通路门店!$S:$S,$G724)</f>
        <v>0</v>
      </c>
      <c r="AQ724" s="83"/>
      <c r="AR724" s="99">
        <f>SUMIFS(通讯通路门店!$T:$T,通讯通路门店!$S:$S,$G724)</f>
        <v>0</v>
      </c>
      <c r="AS724" s="99">
        <f>SUMIFS(通讯通路门店!$U:$U,通讯通路门店!$S:$S,$G724)</f>
        <v>0</v>
      </c>
      <c r="AT724" s="99">
        <f>SUMIFS(通讯通路门店!$V:$V,通讯通路门店!$S:$S,$G724)</f>
        <v>0</v>
      </c>
      <c r="AU724" s="99">
        <f>SUMIFS(通讯通路门店!$W:$W,通讯通路门店!$S:$S,$G724)</f>
        <v>0</v>
      </c>
      <c r="AV724" s="99">
        <f>SUMIFS(通讯通路门店!$Z:$Z,通讯通路门店!$S:$S,$G724)</f>
        <v>0</v>
      </c>
      <c r="AW724" s="99">
        <f>SUMIFS(通讯通路门店!$AB:$AB,通讯通路门店!$S:$S,$G724)</f>
        <v>0</v>
      </c>
      <c r="AX724" s="99">
        <f>SUMIFS(通讯通路门店!$X:$X,通讯通路门店!$S:$S,$G724)</f>
        <v>0</v>
      </c>
      <c r="AY724" s="99">
        <f>SUMIFS(通讯通路门店!$Y:$Y,通讯通路门店!$S:$S,$G724)</f>
        <v>0</v>
      </c>
      <c r="AZ724" s="99">
        <f>SUMIFS(通讯通路门店!$AA:$AA,通讯通路门店!$S:$S,$G724)</f>
        <v>0</v>
      </c>
      <c r="BA724" s="99">
        <f t="shared" si="58"/>
        <v>0</v>
      </c>
      <c r="BB724" s="99">
        <f t="shared" si="59"/>
        <v>0</v>
      </c>
      <c r="BC724" s="99">
        <f>SUMIFS(通讯通路门店!$W:$W,通讯通路门店!$S:$S,$G724,通讯通路门店!$J:$J,"荣耀体验店")+SUMIFS(通讯通路门店!$W:$W,通讯通路门店!$S:$S,$G724,通讯通路门店!$J:$J,"荣耀授权专卖店")</f>
        <v>0</v>
      </c>
      <c r="BD724" s="99">
        <f>SUMIFS(通讯通路门店!$Z:$Z,通讯通路门店!$S:$S,$G724,通讯通路门店!$J:$J,"VIVO体验店")</f>
        <v>0</v>
      </c>
      <c r="BE724" s="99">
        <f>SUMIFS(通讯通路门店!$AB:$AB,通讯通路门店!$S:$S,$G724,通讯通路门店!$J:$J,"OPPO体验店")</f>
        <v>0</v>
      </c>
      <c r="BF724" s="99">
        <f>SUMIFS(通讯通路门店!$X:$X,通讯通路门店!$S:$S,$G724,通讯通路门店!$J:$J,"华为授权体验店")+SUMIFS(通讯通路门店!$AA:$AA,通讯通路门店!$S:$S,$G724,通讯通路门店!$J:$J,"华为堡垒店")</f>
        <v>0</v>
      </c>
      <c r="BG724" s="99">
        <f>SUMIFS(通讯通路门店!$Y:$Y,通讯通路门店!$S:$S,$G724,通讯通路门店!$J:$J,"小米体验店")</f>
        <v>0</v>
      </c>
      <c r="BH724" s="99">
        <f>SUMIFS(通讯通路门店!$AA:$AA,通讯通路门店!$S:$S,$G724,通讯通路门店!$J:$J,"苹果体验店")</f>
        <v>0</v>
      </c>
      <c r="BI724" s="99">
        <f>SUMIFS(通讯通路门店!$K:$K,通讯通路门店!$S:$S,$G724,通讯通路门店!$J:$J,"其他品牌专卖店")</f>
        <v>0</v>
      </c>
      <c r="BJ724" s="99">
        <f>SUMIFS(通讯通路门店!$AC:$AC,通讯通路门店!$S:$S,$G724)</f>
        <v>0</v>
      </c>
      <c r="BK724" s="99">
        <f>SUMIFS(通讯通路门店!$AD:$AD,通讯通路门店!$S:$S,$G724)</f>
        <v>0</v>
      </c>
      <c r="BL724" s="99">
        <f>SUMIFS(通讯通路门店!$AE:$AE,通讯通路门店!$S:$S,$G724)</f>
        <v>0</v>
      </c>
      <c r="BM724" s="99">
        <f>SUMIFS(通讯通路门店!$AF:$AF,通讯通路门店!$S:$S,$G724)</f>
        <v>0</v>
      </c>
      <c r="BN724" s="99">
        <f>SUMIFS(通讯通路门店!$AG:$AG,通讯通路门店!$S:$S,$G724)</f>
        <v>0</v>
      </c>
      <c r="BO724" s="99">
        <f>SUMIFS(通讯通路门店!$AH:$AH,通讯通路门店!$S:$S,$G724)</f>
        <v>0</v>
      </c>
      <c r="BP724" s="99">
        <f>SUMIFS(通讯通路门店!$AI:$AI,通讯通路门店!$S:$S,$G724)</f>
        <v>0</v>
      </c>
      <c r="BQ724" s="83"/>
    </row>
    <row r="725" spans="1:69">
      <c r="A725" s="99" t="str">
        <f>IFERROR(_xlfn.XLOOKUP($G725,通讯通路门店!$S$4:$S$993931,通讯通路门店!$A$4:$A$993931,0,0),"")</f>
        <v/>
      </c>
      <c r="B725" s="99" t="str">
        <f>IFERROR(_xlfn.XLOOKUP($G725,通讯通路门店!$S$4:$S$993931,通讯通路门店!$B$4:$B$993931,0,0),"")</f>
        <v/>
      </c>
      <c r="C725" s="99" t="str">
        <f>IFERROR(_xlfn.XLOOKUP($G725,通讯通路门店!$S$4:$S$993931,通讯通路门店!$C$4:$C$993931,0,0),"")</f>
        <v/>
      </c>
      <c r="D725" s="99" t="str">
        <f>IFERROR(_xlfn.XLOOKUP($G725,通讯通路门店!$S$4:$S$993931,通讯通路门店!$D$4:$D$993931,0,0),"")</f>
        <v/>
      </c>
      <c r="E725" s="83"/>
      <c r="F725" s="83"/>
      <c r="G725" s="101" t="e">
        <v>#N/A</v>
      </c>
      <c r="H725" s="102" t="str">
        <f>IFERROR(_xlfn.XLOOKUP($G725,通讯通路门店!$S$4:$S$993931,通讯通路门店!$R$4:$R$993931,0,0),"")</f>
        <v/>
      </c>
      <c r="I725" s="83"/>
      <c r="J725" s="83"/>
      <c r="K725" s="83"/>
      <c r="L725" s="83"/>
      <c r="M725" s="83"/>
      <c r="N725" s="83"/>
      <c r="O725" s="83"/>
      <c r="P725" s="83"/>
      <c r="Q725" s="83"/>
      <c r="R725" s="83"/>
      <c r="S725" s="83"/>
      <c r="T725" s="83"/>
      <c r="U725" s="99">
        <f>COUNTIF(通讯通路门店!$S:$S,$G725)</f>
        <v>0</v>
      </c>
      <c r="V725" s="99">
        <f>COUNTIFS(通讯通路门店!$S:$S,$G725,通讯通路门店!$J:$J,"综合卖场")</f>
        <v>0</v>
      </c>
      <c r="W725" s="99">
        <f>SUMIFS(通讯通路门店!$AJ:$AJ,通讯通路门店!$S:$S,通讯客户沙盘!$G725)</f>
        <v>0</v>
      </c>
      <c r="X725" s="99">
        <f t="shared" si="55"/>
        <v>0</v>
      </c>
      <c r="Y725" s="99">
        <f>COUNTIFS(通讯通路门店!$S:$S,$G725,通讯通路门店!$J:$J,"荣耀体验店")+COUNTIFS(通讯通路门店!$S:$S,$G725,通讯通路门店!$J:$J,"荣耀授权专卖店")</f>
        <v>0</v>
      </c>
      <c r="Z725" s="99">
        <f>COUNTIFS(通讯通路门店!$S:$S,$G725,通讯通路门店!$J:$J,"VIVO体验店")</f>
        <v>0</v>
      </c>
      <c r="AA725" s="99">
        <f>COUNTIFS(通讯通路门店!$S:$S,$G725,通讯通路门店!$J:$J,"OPPO体验店")</f>
        <v>0</v>
      </c>
      <c r="AB725" s="99">
        <f>COUNTIFS(通讯通路门店!$S:$S,$G725,通讯通路门店!$J:$J,"华为授权体验店")+COUNTIFS(通讯通路门店!$S:$S,$G725,通讯通路门店!$J:$J,"华为堡垒店")</f>
        <v>0</v>
      </c>
      <c r="AC725" s="99">
        <f>COUNTIFS(通讯通路门店!$S:$S,$G725,通讯通路门店!$J:$J,"小米体验店")</f>
        <v>0</v>
      </c>
      <c r="AD725" s="99">
        <f>COUNTIFS(通讯通路门店!$S:$S,$G725,通讯通路门店!$J:$J,"苹果体验店")</f>
        <v>0</v>
      </c>
      <c r="AE725" s="99">
        <f>COUNTIFS(通讯通路门店!$S:$S,$G725,通讯通路门店!$J:$J,"其他品牌专卖店")</f>
        <v>0</v>
      </c>
      <c r="AF725" s="99">
        <f>SUMIFS(通讯通路门店!$BI:$BI,通讯通路门店!$S:$S,$G725)</f>
        <v>0</v>
      </c>
      <c r="AG725" s="99">
        <f>SUMIFS(通讯通路门店!$BH:$BH,通讯通路门店!$S:$S,$G725)</f>
        <v>0</v>
      </c>
      <c r="AH725" s="99">
        <f t="shared" si="56"/>
        <v>0</v>
      </c>
      <c r="AI725" s="99">
        <f>SUMIFS(通讯通路门店!$BB:$BB,通讯通路门店!$S:$S,$G725)</f>
        <v>0</v>
      </c>
      <c r="AJ725" s="99">
        <f>SUMIFS(通讯通路门店!$BE:$BE,通讯通路门店!$S:$S,$G725)</f>
        <v>0</v>
      </c>
      <c r="AK725" s="99">
        <f>SUMIFS(通讯通路门店!$BG:$BG,通讯通路门店!$S:$S,$G725)</f>
        <v>0</v>
      </c>
      <c r="AL725" s="99">
        <f>SUMIFS(通讯通路门店!$BC:$BC,通讯通路门店!$S:$S,$G725)</f>
        <v>0</v>
      </c>
      <c r="AM725" s="99">
        <f>SUMIFS(通讯通路门店!$BD:$BD,通讯通路门店!$S:$S,$G725)</f>
        <v>0</v>
      </c>
      <c r="AN725" s="99">
        <f>SUMIFS(通讯通路门店!$BF:$BF,通讯通路门店!$S:$S,$G725)</f>
        <v>0</v>
      </c>
      <c r="AO725" s="99">
        <f t="shared" si="57"/>
        <v>0</v>
      </c>
      <c r="AP725" s="99">
        <f>SUMIFS(通讯通路门店!$K:$K,通讯通路门店!$S:$S,$G725)</f>
        <v>0</v>
      </c>
      <c r="AQ725" s="83"/>
      <c r="AR725" s="99">
        <f>SUMIFS(通讯通路门店!$T:$T,通讯通路门店!$S:$S,$G725)</f>
        <v>0</v>
      </c>
      <c r="AS725" s="99">
        <f>SUMIFS(通讯通路门店!$U:$U,通讯通路门店!$S:$S,$G725)</f>
        <v>0</v>
      </c>
      <c r="AT725" s="99">
        <f>SUMIFS(通讯通路门店!$V:$V,通讯通路门店!$S:$S,$G725)</f>
        <v>0</v>
      </c>
      <c r="AU725" s="99">
        <f>SUMIFS(通讯通路门店!$W:$W,通讯通路门店!$S:$S,$G725)</f>
        <v>0</v>
      </c>
      <c r="AV725" s="99">
        <f>SUMIFS(通讯通路门店!$Z:$Z,通讯通路门店!$S:$S,$G725)</f>
        <v>0</v>
      </c>
      <c r="AW725" s="99">
        <f>SUMIFS(通讯通路门店!$AB:$AB,通讯通路门店!$S:$S,$G725)</f>
        <v>0</v>
      </c>
      <c r="AX725" s="99">
        <f>SUMIFS(通讯通路门店!$X:$X,通讯通路门店!$S:$S,$G725)</f>
        <v>0</v>
      </c>
      <c r="AY725" s="99">
        <f>SUMIFS(通讯通路门店!$Y:$Y,通讯通路门店!$S:$S,$G725)</f>
        <v>0</v>
      </c>
      <c r="AZ725" s="99">
        <f>SUMIFS(通讯通路门店!$AA:$AA,通讯通路门店!$S:$S,$G725)</f>
        <v>0</v>
      </c>
      <c r="BA725" s="99">
        <f t="shared" si="58"/>
        <v>0</v>
      </c>
      <c r="BB725" s="99">
        <f t="shared" si="59"/>
        <v>0</v>
      </c>
      <c r="BC725" s="99">
        <f>SUMIFS(通讯通路门店!$W:$W,通讯通路门店!$S:$S,$G725,通讯通路门店!$J:$J,"荣耀体验店")+SUMIFS(通讯通路门店!$W:$W,通讯通路门店!$S:$S,$G725,通讯通路门店!$J:$J,"荣耀授权专卖店")</f>
        <v>0</v>
      </c>
      <c r="BD725" s="99">
        <f>SUMIFS(通讯通路门店!$Z:$Z,通讯通路门店!$S:$S,$G725,通讯通路门店!$J:$J,"VIVO体验店")</f>
        <v>0</v>
      </c>
      <c r="BE725" s="99">
        <f>SUMIFS(通讯通路门店!$AB:$AB,通讯通路门店!$S:$S,$G725,通讯通路门店!$J:$J,"OPPO体验店")</f>
        <v>0</v>
      </c>
      <c r="BF725" s="99">
        <f>SUMIFS(通讯通路门店!$X:$X,通讯通路门店!$S:$S,$G725,通讯通路门店!$J:$J,"华为授权体验店")+SUMIFS(通讯通路门店!$AA:$AA,通讯通路门店!$S:$S,$G725,通讯通路门店!$J:$J,"华为堡垒店")</f>
        <v>0</v>
      </c>
      <c r="BG725" s="99">
        <f>SUMIFS(通讯通路门店!$Y:$Y,通讯通路门店!$S:$S,$G725,通讯通路门店!$J:$J,"小米体验店")</f>
        <v>0</v>
      </c>
      <c r="BH725" s="99">
        <f>SUMIFS(通讯通路门店!$AA:$AA,通讯通路门店!$S:$S,$G725,通讯通路门店!$J:$J,"苹果体验店")</f>
        <v>0</v>
      </c>
      <c r="BI725" s="99">
        <f>SUMIFS(通讯通路门店!$K:$K,通讯通路门店!$S:$S,$G725,通讯通路门店!$J:$J,"其他品牌专卖店")</f>
        <v>0</v>
      </c>
      <c r="BJ725" s="99">
        <f>SUMIFS(通讯通路门店!$AC:$AC,通讯通路门店!$S:$S,$G725)</f>
        <v>0</v>
      </c>
      <c r="BK725" s="99">
        <f>SUMIFS(通讯通路门店!$AD:$AD,通讯通路门店!$S:$S,$G725)</f>
        <v>0</v>
      </c>
      <c r="BL725" s="99">
        <f>SUMIFS(通讯通路门店!$AE:$AE,通讯通路门店!$S:$S,$G725)</f>
        <v>0</v>
      </c>
      <c r="BM725" s="99">
        <f>SUMIFS(通讯通路门店!$AF:$AF,通讯通路门店!$S:$S,$G725)</f>
        <v>0</v>
      </c>
      <c r="BN725" s="99">
        <f>SUMIFS(通讯通路门店!$AG:$AG,通讯通路门店!$S:$S,$G725)</f>
        <v>0</v>
      </c>
      <c r="BO725" s="99">
        <f>SUMIFS(通讯通路门店!$AH:$AH,通讯通路门店!$S:$S,$G725)</f>
        <v>0</v>
      </c>
      <c r="BP725" s="99">
        <f>SUMIFS(通讯通路门店!$AI:$AI,通讯通路门店!$S:$S,$G725)</f>
        <v>0</v>
      </c>
      <c r="BQ725" s="83"/>
    </row>
    <row r="726" spans="1:69">
      <c r="A726" s="99" t="str">
        <f>IFERROR(_xlfn.XLOOKUP($G726,通讯通路门店!$S$4:$S$993931,通讯通路门店!$A$4:$A$993931,0,0),"")</f>
        <v/>
      </c>
      <c r="B726" s="99" t="str">
        <f>IFERROR(_xlfn.XLOOKUP($G726,通讯通路门店!$S$4:$S$993931,通讯通路门店!$B$4:$B$993931,0,0),"")</f>
        <v/>
      </c>
      <c r="C726" s="99" t="str">
        <f>IFERROR(_xlfn.XLOOKUP($G726,通讯通路门店!$S$4:$S$993931,通讯通路门店!$C$4:$C$993931,0,0),"")</f>
        <v/>
      </c>
      <c r="D726" s="99" t="str">
        <f>IFERROR(_xlfn.XLOOKUP($G726,通讯通路门店!$S$4:$S$993931,通讯通路门店!$D$4:$D$993931,0,0),"")</f>
        <v/>
      </c>
      <c r="E726" s="83"/>
      <c r="F726" s="83"/>
      <c r="G726" s="101" t="e">
        <v>#N/A</v>
      </c>
      <c r="H726" s="102" t="str">
        <f>IFERROR(_xlfn.XLOOKUP($G726,通讯通路门店!$S$4:$S$993931,通讯通路门店!$R$4:$R$993931,0,0),"")</f>
        <v/>
      </c>
      <c r="I726" s="83"/>
      <c r="J726" s="83"/>
      <c r="K726" s="83"/>
      <c r="L726" s="83"/>
      <c r="M726" s="83"/>
      <c r="N726" s="83"/>
      <c r="O726" s="83"/>
      <c r="P726" s="83"/>
      <c r="Q726" s="83"/>
      <c r="R726" s="83"/>
      <c r="S726" s="83"/>
      <c r="T726" s="83"/>
      <c r="U726" s="99">
        <f>COUNTIF(通讯通路门店!$S:$S,$G726)</f>
        <v>0</v>
      </c>
      <c r="V726" s="99">
        <f>COUNTIFS(通讯通路门店!$S:$S,$G726,通讯通路门店!$J:$J,"综合卖场")</f>
        <v>0</v>
      </c>
      <c r="W726" s="99">
        <f>SUMIFS(通讯通路门店!$AJ:$AJ,通讯通路门店!$S:$S,通讯客户沙盘!$G726)</f>
        <v>0</v>
      </c>
      <c r="X726" s="99">
        <f t="shared" si="55"/>
        <v>0</v>
      </c>
      <c r="Y726" s="99">
        <f>COUNTIFS(通讯通路门店!$S:$S,$G726,通讯通路门店!$J:$J,"荣耀体验店")+COUNTIFS(通讯通路门店!$S:$S,$G726,通讯通路门店!$J:$J,"荣耀授权专卖店")</f>
        <v>0</v>
      </c>
      <c r="Z726" s="99">
        <f>COUNTIFS(通讯通路门店!$S:$S,$G726,通讯通路门店!$J:$J,"VIVO体验店")</f>
        <v>0</v>
      </c>
      <c r="AA726" s="99">
        <f>COUNTIFS(通讯通路门店!$S:$S,$G726,通讯通路门店!$J:$J,"OPPO体验店")</f>
        <v>0</v>
      </c>
      <c r="AB726" s="99">
        <f>COUNTIFS(通讯通路门店!$S:$S,$G726,通讯通路门店!$J:$J,"华为授权体验店")+COUNTIFS(通讯通路门店!$S:$S,$G726,通讯通路门店!$J:$J,"华为堡垒店")</f>
        <v>0</v>
      </c>
      <c r="AC726" s="99">
        <f>COUNTIFS(通讯通路门店!$S:$S,$G726,通讯通路门店!$J:$J,"小米体验店")</f>
        <v>0</v>
      </c>
      <c r="AD726" s="99">
        <f>COUNTIFS(通讯通路门店!$S:$S,$G726,通讯通路门店!$J:$J,"苹果体验店")</f>
        <v>0</v>
      </c>
      <c r="AE726" s="99">
        <f>COUNTIFS(通讯通路门店!$S:$S,$G726,通讯通路门店!$J:$J,"其他品牌专卖店")</f>
        <v>0</v>
      </c>
      <c r="AF726" s="99">
        <f>SUMIFS(通讯通路门店!$BI:$BI,通讯通路门店!$S:$S,$G726)</f>
        <v>0</v>
      </c>
      <c r="AG726" s="99">
        <f>SUMIFS(通讯通路门店!$BH:$BH,通讯通路门店!$S:$S,$G726)</f>
        <v>0</v>
      </c>
      <c r="AH726" s="99">
        <f t="shared" si="56"/>
        <v>0</v>
      </c>
      <c r="AI726" s="99">
        <f>SUMIFS(通讯通路门店!$BB:$BB,通讯通路门店!$S:$S,$G726)</f>
        <v>0</v>
      </c>
      <c r="AJ726" s="99">
        <f>SUMIFS(通讯通路门店!$BE:$BE,通讯通路门店!$S:$S,$G726)</f>
        <v>0</v>
      </c>
      <c r="AK726" s="99">
        <f>SUMIFS(通讯通路门店!$BG:$BG,通讯通路门店!$S:$S,$G726)</f>
        <v>0</v>
      </c>
      <c r="AL726" s="99">
        <f>SUMIFS(通讯通路门店!$BC:$BC,通讯通路门店!$S:$S,$G726)</f>
        <v>0</v>
      </c>
      <c r="AM726" s="99">
        <f>SUMIFS(通讯通路门店!$BD:$BD,通讯通路门店!$S:$S,$G726)</f>
        <v>0</v>
      </c>
      <c r="AN726" s="99">
        <f>SUMIFS(通讯通路门店!$BF:$BF,通讯通路门店!$S:$S,$G726)</f>
        <v>0</v>
      </c>
      <c r="AO726" s="99">
        <f t="shared" si="57"/>
        <v>0</v>
      </c>
      <c r="AP726" s="99">
        <f>SUMIFS(通讯通路门店!$K:$K,通讯通路门店!$S:$S,$G726)</f>
        <v>0</v>
      </c>
      <c r="AQ726" s="83"/>
      <c r="AR726" s="99">
        <f>SUMIFS(通讯通路门店!$T:$T,通讯通路门店!$S:$S,$G726)</f>
        <v>0</v>
      </c>
      <c r="AS726" s="99">
        <f>SUMIFS(通讯通路门店!$U:$U,通讯通路门店!$S:$S,$G726)</f>
        <v>0</v>
      </c>
      <c r="AT726" s="99">
        <f>SUMIFS(通讯通路门店!$V:$V,通讯通路门店!$S:$S,$G726)</f>
        <v>0</v>
      </c>
      <c r="AU726" s="99">
        <f>SUMIFS(通讯通路门店!$W:$W,通讯通路门店!$S:$S,$G726)</f>
        <v>0</v>
      </c>
      <c r="AV726" s="99">
        <f>SUMIFS(通讯通路门店!$Z:$Z,通讯通路门店!$S:$S,$G726)</f>
        <v>0</v>
      </c>
      <c r="AW726" s="99">
        <f>SUMIFS(通讯通路门店!$AB:$AB,通讯通路门店!$S:$S,$G726)</f>
        <v>0</v>
      </c>
      <c r="AX726" s="99">
        <f>SUMIFS(通讯通路门店!$X:$X,通讯通路门店!$S:$S,$G726)</f>
        <v>0</v>
      </c>
      <c r="AY726" s="99">
        <f>SUMIFS(通讯通路门店!$Y:$Y,通讯通路门店!$S:$S,$G726)</f>
        <v>0</v>
      </c>
      <c r="AZ726" s="99">
        <f>SUMIFS(通讯通路门店!$AA:$AA,通讯通路门店!$S:$S,$G726)</f>
        <v>0</v>
      </c>
      <c r="BA726" s="99">
        <f t="shared" si="58"/>
        <v>0</v>
      </c>
      <c r="BB726" s="99">
        <f t="shared" si="59"/>
        <v>0</v>
      </c>
      <c r="BC726" s="99">
        <f>SUMIFS(通讯通路门店!$W:$W,通讯通路门店!$S:$S,$G726,通讯通路门店!$J:$J,"荣耀体验店")+SUMIFS(通讯通路门店!$W:$W,通讯通路门店!$S:$S,$G726,通讯通路门店!$J:$J,"荣耀授权专卖店")</f>
        <v>0</v>
      </c>
      <c r="BD726" s="99">
        <f>SUMIFS(通讯通路门店!$Z:$Z,通讯通路门店!$S:$S,$G726,通讯通路门店!$J:$J,"VIVO体验店")</f>
        <v>0</v>
      </c>
      <c r="BE726" s="99">
        <f>SUMIFS(通讯通路门店!$AB:$AB,通讯通路门店!$S:$S,$G726,通讯通路门店!$J:$J,"OPPO体验店")</f>
        <v>0</v>
      </c>
      <c r="BF726" s="99">
        <f>SUMIFS(通讯通路门店!$X:$X,通讯通路门店!$S:$S,$G726,通讯通路门店!$J:$J,"华为授权体验店")+SUMIFS(通讯通路门店!$AA:$AA,通讯通路门店!$S:$S,$G726,通讯通路门店!$J:$J,"华为堡垒店")</f>
        <v>0</v>
      </c>
      <c r="BG726" s="99">
        <f>SUMIFS(通讯通路门店!$Y:$Y,通讯通路门店!$S:$S,$G726,通讯通路门店!$J:$J,"小米体验店")</f>
        <v>0</v>
      </c>
      <c r="BH726" s="99">
        <f>SUMIFS(通讯通路门店!$AA:$AA,通讯通路门店!$S:$S,$G726,通讯通路门店!$J:$J,"苹果体验店")</f>
        <v>0</v>
      </c>
      <c r="BI726" s="99">
        <f>SUMIFS(通讯通路门店!$K:$K,通讯通路门店!$S:$S,$G726,通讯通路门店!$J:$J,"其他品牌专卖店")</f>
        <v>0</v>
      </c>
      <c r="BJ726" s="99">
        <f>SUMIFS(通讯通路门店!$AC:$AC,通讯通路门店!$S:$S,$G726)</f>
        <v>0</v>
      </c>
      <c r="BK726" s="99">
        <f>SUMIFS(通讯通路门店!$AD:$AD,通讯通路门店!$S:$S,$G726)</f>
        <v>0</v>
      </c>
      <c r="BL726" s="99">
        <f>SUMIFS(通讯通路门店!$AE:$AE,通讯通路门店!$S:$S,$G726)</f>
        <v>0</v>
      </c>
      <c r="BM726" s="99">
        <f>SUMIFS(通讯通路门店!$AF:$AF,通讯通路门店!$S:$S,$G726)</f>
        <v>0</v>
      </c>
      <c r="BN726" s="99">
        <f>SUMIFS(通讯通路门店!$AG:$AG,通讯通路门店!$S:$S,$G726)</f>
        <v>0</v>
      </c>
      <c r="BO726" s="99">
        <f>SUMIFS(通讯通路门店!$AH:$AH,通讯通路门店!$S:$S,$G726)</f>
        <v>0</v>
      </c>
      <c r="BP726" s="99">
        <f>SUMIFS(通讯通路门店!$AI:$AI,通讯通路门店!$S:$S,$G726)</f>
        <v>0</v>
      </c>
      <c r="BQ726" s="83"/>
    </row>
    <row r="727" spans="1:69">
      <c r="A727" s="99" t="str">
        <f>IFERROR(_xlfn.XLOOKUP($G727,通讯通路门店!$S$4:$S$993931,通讯通路门店!$A$4:$A$993931,0,0),"")</f>
        <v/>
      </c>
      <c r="B727" s="99" t="str">
        <f>IFERROR(_xlfn.XLOOKUP($G727,通讯通路门店!$S$4:$S$993931,通讯通路门店!$B$4:$B$993931,0,0),"")</f>
        <v/>
      </c>
      <c r="C727" s="99" t="str">
        <f>IFERROR(_xlfn.XLOOKUP($G727,通讯通路门店!$S$4:$S$993931,通讯通路门店!$C$4:$C$993931,0,0),"")</f>
        <v/>
      </c>
      <c r="D727" s="99" t="str">
        <f>IFERROR(_xlfn.XLOOKUP($G727,通讯通路门店!$S$4:$S$993931,通讯通路门店!$D$4:$D$993931,0,0),"")</f>
        <v/>
      </c>
      <c r="E727" s="83"/>
      <c r="F727" s="83"/>
      <c r="G727" s="101" t="e">
        <v>#N/A</v>
      </c>
      <c r="H727" s="102" t="str">
        <f>IFERROR(_xlfn.XLOOKUP($G727,通讯通路门店!$S$4:$S$993931,通讯通路门店!$R$4:$R$993931,0,0),"")</f>
        <v/>
      </c>
      <c r="I727" s="83"/>
      <c r="J727" s="83"/>
      <c r="K727" s="83"/>
      <c r="L727" s="83"/>
      <c r="M727" s="83"/>
      <c r="N727" s="83"/>
      <c r="O727" s="83"/>
      <c r="P727" s="83"/>
      <c r="Q727" s="83"/>
      <c r="R727" s="83"/>
      <c r="S727" s="83"/>
      <c r="T727" s="83"/>
      <c r="U727" s="99">
        <f>COUNTIF(通讯通路门店!$S:$S,$G727)</f>
        <v>0</v>
      </c>
      <c r="V727" s="99">
        <f>COUNTIFS(通讯通路门店!$S:$S,$G727,通讯通路门店!$J:$J,"综合卖场")</f>
        <v>0</v>
      </c>
      <c r="W727" s="99">
        <f>SUMIFS(通讯通路门店!$AJ:$AJ,通讯通路门店!$S:$S,通讯客户沙盘!$G727)</f>
        <v>0</v>
      </c>
      <c r="X727" s="99">
        <f t="shared" si="55"/>
        <v>0</v>
      </c>
      <c r="Y727" s="99">
        <f>COUNTIFS(通讯通路门店!$S:$S,$G727,通讯通路门店!$J:$J,"荣耀体验店")+COUNTIFS(通讯通路门店!$S:$S,$G727,通讯通路门店!$J:$J,"荣耀授权专卖店")</f>
        <v>0</v>
      </c>
      <c r="Z727" s="99">
        <f>COUNTIFS(通讯通路门店!$S:$S,$G727,通讯通路门店!$J:$J,"VIVO体验店")</f>
        <v>0</v>
      </c>
      <c r="AA727" s="99">
        <f>COUNTIFS(通讯通路门店!$S:$S,$G727,通讯通路门店!$J:$J,"OPPO体验店")</f>
        <v>0</v>
      </c>
      <c r="AB727" s="99">
        <f>COUNTIFS(通讯通路门店!$S:$S,$G727,通讯通路门店!$J:$J,"华为授权体验店")+COUNTIFS(通讯通路门店!$S:$S,$G727,通讯通路门店!$J:$J,"华为堡垒店")</f>
        <v>0</v>
      </c>
      <c r="AC727" s="99">
        <f>COUNTIFS(通讯通路门店!$S:$S,$G727,通讯通路门店!$J:$J,"小米体验店")</f>
        <v>0</v>
      </c>
      <c r="AD727" s="99">
        <f>COUNTIFS(通讯通路门店!$S:$S,$G727,通讯通路门店!$J:$J,"苹果体验店")</f>
        <v>0</v>
      </c>
      <c r="AE727" s="99">
        <f>COUNTIFS(通讯通路门店!$S:$S,$G727,通讯通路门店!$J:$J,"其他品牌专卖店")</f>
        <v>0</v>
      </c>
      <c r="AF727" s="99">
        <f>SUMIFS(通讯通路门店!$BI:$BI,通讯通路门店!$S:$S,$G727)</f>
        <v>0</v>
      </c>
      <c r="AG727" s="99">
        <f>SUMIFS(通讯通路门店!$BH:$BH,通讯通路门店!$S:$S,$G727)</f>
        <v>0</v>
      </c>
      <c r="AH727" s="99">
        <f t="shared" si="56"/>
        <v>0</v>
      </c>
      <c r="AI727" s="99">
        <f>SUMIFS(通讯通路门店!$BB:$BB,通讯通路门店!$S:$S,$G727)</f>
        <v>0</v>
      </c>
      <c r="AJ727" s="99">
        <f>SUMIFS(通讯通路门店!$BE:$BE,通讯通路门店!$S:$S,$G727)</f>
        <v>0</v>
      </c>
      <c r="AK727" s="99">
        <f>SUMIFS(通讯通路门店!$BG:$BG,通讯通路门店!$S:$S,$G727)</f>
        <v>0</v>
      </c>
      <c r="AL727" s="99">
        <f>SUMIFS(通讯通路门店!$BC:$BC,通讯通路门店!$S:$S,$G727)</f>
        <v>0</v>
      </c>
      <c r="AM727" s="99">
        <f>SUMIFS(通讯通路门店!$BD:$BD,通讯通路门店!$S:$S,$G727)</f>
        <v>0</v>
      </c>
      <c r="AN727" s="99">
        <f>SUMIFS(通讯通路门店!$BF:$BF,通讯通路门店!$S:$S,$G727)</f>
        <v>0</v>
      </c>
      <c r="AO727" s="99">
        <f t="shared" si="57"/>
        <v>0</v>
      </c>
      <c r="AP727" s="99">
        <f>SUMIFS(通讯通路门店!$K:$K,通讯通路门店!$S:$S,$G727)</f>
        <v>0</v>
      </c>
      <c r="AQ727" s="83"/>
      <c r="AR727" s="99">
        <f>SUMIFS(通讯通路门店!$T:$T,通讯通路门店!$S:$S,$G727)</f>
        <v>0</v>
      </c>
      <c r="AS727" s="99">
        <f>SUMIFS(通讯通路门店!$U:$U,通讯通路门店!$S:$S,$G727)</f>
        <v>0</v>
      </c>
      <c r="AT727" s="99">
        <f>SUMIFS(通讯通路门店!$V:$V,通讯通路门店!$S:$S,$G727)</f>
        <v>0</v>
      </c>
      <c r="AU727" s="99">
        <f>SUMIFS(通讯通路门店!$W:$W,通讯通路门店!$S:$S,$G727)</f>
        <v>0</v>
      </c>
      <c r="AV727" s="99">
        <f>SUMIFS(通讯通路门店!$Z:$Z,通讯通路门店!$S:$S,$G727)</f>
        <v>0</v>
      </c>
      <c r="AW727" s="99">
        <f>SUMIFS(通讯通路门店!$AB:$AB,通讯通路门店!$S:$S,$G727)</f>
        <v>0</v>
      </c>
      <c r="AX727" s="99">
        <f>SUMIFS(通讯通路门店!$X:$X,通讯通路门店!$S:$S,$G727)</f>
        <v>0</v>
      </c>
      <c r="AY727" s="99">
        <f>SUMIFS(通讯通路门店!$Y:$Y,通讯通路门店!$S:$S,$G727)</f>
        <v>0</v>
      </c>
      <c r="AZ727" s="99">
        <f>SUMIFS(通讯通路门店!$AA:$AA,通讯通路门店!$S:$S,$G727)</f>
        <v>0</v>
      </c>
      <c r="BA727" s="99">
        <f t="shared" si="58"/>
        <v>0</v>
      </c>
      <c r="BB727" s="99">
        <f t="shared" si="59"/>
        <v>0</v>
      </c>
      <c r="BC727" s="99">
        <f>SUMIFS(通讯通路门店!$W:$W,通讯通路门店!$S:$S,$G727,通讯通路门店!$J:$J,"荣耀体验店")+SUMIFS(通讯通路门店!$W:$W,通讯通路门店!$S:$S,$G727,通讯通路门店!$J:$J,"荣耀授权专卖店")</f>
        <v>0</v>
      </c>
      <c r="BD727" s="99">
        <f>SUMIFS(通讯通路门店!$Z:$Z,通讯通路门店!$S:$S,$G727,通讯通路门店!$J:$J,"VIVO体验店")</f>
        <v>0</v>
      </c>
      <c r="BE727" s="99">
        <f>SUMIFS(通讯通路门店!$AB:$AB,通讯通路门店!$S:$S,$G727,通讯通路门店!$J:$J,"OPPO体验店")</f>
        <v>0</v>
      </c>
      <c r="BF727" s="99">
        <f>SUMIFS(通讯通路门店!$X:$X,通讯通路门店!$S:$S,$G727,通讯通路门店!$J:$J,"华为授权体验店")+SUMIFS(通讯通路门店!$AA:$AA,通讯通路门店!$S:$S,$G727,通讯通路门店!$J:$J,"华为堡垒店")</f>
        <v>0</v>
      </c>
      <c r="BG727" s="99">
        <f>SUMIFS(通讯通路门店!$Y:$Y,通讯通路门店!$S:$S,$G727,通讯通路门店!$J:$J,"小米体验店")</f>
        <v>0</v>
      </c>
      <c r="BH727" s="99">
        <f>SUMIFS(通讯通路门店!$AA:$AA,通讯通路门店!$S:$S,$G727,通讯通路门店!$J:$J,"苹果体验店")</f>
        <v>0</v>
      </c>
      <c r="BI727" s="99">
        <f>SUMIFS(通讯通路门店!$K:$K,通讯通路门店!$S:$S,$G727,通讯通路门店!$J:$J,"其他品牌专卖店")</f>
        <v>0</v>
      </c>
      <c r="BJ727" s="99">
        <f>SUMIFS(通讯通路门店!$AC:$AC,通讯通路门店!$S:$S,$G727)</f>
        <v>0</v>
      </c>
      <c r="BK727" s="99">
        <f>SUMIFS(通讯通路门店!$AD:$AD,通讯通路门店!$S:$S,$G727)</f>
        <v>0</v>
      </c>
      <c r="BL727" s="99">
        <f>SUMIFS(通讯通路门店!$AE:$AE,通讯通路门店!$S:$S,$G727)</f>
        <v>0</v>
      </c>
      <c r="BM727" s="99">
        <f>SUMIFS(通讯通路门店!$AF:$AF,通讯通路门店!$S:$S,$G727)</f>
        <v>0</v>
      </c>
      <c r="BN727" s="99">
        <f>SUMIFS(通讯通路门店!$AG:$AG,通讯通路门店!$S:$S,$G727)</f>
        <v>0</v>
      </c>
      <c r="BO727" s="99">
        <f>SUMIFS(通讯通路门店!$AH:$AH,通讯通路门店!$S:$S,$G727)</f>
        <v>0</v>
      </c>
      <c r="BP727" s="99">
        <f>SUMIFS(通讯通路门店!$AI:$AI,通讯通路门店!$S:$S,$G727)</f>
        <v>0</v>
      </c>
      <c r="BQ727" s="83"/>
    </row>
    <row r="728" spans="1:69">
      <c r="A728" s="99" t="str">
        <f>IFERROR(_xlfn.XLOOKUP($G728,通讯通路门店!$S$4:$S$993931,通讯通路门店!$A$4:$A$993931,0,0),"")</f>
        <v/>
      </c>
      <c r="B728" s="99" t="str">
        <f>IFERROR(_xlfn.XLOOKUP($G728,通讯通路门店!$S$4:$S$993931,通讯通路门店!$B$4:$B$993931,0,0),"")</f>
        <v/>
      </c>
      <c r="C728" s="99" t="str">
        <f>IFERROR(_xlfn.XLOOKUP($G728,通讯通路门店!$S$4:$S$993931,通讯通路门店!$C$4:$C$993931,0,0),"")</f>
        <v/>
      </c>
      <c r="D728" s="99" t="str">
        <f>IFERROR(_xlfn.XLOOKUP($G728,通讯通路门店!$S$4:$S$993931,通讯通路门店!$D$4:$D$993931,0,0),"")</f>
        <v/>
      </c>
      <c r="E728" s="83"/>
      <c r="F728" s="83"/>
      <c r="G728" s="101" t="e">
        <v>#N/A</v>
      </c>
      <c r="H728" s="102" t="str">
        <f>IFERROR(_xlfn.XLOOKUP($G728,通讯通路门店!$S$4:$S$993931,通讯通路门店!$R$4:$R$993931,0,0),"")</f>
        <v/>
      </c>
      <c r="I728" s="83"/>
      <c r="J728" s="83"/>
      <c r="K728" s="83"/>
      <c r="L728" s="83"/>
      <c r="M728" s="83"/>
      <c r="N728" s="83"/>
      <c r="O728" s="83"/>
      <c r="P728" s="83"/>
      <c r="Q728" s="83"/>
      <c r="R728" s="83"/>
      <c r="S728" s="83"/>
      <c r="T728" s="83"/>
      <c r="U728" s="99">
        <f>COUNTIF(通讯通路门店!$S:$S,$G728)</f>
        <v>0</v>
      </c>
      <c r="V728" s="99">
        <f>COUNTIFS(通讯通路门店!$S:$S,$G728,通讯通路门店!$J:$J,"综合卖场")</f>
        <v>0</v>
      </c>
      <c r="W728" s="99">
        <f>SUMIFS(通讯通路门店!$AJ:$AJ,通讯通路门店!$S:$S,通讯客户沙盘!$G728)</f>
        <v>0</v>
      </c>
      <c r="X728" s="99">
        <f t="shared" si="55"/>
        <v>0</v>
      </c>
      <c r="Y728" s="99">
        <f>COUNTIFS(通讯通路门店!$S:$S,$G728,通讯通路门店!$J:$J,"荣耀体验店")+COUNTIFS(通讯通路门店!$S:$S,$G728,通讯通路门店!$J:$J,"荣耀授权专卖店")</f>
        <v>0</v>
      </c>
      <c r="Z728" s="99">
        <f>COUNTIFS(通讯通路门店!$S:$S,$G728,通讯通路门店!$J:$J,"VIVO体验店")</f>
        <v>0</v>
      </c>
      <c r="AA728" s="99">
        <f>COUNTIFS(通讯通路门店!$S:$S,$G728,通讯通路门店!$J:$J,"OPPO体验店")</f>
        <v>0</v>
      </c>
      <c r="AB728" s="99">
        <f>COUNTIFS(通讯通路门店!$S:$S,$G728,通讯通路门店!$J:$J,"华为授权体验店")+COUNTIFS(通讯通路门店!$S:$S,$G728,通讯通路门店!$J:$J,"华为堡垒店")</f>
        <v>0</v>
      </c>
      <c r="AC728" s="99">
        <f>COUNTIFS(通讯通路门店!$S:$S,$G728,通讯通路门店!$J:$J,"小米体验店")</f>
        <v>0</v>
      </c>
      <c r="AD728" s="99">
        <f>COUNTIFS(通讯通路门店!$S:$S,$G728,通讯通路门店!$J:$J,"苹果体验店")</f>
        <v>0</v>
      </c>
      <c r="AE728" s="99">
        <f>COUNTIFS(通讯通路门店!$S:$S,$G728,通讯通路门店!$J:$J,"其他品牌专卖店")</f>
        <v>0</v>
      </c>
      <c r="AF728" s="99">
        <f>SUMIFS(通讯通路门店!$BI:$BI,通讯通路门店!$S:$S,$G728)</f>
        <v>0</v>
      </c>
      <c r="AG728" s="99">
        <f>SUMIFS(通讯通路门店!$BH:$BH,通讯通路门店!$S:$S,$G728)</f>
        <v>0</v>
      </c>
      <c r="AH728" s="99">
        <f t="shared" si="56"/>
        <v>0</v>
      </c>
      <c r="AI728" s="99">
        <f>SUMIFS(通讯通路门店!$BB:$BB,通讯通路门店!$S:$S,$G728)</f>
        <v>0</v>
      </c>
      <c r="AJ728" s="99">
        <f>SUMIFS(通讯通路门店!$BE:$BE,通讯通路门店!$S:$S,$G728)</f>
        <v>0</v>
      </c>
      <c r="AK728" s="99">
        <f>SUMIFS(通讯通路门店!$BG:$BG,通讯通路门店!$S:$S,$G728)</f>
        <v>0</v>
      </c>
      <c r="AL728" s="99">
        <f>SUMIFS(通讯通路门店!$BC:$BC,通讯通路门店!$S:$S,$G728)</f>
        <v>0</v>
      </c>
      <c r="AM728" s="99">
        <f>SUMIFS(通讯通路门店!$BD:$BD,通讯通路门店!$S:$S,$G728)</f>
        <v>0</v>
      </c>
      <c r="AN728" s="99">
        <f>SUMIFS(通讯通路门店!$BF:$BF,通讯通路门店!$S:$S,$G728)</f>
        <v>0</v>
      </c>
      <c r="AO728" s="99">
        <f t="shared" si="57"/>
        <v>0</v>
      </c>
      <c r="AP728" s="99">
        <f>SUMIFS(通讯通路门店!$K:$K,通讯通路门店!$S:$S,$G728)</f>
        <v>0</v>
      </c>
      <c r="AQ728" s="83"/>
      <c r="AR728" s="99">
        <f>SUMIFS(通讯通路门店!$T:$T,通讯通路门店!$S:$S,$G728)</f>
        <v>0</v>
      </c>
      <c r="AS728" s="99">
        <f>SUMIFS(通讯通路门店!$U:$U,通讯通路门店!$S:$S,$G728)</f>
        <v>0</v>
      </c>
      <c r="AT728" s="99">
        <f>SUMIFS(通讯通路门店!$V:$V,通讯通路门店!$S:$S,$G728)</f>
        <v>0</v>
      </c>
      <c r="AU728" s="99">
        <f>SUMIFS(通讯通路门店!$W:$W,通讯通路门店!$S:$S,$G728)</f>
        <v>0</v>
      </c>
      <c r="AV728" s="99">
        <f>SUMIFS(通讯通路门店!$Z:$Z,通讯通路门店!$S:$S,$G728)</f>
        <v>0</v>
      </c>
      <c r="AW728" s="99">
        <f>SUMIFS(通讯通路门店!$AB:$AB,通讯通路门店!$S:$S,$G728)</f>
        <v>0</v>
      </c>
      <c r="AX728" s="99">
        <f>SUMIFS(通讯通路门店!$X:$X,通讯通路门店!$S:$S,$G728)</f>
        <v>0</v>
      </c>
      <c r="AY728" s="99">
        <f>SUMIFS(通讯通路门店!$Y:$Y,通讯通路门店!$S:$S,$G728)</f>
        <v>0</v>
      </c>
      <c r="AZ728" s="99">
        <f>SUMIFS(通讯通路门店!$AA:$AA,通讯通路门店!$S:$S,$G728)</f>
        <v>0</v>
      </c>
      <c r="BA728" s="99">
        <f t="shared" si="58"/>
        <v>0</v>
      </c>
      <c r="BB728" s="99">
        <f t="shared" si="59"/>
        <v>0</v>
      </c>
      <c r="BC728" s="99">
        <f>SUMIFS(通讯通路门店!$W:$W,通讯通路门店!$S:$S,$G728,通讯通路门店!$J:$J,"荣耀体验店")+SUMIFS(通讯通路门店!$W:$W,通讯通路门店!$S:$S,$G728,通讯通路门店!$J:$J,"荣耀授权专卖店")</f>
        <v>0</v>
      </c>
      <c r="BD728" s="99">
        <f>SUMIFS(通讯通路门店!$Z:$Z,通讯通路门店!$S:$S,$G728,通讯通路门店!$J:$J,"VIVO体验店")</f>
        <v>0</v>
      </c>
      <c r="BE728" s="99">
        <f>SUMIFS(通讯通路门店!$AB:$AB,通讯通路门店!$S:$S,$G728,通讯通路门店!$J:$J,"OPPO体验店")</f>
        <v>0</v>
      </c>
      <c r="BF728" s="99">
        <f>SUMIFS(通讯通路门店!$X:$X,通讯通路门店!$S:$S,$G728,通讯通路门店!$J:$J,"华为授权体验店")+SUMIFS(通讯通路门店!$AA:$AA,通讯通路门店!$S:$S,$G728,通讯通路门店!$J:$J,"华为堡垒店")</f>
        <v>0</v>
      </c>
      <c r="BG728" s="99">
        <f>SUMIFS(通讯通路门店!$Y:$Y,通讯通路门店!$S:$S,$G728,通讯通路门店!$J:$J,"小米体验店")</f>
        <v>0</v>
      </c>
      <c r="BH728" s="99">
        <f>SUMIFS(通讯通路门店!$AA:$AA,通讯通路门店!$S:$S,$G728,通讯通路门店!$J:$J,"苹果体验店")</f>
        <v>0</v>
      </c>
      <c r="BI728" s="99">
        <f>SUMIFS(通讯通路门店!$K:$K,通讯通路门店!$S:$S,$G728,通讯通路门店!$J:$J,"其他品牌专卖店")</f>
        <v>0</v>
      </c>
      <c r="BJ728" s="99">
        <f>SUMIFS(通讯通路门店!$AC:$AC,通讯通路门店!$S:$S,$G728)</f>
        <v>0</v>
      </c>
      <c r="BK728" s="99">
        <f>SUMIFS(通讯通路门店!$AD:$AD,通讯通路门店!$S:$S,$G728)</f>
        <v>0</v>
      </c>
      <c r="BL728" s="99">
        <f>SUMIFS(通讯通路门店!$AE:$AE,通讯通路门店!$S:$S,$G728)</f>
        <v>0</v>
      </c>
      <c r="BM728" s="99">
        <f>SUMIFS(通讯通路门店!$AF:$AF,通讯通路门店!$S:$S,$G728)</f>
        <v>0</v>
      </c>
      <c r="BN728" s="99">
        <f>SUMIFS(通讯通路门店!$AG:$AG,通讯通路门店!$S:$S,$G728)</f>
        <v>0</v>
      </c>
      <c r="BO728" s="99">
        <f>SUMIFS(通讯通路门店!$AH:$AH,通讯通路门店!$S:$S,$G728)</f>
        <v>0</v>
      </c>
      <c r="BP728" s="99">
        <f>SUMIFS(通讯通路门店!$AI:$AI,通讯通路门店!$S:$S,$G728)</f>
        <v>0</v>
      </c>
      <c r="BQ728" s="83"/>
    </row>
    <row r="729" spans="1:69">
      <c r="A729" s="99" t="str">
        <f>IFERROR(_xlfn.XLOOKUP($G729,通讯通路门店!$S$4:$S$993931,通讯通路门店!$A$4:$A$993931,0,0),"")</f>
        <v/>
      </c>
      <c r="B729" s="99" t="str">
        <f>IFERROR(_xlfn.XLOOKUP($G729,通讯通路门店!$S$4:$S$993931,通讯通路门店!$B$4:$B$993931,0,0),"")</f>
        <v/>
      </c>
      <c r="C729" s="99" t="str">
        <f>IFERROR(_xlfn.XLOOKUP($G729,通讯通路门店!$S$4:$S$993931,通讯通路门店!$C$4:$C$993931,0,0),"")</f>
        <v/>
      </c>
      <c r="D729" s="99" t="str">
        <f>IFERROR(_xlfn.XLOOKUP($G729,通讯通路门店!$S$4:$S$993931,通讯通路门店!$D$4:$D$993931,0,0),"")</f>
        <v/>
      </c>
      <c r="E729" s="83"/>
      <c r="F729" s="83"/>
      <c r="G729" s="101" t="e">
        <v>#N/A</v>
      </c>
      <c r="H729" s="102" t="str">
        <f>IFERROR(_xlfn.XLOOKUP($G729,通讯通路门店!$S$4:$S$993931,通讯通路门店!$R$4:$R$993931,0,0),"")</f>
        <v/>
      </c>
      <c r="I729" s="83"/>
      <c r="J729" s="83"/>
      <c r="K729" s="83"/>
      <c r="L729" s="83"/>
      <c r="M729" s="83"/>
      <c r="N729" s="83"/>
      <c r="O729" s="83"/>
      <c r="P729" s="83"/>
      <c r="Q729" s="83"/>
      <c r="R729" s="83"/>
      <c r="S729" s="83"/>
      <c r="T729" s="83"/>
      <c r="U729" s="99">
        <f>COUNTIF(通讯通路门店!$S:$S,$G729)</f>
        <v>0</v>
      </c>
      <c r="V729" s="99">
        <f>COUNTIFS(通讯通路门店!$S:$S,$G729,通讯通路门店!$J:$J,"综合卖场")</f>
        <v>0</v>
      </c>
      <c r="W729" s="99">
        <f>SUMIFS(通讯通路门店!$AJ:$AJ,通讯通路门店!$S:$S,通讯客户沙盘!$G729)</f>
        <v>0</v>
      </c>
      <c r="X729" s="99">
        <f t="shared" si="55"/>
        <v>0</v>
      </c>
      <c r="Y729" s="99">
        <f>COUNTIFS(通讯通路门店!$S:$S,$G729,通讯通路门店!$J:$J,"荣耀体验店")+COUNTIFS(通讯通路门店!$S:$S,$G729,通讯通路门店!$J:$J,"荣耀授权专卖店")</f>
        <v>0</v>
      </c>
      <c r="Z729" s="99">
        <f>COUNTIFS(通讯通路门店!$S:$S,$G729,通讯通路门店!$J:$J,"VIVO体验店")</f>
        <v>0</v>
      </c>
      <c r="AA729" s="99">
        <f>COUNTIFS(通讯通路门店!$S:$S,$G729,通讯通路门店!$J:$J,"OPPO体验店")</f>
        <v>0</v>
      </c>
      <c r="AB729" s="99">
        <f>COUNTIFS(通讯通路门店!$S:$S,$G729,通讯通路门店!$J:$J,"华为授权体验店")+COUNTIFS(通讯通路门店!$S:$S,$G729,通讯通路门店!$J:$J,"华为堡垒店")</f>
        <v>0</v>
      </c>
      <c r="AC729" s="99">
        <f>COUNTIFS(通讯通路门店!$S:$S,$G729,通讯通路门店!$J:$J,"小米体验店")</f>
        <v>0</v>
      </c>
      <c r="AD729" s="99">
        <f>COUNTIFS(通讯通路门店!$S:$S,$G729,通讯通路门店!$J:$J,"苹果体验店")</f>
        <v>0</v>
      </c>
      <c r="AE729" s="99">
        <f>COUNTIFS(通讯通路门店!$S:$S,$G729,通讯通路门店!$J:$J,"其他品牌专卖店")</f>
        <v>0</v>
      </c>
      <c r="AF729" s="99">
        <f>SUMIFS(通讯通路门店!$BI:$BI,通讯通路门店!$S:$S,$G729)</f>
        <v>0</v>
      </c>
      <c r="AG729" s="99">
        <f>SUMIFS(通讯通路门店!$BH:$BH,通讯通路门店!$S:$S,$G729)</f>
        <v>0</v>
      </c>
      <c r="AH729" s="99">
        <f t="shared" si="56"/>
        <v>0</v>
      </c>
      <c r="AI729" s="99">
        <f>SUMIFS(通讯通路门店!$BB:$BB,通讯通路门店!$S:$S,$G729)</f>
        <v>0</v>
      </c>
      <c r="AJ729" s="99">
        <f>SUMIFS(通讯通路门店!$BE:$BE,通讯通路门店!$S:$S,$G729)</f>
        <v>0</v>
      </c>
      <c r="AK729" s="99">
        <f>SUMIFS(通讯通路门店!$BG:$BG,通讯通路门店!$S:$S,$G729)</f>
        <v>0</v>
      </c>
      <c r="AL729" s="99">
        <f>SUMIFS(通讯通路门店!$BC:$BC,通讯通路门店!$S:$S,$G729)</f>
        <v>0</v>
      </c>
      <c r="AM729" s="99">
        <f>SUMIFS(通讯通路门店!$BD:$BD,通讯通路门店!$S:$S,$G729)</f>
        <v>0</v>
      </c>
      <c r="AN729" s="99">
        <f>SUMIFS(通讯通路门店!$BF:$BF,通讯通路门店!$S:$S,$G729)</f>
        <v>0</v>
      </c>
      <c r="AO729" s="99">
        <f t="shared" si="57"/>
        <v>0</v>
      </c>
      <c r="AP729" s="99">
        <f>SUMIFS(通讯通路门店!$K:$K,通讯通路门店!$S:$S,$G729)</f>
        <v>0</v>
      </c>
      <c r="AQ729" s="83"/>
      <c r="AR729" s="99">
        <f>SUMIFS(通讯通路门店!$T:$T,通讯通路门店!$S:$S,$G729)</f>
        <v>0</v>
      </c>
      <c r="AS729" s="99">
        <f>SUMIFS(通讯通路门店!$U:$U,通讯通路门店!$S:$S,$G729)</f>
        <v>0</v>
      </c>
      <c r="AT729" s="99">
        <f>SUMIFS(通讯通路门店!$V:$V,通讯通路门店!$S:$S,$G729)</f>
        <v>0</v>
      </c>
      <c r="AU729" s="99">
        <f>SUMIFS(通讯通路门店!$W:$W,通讯通路门店!$S:$S,$G729)</f>
        <v>0</v>
      </c>
      <c r="AV729" s="99">
        <f>SUMIFS(通讯通路门店!$Z:$Z,通讯通路门店!$S:$S,$G729)</f>
        <v>0</v>
      </c>
      <c r="AW729" s="99">
        <f>SUMIFS(通讯通路门店!$AB:$AB,通讯通路门店!$S:$S,$G729)</f>
        <v>0</v>
      </c>
      <c r="AX729" s="99">
        <f>SUMIFS(通讯通路门店!$X:$X,通讯通路门店!$S:$S,$G729)</f>
        <v>0</v>
      </c>
      <c r="AY729" s="99">
        <f>SUMIFS(通讯通路门店!$Y:$Y,通讯通路门店!$S:$S,$G729)</f>
        <v>0</v>
      </c>
      <c r="AZ729" s="99">
        <f>SUMIFS(通讯通路门店!$AA:$AA,通讯通路门店!$S:$S,$G729)</f>
        <v>0</v>
      </c>
      <c r="BA729" s="99">
        <f t="shared" si="58"/>
        <v>0</v>
      </c>
      <c r="BB729" s="99">
        <f t="shared" si="59"/>
        <v>0</v>
      </c>
      <c r="BC729" s="99">
        <f>SUMIFS(通讯通路门店!$W:$W,通讯通路门店!$S:$S,$G729,通讯通路门店!$J:$J,"荣耀体验店")+SUMIFS(通讯通路门店!$W:$W,通讯通路门店!$S:$S,$G729,通讯通路门店!$J:$J,"荣耀授权专卖店")</f>
        <v>0</v>
      </c>
      <c r="BD729" s="99">
        <f>SUMIFS(通讯通路门店!$Z:$Z,通讯通路门店!$S:$S,$G729,通讯通路门店!$J:$J,"VIVO体验店")</f>
        <v>0</v>
      </c>
      <c r="BE729" s="99">
        <f>SUMIFS(通讯通路门店!$AB:$AB,通讯通路门店!$S:$S,$G729,通讯通路门店!$J:$J,"OPPO体验店")</f>
        <v>0</v>
      </c>
      <c r="BF729" s="99">
        <f>SUMIFS(通讯通路门店!$X:$X,通讯通路门店!$S:$S,$G729,通讯通路门店!$J:$J,"华为授权体验店")+SUMIFS(通讯通路门店!$AA:$AA,通讯通路门店!$S:$S,$G729,通讯通路门店!$J:$J,"华为堡垒店")</f>
        <v>0</v>
      </c>
      <c r="BG729" s="99">
        <f>SUMIFS(通讯通路门店!$Y:$Y,通讯通路门店!$S:$S,$G729,通讯通路门店!$J:$J,"小米体验店")</f>
        <v>0</v>
      </c>
      <c r="BH729" s="99">
        <f>SUMIFS(通讯通路门店!$AA:$AA,通讯通路门店!$S:$S,$G729,通讯通路门店!$J:$J,"苹果体验店")</f>
        <v>0</v>
      </c>
      <c r="BI729" s="99">
        <f>SUMIFS(通讯通路门店!$K:$K,通讯通路门店!$S:$S,$G729,通讯通路门店!$J:$J,"其他品牌专卖店")</f>
        <v>0</v>
      </c>
      <c r="BJ729" s="99">
        <f>SUMIFS(通讯通路门店!$AC:$AC,通讯通路门店!$S:$S,$G729)</f>
        <v>0</v>
      </c>
      <c r="BK729" s="99">
        <f>SUMIFS(通讯通路门店!$AD:$AD,通讯通路门店!$S:$S,$G729)</f>
        <v>0</v>
      </c>
      <c r="BL729" s="99">
        <f>SUMIFS(通讯通路门店!$AE:$AE,通讯通路门店!$S:$S,$G729)</f>
        <v>0</v>
      </c>
      <c r="BM729" s="99">
        <f>SUMIFS(通讯通路门店!$AF:$AF,通讯通路门店!$S:$S,$G729)</f>
        <v>0</v>
      </c>
      <c r="BN729" s="99">
        <f>SUMIFS(通讯通路门店!$AG:$AG,通讯通路门店!$S:$S,$G729)</f>
        <v>0</v>
      </c>
      <c r="BO729" s="99">
        <f>SUMIFS(通讯通路门店!$AH:$AH,通讯通路门店!$S:$S,$G729)</f>
        <v>0</v>
      </c>
      <c r="BP729" s="99">
        <f>SUMIFS(通讯通路门店!$AI:$AI,通讯通路门店!$S:$S,$G729)</f>
        <v>0</v>
      </c>
      <c r="BQ729" s="83"/>
    </row>
    <row r="730" spans="1:69">
      <c r="A730" s="99" t="str">
        <f>IFERROR(_xlfn.XLOOKUP($G730,通讯通路门店!$S$4:$S$993931,通讯通路门店!$A$4:$A$993931,0,0),"")</f>
        <v/>
      </c>
      <c r="B730" s="99" t="str">
        <f>IFERROR(_xlfn.XLOOKUP($G730,通讯通路门店!$S$4:$S$993931,通讯通路门店!$B$4:$B$993931,0,0),"")</f>
        <v/>
      </c>
      <c r="C730" s="99" t="str">
        <f>IFERROR(_xlfn.XLOOKUP($G730,通讯通路门店!$S$4:$S$993931,通讯通路门店!$C$4:$C$993931,0,0),"")</f>
        <v/>
      </c>
      <c r="D730" s="99" t="str">
        <f>IFERROR(_xlfn.XLOOKUP($G730,通讯通路门店!$S$4:$S$993931,通讯通路门店!$D$4:$D$993931,0,0),"")</f>
        <v/>
      </c>
      <c r="E730" s="83"/>
      <c r="F730" s="83"/>
      <c r="G730" s="101" t="e">
        <v>#N/A</v>
      </c>
      <c r="H730" s="102" t="str">
        <f>IFERROR(_xlfn.XLOOKUP($G730,通讯通路门店!$S$4:$S$993931,通讯通路门店!$R$4:$R$993931,0,0),"")</f>
        <v/>
      </c>
      <c r="I730" s="83"/>
      <c r="J730" s="83"/>
      <c r="K730" s="83"/>
      <c r="L730" s="83"/>
      <c r="M730" s="83"/>
      <c r="N730" s="83"/>
      <c r="O730" s="83"/>
      <c r="P730" s="83"/>
      <c r="Q730" s="83"/>
      <c r="R730" s="83"/>
      <c r="S730" s="83"/>
      <c r="T730" s="83"/>
      <c r="U730" s="99">
        <f>COUNTIF(通讯通路门店!$S:$S,$G730)</f>
        <v>0</v>
      </c>
      <c r="V730" s="99">
        <f>COUNTIFS(通讯通路门店!$S:$S,$G730,通讯通路门店!$J:$J,"综合卖场")</f>
        <v>0</v>
      </c>
      <c r="W730" s="99">
        <f>SUMIFS(通讯通路门店!$AJ:$AJ,通讯通路门店!$S:$S,通讯客户沙盘!$G730)</f>
        <v>0</v>
      </c>
      <c r="X730" s="99">
        <f t="shared" si="55"/>
        <v>0</v>
      </c>
      <c r="Y730" s="99">
        <f>COUNTIFS(通讯通路门店!$S:$S,$G730,通讯通路门店!$J:$J,"荣耀体验店")+COUNTIFS(通讯通路门店!$S:$S,$G730,通讯通路门店!$J:$J,"荣耀授权专卖店")</f>
        <v>0</v>
      </c>
      <c r="Z730" s="99">
        <f>COUNTIFS(通讯通路门店!$S:$S,$G730,通讯通路门店!$J:$J,"VIVO体验店")</f>
        <v>0</v>
      </c>
      <c r="AA730" s="99">
        <f>COUNTIFS(通讯通路门店!$S:$S,$G730,通讯通路门店!$J:$J,"OPPO体验店")</f>
        <v>0</v>
      </c>
      <c r="AB730" s="99">
        <f>COUNTIFS(通讯通路门店!$S:$S,$G730,通讯通路门店!$J:$J,"华为授权体验店")+COUNTIFS(通讯通路门店!$S:$S,$G730,通讯通路门店!$J:$J,"华为堡垒店")</f>
        <v>0</v>
      </c>
      <c r="AC730" s="99">
        <f>COUNTIFS(通讯通路门店!$S:$S,$G730,通讯通路门店!$J:$J,"小米体验店")</f>
        <v>0</v>
      </c>
      <c r="AD730" s="99">
        <f>COUNTIFS(通讯通路门店!$S:$S,$G730,通讯通路门店!$J:$J,"苹果体验店")</f>
        <v>0</v>
      </c>
      <c r="AE730" s="99">
        <f>COUNTIFS(通讯通路门店!$S:$S,$G730,通讯通路门店!$J:$J,"其他品牌专卖店")</f>
        <v>0</v>
      </c>
      <c r="AF730" s="99">
        <f>SUMIFS(通讯通路门店!$BI:$BI,通讯通路门店!$S:$S,$G730)</f>
        <v>0</v>
      </c>
      <c r="AG730" s="99">
        <f>SUMIFS(通讯通路门店!$BH:$BH,通讯通路门店!$S:$S,$G730)</f>
        <v>0</v>
      </c>
      <c r="AH730" s="99">
        <f t="shared" si="56"/>
        <v>0</v>
      </c>
      <c r="AI730" s="99">
        <f>SUMIFS(通讯通路门店!$BB:$BB,通讯通路门店!$S:$S,$G730)</f>
        <v>0</v>
      </c>
      <c r="AJ730" s="99">
        <f>SUMIFS(通讯通路门店!$BE:$BE,通讯通路门店!$S:$S,$G730)</f>
        <v>0</v>
      </c>
      <c r="AK730" s="99">
        <f>SUMIFS(通讯通路门店!$BG:$BG,通讯通路门店!$S:$S,$G730)</f>
        <v>0</v>
      </c>
      <c r="AL730" s="99">
        <f>SUMIFS(通讯通路门店!$BC:$BC,通讯通路门店!$S:$S,$G730)</f>
        <v>0</v>
      </c>
      <c r="AM730" s="99">
        <f>SUMIFS(通讯通路门店!$BD:$BD,通讯通路门店!$S:$S,$G730)</f>
        <v>0</v>
      </c>
      <c r="AN730" s="99">
        <f>SUMIFS(通讯通路门店!$BF:$BF,通讯通路门店!$S:$S,$G730)</f>
        <v>0</v>
      </c>
      <c r="AO730" s="99">
        <f t="shared" si="57"/>
        <v>0</v>
      </c>
      <c r="AP730" s="99">
        <f>SUMIFS(通讯通路门店!$K:$K,通讯通路门店!$S:$S,$G730)</f>
        <v>0</v>
      </c>
      <c r="AQ730" s="83"/>
      <c r="AR730" s="99">
        <f>SUMIFS(通讯通路门店!$T:$T,通讯通路门店!$S:$S,$G730)</f>
        <v>0</v>
      </c>
      <c r="AS730" s="99">
        <f>SUMIFS(通讯通路门店!$U:$U,通讯通路门店!$S:$S,$G730)</f>
        <v>0</v>
      </c>
      <c r="AT730" s="99">
        <f>SUMIFS(通讯通路门店!$V:$V,通讯通路门店!$S:$S,$G730)</f>
        <v>0</v>
      </c>
      <c r="AU730" s="99">
        <f>SUMIFS(通讯通路门店!$W:$W,通讯通路门店!$S:$S,$G730)</f>
        <v>0</v>
      </c>
      <c r="AV730" s="99">
        <f>SUMIFS(通讯通路门店!$Z:$Z,通讯通路门店!$S:$S,$G730)</f>
        <v>0</v>
      </c>
      <c r="AW730" s="99">
        <f>SUMIFS(通讯通路门店!$AB:$AB,通讯通路门店!$S:$S,$G730)</f>
        <v>0</v>
      </c>
      <c r="AX730" s="99">
        <f>SUMIFS(通讯通路门店!$X:$X,通讯通路门店!$S:$S,$G730)</f>
        <v>0</v>
      </c>
      <c r="AY730" s="99">
        <f>SUMIFS(通讯通路门店!$Y:$Y,通讯通路门店!$S:$S,$G730)</f>
        <v>0</v>
      </c>
      <c r="AZ730" s="99">
        <f>SUMIFS(通讯通路门店!$AA:$AA,通讯通路门店!$S:$S,$G730)</f>
        <v>0</v>
      </c>
      <c r="BA730" s="99">
        <f t="shared" si="58"/>
        <v>0</v>
      </c>
      <c r="BB730" s="99">
        <f t="shared" si="59"/>
        <v>0</v>
      </c>
      <c r="BC730" s="99">
        <f>SUMIFS(通讯通路门店!$W:$W,通讯通路门店!$S:$S,$G730,通讯通路门店!$J:$J,"荣耀体验店")+SUMIFS(通讯通路门店!$W:$W,通讯通路门店!$S:$S,$G730,通讯通路门店!$J:$J,"荣耀授权专卖店")</f>
        <v>0</v>
      </c>
      <c r="BD730" s="99">
        <f>SUMIFS(通讯通路门店!$Z:$Z,通讯通路门店!$S:$S,$G730,通讯通路门店!$J:$J,"VIVO体验店")</f>
        <v>0</v>
      </c>
      <c r="BE730" s="99">
        <f>SUMIFS(通讯通路门店!$AB:$AB,通讯通路门店!$S:$S,$G730,通讯通路门店!$J:$J,"OPPO体验店")</f>
        <v>0</v>
      </c>
      <c r="BF730" s="99">
        <f>SUMIFS(通讯通路门店!$X:$X,通讯通路门店!$S:$S,$G730,通讯通路门店!$J:$J,"华为授权体验店")+SUMIFS(通讯通路门店!$AA:$AA,通讯通路门店!$S:$S,$G730,通讯通路门店!$J:$J,"华为堡垒店")</f>
        <v>0</v>
      </c>
      <c r="BG730" s="99">
        <f>SUMIFS(通讯通路门店!$Y:$Y,通讯通路门店!$S:$S,$G730,通讯通路门店!$J:$J,"小米体验店")</f>
        <v>0</v>
      </c>
      <c r="BH730" s="99">
        <f>SUMIFS(通讯通路门店!$AA:$AA,通讯通路门店!$S:$S,$G730,通讯通路门店!$J:$J,"苹果体验店")</f>
        <v>0</v>
      </c>
      <c r="BI730" s="99">
        <f>SUMIFS(通讯通路门店!$K:$K,通讯通路门店!$S:$S,$G730,通讯通路门店!$J:$J,"其他品牌专卖店")</f>
        <v>0</v>
      </c>
      <c r="BJ730" s="99">
        <f>SUMIFS(通讯通路门店!$AC:$AC,通讯通路门店!$S:$S,$G730)</f>
        <v>0</v>
      </c>
      <c r="BK730" s="99">
        <f>SUMIFS(通讯通路门店!$AD:$AD,通讯通路门店!$S:$S,$G730)</f>
        <v>0</v>
      </c>
      <c r="BL730" s="99">
        <f>SUMIFS(通讯通路门店!$AE:$AE,通讯通路门店!$S:$S,$G730)</f>
        <v>0</v>
      </c>
      <c r="BM730" s="99">
        <f>SUMIFS(通讯通路门店!$AF:$AF,通讯通路门店!$S:$S,$G730)</f>
        <v>0</v>
      </c>
      <c r="BN730" s="99">
        <f>SUMIFS(通讯通路门店!$AG:$AG,通讯通路门店!$S:$S,$G730)</f>
        <v>0</v>
      </c>
      <c r="BO730" s="99">
        <f>SUMIFS(通讯通路门店!$AH:$AH,通讯通路门店!$S:$S,$G730)</f>
        <v>0</v>
      </c>
      <c r="BP730" s="99">
        <f>SUMIFS(通讯通路门店!$AI:$AI,通讯通路门店!$S:$S,$G730)</f>
        <v>0</v>
      </c>
      <c r="BQ730" s="83"/>
    </row>
    <row r="731" spans="1:69">
      <c r="A731" s="99" t="str">
        <f>IFERROR(_xlfn.XLOOKUP($G731,通讯通路门店!$S$4:$S$993931,通讯通路门店!$A$4:$A$993931,0,0),"")</f>
        <v/>
      </c>
      <c r="B731" s="99" t="str">
        <f>IFERROR(_xlfn.XLOOKUP($G731,通讯通路门店!$S$4:$S$993931,通讯通路门店!$B$4:$B$993931,0,0),"")</f>
        <v/>
      </c>
      <c r="C731" s="99" t="str">
        <f>IFERROR(_xlfn.XLOOKUP($G731,通讯通路门店!$S$4:$S$993931,通讯通路门店!$C$4:$C$993931,0,0),"")</f>
        <v/>
      </c>
      <c r="D731" s="99" t="str">
        <f>IFERROR(_xlfn.XLOOKUP($G731,通讯通路门店!$S$4:$S$993931,通讯通路门店!$D$4:$D$993931,0,0),"")</f>
        <v/>
      </c>
      <c r="E731" s="83"/>
      <c r="F731" s="83"/>
      <c r="G731" s="101" t="e">
        <v>#N/A</v>
      </c>
      <c r="H731" s="102" t="str">
        <f>IFERROR(_xlfn.XLOOKUP($G731,通讯通路门店!$S$4:$S$993931,通讯通路门店!$R$4:$R$993931,0,0),"")</f>
        <v/>
      </c>
      <c r="I731" s="83"/>
      <c r="J731" s="83"/>
      <c r="K731" s="83"/>
      <c r="L731" s="83"/>
      <c r="M731" s="83"/>
      <c r="N731" s="83"/>
      <c r="O731" s="83"/>
      <c r="P731" s="83"/>
      <c r="Q731" s="83"/>
      <c r="R731" s="83"/>
      <c r="S731" s="83"/>
      <c r="T731" s="83"/>
      <c r="U731" s="99">
        <f>COUNTIF(通讯通路门店!$S:$S,$G731)</f>
        <v>0</v>
      </c>
      <c r="V731" s="99">
        <f>COUNTIFS(通讯通路门店!$S:$S,$G731,通讯通路门店!$J:$J,"综合卖场")</f>
        <v>0</v>
      </c>
      <c r="W731" s="99">
        <f>SUMIFS(通讯通路门店!$AJ:$AJ,通讯通路门店!$S:$S,通讯客户沙盘!$G731)</f>
        <v>0</v>
      </c>
      <c r="X731" s="99">
        <f t="shared" si="55"/>
        <v>0</v>
      </c>
      <c r="Y731" s="99">
        <f>COUNTIFS(通讯通路门店!$S:$S,$G731,通讯通路门店!$J:$J,"荣耀体验店")+COUNTIFS(通讯通路门店!$S:$S,$G731,通讯通路门店!$J:$J,"荣耀授权专卖店")</f>
        <v>0</v>
      </c>
      <c r="Z731" s="99">
        <f>COUNTIFS(通讯通路门店!$S:$S,$G731,通讯通路门店!$J:$J,"VIVO体验店")</f>
        <v>0</v>
      </c>
      <c r="AA731" s="99">
        <f>COUNTIFS(通讯通路门店!$S:$S,$G731,通讯通路门店!$J:$J,"OPPO体验店")</f>
        <v>0</v>
      </c>
      <c r="AB731" s="99">
        <f>COUNTIFS(通讯通路门店!$S:$S,$G731,通讯通路门店!$J:$J,"华为授权体验店")+COUNTIFS(通讯通路门店!$S:$S,$G731,通讯通路门店!$J:$J,"华为堡垒店")</f>
        <v>0</v>
      </c>
      <c r="AC731" s="99">
        <f>COUNTIFS(通讯通路门店!$S:$S,$G731,通讯通路门店!$J:$J,"小米体验店")</f>
        <v>0</v>
      </c>
      <c r="AD731" s="99">
        <f>COUNTIFS(通讯通路门店!$S:$S,$G731,通讯通路门店!$J:$J,"苹果体验店")</f>
        <v>0</v>
      </c>
      <c r="AE731" s="99">
        <f>COUNTIFS(通讯通路门店!$S:$S,$G731,通讯通路门店!$J:$J,"其他品牌专卖店")</f>
        <v>0</v>
      </c>
      <c r="AF731" s="99">
        <f>SUMIFS(通讯通路门店!$BI:$BI,通讯通路门店!$S:$S,$G731)</f>
        <v>0</v>
      </c>
      <c r="AG731" s="99">
        <f>SUMIFS(通讯通路门店!$BH:$BH,通讯通路门店!$S:$S,$G731)</f>
        <v>0</v>
      </c>
      <c r="AH731" s="99">
        <f t="shared" si="56"/>
        <v>0</v>
      </c>
      <c r="AI731" s="99">
        <f>SUMIFS(通讯通路门店!$BB:$BB,通讯通路门店!$S:$S,$G731)</f>
        <v>0</v>
      </c>
      <c r="AJ731" s="99">
        <f>SUMIFS(通讯通路门店!$BE:$BE,通讯通路门店!$S:$S,$G731)</f>
        <v>0</v>
      </c>
      <c r="AK731" s="99">
        <f>SUMIFS(通讯通路门店!$BG:$BG,通讯通路门店!$S:$S,$G731)</f>
        <v>0</v>
      </c>
      <c r="AL731" s="99">
        <f>SUMIFS(通讯通路门店!$BC:$BC,通讯通路门店!$S:$S,$G731)</f>
        <v>0</v>
      </c>
      <c r="AM731" s="99">
        <f>SUMIFS(通讯通路门店!$BD:$BD,通讯通路门店!$S:$S,$G731)</f>
        <v>0</v>
      </c>
      <c r="AN731" s="99">
        <f>SUMIFS(通讯通路门店!$BF:$BF,通讯通路门店!$S:$S,$G731)</f>
        <v>0</v>
      </c>
      <c r="AO731" s="99">
        <f t="shared" si="57"/>
        <v>0</v>
      </c>
      <c r="AP731" s="99">
        <f>SUMIFS(通讯通路门店!$K:$K,通讯通路门店!$S:$S,$G731)</f>
        <v>0</v>
      </c>
      <c r="AQ731" s="83"/>
      <c r="AR731" s="99">
        <f>SUMIFS(通讯通路门店!$T:$T,通讯通路门店!$S:$S,$G731)</f>
        <v>0</v>
      </c>
      <c r="AS731" s="99">
        <f>SUMIFS(通讯通路门店!$U:$U,通讯通路门店!$S:$S,$G731)</f>
        <v>0</v>
      </c>
      <c r="AT731" s="99">
        <f>SUMIFS(通讯通路门店!$V:$V,通讯通路门店!$S:$S,$G731)</f>
        <v>0</v>
      </c>
      <c r="AU731" s="99">
        <f>SUMIFS(通讯通路门店!$W:$W,通讯通路门店!$S:$S,$G731)</f>
        <v>0</v>
      </c>
      <c r="AV731" s="99">
        <f>SUMIFS(通讯通路门店!$Z:$Z,通讯通路门店!$S:$S,$G731)</f>
        <v>0</v>
      </c>
      <c r="AW731" s="99">
        <f>SUMIFS(通讯通路门店!$AB:$AB,通讯通路门店!$S:$S,$G731)</f>
        <v>0</v>
      </c>
      <c r="AX731" s="99">
        <f>SUMIFS(通讯通路门店!$X:$X,通讯通路门店!$S:$S,$G731)</f>
        <v>0</v>
      </c>
      <c r="AY731" s="99">
        <f>SUMIFS(通讯通路门店!$Y:$Y,通讯通路门店!$S:$S,$G731)</f>
        <v>0</v>
      </c>
      <c r="AZ731" s="99">
        <f>SUMIFS(通讯通路门店!$AA:$AA,通讯通路门店!$S:$S,$G731)</f>
        <v>0</v>
      </c>
      <c r="BA731" s="99">
        <f t="shared" si="58"/>
        <v>0</v>
      </c>
      <c r="BB731" s="99">
        <f t="shared" si="59"/>
        <v>0</v>
      </c>
      <c r="BC731" s="99">
        <f>SUMIFS(通讯通路门店!$W:$W,通讯通路门店!$S:$S,$G731,通讯通路门店!$J:$J,"荣耀体验店")+SUMIFS(通讯通路门店!$W:$W,通讯通路门店!$S:$S,$G731,通讯通路门店!$J:$J,"荣耀授权专卖店")</f>
        <v>0</v>
      </c>
      <c r="BD731" s="99">
        <f>SUMIFS(通讯通路门店!$Z:$Z,通讯通路门店!$S:$S,$G731,通讯通路门店!$J:$J,"VIVO体验店")</f>
        <v>0</v>
      </c>
      <c r="BE731" s="99">
        <f>SUMIFS(通讯通路门店!$AB:$AB,通讯通路门店!$S:$S,$G731,通讯通路门店!$J:$J,"OPPO体验店")</f>
        <v>0</v>
      </c>
      <c r="BF731" s="99">
        <f>SUMIFS(通讯通路门店!$X:$X,通讯通路门店!$S:$S,$G731,通讯通路门店!$J:$J,"华为授权体验店")+SUMIFS(通讯通路门店!$AA:$AA,通讯通路门店!$S:$S,$G731,通讯通路门店!$J:$J,"华为堡垒店")</f>
        <v>0</v>
      </c>
      <c r="BG731" s="99">
        <f>SUMIFS(通讯通路门店!$Y:$Y,通讯通路门店!$S:$S,$G731,通讯通路门店!$J:$J,"小米体验店")</f>
        <v>0</v>
      </c>
      <c r="BH731" s="99">
        <f>SUMIFS(通讯通路门店!$AA:$AA,通讯通路门店!$S:$S,$G731,通讯通路门店!$J:$J,"苹果体验店")</f>
        <v>0</v>
      </c>
      <c r="BI731" s="99">
        <f>SUMIFS(通讯通路门店!$K:$K,通讯通路门店!$S:$S,$G731,通讯通路门店!$J:$J,"其他品牌专卖店")</f>
        <v>0</v>
      </c>
      <c r="BJ731" s="99">
        <f>SUMIFS(通讯通路门店!$AC:$AC,通讯通路门店!$S:$S,$G731)</f>
        <v>0</v>
      </c>
      <c r="BK731" s="99">
        <f>SUMIFS(通讯通路门店!$AD:$AD,通讯通路门店!$S:$S,$G731)</f>
        <v>0</v>
      </c>
      <c r="BL731" s="99">
        <f>SUMIFS(通讯通路门店!$AE:$AE,通讯通路门店!$S:$S,$G731)</f>
        <v>0</v>
      </c>
      <c r="BM731" s="99">
        <f>SUMIFS(通讯通路门店!$AF:$AF,通讯通路门店!$S:$S,$G731)</f>
        <v>0</v>
      </c>
      <c r="BN731" s="99">
        <f>SUMIFS(通讯通路门店!$AG:$AG,通讯通路门店!$S:$S,$G731)</f>
        <v>0</v>
      </c>
      <c r="BO731" s="99">
        <f>SUMIFS(通讯通路门店!$AH:$AH,通讯通路门店!$S:$S,$G731)</f>
        <v>0</v>
      </c>
      <c r="BP731" s="99">
        <f>SUMIFS(通讯通路门店!$AI:$AI,通讯通路门店!$S:$S,$G731)</f>
        <v>0</v>
      </c>
      <c r="BQ731" s="83"/>
    </row>
    <row r="732" spans="1:69">
      <c r="A732" s="99" t="str">
        <f>IFERROR(_xlfn.XLOOKUP($G732,通讯通路门店!$S$4:$S$993931,通讯通路门店!$A$4:$A$993931,0,0),"")</f>
        <v/>
      </c>
      <c r="B732" s="99" t="str">
        <f>IFERROR(_xlfn.XLOOKUP($G732,通讯通路门店!$S$4:$S$993931,通讯通路门店!$B$4:$B$993931,0,0),"")</f>
        <v/>
      </c>
      <c r="C732" s="99" t="str">
        <f>IFERROR(_xlfn.XLOOKUP($G732,通讯通路门店!$S$4:$S$993931,通讯通路门店!$C$4:$C$993931,0,0),"")</f>
        <v/>
      </c>
      <c r="D732" s="99" t="str">
        <f>IFERROR(_xlfn.XLOOKUP($G732,通讯通路门店!$S$4:$S$993931,通讯通路门店!$D$4:$D$993931,0,0),"")</f>
        <v/>
      </c>
      <c r="E732" s="83"/>
      <c r="F732" s="83"/>
      <c r="G732" s="101" t="e">
        <v>#N/A</v>
      </c>
      <c r="H732" s="102" t="str">
        <f>IFERROR(_xlfn.XLOOKUP($G732,通讯通路门店!$S$4:$S$993931,通讯通路门店!$R$4:$R$993931,0,0),"")</f>
        <v/>
      </c>
      <c r="I732" s="83"/>
      <c r="J732" s="83"/>
      <c r="K732" s="83"/>
      <c r="L732" s="83"/>
      <c r="M732" s="83"/>
      <c r="N732" s="83"/>
      <c r="O732" s="83"/>
      <c r="P732" s="83"/>
      <c r="Q732" s="83"/>
      <c r="R732" s="83"/>
      <c r="S732" s="83"/>
      <c r="T732" s="83"/>
      <c r="U732" s="99">
        <f>COUNTIF(通讯通路门店!$S:$S,$G732)</f>
        <v>0</v>
      </c>
      <c r="V732" s="99">
        <f>COUNTIFS(通讯通路门店!$S:$S,$G732,通讯通路门店!$J:$J,"综合卖场")</f>
        <v>0</v>
      </c>
      <c r="W732" s="99">
        <f>SUMIFS(通讯通路门店!$AJ:$AJ,通讯通路门店!$S:$S,通讯客户沙盘!$G732)</f>
        <v>0</v>
      </c>
      <c r="X732" s="99">
        <f t="shared" si="55"/>
        <v>0</v>
      </c>
      <c r="Y732" s="99">
        <f>COUNTIFS(通讯通路门店!$S:$S,$G732,通讯通路门店!$J:$J,"荣耀体验店")+COUNTIFS(通讯通路门店!$S:$S,$G732,通讯通路门店!$J:$J,"荣耀授权专卖店")</f>
        <v>0</v>
      </c>
      <c r="Z732" s="99">
        <f>COUNTIFS(通讯通路门店!$S:$S,$G732,通讯通路门店!$J:$J,"VIVO体验店")</f>
        <v>0</v>
      </c>
      <c r="AA732" s="99">
        <f>COUNTIFS(通讯通路门店!$S:$S,$G732,通讯通路门店!$J:$J,"OPPO体验店")</f>
        <v>0</v>
      </c>
      <c r="AB732" s="99">
        <f>COUNTIFS(通讯通路门店!$S:$S,$G732,通讯通路门店!$J:$J,"华为授权体验店")+COUNTIFS(通讯通路门店!$S:$S,$G732,通讯通路门店!$J:$J,"华为堡垒店")</f>
        <v>0</v>
      </c>
      <c r="AC732" s="99">
        <f>COUNTIFS(通讯通路门店!$S:$S,$G732,通讯通路门店!$J:$J,"小米体验店")</f>
        <v>0</v>
      </c>
      <c r="AD732" s="99">
        <f>COUNTIFS(通讯通路门店!$S:$S,$G732,通讯通路门店!$J:$J,"苹果体验店")</f>
        <v>0</v>
      </c>
      <c r="AE732" s="99">
        <f>COUNTIFS(通讯通路门店!$S:$S,$G732,通讯通路门店!$J:$J,"其他品牌专卖店")</f>
        <v>0</v>
      </c>
      <c r="AF732" s="99">
        <f>SUMIFS(通讯通路门店!$BI:$BI,通讯通路门店!$S:$S,$G732)</f>
        <v>0</v>
      </c>
      <c r="AG732" s="99">
        <f>SUMIFS(通讯通路门店!$BH:$BH,通讯通路门店!$S:$S,$G732)</f>
        <v>0</v>
      </c>
      <c r="AH732" s="99">
        <f t="shared" si="56"/>
        <v>0</v>
      </c>
      <c r="AI732" s="99">
        <f>SUMIFS(通讯通路门店!$BB:$BB,通讯通路门店!$S:$S,$G732)</f>
        <v>0</v>
      </c>
      <c r="AJ732" s="99">
        <f>SUMIFS(通讯通路门店!$BE:$BE,通讯通路门店!$S:$S,$G732)</f>
        <v>0</v>
      </c>
      <c r="AK732" s="99">
        <f>SUMIFS(通讯通路门店!$BG:$BG,通讯通路门店!$S:$S,$G732)</f>
        <v>0</v>
      </c>
      <c r="AL732" s="99">
        <f>SUMIFS(通讯通路门店!$BC:$BC,通讯通路门店!$S:$S,$G732)</f>
        <v>0</v>
      </c>
      <c r="AM732" s="99">
        <f>SUMIFS(通讯通路门店!$BD:$BD,通讯通路门店!$S:$S,$G732)</f>
        <v>0</v>
      </c>
      <c r="AN732" s="99">
        <f>SUMIFS(通讯通路门店!$BF:$BF,通讯通路门店!$S:$S,$G732)</f>
        <v>0</v>
      </c>
      <c r="AO732" s="99">
        <f t="shared" si="57"/>
        <v>0</v>
      </c>
      <c r="AP732" s="99">
        <f>SUMIFS(通讯通路门店!$K:$K,通讯通路门店!$S:$S,$G732)</f>
        <v>0</v>
      </c>
      <c r="AQ732" s="83"/>
      <c r="AR732" s="99">
        <f>SUMIFS(通讯通路门店!$T:$T,通讯通路门店!$S:$S,$G732)</f>
        <v>0</v>
      </c>
      <c r="AS732" s="99">
        <f>SUMIFS(通讯通路门店!$U:$U,通讯通路门店!$S:$S,$G732)</f>
        <v>0</v>
      </c>
      <c r="AT732" s="99">
        <f>SUMIFS(通讯通路门店!$V:$V,通讯通路门店!$S:$S,$G732)</f>
        <v>0</v>
      </c>
      <c r="AU732" s="99">
        <f>SUMIFS(通讯通路门店!$W:$W,通讯通路门店!$S:$S,$G732)</f>
        <v>0</v>
      </c>
      <c r="AV732" s="99">
        <f>SUMIFS(通讯通路门店!$Z:$Z,通讯通路门店!$S:$S,$G732)</f>
        <v>0</v>
      </c>
      <c r="AW732" s="99">
        <f>SUMIFS(通讯通路门店!$AB:$AB,通讯通路门店!$S:$S,$G732)</f>
        <v>0</v>
      </c>
      <c r="AX732" s="99">
        <f>SUMIFS(通讯通路门店!$X:$X,通讯通路门店!$S:$S,$G732)</f>
        <v>0</v>
      </c>
      <c r="AY732" s="99">
        <f>SUMIFS(通讯通路门店!$Y:$Y,通讯通路门店!$S:$S,$G732)</f>
        <v>0</v>
      </c>
      <c r="AZ732" s="99">
        <f>SUMIFS(通讯通路门店!$AA:$AA,通讯通路门店!$S:$S,$G732)</f>
        <v>0</v>
      </c>
      <c r="BA732" s="99">
        <f t="shared" si="58"/>
        <v>0</v>
      </c>
      <c r="BB732" s="99">
        <f t="shared" si="59"/>
        <v>0</v>
      </c>
      <c r="BC732" s="99">
        <f>SUMIFS(通讯通路门店!$W:$W,通讯通路门店!$S:$S,$G732,通讯通路门店!$J:$J,"荣耀体验店")+SUMIFS(通讯通路门店!$W:$W,通讯通路门店!$S:$S,$G732,通讯通路门店!$J:$J,"荣耀授权专卖店")</f>
        <v>0</v>
      </c>
      <c r="BD732" s="99">
        <f>SUMIFS(通讯通路门店!$Z:$Z,通讯通路门店!$S:$S,$G732,通讯通路门店!$J:$J,"VIVO体验店")</f>
        <v>0</v>
      </c>
      <c r="BE732" s="99">
        <f>SUMIFS(通讯通路门店!$AB:$AB,通讯通路门店!$S:$S,$G732,通讯通路门店!$J:$J,"OPPO体验店")</f>
        <v>0</v>
      </c>
      <c r="BF732" s="99">
        <f>SUMIFS(通讯通路门店!$X:$X,通讯通路门店!$S:$S,$G732,通讯通路门店!$J:$J,"华为授权体验店")+SUMIFS(通讯通路门店!$AA:$AA,通讯通路门店!$S:$S,$G732,通讯通路门店!$J:$J,"华为堡垒店")</f>
        <v>0</v>
      </c>
      <c r="BG732" s="99">
        <f>SUMIFS(通讯通路门店!$Y:$Y,通讯通路门店!$S:$S,$G732,通讯通路门店!$J:$J,"小米体验店")</f>
        <v>0</v>
      </c>
      <c r="BH732" s="99">
        <f>SUMIFS(通讯通路门店!$AA:$AA,通讯通路门店!$S:$S,$G732,通讯通路门店!$J:$J,"苹果体验店")</f>
        <v>0</v>
      </c>
      <c r="BI732" s="99">
        <f>SUMIFS(通讯通路门店!$K:$K,通讯通路门店!$S:$S,$G732,通讯通路门店!$J:$J,"其他品牌专卖店")</f>
        <v>0</v>
      </c>
      <c r="BJ732" s="99">
        <f>SUMIFS(通讯通路门店!$AC:$AC,通讯通路门店!$S:$S,$G732)</f>
        <v>0</v>
      </c>
      <c r="BK732" s="99">
        <f>SUMIFS(通讯通路门店!$AD:$AD,通讯通路门店!$S:$S,$G732)</f>
        <v>0</v>
      </c>
      <c r="BL732" s="99">
        <f>SUMIFS(通讯通路门店!$AE:$AE,通讯通路门店!$S:$S,$G732)</f>
        <v>0</v>
      </c>
      <c r="BM732" s="99">
        <f>SUMIFS(通讯通路门店!$AF:$AF,通讯通路门店!$S:$S,$G732)</f>
        <v>0</v>
      </c>
      <c r="BN732" s="99">
        <f>SUMIFS(通讯通路门店!$AG:$AG,通讯通路门店!$S:$S,$G732)</f>
        <v>0</v>
      </c>
      <c r="BO732" s="99">
        <f>SUMIFS(通讯通路门店!$AH:$AH,通讯通路门店!$S:$S,$G732)</f>
        <v>0</v>
      </c>
      <c r="BP732" s="99">
        <f>SUMIFS(通讯通路门店!$AI:$AI,通讯通路门店!$S:$S,$G732)</f>
        <v>0</v>
      </c>
      <c r="BQ732" s="83"/>
    </row>
    <row r="733" spans="1:69">
      <c r="A733" s="99" t="str">
        <f>IFERROR(_xlfn.XLOOKUP($G733,通讯通路门店!$S$4:$S$993931,通讯通路门店!$A$4:$A$993931,0,0),"")</f>
        <v/>
      </c>
      <c r="B733" s="99" t="str">
        <f>IFERROR(_xlfn.XLOOKUP($G733,通讯通路门店!$S$4:$S$993931,通讯通路门店!$B$4:$B$993931,0,0),"")</f>
        <v/>
      </c>
      <c r="C733" s="99" t="str">
        <f>IFERROR(_xlfn.XLOOKUP($G733,通讯通路门店!$S$4:$S$993931,通讯通路门店!$C$4:$C$993931,0,0),"")</f>
        <v/>
      </c>
      <c r="D733" s="99" t="str">
        <f>IFERROR(_xlfn.XLOOKUP($G733,通讯通路门店!$S$4:$S$993931,通讯通路门店!$D$4:$D$993931,0,0),"")</f>
        <v/>
      </c>
      <c r="E733" s="83"/>
      <c r="F733" s="83"/>
      <c r="G733" s="101" t="e">
        <v>#N/A</v>
      </c>
      <c r="H733" s="102" t="str">
        <f>IFERROR(_xlfn.XLOOKUP($G733,通讯通路门店!$S$4:$S$993931,通讯通路门店!$R$4:$R$993931,0,0),"")</f>
        <v/>
      </c>
      <c r="I733" s="83"/>
      <c r="J733" s="83"/>
      <c r="K733" s="83"/>
      <c r="L733" s="83"/>
      <c r="M733" s="83"/>
      <c r="N733" s="83"/>
      <c r="O733" s="83"/>
      <c r="P733" s="83"/>
      <c r="Q733" s="83"/>
      <c r="R733" s="83"/>
      <c r="S733" s="83"/>
      <c r="T733" s="83"/>
      <c r="U733" s="99">
        <f>COUNTIF(通讯通路门店!$S:$S,$G733)</f>
        <v>0</v>
      </c>
      <c r="V733" s="99">
        <f>COUNTIFS(通讯通路门店!$S:$S,$G733,通讯通路门店!$J:$J,"综合卖场")</f>
        <v>0</v>
      </c>
      <c r="W733" s="99">
        <f>SUMIFS(通讯通路门店!$AJ:$AJ,通讯通路门店!$S:$S,通讯客户沙盘!$G733)</f>
        <v>0</v>
      </c>
      <c r="X733" s="99">
        <f t="shared" si="55"/>
        <v>0</v>
      </c>
      <c r="Y733" s="99">
        <f>COUNTIFS(通讯通路门店!$S:$S,$G733,通讯通路门店!$J:$J,"荣耀体验店")+COUNTIFS(通讯通路门店!$S:$S,$G733,通讯通路门店!$J:$J,"荣耀授权专卖店")</f>
        <v>0</v>
      </c>
      <c r="Z733" s="99">
        <f>COUNTIFS(通讯通路门店!$S:$S,$G733,通讯通路门店!$J:$J,"VIVO体验店")</f>
        <v>0</v>
      </c>
      <c r="AA733" s="99">
        <f>COUNTIFS(通讯通路门店!$S:$S,$G733,通讯通路门店!$J:$J,"OPPO体验店")</f>
        <v>0</v>
      </c>
      <c r="AB733" s="99">
        <f>COUNTIFS(通讯通路门店!$S:$S,$G733,通讯通路门店!$J:$J,"华为授权体验店")+COUNTIFS(通讯通路门店!$S:$S,$G733,通讯通路门店!$J:$J,"华为堡垒店")</f>
        <v>0</v>
      </c>
      <c r="AC733" s="99">
        <f>COUNTIFS(通讯通路门店!$S:$S,$G733,通讯通路门店!$J:$J,"小米体验店")</f>
        <v>0</v>
      </c>
      <c r="AD733" s="99">
        <f>COUNTIFS(通讯通路门店!$S:$S,$G733,通讯通路门店!$J:$J,"苹果体验店")</f>
        <v>0</v>
      </c>
      <c r="AE733" s="99">
        <f>COUNTIFS(通讯通路门店!$S:$S,$G733,通讯通路门店!$J:$J,"其他品牌专卖店")</f>
        <v>0</v>
      </c>
      <c r="AF733" s="99">
        <f>SUMIFS(通讯通路门店!$BI:$BI,通讯通路门店!$S:$S,$G733)</f>
        <v>0</v>
      </c>
      <c r="AG733" s="99">
        <f>SUMIFS(通讯通路门店!$BH:$BH,通讯通路门店!$S:$S,$G733)</f>
        <v>0</v>
      </c>
      <c r="AH733" s="99">
        <f t="shared" si="56"/>
        <v>0</v>
      </c>
      <c r="AI733" s="99">
        <f>SUMIFS(通讯通路门店!$BB:$BB,通讯通路门店!$S:$S,$G733)</f>
        <v>0</v>
      </c>
      <c r="AJ733" s="99">
        <f>SUMIFS(通讯通路门店!$BE:$BE,通讯通路门店!$S:$S,$G733)</f>
        <v>0</v>
      </c>
      <c r="AK733" s="99">
        <f>SUMIFS(通讯通路门店!$BG:$BG,通讯通路门店!$S:$S,$G733)</f>
        <v>0</v>
      </c>
      <c r="AL733" s="99">
        <f>SUMIFS(通讯通路门店!$BC:$BC,通讯通路门店!$S:$S,$G733)</f>
        <v>0</v>
      </c>
      <c r="AM733" s="99">
        <f>SUMIFS(通讯通路门店!$BD:$BD,通讯通路门店!$S:$S,$G733)</f>
        <v>0</v>
      </c>
      <c r="AN733" s="99">
        <f>SUMIFS(通讯通路门店!$BF:$BF,通讯通路门店!$S:$S,$G733)</f>
        <v>0</v>
      </c>
      <c r="AO733" s="99">
        <f t="shared" si="57"/>
        <v>0</v>
      </c>
      <c r="AP733" s="99">
        <f>SUMIFS(通讯通路门店!$K:$K,通讯通路门店!$S:$S,$G733)</f>
        <v>0</v>
      </c>
      <c r="AQ733" s="83"/>
      <c r="AR733" s="99">
        <f>SUMIFS(通讯通路门店!$T:$T,通讯通路门店!$S:$S,$G733)</f>
        <v>0</v>
      </c>
      <c r="AS733" s="99">
        <f>SUMIFS(通讯通路门店!$U:$U,通讯通路门店!$S:$S,$G733)</f>
        <v>0</v>
      </c>
      <c r="AT733" s="99">
        <f>SUMIFS(通讯通路门店!$V:$V,通讯通路门店!$S:$S,$G733)</f>
        <v>0</v>
      </c>
      <c r="AU733" s="99">
        <f>SUMIFS(通讯通路门店!$W:$W,通讯通路门店!$S:$S,$G733)</f>
        <v>0</v>
      </c>
      <c r="AV733" s="99">
        <f>SUMIFS(通讯通路门店!$Z:$Z,通讯通路门店!$S:$S,$G733)</f>
        <v>0</v>
      </c>
      <c r="AW733" s="99">
        <f>SUMIFS(通讯通路门店!$AB:$AB,通讯通路门店!$S:$S,$G733)</f>
        <v>0</v>
      </c>
      <c r="AX733" s="99">
        <f>SUMIFS(通讯通路门店!$X:$X,通讯通路门店!$S:$S,$G733)</f>
        <v>0</v>
      </c>
      <c r="AY733" s="99">
        <f>SUMIFS(通讯通路门店!$Y:$Y,通讯通路门店!$S:$S,$G733)</f>
        <v>0</v>
      </c>
      <c r="AZ733" s="99">
        <f>SUMIFS(通讯通路门店!$AA:$AA,通讯通路门店!$S:$S,$G733)</f>
        <v>0</v>
      </c>
      <c r="BA733" s="99">
        <f t="shared" si="58"/>
        <v>0</v>
      </c>
      <c r="BB733" s="99">
        <f t="shared" si="59"/>
        <v>0</v>
      </c>
      <c r="BC733" s="99">
        <f>SUMIFS(通讯通路门店!$W:$W,通讯通路门店!$S:$S,$G733,通讯通路门店!$J:$J,"荣耀体验店")+SUMIFS(通讯通路门店!$W:$W,通讯通路门店!$S:$S,$G733,通讯通路门店!$J:$J,"荣耀授权专卖店")</f>
        <v>0</v>
      </c>
      <c r="BD733" s="99">
        <f>SUMIFS(通讯通路门店!$Z:$Z,通讯通路门店!$S:$S,$G733,通讯通路门店!$J:$J,"VIVO体验店")</f>
        <v>0</v>
      </c>
      <c r="BE733" s="99">
        <f>SUMIFS(通讯通路门店!$AB:$AB,通讯通路门店!$S:$S,$G733,通讯通路门店!$J:$J,"OPPO体验店")</f>
        <v>0</v>
      </c>
      <c r="BF733" s="99">
        <f>SUMIFS(通讯通路门店!$X:$X,通讯通路门店!$S:$S,$G733,通讯通路门店!$J:$J,"华为授权体验店")+SUMIFS(通讯通路门店!$AA:$AA,通讯通路门店!$S:$S,$G733,通讯通路门店!$J:$J,"华为堡垒店")</f>
        <v>0</v>
      </c>
      <c r="BG733" s="99">
        <f>SUMIFS(通讯通路门店!$Y:$Y,通讯通路门店!$S:$S,$G733,通讯通路门店!$J:$J,"小米体验店")</f>
        <v>0</v>
      </c>
      <c r="BH733" s="99">
        <f>SUMIFS(通讯通路门店!$AA:$AA,通讯通路门店!$S:$S,$G733,通讯通路门店!$J:$J,"苹果体验店")</f>
        <v>0</v>
      </c>
      <c r="BI733" s="99">
        <f>SUMIFS(通讯通路门店!$K:$K,通讯通路门店!$S:$S,$G733,通讯通路门店!$J:$J,"其他品牌专卖店")</f>
        <v>0</v>
      </c>
      <c r="BJ733" s="99">
        <f>SUMIFS(通讯通路门店!$AC:$AC,通讯通路门店!$S:$S,$G733)</f>
        <v>0</v>
      </c>
      <c r="BK733" s="99">
        <f>SUMIFS(通讯通路门店!$AD:$AD,通讯通路门店!$S:$S,$G733)</f>
        <v>0</v>
      </c>
      <c r="BL733" s="99">
        <f>SUMIFS(通讯通路门店!$AE:$AE,通讯通路门店!$S:$S,$G733)</f>
        <v>0</v>
      </c>
      <c r="BM733" s="99">
        <f>SUMIFS(通讯通路门店!$AF:$AF,通讯通路门店!$S:$S,$G733)</f>
        <v>0</v>
      </c>
      <c r="BN733" s="99">
        <f>SUMIFS(通讯通路门店!$AG:$AG,通讯通路门店!$S:$S,$G733)</f>
        <v>0</v>
      </c>
      <c r="BO733" s="99">
        <f>SUMIFS(通讯通路门店!$AH:$AH,通讯通路门店!$S:$S,$G733)</f>
        <v>0</v>
      </c>
      <c r="BP733" s="99">
        <f>SUMIFS(通讯通路门店!$AI:$AI,通讯通路门店!$S:$S,$G733)</f>
        <v>0</v>
      </c>
      <c r="BQ733" s="83"/>
    </row>
    <row r="734" spans="1:69">
      <c r="A734" s="99" t="str">
        <f>IFERROR(_xlfn.XLOOKUP($G734,通讯通路门店!$S$4:$S$993931,通讯通路门店!$A$4:$A$993931,0,0),"")</f>
        <v/>
      </c>
      <c r="B734" s="99" t="str">
        <f>IFERROR(_xlfn.XLOOKUP($G734,通讯通路门店!$S$4:$S$993931,通讯通路门店!$B$4:$B$993931,0,0),"")</f>
        <v/>
      </c>
      <c r="C734" s="99" t="str">
        <f>IFERROR(_xlfn.XLOOKUP($G734,通讯通路门店!$S$4:$S$993931,通讯通路门店!$C$4:$C$993931,0,0),"")</f>
        <v/>
      </c>
      <c r="D734" s="99" t="str">
        <f>IFERROR(_xlfn.XLOOKUP($G734,通讯通路门店!$S$4:$S$993931,通讯通路门店!$D$4:$D$993931,0,0),"")</f>
        <v/>
      </c>
      <c r="E734" s="83"/>
      <c r="F734" s="83"/>
      <c r="G734" s="101" t="e">
        <v>#N/A</v>
      </c>
      <c r="H734" s="102" t="str">
        <f>IFERROR(_xlfn.XLOOKUP($G734,通讯通路门店!$S$4:$S$993931,通讯通路门店!$R$4:$R$993931,0,0),"")</f>
        <v/>
      </c>
      <c r="I734" s="83"/>
      <c r="J734" s="83"/>
      <c r="K734" s="83"/>
      <c r="L734" s="83"/>
      <c r="M734" s="83"/>
      <c r="N734" s="83"/>
      <c r="O734" s="83"/>
      <c r="P734" s="83"/>
      <c r="Q734" s="83"/>
      <c r="R734" s="83"/>
      <c r="S734" s="83"/>
      <c r="T734" s="83"/>
      <c r="U734" s="99">
        <f>COUNTIF(通讯通路门店!$S:$S,$G734)</f>
        <v>0</v>
      </c>
      <c r="V734" s="99">
        <f>COUNTIFS(通讯通路门店!$S:$S,$G734,通讯通路门店!$J:$J,"综合卖场")</f>
        <v>0</v>
      </c>
      <c r="W734" s="99">
        <f>SUMIFS(通讯通路门店!$AJ:$AJ,通讯通路门店!$S:$S,通讯客户沙盘!$G734)</f>
        <v>0</v>
      </c>
      <c r="X734" s="99">
        <f t="shared" si="55"/>
        <v>0</v>
      </c>
      <c r="Y734" s="99">
        <f>COUNTIFS(通讯通路门店!$S:$S,$G734,通讯通路门店!$J:$J,"荣耀体验店")+COUNTIFS(通讯通路门店!$S:$S,$G734,通讯通路门店!$J:$J,"荣耀授权专卖店")</f>
        <v>0</v>
      </c>
      <c r="Z734" s="99">
        <f>COUNTIFS(通讯通路门店!$S:$S,$G734,通讯通路门店!$J:$J,"VIVO体验店")</f>
        <v>0</v>
      </c>
      <c r="AA734" s="99">
        <f>COUNTIFS(通讯通路门店!$S:$S,$G734,通讯通路门店!$J:$J,"OPPO体验店")</f>
        <v>0</v>
      </c>
      <c r="AB734" s="99">
        <f>COUNTIFS(通讯通路门店!$S:$S,$G734,通讯通路门店!$J:$J,"华为授权体验店")+COUNTIFS(通讯通路门店!$S:$S,$G734,通讯通路门店!$J:$J,"华为堡垒店")</f>
        <v>0</v>
      </c>
      <c r="AC734" s="99">
        <f>COUNTIFS(通讯通路门店!$S:$S,$G734,通讯通路门店!$J:$J,"小米体验店")</f>
        <v>0</v>
      </c>
      <c r="AD734" s="99">
        <f>COUNTIFS(通讯通路门店!$S:$S,$G734,通讯通路门店!$J:$J,"苹果体验店")</f>
        <v>0</v>
      </c>
      <c r="AE734" s="99">
        <f>COUNTIFS(通讯通路门店!$S:$S,$G734,通讯通路门店!$J:$J,"其他品牌专卖店")</f>
        <v>0</v>
      </c>
      <c r="AF734" s="99">
        <f>SUMIFS(通讯通路门店!$BI:$BI,通讯通路门店!$S:$S,$G734)</f>
        <v>0</v>
      </c>
      <c r="AG734" s="99">
        <f>SUMIFS(通讯通路门店!$BH:$BH,通讯通路门店!$S:$S,$G734)</f>
        <v>0</v>
      </c>
      <c r="AH734" s="99">
        <f t="shared" si="56"/>
        <v>0</v>
      </c>
      <c r="AI734" s="99">
        <f>SUMIFS(通讯通路门店!$BB:$BB,通讯通路门店!$S:$S,$G734)</f>
        <v>0</v>
      </c>
      <c r="AJ734" s="99">
        <f>SUMIFS(通讯通路门店!$BE:$BE,通讯通路门店!$S:$S,$G734)</f>
        <v>0</v>
      </c>
      <c r="AK734" s="99">
        <f>SUMIFS(通讯通路门店!$BG:$BG,通讯通路门店!$S:$S,$G734)</f>
        <v>0</v>
      </c>
      <c r="AL734" s="99">
        <f>SUMIFS(通讯通路门店!$BC:$BC,通讯通路门店!$S:$S,$G734)</f>
        <v>0</v>
      </c>
      <c r="AM734" s="99">
        <f>SUMIFS(通讯通路门店!$BD:$BD,通讯通路门店!$S:$S,$G734)</f>
        <v>0</v>
      </c>
      <c r="AN734" s="99">
        <f>SUMIFS(通讯通路门店!$BF:$BF,通讯通路门店!$S:$S,$G734)</f>
        <v>0</v>
      </c>
      <c r="AO734" s="99">
        <f t="shared" si="57"/>
        <v>0</v>
      </c>
      <c r="AP734" s="99">
        <f>SUMIFS(通讯通路门店!$K:$K,通讯通路门店!$S:$S,$G734)</f>
        <v>0</v>
      </c>
      <c r="AQ734" s="83"/>
      <c r="AR734" s="99">
        <f>SUMIFS(通讯通路门店!$T:$T,通讯通路门店!$S:$S,$G734)</f>
        <v>0</v>
      </c>
      <c r="AS734" s="99">
        <f>SUMIFS(通讯通路门店!$U:$U,通讯通路门店!$S:$S,$G734)</f>
        <v>0</v>
      </c>
      <c r="AT734" s="99">
        <f>SUMIFS(通讯通路门店!$V:$V,通讯通路门店!$S:$S,$G734)</f>
        <v>0</v>
      </c>
      <c r="AU734" s="99">
        <f>SUMIFS(通讯通路门店!$W:$W,通讯通路门店!$S:$S,$G734)</f>
        <v>0</v>
      </c>
      <c r="AV734" s="99">
        <f>SUMIFS(通讯通路门店!$Z:$Z,通讯通路门店!$S:$S,$G734)</f>
        <v>0</v>
      </c>
      <c r="AW734" s="99">
        <f>SUMIFS(通讯通路门店!$AB:$AB,通讯通路门店!$S:$S,$G734)</f>
        <v>0</v>
      </c>
      <c r="AX734" s="99">
        <f>SUMIFS(通讯通路门店!$X:$X,通讯通路门店!$S:$S,$G734)</f>
        <v>0</v>
      </c>
      <c r="AY734" s="99">
        <f>SUMIFS(通讯通路门店!$Y:$Y,通讯通路门店!$S:$S,$G734)</f>
        <v>0</v>
      </c>
      <c r="AZ734" s="99">
        <f>SUMIFS(通讯通路门店!$AA:$AA,通讯通路门店!$S:$S,$G734)</f>
        <v>0</v>
      </c>
      <c r="BA734" s="99">
        <f t="shared" si="58"/>
        <v>0</v>
      </c>
      <c r="BB734" s="99">
        <f t="shared" si="59"/>
        <v>0</v>
      </c>
      <c r="BC734" s="99">
        <f>SUMIFS(通讯通路门店!$W:$W,通讯通路门店!$S:$S,$G734,通讯通路门店!$J:$J,"荣耀体验店")+SUMIFS(通讯通路门店!$W:$W,通讯通路门店!$S:$S,$G734,通讯通路门店!$J:$J,"荣耀授权专卖店")</f>
        <v>0</v>
      </c>
      <c r="BD734" s="99">
        <f>SUMIFS(通讯通路门店!$Z:$Z,通讯通路门店!$S:$S,$G734,通讯通路门店!$J:$J,"VIVO体验店")</f>
        <v>0</v>
      </c>
      <c r="BE734" s="99">
        <f>SUMIFS(通讯通路门店!$AB:$AB,通讯通路门店!$S:$S,$G734,通讯通路门店!$J:$J,"OPPO体验店")</f>
        <v>0</v>
      </c>
      <c r="BF734" s="99">
        <f>SUMIFS(通讯通路门店!$X:$X,通讯通路门店!$S:$S,$G734,通讯通路门店!$J:$J,"华为授权体验店")+SUMIFS(通讯通路门店!$AA:$AA,通讯通路门店!$S:$S,$G734,通讯通路门店!$J:$J,"华为堡垒店")</f>
        <v>0</v>
      </c>
      <c r="BG734" s="99">
        <f>SUMIFS(通讯通路门店!$Y:$Y,通讯通路门店!$S:$S,$G734,通讯通路门店!$J:$J,"小米体验店")</f>
        <v>0</v>
      </c>
      <c r="BH734" s="99">
        <f>SUMIFS(通讯通路门店!$AA:$AA,通讯通路门店!$S:$S,$G734,通讯通路门店!$J:$J,"苹果体验店")</f>
        <v>0</v>
      </c>
      <c r="BI734" s="99">
        <f>SUMIFS(通讯通路门店!$K:$K,通讯通路门店!$S:$S,$G734,通讯通路门店!$J:$J,"其他品牌专卖店")</f>
        <v>0</v>
      </c>
      <c r="BJ734" s="99">
        <f>SUMIFS(通讯通路门店!$AC:$AC,通讯通路门店!$S:$S,$G734)</f>
        <v>0</v>
      </c>
      <c r="BK734" s="99">
        <f>SUMIFS(通讯通路门店!$AD:$AD,通讯通路门店!$S:$S,$G734)</f>
        <v>0</v>
      </c>
      <c r="BL734" s="99">
        <f>SUMIFS(通讯通路门店!$AE:$AE,通讯通路门店!$S:$S,$G734)</f>
        <v>0</v>
      </c>
      <c r="BM734" s="99">
        <f>SUMIFS(通讯通路门店!$AF:$AF,通讯通路门店!$S:$S,$G734)</f>
        <v>0</v>
      </c>
      <c r="BN734" s="99">
        <f>SUMIFS(通讯通路门店!$AG:$AG,通讯通路门店!$S:$S,$G734)</f>
        <v>0</v>
      </c>
      <c r="BO734" s="99">
        <f>SUMIFS(通讯通路门店!$AH:$AH,通讯通路门店!$S:$S,$G734)</f>
        <v>0</v>
      </c>
      <c r="BP734" s="99">
        <f>SUMIFS(通讯通路门店!$AI:$AI,通讯通路门店!$S:$S,$G734)</f>
        <v>0</v>
      </c>
      <c r="BQ734" s="83"/>
    </row>
    <row r="735" spans="1:69">
      <c r="A735" s="99" t="str">
        <f>IFERROR(_xlfn.XLOOKUP($G735,通讯通路门店!$S$4:$S$993931,通讯通路门店!$A$4:$A$993931,0,0),"")</f>
        <v/>
      </c>
      <c r="B735" s="99" t="str">
        <f>IFERROR(_xlfn.XLOOKUP($G735,通讯通路门店!$S$4:$S$993931,通讯通路门店!$B$4:$B$993931,0,0),"")</f>
        <v/>
      </c>
      <c r="C735" s="99" t="str">
        <f>IFERROR(_xlfn.XLOOKUP($G735,通讯通路门店!$S$4:$S$993931,通讯通路门店!$C$4:$C$993931,0,0),"")</f>
        <v/>
      </c>
      <c r="D735" s="99" t="str">
        <f>IFERROR(_xlfn.XLOOKUP($G735,通讯通路门店!$S$4:$S$993931,通讯通路门店!$D$4:$D$993931,0,0),"")</f>
        <v/>
      </c>
      <c r="E735" s="83"/>
      <c r="F735" s="83"/>
      <c r="G735" s="101" t="e">
        <v>#N/A</v>
      </c>
      <c r="H735" s="102" t="str">
        <f>IFERROR(_xlfn.XLOOKUP($G735,通讯通路门店!$S$4:$S$993931,通讯通路门店!$R$4:$R$993931,0,0),"")</f>
        <v/>
      </c>
      <c r="I735" s="83"/>
      <c r="J735" s="83"/>
      <c r="K735" s="83"/>
      <c r="L735" s="83"/>
      <c r="M735" s="83"/>
      <c r="N735" s="83"/>
      <c r="O735" s="83"/>
      <c r="P735" s="83"/>
      <c r="Q735" s="83"/>
      <c r="R735" s="83"/>
      <c r="S735" s="83"/>
      <c r="T735" s="83"/>
      <c r="U735" s="99">
        <f>COUNTIF(通讯通路门店!$S:$S,$G735)</f>
        <v>0</v>
      </c>
      <c r="V735" s="99">
        <f>COUNTIFS(通讯通路门店!$S:$S,$G735,通讯通路门店!$J:$J,"综合卖场")</f>
        <v>0</v>
      </c>
      <c r="W735" s="99">
        <f>SUMIFS(通讯通路门店!$AJ:$AJ,通讯通路门店!$S:$S,通讯客户沙盘!$G735)</f>
        <v>0</v>
      </c>
      <c r="X735" s="99">
        <f t="shared" si="55"/>
        <v>0</v>
      </c>
      <c r="Y735" s="99">
        <f>COUNTIFS(通讯通路门店!$S:$S,$G735,通讯通路门店!$J:$J,"荣耀体验店")+COUNTIFS(通讯通路门店!$S:$S,$G735,通讯通路门店!$J:$J,"荣耀授权专卖店")</f>
        <v>0</v>
      </c>
      <c r="Z735" s="99">
        <f>COUNTIFS(通讯通路门店!$S:$S,$G735,通讯通路门店!$J:$J,"VIVO体验店")</f>
        <v>0</v>
      </c>
      <c r="AA735" s="99">
        <f>COUNTIFS(通讯通路门店!$S:$S,$G735,通讯通路门店!$J:$J,"OPPO体验店")</f>
        <v>0</v>
      </c>
      <c r="AB735" s="99">
        <f>COUNTIFS(通讯通路门店!$S:$S,$G735,通讯通路门店!$J:$J,"华为授权体验店")+COUNTIFS(通讯通路门店!$S:$S,$G735,通讯通路门店!$J:$J,"华为堡垒店")</f>
        <v>0</v>
      </c>
      <c r="AC735" s="99">
        <f>COUNTIFS(通讯通路门店!$S:$S,$G735,通讯通路门店!$J:$J,"小米体验店")</f>
        <v>0</v>
      </c>
      <c r="AD735" s="99">
        <f>COUNTIFS(通讯通路门店!$S:$S,$G735,通讯通路门店!$J:$J,"苹果体验店")</f>
        <v>0</v>
      </c>
      <c r="AE735" s="99">
        <f>COUNTIFS(通讯通路门店!$S:$S,$G735,通讯通路门店!$J:$J,"其他品牌专卖店")</f>
        <v>0</v>
      </c>
      <c r="AF735" s="99">
        <f>SUMIFS(通讯通路门店!$BI:$BI,通讯通路门店!$S:$S,$G735)</f>
        <v>0</v>
      </c>
      <c r="AG735" s="99">
        <f>SUMIFS(通讯通路门店!$BH:$BH,通讯通路门店!$S:$S,$G735)</f>
        <v>0</v>
      </c>
      <c r="AH735" s="99">
        <f t="shared" si="56"/>
        <v>0</v>
      </c>
      <c r="AI735" s="99">
        <f>SUMIFS(通讯通路门店!$BB:$BB,通讯通路门店!$S:$S,$G735)</f>
        <v>0</v>
      </c>
      <c r="AJ735" s="99">
        <f>SUMIFS(通讯通路门店!$BE:$BE,通讯通路门店!$S:$S,$G735)</f>
        <v>0</v>
      </c>
      <c r="AK735" s="99">
        <f>SUMIFS(通讯通路门店!$BG:$BG,通讯通路门店!$S:$S,$G735)</f>
        <v>0</v>
      </c>
      <c r="AL735" s="99">
        <f>SUMIFS(通讯通路门店!$BC:$BC,通讯通路门店!$S:$S,$G735)</f>
        <v>0</v>
      </c>
      <c r="AM735" s="99">
        <f>SUMIFS(通讯通路门店!$BD:$BD,通讯通路门店!$S:$S,$G735)</f>
        <v>0</v>
      </c>
      <c r="AN735" s="99">
        <f>SUMIFS(通讯通路门店!$BF:$BF,通讯通路门店!$S:$S,$G735)</f>
        <v>0</v>
      </c>
      <c r="AO735" s="99">
        <f t="shared" si="57"/>
        <v>0</v>
      </c>
      <c r="AP735" s="99">
        <f>SUMIFS(通讯通路门店!$K:$K,通讯通路门店!$S:$S,$G735)</f>
        <v>0</v>
      </c>
      <c r="AQ735" s="83"/>
      <c r="AR735" s="99">
        <f>SUMIFS(通讯通路门店!$T:$T,通讯通路门店!$S:$S,$G735)</f>
        <v>0</v>
      </c>
      <c r="AS735" s="99">
        <f>SUMIFS(通讯通路门店!$U:$U,通讯通路门店!$S:$S,$G735)</f>
        <v>0</v>
      </c>
      <c r="AT735" s="99">
        <f>SUMIFS(通讯通路门店!$V:$V,通讯通路门店!$S:$S,$G735)</f>
        <v>0</v>
      </c>
      <c r="AU735" s="99">
        <f>SUMIFS(通讯通路门店!$W:$W,通讯通路门店!$S:$S,$G735)</f>
        <v>0</v>
      </c>
      <c r="AV735" s="99">
        <f>SUMIFS(通讯通路门店!$Z:$Z,通讯通路门店!$S:$S,$G735)</f>
        <v>0</v>
      </c>
      <c r="AW735" s="99">
        <f>SUMIFS(通讯通路门店!$AB:$AB,通讯通路门店!$S:$S,$G735)</f>
        <v>0</v>
      </c>
      <c r="AX735" s="99">
        <f>SUMIFS(通讯通路门店!$X:$X,通讯通路门店!$S:$S,$G735)</f>
        <v>0</v>
      </c>
      <c r="AY735" s="99">
        <f>SUMIFS(通讯通路门店!$Y:$Y,通讯通路门店!$S:$S,$G735)</f>
        <v>0</v>
      </c>
      <c r="AZ735" s="99">
        <f>SUMIFS(通讯通路门店!$AA:$AA,通讯通路门店!$S:$S,$G735)</f>
        <v>0</v>
      </c>
      <c r="BA735" s="99">
        <f t="shared" si="58"/>
        <v>0</v>
      </c>
      <c r="BB735" s="99">
        <f t="shared" si="59"/>
        <v>0</v>
      </c>
      <c r="BC735" s="99">
        <f>SUMIFS(通讯通路门店!$W:$W,通讯通路门店!$S:$S,$G735,通讯通路门店!$J:$J,"荣耀体验店")+SUMIFS(通讯通路门店!$W:$W,通讯通路门店!$S:$S,$G735,通讯通路门店!$J:$J,"荣耀授权专卖店")</f>
        <v>0</v>
      </c>
      <c r="BD735" s="99">
        <f>SUMIFS(通讯通路门店!$Z:$Z,通讯通路门店!$S:$S,$G735,通讯通路门店!$J:$J,"VIVO体验店")</f>
        <v>0</v>
      </c>
      <c r="BE735" s="99">
        <f>SUMIFS(通讯通路门店!$AB:$AB,通讯通路门店!$S:$S,$G735,通讯通路门店!$J:$J,"OPPO体验店")</f>
        <v>0</v>
      </c>
      <c r="BF735" s="99">
        <f>SUMIFS(通讯通路门店!$X:$X,通讯通路门店!$S:$S,$G735,通讯通路门店!$J:$J,"华为授权体验店")+SUMIFS(通讯通路门店!$AA:$AA,通讯通路门店!$S:$S,$G735,通讯通路门店!$J:$J,"华为堡垒店")</f>
        <v>0</v>
      </c>
      <c r="BG735" s="99">
        <f>SUMIFS(通讯通路门店!$Y:$Y,通讯通路门店!$S:$S,$G735,通讯通路门店!$J:$J,"小米体验店")</f>
        <v>0</v>
      </c>
      <c r="BH735" s="99">
        <f>SUMIFS(通讯通路门店!$AA:$AA,通讯通路门店!$S:$S,$G735,通讯通路门店!$J:$J,"苹果体验店")</f>
        <v>0</v>
      </c>
      <c r="BI735" s="99">
        <f>SUMIFS(通讯通路门店!$K:$K,通讯通路门店!$S:$S,$G735,通讯通路门店!$J:$J,"其他品牌专卖店")</f>
        <v>0</v>
      </c>
      <c r="BJ735" s="99">
        <f>SUMIFS(通讯通路门店!$AC:$AC,通讯通路门店!$S:$S,$G735)</f>
        <v>0</v>
      </c>
      <c r="BK735" s="99">
        <f>SUMIFS(通讯通路门店!$AD:$AD,通讯通路门店!$S:$S,$G735)</f>
        <v>0</v>
      </c>
      <c r="BL735" s="99">
        <f>SUMIFS(通讯通路门店!$AE:$AE,通讯通路门店!$S:$S,$G735)</f>
        <v>0</v>
      </c>
      <c r="BM735" s="99">
        <f>SUMIFS(通讯通路门店!$AF:$AF,通讯通路门店!$S:$S,$G735)</f>
        <v>0</v>
      </c>
      <c r="BN735" s="99">
        <f>SUMIFS(通讯通路门店!$AG:$AG,通讯通路门店!$S:$S,$G735)</f>
        <v>0</v>
      </c>
      <c r="BO735" s="99">
        <f>SUMIFS(通讯通路门店!$AH:$AH,通讯通路门店!$S:$S,$G735)</f>
        <v>0</v>
      </c>
      <c r="BP735" s="99">
        <f>SUMIFS(通讯通路门店!$AI:$AI,通讯通路门店!$S:$S,$G735)</f>
        <v>0</v>
      </c>
      <c r="BQ735" s="83"/>
    </row>
    <row r="736" spans="1:69">
      <c r="A736" s="99" t="str">
        <f>IFERROR(_xlfn.XLOOKUP($G736,通讯通路门店!$S$4:$S$993931,通讯通路门店!$A$4:$A$993931,0,0),"")</f>
        <v/>
      </c>
      <c r="B736" s="99" t="str">
        <f>IFERROR(_xlfn.XLOOKUP($G736,通讯通路门店!$S$4:$S$993931,通讯通路门店!$B$4:$B$993931,0,0),"")</f>
        <v/>
      </c>
      <c r="C736" s="99" t="str">
        <f>IFERROR(_xlfn.XLOOKUP($G736,通讯通路门店!$S$4:$S$993931,通讯通路门店!$C$4:$C$993931,0,0),"")</f>
        <v/>
      </c>
      <c r="D736" s="99" t="str">
        <f>IFERROR(_xlfn.XLOOKUP($G736,通讯通路门店!$S$4:$S$993931,通讯通路门店!$D$4:$D$993931,0,0),"")</f>
        <v/>
      </c>
      <c r="E736" s="83"/>
      <c r="F736" s="83"/>
      <c r="G736" s="101" t="e">
        <v>#N/A</v>
      </c>
      <c r="H736" s="102" t="str">
        <f>IFERROR(_xlfn.XLOOKUP($G736,通讯通路门店!$S$4:$S$993931,通讯通路门店!$R$4:$R$993931,0,0),"")</f>
        <v/>
      </c>
      <c r="I736" s="83"/>
      <c r="J736" s="83"/>
      <c r="K736" s="83"/>
      <c r="L736" s="83"/>
      <c r="M736" s="83"/>
      <c r="N736" s="83"/>
      <c r="O736" s="83"/>
      <c r="P736" s="83"/>
      <c r="Q736" s="83"/>
      <c r="R736" s="83"/>
      <c r="S736" s="83"/>
      <c r="T736" s="83"/>
      <c r="U736" s="99">
        <f>COUNTIF(通讯通路门店!$S:$S,$G736)</f>
        <v>0</v>
      </c>
      <c r="V736" s="99">
        <f>COUNTIFS(通讯通路门店!$S:$S,$G736,通讯通路门店!$J:$J,"综合卖场")</f>
        <v>0</v>
      </c>
      <c r="W736" s="99">
        <f>SUMIFS(通讯通路门店!$AJ:$AJ,通讯通路门店!$S:$S,通讯客户沙盘!$G736)</f>
        <v>0</v>
      </c>
      <c r="X736" s="99">
        <f t="shared" si="55"/>
        <v>0</v>
      </c>
      <c r="Y736" s="99">
        <f>COUNTIFS(通讯通路门店!$S:$S,$G736,通讯通路门店!$J:$J,"荣耀体验店")+COUNTIFS(通讯通路门店!$S:$S,$G736,通讯通路门店!$J:$J,"荣耀授权专卖店")</f>
        <v>0</v>
      </c>
      <c r="Z736" s="99">
        <f>COUNTIFS(通讯通路门店!$S:$S,$G736,通讯通路门店!$J:$J,"VIVO体验店")</f>
        <v>0</v>
      </c>
      <c r="AA736" s="99">
        <f>COUNTIFS(通讯通路门店!$S:$S,$G736,通讯通路门店!$J:$J,"OPPO体验店")</f>
        <v>0</v>
      </c>
      <c r="AB736" s="99">
        <f>COUNTIFS(通讯通路门店!$S:$S,$G736,通讯通路门店!$J:$J,"华为授权体验店")+COUNTIFS(通讯通路门店!$S:$S,$G736,通讯通路门店!$J:$J,"华为堡垒店")</f>
        <v>0</v>
      </c>
      <c r="AC736" s="99">
        <f>COUNTIFS(通讯通路门店!$S:$S,$G736,通讯通路门店!$J:$J,"小米体验店")</f>
        <v>0</v>
      </c>
      <c r="AD736" s="99">
        <f>COUNTIFS(通讯通路门店!$S:$S,$G736,通讯通路门店!$J:$J,"苹果体验店")</f>
        <v>0</v>
      </c>
      <c r="AE736" s="99">
        <f>COUNTIFS(通讯通路门店!$S:$S,$G736,通讯通路门店!$J:$J,"其他品牌专卖店")</f>
        <v>0</v>
      </c>
      <c r="AF736" s="99">
        <f>SUMIFS(通讯通路门店!$BI:$BI,通讯通路门店!$S:$S,$G736)</f>
        <v>0</v>
      </c>
      <c r="AG736" s="99">
        <f>SUMIFS(通讯通路门店!$BH:$BH,通讯通路门店!$S:$S,$G736)</f>
        <v>0</v>
      </c>
      <c r="AH736" s="99">
        <f t="shared" si="56"/>
        <v>0</v>
      </c>
      <c r="AI736" s="99">
        <f>SUMIFS(通讯通路门店!$BB:$BB,通讯通路门店!$S:$S,$G736)</f>
        <v>0</v>
      </c>
      <c r="AJ736" s="99">
        <f>SUMIFS(通讯通路门店!$BE:$BE,通讯通路门店!$S:$S,$G736)</f>
        <v>0</v>
      </c>
      <c r="AK736" s="99">
        <f>SUMIFS(通讯通路门店!$BG:$BG,通讯通路门店!$S:$S,$G736)</f>
        <v>0</v>
      </c>
      <c r="AL736" s="99">
        <f>SUMIFS(通讯通路门店!$BC:$BC,通讯通路门店!$S:$S,$G736)</f>
        <v>0</v>
      </c>
      <c r="AM736" s="99">
        <f>SUMIFS(通讯通路门店!$BD:$BD,通讯通路门店!$S:$S,$G736)</f>
        <v>0</v>
      </c>
      <c r="AN736" s="99">
        <f>SUMIFS(通讯通路门店!$BF:$BF,通讯通路门店!$S:$S,$G736)</f>
        <v>0</v>
      </c>
      <c r="AO736" s="99">
        <f t="shared" si="57"/>
        <v>0</v>
      </c>
      <c r="AP736" s="99">
        <f>SUMIFS(通讯通路门店!$K:$K,通讯通路门店!$S:$S,$G736)</f>
        <v>0</v>
      </c>
      <c r="AQ736" s="83"/>
      <c r="AR736" s="99">
        <f>SUMIFS(通讯通路门店!$T:$T,通讯通路门店!$S:$S,$G736)</f>
        <v>0</v>
      </c>
      <c r="AS736" s="99">
        <f>SUMIFS(通讯通路门店!$U:$U,通讯通路门店!$S:$S,$G736)</f>
        <v>0</v>
      </c>
      <c r="AT736" s="99">
        <f>SUMIFS(通讯通路门店!$V:$V,通讯通路门店!$S:$S,$G736)</f>
        <v>0</v>
      </c>
      <c r="AU736" s="99">
        <f>SUMIFS(通讯通路门店!$W:$W,通讯通路门店!$S:$S,$G736)</f>
        <v>0</v>
      </c>
      <c r="AV736" s="99">
        <f>SUMIFS(通讯通路门店!$Z:$Z,通讯通路门店!$S:$S,$G736)</f>
        <v>0</v>
      </c>
      <c r="AW736" s="99">
        <f>SUMIFS(通讯通路门店!$AB:$AB,通讯通路门店!$S:$S,$G736)</f>
        <v>0</v>
      </c>
      <c r="AX736" s="99">
        <f>SUMIFS(通讯通路门店!$X:$X,通讯通路门店!$S:$S,$G736)</f>
        <v>0</v>
      </c>
      <c r="AY736" s="99">
        <f>SUMIFS(通讯通路门店!$Y:$Y,通讯通路门店!$S:$S,$G736)</f>
        <v>0</v>
      </c>
      <c r="AZ736" s="99">
        <f>SUMIFS(通讯通路门店!$AA:$AA,通讯通路门店!$S:$S,$G736)</f>
        <v>0</v>
      </c>
      <c r="BA736" s="99">
        <f t="shared" si="58"/>
        <v>0</v>
      </c>
      <c r="BB736" s="99">
        <f t="shared" si="59"/>
        <v>0</v>
      </c>
      <c r="BC736" s="99">
        <f>SUMIFS(通讯通路门店!$W:$W,通讯通路门店!$S:$S,$G736,通讯通路门店!$J:$J,"荣耀体验店")+SUMIFS(通讯通路门店!$W:$W,通讯通路门店!$S:$S,$G736,通讯通路门店!$J:$J,"荣耀授权专卖店")</f>
        <v>0</v>
      </c>
      <c r="BD736" s="99">
        <f>SUMIFS(通讯通路门店!$Z:$Z,通讯通路门店!$S:$S,$G736,通讯通路门店!$J:$J,"VIVO体验店")</f>
        <v>0</v>
      </c>
      <c r="BE736" s="99">
        <f>SUMIFS(通讯通路门店!$AB:$AB,通讯通路门店!$S:$S,$G736,通讯通路门店!$J:$J,"OPPO体验店")</f>
        <v>0</v>
      </c>
      <c r="BF736" s="99">
        <f>SUMIFS(通讯通路门店!$X:$X,通讯通路门店!$S:$S,$G736,通讯通路门店!$J:$J,"华为授权体验店")+SUMIFS(通讯通路门店!$AA:$AA,通讯通路门店!$S:$S,$G736,通讯通路门店!$J:$J,"华为堡垒店")</f>
        <v>0</v>
      </c>
      <c r="BG736" s="99">
        <f>SUMIFS(通讯通路门店!$Y:$Y,通讯通路门店!$S:$S,$G736,通讯通路门店!$J:$J,"小米体验店")</f>
        <v>0</v>
      </c>
      <c r="BH736" s="99">
        <f>SUMIFS(通讯通路门店!$AA:$AA,通讯通路门店!$S:$S,$G736,通讯通路门店!$J:$J,"苹果体验店")</f>
        <v>0</v>
      </c>
      <c r="BI736" s="99">
        <f>SUMIFS(通讯通路门店!$K:$K,通讯通路门店!$S:$S,$G736,通讯通路门店!$J:$J,"其他品牌专卖店")</f>
        <v>0</v>
      </c>
      <c r="BJ736" s="99">
        <f>SUMIFS(通讯通路门店!$AC:$AC,通讯通路门店!$S:$S,$G736)</f>
        <v>0</v>
      </c>
      <c r="BK736" s="99">
        <f>SUMIFS(通讯通路门店!$AD:$AD,通讯通路门店!$S:$S,$G736)</f>
        <v>0</v>
      </c>
      <c r="BL736" s="99">
        <f>SUMIFS(通讯通路门店!$AE:$AE,通讯通路门店!$S:$S,$G736)</f>
        <v>0</v>
      </c>
      <c r="BM736" s="99">
        <f>SUMIFS(通讯通路门店!$AF:$AF,通讯通路门店!$S:$S,$G736)</f>
        <v>0</v>
      </c>
      <c r="BN736" s="99">
        <f>SUMIFS(通讯通路门店!$AG:$AG,通讯通路门店!$S:$S,$G736)</f>
        <v>0</v>
      </c>
      <c r="BO736" s="99">
        <f>SUMIFS(通讯通路门店!$AH:$AH,通讯通路门店!$S:$S,$G736)</f>
        <v>0</v>
      </c>
      <c r="BP736" s="99">
        <f>SUMIFS(通讯通路门店!$AI:$AI,通讯通路门店!$S:$S,$G736)</f>
        <v>0</v>
      </c>
      <c r="BQ736" s="83"/>
    </row>
    <row r="737" spans="1:69">
      <c r="A737" s="99" t="str">
        <f>IFERROR(_xlfn.XLOOKUP($G737,通讯通路门店!$S$4:$S$993931,通讯通路门店!$A$4:$A$993931,0,0),"")</f>
        <v/>
      </c>
      <c r="B737" s="99" t="str">
        <f>IFERROR(_xlfn.XLOOKUP($G737,通讯通路门店!$S$4:$S$993931,通讯通路门店!$B$4:$B$993931,0,0),"")</f>
        <v/>
      </c>
      <c r="C737" s="99" t="str">
        <f>IFERROR(_xlfn.XLOOKUP($G737,通讯通路门店!$S$4:$S$993931,通讯通路门店!$C$4:$C$993931,0,0),"")</f>
        <v/>
      </c>
      <c r="D737" s="99" t="str">
        <f>IFERROR(_xlfn.XLOOKUP($G737,通讯通路门店!$S$4:$S$993931,通讯通路门店!$D$4:$D$993931,0,0),"")</f>
        <v/>
      </c>
      <c r="E737" s="83"/>
      <c r="F737" s="83"/>
      <c r="G737" s="101" t="e">
        <v>#N/A</v>
      </c>
      <c r="H737" s="102" t="str">
        <f>IFERROR(_xlfn.XLOOKUP($G737,通讯通路门店!$S$4:$S$993931,通讯通路门店!$R$4:$R$993931,0,0),"")</f>
        <v/>
      </c>
      <c r="I737" s="83"/>
      <c r="J737" s="83"/>
      <c r="K737" s="83"/>
      <c r="L737" s="83"/>
      <c r="M737" s="83"/>
      <c r="N737" s="83"/>
      <c r="O737" s="83"/>
      <c r="P737" s="83"/>
      <c r="Q737" s="83"/>
      <c r="R737" s="83"/>
      <c r="S737" s="83"/>
      <c r="T737" s="83"/>
      <c r="U737" s="99">
        <f>COUNTIF(通讯通路门店!$S:$S,$G737)</f>
        <v>0</v>
      </c>
      <c r="V737" s="99">
        <f>COUNTIFS(通讯通路门店!$S:$S,$G737,通讯通路门店!$J:$J,"综合卖场")</f>
        <v>0</v>
      </c>
      <c r="W737" s="99">
        <f>SUMIFS(通讯通路门店!$AJ:$AJ,通讯通路门店!$S:$S,通讯客户沙盘!$G737)</f>
        <v>0</v>
      </c>
      <c r="X737" s="99">
        <f t="shared" si="55"/>
        <v>0</v>
      </c>
      <c r="Y737" s="99">
        <f>COUNTIFS(通讯通路门店!$S:$S,$G737,通讯通路门店!$J:$J,"荣耀体验店")+COUNTIFS(通讯通路门店!$S:$S,$G737,通讯通路门店!$J:$J,"荣耀授权专卖店")</f>
        <v>0</v>
      </c>
      <c r="Z737" s="99">
        <f>COUNTIFS(通讯通路门店!$S:$S,$G737,通讯通路门店!$J:$J,"VIVO体验店")</f>
        <v>0</v>
      </c>
      <c r="AA737" s="99">
        <f>COUNTIFS(通讯通路门店!$S:$S,$G737,通讯通路门店!$J:$J,"OPPO体验店")</f>
        <v>0</v>
      </c>
      <c r="AB737" s="99">
        <f>COUNTIFS(通讯通路门店!$S:$S,$G737,通讯通路门店!$J:$J,"华为授权体验店")+COUNTIFS(通讯通路门店!$S:$S,$G737,通讯通路门店!$J:$J,"华为堡垒店")</f>
        <v>0</v>
      </c>
      <c r="AC737" s="99">
        <f>COUNTIFS(通讯通路门店!$S:$S,$G737,通讯通路门店!$J:$J,"小米体验店")</f>
        <v>0</v>
      </c>
      <c r="AD737" s="99">
        <f>COUNTIFS(通讯通路门店!$S:$S,$G737,通讯通路门店!$J:$J,"苹果体验店")</f>
        <v>0</v>
      </c>
      <c r="AE737" s="99">
        <f>COUNTIFS(通讯通路门店!$S:$S,$G737,通讯通路门店!$J:$J,"其他品牌专卖店")</f>
        <v>0</v>
      </c>
      <c r="AF737" s="99">
        <f>SUMIFS(通讯通路门店!$BI:$BI,通讯通路门店!$S:$S,$G737)</f>
        <v>0</v>
      </c>
      <c r="AG737" s="99">
        <f>SUMIFS(通讯通路门店!$BH:$BH,通讯通路门店!$S:$S,$G737)</f>
        <v>0</v>
      </c>
      <c r="AH737" s="99">
        <f t="shared" si="56"/>
        <v>0</v>
      </c>
      <c r="AI737" s="99">
        <f>SUMIFS(通讯通路门店!$BB:$BB,通讯通路门店!$S:$S,$G737)</f>
        <v>0</v>
      </c>
      <c r="AJ737" s="99">
        <f>SUMIFS(通讯通路门店!$BE:$BE,通讯通路门店!$S:$S,$G737)</f>
        <v>0</v>
      </c>
      <c r="AK737" s="99">
        <f>SUMIFS(通讯通路门店!$BG:$BG,通讯通路门店!$S:$S,$G737)</f>
        <v>0</v>
      </c>
      <c r="AL737" s="99">
        <f>SUMIFS(通讯通路门店!$BC:$BC,通讯通路门店!$S:$S,$G737)</f>
        <v>0</v>
      </c>
      <c r="AM737" s="99">
        <f>SUMIFS(通讯通路门店!$BD:$BD,通讯通路门店!$S:$S,$G737)</f>
        <v>0</v>
      </c>
      <c r="AN737" s="99">
        <f>SUMIFS(通讯通路门店!$BF:$BF,通讯通路门店!$S:$S,$G737)</f>
        <v>0</v>
      </c>
      <c r="AO737" s="99">
        <f t="shared" si="57"/>
        <v>0</v>
      </c>
      <c r="AP737" s="99">
        <f>SUMIFS(通讯通路门店!$K:$K,通讯通路门店!$S:$S,$G737)</f>
        <v>0</v>
      </c>
      <c r="AQ737" s="83"/>
      <c r="AR737" s="99">
        <f>SUMIFS(通讯通路门店!$T:$T,通讯通路门店!$S:$S,$G737)</f>
        <v>0</v>
      </c>
      <c r="AS737" s="99">
        <f>SUMIFS(通讯通路门店!$U:$U,通讯通路门店!$S:$S,$G737)</f>
        <v>0</v>
      </c>
      <c r="AT737" s="99">
        <f>SUMIFS(通讯通路门店!$V:$V,通讯通路门店!$S:$S,$G737)</f>
        <v>0</v>
      </c>
      <c r="AU737" s="99">
        <f>SUMIFS(通讯通路门店!$W:$W,通讯通路门店!$S:$S,$G737)</f>
        <v>0</v>
      </c>
      <c r="AV737" s="99">
        <f>SUMIFS(通讯通路门店!$Z:$Z,通讯通路门店!$S:$S,$G737)</f>
        <v>0</v>
      </c>
      <c r="AW737" s="99">
        <f>SUMIFS(通讯通路门店!$AB:$AB,通讯通路门店!$S:$S,$G737)</f>
        <v>0</v>
      </c>
      <c r="AX737" s="99">
        <f>SUMIFS(通讯通路门店!$X:$X,通讯通路门店!$S:$S,$G737)</f>
        <v>0</v>
      </c>
      <c r="AY737" s="99">
        <f>SUMIFS(通讯通路门店!$Y:$Y,通讯通路门店!$S:$S,$G737)</f>
        <v>0</v>
      </c>
      <c r="AZ737" s="99">
        <f>SUMIFS(通讯通路门店!$AA:$AA,通讯通路门店!$S:$S,$G737)</f>
        <v>0</v>
      </c>
      <c r="BA737" s="99">
        <f t="shared" si="58"/>
        <v>0</v>
      </c>
      <c r="BB737" s="99">
        <f t="shared" si="59"/>
        <v>0</v>
      </c>
      <c r="BC737" s="99">
        <f>SUMIFS(通讯通路门店!$W:$W,通讯通路门店!$S:$S,$G737,通讯通路门店!$J:$J,"荣耀体验店")+SUMIFS(通讯通路门店!$W:$W,通讯通路门店!$S:$S,$G737,通讯通路门店!$J:$J,"荣耀授权专卖店")</f>
        <v>0</v>
      </c>
      <c r="BD737" s="99">
        <f>SUMIFS(通讯通路门店!$Z:$Z,通讯通路门店!$S:$S,$G737,通讯通路门店!$J:$J,"VIVO体验店")</f>
        <v>0</v>
      </c>
      <c r="BE737" s="99">
        <f>SUMIFS(通讯通路门店!$AB:$AB,通讯通路门店!$S:$S,$G737,通讯通路门店!$J:$J,"OPPO体验店")</f>
        <v>0</v>
      </c>
      <c r="BF737" s="99">
        <f>SUMIFS(通讯通路门店!$X:$X,通讯通路门店!$S:$S,$G737,通讯通路门店!$J:$J,"华为授权体验店")+SUMIFS(通讯通路门店!$AA:$AA,通讯通路门店!$S:$S,$G737,通讯通路门店!$J:$J,"华为堡垒店")</f>
        <v>0</v>
      </c>
      <c r="BG737" s="99">
        <f>SUMIFS(通讯通路门店!$Y:$Y,通讯通路门店!$S:$S,$G737,通讯通路门店!$J:$J,"小米体验店")</f>
        <v>0</v>
      </c>
      <c r="BH737" s="99">
        <f>SUMIFS(通讯通路门店!$AA:$AA,通讯通路门店!$S:$S,$G737,通讯通路门店!$J:$J,"苹果体验店")</f>
        <v>0</v>
      </c>
      <c r="BI737" s="99">
        <f>SUMIFS(通讯通路门店!$K:$K,通讯通路门店!$S:$S,$G737,通讯通路门店!$J:$J,"其他品牌专卖店")</f>
        <v>0</v>
      </c>
      <c r="BJ737" s="99">
        <f>SUMIFS(通讯通路门店!$AC:$AC,通讯通路门店!$S:$S,$G737)</f>
        <v>0</v>
      </c>
      <c r="BK737" s="99">
        <f>SUMIFS(通讯通路门店!$AD:$AD,通讯通路门店!$S:$S,$G737)</f>
        <v>0</v>
      </c>
      <c r="BL737" s="99">
        <f>SUMIFS(通讯通路门店!$AE:$AE,通讯通路门店!$S:$S,$G737)</f>
        <v>0</v>
      </c>
      <c r="BM737" s="99">
        <f>SUMIFS(通讯通路门店!$AF:$AF,通讯通路门店!$S:$S,$G737)</f>
        <v>0</v>
      </c>
      <c r="BN737" s="99">
        <f>SUMIFS(通讯通路门店!$AG:$AG,通讯通路门店!$S:$S,$G737)</f>
        <v>0</v>
      </c>
      <c r="BO737" s="99">
        <f>SUMIFS(通讯通路门店!$AH:$AH,通讯通路门店!$S:$S,$G737)</f>
        <v>0</v>
      </c>
      <c r="BP737" s="99">
        <f>SUMIFS(通讯通路门店!$AI:$AI,通讯通路门店!$S:$S,$G737)</f>
        <v>0</v>
      </c>
      <c r="BQ737" s="83"/>
    </row>
    <row r="738" spans="1:69">
      <c r="A738" s="99" t="str">
        <f>IFERROR(_xlfn.XLOOKUP($G738,通讯通路门店!$S$4:$S$993931,通讯通路门店!$A$4:$A$993931,0,0),"")</f>
        <v/>
      </c>
      <c r="B738" s="99" t="str">
        <f>IFERROR(_xlfn.XLOOKUP($G738,通讯通路门店!$S$4:$S$993931,通讯通路门店!$B$4:$B$993931,0,0),"")</f>
        <v/>
      </c>
      <c r="C738" s="99" t="str">
        <f>IFERROR(_xlfn.XLOOKUP($G738,通讯通路门店!$S$4:$S$993931,通讯通路门店!$C$4:$C$993931,0,0),"")</f>
        <v/>
      </c>
      <c r="D738" s="99" t="str">
        <f>IFERROR(_xlfn.XLOOKUP($G738,通讯通路门店!$S$4:$S$993931,通讯通路门店!$D$4:$D$993931,0,0),"")</f>
        <v/>
      </c>
      <c r="E738" s="83"/>
      <c r="F738" s="83"/>
      <c r="G738" s="101" t="e">
        <v>#N/A</v>
      </c>
      <c r="H738" s="102" t="str">
        <f>IFERROR(_xlfn.XLOOKUP($G738,通讯通路门店!$S$4:$S$993931,通讯通路门店!$R$4:$R$993931,0,0),"")</f>
        <v/>
      </c>
      <c r="I738" s="83"/>
      <c r="J738" s="83"/>
      <c r="K738" s="83"/>
      <c r="L738" s="83"/>
      <c r="M738" s="83"/>
      <c r="N738" s="83"/>
      <c r="O738" s="83"/>
      <c r="P738" s="83"/>
      <c r="Q738" s="83"/>
      <c r="R738" s="83"/>
      <c r="S738" s="83"/>
      <c r="T738" s="83"/>
      <c r="U738" s="99">
        <f>COUNTIF(通讯通路门店!$S:$S,$G738)</f>
        <v>0</v>
      </c>
      <c r="V738" s="99">
        <f>COUNTIFS(通讯通路门店!$S:$S,$G738,通讯通路门店!$J:$J,"综合卖场")</f>
        <v>0</v>
      </c>
      <c r="W738" s="99">
        <f>SUMIFS(通讯通路门店!$AJ:$AJ,通讯通路门店!$S:$S,通讯客户沙盘!$G738)</f>
        <v>0</v>
      </c>
      <c r="X738" s="99">
        <f t="shared" si="55"/>
        <v>0</v>
      </c>
      <c r="Y738" s="99">
        <f>COUNTIFS(通讯通路门店!$S:$S,$G738,通讯通路门店!$J:$J,"荣耀体验店")+COUNTIFS(通讯通路门店!$S:$S,$G738,通讯通路门店!$J:$J,"荣耀授权专卖店")</f>
        <v>0</v>
      </c>
      <c r="Z738" s="99">
        <f>COUNTIFS(通讯通路门店!$S:$S,$G738,通讯通路门店!$J:$J,"VIVO体验店")</f>
        <v>0</v>
      </c>
      <c r="AA738" s="99">
        <f>COUNTIFS(通讯通路门店!$S:$S,$G738,通讯通路门店!$J:$J,"OPPO体验店")</f>
        <v>0</v>
      </c>
      <c r="AB738" s="99">
        <f>COUNTIFS(通讯通路门店!$S:$S,$G738,通讯通路门店!$J:$J,"华为授权体验店")+COUNTIFS(通讯通路门店!$S:$S,$G738,通讯通路门店!$J:$J,"华为堡垒店")</f>
        <v>0</v>
      </c>
      <c r="AC738" s="99">
        <f>COUNTIFS(通讯通路门店!$S:$S,$G738,通讯通路门店!$J:$J,"小米体验店")</f>
        <v>0</v>
      </c>
      <c r="AD738" s="99">
        <f>COUNTIFS(通讯通路门店!$S:$S,$G738,通讯通路门店!$J:$J,"苹果体验店")</f>
        <v>0</v>
      </c>
      <c r="AE738" s="99">
        <f>COUNTIFS(通讯通路门店!$S:$S,$G738,通讯通路门店!$J:$J,"其他品牌专卖店")</f>
        <v>0</v>
      </c>
      <c r="AF738" s="99">
        <f>SUMIFS(通讯通路门店!$BI:$BI,通讯通路门店!$S:$S,$G738)</f>
        <v>0</v>
      </c>
      <c r="AG738" s="99">
        <f>SUMIFS(通讯通路门店!$BH:$BH,通讯通路门店!$S:$S,$G738)</f>
        <v>0</v>
      </c>
      <c r="AH738" s="99">
        <f t="shared" si="56"/>
        <v>0</v>
      </c>
      <c r="AI738" s="99">
        <f>SUMIFS(通讯通路门店!$BB:$BB,通讯通路门店!$S:$S,$G738)</f>
        <v>0</v>
      </c>
      <c r="AJ738" s="99">
        <f>SUMIFS(通讯通路门店!$BE:$BE,通讯通路门店!$S:$S,$G738)</f>
        <v>0</v>
      </c>
      <c r="AK738" s="99">
        <f>SUMIFS(通讯通路门店!$BG:$BG,通讯通路门店!$S:$S,$G738)</f>
        <v>0</v>
      </c>
      <c r="AL738" s="99">
        <f>SUMIFS(通讯通路门店!$BC:$BC,通讯通路门店!$S:$S,$G738)</f>
        <v>0</v>
      </c>
      <c r="AM738" s="99">
        <f>SUMIFS(通讯通路门店!$BD:$BD,通讯通路门店!$S:$S,$G738)</f>
        <v>0</v>
      </c>
      <c r="AN738" s="99">
        <f>SUMIFS(通讯通路门店!$BF:$BF,通讯通路门店!$S:$S,$G738)</f>
        <v>0</v>
      </c>
      <c r="AO738" s="99">
        <f t="shared" si="57"/>
        <v>0</v>
      </c>
      <c r="AP738" s="99">
        <f>SUMIFS(通讯通路门店!$K:$K,通讯通路门店!$S:$S,$G738)</f>
        <v>0</v>
      </c>
      <c r="AQ738" s="83"/>
      <c r="AR738" s="99">
        <f>SUMIFS(通讯通路门店!$T:$T,通讯通路门店!$S:$S,$G738)</f>
        <v>0</v>
      </c>
      <c r="AS738" s="99">
        <f>SUMIFS(通讯通路门店!$U:$U,通讯通路门店!$S:$S,$G738)</f>
        <v>0</v>
      </c>
      <c r="AT738" s="99">
        <f>SUMIFS(通讯通路门店!$V:$V,通讯通路门店!$S:$S,$G738)</f>
        <v>0</v>
      </c>
      <c r="AU738" s="99">
        <f>SUMIFS(通讯通路门店!$W:$W,通讯通路门店!$S:$S,$G738)</f>
        <v>0</v>
      </c>
      <c r="AV738" s="99">
        <f>SUMIFS(通讯通路门店!$Z:$Z,通讯通路门店!$S:$S,$G738)</f>
        <v>0</v>
      </c>
      <c r="AW738" s="99">
        <f>SUMIFS(通讯通路门店!$AB:$AB,通讯通路门店!$S:$S,$G738)</f>
        <v>0</v>
      </c>
      <c r="AX738" s="99">
        <f>SUMIFS(通讯通路门店!$X:$X,通讯通路门店!$S:$S,$G738)</f>
        <v>0</v>
      </c>
      <c r="AY738" s="99">
        <f>SUMIFS(通讯通路门店!$Y:$Y,通讯通路门店!$S:$S,$G738)</f>
        <v>0</v>
      </c>
      <c r="AZ738" s="99">
        <f>SUMIFS(通讯通路门店!$AA:$AA,通讯通路门店!$S:$S,$G738)</f>
        <v>0</v>
      </c>
      <c r="BA738" s="99">
        <f t="shared" si="58"/>
        <v>0</v>
      </c>
      <c r="BB738" s="99">
        <f t="shared" si="59"/>
        <v>0</v>
      </c>
      <c r="BC738" s="99">
        <f>SUMIFS(通讯通路门店!$W:$W,通讯通路门店!$S:$S,$G738,通讯通路门店!$J:$J,"荣耀体验店")+SUMIFS(通讯通路门店!$W:$W,通讯通路门店!$S:$S,$G738,通讯通路门店!$J:$J,"荣耀授权专卖店")</f>
        <v>0</v>
      </c>
      <c r="BD738" s="99">
        <f>SUMIFS(通讯通路门店!$Z:$Z,通讯通路门店!$S:$S,$G738,通讯通路门店!$J:$J,"VIVO体验店")</f>
        <v>0</v>
      </c>
      <c r="BE738" s="99">
        <f>SUMIFS(通讯通路门店!$AB:$AB,通讯通路门店!$S:$S,$G738,通讯通路门店!$J:$J,"OPPO体验店")</f>
        <v>0</v>
      </c>
      <c r="BF738" s="99">
        <f>SUMIFS(通讯通路门店!$X:$X,通讯通路门店!$S:$S,$G738,通讯通路门店!$J:$J,"华为授权体验店")+SUMIFS(通讯通路门店!$AA:$AA,通讯通路门店!$S:$S,$G738,通讯通路门店!$J:$J,"华为堡垒店")</f>
        <v>0</v>
      </c>
      <c r="BG738" s="99">
        <f>SUMIFS(通讯通路门店!$Y:$Y,通讯通路门店!$S:$S,$G738,通讯通路门店!$J:$J,"小米体验店")</f>
        <v>0</v>
      </c>
      <c r="BH738" s="99">
        <f>SUMIFS(通讯通路门店!$AA:$AA,通讯通路门店!$S:$S,$G738,通讯通路门店!$J:$J,"苹果体验店")</f>
        <v>0</v>
      </c>
      <c r="BI738" s="99">
        <f>SUMIFS(通讯通路门店!$K:$K,通讯通路门店!$S:$S,$G738,通讯通路门店!$J:$J,"其他品牌专卖店")</f>
        <v>0</v>
      </c>
      <c r="BJ738" s="99">
        <f>SUMIFS(通讯通路门店!$AC:$AC,通讯通路门店!$S:$S,$G738)</f>
        <v>0</v>
      </c>
      <c r="BK738" s="99">
        <f>SUMIFS(通讯通路门店!$AD:$AD,通讯通路门店!$S:$S,$G738)</f>
        <v>0</v>
      </c>
      <c r="BL738" s="99">
        <f>SUMIFS(通讯通路门店!$AE:$AE,通讯通路门店!$S:$S,$G738)</f>
        <v>0</v>
      </c>
      <c r="BM738" s="99">
        <f>SUMIFS(通讯通路门店!$AF:$AF,通讯通路门店!$S:$S,$G738)</f>
        <v>0</v>
      </c>
      <c r="BN738" s="99">
        <f>SUMIFS(通讯通路门店!$AG:$AG,通讯通路门店!$S:$S,$G738)</f>
        <v>0</v>
      </c>
      <c r="BO738" s="99">
        <f>SUMIFS(通讯通路门店!$AH:$AH,通讯通路门店!$S:$S,$G738)</f>
        <v>0</v>
      </c>
      <c r="BP738" s="99">
        <f>SUMIFS(通讯通路门店!$AI:$AI,通讯通路门店!$S:$S,$G738)</f>
        <v>0</v>
      </c>
      <c r="BQ738" s="83"/>
    </row>
    <row r="739" spans="1:69">
      <c r="A739" s="99" t="str">
        <f>IFERROR(_xlfn.XLOOKUP($G739,通讯通路门店!$S$4:$S$993931,通讯通路门店!$A$4:$A$993931,0,0),"")</f>
        <v/>
      </c>
      <c r="B739" s="99" t="str">
        <f>IFERROR(_xlfn.XLOOKUP($G739,通讯通路门店!$S$4:$S$993931,通讯通路门店!$B$4:$B$993931,0,0),"")</f>
        <v/>
      </c>
      <c r="C739" s="99" t="str">
        <f>IFERROR(_xlfn.XLOOKUP($G739,通讯通路门店!$S$4:$S$993931,通讯通路门店!$C$4:$C$993931,0,0),"")</f>
        <v/>
      </c>
      <c r="D739" s="99" t="str">
        <f>IFERROR(_xlfn.XLOOKUP($G739,通讯通路门店!$S$4:$S$993931,通讯通路门店!$D$4:$D$993931,0,0),"")</f>
        <v/>
      </c>
      <c r="E739" s="83"/>
      <c r="F739" s="83"/>
      <c r="G739" s="101" t="e">
        <v>#N/A</v>
      </c>
      <c r="H739" s="102" t="str">
        <f>IFERROR(_xlfn.XLOOKUP($G739,通讯通路门店!$S$4:$S$993931,通讯通路门店!$R$4:$R$993931,0,0),"")</f>
        <v/>
      </c>
      <c r="I739" s="83"/>
      <c r="J739" s="83"/>
      <c r="K739" s="83"/>
      <c r="L739" s="83"/>
      <c r="M739" s="83"/>
      <c r="N739" s="83"/>
      <c r="O739" s="83"/>
      <c r="P739" s="83"/>
      <c r="Q739" s="83"/>
      <c r="R739" s="83"/>
      <c r="S739" s="83"/>
      <c r="T739" s="83"/>
      <c r="U739" s="99">
        <f>COUNTIF(通讯通路门店!$S:$S,$G739)</f>
        <v>0</v>
      </c>
      <c r="V739" s="99">
        <f>COUNTIFS(通讯通路门店!$S:$S,$G739,通讯通路门店!$J:$J,"综合卖场")</f>
        <v>0</v>
      </c>
      <c r="W739" s="99">
        <f>SUMIFS(通讯通路门店!$AJ:$AJ,通讯通路门店!$S:$S,通讯客户沙盘!$G739)</f>
        <v>0</v>
      </c>
      <c r="X739" s="99">
        <f t="shared" si="55"/>
        <v>0</v>
      </c>
      <c r="Y739" s="99">
        <f>COUNTIFS(通讯通路门店!$S:$S,$G739,通讯通路门店!$J:$J,"荣耀体验店")+COUNTIFS(通讯通路门店!$S:$S,$G739,通讯通路门店!$J:$J,"荣耀授权专卖店")</f>
        <v>0</v>
      </c>
      <c r="Z739" s="99">
        <f>COUNTIFS(通讯通路门店!$S:$S,$G739,通讯通路门店!$J:$J,"VIVO体验店")</f>
        <v>0</v>
      </c>
      <c r="AA739" s="99">
        <f>COUNTIFS(通讯通路门店!$S:$S,$G739,通讯通路门店!$J:$J,"OPPO体验店")</f>
        <v>0</v>
      </c>
      <c r="AB739" s="99">
        <f>COUNTIFS(通讯通路门店!$S:$S,$G739,通讯通路门店!$J:$J,"华为授权体验店")+COUNTIFS(通讯通路门店!$S:$S,$G739,通讯通路门店!$J:$J,"华为堡垒店")</f>
        <v>0</v>
      </c>
      <c r="AC739" s="99">
        <f>COUNTIFS(通讯通路门店!$S:$S,$G739,通讯通路门店!$J:$J,"小米体验店")</f>
        <v>0</v>
      </c>
      <c r="AD739" s="99">
        <f>COUNTIFS(通讯通路门店!$S:$S,$G739,通讯通路门店!$J:$J,"苹果体验店")</f>
        <v>0</v>
      </c>
      <c r="AE739" s="99">
        <f>COUNTIFS(通讯通路门店!$S:$S,$G739,通讯通路门店!$J:$J,"其他品牌专卖店")</f>
        <v>0</v>
      </c>
      <c r="AF739" s="99">
        <f>SUMIFS(通讯通路门店!$BI:$BI,通讯通路门店!$S:$S,$G739)</f>
        <v>0</v>
      </c>
      <c r="AG739" s="99">
        <f>SUMIFS(通讯通路门店!$BH:$BH,通讯通路门店!$S:$S,$G739)</f>
        <v>0</v>
      </c>
      <c r="AH739" s="99">
        <f t="shared" si="56"/>
        <v>0</v>
      </c>
      <c r="AI739" s="99">
        <f>SUMIFS(通讯通路门店!$BB:$BB,通讯通路门店!$S:$S,$G739)</f>
        <v>0</v>
      </c>
      <c r="AJ739" s="99">
        <f>SUMIFS(通讯通路门店!$BE:$BE,通讯通路门店!$S:$S,$G739)</f>
        <v>0</v>
      </c>
      <c r="AK739" s="99">
        <f>SUMIFS(通讯通路门店!$BG:$BG,通讯通路门店!$S:$S,$G739)</f>
        <v>0</v>
      </c>
      <c r="AL739" s="99">
        <f>SUMIFS(通讯通路门店!$BC:$BC,通讯通路门店!$S:$S,$G739)</f>
        <v>0</v>
      </c>
      <c r="AM739" s="99">
        <f>SUMIFS(通讯通路门店!$BD:$BD,通讯通路门店!$S:$S,$G739)</f>
        <v>0</v>
      </c>
      <c r="AN739" s="99">
        <f>SUMIFS(通讯通路门店!$BF:$BF,通讯通路门店!$S:$S,$G739)</f>
        <v>0</v>
      </c>
      <c r="AO739" s="99">
        <f t="shared" si="57"/>
        <v>0</v>
      </c>
      <c r="AP739" s="99">
        <f>SUMIFS(通讯通路门店!$K:$K,通讯通路门店!$S:$S,$G739)</f>
        <v>0</v>
      </c>
      <c r="AQ739" s="83"/>
      <c r="AR739" s="99">
        <f>SUMIFS(通讯通路门店!$T:$T,通讯通路门店!$S:$S,$G739)</f>
        <v>0</v>
      </c>
      <c r="AS739" s="99">
        <f>SUMIFS(通讯通路门店!$U:$U,通讯通路门店!$S:$S,$G739)</f>
        <v>0</v>
      </c>
      <c r="AT739" s="99">
        <f>SUMIFS(通讯通路门店!$V:$V,通讯通路门店!$S:$S,$G739)</f>
        <v>0</v>
      </c>
      <c r="AU739" s="99">
        <f>SUMIFS(通讯通路门店!$W:$W,通讯通路门店!$S:$S,$G739)</f>
        <v>0</v>
      </c>
      <c r="AV739" s="99">
        <f>SUMIFS(通讯通路门店!$Z:$Z,通讯通路门店!$S:$S,$G739)</f>
        <v>0</v>
      </c>
      <c r="AW739" s="99">
        <f>SUMIFS(通讯通路门店!$AB:$AB,通讯通路门店!$S:$S,$G739)</f>
        <v>0</v>
      </c>
      <c r="AX739" s="99">
        <f>SUMIFS(通讯通路门店!$X:$X,通讯通路门店!$S:$S,$G739)</f>
        <v>0</v>
      </c>
      <c r="AY739" s="99">
        <f>SUMIFS(通讯通路门店!$Y:$Y,通讯通路门店!$S:$S,$G739)</f>
        <v>0</v>
      </c>
      <c r="AZ739" s="99">
        <f>SUMIFS(通讯通路门店!$AA:$AA,通讯通路门店!$S:$S,$G739)</f>
        <v>0</v>
      </c>
      <c r="BA739" s="99">
        <f t="shared" si="58"/>
        <v>0</v>
      </c>
      <c r="BB739" s="99">
        <f t="shared" si="59"/>
        <v>0</v>
      </c>
      <c r="BC739" s="99">
        <f>SUMIFS(通讯通路门店!$W:$W,通讯通路门店!$S:$S,$G739,通讯通路门店!$J:$J,"荣耀体验店")+SUMIFS(通讯通路门店!$W:$W,通讯通路门店!$S:$S,$G739,通讯通路门店!$J:$J,"荣耀授权专卖店")</f>
        <v>0</v>
      </c>
      <c r="BD739" s="99">
        <f>SUMIFS(通讯通路门店!$Z:$Z,通讯通路门店!$S:$S,$G739,通讯通路门店!$J:$J,"VIVO体验店")</f>
        <v>0</v>
      </c>
      <c r="BE739" s="99">
        <f>SUMIFS(通讯通路门店!$AB:$AB,通讯通路门店!$S:$S,$G739,通讯通路门店!$J:$J,"OPPO体验店")</f>
        <v>0</v>
      </c>
      <c r="BF739" s="99">
        <f>SUMIFS(通讯通路门店!$X:$X,通讯通路门店!$S:$S,$G739,通讯通路门店!$J:$J,"华为授权体验店")+SUMIFS(通讯通路门店!$AA:$AA,通讯通路门店!$S:$S,$G739,通讯通路门店!$J:$J,"华为堡垒店")</f>
        <v>0</v>
      </c>
      <c r="BG739" s="99">
        <f>SUMIFS(通讯通路门店!$Y:$Y,通讯通路门店!$S:$S,$G739,通讯通路门店!$J:$J,"小米体验店")</f>
        <v>0</v>
      </c>
      <c r="BH739" s="99">
        <f>SUMIFS(通讯通路门店!$AA:$AA,通讯通路门店!$S:$S,$G739,通讯通路门店!$J:$J,"苹果体验店")</f>
        <v>0</v>
      </c>
      <c r="BI739" s="99">
        <f>SUMIFS(通讯通路门店!$K:$K,通讯通路门店!$S:$S,$G739,通讯通路门店!$J:$J,"其他品牌专卖店")</f>
        <v>0</v>
      </c>
      <c r="BJ739" s="99">
        <f>SUMIFS(通讯通路门店!$AC:$AC,通讯通路门店!$S:$S,$G739)</f>
        <v>0</v>
      </c>
      <c r="BK739" s="99">
        <f>SUMIFS(通讯通路门店!$AD:$AD,通讯通路门店!$S:$S,$G739)</f>
        <v>0</v>
      </c>
      <c r="BL739" s="99">
        <f>SUMIFS(通讯通路门店!$AE:$AE,通讯通路门店!$S:$S,$G739)</f>
        <v>0</v>
      </c>
      <c r="BM739" s="99">
        <f>SUMIFS(通讯通路门店!$AF:$AF,通讯通路门店!$S:$S,$G739)</f>
        <v>0</v>
      </c>
      <c r="BN739" s="99">
        <f>SUMIFS(通讯通路门店!$AG:$AG,通讯通路门店!$S:$S,$G739)</f>
        <v>0</v>
      </c>
      <c r="BO739" s="99">
        <f>SUMIFS(通讯通路门店!$AH:$AH,通讯通路门店!$S:$S,$G739)</f>
        <v>0</v>
      </c>
      <c r="BP739" s="99">
        <f>SUMIFS(通讯通路门店!$AI:$AI,通讯通路门店!$S:$S,$G739)</f>
        <v>0</v>
      </c>
      <c r="BQ739" s="83"/>
    </row>
    <row r="740" spans="1:69">
      <c r="A740" s="99" t="str">
        <f>IFERROR(_xlfn.XLOOKUP($G740,通讯通路门店!$S$4:$S$993931,通讯通路门店!$A$4:$A$993931,0,0),"")</f>
        <v/>
      </c>
      <c r="B740" s="99" t="str">
        <f>IFERROR(_xlfn.XLOOKUP($G740,通讯通路门店!$S$4:$S$993931,通讯通路门店!$B$4:$B$993931,0,0),"")</f>
        <v/>
      </c>
      <c r="C740" s="99" t="str">
        <f>IFERROR(_xlfn.XLOOKUP($G740,通讯通路门店!$S$4:$S$993931,通讯通路门店!$C$4:$C$993931,0,0),"")</f>
        <v/>
      </c>
      <c r="D740" s="99" t="str">
        <f>IFERROR(_xlfn.XLOOKUP($G740,通讯通路门店!$S$4:$S$993931,通讯通路门店!$D$4:$D$993931,0,0),"")</f>
        <v/>
      </c>
      <c r="E740" s="83"/>
      <c r="F740" s="83"/>
      <c r="G740" s="101" t="e">
        <v>#N/A</v>
      </c>
      <c r="H740" s="102" t="str">
        <f>IFERROR(_xlfn.XLOOKUP($G740,通讯通路门店!$S$4:$S$993931,通讯通路门店!$R$4:$R$993931,0,0),"")</f>
        <v/>
      </c>
      <c r="I740" s="83"/>
      <c r="J740" s="83"/>
      <c r="K740" s="83"/>
      <c r="L740" s="83"/>
      <c r="M740" s="83"/>
      <c r="N740" s="83"/>
      <c r="O740" s="83"/>
      <c r="P740" s="83"/>
      <c r="Q740" s="83"/>
      <c r="R740" s="83"/>
      <c r="S740" s="83"/>
      <c r="T740" s="83"/>
      <c r="U740" s="99">
        <f>COUNTIF(通讯通路门店!$S:$S,$G740)</f>
        <v>0</v>
      </c>
      <c r="V740" s="99">
        <f>COUNTIFS(通讯通路门店!$S:$S,$G740,通讯通路门店!$J:$J,"综合卖场")</f>
        <v>0</v>
      </c>
      <c r="W740" s="99">
        <f>SUMIFS(通讯通路门店!$AJ:$AJ,通讯通路门店!$S:$S,通讯客户沙盘!$G740)</f>
        <v>0</v>
      </c>
      <c r="X740" s="99">
        <f t="shared" si="55"/>
        <v>0</v>
      </c>
      <c r="Y740" s="99">
        <f>COUNTIFS(通讯通路门店!$S:$S,$G740,通讯通路门店!$J:$J,"荣耀体验店")+COUNTIFS(通讯通路门店!$S:$S,$G740,通讯通路门店!$J:$J,"荣耀授权专卖店")</f>
        <v>0</v>
      </c>
      <c r="Z740" s="99">
        <f>COUNTIFS(通讯通路门店!$S:$S,$G740,通讯通路门店!$J:$J,"VIVO体验店")</f>
        <v>0</v>
      </c>
      <c r="AA740" s="99">
        <f>COUNTIFS(通讯通路门店!$S:$S,$G740,通讯通路门店!$J:$J,"OPPO体验店")</f>
        <v>0</v>
      </c>
      <c r="AB740" s="99">
        <f>COUNTIFS(通讯通路门店!$S:$S,$G740,通讯通路门店!$J:$J,"华为授权体验店")+COUNTIFS(通讯通路门店!$S:$S,$G740,通讯通路门店!$J:$J,"华为堡垒店")</f>
        <v>0</v>
      </c>
      <c r="AC740" s="99">
        <f>COUNTIFS(通讯通路门店!$S:$S,$G740,通讯通路门店!$J:$J,"小米体验店")</f>
        <v>0</v>
      </c>
      <c r="AD740" s="99">
        <f>COUNTIFS(通讯通路门店!$S:$S,$G740,通讯通路门店!$J:$J,"苹果体验店")</f>
        <v>0</v>
      </c>
      <c r="AE740" s="99">
        <f>COUNTIFS(通讯通路门店!$S:$S,$G740,通讯通路门店!$J:$J,"其他品牌专卖店")</f>
        <v>0</v>
      </c>
      <c r="AF740" s="99">
        <f>SUMIFS(通讯通路门店!$BI:$BI,通讯通路门店!$S:$S,$G740)</f>
        <v>0</v>
      </c>
      <c r="AG740" s="99">
        <f>SUMIFS(通讯通路门店!$BH:$BH,通讯通路门店!$S:$S,$G740)</f>
        <v>0</v>
      </c>
      <c r="AH740" s="99">
        <f t="shared" si="56"/>
        <v>0</v>
      </c>
      <c r="AI740" s="99">
        <f>SUMIFS(通讯通路门店!$BB:$BB,通讯通路门店!$S:$S,$G740)</f>
        <v>0</v>
      </c>
      <c r="AJ740" s="99">
        <f>SUMIFS(通讯通路门店!$BE:$BE,通讯通路门店!$S:$S,$G740)</f>
        <v>0</v>
      </c>
      <c r="AK740" s="99">
        <f>SUMIFS(通讯通路门店!$BG:$BG,通讯通路门店!$S:$S,$G740)</f>
        <v>0</v>
      </c>
      <c r="AL740" s="99">
        <f>SUMIFS(通讯通路门店!$BC:$BC,通讯通路门店!$S:$S,$G740)</f>
        <v>0</v>
      </c>
      <c r="AM740" s="99">
        <f>SUMIFS(通讯通路门店!$BD:$BD,通讯通路门店!$S:$S,$G740)</f>
        <v>0</v>
      </c>
      <c r="AN740" s="99">
        <f>SUMIFS(通讯通路门店!$BF:$BF,通讯通路门店!$S:$S,$G740)</f>
        <v>0</v>
      </c>
      <c r="AO740" s="99">
        <f t="shared" si="57"/>
        <v>0</v>
      </c>
      <c r="AP740" s="99">
        <f>SUMIFS(通讯通路门店!$K:$K,通讯通路门店!$S:$S,$G740)</f>
        <v>0</v>
      </c>
      <c r="AQ740" s="83"/>
      <c r="AR740" s="99">
        <f>SUMIFS(通讯通路门店!$T:$T,通讯通路门店!$S:$S,$G740)</f>
        <v>0</v>
      </c>
      <c r="AS740" s="99">
        <f>SUMIFS(通讯通路门店!$U:$U,通讯通路门店!$S:$S,$G740)</f>
        <v>0</v>
      </c>
      <c r="AT740" s="99">
        <f>SUMIFS(通讯通路门店!$V:$V,通讯通路门店!$S:$S,$G740)</f>
        <v>0</v>
      </c>
      <c r="AU740" s="99">
        <f>SUMIFS(通讯通路门店!$W:$W,通讯通路门店!$S:$S,$G740)</f>
        <v>0</v>
      </c>
      <c r="AV740" s="99">
        <f>SUMIFS(通讯通路门店!$Z:$Z,通讯通路门店!$S:$S,$G740)</f>
        <v>0</v>
      </c>
      <c r="AW740" s="99">
        <f>SUMIFS(通讯通路门店!$AB:$AB,通讯通路门店!$S:$S,$G740)</f>
        <v>0</v>
      </c>
      <c r="AX740" s="99">
        <f>SUMIFS(通讯通路门店!$X:$X,通讯通路门店!$S:$S,$G740)</f>
        <v>0</v>
      </c>
      <c r="AY740" s="99">
        <f>SUMIFS(通讯通路门店!$Y:$Y,通讯通路门店!$S:$S,$G740)</f>
        <v>0</v>
      </c>
      <c r="AZ740" s="99">
        <f>SUMIFS(通讯通路门店!$AA:$AA,通讯通路门店!$S:$S,$G740)</f>
        <v>0</v>
      </c>
      <c r="BA740" s="99">
        <f t="shared" si="58"/>
        <v>0</v>
      </c>
      <c r="BB740" s="99">
        <f t="shared" si="59"/>
        <v>0</v>
      </c>
      <c r="BC740" s="99">
        <f>SUMIFS(通讯通路门店!$W:$W,通讯通路门店!$S:$S,$G740,通讯通路门店!$J:$J,"荣耀体验店")+SUMIFS(通讯通路门店!$W:$W,通讯通路门店!$S:$S,$G740,通讯通路门店!$J:$J,"荣耀授权专卖店")</f>
        <v>0</v>
      </c>
      <c r="BD740" s="99">
        <f>SUMIFS(通讯通路门店!$Z:$Z,通讯通路门店!$S:$S,$G740,通讯通路门店!$J:$J,"VIVO体验店")</f>
        <v>0</v>
      </c>
      <c r="BE740" s="99">
        <f>SUMIFS(通讯通路门店!$AB:$AB,通讯通路门店!$S:$S,$G740,通讯通路门店!$J:$J,"OPPO体验店")</f>
        <v>0</v>
      </c>
      <c r="BF740" s="99">
        <f>SUMIFS(通讯通路门店!$X:$X,通讯通路门店!$S:$S,$G740,通讯通路门店!$J:$J,"华为授权体验店")+SUMIFS(通讯通路门店!$AA:$AA,通讯通路门店!$S:$S,$G740,通讯通路门店!$J:$J,"华为堡垒店")</f>
        <v>0</v>
      </c>
      <c r="BG740" s="99">
        <f>SUMIFS(通讯通路门店!$Y:$Y,通讯通路门店!$S:$S,$G740,通讯通路门店!$J:$J,"小米体验店")</f>
        <v>0</v>
      </c>
      <c r="BH740" s="99">
        <f>SUMIFS(通讯通路门店!$AA:$AA,通讯通路门店!$S:$S,$G740,通讯通路门店!$J:$J,"苹果体验店")</f>
        <v>0</v>
      </c>
      <c r="BI740" s="99">
        <f>SUMIFS(通讯通路门店!$K:$K,通讯通路门店!$S:$S,$G740,通讯通路门店!$J:$J,"其他品牌专卖店")</f>
        <v>0</v>
      </c>
      <c r="BJ740" s="99">
        <f>SUMIFS(通讯通路门店!$AC:$AC,通讯通路门店!$S:$S,$G740)</f>
        <v>0</v>
      </c>
      <c r="BK740" s="99">
        <f>SUMIFS(通讯通路门店!$AD:$AD,通讯通路门店!$S:$S,$G740)</f>
        <v>0</v>
      </c>
      <c r="BL740" s="99">
        <f>SUMIFS(通讯通路门店!$AE:$AE,通讯通路门店!$S:$S,$G740)</f>
        <v>0</v>
      </c>
      <c r="BM740" s="99">
        <f>SUMIFS(通讯通路门店!$AF:$AF,通讯通路门店!$S:$S,$G740)</f>
        <v>0</v>
      </c>
      <c r="BN740" s="99">
        <f>SUMIFS(通讯通路门店!$AG:$AG,通讯通路门店!$S:$S,$G740)</f>
        <v>0</v>
      </c>
      <c r="BO740" s="99">
        <f>SUMIFS(通讯通路门店!$AH:$AH,通讯通路门店!$S:$S,$G740)</f>
        <v>0</v>
      </c>
      <c r="BP740" s="99">
        <f>SUMIFS(通讯通路门店!$AI:$AI,通讯通路门店!$S:$S,$G740)</f>
        <v>0</v>
      </c>
      <c r="BQ740" s="83"/>
    </row>
    <row r="741" spans="1:69">
      <c r="A741" s="99" t="str">
        <f>IFERROR(_xlfn.XLOOKUP($G741,通讯通路门店!$S$4:$S$993931,通讯通路门店!$A$4:$A$993931,0,0),"")</f>
        <v/>
      </c>
      <c r="B741" s="99" t="str">
        <f>IFERROR(_xlfn.XLOOKUP($G741,通讯通路门店!$S$4:$S$993931,通讯通路门店!$B$4:$B$993931,0,0),"")</f>
        <v/>
      </c>
      <c r="C741" s="99" t="str">
        <f>IFERROR(_xlfn.XLOOKUP($G741,通讯通路门店!$S$4:$S$993931,通讯通路门店!$C$4:$C$993931,0,0),"")</f>
        <v/>
      </c>
      <c r="D741" s="99" t="str">
        <f>IFERROR(_xlfn.XLOOKUP($G741,通讯通路门店!$S$4:$S$993931,通讯通路门店!$D$4:$D$993931,0,0),"")</f>
        <v/>
      </c>
      <c r="E741" s="83"/>
      <c r="F741" s="83"/>
      <c r="G741" s="101" t="e">
        <v>#N/A</v>
      </c>
      <c r="H741" s="102" t="str">
        <f>IFERROR(_xlfn.XLOOKUP($G741,通讯通路门店!$S$4:$S$993931,通讯通路门店!$R$4:$R$993931,0,0),"")</f>
        <v/>
      </c>
      <c r="I741" s="83"/>
      <c r="J741" s="83"/>
      <c r="K741" s="83"/>
      <c r="L741" s="83"/>
      <c r="M741" s="83"/>
      <c r="N741" s="83"/>
      <c r="O741" s="83"/>
      <c r="P741" s="83"/>
      <c r="Q741" s="83"/>
      <c r="R741" s="83"/>
      <c r="S741" s="83"/>
      <c r="T741" s="83"/>
      <c r="U741" s="99">
        <f>COUNTIF(通讯通路门店!$S:$S,$G741)</f>
        <v>0</v>
      </c>
      <c r="V741" s="99">
        <f>COUNTIFS(通讯通路门店!$S:$S,$G741,通讯通路门店!$J:$J,"综合卖场")</f>
        <v>0</v>
      </c>
      <c r="W741" s="99">
        <f>SUMIFS(通讯通路门店!$AJ:$AJ,通讯通路门店!$S:$S,通讯客户沙盘!$G741)</f>
        <v>0</v>
      </c>
      <c r="X741" s="99">
        <f t="shared" si="55"/>
        <v>0</v>
      </c>
      <c r="Y741" s="99">
        <f>COUNTIFS(通讯通路门店!$S:$S,$G741,通讯通路门店!$J:$J,"荣耀体验店")+COUNTIFS(通讯通路门店!$S:$S,$G741,通讯通路门店!$J:$J,"荣耀授权专卖店")</f>
        <v>0</v>
      </c>
      <c r="Z741" s="99">
        <f>COUNTIFS(通讯通路门店!$S:$S,$G741,通讯通路门店!$J:$J,"VIVO体验店")</f>
        <v>0</v>
      </c>
      <c r="AA741" s="99">
        <f>COUNTIFS(通讯通路门店!$S:$S,$G741,通讯通路门店!$J:$J,"OPPO体验店")</f>
        <v>0</v>
      </c>
      <c r="AB741" s="99">
        <f>COUNTIFS(通讯通路门店!$S:$S,$G741,通讯通路门店!$J:$J,"华为授权体验店")+COUNTIFS(通讯通路门店!$S:$S,$G741,通讯通路门店!$J:$J,"华为堡垒店")</f>
        <v>0</v>
      </c>
      <c r="AC741" s="99">
        <f>COUNTIFS(通讯通路门店!$S:$S,$G741,通讯通路门店!$J:$J,"小米体验店")</f>
        <v>0</v>
      </c>
      <c r="AD741" s="99">
        <f>COUNTIFS(通讯通路门店!$S:$S,$G741,通讯通路门店!$J:$J,"苹果体验店")</f>
        <v>0</v>
      </c>
      <c r="AE741" s="99">
        <f>COUNTIFS(通讯通路门店!$S:$S,$G741,通讯通路门店!$J:$J,"其他品牌专卖店")</f>
        <v>0</v>
      </c>
      <c r="AF741" s="99">
        <f>SUMIFS(通讯通路门店!$BI:$BI,通讯通路门店!$S:$S,$G741)</f>
        <v>0</v>
      </c>
      <c r="AG741" s="99">
        <f>SUMIFS(通讯通路门店!$BH:$BH,通讯通路门店!$S:$S,$G741)</f>
        <v>0</v>
      </c>
      <c r="AH741" s="99">
        <f t="shared" si="56"/>
        <v>0</v>
      </c>
      <c r="AI741" s="99">
        <f>SUMIFS(通讯通路门店!$BB:$BB,通讯通路门店!$S:$S,$G741)</f>
        <v>0</v>
      </c>
      <c r="AJ741" s="99">
        <f>SUMIFS(通讯通路门店!$BE:$BE,通讯通路门店!$S:$S,$G741)</f>
        <v>0</v>
      </c>
      <c r="AK741" s="99">
        <f>SUMIFS(通讯通路门店!$BG:$BG,通讯通路门店!$S:$S,$G741)</f>
        <v>0</v>
      </c>
      <c r="AL741" s="99">
        <f>SUMIFS(通讯通路门店!$BC:$BC,通讯通路门店!$S:$S,$G741)</f>
        <v>0</v>
      </c>
      <c r="AM741" s="99">
        <f>SUMIFS(通讯通路门店!$BD:$BD,通讯通路门店!$S:$S,$G741)</f>
        <v>0</v>
      </c>
      <c r="AN741" s="99">
        <f>SUMIFS(通讯通路门店!$BF:$BF,通讯通路门店!$S:$S,$G741)</f>
        <v>0</v>
      </c>
      <c r="AO741" s="99">
        <f t="shared" si="57"/>
        <v>0</v>
      </c>
      <c r="AP741" s="99">
        <f>SUMIFS(通讯通路门店!$K:$K,通讯通路门店!$S:$S,$G741)</f>
        <v>0</v>
      </c>
      <c r="AQ741" s="83"/>
      <c r="AR741" s="99">
        <f>SUMIFS(通讯通路门店!$T:$T,通讯通路门店!$S:$S,$G741)</f>
        <v>0</v>
      </c>
      <c r="AS741" s="99">
        <f>SUMIFS(通讯通路门店!$U:$U,通讯通路门店!$S:$S,$G741)</f>
        <v>0</v>
      </c>
      <c r="AT741" s="99">
        <f>SUMIFS(通讯通路门店!$V:$V,通讯通路门店!$S:$S,$G741)</f>
        <v>0</v>
      </c>
      <c r="AU741" s="99">
        <f>SUMIFS(通讯通路门店!$W:$W,通讯通路门店!$S:$S,$G741)</f>
        <v>0</v>
      </c>
      <c r="AV741" s="99">
        <f>SUMIFS(通讯通路门店!$Z:$Z,通讯通路门店!$S:$S,$G741)</f>
        <v>0</v>
      </c>
      <c r="AW741" s="99">
        <f>SUMIFS(通讯通路门店!$AB:$AB,通讯通路门店!$S:$S,$G741)</f>
        <v>0</v>
      </c>
      <c r="AX741" s="99">
        <f>SUMIFS(通讯通路门店!$X:$X,通讯通路门店!$S:$S,$G741)</f>
        <v>0</v>
      </c>
      <c r="AY741" s="99">
        <f>SUMIFS(通讯通路门店!$Y:$Y,通讯通路门店!$S:$S,$G741)</f>
        <v>0</v>
      </c>
      <c r="AZ741" s="99">
        <f>SUMIFS(通讯通路门店!$AA:$AA,通讯通路门店!$S:$S,$G741)</f>
        <v>0</v>
      </c>
      <c r="BA741" s="99">
        <f t="shared" si="58"/>
        <v>0</v>
      </c>
      <c r="BB741" s="99">
        <f t="shared" si="59"/>
        <v>0</v>
      </c>
      <c r="BC741" s="99">
        <f>SUMIFS(通讯通路门店!$W:$W,通讯通路门店!$S:$S,$G741,通讯通路门店!$J:$J,"荣耀体验店")+SUMIFS(通讯通路门店!$W:$W,通讯通路门店!$S:$S,$G741,通讯通路门店!$J:$J,"荣耀授权专卖店")</f>
        <v>0</v>
      </c>
      <c r="BD741" s="99">
        <f>SUMIFS(通讯通路门店!$Z:$Z,通讯通路门店!$S:$S,$G741,通讯通路门店!$J:$J,"VIVO体验店")</f>
        <v>0</v>
      </c>
      <c r="BE741" s="99">
        <f>SUMIFS(通讯通路门店!$AB:$AB,通讯通路门店!$S:$S,$G741,通讯通路门店!$J:$J,"OPPO体验店")</f>
        <v>0</v>
      </c>
      <c r="BF741" s="99">
        <f>SUMIFS(通讯通路门店!$X:$X,通讯通路门店!$S:$S,$G741,通讯通路门店!$J:$J,"华为授权体验店")+SUMIFS(通讯通路门店!$AA:$AA,通讯通路门店!$S:$S,$G741,通讯通路门店!$J:$J,"华为堡垒店")</f>
        <v>0</v>
      </c>
      <c r="BG741" s="99">
        <f>SUMIFS(通讯通路门店!$Y:$Y,通讯通路门店!$S:$S,$G741,通讯通路门店!$J:$J,"小米体验店")</f>
        <v>0</v>
      </c>
      <c r="BH741" s="99">
        <f>SUMIFS(通讯通路门店!$AA:$AA,通讯通路门店!$S:$S,$G741,通讯通路门店!$J:$J,"苹果体验店")</f>
        <v>0</v>
      </c>
      <c r="BI741" s="99">
        <f>SUMIFS(通讯通路门店!$K:$K,通讯通路门店!$S:$S,$G741,通讯通路门店!$J:$J,"其他品牌专卖店")</f>
        <v>0</v>
      </c>
      <c r="BJ741" s="99">
        <f>SUMIFS(通讯通路门店!$AC:$AC,通讯通路门店!$S:$S,$G741)</f>
        <v>0</v>
      </c>
      <c r="BK741" s="99">
        <f>SUMIFS(通讯通路门店!$AD:$AD,通讯通路门店!$S:$S,$G741)</f>
        <v>0</v>
      </c>
      <c r="BL741" s="99">
        <f>SUMIFS(通讯通路门店!$AE:$AE,通讯通路门店!$S:$S,$G741)</f>
        <v>0</v>
      </c>
      <c r="BM741" s="99">
        <f>SUMIFS(通讯通路门店!$AF:$AF,通讯通路门店!$S:$S,$G741)</f>
        <v>0</v>
      </c>
      <c r="BN741" s="99">
        <f>SUMIFS(通讯通路门店!$AG:$AG,通讯通路门店!$S:$S,$G741)</f>
        <v>0</v>
      </c>
      <c r="BO741" s="99">
        <f>SUMIFS(通讯通路门店!$AH:$AH,通讯通路门店!$S:$S,$G741)</f>
        <v>0</v>
      </c>
      <c r="BP741" s="99">
        <f>SUMIFS(通讯通路门店!$AI:$AI,通讯通路门店!$S:$S,$G741)</f>
        <v>0</v>
      </c>
      <c r="BQ741" s="83"/>
    </row>
    <row r="742" spans="1:69">
      <c r="A742" s="99" t="str">
        <f>IFERROR(_xlfn.XLOOKUP($G742,通讯通路门店!$S$4:$S$993931,通讯通路门店!$A$4:$A$993931,0,0),"")</f>
        <v/>
      </c>
      <c r="B742" s="99" t="str">
        <f>IFERROR(_xlfn.XLOOKUP($G742,通讯通路门店!$S$4:$S$993931,通讯通路门店!$B$4:$B$993931,0,0),"")</f>
        <v/>
      </c>
      <c r="C742" s="99" t="str">
        <f>IFERROR(_xlfn.XLOOKUP($G742,通讯通路门店!$S$4:$S$993931,通讯通路门店!$C$4:$C$993931,0,0),"")</f>
        <v/>
      </c>
      <c r="D742" s="99" t="str">
        <f>IFERROR(_xlfn.XLOOKUP($G742,通讯通路门店!$S$4:$S$993931,通讯通路门店!$D$4:$D$993931,0,0),"")</f>
        <v/>
      </c>
      <c r="E742" s="83"/>
      <c r="F742" s="83"/>
      <c r="G742" s="101" t="e">
        <v>#N/A</v>
      </c>
      <c r="H742" s="102" t="str">
        <f>IFERROR(_xlfn.XLOOKUP($G742,通讯通路门店!$S$4:$S$993931,通讯通路门店!$R$4:$R$993931,0,0),"")</f>
        <v/>
      </c>
      <c r="I742" s="83"/>
      <c r="J742" s="83"/>
      <c r="K742" s="83"/>
      <c r="L742" s="83"/>
      <c r="M742" s="83"/>
      <c r="N742" s="83"/>
      <c r="O742" s="83"/>
      <c r="P742" s="83"/>
      <c r="Q742" s="83"/>
      <c r="R742" s="83"/>
      <c r="S742" s="83"/>
      <c r="T742" s="83"/>
      <c r="U742" s="99">
        <f>COUNTIF(通讯通路门店!$S:$S,$G742)</f>
        <v>0</v>
      </c>
      <c r="V742" s="99">
        <f>COUNTIFS(通讯通路门店!$S:$S,$G742,通讯通路门店!$J:$J,"综合卖场")</f>
        <v>0</v>
      </c>
      <c r="W742" s="99">
        <f>SUMIFS(通讯通路门店!$AJ:$AJ,通讯通路门店!$S:$S,通讯客户沙盘!$G742)</f>
        <v>0</v>
      </c>
      <c r="X742" s="99">
        <f t="shared" si="55"/>
        <v>0</v>
      </c>
      <c r="Y742" s="99">
        <f>COUNTIFS(通讯通路门店!$S:$S,$G742,通讯通路门店!$J:$J,"荣耀体验店")+COUNTIFS(通讯通路门店!$S:$S,$G742,通讯通路门店!$J:$J,"荣耀授权专卖店")</f>
        <v>0</v>
      </c>
      <c r="Z742" s="99">
        <f>COUNTIFS(通讯通路门店!$S:$S,$G742,通讯通路门店!$J:$J,"VIVO体验店")</f>
        <v>0</v>
      </c>
      <c r="AA742" s="99">
        <f>COUNTIFS(通讯通路门店!$S:$S,$G742,通讯通路门店!$J:$J,"OPPO体验店")</f>
        <v>0</v>
      </c>
      <c r="AB742" s="99">
        <f>COUNTIFS(通讯通路门店!$S:$S,$G742,通讯通路门店!$J:$J,"华为授权体验店")+COUNTIFS(通讯通路门店!$S:$S,$G742,通讯通路门店!$J:$J,"华为堡垒店")</f>
        <v>0</v>
      </c>
      <c r="AC742" s="99">
        <f>COUNTIFS(通讯通路门店!$S:$S,$G742,通讯通路门店!$J:$J,"小米体验店")</f>
        <v>0</v>
      </c>
      <c r="AD742" s="99">
        <f>COUNTIFS(通讯通路门店!$S:$S,$G742,通讯通路门店!$J:$J,"苹果体验店")</f>
        <v>0</v>
      </c>
      <c r="AE742" s="99">
        <f>COUNTIFS(通讯通路门店!$S:$S,$G742,通讯通路门店!$J:$J,"其他品牌专卖店")</f>
        <v>0</v>
      </c>
      <c r="AF742" s="99">
        <f>SUMIFS(通讯通路门店!$BI:$BI,通讯通路门店!$S:$S,$G742)</f>
        <v>0</v>
      </c>
      <c r="AG742" s="99">
        <f>SUMIFS(通讯通路门店!$BH:$BH,通讯通路门店!$S:$S,$G742)</f>
        <v>0</v>
      </c>
      <c r="AH742" s="99">
        <f t="shared" si="56"/>
        <v>0</v>
      </c>
      <c r="AI742" s="99">
        <f>SUMIFS(通讯通路门店!$BB:$BB,通讯通路门店!$S:$S,$G742)</f>
        <v>0</v>
      </c>
      <c r="AJ742" s="99">
        <f>SUMIFS(通讯通路门店!$BE:$BE,通讯通路门店!$S:$S,$G742)</f>
        <v>0</v>
      </c>
      <c r="AK742" s="99">
        <f>SUMIFS(通讯通路门店!$BG:$BG,通讯通路门店!$S:$S,$G742)</f>
        <v>0</v>
      </c>
      <c r="AL742" s="99">
        <f>SUMIFS(通讯通路门店!$BC:$BC,通讯通路门店!$S:$S,$G742)</f>
        <v>0</v>
      </c>
      <c r="AM742" s="99">
        <f>SUMIFS(通讯通路门店!$BD:$BD,通讯通路门店!$S:$S,$G742)</f>
        <v>0</v>
      </c>
      <c r="AN742" s="99">
        <f>SUMIFS(通讯通路门店!$BF:$BF,通讯通路门店!$S:$S,$G742)</f>
        <v>0</v>
      </c>
      <c r="AO742" s="99">
        <f t="shared" si="57"/>
        <v>0</v>
      </c>
      <c r="AP742" s="99">
        <f>SUMIFS(通讯通路门店!$K:$K,通讯通路门店!$S:$S,$G742)</f>
        <v>0</v>
      </c>
      <c r="AQ742" s="83"/>
      <c r="AR742" s="99">
        <f>SUMIFS(通讯通路门店!$T:$T,通讯通路门店!$S:$S,$G742)</f>
        <v>0</v>
      </c>
      <c r="AS742" s="99">
        <f>SUMIFS(通讯通路门店!$U:$U,通讯通路门店!$S:$S,$G742)</f>
        <v>0</v>
      </c>
      <c r="AT742" s="99">
        <f>SUMIFS(通讯通路门店!$V:$V,通讯通路门店!$S:$S,$G742)</f>
        <v>0</v>
      </c>
      <c r="AU742" s="99">
        <f>SUMIFS(通讯通路门店!$W:$W,通讯通路门店!$S:$S,$G742)</f>
        <v>0</v>
      </c>
      <c r="AV742" s="99">
        <f>SUMIFS(通讯通路门店!$Z:$Z,通讯通路门店!$S:$S,$G742)</f>
        <v>0</v>
      </c>
      <c r="AW742" s="99">
        <f>SUMIFS(通讯通路门店!$AB:$AB,通讯通路门店!$S:$S,$G742)</f>
        <v>0</v>
      </c>
      <c r="AX742" s="99">
        <f>SUMIFS(通讯通路门店!$X:$X,通讯通路门店!$S:$S,$G742)</f>
        <v>0</v>
      </c>
      <c r="AY742" s="99">
        <f>SUMIFS(通讯通路门店!$Y:$Y,通讯通路门店!$S:$S,$G742)</f>
        <v>0</v>
      </c>
      <c r="AZ742" s="99">
        <f>SUMIFS(通讯通路门店!$AA:$AA,通讯通路门店!$S:$S,$G742)</f>
        <v>0</v>
      </c>
      <c r="BA742" s="99">
        <f t="shared" si="58"/>
        <v>0</v>
      </c>
      <c r="BB742" s="99">
        <f t="shared" si="59"/>
        <v>0</v>
      </c>
      <c r="BC742" s="99">
        <f>SUMIFS(通讯通路门店!$W:$W,通讯通路门店!$S:$S,$G742,通讯通路门店!$J:$J,"荣耀体验店")+SUMIFS(通讯通路门店!$W:$W,通讯通路门店!$S:$S,$G742,通讯通路门店!$J:$J,"荣耀授权专卖店")</f>
        <v>0</v>
      </c>
      <c r="BD742" s="99">
        <f>SUMIFS(通讯通路门店!$Z:$Z,通讯通路门店!$S:$S,$G742,通讯通路门店!$J:$J,"VIVO体验店")</f>
        <v>0</v>
      </c>
      <c r="BE742" s="99">
        <f>SUMIFS(通讯通路门店!$AB:$AB,通讯通路门店!$S:$S,$G742,通讯通路门店!$J:$J,"OPPO体验店")</f>
        <v>0</v>
      </c>
      <c r="BF742" s="99">
        <f>SUMIFS(通讯通路门店!$X:$X,通讯通路门店!$S:$S,$G742,通讯通路门店!$J:$J,"华为授权体验店")+SUMIFS(通讯通路门店!$AA:$AA,通讯通路门店!$S:$S,$G742,通讯通路门店!$J:$J,"华为堡垒店")</f>
        <v>0</v>
      </c>
      <c r="BG742" s="99">
        <f>SUMIFS(通讯通路门店!$Y:$Y,通讯通路门店!$S:$S,$G742,通讯通路门店!$J:$J,"小米体验店")</f>
        <v>0</v>
      </c>
      <c r="BH742" s="99">
        <f>SUMIFS(通讯通路门店!$AA:$AA,通讯通路门店!$S:$S,$G742,通讯通路门店!$J:$J,"苹果体验店")</f>
        <v>0</v>
      </c>
      <c r="BI742" s="99">
        <f>SUMIFS(通讯通路门店!$K:$K,通讯通路门店!$S:$S,$G742,通讯通路门店!$J:$J,"其他品牌专卖店")</f>
        <v>0</v>
      </c>
      <c r="BJ742" s="99">
        <f>SUMIFS(通讯通路门店!$AC:$AC,通讯通路门店!$S:$S,$G742)</f>
        <v>0</v>
      </c>
      <c r="BK742" s="99">
        <f>SUMIFS(通讯通路门店!$AD:$AD,通讯通路门店!$S:$S,$G742)</f>
        <v>0</v>
      </c>
      <c r="BL742" s="99">
        <f>SUMIFS(通讯通路门店!$AE:$AE,通讯通路门店!$S:$S,$G742)</f>
        <v>0</v>
      </c>
      <c r="BM742" s="99">
        <f>SUMIFS(通讯通路门店!$AF:$AF,通讯通路门店!$S:$S,$G742)</f>
        <v>0</v>
      </c>
      <c r="BN742" s="99">
        <f>SUMIFS(通讯通路门店!$AG:$AG,通讯通路门店!$S:$S,$G742)</f>
        <v>0</v>
      </c>
      <c r="BO742" s="99">
        <f>SUMIFS(通讯通路门店!$AH:$AH,通讯通路门店!$S:$S,$G742)</f>
        <v>0</v>
      </c>
      <c r="BP742" s="99">
        <f>SUMIFS(通讯通路门店!$AI:$AI,通讯通路门店!$S:$S,$G742)</f>
        <v>0</v>
      </c>
      <c r="BQ742" s="83"/>
    </row>
    <row r="743" spans="1:69">
      <c r="A743" s="99" t="str">
        <f>IFERROR(_xlfn.XLOOKUP($G743,通讯通路门店!$S$4:$S$993931,通讯通路门店!$A$4:$A$993931,0,0),"")</f>
        <v/>
      </c>
      <c r="B743" s="99" t="str">
        <f>IFERROR(_xlfn.XLOOKUP($G743,通讯通路门店!$S$4:$S$993931,通讯通路门店!$B$4:$B$993931,0,0),"")</f>
        <v/>
      </c>
      <c r="C743" s="99" t="str">
        <f>IFERROR(_xlfn.XLOOKUP($G743,通讯通路门店!$S$4:$S$993931,通讯通路门店!$C$4:$C$993931,0,0),"")</f>
        <v/>
      </c>
      <c r="D743" s="99" t="str">
        <f>IFERROR(_xlfn.XLOOKUP($G743,通讯通路门店!$S$4:$S$993931,通讯通路门店!$D$4:$D$993931,0,0),"")</f>
        <v/>
      </c>
      <c r="E743" s="83"/>
      <c r="F743" s="83"/>
      <c r="G743" s="101" t="e">
        <v>#N/A</v>
      </c>
      <c r="H743" s="102" t="str">
        <f>IFERROR(_xlfn.XLOOKUP($G743,通讯通路门店!$S$4:$S$993931,通讯通路门店!$R$4:$R$993931,0,0),"")</f>
        <v/>
      </c>
      <c r="I743" s="83"/>
      <c r="J743" s="83"/>
      <c r="K743" s="83"/>
      <c r="L743" s="83"/>
      <c r="M743" s="83"/>
      <c r="N743" s="83"/>
      <c r="O743" s="83"/>
      <c r="P743" s="83"/>
      <c r="Q743" s="83"/>
      <c r="R743" s="83"/>
      <c r="S743" s="83"/>
      <c r="T743" s="83"/>
      <c r="U743" s="99">
        <f>COUNTIF(通讯通路门店!$S:$S,$G743)</f>
        <v>0</v>
      </c>
      <c r="V743" s="99">
        <f>COUNTIFS(通讯通路门店!$S:$S,$G743,通讯通路门店!$J:$J,"综合卖场")</f>
        <v>0</v>
      </c>
      <c r="W743" s="99">
        <f>SUMIFS(通讯通路门店!$AJ:$AJ,通讯通路门店!$S:$S,通讯客户沙盘!$G743)</f>
        <v>0</v>
      </c>
      <c r="X743" s="99">
        <f t="shared" si="55"/>
        <v>0</v>
      </c>
      <c r="Y743" s="99">
        <f>COUNTIFS(通讯通路门店!$S:$S,$G743,通讯通路门店!$J:$J,"荣耀体验店")+COUNTIFS(通讯通路门店!$S:$S,$G743,通讯通路门店!$J:$J,"荣耀授权专卖店")</f>
        <v>0</v>
      </c>
      <c r="Z743" s="99">
        <f>COUNTIFS(通讯通路门店!$S:$S,$G743,通讯通路门店!$J:$J,"VIVO体验店")</f>
        <v>0</v>
      </c>
      <c r="AA743" s="99">
        <f>COUNTIFS(通讯通路门店!$S:$S,$G743,通讯通路门店!$J:$J,"OPPO体验店")</f>
        <v>0</v>
      </c>
      <c r="AB743" s="99">
        <f>COUNTIFS(通讯通路门店!$S:$S,$G743,通讯通路门店!$J:$J,"华为授权体验店")+COUNTIFS(通讯通路门店!$S:$S,$G743,通讯通路门店!$J:$J,"华为堡垒店")</f>
        <v>0</v>
      </c>
      <c r="AC743" s="99">
        <f>COUNTIFS(通讯通路门店!$S:$S,$G743,通讯通路门店!$J:$J,"小米体验店")</f>
        <v>0</v>
      </c>
      <c r="AD743" s="99">
        <f>COUNTIFS(通讯通路门店!$S:$S,$G743,通讯通路门店!$J:$J,"苹果体验店")</f>
        <v>0</v>
      </c>
      <c r="AE743" s="99">
        <f>COUNTIFS(通讯通路门店!$S:$S,$G743,通讯通路门店!$J:$J,"其他品牌专卖店")</f>
        <v>0</v>
      </c>
      <c r="AF743" s="99">
        <f>SUMIFS(通讯通路门店!$BI:$BI,通讯通路门店!$S:$S,$G743)</f>
        <v>0</v>
      </c>
      <c r="AG743" s="99">
        <f>SUMIFS(通讯通路门店!$BH:$BH,通讯通路门店!$S:$S,$G743)</f>
        <v>0</v>
      </c>
      <c r="AH743" s="99">
        <f t="shared" si="56"/>
        <v>0</v>
      </c>
      <c r="AI743" s="99">
        <f>SUMIFS(通讯通路门店!$BB:$BB,通讯通路门店!$S:$S,$G743)</f>
        <v>0</v>
      </c>
      <c r="AJ743" s="99">
        <f>SUMIFS(通讯通路门店!$BE:$BE,通讯通路门店!$S:$S,$G743)</f>
        <v>0</v>
      </c>
      <c r="AK743" s="99">
        <f>SUMIFS(通讯通路门店!$BG:$BG,通讯通路门店!$S:$S,$G743)</f>
        <v>0</v>
      </c>
      <c r="AL743" s="99">
        <f>SUMIFS(通讯通路门店!$BC:$BC,通讯通路门店!$S:$S,$G743)</f>
        <v>0</v>
      </c>
      <c r="AM743" s="99">
        <f>SUMIFS(通讯通路门店!$BD:$BD,通讯通路门店!$S:$S,$G743)</f>
        <v>0</v>
      </c>
      <c r="AN743" s="99">
        <f>SUMIFS(通讯通路门店!$BF:$BF,通讯通路门店!$S:$S,$G743)</f>
        <v>0</v>
      </c>
      <c r="AO743" s="99">
        <f t="shared" si="57"/>
        <v>0</v>
      </c>
      <c r="AP743" s="99">
        <f>SUMIFS(通讯通路门店!$K:$K,通讯通路门店!$S:$S,$G743)</f>
        <v>0</v>
      </c>
      <c r="AQ743" s="83"/>
      <c r="AR743" s="99">
        <f>SUMIFS(通讯通路门店!$T:$T,通讯通路门店!$S:$S,$G743)</f>
        <v>0</v>
      </c>
      <c r="AS743" s="99">
        <f>SUMIFS(通讯通路门店!$U:$U,通讯通路门店!$S:$S,$G743)</f>
        <v>0</v>
      </c>
      <c r="AT743" s="99">
        <f>SUMIFS(通讯通路门店!$V:$V,通讯通路门店!$S:$S,$G743)</f>
        <v>0</v>
      </c>
      <c r="AU743" s="99">
        <f>SUMIFS(通讯通路门店!$W:$W,通讯通路门店!$S:$S,$G743)</f>
        <v>0</v>
      </c>
      <c r="AV743" s="99">
        <f>SUMIFS(通讯通路门店!$Z:$Z,通讯通路门店!$S:$S,$G743)</f>
        <v>0</v>
      </c>
      <c r="AW743" s="99">
        <f>SUMIFS(通讯通路门店!$AB:$AB,通讯通路门店!$S:$S,$G743)</f>
        <v>0</v>
      </c>
      <c r="AX743" s="99">
        <f>SUMIFS(通讯通路门店!$X:$X,通讯通路门店!$S:$S,$G743)</f>
        <v>0</v>
      </c>
      <c r="AY743" s="99">
        <f>SUMIFS(通讯通路门店!$Y:$Y,通讯通路门店!$S:$S,$G743)</f>
        <v>0</v>
      </c>
      <c r="AZ743" s="99">
        <f>SUMIFS(通讯通路门店!$AA:$AA,通讯通路门店!$S:$S,$G743)</f>
        <v>0</v>
      </c>
      <c r="BA743" s="99">
        <f t="shared" si="58"/>
        <v>0</v>
      </c>
      <c r="BB743" s="99">
        <f t="shared" si="59"/>
        <v>0</v>
      </c>
      <c r="BC743" s="99">
        <f>SUMIFS(通讯通路门店!$W:$W,通讯通路门店!$S:$S,$G743,通讯通路门店!$J:$J,"荣耀体验店")+SUMIFS(通讯通路门店!$W:$W,通讯通路门店!$S:$S,$G743,通讯通路门店!$J:$J,"荣耀授权专卖店")</f>
        <v>0</v>
      </c>
      <c r="BD743" s="99">
        <f>SUMIFS(通讯通路门店!$Z:$Z,通讯通路门店!$S:$S,$G743,通讯通路门店!$J:$J,"VIVO体验店")</f>
        <v>0</v>
      </c>
      <c r="BE743" s="99">
        <f>SUMIFS(通讯通路门店!$AB:$AB,通讯通路门店!$S:$S,$G743,通讯通路门店!$J:$J,"OPPO体验店")</f>
        <v>0</v>
      </c>
      <c r="BF743" s="99">
        <f>SUMIFS(通讯通路门店!$X:$X,通讯通路门店!$S:$S,$G743,通讯通路门店!$J:$J,"华为授权体验店")+SUMIFS(通讯通路门店!$AA:$AA,通讯通路门店!$S:$S,$G743,通讯通路门店!$J:$J,"华为堡垒店")</f>
        <v>0</v>
      </c>
      <c r="BG743" s="99">
        <f>SUMIFS(通讯通路门店!$Y:$Y,通讯通路门店!$S:$S,$G743,通讯通路门店!$J:$J,"小米体验店")</f>
        <v>0</v>
      </c>
      <c r="BH743" s="99">
        <f>SUMIFS(通讯通路门店!$AA:$AA,通讯通路门店!$S:$S,$G743,通讯通路门店!$J:$J,"苹果体验店")</f>
        <v>0</v>
      </c>
      <c r="BI743" s="99">
        <f>SUMIFS(通讯通路门店!$K:$K,通讯通路门店!$S:$S,$G743,通讯通路门店!$J:$J,"其他品牌专卖店")</f>
        <v>0</v>
      </c>
      <c r="BJ743" s="99">
        <f>SUMIFS(通讯通路门店!$AC:$AC,通讯通路门店!$S:$S,$G743)</f>
        <v>0</v>
      </c>
      <c r="BK743" s="99">
        <f>SUMIFS(通讯通路门店!$AD:$AD,通讯通路门店!$S:$S,$G743)</f>
        <v>0</v>
      </c>
      <c r="BL743" s="99">
        <f>SUMIFS(通讯通路门店!$AE:$AE,通讯通路门店!$S:$S,$G743)</f>
        <v>0</v>
      </c>
      <c r="BM743" s="99">
        <f>SUMIFS(通讯通路门店!$AF:$AF,通讯通路门店!$S:$S,$G743)</f>
        <v>0</v>
      </c>
      <c r="BN743" s="99">
        <f>SUMIFS(通讯通路门店!$AG:$AG,通讯通路门店!$S:$S,$G743)</f>
        <v>0</v>
      </c>
      <c r="BO743" s="99">
        <f>SUMIFS(通讯通路门店!$AH:$AH,通讯通路门店!$S:$S,$G743)</f>
        <v>0</v>
      </c>
      <c r="BP743" s="99">
        <f>SUMIFS(通讯通路门店!$AI:$AI,通讯通路门店!$S:$S,$G743)</f>
        <v>0</v>
      </c>
      <c r="BQ743" s="83"/>
    </row>
    <row r="744" spans="1:69">
      <c r="A744" s="99" t="str">
        <f>IFERROR(_xlfn.XLOOKUP($G744,通讯通路门店!$S$4:$S$993931,通讯通路门店!$A$4:$A$993931,0,0),"")</f>
        <v/>
      </c>
      <c r="B744" s="99" t="str">
        <f>IFERROR(_xlfn.XLOOKUP($G744,通讯通路门店!$S$4:$S$993931,通讯通路门店!$B$4:$B$993931,0,0),"")</f>
        <v/>
      </c>
      <c r="C744" s="99" t="str">
        <f>IFERROR(_xlfn.XLOOKUP($G744,通讯通路门店!$S$4:$S$993931,通讯通路门店!$C$4:$C$993931,0,0),"")</f>
        <v/>
      </c>
      <c r="D744" s="99" t="str">
        <f>IFERROR(_xlfn.XLOOKUP($G744,通讯通路门店!$S$4:$S$993931,通讯通路门店!$D$4:$D$993931,0,0),"")</f>
        <v/>
      </c>
      <c r="E744" s="83"/>
      <c r="F744" s="83"/>
      <c r="G744" s="101" t="e">
        <v>#N/A</v>
      </c>
      <c r="H744" s="102" t="str">
        <f>IFERROR(_xlfn.XLOOKUP($G744,通讯通路门店!$S$4:$S$993931,通讯通路门店!$R$4:$R$993931,0,0),"")</f>
        <v/>
      </c>
      <c r="I744" s="83"/>
      <c r="J744" s="83"/>
      <c r="K744" s="83"/>
      <c r="L744" s="83"/>
      <c r="M744" s="83"/>
      <c r="N744" s="83"/>
      <c r="O744" s="83"/>
      <c r="P744" s="83"/>
      <c r="Q744" s="83"/>
      <c r="R744" s="83"/>
      <c r="S744" s="83"/>
      <c r="T744" s="83"/>
      <c r="U744" s="99">
        <f>COUNTIF(通讯通路门店!$S:$S,$G744)</f>
        <v>0</v>
      </c>
      <c r="V744" s="99">
        <f>COUNTIFS(通讯通路门店!$S:$S,$G744,通讯通路门店!$J:$J,"综合卖场")</f>
        <v>0</v>
      </c>
      <c r="W744" s="99">
        <f>SUMIFS(通讯通路门店!$AJ:$AJ,通讯通路门店!$S:$S,通讯客户沙盘!$G744)</f>
        <v>0</v>
      </c>
      <c r="X744" s="99">
        <f t="shared" si="55"/>
        <v>0</v>
      </c>
      <c r="Y744" s="99">
        <f>COUNTIFS(通讯通路门店!$S:$S,$G744,通讯通路门店!$J:$J,"荣耀体验店")+COUNTIFS(通讯通路门店!$S:$S,$G744,通讯通路门店!$J:$J,"荣耀授权专卖店")</f>
        <v>0</v>
      </c>
      <c r="Z744" s="99">
        <f>COUNTIFS(通讯通路门店!$S:$S,$G744,通讯通路门店!$J:$J,"VIVO体验店")</f>
        <v>0</v>
      </c>
      <c r="AA744" s="99">
        <f>COUNTIFS(通讯通路门店!$S:$S,$G744,通讯通路门店!$J:$J,"OPPO体验店")</f>
        <v>0</v>
      </c>
      <c r="AB744" s="99">
        <f>COUNTIFS(通讯通路门店!$S:$S,$G744,通讯通路门店!$J:$J,"华为授权体验店")+COUNTIFS(通讯通路门店!$S:$S,$G744,通讯通路门店!$J:$J,"华为堡垒店")</f>
        <v>0</v>
      </c>
      <c r="AC744" s="99">
        <f>COUNTIFS(通讯通路门店!$S:$S,$G744,通讯通路门店!$J:$J,"小米体验店")</f>
        <v>0</v>
      </c>
      <c r="AD744" s="99">
        <f>COUNTIFS(通讯通路门店!$S:$S,$G744,通讯通路门店!$J:$J,"苹果体验店")</f>
        <v>0</v>
      </c>
      <c r="AE744" s="99">
        <f>COUNTIFS(通讯通路门店!$S:$S,$G744,通讯通路门店!$J:$J,"其他品牌专卖店")</f>
        <v>0</v>
      </c>
      <c r="AF744" s="99">
        <f>SUMIFS(通讯通路门店!$BI:$BI,通讯通路门店!$S:$S,$G744)</f>
        <v>0</v>
      </c>
      <c r="AG744" s="99">
        <f>SUMIFS(通讯通路门店!$BH:$BH,通讯通路门店!$S:$S,$G744)</f>
        <v>0</v>
      </c>
      <c r="AH744" s="99">
        <f t="shared" si="56"/>
        <v>0</v>
      </c>
      <c r="AI744" s="99">
        <f>SUMIFS(通讯通路门店!$BB:$BB,通讯通路门店!$S:$S,$G744)</f>
        <v>0</v>
      </c>
      <c r="AJ744" s="99">
        <f>SUMIFS(通讯通路门店!$BE:$BE,通讯通路门店!$S:$S,$G744)</f>
        <v>0</v>
      </c>
      <c r="AK744" s="99">
        <f>SUMIFS(通讯通路门店!$BG:$BG,通讯通路门店!$S:$S,$G744)</f>
        <v>0</v>
      </c>
      <c r="AL744" s="99">
        <f>SUMIFS(通讯通路门店!$BC:$BC,通讯通路门店!$S:$S,$G744)</f>
        <v>0</v>
      </c>
      <c r="AM744" s="99">
        <f>SUMIFS(通讯通路门店!$BD:$BD,通讯通路门店!$S:$S,$G744)</f>
        <v>0</v>
      </c>
      <c r="AN744" s="99">
        <f>SUMIFS(通讯通路门店!$BF:$BF,通讯通路门店!$S:$S,$G744)</f>
        <v>0</v>
      </c>
      <c r="AO744" s="99">
        <f t="shared" si="57"/>
        <v>0</v>
      </c>
      <c r="AP744" s="99">
        <f>SUMIFS(通讯通路门店!$K:$K,通讯通路门店!$S:$S,$G744)</f>
        <v>0</v>
      </c>
      <c r="AQ744" s="83"/>
      <c r="AR744" s="99">
        <f>SUMIFS(通讯通路门店!$T:$T,通讯通路门店!$S:$S,$G744)</f>
        <v>0</v>
      </c>
      <c r="AS744" s="99">
        <f>SUMIFS(通讯通路门店!$U:$U,通讯通路门店!$S:$S,$G744)</f>
        <v>0</v>
      </c>
      <c r="AT744" s="99">
        <f>SUMIFS(通讯通路门店!$V:$V,通讯通路门店!$S:$S,$G744)</f>
        <v>0</v>
      </c>
      <c r="AU744" s="99">
        <f>SUMIFS(通讯通路门店!$W:$W,通讯通路门店!$S:$S,$G744)</f>
        <v>0</v>
      </c>
      <c r="AV744" s="99">
        <f>SUMIFS(通讯通路门店!$Z:$Z,通讯通路门店!$S:$S,$G744)</f>
        <v>0</v>
      </c>
      <c r="AW744" s="99">
        <f>SUMIFS(通讯通路门店!$AB:$AB,通讯通路门店!$S:$S,$G744)</f>
        <v>0</v>
      </c>
      <c r="AX744" s="99">
        <f>SUMIFS(通讯通路门店!$X:$X,通讯通路门店!$S:$S,$G744)</f>
        <v>0</v>
      </c>
      <c r="AY744" s="99">
        <f>SUMIFS(通讯通路门店!$Y:$Y,通讯通路门店!$S:$S,$G744)</f>
        <v>0</v>
      </c>
      <c r="AZ744" s="99">
        <f>SUMIFS(通讯通路门店!$AA:$AA,通讯通路门店!$S:$S,$G744)</f>
        <v>0</v>
      </c>
      <c r="BA744" s="99">
        <f t="shared" si="58"/>
        <v>0</v>
      </c>
      <c r="BB744" s="99">
        <f t="shared" si="59"/>
        <v>0</v>
      </c>
      <c r="BC744" s="99">
        <f>SUMIFS(通讯通路门店!$W:$W,通讯通路门店!$S:$S,$G744,通讯通路门店!$J:$J,"荣耀体验店")+SUMIFS(通讯通路门店!$W:$W,通讯通路门店!$S:$S,$G744,通讯通路门店!$J:$J,"荣耀授权专卖店")</f>
        <v>0</v>
      </c>
      <c r="BD744" s="99">
        <f>SUMIFS(通讯通路门店!$Z:$Z,通讯通路门店!$S:$S,$G744,通讯通路门店!$J:$J,"VIVO体验店")</f>
        <v>0</v>
      </c>
      <c r="BE744" s="99">
        <f>SUMIFS(通讯通路门店!$AB:$AB,通讯通路门店!$S:$S,$G744,通讯通路门店!$J:$J,"OPPO体验店")</f>
        <v>0</v>
      </c>
      <c r="BF744" s="99">
        <f>SUMIFS(通讯通路门店!$X:$X,通讯通路门店!$S:$S,$G744,通讯通路门店!$J:$J,"华为授权体验店")+SUMIFS(通讯通路门店!$AA:$AA,通讯通路门店!$S:$S,$G744,通讯通路门店!$J:$J,"华为堡垒店")</f>
        <v>0</v>
      </c>
      <c r="BG744" s="99">
        <f>SUMIFS(通讯通路门店!$Y:$Y,通讯通路门店!$S:$S,$G744,通讯通路门店!$J:$J,"小米体验店")</f>
        <v>0</v>
      </c>
      <c r="BH744" s="99">
        <f>SUMIFS(通讯通路门店!$AA:$AA,通讯通路门店!$S:$S,$G744,通讯通路门店!$J:$J,"苹果体验店")</f>
        <v>0</v>
      </c>
      <c r="BI744" s="99">
        <f>SUMIFS(通讯通路门店!$K:$K,通讯通路门店!$S:$S,$G744,通讯通路门店!$J:$J,"其他品牌专卖店")</f>
        <v>0</v>
      </c>
      <c r="BJ744" s="99">
        <f>SUMIFS(通讯通路门店!$AC:$AC,通讯通路门店!$S:$S,$G744)</f>
        <v>0</v>
      </c>
      <c r="BK744" s="99">
        <f>SUMIFS(通讯通路门店!$AD:$AD,通讯通路门店!$S:$S,$G744)</f>
        <v>0</v>
      </c>
      <c r="BL744" s="99">
        <f>SUMIFS(通讯通路门店!$AE:$AE,通讯通路门店!$S:$S,$G744)</f>
        <v>0</v>
      </c>
      <c r="BM744" s="99">
        <f>SUMIFS(通讯通路门店!$AF:$AF,通讯通路门店!$S:$S,$G744)</f>
        <v>0</v>
      </c>
      <c r="BN744" s="99">
        <f>SUMIFS(通讯通路门店!$AG:$AG,通讯通路门店!$S:$S,$G744)</f>
        <v>0</v>
      </c>
      <c r="BO744" s="99">
        <f>SUMIFS(通讯通路门店!$AH:$AH,通讯通路门店!$S:$S,$G744)</f>
        <v>0</v>
      </c>
      <c r="BP744" s="99">
        <f>SUMIFS(通讯通路门店!$AI:$AI,通讯通路门店!$S:$S,$G744)</f>
        <v>0</v>
      </c>
      <c r="BQ744" s="83"/>
    </row>
    <row r="745" spans="1:69">
      <c r="A745" s="99" t="str">
        <f>IFERROR(_xlfn.XLOOKUP($G745,通讯通路门店!$S$4:$S$993931,通讯通路门店!$A$4:$A$993931,0,0),"")</f>
        <v/>
      </c>
      <c r="B745" s="99" t="str">
        <f>IFERROR(_xlfn.XLOOKUP($G745,通讯通路门店!$S$4:$S$993931,通讯通路门店!$B$4:$B$993931,0,0),"")</f>
        <v/>
      </c>
      <c r="C745" s="99" t="str">
        <f>IFERROR(_xlfn.XLOOKUP($G745,通讯通路门店!$S$4:$S$993931,通讯通路门店!$C$4:$C$993931,0,0),"")</f>
        <v/>
      </c>
      <c r="D745" s="99" t="str">
        <f>IFERROR(_xlfn.XLOOKUP($G745,通讯通路门店!$S$4:$S$993931,通讯通路门店!$D$4:$D$993931,0,0),"")</f>
        <v/>
      </c>
      <c r="E745" s="83"/>
      <c r="F745" s="83"/>
      <c r="G745" s="101" t="e">
        <v>#N/A</v>
      </c>
      <c r="H745" s="102" t="str">
        <f>IFERROR(_xlfn.XLOOKUP($G745,通讯通路门店!$S$4:$S$993931,通讯通路门店!$R$4:$R$993931,0,0),"")</f>
        <v/>
      </c>
      <c r="I745" s="83"/>
      <c r="J745" s="83"/>
      <c r="K745" s="83"/>
      <c r="L745" s="83"/>
      <c r="M745" s="83"/>
      <c r="N745" s="83"/>
      <c r="O745" s="83"/>
      <c r="P745" s="83"/>
      <c r="Q745" s="83"/>
      <c r="R745" s="83"/>
      <c r="S745" s="83"/>
      <c r="T745" s="83"/>
      <c r="U745" s="99">
        <f>COUNTIF(通讯通路门店!$S:$S,$G745)</f>
        <v>0</v>
      </c>
      <c r="V745" s="99">
        <f>COUNTIFS(通讯通路门店!$S:$S,$G745,通讯通路门店!$J:$J,"综合卖场")</f>
        <v>0</v>
      </c>
      <c r="W745" s="99">
        <f>SUMIFS(通讯通路门店!$AJ:$AJ,通讯通路门店!$S:$S,通讯客户沙盘!$G745)</f>
        <v>0</v>
      </c>
      <c r="X745" s="99">
        <f t="shared" si="55"/>
        <v>0</v>
      </c>
      <c r="Y745" s="99">
        <f>COUNTIFS(通讯通路门店!$S:$S,$G745,通讯通路门店!$J:$J,"荣耀体验店")+COUNTIFS(通讯通路门店!$S:$S,$G745,通讯通路门店!$J:$J,"荣耀授权专卖店")</f>
        <v>0</v>
      </c>
      <c r="Z745" s="99">
        <f>COUNTIFS(通讯通路门店!$S:$S,$G745,通讯通路门店!$J:$J,"VIVO体验店")</f>
        <v>0</v>
      </c>
      <c r="AA745" s="99">
        <f>COUNTIFS(通讯通路门店!$S:$S,$G745,通讯通路门店!$J:$J,"OPPO体验店")</f>
        <v>0</v>
      </c>
      <c r="AB745" s="99">
        <f>COUNTIFS(通讯通路门店!$S:$S,$G745,通讯通路门店!$J:$J,"华为授权体验店")+COUNTIFS(通讯通路门店!$S:$S,$G745,通讯通路门店!$J:$J,"华为堡垒店")</f>
        <v>0</v>
      </c>
      <c r="AC745" s="99">
        <f>COUNTIFS(通讯通路门店!$S:$S,$G745,通讯通路门店!$J:$J,"小米体验店")</f>
        <v>0</v>
      </c>
      <c r="AD745" s="99">
        <f>COUNTIFS(通讯通路门店!$S:$S,$G745,通讯通路门店!$J:$J,"苹果体验店")</f>
        <v>0</v>
      </c>
      <c r="AE745" s="99">
        <f>COUNTIFS(通讯通路门店!$S:$S,$G745,通讯通路门店!$J:$J,"其他品牌专卖店")</f>
        <v>0</v>
      </c>
      <c r="AF745" s="99">
        <f>SUMIFS(通讯通路门店!$BI:$BI,通讯通路门店!$S:$S,$G745)</f>
        <v>0</v>
      </c>
      <c r="AG745" s="99">
        <f>SUMIFS(通讯通路门店!$BH:$BH,通讯通路门店!$S:$S,$G745)</f>
        <v>0</v>
      </c>
      <c r="AH745" s="99">
        <f t="shared" si="56"/>
        <v>0</v>
      </c>
      <c r="AI745" s="99">
        <f>SUMIFS(通讯通路门店!$BB:$BB,通讯通路门店!$S:$S,$G745)</f>
        <v>0</v>
      </c>
      <c r="AJ745" s="99">
        <f>SUMIFS(通讯通路门店!$BE:$BE,通讯通路门店!$S:$S,$G745)</f>
        <v>0</v>
      </c>
      <c r="AK745" s="99">
        <f>SUMIFS(通讯通路门店!$BG:$BG,通讯通路门店!$S:$S,$G745)</f>
        <v>0</v>
      </c>
      <c r="AL745" s="99">
        <f>SUMIFS(通讯通路门店!$BC:$BC,通讯通路门店!$S:$S,$G745)</f>
        <v>0</v>
      </c>
      <c r="AM745" s="99">
        <f>SUMIFS(通讯通路门店!$BD:$BD,通讯通路门店!$S:$S,$G745)</f>
        <v>0</v>
      </c>
      <c r="AN745" s="99">
        <f>SUMIFS(通讯通路门店!$BF:$BF,通讯通路门店!$S:$S,$G745)</f>
        <v>0</v>
      </c>
      <c r="AO745" s="99">
        <f t="shared" si="57"/>
        <v>0</v>
      </c>
      <c r="AP745" s="99">
        <f>SUMIFS(通讯通路门店!$K:$K,通讯通路门店!$S:$S,$G745)</f>
        <v>0</v>
      </c>
      <c r="AQ745" s="83"/>
      <c r="AR745" s="99">
        <f>SUMIFS(通讯通路门店!$T:$T,通讯通路门店!$S:$S,$G745)</f>
        <v>0</v>
      </c>
      <c r="AS745" s="99">
        <f>SUMIFS(通讯通路门店!$U:$U,通讯通路门店!$S:$S,$G745)</f>
        <v>0</v>
      </c>
      <c r="AT745" s="99">
        <f>SUMIFS(通讯通路门店!$V:$V,通讯通路门店!$S:$S,$G745)</f>
        <v>0</v>
      </c>
      <c r="AU745" s="99">
        <f>SUMIFS(通讯通路门店!$W:$W,通讯通路门店!$S:$S,$G745)</f>
        <v>0</v>
      </c>
      <c r="AV745" s="99">
        <f>SUMIFS(通讯通路门店!$Z:$Z,通讯通路门店!$S:$S,$G745)</f>
        <v>0</v>
      </c>
      <c r="AW745" s="99">
        <f>SUMIFS(通讯通路门店!$AB:$AB,通讯通路门店!$S:$S,$G745)</f>
        <v>0</v>
      </c>
      <c r="AX745" s="99">
        <f>SUMIFS(通讯通路门店!$X:$X,通讯通路门店!$S:$S,$G745)</f>
        <v>0</v>
      </c>
      <c r="AY745" s="99">
        <f>SUMIFS(通讯通路门店!$Y:$Y,通讯通路门店!$S:$S,$G745)</f>
        <v>0</v>
      </c>
      <c r="AZ745" s="99">
        <f>SUMIFS(通讯通路门店!$AA:$AA,通讯通路门店!$S:$S,$G745)</f>
        <v>0</v>
      </c>
      <c r="BA745" s="99">
        <f t="shared" si="58"/>
        <v>0</v>
      </c>
      <c r="BB745" s="99">
        <f t="shared" si="59"/>
        <v>0</v>
      </c>
      <c r="BC745" s="99">
        <f>SUMIFS(通讯通路门店!$W:$W,通讯通路门店!$S:$S,$G745,通讯通路门店!$J:$J,"荣耀体验店")+SUMIFS(通讯通路门店!$W:$W,通讯通路门店!$S:$S,$G745,通讯通路门店!$J:$J,"荣耀授权专卖店")</f>
        <v>0</v>
      </c>
      <c r="BD745" s="99">
        <f>SUMIFS(通讯通路门店!$Z:$Z,通讯通路门店!$S:$S,$G745,通讯通路门店!$J:$J,"VIVO体验店")</f>
        <v>0</v>
      </c>
      <c r="BE745" s="99">
        <f>SUMIFS(通讯通路门店!$AB:$AB,通讯通路门店!$S:$S,$G745,通讯通路门店!$J:$J,"OPPO体验店")</f>
        <v>0</v>
      </c>
      <c r="BF745" s="99">
        <f>SUMIFS(通讯通路门店!$X:$X,通讯通路门店!$S:$S,$G745,通讯通路门店!$J:$J,"华为授权体验店")+SUMIFS(通讯通路门店!$AA:$AA,通讯通路门店!$S:$S,$G745,通讯通路门店!$J:$J,"华为堡垒店")</f>
        <v>0</v>
      </c>
      <c r="BG745" s="99">
        <f>SUMIFS(通讯通路门店!$Y:$Y,通讯通路门店!$S:$S,$G745,通讯通路门店!$J:$J,"小米体验店")</f>
        <v>0</v>
      </c>
      <c r="BH745" s="99">
        <f>SUMIFS(通讯通路门店!$AA:$AA,通讯通路门店!$S:$S,$G745,通讯通路门店!$J:$J,"苹果体验店")</f>
        <v>0</v>
      </c>
      <c r="BI745" s="99">
        <f>SUMIFS(通讯通路门店!$K:$K,通讯通路门店!$S:$S,$G745,通讯通路门店!$J:$J,"其他品牌专卖店")</f>
        <v>0</v>
      </c>
      <c r="BJ745" s="99">
        <f>SUMIFS(通讯通路门店!$AC:$AC,通讯通路门店!$S:$S,$G745)</f>
        <v>0</v>
      </c>
      <c r="BK745" s="99">
        <f>SUMIFS(通讯通路门店!$AD:$AD,通讯通路门店!$S:$S,$G745)</f>
        <v>0</v>
      </c>
      <c r="BL745" s="99">
        <f>SUMIFS(通讯通路门店!$AE:$AE,通讯通路门店!$S:$S,$G745)</f>
        <v>0</v>
      </c>
      <c r="BM745" s="99">
        <f>SUMIFS(通讯通路门店!$AF:$AF,通讯通路门店!$S:$S,$G745)</f>
        <v>0</v>
      </c>
      <c r="BN745" s="99">
        <f>SUMIFS(通讯通路门店!$AG:$AG,通讯通路门店!$S:$S,$G745)</f>
        <v>0</v>
      </c>
      <c r="BO745" s="99">
        <f>SUMIFS(通讯通路门店!$AH:$AH,通讯通路门店!$S:$S,$G745)</f>
        <v>0</v>
      </c>
      <c r="BP745" s="99">
        <f>SUMIFS(通讯通路门店!$AI:$AI,通讯通路门店!$S:$S,$G745)</f>
        <v>0</v>
      </c>
      <c r="BQ745" s="83"/>
    </row>
    <row r="746" spans="1:69">
      <c r="A746" s="99" t="str">
        <f>IFERROR(_xlfn.XLOOKUP($G746,通讯通路门店!$S$4:$S$993931,通讯通路门店!$A$4:$A$993931,0,0),"")</f>
        <v/>
      </c>
      <c r="B746" s="99" t="str">
        <f>IFERROR(_xlfn.XLOOKUP($G746,通讯通路门店!$S$4:$S$993931,通讯通路门店!$B$4:$B$993931,0,0),"")</f>
        <v/>
      </c>
      <c r="C746" s="99" t="str">
        <f>IFERROR(_xlfn.XLOOKUP($G746,通讯通路门店!$S$4:$S$993931,通讯通路门店!$C$4:$C$993931,0,0),"")</f>
        <v/>
      </c>
      <c r="D746" s="99" t="str">
        <f>IFERROR(_xlfn.XLOOKUP($G746,通讯通路门店!$S$4:$S$993931,通讯通路门店!$D$4:$D$993931,0,0),"")</f>
        <v/>
      </c>
      <c r="E746" s="83"/>
      <c r="F746" s="83"/>
      <c r="G746" s="101" t="e">
        <v>#N/A</v>
      </c>
      <c r="H746" s="102" t="str">
        <f>IFERROR(_xlfn.XLOOKUP($G746,通讯通路门店!$S$4:$S$993931,通讯通路门店!$R$4:$R$993931,0,0),"")</f>
        <v/>
      </c>
      <c r="I746" s="83"/>
      <c r="J746" s="83"/>
      <c r="K746" s="83"/>
      <c r="L746" s="83"/>
      <c r="M746" s="83"/>
      <c r="N746" s="83"/>
      <c r="O746" s="83"/>
      <c r="P746" s="83"/>
      <c r="Q746" s="83"/>
      <c r="R746" s="83"/>
      <c r="S746" s="83"/>
      <c r="T746" s="83"/>
      <c r="U746" s="99">
        <f>COUNTIF(通讯通路门店!$S:$S,$G746)</f>
        <v>0</v>
      </c>
      <c r="V746" s="99">
        <f>COUNTIFS(通讯通路门店!$S:$S,$G746,通讯通路门店!$J:$J,"综合卖场")</f>
        <v>0</v>
      </c>
      <c r="W746" s="99">
        <f>SUMIFS(通讯通路门店!$AJ:$AJ,通讯通路门店!$S:$S,通讯客户沙盘!$G746)</f>
        <v>0</v>
      </c>
      <c r="X746" s="99">
        <f t="shared" si="55"/>
        <v>0</v>
      </c>
      <c r="Y746" s="99">
        <f>COUNTIFS(通讯通路门店!$S:$S,$G746,通讯通路门店!$J:$J,"荣耀体验店")+COUNTIFS(通讯通路门店!$S:$S,$G746,通讯通路门店!$J:$J,"荣耀授权专卖店")</f>
        <v>0</v>
      </c>
      <c r="Z746" s="99">
        <f>COUNTIFS(通讯通路门店!$S:$S,$G746,通讯通路门店!$J:$J,"VIVO体验店")</f>
        <v>0</v>
      </c>
      <c r="AA746" s="99">
        <f>COUNTIFS(通讯通路门店!$S:$S,$G746,通讯通路门店!$J:$J,"OPPO体验店")</f>
        <v>0</v>
      </c>
      <c r="AB746" s="99">
        <f>COUNTIFS(通讯通路门店!$S:$S,$G746,通讯通路门店!$J:$J,"华为授权体验店")+COUNTIFS(通讯通路门店!$S:$S,$G746,通讯通路门店!$J:$J,"华为堡垒店")</f>
        <v>0</v>
      </c>
      <c r="AC746" s="99">
        <f>COUNTIFS(通讯通路门店!$S:$S,$G746,通讯通路门店!$J:$J,"小米体验店")</f>
        <v>0</v>
      </c>
      <c r="AD746" s="99">
        <f>COUNTIFS(通讯通路门店!$S:$S,$G746,通讯通路门店!$J:$J,"苹果体验店")</f>
        <v>0</v>
      </c>
      <c r="AE746" s="99">
        <f>COUNTIFS(通讯通路门店!$S:$S,$G746,通讯通路门店!$J:$J,"其他品牌专卖店")</f>
        <v>0</v>
      </c>
      <c r="AF746" s="99">
        <f>SUMIFS(通讯通路门店!$BI:$BI,通讯通路门店!$S:$S,$G746)</f>
        <v>0</v>
      </c>
      <c r="AG746" s="99">
        <f>SUMIFS(通讯通路门店!$BH:$BH,通讯通路门店!$S:$S,$G746)</f>
        <v>0</v>
      </c>
      <c r="AH746" s="99">
        <f t="shared" si="56"/>
        <v>0</v>
      </c>
      <c r="AI746" s="99">
        <f>SUMIFS(通讯通路门店!$BB:$BB,通讯通路门店!$S:$S,$G746)</f>
        <v>0</v>
      </c>
      <c r="AJ746" s="99">
        <f>SUMIFS(通讯通路门店!$BE:$BE,通讯通路门店!$S:$S,$G746)</f>
        <v>0</v>
      </c>
      <c r="AK746" s="99">
        <f>SUMIFS(通讯通路门店!$BG:$BG,通讯通路门店!$S:$S,$G746)</f>
        <v>0</v>
      </c>
      <c r="AL746" s="99">
        <f>SUMIFS(通讯通路门店!$BC:$BC,通讯通路门店!$S:$S,$G746)</f>
        <v>0</v>
      </c>
      <c r="AM746" s="99">
        <f>SUMIFS(通讯通路门店!$BD:$BD,通讯通路门店!$S:$S,$G746)</f>
        <v>0</v>
      </c>
      <c r="AN746" s="99">
        <f>SUMIFS(通讯通路门店!$BF:$BF,通讯通路门店!$S:$S,$G746)</f>
        <v>0</v>
      </c>
      <c r="AO746" s="99">
        <f t="shared" si="57"/>
        <v>0</v>
      </c>
      <c r="AP746" s="99">
        <f>SUMIFS(通讯通路门店!$K:$K,通讯通路门店!$S:$S,$G746)</f>
        <v>0</v>
      </c>
      <c r="AQ746" s="83"/>
      <c r="AR746" s="99">
        <f>SUMIFS(通讯通路门店!$T:$T,通讯通路门店!$S:$S,$G746)</f>
        <v>0</v>
      </c>
      <c r="AS746" s="99">
        <f>SUMIFS(通讯通路门店!$U:$U,通讯通路门店!$S:$S,$G746)</f>
        <v>0</v>
      </c>
      <c r="AT746" s="99">
        <f>SUMIFS(通讯通路门店!$V:$V,通讯通路门店!$S:$S,$G746)</f>
        <v>0</v>
      </c>
      <c r="AU746" s="99">
        <f>SUMIFS(通讯通路门店!$W:$W,通讯通路门店!$S:$S,$G746)</f>
        <v>0</v>
      </c>
      <c r="AV746" s="99">
        <f>SUMIFS(通讯通路门店!$Z:$Z,通讯通路门店!$S:$S,$G746)</f>
        <v>0</v>
      </c>
      <c r="AW746" s="99">
        <f>SUMIFS(通讯通路门店!$AB:$AB,通讯通路门店!$S:$S,$G746)</f>
        <v>0</v>
      </c>
      <c r="AX746" s="99">
        <f>SUMIFS(通讯通路门店!$X:$X,通讯通路门店!$S:$S,$G746)</f>
        <v>0</v>
      </c>
      <c r="AY746" s="99">
        <f>SUMIFS(通讯通路门店!$Y:$Y,通讯通路门店!$S:$S,$G746)</f>
        <v>0</v>
      </c>
      <c r="AZ746" s="99">
        <f>SUMIFS(通讯通路门店!$AA:$AA,通讯通路门店!$S:$S,$G746)</f>
        <v>0</v>
      </c>
      <c r="BA746" s="99">
        <f t="shared" si="58"/>
        <v>0</v>
      </c>
      <c r="BB746" s="99">
        <f t="shared" si="59"/>
        <v>0</v>
      </c>
      <c r="BC746" s="99">
        <f>SUMIFS(通讯通路门店!$W:$W,通讯通路门店!$S:$S,$G746,通讯通路门店!$J:$J,"荣耀体验店")+SUMIFS(通讯通路门店!$W:$W,通讯通路门店!$S:$S,$G746,通讯通路门店!$J:$J,"荣耀授权专卖店")</f>
        <v>0</v>
      </c>
      <c r="BD746" s="99">
        <f>SUMIFS(通讯通路门店!$Z:$Z,通讯通路门店!$S:$S,$G746,通讯通路门店!$J:$J,"VIVO体验店")</f>
        <v>0</v>
      </c>
      <c r="BE746" s="99">
        <f>SUMIFS(通讯通路门店!$AB:$AB,通讯通路门店!$S:$S,$G746,通讯通路门店!$J:$J,"OPPO体验店")</f>
        <v>0</v>
      </c>
      <c r="BF746" s="99">
        <f>SUMIFS(通讯通路门店!$X:$X,通讯通路门店!$S:$S,$G746,通讯通路门店!$J:$J,"华为授权体验店")+SUMIFS(通讯通路门店!$AA:$AA,通讯通路门店!$S:$S,$G746,通讯通路门店!$J:$J,"华为堡垒店")</f>
        <v>0</v>
      </c>
      <c r="BG746" s="99">
        <f>SUMIFS(通讯通路门店!$Y:$Y,通讯通路门店!$S:$S,$G746,通讯通路门店!$J:$J,"小米体验店")</f>
        <v>0</v>
      </c>
      <c r="BH746" s="99">
        <f>SUMIFS(通讯通路门店!$AA:$AA,通讯通路门店!$S:$S,$G746,通讯通路门店!$J:$J,"苹果体验店")</f>
        <v>0</v>
      </c>
      <c r="BI746" s="99">
        <f>SUMIFS(通讯通路门店!$K:$K,通讯通路门店!$S:$S,$G746,通讯通路门店!$J:$J,"其他品牌专卖店")</f>
        <v>0</v>
      </c>
      <c r="BJ746" s="99">
        <f>SUMIFS(通讯通路门店!$AC:$AC,通讯通路门店!$S:$S,$G746)</f>
        <v>0</v>
      </c>
      <c r="BK746" s="99">
        <f>SUMIFS(通讯通路门店!$AD:$AD,通讯通路门店!$S:$S,$G746)</f>
        <v>0</v>
      </c>
      <c r="BL746" s="99">
        <f>SUMIFS(通讯通路门店!$AE:$AE,通讯通路门店!$S:$S,$G746)</f>
        <v>0</v>
      </c>
      <c r="BM746" s="99">
        <f>SUMIFS(通讯通路门店!$AF:$AF,通讯通路门店!$S:$S,$G746)</f>
        <v>0</v>
      </c>
      <c r="BN746" s="99">
        <f>SUMIFS(通讯通路门店!$AG:$AG,通讯通路门店!$S:$S,$G746)</f>
        <v>0</v>
      </c>
      <c r="BO746" s="99">
        <f>SUMIFS(通讯通路门店!$AH:$AH,通讯通路门店!$S:$S,$G746)</f>
        <v>0</v>
      </c>
      <c r="BP746" s="99">
        <f>SUMIFS(通讯通路门店!$AI:$AI,通讯通路门店!$S:$S,$G746)</f>
        <v>0</v>
      </c>
      <c r="BQ746" s="83"/>
    </row>
    <row r="747" spans="1:69">
      <c r="A747" s="99" t="str">
        <f>IFERROR(_xlfn.XLOOKUP($G747,通讯通路门店!$S$4:$S$993931,通讯通路门店!$A$4:$A$993931,0,0),"")</f>
        <v/>
      </c>
      <c r="B747" s="99" t="str">
        <f>IFERROR(_xlfn.XLOOKUP($G747,通讯通路门店!$S$4:$S$993931,通讯通路门店!$B$4:$B$993931,0,0),"")</f>
        <v/>
      </c>
      <c r="C747" s="99" t="str">
        <f>IFERROR(_xlfn.XLOOKUP($G747,通讯通路门店!$S$4:$S$993931,通讯通路门店!$C$4:$C$993931,0,0),"")</f>
        <v/>
      </c>
      <c r="D747" s="99" t="str">
        <f>IFERROR(_xlfn.XLOOKUP($G747,通讯通路门店!$S$4:$S$993931,通讯通路门店!$D$4:$D$993931,0,0),"")</f>
        <v/>
      </c>
      <c r="E747" s="83"/>
      <c r="F747" s="83"/>
      <c r="G747" s="101" t="e">
        <v>#N/A</v>
      </c>
      <c r="H747" s="102" t="str">
        <f>IFERROR(_xlfn.XLOOKUP($G747,通讯通路门店!$S$4:$S$993931,通讯通路门店!$R$4:$R$993931,0,0),"")</f>
        <v/>
      </c>
      <c r="I747" s="83"/>
      <c r="J747" s="83"/>
      <c r="K747" s="83"/>
      <c r="L747" s="83"/>
      <c r="M747" s="83"/>
      <c r="N747" s="83"/>
      <c r="O747" s="83"/>
      <c r="P747" s="83"/>
      <c r="Q747" s="83"/>
      <c r="R747" s="83"/>
      <c r="S747" s="83"/>
      <c r="T747" s="83"/>
      <c r="U747" s="99">
        <f>COUNTIF(通讯通路门店!$S:$S,$G747)</f>
        <v>0</v>
      </c>
      <c r="V747" s="99">
        <f>COUNTIFS(通讯通路门店!$S:$S,$G747,通讯通路门店!$J:$J,"综合卖场")</f>
        <v>0</v>
      </c>
      <c r="W747" s="99">
        <f>SUMIFS(通讯通路门店!$AJ:$AJ,通讯通路门店!$S:$S,通讯客户沙盘!$G747)</f>
        <v>0</v>
      </c>
      <c r="X747" s="99">
        <f t="shared" si="55"/>
        <v>0</v>
      </c>
      <c r="Y747" s="99">
        <f>COUNTIFS(通讯通路门店!$S:$S,$G747,通讯通路门店!$J:$J,"荣耀体验店")+COUNTIFS(通讯通路门店!$S:$S,$G747,通讯通路门店!$J:$J,"荣耀授权专卖店")</f>
        <v>0</v>
      </c>
      <c r="Z747" s="99">
        <f>COUNTIFS(通讯通路门店!$S:$S,$G747,通讯通路门店!$J:$J,"VIVO体验店")</f>
        <v>0</v>
      </c>
      <c r="AA747" s="99">
        <f>COUNTIFS(通讯通路门店!$S:$S,$G747,通讯通路门店!$J:$J,"OPPO体验店")</f>
        <v>0</v>
      </c>
      <c r="AB747" s="99">
        <f>COUNTIFS(通讯通路门店!$S:$S,$G747,通讯通路门店!$J:$J,"华为授权体验店")+COUNTIFS(通讯通路门店!$S:$S,$G747,通讯通路门店!$J:$J,"华为堡垒店")</f>
        <v>0</v>
      </c>
      <c r="AC747" s="99">
        <f>COUNTIFS(通讯通路门店!$S:$S,$G747,通讯通路门店!$J:$J,"小米体验店")</f>
        <v>0</v>
      </c>
      <c r="AD747" s="99">
        <f>COUNTIFS(通讯通路门店!$S:$S,$G747,通讯通路门店!$J:$J,"苹果体验店")</f>
        <v>0</v>
      </c>
      <c r="AE747" s="99">
        <f>COUNTIFS(通讯通路门店!$S:$S,$G747,通讯通路门店!$J:$J,"其他品牌专卖店")</f>
        <v>0</v>
      </c>
      <c r="AF747" s="99">
        <f>SUMIFS(通讯通路门店!$BI:$BI,通讯通路门店!$S:$S,$G747)</f>
        <v>0</v>
      </c>
      <c r="AG747" s="99">
        <f>SUMIFS(通讯通路门店!$BH:$BH,通讯通路门店!$S:$S,$G747)</f>
        <v>0</v>
      </c>
      <c r="AH747" s="99">
        <f t="shared" si="56"/>
        <v>0</v>
      </c>
      <c r="AI747" s="99">
        <f>SUMIFS(通讯通路门店!$BB:$BB,通讯通路门店!$S:$S,$G747)</f>
        <v>0</v>
      </c>
      <c r="AJ747" s="99">
        <f>SUMIFS(通讯通路门店!$BE:$BE,通讯通路门店!$S:$S,$G747)</f>
        <v>0</v>
      </c>
      <c r="AK747" s="99">
        <f>SUMIFS(通讯通路门店!$BG:$BG,通讯通路门店!$S:$S,$G747)</f>
        <v>0</v>
      </c>
      <c r="AL747" s="99">
        <f>SUMIFS(通讯通路门店!$BC:$BC,通讯通路门店!$S:$S,$G747)</f>
        <v>0</v>
      </c>
      <c r="AM747" s="99">
        <f>SUMIFS(通讯通路门店!$BD:$BD,通讯通路门店!$S:$S,$G747)</f>
        <v>0</v>
      </c>
      <c r="AN747" s="99">
        <f>SUMIFS(通讯通路门店!$BF:$BF,通讯通路门店!$S:$S,$G747)</f>
        <v>0</v>
      </c>
      <c r="AO747" s="99">
        <f t="shared" si="57"/>
        <v>0</v>
      </c>
      <c r="AP747" s="99">
        <f>SUMIFS(通讯通路门店!$K:$K,通讯通路门店!$S:$S,$G747)</f>
        <v>0</v>
      </c>
      <c r="AQ747" s="83"/>
      <c r="AR747" s="99">
        <f>SUMIFS(通讯通路门店!$T:$T,通讯通路门店!$S:$S,$G747)</f>
        <v>0</v>
      </c>
      <c r="AS747" s="99">
        <f>SUMIFS(通讯通路门店!$U:$U,通讯通路门店!$S:$S,$G747)</f>
        <v>0</v>
      </c>
      <c r="AT747" s="99">
        <f>SUMIFS(通讯通路门店!$V:$V,通讯通路门店!$S:$S,$G747)</f>
        <v>0</v>
      </c>
      <c r="AU747" s="99">
        <f>SUMIFS(通讯通路门店!$W:$W,通讯通路门店!$S:$S,$G747)</f>
        <v>0</v>
      </c>
      <c r="AV747" s="99">
        <f>SUMIFS(通讯通路门店!$Z:$Z,通讯通路门店!$S:$S,$G747)</f>
        <v>0</v>
      </c>
      <c r="AW747" s="99">
        <f>SUMIFS(通讯通路门店!$AB:$AB,通讯通路门店!$S:$S,$G747)</f>
        <v>0</v>
      </c>
      <c r="AX747" s="99">
        <f>SUMIFS(通讯通路门店!$X:$X,通讯通路门店!$S:$S,$G747)</f>
        <v>0</v>
      </c>
      <c r="AY747" s="99">
        <f>SUMIFS(通讯通路门店!$Y:$Y,通讯通路门店!$S:$S,$G747)</f>
        <v>0</v>
      </c>
      <c r="AZ747" s="99">
        <f>SUMIFS(通讯通路门店!$AA:$AA,通讯通路门店!$S:$S,$G747)</f>
        <v>0</v>
      </c>
      <c r="BA747" s="99">
        <f t="shared" si="58"/>
        <v>0</v>
      </c>
      <c r="BB747" s="99">
        <f t="shared" si="59"/>
        <v>0</v>
      </c>
      <c r="BC747" s="99">
        <f>SUMIFS(通讯通路门店!$W:$W,通讯通路门店!$S:$S,$G747,通讯通路门店!$J:$J,"荣耀体验店")+SUMIFS(通讯通路门店!$W:$W,通讯通路门店!$S:$S,$G747,通讯通路门店!$J:$J,"荣耀授权专卖店")</f>
        <v>0</v>
      </c>
      <c r="BD747" s="99">
        <f>SUMIFS(通讯通路门店!$Z:$Z,通讯通路门店!$S:$S,$G747,通讯通路门店!$J:$J,"VIVO体验店")</f>
        <v>0</v>
      </c>
      <c r="BE747" s="99">
        <f>SUMIFS(通讯通路门店!$AB:$AB,通讯通路门店!$S:$S,$G747,通讯通路门店!$J:$J,"OPPO体验店")</f>
        <v>0</v>
      </c>
      <c r="BF747" s="99">
        <f>SUMIFS(通讯通路门店!$X:$X,通讯通路门店!$S:$S,$G747,通讯通路门店!$J:$J,"华为授权体验店")+SUMIFS(通讯通路门店!$AA:$AA,通讯通路门店!$S:$S,$G747,通讯通路门店!$J:$J,"华为堡垒店")</f>
        <v>0</v>
      </c>
      <c r="BG747" s="99">
        <f>SUMIFS(通讯通路门店!$Y:$Y,通讯通路门店!$S:$S,$G747,通讯通路门店!$J:$J,"小米体验店")</f>
        <v>0</v>
      </c>
      <c r="BH747" s="99">
        <f>SUMIFS(通讯通路门店!$AA:$AA,通讯通路门店!$S:$S,$G747,通讯通路门店!$J:$J,"苹果体验店")</f>
        <v>0</v>
      </c>
      <c r="BI747" s="99">
        <f>SUMIFS(通讯通路门店!$K:$K,通讯通路门店!$S:$S,$G747,通讯通路门店!$J:$J,"其他品牌专卖店")</f>
        <v>0</v>
      </c>
      <c r="BJ747" s="99">
        <f>SUMIFS(通讯通路门店!$AC:$AC,通讯通路门店!$S:$S,$G747)</f>
        <v>0</v>
      </c>
      <c r="BK747" s="99">
        <f>SUMIFS(通讯通路门店!$AD:$AD,通讯通路门店!$S:$S,$G747)</f>
        <v>0</v>
      </c>
      <c r="BL747" s="99">
        <f>SUMIFS(通讯通路门店!$AE:$AE,通讯通路门店!$S:$S,$G747)</f>
        <v>0</v>
      </c>
      <c r="BM747" s="99">
        <f>SUMIFS(通讯通路门店!$AF:$AF,通讯通路门店!$S:$S,$G747)</f>
        <v>0</v>
      </c>
      <c r="BN747" s="99">
        <f>SUMIFS(通讯通路门店!$AG:$AG,通讯通路门店!$S:$S,$G747)</f>
        <v>0</v>
      </c>
      <c r="BO747" s="99">
        <f>SUMIFS(通讯通路门店!$AH:$AH,通讯通路门店!$S:$S,$G747)</f>
        <v>0</v>
      </c>
      <c r="BP747" s="99">
        <f>SUMIFS(通讯通路门店!$AI:$AI,通讯通路门店!$S:$S,$G747)</f>
        <v>0</v>
      </c>
      <c r="BQ747" s="83"/>
    </row>
    <row r="748" spans="1:69">
      <c r="A748" s="99" t="str">
        <f>IFERROR(_xlfn.XLOOKUP($G748,通讯通路门店!$S$4:$S$993931,通讯通路门店!$A$4:$A$993931,0,0),"")</f>
        <v/>
      </c>
      <c r="B748" s="99" t="str">
        <f>IFERROR(_xlfn.XLOOKUP($G748,通讯通路门店!$S$4:$S$993931,通讯通路门店!$B$4:$B$993931,0,0),"")</f>
        <v/>
      </c>
      <c r="C748" s="99" t="str">
        <f>IFERROR(_xlfn.XLOOKUP($G748,通讯通路门店!$S$4:$S$993931,通讯通路门店!$C$4:$C$993931,0,0),"")</f>
        <v/>
      </c>
      <c r="D748" s="99" t="str">
        <f>IFERROR(_xlfn.XLOOKUP($G748,通讯通路门店!$S$4:$S$993931,通讯通路门店!$D$4:$D$993931,0,0),"")</f>
        <v/>
      </c>
      <c r="E748" s="83"/>
      <c r="F748" s="83"/>
      <c r="G748" s="101" t="e">
        <v>#N/A</v>
      </c>
      <c r="H748" s="102" t="str">
        <f>IFERROR(_xlfn.XLOOKUP($G748,通讯通路门店!$S$4:$S$993931,通讯通路门店!$R$4:$R$993931,0,0),"")</f>
        <v/>
      </c>
      <c r="I748" s="83"/>
      <c r="J748" s="83"/>
      <c r="K748" s="83"/>
      <c r="L748" s="83"/>
      <c r="M748" s="83"/>
      <c r="N748" s="83"/>
      <c r="O748" s="83"/>
      <c r="P748" s="83"/>
      <c r="Q748" s="83"/>
      <c r="R748" s="83"/>
      <c r="S748" s="83"/>
      <c r="T748" s="83"/>
      <c r="U748" s="99">
        <f>COUNTIF(通讯通路门店!$S:$S,$G748)</f>
        <v>0</v>
      </c>
      <c r="V748" s="99">
        <f>COUNTIFS(通讯通路门店!$S:$S,$G748,通讯通路门店!$J:$J,"综合卖场")</f>
        <v>0</v>
      </c>
      <c r="W748" s="99">
        <f>SUMIFS(通讯通路门店!$AJ:$AJ,通讯通路门店!$S:$S,通讯客户沙盘!$G748)</f>
        <v>0</v>
      </c>
      <c r="X748" s="99">
        <f t="shared" si="55"/>
        <v>0</v>
      </c>
      <c r="Y748" s="99">
        <f>COUNTIFS(通讯通路门店!$S:$S,$G748,通讯通路门店!$J:$J,"荣耀体验店")+COUNTIFS(通讯通路门店!$S:$S,$G748,通讯通路门店!$J:$J,"荣耀授权专卖店")</f>
        <v>0</v>
      </c>
      <c r="Z748" s="99">
        <f>COUNTIFS(通讯通路门店!$S:$S,$G748,通讯通路门店!$J:$J,"VIVO体验店")</f>
        <v>0</v>
      </c>
      <c r="AA748" s="99">
        <f>COUNTIFS(通讯通路门店!$S:$S,$G748,通讯通路门店!$J:$J,"OPPO体验店")</f>
        <v>0</v>
      </c>
      <c r="AB748" s="99">
        <f>COUNTIFS(通讯通路门店!$S:$S,$G748,通讯通路门店!$J:$J,"华为授权体验店")+COUNTIFS(通讯通路门店!$S:$S,$G748,通讯通路门店!$J:$J,"华为堡垒店")</f>
        <v>0</v>
      </c>
      <c r="AC748" s="99">
        <f>COUNTIFS(通讯通路门店!$S:$S,$G748,通讯通路门店!$J:$J,"小米体验店")</f>
        <v>0</v>
      </c>
      <c r="AD748" s="99">
        <f>COUNTIFS(通讯通路门店!$S:$S,$G748,通讯通路门店!$J:$J,"苹果体验店")</f>
        <v>0</v>
      </c>
      <c r="AE748" s="99">
        <f>COUNTIFS(通讯通路门店!$S:$S,$G748,通讯通路门店!$J:$J,"其他品牌专卖店")</f>
        <v>0</v>
      </c>
      <c r="AF748" s="99">
        <f>SUMIFS(通讯通路门店!$BI:$BI,通讯通路门店!$S:$S,$G748)</f>
        <v>0</v>
      </c>
      <c r="AG748" s="99">
        <f>SUMIFS(通讯通路门店!$BH:$BH,通讯通路门店!$S:$S,$G748)</f>
        <v>0</v>
      </c>
      <c r="AH748" s="99">
        <f t="shared" si="56"/>
        <v>0</v>
      </c>
      <c r="AI748" s="99">
        <f>SUMIFS(通讯通路门店!$BB:$BB,通讯通路门店!$S:$S,$G748)</f>
        <v>0</v>
      </c>
      <c r="AJ748" s="99">
        <f>SUMIFS(通讯通路门店!$BE:$BE,通讯通路门店!$S:$S,$G748)</f>
        <v>0</v>
      </c>
      <c r="AK748" s="99">
        <f>SUMIFS(通讯通路门店!$BG:$BG,通讯通路门店!$S:$S,$G748)</f>
        <v>0</v>
      </c>
      <c r="AL748" s="99">
        <f>SUMIFS(通讯通路门店!$BC:$BC,通讯通路门店!$S:$S,$G748)</f>
        <v>0</v>
      </c>
      <c r="AM748" s="99">
        <f>SUMIFS(通讯通路门店!$BD:$BD,通讯通路门店!$S:$S,$G748)</f>
        <v>0</v>
      </c>
      <c r="AN748" s="99">
        <f>SUMIFS(通讯通路门店!$BF:$BF,通讯通路门店!$S:$S,$G748)</f>
        <v>0</v>
      </c>
      <c r="AO748" s="99">
        <f t="shared" si="57"/>
        <v>0</v>
      </c>
      <c r="AP748" s="99">
        <f>SUMIFS(通讯通路门店!$K:$K,通讯通路门店!$S:$S,$G748)</f>
        <v>0</v>
      </c>
      <c r="AQ748" s="83"/>
      <c r="AR748" s="99">
        <f>SUMIFS(通讯通路门店!$T:$T,通讯通路门店!$S:$S,$G748)</f>
        <v>0</v>
      </c>
      <c r="AS748" s="99">
        <f>SUMIFS(通讯通路门店!$U:$U,通讯通路门店!$S:$S,$G748)</f>
        <v>0</v>
      </c>
      <c r="AT748" s="99">
        <f>SUMIFS(通讯通路门店!$V:$V,通讯通路门店!$S:$S,$G748)</f>
        <v>0</v>
      </c>
      <c r="AU748" s="99">
        <f>SUMIFS(通讯通路门店!$W:$W,通讯通路门店!$S:$S,$G748)</f>
        <v>0</v>
      </c>
      <c r="AV748" s="99">
        <f>SUMIFS(通讯通路门店!$Z:$Z,通讯通路门店!$S:$S,$G748)</f>
        <v>0</v>
      </c>
      <c r="AW748" s="99">
        <f>SUMIFS(通讯通路门店!$AB:$AB,通讯通路门店!$S:$S,$G748)</f>
        <v>0</v>
      </c>
      <c r="AX748" s="99">
        <f>SUMIFS(通讯通路门店!$X:$X,通讯通路门店!$S:$S,$G748)</f>
        <v>0</v>
      </c>
      <c r="AY748" s="99">
        <f>SUMIFS(通讯通路门店!$Y:$Y,通讯通路门店!$S:$S,$G748)</f>
        <v>0</v>
      </c>
      <c r="AZ748" s="99">
        <f>SUMIFS(通讯通路门店!$AA:$AA,通讯通路门店!$S:$S,$G748)</f>
        <v>0</v>
      </c>
      <c r="BA748" s="99">
        <f t="shared" si="58"/>
        <v>0</v>
      </c>
      <c r="BB748" s="99">
        <f t="shared" si="59"/>
        <v>0</v>
      </c>
      <c r="BC748" s="99">
        <f>SUMIFS(通讯通路门店!$W:$W,通讯通路门店!$S:$S,$G748,通讯通路门店!$J:$J,"荣耀体验店")+SUMIFS(通讯通路门店!$W:$W,通讯通路门店!$S:$S,$G748,通讯通路门店!$J:$J,"荣耀授权专卖店")</f>
        <v>0</v>
      </c>
      <c r="BD748" s="99">
        <f>SUMIFS(通讯通路门店!$Z:$Z,通讯通路门店!$S:$S,$G748,通讯通路门店!$J:$J,"VIVO体验店")</f>
        <v>0</v>
      </c>
      <c r="BE748" s="99">
        <f>SUMIFS(通讯通路门店!$AB:$AB,通讯通路门店!$S:$S,$G748,通讯通路门店!$J:$J,"OPPO体验店")</f>
        <v>0</v>
      </c>
      <c r="BF748" s="99">
        <f>SUMIFS(通讯通路门店!$X:$X,通讯通路门店!$S:$S,$G748,通讯通路门店!$J:$J,"华为授权体验店")+SUMIFS(通讯通路门店!$AA:$AA,通讯通路门店!$S:$S,$G748,通讯通路门店!$J:$J,"华为堡垒店")</f>
        <v>0</v>
      </c>
      <c r="BG748" s="99">
        <f>SUMIFS(通讯通路门店!$Y:$Y,通讯通路门店!$S:$S,$G748,通讯通路门店!$J:$J,"小米体验店")</f>
        <v>0</v>
      </c>
      <c r="BH748" s="99">
        <f>SUMIFS(通讯通路门店!$AA:$AA,通讯通路门店!$S:$S,$G748,通讯通路门店!$J:$J,"苹果体验店")</f>
        <v>0</v>
      </c>
      <c r="BI748" s="99">
        <f>SUMIFS(通讯通路门店!$K:$K,通讯通路门店!$S:$S,$G748,通讯通路门店!$J:$J,"其他品牌专卖店")</f>
        <v>0</v>
      </c>
      <c r="BJ748" s="99">
        <f>SUMIFS(通讯通路门店!$AC:$AC,通讯通路门店!$S:$S,$G748)</f>
        <v>0</v>
      </c>
      <c r="BK748" s="99">
        <f>SUMIFS(通讯通路门店!$AD:$AD,通讯通路门店!$S:$S,$G748)</f>
        <v>0</v>
      </c>
      <c r="BL748" s="99">
        <f>SUMIFS(通讯通路门店!$AE:$AE,通讯通路门店!$S:$S,$G748)</f>
        <v>0</v>
      </c>
      <c r="BM748" s="99">
        <f>SUMIFS(通讯通路门店!$AF:$AF,通讯通路门店!$S:$S,$G748)</f>
        <v>0</v>
      </c>
      <c r="BN748" s="99">
        <f>SUMIFS(通讯通路门店!$AG:$AG,通讯通路门店!$S:$S,$G748)</f>
        <v>0</v>
      </c>
      <c r="BO748" s="99">
        <f>SUMIFS(通讯通路门店!$AH:$AH,通讯通路门店!$S:$S,$G748)</f>
        <v>0</v>
      </c>
      <c r="BP748" s="99">
        <f>SUMIFS(通讯通路门店!$AI:$AI,通讯通路门店!$S:$S,$G748)</f>
        <v>0</v>
      </c>
      <c r="BQ748" s="83"/>
    </row>
    <row r="749" spans="1:69">
      <c r="A749" s="99" t="str">
        <f>IFERROR(_xlfn.XLOOKUP($G749,通讯通路门店!$S$4:$S$993931,通讯通路门店!$A$4:$A$993931,0,0),"")</f>
        <v/>
      </c>
      <c r="B749" s="99" t="str">
        <f>IFERROR(_xlfn.XLOOKUP($G749,通讯通路门店!$S$4:$S$993931,通讯通路门店!$B$4:$B$993931,0,0),"")</f>
        <v/>
      </c>
      <c r="C749" s="99" t="str">
        <f>IFERROR(_xlfn.XLOOKUP($G749,通讯通路门店!$S$4:$S$993931,通讯通路门店!$C$4:$C$993931,0,0),"")</f>
        <v/>
      </c>
      <c r="D749" s="99" t="str">
        <f>IFERROR(_xlfn.XLOOKUP($G749,通讯通路门店!$S$4:$S$993931,通讯通路门店!$D$4:$D$993931,0,0),"")</f>
        <v/>
      </c>
      <c r="E749" s="83"/>
      <c r="F749" s="83"/>
      <c r="G749" s="101" t="e">
        <v>#N/A</v>
      </c>
      <c r="H749" s="102" t="str">
        <f>IFERROR(_xlfn.XLOOKUP($G749,通讯通路门店!$S$4:$S$993931,通讯通路门店!$R$4:$R$993931,0,0),"")</f>
        <v/>
      </c>
      <c r="I749" s="83"/>
      <c r="J749" s="83"/>
      <c r="K749" s="83"/>
      <c r="L749" s="83"/>
      <c r="M749" s="83"/>
      <c r="N749" s="83"/>
      <c r="O749" s="83"/>
      <c r="P749" s="83"/>
      <c r="Q749" s="83"/>
      <c r="R749" s="83"/>
      <c r="S749" s="83"/>
      <c r="T749" s="83"/>
      <c r="U749" s="99">
        <f>COUNTIF(通讯通路门店!$S:$S,$G749)</f>
        <v>0</v>
      </c>
      <c r="V749" s="99">
        <f>COUNTIFS(通讯通路门店!$S:$S,$G749,通讯通路门店!$J:$J,"综合卖场")</f>
        <v>0</v>
      </c>
      <c r="W749" s="99">
        <f>SUMIFS(通讯通路门店!$AJ:$AJ,通讯通路门店!$S:$S,通讯客户沙盘!$G749)</f>
        <v>0</v>
      </c>
      <c r="X749" s="99">
        <f t="shared" si="55"/>
        <v>0</v>
      </c>
      <c r="Y749" s="99">
        <f>COUNTIFS(通讯通路门店!$S:$S,$G749,通讯通路门店!$J:$J,"荣耀体验店")+COUNTIFS(通讯通路门店!$S:$S,$G749,通讯通路门店!$J:$J,"荣耀授权专卖店")</f>
        <v>0</v>
      </c>
      <c r="Z749" s="99">
        <f>COUNTIFS(通讯通路门店!$S:$S,$G749,通讯通路门店!$J:$J,"VIVO体验店")</f>
        <v>0</v>
      </c>
      <c r="AA749" s="99">
        <f>COUNTIFS(通讯通路门店!$S:$S,$G749,通讯通路门店!$J:$J,"OPPO体验店")</f>
        <v>0</v>
      </c>
      <c r="AB749" s="99">
        <f>COUNTIFS(通讯通路门店!$S:$S,$G749,通讯通路门店!$J:$J,"华为授权体验店")+COUNTIFS(通讯通路门店!$S:$S,$G749,通讯通路门店!$J:$J,"华为堡垒店")</f>
        <v>0</v>
      </c>
      <c r="AC749" s="99">
        <f>COUNTIFS(通讯通路门店!$S:$S,$G749,通讯通路门店!$J:$J,"小米体验店")</f>
        <v>0</v>
      </c>
      <c r="AD749" s="99">
        <f>COUNTIFS(通讯通路门店!$S:$S,$G749,通讯通路门店!$J:$J,"苹果体验店")</f>
        <v>0</v>
      </c>
      <c r="AE749" s="99">
        <f>COUNTIFS(通讯通路门店!$S:$S,$G749,通讯通路门店!$J:$J,"其他品牌专卖店")</f>
        <v>0</v>
      </c>
      <c r="AF749" s="99">
        <f>SUMIFS(通讯通路门店!$BI:$BI,通讯通路门店!$S:$S,$G749)</f>
        <v>0</v>
      </c>
      <c r="AG749" s="99">
        <f>SUMIFS(通讯通路门店!$BH:$BH,通讯通路门店!$S:$S,$G749)</f>
        <v>0</v>
      </c>
      <c r="AH749" s="99">
        <f t="shared" si="56"/>
        <v>0</v>
      </c>
      <c r="AI749" s="99">
        <f>SUMIFS(通讯通路门店!$BB:$BB,通讯通路门店!$S:$S,$G749)</f>
        <v>0</v>
      </c>
      <c r="AJ749" s="99">
        <f>SUMIFS(通讯通路门店!$BE:$BE,通讯通路门店!$S:$S,$G749)</f>
        <v>0</v>
      </c>
      <c r="AK749" s="99">
        <f>SUMIFS(通讯通路门店!$BG:$BG,通讯通路门店!$S:$S,$G749)</f>
        <v>0</v>
      </c>
      <c r="AL749" s="99">
        <f>SUMIFS(通讯通路门店!$BC:$BC,通讯通路门店!$S:$S,$G749)</f>
        <v>0</v>
      </c>
      <c r="AM749" s="99">
        <f>SUMIFS(通讯通路门店!$BD:$BD,通讯通路门店!$S:$S,$G749)</f>
        <v>0</v>
      </c>
      <c r="AN749" s="99">
        <f>SUMIFS(通讯通路门店!$BF:$BF,通讯通路门店!$S:$S,$G749)</f>
        <v>0</v>
      </c>
      <c r="AO749" s="99">
        <f t="shared" si="57"/>
        <v>0</v>
      </c>
      <c r="AP749" s="99">
        <f>SUMIFS(通讯通路门店!$K:$K,通讯通路门店!$S:$S,$G749)</f>
        <v>0</v>
      </c>
      <c r="AQ749" s="83"/>
      <c r="AR749" s="99">
        <f>SUMIFS(通讯通路门店!$T:$T,通讯通路门店!$S:$S,$G749)</f>
        <v>0</v>
      </c>
      <c r="AS749" s="99">
        <f>SUMIFS(通讯通路门店!$U:$U,通讯通路门店!$S:$S,$G749)</f>
        <v>0</v>
      </c>
      <c r="AT749" s="99">
        <f>SUMIFS(通讯通路门店!$V:$V,通讯通路门店!$S:$S,$G749)</f>
        <v>0</v>
      </c>
      <c r="AU749" s="99">
        <f>SUMIFS(通讯通路门店!$W:$W,通讯通路门店!$S:$S,$G749)</f>
        <v>0</v>
      </c>
      <c r="AV749" s="99">
        <f>SUMIFS(通讯通路门店!$Z:$Z,通讯通路门店!$S:$S,$G749)</f>
        <v>0</v>
      </c>
      <c r="AW749" s="99">
        <f>SUMIFS(通讯通路门店!$AB:$AB,通讯通路门店!$S:$S,$G749)</f>
        <v>0</v>
      </c>
      <c r="AX749" s="99">
        <f>SUMIFS(通讯通路门店!$X:$X,通讯通路门店!$S:$S,$G749)</f>
        <v>0</v>
      </c>
      <c r="AY749" s="99">
        <f>SUMIFS(通讯通路门店!$Y:$Y,通讯通路门店!$S:$S,$G749)</f>
        <v>0</v>
      </c>
      <c r="AZ749" s="99">
        <f>SUMIFS(通讯通路门店!$AA:$AA,通讯通路门店!$S:$S,$G749)</f>
        <v>0</v>
      </c>
      <c r="BA749" s="99">
        <f t="shared" si="58"/>
        <v>0</v>
      </c>
      <c r="BB749" s="99">
        <f t="shared" si="59"/>
        <v>0</v>
      </c>
      <c r="BC749" s="99">
        <f>SUMIFS(通讯通路门店!$W:$W,通讯通路门店!$S:$S,$G749,通讯通路门店!$J:$J,"荣耀体验店")+SUMIFS(通讯通路门店!$W:$W,通讯通路门店!$S:$S,$G749,通讯通路门店!$J:$J,"荣耀授权专卖店")</f>
        <v>0</v>
      </c>
      <c r="BD749" s="99">
        <f>SUMIFS(通讯通路门店!$Z:$Z,通讯通路门店!$S:$S,$G749,通讯通路门店!$J:$J,"VIVO体验店")</f>
        <v>0</v>
      </c>
      <c r="BE749" s="99">
        <f>SUMIFS(通讯通路门店!$AB:$AB,通讯通路门店!$S:$S,$G749,通讯通路门店!$J:$J,"OPPO体验店")</f>
        <v>0</v>
      </c>
      <c r="BF749" s="99">
        <f>SUMIFS(通讯通路门店!$X:$X,通讯通路门店!$S:$S,$G749,通讯通路门店!$J:$J,"华为授权体验店")+SUMIFS(通讯通路门店!$AA:$AA,通讯通路门店!$S:$S,$G749,通讯通路门店!$J:$J,"华为堡垒店")</f>
        <v>0</v>
      </c>
      <c r="BG749" s="99">
        <f>SUMIFS(通讯通路门店!$Y:$Y,通讯通路门店!$S:$S,$G749,通讯通路门店!$J:$J,"小米体验店")</f>
        <v>0</v>
      </c>
      <c r="BH749" s="99">
        <f>SUMIFS(通讯通路门店!$AA:$AA,通讯通路门店!$S:$S,$G749,通讯通路门店!$J:$J,"苹果体验店")</f>
        <v>0</v>
      </c>
      <c r="BI749" s="99">
        <f>SUMIFS(通讯通路门店!$K:$K,通讯通路门店!$S:$S,$G749,通讯通路门店!$J:$J,"其他品牌专卖店")</f>
        <v>0</v>
      </c>
      <c r="BJ749" s="99">
        <f>SUMIFS(通讯通路门店!$AC:$AC,通讯通路门店!$S:$S,$G749)</f>
        <v>0</v>
      </c>
      <c r="BK749" s="99">
        <f>SUMIFS(通讯通路门店!$AD:$AD,通讯通路门店!$S:$S,$G749)</f>
        <v>0</v>
      </c>
      <c r="BL749" s="99">
        <f>SUMIFS(通讯通路门店!$AE:$AE,通讯通路门店!$S:$S,$G749)</f>
        <v>0</v>
      </c>
      <c r="BM749" s="99">
        <f>SUMIFS(通讯通路门店!$AF:$AF,通讯通路门店!$S:$S,$G749)</f>
        <v>0</v>
      </c>
      <c r="BN749" s="99">
        <f>SUMIFS(通讯通路门店!$AG:$AG,通讯通路门店!$S:$S,$G749)</f>
        <v>0</v>
      </c>
      <c r="BO749" s="99">
        <f>SUMIFS(通讯通路门店!$AH:$AH,通讯通路门店!$S:$S,$G749)</f>
        <v>0</v>
      </c>
      <c r="BP749" s="99">
        <f>SUMIFS(通讯通路门店!$AI:$AI,通讯通路门店!$S:$S,$G749)</f>
        <v>0</v>
      </c>
      <c r="BQ749" s="83"/>
    </row>
    <row r="750" spans="1:69">
      <c r="A750" s="99" t="str">
        <f>IFERROR(_xlfn.XLOOKUP($G750,通讯通路门店!$S$4:$S$993931,通讯通路门店!$A$4:$A$993931,0,0),"")</f>
        <v/>
      </c>
      <c r="B750" s="99" t="str">
        <f>IFERROR(_xlfn.XLOOKUP($G750,通讯通路门店!$S$4:$S$993931,通讯通路门店!$B$4:$B$993931,0,0),"")</f>
        <v/>
      </c>
      <c r="C750" s="99" t="str">
        <f>IFERROR(_xlfn.XLOOKUP($G750,通讯通路门店!$S$4:$S$993931,通讯通路门店!$C$4:$C$993931,0,0),"")</f>
        <v/>
      </c>
      <c r="D750" s="99" t="str">
        <f>IFERROR(_xlfn.XLOOKUP($G750,通讯通路门店!$S$4:$S$993931,通讯通路门店!$D$4:$D$993931,0,0),"")</f>
        <v/>
      </c>
      <c r="E750" s="83"/>
      <c r="F750" s="83"/>
      <c r="G750" s="101" t="e">
        <v>#N/A</v>
      </c>
      <c r="H750" s="102" t="str">
        <f>IFERROR(_xlfn.XLOOKUP($G750,通讯通路门店!$S$4:$S$993931,通讯通路门店!$R$4:$R$993931,0,0),"")</f>
        <v/>
      </c>
      <c r="I750" s="83"/>
      <c r="J750" s="83"/>
      <c r="K750" s="83"/>
      <c r="L750" s="83"/>
      <c r="M750" s="83"/>
      <c r="N750" s="83"/>
      <c r="O750" s="83"/>
      <c r="P750" s="83"/>
      <c r="Q750" s="83"/>
      <c r="R750" s="83"/>
      <c r="S750" s="83"/>
      <c r="T750" s="83"/>
      <c r="U750" s="99">
        <f>COUNTIF(通讯通路门店!$S:$S,$G750)</f>
        <v>0</v>
      </c>
      <c r="V750" s="99">
        <f>COUNTIFS(通讯通路门店!$S:$S,$G750,通讯通路门店!$J:$J,"综合卖场")</f>
        <v>0</v>
      </c>
      <c r="W750" s="99">
        <f>SUMIFS(通讯通路门店!$AJ:$AJ,通讯通路门店!$S:$S,通讯客户沙盘!$G750)</f>
        <v>0</v>
      </c>
      <c r="X750" s="99">
        <f t="shared" si="55"/>
        <v>0</v>
      </c>
      <c r="Y750" s="99">
        <f>COUNTIFS(通讯通路门店!$S:$S,$G750,通讯通路门店!$J:$J,"荣耀体验店")+COUNTIFS(通讯通路门店!$S:$S,$G750,通讯通路门店!$J:$J,"荣耀授权专卖店")</f>
        <v>0</v>
      </c>
      <c r="Z750" s="99">
        <f>COUNTIFS(通讯通路门店!$S:$S,$G750,通讯通路门店!$J:$J,"VIVO体验店")</f>
        <v>0</v>
      </c>
      <c r="AA750" s="99">
        <f>COUNTIFS(通讯通路门店!$S:$S,$G750,通讯通路门店!$J:$J,"OPPO体验店")</f>
        <v>0</v>
      </c>
      <c r="AB750" s="99">
        <f>COUNTIFS(通讯通路门店!$S:$S,$G750,通讯通路门店!$J:$J,"华为授权体验店")+COUNTIFS(通讯通路门店!$S:$S,$G750,通讯通路门店!$J:$J,"华为堡垒店")</f>
        <v>0</v>
      </c>
      <c r="AC750" s="99">
        <f>COUNTIFS(通讯通路门店!$S:$S,$G750,通讯通路门店!$J:$J,"小米体验店")</f>
        <v>0</v>
      </c>
      <c r="AD750" s="99">
        <f>COUNTIFS(通讯通路门店!$S:$S,$G750,通讯通路门店!$J:$J,"苹果体验店")</f>
        <v>0</v>
      </c>
      <c r="AE750" s="99">
        <f>COUNTIFS(通讯通路门店!$S:$S,$G750,通讯通路门店!$J:$J,"其他品牌专卖店")</f>
        <v>0</v>
      </c>
      <c r="AF750" s="99">
        <f>SUMIFS(通讯通路门店!$BI:$BI,通讯通路门店!$S:$S,$G750)</f>
        <v>0</v>
      </c>
      <c r="AG750" s="99">
        <f>SUMIFS(通讯通路门店!$BH:$BH,通讯通路门店!$S:$S,$G750)</f>
        <v>0</v>
      </c>
      <c r="AH750" s="99">
        <f t="shared" si="56"/>
        <v>0</v>
      </c>
      <c r="AI750" s="99">
        <f>SUMIFS(通讯通路门店!$BB:$BB,通讯通路门店!$S:$S,$G750)</f>
        <v>0</v>
      </c>
      <c r="AJ750" s="99">
        <f>SUMIFS(通讯通路门店!$BE:$BE,通讯通路门店!$S:$S,$G750)</f>
        <v>0</v>
      </c>
      <c r="AK750" s="99">
        <f>SUMIFS(通讯通路门店!$BG:$BG,通讯通路门店!$S:$S,$G750)</f>
        <v>0</v>
      </c>
      <c r="AL750" s="99">
        <f>SUMIFS(通讯通路门店!$BC:$BC,通讯通路门店!$S:$S,$G750)</f>
        <v>0</v>
      </c>
      <c r="AM750" s="99">
        <f>SUMIFS(通讯通路门店!$BD:$BD,通讯通路门店!$S:$S,$G750)</f>
        <v>0</v>
      </c>
      <c r="AN750" s="99">
        <f>SUMIFS(通讯通路门店!$BF:$BF,通讯通路门店!$S:$S,$G750)</f>
        <v>0</v>
      </c>
      <c r="AO750" s="99">
        <f t="shared" si="57"/>
        <v>0</v>
      </c>
      <c r="AP750" s="99">
        <f>SUMIFS(通讯通路门店!$K:$K,通讯通路门店!$S:$S,$G750)</f>
        <v>0</v>
      </c>
      <c r="AQ750" s="83"/>
      <c r="AR750" s="99">
        <f>SUMIFS(通讯通路门店!$T:$T,通讯通路门店!$S:$S,$G750)</f>
        <v>0</v>
      </c>
      <c r="AS750" s="99">
        <f>SUMIFS(通讯通路门店!$U:$U,通讯通路门店!$S:$S,$G750)</f>
        <v>0</v>
      </c>
      <c r="AT750" s="99">
        <f>SUMIFS(通讯通路门店!$V:$V,通讯通路门店!$S:$S,$G750)</f>
        <v>0</v>
      </c>
      <c r="AU750" s="99">
        <f>SUMIFS(通讯通路门店!$W:$W,通讯通路门店!$S:$S,$G750)</f>
        <v>0</v>
      </c>
      <c r="AV750" s="99">
        <f>SUMIFS(通讯通路门店!$Z:$Z,通讯通路门店!$S:$S,$G750)</f>
        <v>0</v>
      </c>
      <c r="AW750" s="99">
        <f>SUMIFS(通讯通路门店!$AB:$AB,通讯通路门店!$S:$S,$G750)</f>
        <v>0</v>
      </c>
      <c r="AX750" s="99">
        <f>SUMIFS(通讯通路门店!$X:$X,通讯通路门店!$S:$S,$G750)</f>
        <v>0</v>
      </c>
      <c r="AY750" s="99">
        <f>SUMIFS(通讯通路门店!$Y:$Y,通讯通路门店!$S:$S,$G750)</f>
        <v>0</v>
      </c>
      <c r="AZ750" s="99">
        <f>SUMIFS(通讯通路门店!$AA:$AA,通讯通路门店!$S:$S,$G750)</f>
        <v>0</v>
      </c>
      <c r="BA750" s="99">
        <f t="shared" si="58"/>
        <v>0</v>
      </c>
      <c r="BB750" s="99">
        <f t="shared" si="59"/>
        <v>0</v>
      </c>
      <c r="BC750" s="99">
        <f>SUMIFS(通讯通路门店!$W:$W,通讯通路门店!$S:$S,$G750,通讯通路门店!$J:$J,"荣耀体验店")+SUMIFS(通讯通路门店!$W:$W,通讯通路门店!$S:$S,$G750,通讯通路门店!$J:$J,"荣耀授权专卖店")</f>
        <v>0</v>
      </c>
      <c r="BD750" s="99">
        <f>SUMIFS(通讯通路门店!$Z:$Z,通讯通路门店!$S:$S,$G750,通讯通路门店!$J:$J,"VIVO体验店")</f>
        <v>0</v>
      </c>
      <c r="BE750" s="99">
        <f>SUMIFS(通讯通路门店!$AB:$AB,通讯通路门店!$S:$S,$G750,通讯通路门店!$J:$J,"OPPO体验店")</f>
        <v>0</v>
      </c>
      <c r="BF750" s="99">
        <f>SUMIFS(通讯通路门店!$X:$X,通讯通路门店!$S:$S,$G750,通讯通路门店!$J:$J,"华为授权体验店")+SUMIFS(通讯通路门店!$AA:$AA,通讯通路门店!$S:$S,$G750,通讯通路门店!$J:$J,"华为堡垒店")</f>
        <v>0</v>
      </c>
      <c r="BG750" s="99">
        <f>SUMIFS(通讯通路门店!$Y:$Y,通讯通路门店!$S:$S,$G750,通讯通路门店!$J:$J,"小米体验店")</f>
        <v>0</v>
      </c>
      <c r="BH750" s="99">
        <f>SUMIFS(通讯通路门店!$AA:$AA,通讯通路门店!$S:$S,$G750,通讯通路门店!$J:$J,"苹果体验店")</f>
        <v>0</v>
      </c>
      <c r="BI750" s="99">
        <f>SUMIFS(通讯通路门店!$K:$K,通讯通路门店!$S:$S,$G750,通讯通路门店!$J:$J,"其他品牌专卖店")</f>
        <v>0</v>
      </c>
      <c r="BJ750" s="99">
        <f>SUMIFS(通讯通路门店!$AC:$AC,通讯通路门店!$S:$S,$G750)</f>
        <v>0</v>
      </c>
      <c r="BK750" s="99">
        <f>SUMIFS(通讯通路门店!$AD:$AD,通讯通路门店!$S:$S,$G750)</f>
        <v>0</v>
      </c>
      <c r="BL750" s="99">
        <f>SUMIFS(通讯通路门店!$AE:$AE,通讯通路门店!$S:$S,$G750)</f>
        <v>0</v>
      </c>
      <c r="BM750" s="99">
        <f>SUMIFS(通讯通路门店!$AF:$AF,通讯通路门店!$S:$S,$G750)</f>
        <v>0</v>
      </c>
      <c r="BN750" s="99">
        <f>SUMIFS(通讯通路门店!$AG:$AG,通讯通路门店!$S:$S,$G750)</f>
        <v>0</v>
      </c>
      <c r="BO750" s="99">
        <f>SUMIFS(通讯通路门店!$AH:$AH,通讯通路门店!$S:$S,$G750)</f>
        <v>0</v>
      </c>
      <c r="BP750" s="99">
        <f>SUMIFS(通讯通路门店!$AI:$AI,通讯通路门店!$S:$S,$G750)</f>
        <v>0</v>
      </c>
      <c r="BQ750" s="83"/>
    </row>
    <row r="751" spans="1:69">
      <c r="A751" s="99" t="str">
        <f>IFERROR(_xlfn.XLOOKUP($G751,通讯通路门店!$S$4:$S$993931,通讯通路门店!$A$4:$A$993931,0,0),"")</f>
        <v/>
      </c>
      <c r="B751" s="99" t="str">
        <f>IFERROR(_xlfn.XLOOKUP($G751,通讯通路门店!$S$4:$S$993931,通讯通路门店!$B$4:$B$993931,0,0),"")</f>
        <v/>
      </c>
      <c r="C751" s="99" t="str">
        <f>IFERROR(_xlfn.XLOOKUP($G751,通讯通路门店!$S$4:$S$993931,通讯通路门店!$C$4:$C$993931,0,0),"")</f>
        <v/>
      </c>
      <c r="D751" s="99" t="str">
        <f>IFERROR(_xlfn.XLOOKUP($G751,通讯通路门店!$S$4:$S$993931,通讯通路门店!$D$4:$D$993931,0,0),"")</f>
        <v/>
      </c>
      <c r="E751" s="83"/>
      <c r="F751" s="83"/>
      <c r="G751" s="101" t="e">
        <v>#N/A</v>
      </c>
      <c r="H751" s="102" t="str">
        <f>IFERROR(_xlfn.XLOOKUP($G751,通讯通路门店!$S$4:$S$993931,通讯通路门店!$R$4:$R$993931,0,0),"")</f>
        <v/>
      </c>
      <c r="I751" s="83"/>
      <c r="J751" s="83"/>
      <c r="K751" s="83"/>
      <c r="L751" s="83"/>
      <c r="M751" s="83"/>
      <c r="N751" s="83"/>
      <c r="O751" s="83"/>
      <c r="P751" s="83"/>
      <c r="Q751" s="83"/>
      <c r="R751" s="83"/>
      <c r="S751" s="83"/>
      <c r="T751" s="83"/>
      <c r="U751" s="99">
        <f>COUNTIF(通讯通路门店!$S:$S,$G751)</f>
        <v>0</v>
      </c>
      <c r="V751" s="99">
        <f>COUNTIFS(通讯通路门店!$S:$S,$G751,通讯通路门店!$J:$J,"综合卖场")</f>
        <v>0</v>
      </c>
      <c r="W751" s="99">
        <f>SUMIFS(通讯通路门店!$AJ:$AJ,通讯通路门店!$S:$S,通讯客户沙盘!$G751)</f>
        <v>0</v>
      </c>
      <c r="X751" s="99">
        <f t="shared" si="55"/>
        <v>0</v>
      </c>
      <c r="Y751" s="99">
        <f>COUNTIFS(通讯通路门店!$S:$S,$G751,通讯通路门店!$J:$J,"荣耀体验店")+COUNTIFS(通讯通路门店!$S:$S,$G751,通讯通路门店!$J:$J,"荣耀授权专卖店")</f>
        <v>0</v>
      </c>
      <c r="Z751" s="99">
        <f>COUNTIFS(通讯通路门店!$S:$S,$G751,通讯通路门店!$J:$J,"VIVO体验店")</f>
        <v>0</v>
      </c>
      <c r="AA751" s="99">
        <f>COUNTIFS(通讯通路门店!$S:$S,$G751,通讯通路门店!$J:$J,"OPPO体验店")</f>
        <v>0</v>
      </c>
      <c r="AB751" s="99">
        <f>COUNTIFS(通讯通路门店!$S:$S,$G751,通讯通路门店!$J:$J,"华为授权体验店")+COUNTIFS(通讯通路门店!$S:$S,$G751,通讯通路门店!$J:$J,"华为堡垒店")</f>
        <v>0</v>
      </c>
      <c r="AC751" s="99">
        <f>COUNTIFS(通讯通路门店!$S:$S,$G751,通讯通路门店!$J:$J,"小米体验店")</f>
        <v>0</v>
      </c>
      <c r="AD751" s="99">
        <f>COUNTIFS(通讯通路门店!$S:$S,$G751,通讯通路门店!$J:$J,"苹果体验店")</f>
        <v>0</v>
      </c>
      <c r="AE751" s="99">
        <f>COUNTIFS(通讯通路门店!$S:$S,$G751,通讯通路门店!$J:$J,"其他品牌专卖店")</f>
        <v>0</v>
      </c>
      <c r="AF751" s="99">
        <f>SUMIFS(通讯通路门店!$BI:$BI,通讯通路门店!$S:$S,$G751)</f>
        <v>0</v>
      </c>
      <c r="AG751" s="99">
        <f>SUMIFS(通讯通路门店!$BH:$BH,通讯通路门店!$S:$S,$G751)</f>
        <v>0</v>
      </c>
      <c r="AH751" s="99">
        <f t="shared" si="56"/>
        <v>0</v>
      </c>
      <c r="AI751" s="99">
        <f>SUMIFS(通讯通路门店!$BB:$BB,通讯通路门店!$S:$S,$G751)</f>
        <v>0</v>
      </c>
      <c r="AJ751" s="99">
        <f>SUMIFS(通讯通路门店!$BE:$BE,通讯通路门店!$S:$S,$G751)</f>
        <v>0</v>
      </c>
      <c r="AK751" s="99">
        <f>SUMIFS(通讯通路门店!$BG:$BG,通讯通路门店!$S:$S,$G751)</f>
        <v>0</v>
      </c>
      <c r="AL751" s="99">
        <f>SUMIFS(通讯通路门店!$BC:$BC,通讯通路门店!$S:$S,$G751)</f>
        <v>0</v>
      </c>
      <c r="AM751" s="99">
        <f>SUMIFS(通讯通路门店!$BD:$BD,通讯通路门店!$S:$S,$G751)</f>
        <v>0</v>
      </c>
      <c r="AN751" s="99">
        <f>SUMIFS(通讯通路门店!$BF:$BF,通讯通路门店!$S:$S,$G751)</f>
        <v>0</v>
      </c>
      <c r="AO751" s="99">
        <f t="shared" si="57"/>
        <v>0</v>
      </c>
      <c r="AP751" s="99">
        <f>SUMIFS(通讯通路门店!$K:$K,通讯通路门店!$S:$S,$G751)</f>
        <v>0</v>
      </c>
      <c r="AQ751" s="83"/>
      <c r="AR751" s="99">
        <f>SUMIFS(通讯通路门店!$T:$T,通讯通路门店!$S:$S,$G751)</f>
        <v>0</v>
      </c>
      <c r="AS751" s="99">
        <f>SUMIFS(通讯通路门店!$U:$U,通讯通路门店!$S:$S,$G751)</f>
        <v>0</v>
      </c>
      <c r="AT751" s="99">
        <f>SUMIFS(通讯通路门店!$V:$V,通讯通路门店!$S:$S,$G751)</f>
        <v>0</v>
      </c>
      <c r="AU751" s="99">
        <f>SUMIFS(通讯通路门店!$W:$W,通讯通路门店!$S:$S,$G751)</f>
        <v>0</v>
      </c>
      <c r="AV751" s="99">
        <f>SUMIFS(通讯通路门店!$Z:$Z,通讯通路门店!$S:$S,$G751)</f>
        <v>0</v>
      </c>
      <c r="AW751" s="99">
        <f>SUMIFS(通讯通路门店!$AB:$AB,通讯通路门店!$S:$S,$G751)</f>
        <v>0</v>
      </c>
      <c r="AX751" s="99">
        <f>SUMIFS(通讯通路门店!$X:$X,通讯通路门店!$S:$S,$G751)</f>
        <v>0</v>
      </c>
      <c r="AY751" s="99">
        <f>SUMIFS(通讯通路门店!$Y:$Y,通讯通路门店!$S:$S,$G751)</f>
        <v>0</v>
      </c>
      <c r="AZ751" s="99">
        <f>SUMIFS(通讯通路门店!$AA:$AA,通讯通路门店!$S:$S,$G751)</f>
        <v>0</v>
      </c>
      <c r="BA751" s="99">
        <f t="shared" si="58"/>
        <v>0</v>
      </c>
      <c r="BB751" s="99">
        <f t="shared" si="59"/>
        <v>0</v>
      </c>
      <c r="BC751" s="99">
        <f>SUMIFS(通讯通路门店!$W:$W,通讯通路门店!$S:$S,$G751,通讯通路门店!$J:$J,"荣耀体验店")+SUMIFS(通讯通路门店!$W:$W,通讯通路门店!$S:$S,$G751,通讯通路门店!$J:$J,"荣耀授权专卖店")</f>
        <v>0</v>
      </c>
      <c r="BD751" s="99">
        <f>SUMIFS(通讯通路门店!$Z:$Z,通讯通路门店!$S:$S,$G751,通讯通路门店!$J:$J,"VIVO体验店")</f>
        <v>0</v>
      </c>
      <c r="BE751" s="99">
        <f>SUMIFS(通讯通路门店!$AB:$AB,通讯通路门店!$S:$S,$G751,通讯通路门店!$J:$J,"OPPO体验店")</f>
        <v>0</v>
      </c>
      <c r="BF751" s="99">
        <f>SUMIFS(通讯通路门店!$X:$X,通讯通路门店!$S:$S,$G751,通讯通路门店!$J:$J,"华为授权体验店")+SUMIFS(通讯通路门店!$AA:$AA,通讯通路门店!$S:$S,$G751,通讯通路门店!$J:$J,"华为堡垒店")</f>
        <v>0</v>
      </c>
      <c r="BG751" s="99">
        <f>SUMIFS(通讯通路门店!$Y:$Y,通讯通路门店!$S:$S,$G751,通讯通路门店!$J:$J,"小米体验店")</f>
        <v>0</v>
      </c>
      <c r="BH751" s="99">
        <f>SUMIFS(通讯通路门店!$AA:$AA,通讯通路门店!$S:$S,$G751,通讯通路门店!$J:$J,"苹果体验店")</f>
        <v>0</v>
      </c>
      <c r="BI751" s="99">
        <f>SUMIFS(通讯通路门店!$K:$K,通讯通路门店!$S:$S,$G751,通讯通路门店!$J:$J,"其他品牌专卖店")</f>
        <v>0</v>
      </c>
      <c r="BJ751" s="99">
        <f>SUMIFS(通讯通路门店!$AC:$AC,通讯通路门店!$S:$S,$G751)</f>
        <v>0</v>
      </c>
      <c r="BK751" s="99">
        <f>SUMIFS(通讯通路门店!$AD:$AD,通讯通路门店!$S:$S,$G751)</f>
        <v>0</v>
      </c>
      <c r="BL751" s="99">
        <f>SUMIFS(通讯通路门店!$AE:$AE,通讯通路门店!$S:$S,$G751)</f>
        <v>0</v>
      </c>
      <c r="BM751" s="99">
        <f>SUMIFS(通讯通路门店!$AF:$AF,通讯通路门店!$S:$S,$G751)</f>
        <v>0</v>
      </c>
      <c r="BN751" s="99">
        <f>SUMIFS(通讯通路门店!$AG:$AG,通讯通路门店!$S:$S,$G751)</f>
        <v>0</v>
      </c>
      <c r="BO751" s="99">
        <f>SUMIFS(通讯通路门店!$AH:$AH,通讯通路门店!$S:$S,$G751)</f>
        <v>0</v>
      </c>
      <c r="BP751" s="99">
        <f>SUMIFS(通讯通路门店!$AI:$AI,通讯通路门店!$S:$S,$G751)</f>
        <v>0</v>
      </c>
      <c r="BQ751" s="83"/>
    </row>
    <row r="752" spans="1:69">
      <c r="A752" s="99" t="str">
        <f>IFERROR(_xlfn.XLOOKUP($G752,通讯通路门店!$S$4:$S$993931,通讯通路门店!$A$4:$A$993931,0,0),"")</f>
        <v/>
      </c>
      <c r="B752" s="99" t="str">
        <f>IFERROR(_xlfn.XLOOKUP($G752,通讯通路门店!$S$4:$S$993931,通讯通路门店!$B$4:$B$993931,0,0),"")</f>
        <v/>
      </c>
      <c r="C752" s="99" t="str">
        <f>IFERROR(_xlfn.XLOOKUP($G752,通讯通路门店!$S$4:$S$993931,通讯通路门店!$C$4:$C$993931,0,0),"")</f>
        <v/>
      </c>
      <c r="D752" s="99" t="str">
        <f>IFERROR(_xlfn.XLOOKUP($G752,通讯通路门店!$S$4:$S$993931,通讯通路门店!$D$4:$D$993931,0,0),"")</f>
        <v/>
      </c>
      <c r="E752" s="83"/>
      <c r="F752" s="83"/>
      <c r="G752" s="101" t="e">
        <v>#N/A</v>
      </c>
      <c r="H752" s="102" t="str">
        <f>IFERROR(_xlfn.XLOOKUP($G752,通讯通路门店!$S$4:$S$993931,通讯通路门店!$R$4:$R$993931,0,0),"")</f>
        <v/>
      </c>
      <c r="I752" s="83"/>
      <c r="J752" s="83"/>
      <c r="K752" s="83"/>
      <c r="L752" s="83"/>
      <c r="M752" s="83"/>
      <c r="N752" s="83"/>
      <c r="O752" s="83"/>
      <c r="P752" s="83"/>
      <c r="Q752" s="83"/>
      <c r="R752" s="83"/>
      <c r="S752" s="83"/>
      <c r="T752" s="83"/>
      <c r="U752" s="99">
        <f>COUNTIF(通讯通路门店!$S:$S,$G752)</f>
        <v>0</v>
      </c>
      <c r="V752" s="99">
        <f>COUNTIFS(通讯通路门店!$S:$S,$G752,通讯通路门店!$J:$J,"综合卖场")</f>
        <v>0</v>
      </c>
      <c r="W752" s="99">
        <f>SUMIFS(通讯通路门店!$AJ:$AJ,通讯通路门店!$S:$S,通讯客户沙盘!$G752)</f>
        <v>0</v>
      </c>
      <c r="X752" s="99">
        <f t="shared" si="55"/>
        <v>0</v>
      </c>
      <c r="Y752" s="99">
        <f>COUNTIFS(通讯通路门店!$S:$S,$G752,通讯通路门店!$J:$J,"荣耀体验店")+COUNTIFS(通讯通路门店!$S:$S,$G752,通讯通路门店!$J:$J,"荣耀授权专卖店")</f>
        <v>0</v>
      </c>
      <c r="Z752" s="99">
        <f>COUNTIFS(通讯通路门店!$S:$S,$G752,通讯通路门店!$J:$J,"VIVO体验店")</f>
        <v>0</v>
      </c>
      <c r="AA752" s="99">
        <f>COUNTIFS(通讯通路门店!$S:$S,$G752,通讯通路门店!$J:$J,"OPPO体验店")</f>
        <v>0</v>
      </c>
      <c r="AB752" s="99">
        <f>COUNTIFS(通讯通路门店!$S:$S,$G752,通讯通路门店!$J:$J,"华为授权体验店")+COUNTIFS(通讯通路门店!$S:$S,$G752,通讯通路门店!$J:$J,"华为堡垒店")</f>
        <v>0</v>
      </c>
      <c r="AC752" s="99">
        <f>COUNTIFS(通讯通路门店!$S:$S,$G752,通讯通路门店!$J:$J,"小米体验店")</f>
        <v>0</v>
      </c>
      <c r="AD752" s="99">
        <f>COUNTIFS(通讯通路门店!$S:$S,$G752,通讯通路门店!$J:$J,"苹果体验店")</f>
        <v>0</v>
      </c>
      <c r="AE752" s="99">
        <f>COUNTIFS(通讯通路门店!$S:$S,$G752,通讯通路门店!$J:$J,"其他品牌专卖店")</f>
        <v>0</v>
      </c>
      <c r="AF752" s="99">
        <f>SUMIFS(通讯通路门店!$BI:$BI,通讯通路门店!$S:$S,$G752)</f>
        <v>0</v>
      </c>
      <c r="AG752" s="99">
        <f>SUMIFS(通讯通路门店!$BH:$BH,通讯通路门店!$S:$S,$G752)</f>
        <v>0</v>
      </c>
      <c r="AH752" s="99">
        <f t="shared" si="56"/>
        <v>0</v>
      </c>
      <c r="AI752" s="99">
        <f>SUMIFS(通讯通路门店!$BB:$BB,通讯通路门店!$S:$S,$G752)</f>
        <v>0</v>
      </c>
      <c r="AJ752" s="99">
        <f>SUMIFS(通讯通路门店!$BE:$BE,通讯通路门店!$S:$S,$G752)</f>
        <v>0</v>
      </c>
      <c r="AK752" s="99">
        <f>SUMIFS(通讯通路门店!$BG:$BG,通讯通路门店!$S:$S,$G752)</f>
        <v>0</v>
      </c>
      <c r="AL752" s="99">
        <f>SUMIFS(通讯通路门店!$BC:$BC,通讯通路门店!$S:$S,$G752)</f>
        <v>0</v>
      </c>
      <c r="AM752" s="99">
        <f>SUMIFS(通讯通路门店!$BD:$BD,通讯通路门店!$S:$S,$G752)</f>
        <v>0</v>
      </c>
      <c r="AN752" s="99">
        <f>SUMIFS(通讯通路门店!$BF:$BF,通讯通路门店!$S:$S,$G752)</f>
        <v>0</v>
      </c>
      <c r="AO752" s="99">
        <f t="shared" si="57"/>
        <v>0</v>
      </c>
      <c r="AP752" s="99">
        <f>SUMIFS(通讯通路门店!$K:$K,通讯通路门店!$S:$S,$G752)</f>
        <v>0</v>
      </c>
      <c r="AQ752" s="83"/>
      <c r="AR752" s="99">
        <f>SUMIFS(通讯通路门店!$T:$T,通讯通路门店!$S:$S,$G752)</f>
        <v>0</v>
      </c>
      <c r="AS752" s="99">
        <f>SUMIFS(通讯通路门店!$U:$U,通讯通路门店!$S:$S,$G752)</f>
        <v>0</v>
      </c>
      <c r="AT752" s="99">
        <f>SUMIFS(通讯通路门店!$V:$V,通讯通路门店!$S:$S,$G752)</f>
        <v>0</v>
      </c>
      <c r="AU752" s="99">
        <f>SUMIFS(通讯通路门店!$W:$W,通讯通路门店!$S:$S,$G752)</f>
        <v>0</v>
      </c>
      <c r="AV752" s="99">
        <f>SUMIFS(通讯通路门店!$Z:$Z,通讯通路门店!$S:$S,$G752)</f>
        <v>0</v>
      </c>
      <c r="AW752" s="99">
        <f>SUMIFS(通讯通路门店!$AB:$AB,通讯通路门店!$S:$S,$G752)</f>
        <v>0</v>
      </c>
      <c r="AX752" s="99">
        <f>SUMIFS(通讯通路门店!$X:$X,通讯通路门店!$S:$S,$G752)</f>
        <v>0</v>
      </c>
      <c r="AY752" s="99">
        <f>SUMIFS(通讯通路门店!$Y:$Y,通讯通路门店!$S:$S,$G752)</f>
        <v>0</v>
      </c>
      <c r="AZ752" s="99">
        <f>SUMIFS(通讯通路门店!$AA:$AA,通讯通路门店!$S:$S,$G752)</f>
        <v>0</v>
      </c>
      <c r="BA752" s="99">
        <f t="shared" si="58"/>
        <v>0</v>
      </c>
      <c r="BB752" s="99">
        <f t="shared" si="59"/>
        <v>0</v>
      </c>
      <c r="BC752" s="99">
        <f>SUMIFS(通讯通路门店!$W:$W,通讯通路门店!$S:$S,$G752,通讯通路门店!$J:$J,"荣耀体验店")+SUMIFS(通讯通路门店!$W:$W,通讯通路门店!$S:$S,$G752,通讯通路门店!$J:$J,"荣耀授权专卖店")</f>
        <v>0</v>
      </c>
      <c r="BD752" s="99">
        <f>SUMIFS(通讯通路门店!$Z:$Z,通讯通路门店!$S:$S,$G752,通讯通路门店!$J:$J,"VIVO体验店")</f>
        <v>0</v>
      </c>
      <c r="BE752" s="99">
        <f>SUMIFS(通讯通路门店!$AB:$AB,通讯通路门店!$S:$S,$G752,通讯通路门店!$J:$J,"OPPO体验店")</f>
        <v>0</v>
      </c>
      <c r="BF752" s="99">
        <f>SUMIFS(通讯通路门店!$X:$X,通讯通路门店!$S:$S,$G752,通讯通路门店!$J:$J,"华为授权体验店")+SUMIFS(通讯通路门店!$AA:$AA,通讯通路门店!$S:$S,$G752,通讯通路门店!$J:$J,"华为堡垒店")</f>
        <v>0</v>
      </c>
      <c r="BG752" s="99">
        <f>SUMIFS(通讯通路门店!$Y:$Y,通讯通路门店!$S:$S,$G752,通讯通路门店!$J:$J,"小米体验店")</f>
        <v>0</v>
      </c>
      <c r="BH752" s="99">
        <f>SUMIFS(通讯通路门店!$AA:$AA,通讯通路门店!$S:$S,$G752,通讯通路门店!$J:$J,"苹果体验店")</f>
        <v>0</v>
      </c>
      <c r="BI752" s="99">
        <f>SUMIFS(通讯通路门店!$K:$K,通讯通路门店!$S:$S,$G752,通讯通路门店!$J:$J,"其他品牌专卖店")</f>
        <v>0</v>
      </c>
      <c r="BJ752" s="99">
        <f>SUMIFS(通讯通路门店!$AC:$AC,通讯通路门店!$S:$S,$G752)</f>
        <v>0</v>
      </c>
      <c r="BK752" s="99">
        <f>SUMIFS(通讯通路门店!$AD:$AD,通讯通路门店!$S:$S,$G752)</f>
        <v>0</v>
      </c>
      <c r="BL752" s="99">
        <f>SUMIFS(通讯通路门店!$AE:$AE,通讯通路门店!$S:$S,$G752)</f>
        <v>0</v>
      </c>
      <c r="BM752" s="99">
        <f>SUMIFS(通讯通路门店!$AF:$AF,通讯通路门店!$S:$S,$G752)</f>
        <v>0</v>
      </c>
      <c r="BN752" s="99">
        <f>SUMIFS(通讯通路门店!$AG:$AG,通讯通路门店!$S:$S,$G752)</f>
        <v>0</v>
      </c>
      <c r="BO752" s="99">
        <f>SUMIFS(通讯通路门店!$AH:$AH,通讯通路门店!$S:$S,$G752)</f>
        <v>0</v>
      </c>
      <c r="BP752" s="99">
        <f>SUMIFS(通讯通路门店!$AI:$AI,通讯通路门店!$S:$S,$G752)</f>
        <v>0</v>
      </c>
      <c r="BQ752" s="83"/>
    </row>
    <row r="753" spans="1:69">
      <c r="A753" s="99" t="str">
        <f>IFERROR(_xlfn.XLOOKUP($G753,通讯通路门店!$S$4:$S$993931,通讯通路门店!$A$4:$A$993931,0,0),"")</f>
        <v/>
      </c>
      <c r="B753" s="99" t="str">
        <f>IFERROR(_xlfn.XLOOKUP($G753,通讯通路门店!$S$4:$S$993931,通讯通路门店!$B$4:$B$993931,0,0),"")</f>
        <v/>
      </c>
      <c r="C753" s="99" t="str">
        <f>IFERROR(_xlfn.XLOOKUP($G753,通讯通路门店!$S$4:$S$993931,通讯通路门店!$C$4:$C$993931,0,0),"")</f>
        <v/>
      </c>
      <c r="D753" s="99" t="str">
        <f>IFERROR(_xlfn.XLOOKUP($G753,通讯通路门店!$S$4:$S$993931,通讯通路门店!$D$4:$D$993931,0,0),"")</f>
        <v/>
      </c>
      <c r="E753" s="83"/>
      <c r="F753" s="83"/>
      <c r="G753" s="101" t="e">
        <v>#N/A</v>
      </c>
      <c r="H753" s="102" t="str">
        <f>IFERROR(_xlfn.XLOOKUP($G753,通讯通路门店!$S$4:$S$993931,通讯通路门店!$R$4:$R$993931,0,0),"")</f>
        <v/>
      </c>
      <c r="I753" s="83"/>
      <c r="J753" s="83"/>
      <c r="K753" s="83"/>
      <c r="L753" s="83"/>
      <c r="M753" s="83"/>
      <c r="N753" s="83"/>
      <c r="O753" s="83"/>
      <c r="P753" s="83"/>
      <c r="Q753" s="83"/>
      <c r="R753" s="83"/>
      <c r="S753" s="83"/>
      <c r="T753" s="83"/>
      <c r="U753" s="99">
        <f>COUNTIF(通讯通路门店!$S:$S,$G753)</f>
        <v>0</v>
      </c>
      <c r="V753" s="99">
        <f>COUNTIFS(通讯通路门店!$S:$S,$G753,通讯通路门店!$J:$J,"综合卖场")</f>
        <v>0</v>
      </c>
      <c r="W753" s="99">
        <f>SUMIFS(通讯通路门店!$AJ:$AJ,通讯通路门店!$S:$S,通讯客户沙盘!$G753)</f>
        <v>0</v>
      </c>
      <c r="X753" s="99">
        <f t="shared" si="55"/>
        <v>0</v>
      </c>
      <c r="Y753" s="99">
        <f>COUNTIFS(通讯通路门店!$S:$S,$G753,通讯通路门店!$J:$J,"荣耀体验店")+COUNTIFS(通讯通路门店!$S:$S,$G753,通讯通路门店!$J:$J,"荣耀授权专卖店")</f>
        <v>0</v>
      </c>
      <c r="Z753" s="99">
        <f>COUNTIFS(通讯通路门店!$S:$S,$G753,通讯通路门店!$J:$J,"VIVO体验店")</f>
        <v>0</v>
      </c>
      <c r="AA753" s="99">
        <f>COUNTIFS(通讯通路门店!$S:$S,$G753,通讯通路门店!$J:$J,"OPPO体验店")</f>
        <v>0</v>
      </c>
      <c r="AB753" s="99">
        <f>COUNTIFS(通讯通路门店!$S:$S,$G753,通讯通路门店!$J:$J,"华为授权体验店")+COUNTIFS(通讯通路门店!$S:$S,$G753,通讯通路门店!$J:$J,"华为堡垒店")</f>
        <v>0</v>
      </c>
      <c r="AC753" s="99">
        <f>COUNTIFS(通讯通路门店!$S:$S,$G753,通讯通路门店!$J:$J,"小米体验店")</f>
        <v>0</v>
      </c>
      <c r="AD753" s="99">
        <f>COUNTIFS(通讯通路门店!$S:$S,$G753,通讯通路门店!$J:$J,"苹果体验店")</f>
        <v>0</v>
      </c>
      <c r="AE753" s="99">
        <f>COUNTIFS(通讯通路门店!$S:$S,$G753,通讯通路门店!$J:$J,"其他品牌专卖店")</f>
        <v>0</v>
      </c>
      <c r="AF753" s="99">
        <f>SUMIFS(通讯通路门店!$BI:$BI,通讯通路门店!$S:$S,$G753)</f>
        <v>0</v>
      </c>
      <c r="AG753" s="99">
        <f>SUMIFS(通讯通路门店!$BH:$BH,通讯通路门店!$S:$S,$G753)</f>
        <v>0</v>
      </c>
      <c r="AH753" s="99">
        <f t="shared" si="56"/>
        <v>0</v>
      </c>
      <c r="AI753" s="99">
        <f>SUMIFS(通讯通路门店!$BB:$BB,通讯通路门店!$S:$S,$G753)</f>
        <v>0</v>
      </c>
      <c r="AJ753" s="99">
        <f>SUMIFS(通讯通路门店!$BE:$BE,通讯通路门店!$S:$S,$G753)</f>
        <v>0</v>
      </c>
      <c r="AK753" s="99">
        <f>SUMIFS(通讯通路门店!$BG:$BG,通讯通路门店!$S:$S,$G753)</f>
        <v>0</v>
      </c>
      <c r="AL753" s="99">
        <f>SUMIFS(通讯通路门店!$BC:$BC,通讯通路门店!$S:$S,$G753)</f>
        <v>0</v>
      </c>
      <c r="AM753" s="99">
        <f>SUMIFS(通讯通路门店!$BD:$BD,通讯通路门店!$S:$S,$G753)</f>
        <v>0</v>
      </c>
      <c r="AN753" s="99">
        <f>SUMIFS(通讯通路门店!$BF:$BF,通讯通路门店!$S:$S,$G753)</f>
        <v>0</v>
      </c>
      <c r="AO753" s="99">
        <f t="shared" si="57"/>
        <v>0</v>
      </c>
      <c r="AP753" s="99">
        <f>SUMIFS(通讯通路门店!$K:$K,通讯通路门店!$S:$S,$G753)</f>
        <v>0</v>
      </c>
      <c r="AQ753" s="83"/>
      <c r="AR753" s="99">
        <f>SUMIFS(通讯通路门店!$T:$T,通讯通路门店!$S:$S,$G753)</f>
        <v>0</v>
      </c>
      <c r="AS753" s="99">
        <f>SUMIFS(通讯通路门店!$U:$U,通讯通路门店!$S:$S,$G753)</f>
        <v>0</v>
      </c>
      <c r="AT753" s="99">
        <f>SUMIFS(通讯通路门店!$V:$V,通讯通路门店!$S:$S,$G753)</f>
        <v>0</v>
      </c>
      <c r="AU753" s="99">
        <f>SUMIFS(通讯通路门店!$W:$W,通讯通路门店!$S:$S,$G753)</f>
        <v>0</v>
      </c>
      <c r="AV753" s="99">
        <f>SUMIFS(通讯通路门店!$Z:$Z,通讯通路门店!$S:$S,$G753)</f>
        <v>0</v>
      </c>
      <c r="AW753" s="99">
        <f>SUMIFS(通讯通路门店!$AB:$AB,通讯通路门店!$S:$S,$G753)</f>
        <v>0</v>
      </c>
      <c r="AX753" s="99">
        <f>SUMIFS(通讯通路门店!$X:$X,通讯通路门店!$S:$S,$G753)</f>
        <v>0</v>
      </c>
      <c r="AY753" s="99">
        <f>SUMIFS(通讯通路门店!$Y:$Y,通讯通路门店!$S:$S,$G753)</f>
        <v>0</v>
      </c>
      <c r="AZ753" s="99">
        <f>SUMIFS(通讯通路门店!$AA:$AA,通讯通路门店!$S:$S,$G753)</f>
        <v>0</v>
      </c>
      <c r="BA753" s="99">
        <f t="shared" si="58"/>
        <v>0</v>
      </c>
      <c r="BB753" s="99">
        <f t="shared" si="59"/>
        <v>0</v>
      </c>
      <c r="BC753" s="99">
        <f>SUMIFS(通讯通路门店!$W:$W,通讯通路门店!$S:$S,$G753,通讯通路门店!$J:$J,"荣耀体验店")+SUMIFS(通讯通路门店!$W:$W,通讯通路门店!$S:$S,$G753,通讯通路门店!$J:$J,"荣耀授权专卖店")</f>
        <v>0</v>
      </c>
      <c r="BD753" s="99">
        <f>SUMIFS(通讯通路门店!$Z:$Z,通讯通路门店!$S:$S,$G753,通讯通路门店!$J:$J,"VIVO体验店")</f>
        <v>0</v>
      </c>
      <c r="BE753" s="99">
        <f>SUMIFS(通讯通路门店!$AB:$AB,通讯通路门店!$S:$S,$G753,通讯通路门店!$J:$J,"OPPO体验店")</f>
        <v>0</v>
      </c>
      <c r="BF753" s="99">
        <f>SUMIFS(通讯通路门店!$X:$X,通讯通路门店!$S:$S,$G753,通讯通路门店!$J:$J,"华为授权体验店")+SUMIFS(通讯通路门店!$AA:$AA,通讯通路门店!$S:$S,$G753,通讯通路门店!$J:$J,"华为堡垒店")</f>
        <v>0</v>
      </c>
      <c r="BG753" s="99">
        <f>SUMIFS(通讯通路门店!$Y:$Y,通讯通路门店!$S:$S,$G753,通讯通路门店!$J:$J,"小米体验店")</f>
        <v>0</v>
      </c>
      <c r="BH753" s="99">
        <f>SUMIFS(通讯通路门店!$AA:$AA,通讯通路门店!$S:$S,$G753,通讯通路门店!$J:$J,"苹果体验店")</f>
        <v>0</v>
      </c>
      <c r="BI753" s="99">
        <f>SUMIFS(通讯通路门店!$K:$K,通讯通路门店!$S:$S,$G753,通讯通路门店!$J:$J,"其他品牌专卖店")</f>
        <v>0</v>
      </c>
      <c r="BJ753" s="99">
        <f>SUMIFS(通讯通路门店!$AC:$AC,通讯通路门店!$S:$S,$G753)</f>
        <v>0</v>
      </c>
      <c r="BK753" s="99">
        <f>SUMIFS(通讯通路门店!$AD:$AD,通讯通路门店!$S:$S,$G753)</f>
        <v>0</v>
      </c>
      <c r="BL753" s="99">
        <f>SUMIFS(通讯通路门店!$AE:$AE,通讯通路门店!$S:$S,$G753)</f>
        <v>0</v>
      </c>
      <c r="BM753" s="99">
        <f>SUMIFS(通讯通路门店!$AF:$AF,通讯通路门店!$S:$S,$G753)</f>
        <v>0</v>
      </c>
      <c r="BN753" s="99">
        <f>SUMIFS(通讯通路门店!$AG:$AG,通讯通路门店!$S:$S,$G753)</f>
        <v>0</v>
      </c>
      <c r="BO753" s="99">
        <f>SUMIFS(通讯通路门店!$AH:$AH,通讯通路门店!$S:$S,$G753)</f>
        <v>0</v>
      </c>
      <c r="BP753" s="99">
        <f>SUMIFS(通讯通路门店!$AI:$AI,通讯通路门店!$S:$S,$G753)</f>
        <v>0</v>
      </c>
      <c r="BQ753" s="83"/>
    </row>
    <row r="754" spans="1:69">
      <c r="A754" s="99" t="str">
        <f>IFERROR(_xlfn.XLOOKUP($G754,通讯通路门店!$S$4:$S$993931,通讯通路门店!$A$4:$A$993931,0,0),"")</f>
        <v/>
      </c>
      <c r="B754" s="99" t="str">
        <f>IFERROR(_xlfn.XLOOKUP($G754,通讯通路门店!$S$4:$S$993931,通讯通路门店!$B$4:$B$993931,0,0),"")</f>
        <v/>
      </c>
      <c r="C754" s="99" t="str">
        <f>IFERROR(_xlfn.XLOOKUP($G754,通讯通路门店!$S$4:$S$993931,通讯通路门店!$C$4:$C$993931,0,0),"")</f>
        <v/>
      </c>
      <c r="D754" s="99" t="str">
        <f>IFERROR(_xlfn.XLOOKUP($G754,通讯通路门店!$S$4:$S$993931,通讯通路门店!$D$4:$D$993931,0,0),"")</f>
        <v/>
      </c>
      <c r="E754" s="83"/>
      <c r="F754" s="83"/>
      <c r="G754" s="101" t="e">
        <v>#N/A</v>
      </c>
      <c r="H754" s="102" t="str">
        <f>IFERROR(_xlfn.XLOOKUP($G754,通讯通路门店!$S$4:$S$993931,通讯通路门店!$R$4:$R$993931,0,0),"")</f>
        <v/>
      </c>
      <c r="I754" s="83"/>
      <c r="J754" s="83"/>
      <c r="K754" s="83"/>
      <c r="L754" s="83"/>
      <c r="M754" s="83"/>
      <c r="N754" s="83"/>
      <c r="O754" s="83"/>
      <c r="P754" s="83"/>
      <c r="Q754" s="83"/>
      <c r="R754" s="83"/>
      <c r="S754" s="83"/>
      <c r="T754" s="83"/>
      <c r="U754" s="99">
        <f>COUNTIF(通讯通路门店!$S:$S,$G754)</f>
        <v>0</v>
      </c>
      <c r="V754" s="99">
        <f>COUNTIFS(通讯通路门店!$S:$S,$G754,通讯通路门店!$J:$J,"综合卖场")</f>
        <v>0</v>
      </c>
      <c r="W754" s="99">
        <f>SUMIFS(通讯通路门店!$AJ:$AJ,通讯通路门店!$S:$S,通讯客户沙盘!$G754)</f>
        <v>0</v>
      </c>
      <c r="X754" s="99">
        <f t="shared" si="55"/>
        <v>0</v>
      </c>
      <c r="Y754" s="99">
        <f>COUNTIFS(通讯通路门店!$S:$S,$G754,通讯通路门店!$J:$J,"荣耀体验店")+COUNTIFS(通讯通路门店!$S:$S,$G754,通讯通路门店!$J:$J,"荣耀授权专卖店")</f>
        <v>0</v>
      </c>
      <c r="Z754" s="99">
        <f>COUNTIFS(通讯通路门店!$S:$S,$G754,通讯通路门店!$J:$J,"VIVO体验店")</f>
        <v>0</v>
      </c>
      <c r="AA754" s="99">
        <f>COUNTIFS(通讯通路门店!$S:$S,$G754,通讯通路门店!$J:$J,"OPPO体验店")</f>
        <v>0</v>
      </c>
      <c r="AB754" s="99">
        <f>COUNTIFS(通讯通路门店!$S:$S,$G754,通讯通路门店!$J:$J,"华为授权体验店")+COUNTIFS(通讯通路门店!$S:$S,$G754,通讯通路门店!$J:$J,"华为堡垒店")</f>
        <v>0</v>
      </c>
      <c r="AC754" s="99">
        <f>COUNTIFS(通讯通路门店!$S:$S,$G754,通讯通路门店!$J:$J,"小米体验店")</f>
        <v>0</v>
      </c>
      <c r="AD754" s="99">
        <f>COUNTIFS(通讯通路门店!$S:$S,$G754,通讯通路门店!$J:$J,"苹果体验店")</f>
        <v>0</v>
      </c>
      <c r="AE754" s="99">
        <f>COUNTIFS(通讯通路门店!$S:$S,$G754,通讯通路门店!$J:$J,"其他品牌专卖店")</f>
        <v>0</v>
      </c>
      <c r="AF754" s="99">
        <f>SUMIFS(通讯通路门店!$BI:$BI,通讯通路门店!$S:$S,$G754)</f>
        <v>0</v>
      </c>
      <c r="AG754" s="99">
        <f>SUMIFS(通讯通路门店!$BH:$BH,通讯通路门店!$S:$S,$G754)</f>
        <v>0</v>
      </c>
      <c r="AH754" s="99">
        <f t="shared" si="56"/>
        <v>0</v>
      </c>
      <c r="AI754" s="99">
        <f>SUMIFS(通讯通路门店!$BB:$BB,通讯通路门店!$S:$S,$G754)</f>
        <v>0</v>
      </c>
      <c r="AJ754" s="99">
        <f>SUMIFS(通讯通路门店!$BE:$BE,通讯通路门店!$S:$S,$G754)</f>
        <v>0</v>
      </c>
      <c r="AK754" s="99">
        <f>SUMIFS(通讯通路门店!$BG:$BG,通讯通路门店!$S:$S,$G754)</f>
        <v>0</v>
      </c>
      <c r="AL754" s="99">
        <f>SUMIFS(通讯通路门店!$BC:$BC,通讯通路门店!$S:$S,$G754)</f>
        <v>0</v>
      </c>
      <c r="AM754" s="99">
        <f>SUMIFS(通讯通路门店!$BD:$BD,通讯通路门店!$S:$S,$G754)</f>
        <v>0</v>
      </c>
      <c r="AN754" s="99">
        <f>SUMIFS(通讯通路门店!$BF:$BF,通讯通路门店!$S:$S,$G754)</f>
        <v>0</v>
      </c>
      <c r="AO754" s="99">
        <f t="shared" si="57"/>
        <v>0</v>
      </c>
      <c r="AP754" s="99">
        <f>SUMIFS(通讯通路门店!$K:$K,通讯通路门店!$S:$S,$G754)</f>
        <v>0</v>
      </c>
      <c r="AQ754" s="83"/>
      <c r="AR754" s="99">
        <f>SUMIFS(通讯通路门店!$T:$T,通讯通路门店!$S:$S,$G754)</f>
        <v>0</v>
      </c>
      <c r="AS754" s="99">
        <f>SUMIFS(通讯通路门店!$U:$U,通讯通路门店!$S:$S,$G754)</f>
        <v>0</v>
      </c>
      <c r="AT754" s="99">
        <f>SUMIFS(通讯通路门店!$V:$V,通讯通路门店!$S:$S,$G754)</f>
        <v>0</v>
      </c>
      <c r="AU754" s="99">
        <f>SUMIFS(通讯通路门店!$W:$W,通讯通路门店!$S:$S,$G754)</f>
        <v>0</v>
      </c>
      <c r="AV754" s="99">
        <f>SUMIFS(通讯通路门店!$Z:$Z,通讯通路门店!$S:$S,$G754)</f>
        <v>0</v>
      </c>
      <c r="AW754" s="99">
        <f>SUMIFS(通讯通路门店!$AB:$AB,通讯通路门店!$S:$S,$G754)</f>
        <v>0</v>
      </c>
      <c r="AX754" s="99">
        <f>SUMIFS(通讯通路门店!$X:$X,通讯通路门店!$S:$S,$G754)</f>
        <v>0</v>
      </c>
      <c r="AY754" s="99">
        <f>SUMIFS(通讯通路门店!$Y:$Y,通讯通路门店!$S:$S,$G754)</f>
        <v>0</v>
      </c>
      <c r="AZ754" s="99">
        <f>SUMIFS(通讯通路门店!$AA:$AA,通讯通路门店!$S:$S,$G754)</f>
        <v>0</v>
      </c>
      <c r="BA754" s="99">
        <f t="shared" si="58"/>
        <v>0</v>
      </c>
      <c r="BB754" s="99">
        <f t="shared" si="59"/>
        <v>0</v>
      </c>
      <c r="BC754" s="99">
        <f>SUMIFS(通讯通路门店!$W:$W,通讯通路门店!$S:$S,$G754,通讯通路门店!$J:$J,"荣耀体验店")+SUMIFS(通讯通路门店!$W:$W,通讯通路门店!$S:$S,$G754,通讯通路门店!$J:$J,"荣耀授权专卖店")</f>
        <v>0</v>
      </c>
      <c r="BD754" s="99">
        <f>SUMIFS(通讯通路门店!$Z:$Z,通讯通路门店!$S:$S,$G754,通讯通路门店!$J:$J,"VIVO体验店")</f>
        <v>0</v>
      </c>
      <c r="BE754" s="99">
        <f>SUMIFS(通讯通路门店!$AB:$AB,通讯通路门店!$S:$S,$G754,通讯通路门店!$J:$J,"OPPO体验店")</f>
        <v>0</v>
      </c>
      <c r="BF754" s="99">
        <f>SUMIFS(通讯通路门店!$X:$X,通讯通路门店!$S:$S,$G754,通讯通路门店!$J:$J,"华为授权体验店")+SUMIFS(通讯通路门店!$AA:$AA,通讯通路门店!$S:$S,$G754,通讯通路门店!$J:$J,"华为堡垒店")</f>
        <v>0</v>
      </c>
      <c r="BG754" s="99">
        <f>SUMIFS(通讯通路门店!$Y:$Y,通讯通路门店!$S:$S,$G754,通讯通路门店!$J:$J,"小米体验店")</f>
        <v>0</v>
      </c>
      <c r="BH754" s="99">
        <f>SUMIFS(通讯通路门店!$AA:$AA,通讯通路门店!$S:$S,$G754,通讯通路门店!$J:$J,"苹果体验店")</f>
        <v>0</v>
      </c>
      <c r="BI754" s="99">
        <f>SUMIFS(通讯通路门店!$K:$K,通讯通路门店!$S:$S,$G754,通讯通路门店!$J:$J,"其他品牌专卖店")</f>
        <v>0</v>
      </c>
      <c r="BJ754" s="99">
        <f>SUMIFS(通讯通路门店!$AC:$AC,通讯通路门店!$S:$S,$G754)</f>
        <v>0</v>
      </c>
      <c r="BK754" s="99">
        <f>SUMIFS(通讯通路门店!$AD:$AD,通讯通路门店!$S:$S,$G754)</f>
        <v>0</v>
      </c>
      <c r="BL754" s="99">
        <f>SUMIFS(通讯通路门店!$AE:$AE,通讯通路门店!$S:$S,$G754)</f>
        <v>0</v>
      </c>
      <c r="BM754" s="99">
        <f>SUMIFS(通讯通路门店!$AF:$AF,通讯通路门店!$S:$S,$G754)</f>
        <v>0</v>
      </c>
      <c r="BN754" s="99">
        <f>SUMIFS(通讯通路门店!$AG:$AG,通讯通路门店!$S:$S,$G754)</f>
        <v>0</v>
      </c>
      <c r="BO754" s="99">
        <f>SUMIFS(通讯通路门店!$AH:$AH,通讯通路门店!$S:$S,$G754)</f>
        <v>0</v>
      </c>
      <c r="BP754" s="99">
        <f>SUMIFS(通讯通路门店!$AI:$AI,通讯通路门店!$S:$S,$G754)</f>
        <v>0</v>
      </c>
      <c r="BQ754" s="83"/>
    </row>
    <row r="755" spans="1:69">
      <c r="A755" s="99" t="str">
        <f>IFERROR(_xlfn.XLOOKUP($G755,通讯通路门店!$S$4:$S$993931,通讯通路门店!$A$4:$A$993931,0,0),"")</f>
        <v/>
      </c>
      <c r="B755" s="99" t="str">
        <f>IFERROR(_xlfn.XLOOKUP($G755,通讯通路门店!$S$4:$S$993931,通讯通路门店!$B$4:$B$993931,0,0),"")</f>
        <v/>
      </c>
      <c r="C755" s="99" t="str">
        <f>IFERROR(_xlfn.XLOOKUP($G755,通讯通路门店!$S$4:$S$993931,通讯通路门店!$C$4:$C$993931,0,0),"")</f>
        <v/>
      </c>
      <c r="D755" s="99" t="str">
        <f>IFERROR(_xlfn.XLOOKUP($G755,通讯通路门店!$S$4:$S$993931,通讯通路门店!$D$4:$D$993931,0,0),"")</f>
        <v/>
      </c>
      <c r="E755" s="83"/>
      <c r="F755" s="83"/>
      <c r="G755" s="101" t="e">
        <v>#N/A</v>
      </c>
      <c r="H755" s="102" t="str">
        <f>IFERROR(_xlfn.XLOOKUP($G755,通讯通路门店!$S$4:$S$993931,通讯通路门店!$R$4:$R$993931,0,0),"")</f>
        <v/>
      </c>
      <c r="I755" s="83"/>
      <c r="J755" s="83"/>
      <c r="K755" s="83"/>
      <c r="L755" s="83"/>
      <c r="M755" s="83"/>
      <c r="N755" s="83"/>
      <c r="O755" s="83"/>
      <c r="P755" s="83"/>
      <c r="Q755" s="83"/>
      <c r="R755" s="83"/>
      <c r="S755" s="83"/>
      <c r="T755" s="83"/>
      <c r="U755" s="99">
        <f>COUNTIF(通讯通路门店!$S:$S,$G755)</f>
        <v>0</v>
      </c>
      <c r="V755" s="99">
        <f>COUNTIFS(通讯通路门店!$S:$S,$G755,通讯通路门店!$J:$J,"综合卖场")</f>
        <v>0</v>
      </c>
      <c r="W755" s="99">
        <f>SUMIFS(通讯通路门店!$AJ:$AJ,通讯通路门店!$S:$S,通讯客户沙盘!$G755)</f>
        <v>0</v>
      </c>
      <c r="X755" s="99">
        <f t="shared" si="55"/>
        <v>0</v>
      </c>
      <c r="Y755" s="99">
        <f>COUNTIFS(通讯通路门店!$S:$S,$G755,通讯通路门店!$J:$J,"荣耀体验店")+COUNTIFS(通讯通路门店!$S:$S,$G755,通讯通路门店!$J:$J,"荣耀授权专卖店")</f>
        <v>0</v>
      </c>
      <c r="Z755" s="99">
        <f>COUNTIFS(通讯通路门店!$S:$S,$G755,通讯通路门店!$J:$J,"VIVO体验店")</f>
        <v>0</v>
      </c>
      <c r="AA755" s="99">
        <f>COUNTIFS(通讯通路门店!$S:$S,$G755,通讯通路门店!$J:$J,"OPPO体验店")</f>
        <v>0</v>
      </c>
      <c r="AB755" s="99">
        <f>COUNTIFS(通讯通路门店!$S:$S,$G755,通讯通路门店!$J:$J,"华为授权体验店")+COUNTIFS(通讯通路门店!$S:$S,$G755,通讯通路门店!$J:$J,"华为堡垒店")</f>
        <v>0</v>
      </c>
      <c r="AC755" s="99">
        <f>COUNTIFS(通讯通路门店!$S:$S,$G755,通讯通路门店!$J:$J,"小米体验店")</f>
        <v>0</v>
      </c>
      <c r="AD755" s="99">
        <f>COUNTIFS(通讯通路门店!$S:$S,$G755,通讯通路门店!$J:$J,"苹果体验店")</f>
        <v>0</v>
      </c>
      <c r="AE755" s="99">
        <f>COUNTIFS(通讯通路门店!$S:$S,$G755,通讯通路门店!$J:$J,"其他品牌专卖店")</f>
        <v>0</v>
      </c>
      <c r="AF755" s="99">
        <f>SUMIFS(通讯通路门店!$BI:$BI,通讯通路门店!$S:$S,$G755)</f>
        <v>0</v>
      </c>
      <c r="AG755" s="99">
        <f>SUMIFS(通讯通路门店!$BH:$BH,通讯通路门店!$S:$S,$G755)</f>
        <v>0</v>
      </c>
      <c r="AH755" s="99">
        <f t="shared" si="56"/>
        <v>0</v>
      </c>
      <c r="AI755" s="99">
        <f>SUMIFS(通讯通路门店!$BB:$BB,通讯通路门店!$S:$S,$G755)</f>
        <v>0</v>
      </c>
      <c r="AJ755" s="99">
        <f>SUMIFS(通讯通路门店!$BE:$BE,通讯通路门店!$S:$S,$G755)</f>
        <v>0</v>
      </c>
      <c r="AK755" s="99">
        <f>SUMIFS(通讯通路门店!$BG:$BG,通讯通路门店!$S:$S,$G755)</f>
        <v>0</v>
      </c>
      <c r="AL755" s="99">
        <f>SUMIFS(通讯通路门店!$BC:$BC,通讯通路门店!$S:$S,$G755)</f>
        <v>0</v>
      </c>
      <c r="AM755" s="99">
        <f>SUMIFS(通讯通路门店!$BD:$BD,通讯通路门店!$S:$S,$G755)</f>
        <v>0</v>
      </c>
      <c r="AN755" s="99">
        <f>SUMIFS(通讯通路门店!$BF:$BF,通讯通路门店!$S:$S,$G755)</f>
        <v>0</v>
      </c>
      <c r="AO755" s="99">
        <f t="shared" si="57"/>
        <v>0</v>
      </c>
      <c r="AP755" s="99">
        <f>SUMIFS(通讯通路门店!$K:$K,通讯通路门店!$S:$S,$G755)</f>
        <v>0</v>
      </c>
      <c r="AQ755" s="83"/>
      <c r="AR755" s="99">
        <f>SUMIFS(通讯通路门店!$T:$T,通讯通路门店!$S:$S,$G755)</f>
        <v>0</v>
      </c>
      <c r="AS755" s="99">
        <f>SUMIFS(通讯通路门店!$U:$U,通讯通路门店!$S:$S,$G755)</f>
        <v>0</v>
      </c>
      <c r="AT755" s="99">
        <f>SUMIFS(通讯通路门店!$V:$V,通讯通路门店!$S:$S,$G755)</f>
        <v>0</v>
      </c>
      <c r="AU755" s="99">
        <f>SUMIFS(通讯通路门店!$W:$W,通讯通路门店!$S:$S,$G755)</f>
        <v>0</v>
      </c>
      <c r="AV755" s="99">
        <f>SUMIFS(通讯通路门店!$Z:$Z,通讯通路门店!$S:$S,$G755)</f>
        <v>0</v>
      </c>
      <c r="AW755" s="99">
        <f>SUMIFS(通讯通路门店!$AB:$AB,通讯通路门店!$S:$S,$G755)</f>
        <v>0</v>
      </c>
      <c r="AX755" s="99">
        <f>SUMIFS(通讯通路门店!$X:$X,通讯通路门店!$S:$S,$G755)</f>
        <v>0</v>
      </c>
      <c r="AY755" s="99">
        <f>SUMIFS(通讯通路门店!$Y:$Y,通讯通路门店!$S:$S,$G755)</f>
        <v>0</v>
      </c>
      <c r="AZ755" s="99">
        <f>SUMIFS(通讯通路门店!$AA:$AA,通讯通路门店!$S:$S,$G755)</f>
        <v>0</v>
      </c>
      <c r="BA755" s="99">
        <f t="shared" si="58"/>
        <v>0</v>
      </c>
      <c r="BB755" s="99">
        <f t="shared" si="59"/>
        <v>0</v>
      </c>
      <c r="BC755" s="99">
        <f>SUMIFS(通讯通路门店!$W:$W,通讯通路门店!$S:$S,$G755,通讯通路门店!$J:$J,"荣耀体验店")+SUMIFS(通讯通路门店!$W:$W,通讯通路门店!$S:$S,$G755,通讯通路门店!$J:$J,"荣耀授权专卖店")</f>
        <v>0</v>
      </c>
      <c r="BD755" s="99">
        <f>SUMIFS(通讯通路门店!$Z:$Z,通讯通路门店!$S:$S,$G755,通讯通路门店!$J:$J,"VIVO体验店")</f>
        <v>0</v>
      </c>
      <c r="BE755" s="99">
        <f>SUMIFS(通讯通路门店!$AB:$AB,通讯通路门店!$S:$S,$G755,通讯通路门店!$J:$J,"OPPO体验店")</f>
        <v>0</v>
      </c>
      <c r="BF755" s="99">
        <f>SUMIFS(通讯通路门店!$X:$X,通讯通路门店!$S:$S,$G755,通讯通路门店!$J:$J,"华为授权体验店")+SUMIFS(通讯通路门店!$AA:$AA,通讯通路门店!$S:$S,$G755,通讯通路门店!$J:$J,"华为堡垒店")</f>
        <v>0</v>
      </c>
      <c r="BG755" s="99">
        <f>SUMIFS(通讯通路门店!$Y:$Y,通讯通路门店!$S:$S,$G755,通讯通路门店!$J:$J,"小米体验店")</f>
        <v>0</v>
      </c>
      <c r="BH755" s="99">
        <f>SUMIFS(通讯通路门店!$AA:$AA,通讯通路门店!$S:$S,$G755,通讯通路门店!$J:$J,"苹果体验店")</f>
        <v>0</v>
      </c>
      <c r="BI755" s="99">
        <f>SUMIFS(通讯通路门店!$K:$K,通讯通路门店!$S:$S,$G755,通讯通路门店!$J:$J,"其他品牌专卖店")</f>
        <v>0</v>
      </c>
      <c r="BJ755" s="99">
        <f>SUMIFS(通讯通路门店!$AC:$AC,通讯通路门店!$S:$S,$G755)</f>
        <v>0</v>
      </c>
      <c r="BK755" s="99">
        <f>SUMIFS(通讯通路门店!$AD:$AD,通讯通路门店!$S:$S,$G755)</f>
        <v>0</v>
      </c>
      <c r="BL755" s="99">
        <f>SUMIFS(通讯通路门店!$AE:$AE,通讯通路门店!$S:$S,$G755)</f>
        <v>0</v>
      </c>
      <c r="BM755" s="99">
        <f>SUMIFS(通讯通路门店!$AF:$AF,通讯通路门店!$S:$S,$G755)</f>
        <v>0</v>
      </c>
      <c r="BN755" s="99">
        <f>SUMIFS(通讯通路门店!$AG:$AG,通讯通路门店!$S:$S,$G755)</f>
        <v>0</v>
      </c>
      <c r="BO755" s="99">
        <f>SUMIFS(通讯通路门店!$AH:$AH,通讯通路门店!$S:$S,$G755)</f>
        <v>0</v>
      </c>
      <c r="BP755" s="99">
        <f>SUMIFS(通讯通路门店!$AI:$AI,通讯通路门店!$S:$S,$G755)</f>
        <v>0</v>
      </c>
      <c r="BQ755" s="83"/>
    </row>
    <row r="756" spans="1:69">
      <c r="A756" s="99" t="str">
        <f>IFERROR(_xlfn.XLOOKUP($G756,通讯通路门店!$S$4:$S$993931,通讯通路门店!$A$4:$A$993931,0,0),"")</f>
        <v/>
      </c>
      <c r="B756" s="99" t="str">
        <f>IFERROR(_xlfn.XLOOKUP($G756,通讯通路门店!$S$4:$S$993931,通讯通路门店!$B$4:$B$993931,0,0),"")</f>
        <v/>
      </c>
      <c r="C756" s="99" t="str">
        <f>IFERROR(_xlfn.XLOOKUP($G756,通讯通路门店!$S$4:$S$993931,通讯通路门店!$C$4:$C$993931,0,0),"")</f>
        <v/>
      </c>
      <c r="D756" s="99" t="str">
        <f>IFERROR(_xlfn.XLOOKUP($G756,通讯通路门店!$S$4:$S$993931,通讯通路门店!$D$4:$D$993931,0,0),"")</f>
        <v/>
      </c>
      <c r="E756" s="83"/>
      <c r="F756" s="83"/>
      <c r="G756" s="101" t="e">
        <v>#N/A</v>
      </c>
      <c r="H756" s="102" t="str">
        <f>IFERROR(_xlfn.XLOOKUP($G756,通讯通路门店!$S$4:$S$993931,通讯通路门店!$R$4:$R$993931,0,0),"")</f>
        <v/>
      </c>
      <c r="I756" s="83"/>
      <c r="J756" s="83"/>
      <c r="K756" s="83"/>
      <c r="L756" s="83"/>
      <c r="M756" s="83"/>
      <c r="N756" s="83"/>
      <c r="O756" s="83"/>
      <c r="P756" s="83"/>
      <c r="Q756" s="83"/>
      <c r="R756" s="83"/>
      <c r="S756" s="83"/>
      <c r="T756" s="83"/>
      <c r="U756" s="99">
        <f>COUNTIF(通讯通路门店!$S:$S,$G756)</f>
        <v>0</v>
      </c>
      <c r="V756" s="99">
        <f>COUNTIFS(通讯通路门店!$S:$S,$G756,通讯通路门店!$J:$J,"综合卖场")</f>
        <v>0</v>
      </c>
      <c r="W756" s="99">
        <f>SUMIFS(通讯通路门店!$AJ:$AJ,通讯通路门店!$S:$S,通讯客户沙盘!$G756)</f>
        <v>0</v>
      </c>
      <c r="X756" s="99">
        <f t="shared" si="55"/>
        <v>0</v>
      </c>
      <c r="Y756" s="99">
        <f>COUNTIFS(通讯通路门店!$S:$S,$G756,通讯通路门店!$J:$J,"荣耀体验店")+COUNTIFS(通讯通路门店!$S:$S,$G756,通讯通路门店!$J:$J,"荣耀授权专卖店")</f>
        <v>0</v>
      </c>
      <c r="Z756" s="99">
        <f>COUNTIFS(通讯通路门店!$S:$S,$G756,通讯通路门店!$J:$J,"VIVO体验店")</f>
        <v>0</v>
      </c>
      <c r="AA756" s="99">
        <f>COUNTIFS(通讯通路门店!$S:$S,$G756,通讯通路门店!$J:$J,"OPPO体验店")</f>
        <v>0</v>
      </c>
      <c r="AB756" s="99">
        <f>COUNTIFS(通讯通路门店!$S:$S,$G756,通讯通路门店!$J:$J,"华为授权体验店")+COUNTIFS(通讯通路门店!$S:$S,$G756,通讯通路门店!$J:$J,"华为堡垒店")</f>
        <v>0</v>
      </c>
      <c r="AC756" s="99">
        <f>COUNTIFS(通讯通路门店!$S:$S,$G756,通讯通路门店!$J:$J,"小米体验店")</f>
        <v>0</v>
      </c>
      <c r="AD756" s="99">
        <f>COUNTIFS(通讯通路门店!$S:$S,$G756,通讯通路门店!$J:$J,"苹果体验店")</f>
        <v>0</v>
      </c>
      <c r="AE756" s="99">
        <f>COUNTIFS(通讯通路门店!$S:$S,$G756,通讯通路门店!$J:$J,"其他品牌专卖店")</f>
        <v>0</v>
      </c>
      <c r="AF756" s="99">
        <f>SUMIFS(通讯通路门店!$BI:$BI,通讯通路门店!$S:$S,$G756)</f>
        <v>0</v>
      </c>
      <c r="AG756" s="99">
        <f>SUMIFS(通讯通路门店!$BH:$BH,通讯通路门店!$S:$S,$G756)</f>
        <v>0</v>
      </c>
      <c r="AH756" s="99">
        <f t="shared" si="56"/>
        <v>0</v>
      </c>
      <c r="AI756" s="99">
        <f>SUMIFS(通讯通路门店!$BB:$BB,通讯通路门店!$S:$S,$G756)</f>
        <v>0</v>
      </c>
      <c r="AJ756" s="99">
        <f>SUMIFS(通讯通路门店!$BE:$BE,通讯通路门店!$S:$S,$G756)</f>
        <v>0</v>
      </c>
      <c r="AK756" s="99">
        <f>SUMIFS(通讯通路门店!$BG:$BG,通讯通路门店!$S:$S,$G756)</f>
        <v>0</v>
      </c>
      <c r="AL756" s="99">
        <f>SUMIFS(通讯通路门店!$BC:$BC,通讯通路门店!$S:$S,$G756)</f>
        <v>0</v>
      </c>
      <c r="AM756" s="99">
        <f>SUMIFS(通讯通路门店!$BD:$BD,通讯通路门店!$S:$S,$G756)</f>
        <v>0</v>
      </c>
      <c r="AN756" s="99">
        <f>SUMIFS(通讯通路门店!$BF:$BF,通讯通路门店!$S:$S,$G756)</f>
        <v>0</v>
      </c>
      <c r="AO756" s="99">
        <f t="shared" si="57"/>
        <v>0</v>
      </c>
      <c r="AP756" s="99">
        <f>SUMIFS(通讯通路门店!$K:$K,通讯通路门店!$S:$S,$G756)</f>
        <v>0</v>
      </c>
      <c r="AQ756" s="83"/>
      <c r="AR756" s="99">
        <f>SUMIFS(通讯通路门店!$T:$T,通讯通路门店!$S:$S,$G756)</f>
        <v>0</v>
      </c>
      <c r="AS756" s="99">
        <f>SUMIFS(通讯通路门店!$U:$U,通讯通路门店!$S:$S,$G756)</f>
        <v>0</v>
      </c>
      <c r="AT756" s="99">
        <f>SUMIFS(通讯通路门店!$V:$V,通讯通路门店!$S:$S,$G756)</f>
        <v>0</v>
      </c>
      <c r="AU756" s="99">
        <f>SUMIFS(通讯通路门店!$W:$W,通讯通路门店!$S:$S,$G756)</f>
        <v>0</v>
      </c>
      <c r="AV756" s="99">
        <f>SUMIFS(通讯通路门店!$Z:$Z,通讯通路门店!$S:$S,$G756)</f>
        <v>0</v>
      </c>
      <c r="AW756" s="99">
        <f>SUMIFS(通讯通路门店!$AB:$AB,通讯通路门店!$S:$S,$G756)</f>
        <v>0</v>
      </c>
      <c r="AX756" s="99">
        <f>SUMIFS(通讯通路门店!$X:$X,通讯通路门店!$S:$S,$G756)</f>
        <v>0</v>
      </c>
      <c r="AY756" s="99">
        <f>SUMIFS(通讯通路门店!$Y:$Y,通讯通路门店!$S:$S,$G756)</f>
        <v>0</v>
      </c>
      <c r="AZ756" s="99">
        <f>SUMIFS(通讯通路门店!$AA:$AA,通讯通路门店!$S:$S,$G756)</f>
        <v>0</v>
      </c>
      <c r="BA756" s="99">
        <f t="shared" si="58"/>
        <v>0</v>
      </c>
      <c r="BB756" s="99">
        <f t="shared" si="59"/>
        <v>0</v>
      </c>
      <c r="BC756" s="99">
        <f>SUMIFS(通讯通路门店!$W:$W,通讯通路门店!$S:$S,$G756,通讯通路门店!$J:$J,"荣耀体验店")+SUMIFS(通讯通路门店!$W:$W,通讯通路门店!$S:$S,$G756,通讯通路门店!$J:$J,"荣耀授权专卖店")</f>
        <v>0</v>
      </c>
      <c r="BD756" s="99">
        <f>SUMIFS(通讯通路门店!$Z:$Z,通讯通路门店!$S:$S,$G756,通讯通路门店!$J:$J,"VIVO体验店")</f>
        <v>0</v>
      </c>
      <c r="BE756" s="99">
        <f>SUMIFS(通讯通路门店!$AB:$AB,通讯通路门店!$S:$S,$G756,通讯通路门店!$J:$J,"OPPO体验店")</f>
        <v>0</v>
      </c>
      <c r="BF756" s="99">
        <f>SUMIFS(通讯通路门店!$X:$X,通讯通路门店!$S:$S,$G756,通讯通路门店!$J:$J,"华为授权体验店")+SUMIFS(通讯通路门店!$AA:$AA,通讯通路门店!$S:$S,$G756,通讯通路门店!$J:$J,"华为堡垒店")</f>
        <v>0</v>
      </c>
      <c r="BG756" s="99">
        <f>SUMIFS(通讯通路门店!$Y:$Y,通讯通路门店!$S:$S,$G756,通讯通路门店!$J:$J,"小米体验店")</f>
        <v>0</v>
      </c>
      <c r="BH756" s="99">
        <f>SUMIFS(通讯通路门店!$AA:$AA,通讯通路门店!$S:$S,$G756,通讯通路门店!$J:$J,"苹果体验店")</f>
        <v>0</v>
      </c>
      <c r="BI756" s="99">
        <f>SUMIFS(通讯通路门店!$K:$K,通讯通路门店!$S:$S,$G756,通讯通路门店!$J:$J,"其他品牌专卖店")</f>
        <v>0</v>
      </c>
      <c r="BJ756" s="99">
        <f>SUMIFS(通讯通路门店!$AC:$AC,通讯通路门店!$S:$S,$G756)</f>
        <v>0</v>
      </c>
      <c r="BK756" s="99">
        <f>SUMIFS(通讯通路门店!$AD:$AD,通讯通路门店!$S:$S,$G756)</f>
        <v>0</v>
      </c>
      <c r="BL756" s="99">
        <f>SUMIFS(通讯通路门店!$AE:$AE,通讯通路门店!$S:$S,$G756)</f>
        <v>0</v>
      </c>
      <c r="BM756" s="99">
        <f>SUMIFS(通讯通路门店!$AF:$AF,通讯通路门店!$S:$S,$G756)</f>
        <v>0</v>
      </c>
      <c r="BN756" s="99">
        <f>SUMIFS(通讯通路门店!$AG:$AG,通讯通路门店!$S:$S,$G756)</f>
        <v>0</v>
      </c>
      <c r="BO756" s="99">
        <f>SUMIFS(通讯通路门店!$AH:$AH,通讯通路门店!$S:$S,$G756)</f>
        <v>0</v>
      </c>
      <c r="BP756" s="99">
        <f>SUMIFS(通讯通路门店!$AI:$AI,通讯通路门店!$S:$S,$G756)</f>
        <v>0</v>
      </c>
      <c r="BQ756" s="83"/>
    </row>
    <row r="757" spans="1:69">
      <c r="A757" s="99" t="str">
        <f>IFERROR(_xlfn.XLOOKUP($G757,通讯通路门店!$S$4:$S$993931,通讯通路门店!$A$4:$A$993931,0,0),"")</f>
        <v/>
      </c>
      <c r="B757" s="99" t="str">
        <f>IFERROR(_xlfn.XLOOKUP($G757,通讯通路门店!$S$4:$S$993931,通讯通路门店!$B$4:$B$993931,0,0),"")</f>
        <v/>
      </c>
      <c r="C757" s="99" t="str">
        <f>IFERROR(_xlfn.XLOOKUP($G757,通讯通路门店!$S$4:$S$993931,通讯通路门店!$C$4:$C$993931,0,0),"")</f>
        <v/>
      </c>
      <c r="D757" s="99" t="str">
        <f>IFERROR(_xlfn.XLOOKUP($G757,通讯通路门店!$S$4:$S$993931,通讯通路门店!$D$4:$D$993931,0,0),"")</f>
        <v/>
      </c>
      <c r="E757" s="83"/>
      <c r="F757" s="83"/>
      <c r="G757" s="101" t="e">
        <v>#N/A</v>
      </c>
      <c r="H757" s="102" t="str">
        <f>IFERROR(_xlfn.XLOOKUP($G757,通讯通路门店!$S$4:$S$993931,通讯通路门店!$R$4:$R$993931,0,0),"")</f>
        <v/>
      </c>
      <c r="I757" s="83"/>
      <c r="J757" s="83"/>
      <c r="K757" s="83"/>
      <c r="L757" s="83"/>
      <c r="M757" s="83"/>
      <c r="N757" s="83"/>
      <c r="O757" s="83"/>
      <c r="P757" s="83"/>
      <c r="Q757" s="83"/>
      <c r="R757" s="83"/>
      <c r="S757" s="83"/>
      <c r="T757" s="83"/>
      <c r="U757" s="99">
        <f>COUNTIF(通讯通路门店!$S:$S,$G757)</f>
        <v>0</v>
      </c>
      <c r="V757" s="99">
        <f>COUNTIFS(通讯通路门店!$S:$S,$G757,通讯通路门店!$J:$J,"综合卖场")</f>
        <v>0</v>
      </c>
      <c r="W757" s="99">
        <f>SUMIFS(通讯通路门店!$AJ:$AJ,通讯通路门店!$S:$S,通讯客户沙盘!$G757)</f>
        <v>0</v>
      </c>
      <c r="X757" s="99">
        <f t="shared" si="55"/>
        <v>0</v>
      </c>
      <c r="Y757" s="99">
        <f>COUNTIFS(通讯通路门店!$S:$S,$G757,通讯通路门店!$J:$J,"荣耀体验店")+COUNTIFS(通讯通路门店!$S:$S,$G757,通讯通路门店!$J:$J,"荣耀授权专卖店")</f>
        <v>0</v>
      </c>
      <c r="Z757" s="99">
        <f>COUNTIFS(通讯通路门店!$S:$S,$G757,通讯通路门店!$J:$J,"VIVO体验店")</f>
        <v>0</v>
      </c>
      <c r="AA757" s="99">
        <f>COUNTIFS(通讯通路门店!$S:$S,$G757,通讯通路门店!$J:$J,"OPPO体验店")</f>
        <v>0</v>
      </c>
      <c r="AB757" s="99">
        <f>COUNTIFS(通讯通路门店!$S:$S,$G757,通讯通路门店!$J:$J,"华为授权体验店")+COUNTIFS(通讯通路门店!$S:$S,$G757,通讯通路门店!$J:$J,"华为堡垒店")</f>
        <v>0</v>
      </c>
      <c r="AC757" s="99">
        <f>COUNTIFS(通讯通路门店!$S:$S,$G757,通讯通路门店!$J:$J,"小米体验店")</f>
        <v>0</v>
      </c>
      <c r="AD757" s="99">
        <f>COUNTIFS(通讯通路门店!$S:$S,$G757,通讯通路门店!$J:$J,"苹果体验店")</f>
        <v>0</v>
      </c>
      <c r="AE757" s="99">
        <f>COUNTIFS(通讯通路门店!$S:$S,$G757,通讯通路门店!$J:$J,"其他品牌专卖店")</f>
        <v>0</v>
      </c>
      <c r="AF757" s="99">
        <f>SUMIFS(通讯通路门店!$BI:$BI,通讯通路门店!$S:$S,$G757)</f>
        <v>0</v>
      </c>
      <c r="AG757" s="99">
        <f>SUMIFS(通讯通路门店!$BH:$BH,通讯通路门店!$S:$S,$G757)</f>
        <v>0</v>
      </c>
      <c r="AH757" s="99">
        <f t="shared" si="56"/>
        <v>0</v>
      </c>
      <c r="AI757" s="99">
        <f>SUMIFS(通讯通路门店!$BB:$BB,通讯通路门店!$S:$S,$G757)</f>
        <v>0</v>
      </c>
      <c r="AJ757" s="99">
        <f>SUMIFS(通讯通路门店!$BE:$BE,通讯通路门店!$S:$S,$G757)</f>
        <v>0</v>
      </c>
      <c r="AK757" s="99">
        <f>SUMIFS(通讯通路门店!$BG:$BG,通讯通路门店!$S:$S,$G757)</f>
        <v>0</v>
      </c>
      <c r="AL757" s="99">
        <f>SUMIFS(通讯通路门店!$BC:$BC,通讯通路门店!$S:$S,$G757)</f>
        <v>0</v>
      </c>
      <c r="AM757" s="99">
        <f>SUMIFS(通讯通路门店!$BD:$BD,通讯通路门店!$S:$S,$G757)</f>
        <v>0</v>
      </c>
      <c r="AN757" s="99">
        <f>SUMIFS(通讯通路门店!$BF:$BF,通讯通路门店!$S:$S,$G757)</f>
        <v>0</v>
      </c>
      <c r="AO757" s="99">
        <f t="shared" si="57"/>
        <v>0</v>
      </c>
      <c r="AP757" s="99">
        <f>SUMIFS(通讯通路门店!$K:$K,通讯通路门店!$S:$S,$G757)</f>
        <v>0</v>
      </c>
      <c r="AQ757" s="83"/>
      <c r="AR757" s="99">
        <f>SUMIFS(通讯通路门店!$T:$T,通讯通路门店!$S:$S,$G757)</f>
        <v>0</v>
      </c>
      <c r="AS757" s="99">
        <f>SUMIFS(通讯通路门店!$U:$U,通讯通路门店!$S:$S,$G757)</f>
        <v>0</v>
      </c>
      <c r="AT757" s="99">
        <f>SUMIFS(通讯通路门店!$V:$V,通讯通路门店!$S:$S,$G757)</f>
        <v>0</v>
      </c>
      <c r="AU757" s="99">
        <f>SUMIFS(通讯通路门店!$W:$W,通讯通路门店!$S:$S,$G757)</f>
        <v>0</v>
      </c>
      <c r="AV757" s="99">
        <f>SUMIFS(通讯通路门店!$Z:$Z,通讯通路门店!$S:$S,$G757)</f>
        <v>0</v>
      </c>
      <c r="AW757" s="99">
        <f>SUMIFS(通讯通路门店!$AB:$AB,通讯通路门店!$S:$S,$G757)</f>
        <v>0</v>
      </c>
      <c r="AX757" s="99">
        <f>SUMIFS(通讯通路门店!$X:$X,通讯通路门店!$S:$S,$G757)</f>
        <v>0</v>
      </c>
      <c r="AY757" s="99">
        <f>SUMIFS(通讯通路门店!$Y:$Y,通讯通路门店!$S:$S,$G757)</f>
        <v>0</v>
      </c>
      <c r="AZ757" s="99">
        <f>SUMIFS(通讯通路门店!$AA:$AA,通讯通路门店!$S:$S,$G757)</f>
        <v>0</v>
      </c>
      <c r="BA757" s="99">
        <f t="shared" si="58"/>
        <v>0</v>
      </c>
      <c r="BB757" s="99">
        <f t="shared" si="59"/>
        <v>0</v>
      </c>
      <c r="BC757" s="99">
        <f>SUMIFS(通讯通路门店!$W:$W,通讯通路门店!$S:$S,$G757,通讯通路门店!$J:$J,"荣耀体验店")+SUMIFS(通讯通路门店!$W:$W,通讯通路门店!$S:$S,$G757,通讯通路门店!$J:$J,"荣耀授权专卖店")</f>
        <v>0</v>
      </c>
      <c r="BD757" s="99">
        <f>SUMIFS(通讯通路门店!$Z:$Z,通讯通路门店!$S:$S,$G757,通讯通路门店!$J:$J,"VIVO体验店")</f>
        <v>0</v>
      </c>
      <c r="BE757" s="99">
        <f>SUMIFS(通讯通路门店!$AB:$AB,通讯通路门店!$S:$S,$G757,通讯通路门店!$J:$J,"OPPO体验店")</f>
        <v>0</v>
      </c>
      <c r="BF757" s="99">
        <f>SUMIFS(通讯通路门店!$X:$X,通讯通路门店!$S:$S,$G757,通讯通路门店!$J:$J,"华为授权体验店")+SUMIFS(通讯通路门店!$AA:$AA,通讯通路门店!$S:$S,$G757,通讯通路门店!$J:$J,"华为堡垒店")</f>
        <v>0</v>
      </c>
      <c r="BG757" s="99">
        <f>SUMIFS(通讯通路门店!$Y:$Y,通讯通路门店!$S:$S,$G757,通讯通路门店!$J:$J,"小米体验店")</f>
        <v>0</v>
      </c>
      <c r="BH757" s="99">
        <f>SUMIFS(通讯通路门店!$AA:$AA,通讯通路门店!$S:$S,$G757,通讯通路门店!$J:$J,"苹果体验店")</f>
        <v>0</v>
      </c>
      <c r="BI757" s="99">
        <f>SUMIFS(通讯通路门店!$K:$K,通讯通路门店!$S:$S,$G757,通讯通路门店!$J:$J,"其他品牌专卖店")</f>
        <v>0</v>
      </c>
      <c r="BJ757" s="99">
        <f>SUMIFS(通讯通路门店!$AC:$AC,通讯通路门店!$S:$S,$G757)</f>
        <v>0</v>
      </c>
      <c r="BK757" s="99">
        <f>SUMIFS(通讯通路门店!$AD:$AD,通讯通路门店!$S:$S,$G757)</f>
        <v>0</v>
      </c>
      <c r="BL757" s="99">
        <f>SUMIFS(通讯通路门店!$AE:$AE,通讯通路门店!$S:$S,$G757)</f>
        <v>0</v>
      </c>
      <c r="BM757" s="99">
        <f>SUMIFS(通讯通路门店!$AF:$AF,通讯通路门店!$S:$S,$G757)</f>
        <v>0</v>
      </c>
      <c r="BN757" s="99">
        <f>SUMIFS(通讯通路门店!$AG:$AG,通讯通路门店!$S:$S,$G757)</f>
        <v>0</v>
      </c>
      <c r="BO757" s="99">
        <f>SUMIFS(通讯通路门店!$AH:$AH,通讯通路门店!$S:$S,$G757)</f>
        <v>0</v>
      </c>
      <c r="BP757" s="99">
        <f>SUMIFS(通讯通路门店!$AI:$AI,通讯通路门店!$S:$S,$G757)</f>
        <v>0</v>
      </c>
      <c r="BQ757" s="83"/>
    </row>
    <row r="758" spans="1:69">
      <c r="A758" s="99" t="str">
        <f>IFERROR(_xlfn.XLOOKUP($G758,通讯通路门店!$S$4:$S$993931,通讯通路门店!$A$4:$A$993931,0,0),"")</f>
        <v/>
      </c>
      <c r="B758" s="99" t="str">
        <f>IFERROR(_xlfn.XLOOKUP($G758,通讯通路门店!$S$4:$S$993931,通讯通路门店!$B$4:$B$993931,0,0),"")</f>
        <v/>
      </c>
      <c r="C758" s="99" t="str">
        <f>IFERROR(_xlfn.XLOOKUP($G758,通讯通路门店!$S$4:$S$993931,通讯通路门店!$C$4:$C$993931,0,0),"")</f>
        <v/>
      </c>
      <c r="D758" s="99" t="str">
        <f>IFERROR(_xlfn.XLOOKUP($G758,通讯通路门店!$S$4:$S$993931,通讯通路门店!$D$4:$D$993931,0,0),"")</f>
        <v/>
      </c>
      <c r="E758" s="83"/>
      <c r="F758" s="83"/>
      <c r="G758" s="101" t="e">
        <v>#N/A</v>
      </c>
      <c r="H758" s="102" t="str">
        <f>IFERROR(_xlfn.XLOOKUP($G758,通讯通路门店!$S$4:$S$993931,通讯通路门店!$R$4:$R$993931,0,0),"")</f>
        <v/>
      </c>
      <c r="I758" s="83"/>
      <c r="J758" s="83"/>
      <c r="K758" s="83"/>
      <c r="L758" s="83"/>
      <c r="M758" s="83"/>
      <c r="N758" s="83"/>
      <c r="O758" s="83"/>
      <c r="P758" s="83"/>
      <c r="Q758" s="83"/>
      <c r="R758" s="83"/>
      <c r="S758" s="83"/>
      <c r="T758" s="83"/>
      <c r="U758" s="99">
        <f>COUNTIF(通讯通路门店!$S:$S,$G758)</f>
        <v>0</v>
      </c>
      <c r="V758" s="99">
        <f>COUNTIFS(通讯通路门店!$S:$S,$G758,通讯通路门店!$J:$J,"综合卖场")</f>
        <v>0</v>
      </c>
      <c r="W758" s="99">
        <f>SUMIFS(通讯通路门店!$AJ:$AJ,通讯通路门店!$S:$S,通讯客户沙盘!$G758)</f>
        <v>0</v>
      </c>
      <c r="X758" s="99">
        <f t="shared" si="55"/>
        <v>0</v>
      </c>
      <c r="Y758" s="99">
        <f>COUNTIFS(通讯通路门店!$S:$S,$G758,通讯通路门店!$J:$J,"荣耀体验店")+COUNTIFS(通讯通路门店!$S:$S,$G758,通讯通路门店!$J:$J,"荣耀授权专卖店")</f>
        <v>0</v>
      </c>
      <c r="Z758" s="99">
        <f>COUNTIFS(通讯通路门店!$S:$S,$G758,通讯通路门店!$J:$J,"VIVO体验店")</f>
        <v>0</v>
      </c>
      <c r="AA758" s="99">
        <f>COUNTIFS(通讯通路门店!$S:$S,$G758,通讯通路门店!$J:$J,"OPPO体验店")</f>
        <v>0</v>
      </c>
      <c r="AB758" s="99">
        <f>COUNTIFS(通讯通路门店!$S:$S,$G758,通讯通路门店!$J:$J,"华为授权体验店")+COUNTIFS(通讯通路门店!$S:$S,$G758,通讯通路门店!$J:$J,"华为堡垒店")</f>
        <v>0</v>
      </c>
      <c r="AC758" s="99">
        <f>COUNTIFS(通讯通路门店!$S:$S,$G758,通讯通路门店!$J:$J,"小米体验店")</f>
        <v>0</v>
      </c>
      <c r="AD758" s="99">
        <f>COUNTIFS(通讯通路门店!$S:$S,$G758,通讯通路门店!$J:$J,"苹果体验店")</f>
        <v>0</v>
      </c>
      <c r="AE758" s="99">
        <f>COUNTIFS(通讯通路门店!$S:$S,$G758,通讯通路门店!$J:$J,"其他品牌专卖店")</f>
        <v>0</v>
      </c>
      <c r="AF758" s="99">
        <f>SUMIFS(通讯通路门店!$BI:$BI,通讯通路门店!$S:$S,$G758)</f>
        <v>0</v>
      </c>
      <c r="AG758" s="99">
        <f>SUMIFS(通讯通路门店!$BH:$BH,通讯通路门店!$S:$S,$G758)</f>
        <v>0</v>
      </c>
      <c r="AH758" s="99">
        <f t="shared" si="56"/>
        <v>0</v>
      </c>
      <c r="AI758" s="99">
        <f>SUMIFS(通讯通路门店!$BB:$BB,通讯通路门店!$S:$S,$G758)</f>
        <v>0</v>
      </c>
      <c r="AJ758" s="99">
        <f>SUMIFS(通讯通路门店!$BE:$BE,通讯通路门店!$S:$S,$G758)</f>
        <v>0</v>
      </c>
      <c r="AK758" s="99">
        <f>SUMIFS(通讯通路门店!$BG:$BG,通讯通路门店!$S:$S,$G758)</f>
        <v>0</v>
      </c>
      <c r="AL758" s="99">
        <f>SUMIFS(通讯通路门店!$BC:$BC,通讯通路门店!$S:$S,$G758)</f>
        <v>0</v>
      </c>
      <c r="AM758" s="99">
        <f>SUMIFS(通讯通路门店!$BD:$BD,通讯通路门店!$S:$S,$G758)</f>
        <v>0</v>
      </c>
      <c r="AN758" s="99">
        <f>SUMIFS(通讯通路门店!$BF:$BF,通讯通路门店!$S:$S,$G758)</f>
        <v>0</v>
      </c>
      <c r="AO758" s="99">
        <f t="shared" si="57"/>
        <v>0</v>
      </c>
      <c r="AP758" s="99">
        <f>SUMIFS(通讯通路门店!$K:$K,通讯通路门店!$S:$S,$G758)</f>
        <v>0</v>
      </c>
      <c r="AQ758" s="83"/>
      <c r="AR758" s="99">
        <f>SUMIFS(通讯通路门店!$T:$T,通讯通路门店!$S:$S,$G758)</f>
        <v>0</v>
      </c>
      <c r="AS758" s="99">
        <f>SUMIFS(通讯通路门店!$U:$U,通讯通路门店!$S:$S,$G758)</f>
        <v>0</v>
      </c>
      <c r="AT758" s="99">
        <f>SUMIFS(通讯通路门店!$V:$V,通讯通路门店!$S:$S,$G758)</f>
        <v>0</v>
      </c>
      <c r="AU758" s="99">
        <f>SUMIFS(通讯通路门店!$W:$W,通讯通路门店!$S:$S,$G758)</f>
        <v>0</v>
      </c>
      <c r="AV758" s="99">
        <f>SUMIFS(通讯通路门店!$Z:$Z,通讯通路门店!$S:$S,$G758)</f>
        <v>0</v>
      </c>
      <c r="AW758" s="99">
        <f>SUMIFS(通讯通路门店!$AB:$AB,通讯通路门店!$S:$S,$G758)</f>
        <v>0</v>
      </c>
      <c r="AX758" s="99">
        <f>SUMIFS(通讯通路门店!$X:$X,通讯通路门店!$S:$S,$G758)</f>
        <v>0</v>
      </c>
      <c r="AY758" s="99">
        <f>SUMIFS(通讯通路门店!$Y:$Y,通讯通路门店!$S:$S,$G758)</f>
        <v>0</v>
      </c>
      <c r="AZ758" s="99">
        <f>SUMIFS(通讯通路门店!$AA:$AA,通讯通路门店!$S:$S,$G758)</f>
        <v>0</v>
      </c>
      <c r="BA758" s="99">
        <f t="shared" si="58"/>
        <v>0</v>
      </c>
      <c r="BB758" s="99">
        <f t="shared" si="59"/>
        <v>0</v>
      </c>
      <c r="BC758" s="99">
        <f>SUMIFS(通讯通路门店!$W:$W,通讯通路门店!$S:$S,$G758,通讯通路门店!$J:$J,"荣耀体验店")+SUMIFS(通讯通路门店!$W:$W,通讯通路门店!$S:$S,$G758,通讯通路门店!$J:$J,"荣耀授权专卖店")</f>
        <v>0</v>
      </c>
      <c r="BD758" s="99">
        <f>SUMIFS(通讯通路门店!$Z:$Z,通讯通路门店!$S:$S,$G758,通讯通路门店!$J:$J,"VIVO体验店")</f>
        <v>0</v>
      </c>
      <c r="BE758" s="99">
        <f>SUMIFS(通讯通路门店!$AB:$AB,通讯通路门店!$S:$S,$G758,通讯通路门店!$J:$J,"OPPO体验店")</f>
        <v>0</v>
      </c>
      <c r="BF758" s="99">
        <f>SUMIFS(通讯通路门店!$X:$X,通讯通路门店!$S:$S,$G758,通讯通路门店!$J:$J,"华为授权体验店")+SUMIFS(通讯通路门店!$AA:$AA,通讯通路门店!$S:$S,$G758,通讯通路门店!$J:$J,"华为堡垒店")</f>
        <v>0</v>
      </c>
      <c r="BG758" s="99">
        <f>SUMIFS(通讯通路门店!$Y:$Y,通讯通路门店!$S:$S,$G758,通讯通路门店!$J:$J,"小米体验店")</f>
        <v>0</v>
      </c>
      <c r="BH758" s="99">
        <f>SUMIFS(通讯通路门店!$AA:$AA,通讯通路门店!$S:$S,$G758,通讯通路门店!$J:$J,"苹果体验店")</f>
        <v>0</v>
      </c>
      <c r="BI758" s="99">
        <f>SUMIFS(通讯通路门店!$K:$K,通讯通路门店!$S:$S,$G758,通讯通路门店!$J:$J,"其他品牌专卖店")</f>
        <v>0</v>
      </c>
      <c r="BJ758" s="99">
        <f>SUMIFS(通讯通路门店!$AC:$AC,通讯通路门店!$S:$S,$G758)</f>
        <v>0</v>
      </c>
      <c r="BK758" s="99">
        <f>SUMIFS(通讯通路门店!$AD:$AD,通讯通路门店!$S:$S,$G758)</f>
        <v>0</v>
      </c>
      <c r="BL758" s="99">
        <f>SUMIFS(通讯通路门店!$AE:$AE,通讯通路门店!$S:$S,$G758)</f>
        <v>0</v>
      </c>
      <c r="BM758" s="99">
        <f>SUMIFS(通讯通路门店!$AF:$AF,通讯通路门店!$S:$S,$G758)</f>
        <v>0</v>
      </c>
      <c r="BN758" s="99">
        <f>SUMIFS(通讯通路门店!$AG:$AG,通讯通路门店!$S:$S,$G758)</f>
        <v>0</v>
      </c>
      <c r="BO758" s="99">
        <f>SUMIFS(通讯通路门店!$AH:$AH,通讯通路门店!$S:$S,$G758)</f>
        <v>0</v>
      </c>
      <c r="BP758" s="99">
        <f>SUMIFS(通讯通路门店!$AI:$AI,通讯通路门店!$S:$S,$G758)</f>
        <v>0</v>
      </c>
      <c r="BQ758" s="83"/>
    </row>
    <row r="759" spans="1:69">
      <c r="A759" s="99" t="str">
        <f>IFERROR(_xlfn.XLOOKUP($G759,通讯通路门店!$S$4:$S$993931,通讯通路门店!$A$4:$A$993931,0,0),"")</f>
        <v/>
      </c>
      <c r="B759" s="99" t="str">
        <f>IFERROR(_xlfn.XLOOKUP($G759,通讯通路门店!$S$4:$S$993931,通讯通路门店!$B$4:$B$993931,0,0),"")</f>
        <v/>
      </c>
      <c r="C759" s="99" t="str">
        <f>IFERROR(_xlfn.XLOOKUP($G759,通讯通路门店!$S$4:$S$993931,通讯通路门店!$C$4:$C$993931,0,0),"")</f>
        <v/>
      </c>
      <c r="D759" s="99" t="str">
        <f>IFERROR(_xlfn.XLOOKUP($G759,通讯通路门店!$S$4:$S$993931,通讯通路门店!$D$4:$D$993931,0,0),"")</f>
        <v/>
      </c>
      <c r="E759" s="83"/>
      <c r="F759" s="83"/>
      <c r="G759" s="101" t="e">
        <v>#N/A</v>
      </c>
      <c r="H759" s="102" t="str">
        <f>IFERROR(_xlfn.XLOOKUP($G759,通讯通路门店!$S$4:$S$993931,通讯通路门店!$R$4:$R$993931,0,0),"")</f>
        <v/>
      </c>
      <c r="I759" s="83"/>
      <c r="J759" s="83"/>
      <c r="K759" s="83"/>
      <c r="L759" s="83"/>
      <c r="M759" s="83"/>
      <c r="N759" s="83"/>
      <c r="O759" s="83"/>
      <c r="P759" s="83"/>
      <c r="Q759" s="83"/>
      <c r="R759" s="83"/>
      <c r="S759" s="83"/>
      <c r="T759" s="83"/>
      <c r="U759" s="99">
        <f>COUNTIF(通讯通路门店!$S:$S,$G759)</f>
        <v>0</v>
      </c>
      <c r="V759" s="99">
        <f>COUNTIFS(通讯通路门店!$S:$S,$G759,通讯通路门店!$J:$J,"综合卖场")</f>
        <v>0</v>
      </c>
      <c r="W759" s="99">
        <f>SUMIFS(通讯通路门店!$AJ:$AJ,通讯通路门店!$S:$S,通讯客户沙盘!$G759)</f>
        <v>0</v>
      </c>
      <c r="X759" s="99">
        <f t="shared" si="55"/>
        <v>0</v>
      </c>
      <c r="Y759" s="99">
        <f>COUNTIFS(通讯通路门店!$S:$S,$G759,通讯通路门店!$J:$J,"荣耀体验店")+COUNTIFS(通讯通路门店!$S:$S,$G759,通讯通路门店!$J:$J,"荣耀授权专卖店")</f>
        <v>0</v>
      </c>
      <c r="Z759" s="99">
        <f>COUNTIFS(通讯通路门店!$S:$S,$G759,通讯通路门店!$J:$J,"VIVO体验店")</f>
        <v>0</v>
      </c>
      <c r="AA759" s="99">
        <f>COUNTIFS(通讯通路门店!$S:$S,$G759,通讯通路门店!$J:$J,"OPPO体验店")</f>
        <v>0</v>
      </c>
      <c r="AB759" s="99">
        <f>COUNTIFS(通讯通路门店!$S:$S,$G759,通讯通路门店!$J:$J,"华为授权体验店")+COUNTIFS(通讯通路门店!$S:$S,$G759,通讯通路门店!$J:$J,"华为堡垒店")</f>
        <v>0</v>
      </c>
      <c r="AC759" s="99">
        <f>COUNTIFS(通讯通路门店!$S:$S,$G759,通讯通路门店!$J:$J,"小米体验店")</f>
        <v>0</v>
      </c>
      <c r="AD759" s="99">
        <f>COUNTIFS(通讯通路门店!$S:$S,$G759,通讯通路门店!$J:$J,"苹果体验店")</f>
        <v>0</v>
      </c>
      <c r="AE759" s="99">
        <f>COUNTIFS(通讯通路门店!$S:$S,$G759,通讯通路门店!$J:$J,"其他品牌专卖店")</f>
        <v>0</v>
      </c>
      <c r="AF759" s="99">
        <f>SUMIFS(通讯通路门店!$BI:$BI,通讯通路门店!$S:$S,$G759)</f>
        <v>0</v>
      </c>
      <c r="AG759" s="99">
        <f>SUMIFS(通讯通路门店!$BH:$BH,通讯通路门店!$S:$S,$G759)</f>
        <v>0</v>
      </c>
      <c r="AH759" s="99">
        <f t="shared" si="56"/>
        <v>0</v>
      </c>
      <c r="AI759" s="99">
        <f>SUMIFS(通讯通路门店!$BB:$BB,通讯通路门店!$S:$S,$G759)</f>
        <v>0</v>
      </c>
      <c r="AJ759" s="99">
        <f>SUMIFS(通讯通路门店!$BE:$BE,通讯通路门店!$S:$S,$G759)</f>
        <v>0</v>
      </c>
      <c r="AK759" s="99">
        <f>SUMIFS(通讯通路门店!$BG:$BG,通讯通路门店!$S:$S,$G759)</f>
        <v>0</v>
      </c>
      <c r="AL759" s="99">
        <f>SUMIFS(通讯通路门店!$BC:$BC,通讯通路门店!$S:$S,$G759)</f>
        <v>0</v>
      </c>
      <c r="AM759" s="99">
        <f>SUMIFS(通讯通路门店!$BD:$BD,通讯通路门店!$S:$S,$G759)</f>
        <v>0</v>
      </c>
      <c r="AN759" s="99">
        <f>SUMIFS(通讯通路门店!$BF:$BF,通讯通路门店!$S:$S,$G759)</f>
        <v>0</v>
      </c>
      <c r="AO759" s="99">
        <f t="shared" si="57"/>
        <v>0</v>
      </c>
      <c r="AP759" s="99">
        <f>SUMIFS(通讯通路门店!$K:$K,通讯通路门店!$S:$S,$G759)</f>
        <v>0</v>
      </c>
      <c r="AQ759" s="83"/>
      <c r="AR759" s="99">
        <f>SUMIFS(通讯通路门店!$T:$T,通讯通路门店!$S:$S,$G759)</f>
        <v>0</v>
      </c>
      <c r="AS759" s="99">
        <f>SUMIFS(通讯通路门店!$U:$U,通讯通路门店!$S:$S,$G759)</f>
        <v>0</v>
      </c>
      <c r="AT759" s="99">
        <f>SUMIFS(通讯通路门店!$V:$V,通讯通路门店!$S:$S,$G759)</f>
        <v>0</v>
      </c>
      <c r="AU759" s="99">
        <f>SUMIFS(通讯通路门店!$W:$W,通讯通路门店!$S:$S,$G759)</f>
        <v>0</v>
      </c>
      <c r="AV759" s="99">
        <f>SUMIFS(通讯通路门店!$Z:$Z,通讯通路门店!$S:$S,$G759)</f>
        <v>0</v>
      </c>
      <c r="AW759" s="99">
        <f>SUMIFS(通讯通路门店!$AB:$AB,通讯通路门店!$S:$S,$G759)</f>
        <v>0</v>
      </c>
      <c r="AX759" s="99">
        <f>SUMIFS(通讯通路门店!$X:$X,通讯通路门店!$S:$S,$G759)</f>
        <v>0</v>
      </c>
      <c r="AY759" s="99">
        <f>SUMIFS(通讯通路门店!$Y:$Y,通讯通路门店!$S:$S,$G759)</f>
        <v>0</v>
      </c>
      <c r="AZ759" s="99">
        <f>SUMIFS(通讯通路门店!$AA:$AA,通讯通路门店!$S:$S,$G759)</f>
        <v>0</v>
      </c>
      <c r="BA759" s="99">
        <f t="shared" si="58"/>
        <v>0</v>
      </c>
      <c r="BB759" s="99">
        <f t="shared" si="59"/>
        <v>0</v>
      </c>
      <c r="BC759" s="99">
        <f>SUMIFS(通讯通路门店!$W:$W,通讯通路门店!$S:$S,$G759,通讯通路门店!$J:$J,"荣耀体验店")+SUMIFS(通讯通路门店!$W:$W,通讯通路门店!$S:$S,$G759,通讯通路门店!$J:$J,"荣耀授权专卖店")</f>
        <v>0</v>
      </c>
      <c r="BD759" s="99">
        <f>SUMIFS(通讯通路门店!$Z:$Z,通讯通路门店!$S:$S,$G759,通讯通路门店!$J:$J,"VIVO体验店")</f>
        <v>0</v>
      </c>
      <c r="BE759" s="99">
        <f>SUMIFS(通讯通路门店!$AB:$AB,通讯通路门店!$S:$S,$G759,通讯通路门店!$J:$J,"OPPO体验店")</f>
        <v>0</v>
      </c>
      <c r="BF759" s="99">
        <f>SUMIFS(通讯通路门店!$X:$X,通讯通路门店!$S:$S,$G759,通讯通路门店!$J:$J,"华为授权体验店")+SUMIFS(通讯通路门店!$AA:$AA,通讯通路门店!$S:$S,$G759,通讯通路门店!$J:$J,"华为堡垒店")</f>
        <v>0</v>
      </c>
      <c r="BG759" s="99">
        <f>SUMIFS(通讯通路门店!$Y:$Y,通讯通路门店!$S:$S,$G759,通讯通路门店!$J:$J,"小米体验店")</f>
        <v>0</v>
      </c>
      <c r="BH759" s="99">
        <f>SUMIFS(通讯通路门店!$AA:$AA,通讯通路门店!$S:$S,$G759,通讯通路门店!$J:$J,"苹果体验店")</f>
        <v>0</v>
      </c>
      <c r="BI759" s="99">
        <f>SUMIFS(通讯通路门店!$K:$K,通讯通路门店!$S:$S,$G759,通讯通路门店!$J:$J,"其他品牌专卖店")</f>
        <v>0</v>
      </c>
      <c r="BJ759" s="99">
        <f>SUMIFS(通讯通路门店!$AC:$AC,通讯通路门店!$S:$S,$G759)</f>
        <v>0</v>
      </c>
      <c r="BK759" s="99">
        <f>SUMIFS(通讯通路门店!$AD:$AD,通讯通路门店!$S:$S,$G759)</f>
        <v>0</v>
      </c>
      <c r="BL759" s="99">
        <f>SUMIFS(通讯通路门店!$AE:$AE,通讯通路门店!$S:$S,$G759)</f>
        <v>0</v>
      </c>
      <c r="BM759" s="99">
        <f>SUMIFS(通讯通路门店!$AF:$AF,通讯通路门店!$S:$S,$G759)</f>
        <v>0</v>
      </c>
      <c r="BN759" s="99">
        <f>SUMIFS(通讯通路门店!$AG:$AG,通讯通路门店!$S:$S,$G759)</f>
        <v>0</v>
      </c>
      <c r="BO759" s="99">
        <f>SUMIFS(通讯通路门店!$AH:$AH,通讯通路门店!$S:$S,$G759)</f>
        <v>0</v>
      </c>
      <c r="BP759" s="99">
        <f>SUMIFS(通讯通路门店!$AI:$AI,通讯通路门店!$S:$S,$G759)</f>
        <v>0</v>
      </c>
      <c r="BQ759" s="83"/>
    </row>
    <row r="760" spans="1:69">
      <c r="A760" s="99" t="str">
        <f>IFERROR(_xlfn.XLOOKUP($G760,通讯通路门店!$S$4:$S$993931,通讯通路门店!$A$4:$A$993931,0,0),"")</f>
        <v/>
      </c>
      <c r="B760" s="99" t="str">
        <f>IFERROR(_xlfn.XLOOKUP($G760,通讯通路门店!$S$4:$S$993931,通讯通路门店!$B$4:$B$993931,0,0),"")</f>
        <v/>
      </c>
      <c r="C760" s="99" t="str">
        <f>IFERROR(_xlfn.XLOOKUP($G760,通讯通路门店!$S$4:$S$993931,通讯通路门店!$C$4:$C$993931,0,0),"")</f>
        <v/>
      </c>
      <c r="D760" s="99" t="str">
        <f>IFERROR(_xlfn.XLOOKUP($G760,通讯通路门店!$S$4:$S$993931,通讯通路门店!$D$4:$D$993931,0,0),"")</f>
        <v/>
      </c>
      <c r="E760" s="83"/>
      <c r="F760" s="83"/>
      <c r="G760" s="101" t="e">
        <v>#N/A</v>
      </c>
      <c r="H760" s="102" t="str">
        <f>IFERROR(_xlfn.XLOOKUP($G760,通讯通路门店!$S$4:$S$993931,通讯通路门店!$R$4:$R$993931,0,0),"")</f>
        <v/>
      </c>
      <c r="I760" s="83"/>
      <c r="J760" s="83"/>
      <c r="K760" s="83"/>
      <c r="L760" s="83"/>
      <c r="M760" s="83"/>
      <c r="N760" s="83"/>
      <c r="O760" s="83"/>
      <c r="P760" s="83"/>
      <c r="Q760" s="83"/>
      <c r="R760" s="83"/>
      <c r="S760" s="83"/>
      <c r="T760" s="83"/>
      <c r="U760" s="99">
        <f>COUNTIF(通讯通路门店!$S:$S,$G760)</f>
        <v>0</v>
      </c>
      <c r="V760" s="99">
        <f>COUNTIFS(通讯通路门店!$S:$S,$G760,通讯通路门店!$J:$J,"综合卖场")</f>
        <v>0</v>
      </c>
      <c r="W760" s="99">
        <f>SUMIFS(通讯通路门店!$AJ:$AJ,通讯通路门店!$S:$S,通讯客户沙盘!$G760)</f>
        <v>0</v>
      </c>
      <c r="X760" s="99">
        <f t="shared" si="55"/>
        <v>0</v>
      </c>
      <c r="Y760" s="99">
        <f>COUNTIFS(通讯通路门店!$S:$S,$G760,通讯通路门店!$J:$J,"荣耀体验店")+COUNTIFS(通讯通路门店!$S:$S,$G760,通讯通路门店!$J:$J,"荣耀授权专卖店")</f>
        <v>0</v>
      </c>
      <c r="Z760" s="99">
        <f>COUNTIFS(通讯通路门店!$S:$S,$G760,通讯通路门店!$J:$J,"VIVO体验店")</f>
        <v>0</v>
      </c>
      <c r="AA760" s="99">
        <f>COUNTIFS(通讯通路门店!$S:$S,$G760,通讯通路门店!$J:$J,"OPPO体验店")</f>
        <v>0</v>
      </c>
      <c r="AB760" s="99">
        <f>COUNTIFS(通讯通路门店!$S:$S,$G760,通讯通路门店!$J:$J,"华为授权体验店")+COUNTIFS(通讯通路门店!$S:$S,$G760,通讯通路门店!$J:$J,"华为堡垒店")</f>
        <v>0</v>
      </c>
      <c r="AC760" s="99">
        <f>COUNTIFS(通讯通路门店!$S:$S,$G760,通讯通路门店!$J:$J,"小米体验店")</f>
        <v>0</v>
      </c>
      <c r="AD760" s="99">
        <f>COUNTIFS(通讯通路门店!$S:$S,$G760,通讯通路门店!$J:$J,"苹果体验店")</f>
        <v>0</v>
      </c>
      <c r="AE760" s="99">
        <f>COUNTIFS(通讯通路门店!$S:$S,$G760,通讯通路门店!$J:$J,"其他品牌专卖店")</f>
        <v>0</v>
      </c>
      <c r="AF760" s="99">
        <f>SUMIFS(通讯通路门店!$BI:$BI,通讯通路门店!$S:$S,$G760)</f>
        <v>0</v>
      </c>
      <c r="AG760" s="99">
        <f>SUMIFS(通讯通路门店!$BH:$BH,通讯通路门店!$S:$S,$G760)</f>
        <v>0</v>
      </c>
      <c r="AH760" s="99">
        <f t="shared" si="56"/>
        <v>0</v>
      </c>
      <c r="AI760" s="99">
        <f>SUMIFS(通讯通路门店!$BB:$BB,通讯通路门店!$S:$S,$G760)</f>
        <v>0</v>
      </c>
      <c r="AJ760" s="99">
        <f>SUMIFS(通讯通路门店!$BE:$BE,通讯通路门店!$S:$S,$G760)</f>
        <v>0</v>
      </c>
      <c r="AK760" s="99">
        <f>SUMIFS(通讯通路门店!$BG:$BG,通讯通路门店!$S:$S,$G760)</f>
        <v>0</v>
      </c>
      <c r="AL760" s="99">
        <f>SUMIFS(通讯通路门店!$BC:$BC,通讯通路门店!$S:$S,$G760)</f>
        <v>0</v>
      </c>
      <c r="AM760" s="99">
        <f>SUMIFS(通讯通路门店!$BD:$BD,通讯通路门店!$S:$S,$G760)</f>
        <v>0</v>
      </c>
      <c r="AN760" s="99">
        <f>SUMIFS(通讯通路门店!$BF:$BF,通讯通路门店!$S:$S,$G760)</f>
        <v>0</v>
      </c>
      <c r="AO760" s="99">
        <f t="shared" si="57"/>
        <v>0</v>
      </c>
      <c r="AP760" s="99">
        <f>SUMIFS(通讯通路门店!$K:$K,通讯通路门店!$S:$S,$G760)</f>
        <v>0</v>
      </c>
      <c r="AQ760" s="83"/>
      <c r="AR760" s="99">
        <f>SUMIFS(通讯通路门店!$T:$T,通讯通路门店!$S:$S,$G760)</f>
        <v>0</v>
      </c>
      <c r="AS760" s="99">
        <f>SUMIFS(通讯通路门店!$U:$U,通讯通路门店!$S:$S,$G760)</f>
        <v>0</v>
      </c>
      <c r="AT760" s="99">
        <f>SUMIFS(通讯通路门店!$V:$V,通讯通路门店!$S:$S,$G760)</f>
        <v>0</v>
      </c>
      <c r="AU760" s="99">
        <f>SUMIFS(通讯通路门店!$W:$W,通讯通路门店!$S:$S,$G760)</f>
        <v>0</v>
      </c>
      <c r="AV760" s="99">
        <f>SUMIFS(通讯通路门店!$Z:$Z,通讯通路门店!$S:$S,$G760)</f>
        <v>0</v>
      </c>
      <c r="AW760" s="99">
        <f>SUMIFS(通讯通路门店!$AB:$AB,通讯通路门店!$S:$S,$G760)</f>
        <v>0</v>
      </c>
      <c r="AX760" s="99">
        <f>SUMIFS(通讯通路门店!$X:$X,通讯通路门店!$S:$S,$G760)</f>
        <v>0</v>
      </c>
      <c r="AY760" s="99">
        <f>SUMIFS(通讯通路门店!$Y:$Y,通讯通路门店!$S:$S,$G760)</f>
        <v>0</v>
      </c>
      <c r="AZ760" s="99">
        <f>SUMIFS(通讯通路门店!$AA:$AA,通讯通路门店!$S:$S,$G760)</f>
        <v>0</v>
      </c>
      <c r="BA760" s="99">
        <f t="shared" si="58"/>
        <v>0</v>
      </c>
      <c r="BB760" s="99">
        <f t="shared" si="59"/>
        <v>0</v>
      </c>
      <c r="BC760" s="99">
        <f>SUMIFS(通讯通路门店!$W:$W,通讯通路门店!$S:$S,$G760,通讯通路门店!$J:$J,"荣耀体验店")+SUMIFS(通讯通路门店!$W:$W,通讯通路门店!$S:$S,$G760,通讯通路门店!$J:$J,"荣耀授权专卖店")</f>
        <v>0</v>
      </c>
      <c r="BD760" s="99">
        <f>SUMIFS(通讯通路门店!$Z:$Z,通讯通路门店!$S:$S,$G760,通讯通路门店!$J:$J,"VIVO体验店")</f>
        <v>0</v>
      </c>
      <c r="BE760" s="99">
        <f>SUMIFS(通讯通路门店!$AB:$AB,通讯通路门店!$S:$S,$G760,通讯通路门店!$J:$J,"OPPO体验店")</f>
        <v>0</v>
      </c>
      <c r="BF760" s="99">
        <f>SUMIFS(通讯通路门店!$X:$X,通讯通路门店!$S:$S,$G760,通讯通路门店!$J:$J,"华为授权体验店")+SUMIFS(通讯通路门店!$AA:$AA,通讯通路门店!$S:$S,$G760,通讯通路门店!$J:$J,"华为堡垒店")</f>
        <v>0</v>
      </c>
      <c r="BG760" s="99">
        <f>SUMIFS(通讯通路门店!$Y:$Y,通讯通路门店!$S:$S,$G760,通讯通路门店!$J:$J,"小米体验店")</f>
        <v>0</v>
      </c>
      <c r="BH760" s="99">
        <f>SUMIFS(通讯通路门店!$AA:$AA,通讯通路门店!$S:$S,$G760,通讯通路门店!$J:$J,"苹果体验店")</f>
        <v>0</v>
      </c>
      <c r="BI760" s="99">
        <f>SUMIFS(通讯通路门店!$K:$K,通讯通路门店!$S:$S,$G760,通讯通路门店!$J:$J,"其他品牌专卖店")</f>
        <v>0</v>
      </c>
      <c r="BJ760" s="99">
        <f>SUMIFS(通讯通路门店!$AC:$AC,通讯通路门店!$S:$S,$G760)</f>
        <v>0</v>
      </c>
      <c r="BK760" s="99">
        <f>SUMIFS(通讯通路门店!$AD:$AD,通讯通路门店!$S:$S,$G760)</f>
        <v>0</v>
      </c>
      <c r="BL760" s="99">
        <f>SUMIFS(通讯通路门店!$AE:$AE,通讯通路门店!$S:$S,$G760)</f>
        <v>0</v>
      </c>
      <c r="BM760" s="99">
        <f>SUMIFS(通讯通路门店!$AF:$AF,通讯通路门店!$S:$S,$G760)</f>
        <v>0</v>
      </c>
      <c r="BN760" s="99">
        <f>SUMIFS(通讯通路门店!$AG:$AG,通讯通路门店!$S:$S,$G760)</f>
        <v>0</v>
      </c>
      <c r="BO760" s="99">
        <f>SUMIFS(通讯通路门店!$AH:$AH,通讯通路门店!$S:$S,$G760)</f>
        <v>0</v>
      </c>
      <c r="BP760" s="99">
        <f>SUMIFS(通讯通路门店!$AI:$AI,通讯通路门店!$S:$S,$G760)</f>
        <v>0</v>
      </c>
      <c r="BQ760" s="83"/>
    </row>
    <row r="761" spans="1:69">
      <c r="A761" s="99" t="str">
        <f>IFERROR(_xlfn.XLOOKUP($G761,通讯通路门店!$S$4:$S$993931,通讯通路门店!$A$4:$A$993931,0,0),"")</f>
        <v/>
      </c>
      <c r="B761" s="99" t="str">
        <f>IFERROR(_xlfn.XLOOKUP($G761,通讯通路门店!$S$4:$S$993931,通讯通路门店!$B$4:$B$993931,0,0),"")</f>
        <v/>
      </c>
      <c r="C761" s="99" t="str">
        <f>IFERROR(_xlfn.XLOOKUP($G761,通讯通路门店!$S$4:$S$993931,通讯通路门店!$C$4:$C$993931,0,0),"")</f>
        <v/>
      </c>
      <c r="D761" s="99" t="str">
        <f>IFERROR(_xlfn.XLOOKUP($G761,通讯通路门店!$S$4:$S$993931,通讯通路门店!$D$4:$D$993931,0,0),"")</f>
        <v/>
      </c>
      <c r="E761" s="83"/>
      <c r="F761" s="83"/>
      <c r="G761" s="101" t="e">
        <v>#N/A</v>
      </c>
      <c r="H761" s="102" t="str">
        <f>IFERROR(_xlfn.XLOOKUP($G761,通讯通路门店!$S$4:$S$993931,通讯通路门店!$R$4:$R$993931,0,0),"")</f>
        <v/>
      </c>
      <c r="I761" s="83"/>
      <c r="J761" s="83"/>
      <c r="K761" s="83"/>
      <c r="L761" s="83"/>
      <c r="M761" s="83"/>
      <c r="N761" s="83"/>
      <c r="O761" s="83"/>
      <c r="P761" s="83"/>
      <c r="Q761" s="83"/>
      <c r="R761" s="83"/>
      <c r="S761" s="83"/>
      <c r="T761" s="83"/>
      <c r="U761" s="99">
        <f>COUNTIF(通讯通路门店!$S:$S,$G761)</f>
        <v>0</v>
      </c>
      <c r="V761" s="99">
        <f>COUNTIFS(通讯通路门店!$S:$S,$G761,通讯通路门店!$J:$J,"综合卖场")</f>
        <v>0</v>
      </c>
      <c r="W761" s="99">
        <f>SUMIFS(通讯通路门店!$AJ:$AJ,通讯通路门店!$S:$S,通讯客户沙盘!$G761)</f>
        <v>0</v>
      </c>
      <c r="X761" s="99">
        <f t="shared" si="55"/>
        <v>0</v>
      </c>
      <c r="Y761" s="99">
        <f>COUNTIFS(通讯通路门店!$S:$S,$G761,通讯通路门店!$J:$J,"荣耀体验店")+COUNTIFS(通讯通路门店!$S:$S,$G761,通讯通路门店!$J:$J,"荣耀授权专卖店")</f>
        <v>0</v>
      </c>
      <c r="Z761" s="99">
        <f>COUNTIFS(通讯通路门店!$S:$S,$G761,通讯通路门店!$J:$J,"VIVO体验店")</f>
        <v>0</v>
      </c>
      <c r="AA761" s="99">
        <f>COUNTIFS(通讯通路门店!$S:$S,$G761,通讯通路门店!$J:$J,"OPPO体验店")</f>
        <v>0</v>
      </c>
      <c r="AB761" s="99">
        <f>COUNTIFS(通讯通路门店!$S:$S,$G761,通讯通路门店!$J:$J,"华为授权体验店")+COUNTIFS(通讯通路门店!$S:$S,$G761,通讯通路门店!$J:$J,"华为堡垒店")</f>
        <v>0</v>
      </c>
      <c r="AC761" s="99">
        <f>COUNTIFS(通讯通路门店!$S:$S,$G761,通讯通路门店!$J:$J,"小米体验店")</f>
        <v>0</v>
      </c>
      <c r="AD761" s="99">
        <f>COUNTIFS(通讯通路门店!$S:$S,$G761,通讯通路门店!$J:$J,"苹果体验店")</f>
        <v>0</v>
      </c>
      <c r="AE761" s="99">
        <f>COUNTIFS(通讯通路门店!$S:$S,$G761,通讯通路门店!$J:$J,"其他品牌专卖店")</f>
        <v>0</v>
      </c>
      <c r="AF761" s="99">
        <f>SUMIFS(通讯通路门店!$BI:$BI,通讯通路门店!$S:$S,$G761)</f>
        <v>0</v>
      </c>
      <c r="AG761" s="99">
        <f>SUMIFS(通讯通路门店!$BH:$BH,通讯通路门店!$S:$S,$G761)</f>
        <v>0</v>
      </c>
      <c r="AH761" s="99">
        <f t="shared" si="56"/>
        <v>0</v>
      </c>
      <c r="AI761" s="99">
        <f>SUMIFS(通讯通路门店!$BB:$BB,通讯通路门店!$S:$S,$G761)</f>
        <v>0</v>
      </c>
      <c r="AJ761" s="99">
        <f>SUMIFS(通讯通路门店!$BE:$BE,通讯通路门店!$S:$S,$G761)</f>
        <v>0</v>
      </c>
      <c r="AK761" s="99">
        <f>SUMIFS(通讯通路门店!$BG:$BG,通讯通路门店!$S:$S,$G761)</f>
        <v>0</v>
      </c>
      <c r="AL761" s="99">
        <f>SUMIFS(通讯通路门店!$BC:$BC,通讯通路门店!$S:$S,$G761)</f>
        <v>0</v>
      </c>
      <c r="AM761" s="99">
        <f>SUMIFS(通讯通路门店!$BD:$BD,通讯通路门店!$S:$S,$G761)</f>
        <v>0</v>
      </c>
      <c r="AN761" s="99">
        <f>SUMIFS(通讯通路门店!$BF:$BF,通讯通路门店!$S:$S,$G761)</f>
        <v>0</v>
      </c>
      <c r="AO761" s="99">
        <f t="shared" si="57"/>
        <v>0</v>
      </c>
      <c r="AP761" s="99">
        <f>SUMIFS(通讯通路门店!$K:$K,通讯通路门店!$S:$S,$G761)</f>
        <v>0</v>
      </c>
      <c r="AQ761" s="83"/>
      <c r="AR761" s="99">
        <f>SUMIFS(通讯通路门店!$T:$T,通讯通路门店!$S:$S,$G761)</f>
        <v>0</v>
      </c>
      <c r="AS761" s="99">
        <f>SUMIFS(通讯通路门店!$U:$U,通讯通路门店!$S:$S,$G761)</f>
        <v>0</v>
      </c>
      <c r="AT761" s="99">
        <f>SUMIFS(通讯通路门店!$V:$V,通讯通路门店!$S:$S,$G761)</f>
        <v>0</v>
      </c>
      <c r="AU761" s="99">
        <f>SUMIFS(通讯通路门店!$W:$W,通讯通路门店!$S:$S,$G761)</f>
        <v>0</v>
      </c>
      <c r="AV761" s="99">
        <f>SUMIFS(通讯通路门店!$Z:$Z,通讯通路门店!$S:$S,$G761)</f>
        <v>0</v>
      </c>
      <c r="AW761" s="99">
        <f>SUMIFS(通讯通路门店!$AB:$AB,通讯通路门店!$S:$S,$G761)</f>
        <v>0</v>
      </c>
      <c r="AX761" s="99">
        <f>SUMIFS(通讯通路门店!$X:$X,通讯通路门店!$S:$S,$G761)</f>
        <v>0</v>
      </c>
      <c r="AY761" s="99">
        <f>SUMIFS(通讯通路门店!$Y:$Y,通讯通路门店!$S:$S,$G761)</f>
        <v>0</v>
      </c>
      <c r="AZ761" s="99">
        <f>SUMIFS(通讯通路门店!$AA:$AA,通讯通路门店!$S:$S,$G761)</f>
        <v>0</v>
      </c>
      <c r="BA761" s="99">
        <f t="shared" si="58"/>
        <v>0</v>
      </c>
      <c r="BB761" s="99">
        <f t="shared" si="59"/>
        <v>0</v>
      </c>
      <c r="BC761" s="99">
        <f>SUMIFS(通讯通路门店!$W:$W,通讯通路门店!$S:$S,$G761,通讯通路门店!$J:$J,"荣耀体验店")+SUMIFS(通讯通路门店!$W:$W,通讯通路门店!$S:$S,$G761,通讯通路门店!$J:$J,"荣耀授权专卖店")</f>
        <v>0</v>
      </c>
      <c r="BD761" s="99">
        <f>SUMIFS(通讯通路门店!$Z:$Z,通讯通路门店!$S:$S,$G761,通讯通路门店!$J:$J,"VIVO体验店")</f>
        <v>0</v>
      </c>
      <c r="BE761" s="99">
        <f>SUMIFS(通讯通路门店!$AB:$AB,通讯通路门店!$S:$S,$G761,通讯通路门店!$J:$J,"OPPO体验店")</f>
        <v>0</v>
      </c>
      <c r="BF761" s="99">
        <f>SUMIFS(通讯通路门店!$X:$X,通讯通路门店!$S:$S,$G761,通讯通路门店!$J:$J,"华为授权体验店")+SUMIFS(通讯通路门店!$AA:$AA,通讯通路门店!$S:$S,$G761,通讯通路门店!$J:$J,"华为堡垒店")</f>
        <v>0</v>
      </c>
      <c r="BG761" s="99">
        <f>SUMIFS(通讯通路门店!$Y:$Y,通讯通路门店!$S:$S,$G761,通讯通路门店!$J:$J,"小米体验店")</f>
        <v>0</v>
      </c>
      <c r="BH761" s="99">
        <f>SUMIFS(通讯通路门店!$AA:$AA,通讯通路门店!$S:$S,$G761,通讯通路门店!$J:$J,"苹果体验店")</f>
        <v>0</v>
      </c>
      <c r="BI761" s="99">
        <f>SUMIFS(通讯通路门店!$K:$K,通讯通路门店!$S:$S,$G761,通讯通路门店!$J:$J,"其他品牌专卖店")</f>
        <v>0</v>
      </c>
      <c r="BJ761" s="99">
        <f>SUMIFS(通讯通路门店!$AC:$AC,通讯通路门店!$S:$S,$G761)</f>
        <v>0</v>
      </c>
      <c r="BK761" s="99">
        <f>SUMIFS(通讯通路门店!$AD:$AD,通讯通路门店!$S:$S,$G761)</f>
        <v>0</v>
      </c>
      <c r="BL761" s="99">
        <f>SUMIFS(通讯通路门店!$AE:$AE,通讯通路门店!$S:$S,$G761)</f>
        <v>0</v>
      </c>
      <c r="BM761" s="99">
        <f>SUMIFS(通讯通路门店!$AF:$AF,通讯通路门店!$S:$S,$G761)</f>
        <v>0</v>
      </c>
      <c r="BN761" s="99">
        <f>SUMIFS(通讯通路门店!$AG:$AG,通讯通路门店!$S:$S,$G761)</f>
        <v>0</v>
      </c>
      <c r="BO761" s="99">
        <f>SUMIFS(通讯通路门店!$AH:$AH,通讯通路门店!$S:$S,$G761)</f>
        <v>0</v>
      </c>
      <c r="BP761" s="99">
        <f>SUMIFS(通讯通路门店!$AI:$AI,通讯通路门店!$S:$S,$G761)</f>
        <v>0</v>
      </c>
      <c r="BQ761" s="83"/>
    </row>
    <row r="762" spans="1:69">
      <c r="A762" s="99" t="str">
        <f>IFERROR(_xlfn.XLOOKUP($G762,通讯通路门店!$S$4:$S$993931,通讯通路门店!$A$4:$A$993931,0,0),"")</f>
        <v/>
      </c>
      <c r="B762" s="99" t="str">
        <f>IFERROR(_xlfn.XLOOKUP($G762,通讯通路门店!$S$4:$S$993931,通讯通路门店!$B$4:$B$993931,0,0),"")</f>
        <v/>
      </c>
      <c r="C762" s="99" t="str">
        <f>IFERROR(_xlfn.XLOOKUP($G762,通讯通路门店!$S$4:$S$993931,通讯通路门店!$C$4:$C$993931,0,0),"")</f>
        <v/>
      </c>
      <c r="D762" s="99" t="str">
        <f>IFERROR(_xlfn.XLOOKUP($G762,通讯通路门店!$S$4:$S$993931,通讯通路门店!$D$4:$D$993931,0,0),"")</f>
        <v/>
      </c>
      <c r="E762" s="83"/>
      <c r="F762" s="83"/>
      <c r="G762" s="101" t="e">
        <v>#N/A</v>
      </c>
      <c r="H762" s="102" t="str">
        <f>IFERROR(_xlfn.XLOOKUP($G762,通讯通路门店!$S$4:$S$993931,通讯通路门店!$R$4:$R$993931,0,0),"")</f>
        <v/>
      </c>
      <c r="I762" s="83"/>
      <c r="J762" s="83"/>
      <c r="K762" s="83"/>
      <c r="L762" s="83"/>
      <c r="M762" s="83"/>
      <c r="N762" s="83"/>
      <c r="O762" s="83"/>
      <c r="P762" s="83"/>
      <c r="Q762" s="83"/>
      <c r="R762" s="83"/>
      <c r="S762" s="83"/>
      <c r="T762" s="83"/>
      <c r="U762" s="99">
        <f>COUNTIF(通讯通路门店!$S:$S,$G762)</f>
        <v>0</v>
      </c>
      <c r="V762" s="99">
        <f>COUNTIFS(通讯通路门店!$S:$S,$G762,通讯通路门店!$J:$J,"综合卖场")</f>
        <v>0</v>
      </c>
      <c r="W762" s="99">
        <f>SUMIFS(通讯通路门店!$AJ:$AJ,通讯通路门店!$S:$S,通讯客户沙盘!$G762)</f>
        <v>0</v>
      </c>
      <c r="X762" s="99">
        <f t="shared" si="55"/>
        <v>0</v>
      </c>
      <c r="Y762" s="99">
        <f>COUNTIFS(通讯通路门店!$S:$S,$G762,通讯通路门店!$J:$J,"荣耀体验店")+COUNTIFS(通讯通路门店!$S:$S,$G762,通讯通路门店!$J:$J,"荣耀授权专卖店")</f>
        <v>0</v>
      </c>
      <c r="Z762" s="99">
        <f>COUNTIFS(通讯通路门店!$S:$S,$G762,通讯通路门店!$J:$J,"VIVO体验店")</f>
        <v>0</v>
      </c>
      <c r="AA762" s="99">
        <f>COUNTIFS(通讯通路门店!$S:$S,$G762,通讯通路门店!$J:$J,"OPPO体验店")</f>
        <v>0</v>
      </c>
      <c r="AB762" s="99">
        <f>COUNTIFS(通讯通路门店!$S:$S,$G762,通讯通路门店!$J:$J,"华为授权体验店")+COUNTIFS(通讯通路门店!$S:$S,$G762,通讯通路门店!$J:$J,"华为堡垒店")</f>
        <v>0</v>
      </c>
      <c r="AC762" s="99">
        <f>COUNTIFS(通讯通路门店!$S:$S,$G762,通讯通路门店!$J:$J,"小米体验店")</f>
        <v>0</v>
      </c>
      <c r="AD762" s="99">
        <f>COUNTIFS(通讯通路门店!$S:$S,$G762,通讯通路门店!$J:$J,"苹果体验店")</f>
        <v>0</v>
      </c>
      <c r="AE762" s="99">
        <f>COUNTIFS(通讯通路门店!$S:$S,$G762,通讯通路门店!$J:$J,"其他品牌专卖店")</f>
        <v>0</v>
      </c>
      <c r="AF762" s="99">
        <f>SUMIFS(通讯通路门店!$BI:$BI,通讯通路门店!$S:$S,$G762)</f>
        <v>0</v>
      </c>
      <c r="AG762" s="99">
        <f>SUMIFS(通讯通路门店!$BH:$BH,通讯通路门店!$S:$S,$G762)</f>
        <v>0</v>
      </c>
      <c r="AH762" s="99">
        <f t="shared" si="56"/>
        <v>0</v>
      </c>
      <c r="AI762" s="99">
        <f>SUMIFS(通讯通路门店!$BB:$BB,通讯通路门店!$S:$S,$G762)</f>
        <v>0</v>
      </c>
      <c r="AJ762" s="99">
        <f>SUMIFS(通讯通路门店!$BE:$BE,通讯通路门店!$S:$S,$G762)</f>
        <v>0</v>
      </c>
      <c r="AK762" s="99">
        <f>SUMIFS(通讯通路门店!$BG:$BG,通讯通路门店!$S:$S,$G762)</f>
        <v>0</v>
      </c>
      <c r="AL762" s="99">
        <f>SUMIFS(通讯通路门店!$BC:$BC,通讯通路门店!$S:$S,$G762)</f>
        <v>0</v>
      </c>
      <c r="AM762" s="99">
        <f>SUMIFS(通讯通路门店!$BD:$BD,通讯通路门店!$S:$S,$G762)</f>
        <v>0</v>
      </c>
      <c r="AN762" s="99">
        <f>SUMIFS(通讯通路门店!$BF:$BF,通讯通路门店!$S:$S,$G762)</f>
        <v>0</v>
      </c>
      <c r="AO762" s="99">
        <f t="shared" si="57"/>
        <v>0</v>
      </c>
      <c r="AP762" s="99">
        <f>SUMIFS(通讯通路门店!$K:$K,通讯通路门店!$S:$S,$G762)</f>
        <v>0</v>
      </c>
      <c r="AQ762" s="83"/>
      <c r="AR762" s="99">
        <f>SUMIFS(通讯通路门店!$T:$T,通讯通路门店!$S:$S,$G762)</f>
        <v>0</v>
      </c>
      <c r="AS762" s="99">
        <f>SUMIFS(通讯通路门店!$U:$U,通讯通路门店!$S:$S,$G762)</f>
        <v>0</v>
      </c>
      <c r="AT762" s="99">
        <f>SUMIFS(通讯通路门店!$V:$V,通讯通路门店!$S:$S,$G762)</f>
        <v>0</v>
      </c>
      <c r="AU762" s="99">
        <f>SUMIFS(通讯通路门店!$W:$W,通讯通路门店!$S:$S,$G762)</f>
        <v>0</v>
      </c>
      <c r="AV762" s="99">
        <f>SUMIFS(通讯通路门店!$Z:$Z,通讯通路门店!$S:$S,$G762)</f>
        <v>0</v>
      </c>
      <c r="AW762" s="99">
        <f>SUMIFS(通讯通路门店!$AB:$AB,通讯通路门店!$S:$S,$G762)</f>
        <v>0</v>
      </c>
      <c r="AX762" s="99">
        <f>SUMIFS(通讯通路门店!$X:$X,通讯通路门店!$S:$S,$G762)</f>
        <v>0</v>
      </c>
      <c r="AY762" s="99">
        <f>SUMIFS(通讯通路门店!$Y:$Y,通讯通路门店!$S:$S,$G762)</f>
        <v>0</v>
      </c>
      <c r="AZ762" s="99">
        <f>SUMIFS(通讯通路门店!$AA:$AA,通讯通路门店!$S:$S,$G762)</f>
        <v>0</v>
      </c>
      <c r="BA762" s="99">
        <f t="shared" si="58"/>
        <v>0</v>
      </c>
      <c r="BB762" s="99">
        <f t="shared" si="59"/>
        <v>0</v>
      </c>
      <c r="BC762" s="99">
        <f>SUMIFS(通讯通路门店!$W:$W,通讯通路门店!$S:$S,$G762,通讯通路门店!$J:$J,"荣耀体验店")+SUMIFS(通讯通路门店!$W:$W,通讯通路门店!$S:$S,$G762,通讯通路门店!$J:$J,"荣耀授权专卖店")</f>
        <v>0</v>
      </c>
      <c r="BD762" s="99">
        <f>SUMIFS(通讯通路门店!$Z:$Z,通讯通路门店!$S:$S,$G762,通讯通路门店!$J:$J,"VIVO体验店")</f>
        <v>0</v>
      </c>
      <c r="BE762" s="99">
        <f>SUMIFS(通讯通路门店!$AB:$AB,通讯通路门店!$S:$S,$G762,通讯通路门店!$J:$J,"OPPO体验店")</f>
        <v>0</v>
      </c>
      <c r="BF762" s="99">
        <f>SUMIFS(通讯通路门店!$X:$X,通讯通路门店!$S:$S,$G762,通讯通路门店!$J:$J,"华为授权体验店")+SUMIFS(通讯通路门店!$AA:$AA,通讯通路门店!$S:$S,$G762,通讯通路门店!$J:$J,"华为堡垒店")</f>
        <v>0</v>
      </c>
      <c r="BG762" s="99">
        <f>SUMIFS(通讯通路门店!$Y:$Y,通讯通路门店!$S:$S,$G762,通讯通路门店!$J:$J,"小米体验店")</f>
        <v>0</v>
      </c>
      <c r="BH762" s="99">
        <f>SUMIFS(通讯通路门店!$AA:$AA,通讯通路门店!$S:$S,$G762,通讯通路门店!$J:$J,"苹果体验店")</f>
        <v>0</v>
      </c>
      <c r="BI762" s="99">
        <f>SUMIFS(通讯通路门店!$K:$K,通讯通路门店!$S:$S,$G762,通讯通路门店!$J:$J,"其他品牌专卖店")</f>
        <v>0</v>
      </c>
      <c r="BJ762" s="99">
        <f>SUMIFS(通讯通路门店!$AC:$AC,通讯通路门店!$S:$S,$G762)</f>
        <v>0</v>
      </c>
      <c r="BK762" s="99">
        <f>SUMIFS(通讯通路门店!$AD:$AD,通讯通路门店!$S:$S,$G762)</f>
        <v>0</v>
      </c>
      <c r="BL762" s="99">
        <f>SUMIFS(通讯通路门店!$AE:$AE,通讯通路门店!$S:$S,$G762)</f>
        <v>0</v>
      </c>
      <c r="BM762" s="99">
        <f>SUMIFS(通讯通路门店!$AF:$AF,通讯通路门店!$S:$S,$G762)</f>
        <v>0</v>
      </c>
      <c r="BN762" s="99">
        <f>SUMIFS(通讯通路门店!$AG:$AG,通讯通路门店!$S:$S,$G762)</f>
        <v>0</v>
      </c>
      <c r="BO762" s="99">
        <f>SUMIFS(通讯通路门店!$AH:$AH,通讯通路门店!$S:$S,$G762)</f>
        <v>0</v>
      </c>
      <c r="BP762" s="99">
        <f>SUMIFS(通讯通路门店!$AI:$AI,通讯通路门店!$S:$S,$G762)</f>
        <v>0</v>
      </c>
      <c r="BQ762" s="83"/>
    </row>
    <row r="763" spans="1:69">
      <c r="A763" s="99" t="str">
        <f>IFERROR(_xlfn.XLOOKUP($G763,通讯通路门店!$S$4:$S$993931,通讯通路门店!$A$4:$A$993931,0,0),"")</f>
        <v/>
      </c>
      <c r="B763" s="99" t="str">
        <f>IFERROR(_xlfn.XLOOKUP($G763,通讯通路门店!$S$4:$S$993931,通讯通路门店!$B$4:$B$993931,0,0),"")</f>
        <v/>
      </c>
      <c r="C763" s="99" t="str">
        <f>IFERROR(_xlfn.XLOOKUP($G763,通讯通路门店!$S$4:$S$993931,通讯通路门店!$C$4:$C$993931,0,0),"")</f>
        <v/>
      </c>
      <c r="D763" s="99" t="str">
        <f>IFERROR(_xlfn.XLOOKUP($G763,通讯通路门店!$S$4:$S$993931,通讯通路门店!$D$4:$D$993931,0,0),"")</f>
        <v/>
      </c>
      <c r="E763" s="83"/>
      <c r="F763" s="83"/>
      <c r="G763" s="101" t="e">
        <v>#N/A</v>
      </c>
      <c r="H763" s="102" t="str">
        <f>IFERROR(_xlfn.XLOOKUP($G763,通讯通路门店!$S$4:$S$993931,通讯通路门店!$R$4:$R$993931,0,0),"")</f>
        <v/>
      </c>
      <c r="I763" s="83"/>
      <c r="J763" s="83"/>
      <c r="K763" s="83"/>
      <c r="L763" s="83"/>
      <c r="M763" s="83"/>
      <c r="N763" s="83"/>
      <c r="O763" s="83"/>
      <c r="P763" s="83"/>
      <c r="Q763" s="83"/>
      <c r="R763" s="83"/>
      <c r="S763" s="83"/>
      <c r="T763" s="83"/>
      <c r="U763" s="99">
        <f>COUNTIF(通讯通路门店!$S:$S,$G763)</f>
        <v>0</v>
      </c>
      <c r="V763" s="99">
        <f>COUNTIFS(通讯通路门店!$S:$S,$G763,通讯通路门店!$J:$J,"综合卖场")</f>
        <v>0</v>
      </c>
      <c r="W763" s="99">
        <f>SUMIFS(通讯通路门店!$AJ:$AJ,通讯通路门店!$S:$S,通讯客户沙盘!$G763)</f>
        <v>0</v>
      </c>
      <c r="X763" s="99">
        <f t="shared" si="55"/>
        <v>0</v>
      </c>
      <c r="Y763" s="99">
        <f>COUNTIFS(通讯通路门店!$S:$S,$G763,通讯通路门店!$J:$J,"荣耀体验店")+COUNTIFS(通讯通路门店!$S:$S,$G763,通讯通路门店!$J:$J,"荣耀授权专卖店")</f>
        <v>0</v>
      </c>
      <c r="Z763" s="99">
        <f>COUNTIFS(通讯通路门店!$S:$S,$G763,通讯通路门店!$J:$J,"VIVO体验店")</f>
        <v>0</v>
      </c>
      <c r="AA763" s="99">
        <f>COUNTIFS(通讯通路门店!$S:$S,$G763,通讯通路门店!$J:$J,"OPPO体验店")</f>
        <v>0</v>
      </c>
      <c r="AB763" s="99">
        <f>COUNTIFS(通讯通路门店!$S:$S,$G763,通讯通路门店!$J:$J,"华为授权体验店")+COUNTIFS(通讯通路门店!$S:$S,$G763,通讯通路门店!$J:$J,"华为堡垒店")</f>
        <v>0</v>
      </c>
      <c r="AC763" s="99">
        <f>COUNTIFS(通讯通路门店!$S:$S,$G763,通讯通路门店!$J:$J,"小米体验店")</f>
        <v>0</v>
      </c>
      <c r="AD763" s="99">
        <f>COUNTIFS(通讯通路门店!$S:$S,$G763,通讯通路门店!$J:$J,"苹果体验店")</f>
        <v>0</v>
      </c>
      <c r="AE763" s="99">
        <f>COUNTIFS(通讯通路门店!$S:$S,$G763,通讯通路门店!$J:$J,"其他品牌专卖店")</f>
        <v>0</v>
      </c>
      <c r="AF763" s="99">
        <f>SUMIFS(通讯通路门店!$BI:$BI,通讯通路门店!$S:$S,$G763)</f>
        <v>0</v>
      </c>
      <c r="AG763" s="99">
        <f>SUMIFS(通讯通路门店!$BH:$BH,通讯通路门店!$S:$S,$G763)</f>
        <v>0</v>
      </c>
      <c r="AH763" s="99">
        <f t="shared" si="56"/>
        <v>0</v>
      </c>
      <c r="AI763" s="99">
        <f>SUMIFS(通讯通路门店!$BB:$BB,通讯通路门店!$S:$S,$G763)</f>
        <v>0</v>
      </c>
      <c r="AJ763" s="99">
        <f>SUMIFS(通讯通路门店!$BE:$BE,通讯通路门店!$S:$S,$G763)</f>
        <v>0</v>
      </c>
      <c r="AK763" s="99">
        <f>SUMIFS(通讯通路门店!$BG:$BG,通讯通路门店!$S:$S,$G763)</f>
        <v>0</v>
      </c>
      <c r="AL763" s="99">
        <f>SUMIFS(通讯通路门店!$BC:$BC,通讯通路门店!$S:$S,$G763)</f>
        <v>0</v>
      </c>
      <c r="AM763" s="99">
        <f>SUMIFS(通讯通路门店!$BD:$BD,通讯通路门店!$S:$S,$G763)</f>
        <v>0</v>
      </c>
      <c r="AN763" s="99">
        <f>SUMIFS(通讯通路门店!$BF:$BF,通讯通路门店!$S:$S,$G763)</f>
        <v>0</v>
      </c>
      <c r="AO763" s="99">
        <f t="shared" si="57"/>
        <v>0</v>
      </c>
      <c r="AP763" s="99">
        <f>SUMIFS(通讯通路门店!$K:$K,通讯通路门店!$S:$S,$G763)</f>
        <v>0</v>
      </c>
      <c r="AQ763" s="83"/>
      <c r="AR763" s="99">
        <f>SUMIFS(通讯通路门店!$T:$T,通讯通路门店!$S:$S,$G763)</f>
        <v>0</v>
      </c>
      <c r="AS763" s="99">
        <f>SUMIFS(通讯通路门店!$U:$U,通讯通路门店!$S:$S,$G763)</f>
        <v>0</v>
      </c>
      <c r="AT763" s="99">
        <f>SUMIFS(通讯通路门店!$V:$V,通讯通路门店!$S:$S,$G763)</f>
        <v>0</v>
      </c>
      <c r="AU763" s="99">
        <f>SUMIFS(通讯通路门店!$W:$W,通讯通路门店!$S:$S,$G763)</f>
        <v>0</v>
      </c>
      <c r="AV763" s="99">
        <f>SUMIFS(通讯通路门店!$Z:$Z,通讯通路门店!$S:$S,$G763)</f>
        <v>0</v>
      </c>
      <c r="AW763" s="99">
        <f>SUMIFS(通讯通路门店!$AB:$AB,通讯通路门店!$S:$S,$G763)</f>
        <v>0</v>
      </c>
      <c r="AX763" s="99">
        <f>SUMIFS(通讯通路门店!$X:$X,通讯通路门店!$S:$S,$G763)</f>
        <v>0</v>
      </c>
      <c r="AY763" s="99">
        <f>SUMIFS(通讯通路门店!$Y:$Y,通讯通路门店!$S:$S,$G763)</f>
        <v>0</v>
      </c>
      <c r="AZ763" s="99">
        <f>SUMIFS(通讯通路门店!$AA:$AA,通讯通路门店!$S:$S,$G763)</f>
        <v>0</v>
      </c>
      <c r="BA763" s="99">
        <f t="shared" si="58"/>
        <v>0</v>
      </c>
      <c r="BB763" s="99">
        <f t="shared" si="59"/>
        <v>0</v>
      </c>
      <c r="BC763" s="99">
        <f>SUMIFS(通讯通路门店!$W:$W,通讯通路门店!$S:$S,$G763,通讯通路门店!$J:$J,"荣耀体验店")+SUMIFS(通讯通路门店!$W:$W,通讯通路门店!$S:$S,$G763,通讯通路门店!$J:$J,"荣耀授权专卖店")</f>
        <v>0</v>
      </c>
      <c r="BD763" s="99">
        <f>SUMIFS(通讯通路门店!$Z:$Z,通讯通路门店!$S:$S,$G763,通讯通路门店!$J:$J,"VIVO体验店")</f>
        <v>0</v>
      </c>
      <c r="BE763" s="99">
        <f>SUMIFS(通讯通路门店!$AB:$AB,通讯通路门店!$S:$S,$G763,通讯通路门店!$J:$J,"OPPO体验店")</f>
        <v>0</v>
      </c>
      <c r="BF763" s="99">
        <f>SUMIFS(通讯通路门店!$X:$X,通讯通路门店!$S:$S,$G763,通讯通路门店!$J:$J,"华为授权体验店")+SUMIFS(通讯通路门店!$AA:$AA,通讯通路门店!$S:$S,$G763,通讯通路门店!$J:$J,"华为堡垒店")</f>
        <v>0</v>
      </c>
      <c r="BG763" s="99">
        <f>SUMIFS(通讯通路门店!$Y:$Y,通讯通路门店!$S:$S,$G763,通讯通路门店!$J:$J,"小米体验店")</f>
        <v>0</v>
      </c>
      <c r="BH763" s="99">
        <f>SUMIFS(通讯通路门店!$AA:$AA,通讯通路门店!$S:$S,$G763,通讯通路门店!$J:$J,"苹果体验店")</f>
        <v>0</v>
      </c>
      <c r="BI763" s="99">
        <f>SUMIFS(通讯通路门店!$K:$K,通讯通路门店!$S:$S,$G763,通讯通路门店!$J:$J,"其他品牌专卖店")</f>
        <v>0</v>
      </c>
      <c r="BJ763" s="99">
        <f>SUMIFS(通讯通路门店!$AC:$AC,通讯通路门店!$S:$S,$G763)</f>
        <v>0</v>
      </c>
      <c r="BK763" s="99">
        <f>SUMIFS(通讯通路门店!$AD:$AD,通讯通路门店!$S:$S,$G763)</f>
        <v>0</v>
      </c>
      <c r="BL763" s="99">
        <f>SUMIFS(通讯通路门店!$AE:$AE,通讯通路门店!$S:$S,$G763)</f>
        <v>0</v>
      </c>
      <c r="BM763" s="99">
        <f>SUMIFS(通讯通路门店!$AF:$AF,通讯通路门店!$S:$S,$G763)</f>
        <v>0</v>
      </c>
      <c r="BN763" s="99">
        <f>SUMIFS(通讯通路门店!$AG:$AG,通讯通路门店!$S:$S,$G763)</f>
        <v>0</v>
      </c>
      <c r="BO763" s="99">
        <f>SUMIFS(通讯通路门店!$AH:$AH,通讯通路门店!$S:$S,$G763)</f>
        <v>0</v>
      </c>
      <c r="BP763" s="99">
        <f>SUMIFS(通讯通路门店!$AI:$AI,通讯通路门店!$S:$S,$G763)</f>
        <v>0</v>
      </c>
      <c r="BQ763" s="83"/>
    </row>
    <row r="764" spans="1:69">
      <c r="A764" s="99" t="str">
        <f>IFERROR(_xlfn.XLOOKUP($G764,通讯通路门店!$S$4:$S$993931,通讯通路门店!$A$4:$A$993931,0,0),"")</f>
        <v/>
      </c>
      <c r="B764" s="99" t="str">
        <f>IFERROR(_xlfn.XLOOKUP($G764,通讯通路门店!$S$4:$S$993931,通讯通路门店!$B$4:$B$993931,0,0),"")</f>
        <v/>
      </c>
      <c r="C764" s="99" t="str">
        <f>IFERROR(_xlfn.XLOOKUP($G764,通讯通路门店!$S$4:$S$993931,通讯通路门店!$C$4:$C$993931,0,0),"")</f>
        <v/>
      </c>
      <c r="D764" s="99" t="str">
        <f>IFERROR(_xlfn.XLOOKUP($G764,通讯通路门店!$S$4:$S$993931,通讯通路门店!$D$4:$D$993931,0,0),"")</f>
        <v/>
      </c>
      <c r="E764" s="83"/>
      <c r="F764" s="83"/>
      <c r="G764" s="101" t="e">
        <v>#N/A</v>
      </c>
      <c r="H764" s="102" t="str">
        <f>IFERROR(_xlfn.XLOOKUP($G764,通讯通路门店!$S$4:$S$993931,通讯通路门店!$R$4:$R$993931,0,0),"")</f>
        <v/>
      </c>
      <c r="I764" s="83"/>
      <c r="J764" s="83"/>
      <c r="K764" s="83"/>
      <c r="L764" s="83"/>
      <c r="M764" s="83"/>
      <c r="N764" s="83"/>
      <c r="O764" s="83"/>
      <c r="P764" s="83"/>
      <c r="Q764" s="83"/>
      <c r="R764" s="83"/>
      <c r="S764" s="83"/>
      <c r="T764" s="83"/>
      <c r="U764" s="99">
        <f>COUNTIF(通讯通路门店!$S:$S,$G764)</f>
        <v>0</v>
      </c>
      <c r="V764" s="99">
        <f>COUNTIFS(通讯通路门店!$S:$S,$G764,通讯通路门店!$J:$J,"综合卖场")</f>
        <v>0</v>
      </c>
      <c r="W764" s="99">
        <f>SUMIFS(通讯通路门店!$AJ:$AJ,通讯通路门店!$S:$S,通讯客户沙盘!$G764)</f>
        <v>0</v>
      </c>
      <c r="X764" s="99">
        <f t="shared" si="55"/>
        <v>0</v>
      </c>
      <c r="Y764" s="99">
        <f>COUNTIFS(通讯通路门店!$S:$S,$G764,通讯通路门店!$J:$J,"荣耀体验店")+COUNTIFS(通讯通路门店!$S:$S,$G764,通讯通路门店!$J:$J,"荣耀授权专卖店")</f>
        <v>0</v>
      </c>
      <c r="Z764" s="99">
        <f>COUNTIFS(通讯通路门店!$S:$S,$G764,通讯通路门店!$J:$J,"VIVO体验店")</f>
        <v>0</v>
      </c>
      <c r="AA764" s="99">
        <f>COUNTIFS(通讯通路门店!$S:$S,$G764,通讯通路门店!$J:$J,"OPPO体验店")</f>
        <v>0</v>
      </c>
      <c r="AB764" s="99">
        <f>COUNTIFS(通讯通路门店!$S:$S,$G764,通讯通路门店!$J:$J,"华为授权体验店")+COUNTIFS(通讯通路门店!$S:$S,$G764,通讯通路门店!$J:$J,"华为堡垒店")</f>
        <v>0</v>
      </c>
      <c r="AC764" s="99">
        <f>COUNTIFS(通讯通路门店!$S:$S,$G764,通讯通路门店!$J:$J,"小米体验店")</f>
        <v>0</v>
      </c>
      <c r="AD764" s="99">
        <f>COUNTIFS(通讯通路门店!$S:$S,$G764,通讯通路门店!$J:$J,"苹果体验店")</f>
        <v>0</v>
      </c>
      <c r="AE764" s="99">
        <f>COUNTIFS(通讯通路门店!$S:$S,$G764,通讯通路门店!$J:$J,"其他品牌专卖店")</f>
        <v>0</v>
      </c>
      <c r="AF764" s="99">
        <f>SUMIFS(通讯通路门店!$BI:$BI,通讯通路门店!$S:$S,$G764)</f>
        <v>0</v>
      </c>
      <c r="AG764" s="99">
        <f>SUMIFS(通讯通路门店!$BH:$BH,通讯通路门店!$S:$S,$G764)</f>
        <v>0</v>
      </c>
      <c r="AH764" s="99">
        <f t="shared" si="56"/>
        <v>0</v>
      </c>
      <c r="AI764" s="99">
        <f>SUMIFS(通讯通路门店!$BB:$BB,通讯通路门店!$S:$S,$G764)</f>
        <v>0</v>
      </c>
      <c r="AJ764" s="99">
        <f>SUMIFS(通讯通路门店!$BE:$BE,通讯通路门店!$S:$S,$G764)</f>
        <v>0</v>
      </c>
      <c r="AK764" s="99">
        <f>SUMIFS(通讯通路门店!$BG:$BG,通讯通路门店!$S:$S,$G764)</f>
        <v>0</v>
      </c>
      <c r="AL764" s="99">
        <f>SUMIFS(通讯通路门店!$BC:$BC,通讯通路门店!$S:$S,$G764)</f>
        <v>0</v>
      </c>
      <c r="AM764" s="99">
        <f>SUMIFS(通讯通路门店!$BD:$BD,通讯通路门店!$S:$S,$G764)</f>
        <v>0</v>
      </c>
      <c r="AN764" s="99">
        <f>SUMIFS(通讯通路门店!$BF:$BF,通讯通路门店!$S:$S,$G764)</f>
        <v>0</v>
      </c>
      <c r="AO764" s="99">
        <f t="shared" si="57"/>
        <v>0</v>
      </c>
      <c r="AP764" s="99">
        <f>SUMIFS(通讯通路门店!$K:$K,通讯通路门店!$S:$S,$G764)</f>
        <v>0</v>
      </c>
      <c r="AQ764" s="83"/>
      <c r="AR764" s="99">
        <f>SUMIFS(通讯通路门店!$T:$T,通讯通路门店!$S:$S,$G764)</f>
        <v>0</v>
      </c>
      <c r="AS764" s="99">
        <f>SUMIFS(通讯通路门店!$U:$U,通讯通路门店!$S:$S,$G764)</f>
        <v>0</v>
      </c>
      <c r="AT764" s="99">
        <f>SUMIFS(通讯通路门店!$V:$V,通讯通路门店!$S:$S,$G764)</f>
        <v>0</v>
      </c>
      <c r="AU764" s="99">
        <f>SUMIFS(通讯通路门店!$W:$W,通讯通路门店!$S:$S,$G764)</f>
        <v>0</v>
      </c>
      <c r="AV764" s="99">
        <f>SUMIFS(通讯通路门店!$Z:$Z,通讯通路门店!$S:$S,$G764)</f>
        <v>0</v>
      </c>
      <c r="AW764" s="99">
        <f>SUMIFS(通讯通路门店!$AB:$AB,通讯通路门店!$S:$S,$G764)</f>
        <v>0</v>
      </c>
      <c r="AX764" s="99">
        <f>SUMIFS(通讯通路门店!$X:$X,通讯通路门店!$S:$S,$G764)</f>
        <v>0</v>
      </c>
      <c r="AY764" s="99">
        <f>SUMIFS(通讯通路门店!$Y:$Y,通讯通路门店!$S:$S,$G764)</f>
        <v>0</v>
      </c>
      <c r="AZ764" s="99">
        <f>SUMIFS(通讯通路门店!$AA:$AA,通讯通路门店!$S:$S,$G764)</f>
        <v>0</v>
      </c>
      <c r="BA764" s="99">
        <f t="shared" si="58"/>
        <v>0</v>
      </c>
      <c r="BB764" s="99">
        <f t="shared" si="59"/>
        <v>0</v>
      </c>
      <c r="BC764" s="99">
        <f>SUMIFS(通讯通路门店!$W:$W,通讯通路门店!$S:$S,$G764,通讯通路门店!$J:$J,"荣耀体验店")+SUMIFS(通讯通路门店!$W:$W,通讯通路门店!$S:$S,$G764,通讯通路门店!$J:$J,"荣耀授权专卖店")</f>
        <v>0</v>
      </c>
      <c r="BD764" s="99">
        <f>SUMIFS(通讯通路门店!$Z:$Z,通讯通路门店!$S:$S,$G764,通讯通路门店!$J:$J,"VIVO体验店")</f>
        <v>0</v>
      </c>
      <c r="BE764" s="99">
        <f>SUMIFS(通讯通路门店!$AB:$AB,通讯通路门店!$S:$S,$G764,通讯通路门店!$J:$J,"OPPO体验店")</f>
        <v>0</v>
      </c>
      <c r="BF764" s="99">
        <f>SUMIFS(通讯通路门店!$X:$X,通讯通路门店!$S:$S,$G764,通讯通路门店!$J:$J,"华为授权体验店")+SUMIFS(通讯通路门店!$AA:$AA,通讯通路门店!$S:$S,$G764,通讯通路门店!$J:$J,"华为堡垒店")</f>
        <v>0</v>
      </c>
      <c r="BG764" s="99">
        <f>SUMIFS(通讯通路门店!$Y:$Y,通讯通路门店!$S:$S,$G764,通讯通路门店!$J:$J,"小米体验店")</f>
        <v>0</v>
      </c>
      <c r="BH764" s="99">
        <f>SUMIFS(通讯通路门店!$AA:$AA,通讯通路门店!$S:$S,$G764,通讯通路门店!$J:$J,"苹果体验店")</f>
        <v>0</v>
      </c>
      <c r="BI764" s="99">
        <f>SUMIFS(通讯通路门店!$K:$K,通讯通路门店!$S:$S,$G764,通讯通路门店!$J:$J,"其他品牌专卖店")</f>
        <v>0</v>
      </c>
      <c r="BJ764" s="99">
        <f>SUMIFS(通讯通路门店!$AC:$AC,通讯通路门店!$S:$S,$G764)</f>
        <v>0</v>
      </c>
      <c r="BK764" s="99">
        <f>SUMIFS(通讯通路门店!$AD:$AD,通讯通路门店!$S:$S,$G764)</f>
        <v>0</v>
      </c>
      <c r="BL764" s="99">
        <f>SUMIFS(通讯通路门店!$AE:$AE,通讯通路门店!$S:$S,$G764)</f>
        <v>0</v>
      </c>
      <c r="BM764" s="99">
        <f>SUMIFS(通讯通路门店!$AF:$AF,通讯通路门店!$S:$S,$G764)</f>
        <v>0</v>
      </c>
      <c r="BN764" s="99">
        <f>SUMIFS(通讯通路门店!$AG:$AG,通讯通路门店!$S:$S,$G764)</f>
        <v>0</v>
      </c>
      <c r="BO764" s="99">
        <f>SUMIFS(通讯通路门店!$AH:$AH,通讯通路门店!$S:$S,$G764)</f>
        <v>0</v>
      </c>
      <c r="BP764" s="99">
        <f>SUMIFS(通讯通路门店!$AI:$AI,通讯通路门店!$S:$S,$G764)</f>
        <v>0</v>
      </c>
      <c r="BQ764" s="83"/>
    </row>
    <row r="765" spans="1:69">
      <c r="A765" s="99" t="str">
        <f>IFERROR(_xlfn.XLOOKUP($G765,通讯通路门店!$S$4:$S$993931,通讯通路门店!$A$4:$A$993931,0,0),"")</f>
        <v/>
      </c>
      <c r="B765" s="99" t="str">
        <f>IFERROR(_xlfn.XLOOKUP($G765,通讯通路门店!$S$4:$S$993931,通讯通路门店!$B$4:$B$993931,0,0),"")</f>
        <v/>
      </c>
      <c r="C765" s="99" t="str">
        <f>IFERROR(_xlfn.XLOOKUP($G765,通讯通路门店!$S$4:$S$993931,通讯通路门店!$C$4:$C$993931,0,0),"")</f>
        <v/>
      </c>
      <c r="D765" s="99" t="str">
        <f>IFERROR(_xlfn.XLOOKUP($G765,通讯通路门店!$S$4:$S$993931,通讯通路门店!$D$4:$D$993931,0,0),"")</f>
        <v/>
      </c>
      <c r="E765" s="83"/>
      <c r="F765" s="83"/>
      <c r="G765" s="101" t="e">
        <v>#N/A</v>
      </c>
      <c r="H765" s="102" t="str">
        <f>IFERROR(_xlfn.XLOOKUP($G765,通讯通路门店!$S$4:$S$993931,通讯通路门店!$R$4:$R$993931,0,0),"")</f>
        <v/>
      </c>
      <c r="I765" s="83"/>
      <c r="J765" s="83"/>
      <c r="K765" s="83"/>
      <c r="L765" s="83"/>
      <c r="M765" s="83"/>
      <c r="N765" s="83"/>
      <c r="O765" s="83"/>
      <c r="P765" s="83"/>
      <c r="Q765" s="83"/>
      <c r="R765" s="83"/>
      <c r="S765" s="83"/>
      <c r="T765" s="83"/>
      <c r="U765" s="99">
        <f>COUNTIF(通讯通路门店!$S:$S,$G765)</f>
        <v>0</v>
      </c>
      <c r="V765" s="99">
        <f>COUNTIFS(通讯通路门店!$S:$S,$G765,通讯通路门店!$J:$J,"综合卖场")</f>
        <v>0</v>
      </c>
      <c r="W765" s="99">
        <f>SUMIFS(通讯通路门店!$AJ:$AJ,通讯通路门店!$S:$S,通讯客户沙盘!$G765)</f>
        <v>0</v>
      </c>
      <c r="X765" s="99">
        <f t="shared" si="55"/>
        <v>0</v>
      </c>
      <c r="Y765" s="99">
        <f>COUNTIFS(通讯通路门店!$S:$S,$G765,通讯通路门店!$J:$J,"荣耀体验店")+COUNTIFS(通讯通路门店!$S:$S,$G765,通讯通路门店!$J:$J,"荣耀授权专卖店")</f>
        <v>0</v>
      </c>
      <c r="Z765" s="99">
        <f>COUNTIFS(通讯通路门店!$S:$S,$G765,通讯通路门店!$J:$J,"VIVO体验店")</f>
        <v>0</v>
      </c>
      <c r="AA765" s="99">
        <f>COUNTIFS(通讯通路门店!$S:$S,$G765,通讯通路门店!$J:$J,"OPPO体验店")</f>
        <v>0</v>
      </c>
      <c r="AB765" s="99">
        <f>COUNTIFS(通讯通路门店!$S:$S,$G765,通讯通路门店!$J:$J,"华为授权体验店")+COUNTIFS(通讯通路门店!$S:$S,$G765,通讯通路门店!$J:$J,"华为堡垒店")</f>
        <v>0</v>
      </c>
      <c r="AC765" s="99">
        <f>COUNTIFS(通讯通路门店!$S:$S,$G765,通讯通路门店!$J:$J,"小米体验店")</f>
        <v>0</v>
      </c>
      <c r="AD765" s="99">
        <f>COUNTIFS(通讯通路门店!$S:$S,$G765,通讯通路门店!$J:$J,"苹果体验店")</f>
        <v>0</v>
      </c>
      <c r="AE765" s="99">
        <f>COUNTIFS(通讯通路门店!$S:$S,$G765,通讯通路门店!$J:$J,"其他品牌专卖店")</f>
        <v>0</v>
      </c>
      <c r="AF765" s="99">
        <f>SUMIFS(通讯通路门店!$BI:$BI,通讯通路门店!$S:$S,$G765)</f>
        <v>0</v>
      </c>
      <c r="AG765" s="99">
        <f>SUMIFS(通讯通路门店!$BH:$BH,通讯通路门店!$S:$S,$G765)</f>
        <v>0</v>
      </c>
      <c r="AH765" s="99">
        <f t="shared" si="56"/>
        <v>0</v>
      </c>
      <c r="AI765" s="99">
        <f>SUMIFS(通讯通路门店!$BB:$BB,通讯通路门店!$S:$S,$G765)</f>
        <v>0</v>
      </c>
      <c r="AJ765" s="99">
        <f>SUMIFS(通讯通路门店!$BE:$BE,通讯通路门店!$S:$S,$G765)</f>
        <v>0</v>
      </c>
      <c r="AK765" s="99">
        <f>SUMIFS(通讯通路门店!$BG:$BG,通讯通路门店!$S:$S,$G765)</f>
        <v>0</v>
      </c>
      <c r="AL765" s="99">
        <f>SUMIFS(通讯通路门店!$BC:$BC,通讯通路门店!$S:$S,$G765)</f>
        <v>0</v>
      </c>
      <c r="AM765" s="99">
        <f>SUMIFS(通讯通路门店!$BD:$BD,通讯通路门店!$S:$S,$G765)</f>
        <v>0</v>
      </c>
      <c r="AN765" s="99">
        <f>SUMIFS(通讯通路门店!$BF:$BF,通讯通路门店!$S:$S,$G765)</f>
        <v>0</v>
      </c>
      <c r="AO765" s="99">
        <f t="shared" si="57"/>
        <v>0</v>
      </c>
      <c r="AP765" s="99">
        <f>SUMIFS(通讯通路门店!$K:$K,通讯通路门店!$S:$S,$G765)</f>
        <v>0</v>
      </c>
      <c r="AQ765" s="83"/>
      <c r="AR765" s="99">
        <f>SUMIFS(通讯通路门店!$T:$T,通讯通路门店!$S:$S,$G765)</f>
        <v>0</v>
      </c>
      <c r="AS765" s="99">
        <f>SUMIFS(通讯通路门店!$U:$U,通讯通路门店!$S:$S,$G765)</f>
        <v>0</v>
      </c>
      <c r="AT765" s="99">
        <f>SUMIFS(通讯通路门店!$V:$V,通讯通路门店!$S:$S,$G765)</f>
        <v>0</v>
      </c>
      <c r="AU765" s="99">
        <f>SUMIFS(通讯通路门店!$W:$W,通讯通路门店!$S:$S,$G765)</f>
        <v>0</v>
      </c>
      <c r="AV765" s="99">
        <f>SUMIFS(通讯通路门店!$Z:$Z,通讯通路门店!$S:$S,$G765)</f>
        <v>0</v>
      </c>
      <c r="AW765" s="99">
        <f>SUMIFS(通讯通路门店!$AB:$AB,通讯通路门店!$S:$S,$G765)</f>
        <v>0</v>
      </c>
      <c r="AX765" s="99">
        <f>SUMIFS(通讯通路门店!$X:$X,通讯通路门店!$S:$S,$G765)</f>
        <v>0</v>
      </c>
      <c r="AY765" s="99">
        <f>SUMIFS(通讯通路门店!$Y:$Y,通讯通路门店!$S:$S,$G765)</f>
        <v>0</v>
      </c>
      <c r="AZ765" s="99">
        <f>SUMIFS(通讯通路门店!$AA:$AA,通讯通路门店!$S:$S,$G765)</f>
        <v>0</v>
      </c>
      <c r="BA765" s="99">
        <f t="shared" si="58"/>
        <v>0</v>
      </c>
      <c r="BB765" s="99">
        <f t="shared" si="59"/>
        <v>0</v>
      </c>
      <c r="BC765" s="99">
        <f>SUMIFS(通讯通路门店!$W:$W,通讯通路门店!$S:$S,$G765,通讯通路门店!$J:$J,"荣耀体验店")+SUMIFS(通讯通路门店!$W:$W,通讯通路门店!$S:$S,$G765,通讯通路门店!$J:$J,"荣耀授权专卖店")</f>
        <v>0</v>
      </c>
      <c r="BD765" s="99">
        <f>SUMIFS(通讯通路门店!$Z:$Z,通讯通路门店!$S:$S,$G765,通讯通路门店!$J:$J,"VIVO体验店")</f>
        <v>0</v>
      </c>
      <c r="BE765" s="99">
        <f>SUMIFS(通讯通路门店!$AB:$AB,通讯通路门店!$S:$S,$G765,通讯通路门店!$J:$J,"OPPO体验店")</f>
        <v>0</v>
      </c>
      <c r="BF765" s="99">
        <f>SUMIFS(通讯通路门店!$X:$X,通讯通路门店!$S:$S,$G765,通讯通路门店!$J:$J,"华为授权体验店")+SUMIFS(通讯通路门店!$AA:$AA,通讯通路门店!$S:$S,$G765,通讯通路门店!$J:$J,"华为堡垒店")</f>
        <v>0</v>
      </c>
      <c r="BG765" s="99">
        <f>SUMIFS(通讯通路门店!$Y:$Y,通讯通路门店!$S:$S,$G765,通讯通路门店!$J:$J,"小米体验店")</f>
        <v>0</v>
      </c>
      <c r="BH765" s="99">
        <f>SUMIFS(通讯通路门店!$AA:$AA,通讯通路门店!$S:$S,$G765,通讯通路门店!$J:$J,"苹果体验店")</f>
        <v>0</v>
      </c>
      <c r="BI765" s="99">
        <f>SUMIFS(通讯通路门店!$K:$K,通讯通路门店!$S:$S,$G765,通讯通路门店!$J:$J,"其他品牌专卖店")</f>
        <v>0</v>
      </c>
      <c r="BJ765" s="99">
        <f>SUMIFS(通讯通路门店!$AC:$AC,通讯通路门店!$S:$S,$G765)</f>
        <v>0</v>
      </c>
      <c r="BK765" s="99">
        <f>SUMIFS(通讯通路门店!$AD:$AD,通讯通路门店!$S:$S,$G765)</f>
        <v>0</v>
      </c>
      <c r="BL765" s="99">
        <f>SUMIFS(通讯通路门店!$AE:$AE,通讯通路门店!$S:$S,$G765)</f>
        <v>0</v>
      </c>
      <c r="BM765" s="99">
        <f>SUMIFS(通讯通路门店!$AF:$AF,通讯通路门店!$S:$S,$G765)</f>
        <v>0</v>
      </c>
      <c r="BN765" s="99">
        <f>SUMIFS(通讯通路门店!$AG:$AG,通讯通路门店!$S:$S,$G765)</f>
        <v>0</v>
      </c>
      <c r="BO765" s="99">
        <f>SUMIFS(通讯通路门店!$AH:$AH,通讯通路门店!$S:$S,$G765)</f>
        <v>0</v>
      </c>
      <c r="BP765" s="99">
        <f>SUMIFS(通讯通路门店!$AI:$AI,通讯通路门店!$S:$S,$G765)</f>
        <v>0</v>
      </c>
      <c r="BQ765" s="83"/>
    </row>
    <row r="766" spans="1:69">
      <c r="A766" s="99" t="str">
        <f>IFERROR(_xlfn.XLOOKUP($G766,通讯通路门店!$S$4:$S$993931,通讯通路门店!$A$4:$A$993931,0,0),"")</f>
        <v/>
      </c>
      <c r="B766" s="99" t="str">
        <f>IFERROR(_xlfn.XLOOKUP($G766,通讯通路门店!$S$4:$S$993931,通讯通路门店!$B$4:$B$993931,0,0),"")</f>
        <v/>
      </c>
      <c r="C766" s="99" t="str">
        <f>IFERROR(_xlfn.XLOOKUP($G766,通讯通路门店!$S$4:$S$993931,通讯通路门店!$C$4:$C$993931,0,0),"")</f>
        <v/>
      </c>
      <c r="D766" s="99" t="str">
        <f>IFERROR(_xlfn.XLOOKUP($G766,通讯通路门店!$S$4:$S$993931,通讯通路门店!$D$4:$D$993931,0,0),"")</f>
        <v/>
      </c>
      <c r="E766" s="83"/>
      <c r="F766" s="83"/>
      <c r="G766" s="101" t="e">
        <v>#N/A</v>
      </c>
      <c r="H766" s="102" t="str">
        <f>IFERROR(_xlfn.XLOOKUP($G766,通讯通路门店!$S$4:$S$993931,通讯通路门店!$R$4:$R$993931,0,0),"")</f>
        <v/>
      </c>
      <c r="I766" s="83"/>
      <c r="J766" s="83"/>
      <c r="K766" s="83"/>
      <c r="L766" s="83"/>
      <c r="M766" s="83"/>
      <c r="N766" s="83"/>
      <c r="O766" s="83"/>
      <c r="P766" s="83"/>
      <c r="Q766" s="83"/>
      <c r="R766" s="83"/>
      <c r="S766" s="83"/>
      <c r="T766" s="83"/>
      <c r="U766" s="99">
        <f>COUNTIF(通讯通路门店!$S:$S,$G766)</f>
        <v>0</v>
      </c>
      <c r="V766" s="99">
        <f>COUNTIFS(通讯通路门店!$S:$S,$G766,通讯通路门店!$J:$J,"综合卖场")</f>
        <v>0</v>
      </c>
      <c r="W766" s="99">
        <f>SUMIFS(通讯通路门店!$AJ:$AJ,通讯通路门店!$S:$S,通讯客户沙盘!$G766)</f>
        <v>0</v>
      </c>
      <c r="X766" s="99">
        <f t="shared" si="55"/>
        <v>0</v>
      </c>
      <c r="Y766" s="99">
        <f>COUNTIFS(通讯通路门店!$S:$S,$G766,通讯通路门店!$J:$J,"荣耀体验店")+COUNTIFS(通讯通路门店!$S:$S,$G766,通讯通路门店!$J:$J,"荣耀授权专卖店")</f>
        <v>0</v>
      </c>
      <c r="Z766" s="99">
        <f>COUNTIFS(通讯通路门店!$S:$S,$G766,通讯通路门店!$J:$J,"VIVO体验店")</f>
        <v>0</v>
      </c>
      <c r="AA766" s="99">
        <f>COUNTIFS(通讯通路门店!$S:$S,$G766,通讯通路门店!$J:$J,"OPPO体验店")</f>
        <v>0</v>
      </c>
      <c r="AB766" s="99">
        <f>COUNTIFS(通讯通路门店!$S:$S,$G766,通讯通路门店!$J:$J,"华为授权体验店")+COUNTIFS(通讯通路门店!$S:$S,$G766,通讯通路门店!$J:$J,"华为堡垒店")</f>
        <v>0</v>
      </c>
      <c r="AC766" s="99">
        <f>COUNTIFS(通讯通路门店!$S:$S,$G766,通讯通路门店!$J:$J,"小米体验店")</f>
        <v>0</v>
      </c>
      <c r="AD766" s="99">
        <f>COUNTIFS(通讯通路门店!$S:$S,$G766,通讯通路门店!$J:$J,"苹果体验店")</f>
        <v>0</v>
      </c>
      <c r="AE766" s="99">
        <f>COUNTIFS(通讯通路门店!$S:$S,$G766,通讯通路门店!$J:$J,"其他品牌专卖店")</f>
        <v>0</v>
      </c>
      <c r="AF766" s="99">
        <f>SUMIFS(通讯通路门店!$BI:$BI,通讯通路门店!$S:$S,$G766)</f>
        <v>0</v>
      </c>
      <c r="AG766" s="99">
        <f>SUMIFS(通讯通路门店!$BH:$BH,通讯通路门店!$S:$S,$G766)</f>
        <v>0</v>
      </c>
      <c r="AH766" s="99">
        <f t="shared" si="56"/>
        <v>0</v>
      </c>
      <c r="AI766" s="99">
        <f>SUMIFS(通讯通路门店!$BB:$BB,通讯通路门店!$S:$S,$G766)</f>
        <v>0</v>
      </c>
      <c r="AJ766" s="99">
        <f>SUMIFS(通讯通路门店!$BE:$BE,通讯通路门店!$S:$S,$G766)</f>
        <v>0</v>
      </c>
      <c r="AK766" s="99">
        <f>SUMIFS(通讯通路门店!$BG:$BG,通讯通路门店!$S:$S,$G766)</f>
        <v>0</v>
      </c>
      <c r="AL766" s="99">
        <f>SUMIFS(通讯通路门店!$BC:$BC,通讯通路门店!$S:$S,$G766)</f>
        <v>0</v>
      </c>
      <c r="AM766" s="99">
        <f>SUMIFS(通讯通路门店!$BD:$BD,通讯通路门店!$S:$S,$G766)</f>
        <v>0</v>
      </c>
      <c r="AN766" s="99">
        <f>SUMIFS(通讯通路门店!$BF:$BF,通讯通路门店!$S:$S,$G766)</f>
        <v>0</v>
      </c>
      <c r="AO766" s="99">
        <f t="shared" si="57"/>
        <v>0</v>
      </c>
      <c r="AP766" s="99">
        <f>SUMIFS(通讯通路门店!$K:$K,通讯通路门店!$S:$S,$G766)</f>
        <v>0</v>
      </c>
      <c r="AQ766" s="83"/>
      <c r="AR766" s="99">
        <f>SUMIFS(通讯通路门店!$T:$T,通讯通路门店!$S:$S,$G766)</f>
        <v>0</v>
      </c>
      <c r="AS766" s="99">
        <f>SUMIFS(通讯通路门店!$U:$U,通讯通路门店!$S:$S,$G766)</f>
        <v>0</v>
      </c>
      <c r="AT766" s="99">
        <f>SUMIFS(通讯通路门店!$V:$V,通讯通路门店!$S:$S,$G766)</f>
        <v>0</v>
      </c>
      <c r="AU766" s="99">
        <f>SUMIFS(通讯通路门店!$W:$W,通讯通路门店!$S:$S,$G766)</f>
        <v>0</v>
      </c>
      <c r="AV766" s="99">
        <f>SUMIFS(通讯通路门店!$Z:$Z,通讯通路门店!$S:$S,$G766)</f>
        <v>0</v>
      </c>
      <c r="AW766" s="99">
        <f>SUMIFS(通讯通路门店!$AB:$AB,通讯通路门店!$S:$S,$G766)</f>
        <v>0</v>
      </c>
      <c r="AX766" s="99">
        <f>SUMIFS(通讯通路门店!$X:$X,通讯通路门店!$S:$S,$G766)</f>
        <v>0</v>
      </c>
      <c r="AY766" s="99">
        <f>SUMIFS(通讯通路门店!$Y:$Y,通讯通路门店!$S:$S,$G766)</f>
        <v>0</v>
      </c>
      <c r="AZ766" s="99">
        <f>SUMIFS(通讯通路门店!$AA:$AA,通讯通路门店!$S:$S,$G766)</f>
        <v>0</v>
      </c>
      <c r="BA766" s="99">
        <f t="shared" si="58"/>
        <v>0</v>
      </c>
      <c r="BB766" s="99">
        <f t="shared" si="59"/>
        <v>0</v>
      </c>
      <c r="BC766" s="99">
        <f>SUMIFS(通讯通路门店!$W:$W,通讯通路门店!$S:$S,$G766,通讯通路门店!$J:$J,"荣耀体验店")+SUMIFS(通讯通路门店!$W:$W,通讯通路门店!$S:$S,$G766,通讯通路门店!$J:$J,"荣耀授权专卖店")</f>
        <v>0</v>
      </c>
      <c r="BD766" s="99">
        <f>SUMIFS(通讯通路门店!$Z:$Z,通讯通路门店!$S:$S,$G766,通讯通路门店!$J:$J,"VIVO体验店")</f>
        <v>0</v>
      </c>
      <c r="BE766" s="99">
        <f>SUMIFS(通讯通路门店!$AB:$AB,通讯通路门店!$S:$S,$G766,通讯通路门店!$J:$J,"OPPO体验店")</f>
        <v>0</v>
      </c>
      <c r="BF766" s="99">
        <f>SUMIFS(通讯通路门店!$X:$X,通讯通路门店!$S:$S,$G766,通讯通路门店!$J:$J,"华为授权体验店")+SUMIFS(通讯通路门店!$AA:$AA,通讯通路门店!$S:$S,$G766,通讯通路门店!$J:$J,"华为堡垒店")</f>
        <v>0</v>
      </c>
      <c r="BG766" s="99">
        <f>SUMIFS(通讯通路门店!$Y:$Y,通讯通路门店!$S:$S,$G766,通讯通路门店!$J:$J,"小米体验店")</f>
        <v>0</v>
      </c>
      <c r="BH766" s="99">
        <f>SUMIFS(通讯通路门店!$AA:$AA,通讯通路门店!$S:$S,$G766,通讯通路门店!$J:$J,"苹果体验店")</f>
        <v>0</v>
      </c>
      <c r="BI766" s="99">
        <f>SUMIFS(通讯通路门店!$K:$K,通讯通路门店!$S:$S,$G766,通讯通路门店!$J:$J,"其他品牌专卖店")</f>
        <v>0</v>
      </c>
      <c r="BJ766" s="99">
        <f>SUMIFS(通讯通路门店!$AC:$AC,通讯通路门店!$S:$S,$G766)</f>
        <v>0</v>
      </c>
      <c r="BK766" s="99">
        <f>SUMIFS(通讯通路门店!$AD:$AD,通讯通路门店!$S:$S,$G766)</f>
        <v>0</v>
      </c>
      <c r="BL766" s="99">
        <f>SUMIFS(通讯通路门店!$AE:$AE,通讯通路门店!$S:$S,$G766)</f>
        <v>0</v>
      </c>
      <c r="BM766" s="99">
        <f>SUMIFS(通讯通路门店!$AF:$AF,通讯通路门店!$S:$S,$G766)</f>
        <v>0</v>
      </c>
      <c r="BN766" s="99">
        <f>SUMIFS(通讯通路门店!$AG:$AG,通讯通路门店!$S:$S,$G766)</f>
        <v>0</v>
      </c>
      <c r="BO766" s="99">
        <f>SUMIFS(通讯通路门店!$AH:$AH,通讯通路门店!$S:$S,$G766)</f>
        <v>0</v>
      </c>
      <c r="BP766" s="99">
        <f>SUMIFS(通讯通路门店!$AI:$AI,通讯通路门店!$S:$S,$G766)</f>
        <v>0</v>
      </c>
      <c r="BQ766" s="83"/>
    </row>
    <row r="767" spans="1:69">
      <c r="A767" s="99" t="str">
        <f>IFERROR(_xlfn.XLOOKUP($G767,通讯通路门店!$S$4:$S$993931,通讯通路门店!$A$4:$A$993931,0,0),"")</f>
        <v/>
      </c>
      <c r="B767" s="99" t="str">
        <f>IFERROR(_xlfn.XLOOKUP($G767,通讯通路门店!$S$4:$S$993931,通讯通路门店!$B$4:$B$993931,0,0),"")</f>
        <v/>
      </c>
      <c r="C767" s="99" t="str">
        <f>IFERROR(_xlfn.XLOOKUP($G767,通讯通路门店!$S$4:$S$993931,通讯通路门店!$C$4:$C$993931,0,0),"")</f>
        <v/>
      </c>
      <c r="D767" s="99" t="str">
        <f>IFERROR(_xlfn.XLOOKUP($G767,通讯通路门店!$S$4:$S$993931,通讯通路门店!$D$4:$D$993931,0,0),"")</f>
        <v/>
      </c>
      <c r="E767" s="83"/>
      <c r="F767" s="83"/>
      <c r="G767" s="101" t="e">
        <v>#N/A</v>
      </c>
      <c r="H767" s="102" t="str">
        <f>IFERROR(_xlfn.XLOOKUP($G767,通讯通路门店!$S$4:$S$993931,通讯通路门店!$R$4:$R$993931,0,0),"")</f>
        <v/>
      </c>
      <c r="I767" s="83"/>
      <c r="J767" s="83"/>
      <c r="K767" s="83"/>
      <c r="L767" s="83"/>
      <c r="M767" s="83"/>
      <c r="N767" s="83"/>
      <c r="O767" s="83"/>
      <c r="P767" s="83"/>
      <c r="Q767" s="83"/>
      <c r="R767" s="83"/>
      <c r="S767" s="83"/>
      <c r="T767" s="83"/>
      <c r="U767" s="99">
        <f>COUNTIF(通讯通路门店!$S:$S,$G767)</f>
        <v>0</v>
      </c>
      <c r="V767" s="99">
        <f>COUNTIFS(通讯通路门店!$S:$S,$G767,通讯通路门店!$J:$J,"综合卖场")</f>
        <v>0</v>
      </c>
      <c r="W767" s="99">
        <f>SUMIFS(通讯通路门店!$AJ:$AJ,通讯通路门店!$S:$S,通讯客户沙盘!$G767)</f>
        <v>0</v>
      </c>
      <c r="X767" s="99">
        <f t="shared" si="55"/>
        <v>0</v>
      </c>
      <c r="Y767" s="99">
        <f>COUNTIFS(通讯通路门店!$S:$S,$G767,通讯通路门店!$J:$J,"荣耀体验店")+COUNTIFS(通讯通路门店!$S:$S,$G767,通讯通路门店!$J:$J,"荣耀授权专卖店")</f>
        <v>0</v>
      </c>
      <c r="Z767" s="99">
        <f>COUNTIFS(通讯通路门店!$S:$S,$G767,通讯通路门店!$J:$J,"VIVO体验店")</f>
        <v>0</v>
      </c>
      <c r="AA767" s="99">
        <f>COUNTIFS(通讯通路门店!$S:$S,$G767,通讯通路门店!$J:$J,"OPPO体验店")</f>
        <v>0</v>
      </c>
      <c r="AB767" s="99">
        <f>COUNTIFS(通讯通路门店!$S:$S,$G767,通讯通路门店!$J:$J,"华为授权体验店")+COUNTIFS(通讯通路门店!$S:$S,$G767,通讯通路门店!$J:$J,"华为堡垒店")</f>
        <v>0</v>
      </c>
      <c r="AC767" s="99">
        <f>COUNTIFS(通讯通路门店!$S:$S,$G767,通讯通路门店!$J:$J,"小米体验店")</f>
        <v>0</v>
      </c>
      <c r="AD767" s="99">
        <f>COUNTIFS(通讯通路门店!$S:$S,$G767,通讯通路门店!$J:$J,"苹果体验店")</f>
        <v>0</v>
      </c>
      <c r="AE767" s="99">
        <f>COUNTIFS(通讯通路门店!$S:$S,$G767,通讯通路门店!$J:$J,"其他品牌专卖店")</f>
        <v>0</v>
      </c>
      <c r="AF767" s="99">
        <f>SUMIFS(通讯通路门店!$BI:$BI,通讯通路门店!$S:$S,$G767)</f>
        <v>0</v>
      </c>
      <c r="AG767" s="99">
        <f>SUMIFS(通讯通路门店!$BH:$BH,通讯通路门店!$S:$S,$G767)</f>
        <v>0</v>
      </c>
      <c r="AH767" s="99">
        <f t="shared" si="56"/>
        <v>0</v>
      </c>
      <c r="AI767" s="99">
        <f>SUMIFS(通讯通路门店!$BB:$BB,通讯通路门店!$S:$S,$G767)</f>
        <v>0</v>
      </c>
      <c r="AJ767" s="99">
        <f>SUMIFS(通讯通路门店!$BE:$BE,通讯通路门店!$S:$S,$G767)</f>
        <v>0</v>
      </c>
      <c r="AK767" s="99">
        <f>SUMIFS(通讯通路门店!$BG:$BG,通讯通路门店!$S:$S,$G767)</f>
        <v>0</v>
      </c>
      <c r="AL767" s="99">
        <f>SUMIFS(通讯通路门店!$BC:$BC,通讯通路门店!$S:$S,$G767)</f>
        <v>0</v>
      </c>
      <c r="AM767" s="99">
        <f>SUMIFS(通讯通路门店!$BD:$BD,通讯通路门店!$S:$S,$G767)</f>
        <v>0</v>
      </c>
      <c r="AN767" s="99">
        <f>SUMIFS(通讯通路门店!$BF:$BF,通讯通路门店!$S:$S,$G767)</f>
        <v>0</v>
      </c>
      <c r="AO767" s="99">
        <f t="shared" si="57"/>
        <v>0</v>
      </c>
      <c r="AP767" s="99">
        <f>SUMIFS(通讯通路门店!$K:$K,通讯通路门店!$S:$S,$G767)</f>
        <v>0</v>
      </c>
      <c r="AQ767" s="83"/>
      <c r="AR767" s="99">
        <f>SUMIFS(通讯通路门店!$T:$T,通讯通路门店!$S:$S,$G767)</f>
        <v>0</v>
      </c>
      <c r="AS767" s="99">
        <f>SUMIFS(通讯通路门店!$U:$U,通讯通路门店!$S:$S,$G767)</f>
        <v>0</v>
      </c>
      <c r="AT767" s="99">
        <f>SUMIFS(通讯通路门店!$V:$V,通讯通路门店!$S:$S,$G767)</f>
        <v>0</v>
      </c>
      <c r="AU767" s="99">
        <f>SUMIFS(通讯通路门店!$W:$W,通讯通路门店!$S:$S,$G767)</f>
        <v>0</v>
      </c>
      <c r="AV767" s="99">
        <f>SUMIFS(通讯通路门店!$Z:$Z,通讯通路门店!$S:$S,$G767)</f>
        <v>0</v>
      </c>
      <c r="AW767" s="99">
        <f>SUMIFS(通讯通路门店!$AB:$AB,通讯通路门店!$S:$S,$G767)</f>
        <v>0</v>
      </c>
      <c r="AX767" s="99">
        <f>SUMIFS(通讯通路门店!$X:$X,通讯通路门店!$S:$S,$G767)</f>
        <v>0</v>
      </c>
      <c r="AY767" s="99">
        <f>SUMIFS(通讯通路门店!$Y:$Y,通讯通路门店!$S:$S,$G767)</f>
        <v>0</v>
      </c>
      <c r="AZ767" s="99">
        <f>SUMIFS(通讯通路门店!$AA:$AA,通讯通路门店!$S:$S,$G767)</f>
        <v>0</v>
      </c>
      <c r="BA767" s="99">
        <f t="shared" si="58"/>
        <v>0</v>
      </c>
      <c r="BB767" s="99">
        <f t="shared" si="59"/>
        <v>0</v>
      </c>
      <c r="BC767" s="99">
        <f>SUMIFS(通讯通路门店!$W:$W,通讯通路门店!$S:$S,$G767,通讯通路门店!$J:$J,"荣耀体验店")+SUMIFS(通讯通路门店!$W:$W,通讯通路门店!$S:$S,$G767,通讯通路门店!$J:$J,"荣耀授权专卖店")</f>
        <v>0</v>
      </c>
      <c r="BD767" s="99">
        <f>SUMIFS(通讯通路门店!$Z:$Z,通讯通路门店!$S:$S,$G767,通讯通路门店!$J:$J,"VIVO体验店")</f>
        <v>0</v>
      </c>
      <c r="BE767" s="99">
        <f>SUMIFS(通讯通路门店!$AB:$AB,通讯通路门店!$S:$S,$G767,通讯通路门店!$J:$J,"OPPO体验店")</f>
        <v>0</v>
      </c>
      <c r="BF767" s="99">
        <f>SUMIFS(通讯通路门店!$X:$X,通讯通路门店!$S:$S,$G767,通讯通路门店!$J:$J,"华为授权体验店")+SUMIFS(通讯通路门店!$AA:$AA,通讯通路门店!$S:$S,$G767,通讯通路门店!$J:$J,"华为堡垒店")</f>
        <v>0</v>
      </c>
      <c r="BG767" s="99">
        <f>SUMIFS(通讯通路门店!$Y:$Y,通讯通路门店!$S:$S,$G767,通讯通路门店!$J:$J,"小米体验店")</f>
        <v>0</v>
      </c>
      <c r="BH767" s="99">
        <f>SUMIFS(通讯通路门店!$AA:$AA,通讯通路门店!$S:$S,$G767,通讯通路门店!$J:$J,"苹果体验店")</f>
        <v>0</v>
      </c>
      <c r="BI767" s="99">
        <f>SUMIFS(通讯通路门店!$K:$K,通讯通路门店!$S:$S,$G767,通讯通路门店!$J:$J,"其他品牌专卖店")</f>
        <v>0</v>
      </c>
      <c r="BJ767" s="99">
        <f>SUMIFS(通讯通路门店!$AC:$AC,通讯通路门店!$S:$S,$G767)</f>
        <v>0</v>
      </c>
      <c r="BK767" s="99">
        <f>SUMIFS(通讯通路门店!$AD:$AD,通讯通路门店!$S:$S,$G767)</f>
        <v>0</v>
      </c>
      <c r="BL767" s="99">
        <f>SUMIFS(通讯通路门店!$AE:$AE,通讯通路门店!$S:$S,$G767)</f>
        <v>0</v>
      </c>
      <c r="BM767" s="99">
        <f>SUMIFS(通讯通路门店!$AF:$AF,通讯通路门店!$S:$S,$G767)</f>
        <v>0</v>
      </c>
      <c r="BN767" s="99">
        <f>SUMIFS(通讯通路门店!$AG:$AG,通讯通路门店!$S:$S,$G767)</f>
        <v>0</v>
      </c>
      <c r="BO767" s="99">
        <f>SUMIFS(通讯通路门店!$AH:$AH,通讯通路门店!$S:$S,$G767)</f>
        <v>0</v>
      </c>
      <c r="BP767" s="99">
        <f>SUMIFS(通讯通路门店!$AI:$AI,通讯通路门店!$S:$S,$G767)</f>
        <v>0</v>
      </c>
      <c r="BQ767" s="83"/>
    </row>
    <row r="768" spans="1:69">
      <c r="A768" s="99" t="str">
        <f>IFERROR(_xlfn.XLOOKUP($G768,通讯通路门店!$S$4:$S$993931,通讯通路门店!$A$4:$A$993931,0,0),"")</f>
        <v/>
      </c>
      <c r="B768" s="99" t="str">
        <f>IFERROR(_xlfn.XLOOKUP($G768,通讯通路门店!$S$4:$S$993931,通讯通路门店!$B$4:$B$993931,0,0),"")</f>
        <v/>
      </c>
      <c r="C768" s="99" t="str">
        <f>IFERROR(_xlfn.XLOOKUP($G768,通讯通路门店!$S$4:$S$993931,通讯通路门店!$C$4:$C$993931,0,0),"")</f>
        <v/>
      </c>
      <c r="D768" s="99" t="str">
        <f>IFERROR(_xlfn.XLOOKUP($G768,通讯通路门店!$S$4:$S$993931,通讯通路门店!$D$4:$D$993931,0,0),"")</f>
        <v/>
      </c>
      <c r="E768" s="83"/>
      <c r="F768" s="83"/>
      <c r="G768" s="101" t="e">
        <v>#N/A</v>
      </c>
      <c r="H768" s="102" t="str">
        <f>IFERROR(_xlfn.XLOOKUP($G768,通讯通路门店!$S$4:$S$993931,通讯通路门店!$R$4:$R$993931,0,0),"")</f>
        <v/>
      </c>
      <c r="I768" s="83"/>
      <c r="J768" s="83"/>
      <c r="K768" s="83"/>
      <c r="L768" s="83"/>
      <c r="M768" s="83"/>
      <c r="N768" s="83"/>
      <c r="O768" s="83"/>
      <c r="P768" s="83"/>
      <c r="Q768" s="83"/>
      <c r="R768" s="83"/>
      <c r="S768" s="83"/>
      <c r="T768" s="83"/>
      <c r="U768" s="99">
        <f>COUNTIF(通讯通路门店!$S:$S,$G768)</f>
        <v>0</v>
      </c>
      <c r="V768" s="99">
        <f>COUNTIFS(通讯通路门店!$S:$S,$G768,通讯通路门店!$J:$J,"综合卖场")</f>
        <v>0</v>
      </c>
      <c r="W768" s="99">
        <f>SUMIFS(通讯通路门店!$AJ:$AJ,通讯通路门店!$S:$S,通讯客户沙盘!$G768)</f>
        <v>0</v>
      </c>
      <c r="X768" s="99">
        <f t="shared" si="55"/>
        <v>0</v>
      </c>
      <c r="Y768" s="99">
        <f>COUNTIFS(通讯通路门店!$S:$S,$G768,通讯通路门店!$J:$J,"荣耀体验店")+COUNTIFS(通讯通路门店!$S:$S,$G768,通讯通路门店!$J:$J,"荣耀授权专卖店")</f>
        <v>0</v>
      </c>
      <c r="Z768" s="99">
        <f>COUNTIFS(通讯通路门店!$S:$S,$G768,通讯通路门店!$J:$J,"VIVO体验店")</f>
        <v>0</v>
      </c>
      <c r="AA768" s="99">
        <f>COUNTIFS(通讯通路门店!$S:$S,$G768,通讯通路门店!$J:$J,"OPPO体验店")</f>
        <v>0</v>
      </c>
      <c r="AB768" s="99">
        <f>COUNTIFS(通讯通路门店!$S:$S,$G768,通讯通路门店!$J:$J,"华为授权体验店")+COUNTIFS(通讯通路门店!$S:$S,$G768,通讯通路门店!$J:$J,"华为堡垒店")</f>
        <v>0</v>
      </c>
      <c r="AC768" s="99">
        <f>COUNTIFS(通讯通路门店!$S:$S,$G768,通讯通路门店!$J:$J,"小米体验店")</f>
        <v>0</v>
      </c>
      <c r="AD768" s="99">
        <f>COUNTIFS(通讯通路门店!$S:$S,$G768,通讯通路门店!$J:$J,"苹果体验店")</f>
        <v>0</v>
      </c>
      <c r="AE768" s="99">
        <f>COUNTIFS(通讯通路门店!$S:$S,$G768,通讯通路门店!$J:$J,"其他品牌专卖店")</f>
        <v>0</v>
      </c>
      <c r="AF768" s="99">
        <f>SUMIFS(通讯通路门店!$BI:$BI,通讯通路门店!$S:$S,$G768)</f>
        <v>0</v>
      </c>
      <c r="AG768" s="99">
        <f>SUMIFS(通讯通路门店!$BH:$BH,通讯通路门店!$S:$S,$G768)</f>
        <v>0</v>
      </c>
      <c r="AH768" s="99">
        <f t="shared" si="56"/>
        <v>0</v>
      </c>
      <c r="AI768" s="99">
        <f>SUMIFS(通讯通路门店!$BB:$BB,通讯通路门店!$S:$S,$G768)</f>
        <v>0</v>
      </c>
      <c r="AJ768" s="99">
        <f>SUMIFS(通讯通路门店!$BE:$BE,通讯通路门店!$S:$S,$G768)</f>
        <v>0</v>
      </c>
      <c r="AK768" s="99">
        <f>SUMIFS(通讯通路门店!$BG:$BG,通讯通路门店!$S:$S,$G768)</f>
        <v>0</v>
      </c>
      <c r="AL768" s="99">
        <f>SUMIFS(通讯通路门店!$BC:$BC,通讯通路门店!$S:$S,$G768)</f>
        <v>0</v>
      </c>
      <c r="AM768" s="99">
        <f>SUMIFS(通讯通路门店!$BD:$BD,通讯通路门店!$S:$S,$G768)</f>
        <v>0</v>
      </c>
      <c r="AN768" s="99">
        <f>SUMIFS(通讯通路门店!$BF:$BF,通讯通路门店!$S:$S,$G768)</f>
        <v>0</v>
      </c>
      <c r="AO768" s="99">
        <f t="shared" si="57"/>
        <v>0</v>
      </c>
      <c r="AP768" s="99">
        <f>SUMIFS(通讯通路门店!$K:$K,通讯通路门店!$S:$S,$G768)</f>
        <v>0</v>
      </c>
      <c r="AQ768" s="83"/>
      <c r="AR768" s="99">
        <f>SUMIFS(通讯通路门店!$T:$T,通讯通路门店!$S:$S,$G768)</f>
        <v>0</v>
      </c>
      <c r="AS768" s="99">
        <f>SUMIFS(通讯通路门店!$U:$U,通讯通路门店!$S:$S,$G768)</f>
        <v>0</v>
      </c>
      <c r="AT768" s="99">
        <f>SUMIFS(通讯通路门店!$V:$V,通讯通路门店!$S:$S,$G768)</f>
        <v>0</v>
      </c>
      <c r="AU768" s="99">
        <f>SUMIFS(通讯通路门店!$W:$W,通讯通路门店!$S:$S,$G768)</f>
        <v>0</v>
      </c>
      <c r="AV768" s="99">
        <f>SUMIFS(通讯通路门店!$Z:$Z,通讯通路门店!$S:$S,$G768)</f>
        <v>0</v>
      </c>
      <c r="AW768" s="99">
        <f>SUMIFS(通讯通路门店!$AB:$AB,通讯通路门店!$S:$S,$G768)</f>
        <v>0</v>
      </c>
      <c r="AX768" s="99">
        <f>SUMIFS(通讯通路门店!$X:$X,通讯通路门店!$S:$S,$G768)</f>
        <v>0</v>
      </c>
      <c r="AY768" s="99">
        <f>SUMIFS(通讯通路门店!$Y:$Y,通讯通路门店!$S:$S,$G768)</f>
        <v>0</v>
      </c>
      <c r="AZ768" s="99">
        <f>SUMIFS(通讯通路门店!$AA:$AA,通讯通路门店!$S:$S,$G768)</f>
        <v>0</v>
      </c>
      <c r="BA768" s="99">
        <f t="shared" si="58"/>
        <v>0</v>
      </c>
      <c r="BB768" s="99">
        <f t="shared" si="59"/>
        <v>0</v>
      </c>
      <c r="BC768" s="99">
        <f>SUMIFS(通讯通路门店!$W:$W,通讯通路门店!$S:$S,$G768,通讯通路门店!$J:$J,"荣耀体验店")+SUMIFS(通讯通路门店!$W:$W,通讯通路门店!$S:$S,$G768,通讯通路门店!$J:$J,"荣耀授权专卖店")</f>
        <v>0</v>
      </c>
      <c r="BD768" s="99">
        <f>SUMIFS(通讯通路门店!$Z:$Z,通讯通路门店!$S:$S,$G768,通讯通路门店!$J:$J,"VIVO体验店")</f>
        <v>0</v>
      </c>
      <c r="BE768" s="99">
        <f>SUMIFS(通讯通路门店!$AB:$AB,通讯通路门店!$S:$S,$G768,通讯通路门店!$J:$J,"OPPO体验店")</f>
        <v>0</v>
      </c>
      <c r="BF768" s="99">
        <f>SUMIFS(通讯通路门店!$X:$X,通讯通路门店!$S:$S,$G768,通讯通路门店!$J:$J,"华为授权体验店")+SUMIFS(通讯通路门店!$AA:$AA,通讯通路门店!$S:$S,$G768,通讯通路门店!$J:$J,"华为堡垒店")</f>
        <v>0</v>
      </c>
      <c r="BG768" s="99">
        <f>SUMIFS(通讯通路门店!$Y:$Y,通讯通路门店!$S:$S,$G768,通讯通路门店!$J:$J,"小米体验店")</f>
        <v>0</v>
      </c>
      <c r="BH768" s="99">
        <f>SUMIFS(通讯通路门店!$AA:$AA,通讯通路门店!$S:$S,$G768,通讯通路门店!$J:$J,"苹果体验店")</f>
        <v>0</v>
      </c>
      <c r="BI768" s="99">
        <f>SUMIFS(通讯通路门店!$K:$K,通讯通路门店!$S:$S,$G768,通讯通路门店!$J:$J,"其他品牌专卖店")</f>
        <v>0</v>
      </c>
      <c r="BJ768" s="99">
        <f>SUMIFS(通讯通路门店!$AC:$AC,通讯通路门店!$S:$S,$G768)</f>
        <v>0</v>
      </c>
      <c r="BK768" s="99">
        <f>SUMIFS(通讯通路门店!$AD:$AD,通讯通路门店!$S:$S,$G768)</f>
        <v>0</v>
      </c>
      <c r="BL768" s="99">
        <f>SUMIFS(通讯通路门店!$AE:$AE,通讯通路门店!$S:$S,$G768)</f>
        <v>0</v>
      </c>
      <c r="BM768" s="99">
        <f>SUMIFS(通讯通路门店!$AF:$AF,通讯通路门店!$S:$S,$G768)</f>
        <v>0</v>
      </c>
      <c r="BN768" s="99">
        <f>SUMIFS(通讯通路门店!$AG:$AG,通讯通路门店!$S:$S,$G768)</f>
        <v>0</v>
      </c>
      <c r="BO768" s="99">
        <f>SUMIFS(通讯通路门店!$AH:$AH,通讯通路门店!$S:$S,$G768)</f>
        <v>0</v>
      </c>
      <c r="BP768" s="99">
        <f>SUMIFS(通讯通路门店!$AI:$AI,通讯通路门店!$S:$S,$G768)</f>
        <v>0</v>
      </c>
      <c r="BQ768" s="83"/>
    </row>
    <row r="769" spans="1:69">
      <c r="A769" s="99" t="str">
        <f>IFERROR(_xlfn.XLOOKUP($G769,通讯通路门店!$S$4:$S$993931,通讯通路门店!$A$4:$A$993931,0,0),"")</f>
        <v/>
      </c>
      <c r="B769" s="99" t="str">
        <f>IFERROR(_xlfn.XLOOKUP($G769,通讯通路门店!$S$4:$S$993931,通讯通路门店!$B$4:$B$993931,0,0),"")</f>
        <v/>
      </c>
      <c r="C769" s="99" t="str">
        <f>IFERROR(_xlfn.XLOOKUP($G769,通讯通路门店!$S$4:$S$993931,通讯通路门店!$C$4:$C$993931,0,0),"")</f>
        <v/>
      </c>
      <c r="D769" s="99" t="str">
        <f>IFERROR(_xlfn.XLOOKUP($G769,通讯通路门店!$S$4:$S$993931,通讯通路门店!$D$4:$D$993931,0,0),"")</f>
        <v/>
      </c>
      <c r="E769" s="83"/>
      <c r="F769" s="83"/>
      <c r="G769" s="101" t="e">
        <v>#N/A</v>
      </c>
      <c r="H769" s="102" t="str">
        <f>IFERROR(_xlfn.XLOOKUP($G769,通讯通路门店!$S$4:$S$993931,通讯通路门店!$R$4:$R$993931,0,0),"")</f>
        <v/>
      </c>
      <c r="I769" s="83"/>
      <c r="J769" s="83"/>
      <c r="K769" s="83"/>
      <c r="L769" s="83"/>
      <c r="M769" s="83"/>
      <c r="N769" s="83"/>
      <c r="O769" s="83"/>
      <c r="P769" s="83"/>
      <c r="Q769" s="83"/>
      <c r="R769" s="83"/>
      <c r="S769" s="83"/>
      <c r="T769" s="83"/>
      <c r="U769" s="99">
        <f>COUNTIF(通讯通路门店!$S:$S,$G769)</f>
        <v>0</v>
      </c>
      <c r="V769" s="99">
        <f>COUNTIFS(通讯通路门店!$S:$S,$G769,通讯通路门店!$J:$J,"综合卖场")</f>
        <v>0</v>
      </c>
      <c r="W769" s="99">
        <f>SUMIFS(通讯通路门店!$AJ:$AJ,通讯通路门店!$S:$S,通讯客户沙盘!$G769)</f>
        <v>0</v>
      </c>
      <c r="X769" s="99">
        <f t="shared" si="55"/>
        <v>0</v>
      </c>
      <c r="Y769" s="99">
        <f>COUNTIFS(通讯通路门店!$S:$S,$G769,通讯通路门店!$J:$J,"荣耀体验店")+COUNTIFS(通讯通路门店!$S:$S,$G769,通讯通路门店!$J:$J,"荣耀授权专卖店")</f>
        <v>0</v>
      </c>
      <c r="Z769" s="99">
        <f>COUNTIFS(通讯通路门店!$S:$S,$G769,通讯通路门店!$J:$J,"VIVO体验店")</f>
        <v>0</v>
      </c>
      <c r="AA769" s="99">
        <f>COUNTIFS(通讯通路门店!$S:$S,$G769,通讯通路门店!$J:$J,"OPPO体验店")</f>
        <v>0</v>
      </c>
      <c r="AB769" s="99">
        <f>COUNTIFS(通讯通路门店!$S:$S,$G769,通讯通路门店!$J:$J,"华为授权体验店")+COUNTIFS(通讯通路门店!$S:$S,$G769,通讯通路门店!$J:$J,"华为堡垒店")</f>
        <v>0</v>
      </c>
      <c r="AC769" s="99">
        <f>COUNTIFS(通讯通路门店!$S:$S,$G769,通讯通路门店!$J:$J,"小米体验店")</f>
        <v>0</v>
      </c>
      <c r="AD769" s="99">
        <f>COUNTIFS(通讯通路门店!$S:$S,$G769,通讯通路门店!$J:$J,"苹果体验店")</f>
        <v>0</v>
      </c>
      <c r="AE769" s="99">
        <f>COUNTIFS(通讯通路门店!$S:$S,$G769,通讯通路门店!$J:$J,"其他品牌专卖店")</f>
        <v>0</v>
      </c>
      <c r="AF769" s="99">
        <f>SUMIFS(通讯通路门店!$BI:$BI,通讯通路门店!$S:$S,$G769)</f>
        <v>0</v>
      </c>
      <c r="AG769" s="99">
        <f>SUMIFS(通讯通路门店!$BH:$BH,通讯通路门店!$S:$S,$G769)</f>
        <v>0</v>
      </c>
      <c r="AH769" s="99">
        <f t="shared" si="56"/>
        <v>0</v>
      </c>
      <c r="AI769" s="99">
        <f>SUMIFS(通讯通路门店!$BB:$BB,通讯通路门店!$S:$S,$G769)</f>
        <v>0</v>
      </c>
      <c r="AJ769" s="99">
        <f>SUMIFS(通讯通路门店!$BE:$BE,通讯通路门店!$S:$S,$G769)</f>
        <v>0</v>
      </c>
      <c r="AK769" s="99">
        <f>SUMIFS(通讯通路门店!$BG:$BG,通讯通路门店!$S:$S,$G769)</f>
        <v>0</v>
      </c>
      <c r="AL769" s="99">
        <f>SUMIFS(通讯通路门店!$BC:$BC,通讯通路门店!$S:$S,$G769)</f>
        <v>0</v>
      </c>
      <c r="AM769" s="99">
        <f>SUMIFS(通讯通路门店!$BD:$BD,通讯通路门店!$S:$S,$G769)</f>
        <v>0</v>
      </c>
      <c r="AN769" s="99">
        <f>SUMIFS(通讯通路门店!$BF:$BF,通讯通路门店!$S:$S,$G769)</f>
        <v>0</v>
      </c>
      <c r="AO769" s="99">
        <f t="shared" si="57"/>
        <v>0</v>
      </c>
      <c r="AP769" s="99">
        <f>SUMIFS(通讯通路门店!$K:$K,通讯通路门店!$S:$S,$G769)</f>
        <v>0</v>
      </c>
      <c r="AQ769" s="83"/>
      <c r="AR769" s="99">
        <f>SUMIFS(通讯通路门店!$T:$T,通讯通路门店!$S:$S,$G769)</f>
        <v>0</v>
      </c>
      <c r="AS769" s="99">
        <f>SUMIFS(通讯通路门店!$U:$U,通讯通路门店!$S:$S,$G769)</f>
        <v>0</v>
      </c>
      <c r="AT769" s="99">
        <f>SUMIFS(通讯通路门店!$V:$V,通讯通路门店!$S:$S,$G769)</f>
        <v>0</v>
      </c>
      <c r="AU769" s="99">
        <f>SUMIFS(通讯通路门店!$W:$W,通讯通路门店!$S:$S,$G769)</f>
        <v>0</v>
      </c>
      <c r="AV769" s="99">
        <f>SUMIFS(通讯通路门店!$Z:$Z,通讯通路门店!$S:$S,$G769)</f>
        <v>0</v>
      </c>
      <c r="AW769" s="99">
        <f>SUMIFS(通讯通路门店!$AB:$AB,通讯通路门店!$S:$S,$G769)</f>
        <v>0</v>
      </c>
      <c r="AX769" s="99">
        <f>SUMIFS(通讯通路门店!$X:$X,通讯通路门店!$S:$S,$G769)</f>
        <v>0</v>
      </c>
      <c r="AY769" s="99">
        <f>SUMIFS(通讯通路门店!$Y:$Y,通讯通路门店!$S:$S,$G769)</f>
        <v>0</v>
      </c>
      <c r="AZ769" s="99">
        <f>SUMIFS(通讯通路门店!$AA:$AA,通讯通路门店!$S:$S,$G769)</f>
        <v>0</v>
      </c>
      <c r="BA769" s="99">
        <f t="shared" si="58"/>
        <v>0</v>
      </c>
      <c r="BB769" s="99">
        <f t="shared" si="59"/>
        <v>0</v>
      </c>
      <c r="BC769" s="99">
        <f>SUMIFS(通讯通路门店!$W:$W,通讯通路门店!$S:$S,$G769,通讯通路门店!$J:$J,"荣耀体验店")+SUMIFS(通讯通路门店!$W:$W,通讯通路门店!$S:$S,$G769,通讯通路门店!$J:$J,"荣耀授权专卖店")</f>
        <v>0</v>
      </c>
      <c r="BD769" s="99">
        <f>SUMIFS(通讯通路门店!$Z:$Z,通讯通路门店!$S:$S,$G769,通讯通路门店!$J:$J,"VIVO体验店")</f>
        <v>0</v>
      </c>
      <c r="BE769" s="99">
        <f>SUMIFS(通讯通路门店!$AB:$AB,通讯通路门店!$S:$S,$G769,通讯通路门店!$J:$J,"OPPO体验店")</f>
        <v>0</v>
      </c>
      <c r="BF769" s="99">
        <f>SUMIFS(通讯通路门店!$X:$X,通讯通路门店!$S:$S,$G769,通讯通路门店!$J:$J,"华为授权体验店")+SUMIFS(通讯通路门店!$AA:$AA,通讯通路门店!$S:$S,$G769,通讯通路门店!$J:$J,"华为堡垒店")</f>
        <v>0</v>
      </c>
      <c r="BG769" s="99">
        <f>SUMIFS(通讯通路门店!$Y:$Y,通讯通路门店!$S:$S,$G769,通讯通路门店!$J:$J,"小米体验店")</f>
        <v>0</v>
      </c>
      <c r="BH769" s="99">
        <f>SUMIFS(通讯通路门店!$AA:$AA,通讯通路门店!$S:$S,$G769,通讯通路门店!$J:$J,"苹果体验店")</f>
        <v>0</v>
      </c>
      <c r="BI769" s="99">
        <f>SUMIFS(通讯通路门店!$K:$K,通讯通路门店!$S:$S,$G769,通讯通路门店!$J:$J,"其他品牌专卖店")</f>
        <v>0</v>
      </c>
      <c r="BJ769" s="99">
        <f>SUMIFS(通讯通路门店!$AC:$AC,通讯通路门店!$S:$S,$G769)</f>
        <v>0</v>
      </c>
      <c r="BK769" s="99">
        <f>SUMIFS(通讯通路门店!$AD:$AD,通讯通路门店!$S:$S,$G769)</f>
        <v>0</v>
      </c>
      <c r="BL769" s="99">
        <f>SUMIFS(通讯通路门店!$AE:$AE,通讯通路门店!$S:$S,$G769)</f>
        <v>0</v>
      </c>
      <c r="BM769" s="99">
        <f>SUMIFS(通讯通路门店!$AF:$AF,通讯通路门店!$S:$S,$G769)</f>
        <v>0</v>
      </c>
      <c r="BN769" s="99">
        <f>SUMIFS(通讯通路门店!$AG:$AG,通讯通路门店!$S:$S,$G769)</f>
        <v>0</v>
      </c>
      <c r="BO769" s="99">
        <f>SUMIFS(通讯通路门店!$AH:$AH,通讯通路门店!$S:$S,$G769)</f>
        <v>0</v>
      </c>
      <c r="BP769" s="99">
        <f>SUMIFS(通讯通路门店!$AI:$AI,通讯通路门店!$S:$S,$G769)</f>
        <v>0</v>
      </c>
      <c r="BQ769" s="83"/>
    </row>
    <row r="770" spans="1:69">
      <c r="A770" s="99" t="str">
        <f>IFERROR(_xlfn.XLOOKUP($G770,通讯通路门店!$S$4:$S$993931,通讯通路门店!$A$4:$A$993931,0,0),"")</f>
        <v/>
      </c>
      <c r="B770" s="99" t="str">
        <f>IFERROR(_xlfn.XLOOKUP($G770,通讯通路门店!$S$4:$S$993931,通讯通路门店!$B$4:$B$993931,0,0),"")</f>
        <v/>
      </c>
      <c r="C770" s="99" t="str">
        <f>IFERROR(_xlfn.XLOOKUP($G770,通讯通路门店!$S$4:$S$993931,通讯通路门店!$C$4:$C$993931,0,0),"")</f>
        <v/>
      </c>
      <c r="D770" s="99" t="str">
        <f>IFERROR(_xlfn.XLOOKUP($G770,通讯通路门店!$S$4:$S$993931,通讯通路门店!$D$4:$D$993931,0,0),"")</f>
        <v/>
      </c>
      <c r="E770" s="83"/>
      <c r="F770" s="83"/>
      <c r="G770" s="101" t="e">
        <v>#N/A</v>
      </c>
      <c r="H770" s="102" t="str">
        <f>IFERROR(_xlfn.XLOOKUP($G770,通讯通路门店!$S$4:$S$993931,通讯通路门店!$R$4:$R$993931,0,0),"")</f>
        <v/>
      </c>
      <c r="I770" s="83"/>
      <c r="J770" s="83"/>
      <c r="K770" s="83"/>
      <c r="L770" s="83"/>
      <c r="M770" s="83"/>
      <c r="N770" s="83"/>
      <c r="O770" s="83"/>
      <c r="P770" s="83"/>
      <c r="Q770" s="83"/>
      <c r="R770" s="83"/>
      <c r="S770" s="83"/>
      <c r="T770" s="83"/>
      <c r="U770" s="99">
        <f>COUNTIF(通讯通路门店!$S:$S,$G770)</f>
        <v>0</v>
      </c>
      <c r="V770" s="99">
        <f>COUNTIFS(通讯通路门店!$S:$S,$G770,通讯通路门店!$J:$J,"综合卖场")</f>
        <v>0</v>
      </c>
      <c r="W770" s="99">
        <f>SUMIFS(通讯通路门店!$AJ:$AJ,通讯通路门店!$S:$S,通讯客户沙盘!$G770)</f>
        <v>0</v>
      </c>
      <c r="X770" s="99">
        <f t="shared" si="55"/>
        <v>0</v>
      </c>
      <c r="Y770" s="99">
        <f>COUNTIFS(通讯通路门店!$S:$S,$G770,通讯通路门店!$J:$J,"荣耀体验店")+COUNTIFS(通讯通路门店!$S:$S,$G770,通讯通路门店!$J:$J,"荣耀授权专卖店")</f>
        <v>0</v>
      </c>
      <c r="Z770" s="99">
        <f>COUNTIFS(通讯通路门店!$S:$S,$G770,通讯通路门店!$J:$J,"VIVO体验店")</f>
        <v>0</v>
      </c>
      <c r="AA770" s="99">
        <f>COUNTIFS(通讯通路门店!$S:$S,$G770,通讯通路门店!$J:$J,"OPPO体验店")</f>
        <v>0</v>
      </c>
      <c r="AB770" s="99">
        <f>COUNTIFS(通讯通路门店!$S:$S,$G770,通讯通路门店!$J:$J,"华为授权体验店")+COUNTIFS(通讯通路门店!$S:$S,$G770,通讯通路门店!$J:$J,"华为堡垒店")</f>
        <v>0</v>
      </c>
      <c r="AC770" s="99">
        <f>COUNTIFS(通讯通路门店!$S:$S,$G770,通讯通路门店!$J:$J,"小米体验店")</f>
        <v>0</v>
      </c>
      <c r="AD770" s="99">
        <f>COUNTIFS(通讯通路门店!$S:$S,$G770,通讯通路门店!$J:$J,"苹果体验店")</f>
        <v>0</v>
      </c>
      <c r="AE770" s="99">
        <f>COUNTIFS(通讯通路门店!$S:$S,$G770,通讯通路门店!$J:$J,"其他品牌专卖店")</f>
        <v>0</v>
      </c>
      <c r="AF770" s="99">
        <f>SUMIFS(通讯通路门店!$BI:$BI,通讯通路门店!$S:$S,$G770)</f>
        <v>0</v>
      </c>
      <c r="AG770" s="99">
        <f>SUMIFS(通讯通路门店!$BH:$BH,通讯通路门店!$S:$S,$G770)</f>
        <v>0</v>
      </c>
      <c r="AH770" s="99">
        <f t="shared" si="56"/>
        <v>0</v>
      </c>
      <c r="AI770" s="99">
        <f>SUMIFS(通讯通路门店!$BB:$BB,通讯通路门店!$S:$S,$G770)</f>
        <v>0</v>
      </c>
      <c r="AJ770" s="99">
        <f>SUMIFS(通讯通路门店!$BE:$BE,通讯通路门店!$S:$S,$G770)</f>
        <v>0</v>
      </c>
      <c r="AK770" s="99">
        <f>SUMIFS(通讯通路门店!$BG:$BG,通讯通路门店!$S:$S,$G770)</f>
        <v>0</v>
      </c>
      <c r="AL770" s="99">
        <f>SUMIFS(通讯通路门店!$BC:$BC,通讯通路门店!$S:$S,$G770)</f>
        <v>0</v>
      </c>
      <c r="AM770" s="99">
        <f>SUMIFS(通讯通路门店!$BD:$BD,通讯通路门店!$S:$S,$G770)</f>
        <v>0</v>
      </c>
      <c r="AN770" s="99">
        <f>SUMIFS(通讯通路门店!$BF:$BF,通讯通路门店!$S:$S,$G770)</f>
        <v>0</v>
      </c>
      <c r="AO770" s="99">
        <f t="shared" si="57"/>
        <v>0</v>
      </c>
      <c r="AP770" s="99">
        <f>SUMIFS(通讯通路门店!$K:$K,通讯通路门店!$S:$S,$G770)</f>
        <v>0</v>
      </c>
      <c r="AQ770" s="83"/>
      <c r="AR770" s="99">
        <f>SUMIFS(通讯通路门店!$T:$T,通讯通路门店!$S:$S,$G770)</f>
        <v>0</v>
      </c>
      <c r="AS770" s="99">
        <f>SUMIFS(通讯通路门店!$U:$U,通讯通路门店!$S:$S,$G770)</f>
        <v>0</v>
      </c>
      <c r="AT770" s="99">
        <f>SUMIFS(通讯通路门店!$V:$V,通讯通路门店!$S:$S,$G770)</f>
        <v>0</v>
      </c>
      <c r="AU770" s="99">
        <f>SUMIFS(通讯通路门店!$W:$W,通讯通路门店!$S:$S,$G770)</f>
        <v>0</v>
      </c>
      <c r="AV770" s="99">
        <f>SUMIFS(通讯通路门店!$Z:$Z,通讯通路门店!$S:$S,$G770)</f>
        <v>0</v>
      </c>
      <c r="AW770" s="99">
        <f>SUMIFS(通讯通路门店!$AB:$AB,通讯通路门店!$S:$S,$G770)</f>
        <v>0</v>
      </c>
      <c r="AX770" s="99">
        <f>SUMIFS(通讯通路门店!$X:$X,通讯通路门店!$S:$S,$G770)</f>
        <v>0</v>
      </c>
      <c r="AY770" s="99">
        <f>SUMIFS(通讯通路门店!$Y:$Y,通讯通路门店!$S:$S,$G770)</f>
        <v>0</v>
      </c>
      <c r="AZ770" s="99">
        <f>SUMIFS(通讯通路门店!$AA:$AA,通讯通路门店!$S:$S,$G770)</f>
        <v>0</v>
      </c>
      <c r="BA770" s="99">
        <f t="shared" si="58"/>
        <v>0</v>
      </c>
      <c r="BB770" s="99">
        <f t="shared" si="59"/>
        <v>0</v>
      </c>
      <c r="BC770" s="99">
        <f>SUMIFS(通讯通路门店!$W:$W,通讯通路门店!$S:$S,$G770,通讯通路门店!$J:$J,"荣耀体验店")+SUMIFS(通讯通路门店!$W:$W,通讯通路门店!$S:$S,$G770,通讯通路门店!$J:$J,"荣耀授权专卖店")</f>
        <v>0</v>
      </c>
      <c r="BD770" s="99">
        <f>SUMIFS(通讯通路门店!$Z:$Z,通讯通路门店!$S:$S,$G770,通讯通路门店!$J:$J,"VIVO体验店")</f>
        <v>0</v>
      </c>
      <c r="BE770" s="99">
        <f>SUMIFS(通讯通路门店!$AB:$AB,通讯通路门店!$S:$S,$G770,通讯通路门店!$J:$J,"OPPO体验店")</f>
        <v>0</v>
      </c>
      <c r="BF770" s="99">
        <f>SUMIFS(通讯通路门店!$X:$X,通讯通路门店!$S:$S,$G770,通讯通路门店!$J:$J,"华为授权体验店")+SUMIFS(通讯通路门店!$AA:$AA,通讯通路门店!$S:$S,$G770,通讯通路门店!$J:$J,"华为堡垒店")</f>
        <v>0</v>
      </c>
      <c r="BG770" s="99">
        <f>SUMIFS(通讯通路门店!$Y:$Y,通讯通路门店!$S:$S,$G770,通讯通路门店!$J:$J,"小米体验店")</f>
        <v>0</v>
      </c>
      <c r="BH770" s="99">
        <f>SUMIFS(通讯通路门店!$AA:$AA,通讯通路门店!$S:$S,$G770,通讯通路门店!$J:$J,"苹果体验店")</f>
        <v>0</v>
      </c>
      <c r="BI770" s="99">
        <f>SUMIFS(通讯通路门店!$K:$K,通讯通路门店!$S:$S,$G770,通讯通路门店!$J:$J,"其他品牌专卖店")</f>
        <v>0</v>
      </c>
      <c r="BJ770" s="99">
        <f>SUMIFS(通讯通路门店!$AC:$AC,通讯通路门店!$S:$S,$G770)</f>
        <v>0</v>
      </c>
      <c r="BK770" s="99">
        <f>SUMIFS(通讯通路门店!$AD:$AD,通讯通路门店!$S:$S,$G770)</f>
        <v>0</v>
      </c>
      <c r="BL770" s="99">
        <f>SUMIFS(通讯通路门店!$AE:$AE,通讯通路门店!$S:$S,$G770)</f>
        <v>0</v>
      </c>
      <c r="BM770" s="99">
        <f>SUMIFS(通讯通路门店!$AF:$AF,通讯通路门店!$S:$S,$G770)</f>
        <v>0</v>
      </c>
      <c r="BN770" s="99">
        <f>SUMIFS(通讯通路门店!$AG:$AG,通讯通路门店!$S:$S,$G770)</f>
        <v>0</v>
      </c>
      <c r="BO770" s="99">
        <f>SUMIFS(通讯通路门店!$AH:$AH,通讯通路门店!$S:$S,$G770)</f>
        <v>0</v>
      </c>
      <c r="BP770" s="99">
        <f>SUMIFS(通讯通路门店!$AI:$AI,通讯通路门店!$S:$S,$G770)</f>
        <v>0</v>
      </c>
      <c r="BQ770" s="83"/>
    </row>
    <row r="771" spans="1:69">
      <c r="A771" s="99" t="str">
        <f>IFERROR(_xlfn.XLOOKUP($G771,通讯通路门店!$S$4:$S$993931,通讯通路门店!$A$4:$A$993931,0,0),"")</f>
        <v/>
      </c>
      <c r="B771" s="99" t="str">
        <f>IFERROR(_xlfn.XLOOKUP($G771,通讯通路门店!$S$4:$S$993931,通讯通路门店!$B$4:$B$993931,0,0),"")</f>
        <v/>
      </c>
      <c r="C771" s="99" t="str">
        <f>IFERROR(_xlfn.XLOOKUP($G771,通讯通路门店!$S$4:$S$993931,通讯通路门店!$C$4:$C$993931,0,0),"")</f>
        <v/>
      </c>
      <c r="D771" s="99" t="str">
        <f>IFERROR(_xlfn.XLOOKUP($G771,通讯通路门店!$S$4:$S$993931,通讯通路门店!$D$4:$D$993931,0,0),"")</f>
        <v/>
      </c>
      <c r="E771" s="83"/>
      <c r="F771" s="83"/>
      <c r="G771" s="101" t="e">
        <v>#N/A</v>
      </c>
      <c r="H771" s="102" t="str">
        <f>IFERROR(_xlfn.XLOOKUP($G771,通讯通路门店!$S$4:$S$993931,通讯通路门店!$R$4:$R$993931,0,0),"")</f>
        <v/>
      </c>
      <c r="I771" s="83"/>
      <c r="J771" s="83"/>
      <c r="K771" s="83"/>
      <c r="L771" s="83"/>
      <c r="M771" s="83"/>
      <c r="N771" s="83"/>
      <c r="O771" s="83"/>
      <c r="P771" s="83"/>
      <c r="Q771" s="83"/>
      <c r="R771" s="83"/>
      <c r="S771" s="83"/>
      <c r="T771" s="83"/>
      <c r="U771" s="99">
        <f>COUNTIF(通讯通路门店!$S:$S,$G771)</f>
        <v>0</v>
      </c>
      <c r="V771" s="99">
        <f>COUNTIFS(通讯通路门店!$S:$S,$G771,通讯通路门店!$J:$J,"综合卖场")</f>
        <v>0</v>
      </c>
      <c r="W771" s="99">
        <f>SUMIFS(通讯通路门店!$AJ:$AJ,通讯通路门店!$S:$S,通讯客户沙盘!$G771)</f>
        <v>0</v>
      </c>
      <c r="X771" s="99">
        <f t="shared" si="55"/>
        <v>0</v>
      </c>
      <c r="Y771" s="99">
        <f>COUNTIFS(通讯通路门店!$S:$S,$G771,通讯通路门店!$J:$J,"荣耀体验店")+COUNTIFS(通讯通路门店!$S:$S,$G771,通讯通路门店!$J:$J,"荣耀授权专卖店")</f>
        <v>0</v>
      </c>
      <c r="Z771" s="99">
        <f>COUNTIFS(通讯通路门店!$S:$S,$G771,通讯通路门店!$J:$J,"VIVO体验店")</f>
        <v>0</v>
      </c>
      <c r="AA771" s="99">
        <f>COUNTIFS(通讯通路门店!$S:$S,$G771,通讯通路门店!$J:$J,"OPPO体验店")</f>
        <v>0</v>
      </c>
      <c r="AB771" s="99">
        <f>COUNTIFS(通讯通路门店!$S:$S,$G771,通讯通路门店!$J:$J,"华为授权体验店")+COUNTIFS(通讯通路门店!$S:$S,$G771,通讯通路门店!$J:$J,"华为堡垒店")</f>
        <v>0</v>
      </c>
      <c r="AC771" s="99">
        <f>COUNTIFS(通讯通路门店!$S:$S,$G771,通讯通路门店!$J:$J,"小米体验店")</f>
        <v>0</v>
      </c>
      <c r="AD771" s="99">
        <f>COUNTIFS(通讯通路门店!$S:$S,$G771,通讯通路门店!$J:$J,"苹果体验店")</f>
        <v>0</v>
      </c>
      <c r="AE771" s="99">
        <f>COUNTIFS(通讯通路门店!$S:$S,$G771,通讯通路门店!$J:$J,"其他品牌专卖店")</f>
        <v>0</v>
      </c>
      <c r="AF771" s="99">
        <f>SUMIFS(通讯通路门店!$BI:$BI,通讯通路门店!$S:$S,$G771)</f>
        <v>0</v>
      </c>
      <c r="AG771" s="99">
        <f>SUMIFS(通讯通路门店!$BH:$BH,通讯通路门店!$S:$S,$G771)</f>
        <v>0</v>
      </c>
      <c r="AH771" s="99">
        <f t="shared" si="56"/>
        <v>0</v>
      </c>
      <c r="AI771" s="99">
        <f>SUMIFS(通讯通路门店!$BB:$BB,通讯通路门店!$S:$S,$G771)</f>
        <v>0</v>
      </c>
      <c r="AJ771" s="99">
        <f>SUMIFS(通讯通路门店!$BE:$BE,通讯通路门店!$S:$S,$G771)</f>
        <v>0</v>
      </c>
      <c r="AK771" s="99">
        <f>SUMIFS(通讯通路门店!$BG:$BG,通讯通路门店!$S:$S,$G771)</f>
        <v>0</v>
      </c>
      <c r="AL771" s="99">
        <f>SUMIFS(通讯通路门店!$BC:$BC,通讯通路门店!$S:$S,$G771)</f>
        <v>0</v>
      </c>
      <c r="AM771" s="99">
        <f>SUMIFS(通讯通路门店!$BD:$BD,通讯通路门店!$S:$S,$G771)</f>
        <v>0</v>
      </c>
      <c r="AN771" s="99">
        <f>SUMIFS(通讯通路门店!$BF:$BF,通讯通路门店!$S:$S,$G771)</f>
        <v>0</v>
      </c>
      <c r="AO771" s="99">
        <f t="shared" si="57"/>
        <v>0</v>
      </c>
      <c r="AP771" s="99">
        <f>SUMIFS(通讯通路门店!$K:$K,通讯通路门店!$S:$S,$G771)</f>
        <v>0</v>
      </c>
      <c r="AQ771" s="83"/>
      <c r="AR771" s="99">
        <f>SUMIFS(通讯通路门店!$T:$T,通讯通路门店!$S:$S,$G771)</f>
        <v>0</v>
      </c>
      <c r="AS771" s="99">
        <f>SUMIFS(通讯通路门店!$U:$U,通讯通路门店!$S:$S,$G771)</f>
        <v>0</v>
      </c>
      <c r="AT771" s="99">
        <f>SUMIFS(通讯通路门店!$V:$V,通讯通路门店!$S:$S,$G771)</f>
        <v>0</v>
      </c>
      <c r="AU771" s="99">
        <f>SUMIFS(通讯通路门店!$W:$W,通讯通路门店!$S:$S,$G771)</f>
        <v>0</v>
      </c>
      <c r="AV771" s="99">
        <f>SUMIFS(通讯通路门店!$Z:$Z,通讯通路门店!$S:$S,$G771)</f>
        <v>0</v>
      </c>
      <c r="AW771" s="99">
        <f>SUMIFS(通讯通路门店!$AB:$AB,通讯通路门店!$S:$S,$G771)</f>
        <v>0</v>
      </c>
      <c r="AX771" s="99">
        <f>SUMIFS(通讯通路门店!$X:$X,通讯通路门店!$S:$S,$G771)</f>
        <v>0</v>
      </c>
      <c r="AY771" s="99">
        <f>SUMIFS(通讯通路门店!$Y:$Y,通讯通路门店!$S:$S,$G771)</f>
        <v>0</v>
      </c>
      <c r="AZ771" s="99">
        <f>SUMIFS(通讯通路门店!$AA:$AA,通讯通路门店!$S:$S,$G771)</f>
        <v>0</v>
      </c>
      <c r="BA771" s="99">
        <f t="shared" si="58"/>
        <v>0</v>
      </c>
      <c r="BB771" s="99">
        <f t="shared" si="59"/>
        <v>0</v>
      </c>
      <c r="BC771" s="99">
        <f>SUMIFS(通讯通路门店!$W:$W,通讯通路门店!$S:$S,$G771,通讯通路门店!$J:$J,"荣耀体验店")+SUMIFS(通讯通路门店!$W:$W,通讯通路门店!$S:$S,$G771,通讯通路门店!$J:$J,"荣耀授权专卖店")</f>
        <v>0</v>
      </c>
      <c r="BD771" s="99">
        <f>SUMIFS(通讯通路门店!$Z:$Z,通讯通路门店!$S:$S,$G771,通讯通路门店!$J:$J,"VIVO体验店")</f>
        <v>0</v>
      </c>
      <c r="BE771" s="99">
        <f>SUMIFS(通讯通路门店!$AB:$AB,通讯通路门店!$S:$S,$G771,通讯通路门店!$J:$J,"OPPO体验店")</f>
        <v>0</v>
      </c>
      <c r="BF771" s="99">
        <f>SUMIFS(通讯通路门店!$X:$X,通讯通路门店!$S:$S,$G771,通讯通路门店!$J:$J,"华为授权体验店")+SUMIFS(通讯通路门店!$AA:$AA,通讯通路门店!$S:$S,$G771,通讯通路门店!$J:$J,"华为堡垒店")</f>
        <v>0</v>
      </c>
      <c r="BG771" s="99">
        <f>SUMIFS(通讯通路门店!$Y:$Y,通讯通路门店!$S:$S,$G771,通讯通路门店!$J:$J,"小米体验店")</f>
        <v>0</v>
      </c>
      <c r="BH771" s="99">
        <f>SUMIFS(通讯通路门店!$AA:$AA,通讯通路门店!$S:$S,$G771,通讯通路门店!$J:$J,"苹果体验店")</f>
        <v>0</v>
      </c>
      <c r="BI771" s="99">
        <f>SUMIFS(通讯通路门店!$K:$K,通讯通路门店!$S:$S,$G771,通讯通路门店!$J:$J,"其他品牌专卖店")</f>
        <v>0</v>
      </c>
      <c r="BJ771" s="99">
        <f>SUMIFS(通讯通路门店!$AC:$AC,通讯通路门店!$S:$S,$G771)</f>
        <v>0</v>
      </c>
      <c r="BK771" s="99">
        <f>SUMIFS(通讯通路门店!$AD:$AD,通讯通路门店!$S:$S,$G771)</f>
        <v>0</v>
      </c>
      <c r="BL771" s="99">
        <f>SUMIFS(通讯通路门店!$AE:$AE,通讯通路门店!$S:$S,$G771)</f>
        <v>0</v>
      </c>
      <c r="BM771" s="99">
        <f>SUMIFS(通讯通路门店!$AF:$AF,通讯通路门店!$S:$S,$G771)</f>
        <v>0</v>
      </c>
      <c r="BN771" s="99">
        <f>SUMIFS(通讯通路门店!$AG:$AG,通讯通路门店!$S:$S,$G771)</f>
        <v>0</v>
      </c>
      <c r="BO771" s="99">
        <f>SUMIFS(通讯通路门店!$AH:$AH,通讯通路门店!$S:$S,$G771)</f>
        <v>0</v>
      </c>
      <c r="BP771" s="99">
        <f>SUMIFS(通讯通路门店!$AI:$AI,通讯通路门店!$S:$S,$G771)</f>
        <v>0</v>
      </c>
      <c r="BQ771" s="83"/>
    </row>
    <row r="772" spans="1:69">
      <c r="A772" s="99" t="str">
        <f>IFERROR(_xlfn.XLOOKUP($G772,通讯通路门店!$S$4:$S$993931,通讯通路门店!$A$4:$A$993931,0,0),"")</f>
        <v/>
      </c>
      <c r="B772" s="99" t="str">
        <f>IFERROR(_xlfn.XLOOKUP($G772,通讯通路门店!$S$4:$S$993931,通讯通路门店!$B$4:$B$993931,0,0),"")</f>
        <v/>
      </c>
      <c r="C772" s="99" t="str">
        <f>IFERROR(_xlfn.XLOOKUP($G772,通讯通路门店!$S$4:$S$993931,通讯通路门店!$C$4:$C$993931,0,0),"")</f>
        <v/>
      </c>
      <c r="D772" s="99" t="str">
        <f>IFERROR(_xlfn.XLOOKUP($G772,通讯通路门店!$S$4:$S$993931,通讯通路门店!$D$4:$D$993931,0,0),"")</f>
        <v/>
      </c>
      <c r="E772" s="83"/>
      <c r="F772" s="83"/>
      <c r="G772" s="101" t="e">
        <v>#N/A</v>
      </c>
      <c r="H772" s="102" t="str">
        <f>IFERROR(_xlfn.XLOOKUP($G772,通讯通路门店!$S$4:$S$993931,通讯通路门店!$R$4:$R$993931,0,0),"")</f>
        <v/>
      </c>
      <c r="I772" s="83"/>
      <c r="J772" s="83"/>
      <c r="K772" s="83"/>
      <c r="L772" s="83"/>
      <c r="M772" s="83"/>
      <c r="N772" s="83"/>
      <c r="O772" s="83"/>
      <c r="P772" s="83"/>
      <c r="Q772" s="83"/>
      <c r="R772" s="83"/>
      <c r="S772" s="83"/>
      <c r="T772" s="83"/>
      <c r="U772" s="99">
        <f>COUNTIF(通讯通路门店!$S:$S,$G772)</f>
        <v>0</v>
      </c>
      <c r="V772" s="99">
        <f>COUNTIFS(通讯通路门店!$S:$S,$G772,通讯通路门店!$J:$J,"综合卖场")</f>
        <v>0</v>
      </c>
      <c r="W772" s="99">
        <f>SUMIFS(通讯通路门店!$AJ:$AJ,通讯通路门店!$S:$S,通讯客户沙盘!$G772)</f>
        <v>0</v>
      </c>
      <c r="X772" s="99">
        <f t="shared" ref="X772:X835" si="60">Y772+Z772+AA772+AB772+AC772+AD772+AE772</f>
        <v>0</v>
      </c>
      <c r="Y772" s="99">
        <f>COUNTIFS(通讯通路门店!$S:$S,$G772,通讯通路门店!$J:$J,"荣耀体验店")+COUNTIFS(通讯通路门店!$S:$S,$G772,通讯通路门店!$J:$J,"荣耀授权专卖店")</f>
        <v>0</v>
      </c>
      <c r="Z772" s="99">
        <f>COUNTIFS(通讯通路门店!$S:$S,$G772,通讯通路门店!$J:$J,"VIVO体验店")</f>
        <v>0</v>
      </c>
      <c r="AA772" s="99">
        <f>COUNTIFS(通讯通路门店!$S:$S,$G772,通讯通路门店!$J:$J,"OPPO体验店")</f>
        <v>0</v>
      </c>
      <c r="AB772" s="99">
        <f>COUNTIFS(通讯通路门店!$S:$S,$G772,通讯通路门店!$J:$J,"华为授权体验店")+COUNTIFS(通讯通路门店!$S:$S,$G772,通讯通路门店!$J:$J,"华为堡垒店")</f>
        <v>0</v>
      </c>
      <c r="AC772" s="99">
        <f>COUNTIFS(通讯通路门店!$S:$S,$G772,通讯通路门店!$J:$J,"小米体验店")</f>
        <v>0</v>
      </c>
      <c r="AD772" s="99">
        <f>COUNTIFS(通讯通路门店!$S:$S,$G772,通讯通路门店!$J:$J,"苹果体验店")</f>
        <v>0</v>
      </c>
      <c r="AE772" s="99">
        <f>COUNTIFS(通讯通路门店!$S:$S,$G772,通讯通路门店!$J:$J,"其他品牌专卖店")</f>
        <v>0</v>
      </c>
      <c r="AF772" s="99">
        <f>SUMIFS(通讯通路门店!$BI:$BI,通讯通路门店!$S:$S,$G772)</f>
        <v>0</v>
      </c>
      <c r="AG772" s="99">
        <f>SUMIFS(通讯通路门店!$BH:$BH,通讯通路门店!$S:$S,$G772)</f>
        <v>0</v>
      </c>
      <c r="AH772" s="99">
        <f t="shared" ref="AH772:AH835" si="61">AI772+AJ772+AK772+AL772+AM772+AN772</f>
        <v>0</v>
      </c>
      <c r="AI772" s="99">
        <f>SUMIFS(通讯通路门店!$BB:$BB,通讯通路门店!$S:$S,$G772)</f>
        <v>0</v>
      </c>
      <c r="AJ772" s="99">
        <f>SUMIFS(通讯通路门店!$BE:$BE,通讯通路门店!$S:$S,$G772)</f>
        <v>0</v>
      </c>
      <c r="AK772" s="99">
        <f>SUMIFS(通讯通路门店!$BG:$BG,通讯通路门店!$S:$S,$G772)</f>
        <v>0</v>
      </c>
      <c r="AL772" s="99">
        <f>SUMIFS(通讯通路门店!$BC:$BC,通讯通路门店!$S:$S,$G772)</f>
        <v>0</v>
      </c>
      <c r="AM772" s="99">
        <f>SUMIFS(通讯通路门店!$BD:$BD,通讯通路门店!$S:$S,$G772)</f>
        <v>0</v>
      </c>
      <c r="AN772" s="99">
        <f>SUMIFS(通讯通路门店!$BF:$BF,通讯通路门店!$S:$S,$G772)</f>
        <v>0</v>
      </c>
      <c r="AO772" s="99">
        <f t="shared" ref="AO772:AO835" si="62">AP772+AQ772</f>
        <v>0</v>
      </c>
      <c r="AP772" s="99">
        <f>SUMIFS(通讯通路门店!$K:$K,通讯通路门店!$S:$S,$G772)</f>
        <v>0</v>
      </c>
      <c r="AQ772" s="83"/>
      <c r="AR772" s="99">
        <f>SUMIFS(通讯通路门店!$T:$T,通讯通路门店!$S:$S,$G772)</f>
        <v>0</v>
      </c>
      <c r="AS772" s="99">
        <f>SUMIFS(通讯通路门店!$U:$U,通讯通路门店!$S:$S,$G772)</f>
        <v>0</v>
      </c>
      <c r="AT772" s="99">
        <f>SUMIFS(通讯通路门店!$V:$V,通讯通路门店!$S:$S,$G772)</f>
        <v>0</v>
      </c>
      <c r="AU772" s="99">
        <f>SUMIFS(通讯通路门店!$W:$W,通讯通路门店!$S:$S,$G772)</f>
        <v>0</v>
      </c>
      <c r="AV772" s="99">
        <f>SUMIFS(通讯通路门店!$Z:$Z,通讯通路门店!$S:$S,$G772)</f>
        <v>0</v>
      </c>
      <c r="AW772" s="99">
        <f>SUMIFS(通讯通路门店!$AB:$AB,通讯通路门店!$S:$S,$G772)</f>
        <v>0</v>
      </c>
      <c r="AX772" s="99">
        <f>SUMIFS(通讯通路门店!$X:$X,通讯通路门店!$S:$S,$G772)</f>
        <v>0</v>
      </c>
      <c r="AY772" s="99">
        <f>SUMIFS(通讯通路门店!$Y:$Y,通讯通路门店!$S:$S,$G772)</f>
        <v>0</v>
      </c>
      <c r="AZ772" s="99">
        <f>SUMIFS(通讯通路门店!$AA:$AA,通讯通路门店!$S:$S,$G772)</f>
        <v>0</v>
      </c>
      <c r="BA772" s="99">
        <f t="shared" ref="BA772:BA835" si="63">AP772-BB772</f>
        <v>0</v>
      </c>
      <c r="BB772" s="99">
        <f t="shared" ref="BB772:BB835" si="64">BC772+BD772+BE772+BF772+BG772+BH772</f>
        <v>0</v>
      </c>
      <c r="BC772" s="99">
        <f>SUMIFS(通讯通路门店!$W:$W,通讯通路门店!$S:$S,$G772,通讯通路门店!$J:$J,"荣耀体验店")+SUMIFS(通讯通路门店!$W:$W,通讯通路门店!$S:$S,$G772,通讯通路门店!$J:$J,"荣耀授权专卖店")</f>
        <v>0</v>
      </c>
      <c r="BD772" s="99">
        <f>SUMIFS(通讯通路门店!$Z:$Z,通讯通路门店!$S:$S,$G772,通讯通路门店!$J:$J,"VIVO体验店")</f>
        <v>0</v>
      </c>
      <c r="BE772" s="99">
        <f>SUMIFS(通讯通路门店!$AB:$AB,通讯通路门店!$S:$S,$G772,通讯通路门店!$J:$J,"OPPO体验店")</f>
        <v>0</v>
      </c>
      <c r="BF772" s="99">
        <f>SUMIFS(通讯通路门店!$X:$X,通讯通路门店!$S:$S,$G772,通讯通路门店!$J:$J,"华为授权体验店")+SUMIFS(通讯通路门店!$AA:$AA,通讯通路门店!$S:$S,$G772,通讯通路门店!$J:$J,"华为堡垒店")</f>
        <v>0</v>
      </c>
      <c r="BG772" s="99">
        <f>SUMIFS(通讯通路门店!$Y:$Y,通讯通路门店!$S:$S,$G772,通讯通路门店!$J:$J,"小米体验店")</f>
        <v>0</v>
      </c>
      <c r="BH772" s="99">
        <f>SUMIFS(通讯通路门店!$AA:$AA,通讯通路门店!$S:$S,$G772,通讯通路门店!$J:$J,"苹果体验店")</f>
        <v>0</v>
      </c>
      <c r="BI772" s="99">
        <f>SUMIFS(通讯通路门店!$K:$K,通讯通路门店!$S:$S,$G772,通讯通路门店!$J:$J,"其他品牌专卖店")</f>
        <v>0</v>
      </c>
      <c r="BJ772" s="99">
        <f>SUMIFS(通讯通路门店!$AC:$AC,通讯通路门店!$S:$S,$G772)</f>
        <v>0</v>
      </c>
      <c r="BK772" s="99">
        <f>SUMIFS(通讯通路门店!$AD:$AD,通讯通路门店!$S:$S,$G772)</f>
        <v>0</v>
      </c>
      <c r="BL772" s="99">
        <f>SUMIFS(通讯通路门店!$AE:$AE,通讯通路门店!$S:$S,$G772)</f>
        <v>0</v>
      </c>
      <c r="BM772" s="99">
        <f>SUMIFS(通讯通路门店!$AF:$AF,通讯通路门店!$S:$S,$G772)</f>
        <v>0</v>
      </c>
      <c r="BN772" s="99">
        <f>SUMIFS(通讯通路门店!$AG:$AG,通讯通路门店!$S:$S,$G772)</f>
        <v>0</v>
      </c>
      <c r="BO772" s="99">
        <f>SUMIFS(通讯通路门店!$AH:$AH,通讯通路门店!$S:$S,$G772)</f>
        <v>0</v>
      </c>
      <c r="BP772" s="99">
        <f>SUMIFS(通讯通路门店!$AI:$AI,通讯通路门店!$S:$S,$G772)</f>
        <v>0</v>
      </c>
      <c r="BQ772" s="83"/>
    </row>
    <row r="773" spans="1:69">
      <c r="A773" s="99" t="str">
        <f>IFERROR(_xlfn.XLOOKUP($G773,通讯通路门店!$S$4:$S$993931,通讯通路门店!$A$4:$A$993931,0,0),"")</f>
        <v/>
      </c>
      <c r="B773" s="99" t="str">
        <f>IFERROR(_xlfn.XLOOKUP($G773,通讯通路门店!$S$4:$S$993931,通讯通路门店!$B$4:$B$993931,0,0),"")</f>
        <v/>
      </c>
      <c r="C773" s="99" t="str">
        <f>IFERROR(_xlfn.XLOOKUP($G773,通讯通路门店!$S$4:$S$993931,通讯通路门店!$C$4:$C$993931,0,0),"")</f>
        <v/>
      </c>
      <c r="D773" s="99" t="str">
        <f>IFERROR(_xlfn.XLOOKUP($G773,通讯通路门店!$S$4:$S$993931,通讯通路门店!$D$4:$D$993931,0,0),"")</f>
        <v/>
      </c>
      <c r="E773" s="83"/>
      <c r="F773" s="83"/>
      <c r="G773" s="101" t="e">
        <v>#N/A</v>
      </c>
      <c r="H773" s="102" t="str">
        <f>IFERROR(_xlfn.XLOOKUP($G773,通讯通路门店!$S$4:$S$993931,通讯通路门店!$R$4:$R$993931,0,0),"")</f>
        <v/>
      </c>
      <c r="I773" s="83"/>
      <c r="J773" s="83"/>
      <c r="K773" s="83"/>
      <c r="L773" s="83"/>
      <c r="M773" s="83"/>
      <c r="N773" s="83"/>
      <c r="O773" s="83"/>
      <c r="P773" s="83"/>
      <c r="Q773" s="83"/>
      <c r="R773" s="83"/>
      <c r="S773" s="83"/>
      <c r="T773" s="83"/>
      <c r="U773" s="99">
        <f>COUNTIF(通讯通路门店!$S:$S,$G773)</f>
        <v>0</v>
      </c>
      <c r="V773" s="99">
        <f>COUNTIFS(通讯通路门店!$S:$S,$G773,通讯通路门店!$J:$J,"综合卖场")</f>
        <v>0</v>
      </c>
      <c r="W773" s="99">
        <f>SUMIFS(通讯通路门店!$AJ:$AJ,通讯通路门店!$S:$S,通讯客户沙盘!$G773)</f>
        <v>0</v>
      </c>
      <c r="X773" s="99">
        <f t="shared" si="60"/>
        <v>0</v>
      </c>
      <c r="Y773" s="99">
        <f>COUNTIFS(通讯通路门店!$S:$S,$G773,通讯通路门店!$J:$J,"荣耀体验店")+COUNTIFS(通讯通路门店!$S:$S,$G773,通讯通路门店!$J:$J,"荣耀授权专卖店")</f>
        <v>0</v>
      </c>
      <c r="Z773" s="99">
        <f>COUNTIFS(通讯通路门店!$S:$S,$G773,通讯通路门店!$J:$J,"VIVO体验店")</f>
        <v>0</v>
      </c>
      <c r="AA773" s="99">
        <f>COUNTIFS(通讯通路门店!$S:$S,$G773,通讯通路门店!$J:$J,"OPPO体验店")</f>
        <v>0</v>
      </c>
      <c r="AB773" s="99">
        <f>COUNTIFS(通讯通路门店!$S:$S,$G773,通讯通路门店!$J:$J,"华为授权体验店")+COUNTIFS(通讯通路门店!$S:$S,$G773,通讯通路门店!$J:$J,"华为堡垒店")</f>
        <v>0</v>
      </c>
      <c r="AC773" s="99">
        <f>COUNTIFS(通讯通路门店!$S:$S,$G773,通讯通路门店!$J:$J,"小米体验店")</f>
        <v>0</v>
      </c>
      <c r="AD773" s="99">
        <f>COUNTIFS(通讯通路门店!$S:$S,$G773,通讯通路门店!$J:$J,"苹果体验店")</f>
        <v>0</v>
      </c>
      <c r="AE773" s="99">
        <f>COUNTIFS(通讯通路门店!$S:$S,$G773,通讯通路门店!$J:$J,"其他品牌专卖店")</f>
        <v>0</v>
      </c>
      <c r="AF773" s="99">
        <f>SUMIFS(通讯通路门店!$BI:$BI,通讯通路门店!$S:$S,$G773)</f>
        <v>0</v>
      </c>
      <c r="AG773" s="99">
        <f>SUMIFS(通讯通路门店!$BH:$BH,通讯通路门店!$S:$S,$G773)</f>
        <v>0</v>
      </c>
      <c r="AH773" s="99">
        <f t="shared" si="61"/>
        <v>0</v>
      </c>
      <c r="AI773" s="99">
        <f>SUMIFS(通讯通路门店!$BB:$BB,通讯通路门店!$S:$S,$G773)</f>
        <v>0</v>
      </c>
      <c r="AJ773" s="99">
        <f>SUMIFS(通讯通路门店!$BE:$BE,通讯通路门店!$S:$S,$G773)</f>
        <v>0</v>
      </c>
      <c r="AK773" s="99">
        <f>SUMIFS(通讯通路门店!$BG:$BG,通讯通路门店!$S:$S,$G773)</f>
        <v>0</v>
      </c>
      <c r="AL773" s="99">
        <f>SUMIFS(通讯通路门店!$BC:$BC,通讯通路门店!$S:$S,$G773)</f>
        <v>0</v>
      </c>
      <c r="AM773" s="99">
        <f>SUMIFS(通讯通路门店!$BD:$BD,通讯通路门店!$S:$S,$G773)</f>
        <v>0</v>
      </c>
      <c r="AN773" s="99">
        <f>SUMIFS(通讯通路门店!$BF:$BF,通讯通路门店!$S:$S,$G773)</f>
        <v>0</v>
      </c>
      <c r="AO773" s="99">
        <f t="shared" si="62"/>
        <v>0</v>
      </c>
      <c r="AP773" s="99">
        <f>SUMIFS(通讯通路门店!$K:$K,通讯通路门店!$S:$S,$G773)</f>
        <v>0</v>
      </c>
      <c r="AQ773" s="83"/>
      <c r="AR773" s="99">
        <f>SUMIFS(通讯通路门店!$T:$T,通讯通路门店!$S:$S,$G773)</f>
        <v>0</v>
      </c>
      <c r="AS773" s="99">
        <f>SUMIFS(通讯通路门店!$U:$U,通讯通路门店!$S:$S,$G773)</f>
        <v>0</v>
      </c>
      <c r="AT773" s="99">
        <f>SUMIFS(通讯通路门店!$V:$V,通讯通路门店!$S:$S,$G773)</f>
        <v>0</v>
      </c>
      <c r="AU773" s="99">
        <f>SUMIFS(通讯通路门店!$W:$W,通讯通路门店!$S:$S,$G773)</f>
        <v>0</v>
      </c>
      <c r="AV773" s="99">
        <f>SUMIFS(通讯通路门店!$Z:$Z,通讯通路门店!$S:$S,$G773)</f>
        <v>0</v>
      </c>
      <c r="AW773" s="99">
        <f>SUMIFS(通讯通路门店!$AB:$AB,通讯通路门店!$S:$S,$G773)</f>
        <v>0</v>
      </c>
      <c r="AX773" s="99">
        <f>SUMIFS(通讯通路门店!$X:$X,通讯通路门店!$S:$S,$G773)</f>
        <v>0</v>
      </c>
      <c r="AY773" s="99">
        <f>SUMIFS(通讯通路门店!$Y:$Y,通讯通路门店!$S:$S,$G773)</f>
        <v>0</v>
      </c>
      <c r="AZ773" s="99">
        <f>SUMIFS(通讯通路门店!$AA:$AA,通讯通路门店!$S:$S,$G773)</f>
        <v>0</v>
      </c>
      <c r="BA773" s="99">
        <f t="shared" si="63"/>
        <v>0</v>
      </c>
      <c r="BB773" s="99">
        <f t="shared" si="64"/>
        <v>0</v>
      </c>
      <c r="BC773" s="99">
        <f>SUMIFS(通讯通路门店!$W:$W,通讯通路门店!$S:$S,$G773,通讯通路门店!$J:$J,"荣耀体验店")+SUMIFS(通讯通路门店!$W:$W,通讯通路门店!$S:$S,$G773,通讯通路门店!$J:$J,"荣耀授权专卖店")</f>
        <v>0</v>
      </c>
      <c r="BD773" s="99">
        <f>SUMIFS(通讯通路门店!$Z:$Z,通讯通路门店!$S:$S,$G773,通讯通路门店!$J:$J,"VIVO体验店")</f>
        <v>0</v>
      </c>
      <c r="BE773" s="99">
        <f>SUMIFS(通讯通路门店!$AB:$AB,通讯通路门店!$S:$S,$G773,通讯通路门店!$J:$J,"OPPO体验店")</f>
        <v>0</v>
      </c>
      <c r="BF773" s="99">
        <f>SUMIFS(通讯通路门店!$X:$X,通讯通路门店!$S:$S,$G773,通讯通路门店!$J:$J,"华为授权体验店")+SUMIFS(通讯通路门店!$AA:$AA,通讯通路门店!$S:$S,$G773,通讯通路门店!$J:$J,"华为堡垒店")</f>
        <v>0</v>
      </c>
      <c r="BG773" s="99">
        <f>SUMIFS(通讯通路门店!$Y:$Y,通讯通路门店!$S:$S,$G773,通讯通路门店!$J:$J,"小米体验店")</f>
        <v>0</v>
      </c>
      <c r="BH773" s="99">
        <f>SUMIFS(通讯通路门店!$AA:$AA,通讯通路门店!$S:$S,$G773,通讯通路门店!$J:$J,"苹果体验店")</f>
        <v>0</v>
      </c>
      <c r="BI773" s="99">
        <f>SUMIFS(通讯通路门店!$K:$K,通讯通路门店!$S:$S,$G773,通讯通路门店!$J:$J,"其他品牌专卖店")</f>
        <v>0</v>
      </c>
      <c r="BJ773" s="99">
        <f>SUMIFS(通讯通路门店!$AC:$AC,通讯通路门店!$S:$S,$G773)</f>
        <v>0</v>
      </c>
      <c r="BK773" s="99">
        <f>SUMIFS(通讯通路门店!$AD:$AD,通讯通路门店!$S:$S,$G773)</f>
        <v>0</v>
      </c>
      <c r="BL773" s="99">
        <f>SUMIFS(通讯通路门店!$AE:$AE,通讯通路门店!$S:$S,$G773)</f>
        <v>0</v>
      </c>
      <c r="BM773" s="99">
        <f>SUMIFS(通讯通路门店!$AF:$AF,通讯通路门店!$S:$S,$G773)</f>
        <v>0</v>
      </c>
      <c r="BN773" s="99">
        <f>SUMIFS(通讯通路门店!$AG:$AG,通讯通路门店!$S:$S,$G773)</f>
        <v>0</v>
      </c>
      <c r="BO773" s="99">
        <f>SUMIFS(通讯通路门店!$AH:$AH,通讯通路门店!$S:$S,$G773)</f>
        <v>0</v>
      </c>
      <c r="BP773" s="99">
        <f>SUMIFS(通讯通路门店!$AI:$AI,通讯通路门店!$S:$S,$G773)</f>
        <v>0</v>
      </c>
      <c r="BQ773" s="83"/>
    </row>
    <row r="774" spans="1:69">
      <c r="A774" s="99" t="str">
        <f>IFERROR(_xlfn.XLOOKUP($G774,通讯通路门店!$S$4:$S$993931,通讯通路门店!$A$4:$A$993931,0,0),"")</f>
        <v/>
      </c>
      <c r="B774" s="99" t="str">
        <f>IFERROR(_xlfn.XLOOKUP($G774,通讯通路门店!$S$4:$S$993931,通讯通路门店!$B$4:$B$993931,0,0),"")</f>
        <v/>
      </c>
      <c r="C774" s="99" t="str">
        <f>IFERROR(_xlfn.XLOOKUP($G774,通讯通路门店!$S$4:$S$993931,通讯通路门店!$C$4:$C$993931,0,0),"")</f>
        <v/>
      </c>
      <c r="D774" s="99" t="str">
        <f>IFERROR(_xlfn.XLOOKUP($G774,通讯通路门店!$S$4:$S$993931,通讯通路门店!$D$4:$D$993931,0,0),"")</f>
        <v/>
      </c>
      <c r="E774" s="83"/>
      <c r="F774" s="83"/>
      <c r="G774" s="101" t="e">
        <v>#N/A</v>
      </c>
      <c r="H774" s="102" t="str">
        <f>IFERROR(_xlfn.XLOOKUP($G774,通讯通路门店!$S$4:$S$993931,通讯通路门店!$R$4:$R$993931,0,0),"")</f>
        <v/>
      </c>
      <c r="I774" s="83"/>
      <c r="J774" s="83"/>
      <c r="K774" s="83"/>
      <c r="L774" s="83"/>
      <c r="M774" s="83"/>
      <c r="N774" s="83"/>
      <c r="O774" s="83"/>
      <c r="P774" s="83"/>
      <c r="Q774" s="83"/>
      <c r="R774" s="83"/>
      <c r="S774" s="83"/>
      <c r="T774" s="83"/>
      <c r="U774" s="99">
        <f>COUNTIF(通讯通路门店!$S:$S,$G774)</f>
        <v>0</v>
      </c>
      <c r="V774" s="99">
        <f>COUNTIFS(通讯通路门店!$S:$S,$G774,通讯通路门店!$J:$J,"综合卖场")</f>
        <v>0</v>
      </c>
      <c r="W774" s="99">
        <f>SUMIFS(通讯通路门店!$AJ:$AJ,通讯通路门店!$S:$S,通讯客户沙盘!$G774)</f>
        <v>0</v>
      </c>
      <c r="X774" s="99">
        <f t="shared" si="60"/>
        <v>0</v>
      </c>
      <c r="Y774" s="99">
        <f>COUNTIFS(通讯通路门店!$S:$S,$G774,通讯通路门店!$J:$J,"荣耀体验店")+COUNTIFS(通讯通路门店!$S:$S,$G774,通讯通路门店!$J:$J,"荣耀授权专卖店")</f>
        <v>0</v>
      </c>
      <c r="Z774" s="99">
        <f>COUNTIFS(通讯通路门店!$S:$S,$G774,通讯通路门店!$J:$J,"VIVO体验店")</f>
        <v>0</v>
      </c>
      <c r="AA774" s="99">
        <f>COUNTIFS(通讯通路门店!$S:$S,$G774,通讯通路门店!$J:$J,"OPPO体验店")</f>
        <v>0</v>
      </c>
      <c r="AB774" s="99">
        <f>COUNTIFS(通讯通路门店!$S:$S,$G774,通讯通路门店!$J:$J,"华为授权体验店")+COUNTIFS(通讯通路门店!$S:$S,$G774,通讯通路门店!$J:$J,"华为堡垒店")</f>
        <v>0</v>
      </c>
      <c r="AC774" s="99">
        <f>COUNTIFS(通讯通路门店!$S:$S,$G774,通讯通路门店!$J:$J,"小米体验店")</f>
        <v>0</v>
      </c>
      <c r="AD774" s="99">
        <f>COUNTIFS(通讯通路门店!$S:$S,$G774,通讯通路门店!$J:$J,"苹果体验店")</f>
        <v>0</v>
      </c>
      <c r="AE774" s="99">
        <f>COUNTIFS(通讯通路门店!$S:$S,$G774,通讯通路门店!$J:$J,"其他品牌专卖店")</f>
        <v>0</v>
      </c>
      <c r="AF774" s="99">
        <f>SUMIFS(通讯通路门店!$BI:$BI,通讯通路门店!$S:$S,$G774)</f>
        <v>0</v>
      </c>
      <c r="AG774" s="99">
        <f>SUMIFS(通讯通路门店!$BH:$BH,通讯通路门店!$S:$S,$G774)</f>
        <v>0</v>
      </c>
      <c r="AH774" s="99">
        <f t="shared" si="61"/>
        <v>0</v>
      </c>
      <c r="AI774" s="99">
        <f>SUMIFS(通讯通路门店!$BB:$BB,通讯通路门店!$S:$S,$G774)</f>
        <v>0</v>
      </c>
      <c r="AJ774" s="99">
        <f>SUMIFS(通讯通路门店!$BE:$BE,通讯通路门店!$S:$S,$G774)</f>
        <v>0</v>
      </c>
      <c r="AK774" s="99">
        <f>SUMIFS(通讯通路门店!$BG:$BG,通讯通路门店!$S:$S,$G774)</f>
        <v>0</v>
      </c>
      <c r="AL774" s="99">
        <f>SUMIFS(通讯通路门店!$BC:$BC,通讯通路门店!$S:$S,$G774)</f>
        <v>0</v>
      </c>
      <c r="AM774" s="99">
        <f>SUMIFS(通讯通路门店!$BD:$BD,通讯通路门店!$S:$S,$G774)</f>
        <v>0</v>
      </c>
      <c r="AN774" s="99">
        <f>SUMIFS(通讯通路门店!$BF:$BF,通讯通路门店!$S:$S,$G774)</f>
        <v>0</v>
      </c>
      <c r="AO774" s="99">
        <f t="shared" si="62"/>
        <v>0</v>
      </c>
      <c r="AP774" s="99">
        <f>SUMIFS(通讯通路门店!$K:$K,通讯通路门店!$S:$S,$G774)</f>
        <v>0</v>
      </c>
      <c r="AQ774" s="83"/>
      <c r="AR774" s="99">
        <f>SUMIFS(通讯通路门店!$T:$T,通讯通路门店!$S:$S,$G774)</f>
        <v>0</v>
      </c>
      <c r="AS774" s="99">
        <f>SUMIFS(通讯通路门店!$U:$U,通讯通路门店!$S:$S,$G774)</f>
        <v>0</v>
      </c>
      <c r="AT774" s="99">
        <f>SUMIFS(通讯通路门店!$V:$V,通讯通路门店!$S:$S,$G774)</f>
        <v>0</v>
      </c>
      <c r="AU774" s="99">
        <f>SUMIFS(通讯通路门店!$W:$W,通讯通路门店!$S:$S,$G774)</f>
        <v>0</v>
      </c>
      <c r="AV774" s="99">
        <f>SUMIFS(通讯通路门店!$Z:$Z,通讯通路门店!$S:$S,$G774)</f>
        <v>0</v>
      </c>
      <c r="AW774" s="99">
        <f>SUMIFS(通讯通路门店!$AB:$AB,通讯通路门店!$S:$S,$G774)</f>
        <v>0</v>
      </c>
      <c r="AX774" s="99">
        <f>SUMIFS(通讯通路门店!$X:$X,通讯通路门店!$S:$S,$G774)</f>
        <v>0</v>
      </c>
      <c r="AY774" s="99">
        <f>SUMIFS(通讯通路门店!$Y:$Y,通讯通路门店!$S:$S,$G774)</f>
        <v>0</v>
      </c>
      <c r="AZ774" s="99">
        <f>SUMIFS(通讯通路门店!$AA:$AA,通讯通路门店!$S:$S,$G774)</f>
        <v>0</v>
      </c>
      <c r="BA774" s="99">
        <f t="shared" si="63"/>
        <v>0</v>
      </c>
      <c r="BB774" s="99">
        <f t="shared" si="64"/>
        <v>0</v>
      </c>
      <c r="BC774" s="99">
        <f>SUMIFS(通讯通路门店!$W:$W,通讯通路门店!$S:$S,$G774,通讯通路门店!$J:$J,"荣耀体验店")+SUMIFS(通讯通路门店!$W:$W,通讯通路门店!$S:$S,$G774,通讯通路门店!$J:$J,"荣耀授权专卖店")</f>
        <v>0</v>
      </c>
      <c r="BD774" s="99">
        <f>SUMIFS(通讯通路门店!$Z:$Z,通讯通路门店!$S:$S,$G774,通讯通路门店!$J:$J,"VIVO体验店")</f>
        <v>0</v>
      </c>
      <c r="BE774" s="99">
        <f>SUMIFS(通讯通路门店!$AB:$AB,通讯通路门店!$S:$S,$G774,通讯通路门店!$J:$J,"OPPO体验店")</f>
        <v>0</v>
      </c>
      <c r="BF774" s="99">
        <f>SUMIFS(通讯通路门店!$X:$X,通讯通路门店!$S:$S,$G774,通讯通路门店!$J:$J,"华为授权体验店")+SUMIFS(通讯通路门店!$AA:$AA,通讯通路门店!$S:$S,$G774,通讯通路门店!$J:$J,"华为堡垒店")</f>
        <v>0</v>
      </c>
      <c r="BG774" s="99">
        <f>SUMIFS(通讯通路门店!$Y:$Y,通讯通路门店!$S:$S,$G774,通讯通路门店!$J:$J,"小米体验店")</f>
        <v>0</v>
      </c>
      <c r="BH774" s="99">
        <f>SUMIFS(通讯通路门店!$AA:$AA,通讯通路门店!$S:$S,$G774,通讯通路门店!$J:$J,"苹果体验店")</f>
        <v>0</v>
      </c>
      <c r="BI774" s="99">
        <f>SUMIFS(通讯通路门店!$K:$K,通讯通路门店!$S:$S,$G774,通讯通路门店!$J:$J,"其他品牌专卖店")</f>
        <v>0</v>
      </c>
      <c r="BJ774" s="99">
        <f>SUMIFS(通讯通路门店!$AC:$AC,通讯通路门店!$S:$S,$G774)</f>
        <v>0</v>
      </c>
      <c r="BK774" s="99">
        <f>SUMIFS(通讯通路门店!$AD:$AD,通讯通路门店!$S:$S,$G774)</f>
        <v>0</v>
      </c>
      <c r="BL774" s="99">
        <f>SUMIFS(通讯通路门店!$AE:$AE,通讯通路门店!$S:$S,$G774)</f>
        <v>0</v>
      </c>
      <c r="BM774" s="99">
        <f>SUMIFS(通讯通路门店!$AF:$AF,通讯通路门店!$S:$S,$G774)</f>
        <v>0</v>
      </c>
      <c r="BN774" s="99">
        <f>SUMIFS(通讯通路门店!$AG:$AG,通讯通路门店!$S:$S,$G774)</f>
        <v>0</v>
      </c>
      <c r="BO774" s="99">
        <f>SUMIFS(通讯通路门店!$AH:$AH,通讯通路门店!$S:$S,$G774)</f>
        <v>0</v>
      </c>
      <c r="BP774" s="99">
        <f>SUMIFS(通讯通路门店!$AI:$AI,通讯通路门店!$S:$S,$G774)</f>
        <v>0</v>
      </c>
      <c r="BQ774" s="83"/>
    </row>
    <row r="775" spans="1:69">
      <c r="A775" s="99" t="str">
        <f>IFERROR(_xlfn.XLOOKUP($G775,通讯通路门店!$S$4:$S$993931,通讯通路门店!$A$4:$A$993931,0,0),"")</f>
        <v/>
      </c>
      <c r="B775" s="99" t="str">
        <f>IFERROR(_xlfn.XLOOKUP($G775,通讯通路门店!$S$4:$S$993931,通讯通路门店!$B$4:$B$993931,0,0),"")</f>
        <v/>
      </c>
      <c r="C775" s="99" t="str">
        <f>IFERROR(_xlfn.XLOOKUP($G775,通讯通路门店!$S$4:$S$993931,通讯通路门店!$C$4:$C$993931,0,0),"")</f>
        <v/>
      </c>
      <c r="D775" s="99" t="str">
        <f>IFERROR(_xlfn.XLOOKUP($G775,通讯通路门店!$S$4:$S$993931,通讯通路门店!$D$4:$D$993931,0,0),"")</f>
        <v/>
      </c>
      <c r="E775" s="83"/>
      <c r="F775" s="83"/>
      <c r="G775" s="101" t="e">
        <v>#N/A</v>
      </c>
      <c r="H775" s="102" t="str">
        <f>IFERROR(_xlfn.XLOOKUP($G775,通讯通路门店!$S$4:$S$993931,通讯通路门店!$R$4:$R$993931,0,0),"")</f>
        <v/>
      </c>
      <c r="I775" s="83"/>
      <c r="J775" s="83"/>
      <c r="K775" s="83"/>
      <c r="L775" s="83"/>
      <c r="M775" s="83"/>
      <c r="N775" s="83"/>
      <c r="O775" s="83"/>
      <c r="P775" s="83"/>
      <c r="Q775" s="83"/>
      <c r="R775" s="83"/>
      <c r="S775" s="83"/>
      <c r="T775" s="83"/>
      <c r="U775" s="99">
        <f>COUNTIF(通讯通路门店!$S:$S,$G775)</f>
        <v>0</v>
      </c>
      <c r="V775" s="99">
        <f>COUNTIFS(通讯通路门店!$S:$S,$G775,通讯通路门店!$J:$J,"综合卖场")</f>
        <v>0</v>
      </c>
      <c r="W775" s="99">
        <f>SUMIFS(通讯通路门店!$AJ:$AJ,通讯通路门店!$S:$S,通讯客户沙盘!$G775)</f>
        <v>0</v>
      </c>
      <c r="X775" s="99">
        <f t="shared" si="60"/>
        <v>0</v>
      </c>
      <c r="Y775" s="99">
        <f>COUNTIFS(通讯通路门店!$S:$S,$G775,通讯通路门店!$J:$J,"荣耀体验店")+COUNTIFS(通讯通路门店!$S:$S,$G775,通讯通路门店!$J:$J,"荣耀授权专卖店")</f>
        <v>0</v>
      </c>
      <c r="Z775" s="99">
        <f>COUNTIFS(通讯通路门店!$S:$S,$G775,通讯通路门店!$J:$J,"VIVO体验店")</f>
        <v>0</v>
      </c>
      <c r="AA775" s="99">
        <f>COUNTIFS(通讯通路门店!$S:$S,$G775,通讯通路门店!$J:$J,"OPPO体验店")</f>
        <v>0</v>
      </c>
      <c r="AB775" s="99">
        <f>COUNTIFS(通讯通路门店!$S:$S,$G775,通讯通路门店!$J:$J,"华为授权体验店")+COUNTIFS(通讯通路门店!$S:$S,$G775,通讯通路门店!$J:$J,"华为堡垒店")</f>
        <v>0</v>
      </c>
      <c r="AC775" s="99">
        <f>COUNTIFS(通讯通路门店!$S:$S,$G775,通讯通路门店!$J:$J,"小米体验店")</f>
        <v>0</v>
      </c>
      <c r="AD775" s="99">
        <f>COUNTIFS(通讯通路门店!$S:$S,$G775,通讯通路门店!$J:$J,"苹果体验店")</f>
        <v>0</v>
      </c>
      <c r="AE775" s="99">
        <f>COUNTIFS(通讯通路门店!$S:$S,$G775,通讯通路门店!$J:$J,"其他品牌专卖店")</f>
        <v>0</v>
      </c>
      <c r="AF775" s="99">
        <f>SUMIFS(通讯通路门店!$BI:$BI,通讯通路门店!$S:$S,$G775)</f>
        <v>0</v>
      </c>
      <c r="AG775" s="99">
        <f>SUMIFS(通讯通路门店!$BH:$BH,通讯通路门店!$S:$S,$G775)</f>
        <v>0</v>
      </c>
      <c r="AH775" s="99">
        <f t="shared" si="61"/>
        <v>0</v>
      </c>
      <c r="AI775" s="99">
        <f>SUMIFS(通讯通路门店!$BB:$BB,通讯通路门店!$S:$S,$G775)</f>
        <v>0</v>
      </c>
      <c r="AJ775" s="99">
        <f>SUMIFS(通讯通路门店!$BE:$BE,通讯通路门店!$S:$S,$G775)</f>
        <v>0</v>
      </c>
      <c r="AK775" s="99">
        <f>SUMIFS(通讯通路门店!$BG:$BG,通讯通路门店!$S:$S,$G775)</f>
        <v>0</v>
      </c>
      <c r="AL775" s="99">
        <f>SUMIFS(通讯通路门店!$BC:$BC,通讯通路门店!$S:$S,$G775)</f>
        <v>0</v>
      </c>
      <c r="AM775" s="99">
        <f>SUMIFS(通讯通路门店!$BD:$BD,通讯通路门店!$S:$S,$G775)</f>
        <v>0</v>
      </c>
      <c r="AN775" s="99">
        <f>SUMIFS(通讯通路门店!$BF:$BF,通讯通路门店!$S:$S,$G775)</f>
        <v>0</v>
      </c>
      <c r="AO775" s="99">
        <f t="shared" si="62"/>
        <v>0</v>
      </c>
      <c r="AP775" s="99">
        <f>SUMIFS(通讯通路门店!$K:$K,通讯通路门店!$S:$S,$G775)</f>
        <v>0</v>
      </c>
      <c r="AQ775" s="83"/>
      <c r="AR775" s="99">
        <f>SUMIFS(通讯通路门店!$T:$T,通讯通路门店!$S:$S,$G775)</f>
        <v>0</v>
      </c>
      <c r="AS775" s="99">
        <f>SUMIFS(通讯通路门店!$U:$U,通讯通路门店!$S:$S,$G775)</f>
        <v>0</v>
      </c>
      <c r="AT775" s="99">
        <f>SUMIFS(通讯通路门店!$V:$V,通讯通路门店!$S:$S,$G775)</f>
        <v>0</v>
      </c>
      <c r="AU775" s="99">
        <f>SUMIFS(通讯通路门店!$W:$W,通讯通路门店!$S:$S,$G775)</f>
        <v>0</v>
      </c>
      <c r="AV775" s="99">
        <f>SUMIFS(通讯通路门店!$Z:$Z,通讯通路门店!$S:$S,$G775)</f>
        <v>0</v>
      </c>
      <c r="AW775" s="99">
        <f>SUMIFS(通讯通路门店!$AB:$AB,通讯通路门店!$S:$S,$G775)</f>
        <v>0</v>
      </c>
      <c r="AX775" s="99">
        <f>SUMIFS(通讯通路门店!$X:$X,通讯通路门店!$S:$S,$G775)</f>
        <v>0</v>
      </c>
      <c r="AY775" s="99">
        <f>SUMIFS(通讯通路门店!$Y:$Y,通讯通路门店!$S:$S,$G775)</f>
        <v>0</v>
      </c>
      <c r="AZ775" s="99">
        <f>SUMIFS(通讯通路门店!$AA:$AA,通讯通路门店!$S:$S,$G775)</f>
        <v>0</v>
      </c>
      <c r="BA775" s="99">
        <f t="shared" si="63"/>
        <v>0</v>
      </c>
      <c r="BB775" s="99">
        <f t="shared" si="64"/>
        <v>0</v>
      </c>
      <c r="BC775" s="99">
        <f>SUMIFS(通讯通路门店!$W:$W,通讯通路门店!$S:$S,$G775,通讯通路门店!$J:$J,"荣耀体验店")+SUMIFS(通讯通路门店!$W:$W,通讯通路门店!$S:$S,$G775,通讯通路门店!$J:$J,"荣耀授权专卖店")</f>
        <v>0</v>
      </c>
      <c r="BD775" s="99">
        <f>SUMIFS(通讯通路门店!$Z:$Z,通讯通路门店!$S:$S,$G775,通讯通路门店!$J:$J,"VIVO体验店")</f>
        <v>0</v>
      </c>
      <c r="BE775" s="99">
        <f>SUMIFS(通讯通路门店!$AB:$AB,通讯通路门店!$S:$S,$G775,通讯通路门店!$J:$J,"OPPO体验店")</f>
        <v>0</v>
      </c>
      <c r="BF775" s="99">
        <f>SUMIFS(通讯通路门店!$X:$X,通讯通路门店!$S:$S,$G775,通讯通路门店!$J:$J,"华为授权体验店")+SUMIFS(通讯通路门店!$AA:$AA,通讯通路门店!$S:$S,$G775,通讯通路门店!$J:$J,"华为堡垒店")</f>
        <v>0</v>
      </c>
      <c r="BG775" s="99">
        <f>SUMIFS(通讯通路门店!$Y:$Y,通讯通路门店!$S:$S,$G775,通讯通路门店!$J:$J,"小米体验店")</f>
        <v>0</v>
      </c>
      <c r="BH775" s="99">
        <f>SUMIFS(通讯通路门店!$AA:$AA,通讯通路门店!$S:$S,$G775,通讯通路门店!$J:$J,"苹果体验店")</f>
        <v>0</v>
      </c>
      <c r="BI775" s="99">
        <f>SUMIFS(通讯通路门店!$K:$K,通讯通路门店!$S:$S,$G775,通讯通路门店!$J:$J,"其他品牌专卖店")</f>
        <v>0</v>
      </c>
      <c r="BJ775" s="99">
        <f>SUMIFS(通讯通路门店!$AC:$AC,通讯通路门店!$S:$S,$G775)</f>
        <v>0</v>
      </c>
      <c r="BK775" s="99">
        <f>SUMIFS(通讯通路门店!$AD:$AD,通讯通路门店!$S:$S,$G775)</f>
        <v>0</v>
      </c>
      <c r="BL775" s="99">
        <f>SUMIFS(通讯通路门店!$AE:$AE,通讯通路门店!$S:$S,$G775)</f>
        <v>0</v>
      </c>
      <c r="BM775" s="99">
        <f>SUMIFS(通讯通路门店!$AF:$AF,通讯通路门店!$S:$S,$G775)</f>
        <v>0</v>
      </c>
      <c r="BN775" s="99">
        <f>SUMIFS(通讯通路门店!$AG:$AG,通讯通路门店!$S:$S,$G775)</f>
        <v>0</v>
      </c>
      <c r="BO775" s="99">
        <f>SUMIFS(通讯通路门店!$AH:$AH,通讯通路门店!$S:$S,$G775)</f>
        <v>0</v>
      </c>
      <c r="BP775" s="99">
        <f>SUMIFS(通讯通路门店!$AI:$AI,通讯通路门店!$S:$S,$G775)</f>
        <v>0</v>
      </c>
      <c r="BQ775" s="83"/>
    </row>
    <row r="776" spans="1:69">
      <c r="A776" s="99" t="str">
        <f>IFERROR(_xlfn.XLOOKUP($G776,通讯通路门店!$S$4:$S$993931,通讯通路门店!$A$4:$A$993931,0,0),"")</f>
        <v/>
      </c>
      <c r="B776" s="99" t="str">
        <f>IFERROR(_xlfn.XLOOKUP($G776,通讯通路门店!$S$4:$S$993931,通讯通路门店!$B$4:$B$993931,0,0),"")</f>
        <v/>
      </c>
      <c r="C776" s="99" t="str">
        <f>IFERROR(_xlfn.XLOOKUP($G776,通讯通路门店!$S$4:$S$993931,通讯通路门店!$C$4:$C$993931,0,0),"")</f>
        <v/>
      </c>
      <c r="D776" s="99" t="str">
        <f>IFERROR(_xlfn.XLOOKUP($G776,通讯通路门店!$S$4:$S$993931,通讯通路门店!$D$4:$D$993931,0,0),"")</f>
        <v/>
      </c>
      <c r="E776" s="83"/>
      <c r="F776" s="83"/>
      <c r="G776" s="101" t="e">
        <v>#N/A</v>
      </c>
      <c r="H776" s="102" t="str">
        <f>IFERROR(_xlfn.XLOOKUP($G776,通讯通路门店!$S$4:$S$993931,通讯通路门店!$R$4:$R$993931,0,0),"")</f>
        <v/>
      </c>
      <c r="I776" s="83"/>
      <c r="J776" s="83"/>
      <c r="K776" s="83"/>
      <c r="L776" s="83"/>
      <c r="M776" s="83"/>
      <c r="N776" s="83"/>
      <c r="O776" s="83"/>
      <c r="P776" s="83"/>
      <c r="Q776" s="83"/>
      <c r="R776" s="83"/>
      <c r="S776" s="83"/>
      <c r="T776" s="83"/>
      <c r="U776" s="99">
        <f>COUNTIF(通讯通路门店!$S:$S,$G776)</f>
        <v>0</v>
      </c>
      <c r="V776" s="99">
        <f>COUNTIFS(通讯通路门店!$S:$S,$G776,通讯通路门店!$J:$J,"综合卖场")</f>
        <v>0</v>
      </c>
      <c r="W776" s="99">
        <f>SUMIFS(通讯通路门店!$AJ:$AJ,通讯通路门店!$S:$S,通讯客户沙盘!$G776)</f>
        <v>0</v>
      </c>
      <c r="X776" s="99">
        <f t="shared" si="60"/>
        <v>0</v>
      </c>
      <c r="Y776" s="99">
        <f>COUNTIFS(通讯通路门店!$S:$S,$G776,通讯通路门店!$J:$J,"荣耀体验店")+COUNTIFS(通讯通路门店!$S:$S,$G776,通讯通路门店!$J:$J,"荣耀授权专卖店")</f>
        <v>0</v>
      </c>
      <c r="Z776" s="99">
        <f>COUNTIFS(通讯通路门店!$S:$S,$G776,通讯通路门店!$J:$J,"VIVO体验店")</f>
        <v>0</v>
      </c>
      <c r="AA776" s="99">
        <f>COUNTIFS(通讯通路门店!$S:$S,$G776,通讯通路门店!$J:$J,"OPPO体验店")</f>
        <v>0</v>
      </c>
      <c r="AB776" s="99">
        <f>COUNTIFS(通讯通路门店!$S:$S,$G776,通讯通路门店!$J:$J,"华为授权体验店")+COUNTIFS(通讯通路门店!$S:$S,$G776,通讯通路门店!$J:$J,"华为堡垒店")</f>
        <v>0</v>
      </c>
      <c r="AC776" s="99">
        <f>COUNTIFS(通讯通路门店!$S:$S,$G776,通讯通路门店!$J:$J,"小米体验店")</f>
        <v>0</v>
      </c>
      <c r="AD776" s="99">
        <f>COUNTIFS(通讯通路门店!$S:$S,$G776,通讯通路门店!$J:$J,"苹果体验店")</f>
        <v>0</v>
      </c>
      <c r="AE776" s="99">
        <f>COUNTIFS(通讯通路门店!$S:$S,$G776,通讯通路门店!$J:$J,"其他品牌专卖店")</f>
        <v>0</v>
      </c>
      <c r="AF776" s="99">
        <f>SUMIFS(通讯通路门店!$BI:$BI,通讯通路门店!$S:$S,$G776)</f>
        <v>0</v>
      </c>
      <c r="AG776" s="99">
        <f>SUMIFS(通讯通路门店!$BH:$BH,通讯通路门店!$S:$S,$G776)</f>
        <v>0</v>
      </c>
      <c r="AH776" s="99">
        <f t="shared" si="61"/>
        <v>0</v>
      </c>
      <c r="AI776" s="99">
        <f>SUMIFS(通讯通路门店!$BB:$BB,通讯通路门店!$S:$S,$G776)</f>
        <v>0</v>
      </c>
      <c r="AJ776" s="99">
        <f>SUMIFS(通讯通路门店!$BE:$BE,通讯通路门店!$S:$S,$G776)</f>
        <v>0</v>
      </c>
      <c r="AK776" s="99">
        <f>SUMIFS(通讯通路门店!$BG:$BG,通讯通路门店!$S:$S,$G776)</f>
        <v>0</v>
      </c>
      <c r="AL776" s="99">
        <f>SUMIFS(通讯通路门店!$BC:$BC,通讯通路门店!$S:$S,$G776)</f>
        <v>0</v>
      </c>
      <c r="AM776" s="99">
        <f>SUMIFS(通讯通路门店!$BD:$BD,通讯通路门店!$S:$S,$G776)</f>
        <v>0</v>
      </c>
      <c r="AN776" s="99">
        <f>SUMIFS(通讯通路门店!$BF:$BF,通讯通路门店!$S:$S,$G776)</f>
        <v>0</v>
      </c>
      <c r="AO776" s="99">
        <f t="shared" si="62"/>
        <v>0</v>
      </c>
      <c r="AP776" s="99">
        <f>SUMIFS(通讯通路门店!$K:$K,通讯通路门店!$S:$S,$G776)</f>
        <v>0</v>
      </c>
      <c r="AQ776" s="83"/>
      <c r="AR776" s="99">
        <f>SUMIFS(通讯通路门店!$T:$T,通讯通路门店!$S:$S,$G776)</f>
        <v>0</v>
      </c>
      <c r="AS776" s="99">
        <f>SUMIFS(通讯通路门店!$U:$U,通讯通路门店!$S:$S,$G776)</f>
        <v>0</v>
      </c>
      <c r="AT776" s="99">
        <f>SUMIFS(通讯通路门店!$V:$V,通讯通路门店!$S:$S,$G776)</f>
        <v>0</v>
      </c>
      <c r="AU776" s="99">
        <f>SUMIFS(通讯通路门店!$W:$W,通讯通路门店!$S:$S,$G776)</f>
        <v>0</v>
      </c>
      <c r="AV776" s="99">
        <f>SUMIFS(通讯通路门店!$Z:$Z,通讯通路门店!$S:$S,$G776)</f>
        <v>0</v>
      </c>
      <c r="AW776" s="99">
        <f>SUMIFS(通讯通路门店!$AB:$AB,通讯通路门店!$S:$S,$G776)</f>
        <v>0</v>
      </c>
      <c r="AX776" s="99">
        <f>SUMIFS(通讯通路门店!$X:$X,通讯通路门店!$S:$S,$G776)</f>
        <v>0</v>
      </c>
      <c r="AY776" s="99">
        <f>SUMIFS(通讯通路门店!$Y:$Y,通讯通路门店!$S:$S,$G776)</f>
        <v>0</v>
      </c>
      <c r="AZ776" s="99">
        <f>SUMIFS(通讯通路门店!$AA:$AA,通讯通路门店!$S:$S,$G776)</f>
        <v>0</v>
      </c>
      <c r="BA776" s="99">
        <f t="shared" si="63"/>
        <v>0</v>
      </c>
      <c r="BB776" s="99">
        <f t="shared" si="64"/>
        <v>0</v>
      </c>
      <c r="BC776" s="99">
        <f>SUMIFS(通讯通路门店!$W:$W,通讯通路门店!$S:$S,$G776,通讯通路门店!$J:$J,"荣耀体验店")+SUMIFS(通讯通路门店!$W:$W,通讯通路门店!$S:$S,$G776,通讯通路门店!$J:$J,"荣耀授权专卖店")</f>
        <v>0</v>
      </c>
      <c r="BD776" s="99">
        <f>SUMIFS(通讯通路门店!$Z:$Z,通讯通路门店!$S:$S,$G776,通讯通路门店!$J:$J,"VIVO体验店")</f>
        <v>0</v>
      </c>
      <c r="BE776" s="99">
        <f>SUMIFS(通讯通路门店!$AB:$AB,通讯通路门店!$S:$S,$G776,通讯通路门店!$J:$J,"OPPO体验店")</f>
        <v>0</v>
      </c>
      <c r="BF776" s="99">
        <f>SUMIFS(通讯通路门店!$X:$X,通讯通路门店!$S:$S,$G776,通讯通路门店!$J:$J,"华为授权体验店")+SUMIFS(通讯通路门店!$AA:$AA,通讯通路门店!$S:$S,$G776,通讯通路门店!$J:$J,"华为堡垒店")</f>
        <v>0</v>
      </c>
      <c r="BG776" s="99">
        <f>SUMIFS(通讯通路门店!$Y:$Y,通讯通路门店!$S:$S,$G776,通讯通路门店!$J:$J,"小米体验店")</f>
        <v>0</v>
      </c>
      <c r="BH776" s="99">
        <f>SUMIFS(通讯通路门店!$AA:$AA,通讯通路门店!$S:$S,$G776,通讯通路门店!$J:$J,"苹果体验店")</f>
        <v>0</v>
      </c>
      <c r="BI776" s="99">
        <f>SUMIFS(通讯通路门店!$K:$K,通讯通路门店!$S:$S,$G776,通讯通路门店!$J:$J,"其他品牌专卖店")</f>
        <v>0</v>
      </c>
      <c r="BJ776" s="99">
        <f>SUMIFS(通讯通路门店!$AC:$AC,通讯通路门店!$S:$S,$G776)</f>
        <v>0</v>
      </c>
      <c r="BK776" s="99">
        <f>SUMIFS(通讯通路门店!$AD:$AD,通讯通路门店!$S:$S,$G776)</f>
        <v>0</v>
      </c>
      <c r="BL776" s="99">
        <f>SUMIFS(通讯通路门店!$AE:$AE,通讯通路门店!$S:$S,$G776)</f>
        <v>0</v>
      </c>
      <c r="BM776" s="99">
        <f>SUMIFS(通讯通路门店!$AF:$AF,通讯通路门店!$S:$S,$G776)</f>
        <v>0</v>
      </c>
      <c r="BN776" s="99">
        <f>SUMIFS(通讯通路门店!$AG:$AG,通讯通路门店!$S:$S,$G776)</f>
        <v>0</v>
      </c>
      <c r="BO776" s="99">
        <f>SUMIFS(通讯通路门店!$AH:$AH,通讯通路门店!$S:$S,$G776)</f>
        <v>0</v>
      </c>
      <c r="BP776" s="99">
        <f>SUMIFS(通讯通路门店!$AI:$AI,通讯通路门店!$S:$S,$G776)</f>
        <v>0</v>
      </c>
      <c r="BQ776" s="83"/>
    </row>
    <row r="777" spans="1:69">
      <c r="A777" s="99" t="str">
        <f>IFERROR(_xlfn.XLOOKUP($G777,通讯通路门店!$S$4:$S$993931,通讯通路门店!$A$4:$A$993931,0,0),"")</f>
        <v/>
      </c>
      <c r="B777" s="99" t="str">
        <f>IFERROR(_xlfn.XLOOKUP($G777,通讯通路门店!$S$4:$S$993931,通讯通路门店!$B$4:$B$993931,0,0),"")</f>
        <v/>
      </c>
      <c r="C777" s="99" t="str">
        <f>IFERROR(_xlfn.XLOOKUP($G777,通讯通路门店!$S$4:$S$993931,通讯通路门店!$C$4:$C$993931,0,0),"")</f>
        <v/>
      </c>
      <c r="D777" s="99" t="str">
        <f>IFERROR(_xlfn.XLOOKUP($G777,通讯通路门店!$S$4:$S$993931,通讯通路门店!$D$4:$D$993931,0,0),"")</f>
        <v/>
      </c>
      <c r="E777" s="83"/>
      <c r="F777" s="83"/>
      <c r="G777" s="101" t="e">
        <v>#N/A</v>
      </c>
      <c r="H777" s="102" t="str">
        <f>IFERROR(_xlfn.XLOOKUP($G777,通讯通路门店!$S$4:$S$993931,通讯通路门店!$R$4:$R$993931,0,0),"")</f>
        <v/>
      </c>
      <c r="I777" s="83"/>
      <c r="J777" s="83"/>
      <c r="K777" s="83"/>
      <c r="L777" s="83"/>
      <c r="M777" s="83"/>
      <c r="N777" s="83"/>
      <c r="O777" s="83"/>
      <c r="P777" s="83"/>
      <c r="Q777" s="83"/>
      <c r="R777" s="83"/>
      <c r="S777" s="83"/>
      <c r="T777" s="83"/>
      <c r="U777" s="99">
        <f>COUNTIF(通讯通路门店!$S:$S,$G777)</f>
        <v>0</v>
      </c>
      <c r="V777" s="99">
        <f>COUNTIFS(通讯通路门店!$S:$S,$G777,通讯通路门店!$J:$J,"综合卖场")</f>
        <v>0</v>
      </c>
      <c r="W777" s="99">
        <f>SUMIFS(通讯通路门店!$AJ:$AJ,通讯通路门店!$S:$S,通讯客户沙盘!$G777)</f>
        <v>0</v>
      </c>
      <c r="X777" s="99">
        <f t="shared" si="60"/>
        <v>0</v>
      </c>
      <c r="Y777" s="99">
        <f>COUNTIFS(通讯通路门店!$S:$S,$G777,通讯通路门店!$J:$J,"荣耀体验店")+COUNTIFS(通讯通路门店!$S:$S,$G777,通讯通路门店!$J:$J,"荣耀授权专卖店")</f>
        <v>0</v>
      </c>
      <c r="Z777" s="99">
        <f>COUNTIFS(通讯通路门店!$S:$S,$G777,通讯通路门店!$J:$J,"VIVO体验店")</f>
        <v>0</v>
      </c>
      <c r="AA777" s="99">
        <f>COUNTIFS(通讯通路门店!$S:$S,$G777,通讯通路门店!$J:$J,"OPPO体验店")</f>
        <v>0</v>
      </c>
      <c r="AB777" s="99">
        <f>COUNTIFS(通讯通路门店!$S:$S,$G777,通讯通路门店!$J:$J,"华为授权体验店")+COUNTIFS(通讯通路门店!$S:$S,$G777,通讯通路门店!$J:$J,"华为堡垒店")</f>
        <v>0</v>
      </c>
      <c r="AC777" s="99">
        <f>COUNTIFS(通讯通路门店!$S:$S,$G777,通讯通路门店!$J:$J,"小米体验店")</f>
        <v>0</v>
      </c>
      <c r="AD777" s="99">
        <f>COUNTIFS(通讯通路门店!$S:$S,$G777,通讯通路门店!$J:$J,"苹果体验店")</f>
        <v>0</v>
      </c>
      <c r="AE777" s="99">
        <f>COUNTIFS(通讯通路门店!$S:$S,$G777,通讯通路门店!$J:$J,"其他品牌专卖店")</f>
        <v>0</v>
      </c>
      <c r="AF777" s="99">
        <f>SUMIFS(通讯通路门店!$BI:$BI,通讯通路门店!$S:$S,$G777)</f>
        <v>0</v>
      </c>
      <c r="AG777" s="99">
        <f>SUMIFS(通讯通路门店!$BH:$BH,通讯通路门店!$S:$S,$G777)</f>
        <v>0</v>
      </c>
      <c r="AH777" s="99">
        <f t="shared" si="61"/>
        <v>0</v>
      </c>
      <c r="AI777" s="99">
        <f>SUMIFS(通讯通路门店!$BB:$BB,通讯通路门店!$S:$S,$G777)</f>
        <v>0</v>
      </c>
      <c r="AJ777" s="99">
        <f>SUMIFS(通讯通路门店!$BE:$BE,通讯通路门店!$S:$S,$G777)</f>
        <v>0</v>
      </c>
      <c r="AK777" s="99">
        <f>SUMIFS(通讯通路门店!$BG:$BG,通讯通路门店!$S:$S,$G777)</f>
        <v>0</v>
      </c>
      <c r="AL777" s="99">
        <f>SUMIFS(通讯通路门店!$BC:$BC,通讯通路门店!$S:$S,$G777)</f>
        <v>0</v>
      </c>
      <c r="AM777" s="99">
        <f>SUMIFS(通讯通路门店!$BD:$BD,通讯通路门店!$S:$S,$G777)</f>
        <v>0</v>
      </c>
      <c r="AN777" s="99">
        <f>SUMIFS(通讯通路门店!$BF:$BF,通讯通路门店!$S:$S,$G777)</f>
        <v>0</v>
      </c>
      <c r="AO777" s="99">
        <f t="shared" si="62"/>
        <v>0</v>
      </c>
      <c r="AP777" s="99">
        <f>SUMIFS(通讯通路门店!$K:$K,通讯通路门店!$S:$S,$G777)</f>
        <v>0</v>
      </c>
      <c r="AQ777" s="83"/>
      <c r="AR777" s="99">
        <f>SUMIFS(通讯通路门店!$T:$T,通讯通路门店!$S:$S,$G777)</f>
        <v>0</v>
      </c>
      <c r="AS777" s="99">
        <f>SUMIFS(通讯通路门店!$U:$U,通讯通路门店!$S:$S,$G777)</f>
        <v>0</v>
      </c>
      <c r="AT777" s="99">
        <f>SUMIFS(通讯通路门店!$V:$V,通讯通路门店!$S:$S,$G777)</f>
        <v>0</v>
      </c>
      <c r="AU777" s="99">
        <f>SUMIFS(通讯通路门店!$W:$W,通讯通路门店!$S:$S,$G777)</f>
        <v>0</v>
      </c>
      <c r="AV777" s="99">
        <f>SUMIFS(通讯通路门店!$Z:$Z,通讯通路门店!$S:$S,$G777)</f>
        <v>0</v>
      </c>
      <c r="AW777" s="99">
        <f>SUMIFS(通讯通路门店!$AB:$AB,通讯通路门店!$S:$S,$G777)</f>
        <v>0</v>
      </c>
      <c r="AX777" s="99">
        <f>SUMIFS(通讯通路门店!$X:$X,通讯通路门店!$S:$S,$G777)</f>
        <v>0</v>
      </c>
      <c r="AY777" s="99">
        <f>SUMIFS(通讯通路门店!$Y:$Y,通讯通路门店!$S:$S,$G777)</f>
        <v>0</v>
      </c>
      <c r="AZ777" s="99">
        <f>SUMIFS(通讯通路门店!$AA:$AA,通讯通路门店!$S:$S,$G777)</f>
        <v>0</v>
      </c>
      <c r="BA777" s="99">
        <f t="shared" si="63"/>
        <v>0</v>
      </c>
      <c r="BB777" s="99">
        <f t="shared" si="64"/>
        <v>0</v>
      </c>
      <c r="BC777" s="99">
        <f>SUMIFS(通讯通路门店!$W:$W,通讯通路门店!$S:$S,$G777,通讯通路门店!$J:$J,"荣耀体验店")+SUMIFS(通讯通路门店!$W:$W,通讯通路门店!$S:$S,$G777,通讯通路门店!$J:$J,"荣耀授权专卖店")</f>
        <v>0</v>
      </c>
      <c r="BD777" s="99">
        <f>SUMIFS(通讯通路门店!$Z:$Z,通讯通路门店!$S:$S,$G777,通讯通路门店!$J:$J,"VIVO体验店")</f>
        <v>0</v>
      </c>
      <c r="BE777" s="99">
        <f>SUMIFS(通讯通路门店!$AB:$AB,通讯通路门店!$S:$S,$G777,通讯通路门店!$J:$J,"OPPO体验店")</f>
        <v>0</v>
      </c>
      <c r="BF777" s="99">
        <f>SUMIFS(通讯通路门店!$X:$X,通讯通路门店!$S:$S,$G777,通讯通路门店!$J:$J,"华为授权体验店")+SUMIFS(通讯通路门店!$AA:$AA,通讯通路门店!$S:$S,$G777,通讯通路门店!$J:$J,"华为堡垒店")</f>
        <v>0</v>
      </c>
      <c r="BG777" s="99">
        <f>SUMIFS(通讯通路门店!$Y:$Y,通讯通路门店!$S:$S,$G777,通讯通路门店!$J:$J,"小米体验店")</f>
        <v>0</v>
      </c>
      <c r="BH777" s="99">
        <f>SUMIFS(通讯通路门店!$AA:$AA,通讯通路门店!$S:$S,$G777,通讯通路门店!$J:$J,"苹果体验店")</f>
        <v>0</v>
      </c>
      <c r="BI777" s="99">
        <f>SUMIFS(通讯通路门店!$K:$K,通讯通路门店!$S:$S,$G777,通讯通路门店!$J:$J,"其他品牌专卖店")</f>
        <v>0</v>
      </c>
      <c r="BJ777" s="99">
        <f>SUMIFS(通讯通路门店!$AC:$AC,通讯通路门店!$S:$S,$G777)</f>
        <v>0</v>
      </c>
      <c r="BK777" s="99">
        <f>SUMIFS(通讯通路门店!$AD:$AD,通讯通路门店!$S:$S,$G777)</f>
        <v>0</v>
      </c>
      <c r="BL777" s="99">
        <f>SUMIFS(通讯通路门店!$AE:$AE,通讯通路门店!$S:$S,$G777)</f>
        <v>0</v>
      </c>
      <c r="BM777" s="99">
        <f>SUMIFS(通讯通路门店!$AF:$AF,通讯通路门店!$S:$S,$G777)</f>
        <v>0</v>
      </c>
      <c r="BN777" s="99">
        <f>SUMIFS(通讯通路门店!$AG:$AG,通讯通路门店!$S:$S,$G777)</f>
        <v>0</v>
      </c>
      <c r="BO777" s="99">
        <f>SUMIFS(通讯通路门店!$AH:$AH,通讯通路门店!$S:$S,$G777)</f>
        <v>0</v>
      </c>
      <c r="BP777" s="99">
        <f>SUMIFS(通讯通路门店!$AI:$AI,通讯通路门店!$S:$S,$G777)</f>
        <v>0</v>
      </c>
      <c r="BQ777" s="83"/>
    </row>
    <row r="778" spans="1:69">
      <c r="A778" s="99" t="str">
        <f>IFERROR(_xlfn.XLOOKUP($G778,通讯通路门店!$S$4:$S$993931,通讯通路门店!$A$4:$A$993931,0,0),"")</f>
        <v/>
      </c>
      <c r="B778" s="99" t="str">
        <f>IFERROR(_xlfn.XLOOKUP($G778,通讯通路门店!$S$4:$S$993931,通讯通路门店!$B$4:$B$993931,0,0),"")</f>
        <v/>
      </c>
      <c r="C778" s="99" t="str">
        <f>IFERROR(_xlfn.XLOOKUP($G778,通讯通路门店!$S$4:$S$993931,通讯通路门店!$C$4:$C$993931,0,0),"")</f>
        <v/>
      </c>
      <c r="D778" s="99" t="str">
        <f>IFERROR(_xlfn.XLOOKUP($G778,通讯通路门店!$S$4:$S$993931,通讯通路门店!$D$4:$D$993931,0,0),"")</f>
        <v/>
      </c>
      <c r="E778" s="83"/>
      <c r="F778" s="83"/>
      <c r="G778" s="101" t="e">
        <v>#N/A</v>
      </c>
      <c r="H778" s="102" t="str">
        <f>IFERROR(_xlfn.XLOOKUP($G778,通讯通路门店!$S$4:$S$993931,通讯通路门店!$R$4:$R$993931,0,0),"")</f>
        <v/>
      </c>
      <c r="I778" s="83"/>
      <c r="J778" s="83"/>
      <c r="K778" s="83"/>
      <c r="L778" s="83"/>
      <c r="M778" s="83"/>
      <c r="N778" s="83"/>
      <c r="O778" s="83"/>
      <c r="P778" s="83"/>
      <c r="Q778" s="83"/>
      <c r="R778" s="83"/>
      <c r="S778" s="83"/>
      <c r="T778" s="83"/>
      <c r="U778" s="99">
        <f>COUNTIF(通讯通路门店!$S:$S,$G778)</f>
        <v>0</v>
      </c>
      <c r="V778" s="99">
        <f>COUNTIFS(通讯通路门店!$S:$S,$G778,通讯通路门店!$J:$J,"综合卖场")</f>
        <v>0</v>
      </c>
      <c r="W778" s="99">
        <f>SUMIFS(通讯通路门店!$AJ:$AJ,通讯通路门店!$S:$S,通讯客户沙盘!$G778)</f>
        <v>0</v>
      </c>
      <c r="X778" s="99">
        <f t="shared" si="60"/>
        <v>0</v>
      </c>
      <c r="Y778" s="99">
        <f>COUNTIFS(通讯通路门店!$S:$S,$G778,通讯通路门店!$J:$J,"荣耀体验店")+COUNTIFS(通讯通路门店!$S:$S,$G778,通讯通路门店!$J:$J,"荣耀授权专卖店")</f>
        <v>0</v>
      </c>
      <c r="Z778" s="99">
        <f>COUNTIFS(通讯通路门店!$S:$S,$G778,通讯通路门店!$J:$J,"VIVO体验店")</f>
        <v>0</v>
      </c>
      <c r="AA778" s="99">
        <f>COUNTIFS(通讯通路门店!$S:$S,$G778,通讯通路门店!$J:$J,"OPPO体验店")</f>
        <v>0</v>
      </c>
      <c r="AB778" s="99">
        <f>COUNTIFS(通讯通路门店!$S:$S,$G778,通讯通路门店!$J:$J,"华为授权体验店")+COUNTIFS(通讯通路门店!$S:$S,$G778,通讯通路门店!$J:$J,"华为堡垒店")</f>
        <v>0</v>
      </c>
      <c r="AC778" s="99">
        <f>COUNTIFS(通讯通路门店!$S:$S,$G778,通讯通路门店!$J:$J,"小米体验店")</f>
        <v>0</v>
      </c>
      <c r="AD778" s="99">
        <f>COUNTIFS(通讯通路门店!$S:$S,$G778,通讯通路门店!$J:$J,"苹果体验店")</f>
        <v>0</v>
      </c>
      <c r="AE778" s="99">
        <f>COUNTIFS(通讯通路门店!$S:$S,$G778,通讯通路门店!$J:$J,"其他品牌专卖店")</f>
        <v>0</v>
      </c>
      <c r="AF778" s="99">
        <f>SUMIFS(通讯通路门店!$BI:$BI,通讯通路门店!$S:$S,$G778)</f>
        <v>0</v>
      </c>
      <c r="AG778" s="99">
        <f>SUMIFS(通讯通路门店!$BH:$BH,通讯通路门店!$S:$S,$G778)</f>
        <v>0</v>
      </c>
      <c r="AH778" s="99">
        <f t="shared" si="61"/>
        <v>0</v>
      </c>
      <c r="AI778" s="99">
        <f>SUMIFS(通讯通路门店!$BB:$BB,通讯通路门店!$S:$S,$G778)</f>
        <v>0</v>
      </c>
      <c r="AJ778" s="99">
        <f>SUMIFS(通讯通路门店!$BE:$BE,通讯通路门店!$S:$S,$G778)</f>
        <v>0</v>
      </c>
      <c r="AK778" s="99">
        <f>SUMIFS(通讯通路门店!$BG:$BG,通讯通路门店!$S:$S,$G778)</f>
        <v>0</v>
      </c>
      <c r="AL778" s="99">
        <f>SUMIFS(通讯通路门店!$BC:$BC,通讯通路门店!$S:$S,$G778)</f>
        <v>0</v>
      </c>
      <c r="AM778" s="99">
        <f>SUMIFS(通讯通路门店!$BD:$BD,通讯通路门店!$S:$S,$G778)</f>
        <v>0</v>
      </c>
      <c r="AN778" s="99">
        <f>SUMIFS(通讯通路门店!$BF:$BF,通讯通路门店!$S:$S,$G778)</f>
        <v>0</v>
      </c>
      <c r="AO778" s="99">
        <f t="shared" si="62"/>
        <v>0</v>
      </c>
      <c r="AP778" s="99">
        <f>SUMIFS(通讯通路门店!$K:$K,通讯通路门店!$S:$S,$G778)</f>
        <v>0</v>
      </c>
      <c r="AQ778" s="83"/>
      <c r="AR778" s="99">
        <f>SUMIFS(通讯通路门店!$T:$T,通讯通路门店!$S:$S,$G778)</f>
        <v>0</v>
      </c>
      <c r="AS778" s="99">
        <f>SUMIFS(通讯通路门店!$U:$U,通讯通路门店!$S:$S,$G778)</f>
        <v>0</v>
      </c>
      <c r="AT778" s="99">
        <f>SUMIFS(通讯通路门店!$V:$V,通讯通路门店!$S:$S,$G778)</f>
        <v>0</v>
      </c>
      <c r="AU778" s="99">
        <f>SUMIFS(通讯通路门店!$W:$W,通讯通路门店!$S:$S,$G778)</f>
        <v>0</v>
      </c>
      <c r="AV778" s="99">
        <f>SUMIFS(通讯通路门店!$Z:$Z,通讯通路门店!$S:$S,$G778)</f>
        <v>0</v>
      </c>
      <c r="AW778" s="99">
        <f>SUMIFS(通讯通路门店!$AB:$AB,通讯通路门店!$S:$S,$G778)</f>
        <v>0</v>
      </c>
      <c r="AX778" s="99">
        <f>SUMIFS(通讯通路门店!$X:$X,通讯通路门店!$S:$S,$G778)</f>
        <v>0</v>
      </c>
      <c r="AY778" s="99">
        <f>SUMIFS(通讯通路门店!$Y:$Y,通讯通路门店!$S:$S,$G778)</f>
        <v>0</v>
      </c>
      <c r="AZ778" s="99">
        <f>SUMIFS(通讯通路门店!$AA:$AA,通讯通路门店!$S:$S,$G778)</f>
        <v>0</v>
      </c>
      <c r="BA778" s="99">
        <f t="shared" si="63"/>
        <v>0</v>
      </c>
      <c r="BB778" s="99">
        <f t="shared" si="64"/>
        <v>0</v>
      </c>
      <c r="BC778" s="99">
        <f>SUMIFS(通讯通路门店!$W:$W,通讯通路门店!$S:$S,$G778,通讯通路门店!$J:$J,"荣耀体验店")+SUMIFS(通讯通路门店!$W:$W,通讯通路门店!$S:$S,$G778,通讯通路门店!$J:$J,"荣耀授权专卖店")</f>
        <v>0</v>
      </c>
      <c r="BD778" s="99">
        <f>SUMIFS(通讯通路门店!$Z:$Z,通讯通路门店!$S:$S,$G778,通讯通路门店!$J:$J,"VIVO体验店")</f>
        <v>0</v>
      </c>
      <c r="BE778" s="99">
        <f>SUMIFS(通讯通路门店!$AB:$AB,通讯通路门店!$S:$S,$G778,通讯通路门店!$J:$J,"OPPO体验店")</f>
        <v>0</v>
      </c>
      <c r="BF778" s="99">
        <f>SUMIFS(通讯通路门店!$X:$X,通讯通路门店!$S:$S,$G778,通讯通路门店!$J:$J,"华为授权体验店")+SUMIFS(通讯通路门店!$AA:$AA,通讯通路门店!$S:$S,$G778,通讯通路门店!$J:$J,"华为堡垒店")</f>
        <v>0</v>
      </c>
      <c r="BG778" s="99">
        <f>SUMIFS(通讯通路门店!$Y:$Y,通讯通路门店!$S:$S,$G778,通讯通路门店!$J:$J,"小米体验店")</f>
        <v>0</v>
      </c>
      <c r="BH778" s="99">
        <f>SUMIFS(通讯通路门店!$AA:$AA,通讯通路门店!$S:$S,$G778,通讯通路门店!$J:$J,"苹果体验店")</f>
        <v>0</v>
      </c>
      <c r="BI778" s="99">
        <f>SUMIFS(通讯通路门店!$K:$K,通讯通路门店!$S:$S,$G778,通讯通路门店!$J:$J,"其他品牌专卖店")</f>
        <v>0</v>
      </c>
      <c r="BJ778" s="99">
        <f>SUMIFS(通讯通路门店!$AC:$AC,通讯通路门店!$S:$S,$G778)</f>
        <v>0</v>
      </c>
      <c r="BK778" s="99">
        <f>SUMIFS(通讯通路门店!$AD:$AD,通讯通路门店!$S:$S,$G778)</f>
        <v>0</v>
      </c>
      <c r="BL778" s="99">
        <f>SUMIFS(通讯通路门店!$AE:$AE,通讯通路门店!$S:$S,$G778)</f>
        <v>0</v>
      </c>
      <c r="BM778" s="99">
        <f>SUMIFS(通讯通路门店!$AF:$AF,通讯通路门店!$S:$S,$G778)</f>
        <v>0</v>
      </c>
      <c r="BN778" s="99">
        <f>SUMIFS(通讯通路门店!$AG:$AG,通讯通路门店!$S:$S,$G778)</f>
        <v>0</v>
      </c>
      <c r="BO778" s="99">
        <f>SUMIFS(通讯通路门店!$AH:$AH,通讯通路门店!$S:$S,$G778)</f>
        <v>0</v>
      </c>
      <c r="BP778" s="99">
        <f>SUMIFS(通讯通路门店!$AI:$AI,通讯通路门店!$S:$S,$G778)</f>
        <v>0</v>
      </c>
      <c r="BQ778" s="83"/>
    </row>
    <row r="779" spans="1:69">
      <c r="A779" s="99" t="str">
        <f>IFERROR(_xlfn.XLOOKUP($G779,通讯通路门店!$S$4:$S$993931,通讯通路门店!$A$4:$A$993931,0,0),"")</f>
        <v/>
      </c>
      <c r="B779" s="99" t="str">
        <f>IFERROR(_xlfn.XLOOKUP($G779,通讯通路门店!$S$4:$S$993931,通讯通路门店!$B$4:$B$993931,0,0),"")</f>
        <v/>
      </c>
      <c r="C779" s="99" t="str">
        <f>IFERROR(_xlfn.XLOOKUP($G779,通讯通路门店!$S$4:$S$993931,通讯通路门店!$C$4:$C$993931,0,0),"")</f>
        <v/>
      </c>
      <c r="D779" s="99" t="str">
        <f>IFERROR(_xlfn.XLOOKUP($G779,通讯通路门店!$S$4:$S$993931,通讯通路门店!$D$4:$D$993931,0,0),"")</f>
        <v/>
      </c>
      <c r="E779" s="83"/>
      <c r="F779" s="83"/>
      <c r="G779" s="101" t="e">
        <v>#N/A</v>
      </c>
      <c r="H779" s="102" t="str">
        <f>IFERROR(_xlfn.XLOOKUP($G779,通讯通路门店!$S$4:$S$993931,通讯通路门店!$R$4:$R$993931,0,0),"")</f>
        <v/>
      </c>
      <c r="I779" s="83"/>
      <c r="J779" s="83"/>
      <c r="K779" s="83"/>
      <c r="L779" s="83"/>
      <c r="M779" s="83"/>
      <c r="N779" s="83"/>
      <c r="O779" s="83"/>
      <c r="P779" s="83"/>
      <c r="Q779" s="83"/>
      <c r="R779" s="83"/>
      <c r="S779" s="83"/>
      <c r="T779" s="83"/>
      <c r="U779" s="99">
        <f>COUNTIF(通讯通路门店!$S:$S,$G779)</f>
        <v>0</v>
      </c>
      <c r="V779" s="99">
        <f>COUNTIFS(通讯通路门店!$S:$S,$G779,通讯通路门店!$J:$J,"综合卖场")</f>
        <v>0</v>
      </c>
      <c r="W779" s="99">
        <f>SUMIFS(通讯通路门店!$AJ:$AJ,通讯通路门店!$S:$S,通讯客户沙盘!$G779)</f>
        <v>0</v>
      </c>
      <c r="X779" s="99">
        <f t="shared" si="60"/>
        <v>0</v>
      </c>
      <c r="Y779" s="99">
        <f>COUNTIFS(通讯通路门店!$S:$S,$G779,通讯通路门店!$J:$J,"荣耀体验店")+COUNTIFS(通讯通路门店!$S:$S,$G779,通讯通路门店!$J:$J,"荣耀授权专卖店")</f>
        <v>0</v>
      </c>
      <c r="Z779" s="99">
        <f>COUNTIFS(通讯通路门店!$S:$S,$G779,通讯通路门店!$J:$J,"VIVO体验店")</f>
        <v>0</v>
      </c>
      <c r="AA779" s="99">
        <f>COUNTIFS(通讯通路门店!$S:$S,$G779,通讯通路门店!$J:$J,"OPPO体验店")</f>
        <v>0</v>
      </c>
      <c r="AB779" s="99">
        <f>COUNTIFS(通讯通路门店!$S:$S,$G779,通讯通路门店!$J:$J,"华为授权体验店")+COUNTIFS(通讯通路门店!$S:$S,$G779,通讯通路门店!$J:$J,"华为堡垒店")</f>
        <v>0</v>
      </c>
      <c r="AC779" s="99">
        <f>COUNTIFS(通讯通路门店!$S:$S,$G779,通讯通路门店!$J:$J,"小米体验店")</f>
        <v>0</v>
      </c>
      <c r="AD779" s="99">
        <f>COUNTIFS(通讯通路门店!$S:$S,$G779,通讯通路门店!$J:$J,"苹果体验店")</f>
        <v>0</v>
      </c>
      <c r="AE779" s="99">
        <f>COUNTIFS(通讯通路门店!$S:$S,$G779,通讯通路门店!$J:$J,"其他品牌专卖店")</f>
        <v>0</v>
      </c>
      <c r="AF779" s="99">
        <f>SUMIFS(通讯通路门店!$BI:$BI,通讯通路门店!$S:$S,$G779)</f>
        <v>0</v>
      </c>
      <c r="AG779" s="99">
        <f>SUMIFS(通讯通路门店!$BH:$BH,通讯通路门店!$S:$S,$G779)</f>
        <v>0</v>
      </c>
      <c r="AH779" s="99">
        <f t="shared" si="61"/>
        <v>0</v>
      </c>
      <c r="AI779" s="99">
        <f>SUMIFS(通讯通路门店!$BB:$BB,通讯通路门店!$S:$S,$G779)</f>
        <v>0</v>
      </c>
      <c r="AJ779" s="99">
        <f>SUMIFS(通讯通路门店!$BE:$BE,通讯通路门店!$S:$S,$G779)</f>
        <v>0</v>
      </c>
      <c r="AK779" s="99">
        <f>SUMIFS(通讯通路门店!$BG:$BG,通讯通路门店!$S:$S,$G779)</f>
        <v>0</v>
      </c>
      <c r="AL779" s="99">
        <f>SUMIFS(通讯通路门店!$BC:$BC,通讯通路门店!$S:$S,$G779)</f>
        <v>0</v>
      </c>
      <c r="AM779" s="99">
        <f>SUMIFS(通讯通路门店!$BD:$BD,通讯通路门店!$S:$S,$G779)</f>
        <v>0</v>
      </c>
      <c r="AN779" s="99">
        <f>SUMIFS(通讯通路门店!$BF:$BF,通讯通路门店!$S:$S,$G779)</f>
        <v>0</v>
      </c>
      <c r="AO779" s="99">
        <f t="shared" si="62"/>
        <v>0</v>
      </c>
      <c r="AP779" s="99">
        <f>SUMIFS(通讯通路门店!$K:$K,通讯通路门店!$S:$S,$G779)</f>
        <v>0</v>
      </c>
      <c r="AQ779" s="83"/>
      <c r="AR779" s="99">
        <f>SUMIFS(通讯通路门店!$T:$T,通讯通路门店!$S:$S,$G779)</f>
        <v>0</v>
      </c>
      <c r="AS779" s="99">
        <f>SUMIFS(通讯通路门店!$U:$U,通讯通路门店!$S:$S,$G779)</f>
        <v>0</v>
      </c>
      <c r="AT779" s="99">
        <f>SUMIFS(通讯通路门店!$V:$V,通讯通路门店!$S:$S,$G779)</f>
        <v>0</v>
      </c>
      <c r="AU779" s="99">
        <f>SUMIFS(通讯通路门店!$W:$W,通讯通路门店!$S:$S,$G779)</f>
        <v>0</v>
      </c>
      <c r="AV779" s="99">
        <f>SUMIFS(通讯通路门店!$Z:$Z,通讯通路门店!$S:$S,$G779)</f>
        <v>0</v>
      </c>
      <c r="AW779" s="99">
        <f>SUMIFS(通讯通路门店!$AB:$AB,通讯通路门店!$S:$S,$G779)</f>
        <v>0</v>
      </c>
      <c r="AX779" s="99">
        <f>SUMIFS(通讯通路门店!$X:$X,通讯通路门店!$S:$S,$G779)</f>
        <v>0</v>
      </c>
      <c r="AY779" s="99">
        <f>SUMIFS(通讯通路门店!$Y:$Y,通讯通路门店!$S:$S,$G779)</f>
        <v>0</v>
      </c>
      <c r="AZ779" s="99">
        <f>SUMIFS(通讯通路门店!$AA:$AA,通讯通路门店!$S:$S,$G779)</f>
        <v>0</v>
      </c>
      <c r="BA779" s="99">
        <f t="shared" si="63"/>
        <v>0</v>
      </c>
      <c r="BB779" s="99">
        <f t="shared" si="64"/>
        <v>0</v>
      </c>
      <c r="BC779" s="99">
        <f>SUMIFS(通讯通路门店!$W:$W,通讯通路门店!$S:$S,$G779,通讯通路门店!$J:$J,"荣耀体验店")+SUMIFS(通讯通路门店!$W:$W,通讯通路门店!$S:$S,$G779,通讯通路门店!$J:$J,"荣耀授权专卖店")</f>
        <v>0</v>
      </c>
      <c r="BD779" s="99">
        <f>SUMIFS(通讯通路门店!$Z:$Z,通讯通路门店!$S:$S,$G779,通讯通路门店!$J:$J,"VIVO体验店")</f>
        <v>0</v>
      </c>
      <c r="BE779" s="99">
        <f>SUMIFS(通讯通路门店!$AB:$AB,通讯通路门店!$S:$S,$G779,通讯通路门店!$J:$J,"OPPO体验店")</f>
        <v>0</v>
      </c>
      <c r="BF779" s="99">
        <f>SUMIFS(通讯通路门店!$X:$X,通讯通路门店!$S:$S,$G779,通讯通路门店!$J:$J,"华为授权体验店")+SUMIFS(通讯通路门店!$AA:$AA,通讯通路门店!$S:$S,$G779,通讯通路门店!$J:$J,"华为堡垒店")</f>
        <v>0</v>
      </c>
      <c r="BG779" s="99">
        <f>SUMIFS(通讯通路门店!$Y:$Y,通讯通路门店!$S:$S,$G779,通讯通路门店!$J:$J,"小米体验店")</f>
        <v>0</v>
      </c>
      <c r="BH779" s="99">
        <f>SUMIFS(通讯通路门店!$AA:$AA,通讯通路门店!$S:$S,$G779,通讯通路门店!$J:$J,"苹果体验店")</f>
        <v>0</v>
      </c>
      <c r="BI779" s="99">
        <f>SUMIFS(通讯通路门店!$K:$K,通讯通路门店!$S:$S,$G779,通讯通路门店!$J:$J,"其他品牌专卖店")</f>
        <v>0</v>
      </c>
      <c r="BJ779" s="99">
        <f>SUMIFS(通讯通路门店!$AC:$AC,通讯通路门店!$S:$S,$G779)</f>
        <v>0</v>
      </c>
      <c r="BK779" s="99">
        <f>SUMIFS(通讯通路门店!$AD:$AD,通讯通路门店!$S:$S,$G779)</f>
        <v>0</v>
      </c>
      <c r="BL779" s="99">
        <f>SUMIFS(通讯通路门店!$AE:$AE,通讯通路门店!$S:$S,$G779)</f>
        <v>0</v>
      </c>
      <c r="BM779" s="99">
        <f>SUMIFS(通讯通路门店!$AF:$AF,通讯通路门店!$S:$S,$G779)</f>
        <v>0</v>
      </c>
      <c r="BN779" s="99">
        <f>SUMIFS(通讯通路门店!$AG:$AG,通讯通路门店!$S:$S,$G779)</f>
        <v>0</v>
      </c>
      <c r="BO779" s="99">
        <f>SUMIFS(通讯通路门店!$AH:$AH,通讯通路门店!$S:$S,$G779)</f>
        <v>0</v>
      </c>
      <c r="BP779" s="99">
        <f>SUMIFS(通讯通路门店!$AI:$AI,通讯通路门店!$S:$S,$G779)</f>
        <v>0</v>
      </c>
      <c r="BQ779" s="83"/>
    </row>
    <row r="780" spans="1:69">
      <c r="A780" s="99" t="str">
        <f>IFERROR(_xlfn.XLOOKUP($G780,通讯通路门店!$S$4:$S$993931,通讯通路门店!$A$4:$A$993931,0,0),"")</f>
        <v/>
      </c>
      <c r="B780" s="99" t="str">
        <f>IFERROR(_xlfn.XLOOKUP($G780,通讯通路门店!$S$4:$S$993931,通讯通路门店!$B$4:$B$993931,0,0),"")</f>
        <v/>
      </c>
      <c r="C780" s="99" t="str">
        <f>IFERROR(_xlfn.XLOOKUP($G780,通讯通路门店!$S$4:$S$993931,通讯通路门店!$C$4:$C$993931,0,0),"")</f>
        <v/>
      </c>
      <c r="D780" s="99" t="str">
        <f>IFERROR(_xlfn.XLOOKUP($G780,通讯通路门店!$S$4:$S$993931,通讯通路门店!$D$4:$D$993931,0,0),"")</f>
        <v/>
      </c>
      <c r="E780" s="83"/>
      <c r="F780" s="83"/>
      <c r="G780" s="101" t="e">
        <v>#N/A</v>
      </c>
      <c r="H780" s="102" t="str">
        <f>IFERROR(_xlfn.XLOOKUP($G780,通讯通路门店!$S$4:$S$993931,通讯通路门店!$R$4:$R$993931,0,0),"")</f>
        <v/>
      </c>
      <c r="I780" s="83"/>
      <c r="J780" s="83"/>
      <c r="K780" s="83"/>
      <c r="L780" s="83"/>
      <c r="M780" s="83"/>
      <c r="N780" s="83"/>
      <c r="O780" s="83"/>
      <c r="P780" s="83"/>
      <c r="Q780" s="83"/>
      <c r="R780" s="83"/>
      <c r="S780" s="83"/>
      <c r="T780" s="83"/>
      <c r="U780" s="99">
        <f>COUNTIF(通讯通路门店!$S:$S,$G780)</f>
        <v>0</v>
      </c>
      <c r="V780" s="99">
        <f>COUNTIFS(通讯通路门店!$S:$S,$G780,通讯通路门店!$J:$J,"综合卖场")</f>
        <v>0</v>
      </c>
      <c r="W780" s="99">
        <f>SUMIFS(通讯通路门店!$AJ:$AJ,通讯通路门店!$S:$S,通讯客户沙盘!$G780)</f>
        <v>0</v>
      </c>
      <c r="X780" s="99">
        <f t="shared" si="60"/>
        <v>0</v>
      </c>
      <c r="Y780" s="99">
        <f>COUNTIFS(通讯通路门店!$S:$S,$G780,通讯通路门店!$J:$J,"荣耀体验店")+COUNTIFS(通讯通路门店!$S:$S,$G780,通讯通路门店!$J:$J,"荣耀授权专卖店")</f>
        <v>0</v>
      </c>
      <c r="Z780" s="99">
        <f>COUNTIFS(通讯通路门店!$S:$S,$G780,通讯通路门店!$J:$J,"VIVO体验店")</f>
        <v>0</v>
      </c>
      <c r="AA780" s="99">
        <f>COUNTIFS(通讯通路门店!$S:$S,$G780,通讯通路门店!$J:$J,"OPPO体验店")</f>
        <v>0</v>
      </c>
      <c r="AB780" s="99">
        <f>COUNTIFS(通讯通路门店!$S:$S,$G780,通讯通路门店!$J:$J,"华为授权体验店")+COUNTIFS(通讯通路门店!$S:$S,$G780,通讯通路门店!$J:$J,"华为堡垒店")</f>
        <v>0</v>
      </c>
      <c r="AC780" s="99">
        <f>COUNTIFS(通讯通路门店!$S:$S,$G780,通讯通路门店!$J:$J,"小米体验店")</f>
        <v>0</v>
      </c>
      <c r="AD780" s="99">
        <f>COUNTIFS(通讯通路门店!$S:$S,$G780,通讯通路门店!$J:$J,"苹果体验店")</f>
        <v>0</v>
      </c>
      <c r="AE780" s="99">
        <f>COUNTIFS(通讯通路门店!$S:$S,$G780,通讯通路门店!$J:$J,"其他品牌专卖店")</f>
        <v>0</v>
      </c>
      <c r="AF780" s="99">
        <f>SUMIFS(通讯通路门店!$BI:$BI,通讯通路门店!$S:$S,$G780)</f>
        <v>0</v>
      </c>
      <c r="AG780" s="99">
        <f>SUMIFS(通讯通路门店!$BH:$BH,通讯通路门店!$S:$S,$G780)</f>
        <v>0</v>
      </c>
      <c r="AH780" s="99">
        <f t="shared" si="61"/>
        <v>0</v>
      </c>
      <c r="AI780" s="99">
        <f>SUMIFS(通讯通路门店!$BB:$BB,通讯通路门店!$S:$S,$G780)</f>
        <v>0</v>
      </c>
      <c r="AJ780" s="99">
        <f>SUMIFS(通讯通路门店!$BE:$BE,通讯通路门店!$S:$S,$G780)</f>
        <v>0</v>
      </c>
      <c r="AK780" s="99">
        <f>SUMIFS(通讯通路门店!$BG:$BG,通讯通路门店!$S:$S,$G780)</f>
        <v>0</v>
      </c>
      <c r="AL780" s="99">
        <f>SUMIFS(通讯通路门店!$BC:$BC,通讯通路门店!$S:$S,$G780)</f>
        <v>0</v>
      </c>
      <c r="AM780" s="99">
        <f>SUMIFS(通讯通路门店!$BD:$BD,通讯通路门店!$S:$S,$G780)</f>
        <v>0</v>
      </c>
      <c r="AN780" s="99">
        <f>SUMIFS(通讯通路门店!$BF:$BF,通讯通路门店!$S:$S,$G780)</f>
        <v>0</v>
      </c>
      <c r="AO780" s="99">
        <f t="shared" si="62"/>
        <v>0</v>
      </c>
      <c r="AP780" s="99">
        <f>SUMIFS(通讯通路门店!$K:$K,通讯通路门店!$S:$S,$G780)</f>
        <v>0</v>
      </c>
      <c r="AQ780" s="83"/>
      <c r="AR780" s="99">
        <f>SUMIFS(通讯通路门店!$T:$T,通讯通路门店!$S:$S,$G780)</f>
        <v>0</v>
      </c>
      <c r="AS780" s="99">
        <f>SUMIFS(通讯通路门店!$U:$U,通讯通路门店!$S:$S,$G780)</f>
        <v>0</v>
      </c>
      <c r="AT780" s="99">
        <f>SUMIFS(通讯通路门店!$V:$V,通讯通路门店!$S:$S,$G780)</f>
        <v>0</v>
      </c>
      <c r="AU780" s="99">
        <f>SUMIFS(通讯通路门店!$W:$W,通讯通路门店!$S:$S,$G780)</f>
        <v>0</v>
      </c>
      <c r="AV780" s="99">
        <f>SUMIFS(通讯通路门店!$Z:$Z,通讯通路门店!$S:$S,$G780)</f>
        <v>0</v>
      </c>
      <c r="AW780" s="99">
        <f>SUMIFS(通讯通路门店!$AB:$AB,通讯通路门店!$S:$S,$G780)</f>
        <v>0</v>
      </c>
      <c r="AX780" s="99">
        <f>SUMIFS(通讯通路门店!$X:$X,通讯通路门店!$S:$S,$G780)</f>
        <v>0</v>
      </c>
      <c r="AY780" s="99">
        <f>SUMIFS(通讯通路门店!$Y:$Y,通讯通路门店!$S:$S,$G780)</f>
        <v>0</v>
      </c>
      <c r="AZ780" s="99">
        <f>SUMIFS(通讯通路门店!$AA:$AA,通讯通路门店!$S:$S,$G780)</f>
        <v>0</v>
      </c>
      <c r="BA780" s="99">
        <f t="shared" si="63"/>
        <v>0</v>
      </c>
      <c r="BB780" s="99">
        <f t="shared" si="64"/>
        <v>0</v>
      </c>
      <c r="BC780" s="99">
        <f>SUMIFS(通讯通路门店!$W:$W,通讯通路门店!$S:$S,$G780,通讯通路门店!$J:$J,"荣耀体验店")+SUMIFS(通讯通路门店!$W:$W,通讯通路门店!$S:$S,$G780,通讯通路门店!$J:$J,"荣耀授权专卖店")</f>
        <v>0</v>
      </c>
      <c r="BD780" s="99">
        <f>SUMIFS(通讯通路门店!$Z:$Z,通讯通路门店!$S:$S,$G780,通讯通路门店!$J:$J,"VIVO体验店")</f>
        <v>0</v>
      </c>
      <c r="BE780" s="99">
        <f>SUMIFS(通讯通路门店!$AB:$AB,通讯通路门店!$S:$S,$G780,通讯通路门店!$J:$J,"OPPO体验店")</f>
        <v>0</v>
      </c>
      <c r="BF780" s="99">
        <f>SUMIFS(通讯通路门店!$X:$X,通讯通路门店!$S:$S,$G780,通讯通路门店!$J:$J,"华为授权体验店")+SUMIFS(通讯通路门店!$AA:$AA,通讯通路门店!$S:$S,$G780,通讯通路门店!$J:$J,"华为堡垒店")</f>
        <v>0</v>
      </c>
      <c r="BG780" s="99">
        <f>SUMIFS(通讯通路门店!$Y:$Y,通讯通路门店!$S:$S,$G780,通讯通路门店!$J:$J,"小米体验店")</f>
        <v>0</v>
      </c>
      <c r="BH780" s="99">
        <f>SUMIFS(通讯通路门店!$AA:$AA,通讯通路门店!$S:$S,$G780,通讯通路门店!$J:$J,"苹果体验店")</f>
        <v>0</v>
      </c>
      <c r="BI780" s="99">
        <f>SUMIFS(通讯通路门店!$K:$K,通讯通路门店!$S:$S,$G780,通讯通路门店!$J:$J,"其他品牌专卖店")</f>
        <v>0</v>
      </c>
      <c r="BJ780" s="99">
        <f>SUMIFS(通讯通路门店!$AC:$AC,通讯通路门店!$S:$S,$G780)</f>
        <v>0</v>
      </c>
      <c r="BK780" s="99">
        <f>SUMIFS(通讯通路门店!$AD:$AD,通讯通路门店!$S:$S,$G780)</f>
        <v>0</v>
      </c>
      <c r="BL780" s="99">
        <f>SUMIFS(通讯通路门店!$AE:$AE,通讯通路门店!$S:$S,$G780)</f>
        <v>0</v>
      </c>
      <c r="BM780" s="99">
        <f>SUMIFS(通讯通路门店!$AF:$AF,通讯通路门店!$S:$S,$G780)</f>
        <v>0</v>
      </c>
      <c r="BN780" s="99">
        <f>SUMIFS(通讯通路门店!$AG:$AG,通讯通路门店!$S:$S,$G780)</f>
        <v>0</v>
      </c>
      <c r="BO780" s="99">
        <f>SUMIFS(通讯通路门店!$AH:$AH,通讯通路门店!$S:$S,$G780)</f>
        <v>0</v>
      </c>
      <c r="BP780" s="99">
        <f>SUMIFS(通讯通路门店!$AI:$AI,通讯通路门店!$S:$S,$G780)</f>
        <v>0</v>
      </c>
      <c r="BQ780" s="83"/>
    </row>
    <row r="781" spans="1:69">
      <c r="A781" s="99" t="str">
        <f>IFERROR(_xlfn.XLOOKUP($G781,通讯通路门店!$S$4:$S$993931,通讯通路门店!$A$4:$A$993931,0,0),"")</f>
        <v/>
      </c>
      <c r="B781" s="99" t="str">
        <f>IFERROR(_xlfn.XLOOKUP($G781,通讯通路门店!$S$4:$S$993931,通讯通路门店!$B$4:$B$993931,0,0),"")</f>
        <v/>
      </c>
      <c r="C781" s="99" t="str">
        <f>IFERROR(_xlfn.XLOOKUP($G781,通讯通路门店!$S$4:$S$993931,通讯通路门店!$C$4:$C$993931,0,0),"")</f>
        <v/>
      </c>
      <c r="D781" s="99" t="str">
        <f>IFERROR(_xlfn.XLOOKUP($G781,通讯通路门店!$S$4:$S$993931,通讯通路门店!$D$4:$D$993931,0,0),"")</f>
        <v/>
      </c>
      <c r="E781" s="83"/>
      <c r="F781" s="83"/>
      <c r="G781" s="101" t="e">
        <v>#N/A</v>
      </c>
      <c r="H781" s="102" t="str">
        <f>IFERROR(_xlfn.XLOOKUP($G781,通讯通路门店!$S$4:$S$993931,通讯通路门店!$R$4:$R$993931,0,0),"")</f>
        <v/>
      </c>
      <c r="I781" s="83"/>
      <c r="J781" s="83"/>
      <c r="K781" s="83"/>
      <c r="L781" s="83"/>
      <c r="M781" s="83"/>
      <c r="N781" s="83"/>
      <c r="O781" s="83"/>
      <c r="P781" s="83"/>
      <c r="Q781" s="83"/>
      <c r="R781" s="83"/>
      <c r="S781" s="83"/>
      <c r="T781" s="83"/>
      <c r="U781" s="99">
        <f>COUNTIF(通讯通路门店!$S:$S,$G781)</f>
        <v>0</v>
      </c>
      <c r="V781" s="99">
        <f>COUNTIFS(通讯通路门店!$S:$S,$G781,通讯通路门店!$J:$J,"综合卖场")</f>
        <v>0</v>
      </c>
      <c r="W781" s="99">
        <f>SUMIFS(通讯通路门店!$AJ:$AJ,通讯通路门店!$S:$S,通讯客户沙盘!$G781)</f>
        <v>0</v>
      </c>
      <c r="X781" s="99">
        <f t="shared" si="60"/>
        <v>0</v>
      </c>
      <c r="Y781" s="99">
        <f>COUNTIFS(通讯通路门店!$S:$S,$G781,通讯通路门店!$J:$J,"荣耀体验店")+COUNTIFS(通讯通路门店!$S:$S,$G781,通讯通路门店!$J:$J,"荣耀授权专卖店")</f>
        <v>0</v>
      </c>
      <c r="Z781" s="99">
        <f>COUNTIFS(通讯通路门店!$S:$S,$G781,通讯通路门店!$J:$J,"VIVO体验店")</f>
        <v>0</v>
      </c>
      <c r="AA781" s="99">
        <f>COUNTIFS(通讯通路门店!$S:$S,$G781,通讯通路门店!$J:$J,"OPPO体验店")</f>
        <v>0</v>
      </c>
      <c r="AB781" s="99">
        <f>COUNTIFS(通讯通路门店!$S:$S,$G781,通讯通路门店!$J:$J,"华为授权体验店")+COUNTIFS(通讯通路门店!$S:$S,$G781,通讯通路门店!$J:$J,"华为堡垒店")</f>
        <v>0</v>
      </c>
      <c r="AC781" s="99">
        <f>COUNTIFS(通讯通路门店!$S:$S,$G781,通讯通路门店!$J:$J,"小米体验店")</f>
        <v>0</v>
      </c>
      <c r="AD781" s="99">
        <f>COUNTIFS(通讯通路门店!$S:$S,$G781,通讯通路门店!$J:$J,"苹果体验店")</f>
        <v>0</v>
      </c>
      <c r="AE781" s="99">
        <f>COUNTIFS(通讯通路门店!$S:$S,$G781,通讯通路门店!$J:$J,"其他品牌专卖店")</f>
        <v>0</v>
      </c>
      <c r="AF781" s="99">
        <f>SUMIFS(通讯通路门店!$BI:$BI,通讯通路门店!$S:$S,$G781)</f>
        <v>0</v>
      </c>
      <c r="AG781" s="99">
        <f>SUMIFS(通讯通路门店!$BH:$BH,通讯通路门店!$S:$S,$G781)</f>
        <v>0</v>
      </c>
      <c r="AH781" s="99">
        <f t="shared" si="61"/>
        <v>0</v>
      </c>
      <c r="AI781" s="99">
        <f>SUMIFS(通讯通路门店!$BB:$BB,通讯通路门店!$S:$S,$G781)</f>
        <v>0</v>
      </c>
      <c r="AJ781" s="99">
        <f>SUMIFS(通讯通路门店!$BE:$BE,通讯通路门店!$S:$S,$G781)</f>
        <v>0</v>
      </c>
      <c r="AK781" s="99">
        <f>SUMIFS(通讯通路门店!$BG:$BG,通讯通路门店!$S:$S,$G781)</f>
        <v>0</v>
      </c>
      <c r="AL781" s="99">
        <f>SUMIFS(通讯通路门店!$BC:$BC,通讯通路门店!$S:$S,$G781)</f>
        <v>0</v>
      </c>
      <c r="AM781" s="99">
        <f>SUMIFS(通讯通路门店!$BD:$BD,通讯通路门店!$S:$S,$G781)</f>
        <v>0</v>
      </c>
      <c r="AN781" s="99">
        <f>SUMIFS(通讯通路门店!$BF:$BF,通讯通路门店!$S:$S,$G781)</f>
        <v>0</v>
      </c>
      <c r="AO781" s="99">
        <f t="shared" si="62"/>
        <v>0</v>
      </c>
      <c r="AP781" s="99">
        <f>SUMIFS(通讯通路门店!$K:$K,通讯通路门店!$S:$S,$G781)</f>
        <v>0</v>
      </c>
      <c r="AQ781" s="83"/>
      <c r="AR781" s="99">
        <f>SUMIFS(通讯通路门店!$T:$T,通讯通路门店!$S:$S,$G781)</f>
        <v>0</v>
      </c>
      <c r="AS781" s="99">
        <f>SUMIFS(通讯通路门店!$U:$U,通讯通路门店!$S:$S,$G781)</f>
        <v>0</v>
      </c>
      <c r="AT781" s="99">
        <f>SUMIFS(通讯通路门店!$V:$V,通讯通路门店!$S:$S,$G781)</f>
        <v>0</v>
      </c>
      <c r="AU781" s="99">
        <f>SUMIFS(通讯通路门店!$W:$W,通讯通路门店!$S:$S,$G781)</f>
        <v>0</v>
      </c>
      <c r="AV781" s="99">
        <f>SUMIFS(通讯通路门店!$Z:$Z,通讯通路门店!$S:$S,$G781)</f>
        <v>0</v>
      </c>
      <c r="AW781" s="99">
        <f>SUMIFS(通讯通路门店!$AB:$AB,通讯通路门店!$S:$S,$G781)</f>
        <v>0</v>
      </c>
      <c r="AX781" s="99">
        <f>SUMIFS(通讯通路门店!$X:$X,通讯通路门店!$S:$S,$G781)</f>
        <v>0</v>
      </c>
      <c r="AY781" s="99">
        <f>SUMIFS(通讯通路门店!$Y:$Y,通讯通路门店!$S:$S,$G781)</f>
        <v>0</v>
      </c>
      <c r="AZ781" s="99">
        <f>SUMIFS(通讯通路门店!$AA:$AA,通讯通路门店!$S:$S,$G781)</f>
        <v>0</v>
      </c>
      <c r="BA781" s="99">
        <f t="shared" si="63"/>
        <v>0</v>
      </c>
      <c r="BB781" s="99">
        <f t="shared" si="64"/>
        <v>0</v>
      </c>
      <c r="BC781" s="99">
        <f>SUMIFS(通讯通路门店!$W:$W,通讯通路门店!$S:$S,$G781,通讯通路门店!$J:$J,"荣耀体验店")+SUMIFS(通讯通路门店!$W:$W,通讯通路门店!$S:$S,$G781,通讯通路门店!$J:$J,"荣耀授权专卖店")</f>
        <v>0</v>
      </c>
      <c r="BD781" s="99">
        <f>SUMIFS(通讯通路门店!$Z:$Z,通讯通路门店!$S:$S,$G781,通讯通路门店!$J:$J,"VIVO体验店")</f>
        <v>0</v>
      </c>
      <c r="BE781" s="99">
        <f>SUMIFS(通讯通路门店!$AB:$AB,通讯通路门店!$S:$S,$G781,通讯通路门店!$J:$J,"OPPO体验店")</f>
        <v>0</v>
      </c>
      <c r="BF781" s="99">
        <f>SUMIFS(通讯通路门店!$X:$X,通讯通路门店!$S:$S,$G781,通讯通路门店!$J:$J,"华为授权体验店")+SUMIFS(通讯通路门店!$AA:$AA,通讯通路门店!$S:$S,$G781,通讯通路门店!$J:$J,"华为堡垒店")</f>
        <v>0</v>
      </c>
      <c r="BG781" s="99">
        <f>SUMIFS(通讯通路门店!$Y:$Y,通讯通路门店!$S:$S,$G781,通讯通路门店!$J:$J,"小米体验店")</f>
        <v>0</v>
      </c>
      <c r="BH781" s="99">
        <f>SUMIFS(通讯通路门店!$AA:$AA,通讯通路门店!$S:$S,$G781,通讯通路门店!$J:$J,"苹果体验店")</f>
        <v>0</v>
      </c>
      <c r="BI781" s="99">
        <f>SUMIFS(通讯通路门店!$K:$K,通讯通路门店!$S:$S,$G781,通讯通路门店!$J:$J,"其他品牌专卖店")</f>
        <v>0</v>
      </c>
      <c r="BJ781" s="99">
        <f>SUMIFS(通讯通路门店!$AC:$AC,通讯通路门店!$S:$S,$G781)</f>
        <v>0</v>
      </c>
      <c r="BK781" s="99">
        <f>SUMIFS(通讯通路门店!$AD:$AD,通讯通路门店!$S:$S,$G781)</f>
        <v>0</v>
      </c>
      <c r="BL781" s="99">
        <f>SUMIFS(通讯通路门店!$AE:$AE,通讯通路门店!$S:$S,$G781)</f>
        <v>0</v>
      </c>
      <c r="BM781" s="99">
        <f>SUMIFS(通讯通路门店!$AF:$AF,通讯通路门店!$S:$S,$G781)</f>
        <v>0</v>
      </c>
      <c r="BN781" s="99">
        <f>SUMIFS(通讯通路门店!$AG:$AG,通讯通路门店!$S:$S,$G781)</f>
        <v>0</v>
      </c>
      <c r="BO781" s="99">
        <f>SUMIFS(通讯通路门店!$AH:$AH,通讯通路门店!$S:$S,$G781)</f>
        <v>0</v>
      </c>
      <c r="BP781" s="99">
        <f>SUMIFS(通讯通路门店!$AI:$AI,通讯通路门店!$S:$S,$G781)</f>
        <v>0</v>
      </c>
      <c r="BQ781" s="83"/>
    </row>
    <row r="782" spans="1:69">
      <c r="A782" s="99" t="str">
        <f>IFERROR(_xlfn.XLOOKUP($G782,通讯通路门店!$S$4:$S$993931,通讯通路门店!$A$4:$A$993931,0,0),"")</f>
        <v/>
      </c>
      <c r="B782" s="99" t="str">
        <f>IFERROR(_xlfn.XLOOKUP($G782,通讯通路门店!$S$4:$S$993931,通讯通路门店!$B$4:$B$993931,0,0),"")</f>
        <v/>
      </c>
      <c r="C782" s="99" t="str">
        <f>IFERROR(_xlfn.XLOOKUP($G782,通讯通路门店!$S$4:$S$993931,通讯通路门店!$C$4:$C$993931,0,0),"")</f>
        <v/>
      </c>
      <c r="D782" s="99" t="str">
        <f>IFERROR(_xlfn.XLOOKUP($G782,通讯通路门店!$S$4:$S$993931,通讯通路门店!$D$4:$D$993931,0,0),"")</f>
        <v/>
      </c>
      <c r="E782" s="83"/>
      <c r="F782" s="83"/>
      <c r="G782" s="101" t="e">
        <v>#N/A</v>
      </c>
      <c r="H782" s="102" t="str">
        <f>IFERROR(_xlfn.XLOOKUP($G782,通讯通路门店!$S$4:$S$993931,通讯通路门店!$R$4:$R$993931,0,0),"")</f>
        <v/>
      </c>
      <c r="I782" s="83"/>
      <c r="J782" s="83"/>
      <c r="K782" s="83"/>
      <c r="L782" s="83"/>
      <c r="M782" s="83"/>
      <c r="N782" s="83"/>
      <c r="O782" s="83"/>
      <c r="P782" s="83"/>
      <c r="Q782" s="83"/>
      <c r="R782" s="83"/>
      <c r="S782" s="83"/>
      <c r="T782" s="83"/>
      <c r="U782" s="99">
        <f>COUNTIF(通讯通路门店!$S:$S,$G782)</f>
        <v>0</v>
      </c>
      <c r="V782" s="99">
        <f>COUNTIFS(通讯通路门店!$S:$S,$G782,通讯通路门店!$J:$J,"综合卖场")</f>
        <v>0</v>
      </c>
      <c r="W782" s="99">
        <f>SUMIFS(通讯通路门店!$AJ:$AJ,通讯通路门店!$S:$S,通讯客户沙盘!$G782)</f>
        <v>0</v>
      </c>
      <c r="X782" s="99">
        <f t="shared" si="60"/>
        <v>0</v>
      </c>
      <c r="Y782" s="99">
        <f>COUNTIFS(通讯通路门店!$S:$S,$G782,通讯通路门店!$J:$J,"荣耀体验店")+COUNTIFS(通讯通路门店!$S:$S,$G782,通讯通路门店!$J:$J,"荣耀授权专卖店")</f>
        <v>0</v>
      </c>
      <c r="Z782" s="99">
        <f>COUNTIFS(通讯通路门店!$S:$S,$G782,通讯通路门店!$J:$J,"VIVO体验店")</f>
        <v>0</v>
      </c>
      <c r="AA782" s="99">
        <f>COUNTIFS(通讯通路门店!$S:$S,$G782,通讯通路门店!$J:$J,"OPPO体验店")</f>
        <v>0</v>
      </c>
      <c r="AB782" s="99">
        <f>COUNTIFS(通讯通路门店!$S:$S,$G782,通讯通路门店!$J:$J,"华为授权体验店")+COUNTIFS(通讯通路门店!$S:$S,$G782,通讯通路门店!$J:$J,"华为堡垒店")</f>
        <v>0</v>
      </c>
      <c r="AC782" s="99">
        <f>COUNTIFS(通讯通路门店!$S:$S,$G782,通讯通路门店!$J:$J,"小米体验店")</f>
        <v>0</v>
      </c>
      <c r="AD782" s="99">
        <f>COUNTIFS(通讯通路门店!$S:$S,$G782,通讯通路门店!$J:$J,"苹果体验店")</f>
        <v>0</v>
      </c>
      <c r="AE782" s="99">
        <f>COUNTIFS(通讯通路门店!$S:$S,$G782,通讯通路门店!$J:$J,"其他品牌专卖店")</f>
        <v>0</v>
      </c>
      <c r="AF782" s="99">
        <f>SUMIFS(通讯通路门店!$BI:$BI,通讯通路门店!$S:$S,$G782)</f>
        <v>0</v>
      </c>
      <c r="AG782" s="99">
        <f>SUMIFS(通讯通路门店!$BH:$BH,通讯通路门店!$S:$S,$G782)</f>
        <v>0</v>
      </c>
      <c r="AH782" s="99">
        <f t="shared" si="61"/>
        <v>0</v>
      </c>
      <c r="AI782" s="99">
        <f>SUMIFS(通讯通路门店!$BB:$BB,通讯通路门店!$S:$S,$G782)</f>
        <v>0</v>
      </c>
      <c r="AJ782" s="99">
        <f>SUMIFS(通讯通路门店!$BE:$BE,通讯通路门店!$S:$S,$G782)</f>
        <v>0</v>
      </c>
      <c r="AK782" s="99">
        <f>SUMIFS(通讯通路门店!$BG:$BG,通讯通路门店!$S:$S,$G782)</f>
        <v>0</v>
      </c>
      <c r="AL782" s="99">
        <f>SUMIFS(通讯通路门店!$BC:$BC,通讯通路门店!$S:$S,$G782)</f>
        <v>0</v>
      </c>
      <c r="AM782" s="99">
        <f>SUMIFS(通讯通路门店!$BD:$BD,通讯通路门店!$S:$S,$G782)</f>
        <v>0</v>
      </c>
      <c r="AN782" s="99">
        <f>SUMIFS(通讯通路门店!$BF:$BF,通讯通路门店!$S:$S,$G782)</f>
        <v>0</v>
      </c>
      <c r="AO782" s="99">
        <f t="shared" si="62"/>
        <v>0</v>
      </c>
      <c r="AP782" s="99">
        <f>SUMIFS(通讯通路门店!$K:$K,通讯通路门店!$S:$S,$G782)</f>
        <v>0</v>
      </c>
      <c r="AQ782" s="83"/>
      <c r="AR782" s="99">
        <f>SUMIFS(通讯通路门店!$T:$T,通讯通路门店!$S:$S,$G782)</f>
        <v>0</v>
      </c>
      <c r="AS782" s="99">
        <f>SUMIFS(通讯通路门店!$U:$U,通讯通路门店!$S:$S,$G782)</f>
        <v>0</v>
      </c>
      <c r="AT782" s="99">
        <f>SUMIFS(通讯通路门店!$V:$V,通讯通路门店!$S:$S,$G782)</f>
        <v>0</v>
      </c>
      <c r="AU782" s="99">
        <f>SUMIFS(通讯通路门店!$W:$W,通讯通路门店!$S:$S,$G782)</f>
        <v>0</v>
      </c>
      <c r="AV782" s="99">
        <f>SUMIFS(通讯通路门店!$Z:$Z,通讯通路门店!$S:$S,$G782)</f>
        <v>0</v>
      </c>
      <c r="AW782" s="99">
        <f>SUMIFS(通讯通路门店!$AB:$AB,通讯通路门店!$S:$S,$G782)</f>
        <v>0</v>
      </c>
      <c r="AX782" s="99">
        <f>SUMIFS(通讯通路门店!$X:$X,通讯通路门店!$S:$S,$G782)</f>
        <v>0</v>
      </c>
      <c r="AY782" s="99">
        <f>SUMIFS(通讯通路门店!$Y:$Y,通讯通路门店!$S:$S,$G782)</f>
        <v>0</v>
      </c>
      <c r="AZ782" s="99">
        <f>SUMIFS(通讯通路门店!$AA:$AA,通讯通路门店!$S:$S,$G782)</f>
        <v>0</v>
      </c>
      <c r="BA782" s="99">
        <f t="shared" si="63"/>
        <v>0</v>
      </c>
      <c r="BB782" s="99">
        <f t="shared" si="64"/>
        <v>0</v>
      </c>
      <c r="BC782" s="99">
        <f>SUMIFS(通讯通路门店!$W:$W,通讯通路门店!$S:$S,$G782,通讯通路门店!$J:$J,"荣耀体验店")+SUMIFS(通讯通路门店!$W:$W,通讯通路门店!$S:$S,$G782,通讯通路门店!$J:$J,"荣耀授权专卖店")</f>
        <v>0</v>
      </c>
      <c r="BD782" s="99">
        <f>SUMIFS(通讯通路门店!$Z:$Z,通讯通路门店!$S:$S,$G782,通讯通路门店!$J:$J,"VIVO体验店")</f>
        <v>0</v>
      </c>
      <c r="BE782" s="99">
        <f>SUMIFS(通讯通路门店!$AB:$AB,通讯通路门店!$S:$S,$G782,通讯通路门店!$J:$J,"OPPO体验店")</f>
        <v>0</v>
      </c>
      <c r="BF782" s="99">
        <f>SUMIFS(通讯通路门店!$X:$X,通讯通路门店!$S:$S,$G782,通讯通路门店!$J:$J,"华为授权体验店")+SUMIFS(通讯通路门店!$AA:$AA,通讯通路门店!$S:$S,$G782,通讯通路门店!$J:$J,"华为堡垒店")</f>
        <v>0</v>
      </c>
      <c r="BG782" s="99">
        <f>SUMIFS(通讯通路门店!$Y:$Y,通讯通路门店!$S:$S,$G782,通讯通路门店!$J:$J,"小米体验店")</f>
        <v>0</v>
      </c>
      <c r="BH782" s="99">
        <f>SUMIFS(通讯通路门店!$AA:$AA,通讯通路门店!$S:$S,$G782,通讯通路门店!$J:$J,"苹果体验店")</f>
        <v>0</v>
      </c>
      <c r="BI782" s="99">
        <f>SUMIFS(通讯通路门店!$K:$K,通讯通路门店!$S:$S,$G782,通讯通路门店!$J:$J,"其他品牌专卖店")</f>
        <v>0</v>
      </c>
      <c r="BJ782" s="99">
        <f>SUMIFS(通讯通路门店!$AC:$AC,通讯通路门店!$S:$S,$G782)</f>
        <v>0</v>
      </c>
      <c r="BK782" s="99">
        <f>SUMIFS(通讯通路门店!$AD:$AD,通讯通路门店!$S:$S,$G782)</f>
        <v>0</v>
      </c>
      <c r="BL782" s="99">
        <f>SUMIFS(通讯通路门店!$AE:$AE,通讯通路门店!$S:$S,$G782)</f>
        <v>0</v>
      </c>
      <c r="BM782" s="99">
        <f>SUMIFS(通讯通路门店!$AF:$AF,通讯通路门店!$S:$S,$G782)</f>
        <v>0</v>
      </c>
      <c r="BN782" s="99">
        <f>SUMIFS(通讯通路门店!$AG:$AG,通讯通路门店!$S:$S,$G782)</f>
        <v>0</v>
      </c>
      <c r="BO782" s="99">
        <f>SUMIFS(通讯通路门店!$AH:$AH,通讯通路门店!$S:$S,$G782)</f>
        <v>0</v>
      </c>
      <c r="BP782" s="99">
        <f>SUMIFS(通讯通路门店!$AI:$AI,通讯通路门店!$S:$S,$G782)</f>
        <v>0</v>
      </c>
      <c r="BQ782" s="83"/>
    </row>
    <row r="783" spans="1:69">
      <c r="A783" s="99" t="str">
        <f>IFERROR(_xlfn.XLOOKUP($G783,通讯通路门店!$S$4:$S$993931,通讯通路门店!$A$4:$A$993931,0,0),"")</f>
        <v/>
      </c>
      <c r="B783" s="99" t="str">
        <f>IFERROR(_xlfn.XLOOKUP($G783,通讯通路门店!$S$4:$S$993931,通讯通路门店!$B$4:$B$993931,0,0),"")</f>
        <v/>
      </c>
      <c r="C783" s="99" t="str">
        <f>IFERROR(_xlfn.XLOOKUP($G783,通讯通路门店!$S$4:$S$993931,通讯通路门店!$C$4:$C$993931,0,0),"")</f>
        <v/>
      </c>
      <c r="D783" s="99" t="str">
        <f>IFERROR(_xlfn.XLOOKUP($G783,通讯通路门店!$S$4:$S$993931,通讯通路门店!$D$4:$D$993931,0,0),"")</f>
        <v/>
      </c>
      <c r="E783" s="83"/>
      <c r="F783" s="83"/>
      <c r="G783" s="101" t="e">
        <v>#N/A</v>
      </c>
      <c r="H783" s="102" t="str">
        <f>IFERROR(_xlfn.XLOOKUP($G783,通讯通路门店!$S$4:$S$993931,通讯通路门店!$R$4:$R$993931,0,0),"")</f>
        <v/>
      </c>
      <c r="I783" s="83"/>
      <c r="J783" s="83"/>
      <c r="K783" s="83"/>
      <c r="L783" s="83"/>
      <c r="M783" s="83"/>
      <c r="N783" s="83"/>
      <c r="O783" s="83"/>
      <c r="P783" s="83"/>
      <c r="Q783" s="83"/>
      <c r="R783" s="83"/>
      <c r="S783" s="83"/>
      <c r="T783" s="83"/>
      <c r="U783" s="99">
        <f>COUNTIF(通讯通路门店!$S:$S,$G783)</f>
        <v>0</v>
      </c>
      <c r="V783" s="99">
        <f>COUNTIFS(通讯通路门店!$S:$S,$G783,通讯通路门店!$J:$J,"综合卖场")</f>
        <v>0</v>
      </c>
      <c r="W783" s="99">
        <f>SUMIFS(通讯通路门店!$AJ:$AJ,通讯通路门店!$S:$S,通讯客户沙盘!$G783)</f>
        <v>0</v>
      </c>
      <c r="X783" s="99">
        <f t="shared" si="60"/>
        <v>0</v>
      </c>
      <c r="Y783" s="99">
        <f>COUNTIFS(通讯通路门店!$S:$S,$G783,通讯通路门店!$J:$J,"荣耀体验店")+COUNTIFS(通讯通路门店!$S:$S,$G783,通讯通路门店!$J:$J,"荣耀授权专卖店")</f>
        <v>0</v>
      </c>
      <c r="Z783" s="99">
        <f>COUNTIFS(通讯通路门店!$S:$S,$G783,通讯通路门店!$J:$J,"VIVO体验店")</f>
        <v>0</v>
      </c>
      <c r="AA783" s="99">
        <f>COUNTIFS(通讯通路门店!$S:$S,$G783,通讯通路门店!$J:$J,"OPPO体验店")</f>
        <v>0</v>
      </c>
      <c r="AB783" s="99">
        <f>COUNTIFS(通讯通路门店!$S:$S,$G783,通讯通路门店!$J:$J,"华为授权体验店")+COUNTIFS(通讯通路门店!$S:$S,$G783,通讯通路门店!$J:$J,"华为堡垒店")</f>
        <v>0</v>
      </c>
      <c r="AC783" s="99">
        <f>COUNTIFS(通讯通路门店!$S:$S,$G783,通讯通路门店!$J:$J,"小米体验店")</f>
        <v>0</v>
      </c>
      <c r="AD783" s="99">
        <f>COUNTIFS(通讯通路门店!$S:$S,$G783,通讯通路门店!$J:$J,"苹果体验店")</f>
        <v>0</v>
      </c>
      <c r="AE783" s="99">
        <f>COUNTIFS(通讯通路门店!$S:$S,$G783,通讯通路门店!$J:$J,"其他品牌专卖店")</f>
        <v>0</v>
      </c>
      <c r="AF783" s="99">
        <f>SUMIFS(通讯通路门店!$BI:$BI,通讯通路门店!$S:$S,$G783)</f>
        <v>0</v>
      </c>
      <c r="AG783" s="99">
        <f>SUMIFS(通讯通路门店!$BH:$BH,通讯通路门店!$S:$S,$G783)</f>
        <v>0</v>
      </c>
      <c r="AH783" s="99">
        <f t="shared" si="61"/>
        <v>0</v>
      </c>
      <c r="AI783" s="99">
        <f>SUMIFS(通讯通路门店!$BB:$BB,通讯通路门店!$S:$S,$G783)</f>
        <v>0</v>
      </c>
      <c r="AJ783" s="99">
        <f>SUMIFS(通讯通路门店!$BE:$BE,通讯通路门店!$S:$S,$G783)</f>
        <v>0</v>
      </c>
      <c r="AK783" s="99">
        <f>SUMIFS(通讯通路门店!$BG:$BG,通讯通路门店!$S:$S,$G783)</f>
        <v>0</v>
      </c>
      <c r="AL783" s="99">
        <f>SUMIFS(通讯通路门店!$BC:$BC,通讯通路门店!$S:$S,$G783)</f>
        <v>0</v>
      </c>
      <c r="AM783" s="99">
        <f>SUMIFS(通讯通路门店!$BD:$BD,通讯通路门店!$S:$S,$G783)</f>
        <v>0</v>
      </c>
      <c r="AN783" s="99">
        <f>SUMIFS(通讯通路门店!$BF:$BF,通讯通路门店!$S:$S,$G783)</f>
        <v>0</v>
      </c>
      <c r="AO783" s="99">
        <f t="shared" si="62"/>
        <v>0</v>
      </c>
      <c r="AP783" s="99">
        <f>SUMIFS(通讯通路门店!$K:$K,通讯通路门店!$S:$S,$G783)</f>
        <v>0</v>
      </c>
      <c r="AQ783" s="83"/>
      <c r="AR783" s="99">
        <f>SUMIFS(通讯通路门店!$T:$T,通讯通路门店!$S:$S,$G783)</f>
        <v>0</v>
      </c>
      <c r="AS783" s="99">
        <f>SUMIFS(通讯通路门店!$U:$U,通讯通路门店!$S:$S,$G783)</f>
        <v>0</v>
      </c>
      <c r="AT783" s="99">
        <f>SUMIFS(通讯通路门店!$V:$V,通讯通路门店!$S:$S,$G783)</f>
        <v>0</v>
      </c>
      <c r="AU783" s="99">
        <f>SUMIFS(通讯通路门店!$W:$W,通讯通路门店!$S:$S,$G783)</f>
        <v>0</v>
      </c>
      <c r="AV783" s="99">
        <f>SUMIFS(通讯通路门店!$Z:$Z,通讯通路门店!$S:$S,$G783)</f>
        <v>0</v>
      </c>
      <c r="AW783" s="99">
        <f>SUMIFS(通讯通路门店!$AB:$AB,通讯通路门店!$S:$S,$G783)</f>
        <v>0</v>
      </c>
      <c r="AX783" s="99">
        <f>SUMIFS(通讯通路门店!$X:$X,通讯通路门店!$S:$S,$G783)</f>
        <v>0</v>
      </c>
      <c r="AY783" s="99">
        <f>SUMIFS(通讯通路门店!$Y:$Y,通讯通路门店!$S:$S,$G783)</f>
        <v>0</v>
      </c>
      <c r="AZ783" s="99">
        <f>SUMIFS(通讯通路门店!$AA:$AA,通讯通路门店!$S:$S,$G783)</f>
        <v>0</v>
      </c>
      <c r="BA783" s="99">
        <f t="shared" si="63"/>
        <v>0</v>
      </c>
      <c r="BB783" s="99">
        <f t="shared" si="64"/>
        <v>0</v>
      </c>
      <c r="BC783" s="99">
        <f>SUMIFS(通讯通路门店!$W:$W,通讯通路门店!$S:$S,$G783,通讯通路门店!$J:$J,"荣耀体验店")+SUMIFS(通讯通路门店!$W:$W,通讯通路门店!$S:$S,$G783,通讯通路门店!$J:$J,"荣耀授权专卖店")</f>
        <v>0</v>
      </c>
      <c r="BD783" s="99">
        <f>SUMIFS(通讯通路门店!$Z:$Z,通讯通路门店!$S:$S,$G783,通讯通路门店!$J:$J,"VIVO体验店")</f>
        <v>0</v>
      </c>
      <c r="BE783" s="99">
        <f>SUMIFS(通讯通路门店!$AB:$AB,通讯通路门店!$S:$S,$G783,通讯通路门店!$J:$J,"OPPO体验店")</f>
        <v>0</v>
      </c>
      <c r="BF783" s="99">
        <f>SUMIFS(通讯通路门店!$X:$X,通讯通路门店!$S:$S,$G783,通讯通路门店!$J:$J,"华为授权体验店")+SUMIFS(通讯通路门店!$AA:$AA,通讯通路门店!$S:$S,$G783,通讯通路门店!$J:$J,"华为堡垒店")</f>
        <v>0</v>
      </c>
      <c r="BG783" s="99">
        <f>SUMIFS(通讯通路门店!$Y:$Y,通讯通路门店!$S:$S,$G783,通讯通路门店!$J:$J,"小米体验店")</f>
        <v>0</v>
      </c>
      <c r="BH783" s="99">
        <f>SUMIFS(通讯通路门店!$AA:$AA,通讯通路门店!$S:$S,$G783,通讯通路门店!$J:$J,"苹果体验店")</f>
        <v>0</v>
      </c>
      <c r="BI783" s="99">
        <f>SUMIFS(通讯通路门店!$K:$K,通讯通路门店!$S:$S,$G783,通讯通路门店!$J:$J,"其他品牌专卖店")</f>
        <v>0</v>
      </c>
      <c r="BJ783" s="99">
        <f>SUMIFS(通讯通路门店!$AC:$AC,通讯通路门店!$S:$S,$G783)</f>
        <v>0</v>
      </c>
      <c r="BK783" s="99">
        <f>SUMIFS(通讯通路门店!$AD:$AD,通讯通路门店!$S:$S,$G783)</f>
        <v>0</v>
      </c>
      <c r="BL783" s="99">
        <f>SUMIFS(通讯通路门店!$AE:$AE,通讯通路门店!$S:$S,$G783)</f>
        <v>0</v>
      </c>
      <c r="BM783" s="99">
        <f>SUMIFS(通讯通路门店!$AF:$AF,通讯通路门店!$S:$S,$G783)</f>
        <v>0</v>
      </c>
      <c r="BN783" s="99">
        <f>SUMIFS(通讯通路门店!$AG:$AG,通讯通路门店!$S:$S,$G783)</f>
        <v>0</v>
      </c>
      <c r="BO783" s="99">
        <f>SUMIFS(通讯通路门店!$AH:$AH,通讯通路门店!$S:$S,$G783)</f>
        <v>0</v>
      </c>
      <c r="BP783" s="99">
        <f>SUMIFS(通讯通路门店!$AI:$AI,通讯通路门店!$S:$S,$G783)</f>
        <v>0</v>
      </c>
      <c r="BQ783" s="83"/>
    </row>
    <row r="784" spans="1:69">
      <c r="A784" s="99" t="str">
        <f>IFERROR(_xlfn.XLOOKUP($G784,通讯通路门店!$S$4:$S$993931,通讯通路门店!$A$4:$A$993931,0,0),"")</f>
        <v/>
      </c>
      <c r="B784" s="99" t="str">
        <f>IFERROR(_xlfn.XLOOKUP($G784,通讯通路门店!$S$4:$S$993931,通讯通路门店!$B$4:$B$993931,0,0),"")</f>
        <v/>
      </c>
      <c r="C784" s="99" t="str">
        <f>IFERROR(_xlfn.XLOOKUP($G784,通讯通路门店!$S$4:$S$993931,通讯通路门店!$C$4:$C$993931,0,0),"")</f>
        <v/>
      </c>
      <c r="D784" s="99" t="str">
        <f>IFERROR(_xlfn.XLOOKUP($G784,通讯通路门店!$S$4:$S$993931,通讯通路门店!$D$4:$D$993931,0,0),"")</f>
        <v/>
      </c>
      <c r="E784" s="83"/>
      <c r="F784" s="83"/>
      <c r="G784" s="101" t="e">
        <v>#N/A</v>
      </c>
      <c r="H784" s="102" t="str">
        <f>IFERROR(_xlfn.XLOOKUP($G784,通讯通路门店!$S$4:$S$993931,通讯通路门店!$R$4:$R$993931,0,0),"")</f>
        <v/>
      </c>
      <c r="I784" s="83"/>
      <c r="J784" s="83"/>
      <c r="K784" s="83"/>
      <c r="L784" s="83"/>
      <c r="M784" s="83"/>
      <c r="N784" s="83"/>
      <c r="O784" s="83"/>
      <c r="P784" s="83"/>
      <c r="Q784" s="83"/>
      <c r="R784" s="83"/>
      <c r="S784" s="83"/>
      <c r="T784" s="83"/>
      <c r="U784" s="99">
        <f>COUNTIF(通讯通路门店!$S:$S,$G784)</f>
        <v>0</v>
      </c>
      <c r="V784" s="99">
        <f>COUNTIFS(通讯通路门店!$S:$S,$G784,通讯通路门店!$J:$J,"综合卖场")</f>
        <v>0</v>
      </c>
      <c r="W784" s="99">
        <f>SUMIFS(通讯通路门店!$AJ:$AJ,通讯通路门店!$S:$S,通讯客户沙盘!$G784)</f>
        <v>0</v>
      </c>
      <c r="X784" s="99">
        <f t="shared" si="60"/>
        <v>0</v>
      </c>
      <c r="Y784" s="99">
        <f>COUNTIFS(通讯通路门店!$S:$S,$G784,通讯通路门店!$J:$J,"荣耀体验店")+COUNTIFS(通讯通路门店!$S:$S,$G784,通讯通路门店!$J:$J,"荣耀授权专卖店")</f>
        <v>0</v>
      </c>
      <c r="Z784" s="99">
        <f>COUNTIFS(通讯通路门店!$S:$S,$G784,通讯通路门店!$J:$J,"VIVO体验店")</f>
        <v>0</v>
      </c>
      <c r="AA784" s="99">
        <f>COUNTIFS(通讯通路门店!$S:$S,$G784,通讯通路门店!$J:$J,"OPPO体验店")</f>
        <v>0</v>
      </c>
      <c r="AB784" s="99">
        <f>COUNTIFS(通讯通路门店!$S:$S,$G784,通讯通路门店!$J:$J,"华为授权体验店")+COUNTIFS(通讯通路门店!$S:$S,$G784,通讯通路门店!$J:$J,"华为堡垒店")</f>
        <v>0</v>
      </c>
      <c r="AC784" s="99">
        <f>COUNTIFS(通讯通路门店!$S:$S,$G784,通讯通路门店!$J:$J,"小米体验店")</f>
        <v>0</v>
      </c>
      <c r="AD784" s="99">
        <f>COUNTIFS(通讯通路门店!$S:$S,$G784,通讯通路门店!$J:$J,"苹果体验店")</f>
        <v>0</v>
      </c>
      <c r="AE784" s="99">
        <f>COUNTIFS(通讯通路门店!$S:$S,$G784,通讯通路门店!$J:$J,"其他品牌专卖店")</f>
        <v>0</v>
      </c>
      <c r="AF784" s="99">
        <f>SUMIFS(通讯通路门店!$BI:$BI,通讯通路门店!$S:$S,$G784)</f>
        <v>0</v>
      </c>
      <c r="AG784" s="99">
        <f>SUMIFS(通讯通路门店!$BH:$BH,通讯通路门店!$S:$S,$G784)</f>
        <v>0</v>
      </c>
      <c r="AH784" s="99">
        <f t="shared" si="61"/>
        <v>0</v>
      </c>
      <c r="AI784" s="99">
        <f>SUMIFS(通讯通路门店!$BB:$BB,通讯通路门店!$S:$S,$G784)</f>
        <v>0</v>
      </c>
      <c r="AJ784" s="99">
        <f>SUMIFS(通讯通路门店!$BE:$BE,通讯通路门店!$S:$S,$G784)</f>
        <v>0</v>
      </c>
      <c r="AK784" s="99">
        <f>SUMIFS(通讯通路门店!$BG:$BG,通讯通路门店!$S:$S,$G784)</f>
        <v>0</v>
      </c>
      <c r="AL784" s="99">
        <f>SUMIFS(通讯通路门店!$BC:$BC,通讯通路门店!$S:$S,$G784)</f>
        <v>0</v>
      </c>
      <c r="AM784" s="99">
        <f>SUMIFS(通讯通路门店!$BD:$BD,通讯通路门店!$S:$S,$G784)</f>
        <v>0</v>
      </c>
      <c r="AN784" s="99">
        <f>SUMIFS(通讯通路门店!$BF:$BF,通讯通路门店!$S:$S,$G784)</f>
        <v>0</v>
      </c>
      <c r="AO784" s="99">
        <f t="shared" si="62"/>
        <v>0</v>
      </c>
      <c r="AP784" s="99">
        <f>SUMIFS(通讯通路门店!$K:$K,通讯通路门店!$S:$S,$G784)</f>
        <v>0</v>
      </c>
      <c r="AQ784" s="83"/>
      <c r="AR784" s="99">
        <f>SUMIFS(通讯通路门店!$T:$T,通讯通路门店!$S:$S,$G784)</f>
        <v>0</v>
      </c>
      <c r="AS784" s="99">
        <f>SUMIFS(通讯通路门店!$U:$U,通讯通路门店!$S:$S,$G784)</f>
        <v>0</v>
      </c>
      <c r="AT784" s="99">
        <f>SUMIFS(通讯通路门店!$V:$V,通讯通路门店!$S:$S,$G784)</f>
        <v>0</v>
      </c>
      <c r="AU784" s="99">
        <f>SUMIFS(通讯通路门店!$W:$W,通讯通路门店!$S:$S,$G784)</f>
        <v>0</v>
      </c>
      <c r="AV784" s="99">
        <f>SUMIFS(通讯通路门店!$Z:$Z,通讯通路门店!$S:$S,$G784)</f>
        <v>0</v>
      </c>
      <c r="AW784" s="99">
        <f>SUMIFS(通讯通路门店!$AB:$AB,通讯通路门店!$S:$S,$G784)</f>
        <v>0</v>
      </c>
      <c r="AX784" s="99">
        <f>SUMIFS(通讯通路门店!$X:$X,通讯通路门店!$S:$S,$G784)</f>
        <v>0</v>
      </c>
      <c r="AY784" s="99">
        <f>SUMIFS(通讯通路门店!$Y:$Y,通讯通路门店!$S:$S,$G784)</f>
        <v>0</v>
      </c>
      <c r="AZ784" s="99">
        <f>SUMIFS(通讯通路门店!$AA:$AA,通讯通路门店!$S:$S,$G784)</f>
        <v>0</v>
      </c>
      <c r="BA784" s="99">
        <f t="shared" si="63"/>
        <v>0</v>
      </c>
      <c r="BB784" s="99">
        <f t="shared" si="64"/>
        <v>0</v>
      </c>
      <c r="BC784" s="99">
        <f>SUMIFS(通讯通路门店!$W:$W,通讯通路门店!$S:$S,$G784,通讯通路门店!$J:$J,"荣耀体验店")+SUMIFS(通讯通路门店!$W:$W,通讯通路门店!$S:$S,$G784,通讯通路门店!$J:$J,"荣耀授权专卖店")</f>
        <v>0</v>
      </c>
      <c r="BD784" s="99">
        <f>SUMIFS(通讯通路门店!$Z:$Z,通讯通路门店!$S:$S,$G784,通讯通路门店!$J:$J,"VIVO体验店")</f>
        <v>0</v>
      </c>
      <c r="BE784" s="99">
        <f>SUMIFS(通讯通路门店!$AB:$AB,通讯通路门店!$S:$S,$G784,通讯通路门店!$J:$J,"OPPO体验店")</f>
        <v>0</v>
      </c>
      <c r="BF784" s="99">
        <f>SUMIFS(通讯通路门店!$X:$X,通讯通路门店!$S:$S,$G784,通讯通路门店!$J:$J,"华为授权体验店")+SUMIFS(通讯通路门店!$AA:$AA,通讯通路门店!$S:$S,$G784,通讯通路门店!$J:$J,"华为堡垒店")</f>
        <v>0</v>
      </c>
      <c r="BG784" s="99">
        <f>SUMIFS(通讯通路门店!$Y:$Y,通讯通路门店!$S:$S,$G784,通讯通路门店!$J:$J,"小米体验店")</f>
        <v>0</v>
      </c>
      <c r="BH784" s="99">
        <f>SUMIFS(通讯通路门店!$AA:$AA,通讯通路门店!$S:$S,$G784,通讯通路门店!$J:$J,"苹果体验店")</f>
        <v>0</v>
      </c>
      <c r="BI784" s="99">
        <f>SUMIFS(通讯通路门店!$K:$K,通讯通路门店!$S:$S,$G784,通讯通路门店!$J:$J,"其他品牌专卖店")</f>
        <v>0</v>
      </c>
      <c r="BJ784" s="99">
        <f>SUMIFS(通讯通路门店!$AC:$AC,通讯通路门店!$S:$S,$G784)</f>
        <v>0</v>
      </c>
      <c r="BK784" s="99">
        <f>SUMIFS(通讯通路门店!$AD:$AD,通讯通路门店!$S:$S,$G784)</f>
        <v>0</v>
      </c>
      <c r="BL784" s="99">
        <f>SUMIFS(通讯通路门店!$AE:$AE,通讯通路门店!$S:$S,$G784)</f>
        <v>0</v>
      </c>
      <c r="BM784" s="99">
        <f>SUMIFS(通讯通路门店!$AF:$AF,通讯通路门店!$S:$S,$G784)</f>
        <v>0</v>
      </c>
      <c r="BN784" s="99">
        <f>SUMIFS(通讯通路门店!$AG:$AG,通讯通路门店!$S:$S,$G784)</f>
        <v>0</v>
      </c>
      <c r="BO784" s="99">
        <f>SUMIFS(通讯通路门店!$AH:$AH,通讯通路门店!$S:$S,$G784)</f>
        <v>0</v>
      </c>
      <c r="BP784" s="99">
        <f>SUMIFS(通讯通路门店!$AI:$AI,通讯通路门店!$S:$S,$G784)</f>
        <v>0</v>
      </c>
      <c r="BQ784" s="83"/>
    </row>
    <row r="785" spans="1:69">
      <c r="A785" s="99" t="str">
        <f>IFERROR(_xlfn.XLOOKUP($G785,通讯通路门店!$S$4:$S$993931,通讯通路门店!$A$4:$A$993931,0,0),"")</f>
        <v/>
      </c>
      <c r="B785" s="99" t="str">
        <f>IFERROR(_xlfn.XLOOKUP($G785,通讯通路门店!$S$4:$S$993931,通讯通路门店!$B$4:$B$993931,0,0),"")</f>
        <v/>
      </c>
      <c r="C785" s="99" t="str">
        <f>IFERROR(_xlfn.XLOOKUP($G785,通讯通路门店!$S$4:$S$993931,通讯通路门店!$C$4:$C$993931,0,0),"")</f>
        <v/>
      </c>
      <c r="D785" s="99" t="str">
        <f>IFERROR(_xlfn.XLOOKUP($G785,通讯通路门店!$S$4:$S$993931,通讯通路门店!$D$4:$D$993931,0,0),"")</f>
        <v/>
      </c>
      <c r="E785" s="83"/>
      <c r="F785" s="83"/>
      <c r="G785" s="101" t="e">
        <v>#N/A</v>
      </c>
      <c r="H785" s="102" t="str">
        <f>IFERROR(_xlfn.XLOOKUP($G785,通讯通路门店!$S$4:$S$993931,通讯通路门店!$R$4:$R$993931,0,0),"")</f>
        <v/>
      </c>
      <c r="I785" s="83"/>
      <c r="J785" s="83"/>
      <c r="K785" s="83"/>
      <c r="L785" s="83"/>
      <c r="M785" s="83"/>
      <c r="N785" s="83"/>
      <c r="O785" s="83"/>
      <c r="P785" s="83"/>
      <c r="Q785" s="83"/>
      <c r="R785" s="83"/>
      <c r="S785" s="83"/>
      <c r="T785" s="83"/>
      <c r="U785" s="99">
        <f>COUNTIF(通讯通路门店!$S:$S,$G785)</f>
        <v>0</v>
      </c>
      <c r="V785" s="99">
        <f>COUNTIFS(通讯通路门店!$S:$S,$G785,通讯通路门店!$J:$J,"综合卖场")</f>
        <v>0</v>
      </c>
      <c r="W785" s="99">
        <f>SUMIFS(通讯通路门店!$AJ:$AJ,通讯通路门店!$S:$S,通讯客户沙盘!$G785)</f>
        <v>0</v>
      </c>
      <c r="X785" s="99">
        <f t="shared" si="60"/>
        <v>0</v>
      </c>
      <c r="Y785" s="99">
        <f>COUNTIFS(通讯通路门店!$S:$S,$G785,通讯通路门店!$J:$J,"荣耀体验店")+COUNTIFS(通讯通路门店!$S:$S,$G785,通讯通路门店!$J:$J,"荣耀授权专卖店")</f>
        <v>0</v>
      </c>
      <c r="Z785" s="99">
        <f>COUNTIFS(通讯通路门店!$S:$S,$G785,通讯通路门店!$J:$J,"VIVO体验店")</f>
        <v>0</v>
      </c>
      <c r="AA785" s="99">
        <f>COUNTIFS(通讯通路门店!$S:$S,$G785,通讯通路门店!$J:$J,"OPPO体验店")</f>
        <v>0</v>
      </c>
      <c r="AB785" s="99">
        <f>COUNTIFS(通讯通路门店!$S:$S,$G785,通讯通路门店!$J:$J,"华为授权体验店")+COUNTIFS(通讯通路门店!$S:$S,$G785,通讯通路门店!$J:$J,"华为堡垒店")</f>
        <v>0</v>
      </c>
      <c r="AC785" s="99">
        <f>COUNTIFS(通讯通路门店!$S:$S,$G785,通讯通路门店!$J:$J,"小米体验店")</f>
        <v>0</v>
      </c>
      <c r="AD785" s="99">
        <f>COUNTIFS(通讯通路门店!$S:$S,$G785,通讯通路门店!$J:$J,"苹果体验店")</f>
        <v>0</v>
      </c>
      <c r="AE785" s="99">
        <f>COUNTIFS(通讯通路门店!$S:$S,$G785,通讯通路门店!$J:$J,"其他品牌专卖店")</f>
        <v>0</v>
      </c>
      <c r="AF785" s="99">
        <f>SUMIFS(通讯通路门店!$BI:$BI,通讯通路门店!$S:$S,$G785)</f>
        <v>0</v>
      </c>
      <c r="AG785" s="99">
        <f>SUMIFS(通讯通路门店!$BH:$BH,通讯通路门店!$S:$S,$G785)</f>
        <v>0</v>
      </c>
      <c r="AH785" s="99">
        <f t="shared" si="61"/>
        <v>0</v>
      </c>
      <c r="AI785" s="99">
        <f>SUMIFS(通讯通路门店!$BB:$BB,通讯通路门店!$S:$S,$G785)</f>
        <v>0</v>
      </c>
      <c r="AJ785" s="99">
        <f>SUMIFS(通讯通路门店!$BE:$BE,通讯通路门店!$S:$S,$G785)</f>
        <v>0</v>
      </c>
      <c r="AK785" s="99">
        <f>SUMIFS(通讯通路门店!$BG:$BG,通讯通路门店!$S:$S,$G785)</f>
        <v>0</v>
      </c>
      <c r="AL785" s="99">
        <f>SUMIFS(通讯通路门店!$BC:$BC,通讯通路门店!$S:$S,$G785)</f>
        <v>0</v>
      </c>
      <c r="AM785" s="99">
        <f>SUMIFS(通讯通路门店!$BD:$BD,通讯通路门店!$S:$S,$G785)</f>
        <v>0</v>
      </c>
      <c r="AN785" s="99">
        <f>SUMIFS(通讯通路门店!$BF:$BF,通讯通路门店!$S:$S,$G785)</f>
        <v>0</v>
      </c>
      <c r="AO785" s="99">
        <f t="shared" si="62"/>
        <v>0</v>
      </c>
      <c r="AP785" s="99">
        <f>SUMIFS(通讯通路门店!$K:$K,通讯通路门店!$S:$S,$G785)</f>
        <v>0</v>
      </c>
      <c r="AQ785" s="83"/>
      <c r="AR785" s="99">
        <f>SUMIFS(通讯通路门店!$T:$T,通讯通路门店!$S:$S,$G785)</f>
        <v>0</v>
      </c>
      <c r="AS785" s="99">
        <f>SUMIFS(通讯通路门店!$U:$U,通讯通路门店!$S:$S,$G785)</f>
        <v>0</v>
      </c>
      <c r="AT785" s="99">
        <f>SUMIFS(通讯通路门店!$V:$V,通讯通路门店!$S:$S,$G785)</f>
        <v>0</v>
      </c>
      <c r="AU785" s="99">
        <f>SUMIFS(通讯通路门店!$W:$W,通讯通路门店!$S:$S,$G785)</f>
        <v>0</v>
      </c>
      <c r="AV785" s="99">
        <f>SUMIFS(通讯通路门店!$Z:$Z,通讯通路门店!$S:$S,$G785)</f>
        <v>0</v>
      </c>
      <c r="AW785" s="99">
        <f>SUMIFS(通讯通路门店!$AB:$AB,通讯通路门店!$S:$S,$G785)</f>
        <v>0</v>
      </c>
      <c r="AX785" s="99">
        <f>SUMIFS(通讯通路门店!$X:$X,通讯通路门店!$S:$S,$G785)</f>
        <v>0</v>
      </c>
      <c r="AY785" s="99">
        <f>SUMIFS(通讯通路门店!$Y:$Y,通讯通路门店!$S:$S,$G785)</f>
        <v>0</v>
      </c>
      <c r="AZ785" s="99">
        <f>SUMIFS(通讯通路门店!$AA:$AA,通讯通路门店!$S:$S,$G785)</f>
        <v>0</v>
      </c>
      <c r="BA785" s="99">
        <f t="shared" si="63"/>
        <v>0</v>
      </c>
      <c r="BB785" s="99">
        <f t="shared" si="64"/>
        <v>0</v>
      </c>
      <c r="BC785" s="99">
        <f>SUMIFS(通讯通路门店!$W:$W,通讯通路门店!$S:$S,$G785,通讯通路门店!$J:$J,"荣耀体验店")+SUMIFS(通讯通路门店!$W:$W,通讯通路门店!$S:$S,$G785,通讯通路门店!$J:$J,"荣耀授权专卖店")</f>
        <v>0</v>
      </c>
      <c r="BD785" s="99">
        <f>SUMIFS(通讯通路门店!$Z:$Z,通讯通路门店!$S:$S,$G785,通讯通路门店!$J:$J,"VIVO体验店")</f>
        <v>0</v>
      </c>
      <c r="BE785" s="99">
        <f>SUMIFS(通讯通路门店!$AB:$AB,通讯通路门店!$S:$S,$G785,通讯通路门店!$J:$J,"OPPO体验店")</f>
        <v>0</v>
      </c>
      <c r="BF785" s="99">
        <f>SUMIFS(通讯通路门店!$X:$X,通讯通路门店!$S:$S,$G785,通讯通路门店!$J:$J,"华为授权体验店")+SUMIFS(通讯通路门店!$AA:$AA,通讯通路门店!$S:$S,$G785,通讯通路门店!$J:$J,"华为堡垒店")</f>
        <v>0</v>
      </c>
      <c r="BG785" s="99">
        <f>SUMIFS(通讯通路门店!$Y:$Y,通讯通路门店!$S:$S,$G785,通讯通路门店!$J:$J,"小米体验店")</f>
        <v>0</v>
      </c>
      <c r="BH785" s="99">
        <f>SUMIFS(通讯通路门店!$AA:$AA,通讯通路门店!$S:$S,$G785,通讯通路门店!$J:$J,"苹果体验店")</f>
        <v>0</v>
      </c>
      <c r="BI785" s="99">
        <f>SUMIFS(通讯通路门店!$K:$K,通讯通路门店!$S:$S,$G785,通讯通路门店!$J:$J,"其他品牌专卖店")</f>
        <v>0</v>
      </c>
      <c r="BJ785" s="99">
        <f>SUMIFS(通讯通路门店!$AC:$AC,通讯通路门店!$S:$S,$G785)</f>
        <v>0</v>
      </c>
      <c r="BK785" s="99">
        <f>SUMIFS(通讯通路门店!$AD:$AD,通讯通路门店!$S:$S,$G785)</f>
        <v>0</v>
      </c>
      <c r="BL785" s="99">
        <f>SUMIFS(通讯通路门店!$AE:$AE,通讯通路门店!$S:$S,$G785)</f>
        <v>0</v>
      </c>
      <c r="BM785" s="99">
        <f>SUMIFS(通讯通路门店!$AF:$AF,通讯通路门店!$S:$S,$G785)</f>
        <v>0</v>
      </c>
      <c r="BN785" s="99">
        <f>SUMIFS(通讯通路门店!$AG:$AG,通讯通路门店!$S:$S,$G785)</f>
        <v>0</v>
      </c>
      <c r="BO785" s="99">
        <f>SUMIFS(通讯通路门店!$AH:$AH,通讯通路门店!$S:$S,$G785)</f>
        <v>0</v>
      </c>
      <c r="BP785" s="99">
        <f>SUMIFS(通讯通路门店!$AI:$AI,通讯通路门店!$S:$S,$G785)</f>
        <v>0</v>
      </c>
      <c r="BQ785" s="83"/>
    </row>
    <row r="786" spans="1:69">
      <c r="A786" s="99" t="str">
        <f>IFERROR(_xlfn.XLOOKUP($G786,通讯通路门店!$S$4:$S$993931,通讯通路门店!$A$4:$A$993931,0,0),"")</f>
        <v/>
      </c>
      <c r="B786" s="99" t="str">
        <f>IFERROR(_xlfn.XLOOKUP($G786,通讯通路门店!$S$4:$S$993931,通讯通路门店!$B$4:$B$993931,0,0),"")</f>
        <v/>
      </c>
      <c r="C786" s="99" t="str">
        <f>IFERROR(_xlfn.XLOOKUP($G786,通讯通路门店!$S$4:$S$993931,通讯通路门店!$C$4:$C$993931,0,0),"")</f>
        <v/>
      </c>
      <c r="D786" s="99" t="str">
        <f>IFERROR(_xlfn.XLOOKUP($G786,通讯通路门店!$S$4:$S$993931,通讯通路门店!$D$4:$D$993931,0,0),"")</f>
        <v/>
      </c>
      <c r="E786" s="83"/>
      <c r="F786" s="83"/>
      <c r="G786" s="101" t="e">
        <v>#N/A</v>
      </c>
      <c r="H786" s="102" t="str">
        <f>IFERROR(_xlfn.XLOOKUP($G786,通讯通路门店!$S$4:$S$993931,通讯通路门店!$R$4:$R$993931,0,0),"")</f>
        <v/>
      </c>
      <c r="I786" s="83"/>
      <c r="J786" s="83"/>
      <c r="K786" s="83"/>
      <c r="L786" s="83"/>
      <c r="M786" s="83"/>
      <c r="N786" s="83"/>
      <c r="O786" s="83"/>
      <c r="P786" s="83"/>
      <c r="Q786" s="83"/>
      <c r="R786" s="83"/>
      <c r="S786" s="83"/>
      <c r="T786" s="83"/>
      <c r="U786" s="99">
        <f>COUNTIF(通讯通路门店!$S:$S,$G786)</f>
        <v>0</v>
      </c>
      <c r="V786" s="99">
        <f>COUNTIFS(通讯通路门店!$S:$S,$G786,通讯通路门店!$J:$J,"综合卖场")</f>
        <v>0</v>
      </c>
      <c r="W786" s="99">
        <f>SUMIFS(通讯通路门店!$AJ:$AJ,通讯通路门店!$S:$S,通讯客户沙盘!$G786)</f>
        <v>0</v>
      </c>
      <c r="X786" s="99">
        <f t="shared" si="60"/>
        <v>0</v>
      </c>
      <c r="Y786" s="99">
        <f>COUNTIFS(通讯通路门店!$S:$S,$G786,通讯通路门店!$J:$J,"荣耀体验店")+COUNTIFS(通讯通路门店!$S:$S,$G786,通讯通路门店!$J:$J,"荣耀授权专卖店")</f>
        <v>0</v>
      </c>
      <c r="Z786" s="99">
        <f>COUNTIFS(通讯通路门店!$S:$S,$G786,通讯通路门店!$J:$J,"VIVO体验店")</f>
        <v>0</v>
      </c>
      <c r="AA786" s="99">
        <f>COUNTIFS(通讯通路门店!$S:$S,$G786,通讯通路门店!$J:$J,"OPPO体验店")</f>
        <v>0</v>
      </c>
      <c r="AB786" s="99">
        <f>COUNTIFS(通讯通路门店!$S:$S,$G786,通讯通路门店!$J:$J,"华为授权体验店")+COUNTIFS(通讯通路门店!$S:$S,$G786,通讯通路门店!$J:$J,"华为堡垒店")</f>
        <v>0</v>
      </c>
      <c r="AC786" s="99">
        <f>COUNTIFS(通讯通路门店!$S:$S,$G786,通讯通路门店!$J:$J,"小米体验店")</f>
        <v>0</v>
      </c>
      <c r="AD786" s="99">
        <f>COUNTIFS(通讯通路门店!$S:$S,$G786,通讯通路门店!$J:$J,"苹果体验店")</f>
        <v>0</v>
      </c>
      <c r="AE786" s="99">
        <f>COUNTIFS(通讯通路门店!$S:$S,$G786,通讯通路门店!$J:$J,"其他品牌专卖店")</f>
        <v>0</v>
      </c>
      <c r="AF786" s="99">
        <f>SUMIFS(通讯通路门店!$BI:$BI,通讯通路门店!$S:$S,$G786)</f>
        <v>0</v>
      </c>
      <c r="AG786" s="99">
        <f>SUMIFS(通讯通路门店!$BH:$BH,通讯通路门店!$S:$S,$G786)</f>
        <v>0</v>
      </c>
      <c r="AH786" s="99">
        <f t="shared" si="61"/>
        <v>0</v>
      </c>
      <c r="AI786" s="99">
        <f>SUMIFS(通讯通路门店!$BB:$BB,通讯通路门店!$S:$S,$G786)</f>
        <v>0</v>
      </c>
      <c r="AJ786" s="99">
        <f>SUMIFS(通讯通路门店!$BE:$BE,通讯通路门店!$S:$S,$G786)</f>
        <v>0</v>
      </c>
      <c r="AK786" s="99">
        <f>SUMIFS(通讯通路门店!$BG:$BG,通讯通路门店!$S:$S,$G786)</f>
        <v>0</v>
      </c>
      <c r="AL786" s="99">
        <f>SUMIFS(通讯通路门店!$BC:$BC,通讯通路门店!$S:$S,$G786)</f>
        <v>0</v>
      </c>
      <c r="AM786" s="99">
        <f>SUMIFS(通讯通路门店!$BD:$BD,通讯通路门店!$S:$S,$G786)</f>
        <v>0</v>
      </c>
      <c r="AN786" s="99">
        <f>SUMIFS(通讯通路门店!$BF:$BF,通讯通路门店!$S:$S,$G786)</f>
        <v>0</v>
      </c>
      <c r="AO786" s="99">
        <f t="shared" si="62"/>
        <v>0</v>
      </c>
      <c r="AP786" s="99">
        <f>SUMIFS(通讯通路门店!$K:$K,通讯通路门店!$S:$S,$G786)</f>
        <v>0</v>
      </c>
      <c r="AQ786" s="83"/>
      <c r="AR786" s="99">
        <f>SUMIFS(通讯通路门店!$T:$T,通讯通路门店!$S:$S,$G786)</f>
        <v>0</v>
      </c>
      <c r="AS786" s="99">
        <f>SUMIFS(通讯通路门店!$U:$U,通讯通路门店!$S:$S,$G786)</f>
        <v>0</v>
      </c>
      <c r="AT786" s="99">
        <f>SUMIFS(通讯通路门店!$V:$V,通讯通路门店!$S:$S,$G786)</f>
        <v>0</v>
      </c>
      <c r="AU786" s="99">
        <f>SUMIFS(通讯通路门店!$W:$W,通讯通路门店!$S:$S,$G786)</f>
        <v>0</v>
      </c>
      <c r="AV786" s="99">
        <f>SUMIFS(通讯通路门店!$Z:$Z,通讯通路门店!$S:$S,$G786)</f>
        <v>0</v>
      </c>
      <c r="AW786" s="99">
        <f>SUMIFS(通讯通路门店!$AB:$AB,通讯通路门店!$S:$S,$G786)</f>
        <v>0</v>
      </c>
      <c r="AX786" s="99">
        <f>SUMIFS(通讯通路门店!$X:$X,通讯通路门店!$S:$S,$G786)</f>
        <v>0</v>
      </c>
      <c r="AY786" s="99">
        <f>SUMIFS(通讯通路门店!$Y:$Y,通讯通路门店!$S:$S,$G786)</f>
        <v>0</v>
      </c>
      <c r="AZ786" s="99">
        <f>SUMIFS(通讯通路门店!$AA:$AA,通讯通路门店!$S:$S,$G786)</f>
        <v>0</v>
      </c>
      <c r="BA786" s="99">
        <f t="shared" si="63"/>
        <v>0</v>
      </c>
      <c r="BB786" s="99">
        <f t="shared" si="64"/>
        <v>0</v>
      </c>
      <c r="BC786" s="99">
        <f>SUMIFS(通讯通路门店!$W:$W,通讯通路门店!$S:$S,$G786,通讯通路门店!$J:$J,"荣耀体验店")+SUMIFS(通讯通路门店!$W:$W,通讯通路门店!$S:$S,$G786,通讯通路门店!$J:$J,"荣耀授权专卖店")</f>
        <v>0</v>
      </c>
      <c r="BD786" s="99">
        <f>SUMIFS(通讯通路门店!$Z:$Z,通讯通路门店!$S:$S,$G786,通讯通路门店!$J:$J,"VIVO体验店")</f>
        <v>0</v>
      </c>
      <c r="BE786" s="99">
        <f>SUMIFS(通讯通路门店!$AB:$AB,通讯通路门店!$S:$S,$G786,通讯通路门店!$J:$J,"OPPO体验店")</f>
        <v>0</v>
      </c>
      <c r="BF786" s="99">
        <f>SUMIFS(通讯通路门店!$X:$X,通讯通路门店!$S:$S,$G786,通讯通路门店!$J:$J,"华为授权体验店")+SUMIFS(通讯通路门店!$AA:$AA,通讯通路门店!$S:$S,$G786,通讯通路门店!$J:$J,"华为堡垒店")</f>
        <v>0</v>
      </c>
      <c r="BG786" s="99">
        <f>SUMIFS(通讯通路门店!$Y:$Y,通讯通路门店!$S:$S,$G786,通讯通路门店!$J:$J,"小米体验店")</f>
        <v>0</v>
      </c>
      <c r="BH786" s="99">
        <f>SUMIFS(通讯通路门店!$AA:$AA,通讯通路门店!$S:$S,$G786,通讯通路门店!$J:$J,"苹果体验店")</f>
        <v>0</v>
      </c>
      <c r="BI786" s="99">
        <f>SUMIFS(通讯通路门店!$K:$K,通讯通路门店!$S:$S,$G786,通讯通路门店!$J:$J,"其他品牌专卖店")</f>
        <v>0</v>
      </c>
      <c r="BJ786" s="99">
        <f>SUMIFS(通讯通路门店!$AC:$AC,通讯通路门店!$S:$S,$G786)</f>
        <v>0</v>
      </c>
      <c r="BK786" s="99">
        <f>SUMIFS(通讯通路门店!$AD:$AD,通讯通路门店!$S:$S,$G786)</f>
        <v>0</v>
      </c>
      <c r="BL786" s="99">
        <f>SUMIFS(通讯通路门店!$AE:$AE,通讯通路门店!$S:$S,$G786)</f>
        <v>0</v>
      </c>
      <c r="BM786" s="99">
        <f>SUMIFS(通讯通路门店!$AF:$AF,通讯通路门店!$S:$S,$G786)</f>
        <v>0</v>
      </c>
      <c r="BN786" s="99">
        <f>SUMIFS(通讯通路门店!$AG:$AG,通讯通路门店!$S:$S,$G786)</f>
        <v>0</v>
      </c>
      <c r="BO786" s="99">
        <f>SUMIFS(通讯通路门店!$AH:$AH,通讯通路门店!$S:$S,$G786)</f>
        <v>0</v>
      </c>
      <c r="BP786" s="99">
        <f>SUMIFS(通讯通路门店!$AI:$AI,通讯通路门店!$S:$S,$G786)</f>
        <v>0</v>
      </c>
      <c r="BQ786" s="83"/>
    </row>
    <row r="787" spans="1:69">
      <c r="A787" s="99" t="str">
        <f>IFERROR(_xlfn.XLOOKUP($G787,通讯通路门店!$S$4:$S$993931,通讯通路门店!$A$4:$A$993931,0,0),"")</f>
        <v/>
      </c>
      <c r="B787" s="99" t="str">
        <f>IFERROR(_xlfn.XLOOKUP($G787,通讯通路门店!$S$4:$S$993931,通讯通路门店!$B$4:$B$993931,0,0),"")</f>
        <v/>
      </c>
      <c r="C787" s="99" t="str">
        <f>IFERROR(_xlfn.XLOOKUP($G787,通讯通路门店!$S$4:$S$993931,通讯通路门店!$C$4:$C$993931,0,0),"")</f>
        <v/>
      </c>
      <c r="D787" s="99" t="str">
        <f>IFERROR(_xlfn.XLOOKUP($G787,通讯通路门店!$S$4:$S$993931,通讯通路门店!$D$4:$D$993931,0,0),"")</f>
        <v/>
      </c>
      <c r="E787" s="83"/>
      <c r="F787" s="83"/>
      <c r="G787" s="101" t="e">
        <v>#N/A</v>
      </c>
      <c r="H787" s="102" t="str">
        <f>IFERROR(_xlfn.XLOOKUP($G787,通讯通路门店!$S$4:$S$993931,通讯通路门店!$R$4:$R$993931,0,0),"")</f>
        <v/>
      </c>
      <c r="I787" s="83"/>
      <c r="J787" s="83"/>
      <c r="K787" s="83"/>
      <c r="L787" s="83"/>
      <c r="M787" s="83"/>
      <c r="N787" s="83"/>
      <c r="O787" s="83"/>
      <c r="P787" s="83"/>
      <c r="Q787" s="83"/>
      <c r="R787" s="83"/>
      <c r="S787" s="83"/>
      <c r="T787" s="83"/>
      <c r="U787" s="99">
        <f>COUNTIF(通讯通路门店!$S:$S,$G787)</f>
        <v>0</v>
      </c>
      <c r="V787" s="99">
        <f>COUNTIFS(通讯通路门店!$S:$S,$G787,通讯通路门店!$J:$J,"综合卖场")</f>
        <v>0</v>
      </c>
      <c r="W787" s="99">
        <f>SUMIFS(通讯通路门店!$AJ:$AJ,通讯通路门店!$S:$S,通讯客户沙盘!$G787)</f>
        <v>0</v>
      </c>
      <c r="X787" s="99">
        <f t="shared" si="60"/>
        <v>0</v>
      </c>
      <c r="Y787" s="99">
        <f>COUNTIFS(通讯通路门店!$S:$S,$G787,通讯通路门店!$J:$J,"荣耀体验店")+COUNTIFS(通讯通路门店!$S:$S,$G787,通讯通路门店!$J:$J,"荣耀授权专卖店")</f>
        <v>0</v>
      </c>
      <c r="Z787" s="99">
        <f>COUNTIFS(通讯通路门店!$S:$S,$G787,通讯通路门店!$J:$J,"VIVO体验店")</f>
        <v>0</v>
      </c>
      <c r="AA787" s="99">
        <f>COUNTIFS(通讯通路门店!$S:$S,$G787,通讯通路门店!$J:$J,"OPPO体验店")</f>
        <v>0</v>
      </c>
      <c r="AB787" s="99">
        <f>COUNTIFS(通讯通路门店!$S:$S,$G787,通讯通路门店!$J:$J,"华为授权体验店")+COUNTIFS(通讯通路门店!$S:$S,$G787,通讯通路门店!$J:$J,"华为堡垒店")</f>
        <v>0</v>
      </c>
      <c r="AC787" s="99">
        <f>COUNTIFS(通讯通路门店!$S:$S,$G787,通讯通路门店!$J:$J,"小米体验店")</f>
        <v>0</v>
      </c>
      <c r="AD787" s="99">
        <f>COUNTIFS(通讯通路门店!$S:$S,$G787,通讯通路门店!$J:$J,"苹果体验店")</f>
        <v>0</v>
      </c>
      <c r="AE787" s="99">
        <f>COUNTIFS(通讯通路门店!$S:$S,$G787,通讯通路门店!$J:$J,"其他品牌专卖店")</f>
        <v>0</v>
      </c>
      <c r="AF787" s="99">
        <f>SUMIFS(通讯通路门店!$BI:$BI,通讯通路门店!$S:$S,$G787)</f>
        <v>0</v>
      </c>
      <c r="AG787" s="99">
        <f>SUMIFS(通讯通路门店!$BH:$BH,通讯通路门店!$S:$S,$G787)</f>
        <v>0</v>
      </c>
      <c r="AH787" s="99">
        <f t="shared" si="61"/>
        <v>0</v>
      </c>
      <c r="AI787" s="99">
        <f>SUMIFS(通讯通路门店!$BB:$BB,通讯通路门店!$S:$S,$G787)</f>
        <v>0</v>
      </c>
      <c r="AJ787" s="99">
        <f>SUMIFS(通讯通路门店!$BE:$BE,通讯通路门店!$S:$S,$G787)</f>
        <v>0</v>
      </c>
      <c r="AK787" s="99">
        <f>SUMIFS(通讯通路门店!$BG:$BG,通讯通路门店!$S:$S,$G787)</f>
        <v>0</v>
      </c>
      <c r="AL787" s="99">
        <f>SUMIFS(通讯通路门店!$BC:$BC,通讯通路门店!$S:$S,$G787)</f>
        <v>0</v>
      </c>
      <c r="AM787" s="99">
        <f>SUMIFS(通讯通路门店!$BD:$BD,通讯通路门店!$S:$S,$G787)</f>
        <v>0</v>
      </c>
      <c r="AN787" s="99">
        <f>SUMIFS(通讯通路门店!$BF:$BF,通讯通路门店!$S:$S,$G787)</f>
        <v>0</v>
      </c>
      <c r="AO787" s="99">
        <f t="shared" si="62"/>
        <v>0</v>
      </c>
      <c r="AP787" s="99">
        <f>SUMIFS(通讯通路门店!$K:$K,通讯通路门店!$S:$S,$G787)</f>
        <v>0</v>
      </c>
      <c r="AQ787" s="83"/>
      <c r="AR787" s="99">
        <f>SUMIFS(通讯通路门店!$T:$T,通讯通路门店!$S:$S,$G787)</f>
        <v>0</v>
      </c>
      <c r="AS787" s="99">
        <f>SUMIFS(通讯通路门店!$U:$U,通讯通路门店!$S:$S,$G787)</f>
        <v>0</v>
      </c>
      <c r="AT787" s="99">
        <f>SUMIFS(通讯通路门店!$V:$V,通讯通路门店!$S:$S,$G787)</f>
        <v>0</v>
      </c>
      <c r="AU787" s="99">
        <f>SUMIFS(通讯通路门店!$W:$W,通讯通路门店!$S:$S,$G787)</f>
        <v>0</v>
      </c>
      <c r="AV787" s="99">
        <f>SUMIFS(通讯通路门店!$Z:$Z,通讯通路门店!$S:$S,$G787)</f>
        <v>0</v>
      </c>
      <c r="AW787" s="99">
        <f>SUMIFS(通讯通路门店!$AB:$AB,通讯通路门店!$S:$S,$G787)</f>
        <v>0</v>
      </c>
      <c r="AX787" s="99">
        <f>SUMIFS(通讯通路门店!$X:$X,通讯通路门店!$S:$S,$G787)</f>
        <v>0</v>
      </c>
      <c r="AY787" s="99">
        <f>SUMIFS(通讯通路门店!$Y:$Y,通讯通路门店!$S:$S,$G787)</f>
        <v>0</v>
      </c>
      <c r="AZ787" s="99">
        <f>SUMIFS(通讯通路门店!$AA:$AA,通讯通路门店!$S:$S,$G787)</f>
        <v>0</v>
      </c>
      <c r="BA787" s="99">
        <f t="shared" si="63"/>
        <v>0</v>
      </c>
      <c r="BB787" s="99">
        <f t="shared" si="64"/>
        <v>0</v>
      </c>
      <c r="BC787" s="99">
        <f>SUMIFS(通讯通路门店!$W:$W,通讯通路门店!$S:$S,$G787,通讯通路门店!$J:$J,"荣耀体验店")+SUMIFS(通讯通路门店!$W:$W,通讯通路门店!$S:$S,$G787,通讯通路门店!$J:$J,"荣耀授权专卖店")</f>
        <v>0</v>
      </c>
      <c r="BD787" s="99">
        <f>SUMIFS(通讯通路门店!$Z:$Z,通讯通路门店!$S:$S,$G787,通讯通路门店!$J:$J,"VIVO体验店")</f>
        <v>0</v>
      </c>
      <c r="BE787" s="99">
        <f>SUMIFS(通讯通路门店!$AB:$AB,通讯通路门店!$S:$S,$G787,通讯通路门店!$J:$J,"OPPO体验店")</f>
        <v>0</v>
      </c>
      <c r="BF787" s="99">
        <f>SUMIFS(通讯通路门店!$X:$X,通讯通路门店!$S:$S,$G787,通讯通路门店!$J:$J,"华为授权体验店")+SUMIFS(通讯通路门店!$AA:$AA,通讯通路门店!$S:$S,$G787,通讯通路门店!$J:$J,"华为堡垒店")</f>
        <v>0</v>
      </c>
      <c r="BG787" s="99">
        <f>SUMIFS(通讯通路门店!$Y:$Y,通讯通路门店!$S:$S,$G787,通讯通路门店!$J:$J,"小米体验店")</f>
        <v>0</v>
      </c>
      <c r="BH787" s="99">
        <f>SUMIFS(通讯通路门店!$AA:$AA,通讯通路门店!$S:$S,$G787,通讯通路门店!$J:$J,"苹果体验店")</f>
        <v>0</v>
      </c>
      <c r="BI787" s="99">
        <f>SUMIFS(通讯通路门店!$K:$K,通讯通路门店!$S:$S,$G787,通讯通路门店!$J:$J,"其他品牌专卖店")</f>
        <v>0</v>
      </c>
      <c r="BJ787" s="99">
        <f>SUMIFS(通讯通路门店!$AC:$AC,通讯通路门店!$S:$S,$G787)</f>
        <v>0</v>
      </c>
      <c r="BK787" s="99">
        <f>SUMIFS(通讯通路门店!$AD:$AD,通讯通路门店!$S:$S,$G787)</f>
        <v>0</v>
      </c>
      <c r="BL787" s="99">
        <f>SUMIFS(通讯通路门店!$AE:$AE,通讯通路门店!$S:$S,$G787)</f>
        <v>0</v>
      </c>
      <c r="BM787" s="99">
        <f>SUMIFS(通讯通路门店!$AF:$AF,通讯通路门店!$S:$S,$G787)</f>
        <v>0</v>
      </c>
      <c r="BN787" s="99">
        <f>SUMIFS(通讯通路门店!$AG:$AG,通讯通路门店!$S:$S,$G787)</f>
        <v>0</v>
      </c>
      <c r="BO787" s="99">
        <f>SUMIFS(通讯通路门店!$AH:$AH,通讯通路门店!$S:$S,$G787)</f>
        <v>0</v>
      </c>
      <c r="BP787" s="99">
        <f>SUMIFS(通讯通路门店!$AI:$AI,通讯通路门店!$S:$S,$G787)</f>
        <v>0</v>
      </c>
      <c r="BQ787" s="83"/>
    </row>
    <row r="788" spans="1:69">
      <c r="A788" s="99" t="str">
        <f>IFERROR(_xlfn.XLOOKUP($G788,通讯通路门店!$S$4:$S$993931,通讯通路门店!$A$4:$A$993931,0,0),"")</f>
        <v/>
      </c>
      <c r="B788" s="99" t="str">
        <f>IFERROR(_xlfn.XLOOKUP($G788,通讯通路门店!$S$4:$S$993931,通讯通路门店!$B$4:$B$993931,0,0),"")</f>
        <v/>
      </c>
      <c r="C788" s="99" t="str">
        <f>IFERROR(_xlfn.XLOOKUP($G788,通讯通路门店!$S$4:$S$993931,通讯通路门店!$C$4:$C$993931,0,0),"")</f>
        <v/>
      </c>
      <c r="D788" s="99" t="str">
        <f>IFERROR(_xlfn.XLOOKUP($G788,通讯通路门店!$S$4:$S$993931,通讯通路门店!$D$4:$D$993931,0,0),"")</f>
        <v/>
      </c>
      <c r="E788" s="83"/>
      <c r="F788" s="83"/>
      <c r="G788" s="101" t="e">
        <v>#N/A</v>
      </c>
      <c r="H788" s="102" t="str">
        <f>IFERROR(_xlfn.XLOOKUP($G788,通讯通路门店!$S$4:$S$993931,通讯通路门店!$R$4:$R$993931,0,0),"")</f>
        <v/>
      </c>
      <c r="I788" s="83"/>
      <c r="J788" s="83"/>
      <c r="K788" s="83"/>
      <c r="L788" s="83"/>
      <c r="M788" s="83"/>
      <c r="N788" s="83"/>
      <c r="O788" s="83"/>
      <c r="P788" s="83"/>
      <c r="Q788" s="83"/>
      <c r="R788" s="83"/>
      <c r="S788" s="83"/>
      <c r="T788" s="83"/>
      <c r="U788" s="99">
        <f>COUNTIF(通讯通路门店!$S:$S,$G788)</f>
        <v>0</v>
      </c>
      <c r="V788" s="99">
        <f>COUNTIFS(通讯通路门店!$S:$S,$G788,通讯通路门店!$J:$J,"综合卖场")</f>
        <v>0</v>
      </c>
      <c r="W788" s="99">
        <f>SUMIFS(通讯通路门店!$AJ:$AJ,通讯通路门店!$S:$S,通讯客户沙盘!$G788)</f>
        <v>0</v>
      </c>
      <c r="X788" s="99">
        <f t="shared" si="60"/>
        <v>0</v>
      </c>
      <c r="Y788" s="99">
        <f>COUNTIFS(通讯通路门店!$S:$S,$G788,通讯通路门店!$J:$J,"荣耀体验店")+COUNTIFS(通讯通路门店!$S:$S,$G788,通讯通路门店!$J:$J,"荣耀授权专卖店")</f>
        <v>0</v>
      </c>
      <c r="Z788" s="99">
        <f>COUNTIFS(通讯通路门店!$S:$S,$G788,通讯通路门店!$J:$J,"VIVO体验店")</f>
        <v>0</v>
      </c>
      <c r="AA788" s="99">
        <f>COUNTIFS(通讯通路门店!$S:$S,$G788,通讯通路门店!$J:$J,"OPPO体验店")</f>
        <v>0</v>
      </c>
      <c r="AB788" s="99">
        <f>COUNTIFS(通讯通路门店!$S:$S,$G788,通讯通路门店!$J:$J,"华为授权体验店")+COUNTIFS(通讯通路门店!$S:$S,$G788,通讯通路门店!$J:$J,"华为堡垒店")</f>
        <v>0</v>
      </c>
      <c r="AC788" s="99">
        <f>COUNTIFS(通讯通路门店!$S:$S,$G788,通讯通路门店!$J:$J,"小米体验店")</f>
        <v>0</v>
      </c>
      <c r="AD788" s="99">
        <f>COUNTIFS(通讯通路门店!$S:$S,$G788,通讯通路门店!$J:$J,"苹果体验店")</f>
        <v>0</v>
      </c>
      <c r="AE788" s="99">
        <f>COUNTIFS(通讯通路门店!$S:$S,$G788,通讯通路门店!$J:$J,"其他品牌专卖店")</f>
        <v>0</v>
      </c>
      <c r="AF788" s="99">
        <f>SUMIFS(通讯通路门店!$BI:$BI,通讯通路门店!$S:$S,$G788)</f>
        <v>0</v>
      </c>
      <c r="AG788" s="99">
        <f>SUMIFS(通讯通路门店!$BH:$BH,通讯通路门店!$S:$S,$G788)</f>
        <v>0</v>
      </c>
      <c r="AH788" s="99">
        <f t="shared" si="61"/>
        <v>0</v>
      </c>
      <c r="AI788" s="99">
        <f>SUMIFS(通讯通路门店!$BB:$BB,通讯通路门店!$S:$S,$G788)</f>
        <v>0</v>
      </c>
      <c r="AJ788" s="99">
        <f>SUMIFS(通讯通路门店!$BE:$BE,通讯通路门店!$S:$S,$G788)</f>
        <v>0</v>
      </c>
      <c r="AK788" s="99">
        <f>SUMIFS(通讯通路门店!$BG:$BG,通讯通路门店!$S:$S,$G788)</f>
        <v>0</v>
      </c>
      <c r="AL788" s="99">
        <f>SUMIFS(通讯通路门店!$BC:$BC,通讯通路门店!$S:$S,$G788)</f>
        <v>0</v>
      </c>
      <c r="AM788" s="99">
        <f>SUMIFS(通讯通路门店!$BD:$BD,通讯通路门店!$S:$S,$G788)</f>
        <v>0</v>
      </c>
      <c r="AN788" s="99">
        <f>SUMIFS(通讯通路门店!$BF:$BF,通讯通路门店!$S:$S,$G788)</f>
        <v>0</v>
      </c>
      <c r="AO788" s="99">
        <f t="shared" si="62"/>
        <v>0</v>
      </c>
      <c r="AP788" s="99">
        <f>SUMIFS(通讯通路门店!$K:$K,通讯通路门店!$S:$S,$G788)</f>
        <v>0</v>
      </c>
      <c r="AQ788" s="83"/>
      <c r="AR788" s="99">
        <f>SUMIFS(通讯通路门店!$T:$T,通讯通路门店!$S:$S,$G788)</f>
        <v>0</v>
      </c>
      <c r="AS788" s="99">
        <f>SUMIFS(通讯通路门店!$U:$U,通讯通路门店!$S:$S,$G788)</f>
        <v>0</v>
      </c>
      <c r="AT788" s="99">
        <f>SUMIFS(通讯通路门店!$V:$V,通讯通路门店!$S:$S,$G788)</f>
        <v>0</v>
      </c>
      <c r="AU788" s="99">
        <f>SUMIFS(通讯通路门店!$W:$W,通讯通路门店!$S:$S,$G788)</f>
        <v>0</v>
      </c>
      <c r="AV788" s="99">
        <f>SUMIFS(通讯通路门店!$Z:$Z,通讯通路门店!$S:$S,$G788)</f>
        <v>0</v>
      </c>
      <c r="AW788" s="99">
        <f>SUMIFS(通讯通路门店!$AB:$AB,通讯通路门店!$S:$S,$G788)</f>
        <v>0</v>
      </c>
      <c r="AX788" s="99">
        <f>SUMIFS(通讯通路门店!$X:$X,通讯通路门店!$S:$S,$G788)</f>
        <v>0</v>
      </c>
      <c r="AY788" s="99">
        <f>SUMIFS(通讯通路门店!$Y:$Y,通讯通路门店!$S:$S,$G788)</f>
        <v>0</v>
      </c>
      <c r="AZ788" s="99">
        <f>SUMIFS(通讯通路门店!$AA:$AA,通讯通路门店!$S:$S,$G788)</f>
        <v>0</v>
      </c>
      <c r="BA788" s="99">
        <f t="shared" si="63"/>
        <v>0</v>
      </c>
      <c r="BB788" s="99">
        <f t="shared" si="64"/>
        <v>0</v>
      </c>
      <c r="BC788" s="99">
        <f>SUMIFS(通讯通路门店!$W:$W,通讯通路门店!$S:$S,$G788,通讯通路门店!$J:$J,"荣耀体验店")+SUMIFS(通讯通路门店!$W:$W,通讯通路门店!$S:$S,$G788,通讯通路门店!$J:$J,"荣耀授权专卖店")</f>
        <v>0</v>
      </c>
      <c r="BD788" s="99">
        <f>SUMIFS(通讯通路门店!$Z:$Z,通讯通路门店!$S:$S,$G788,通讯通路门店!$J:$J,"VIVO体验店")</f>
        <v>0</v>
      </c>
      <c r="BE788" s="99">
        <f>SUMIFS(通讯通路门店!$AB:$AB,通讯通路门店!$S:$S,$G788,通讯通路门店!$J:$J,"OPPO体验店")</f>
        <v>0</v>
      </c>
      <c r="BF788" s="99">
        <f>SUMIFS(通讯通路门店!$X:$X,通讯通路门店!$S:$S,$G788,通讯通路门店!$J:$J,"华为授权体验店")+SUMIFS(通讯通路门店!$AA:$AA,通讯通路门店!$S:$S,$G788,通讯通路门店!$J:$J,"华为堡垒店")</f>
        <v>0</v>
      </c>
      <c r="BG788" s="99">
        <f>SUMIFS(通讯通路门店!$Y:$Y,通讯通路门店!$S:$S,$G788,通讯通路门店!$J:$J,"小米体验店")</f>
        <v>0</v>
      </c>
      <c r="BH788" s="99">
        <f>SUMIFS(通讯通路门店!$AA:$AA,通讯通路门店!$S:$S,$G788,通讯通路门店!$J:$J,"苹果体验店")</f>
        <v>0</v>
      </c>
      <c r="BI788" s="99">
        <f>SUMIFS(通讯通路门店!$K:$K,通讯通路门店!$S:$S,$G788,通讯通路门店!$J:$J,"其他品牌专卖店")</f>
        <v>0</v>
      </c>
      <c r="BJ788" s="99">
        <f>SUMIFS(通讯通路门店!$AC:$AC,通讯通路门店!$S:$S,$G788)</f>
        <v>0</v>
      </c>
      <c r="BK788" s="99">
        <f>SUMIFS(通讯通路门店!$AD:$AD,通讯通路门店!$S:$S,$G788)</f>
        <v>0</v>
      </c>
      <c r="BL788" s="99">
        <f>SUMIFS(通讯通路门店!$AE:$AE,通讯通路门店!$S:$S,$G788)</f>
        <v>0</v>
      </c>
      <c r="BM788" s="99">
        <f>SUMIFS(通讯通路门店!$AF:$AF,通讯通路门店!$S:$S,$G788)</f>
        <v>0</v>
      </c>
      <c r="BN788" s="99">
        <f>SUMIFS(通讯通路门店!$AG:$AG,通讯通路门店!$S:$S,$G788)</f>
        <v>0</v>
      </c>
      <c r="BO788" s="99">
        <f>SUMIFS(通讯通路门店!$AH:$AH,通讯通路门店!$S:$S,$G788)</f>
        <v>0</v>
      </c>
      <c r="BP788" s="99">
        <f>SUMIFS(通讯通路门店!$AI:$AI,通讯通路门店!$S:$S,$G788)</f>
        <v>0</v>
      </c>
      <c r="BQ788" s="83"/>
    </row>
    <row r="789" spans="1:69">
      <c r="A789" s="99" t="str">
        <f>IFERROR(_xlfn.XLOOKUP($G789,通讯通路门店!$S$4:$S$993931,通讯通路门店!$A$4:$A$993931,0,0),"")</f>
        <v/>
      </c>
      <c r="B789" s="99" t="str">
        <f>IFERROR(_xlfn.XLOOKUP($G789,通讯通路门店!$S$4:$S$993931,通讯通路门店!$B$4:$B$993931,0,0),"")</f>
        <v/>
      </c>
      <c r="C789" s="99" t="str">
        <f>IFERROR(_xlfn.XLOOKUP($G789,通讯通路门店!$S$4:$S$993931,通讯通路门店!$C$4:$C$993931,0,0),"")</f>
        <v/>
      </c>
      <c r="D789" s="99" t="str">
        <f>IFERROR(_xlfn.XLOOKUP($G789,通讯通路门店!$S$4:$S$993931,通讯通路门店!$D$4:$D$993931,0,0),"")</f>
        <v/>
      </c>
      <c r="E789" s="83"/>
      <c r="F789" s="83"/>
      <c r="G789" s="101" t="e">
        <v>#N/A</v>
      </c>
      <c r="H789" s="102" t="str">
        <f>IFERROR(_xlfn.XLOOKUP($G789,通讯通路门店!$S$4:$S$993931,通讯通路门店!$R$4:$R$993931,0,0),"")</f>
        <v/>
      </c>
      <c r="I789" s="83"/>
      <c r="J789" s="83"/>
      <c r="K789" s="83"/>
      <c r="L789" s="83"/>
      <c r="M789" s="83"/>
      <c r="N789" s="83"/>
      <c r="O789" s="83"/>
      <c r="P789" s="83"/>
      <c r="Q789" s="83"/>
      <c r="R789" s="83"/>
      <c r="S789" s="83"/>
      <c r="T789" s="83"/>
      <c r="U789" s="99">
        <f>COUNTIF(通讯通路门店!$S:$S,$G789)</f>
        <v>0</v>
      </c>
      <c r="V789" s="99">
        <f>COUNTIFS(通讯通路门店!$S:$S,$G789,通讯通路门店!$J:$J,"综合卖场")</f>
        <v>0</v>
      </c>
      <c r="W789" s="99">
        <f>SUMIFS(通讯通路门店!$AJ:$AJ,通讯通路门店!$S:$S,通讯客户沙盘!$G789)</f>
        <v>0</v>
      </c>
      <c r="X789" s="99">
        <f t="shared" si="60"/>
        <v>0</v>
      </c>
      <c r="Y789" s="99">
        <f>COUNTIFS(通讯通路门店!$S:$S,$G789,通讯通路门店!$J:$J,"荣耀体验店")+COUNTIFS(通讯通路门店!$S:$S,$G789,通讯通路门店!$J:$J,"荣耀授权专卖店")</f>
        <v>0</v>
      </c>
      <c r="Z789" s="99">
        <f>COUNTIFS(通讯通路门店!$S:$S,$G789,通讯通路门店!$J:$J,"VIVO体验店")</f>
        <v>0</v>
      </c>
      <c r="AA789" s="99">
        <f>COUNTIFS(通讯通路门店!$S:$S,$G789,通讯通路门店!$J:$J,"OPPO体验店")</f>
        <v>0</v>
      </c>
      <c r="AB789" s="99">
        <f>COUNTIFS(通讯通路门店!$S:$S,$G789,通讯通路门店!$J:$J,"华为授权体验店")+COUNTIFS(通讯通路门店!$S:$S,$G789,通讯通路门店!$J:$J,"华为堡垒店")</f>
        <v>0</v>
      </c>
      <c r="AC789" s="99">
        <f>COUNTIFS(通讯通路门店!$S:$S,$G789,通讯通路门店!$J:$J,"小米体验店")</f>
        <v>0</v>
      </c>
      <c r="AD789" s="99">
        <f>COUNTIFS(通讯通路门店!$S:$S,$G789,通讯通路门店!$J:$J,"苹果体验店")</f>
        <v>0</v>
      </c>
      <c r="AE789" s="99">
        <f>COUNTIFS(通讯通路门店!$S:$S,$G789,通讯通路门店!$J:$J,"其他品牌专卖店")</f>
        <v>0</v>
      </c>
      <c r="AF789" s="99">
        <f>SUMIFS(通讯通路门店!$BI:$BI,通讯通路门店!$S:$S,$G789)</f>
        <v>0</v>
      </c>
      <c r="AG789" s="99">
        <f>SUMIFS(通讯通路门店!$BH:$BH,通讯通路门店!$S:$S,$G789)</f>
        <v>0</v>
      </c>
      <c r="AH789" s="99">
        <f t="shared" si="61"/>
        <v>0</v>
      </c>
      <c r="AI789" s="99">
        <f>SUMIFS(通讯通路门店!$BB:$BB,通讯通路门店!$S:$S,$G789)</f>
        <v>0</v>
      </c>
      <c r="AJ789" s="99">
        <f>SUMIFS(通讯通路门店!$BE:$BE,通讯通路门店!$S:$S,$G789)</f>
        <v>0</v>
      </c>
      <c r="AK789" s="99">
        <f>SUMIFS(通讯通路门店!$BG:$BG,通讯通路门店!$S:$S,$G789)</f>
        <v>0</v>
      </c>
      <c r="AL789" s="99">
        <f>SUMIFS(通讯通路门店!$BC:$BC,通讯通路门店!$S:$S,$G789)</f>
        <v>0</v>
      </c>
      <c r="AM789" s="99">
        <f>SUMIFS(通讯通路门店!$BD:$BD,通讯通路门店!$S:$S,$G789)</f>
        <v>0</v>
      </c>
      <c r="AN789" s="99">
        <f>SUMIFS(通讯通路门店!$BF:$BF,通讯通路门店!$S:$S,$G789)</f>
        <v>0</v>
      </c>
      <c r="AO789" s="99">
        <f t="shared" si="62"/>
        <v>0</v>
      </c>
      <c r="AP789" s="99">
        <f>SUMIFS(通讯通路门店!$K:$K,通讯通路门店!$S:$S,$G789)</f>
        <v>0</v>
      </c>
      <c r="AQ789" s="83"/>
      <c r="AR789" s="99">
        <f>SUMIFS(通讯通路门店!$T:$T,通讯通路门店!$S:$S,$G789)</f>
        <v>0</v>
      </c>
      <c r="AS789" s="99">
        <f>SUMIFS(通讯通路门店!$U:$U,通讯通路门店!$S:$S,$G789)</f>
        <v>0</v>
      </c>
      <c r="AT789" s="99">
        <f>SUMIFS(通讯通路门店!$V:$V,通讯通路门店!$S:$S,$G789)</f>
        <v>0</v>
      </c>
      <c r="AU789" s="99">
        <f>SUMIFS(通讯通路门店!$W:$W,通讯通路门店!$S:$S,$G789)</f>
        <v>0</v>
      </c>
      <c r="AV789" s="99">
        <f>SUMIFS(通讯通路门店!$Z:$Z,通讯通路门店!$S:$S,$G789)</f>
        <v>0</v>
      </c>
      <c r="AW789" s="99">
        <f>SUMIFS(通讯通路门店!$AB:$AB,通讯通路门店!$S:$S,$G789)</f>
        <v>0</v>
      </c>
      <c r="AX789" s="99">
        <f>SUMIFS(通讯通路门店!$X:$X,通讯通路门店!$S:$S,$G789)</f>
        <v>0</v>
      </c>
      <c r="AY789" s="99">
        <f>SUMIFS(通讯通路门店!$Y:$Y,通讯通路门店!$S:$S,$G789)</f>
        <v>0</v>
      </c>
      <c r="AZ789" s="99">
        <f>SUMIFS(通讯通路门店!$AA:$AA,通讯通路门店!$S:$S,$G789)</f>
        <v>0</v>
      </c>
      <c r="BA789" s="99">
        <f t="shared" si="63"/>
        <v>0</v>
      </c>
      <c r="BB789" s="99">
        <f t="shared" si="64"/>
        <v>0</v>
      </c>
      <c r="BC789" s="99">
        <f>SUMIFS(通讯通路门店!$W:$W,通讯通路门店!$S:$S,$G789,通讯通路门店!$J:$J,"荣耀体验店")+SUMIFS(通讯通路门店!$W:$W,通讯通路门店!$S:$S,$G789,通讯通路门店!$J:$J,"荣耀授权专卖店")</f>
        <v>0</v>
      </c>
      <c r="BD789" s="99">
        <f>SUMIFS(通讯通路门店!$Z:$Z,通讯通路门店!$S:$S,$G789,通讯通路门店!$J:$J,"VIVO体验店")</f>
        <v>0</v>
      </c>
      <c r="BE789" s="99">
        <f>SUMIFS(通讯通路门店!$AB:$AB,通讯通路门店!$S:$S,$G789,通讯通路门店!$J:$J,"OPPO体验店")</f>
        <v>0</v>
      </c>
      <c r="BF789" s="99">
        <f>SUMIFS(通讯通路门店!$X:$X,通讯通路门店!$S:$S,$G789,通讯通路门店!$J:$J,"华为授权体验店")+SUMIFS(通讯通路门店!$AA:$AA,通讯通路门店!$S:$S,$G789,通讯通路门店!$J:$J,"华为堡垒店")</f>
        <v>0</v>
      </c>
      <c r="BG789" s="99">
        <f>SUMIFS(通讯通路门店!$Y:$Y,通讯通路门店!$S:$S,$G789,通讯通路门店!$J:$J,"小米体验店")</f>
        <v>0</v>
      </c>
      <c r="BH789" s="99">
        <f>SUMIFS(通讯通路门店!$AA:$AA,通讯通路门店!$S:$S,$G789,通讯通路门店!$J:$J,"苹果体验店")</f>
        <v>0</v>
      </c>
      <c r="BI789" s="99">
        <f>SUMIFS(通讯通路门店!$K:$K,通讯通路门店!$S:$S,$G789,通讯通路门店!$J:$J,"其他品牌专卖店")</f>
        <v>0</v>
      </c>
      <c r="BJ789" s="99">
        <f>SUMIFS(通讯通路门店!$AC:$AC,通讯通路门店!$S:$S,$G789)</f>
        <v>0</v>
      </c>
      <c r="BK789" s="99">
        <f>SUMIFS(通讯通路门店!$AD:$AD,通讯通路门店!$S:$S,$G789)</f>
        <v>0</v>
      </c>
      <c r="BL789" s="99">
        <f>SUMIFS(通讯通路门店!$AE:$AE,通讯通路门店!$S:$S,$G789)</f>
        <v>0</v>
      </c>
      <c r="BM789" s="99">
        <f>SUMIFS(通讯通路门店!$AF:$AF,通讯通路门店!$S:$S,$G789)</f>
        <v>0</v>
      </c>
      <c r="BN789" s="99">
        <f>SUMIFS(通讯通路门店!$AG:$AG,通讯通路门店!$S:$S,$G789)</f>
        <v>0</v>
      </c>
      <c r="BO789" s="99">
        <f>SUMIFS(通讯通路门店!$AH:$AH,通讯通路门店!$S:$S,$G789)</f>
        <v>0</v>
      </c>
      <c r="BP789" s="99">
        <f>SUMIFS(通讯通路门店!$AI:$AI,通讯通路门店!$S:$S,$G789)</f>
        <v>0</v>
      </c>
      <c r="BQ789" s="83"/>
    </row>
    <row r="790" spans="1:69">
      <c r="A790" s="99" t="str">
        <f>IFERROR(_xlfn.XLOOKUP($G790,通讯通路门店!$S$4:$S$993931,通讯通路门店!$A$4:$A$993931,0,0),"")</f>
        <v/>
      </c>
      <c r="B790" s="99" t="str">
        <f>IFERROR(_xlfn.XLOOKUP($G790,通讯通路门店!$S$4:$S$993931,通讯通路门店!$B$4:$B$993931,0,0),"")</f>
        <v/>
      </c>
      <c r="C790" s="99" t="str">
        <f>IFERROR(_xlfn.XLOOKUP($G790,通讯通路门店!$S$4:$S$993931,通讯通路门店!$C$4:$C$993931,0,0),"")</f>
        <v/>
      </c>
      <c r="D790" s="99" t="str">
        <f>IFERROR(_xlfn.XLOOKUP($G790,通讯通路门店!$S$4:$S$993931,通讯通路门店!$D$4:$D$993931,0,0),"")</f>
        <v/>
      </c>
      <c r="E790" s="83"/>
      <c r="F790" s="83"/>
      <c r="G790" s="101" t="e">
        <v>#N/A</v>
      </c>
      <c r="H790" s="102" t="str">
        <f>IFERROR(_xlfn.XLOOKUP($G790,通讯通路门店!$S$4:$S$993931,通讯通路门店!$R$4:$R$993931,0,0),"")</f>
        <v/>
      </c>
      <c r="I790" s="83"/>
      <c r="J790" s="83"/>
      <c r="K790" s="83"/>
      <c r="L790" s="83"/>
      <c r="M790" s="83"/>
      <c r="N790" s="83"/>
      <c r="O790" s="83"/>
      <c r="P790" s="83"/>
      <c r="Q790" s="83"/>
      <c r="R790" s="83"/>
      <c r="S790" s="83"/>
      <c r="T790" s="83"/>
      <c r="U790" s="99">
        <f>COUNTIF(通讯通路门店!$S:$S,$G790)</f>
        <v>0</v>
      </c>
      <c r="V790" s="99">
        <f>COUNTIFS(通讯通路门店!$S:$S,$G790,通讯通路门店!$J:$J,"综合卖场")</f>
        <v>0</v>
      </c>
      <c r="W790" s="99">
        <f>SUMIFS(通讯通路门店!$AJ:$AJ,通讯通路门店!$S:$S,通讯客户沙盘!$G790)</f>
        <v>0</v>
      </c>
      <c r="X790" s="99">
        <f t="shared" si="60"/>
        <v>0</v>
      </c>
      <c r="Y790" s="99">
        <f>COUNTIFS(通讯通路门店!$S:$S,$G790,通讯通路门店!$J:$J,"荣耀体验店")+COUNTIFS(通讯通路门店!$S:$S,$G790,通讯通路门店!$J:$J,"荣耀授权专卖店")</f>
        <v>0</v>
      </c>
      <c r="Z790" s="99">
        <f>COUNTIFS(通讯通路门店!$S:$S,$G790,通讯通路门店!$J:$J,"VIVO体验店")</f>
        <v>0</v>
      </c>
      <c r="AA790" s="99">
        <f>COUNTIFS(通讯通路门店!$S:$S,$G790,通讯通路门店!$J:$J,"OPPO体验店")</f>
        <v>0</v>
      </c>
      <c r="AB790" s="99">
        <f>COUNTIFS(通讯通路门店!$S:$S,$G790,通讯通路门店!$J:$J,"华为授权体验店")+COUNTIFS(通讯通路门店!$S:$S,$G790,通讯通路门店!$J:$J,"华为堡垒店")</f>
        <v>0</v>
      </c>
      <c r="AC790" s="99">
        <f>COUNTIFS(通讯通路门店!$S:$S,$G790,通讯通路门店!$J:$J,"小米体验店")</f>
        <v>0</v>
      </c>
      <c r="AD790" s="99">
        <f>COUNTIFS(通讯通路门店!$S:$S,$G790,通讯通路门店!$J:$J,"苹果体验店")</f>
        <v>0</v>
      </c>
      <c r="AE790" s="99">
        <f>COUNTIFS(通讯通路门店!$S:$S,$G790,通讯通路门店!$J:$J,"其他品牌专卖店")</f>
        <v>0</v>
      </c>
      <c r="AF790" s="99">
        <f>SUMIFS(通讯通路门店!$BI:$BI,通讯通路门店!$S:$S,$G790)</f>
        <v>0</v>
      </c>
      <c r="AG790" s="99">
        <f>SUMIFS(通讯通路门店!$BH:$BH,通讯通路门店!$S:$S,$G790)</f>
        <v>0</v>
      </c>
      <c r="AH790" s="99">
        <f t="shared" si="61"/>
        <v>0</v>
      </c>
      <c r="AI790" s="99">
        <f>SUMIFS(通讯通路门店!$BB:$BB,通讯通路门店!$S:$S,$G790)</f>
        <v>0</v>
      </c>
      <c r="AJ790" s="99">
        <f>SUMIFS(通讯通路门店!$BE:$BE,通讯通路门店!$S:$S,$G790)</f>
        <v>0</v>
      </c>
      <c r="AK790" s="99">
        <f>SUMIFS(通讯通路门店!$BG:$BG,通讯通路门店!$S:$S,$G790)</f>
        <v>0</v>
      </c>
      <c r="AL790" s="99">
        <f>SUMIFS(通讯通路门店!$BC:$BC,通讯通路门店!$S:$S,$G790)</f>
        <v>0</v>
      </c>
      <c r="AM790" s="99">
        <f>SUMIFS(通讯通路门店!$BD:$BD,通讯通路门店!$S:$S,$G790)</f>
        <v>0</v>
      </c>
      <c r="AN790" s="99">
        <f>SUMIFS(通讯通路门店!$BF:$BF,通讯通路门店!$S:$S,$G790)</f>
        <v>0</v>
      </c>
      <c r="AO790" s="99">
        <f t="shared" si="62"/>
        <v>0</v>
      </c>
      <c r="AP790" s="99">
        <f>SUMIFS(通讯通路门店!$K:$K,通讯通路门店!$S:$S,$G790)</f>
        <v>0</v>
      </c>
      <c r="AQ790" s="83"/>
      <c r="AR790" s="99">
        <f>SUMIFS(通讯通路门店!$T:$T,通讯通路门店!$S:$S,$G790)</f>
        <v>0</v>
      </c>
      <c r="AS790" s="99">
        <f>SUMIFS(通讯通路门店!$U:$U,通讯通路门店!$S:$S,$G790)</f>
        <v>0</v>
      </c>
      <c r="AT790" s="99">
        <f>SUMIFS(通讯通路门店!$V:$V,通讯通路门店!$S:$S,$G790)</f>
        <v>0</v>
      </c>
      <c r="AU790" s="99">
        <f>SUMIFS(通讯通路门店!$W:$W,通讯通路门店!$S:$S,$G790)</f>
        <v>0</v>
      </c>
      <c r="AV790" s="99">
        <f>SUMIFS(通讯通路门店!$Z:$Z,通讯通路门店!$S:$S,$G790)</f>
        <v>0</v>
      </c>
      <c r="AW790" s="99">
        <f>SUMIFS(通讯通路门店!$AB:$AB,通讯通路门店!$S:$S,$G790)</f>
        <v>0</v>
      </c>
      <c r="AX790" s="99">
        <f>SUMIFS(通讯通路门店!$X:$X,通讯通路门店!$S:$S,$G790)</f>
        <v>0</v>
      </c>
      <c r="AY790" s="99">
        <f>SUMIFS(通讯通路门店!$Y:$Y,通讯通路门店!$S:$S,$G790)</f>
        <v>0</v>
      </c>
      <c r="AZ790" s="99">
        <f>SUMIFS(通讯通路门店!$AA:$AA,通讯通路门店!$S:$S,$G790)</f>
        <v>0</v>
      </c>
      <c r="BA790" s="99">
        <f t="shared" si="63"/>
        <v>0</v>
      </c>
      <c r="BB790" s="99">
        <f t="shared" si="64"/>
        <v>0</v>
      </c>
      <c r="BC790" s="99">
        <f>SUMIFS(通讯通路门店!$W:$W,通讯通路门店!$S:$S,$G790,通讯通路门店!$J:$J,"荣耀体验店")+SUMIFS(通讯通路门店!$W:$W,通讯通路门店!$S:$S,$G790,通讯通路门店!$J:$J,"荣耀授权专卖店")</f>
        <v>0</v>
      </c>
      <c r="BD790" s="99">
        <f>SUMIFS(通讯通路门店!$Z:$Z,通讯通路门店!$S:$S,$G790,通讯通路门店!$J:$J,"VIVO体验店")</f>
        <v>0</v>
      </c>
      <c r="BE790" s="99">
        <f>SUMIFS(通讯通路门店!$AB:$AB,通讯通路门店!$S:$S,$G790,通讯通路门店!$J:$J,"OPPO体验店")</f>
        <v>0</v>
      </c>
      <c r="BF790" s="99">
        <f>SUMIFS(通讯通路门店!$X:$X,通讯通路门店!$S:$S,$G790,通讯通路门店!$J:$J,"华为授权体验店")+SUMIFS(通讯通路门店!$AA:$AA,通讯通路门店!$S:$S,$G790,通讯通路门店!$J:$J,"华为堡垒店")</f>
        <v>0</v>
      </c>
      <c r="BG790" s="99">
        <f>SUMIFS(通讯通路门店!$Y:$Y,通讯通路门店!$S:$S,$G790,通讯通路门店!$J:$J,"小米体验店")</f>
        <v>0</v>
      </c>
      <c r="BH790" s="99">
        <f>SUMIFS(通讯通路门店!$AA:$AA,通讯通路门店!$S:$S,$G790,通讯通路门店!$J:$J,"苹果体验店")</f>
        <v>0</v>
      </c>
      <c r="BI790" s="99">
        <f>SUMIFS(通讯通路门店!$K:$K,通讯通路门店!$S:$S,$G790,通讯通路门店!$J:$J,"其他品牌专卖店")</f>
        <v>0</v>
      </c>
      <c r="BJ790" s="99">
        <f>SUMIFS(通讯通路门店!$AC:$AC,通讯通路门店!$S:$S,$G790)</f>
        <v>0</v>
      </c>
      <c r="BK790" s="99">
        <f>SUMIFS(通讯通路门店!$AD:$AD,通讯通路门店!$S:$S,$G790)</f>
        <v>0</v>
      </c>
      <c r="BL790" s="99">
        <f>SUMIFS(通讯通路门店!$AE:$AE,通讯通路门店!$S:$S,$G790)</f>
        <v>0</v>
      </c>
      <c r="BM790" s="99">
        <f>SUMIFS(通讯通路门店!$AF:$AF,通讯通路门店!$S:$S,$G790)</f>
        <v>0</v>
      </c>
      <c r="BN790" s="99">
        <f>SUMIFS(通讯通路门店!$AG:$AG,通讯通路门店!$S:$S,$G790)</f>
        <v>0</v>
      </c>
      <c r="BO790" s="99">
        <f>SUMIFS(通讯通路门店!$AH:$AH,通讯通路门店!$S:$S,$G790)</f>
        <v>0</v>
      </c>
      <c r="BP790" s="99">
        <f>SUMIFS(通讯通路门店!$AI:$AI,通讯通路门店!$S:$S,$G790)</f>
        <v>0</v>
      </c>
      <c r="BQ790" s="83"/>
    </row>
    <row r="791" spans="1:69">
      <c r="A791" s="99" t="str">
        <f>IFERROR(_xlfn.XLOOKUP($G791,通讯通路门店!$S$4:$S$993931,通讯通路门店!$A$4:$A$993931,0,0),"")</f>
        <v/>
      </c>
      <c r="B791" s="99" t="str">
        <f>IFERROR(_xlfn.XLOOKUP($G791,通讯通路门店!$S$4:$S$993931,通讯通路门店!$B$4:$B$993931,0,0),"")</f>
        <v/>
      </c>
      <c r="C791" s="99" t="str">
        <f>IFERROR(_xlfn.XLOOKUP($G791,通讯通路门店!$S$4:$S$993931,通讯通路门店!$C$4:$C$993931,0,0),"")</f>
        <v/>
      </c>
      <c r="D791" s="99" t="str">
        <f>IFERROR(_xlfn.XLOOKUP($G791,通讯通路门店!$S$4:$S$993931,通讯通路门店!$D$4:$D$993931,0,0),"")</f>
        <v/>
      </c>
      <c r="E791" s="83"/>
      <c r="F791" s="83"/>
      <c r="G791" s="101" t="e">
        <v>#N/A</v>
      </c>
      <c r="H791" s="102" t="str">
        <f>IFERROR(_xlfn.XLOOKUP($G791,通讯通路门店!$S$4:$S$993931,通讯通路门店!$R$4:$R$993931,0,0),"")</f>
        <v/>
      </c>
      <c r="I791" s="83"/>
      <c r="J791" s="83"/>
      <c r="K791" s="83"/>
      <c r="L791" s="83"/>
      <c r="M791" s="83"/>
      <c r="N791" s="83"/>
      <c r="O791" s="83"/>
      <c r="P791" s="83"/>
      <c r="Q791" s="83"/>
      <c r="R791" s="83"/>
      <c r="S791" s="83"/>
      <c r="T791" s="83"/>
      <c r="U791" s="99">
        <f>COUNTIF(通讯通路门店!$S:$S,$G791)</f>
        <v>0</v>
      </c>
      <c r="V791" s="99">
        <f>COUNTIFS(通讯通路门店!$S:$S,$G791,通讯通路门店!$J:$J,"综合卖场")</f>
        <v>0</v>
      </c>
      <c r="W791" s="99">
        <f>SUMIFS(通讯通路门店!$AJ:$AJ,通讯通路门店!$S:$S,通讯客户沙盘!$G791)</f>
        <v>0</v>
      </c>
      <c r="X791" s="99">
        <f t="shared" si="60"/>
        <v>0</v>
      </c>
      <c r="Y791" s="99">
        <f>COUNTIFS(通讯通路门店!$S:$S,$G791,通讯通路门店!$J:$J,"荣耀体验店")+COUNTIFS(通讯通路门店!$S:$S,$G791,通讯通路门店!$J:$J,"荣耀授权专卖店")</f>
        <v>0</v>
      </c>
      <c r="Z791" s="99">
        <f>COUNTIFS(通讯通路门店!$S:$S,$G791,通讯通路门店!$J:$J,"VIVO体验店")</f>
        <v>0</v>
      </c>
      <c r="AA791" s="99">
        <f>COUNTIFS(通讯通路门店!$S:$S,$G791,通讯通路门店!$J:$J,"OPPO体验店")</f>
        <v>0</v>
      </c>
      <c r="AB791" s="99">
        <f>COUNTIFS(通讯通路门店!$S:$S,$G791,通讯通路门店!$J:$J,"华为授权体验店")+COUNTIFS(通讯通路门店!$S:$S,$G791,通讯通路门店!$J:$J,"华为堡垒店")</f>
        <v>0</v>
      </c>
      <c r="AC791" s="99">
        <f>COUNTIFS(通讯通路门店!$S:$S,$G791,通讯通路门店!$J:$J,"小米体验店")</f>
        <v>0</v>
      </c>
      <c r="AD791" s="99">
        <f>COUNTIFS(通讯通路门店!$S:$S,$G791,通讯通路门店!$J:$J,"苹果体验店")</f>
        <v>0</v>
      </c>
      <c r="AE791" s="99">
        <f>COUNTIFS(通讯通路门店!$S:$S,$G791,通讯通路门店!$J:$J,"其他品牌专卖店")</f>
        <v>0</v>
      </c>
      <c r="AF791" s="99">
        <f>SUMIFS(通讯通路门店!$BI:$BI,通讯通路门店!$S:$S,$G791)</f>
        <v>0</v>
      </c>
      <c r="AG791" s="99">
        <f>SUMIFS(通讯通路门店!$BH:$BH,通讯通路门店!$S:$S,$G791)</f>
        <v>0</v>
      </c>
      <c r="AH791" s="99">
        <f t="shared" si="61"/>
        <v>0</v>
      </c>
      <c r="AI791" s="99">
        <f>SUMIFS(通讯通路门店!$BB:$BB,通讯通路门店!$S:$S,$G791)</f>
        <v>0</v>
      </c>
      <c r="AJ791" s="99">
        <f>SUMIFS(通讯通路门店!$BE:$BE,通讯通路门店!$S:$S,$G791)</f>
        <v>0</v>
      </c>
      <c r="AK791" s="99">
        <f>SUMIFS(通讯通路门店!$BG:$BG,通讯通路门店!$S:$S,$G791)</f>
        <v>0</v>
      </c>
      <c r="AL791" s="99">
        <f>SUMIFS(通讯通路门店!$BC:$BC,通讯通路门店!$S:$S,$G791)</f>
        <v>0</v>
      </c>
      <c r="AM791" s="99">
        <f>SUMIFS(通讯通路门店!$BD:$BD,通讯通路门店!$S:$S,$G791)</f>
        <v>0</v>
      </c>
      <c r="AN791" s="99">
        <f>SUMIFS(通讯通路门店!$BF:$BF,通讯通路门店!$S:$S,$G791)</f>
        <v>0</v>
      </c>
      <c r="AO791" s="99">
        <f t="shared" si="62"/>
        <v>0</v>
      </c>
      <c r="AP791" s="99">
        <f>SUMIFS(通讯通路门店!$K:$K,通讯通路门店!$S:$S,$G791)</f>
        <v>0</v>
      </c>
      <c r="AQ791" s="83"/>
      <c r="AR791" s="99">
        <f>SUMIFS(通讯通路门店!$T:$T,通讯通路门店!$S:$S,$G791)</f>
        <v>0</v>
      </c>
      <c r="AS791" s="99">
        <f>SUMIFS(通讯通路门店!$U:$U,通讯通路门店!$S:$S,$G791)</f>
        <v>0</v>
      </c>
      <c r="AT791" s="99">
        <f>SUMIFS(通讯通路门店!$V:$V,通讯通路门店!$S:$S,$G791)</f>
        <v>0</v>
      </c>
      <c r="AU791" s="99">
        <f>SUMIFS(通讯通路门店!$W:$W,通讯通路门店!$S:$S,$G791)</f>
        <v>0</v>
      </c>
      <c r="AV791" s="99">
        <f>SUMIFS(通讯通路门店!$Z:$Z,通讯通路门店!$S:$S,$G791)</f>
        <v>0</v>
      </c>
      <c r="AW791" s="99">
        <f>SUMIFS(通讯通路门店!$AB:$AB,通讯通路门店!$S:$S,$G791)</f>
        <v>0</v>
      </c>
      <c r="AX791" s="99">
        <f>SUMIFS(通讯通路门店!$X:$X,通讯通路门店!$S:$S,$G791)</f>
        <v>0</v>
      </c>
      <c r="AY791" s="99">
        <f>SUMIFS(通讯通路门店!$Y:$Y,通讯通路门店!$S:$S,$G791)</f>
        <v>0</v>
      </c>
      <c r="AZ791" s="99">
        <f>SUMIFS(通讯通路门店!$AA:$AA,通讯通路门店!$S:$S,$G791)</f>
        <v>0</v>
      </c>
      <c r="BA791" s="99">
        <f t="shared" si="63"/>
        <v>0</v>
      </c>
      <c r="BB791" s="99">
        <f t="shared" si="64"/>
        <v>0</v>
      </c>
      <c r="BC791" s="99">
        <f>SUMIFS(通讯通路门店!$W:$W,通讯通路门店!$S:$S,$G791,通讯通路门店!$J:$J,"荣耀体验店")+SUMIFS(通讯通路门店!$W:$W,通讯通路门店!$S:$S,$G791,通讯通路门店!$J:$J,"荣耀授权专卖店")</f>
        <v>0</v>
      </c>
      <c r="BD791" s="99">
        <f>SUMIFS(通讯通路门店!$Z:$Z,通讯通路门店!$S:$S,$G791,通讯通路门店!$J:$J,"VIVO体验店")</f>
        <v>0</v>
      </c>
      <c r="BE791" s="99">
        <f>SUMIFS(通讯通路门店!$AB:$AB,通讯通路门店!$S:$S,$G791,通讯通路门店!$J:$J,"OPPO体验店")</f>
        <v>0</v>
      </c>
      <c r="BF791" s="99">
        <f>SUMIFS(通讯通路门店!$X:$X,通讯通路门店!$S:$S,$G791,通讯通路门店!$J:$J,"华为授权体验店")+SUMIFS(通讯通路门店!$AA:$AA,通讯通路门店!$S:$S,$G791,通讯通路门店!$J:$J,"华为堡垒店")</f>
        <v>0</v>
      </c>
      <c r="BG791" s="99">
        <f>SUMIFS(通讯通路门店!$Y:$Y,通讯通路门店!$S:$S,$G791,通讯通路门店!$J:$J,"小米体验店")</f>
        <v>0</v>
      </c>
      <c r="BH791" s="99">
        <f>SUMIFS(通讯通路门店!$AA:$AA,通讯通路门店!$S:$S,$G791,通讯通路门店!$J:$J,"苹果体验店")</f>
        <v>0</v>
      </c>
      <c r="BI791" s="99">
        <f>SUMIFS(通讯通路门店!$K:$K,通讯通路门店!$S:$S,$G791,通讯通路门店!$J:$J,"其他品牌专卖店")</f>
        <v>0</v>
      </c>
      <c r="BJ791" s="99">
        <f>SUMIFS(通讯通路门店!$AC:$AC,通讯通路门店!$S:$S,$G791)</f>
        <v>0</v>
      </c>
      <c r="BK791" s="99">
        <f>SUMIFS(通讯通路门店!$AD:$AD,通讯通路门店!$S:$S,$G791)</f>
        <v>0</v>
      </c>
      <c r="BL791" s="99">
        <f>SUMIFS(通讯通路门店!$AE:$AE,通讯通路门店!$S:$S,$G791)</f>
        <v>0</v>
      </c>
      <c r="BM791" s="99">
        <f>SUMIFS(通讯通路门店!$AF:$AF,通讯通路门店!$S:$S,$G791)</f>
        <v>0</v>
      </c>
      <c r="BN791" s="99">
        <f>SUMIFS(通讯通路门店!$AG:$AG,通讯通路门店!$S:$S,$G791)</f>
        <v>0</v>
      </c>
      <c r="BO791" s="99">
        <f>SUMIFS(通讯通路门店!$AH:$AH,通讯通路门店!$S:$S,$G791)</f>
        <v>0</v>
      </c>
      <c r="BP791" s="99">
        <f>SUMIFS(通讯通路门店!$AI:$AI,通讯通路门店!$S:$S,$G791)</f>
        <v>0</v>
      </c>
      <c r="BQ791" s="83"/>
    </row>
    <row r="792" spans="1:69">
      <c r="A792" s="99" t="str">
        <f>IFERROR(_xlfn.XLOOKUP($G792,通讯通路门店!$S$4:$S$993931,通讯通路门店!$A$4:$A$993931,0,0),"")</f>
        <v/>
      </c>
      <c r="B792" s="99" t="str">
        <f>IFERROR(_xlfn.XLOOKUP($G792,通讯通路门店!$S$4:$S$993931,通讯通路门店!$B$4:$B$993931,0,0),"")</f>
        <v/>
      </c>
      <c r="C792" s="99" t="str">
        <f>IFERROR(_xlfn.XLOOKUP($G792,通讯通路门店!$S$4:$S$993931,通讯通路门店!$C$4:$C$993931,0,0),"")</f>
        <v/>
      </c>
      <c r="D792" s="99" t="str">
        <f>IFERROR(_xlfn.XLOOKUP($G792,通讯通路门店!$S$4:$S$993931,通讯通路门店!$D$4:$D$993931,0,0),"")</f>
        <v/>
      </c>
      <c r="E792" s="83"/>
      <c r="F792" s="83"/>
      <c r="G792" s="101" t="e">
        <v>#N/A</v>
      </c>
      <c r="H792" s="102" t="str">
        <f>IFERROR(_xlfn.XLOOKUP($G792,通讯通路门店!$S$4:$S$993931,通讯通路门店!$R$4:$R$993931,0,0),"")</f>
        <v/>
      </c>
      <c r="I792" s="83"/>
      <c r="J792" s="83"/>
      <c r="K792" s="83"/>
      <c r="L792" s="83"/>
      <c r="M792" s="83"/>
      <c r="N792" s="83"/>
      <c r="O792" s="83"/>
      <c r="P792" s="83"/>
      <c r="Q792" s="83"/>
      <c r="R792" s="83"/>
      <c r="S792" s="83"/>
      <c r="T792" s="83"/>
      <c r="U792" s="99">
        <f>COUNTIF(通讯通路门店!$S:$S,$G792)</f>
        <v>0</v>
      </c>
      <c r="V792" s="99">
        <f>COUNTIFS(通讯通路门店!$S:$S,$G792,通讯通路门店!$J:$J,"综合卖场")</f>
        <v>0</v>
      </c>
      <c r="W792" s="99">
        <f>SUMIFS(通讯通路门店!$AJ:$AJ,通讯通路门店!$S:$S,通讯客户沙盘!$G792)</f>
        <v>0</v>
      </c>
      <c r="X792" s="99">
        <f t="shared" si="60"/>
        <v>0</v>
      </c>
      <c r="Y792" s="99">
        <f>COUNTIFS(通讯通路门店!$S:$S,$G792,通讯通路门店!$J:$J,"荣耀体验店")+COUNTIFS(通讯通路门店!$S:$S,$G792,通讯通路门店!$J:$J,"荣耀授权专卖店")</f>
        <v>0</v>
      </c>
      <c r="Z792" s="99">
        <f>COUNTIFS(通讯通路门店!$S:$S,$G792,通讯通路门店!$J:$J,"VIVO体验店")</f>
        <v>0</v>
      </c>
      <c r="AA792" s="99">
        <f>COUNTIFS(通讯通路门店!$S:$S,$G792,通讯通路门店!$J:$J,"OPPO体验店")</f>
        <v>0</v>
      </c>
      <c r="AB792" s="99">
        <f>COUNTIFS(通讯通路门店!$S:$S,$G792,通讯通路门店!$J:$J,"华为授权体验店")+COUNTIFS(通讯通路门店!$S:$S,$G792,通讯通路门店!$J:$J,"华为堡垒店")</f>
        <v>0</v>
      </c>
      <c r="AC792" s="99">
        <f>COUNTIFS(通讯通路门店!$S:$S,$G792,通讯通路门店!$J:$J,"小米体验店")</f>
        <v>0</v>
      </c>
      <c r="AD792" s="99">
        <f>COUNTIFS(通讯通路门店!$S:$S,$G792,通讯通路门店!$J:$J,"苹果体验店")</f>
        <v>0</v>
      </c>
      <c r="AE792" s="99">
        <f>COUNTIFS(通讯通路门店!$S:$S,$G792,通讯通路门店!$J:$J,"其他品牌专卖店")</f>
        <v>0</v>
      </c>
      <c r="AF792" s="99">
        <f>SUMIFS(通讯通路门店!$BI:$BI,通讯通路门店!$S:$S,$G792)</f>
        <v>0</v>
      </c>
      <c r="AG792" s="99">
        <f>SUMIFS(通讯通路门店!$BH:$BH,通讯通路门店!$S:$S,$G792)</f>
        <v>0</v>
      </c>
      <c r="AH792" s="99">
        <f t="shared" si="61"/>
        <v>0</v>
      </c>
      <c r="AI792" s="99">
        <f>SUMIFS(通讯通路门店!$BB:$BB,通讯通路门店!$S:$S,$G792)</f>
        <v>0</v>
      </c>
      <c r="AJ792" s="99">
        <f>SUMIFS(通讯通路门店!$BE:$BE,通讯通路门店!$S:$S,$G792)</f>
        <v>0</v>
      </c>
      <c r="AK792" s="99">
        <f>SUMIFS(通讯通路门店!$BG:$BG,通讯通路门店!$S:$S,$G792)</f>
        <v>0</v>
      </c>
      <c r="AL792" s="99">
        <f>SUMIFS(通讯通路门店!$BC:$BC,通讯通路门店!$S:$S,$G792)</f>
        <v>0</v>
      </c>
      <c r="AM792" s="99">
        <f>SUMIFS(通讯通路门店!$BD:$BD,通讯通路门店!$S:$S,$G792)</f>
        <v>0</v>
      </c>
      <c r="AN792" s="99">
        <f>SUMIFS(通讯通路门店!$BF:$BF,通讯通路门店!$S:$S,$G792)</f>
        <v>0</v>
      </c>
      <c r="AO792" s="99">
        <f t="shared" si="62"/>
        <v>0</v>
      </c>
      <c r="AP792" s="99">
        <f>SUMIFS(通讯通路门店!$K:$K,通讯通路门店!$S:$S,$G792)</f>
        <v>0</v>
      </c>
      <c r="AQ792" s="83"/>
      <c r="AR792" s="99">
        <f>SUMIFS(通讯通路门店!$T:$T,通讯通路门店!$S:$S,$G792)</f>
        <v>0</v>
      </c>
      <c r="AS792" s="99">
        <f>SUMIFS(通讯通路门店!$U:$U,通讯通路门店!$S:$S,$G792)</f>
        <v>0</v>
      </c>
      <c r="AT792" s="99">
        <f>SUMIFS(通讯通路门店!$V:$V,通讯通路门店!$S:$S,$G792)</f>
        <v>0</v>
      </c>
      <c r="AU792" s="99">
        <f>SUMIFS(通讯通路门店!$W:$W,通讯通路门店!$S:$S,$G792)</f>
        <v>0</v>
      </c>
      <c r="AV792" s="99">
        <f>SUMIFS(通讯通路门店!$Z:$Z,通讯通路门店!$S:$S,$G792)</f>
        <v>0</v>
      </c>
      <c r="AW792" s="99">
        <f>SUMIFS(通讯通路门店!$AB:$AB,通讯通路门店!$S:$S,$G792)</f>
        <v>0</v>
      </c>
      <c r="AX792" s="99">
        <f>SUMIFS(通讯通路门店!$X:$X,通讯通路门店!$S:$S,$G792)</f>
        <v>0</v>
      </c>
      <c r="AY792" s="99">
        <f>SUMIFS(通讯通路门店!$Y:$Y,通讯通路门店!$S:$S,$G792)</f>
        <v>0</v>
      </c>
      <c r="AZ792" s="99">
        <f>SUMIFS(通讯通路门店!$AA:$AA,通讯通路门店!$S:$S,$G792)</f>
        <v>0</v>
      </c>
      <c r="BA792" s="99">
        <f t="shared" si="63"/>
        <v>0</v>
      </c>
      <c r="BB792" s="99">
        <f t="shared" si="64"/>
        <v>0</v>
      </c>
      <c r="BC792" s="99">
        <f>SUMIFS(通讯通路门店!$W:$W,通讯通路门店!$S:$S,$G792,通讯通路门店!$J:$J,"荣耀体验店")+SUMIFS(通讯通路门店!$W:$W,通讯通路门店!$S:$S,$G792,通讯通路门店!$J:$J,"荣耀授权专卖店")</f>
        <v>0</v>
      </c>
      <c r="BD792" s="99">
        <f>SUMIFS(通讯通路门店!$Z:$Z,通讯通路门店!$S:$S,$G792,通讯通路门店!$J:$J,"VIVO体验店")</f>
        <v>0</v>
      </c>
      <c r="BE792" s="99">
        <f>SUMIFS(通讯通路门店!$AB:$AB,通讯通路门店!$S:$S,$G792,通讯通路门店!$J:$J,"OPPO体验店")</f>
        <v>0</v>
      </c>
      <c r="BF792" s="99">
        <f>SUMIFS(通讯通路门店!$X:$X,通讯通路门店!$S:$S,$G792,通讯通路门店!$J:$J,"华为授权体验店")+SUMIFS(通讯通路门店!$AA:$AA,通讯通路门店!$S:$S,$G792,通讯通路门店!$J:$J,"华为堡垒店")</f>
        <v>0</v>
      </c>
      <c r="BG792" s="99">
        <f>SUMIFS(通讯通路门店!$Y:$Y,通讯通路门店!$S:$S,$G792,通讯通路门店!$J:$J,"小米体验店")</f>
        <v>0</v>
      </c>
      <c r="BH792" s="99">
        <f>SUMIFS(通讯通路门店!$AA:$AA,通讯通路门店!$S:$S,$G792,通讯通路门店!$J:$J,"苹果体验店")</f>
        <v>0</v>
      </c>
      <c r="BI792" s="99">
        <f>SUMIFS(通讯通路门店!$K:$K,通讯通路门店!$S:$S,$G792,通讯通路门店!$J:$J,"其他品牌专卖店")</f>
        <v>0</v>
      </c>
      <c r="BJ792" s="99">
        <f>SUMIFS(通讯通路门店!$AC:$AC,通讯通路门店!$S:$S,$G792)</f>
        <v>0</v>
      </c>
      <c r="BK792" s="99">
        <f>SUMIFS(通讯通路门店!$AD:$AD,通讯通路门店!$S:$S,$G792)</f>
        <v>0</v>
      </c>
      <c r="BL792" s="99">
        <f>SUMIFS(通讯通路门店!$AE:$AE,通讯通路门店!$S:$S,$G792)</f>
        <v>0</v>
      </c>
      <c r="BM792" s="99">
        <f>SUMIFS(通讯通路门店!$AF:$AF,通讯通路门店!$S:$S,$G792)</f>
        <v>0</v>
      </c>
      <c r="BN792" s="99">
        <f>SUMIFS(通讯通路门店!$AG:$AG,通讯通路门店!$S:$S,$G792)</f>
        <v>0</v>
      </c>
      <c r="BO792" s="99">
        <f>SUMIFS(通讯通路门店!$AH:$AH,通讯通路门店!$S:$S,$G792)</f>
        <v>0</v>
      </c>
      <c r="BP792" s="99">
        <f>SUMIFS(通讯通路门店!$AI:$AI,通讯通路门店!$S:$S,$G792)</f>
        <v>0</v>
      </c>
      <c r="BQ792" s="83"/>
    </row>
    <row r="793" spans="1:69">
      <c r="A793" s="99" t="str">
        <f>IFERROR(_xlfn.XLOOKUP($G793,通讯通路门店!$S$4:$S$993931,通讯通路门店!$A$4:$A$993931,0,0),"")</f>
        <v/>
      </c>
      <c r="B793" s="99" t="str">
        <f>IFERROR(_xlfn.XLOOKUP($G793,通讯通路门店!$S$4:$S$993931,通讯通路门店!$B$4:$B$993931,0,0),"")</f>
        <v/>
      </c>
      <c r="C793" s="99" t="str">
        <f>IFERROR(_xlfn.XLOOKUP($G793,通讯通路门店!$S$4:$S$993931,通讯通路门店!$C$4:$C$993931,0,0),"")</f>
        <v/>
      </c>
      <c r="D793" s="99" t="str">
        <f>IFERROR(_xlfn.XLOOKUP($G793,通讯通路门店!$S$4:$S$993931,通讯通路门店!$D$4:$D$993931,0,0),"")</f>
        <v/>
      </c>
      <c r="E793" s="83"/>
      <c r="F793" s="83"/>
      <c r="G793" s="101" t="e">
        <v>#N/A</v>
      </c>
      <c r="H793" s="102" t="str">
        <f>IFERROR(_xlfn.XLOOKUP($G793,通讯通路门店!$S$4:$S$993931,通讯通路门店!$R$4:$R$993931,0,0),"")</f>
        <v/>
      </c>
      <c r="I793" s="83"/>
      <c r="J793" s="83"/>
      <c r="K793" s="83"/>
      <c r="L793" s="83"/>
      <c r="M793" s="83"/>
      <c r="N793" s="83"/>
      <c r="O793" s="83"/>
      <c r="P793" s="83"/>
      <c r="Q793" s="83"/>
      <c r="R793" s="83"/>
      <c r="S793" s="83"/>
      <c r="T793" s="83"/>
      <c r="U793" s="99">
        <f>COUNTIF(通讯通路门店!$S:$S,$G793)</f>
        <v>0</v>
      </c>
      <c r="V793" s="99">
        <f>COUNTIFS(通讯通路门店!$S:$S,$G793,通讯通路门店!$J:$J,"综合卖场")</f>
        <v>0</v>
      </c>
      <c r="W793" s="99">
        <f>SUMIFS(通讯通路门店!$AJ:$AJ,通讯通路门店!$S:$S,通讯客户沙盘!$G793)</f>
        <v>0</v>
      </c>
      <c r="X793" s="99">
        <f t="shared" si="60"/>
        <v>0</v>
      </c>
      <c r="Y793" s="99">
        <f>COUNTIFS(通讯通路门店!$S:$S,$G793,通讯通路门店!$J:$J,"荣耀体验店")+COUNTIFS(通讯通路门店!$S:$S,$G793,通讯通路门店!$J:$J,"荣耀授权专卖店")</f>
        <v>0</v>
      </c>
      <c r="Z793" s="99">
        <f>COUNTIFS(通讯通路门店!$S:$S,$G793,通讯通路门店!$J:$J,"VIVO体验店")</f>
        <v>0</v>
      </c>
      <c r="AA793" s="99">
        <f>COUNTIFS(通讯通路门店!$S:$S,$G793,通讯通路门店!$J:$J,"OPPO体验店")</f>
        <v>0</v>
      </c>
      <c r="AB793" s="99">
        <f>COUNTIFS(通讯通路门店!$S:$S,$G793,通讯通路门店!$J:$J,"华为授权体验店")+COUNTIFS(通讯通路门店!$S:$S,$G793,通讯通路门店!$J:$J,"华为堡垒店")</f>
        <v>0</v>
      </c>
      <c r="AC793" s="99">
        <f>COUNTIFS(通讯通路门店!$S:$S,$G793,通讯通路门店!$J:$J,"小米体验店")</f>
        <v>0</v>
      </c>
      <c r="AD793" s="99">
        <f>COUNTIFS(通讯通路门店!$S:$S,$G793,通讯通路门店!$J:$J,"苹果体验店")</f>
        <v>0</v>
      </c>
      <c r="AE793" s="99">
        <f>COUNTIFS(通讯通路门店!$S:$S,$G793,通讯通路门店!$J:$J,"其他品牌专卖店")</f>
        <v>0</v>
      </c>
      <c r="AF793" s="99">
        <f>SUMIFS(通讯通路门店!$BI:$BI,通讯通路门店!$S:$S,$G793)</f>
        <v>0</v>
      </c>
      <c r="AG793" s="99">
        <f>SUMIFS(通讯通路门店!$BH:$BH,通讯通路门店!$S:$S,$G793)</f>
        <v>0</v>
      </c>
      <c r="AH793" s="99">
        <f t="shared" si="61"/>
        <v>0</v>
      </c>
      <c r="AI793" s="99">
        <f>SUMIFS(通讯通路门店!$BB:$BB,通讯通路门店!$S:$S,$G793)</f>
        <v>0</v>
      </c>
      <c r="AJ793" s="99">
        <f>SUMIFS(通讯通路门店!$BE:$BE,通讯通路门店!$S:$S,$G793)</f>
        <v>0</v>
      </c>
      <c r="AK793" s="99">
        <f>SUMIFS(通讯通路门店!$BG:$BG,通讯通路门店!$S:$S,$G793)</f>
        <v>0</v>
      </c>
      <c r="AL793" s="99">
        <f>SUMIFS(通讯通路门店!$BC:$BC,通讯通路门店!$S:$S,$G793)</f>
        <v>0</v>
      </c>
      <c r="AM793" s="99">
        <f>SUMIFS(通讯通路门店!$BD:$BD,通讯通路门店!$S:$S,$G793)</f>
        <v>0</v>
      </c>
      <c r="AN793" s="99">
        <f>SUMIFS(通讯通路门店!$BF:$BF,通讯通路门店!$S:$S,$G793)</f>
        <v>0</v>
      </c>
      <c r="AO793" s="99">
        <f t="shared" si="62"/>
        <v>0</v>
      </c>
      <c r="AP793" s="99">
        <f>SUMIFS(通讯通路门店!$K:$K,通讯通路门店!$S:$S,$G793)</f>
        <v>0</v>
      </c>
      <c r="AQ793" s="83"/>
      <c r="AR793" s="99">
        <f>SUMIFS(通讯通路门店!$T:$T,通讯通路门店!$S:$S,$G793)</f>
        <v>0</v>
      </c>
      <c r="AS793" s="99">
        <f>SUMIFS(通讯通路门店!$U:$U,通讯通路门店!$S:$S,$G793)</f>
        <v>0</v>
      </c>
      <c r="AT793" s="99">
        <f>SUMIFS(通讯通路门店!$V:$V,通讯通路门店!$S:$S,$G793)</f>
        <v>0</v>
      </c>
      <c r="AU793" s="99">
        <f>SUMIFS(通讯通路门店!$W:$W,通讯通路门店!$S:$S,$G793)</f>
        <v>0</v>
      </c>
      <c r="AV793" s="99">
        <f>SUMIFS(通讯通路门店!$Z:$Z,通讯通路门店!$S:$S,$G793)</f>
        <v>0</v>
      </c>
      <c r="AW793" s="99">
        <f>SUMIFS(通讯通路门店!$AB:$AB,通讯通路门店!$S:$S,$G793)</f>
        <v>0</v>
      </c>
      <c r="AX793" s="99">
        <f>SUMIFS(通讯通路门店!$X:$X,通讯通路门店!$S:$S,$G793)</f>
        <v>0</v>
      </c>
      <c r="AY793" s="99">
        <f>SUMIFS(通讯通路门店!$Y:$Y,通讯通路门店!$S:$S,$G793)</f>
        <v>0</v>
      </c>
      <c r="AZ793" s="99">
        <f>SUMIFS(通讯通路门店!$AA:$AA,通讯通路门店!$S:$S,$G793)</f>
        <v>0</v>
      </c>
      <c r="BA793" s="99">
        <f t="shared" si="63"/>
        <v>0</v>
      </c>
      <c r="BB793" s="99">
        <f t="shared" si="64"/>
        <v>0</v>
      </c>
      <c r="BC793" s="99">
        <f>SUMIFS(通讯通路门店!$W:$W,通讯通路门店!$S:$S,$G793,通讯通路门店!$J:$J,"荣耀体验店")+SUMIFS(通讯通路门店!$W:$W,通讯通路门店!$S:$S,$G793,通讯通路门店!$J:$J,"荣耀授权专卖店")</f>
        <v>0</v>
      </c>
      <c r="BD793" s="99">
        <f>SUMIFS(通讯通路门店!$Z:$Z,通讯通路门店!$S:$S,$G793,通讯通路门店!$J:$J,"VIVO体验店")</f>
        <v>0</v>
      </c>
      <c r="BE793" s="99">
        <f>SUMIFS(通讯通路门店!$AB:$AB,通讯通路门店!$S:$S,$G793,通讯通路门店!$J:$J,"OPPO体验店")</f>
        <v>0</v>
      </c>
      <c r="BF793" s="99">
        <f>SUMIFS(通讯通路门店!$X:$X,通讯通路门店!$S:$S,$G793,通讯通路门店!$J:$J,"华为授权体验店")+SUMIFS(通讯通路门店!$AA:$AA,通讯通路门店!$S:$S,$G793,通讯通路门店!$J:$J,"华为堡垒店")</f>
        <v>0</v>
      </c>
      <c r="BG793" s="99">
        <f>SUMIFS(通讯通路门店!$Y:$Y,通讯通路门店!$S:$S,$G793,通讯通路门店!$J:$J,"小米体验店")</f>
        <v>0</v>
      </c>
      <c r="BH793" s="99">
        <f>SUMIFS(通讯通路门店!$AA:$AA,通讯通路门店!$S:$S,$G793,通讯通路门店!$J:$J,"苹果体验店")</f>
        <v>0</v>
      </c>
      <c r="BI793" s="99">
        <f>SUMIFS(通讯通路门店!$K:$K,通讯通路门店!$S:$S,$G793,通讯通路门店!$J:$J,"其他品牌专卖店")</f>
        <v>0</v>
      </c>
      <c r="BJ793" s="99">
        <f>SUMIFS(通讯通路门店!$AC:$AC,通讯通路门店!$S:$S,$G793)</f>
        <v>0</v>
      </c>
      <c r="BK793" s="99">
        <f>SUMIFS(通讯通路门店!$AD:$AD,通讯通路门店!$S:$S,$G793)</f>
        <v>0</v>
      </c>
      <c r="BL793" s="99">
        <f>SUMIFS(通讯通路门店!$AE:$AE,通讯通路门店!$S:$S,$G793)</f>
        <v>0</v>
      </c>
      <c r="BM793" s="99">
        <f>SUMIFS(通讯通路门店!$AF:$AF,通讯通路门店!$S:$S,$G793)</f>
        <v>0</v>
      </c>
      <c r="BN793" s="99">
        <f>SUMIFS(通讯通路门店!$AG:$AG,通讯通路门店!$S:$S,$G793)</f>
        <v>0</v>
      </c>
      <c r="BO793" s="99">
        <f>SUMIFS(通讯通路门店!$AH:$AH,通讯通路门店!$S:$S,$G793)</f>
        <v>0</v>
      </c>
      <c r="BP793" s="99">
        <f>SUMIFS(通讯通路门店!$AI:$AI,通讯通路门店!$S:$S,$G793)</f>
        <v>0</v>
      </c>
      <c r="BQ793" s="83"/>
    </row>
    <row r="794" spans="1:69">
      <c r="A794" s="99" t="str">
        <f>IFERROR(_xlfn.XLOOKUP($G794,通讯通路门店!$S$4:$S$993931,通讯通路门店!$A$4:$A$993931,0,0),"")</f>
        <v/>
      </c>
      <c r="B794" s="99" t="str">
        <f>IFERROR(_xlfn.XLOOKUP($G794,通讯通路门店!$S$4:$S$993931,通讯通路门店!$B$4:$B$993931,0,0),"")</f>
        <v/>
      </c>
      <c r="C794" s="99" t="str">
        <f>IFERROR(_xlfn.XLOOKUP($G794,通讯通路门店!$S$4:$S$993931,通讯通路门店!$C$4:$C$993931,0,0),"")</f>
        <v/>
      </c>
      <c r="D794" s="99" t="str">
        <f>IFERROR(_xlfn.XLOOKUP($G794,通讯通路门店!$S$4:$S$993931,通讯通路门店!$D$4:$D$993931,0,0),"")</f>
        <v/>
      </c>
      <c r="E794" s="83"/>
      <c r="F794" s="83"/>
      <c r="G794" s="101" t="e">
        <v>#N/A</v>
      </c>
      <c r="H794" s="102" t="str">
        <f>IFERROR(_xlfn.XLOOKUP($G794,通讯通路门店!$S$4:$S$993931,通讯通路门店!$R$4:$R$993931,0,0),"")</f>
        <v/>
      </c>
      <c r="I794" s="83"/>
      <c r="J794" s="83"/>
      <c r="K794" s="83"/>
      <c r="L794" s="83"/>
      <c r="M794" s="83"/>
      <c r="N794" s="83"/>
      <c r="O794" s="83"/>
      <c r="P794" s="83"/>
      <c r="Q794" s="83"/>
      <c r="R794" s="83"/>
      <c r="S794" s="83"/>
      <c r="T794" s="83"/>
      <c r="U794" s="99">
        <f>COUNTIF(通讯通路门店!$S:$S,$G794)</f>
        <v>0</v>
      </c>
      <c r="V794" s="99">
        <f>COUNTIFS(通讯通路门店!$S:$S,$G794,通讯通路门店!$J:$J,"综合卖场")</f>
        <v>0</v>
      </c>
      <c r="W794" s="99">
        <f>SUMIFS(通讯通路门店!$AJ:$AJ,通讯通路门店!$S:$S,通讯客户沙盘!$G794)</f>
        <v>0</v>
      </c>
      <c r="X794" s="99">
        <f t="shared" si="60"/>
        <v>0</v>
      </c>
      <c r="Y794" s="99">
        <f>COUNTIFS(通讯通路门店!$S:$S,$G794,通讯通路门店!$J:$J,"荣耀体验店")+COUNTIFS(通讯通路门店!$S:$S,$G794,通讯通路门店!$J:$J,"荣耀授权专卖店")</f>
        <v>0</v>
      </c>
      <c r="Z794" s="99">
        <f>COUNTIFS(通讯通路门店!$S:$S,$G794,通讯通路门店!$J:$J,"VIVO体验店")</f>
        <v>0</v>
      </c>
      <c r="AA794" s="99">
        <f>COUNTIFS(通讯通路门店!$S:$S,$G794,通讯通路门店!$J:$J,"OPPO体验店")</f>
        <v>0</v>
      </c>
      <c r="AB794" s="99">
        <f>COUNTIFS(通讯通路门店!$S:$S,$G794,通讯通路门店!$J:$J,"华为授权体验店")+COUNTIFS(通讯通路门店!$S:$S,$G794,通讯通路门店!$J:$J,"华为堡垒店")</f>
        <v>0</v>
      </c>
      <c r="AC794" s="99">
        <f>COUNTIFS(通讯通路门店!$S:$S,$G794,通讯通路门店!$J:$J,"小米体验店")</f>
        <v>0</v>
      </c>
      <c r="AD794" s="99">
        <f>COUNTIFS(通讯通路门店!$S:$S,$G794,通讯通路门店!$J:$J,"苹果体验店")</f>
        <v>0</v>
      </c>
      <c r="AE794" s="99">
        <f>COUNTIFS(通讯通路门店!$S:$S,$G794,通讯通路门店!$J:$J,"其他品牌专卖店")</f>
        <v>0</v>
      </c>
      <c r="AF794" s="99">
        <f>SUMIFS(通讯通路门店!$BI:$BI,通讯通路门店!$S:$S,$G794)</f>
        <v>0</v>
      </c>
      <c r="AG794" s="99">
        <f>SUMIFS(通讯通路门店!$BH:$BH,通讯通路门店!$S:$S,$G794)</f>
        <v>0</v>
      </c>
      <c r="AH794" s="99">
        <f t="shared" si="61"/>
        <v>0</v>
      </c>
      <c r="AI794" s="99">
        <f>SUMIFS(通讯通路门店!$BB:$BB,通讯通路门店!$S:$S,$G794)</f>
        <v>0</v>
      </c>
      <c r="AJ794" s="99">
        <f>SUMIFS(通讯通路门店!$BE:$BE,通讯通路门店!$S:$S,$G794)</f>
        <v>0</v>
      </c>
      <c r="AK794" s="99">
        <f>SUMIFS(通讯通路门店!$BG:$BG,通讯通路门店!$S:$S,$G794)</f>
        <v>0</v>
      </c>
      <c r="AL794" s="99">
        <f>SUMIFS(通讯通路门店!$BC:$BC,通讯通路门店!$S:$S,$G794)</f>
        <v>0</v>
      </c>
      <c r="AM794" s="99">
        <f>SUMIFS(通讯通路门店!$BD:$BD,通讯通路门店!$S:$S,$G794)</f>
        <v>0</v>
      </c>
      <c r="AN794" s="99">
        <f>SUMIFS(通讯通路门店!$BF:$BF,通讯通路门店!$S:$S,$G794)</f>
        <v>0</v>
      </c>
      <c r="AO794" s="99">
        <f t="shared" si="62"/>
        <v>0</v>
      </c>
      <c r="AP794" s="99">
        <f>SUMIFS(通讯通路门店!$K:$K,通讯通路门店!$S:$S,$G794)</f>
        <v>0</v>
      </c>
      <c r="AQ794" s="83"/>
      <c r="AR794" s="99">
        <f>SUMIFS(通讯通路门店!$T:$T,通讯通路门店!$S:$S,$G794)</f>
        <v>0</v>
      </c>
      <c r="AS794" s="99">
        <f>SUMIFS(通讯通路门店!$U:$U,通讯通路门店!$S:$S,$G794)</f>
        <v>0</v>
      </c>
      <c r="AT794" s="99">
        <f>SUMIFS(通讯通路门店!$V:$V,通讯通路门店!$S:$S,$G794)</f>
        <v>0</v>
      </c>
      <c r="AU794" s="99">
        <f>SUMIFS(通讯通路门店!$W:$W,通讯通路门店!$S:$S,$G794)</f>
        <v>0</v>
      </c>
      <c r="AV794" s="99">
        <f>SUMIFS(通讯通路门店!$Z:$Z,通讯通路门店!$S:$S,$G794)</f>
        <v>0</v>
      </c>
      <c r="AW794" s="99">
        <f>SUMIFS(通讯通路门店!$AB:$AB,通讯通路门店!$S:$S,$G794)</f>
        <v>0</v>
      </c>
      <c r="AX794" s="99">
        <f>SUMIFS(通讯通路门店!$X:$X,通讯通路门店!$S:$S,$G794)</f>
        <v>0</v>
      </c>
      <c r="AY794" s="99">
        <f>SUMIFS(通讯通路门店!$Y:$Y,通讯通路门店!$S:$S,$G794)</f>
        <v>0</v>
      </c>
      <c r="AZ794" s="99">
        <f>SUMIFS(通讯通路门店!$AA:$AA,通讯通路门店!$S:$S,$G794)</f>
        <v>0</v>
      </c>
      <c r="BA794" s="99">
        <f t="shared" si="63"/>
        <v>0</v>
      </c>
      <c r="BB794" s="99">
        <f t="shared" si="64"/>
        <v>0</v>
      </c>
      <c r="BC794" s="99">
        <f>SUMIFS(通讯通路门店!$W:$W,通讯通路门店!$S:$S,$G794,通讯通路门店!$J:$J,"荣耀体验店")+SUMIFS(通讯通路门店!$W:$W,通讯通路门店!$S:$S,$G794,通讯通路门店!$J:$J,"荣耀授权专卖店")</f>
        <v>0</v>
      </c>
      <c r="BD794" s="99">
        <f>SUMIFS(通讯通路门店!$Z:$Z,通讯通路门店!$S:$S,$G794,通讯通路门店!$J:$J,"VIVO体验店")</f>
        <v>0</v>
      </c>
      <c r="BE794" s="99">
        <f>SUMIFS(通讯通路门店!$AB:$AB,通讯通路门店!$S:$S,$G794,通讯通路门店!$J:$J,"OPPO体验店")</f>
        <v>0</v>
      </c>
      <c r="BF794" s="99">
        <f>SUMIFS(通讯通路门店!$X:$X,通讯通路门店!$S:$S,$G794,通讯通路门店!$J:$J,"华为授权体验店")+SUMIFS(通讯通路门店!$AA:$AA,通讯通路门店!$S:$S,$G794,通讯通路门店!$J:$J,"华为堡垒店")</f>
        <v>0</v>
      </c>
      <c r="BG794" s="99">
        <f>SUMIFS(通讯通路门店!$Y:$Y,通讯通路门店!$S:$S,$G794,通讯通路门店!$J:$J,"小米体验店")</f>
        <v>0</v>
      </c>
      <c r="BH794" s="99">
        <f>SUMIFS(通讯通路门店!$AA:$AA,通讯通路门店!$S:$S,$G794,通讯通路门店!$J:$J,"苹果体验店")</f>
        <v>0</v>
      </c>
      <c r="BI794" s="99">
        <f>SUMIFS(通讯通路门店!$K:$K,通讯通路门店!$S:$S,$G794,通讯通路门店!$J:$J,"其他品牌专卖店")</f>
        <v>0</v>
      </c>
      <c r="BJ794" s="99">
        <f>SUMIFS(通讯通路门店!$AC:$AC,通讯通路门店!$S:$S,$G794)</f>
        <v>0</v>
      </c>
      <c r="BK794" s="99">
        <f>SUMIFS(通讯通路门店!$AD:$AD,通讯通路门店!$S:$S,$G794)</f>
        <v>0</v>
      </c>
      <c r="BL794" s="99">
        <f>SUMIFS(通讯通路门店!$AE:$AE,通讯通路门店!$S:$S,$G794)</f>
        <v>0</v>
      </c>
      <c r="BM794" s="99">
        <f>SUMIFS(通讯通路门店!$AF:$AF,通讯通路门店!$S:$S,$G794)</f>
        <v>0</v>
      </c>
      <c r="BN794" s="99">
        <f>SUMIFS(通讯通路门店!$AG:$AG,通讯通路门店!$S:$S,$G794)</f>
        <v>0</v>
      </c>
      <c r="BO794" s="99">
        <f>SUMIFS(通讯通路门店!$AH:$AH,通讯通路门店!$S:$S,$G794)</f>
        <v>0</v>
      </c>
      <c r="BP794" s="99">
        <f>SUMIFS(通讯通路门店!$AI:$AI,通讯通路门店!$S:$S,$G794)</f>
        <v>0</v>
      </c>
      <c r="BQ794" s="83"/>
    </row>
    <row r="795" spans="1:69">
      <c r="A795" s="99" t="str">
        <f>IFERROR(_xlfn.XLOOKUP($G795,通讯通路门店!$S$4:$S$993931,通讯通路门店!$A$4:$A$993931,0,0),"")</f>
        <v/>
      </c>
      <c r="B795" s="99" t="str">
        <f>IFERROR(_xlfn.XLOOKUP($G795,通讯通路门店!$S$4:$S$993931,通讯通路门店!$B$4:$B$993931,0,0),"")</f>
        <v/>
      </c>
      <c r="C795" s="99" t="str">
        <f>IFERROR(_xlfn.XLOOKUP($G795,通讯通路门店!$S$4:$S$993931,通讯通路门店!$C$4:$C$993931,0,0),"")</f>
        <v/>
      </c>
      <c r="D795" s="99" t="str">
        <f>IFERROR(_xlfn.XLOOKUP($G795,通讯通路门店!$S$4:$S$993931,通讯通路门店!$D$4:$D$993931,0,0),"")</f>
        <v/>
      </c>
      <c r="E795" s="83"/>
      <c r="F795" s="83"/>
      <c r="G795" s="101" t="e">
        <v>#N/A</v>
      </c>
      <c r="H795" s="102" t="str">
        <f>IFERROR(_xlfn.XLOOKUP($G795,通讯通路门店!$S$4:$S$993931,通讯通路门店!$R$4:$R$993931,0,0),"")</f>
        <v/>
      </c>
      <c r="I795" s="83"/>
      <c r="J795" s="83"/>
      <c r="K795" s="83"/>
      <c r="L795" s="83"/>
      <c r="M795" s="83"/>
      <c r="N795" s="83"/>
      <c r="O795" s="83"/>
      <c r="P795" s="83"/>
      <c r="Q795" s="83"/>
      <c r="R795" s="83"/>
      <c r="S795" s="83"/>
      <c r="T795" s="83"/>
      <c r="U795" s="99">
        <f>COUNTIF(通讯通路门店!$S:$S,$G795)</f>
        <v>0</v>
      </c>
      <c r="V795" s="99">
        <f>COUNTIFS(通讯通路门店!$S:$S,$G795,通讯通路门店!$J:$J,"综合卖场")</f>
        <v>0</v>
      </c>
      <c r="W795" s="99">
        <f>SUMIFS(通讯通路门店!$AJ:$AJ,通讯通路门店!$S:$S,通讯客户沙盘!$G795)</f>
        <v>0</v>
      </c>
      <c r="X795" s="99">
        <f t="shared" si="60"/>
        <v>0</v>
      </c>
      <c r="Y795" s="99">
        <f>COUNTIFS(通讯通路门店!$S:$S,$G795,通讯通路门店!$J:$J,"荣耀体验店")+COUNTIFS(通讯通路门店!$S:$S,$G795,通讯通路门店!$J:$J,"荣耀授权专卖店")</f>
        <v>0</v>
      </c>
      <c r="Z795" s="99">
        <f>COUNTIFS(通讯通路门店!$S:$S,$G795,通讯通路门店!$J:$J,"VIVO体验店")</f>
        <v>0</v>
      </c>
      <c r="AA795" s="99">
        <f>COUNTIFS(通讯通路门店!$S:$S,$G795,通讯通路门店!$J:$J,"OPPO体验店")</f>
        <v>0</v>
      </c>
      <c r="AB795" s="99">
        <f>COUNTIFS(通讯通路门店!$S:$S,$G795,通讯通路门店!$J:$J,"华为授权体验店")+COUNTIFS(通讯通路门店!$S:$S,$G795,通讯通路门店!$J:$J,"华为堡垒店")</f>
        <v>0</v>
      </c>
      <c r="AC795" s="99">
        <f>COUNTIFS(通讯通路门店!$S:$S,$G795,通讯通路门店!$J:$J,"小米体验店")</f>
        <v>0</v>
      </c>
      <c r="AD795" s="99">
        <f>COUNTIFS(通讯通路门店!$S:$S,$G795,通讯通路门店!$J:$J,"苹果体验店")</f>
        <v>0</v>
      </c>
      <c r="AE795" s="99">
        <f>COUNTIFS(通讯通路门店!$S:$S,$G795,通讯通路门店!$J:$J,"其他品牌专卖店")</f>
        <v>0</v>
      </c>
      <c r="AF795" s="99">
        <f>SUMIFS(通讯通路门店!$BI:$BI,通讯通路门店!$S:$S,$G795)</f>
        <v>0</v>
      </c>
      <c r="AG795" s="99">
        <f>SUMIFS(通讯通路门店!$BH:$BH,通讯通路门店!$S:$S,$G795)</f>
        <v>0</v>
      </c>
      <c r="AH795" s="99">
        <f t="shared" si="61"/>
        <v>0</v>
      </c>
      <c r="AI795" s="99">
        <f>SUMIFS(通讯通路门店!$BB:$BB,通讯通路门店!$S:$S,$G795)</f>
        <v>0</v>
      </c>
      <c r="AJ795" s="99">
        <f>SUMIFS(通讯通路门店!$BE:$BE,通讯通路门店!$S:$S,$G795)</f>
        <v>0</v>
      </c>
      <c r="AK795" s="99">
        <f>SUMIFS(通讯通路门店!$BG:$BG,通讯通路门店!$S:$S,$G795)</f>
        <v>0</v>
      </c>
      <c r="AL795" s="99">
        <f>SUMIFS(通讯通路门店!$BC:$BC,通讯通路门店!$S:$S,$G795)</f>
        <v>0</v>
      </c>
      <c r="AM795" s="99">
        <f>SUMIFS(通讯通路门店!$BD:$BD,通讯通路门店!$S:$S,$G795)</f>
        <v>0</v>
      </c>
      <c r="AN795" s="99">
        <f>SUMIFS(通讯通路门店!$BF:$BF,通讯通路门店!$S:$S,$G795)</f>
        <v>0</v>
      </c>
      <c r="AO795" s="99">
        <f t="shared" si="62"/>
        <v>0</v>
      </c>
      <c r="AP795" s="99">
        <f>SUMIFS(通讯通路门店!$K:$K,通讯通路门店!$S:$S,$G795)</f>
        <v>0</v>
      </c>
      <c r="AQ795" s="83"/>
      <c r="AR795" s="99">
        <f>SUMIFS(通讯通路门店!$T:$T,通讯通路门店!$S:$S,$G795)</f>
        <v>0</v>
      </c>
      <c r="AS795" s="99">
        <f>SUMIFS(通讯通路门店!$U:$U,通讯通路门店!$S:$S,$G795)</f>
        <v>0</v>
      </c>
      <c r="AT795" s="99">
        <f>SUMIFS(通讯通路门店!$V:$V,通讯通路门店!$S:$S,$G795)</f>
        <v>0</v>
      </c>
      <c r="AU795" s="99">
        <f>SUMIFS(通讯通路门店!$W:$W,通讯通路门店!$S:$S,$G795)</f>
        <v>0</v>
      </c>
      <c r="AV795" s="99">
        <f>SUMIFS(通讯通路门店!$Z:$Z,通讯通路门店!$S:$S,$G795)</f>
        <v>0</v>
      </c>
      <c r="AW795" s="99">
        <f>SUMIFS(通讯通路门店!$AB:$AB,通讯通路门店!$S:$S,$G795)</f>
        <v>0</v>
      </c>
      <c r="AX795" s="99">
        <f>SUMIFS(通讯通路门店!$X:$X,通讯通路门店!$S:$S,$G795)</f>
        <v>0</v>
      </c>
      <c r="AY795" s="99">
        <f>SUMIFS(通讯通路门店!$Y:$Y,通讯通路门店!$S:$S,$G795)</f>
        <v>0</v>
      </c>
      <c r="AZ795" s="99">
        <f>SUMIFS(通讯通路门店!$AA:$AA,通讯通路门店!$S:$S,$G795)</f>
        <v>0</v>
      </c>
      <c r="BA795" s="99">
        <f t="shared" si="63"/>
        <v>0</v>
      </c>
      <c r="BB795" s="99">
        <f t="shared" si="64"/>
        <v>0</v>
      </c>
      <c r="BC795" s="99">
        <f>SUMIFS(通讯通路门店!$W:$W,通讯通路门店!$S:$S,$G795,通讯通路门店!$J:$J,"荣耀体验店")+SUMIFS(通讯通路门店!$W:$W,通讯通路门店!$S:$S,$G795,通讯通路门店!$J:$J,"荣耀授权专卖店")</f>
        <v>0</v>
      </c>
      <c r="BD795" s="99">
        <f>SUMIFS(通讯通路门店!$Z:$Z,通讯通路门店!$S:$S,$G795,通讯通路门店!$J:$J,"VIVO体验店")</f>
        <v>0</v>
      </c>
      <c r="BE795" s="99">
        <f>SUMIFS(通讯通路门店!$AB:$AB,通讯通路门店!$S:$S,$G795,通讯通路门店!$J:$J,"OPPO体验店")</f>
        <v>0</v>
      </c>
      <c r="BF795" s="99">
        <f>SUMIFS(通讯通路门店!$X:$X,通讯通路门店!$S:$S,$G795,通讯通路门店!$J:$J,"华为授权体验店")+SUMIFS(通讯通路门店!$AA:$AA,通讯通路门店!$S:$S,$G795,通讯通路门店!$J:$J,"华为堡垒店")</f>
        <v>0</v>
      </c>
      <c r="BG795" s="99">
        <f>SUMIFS(通讯通路门店!$Y:$Y,通讯通路门店!$S:$S,$G795,通讯通路门店!$J:$J,"小米体验店")</f>
        <v>0</v>
      </c>
      <c r="BH795" s="99">
        <f>SUMIFS(通讯通路门店!$AA:$AA,通讯通路门店!$S:$S,$G795,通讯通路门店!$J:$J,"苹果体验店")</f>
        <v>0</v>
      </c>
      <c r="BI795" s="99">
        <f>SUMIFS(通讯通路门店!$K:$K,通讯通路门店!$S:$S,$G795,通讯通路门店!$J:$J,"其他品牌专卖店")</f>
        <v>0</v>
      </c>
      <c r="BJ795" s="99">
        <f>SUMIFS(通讯通路门店!$AC:$AC,通讯通路门店!$S:$S,$G795)</f>
        <v>0</v>
      </c>
      <c r="BK795" s="99">
        <f>SUMIFS(通讯通路门店!$AD:$AD,通讯通路门店!$S:$S,$G795)</f>
        <v>0</v>
      </c>
      <c r="BL795" s="99">
        <f>SUMIFS(通讯通路门店!$AE:$AE,通讯通路门店!$S:$S,$G795)</f>
        <v>0</v>
      </c>
      <c r="BM795" s="99">
        <f>SUMIFS(通讯通路门店!$AF:$AF,通讯通路门店!$S:$S,$G795)</f>
        <v>0</v>
      </c>
      <c r="BN795" s="99">
        <f>SUMIFS(通讯通路门店!$AG:$AG,通讯通路门店!$S:$S,$G795)</f>
        <v>0</v>
      </c>
      <c r="BO795" s="99">
        <f>SUMIFS(通讯通路门店!$AH:$AH,通讯通路门店!$S:$S,$G795)</f>
        <v>0</v>
      </c>
      <c r="BP795" s="99">
        <f>SUMIFS(通讯通路门店!$AI:$AI,通讯通路门店!$S:$S,$G795)</f>
        <v>0</v>
      </c>
      <c r="BQ795" s="83"/>
    </row>
    <row r="796" spans="1:69">
      <c r="A796" s="99" t="str">
        <f>IFERROR(_xlfn.XLOOKUP($G796,通讯通路门店!$S$4:$S$993931,通讯通路门店!$A$4:$A$993931,0,0),"")</f>
        <v/>
      </c>
      <c r="B796" s="99" t="str">
        <f>IFERROR(_xlfn.XLOOKUP($G796,通讯通路门店!$S$4:$S$993931,通讯通路门店!$B$4:$B$993931,0,0),"")</f>
        <v/>
      </c>
      <c r="C796" s="99" t="str">
        <f>IFERROR(_xlfn.XLOOKUP($G796,通讯通路门店!$S$4:$S$993931,通讯通路门店!$C$4:$C$993931,0,0),"")</f>
        <v/>
      </c>
      <c r="D796" s="99" t="str">
        <f>IFERROR(_xlfn.XLOOKUP($G796,通讯通路门店!$S$4:$S$993931,通讯通路门店!$D$4:$D$993931,0,0),"")</f>
        <v/>
      </c>
      <c r="E796" s="83"/>
      <c r="F796" s="83"/>
      <c r="G796" s="101" t="e">
        <v>#N/A</v>
      </c>
      <c r="H796" s="102" t="str">
        <f>IFERROR(_xlfn.XLOOKUP($G796,通讯通路门店!$S$4:$S$993931,通讯通路门店!$R$4:$R$993931,0,0),"")</f>
        <v/>
      </c>
      <c r="I796" s="83"/>
      <c r="J796" s="83"/>
      <c r="K796" s="83"/>
      <c r="L796" s="83"/>
      <c r="M796" s="83"/>
      <c r="N796" s="83"/>
      <c r="O796" s="83"/>
      <c r="P796" s="83"/>
      <c r="Q796" s="83"/>
      <c r="R796" s="83"/>
      <c r="S796" s="83"/>
      <c r="T796" s="83"/>
      <c r="U796" s="99">
        <f>COUNTIF(通讯通路门店!$S:$S,$G796)</f>
        <v>0</v>
      </c>
      <c r="V796" s="99">
        <f>COUNTIFS(通讯通路门店!$S:$S,$G796,通讯通路门店!$J:$J,"综合卖场")</f>
        <v>0</v>
      </c>
      <c r="W796" s="99">
        <f>SUMIFS(通讯通路门店!$AJ:$AJ,通讯通路门店!$S:$S,通讯客户沙盘!$G796)</f>
        <v>0</v>
      </c>
      <c r="X796" s="99">
        <f t="shared" si="60"/>
        <v>0</v>
      </c>
      <c r="Y796" s="99">
        <f>COUNTIFS(通讯通路门店!$S:$S,$G796,通讯通路门店!$J:$J,"荣耀体验店")+COUNTIFS(通讯通路门店!$S:$S,$G796,通讯通路门店!$J:$J,"荣耀授权专卖店")</f>
        <v>0</v>
      </c>
      <c r="Z796" s="99">
        <f>COUNTIFS(通讯通路门店!$S:$S,$G796,通讯通路门店!$J:$J,"VIVO体验店")</f>
        <v>0</v>
      </c>
      <c r="AA796" s="99">
        <f>COUNTIFS(通讯通路门店!$S:$S,$G796,通讯通路门店!$J:$J,"OPPO体验店")</f>
        <v>0</v>
      </c>
      <c r="AB796" s="99">
        <f>COUNTIFS(通讯通路门店!$S:$S,$G796,通讯通路门店!$J:$J,"华为授权体验店")+COUNTIFS(通讯通路门店!$S:$S,$G796,通讯通路门店!$J:$J,"华为堡垒店")</f>
        <v>0</v>
      </c>
      <c r="AC796" s="99">
        <f>COUNTIFS(通讯通路门店!$S:$S,$G796,通讯通路门店!$J:$J,"小米体验店")</f>
        <v>0</v>
      </c>
      <c r="AD796" s="99">
        <f>COUNTIFS(通讯通路门店!$S:$S,$G796,通讯通路门店!$J:$J,"苹果体验店")</f>
        <v>0</v>
      </c>
      <c r="AE796" s="99">
        <f>COUNTIFS(通讯通路门店!$S:$S,$G796,通讯通路门店!$J:$J,"其他品牌专卖店")</f>
        <v>0</v>
      </c>
      <c r="AF796" s="99">
        <f>SUMIFS(通讯通路门店!$BI:$BI,通讯通路门店!$S:$S,$G796)</f>
        <v>0</v>
      </c>
      <c r="AG796" s="99">
        <f>SUMIFS(通讯通路门店!$BH:$BH,通讯通路门店!$S:$S,$G796)</f>
        <v>0</v>
      </c>
      <c r="AH796" s="99">
        <f t="shared" si="61"/>
        <v>0</v>
      </c>
      <c r="AI796" s="99">
        <f>SUMIFS(通讯通路门店!$BB:$BB,通讯通路门店!$S:$S,$G796)</f>
        <v>0</v>
      </c>
      <c r="AJ796" s="99">
        <f>SUMIFS(通讯通路门店!$BE:$BE,通讯通路门店!$S:$S,$G796)</f>
        <v>0</v>
      </c>
      <c r="AK796" s="99">
        <f>SUMIFS(通讯通路门店!$BG:$BG,通讯通路门店!$S:$S,$G796)</f>
        <v>0</v>
      </c>
      <c r="AL796" s="99">
        <f>SUMIFS(通讯通路门店!$BC:$BC,通讯通路门店!$S:$S,$G796)</f>
        <v>0</v>
      </c>
      <c r="AM796" s="99">
        <f>SUMIFS(通讯通路门店!$BD:$BD,通讯通路门店!$S:$S,$G796)</f>
        <v>0</v>
      </c>
      <c r="AN796" s="99">
        <f>SUMIFS(通讯通路门店!$BF:$BF,通讯通路门店!$S:$S,$G796)</f>
        <v>0</v>
      </c>
      <c r="AO796" s="99">
        <f t="shared" si="62"/>
        <v>0</v>
      </c>
      <c r="AP796" s="99">
        <f>SUMIFS(通讯通路门店!$K:$K,通讯通路门店!$S:$S,$G796)</f>
        <v>0</v>
      </c>
      <c r="AQ796" s="83"/>
      <c r="AR796" s="99">
        <f>SUMIFS(通讯通路门店!$T:$T,通讯通路门店!$S:$S,$G796)</f>
        <v>0</v>
      </c>
      <c r="AS796" s="99">
        <f>SUMIFS(通讯通路门店!$U:$U,通讯通路门店!$S:$S,$G796)</f>
        <v>0</v>
      </c>
      <c r="AT796" s="99">
        <f>SUMIFS(通讯通路门店!$V:$V,通讯通路门店!$S:$S,$G796)</f>
        <v>0</v>
      </c>
      <c r="AU796" s="99">
        <f>SUMIFS(通讯通路门店!$W:$W,通讯通路门店!$S:$S,$G796)</f>
        <v>0</v>
      </c>
      <c r="AV796" s="99">
        <f>SUMIFS(通讯通路门店!$Z:$Z,通讯通路门店!$S:$S,$G796)</f>
        <v>0</v>
      </c>
      <c r="AW796" s="99">
        <f>SUMIFS(通讯通路门店!$AB:$AB,通讯通路门店!$S:$S,$G796)</f>
        <v>0</v>
      </c>
      <c r="AX796" s="99">
        <f>SUMIFS(通讯通路门店!$X:$X,通讯通路门店!$S:$S,$G796)</f>
        <v>0</v>
      </c>
      <c r="AY796" s="99">
        <f>SUMIFS(通讯通路门店!$Y:$Y,通讯通路门店!$S:$S,$G796)</f>
        <v>0</v>
      </c>
      <c r="AZ796" s="99">
        <f>SUMIFS(通讯通路门店!$AA:$AA,通讯通路门店!$S:$S,$G796)</f>
        <v>0</v>
      </c>
      <c r="BA796" s="99">
        <f t="shared" si="63"/>
        <v>0</v>
      </c>
      <c r="BB796" s="99">
        <f t="shared" si="64"/>
        <v>0</v>
      </c>
      <c r="BC796" s="99">
        <f>SUMIFS(通讯通路门店!$W:$W,通讯通路门店!$S:$S,$G796,通讯通路门店!$J:$J,"荣耀体验店")+SUMIFS(通讯通路门店!$W:$W,通讯通路门店!$S:$S,$G796,通讯通路门店!$J:$J,"荣耀授权专卖店")</f>
        <v>0</v>
      </c>
      <c r="BD796" s="99">
        <f>SUMIFS(通讯通路门店!$Z:$Z,通讯通路门店!$S:$S,$G796,通讯通路门店!$J:$J,"VIVO体验店")</f>
        <v>0</v>
      </c>
      <c r="BE796" s="99">
        <f>SUMIFS(通讯通路门店!$AB:$AB,通讯通路门店!$S:$S,$G796,通讯通路门店!$J:$J,"OPPO体验店")</f>
        <v>0</v>
      </c>
      <c r="BF796" s="99">
        <f>SUMIFS(通讯通路门店!$X:$X,通讯通路门店!$S:$S,$G796,通讯通路门店!$J:$J,"华为授权体验店")+SUMIFS(通讯通路门店!$AA:$AA,通讯通路门店!$S:$S,$G796,通讯通路门店!$J:$J,"华为堡垒店")</f>
        <v>0</v>
      </c>
      <c r="BG796" s="99">
        <f>SUMIFS(通讯通路门店!$Y:$Y,通讯通路门店!$S:$S,$G796,通讯通路门店!$J:$J,"小米体验店")</f>
        <v>0</v>
      </c>
      <c r="BH796" s="99">
        <f>SUMIFS(通讯通路门店!$AA:$AA,通讯通路门店!$S:$S,$G796,通讯通路门店!$J:$J,"苹果体验店")</f>
        <v>0</v>
      </c>
      <c r="BI796" s="99">
        <f>SUMIFS(通讯通路门店!$K:$K,通讯通路门店!$S:$S,$G796,通讯通路门店!$J:$J,"其他品牌专卖店")</f>
        <v>0</v>
      </c>
      <c r="BJ796" s="99">
        <f>SUMIFS(通讯通路门店!$AC:$AC,通讯通路门店!$S:$S,$G796)</f>
        <v>0</v>
      </c>
      <c r="BK796" s="99">
        <f>SUMIFS(通讯通路门店!$AD:$AD,通讯通路门店!$S:$S,$G796)</f>
        <v>0</v>
      </c>
      <c r="BL796" s="99">
        <f>SUMIFS(通讯通路门店!$AE:$AE,通讯通路门店!$S:$S,$G796)</f>
        <v>0</v>
      </c>
      <c r="BM796" s="99">
        <f>SUMIFS(通讯通路门店!$AF:$AF,通讯通路门店!$S:$S,$G796)</f>
        <v>0</v>
      </c>
      <c r="BN796" s="99">
        <f>SUMIFS(通讯通路门店!$AG:$AG,通讯通路门店!$S:$S,$G796)</f>
        <v>0</v>
      </c>
      <c r="BO796" s="99">
        <f>SUMIFS(通讯通路门店!$AH:$AH,通讯通路门店!$S:$S,$G796)</f>
        <v>0</v>
      </c>
      <c r="BP796" s="99">
        <f>SUMIFS(通讯通路门店!$AI:$AI,通讯通路门店!$S:$S,$G796)</f>
        <v>0</v>
      </c>
      <c r="BQ796" s="83"/>
    </row>
    <row r="797" spans="1:69">
      <c r="A797" s="99" t="str">
        <f>IFERROR(_xlfn.XLOOKUP($G797,通讯通路门店!$S$4:$S$993931,通讯通路门店!$A$4:$A$993931,0,0),"")</f>
        <v/>
      </c>
      <c r="B797" s="99" t="str">
        <f>IFERROR(_xlfn.XLOOKUP($G797,通讯通路门店!$S$4:$S$993931,通讯通路门店!$B$4:$B$993931,0,0),"")</f>
        <v/>
      </c>
      <c r="C797" s="99" t="str">
        <f>IFERROR(_xlfn.XLOOKUP($G797,通讯通路门店!$S$4:$S$993931,通讯通路门店!$C$4:$C$993931,0,0),"")</f>
        <v/>
      </c>
      <c r="D797" s="99" t="str">
        <f>IFERROR(_xlfn.XLOOKUP($G797,通讯通路门店!$S$4:$S$993931,通讯通路门店!$D$4:$D$993931,0,0),"")</f>
        <v/>
      </c>
      <c r="E797" s="83"/>
      <c r="F797" s="83"/>
      <c r="G797" s="101" t="e">
        <v>#N/A</v>
      </c>
      <c r="H797" s="102" t="str">
        <f>IFERROR(_xlfn.XLOOKUP($G797,通讯通路门店!$S$4:$S$993931,通讯通路门店!$R$4:$R$993931,0,0),"")</f>
        <v/>
      </c>
      <c r="I797" s="83"/>
      <c r="J797" s="83"/>
      <c r="K797" s="83"/>
      <c r="L797" s="83"/>
      <c r="M797" s="83"/>
      <c r="N797" s="83"/>
      <c r="O797" s="83"/>
      <c r="P797" s="83"/>
      <c r="Q797" s="83"/>
      <c r="R797" s="83"/>
      <c r="S797" s="83"/>
      <c r="T797" s="83"/>
      <c r="U797" s="99">
        <f>COUNTIF(通讯通路门店!$S:$S,$G797)</f>
        <v>0</v>
      </c>
      <c r="V797" s="99">
        <f>COUNTIFS(通讯通路门店!$S:$S,$G797,通讯通路门店!$J:$J,"综合卖场")</f>
        <v>0</v>
      </c>
      <c r="W797" s="99">
        <f>SUMIFS(通讯通路门店!$AJ:$AJ,通讯通路门店!$S:$S,通讯客户沙盘!$G797)</f>
        <v>0</v>
      </c>
      <c r="X797" s="99">
        <f t="shared" si="60"/>
        <v>0</v>
      </c>
      <c r="Y797" s="99">
        <f>COUNTIFS(通讯通路门店!$S:$S,$G797,通讯通路门店!$J:$J,"荣耀体验店")+COUNTIFS(通讯通路门店!$S:$S,$G797,通讯通路门店!$J:$J,"荣耀授权专卖店")</f>
        <v>0</v>
      </c>
      <c r="Z797" s="99">
        <f>COUNTIFS(通讯通路门店!$S:$S,$G797,通讯通路门店!$J:$J,"VIVO体验店")</f>
        <v>0</v>
      </c>
      <c r="AA797" s="99">
        <f>COUNTIFS(通讯通路门店!$S:$S,$G797,通讯通路门店!$J:$J,"OPPO体验店")</f>
        <v>0</v>
      </c>
      <c r="AB797" s="99">
        <f>COUNTIFS(通讯通路门店!$S:$S,$G797,通讯通路门店!$J:$J,"华为授权体验店")+COUNTIFS(通讯通路门店!$S:$S,$G797,通讯通路门店!$J:$J,"华为堡垒店")</f>
        <v>0</v>
      </c>
      <c r="AC797" s="99">
        <f>COUNTIFS(通讯通路门店!$S:$S,$G797,通讯通路门店!$J:$J,"小米体验店")</f>
        <v>0</v>
      </c>
      <c r="AD797" s="99">
        <f>COUNTIFS(通讯通路门店!$S:$S,$G797,通讯通路门店!$J:$J,"苹果体验店")</f>
        <v>0</v>
      </c>
      <c r="AE797" s="99">
        <f>COUNTIFS(通讯通路门店!$S:$S,$G797,通讯通路门店!$J:$J,"其他品牌专卖店")</f>
        <v>0</v>
      </c>
      <c r="AF797" s="99">
        <f>SUMIFS(通讯通路门店!$BI:$BI,通讯通路门店!$S:$S,$G797)</f>
        <v>0</v>
      </c>
      <c r="AG797" s="99">
        <f>SUMIFS(通讯通路门店!$BH:$BH,通讯通路门店!$S:$S,$G797)</f>
        <v>0</v>
      </c>
      <c r="AH797" s="99">
        <f t="shared" si="61"/>
        <v>0</v>
      </c>
      <c r="AI797" s="99">
        <f>SUMIFS(通讯通路门店!$BB:$BB,通讯通路门店!$S:$S,$G797)</f>
        <v>0</v>
      </c>
      <c r="AJ797" s="99">
        <f>SUMIFS(通讯通路门店!$BE:$BE,通讯通路门店!$S:$S,$G797)</f>
        <v>0</v>
      </c>
      <c r="AK797" s="99">
        <f>SUMIFS(通讯通路门店!$BG:$BG,通讯通路门店!$S:$S,$G797)</f>
        <v>0</v>
      </c>
      <c r="AL797" s="99">
        <f>SUMIFS(通讯通路门店!$BC:$BC,通讯通路门店!$S:$S,$G797)</f>
        <v>0</v>
      </c>
      <c r="AM797" s="99">
        <f>SUMIFS(通讯通路门店!$BD:$BD,通讯通路门店!$S:$S,$G797)</f>
        <v>0</v>
      </c>
      <c r="AN797" s="99">
        <f>SUMIFS(通讯通路门店!$BF:$BF,通讯通路门店!$S:$S,$G797)</f>
        <v>0</v>
      </c>
      <c r="AO797" s="99">
        <f t="shared" si="62"/>
        <v>0</v>
      </c>
      <c r="AP797" s="99">
        <f>SUMIFS(通讯通路门店!$K:$K,通讯通路门店!$S:$S,$G797)</f>
        <v>0</v>
      </c>
      <c r="AQ797" s="83"/>
      <c r="AR797" s="99">
        <f>SUMIFS(通讯通路门店!$T:$T,通讯通路门店!$S:$S,$G797)</f>
        <v>0</v>
      </c>
      <c r="AS797" s="99">
        <f>SUMIFS(通讯通路门店!$U:$U,通讯通路门店!$S:$S,$G797)</f>
        <v>0</v>
      </c>
      <c r="AT797" s="99">
        <f>SUMIFS(通讯通路门店!$V:$V,通讯通路门店!$S:$S,$G797)</f>
        <v>0</v>
      </c>
      <c r="AU797" s="99">
        <f>SUMIFS(通讯通路门店!$W:$W,通讯通路门店!$S:$S,$G797)</f>
        <v>0</v>
      </c>
      <c r="AV797" s="99">
        <f>SUMIFS(通讯通路门店!$Z:$Z,通讯通路门店!$S:$S,$G797)</f>
        <v>0</v>
      </c>
      <c r="AW797" s="99">
        <f>SUMIFS(通讯通路门店!$AB:$AB,通讯通路门店!$S:$S,$G797)</f>
        <v>0</v>
      </c>
      <c r="AX797" s="99">
        <f>SUMIFS(通讯通路门店!$X:$X,通讯通路门店!$S:$S,$G797)</f>
        <v>0</v>
      </c>
      <c r="AY797" s="99">
        <f>SUMIFS(通讯通路门店!$Y:$Y,通讯通路门店!$S:$S,$G797)</f>
        <v>0</v>
      </c>
      <c r="AZ797" s="99">
        <f>SUMIFS(通讯通路门店!$AA:$AA,通讯通路门店!$S:$S,$G797)</f>
        <v>0</v>
      </c>
      <c r="BA797" s="99">
        <f t="shared" si="63"/>
        <v>0</v>
      </c>
      <c r="BB797" s="99">
        <f t="shared" si="64"/>
        <v>0</v>
      </c>
      <c r="BC797" s="99">
        <f>SUMIFS(通讯通路门店!$W:$W,通讯通路门店!$S:$S,$G797,通讯通路门店!$J:$J,"荣耀体验店")+SUMIFS(通讯通路门店!$W:$W,通讯通路门店!$S:$S,$G797,通讯通路门店!$J:$J,"荣耀授权专卖店")</f>
        <v>0</v>
      </c>
      <c r="BD797" s="99">
        <f>SUMIFS(通讯通路门店!$Z:$Z,通讯通路门店!$S:$S,$G797,通讯通路门店!$J:$J,"VIVO体验店")</f>
        <v>0</v>
      </c>
      <c r="BE797" s="99">
        <f>SUMIFS(通讯通路门店!$AB:$AB,通讯通路门店!$S:$S,$G797,通讯通路门店!$J:$J,"OPPO体验店")</f>
        <v>0</v>
      </c>
      <c r="BF797" s="99">
        <f>SUMIFS(通讯通路门店!$X:$X,通讯通路门店!$S:$S,$G797,通讯通路门店!$J:$J,"华为授权体验店")+SUMIFS(通讯通路门店!$AA:$AA,通讯通路门店!$S:$S,$G797,通讯通路门店!$J:$J,"华为堡垒店")</f>
        <v>0</v>
      </c>
      <c r="BG797" s="99">
        <f>SUMIFS(通讯通路门店!$Y:$Y,通讯通路门店!$S:$S,$G797,通讯通路门店!$J:$J,"小米体验店")</f>
        <v>0</v>
      </c>
      <c r="BH797" s="99">
        <f>SUMIFS(通讯通路门店!$AA:$AA,通讯通路门店!$S:$S,$G797,通讯通路门店!$J:$J,"苹果体验店")</f>
        <v>0</v>
      </c>
      <c r="BI797" s="99">
        <f>SUMIFS(通讯通路门店!$K:$K,通讯通路门店!$S:$S,$G797,通讯通路门店!$J:$J,"其他品牌专卖店")</f>
        <v>0</v>
      </c>
      <c r="BJ797" s="99">
        <f>SUMIFS(通讯通路门店!$AC:$AC,通讯通路门店!$S:$S,$G797)</f>
        <v>0</v>
      </c>
      <c r="BK797" s="99">
        <f>SUMIFS(通讯通路门店!$AD:$AD,通讯通路门店!$S:$S,$G797)</f>
        <v>0</v>
      </c>
      <c r="BL797" s="99">
        <f>SUMIFS(通讯通路门店!$AE:$AE,通讯通路门店!$S:$S,$G797)</f>
        <v>0</v>
      </c>
      <c r="BM797" s="99">
        <f>SUMIFS(通讯通路门店!$AF:$AF,通讯通路门店!$S:$S,$G797)</f>
        <v>0</v>
      </c>
      <c r="BN797" s="99">
        <f>SUMIFS(通讯通路门店!$AG:$AG,通讯通路门店!$S:$S,$G797)</f>
        <v>0</v>
      </c>
      <c r="BO797" s="99">
        <f>SUMIFS(通讯通路门店!$AH:$AH,通讯通路门店!$S:$S,$G797)</f>
        <v>0</v>
      </c>
      <c r="BP797" s="99">
        <f>SUMIFS(通讯通路门店!$AI:$AI,通讯通路门店!$S:$S,$G797)</f>
        <v>0</v>
      </c>
      <c r="BQ797" s="83"/>
    </row>
    <row r="798" spans="1:69">
      <c r="A798" s="99" t="str">
        <f>IFERROR(_xlfn.XLOOKUP($G798,通讯通路门店!$S$4:$S$993931,通讯通路门店!$A$4:$A$993931,0,0),"")</f>
        <v/>
      </c>
      <c r="B798" s="99" t="str">
        <f>IFERROR(_xlfn.XLOOKUP($G798,通讯通路门店!$S$4:$S$993931,通讯通路门店!$B$4:$B$993931,0,0),"")</f>
        <v/>
      </c>
      <c r="C798" s="99" t="str">
        <f>IFERROR(_xlfn.XLOOKUP($G798,通讯通路门店!$S$4:$S$993931,通讯通路门店!$C$4:$C$993931,0,0),"")</f>
        <v/>
      </c>
      <c r="D798" s="99" t="str">
        <f>IFERROR(_xlfn.XLOOKUP($G798,通讯通路门店!$S$4:$S$993931,通讯通路门店!$D$4:$D$993931,0,0),"")</f>
        <v/>
      </c>
      <c r="E798" s="83"/>
      <c r="F798" s="83"/>
      <c r="G798" s="101" t="e">
        <v>#N/A</v>
      </c>
      <c r="H798" s="102" t="str">
        <f>IFERROR(_xlfn.XLOOKUP($G798,通讯通路门店!$S$4:$S$993931,通讯通路门店!$R$4:$R$993931,0,0),"")</f>
        <v/>
      </c>
      <c r="I798" s="83"/>
      <c r="J798" s="83"/>
      <c r="K798" s="83"/>
      <c r="L798" s="83"/>
      <c r="M798" s="83"/>
      <c r="N798" s="83"/>
      <c r="O798" s="83"/>
      <c r="P798" s="83"/>
      <c r="Q798" s="83"/>
      <c r="R798" s="83"/>
      <c r="S798" s="83"/>
      <c r="T798" s="83"/>
      <c r="U798" s="99">
        <f>COUNTIF(通讯通路门店!$S:$S,$G798)</f>
        <v>0</v>
      </c>
      <c r="V798" s="99">
        <f>COUNTIFS(通讯通路门店!$S:$S,$G798,通讯通路门店!$J:$J,"综合卖场")</f>
        <v>0</v>
      </c>
      <c r="W798" s="99">
        <f>SUMIFS(通讯通路门店!$AJ:$AJ,通讯通路门店!$S:$S,通讯客户沙盘!$G798)</f>
        <v>0</v>
      </c>
      <c r="X798" s="99">
        <f t="shared" si="60"/>
        <v>0</v>
      </c>
      <c r="Y798" s="99">
        <f>COUNTIFS(通讯通路门店!$S:$S,$G798,通讯通路门店!$J:$J,"荣耀体验店")+COUNTIFS(通讯通路门店!$S:$S,$G798,通讯通路门店!$J:$J,"荣耀授权专卖店")</f>
        <v>0</v>
      </c>
      <c r="Z798" s="99">
        <f>COUNTIFS(通讯通路门店!$S:$S,$G798,通讯通路门店!$J:$J,"VIVO体验店")</f>
        <v>0</v>
      </c>
      <c r="AA798" s="99">
        <f>COUNTIFS(通讯通路门店!$S:$S,$G798,通讯通路门店!$J:$J,"OPPO体验店")</f>
        <v>0</v>
      </c>
      <c r="AB798" s="99">
        <f>COUNTIFS(通讯通路门店!$S:$S,$G798,通讯通路门店!$J:$J,"华为授权体验店")+COUNTIFS(通讯通路门店!$S:$S,$G798,通讯通路门店!$J:$J,"华为堡垒店")</f>
        <v>0</v>
      </c>
      <c r="AC798" s="99">
        <f>COUNTIFS(通讯通路门店!$S:$S,$G798,通讯通路门店!$J:$J,"小米体验店")</f>
        <v>0</v>
      </c>
      <c r="AD798" s="99">
        <f>COUNTIFS(通讯通路门店!$S:$S,$G798,通讯通路门店!$J:$J,"苹果体验店")</f>
        <v>0</v>
      </c>
      <c r="AE798" s="99">
        <f>COUNTIFS(通讯通路门店!$S:$S,$G798,通讯通路门店!$J:$J,"其他品牌专卖店")</f>
        <v>0</v>
      </c>
      <c r="AF798" s="99">
        <f>SUMIFS(通讯通路门店!$BI:$BI,通讯通路门店!$S:$S,$G798)</f>
        <v>0</v>
      </c>
      <c r="AG798" s="99">
        <f>SUMIFS(通讯通路门店!$BH:$BH,通讯通路门店!$S:$S,$G798)</f>
        <v>0</v>
      </c>
      <c r="AH798" s="99">
        <f t="shared" si="61"/>
        <v>0</v>
      </c>
      <c r="AI798" s="99">
        <f>SUMIFS(通讯通路门店!$BB:$BB,通讯通路门店!$S:$S,$G798)</f>
        <v>0</v>
      </c>
      <c r="AJ798" s="99">
        <f>SUMIFS(通讯通路门店!$BE:$BE,通讯通路门店!$S:$S,$G798)</f>
        <v>0</v>
      </c>
      <c r="AK798" s="99">
        <f>SUMIFS(通讯通路门店!$BG:$BG,通讯通路门店!$S:$S,$G798)</f>
        <v>0</v>
      </c>
      <c r="AL798" s="99">
        <f>SUMIFS(通讯通路门店!$BC:$BC,通讯通路门店!$S:$S,$G798)</f>
        <v>0</v>
      </c>
      <c r="AM798" s="99">
        <f>SUMIFS(通讯通路门店!$BD:$BD,通讯通路门店!$S:$S,$G798)</f>
        <v>0</v>
      </c>
      <c r="AN798" s="99">
        <f>SUMIFS(通讯通路门店!$BF:$BF,通讯通路门店!$S:$S,$G798)</f>
        <v>0</v>
      </c>
      <c r="AO798" s="99">
        <f t="shared" si="62"/>
        <v>0</v>
      </c>
      <c r="AP798" s="99">
        <f>SUMIFS(通讯通路门店!$K:$K,通讯通路门店!$S:$S,$G798)</f>
        <v>0</v>
      </c>
      <c r="AQ798" s="83"/>
      <c r="AR798" s="99">
        <f>SUMIFS(通讯通路门店!$T:$T,通讯通路门店!$S:$S,$G798)</f>
        <v>0</v>
      </c>
      <c r="AS798" s="99">
        <f>SUMIFS(通讯通路门店!$U:$U,通讯通路门店!$S:$S,$G798)</f>
        <v>0</v>
      </c>
      <c r="AT798" s="99">
        <f>SUMIFS(通讯通路门店!$V:$V,通讯通路门店!$S:$S,$G798)</f>
        <v>0</v>
      </c>
      <c r="AU798" s="99">
        <f>SUMIFS(通讯通路门店!$W:$W,通讯通路门店!$S:$S,$G798)</f>
        <v>0</v>
      </c>
      <c r="AV798" s="99">
        <f>SUMIFS(通讯通路门店!$Z:$Z,通讯通路门店!$S:$S,$G798)</f>
        <v>0</v>
      </c>
      <c r="AW798" s="99">
        <f>SUMIFS(通讯通路门店!$AB:$AB,通讯通路门店!$S:$S,$G798)</f>
        <v>0</v>
      </c>
      <c r="AX798" s="99">
        <f>SUMIFS(通讯通路门店!$X:$X,通讯通路门店!$S:$S,$G798)</f>
        <v>0</v>
      </c>
      <c r="AY798" s="99">
        <f>SUMIFS(通讯通路门店!$Y:$Y,通讯通路门店!$S:$S,$G798)</f>
        <v>0</v>
      </c>
      <c r="AZ798" s="99">
        <f>SUMIFS(通讯通路门店!$AA:$AA,通讯通路门店!$S:$S,$G798)</f>
        <v>0</v>
      </c>
      <c r="BA798" s="99">
        <f t="shared" si="63"/>
        <v>0</v>
      </c>
      <c r="BB798" s="99">
        <f t="shared" si="64"/>
        <v>0</v>
      </c>
      <c r="BC798" s="99">
        <f>SUMIFS(通讯通路门店!$W:$W,通讯通路门店!$S:$S,$G798,通讯通路门店!$J:$J,"荣耀体验店")+SUMIFS(通讯通路门店!$W:$W,通讯通路门店!$S:$S,$G798,通讯通路门店!$J:$J,"荣耀授权专卖店")</f>
        <v>0</v>
      </c>
      <c r="BD798" s="99">
        <f>SUMIFS(通讯通路门店!$Z:$Z,通讯通路门店!$S:$S,$G798,通讯通路门店!$J:$J,"VIVO体验店")</f>
        <v>0</v>
      </c>
      <c r="BE798" s="99">
        <f>SUMIFS(通讯通路门店!$AB:$AB,通讯通路门店!$S:$S,$G798,通讯通路门店!$J:$J,"OPPO体验店")</f>
        <v>0</v>
      </c>
      <c r="BF798" s="99">
        <f>SUMIFS(通讯通路门店!$X:$X,通讯通路门店!$S:$S,$G798,通讯通路门店!$J:$J,"华为授权体验店")+SUMIFS(通讯通路门店!$AA:$AA,通讯通路门店!$S:$S,$G798,通讯通路门店!$J:$J,"华为堡垒店")</f>
        <v>0</v>
      </c>
      <c r="BG798" s="99">
        <f>SUMIFS(通讯通路门店!$Y:$Y,通讯通路门店!$S:$S,$G798,通讯通路门店!$J:$J,"小米体验店")</f>
        <v>0</v>
      </c>
      <c r="BH798" s="99">
        <f>SUMIFS(通讯通路门店!$AA:$AA,通讯通路门店!$S:$S,$G798,通讯通路门店!$J:$J,"苹果体验店")</f>
        <v>0</v>
      </c>
      <c r="BI798" s="99">
        <f>SUMIFS(通讯通路门店!$K:$K,通讯通路门店!$S:$S,$G798,通讯通路门店!$J:$J,"其他品牌专卖店")</f>
        <v>0</v>
      </c>
      <c r="BJ798" s="99">
        <f>SUMIFS(通讯通路门店!$AC:$AC,通讯通路门店!$S:$S,$G798)</f>
        <v>0</v>
      </c>
      <c r="BK798" s="99">
        <f>SUMIFS(通讯通路门店!$AD:$AD,通讯通路门店!$S:$S,$G798)</f>
        <v>0</v>
      </c>
      <c r="BL798" s="99">
        <f>SUMIFS(通讯通路门店!$AE:$AE,通讯通路门店!$S:$S,$G798)</f>
        <v>0</v>
      </c>
      <c r="BM798" s="99">
        <f>SUMIFS(通讯通路门店!$AF:$AF,通讯通路门店!$S:$S,$G798)</f>
        <v>0</v>
      </c>
      <c r="BN798" s="99">
        <f>SUMIFS(通讯通路门店!$AG:$AG,通讯通路门店!$S:$S,$G798)</f>
        <v>0</v>
      </c>
      <c r="BO798" s="99">
        <f>SUMIFS(通讯通路门店!$AH:$AH,通讯通路门店!$S:$S,$G798)</f>
        <v>0</v>
      </c>
      <c r="BP798" s="99">
        <f>SUMIFS(通讯通路门店!$AI:$AI,通讯通路门店!$S:$S,$G798)</f>
        <v>0</v>
      </c>
      <c r="BQ798" s="83"/>
    </row>
    <row r="799" spans="1:69">
      <c r="A799" s="99" t="str">
        <f>IFERROR(_xlfn.XLOOKUP($G799,通讯通路门店!$S$4:$S$993931,通讯通路门店!$A$4:$A$993931,0,0),"")</f>
        <v/>
      </c>
      <c r="B799" s="99" t="str">
        <f>IFERROR(_xlfn.XLOOKUP($G799,通讯通路门店!$S$4:$S$993931,通讯通路门店!$B$4:$B$993931,0,0),"")</f>
        <v/>
      </c>
      <c r="C799" s="99" t="str">
        <f>IFERROR(_xlfn.XLOOKUP($G799,通讯通路门店!$S$4:$S$993931,通讯通路门店!$C$4:$C$993931,0,0),"")</f>
        <v/>
      </c>
      <c r="D799" s="99" t="str">
        <f>IFERROR(_xlfn.XLOOKUP($G799,通讯通路门店!$S$4:$S$993931,通讯通路门店!$D$4:$D$993931,0,0),"")</f>
        <v/>
      </c>
      <c r="E799" s="83"/>
      <c r="F799" s="83"/>
      <c r="G799" s="101" t="e">
        <v>#N/A</v>
      </c>
      <c r="H799" s="102" t="str">
        <f>IFERROR(_xlfn.XLOOKUP($G799,通讯通路门店!$S$4:$S$993931,通讯通路门店!$R$4:$R$993931,0,0),"")</f>
        <v/>
      </c>
      <c r="I799" s="83"/>
      <c r="J799" s="83"/>
      <c r="K799" s="83"/>
      <c r="L799" s="83"/>
      <c r="M799" s="83"/>
      <c r="N799" s="83"/>
      <c r="O799" s="83"/>
      <c r="P799" s="83"/>
      <c r="Q799" s="83"/>
      <c r="R799" s="83"/>
      <c r="S799" s="83"/>
      <c r="T799" s="83"/>
      <c r="U799" s="99">
        <f>COUNTIF(通讯通路门店!$S:$S,$G799)</f>
        <v>0</v>
      </c>
      <c r="V799" s="99">
        <f>COUNTIFS(通讯通路门店!$S:$S,$G799,通讯通路门店!$J:$J,"综合卖场")</f>
        <v>0</v>
      </c>
      <c r="W799" s="99">
        <f>SUMIFS(通讯通路门店!$AJ:$AJ,通讯通路门店!$S:$S,通讯客户沙盘!$G799)</f>
        <v>0</v>
      </c>
      <c r="X799" s="99">
        <f t="shared" si="60"/>
        <v>0</v>
      </c>
      <c r="Y799" s="99">
        <f>COUNTIFS(通讯通路门店!$S:$S,$G799,通讯通路门店!$J:$J,"荣耀体验店")+COUNTIFS(通讯通路门店!$S:$S,$G799,通讯通路门店!$J:$J,"荣耀授权专卖店")</f>
        <v>0</v>
      </c>
      <c r="Z799" s="99">
        <f>COUNTIFS(通讯通路门店!$S:$S,$G799,通讯通路门店!$J:$J,"VIVO体验店")</f>
        <v>0</v>
      </c>
      <c r="AA799" s="99">
        <f>COUNTIFS(通讯通路门店!$S:$S,$G799,通讯通路门店!$J:$J,"OPPO体验店")</f>
        <v>0</v>
      </c>
      <c r="AB799" s="99">
        <f>COUNTIFS(通讯通路门店!$S:$S,$G799,通讯通路门店!$J:$J,"华为授权体验店")+COUNTIFS(通讯通路门店!$S:$S,$G799,通讯通路门店!$J:$J,"华为堡垒店")</f>
        <v>0</v>
      </c>
      <c r="AC799" s="99">
        <f>COUNTIFS(通讯通路门店!$S:$S,$G799,通讯通路门店!$J:$J,"小米体验店")</f>
        <v>0</v>
      </c>
      <c r="AD799" s="99">
        <f>COUNTIFS(通讯通路门店!$S:$S,$G799,通讯通路门店!$J:$J,"苹果体验店")</f>
        <v>0</v>
      </c>
      <c r="AE799" s="99">
        <f>COUNTIFS(通讯通路门店!$S:$S,$G799,通讯通路门店!$J:$J,"其他品牌专卖店")</f>
        <v>0</v>
      </c>
      <c r="AF799" s="99">
        <f>SUMIFS(通讯通路门店!$BI:$BI,通讯通路门店!$S:$S,$G799)</f>
        <v>0</v>
      </c>
      <c r="AG799" s="99">
        <f>SUMIFS(通讯通路门店!$BH:$BH,通讯通路门店!$S:$S,$G799)</f>
        <v>0</v>
      </c>
      <c r="AH799" s="99">
        <f t="shared" si="61"/>
        <v>0</v>
      </c>
      <c r="AI799" s="99">
        <f>SUMIFS(通讯通路门店!$BB:$BB,通讯通路门店!$S:$S,$G799)</f>
        <v>0</v>
      </c>
      <c r="AJ799" s="99">
        <f>SUMIFS(通讯通路门店!$BE:$BE,通讯通路门店!$S:$S,$G799)</f>
        <v>0</v>
      </c>
      <c r="AK799" s="99">
        <f>SUMIFS(通讯通路门店!$BG:$BG,通讯通路门店!$S:$S,$G799)</f>
        <v>0</v>
      </c>
      <c r="AL799" s="99">
        <f>SUMIFS(通讯通路门店!$BC:$BC,通讯通路门店!$S:$S,$G799)</f>
        <v>0</v>
      </c>
      <c r="AM799" s="99">
        <f>SUMIFS(通讯通路门店!$BD:$BD,通讯通路门店!$S:$S,$G799)</f>
        <v>0</v>
      </c>
      <c r="AN799" s="99">
        <f>SUMIFS(通讯通路门店!$BF:$BF,通讯通路门店!$S:$S,$G799)</f>
        <v>0</v>
      </c>
      <c r="AO799" s="99">
        <f t="shared" si="62"/>
        <v>0</v>
      </c>
      <c r="AP799" s="99">
        <f>SUMIFS(通讯通路门店!$K:$K,通讯通路门店!$S:$S,$G799)</f>
        <v>0</v>
      </c>
      <c r="AQ799" s="83"/>
      <c r="AR799" s="99">
        <f>SUMIFS(通讯通路门店!$T:$T,通讯通路门店!$S:$S,$G799)</f>
        <v>0</v>
      </c>
      <c r="AS799" s="99">
        <f>SUMIFS(通讯通路门店!$U:$U,通讯通路门店!$S:$S,$G799)</f>
        <v>0</v>
      </c>
      <c r="AT799" s="99">
        <f>SUMIFS(通讯通路门店!$V:$V,通讯通路门店!$S:$S,$G799)</f>
        <v>0</v>
      </c>
      <c r="AU799" s="99">
        <f>SUMIFS(通讯通路门店!$W:$W,通讯通路门店!$S:$S,$G799)</f>
        <v>0</v>
      </c>
      <c r="AV799" s="99">
        <f>SUMIFS(通讯通路门店!$Z:$Z,通讯通路门店!$S:$S,$G799)</f>
        <v>0</v>
      </c>
      <c r="AW799" s="99">
        <f>SUMIFS(通讯通路门店!$AB:$AB,通讯通路门店!$S:$S,$G799)</f>
        <v>0</v>
      </c>
      <c r="AX799" s="99">
        <f>SUMIFS(通讯通路门店!$X:$X,通讯通路门店!$S:$S,$G799)</f>
        <v>0</v>
      </c>
      <c r="AY799" s="99">
        <f>SUMIFS(通讯通路门店!$Y:$Y,通讯通路门店!$S:$S,$G799)</f>
        <v>0</v>
      </c>
      <c r="AZ799" s="99">
        <f>SUMIFS(通讯通路门店!$AA:$AA,通讯通路门店!$S:$S,$G799)</f>
        <v>0</v>
      </c>
      <c r="BA799" s="99">
        <f t="shared" si="63"/>
        <v>0</v>
      </c>
      <c r="BB799" s="99">
        <f t="shared" si="64"/>
        <v>0</v>
      </c>
      <c r="BC799" s="99">
        <f>SUMIFS(通讯通路门店!$W:$W,通讯通路门店!$S:$S,$G799,通讯通路门店!$J:$J,"荣耀体验店")+SUMIFS(通讯通路门店!$W:$W,通讯通路门店!$S:$S,$G799,通讯通路门店!$J:$J,"荣耀授权专卖店")</f>
        <v>0</v>
      </c>
      <c r="BD799" s="99">
        <f>SUMIFS(通讯通路门店!$Z:$Z,通讯通路门店!$S:$S,$G799,通讯通路门店!$J:$J,"VIVO体验店")</f>
        <v>0</v>
      </c>
      <c r="BE799" s="99">
        <f>SUMIFS(通讯通路门店!$AB:$AB,通讯通路门店!$S:$S,$G799,通讯通路门店!$J:$J,"OPPO体验店")</f>
        <v>0</v>
      </c>
      <c r="BF799" s="99">
        <f>SUMIFS(通讯通路门店!$X:$X,通讯通路门店!$S:$S,$G799,通讯通路门店!$J:$J,"华为授权体验店")+SUMIFS(通讯通路门店!$AA:$AA,通讯通路门店!$S:$S,$G799,通讯通路门店!$J:$J,"华为堡垒店")</f>
        <v>0</v>
      </c>
      <c r="BG799" s="99">
        <f>SUMIFS(通讯通路门店!$Y:$Y,通讯通路门店!$S:$S,$G799,通讯通路门店!$J:$J,"小米体验店")</f>
        <v>0</v>
      </c>
      <c r="BH799" s="99">
        <f>SUMIFS(通讯通路门店!$AA:$AA,通讯通路门店!$S:$S,$G799,通讯通路门店!$J:$J,"苹果体验店")</f>
        <v>0</v>
      </c>
      <c r="BI799" s="99">
        <f>SUMIFS(通讯通路门店!$K:$K,通讯通路门店!$S:$S,$G799,通讯通路门店!$J:$J,"其他品牌专卖店")</f>
        <v>0</v>
      </c>
      <c r="BJ799" s="99">
        <f>SUMIFS(通讯通路门店!$AC:$AC,通讯通路门店!$S:$S,$G799)</f>
        <v>0</v>
      </c>
      <c r="BK799" s="99">
        <f>SUMIFS(通讯通路门店!$AD:$AD,通讯通路门店!$S:$S,$G799)</f>
        <v>0</v>
      </c>
      <c r="BL799" s="99">
        <f>SUMIFS(通讯通路门店!$AE:$AE,通讯通路门店!$S:$S,$G799)</f>
        <v>0</v>
      </c>
      <c r="BM799" s="99">
        <f>SUMIFS(通讯通路门店!$AF:$AF,通讯通路门店!$S:$S,$G799)</f>
        <v>0</v>
      </c>
      <c r="BN799" s="99">
        <f>SUMIFS(通讯通路门店!$AG:$AG,通讯通路门店!$S:$S,$G799)</f>
        <v>0</v>
      </c>
      <c r="BO799" s="99">
        <f>SUMIFS(通讯通路门店!$AH:$AH,通讯通路门店!$S:$S,$G799)</f>
        <v>0</v>
      </c>
      <c r="BP799" s="99">
        <f>SUMIFS(通讯通路门店!$AI:$AI,通讯通路门店!$S:$S,$G799)</f>
        <v>0</v>
      </c>
      <c r="BQ799" s="83"/>
    </row>
    <row r="800" spans="1:69">
      <c r="A800" s="99" t="str">
        <f>IFERROR(_xlfn.XLOOKUP($G800,通讯通路门店!$S$4:$S$993931,通讯通路门店!$A$4:$A$993931,0,0),"")</f>
        <v/>
      </c>
      <c r="B800" s="99" t="str">
        <f>IFERROR(_xlfn.XLOOKUP($G800,通讯通路门店!$S$4:$S$993931,通讯通路门店!$B$4:$B$993931,0,0),"")</f>
        <v/>
      </c>
      <c r="C800" s="99" t="str">
        <f>IFERROR(_xlfn.XLOOKUP($G800,通讯通路门店!$S$4:$S$993931,通讯通路门店!$C$4:$C$993931,0,0),"")</f>
        <v/>
      </c>
      <c r="D800" s="99" t="str">
        <f>IFERROR(_xlfn.XLOOKUP($G800,通讯通路门店!$S$4:$S$993931,通讯通路门店!$D$4:$D$993931,0,0),"")</f>
        <v/>
      </c>
      <c r="E800" s="83"/>
      <c r="F800" s="83"/>
      <c r="G800" s="101" t="e">
        <v>#N/A</v>
      </c>
      <c r="H800" s="102" t="str">
        <f>IFERROR(_xlfn.XLOOKUP($G800,通讯通路门店!$S$4:$S$993931,通讯通路门店!$R$4:$R$993931,0,0),"")</f>
        <v/>
      </c>
      <c r="I800" s="83"/>
      <c r="J800" s="83"/>
      <c r="K800" s="83"/>
      <c r="L800" s="83"/>
      <c r="M800" s="83"/>
      <c r="N800" s="83"/>
      <c r="O800" s="83"/>
      <c r="P800" s="83"/>
      <c r="Q800" s="83"/>
      <c r="R800" s="83"/>
      <c r="S800" s="83"/>
      <c r="T800" s="83"/>
      <c r="U800" s="99">
        <f>COUNTIF(通讯通路门店!$S:$S,$G800)</f>
        <v>0</v>
      </c>
      <c r="V800" s="99">
        <f>COUNTIFS(通讯通路门店!$S:$S,$G800,通讯通路门店!$J:$J,"综合卖场")</f>
        <v>0</v>
      </c>
      <c r="W800" s="99">
        <f>SUMIFS(通讯通路门店!$AJ:$AJ,通讯通路门店!$S:$S,通讯客户沙盘!$G800)</f>
        <v>0</v>
      </c>
      <c r="X800" s="99">
        <f t="shared" si="60"/>
        <v>0</v>
      </c>
      <c r="Y800" s="99">
        <f>COUNTIFS(通讯通路门店!$S:$S,$G800,通讯通路门店!$J:$J,"荣耀体验店")+COUNTIFS(通讯通路门店!$S:$S,$G800,通讯通路门店!$J:$J,"荣耀授权专卖店")</f>
        <v>0</v>
      </c>
      <c r="Z800" s="99">
        <f>COUNTIFS(通讯通路门店!$S:$S,$G800,通讯通路门店!$J:$J,"VIVO体验店")</f>
        <v>0</v>
      </c>
      <c r="AA800" s="99">
        <f>COUNTIFS(通讯通路门店!$S:$S,$G800,通讯通路门店!$J:$J,"OPPO体验店")</f>
        <v>0</v>
      </c>
      <c r="AB800" s="99">
        <f>COUNTIFS(通讯通路门店!$S:$S,$G800,通讯通路门店!$J:$J,"华为授权体验店")+COUNTIFS(通讯通路门店!$S:$S,$G800,通讯通路门店!$J:$J,"华为堡垒店")</f>
        <v>0</v>
      </c>
      <c r="AC800" s="99">
        <f>COUNTIFS(通讯通路门店!$S:$S,$G800,通讯通路门店!$J:$J,"小米体验店")</f>
        <v>0</v>
      </c>
      <c r="AD800" s="99">
        <f>COUNTIFS(通讯通路门店!$S:$S,$G800,通讯通路门店!$J:$J,"苹果体验店")</f>
        <v>0</v>
      </c>
      <c r="AE800" s="99">
        <f>COUNTIFS(通讯通路门店!$S:$S,$G800,通讯通路门店!$J:$J,"其他品牌专卖店")</f>
        <v>0</v>
      </c>
      <c r="AF800" s="99">
        <f>SUMIFS(通讯通路门店!$BI:$BI,通讯通路门店!$S:$S,$G800)</f>
        <v>0</v>
      </c>
      <c r="AG800" s="99">
        <f>SUMIFS(通讯通路门店!$BH:$BH,通讯通路门店!$S:$S,$G800)</f>
        <v>0</v>
      </c>
      <c r="AH800" s="99">
        <f t="shared" si="61"/>
        <v>0</v>
      </c>
      <c r="AI800" s="99">
        <f>SUMIFS(通讯通路门店!$BB:$BB,通讯通路门店!$S:$S,$G800)</f>
        <v>0</v>
      </c>
      <c r="AJ800" s="99">
        <f>SUMIFS(通讯通路门店!$BE:$BE,通讯通路门店!$S:$S,$G800)</f>
        <v>0</v>
      </c>
      <c r="AK800" s="99">
        <f>SUMIFS(通讯通路门店!$BG:$BG,通讯通路门店!$S:$S,$G800)</f>
        <v>0</v>
      </c>
      <c r="AL800" s="99">
        <f>SUMIFS(通讯通路门店!$BC:$BC,通讯通路门店!$S:$S,$G800)</f>
        <v>0</v>
      </c>
      <c r="AM800" s="99">
        <f>SUMIFS(通讯通路门店!$BD:$BD,通讯通路门店!$S:$S,$G800)</f>
        <v>0</v>
      </c>
      <c r="AN800" s="99">
        <f>SUMIFS(通讯通路门店!$BF:$BF,通讯通路门店!$S:$S,$G800)</f>
        <v>0</v>
      </c>
      <c r="AO800" s="99">
        <f t="shared" si="62"/>
        <v>0</v>
      </c>
      <c r="AP800" s="99">
        <f>SUMIFS(通讯通路门店!$K:$K,通讯通路门店!$S:$S,$G800)</f>
        <v>0</v>
      </c>
      <c r="AQ800" s="83"/>
      <c r="AR800" s="99">
        <f>SUMIFS(通讯通路门店!$T:$T,通讯通路门店!$S:$S,$G800)</f>
        <v>0</v>
      </c>
      <c r="AS800" s="99">
        <f>SUMIFS(通讯通路门店!$U:$U,通讯通路门店!$S:$S,$G800)</f>
        <v>0</v>
      </c>
      <c r="AT800" s="99">
        <f>SUMIFS(通讯通路门店!$V:$V,通讯通路门店!$S:$S,$G800)</f>
        <v>0</v>
      </c>
      <c r="AU800" s="99">
        <f>SUMIFS(通讯通路门店!$W:$W,通讯通路门店!$S:$S,$G800)</f>
        <v>0</v>
      </c>
      <c r="AV800" s="99">
        <f>SUMIFS(通讯通路门店!$Z:$Z,通讯通路门店!$S:$S,$G800)</f>
        <v>0</v>
      </c>
      <c r="AW800" s="99">
        <f>SUMIFS(通讯通路门店!$AB:$AB,通讯通路门店!$S:$S,$G800)</f>
        <v>0</v>
      </c>
      <c r="AX800" s="99">
        <f>SUMIFS(通讯通路门店!$X:$X,通讯通路门店!$S:$S,$G800)</f>
        <v>0</v>
      </c>
      <c r="AY800" s="99">
        <f>SUMIFS(通讯通路门店!$Y:$Y,通讯通路门店!$S:$S,$G800)</f>
        <v>0</v>
      </c>
      <c r="AZ800" s="99">
        <f>SUMIFS(通讯通路门店!$AA:$AA,通讯通路门店!$S:$S,$G800)</f>
        <v>0</v>
      </c>
      <c r="BA800" s="99">
        <f t="shared" si="63"/>
        <v>0</v>
      </c>
      <c r="BB800" s="99">
        <f t="shared" si="64"/>
        <v>0</v>
      </c>
      <c r="BC800" s="99">
        <f>SUMIFS(通讯通路门店!$W:$W,通讯通路门店!$S:$S,$G800,通讯通路门店!$J:$J,"荣耀体验店")+SUMIFS(通讯通路门店!$W:$W,通讯通路门店!$S:$S,$G800,通讯通路门店!$J:$J,"荣耀授权专卖店")</f>
        <v>0</v>
      </c>
      <c r="BD800" s="99">
        <f>SUMIFS(通讯通路门店!$Z:$Z,通讯通路门店!$S:$S,$G800,通讯通路门店!$J:$J,"VIVO体验店")</f>
        <v>0</v>
      </c>
      <c r="BE800" s="99">
        <f>SUMIFS(通讯通路门店!$AB:$AB,通讯通路门店!$S:$S,$G800,通讯通路门店!$J:$J,"OPPO体验店")</f>
        <v>0</v>
      </c>
      <c r="BF800" s="99">
        <f>SUMIFS(通讯通路门店!$X:$X,通讯通路门店!$S:$S,$G800,通讯通路门店!$J:$J,"华为授权体验店")+SUMIFS(通讯通路门店!$AA:$AA,通讯通路门店!$S:$S,$G800,通讯通路门店!$J:$J,"华为堡垒店")</f>
        <v>0</v>
      </c>
      <c r="BG800" s="99">
        <f>SUMIFS(通讯通路门店!$Y:$Y,通讯通路门店!$S:$S,$G800,通讯通路门店!$J:$J,"小米体验店")</f>
        <v>0</v>
      </c>
      <c r="BH800" s="99">
        <f>SUMIFS(通讯通路门店!$AA:$AA,通讯通路门店!$S:$S,$G800,通讯通路门店!$J:$J,"苹果体验店")</f>
        <v>0</v>
      </c>
      <c r="BI800" s="99">
        <f>SUMIFS(通讯通路门店!$K:$K,通讯通路门店!$S:$S,$G800,通讯通路门店!$J:$J,"其他品牌专卖店")</f>
        <v>0</v>
      </c>
      <c r="BJ800" s="99">
        <f>SUMIFS(通讯通路门店!$AC:$AC,通讯通路门店!$S:$S,$G800)</f>
        <v>0</v>
      </c>
      <c r="BK800" s="99">
        <f>SUMIFS(通讯通路门店!$AD:$AD,通讯通路门店!$S:$S,$G800)</f>
        <v>0</v>
      </c>
      <c r="BL800" s="99">
        <f>SUMIFS(通讯通路门店!$AE:$AE,通讯通路门店!$S:$S,$G800)</f>
        <v>0</v>
      </c>
      <c r="BM800" s="99">
        <f>SUMIFS(通讯通路门店!$AF:$AF,通讯通路门店!$S:$S,$G800)</f>
        <v>0</v>
      </c>
      <c r="BN800" s="99">
        <f>SUMIFS(通讯通路门店!$AG:$AG,通讯通路门店!$S:$S,$G800)</f>
        <v>0</v>
      </c>
      <c r="BO800" s="99">
        <f>SUMIFS(通讯通路门店!$AH:$AH,通讯通路门店!$S:$S,$G800)</f>
        <v>0</v>
      </c>
      <c r="BP800" s="99">
        <f>SUMIFS(通讯通路门店!$AI:$AI,通讯通路门店!$S:$S,$G800)</f>
        <v>0</v>
      </c>
      <c r="BQ800" s="83"/>
    </row>
    <row r="801" spans="1:69">
      <c r="A801" s="99" t="str">
        <f>IFERROR(_xlfn.XLOOKUP($G801,通讯通路门店!$S$4:$S$993931,通讯通路门店!$A$4:$A$993931,0,0),"")</f>
        <v/>
      </c>
      <c r="B801" s="99" t="str">
        <f>IFERROR(_xlfn.XLOOKUP($G801,通讯通路门店!$S$4:$S$993931,通讯通路门店!$B$4:$B$993931,0,0),"")</f>
        <v/>
      </c>
      <c r="C801" s="99" t="str">
        <f>IFERROR(_xlfn.XLOOKUP($G801,通讯通路门店!$S$4:$S$993931,通讯通路门店!$C$4:$C$993931,0,0),"")</f>
        <v/>
      </c>
      <c r="D801" s="99" t="str">
        <f>IFERROR(_xlfn.XLOOKUP($G801,通讯通路门店!$S$4:$S$993931,通讯通路门店!$D$4:$D$993931,0,0),"")</f>
        <v/>
      </c>
      <c r="E801" s="83"/>
      <c r="F801" s="83"/>
      <c r="G801" s="101" t="e">
        <v>#N/A</v>
      </c>
      <c r="H801" s="102" t="str">
        <f>IFERROR(_xlfn.XLOOKUP($G801,通讯通路门店!$S$4:$S$993931,通讯通路门店!$R$4:$R$993931,0,0),"")</f>
        <v/>
      </c>
      <c r="I801" s="83"/>
      <c r="J801" s="83"/>
      <c r="K801" s="83"/>
      <c r="L801" s="83"/>
      <c r="M801" s="83"/>
      <c r="N801" s="83"/>
      <c r="O801" s="83"/>
      <c r="P801" s="83"/>
      <c r="Q801" s="83"/>
      <c r="R801" s="83"/>
      <c r="S801" s="83"/>
      <c r="T801" s="83"/>
      <c r="U801" s="99">
        <f>COUNTIF(通讯通路门店!$S:$S,$G801)</f>
        <v>0</v>
      </c>
      <c r="V801" s="99">
        <f>COUNTIFS(通讯通路门店!$S:$S,$G801,通讯通路门店!$J:$J,"综合卖场")</f>
        <v>0</v>
      </c>
      <c r="W801" s="99">
        <f>SUMIFS(通讯通路门店!$AJ:$AJ,通讯通路门店!$S:$S,通讯客户沙盘!$G801)</f>
        <v>0</v>
      </c>
      <c r="X801" s="99">
        <f t="shared" si="60"/>
        <v>0</v>
      </c>
      <c r="Y801" s="99">
        <f>COUNTIFS(通讯通路门店!$S:$S,$G801,通讯通路门店!$J:$J,"荣耀体验店")+COUNTIFS(通讯通路门店!$S:$S,$G801,通讯通路门店!$J:$J,"荣耀授权专卖店")</f>
        <v>0</v>
      </c>
      <c r="Z801" s="99">
        <f>COUNTIFS(通讯通路门店!$S:$S,$G801,通讯通路门店!$J:$J,"VIVO体验店")</f>
        <v>0</v>
      </c>
      <c r="AA801" s="99">
        <f>COUNTIFS(通讯通路门店!$S:$S,$G801,通讯通路门店!$J:$J,"OPPO体验店")</f>
        <v>0</v>
      </c>
      <c r="AB801" s="99">
        <f>COUNTIFS(通讯通路门店!$S:$S,$G801,通讯通路门店!$J:$J,"华为授权体验店")+COUNTIFS(通讯通路门店!$S:$S,$G801,通讯通路门店!$J:$J,"华为堡垒店")</f>
        <v>0</v>
      </c>
      <c r="AC801" s="99">
        <f>COUNTIFS(通讯通路门店!$S:$S,$G801,通讯通路门店!$J:$J,"小米体验店")</f>
        <v>0</v>
      </c>
      <c r="AD801" s="99">
        <f>COUNTIFS(通讯通路门店!$S:$S,$G801,通讯通路门店!$J:$J,"苹果体验店")</f>
        <v>0</v>
      </c>
      <c r="AE801" s="99">
        <f>COUNTIFS(通讯通路门店!$S:$S,$G801,通讯通路门店!$J:$J,"其他品牌专卖店")</f>
        <v>0</v>
      </c>
      <c r="AF801" s="99">
        <f>SUMIFS(通讯通路门店!$BI:$BI,通讯通路门店!$S:$S,$G801)</f>
        <v>0</v>
      </c>
      <c r="AG801" s="99">
        <f>SUMIFS(通讯通路门店!$BH:$BH,通讯通路门店!$S:$S,$G801)</f>
        <v>0</v>
      </c>
      <c r="AH801" s="99">
        <f t="shared" si="61"/>
        <v>0</v>
      </c>
      <c r="AI801" s="99">
        <f>SUMIFS(通讯通路门店!$BB:$BB,通讯通路门店!$S:$S,$G801)</f>
        <v>0</v>
      </c>
      <c r="AJ801" s="99">
        <f>SUMIFS(通讯通路门店!$BE:$BE,通讯通路门店!$S:$S,$G801)</f>
        <v>0</v>
      </c>
      <c r="AK801" s="99">
        <f>SUMIFS(通讯通路门店!$BG:$BG,通讯通路门店!$S:$S,$G801)</f>
        <v>0</v>
      </c>
      <c r="AL801" s="99">
        <f>SUMIFS(通讯通路门店!$BC:$BC,通讯通路门店!$S:$S,$G801)</f>
        <v>0</v>
      </c>
      <c r="AM801" s="99">
        <f>SUMIFS(通讯通路门店!$BD:$BD,通讯通路门店!$S:$S,$G801)</f>
        <v>0</v>
      </c>
      <c r="AN801" s="99">
        <f>SUMIFS(通讯通路门店!$BF:$BF,通讯通路门店!$S:$S,$G801)</f>
        <v>0</v>
      </c>
      <c r="AO801" s="99">
        <f t="shared" si="62"/>
        <v>0</v>
      </c>
      <c r="AP801" s="99">
        <f>SUMIFS(通讯通路门店!$K:$K,通讯通路门店!$S:$S,$G801)</f>
        <v>0</v>
      </c>
      <c r="AQ801" s="83"/>
      <c r="AR801" s="99">
        <f>SUMIFS(通讯通路门店!$T:$T,通讯通路门店!$S:$S,$G801)</f>
        <v>0</v>
      </c>
      <c r="AS801" s="99">
        <f>SUMIFS(通讯通路门店!$U:$U,通讯通路门店!$S:$S,$G801)</f>
        <v>0</v>
      </c>
      <c r="AT801" s="99">
        <f>SUMIFS(通讯通路门店!$V:$V,通讯通路门店!$S:$S,$G801)</f>
        <v>0</v>
      </c>
      <c r="AU801" s="99">
        <f>SUMIFS(通讯通路门店!$W:$W,通讯通路门店!$S:$S,$G801)</f>
        <v>0</v>
      </c>
      <c r="AV801" s="99">
        <f>SUMIFS(通讯通路门店!$Z:$Z,通讯通路门店!$S:$S,$G801)</f>
        <v>0</v>
      </c>
      <c r="AW801" s="99">
        <f>SUMIFS(通讯通路门店!$AB:$AB,通讯通路门店!$S:$S,$G801)</f>
        <v>0</v>
      </c>
      <c r="AX801" s="99">
        <f>SUMIFS(通讯通路门店!$X:$X,通讯通路门店!$S:$S,$G801)</f>
        <v>0</v>
      </c>
      <c r="AY801" s="99">
        <f>SUMIFS(通讯通路门店!$Y:$Y,通讯通路门店!$S:$S,$G801)</f>
        <v>0</v>
      </c>
      <c r="AZ801" s="99">
        <f>SUMIFS(通讯通路门店!$AA:$AA,通讯通路门店!$S:$S,$G801)</f>
        <v>0</v>
      </c>
      <c r="BA801" s="99">
        <f t="shared" si="63"/>
        <v>0</v>
      </c>
      <c r="BB801" s="99">
        <f t="shared" si="64"/>
        <v>0</v>
      </c>
      <c r="BC801" s="99">
        <f>SUMIFS(通讯通路门店!$W:$W,通讯通路门店!$S:$S,$G801,通讯通路门店!$J:$J,"荣耀体验店")+SUMIFS(通讯通路门店!$W:$W,通讯通路门店!$S:$S,$G801,通讯通路门店!$J:$J,"荣耀授权专卖店")</f>
        <v>0</v>
      </c>
      <c r="BD801" s="99">
        <f>SUMIFS(通讯通路门店!$Z:$Z,通讯通路门店!$S:$S,$G801,通讯通路门店!$J:$J,"VIVO体验店")</f>
        <v>0</v>
      </c>
      <c r="BE801" s="99">
        <f>SUMIFS(通讯通路门店!$AB:$AB,通讯通路门店!$S:$S,$G801,通讯通路门店!$J:$J,"OPPO体验店")</f>
        <v>0</v>
      </c>
      <c r="BF801" s="99">
        <f>SUMIFS(通讯通路门店!$X:$X,通讯通路门店!$S:$S,$G801,通讯通路门店!$J:$J,"华为授权体验店")+SUMIFS(通讯通路门店!$AA:$AA,通讯通路门店!$S:$S,$G801,通讯通路门店!$J:$J,"华为堡垒店")</f>
        <v>0</v>
      </c>
      <c r="BG801" s="99">
        <f>SUMIFS(通讯通路门店!$Y:$Y,通讯通路门店!$S:$S,$G801,通讯通路门店!$J:$J,"小米体验店")</f>
        <v>0</v>
      </c>
      <c r="BH801" s="99">
        <f>SUMIFS(通讯通路门店!$AA:$AA,通讯通路门店!$S:$S,$G801,通讯通路门店!$J:$J,"苹果体验店")</f>
        <v>0</v>
      </c>
      <c r="BI801" s="99">
        <f>SUMIFS(通讯通路门店!$K:$K,通讯通路门店!$S:$S,$G801,通讯通路门店!$J:$J,"其他品牌专卖店")</f>
        <v>0</v>
      </c>
      <c r="BJ801" s="99">
        <f>SUMIFS(通讯通路门店!$AC:$AC,通讯通路门店!$S:$S,$G801)</f>
        <v>0</v>
      </c>
      <c r="BK801" s="99">
        <f>SUMIFS(通讯通路门店!$AD:$AD,通讯通路门店!$S:$S,$G801)</f>
        <v>0</v>
      </c>
      <c r="BL801" s="99">
        <f>SUMIFS(通讯通路门店!$AE:$AE,通讯通路门店!$S:$S,$G801)</f>
        <v>0</v>
      </c>
      <c r="BM801" s="99">
        <f>SUMIFS(通讯通路门店!$AF:$AF,通讯通路门店!$S:$S,$G801)</f>
        <v>0</v>
      </c>
      <c r="BN801" s="99">
        <f>SUMIFS(通讯通路门店!$AG:$AG,通讯通路门店!$S:$S,$G801)</f>
        <v>0</v>
      </c>
      <c r="BO801" s="99">
        <f>SUMIFS(通讯通路门店!$AH:$AH,通讯通路门店!$S:$S,$G801)</f>
        <v>0</v>
      </c>
      <c r="BP801" s="99">
        <f>SUMIFS(通讯通路门店!$AI:$AI,通讯通路门店!$S:$S,$G801)</f>
        <v>0</v>
      </c>
      <c r="BQ801" s="83"/>
    </row>
    <row r="802" spans="1:69">
      <c r="A802" s="99" t="str">
        <f>IFERROR(_xlfn.XLOOKUP($G802,通讯通路门店!$S$4:$S$993931,通讯通路门店!$A$4:$A$993931,0,0),"")</f>
        <v/>
      </c>
      <c r="B802" s="99" t="str">
        <f>IFERROR(_xlfn.XLOOKUP($G802,通讯通路门店!$S$4:$S$993931,通讯通路门店!$B$4:$B$993931,0,0),"")</f>
        <v/>
      </c>
      <c r="C802" s="99" t="str">
        <f>IFERROR(_xlfn.XLOOKUP($G802,通讯通路门店!$S$4:$S$993931,通讯通路门店!$C$4:$C$993931,0,0),"")</f>
        <v/>
      </c>
      <c r="D802" s="99" t="str">
        <f>IFERROR(_xlfn.XLOOKUP($G802,通讯通路门店!$S$4:$S$993931,通讯通路门店!$D$4:$D$993931,0,0),"")</f>
        <v/>
      </c>
      <c r="E802" s="83"/>
      <c r="F802" s="83"/>
      <c r="G802" s="101" t="e">
        <v>#N/A</v>
      </c>
      <c r="H802" s="102" t="str">
        <f>IFERROR(_xlfn.XLOOKUP($G802,通讯通路门店!$S$4:$S$993931,通讯通路门店!$R$4:$R$993931,0,0),"")</f>
        <v/>
      </c>
      <c r="I802" s="83"/>
      <c r="J802" s="83"/>
      <c r="K802" s="83"/>
      <c r="L802" s="83"/>
      <c r="M802" s="83"/>
      <c r="N802" s="83"/>
      <c r="O802" s="83"/>
      <c r="P802" s="83"/>
      <c r="Q802" s="83"/>
      <c r="R802" s="83"/>
      <c r="S802" s="83"/>
      <c r="T802" s="83"/>
      <c r="U802" s="99">
        <f>COUNTIF(通讯通路门店!$S:$S,$G802)</f>
        <v>0</v>
      </c>
      <c r="V802" s="99">
        <f>COUNTIFS(通讯通路门店!$S:$S,$G802,通讯通路门店!$J:$J,"综合卖场")</f>
        <v>0</v>
      </c>
      <c r="W802" s="99">
        <f>SUMIFS(通讯通路门店!$AJ:$AJ,通讯通路门店!$S:$S,通讯客户沙盘!$G802)</f>
        <v>0</v>
      </c>
      <c r="X802" s="99">
        <f t="shared" si="60"/>
        <v>0</v>
      </c>
      <c r="Y802" s="99">
        <f>COUNTIFS(通讯通路门店!$S:$S,$G802,通讯通路门店!$J:$J,"荣耀体验店")+COUNTIFS(通讯通路门店!$S:$S,$G802,通讯通路门店!$J:$J,"荣耀授权专卖店")</f>
        <v>0</v>
      </c>
      <c r="Z802" s="99">
        <f>COUNTIFS(通讯通路门店!$S:$S,$G802,通讯通路门店!$J:$J,"VIVO体验店")</f>
        <v>0</v>
      </c>
      <c r="AA802" s="99">
        <f>COUNTIFS(通讯通路门店!$S:$S,$G802,通讯通路门店!$J:$J,"OPPO体验店")</f>
        <v>0</v>
      </c>
      <c r="AB802" s="99">
        <f>COUNTIFS(通讯通路门店!$S:$S,$G802,通讯通路门店!$J:$J,"华为授权体验店")+COUNTIFS(通讯通路门店!$S:$S,$G802,通讯通路门店!$J:$J,"华为堡垒店")</f>
        <v>0</v>
      </c>
      <c r="AC802" s="99">
        <f>COUNTIFS(通讯通路门店!$S:$S,$G802,通讯通路门店!$J:$J,"小米体验店")</f>
        <v>0</v>
      </c>
      <c r="AD802" s="99">
        <f>COUNTIFS(通讯通路门店!$S:$S,$G802,通讯通路门店!$J:$J,"苹果体验店")</f>
        <v>0</v>
      </c>
      <c r="AE802" s="99">
        <f>COUNTIFS(通讯通路门店!$S:$S,$G802,通讯通路门店!$J:$J,"其他品牌专卖店")</f>
        <v>0</v>
      </c>
      <c r="AF802" s="99">
        <f>SUMIFS(通讯通路门店!$BI:$BI,通讯通路门店!$S:$S,$G802)</f>
        <v>0</v>
      </c>
      <c r="AG802" s="99">
        <f>SUMIFS(通讯通路门店!$BH:$BH,通讯通路门店!$S:$S,$G802)</f>
        <v>0</v>
      </c>
      <c r="AH802" s="99">
        <f t="shared" si="61"/>
        <v>0</v>
      </c>
      <c r="AI802" s="99">
        <f>SUMIFS(通讯通路门店!$BB:$BB,通讯通路门店!$S:$S,$G802)</f>
        <v>0</v>
      </c>
      <c r="AJ802" s="99">
        <f>SUMIFS(通讯通路门店!$BE:$BE,通讯通路门店!$S:$S,$G802)</f>
        <v>0</v>
      </c>
      <c r="AK802" s="99">
        <f>SUMIFS(通讯通路门店!$BG:$BG,通讯通路门店!$S:$S,$G802)</f>
        <v>0</v>
      </c>
      <c r="AL802" s="99">
        <f>SUMIFS(通讯通路门店!$BC:$BC,通讯通路门店!$S:$S,$G802)</f>
        <v>0</v>
      </c>
      <c r="AM802" s="99">
        <f>SUMIFS(通讯通路门店!$BD:$BD,通讯通路门店!$S:$S,$G802)</f>
        <v>0</v>
      </c>
      <c r="AN802" s="99">
        <f>SUMIFS(通讯通路门店!$BF:$BF,通讯通路门店!$S:$S,$G802)</f>
        <v>0</v>
      </c>
      <c r="AO802" s="99">
        <f t="shared" si="62"/>
        <v>0</v>
      </c>
      <c r="AP802" s="99">
        <f>SUMIFS(通讯通路门店!$K:$K,通讯通路门店!$S:$S,$G802)</f>
        <v>0</v>
      </c>
      <c r="AQ802" s="83"/>
      <c r="AR802" s="99">
        <f>SUMIFS(通讯通路门店!$T:$T,通讯通路门店!$S:$S,$G802)</f>
        <v>0</v>
      </c>
      <c r="AS802" s="99">
        <f>SUMIFS(通讯通路门店!$U:$U,通讯通路门店!$S:$S,$G802)</f>
        <v>0</v>
      </c>
      <c r="AT802" s="99">
        <f>SUMIFS(通讯通路门店!$V:$V,通讯通路门店!$S:$S,$G802)</f>
        <v>0</v>
      </c>
      <c r="AU802" s="99">
        <f>SUMIFS(通讯通路门店!$W:$W,通讯通路门店!$S:$S,$G802)</f>
        <v>0</v>
      </c>
      <c r="AV802" s="99">
        <f>SUMIFS(通讯通路门店!$Z:$Z,通讯通路门店!$S:$S,$G802)</f>
        <v>0</v>
      </c>
      <c r="AW802" s="99">
        <f>SUMIFS(通讯通路门店!$AB:$AB,通讯通路门店!$S:$S,$G802)</f>
        <v>0</v>
      </c>
      <c r="AX802" s="99">
        <f>SUMIFS(通讯通路门店!$X:$X,通讯通路门店!$S:$S,$G802)</f>
        <v>0</v>
      </c>
      <c r="AY802" s="99">
        <f>SUMIFS(通讯通路门店!$Y:$Y,通讯通路门店!$S:$S,$G802)</f>
        <v>0</v>
      </c>
      <c r="AZ802" s="99">
        <f>SUMIFS(通讯通路门店!$AA:$AA,通讯通路门店!$S:$S,$G802)</f>
        <v>0</v>
      </c>
      <c r="BA802" s="99">
        <f t="shared" si="63"/>
        <v>0</v>
      </c>
      <c r="BB802" s="99">
        <f t="shared" si="64"/>
        <v>0</v>
      </c>
      <c r="BC802" s="99">
        <f>SUMIFS(通讯通路门店!$W:$W,通讯通路门店!$S:$S,$G802,通讯通路门店!$J:$J,"荣耀体验店")+SUMIFS(通讯通路门店!$W:$W,通讯通路门店!$S:$S,$G802,通讯通路门店!$J:$J,"荣耀授权专卖店")</f>
        <v>0</v>
      </c>
      <c r="BD802" s="99">
        <f>SUMIFS(通讯通路门店!$Z:$Z,通讯通路门店!$S:$S,$G802,通讯通路门店!$J:$J,"VIVO体验店")</f>
        <v>0</v>
      </c>
      <c r="BE802" s="99">
        <f>SUMIFS(通讯通路门店!$AB:$AB,通讯通路门店!$S:$S,$G802,通讯通路门店!$J:$J,"OPPO体验店")</f>
        <v>0</v>
      </c>
      <c r="BF802" s="99">
        <f>SUMIFS(通讯通路门店!$X:$X,通讯通路门店!$S:$S,$G802,通讯通路门店!$J:$J,"华为授权体验店")+SUMIFS(通讯通路门店!$AA:$AA,通讯通路门店!$S:$S,$G802,通讯通路门店!$J:$J,"华为堡垒店")</f>
        <v>0</v>
      </c>
      <c r="BG802" s="99">
        <f>SUMIFS(通讯通路门店!$Y:$Y,通讯通路门店!$S:$S,$G802,通讯通路门店!$J:$J,"小米体验店")</f>
        <v>0</v>
      </c>
      <c r="BH802" s="99">
        <f>SUMIFS(通讯通路门店!$AA:$AA,通讯通路门店!$S:$S,$G802,通讯通路门店!$J:$J,"苹果体验店")</f>
        <v>0</v>
      </c>
      <c r="BI802" s="99">
        <f>SUMIFS(通讯通路门店!$K:$K,通讯通路门店!$S:$S,$G802,通讯通路门店!$J:$J,"其他品牌专卖店")</f>
        <v>0</v>
      </c>
      <c r="BJ802" s="99">
        <f>SUMIFS(通讯通路门店!$AC:$AC,通讯通路门店!$S:$S,$G802)</f>
        <v>0</v>
      </c>
      <c r="BK802" s="99">
        <f>SUMIFS(通讯通路门店!$AD:$AD,通讯通路门店!$S:$S,$G802)</f>
        <v>0</v>
      </c>
      <c r="BL802" s="99">
        <f>SUMIFS(通讯通路门店!$AE:$AE,通讯通路门店!$S:$S,$G802)</f>
        <v>0</v>
      </c>
      <c r="BM802" s="99">
        <f>SUMIFS(通讯通路门店!$AF:$AF,通讯通路门店!$S:$S,$G802)</f>
        <v>0</v>
      </c>
      <c r="BN802" s="99">
        <f>SUMIFS(通讯通路门店!$AG:$AG,通讯通路门店!$S:$S,$G802)</f>
        <v>0</v>
      </c>
      <c r="BO802" s="99">
        <f>SUMIFS(通讯通路门店!$AH:$AH,通讯通路门店!$S:$S,$G802)</f>
        <v>0</v>
      </c>
      <c r="BP802" s="99">
        <f>SUMIFS(通讯通路门店!$AI:$AI,通讯通路门店!$S:$S,$G802)</f>
        <v>0</v>
      </c>
      <c r="BQ802" s="83"/>
    </row>
    <row r="803" spans="1:69">
      <c r="A803" s="99" t="str">
        <f>IFERROR(_xlfn.XLOOKUP($G803,通讯通路门店!$S$4:$S$993931,通讯通路门店!$A$4:$A$993931,0,0),"")</f>
        <v/>
      </c>
      <c r="B803" s="99" t="str">
        <f>IFERROR(_xlfn.XLOOKUP($G803,通讯通路门店!$S$4:$S$993931,通讯通路门店!$B$4:$B$993931,0,0),"")</f>
        <v/>
      </c>
      <c r="C803" s="99" t="str">
        <f>IFERROR(_xlfn.XLOOKUP($G803,通讯通路门店!$S$4:$S$993931,通讯通路门店!$C$4:$C$993931,0,0),"")</f>
        <v/>
      </c>
      <c r="D803" s="99" t="str">
        <f>IFERROR(_xlfn.XLOOKUP($G803,通讯通路门店!$S$4:$S$993931,通讯通路门店!$D$4:$D$993931,0,0),"")</f>
        <v/>
      </c>
      <c r="E803" s="83"/>
      <c r="F803" s="83"/>
      <c r="G803" s="101" t="e">
        <v>#N/A</v>
      </c>
      <c r="H803" s="102" t="str">
        <f>IFERROR(_xlfn.XLOOKUP($G803,通讯通路门店!$S$4:$S$993931,通讯通路门店!$R$4:$R$993931,0,0),"")</f>
        <v/>
      </c>
      <c r="I803" s="83"/>
      <c r="J803" s="83"/>
      <c r="K803" s="83"/>
      <c r="L803" s="83"/>
      <c r="M803" s="83"/>
      <c r="N803" s="83"/>
      <c r="O803" s="83"/>
      <c r="P803" s="83"/>
      <c r="Q803" s="83"/>
      <c r="R803" s="83"/>
      <c r="S803" s="83"/>
      <c r="T803" s="83"/>
      <c r="U803" s="99">
        <f>COUNTIF(通讯通路门店!$S:$S,$G803)</f>
        <v>0</v>
      </c>
      <c r="V803" s="99">
        <f>COUNTIFS(通讯通路门店!$S:$S,$G803,通讯通路门店!$J:$J,"综合卖场")</f>
        <v>0</v>
      </c>
      <c r="W803" s="99">
        <f>SUMIFS(通讯通路门店!$AJ:$AJ,通讯通路门店!$S:$S,通讯客户沙盘!$G803)</f>
        <v>0</v>
      </c>
      <c r="X803" s="99">
        <f t="shared" si="60"/>
        <v>0</v>
      </c>
      <c r="Y803" s="99">
        <f>COUNTIFS(通讯通路门店!$S:$S,$G803,通讯通路门店!$J:$J,"荣耀体验店")+COUNTIFS(通讯通路门店!$S:$S,$G803,通讯通路门店!$J:$J,"荣耀授权专卖店")</f>
        <v>0</v>
      </c>
      <c r="Z803" s="99">
        <f>COUNTIFS(通讯通路门店!$S:$S,$G803,通讯通路门店!$J:$J,"VIVO体验店")</f>
        <v>0</v>
      </c>
      <c r="AA803" s="99">
        <f>COUNTIFS(通讯通路门店!$S:$S,$G803,通讯通路门店!$J:$J,"OPPO体验店")</f>
        <v>0</v>
      </c>
      <c r="AB803" s="99">
        <f>COUNTIFS(通讯通路门店!$S:$S,$G803,通讯通路门店!$J:$J,"华为授权体验店")+COUNTIFS(通讯通路门店!$S:$S,$G803,通讯通路门店!$J:$J,"华为堡垒店")</f>
        <v>0</v>
      </c>
      <c r="AC803" s="99">
        <f>COUNTIFS(通讯通路门店!$S:$S,$G803,通讯通路门店!$J:$J,"小米体验店")</f>
        <v>0</v>
      </c>
      <c r="AD803" s="99">
        <f>COUNTIFS(通讯通路门店!$S:$S,$G803,通讯通路门店!$J:$J,"苹果体验店")</f>
        <v>0</v>
      </c>
      <c r="AE803" s="99">
        <f>COUNTIFS(通讯通路门店!$S:$S,$G803,通讯通路门店!$J:$J,"其他品牌专卖店")</f>
        <v>0</v>
      </c>
      <c r="AF803" s="99">
        <f>SUMIFS(通讯通路门店!$BI:$BI,通讯通路门店!$S:$S,$G803)</f>
        <v>0</v>
      </c>
      <c r="AG803" s="99">
        <f>SUMIFS(通讯通路门店!$BH:$BH,通讯通路门店!$S:$S,$G803)</f>
        <v>0</v>
      </c>
      <c r="AH803" s="99">
        <f t="shared" si="61"/>
        <v>0</v>
      </c>
      <c r="AI803" s="99">
        <f>SUMIFS(通讯通路门店!$BB:$BB,通讯通路门店!$S:$S,$G803)</f>
        <v>0</v>
      </c>
      <c r="AJ803" s="99">
        <f>SUMIFS(通讯通路门店!$BE:$BE,通讯通路门店!$S:$S,$G803)</f>
        <v>0</v>
      </c>
      <c r="AK803" s="99">
        <f>SUMIFS(通讯通路门店!$BG:$BG,通讯通路门店!$S:$S,$G803)</f>
        <v>0</v>
      </c>
      <c r="AL803" s="99">
        <f>SUMIFS(通讯通路门店!$BC:$BC,通讯通路门店!$S:$S,$G803)</f>
        <v>0</v>
      </c>
      <c r="AM803" s="99">
        <f>SUMIFS(通讯通路门店!$BD:$BD,通讯通路门店!$S:$S,$G803)</f>
        <v>0</v>
      </c>
      <c r="AN803" s="99">
        <f>SUMIFS(通讯通路门店!$BF:$BF,通讯通路门店!$S:$S,$G803)</f>
        <v>0</v>
      </c>
      <c r="AO803" s="99">
        <f t="shared" si="62"/>
        <v>0</v>
      </c>
      <c r="AP803" s="99">
        <f>SUMIFS(通讯通路门店!$K:$K,通讯通路门店!$S:$S,$G803)</f>
        <v>0</v>
      </c>
      <c r="AQ803" s="83"/>
      <c r="AR803" s="99">
        <f>SUMIFS(通讯通路门店!$T:$T,通讯通路门店!$S:$S,$G803)</f>
        <v>0</v>
      </c>
      <c r="AS803" s="99">
        <f>SUMIFS(通讯通路门店!$U:$U,通讯通路门店!$S:$S,$G803)</f>
        <v>0</v>
      </c>
      <c r="AT803" s="99">
        <f>SUMIFS(通讯通路门店!$V:$V,通讯通路门店!$S:$S,$G803)</f>
        <v>0</v>
      </c>
      <c r="AU803" s="99">
        <f>SUMIFS(通讯通路门店!$W:$W,通讯通路门店!$S:$S,$G803)</f>
        <v>0</v>
      </c>
      <c r="AV803" s="99">
        <f>SUMIFS(通讯通路门店!$Z:$Z,通讯通路门店!$S:$S,$G803)</f>
        <v>0</v>
      </c>
      <c r="AW803" s="99">
        <f>SUMIFS(通讯通路门店!$AB:$AB,通讯通路门店!$S:$S,$G803)</f>
        <v>0</v>
      </c>
      <c r="AX803" s="99">
        <f>SUMIFS(通讯通路门店!$X:$X,通讯通路门店!$S:$S,$G803)</f>
        <v>0</v>
      </c>
      <c r="AY803" s="99">
        <f>SUMIFS(通讯通路门店!$Y:$Y,通讯通路门店!$S:$S,$G803)</f>
        <v>0</v>
      </c>
      <c r="AZ803" s="99">
        <f>SUMIFS(通讯通路门店!$AA:$AA,通讯通路门店!$S:$S,$G803)</f>
        <v>0</v>
      </c>
      <c r="BA803" s="99">
        <f t="shared" si="63"/>
        <v>0</v>
      </c>
      <c r="BB803" s="99">
        <f t="shared" si="64"/>
        <v>0</v>
      </c>
      <c r="BC803" s="99">
        <f>SUMIFS(通讯通路门店!$W:$W,通讯通路门店!$S:$S,$G803,通讯通路门店!$J:$J,"荣耀体验店")+SUMIFS(通讯通路门店!$W:$W,通讯通路门店!$S:$S,$G803,通讯通路门店!$J:$J,"荣耀授权专卖店")</f>
        <v>0</v>
      </c>
      <c r="BD803" s="99">
        <f>SUMIFS(通讯通路门店!$Z:$Z,通讯通路门店!$S:$S,$G803,通讯通路门店!$J:$J,"VIVO体验店")</f>
        <v>0</v>
      </c>
      <c r="BE803" s="99">
        <f>SUMIFS(通讯通路门店!$AB:$AB,通讯通路门店!$S:$S,$G803,通讯通路门店!$J:$J,"OPPO体验店")</f>
        <v>0</v>
      </c>
      <c r="BF803" s="99">
        <f>SUMIFS(通讯通路门店!$X:$X,通讯通路门店!$S:$S,$G803,通讯通路门店!$J:$J,"华为授权体验店")+SUMIFS(通讯通路门店!$AA:$AA,通讯通路门店!$S:$S,$G803,通讯通路门店!$J:$J,"华为堡垒店")</f>
        <v>0</v>
      </c>
      <c r="BG803" s="99">
        <f>SUMIFS(通讯通路门店!$Y:$Y,通讯通路门店!$S:$S,$G803,通讯通路门店!$J:$J,"小米体验店")</f>
        <v>0</v>
      </c>
      <c r="BH803" s="99">
        <f>SUMIFS(通讯通路门店!$AA:$AA,通讯通路门店!$S:$S,$G803,通讯通路门店!$J:$J,"苹果体验店")</f>
        <v>0</v>
      </c>
      <c r="BI803" s="99">
        <f>SUMIFS(通讯通路门店!$K:$K,通讯通路门店!$S:$S,$G803,通讯通路门店!$J:$J,"其他品牌专卖店")</f>
        <v>0</v>
      </c>
      <c r="BJ803" s="99">
        <f>SUMIFS(通讯通路门店!$AC:$AC,通讯通路门店!$S:$S,$G803)</f>
        <v>0</v>
      </c>
      <c r="BK803" s="99">
        <f>SUMIFS(通讯通路门店!$AD:$AD,通讯通路门店!$S:$S,$G803)</f>
        <v>0</v>
      </c>
      <c r="BL803" s="99">
        <f>SUMIFS(通讯通路门店!$AE:$AE,通讯通路门店!$S:$S,$G803)</f>
        <v>0</v>
      </c>
      <c r="BM803" s="99">
        <f>SUMIFS(通讯通路门店!$AF:$AF,通讯通路门店!$S:$S,$G803)</f>
        <v>0</v>
      </c>
      <c r="BN803" s="99">
        <f>SUMIFS(通讯通路门店!$AG:$AG,通讯通路门店!$S:$S,$G803)</f>
        <v>0</v>
      </c>
      <c r="BO803" s="99">
        <f>SUMIFS(通讯通路门店!$AH:$AH,通讯通路门店!$S:$S,$G803)</f>
        <v>0</v>
      </c>
      <c r="BP803" s="99">
        <f>SUMIFS(通讯通路门店!$AI:$AI,通讯通路门店!$S:$S,$G803)</f>
        <v>0</v>
      </c>
      <c r="BQ803" s="83"/>
    </row>
    <row r="804" spans="1:69">
      <c r="A804" s="99" t="str">
        <f>IFERROR(_xlfn.XLOOKUP($G804,通讯通路门店!$S$4:$S$993931,通讯通路门店!$A$4:$A$993931,0,0),"")</f>
        <v/>
      </c>
      <c r="B804" s="99" t="str">
        <f>IFERROR(_xlfn.XLOOKUP($G804,通讯通路门店!$S$4:$S$993931,通讯通路门店!$B$4:$B$993931,0,0),"")</f>
        <v/>
      </c>
      <c r="C804" s="99" t="str">
        <f>IFERROR(_xlfn.XLOOKUP($G804,通讯通路门店!$S$4:$S$993931,通讯通路门店!$C$4:$C$993931,0,0),"")</f>
        <v/>
      </c>
      <c r="D804" s="99" t="str">
        <f>IFERROR(_xlfn.XLOOKUP($G804,通讯通路门店!$S$4:$S$993931,通讯通路门店!$D$4:$D$993931,0,0),"")</f>
        <v/>
      </c>
      <c r="E804" s="83"/>
      <c r="F804" s="83"/>
      <c r="G804" s="101" t="e">
        <v>#N/A</v>
      </c>
      <c r="H804" s="102" t="str">
        <f>IFERROR(_xlfn.XLOOKUP($G804,通讯通路门店!$S$4:$S$993931,通讯通路门店!$R$4:$R$993931,0,0),"")</f>
        <v/>
      </c>
      <c r="I804" s="83"/>
      <c r="J804" s="83"/>
      <c r="K804" s="83"/>
      <c r="L804" s="83"/>
      <c r="M804" s="83"/>
      <c r="N804" s="83"/>
      <c r="O804" s="83"/>
      <c r="P804" s="83"/>
      <c r="Q804" s="83"/>
      <c r="R804" s="83"/>
      <c r="S804" s="83"/>
      <c r="T804" s="83"/>
      <c r="U804" s="99">
        <f>COUNTIF(通讯通路门店!$S:$S,$G804)</f>
        <v>0</v>
      </c>
      <c r="V804" s="99">
        <f>COUNTIFS(通讯通路门店!$S:$S,$G804,通讯通路门店!$J:$J,"综合卖场")</f>
        <v>0</v>
      </c>
      <c r="W804" s="99">
        <f>SUMIFS(通讯通路门店!$AJ:$AJ,通讯通路门店!$S:$S,通讯客户沙盘!$G804)</f>
        <v>0</v>
      </c>
      <c r="X804" s="99">
        <f t="shared" si="60"/>
        <v>0</v>
      </c>
      <c r="Y804" s="99">
        <f>COUNTIFS(通讯通路门店!$S:$S,$G804,通讯通路门店!$J:$J,"荣耀体验店")+COUNTIFS(通讯通路门店!$S:$S,$G804,通讯通路门店!$J:$J,"荣耀授权专卖店")</f>
        <v>0</v>
      </c>
      <c r="Z804" s="99">
        <f>COUNTIFS(通讯通路门店!$S:$S,$G804,通讯通路门店!$J:$J,"VIVO体验店")</f>
        <v>0</v>
      </c>
      <c r="AA804" s="99">
        <f>COUNTIFS(通讯通路门店!$S:$S,$G804,通讯通路门店!$J:$J,"OPPO体验店")</f>
        <v>0</v>
      </c>
      <c r="AB804" s="99">
        <f>COUNTIFS(通讯通路门店!$S:$S,$G804,通讯通路门店!$J:$J,"华为授权体验店")+COUNTIFS(通讯通路门店!$S:$S,$G804,通讯通路门店!$J:$J,"华为堡垒店")</f>
        <v>0</v>
      </c>
      <c r="AC804" s="99">
        <f>COUNTIFS(通讯通路门店!$S:$S,$G804,通讯通路门店!$J:$J,"小米体验店")</f>
        <v>0</v>
      </c>
      <c r="AD804" s="99">
        <f>COUNTIFS(通讯通路门店!$S:$S,$G804,通讯通路门店!$J:$J,"苹果体验店")</f>
        <v>0</v>
      </c>
      <c r="AE804" s="99">
        <f>COUNTIFS(通讯通路门店!$S:$S,$G804,通讯通路门店!$J:$J,"其他品牌专卖店")</f>
        <v>0</v>
      </c>
      <c r="AF804" s="99">
        <f>SUMIFS(通讯通路门店!$BI:$BI,通讯通路门店!$S:$S,$G804)</f>
        <v>0</v>
      </c>
      <c r="AG804" s="99">
        <f>SUMIFS(通讯通路门店!$BH:$BH,通讯通路门店!$S:$S,$G804)</f>
        <v>0</v>
      </c>
      <c r="AH804" s="99">
        <f t="shared" si="61"/>
        <v>0</v>
      </c>
      <c r="AI804" s="99">
        <f>SUMIFS(通讯通路门店!$BB:$BB,通讯通路门店!$S:$S,$G804)</f>
        <v>0</v>
      </c>
      <c r="AJ804" s="99">
        <f>SUMIFS(通讯通路门店!$BE:$BE,通讯通路门店!$S:$S,$G804)</f>
        <v>0</v>
      </c>
      <c r="AK804" s="99">
        <f>SUMIFS(通讯通路门店!$BG:$BG,通讯通路门店!$S:$S,$G804)</f>
        <v>0</v>
      </c>
      <c r="AL804" s="99">
        <f>SUMIFS(通讯通路门店!$BC:$BC,通讯通路门店!$S:$S,$G804)</f>
        <v>0</v>
      </c>
      <c r="AM804" s="99">
        <f>SUMIFS(通讯通路门店!$BD:$BD,通讯通路门店!$S:$S,$G804)</f>
        <v>0</v>
      </c>
      <c r="AN804" s="99">
        <f>SUMIFS(通讯通路门店!$BF:$BF,通讯通路门店!$S:$S,$G804)</f>
        <v>0</v>
      </c>
      <c r="AO804" s="99">
        <f t="shared" si="62"/>
        <v>0</v>
      </c>
      <c r="AP804" s="99">
        <f>SUMIFS(通讯通路门店!$K:$K,通讯通路门店!$S:$S,$G804)</f>
        <v>0</v>
      </c>
      <c r="AQ804" s="83"/>
      <c r="AR804" s="99">
        <f>SUMIFS(通讯通路门店!$T:$T,通讯通路门店!$S:$S,$G804)</f>
        <v>0</v>
      </c>
      <c r="AS804" s="99">
        <f>SUMIFS(通讯通路门店!$U:$U,通讯通路门店!$S:$S,$G804)</f>
        <v>0</v>
      </c>
      <c r="AT804" s="99">
        <f>SUMIFS(通讯通路门店!$V:$V,通讯通路门店!$S:$S,$G804)</f>
        <v>0</v>
      </c>
      <c r="AU804" s="99">
        <f>SUMIFS(通讯通路门店!$W:$W,通讯通路门店!$S:$S,$G804)</f>
        <v>0</v>
      </c>
      <c r="AV804" s="99">
        <f>SUMIFS(通讯通路门店!$Z:$Z,通讯通路门店!$S:$S,$G804)</f>
        <v>0</v>
      </c>
      <c r="AW804" s="99">
        <f>SUMIFS(通讯通路门店!$AB:$AB,通讯通路门店!$S:$S,$G804)</f>
        <v>0</v>
      </c>
      <c r="AX804" s="99">
        <f>SUMIFS(通讯通路门店!$X:$X,通讯通路门店!$S:$S,$G804)</f>
        <v>0</v>
      </c>
      <c r="AY804" s="99">
        <f>SUMIFS(通讯通路门店!$Y:$Y,通讯通路门店!$S:$S,$G804)</f>
        <v>0</v>
      </c>
      <c r="AZ804" s="99">
        <f>SUMIFS(通讯通路门店!$AA:$AA,通讯通路门店!$S:$S,$G804)</f>
        <v>0</v>
      </c>
      <c r="BA804" s="99">
        <f t="shared" si="63"/>
        <v>0</v>
      </c>
      <c r="BB804" s="99">
        <f t="shared" si="64"/>
        <v>0</v>
      </c>
      <c r="BC804" s="99">
        <f>SUMIFS(通讯通路门店!$W:$W,通讯通路门店!$S:$S,$G804,通讯通路门店!$J:$J,"荣耀体验店")+SUMIFS(通讯通路门店!$W:$W,通讯通路门店!$S:$S,$G804,通讯通路门店!$J:$J,"荣耀授权专卖店")</f>
        <v>0</v>
      </c>
      <c r="BD804" s="99">
        <f>SUMIFS(通讯通路门店!$Z:$Z,通讯通路门店!$S:$S,$G804,通讯通路门店!$J:$J,"VIVO体验店")</f>
        <v>0</v>
      </c>
      <c r="BE804" s="99">
        <f>SUMIFS(通讯通路门店!$AB:$AB,通讯通路门店!$S:$S,$G804,通讯通路门店!$J:$J,"OPPO体验店")</f>
        <v>0</v>
      </c>
      <c r="BF804" s="99">
        <f>SUMIFS(通讯通路门店!$X:$X,通讯通路门店!$S:$S,$G804,通讯通路门店!$J:$J,"华为授权体验店")+SUMIFS(通讯通路门店!$AA:$AA,通讯通路门店!$S:$S,$G804,通讯通路门店!$J:$J,"华为堡垒店")</f>
        <v>0</v>
      </c>
      <c r="BG804" s="99">
        <f>SUMIFS(通讯通路门店!$Y:$Y,通讯通路门店!$S:$S,$G804,通讯通路门店!$J:$J,"小米体验店")</f>
        <v>0</v>
      </c>
      <c r="BH804" s="99">
        <f>SUMIFS(通讯通路门店!$AA:$AA,通讯通路门店!$S:$S,$G804,通讯通路门店!$J:$J,"苹果体验店")</f>
        <v>0</v>
      </c>
      <c r="BI804" s="99">
        <f>SUMIFS(通讯通路门店!$K:$K,通讯通路门店!$S:$S,$G804,通讯通路门店!$J:$J,"其他品牌专卖店")</f>
        <v>0</v>
      </c>
      <c r="BJ804" s="99">
        <f>SUMIFS(通讯通路门店!$AC:$AC,通讯通路门店!$S:$S,$G804)</f>
        <v>0</v>
      </c>
      <c r="BK804" s="99">
        <f>SUMIFS(通讯通路门店!$AD:$AD,通讯通路门店!$S:$S,$G804)</f>
        <v>0</v>
      </c>
      <c r="BL804" s="99">
        <f>SUMIFS(通讯通路门店!$AE:$AE,通讯通路门店!$S:$S,$G804)</f>
        <v>0</v>
      </c>
      <c r="BM804" s="99">
        <f>SUMIFS(通讯通路门店!$AF:$AF,通讯通路门店!$S:$S,$G804)</f>
        <v>0</v>
      </c>
      <c r="BN804" s="99">
        <f>SUMIFS(通讯通路门店!$AG:$AG,通讯通路门店!$S:$S,$G804)</f>
        <v>0</v>
      </c>
      <c r="BO804" s="99">
        <f>SUMIFS(通讯通路门店!$AH:$AH,通讯通路门店!$S:$S,$G804)</f>
        <v>0</v>
      </c>
      <c r="BP804" s="99">
        <f>SUMIFS(通讯通路门店!$AI:$AI,通讯通路门店!$S:$S,$G804)</f>
        <v>0</v>
      </c>
      <c r="BQ804" s="83"/>
    </row>
    <row r="805" spans="1:69">
      <c r="A805" s="99" t="str">
        <f>IFERROR(_xlfn.XLOOKUP($G805,通讯通路门店!$S$4:$S$993931,通讯通路门店!$A$4:$A$993931,0,0),"")</f>
        <v/>
      </c>
      <c r="B805" s="99" t="str">
        <f>IFERROR(_xlfn.XLOOKUP($G805,通讯通路门店!$S$4:$S$993931,通讯通路门店!$B$4:$B$993931,0,0),"")</f>
        <v/>
      </c>
      <c r="C805" s="99" t="str">
        <f>IFERROR(_xlfn.XLOOKUP($G805,通讯通路门店!$S$4:$S$993931,通讯通路门店!$C$4:$C$993931,0,0),"")</f>
        <v/>
      </c>
      <c r="D805" s="99" t="str">
        <f>IFERROR(_xlfn.XLOOKUP($G805,通讯通路门店!$S$4:$S$993931,通讯通路门店!$D$4:$D$993931,0,0),"")</f>
        <v/>
      </c>
      <c r="E805" s="83"/>
      <c r="F805" s="83"/>
      <c r="G805" s="101" t="e">
        <v>#N/A</v>
      </c>
      <c r="H805" s="102" t="str">
        <f>IFERROR(_xlfn.XLOOKUP($G805,通讯通路门店!$S$4:$S$993931,通讯通路门店!$R$4:$R$993931,0,0),"")</f>
        <v/>
      </c>
      <c r="I805" s="83"/>
      <c r="J805" s="83"/>
      <c r="K805" s="83"/>
      <c r="L805" s="83"/>
      <c r="M805" s="83"/>
      <c r="N805" s="83"/>
      <c r="O805" s="83"/>
      <c r="P805" s="83"/>
      <c r="Q805" s="83"/>
      <c r="R805" s="83"/>
      <c r="S805" s="83"/>
      <c r="T805" s="83"/>
      <c r="U805" s="99">
        <f>COUNTIF(通讯通路门店!$S:$S,$G805)</f>
        <v>0</v>
      </c>
      <c r="V805" s="99">
        <f>COUNTIFS(通讯通路门店!$S:$S,$G805,通讯通路门店!$J:$J,"综合卖场")</f>
        <v>0</v>
      </c>
      <c r="W805" s="99">
        <f>SUMIFS(通讯通路门店!$AJ:$AJ,通讯通路门店!$S:$S,通讯客户沙盘!$G805)</f>
        <v>0</v>
      </c>
      <c r="X805" s="99">
        <f t="shared" si="60"/>
        <v>0</v>
      </c>
      <c r="Y805" s="99">
        <f>COUNTIFS(通讯通路门店!$S:$S,$G805,通讯通路门店!$J:$J,"荣耀体验店")+COUNTIFS(通讯通路门店!$S:$S,$G805,通讯通路门店!$J:$J,"荣耀授权专卖店")</f>
        <v>0</v>
      </c>
      <c r="Z805" s="99">
        <f>COUNTIFS(通讯通路门店!$S:$S,$G805,通讯通路门店!$J:$J,"VIVO体验店")</f>
        <v>0</v>
      </c>
      <c r="AA805" s="99">
        <f>COUNTIFS(通讯通路门店!$S:$S,$G805,通讯通路门店!$J:$J,"OPPO体验店")</f>
        <v>0</v>
      </c>
      <c r="AB805" s="99">
        <f>COUNTIFS(通讯通路门店!$S:$S,$G805,通讯通路门店!$J:$J,"华为授权体验店")+COUNTIFS(通讯通路门店!$S:$S,$G805,通讯通路门店!$J:$J,"华为堡垒店")</f>
        <v>0</v>
      </c>
      <c r="AC805" s="99">
        <f>COUNTIFS(通讯通路门店!$S:$S,$G805,通讯通路门店!$J:$J,"小米体验店")</f>
        <v>0</v>
      </c>
      <c r="AD805" s="99">
        <f>COUNTIFS(通讯通路门店!$S:$S,$G805,通讯通路门店!$J:$J,"苹果体验店")</f>
        <v>0</v>
      </c>
      <c r="AE805" s="99">
        <f>COUNTIFS(通讯通路门店!$S:$S,$G805,通讯通路门店!$J:$J,"其他品牌专卖店")</f>
        <v>0</v>
      </c>
      <c r="AF805" s="99">
        <f>SUMIFS(通讯通路门店!$BI:$BI,通讯通路门店!$S:$S,$G805)</f>
        <v>0</v>
      </c>
      <c r="AG805" s="99">
        <f>SUMIFS(通讯通路门店!$BH:$BH,通讯通路门店!$S:$S,$G805)</f>
        <v>0</v>
      </c>
      <c r="AH805" s="99">
        <f t="shared" si="61"/>
        <v>0</v>
      </c>
      <c r="AI805" s="99">
        <f>SUMIFS(通讯通路门店!$BB:$BB,通讯通路门店!$S:$S,$G805)</f>
        <v>0</v>
      </c>
      <c r="AJ805" s="99">
        <f>SUMIFS(通讯通路门店!$BE:$BE,通讯通路门店!$S:$S,$G805)</f>
        <v>0</v>
      </c>
      <c r="AK805" s="99">
        <f>SUMIFS(通讯通路门店!$BG:$BG,通讯通路门店!$S:$S,$G805)</f>
        <v>0</v>
      </c>
      <c r="AL805" s="99">
        <f>SUMIFS(通讯通路门店!$BC:$BC,通讯通路门店!$S:$S,$G805)</f>
        <v>0</v>
      </c>
      <c r="AM805" s="99">
        <f>SUMIFS(通讯通路门店!$BD:$BD,通讯通路门店!$S:$S,$G805)</f>
        <v>0</v>
      </c>
      <c r="AN805" s="99">
        <f>SUMIFS(通讯通路门店!$BF:$BF,通讯通路门店!$S:$S,$G805)</f>
        <v>0</v>
      </c>
      <c r="AO805" s="99">
        <f t="shared" si="62"/>
        <v>0</v>
      </c>
      <c r="AP805" s="99">
        <f>SUMIFS(通讯通路门店!$K:$K,通讯通路门店!$S:$S,$G805)</f>
        <v>0</v>
      </c>
      <c r="AQ805" s="83"/>
      <c r="AR805" s="99">
        <f>SUMIFS(通讯通路门店!$T:$T,通讯通路门店!$S:$S,$G805)</f>
        <v>0</v>
      </c>
      <c r="AS805" s="99">
        <f>SUMIFS(通讯通路门店!$U:$U,通讯通路门店!$S:$S,$G805)</f>
        <v>0</v>
      </c>
      <c r="AT805" s="99">
        <f>SUMIFS(通讯通路门店!$V:$V,通讯通路门店!$S:$S,$G805)</f>
        <v>0</v>
      </c>
      <c r="AU805" s="99">
        <f>SUMIFS(通讯通路门店!$W:$W,通讯通路门店!$S:$S,$G805)</f>
        <v>0</v>
      </c>
      <c r="AV805" s="99">
        <f>SUMIFS(通讯通路门店!$Z:$Z,通讯通路门店!$S:$S,$G805)</f>
        <v>0</v>
      </c>
      <c r="AW805" s="99">
        <f>SUMIFS(通讯通路门店!$AB:$AB,通讯通路门店!$S:$S,$G805)</f>
        <v>0</v>
      </c>
      <c r="AX805" s="99">
        <f>SUMIFS(通讯通路门店!$X:$X,通讯通路门店!$S:$S,$G805)</f>
        <v>0</v>
      </c>
      <c r="AY805" s="99">
        <f>SUMIFS(通讯通路门店!$Y:$Y,通讯通路门店!$S:$S,$G805)</f>
        <v>0</v>
      </c>
      <c r="AZ805" s="99">
        <f>SUMIFS(通讯通路门店!$AA:$AA,通讯通路门店!$S:$S,$G805)</f>
        <v>0</v>
      </c>
      <c r="BA805" s="99">
        <f t="shared" si="63"/>
        <v>0</v>
      </c>
      <c r="BB805" s="99">
        <f t="shared" si="64"/>
        <v>0</v>
      </c>
      <c r="BC805" s="99">
        <f>SUMIFS(通讯通路门店!$W:$W,通讯通路门店!$S:$S,$G805,通讯通路门店!$J:$J,"荣耀体验店")+SUMIFS(通讯通路门店!$W:$W,通讯通路门店!$S:$S,$G805,通讯通路门店!$J:$J,"荣耀授权专卖店")</f>
        <v>0</v>
      </c>
      <c r="BD805" s="99">
        <f>SUMIFS(通讯通路门店!$Z:$Z,通讯通路门店!$S:$S,$G805,通讯通路门店!$J:$J,"VIVO体验店")</f>
        <v>0</v>
      </c>
      <c r="BE805" s="99">
        <f>SUMIFS(通讯通路门店!$AB:$AB,通讯通路门店!$S:$S,$G805,通讯通路门店!$J:$J,"OPPO体验店")</f>
        <v>0</v>
      </c>
      <c r="BF805" s="99">
        <f>SUMIFS(通讯通路门店!$X:$X,通讯通路门店!$S:$S,$G805,通讯通路门店!$J:$J,"华为授权体验店")+SUMIFS(通讯通路门店!$AA:$AA,通讯通路门店!$S:$S,$G805,通讯通路门店!$J:$J,"华为堡垒店")</f>
        <v>0</v>
      </c>
      <c r="BG805" s="99">
        <f>SUMIFS(通讯通路门店!$Y:$Y,通讯通路门店!$S:$S,$G805,通讯通路门店!$J:$J,"小米体验店")</f>
        <v>0</v>
      </c>
      <c r="BH805" s="99">
        <f>SUMIFS(通讯通路门店!$AA:$AA,通讯通路门店!$S:$S,$G805,通讯通路门店!$J:$J,"苹果体验店")</f>
        <v>0</v>
      </c>
      <c r="BI805" s="99">
        <f>SUMIFS(通讯通路门店!$K:$K,通讯通路门店!$S:$S,$G805,通讯通路门店!$J:$J,"其他品牌专卖店")</f>
        <v>0</v>
      </c>
      <c r="BJ805" s="99">
        <f>SUMIFS(通讯通路门店!$AC:$AC,通讯通路门店!$S:$S,$G805)</f>
        <v>0</v>
      </c>
      <c r="BK805" s="99">
        <f>SUMIFS(通讯通路门店!$AD:$AD,通讯通路门店!$S:$S,$G805)</f>
        <v>0</v>
      </c>
      <c r="BL805" s="99">
        <f>SUMIFS(通讯通路门店!$AE:$AE,通讯通路门店!$S:$S,$G805)</f>
        <v>0</v>
      </c>
      <c r="BM805" s="99">
        <f>SUMIFS(通讯通路门店!$AF:$AF,通讯通路门店!$S:$S,$G805)</f>
        <v>0</v>
      </c>
      <c r="BN805" s="99">
        <f>SUMIFS(通讯通路门店!$AG:$AG,通讯通路门店!$S:$S,$G805)</f>
        <v>0</v>
      </c>
      <c r="BO805" s="99">
        <f>SUMIFS(通讯通路门店!$AH:$AH,通讯通路门店!$S:$S,$G805)</f>
        <v>0</v>
      </c>
      <c r="BP805" s="99">
        <f>SUMIFS(通讯通路门店!$AI:$AI,通讯通路门店!$S:$S,$G805)</f>
        <v>0</v>
      </c>
      <c r="BQ805" s="83"/>
    </row>
    <row r="806" spans="1:69">
      <c r="A806" s="99" t="str">
        <f>IFERROR(_xlfn.XLOOKUP($G806,通讯通路门店!$S$4:$S$993931,通讯通路门店!$A$4:$A$993931,0,0),"")</f>
        <v/>
      </c>
      <c r="B806" s="99" t="str">
        <f>IFERROR(_xlfn.XLOOKUP($G806,通讯通路门店!$S$4:$S$993931,通讯通路门店!$B$4:$B$993931,0,0),"")</f>
        <v/>
      </c>
      <c r="C806" s="99" t="str">
        <f>IFERROR(_xlfn.XLOOKUP($G806,通讯通路门店!$S$4:$S$993931,通讯通路门店!$C$4:$C$993931,0,0),"")</f>
        <v/>
      </c>
      <c r="D806" s="99" t="str">
        <f>IFERROR(_xlfn.XLOOKUP($G806,通讯通路门店!$S$4:$S$993931,通讯通路门店!$D$4:$D$993931,0,0),"")</f>
        <v/>
      </c>
      <c r="E806" s="83"/>
      <c r="F806" s="83"/>
      <c r="G806" s="101" t="e">
        <v>#N/A</v>
      </c>
      <c r="H806" s="102" t="str">
        <f>IFERROR(_xlfn.XLOOKUP($G806,通讯通路门店!$S$4:$S$993931,通讯通路门店!$R$4:$R$993931,0,0),"")</f>
        <v/>
      </c>
      <c r="I806" s="83"/>
      <c r="J806" s="83"/>
      <c r="K806" s="83"/>
      <c r="L806" s="83"/>
      <c r="M806" s="83"/>
      <c r="N806" s="83"/>
      <c r="O806" s="83"/>
      <c r="P806" s="83"/>
      <c r="Q806" s="83"/>
      <c r="R806" s="83"/>
      <c r="S806" s="83"/>
      <c r="T806" s="83"/>
      <c r="U806" s="99">
        <f>COUNTIF(通讯通路门店!$S:$S,$G806)</f>
        <v>0</v>
      </c>
      <c r="V806" s="99">
        <f>COUNTIFS(通讯通路门店!$S:$S,$G806,通讯通路门店!$J:$J,"综合卖场")</f>
        <v>0</v>
      </c>
      <c r="W806" s="99">
        <f>SUMIFS(通讯通路门店!$AJ:$AJ,通讯通路门店!$S:$S,通讯客户沙盘!$G806)</f>
        <v>0</v>
      </c>
      <c r="X806" s="99">
        <f t="shared" si="60"/>
        <v>0</v>
      </c>
      <c r="Y806" s="99">
        <f>COUNTIFS(通讯通路门店!$S:$S,$G806,通讯通路门店!$J:$J,"荣耀体验店")+COUNTIFS(通讯通路门店!$S:$S,$G806,通讯通路门店!$J:$J,"荣耀授权专卖店")</f>
        <v>0</v>
      </c>
      <c r="Z806" s="99">
        <f>COUNTIFS(通讯通路门店!$S:$S,$G806,通讯通路门店!$J:$J,"VIVO体验店")</f>
        <v>0</v>
      </c>
      <c r="AA806" s="99">
        <f>COUNTIFS(通讯通路门店!$S:$S,$G806,通讯通路门店!$J:$J,"OPPO体验店")</f>
        <v>0</v>
      </c>
      <c r="AB806" s="99">
        <f>COUNTIFS(通讯通路门店!$S:$S,$G806,通讯通路门店!$J:$J,"华为授权体验店")+COUNTIFS(通讯通路门店!$S:$S,$G806,通讯通路门店!$J:$J,"华为堡垒店")</f>
        <v>0</v>
      </c>
      <c r="AC806" s="99">
        <f>COUNTIFS(通讯通路门店!$S:$S,$G806,通讯通路门店!$J:$J,"小米体验店")</f>
        <v>0</v>
      </c>
      <c r="AD806" s="99">
        <f>COUNTIFS(通讯通路门店!$S:$S,$G806,通讯通路门店!$J:$J,"苹果体验店")</f>
        <v>0</v>
      </c>
      <c r="AE806" s="99">
        <f>COUNTIFS(通讯通路门店!$S:$S,$G806,通讯通路门店!$J:$J,"其他品牌专卖店")</f>
        <v>0</v>
      </c>
      <c r="AF806" s="99">
        <f>SUMIFS(通讯通路门店!$BI:$BI,通讯通路门店!$S:$S,$G806)</f>
        <v>0</v>
      </c>
      <c r="AG806" s="99">
        <f>SUMIFS(通讯通路门店!$BH:$BH,通讯通路门店!$S:$S,$G806)</f>
        <v>0</v>
      </c>
      <c r="AH806" s="99">
        <f t="shared" si="61"/>
        <v>0</v>
      </c>
      <c r="AI806" s="99">
        <f>SUMIFS(通讯通路门店!$BB:$BB,通讯通路门店!$S:$S,$G806)</f>
        <v>0</v>
      </c>
      <c r="AJ806" s="99">
        <f>SUMIFS(通讯通路门店!$BE:$BE,通讯通路门店!$S:$S,$G806)</f>
        <v>0</v>
      </c>
      <c r="AK806" s="99">
        <f>SUMIFS(通讯通路门店!$BG:$BG,通讯通路门店!$S:$S,$G806)</f>
        <v>0</v>
      </c>
      <c r="AL806" s="99">
        <f>SUMIFS(通讯通路门店!$BC:$BC,通讯通路门店!$S:$S,$G806)</f>
        <v>0</v>
      </c>
      <c r="AM806" s="99">
        <f>SUMIFS(通讯通路门店!$BD:$BD,通讯通路门店!$S:$S,$G806)</f>
        <v>0</v>
      </c>
      <c r="AN806" s="99">
        <f>SUMIFS(通讯通路门店!$BF:$BF,通讯通路门店!$S:$S,$G806)</f>
        <v>0</v>
      </c>
      <c r="AO806" s="99">
        <f t="shared" si="62"/>
        <v>0</v>
      </c>
      <c r="AP806" s="99">
        <f>SUMIFS(通讯通路门店!$K:$K,通讯通路门店!$S:$S,$G806)</f>
        <v>0</v>
      </c>
      <c r="AQ806" s="83"/>
      <c r="AR806" s="99">
        <f>SUMIFS(通讯通路门店!$T:$T,通讯通路门店!$S:$S,$G806)</f>
        <v>0</v>
      </c>
      <c r="AS806" s="99">
        <f>SUMIFS(通讯通路门店!$U:$U,通讯通路门店!$S:$S,$G806)</f>
        <v>0</v>
      </c>
      <c r="AT806" s="99">
        <f>SUMIFS(通讯通路门店!$V:$V,通讯通路门店!$S:$S,$G806)</f>
        <v>0</v>
      </c>
      <c r="AU806" s="99">
        <f>SUMIFS(通讯通路门店!$W:$W,通讯通路门店!$S:$S,$G806)</f>
        <v>0</v>
      </c>
      <c r="AV806" s="99">
        <f>SUMIFS(通讯通路门店!$Z:$Z,通讯通路门店!$S:$S,$G806)</f>
        <v>0</v>
      </c>
      <c r="AW806" s="99">
        <f>SUMIFS(通讯通路门店!$AB:$AB,通讯通路门店!$S:$S,$G806)</f>
        <v>0</v>
      </c>
      <c r="AX806" s="99">
        <f>SUMIFS(通讯通路门店!$X:$X,通讯通路门店!$S:$S,$G806)</f>
        <v>0</v>
      </c>
      <c r="AY806" s="99">
        <f>SUMIFS(通讯通路门店!$Y:$Y,通讯通路门店!$S:$S,$G806)</f>
        <v>0</v>
      </c>
      <c r="AZ806" s="99">
        <f>SUMIFS(通讯通路门店!$AA:$AA,通讯通路门店!$S:$S,$G806)</f>
        <v>0</v>
      </c>
      <c r="BA806" s="99">
        <f t="shared" si="63"/>
        <v>0</v>
      </c>
      <c r="BB806" s="99">
        <f t="shared" si="64"/>
        <v>0</v>
      </c>
      <c r="BC806" s="99">
        <f>SUMIFS(通讯通路门店!$W:$W,通讯通路门店!$S:$S,$G806,通讯通路门店!$J:$J,"荣耀体验店")+SUMIFS(通讯通路门店!$W:$W,通讯通路门店!$S:$S,$G806,通讯通路门店!$J:$J,"荣耀授权专卖店")</f>
        <v>0</v>
      </c>
      <c r="BD806" s="99">
        <f>SUMIFS(通讯通路门店!$Z:$Z,通讯通路门店!$S:$S,$G806,通讯通路门店!$J:$J,"VIVO体验店")</f>
        <v>0</v>
      </c>
      <c r="BE806" s="99">
        <f>SUMIFS(通讯通路门店!$AB:$AB,通讯通路门店!$S:$S,$G806,通讯通路门店!$J:$J,"OPPO体验店")</f>
        <v>0</v>
      </c>
      <c r="BF806" s="99">
        <f>SUMIFS(通讯通路门店!$X:$X,通讯通路门店!$S:$S,$G806,通讯通路门店!$J:$J,"华为授权体验店")+SUMIFS(通讯通路门店!$AA:$AA,通讯通路门店!$S:$S,$G806,通讯通路门店!$J:$J,"华为堡垒店")</f>
        <v>0</v>
      </c>
      <c r="BG806" s="99">
        <f>SUMIFS(通讯通路门店!$Y:$Y,通讯通路门店!$S:$S,$G806,通讯通路门店!$J:$J,"小米体验店")</f>
        <v>0</v>
      </c>
      <c r="BH806" s="99">
        <f>SUMIFS(通讯通路门店!$AA:$AA,通讯通路门店!$S:$S,$G806,通讯通路门店!$J:$J,"苹果体验店")</f>
        <v>0</v>
      </c>
      <c r="BI806" s="99">
        <f>SUMIFS(通讯通路门店!$K:$K,通讯通路门店!$S:$S,$G806,通讯通路门店!$J:$J,"其他品牌专卖店")</f>
        <v>0</v>
      </c>
      <c r="BJ806" s="99">
        <f>SUMIFS(通讯通路门店!$AC:$AC,通讯通路门店!$S:$S,$G806)</f>
        <v>0</v>
      </c>
      <c r="BK806" s="99">
        <f>SUMIFS(通讯通路门店!$AD:$AD,通讯通路门店!$S:$S,$G806)</f>
        <v>0</v>
      </c>
      <c r="BL806" s="99">
        <f>SUMIFS(通讯通路门店!$AE:$AE,通讯通路门店!$S:$S,$G806)</f>
        <v>0</v>
      </c>
      <c r="BM806" s="99">
        <f>SUMIFS(通讯通路门店!$AF:$AF,通讯通路门店!$S:$S,$G806)</f>
        <v>0</v>
      </c>
      <c r="BN806" s="99">
        <f>SUMIFS(通讯通路门店!$AG:$AG,通讯通路门店!$S:$S,$G806)</f>
        <v>0</v>
      </c>
      <c r="BO806" s="99">
        <f>SUMIFS(通讯通路门店!$AH:$AH,通讯通路门店!$S:$S,$G806)</f>
        <v>0</v>
      </c>
      <c r="BP806" s="99">
        <f>SUMIFS(通讯通路门店!$AI:$AI,通讯通路门店!$S:$S,$G806)</f>
        <v>0</v>
      </c>
      <c r="BQ806" s="83"/>
    </row>
    <row r="807" spans="1:69">
      <c r="A807" s="99" t="str">
        <f>IFERROR(_xlfn.XLOOKUP($G807,通讯通路门店!$S$4:$S$993931,通讯通路门店!$A$4:$A$993931,0,0),"")</f>
        <v/>
      </c>
      <c r="B807" s="99" t="str">
        <f>IFERROR(_xlfn.XLOOKUP($G807,通讯通路门店!$S$4:$S$993931,通讯通路门店!$B$4:$B$993931,0,0),"")</f>
        <v/>
      </c>
      <c r="C807" s="99" t="str">
        <f>IFERROR(_xlfn.XLOOKUP($G807,通讯通路门店!$S$4:$S$993931,通讯通路门店!$C$4:$C$993931,0,0),"")</f>
        <v/>
      </c>
      <c r="D807" s="99" t="str">
        <f>IFERROR(_xlfn.XLOOKUP($G807,通讯通路门店!$S$4:$S$993931,通讯通路门店!$D$4:$D$993931,0,0),"")</f>
        <v/>
      </c>
      <c r="E807" s="83"/>
      <c r="F807" s="83"/>
      <c r="G807" s="101" t="e">
        <v>#N/A</v>
      </c>
      <c r="H807" s="102" t="str">
        <f>IFERROR(_xlfn.XLOOKUP($G807,通讯通路门店!$S$4:$S$993931,通讯通路门店!$R$4:$R$993931,0,0),"")</f>
        <v/>
      </c>
      <c r="I807" s="83"/>
      <c r="J807" s="83"/>
      <c r="K807" s="83"/>
      <c r="L807" s="83"/>
      <c r="M807" s="83"/>
      <c r="N807" s="83"/>
      <c r="O807" s="83"/>
      <c r="P807" s="83"/>
      <c r="Q807" s="83"/>
      <c r="R807" s="83"/>
      <c r="S807" s="83"/>
      <c r="T807" s="83"/>
      <c r="U807" s="99">
        <f>COUNTIF(通讯通路门店!$S:$S,$G807)</f>
        <v>0</v>
      </c>
      <c r="V807" s="99">
        <f>COUNTIFS(通讯通路门店!$S:$S,$G807,通讯通路门店!$J:$J,"综合卖场")</f>
        <v>0</v>
      </c>
      <c r="W807" s="99">
        <f>SUMIFS(通讯通路门店!$AJ:$AJ,通讯通路门店!$S:$S,通讯客户沙盘!$G807)</f>
        <v>0</v>
      </c>
      <c r="X807" s="99">
        <f t="shared" si="60"/>
        <v>0</v>
      </c>
      <c r="Y807" s="99">
        <f>COUNTIFS(通讯通路门店!$S:$S,$G807,通讯通路门店!$J:$J,"荣耀体验店")+COUNTIFS(通讯通路门店!$S:$S,$G807,通讯通路门店!$J:$J,"荣耀授权专卖店")</f>
        <v>0</v>
      </c>
      <c r="Z807" s="99">
        <f>COUNTIFS(通讯通路门店!$S:$S,$G807,通讯通路门店!$J:$J,"VIVO体验店")</f>
        <v>0</v>
      </c>
      <c r="AA807" s="99">
        <f>COUNTIFS(通讯通路门店!$S:$S,$G807,通讯通路门店!$J:$J,"OPPO体验店")</f>
        <v>0</v>
      </c>
      <c r="AB807" s="99">
        <f>COUNTIFS(通讯通路门店!$S:$S,$G807,通讯通路门店!$J:$J,"华为授权体验店")+COUNTIFS(通讯通路门店!$S:$S,$G807,通讯通路门店!$J:$J,"华为堡垒店")</f>
        <v>0</v>
      </c>
      <c r="AC807" s="99">
        <f>COUNTIFS(通讯通路门店!$S:$S,$G807,通讯通路门店!$J:$J,"小米体验店")</f>
        <v>0</v>
      </c>
      <c r="AD807" s="99">
        <f>COUNTIFS(通讯通路门店!$S:$S,$G807,通讯通路门店!$J:$J,"苹果体验店")</f>
        <v>0</v>
      </c>
      <c r="AE807" s="99">
        <f>COUNTIFS(通讯通路门店!$S:$S,$G807,通讯通路门店!$J:$J,"其他品牌专卖店")</f>
        <v>0</v>
      </c>
      <c r="AF807" s="99">
        <f>SUMIFS(通讯通路门店!$BI:$BI,通讯通路门店!$S:$S,$G807)</f>
        <v>0</v>
      </c>
      <c r="AG807" s="99">
        <f>SUMIFS(通讯通路门店!$BH:$BH,通讯通路门店!$S:$S,$G807)</f>
        <v>0</v>
      </c>
      <c r="AH807" s="99">
        <f t="shared" si="61"/>
        <v>0</v>
      </c>
      <c r="AI807" s="99">
        <f>SUMIFS(通讯通路门店!$BB:$BB,通讯通路门店!$S:$S,$G807)</f>
        <v>0</v>
      </c>
      <c r="AJ807" s="99">
        <f>SUMIFS(通讯通路门店!$BE:$BE,通讯通路门店!$S:$S,$G807)</f>
        <v>0</v>
      </c>
      <c r="AK807" s="99">
        <f>SUMIFS(通讯通路门店!$BG:$BG,通讯通路门店!$S:$S,$G807)</f>
        <v>0</v>
      </c>
      <c r="AL807" s="99">
        <f>SUMIFS(通讯通路门店!$BC:$BC,通讯通路门店!$S:$S,$G807)</f>
        <v>0</v>
      </c>
      <c r="AM807" s="99">
        <f>SUMIFS(通讯通路门店!$BD:$BD,通讯通路门店!$S:$S,$G807)</f>
        <v>0</v>
      </c>
      <c r="AN807" s="99">
        <f>SUMIFS(通讯通路门店!$BF:$BF,通讯通路门店!$S:$S,$G807)</f>
        <v>0</v>
      </c>
      <c r="AO807" s="99">
        <f t="shared" si="62"/>
        <v>0</v>
      </c>
      <c r="AP807" s="99">
        <f>SUMIFS(通讯通路门店!$K:$K,通讯通路门店!$S:$S,$G807)</f>
        <v>0</v>
      </c>
      <c r="AQ807" s="83"/>
      <c r="AR807" s="99">
        <f>SUMIFS(通讯通路门店!$T:$T,通讯通路门店!$S:$S,$G807)</f>
        <v>0</v>
      </c>
      <c r="AS807" s="99">
        <f>SUMIFS(通讯通路门店!$U:$U,通讯通路门店!$S:$S,$G807)</f>
        <v>0</v>
      </c>
      <c r="AT807" s="99">
        <f>SUMIFS(通讯通路门店!$V:$V,通讯通路门店!$S:$S,$G807)</f>
        <v>0</v>
      </c>
      <c r="AU807" s="99">
        <f>SUMIFS(通讯通路门店!$W:$W,通讯通路门店!$S:$S,$G807)</f>
        <v>0</v>
      </c>
      <c r="AV807" s="99">
        <f>SUMIFS(通讯通路门店!$Z:$Z,通讯通路门店!$S:$S,$G807)</f>
        <v>0</v>
      </c>
      <c r="AW807" s="99">
        <f>SUMIFS(通讯通路门店!$AB:$AB,通讯通路门店!$S:$S,$G807)</f>
        <v>0</v>
      </c>
      <c r="AX807" s="99">
        <f>SUMIFS(通讯通路门店!$X:$X,通讯通路门店!$S:$S,$G807)</f>
        <v>0</v>
      </c>
      <c r="AY807" s="99">
        <f>SUMIFS(通讯通路门店!$Y:$Y,通讯通路门店!$S:$S,$G807)</f>
        <v>0</v>
      </c>
      <c r="AZ807" s="99">
        <f>SUMIFS(通讯通路门店!$AA:$AA,通讯通路门店!$S:$S,$G807)</f>
        <v>0</v>
      </c>
      <c r="BA807" s="99">
        <f t="shared" si="63"/>
        <v>0</v>
      </c>
      <c r="BB807" s="99">
        <f t="shared" si="64"/>
        <v>0</v>
      </c>
      <c r="BC807" s="99">
        <f>SUMIFS(通讯通路门店!$W:$W,通讯通路门店!$S:$S,$G807,通讯通路门店!$J:$J,"荣耀体验店")+SUMIFS(通讯通路门店!$W:$W,通讯通路门店!$S:$S,$G807,通讯通路门店!$J:$J,"荣耀授权专卖店")</f>
        <v>0</v>
      </c>
      <c r="BD807" s="99">
        <f>SUMIFS(通讯通路门店!$Z:$Z,通讯通路门店!$S:$S,$G807,通讯通路门店!$J:$J,"VIVO体验店")</f>
        <v>0</v>
      </c>
      <c r="BE807" s="99">
        <f>SUMIFS(通讯通路门店!$AB:$AB,通讯通路门店!$S:$S,$G807,通讯通路门店!$J:$J,"OPPO体验店")</f>
        <v>0</v>
      </c>
      <c r="BF807" s="99">
        <f>SUMIFS(通讯通路门店!$X:$X,通讯通路门店!$S:$S,$G807,通讯通路门店!$J:$J,"华为授权体验店")+SUMIFS(通讯通路门店!$AA:$AA,通讯通路门店!$S:$S,$G807,通讯通路门店!$J:$J,"华为堡垒店")</f>
        <v>0</v>
      </c>
      <c r="BG807" s="99">
        <f>SUMIFS(通讯通路门店!$Y:$Y,通讯通路门店!$S:$S,$G807,通讯通路门店!$J:$J,"小米体验店")</f>
        <v>0</v>
      </c>
      <c r="BH807" s="99">
        <f>SUMIFS(通讯通路门店!$AA:$AA,通讯通路门店!$S:$S,$G807,通讯通路门店!$J:$J,"苹果体验店")</f>
        <v>0</v>
      </c>
      <c r="BI807" s="99">
        <f>SUMIFS(通讯通路门店!$K:$K,通讯通路门店!$S:$S,$G807,通讯通路门店!$J:$J,"其他品牌专卖店")</f>
        <v>0</v>
      </c>
      <c r="BJ807" s="99">
        <f>SUMIFS(通讯通路门店!$AC:$AC,通讯通路门店!$S:$S,$G807)</f>
        <v>0</v>
      </c>
      <c r="BK807" s="99">
        <f>SUMIFS(通讯通路门店!$AD:$AD,通讯通路门店!$S:$S,$G807)</f>
        <v>0</v>
      </c>
      <c r="BL807" s="99">
        <f>SUMIFS(通讯通路门店!$AE:$AE,通讯通路门店!$S:$S,$G807)</f>
        <v>0</v>
      </c>
      <c r="BM807" s="99">
        <f>SUMIFS(通讯通路门店!$AF:$AF,通讯通路门店!$S:$S,$G807)</f>
        <v>0</v>
      </c>
      <c r="BN807" s="99">
        <f>SUMIFS(通讯通路门店!$AG:$AG,通讯通路门店!$S:$S,$G807)</f>
        <v>0</v>
      </c>
      <c r="BO807" s="99">
        <f>SUMIFS(通讯通路门店!$AH:$AH,通讯通路门店!$S:$S,$G807)</f>
        <v>0</v>
      </c>
      <c r="BP807" s="99">
        <f>SUMIFS(通讯通路门店!$AI:$AI,通讯通路门店!$S:$S,$G807)</f>
        <v>0</v>
      </c>
      <c r="BQ807" s="83"/>
    </row>
    <row r="808" spans="1:69">
      <c r="A808" s="99" t="str">
        <f>IFERROR(_xlfn.XLOOKUP($G808,通讯通路门店!$S$4:$S$993931,通讯通路门店!$A$4:$A$993931,0,0),"")</f>
        <v/>
      </c>
      <c r="B808" s="99" t="str">
        <f>IFERROR(_xlfn.XLOOKUP($G808,通讯通路门店!$S$4:$S$993931,通讯通路门店!$B$4:$B$993931,0,0),"")</f>
        <v/>
      </c>
      <c r="C808" s="99" t="str">
        <f>IFERROR(_xlfn.XLOOKUP($G808,通讯通路门店!$S$4:$S$993931,通讯通路门店!$C$4:$C$993931,0,0),"")</f>
        <v/>
      </c>
      <c r="D808" s="99" t="str">
        <f>IFERROR(_xlfn.XLOOKUP($G808,通讯通路门店!$S$4:$S$993931,通讯通路门店!$D$4:$D$993931,0,0),"")</f>
        <v/>
      </c>
      <c r="E808" s="83"/>
      <c r="F808" s="83"/>
      <c r="G808" s="101" t="e">
        <v>#N/A</v>
      </c>
      <c r="H808" s="102" t="str">
        <f>IFERROR(_xlfn.XLOOKUP($G808,通讯通路门店!$S$4:$S$993931,通讯通路门店!$R$4:$R$993931,0,0),"")</f>
        <v/>
      </c>
      <c r="I808" s="83"/>
      <c r="J808" s="83"/>
      <c r="K808" s="83"/>
      <c r="L808" s="83"/>
      <c r="M808" s="83"/>
      <c r="N808" s="83"/>
      <c r="O808" s="83"/>
      <c r="P808" s="83"/>
      <c r="Q808" s="83"/>
      <c r="R808" s="83"/>
      <c r="S808" s="83"/>
      <c r="T808" s="83"/>
      <c r="U808" s="99">
        <f>COUNTIF(通讯通路门店!$S:$S,$G808)</f>
        <v>0</v>
      </c>
      <c r="V808" s="99">
        <f>COUNTIFS(通讯通路门店!$S:$S,$G808,通讯通路门店!$J:$J,"综合卖场")</f>
        <v>0</v>
      </c>
      <c r="W808" s="99">
        <f>SUMIFS(通讯通路门店!$AJ:$AJ,通讯通路门店!$S:$S,通讯客户沙盘!$G808)</f>
        <v>0</v>
      </c>
      <c r="X808" s="99">
        <f t="shared" si="60"/>
        <v>0</v>
      </c>
      <c r="Y808" s="99">
        <f>COUNTIFS(通讯通路门店!$S:$S,$G808,通讯通路门店!$J:$J,"荣耀体验店")+COUNTIFS(通讯通路门店!$S:$S,$G808,通讯通路门店!$J:$J,"荣耀授权专卖店")</f>
        <v>0</v>
      </c>
      <c r="Z808" s="99">
        <f>COUNTIFS(通讯通路门店!$S:$S,$G808,通讯通路门店!$J:$J,"VIVO体验店")</f>
        <v>0</v>
      </c>
      <c r="AA808" s="99">
        <f>COUNTIFS(通讯通路门店!$S:$S,$G808,通讯通路门店!$J:$J,"OPPO体验店")</f>
        <v>0</v>
      </c>
      <c r="AB808" s="99">
        <f>COUNTIFS(通讯通路门店!$S:$S,$G808,通讯通路门店!$J:$J,"华为授权体验店")+COUNTIFS(通讯通路门店!$S:$S,$G808,通讯通路门店!$J:$J,"华为堡垒店")</f>
        <v>0</v>
      </c>
      <c r="AC808" s="99">
        <f>COUNTIFS(通讯通路门店!$S:$S,$G808,通讯通路门店!$J:$J,"小米体验店")</f>
        <v>0</v>
      </c>
      <c r="AD808" s="99">
        <f>COUNTIFS(通讯通路门店!$S:$S,$G808,通讯通路门店!$J:$J,"苹果体验店")</f>
        <v>0</v>
      </c>
      <c r="AE808" s="99">
        <f>COUNTIFS(通讯通路门店!$S:$S,$G808,通讯通路门店!$J:$J,"其他品牌专卖店")</f>
        <v>0</v>
      </c>
      <c r="AF808" s="99">
        <f>SUMIFS(通讯通路门店!$BI:$BI,通讯通路门店!$S:$S,$G808)</f>
        <v>0</v>
      </c>
      <c r="AG808" s="99">
        <f>SUMIFS(通讯通路门店!$BH:$BH,通讯通路门店!$S:$S,$G808)</f>
        <v>0</v>
      </c>
      <c r="AH808" s="99">
        <f t="shared" si="61"/>
        <v>0</v>
      </c>
      <c r="AI808" s="99">
        <f>SUMIFS(通讯通路门店!$BB:$BB,通讯通路门店!$S:$S,$G808)</f>
        <v>0</v>
      </c>
      <c r="AJ808" s="99">
        <f>SUMIFS(通讯通路门店!$BE:$BE,通讯通路门店!$S:$S,$G808)</f>
        <v>0</v>
      </c>
      <c r="AK808" s="99">
        <f>SUMIFS(通讯通路门店!$BG:$BG,通讯通路门店!$S:$S,$G808)</f>
        <v>0</v>
      </c>
      <c r="AL808" s="99">
        <f>SUMIFS(通讯通路门店!$BC:$BC,通讯通路门店!$S:$S,$G808)</f>
        <v>0</v>
      </c>
      <c r="AM808" s="99">
        <f>SUMIFS(通讯通路门店!$BD:$BD,通讯通路门店!$S:$S,$G808)</f>
        <v>0</v>
      </c>
      <c r="AN808" s="99">
        <f>SUMIFS(通讯通路门店!$BF:$BF,通讯通路门店!$S:$S,$G808)</f>
        <v>0</v>
      </c>
      <c r="AO808" s="99">
        <f t="shared" si="62"/>
        <v>0</v>
      </c>
      <c r="AP808" s="99">
        <f>SUMIFS(通讯通路门店!$K:$K,通讯通路门店!$S:$S,$G808)</f>
        <v>0</v>
      </c>
      <c r="AQ808" s="83"/>
      <c r="AR808" s="99">
        <f>SUMIFS(通讯通路门店!$T:$T,通讯通路门店!$S:$S,$G808)</f>
        <v>0</v>
      </c>
      <c r="AS808" s="99">
        <f>SUMIFS(通讯通路门店!$U:$U,通讯通路门店!$S:$S,$G808)</f>
        <v>0</v>
      </c>
      <c r="AT808" s="99">
        <f>SUMIFS(通讯通路门店!$V:$V,通讯通路门店!$S:$S,$G808)</f>
        <v>0</v>
      </c>
      <c r="AU808" s="99">
        <f>SUMIFS(通讯通路门店!$W:$W,通讯通路门店!$S:$S,$G808)</f>
        <v>0</v>
      </c>
      <c r="AV808" s="99">
        <f>SUMIFS(通讯通路门店!$Z:$Z,通讯通路门店!$S:$S,$G808)</f>
        <v>0</v>
      </c>
      <c r="AW808" s="99">
        <f>SUMIFS(通讯通路门店!$AB:$AB,通讯通路门店!$S:$S,$G808)</f>
        <v>0</v>
      </c>
      <c r="AX808" s="99">
        <f>SUMIFS(通讯通路门店!$X:$X,通讯通路门店!$S:$S,$G808)</f>
        <v>0</v>
      </c>
      <c r="AY808" s="99">
        <f>SUMIFS(通讯通路门店!$Y:$Y,通讯通路门店!$S:$S,$G808)</f>
        <v>0</v>
      </c>
      <c r="AZ808" s="99">
        <f>SUMIFS(通讯通路门店!$AA:$AA,通讯通路门店!$S:$S,$G808)</f>
        <v>0</v>
      </c>
      <c r="BA808" s="99">
        <f t="shared" si="63"/>
        <v>0</v>
      </c>
      <c r="BB808" s="99">
        <f t="shared" si="64"/>
        <v>0</v>
      </c>
      <c r="BC808" s="99">
        <f>SUMIFS(通讯通路门店!$W:$W,通讯通路门店!$S:$S,$G808,通讯通路门店!$J:$J,"荣耀体验店")+SUMIFS(通讯通路门店!$W:$W,通讯通路门店!$S:$S,$G808,通讯通路门店!$J:$J,"荣耀授权专卖店")</f>
        <v>0</v>
      </c>
      <c r="BD808" s="99">
        <f>SUMIFS(通讯通路门店!$Z:$Z,通讯通路门店!$S:$S,$G808,通讯通路门店!$J:$J,"VIVO体验店")</f>
        <v>0</v>
      </c>
      <c r="BE808" s="99">
        <f>SUMIFS(通讯通路门店!$AB:$AB,通讯通路门店!$S:$S,$G808,通讯通路门店!$J:$J,"OPPO体验店")</f>
        <v>0</v>
      </c>
      <c r="BF808" s="99">
        <f>SUMIFS(通讯通路门店!$X:$X,通讯通路门店!$S:$S,$G808,通讯通路门店!$J:$J,"华为授权体验店")+SUMIFS(通讯通路门店!$AA:$AA,通讯通路门店!$S:$S,$G808,通讯通路门店!$J:$J,"华为堡垒店")</f>
        <v>0</v>
      </c>
      <c r="BG808" s="99">
        <f>SUMIFS(通讯通路门店!$Y:$Y,通讯通路门店!$S:$S,$G808,通讯通路门店!$J:$J,"小米体验店")</f>
        <v>0</v>
      </c>
      <c r="BH808" s="99">
        <f>SUMIFS(通讯通路门店!$AA:$AA,通讯通路门店!$S:$S,$G808,通讯通路门店!$J:$J,"苹果体验店")</f>
        <v>0</v>
      </c>
      <c r="BI808" s="99">
        <f>SUMIFS(通讯通路门店!$K:$K,通讯通路门店!$S:$S,$G808,通讯通路门店!$J:$J,"其他品牌专卖店")</f>
        <v>0</v>
      </c>
      <c r="BJ808" s="99">
        <f>SUMIFS(通讯通路门店!$AC:$AC,通讯通路门店!$S:$S,$G808)</f>
        <v>0</v>
      </c>
      <c r="BK808" s="99">
        <f>SUMIFS(通讯通路门店!$AD:$AD,通讯通路门店!$S:$S,$G808)</f>
        <v>0</v>
      </c>
      <c r="BL808" s="99">
        <f>SUMIFS(通讯通路门店!$AE:$AE,通讯通路门店!$S:$S,$G808)</f>
        <v>0</v>
      </c>
      <c r="BM808" s="99">
        <f>SUMIFS(通讯通路门店!$AF:$AF,通讯通路门店!$S:$S,$G808)</f>
        <v>0</v>
      </c>
      <c r="BN808" s="99">
        <f>SUMIFS(通讯通路门店!$AG:$AG,通讯通路门店!$S:$S,$G808)</f>
        <v>0</v>
      </c>
      <c r="BO808" s="99">
        <f>SUMIFS(通讯通路门店!$AH:$AH,通讯通路门店!$S:$S,$G808)</f>
        <v>0</v>
      </c>
      <c r="BP808" s="99">
        <f>SUMIFS(通讯通路门店!$AI:$AI,通讯通路门店!$S:$S,$G808)</f>
        <v>0</v>
      </c>
      <c r="BQ808" s="83"/>
    </row>
    <row r="809" spans="1:69">
      <c r="A809" s="99" t="str">
        <f>IFERROR(_xlfn.XLOOKUP($G809,通讯通路门店!$S$4:$S$993931,通讯通路门店!$A$4:$A$993931,0,0),"")</f>
        <v/>
      </c>
      <c r="B809" s="99" t="str">
        <f>IFERROR(_xlfn.XLOOKUP($G809,通讯通路门店!$S$4:$S$993931,通讯通路门店!$B$4:$B$993931,0,0),"")</f>
        <v/>
      </c>
      <c r="C809" s="99" t="str">
        <f>IFERROR(_xlfn.XLOOKUP($G809,通讯通路门店!$S$4:$S$993931,通讯通路门店!$C$4:$C$993931,0,0),"")</f>
        <v/>
      </c>
      <c r="D809" s="99" t="str">
        <f>IFERROR(_xlfn.XLOOKUP($G809,通讯通路门店!$S$4:$S$993931,通讯通路门店!$D$4:$D$993931,0,0),"")</f>
        <v/>
      </c>
      <c r="E809" s="83"/>
      <c r="F809" s="83"/>
      <c r="G809" s="101" t="e">
        <v>#N/A</v>
      </c>
      <c r="H809" s="102" t="str">
        <f>IFERROR(_xlfn.XLOOKUP($G809,通讯通路门店!$S$4:$S$993931,通讯通路门店!$R$4:$R$993931,0,0),"")</f>
        <v/>
      </c>
      <c r="I809" s="83"/>
      <c r="J809" s="83"/>
      <c r="K809" s="83"/>
      <c r="L809" s="83"/>
      <c r="M809" s="83"/>
      <c r="N809" s="83"/>
      <c r="O809" s="83"/>
      <c r="P809" s="83"/>
      <c r="Q809" s="83"/>
      <c r="R809" s="83"/>
      <c r="S809" s="83"/>
      <c r="T809" s="83"/>
      <c r="U809" s="99">
        <f>COUNTIF(通讯通路门店!$S:$S,$G809)</f>
        <v>0</v>
      </c>
      <c r="V809" s="99">
        <f>COUNTIFS(通讯通路门店!$S:$S,$G809,通讯通路门店!$J:$J,"综合卖场")</f>
        <v>0</v>
      </c>
      <c r="W809" s="99">
        <f>SUMIFS(通讯通路门店!$AJ:$AJ,通讯通路门店!$S:$S,通讯客户沙盘!$G809)</f>
        <v>0</v>
      </c>
      <c r="X809" s="99">
        <f t="shared" si="60"/>
        <v>0</v>
      </c>
      <c r="Y809" s="99">
        <f>COUNTIFS(通讯通路门店!$S:$S,$G809,通讯通路门店!$J:$J,"荣耀体验店")+COUNTIFS(通讯通路门店!$S:$S,$G809,通讯通路门店!$J:$J,"荣耀授权专卖店")</f>
        <v>0</v>
      </c>
      <c r="Z809" s="99">
        <f>COUNTIFS(通讯通路门店!$S:$S,$G809,通讯通路门店!$J:$J,"VIVO体验店")</f>
        <v>0</v>
      </c>
      <c r="AA809" s="99">
        <f>COUNTIFS(通讯通路门店!$S:$S,$G809,通讯通路门店!$J:$J,"OPPO体验店")</f>
        <v>0</v>
      </c>
      <c r="AB809" s="99">
        <f>COUNTIFS(通讯通路门店!$S:$S,$G809,通讯通路门店!$J:$J,"华为授权体验店")+COUNTIFS(通讯通路门店!$S:$S,$G809,通讯通路门店!$J:$J,"华为堡垒店")</f>
        <v>0</v>
      </c>
      <c r="AC809" s="99">
        <f>COUNTIFS(通讯通路门店!$S:$S,$G809,通讯通路门店!$J:$J,"小米体验店")</f>
        <v>0</v>
      </c>
      <c r="AD809" s="99">
        <f>COUNTIFS(通讯通路门店!$S:$S,$G809,通讯通路门店!$J:$J,"苹果体验店")</f>
        <v>0</v>
      </c>
      <c r="AE809" s="99">
        <f>COUNTIFS(通讯通路门店!$S:$S,$G809,通讯通路门店!$J:$J,"其他品牌专卖店")</f>
        <v>0</v>
      </c>
      <c r="AF809" s="99">
        <f>SUMIFS(通讯通路门店!$BI:$BI,通讯通路门店!$S:$S,$G809)</f>
        <v>0</v>
      </c>
      <c r="AG809" s="99">
        <f>SUMIFS(通讯通路门店!$BH:$BH,通讯通路门店!$S:$S,$G809)</f>
        <v>0</v>
      </c>
      <c r="AH809" s="99">
        <f t="shared" si="61"/>
        <v>0</v>
      </c>
      <c r="AI809" s="99">
        <f>SUMIFS(通讯通路门店!$BB:$BB,通讯通路门店!$S:$S,$G809)</f>
        <v>0</v>
      </c>
      <c r="AJ809" s="99">
        <f>SUMIFS(通讯通路门店!$BE:$BE,通讯通路门店!$S:$S,$G809)</f>
        <v>0</v>
      </c>
      <c r="AK809" s="99">
        <f>SUMIFS(通讯通路门店!$BG:$BG,通讯通路门店!$S:$S,$G809)</f>
        <v>0</v>
      </c>
      <c r="AL809" s="99">
        <f>SUMIFS(通讯通路门店!$BC:$BC,通讯通路门店!$S:$S,$G809)</f>
        <v>0</v>
      </c>
      <c r="AM809" s="99">
        <f>SUMIFS(通讯通路门店!$BD:$BD,通讯通路门店!$S:$S,$G809)</f>
        <v>0</v>
      </c>
      <c r="AN809" s="99">
        <f>SUMIFS(通讯通路门店!$BF:$BF,通讯通路门店!$S:$S,$G809)</f>
        <v>0</v>
      </c>
      <c r="AO809" s="99">
        <f t="shared" si="62"/>
        <v>0</v>
      </c>
      <c r="AP809" s="99">
        <f>SUMIFS(通讯通路门店!$K:$K,通讯通路门店!$S:$S,$G809)</f>
        <v>0</v>
      </c>
      <c r="AQ809" s="83"/>
      <c r="AR809" s="99">
        <f>SUMIFS(通讯通路门店!$T:$T,通讯通路门店!$S:$S,$G809)</f>
        <v>0</v>
      </c>
      <c r="AS809" s="99">
        <f>SUMIFS(通讯通路门店!$U:$U,通讯通路门店!$S:$S,$G809)</f>
        <v>0</v>
      </c>
      <c r="AT809" s="99">
        <f>SUMIFS(通讯通路门店!$V:$V,通讯通路门店!$S:$S,$G809)</f>
        <v>0</v>
      </c>
      <c r="AU809" s="99">
        <f>SUMIFS(通讯通路门店!$W:$W,通讯通路门店!$S:$S,$G809)</f>
        <v>0</v>
      </c>
      <c r="AV809" s="99">
        <f>SUMIFS(通讯通路门店!$Z:$Z,通讯通路门店!$S:$S,$G809)</f>
        <v>0</v>
      </c>
      <c r="AW809" s="99">
        <f>SUMIFS(通讯通路门店!$AB:$AB,通讯通路门店!$S:$S,$G809)</f>
        <v>0</v>
      </c>
      <c r="AX809" s="99">
        <f>SUMIFS(通讯通路门店!$X:$X,通讯通路门店!$S:$S,$G809)</f>
        <v>0</v>
      </c>
      <c r="AY809" s="99">
        <f>SUMIFS(通讯通路门店!$Y:$Y,通讯通路门店!$S:$S,$G809)</f>
        <v>0</v>
      </c>
      <c r="AZ809" s="99">
        <f>SUMIFS(通讯通路门店!$AA:$AA,通讯通路门店!$S:$S,$G809)</f>
        <v>0</v>
      </c>
      <c r="BA809" s="99">
        <f t="shared" si="63"/>
        <v>0</v>
      </c>
      <c r="BB809" s="99">
        <f t="shared" si="64"/>
        <v>0</v>
      </c>
      <c r="BC809" s="99">
        <f>SUMIFS(通讯通路门店!$W:$W,通讯通路门店!$S:$S,$G809,通讯通路门店!$J:$J,"荣耀体验店")+SUMIFS(通讯通路门店!$W:$W,通讯通路门店!$S:$S,$G809,通讯通路门店!$J:$J,"荣耀授权专卖店")</f>
        <v>0</v>
      </c>
      <c r="BD809" s="99">
        <f>SUMIFS(通讯通路门店!$Z:$Z,通讯通路门店!$S:$S,$G809,通讯通路门店!$J:$J,"VIVO体验店")</f>
        <v>0</v>
      </c>
      <c r="BE809" s="99">
        <f>SUMIFS(通讯通路门店!$AB:$AB,通讯通路门店!$S:$S,$G809,通讯通路门店!$J:$J,"OPPO体验店")</f>
        <v>0</v>
      </c>
      <c r="BF809" s="99">
        <f>SUMIFS(通讯通路门店!$X:$X,通讯通路门店!$S:$S,$G809,通讯通路门店!$J:$J,"华为授权体验店")+SUMIFS(通讯通路门店!$AA:$AA,通讯通路门店!$S:$S,$G809,通讯通路门店!$J:$J,"华为堡垒店")</f>
        <v>0</v>
      </c>
      <c r="BG809" s="99">
        <f>SUMIFS(通讯通路门店!$Y:$Y,通讯通路门店!$S:$S,$G809,通讯通路门店!$J:$J,"小米体验店")</f>
        <v>0</v>
      </c>
      <c r="BH809" s="99">
        <f>SUMIFS(通讯通路门店!$AA:$AA,通讯通路门店!$S:$S,$G809,通讯通路门店!$J:$J,"苹果体验店")</f>
        <v>0</v>
      </c>
      <c r="BI809" s="99">
        <f>SUMIFS(通讯通路门店!$K:$K,通讯通路门店!$S:$S,$G809,通讯通路门店!$J:$J,"其他品牌专卖店")</f>
        <v>0</v>
      </c>
      <c r="BJ809" s="99">
        <f>SUMIFS(通讯通路门店!$AC:$AC,通讯通路门店!$S:$S,$G809)</f>
        <v>0</v>
      </c>
      <c r="BK809" s="99">
        <f>SUMIFS(通讯通路门店!$AD:$AD,通讯通路门店!$S:$S,$G809)</f>
        <v>0</v>
      </c>
      <c r="BL809" s="99">
        <f>SUMIFS(通讯通路门店!$AE:$AE,通讯通路门店!$S:$S,$G809)</f>
        <v>0</v>
      </c>
      <c r="BM809" s="99">
        <f>SUMIFS(通讯通路门店!$AF:$AF,通讯通路门店!$S:$S,$G809)</f>
        <v>0</v>
      </c>
      <c r="BN809" s="99">
        <f>SUMIFS(通讯通路门店!$AG:$AG,通讯通路门店!$S:$S,$G809)</f>
        <v>0</v>
      </c>
      <c r="BO809" s="99">
        <f>SUMIFS(通讯通路门店!$AH:$AH,通讯通路门店!$S:$S,$G809)</f>
        <v>0</v>
      </c>
      <c r="BP809" s="99">
        <f>SUMIFS(通讯通路门店!$AI:$AI,通讯通路门店!$S:$S,$G809)</f>
        <v>0</v>
      </c>
      <c r="BQ809" s="83"/>
    </row>
    <row r="810" spans="1:69">
      <c r="A810" s="99" t="str">
        <f>IFERROR(_xlfn.XLOOKUP($G810,通讯通路门店!$S$4:$S$993931,通讯通路门店!$A$4:$A$993931,0,0),"")</f>
        <v/>
      </c>
      <c r="B810" s="99" t="str">
        <f>IFERROR(_xlfn.XLOOKUP($G810,通讯通路门店!$S$4:$S$993931,通讯通路门店!$B$4:$B$993931,0,0),"")</f>
        <v/>
      </c>
      <c r="C810" s="99" t="str">
        <f>IFERROR(_xlfn.XLOOKUP($G810,通讯通路门店!$S$4:$S$993931,通讯通路门店!$C$4:$C$993931,0,0),"")</f>
        <v/>
      </c>
      <c r="D810" s="99" t="str">
        <f>IFERROR(_xlfn.XLOOKUP($G810,通讯通路门店!$S$4:$S$993931,通讯通路门店!$D$4:$D$993931,0,0),"")</f>
        <v/>
      </c>
      <c r="E810" s="83"/>
      <c r="F810" s="83"/>
      <c r="G810" s="101" t="e">
        <v>#N/A</v>
      </c>
      <c r="H810" s="102" t="str">
        <f>IFERROR(_xlfn.XLOOKUP($G810,通讯通路门店!$S$4:$S$993931,通讯通路门店!$R$4:$R$993931,0,0),"")</f>
        <v/>
      </c>
      <c r="I810" s="83"/>
      <c r="J810" s="83"/>
      <c r="K810" s="83"/>
      <c r="L810" s="83"/>
      <c r="M810" s="83"/>
      <c r="N810" s="83"/>
      <c r="O810" s="83"/>
      <c r="P810" s="83"/>
      <c r="Q810" s="83"/>
      <c r="R810" s="83"/>
      <c r="S810" s="83"/>
      <c r="T810" s="83"/>
      <c r="U810" s="99">
        <f>COUNTIF(通讯通路门店!$S:$S,$G810)</f>
        <v>0</v>
      </c>
      <c r="V810" s="99">
        <f>COUNTIFS(通讯通路门店!$S:$S,$G810,通讯通路门店!$J:$J,"综合卖场")</f>
        <v>0</v>
      </c>
      <c r="W810" s="99">
        <f>SUMIFS(通讯通路门店!$AJ:$AJ,通讯通路门店!$S:$S,通讯客户沙盘!$G810)</f>
        <v>0</v>
      </c>
      <c r="X810" s="99">
        <f t="shared" si="60"/>
        <v>0</v>
      </c>
      <c r="Y810" s="99">
        <f>COUNTIFS(通讯通路门店!$S:$S,$G810,通讯通路门店!$J:$J,"荣耀体验店")+COUNTIFS(通讯通路门店!$S:$S,$G810,通讯通路门店!$J:$J,"荣耀授权专卖店")</f>
        <v>0</v>
      </c>
      <c r="Z810" s="99">
        <f>COUNTIFS(通讯通路门店!$S:$S,$G810,通讯通路门店!$J:$J,"VIVO体验店")</f>
        <v>0</v>
      </c>
      <c r="AA810" s="99">
        <f>COUNTIFS(通讯通路门店!$S:$S,$G810,通讯通路门店!$J:$J,"OPPO体验店")</f>
        <v>0</v>
      </c>
      <c r="AB810" s="99">
        <f>COUNTIFS(通讯通路门店!$S:$S,$G810,通讯通路门店!$J:$J,"华为授权体验店")+COUNTIFS(通讯通路门店!$S:$S,$G810,通讯通路门店!$J:$J,"华为堡垒店")</f>
        <v>0</v>
      </c>
      <c r="AC810" s="99">
        <f>COUNTIFS(通讯通路门店!$S:$S,$G810,通讯通路门店!$J:$J,"小米体验店")</f>
        <v>0</v>
      </c>
      <c r="AD810" s="99">
        <f>COUNTIFS(通讯通路门店!$S:$S,$G810,通讯通路门店!$J:$J,"苹果体验店")</f>
        <v>0</v>
      </c>
      <c r="AE810" s="99">
        <f>COUNTIFS(通讯通路门店!$S:$S,$G810,通讯通路门店!$J:$J,"其他品牌专卖店")</f>
        <v>0</v>
      </c>
      <c r="AF810" s="99">
        <f>SUMIFS(通讯通路门店!$BI:$BI,通讯通路门店!$S:$S,$G810)</f>
        <v>0</v>
      </c>
      <c r="AG810" s="99">
        <f>SUMIFS(通讯通路门店!$BH:$BH,通讯通路门店!$S:$S,$G810)</f>
        <v>0</v>
      </c>
      <c r="AH810" s="99">
        <f t="shared" si="61"/>
        <v>0</v>
      </c>
      <c r="AI810" s="99">
        <f>SUMIFS(通讯通路门店!$BB:$BB,通讯通路门店!$S:$S,$G810)</f>
        <v>0</v>
      </c>
      <c r="AJ810" s="99">
        <f>SUMIFS(通讯通路门店!$BE:$BE,通讯通路门店!$S:$S,$G810)</f>
        <v>0</v>
      </c>
      <c r="AK810" s="99">
        <f>SUMIFS(通讯通路门店!$BG:$BG,通讯通路门店!$S:$S,$G810)</f>
        <v>0</v>
      </c>
      <c r="AL810" s="99">
        <f>SUMIFS(通讯通路门店!$BC:$BC,通讯通路门店!$S:$S,$G810)</f>
        <v>0</v>
      </c>
      <c r="AM810" s="99">
        <f>SUMIFS(通讯通路门店!$BD:$BD,通讯通路门店!$S:$S,$G810)</f>
        <v>0</v>
      </c>
      <c r="AN810" s="99">
        <f>SUMIFS(通讯通路门店!$BF:$BF,通讯通路门店!$S:$S,$G810)</f>
        <v>0</v>
      </c>
      <c r="AO810" s="99">
        <f t="shared" si="62"/>
        <v>0</v>
      </c>
      <c r="AP810" s="99">
        <f>SUMIFS(通讯通路门店!$K:$K,通讯通路门店!$S:$S,$G810)</f>
        <v>0</v>
      </c>
      <c r="AQ810" s="83"/>
      <c r="AR810" s="99">
        <f>SUMIFS(通讯通路门店!$T:$T,通讯通路门店!$S:$S,$G810)</f>
        <v>0</v>
      </c>
      <c r="AS810" s="99">
        <f>SUMIFS(通讯通路门店!$U:$U,通讯通路门店!$S:$S,$G810)</f>
        <v>0</v>
      </c>
      <c r="AT810" s="99">
        <f>SUMIFS(通讯通路门店!$V:$V,通讯通路门店!$S:$S,$G810)</f>
        <v>0</v>
      </c>
      <c r="AU810" s="99">
        <f>SUMIFS(通讯通路门店!$W:$W,通讯通路门店!$S:$S,$G810)</f>
        <v>0</v>
      </c>
      <c r="AV810" s="99">
        <f>SUMIFS(通讯通路门店!$Z:$Z,通讯通路门店!$S:$S,$G810)</f>
        <v>0</v>
      </c>
      <c r="AW810" s="99">
        <f>SUMIFS(通讯通路门店!$AB:$AB,通讯通路门店!$S:$S,$G810)</f>
        <v>0</v>
      </c>
      <c r="AX810" s="99">
        <f>SUMIFS(通讯通路门店!$X:$X,通讯通路门店!$S:$S,$G810)</f>
        <v>0</v>
      </c>
      <c r="AY810" s="99">
        <f>SUMIFS(通讯通路门店!$Y:$Y,通讯通路门店!$S:$S,$G810)</f>
        <v>0</v>
      </c>
      <c r="AZ810" s="99">
        <f>SUMIFS(通讯通路门店!$AA:$AA,通讯通路门店!$S:$S,$G810)</f>
        <v>0</v>
      </c>
      <c r="BA810" s="99">
        <f t="shared" si="63"/>
        <v>0</v>
      </c>
      <c r="BB810" s="99">
        <f t="shared" si="64"/>
        <v>0</v>
      </c>
      <c r="BC810" s="99">
        <f>SUMIFS(通讯通路门店!$W:$W,通讯通路门店!$S:$S,$G810,通讯通路门店!$J:$J,"荣耀体验店")+SUMIFS(通讯通路门店!$W:$W,通讯通路门店!$S:$S,$G810,通讯通路门店!$J:$J,"荣耀授权专卖店")</f>
        <v>0</v>
      </c>
      <c r="BD810" s="99">
        <f>SUMIFS(通讯通路门店!$Z:$Z,通讯通路门店!$S:$S,$G810,通讯通路门店!$J:$J,"VIVO体验店")</f>
        <v>0</v>
      </c>
      <c r="BE810" s="99">
        <f>SUMIFS(通讯通路门店!$AB:$AB,通讯通路门店!$S:$S,$G810,通讯通路门店!$J:$J,"OPPO体验店")</f>
        <v>0</v>
      </c>
      <c r="BF810" s="99">
        <f>SUMIFS(通讯通路门店!$X:$X,通讯通路门店!$S:$S,$G810,通讯通路门店!$J:$J,"华为授权体验店")+SUMIFS(通讯通路门店!$AA:$AA,通讯通路门店!$S:$S,$G810,通讯通路门店!$J:$J,"华为堡垒店")</f>
        <v>0</v>
      </c>
      <c r="BG810" s="99">
        <f>SUMIFS(通讯通路门店!$Y:$Y,通讯通路门店!$S:$S,$G810,通讯通路门店!$J:$J,"小米体验店")</f>
        <v>0</v>
      </c>
      <c r="BH810" s="99">
        <f>SUMIFS(通讯通路门店!$AA:$AA,通讯通路门店!$S:$S,$G810,通讯通路门店!$J:$J,"苹果体验店")</f>
        <v>0</v>
      </c>
      <c r="BI810" s="99">
        <f>SUMIFS(通讯通路门店!$K:$K,通讯通路门店!$S:$S,$G810,通讯通路门店!$J:$J,"其他品牌专卖店")</f>
        <v>0</v>
      </c>
      <c r="BJ810" s="99">
        <f>SUMIFS(通讯通路门店!$AC:$AC,通讯通路门店!$S:$S,$G810)</f>
        <v>0</v>
      </c>
      <c r="BK810" s="99">
        <f>SUMIFS(通讯通路门店!$AD:$AD,通讯通路门店!$S:$S,$G810)</f>
        <v>0</v>
      </c>
      <c r="BL810" s="99">
        <f>SUMIFS(通讯通路门店!$AE:$AE,通讯通路门店!$S:$S,$G810)</f>
        <v>0</v>
      </c>
      <c r="BM810" s="99">
        <f>SUMIFS(通讯通路门店!$AF:$AF,通讯通路门店!$S:$S,$G810)</f>
        <v>0</v>
      </c>
      <c r="BN810" s="99">
        <f>SUMIFS(通讯通路门店!$AG:$AG,通讯通路门店!$S:$S,$G810)</f>
        <v>0</v>
      </c>
      <c r="BO810" s="99">
        <f>SUMIFS(通讯通路门店!$AH:$AH,通讯通路门店!$S:$S,$G810)</f>
        <v>0</v>
      </c>
      <c r="BP810" s="99">
        <f>SUMIFS(通讯通路门店!$AI:$AI,通讯通路门店!$S:$S,$G810)</f>
        <v>0</v>
      </c>
      <c r="BQ810" s="83"/>
    </row>
    <row r="811" spans="1:69">
      <c r="A811" s="99" t="str">
        <f>IFERROR(_xlfn.XLOOKUP($G811,通讯通路门店!$S$4:$S$993931,通讯通路门店!$A$4:$A$993931,0,0),"")</f>
        <v/>
      </c>
      <c r="B811" s="99" t="str">
        <f>IFERROR(_xlfn.XLOOKUP($G811,通讯通路门店!$S$4:$S$993931,通讯通路门店!$B$4:$B$993931,0,0),"")</f>
        <v/>
      </c>
      <c r="C811" s="99" t="str">
        <f>IFERROR(_xlfn.XLOOKUP($G811,通讯通路门店!$S$4:$S$993931,通讯通路门店!$C$4:$C$993931,0,0),"")</f>
        <v/>
      </c>
      <c r="D811" s="99" t="str">
        <f>IFERROR(_xlfn.XLOOKUP($G811,通讯通路门店!$S$4:$S$993931,通讯通路门店!$D$4:$D$993931,0,0),"")</f>
        <v/>
      </c>
      <c r="E811" s="83"/>
      <c r="F811" s="83"/>
      <c r="G811" s="101" t="e">
        <v>#N/A</v>
      </c>
      <c r="H811" s="102" t="str">
        <f>IFERROR(_xlfn.XLOOKUP($G811,通讯通路门店!$S$4:$S$993931,通讯通路门店!$R$4:$R$993931,0,0),"")</f>
        <v/>
      </c>
      <c r="I811" s="83"/>
      <c r="J811" s="83"/>
      <c r="K811" s="83"/>
      <c r="L811" s="83"/>
      <c r="M811" s="83"/>
      <c r="N811" s="83"/>
      <c r="O811" s="83"/>
      <c r="P811" s="83"/>
      <c r="Q811" s="83"/>
      <c r="R811" s="83"/>
      <c r="S811" s="83"/>
      <c r="T811" s="83"/>
      <c r="U811" s="99">
        <f>COUNTIF(通讯通路门店!$S:$S,$G811)</f>
        <v>0</v>
      </c>
      <c r="V811" s="99">
        <f>COUNTIFS(通讯通路门店!$S:$S,$G811,通讯通路门店!$J:$J,"综合卖场")</f>
        <v>0</v>
      </c>
      <c r="W811" s="99">
        <f>SUMIFS(通讯通路门店!$AJ:$AJ,通讯通路门店!$S:$S,通讯客户沙盘!$G811)</f>
        <v>0</v>
      </c>
      <c r="X811" s="99">
        <f t="shared" si="60"/>
        <v>0</v>
      </c>
      <c r="Y811" s="99">
        <f>COUNTIFS(通讯通路门店!$S:$S,$G811,通讯通路门店!$J:$J,"荣耀体验店")+COUNTIFS(通讯通路门店!$S:$S,$G811,通讯通路门店!$J:$J,"荣耀授权专卖店")</f>
        <v>0</v>
      </c>
      <c r="Z811" s="99">
        <f>COUNTIFS(通讯通路门店!$S:$S,$G811,通讯通路门店!$J:$J,"VIVO体验店")</f>
        <v>0</v>
      </c>
      <c r="AA811" s="99">
        <f>COUNTIFS(通讯通路门店!$S:$S,$G811,通讯通路门店!$J:$J,"OPPO体验店")</f>
        <v>0</v>
      </c>
      <c r="AB811" s="99">
        <f>COUNTIFS(通讯通路门店!$S:$S,$G811,通讯通路门店!$J:$J,"华为授权体验店")+COUNTIFS(通讯通路门店!$S:$S,$G811,通讯通路门店!$J:$J,"华为堡垒店")</f>
        <v>0</v>
      </c>
      <c r="AC811" s="99">
        <f>COUNTIFS(通讯通路门店!$S:$S,$G811,通讯通路门店!$J:$J,"小米体验店")</f>
        <v>0</v>
      </c>
      <c r="AD811" s="99">
        <f>COUNTIFS(通讯通路门店!$S:$S,$G811,通讯通路门店!$J:$J,"苹果体验店")</f>
        <v>0</v>
      </c>
      <c r="AE811" s="99">
        <f>COUNTIFS(通讯通路门店!$S:$S,$G811,通讯通路门店!$J:$J,"其他品牌专卖店")</f>
        <v>0</v>
      </c>
      <c r="AF811" s="99">
        <f>SUMIFS(通讯通路门店!$BI:$BI,通讯通路门店!$S:$S,$G811)</f>
        <v>0</v>
      </c>
      <c r="AG811" s="99">
        <f>SUMIFS(通讯通路门店!$BH:$BH,通讯通路门店!$S:$S,$G811)</f>
        <v>0</v>
      </c>
      <c r="AH811" s="99">
        <f t="shared" si="61"/>
        <v>0</v>
      </c>
      <c r="AI811" s="99">
        <f>SUMIFS(通讯通路门店!$BB:$BB,通讯通路门店!$S:$S,$G811)</f>
        <v>0</v>
      </c>
      <c r="AJ811" s="99">
        <f>SUMIFS(通讯通路门店!$BE:$BE,通讯通路门店!$S:$S,$G811)</f>
        <v>0</v>
      </c>
      <c r="AK811" s="99">
        <f>SUMIFS(通讯通路门店!$BG:$BG,通讯通路门店!$S:$S,$G811)</f>
        <v>0</v>
      </c>
      <c r="AL811" s="99">
        <f>SUMIFS(通讯通路门店!$BC:$BC,通讯通路门店!$S:$S,$G811)</f>
        <v>0</v>
      </c>
      <c r="AM811" s="99">
        <f>SUMIFS(通讯通路门店!$BD:$BD,通讯通路门店!$S:$S,$G811)</f>
        <v>0</v>
      </c>
      <c r="AN811" s="99">
        <f>SUMIFS(通讯通路门店!$BF:$BF,通讯通路门店!$S:$S,$G811)</f>
        <v>0</v>
      </c>
      <c r="AO811" s="99">
        <f t="shared" si="62"/>
        <v>0</v>
      </c>
      <c r="AP811" s="99">
        <f>SUMIFS(通讯通路门店!$K:$K,通讯通路门店!$S:$S,$G811)</f>
        <v>0</v>
      </c>
      <c r="AQ811" s="83"/>
      <c r="AR811" s="99">
        <f>SUMIFS(通讯通路门店!$T:$T,通讯通路门店!$S:$S,$G811)</f>
        <v>0</v>
      </c>
      <c r="AS811" s="99">
        <f>SUMIFS(通讯通路门店!$U:$U,通讯通路门店!$S:$S,$G811)</f>
        <v>0</v>
      </c>
      <c r="AT811" s="99">
        <f>SUMIFS(通讯通路门店!$V:$V,通讯通路门店!$S:$S,$G811)</f>
        <v>0</v>
      </c>
      <c r="AU811" s="99">
        <f>SUMIFS(通讯通路门店!$W:$W,通讯通路门店!$S:$S,$G811)</f>
        <v>0</v>
      </c>
      <c r="AV811" s="99">
        <f>SUMIFS(通讯通路门店!$Z:$Z,通讯通路门店!$S:$S,$G811)</f>
        <v>0</v>
      </c>
      <c r="AW811" s="99">
        <f>SUMIFS(通讯通路门店!$AB:$AB,通讯通路门店!$S:$S,$G811)</f>
        <v>0</v>
      </c>
      <c r="AX811" s="99">
        <f>SUMIFS(通讯通路门店!$X:$X,通讯通路门店!$S:$S,$G811)</f>
        <v>0</v>
      </c>
      <c r="AY811" s="99">
        <f>SUMIFS(通讯通路门店!$Y:$Y,通讯通路门店!$S:$S,$G811)</f>
        <v>0</v>
      </c>
      <c r="AZ811" s="99">
        <f>SUMIFS(通讯通路门店!$AA:$AA,通讯通路门店!$S:$S,$G811)</f>
        <v>0</v>
      </c>
      <c r="BA811" s="99">
        <f t="shared" si="63"/>
        <v>0</v>
      </c>
      <c r="BB811" s="99">
        <f t="shared" si="64"/>
        <v>0</v>
      </c>
      <c r="BC811" s="99">
        <f>SUMIFS(通讯通路门店!$W:$W,通讯通路门店!$S:$S,$G811,通讯通路门店!$J:$J,"荣耀体验店")+SUMIFS(通讯通路门店!$W:$W,通讯通路门店!$S:$S,$G811,通讯通路门店!$J:$J,"荣耀授权专卖店")</f>
        <v>0</v>
      </c>
      <c r="BD811" s="99">
        <f>SUMIFS(通讯通路门店!$Z:$Z,通讯通路门店!$S:$S,$G811,通讯通路门店!$J:$J,"VIVO体验店")</f>
        <v>0</v>
      </c>
      <c r="BE811" s="99">
        <f>SUMIFS(通讯通路门店!$AB:$AB,通讯通路门店!$S:$S,$G811,通讯通路门店!$J:$J,"OPPO体验店")</f>
        <v>0</v>
      </c>
      <c r="BF811" s="99">
        <f>SUMIFS(通讯通路门店!$X:$X,通讯通路门店!$S:$S,$G811,通讯通路门店!$J:$J,"华为授权体验店")+SUMIFS(通讯通路门店!$AA:$AA,通讯通路门店!$S:$S,$G811,通讯通路门店!$J:$J,"华为堡垒店")</f>
        <v>0</v>
      </c>
      <c r="BG811" s="99">
        <f>SUMIFS(通讯通路门店!$Y:$Y,通讯通路门店!$S:$S,$G811,通讯通路门店!$J:$J,"小米体验店")</f>
        <v>0</v>
      </c>
      <c r="BH811" s="99">
        <f>SUMIFS(通讯通路门店!$AA:$AA,通讯通路门店!$S:$S,$G811,通讯通路门店!$J:$J,"苹果体验店")</f>
        <v>0</v>
      </c>
      <c r="BI811" s="99">
        <f>SUMIFS(通讯通路门店!$K:$K,通讯通路门店!$S:$S,$G811,通讯通路门店!$J:$J,"其他品牌专卖店")</f>
        <v>0</v>
      </c>
      <c r="BJ811" s="99">
        <f>SUMIFS(通讯通路门店!$AC:$AC,通讯通路门店!$S:$S,$G811)</f>
        <v>0</v>
      </c>
      <c r="BK811" s="99">
        <f>SUMIFS(通讯通路门店!$AD:$AD,通讯通路门店!$S:$S,$G811)</f>
        <v>0</v>
      </c>
      <c r="BL811" s="99">
        <f>SUMIFS(通讯通路门店!$AE:$AE,通讯通路门店!$S:$S,$G811)</f>
        <v>0</v>
      </c>
      <c r="BM811" s="99">
        <f>SUMIFS(通讯通路门店!$AF:$AF,通讯通路门店!$S:$S,$G811)</f>
        <v>0</v>
      </c>
      <c r="BN811" s="99">
        <f>SUMIFS(通讯通路门店!$AG:$AG,通讯通路门店!$S:$S,$G811)</f>
        <v>0</v>
      </c>
      <c r="BO811" s="99">
        <f>SUMIFS(通讯通路门店!$AH:$AH,通讯通路门店!$S:$S,$G811)</f>
        <v>0</v>
      </c>
      <c r="BP811" s="99">
        <f>SUMIFS(通讯通路门店!$AI:$AI,通讯通路门店!$S:$S,$G811)</f>
        <v>0</v>
      </c>
      <c r="BQ811" s="83"/>
    </row>
    <row r="812" spans="1:69">
      <c r="A812" s="99" t="str">
        <f>IFERROR(_xlfn.XLOOKUP($G812,通讯通路门店!$S$4:$S$993931,通讯通路门店!$A$4:$A$993931,0,0),"")</f>
        <v/>
      </c>
      <c r="B812" s="99" t="str">
        <f>IFERROR(_xlfn.XLOOKUP($G812,通讯通路门店!$S$4:$S$993931,通讯通路门店!$B$4:$B$993931,0,0),"")</f>
        <v/>
      </c>
      <c r="C812" s="99" t="str">
        <f>IFERROR(_xlfn.XLOOKUP($G812,通讯通路门店!$S$4:$S$993931,通讯通路门店!$C$4:$C$993931,0,0),"")</f>
        <v/>
      </c>
      <c r="D812" s="99" t="str">
        <f>IFERROR(_xlfn.XLOOKUP($G812,通讯通路门店!$S$4:$S$993931,通讯通路门店!$D$4:$D$993931,0,0),"")</f>
        <v/>
      </c>
      <c r="E812" s="83"/>
      <c r="F812" s="83"/>
      <c r="G812" s="101" t="e">
        <v>#N/A</v>
      </c>
      <c r="H812" s="102" t="str">
        <f>IFERROR(_xlfn.XLOOKUP($G812,通讯通路门店!$S$4:$S$993931,通讯通路门店!$R$4:$R$993931,0,0),"")</f>
        <v/>
      </c>
      <c r="I812" s="83"/>
      <c r="J812" s="83"/>
      <c r="K812" s="83"/>
      <c r="L812" s="83"/>
      <c r="M812" s="83"/>
      <c r="N812" s="83"/>
      <c r="O812" s="83"/>
      <c r="P812" s="83"/>
      <c r="Q812" s="83"/>
      <c r="R812" s="83"/>
      <c r="S812" s="83"/>
      <c r="T812" s="83"/>
      <c r="U812" s="99">
        <f>COUNTIF(通讯通路门店!$S:$S,$G812)</f>
        <v>0</v>
      </c>
      <c r="V812" s="99">
        <f>COUNTIFS(通讯通路门店!$S:$S,$G812,通讯通路门店!$J:$J,"综合卖场")</f>
        <v>0</v>
      </c>
      <c r="W812" s="99">
        <f>SUMIFS(通讯通路门店!$AJ:$AJ,通讯通路门店!$S:$S,通讯客户沙盘!$G812)</f>
        <v>0</v>
      </c>
      <c r="X812" s="99">
        <f t="shared" si="60"/>
        <v>0</v>
      </c>
      <c r="Y812" s="99">
        <f>COUNTIFS(通讯通路门店!$S:$S,$G812,通讯通路门店!$J:$J,"荣耀体验店")+COUNTIFS(通讯通路门店!$S:$S,$G812,通讯通路门店!$J:$J,"荣耀授权专卖店")</f>
        <v>0</v>
      </c>
      <c r="Z812" s="99">
        <f>COUNTIFS(通讯通路门店!$S:$S,$G812,通讯通路门店!$J:$J,"VIVO体验店")</f>
        <v>0</v>
      </c>
      <c r="AA812" s="99">
        <f>COUNTIFS(通讯通路门店!$S:$S,$G812,通讯通路门店!$J:$J,"OPPO体验店")</f>
        <v>0</v>
      </c>
      <c r="AB812" s="99">
        <f>COUNTIFS(通讯通路门店!$S:$S,$G812,通讯通路门店!$J:$J,"华为授权体验店")+COUNTIFS(通讯通路门店!$S:$S,$G812,通讯通路门店!$J:$J,"华为堡垒店")</f>
        <v>0</v>
      </c>
      <c r="AC812" s="99">
        <f>COUNTIFS(通讯通路门店!$S:$S,$G812,通讯通路门店!$J:$J,"小米体验店")</f>
        <v>0</v>
      </c>
      <c r="AD812" s="99">
        <f>COUNTIFS(通讯通路门店!$S:$S,$G812,通讯通路门店!$J:$J,"苹果体验店")</f>
        <v>0</v>
      </c>
      <c r="AE812" s="99">
        <f>COUNTIFS(通讯通路门店!$S:$S,$G812,通讯通路门店!$J:$J,"其他品牌专卖店")</f>
        <v>0</v>
      </c>
      <c r="AF812" s="99">
        <f>SUMIFS(通讯通路门店!$BI:$BI,通讯通路门店!$S:$S,$G812)</f>
        <v>0</v>
      </c>
      <c r="AG812" s="99">
        <f>SUMIFS(通讯通路门店!$BH:$BH,通讯通路门店!$S:$S,$G812)</f>
        <v>0</v>
      </c>
      <c r="AH812" s="99">
        <f t="shared" si="61"/>
        <v>0</v>
      </c>
      <c r="AI812" s="99">
        <f>SUMIFS(通讯通路门店!$BB:$BB,通讯通路门店!$S:$S,$G812)</f>
        <v>0</v>
      </c>
      <c r="AJ812" s="99">
        <f>SUMIFS(通讯通路门店!$BE:$BE,通讯通路门店!$S:$S,$G812)</f>
        <v>0</v>
      </c>
      <c r="AK812" s="99">
        <f>SUMIFS(通讯通路门店!$BG:$BG,通讯通路门店!$S:$S,$G812)</f>
        <v>0</v>
      </c>
      <c r="AL812" s="99">
        <f>SUMIFS(通讯通路门店!$BC:$BC,通讯通路门店!$S:$S,$G812)</f>
        <v>0</v>
      </c>
      <c r="AM812" s="99">
        <f>SUMIFS(通讯通路门店!$BD:$BD,通讯通路门店!$S:$S,$G812)</f>
        <v>0</v>
      </c>
      <c r="AN812" s="99">
        <f>SUMIFS(通讯通路门店!$BF:$BF,通讯通路门店!$S:$S,$G812)</f>
        <v>0</v>
      </c>
      <c r="AO812" s="99">
        <f t="shared" si="62"/>
        <v>0</v>
      </c>
      <c r="AP812" s="99">
        <f>SUMIFS(通讯通路门店!$K:$K,通讯通路门店!$S:$S,$G812)</f>
        <v>0</v>
      </c>
      <c r="AQ812" s="83"/>
      <c r="AR812" s="99">
        <f>SUMIFS(通讯通路门店!$T:$T,通讯通路门店!$S:$S,$G812)</f>
        <v>0</v>
      </c>
      <c r="AS812" s="99">
        <f>SUMIFS(通讯通路门店!$U:$U,通讯通路门店!$S:$S,$G812)</f>
        <v>0</v>
      </c>
      <c r="AT812" s="99">
        <f>SUMIFS(通讯通路门店!$V:$V,通讯通路门店!$S:$S,$G812)</f>
        <v>0</v>
      </c>
      <c r="AU812" s="99">
        <f>SUMIFS(通讯通路门店!$W:$W,通讯通路门店!$S:$S,$G812)</f>
        <v>0</v>
      </c>
      <c r="AV812" s="99">
        <f>SUMIFS(通讯通路门店!$Z:$Z,通讯通路门店!$S:$S,$G812)</f>
        <v>0</v>
      </c>
      <c r="AW812" s="99">
        <f>SUMIFS(通讯通路门店!$AB:$AB,通讯通路门店!$S:$S,$G812)</f>
        <v>0</v>
      </c>
      <c r="AX812" s="99">
        <f>SUMIFS(通讯通路门店!$X:$X,通讯通路门店!$S:$S,$G812)</f>
        <v>0</v>
      </c>
      <c r="AY812" s="99">
        <f>SUMIFS(通讯通路门店!$Y:$Y,通讯通路门店!$S:$S,$G812)</f>
        <v>0</v>
      </c>
      <c r="AZ812" s="99">
        <f>SUMIFS(通讯通路门店!$AA:$AA,通讯通路门店!$S:$S,$G812)</f>
        <v>0</v>
      </c>
      <c r="BA812" s="99">
        <f t="shared" si="63"/>
        <v>0</v>
      </c>
      <c r="BB812" s="99">
        <f t="shared" si="64"/>
        <v>0</v>
      </c>
      <c r="BC812" s="99">
        <f>SUMIFS(通讯通路门店!$W:$W,通讯通路门店!$S:$S,$G812,通讯通路门店!$J:$J,"荣耀体验店")+SUMIFS(通讯通路门店!$W:$W,通讯通路门店!$S:$S,$G812,通讯通路门店!$J:$J,"荣耀授权专卖店")</f>
        <v>0</v>
      </c>
      <c r="BD812" s="99">
        <f>SUMIFS(通讯通路门店!$Z:$Z,通讯通路门店!$S:$S,$G812,通讯通路门店!$J:$J,"VIVO体验店")</f>
        <v>0</v>
      </c>
      <c r="BE812" s="99">
        <f>SUMIFS(通讯通路门店!$AB:$AB,通讯通路门店!$S:$S,$G812,通讯通路门店!$J:$J,"OPPO体验店")</f>
        <v>0</v>
      </c>
      <c r="BF812" s="99">
        <f>SUMIFS(通讯通路门店!$X:$X,通讯通路门店!$S:$S,$G812,通讯通路门店!$J:$J,"华为授权体验店")+SUMIFS(通讯通路门店!$AA:$AA,通讯通路门店!$S:$S,$G812,通讯通路门店!$J:$J,"华为堡垒店")</f>
        <v>0</v>
      </c>
      <c r="BG812" s="99">
        <f>SUMIFS(通讯通路门店!$Y:$Y,通讯通路门店!$S:$S,$G812,通讯通路门店!$J:$J,"小米体验店")</f>
        <v>0</v>
      </c>
      <c r="BH812" s="99">
        <f>SUMIFS(通讯通路门店!$AA:$AA,通讯通路门店!$S:$S,$G812,通讯通路门店!$J:$J,"苹果体验店")</f>
        <v>0</v>
      </c>
      <c r="BI812" s="99">
        <f>SUMIFS(通讯通路门店!$K:$K,通讯通路门店!$S:$S,$G812,通讯通路门店!$J:$J,"其他品牌专卖店")</f>
        <v>0</v>
      </c>
      <c r="BJ812" s="99">
        <f>SUMIFS(通讯通路门店!$AC:$AC,通讯通路门店!$S:$S,$G812)</f>
        <v>0</v>
      </c>
      <c r="BK812" s="99">
        <f>SUMIFS(通讯通路门店!$AD:$AD,通讯通路门店!$S:$S,$G812)</f>
        <v>0</v>
      </c>
      <c r="BL812" s="99">
        <f>SUMIFS(通讯通路门店!$AE:$AE,通讯通路门店!$S:$S,$G812)</f>
        <v>0</v>
      </c>
      <c r="BM812" s="99">
        <f>SUMIFS(通讯通路门店!$AF:$AF,通讯通路门店!$S:$S,$G812)</f>
        <v>0</v>
      </c>
      <c r="BN812" s="99">
        <f>SUMIFS(通讯通路门店!$AG:$AG,通讯通路门店!$S:$S,$G812)</f>
        <v>0</v>
      </c>
      <c r="BO812" s="99">
        <f>SUMIFS(通讯通路门店!$AH:$AH,通讯通路门店!$S:$S,$G812)</f>
        <v>0</v>
      </c>
      <c r="BP812" s="99">
        <f>SUMIFS(通讯通路门店!$AI:$AI,通讯通路门店!$S:$S,$G812)</f>
        <v>0</v>
      </c>
      <c r="BQ812" s="83"/>
    </row>
    <row r="813" spans="1:69">
      <c r="A813" s="99" t="str">
        <f>IFERROR(_xlfn.XLOOKUP($G813,通讯通路门店!$S$4:$S$993931,通讯通路门店!$A$4:$A$993931,0,0),"")</f>
        <v/>
      </c>
      <c r="B813" s="99" t="str">
        <f>IFERROR(_xlfn.XLOOKUP($G813,通讯通路门店!$S$4:$S$993931,通讯通路门店!$B$4:$B$993931,0,0),"")</f>
        <v/>
      </c>
      <c r="C813" s="99" t="str">
        <f>IFERROR(_xlfn.XLOOKUP($G813,通讯通路门店!$S$4:$S$993931,通讯通路门店!$C$4:$C$993931,0,0),"")</f>
        <v/>
      </c>
      <c r="D813" s="99" t="str">
        <f>IFERROR(_xlfn.XLOOKUP($G813,通讯通路门店!$S$4:$S$993931,通讯通路门店!$D$4:$D$993931,0,0),"")</f>
        <v/>
      </c>
      <c r="E813" s="83"/>
      <c r="F813" s="83"/>
      <c r="G813" s="101" t="e">
        <v>#N/A</v>
      </c>
      <c r="H813" s="102" t="str">
        <f>IFERROR(_xlfn.XLOOKUP($G813,通讯通路门店!$S$4:$S$993931,通讯通路门店!$R$4:$R$993931,0,0),"")</f>
        <v/>
      </c>
      <c r="I813" s="83"/>
      <c r="J813" s="83"/>
      <c r="K813" s="83"/>
      <c r="L813" s="83"/>
      <c r="M813" s="83"/>
      <c r="N813" s="83"/>
      <c r="O813" s="83"/>
      <c r="P813" s="83"/>
      <c r="Q813" s="83"/>
      <c r="R813" s="83"/>
      <c r="S813" s="83"/>
      <c r="T813" s="83"/>
      <c r="U813" s="99">
        <f>COUNTIF(通讯通路门店!$S:$S,$G813)</f>
        <v>0</v>
      </c>
      <c r="V813" s="99">
        <f>COUNTIFS(通讯通路门店!$S:$S,$G813,通讯通路门店!$J:$J,"综合卖场")</f>
        <v>0</v>
      </c>
      <c r="W813" s="99">
        <f>SUMIFS(通讯通路门店!$AJ:$AJ,通讯通路门店!$S:$S,通讯客户沙盘!$G813)</f>
        <v>0</v>
      </c>
      <c r="X813" s="99">
        <f t="shared" si="60"/>
        <v>0</v>
      </c>
      <c r="Y813" s="99">
        <f>COUNTIFS(通讯通路门店!$S:$S,$G813,通讯通路门店!$J:$J,"荣耀体验店")+COUNTIFS(通讯通路门店!$S:$S,$G813,通讯通路门店!$J:$J,"荣耀授权专卖店")</f>
        <v>0</v>
      </c>
      <c r="Z813" s="99">
        <f>COUNTIFS(通讯通路门店!$S:$S,$G813,通讯通路门店!$J:$J,"VIVO体验店")</f>
        <v>0</v>
      </c>
      <c r="AA813" s="99">
        <f>COUNTIFS(通讯通路门店!$S:$S,$G813,通讯通路门店!$J:$J,"OPPO体验店")</f>
        <v>0</v>
      </c>
      <c r="AB813" s="99">
        <f>COUNTIFS(通讯通路门店!$S:$S,$G813,通讯通路门店!$J:$J,"华为授权体验店")+COUNTIFS(通讯通路门店!$S:$S,$G813,通讯通路门店!$J:$J,"华为堡垒店")</f>
        <v>0</v>
      </c>
      <c r="AC813" s="99">
        <f>COUNTIFS(通讯通路门店!$S:$S,$G813,通讯通路门店!$J:$J,"小米体验店")</f>
        <v>0</v>
      </c>
      <c r="AD813" s="99">
        <f>COUNTIFS(通讯通路门店!$S:$S,$G813,通讯通路门店!$J:$J,"苹果体验店")</f>
        <v>0</v>
      </c>
      <c r="AE813" s="99">
        <f>COUNTIFS(通讯通路门店!$S:$S,$G813,通讯通路门店!$J:$J,"其他品牌专卖店")</f>
        <v>0</v>
      </c>
      <c r="AF813" s="99">
        <f>SUMIFS(通讯通路门店!$BI:$BI,通讯通路门店!$S:$S,$G813)</f>
        <v>0</v>
      </c>
      <c r="AG813" s="99">
        <f>SUMIFS(通讯通路门店!$BH:$BH,通讯通路门店!$S:$S,$G813)</f>
        <v>0</v>
      </c>
      <c r="AH813" s="99">
        <f t="shared" si="61"/>
        <v>0</v>
      </c>
      <c r="AI813" s="99">
        <f>SUMIFS(通讯通路门店!$BB:$BB,通讯通路门店!$S:$S,$G813)</f>
        <v>0</v>
      </c>
      <c r="AJ813" s="99">
        <f>SUMIFS(通讯通路门店!$BE:$BE,通讯通路门店!$S:$S,$G813)</f>
        <v>0</v>
      </c>
      <c r="AK813" s="99">
        <f>SUMIFS(通讯通路门店!$BG:$BG,通讯通路门店!$S:$S,$G813)</f>
        <v>0</v>
      </c>
      <c r="AL813" s="99">
        <f>SUMIFS(通讯通路门店!$BC:$BC,通讯通路门店!$S:$S,$G813)</f>
        <v>0</v>
      </c>
      <c r="AM813" s="99">
        <f>SUMIFS(通讯通路门店!$BD:$BD,通讯通路门店!$S:$S,$G813)</f>
        <v>0</v>
      </c>
      <c r="AN813" s="99">
        <f>SUMIFS(通讯通路门店!$BF:$BF,通讯通路门店!$S:$S,$G813)</f>
        <v>0</v>
      </c>
      <c r="AO813" s="99">
        <f t="shared" si="62"/>
        <v>0</v>
      </c>
      <c r="AP813" s="99">
        <f>SUMIFS(通讯通路门店!$K:$K,通讯通路门店!$S:$S,$G813)</f>
        <v>0</v>
      </c>
      <c r="AQ813" s="83"/>
      <c r="AR813" s="99">
        <f>SUMIFS(通讯通路门店!$T:$T,通讯通路门店!$S:$S,$G813)</f>
        <v>0</v>
      </c>
      <c r="AS813" s="99">
        <f>SUMIFS(通讯通路门店!$U:$U,通讯通路门店!$S:$S,$G813)</f>
        <v>0</v>
      </c>
      <c r="AT813" s="99">
        <f>SUMIFS(通讯通路门店!$V:$V,通讯通路门店!$S:$S,$G813)</f>
        <v>0</v>
      </c>
      <c r="AU813" s="99">
        <f>SUMIFS(通讯通路门店!$W:$W,通讯通路门店!$S:$S,$G813)</f>
        <v>0</v>
      </c>
      <c r="AV813" s="99">
        <f>SUMIFS(通讯通路门店!$Z:$Z,通讯通路门店!$S:$S,$G813)</f>
        <v>0</v>
      </c>
      <c r="AW813" s="99">
        <f>SUMIFS(通讯通路门店!$AB:$AB,通讯通路门店!$S:$S,$G813)</f>
        <v>0</v>
      </c>
      <c r="AX813" s="99">
        <f>SUMIFS(通讯通路门店!$X:$X,通讯通路门店!$S:$S,$G813)</f>
        <v>0</v>
      </c>
      <c r="AY813" s="99">
        <f>SUMIFS(通讯通路门店!$Y:$Y,通讯通路门店!$S:$S,$G813)</f>
        <v>0</v>
      </c>
      <c r="AZ813" s="99">
        <f>SUMIFS(通讯通路门店!$AA:$AA,通讯通路门店!$S:$S,$G813)</f>
        <v>0</v>
      </c>
      <c r="BA813" s="99">
        <f t="shared" si="63"/>
        <v>0</v>
      </c>
      <c r="BB813" s="99">
        <f t="shared" si="64"/>
        <v>0</v>
      </c>
      <c r="BC813" s="99">
        <f>SUMIFS(通讯通路门店!$W:$W,通讯通路门店!$S:$S,$G813,通讯通路门店!$J:$J,"荣耀体验店")+SUMIFS(通讯通路门店!$W:$W,通讯通路门店!$S:$S,$G813,通讯通路门店!$J:$J,"荣耀授权专卖店")</f>
        <v>0</v>
      </c>
      <c r="BD813" s="99">
        <f>SUMIFS(通讯通路门店!$Z:$Z,通讯通路门店!$S:$S,$G813,通讯通路门店!$J:$J,"VIVO体验店")</f>
        <v>0</v>
      </c>
      <c r="BE813" s="99">
        <f>SUMIFS(通讯通路门店!$AB:$AB,通讯通路门店!$S:$S,$G813,通讯通路门店!$J:$J,"OPPO体验店")</f>
        <v>0</v>
      </c>
      <c r="BF813" s="99">
        <f>SUMIFS(通讯通路门店!$X:$X,通讯通路门店!$S:$S,$G813,通讯通路门店!$J:$J,"华为授权体验店")+SUMIFS(通讯通路门店!$AA:$AA,通讯通路门店!$S:$S,$G813,通讯通路门店!$J:$J,"华为堡垒店")</f>
        <v>0</v>
      </c>
      <c r="BG813" s="99">
        <f>SUMIFS(通讯通路门店!$Y:$Y,通讯通路门店!$S:$S,$G813,通讯通路门店!$J:$J,"小米体验店")</f>
        <v>0</v>
      </c>
      <c r="BH813" s="99">
        <f>SUMIFS(通讯通路门店!$AA:$AA,通讯通路门店!$S:$S,$G813,通讯通路门店!$J:$J,"苹果体验店")</f>
        <v>0</v>
      </c>
      <c r="BI813" s="99">
        <f>SUMIFS(通讯通路门店!$K:$K,通讯通路门店!$S:$S,$G813,通讯通路门店!$J:$J,"其他品牌专卖店")</f>
        <v>0</v>
      </c>
      <c r="BJ813" s="99">
        <f>SUMIFS(通讯通路门店!$AC:$AC,通讯通路门店!$S:$S,$G813)</f>
        <v>0</v>
      </c>
      <c r="BK813" s="99">
        <f>SUMIFS(通讯通路门店!$AD:$AD,通讯通路门店!$S:$S,$G813)</f>
        <v>0</v>
      </c>
      <c r="BL813" s="99">
        <f>SUMIFS(通讯通路门店!$AE:$AE,通讯通路门店!$S:$S,$G813)</f>
        <v>0</v>
      </c>
      <c r="BM813" s="99">
        <f>SUMIFS(通讯通路门店!$AF:$AF,通讯通路门店!$S:$S,$G813)</f>
        <v>0</v>
      </c>
      <c r="BN813" s="99">
        <f>SUMIFS(通讯通路门店!$AG:$AG,通讯通路门店!$S:$S,$G813)</f>
        <v>0</v>
      </c>
      <c r="BO813" s="99">
        <f>SUMIFS(通讯通路门店!$AH:$AH,通讯通路门店!$S:$S,$G813)</f>
        <v>0</v>
      </c>
      <c r="BP813" s="99">
        <f>SUMIFS(通讯通路门店!$AI:$AI,通讯通路门店!$S:$S,$G813)</f>
        <v>0</v>
      </c>
      <c r="BQ813" s="83"/>
    </row>
    <row r="814" spans="1:69">
      <c r="A814" s="99" t="str">
        <f>IFERROR(_xlfn.XLOOKUP($G814,通讯通路门店!$S$4:$S$993931,通讯通路门店!$A$4:$A$993931,0,0),"")</f>
        <v/>
      </c>
      <c r="B814" s="99" t="str">
        <f>IFERROR(_xlfn.XLOOKUP($G814,通讯通路门店!$S$4:$S$993931,通讯通路门店!$B$4:$B$993931,0,0),"")</f>
        <v/>
      </c>
      <c r="C814" s="99" t="str">
        <f>IFERROR(_xlfn.XLOOKUP($G814,通讯通路门店!$S$4:$S$993931,通讯通路门店!$C$4:$C$993931,0,0),"")</f>
        <v/>
      </c>
      <c r="D814" s="99" t="str">
        <f>IFERROR(_xlfn.XLOOKUP($G814,通讯通路门店!$S$4:$S$993931,通讯通路门店!$D$4:$D$993931,0,0),"")</f>
        <v/>
      </c>
      <c r="E814" s="83"/>
      <c r="F814" s="83"/>
      <c r="G814" s="101" t="e">
        <v>#N/A</v>
      </c>
      <c r="H814" s="102" t="str">
        <f>IFERROR(_xlfn.XLOOKUP($G814,通讯通路门店!$S$4:$S$993931,通讯通路门店!$R$4:$R$993931,0,0),"")</f>
        <v/>
      </c>
      <c r="I814" s="83"/>
      <c r="J814" s="83"/>
      <c r="K814" s="83"/>
      <c r="L814" s="83"/>
      <c r="M814" s="83"/>
      <c r="N814" s="83"/>
      <c r="O814" s="83"/>
      <c r="P814" s="83"/>
      <c r="Q814" s="83"/>
      <c r="R814" s="83"/>
      <c r="S814" s="83"/>
      <c r="T814" s="83"/>
      <c r="U814" s="99">
        <f>COUNTIF(通讯通路门店!$S:$S,$G814)</f>
        <v>0</v>
      </c>
      <c r="V814" s="99">
        <f>COUNTIFS(通讯通路门店!$S:$S,$G814,通讯通路门店!$J:$J,"综合卖场")</f>
        <v>0</v>
      </c>
      <c r="W814" s="99">
        <f>SUMIFS(通讯通路门店!$AJ:$AJ,通讯通路门店!$S:$S,通讯客户沙盘!$G814)</f>
        <v>0</v>
      </c>
      <c r="X814" s="99">
        <f t="shared" si="60"/>
        <v>0</v>
      </c>
      <c r="Y814" s="99">
        <f>COUNTIFS(通讯通路门店!$S:$S,$G814,通讯通路门店!$J:$J,"荣耀体验店")+COUNTIFS(通讯通路门店!$S:$S,$G814,通讯通路门店!$J:$J,"荣耀授权专卖店")</f>
        <v>0</v>
      </c>
      <c r="Z814" s="99">
        <f>COUNTIFS(通讯通路门店!$S:$S,$G814,通讯通路门店!$J:$J,"VIVO体验店")</f>
        <v>0</v>
      </c>
      <c r="AA814" s="99">
        <f>COUNTIFS(通讯通路门店!$S:$S,$G814,通讯通路门店!$J:$J,"OPPO体验店")</f>
        <v>0</v>
      </c>
      <c r="AB814" s="99">
        <f>COUNTIFS(通讯通路门店!$S:$S,$G814,通讯通路门店!$J:$J,"华为授权体验店")+COUNTIFS(通讯通路门店!$S:$S,$G814,通讯通路门店!$J:$J,"华为堡垒店")</f>
        <v>0</v>
      </c>
      <c r="AC814" s="99">
        <f>COUNTIFS(通讯通路门店!$S:$S,$G814,通讯通路门店!$J:$J,"小米体验店")</f>
        <v>0</v>
      </c>
      <c r="AD814" s="99">
        <f>COUNTIFS(通讯通路门店!$S:$S,$G814,通讯通路门店!$J:$J,"苹果体验店")</f>
        <v>0</v>
      </c>
      <c r="AE814" s="99">
        <f>COUNTIFS(通讯通路门店!$S:$S,$G814,通讯通路门店!$J:$J,"其他品牌专卖店")</f>
        <v>0</v>
      </c>
      <c r="AF814" s="99">
        <f>SUMIFS(通讯通路门店!$BI:$BI,通讯通路门店!$S:$S,$G814)</f>
        <v>0</v>
      </c>
      <c r="AG814" s="99">
        <f>SUMIFS(通讯通路门店!$BH:$BH,通讯通路门店!$S:$S,$G814)</f>
        <v>0</v>
      </c>
      <c r="AH814" s="99">
        <f t="shared" si="61"/>
        <v>0</v>
      </c>
      <c r="AI814" s="99">
        <f>SUMIFS(通讯通路门店!$BB:$BB,通讯通路门店!$S:$S,$G814)</f>
        <v>0</v>
      </c>
      <c r="AJ814" s="99">
        <f>SUMIFS(通讯通路门店!$BE:$BE,通讯通路门店!$S:$S,$G814)</f>
        <v>0</v>
      </c>
      <c r="AK814" s="99">
        <f>SUMIFS(通讯通路门店!$BG:$BG,通讯通路门店!$S:$S,$G814)</f>
        <v>0</v>
      </c>
      <c r="AL814" s="99">
        <f>SUMIFS(通讯通路门店!$BC:$BC,通讯通路门店!$S:$S,$G814)</f>
        <v>0</v>
      </c>
      <c r="AM814" s="99">
        <f>SUMIFS(通讯通路门店!$BD:$BD,通讯通路门店!$S:$S,$G814)</f>
        <v>0</v>
      </c>
      <c r="AN814" s="99">
        <f>SUMIFS(通讯通路门店!$BF:$BF,通讯通路门店!$S:$S,$G814)</f>
        <v>0</v>
      </c>
      <c r="AO814" s="99">
        <f t="shared" si="62"/>
        <v>0</v>
      </c>
      <c r="AP814" s="99">
        <f>SUMIFS(通讯通路门店!$K:$K,通讯通路门店!$S:$S,$G814)</f>
        <v>0</v>
      </c>
      <c r="AQ814" s="83"/>
      <c r="AR814" s="99">
        <f>SUMIFS(通讯通路门店!$T:$T,通讯通路门店!$S:$S,$G814)</f>
        <v>0</v>
      </c>
      <c r="AS814" s="99">
        <f>SUMIFS(通讯通路门店!$U:$U,通讯通路门店!$S:$S,$G814)</f>
        <v>0</v>
      </c>
      <c r="AT814" s="99">
        <f>SUMIFS(通讯通路门店!$V:$V,通讯通路门店!$S:$S,$G814)</f>
        <v>0</v>
      </c>
      <c r="AU814" s="99">
        <f>SUMIFS(通讯通路门店!$W:$W,通讯通路门店!$S:$S,$G814)</f>
        <v>0</v>
      </c>
      <c r="AV814" s="99">
        <f>SUMIFS(通讯通路门店!$Z:$Z,通讯通路门店!$S:$S,$G814)</f>
        <v>0</v>
      </c>
      <c r="AW814" s="99">
        <f>SUMIFS(通讯通路门店!$AB:$AB,通讯通路门店!$S:$S,$G814)</f>
        <v>0</v>
      </c>
      <c r="AX814" s="99">
        <f>SUMIFS(通讯通路门店!$X:$X,通讯通路门店!$S:$S,$G814)</f>
        <v>0</v>
      </c>
      <c r="AY814" s="99">
        <f>SUMIFS(通讯通路门店!$Y:$Y,通讯通路门店!$S:$S,$G814)</f>
        <v>0</v>
      </c>
      <c r="AZ814" s="99">
        <f>SUMIFS(通讯通路门店!$AA:$AA,通讯通路门店!$S:$S,$G814)</f>
        <v>0</v>
      </c>
      <c r="BA814" s="99">
        <f t="shared" si="63"/>
        <v>0</v>
      </c>
      <c r="BB814" s="99">
        <f t="shared" si="64"/>
        <v>0</v>
      </c>
      <c r="BC814" s="99">
        <f>SUMIFS(通讯通路门店!$W:$W,通讯通路门店!$S:$S,$G814,通讯通路门店!$J:$J,"荣耀体验店")+SUMIFS(通讯通路门店!$W:$W,通讯通路门店!$S:$S,$G814,通讯通路门店!$J:$J,"荣耀授权专卖店")</f>
        <v>0</v>
      </c>
      <c r="BD814" s="99">
        <f>SUMIFS(通讯通路门店!$Z:$Z,通讯通路门店!$S:$S,$G814,通讯通路门店!$J:$J,"VIVO体验店")</f>
        <v>0</v>
      </c>
      <c r="BE814" s="99">
        <f>SUMIFS(通讯通路门店!$AB:$AB,通讯通路门店!$S:$S,$G814,通讯通路门店!$J:$J,"OPPO体验店")</f>
        <v>0</v>
      </c>
      <c r="BF814" s="99">
        <f>SUMIFS(通讯通路门店!$X:$X,通讯通路门店!$S:$S,$G814,通讯通路门店!$J:$J,"华为授权体验店")+SUMIFS(通讯通路门店!$AA:$AA,通讯通路门店!$S:$S,$G814,通讯通路门店!$J:$J,"华为堡垒店")</f>
        <v>0</v>
      </c>
      <c r="BG814" s="99">
        <f>SUMIFS(通讯通路门店!$Y:$Y,通讯通路门店!$S:$S,$G814,通讯通路门店!$J:$J,"小米体验店")</f>
        <v>0</v>
      </c>
      <c r="BH814" s="99">
        <f>SUMIFS(通讯通路门店!$AA:$AA,通讯通路门店!$S:$S,$G814,通讯通路门店!$J:$J,"苹果体验店")</f>
        <v>0</v>
      </c>
      <c r="BI814" s="99">
        <f>SUMIFS(通讯通路门店!$K:$K,通讯通路门店!$S:$S,$G814,通讯通路门店!$J:$J,"其他品牌专卖店")</f>
        <v>0</v>
      </c>
      <c r="BJ814" s="99">
        <f>SUMIFS(通讯通路门店!$AC:$AC,通讯通路门店!$S:$S,$G814)</f>
        <v>0</v>
      </c>
      <c r="BK814" s="99">
        <f>SUMIFS(通讯通路门店!$AD:$AD,通讯通路门店!$S:$S,$G814)</f>
        <v>0</v>
      </c>
      <c r="BL814" s="99">
        <f>SUMIFS(通讯通路门店!$AE:$AE,通讯通路门店!$S:$S,$G814)</f>
        <v>0</v>
      </c>
      <c r="BM814" s="99">
        <f>SUMIFS(通讯通路门店!$AF:$AF,通讯通路门店!$S:$S,$G814)</f>
        <v>0</v>
      </c>
      <c r="BN814" s="99">
        <f>SUMIFS(通讯通路门店!$AG:$AG,通讯通路门店!$S:$S,$G814)</f>
        <v>0</v>
      </c>
      <c r="BO814" s="99">
        <f>SUMIFS(通讯通路门店!$AH:$AH,通讯通路门店!$S:$S,$G814)</f>
        <v>0</v>
      </c>
      <c r="BP814" s="99">
        <f>SUMIFS(通讯通路门店!$AI:$AI,通讯通路门店!$S:$S,$G814)</f>
        <v>0</v>
      </c>
      <c r="BQ814" s="83"/>
    </row>
    <row r="815" spans="1:69">
      <c r="A815" s="99" t="str">
        <f>IFERROR(_xlfn.XLOOKUP($G815,通讯通路门店!$S$4:$S$993931,通讯通路门店!$A$4:$A$993931,0,0),"")</f>
        <v/>
      </c>
      <c r="B815" s="99" t="str">
        <f>IFERROR(_xlfn.XLOOKUP($G815,通讯通路门店!$S$4:$S$993931,通讯通路门店!$B$4:$B$993931,0,0),"")</f>
        <v/>
      </c>
      <c r="C815" s="99" t="str">
        <f>IFERROR(_xlfn.XLOOKUP($G815,通讯通路门店!$S$4:$S$993931,通讯通路门店!$C$4:$C$993931,0,0),"")</f>
        <v/>
      </c>
      <c r="D815" s="99" t="str">
        <f>IFERROR(_xlfn.XLOOKUP($G815,通讯通路门店!$S$4:$S$993931,通讯通路门店!$D$4:$D$993931,0,0),"")</f>
        <v/>
      </c>
      <c r="E815" s="83"/>
      <c r="F815" s="83"/>
      <c r="G815" s="101" t="e">
        <v>#N/A</v>
      </c>
      <c r="H815" s="102" t="str">
        <f>IFERROR(_xlfn.XLOOKUP($G815,通讯通路门店!$S$4:$S$993931,通讯通路门店!$R$4:$R$993931,0,0),"")</f>
        <v/>
      </c>
      <c r="I815" s="83"/>
      <c r="J815" s="83"/>
      <c r="K815" s="83"/>
      <c r="L815" s="83"/>
      <c r="M815" s="83"/>
      <c r="N815" s="83"/>
      <c r="O815" s="83"/>
      <c r="P815" s="83"/>
      <c r="Q815" s="83"/>
      <c r="R815" s="83"/>
      <c r="S815" s="83"/>
      <c r="T815" s="83"/>
      <c r="U815" s="99">
        <f>COUNTIF(通讯通路门店!$S:$S,$G815)</f>
        <v>0</v>
      </c>
      <c r="V815" s="99">
        <f>COUNTIFS(通讯通路门店!$S:$S,$G815,通讯通路门店!$J:$J,"综合卖场")</f>
        <v>0</v>
      </c>
      <c r="W815" s="99">
        <f>SUMIFS(通讯通路门店!$AJ:$AJ,通讯通路门店!$S:$S,通讯客户沙盘!$G815)</f>
        <v>0</v>
      </c>
      <c r="X815" s="99">
        <f t="shared" si="60"/>
        <v>0</v>
      </c>
      <c r="Y815" s="99">
        <f>COUNTIFS(通讯通路门店!$S:$S,$G815,通讯通路门店!$J:$J,"荣耀体验店")+COUNTIFS(通讯通路门店!$S:$S,$G815,通讯通路门店!$J:$J,"荣耀授权专卖店")</f>
        <v>0</v>
      </c>
      <c r="Z815" s="99">
        <f>COUNTIFS(通讯通路门店!$S:$S,$G815,通讯通路门店!$J:$J,"VIVO体验店")</f>
        <v>0</v>
      </c>
      <c r="AA815" s="99">
        <f>COUNTIFS(通讯通路门店!$S:$S,$G815,通讯通路门店!$J:$J,"OPPO体验店")</f>
        <v>0</v>
      </c>
      <c r="AB815" s="99">
        <f>COUNTIFS(通讯通路门店!$S:$S,$G815,通讯通路门店!$J:$J,"华为授权体验店")+COUNTIFS(通讯通路门店!$S:$S,$G815,通讯通路门店!$J:$J,"华为堡垒店")</f>
        <v>0</v>
      </c>
      <c r="AC815" s="99">
        <f>COUNTIFS(通讯通路门店!$S:$S,$G815,通讯通路门店!$J:$J,"小米体验店")</f>
        <v>0</v>
      </c>
      <c r="AD815" s="99">
        <f>COUNTIFS(通讯通路门店!$S:$S,$G815,通讯通路门店!$J:$J,"苹果体验店")</f>
        <v>0</v>
      </c>
      <c r="AE815" s="99">
        <f>COUNTIFS(通讯通路门店!$S:$S,$G815,通讯通路门店!$J:$J,"其他品牌专卖店")</f>
        <v>0</v>
      </c>
      <c r="AF815" s="99">
        <f>SUMIFS(通讯通路门店!$BI:$BI,通讯通路门店!$S:$S,$G815)</f>
        <v>0</v>
      </c>
      <c r="AG815" s="99">
        <f>SUMIFS(通讯通路门店!$BH:$BH,通讯通路门店!$S:$S,$G815)</f>
        <v>0</v>
      </c>
      <c r="AH815" s="99">
        <f t="shared" si="61"/>
        <v>0</v>
      </c>
      <c r="AI815" s="99">
        <f>SUMIFS(通讯通路门店!$BB:$BB,通讯通路门店!$S:$S,$G815)</f>
        <v>0</v>
      </c>
      <c r="AJ815" s="99">
        <f>SUMIFS(通讯通路门店!$BE:$BE,通讯通路门店!$S:$S,$G815)</f>
        <v>0</v>
      </c>
      <c r="AK815" s="99">
        <f>SUMIFS(通讯通路门店!$BG:$BG,通讯通路门店!$S:$S,$G815)</f>
        <v>0</v>
      </c>
      <c r="AL815" s="99">
        <f>SUMIFS(通讯通路门店!$BC:$BC,通讯通路门店!$S:$S,$G815)</f>
        <v>0</v>
      </c>
      <c r="AM815" s="99">
        <f>SUMIFS(通讯通路门店!$BD:$BD,通讯通路门店!$S:$S,$G815)</f>
        <v>0</v>
      </c>
      <c r="AN815" s="99">
        <f>SUMIFS(通讯通路门店!$BF:$BF,通讯通路门店!$S:$S,$G815)</f>
        <v>0</v>
      </c>
      <c r="AO815" s="99">
        <f t="shared" si="62"/>
        <v>0</v>
      </c>
      <c r="AP815" s="99">
        <f>SUMIFS(通讯通路门店!$K:$K,通讯通路门店!$S:$S,$G815)</f>
        <v>0</v>
      </c>
      <c r="AQ815" s="83"/>
      <c r="AR815" s="99">
        <f>SUMIFS(通讯通路门店!$T:$T,通讯通路门店!$S:$S,$G815)</f>
        <v>0</v>
      </c>
      <c r="AS815" s="99">
        <f>SUMIFS(通讯通路门店!$U:$U,通讯通路门店!$S:$S,$G815)</f>
        <v>0</v>
      </c>
      <c r="AT815" s="99">
        <f>SUMIFS(通讯通路门店!$V:$V,通讯通路门店!$S:$S,$G815)</f>
        <v>0</v>
      </c>
      <c r="AU815" s="99">
        <f>SUMIFS(通讯通路门店!$W:$W,通讯通路门店!$S:$S,$G815)</f>
        <v>0</v>
      </c>
      <c r="AV815" s="99">
        <f>SUMIFS(通讯通路门店!$Z:$Z,通讯通路门店!$S:$S,$G815)</f>
        <v>0</v>
      </c>
      <c r="AW815" s="99">
        <f>SUMIFS(通讯通路门店!$AB:$AB,通讯通路门店!$S:$S,$G815)</f>
        <v>0</v>
      </c>
      <c r="AX815" s="99">
        <f>SUMIFS(通讯通路门店!$X:$X,通讯通路门店!$S:$S,$G815)</f>
        <v>0</v>
      </c>
      <c r="AY815" s="99">
        <f>SUMIFS(通讯通路门店!$Y:$Y,通讯通路门店!$S:$S,$G815)</f>
        <v>0</v>
      </c>
      <c r="AZ815" s="99">
        <f>SUMIFS(通讯通路门店!$AA:$AA,通讯通路门店!$S:$S,$G815)</f>
        <v>0</v>
      </c>
      <c r="BA815" s="99">
        <f t="shared" si="63"/>
        <v>0</v>
      </c>
      <c r="BB815" s="99">
        <f t="shared" si="64"/>
        <v>0</v>
      </c>
      <c r="BC815" s="99">
        <f>SUMIFS(通讯通路门店!$W:$W,通讯通路门店!$S:$S,$G815,通讯通路门店!$J:$J,"荣耀体验店")+SUMIFS(通讯通路门店!$W:$W,通讯通路门店!$S:$S,$G815,通讯通路门店!$J:$J,"荣耀授权专卖店")</f>
        <v>0</v>
      </c>
      <c r="BD815" s="99">
        <f>SUMIFS(通讯通路门店!$Z:$Z,通讯通路门店!$S:$S,$G815,通讯通路门店!$J:$J,"VIVO体验店")</f>
        <v>0</v>
      </c>
      <c r="BE815" s="99">
        <f>SUMIFS(通讯通路门店!$AB:$AB,通讯通路门店!$S:$S,$G815,通讯通路门店!$J:$J,"OPPO体验店")</f>
        <v>0</v>
      </c>
      <c r="BF815" s="99">
        <f>SUMIFS(通讯通路门店!$X:$X,通讯通路门店!$S:$S,$G815,通讯通路门店!$J:$J,"华为授权体验店")+SUMIFS(通讯通路门店!$AA:$AA,通讯通路门店!$S:$S,$G815,通讯通路门店!$J:$J,"华为堡垒店")</f>
        <v>0</v>
      </c>
      <c r="BG815" s="99">
        <f>SUMIFS(通讯通路门店!$Y:$Y,通讯通路门店!$S:$S,$G815,通讯通路门店!$J:$J,"小米体验店")</f>
        <v>0</v>
      </c>
      <c r="BH815" s="99">
        <f>SUMIFS(通讯通路门店!$AA:$AA,通讯通路门店!$S:$S,$G815,通讯通路门店!$J:$J,"苹果体验店")</f>
        <v>0</v>
      </c>
      <c r="BI815" s="99">
        <f>SUMIFS(通讯通路门店!$K:$K,通讯通路门店!$S:$S,$G815,通讯通路门店!$J:$J,"其他品牌专卖店")</f>
        <v>0</v>
      </c>
      <c r="BJ815" s="99">
        <f>SUMIFS(通讯通路门店!$AC:$AC,通讯通路门店!$S:$S,$G815)</f>
        <v>0</v>
      </c>
      <c r="BK815" s="99">
        <f>SUMIFS(通讯通路门店!$AD:$AD,通讯通路门店!$S:$S,$G815)</f>
        <v>0</v>
      </c>
      <c r="BL815" s="99">
        <f>SUMIFS(通讯通路门店!$AE:$AE,通讯通路门店!$S:$S,$G815)</f>
        <v>0</v>
      </c>
      <c r="BM815" s="99">
        <f>SUMIFS(通讯通路门店!$AF:$AF,通讯通路门店!$S:$S,$G815)</f>
        <v>0</v>
      </c>
      <c r="BN815" s="99">
        <f>SUMIFS(通讯通路门店!$AG:$AG,通讯通路门店!$S:$S,$G815)</f>
        <v>0</v>
      </c>
      <c r="BO815" s="99">
        <f>SUMIFS(通讯通路门店!$AH:$AH,通讯通路门店!$S:$S,$G815)</f>
        <v>0</v>
      </c>
      <c r="BP815" s="99">
        <f>SUMIFS(通讯通路门店!$AI:$AI,通讯通路门店!$S:$S,$G815)</f>
        <v>0</v>
      </c>
      <c r="BQ815" s="83"/>
    </row>
    <row r="816" spans="1:69">
      <c r="A816" s="99" t="str">
        <f>IFERROR(_xlfn.XLOOKUP($G816,通讯通路门店!$S$4:$S$993931,通讯通路门店!$A$4:$A$993931,0,0),"")</f>
        <v/>
      </c>
      <c r="B816" s="99" t="str">
        <f>IFERROR(_xlfn.XLOOKUP($G816,通讯通路门店!$S$4:$S$993931,通讯通路门店!$B$4:$B$993931,0,0),"")</f>
        <v/>
      </c>
      <c r="C816" s="99" t="str">
        <f>IFERROR(_xlfn.XLOOKUP($G816,通讯通路门店!$S$4:$S$993931,通讯通路门店!$C$4:$C$993931,0,0),"")</f>
        <v/>
      </c>
      <c r="D816" s="99" t="str">
        <f>IFERROR(_xlfn.XLOOKUP($G816,通讯通路门店!$S$4:$S$993931,通讯通路门店!$D$4:$D$993931,0,0),"")</f>
        <v/>
      </c>
      <c r="E816" s="83"/>
      <c r="F816" s="83"/>
      <c r="G816" s="101" t="e">
        <v>#N/A</v>
      </c>
      <c r="H816" s="102" t="str">
        <f>IFERROR(_xlfn.XLOOKUP($G816,通讯通路门店!$S$4:$S$993931,通讯通路门店!$R$4:$R$993931,0,0),"")</f>
        <v/>
      </c>
      <c r="I816" s="83"/>
      <c r="J816" s="83"/>
      <c r="K816" s="83"/>
      <c r="L816" s="83"/>
      <c r="M816" s="83"/>
      <c r="N816" s="83"/>
      <c r="O816" s="83"/>
      <c r="P816" s="83"/>
      <c r="Q816" s="83"/>
      <c r="R816" s="83"/>
      <c r="S816" s="83"/>
      <c r="T816" s="83"/>
      <c r="U816" s="99">
        <f>COUNTIF(通讯通路门店!$S:$S,$G816)</f>
        <v>0</v>
      </c>
      <c r="V816" s="99">
        <f>COUNTIFS(通讯通路门店!$S:$S,$G816,通讯通路门店!$J:$J,"综合卖场")</f>
        <v>0</v>
      </c>
      <c r="W816" s="99">
        <f>SUMIFS(通讯通路门店!$AJ:$AJ,通讯通路门店!$S:$S,通讯客户沙盘!$G816)</f>
        <v>0</v>
      </c>
      <c r="X816" s="99">
        <f t="shared" si="60"/>
        <v>0</v>
      </c>
      <c r="Y816" s="99">
        <f>COUNTIFS(通讯通路门店!$S:$S,$G816,通讯通路门店!$J:$J,"荣耀体验店")+COUNTIFS(通讯通路门店!$S:$S,$G816,通讯通路门店!$J:$J,"荣耀授权专卖店")</f>
        <v>0</v>
      </c>
      <c r="Z816" s="99">
        <f>COUNTIFS(通讯通路门店!$S:$S,$G816,通讯通路门店!$J:$J,"VIVO体验店")</f>
        <v>0</v>
      </c>
      <c r="AA816" s="99">
        <f>COUNTIFS(通讯通路门店!$S:$S,$G816,通讯通路门店!$J:$J,"OPPO体验店")</f>
        <v>0</v>
      </c>
      <c r="AB816" s="99">
        <f>COUNTIFS(通讯通路门店!$S:$S,$G816,通讯通路门店!$J:$J,"华为授权体验店")+COUNTIFS(通讯通路门店!$S:$S,$G816,通讯通路门店!$J:$J,"华为堡垒店")</f>
        <v>0</v>
      </c>
      <c r="AC816" s="99">
        <f>COUNTIFS(通讯通路门店!$S:$S,$G816,通讯通路门店!$J:$J,"小米体验店")</f>
        <v>0</v>
      </c>
      <c r="AD816" s="99">
        <f>COUNTIFS(通讯通路门店!$S:$S,$G816,通讯通路门店!$J:$J,"苹果体验店")</f>
        <v>0</v>
      </c>
      <c r="AE816" s="99">
        <f>COUNTIFS(通讯通路门店!$S:$S,$G816,通讯通路门店!$J:$J,"其他品牌专卖店")</f>
        <v>0</v>
      </c>
      <c r="AF816" s="99">
        <f>SUMIFS(通讯通路门店!$BI:$BI,通讯通路门店!$S:$S,$G816)</f>
        <v>0</v>
      </c>
      <c r="AG816" s="99">
        <f>SUMIFS(通讯通路门店!$BH:$BH,通讯通路门店!$S:$S,$G816)</f>
        <v>0</v>
      </c>
      <c r="AH816" s="99">
        <f t="shared" si="61"/>
        <v>0</v>
      </c>
      <c r="AI816" s="99">
        <f>SUMIFS(通讯通路门店!$BB:$BB,通讯通路门店!$S:$S,$G816)</f>
        <v>0</v>
      </c>
      <c r="AJ816" s="99">
        <f>SUMIFS(通讯通路门店!$BE:$BE,通讯通路门店!$S:$S,$G816)</f>
        <v>0</v>
      </c>
      <c r="AK816" s="99">
        <f>SUMIFS(通讯通路门店!$BG:$BG,通讯通路门店!$S:$S,$G816)</f>
        <v>0</v>
      </c>
      <c r="AL816" s="99">
        <f>SUMIFS(通讯通路门店!$BC:$BC,通讯通路门店!$S:$S,$G816)</f>
        <v>0</v>
      </c>
      <c r="AM816" s="99">
        <f>SUMIFS(通讯通路门店!$BD:$BD,通讯通路门店!$S:$S,$G816)</f>
        <v>0</v>
      </c>
      <c r="AN816" s="99">
        <f>SUMIFS(通讯通路门店!$BF:$BF,通讯通路门店!$S:$S,$G816)</f>
        <v>0</v>
      </c>
      <c r="AO816" s="99">
        <f t="shared" si="62"/>
        <v>0</v>
      </c>
      <c r="AP816" s="99">
        <f>SUMIFS(通讯通路门店!$K:$K,通讯通路门店!$S:$S,$G816)</f>
        <v>0</v>
      </c>
      <c r="AQ816" s="83"/>
      <c r="AR816" s="99">
        <f>SUMIFS(通讯通路门店!$T:$T,通讯通路门店!$S:$S,$G816)</f>
        <v>0</v>
      </c>
      <c r="AS816" s="99">
        <f>SUMIFS(通讯通路门店!$U:$U,通讯通路门店!$S:$S,$G816)</f>
        <v>0</v>
      </c>
      <c r="AT816" s="99">
        <f>SUMIFS(通讯通路门店!$V:$V,通讯通路门店!$S:$S,$G816)</f>
        <v>0</v>
      </c>
      <c r="AU816" s="99">
        <f>SUMIFS(通讯通路门店!$W:$W,通讯通路门店!$S:$S,$G816)</f>
        <v>0</v>
      </c>
      <c r="AV816" s="99">
        <f>SUMIFS(通讯通路门店!$Z:$Z,通讯通路门店!$S:$S,$G816)</f>
        <v>0</v>
      </c>
      <c r="AW816" s="99">
        <f>SUMIFS(通讯通路门店!$AB:$AB,通讯通路门店!$S:$S,$G816)</f>
        <v>0</v>
      </c>
      <c r="AX816" s="99">
        <f>SUMIFS(通讯通路门店!$X:$X,通讯通路门店!$S:$S,$G816)</f>
        <v>0</v>
      </c>
      <c r="AY816" s="99">
        <f>SUMIFS(通讯通路门店!$Y:$Y,通讯通路门店!$S:$S,$G816)</f>
        <v>0</v>
      </c>
      <c r="AZ816" s="99">
        <f>SUMIFS(通讯通路门店!$AA:$AA,通讯通路门店!$S:$S,$G816)</f>
        <v>0</v>
      </c>
      <c r="BA816" s="99">
        <f t="shared" si="63"/>
        <v>0</v>
      </c>
      <c r="BB816" s="99">
        <f t="shared" si="64"/>
        <v>0</v>
      </c>
      <c r="BC816" s="99">
        <f>SUMIFS(通讯通路门店!$W:$W,通讯通路门店!$S:$S,$G816,通讯通路门店!$J:$J,"荣耀体验店")+SUMIFS(通讯通路门店!$W:$W,通讯通路门店!$S:$S,$G816,通讯通路门店!$J:$J,"荣耀授权专卖店")</f>
        <v>0</v>
      </c>
      <c r="BD816" s="99">
        <f>SUMIFS(通讯通路门店!$Z:$Z,通讯通路门店!$S:$S,$G816,通讯通路门店!$J:$J,"VIVO体验店")</f>
        <v>0</v>
      </c>
      <c r="BE816" s="99">
        <f>SUMIFS(通讯通路门店!$AB:$AB,通讯通路门店!$S:$S,$G816,通讯通路门店!$J:$J,"OPPO体验店")</f>
        <v>0</v>
      </c>
      <c r="BF816" s="99">
        <f>SUMIFS(通讯通路门店!$X:$X,通讯通路门店!$S:$S,$G816,通讯通路门店!$J:$J,"华为授权体验店")+SUMIFS(通讯通路门店!$AA:$AA,通讯通路门店!$S:$S,$G816,通讯通路门店!$J:$J,"华为堡垒店")</f>
        <v>0</v>
      </c>
      <c r="BG816" s="99">
        <f>SUMIFS(通讯通路门店!$Y:$Y,通讯通路门店!$S:$S,$G816,通讯通路门店!$J:$J,"小米体验店")</f>
        <v>0</v>
      </c>
      <c r="BH816" s="99">
        <f>SUMIFS(通讯通路门店!$AA:$AA,通讯通路门店!$S:$S,$G816,通讯通路门店!$J:$J,"苹果体验店")</f>
        <v>0</v>
      </c>
      <c r="BI816" s="99">
        <f>SUMIFS(通讯通路门店!$K:$K,通讯通路门店!$S:$S,$G816,通讯通路门店!$J:$J,"其他品牌专卖店")</f>
        <v>0</v>
      </c>
      <c r="BJ816" s="99">
        <f>SUMIFS(通讯通路门店!$AC:$AC,通讯通路门店!$S:$S,$G816)</f>
        <v>0</v>
      </c>
      <c r="BK816" s="99">
        <f>SUMIFS(通讯通路门店!$AD:$AD,通讯通路门店!$S:$S,$G816)</f>
        <v>0</v>
      </c>
      <c r="BL816" s="99">
        <f>SUMIFS(通讯通路门店!$AE:$AE,通讯通路门店!$S:$S,$G816)</f>
        <v>0</v>
      </c>
      <c r="BM816" s="99">
        <f>SUMIFS(通讯通路门店!$AF:$AF,通讯通路门店!$S:$S,$G816)</f>
        <v>0</v>
      </c>
      <c r="BN816" s="99">
        <f>SUMIFS(通讯通路门店!$AG:$AG,通讯通路门店!$S:$S,$G816)</f>
        <v>0</v>
      </c>
      <c r="BO816" s="99">
        <f>SUMIFS(通讯通路门店!$AH:$AH,通讯通路门店!$S:$S,$G816)</f>
        <v>0</v>
      </c>
      <c r="BP816" s="99">
        <f>SUMIFS(通讯通路门店!$AI:$AI,通讯通路门店!$S:$S,$G816)</f>
        <v>0</v>
      </c>
      <c r="BQ816" s="83"/>
    </row>
    <row r="817" spans="1:69">
      <c r="A817" s="99" t="str">
        <f>IFERROR(_xlfn.XLOOKUP($G817,通讯通路门店!$S$4:$S$993931,通讯通路门店!$A$4:$A$993931,0,0),"")</f>
        <v/>
      </c>
      <c r="B817" s="99" t="str">
        <f>IFERROR(_xlfn.XLOOKUP($G817,通讯通路门店!$S$4:$S$993931,通讯通路门店!$B$4:$B$993931,0,0),"")</f>
        <v/>
      </c>
      <c r="C817" s="99" t="str">
        <f>IFERROR(_xlfn.XLOOKUP($G817,通讯通路门店!$S$4:$S$993931,通讯通路门店!$C$4:$C$993931,0,0),"")</f>
        <v/>
      </c>
      <c r="D817" s="99" t="str">
        <f>IFERROR(_xlfn.XLOOKUP($G817,通讯通路门店!$S$4:$S$993931,通讯通路门店!$D$4:$D$993931,0,0),"")</f>
        <v/>
      </c>
      <c r="E817" s="83"/>
      <c r="F817" s="83"/>
      <c r="G817" s="101" t="e">
        <v>#N/A</v>
      </c>
      <c r="H817" s="102" t="str">
        <f>IFERROR(_xlfn.XLOOKUP($G817,通讯通路门店!$S$4:$S$993931,通讯通路门店!$R$4:$R$993931,0,0),"")</f>
        <v/>
      </c>
      <c r="I817" s="83"/>
      <c r="J817" s="83"/>
      <c r="K817" s="83"/>
      <c r="L817" s="83"/>
      <c r="M817" s="83"/>
      <c r="N817" s="83"/>
      <c r="O817" s="83"/>
      <c r="P817" s="83"/>
      <c r="Q817" s="83"/>
      <c r="R817" s="83"/>
      <c r="S817" s="83"/>
      <c r="T817" s="83"/>
      <c r="U817" s="99">
        <f>COUNTIF(通讯通路门店!$S:$S,$G817)</f>
        <v>0</v>
      </c>
      <c r="V817" s="99">
        <f>COUNTIFS(通讯通路门店!$S:$S,$G817,通讯通路门店!$J:$J,"综合卖场")</f>
        <v>0</v>
      </c>
      <c r="W817" s="99">
        <f>SUMIFS(通讯通路门店!$AJ:$AJ,通讯通路门店!$S:$S,通讯客户沙盘!$G817)</f>
        <v>0</v>
      </c>
      <c r="X817" s="99">
        <f t="shared" si="60"/>
        <v>0</v>
      </c>
      <c r="Y817" s="99">
        <f>COUNTIFS(通讯通路门店!$S:$S,$G817,通讯通路门店!$J:$J,"荣耀体验店")+COUNTIFS(通讯通路门店!$S:$S,$G817,通讯通路门店!$J:$J,"荣耀授权专卖店")</f>
        <v>0</v>
      </c>
      <c r="Z817" s="99">
        <f>COUNTIFS(通讯通路门店!$S:$S,$G817,通讯通路门店!$J:$J,"VIVO体验店")</f>
        <v>0</v>
      </c>
      <c r="AA817" s="99">
        <f>COUNTIFS(通讯通路门店!$S:$S,$G817,通讯通路门店!$J:$J,"OPPO体验店")</f>
        <v>0</v>
      </c>
      <c r="AB817" s="99">
        <f>COUNTIFS(通讯通路门店!$S:$S,$G817,通讯通路门店!$J:$J,"华为授权体验店")+COUNTIFS(通讯通路门店!$S:$S,$G817,通讯通路门店!$J:$J,"华为堡垒店")</f>
        <v>0</v>
      </c>
      <c r="AC817" s="99">
        <f>COUNTIFS(通讯通路门店!$S:$S,$G817,通讯通路门店!$J:$J,"小米体验店")</f>
        <v>0</v>
      </c>
      <c r="AD817" s="99">
        <f>COUNTIFS(通讯通路门店!$S:$S,$G817,通讯通路门店!$J:$J,"苹果体验店")</f>
        <v>0</v>
      </c>
      <c r="AE817" s="99">
        <f>COUNTIFS(通讯通路门店!$S:$S,$G817,通讯通路门店!$J:$J,"其他品牌专卖店")</f>
        <v>0</v>
      </c>
      <c r="AF817" s="99">
        <f>SUMIFS(通讯通路门店!$BI:$BI,通讯通路门店!$S:$S,$G817)</f>
        <v>0</v>
      </c>
      <c r="AG817" s="99">
        <f>SUMIFS(通讯通路门店!$BH:$BH,通讯通路门店!$S:$S,$G817)</f>
        <v>0</v>
      </c>
      <c r="AH817" s="99">
        <f t="shared" si="61"/>
        <v>0</v>
      </c>
      <c r="AI817" s="99">
        <f>SUMIFS(通讯通路门店!$BB:$BB,通讯通路门店!$S:$S,$G817)</f>
        <v>0</v>
      </c>
      <c r="AJ817" s="99">
        <f>SUMIFS(通讯通路门店!$BE:$BE,通讯通路门店!$S:$S,$G817)</f>
        <v>0</v>
      </c>
      <c r="AK817" s="99">
        <f>SUMIFS(通讯通路门店!$BG:$BG,通讯通路门店!$S:$S,$G817)</f>
        <v>0</v>
      </c>
      <c r="AL817" s="99">
        <f>SUMIFS(通讯通路门店!$BC:$BC,通讯通路门店!$S:$S,$G817)</f>
        <v>0</v>
      </c>
      <c r="AM817" s="99">
        <f>SUMIFS(通讯通路门店!$BD:$BD,通讯通路门店!$S:$S,$G817)</f>
        <v>0</v>
      </c>
      <c r="AN817" s="99">
        <f>SUMIFS(通讯通路门店!$BF:$BF,通讯通路门店!$S:$S,$G817)</f>
        <v>0</v>
      </c>
      <c r="AO817" s="99">
        <f t="shared" si="62"/>
        <v>0</v>
      </c>
      <c r="AP817" s="99">
        <f>SUMIFS(通讯通路门店!$K:$K,通讯通路门店!$S:$S,$G817)</f>
        <v>0</v>
      </c>
      <c r="AQ817" s="83"/>
      <c r="AR817" s="99">
        <f>SUMIFS(通讯通路门店!$T:$T,通讯通路门店!$S:$S,$G817)</f>
        <v>0</v>
      </c>
      <c r="AS817" s="99">
        <f>SUMIFS(通讯通路门店!$U:$U,通讯通路门店!$S:$S,$G817)</f>
        <v>0</v>
      </c>
      <c r="AT817" s="99">
        <f>SUMIFS(通讯通路门店!$V:$V,通讯通路门店!$S:$S,$G817)</f>
        <v>0</v>
      </c>
      <c r="AU817" s="99">
        <f>SUMIFS(通讯通路门店!$W:$W,通讯通路门店!$S:$S,$G817)</f>
        <v>0</v>
      </c>
      <c r="AV817" s="99">
        <f>SUMIFS(通讯通路门店!$Z:$Z,通讯通路门店!$S:$S,$G817)</f>
        <v>0</v>
      </c>
      <c r="AW817" s="99">
        <f>SUMIFS(通讯通路门店!$AB:$AB,通讯通路门店!$S:$S,$G817)</f>
        <v>0</v>
      </c>
      <c r="AX817" s="99">
        <f>SUMIFS(通讯通路门店!$X:$X,通讯通路门店!$S:$S,$G817)</f>
        <v>0</v>
      </c>
      <c r="AY817" s="99">
        <f>SUMIFS(通讯通路门店!$Y:$Y,通讯通路门店!$S:$S,$G817)</f>
        <v>0</v>
      </c>
      <c r="AZ817" s="99">
        <f>SUMIFS(通讯通路门店!$AA:$AA,通讯通路门店!$S:$S,$G817)</f>
        <v>0</v>
      </c>
      <c r="BA817" s="99">
        <f t="shared" si="63"/>
        <v>0</v>
      </c>
      <c r="BB817" s="99">
        <f t="shared" si="64"/>
        <v>0</v>
      </c>
      <c r="BC817" s="99">
        <f>SUMIFS(通讯通路门店!$W:$W,通讯通路门店!$S:$S,$G817,通讯通路门店!$J:$J,"荣耀体验店")+SUMIFS(通讯通路门店!$W:$W,通讯通路门店!$S:$S,$G817,通讯通路门店!$J:$J,"荣耀授权专卖店")</f>
        <v>0</v>
      </c>
      <c r="BD817" s="99">
        <f>SUMIFS(通讯通路门店!$Z:$Z,通讯通路门店!$S:$S,$G817,通讯通路门店!$J:$J,"VIVO体验店")</f>
        <v>0</v>
      </c>
      <c r="BE817" s="99">
        <f>SUMIFS(通讯通路门店!$AB:$AB,通讯通路门店!$S:$S,$G817,通讯通路门店!$J:$J,"OPPO体验店")</f>
        <v>0</v>
      </c>
      <c r="BF817" s="99">
        <f>SUMIFS(通讯通路门店!$X:$X,通讯通路门店!$S:$S,$G817,通讯通路门店!$J:$J,"华为授权体验店")+SUMIFS(通讯通路门店!$AA:$AA,通讯通路门店!$S:$S,$G817,通讯通路门店!$J:$J,"华为堡垒店")</f>
        <v>0</v>
      </c>
      <c r="BG817" s="99">
        <f>SUMIFS(通讯通路门店!$Y:$Y,通讯通路门店!$S:$S,$G817,通讯通路门店!$J:$J,"小米体验店")</f>
        <v>0</v>
      </c>
      <c r="BH817" s="99">
        <f>SUMIFS(通讯通路门店!$AA:$AA,通讯通路门店!$S:$S,$G817,通讯通路门店!$J:$J,"苹果体验店")</f>
        <v>0</v>
      </c>
      <c r="BI817" s="99">
        <f>SUMIFS(通讯通路门店!$K:$K,通讯通路门店!$S:$S,$G817,通讯通路门店!$J:$J,"其他品牌专卖店")</f>
        <v>0</v>
      </c>
      <c r="BJ817" s="99">
        <f>SUMIFS(通讯通路门店!$AC:$AC,通讯通路门店!$S:$S,$G817)</f>
        <v>0</v>
      </c>
      <c r="BK817" s="99">
        <f>SUMIFS(通讯通路门店!$AD:$AD,通讯通路门店!$S:$S,$G817)</f>
        <v>0</v>
      </c>
      <c r="BL817" s="99">
        <f>SUMIFS(通讯通路门店!$AE:$AE,通讯通路门店!$S:$S,$G817)</f>
        <v>0</v>
      </c>
      <c r="BM817" s="99">
        <f>SUMIFS(通讯通路门店!$AF:$AF,通讯通路门店!$S:$S,$G817)</f>
        <v>0</v>
      </c>
      <c r="BN817" s="99">
        <f>SUMIFS(通讯通路门店!$AG:$AG,通讯通路门店!$S:$S,$G817)</f>
        <v>0</v>
      </c>
      <c r="BO817" s="99">
        <f>SUMIFS(通讯通路门店!$AH:$AH,通讯通路门店!$S:$S,$G817)</f>
        <v>0</v>
      </c>
      <c r="BP817" s="99">
        <f>SUMIFS(通讯通路门店!$AI:$AI,通讯通路门店!$S:$S,$G817)</f>
        <v>0</v>
      </c>
      <c r="BQ817" s="83"/>
    </row>
    <row r="818" spans="1:69">
      <c r="A818" s="99" t="str">
        <f>IFERROR(_xlfn.XLOOKUP($G818,通讯通路门店!$S$4:$S$993931,通讯通路门店!$A$4:$A$993931,0,0),"")</f>
        <v/>
      </c>
      <c r="B818" s="99" t="str">
        <f>IFERROR(_xlfn.XLOOKUP($G818,通讯通路门店!$S$4:$S$993931,通讯通路门店!$B$4:$B$993931,0,0),"")</f>
        <v/>
      </c>
      <c r="C818" s="99" t="str">
        <f>IFERROR(_xlfn.XLOOKUP($G818,通讯通路门店!$S$4:$S$993931,通讯通路门店!$C$4:$C$993931,0,0),"")</f>
        <v/>
      </c>
      <c r="D818" s="99" t="str">
        <f>IFERROR(_xlfn.XLOOKUP($G818,通讯通路门店!$S$4:$S$993931,通讯通路门店!$D$4:$D$993931,0,0),"")</f>
        <v/>
      </c>
      <c r="E818" s="83"/>
      <c r="F818" s="83"/>
      <c r="G818" s="101" t="e">
        <v>#N/A</v>
      </c>
      <c r="H818" s="102" t="str">
        <f>IFERROR(_xlfn.XLOOKUP($G818,通讯通路门店!$S$4:$S$993931,通讯通路门店!$R$4:$R$993931,0,0),"")</f>
        <v/>
      </c>
      <c r="I818" s="83"/>
      <c r="J818" s="83"/>
      <c r="K818" s="83"/>
      <c r="L818" s="83"/>
      <c r="M818" s="83"/>
      <c r="N818" s="83"/>
      <c r="O818" s="83"/>
      <c r="P818" s="83"/>
      <c r="Q818" s="83"/>
      <c r="R818" s="83"/>
      <c r="S818" s="83"/>
      <c r="T818" s="83"/>
      <c r="U818" s="99">
        <f>COUNTIF(通讯通路门店!$S:$S,$G818)</f>
        <v>0</v>
      </c>
      <c r="V818" s="99">
        <f>COUNTIFS(通讯通路门店!$S:$S,$G818,通讯通路门店!$J:$J,"综合卖场")</f>
        <v>0</v>
      </c>
      <c r="W818" s="99">
        <f>SUMIFS(通讯通路门店!$AJ:$AJ,通讯通路门店!$S:$S,通讯客户沙盘!$G818)</f>
        <v>0</v>
      </c>
      <c r="X818" s="99">
        <f t="shared" si="60"/>
        <v>0</v>
      </c>
      <c r="Y818" s="99">
        <f>COUNTIFS(通讯通路门店!$S:$S,$G818,通讯通路门店!$J:$J,"荣耀体验店")+COUNTIFS(通讯通路门店!$S:$S,$G818,通讯通路门店!$J:$J,"荣耀授权专卖店")</f>
        <v>0</v>
      </c>
      <c r="Z818" s="99">
        <f>COUNTIFS(通讯通路门店!$S:$S,$G818,通讯通路门店!$J:$J,"VIVO体验店")</f>
        <v>0</v>
      </c>
      <c r="AA818" s="99">
        <f>COUNTIFS(通讯通路门店!$S:$S,$G818,通讯通路门店!$J:$J,"OPPO体验店")</f>
        <v>0</v>
      </c>
      <c r="AB818" s="99">
        <f>COUNTIFS(通讯通路门店!$S:$S,$G818,通讯通路门店!$J:$J,"华为授权体验店")+COUNTIFS(通讯通路门店!$S:$S,$G818,通讯通路门店!$J:$J,"华为堡垒店")</f>
        <v>0</v>
      </c>
      <c r="AC818" s="99">
        <f>COUNTIFS(通讯通路门店!$S:$S,$G818,通讯通路门店!$J:$J,"小米体验店")</f>
        <v>0</v>
      </c>
      <c r="AD818" s="99">
        <f>COUNTIFS(通讯通路门店!$S:$S,$G818,通讯通路门店!$J:$J,"苹果体验店")</f>
        <v>0</v>
      </c>
      <c r="AE818" s="99">
        <f>COUNTIFS(通讯通路门店!$S:$S,$G818,通讯通路门店!$J:$J,"其他品牌专卖店")</f>
        <v>0</v>
      </c>
      <c r="AF818" s="99">
        <f>SUMIFS(通讯通路门店!$BI:$BI,通讯通路门店!$S:$S,$G818)</f>
        <v>0</v>
      </c>
      <c r="AG818" s="99">
        <f>SUMIFS(通讯通路门店!$BH:$BH,通讯通路门店!$S:$S,$G818)</f>
        <v>0</v>
      </c>
      <c r="AH818" s="99">
        <f t="shared" si="61"/>
        <v>0</v>
      </c>
      <c r="AI818" s="99">
        <f>SUMIFS(通讯通路门店!$BB:$BB,通讯通路门店!$S:$S,$G818)</f>
        <v>0</v>
      </c>
      <c r="AJ818" s="99">
        <f>SUMIFS(通讯通路门店!$BE:$BE,通讯通路门店!$S:$S,$G818)</f>
        <v>0</v>
      </c>
      <c r="AK818" s="99">
        <f>SUMIFS(通讯通路门店!$BG:$BG,通讯通路门店!$S:$S,$G818)</f>
        <v>0</v>
      </c>
      <c r="AL818" s="99">
        <f>SUMIFS(通讯通路门店!$BC:$BC,通讯通路门店!$S:$S,$G818)</f>
        <v>0</v>
      </c>
      <c r="AM818" s="99">
        <f>SUMIFS(通讯通路门店!$BD:$BD,通讯通路门店!$S:$S,$G818)</f>
        <v>0</v>
      </c>
      <c r="AN818" s="99">
        <f>SUMIFS(通讯通路门店!$BF:$BF,通讯通路门店!$S:$S,$G818)</f>
        <v>0</v>
      </c>
      <c r="AO818" s="99">
        <f t="shared" si="62"/>
        <v>0</v>
      </c>
      <c r="AP818" s="99">
        <f>SUMIFS(通讯通路门店!$K:$K,通讯通路门店!$S:$S,$G818)</f>
        <v>0</v>
      </c>
      <c r="AQ818" s="83"/>
      <c r="AR818" s="99">
        <f>SUMIFS(通讯通路门店!$T:$T,通讯通路门店!$S:$S,$G818)</f>
        <v>0</v>
      </c>
      <c r="AS818" s="99">
        <f>SUMIFS(通讯通路门店!$U:$U,通讯通路门店!$S:$S,$G818)</f>
        <v>0</v>
      </c>
      <c r="AT818" s="99">
        <f>SUMIFS(通讯通路门店!$V:$V,通讯通路门店!$S:$S,$G818)</f>
        <v>0</v>
      </c>
      <c r="AU818" s="99">
        <f>SUMIFS(通讯通路门店!$W:$W,通讯通路门店!$S:$S,$G818)</f>
        <v>0</v>
      </c>
      <c r="AV818" s="99">
        <f>SUMIFS(通讯通路门店!$Z:$Z,通讯通路门店!$S:$S,$G818)</f>
        <v>0</v>
      </c>
      <c r="AW818" s="99">
        <f>SUMIFS(通讯通路门店!$AB:$AB,通讯通路门店!$S:$S,$G818)</f>
        <v>0</v>
      </c>
      <c r="AX818" s="99">
        <f>SUMIFS(通讯通路门店!$X:$X,通讯通路门店!$S:$S,$G818)</f>
        <v>0</v>
      </c>
      <c r="AY818" s="99">
        <f>SUMIFS(通讯通路门店!$Y:$Y,通讯通路门店!$S:$S,$G818)</f>
        <v>0</v>
      </c>
      <c r="AZ818" s="99">
        <f>SUMIFS(通讯通路门店!$AA:$AA,通讯通路门店!$S:$S,$G818)</f>
        <v>0</v>
      </c>
      <c r="BA818" s="99">
        <f t="shared" si="63"/>
        <v>0</v>
      </c>
      <c r="BB818" s="99">
        <f t="shared" si="64"/>
        <v>0</v>
      </c>
      <c r="BC818" s="99">
        <f>SUMIFS(通讯通路门店!$W:$W,通讯通路门店!$S:$S,$G818,通讯通路门店!$J:$J,"荣耀体验店")+SUMIFS(通讯通路门店!$W:$W,通讯通路门店!$S:$S,$G818,通讯通路门店!$J:$J,"荣耀授权专卖店")</f>
        <v>0</v>
      </c>
      <c r="BD818" s="99">
        <f>SUMIFS(通讯通路门店!$Z:$Z,通讯通路门店!$S:$S,$G818,通讯通路门店!$J:$J,"VIVO体验店")</f>
        <v>0</v>
      </c>
      <c r="BE818" s="99">
        <f>SUMIFS(通讯通路门店!$AB:$AB,通讯通路门店!$S:$S,$G818,通讯通路门店!$J:$J,"OPPO体验店")</f>
        <v>0</v>
      </c>
      <c r="BF818" s="99">
        <f>SUMIFS(通讯通路门店!$X:$X,通讯通路门店!$S:$S,$G818,通讯通路门店!$J:$J,"华为授权体验店")+SUMIFS(通讯通路门店!$AA:$AA,通讯通路门店!$S:$S,$G818,通讯通路门店!$J:$J,"华为堡垒店")</f>
        <v>0</v>
      </c>
      <c r="BG818" s="99">
        <f>SUMIFS(通讯通路门店!$Y:$Y,通讯通路门店!$S:$S,$G818,通讯通路门店!$J:$J,"小米体验店")</f>
        <v>0</v>
      </c>
      <c r="BH818" s="99">
        <f>SUMIFS(通讯通路门店!$AA:$AA,通讯通路门店!$S:$S,$G818,通讯通路门店!$J:$J,"苹果体验店")</f>
        <v>0</v>
      </c>
      <c r="BI818" s="99">
        <f>SUMIFS(通讯通路门店!$K:$K,通讯通路门店!$S:$S,$G818,通讯通路门店!$J:$J,"其他品牌专卖店")</f>
        <v>0</v>
      </c>
      <c r="BJ818" s="99">
        <f>SUMIFS(通讯通路门店!$AC:$AC,通讯通路门店!$S:$S,$G818)</f>
        <v>0</v>
      </c>
      <c r="BK818" s="99">
        <f>SUMIFS(通讯通路门店!$AD:$AD,通讯通路门店!$S:$S,$G818)</f>
        <v>0</v>
      </c>
      <c r="BL818" s="99">
        <f>SUMIFS(通讯通路门店!$AE:$AE,通讯通路门店!$S:$S,$G818)</f>
        <v>0</v>
      </c>
      <c r="BM818" s="99">
        <f>SUMIFS(通讯通路门店!$AF:$AF,通讯通路门店!$S:$S,$G818)</f>
        <v>0</v>
      </c>
      <c r="BN818" s="99">
        <f>SUMIFS(通讯通路门店!$AG:$AG,通讯通路门店!$S:$S,$G818)</f>
        <v>0</v>
      </c>
      <c r="BO818" s="99">
        <f>SUMIFS(通讯通路门店!$AH:$AH,通讯通路门店!$S:$S,$G818)</f>
        <v>0</v>
      </c>
      <c r="BP818" s="99">
        <f>SUMIFS(通讯通路门店!$AI:$AI,通讯通路门店!$S:$S,$G818)</f>
        <v>0</v>
      </c>
      <c r="BQ818" s="83"/>
    </row>
    <row r="819" spans="1:69">
      <c r="A819" s="99" t="str">
        <f>IFERROR(_xlfn.XLOOKUP($G819,通讯通路门店!$S$4:$S$993931,通讯通路门店!$A$4:$A$993931,0,0),"")</f>
        <v/>
      </c>
      <c r="B819" s="99" t="str">
        <f>IFERROR(_xlfn.XLOOKUP($G819,通讯通路门店!$S$4:$S$993931,通讯通路门店!$B$4:$B$993931,0,0),"")</f>
        <v/>
      </c>
      <c r="C819" s="99" t="str">
        <f>IFERROR(_xlfn.XLOOKUP($G819,通讯通路门店!$S$4:$S$993931,通讯通路门店!$C$4:$C$993931,0,0),"")</f>
        <v/>
      </c>
      <c r="D819" s="99" t="str">
        <f>IFERROR(_xlfn.XLOOKUP($G819,通讯通路门店!$S$4:$S$993931,通讯通路门店!$D$4:$D$993931,0,0),"")</f>
        <v/>
      </c>
      <c r="E819" s="83"/>
      <c r="F819" s="83"/>
      <c r="G819" s="101" t="e">
        <v>#N/A</v>
      </c>
      <c r="H819" s="102" t="str">
        <f>IFERROR(_xlfn.XLOOKUP($G819,通讯通路门店!$S$4:$S$993931,通讯通路门店!$R$4:$R$993931,0,0),"")</f>
        <v/>
      </c>
      <c r="I819" s="83"/>
      <c r="J819" s="83"/>
      <c r="K819" s="83"/>
      <c r="L819" s="83"/>
      <c r="M819" s="83"/>
      <c r="N819" s="83"/>
      <c r="O819" s="83"/>
      <c r="P819" s="83"/>
      <c r="Q819" s="83"/>
      <c r="R819" s="83"/>
      <c r="S819" s="83"/>
      <c r="T819" s="83"/>
      <c r="U819" s="99">
        <f>COUNTIF(通讯通路门店!$S:$S,$G819)</f>
        <v>0</v>
      </c>
      <c r="V819" s="99">
        <f>COUNTIFS(通讯通路门店!$S:$S,$G819,通讯通路门店!$J:$J,"综合卖场")</f>
        <v>0</v>
      </c>
      <c r="W819" s="99">
        <f>SUMIFS(通讯通路门店!$AJ:$AJ,通讯通路门店!$S:$S,通讯客户沙盘!$G819)</f>
        <v>0</v>
      </c>
      <c r="X819" s="99">
        <f t="shared" si="60"/>
        <v>0</v>
      </c>
      <c r="Y819" s="99">
        <f>COUNTIFS(通讯通路门店!$S:$S,$G819,通讯通路门店!$J:$J,"荣耀体验店")+COUNTIFS(通讯通路门店!$S:$S,$G819,通讯通路门店!$J:$J,"荣耀授权专卖店")</f>
        <v>0</v>
      </c>
      <c r="Z819" s="99">
        <f>COUNTIFS(通讯通路门店!$S:$S,$G819,通讯通路门店!$J:$J,"VIVO体验店")</f>
        <v>0</v>
      </c>
      <c r="AA819" s="99">
        <f>COUNTIFS(通讯通路门店!$S:$S,$G819,通讯通路门店!$J:$J,"OPPO体验店")</f>
        <v>0</v>
      </c>
      <c r="AB819" s="99">
        <f>COUNTIFS(通讯通路门店!$S:$S,$G819,通讯通路门店!$J:$J,"华为授权体验店")+COUNTIFS(通讯通路门店!$S:$S,$G819,通讯通路门店!$J:$J,"华为堡垒店")</f>
        <v>0</v>
      </c>
      <c r="AC819" s="99">
        <f>COUNTIFS(通讯通路门店!$S:$S,$G819,通讯通路门店!$J:$J,"小米体验店")</f>
        <v>0</v>
      </c>
      <c r="AD819" s="99">
        <f>COUNTIFS(通讯通路门店!$S:$S,$G819,通讯通路门店!$J:$J,"苹果体验店")</f>
        <v>0</v>
      </c>
      <c r="AE819" s="99">
        <f>COUNTIFS(通讯通路门店!$S:$S,$G819,通讯通路门店!$J:$J,"其他品牌专卖店")</f>
        <v>0</v>
      </c>
      <c r="AF819" s="99">
        <f>SUMIFS(通讯通路门店!$BI:$BI,通讯通路门店!$S:$S,$G819)</f>
        <v>0</v>
      </c>
      <c r="AG819" s="99">
        <f>SUMIFS(通讯通路门店!$BH:$BH,通讯通路门店!$S:$S,$G819)</f>
        <v>0</v>
      </c>
      <c r="AH819" s="99">
        <f t="shared" si="61"/>
        <v>0</v>
      </c>
      <c r="AI819" s="99">
        <f>SUMIFS(通讯通路门店!$BB:$BB,通讯通路门店!$S:$S,$G819)</f>
        <v>0</v>
      </c>
      <c r="AJ819" s="99">
        <f>SUMIFS(通讯通路门店!$BE:$BE,通讯通路门店!$S:$S,$G819)</f>
        <v>0</v>
      </c>
      <c r="AK819" s="99">
        <f>SUMIFS(通讯通路门店!$BG:$BG,通讯通路门店!$S:$S,$G819)</f>
        <v>0</v>
      </c>
      <c r="AL819" s="99">
        <f>SUMIFS(通讯通路门店!$BC:$BC,通讯通路门店!$S:$S,$G819)</f>
        <v>0</v>
      </c>
      <c r="AM819" s="99">
        <f>SUMIFS(通讯通路门店!$BD:$BD,通讯通路门店!$S:$S,$G819)</f>
        <v>0</v>
      </c>
      <c r="AN819" s="99">
        <f>SUMIFS(通讯通路门店!$BF:$BF,通讯通路门店!$S:$S,$G819)</f>
        <v>0</v>
      </c>
      <c r="AO819" s="99">
        <f t="shared" si="62"/>
        <v>0</v>
      </c>
      <c r="AP819" s="99">
        <f>SUMIFS(通讯通路门店!$K:$K,通讯通路门店!$S:$S,$G819)</f>
        <v>0</v>
      </c>
      <c r="AQ819" s="83"/>
      <c r="AR819" s="99">
        <f>SUMIFS(通讯通路门店!$T:$T,通讯通路门店!$S:$S,$G819)</f>
        <v>0</v>
      </c>
      <c r="AS819" s="99">
        <f>SUMIFS(通讯通路门店!$U:$U,通讯通路门店!$S:$S,$G819)</f>
        <v>0</v>
      </c>
      <c r="AT819" s="99">
        <f>SUMIFS(通讯通路门店!$V:$V,通讯通路门店!$S:$S,$G819)</f>
        <v>0</v>
      </c>
      <c r="AU819" s="99">
        <f>SUMIFS(通讯通路门店!$W:$W,通讯通路门店!$S:$S,$G819)</f>
        <v>0</v>
      </c>
      <c r="AV819" s="99">
        <f>SUMIFS(通讯通路门店!$Z:$Z,通讯通路门店!$S:$S,$G819)</f>
        <v>0</v>
      </c>
      <c r="AW819" s="99">
        <f>SUMIFS(通讯通路门店!$AB:$AB,通讯通路门店!$S:$S,$G819)</f>
        <v>0</v>
      </c>
      <c r="AX819" s="99">
        <f>SUMIFS(通讯通路门店!$X:$X,通讯通路门店!$S:$S,$G819)</f>
        <v>0</v>
      </c>
      <c r="AY819" s="99">
        <f>SUMIFS(通讯通路门店!$Y:$Y,通讯通路门店!$S:$S,$G819)</f>
        <v>0</v>
      </c>
      <c r="AZ819" s="99">
        <f>SUMIFS(通讯通路门店!$AA:$AA,通讯通路门店!$S:$S,$G819)</f>
        <v>0</v>
      </c>
      <c r="BA819" s="99">
        <f t="shared" si="63"/>
        <v>0</v>
      </c>
      <c r="BB819" s="99">
        <f t="shared" si="64"/>
        <v>0</v>
      </c>
      <c r="BC819" s="99">
        <f>SUMIFS(通讯通路门店!$W:$W,通讯通路门店!$S:$S,$G819,通讯通路门店!$J:$J,"荣耀体验店")+SUMIFS(通讯通路门店!$W:$W,通讯通路门店!$S:$S,$G819,通讯通路门店!$J:$J,"荣耀授权专卖店")</f>
        <v>0</v>
      </c>
      <c r="BD819" s="99">
        <f>SUMIFS(通讯通路门店!$Z:$Z,通讯通路门店!$S:$S,$G819,通讯通路门店!$J:$J,"VIVO体验店")</f>
        <v>0</v>
      </c>
      <c r="BE819" s="99">
        <f>SUMIFS(通讯通路门店!$AB:$AB,通讯通路门店!$S:$S,$G819,通讯通路门店!$J:$J,"OPPO体验店")</f>
        <v>0</v>
      </c>
      <c r="BF819" s="99">
        <f>SUMIFS(通讯通路门店!$X:$X,通讯通路门店!$S:$S,$G819,通讯通路门店!$J:$J,"华为授权体验店")+SUMIFS(通讯通路门店!$AA:$AA,通讯通路门店!$S:$S,$G819,通讯通路门店!$J:$J,"华为堡垒店")</f>
        <v>0</v>
      </c>
      <c r="BG819" s="99">
        <f>SUMIFS(通讯通路门店!$Y:$Y,通讯通路门店!$S:$S,$G819,通讯通路门店!$J:$J,"小米体验店")</f>
        <v>0</v>
      </c>
      <c r="BH819" s="99">
        <f>SUMIFS(通讯通路门店!$AA:$AA,通讯通路门店!$S:$S,$G819,通讯通路门店!$J:$J,"苹果体验店")</f>
        <v>0</v>
      </c>
      <c r="BI819" s="99">
        <f>SUMIFS(通讯通路门店!$K:$K,通讯通路门店!$S:$S,$G819,通讯通路门店!$J:$J,"其他品牌专卖店")</f>
        <v>0</v>
      </c>
      <c r="BJ819" s="99">
        <f>SUMIFS(通讯通路门店!$AC:$AC,通讯通路门店!$S:$S,$G819)</f>
        <v>0</v>
      </c>
      <c r="BK819" s="99">
        <f>SUMIFS(通讯通路门店!$AD:$AD,通讯通路门店!$S:$S,$G819)</f>
        <v>0</v>
      </c>
      <c r="BL819" s="99">
        <f>SUMIFS(通讯通路门店!$AE:$AE,通讯通路门店!$S:$S,$G819)</f>
        <v>0</v>
      </c>
      <c r="BM819" s="99">
        <f>SUMIFS(通讯通路门店!$AF:$AF,通讯通路门店!$S:$S,$G819)</f>
        <v>0</v>
      </c>
      <c r="BN819" s="99">
        <f>SUMIFS(通讯通路门店!$AG:$AG,通讯通路门店!$S:$S,$G819)</f>
        <v>0</v>
      </c>
      <c r="BO819" s="99">
        <f>SUMIFS(通讯通路门店!$AH:$AH,通讯通路门店!$S:$S,$G819)</f>
        <v>0</v>
      </c>
      <c r="BP819" s="99">
        <f>SUMIFS(通讯通路门店!$AI:$AI,通讯通路门店!$S:$S,$G819)</f>
        <v>0</v>
      </c>
      <c r="BQ819" s="83"/>
    </row>
    <row r="820" spans="1:69">
      <c r="A820" s="99" t="str">
        <f>IFERROR(_xlfn.XLOOKUP($G820,通讯通路门店!$S$4:$S$993931,通讯通路门店!$A$4:$A$993931,0,0),"")</f>
        <v/>
      </c>
      <c r="B820" s="99" t="str">
        <f>IFERROR(_xlfn.XLOOKUP($G820,通讯通路门店!$S$4:$S$993931,通讯通路门店!$B$4:$B$993931,0,0),"")</f>
        <v/>
      </c>
      <c r="C820" s="99" t="str">
        <f>IFERROR(_xlfn.XLOOKUP($G820,通讯通路门店!$S$4:$S$993931,通讯通路门店!$C$4:$C$993931,0,0),"")</f>
        <v/>
      </c>
      <c r="D820" s="99" t="str">
        <f>IFERROR(_xlfn.XLOOKUP($G820,通讯通路门店!$S$4:$S$993931,通讯通路门店!$D$4:$D$993931,0,0),"")</f>
        <v/>
      </c>
      <c r="E820" s="83"/>
      <c r="F820" s="83"/>
      <c r="G820" s="101" t="e">
        <v>#N/A</v>
      </c>
      <c r="H820" s="102" t="str">
        <f>IFERROR(_xlfn.XLOOKUP($G820,通讯通路门店!$S$4:$S$993931,通讯通路门店!$R$4:$R$993931,0,0),"")</f>
        <v/>
      </c>
      <c r="I820" s="83"/>
      <c r="J820" s="83"/>
      <c r="K820" s="83"/>
      <c r="L820" s="83"/>
      <c r="M820" s="83"/>
      <c r="N820" s="83"/>
      <c r="O820" s="83"/>
      <c r="P820" s="83"/>
      <c r="Q820" s="83"/>
      <c r="R820" s="83"/>
      <c r="S820" s="83"/>
      <c r="T820" s="83"/>
      <c r="U820" s="99">
        <f>COUNTIF(通讯通路门店!$S:$S,$G820)</f>
        <v>0</v>
      </c>
      <c r="V820" s="99">
        <f>COUNTIFS(通讯通路门店!$S:$S,$G820,通讯通路门店!$J:$J,"综合卖场")</f>
        <v>0</v>
      </c>
      <c r="W820" s="99">
        <f>SUMIFS(通讯通路门店!$AJ:$AJ,通讯通路门店!$S:$S,通讯客户沙盘!$G820)</f>
        <v>0</v>
      </c>
      <c r="X820" s="99">
        <f t="shared" si="60"/>
        <v>0</v>
      </c>
      <c r="Y820" s="99">
        <f>COUNTIFS(通讯通路门店!$S:$S,$G820,通讯通路门店!$J:$J,"荣耀体验店")+COUNTIFS(通讯通路门店!$S:$S,$G820,通讯通路门店!$J:$J,"荣耀授权专卖店")</f>
        <v>0</v>
      </c>
      <c r="Z820" s="99">
        <f>COUNTIFS(通讯通路门店!$S:$S,$G820,通讯通路门店!$J:$J,"VIVO体验店")</f>
        <v>0</v>
      </c>
      <c r="AA820" s="99">
        <f>COUNTIFS(通讯通路门店!$S:$S,$G820,通讯通路门店!$J:$J,"OPPO体验店")</f>
        <v>0</v>
      </c>
      <c r="AB820" s="99">
        <f>COUNTIFS(通讯通路门店!$S:$S,$G820,通讯通路门店!$J:$J,"华为授权体验店")+COUNTIFS(通讯通路门店!$S:$S,$G820,通讯通路门店!$J:$J,"华为堡垒店")</f>
        <v>0</v>
      </c>
      <c r="AC820" s="99">
        <f>COUNTIFS(通讯通路门店!$S:$S,$G820,通讯通路门店!$J:$J,"小米体验店")</f>
        <v>0</v>
      </c>
      <c r="AD820" s="99">
        <f>COUNTIFS(通讯通路门店!$S:$S,$G820,通讯通路门店!$J:$J,"苹果体验店")</f>
        <v>0</v>
      </c>
      <c r="AE820" s="99">
        <f>COUNTIFS(通讯通路门店!$S:$S,$G820,通讯通路门店!$J:$J,"其他品牌专卖店")</f>
        <v>0</v>
      </c>
      <c r="AF820" s="99">
        <f>SUMIFS(通讯通路门店!$BI:$BI,通讯通路门店!$S:$S,$G820)</f>
        <v>0</v>
      </c>
      <c r="AG820" s="99">
        <f>SUMIFS(通讯通路门店!$BH:$BH,通讯通路门店!$S:$S,$G820)</f>
        <v>0</v>
      </c>
      <c r="AH820" s="99">
        <f t="shared" si="61"/>
        <v>0</v>
      </c>
      <c r="AI820" s="99">
        <f>SUMIFS(通讯通路门店!$BB:$BB,通讯通路门店!$S:$S,$G820)</f>
        <v>0</v>
      </c>
      <c r="AJ820" s="99">
        <f>SUMIFS(通讯通路门店!$BE:$BE,通讯通路门店!$S:$S,$G820)</f>
        <v>0</v>
      </c>
      <c r="AK820" s="99">
        <f>SUMIFS(通讯通路门店!$BG:$BG,通讯通路门店!$S:$S,$G820)</f>
        <v>0</v>
      </c>
      <c r="AL820" s="99">
        <f>SUMIFS(通讯通路门店!$BC:$BC,通讯通路门店!$S:$S,$G820)</f>
        <v>0</v>
      </c>
      <c r="AM820" s="99">
        <f>SUMIFS(通讯通路门店!$BD:$BD,通讯通路门店!$S:$S,$G820)</f>
        <v>0</v>
      </c>
      <c r="AN820" s="99">
        <f>SUMIFS(通讯通路门店!$BF:$BF,通讯通路门店!$S:$S,$G820)</f>
        <v>0</v>
      </c>
      <c r="AO820" s="99">
        <f t="shared" si="62"/>
        <v>0</v>
      </c>
      <c r="AP820" s="99">
        <f>SUMIFS(通讯通路门店!$K:$K,通讯通路门店!$S:$S,$G820)</f>
        <v>0</v>
      </c>
      <c r="AQ820" s="83"/>
      <c r="AR820" s="99">
        <f>SUMIFS(通讯通路门店!$T:$T,通讯通路门店!$S:$S,$G820)</f>
        <v>0</v>
      </c>
      <c r="AS820" s="99">
        <f>SUMIFS(通讯通路门店!$U:$U,通讯通路门店!$S:$S,$G820)</f>
        <v>0</v>
      </c>
      <c r="AT820" s="99">
        <f>SUMIFS(通讯通路门店!$V:$V,通讯通路门店!$S:$S,$G820)</f>
        <v>0</v>
      </c>
      <c r="AU820" s="99">
        <f>SUMIFS(通讯通路门店!$W:$W,通讯通路门店!$S:$S,$G820)</f>
        <v>0</v>
      </c>
      <c r="AV820" s="99">
        <f>SUMIFS(通讯通路门店!$Z:$Z,通讯通路门店!$S:$S,$G820)</f>
        <v>0</v>
      </c>
      <c r="AW820" s="99">
        <f>SUMIFS(通讯通路门店!$AB:$AB,通讯通路门店!$S:$S,$G820)</f>
        <v>0</v>
      </c>
      <c r="AX820" s="99">
        <f>SUMIFS(通讯通路门店!$X:$X,通讯通路门店!$S:$S,$G820)</f>
        <v>0</v>
      </c>
      <c r="AY820" s="99">
        <f>SUMIFS(通讯通路门店!$Y:$Y,通讯通路门店!$S:$S,$G820)</f>
        <v>0</v>
      </c>
      <c r="AZ820" s="99">
        <f>SUMIFS(通讯通路门店!$AA:$AA,通讯通路门店!$S:$S,$G820)</f>
        <v>0</v>
      </c>
      <c r="BA820" s="99">
        <f t="shared" si="63"/>
        <v>0</v>
      </c>
      <c r="BB820" s="99">
        <f t="shared" si="64"/>
        <v>0</v>
      </c>
      <c r="BC820" s="99">
        <f>SUMIFS(通讯通路门店!$W:$W,通讯通路门店!$S:$S,$G820,通讯通路门店!$J:$J,"荣耀体验店")+SUMIFS(通讯通路门店!$W:$W,通讯通路门店!$S:$S,$G820,通讯通路门店!$J:$J,"荣耀授权专卖店")</f>
        <v>0</v>
      </c>
      <c r="BD820" s="99">
        <f>SUMIFS(通讯通路门店!$Z:$Z,通讯通路门店!$S:$S,$G820,通讯通路门店!$J:$J,"VIVO体验店")</f>
        <v>0</v>
      </c>
      <c r="BE820" s="99">
        <f>SUMIFS(通讯通路门店!$AB:$AB,通讯通路门店!$S:$S,$G820,通讯通路门店!$J:$J,"OPPO体验店")</f>
        <v>0</v>
      </c>
      <c r="BF820" s="99">
        <f>SUMIFS(通讯通路门店!$X:$X,通讯通路门店!$S:$S,$G820,通讯通路门店!$J:$J,"华为授权体验店")+SUMIFS(通讯通路门店!$AA:$AA,通讯通路门店!$S:$S,$G820,通讯通路门店!$J:$J,"华为堡垒店")</f>
        <v>0</v>
      </c>
      <c r="BG820" s="99">
        <f>SUMIFS(通讯通路门店!$Y:$Y,通讯通路门店!$S:$S,$G820,通讯通路门店!$J:$J,"小米体验店")</f>
        <v>0</v>
      </c>
      <c r="BH820" s="99">
        <f>SUMIFS(通讯通路门店!$AA:$AA,通讯通路门店!$S:$S,$G820,通讯通路门店!$J:$J,"苹果体验店")</f>
        <v>0</v>
      </c>
      <c r="BI820" s="99">
        <f>SUMIFS(通讯通路门店!$K:$K,通讯通路门店!$S:$S,$G820,通讯通路门店!$J:$J,"其他品牌专卖店")</f>
        <v>0</v>
      </c>
      <c r="BJ820" s="99">
        <f>SUMIFS(通讯通路门店!$AC:$AC,通讯通路门店!$S:$S,$G820)</f>
        <v>0</v>
      </c>
      <c r="BK820" s="99">
        <f>SUMIFS(通讯通路门店!$AD:$AD,通讯通路门店!$S:$S,$G820)</f>
        <v>0</v>
      </c>
      <c r="BL820" s="99">
        <f>SUMIFS(通讯通路门店!$AE:$AE,通讯通路门店!$S:$S,$G820)</f>
        <v>0</v>
      </c>
      <c r="BM820" s="99">
        <f>SUMIFS(通讯通路门店!$AF:$AF,通讯通路门店!$S:$S,$G820)</f>
        <v>0</v>
      </c>
      <c r="BN820" s="99">
        <f>SUMIFS(通讯通路门店!$AG:$AG,通讯通路门店!$S:$S,$G820)</f>
        <v>0</v>
      </c>
      <c r="BO820" s="99">
        <f>SUMIFS(通讯通路门店!$AH:$AH,通讯通路门店!$S:$S,$G820)</f>
        <v>0</v>
      </c>
      <c r="BP820" s="99">
        <f>SUMIFS(通讯通路门店!$AI:$AI,通讯通路门店!$S:$S,$G820)</f>
        <v>0</v>
      </c>
      <c r="BQ820" s="83"/>
    </row>
    <row r="821" spans="1:69">
      <c r="A821" s="99" t="str">
        <f>IFERROR(_xlfn.XLOOKUP($G821,通讯通路门店!$S$4:$S$993931,通讯通路门店!$A$4:$A$993931,0,0),"")</f>
        <v/>
      </c>
      <c r="B821" s="99" t="str">
        <f>IFERROR(_xlfn.XLOOKUP($G821,通讯通路门店!$S$4:$S$993931,通讯通路门店!$B$4:$B$993931,0,0),"")</f>
        <v/>
      </c>
      <c r="C821" s="99" t="str">
        <f>IFERROR(_xlfn.XLOOKUP($G821,通讯通路门店!$S$4:$S$993931,通讯通路门店!$C$4:$C$993931,0,0),"")</f>
        <v/>
      </c>
      <c r="D821" s="99" t="str">
        <f>IFERROR(_xlfn.XLOOKUP($G821,通讯通路门店!$S$4:$S$993931,通讯通路门店!$D$4:$D$993931,0,0),"")</f>
        <v/>
      </c>
      <c r="E821" s="83"/>
      <c r="F821" s="83"/>
      <c r="G821" s="101" t="e">
        <v>#N/A</v>
      </c>
      <c r="H821" s="102" t="str">
        <f>IFERROR(_xlfn.XLOOKUP($G821,通讯通路门店!$S$4:$S$993931,通讯通路门店!$R$4:$R$993931,0,0),"")</f>
        <v/>
      </c>
      <c r="I821" s="83"/>
      <c r="J821" s="83"/>
      <c r="K821" s="83"/>
      <c r="L821" s="83"/>
      <c r="M821" s="83"/>
      <c r="N821" s="83"/>
      <c r="O821" s="83"/>
      <c r="P821" s="83"/>
      <c r="Q821" s="83"/>
      <c r="R821" s="83"/>
      <c r="S821" s="83"/>
      <c r="T821" s="83"/>
      <c r="U821" s="99">
        <f>COUNTIF(通讯通路门店!$S:$S,$G821)</f>
        <v>0</v>
      </c>
      <c r="V821" s="99">
        <f>COUNTIFS(通讯通路门店!$S:$S,$G821,通讯通路门店!$J:$J,"综合卖场")</f>
        <v>0</v>
      </c>
      <c r="W821" s="99">
        <f>SUMIFS(通讯通路门店!$AJ:$AJ,通讯通路门店!$S:$S,通讯客户沙盘!$G821)</f>
        <v>0</v>
      </c>
      <c r="X821" s="99">
        <f t="shared" si="60"/>
        <v>0</v>
      </c>
      <c r="Y821" s="99">
        <f>COUNTIFS(通讯通路门店!$S:$S,$G821,通讯通路门店!$J:$J,"荣耀体验店")+COUNTIFS(通讯通路门店!$S:$S,$G821,通讯通路门店!$J:$J,"荣耀授权专卖店")</f>
        <v>0</v>
      </c>
      <c r="Z821" s="99">
        <f>COUNTIFS(通讯通路门店!$S:$S,$G821,通讯通路门店!$J:$J,"VIVO体验店")</f>
        <v>0</v>
      </c>
      <c r="AA821" s="99">
        <f>COUNTIFS(通讯通路门店!$S:$S,$G821,通讯通路门店!$J:$J,"OPPO体验店")</f>
        <v>0</v>
      </c>
      <c r="AB821" s="99">
        <f>COUNTIFS(通讯通路门店!$S:$S,$G821,通讯通路门店!$J:$J,"华为授权体验店")+COUNTIFS(通讯通路门店!$S:$S,$G821,通讯通路门店!$J:$J,"华为堡垒店")</f>
        <v>0</v>
      </c>
      <c r="AC821" s="99">
        <f>COUNTIFS(通讯通路门店!$S:$S,$G821,通讯通路门店!$J:$J,"小米体验店")</f>
        <v>0</v>
      </c>
      <c r="AD821" s="99">
        <f>COUNTIFS(通讯通路门店!$S:$S,$G821,通讯通路门店!$J:$J,"苹果体验店")</f>
        <v>0</v>
      </c>
      <c r="AE821" s="99">
        <f>COUNTIFS(通讯通路门店!$S:$S,$G821,通讯通路门店!$J:$J,"其他品牌专卖店")</f>
        <v>0</v>
      </c>
      <c r="AF821" s="99">
        <f>SUMIFS(通讯通路门店!$BI:$BI,通讯通路门店!$S:$S,$G821)</f>
        <v>0</v>
      </c>
      <c r="AG821" s="99">
        <f>SUMIFS(通讯通路门店!$BH:$BH,通讯通路门店!$S:$S,$G821)</f>
        <v>0</v>
      </c>
      <c r="AH821" s="99">
        <f t="shared" si="61"/>
        <v>0</v>
      </c>
      <c r="AI821" s="99">
        <f>SUMIFS(通讯通路门店!$BB:$BB,通讯通路门店!$S:$S,$G821)</f>
        <v>0</v>
      </c>
      <c r="AJ821" s="99">
        <f>SUMIFS(通讯通路门店!$BE:$BE,通讯通路门店!$S:$S,$G821)</f>
        <v>0</v>
      </c>
      <c r="AK821" s="99">
        <f>SUMIFS(通讯通路门店!$BG:$BG,通讯通路门店!$S:$S,$G821)</f>
        <v>0</v>
      </c>
      <c r="AL821" s="99">
        <f>SUMIFS(通讯通路门店!$BC:$BC,通讯通路门店!$S:$S,$G821)</f>
        <v>0</v>
      </c>
      <c r="AM821" s="99">
        <f>SUMIFS(通讯通路门店!$BD:$BD,通讯通路门店!$S:$S,$G821)</f>
        <v>0</v>
      </c>
      <c r="AN821" s="99">
        <f>SUMIFS(通讯通路门店!$BF:$BF,通讯通路门店!$S:$S,$G821)</f>
        <v>0</v>
      </c>
      <c r="AO821" s="99">
        <f t="shared" si="62"/>
        <v>0</v>
      </c>
      <c r="AP821" s="99">
        <f>SUMIFS(通讯通路门店!$K:$K,通讯通路门店!$S:$S,$G821)</f>
        <v>0</v>
      </c>
      <c r="AQ821" s="83"/>
      <c r="AR821" s="99">
        <f>SUMIFS(通讯通路门店!$T:$T,通讯通路门店!$S:$S,$G821)</f>
        <v>0</v>
      </c>
      <c r="AS821" s="99">
        <f>SUMIFS(通讯通路门店!$U:$U,通讯通路门店!$S:$S,$G821)</f>
        <v>0</v>
      </c>
      <c r="AT821" s="99">
        <f>SUMIFS(通讯通路门店!$V:$V,通讯通路门店!$S:$S,$G821)</f>
        <v>0</v>
      </c>
      <c r="AU821" s="99">
        <f>SUMIFS(通讯通路门店!$W:$W,通讯通路门店!$S:$S,$G821)</f>
        <v>0</v>
      </c>
      <c r="AV821" s="99">
        <f>SUMIFS(通讯通路门店!$Z:$Z,通讯通路门店!$S:$S,$G821)</f>
        <v>0</v>
      </c>
      <c r="AW821" s="99">
        <f>SUMIFS(通讯通路门店!$AB:$AB,通讯通路门店!$S:$S,$G821)</f>
        <v>0</v>
      </c>
      <c r="AX821" s="99">
        <f>SUMIFS(通讯通路门店!$X:$X,通讯通路门店!$S:$S,$G821)</f>
        <v>0</v>
      </c>
      <c r="AY821" s="99">
        <f>SUMIFS(通讯通路门店!$Y:$Y,通讯通路门店!$S:$S,$G821)</f>
        <v>0</v>
      </c>
      <c r="AZ821" s="99">
        <f>SUMIFS(通讯通路门店!$AA:$AA,通讯通路门店!$S:$S,$G821)</f>
        <v>0</v>
      </c>
      <c r="BA821" s="99">
        <f t="shared" si="63"/>
        <v>0</v>
      </c>
      <c r="BB821" s="99">
        <f t="shared" si="64"/>
        <v>0</v>
      </c>
      <c r="BC821" s="99">
        <f>SUMIFS(通讯通路门店!$W:$W,通讯通路门店!$S:$S,$G821,通讯通路门店!$J:$J,"荣耀体验店")+SUMIFS(通讯通路门店!$W:$W,通讯通路门店!$S:$S,$G821,通讯通路门店!$J:$J,"荣耀授权专卖店")</f>
        <v>0</v>
      </c>
      <c r="BD821" s="99">
        <f>SUMIFS(通讯通路门店!$Z:$Z,通讯通路门店!$S:$S,$G821,通讯通路门店!$J:$J,"VIVO体验店")</f>
        <v>0</v>
      </c>
      <c r="BE821" s="99">
        <f>SUMIFS(通讯通路门店!$AB:$AB,通讯通路门店!$S:$S,$G821,通讯通路门店!$J:$J,"OPPO体验店")</f>
        <v>0</v>
      </c>
      <c r="BF821" s="99">
        <f>SUMIFS(通讯通路门店!$X:$X,通讯通路门店!$S:$S,$G821,通讯通路门店!$J:$J,"华为授权体验店")+SUMIFS(通讯通路门店!$AA:$AA,通讯通路门店!$S:$S,$G821,通讯通路门店!$J:$J,"华为堡垒店")</f>
        <v>0</v>
      </c>
      <c r="BG821" s="99">
        <f>SUMIFS(通讯通路门店!$Y:$Y,通讯通路门店!$S:$S,$G821,通讯通路门店!$J:$J,"小米体验店")</f>
        <v>0</v>
      </c>
      <c r="BH821" s="99">
        <f>SUMIFS(通讯通路门店!$AA:$AA,通讯通路门店!$S:$S,$G821,通讯通路门店!$J:$J,"苹果体验店")</f>
        <v>0</v>
      </c>
      <c r="BI821" s="99">
        <f>SUMIFS(通讯通路门店!$K:$K,通讯通路门店!$S:$S,$G821,通讯通路门店!$J:$J,"其他品牌专卖店")</f>
        <v>0</v>
      </c>
      <c r="BJ821" s="99">
        <f>SUMIFS(通讯通路门店!$AC:$AC,通讯通路门店!$S:$S,$G821)</f>
        <v>0</v>
      </c>
      <c r="BK821" s="99">
        <f>SUMIFS(通讯通路门店!$AD:$AD,通讯通路门店!$S:$S,$G821)</f>
        <v>0</v>
      </c>
      <c r="BL821" s="99">
        <f>SUMIFS(通讯通路门店!$AE:$AE,通讯通路门店!$S:$S,$G821)</f>
        <v>0</v>
      </c>
      <c r="BM821" s="99">
        <f>SUMIFS(通讯通路门店!$AF:$AF,通讯通路门店!$S:$S,$G821)</f>
        <v>0</v>
      </c>
      <c r="BN821" s="99">
        <f>SUMIFS(通讯通路门店!$AG:$AG,通讯通路门店!$S:$S,$G821)</f>
        <v>0</v>
      </c>
      <c r="BO821" s="99">
        <f>SUMIFS(通讯通路门店!$AH:$AH,通讯通路门店!$S:$S,$G821)</f>
        <v>0</v>
      </c>
      <c r="BP821" s="99">
        <f>SUMIFS(通讯通路门店!$AI:$AI,通讯通路门店!$S:$S,$G821)</f>
        <v>0</v>
      </c>
      <c r="BQ821" s="83"/>
    </row>
    <row r="822" spans="1:69">
      <c r="A822" s="99" t="str">
        <f>IFERROR(_xlfn.XLOOKUP($G822,通讯通路门店!$S$4:$S$993931,通讯通路门店!$A$4:$A$993931,0,0),"")</f>
        <v/>
      </c>
      <c r="B822" s="99" t="str">
        <f>IFERROR(_xlfn.XLOOKUP($G822,通讯通路门店!$S$4:$S$993931,通讯通路门店!$B$4:$B$993931,0,0),"")</f>
        <v/>
      </c>
      <c r="C822" s="99" t="str">
        <f>IFERROR(_xlfn.XLOOKUP($G822,通讯通路门店!$S$4:$S$993931,通讯通路门店!$C$4:$C$993931,0,0),"")</f>
        <v/>
      </c>
      <c r="D822" s="99" t="str">
        <f>IFERROR(_xlfn.XLOOKUP($G822,通讯通路门店!$S$4:$S$993931,通讯通路门店!$D$4:$D$993931,0,0),"")</f>
        <v/>
      </c>
      <c r="E822" s="83"/>
      <c r="F822" s="83"/>
      <c r="G822" s="101" t="e">
        <v>#N/A</v>
      </c>
      <c r="H822" s="102" t="str">
        <f>IFERROR(_xlfn.XLOOKUP($G822,通讯通路门店!$S$4:$S$993931,通讯通路门店!$R$4:$R$993931,0,0),"")</f>
        <v/>
      </c>
      <c r="I822" s="83"/>
      <c r="J822" s="83"/>
      <c r="K822" s="83"/>
      <c r="L822" s="83"/>
      <c r="M822" s="83"/>
      <c r="N822" s="83"/>
      <c r="O822" s="83"/>
      <c r="P822" s="83"/>
      <c r="Q822" s="83"/>
      <c r="R822" s="83"/>
      <c r="S822" s="83"/>
      <c r="T822" s="83"/>
      <c r="U822" s="99">
        <f>COUNTIF(通讯通路门店!$S:$S,$G822)</f>
        <v>0</v>
      </c>
      <c r="V822" s="99">
        <f>COUNTIFS(通讯通路门店!$S:$S,$G822,通讯通路门店!$J:$J,"综合卖场")</f>
        <v>0</v>
      </c>
      <c r="W822" s="99">
        <f>SUMIFS(通讯通路门店!$AJ:$AJ,通讯通路门店!$S:$S,通讯客户沙盘!$G822)</f>
        <v>0</v>
      </c>
      <c r="X822" s="99">
        <f t="shared" si="60"/>
        <v>0</v>
      </c>
      <c r="Y822" s="99">
        <f>COUNTIFS(通讯通路门店!$S:$S,$G822,通讯通路门店!$J:$J,"荣耀体验店")+COUNTIFS(通讯通路门店!$S:$S,$G822,通讯通路门店!$J:$J,"荣耀授权专卖店")</f>
        <v>0</v>
      </c>
      <c r="Z822" s="99">
        <f>COUNTIFS(通讯通路门店!$S:$S,$G822,通讯通路门店!$J:$J,"VIVO体验店")</f>
        <v>0</v>
      </c>
      <c r="AA822" s="99">
        <f>COUNTIFS(通讯通路门店!$S:$S,$G822,通讯通路门店!$J:$J,"OPPO体验店")</f>
        <v>0</v>
      </c>
      <c r="AB822" s="99">
        <f>COUNTIFS(通讯通路门店!$S:$S,$G822,通讯通路门店!$J:$J,"华为授权体验店")+COUNTIFS(通讯通路门店!$S:$S,$G822,通讯通路门店!$J:$J,"华为堡垒店")</f>
        <v>0</v>
      </c>
      <c r="AC822" s="99">
        <f>COUNTIFS(通讯通路门店!$S:$S,$G822,通讯通路门店!$J:$J,"小米体验店")</f>
        <v>0</v>
      </c>
      <c r="AD822" s="99">
        <f>COUNTIFS(通讯通路门店!$S:$S,$G822,通讯通路门店!$J:$J,"苹果体验店")</f>
        <v>0</v>
      </c>
      <c r="AE822" s="99">
        <f>COUNTIFS(通讯通路门店!$S:$S,$G822,通讯通路门店!$J:$J,"其他品牌专卖店")</f>
        <v>0</v>
      </c>
      <c r="AF822" s="99">
        <f>SUMIFS(通讯通路门店!$BI:$BI,通讯通路门店!$S:$S,$G822)</f>
        <v>0</v>
      </c>
      <c r="AG822" s="99">
        <f>SUMIFS(通讯通路门店!$BH:$BH,通讯通路门店!$S:$S,$G822)</f>
        <v>0</v>
      </c>
      <c r="AH822" s="99">
        <f t="shared" si="61"/>
        <v>0</v>
      </c>
      <c r="AI822" s="99">
        <f>SUMIFS(通讯通路门店!$BB:$BB,通讯通路门店!$S:$S,$G822)</f>
        <v>0</v>
      </c>
      <c r="AJ822" s="99">
        <f>SUMIFS(通讯通路门店!$BE:$BE,通讯通路门店!$S:$S,$G822)</f>
        <v>0</v>
      </c>
      <c r="AK822" s="99">
        <f>SUMIFS(通讯通路门店!$BG:$BG,通讯通路门店!$S:$S,$G822)</f>
        <v>0</v>
      </c>
      <c r="AL822" s="99">
        <f>SUMIFS(通讯通路门店!$BC:$BC,通讯通路门店!$S:$S,$G822)</f>
        <v>0</v>
      </c>
      <c r="AM822" s="99">
        <f>SUMIFS(通讯通路门店!$BD:$BD,通讯通路门店!$S:$S,$G822)</f>
        <v>0</v>
      </c>
      <c r="AN822" s="99">
        <f>SUMIFS(通讯通路门店!$BF:$BF,通讯通路门店!$S:$S,$G822)</f>
        <v>0</v>
      </c>
      <c r="AO822" s="99">
        <f t="shared" si="62"/>
        <v>0</v>
      </c>
      <c r="AP822" s="99">
        <f>SUMIFS(通讯通路门店!$K:$K,通讯通路门店!$S:$S,$G822)</f>
        <v>0</v>
      </c>
      <c r="AQ822" s="83"/>
      <c r="AR822" s="99">
        <f>SUMIFS(通讯通路门店!$T:$T,通讯通路门店!$S:$S,$G822)</f>
        <v>0</v>
      </c>
      <c r="AS822" s="99">
        <f>SUMIFS(通讯通路门店!$U:$U,通讯通路门店!$S:$S,$G822)</f>
        <v>0</v>
      </c>
      <c r="AT822" s="99">
        <f>SUMIFS(通讯通路门店!$V:$V,通讯通路门店!$S:$S,$G822)</f>
        <v>0</v>
      </c>
      <c r="AU822" s="99">
        <f>SUMIFS(通讯通路门店!$W:$W,通讯通路门店!$S:$S,$G822)</f>
        <v>0</v>
      </c>
      <c r="AV822" s="99">
        <f>SUMIFS(通讯通路门店!$Z:$Z,通讯通路门店!$S:$S,$G822)</f>
        <v>0</v>
      </c>
      <c r="AW822" s="99">
        <f>SUMIFS(通讯通路门店!$AB:$AB,通讯通路门店!$S:$S,$G822)</f>
        <v>0</v>
      </c>
      <c r="AX822" s="99">
        <f>SUMIFS(通讯通路门店!$X:$X,通讯通路门店!$S:$S,$G822)</f>
        <v>0</v>
      </c>
      <c r="AY822" s="99">
        <f>SUMIFS(通讯通路门店!$Y:$Y,通讯通路门店!$S:$S,$G822)</f>
        <v>0</v>
      </c>
      <c r="AZ822" s="99">
        <f>SUMIFS(通讯通路门店!$AA:$AA,通讯通路门店!$S:$S,$G822)</f>
        <v>0</v>
      </c>
      <c r="BA822" s="99">
        <f t="shared" si="63"/>
        <v>0</v>
      </c>
      <c r="BB822" s="99">
        <f t="shared" si="64"/>
        <v>0</v>
      </c>
      <c r="BC822" s="99">
        <f>SUMIFS(通讯通路门店!$W:$W,通讯通路门店!$S:$S,$G822,通讯通路门店!$J:$J,"荣耀体验店")+SUMIFS(通讯通路门店!$W:$W,通讯通路门店!$S:$S,$G822,通讯通路门店!$J:$J,"荣耀授权专卖店")</f>
        <v>0</v>
      </c>
      <c r="BD822" s="99">
        <f>SUMIFS(通讯通路门店!$Z:$Z,通讯通路门店!$S:$S,$G822,通讯通路门店!$J:$J,"VIVO体验店")</f>
        <v>0</v>
      </c>
      <c r="BE822" s="99">
        <f>SUMIFS(通讯通路门店!$AB:$AB,通讯通路门店!$S:$S,$G822,通讯通路门店!$J:$J,"OPPO体验店")</f>
        <v>0</v>
      </c>
      <c r="BF822" s="99">
        <f>SUMIFS(通讯通路门店!$X:$X,通讯通路门店!$S:$S,$G822,通讯通路门店!$J:$J,"华为授权体验店")+SUMIFS(通讯通路门店!$AA:$AA,通讯通路门店!$S:$S,$G822,通讯通路门店!$J:$J,"华为堡垒店")</f>
        <v>0</v>
      </c>
      <c r="BG822" s="99">
        <f>SUMIFS(通讯通路门店!$Y:$Y,通讯通路门店!$S:$S,$G822,通讯通路门店!$J:$J,"小米体验店")</f>
        <v>0</v>
      </c>
      <c r="BH822" s="99">
        <f>SUMIFS(通讯通路门店!$AA:$AA,通讯通路门店!$S:$S,$G822,通讯通路门店!$J:$J,"苹果体验店")</f>
        <v>0</v>
      </c>
      <c r="BI822" s="99">
        <f>SUMIFS(通讯通路门店!$K:$K,通讯通路门店!$S:$S,$G822,通讯通路门店!$J:$J,"其他品牌专卖店")</f>
        <v>0</v>
      </c>
      <c r="BJ822" s="99">
        <f>SUMIFS(通讯通路门店!$AC:$AC,通讯通路门店!$S:$S,$G822)</f>
        <v>0</v>
      </c>
      <c r="BK822" s="99">
        <f>SUMIFS(通讯通路门店!$AD:$AD,通讯通路门店!$S:$S,$G822)</f>
        <v>0</v>
      </c>
      <c r="BL822" s="99">
        <f>SUMIFS(通讯通路门店!$AE:$AE,通讯通路门店!$S:$S,$G822)</f>
        <v>0</v>
      </c>
      <c r="BM822" s="99">
        <f>SUMIFS(通讯通路门店!$AF:$AF,通讯通路门店!$S:$S,$G822)</f>
        <v>0</v>
      </c>
      <c r="BN822" s="99">
        <f>SUMIFS(通讯通路门店!$AG:$AG,通讯通路门店!$S:$S,$G822)</f>
        <v>0</v>
      </c>
      <c r="BO822" s="99">
        <f>SUMIFS(通讯通路门店!$AH:$AH,通讯通路门店!$S:$S,$G822)</f>
        <v>0</v>
      </c>
      <c r="BP822" s="99">
        <f>SUMIFS(通讯通路门店!$AI:$AI,通讯通路门店!$S:$S,$G822)</f>
        <v>0</v>
      </c>
      <c r="BQ822" s="83"/>
    </row>
    <row r="823" spans="1:69">
      <c r="A823" s="99" t="str">
        <f>IFERROR(_xlfn.XLOOKUP($G823,通讯通路门店!$S$4:$S$993931,通讯通路门店!$A$4:$A$993931,0,0),"")</f>
        <v/>
      </c>
      <c r="B823" s="99" t="str">
        <f>IFERROR(_xlfn.XLOOKUP($G823,通讯通路门店!$S$4:$S$993931,通讯通路门店!$B$4:$B$993931,0,0),"")</f>
        <v/>
      </c>
      <c r="C823" s="99" t="str">
        <f>IFERROR(_xlfn.XLOOKUP($G823,通讯通路门店!$S$4:$S$993931,通讯通路门店!$C$4:$C$993931,0,0),"")</f>
        <v/>
      </c>
      <c r="D823" s="99" t="str">
        <f>IFERROR(_xlfn.XLOOKUP($G823,通讯通路门店!$S$4:$S$993931,通讯通路门店!$D$4:$D$993931,0,0),"")</f>
        <v/>
      </c>
      <c r="E823" s="83"/>
      <c r="F823" s="83"/>
      <c r="G823" s="101" t="e">
        <v>#N/A</v>
      </c>
      <c r="H823" s="102" t="str">
        <f>IFERROR(_xlfn.XLOOKUP($G823,通讯通路门店!$S$4:$S$993931,通讯通路门店!$R$4:$R$993931,0,0),"")</f>
        <v/>
      </c>
      <c r="I823" s="83"/>
      <c r="J823" s="83"/>
      <c r="K823" s="83"/>
      <c r="L823" s="83"/>
      <c r="M823" s="83"/>
      <c r="N823" s="83"/>
      <c r="O823" s="83"/>
      <c r="P823" s="83"/>
      <c r="Q823" s="83"/>
      <c r="R823" s="83"/>
      <c r="S823" s="83"/>
      <c r="T823" s="83"/>
      <c r="U823" s="99">
        <f>COUNTIF(通讯通路门店!$S:$S,$G823)</f>
        <v>0</v>
      </c>
      <c r="V823" s="99">
        <f>COUNTIFS(通讯通路门店!$S:$S,$G823,通讯通路门店!$J:$J,"综合卖场")</f>
        <v>0</v>
      </c>
      <c r="W823" s="99">
        <f>SUMIFS(通讯通路门店!$AJ:$AJ,通讯通路门店!$S:$S,通讯客户沙盘!$G823)</f>
        <v>0</v>
      </c>
      <c r="X823" s="99">
        <f t="shared" si="60"/>
        <v>0</v>
      </c>
      <c r="Y823" s="99">
        <f>COUNTIFS(通讯通路门店!$S:$S,$G823,通讯通路门店!$J:$J,"荣耀体验店")+COUNTIFS(通讯通路门店!$S:$S,$G823,通讯通路门店!$J:$J,"荣耀授权专卖店")</f>
        <v>0</v>
      </c>
      <c r="Z823" s="99">
        <f>COUNTIFS(通讯通路门店!$S:$S,$G823,通讯通路门店!$J:$J,"VIVO体验店")</f>
        <v>0</v>
      </c>
      <c r="AA823" s="99">
        <f>COUNTIFS(通讯通路门店!$S:$S,$G823,通讯通路门店!$J:$J,"OPPO体验店")</f>
        <v>0</v>
      </c>
      <c r="AB823" s="99">
        <f>COUNTIFS(通讯通路门店!$S:$S,$G823,通讯通路门店!$J:$J,"华为授权体验店")+COUNTIFS(通讯通路门店!$S:$S,$G823,通讯通路门店!$J:$J,"华为堡垒店")</f>
        <v>0</v>
      </c>
      <c r="AC823" s="99">
        <f>COUNTIFS(通讯通路门店!$S:$S,$G823,通讯通路门店!$J:$J,"小米体验店")</f>
        <v>0</v>
      </c>
      <c r="AD823" s="99">
        <f>COUNTIFS(通讯通路门店!$S:$S,$G823,通讯通路门店!$J:$J,"苹果体验店")</f>
        <v>0</v>
      </c>
      <c r="AE823" s="99">
        <f>COUNTIFS(通讯通路门店!$S:$S,$G823,通讯通路门店!$J:$J,"其他品牌专卖店")</f>
        <v>0</v>
      </c>
      <c r="AF823" s="99">
        <f>SUMIFS(通讯通路门店!$BI:$BI,通讯通路门店!$S:$S,$G823)</f>
        <v>0</v>
      </c>
      <c r="AG823" s="99">
        <f>SUMIFS(通讯通路门店!$BH:$BH,通讯通路门店!$S:$S,$G823)</f>
        <v>0</v>
      </c>
      <c r="AH823" s="99">
        <f t="shared" si="61"/>
        <v>0</v>
      </c>
      <c r="AI823" s="99">
        <f>SUMIFS(通讯通路门店!$BB:$BB,通讯通路门店!$S:$S,$G823)</f>
        <v>0</v>
      </c>
      <c r="AJ823" s="99">
        <f>SUMIFS(通讯通路门店!$BE:$BE,通讯通路门店!$S:$S,$G823)</f>
        <v>0</v>
      </c>
      <c r="AK823" s="99">
        <f>SUMIFS(通讯通路门店!$BG:$BG,通讯通路门店!$S:$S,$G823)</f>
        <v>0</v>
      </c>
      <c r="AL823" s="99">
        <f>SUMIFS(通讯通路门店!$BC:$BC,通讯通路门店!$S:$S,$G823)</f>
        <v>0</v>
      </c>
      <c r="AM823" s="99">
        <f>SUMIFS(通讯通路门店!$BD:$BD,通讯通路门店!$S:$S,$G823)</f>
        <v>0</v>
      </c>
      <c r="AN823" s="99">
        <f>SUMIFS(通讯通路门店!$BF:$BF,通讯通路门店!$S:$S,$G823)</f>
        <v>0</v>
      </c>
      <c r="AO823" s="99">
        <f t="shared" si="62"/>
        <v>0</v>
      </c>
      <c r="AP823" s="99">
        <f>SUMIFS(通讯通路门店!$K:$K,通讯通路门店!$S:$S,$G823)</f>
        <v>0</v>
      </c>
      <c r="AQ823" s="83"/>
      <c r="AR823" s="99">
        <f>SUMIFS(通讯通路门店!$T:$T,通讯通路门店!$S:$S,$G823)</f>
        <v>0</v>
      </c>
      <c r="AS823" s="99">
        <f>SUMIFS(通讯通路门店!$U:$U,通讯通路门店!$S:$S,$G823)</f>
        <v>0</v>
      </c>
      <c r="AT823" s="99">
        <f>SUMIFS(通讯通路门店!$V:$V,通讯通路门店!$S:$S,$G823)</f>
        <v>0</v>
      </c>
      <c r="AU823" s="99">
        <f>SUMIFS(通讯通路门店!$W:$W,通讯通路门店!$S:$S,$G823)</f>
        <v>0</v>
      </c>
      <c r="AV823" s="99">
        <f>SUMIFS(通讯通路门店!$Z:$Z,通讯通路门店!$S:$S,$G823)</f>
        <v>0</v>
      </c>
      <c r="AW823" s="99">
        <f>SUMIFS(通讯通路门店!$AB:$AB,通讯通路门店!$S:$S,$G823)</f>
        <v>0</v>
      </c>
      <c r="AX823" s="99">
        <f>SUMIFS(通讯通路门店!$X:$X,通讯通路门店!$S:$S,$G823)</f>
        <v>0</v>
      </c>
      <c r="AY823" s="99">
        <f>SUMIFS(通讯通路门店!$Y:$Y,通讯通路门店!$S:$S,$G823)</f>
        <v>0</v>
      </c>
      <c r="AZ823" s="99">
        <f>SUMIFS(通讯通路门店!$AA:$AA,通讯通路门店!$S:$S,$G823)</f>
        <v>0</v>
      </c>
      <c r="BA823" s="99">
        <f t="shared" si="63"/>
        <v>0</v>
      </c>
      <c r="BB823" s="99">
        <f t="shared" si="64"/>
        <v>0</v>
      </c>
      <c r="BC823" s="99">
        <f>SUMIFS(通讯通路门店!$W:$W,通讯通路门店!$S:$S,$G823,通讯通路门店!$J:$J,"荣耀体验店")+SUMIFS(通讯通路门店!$W:$W,通讯通路门店!$S:$S,$G823,通讯通路门店!$J:$J,"荣耀授权专卖店")</f>
        <v>0</v>
      </c>
      <c r="BD823" s="99">
        <f>SUMIFS(通讯通路门店!$Z:$Z,通讯通路门店!$S:$S,$G823,通讯通路门店!$J:$J,"VIVO体验店")</f>
        <v>0</v>
      </c>
      <c r="BE823" s="99">
        <f>SUMIFS(通讯通路门店!$AB:$AB,通讯通路门店!$S:$S,$G823,通讯通路门店!$J:$J,"OPPO体验店")</f>
        <v>0</v>
      </c>
      <c r="BF823" s="99">
        <f>SUMIFS(通讯通路门店!$X:$X,通讯通路门店!$S:$S,$G823,通讯通路门店!$J:$J,"华为授权体验店")+SUMIFS(通讯通路门店!$AA:$AA,通讯通路门店!$S:$S,$G823,通讯通路门店!$J:$J,"华为堡垒店")</f>
        <v>0</v>
      </c>
      <c r="BG823" s="99">
        <f>SUMIFS(通讯通路门店!$Y:$Y,通讯通路门店!$S:$S,$G823,通讯通路门店!$J:$J,"小米体验店")</f>
        <v>0</v>
      </c>
      <c r="BH823" s="99">
        <f>SUMIFS(通讯通路门店!$AA:$AA,通讯通路门店!$S:$S,$G823,通讯通路门店!$J:$J,"苹果体验店")</f>
        <v>0</v>
      </c>
      <c r="BI823" s="99">
        <f>SUMIFS(通讯通路门店!$K:$K,通讯通路门店!$S:$S,$G823,通讯通路门店!$J:$J,"其他品牌专卖店")</f>
        <v>0</v>
      </c>
      <c r="BJ823" s="99">
        <f>SUMIFS(通讯通路门店!$AC:$AC,通讯通路门店!$S:$S,$G823)</f>
        <v>0</v>
      </c>
      <c r="BK823" s="99">
        <f>SUMIFS(通讯通路门店!$AD:$AD,通讯通路门店!$S:$S,$G823)</f>
        <v>0</v>
      </c>
      <c r="BL823" s="99">
        <f>SUMIFS(通讯通路门店!$AE:$AE,通讯通路门店!$S:$S,$G823)</f>
        <v>0</v>
      </c>
      <c r="BM823" s="99">
        <f>SUMIFS(通讯通路门店!$AF:$AF,通讯通路门店!$S:$S,$G823)</f>
        <v>0</v>
      </c>
      <c r="BN823" s="99">
        <f>SUMIFS(通讯通路门店!$AG:$AG,通讯通路门店!$S:$S,$G823)</f>
        <v>0</v>
      </c>
      <c r="BO823" s="99">
        <f>SUMIFS(通讯通路门店!$AH:$AH,通讯通路门店!$S:$S,$G823)</f>
        <v>0</v>
      </c>
      <c r="BP823" s="99">
        <f>SUMIFS(通讯通路门店!$AI:$AI,通讯通路门店!$S:$S,$G823)</f>
        <v>0</v>
      </c>
      <c r="BQ823" s="83"/>
    </row>
    <row r="824" spans="1:69">
      <c r="A824" s="99" t="str">
        <f>IFERROR(_xlfn.XLOOKUP($G824,通讯通路门店!$S$4:$S$993931,通讯通路门店!$A$4:$A$993931,0,0),"")</f>
        <v/>
      </c>
      <c r="B824" s="99" t="str">
        <f>IFERROR(_xlfn.XLOOKUP($G824,通讯通路门店!$S$4:$S$993931,通讯通路门店!$B$4:$B$993931,0,0),"")</f>
        <v/>
      </c>
      <c r="C824" s="99" t="str">
        <f>IFERROR(_xlfn.XLOOKUP($G824,通讯通路门店!$S$4:$S$993931,通讯通路门店!$C$4:$C$993931,0,0),"")</f>
        <v/>
      </c>
      <c r="D824" s="99" t="str">
        <f>IFERROR(_xlfn.XLOOKUP($G824,通讯通路门店!$S$4:$S$993931,通讯通路门店!$D$4:$D$993931,0,0),"")</f>
        <v/>
      </c>
      <c r="E824" s="83"/>
      <c r="F824" s="83"/>
      <c r="G824" s="101" t="e">
        <v>#N/A</v>
      </c>
      <c r="H824" s="102" t="str">
        <f>IFERROR(_xlfn.XLOOKUP($G824,通讯通路门店!$S$4:$S$993931,通讯通路门店!$R$4:$R$993931,0,0),"")</f>
        <v/>
      </c>
      <c r="I824" s="83"/>
      <c r="J824" s="83"/>
      <c r="K824" s="83"/>
      <c r="L824" s="83"/>
      <c r="M824" s="83"/>
      <c r="N824" s="83"/>
      <c r="O824" s="83"/>
      <c r="P824" s="83"/>
      <c r="Q824" s="83"/>
      <c r="R824" s="83"/>
      <c r="S824" s="83"/>
      <c r="T824" s="83"/>
      <c r="U824" s="99">
        <f>COUNTIF(通讯通路门店!$S:$S,$G824)</f>
        <v>0</v>
      </c>
      <c r="V824" s="99">
        <f>COUNTIFS(通讯通路门店!$S:$S,$G824,通讯通路门店!$J:$J,"综合卖场")</f>
        <v>0</v>
      </c>
      <c r="W824" s="99">
        <f>SUMIFS(通讯通路门店!$AJ:$AJ,通讯通路门店!$S:$S,通讯客户沙盘!$G824)</f>
        <v>0</v>
      </c>
      <c r="X824" s="99">
        <f t="shared" si="60"/>
        <v>0</v>
      </c>
      <c r="Y824" s="99">
        <f>COUNTIFS(通讯通路门店!$S:$S,$G824,通讯通路门店!$J:$J,"荣耀体验店")+COUNTIFS(通讯通路门店!$S:$S,$G824,通讯通路门店!$J:$J,"荣耀授权专卖店")</f>
        <v>0</v>
      </c>
      <c r="Z824" s="99">
        <f>COUNTIFS(通讯通路门店!$S:$S,$G824,通讯通路门店!$J:$J,"VIVO体验店")</f>
        <v>0</v>
      </c>
      <c r="AA824" s="99">
        <f>COUNTIFS(通讯通路门店!$S:$S,$G824,通讯通路门店!$J:$J,"OPPO体验店")</f>
        <v>0</v>
      </c>
      <c r="AB824" s="99">
        <f>COUNTIFS(通讯通路门店!$S:$S,$G824,通讯通路门店!$J:$J,"华为授权体验店")+COUNTIFS(通讯通路门店!$S:$S,$G824,通讯通路门店!$J:$J,"华为堡垒店")</f>
        <v>0</v>
      </c>
      <c r="AC824" s="99">
        <f>COUNTIFS(通讯通路门店!$S:$S,$G824,通讯通路门店!$J:$J,"小米体验店")</f>
        <v>0</v>
      </c>
      <c r="AD824" s="99">
        <f>COUNTIFS(通讯通路门店!$S:$S,$G824,通讯通路门店!$J:$J,"苹果体验店")</f>
        <v>0</v>
      </c>
      <c r="AE824" s="99">
        <f>COUNTIFS(通讯通路门店!$S:$S,$G824,通讯通路门店!$J:$J,"其他品牌专卖店")</f>
        <v>0</v>
      </c>
      <c r="AF824" s="99">
        <f>SUMIFS(通讯通路门店!$BI:$BI,通讯通路门店!$S:$S,$G824)</f>
        <v>0</v>
      </c>
      <c r="AG824" s="99">
        <f>SUMIFS(通讯通路门店!$BH:$BH,通讯通路门店!$S:$S,$G824)</f>
        <v>0</v>
      </c>
      <c r="AH824" s="99">
        <f t="shared" si="61"/>
        <v>0</v>
      </c>
      <c r="AI824" s="99">
        <f>SUMIFS(通讯通路门店!$BB:$BB,通讯通路门店!$S:$S,$G824)</f>
        <v>0</v>
      </c>
      <c r="AJ824" s="99">
        <f>SUMIFS(通讯通路门店!$BE:$BE,通讯通路门店!$S:$S,$G824)</f>
        <v>0</v>
      </c>
      <c r="AK824" s="99">
        <f>SUMIFS(通讯通路门店!$BG:$BG,通讯通路门店!$S:$S,$G824)</f>
        <v>0</v>
      </c>
      <c r="AL824" s="99">
        <f>SUMIFS(通讯通路门店!$BC:$BC,通讯通路门店!$S:$S,$G824)</f>
        <v>0</v>
      </c>
      <c r="AM824" s="99">
        <f>SUMIFS(通讯通路门店!$BD:$BD,通讯通路门店!$S:$S,$G824)</f>
        <v>0</v>
      </c>
      <c r="AN824" s="99">
        <f>SUMIFS(通讯通路门店!$BF:$BF,通讯通路门店!$S:$S,$G824)</f>
        <v>0</v>
      </c>
      <c r="AO824" s="99">
        <f t="shared" si="62"/>
        <v>0</v>
      </c>
      <c r="AP824" s="99">
        <f>SUMIFS(通讯通路门店!$K:$K,通讯通路门店!$S:$S,$G824)</f>
        <v>0</v>
      </c>
      <c r="AQ824" s="83"/>
      <c r="AR824" s="99">
        <f>SUMIFS(通讯通路门店!$T:$T,通讯通路门店!$S:$S,$G824)</f>
        <v>0</v>
      </c>
      <c r="AS824" s="99">
        <f>SUMIFS(通讯通路门店!$U:$U,通讯通路门店!$S:$S,$G824)</f>
        <v>0</v>
      </c>
      <c r="AT824" s="99">
        <f>SUMIFS(通讯通路门店!$V:$V,通讯通路门店!$S:$S,$G824)</f>
        <v>0</v>
      </c>
      <c r="AU824" s="99">
        <f>SUMIFS(通讯通路门店!$W:$W,通讯通路门店!$S:$S,$G824)</f>
        <v>0</v>
      </c>
      <c r="AV824" s="99">
        <f>SUMIFS(通讯通路门店!$Z:$Z,通讯通路门店!$S:$S,$G824)</f>
        <v>0</v>
      </c>
      <c r="AW824" s="99">
        <f>SUMIFS(通讯通路门店!$AB:$AB,通讯通路门店!$S:$S,$G824)</f>
        <v>0</v>
      </c>
      <c r="AX824" s="99">
        <f>SUMIFS(通讯通路门店!$X:$X,通讯通路门店!$S:$S,$G824)</f>
        <v>0</v>
      </c>
      <c r="AY824" s="99">
        <f>SUMIFS(通讯通路门店!$Y:$Y,通讯通路门店!$S:$S,$G824)</f>
        <v>0</v>
      </c>
      <c r="AZ824" s="99">
        <f>SUMIFS(通讯通路门店!$AA:$AA,通讯通路门店!$S:$S,$G824)</f>
        <v>0</v>
      </c>
      <c r="BA824" s="99">
        <f t="shared" si="63"/>
        <v>0</v>
      </c>
      <c r="BB824" s="99">
        <f t="shared" si="64"/>
        <v>0</v>
      </c>
      <c r="BC824" s="99">
        <f>SUMIFS(通讯通路门店!$W:$W,通讯通路门店!$S:$S,$G824,通讯通路门店!$J:$J,"荣耀体验店")+SUMIFS(通讯通路门店!$W:$W,通讯通路门店!$S:$S,$G824,通讯通路门店!$J:$J,"荣耀授权专卖店")</f>
        <v>0</v>
      </c>
      <c r="BD824" s="99">
        <f>SUMIFS(通讯通路门店!$Z:$Z,通讯通路门店!$S:$S,$G824,通讯通路门店!$J:$J,"VIVO体验店")</f>
        <v>0</v>
      </c>
      <c r="BE824" s="99">
        <f>SUMIFS(通讯通路门店!$AB:$AB,通讯通路门店!$S:$S,$G824,通讯通路门店!$J:$J,"OPPO体验店")</f>
        <v>0</v>
      </c>
      <c r="BF824" s="99">
        <f>SUMIFS(通讯通路门店!$X:$X,通讯通路门店!$S:$S,$G824,通讯通路门店!$J:$J,"华为授权体验店")+SUMIFS(通讯通路门店!$AA:$AA,通讯通路门店!$S:$S,$G824,通讯通路门店!$J:$J,"华为堡垒店")</f>
        <v>0</v>
      </c>
      <c r="BG824" s="99">
        <f>SUMIFS(通讯通路门店!$Y:$Y,通讯通路门店!$S:$S,$G824,通讯通路门店!$J:$J,"小米体验店")</f>
        <v>0</v>
      </c>
      <c r="BH824" s="99">
        <f>SUMIFS(通讯通路门店!$AA:$AA,通讯通路门店!$S:$S,$G824,通讯通路门店!$J:$J,"苹果体验店")</f>
        <v>0</v>
      </c>
      <c r="BI824" s="99">
        <f>SUMIFS(通讯通路门店!$K:$K,通讯通路门店!$S:$S,$G824,通讯通路门店!$J:$J,"其他品牌专卖店")</f>
        <v>0</v>
      </c>
      <c r="BJ824" s="99">
        <f>SUMIFS(通讯通路门店!$AC:$AC,通讯通路门店!$S:$S,$G824)</f>
        <v>0</v>
      </c>
      <c r="BK824" s="99">
        <f>SUMIFS(通讯通路门店!$AD:$AD,通讯通路门店!$S:$S,$G824)</f>
        <v>0</v>
      </c>
      <c r="BL824" s="99">
        <f>SUMIFS(通讯通路门店!$AE:$AE,通讯通路门店!$S:$S,$G824)</f>
        <v>0</v>
      </c>
      <c r="BM824" s="99">
        <f>SUMIFS(通讯通路门店!$AF:$AF,通讯通路门店!$S:$S,$G824)</f>
        <v>0</v>
      </c>
      <c r="BN824" s="99">
        <f>SUMIFS(通讯通路门店!$AG:$AG,通讯通路门店!$S:$S,$G824)</f>
        <v>0</v>
      </c>
      <c r="BO824" s="99">
        <f>SUMIFS(通讯通路门店!$AH:$AH,通讯通路门店!$S:$S,$G824)</f>
        <v>0</v>
      </c>
      <c r="BP824" s="99">
        <f>SUMIFS(通讯通路门店!$AI:$AI,通讯通路门店!$S:$S,$G824)</f>
        <v>0</v>
      </c>
      <c r="BQ824" s="83"/>
    </row>
    <row r="825" spans="1:69">
      <c r="A825" s="99" t="str">
        <f>IFERROR(_xlfn.XLOOKUP($G825,通讯通路门店!$S$4:$S$993931,通讯通路门店!$A$4:$A$993931,0,0),"")</f>
        <v/>
      </c>
      <c r="B825" s="99" t="str">
        <f>IFERROR(_xlfn.XLOOKUP($G825,通讯通路门店!$S$4:$S$993931,通讯通路门店!$B$4:$B$993931,0,0),"")</f>
        <v/>
      </c>
      <c r="C825" s="99" t="str">
        <f>IFERROR(_xlfn.XLOOKUP($G825,通讯通路门店!$S$4:$S$993931,通讯通路门店!$C$4:$C$993931,0,0),"")</f>
        <v/>
      </c>
      <c r="D825" s="99" t="str">
        <f>IFERROR(_xlfn.XLOOKUP($G825,通讯通路门店!$S$4:$S$993931,通讯通路门店!$D$4:$D$993931,0,0),"")</f>
        <v/>
      </c>
      <c r="E825" s="83"/>
      <c r="F825" s="83"/>
      <c r="G825" s="101" t="e">
        <v>#N/A</v>
      </c>
      <c r="H825" s="102" t="str">
        <f>IFERROR(_xlfn.XLOOKUP($G825,通讯通路门店!$S$4:$S$993931,通讯通路门店!$R$4:$R$993931,0,0),"")</f>
        <v/>
      </c>
      <c r="I825" s="83"/>
      <c r="J825" s="83"/>
      <c r="K825" s="83"/>
      <c r="L825" s="83"/>
      <c r="M825" s="83"/>
      <c r="N825" s="83"/>
      <c r="O825" s="83"/>
      <c r="P825" s="83"/>
      <c r="Q825" s="83"/>
      <c r="R825" s="83"/>
      <c r="S825" s="83"/>
      <c r="T825" s="83"/>
      <c r="U825" s="99">
        <f>COUNTIF(通讯通路门店!$S:$S,$G825)</f>
        <v>0</v>
      </c>
      <c r="V825" s="99">
        <f>COUNTIFS(通讯通路门店!$S:$S,$G825,通讯通路门店!$J:$J,"综合卖场")</f>
        <v>0</v>
      </c>
      <c r="W825" s="99">
        <f>SUMIFS(通讯通路门店!$AJ:$AJ,通讯通路门店!$S:$S,通讯客户沙盘!$G825)</f>
        <v>0</v>
      </c>
      <c r="X825" s="99">
        <f t="shared" si="60"/>
        <v>0</v>
      </c>
      <c r="Y825" s="99">
        <f>COUNTIFS(通讯通路门店!$S:$S,$G825,通讯通路门店!$J:$J,"荣耀体验店")+COUNTIFS(通讯通路门店!$S:$S,$G825,通讯通路门店!$J:$J,"荣耀授权专卖店")</f>
        <v>0</v>
      </c>
      <c r="Z825" s="99">
        <f>COUNTIFS(通讯通路门店!$S:$S,$G825,通讯通路门店!$J:$J,"VIVO体验店")</f>
        <v>0</v>
      </c>
      <c r="AA825" s="99">
        <f>COUNTIFS(通讯通路门店!$S:$S,$G825,通讯通路门店!$J:$J,"OPPO体验店")</f>
        <v>0</v>
      </c>
      <c r="AB825" s="99">
        <f>COUNTIFS(通讯通路门店!$S:$S,$G825,通讯通路门店!$J:$J,"华为授权体验店")+COUNTIFS(通讯通路门店!$S:$S,$G825,通讯通路门店!$J:$J,"华为堡垒店")</f>
        <v>0</v>
      </c>
      <c r="AC825" s="99">
        <f>COUNTIFS(通讯通路门店!$S:$S,$G825,通讯通路门店!$J:$J,"小米体验店")</f>
        <v>0</v>
      </c>
      <c r="AD825" s="99">
        <f>COUNTIFS(通讯通路门店!$S:$S,$G825,通讯通路门店!$J:$J,"苹果体验店")</f>
        <v>0</v>
      </c>
      <c r="AE825" s="99">
        <f>COUNTIFS(通讯通路门店!$S:$S,$G825,通讯通路门店!$J:$J,"其他品牌专卖店")</f>
        <v>0</v>
      </c>
      <c r="AF825" s="99">
        <f>SUMIFS(通讯通路门店!$BI:$BI,通讯通路门店!$S:$S,$G825)</f>
        <v>0</v>
      </c>
      <c r="AG825" s="99">
        <f>SUMIFS(通讯通路门店!$BH:$BH,通讯通路门店!$S:$S,$G825)</f>
        <v>0</v>
      </c>
      <c r="AH825" s="99">
        <f t="shared" si="61"/>
        <v>0</v>
      </c>
      <c r="AI825" s="99">
        <f>SUMIFS(通讯通路门店!$BB:$BB,通讯通路门店!$S:$S,$G825)</f>
        <v>0</v>
      </c>
      <c r="AJ825" s="99">
        <f>SUMIFS(通讯通路门店!$BE:$BE,通讯通路门店!$S:$S,$G825)</f>
        <v>0</v>
      </c>
      <c r="AK825" s="99">
        <f>SUMIFS(通讯通路门店!$BG:$BG,通讯通路门店!$S:$S,$G825)</f>
        <v>0</v>
      </c>
      <c r="AL825" s="99">
        <f>SUMIFS(通讯通路门店!$BC:$BC,通讯通路门店!$S:$S,$G825)</f>
        <v>0</v>
      </c>
      <c r="AM825" s="99">
        <f>SUMIFS(通讯通路门店!$BD:$BD,通讯通路门店!$S:$S,$G825)</f>
        <v>0</v>
      </c>
      <c r="AN825" s="99">
        <f>SUMIFS(通讯通路门店!$BF:$BF,通讯通路门店!$S:$S,$G825)</f>
        <v>0</v>
      </c>
      <c r="AO825" s="99">
        <f t="shared" si="62"/>
        <v>0</v>
      </c>
      <c r="AP825" s="99">
        <f>SUMIFS(通讯通路门店!$K:$K,通讯通路门店!$S:$S,$G825)</f>
        <v>0</v>
      </c>
      <c r="AQ825" s="83"/>
      <c r="AR825" s="99">
        <f>SUMIFS(通讯通路门店!$T:$T,通讯通路门店!$S:$S,$G825)</f>
        <v>0</v>
      </c>
      <c r="AS825" s="99">
        <f>SUMIFS(通讯通路门店!$U:$U,通讯通路门店!$S:$S,$G825)</f>
        <v>0</v>
      </c>
      <c r="AT825" s="99">
        <f>SUMIFS(通讯通路门店!$V:$V,通讯通路门店!$S:$S,$G825)</f>
        <v>0</v>
      </c>
      <c r="AU825" s="99">
        <f>SUMIFS(通讯通路门店!$W:$W,通讯通路门店!$S:$S,$G825)</f>
        <v>0</v>
      </c>
      <c r="AV825" s="99">
        <f>SUMIFS(通讯通路门店!$Z:$Z,通讯通路门店!$S:$S,$G825)</f>
        <v>0</v>
      </c>
      <c r="AW825" s="99">
        <f>SUMIFS(通讯通路门店!$AB:$AB,通讯通路门店!$S:$S,$G825)</f>
        <v>0</v>
      </c>
      <c r="AX825" s="99">
        <f>SUMIFS(通讯通路门店!$X:$X,通讯通路门店!$S:$S,$G825)</f>
        <v>0</v>
      </c>
      <c r="AY825" s="99">
        <f>SUMIFS(通讯通路门店!$Y:$Y,通讯通路门店!$S:$S,$G825)</f>
        <v>0</v>
      </c>
      <c r="AZ825" s="99">
        <f>SUMIFS(通讯通路门店!$AA:$AA,通讯通路门店!$S:$S,$G825)</f>
        <v>0</v>
      </c>
      <c r="BA825" s="99">
        <f t="shared" si="63"/>
        <v>0</v>
      </c>
      <c r="BB825" s="99">
        <f t="shared" si="64"/>
        <v>0</v>
      </c>
      <c r="BC825" s="99">
        <f>SUMIFS(通讯通路门店!$W:$W,通讯通路门店!$S:$S,$G825,通讯通路门店!$J:$J,"荣耀体验店")+SUMIFS(通讯通路门店!$W:$W,通讯通路门店!$S:$S,$G825,通讯通路门店!$J:$J,"荣耀授权专卖店")</f>
        <v>0</v>
      </c>
      <c r="BD825" s="99">
        <f>SUMIFS(通讯通路门店!$Z:$Z,通讯通路门店!$S:$S,$G825,通讯通路门店!$J:$J,"VIVO体验店")</f>
        <v>0</v>
      </c>
      <c r="BE825" s="99">
        <f>SUMIFS(通讯通路门店!$AB:$AB,通讯通路门店!$S:$S,$G825,通讯通路门店!$J:$J,"OPPO体验店")</f>
        <v>0</v>
      </c>
      <c r="BF825" s="99">
        <f>SUMIFS(通讯通路门店!$X:$X,通讯通路门店!$S:$S,$G825,通讯通路门店!$J:$J,"华为授权体验店")+SUMIFS(通讯通路门店!$AA:$AA,通讯通路门店!$S:$S,$G825,通讯通路门店!$J:$J,"华为堡垒店")</f>
        <v>0</v>
      </c>
      <c r="BG825" s="99">
        <f>SUMIFS(通讯通路门店!$Y:$Y,通讯通路门店!$S:$S,$G825,通讯通路门店!$J:$J,"小米体验店")</f>
        <v>0</v>
      </c>
      <c r="BH825" s="99">
        <f>SUMIFS(通讯通路门店!$AA:$AA,通讯通路门店!$S:$S,$G825,通讯通路门店!$J:$J,"苹果体验店")</f>
        <v>0</v>
      </c>
      <c r="BI825" s="99">
        <f>SUMIFS(通讯通路门店!$K:$K,通讯通路门店!$S:$S,$G825,通讯通路门店!$J:$J,"其他品牌专卖店")</f>
        <v>0</v>
      </c>
      <c r="BJ825" s="99">
        <f>SUMIFS(通讯通路门店!$AC:$AC,通讯通路门店!$S:$S,$G825)</f>
        <v>0</v>
      </c>
      <c r="BK825" s="99">
        <f>SUMIFS(通讯通路门店!$AD:$AD,通讯通路门店!$S:$S,$G825)</f>
        <v>0</v>
      </c>
      <c r="BL825" s="99">
        <f>SUMIFS(通讯通路门店!$AE:$AE,通讯通路门店!$S:$S,$G825)</f>
        <v>0</v>
      </c>
      <c r="BM825" s="99">
        <f>SUMIFS(通讯通路门店!$AF:$AF,通讯通路门店!$S:$S,$G825)</f>
        <v>0</v>
      </c>
      <c r="BN825" s="99">
        <f>SUMIFS(通讯通路门店!$AG:$AG,通讯通路门店!$S:$S,$G825)</f>
        <v>0</v>
      </c>
      <c r="BO825" s="99">
        <f>SUMIFS(通讯通路门店!$AH:$AH,通讯通路门店!$S:$S,$G825)</f>
        <v>0</v>
      </c>
      <c r="BP825" s="99">
        <f>SUMIFS(通讯通路门店!$AI:$AI,通讯通路门店!$S:$S,$G825)</f>
        <v>0</v>
      </c>
      <c r="BQ825" s="83"/>
    </row>
    <row r="826" spans="1:69">
      <c r="A826" s="99" t="str">
        <f>IFERROR(_xlfn.XLOOKUP($G826,通讯通路门店!$S$4:$S$993931,通讯通路门店!$A$4:$A$993931,0,0),"")</f>
        <v/>
      </c>
      <c r="B826" s="99" t="str">
        <f>IFERROR(_xlfn.XLOOKUP($G826,通讯通路门店!$S$4:$S$993931,通讯通路门店!$B$4:$B$993931,0,0),"")</f>
        <v/>
      </c>
      <c r="C826" s="99" t="str">
        <f>IFERROR(_xlfn.XLOOKUP($G826,通讯通路门店!$S$4:$S$993931,通讯通路门店!$C$4:$C$993931,0,0),"")</f>
        <v/>
      </c>
      <c r="D826" s="99" t="str">
        <f>IFERROR(_xlfn.XLOOKUP($G826,通讯通路门店!$S$4:$S$993931,通讯通路门店!$D$4:$D$993931,0,0),"")</f>
        <v/>
      </c>
      <c r="E826" s="83"/>
      <c r="F826" s="83"/>
      <c r="G826" s="101" t="e">
        <v>#N/A</v>
      </c>
      <c r="H826" s="102" t="str">
        <f>IFERROR(_xlfn.XLOOKUP($G826,通讯通路门店!$S$4:$S$993931,通讯通路门店!$R$4:$R$993931,0,0),"")</f>
        <v/>
      </c>
      <c r="I826" s="83"/>
      <c r="J826" s="83"/>
      <c r="K826" s="83"/>
      <c r="L826" s="83"/>
      <c r="M826" s="83"/>
      <c r="N826" s="83"/>
      <c r="O826" s="83"/>
      <c r="P826" s="83"/>
      <c r="Q826" s="83"/>
      <c r="R826" s="83"/>
      <c r="S826" s="83"/>
      <c r="T826" s="83"/>
      <c r="U826" s="99">
        <f>COUNTIF(通讯通路门店!$S:$S,$G826)</f>
        <v>0</v>
      </c>
      <c r="V826" s="99">
        <f>COUNTIFS(通讯通路门店!$S:$S,$G826,通讯通路门店!$J:$J,"综合卖场")</f>
        <v>0</v>
      </c>
      <c r="W826" s="99">
        <f>SUMIFS(通讯通路门店!$AJ:$AJ,通讯通路门店!$S:$S,通讯客户沙盘!$G826)</f>
        <v>0</v>
      </c>
      <c r="X826" s="99">
        <f t="shared" si="60"/>
        <v>0</v>
      </c>
      <c r="Y826" s="99">
        <f>COUNTIFS(通讯通路门店!$S:$S,$G826,通讯通路门店!$J:$J,"荣耀体验店")+COUNTIFS(通讯通路门店!$S:$S,$G826,通讯通路门店!$J:$J,"荣耀授权专卖店")</f>
        <v>0</v>
      </c>
      <c r="Z826" s="99">
        <f>COUNTIFS(通讯通路门店!$S:$S,$G826,通讯通路门店!$J:$J,"VIVO体验店")</f>
        <v>0</v>
      </c>
      <c r="AA826" s="99">
        <f>COUNTIFS(通讯通路门店!$S:$S,$G826,通讯通路门店!$J:$J,"OPPO体验店")</f>
        <v>0</v>
      </c>
      <c r="AB826" s="99">
        <f>COUNTIFS(通讯通路门店!$S:$S,$G826,通讯通路门店!$J:$J,"华为授权体验店")+COUNTIFS(通讯通路门店!$S:$S,$G826,通讯通路门店!$J:$J,"华为堡垒店")</f>
        <v>0</v>
      </c>
      <c r="AC826" s="99">
        <f>COUNTIFS(通讯通路门店!$S:$S,$G826,通讯通路门店!$J:$J,"小米体验店")</f>
        <v>0</v>
      </c>
      <c r="AD826" s="99">
        <f>COUNTIFS(通讯通路门店!$S:$S,$G826,通讯通路门店!$J:$J,"苹果体验店")</f>
        <v>0</v>
      </c>
      <c r="AE826" s="99">
        <f>COUNTIFS(通讯通路门店!$S:$S,$G826,通讯通路门店!$J:$J,"其他品牌专卖店")</f>
        <v>0</v>
      </c>
      <c r="AF826" s="99">
        <f>SUMIFS(通讯通路门店!$BI:$BI,通讯通路门店!$S:$S,$G826)</f>
        <v>0</v>
      </c>
      <c r="AG826" s="99">
        <f>SUMIFS(通讯通路门店!$BH:$BH,通讯通路门店!$S:$S,$G826)</f>
        <v>0</v>
      </c>
      <c r="AH826" s="99">
        <f t="shared" si="61"/>
        <v>0</v>
      </c>
      <c r="AI826" s="99">
        <f>SUMIFS(通讯通路门店!$BB:$BB,通讯通路门店!$S:$S,$G826)</f>
        <v>0</v>
      </c>
      <c r="AJ826" s="99">
        <f>SUMIFS(通讯通路门店!$BE:$BE,通讯通路门店!$S:$S,$G826)</f>
        <v>0</v>
      </c>
      <c r="AK826" s="99">
        <f>SUMIFS(通讯通路门店!$BG:$BG,通讯通路门店!$S:$S,$G826)</f>
        <v>0</v>
      </c>
      <c r="AL826" s="99">
        <f>SUMIFS(通讯通路门店!$BC:$BC,通讯通路门店!$S:$S,$G826)</f>
        <v>0</v>
      </c>
      <c r="AM826" s="99">
        <f>SUMIFS(通讯通路门店!$BD:$BD,通讯通路门店!$S:$S,$G826)</f>
        <v>0</v>
      </c>
      <c r="AN826" s="99">
        <f>SUMIFS(通讯通路门店!$BF:$BF,通讯通路门店!$S:$S,$G826)</f>
        <v>0</v>
      </c>
      <c r="AO826" s="99">
        <f t="shared" si="62"/>
        <v>0</v>
      </c>
      <c r="AP826" s="99">
        <f>SUMIFS(通讯通路门店!$K:$K,通讯通路门店!$S:$S,$G826)</f>
        <v>0</v>
      </c>
      <c r="AQ826" s="83"/>
      <c r="AR826" s="99">
        <f>SUMIFS(通讯通路门店!$T:$T,通讯通路门店!$S:$S,$G826)</f>
        <v>0</v>
      </c>
      <c r="AS826" s="99">
        <f>SUMIFS(通讯通路门店!$U:$U,通讯通路门店!$S:$S,$G826)</f>
        <v>0</v>
      </c>
      <c r="AT826" s="99">
        <f>SUMIFS(通讯通路门店!$V:$V,通讯通路门店!$S:$S,$G826)</f>
        <v>0</v>
      </c>
      <c r="AU826" s="99">
        <f>SUMIFS(通讯通路门店!$W:$W,通讯通路门店!$S:$S,$G826)</f>
        <v>0</v>
      </c>
      <c r="AV826" s="99">
        <f>SUMIFS(通讯通路门店!$Z:$Z,通讯通路门店!$S:$S,$G826)</f>
        <v>0</v>
      </c>
      <c r="AW826" s="99">
        <f>SUMIFS(通讯通路门店!$AB:$AB,通讯通路门店!$S:$S,$G826)</f>
        <v>0</v>
      </c>
      <c r="AX826" s="99">
        <f>SUMIFS(通讯通路门店!$X:$X,通讯通路门店!$S:$S,$G826)</f>
        <v>0</v>
      </c>
      <c r="AY826" s="99">
        <f>SUMIFS(通讯通路门店!$Y:$Y,通讯通路门店!$S:$S,$G826)</f>
        <v>0</v>
      </c>
      <c r="AZ826" s="99">
        <f>SUMIFS(通讯通路门店!$AA:$AA,通讯通路门店!$S:$S,$G826)</f>
        <v>0</v>
      </c>
      <c r="BA826" s="99">
        <f t="shared" si="63"/>
        <v>0</v>
      </c>
      <c r="BB826" s="99">
        <f t="shared" si="64"/>
        <v>0</v>
      </c>
      <c r="BC826" s="99">
        <f>SUMIFS(通讯通路门店!$W:$W,通讯通路门店!$S:$S,$G826,通讯通路门店!$J:$J,"荣耀体验店")+SUMIFS(通讯通路门店!$W:$W,通讯通路门店!$S:$S,$G826,通讯通路门店!$J:$J,"荣耀授权专卖店")</f>
        <v>0</v>
      </c>
      <c r="BD826" s="99">
        <f>SUMIFS(通讯通路门店!$Z:$Z,通讯通路门店!$S:$S,$G826,通讯通路门店!$J:$J,"VIVO体验店")</f>
        <v>0</v>
      </c>
      <c r="BE826" s="99">
        <f>SUMIFS(通讯通路门店!$AB:$AB,通讯通路门店!$S:$S,$G826,通讯通路门店!$J:$J,"OPPO体验店")</f>
        <v>0</v>
      </c>
      <c r="BF826" s="99">
        <f>SUMIFS(通讯通路门店!$X:$X,通讯通路门店!$S:$S,$G826,通讯通路门店!$J:$J,"华为授权体验店")+SUMIFS(通讯通路门店!$AA:$AA,通讯通路门店!$S:$S,$G826,通讯通路门店!$J:$J,"华为堡垒店")</f>
        <v>0</v>
      </c>
      <c r="BG826" s="99">
        <f>SUMIFS(通讯通路门店!$Y:$Y,通讯通路门店!$S:$S,$G826,通讯通路门店!$J:$J,"小米体验店")</f>
        <v>0</v>
      </c>
      <c r="BH826" s="99">
        <f>SUMIFS(通讯通路门店!$AA:$AA,通讯通路门店!$S:$S,$G826,通讯通路门店!$J:$J,"苹果体验店")</f>
        <v>0</v>
      </c>
      <c r="BI826" s="99">
        <f>SUMIFS(通讯通路门店!$K:$K,通讯通路门店!$S:$S,$G826,通讯通路门店!$J:$J,"其他品牌专卖店")</f>
        <v>0</v>
      </c>
      <c r="BJ826" s="99">
        <f>SUMIFS(通讯通路门店!$AC:$AC,通讯通路门店!$S:$S,$G826)</f>
        <v>0</v>
      </c>
      <c r="BK826" s="99">
        <f>SUMIFS(通讯通路门店!$AD:$AD,通讯通路门店!$S:$S,$G826)</f>
        <v>0</v>
      </c>
      <c r="BL826" s="99">
        <f>SUMIFS(通讯通路门店!$AE:$AE,通讯通路门店!$S:$S,$G826)</f>
        <v>0</v>
      </c>
      <c r="BM826" s="99">
        <f>SUMIFS(通讯通路门店!$AF:$AF,通讯通路门店!$S:$S,$G826)</f>
        <v>0</v>
      </c>
      <c r="BN826" s="99">
        <f>SUMIFS(通讯通路门店!$AG:$AG,通讯通路门店!$S:$S,$G826)</f>
        <v>0</v>
      </c>
      <c r="BO826" s="99">
        <f>SUMIFS(通讯通路门店!$AH:$AH,通讯通路门店!$S:$S,$G826)</f>
        <v>0</v>
      </c>
      <c r="BP826" s="99">
        <f>SUMIFS(通讯通路门店!$AI:$AI,通讯通路门店!$S:$S,$G826)</f>
        <v>0</v>
      </c>
      <c r="BQ826" s="83"/>
    </row>
    <row r="827" spans="1:69">
      <c r="A827" s="99" t="str">
        <f>IFERROR(_xlfn.XLOOKUP($G827,通讯通路门店!$S$4:$S$993931,通讯通路门店!$A$4:$A$993931,0,0),"")</f>
        <v/>
      </c>
      <c r="B827" s="99" t="str">
        <f>IFERROR(_xlfn.XLOOKUP($G827,通讯通路门店!$S$4:$S$993931,通讯通路门店!$B$4:$B$993931,0,0),"")</f>
        <v/>
      </c>
      <c r="C827" s="99" t="str">
        <f>IFERROR(_xlfn.XLOOKUP($G827,通讯通路门店!$S$4:$S$993931,通讯通路门店!$C$4:$C$993931,0,0),"")</f>
        <v/>
      </c>
      <c r="D827" s="99" t="str">
        <f>IFERROR(_xlfn.XLOOKUP($G827,通讯通路门店!$S$4:$S$993931,通讯通路门店!$D$4:$D$993931,0,0),"")</f>
        <v/>
      </c>
      <c r="E827" s="83"/>
      <c r="F827" s="83"/>
      <c r="G827" s="101" t="e">
        <v>#N/A</v>
      </c>
      <c r="H827" s="102" t="str">
        <f>IFERROR(_xlfn.XLOOKUP($G827,通讯通路门店!$S$4:$S$993931,通讯通路门店!$R$4:$R$993931,0,0),"")</f>
        <v/>
      </c>
      <c r="I827" s="83"/>
      <c r="J827" s="83"/>
      <c r="K827" s="83"/>
      <c r="L827" s="83"/>
      <c r="M827" s="83"/>
      <c r="N827" s="83"/>
      <c r="O827" s="83"/>
      <c r="P827" s="83"/>
      <c r="Q827" s="83"/>
      <c r="R827" s="83"/>
      <c r="S827" s="83"/>
      <c r="T827" s="83"/>
      <c r="U827" s="99">
        <f>COUNTIF(通讯通路门店!$S:$S,$G827)</f>
        <v>0</v>
      </c>
      <c r="V827" s="99">
        <f>COUNTIFS(通讯通路门店!$S:$S,$G827,通讯通路门店!$J:$J,"综合卖场")</f>
        <v>0</v>
      </c>
      <c r="W827" s="99">
        <f>SUMIFS(通讯通路门店!$AJ:$AJ,通讯通路门店!$S:$S,通讯客户沙盘!$G827)</f>
        <v>0</v>
      </c>
      <c r="X827" s="99">
        <f t="shared" si="60"/>
        <v>0</v>
      </c>
      <c r="Y827" s="99">
        <f>COUNTIFS(通讯通路门店!$S:$S,$G827,通讯通路门店!$J:$J,"荣耀体验店")+COUNTIFS(通讯通路门店!$S:$S,$G827,通讯通路门店!$J:$J,"荣耀授权专卖店")</f>
        <v>0</v>
      </c>
      <c r="Z827" s="99">
        <f>COUNTIFS(通讯通路门店!$S:$S,$G827,通讯通路门店!$J:$J,"VIVO体验店")</f>
        <v>0</v>
      </c>
      <c r="AA827" s="99">
        <f>COUNTIFS(通讯通路门店!$S:$S,$G827,通讯通路门店!$J:$J,"OPPO体验店")</f>
        <v>0</v>
      </c>
      <c r="AB827" s="99">
        <f>COUNTIFS(通讯通路门店!$S:$S,$G827,通讯通路门店!$J:$J,"华为授权体验店")+COUNTIFS(通讯通路门店!$S:$S,$G827,通讯通路门店!$J:$J,"华为堡垒店")</f>
        <v>0</v>
      </c>
      <c r="AC827" s="99">
        <f>COUNTIFS(通讯通路门店!$S:$S,$G827,通讯通路门店!$J:$J,"小米体验店")</f>
        <v>0</v>
      </c>
      <c r="AD827" s="99">
        <f>COUNTIFS(通讯通路门店!$S:$S,$G827,通讯通路门店!$J:$J,"苹果体验店")</f>
        <v>0</v>
      </c>
      <c r="AE827" s="99">
        <f>COUNTIFS(通讯通路门店!$S:$S,$G827,通讯通路门店!$J:$J,"其他品牌专卖店")</f>
        <v>0</v>
      </c>
      <c r="AF827" s="99">
        <f>SUMIFS(通讯通路门店!$BI:$BI,通讯通路门店!$S:$S,$G827)</f>
        <v>0</v>
      </c>
      <c r="AG827" s="99">
        <f>SUMIFS(通讯通路门店!$BH:$BH,通讯通路门店!$S:$S,$G827)</f>
        <v>0</v>
      </c>
      <c r="AH827" s="99">
        <f t="shared" si="61"/>
        <v>0</v>
      </c>
      <c r="AI827" s="99">
        <f>SUMIFS(通讯通路门店!$BB:$BB,通讯通路门店!$S:$S,$G827)</f>
        <v>0</v>
      </c>
      <c r="AJ827" s="99">
        <f>SUMIFS(通讯通路门店!$BE:$BE,通讯通路门店!$S:$S,$G827)</f>
        <v>0</v>
      </c>
      <c r="AK827" s="99">
        <f>SUMIFS(通讯通路门店!$BG:$BG,通讯通路门店!$S:$S,$G827)</f>
        <v>0</v>
      </c>
      <c r="AL827" s="99">
        <f>SUMIFS(通讯通路门店!$BC:$BC,通讯通路门店!$S:$S,$G827)</f>
        <v>0</v>
      </c>
      <c r="AM827" s="99">
        <f>SUMIFS(通讯通路门店!$BD:$BD,通讯通路门店!$S:$S,$G827)</f>
        <v>0</v>
      </c>
      <c r="AN827" s="99">
        <f>SUMIFS(通讯通路门店!$BF:$BF,通讯通路门店!$S:$S,$G827)</f>
        <v>0</v>
      </c>
      <c r="AO827" s="99">
        <f t="shared" si="62"/>
        <v>0</v>
      </c>
      <c r="AP827" s="99">
        <f>SUMIFS(通讯通路门店!$K:$K,通讯通路门店!$S:$S,$G827)</f>
        <v>0</v>
      </c>
      <c r="AQ827" s="83"/>
      <c r="AR827" s="99">
        <f>SUMIFS(通讯通路门店!$T:$T,通讯通路门店!$S:$S,$G827)</f>
        <v>0</v>
      </c>
      <c r="AS827" s="99">
        <f>SUMIFS(通讯通路门店!$U:$U,通讯通路门店!$S:$S,$G827)</f>
        <v>0</v>
      </c>
      <c r="AT827" s="99">
        <f>SUMIFS(通讯通路门店!$V:$V,通讯通路门店!$S:$S,$G827)</f>
        <v>0</v>
      </c>
      <c r="AU827" s="99">
        <f>SUMIFS(通讯通路门店!$W:$W,通讯通路门店!$S:$S,$G827)</f>
        <v>0</v>
      </c>
      <c r="AV827" s="99">
        <f>SUMIFS(通讯通路门店!$Z:$Z,通讯通路门店!$S:$S,$G827)</f>
        <v>0</v>
      </c>
      <c r="AW827" s="99">
        <f>SUMIFS(通讯通路门店!$AB:$AB,通讯通路门店!$S:$S,$G827)</f>
        <v>0</v>
      </c>
      <c r="AX827" s="99">
        <f>SUMIFS(通讯通路门店!$X:$X,通讯通路门店!$S:$S,$G827)</f>
        <v>0</v>
      </c>
      <c r="AY827" s="99">
        <f>SUMIFS(通讯通路门店!$Y:$Y,通讯通路门店!$S:$S,$G827)</f>
        <v>0</v>
      </c>
      <c r="AZ827" s="99">
        <f>SUMIFS(通讯通路门店!$AA:$AA,通讯通路门店!$S:$S,$G827)</f>
        <v>0</v>
      </c>
      <c r="BA827" s="99">
        <f t="shared" si="63"/>
        <v>0</v>
      </c>
      <c r="BB827" s="99">
        <f t="shared" si="64"/>
        <v>0</v>
      </c>
      <c r="BC827" s="99">
        <f>SUMIFS(通讯通路门店!$W:$W,通讯通路门店!$S:$S,$G827,通讯通路门店!$J:$J,"荣耀体验店")+SUMIFS(通讯通路门店!$W:$W,通讯通路门店!$S:$S,$G827,通讯通路门店!$J:$J,"荣耀授权专卖店")</f>
        <v>0</v>
      </c>
      <c r="BD827" s="99">
        <f>SUMIFS(通讯通路门店!$Z:$Z,通讯通路门店!$S:$S,$G827,通讯通路门店!$J:$J,"VIVO体验店")</f>
        <v>0</v>
      </c>
      <c r="BE827" s="99">
        <f>SUMIFS(通讯通路门店!$AB:$AB,通讯通路门店!$S:$S,$G827,通讯通路门店!$J:$J,"OPPO体验店")</f>
        <v>0</v>
      </c>
      <c r="BF827" s="99">
        <f>SUMIFS(通讯通路门店!$X:$X,通讯通路门店!$S:$S,$G827,通讯通路门店!$J:$J,"华为授权体验店")+SUMIFS(通讯通路门店!$AA:$AA,通讯通路门店!$S:$S,$G827,通讯通路门店!$J:$J,"华为堡垒店")</f>
        <v>0</v>
      </c>
      <c r="BG827" s="99">
        <f>SUMIFS(通讯通路门店!$Y:$Y,通讯通路门店!$S:$S,$G827,通讯通路门店!$J:$J,"小米体验店")</f>
        <v>0</v>
      </c>
      <c r="BH827" s="99">
        <f>SUMIFS(通讯通路门店!$AA:$AA,通讯通路门店!$S:$S,$G827,通讯通路门店!$J:$J,"苹果体验店")</f>
        <v>0</v>
      </c>
      <c r="BI827" s="99">
        <f>SUMIFS(通讯通路门店!$K:$K,通讯通路门店!$S:$S,$G827,通讯通路门店!$J:$J,"其他品牌专卖店")</f>
        <v>0</v>
      </c>
      <c r="BJ827" s="99">
        <f>SUMIFS(通讯通路门店!$AC:$AC,通讯通路门店!$S:$S,$G827)</f>
        <v>0</v>
      </c>
      <c r="BK827" s="99">
        <f>SUMIFS(通讯通路门店!$AD:$AD,通讯通路门店!$S:$S,$G827)</f>
        <v>0</v>
      </c>
      <c r="BL827" s="99">
        <f>SUMIFS(通讯通路门店!$AE:$AE,通讯通路门店!$S:$S,$G827)</f>
        <v>0</v>
      </c>
      <c r="BM827" s="99">
        <f>SUMIFS(通讯通路门店!$AF:$AF,通讯通路门店!$S:$S,$G827)</f>
        <v>0</v>
      </c>
      <c r="BN827" s="99">
        <f>SUMIFS(通讯通路门店!$AG:$AG,通讯通路门店!$S:$S,$G827)</f>
        <v>0</v>
      </c>
      <c r="BO827" s="99">
        <f>SUMIFS(通讯通路门店!$AH:$AH,通讯通路门店!$S:$S,$G827)</f>
        <v>0</v>
      </c>
      <c r="BP827" s="99">
        <f>SUMIFS(通讯通路门店!$AI:$AI,通讯通路门店!$S:$S,$G827)</f>
        <v>0</v>
      </c>
      <c r="BQ827" s="83"/>
    </row>
    <row r="828" spans="1:69">
      <c r="A828" s="99" t="str">
        <f>IFERROR(_xlfn.XLOOKUP($G828,通讯通路门店!$S$4:$S$993931,通讯通路门店!$A$4:$A$993931,0,0),"")</f>
        <v/>
      </c>
      <c r="B828" s="99" t="str">
        <f>IFERROR(_xlfn.XLOOKUP($G828,通讯通路门店!$S$4:$S$993931,通讯通路门店!$B$4:$B$993931,0,0),"")</f>
        <v/>
      </c>
      <c r="C828" s="99" t="str">
        <f>IFERROR(_xlfn.XLOOKUP($G828,通讯通路门店!$S$4:$S$993931,通讯通路门店!$C$4:$C$993931,0,0),"")</f>
        <v/>
      </c>
      <c r="D828" s="99" t="str">
        <f>IFERROR(_xlfn.XLOOKUP($G828,通讯通路门店!$S$4:$S$993931,通讯通路门店!$D$4:$D$993931,0,0),"")</f>
        <v/>
      </c>
      <c r="E828" s="83"/>
      <c r="F828" s="83"/>
      <c r="G828" s="101" t="e">
        <v>#N/A</v>
      </c>
      <c r="H828" s="102" t="str">
        <f>IFERROR(_xlfn.XLOOKUP($G828,通讯通路门店!$S$4:$S$993931,通讯通路门店!$R$4:$R$993931,0,0),"")</f>
        <v/>
      </c>
      <c r="I828" s="83"/>
      <c r="J828" s="83"/>
      <c r="K828" s="83"/>
      <c r="L828" s="83"/>
      <c r="M828" s="83"/>
      <c r="N828" s="83"/>
      <c r="O828" s="83"/>
      <c r="P828" s="83"/>
      <c r="Q828" s="83"/>
      <c r="R828" s="83"/>
      <c r="S828" s="83"/>
      <c r="T828" s="83"/>
      <c r="U828" s="99">
        <f>COUNTIF(通讯通路门店!$S:$S,$G828)</f>
        <v>0</v>
      </c>
      <c r="V828" s="99">
        <f>COUNTIFS(通讯通路门店!$S:$S,$G828,通讯通路门店!$J:$J,"综合卖场")</f>
        <v>0</v>
      </c>
      <c r="W828" s="99">
        <f>SUMIFS(通讯通路门店!$AJ:$AJ,通讯通路门店!$S:$S,通讯客户沙盘!$G828)</f>
        <v>0</v>
      </c>
      <c r="X828" s="99">
        <f t="shared" si="60"/>
        <v>0</v>
      </c>
      <c r="Y828" s="99">
        <f>COUNTIFS(通讯通路门店!$S:$S,$G828,通讯通路门店!$J:$J,"荣耀体验店")+COUNTIFS(通讯通路门店!$S:$S,$G828,通讯通路门店!$J:$J,"荣耀授权专卖店")</f>
        <v>0</v>
      </c>
      <c r="Z828" s="99">
        <f>COUNTIFS(通讯通路门店!$S:$S,$G828,通讯通路门店!$J:$J,"VIVO体验店")</f>
        <v>0</v>
      </c>
      <c r="AA828" s="99">
        <f>COUNTIFS(通讯通路门店!$S:$S,$G828,通讯通路门店!$J:$J,"OPPO体验店")</f>
        <v>0</v>
      </c>
      <c r="AB828" s="99">
        <f>COUNTIFS(通讯通路门店!$S:$S,$G828,通讯通路门店!$J:$J,"华为授权体验店")+COUNTIFS(通讯通路门店!$S:$S,$G828,通讯通路门店!$J:$J,"华为堡垒店")</f>
        <v>0</v>
      </c>
      <c r="AC828" s="99">
        <f>COUNTIFS(通讯通路门店!$S:$S,$G828,通讯通路门店!$J:$J,"小米体验店")</f>
        <v>0</v>
      </c>
      <c r="AD828" s="99">
        <f>COUNTIFS(通讯通路门店!$S:$S,$G828,通讯通路门店!$J:$J,"苹果体验店")</f>
        <v>0</v>
      </c>
      <c r="AE828" s="99">
        <f>COUNTIFS(通讯通路门店!$S:$S,$G828,通讯通路门店!$J:$J,"其他品牌专卖店")</f>
        <v>0</v>
      </c>
      <c r="AF828" s="99">
        <f>SUMIFS(通讯通路门店!$BI:$BI,通讯通路门店!$S:$S,$G828)</f>
        <v>0</v>
      </c>
      <c r="AG828" s="99">
        <f>SUMIFS(通讯通路门店!$BH:$BH,通讯通路门店!$S:$S,$G828)</f>
        <v>0</v>
      </c>
      <c r="AH828" s="99">
        <f t="shared" si="61"/>
        <v>0</v>
      </c>
      <c r="AI828" s="99">
        <f>SUMIFS(通讯通路门店!$BB:$BB,通讯通路门店!$S:$S,$G828)</f>
        <v>0</v>
      </c>
      <c r="AJ828" s="99">
        <f>SUMIFS(通讯通路门店!$BE:$BE,通讯通路门店!$S:$S,$G828)</f>
        <v>0</v>
      </c>
      <c r="AK828" s="99">
        <f>SUMIFS(通讯通路门店!$BG:$BG,通讯通路门店!$S:$S,$G828)</f>
        <v>0</v>
      </c>
      <c r="AL828" s="99">
        <f>SUMIFS(通讯通路门店!$BC:$BC,通讯通路门店!$S:$S,$G828)</f>
        <v>0</v>
      </c>
      <c r="AM828" s="99">
        <f>SUMIFS(通讯通路门店!$BD:$BD,通讯通路门店!$S:$S,$G828)</f>
        <v>0</v>
      </c>
      <c r="AN828" s="99">
        <f>SUMIFS(通讯通路门店!$BF:$BF,通讯通路门店!$S:$S,$G828)</f>
        <v>0</v>
      </c>
      <c r="AO828" s="99">
        <f t="shared" si="62"/>
        <v>0</v>
      </c>
      <c r="AP828" s="99">
        <f>SUMIFS(通讯通路门店!$K:$K,通讯通路门店!$S:$S,$G828)</f>
        <v>0</v>
      </c>
      <c r="AQ828" s="83"/>
      <c r="AR828" s="99">
        <f>SUMIFS(通讯通路门店!$T:$T,通讯通路门店!$S:$S,$G828)</f>
        <v>0</v>
      </c>
      <c r="AS828" s="99">
        <f>SUMIFS(通讯通路门店!$U:$U,通讯通路门店!$S:$S,$G828)</f>
        <v>0</v>
      </c>
      <c r="AT828" s="99">
        <f>SUMIFS(通讯通路门店!$V:$V,通讯通路门店!$S:$S,$G828)</f>
        <v>0</v>
      </c>
      <c r="AU828" s="99">
        <f>SUMIFS(通讯通路门店!$W:$W,通讯通路门店!$S:$S,$G828)</f>
        <v>0</v>
      </c>
      <c r="AV828" s="99">
        <f>SUMIFS(通讯通路门店!$Z:$Z,通讯通路门店!$S:$S,$G828)</f>
        <v>0</v>
      </c>
      <c r="AW828" s="99">
        <f>SUMIFS(通讯通路门店!$AB:$AB,通讯通路门店!$S:$S,$G828)</f>
        <v>0</v>
      </c>
      <c r="AX828" s="99">
        <f>SUMIFS(通讯通路门店!$X:$X,通讯通路门店!$S:$S,$G828)</f>
        <v>0</v>
      </c>
      <c r="AY828" s="99">
        <f>SUMIFS(通讯通路门店!$Y:$Y,通讯通路门店!$S:$S,$G828)</f>
        <v>0</v>
      </c>
      <c r="AZ828" s="99">
        <f>SUMIFS(通讯通路门店!$AA:$AA,通讯通路门店!$S:$S,$G828)</f>
        <v>0</v>
      </c>
      <c r="BA828" s="99">
        <f t="shared" si="63"/>
        <v>0</v>
      </c>
      <c r="BB828" s="99">
        <f t="shared" si="64"/>
        <v>0</v>
      </c>
      <c r="BC828" s="99">
        <f>SUMIFS(通讯通路门店!$W:$W,通讯通路门店!$S:$S,$G828,通讯通路门店!$J:$J,"荣耀体验店")+SUMIFS(通讯通路门店!$W:$W,通讯通路门店!$S:$S,$G828,通讯通路门店!$J:$J,"荣耀授权专卖店")</f>
        <v>0</v>
      </c>
      <c r="BD828" s="99">
        <f>SUMIFS(通讯通路门店!$Z:$Z,通讯通路门店!$S:$S,$G828,通讯通路门店!$J:$J,"VIVO体验店")</f>
        <v>0</v>
      </c>
      <c r="BE828" s="99">
        <f>SUMIFS(通讯通路门店!$AB:$AB,通讯通路门店!$S:$S,$G828,通讯通路门店!$J:$J,"OPPO体验店")</f>
        <v>0</v>
      </c>
      <c r="BF828" s="99">
        <f>SUMIFS(通讯通路门店!$X:$X,通讯通路门店!$S:$S,$G828,通讯通路门店!$J:$J,"华为授权体验店")+SUMIFS(通讯通路门店!$AA:$AA,通讯通路门店!$S:$S,$G828,通讯通路门店!$J:$J,"华为堡垒店")</f>
        <v>0</v>
      </c>
      <c r="BG828" s="99">
        <f>SUMIFS(通讯通路门店!$Y:$Y,通讯通路门店!$S:$S,$G828,通讯通路门店!$J:$J,"小米体验店")</f>
        <v>0</v>
      </c>
      <c r="BH828" s="99">
        <f>SUMIFS(通讯通路门店!$AA:$AA,通讯通路门店!$S:$S,$G828,通讯通路门店!$J:$J,"苹果体验店")</f>
        <v>0</v>
      </c>
      <c r="BI828" s="99">
        <f>SUMIFS(通讯通路门店!$K:$K,通讯通路门店!$S:$S,$G828,通讯通路门店!$J:$J,"其他品牌专卖店")</f>
        <v>0</v>
      </c>
      <c r="BJ828" s="99">
        <f>SUMIFS(通讯通路门店!$AC:$AC,通讯通路门店!$S:$S,$G828)</f>
        <v>0</v>
      </c>
      <c r="BK828" s="99">
        <f>SUMIFS(通讯通路门店!$AD:$AD,通讯通路门店!$S:$S,$G828)</f>
        <v>0</v>
      </c>
      <c r="BL828" s="99">
        <f>SUMIFS(通讯通路门店!$AE:$AE,通讯通路门店!$S:$S,$G828)</f>
        <v>0</v>
      </c>
      <c r="BM828" s="99">
        <f>SUMIFS(通讯通路门店!$AF:$AF,通讯通路门店!$S:$S,$G828)</f>
        <v>0</v>
      </c>
      <c r="BN828" s="99">
        <f>SUMIFS(通讯通路门店!$AG:$AG,通讯通路门店!$S:$S,$G828)</f>
        <v>0</v>
      </c>
      <c r="BO828" s="99">
        <f>SUMIFS(通讯通路门店!$AH:$AH,通讯通路门店!$S:$S,$G828)</f>
        <v>0</v>
      </c>
      <c r="BP828" s="99">
        <f>SUMIFS(通讯通路门店!$AI:$AI,通讯通路门店!$S:$S,$G828)</f>
        <v>0</v>
      </c>
      <c r="BQ828" s="83"/>
    </row>
    <row r="829" spans="1:69">
      <c r="A829" s="99" t="str">
        <f>IFERROR(_xlfn.XLOOKUP($G829,通讯通路门店!$S$4:$S$993931,通讯通路门店!$A$4:$A$993931,0,0),"")</f>
        <v/>
      </c>
      <c r="B829" s="99" t="str">
        <f>IFERROR(_xlfn.XLOOKUP($G829,通讯通路门店!$S$4:$S$993931,通讯通路门店!$B$4:$B$993931,0,0),"")</f>
        <v/>
      </c>
      <c r="C829" s="99" t="str">
        <f>IFERROR(_xlfn.XLOOKUP($G829,通讯通路门店!$S$4:$S$993931,通讯通路门店!$C$4:$C$993931,0,0),"")</f>
        <v/>
      </c>
      <c r="D829" s="99" t="str">
        <f>IFERROR(_xlfn.XLOOKUP($G829,通讯通路门店!$S$4:$S$993931,通讯通路门店!$D$4:$D$993931,0,0),"")</f>
        <v/>
      </c>
      <c r="E829" s="83"/>
      <c r="F829" s="83"/>
      <c r="G829" s="101" t="e">
        <v>#N/A</v>
      </c>
      <c r="H829" s="102" t="str">
        <f>IFERROR(_xlfn.XLOOKUP($G829,通讯通路门店!$S$4:$S$993931,通讯通路门店!$R$4:$R$993931,0,0),"")</f>
        <v/>
      </c>
      <c r="I829" s="83"/>
      <c r="J829" s="83"/>
      <c r="K829" s="83"/>
      <c r="L829" s="83"/>
      <c r="M829" s="83"/>
      <c r="N829" s="83"/>
      <c r="O829" s="83"/>
      <c r="P829" s="83"/>
      <c r="Q829" s="83"/>
      <c r="R829" s="83"/>
      <c r="S829" s="83"/>
      <c r="T829" s="83"/>
      <c r="U829" s="99">
        <f>COUNTIF(通讯通路门店!$S:$S,$G829)</f>
        <v>0</v>
      </c>
      <c r="V829" s="99">
        <f>COUNTIFS(通讯通路门店!$S:$S,$G829,通讯通路门店!$J:$J,"综合卖场")</f>
        <v>0</v>
      </c>
      <c r="W829" s="99">
        <f>SUMIFS(通讯通路门店!$AJ:$AJ,通讯通路门店!$S:$S,通讯客户沙盘!$G829)</f>
        <v>0</v>
      </c>
      <c r="X829" s="99">
        <f t="shared" si="60"/>
        <v>0</v>
      </c>
      <c r="Y829" s="99">
        <f>COUNTIFS(通讯通路门店!$S:$S,$G829,通讯通路门店!$J:$J,"荣耀体验店")+COUNTIFS(通讯通路门店!$S:$S,$G829,通讯通路门店!$J:$J,"荣耀授权专卖店")</f>
        <v>0</v>
      </c>
      <c r="Z829" s="99">
        <f>COUNTIFS(通讯通路门店!$S:$S,$G829,通讯通路门店!$J:$J,"VIVO体验店")</f>
        <v>0</v>
      </c>
      <c r="AA829" s="99">
        <f>COUNTIFS(通讯通路门店!$S:$S,$G829,通讯通路门店!$J:$J,"OPPO体验店")</f>
        <v>0</v>
      </c>
      <c r="AB829" s="99">
        <f>COUNTIFS(通讯通路门店!$S:$S,$G829,通讯通路门店!$J:$J,"华为授权体验店")+COUNTIFS(通讯通路门店!$S:$S,$G829,通讯通路门店!$J:$J,"华为堡垒店")</f>
        <v>0</v>
      </c>
      <c r="AC829" s="99">
        <f>COUNTIFS(通讯通路门店!$S:$S,$G829,通讯通路门店!$J:$J,"小米体验店")</f>
        <v>0</v>
      </c>
      <c r="AD829" s="99">
        <f>COUNTIFS(通讯通路门店!$S:$S,$G829,通讯通路门店!$J:$J,"苹果体验店")</f>
        <v>0</v>
      </c>
      <c r="AE829" s="99">
        <f>COUNTIFS(通讯通路门店!$S:$S,$G829,通讯通路门店!$J:$J,"其他品牌专卖店")</f>
        <v>0</v>
      </c>
      <c r="AF829" s="99">
        <f>SUMIFS(通讯通路门店!$BI:$BI,通讯通路门店!$S:$S,$G829)</f>
        <v>0</v>
      </c>
      <c r="AG829" s="99">
        <f>SUMIFS(通讯通路门店!$BH:$BH,通讯通路门店!$S:$S,$G829)</f>
        <v>0</v>
      </c>
      <c r="AH829" s="99">
        <f t="shared" si="61"/>
        <v>0</v>
      </c>
      <c r="AI829" s="99">
        <f>SUMIFS(通讯通路门店!$BB:$BB,通讯通路门店!$S:$S,$G829)</f>
        <v>0</v>
      </c>
      <c r="AJ829" s="99">
        <f>SUMIFS(通讯通路门店!$BE:$BE,通讯通路门店!$S:$S,$G829)</f>
        <v>0</v>
      </c>
      <c r="AK829" s="99">
        <f>SUMIFS(通讯通路门店!$BG:$BG,通讯通路门店!$S:$S,$G829)</f>
        <v>0</v>
      </c>
      <c r="AL829" s="99">
        <f>SUMIFS(通讯通路门店!$BC:$BC,通讯通路门店!$S:$S,$G829)</f>
        <v>0</v>
      </c>
      <c r="AM829" s="99">
        <f>SUMIFS(通讯通路门店!$BD:$BD,通讯通路门店!$S:$S,$G829)</f>
        <v>0</v>
      </c>
      <c r="AN829" s="99">
        <f>SUMIFS(通讯通路门店!$BF:$BF,通讯通路门店!$S:$S,$G829)</f>
        <v>0</v>
      </c>
      <c r="AO829" s="99">
        <f t="shared" si="62"/>
        <v>0</v>
      </c>
      <c r="AP829" s="99">
        <f>SUMIFS(通讯通路门店!$K:$K,通讯通路门店!$S:$S,$G829)</f>
        <v>0</v>
      </c>
      <c r="AQ829" s="83"/>
      <c r="AR829" s="99">
        <f>SUMIFS(通讯通路门店!$T:$T,通讯通路门店!$S:$S,$G829)</f>
        <v>0</v>
      </c>
      <c r="AS829" s="99">
        <f>SUMIFS(通讯通路门店!$U:$U,通讯通路门店!$S:$S,$G829)</f>
        <v>0</v>
      </c>
      <c r="AT829" s="99">
        <f>SUMIFS(通讯通路门店!$V:$V,通讯通路门店!$S:$S,$G829)</f>
        <v>0</v>
      </c>
      <c r="AU829" s="99">
        <f>SUMIFS(通讯通路门店!$W:$W,通讯通路门店!$S:$S,$G829)</f>
        <v>0</v>
      </c>
      <c r="AV829" s="99">
        <f>SUMIFS(通讯通路门店!$Z:$Z,通讯通路门店!$S:$S,$G829)</f>
        <v>0</v>
      </c>
      <c r="AW829" s="99">
        <f>SUMIFS(通讯通路门店!$AB:$AB,通讯通路门店!$S:$S,$G829)</f>
        <v>0</v>
      </c>
      <c r="AX829" s="99">
        <f>SUMIFS(通讯通路门店!$X:$X,通讯通路门店!$S:$S,$G829)</f>
        <v>0</v>
      </c>
      <c r="AY829" s="99">
        <f>SUMIFS(通讯通路门店!$Y:$Y,通讯通路门店!$S:$S,$G829)</f>
        <v>0</v>
      </c>
      <c r="AZ829" s="99">
        <f>SUMIFS(通讯通路门店!$AA:$AA,通讯通路门店!$S:$S,$G829)</f>
        <v>0</v>
      </c>
      <c r="BA829" s="99">
        <f t="shared" si="63"/>
        <v>0</v>
      </c>
      <c r="BB829" s="99">
        <f t="shared" si="64"/>
        <v>0</v>
      </c>
      <c r="BC829" s="99">
        <f>SUMIFS(通讯通路门店!$W:$W,通讯通路门店!$S:$S,$G829,通讯通路门店!$J:$J,"荣耀体验店")+SUMIFS(通讯通路门店!$W:$W,通讯通路门店!$S:$S,$G829,通讯通路门店!$J:$J,"荣耀授权专卖店")</f>
        <v>0</v>
      </c>
      <c r="BD829" s="99">
        <f>SUMIFS(通讯通路门店!$Z:$Z,通讯通路门店!$S:$S,$G829,通讯通路门店!$J:$J,"VIVO体验店")</f>
        <v>0</v>
      </c>
      <c r="BE829" s="99">
        <f>SUMIFS(通讯通路门店!$AB:$AB,通讯通路门店!$S:$S,$G829,通讯通路门店!$J:$J,"OPPO体验店")</f>
        <v>0</v>
      </c>
      <c r="BF829" s="99">
        <f>SUMIFS(通讯通路门店!$X:$X,通讯通路门店!$S:$S,$G829,通讯通路门店!$J:$J,"华为授权体验店")+SUMIFS(通讯通路门店!$AA:$AA,通讯通路门店!$S:$S,$G829,通讯通路门店!$J:$J,"华为堡垒店")</f>
        <v>0</v>
      </c>
      <c r="BG829" s="99">
        <f>SUMIFS(通讯通路门店!$Y:$Y,通讯通路门店!$S:$S,$G829,通讯通路门店!$J:$J,"小米体验店")</f>
        <v>0</v>
      </c>
      <c r="BH829" s="99">
        <f>SUMIFS(通讯通路门店!$AA:$AA,通讯通路门店!$S:$S,$G829,通讯通路门店!$J:$J,"苹果体验店")</f>
        <v>0</v>
      </c>
      <c r="BI829" s="99">
        <f>SUMIFS(通讯通路门店!$K:$K,通讯通路门店!$S:$S,$G829,通讯通路门店!$J:$J,"其他品牌专卖店")</f>
        <v>0</v>
      </c>
      <c r="BJ829" s="99">
        <f>SUMIFS(通讯通路门店!$AC:$AC,通讯通路门店!$S:$S,$G829)</f>
        <v>0</v>
      </c>
      <c r="BK829" s="99">
        <f>SUMIFS(通讯通路门店!$AD:$AD,通讯通路门店!$S:$S,$G829)</f>
        <v>0</v>
      </c>
      <c r="BL829" s="99">
        <f>SUMIFS(通讯通路门店!$AE:$AE,通讯通路门店!$S:$S,$G829)</f>
        <v>0</v>
      </c>
      <c r="BM829" s="99">
        <f>SUMIFS(通讯通路门店!$AF:$AF,通讯通路门店!$S:$S,$G829)</f>
        <v>0</v>
      </c>
      <c r="BN829" s="99">
        <f>SUMIFS(通讯通路门店!$AG:$AG,通讯通路门店!$S:$S,$G829)</f>
        <v>0</v>
      </c>
      <c r="BO829" s="99">
        <f>SUMIFS(通讯通路门店!$AH:$AH,通讯通路门店!$S:$S,$G829)</f>
        <v>0</v>
      </c>
      <c r="BP829" s="99">
        <f>SUMIFS(通讯通路门店!$AI:$AI,通讯通路门店!$S:$S,$G829)</f>
        <v>0</v>
      </c>
      <c r="BQ829" s="83"/>
    </row>
    <row r="830" spans="1:69">
      <c r="A830" s="99" t="str">
        <f>IFERROR(_xlfn.XLOOKUP($G830,通讯通路门店!$S$4:$S$993931,通讯通路门店!$A$4:$A$993931,0,0),"")</f>
        <v/>
      </c>
      <c r="B830" s="99" t="str">
        <f>IFERROR(_xlfn.XLOOKUP($G830,通讯通路门店!$S$4:$S$993931,通讯通路门店!$B$4:$B$993931,0,0),"")</f>
        <v/>
      </c>
      <c r="C830" s="99" t="str">
        <f>IFERROR(_xlfn.XLOOKUP($G830,通讯通路门店!$S$4:$S$993931,通讯通路门店!$C$4:$C$993931,0,0),"")</f>
        <v/>
      </c>
      <c r="D830" s="99" t="str">
        <f>IFERROR(_xlfn.XLOOKUP($G830,通讯通路门店!$S$4:$S$993931,通讯通路门店!$D$4:$D$993931,0,0),"")</f>
        <v/>
      </c>
      <c r="E830" s="83"/>
      <c r="F830" s="83"/>
      <c r="G830" s="101" t="e">
        <v>#N/A</v>
      </c>
      <c r="H830" s="102" t="str">
        <f>IFERROR(_xlfn.XLOOKUP($G830,通讯通路门店!$S$4:$S$993931,通讯通路门店!$R$4:$R$993931,0,0),"")</f>
        <v/>
      </c>
      <c r="I830" s="83"/>
      <c r="J830" s="83"/>
      <c r="K830" s="83"/>
      <c r="L830" s="83"/>
      <c r="M830" s="83"/>
      <c r="N830" s="83"/>
      <c r="O830" s="83"/>
      <c r="P830" s="83"/>
      <c r="Q830" s="83"/>
      <c r="R830" s="83"/>
      <c r="S830" s="83"/>
      <c r="T830" s="83"/>
      <c r="U830" s="99">
        <f>COUNTIF(通讯通路门店!$S:$S,$G830)</f>
        <v>0</v>
      </c>
      <c r="V830" s="99">
        <f>COUNTIFS(通讯通路门店!$S:$S,$G830,通讯通路门店!$J:$J,"综合卖场")</f>
        <v>0</v>
      </c>
      <c r="W830" s="99">
        <f>SUMIFS(通讯通路门店!$AJ:$AJ,通讯通路门店!$S:$S,通讯客户沙盘!$G830)</f>
        <v>0</v>
      </c>
      <c r="X830" s="99">
        <f t="shared" si="60"/>
        <v>0</v>
      </c>
      <c r="Y830" s="99">
        <f>COUNTIFS(通讯通路门店!$S:$S,$G830,通讯通路门店!$J:$J,"荣耀体验店")+COUNTIFS(通讯通路门店!$S:$S,$G830,通讯通路门店!$J:$J,"荣耀授权专卖店")</f>
        <v>0</v>
      </c>
      <c r="Z830" s="99">
        <f>COUNTIFS(通讯通路门店!$S:$S,$G830,通讯通路门店!$J:$J,"VIVO体验店")</f>
        <v>0</v>
      </c>
      <c r="AA830" s="99">
        <f>COUNTIFS(通讯通路门店!$S:$S,$G830,通讯通路门店!$J:$J,"OPPO体验店")</f>
        <v>0</v>
      </c>
      <c r="AB830" s="99">
        <f>COUNTIFS(通讯通路门店!$S:$S,$G830,通讯通路门店!$J:$J,"华为授权体验店")+COUNTIFS(通讯通路门店!$S:$S,$G830,通讯通路门店!$J:$J,"华为堡垒店")</f>
        <v>0</v>
      </c>
      <c r="AC830" s="99">
        <f>COUNTIFS(通讯通路门店!$S:$S,$G830,通讯通路门店!$J:$J,"小米体验店")</f>
        <v>0</v>
      </c>
      <c r="AD830" s="99">
        <f>COUNTIFS(通讯通路门店!$S:$S,$G830,通讯通路门店!$J:$J,"苹果体验店")</f>
        <v>0</v>
      </c>
      <c r="AE830" s="99">
        <f>COUNTIFS(通讯通路门店!$S:$S,$G830,通讯通路门店!$J:$J,"其他品牌专卖店")</f>
        <v>0</v>
      </c>
      <c r="AF830" s="99">
        <f>SUMIFS(通讯通路门店!$BI:$BI,通讯通路门店!$S:$S,$G830)</f>
        <v>0</v>
      </c>
      <c r="AG830" s="99">
        <f>SUMIFS(通讯通路门店!$BH:$BH,通讯通路门店!$S:$S,$G830)</f>
        <v>0</v>
      </c>
      <c r="AH830" s="99">
        <f t="shared" si="61"/>
        <v>0</v>
      </c>
      <c r="AI830" s="99">
        <f>SUMIFS(通讯通路门店!$BB:$BB,通讯通路门店!$S:$S,$G830)</f>
        <v>0</v>
      </c>
      <c r="AJ830" s="99">
        <f>SUMIFS(通讯通路门店!$BE:$BE,通讯通路门店!$S:$S,$G830)</f>
        <v>0</v>
      </c>
      <c r="AK830" s="99">
        <f>SUMIFS(通讯通路门店!$BG:$BG,通讯通路门店!$S:$S,$G830)</f>
        <v>0</v>
      </c>
      <c r="AL830" s="99">
        <f>SUMIFS(通讯通路门店!$BC:$BC,通讯通路门店!$S:$S,$G830)</f>
        <v>0</v>
      </c>
      <c r="AM830" s="99">
        <f>SUMIFS(通讯通路门店!$BD:$BD,通讯通路门店!$S:$S,$G830)</f>
        <v>0</v>
      </c>
      <c r="AN830" s="99">
        <f>SUMIFS(通讯通路门店!$BF:$BF,通讯通路门店!$S:$S,$G830)</f>
        <v>0</v>
      </c>
      <c r="AO830" s="99">
        <f t="shared" si="62"/>
        <v>0</v>
      </c>
      <c r="AP830" s="99">
        <f>SUMIFS(通讯通路门店!$K:$K,通讯通路门店!$S:$S,$G830)</f>
        <v>0</v>
      </c>
      <c r="AQ830" s="83"/>
      <c r="AR830" s="99">
        <f>SUMIFS(通讯通路门店!$T:$T,通讯通路门店!$S:$S,$G830)</f>
        <v>0</v>
      </c>
      <c r="AS830" s="99">
        <f>SUMIFS(通讯通路门店!$U:$U,通讯通路门店!$S:$S,$G830)</f>
        <v>0</v>
      </c>
      <c r="AT830" s="99">
        <f>SUMIFS(通讯通路门店!$V:$V,通讯通路门店!$S:$S,$G830)</f>
        <v>0</v>
      </c>
      <c r="AU830" s="99">
        <f>SUMIFS(通讯通路门店!$W:$W,通讯通路门店!$S:$S,$G830)</f>
        <v>0</v>
      </c>
      <c r="AV830" s="99">
        <f>SUMIFS(通讯通路门店!$Z:$Z,通讯通路门店!$S:$S,$G830)</f>
        <v>0</v>
      </c>
      <c r="AW830" s="99">
        <f>SUMIFS(通讯通路门店!$AB:$AB,通讯通路门店!$S:$S,$G830)</f>
        <v>0</v>
      </c>
      <c r="AX830" s="99">
        <f>SUMIFS(通讯通路门店!$X:$X,通讯通路门店!$S:$S,$G830)</f>
        <v>0</v>
      </c>
      <c r="AY830" s="99">
        <f>SUMIFS(通讯通路门店!$Y:$Y,通讯通路门店!$S:$S,$G830)</f>
        <v>0</v>
      </c>
      <c r="AZ830" s="99">
        <f>SUMIFS(通讯通路门店!$AA:$AA,通讯通路门店!$S:$S,$G830)</f>
        <v>0</v>
      </c>
      <c r="BA830" s="99">
        <f t="shared" si="63"/>
        <v>0</v>
      </c>
      <c r="BB830" s="99">
        <f t="shared" si="64"/>
        <v>0</v>
      </c>
      <c r="BC830" s="99">
        <f>SUMIFS(通讯通路门店!$W:$W,通讯通路门店!$S:$S,$G830,通讯通路门店!$J:$J,"荣耀体验店")+SUMIFS(通讯通路门店!$W:$W,通讯通路门店!$S:$S,$G830,通讯通路门店!$J:$J,"荣耀授权专卖店")</f>
        <v>0</v>
      </c>
      <c r="BD830" s="99">
        <f>SUMIFS(通讯通路门店!$Z:$Z,通讯通路门店!$S:$S,$G830,通讯通路门店!$J:$J,"VIVO体验店")</f>
        <v>0</v>
      </c>
      <c r="BE830" s="99">
        <f>SUMIFS(通讯通路门店!$AB:$AB,通讯通路门店!$S:$S,$G830,通讯通路门店!$J:$J,"OPPO体验店")</f>
        <v>0</v>
      </c>
      <c r="BF830" s="99">
        <f>SUMIFS(通讯通路门店!$X:$X,通讯通路门店!$S:$S,$G830,通讯通路门店!$J:$J,"华为授权体验店")+SUMIFS(通讯通路门店!$AA:$AA,通讯通路门店!$S:$S,$G830,通讯通路门店!$J:$J,"华为堡垒店")</f>
        <v>0</v>
      </c>
      <c r="BG830" s="99">
        <f>SUMIFS(通讯通路门店!$Y:$Y,通讯通路门店!$S:$S,$G830,通讯通路门店!$J:$J,"小米体验店")</f>
        <v>0</v>
      </c>
      <c r="BH830" s="99">
        <f>SUMIFS(通讯通路门店!$AA:$AA,通讯通路门店!$S:$S,$G830,通讯通路门店!$J:$J,"苹果体验店")</f>
        <v>0</v>
      </c>
      <c r="BI830" s="99">
        <f>SUMIFS(通讯通路门店!$K:$K,通讯通路门店!$S:$S,$G830,通讯通路门店!$J:$J,"其他品牌专卖店")</f>
        <v>0</v>
      </c>
      <c r="BJ830" s="99">
        <f>SUMIFS(通讯通路门店!$AC:$AC,通讯通路门店!$S:$S,$G830)</f>
        <v>0</v>
      </c>
      <c r="BK830" s="99">
        <f>SUMIFS(通讯通路门店!$AD:$AD,通讯通路门店!$S:$S,$G830)</f>
        <v>0</v>
      </c>
      <c r="BL830" s="99">
        <f>SUMIFS(通讯通路门店!$AE:$AE,通讯通路门店!$S:$S,$G830)</f>
        <v>0</v>
      </c>
      <c r="BM830" s="99">
        <f>SUMIFS(通讯通路门店!$AF:$AF,通讯通路门店!$S:$S,$G830)</f>
        <v>0</v>
      </c>
      <c r="BN830" s="99">
        <f>SUMIFS(通讯通路门店!$AG:$AG,通讯通路门店!$S:$S,$G830)</f>
        <v>0</v>
      </c>
      <c r="BO830" s="99">
        <f>SUMIFS(通讯通路门店!$AH:$AH,通讯通路门店!$S:$S,$G830)</f>
        <v>0</v>
      </c>
      <c r="BP830" s="99">
        <f>SUMIFS(通讯通路门店!$AI:$AI,通讯通路门店!$S:$S,$G830)</f>
        <v>0</v>
      </c>
      <c r="BQ830" s="83"/>
    </row>
    <row r="831" spans="1:69">
      <c r="A831" s="99" t="str">
        <f>IFERROR(_xlfn.XLOOKUP($G831,通讯通路门店!$S$4:$S$993931,通讯通路门店!$A$4:$A$993931,0,0),"")</f>
        <v/>
      </c>
      <c r="B831" s="99" t="str">
        <f>IFERROR(_xlfn.XLOOKUP($G831,通讯通路门店!$S$4:$S$993931,通讯通路门店!$B$4:$B$993931,0,0),"")</f>
        <v/>
      </c>
      <c r="C831" s="99" t="str">
        <f>IFERROR(_xlfn.XLOOKUP($G831,通讯通路门店!$S$4:$S$993931,通讯通路门店!$C$4:$C$993931,0,0),"")</f>
        <v/>
      </c>
      <c r="D831" s="99" t="str">
        <f>IFERROR(_xlfn.XLOOKUP($G831,通讯通路门店!$S$4:$S$993931,通讯通路门店!$D$4:$D$993931,0,0),"")</f>
        <v/>
      </c>
      <c r="E831" s="83"/>
      <c r="F831" s="83"/>
      <c r="G831" s="101" t="e">
        <v>#N/A</v>
      </c>
      <c r="H831" s="102" t="str">
        <f>IFERROR(_xlfn.XLOOKUP($G831,通讯通路门店!$S$4:$S$993931,通讯通路门店!$R$4:$R$993931,0,0),"")</f>
        <v/>
      </c>
      <c r="I831" s="83"/>
      <c r="J831" s="83"/>
      <c r="K831" s="83"/>
      <c r="L831" s="83"/>
      <c r="M831" s="83"/>
      <c r="N831" s="83"/>
      <c r="O831" s="83"/>
      <c r="P831" s="83"/>
      <c r="Q831" s="83"/>
      <c r="R831" s="83"/>
      <c r="S831" s="83"/>
      <c r="T831" s="83"/>
      <c r="U831" s="99">
        <f>COUNTIF(通讯通路门店!$S:$S,$G831)</f>
        <v>0</v>
      </c>
      <c r="V831" s="99">
        <f>COUNTIFS(通讯通路门店!$S:$S,$G831,通讯通路门店!$J:$J,"综合卖场")</f>
        <v>0</v>
      </c>
      <c r="W831" s="99">
        <f>SUMIFS(通讯通路门店!$AJ:$AJ,通讯通路门店!$S:$S,通讯客户沙盘!$G831)</f>
        <v>0</v>
      </c>
      <c r="X831" s="99">
        <f t="shared" si="60"/>
        <v>0</v>
      </c>
      <c r="Y831" s="99">
        <f>COUNTIFS(通讯通路门店!$S:$S,$G831,通讯通路门店!$J:$J,"荣耀体验店")+COUNTIFS(通讯通路门店!$S:$S,$G831,通讯通路门店!$J:$J,"荣耀授权专卖店")</f>
        <v>0</v>
      </c>
      <c r="Z831" s="99">
        <f>COUNTIFS(通讯通路门店!$S:$S,$G831,通讯通路门店!$J:$J,"VIVO体验店")</f>
        <v>0</v>
      </c>
      <c r="AA831" s="99">
        <f>COUNTIFS(通讯通路门店!$S:$S,$G831,通讯通路门店!$J:$J,"OPPO体验店")</f>
        <v>0</v>
      </c>
      <c r="AB831" s="99">
        <f>COUNTIFS(通讯通路门店!$S:$S,$G831,通讯通路门店!$J:$J,"华为授权体验店")+COUNTIFS(通讯通路门店!$S:$S,$G831,通讯通路门店!$J:$J,"华为堡垒店")</f>
        <v>0</v>
      </c>
      <c r="AC831" s="99">
        <f>COUNTIFS(通讯通路门店!$S:$S,$G831,通讯通路门店!$J:$J,"小米体验店")</f>
        <v>0</v>
      </c>
      <c r="AD831" s="99">
        <f>COUNTIFS(通讯通路门店!$S:$S,$G831,通讯通路门店!$J:$J,"苹果体验店")</f>
        <v>0</v>
      </c>
      <c r="AE831" s="99">
        <f>COUNTIFS(通讯通路门店!$S:$S,$G831,通讯通路门店!$J:$J,"其他品牌专卖店")</f>
        <v>0</v>
      </c>
      <c r="AF831" s="99">
        <f>SUMIFS(通讯通路门店!$BI:$BI,通讯通路门店!$S:$S,$G831)</f>
        <v>0</v>
      </c>
      <c r="AG831" s="99">
        <f>SUMIFS(通讯通路门店!$BH:$BH,通讯通路门店!$S:$S,$G831)</f>
        <v>0</v>
      </c>
      <c r="AH831" s="99">
        <f t="shared" si="61"/>
        <v>0</v>
      </c>
      <c r="AI831" s="99">
        <f>SUMIFS(通讯通路门店!$BB:$BB,通讯通路门店!$S:$S,$G831)</f>
        <v>0</v>
      </c>
      <c r="AJ831" s="99">
        <f>SUMIFS(通讯通路门店!$BE:$BE,通讯通路门店!$S:$S,$G831)</f>
        <v>0</v>
      </c>
      <c r="AK831" s="99">
        <f>SUMIFS(通讯通路门店!$BG:$BG,通讯通路门店!$S:$S,$G831)</f>
        <v>0</v>
      </c>
      <c r="AL831" s="99">
        <f>SUMIFS(通讯通路门店!$BC:$BC,通讯通路门店!$S:$S,$G831)</f>
        <v>0</v>
      </c>
      <c r="AM831" s="99">
        <f>SUMIFS(通讯通路门店!$BD:$BD,通讯通路门店!$S:$S,$G831)</f>
        <v>0</v>
      </c>
      <c r="AN831" s="99">
        <f>SUMIFS(通讯通路门店!$BF:$BF,通讯通路门店!$S:$S,$G831)</f>
        <v>0</v>
      </c>
      <c r="AO831" s="99">
        <f t="shared" si="62"/>
        <v>0</v>
      </c>
      <c r="AP831" s="99">
        <f>SUMIFS(通讯通路门店!$K:$K,通讯通路门店!$S:$S,$G831)</f>
        <v>0</v>
      </c>
      <c r="AQ831" s="83"/>
      <c r="AR831" s="99">
        <f>SUMIFS(通讯通路门店!$T:$T,通讯通路门店!$S:$S,$G831)</f>
        <v>0</v>
      </c>
      <c r="AS831" s="99">
        <f>SUMIFS(通讯通路门店!$U:$U,通讯通路门店!$S:$S,$G831)</f>
        <v>0</v>
      </c>
      <c r="AT831" s="99">
        <f>SUMIFS(通讯通路门店!$V:$V,通讯通路门店!$S:$S,$G831)</f>
        <v>0</v>
      </c>
      <c r="AU831" s="99">
        <f>SUMIFS(通讯通路门店!$W:$W,通讯通路门店!$S:$S,$G831)</f>
        <v>0</v>
      </c>
      <c r="AV831" s="99">
        <f>SUMIFS(通讯通路门店!$Z:$Z,通讯通路门店!$S:$S,$G831)</f>
        <v>0</v>
      </c>
      <c r="AW831" s="99">
        <f>SUMIFS(通讯通路门店!$AB:$AB,通讯通路门店!$S:$S,$G831)</f>
        <v>0</v>
      </c>
      <c r="AX831" s="99">
        <f>SUMIFS(通讯通路门店!$X:$X,通讯通路门店!$S:$S,$G831)</f>
        <v>0</v>
      </c>
      <c r="AY831" s="99">
        <f>SUMIFS(通讯通路门店!$Y:$Y,通讯通路门店!$S:$S,$G831)</f>
        <v>0</v>
      </c>
      <c r="AZ831" s="99">
        <f>SUMIFS(通讯通路门店!$AA:$AA,通讯通路门店!$S:$S,$G831)</f>
        <v>0</v>
      </c>
      <c r="BA831" s="99">
        <f t="shared" si="63"/>
        <v>0</v>
      </c>
      <c r="BB831" s="99">
        <f t="shared" si="64"/>
        <v>0</v>
      </c>
      <c r="BC831" s="99">
        <f>SUMIFS(通讯通路门店!$W:$W,通讯通路门店!$S:$S,$G831,通讯通路门店!$J:$J,"荣耀体验店")+SUMIFS(通讯通路门店!$W:$W,通讯通路门店!$S:$S,$G831,通讯通路门店!$J:$J,"荣耀授权专卖店")</f>
        <v>0</v>
      </c>
      <c r="BD831" s="99">
        <f>SUMIFS(通讯通路门店!$Z:$Z,通讯通路门店!$S:$S,$G831,通讯通路门店!$J:$J,"VIVO体验店")</f>
        <v>0</v>
      </c>
      <c r="BE831" s="99">
        <f>SUMIFS(通讯通路门店!$AB:$AB,通讯通路门店!$S:$S,$G831,通讯通路门店!$J:$J,"OPPO体验店")</f>
        <v>0</v>
      </c>
      <c r="BF831" s="99">
        <f>SUMIFS(通讯通路门店!$X:$X,通讯通路门店!$S:$S,$G831,通讯通路门店!$J:$J,"华为授权体验店")+SUMIFS(通讯通路门店!$AA:$AA,通讯通路门店!$S:$S,$G831,通讯通路门店!$J:$J,"华为堡垒店")</f>
        <v>0</v>
      </c>
      <c r="BG831" s="99">
        <f>SUMIFS(通讯通路门店!$Y:$Y,通讯通路门店!$S:$S,$G831,通讯通路门店!$J:$J,"小米体验店")</f>
        <v>0</v>
      </c>
      <c r="BH831" s="99">
        <f>SUMIFS(通讯通路门店!$AA:$AA,通讯通路门店!$S:$S,$G831,通讯通路门店!$J:$J,"苹果体验店")</f>
        <v>0</v>
      </c>
      <c r="BI831" s="99">
        <f>SUMIFS(通讯通路门店!$K:$K,通讯通路门店!$S:$S,$G831,通讯通路门店!$J:$J,"其他品牌专卖店")</f>
        <v>0</v>
      </c>
      <c r="BJ831" s="99">
        <f>SUMIFS(通讯通路门店!$AC:$AC,通讯通路门店!$S:$S,$G831)</f>
        <v>0</v>
      </c>
      <c r="BK831" s="99">
        <f>SUMIFS(通讯通路门店!$AD:$AD,通讯通路门店!$S:$S,$G831)</f>
        <v>0</v>
      </c>
      <c r="BL831" s="99">
        <f>SUMIFS(通讯通路门店!$AE:$AE,通讯通路门店!$S:$S,$G831)</f>
        <v>0</v>
      </c>
      <c r="BM831" s="99">
        <f>SUMIFS(通讯通路门店!$AF:$AF,通讯通路门店!$S:$S,$G831)</f>
        <v>0</v>
      </c>
      <c r="BN831" s="99">
        <f>SUMIFS(通讯通路门店!$AG:$AG,通讯通路门店!$S:$S,$G831)</f>
        <v>0</v>
      </c>
      <c r="BO831" s="99">
        <f>SUMIFS(通讯通路门店!$AH:$AH,通讯通路门店!$S:$S,$G831)</f>
        <v>0</v>
      </c>
      <c r="BP831" s="99">
        <f>SUMIFS(通讯通路门店!$AI:$AI,通讯通路门店!$S:$S,$G831)</f>
        <v>0</v>
      </c>
      <c r="BQ831" s="83"/>
    </row>
    <row r="832" spans="1:69">
      <c r="A832" s="99" t="str">
        <f>IFERROR(_xlfn.XLOOKUP($G832,通讯通路门店!$S$4:$S$993931,通讯通路门店!$A$4:$A$993931,0,0),"")</f>
        <v/>
      </c>
      <c r="B832" s="99" t="str">
        <f>IFERROR(_xlfn.XLOOKUP($G832,通讯通路门店!$S$4:$S$993931,通讯通路门店!$B$4:$B$993931,0,0),"")</f>
        <v/>
      </c>
      <c r="C832" s="99" t="str">
        <f>IFERROR(_xlfn.XLOOKUP($G832,通讯通路门店!$S$4:$S$993931,通讯通路门店!$C$4:$C$993931,0,0),"")</f>
        <v/>
      </c>
      <c r="D832" s="99" t="str">
        <f>IFERROR(_xlfn.XLOOKUP($G832,通讯通路门店!$S$4:$S$993931,通讯通路门店!$D$4:$D$993931,0,0),"")</f>
        <v/>
      </c>
      <c r="E832" s="83"/>
      <c r="F832" s="83"/>
      <c r="G832" s="101" t="e">
        <v>#N/A</v>
      </c>
      <c r="H832" s="102" t="str">
        <f>IFERROR(_xlfn.XLOOKUP($G832,通讯通路门店!$S$4:$S$993931,通讯通路门店!$R$4:$R$993931,0,0),"")</f>
        <v/>
      </c>
      <c r="I832" s="83"/>
      <c r="J832" s="83"/>
      <c r="K832" s="83"/>
      <c r="L832" s="83"/>
      <c r="M832" s="83"/>
      <c r="N832" s="83"/>
      <c r="O832" s="83"/>
      <c r="P832" s="83"/>
      <c r="Q832" s="83"/>
      <c r="R832" s="83"/>
      <c r="S832" s="83"/>
      <c r="T832" s="83"/>
      <c r="U832" s="99">
        <f>COUNTIF(通讯通路门店!$S:$S,$G832)</f>
        <v>0</v>
      </c>
      <c r="V832" s="99">
        <f>COUNTIFS(通讯通路门店!$S:$S,$G832,通讯通路门店!$J:$J,"综合卖场")</f>
        <v>0</v>
      </c>
      <c r="W832" s="99">
        <f>SUMIFS(通讯通路门店!$AJ:$AJ,通讯通路门店!$S:$S,通讯客户沙盘!$G832)</f>
        <v>0</v>
      </c>
      <c r="X832" s="99">
        <f t="shared" si="60"/>
        <v>0</v>
      </c>
      <c r="Y832" s="99">
        <f>COUNTIFS(通讯通路门店!$S:$S,$G832,通讯通路门店!$J:$J,"荣耀体验店")+COUNTIFS(通讯通路门店!$S:$S,$G832,通讯通路门店!$J:$J,"荣耀授权专卖店")</f>
        <v>0</v>
      </c>
      <c r="Z832" s="99">
        <f>COUNTIFS(通讯通路门店!$S:$S,$G832,通讯通路门店!$J:$J,"VIVO体验店")</f>
        <v>0</v>
      </c>
      <c r="AA832" s="99">
        <f>COUNTIFS(通讯通路门店!$S:$S,$G832,通讯通路门店!$J:$J,"OPPO体验店")</f>
        <v>0</v>
      </c>
      <c r="AB832" s="99">
        <f>COUNTIFS(通讯通路门店!$S:$S,$G832,通讯通路门店!$J:$J,"华为授权体验店")+COUNTIFS(通讯通路门店!$S:$S,$G832,通讯通路门店!$J:$J,"华为堡垒店")</f>
        <v>0</v>
      </c>
      <c r="AC832" s="99">
        <f>COUNTIFS(通讯通路门店!$S:$S,$G832,通讯通路门店!$J:$J,"小米体验店")</f>
        <v>0</v>
      </c>
      <c r="AD832" s="99">
        <f>COUNTIFS(通讯通路门店!$S:$S,$G832,通讯通路门店!$J:$J,"苹果体验店")</f>
        <v>0</v>
      </c>
      <c r="AE832" s="99">
        <f>COUNTIFS(通讯通路门店!$S:$S,$G832,通讯通路门店!$J:$J,"其他品牌专卖店")</f>
        <v>0</v>
      </c>
      <c r="AF832" s="99">
        <f>SUMIFS(通讯通路门店!$BI:$BI,通讯通路门店!$S:$S,$G832)</f>
        <v>0</v>
      </c>
      <c r="AG832" s="99">
        <f>SUMIFS(通讯通路门店!$BH:$BH,通讯通路门店!$S:$S,$G832)</f>
        <v>0</v>
      </c>
      <c r="AH832" s="99">
        <f t="shared" si="61"/>
        <v>0</v>
      </c>
      <c r="AI832" s="99">
        <f>SUMIFS(通讯通路门店!$BB:$BB,通讯通路门店!$S:$S,$G832)</f>
        <v>0</v>
      </c>
      <c r="AJ832" s="99">
        <f>SUMIFS(通讯通路门店!$BE:$BE,通讯通路门店!$S:$S,$G832)</f>
        <v>0</v>
      </c>
      <c r="AK832" s="99">
        <f>SUMIFS(通讯通路门店!$BG:$BG,通讯通路门店!$S:$S,$G832)</f>
        <v>0</v>
      </c>
      <c r="AL832" s="99">
        <f>SUMIFS(通讯通路门店!$BC:$BC,通讯通路门店!$S:$S,$G832)</f>
        <v>0</v>
      </c>
      <c r="AM832" s="99">
        <f>SUMIFS(通讯通路门店!$BD:$BD,通讯通路门店!$S:$S,$G832)</f>
        <v>0</v>
      </c>
      <c r="AN832" s="99">
        <f>SUMIFS(通讯通路门店!$BF:$BF,通讯通路门店!$S:$S,$G832)</f>
        <v>0</v>
      </c>
      <c r="AO832" s="99">
        <f t="shared" si="62"/>
        <v>0</v>
      </c>
      <c r="AP832" s="99">
        <f>SUMIFS(通讯通路门店!$K:$K,通讯通路门店!$S:$S,$G832)</f>
        <v>0</v>
      </c>
      <c r="AQ832" s="83"/>
      <c r="AR832" s="99">
        <f>SUMIFS(通讯通路门店!$T:$T,通讯通路门店!$S:$S,$G832)</f>
        <v>0</v>
      </c>
      <c r="AS832" s="99">
        <f>SUMIFS(通讯通路门店!$U:$U,通讯通路门店!$S:$S,$G832)</f>
        <v>0</v>
      </c>
      <c r="AT832" s="99">
        <f>SUMIFS(通讯通路门店!$V:$V,通讯通路门店!$S:$S,$G832)</f>
        <v>0</v>
      </c>
      <c r="AU832" s="99">
        <f>SUMIFS(通讯通路门店!$W:$W,通讯通路门店!$S:$S,$G832)</f>
        <v>0</v>
      </c>
      <c r="AV832" s="99">
        <f>SUMIFS(通讯通路门店!$Z:$Z,通讯通路门店!$S:$S,$G832)</f>
        <v>0</v>
      </c>
      <c r="AW832" s="99">
        <f>SUMIFS(通讯通路门店!$AB:$AB,通讯通路门店!$S:$S,$G832)</f>
        <v>0</v>
      </c>
      <c r="AX832" s="99">
        <f>SUMIFS(通讯通路门店!$X:$X,通讯通路门店!$S:$S,$G832)</f>
        <v>0</v>
      </c>
      <c r="AY832" s="99">
        <f>SUMIFS(通讯通路门店!$Y:$Y,通讯通路门店!$S:$S,$G832)</f>
        <v>0</v>
      </c>
      <c r="AZ832" s="99">
        <f>SUMIFS(通讯通路门店!$AA:$AA,通讯通路门店!$S:$S,$G832)</f>
        <v>0</v>
      </c>
      <c r="BA832" s="99">
        <f t="shared" si="63"/>
        <v>0</v>
      </c>
      <c r="BB832" s="99">
        <f t="shared" si="64"/>
        <v>0</v>
      </c>
      <c r="BC832" s="99">
        <f>SUMIFS(通讯通路门店!$W:$W,通讯通路门店!$S:$S,$G832,通讯通路门店!$J:$J,"荣耀体验店")+SUMIFS(通讯通路门店!$W:$W,通讯通路门店!$S:$S,$G832,通讯通路门店!$J:$J,"荣耀授权专卖店")</f>
        <v>0</v>
      </c>
      <c r="BD832" s="99">
        <f>SUMIFS(通讯通路门店!$Z:$Z,通讯通路门店!$S:$S,$G832,通讯通路门店!$J:$J,"VIVO体验店")</f>
        <v>0</v>
      </c>
      <c r="BE832" s="99">
        <f>SUMIFS(通讯通路门店!$AB:$AB,通讯通路门店!$S:$S,$G832,通讯通路门店!$J:$J,"OPPO体验店")</f>
        <v>0</v>
      </c>
      <c r="BF832" s="99">
        <f>SUMIFS(通讯通路门店!$X:$X,通讯通路门店!$S:$S,$G832,通讯通路门店!$J:$J,"华为授权体验店")+SUMIFS(通讯通路门店!$AA:$AA,通讯通路门店!$S:$S,$G832,通讯通路门店!$J:$J,"华为堡垒店")</f>
        <v>0</v>
      </c>
      <c r="BG832" s="99">
        <f>SUMIFS(通讯通路门店!$Y:$Y,通讯通路门店!$S:$S,$G832,通讯通路门店!$J:$J,"小米体验店")</f>
        <v>0</v>
      </c>
      <c r="BH832" s="99">
        <f>SUMIFS(通讯通路门店!$AA:$AA,通讯通路门店!$S:$S,$G832,通讯通路门店!$J:$J,"苹果体验店")</f>
        <v>0</v>
      </c>
      <c r="BI832" s="99">
        <f>SUMIFS(通讯通路门店!$K:$K,通讯通路门店!$S:$S,$G832,通讯通路门店!$J:$J,"其他品牌专卖店")</f>
        <v>0</v>
      </c>
      <c r="BJ832" s="99">
        <f>SUMIFS(通讯通路门店!$AC:$AC,通讯通路门店!$S:$S,$G832)</f>
        <v>0</v>
      </c>
      <c r="BK832" s="99">
        <f>SUMIFS(通讯通路门店!$AD:$AD,通讯通路门店!$S:$S,$G832)</f>
        <v>0</v>
      </c>
      <c r="BL832" s="99">
        <f>SUMIFS(通讯通路门店!$AE:$AE,通讯通路门店!$S:$S,$G832)</f>
        <v>0</v>
      </c>
      <c r="BM832" s="99">
        <f>SUMIFS(通讯通路门店!$AF:$AF,通讯通路门店!$S:$S,$G832)</f>
        <v>0</v>
      </c>
      <c r="BN832" s="99">
        <f>SUMIFS(通讯通路门店!$AG:$AG,通讯通路门店!$S:$S,$G832)</f>
        <v>0</v>
      </c>
      <c r="BO832" s="99">
        <f>SUMIFS(通讯通路门店!$AH:$AH,通讯通路门店!$S:$S,$G832)</f>
        <v>0</v>
      </c>
      <c r="BP832" s="99">
        <f>SUMIFS(通讯通路门店!$AI:$AI,通讯通路门店!$S:$S,$G832)</f>
        <v>0</v>
      </c>
      <c r="BQ832" s="83"/>
    </row>
    <row r="833" spans="1:69">
      <c r="A833" s="99" t="str">
        <f>IFERROR(_xlfn.XLOOKUP($G833,通讯通路门店!$S$4:$S$993931,通讯通路门店!$A$4:$A$993931,0,0),"")</f>
        <v/>
      </c>
      <c r="B833" s="99" t="str">
        <f>IFERROR(_xlfn.XLOOKUP($G833,通讯通路门店!$S$4:$S$993931,通讯通路门店!$B$4:$B$993931,0,0),"")</f>
        <v/>
      </c>
      <c r="C833" s="99" t="str">
        <f>IFERROR(_xlfn.XLOOKUP($G833,通讯通路门店!$S$4:$S$993931,通讯通路门店!$C$4:$C$993931,0,0),"")</f>
        <v/>
      </c>
      <c r="D833" s="99" t="str">
        <f>IFERROR(_xlfn.XLOOKUP($G833,通讯通路门店!$S$4:$S$993931,通讯通路门店!$D$4:$D$993931,0,0),"")</f>
        <v/>
      </c>
      <c r="E833" s="83"/>
      <c r="F833" s="83"/>
      <c r="G833" s="101" t="e">
        <v>#N/A</v>
      </c>
      <c r="H833" s="102" t="str">
        <f>IFERROR(_xlfn.XLOOKUP($G833,通讯通路门店!$S$4:$S$993931,通讯通路门店!$R$4:$R$993931,0,0),"")</f>
        <v/>
      </c>
      <c r="I833" s="83"/>
      <c r="J833" s="83"/>
      <c r="K833" s="83"/>
      <c r="L833" s="83"/>
      <c r="M833" s="83"/>
      <c r="N833" s="83"/>
      <c r="O833" s="83"/>
      <c r="P833" s="83"/>
      <c r="Q833" s="83"/>
      <c r="R833" s="83"/>
      <c r="S833" s="83"/>
      <c r="T833" s="83"/>
      <c r="U833" s="99">
        <f>COUNTIF(通讯通路门店!$S:$S,$G833)</f>
        <v>0</v>
      </c>
      <c r="V833" s="99">
        <f>COUNTIFS(通讯通路门店!$S:$S,$G833,通讯通路门店!$J:$J,"综合卖场")</f>
        <v>0</v>
      </c>
      <c r="W833" s="99">
        <f>SUMIFS(通讯通路门店!$AJ:$AJ,通讯通路门店!$S:$S,通讯客户沙盘!$G833)</f>
        <v>0</v>
      </c>
      <c r="X833" s="99">
        <f t="shared" si="60"/>
        <v>0</v>
      </c>
      <c r="Y833" s="99">
        <f>COUNTIFS(通讯通路门店!$S:$S,$G833,通讯通路门店!$J:$J,"荣耀体验店")+COUNTIFS(通讯通路门店!$S:$S,$G833,通讯通路门店!$J:$J,"荣耀授权专卖店")</f>
        <v>0</v>
      </c>
      <c r="Z833" s="99">
        <f>COUNTIFS(通讯通路门店!$S:$S,$G833,通讯通路门店!$J:$J,"VIVO体验店")</f>
        <v>0</v>
      </c>
      <c r="AA833" s="99">
        <f>COUNTIFS(通讯通路门店!$S:$S,$G833,通讯通路门店!$J:$J,"OPPO体验店")</f>
        <v>0</v>
      </c>
      <c r="AB833" s="99">
        <f>COUNTIFS(通讯通路门店!$S:$S,$G833,通讯通路门店!$J:$J,"华为授权体验店")+COUNTIFS(通讯通路门店!$S:$S,$G833,通讯通路门店!$J:$J,"华为堡垒店")</f>
        <v>0</v>
      </c>
      <c r="AC833" s="99">
        <f>COUNTIFS(通讯通路门店!$S:$S,$G833,通讯通路门店!$J:$J,"小米体验店")</f>
        <v>0</v>
      </c>
      <c r="AD833" s="99">
        <f>COUNTIFS(通讯通路门店!$S:$S,$G833,通讯通路门店!$J:$J,"苹果体验店")</f>
        <v>0</v>
      </c>
      <c r="AE833" s="99">
        <f>COUNTIFS(通讯通路门店!$S:$S,$G833,通讯通路门店!$J:$J,"其他品牌专卖店")</f>
        <v>0</v>
      </c>
      <c r="AF833" s="99">
        <f>SUMIFS(通讯通路门店!$BI:$BI,通讯通路门店!$S:$S,$G833)</f>
        <v>0</v>
      </c>
      <c r="AG833" s="99">
        <f>SUMIFS(通讯通路门店!$BH:$BH,通讯通路门店!$S:$S,$G833)</f>
        <v>0</v>
      </c>
      <c r="AH833" s="99">
        <f t="shared" si="61"/>
        <v>0</v>
      </c>
      <c r="AI833" s="99">
        <f>SUMIFS(通讯通路门店!$BB:$BB,通讯通路门店!$S:$S,$G833)</f>
        <v>0</v>
      </c>
      <c r="AJ833" s="99">
        <f>SUMIFS(通讯通路门店!$BE:$BE,通讯通路门店!$S:$S,$G833)</f>
        <v>0</v>
      </c>
      <c r="AK833" s="99">
        <f>SUMIFS(通讯通路门店!$BG:$BG,通讯通路门店!$S:$S,$G833)</f>
        <v>0</v>
      </c>
      <c r="AL833" s="99">
        <f>SUMIFS(通讯通路门店!$BC:$BC,通讯通路门店!$S:$S,$G833)</f>
        <v>0</v>
      </c>
      <c r="AM833" s="99">
        <f>SUMIFS(通讯通路门店!$BD:$BD,通讯通路门店!$S:$S,$G833)</f>
        <v>0</v>
      </c>
      <c r="AN833" s="99">
        <f>SUMIFS(通讯通路门店!$BF:$BF,通讯通路门店!$S:$S,$G833)</f>
        <v>0</v>
      </c>
      <c r="AO833" s="99">
        <f t="shared" si="62"/>
        <v>0</v>
      </c>
      <c r="AP833" s="99">
        <f>SUMIFS(通讯通路门店!$K:$K,通讯通路门店!$S:$S,$G833)</f>
        <v>0</v>
      </c>
      <c r="AQ833" s="83"/>
      <c r="AR833" s="99">
        <f>SUMIFS(通讯通路门店!$T:$T,通讯通路门店!$S:$S,$G833)</f>
        <v>0</v>
      </c>
      <c r="AS833" s="99">
        <f>SUMIFS(通讯通路门店!$U:$U,通讯通路门店!$S:$S,$G833)</f>
        <v>0</v>
      </c>
      <c r="AT833" s="99">
        <f>SUMIFS(通讯通路门店!$V:$V,通讯通路门店!$S:$S,$G833)</f>
        <v>0</v>
      </c>
      <c r="AU833" s="99">
        <f>SUMIFS(通讯通路门店!$W:$W,通讯通路门店!$S:$S,$G833)</f>
        <v>0</v>
      </c>
      <c r="AV833" s="99">
        <f>SUMIFS(通讯通路门店!$Z:$Z,通讯通路门店!$S:$S,$G833)</f>
        <v>0</v>
      </c>
      <c r="AW833" s="99">
        <f>SUMIFS(通讯通路门店!$AB:$AB,通讯通路门店!$S:$S,$G833)</f>
        <v>0</v>
      </c>
      <c r="AX833" s="99">
        <f>SUMIFS(通讯通路门店!$X:$X,通讯通路门店!$S:$S,$G833)</f>
        <v>0</v>
      </c>
      <c r="AY833" s="99">
        <f>SUMIFS(通讯通路门店!$Y:$Y,通讯通路门店!$S:$S,$G833)</f>
        <v>0</v>
      </c>
      <c r="AZ833" s="99">
        <f>SUMIFS(通讯通路门店!$AA:$AA,通讯通路门店!$S:$S,$G833)</f>
        <v>0</v>
      </c>
      <c r="BA833" s="99">
        <f t="shared" si="63"/>
        <v>0</v>
      </c>
      <c r="BB833" s="99">
        <f t="shared" si="64"/>
        <v>0</v>
      </c>
      <c r="BC833" s="99">
        <f>SUMIFS(通讯通路门店!$W:$W,通讯通路门店!$S:$S,$G833,通讯通路门店!$J:$J,"荣耀体验店")+SUMIFS(通讯通路门店!$W:$W,通讯通路门店!$S:$S,$G833,通讯通路门店!$J:$J,"荣耀授权专卖店")</f>
        <v>0</v>
      </c>
      <c r="BD833" s="99">
        <f>SUMIFS(通讯通路门店!$Z:$Z,通讯通路门店!$S:$S,$G833,通讯通路门店!$J:$J,"VIVO体验店")</f>
        <v>0</v>
      </c>
      <c r="BE833" s="99">
        <f>SUMIFS(通讯通路门店!$AB:$AB,通讯通路门店!$S:$S,$G833,通讯通路门店!$J:$J,"OPPO体验店")</f>
        <v>0</v>
      </c>
      <c r="BF833" s="99">
        <f>SUMIFS(通讯通路门店!$X:$X,通讯通路门店!$S:$S,$G833,通讯通路门店!$J:$J,"华为授权体验店")+SUMIFS(通讯通路门店!$AA:$AA,通讯通路门店!$S:$S,$G833,通讯通路门店!$J:$J,"华为堡垒店")</f>
        <v>0</v>
      </c>
      <c r="BG833" s="99">
        <f>SUMIFS(通讯通路门店!$Y:$Y,通讯通路门店!$S:$S,$G833,通讯通路门店!$J:$J,"小米体验店")</f>
        <v>0</v>
      </c>
      <c r="BH833" s="99">
        <f>SUMIFS(通讯通路门店!$AA:$AA,通讯通路门店!$S:$S,$G833,通讯通路门店!$J:$J,"苹果体验店")</f>
        <v>0</v>
      </c>
      <c r="BI833" s="99">
        <f>SUMIFS(通讯通路门店!$K:$K,通讯通路门店!$S:$S,$G833,通讯通路门店!$J:$J,"其他品牌专卖店")</f>
        <v>0</v>
      </c>
      <c r="BJ833" s="99">
        <f>SUMIFS(通讯通路门店!$AC:$AC,通讯通路门店!$S:$S,$G833)</f>
        <v>0</v>
      </c>
      <c r="BK833" s="99">
        <f>SUMIFS(通讯通路门店!$AD:$AD,通讯通路门店!$S:$S,$G833)</f>
        <v>0</v>
      </c>
      <c r="BL833" s="99">
        <f>SUMIFS(通讯通路门店!$AE:$AE,通讯通路门店!$S:$S,$G833)</f>
        <v>0</v>
      </c>
      <c r="BM833" s="99">
        <f>SUMIFS(通讯通路门店!$AF:$AF,通讯通路门店!$S:$S,$G833)</f>
        <v>0</v>
      </c>
      <c r="BN833" s="99">
        <f>SUMIFS(通讯通路门店!$AG:$AG,通讯通路门店!$S:$S,$G833)</f>
        <v>0</v>
      </c>
      <c r="BO833" s="99">
        <f>SUMIFS(通讯通路门店!$AH:$AH,通讯通路门店!$S:$S,$G833)</f>
        <v>0</v>
      </c>
      <c r="BP833" s="99">
        <f>SUMIFS(通讯通路门店!$AI:$AI,通讯通路门店!$S:$S,$G833)</f>
        <v>0</v>
      </c>
      <c r="BQ833" s="83"/>
    </row>
    <row r="834" spans="1:69">
      <c r="A834" s="99" t="str">
        <f>IFERROR(_xlfn.XLOOKUP($G834,通讯通路门店!$S$4:$S$993931,通讯通路门店!$A$4:$A$993931,0,0),"")</f>
        <v/>
      </c>
      <c r="B834" s="99" t="str">
        <f>IFERROR(_xlfn.XLOOKUP($G834,通讯通路门店!$S$4:$S$993931,通讯通路门店!$B$4:$B$993931,0,0),"")</f>
        <v/>
      </c>
      <c r="C834" s="99" t="str">
        <f>IFERROR(_xlfn.XLOOKUP($G834,通讯通路门店!$S$4:$S$993931,通讯通路门店!$C$4:$C$993931,0,0),"")</f>
        <v/>
      </c>
      <c r="D834" s="99" t="str">
        <f>IFERROR(_xlfn.XLOOKUP($G834,通讯通路门店!$S$4:$S$993931,通讯通路门店!$D$4:$D$993931,0,0),"")</f>
        <v/>
      </c>
      <c r="E834" s="83"/>
      <c r="F834" s="83"/>
      <c r="G834" s="101" t="e">
        <v>#N/A</v>
      </c>
      <c r="H834" s="102" t="str">
        <f>IFERROR(_xlfn.XLOOKUP($G834,通讯通路门店!$S$4:$S$993931,通讯通路门店!$R$4:$R$993931,0,0),"")</f>
        <v/>
      </c>
      <c r="I834" s="83"/>
      <c r="J834" s="83"/>
      <c r="K834" s="83"/>
      <c r="L834" s="83"/>
      <c r="M834" s="83"/>
      <c r="N834" s="83"/>
      <c r="O834" s="83"/>
      <c r="P834" s="83"/>
      <c r="Q834" s="83"/>
      <c r="R834" s="83"/>
      <c r="S834" s="83"/>
      <c r="T834" s="83"/>
      <c r="U834" s="99">
        <f>COUNTIF(通讯通路门店!$S:$S,$G834)</f>
        <v>0</v>
      </c>
      <c r="V834" s="99">
        <f>COUNTIFS(通讯通路门店!$S:$S,$G834,通讯通路门店!$J:$J,"综合卖场")</f>
        <v>0</v>
      </c>
      <c r="W834" s="99">
        <f>SUMIFS(通讯通路门店!$AJ:$AJ,通讯通路门店!$S:$S,通讯客户沙盘!$G834)</f>
        <v>0</v>
      </c>
      <c r="X834" s="99">
        <f t="shared" si="60"/>
        <v>0</v>
      </c>
      <c r="Y834" s="99">
        <f>COUNTIFS(通讯通路门店!$S:$S,$G834,通讯通路门店!$J:$J,"荣耀体验店")+COUNTIFS(通讯通路门店!$S:$S,$G834,通讯通路门店!$J:$J,"荣耀授权专卖店")</f>
        <v>0</v>
      </c>
      <c r="Z834" s="99">
        <f>COUNTIFS(通讯通路门店!$S:$S,$G834,通讯通路门店!$J:$J,"VIVO体验店")</f>
        <v>0</v>
      </c>
      <c r="AA834" s="99">
        <f>COUNTIFS(通讯通路门店!$S:$S,$G834,通讯通路门店!$J:$J,"OPPO体验店")</f>
        <v>0</v>
      </c>
      <c r="AB834" s="99">
        <f>COUNTIFS(通讯通路门店!$S:$S,$G834,通讯通路门店!$J:$J,"华为授权体验店")+COUNTIFS(通讯通路门店!$S:$S,$G834,通讯通路门店!$J:$J,"华为堡垒店")</f>
        <v>0</v>
      </c>
      <c r="AC834" s="99">
        <f>COUNTIFS(通讯通路门店!$S:$S,$G834,通讯通路门店!$J:$J,"小米体验店")</f>
        <v>0</v>
      </c>
      <c r="AD834" s="99">
        <f>COUNTIFS(通讯通路门店!$S:$S,$G834,通讯通路门店!$J:$J,"苹果体验店")</f>
        <v>0</v>
      </c>
      <c r="AE834" s="99">
        <f>COUNTIFS(通讯通路门店!$S:$S,$G834,通讯通路门店!$J:$J,"其他品牌专卖店")</f>
        <v>0</v>
      </c>
      <c r="AF834" s="99">
        <f>SUMIFS(通讯通路门店!$BI:$BI,通讯通路门店!$S:$S,$G834)</f>
        <v>0</v>
      </c>
      <c r="AG834" s="99">
        <f>SUMIFS(通讯通路门店!$BH:$BH,通讯通路门店!$S:$S,$G834)</f>
        <v>0</v>
      </c>
      <c r="AH834" s="99">
        <f t="shared" si="61"/>
        <v>0</v>
      </c>
      <c r="AI834" s="99">
        <f>SUMIFS(通讯通路门店!$BB:$BB,通讯通路门店!$S:$S,$G834)</f>
        <v>0</v>
      </c>
      <c r="AJ834" s="99">
        <f>SUMIFS(通讯通路门店!$BE:$BE,通讯通路门店!$S:$S,$G834)</f>
        <v>0</v>
      </c>
      <c r="AK834" s="99">
        <f>SUMIFS(通讯通路门店!$BG:$BG,通讯通路门店!$S:$S,$G834)</f>
        <v>0</v>
      </c>
      <c r="AL834" s="99">
        <f>SUMIFS(通讯通路门店!$BC:$BC,通讯通路门店!$S:$S,$G834)</f>
        <v>0</v>
      </c>
      <c r="AM834" s="99">
        <f>SUMIFS(通讯通路门店!$BD:$BD,通讯通路门店!$S:$S,$G834)</f>
        <v>0</v>
      </c>
      <c r="AN834" s="99">
        <f>SUMIFS(通讯通路门店!$BF:$BF,通讯通路门店!$S:$S,$G834)</f>
        <v>0</v>
      </c>
      <c r="AO834" s="99">
        <f t="shared" si="62"/>
        <v>0</v>
      </c>
      <c r="AP834" s="99">
        <f>SUMIFS(通讯通路门店!$K:$K,通讯通路门店!$S:$S,$G834)</f>
        <v>0</v>
      </c>
      <c r="AQ834" s="83"/>
      <c r="AR834" s="99">
        <f>SUMIFS(通讯通路门店!$T:$T,通讯通路门店!$S:$S,$G834)</f>
        <v>0</v>
      </c>
      <c r="AS834" s="99">
        <f>SUMIFS(通讯通路门店!$U:$U,通讯通路门店!$S:$S,$G834)</f>
        <v>0</v>
      </c>
      <c r="AT834" s="99">
        <f>SUMIFS(通讯通路门店!$V:$V,通讯通路门店!$S:$S,$G834)</f>
        <v>0</v>
      </c>
      <c r="AU834" s="99">
        <f>SUMIFS(通讯通路门店!$W:$W,通讯通路门店!$S:$S,$G834)</f>
        <v>0</v>
      </c>
      <c r="AV834" s="99">
        <f>SUMIFS(通讯通路门店!$Z:$Z,通讯通路门店!$S:$S,$G834)</f>
        <v>0</v>
      </c>
      <c r="AW834" s="99">
        <f>SUMIFS(通讯通路门店!$AB:$AB,通讯通路门店!$S:$S,$G834)</f>
        <v>0</v>
      </c>
      <c r="AX834" s="99">
        <f>SUMIFS(通讯通路门店!$X:$X,通讯通路门店!$S:$S,$G834)</f>
        <v>0</v>
      </c>
      <c r="AY834" s="99">
        <f>SUMIFS(通讯通路门店!$Y:$Y,通讯通路门店!$S:$S,$G834)</f>
        <v>0</v>
      </c>
      <c r="AZ834" s="99">
        <f>SUMIFS(通讯通路门店!$AA:$AA,通讯通路门店!$S:$S,$G834)</f>
        <v>0</v>
      </c>
      <c r="BA834" s="99">
        <f t="shared" si="63"/>
        <v>0</v>
      </c>
      <c r="BB834" s="99">
        <f t="shared" si="64"/>
        <v>0</v>
      </c>
      <c r="BC834" s="99">
        <f>SUMIFS(通讯通路门店!$W:$W,通讯通路门店!$S:$S,$G834,通讯通路门店!$J:$J,"荣耀体验店")+SUMIFS(通讯通路门店!$W:$W,通讯通路门店!$S:$S,$G834,通讯通路门店!$J:$J,"荣耀授权专卖店")</f>
        <v>0</v>
      </c>
      <c r="BD834" s="99">
        <f>SUMIFS(通讯通路门店!$Z:$Z,通讯通路门店!$S:$S,$G834,通讯通路门店!$J:$J,"VIVO体验店")</f>
        <v>0</v>
      </c>
      <c r="BE834" s="99">
        <f>SUMIFS(通讯通路门店!$AB:$AB,通讯通路门店!$S:$S,$G834,通讯通路门店!$J:$J,"OPPO体验店")</f>
        <v>0</v>
      </c>
      <c r="BF834" s="99">
        <f>SUMIFS(通讯通路门店!$X:$X,通讯通路门店!$S:$S,$G834,通讯通路门店!$J:$J,"华为授权体验店")+SUMIFS(通讯通路门店!$AA:$AA,通讯通路门店!$S:$S,$G834,通讯通路门店!$J:$J,"华为堡垒店")</f>
        <v>0</v>
      </c>
      <c r="BG834" s="99">
        <f>SUMIFS(通讯通路门店!$Y:$Y,通讯通路门店!$S:$S,$G834,通讯通路门店!$J:$J,"小米体验店")</f>
        <v>0</v>
      </c>
      <c r="BH834" s="99">
        <f>SUMIFS(通讯通路门店!$AA:$AA,通讯通路门店!$S:$S,$G834,通讯通路门店!$J:$J,"苹果体验店")</f>
        <v>0</v>
      </c>
      <c r="BI834" s="99">
        <f>SUMIFS(通讯通路门店!$K:$K,通讯通路门店!$S:$S,$G834,通讯通路门店!$J:$J,"其他品牌专卖店")</f>
        <v>0</v>
      </c>
      <c r="BJ834" s="99">
        <f>SUMIFS(通讯通路门店!$AC:$AC,通讯通路门店!$S:$S,$G834)</f>
        <v>0</v>
      </c>
      <c r="BK834" s="99">
        <f>SUMIFS(通讯通路门店!$AD:$AD,通讯通路门店!$S:$S,$G834)</f>
        <v>0</v>
      </c>
      <c r="BL834" s="99">
        <f>SUMIFS(通讯通路门店!$AE:$AE,通讯通路门店!$S:$S,$G834)</f>
        <v>0</v>
      </c>
      <c r="BM834" s="99">
        <f>SUMIFS(通讯通路门店!$AF:$AF,通讯通路门店!$S:$S,$G834)</f>
        <v>0</v>
      </c>
      <c r="BN834" s="99">
        <f>SUMIFS(通讯通路门店!$AG:$AG,通讯通路门店!$S:$S,$G834)</f>
        <v>0</v>
      </c>
      <c r="BO834" s="99">
        <f>SUMIFS(通讯通路门店!$AH:$AH,通讯通路门店!$S:$S,$G834)</f>
        <v>0</v>
      </c>
      <c r="BP834" s="99">
        <f>SUMIFS(通讯通路门店!$AI:$AI,通讯通路门店!$S:$S,$G834)</f>
        <v>0</v>
      </c>
      <c r="BQ834" s="83"/>
    </row>
    <row r="835" spans="1:69">
      <c r="A835" s="99" t="str">
        <f>IFERROR(_xlfn.XLOOKUP($G835,通讯通路门店!$S$4:$S$993931,通讯通路门店!$A$4:$A$993931,0,0),"")</f>
        <v/>
      </c>
      <c r="B835" s="99" t="str">
        <f>IFERROR(_xlfn.XLOOKUP($G835,通讯通路门店!$S$4:$S$993931,通讯通路门店!$B$4:$B$993931,0,0),"")</f>
        <v/>
      </c>
      <c r="C835" s="99" t="str">
        <f>IFERROR(_xlfn.XLOOKUP($G835,通讯通路门店!$S$4:$S$993931,通讯通路门店!$C$4:$C$993931,0,0),"")</f>
        <v/>
      </c>
      <c r="D835" s="99" t="str">
        <f>IFERROR(_xlfn.XLOOKUP($G835,通讯通路门店!$S$4:$S$993931,通讯通路门店!$D$4:$D$993931,0,0),"")</f>
        <v/>
      </c>
      <c r="E835" s="83"/>
      <c r="F835" s="83"/>
      <c r="G835" s="101" t="e">
        <v>#N/A</v>
      </c>
      <c r="H835" s="102" t="str">
        <f>IFERROR(_xlfn.XLOOKUP($G835,通讯通路门店!$S$4:$S$993931,通讯通路门店!$R$4:$R$993931,0,0),"")</f>
        <v/>
      </c>
      <c r="I835" s="83"/>
      <c r="J835" s="83"/>
      <c r="K835" s="83"/>
      <c r="L835" s="83"/>
      <c r="M835" s="83"/>
      <c r="N835" s="83"/>
      <c r="O835" s="83"/>
      <c r="P835" s="83"/>
      <c r="Q835" s="83"/>
      <c r="R835" s="83"/>
      <c r="S835" s="83"/>
      <c r="T835" s="83"/>
      <c r="U835" s="99">
        <f>COUNTIF(通讯通路门店!$S:$S,$G835)</f>
        <v>0</v>
      </c>
      <c r="V835" s="99">
        <f>COUNTIFS(通讯通路门店!$S:$S,$G835,通讯通路门店!$J:$J,"综合卖场")</f>
        <v>0</v>
      </c>
      <c r="W835" s="99">
        <f>SUMIFS(通讯通路门店!$AJ:$AJ,通讯通路门店!$S:$S,通讯客户沙盘!$G835)</f>
        <v>0</v>
      </c>
      <c r="X835" s="99">
        <f t="shared" si="60"/>
        <v>0</v>
      </c>
      <c r="Y835" s="99">
        <f>COUNTIFS(通讯通路门店!$S:$S,$G835,通讯通路门店!$J:$J,"荣耀体验店")+COUNTIFS(通讯通路门店!$S:$S,$G835,通讯通路门店!$J:$J,"荣耀授权专卖店")</f>
        <v>0</v>
      </c>
      <c r="Z835" s="99">
        <f>COUNTIFS(通讯通路门店!$S:$S,$G835,通讯通路门店!$J:$J,"VIVO体验店")</f>
        <v>0</v>
      </c>
      <c r="AA835" s="99">
        <f>COUNTIFS(通讯通路门店!$S:$S,$G835,通讯通路门店!$J:$J,"OPPO体验店")</f>
        <v>0</v>
      </c>
      <c r="AB835" s="99">
        <f>COUNTIFS(通讯通路门店!$S:$S,$G835,通讯通路门店!$J:$J,"华为授权体验店")+COUNTIFS(通讯通路门店!$S:$S,$G835,通讯通路门店!$J:$J,"华为堡垒店")</f>
        <v>0</v>
      </c>
      <c r="AC835" s="99">
        <f>COUNTIFS(通讯通路门店!$S:$S,$G835,通讯通路门店!$J:$J,"小米体验店")</f>
        <v>0</v>
      </c>
      <c r="AD835" s="99">
        <f>COUNTIFS(通讯通路门店!$S:$S,$G835,通讯通路门店!$J:$J,"苹果体验店")</f>
        <v>0</v>
      </c>
      <c r="AE835" s="99">
        <f>COUNTIFS(通讯通路门店!$S:$S,$G835,通讯通路门店!$J:$J,"其他品牌专卖店")</f>
        <v>0</v>
      </c>
      <c r="AF835" s="99">
        <f>SUMIFS(通讯通路门店!$BI:$BI,通讯通路门店!$S:$S,$G835)</f>
        <v>0</v>
      </c>
      <c r="AG835" s="99">
        <f>SUMIFS(通讯通路门店!$BH:$BH,通讯通路门店!$S:$S,$G835)</f>
        <v>0</v>
      </c>
      <c r="AH835" s="99">
        <f t="shared" si="61"/>
        <v>0</v>
      </c>
      <c r="AI835" s="99">
        <f>SUMIFS(通讯通路门店!$BB:$BB,通讯通路门店!$S:$S,$G835)</f>
        <v>0</v>
      </c>
      <c r="AJ835" s="99">
        <f>SUMIFS(通讯通路门店!$BE:$BE,通讯通路门店!$S:$S,$G835)</f>
        <v>0</v>
      </c>
      <c r="AK835" s="99">
        <f>SUMIFS(通讯通路门店!$BG:$BG,通讯通路门店!$S:$S,$G835)</f>
        <v>0</v>
      </c>
      <c r="AL835" s="99">
        <f>SUMIFS(通讯通路门店!$BC:$BC,通讯通路门店!$S:$S,$G835)</f>
        <v>0</v>
      </c>
      <c r="AM835" s="99">
        <f>SUMIFS(通讯通路门店!$BD:$BD,通讯通路门店!$S:$S,$G835)</f>
        <v>0</v>
      </c>
      <c r="AN835" s="99">
        <f>SUMIFS(通讯通路门店!$BF:$BF,通讯通路门店!$S:$S,$G835)</f>
        <v>0</v>
      </c>
      <c r="AO835" s="99">
        <f t="shared" si="62"/>
        <v>0</v>
      </c>
      <c r="AP835" s="99">
        <f>SUMIFS(通讯通路门店!$K:$K,通讯通路门店!$S:$S,$G835)</f>
        <v>0</v>
      </c>
      <c r="AQ835" s="83"/>
      <c r="AR835" s="99">
        <f>SUMIFS(通讯通路门店!$T:$T,通讯通路门店!$S:$S,$G835)</f>
        <v>0</v>
      </c>
      <c r="AS835" s="99">
        <f>SUMIFS(通讯通路门店!$U:$U,通讯通路门店!$S:$S,$G835)</f>
        <v>0</v>
      </c>
      <c r="AT835" s="99">
        <f>SUMIFS(通讯通路门店!$V:$V,通讯通路门店!$S:$S,$G835)</f>
        <v>0</v>
      </c>
      <c r="AU835" s="99">
        <f>SUMIFS(通讯通路门店!$W:$W,通讯通路门店!$S:$S,$G835)</f>
        <v>0</v>
      </c>
      <c r="AV835" s="99">
        <f>SUMIFS(通讯通路门店!$Z:$Z,通讯通路门店!$S:$S,$G835)</f>
        <v>0</v>
      </c>
      <c r="AW835" s="99">
        <f>SUMIFS(通讯通路门店!$AB:$AB,通讯通路门店!$S:$S,$G835)</f>
        <v>0</v>
      </c>
      <c r="AX835" s="99">
        <f>SUMIFS(通讯通路门店!$X:$X,通讯通路门店!$S:$S,$G835)</f>
        <v>0</v>
      </c>
      <c r="AY835" s="99">
        <f>SUMIFS(通讯通路门店!$Y:$Y,通讯通路门店!$S:$S,$G835)</f>
        <v>0</v>
      </c>
      <c r="AZ835" s="99">
        <f>SUMIFS(通讯通路门店!$AA:$AA,通讯通路门店!$S:$S,$G835)</f>
        <v>0</v>
      </c>
      <c r="BA835" s="99">
        <f t="shared" si="63"/>
        <v>0</v>
      </c>
      <c r="BB835" s="99">
        <f t="shared" si="64"/>
        <v>0</v>
      </c>
      <c r="BC835" s="99">
        <f>SUMIFS(通讯通路门店!$W:$W,通讯通路门店!$S:$S,$G835,通讯通路门店!$J:$J,"荣耀体验店")+SUMIFS(通讯通路门店!$W:$W,通讯通路门店!$S:$S,$G835,通讯通路门店!$J:$J,"荣耀授权专卖店")</f>
        <v>0</v>
      </c>
      <c r="BD835" s="99">
        <f>SUMIFS(通讯通路门店!$Z:$Z,通讯通路门店!$S:$S,$G835,通讯通路门店!$J:$J,"VIVO体验店")</f>
        <v>0</v>
      </c>
      <c r="BE835" s="99">
        <f>SUMIFS(通讯通路门店!$AB:$AB,通讯通路门店!$S:$S,$G835,通讯通路门店!$J:$J,"OPPO体验店")</f>
        <v>0</v>
      </c>
      <c r="BF835" s="99">
        <f>SUMIFS(通讯通路门店!$X:$X,通讯通路门店!$S:$S,$G835,通讯通路门店!$J:$J,"华为授权体验店")+SUMIFS(通讯通路门店!$AA:$AA,通讯通路门店!$S:$S,$G835,通讯通路门店!$J:$J,"华为堡垒店")</f>
        <v>0</v>
      </c>
      <c r="BG835" s="99">
        <f>SUMIFS(通讯通路门店!$Y:$Y,通讯通路门店!$S:$S,$G835,通讯通路门店!$J:$J,"小米体验店")</f>
        <v>0</v>
      </c>
      <c r="BH835" s="99">
        <f>SUMIFS(通讯通路门店!$AA:$AA,通讯通路门店!$S:$S,$G835,通讯通路门店!$J:$J,"苹果体验店")</f>
        <v>0</v>
      </c>
      <c r="BI835" s="99">
        <f>SUMIFS(通讯通路门店!$K:$K,通讯通路门店!$S:$S,$G835,通讯通路门店!$J:$J,"其他品牌专卖店")</f>
        <v>0</v>
      </c>
      <c r="BJ835" s="99">
        <f>SUMIFS(通讯通路门店!$AC:$AC,通讯通路门店!$S:$S,$G835)</f>
        <v>0</v>
      </c>
      <c r="BK835" s="99">
        <f>SUMIFS(通讯通路门店!$AD:$AD,通讯通路门店!$S:$S,$G835)</f>
        <v>0</v>
      </c>
      <c r="BL835" s="99">
        <f>SUMIFS(通讯通路门店!$AE:$AE,通讯通路门店!$S:$S,$G835)</f>
        <v>0</v>
      </c>
      <c r="BM835" s="99">
        <f>SUMIFS(通讯通路门店!$AF:$AF,通讯通路门店!$S:$S,$G835)</f>
        <v>0</v>
      </c>
      <c r="BN835" s="99">
        <f>SUMIFS(通讯通路门店!$AG:$AG,通讯通路门店!$S:$S,$G835)</f>
        <v>0</v>
      </c>
      <c r="BO835" s="99">
        <f>SUMIFS(通讯通路门店!$AH:$AH,通讯通路门店!$S:$S,$G835)</f>
        <v>0</v>
      </c>
      <c r="BP835" s="99">
        <f>SUMIFS(通讯通路门店!$AI:$AI,通讯通路门店!$S:$S,$G835)</f>
        <v>0</v>
      </c>
      <c r="BQ835" s="83"/>
    </row>
    <row r="836" spans="1:69">
      <c r="A836" s="99" t="str">
        <f>IFERROR(_xlfn.XLOOKUP($G836,通讯通路门店!$S$4:$S$993931,通讯通路门店!$A$4:$A$993931,0,0),"")</f>
        <v/>
      </c>
      <c r="B836" s="99" t="str">
        <f>IFERROR(_xlfn.XLOOKUP($G836,通讯通路门店!$S$4:$S$993931,通讯通路门店!$B$4:$B$993931,0,0),"")</f>
        <v/>
      </c>
      <c r="C836" s="99" t="str">
        <f>IFERROR(_xlfn.XLOOKUP($G836,通讯通路门店!$S$4:$S$993931,通讯通路门店!$C$4:$C$993931,0,0),"")</f>
        <v/>
      </c>
      <c r="D836" s="99" t="str">
        <f>IFERROR(_xlfn.XLOOKUP($G836,通讯通路门店!$S$4:$S$993931,通讯通路门店!$D$4:$D$993931,0,0),"")</f>
        <v/>
      </c>
      <c r="E836" s="83"/>
      <c r="F836" s="83"/>
      <c r="G836" s="101" t="e">
        <v>#N/A</v>
      </c>
      <c r="H836" s="102" t="str">
        <f>IFERROR(_xlfn.XLOOKUP($G836,通讯通路门店!$S$4:$S$993931,通讯通路门店!$R$4:$R$993931,0,0),"")</f>
        <v/>
      </c>
      <c r="I836" s="83"/>
      <c r="J836" s="83"/>
      <c r="K836" s="83"/>
      <c r="L836" s="83"/>
      <c r="M836" s="83"/>
      <c r="N836" s="83"/>
      <c r="O836" s="83"/>
      <c r="P836" s="83"/>
      <c r="Q836" s="83"/>
      <c r="R836" s="83"/>
      <c r="S836" s="83"/>
      <c r="T836" s="83"/>
      <c r="U836" s="99">
        <f>COUNTIF(通讯通路门店!$S:$S,$G836)</f>
        <v>0</v>
      </c>
      <c r="V836" s="99">
        <f>COUNTIFS(通讯通路门店!$S:$S,$G836,通讯通路门店!$J:$J,"综合卖场")</f>
        <v>0</v>
      </c>
      <c r="W836" s="99">
        <f>SUMIFS(通讯通路门店!$AJ:$AJ,通讯通路门店!$S:$S,通讯客户沙盘!$G836)</f>
        <v>0</v>
      </c>
      <c r="X836" s="99">
        <f t="shared" ref="X836:X899" si="65">Y836+Z836+AA836+AB836+AC836+AD836+AE836</f>
        <v>0</v>
      </c>
      <c r="Y836" s="99">
        <f>COUNTIFS(通讯通路门店!$S:$S,$G836,通讯通路门店!$J:$J,"荣耀体验店")+COUNTIFS(通讯通路门店!$S:$S,$G836,通讯通路门店!$J:$J,"荣耀授权专卖店")</f>
        <v>0</v>
      </c>
      <c r="Z836" s="99">
        <f>COUNTIFS(通讯通路门店!$S:$S,$G836,通讯通路门店!$J:$J,"VIVO体验店")</f>
        <v>0</v>
      </c>
      <c r="AA836" s="99">
        <f>COUNTIFS(通讯通路门店!$S:$S,$G836,通讯通路门店!$J:$J,"OPPO体验店")</f>
        <v>0</v>
      </c>
      <c r="AB836" s="99">
        <f>COUNTIFS(通讯通路门店!$S:$S,$G836,通讯通路门店!$J:$J,"华为授权体验店")+COUNTIFS(通讯通路门店!$S:$S,$G836,通讯通路门店!$J:$J,"华为堡垒店")</f>
        <v>0</v>
      </c>
      <c r="AC836" s="99">
        <f>COUNTIFS(通讯通路门店!$S:$S,$G836,通讯通路门店!$J:$J,"小米体验店")</f>
        <v>0</v>
      </c>
      <c r="AD836" s="99">
        <f>COUNTIFS(通讯通路门店!$S:$S,$G836,通讯通路门店!$J:$J,"苹果体验店")</f>
        <v>0</v>
      </c>
      <c r="AE836" s="99">
        <f>COUNTIFS(通讯通路门店!$S:$S,$G836,通讯通路门店!$J:$J,"其他品牌专卖店")</f>
        <v>0</v>
      </c>
      <c r="AF836" s="99">
        <f>SUMIFS(通讯通路门店!$BI:$BI,通讯通路门店!$S:$S,$G836)</f>
        <v>0</v>
      </c>
      <c r="AG836" s="99">
        <f>SUMIFS(通讯通路门店!$BH:$BH,通讯通路门店!$S:$S,$G836)</f>
        <v>0</v>
      </c>
      <c r="AH836" s="99">
        <f t="shared" ref="AH836:AH899" si="66">AI836+AJ836+AK836+AL836+AM836+AN836</f>
        <v>0</v>
      </c>
      <c r="AI836" s="99">
        <f>SUMIFS(通讯通路门店!$BB:$BB,通讯通路门店!$S:$S,$G836)</f>
        <v>0</v>
      </c>
      <c r="AJ836" s="99">
        <f>SUMIFS(通讯通路门店!$BE:$BE,通讯通路门店!$S:$S,$G836)</f>
        <v>0</v>
      </c>
      <c r="AK836" s="99">
        <f>SUMIFS(通讯通路门店!$BG:$BG,通讯通路门店!$S:$S,$G836)</f>
        <v>0</v>
      </c>
      <c r="AL836" s="99">
        <f>SUMIFS(通讯通路门店!$BC:$BC,通讯通路门店!$S:$S,$G836)</f>
        <v>0</v>
      </c>
      <c r="AM836" s="99">
        <f>SUMIFS(通讯通路门店!$BD:$BD,通讯通路门店!$S:$S,$G836)</f>
        <v>0</v>
      </c>
      <c r="AN836" s="99">
        <f>SUMIFS(通讯通路门店!$BF:$BF,通讯通路门店!$S:$S,$G836)</f>
        <v>0</v>
      </c>
      <c r="AO836" s="99">
        <f t="shared" ref="AO836:AO899" si="67">AP836+AQ836</f>
        <v>0</v>
      </c>
      <c r="AP836" s="99">
        <f>SUMIFS(通讯通路门店!$K:$K,通讯通路门店!$S:$S,$G836)</f>
        <v>0</v>
      </c>
      <c r="AQ836" s="83"/>
      <c r="AR836" s="99">
        <f>SUMIFS(通讯通路门店!$T:$T,通讯通路门店!$S:$S,$G836)</f>
        <v>0</v>
      </c>
      <c r="AS836" s="99">
        <f>SUMIFS(通讯通路门店!$U:$U,通讯通路门店!$S:$S,$G836)</f>
        <v>0</v>
      </c>
      <c r="AT836" s="99">
        <f>SUMIFS(通讯通路门店!$V:$V,通讯通路门店!$S:$S,$G836)</f>
        <v>0</v>
      </c>
      <c r="AU836" s="99">
        <f>SUMIFS(通讯通路门店!$W:$W,通讯通路门店!$S:$S,$G836)</f>
        <v>0</v>
      </c>
      <c r="AV836" s="99">
        <f>SUMIFS(通讯通路门店!$Z:$Z,通讯通路门店!$S:$S,$G836)</f>
        <v>0</v>
      </c>
      <c r="AW836" s="99">
        <f>SUMIFS(通讯通路门店!$AB:$AB,通讯通路门店!$S:$S,$G836)</f>
        <v>0</v>
      </c>
      <c r="AX836" s="99">
        <f>SUMIFS(通讯通路门店!$X:$X,通讯通路门店!$S:$S,$G836)</f>
        <v>0</v>
      </c>
      <c r="AY836" s="99">
        <f>SUMIFS(通讯通路门店!$Y:$Y,通讯通路门店!$S:$S,$G836)</f>
        <v>0</v>
      </c>
      <c r="AZ836" s="99">
        <f>SUMIFS(通讯通路门店!$AA:$AA,通讯通路门店!$S:$S,$G836)</f>
        <v>0</v>
      </c>
      <c r="BA836" s="99">
        <f t="shared" ref="BA836:BA899" si="68">AP836-BB836</f>
        <v>0</v>
      </c>
      <c r="BB836" s="99">
        <f t="shared" ref="BB836:BB899" si="69">BC836+BD836+BE836+BF836+BG836+BH836</f>
        <v>0</v>
      </c>
      <c r="BC836" s="99">
        <f>SUMIFS(通讯通路门店!$W:$W,通讯通路门店!$S:$S,$G836,通讯通路门店!$J:$J,"荣耀体验店")+SUMIFS(通讯通路门店!$W:$W,通讯通路门店!$S:$S,$G836,通讯通路门店!$J:$J,"荣耀授权专卖店")</f>
        <v>0</v>
      </c>
      <c r="BD836" s="99">
        <f>SUMIFS(通讯通路门店!$Z:$Z,通讯通路门店!$S:$S,$G836,通讯通路门店!$J:$J,"VIVO体验店")</f>
        <v>0</v>
      </c>
      <c r="BE836" s="99">
        <f>SUMIFS(通讯通路门店!$AB:$AB,通讯通路门店!$S:$S,$G836,通讯通路门店!$J:$J,"OPPO体验店")</f>
        <v>0</v>
      </c>
      <c r="BF836" s="99">
        <f>SUMIFS(通讯通路门店!$X:$X,通讯通路门店!$S:$S,$G836,通讯通路门店!$J:$J,"华为授权体验店")+SUMIFS(通讯通路门店!$AA:$AA,通讯通路门店!$S:$S,$G836,通讯通路门店!$J:$J,"华为堡垒店")</f>
        <v>0</v>
      </c>
      <c r="BG836" s="99">
        <f>SUMIFS(通讯通路门店!$Y:$Y,通讯通路门店!$S:$S,$G836,通讯通路门店!$J:$J,"小米体验店")</f>
        <v>0</v>
      </c>
      <c r="BH836" s="99">
        <f>SUMIFS(通讯通路门店!$AA:$AA,通讯通路门店!$S:$S,$G836,通讯通路门店!$J:$J,"苹果体验店")</f>
        <v>0</v>
      </c>
      <c r="BI836" s="99">
        <f>SUMIFS(通讯通路门店!$K:$K,通讯通路门店!$S:$S,$G836,通讯通路门店!$J:$J,"其他品牌专卖店")</f>
        <v>0</v>
      </c>
      <c r="BJ836" s="99">
        <f>SUMIFS(通讯通路门店!$AC:$AC,通讯通路门店!$S:$S,$G836)</f>
        <v>0</v>
      </c>
      <c r="BK836" s="99">
        <f>SUMIFS(通讯通路门店!$AD:$AD,通讯通路门店!$S:$S,$G836)</f>
        <v>0</v>
      </c>
      <c r="BL836" s="99">
        <f>SUMIFS(通讯通路门店!$AE:$AE,通讯通路门店!$S:$S,$G836)</f>
        <v>0</v>
      </c>
      <c r="BM836" s="99">
        <f>SUMIFS(通讯通路门店!$AF:$AF,通讯通路门店!$S:$S,$G836)</f>
        <v>0</v>
      </c>
      <c r="BN836" s="99">
        <f>SUMIFS(通讯通路门店!$AG:$AG,通讯通路门店!$S:$S,$G836)</f>
        <v>0</v>
      </c>
      <c r="BO836" s="99">
        <f>SUMIFS(通讯通路门店!$AH:$AH,通讯通路门店!$S:$S,$G836)</f>
        <v>0</v>
      </c>
      <c r="BP836" s="99">
        <f>SUMIFS(通讯通路门店!$AI:$AI,通讯通路门店!$S:$S,$G836)</f>
        <v>0</v>
      </c>
      <c r="BQ836" s="83"/>
    </row>
    <row r="837" spans="1:69">
      <c r="A837" s="99" t="str">
        <f>IFERROR(_xlfn.XLOOKUP($G837,通讯通路门店!$S$4:$S$993931,通讯通路门店!$A$4:$A$993931,0,0),"")</f>
        <v/>
      </c>
      <c r="B837" s="99" t="str">
        <f>IFERROR(_xlfn.XLOOKUP($G837,通讯通路门店!$S$4:$S$993931,通讯通路门店!$B$4:$B$993931,0,0),"")</f>
        <v/>
      </c>
      <c r="C837" s="99" t="str">
        <f>IFERROR(_xlfn.XLOOKUP($G837,通讯通路门店!$S$4:$S$993931,通讯通路门店!$C$4:$C$993931,0,0),"")</f>
        <v/>
      </c>
      <c r="D837" s="99" t="str">
        <f>IFERROR(_xlfn.XLOOKUP($G837,通讯通路门店!$S$4:$S$993931,通讯通路门店!$D$4:$D$993931,0,0),"")</f>
        <v/>
      </c>
      <c r="E837" s="83"/>
      <c r="F837" s="83"/>
      <c r="G837" s="101" t="e">
        <v>#N/A</v>
      </c>
      <c r="H837" s="102" t="str">
        <f>IFERROR(_xlfn.XLOOKUP($G837,通讯通路门店!$S$4:$S$993931,通讯通路门店!$R$4:$R$993931,0,0),"")</f>
        <v/>
      </c>
      <c r="I837" s="83"/>
      <c r="J837" s="83"/>
      <c r="K837" s="83"/>
      <c r="L837" s="83"/>
      <c r="M837" s="83"/>
      <c r="N837" s="83"/>
      <c r="O837" s="83"/>
      <c r="P837" s="83"/>
      <c r="Q837" s="83"/>
      <c r="R837" s="83"/>
      <c r="S837" s="83"/>
      <c r="T837" s="83"/>
      <c r="U837" s="99">
        <f>COUNTIF(通讯通路门店!$S:$S,$G837)</f>
        <v>0</v>
      </c>
      <c r="V837" s="99">
        <f>COUNTIFS(通讯通路门店!$S:$S,$G837,通讯通路门店!$J:$J,"综合卖场")</f>
        <v>0</v>
      </c>
      <c r="W837" s="99">
        <f>SUMIFS(通讯通路门店!$AJ:$AJ,通讯通路门店!$S:$S,通讯客户沙盘!$G837)</f>
        <v>0</v>
      </c>
      <c r="X837" s="99">
        <f t="shared" si="65"/>
        <v>0</v>
      </c>
      <c r="Y837" s="99">
        <f>COUNTIFS(通讯通路门店!$S:$S,$G837,通讯通路门店!$J:$J,"荣耀体验店")+COUNTIFS(通讯通路门店!$S:$S,$G837,通讯通路门店!$J:$J,"荣耀授权专卖店")</f>
        <v>0</v>
      </c>
      <c r="Z837" s="99">
        <f>COUNTIFS(通讯通路门店!$S:$S,$G837,通讯通路门店!$J:$J,"VIVO体验店")</f>
        <v>0</v>
      </c>
      <c r="AA837" s="99">
        <f>COUNTIFS(通讯通路门店!$S:$S,$G837,通讯通路门店!$J:$J,"OPPO体验店")</f>
        <v>0</v>
      </c>
      <c r="AB837" s="99">
        <f>COUNTIFS(通讯通路门店!$S:$S,$G837,通讯通路门店!$J:$J,"华为授权体验店")+COUNTIFS(通讯通路门店!$S:$S,$G837,通讯通路门店!$J:$J,"华为堡垒店")</f>
        <v>0</v>
      </c>
      <c r="AC837" s="99">
        <f>COUNTIFS(通讯通路门店!$S:$S,$G837,通讯通路门店!$J:$J,"小米体验店")</f>
        <v>0</v>
      </c>
      <c r="AD837" s="99">
        <f>COUNTIFS(通讯通路门店!$S:$S,$G837,通讯通路门店!$J:$J,"苹果体验店")</f>
        <v>0</v>
      </c>
      <c r="AE837" s="99">
        <f>COUNTIFS(通讯通路门店!$S:$S,$G837,通讯通路门店!$J:$J,"其他品牌专卖店")</f>
        <v>0</v>
      </c>
      <c r="AF837" s="99">
        <f>SUMIFS(通讯通路门店!$BI:$BI,通讯通路门店!$S:$S,$G837)</f>
        <v>0</v>
      </c>
      <c r="AG837" s="99">
        <f>SUMIFS(通讯通路门店!$BH:$BH,通讯通路门店!$S:$S,$G837)</f>
        <v>0</v>
      </c>
      <c r="AH837" s="99">
        <f t="shared" si="66"/>
        <v>0</v>
      </c>
      <c r="AI837" s="99">
        <f>SUMIFS(通讯通路门店!$BB:$BB,通讯通路门店!$S:$S,$G837)</f>
        <v>0</v>
      </c>
      <c r="AJ837" s="99">
        <f>SUMIFS(通讯通路门店!$BE:$BE,通讯通路门店!$S:$S,$G837)</f>
        <v>0</v>
      </c>
      <c r="AK837" s="99">
        <f>SUMIFS(通讯通路门店!$BG:$BG,通讯通路门店!$S:$S,$G837)</f>
        <v>0</v>
      </c>
      <c r="AL837" s="99">
        <f>SUMIFS(通讯通路门店!$BC:$BC,通讯通路门店!$S:$S,$G837)</f>
        <v>0</v>
      </c>
      <c r="AM837" s="99">
        <f>SUMIFS(通讯通路门店!$BD:$BD,通讯通路门店!$S:$S,$G837)</f>
        <v>0</v>
      </c>
      <c r="AN837" s="99">
        <f>SUMIFS(通讯通路门店!$BF:$BF,通讯通路门店!$S:$S,$G837)</f>
        <v>0</v>
      </c>
      <c r="AO837" s="99">
        <f t="shared" si="67"/>
        <v>0</v>
      </c>
      <c r="AP837" s="99">
        <f>SUMIFS(通讯通路门店!$K:$K,通讯通路门店!$S:$S,$G837)</f>
        <v>0</v>
      </c>
      <c r="AQ837" s="83"/>
      <c r="AR837" s="99">
        <f>SUMIFS(通讯通路门店!$T:$T,通讯通路门店!$S:$S,$G837)</f>
        <v>0</v>
      </c>
      <c r="AS837" s="99">
        <f>SUMIFS(通讯通路门店!$U:$U,通讯通路门店!$S:$S,$G837)</f>
        <v>0</v>
      </c>
      <c r="AT837" s="99">
        <f>SUMIFS(通讯通路门店!$V:$V,通讯通路门店!$S:$S,$G837)</f>
        <v>0</v>
      </c>
      <c r="AU837" s="99">
        <f>SUMIFS(通讯通路门店!$W:$W,通讯通路门店!$S:$S,$G837)</f>
        <v>0</v>
      </c>
      <c r="AV837" s="99">
        <f>SUMIFS(通讯通路门店!$Z:$Z,通讯通路门店!$S:$S,$G837)</f>
        <v>0</v>
      </c>
      <c r="AW837" s="99">
        <f>SUMIFS(通讯通路门店!$AB:$AB,通讯通路门店!$S:$S,$G837)</f>
        <v>0</v>
      </c>
      <c r="AX837" s="99">
        <f>SUMIFS(通讯通路门店!$X:$X,通讯通路门店!$S:$S,$G837)</f>
        <v>0</v>
      </c>
      <c r="AY837" s="99">
        <f>SUMIFS(通讯通路门店!$Y:$Y,通讯通路门店!$S:$S,$G837)</f>
        <v>0</v>
      </c>
      <c r="AZ837" s="99">
        <f>SUMIFS(通讯通路门店!$AA:$AA,通讯通路门店!$S:$S,$G837)</f>
        <v>0</v>
      </c>
      <c r="BA837" s="99">
        <f t="shared" si="68"/>
        <v>0</v>
      </c>
      <c r="BB837" s="99">
        <f t="shared" si="69"/>
        <v>0</v>
      </c>
      <c r="BC837" s="99">
        <f>SUMIFS(通讯通路门店!$W:$W,通讯通路门店!$S:$S,$G837,通讯通路门店!$J:$J,"荣耀体验店")+SUMIFS(通讯通路门店!$W:$W,通讯通路门店!$S:$S,$G837,通讯通路门店!$J:$J,"荣耀授权专卖店")</f>
        <v>0</v>
      </c>
      <c r="BD837" s="99">
        <f>SUMIFS(通讯通路门店!$Z:$Z,通讯通路门店!$S:$S,$G837,通讯通路门店!$J:$J,"VIVO体验店")</f>
        <v>0</v>
      </c>
      <c r="BE837" s="99">
        <f>SUMIFS(通讯通路门店!$AB:$AB,通讯通路门店!$S:$S,$G837,通讯通路门店!$J:$J,"OPPO体验店")</f>
        <v>0</v>
      </c>
      <c r="BF837" s="99">
        <f>SUMIFS(通讯通路门店!$X:$X,通讯通路门店!$S:$S,$G837,通讯通路门店!$J:$J,"华为授权体验店")+SUMIFS(通讯通路门店!$AA:$AA,通讯通路门店!$S:$S,$G837,通讯通路门店!$J:$J,"华为堡垒店")</f>
        <v>0</v>
      </c>
      <c r="BG837" s="99">
        <f>SUMIFS(通讯通路门店!$Y:$Y,通讯通路门店!$S:$S,$G837,通讯通路门店!$J:$J,"小米体验店")</f>
        <v>0</v>
      </c>
      <c r="BH837" s="99">
        <f>SUMIFS(通讯通路门店!$AA:$AA,通讯通路门店!$S:$S,$G837,通讯通路门店!$J:$J,"苹果体验店")</f>
        <v>0</v>
      </c>
      <c r="BI837" s="99">
        <f>SUMIFS(通讯通路门店!$K:$K,通讯通路门店!$S:$S,$G837,通讯通路门店!$J:$J,"其他品牌专卖店")</f>
        <v>0</v>
      </c>
      <c r="BJ837" s="99">
        <f>SUMIFS(通讯通路门店!$AC:$AC,通讯通路门店!$S:$S,$G837)</f>
        <v>0</v>
      </c>
      <c r="BK837" s="99">
        <f>SUMIFS(通讯通路门店!$AD:$AD,通讯通路门店!$S:$S,$G837)</f>
        <v>0</v>
      </c>
      <c r="BL837" s="99">
        <f>SUMIFS(通讯通路门店!$AE:$AE,通讯通路门店!$S:$S,$G837)</f>
        <v>0</v>
      </c>
      <c r="BM837" s="99">
        <f>SUMIFS(通讯通路门店!$AF:$AF,通讯通路门店!$S:$S,$G837)</f>
        <v>0</v>
      </c>
      <c r="BN837" s="99">
        <f>SUMIFS(通讯通路门店!$AG:$AG,通讯通路门店!$S:$S,$G837)</f>
        <v>0</v>
      </c>
      <c r="BO837" s="99">
        <f>SUMIFS(通讯通路门店!$AH:$AH,通讯通路门店!$S:$S,$G837)</f>
        <v>0</v>
      </c>
      <c r="BP837" s="99">
        <f>SUMIFS(通讯通路门店!$AI:$AI,通讯通路门店!$S:$S,$G837)</f>
        <v>0</v>
      </c>
      <c r="BQ837" s="83"/>
    </row>
    <row r="838" spans="1:69">
      <c r="A838" s="99" t="str">
        <f>IFERROR(_xlfn.XLOOKUP($G838,通讯通路门店!$S$4:$S$993931,通讯通路门店!$A$4:$A$993931,0,0),"")</f>
        <v/>
      </c>
      <c r="B838" s="99" t="str">
        <f>IFERROR(_xlfn.XLOOKUP($G838,通讯通路门店!$S$4:$S$993931,通讯通路门店!$B$4:$B$993931,0,0),"")</f>
        <v/>
      </c>
      <c r="C838" s="99" t="str">
        <f>IFERROR(_xlfn.XLOOKUP($G838,通讯通路门店!$S$4:$S$993931,通讯通路门店!$C$4:$C$993931,0,0),"")</f>
        <v/>
      </c>
      <c r="D838" s="99" t="str">
        <f>IFERROR(_xlfn.XLOOKUP($G838,通讯通路门店!$S$4:$S$993931,通讯通路门店!$D$4:$D$993931,0,0),"")</f>
        <v/>
      </c>
      <c r="E838" s="83"/>
      <c r="F838" s="83"/>
      <c r="G838" s="101" t="e">
        <v>#N/A</v>
      </c>
      <c r="H838" s="102" t="str">
        <f>IFERROR(_xlfn.XLOOKUP($G838,通讯通路门店!$S$4:$S$993931,通讯通路门店!$R$4:$R$993931,0,0),"")</f>
        <v/>
      </c>
      <c r="I838" s="83"/>
      <c r="J838" s="83"/>
      <c r="K838" s="83"/>
      <c r="L838" s="83"/>
      <c r="M838" s="83"/>
      <c r="N838" s="83"/>
      <c r="O838" s="83"/>
      <c r="P838" s="83"/>
      <c r="Q838" s="83"/>
      <c r="R838" s="83"/>
      <c r="S838" s="83"/>
      <c r="T838" s="83"/>
      <c r="U838" s="99">
        <f>COUNTIF(通讯通路门店!$S:$S,$G838)</f>
        <v>0</v>
      </c>
      <c r="V838" s="99">
        <f>COUNTIFS(通讯通路门店!$S:$S,$G838,通讯通路门店!$J:$J,"综合卖场")</f>
        <v>0</v>
      </c>
      <c r="W838" s="99">
        <f>SUMIFS(通讯通路门店!$AJ:$AJ,通讯通路门店!$S:$S,通讯客户沙盘!$G838)</f>
        <v>0</v>
      </c>
      <c r="X838" s="99">
        <f t="shared" si="65"/>
        <v>0</v>
      </c>
      <c r="Y838" s="99">
        <f>COUNTIFS(通讯通路门店!$S:$S,$G838,通讯通路门店!$J:$J,"荣耀体验店")+COUNTIFS(通讯通路门店!$S:$S,$G838,通讯通路门店!$J:$J,"荣耀授权专卖店")</f>
        <v>0</v>
      </c>
      <c r="Z838" s="99">
        <f>COUNTIFS(通讯通路门店!$S:$S,$G838,通讯通路门店!$J:$J,"VIVO体验店")</f>
        <v>0</v>
      </c>
      <c r="AA838" s="99">
        <f>COUNTIFS(通讯通路门店!$S:$S,$G838,通讯通路门店!$J:$J,"OPPO体验店")</f>
        <v>0</v>
      </c>
      <c r="AB838" s="99">
        <f>COUNTIFS(通讯通路门店!$S:$S,$G838,通讯通路门店!$J:$J,"华为授权体验店")+COUNTIFS(通讯通路门店!$S:$S,$G838,通讯通路门店!$J:$J,"华为堡垒店")</f>
        <v>0</v>
      </c>
      <c r="AC838" s="99">
        <f>COUNTIFS(通讯通路门店!$S:$S,$G838,通讯通路门店!$J:$J,"小米体验店")</f>
        <v>0</v>
      </c>
      <c r="AD838" s="99">
        <f>COUNTIFS(通讯通路门店!$S:$S,$G838,通讯通路门店!$J:$J,"苹果体验店")</f>
        <v>0</v>
      </c>
      <c r="AE838" s="99">
        <f>COUNTIFS(通讯通路门店!$S:$S,$G838,通讯通路门店!$J:$J,"其他品牌专卖店")</f>
        <v>0</v>
      </c>
      <c r="AF838" s="99">
        <f>SUMIFS(通讯通路门店!$BI:$BI,通讯通路门店!$S:$S,$G838)</f>
        <v>0</v>
      </c>
      <c r="AG838" s="99">
        <f>SUMIFS(通讯通路门店!$BH:$BH,通讯通路门店!$S:$S,$G838)</f>
        <v>0</v>
      </c>
      <c r="AH838" s="99">
        <f t="shared" si="66"/>
        <v>0</v>
      </c>
      <c r="AI838" s="99">
        <f>SUMIFS(通讯通路门店!$BB:$BB,通讯通路门店!$S:$S,$G838)</f>
        <v>0</v>
      </c>
      <c r="AJ838" s="99">
        <f>SUMIFS(通讯通路门店!$BE:$BE,通讯通路门店!$S:$S,$G838)</f>
        <v>0</v>
      </c>
      <c r="AK838" s="99">
        <f>SUMIFS(通讯通路门店!$BG:$BG,通讯通路门店!$S:$S,$G838)</f>
        <v>0</v>
      </c>
      <c r="AL838" s="99">
        <f>SUMIFS(通讯通路门店!$BC:$BC,通讯通路门店!$S:$S,$G838)</f>
        <v>0</v>
      </c>
      <c r="AM838" s="99">
        <f>SUMIFS(通讯通路门店!$BD:$BD,通讯通路门店!$S:$S,$G838)</f>
        <v>0</v>
      </c>
      <c r="AN838" s="99">
        <f>SUMIFS(通讯通路门店!$BF:$BF,通讯通路门店!$S:$S,$G838)</f>
        <v>0</v>
      </c>
      <c r="AO838" s="99">
        <f t="shared" si="67"/>
        <v>0</v>
      </c>
      <c r="AP838" s="99">
        <f>SUMIFS(通讯通路门店!$K:$K,通讯通路门店!$S:$S,$G838)</f>
        <v>0</v>
      </c>
      <c r="AQ838" s="83"/>
      <c r="AR838" s="99">
        <f>SUMIFS(通讯通路门店!$T:$T,通讯通路门店!$S:$S,$G838)</f>
        <v>0</v>
      </c>
      <c r="AS838" s="99">
        <f>SUMIFS(通讯通路门店!$U:$U,通讯通路门店!$S:$S,$G838)</f>
        <v>0</v>
      </c>
      <c r="AT838" s="99">
        <f>SUMIFS(通讯通路门店!$V:$V,通讯通路门店!$S:$S,$G838)</f>
        <v>0</v>
      </c>
      <c r="AU838" s="99">
        <f>SUMIFS(通讯通路门店!$W:$W,通讯通路门店!$S:$S,$G838)</f>
        <v>0</v>
      </c>
      <c r="AV838" s="99">
        <f>SUMIFS(通讯通路门店!$Z:$Z,通讯通路门店!$S:$S,$G838)</f>
        <v>0</v>
      </c>
      <c r="AW838" s="99">
        <f>SUMIFS(通讯通路门店!$AB:$AB,通讯通路门店!$S:$S,$G838)</f>
        <v>0</v>
      </c>
      <c r="AX838" s="99">
        <f>SUMIFS(通讯通路门店!$X:$X,通讯通路门店!$S:$S,$G838)</f>
        <v>0</v>
      </c>
      <c r="AY838" s="99">
        <f>SUMIFS(通讯通路门店!$Y:$Y,通讯通路门店!$S:$S,$G838)</f>
        <v>0</v>
      </c>
      <c r="AZ838" s="99">
        <f>SUMIFS(通讯通路门店!$AA:$AA,通讯通路门店!$S:$S,$G838)</f>
        <v>0</v>
      </c>
      <c r="BA838" s="99">
        <f t="shared" si="68"/>
        <v>0</v>
      </c>
      <c r="BB838" s="99">
        <f t="shared" si="69"/>
        <v>0</v>
      </c>
      <c r="BC838" s="99">
        <f>SUMIFS(通讯通路门店!$W:$W,通讯通路门店!$S:$S,$G838,通讯通路门店!$J:$J,"荣耀体验店")+SUMIFS(通讯通路门店!$W:$W,通讯通路门店!$S:$S,$G838,通讯通路门店!$J:$J,"荣耀授权专卖店")</f>
        <v>0</v>
      </c>
      <c r="BD838" s="99">
        <f>SUMIFS(通讯通路门店!$Z:$Z,通讯通路门店!$S:$S,$G838,通讯通路门店!$J:$J,"VIVO体验店")</f>
        <v>0</v>
      </c>
      <c r="BE838" s="99">
        <f>SUMIFS(通讯通路门店!$AB:$AB,通讯通路门店!$S:$S,$G838,通讯通路门店!$J:$J,"OPPO体验店")</f>
        <v>0</v>
      </c>
      <c r="BF838" s="99">
        <f>SUMIFS(通讯通路门店!$X:$X,通讯通路门店!$S:$S,$G838,通讯通路门店!$J:$J,"华为授权体验店")+SUMIFS(通讯通路门店!$AA:$AA,通讯通路门店!$S:$S,$G838,通讯通路门店!$J:$J,"华为堡垒店")</f>
        <v>0</v>
      </c>
      <c r="BG838" s="99">
        <f>SUMIFS(通讯通路门店!$Y:$Y,通讯通路门店!$S:$S,$G838,通讯通路门店!$J:$J,"小米体验店")</f>
        <v>0</v>
      </c>
      <c r="BH838" s="99">
        <f>SUMIFS(通讯通路门店!$AA:$AA,通讯通路门店!$S:$S,$G838,通讯通路门店!$J:$J,"苹果体验店")</f>
        <v>0</v>
      </c>
      <c r="BI838" s="99">
        <f>SUMIFS(通讯通路门店!$K:$K,通讯通路门店!$S:$S,$G838,通讯通路门店!$J:$J,"其他品牌专卖店")</f>
        <v>0</v>
      </c>
      <c r="BJ838" s="99">
        <f>SUMIFS(通讯通路门店!$AC:$AC,通讯通路门店!$S:$S,$G838)</f>
        <v>0</v>
      </c>
      <c r="BK838" s="99">
        <f>SUMIFS(通讯通路门店!$AD:$AD,通讯通路门店!$S:$S,$G838)</f>
        <v>0</v>
      </c>
      <c r="BL838" s="99">
        <f>SUMIFS(通讯通路门店!$AE:$AE,通讯通路门店!$S:$S,$G838)</f>
        <v>0</v>
      </c>
      <c r="BM838" s="99">
        <f>SUMIFS(通讯通路门店!$AF:$AF,通讯通路门店!$S:$S,$G838)</f>
        <v>0</v>
      </c>
      <c r="BN838" s="99">
        <f>SUMIFS(通讯通路门店!$AG:$AG,通讯通路门店!$S:$S,$G838)</f>
        <v>0</v>
      </c>
      <c r="BO838" s="99">
        <f>SUMIFS(通讯通路门店!$AH:$AH,通讯通路门店!$S:$S,$G838)</f>
        <v>0</v>
      </c>
      <c r="BP838" s="99">
        <f>SUMIFS(通讯通路门店!$AI:$AI,通讯通路门店!$S:$S,$G838)</f>
        <v>0</v>
      </c>
      <c r="BQ838" s="83"/>
    </row>
    <row r="839" spans="1:69">
      <c r="A839" s="99" t="str">
        <f>IFERROR(_xlfn.XLOOKUP($G839,通讯通路门店!$S$4:$S$993931,通讯通路门店!$A$4:$A$993931,0,0),"")</f>
        <v/>
      </c>
      <c r="B839" s="99" t="str">
        <f>IFERROR(_xlfn.XLOOKUP($G839,通讯通路门店!$S$4:$S$993931,通讯通路门店!$B$4:$B$993931,0,0),"")</f>
        <v/>
      </c>
      <c r="C839" s="99" t="str">
        <f>IFERROR(_xlfn.XLOOKUP($G839,通讯通路门店!$S$4:$S$993931,通讯通路门店!$C$4:$C$993931,0,0),"")</f>
        <v/>
      </c>
      <c r="D839" s="99" t="str">
        <f>IFERROR(_xlfn.XLOOKUP($G839,通讯通路门店!$S$4:$S$993931,通讯通路门店!$D$4:$D$993931,0,0),"")</f>
        <v/>
      </c>
      <c r="E839" s="83"/>
      <c r="F839" s="83"/>
      <c r="G839" s="101" t="e">
        <v>#N/A</v>
      </c>
      <c r="H839" s="102" t="str">
        <f>IFERROR(_xlfn.XLOOKUP($G839,通讯通路门店!$S$4:$S$993931,通讯通路门店!$R$4:$R$993931,0,0),"")</f>
        <v/>
      </c>
      <c r="I839" s="83"/>
      <c r="J839" s="83"/>
      <c r="K839" s="83"/>
      <c r="L839" s="83"/>
      <c r="M839" s="83"/>
      <c r="N839" s="83"/>
      <c r="O839" s="83"/>
      <c r="P839" s="83"/>
      <c r="Q839" s="83"/>
      <c r="R839" s="83"/>
      <c r="S839" s="83"/>
      <c r="T839" s="83"/>
      <c r="U839" s="99">
        <f>COUNTIF(通讯通路门店!$S:$S,$G839)</f>
        <v>0</v>
      </c>
      <c r="V839" s="99">
        <f>COUNTIFS(通讯通路门店!$S:$S,$G839,通讯通路门店!$J:$J,"综合卖场")</f>
        <v>0</v>
      </c>
      <c r="W839" s="99">
        <f>SUMIFS(通讯通路门店!$AJ:$AJ,通讯通路门店!$S:$S,通讯客户沙盘!$G839)</f>
        <v>0</v>
      </c>
      <c r="X839" s="99">
        <f t="shared" si="65"/>
        <v>0</v>
      </c>
      <c r="Y839" s="99">
        <f>COUNTIFS(通讯通路门店!$S:$S,$G839,通讯通路门店!$J:$J,"荣耀体验店")+COUNTIFS(通讯通路门店!$S:$S,$G839,通讯通路门店!$J:$J,"荣耀授权专卖店")</f>
        <v>0</v>
      </c>
      <c r="Z839" s="99">
        <f>COUNTIFS(通讯通路门店!$S:$S,$G839,通讯通路门店!$J:$J,"VIVO体验店")</f>
        <v>0</v>
      </c>
      <c r="AA839" s="99">
        <f>COUNTIFS(通讯通路门店!$S:$S,$G839,通讯通路门店!$J:$J,"OPPO体验店")</f>
        <v>0</v>
      </c>
      <c r="AB839" s="99">
        <f>COUNTIFS(通讯通路门店!$S:$S,$G839,通讯通路门店!$J:$J,"华为授权体验店")+COUNTIFS(通讯通路门店!$S:$S,$G839,通讯通路门店!$J:$J,"华为堡垒店")</f>
        <v>0</v>
      </c>
      <c r="AC839" s="99">
        <f>COUNTIFS(通讯通路门店!$S:$S,$G839,通讯通路门店!$J:$J,"小米体验店")</f>
        <v>0</v>
      </c>
      <c r="AD839" s="99">
        <f>COUNTIFS(通讯通路门店!$S:$S,$G839,通讯通路门店!$J:$J,"苹果体验店")</f>
        <v>0</v>
      </c>
      <c r="AE839" s="99">
        <f>COUNTIFS(通讯通路门店!$S:$S,$G839,通讯通路门店!$J:$J,"其他品牌专卖店")</f>
        <v>0</v>
      </c>
      <c r="AF839" s="99">
        <f>SUMIFS(通讯通路门店!$BI:$BI,通讯通路门店!$S:$S,$G839)</f>
        <v>0</v>
      </c>
      <c r="AG839" s="99">
        <f>SUMIFS(通讯通路门店!$BH:$BH,通讯通路门店!$S:$S,$G839)</f>
        <v>0</v>
      </c>
      <c r="AH839" s="99">
        <f t="shared" si="66"/>
        <v>0</v>
      </c>
      <c r="AI839" s="99">
        <f>SUMIFS(通讯通路门店!$BB:$BB,通讯通路门店!$S:$S,$G839)</f>
        <v>0</v>
      </c>
      <c r="AJ839" s="99">
        <f>SUMIFS(通讯通路门店!$BE:$BE,通讯通路门店!$S:$S,$G839)</f>
        <v>0</v>
      </c>
      <c r="AK839" s="99">
        <f>SUMIFS(通讯通路门店!$BG:$BG,通讯通路门店!$S:$S,$G839)</f>
        <v>0</v>
      </c>
      <c r="AL839" s="99">
        <f>SUMIFS(通讯通路门店!$BC:$BC,通讯通路门店!$S:$S,$G839)</f>
        <v>0</v>
      </c>
      <c r="AM839" s="99">
        <f>SUMIFS(通讯通路门店!$BD:$BD,通讯通路门店!$S:$S,$G839)</f>
        <v>0</v>
      </c>
      <c r="AN839" s="99">
        <f>SUMIFS(通讯通路门店!$BF:$BF,通讯通路门店!$S:$S,$G839)</f>
        <v>0</v>
      </c>
      <c r="AO839" s="99">
        <f t="shared" si="67"/>
        <v>0</v>
      </c>
      <c r="AP839" s="99">
        <f>SUMIFS(通讯通路门店!$K:$K,通讯通路门店!$S:$S,$G839)</f>
        <v>0</v>
      </c>
      <c r="AQ839" s="83"/>
      <c r="AR839" s="99">
        <f>SUMIFS(通讯通路门店!$T:$T,通讯通路门店!$S:$S,$G839)</f>
        <v>0</v>
      </c>
      <c r="AS839" s="99">
        <f>SUMIFS(通讯通路门店!$U:$U,通讯通路门店!$S:$S,$G839)</f>
        <v>0</v>
      </c>
      <c r="AT839" s="99">
        <f>SUMIFS(通讯通路门店!$V:$V,通讯通路门店!$S:$S,$G839)</f>
        <v>0</v>
      </c>
      <c r="AU839" s="99">
        <f>SUMIFS(通讯通路门店!$W:$W,通讯通路门店!$S:$S,$G839)</f>
        <v>0</v>
      </c>
      <c r="AV839" s="99">
        <f>SUMIFS(通讯通路门店!$Z:$Z,通讯通路门店!$S:$S,$G839)</f>
        <v>0</v>
      </c>
      <c r="AW839" s="99">
        <f>SUMIFS(通讯通路门店!$AB:$AB,通讯通路门店!$S:$S,$G839)</f>
        <v>0</v>
      </c>
      <c r="AX839" s="99">
        <f>SUMIFS(通讯通路门店!$X:$X,通讯通路门店!$S:$S,$G839)</f>
        <v>0</v>
      </c>
      <c r="AY839" s="99">
        <f>SUMIFS(通讯通路门店!$Y:$Y,通讯通路门店!$S:$S,$G839)</f>
        <v>0</v>
      </c>
      <c r="AZ839" s="99">
        <f>SUMIFS(通讯通路门店!$AA:$AA,通讯通路门店!$S:$S,$G839)</f>
        <v>0</v>
      </c>
      <c r="BA839" s="99">
        <f t="shared" si="68"/>
        <v>0</v>
      </c>
      <c r="BB839" s="99">
        <f t="shared" si="69"/>
        <v>0</v>
      </c>
      <c r="BC839" s="99">
        <f>SUMIFS(通讯通路门店!$W:$W,通讯通路门店!$S:$S,$G839,通讯通路门店!$J:$J,"荣耀体验店")+SUMIFS(通讯通路门店!$W:$W,通讯通路门店!$S:$S,$G839,通讯通路门店!$J:$J,"荣耀授权专卖店")</f>
        <v>0</v>
      </c>
      <c r="BD839" s="99">
        <f>SUMIFS(通讯通路门店!$Z:$Z,通讯通路门店!$S:$S,$G839,通讯通路门店!$J:$J,"VIVO体验店")</f>
        <v>0</v>
      </c>
      <c r="BE839" s="99">
        <f>SUMIFS(通讯通路门店!$AB:$AB,通讯通路门店!$S:$S,$G839,通讯通路门店!$J:$J,"OPPO体验店")</f>
        <v>0</v>
      </c>
      <c r="BF839" s="99">
        <f>SUMIFS(通讯通路门店!$X:$X,通讯通路门店!$S:$S,$G839,通讯通路门店!$J:$J,"华为授权体验店")+SUMIFS(通讯通路门店!$AA:$AA,通讯通路门店!$S:$S,$G839,通讯通路门店!$J:$J,"华为堡垒店")</f>
        <v>0</v>
      </c>
      <c r="BG839" s="99">
        <f>SUMIFS(通讯通路门店!$Y:$Y,通讯通路门店!$S:$S,$G839,通讯通路门店!$J:$J,"小米体验店")</f>
        <v>0</v>
      </c>
      <c r="BH839" s="99">
        <f>SUMIFS(通讯通路门店!$AA:$AA,通讯通路门店!$S:$S,$G839,通讯通路门店!$J:$J,"苹果体验店")</f>
        <v>0</v>
      </c>
      <c r="BI839" s="99">
        <f>SUMIFS(通讯通路门店!$K:$K,通讯通路门店!$S:$S,$G839,通讯通路门店!$J:$J,"其他品牌专卖店")</f>
        <v>0</v>
      </c>
      <c r="BJ839" s="99">
        <f>SUMIFS(通讯通路门店!$AC:$AC,通讯通路门店!$S:$S,$G839)</f>
        <v>0</v>
      </c>
      <c r="BK839" s="99">
        <f>SUMIFS(通讯通路门店!$AD:$AD,通讯通路门店!$S:$S,$G839)</f>
        <v>0</v>
      </c>
      <c r="BL839" s="99">
        <f>SUMIFS(通讯通路门店!$AE:$AE,通讯通路门店!$S:$S,$G839)</f>
        <v>0</v>
      </c>
      <c r="BM839" s="99">
        <f>SUMIFS(通讯通路门店!$AF:$AF,通讯通路门店!$S:$S,$G839)</f>
        <v>0</v>
      </c>
      <c r="BN839" s="99">
        <f>SUMIFS(通讯通路门店!$AG:$AG,通讯通路门店!$S:$S,$G839)</f>
        <v>0</v>
      </c>
      <c r="BO839" s="99">
        <f>SUMIFS(通讯通路门店!$AH:$AH,通讯通路门店!$S:$S,$G839)</f>
        <v>0</v>
      </c>
      <c r="BP839" s="99">
        <f>SUMIFS(通讯通路门店!$AI:$AI,通讯通路门店!$S:$S,$G839)</f>
        <v>0</v>
      </c>
      <c r="BQ839" s="83"/>
    </row>
    <row r="840" spans="1:69">
      <c r="A840" s="99" t="str">
        <f>IFERROR(_xlfn.XLOOKUP($G840,通讯通路门店!$S$4:$S$993931,通讯通路门店!$A$4:$A$993931,0,0),"")</f>
        <v/>
      </c>
      <c r="B840" s="99" t="str">
        <f>IFERROR(_xlfn.XLOOKUP($G840,通讯通路门店!$S$4:$S$993931,通讯通路门店!$B$4:$B$993931,0,0),"")</f>
        <v/>
      </c>
      <c r="C840" s="99" t="str">
        <f>IFERROR(_xlfn.XLOOKUP($G840,通讯通路门店!$S$4:$S$993931,通讯通路门店!$C$4:$C$993931,0,0),"")</f>
        <v/>
      </c>
      <c r="D840" s="99" t="str">
        <f>IFERROR(_xlfn.XLOOKUP($G840,通讯通路门店!$S$4:$S$993931,通讯通路门店!$D$4:$D$993931,0,0),"")</f>
        <v/>
      </c>
      <c r="E840" s="83"/>
      <c r="F840" s="83"/>
      <c r="G840" s="101" t="e">
        <v>#N/A</v>
      </c>
      <c r="H840" s="102" t="str">
        <f>IFERROR(_xlfn.XLOOKUP($G840,通讯通路门店!$S$4:$S$993931,通讯通路门店!$R$4:$R$993931,0,0),"")</f>
        <v/>
      </c>
      <c r="I840" s="83"/>
      <c r="J840" s="83"/>
      <c r="K840" s="83"/>
      <c r="L840" s="83"/>
      <c r="M840" s="83"/>
      <c r="N840" s="83"/>
      <c r="O840" s="83"/>
      <c r="P840" s="83"/>
      <c r="Q840" s="83"/>
      <c r="R840" s="83"/>
      <c r="S840" s="83"/>
      <c r="T840" s="83"/>
      <c r="U840" s="99">
        <f>COUNTIF(通讯通路门店!$S:$S,$G840)</f>
        <v>0</v>
      </c>
      <c r="V840" s="99">
        <f>COUNTIFS(通讯通路门店!$S:$S,$G840,通讯通路门店!$J:$J,"综合卖场")</f>
        <v>0</v>
      </c>
      <c r="W840" s="99">
        <f>SUMIFS(通讯通路门店!$AJ:$AJ,通讯通路门店!$S:$S,通讯客户沙盘!$G840)</f>
        <v>0</v>
      </c>
      <c r="X840" s="99">
        <f t="shared" si="65"/>
        <v>0</v>
      </c>
      <c r="Y840" s="99">
        <f>COUNTIFS(通讯通路门店!$S:$S,$G840,通讯通路门店!$J:$J,"荣耀体验店")+COUNTIFS(通讯通路门店!$S:$S,$G840,通讯通路门店!$J:$J,"荣耀授权专卖店")</f>
        <v>0</v>
      </c>
      <c r="Z840" s="99">
        <f>COUNTIFS(通讯通路门店!$S:$S,$G840,通讯通路门店!$J:$J,"VIVO体验店")</f>
        <v>0</v>
      </c>
      <c r="AA840" s="99">
        <f>COUNTIFS(通讯通路门店!$S:$S,$G840,通讯通路门店!$J:$J,"OPPO体验店")</f>
        <v>0</v>
      </c>
      <c r="AB840" s="99">
        <f>COUNTIFS(通讯通路门店!$S:$S,$G840,通讯通路门店!$J:$J,"华为授权体验店")+COUNTIFS(通讯通路门店!$S:$S,$G840,通讯通路门店!$J:$J,"华为堡垒店")</f>
        <v>0</v>
      </c>
      <c r="AC840" s="99">
        <f>COUNTIFS(通讯通路门店!$S:$S,$G840,通讯通路门店!$J:$J,"小米体验店")</f>
        <v>0</v>
      </c>
      <c r="AD840" s="99">
        <f>COUNTIFS(通讯通路门店!$S:$S,$G840,通讯通路门店!$J:$J,"苹果体验店")</f>
        <v>0</v>
      </c>
      <c r="AE840" s="99">
        <f>COUNTIFS(通讯通路门店!$S:$S,$G840,通讯通路门店!$J:$J,"其他品牌专卖店")</f>
        <v>0</v>
      </c>
      <c r="AF840" s="99">
        <f>SUMIFS(通讯通路门店!$BI:$BI,通讯通路门店!$S:$S,$G840)</f>
        <v>0</v>
      </c>
      <c r="AG840" s="99">
        <f>SUMIFS(通讯通路门店!$BH:$BH,通讯通路门店!$S:$S,$G840)</f>
        <v>0</v>
      </c>
      <c r="AH840" s="99">
        <f t="shared" si="66"/>
        <v>0</v>
      </c>
      <c r="AI840" s="99">
        <f>SUMIFS(通讯通路门店!$BB:$BB,通讯通路门店!$S:$S,$G840)</f>
        <v>0</v>
      </c>
      <c r="AJ840" s="99">
        <f>SUMIFS(通讯通路门店!$BE:$BE,通讯通路门店!$S:$S,$G840)</f>
        <v>0</v>
      </c>
      <c r="AK840" s="99">
        <f>SUMIFS(通讯通路门店!$BG:$BG,通讯通路门店!$S:$S,$G840)</f>
        <v>0</v>
      </c>
      <c r="AL840" s="99">
        <f>SUMIFS(通讯通路门店!$BC:$BC,通讯通路门店!$S:$S,$G840)</f>
        <v>0</v>
      </c>
      <c r="AM840" s="99">
        <f>SUMIFS(通讯通路门店!$BD:$BD,通讯通路门店!$S:$S,$G840)</f>
        <v>0</v>
      </c>
      <c r="AN840" s="99">
        <f>SUMIFS(通讯通路门店!$BF:$BF,通讯通路门店!$S:$S,$G840)</f>
        <v>0</v>
      </c>
      <c r="AO840" s="99">
        <f t="shared" si="67"/>
        <v>0</v>
      </c>
      <c r="AP840" s="99">
        <f>SUMIFS(通讯通路门店!$K:$K,通讯通路门店!$S:$S,$G840)</f>
        <v>0</v>
      </c>
      <c r="AQ840" s="83"/>
      <c r="AR840" s="99">
        <f>SUMIFS(通讯通路门店!$T:$T,通讯通路门店!$S:$S,$G840)</f>
        <v>0</v>
      </c>
      <c r="AS840" s="99">
        <f>SUMIFS(通讯通路门店!$U:$U,通讯通路门店!$S:$S,$G840)</f>
        <v>0</v>
      </c>
      <c r="AT840" s="99">
        <f>SUMIFS(通讯通路门店!$V:$V,通讯通路门店!$S:$S,$G840)</f>
        <v>0</v>
      </c>
      <c r="AU840" s="99">
        <f>SUMIFS(通讯通路门店!$W:$W,通讯通路门店!$S:$S,$G840)</f>
        <v>0</v>
      </c>
      <c r="AV840" s="99">
        <f>SUMIFS(通讯通路门店!$Z:$Z,通讯通路门店!$S:$S,$G840)</f>
        <v>0</v>
      </c>
      <c r="AW840" s="99">
        <f>SUMIFS(通讯通路门店!$AB:$AB,通讯通路门店!$S:$S,$G840)</f>
        <v>0</v>
      </c>
      <c r="AX840" s="99">
        <f>SUMIFS(通讯通路门店!$X:$X,通讯通路门店!$S:$S,$G840)</f>
        <v>0</v>
      </c>
      <c r="AY840" s="99">
        <f>SUMIFS(通讯通路门店!$Y:$Y,通讯通路门店!$S:$S,$G840)</f>
        <v>0</v>
      </c>
      <c r="AZ840" s="99">
        <f>SUMIFS(通讯通路门店!$AA:$AA,通讯通路门店!$S:$S,$G840)</f>
        <v>0</v>
      </c>
      <c r="BA840" s="99">
        <f t="shared" si="68"/>
        <v>0</v>
      </c>
      <c r="BB840" s="99">
        <f t="shared" si="69"/>
        <v>0</v>
      </c>
      <c r="BC840" s="99">
        <f>SUMIFS(通讯通路门店!$W:$W,通讯通路门店!$S:$S,$G840,通讯通路门店!$J:$J,"荣耀体验店")+SUMIFS(通讯通路门店!$W:$W,通讯通路门店!$S:$S,$G840,通讯通路门店!$J:$J,"荣耀授权专卖店")</f>
        <v>0</v>
      </c>
      <c r="BD840" s="99">
        <f>SUMIFS(通讯通路门店!$Z:$Z,通讯通路门店!$S:$S,$G840,通讯通路门店!$J:$J,"VIVO体验店")</f>
        <v>0</v>
      </c>
      <c r="BE840" s="99">
        <f>SUMIFS(通讯通路门店!$AB:$AB,通讯通路门店!$S:$S,$G840,通讯通路门店!$J:$J,"OPPO体验店")</f>
        <v>0</v>
      </c>
      <c r="BF840" s="99">
        <f>SUMIFS(通讯通路门店!$X:$X,通讯通路门店!$S:$S,$G840,通讯通路门店!$J:$J,"华为授权体验店")+SUMIFS(通讯通路门店!$AA:$AA,通讯通路门店!$S:$S,$G840,通讯通路门店!$J:$J,"华为堡垒店")</f>
        <v>0</v>
      </c>
      <c r="BG840" s="99">
        <f>SUMIFS(通讯通路门店!$Y:$Y,通讯通路门店!$S:$S,$G840,通讯通路门店!$J:$J,"小米体验店")</f>
        <v>0</v>
      </c>
      <c r="BH840" s="99">
        <f>SUMIFS(通讯通路门店!$AA:$AA,通讯通路门店!$S:$S,$G840,通讯通路门店!$J:$J,"苹果体验店")</f>
        <v>0</v>
      </c>
      <c r="BI840" s="99">
        <f>SUMIFS(通讯通路门店!$K:$K,通讯通路门店!$S:$S,$G840,通讯通路门店!$J:$J,"其他品牌专卖店")</f>
        <v>0</v>
      </c>
      <c r="BJ840" s="99">
        <f>SUMIFS(通讯通路门店!$AC:$AC,通讯通路门店!$S:$S,$G840)</f>
        <v>0</v>
      </c>
      <c r="BK840" s="99">
        <f>SUMIFS(通讯通路门店!$AD:$AD,通讯通路门店!$S:$S,$G840)</f>
        <v>0</v>
      </c>
      <c r="BL840" s="99">
        <f>SUMIFS(通讯通路门店!$AE:$AE,通讯通路门店!$S:$S,$G840)</f>
        <v>0</v>
      </c>
      <c r="BM840" s="99">
        <f>SUMIFS(通讯通路门店!$AF:$AF,通讯通路门店!$S:$S,$G840)</f>
        <v>0</v>
      </c>
      <c r="BN840" s="99">
        <f>SUMIFS(通讯通路门店!$AG:$AG,通讯通路门店!$S:$S,$G840)</f>
        <v>0</v>
      </c>
      <c r="BO840" s="99">
        <f>SUMIFS(通讯通路门店!$AH:$AH,通讯通路门店!$S:$S,$G840)</f>
        <v>0</v>
      </c>
      <c r="BP840" s="99">
        <f>SUMIFS(通讯通路门店!$AI:$AI,通讯通路门店!$S:$S,$G840)</f>
        <v>0</v>
      </c>
      <c r="BQ840" s="83"/>
    </row>
    <row r="841" spans="1:69">
      <c r="A841" s="99" t="str">
        <f>IFERROR(_xlfn.XLOOKUP($G841,通讯通路门店!$S$4:$S$993931,通讯通路门店!$A$4:$A$993931,0,0),"")</f>
        <v/>
      </c>
      <c r="B841" s="99" t="str">
        <f>IFERROR(_xlfn.XLOOKUP($G841,通讯通路门店!$S$4:$S$993931,通讯通路门店!$B$4:$B$993931,0,0),"")</f>
        <v/>
      </c>
      <c r="C841" s="99" t="str">
        <f>IFERROR(_xlfn.XLOOKUP($G841,通讯通路门店!$S$4:$S$993931,通讯通路门店!$C$4:$C$993931,0,0),"")</f>
        <v/>
      </c>
      <c r="D841" s="99" t="str">
        <f>IFERROR(_xlfn.XLOOKUP($G841,通讯通路门店!$S$4:$S$993931,通讯通路门店!$D$4:$D$993931,0,0),"")</f>
        <v/>
      </c>
      <c r="E841" s="83"/>
      <c r="F841" s="83"/>
      <c r="G841" s="101" t="e">
        <v>#N/A</v>
      </c>
      <c r="H841" s="102" t="str">
        <f>IFERROR(_xlfn.XLOOKUP($G841,通讯通路门店!$S$4:$S$993931,通讯通路门店!$R$4:$R$993931,0,0),"")</f>
        <v/>
      </c>
      <c r="I841" s="83"/>
      <c r="J841" s="83"/>
      <c r="K841" s="83"/>
      <c r="L841" s="83"/>
      <c r="M841" s="83"/>
      <c r="N841" s="83"/>
      <c r="O841" s="83"/>
      <c r="P841" s="83"/>
      <c r="Q841" s="83"/>
      <c r="R841" s="83"/>
      <c r="S841" s="83"/>
      <c r="T841" s="83"/>
      <c r="U841" s="99">
        <f>COUNTIF(通讯通路门店!$S:$S,$G841)</f>
        <v>0</v>
      </c>
      <c r="V841" s="99">
        <f>COUNTIFS(通讯通路门店!$S:$S,$G841,通讯通路门店!$J:$J,"综合卖场")</f>
        <v>0</v>
      </c>
      <c r="W841" s="99">
        <f>SUMIFS(通讯通路门店!$AJ:$AJ,通讯通路门店!$S:$S,通讯客户沙盘!$G841)</f>
        <v>0</v>
      </c>
      <c r="X841" s="99">
        <f t="shared" si="65"/>
        <v>0</v>
      </c>
      <c r="Y841" s="99">
        <f>COUNTIFS(通讯通路门店!$S:$S,$G841,通讯通路门店!$J:$J,"荣耀体验店")+COUNTIFS(通讯通路门店!$S:$S,$G841,通讯通路门店!$J:$J,"荣耀授权专卖店")</f>
        <v>0</v>
      </c>
      <c r="Z841" s="99">
        <f>COUNTIFS(通讯通路门店!$S:$S,$G841,通讯通路门店!$J:$J,"VIVO体验店")</f>
        <v>0</v>
      </c>
      <c r="AA841" s="99">
        <f>COUNTIFS(通讯通路门店!$S:$S,$G841,通讯通路门店!$J:$J,"OPPO体验店")</f>
        <v>0</v>
      </c>
      <c r="AB841" s="99">
        <f>COUNTIFS(通讯通路门店!$S:$S,$G841,通讯通路门店!$J:$J,"华为授权体验店")+COUNTIFS(通讯通路门店!$S:$S,$G841,通讯通路门店!$J:$J,"华为堡垒店")</f>
        <v>0</v>
      </c>
      <c r="AC841" s="99">
        <f>COUNTIFS(通讯通路门店!$S:$S,$G841,通讯通路门店!$J:$J,"小米体验店")</f>
        <v>0</v>
      </c>
      <c r="AD841" s="99">
        <f>COUNTIFS(通讯通路门店!$S:$S,$G841,通讯通路门店!$J:$J,"苹果体验店")</f>
        <v>0</v>
      </c>
      <c r="AE841" s="99">
        <f>COUNTIFS(通讯通路门店!$S:$S,$G841,通讯通路门店!$J:$J,"其他品牌专卖店")</f>
        <v>0</v>
      </c>
      <c r="AF841" s="99">
        <f>SUMIFS(通讯通路门店!$BI:$BI,通讯通路门店!$S:$S,$G841)</f>
        <v>0</v>
      </c>
      <c r="AG841" s="99">
        <f>SUMIFS(通讯通路门店!$BH:$BH,通讯通路门店!$S:$S,$G841)</f>
        <v>0</v>
      </c>
      <c r="AH841" s="99">
        <f t="shared" si="66"/>
        <v>0</v>
      </c>
      <c r="AI841" s="99">
        <f>SUMIFS(通讯通路门店!$BB:$BB,通讯通路门店!$S:$S,$G841)</f>
        <v>0</v>
      </c>
      <c r="AJ841" s="99">
        <f>SUMIFS(通讯通路门店!$BE:$BE,通讯通路门店!$S:$S,$G841)</f>
        <v>0</v>
      </c>
      <c r="AK841" s="99">
        <f>SUMIFS(通讯通路门店!$BG:$BG,通讯通路门店!$S:$S,$G841)</f>
        <v>0</v>
      </c>
      <c r="AL841" s="99">
        <f>SUMIFS(通讯通路门店!$BC:$BC,通讯通路门店!$S:$S,$G841)</f>
        <v>0</v>
      </c>
      <c r="AM841" s="99">
        <f>SUMIFS(通讯通路门店!$BD:$BD,通讯通路门店!$S:$S,$G841)</f>
        <v>0</v>
      </c>
      <c r="AN841" s="99">
        <f>SUMIFS(通讯通路门店!$BF:$BF,通讯通路门店!$S:$S,$G841)</f>
        <v>0</v>
      </c>
      <c r="AO841" s="99">
        <f t="shared" si="67"/>
        <v>0</v>
      </c>
      <c r="AP841" s="99">
        <f>SUMIFS(通讯通路门店!$K:$K,通讯通路门店!$S:$S,$G841)</f>
        <v>0</v>
      </c>
      <c r="AQ841" s="83"/>
      <c r="AR841" s="99">
        <f>SUMIFS(通讯通路门店!$T:$T,通讯通路门店!$S:$S,$G841)</f>
        <v>0</v>
      </c>
      <c r="AS841" s="99">
        <f>SUMIFS(通讯通路门店!$U:$U,通讯通路门店!$S:$S,$G841)</f>
        <v>0</v>
      </c>
      <c r="AT841" s="99">
        <f>SUMIFS(通讯通路门店!$V:$V,通讯通路门店!$S:$S,$G841)</f>
        <v>0</v>
      </c>
      <c r="AU841" s="99">
        <f>SUMIFS(通讯通路门店!$W:$W,通讯通路门店!$S:$S,$G841)</f>
        <v>0</v>
      </c>
      <c r="AV841" s="99">
        <f>SUMIFS(通讯通路门店!$Z:$Z,通讯通路门店!$S:$S,$G841)</f>
        <v>0</v>
      </c>
      <c r="AW841" s="99">
        <f>SUMIFS(通讯通路门店!$AB:$AB,通讯通路门店!$S:$S,$G841)</f>
        <v>0</v>
      </c>
      <c r="AX841" s="99">
        <f>SUMIFS(通讯通路门店!$X:$X,通讯通路门店!$S:$S,$G841)</f>
        <v>0</v>
      </c>
      <c r="AY841" s="99">
        <f>SUMIFS(通讯通路门店!$Y:$Y,通讯通路门店!$S:$S,$G841)</f>
        <v>0</v>
      </c>
      <c r="AZ841" s="99">
        <f>SUMIFS(通讯通路门店!$AA:$AA,通讯通路门店!$S:$S,$G841)</f>
        <v>0</v>
      </c>
      <c r="BA841" s="99">
        <f t="shared" si="68"/>
        <v>0</v>
      </c>
      <c r="BB841" s="99">
        <f t="shared" si="69"/>
        <v>0</v>
      </c>
      <c r="BC841" s="99">
        <f>SUMIFS(通讯通路门店!$W:$W,通讯通路门店!$S:$S,$G841,通讯通路门店!$J:$J,"荣耀体验店")+SUMIFS(通讯通路门店!$W:$W,通讯通路门店!$S:$S,$G841,通讯通路门店!$J:$J,"荣耀授权专卖店")</f>
        <v>0</v>
      </c>
      <c r="BD841" s="99">
        <f>SUMIFS(通讯通路门店!$Z:$Z,通讯通路门店!$S:$S,$G841,通讯通路门店!$J:$J,"VIVO体验店")</f>
        <v>0</v>
      </c>
      <c r="BE841" s="99">
        <f>SUMIFS(通讯通路门店!$AB:$AB,通讯通路门店!$S:$S,$G841,通讯通路门店!$J:$J,"OPPO体验店")</f>
        <v>0</v>
      </c>
      <c r="BF841" s="99">
        <f>SUMIFS(通讯通路门店!$X:$X,通讯通路门店!$S:$S,$G841,通讯通路门店!$J:$J,"华为授权体验店")+SUMIFS(通讯通路门店!$AA:$AA,通讯通路门店!$S:$S,$G841,通讯通路门店!$J:$J,"华为堡垒店")</f>
        <v>0</v>
      </c>
      <c r="BG841" s="99">
        <f>SUMIFS(通讯通路门店!$Y:$Y,通讯通路门店!$S:$S,$G841,通讯通路门店!$J:$J,"小米体验店")</f>
        <v>0</v>
      </c>
      <c r="BH841" s="99">
        <f>SUMIFS(通讯通路门店!$AA:$AA,通讯通路门店!$S:$S,$G841,通讯通路门店!$J:$J,"苹果体验店")</f>
        <v>0</v>
      </c>
      <c r="BI841" s="99">
        <f>SUMIFS(通讯通路门店!$K:$K,通讯通路门店!$S:$S,$G841,通讯通路门店!$J:$J,"其他品牌专卖店")</f>
        <v>0</v>
      </c>
      <c r="BJ841" s="99">
        <f>SUMIFS(通讯通路门店!$AC:$AC,通讯通路门店!$S:$S,$G841)</f>
        <v>0</v>
      </c>
      <c r="BK841" s="99">
        <f>SUMIFS(通讯通路门店!$AD:$AD,通讯通路门店!$S:$S,$G841)</f>
        <v>0</v>
      </c>
      <c r="BL841" s="99">
        <f>SUMIFS(通讯通路门店!$AE:$AE,通讯通路门店!$S:$S,$G841)</f>
        <v>0</v>
      </c>
      <c r="BM841" s="99">
        <f>SUMIFS(通讯通路门店!$AF:$AF,通讯通路门店!$S:$S,$G841)</f>
        <v>0</v>
      </c>
      <c r="BN841" s="99">
        <f>SUMIFS(通讯通路门店!$AG:$AG,通讯通路门店!$S:$S,$G841)</f>
        <v>0</v>
      </c>
      <c r="BO841" s="99">
        <f>SUMIFS(通讯通路门店!$AH:$AH,通讯通路门店!$S:$S,$G841)</f>
        <v>0</v>
      </c>
      <c r="BP841" s="99">
        <f>SUMIFS(通讯通路门店!$AI:$AI,通讯通路门店!$S:$S,$G841)</f>
        <v>0</v>
      </c>
      <c r="BQ841" s="83"/>
    </row>
    <row r="842" spans="1:69">
      <c r="A842" s="99" t="str">
        <f>IFERROR(_xlfn.XLOOKUP($G842,通讯通路门店!$S$4:$S$993931,通讯通路门店!$A$4:$A$993931,0,0),"")</f>
        <v/>
      </c>
      <c r="B842" s="99" t="str">
        <f>IFERROR(_xlfn.XLOOKUP($G842,通讯通路门店!$S$4:$S$993931,通讯通路门店!$B$4:$B$993931,0,0),"")</f>
        <v/>
      </c>
      <c r="C842" s="99" t="str">
        <f>IFERROR(_xlfn.XLOOKUP($G842,通讯通路门店!$S$4:$S$993931,通讯通路门店!$C$4:$C$993931,0,0),"")</f>
        <v/>
      </c>
      <c r="D842" s="99" t="str">
        <f>IFERROR(_xlfn.XLOOKUP($G842,通讯通路门店!$S$4:$S$993931,通讯通路门店!$D$4:$D$993931,0,0),"")</f>
        <v/>
      </c>
      <c r="E842" s="83"/>
      <c r="F842" s="83"/>
      <c r="G842" s="101" t="e">
        <v>#N/A</v>
      </c>
      <c r="H842" s="102" t="str">
        <f>IFERROR(_xlfn.XLOOKUP($G842,通讯通路门店!$S$4:$S$993931,通讯通路门店!$R$4:$R$993931,0,0),"")</f>
        <v/>
      </c>
      <c r="I842" s="83"/>
      <c r="J842" s="83"/>
      <c r="K842" s="83"/>
      <c r="L842" s="83"/>
      <c r="M842" s="83"/>
      <c r="N842" s="83"/>
      <c r="O842" s="83"/>
      <c r="P842" s="83"/>
      <c r="Q842" s="83"/>
      <c r="R842" s="83"/>
      <c r="S842" s="83"/>
      <c r="T842" s="83"/>
      <c r="U842" s="99">
        <f>COUNTIF(通讯通路门店!$S:$S,$G842)</f>
        <v>0</v>
      </c>
      <c r="V842" s="99">
        <f>COUNTIFS(通讯通路门店!$S:$S,$G842,通讯通路门店!$J:$J,"综合卖场")</f>
        <v>0</v>
      </c>
      <c r="W842" s="99">
        <f>SUMIFS(通讯通路门店!$AJ:$AJ,通讯通路门店!$S:$S,通讯客户沙盘!$G842)</f>
        <v>0</v>
      </c>
      <c r="X842" s="99">
        <f t="shared" si="65"/>
        <v>0</v>
      </c>
      <c r="Y842" s="99">
        <f>COUNTIFS(通讯通路门店!$S:$S,$G842,通讯通路门店!$J:$J,"荣耀体验店")+COUNTIFS(通讯通路门店!$S:$S,$G842,通讯通路门店!$J:$J,"荣耀授权专卖店")</f>
        <v>0</v>
      </c>
      <c r="Z842" s="99">
        <f>COUNTIFS(通讯通路门店!$S:$S,$G842,通讯通路门店!$J:$J,"VIVO体验店")</f>
        <v>0</v>
      </c>
      <c r="AA842" s="99">
        <f>COUNTIFS(通讯通路门店!$S:$S,$G842,通讯通路门店!$J:$J,"OPPO体验店")</f>
        <v>0</v>
      </c>
      <c r="AB842" s="99">
        <f>COUNTIFS(通讯通路门店!$S:$S,$G842,通讯通路门店!$J:$J,"华为授权体验店")+COUNTIFS(通讯通路门店!$S:$S,$G842,通讯通路门店!$J:$J,"华为堡垒店")</f>
        <v>0</v>
      </c>
      <c r="AC842" s="99">
        <f>COUNTIFS(通讯通路门店!$S:$S,$G842,通讯通路门店!$J:$J,"小米体验店")</f>
        <v>0</v>
      </c>
      <c r="AD842" s="99">
        <f>COUNTIFS(通讯通路门店!$S:$S,$G842,通讯通路门店!$J:$J,"苹果体验店")</f>
        <v>0</v>
      </c>
      <c r="AE842" s="99">
        <f>COUNTIFS(通讯通路门店!$S:$S,$G842,通讯通路门店!$J:$J,"其他品牌专卖店")</f>
        <v>0</v>
      </c>
      <c r="AF842" s="99">
        <f>SUMIFS(通讯通路门店!$BI:$BI,通讯通路门店!$S:$S,$G842)</f>
        <v>0</v>
      </c>
      <c r="AG842" s="99">
        <f>SUMIFS(通讯通路门店!$BH:$BH,通讯通路门店!$S:$S,$G842)</f>
        <v>0</v>
      </c>
      <c r="AH842" s="99">
        <f t="shared" si="66"/>
        <v>0</v>
      </c>
      <c r="AI842" s="99">
        <f>SUMIFS(通讯通路门店!$BB:$BB,通讯通路门店!$S:$S,$G842)</f>
        <v>0</v>
      </c>
      <c r="AJ842" s="99">
        <f>SUMIFS(通讯通路门店!$BE:$BE,通讯通路门店!$S:$S,$G842)</f>
        <v>0</v>
      </c>
      <c r="AK842" s="99">
        <f>SUMIFS(通讯通路门店!$BG:$BG,通讯通路门店!$S:$S,$G842)</f>
        <v>0</v>
      </c>
      <c r="AL842" s="99">
        <f>SUMIFS(通讯通路门店!$BC:$BC,通讯通路门店!$S:$S,$G842)</f>
        <v>0</v>
      </c>
      <c r="AM842" s="99">
        <f>SUMIFS(通讯通路门店!$BD:$BD,通讯通路门店!$S:$S,$G842)</f>
        <v>0</v>
      </c>
      <c r="AN842" s="99">
        <f>SUMIFS(通讯通路门店!$BF:$BF,通讯通路门店!$S:$S,$G842)</f>
        <v>0</v>
      </c>
      <c r="AO842" s="99">
        <f t="shared" si="67"/>
        <v>0</v>
      </c>
      <c r="AP842" s="99">
        <f>SUMIFS(通讯通路门店!$K:$K,通讯通路门店!$S:$S,$G842)</f>
        <v>0</v>
      </c>
      <c r="AQ842" s="83"/>
      <c r="AR842" s="99">
        <f>SUMIFS(通讯通路门店!$T:$T,通讯通路门店!$S:$S,$G842)</f>
        <v>0</v>
      </c>
      <c r="AS842" s="99">
        <f>SUMIFS(通讯通路门店!$U:$U,通讯通路门店!$S:$S,$G842)</f>
        <v>0</v>
      </c>
      <c r="AT842" s="99">
        <f>SUMIFS(通讯通路门店!$V:$V,通讯通路门店!$S:$S,$G842)</f>
        <v>0</v>
      </c>
      <c r="AU842" s="99">
        <f>SUMIFS(通讯通路门店!$W:$W,通讯通路门店!$S:$S,$G842)</f>
        <v>0</v>
      </c>
      <c r="AV842" s="99">
        <f>SUMIFS(通讯通路门店!$Z:$Z,通讯通路门店!$S:$S,$G842)</f>
        <v>0</v>
      </c>
      <c r="AW842" s="99">
        <f>SUMIFS(通讯通路门店!$AB:$AB,通讯通路门店!$S:$S,$G842)</f>
        <v>0</v>
      </c>
      <c r="AX842" s="99">
        <f>SUMIFS(通讯通路门店!$X:$X,通讯通路门店!$S:$S,$G842)</f>
        <v>0</v>
      </c>
      <c r="AY842" s="99">
        <f>SUMIFS(通讯通路门店!$Y:$Y,通讯通路门店!$S:$S,$G842)</f>
        <v>0</v>
      </c>
      <c r="AZ842" s="99">
        <f>SUMIFS(通讯通路门店!$AA:$AA,通讯通路门店!$S:$S,$G842)</f>
        <v>0</v>
      </c>
      <c r="BA842" s="99">
        <f t="shared" si="68"/>
        <v>0</v>
      </c>
      <c r="BB842" s="99">
        <f t="shared" si="69"/>
        <v>0</v>
      </c>
      <c r="BC842" s="99">
        <f>SUMIFS(通讯通路门店!$W:$W,通讯通路门店!$S:$S,$G842,通讯通路门店!$J:$J,"荣耀体验店")+SUMIFS(通讯通路门店!$W:$W,通讯通路门店!$S:$S,$G842,通讯通路门店!$J:$J,"荣耀授权专卖店")</f>
        <v>0</v>
      </c>
      <c r="BD842" s="99">
        <f>SUMIFS(通讯通路门店!$Z:$Z,通讯通路门店!$S:$S,$G842,通讯通路门店!$J:$J,"VIVO体验店")</f>
        <v>0</v>
      </c>
      <c r="BE842" s="99">
        <f>SUMIFS(通讯通路门店!$AB:$AB,通讯通路门店!$S:$S,$G842,通讯通路门店!$J:$J,"OPPO体验店")</f>
        <v>0</v>
      </c>
      <c r="BF842" s="99">
        <f>SUMIFS(通讯通路门店!$X:$X,通讯通路门店!$S:$S,$G842,通讯通路门店!$J:$J,"华为授权体验店")+SUMIFS(通讯通路门店!$AA:$AA,通讯通路门店!$S:$S,$G842,通讯通路门店!$J:$J,"华为堡垒店")</f>
        <v>0</v>
      </c>
      <c r="BG842" s="99">
        <f>SUMIFS(通讯通路门店!$Y:$Y,通讯通路门店!$S:$S,$G842,通讯通路门店!$J:$J,"小米体验店")</f>
        <v>0</v>
      </c>
      <c r="BH842" s="99">
        <f>SUMIFS(通讯通路门店!$AA:$AA,通讯通路门店!$S:$S,$G842,通讯通路门店!$J:$J,"苹果体验店")</f>
        <v>0</v>
      </c>
      <c r="BI842" s="99">
        <f>SUMIFS(通讯通路门店!$K:$K,通讯通路门店!$S:$S,$G842,通讯通路门店!$J:$J,"其他品牌专卖店")</f>
        <v>0</v>
      </c>
      <c r="BJ842" s="99">
        <f>SUMIFS(通讯通路门店!$AC:$AC,通讯通路门店!$S:$S,$G842)</f>
        <v>0</v>
      </c>
      <c r="BK842" s="99">
        <f>SUMIFS(通讯通路门店!$AD:$AD,通讯通路门店!$S:$S,$G842)</f>
        <v>0</v>
      </c>
      <c r="BL842" s="99">
        <f>SUMIFS(通讯通路门店!$AE:$AE,通讯通路门店!$S:$S,$G842)</f>
        <v>0</v>
      </c>
      <c r="BM842" s="99">
        <f>SUMIFS(通讯通路门店!$AF:$AF,通讯通路门店!$S:$S,$G842)</f>
        <v>0</v>
      </c>
      <c r="BN842" s="99">
        <f>SUMIFS(通讯通路门店!$AG:$AG,通讯通路门店!$S:$S,$G842)</f>
        <v>0</v>
      </c>
      <c r="BO842" s="99">
        <f>SUMIFS(通讯通路门店!$AH:$AH,通讯通路门店!$S:$S,$G842)</f>
        <v>0</v>
      </c>
      <c r="BP842" s="99">
        <f>SUMIFS(通讯通路门店!$AI:$AI,通讯通路门店!$S:$S,$G842)</f>
        <v>0</v>
      </c>
      <c r="BQ842" s="83"/>
    </row>
    <row r="843" spans="1:69">
      <c r="A843" s="99" t="str">
        <f>IFERROR(_xlfn.XLOOKUP($G843,通讯通路门店!$S$4:$S$993931,通讯通路门店!$A$4:$A$993931,0,0),"")</f>
        <v/>
      </c>
      <c r="B843" s="99" t="str">
        <f>IFERROR(_xlfn.XLOOKUP($G843,通讯通路门店!$S$4:$S$993931,通讯通路门店!$B$4:$B$993931,0,0),"")</f>
        <v/>
      </c>
      <c r="C843" s="99" t="str">
        <f>IFERROR(_xlfn.XLOOKUP($G843,通讯通路门店!$S$4:$S$993931,通讯通路门店!$C$4:$C$993931,0,0),"")</f>
        <v/>
      </c>
      <c r="D843" s="99" t="str">
        <f>IFERROR(_xlfn.XLOOKUP($G843,通讯通路门店!$S$4:$S$993931,通讯通路门店!$D$4:$D$993931,0,0),"")</f>
        <v/>
      </c>
      <c r="E843" s="83"/>
      <c r="F843" s="83"/>
      <c r="G843" s="101" t="e">
        <v>#N/A</v>
      </c>
      <c r="H843" s="102" t="str">
        <f>IFERROR(_xlfn.XLOOKUP($G843,通讯通路门店!$S$4:$S$993931,通讯通路门店!$R$4:$R$993931,0,0),"")</f>
        <v/>
      </c>
      <c r="I843" s="83"/>
      <c r="J843" s="83"/>
      <c r="K843" s="83"/>
      <c r="L843" s="83"/>
      <c r="M843" s="83"/>
      <c r="N843" s="83"/>
      <c r="O843" s="83"/>
      <c r="P843" s="83"/>
      <c r="Q843" s="83"/>
      <c r="R843" s="83"/>
      <c r="S843" s="83"/>
      <c r="T843" s="83"/>
      <c r="U843" s="99">
        <f>COUNTIF(通讯通路门店!$S:$S,$G843)</f>
        <v>0</v>
      </c>
      <c r="V843" s="99">
        <f>COUNTIFS(通讯通路门店!$S:$S,$G843,通讯通路门店!$J:$J,"综合卖场")</f>
        <v>0</v>
      </c>
      <c r="W843" s="99">
        <f>SUMIFS(通讯通路门店!$AJ:$AJ,通讯通路门店!$S:$S,通讯客户沙盘!$G843)</f>
        <v>0</v>
      </c>
      <c r="X843" s="99">
        <f t="shared" si="65"/>
        <v>0</v>
      </c>
      <c r="Y843" s="99">
        <f>COUNTIFS(通讯通路门店!$S:$S,$G843,通讯通路门店!$J:$J,"荣耀体验店")+COUNTIFS(通讯通路门店!$S:$S,$G843,通讯通路门店!$J:$J,"荣耀授权专卖店")</f>
        <v>0</v>
      </c>
      <c r="Z843" s="99">
        <f>COUNTIFS(通讯通路门店!$S:$S,$G843,通讯通路门店!$J:$J,"VIVO体验店")</f>
        <v>0</v>
      </c>
      <c r="AA843" s="99">
        <f>COUNTIFS(通讯通路门店!$S:$S,$G843,通讯通路门店!$J:$J,"OPPO体验店")</f>
        <v>0</v>
      </c>
      <c r="AB843" s="99">
        <f>COUNTIFS(通讯通路门店!$S:$S,$G843,通讯通路门店!$J:$J,"华为授权体验店")+COUNTIFS(通讯通路门店!$S:$S,$G843,通讯通路门店!$J:$J,"华为堡垒店")</f>
        <v>0</v>
      </c>
      <c r="AC843" s="99">
        <f>COUNTIFS(通讯通路门店!$S:$S,$G843,通讯通路门店!$J:$J,"小米体验店")</f>
        <v>0</v>
      </c>
      <c r="AD843" s="99">
        <f>COUNTIFS(通讯通路门店!$S:$S,$G843,通讯通路门店!$J:$J,"苹果体验店")</f>
        <v>0</v>
      </c>
      <c r="AE843" s="99">
        <f>COUNTIFS(通讯通路门店!$S:$S,$G843,通讯通路门店!$J:$J,"其他品牌专卖店")</f>
        <v>0</v>
      </c>
      <c r="AF843" s="99">
        <f>SUMIFS(通讯通路门店!$BI:$BI,通讯通路门店!$S:$S,$G843)</f>
        <v>0</v>
      </c>
      <c r="AG843" s="99">
        <f>SUMIFS(通讯通路门店!$BH:$BH,通讯通路门店!$S:$S,$G843)</f>
        <v>0</v>
      </c>
      <c r="AH843" s="99">
        <f t="shared" si="66"/>
        <v>0</v>
      </c>
      <c r="AI843" s="99">
        <f>SUMIFS(通讯通路门店!$BB:$BB,通讯通路门店!$S:$S,$G843)</f>
        <v>0</v>
      </c>
      <c r="AJ843" s="99">
        <f>SUMIFS(通讯通路门店!$BE:$BE,通讯通路门店!$S:$S,$G843)</f>
        <v>0</v>
      </c>
      <c r="AK843" s="99">
        <f>SUMIFS(通讯通路门店!$BG:$BG,通讯通路门店!$S:$S,$G843)</f>
        <v>0</v>
      </c>
      <c r="AL843" s="99">
        <f>SUMIFS(通讯通路门店!$BC:$BC,通讯通路门店!$S:$S,$G843)</f>
        <v>0</v>
      </c>
      <c r="AM843" s="99">
        <f>SUMIFS(通讯通路门店!$BD:$BD,通讯通路门店!$S:$S,$G843)</f>
        <v>0</v>
      </c>
      <c r="AN843" s="99">
        <f>SUMIFS(通讯通路门店!$BF:$BF,通讯通路门店!$S:$S,$G843)</f>
        <v>0</v>
      </c>
      <c r="AO843" s="99">
        <f t="shared" si="67"/>
        <v>0</v>
      </c>
      <c r="AP843" s="99">
        <f>SUMIFS(通讯通路门店!$K:$K,通讯通路门店!$S:$S,$G843)</f>
        <v>0</v>
      </c>
      <c r="AQ843" s="83"/>
      <c r="AR843" s="99">
        <f>SUMIFS(通讯通路门店!$T:$T,通讯通路门店!$S:$S,$G843)</f>
        <v>0</v>
      </c>
      <c r="AS843" s="99">
        <f>SUMIFS(通讯通路门店!$U:$U,通讯通路门店!$S:$S,$G843)</f>
        <v>0</v>
      </c>
      <c r="AT843" s="99">
        <f>SUMIFS(通讯通路门店!$V:$V,通讯通路门店!$S:$S,$G843)</f>
        <v>0</v>
      </c>
      <c r="AU843" s="99">
        <f>SUMIFS(通讯通路门店!$W:$W,通讯通路门店!$S:$S,$G843)</f>
        <v>0</v>
      </c>
      <c r="AV843" s="99">
        <f>SUMIFS(通讯通路门店!$Z:$Z,通讯通路门店!$S:$S,$G843)</f>
        <v>0</v>
      </c>
      <c r="AW843" s="99">
        <f>SUMIFS(通讯通路门店!$AB:$AB,通讯通路门店!$S:$S,$G843)</f>
        <v>0</v>
      </c>
      <c r="AX843" s="99">
        <f>SUMIFS(通讯通路门店!$X:$X,通讯通路门店!$S:$S,$G843)</f>
        <v>0</v>
      </c>
      <c r="AY843" s="99">
        <f>SUMIFS(通讯通路门店!$Y:$Y,通讯通路门店!$S:$S,$G843)</f>
        <v>0</v>
      </c>
      <c r="AZ843" s="99">
        <f>SUMIFS(通讯通路门店!$AA:$AA,通讯通路门店!$S:$S,$G843)</f>
        <v>0</v>
      </c>
      <c r="BA843" s="99">
        <f t="shared" si="68"/>
        <v>0</v>
      </c>
      <c r="BB843" s="99">
        <f t="shared" si="69"/>
        <v>0</v>
      </c>
      <c r="BC843" s="99">
        <f>SUMIFS(通讯通路门店!$W:$W,通讯通路门店!$S:$S,$G843,通讯通路门店!$J:$J,"荣耀体验店")+SUMIFS(通讯通路门店!$W:$W,通讯通路门店!$S:$S,$G843,通讯通路门店!$J:$J,"荣耀授权专卖店")</f>
        <v>0</v>
      </c>
      <c r="BD843" s="99">
        <f>SUMIFS(通讯通路门店!$Z:$Z,通讯通路门店!$S:$S,$G843,通讯通路门店!$J:$J,"VIVO体验店")</f>
        <v>0</v>
      </c>
      <c r="BE843" s="99">
        <f>SUMIFS(通讯通路门店!$AB:$AB,通讯通路门店!$S:$S,$G843,通讯通路门店!$J:$J,"OPPO体验店")</f>
        <v>0</v>
      </c>
      <c r="BF843" s="99">
        <f>SUMIFS(通讯通路门店!$X:$X,通讯通路门店!$S:$S,$G843,通讯通路门店!$J:$J,"华为授权体验店")+SUMIFS(通讯通路门店!$AA:$AA,通讯通路门店!$S:$S,$G843,通讯通路门店!$J:$J,"华为堡垒店")</f>
        <v>0</v>
      </c>
      <c r="BG843" s="99">
        <f>SUMIFS(通讯通路门店!$Y:$Y,通讯通路门店!$S:$S,$G843,通讯通路门店!$J:$J,"小米体验店")</f>
        <v>0</v>
      </c>
      <c r="BH843" s="99">
        <f>SUMIFS(通讯通路门店!$AA:$AA,通讯通路门店!$S:$S,$G843,通讯通路门店!$J:$J,"苹果体验店")</f>
        <v>0</v>
      </c>
      <c r="BI843" s="99">
        <f>SUMIFS(通讯通路门店!$K:$K,通讯通路门店!$S:$S,$G843,通讯通路门店!$J:$J,"其他品牌专卖店")</f>
        <v>0</v>
      </c>
      <c r="BJ843" s="99">
        <f>SUMIFS(通讯通路门店!$AC:$AC,通讯通路门店!$S:$S,$G843)</f>
        <v>0</v>
      </c>
      <c r="BK843" s="99">
        <f>SUMIFS(通讯通路门店!$AD:$AD,通讯通路门店!$S:$S,$G843)</f>
        <v>0</v>
      </c>
      <c r="BL843" s="99">
        <f>SUMIFS(通讯通路门店!$AE:$AE,通讯通路门店!$S:$S,$G843)</f>
        <v>0</v>
      </c>
      <c r="BM843" s="99">
        <f>SUMIFS(通讯通路门店!$AF:$AF,通讯通路门店!$S:$S,$G843)</f>
        <v>0</v>
      </c>
      <c r="BN843" s="99">
        <f>SUMIFS(通讯通路门店!$AG:$AG,通讯通路门店!$S:$S,$G843)</f>
        <v>0</v>
      </c>
      <c r="BO843" s="99">
        <f>SUMIFS(通讯通路门店!$AH:$AH,通讯通路门店!$S:$S,$G843)</f>
        <v>0</v>
      </c>
      <c r="BP843" s="99">
        <f>SUMIFS(通讯通路门店!$AI:$AI,通讯通路门店!$S:$S,$G843)</f>
        <v>0</v>
      </c>
      <c r="BQ843" s="83"/>
    </row>
    <row r="844" spans="1:69">
      <c r="A844" s="99" t="str">
        <f>IFERROR(_xlfn.XLOOKUP($G844,通讯通路门店!$S$4:$S$993931,通讯通路门店!$A$4:$A$993931,0,0),"")</f>
        <v/>
      </c>
      <c r="B844" s="99" t="str">
        <f>IFERROR(_xlfn.XLOOKUP($G844,通讯通路门店!$S$4:$S$993931,通讯通路门店!$B$4:$B$993931,0,0),"")</f>
        <v/>
      </c>
      <c r="C844" s="99" t="str">
        <f>IFERROR(_xlfn.XLOOKUP($G844,通讯通路门店!$S$4:$S$993931,通讯通路门店!$C$4:$C$993931,0,0),"")</f>
        <v/>
      </c>
      <c r="D844" s="99" t="str">
        <f>IFERROR(_xlfn.XLOOKUP($G844,通讯通路门店!$S$4:$S$993931,通讯通路门店!$D$4:$D$993931,0,0),"")</f>
        <v/>
      </c>
      <c r="E844" s="83"/>
      <c r="F844" s="83"/>
      <c r="G844" s="101" t="e">
        <v>#N/A</v>
      </c>
      <c r="H844" s="102" t="str">
        <f>IFERROR(_xlfn.XLOOKUP($G844,通讯通路门店!$S$4:$S$993931,通讯通路门店!$R$4:$R$993931,0,0),"")</f>
        <v/>
      </c>
      <c r="I844" s="83"/>
      <c r="J844" s="83"/>
      <c r="K844" s="83"/>
      <c r="L844" s="83"/>
      <c r="M844" s="83"/>
      <c r="N844" s="83"/>
      <c r="O844" s="83"/>
      <c r="P844" s="83"/>
      <c r="Q844" s="83"/>
      <c r="R844" s="83"/>
      <c r="S844" s="83"/>
      <c r="T844" s="83"/>
      <c r="U844" s="99">
        <f>COUNTIF(通讯通路门店!$S:$S,$G844)</f>
        <v>0</v>
      </c>
      <c r="V844" s="99">
        <f>COUNTIFS(通讯通路门店!$S:$S,$G844,通讯通路门店!$J:$J,"综合卖场")</f>
        <v>0</v>
      </c>
      <c r="W844" s="99">
        <f>SUMIFS(通讯通路门店!$AJ:$AJ,通讯通路门店!$S:$S,通讯客户沙盘!$G844)</f>
        <v>0</v>
      </c>
      <c r="X844" s="99">
        <f t="shared" si="65"/>
        <v>0</v>
      </c>
      <c r="Y844" s="99">
        <f>COUNTIFS(通讯通路门店!$S:$S,$G844,通讯通路门店!$J:$J,"荣耀体验店")+COUNTIFS(通讯通路门店!$S:$S,$G844,通讯通路门店!$J:$J,"荣耀授权专卖店")</f>
        <v>0</v>
      </c>
      <c r="Z844" s="99">
        <f>COUNTIFS(通讯通路门店!$S:$S,$G844,通讯通路门店!$J:$J,"VIVO体验店")</f>
        <v>0</v>
      </c>
      <c r="AA844" s="99">
        <f>COUNTIFS(通讯通路门店!$S:$S,$G844,通讯通路门店!$J:$J,"OPPO体验店")</f>
        <v>0</v>
      </c>
      <c r="AB844" s="99">
        <f>COUNTIFS(通讯通路门店!$S:$S,$G844,通讯通路门店!$J:$J,"华为授权体验店")+COUNTIFS(通讯通路门店!$S:$S,$G844,通讯通路门店!$J:$J,"华为堡垒店")</f>
        <v>0</v>
      </c>
      <c r="AC844" s="99">
        <f>COUNTIFS(通讯通路门店!$S:$S,$G844,通讯通路门店!$J:$J,"小米体验店")</f>
        <v>0</v>
      </c>
      <c r="AD844" s="99">
        <f>COUNTIFS(通讯通路门店!$S:$S,$G844,通讯通路门店!$J:$J,"苹果体验店")</f>
        <v>0</v>
      </c>
      <c r="AE844" s="99">
        <f>COUNTIFS(通讯通路门店!$S:$S,$G844,通讯通路门店!$J:$J,"其他品牌专卖店")</f>
        <v>0</v>
      </c>
      <c r="AF844" s="99">
        <f>SUMIFS(通讯通路门店!$BI:$BI,通讯通路门店!$S:$S,$G844)</f>
        <v>0</v>
      </c>
      <c r="AG844" s="99">
        <f>SUMIFS(通讯通路门店!$BH:$BH,通讯通路门店!$S:$S,$G844)</f>
        <v>0</v>
      </c>
      <c r="AH844" s="99">
        <f t="shared" si="66"/>
        <v>0</v>
      </c>
      <c r="AI844" s="99">
        <f>SUMIFS(通讯通路门店!$BB:$BB,通讯通路门店!$S:$S,$G844)</f>
        <v>0</v>
      </c>
      <c r="AJ844" s="99">
        <f>SUMIFS(通讯通路门店!$BE:$BE,通讯通路门店!$S:$S,$G844)</f>
        <v>0</v>
      </c>
      <c r="AK844" s="99">
        <f>SUMIFS(通讯通路门店!$BG:$BG,通讯通路门店!$S:$S,$G844)</f>
        <v>0</v>
      </c>
      <c r="AL844" s="99">
        <f>SUMIFS(通讯通路门店!$BC:$BC,通讯通路门店!$S:$S,$G844)</f>
        <v>0</v>
      </c>
      <c r="AM844" s="99">
        <f>SUMIFS(通讯通路门店!$BD:$BD,通讯通路门店!$S:$S,$G844)</f>
        <v>0</v>
      </c>
      <c r="AN844" s="99">
        <f>SUMIFS(通讯通路门店!$BF:$BF,通讯通路门店!$S:$S,$G844)</f>
        <v>0</v>
      </c>
      <c r="AO844" s="99">
        <f t="shared" si="67"/>
        <v>0</v>
      </c>
      <c r="AP844" s="99">
        <f>SUMIFS(通讯通路门店!$K:$K,通讯通路门店!$S:$S,$G844)</f>
        <v>0</v>
      </c>
      <c r="AQ844" s="83"/>
      <c r="AR844" s="99">
        <f>SUMIFS(通讯通路门店!$T:$T,通讯通路门店!$S:$S,$G844)</f>
        <v>0</v>
      </c>
      <c r="AS844" s="99">
        <f>SUMIFS(通讯通路门店!$U:$U,通讯通路门店!$S:$S,$G844)</f>
        <v>0</v>
      </c>
      <c r="AT844" s="99">
        <f>SUMIFS(通讯通路门店!$V:$V,通讯通路门店!$S:$S,$G844)</f>
        <v>0</v>
      </c>
      <c r="AU844" s="99">
        <f>SUMIFS(通讯通路门店!$W:$W,通讯通路门店!$S:$S,$G844)</f>
        <v>0</v>
      </c>
      <c r="AV844" s="99">
        <f>SUMIFS(通讯通路门店!$Z:$Z,通讯通路门店!$S:$S,$G844)</f>
        <v>0</v>
      </c>
      <c r="AW844" s="99">
        <f>SUMIFS(通讯通路门店!$AB:$AB,通讯通路门店!$S:$S,$G844)</f>
        <v>0</v>
      </c>
      <c r="AX844" s="99">
        <f>SUMIFS(通讯通路门店!$X:$X,通讯通路门店!$S:$S,$G844)</f>
        <v>0</v>
      </c>
      <c r="AY844" s="99">
        <f>SUMIFS(通讯通路门店!$Y:$Y,通讯通路门店!$S:$S,$G844)</f>
        <v>0</v>
      </c>
      <c r="AZ844" s="99">
        <f>SUMIFS(通讯通路门店!$AA:$AA,通讯通路门店!$S:$S,$G844)</f>
        <v>0</v>
      </c>
      <c r="BA844" s="99">
        <f t="shared" si="68"/>
        <v>0</v>
      </c>
      <c r="BB844" s="99">
        <f t="shared" si="69"/>
        <v>0</v>
      </c>
      <c r="BC844" s="99">
        <f>SUMIFS(通讯通路门店!$W:$W,通讯通路门店!$S:$S,$G844,通讯通路门店!$J:$J,"荣耀体验店")+SUMIFS(通讯通路门店!$W:$W,通讯通路门店!$S:$S,$G844,通讯通路门店!$J:$J,"荣耀授权专卖店")</f>
        <v>0</v>
      </c>
      <c r="BD844" s="99">
        <f>SUMIFS(通讯通路门店!$Z:$Z,通讯通路门店!$S:$S,$G844,通讯通路门店!$J:$J,"VIVO体验店")</f>
        <v>0</v>
      </c>
      <c r="BE844" s="99">
        <f>SUMIFS(通讯通路门店!$AB:$AB,通讯通路门店!$S:$S,$G844,通讯通路门店!$J:$J,"OPPO体验店")</f>
        <v>0</v>
      </c>
      <c r="BF844" s="99">
        <f>SUMIFS(通讯通路门店!$X:$X,通讯通路门店!$S:$S,$G844,通讯通路门店!$J:$J,"华为授权体验店")+SUMIFS(通讯通路门店!$AA:$AA,通讯通路门店!$S:$S,$G844,通讯通路门店!$J:$J,"华为堡垒店")</f>
        <v>0</v>
      </c>
      <c r="BG844" s="99">
        <f>SUMIFS(通讯通路门店!$Y:$Y,通讯通路门店!$S:$S,$G844,通讯通路门店!$J:$J,"小米体验店")</f>
        <v>0</v>
      </c>
      <c r="BH844" s="99">
        <f>SUMIFS(通讯通路门店!$AA:$AA,通讯通路门店!$S:$S,$G844,通讯通路门店!$J:$J,"苹果体验店")</f>
        <v>0</v>
      </c>
      <c r="BI844" s="99">
        <f>SUMIFS(通讯通路门店!$K:$K,通讯通路门店!$S:$S,$G844,通讯通路门店!$J:$J,"其他品牌专卖店")</f>
        <v>0</v>
      </c>
      <c r="BJ844" s="99">
        <f>SUMIFS(通讯通路门店!$AC:$AC,通讯通路门店!$S:$S,$G844)</f>
        <v>0</v>
      </c>
      <c r="BK844" s="99">
        <f>SUMIFS(通讯通路门店!$AD:$AD,通讯通路门店!$S:$S,$G844)</f>
        <v>0</v>
      </c>
      <c r="BL844" s="99">
        <f>SUMIFS(通讯通路门店!$AE:$AE,通讯通路门店!$S:$S,$G844)</f>
        <v>0</v>
      </c>
      <c r="BM844" s="99">
        <f>SUMIFS(通讯通路门店!$AF:$AF,通讯通路门店!$S:$S,$G844)</f>
        <v>0</v>
      </c>
      <c r="BN844" s="99">
        <f>SUMIFS(通讯通路门店!$AG:$AG,通讯通路门店!$S:$S,$G844)</f>
        <v>0</v>
      </c>
      <c r="BO844" s="99">
        <f>SUMIFS(通讯通路门店!$AH:$AH,通讯通路门店!$S:$S,$G844)</f>
        <v>0</v>
      </c>
      <c r="BP844" s="99">
        <f>SUMIFS(通讯通路门店!$AI:$AI,通讯通路门店!$S:$S,$G844)</f>
        <v>0</v>
      </c>
      <c r="BQ844" s="83"/>
    </row>
    <row r="845" spans="1:69">
      <c r="A845" s="99" t="str">
        <f>IFERROR(_xlfn.XLOOKUP($G845,通讯通路门店!$S$4:$S$993931,通讯通路门店!$A$4:$A$993931,0,0),"")</f>
        <v/>
      </c>
      <c r="B845" s="99" t="str">
        <f>IFERROR(_xlfn.XLOOKUP($G845,通讯通路门店!$S$4:$S$993931,通讯通路门店!$B$4:$B$993931,0,0),"")</f>
        <v/>
      </c>
      <c r="C845" s="99" t="str">
        <f>IFERROR(_xlfn.XLOOKUP($G845,通讯通路门店!$S$4:$S$993931,通讯通路门店!$C$4:$C$993931,0,0),"")</f>
        <v/>
      </c>
      <c r="D845" s="99" t="str">
        <f>IFERROR(_xlfn.XLOOKUP($G845,通讯通路门店!$S$4:$S$993931,通讯通路门店!$D$4:$D$993931,0,0),"")</f>
        <v/>
      </c>
      <c r="E845" s="83"/>
      <c r="F845" s="83"/>
      <c r="G845" s="101" t="e">
        <v>#N/A</v>
      </c>
      <c r="H845" s="102" t="str">
        <f>IFERROR(_xlfn.XLOOKUP($G845,通讯通路门店!$S$4:$S$993931,通讯通路门店!$R$4:$R$993931,0,0),"")</f>
        <v/>
      </c>
      <c r="I845" s="83"/>
      <c r="J845" s="83"/>
      <c r="K845" s="83"/>
      <c r="L845" s="83"/>
      <c r="M845" s="83"/>
      <c r="N845" s="83"/>
      <c r="O845" s="83"/>
      <c r="P845" s="83"/>
      <c r="Q845" s="83"/>
      <c r="R845" s="83"/>
      <c r="S845" s="83"/>
      <c r="T845" s="83"/>
      <c r="U845" s="99">
        <f>COUNTIF(通讯通路门店!$S:$S,$G845)</f>
        <v>0</v>
      </c>
      <c r="V845" s="99">
        <f>COUNTIFS(通讯通路门店!$S:$S,$G845,通讯通路门店!$J:$J,"综合卖场")</f>
        <v>0</v>
      </c>
      <c r="W845" s="99">
        <f>SUMIFS(通讯通路门店!$AJ:$AJ,通讯通路门店!$S:$S,通讯客户沙盘!$G845)</f>
        <v>0</v>
      </c>
      <c r="X845" s="99">
        <f t="shared" si="65"/>
        <v>0</v>
      </c>
      <c r="Y845" s="99">
        <f>COUNTIFS(通讯通路门店!$S:$S,$G845,通讯通路门店!$J:$J,"荣耀体验店")+COUNTIFS(通讯通路门店!$S:$S,$G845,通讯通路门店!$J:$J,"荣耀授权专卖店")</f>
        <v>0</v>
      </c>
      <c r="Z845" s="99">
        <f>COUNTIFS(通讯通路门店!$S:$S,$G845,通讯通路门店!$J:$J,"VIVO体验店")</f>
        <v>0</v>
      </c>
      <c r="AA845" s="99">
        <f>COUNTIFS(通讯通路门店!$S:$S,$G845,通讯通路门店!$J:$J,"OPPO体验店")</f>
        <v>0</v>
      </c>
      <c r="AB845" s="99">
        <f>COUNTIFS(通讯通路门店!$S:$S,$G845,通讯通路门店!$J:$J,"华为授权体验店")+COUNTIFS(通讯通路门店!$S:$S,$G845,通讯通路门店!$J:$J,"华为堡垒店")</f>
        <v>0</v>
      </c>
      <c r="AC845" s="99">
        <f>COUNTIFS(通讯通路门店!$S:$S,$G845,通讯通路门店!$J:$J,"小米体验店")</f>
        <v>0</v>
      </c>
      <c r="AD845" s="99">
        <f>COUNTIFS(通讯通路门店!$S:$S,$G845,通讯通路门店!$J:$J,"苹果体验店")</f>
        <v>0</v>
      </c>
      <c r="AE845" s="99">
        <f>COUNTIFS(通讯通路门店!$S:$S,$G845,通讯通路门店!$J:$J,"其他品牌专卖店")</f>
        <v>0</v>
      </c>
      <c r="AF845" s="99">
        <f>SUMIFS(通讯通路门店!$BI:$BI,通讯通路门店!$S:$S,$G845)</f>
        <v>0</v>
      </c>
      <c r="AG845" s="99">
        <f>SUMIFS(通讯通路门店!$BH:$BH,通讯通路门店!$S:$S,$G845)</f>
        <v>0</v>
      </c>
      <c r="AH845" s="99">
        <f t="shared" si="66"/>
        <v>0</v>
      </c>
      <c r="AI845" s="99">
        <f>SUMIFS(通讯通路门店!$BB:$BB,通讯通路门店!$S:$S,$G845)</f>
        <v>0</v>
      </c>
      <c r="AJ845" s="99">
        <f>SUMIFS(通讯通路门店!$BE:$BE,通讯通路门店!$S:$S,$G845)</f>
        <v>0</v>
      </c>
      <c r="AK845" s="99">
        <f>SUMIFS(通讯通路门店!$BG:$BG,通讯通路门店!$S:$S,$G845)</f>
        <v>0</v>
      </c>
      <c r="AL845" s="99">
        <f>SUMIFS(通讯通路门店!$BC:$BC,通讯通路门店!$S:$S,$G845)</f>
        <v>0</v>
      </c>
      <c r="AM845" s="99">
        <f>SUMIFS(通讯通路门店!$BD:$BD,通讯通路门店!$S:$S,$G845)</f>
        <v>0</v>
      </c>
      <c r="AN845" s="99">
        <f>SUMIFS(通讯通路门店!$BF:$BF,通讯通路门店!$S:$S,$G845)</f>
        <v>0</v>
      </c>
      <c r="AO845" s="99">
        <f t="shared" si="67"/>
        <v>0</v>
      </c>
      <c r="AP845" s="99">
        <f>SUMIFS(通讯通路门店!$K:$K,通讯通路门店!$S:$S,$G845)</f>
        <v>0</v>
      </c>
      <c r="AQ845" s="83"/>
      <c r="AR845" s="99">
        <f>SUMIFS(通讯通路门店!$T:$T,通讯通路门店!$S:$S,$G845)</f>
        <v>0</v>
      </c>
      <c r="AS845" s="99">
        <f>SUMIFS(通讯通路门店!$U:$U,通讯通路门店!$S:$S,$G845)</f>
        <v>0</v>
      </c>
      <c r="AT845" s="99">
        <f>SUMIFS(通讯通路门店!$V:$V,通讯通路门店!$S:$S,$G845)</f>
        <v>0</v>
      </c>
      <c r="AU845" s="99">
        <f>SUMIFS(通讯通路门店!$W:$W,通讯通路门店!$S:$S,$G845)</f>
        <v>0</v>
      </c>
      <c r="AV845" s="99">
        <f>SUMIFS(通讯通路门店!$Z:$Z,通讯通路门店!$S:$S,$G845)</f>
        <v>0</v>
      </c>
      <c r="AW845" s="99">
        <f>SUMIFS(通讯通路门店!$AB:$AB,通讯通路门店!$S:$S,$G845)</f>
        <v>0</v>
      </c>
      <c r="AX845" s="99">
        <f>SUMIFS(通讯通路门店!$X:$X,通讯通路门店!$S:$S,$G845)</f>
        <v>0</v>
      </c>
      <c r="AY845" s="99">
        <f>SUMIFS(通讯通路门店!$Y:$Y,通讯通路门店!$S:$S,$G845)</f>
        <v>0</v>
      </c>
      <c r="AZ845" s="99">
        <f>SUMIFS(通讯通路门店!$AA:$AA,通讯通路门店!$S:$S,$G845)</f>
        <v>0</v>
      </c>
      <c r="BA845" s="99">
        <f t="shared" si="68"/>
        <v>0</v>
      </c>
      <c r="BB845" s="99">
        <f t="shared" si="69"/>
        <v>0</v>
      </c>
      <c r="BC845" s="99">
        <f>SUMIFS(通讯通路门店!$W:$W,通讯通路门店!$S:$S,$G845,通讯通路门店!$J:$J,"荣耀体验店")+SUMIFS(通讯通路门店!$W:$W,通讯通路门店!$S:$S,$G845,通讯通路门店!$J:$J,"荣耀授权专卖店")</f>
        <v>0</v>
      </c>
      <c r="BD845" s="99">
        <f>SUMIFS(通讯通路门店!$Z:$Z,通讯通路门店!$S:$S,$G845,通讯通路门店!$J:$J,"VIVO体验店")</f>
        <v>0</v>
      </c>
      <c r="BE845" s="99">
        <f>SUMIFS(通讯通路门店!$AB:$AB,通讯通路门店!$S:$S,$G845,通讯通路门店!$J:$J,"OPPO体验店")</f>
        <v>0</v>
      </c>
      <c r="BF845" s="99">
        <f>SUMIFS(通讯通路门店!$X:$X,通讯通路门店!$S:$S,$G845,通讯通路门店!$J:$J,"华为授权体验店")+SUMIFS(通讯通路门店!$AA:$AA,通讯通路门店!$S:$S,$G845,通讯通路门店!$J:$J,"华为堡垒店")</f>
        <v>0</v>
      </c>
      <c r="BG845" s="99">
        <f>SUMIFS(通讯通路门店!$Y:$Y,通讯通路门店!$S:$S,$G845,通讯通路门店!$J:$J,"小米体验店")</f>
        <v>0</v>
      </c>
      <c r="BH845" s="99">
        <f>SUMIFS(通讯通路门店!$AA:$AA,通讯通路门店!$S:$S,$G845,通讯通路门店!$J:$J,"苹果体验店")</f>
        <v>0</v>
      </c>
      <c r="BI845" s="99">
        <f>SUMIFS(通讯通路门店!$K:$K,通讯通路门店!$S:$S,$G845,通讯通路门店!$J:$J,"其他品牌专卖店")</f>
        <v>0</v>
      </c>
      <c r="BJ845" s="99">
        <f>SUMIFS(通讯通路门店!$AC:$AC,通讯通路门店!$S:$S,$G845)</f>
        <v>0</v>
      </c>
      <c r="BK845" s="99">
        <f>SUMIFS(通讯通路门店!$AD:$AD,通讯通路门店!$S:$S,$G845)</f>
        <v>0</v>
      </c>
      <c r="BL845" s="99">
        <f>SUMIFS(通讯通路门店!$AE:$AE,通讯通路门店!$S:$S,$G845)</f>
        <v>0</v>
      </c>
      <c r="BM845" s="99">
        <f>SUMIFS(通讯通路门店!$AF:$AF,通讯通路门店!$S:$S,$G845)</f>
        <v>0</v>
      </c>
      <c r="BN845" s="99">
        <f>SUMIFS(通讯通路门店!$AG:$AG,通讯通路门店!$S:$S,$G845)</f>
        <v>0</v>
      </c>
      <c r="BO845" s="99">
        <f>SUMIFS(通讯通路门店!$AH:$AH,通讯通路门店!$S:$S,$G845)</f>
        <v>0</v>
      </c>
      <c r="BP845" s="99">
        <f>SUMIFS(通讯通路门店!$AI:$AI,通讯通路门店!$S:$S,$G845)</f>
        <v>0</v>
      </c>
      <c r="BQ845" s="83"/>
    </row>
    <row r="846" spans="1:69">
      <c r="A846" s="99" t="str">
        <f>IFERROR(_xlfn.XLOOKUP($G846,通讯通路门店!$S$4:$S$993931,通讯通路门店!$A$4:$A$993931,0,0),"")</f>
        <v/>
      </c>
      <c r="B846" s="99" t="str">
        <f>IFERROR(_xlfn.XLOOKUP($G846,通讯通路门店!$S$4:$S$993931,通讯通路门店!$B$4:$B$993931,0,0),"")</f>
        <v/>
      </c>
      <c r="C846" s="99" t="str">
        <f>IFERROR(_xlfn.XLOOKUP($G846,通讯通路门店!$S$4:$S$993931,通讯通路门店!$C$4:$C$993931,0,0),"")</f>
        <v/>
      </c>
      <c r="D846" s="99" t="str">
        <f>IFERROR(_xlfn.XLOOKUP($G846,通讯通路门店!$S$4:$S$993931,通讯通路门店!$D$4:$D$993931,0,0),"")</f>
        <v/>
      </c>
      <c r="E846" s="83"/>
      <c r="F846" s="83"/>
      <c r="G846" s="101" t="e">
        <v>#N/A</v>
      </c>
      <c r="H846" s="102" t="str">
        <f>IFERROR(_xlfn.XLOOKUP($G846,通讯通路门店!$S$4:$S$993931,通讯通路门店!$R$4:$R$993931,0,0),"")</f>
        <v/>
      </c>
      <c r="I846" s="83"/>
      <c r="J846" s="83"/>
      <c r="K846" s="83"/>
      <c r="L846" s="83"/>
      <c r="M846" s="83"/>
      <c r="N846" s="83"/>
      <c r="O846" s="83"/>
      <c r="P846" s="83"/>
      <c r="Q846" s="83"/>
      <c r="R846" s="83"/>
      <c r="S846" s="83"/>
      <c r="T846" s="83"/>
      <c r="U846" s="99">
        <f>COUNTIF(通讯通路门店!$S:$S,$G846)</f>
        <v>0</v>
      </c>
      <c r="V846" s="99">
        <f>COUNTIFS(通讯通路门店!$S:$S,$G846,通讯通路门店!$J:$J,"综合卖场")</f>
        <v>0</v>
      </c>
      <c r="W846" s="99">
        <f>SUMIFS(通讯通路门店!$AJ:$AJ,通讯通路门店!$S:$S,通讯客户沙盘!$G846)</f>
        <v>0</v>
      </c>
      <c r="X846" s="99">
        <f t="shared" si="65"/>
        <v>0</v>
      </c>
      <c r="Y846" s="99">
        <f>COUNTIFS(通讯通路门店!$S:$S,$G846,通讯通路门店!$J:$J,"荣耀体验店")+COUNTIFS(通讯通路门店!$S:$S,$G846,通讯通路门店!$J:$J,"荣耀授权专卖店")</f>
        <v>0</v>
      </c>
      <c r="Z846" s="99">
        <f>COUNTIFS(通讯通路门店!$S:$S,$G846,通讯通路门店!$J:$J,"VIVO体验店")</f>
        <v>0</v>
      </c>
      <c r="AA846" s="99">
        <f>COUNTIFS(通讯通路门店!$S:$S,$G846,通讯通路门店!$J:$J,"OPPO体验店")</f>
        <v>0</v>
      </c>
      <c r="AB846" s="99">
        <f>COUNTIFS(通讯通路门店!$S:$S,$G846,通讯通路门店!$J:$J,"华为授权体验店")+COUNTIFS(通讯通路门店!$S:$S,$G846,通讯通路门店!$J:$J,"华为堡垒店")</f>
        <v>0</v>
      </c>
      <c r="AC846" s="99">
        <f>COUNTIFS(通讯通路门店!$S:$S,$G846,通讯通路门店!$J:$J,"小米体验店")</f>
        <v>0</v>
      </c>
      <c r="AD846" s="99">
        <f>COUNTIFS(通讯通路门店!$S:$S,$G846,通讯通路门店!$J:$J,"苹果体验店")</f>
        <v>0</v>
      </c>
      <c r="AE846" s="99">
        <f>COUNTIFS(通讯通路门店!$S:$S,$G846,通讯通路门店!$J:$J,"其他品牌专卖店")</f>
        <v>0</v>
      </c>
      <c r="AF846" s="99">
        <f>SUMIFS(通讯通路门店!$BI:$BI,通讯通路门店!$S:$S,$G846)</f>
        <v>0</v>
      </c>
      <c r="AG846" s="99">
        <f>SUMIFS(通讯通路门店!$BH:$BH,通讯通路门店!$S:$S,$G846)</f>
        <v>0</v>
      </c>
      <c r="AH846" s="99">
        <f t="shared" si="66"/>
        <v>0</v>
      </c>
      <c r="AI846" s="99">
        <f>SUMIFS(通讯通路门店!$BB:$BB,通讯通路门店!$S:$S,$G846)</f>
        <v>0</v>
      </c>
      <c r="AJ846" s="99">
        <f>SUMIFS(通讯通路门店!$BE:$BE,通讯通路门店!$S:$S,$G846)</f>
        <v>0</v>
      </c>
      <c r="AK846" s="99">
        <f>SUMIFS(通讯通路门店!$BG:$BG,通讯通路门店!$S:$S,$G846)</f>
        <v>0</v>
      </c>
      <c r="AL846" s="99">
        <f>SUMIFS(通讯通路门店!$BC:$BC,通讯通路门店!$S:$S,$G846)</f>
        <v>0</v>
      </c>
      <c r="AM846" s="99">
        <f>SUMIFS(通讯通路门店!$BD:$BD,通讯通路门店!$S:$S,$G846)</f>
        <v>0</v>
      </c>
      <c r="AN846" s="99">
        <f>SUMIFS(通讯通路门店!$BF:$BF,通讯通路门店!$S:$S,$G846)</f>
        <v>0</v>
      </c>
      <c r="AO846" s="99">
        <f t="shared" si="67"/>
        <v>0</v>
      </c>
      <c r="AP846" s="99">
        <f>SUMIFS(通讯通路门店!$K:$K,通讯通路门店!$S:$S,$G846)</f>
        <v>0</v>
      </c>
      <c r="AQ846" s="83"/>
      <c r="AR846" s="99">
        <f>SUMIFS(通讯通路门店!$T:$T,通讯通路门店!$S:$S,$G846)</f>
        <v>0</v>
      </c>
      <c r="AS846" s="99">
        <f>SUMIFS(通讯通路门店!$U:$U,通讯通路门店!$S:$S,$G846)</f>
        <v>0</v>
      </c>
      <c r="AT846" s="99">
        <f>SUMIFS(通讯通路门店!$V:$V,通讯通路门店!$S:$S,$G846)</f>
        <v>0</v>
      </c>
      <c r="AU846" s="99">
        <f>SUMIFS(通讯通路门店!$W:$W,通讯通路门店!$S:$S,$G846)</f>
        <v>0</v>
      </c>
      <c r="AV846" s="99">
        <f>SUMIFS(通讯通路门店!$Z:$Z,通讯通路门店!$S:$S,$G846)</f>
        <v>0</v>
      </c>
      <c r="AW846" s="99">
        <f>SUMIFS(通讯通路门店!$AB:$AB,通讯通路门店!$S:$S,$G846)</f>
        <v>0</v>
      </c>
      <c r="AX846" s="99">
        <f>SUMIFS(通讯通路门店!$X:$X,通讯通路门店!$S:$S,$G846)</f>
        <v>0</v>
      </c>
      <c r="AY846" s="99">
        <f>SUMIFS(通讯通路门店!$Y:$Y,通讯通路门店!$S:$S,$G846)</f>
        <v>0</v>
      </c>
      <c r="AZ846" s="99">
        <f>SUMIFS(通讯通路门店!$AA:$AA,通讯通路门店!$S:$S,$G846)</f>
        <v>0</v>
      </c>
      <c r="BA846" s="99">
        <f t="shared" si="68"/>
        <v>0</v>
      </c>
      <c r="BB846" s="99">
        <f t="shared" si="69"/>
        <v>0</v>
      </c>
      <c r="BC846" s="99">
        <f>SUMIFS(通讯通路门店!$W:$W,通讯通路门店!$S:$S,$G846,通讯通路门店!$J:$J,"荣耀体验店")+SUMIFS(通讯通路门店!$W:$W,通讯通路门店!$S:$S,$G846,通讯通路门店!$J:$J,"荣耀授权专卖店")</f>
        <v>0</v>
      </c>
      <c r="BD846" s="99">
        <f>SUMIFS(通讯通路门店!$Z:$Z,通讯通路门店!$S:$S,$G846,通讯通路门店!$J:$J,"VIVO体验店")</f>
        <v>0</v>
      </c>
      <c r="BE846" s="99">
        <f>SUMIFS(通讯通路门店!$AB:$AB,通讯通路门店!$S:$S,$G846,通讯通路门店!$J:$J,"OPPO体验店")</f>
        <v>0</v>
      </c>
      <c r="BF846" s="99">
        <f>SUMIFS(通讯通路门店!$X:$X,通讯通路门店!$S:$S,$G846,通讯通路门店!$J:$J,"华为授权体验店")+SUMIFS(通讯通路门店!$AA:$AA,通讯通路门店!$S:$S,$G846,通讯通路门店!$J:$J,"华为堡垒店")</f>
        <v>0</v>
      </c>
      <c r="BG846" s="99">
        <f>SUMIFS(通讯通路门店!$Y:$Y,通讯通路门店!$S:$S,$G846,通讯通路门店!$J:$J,"小米体验店")</f>
        <v>0</v>
      </c>
      <c r="BH846" s="99">
        <f>SUMIFS(通讯通路门店!$AA:$AA,通讯通路门店!$S:$S,$G846,通讯通路门店!$J:$J,"苹果体验店")</f>
        <v>0</v>
      </c>
      <c r="BI846" s="99">
        <f>SUMIFS(通讯通路门店!$K:$K,通讯通路门店!$S:$S,$G846,通讯通路门店!$J:$J,"其他品牌专卖店")</f>
        <v>0</v>
      </c>
      <c r="BJ846" s="99">
        <f>SUMIFS(通讯通路门店!$AC:$AC,通讯通路门店!$S:$S,$G846)</f>
        <v>0</v>
      </c>
      <c r="BK846" s="99">
        <f>SUMIFS(通讯通路门店!$AD:$AD,通讯通路门店!$S:$S,$G846)</f>
        <v>0</v>
      </c>
      <c r="BL846" s="99">
        <f>SUMIFS(通讯通路门店!$AE:$AE,通讯通路门店!$S:$S,$G846)</f>
        <v>0</v>
      </c>
      <c r="BM846" s="99">
        <f>SUMIFS(通讯通路门店!$AF:$AF,通讯通路门店!$S:$S,$G846)</f>
        <v>0</v>
      </c>
      <c r="BN846" s="99">
        <f>SUMIFS(通讯通路门店!$AG:$AG,通讯通路门店!$S:$S,$G846)</f>
        <v>0</v>
      </c>
      <c r="BO846" s="99">
        <f>SUMIFS(通讯通路门店!$AH:$AH,通讯通路门店!$S:$S,$G846)</f>
        <v>0</v>
      </c>
      <c r="BP846" s="99">
        <f>SUMIFS(通讯通路门店!$AI:$AI,通讯通路门店!$S:$S,$G846)</f>
        <v>0</v>
      </c>
      <c r="BQ846" s="83"/>
    </row>
    <row r="847" spans="1:69">
      <c r="A847" s="99" t="str">
        <f>IFERROR(_xlfn.XLOOKUP($G847,通讯通路门店!$S$4:$S$993931,通讯通路门店!$A$4:$A$993931,0,0),"")</f>
        <v/>
      </c>
      <c r="B847" s="99" t="str">
        <f>IFERROR(_xlfn.XLOOKUP($G847,通讯通路门店!$S$4:$S$993931,通讯通路门店!$B$4:$B$993931,0,0),"")</f>
        <v/>
      </c>
      <c r="C847" s="99" t="str">
        <f>IFERROR(_xlfn.XLOOKUP($G847,通讯通路门店!$S$4:$S$993931,通讯通路门店!$C$4:$C$993931,0,0),"")</f>
        <v/>
      </c>
      <c r="D847" s="99" t="str">
        <f>IFERROR(_xlfn.XLOOKUP($G847,通讯通路门店!$S$4:$S$993931,通讯通路门店!$D$4:$D$993931,0,0),"")</f>
        <v/>
      </c>
      <c r="E847" s="83"/>
      <c r="F847" s="83"/>
      <c r="G847" s="101" t="e">
        <v>#N/A</v>
      </c>
      <c r="H847" s="102" t="str">
        <f>IFERROR(_xlfn.XLOOKUP($G847,通讯通路门店!$S$4:$S$993931,通讯通路门店!$R$4:$R$993931,0,0),"")</f>
        <v/>
      </c>
      <c r="I847" s="83"/>
      <c r="J847" s="83"/>
      <c r="K847" s="83"/>
      <c r="L847" s="83"/>
      <c r="M847" s="83"/>
      <c r="N847" s="83"/>
      <c r="O847" s="83"/>
      <c r="P847" s="83"/>
      <c r="Q847" s="83"/>
      <c r="R847" s="83"/>
      <c r="S847" s="83"/>
      <c r="T847" s="83"/>
      <c r="U847" s="99">
        <f>COUNTIF(通讯通路门店!$S:$S,$G847)</f>
        <v>0</v>
      </c>
      <c r="V847" s="99">
        <f>COUNTIFS(通讯通路门店!$S:$S,$G847,通讯通路门店!$J:$J,"综合卖场")</f>
        <v>0</v>
      </c>
      <c r="W847" s="99">
        <f>SUMIFS(通讯通路门店!$AJ:$AJ,通讯通路门店!$S:$S,通讯客户沙盘!$G847)</f>
        <v>0</v>
      </c>
      <c r="X847" s="99">
        <f t="shared" si="65"/>
        <v>0</v>
      </c>
      <c r="Y847" s="99">
        <f>COUNTIFS(通讯通路门店!$S:$S,$G847,通讯通路门店!$J:$J,"荣耀体验店")+COUNTIFS(通讯通路门店!$S:$S,$G847,通讯通路门店!$J:$J,"荣耀授权专卖店")</f>
        <v>0</v>
      </c>
      <c r="Z847" s="99">
        <f>COUNTIFS(通讯通路门店!$S:$S,$G847,通讯通路门店!$J:$J,"VIVO体验店")</f>
        <v>0</v>
      </c>
      <c r="AA847" s="99">
        <f>COUNTIFS(通讯通路门店!$S:$S,$G847,通讯通路门店!$J:$J,"OPPO体验店")</f>
        <v>0</v>
      </c>
      <c r="AB847" s="99">
        <f>COUNTIFS(通讯通路门店!$S:$S,$G847,通讯通路门店!$J:$J,"华为授权体验店")+COUNTIFS(通讯通路门店!$S:$S,$G847,通讯通路门店!$J:$J,"华为堡垒店")</f>
        <v>0</v>
      </c>
      <c r="AC847" s="99">
        <f>COUNTIFS(通讯通路门店!$S:$S,$G847,通讯通路门店!$J:$J,"小米体验店")</f>
        <v>0</v>
      </c>
      <c r="AD847" s="99">
        <f>COUNTIFS(通讯通路门店!$S:$S,$G847,通讯通路门店!$J:$J,"苹果体验店")</f>
        <v>0</v>
      </c>
      <c r="AE847" s="99">
        <f>COUNTIFS(通讯通路门店!$S:$S,$G847,通讯通路门店!$J:$J,"其他品牌专卖店")</f>
        <v>0</v>
      </c>
      <c r="AF847" s="99">
        <f>SUMIFS(通讯通路门店!$BI:$BI,通讯通路门店!$S:$S,$G847)</f>
        <v>0</v>
      </c>
      <c r="AG847" s="99">
        <f>SUMIFS(通讯通路门店!$BH:$BH,通讯通路门店!$S:$S,$G847)</f>
        <v>0</v>
      </c>
      <c r="AH847" s="99">
        <f t="shared" si="66"/>
        <v>0</v>
      </c>
      <c r="AI847" s="99">
        <f>SUMIFS(通讯通路门店!$BB:$BB,通讯通路门店!$S:$S,$G847)</f>
        <v>0</v>
      </c>
      <c r="AJ847" s="99">
        <f>SUMIFS(通讯通路门店!$BE:$BE,通讯通路门店!$S:$S,$G847)</f>
        <v>0</v>
      </c>
      <c r="AK847" s="99">
        <f>SUMIFS(通讯通路门店!$BG:$BG,通讯通路门店!$S:$S,$G847)</f>
        <v>0</v>
      </c>
      <c r="AL847" s="99">
        <f>SUMIFS(通讯通路门店!$BC:$BC,通讯通路门店!$S:$S,$G847)</f>
        <v>0</v>
      </c>
      <c r="AM847" s="99">
        <f>SUMIFS(通讯通路门店!$BD:$BD,通讯通路门店!$S:$S,$G847)</f>
        <v>0</v>
      </c>
      <c r="AN847" s="99">
        <f>SUMIFS(通讯通路门店!$BF:$BF,通讯通路门店!$S:$S,$G847)</f>
        <v>0</v>
      </c>
      <c r="AO847" s="99">
        <f t="shared" si="67"/>
        <v>0</v>
      </c>
      <c r="AP847" s="99">
        <f>SUMIFS(通讯通路门店!$K:$K,通讯通路门店!$S:$S,$G847)</f>
        <v>0</v>
      </c>
      <c r="AQ847" s="83"/>
      <c r="AR847" s="99">
        <f>SUMIFS(通讯通路门店!$T:$T,通讯通路门店!$S:$S,$G847)</f>
        <v>0</v>
      </c>
      <c r="AS847" s="99">
        <f>SUMIFS(通讯通路门店!$U:$U,通讯通路门店!$S:$S,$G847)</f>
        <v>0</v>
      </c>
      <c r="AT847" s="99">
        <f>SUMIFS(通讯通路门店!$V:$V,通讯通路门店!$S:$S,$G847)</f>
        <v>0</v>
      </c>
      <c r="AU847" s="99">
        <f>SUMIFS(通讯通路门店!$W:$W,通讯通路门店!$S:$S,$G847)</f>
        <v>0</v>
      </c>
      <c r="AV847" s="99">
        <f>SUMIFS(通讯通路门店!$Z:$Z,通讯通路门店!$S:$S,$G847)</f>
        <v>0</v>
      </c>
      <c r="AW847" s="99">
        <f>SUMIFS(通讯通路门店!$AB:$AB,通讯通路门店!$S:$S,$G847)</f>
        <v>0</v>
      </c>
      <c r="AX847" s="99">
        <f>SUMIFS(通讯通路门店!$X:$X,通讯通路门店!$S:$S,$G847)</f>
        <v>0</v>
      </c>
      <c r="AY847" s="99">
        <f>SUMIFS(通讯通路门店!$Y:$Y,通讯通路门店!$S:$S,$G847)</f>
        <v>0</v>
      </c>
      <c r="AZ847" s="99">
        <f>SUMIFS(通讯通路门店!$AA:$AA,通讯通路门店!$S:$S,$G847)</f>
        <v>0</v>
      </c>
      <c r="BA847" s="99">
        <f t="shared" si="68"/>
        <v>0</v>
      </c>
      <c r="BB847" s="99">
        <f t="shared" si="69"/>
        <v>0</v>
      </c>
      <c r="BC847" s="99">
        <f>SUMIFS(通讯通路门店!$W:$W,通讯通路门店!$S:$S,$G847,通讯通路门店!$J:$J,"荣耀体验店")+SUMIFS(通讯通路门店!$W:$W,通讯通路门店!$S:$S,$G847,通讯通路门店!$J:$J,"荣耀授权专卖店")</f>
        <v>0</v>
      </c>
      <c r="BD847" s="99">
        <f>SUMIFS(通讯通路门店!$Z:$Z,通讯通路门店!$S:$S,$G847,通讯通路门店!$J:$J,"VIVO体验店")</f>
        <v>0</v>
      </c>
      <c r="BE847" s="99">
        <f>SUMIFS(通讯通路门店!$AB:$AB,通讯通路门店!$S:$S,$G847,通讯通路门店!$J:$J,"OPPO体验店")</f>
        <v>0</v>
      </c>
      <c r="BF847" s="99">
        <f>SUMIFS(通讯通路门店!$X:$X,通讯通路门店!$S:$S,$G847,通讯通路门店!$J:$J,"华为授权体验店")+SUMIFS(通讯通路门店!$AA:$AA,通讯通路门店!$S:$S,$G847,通讯通路门店!$J:$J,"华为堡垒店")</f>
        <v>0</v>
      </c>
      <c r="BG847" s="99">
        <f>SUMIFS(通讯通路门店!$Y:$Y,通讯通路门店!$S:$S,$G847,通讯通路门店!$J:$J,"小米体验店")</f>
        <v>0</v>
      </c>
      <c r="BH847" s="99">
        <f>SUMIFS(通讯通路门店!$AA:$AA,通讯通路门店!$S:$S,$G847,通讯通路门店!$J:$J,"苹果体验店")</f>
        <v>0</v>
      </c>
      <c r="BI847" s="99">
        <f>SUMIFS(通讯通路门店!$K:$K,通讯通路门店!$S:$S,$G847,通讯通路门店!$J:$J,"其他品牌专卖店")</f>
        <v>0</v>
      </c>
      <c r="BJ847" s="99">
        <f>SUMIFS(通讯通路门店!$AC:$AC,通讯通路门店!$S:$S,$G847)</f>
        <v>0</v>
      </c>
      <c r="BK847" s="99">
        <f>SUMIFS(通讯通路门店!$AD:$AD,通讯通路门店!$S:$S,$G847)</f>
        <v>0</v>
      </c>
      <c r="BL847" s="99">
        <f>SUMIFS(通讯通路门店!$AE:$AE,通讯通路门店!$S:$S,$G847)</f>
        <v>0</v>
      </c>
      <c r="BM847" s="99">
        <f>SUMIFS(通讯通路门店!$AF:$AF,通讯通路门店!$S:$S,$G847)</f>
        <v>0</v>
      </c>
      <c r="BN847" s="99">
        <f>SUMIFS(通讯通路门店!$AG:$AG,通讯通路门店!$S:$S,$G847)</f>
        <v>0</v>
      </c>
      <c r="BO847" s="99">
        <f>SUMIFS(通讯通路门店!$AH:$AH,通讯通路门店!$S:$S,$G847)</f>
        <v>0</v>
      </c>
      <c r="BP847" s="99">
        <f>SUMIFS(通讯通路门店!$AI:$AI,通讯通路门店!$S:$S,$G847)</f>
        <v>0</v>
      </c>
      <c r="BQ847" s="83"/>
    </row>
    <row r="848" spans="1:69">
      <c r="A848" s="99" t="str">
        <f>IFERROR(_xlfn.XLOOKUP($G848,通讯通路门店!$S$4:$S$993931,通讯通路门店!$A$4:$A$993931,0,0),"")</f>
        <v/>
      </c>
      <c r="B848" s="99" t="str">
        <f>IFERROR(_xlfn.XLOOKUP($G848,通讯通路门店!$S$4:$S$993931,通讯通路门店!$B$4:$B$993931,0,0),"")</f>
        <v/>
      </c>
      <c r="C848" s="99" t="str">
        <f>IFERROR(_xlfn.XLOOKUP($G848,通讯通路门店!$S$4:$S$993931,通讯通路门店!$C$4:$C$993931,0,0),"")</f>
        <v/>
      </c>
      <c r="D848" s="99" t="str">
        <f>IFERROR(_xlfn.XLOOKUP($G848,通讯通路门店!$S$4:$S$993931,通讯通路门店!$D$4:$D$993931,0,0),"")</f>
        <v/>
      </c>
      <c r="E848" s="83"/>
      <c r="F848" s="83"/>
      <c r="G848" s="101" t="e">
        <v>#N/A</v>
      </c>
      <c r="H848" s="102" t="str">
        <f>IFERROR(_xlfn.XLOOKUP($G848,通讯通路门店!$S$4:$S$993931,通讯通路门店!$R$4:$R$993931,0,0),"")</f>
        <v/>
      </c>
      <c r="I848" s="83"/>
      <c r="J848" s="83"/>
      <c r="K848" s="83"/>
      <c r="L848" s="83"/>
      <c r="M848" s="83"/>
      <c r="N848" s="83"/>
      <c r="O848" s="83"/>
      <c r="P848" s="83"/>
      <c r="Q848" s="83"/>
      <c r="R848" s="83"/>
      <c r="S848" s="83"/>
      <c r="T848" s="83"/>
      <c r="U848" s="99">
        <f>COUNTIF(通讯通路门店!$S:$S,$G848)</f>
        <v>0</v>
      </c>
      <c r="V848" s="99">
        <f>COUNTIFS(通讯通路门店!$S:$S,$G848,通讯通路门店!$J:$J,"综合卖场")</f>
        <v>0</v>
      </c>
      <c r="W848" s="99">
        <f>SUMIFS(通讯通路门店!$AJ:$AJ,通讯通路门店!$S:$S,通讯客户沙盘!$G848)</f>
        <v>0</v>
      </c>
      <c r="X848" s="99">
        <f t="shared" si="65"/>
        <v>0</v>
      </c>
      <c r="Y848" s="99">
        <f>COUNTIFS(通讯通路门店!$S:$S,$G848,通讯通路门店!$J:$J,"荣耀体验店")+COUNTIFS(通讯通路门店!$S:$S,$G848,通讯通路门店!$J:$J,"荣耀授权专卖店")</f>
        <v>0</v>
      </c>
      <c r="Z848" s="99">
        <f>COUNTIFS(通讯通路门店!$S:$S,$G848,通讯通路门店!$J:$J,"VIVO体验店")</f>
        <v>0</v>
      </c>
      <c r="AA848" s="99">
        <f>COUNTIFS(通讯通路门店!$S:$S,$G848,通讯通路门店!$J:$J,"OPPO体验店")</f>
        <v>0</v>
      </c>
      <c r="AB848" s="99">
        <f>COUNTIFS(通讯通路门店!$S:$S,$G848,通讯通路门店!$J:$J,"华为授权体验店")+COUNTIFS(通讯通路门店!$S:$S,$G848,通讯通路门店!$J:$J,"华为堡垒店")</f>
        <v>0</v>
      </c>
      <c r="AC848" s="99">
        <f>COUNTIFS(通讯通路门店!$S:$S,$G848,通讯通路门店!$J:$J,"小米体验店")</f>
        <v>0</v>
      </c>
      <c r="AD848" s="99">
        <f>COUNTIFS(通讯通路门店!$S:$S,$G848,通讯通路门店!$J:$J,"苹果体验店")</f>
        <v>0</v>
      </c>
      <c r="AE848" s="99">
        <f>COUNTIFS(通讯通路门店!$S:$S,$G848,通讯通路门店!$J:$J,"其他品牌专卖店")</f>
        <v>0</v>
      </c>
      <c r="AF848" s="99">
        <f>SUMIFS(通讯通路门店!$BI:$BI,通讯通路门店!$S:$S,$G848)</f>
        <v>0</v>
      </c>
      <c r="AG848" s="99">
        <f>SUMIFS(通讯通路门店!$BH:$BH,通讯通路门店!$S:$S,$G848)</f>
        <v>0</v>
      </c>
      <c r="AH848" s="99">
        <f t="shared" si="66"/>
        <v>0</v>
      </c>
      <c r="AI848" s="99">
        <f>SUMIFS(通讯通路门店!$BB:$BB,通讯通路门店!$S:$S,$G848)</f>
        <v>0</v>
      </c>
      <c r="AJ848" s="99">
        <f>SUMIFS(通讯通路门店!$BE:$BE,通讯通路门店!$S:$S,$G848)</f>
        <v>0</v>
      </c>
      <c r="AK848" s="99">
        <f>SUMIFS(通讯通路门店!$BG:$BG,通讯通路门店!$S:$S,$G848)</f>
        <v>0</v>
      </c>
      <c r="AL848" s="99">
        <f>SUMIFS(通讯通路门店!$BC:$BC,通讯通路门店!$S:$S,$G848)</f>
        <v>0</v>
      </c>
      <c r="AM848" s="99">
        <f>SUMIFS(通讯通路门店!$BD:$BD,通讯通路门店!$S:$S,$G848)</f>
        <v>0</v>
      </c>
      <c r="AN848" s="99">
        <f>SUMIFS(通讯通路门店!$BF:$BF,通讯通路门店!$S:$S,$G848)</f>
        <v>0</v>
      </c>
      <c r="AO848" s="99">
        <f t="shared" si="67"/>
        <v>0</v>
      </c>
      <c r="AP848" s="99">
        <f>SUMIFS(通讯通路门店!$K:$K,通讯通路门店!$S:$S,$G848)</f>
        <v>0</v>
      </c>
      <c r="AQ848" s="83"/>
      <c r="AR848" s="99">
        <f>SUMIFS(通讯通路门店!$T:$T,通讯通路门店!$S:$S,$G848)</f>
        <v>0</v>
      </c>
      <c r="AS848" s="99">
        <f>SUMIFS(通讯通路门店!$U:$U,通讯通路门店!$S:$S,$G848)</f>
        <v>0</v>
      </c>
      <c r="AT848" s="99">
        <f>SUMIFS(通讯通路门店!$V:$V,通讯通路门店!$S:$S,$G848)</f>
        <v>0</v>
      </c>
      <c r="AU848" s="99">
        <f>SUMIFS(通讯通路门店!$W:$W,通讯通路门店!$S:$S,$G848)</f>
        <v>0</v>
      </c>
      <c r="AV848" s="99">
        <f>SUMIFS(通讯通路门店!$Z:$Z,通讯通路门店!$S:$S,$G848)</f>
        <v>0</v>
      </c>
      <c r="AW848" s="99">
        <f>SUMIFS(通讯通路门店!$AB:$AB,通讯通路门店!$S:$S,$G848)</f>
        <v>0</v>
      </c>
      <c r="AX848" s="99">
        <f>SUMIFS(通讯通路门店!$X:$X,通讯通路门店!$S:$S,$G848)</f>
        <v>0</v>
      </c>
      <c r="AY848" s="99">
        <f>SUMIFS(通讯通路门店!$Y:$Y,通讯通路门店!$S:$S,$G848)</f>
        <v>0</v>
      </c>
      <c r="AZ848" s="99">
        <f>SUMIFS(通讯通路门店!$AA:$AA,通讯通路门店!$S:$S,$G848)</f>
        <v>0</v>
      </c>
      <c r="BA848" s="99">
        <f t="shared" si="68"/>
        <v>0</v>
      </c>
      <c r="BB848" s="99">
        <f t="shared" si="69"/>
        <v>0</v>
      </c>
      <c r="BC848" s="99">
        <f>SUMIFS(通讯通路门店!$W:$W,通讯通路门店!$S:$S,$G848,通讯通路门店!$J:$J,"荣耀体验店")+SUMIFS(通讯通路门店!$W:$W,通讯通路门店!$S:$S,$G848,通讯通路门店!$J:$J,"荣耀授权专卖店")</f>
        <v>0</v>
      </c>
      <c r="BD848" s="99">
        <f>SUMIFS(通讯通路门店!$Z:$Z,通讯通路门店!$S:$S,$G848,通讯通路门店!$J:$J,"VIVO体验店")</f>
        <v>0</v>
      </c>
      <c r="BE848" s="99">
        <f>SUMIFS(通讯通路门店!$AB:$AB,通讯通路门店!$S:$S,$G848,通讯通路门店!$J:$J,"OPPO体验店")</f>
        <v>0</v>
      </c>
      <c r="BF848" s="99">
        <f>SUMIFS(通讯通路门店!$X:$X,通讯通路门店!$S:$S,$G848,通讯通路门店!$J:$J,"华为授权体验店")+SUMIFS(通讯通路门店!$AA:$AA,通讯通路门店!$S:$S,$G848,通讯通路门店!$J:$J,"华为堡垒店")</f>
        <v>0</v>
      </c>
      <c r="BG848" s="99">
        <f>SUMIFS(通讯通路门店!$Y:$Y,通讯通路门店!$S:$S,$G848,通讯通路门店!$J:$J,"小米体验店")</f>
        <v>0</v>
      </c>
      <c r="BH848" s="99">
        <f>SUMIFS(通讯通路门店!$AA:$AA,通讯通路门店!$S:$S,$G848,通讯通路门店!$J:$J,"苹果体验店")</f>
        <v>0</v>
      </c>
      <c r="BI848" s="99">
        <f>SUMIFS(通讯通路门店!$K:$K,通讯通路门店!$S:$S,$G848,通讯通路门店!$J:$J,"其他品牌专卖店")</f>
        <v>0</v>
      </c>
      <c r="BJ848" s="99">
        <f>SUMIFS(通讯通路门店!$AC:$AC,通讯通路门店!$S:$S,$G848)</f>
        <v>0</v>
      </c>
      <c r="BK848" s="99">
        <f>SUMIFS(通讯通路门店!$AD:$AD,通讯通路门店!$S:$S,$G848)</f>
        <v>0</v>
      </c>
      <c r="BL848" s="99">
        <f>SUMIFS(通讯通路门店!$AE:$AE,通讯通路门店!$S:$S,$G848)</f>
        <v>0</v>
      </c>
      <c r="BM848" s="99">
        <f>SUMIFS(通讯通路门店!$AF:$AF,通讯通路门店!$S:$S,$G848)</f>
        <v>0</v>
      </c>
      <c r="BN848" s="99">
        <f>SUMIFS(通讯通路门店!$AG:$AG,通讯通路门店!$S:$S,$G848)</f>
        <v>0</v>
      </c>
      <c r="BO848" s="99">
        <f>SUMIFS(通讯通路门店!$AH:$AH,通讯通路门店!$S:$S,$G848)</f>
        <v>0</v>
      </c>
      <c r="BP848" s="99">
        <f>SUMIFS(通讯通路门店!$AI:$AI,通讯通路门店!$S:$S,$G848)</f>
        <v>0</v>
      </c>
      <c r="BQ848" s="83"/>
    </row>
    <row r="849" spans="1:69">
      <c r="A849" s="99" t="str">
        <f>IFERROR(_xlfn.XLOOKUP($G849,通讯通路门店!$S$4:$S$993931,通讯通路门店!$A$4:$A$993931,0,0),"")</f>
        <v/>
      </c>
      <c r="B849" s="99" t="str">
        <f>IFERROR(_xlfn.XLOOKUP($G849,通讯通路门店!$S$4:$S$993931,通讯通路门店!$B$4:$B$993931,0,0),"")</f>
        <v/>
      </c>
      <c r="C849" s="99" t="str">
        <f>IFERROR(_xlfn.XLOOKUP($G849,通讯通路门店!$S$4:$S$993931,通讯通路门店!$C$4:$C$993931,0,0),"")</f>
        <v/>
      </c>
      <c r="D849" s="99" t="str">
        <f>IFERROR(_xlfn.XLOOKUP($G849,通讯通路门店!$S$4:$S$993931,通讯通路门店!$D$4:$D$993931,0,0),"")</f>
        <v/>
      </c>
      <c r="E849" s="83"/>
      <c r="F849" s="83"/>
      <c r="G849" s="101" t="e">
        <v>#N/A</v>
      </c>
      <c r="H849" s="102" t="str">
        <f>IFERROR(_xlfn.XLOOKUP($G849,通讯通路门店!$S$4:$S$993931,通讯通路门店!$R$4:$R$993931,0,0),"")</f>
        <v/>
      </c>
      <c r="I849" s="83"/>
      <c r="J849" s="83"/>
      <c r="K849" s="83"/>
      <c r="L849" s="83"/>
      <c r="M849" s="83"/>
      <c r="N849" s="83"/>
      <c r="O849" s="83"/>
      <c r="P849" s="83"/>
      <c r="Q849" s="83"/>
      <c r="R849" s="83"/>
      <c r="S849" s="83"/>
      <c r="T849" s="83"/>
      <c r="U849" s="99">
        <f>COUNTIF(通讯通路门店!$S:$S,$G849)</f>
        <v>0</v>
      </c>
      <c r="V849" s="99">
        <f>COUNTIFS(通讯通路门店!$S:$S,$G849,通讯通路门店!$J:$J,"综合卖场")</f>
        <v>0</v>
      </c>
      <c r="W849" s="99">
        <f>SUMIFS(通讯通路门店!$AJ:$AJ,通讯通路门店!$S:$S,通讯客户沙盘!$G849)</f>
        <v>0</v>
      </c>
      <c r="X849" s="99">
        <f t="shared" si="65"/>
        <v>0</v>
      </c>
      <c r="Y849" s="99">
        <f>COUNTIFS(通讯通路门店!$S:$S,$G849,通讯通路门店!$J:$J,"荣耀体验店")+COUNTIFS(通讯通路门店!$S:$S,$G849,通讯通路门店!$J:$J,"荣耀授权专卖店")</f>
        <v>0</v>
      </c>
      <c r="Z849" s="99">
        <f>COUNTIFS(通讯通路门店!$S:$S,$G849,通讯通路门店!$J:$J,"VIVO体验店")</f>
        <v>0</v>
      </c>
      <c r="AA849" s="99">
        <f>COUNTIFS(通讯通路门店!$S:$S,$G849,通讯通路门店!$J:$J,"OPPO体验店")</f>
        <v>0</v>
      </c>
      <c r="AB849" s="99">
        <f>COUNTIFS(通讯通路门店!$S:$S,$G849,通讯通路门店!$J:$J,"华为授权体验店")+COUNTIFS(通讯通路门店!$S:$S,$G849,通讯通路门店!$J:$J,"华为堡垒店")</f>
        <v>0</v>
      </c>
      <c r="AC849" s="99">
        <f>COUNTIFS(通讯通路门店!$S:$S,$G849,通讯通路门店!$J:$J,"小米体验店")</f>
        <v>0</v>
      </c>
      <c r="AD849" s="99">
        <f>COUNTIFS(通讯通路门店!$S:$S,$G849,通讯通路门店!$J:$J,"苹果体验店")</f>
        <v>0</v>
      </c>
      <c r="AE849" s="99">
        <f>COUNTIFS(通讯通路门店!$S:$S,$G849,通讯通路门店!$J:$J,"其他品牌专卖店")</f>
        <v>0</v>
      </c>
      <c r="AF849" s="99">
        <f>SUMIFS(通讯通路门店!$BI:$BI,通讯通路门店!$S:$S,$G849)</f>
        <v>0</v>
      </c>
      <c r="AG849" s="99">
        <f>SUMIFS(通讯通路门店!$BH:$BH,通讯通路门店!$S:$S,$G849)</f>
        <v>0</v>
      </c>
      <c r="AH849" s="99">
        <f t="shared" si="66"/>
        <v>0</v>
      </c>
      <c r="AI849" s="99">
        <f>SUMIFS(通讯通路门店!$BB:$BB,通讯通路门店!$S:$S,$G849)</f>
        <v>0</v>
      </c>
      <c r="AJ849" s="99">
        <f>SUMIFS(通讯通路门店!$BE:$BE,通讯通路门店!$S:$S,$G849)</f>
        <v>0</v>
      </c>
      <c r="AK849" s="99">
        <f>SUMIFS(通讯通路门店!$BG:$BG,通讯通路门店!$S:$S,$G849)</f>
        <v>0</v>
      </c>
      <c r="AL849" s="99">
        <f>SUMIFS(通讯通路门店!$BC:$BC,通讯通路门店!$S:$S,$G849)</f>
        <v>0</v>
      </c>
      <c r="AM849" s="99">
        <f>SUMIFS(通讯通路门店!$BD:$BD,通讯通路门店!$S:$S,$G849)</f>
        <v>0</v>
      </c>
      <c r="AN849" s="99">
        <f>SUMIFS(通讯通路门店!$BF:$BF,通讯通路门店!$S:$S,$G849)</f>
        <v>0</v>
      </c>
      <c r="AO849" s="99">
        <f t="shared" si="67"/>
        <v>0</v>
      </c>
      <c r="AP849" s="99">
        <f>SUMIFS(通讯通路门店!$K:$K,通讯通路门店!$S:$S,$G849)</f>
        <v>0</v>
      </c>
      <c r="AQ849" s="83"/>
      <c r="AR849" s="99">
        <f>SUMIFS(通讯通路门店!$T:$T,通讯通路门店!$S:$S,$G849)</f>
        <v>0</v>
      </c>
      <c r="AS849" s="99">
        <f>SUMIFS(通讯通路门店!$U:$U,通讯通路门店!$S:$S,$G849)</f>
        <v>0</v>
      </c>
      <c r="AT849" s="99">
        <f>SUMIFS(通讯通路门店!$V:$V,通讯通路门店!$S:$S,$G849)</f>
        <v>0</v>
      </c>
      <c r="AU849" s="99">
        <f>SUMIFS(通讯通路门店!$W:$W,通讯通路门店!$S:$S,$G849)</f>
        <v>0</v>
      </c>
      <c r="AV849" s="99">
        <f>SUMIFS(通讯通路门店!$Z:$Z,通讯通路门店!$S:$S,$G849)</f>
        <v>0</v>
      </c>
      <c r="AW849" s="99">
        <f>SUMIFS(通讯通路门店!$AB:$AB,通讯通路门店!$S:$S,$G849)</f>
        <v>0</v>
      </c>
      <c r="AX849" s="99">
        <f>SUMIFS(通讯通路门店!$X:$X,通讯通路门店!$S:$S,$G849)</f>
        <v>0</v>
      </c>
      <c r="AY849" s="99">
        <f>SUMIFS(通讯通路门店!$Y:$Y,通讯通路门店!$S:$S,$G849)</f>
        <v>0</v>
      </c>
      <c r="AZ849" s="99">
        <f>SUMIFS(通讯通路门店!$AA:$AA,通讯通路门店!$S:$S,$G849)</f>
        <v>0</v>
      </c>
      <c r="BA849" s="99">
        <f t="shared" si="68"/>
        <v>0</v>
      </c>
      <c r="BB849" s="99">
        <f t="shared" si="69"/>
        <v>0</v>
      </c>
      <c r="BC849" s="99">
        <f>SUMIFS(通讯通路门店!$W:$W,通讯通路门店!$S:$S,$G849,通讯通路门店!$J:$J,"荣耀体验店")+SUMIFS(通讯通路门店!$W:$W,通讯通路门店!$S:$S,$G849,通讯通路门店!$J:$J,"荣耀授权专卖店")</f>
        <v>0</v>
      </c>
      <c r="BD849" s="99">
        <f>SUMIFS(通讯通路门店!$Z:$Z,通讯通路门店!$S:$S,$G849,通讯通路门店!$J:$J,"VIVO体验店")</f>
        <v>0</v>
      </c>
      <c r="BE849" s="99">
        <f>SUMIFS(通讯通路门店!$AB:$AB,通讯通路门店!$S:$S,$G849,通讯通路门店!$J:$J,"OPPO体验店")</f>
        <v>0</v>
      </c>
      <c r="BF849" s="99">
        <f>SUMIFS(通讯通路门店!$X:$X,通讯通路门店!$S:$S,$G849,通讯通路门店!$J:$J,"华为授权体验店")+SUMIFS(通讯通路门店!$AA:$AA,通讯通路门店!$S:$S,$G849,通讯通路门店!$J:$J,"华为堡垒店")</f>
        <v>0</v>
      </c>
      <c r="BG849" s="99">
        <f>SUMIFS(通讯通路门店!$Y:$Y,通讯通路门店!$S:$S,$G849,通讯通路门店!$J:$J,"小米体验店")</f>
        <v>0</v>
      </c>
      <c r="BH849" s="99">
        <f>SUMIFS(通讯通路门店!$AA:$AA,通讯通路门店!$S:$S,$G849,通讯通路门店!$J:$J,"苹果体验店")</f>
        <v>0</v>
      </c>
      <c r="BI849" s="99">
        <f>SUMIFS(通讯通路门店!$K:$K,通讯通路门店!$S:$S,$G849,通讯通路门店!$J:$J,"其他品牌专卖店")</f>
        <v>0</v>
      </c>
      <c r="BJ849" s="99">
        <f>SUMIFS(通讯通路门店!$AC:$AC,通讯通路门店!$S:$S,$G849)</f>
        <v>0</v>
      </c>
      <c r="BK849" s="99">
        <f>SUMIFS(通讯通路门店!$AD:$AD,通讯通路门店!$S:$S,$G849)</f>
        <v>0</v>
      </c>
      <c r="BL849" s="99">
        <f>SUMIFS(通讯通路门店!$AE:$AE,通讯通路门店!$S:$S,$G849)</f>
        <v>0</v>
      </c>
      <c r="BM849" s="99">
        <f>SUMIFS(通讯通路门店!$AF:$AF,通讯通路门店!$S:$S,$G849)</f>
        <v>0</v>
      </c>
      <c r="BN849" s="99">
        <f>SUMIFS(通讯通路门店!$AG:$AG,通讯通路门店!$S:$S,$G849)</f>
        <v>0</v>
      </c>
      <c r="BO849" s="99">
        <f>SUMIFS(通讯通路门店!$AH:$AH,通讯通路门店!$S:$S,$G849)</f>
        <v>0</v>
      </c>
      <c r="BP849" s="99">
        <f>SUMIFS(通讯通路门店!$AI:$AI,通讯通路门店!$S:$S,$G849)</f>
        <v>0</v>
      </c>
      <c r="BQ849" s="83"/>
    </row>
    <row r="850" spans="1:69">
      <c r="A850" s="99" t="str">
        <f>IFERROR(_xlfn.XLOOKUP($G850,通讯通路门店!$S$4:$S$993931,通讯通路门店!$A$4:$A$993931,0,0),"")</f>
        <v/>
      </c>
      <c r="B850" s="99" t="str">
        <f>IFERROR(_xlfn.XLOOKUP($G850,通讯通路门店!$S$4:$S$993931,通讯通路门店!$B$4:$B$993931,0,0),"")</f>
        <v/>
      </c>
      <c r="C850" s="99" t="str">
        <f>IFERROR(_xlfn.XLOOKUP($G850,通讯通路门店!$S$4:$S$993931,通讯通路门店!$C$4:$C$993931,0,0),"")</f>
        <v/>
      </c>
      <c r="D850" s="99" t="str">
        <f>IFERROR(_xlfn.XLOOKUP($G850,通讯通路门店!$S$4:$S$993931,通讯通路门店!$D$4:$D$993931,0,0),"")</f>
        <v/>
      </c>
      <c r="E850" s="83"/>
      <c r="F850" s="83"/>
      <c r="G850" s="101" t="e">
        <v>#N/A</v>
      </c>
      <c r="H850" s="102" t="str">
        <f>IFERROR(_xlfn.XLOOKUP($G850,通讯通路门店!$S$4:$S$993931,通讯通路门店!$R$4:$R$993931,0,0),"")</f>
        <v/>
      </c>
      <c r="I850" s="83"/>
      <c r="J850" s="83"/>
      <c r="K850" s="83"/>
      <c r="L850" s="83"/>
      <c r="M850" s="83"/>
      <c r="N850" s="83"/>
      <c r="O850" s="83"/>
      <c r="P850" s="83"/>
      <c r="Q850" s="83"/>
      <c r="R850" s="83"/>
      <c r="S850" s="83"/>
      <c r="T850" s="83"/>
      <c r="U850" s="99">
        <f>COUNTIF(通讯通路门店!$S:$S,$G850)</f>
        <v>0</v>
      </c>
      <c r="V850" s="99">
        <f>COUNTIFS(通讯通路门店!$S:$S,$G850,通讯通路门店!$J:$J,"综合卖场")</f>
        <v>0</v>
      </c>
      <c r="W850" s="99">
        <f>SUMIFS(通讯通路门店!$AJ:$AJ,通讯通路门店!$S:$S,通讯客户沙盘!$G850)</f>
        <v>0</v>
      </c>
      <c r="X850" s="99">
        <f t="shared" si="65"/>
        <v>0</v>
      </c>
      <c r="Y850" s="99">
        <f>COUNTIFS(通讯通路门店!$S:$S,$G850,通讯通路门店!$J:$J,"荣耀体验店")+COUNTIFS(通讯通路门店!$S:$S,$G850,通讯通路门店!$J:$J,"荣耀授权专卖店")</f>
        <v>0</v>
      </c>
      <c r="Z850" s="99">
        <f>COUNTIFS(通讯通路门店!$S:$S,$G850,通讯通路门店!$J:$J,"VIVO体验店")</f>
        <v>0</v>
      </c>
      <c r="AA850" s="99">
        <f>COUNTIFS(通讯通路门店!$S:$S,$G850,通讯通路门店!$J:$J,"OPPO体验店")</f>
        <v>0</v>
      </c>
      <c r="AB850" s="99">
        <f>COUNTIFS(通讯通路门店!$S:$S,$G850,通讯通路门店!$J:$J,"华为授权体验店")+COUNTIFS(通讯通路门店!$S:$S,$G850,通讯通路门店!$J:$J,"华为堡垒店")</f>
        <v>0</v>
      </c>
      <c r="AC850" s="99">
        <f>COUNTIFS(通讯通路门店!$S:$S,$G850,通讯通路门店!$J:$J,"小米体验店")</f>
        <v>0</v>
      </c>
      <c r="AD850" s="99">
        <f>COUNTIFS(通讯通路门店!$S:$S,$G850,通讯通路门店!$J:$J,"苹果体验店")</f>
        <v>0</v>
      </c>
      <c r="AE850" s="99">
        <f>COUNTIFS(通讯通路门店!$S:$S,$G850,通讯通路门店!$J:$J,"其他品牌专卖店")</f>
        <v>0</v>
      </c>
      <c r="AF850" s="99">
        <f>SUMIFS(通讯通路门店!$BI:$BI,通讯通路门店!$S:$S,$G850)</f>
        <v>0</v>
      </c>
      <c r="AG850" s="99">
        <f>SUMIFS(通讯通路门店!$BH:$BH,通讯通路门店!$S:$S,$G850)</f>
        <v>0</v>
      </c>
      <c r="AH850" s="99">
        <f t="shared" si="66"/>
        <v>0</v>
      </c>
      <c r="AI850" s="99">
        <f>SUMIFS(通讯通路门店!$BB:$BB,通讯通路门店!$S:$S,$G850)</f>
        <v>0</v>
      </c>
      <c r="AJ850" s="99">
        <f>SUMIFS(通讯通路门店!$BE:$BE,通讯通路门店!$S:$S,$G850)</f>
        <v>0</v>
      </c>
      <c r="AK850" s="99">
        <f>SUMIFS(通讯通路门店!$BG:$BG,通讯通路门店!$S:$S,$G850)</f>
        <v>0</v>
      </c>
      <c r="AL850" s="99">
        <f>SUMIFS(通讯通路门店!$BC:$BC,通讯通路门店!$S:$S,$G850)</f>
        <v>0</v>
      </c>
      <c r="AM850" s="99">
        <f>SUMIFS(通讯通路门店!$BD:$BD,通讯通路门店!$S:$S,$G850)</f>
        <v>0</v>
      </c>
      <c r="AN850" s="99">
        <f>SUMIFS(通讯通路门店!$BF:$BF,通讯通路门店!$S:$S,$G850)</f>
        <v>0</v>
      </c>
      <c r="AO850" s="99">
        <f t="shared" si="67"/>
        <v>0</v>
      </c>
      <c r="AP850" s="99">
        <f>SUMIFS(通讯通路门店!$K:$K,通讯通路门店!$S:$S,$G850)</f>
        <v>0</v>
      </c>
      <c r="AQ850" s="83"/>
      <c r="AR850" s="99">
        <f>SUMIFS(通讯通路门店!$T:$T,通讯通路门店!$S:$S,$G850)</f>
        <v>0</v>
      </c>
      <c r="AS850" s="99">
        <f>SUMIFS(通讯通路门店!$U:$U,通讯通路门店!$S:$S,$G850)</f>
        <v>0</v>
      </c>
      <c r="AT850" s="99">
        <f>SUMIFS(通讯通路门店!$V:$V,通讯通路门店!$S:$S,$G850)</f>
        <v>0</v>
      </c>
      <c r="AU850" s="99">
        <f>SUMIFS(通讯通路门店!$W:$W,通讯通路门店!$S:$S,$G850)</f>
        <v>0</v>
      </c>
      <c r="AV850" s="99">
        <f>SUMIFS(通讯通路门店!$Z:$Z,通讯通路门店!$S:$S,$G850)</f>
        <v>0</v>
      </c>
      <c r="AW850" s="99">
        <f>SUMIFS(通讯通路门店!$AB:$AB,通讯通路门店!$S:$S,$G850)</f>
        <v>0</v>
      </c>
      <c r="AX850" s="99">
        <f>SUMIFS(通讯通路门店!$X:$X,通讯通路门店!$S:$S,$G850)</f>
        <v>0</v>
      </c>
      <c r="AY850" s="99">
        <f>SUMIFS(通讯通路门店!$Y:$Y,通讯通路门店!$S:$S,$G850)</f>
        <v>0</v>
      </c>
      <c r="AZ850" s="99">
        <f>SUMIFS(通讯通路门店!$AA:$AA,通讯通路门店!$S:$S,$G850)</f>
        <v>0</v>
      </c>
      <c r="BA850" s="99">
        <f t="shared" si="68"/>
        <v>0</v>
      </c>
      <c r="BB850" s="99">
        <f t="shared" si="69"/>
        <v>0</v>
      </c>
      <c r="BC850" s="99">
        <f>SUMIFS(通讯通路门店!$W:$W,通讯通路门店!$S:$S,$G850,通讯通路门店!$J:$J,"荣耀体验店")+SUMIFS(通讯通路门店!$W:$W,通讯通路门店!$S:$S,$G850,通讯通路门店!$J:$J,"荣耀授权专卖店")</f>
        <v>0</v>
      </c>
      <c r="BD850" s="99">
        <f>SUMIFS(通讯通路门店!$Z:$Z,通讯通路门店!$S:$S,$G850,通讯通路门店!$J:$J,"VIVO体验店")</f>
        <v>0</v>
      </c>
      <c r="BE850" s="99">
        <f>SUMIFS(通讯通路门店!$AB:$AB,通讯通路门店!$S:$S,$G850,通讯通路门店!$J:$J,"OPPO体验店")</f>
        <v>0</v>
      </c>
      <c r="BF850" s="99">
        <f>SUMIFS(通讯通路门店!$X:$X,通讯通路门店!$S:$S,$G850,通讯通路门店!$J:$J,"华为授权体验店")+SUMIFS(通讯通路门店!$AA:$AA,通讯通路门店!$S:$S,$G850,通讯通路门店!$J:$J,"华为堡垒店")</f>
        <v>0</v>
      </c>
      <c r="BG850" s="99">
        <f>SUMIFS(通讯通路门店!$Y:$Y,通讯通路门店!$S:$S,$G850,通讯通路门店!$J:$J,"小米体验店")</f>
        <v>0</v>
      </c>
      <c r="BH850" s="99">
        <f>SUMIFS(通讯通路门店!$AA:$AA,通讯通路门店!$S:$S,$G850,通讯通路门店!$J:$J,"苹果体验店")</f>
        <v>0</v>
      </c>
      <c r="BI850" s="99">
        <f>SUMIFS(通讯通路门店!$K:$K,通讯通路门店!$S:$S,$G850,通讯通路门店!$J:$J,"其他品牌专卖店")</f>
        <v>0</v>
      </c>
      <c r="BJ850" s="99">
        <f>SUMIFS(通讯通路门店!$AC:$AC,通讯通路门店!$S:$S,$G850)</f>
        <v>0</v>
      </c>
      <c r="BK850" s="99">
        <f>SUMIFS(通讯通路门店!$AD:$AD,通讯通路门店!$S:$S,$G850)</f>
        <v>0</v>
      </c>
      <c r="BL850" s="99">
        <f>SUMIFS(通讯通路门店!$AE:$AE,通讯通路门店!$S:$S,$G850)</f>
        <v>0</v>
      </c>
      <c r="BM850" s="99">
        <f>SUMIFS(通讯通路门店!$AF:$AF,通讯通路门店!$S:$S,$G850)</f>
        <v>0</v>
      </c>
      <c r="BN850" s="99">
        <f>SUMIFS(通讯通路门店!$AG:$AG,通讯通路门店!$S:$S,$G850)</f>
        <v>0</v>
      </c>
      <c r="BO850" s="99">
        <f>SUMIFS(通讯通路门店!$AH:$AH,通讯通路门店!$S:$S,$G850)</f>
        <v>0</v>
      </c>
      <c r="BP850" s="99">
        <f>SUMIFS(通讯通路门店!$AI:$AI,通讯通路门店!$S:$S,$G850)</f>
        <v>0</v>
      </c>
      <c r="BQ850" s="83"/>
    </row>
    <row r="851" spans="1:69">
      <c r="A851" s="99" t="str">
        <f>IFERROR(_xlfn.XLOOKUP($G851,通讯通路门店!$S$4:$S$993931,通讯通路门店!$A$4:$A$993931,0,0),"")</f>
        <v/>
      </c>
      <c r="B851" s="99" t="str">
        <f>IFERROR(_xlfn.XLOOKUP($G851,通讯通路门店!$S$4:$S$993931,通讯通路门店!$B$4:$B$993931,0,0),"")</f>
        <v/>
      </c>
      <c r="C851" s="99" t="str">
        <f>IFERROR(_xlfn.XLOOKUP($G851,通讯通路门店!$S$4:$S$993931,通讯通路门店!$C$4:$C$993931,0,0),"")</f>
        <v/>
      </c>
      <c r="D851" s="99" t="str">
        <f>IFERROR(_xlfn.XLOOKUP($G851,通讯通路门店!$S$4:$S$993931,通讯通路门店!$D$4:$D$993931,0,0),"")</f>
        <v/>
      </c>
      <c r="E851" s="83"/>
      <c r="F851" s="83"/>
      <c r="G851" s="101" t="e">
        <v>#N/A</v>
      </c>
      <c r="H851" s="102" t="str">
        <f>IFERROR(_xlfn.XLOOKUP($G851,通讯通路门店!$S$4:$S$993931,通讯通路门店!$R$4:$R$993931,0,0),"")</f>
        <v/>
      </c>
      <c r="I851" s="83"/>
      <c r="J851" s="83"/>
      <c r="K851" s="83"/>
      <c r="L851" s="83"/>
      <c r="M851" s="83"/>
      <c r="N851" s="83"/>
      <c r="O851" s="83"/>
      <c r="P851" s="83"/>
      <c r="Q851" s="83"/>
      <c r="R851" s="83"/>
      <c r="S851" s="83"/>
      <c r="T851" s="83"/>
      <c r="U851" s="99">
        <f>COUNTIF(通讯通路门店!$S:$S,$G851)</f>
        <v>0</v>
      </c>
      <c r="V851" s="99">
        <f>COUNTIFS(通讯通路门店!$S:$S,$G851,通讯通路门店!$J:$J,"综合卖场")</f>
        <v>0</v>
      </c>
      <c r="W851" s="99">
        <f>SUMIFS(通讯通路门店!$AJ:$AJ,通讯通路门店!$S:$S,通讯客户沙盘!$G851)</f>
        <v>0</v>
      </c>
      <c r="X851" s="99">
        <f t="shared" si="65"/>
        <v>0</v>
      </c>
      <c r="Y851" s="99">
        <f>COUNTIFS(通讯通路门店!$S:$S,$G851,通讯通路门店!$J:$J,"荣耀体验店")+COUNTIFS(通讯通路门店!$S:$S,$G851,通讯通路门店!$J:$J,"荣耀授权专卖店")</f>
        <v>0</v>
      </c>
      <c r="Z851" s="99">
        <f>COUNTIFS(通讯通路门店!$S:$S,$G851,通讯通路门店!$J:$J,"VIVO体验店")</f>
        <v>0</v>
      </c>
      <c r="AA851" s="99">
        <f>COUNTIFS(通讯通路门店!$S:$S,$G851,通讯通路门店!$J:$J,"OPPO体验店")</f>
        <v>0</v>
      </c>
      <c r="AB851" s="99">
        <f>COUNTIFS(通讯通路门店!$S:$S,$G851,通讯通路门店!$J:$J,"华为授权体验店")+COUNTIFS(通讯通路门店!$S:$S,$G851,通讯通路门店!$J:$J,"华为堡垒店")</f>
        <v>0</v>
      </c>
      <c r="AC851" s="99">
        <f>COUNTIFS(通讯通路门店!$S:$S,$G851,通讯通路门店!$J:$J,"小米体验店")</f>
        <v>0</v>
      </c>
      <c r="AD851" s="99">
        <f>COUNTIFS(通讯通路门店!$S:$S,$G851,通讯通路门店!$J:$J,"苹果体验店")</f>
        <v>0</v>
      </c>
      <c r="AE851" s="99">
        <f>COUNTIFS(通讯通路门店!$S:$S,$G851,通讯通路门店!$J:$J,"其他品牌专卖店")</f>
        <v>0</v>
      </c>
      <c r="AF851" s="99">
        <f>SUMIFS(通讯通路门店!$BI:$BI,通讯通路门店!$S:$S,$G851)</f>
        <v>0</v>
      </c>
      <c r="AG851" s="99">
        <f>SUMIFS(通讯通路门店!$BH:$BH,通讯通路门店!$S:$S,$G851)</f>
        <v>0</v>
      </c>
      <c r="AH851" s="99">
        <f t="shared" si="66"/>
        <v>0</v>
      </c>
      <c r="AI851" s="99">
        <f>SUMIFS(通讯通路门店!$BB:$BB,通讯通路门店!$S:$S,$G851)</f>
        <v>0</v>
      </c>
      <c r="AJ851" s="99">
        <f>SUMIFS(通讯通路门店!$BE:$BE,通讯通路门店!$S:$S,$G851)</f>
        <v>0</v>
      </c>
      <c r="AK851" s="99">
        <f>SUMIFS(通讯通路门店!$BG:$BG,通讯通路门店!$S:$S,$G851)</f>
        <v>0</v>
      </c>
      <c r="AL851" s="99">
        <f>SUMIFS(通讯通路门店!$BC:$BC,通讯通路门店!$S:$S,$G851)</f>
        <v>0</v>
      </c>
      <c r="AM851" s="99">
        <f>SUMIFS(通讯通路门店!$BD:$BD,通讯通路门店!$S:$S,$G851)</f>
        <v>0</v>
      </c>
      <c r="AN851" s="99">
        <f>SUMIFS(通讯通路门店!$BF:$BF,通讯通路门店!$S:$S,$G851)</f>
        <v>0</v>
      </c>
      <c r="AO851" s="99">
        <f t="shared" si="67"/>
        <v>0</v>
      </c>
      <c r="AP851" s="99">
        <f>SUMIFS(通讯通路门店!$K:$K,通讯通路门店!$S:$S,$G851)</f>
        <v>0</v>
      </c>
      <c r="AQ851" s="83"/>
      <c r="AR851" s="99">
        <f>SUMIFS(通讯通路门店!$T:$T,通讯通路门店!$S:$S,$G851)</f>
        <v>0</v>
      </c>
      <c r="AS851" s="99">
        <f>SUMIFS(通讯通路门店!$U:$U,通讯通路门店!$S:$S,$G851)</f>
        <v>0</v>
      </c>
      <c r="AT851" s="99">
        <f>SUMIFS(通讯通路门店!$V:$V,通讯通路门店!$S:$S,$G851)</f>
        <v>0</v>
      </c>
      <c r="AU851" s="99">
        <f>SUMIFS(通讯通路门店!$W:$W,通讯通路门店!$S:$S,$G851)</f>
        <v>0</v>
      </c>
      <c r="AV851" s="99">
        <f>SUMIFS(通讯通路门店!$Z:$Z,通讯通路门店!$S:$S,$G851)</f>
        <v>0</v>
      </c>
      <c r="AW851" s="99">
        <f>SUMIFS(通讯通路门店!$AB:$AB,通讯通路门店!$S:$S,$G851)</f>
        <v>0</v>
      </c>
      <c r="AX851" s="99">
        <f>SUMIFS(通讯通路门店!$X:$X,通讯通路门店!$S:$S,$G851)</f>
        <v>0</v>
      </c>
      <c r="AY851" s="99">
        <f>SUMIFS(通讯通路门店!$Y:$Y,通讯通路门店!$S:$S,$G851)</f>
        <v>0</v>
      </c>
      <c r="AZ851" s="99">
        <f>SUMIFS(通讯通路门店!$AA:$AA,通讯通路门店!$S:$S,$G851)</f>
        <v>0</v>
      </c>
      <c r="BA851" s="99">
        <f t="shared" si="68"/>
        <v>0</v>
      </c>
      <c r="BB851" s="99">
        <f t="shared" si="69"/>
        <v>0</v>
      </c>
      <c r="BC851" s="99">
        <f>SUMIFS(通讯通路门店!$W:$W,通讯通路门店!$S:$S,$G851,通讯通路门店!$J:$J,"荣耀体验店")+SUMIFS(通讯通路门店!$W:$W,通讯通路门店!$S:$S,$G851,通讯通路门店!$J:$J,"荣耀授权专卖店")</f>
        <v>0</v>
      </c>
      <c r="BD851" s="99">
        <f>SUMIFS(通讯通路门店!$Z:$Z,通讯通路门店!$S:$S,$G851,通讯通路门店!$J:$J,"VIVO体验店")</f>
        <v>0</v>
      </c>
      <c r="BE851" s="99">
        <f>SUMIFS(通讯通路门店!$AB:$AB,通讯通路门店!$S:$S,$G851,通讯通路门店!$J:$J,"OPPO体验店")</f>
        <v>0</v>
      </c>
      <c r="BF851" s="99">
        <f>SUMIFS(通讯通路门店!$X:$X,通讯通路门店!$S:$S,$G851,通讯通路门店!$J:$J,"华为授权体验店")+SUMIFS(通讯通路门店!$AA:$AA,通讯通路门店!$S:$S,$G851,通讯通路门店!$J:$J,"华为堡垒店")</f>
        <v>0</v>
      </c>
      <c r="BG851" s="99">
        <f>SUMIFS(通讯通路门店!$Y:$Y,通讯通路门店!$S:$S,$G851,通讯通路门店!$J:$J,"小米体验店")</f>
        <v>0</v>
      </c>
      <c r="BH851" s="99">
        <f>SUMIFS(通讯通路门店!$AA:$AA,通讯通路门店!$S:$S,$G851,通讯通路门店!$J:$J,"苹果体验店")</f>
        <v>0</v>
      </c>
      <c r="BI851" s="99">
        <f>SUMIFS(通讯通路门店!$K:$K,通讯通路门店!$S:$S,$G851,通讯通路门店!$J:$J,"其他品牌专卖店")</f>
        <v>0</v>
      </c>
      <c r="BJ851" s="99">
        <f>SUMIFS(通讯通路门店!$AC:$AC,通讯通路门店!$S:$S,$G851)</f>
        <v>0</v>
      </c>
      <c r="BK851" s="99">
        <f>SUMIFS(通讯通路门店!$AD:$AD,通讯通路门店!$S:$S,$G851)</f>
        <v>0</v>
      </c>
      <c r="BL851" s="99">
        <f>SUMIFS(通讯通路门店!$AE:$AE,通讯通路门店!$S:$S,$G851)</f>
        <v>0</v>
      </c>
      <c r="BM851" s="99">
        <f>SUMIFS(通讯通路门店!$AF:$AF,通讯通路门店!$S:$S,$G851)</f>
        <v>0</v>
      </c>
      <c r="BN851" s="99">
        <f>SUMIFS(通讯通路门店!$AG:$AG,通讯通路门店!$S:$S,$G851)</f>
        <v>0</v>
      </c>
      <c r="BO851" s="99">
        <f>SUMIFS(通讯通路门店!$AH:$AH,通讯通路门店!$S:$S,$G851)</f>
        <v>0</v>
      </c>
      <c r="BP851" s="99">
        <f>SUMIFS(通讯通路门店!$AI:$AI,通讯通路门店!$S:$S,$G851)</f>
        <v>0</v>
      </c>
      <c r="BQ851" s="83"/>
    </row>
    <row r="852" spans="1:69">
      <c r="A852" s="99" t="str">
        <f>IFERROR(_xlfn.XLOOKUP($G852,通讯通路门店!$S$4:$S$993931,通讯通路门店!$A$4:$A$993931,0,0),"")</f>
        <v/>
      </c>
      <c r="B852" s="99" t="str">
        <f>IFERROR(_xlfn.XLOOKUP($G852,通讯通路门店!$S$4:$S$993931,通讯通路门店!$B$4:$B$993931,0,0),"")</f>
        <v/>
      </c>
      <c r="C852" s="99" t="str">
        <f>IFERROR(_xlfn.XLOOKUP($G852,通讯通路门店!$S$4:$S$993931,通讯通路门店!$C$4:$C$993931,0,0),"")</f>
        <v/>
      </c>
      <c r="D852" s="99" t="str">
        <f>IFERROR(_xlfn.XLOOKUP($G852,通讯通路门店!$S$4:$S$993931,通讯通路门店!$D$4:$D$993931,0,0),"")</f>
        <v/>
      </c>
      <c r="E852" s="83"/>
      <c r="F852" s="83"/>
      <c r="G852" s="101" t="e">
        <v>#N/A</v>
      </c>
      <c r="H852" s="102" t="str">
        <f>IFERROR(_xlfn.XLOOKUP($G852,通讯通路门店!$S$4:$S$993931,通讯通路门店!$R$4:$R$993931,0,0),"")</f>
        <v/>
      </c>
      <c r="I852" s="83"/>
      <c r="J852" s="83"/>
      <c r="K852" s="83"/>
      <c r="L852" s="83"/>
      <c r="M852" s="83"/>
      <c r="N852" s="83"/>
      <c r="O852" s="83"/>
      <c r="P852" s="83"/>
      <c r="Q852" s="83"/>
      <c r="R852" s="83"/>
      <c r="S852" s="83"/>
      <c r="T852" s="83"/>
      <c r="U852" s="99">
        <f>COUNTIF(通讯通路门店!$S:$S,$G852)</f>
        <v>0</v>
      </c>
      <c r="V852" s="99">
        <f>COUNTIFS(通讯通路门店!$S:$S,$G852,通讯通路门店!$J:$J,"综合卖场")</f>
        <v>0</v>
      </c>
      <c r="W852" s="99">
        <f>SUMIFS(通讯通路门店!$AJ:$AJ,通讯通路门店!$S:$S,通讯客户沙盘!$G852)</f>
        <v>0</v>
      </c>
      <c r="X852" s="99">
        <f t="shared" si="65"/>
        <v>0</v>
      </c>
      <c r="Y852" s="99">
        <f>COUNTIFS(通讯通路门店!$S:$S,$G852,通讯通路门店!$J:$J,"荣耀体验店")+COUNTIFS(通讯通路门店!$S:$S,$G852,通讯通路门店!$J:$J,"荣耀授权专卖店")</f>
        <v>0</v>
      </c>
      <c r="Z852" s="99">
        <f>COUNTIFS(通讯通路门店!$S:$S,$G852,通讯通路门店!$J:$J,"VIVO体验店")</f>
        <v>0</v>
      </c>
      <c r="AA852" s="99">
        <f>COUNTIFS(通讯通路门店!$S:$S,$G852,通讯通路门店!$J:$J,"OPPO体验店")</f>
        <v>0</v>
      </c>
      <c r="AB852" s="99">
        <f>COUNTIFS(通讯通路门店!$S:$S,$G852,通讯通路门店!$J:$J,"华为授权体验店")+COUNTIFS(通讯通路门店!$S:$S,$G852,通讯通路门店!$J:$J,"华为堡垒店")</f>
        <v>0</v>
      </c>
      <c r="AC852" s="99">
        <f>COUNTIFS(通讯通路门店!$S:$S,$G852,通讯通路门店!$J:$J,"小米体验店")</f>
        <v>0</v>
      </c>
      <c r="AD852" s="99">
        <f>COUNTIFS(通讯通路门店!$S:$S,$G852,通讯通路门店!$J:$J,"苹果体验店")</f>
        <v>0</v>
      </c>
      <c r="AE852" s="99">
        <f>COUNTIFS(通讯通路门店!$S:$S,$G852,通讯通路门店!$J:$J,"其他品牌专卖店")</f>
        <v>0</v>
      </c>
      <c r="AF852" s="99">
        <f>SUMIFS(通讯通路门店!$BI:$BI,通讯通路门店!$S:$S,$G852)</f>
        <v>0</v>
      </c>
      <c r="AG852" s="99">
        <f>SUMIFS(通讯通路门店!$BH:$BH,通讯通路门店!$S:$S,$G852)</f>
        <v>0</v>
      </c>
      <c r="AH852" s="99">
        <f t="shared" si="66"/>
        <v>0</v>
      </c>
      <c r="AI852" s="99">
        <f>SUMIFS(通讯通路门店!$BB:$BB,通讯通路门店!$S:$S,$G852)</f>
        <v>0</v>
      </c>
      <c r="AJ852" s="99">
        <f>SUMIFS(通讯通路门店!$BE:$BE,通讯通路门店!$S:$S,$G852)</f>
        <v>0</v>
      </c>
      <c r="AK852" s="99">
        <f>SUMIFS(通讯通路门店!$BG:$BG,通讯通路门店!$S:$S,$G852)</f>
        <v>0</v>
      </c>
      <c r="AL852" s="99">
        <f>SUMIFS(通讯通路门店!$BC:$BC,通讯通路门店!$S:$S,$G852)</f>
        <v>0</v>
      </c>
      <c r="AM852" s="99">
        <f>SUMIFS(通讯通路门店!$BD:$BD,通讯通路门店!$S:$S,$G852)</f>
        <v>0</v>
      </c>
      <c r="AN852" s="99">
        <f>SUMIFS(通讯通路门店!$BF:$BF,通讯通路门店!$S:$S,$G852)</f>
        <v>0</v>
      </c>
      <c r="AO852" s="99">
        <f t="shared" si="67"/>
        <v>0</v>
      </c>
      <c r="AP852" s="99">
        <f>SUMIFS(通讯通路门店!$K:$K,通讯通路门店!$S:$S,$G852)</f>
        <v>0</v>
      </c>
      <c r="AQ852" s="83"/>
      <c r="AR852" s="99">
        <f>SUMIFS(通讯通路门店!$T:$T,通讯通路门店!$S:$S,$G852)</f>
        <v>0</v>
      </c>
      <c r="AS852" s="99">
        <f>SUMIFS(通讯通路门店!$U:$U,通讯通路门店!$S:$S,$G852)</f>
        <v>0</v>
      </c>
      <c r="AT852" s="99">
        <f>SUMIFS(通讯通路门店!$V:$V,通讯通路门店!$S:$S,$G852)</f>
        <v>0</v>
      </c>
      <c r="AU852" s="99">
        <f>SUMIFS(通讯通路门店!$W:$W,通讯通路门店!$S:$S,$G852)</f>
        <v>0</v>
      </c>
      <c r="AV852" s="99">
        <f>SUMIFS(通讯通路门店!$Z:$Z,通讯通路门店!$S:$S,$G852)</f>
        <v>0</v>
      </c>
      <c r="AW852" s="99">
        <f>SUMIFS(通讯通路门店!$AB:$AB,通讯通路门店!$S:$S,$G852)</f>
        <v>0</v>
      </c>
      <c r="AX852" s="99">
        <f>SUMIFS(通讯通路门店!$X:$X,通讯通路门店!$S:$S,$G852)</f>
        <v>0</v>
      </c>
      <c r="AY852" s="99">
        <f>SUMIFS(通讯通路门店!$Y:$Y,通讯通路门店!$S:$S,$G852)</f>
        <v>0</v>
      </c>
      <c r="AZ852" s="99">
        <f>SUMIFS(通讯通路门店!$AA:$AA,通讯通路门店!$S:$S,$G852)</f>
        <v>0</v>
      </c>
      <c r="BA852" s="99">
        <f t="shared" si="68"/>
        <v>0</v>
      </c>
      <c r="BB852" s="99">
        <f t="shared" si="69"/>
        <v>0</v>
      </c>
      <c r="BC852" s="99">
        <f>SUMIFS(通讯通路门店!$W:$W,通讯通路门店!$S:$S,$G852,通讯通路门店!$J:$J,"荣耀体验店")+SUMIFS(通讯通路门店!$W:$W,通讯通路门店!$S:$S,$G852,通讯通路门店!$J:$J,"荣耀授权专卖店")</f>
        <v>0</v>
      </c>
      <c r="BD852" s="99">
        <f>SUMIFS(通讯通路门店!$Z:$Z,通讯通路门店!$S:$S,$G852,通讯通路门店!$J:$J,"VIVO体验店")</f>
        <v>0</v>
      </c>
      <c r="BE852" s="99">
        <f>SUMIFS(通讯通路门店!$AB:$AB,通讯通路门店!$S:$S,$G852,通讯通路门店!$J:$J,"OPPO体验店")</f>
        <v>0</v>
      </c>
      <c r="BF852" s="99">
        <f>SUMIFS(通讯通路门店!$X:$X,通讯通路门店!$S:$S,$G852,通讯通路门店!$J:$J,"华为授权体验店")+SUMIFS(通讯通路门店!$AA:$AA,通讯通路门店!$S:$S,$G852,通讯通路门店!$J:$J,"华为堡垒店")</f>
        <v>0</v>
      </c>
      <c r="BG852" s="99">
        <f>SUMIFS(通讯通路门店!$Y:$Y,通讯通路门店!$S:$S,$G852,通讯通路门店!$J:$J,"小米体验店")</f>
        <v>0</v>
      </c>
      <c r="BH852" s="99">
        <f>SUMIFS(通讯通路门店!$AA:$AA,通讯通路门店!$S:$S,$G852,通讯通路门店!$J:$J,"苹果体验店")</f>
        <v>0</v>
      </c>
      <c r="BI852" s="99">
        <f>SUMIFS(通讯通路门店!$K:$K,通讯通路门店!$S:$S,$G852,通讯通路门店!$J:$J,"其他品牌专卖店")</f>
        <v>0</v>
      </c>
      <c r="BJ852" s="99">
        <f>SUMIFS(通讯通路门店!$AC:$AC,通讯通路门店!$S:$S,$G852)</f>
        <v>0</v>
      </c>
      <c r="BK852" s="99">
        <f>SUMIFS(通讯通路门店!$AD:$AD,通讯通路门店!$S:$S,$G852)</f>
        <v>0</v>
      </c>
      <c r="BL852" s="99">
        <f>SUMIFS(通讯通路门店!$AE:$AE,通讯通路门店!$S:$S,$G852)</f>
        <v>0</v>
      </c>
      <c r="BM852" s="99">
        <f>SUMIFS(通讯通路门店!$AF:$AF,通讯通路门店!$S:$S,$G852)</f>
        <v>0</v>
      </c>
      <c r="BN852" s="99">
        <f>SUMIFS(通讯通路门店!$AG:$AG,通讯通路门店!$S:$S,$G852)</f>
        <v>0</v>
      </c>
      <c r="BO852" s="99">
        <f>SUMIFS(通讯通路门店!$AH:$AH,通讯通路门店!$S:$S,$G852)</f>
        <v>0</v>
      </c>
      <c r="BP852" s="99">
        <f>SUMIFS(通讯通路门店!$AI:$AI,通讯通路门店!$S:$S,$G852)</f>
        <v>0</v>
      </c>
      <c r="BQ852" s="83"/>
    </row>
    <row r="853" spans="1:69">
      <c r="A853" s="99" t="str">
        <f>IFERROR(_xlfn.XLOOKUP($G853,通讯通路门店!$S$4:$S$993931,通讯通路门店!$A$4:$A$993931,0,0),"")</f>
        <v/>
      </c>
      <c r="B853" s="99" t="str">
        <f>IFERROR(_xlfn.XLOOKUP($G853,通讯通路门店!$S$4:$S$993931,通讯通路门店!$B$4:$B$993931,0,0),"")</f>
        <v/>
      </c>
      <c r="C853" s="99" t="str">
        <f>IFERROR(_xlfn.XLOOKUP($G853,通讯通路门店!$S$4:$S$993931,通讯通路门店!$C$4:$C$993931,0,0),"")</f>
        <v/>
      </c>
      <c r="D853" s="99" t="str">
        <f>IFERROR(_xlfn.XLOOKUP($G853,通讯通路门店!$S$4:$S$993931,通讯通路门店!$D$4:$D$993931,0,0),"")</f>
        <v/>
      </c>
      <c r="E853" s="83"/>
      <c r="F853" s="83"/>
      <c r="G853" s="101" t="e">
        <v>#N/A</v>
      </c>
      <c r="H853" s="102" t="str">
        <f>IFERROR(_xlfn.XLOOKUP($G853,通讯通路门店!$S$4:$S$993931,通讯通路门店!$R$4:$R$993931,0,0),"")</f>
        <v/>
      </c>
      <c r="I853" s="83"/>
      <c r="J853" s="83"/>
      <c r="K853" s="83"/>
      <c r="L853" s="83"/>
      <c r="M853" s="83"/>
      <c r="N853" s="83"/>
      <c r="O853" s="83"/>
      <c r="P853" s="83"/>
      <c r="Q853" s="83"/>
      <c r="R853" s="83"/>
      <c r="S853" s="83"/>
      <c r="T853" s="83"/>
      <c r="U853" s="99">
        <f>COUNTIF(通讯通路门店!$S:$S,$G853)</f>
        <v>0</v>
      </c>
      <c r="V853" s="99">
        <f>COUNTIFS(通讯通路门店!$S:$S,$G853,通讯通路门店!$J:$J,"综合卖场")</f>
        <v>0</v>
      </c>
      <c r="W853" s="99">
        <f>SUMIFS(通讯通路门店!$AJ:$AJ,通讯通路门店!$S:$S,通讯客户沙盘!$G853)</f>
        <v>0</v>
      </c>
      <c r="X853" s="99">
        <f t="shared" si="65"/>
        <v>0</v>
      </c>
      <c r="Y853" s="99">
        <f>COUNTIFS(通讯通路门店!$S:$S,$G853,通讯通路门店!$J:$J,"荣耀体验店")+COUNTIFS(通讯通路门店!$S:$S,$G853,通讯通路门店!$J:$J,"荣耀授权专卖店")</f>
        <v>0</v>
      </c>
      <c r="Z853" s="99">
        <f>COUNTIFS(通讯通路门店!$S:$S,$G853,通讯通路门店!$J:$J,"VIVO体验店")</f>
        <v>0</v>
      </c>
      <c r="AA853" s="99">
        <f>COUNTIFS(通讯通路门店!$S:$S,$G853,通讯通路门店!$J:$J,"OPPO体验店")</f>
        <v>0</v>
      </c>
      <c r="AB853" s="99">
        <f>COUNTIFS(通讯通路门店!$S:$S,$G853,通讯通路门店!$J:$J,"华为授权体验店")+COUNTIFS(通讯通路门店!$S:$S,$G853,通讯通路门店!$J:$J,"华为堡垒店")</f>
        <v>0</v>
      </c>
      <c r="AC853" s="99">
        <f>COUNTIFS(通讯通路门店!$S:$S,$G853,通讯通路门店!$J:$J,"小米体验店")</f>
        <v>0</v>
      </c>
      <c r="AD853" s="99">
        <f>COUNTIFS(通讯通路门店!$S:$S,$G853,通讯通路门店!$J:$J,"苹果体验店")</f>
        <v>0</v>
      </c>
      <c r="AE853" s="99">
        <f>COUNTIFS(通讯通路门店!$S:$S,$G853,通讯通路门店!$J:$J,"其他品牌专卖店")</f>
        <v>0</v>
      </c>
      <c r="AF853" s="99">
        <f>SUMIFS(通讯通路门店!$BI:$BI,通讯通路门店!$S:$S,$G853)</f>
        <v>0</v>
      </c>
      <c r="AG853" s="99">
        <f>SUMIFS(通讯通路门店!$BH:$BH,通讯通路门店!$S:$S,$G853)</f>
        <v>0</v>
      </c>
      <c r="AH853" s="99">
        <f t="shared" si="66"/>
        <v>0</v>
      </c>
      <c r="AI853" s="99">
        <f>SUMIFS(通讯通路门店!$BB:$BB,通讯通路门店!$S:$S,$G853)</f>
        <v>0</v>
      </c>
      <c r="AJ853" s="99">
        <f>SUMIFS(通讯通路门店!$BE:$BE,通讯通路门店!$S:$S,$G853)</f>
        <v>0</v>
      </c>
      <c r="AK853" s="99">
        <f>SUMIFS(通讯通路门店!$BG:$BG,通讯通路门店!$S:$S,$G853)</f>
        <v>0</v>
      </c>
      <c r="AL853" s="99">
        <f>SUMIFS(通讯通路门店!$BC:$BC,通讯通路门店!$S:$S,$G853)</f>
        <v>0</v>
      </c>
      <c r="AM853" s="99">
        <f>SUMIFS(通讯通路门店!$BD:$BD,通讯通路门店!$S:$S,$G853)</f>
        <v>0</v>
      </c>
      <c r="AN853" s="99">
        <f>SUMIFS(通讯通路门店!$BF:$BF,通讯通路门店!$S:$S,$G853)</f>
        <v>0</v>
      </c>
      <c r="AO853" s="99">
        <f t="shared" si="67"/>
        <v>0</v>
      </c>
      <c r="AP853" s="99">
        <f>SUMIFS(通讯通路门店!$K:$K,通讯通路门店!$S:$S,$G853)</f>
        <v>0</v>
      </c>
      <c r="AQ853" s="83"/>
      <c r="AR853" s="99">
        <f>SUMIFS(通讯通路门店!$T:$T,通讯通路门店!$S:$S,$G853)</f>
        <v>0</v>
      </c>
      <c r="AS853" s="99">
        <f>SUMIFS(通讯通路门店!$U:$U,通讯通路门店!$S:$S,$G853)</f>
        <v>0</v>
      </c>
      <c r="AT853" s="99">
        <f>SUMIFS(通讯通路门店!$V:$V,通讯通路门店!$S:$S,$G853)</f>
        <v>0</v>
      </c>
      <c r="AU853" s="99">
        <f>SUMIFS(通讯通路门店!$W:$W,通讯通路门店!$S:$S,$G853)</f>
        <v>0</v>
      </c>
      <c r="AV853" s="99">
        <f>SUMIFS(通讯通路门店!$Z:$Z,通讯通路门店!$S:$S,$G853)</f>
        <v>0</v>
      </c>
      <c r="AW853" s="99">
        <f>SUMIFS(通讯通路门店!$AB:$AB,通讯通路门店!$S:$S,$G853)</f>
        <v>0</v>
      </c>
      <c r="AX853" s="99">
        <f>SUMIFS(通讯通路门店!$X:$X,通讯通路门店!$S:$S,$G853)</f>
        <v>0</v>
      </c>
      <c r="AY853" s="99">
        <f>SUMIFS(通讯通路门店!$Y:$Y,通讯通路门店!$S:$S,$G853)</f>
        <v>0</v>
      </c>
      <c r="AZ853" s="99">
        <f>SUMIFS(通讯通路门店!$AA:$AA,通讯通路门店!$S:$S,$G853)</f>
        <v>0</v>
      </c>
      <c r="BA853" s="99">
        <f t="shared" si="68"/>
        <v>0</v>
      </c>
      <c r="BB853" s="99">
        <f t="shared" si="69"/>
        <v>0</v>
      </c>
      <c r="BC853" s="99">
        <f>SUMIFS(通讯通路门店!$W:$W,通讯通路门店!$S:$S,$G853,通讯通路门店!$J:$J,"荣耀体验店")+SUMIFS(通讯通路门店!$W:$W,通讯通路门店!$S:$S,$G853,通讯通路门店!$J:$J,"荣耀授权专卖店")</f>
        <v>0</v>
      </c>
      <c r="BD853" s="99">
        <f>SUMIFS(通讯通路门店!$Z:$Z,通讯通路门店!$S:$S,$G853,通讯通路门店!$J:$J,"VIVO体验店")</f>
        <v>0</v>
      </c>
      <c r="BE853" s="99">
        <f>SUMIFS(通讯通路门店!$AB:$AB,通讯通路门店!$S:$S,$G853,通讯通路门店!$J:$J,"OPPO体验店")</f>
        <v>0</v>
      </c>
      <c r="BF853" s="99">
        <f>SUMIFS(通讯通路门店!$X:$X,通讯通路门店!$S:$S,$G853,通讯通路门店!$J:$J,"华为授权体验店")+SUMIFS(通讯通路门店!$AA:$AA,通讯通路门店!$S:$S,$G853,通讯通路门店!$J:$J,"华为堡垒店")</f>
        <v>0</v>
      </c>
      <c r="BG853" s="99">
        <f>SUMIFS(通讯通路门店!$Y:$Y,通讯通路门店!$S:$S,$G853,通讯通路门店!$J:$J,"小米体验店")</f>
        <v>0</v>
      </c>
      <c r="BH853" s="99">
        <f>SUMIFS(通讯通路门店!$AA:$AA,通讯通路门店!$S:$S,$G853,通讯通路门店!$J:$J,"苹果体验店")</f>
        <v>0</v>
      </c>
      <c r="BI853" s="99">
        <f>SUMIFS(通讯通路门店!$K:$K,通讯通路门店!$S:$S,$G853,通讯通路门店!$J:$J,"其他品牌专卖店")</f>
        <v>0</v>
      </c>
      <c r="BJ853" s="99">
        <f>SUMIFS(通讯通路门店!$AC:$AC,通讯通路门店!$S:$S,$G853)</f>
        <v>0</v>
      </c>
      <c r="BK853" s="99">
        <f>SUMIFS(通讯通路门店!$AD:$AD,通讯通路门店!$S:$S,$G853)</f>
        <v>0</v>
      </c>
      <c r="BL853" s="99">
        <f>SUMIFS(通讯通路门店!$AE:$AE,通讯通路门店!$S:$S,$G853)</f>
        <v>0</v>
      </c>
      <c r="BM853" s="99">
        <f>SUMIFS(通讯通路门店!$AF:$AF,通讯通路门店!$S:$S,$G853)</f>
        <v>0</v>
      </c>
      <c r="BN853" s="99">
        <f>SUMIFS(通讯通路门店!$AG:$AG,通讯通路门店!$S:$S,$G853)</f>
        <v>0</v>
      </c>
      <c r="BO853" s="99">
        <f>SUMIFS(通讯通路门店!$AH:$AH,通讯通路门店!$S:$S,$G853)</f>
        <v>0</v>
      </c>
      <c r="BP853" s="99">
        <f>SUMIFS(通讯通路门店!$AI:$AI,通讯通路门店!$S:$S,$G853)</f>
        <v>0</v>
      </c>
      <c r="BQ853" s="83"/>
    </row>
    <row r="854" spans="1:69">
      <c r="A854" s="99" t="str">
        <f>IFERROR(_xlfn.XLOOKUP($G854,通讯通路门店!$S$4:$S$993931,通讯通路门店!$A$4:$A$993931,0,0),"")</f>
        <v/>
      </c>
      <c r="B854" s="99" t="str">
        <f>IFERROR(_xlfn.XLOOKUP($G854,通讯通路门店!$S$4:$S$993931,通讯通路门店!$B$4:$B$993931,0,0),"")</f>
        <v/>
      </c>
      <c r="C854" s="99" t="str">
        <f>IFERROR(_xlfn.XLOOKUP($G854,通讯通路门店!$S$4:$S$993931,通讯通路门店!$C$4:$C$993931,0,0),"")</f>
        <v/>
      </c>
      <c r="D854" s="99" t="str">
        <f>IFERROR(_xlfn.XLOOKUP($G854,通讯通路门店!$S$4:$S$993931,通讯通路门店!$D$4:$D$993931,0,0),"")</f>
        <v/>
      </c>
      <c r="E854" s="83"/>
      <c r="F854" s="83"/>
      <c r="G854" s="101" t="e">
        <v>#N/A</v>
      </c>
      <c r="H854" s="102" t="str">
        <f>IFERROR(_xlfn.XLOOKUP($G854,通讯通路门店!$S$4:$S$993931,通讯通路门店!$R$4:$R$993931,0,0),"")</f>
        <v/>
      </c>
      <c r="I854" s="83"/>
      <c r="J854" s="83"/>
      <c r="K854" s="83"/>
      <c r="L854" s="83"/>
      <c r="M854" s="83"/>
      <c r="N854" s="83"/>
      <c r="O854" s="83"/>
      <c r="P854" s="83"/>
      <c r="Q854" s="83"/>
      <c r="R854" s="83"/>
      <c r="S854" s="83"/>
      <c r="T854" s="83"/>
      <c r="U854" s="99">
        <f>COUNTIF(通讯通路门店!$S:$S,$G854)</f>
        <v>0</v>
      </c>
      <c r="V854" s="99">
        <f>COUNTIFS(通讯通路门店!$S:$S,$G854,通讯通路门店!$J:$J,"综合卖场")</f>
        <v>0</v>
      </c>
      <c r="W854" s="99">
        <f>SUMIFS(通讯通路门店!$AJ:$AJ,通讯通路门店!$S:$S,通讯客户沙盘!$G854)</f>
        <v>0</v>
      </c>
      <c r="X854" s="99">
        <f t="shared" si="65"/>
        <v>0</v>
      </c>
      <c r="Y854" s="99">
        <f>COUNTIFS(通讯通路门店!$S:$S,$G854,通讯通路门店!$J:$J,"荣耀体验店")+COUNTIFS(通讯通路门店!$S:$S,$G854,通讯通路门店!$J:$J,"荣耀授权专卖店")</f>
        <v>0</v>
      </c>
      <c r="Z854" s="99">
        <f>COUNTIFS(通讯通路门店!$S:$S,$G854,通讯通路门店!$J:$J,"VIVO体验店")</f>
        <v>0</v>
      </c>
      <c r="AA854" s="99">
        <f>COUNTIFS(通讯通路门店!$S:$S,$G854,通讯通路门店!$J:$J,"OPPO体验店")</f>
        <v>0</v>
      </c>
      <c r="AB854" s="99">
        <f>COUNTIFS(通讯通路门店!$S:$S,$G854,通讯通路门店!$J:$J,"华为授权体验店")+COUNTIFS(通讯通路门店!$S:$S,$G854,通讯通路门店!$J:$J,"华为堡垒店")</f>
        <v>0</v>
      </c>
      <c r="AC854" s="99">
        <f>COUNTIFS(通讯通路门店!$S:$S,$G854,通讯通路门店!$J:$J,"小米体验店")</f>
        <v>0</v>
      </c>
      <c r="AD854" s="99">
        <f>COUNTIFS(通讯通路门店!$S:$S,$G854,通讯通路门店!$J:$J,"苹果体验店")</f>
        <v>0</v>
      </c>
      <c r="AE854" s="99">
        <f>COUNTIFS(通讯通路门店!$S:$S,$G854,通讯通路门店!$J:$J,"其他品牌专卖店")</f>
        <v>0</v>
      </c>
      <c r="AF854" s="99">
        <f>SUMIFS(通讯通路门店!$BI:$BI,通讯通路门店!$S:$S,$G854)</f>
        <v>0</v>
      </c>
      <c r="AG854" s="99">
        <f>SUMIFS(通讯通路门店!$BH:$BH,通讯通路门店!$S:$S,$G854)</f>
        <v>0</v>
      </c>
      <c r="AH854" s="99">
        <f t="shared" si="66"/>
        <v>0</v>
      </c>
      <c r="AI854" s="99">
        <f>SUMIFS(通讯通路门店!$BB:$BB,通讯通路门店!$S:$S,$G854)</f>
        <v>0</v>
      </c>
      <c r="AJ854" s="99">
        <f>SUMIFS(通讯通路门店!$BE:$BE,通讯通路门店!$S:$S,$G854)</f>
        <v>0</v>
      </c>
      <c r="AK854" s="99">
        <f>SUMIFS(通讯通路门店!$BG:$BG,通讯通路门店!$S:$S,$G854)</f>
        <v>0</v>
      </c>
      <c r="AL854" s="99">
        <f>SUMIFS(通讯通路门店!$BC:$BC,通讯通路门店!$S:$S,$G854)</f>
        <v>0</v>
      </c>
      <c r="AM854" s="99">
        <f>SUMIFS(通讯通路门店!$BD:$BD,通讯通路门店!$S:$S,$G854)</f>
        <v>0</v>
      </c>
      <c r="AN854" s="99">
        <f>SUMIFS(通讯通路门店!$BF:$BF,通讯通路门店!$S:$S,$G854)</f>
        <v>0</v>
      </c>
      <c r="AO854" s="99">
        <f t="shared" si="67"/>
        <v>0</v>
      </c>
      <c r="AP854" s="99">
        <f>SUMIFS(通讯通路门店!$K:$K,通讯通路门店!$S:$S,$G854)</f>
        <v>0</v>
      </c>
      <c r="AQ854" s="83"/>
      <c r="AR854" s="99">
        <f>SUMIFS(通讯通路门店!$T:$T,通讯通路门店!$S:$S,$G854)</f>
        <v>0</v>
      </c>
      <c r="AS854" s="99">
        <f>SUMIFS(通讯通路门店!$U:$U,通讯通路门店!$S:$S,$G854)</f>
        <v>0</v>
      </c>
      <c r="AT854" s="99">
        <f>SUMIFS(通讯通路门店!$V:$V,通讯通路门店!$S:$S,$G854)</f>
        <v>0</v>
      </c>
      <c r="AU854" s="99">
        <f>SUMIFS(通讯通路门店!$W:$W,通讯通路门店!$S:$S,$G854)</f>
        <v>0</v>
      </c>
      <c r="AV854" s="99">
        <f>SUMIFS(通讯通路门店!$Z:$Z,通讯通路门店!$S:$S,$G854)</f>
        <v>0</v>
      </c>
      <c r="AW854" s="99">
        <f>SUMIFS(通讯通路门店!$AB:$AB,通讯通路门店!$S:$S,$G854)</f>
        <v>0</v>
      </c>
      <c r="AX854" s="99">
        <f>SUMIFS(通讯通路门店!$X:$X,通讯通路门店!$S:$S,$G854)</f>
        <v>0</v>
      </c>
      <c r="AY854" s="99">
        <f>SUMIFS(通讯通路门店!$Y:$Y,通讯通路门店!$S:$S,$G854)</f>
        <v>0</v>
      </c>
      <c r="AZ854" s="99">
        <f>SUMIFS(通讯通路门店!$AA:$AA,通讯通路门店!$S:$S,$G854)</f>
        <v>0</v>
      </c>
      <c r="BA854" s="99">
        <f t="shared" si="68"/>
        <v>0</v>
      </c>
      <c r="BB854" s="99">
        <f t="shared" si="69"/>
        <v>0</v>
      </c>
      <c r="BC854" s="99">
        <f>SUMIFS(通讯通路门店!$W:$W,通讯通路门店!$S:$S,$G854,通讯通路门店!$J:$J,"荣耀体验店")+SUMIFS(通讯通路门店!$W:$W,通讯通路门店!$S:$S,$G854,通讯通路门店!$J:$J,"荣耀授权专卖店")</f>
        <v>0</v>
      </c>
      <c r="BD854" s="99">
        <f>SUMIFS(通讯通路门店!$Z:$Z,通讯通路门店!$S:$S,$G854,通讯通路门店!$J:$J,"VIVO体验店")</f>
        <v>0</v>
      </c>
      <c r="BE854" s="99">
        <f>SUMIFS(通讯通路门店!$AB:$AB,通讯通路门店!$S:$S,$G854,通讯通路门店!$J:$J,"OPPO体验店")</f>
        <v>0</v>
      </c>
      <c r="BF854" s="99">
        <f>SUMIFS(通讯通路门店!$X:$X,通讯通路门店!$S:$S,$G854,通讯通路门店!$J:$J,"华为授权体验店")+SUMIFS(通讯通路门店!$AA:$AA,通讯通路门店!$S:$S,$G854,通讯通路门店!$J:$J,"华为堡垒店")</f>
        <v>0</v>
      </c>
      <c r="BG854" s="99">
        <f>SUMIFS(通讯通路门店!$Y:$Y,通讯通路门店!$S:$S,$G854,通讯通路门店!$J:$J,"小米体验店")</f>
        <v>0</v>
      </c>
      <c r="BH854" s="99">
        <f>SUMIFS(通讯通路门店!$AA:$AA,通讯通路门店!$S:$S,$G854,通讯通路门店!$J:$J,"苹果体验店")</f>
        <v>0</v>
      </c>
      <c r="BI854" s="99">
        <f>SUMIFS(通讯通路门店!$K:$K,通讯通路门店!$S:$S,$G854,通讯通路门店!$J:$J,"其他品牌专卖店")</f>
        <v>0</v>
      </c>
      <c r="BJ854" s="99">
        <f>SUMIFS(通讯通路门店!$AC:$AC,通讯通路门店!$S:$S,$G854)</f>
        <v>0</v>
      </c>
      <c r="BK854" s="99">
        <f>SUMIFS(通讯通路门店!$AD:$AD,通讯通路门店!$S:$S,$G854)</f>
        <v>0</v>
      </c>
      <c r="BL854" s="99">
        <f>SUMIFS(通讯通路门店!$AE:$AE,通讯通路门店!$S:$S,$G854)</f>
        <v>0</v>
      </c>
      <c r="BM854" s="99">
        <f>SUMIFS(通讯通路门店!$AF:$AF,通讯通路门店!$S:$S,$G854)</f>
        <v>0</v>
      </c>
      <c r="BN854" s="99">
        <f>SUMIFS(通讯通路门店!$AG:$AG,通讯通路门店!$S:$S,$G854)</f>
        <v>0</v>
      </c>
      <c r="BO854" s="99">
        <f>SUMIFS(通讯通路门店!$AH:$AH,通讯通路门店!$S:$S,$G854)</f>
        <v>0</v>
      </c>
      <c r="BP854" s="99">
        <f>SUMIFS(通讯通路门店!$AI:$AI,通讯通路门店!$S:$S,$G854)</f>
        <v>0</v>
      </c>
      <c r="BQ854" s="83"/>
    </row>
    <row r="855" spans="1:69">
      <c r="A855" s="99" t="str">
        <f>IFERROR(_xlfn.XLOOKUP($G855,通讯通路门店!$S$4:$S$993931,通讯通路门店!$A$4:$A$993931,0,0),"")</f>
        <v/>
      </c>
      <c r="B855" s="99" t="str">
        <f>IFERROR(_xlfn.XLOOKUP($G855,通讯通路门店!$S$4:$S$993931,通讯通路门店!$B$4:$B$993931,0,0),"")</f>
        <v/>
      </c>
      <c r="C855" s="99" t="str">
        <f>IFERROR(_xlfn.XLOOKUP($G855,通讯通路门店!$S$4:$S$993931,通讯通路门店!$C$4:$C$993931,0,0),"")</f>
        <v/>
      </c>
      <c r="D855" s="99" t="str">
        <f>IFERROR(_xlfn.XLOOKUP($G855,通讯通路门店!$S$4:$S$993931,通讯通路门店!$D$4:$D$993931,0,0),"")</f>
        <v/>
      </c>
      <c r="E855" s="83"/>
      <c r="F855" s="83"/>
      <c r="G855" s="101" t="e">
        <v>#N/A</v>
      </c>
      <c r="H855" s="102" t="str">
        <f>IFERROR(_xlfn.XLOOKUP($G855,通讯通路门店!$S$4:$S$993931,通讯通路门店!$R$4:$R$993931,0,0),"")</f>
        <v/>
      </c>
      <c r="I855" s="83"/>
      <c r="J855" s="83"/>
      <c r="K855" s="83"/>
      <c r="L855" s="83"/>
      <c r="M855" s="83"/>
      <c r="N855" s="83"/>
      <c r="O855" s="83"/>
      <c r="P855" s="83"/>
      <c r="Q855" s="83"/>
      <c r="R855" s="83"/>
      <c r="S855" s="83"/>
      <c r="T855" s="83"/>
      <c r="U855" s="99">
        <f>COUNTIF(通讯通路门店!$S:$S,$G855)</f>
        <v>0</v>
      </c>
      <c r="V855" s="99">
        <f>COUNTIFS(通讯通路门店!$S:$S,$G855,通讯通路门店!$J:$J,"综合卖场")</f>
        <v>0</v>
      </c>
      <c r="W855" s="99">
        <f>SUMIFS(通讯通路门店!$AJ:$AJ,通讯通路门店!$S:$S,通讯客户沙盘!$G855)</f>
        <v>0</v>
      </c>
      <c r="X855" s="99">
        <f t="shared" si="65"/>
        <v>0</v>
      </c>
      <c r="Y855" s="99">
        <f>COUNTIFS(通讯通路门店!$S:$S,$G855,通讯通路门店!$J:$J,"荣耀体验店")+COUNTIFS(通讯通路门店!$S:$S,$G855,通讯通路门店!$J:$J,"荣耀授权专卖店")</f>
        <v>0</v>
      </c>
      <c r="Z855" s="99">
        <f>COUNTIFS(通讯通路门店!$S:$S,$G855,通讯通路门店!$J:$J,"VIVO体验店")</f>
        <v>0</v>
      </c>
      <c r="AA855" s="99">
        <f>COUNTIFS(通讯通路门店!$S:$S,$G855,通讯通路门店!$J:$J,"OPPO体验店")</f>
        <v>0</v>
      </c>
      <c r="AB855" s="99">
        <f>COUNTIFS(通讯通路门店!$S:$S,$G855,通讯通路门店!$J:$J,"华为授权体验店")+COUNTIFS(通讯通路门店!$S:$S,$G855,通讯通路门店!$J:$J,"华为堡垒店")</f>
        <v>0</v>
      </c>
      <c r="AC855" s="99">
        <f>COUNTIFS(通讯通路门店!$S:$S,$G855,通讯通路门店!$J:$J,"小米体验店")</f>
        <v>0</v>
      </c>
      <c r="AD855" s="99">
        <f>COUNTIFS(通讯通路门店!$S:$S,$G855,通讯通路门店!$J:$J,"苹果体验店")</f>
        <v>0</v>
      </c>
      <c r="AE855" s="99">
        <f>COUNTIFS(通讯通路门店!$S:$S,$G855,通讯通路门店!$J:$J,"其他品牌专卖店")</f>
        <v>0</v>
      </c>
      <c r="AF855" s="99">
        <f>SUMIFS(通讯通路门店!$BI:$BI,通讯通路门店!$S:$S,$G855)</f>
        <v>0</v>
      </c>
      <c r="AG855" s="99">
        <f>SUMIFS(通讯通路门店!$BH:$BH,通讯通路门店!$S:$S,$G855)</f>
        <v>0</v>
      </c>
      <c r="AH855" s="99">
        <f t="shared" si="66"/>
        <v>0</v>
      </c>
      <c r="AI855" s="99">
        <f>SUMIFS(通讯通路门店!$BB:$BB,通讯通路门店!$S:$S,$G855)</f>
        <v>0</v>
      </c>
      <c r="AJ855" s="99">
        <f>SUMIFS(通讯通路门店!$BE:$BE,通讯通路门店!$S:$S,$G855)</f>
        <v>0</v>
      </c>
      <c r="AK855" s="99">
        <f>SUMIFS(通讯通路门店!$BG:$BG,通讯通路门店!$S:$S,$G855)</f>
        <v>0</v>
      </c>
      <c r="AL855" s="99">
        <f>SUMIFS(通讯通路门店!$BC:$BC,通讯通路门店!$S:$S,$G855)</f>
        <v>0</v>
      </c>
      <c r="AM855" s="99">
        <f>SUMIFS(通讯通路门店!$BD:$BD,通讯通路门店!$S:$S,$G855)</f>
        <v>0</v>
      </c>
      <c r="AN855" s="99">
        <f>SUMIFS(通讯通路门店!$BF:$BF,通讯通路门店!$S:$S,$G855)</f>
        <v>0</v>
      </c>
      <c r="AO855" s="99">
        <f t="shared" si="67"/>
        <v>0</v>
      </c>
      <c r="AP855" s="99">
        <f>SUMIFS(通讯通路门店!$K:$K,通讯通路门店!$S:$S,$G855)</f>
        <v>0</v>
      </c>
      <c r="AQ855" s="83"/>
      <c r="AR855" s="99">
        <f>SUMIFS(通讯通路门店!$T:$T,通讯通路门店!$S:$S,$G855)</f>
        <v>0</v>
      </c>
      <c r="AS855" s="99">
        <f>SUMIFS(通讯通路门店!$U:$U,通讯通路门店!$S:$S,$G855)</f>
        <v>0</v>
      </c>
      <c r="AT855" s="99">
        <f>SUMIFS(通讯通路门店!$V:$V,通讯通路门店!$S:$S,$G855)</f>
        <v>0</v>
      </c>
      <c r="AU855" s="99">
        <f>SUMIFS(通讯通路门店!$W:$W,通讯通路门店!$S:$S,$G855)</f>
        <v>0</v>
      </c>
      <c r="AV855" s="99">
        <f>SUMIFS(通讯通路门店!$Z:$Z,通讯通路门店!$S:$S,$G855)</f>
        <v>0</v>
      </c>
      <c r="AW855" s="99">
        <f>SUMIFS(通讯通路门店!$AB:$AB,通讯通路门店!$S:$S,$G855)</f>
        <v>0</v>
      </c>
      <c r="AX855" s="99">
        <f>SUMIFS(通讯通路门店!$X:$X,通讯通路门店!$S:$S,$G855)</f>
        <v>0</v>
      </c>
      <c r="AY855" s="99">
        <f>SUMIFS(通讯通路门店!$Y:$Y,通讯通路门店!$S:$S,$G855)</f>
        <v>0</v>
      </c>
      <c r="AZ855" s="99">
        <f>SUMIFS(通讯通路门店!$AA:$AA,通讯通路门店!$S:$S,$G855)</f>
        <v>0</v>
      </c>
      <c r="BA855" s="99">
        <f t="shared" si="68"/>
        <v>0</v>
      </c>
      <c r="BB855" s="99">
        <f t="shared" si="69"/>
        <v>0</v>
      </c>
      <c r="BC855" s="99">
        <f>SUMIFS(通讯通路门店!$W:$W,通讯通路门店!$S:$S,$G855,通讯通路门店!$J:$J,"荣耀体验店")+SUMIFS(通讯通路门店!$W:$W,通讯通路门店!$S:$S,$G855,通讯通路门店!$J:$J,"荣耀授权专卖店")</f>
        <v>0</v>
      </c>
      <c r="BD855" s="99">
        <f>SUMIFS(通讯通路门店!$Z:$Z,通讯通路门店!$S:$S,$G855,通讯通路门店!$J:$J,"VIVO体验店")</f>
        <v>0</v>
      </c>
      <c r="BE855" s="99">
        <f>SUMIFS(通讯通路门店!$AB:$AB,通讯通路门店!$S:$S,$G855,通讯通路门店!$J:$J,"OPPO体验店")</f>
        <v>0</v>
      </c>
      <c r="BF855" s="99">
        <f>SUMIFS(通讯通路门店!$X:$X,通讯通路门店!$S:$S,$G855,通讯通路门店!$J:$J,"华为授权体验店")+SUMIFS(通讯通路门店!$AA:$AA,通讯通路门店!$S:$S,$G855,通讯通路门店!$J:$J,"华为堡垒店")</f>
        <v>0</v>
      </c>
      <c r="BG855" s="99">
        <f>SUMIFS(通讯通路门店!$Y:$Y,通讯通路门店!$S:$S,$G855,通讯通路门店!$J:$J,"小米体验店")</f>
        <v>0</v>
      </c>
      <c r="BH855" s="99">
        <f>SUMIFS(通讯通路门店!$AA:$AA,通讯通路门店!$S:$S,$G855,通讯通路门店!$J:$J,"苹果体验店")</f>
        <v>0</v>
      </c>
      <c r="BI855" s="99">
        <f>SUMIFS(通讯通路门店!$K:$K,通讯通路门店!$S:$S,$G855,通讯通路门店!$J:$J,"其他品牌专卖店")</f>
        <v>0</v>
      </c>
      <c r="BJ855" s="99">
        <f>SUMIFS(通讯通路门店!$AC:$AC,通讯通路门店!$S:$S,$G855)</f>
        <v>0</v>
      </c>
      <c r="BK855" s="99">
        <f>SUMIFS(通讯通路门店!$AD:$AD,通讯通路门店!$S:$S,$G855)</f>
        <v>0</v>
      </c>
      <c r="BL855" s="99">
        <f>SUMIFS(通讯通路门店!$AE:$AE,通讯通路门店!$S:$S,$G855)</f>
        <v>0</v>
      </c>
      <c r="BM855" s="99">
        <f>SUMIFS(通讯通路门店!$AF:$AF,通讯通路门店!$S:$S,$G855)</f>
        <v>0</v>
      </c>
      <c r="BN855" s="99">
        <f>SUMIFS(通讯通路门店!$AG:$AG,通讯通路门店!$S:$S,$G855)</f>
        <v>0</v>
      </c>
      <c r="BO855" s="99">
        <f>SUMIFS(通讯通路门店!$AH:$AH,通讯通路门店!$S:$S,$G855)</f>
        <v>0</v>
      </c>
      <c r="BP855" s="99">
        <f>SUMIFS(通讯通路门店!$AI:$AI,通讯通路门店!$S:$S,$G855)</f>
        <v>0</v>
      </c>
      <c r="BQ855" s="83"/>
    </row>
    <row r="856" spans="1:69">
      <c r="A856" s="99" t="str">
        <f>IFERROR(_xlfn.XLOOKUP($G856,通讯通路门店!$S$4:$S$993931,通讯通路门店!$A$4:$A$993931,0,0),"")</f>
        <v/>
      </c>
      <c r="B856" s="99" t="str">
        <f>IFERROR(_xlfn.XLOOKUP($G856,通讯通路门店!$S$4:$S$993931,通讯通路门店!$B$4:$B$993931,0,0),"")</f>
        <v/>
      </c>
      <c r="C856" s="99" t="str">
        <f>IFERROR(_xlfn.XLOOKUP($G856,通讯通路门店!$S$4:$S$993931,通讯通路门店!$C$4:$C$993931,0,0),"")</f>
        <v/>
      </c>
      <c r="D856" s="99" t="str">
        <f>IFERROR(_xlfn.XLOOKUP($G856,通讯通路门店!$S$4:$S$993931,通讯通路门店!$D$4:$D$993931,0,0),"")</f>
        <v/>
      </c>
      <c r="E856" s="83"/>
      <c r="F856" s="83"/>
      <c r="G856" s="101" t="e">
        <v>#N/A</v>
      </c>
      <c r="H856" s="102" t="str">
        <f>IFERROR(_xlfn.XLOOKUP($G856,通讯通路门店!$S$4:$S$993931,通讯通路门店!$R$4:$R$993931,0,0),"")</f>
        <v/>
      </c>
      <c r="I856" s="83"/>
      <c r="J856" s="83"/>
      <c r="K856" s="83"/>
      <c r="L856" s="83"/>
      <c r="M856" s="83"/>
      <c r="N856" s="83"/>
      <c r="O856" s="83"/>
      <c r="P856" s="83"/>
      <c r="Q856" s="83"/>
      <c r="R856" s="83"/>
      <c r="S856" s="83"/>
      <c r="T856" s="83"/>
      <c r="U856" s="99">
        <f>COUNTIF(通讯通路门店!$S:$S,$G856)</f>
        <v>0</v>
      </c>
      <c r="V856" s="99">
        <f>COUNTIFS(通讯通路门店!$S:$S,$G856,通讯通路门店!$J:$J,"综合卖场")</f>
        <v>0</v>
      </c>
      <c r="W856" s="99">
        <f>SUMIFS(通讯通路门店!$AJ:$AJ,通讯通路门店!$S:$S,通讯客户沙盘!$G856)</f>
        <v>0</v>
      </c>
      <c r="X856" s="99">
        <f t="shared" si="65"/>
        <v>0</v>
      </c>
      <c r="Y856" s="99">
        <f>COUNTIFS(通讯通路门店!$S:$S,$G856,通讯通路门店!$J:$J,"荣耀体验店")+COUNTIFS(通讯通路门店!$S:$S,$G856,通讯通路门店!$J:$J,"荣耀授权专卖店")</f>
        <v>0</v>
      </c>
      <c r="Z856" s="99">
        <f>COUNTIFS(通讯通路门店!$S:$S,$G856,通讯通路门店!$J:$J,"VIVO体验店")</f>
        <v>0</v>
      </c>
      <c r="AA856" s="99">
        <f>COUNTIFS(通讯通路门店!$S:$S,$G856,通讯通路门店!$J:$J,"OPPO体验店")</f>
        <v>0</v>
      </c>
      <c r="AB856" s="99">
        <f>COUNTIFS(通讯通路门店!$S:$S,$G856,通讯通路门店!$J:$J,"华为授权体验店")+COUNTIFS(通讯通路门店!$S:$S,$G856,通讯通路门店!$J:$J,"华为堡垒店")</f>
        <v>0</v>
      </c>
      <c r="AC856" s="99">
        <f>COUNTIFS(通讯通路门店!$S:$S,$G856,通讯通路门店!$J:$J,"小米体验店")</f>
        <v>0</v>
      </c>
      <c r="AD856" s="99">
        <f>COUNTIFS(通讯通路门店!$S:$S,$G856,通讯通路门店!$J:$J,"苹果体验店")</f>
        <v>0</v>
      </c>
      <c r="AE856" s="99">
        <f>COUNTIFS(通讯通路门店!$S:$S,$G856,通讯通路门店!$J:$J,"其他品牌专卖店")</f>
        <v>0</v>
      </c>
      <c r="AF856" s="99">
        <f>SUMIFS(通讯通路门店!$BI:$BI,通讯通路门店!$S:$S,$G856)</f>
        <v>0</v>
      </c>
      <c r="AG856" s="99">
        <f>SUMIFS(通讯通路门店!$BH:$BH,通讯通路门店!$S:$S,$G856)</f>
        <v>0</v>
      </c>
      <c r="AH856" s="99">
        <f t="shared" si="66"/>
        <v>0</v>
      </c>
      <c r="AI856" s="99">
        <f>SUMIFS(通讯通路门店!$BB:$BB,通讯通路门店!$S:$S,$G856)</f>
        <v>0</v>
      </c>
      <c r="AJ856" s="99">
        <f>SUMIFS(通讯通路门店!$BE:$BE,通讯通路门店!$S:$S,$G856)</f>
        <v>0</v>
      </c>
      <c r="AK856" s="99">
        <f>SUMIFS(通讯通路门店!$BG:$BG,通讯通路门店!$S:$S,$G856)</f>
        <v>0</v>
      </c>
      <c r="AL856" s="99">
        <f>SUMIFS(通讯通路门店!$BC:$BC,通讯通路门店!$S:$S,$G856)</f>
        <v>0</v>
      </c>
      <c r="AM856" s="99">
        <f>SUMIFS(通讯通路门店!$BD:$BD,通讯通路门店!$S:$S,$G856)</f>
        <v>0</v>
      </c>
      <c r="AN856" s="99">
        <f>SUMIFS(通讯通路门店!$BF:$BF,通讯通路门店!$S:$S,$G856)</f>
        <v>0</v>
      </c>
      <c r="AO856" s="99">
        <f t="shared" si="67"/>
        <v>0</v>
      </c>
      <c r="AP856" s="99">
        <f>SUMIFS(通讯通路门店!$K:$K,通讯通路门店!$S:$S,$G856)</f>
        <v>0</v>
      </c>
      <c r="AQ856" s="83"/>
      <c r="AR856" s="99">
        <f>SUMIFS(通讯通路门店!$T:$T,通讯通路门店!$S:$S,$G856)</f>
        <v>0</v>
      </c>
      <c r="AS856" s="99">
        <f>SUMIFS(通讯通路门店!$U:$U,通讯通路门店!$S:$S,$G856)</f>
        <v>0</v>
      </c>
      <c r="AT856" s="99">
        <f>SUMIFS(通讯通路门店!$V:$V,通讯通路门店!$S:$S,$G856)</f>
        <v>0</v>
      </c>
      <c r="AU856" s="99">
        <f>SUMIFS(通讯通路门店!$W:$W,通讯通路门店!$S:$S,$G856)</f>
        <v>0</v>
      </c>
      <c r="AV856" s="99">
        <f>SUMIFS(通讯通路门店!$Z:$Z,通讯通路门店!$S:$S,$G856)</f>
        <v>0</v>
      </c>
      <c r="AW856" s="99">
        <f>SUMIFS(通讯通路门店!$AB:$AB,通讯通路门店!$S:$S,$G856)</f>
        <v>0</v>
      </c>
      <c r="AX856" s="99">
        <f>SUMIFS(通讯通路门店!$X:$X,通讯通路门店!$S:$S,$G856)</f>
        <v>0</v>
      </c>
      <c r="AY856" s="99">
        <f>SUMIFS(通讯通路门店!$Y:$Y,通讯通路门店!$S:$S,$G856)</f>
        <v>0</v>
      </c>
      <c r="AZ856" s="99">
        <f>SUMIFS(通讯通路门店!$AA:$AA,通讯通路门店!$S:$S,$G856)</f>
        <v>0</v>
      </c>
      <c r="BA856" s="99">
        <f t="shared" si="68"/>
        <v>0</v>
      </c>
      <c r="BB856" s="99">
        <f t="shared" si="69"/>
        <v>0</v>
      </c>
      <c r="BC856" s="99">
        <f>SUMIFS(通讯通路门店!$W:$W,通讯通路门店!$S:$S,$G856,通讯通路门店!$J:$J,"荣耀体验店")+SUMIFS(通讯通路门店!$W:$W,通讯通路门店!$S:$S,$G856,通讯通路门店!$J:$J,"荣耀授权专卖店")</f>
        <v>0</v>
      </c>
      <c r="BD856" s="99">
        <f>SUMIFS(通讯通路门店!$Z:$Z,通讯通路门店!$S:$S,$G856,通讯通路门店!$J:$J,"VIVO体验店")</f>
        <v>0</v>
      </c>
      <c r="BE856" s="99">
        <f>SUMIFS(通讯通路门店!$AB:$AB,通讯通路门店!$S:$S,$G856,通讯通路门店!$J:$J,"OPPO体验店")</f>
        <v>0</v>
      </c>
      <c r="BF856" s="99">
        <f>SUMIFS(通讯通路门店!$X:$X,通讯通路门店!$S:$S,$G856,通讯通路门店!$J:$J,"华为授权体验店")+SUMIFS(通讯通路门店!$AA:$AA,通讯通路门店!$S:$S,$G856,通讯通路门店!$J:$J,"华为堡垒店")</f>
        <v>0</v>
      </c>
      <c r="BG856" s="99">
        <f>SUMIFS(通讯通路门店!$Y:$Y,通讯通路门店!$S:$S,$G856,通讯通路门店!$J:$J,"小米体验店")</f>
        <v>0</v>
      </c>
      <c r="BH856" s="99">
        <f>SUMIFS(通讯通路门店!$AA:$AA,通讯通路门店!$S:$S,$G856,通讯通路门店!$J:$J,"苹果体验店")</f>
        <v>0</v>
      </c>
      <c r="BI856" s="99">
        <f>SUMIFS(通讯通路门店!$K:$K,通讯通路门店!$S:$S,$G856,通讯通路门店!$J:$J,"其他品牌专卖店")</f>
        <v>0</v>
      </c>
      <c r="BJ856" s="99">
        <f>SUMIFS(通讯通路门店!$AC:$AC,通讯通路门店!$S:$S,$G856)</f>
        <v>0</v>
      </c>
      <c r="BK856" s="99">
        <f>SUMIFS(通讯通路门店!$AD:$AD,通讯通路门店!$S:$S,$G856)</f>
        <v>0</v>
      </c>
      <c r="BL856" s="99">
        <f>SUMIFS(通讯通路门店!$AE:$AE,通讯通路门店!$S:$S,$G856)</f>
        <v>0</v>
      </c>
      <c r="BM856" s="99">
        <f>SUMIFS(通讯通路门店!$AF:$AF,通讯通路门店!$S:$S,$G856)</f>
        <v>0</v>
      </c>
      <c r="BN856" s="99">
        <f>SUMIFS(通讯通路门店!$AG:$AG,通讯通路门店!$S:$S,$G856)</f>
        <v>0</v>
      </c>
      <c r="BO856" s="99">
        <f>SUMIFS(通讯通路门店!$AH:$AH,通讯通路门店!$S:$S,$G856)</f>
        <v>0</v>
      </c>
      <c r="BP856" s="99">
        <f>SUMIFS(通讯通路门店!$AI:$AI,通讯通路门店!$S:$S,$G856)</f>
        <v>0</v>
      </c>
      <c r="BQ856" s="83"/>
    </row>
    <row r="857" spans="1:69">
      <c r="A857" s="99" t="str">
        <f>IFERROR(_xlfn.XLOOKUP($G857,通讯通路门店!$S$4:$S$993931,通讯通路门店!$A$4:$A$993931,0,0),"")</f>
        <v/>
      </c>
      <c r="B857" s="99" t="str">
        <f>IFERROR(_xlfn.XLOOKUP($G857,通讯通路门店!$S$4:$S$993931,通讯通路门店!$B$4:$B$993931,0,0),"")</f>
        <v/>
      </c>
      <c r="C857" s="99" t="str">
        <f>IFERROR(_xlfn.XLOOKUP($G857,通讯通路门店!$S$4:$S$993931,通讯通路门店!$C$4:$C$993931,0,0),"")</f>
        <v/>
      </c>
      <c r="D857" s="99" t="str">
        <f>IFERROR(_xlfn.XLOOKUP($G857,通讯通路门店!$S$4:$S$993931,通讯通路门店!$D$4:$D$993931,0,0),"")</f>
        <v/>
      </c>
      <c r="E857" s="83"/>
      <c r="F857" s="83"/>
      <c r="G857" s="101" t="e">
        <v>#N/A</v>
      </c>
      <c r="H857" s="102" t="str">
        <f>IFERROR(_xlfn.XLOOKUP($G857,通讯通路门店!$S$4:$S$993931,通讯通路门店!$R$4:$R$993931,0,0),"")</f>
        <v/>
      </c>
      <c r="I857" s="83"/>
      <c r="J857" s="83"/>
      <c r="K857" s="83"/>
      <c r="L857" s="83"/>
      <c r="M857" s="83"/>
      <c r="N857" s="83"/>
      <c r="O857" s="83"/>
      <c r="P857" s="83"/>
      <c r="Q857" s="83"/>
      <c r="R857" s="83"/>
      <c r="S857" s="83"/>
      <c r="T857" s="83"/>
      <c r="U857" s="99">
        <f>COUNTIF(通讯通路门店!$S:$S,$G857)</f>
        <v>0</v>
      </c>
      <c r="V857" s="99">
        <f>COUNTIFS(通讯通路门店!$S:$S,$G857,通讯通路门店!$J:$J,"综合卖场")</f>
        <v>0</v>
      </c>
      <c r="W857" s="99">
        <f>SUMIFS(通讯通路门店!$AJ:$AJ,通讯通路门店!$S:$S,通讯客户沙盘!$G857)</f>
        <v>0</v>
      </c>
      <c r="X857" s="99">
        <f t="shared" si="65"/>
        <v>0</v>
      </c>
      <c r="Y857" s="99">
        <f>COUNTIFS(通讯通路门店!$S:$S,$G857,通讯通路门店!$J:$J,"荣耀体验店")+COUNTIFS(通讯通路门店!$S:$S,$G857,通讯通路门店!$J:$J,"荣耀授权专卖店")</f>
        <v>0</v>
      </c>
      <c r="Z857" s="99">
        <f>COUNTIFS(通讯通路门店!$S:$S,$G857,通讯通路门店!$J:$J,"VIVO体验店")</f>
        <v>0</v>
      </c>
      <c r="AA857" s="99">
        <f>COUNTIFS(通讯通路门店!$S:$S,$G857,通讯通路门店!$J:$J,"OPPO体验店")</f>
        <v>0</v>
      </c>
      <c r="AB857" s="99">
        <f>COUNTIFS(通讯通路门店!$S:$S,$G857,通讯通路门店!$J:$J,"华为授权体验店")+COUNTIFS(通讯通路门店!$S:$S,$G857,通讯通路门店!$J:$J,"华为堡垒店")</f>
        <v>0</v>
      </c>
      <c r="AC857" s="99">
        <f>COUNTIFS(通讯通路门店!$S:$S,$G857,通讯通路门店!$J:$J,"小米体验店")</f>
        <v>0</v>
      </c>
      <c r="AD857" s="99">
        <f>COUNTIFS(通讯通路门店!$S:$S,$G857,通讯通路门店!$J:$J,"苹果体验店")</f>
        <v>0</v>
      </c>
      <c r="AE857" s="99">
        <f>COUNTIFS(通讯通路门店!$S:$S,$G857,通讯通路门店!$J:$J,"其他品牌专卖店")</f>
        <v>0</v>
      </c>
      <c r="AF857" s="99">
        <f>SUMIFS(通讯通路门店!$BI:$BI,通讯通路门店!$S:$S,$G857)</f>
        <v>0</v>
      </c>
      <c r="AG857" s="99">
        <f>SUMIFS(通讯通路门店!$BH:$BH,通讯通路门店!$S:$S,$G857)</f>
        <v>0</v>
      </c>
      <c r="AH857" s="99">
        <f t="shared" si="66"/>
        <v>0</v>
      </c>
      <c r="AI857" s="99">
        <f>SUMIFS(通讯通路门店!$BB:$BB,通讯通路门店!$S:$S,$G857)</f>
        <v>0</v>
      </c>
      <c r="AJ857" s="99">
        <f>SUMIFS(通讯通路门店!$BE:$BE,通讯通路门店!$S:$S,$G857)</f>
        <v>0</v>
      </c>
      <c r="AK857" s="99">
        <f>SUMIFS(通讯通路门店!$BG:$BG,通讯通路门店!$S:$S,$G857)</f>
        <v>0</v>
      </c>
      <c r="AL857" s="99">
        <f>SUMIFS(通讯通路门店!$BC:$BC,通讯通路门店!$S:$S,$G857)</f>
        <v>0</v>
      </c>
      <c r="AM857" s="99">
        <f>SUMIFS(通讯通路门店!$BD:$BD,通讯通路门店!$S:$S,$G857)</f>
        <v>0</v>
      </c>
      <c r="AN857" s="99">
        <f>SUMIFS(通讯通路门店!$BF:$BF,通讯通路门店!$S:$S,$G857)</f>
        <v>0</v>
      </c>
      <c r="AO857" s="99">
        <f t="shared" si="67"/>
        <v>0</v>
      </c>
      <c r="AP857" s="99">
        <f>SUMIFS(通讯通路门店!$K:$K,通讯通路门店!$S:$S,$G857)</f>
        <v>0</v>
      </c>
      <c r="AQ857" s="83"/>
      <c r="AR857" s="99">
        <f>SUMIFS(通讯通路门店!$T:$T,通讯通路门店!$S:$S,$G857)</f>
        <v>0</v>
      </c>
      <c r="AS857" s="99">
        <f>SUMIFS(通讯通路门店!$U:$U,通讯通路门店!$S:$S,$G857)</f>
        <v>0</v>
      </c>
      <c r="AT857" s="99">
        <f>SUMIFS(通讯通路门店!$V:$V,通讯通路门店!$S:$S,$G857)</f>
        <v>0</v>
      </c>
      <c r="AU857" s="99">
        <f>SUMIFS(通讯通路门店!$W:$W,通讯通路门店!$S:$S,$G857)</f>
        <v>0</v>
      </c>
      <c r="AV857" s="99">
        <f>SUMIFS(通讯通路门店!$Z:$Z,通讯通路门店!$S:$S,$G857)</f>
        <v>0</v>
      </c>
      <c r="AW857" s="99">
        <f>SUMIFS(通讯通路门店!$AB:$AB,通讯通路门店!$S:$S,$G857)</f>
        <v>0</v>
      </c>
      <c r="AX857" s="99">
        <f>SUMIFS(通讯通路门店!$X:$X,通讯通路门店!$S:$S,$G857)</f>
        <v>0</v>
      </c>
      <c r="AY857" s="99">
        <f>SUMIFS(通讯通路门店!$Y:$Y,通讯通路门店!$S:$S,$G857)</f>
        <v>0</v>
      </c>
      <c r="AZ857" s="99">
        <f>SUMIFS(通讯通路门店!$AA:$AA,通讯通路门店!$S:$S,$G857)</f>
        <v>0</v>
      </c>
      <c r="BA857" s="99">
        <f t="shared" si="68"/>
        <v>0</v>
      </c>
      <c r="BB857" s="99">
        <f t="shared" si="69"/>
        <v>0</v>
      </c>
      <c r="BC857" s="99">
        <f>SUMIFS(通讯通路门店!$W:$W,通讯通路门店!$S:$S,$G857,通讯通路门店!$J:$J,"荣耀体验店")+SUMIFS(通讯通路门店!$W:$W,通讯通路门店!$S:$S,$G857,通讯通路门店!$J:$J,"荣耀授权专卖店")</f>
        <v>0</v>
      </c>
      <c r="BD857" s="99">
        <f>SUMIFS(通讯通路门店!$Z:$Z,通讯通路门店!$S:$S,$G857,通讯通路门店!$J:$J,"VIVO体验店")</f>
        <v>0</v>
      </c>
      <c r="BE857" s="99">
        <f>SUMIFS(通讯通路门店!$AB:$AB,通讯通路门店!$S:$S,$G857,通讯通路门店!$J:$J,"OPPO体验店")</f>
        <v>0</v>
      </c>
      <c r="BF857" s="99">
        <f>SUMIFS(通讯通路门店!$X:$X,通讯通路门店!$S:$S,$G857,通讯通路门店!$J:$J,"华为授权体验店")+SUMIFS(通讯通路门店!$AA:$AA,通讯通路门店!$S:$S,$G857,通讯通路门店!$J:$J,"华为堡垒店")</f>
        <v>0</v>
      </c>
      <c r="BG857" s="99">
        <f>SUMIFS(通讯通路门店!$Y:$Y,通讯通路门店!$S:$S,$G857,通讯通路门店!$J:$J,"小米体验店")</f>
        <v>0</v>
      </c>
      <c r="BH857" s="99">
        <f>SUMIFS(通讯通路门店!$AA:$AA,通讯通路门店!$S:$S,$G857,通讯通路门店!$J:$J,"苹果体验店")</f>
        <v>0</v>
      </c>
      <c r="BI857" s="99">
        <f>SUMIFS(通讯通路门店!$K:$K,通讯通路门店!$S:$S,$G857,通讯通路门店!$J:$J,"其他品牌专卖店")</f>
        <v>0</v>
      </c>
      <c r="BJ857" s="99">
        <f>SUMIFS(通讯通路门店!$AC:$AC,通讯通路门店!$S:$S,$G857)</f>
        <v>0</v>
      </c>
      <c r="BK857" s="99">
        <f>SUMIFS(通讯通路门店!$AD:$AD,通讯通路门店!$S:$S,$G857)</f>
        <v>0</v>
      </c>
      <c r="BL857" s="99">
        <f>SUMIFS(通讯通路门店!$AE:$AE,通讯通路门店!$S:$S,$G857)</f>
        <v>0</v>
      </c>
      <c r="BM857" s="99">
        <f>SUMIFS(通讯通路门店!$AF:$AF,通讯通路门店!$S:$S,$G857)</f>
        <v>0</v>
      </c>
      <c r="BN857" s="99">
        <f>SUMIFS(通讯通路门店!$AG:$AG,通讯通路门店!$S:$S,$G857)</f>
        <v>0</v>
      </c>
      <c r="BO857" s="99">
        <f>SUMIFS(通讯通路门店!$AH:$AH,通讯通路门店!$S:$S,$G857)</f>
        <v>0</v>
      </c>
      <c r="BP857" s="99">
        <f>SUMIFS(通讯通路门店!$AI:$AI,通讯通路门店!$S:$S,$G857)</f>
        <v>0</v>
      </c>
      <c r="BQ857" s="83"/>
    </row>
    <row r="858" spans="1:69">
      <c r="A858" s="99" t="str">
        <f>IFERROR(_xlfn.XLOOKUP($G858,通讯通路门店!$S$4:$S$993931,通讯通路门店!$A$4:$A$993931,0,0),"")</f>
        <v/>
      </c>
      <c r="B858" s="99" t="str">
        <f>IFERROR(_xlfn.XLOOKUP($G858,通讯通路门店!$S$4:$S$993931,通讯通路门店!$B$4:$B$993931,0,0),"")</f>
        <v/>
      </c>
      <c r="C858" s="99" t="str">
        <f>IFERROR(_xlfn.XLOOKUP($G858,通讯通路门店!$S$4:$S$993931,通讯通路门店!$C$4:$C$993931,0,0),"")</f>
        <v/>
      </c>
      <c r="D858" s="99" t="str">
        <f>IFERROR(_xlfn.XLOOKUP($G858,通讯通路门店!$S$4:$S$993931,通讯通路门店!$D$4:$D$993931,0,0),"")</f>
        <v/>
      </c>
      <c r="E858" s="83"/>
      <c r="F858" s="83"/>
      <c r="G858" s="101" t="e">
        <v>#N/A</v>
      </c>
      <c r="H858" s="102" t="str">
        <f>IFERROR(_xlfn.XLOOKUP($G858,通讯通路门店!$S$4:$S$993931,通讯通路门店!$R$4:$R$993931,0,0),"")</f>
        <v/>
      </c>
      <c r="I858" s="83"/>
      <c r="J858" s="83"/>
      <c r="K858" s="83"/>
      <c r="L858" s="83"/>
      <c r="M858" s="83"/>
      <c r="N858" s="83"/>
      <c r="O858" s="83"/>
      <c r="P858" s="83"/>
      <c r="Q858" s="83"/>
      <c r="R858" s="83"/>
      <c r="S858" s="83"/>
      <c r="T858" s="83"/>
      <c r="U858" s="99">
        <f>COUNTIF(通讯通路门店!$S:$S,$G858)</f>
        <v>0</v>
      </c>
      <c r="V858" s="99">
        <f>COUNTIFS(通讯通路门店!$S:$S,$G858,通讯通路门店!$J:$J,"综合卖场")</f>
        <v>0</v>
      </c>
      <c r="W858" s="99">
        <f>SUMIFS(通讯通路门店!$AJ:$AJ,通讯通路门店!$S:$S,通讯客户沙盘!$G858)</f>
        <v>0</v>
      </c>
      <c r="X858" s="99">
        <f t="shared" si="65"/>
        <v>0</v>
      </c>
      <c r="Y858" s="99">
        <f>COUNTIFS(通讯通路门店!$S:$S,$G858,通讯通路门店!$J:$J,"荣耀体验店")+COUNTIFS(通讯通路门店!$S:$S,$G858,通讯通路门店!$J:$J,"荣耀授权专卖店")</f>
        <v>0</v>
      </c>
      <c r="Z858" s="99">
        <f>COUNTIFS(通讯通路门店!$S:$S,$G858,通讯通路门店!$J:$J,"VIVO体验店")</f>
        <v>0</v>
      </c>
      <c r="AA858" s="99">
        <f>COUNTIFS(通讯通路门店!$S:$S,$G858,通讯通路门店!$J:$J,"OPPO体验店")</f>
        <v>0</v>
      </c>
      <c r="AB858" s="99">
        <f>COUNTIFS(通讯通路门店!$S:$S,$G858,通讯通路门店!$J:$J,"华为授权体验店")+COUNTIFS(通讯通路门店!$S:$S,$G858,通讯通路门店!$J:$J,"华为堡垒店")</f>
        <v>0</v>
      </c>
      <c r="AC858" s="99">
        <f>COUNTIFS(通讯通路门店!$S:$S,$G858,通讯通路门店!$J:$J,"小米体验店")</f>
        <v>0</v>
      </c>
      <c r="AD858" s="99">
        <f>COUNTIFS(通讯通路门店!$S:$S,$G858,通讯通路门店!$J:$J,"苹果体验店")</f>
        <v>0</v>
      </c>
      <c r="AE858" s="99">
        <f>COUNTIFS(通讯通路门店!$S:$S,$G858,通讯通路门店!$J:$J,"其他品牌专卖店")</f>
        <v>0</v>
      </c>
      <c r="AF858" s="99">
        <f>SUMIFS(通讯通路门店!$BI:$BI,通讯通路门店!$S:$S,$G858)</f>
        <v>0</v>
      </c>
      <c r="AG858" s="99">
        <f>SUMIFS(通讯通路门店!$BH:$BH,通讯通路门店!$S:$S,$G858)</f>
        <v>0</v>
      </c>
      <c r="AH858" s="99">
        <f t="shared" si="66"/>
        <v>0</v>
      </c>
      <c r="AI858" s="99">
        <f>SUMIFS(通讯通路门店!$BB:$BB,通讯通路门店!$S:$S,$G858)</f>
        <v>0</v>
      </c>
      <c r="AJ858" s="99">
        <f>SUMIFS(通讯通路门店!$BE:$BE,通讯通路门店!$S:$S,$G858)</f>
        <v>0</v>
      </c>
      <c r="AK858" s="99">
        <f>SUMIFS(通讯通路门店!$BG:$BG,通讯通路门店!$S:$S,$G858)</f>
        <v>0</v>
      </c>
      <c r="AL858" s="99">
        <f>SUMIFS(通讯通路门店!$BC:$BC,通讯通路门店!$S:$S,$G858)</f>
        <v>0</v>
      </c>
      <c r="AM858" s="99">
        <f>SUMIFS(通讯通路门店!$BD:$BD,通讯通路门店!$S:$S,$G858)</f>
        <v>0</v>
      </c>
      <c r="AN858" s="99">
        <f>SUMIFS(通讯通路门店!$BF:$BF,通讯通路门店!$S:$S,$G858)</f>
        <v>0</v>
      </c>
      <c r="AO858" s="99">
        <f t="shared" si="67"/>
        <v>0</v>
      </c>
      <c r="AP858" s="99">
        <f>SUMIFS(通讯通路门店!$K:$K,通讯通路门店!$S:$S,$G858)</f>
        <v>0</v>
      </c>
      <c r="AQ858" s="83"/>
      <c r="AR858" s="99">
        <f>SUMIFS(通讯通路门店!$T:$T,通讯通路门店!$S:$S,$G858)</f>
        <v>0</v>
      </c>
      <c r="AS858" s="99">
        <f>SUMIFS(通讯通路门店!$U:$U,通讯通路门店!$S:$S,$G858)</f>
        <v>0</v>
      </c>
      <c r="AT858" s="99">
        <f>SUMIFS(通讯通路门店!$V:$V,通讯通路门店!$S:$S,$G858)</f>
        <v>0</v>
      </c>
      <c r="AU858" s="99">
        <f>SUMIFS(通讯通路门店!$W:$W,通讯通路门店!$S:$S,$G858)</f>
        <v>0</v>
      </c>
      <c r="AV858" s="99">
        <f>SUMIFS(通讯通路门店!$Z:$Z,通讯通路门店!$S:$S,$G858)</f>
        <v>0</v>
      </c>
      <c r="AW858" s="99">
        <f>SUMIFS(通讯通路门店!$AB:$AB,通讯通路门店!$S:$S,$G858)</f>
        <v>0</v>
      </c>
      <c r="AX858" s="99">
        <f>SUMIFS(通讯通路门店!$X:$X,通讯通路门店!$S:$S,$G858)</f>
        <v>0</v>
      </c>
      <c r="AY858" s="99">
        <f>SUMIFS(通讯通路门店!$Y:$Y,通讯通路门店!$S:$S,$G858)</f>
        <v>0</v>
      </c>
      <c r="AZ858" s="99">
        <f>SUMIFS(通讯通路门店!$AA:$AA,通讯通路门店!$S:$S,$G858)</f>
        <v>0</v>
      </c>
      <c r="BA858" s="99">
        <f t="shared" si="68"/>
        <v>0</v>
      </c>
      <c r="BB858" s="99">
        <f t="shared" si="69"/>
        <v>0</v>
      </c>
      <c r="BC858" s="99">
        <f>SUMIFS(通讯通路门店!$W:$W,通讯通路门店!$S:$S,$G858,通讯通路门店!$J:$J,"荣耀体验店")+SUMIFS(通讯通路门店!$W:$W,通讯通路门店!$S:$S,$G858,通讯通路门店!$J:$J,"荣耀授权专卖店")</f>
        <v>0</v>
      </c>
      <c r="BD858" s="99">
        <f>SUMIFS(通讯通路门店!$Z:$Z,通讯通路门店!$S:$S,$G858,通讯通路门店!$J:$J,"VIVO体验店")</f>
        <v>0</v>
      </c>
      <c r="BE858" s="99">
        <f>SUMIFS(通讯通路门店!$AB:$AB,通讯通路门店!$S:$S,$G858,通讯通路门店!$J:$J,"OPPO体验店")</f>
        <v>0</v>
      </c>
      <c r="BF858" s="99">
        <f>SUMIFS(通讯通路门店!$X:$X,通讯通路门店!$S:$S,$G858,通讯通路门店!$J:$J,"华为授权体验店")+SUMIFS(通讯通路门店!$AA:$AA,通讯通路门店!$S:$S,$G858,通讯通路门店!$J:$J,"华为堡垒店")</f>
        <v>0</v>
      </c>
      <c r="BG858" s="99">
        <f>SUMIFS(通讯通路门店!$Y:$Y,通讯通路门店!$S:$S,$G858,通讯通路门店!$J:$J,"小米体验店")</f>
        <v>0</v>
      </c>
      <c r="BH858" s="99">
        <f>SUMIFS(通讯通路门店!$AA:$AA,通讯通路门店!$S:$S,$G858,通讯通路门店!$J:$J,"苹果体验店")</f>
        <v>0</v>
      </c>
      <c r="BI858" s="99">
        <f>SUMIFS(通讯通路门店!$K:$K,通讯通路门店!$S:$S,$G858,通讯通路门店!$J:$J,"其他品牌专卖店")</f>
        <v>0</v>
      </c>
      <c r="BJ858" s="99">
        <f>SUMIFS(通讯通路门店!$AC:$AC,通讯通路门店!$S:$S,$G858)</f>
        <v>0</v>
      </c>
      <c r="BK858" s="99">
        <f>SUMIFS(通讯通路门店!$AD:$AD,通讯通路门店!$S:$S,$G858)</f>
        <v>0</v>
      </c>
      <c r="BL858" s="99">
        <f>SUMIFS(通讯通路门店!$AE:$AE,通讯通路门店!$S:$S,$G858)</f>
        <v>0</v>
      </c>
      <c r="BM858" s="99">
        <f>SUMIFS(通讯通路门店!$AF:$AF,通讯通路门店!$S:$S,$G858)</f>
        <v>0</v>
      </c>
      <c r="BN858" s="99">
        <f>SUMIFS(通讯通路门店!$AG:$AG,通讯通路门店!$S:$S,$G858)</f>
        <v>0</v>
      </c>
      <c r="BO858" s="99">
        <f>SUMIFS(通讯通路门店!$AH:$AH,通讯通路门店!$S:$S,$G858)</f>
        <v>0</v>
      </c>
      <c r="BP858" s="99">
        <f>SUMIFS(通讯通路门店!$AI:$AI,通讯通路门店!$S:$S,$G858)</f>
        <v>0</v>
      </c>
      <c r="BQ858" s="83"/>
    </row>
    <row r="859" spans="1:69">
      <c r="A859" s="99" t="str">
        <f>IFERROR(_xlfn.XLOOKUP($G859,通讯通路门店!$S$4:$S$993931,通讯通路门店!$A$4:$A$993931,0,0),"")</f>
        <v/>
      </c>
      <c r="B859" s="99" t="str">
        <f>IFERROR(_xlfn.XLOOKUP($G859,通讯通路门店!$S$4:$S$993931,通讯通路门店!$B$4:$B$993931,0,0),"")</f>
        <v/>
      </c>
      <c r="C859" s="99" t="str">
        <f>IFERROR(_xlfn.XLOOKUP($G859,通讯通路门店!$S$4:$S$993931,通讯通路门店!$C$4:$C$993931,0,0),"")</f>
        <v/>
      </c>
      <c r="D859" s="99" t="str">
        <f>IFERROR(_xlfn.XLOOKUP($G859,通讯通路门店!$S$4:$S$993931,通讯通路门店!$D$4:$D$993931,0,0),"")</f>
        <v/>
      </c>
      <c r="E859" s="83"/>
      <c r="F859" s="83"/>
      <c r="G859" s="101" t="e">
        <v>#N/A</v>
      </c>
      <c r="H859" s="102" t="str">
        <f>IFERROR(_xlfn.XLOOKUP($G859,通讯通路门店!$S$4:$S$993931,通讯通路门店!$R$4:$R$993931,0,0),"")</f>
        <v/>
      </c>
      <c r="I859" s="83"/>
      <c r="J859" s="83"/>
      <c r="K859" s="83"/>
      <c r="L859" s="83"/>
      <c r="M859" s="83"/>
      <c r="N859" s="83"/>
      <c r="O859" s="83"/>
      <c r="P859" s="83"/>
      <c r="Q859" s="83"/>
      <c r="R859" s="83"/>
      <c r="S859" s="83"/>
      <c r="T859" s="83"/>
      <c r="U859" s="99">
        <f>COUNTIF(通讯通路门店!$S:$S,$G859)</f>
        <v>0</v>
      </c>
      <c r="V859" s="99">
        <f>COUNTIFS(通讯通路门店!$S:$S,$G859,通讯通路门店!$J:$J,"综合卖场")</f>
        <v>0</v>
      </c>
      <c r="W859" s="99">
        <f>SUMIFS(通讯通路门店!$AJ:$AJ,通讯通路门店!$S:$S,通讯客户沙盘!$G859)</f>
        <v>0</v>
      </c>
      <c r="X859" s="99">
        <f t="shared" si="65"/>
        <v>0</v>
      </c>
      <c r="Y859" s="99">
        <f>COUNTIFS(通讯通路门店!$S:$S,$G859,通讯通路门店!$J:$J,"荣耀体验店")+COUNTIFS(通讯通路门店!$S:$S,$G859,通讯通路门店!$J:$J,"荣耀授权专卖店")</f>
        <v>0</v>
      </c>
      <c r="Z859" s="99">
        <f>COUNTIFS(通讯通路门店!$S:$S,$G859,通讯通路门店!$J:$J,"VIVO体验店")</f>
        <v>0</v>
      </c>
      <c r="AA859" s="99">
        <f>COUNTIFS(通讯通路门店!$S:$S,$G859,通讯通路门店!$J:$J,"OPPO体验店")</f>
        <v>0</v>
      </c>
      <c r="AB859" s="99">
        <f>COUNTIFS(通讯通路门店!$S:$S,$G859,通讯通路门店!$J:$J,"华为授权体验店")+COUNTIFS(通讯通路门店!$S:$S,$G859,通讯通路门店!$J:$J,"华为堡垒店")</f>
        <v>0</v>
      </c>
      <c r="AC859" s="99">
        <f>COUNTIFS(通讯通路门店!$S:$S,$G859,通讯通路门店!$J:$J,"小米体验店")</f>
        <v>0</v>
      </c>
      <c r="AD859" s="99">
        <f>COUNTIFS(通讯通路门店!$S:$S,$G859,通讯通路门店!$J:$J,"苹果体验店")</f>
        <v>0</v>
      </c>
      <c r="AE859" s="99">
        <f>COUNTIFS(通讯通路门店!$S:$S,$G859,通讯通路门店!$J:$J,"其他品牌专卖店")</f>
        <v>0</v>
      </c>
      <c r="AF859" s="99">
        <f>SUMIFS(通讯通路门店!$BI:$BI,通讯通路门店!$S:$S,$G859)</f>
        <v>0</v>
      </c>
      <c r="AG859" s="99">
        <f>SUMIFS(通讯通路门店!$BH:$BH,通讯通路门店!$S:$S,$G859)</f>
        <v>0</v>
      </c>
      <c r="AH859" s="99">
        <f t="shared" si="66"/>
        <v>0</v>
      </c>
      <c r="AI859" s="99">
        <f>SUMIFS(通讯通路门店!$BB:$BB,通讯通路门店!$S:$S,$G859)</f>
        <v>0</v>
      </c>
      <c r="AJ859" s="99">
        <f>SUMIFS(通讯通路门店!$BE:$BE,通讯通路门店!$S:$S,$G859)</f>
        <v>0</v>
      </c>
      <c r="AK859" s="99">
        <f>SUMIFS(通讯通路门店!$BG:$BG,通讯通路门店!$S:$S,$G859)</f>
        <v>0</v>
      </c>
      <c r="AL859" s="99">
        <f>SUMIFS(通讯通路门店!$BC:$BC,通讯通路门店!$S:$S,$G859)</f>
        <v>0</v>
      </c>
      <c r="AM859" s="99">
        <f>SUMIFS(通讯通路门店!$BD:$BD,通讯通路门店!$S:$S,$G859)</f>
        <v>0</v>
      </c>
      <c r="AN859" s="99">
        <f>SUMIFS(通讯通路门店!$BF:$BF,通讯通路门店!$S:$S,$G859)</f>
        <v>0</v>
      </c>
      <c r="AO859" s="99">
        <f t="shared" si="67"/>
        <v>0</v>
      </c>
      <c r="AP859" s="99">
        <f>SUMIFS(通讯通路门店!$K:$K,通讯通路门店!$S:$S,$G859)</f>
        <v>0</v>
      </c>
      <c r="AQ859" s="83"/>
      <c r="AR859" s="99">
        <f>SUMIFS(通讯通路门店!$T:$T,通讯通路门店!$S:$S,$G859)</f>
        <v>0</v>
      </c>
      <c r="AS859" s="99">
        <f>SUMIFS(通讯通路门店!$U:$U,通讯通路门店!$S:$S,$G859)</f>
        <v>0</v>
      </c>
      <c r="AT859" s="99">
        <f>SUMIFS(通讯通路门店!$V:$V,通讯通路门店!$S:$S,$G859)</f>
        <v>0</v>
      </c>
      <c r="AU859" s="99">
        <f>SUMIFS(通讯通路门店!$W:$W,通讯通路门店!$S:$S,$G859)</f>
        <v>0</v>
      </c>
      <c r="AV859" s="99">
        <f>SUMIFS(通讯通路门店!$Z:$Z,通讯通路门店!$S:$S,$G859)</f>
        <v>0</v>
      </c>
      <c r="AW859" s="99">
        <f>SUMIFS(通讯通路门店!$AB:$AB,通讯通路门店!$S:$S,$G859)</f>
        <v>0</v>
      </c>
      <c r="AX859" s="99">
        <f>SUMIFS(通讯通路门店!$X:$X,通讯通路门店!$S:$S,$G859)</f>
        <v>0</v>
      </c>
      <c r="AY859" s="99">
        <f>SUMIFS(通讯通路门店!$Y:$Y,通讯通路门店!$S:$S,$G859)</f>
        <v>0</v>
      </c>
      <c r="AZ859" s="99">
        <f>SUMIFS(通讯通路门店!$AA:$AA,通讯通路门店!$S:$S,$G859)</f>
        <v>0</v>
      </c>
      <c r="BA859" s="99">
        <f t="shared" si="68"/>
        <v>0</v>
      </c>
      <c r="BB859" s="99">
        <f t="shared" si="69"/>
        <v>0</v>
      </c>
      <c r="BC859" s="99">
        <f>SUMIFS(通讯通路门店!$W:$W,通讯通路门店!$S:$S,$G859,通讯通路门店!$J:$J,"荣耀体验店")+SUMIFS(通讯通路门店!$W:$W,通讯通路门店!$S:$S,$G859,通讯通路门店!$J:$J,"荣耀授权专卖店")</f>
        <v>0</v>
      </c>
      <c r="BD859" s="99">
        <f>SUMIFS(通讯通路门店!$Z:$Z,通讯通路门店!$S:$S,$G859,通讯通路门店!$J:$J,"VIVO体验店")</f>
        <v>0</v>
      </c>
      <c r="BE859" s="99">
        <f>SUMIFS(通讯通路门店!$AB:$AB,通讯通路门店!$S:$S,$G859,通讯通路门店!$J:$J,"OPPO体验店")</f>
        <v>0</v>
      </c>
      <c r="BF859" s="99">
        <f>SUMIFS(通讯通路门店!$X:$X,通讯通路门店!$S:$S,$G859,通讯通路门店!$J:$J,"华为授权体验店")+SUMIFS(通讯通路门店!$AA:$AA,通讯通路门店!$S:$S,$G859,通讯通路门店!$J:$J,"华为堡垒店")</f>
        <v>0</v>
      </c>
      <c r="BG859" s="99">
        <f>SUMIFS(通讯通路门店!$Y:$Y,通讯通路门店!$S:$S,$G859,通讯通路门店!$J:$J,"小米体验店")</f>
        <v>0</v>
      </c>
      <c r="BH859" s="99">
        <f>SUMIFS(通讯通路门店!$AA:$AA,通讯通路门店!$S:$S,$G859,通讯通路门店!$J:$J,"苹果体验店")</f>
        <v>0</v>
      </c>
      <c r="BI859" s="99">
        <f>SUMIFS(通讯通路门店!$K:$K,通讯通路门店!$S:$S,$G859,通讯通路门店!$J:$J,"其他品牌专卖店")</f>
        <v>0</v>
      </c>
      <c r="BJ859" s="99">
        <f>SUMIFS(通讯通路门店!$AC:$AC,通讯通路门店!$S:$S,$G859)</f>
        <v>0</v>
      </c>
      <c r="BK859" s="99">
        <f>SUMIFS(通讯通路门店!$AD:$AD,通讯通路门店!$S:$S,$G859)</f>
        <v>0</v>
      </c>
      <c r="BL859" s="99">
        <f>SUMIFS(通讯通路门店!$AE:$AE,通讯通路门店!$S:$S,$G859)</f>
        <v>0</v>
      </c>
      <c r="BM859" s="99">
        <f>SUMIFS(通讯通路门店!$AF:$AF,通讯通路门店!$S:$S,$G859)</f>
        <v>0</v>
      </c>
      <c r="BN859" s="99">
        <f>SUMIFS(通讯通路门店!$AG:$AG,通讯通路门店!$S:$S,$G859)</f>
        <v>0</v>
      </c>
      <c r="BO859" s="99">
        <f>SUMIFS(通讯通路门店!$AH:$AH,通讯通路门店!$S:$S,$G859)</f>
        <v>0</v>
      </c>
      <c r="BP859" s="99">
        <f>SUMIFS(通讯通路门店!$AI:$AI,通讯通路门店!$S:$S,$G859)</f>
        <v>0</v>
      </c>
      <c r="BQ859" s="83"/>
    </row>
    <row r="860" spans="1:69">
      <c r="A860" s="99" t="str">
        <f>IFERROR(_xlfn.XLOOKUP($G860,通讯通路门店!$S$4:$S$993931,通讯通路门店!$A$4:$A$993931,0,0),"")</f>
        <v/>
      </c>
      <c r="B860" s="99" t="str">
        <f>IFERROR(_xlfn.XLOOKUP($G860,通讯通路门店!$S$4:$S$993931,通讯通路门店!$B$4:$B$993931,0,0),"")</f>
        <v/>
      </c>
      <c r="C860" s="99" t="str">
        <f>IFERROR(_xlfn.XLOOKUP($G860,通讯通路门店!$S$4:$S$993931,通讯通路门店!$C$4:$C$993931,0,0),"")</f>
        <v/>
      </c>
      <c r="D860" s="99" t="str">
        <f>IFERROR(_xlfn.XLOOKUP($G860,通讯通路门店!$S$4:$S$993931,通讯通路门店!$D$4:$D$993931,0,0),"")</f>
        <v/>
      </c>
      <c r="E860" s="83"/>
      <c r="F860" s="83"/>
      <c r="G860" s="101" t="e">
        <v>#N/A</v>
      </c>
      <c r="H860" s="102" t="str">
        <f>IFERROR(_xlfn.XLOOKUP($G860,通讯通路门店!$S$4:$S$993931,通讯通路门店!$R$4:$R$993931,0,0),"")</f>
        <v/>
      </c>
      <c r="I860" s="83"/>
      <c r="J860" s="83"/>
      <c r="K860" s="83"/>
      <c r="L860" s="83"/>
      <c r="M860" s="83"/>
      <c r="N860" s="83"/>
      <c r="O860" s="83"/>
      <c r="P860" s="83"/>
      <c r="Q860" s="83"/>
      <c r="R860" s="83"/>
      <c r="S860" s="83"/>
      <c r="T860" s="83"/>
      <c r="U860" s="99">
        <f>COUNTIF(通讯通路门店!$S:$S,$G860)</f>
        <v>0</v>
      </c>
      <c r="V860" s="99">
        <f>COUNTIFS(通讯通路门店!$S:$S,$G860,通讯通路门店!$J:$J,"综合卖场")</f>
        <v>0</v>
      </c>
      <c r="W860" s="99">
        <f>SUMIFS(通讯通路门店!$AJ:$AJ,通讯通路门店!$S:$S,通讯客户沙盘!$G860)</f>
        <v>0</v>
      </c>
      <c r="X860" s="99">
        <f t="shared" si="65"/>
        <v>0</v>
      </c>
      <c r="Y860" s="99">
        <f>COUNTIFS(通讯通路门店!$S:$S,$G860,通讯通路门店!$J:$J,"荣耀体验店")+COUNTIFS(通讯通路门店!$S:$S,$G860,通讯通路门店!$J:$J,"荣耀授权专卖店")</f>
        <v>0</v>
      </c>
      <c r="Z860" s="99">
        <f>COUNTIFS(通讯通路门店!$S:$S,$G860,通讯通路门店!$J:$J,"VIVO体验店")</f>
        <v>0</v>
      </c>
      <c r="AA860" s="99">
        <f>COUNTIFS(通讯通路门店!$S:$S,$G860,通讯通路门店!$J:$J,"OPPO体验店")</f>
        <v>0</v>
      </c>
      <c r="AB860" s="99">
        <f>COUNTIFS(通讯通路门店!$S:$S,$G860,通讯通路门店!$J:$J,"华为授权体验店")+COUNTIFS(通讯通路门店!$S:$S,$G860,通讯通路门店!$J:$J,"华为堡垒店")</f>
        <v>0</v>
      </c>
      <c r="AC860" s="99">
        <f>COUNTIFS(通讯通路门店!$S:$S,$G860,通讯通路门店!$J:$J,"小米体验店")</f>
        <v>0</v>
      </c>
      <c r="AD860" s="99">
        <f>COUNTIFS(通讯通路门店!$S:$S,$G860,通讯通路门店!$J:$J,"苹果体验店")</f>
        <v>0</v>
      </c>
      <c r="AE860" s="99">
        <f>COUNTIFS(通讯通路门店!$S:$S,$G860,通讯通路门店!$J:$J,"其他品牌专卖店")</f>
        <v>0</v>
      </c>
      <c r="AF860" s="99">
        <f>SUMIFS(通讯通路门店!$BI:$BI,通讯通路门店!$S:$S,$G860)</f>
        <v>0</v>
      </c>
      <c r="AG860" s="99">
        <f>SUMIFS(通讯通路门店!$BH:$BH,通讯通路门店!$S:$S,$G860)</f>
        <v>0</v>
      </c>
      <c r="AH860" s="99">
        <f t="shared" si="66"/>
        <v>0</v>
      </c>
      <c r="AI860" s="99">
        <f>SUMIFS(通讯通路门店!$BB:$BB,通讯通路门店!$S:$S,$G860)</f>
        <v>0</v>
      </c>
      <c r="AJ860" s="99">
        <f>SUMIFS(通讯通路门店!$BE:$BE,通讯通路门店!$S:$S,$G860)</f>
        <v>0</v>
      </c>
      <c r="AK860" s="99">
        <f>SUMIFS(通讯通路门店!$BG:$BG,通讯通路门店!$S:$S,$G860)</f>
        <v>0</v>
      </c>
      <c r="AL860" s="99">
        <f>SUMIFS(通讯通路门店!$BC:$BC,通讯通路门店!$S:$S,$G860)</f>
        <v>0</v>
      </c>
      <c r="AM860" s="99">
        <f>SUMIFS(通讯通路门店!$BD:$BD,通讯通路门店!$S:$S,$G860)</f>
        <v>0</v>
      </c>
      <c r="AN860" s="99">
        <f>SUMIFS(通讯通路门店!$BF:$BF,通讯通路门店!$S:$S,$G860)</f>
        <v>0</v>
      </c>
      <c r="AO860" s="99">
        <f t="shared" si="67"/>
        <v>0</v>
      </c>
      <c r="AP860" s="99">
        <f>SUMIFS(通讯通路门店!$K:$K,通讯通路门店!$S:$S,$G860)</f>
        <v>0</v>
      </c>
      <c r="AQ860" s="83"/>
      <c r="AR860" s="99">
        <f>SUMIFS(通讯通路门店!$T:$T,通讯通路门店!$S:$S,$G860)</f>
        <v>0</v>
      </c>
      <c r="AS860" s="99">
        <f>SUMIFS(通讯通路门店!$U:$U,通讯通路门店!$S:$S,$G860)</f>
        <v>0</v>
      </c>
      <c r="AT860" s="99">
        <f>SUMIFS(通讯通路门店!$V:$V,通讯通路门店!$S:$S,$G860)</f>
        <v>0</v>
      </c>
      <c r="AU860" s="99">
        <f>SUMIFS(通讯通路门店!$W:$W,通讯通路门店!$S:$S,$G860)</f>
        <v>0</v>
      </c>
      <c r="AV860" s="99">
        <f>SUMIFS(通讯通路门店!$Z:$Z,通讯通路门店!$S:$S,$G860)</f>
        <v>0</v>
      </c>
      <c r="AW860" s="99">
        <f>SUMIFS(通讯通路门店!$AB:$AB,通讯通路门店!$S:$S,$G860)</f>
        <v>0</v>
      </c>
      <c r="AX860" s="99">
        <f>SUMIFS(通讯通路门店!$X:$X,通讯通路门店!$S:$S,$G860)</f>
        <v>0</v>
      </c>
      <c r="AY860" s="99">
        <f>SUMIFS(通讯通路门店!$Y:$Y,通讯通路门店!$S:$S,$G860)</f>
        <v>0</v>
      </c>
      <c r="AZ860" s="99">
        <f>SUMIFS(通讯通路门店!$AA:$AA,通讯通路门店!$S:$S,$G860)</f>
        <v>0</v>
      </c>
      <c r="BA860" s="99">
        <f t="shared" si="68"/>
        <v>0</v>
      </c>
      <c r="BB860" s="99">
        <f t="shared" si="69"/>
        <v>0</v>
      </c>
      <c r="BC860" s="99">
        <f>SUMIFS(通讯通路门店!$W:$W,通讯通路门店!$S:$S,$G860,通讯通路门店!$J:$J,"荣耀体验店")+SUMIFS(通讯通路门店!$W:$W,通讯通路门店!$S:$S,$G860,通讯通路门店!$J:$J,"荣耀授权专卖店")</f>
        <v>0</v>
      </c>
      <c r="BD860" s="99">
        <f>SUMIFS(通讯通路门店!$Z:$Z,通讯通路门店!$S:$S,$G860,通讯通路门店!$J:$J,"VIVO体验店")</f>
        <v>0</v>
      </c>
      <c r="BE860" s="99">
        <f>SUMIFS(通讯通路门店!$AB:$AB,通讯通路门店!$S:$S,$G860,通讯通路门店!$J:$J,"OPPO体验店")</f>
        <v>0</v>
      </c>
      <c r="BF860" s="99">
        <f>SUMIFS(通讯通路门店!$X:$X,通讯通路门店!$S:$S,$G860,通讯通路门店!$J:$J,"华为授权体验店")+SUMIFS(通讯通路门店!$AA:$AA,通讯通路门店!$S:$S,$G860,通讯通路门店!$J:$J,"华为堡垒店")</f>
        <v>0</v>
      </c>
      <c r="BG860" s="99">
        <f>SUMIFS(通讯通路门店!$Y:$Y,通讯通路门店!$S:$S,$G860,通讯通路门店!$J:$J,"小米体验店")</f>
        <v>0</v>
      </c>
      <c r="BH860" s="99">
        <f>SUMIFS(通讯通路门店!$AA:$AA,通讯通路门店!$S:$S,$G860,通讯通路门店!$J:$J,"苹果体验店")</f>
        <v>0</v>
      </c>
      <c r="BI860" s="99">
        <f>SUMIFS(通讯通路门店!$K:$K,通讯通路门店!$S:$S,$G860,通讯通路门店!$J:$J,"其他品牌专卖店")</f>
        <v>0</v>
      </c>
      <c r="BJ860" s="99">
        <f>SUMIFS(通讯通路门店!$AC:$AC,通讯通路门店!$S:$S,$G860)</f>
        <v>0</v>
      </c>
      <c r="BK860" s="99">
        <f>SUMIFS(通讯通路门店!$AD:$AD,通讯通路门店!$S:$S,$G860)</f>
        <v>0</v>
      </c>
      <c r="BL860" s="99">
        <f>SUMIFS(通讯通路门店!$AE:$AE,通讯通路门店!$S:$S,$G860)</f>
        <v>0</v>
      </c>
      <c r="BM860" s="99">
        <f>SUMIFS(通讯通路门店!$AF:$AF,通讯通路门店!$S:$S,$G860)</f>
        <v>0</v>
      </c>
      <c r="BN860" s="99">
        <f>SUMIFS(通讯通路门店!$AG:$AG,通讯通路门店!$S:$S,$G860)</f>
        <v>0</v>
      </c>
      <c r="BO860" s="99">
        <f>SUMIFS(通讯通路门店!$AH:$AH,通讯通路门店!$S:$S,$G860)</f>
        <v>0</v>
      </c>
      <c r="BP860" s="99">
        <f>SUMIFS(通讯通路门店!$AI:$AI,通讯通路门店!$S:$S,$G860)</f>
        <v>0</v>
      </c>
      <c r="BQ860" s="83"/>
    </row>
    <row r="861" spans="1:69">
      <c r="A861" s="99" t="str">
        <f>IFERROR(_xlfn.XLOOKUP($G861,通讯通路门店!$S$4:$S$993931,通讯通路门店!$A$4:$A$993931,0,0),"")</f>
        <v/>
      </c>
      <c r="B861" s="99" t="str">
        <f>IFERROR(_xlfn.XLOOKUP($G861,通讯通路门店!$S$4:$S$993931,通讯通路门店!$B$4:$B$993931,0,0),"")</f>
        <v/>
      </c>
      <c r="C861" s="99" t="str">
        <f>IFERROR(_xlfn.XLOOKUP($G861,通讯通路门店!$S$4:$S$993931,通讯通路门店!$C$4:$C$993931,0,0),"")</f>
        <v/>
      </c>
      <c r="D861" s="99" t="str">
        <f>IFERROR(_xlfn.XLOOKUP($G861,通讯通路门店!$S$4:$S$993931,通讯通路门店!$D$4:$D$993931,0,0),"")</f>
        <v/>
      </c>
      <c r="E861" s="83"/>
      <c r="F861" s="83"/>
      <c r="G861" s="101" t="e">
        <v>#N/A</v>
      </c>
      <c r="H861" s="102" t="str">
        <f>IFERROR(_xlfn.XLOOKUP($G861,通讯通路门店!$S$4:$S$993931,通讯通路门店!$R$4:$R$993931,0,0),"")</f>
        <v/>
      </c>
      <c r="I861" s="83"/>
      <c r="J861" s="83"/>
      <c r="K861" s="83"/>
      <c r="L861" s="83"/>
      <c r="M861" s="83"/>
      <c r="N861" s="83"/>
      <c r="O861" s="83"/>
      <c r="P861" s="83"/>
      <c r="Q861" s="83"/>
      <c r="R861" s="83"/>
      <c r="S861" s="83"/>
      <c r="T861" s="83"/>
      <c r="U861" s="99">
        <f>COUNTIF(通讯通路门店!$S:$S,$G861)</f>
        <v>0</v>
      </c>
      <c r="V861" s="99">
        <f>COUNTIFS(通讯通路门店!$S:$S,$G861,通讯通路门店!$J:$J,"综合卖场")</f>
        <v>0</v>
      </c>
      <c r="W861" s="99">
        <f>SUMIFS(通讯通路门店!$AJ:$AJ,通讯通路门店!$S:$S,通讯客户沙盘!$G861)</f>
        <v>0</v>
      </c>
      <c r="X861" s="99">
        <f t="shared" si="65"/>
        <v>0</v>
      </c>
      <c r="Y861" s="99">
        <f>COUNTIFS(通讯通路门店!$S:$S,$G861,通讯通路门店!$J:$J,"荣耀体验店")+COUNTIFS(通讯通路门店!$S:$S,$G861,通讯通路门店!$J:$J,"荣耀授权专卖店")</f>
        <v>0</v>
      </c>
      <c r="Z861" s="99">
        <f>COUNTIFS(通讯通路门店!$S:$S,$G861,通讯通路门店!$J:$J,"VIVO体验店")</f>
        <v>0</v>
      </c>
      <c r="AA861" s="99">
        <f>COUNTIFS(通讯通路门店!$S:$S,$G861,通讯通路门店!$J:$J,"OPPO体验店")</f>
        <v>0</v>
      </c>
      <c r="AB861" s="99">
        <f>COUNTIFS(通讯通路门店!$S:$S,$G861,通讯通路门店!$J:$J,"华为授权体验店")+COUNTIFS(通讯通路门店!$S:$S,$G861,通讯通路门店!$J:$J,"华为堡垒店")</f>
        <v>0</v>
      </c>
      <c r="AC861" s="99">
        <f>COUNTIFS(通讯通路门店!$S:$S,$G861,通讯通路门店!$J:$J,"小米体验店")</f>
        <v>0</v>
      </c>
      <c r="AD861" s="99">
        <f>COUNTIFS(通讯通路门店!$S:$S,$G861,通讯通路门店!$J:$J,"苹果体验店")</f>
        <v>0</v>
      </c>
      <c r="AE861" s="99">
        <f>COUNTIFS(通讯通路门店!$S:$S,$G861,通讯通路门店!$J:$J,"其他品牌专卖店")</f>
        <v>0</v>
      </c>
      <c r="AF861" s="99">
        <f>SUMIFS(通讯通路门店!$BI:$BI,通讯通路门店!$S:$S,$G861)</f>
        <v>0</v>
      </c>
      <c r="AG861" s="99">
        <f>SUMIFS(通讯通路门店!$BH:$BH,通讯通路门店!$S:$S,$G861)</f>
        <v>0</v>
      </c>
      <c r="AH861" s="99">
        <f t="shared" si="66"/>
        <v>0</v>
      </c>
      <c r="AI861" s="99">
        <f>SUMIFS(通讯通路门店!$BB:$BB,通讯通路门店!$S:$S,$G861)</f>
        <v>0</v>
      </c>
      <c r="AJ861" s="99">
        <f>SUMIFS(通讯通路门店!$BE:$BE,通讯通路门店!$S:$S,$G861)</f>
        <v>0</v>
      </c>
      <c r="AK861" s="99">
        <f>SUMIFS(通讯通路门店!$BG:$BG,通讯通路门店!$S:$S,$G861)</f>
        <v>0</v>
      </c>
      <c r="AL861" s="99">
        <f>SUMIFS(通讯通路门店!$BC:$BC,通讯通路门店!$S:$S,$G861)</f>
        <v>0</v>
      </c>
      <c r="AM861" s="99">
        <f>SUMIFS(通讯通路门店!$BD:$BD,通讯通路门店!$S:$S,$G861)</f>
        <v>0</v>
      </c>
      <c r="AN861" s="99">
        <f>SUMIFS(通讯通路门店!$BF:$BF,通讯通路门店!$S:$S,$G861)</f>
        <v>0</v>
      </c>
      <c r="AO861" s="99">
        <f t="shared" si="67"/>
        <v>0</v>
      </c>
      <c r="AP861" s="99">
        <f>SUMIFS(通讯通路门店!$K:$K,通讯通路门店!$S:$S,$G861)</f>
        <v>0</v>
      </c>
      <c r="AQ861" s="83"/>
      <c r="AR861" s="99">
        <f>SUMIFS(通讯通路门店!$T:$T,通讯通路门店!$S:$S,$G861)</f>
        <v>0</v>
      </c>
      <c r="AS861" s="99">
        <f>SUMIFS(通讯通路门店!$U:$U,通讯通路门店!$S:$S,$G861)</f>
        <v>0</v>
      </c>
      <c r="AT861" s="99">
        <f>SUMIFS(通讯通路门店!$V:$V,通讯通路门店!$S:$S,$G861)</f>
        <v>0</v>
      </c>
      <c r="AU861" s="99">
        <f>SUMIFS(通讯通路门店!$W:$W,通讯通路门店!$S:$S,$G861)</f>
        <v>0</v>
      </c>
      <c r="AV861" s="99">
        <f>SUMIFS(通讯通路门店!$Z:$Z,通讯通路门店!$S:$S,$G861)</f>
        <v>0</v>
      </c>
      <c r="AW861" s="99">
        <f>SUMIFS(通讯通路门店!$AB:$AB,通讯通路门店!$S:$S,$G861)</f>
        <v>0</v>
      </c>
      <c r="AX861" s="99">
        <f>SUMIFS(通讯通路门店!$X:$X,通讯通路门店!$S:$S,$G861)</f>
        <v>0</v>
      </c>
      <c r="AY861" s="99">
        <f>SUMIFS(通讯通路门店!$Y:$Y,通讯通路门店!$S:$S,$G861)</f>
        <v>0</v>
      </c>
      <c r="AZ861" s="99">
        <f>SUMIFS(通讯通路门店!$AA:$AA,通讯通路门店!$S:$S,$G861)</f>
        <v>0</v>
      </c>
      <c r="BA861" s="99">
        <f t="shared" si="68"/>
        <v>0</v>
      </c>
      <c r="BB861" s="99">
        <f t="shared" si="69"/>
        <v>0</v>
      </c>
      <c r="BC861" s="99">
        <f>SUMIFS(通讯通路门店!$W:$W,通讯通路门店!$S:$S,$G861,通讯通路门店!$J:$J,"荣耀体验店")+SUMIFS(通讯通路门店!$W:$W,通讯通路门店!$S:$S,$G861,通讯通路门店!$J:$J,"荣耀授权专卖店")</f>
        <v>0</v>
      </c>
      <c r="BD861" s="99">
        <f>SUMIFS(通讯通路门店!$Z:$Z,通讯通路门店!$S:$S,$G861,通讯通路门店!$J:$J,"VIVO体验店")</f>
        <v>0</v>
      </c>
      <c r="BE861" s="99">
        <f>SUMIFS(通讯通路门店!$AB:$AB,通讯通路门店!$S:$S,$G861,通讯通路门店!$J:$J,"OPPO体验店")</f>
        <v>0</v>
      </c>
      <c r="BF861" s="99">
        <f>SUMIFS(通讯通路门店!$X:$X,通讯通路门店!$S:$S,$G861,通讯通路门店!$J:$J,"华为授权体验店")+SUMIFS(通讯通路门店!$AA:$AA,通讯通路门店!$S:$S,$G861,通讯通路门店!$J:$J,"华为堡垒店")</f>
        <v>0</v>
      </c>
      <c r="BG861" s="99">
        <f>SUMIFS(通讯通路门店!$Y:$Y,通讯通路门店!$S:$S,$G861,通讯通路门店!$J:$J,"小米体验店")</f>
        <v>0</v>
      </c>
      <c r="BH861" s="99">
        <f>SUMIFS(通讯通路门店!$AA:$AA,通讯通路门店!$S:$S,$G861,通讯通路门店!$J:$J,"苹果体验店")</f>
        <v>0</v>
      </c>
      <c r="BI861" s="99">
        <f>SUMIFS(通讯通路门店!$K:$K,通讯通路门店!$S:$S,$G861,通讯通路门店!$J:$J,"其他品牌专卖店")</f>
        <v>0</v>
      </c>
      <c r="BJ861" s="99">
        <f>SUMIFS(通讯通路门店!$AC:$AC,通讯通路门店!$S:$S,$G861)</f>
        <v>0</v>
      </c>
      <c r="BK861" s="99">
        <f>SUMIFS(通讯通路门店!$AD:$AD,通讯通路门店!$S:$S,$G861)</f>
        <v>0</v>
      </c>
      <c r="BL861" s="99">
        <f>SUMIFS(通讯通路门店!$AE:$AE,通讯通路门店!$S:$S,$G861)</f>
        <v>0</v>
      </c>
      <c r="BM861" s="99">
        <f>SUMIFS(通讯通路门店!$AF:$AF,通讯通路门店!$S:$S,$G861)</f>
        <v>0</v>
      </c>
      <c r="BN861" s="99">
        <f>SUMIFS(通讯通路门店!$AG:$AG,通讯通路门店!$S:$S,$G861)</f>
        <v>0</v>
      </c>
      <c r="BO861" s="99">
        <f>SUMIFS(通讯通路门店!$AH:$AH,通讯通路门店!$S:$S,$G861)</f>
        <v>0</v>
      </c>
      <c r="BP861" s="99">
        <f>SUMIFS(通讯通路门店!$AI:$AI,通讯通路门店!$S:$S,$G861)</f>
        <v>0</v>
      </c>
      <c r="BQ861" s="83"/>
    </row>
    <row r="862" spans="1:69">
      <c r="A862" s="99" t="str">
        <f>IFERROR(_xlfn.XLOOKUP($G862,通讯通路门店!$S$4:$S$993931,通讯通路门店!$A$4:$A$993931,0,0),"")</f>
        <v/>
      </c>
      <c r="B862" s="99" t="str">
        <f>IFERROR(_xlfn.XLOOKUP($G862,通讯通路门店!$S$4:$S$993931,通讯通路门店!$B$4:$B$993931,0,0),"")</f>
        <v/>
      </c>
      <c r="C862" s="99" t="str">
        <f>IFERROR(_xlfn.XLOOKUP($G862,通讯通路门店!$S$4:$S$993931,通讯通路门店!$C$4:$C$993931,0,0),"")</f>
        <v/>
      </c>
      <c r="D862" s="99" t="str">
        <f>IFERROR(_xlfn.XLOOKUP($G862,通讯通路门店!$S$4:$S$993931,通讯通路门店!$D$4:$D$993931,0,0),"")</f>
        <v/>
      </c>
      <c r="E862" s="83"/>
      <c r="F862" s="83"/>
      <c r="G862" s="101" t="e">
        <v>#N/A</v>
      </c>
      <c r="H862" s="102" t="str">
        <f>IFERROR(_xlfn.XLOOKUP($G862,通讯通路门店!$S$4:$S$993931,通讯通路门店!$R$4:$R$993931,0,0),"")</f>
        <v/>
      </c>
      <c r="I862" s="83"/>
      <c r="J862" s="83"/>
      <c r="K862" s="83"/>
      <c r="L862" s="83"/>
      <c r="M862" s="83"/>
      <c r="N862" s="83"/>
      <c r="O862" s="83"/>
      <c r="P862" s="83"/>
      <c r="Q862" s="83"/>
      <c r="R862" s="83"/>
      <c r="S862" s="83"/>
      <c r="T862" s="83"/>
      <c r="U862" s="99">
        <f>COUNTIF(通讯通路门店!$S:$S,$G862)</f>
        <v>0</v>
      </c>
      <c r="V862" s="99">
        <f>COUNTIFS(通讯通路门店!$S:$S,$G862,通讯通路门店!$J:$J,"综合卖场")</f>
        <v>0</v>
      </c>
      <c r="W862" s="99">
        <f>SUMIFS(通讯通路门店!$AJ:$AJ,通讯通路门店!$S:$S,通讯客户沙盘!$G862)</f>
        <v>0</v>
      </c>
      <c r="X862" s="99">
        <f t="shared" si="65"/>
        <v>0</v>
      </c>
      <c r="Y862" s="99">
        <f>COUNTIFS(通讯通路门店!$S:$S,$G862,通讯通路门店!$J:$J,"荣耀体验店")+COUNTIFS(通讯通路门店!$S:$S,$G862,通讯通路门店!$J:$J,"荣耀授权专卖店")</f>
        <v>0</v>
      </c>
      <c r="Z862" s="99">
        <f>COUNTIFS(通讯通路门店!$S:$S,$G862,通讯通路门店!$J:$J,"VIVO体验店")</f>
        <v>0</v>
      </c>
      <c r="AA862" s="99">
        <f>COUNTIFS(通讯通路门店!$S:$S,$G862,通讯通路门店!$J:$J,"OPPO体验店")</f>
        <v>0</v>
      </c>
      <c r="AB862" s="99">
        <f>COUNTIFS(通讯通路门店!$S:$S,$G862,通讯通路门店!$J:$J,"华为授权体验店")+COUNTIFS(通讯通路门店!$S:$S,$G862,通讯通路门店!$J:$J,"华为堡垒店")</f>
        <v>0</v>
      </c>
      <c r="AC862" s="99">
        <f>COUNTIFS(通讯通路门店!$S:$S,$G862,通讯通路门店!$J:$J,"小米体验店")</f>
        <v>0</v>
      </c>
      <c r="AD862" s="99">
        <f>COUNTIFS(通讯通路门店!$S:$S,$G862,通讯通路门店!$J:$J,"苹果体验店")</f>
        <v>0</v>
      </c>
      <c r="AE862" s="99">
        <f>COUNTIFS(通讯通路门店!$S:$S,$G862,通讯通路门店!$J:$J,"其他品牌专卖店")</f>
        <v>0</v>
      </c>
      <c r="AF862" s="99">
        <f>SUMIFS(通讯通路门店!$BI:$BI,通讯通路门店!$S:$S,$G862)</f>
        <v>0</v>
      </c>
      <c r="AG862" s="99">
        <f>SUMIFS(通讯通路门店!$BH:$BH,通讯通路门店!$S:$S,$G862)</f>
        <v>0</v>
      </c>
      <c r="AH862" s="99">
        <f t="shared" si="66"/>
        <v>0</v>
      </c>
      <c r="AI862" s="99">
        <f>SUMIFS(通讯通路门店!$BB:$BB,通讯通路门店!$S:$S,$G862)</f>
        <v>0</v>
      </c>
      <c r="AJ862" s="99">
        <f>SUMIFS(通讯通路门店!$BE:$BE,通讯通路门店!$S:$S,$G862)</f>
        <v>0</v>
      </c>
      <c r="AK862" s="99">
        <f>SUMIFS(通讯通路门店!$BG:$BG,通讯通路门店!$S:$S,$G862)</f>
        <v>0</v>
      </c>
      <c r="AL862" s="99">
        <f>SUMIFS(通讯通路门店!$BC:$BC,通讯通路门店!$S:$S,$G862)</f>
        <v>0</v>
      </c>
      <c r="AM862" s="99">
        <f>SUMIFS(通讯通路门店!$BD:$BD,通讯通路门店!$S:$S,$G862)</f>
        <v>0</v>
      </c>
      <c r="AN862" s="99">
        <f>SUMIFS(通讯通路门店!$BF:$BF,通讯通路门店!$S:$S,$G862)</f>
        <v>0</v>
      </c>
      <c r="AO862" s="99">
        <f t="shared" si="67"/>
        <v>0</v>
      </c>
      <c r="AP862" s="99">
        <f>SUMIFS(通讯通路门店!$K:$K,通讯通路门店!$S:$S,$G862)</f>
        <v>0</v>
      </c>
      <c r="AQ862" s="83"/>
      <c r="AR862" s="99">
        <f>SUMIFS(通讯通路门店!$T:$T,通讯通路门店!$S:$S,$G862)</f>
        <v>0</v>
      </c>
      <c r="AS862" s="99">
        <f>SUMIFS(通讯通路门店!$U:$U,通讯通路门店!$S:$S,$G862)</f>
        <v>0</v>
      </c>
      <c r="AT862" s="99">
        <f>SUMIFS(通讯通路门店!$V:$V,通讯通路门店!$S:$S,$G862)</f>
        <v>0</v>
      </c>
      <c r="AU862" s="99">
        <f>SUMIFS(通讯通路门店!$W:$W,通讯通路门店!$S:$S,$G862)</f>
        <v>0</v>
      </c>
      <c r="AV862" s="99">
        <f>SUMIFS(通讯通路门店!$Z:$Z,通讯通路门店!$S:$S,$G862)</f>
        <v>0</v>
      </c>
      <c r="AW862" s="99">
        <f>SUMIFS(通讯通路门店!$AB:$AB,通讯通路门店!$S:$S,$G862)</f>
        <v>0</v>
      </c>
      <c r="AX862" s="99">
        <f>SUMIFS(通讯通路门店!$X:$X,通讯通路门店!$S:$S,$G862)</f>
        <v>0</v>
      </c>
      <c r="AY862" s="99">
        <f>SUMIFS(通讯通路门店!$Y:$Y,通讯通路门店!$S:$S,$G862)</f>
        <v>0</v>
      </c>
      <c r="AZ862" s="99">
        <f>SUMIFS(通讯通路门店!$AA:$AA,通讯通路门店!$S:$S,$G862)</f>
        <v>0</v>
      </c>
      <c r="BA862" s="99">
        <f t="shared" si="68"/>
        <v>0</v>
      </c>
      <c r="BB862" s="99">
        <f t="shared" si="69"/>
        <v>0</v>
      </c>
      <c r="BC862" s="99">
        <f>SUMIFS(通讯通路门店!$W:$W,通讯通路门店!$S:$S,$G862,通讯通路门店!$J:$J,"荣耀体验店")+SUMIFS(通讯通路门店!$W:$W,通讯通路门店!$S:$S,$G862,通讯通路门店!$J:$J,"荣耀授权专卖店")</f>
        <v>0</v>
      </c>
      <c r="BD862" s="99">
        <f>SUMIFS(通讯通路门店!$Z:$Z,通讯通路门店!$S:$S,$G862,通讯通路门店!$J:$J,"VIVO体验店")</f>
        <v>0</v>
      </c>
      <c r="BE862" s="99">
        <f>SUMIFS(通讯通路门店!$AB:$AB,通讯通路门店!$S:$S,$G862,通讯通路门店!$J:$J,"OPPO体验店")</f>
        <v>0</v>
      </c>
      <c r="BF862" s="99">
        <f>SUMIFS(通讯通路门店!$X:$X,通讯通路门店!$S:$S,$G862,通讯通路门店!$J:$J,"华为授权体验店")+SUMIFS(通讯通路门店!$AA:$AA,通讯通路门店!$S:$S,$G862,通讯通路门店!$J:$J,"华为堡垒店")</f>
        <v>0</v>
      </c>
      <c r="BG862" s="99">
        <f>SUMIFS(通讯通路门店!$Y:$Y,通讯通路门店!$S:$S,$G862,通讯通路门店!$J:$J,"小米体验店")</f>
        <v>0</v>
      </c>
      <c r="BH862" s="99">
        <f>SUMIFS(通讯通路门店!$AA:$AA,通讯通路门店!$S:$S,$G862,通讯通路门店!$J:$J,"苹果体验店")</f>
        <v>0</v>
      </c>
      <c r="BI862" s="99">
        <f>SUMIFS(通讯通路门店!$K:$K,通讯通路门店!$S:$S,$G862,通讯通路门店!$J:$J,"其他品牌专卖店")</f>
        <v>0</v>
      </c>
      <c r="BJ862" s="99">
        <f>SUMIFS(通讯通路门店!$AC:$AC,通讯通路门店!$S:$S,$G862)</f>
        <v>0</v>
      </c>
      <c r="BK862" s="99">
        <f>SUMIFS(通讯通路门店!$AD:$AD,通讯通路门店!$S:$S,$G862)</f>
        <v>0</v>
      </c>
      <c r="BL862" s="99">
        <f>SUMIFS(通讯通路门店!$AE:$AE,通讯通路门店!$S:$S,$G862)</f>
        <v>0</v>
      </c>
      <c r="BM862" s="99">
        <f>SUMIFS(通讯通路门店!$AF:$AF,通讯通路门店!$S:$S,$G862)</f>
        <v>0</v>
      </c>
      <c r="BN862" s="99">
        <f>SUMIFS(通讯通路门店!$AG:$AG,通讯通路门店!$S:$S,$G862)</f>
        <v>0</v>
      </c>
      <c r="BO862" s="99">
        <f>SUMIFS(通讯通路门店!$AH:$AH,通讯通路门店!$S:$S,$G862)</f>
        <v>0</v>
      </c>
      <c r="BP862" s="99">
        <f>SUMIFS(通讯通路门店!$AI:$AI,通讯通路门店!$S:$S,$G862)</f>
        <v>0</v>
      </c>
      <c r="BQ862" s="83"/>
    </row>
    <row r="863" spans="1:69">
      <c r="A863" s="99" t="str">
        <f>IFERROR(_xlfn.XLOOKUP($G863,通讯通路门店!$S$4:$S$993931,通讯通路门店!$A$4:$A$993931,0,0),"")</f>
        <v/>
      </c>
      <c r="B863" s="99" t="str">
        <f>IFERROR(_xlfn.XLOOKUP($G863,通讯通路门店!$S$4:$S$993931,通讯通路门店!$B$4:$B$993931,0,0),"")</f>
        <v/>
      </c>
      <c r="C863" s="99" t="str">
        <f>IFERROR(_xlfn.XLOOKUP($G863,通讯通路门店!$S$4:$S$993931,通讯通路门店!$C$4:$C$993931,0,0),"")</f>
        <v/>
      </c>
      <c r="D863" s="99" t="str">
        <f>IFERROR(_xlfn.XLOOKUP($G863,通讯通路门店!$S$4:$S$993931,通讯通路门店!$D$4:$D$993931,0,0),"")</f>
        <v/>
      </c>
      <c r="E863" s="83"/>
      <c r="F863" s="83"/>
      <c r="G863" s="101" t="e">
        <v>#N/A</v>
      </c>
      <c r="H863" s="102" t="str">
        <f>IFERROR(_xlfn.XLOOKUP($G863,通讯通路门店!$S$4:$S$993931,通讯通路门店!$R$4:$R$993931,0,0),"")</f>
        <v/>
      </c>
      <c r="I863" s="83"/>
      <c r="J863" s="83"/>
      <c r="K863" s="83"/>
      <c r="L863" s="83"/>
      <c r="M863" s="83"/>
      <c r="N863" s="83"/>
      <c r="O863" s="83"/>
      <c r="P863" s="83"/>
      <c r="Q863" s="83"/>
      <c r="R863" s="83"/>
      <c r="S863" s="83"/>
      <c r="T863" s="83"/>
      <c r="U863" s="99">
        <f>COUNTIF(通讯通路门店!$S:$S,$G863)</f>
        <v>0</v>
      </c>
      <c r="V863" s="99">
        <f>COUNTIFS(通讯通路门店!$S:$S,$G863,通讯通路门店!$J:$J,"综合卖场")</f>
        <v>0</v>
      </c>
      <c r="W863" s="99">
        <f>SUMIFS(通讯通路门店!$AJ:$AJ,通讯通路门店!$S:$S,通讯客户沙盘!$G863)</f>
        <v>0</v>
      </c>
      <c r="X863" s="99">
        <f t="shared" si="65"/>
        <v>0</v>
      </c>
      <c r="Y863" s="99">
        <f>COUNTIFS(通讯通路门店!$S:$S,$G863,通讯通路门店!$J:$J,"荣耀体验店")+COUNTIFS(通讯通路门店!$S:$S,$G863,通讯通路门店!$J:$J,"荣耀授权专卖店")</f>
        <v>0</v>
      </c>
      <c r="Z863" s="99">
        <f>COUNTIFS(通讯通路门店!$S:$S,$G863,通讯通路门店!$J:$J,"VIVO体验店")</f>
        <v>0</v>
      </c>
      <c r="AA863" s="99">
        <f>COUNTIFS(通讯通路门店!$S:$S,$G863,通讯通路门店!$J:$J,"OPPO体验店")</f>
        <v>0</v>
      </c>
      <c r="AB863" s="99">
        <f>COUNTIFS(通讯通路门店!$S:$S,$G863,通讯通路门店!$J:$J,"华为授权体验店")+COUNTIFS(通讯通路门店!$S:$S,$G863,通讯通路门店!$J:$J,"华为堡垒店")</f>
        <v>0</v>
      </c>
      <c r="AC863" s="99">
        <f>COUNTIFS(通讯通路门店!$S:$S,$G863,通讯通路门店!$J:$J,"小米体验店")</f>
        <v>0</v>
      </c>
      <c r="AD863" s="99">
        <f>COUNTIFS(通讯通路门店!$S:$S,$G863,通讯通路门店!$J:$J,"苹果体验店")</f>
        <v>0</v>
      </c>
      <c r="AE863" s="99">
        <f>COUNTIFS(通讯通路门店!$S:$S,$G863,通讯通路门店!$J:$J,"其他品牌专卖店")</f>
        <v>0</v>
      </c>
      <c r="AF863" s="99">
        <f>SUMIFS(通讯通路门店!$BI:$BI,通讯通路门店!$S:$S,$G863)</f>
        <v>0</v>
      </c>
      <c r="AG863" s="99">
        <f>SUMIFS(通讯通路门店!$BH:$BH,通讯通路门店!$S:$S,$G863)</f>
        <v>0</v>
      </c>
      <c r="AH863" s="99">
        <f t="shared" si="66"/>
        <v>0</v>
      </c>
      <c r="AI863" s="99">
        <f>SUMIFS(通讯通路门店!$BB:$BB,通讯通路门店!$S:$S,$G863)</f>
        <v>0</v>
      </c>
      <c r="AJ863" s="99">
        <f>SUMIFS(通讯通路门店!$BE:$BE,通讯通路门店!$S:$S,$G863)</f>
        <v>0</v>
      </c>
      <c r="AK863" s="99">
        <f>SUMIFS(通讯通路门店!$BG:$BG,通讯通路门店!$S:$S,$G863)</f>
        <v>0</v>
      </c>
      <c r="AL863" s="99">
        <f>SUMIFS(通讯通路门店!$BC:$BC,通讯通路门店!$S:$S,$G863)</f>
        <v>0</v>
      </c>
      <c r="AM863" s="99">
        <f>SUMIFS(通讯通路门店!$BD:$BD,通讯通路门店!$S:$S,$G863)</f>
        <v>0</v>
      </c>
      <c r="AN863" s="99">
        <f>SUMIFS(通讯通路门店!$BF:$BF,通讯通路门店!$S:$S,$G863)</f>
        <v>0</v>
      </c>
      <c r="AO863" s="99">
        <f t="shared" si="67"/>
        <v>0</v>
      </c>
      <c r="AP863" s="99">
        <f>SUMIFS(通讯通路门店!$K:$K,通讯通路门店!$S:$S,$G863)</f>
        <v>0</v>
      </c>
      <c r="AQ863" s="83"/>
      <c r="AR863" s="99">
        <f>SUMIFS(通讯通路门店!$T:$T,通讯通路门店!$S:$S,$G863)</f>
        <v>0</v>
      </c>
      <c r="AS863" s="99">
        <f>SUMIFS(通讯通路门店!$U:$U,通讯通路门店!$S:$S,$G863)</f>
        <v>0</v>
      </c>
      <c r="AT863" s="99">
        <f>SUMIFS(通讯通路门店!$V:$V,通讯通路门店!$S:$S,$G863)</f>
        <v>0</v>
      </c>
      <c r="AU863" s="99">
        <f>SUMIFS(通讯通路门店!$W:$W,通讯通路门店!$S:$S,$G863)</f>
        <v>0</v>
      </c>
      <c r="AV863" s="99">
        <f>SUMIFS(通讯通路门店!$Z:$Z,通讯通路门店!$S:$S,$G863)</f>
        <v>0</v>
      </c>
      <c r="AW863" s="99">
        <f>SUMIFS(通讯通路门店!$AB:$AB,通讯通路门店!$S:$S,$G863)</f>
        <v>0</v>
      </c>
      <c r="AX863" s="99">
        <f>SUMIFS(通讯通路门店!$X:$X,通讯通路门店!$S:$S,$G863)</f>
        <v>0</v>
      </c>
      <c r="AY863" s="99">
        <f>SUMIFS(通讯通路门店!$Y:$Y,通讯通路门店!$S:$S,$G863)</f>
        <v>0</v>
      </c>
      <c r="AZ863" s="99">
        <f>SUMIFS(通讯通路门店!$AA:$AA,通讯通路门店!$S:$S,$G863)</f>
        <v>0</v>
      </c>
      <c r="BA863" s="99">
        <f t="shared" si="68"/>
        <v>0</v>
      </c>
      <c r="BB863" s="99">
        <f t="shared" si="69"/>
        <v>0</v>
      </c>
      <c r="BC863" s="99">
        <f>SUMIFS(通讯通路门店!$W:$W,通讯通路门店!$S:$S,$G863,通讯通路门店!$J:$J,"荣耀体验店")+SUMIFS(通讯通路门店!$W:$W,通讯通路门店!$S:$S,$G863,通讯通路门店!$J:$J,"荣耀授权专卖店")</f>
        <v>0</v>
      </c>
      <c r="BD863" s="99">
        <f>SUMIFS(通讯通路门店!$Z:$Z,通讯通路门店!$S:$S,$G863,通讯通路门店!$J:$J,"VIVO体验店")</f>
        <v>0</v>
      </c>
      <c r="BE863" s="99">
        <f>SUMIFS(通讯通路门店!$AB:$AB,通讯通路门店!$S:$S,$G863,通讯通路门店!$J:$J,"OPPO体验店")</f>
        <v>0</v>
      </c>
      <c r="BF863" s="99">
        <f>SUMIFS(通讯通路门店!$X:$X,通讯通路门店!$S:$S,$G863,通讯通路门店!$J:$J,"华为授权体验店")+SUMIFS(通讯通路门店!$AA:$AA,通讯通路门店!$S:$S,$G863,通讯通路门店!$J:$J,"华为堡垒店")</f>
        <v>0</v>
      </c>
      <c r="BG863" s="99">
        <f>SUMIFS(通讯通路门店!$Y:$Y,通讯通路门店!$S:$S,$G863,通讯通路门店!$J:$J,"小米体验店")</f>
        <v>0</v>
      </c>
      <c r="BH863" s="99">
        <f>SUMIFS(通讯通路门店!$AA:$AA,通讯通路门店!$S:$S,$G863,通讯通路门店!$J:$J,"苹果体验店")</f>
        <v>0</v>
      </c>
      <c r="BI863" s="99">
        <f>SUMIFS(通讯通路门店!$K:$K,通讯通路门店!$S:$S,$G863,通讯通路门店!$J:$J,"其他品牌专卖店")</f>
        <v>0</v>
      </c>
      <c r="BJ863" s="99">
        <f>SUMIFS(通讯通路门店!$AC:$AC,通讯通路门店!$S:$S,$G863)</f>
        <v>0</v>
      </c>
      <c r="BK863" s="99">
        <f>SUMIFS(通讯通路门店!$AD:$AD,通讯通路门店!$S:$S,$G863)</f>
        <v>0</v>
      </c>
      <c r="BL863" s="99">
        <f>SUMIFS(通讯通路门店!$AE:$AE,通讯通路门店!$S:$S,$G863)</f>
        <v>0</v>
      </c>
      <c r="BM863" s="99">
        <f>SUMIFS(通讯通路门店!$AF:$AF,通讯通路门店!$S:$S,$G863)</f>
        <v>0</v>
      </c>
      <c r="BN863" s="99">
        <f>SUMIFS(通讯通路门店!$AG:$AG,通讯通路门店!$S:$S,$G863)</f>
        <v>0</v>
      </c>
      <c r="BO863" s="99">
        <f>SUMIFS(通讯通路门店!$AH:$AH,通讯通路门店!$S:$S,$G863)</f>
        <v>0</v>
      </c>
      <c r="BP863" s="99">
        <f>SUMIFS(通讯通路门店!$AI:$AI,通讯通路门店!$S:$S,$G863)</f>
        <v>0</v>
      </c>
      <c r="BQ863" s="83"/>
    </row>
    <row r="864" spans="1:69">
      <c r="A864" s="99" t="str">
        <f>IFERROR(_xlfn.XLOOKUP($G864,通讯通路门店!$S$4:$S$993931,通讯通路门店!$A$4:$A$993931,0,0),"")</f>
        <v/>
      </c>
      <c r="B864" s="99" t="str">
        <f>IFERROR(_xlfn.XLOOKUP($G864,通讯通路门店!$S$4:$S$993931,通讯通路门店!$B$4:$B$993931,0,0),"")</f>
        <v/>
      </c>
      <c r="C864" s="99" t="str">
        <f>IFERROR(_xlfn.XLOOKUP($G864,通讯通路门店!$S$4:$S$993931,通讯通路门店!$C$4:$C$993931,0,0),"")</f>
        <v/>
      </c>
      <c r="D864" s="99" t="str">
        <f>IFERROR(_xlfn.XLOOKUP($G864,通讯通路门店!$S$4:$S$993931,通讯通路门店!$D$4:$D$993931,0,0),"")</f>
        <v/>
      </c>
      <c r="E864" s="83"/>
      <c r="F864" s="83"/>
      <c r="G864" s="101" t="e">
        <v>#N/A</v>
      </c>
      <c r="H864" s="102" t="str">
        <f>IFERROR(_xlfn.XLOOKUP($G864,通讯通路门店!$S$4:$S$993931,通讯通路门店!$R$4:$R$993931,0,0),"")</f>
        <v/>
      </c>
      <c r="I864" s="83"/>
      <c r="J864" s="83"/>
      <c r="K864" s="83"/>
      <c r="L864" s="83"/>
      <c r="M864" s="83"/>
      <c r="N864" s="83"/>
      <c r="O864" s="83"/>
      <c r="P864" s="83"/>
      <c r="Q864" s="83"/>
      <c r="R864" s="83"/>
      <c r="S864" s="83"/>
      <c r="T864" s="83"/>
      <c r="U864" s="99">
        <f>COUNTIF(通讯通路门店!$S:$S,$G864)</f>
        <v>0</v>
      </c>
      <c r="V864" s="99">
        <f>COUNTIFS(通讯通路门店!$S:$S,$G864,通讯通路门店!$J:$J,"综合卖场")</f>
        <v>0</v>
      </c>
      <c r="W864" s="99">
        <f>SUMIFS(通讯通路门店!$AJ:$AJ,通讯通路门店!$S:$S,通讯客户沙盘!$G864)</f>
        <v>0</v>
      </c>
      <c r="X864" s="99">
        <f t="shared" si="65"/>
        <v>0</v>
      </c>
      <c r="Y864" s="99">
        <f>COUNTIFS(通讯通路门店!$S:$S,$G864,通讯通路门店!$J:$J,"荣耀体验店")+COUNTIFS(通讯通路门店!$S:$S,$G864,通讯通路门店!$J:$J,"荣耀授权专卖店")</f>
        <v>0</v>
      </c>
      <c r="Z864" s="99">
        <f>COUNTIFS(通讯通路门店!$S:$S,$G864,通讯通路门店!$J:$J,"VIVO体验店")</f>
        <v>0</v>
      </c>
      <c r="AA864" s="99">
        <f>COUNTIFS(通讯通路门店!$S:$S,$G864,通讯通路门店!$J:$J,"OPPO体验店")</f>
        <v>0</v>
      </c>
      <c r="AB864" s="99">
        <f>COUNTIFS(通讯通路门店!$S:$S,$G864,通讯通路门店!$J:$J,"华为授权体验店")+COUNTIFS(通讯通路门店!$S:$S,$G864,通讯通路门店!$J:$J,"华为堡垒店")</f>
        <v>0</v>
      </c>
      <c r="AC864" s="99">
        <f>COUNTIFS(通讯通路门店!$S:$S,$G864,通讯通路门店!$J:$J,"小米体验店")</f>
        <v>0</v>
      </c>
      <c r="AD864" s="99">
        <f>COUNTIFS(通讯通路门店!$S:$S,$G864,通讯通路门店!$J:$J,"苹果体验店")</f>
        <v>0</v>
      </c>
      <c r="AE864" s="99">
        <f>COUNTIFS(通讯通路门店!$S:$S,$G864,通讯通路门店!$J:$J,"其他品牌专卖店")</f>
        <v>0</v>
      </c>
      <c r="AF864" s="99">
        <f>SUMIFS(通讯通路门店!$BI:$BI,通讯通路门店!$S:$S,$G864)</f>
        <v>0</v>
      </c>
      <c r="AG864" s="99">
        <f>SUMIFS(通讯通路门店!$BH:$BH,通讯通路门店!$S:$S,$G864)</f>
        <v>0</v>
      </c>
      <c r="AH864" s="99">
        <f t="shared" si="66"/>
        <v>0</v>
      </c>
      <c r="AI864" s="99">
        <f>SUMIFS(通讯通路门店!$BB:$BB,通讯通路门店!$S:$S,$G864)</f>
        <v>0</v>
      </c>
      <c r="AJ864" s="99">
        <f>SUMIFS(通讯通路门店!$BE:$BE,通讯通路门店!$S:$S,$G864)</f>
        <v>0</v>
      </c>
      <c r="AK864" s="99">
        <f>SUMIFS(通讯通路门店!$BG:$BG,通讯通路门店!$S:$S,$G864)</f>
        <v>0</v>
      </c>
      <c r="AL864" s="99">
        <f>SUMIFS(通讯通路门店!$BC:$BC,通讯通路门店!$S:$S,$G864)</f>
        <v>0</v>
      </c>
      <c r="AM864" s="99">
        <f>SUMIFS(通讯通路门店!$BD:$BD,通讯通路门店!$S:$S,$G864)</f>
        <v>0</v>
      </c>
      <c r="AN864" s="99">
        <f>SUMIFS(通讯通路门店!$BF:$BF,通讯通路门店!$S:$S,$G864)</f>
        <v>0</v>
      </c>
      <c r="AO864" s="99">
        <f t="shared" si="67"/>
        <v>0</v>
      </c>
      <c r="AP864" s="99">
        <f>SUMIFS(通讯通路门店!$K:$K,通讯通路门店!$S:$S,$G864)</f>
        <v>0</v>
      </c>
      <c r="AQ864" s="83"/>
      <c r="AR864" s="99">
        <f>SUMIFS(通讯通路门店!$T:$T,通讯通路门店!$S:$S,$G864)</f>
        <v>0</v>
      </c>
      <c r="AS864" s="99">
        <f>SUMIFS(通讯通路门店!$U:$U,通讯通路门店!$S:$S,$G864)</f>
        <v>0</v>
      </c>
      <c r="AT864" s="99">
        <f>SUMIFS(通讯通路门店!$V:$V,通讯通路门店!$S:$S,$G864)</f>
        <v>0</v>
      </c>
      <c r="AU864" s="99">
        <f>SUMIFS(通讯通路门店!$W:$W,通讯通路门店!$S:$S,$G864)</f>
        <v>0</v>
      </c>
      <c r="AV864" s="99">
        <f>SUMIFS(通讯通路门店!$Z:$Z,通讯通路门店!$S:$S,$G864)</f>
        <v>0</v>
      </c>
      <c r="AW864" s="99">
        <f>SUMIFS(通讯通路门店!$AB:$AB,通讯通路门店!$S:$S,$G864)</f>
        <v>0</v>
      </c>
      <c r="AX864" s="99">
        <f>SUMIFS(通讯通路门店!$X:$X,通讯通路门店!$S:$S,$G864)</f>
        <v>0</v>
      </c>
      <c r="AY864" s="99">
        <f>SUMIFS(通讯通路门店!$Y:$Y,通讯通路门店!$S:$S,$G864)</f>
        <v>0</v>
      </c>
      <c r="AZ864" s="99">
        <f>SUMIFS(通讯通路门店!$AA:$AA,通讯通路门店!$S:$S,$G864)</f>
        <v>0</v>
      </c>
      <c r="BA864" s="99">
        <f t="shared" si="68"/>
        <v>0</v>
      </c>
      <c r="BB864" s="99">
        <f t="shared" si="69"/>
        <v>0</v>
      </c>
      <c r="BC864" s="99">
        <f>SUMIFS(通讯通路门店!$W:$W,通讯通路门店!$S:$S,$G864,通讯通路门店!$J:$J,"荣耀体验店")+SUMIFS(通讯通路门店!$W:$W,通讯通路门店!$S:$S,$G864,通讯通路门店!$J:$J,"荣耀授权专卖店")</f>
        <v>0</v>
      </c>
      <c r="BD864" s="99">
        <f>SUMIFS(通讯通路门店!$Z:$Z,通讯通路门店!$S:$S,$G864,通讯通路门店!$J:$J,"VIVO体验店")</f>
        <v>0</v>
      </c>
      <c r="BE864" s="99">
        <f>SUMIFS(通讯通路门店!$AB:$AB,通讯通路门店!$S:$S,$G864,通讯通路门店!$J:$J,"OPPO体验店")</f>
        <v>0</v>
      </c>
      <c r="BF864" s="99">
        <f>SUMIFS(通讯通路门店!$X:$X,通讯通路门店!$S:$S,$G864,通讯通路门店!$J:$J,"华为授权体验店")+SUMIFS(通讯通路门店!$AA:$AA,通讯通路门店!$S:$S,$G864,通讯通路门店!$J:$J,"华为堡垒店")</f>
        <v>0</v>
      </c>
      <c r="BG864" s="99">
        <f>SUMIFS(通讯通路门店!$Y:$Y,通讯通路门店!$S:$S,$G864,通讯通路门店!$J:$J,"小米体验店")</f>
        <v>0</v>
      </c>
      <c r="BH864" s="99">
        <f>SUMIFS(通讯通路门店!$AA:$AA,通讯通路门店!$S:$S,$G864,通讯通路门店!$J:$J,"苹果体验店")</f>
        <v>0</v>
      </c>
      <c r="BI864" s="99">
        <f>SUMIFS(通讯通路门店!$K:$K,通讯通路门店!$S:$S,$G864,通讯通路门店!$J:$J,"其他品牌专卖店")</f>
        <v>0</v>
      </c>
      <c r="BJ864" s="99">
        <f>SUMIFS(通讯通路门店!$AC:$AC,通讯通路门店!$S:$S,$G864)</f>
        <v>0</v>
      </c>
      <c r="BK864" s="99">
        <f>SUMIFS(通讯通路门店!$AD:$AD,通讯通路门店!$S:$S,$G864)</f>
        <v>0</v>
      </c>
      <c r="BL864" s="99">
        <f>SUMIFS(通讯通路门店!$AE:$AE,通讯通路门店!$S:$S,$G864)</f>
        <v>0</v>
      </c>
      <c r="BM864" s="99">
        <f>SUMIFS(通讯通路门店!$AF:$AF,通讯通路门店!$S:$S,$G864)</f>
        <v>0</v>
      </c>
      <c r="BN864" s="99">
        <f>SUMIFS(通讯通路门店!$AG:$AG,通讯通路门店!$S:$S,$G864)</f>
        <v>0</v>
      </c>
      <c r="BO864" s="99">
        <f>SUMIFS(通讯通路门店!$AH:$AH,通讯通路门店!$S:$S,$G864)</f>
        <v>0</v>
      </c>
      <c r="BP864" s="99">
        <f>SUMIFS(通讯通路门店!$AI:$AI,通讯通路门店!$S:$S,$G864)</f>
        <v>0</v>
      </c>
      <c r="BQ864" s="83"/>
    </row>
    <row r="865" spans="1:69">
      <c r="A865" s="99" t="str">
        <f>IFERROR(_xlfn.XLOOKUP($G865,通讯通路门店!$S$4:$S$993931,通讯通路门店!$A$4:$A$993931,0,0),"")</f>
        <v/>
      </c>
      <c r="B865" s="99" t="str">
        <f>IFERROR(_xlfn.XLOOKUP($G865,通讯通路门店!$S$4:$S$993931,通讯通路门店!$B$4:$B$993931,0,0),"")</f>
        <v/>
      </c>
      <c r="C865" s="99" t="str">
        <f>IFERROR(_xlfn.XLOOKUP($G865,通讯通路门店!$S$4:$S$993931,通讯通路门店!$C$4:$C$993931,0,0),"")</f>
        <v/>
      </c>
      <c r="D865" s="99" t="str">
        <f>IFERROR(_xlfn.XLOOKUP($G865,通讯通路门店!$S$4:$S$993931,通讯通路门店!$D$4:$D$993931,0,0),"")</f>
        <v/>
      </c>
      <c r="E865" s="83"/>
      <c r="F865" s="83"/>
      <c r="G865" s="101" t="e">
        <v>#N/A</v>
      </c>
      <c r="H865" s="102" t="str">
        <f>IFERROR(_xlfn.XLOOKUP($G865,通讯通路门店!$S$4:$S$993931,通讯通路门店!$R$4:$R$993931,0,0),"")</f>
        <v/>
      </c>
      <c r="I865" s="83"/>
      <c r="J865" s="83"/>
      <c r="K865" s="83"/>
      <c r="L865" s="83"/>
      <c r="M865" s="83"/>
      <c r="N865" s="83"/>
      <c r="O865" s="83"/>
      <c r="P865" s="83"/>
      <c r="Q865" s="83"/>
      <c r="R865" s="83"/>
      <c r="S865" s="83"/>
      <c r="T865" s="83"/>
      <c r="U865" s="99">
        <f>COUNTIF(通讯通路门店!$S:$S,$G865)</f>
        <v>0</v>
      </c>
      <c r="V865" s="99">
        <f>COUNTIFS(通讯通路门店!$S:$S,$G865,通讯通路门店!$J:$J,"综合卖场")</f>
        <v>0</v>
      </c>
      <c r="W865" s="99">
        <f>SUMIFS(通讯通路门店!$AJ:$AJ,通讯通路门店!$S:$S,通讯客户沙盘!$G865)</f>
        <v>0</v>
      </c>
      <c r="X865" s="99">
        <f t="shared" si="65"/>
        <v>0</v>
      </c>
      <c r="Y865" s="99">
        <f>COUNTIFS(通讯通路门店!$S:$S,$G865,通讯通路门店!$J:$J,"荣耀体验店")+COUNTIFS(通讯通路门店!$S:$S,$G865,通讯通路门店!$J:$J,"荣耀授权专卖店")</f>
        <v>0</v>
      </c>
      <c r="Z865" s="99">
        <f>COUNTIFS(通讯通路门店!$S:$S,$G865,通讯通路门店!$J:$J,"VIVO体验店")</f>
        <v>0</v>
      </c>
      <c r="AA865" s="99">
        <f>COUNTIFS(通讯通路门店!$S:$S,$G865,通讯通路门店!$J:$J,"OPPO体验店")</f>
        <v>0</v>
      </c>
      <c r="AB865" s="99">
        <f>COUNTIFS(通讯通路门店!$S:$S,$G865,通讯通路门店!$J:$J,"华为授权体验店")+COUNTIFS(通讯通路门店!$S:$S,$G865,通讯通路门店!$J:$J,"华为堡垒店")</f>
        <v>0</v>
      </c>
      <c r="AC865" s="99">
        <f>COUNTIFS(通讯通路门店!$S:$S,$G865,通讯通路门店!$J:$J,"小米体验店")</f>
        <v>0</v>
      </c>
      <c r="AD865" s="99">
        <f>COUNTIFS(通讯通路门店!$S:$S,$G865,通讯通路门店!$J:$J,"苹果体验店")</f>
        <v>0</v>
      </c>
      <c r="AE865" s="99">
        <f>COUNTIFS(通讯通路门店!$S:$S,$G865,通讯通路门店!$J:$J,"其他品牌专卖店")</f>
        <v>0</v>
      </c>
      <c r="AF865" s="99">
        <f>SUMIFS(通讯通路门店!$BI:$BI,通讯通路门店!$S:$S,$G865)</f>
        <v>0</v>
      </c>
      <c r="AG865" s="99">
        <f>SUMIFS(通讯通路门店!$BH:$BH,通讯通路门店!$S:$S,$G865)</f>
        <v>0</v>
      </c>
      <c r="AH865" s="99">
        <f t="shared" si="66"/>
        <v>0</v>
      </c>
      <c r="AI865" s="99">
        <f>SUMIFS(通讯通路门店!$BB:$BB,通讯通路门店!$S:$S,$G865)</f>
        <v>0</v>
      </c>
      <c r="AJ865" s="99">
        <f>SUMIFS(通讯通路门店!$BE:$BE,通讯通路门店!$S:$S,$G865)</f>
        <v>0</v>
      </c>
      <c r="AK865" s="99">
        <f>SUMIFS(通讯通路门店!$BG:$BG,通讯通路门店!$S:$S,$G865)</f>
        <v>0</v>
      </c>
      <c r="AL865" s="99">
        <f>SUMIFS(通讯通路门店!$BC:$BC,通讯通路门店!$S:$S,$G865)</f>
        <v>0</v>
      </c>
      <c r="AM865" s="99">
        <f>SUMIFS(通讯通路门店!$BD:$BD,通讯通路门店!$S:$S,$G865)</f>
        <v>0</v>
      </c>
      <c r="AN865" s="99">
        <f>SUMIFS(通讯通路门店!$BF:$BF,通讯通路门店!$S:$S,$G865)</f>
        <v>0</v>
      </c>
      <c r="AO865" s="99">
        <f t="shared" si="67"/>
        <v>0</v>
      </c>
      <c r="AP865" s="99">
        <f>SUMIFS(通讯通路门店!$K:$K,通讯通路门店!$S:$S,$G865)</f>
        <v>0</v>
      </c>
      <c r="AQ865" s="83"/>
      <c r="AR865" s="99">
        <f>SUMIFS(通讯通路门店!$T:$T,通讯通路门店!$S:$S,$G865)</f>
        <v>0</v>
      </c>
      <c r="AS865" s="99">
        <f>SUMIFS(通讯通路门店!$U:$U,通讯通路门店!$S:$S,$G865)</f>
        <v>0</v>
      </c>
      <c r="AT865" s="99">
        <f>SUMIFS(通讯通路门店!$V:$V,通讯通路门店!$S:$S,$G865)</f>
        <v>0</v>
      </c>
      <c r="AU865" s="99">
        <f>SUMIFS(通讯通路门店!$W:$W,通讯通路门店!$S:$S,$G865)</f>
        <v>0</v>
      </c>
      <c r="AV865" s="99">
        <f>SUMIFS(通讯通路门店!$Z:$Z,通讯通路门店!$S:$S,$G865)</f>
        <v>0</v>
      </c>
      <c r="AW865" s="99">
        <f>SUMIFS(通讯通路门店!$AB:$AB,通讯通路门店!$S:$S,$G865)</f>
        <v>0</v>
      </c>
      <c r="AX865" s="99">
        <f>SUMIFS(通讯通路门店!$X:$X,通讯通路门店!$S:$S,$G865)</f>
        <v>0</v>
      </c>
      <c r="AY865" s="99">
        <f>SUMIFS(通讯通路门店!$Y:$Y,通讯通路门店!$S:$S,$G865)</f>
        <v>0</v>
      </c>
      <c r="AZ865" s="99">
        <f>SUMIFS(通讯通路门店!$AA:$AA,通讯通路门店!$S:$S,$G865)</f>
        <v>0</v>
      </c>
      <c r="BA865" s="99">
        <f t="shared" si="68"/>
        <v>0</v>
      </c>
      <c r="BB865" s="99">
        <f t="shared" si="69"/>
        <v>0</v>
      </c>
      <c r="BC865" s="99">
        <f>SUMIFS(通讯通路门店!$W:$W,通讯通路门店!$S:$S,$G865,通讯通路门店!$J:$J,"荣耀体验店")+SUMIFS(通讯通路门店!$W:$W,通讯通路门店!$S:$S,$G865,通讯通路门店!$J:$J,"荣耀授权专卖店")</f>
        <v>0</v>
      </c>
      <c r="BD865" s="99">
        <f>SUMIFS(通讯通路门店!$Z:$Z,通讯通路门店!$S:$S,$G865,通讯通路门店!$J:$J,"VIVO体验店")</f>
        <v>0</v>
      </c>
      <c r="BE865" s="99">
        <f>SUMIFS(通讯通路门店!$AB:$AB,通讯通路门店!$S:$S,$G865,通讯通路门店!$J:$J,"OPPO体验店")</f>
        <v>0</v>
      </c>
      <c r="BF865" s="99">
        <f>SUMIFS(通讯通路门店!$X:$X,通讯通路门店!$S:$S,$G865,通讯通路门店!$J:$J,"华为授权体验店")+SUMIFS(通讯通路门店!$AA:$AA,通讯通路门店!$S:$S,$G865,通讯通路门店!$J:$J,"华为堡垒店")</f>
        <v>0</v>
      </c>
      <c r="BG865" s="99">
        <f>SUMIFS(通讯通路门店!$Y:$Y,通讯通路门店!$S:$S,$G865,通讯通路门店!$J:$J,"小米体验店")</f>
        <v>0</v>
      </c>
      <c r="BH865" s="99">
        <f>SUMIFS(通讯通路门店!$AA:$AA,通讯通路门店!$S:$S,$G865,通讯通路门店!$J:$J,"苹果体验店")</f>
        <v>0</v>
      </c>
      <c r="BI865" s="99">
        <f>SUMIFS(通讯通路门店!$K:$K,通讯通路门店!$S:$S,$G865,通讯通路门店!$J:$J,"其他品牌专卖店")</f>
        <v>0</v>
      </c>
      <c r="BJ865" s="99">
        <f>SUMIFS(通讯通路门店!$AC:$AC,通讯通路门店!$S:$S,$G865)</f>
        <v>0</v>
      </c>
      <c r="BK865" s="99">
        <f>SUMIFS(通讯通路门店!$AD:$AD,通讯通路门店!$S:$S,$G865)</f>
        <v>0</v>
      </c>
      <c r="BL865" s="99">
        <f>SUMIFS(通讯通路门店!$AE:$AE,通讯通路门店!$S:$S,$G865)</f>
        <v>0</v>
      </c>
      <c r="BM865" s="99">
        <f>SUMIFS(通讯通路门店!$AF:$AF,通讯通路门店!$S:$S,$G865)</f>
        <v>0</v>
      </c>
      <c r="BN865" s="99">
        <f>SUMIFS(通讯通路门店!$AG:$AG,通讯通路门店!$S:$S,$G865)</f>
        <v>0</v>
      </c>
      <c r="BO865" s="99">
        <f>SUMIFS(通讯通路门店!$AH:$AH,通讯通路门店!$S:$S,$G865)</f>
        <v>0</v>
      </c>
      <c r="BP865" s="99">
        <f>SUMIFS(通讯通路门店!$AI:$AI,通讯通路门店!$S:$S,$G865)</f>
        <v>0</v>
      </c>
      <c r="BQ865" s="83"/>
    </row>
    <row r="866" spans="1:69">
      <c r="A866" s="99" t="str">
        <f>IFERROR(_xlfn.XLOOKUP($G866,通讯通路门店!$S$4:$S$993931,通讯通路门店!$A$4:$A$993931,0,0),"")</f>
        <v/>
      </c>
      <c r="B866" s="99" t="str">
        <f>IFERROR(_xlfn.XLOOKUP($G866,通讯通路门店!$S$4:$S$993931,通讯通路门店!$B$4:$B$993931,0,0),"")</f>
        <v/>
      </c>
      <c r="C866" s="99" t="str">
        <f>IFERROR(_xlfn.XLOOKUP($G866,通讯通路门店!$S$4:$S$993931,通讯通路门店!$C$4:$C$993931,0,0),"")</f>
        <v/>
      </c>
      <c r="D866" s="99" t="str">
        <f>IFERROR(_xlfn.XLOOKUP($G866,通讯通路门店!$S$4:$S$993931,通讯通路门店!$D$4:$D$993931,0,0),"")</f>
        <v/>
      </c>
      <c r="E866" s="83"/>
      <c r="F866" s="83"/>
      <c r="G866" s="101" t="e">
        <v>#N/A</v>
      </c>
      <c r="H866" s="102" t="str">
        <f>IFERROR(_xlfn.XLOOKUP($G866,通讯通路门店!$S$4:$S$993931,通讯通路门店!$R$4:$R$993931,0,0),"")</f>
        <v/>
      </c>
      <c r="I866" s="83"/>
      <c r="J866" s="83"/>
      <c r="K866" s="83"/>
      <c r="L866" s="83"/>
      <c r="M866" s="83"/>
      <c r="N866" s="83"/>
      <c r="O866" s="83"/>
      <c r="P866" s="83"/>
      <c r="Q866" s="83"/>
      <c r="R866" s="83"/>
      <c r="S866" s="83"/>
      <c r="T866" s="83"/>
      <c r="U866" s="99">
        <f>COUNTIF(通讯通路门店!$S:$S,$G866)</f>
        <v>0</v>
      </c>
      <c r="V866" s="99">
        <f>COUNTIFS(通讯通路门店!$S:$S,$G866,通讯通路门店!$J:$J,"综合卖场")</f>
        <v>0</v>
      </c>
      <c r="W866" s="99">
        <f>SUMIFS(通讯通路门店!$AJ:$AJ,通讯通路门店!$S:$S,通讯客户沙盘!$G866)</f>
        <v>0</v>
      </c>
      <c r="X866" s="99">
        <f t="shared" si="65"/>
        <v>0</v>
      </c>
      <c r="Y866" s="99">
        <f>COUNTIFS(通讯通路门店!$S:$S,$G866,通讯通路门店!$J:$J,"荣耀体验店")+COUNTIFS(通讯通路门店!$S:$S,$G866,通讯通路门店!$J:$J,"荣耀授权专卖店")</f>
        <v>0</v>
      </c>
      <c r="Z866" s="99">
        <f>COUNTIFS(通讯通路门店!$S:$S,$G866,通讯通路门店!$J:$J,"VIVO体验店")</f>
        <v>0</v>
      </c>
      <c r="AA866" s="99">
        <f>COUNTIFS(通讯通路门店!$S:$S,$G866,通讯通路门店!$J:$J,"OPPO体验店")</f>
        <v>0</v>
      </c>
      <c r="AB866" s="99">
        <f>COUNTIFS(通讯通路门店!$S:$S,$G866,通讯通路门店!$J:$J,"华为授权体验店")+COUNTIFS(通讯通路门店!$S:$S,$G866,通讯通路门店!$J:$J,"华为堡垒店")</f>
        <v>0</v>
      </c>
      <c r="AC866" s="99">
        <f>COUNTIFS(通讯通路门店!$S:$S,$G866,通讯通路门店!$J:$J,"小米体验店")</f>
        <v>0</v>
      </c>
      <c r="AD866" s="99">
        <f>COUNTIFS(通讯通路门店!$S:$S,$G866,通讯通路门店!$J:$J,"苹果体验店")</f>
        <v>0</v>
      </c>
      <c r="AE866" s="99">
        <f>COUNTIFS(通讯通路门店!$S:$S,$G866,通讯通路门店!$J:$J,"其他品牌专卖店")</f>
        <v>0</v>
      </c>
      <c r="AF866" s="99">
        <f>SUMIFS(通讯通路门店!$BI:$BI,通讯通路门店!$S:$S,$G866)</f>
        <v>0</v>
      </c>
      <c r="AG866" s="99">
        <f>SUMIFS(通讯通路门店!$BH:$BH,通讯通路门店!$S:$S,$G866)</f>
        <v>0</v>
      </c>
      <c r="AH866" s="99">
        <f t="shared" si="66"/>
        <v>0</v>
      </c>
      <c r="AI866" s="99">
        <f>SUMIFS(通讯通路门店!$BB:$BB,通讯通路门店!$S:$S,$G866)</f>
        <v>0</v>
      </c>
      <c r="AJ866" s="99">
        <f>SUMIFS(通讯通路门店!$BE:$BE,通讯通路门店!$S:$S,$G866)</f>
        <v>0</v>
      </c>
      <c r="AK866" s="99">
        <f>SUMIFS(通讯通路门店!$BG:$BG,通讯通路门店!$S:$S,$G866)</f>
        <v>0</v>
      </c>
      <c r="AL866" s="99">
        <f>SUMIFS(通讯通路门店!$BC:$BC,通讯通路门店!$S:$S,$G866)</f>
        <v>0</v>
      </c>
      <c r="AM866" s="99">
        <f>SUMIFS(通讯通路门店!$BD:$BD,通讯通路门店!$S:$S,$G866)</f>
        <v>0</v>
      </c>
      <c r="AN866" s="99">
        <f>SUMIFS(通讯通路门店!$BF:$BF,通讯通路门店!$S:$S,$G866)</f>
        <v>0</v>
      </c>
      <c r="AO866" s="99">
        <f t="shared" si="67"/>
        <v>0</v>
      </c>
      <c r="AP866" s="99">
        <f>SUMIFS(通讯通路门店!$K:$K,通讯通路门店!$S:$S,$G866)</f>
        <v>0</v>
      </c>
      <c r="AQ866" s="83"/>
      <c r="AR866" s="99">
        <f>SUMIFS(通讯通路门店!$T:$T,通讯通路门店!$S:$S,$G866)</f>
        <v>0</v>
      </c>
      <c r="AS866" s="99">
        <f>SUMIFS(通讯通路门店!$U:$U,通讯通路门店!$S:$S,$G866)</f>
        <v>0</v>
      </c>
      <c r="AT866" s="99">
        <f>SUMIFS(通讯通路门店!$V:$V,通讯通路门店!$S:$S,$G866)</f>
        <v>0</v>
      </c>
      <c r="AU866" s="99">
        <f>SUMIFS(通讯通路门店!$W:$W,通讯通路门店!$S:$S,$G866)</f>
        <v>0</v>
      </c>
      <c r="AV866" s="99">
        <f>SUMIFS(通讯通路门店!$Z:$Z,通讯通路门店!$S:$S,$G866)</f>
        <v>0</v>
      </c>
      <c r="AW866" s="99">
        <f>SUMIFS(通讯通路门店!$AB:$AB,通讯通路门店!$S:$S,$G866)</f>
        <v>0</v>
      </c>
      <c r="AX866" s="99">
        <f>SUMIFS(通讯通路门店!$X:$X,通讯通路门店!$S:$S,$G866)</f>
        <v>0</v>
      </c>
      <c r="AY866" s="99">
        <f>SUMIFS(通讯通路门店!$Y:$Y,通讯通路门店!$S:$S,$G866)</f>
        <v>0</v>
      </c>
      <c r="AZ866" s="99">
        <f>SUMIFS(通讯通路门店!$AA:$AA,通讯通路门店!$S:$S,$G866)</f>
        <v>0</v>
      </c>
      <c r="BA866" s="99">
        <f t="shared" si="68"/>
        <v>0</v>
      </c>
      <c r="BB866" s="99">
        <f t="shared" si="69"/>
        <v>0</v>
      </c>
      <c r="BC866" s="99">
        <f>SUMIFS(通讯通路门店!$W:$W,通讯通路门店!$S:$S,$G866,通讯通路门店!$J:$J,"荣耀体验店")+SUMIFS(通讯通路门店!$W:$W,通讯通路门店!$S:$S,$G866,通讯通路门店!$J:$J,"荣耀授权专卖店")</f>
        <v>0</v>
      </c>
      <c r="BD866" s="99">
        <f>SUMIFS(通讯通路门店!$Z:$Z,通讯通路门店!$S:$S,$G866,通讯通路门店!$J:$J,"VIVO体验店")</f>
        <v>0</v>
      </c>
      <c r="BE866" s="99">
        <f>SUMIFS(通讯通路门店!$AB:$AB,通讯通路门店!$S:$S,$G866,通讯通路门店!$J:$J,"OPPO体验店")</f>
        <v>0</v>
      </c>
      <c r="BF866" s="99">
        <f>SUMIFS(通讯通路门店!$X:$X,通讯通路门店!$S:$S,$G866,通讯通路门店!$J:$J,"华为授权体验店")+SUMIFS(通讯通路门店!$AA:$AA,通讯通路门店!$S:$S,$G866,通讯通路门店!$J:$J,"华为堡垒店")</f>
        <v>0</v>
      </c>
      <c r="BG866" s="99">
        <f>SUMIFS(通讯通路门店!$Y:$Y,通讯通路门店!$S:$S,$G866,通讯通路门店!$J:$J,"小米体验店")</f>
        <v>0</v>
      </c>
      <c r="BH866" s="99">
        <f>SUMIFS(通讯通路门店!$AA:$AA,通讯通路门店!$S:$S,$G866,通讯通路门店!$J:$J,"苹果体验店")</f>
        <v>0</v>
      </c>
      <c r="BI866" s="99">
        <f>SUMIFS(通讯通路门店!$K:$K,通讯通路门店!$S:$S,$G866,通讯通路门店!$J:$J,"其他品牌专卖店")</f>
        <v>0</v>
      </c>
      <c r="BJ866" s="99">
        <f>SUMIFS(通讯通路门店!$AC:$AC,通讯通路门店!$S:$S,$G866)</f>
        <v>0</v>
      </c>
      <c r="BK866" s="99">
        <f>SUMIFS(通讯通路门店!$AD:$AD,通讯通路门店!$S:$S,$G866)</f>
        <v>0</v>
      </c>
      <c r="BL866" s="99">
        <f>SUMIFS(通讯通路门店!$AE:$AE,通讯通路门店!$S:$S,$G866)</f>
        <v>0</v>
      </c>
      <c r="BM866" s="99">
        <f>SUMIFS(通讯通路门店!$AF:$AF,通讯通路门店!$S:$S,$G866)</f>
        <v>0</v>
      </c>
      <c r="BN866" s="99">
        <f>SUMIFS(通讯通路门店!$AG:$AG,通讯通路门店!$S:$S,$G866)</f>
        <v>0</v>
      </c>
      <c r="BO866" s="99">
        <f>SUMIFS(通讯通路门店!$AH:$AH,通讯通路门店!$S:$S,$G866)</f>
        <v>0</v>
      </c>
      <c r="BP866" s="99">
        <f>SUMIFS(通讯通路门店!$AI:$AI,通讯通路门店!$S:$S,$G866)</f>
        <v>0</v>
      </c>
      <c r="BQ866" s="83"/>
    </row>
    <row r="867" spans="1:69">
      <c r="A867" s="99" t="str">
        <f>IFERROR(_xlfn.XLOOKUP($G867,通讯通路门店!$S$4:$S$993931,通讯通路门店!$A$4:$A$993931,0,0),"")</f>
        <v/>
      </c>
      <c r="B867" s="99" t="str">
        <f>IFERROR(_xlfn.XLOOKUP($G867,通讯通路门店!$S$4:$S$993931,通讯通路门店!$B$4:$B$993931,0,0),"")</f>
        <v/>
      </c>
      <c r="C867" s="99" t="str">
        <f>IFERROR(_xlfn.XLOOKUP($G867,通讯通路门店!$S$4:$S$993931,通讯通路门店!$C$4:$C$993931,0,0),"")</f>
        <v/>
      </c>
      <c r="D867" s="99" t="str">
        <f>IFERROR(_xlfn.XLOOKUP($G867,通讯通路门店!$S$4:$S$993931,通讯通路门店!$D$4:$D$993931,0,0),"")</f>
        <v/>
      </c>
      <c r="E867" s="83"/>
      <c r="F867" s="83"/>
      <c r="G867" s="101" t="e">
        <v>#N/A</v>
      </c>
      <c r="H867" s="102" t="str">
        <f>IFERROR(_xlfn.XLOOKUP($G867,通讯通路门店!$S$4:$S$993931,通讯通路门店!$R$4:$R$993931,0,0),"")</f>
        <v/>
      </c>
      <c r="I867" s="83"/>
      <c r="J867" s="83"/>
      <c r="K867" s="83"/>
      <c r="L867" s="83"/>
      <c r="M867" s="83"/>
      <c r="N867" s="83"/>
      <c r="O867" s="83"/>
      <c r="P867" s="83"/>
      <c r="Q867" s="83"/>
      <c r="R867" s="83"/>
      <c r="S867" s="83"/>
      <c r="T867" s="83"/>
      <c r="U867" s="99">
        <f>COUNTIF(通讯通路门店!$S:$S,$G867)</f>
        <v>0</v>
      </c>
      <c r="V867" s="99">
        <f>COUNTIFS(通讯通路门店!$S:$S,$G867,通讯通路门店!$J:$J,"综合卖场")</f>
        <v>0</v>
      </c>
      <c r="W867" s="99">
        <f>SUMIFS(通讯通路门店!$AJ:$AJ,通讯通路门店!$S:$S,通讯客户沙盘!$G867)</f>
        <v>0</v>
      </c>
      <c r="X867" s="99">
        <f t="shared" si="65"/>
        <v>0</v>
      </c>
      <c r="Y867" s="99">
        <f>COUNTIFS(通讯通路门店!$S:$S,$G867,通讯通路门店!$J:$J,"荣耀体验店")+COUNTIFS(通讯通路门店!$S:$S,$G867,通讯通路门店!$J:$J,"荣耀授权专卖店")</f>
        <v>0</v>
      </c>
      <c r="Z867" s="99">
        <f>COUNTIFS(通讯通路门店!$S:$S,$G867,通讯通路门店!$J:$J,"VIVO体验店")</f>
        <v>0</v>
      </c>
      <c r="AA867" s="99">
        <f>COUNTIFS(通讯通路门店!$S:$S,$G867,通讯通路门店!$J:$J,"OPPO体验店")</f>
        <v>0</v>
      </c>
      <c r="AB867" s="99">
        <f>COUNTIFS(通讯通路门店!$S:$S,$G867,通讯通路门店!$J:$J,"华为授权体验店")+COUNTIFS(通讯通路门店!$S:$S,$G867,通讯通路门店!$J:$J,"华为堡垒店")</f>
        <v>0</v>
      </c>
      <c r="AC867" s="99">
        <f>COUNTIFS(通讯通路门店!$S:$S,$G867,通讯通路门店!$J:$J,"小米体验店")</f>
        <v>0</v>
      </c>
      <c r="AD867" s="99">
        <f>COUNTIFS(通讯通路门店!$S:$S,$G867,通讯通路门店!$J:$J,"苹果体验店")</f>
        <v>0</v>
      </c>
      <c r="AE867" s="99">
        <f>COUNTIFS(通讯通路门店!$S:$S,$G867,通讯通路门店!$J:$J,"其他品牌专卖店")</f>
        <v>0</v>
      </c>
      <c r="AF867" s="99">
        <f>SUMIFS(通讯通路门店!$BI:$BI,通讯通路门店!$S:$S,$G867)</f>
        <v>0</v>
      </c>
      <c r="AG867" s="99">
        <f>SUMIFS(通讯通路门店!$BH:$BH,通讯通路门店!$S:$S,$G867)</f>
        <v>0</v>
      </c>
      <c r="AH867" s="99">
        <f t="shared" si="66"/>
        <v>0</v>
      </c>
      <c r="AI867" s="99">
        <f>SUMIFS(通讯通路门店!$BB:$BB,通讯通路门店!$S:$S,$G867)</f>
        <v>0</v>
      </c>
      <c r="AJ867" s="99">
        <f>SUMIFS(通讯通路门店!$BE:$BE,通讯通路门店!$S:$S,$G867)</f>
        <v>0</v>
      </c>
      <c r="AK867" s="99">
        <f>SUMIFS(通讯通路门店!$BG:$BG,通讯通路门店!$S:$S,$G867)</f>
        <v>0</v>
      </c>
      <c r="AL867" s="99">
        <f>SUMIFS(通讯通路门店!$BC:$BC,通讯通路门店!$S:$S,$G867)</f>
        <v>0</v>
      </c>
      <c r="AM867" s="99">
        <f>SUMIFS(通讯通路门店!$BD:$BD,通讯通路门店!$S:$S,$G867)</f>
        <v>0</v>
      </c>
      <c r="AN867" s="99">
        <f>SUMIFS(通讯通路门店!$BF:$BF,通讯通路门店!$S:$S,$G867)</f>
        <v>0</v>
      </c>
      <c r="AO867" s="99">
        <f t="shared" si="67"/>
        <v>0</v>
      </c>
      <c r="AP867" s="99">
        <f>SUMIFS(通讯通路门店!$K:$K,通讯通路门店!$S:$S,$G867)</f>
        <v>0</v>
      </c>
      <c r="AQ867" s="83"/>
      <c r="AR867" s="99">
        <f>SUMIFS(通讯通路门店!$T:$T,通讯通路门店!$S:$S,$G867)</f>
        <v>0</v>
      </c>
      <c r="AS867" s="99">
        <f>SUMIFS(通讯通路门店!$U:$U,通讯通路门店!$S:$S,$G867)</f>
        <v>0</v>
      </c>
      <c r="AT867" s="99">
        <f>SUMIFS(通讯通路门店!$V:$V,通讯通路门店!$S:$S,$G867)</f>
        <v>0</v>
      </c>
      <c r="AU867" s="99">
        <f>SUMIFS(通讯通路门店!$W:$W,通讯通路门店!$S:$S,$G867)</f>
        <v>0</v>
      </c>
      <c r="AV867" s="99">
        <f>SUMIFS(通讯通路门店!$Z:$Z,通讯通路门店!$S:$S,$G867)</f>
        <v>0</v>
      </c>
      <c r="AW867" s="99">
        <f>SUMIFS(通讯通路门店!$AB:$AB,通讯通路门店!$S:$S,$G867)</f>
        <v>0</v>
      </c>
      <c r="AX867" s="99">
        <f>SUMIFS(通讯通路门店!$X:$X,通讯通路门店!$S:$S,$G867)</f>
        <v>0</v>
      </c>
      <c r="AY867" s="99">
        <f>SUMIFS(通讯通路门店!$Y:$Y,通讯通路门店!$S:$S,$G867)</f>
        <v>0</v>
      </c>
      <c r="AZ867" s="99">
        <f>SUMIFS(通讯通路门店!$AA:$AA,通讯通路门店!$S:$S,$G867)</f>
        <v>0</v>
      </c>
      <c r="BA867" s="99">
        <f t="shared" si="68"/>
        <v>0</v>
      </c>
      <c r="BB867" s="99">
        <f t="shared" si="69"/>
        <v>0</v>
      </c>
      <c r="BC867" s="99">
        <f>SUMIFS(通讯通路门店!$W:$W,通讯通路门店!$S:$S,$G867,通讯通路门店!$J:$J,"荣耀体验店")+SUMIFS(通讯通路门店!$W:$W,通讯通路门店!$S:$S,$G867,通讯通路门店!$J:$J,"荣耀授权专卖店")</f>
        <v>0</v>
      </c>
      <c r="BD867" s="99">
        <f>SUMIFS(通讯通路门店!$Z:$Z,通讯通路门店!$S:$S,$G867,通讯通路门店!$J:$J,"VIVO体验店")</f>
        <v>0</v>
      </c>
      <c r="BE867" s="99">
        <f>SUMIFS(通讯通路门店!$AB:$AB,通讯通路门店!$S:$S,$G867,通讯通路门店!$J:$J,"OPPO体验店")</f>
        <v>0</v>
      </c>
      <c r="BF867" s="99">
        <f>SUMIFS(通讯通路门店!$X:$X,通讯通路门店!$S:$S,$G867,通讯通路门店!$J:$J,"华为授权体验店")+SUMIFS(通讯通路门店!$AA:$AA,通讯通路门店!$S:$S,$G867,通讯通路门店!$J:$J,"华为堡垒店")</f>
        <v>0</v>
      </c>
      <c r="BG867" s="99">
        <f>SUMIFS(通讯通路门店!$Y:$Y,通讯通路门店!$S:$S,$G867,通讯通路门店!$J:$J,"小米体验店")</f>
        <v>0</v>
      </c>
      <c r="BH867" s="99">
        <f>SUMIFS(通讯通路门店!$AA:$AA,通讯通路门店!$S:$S,$G867,通讯通路门店!$J:$J,"苹果体验店")</f>
        <v>0</v>
      </c>
      <c r="BI867" s="99">
        <f>SUMIFS(通讯通路门店!$K:$K,通讯通路门店!$S:$S,$G867,通讯通路门店!$J:$J,"其他品牌专卖店")</f>
        <v>0</v>
      </c>
      <c r="BJ867" s="99">
        <f>SUMIFS(通讯通路门店!$AC:$AC,通讯通路门店!$S:$S,$G867)</f>
        <v>0</v>
      </c>
      <c r="BK867" s="99">
        <f>SUMIFS(通讯通路门店!$AD:$AD,通讯通路门店!$S:$S,$G867)</f>
        <v>0</v>
      </c>
      <c r="BL867" s="99">
        <f>SUMIFS(通讯通路门店!$AE:$AE,通讯通路门店!$S:$S,$G867)</f>
        <v>0</v>
      </c>
      <c r="BM867" s="99">
        <f>SUMIFS(通讯通路门店!$AF:$AF,通讯通路门店!$S:$S,$G867)</f>
        <v>0</v>
      </c>
      <c r="BN867" s="99">
        <f>SUMIFS(通讯通路门店!$AG:$AG,通讯通路门店!$S:$S,$G867)</f>
        <v>0</v>
      </c>
      <c r="BO867" s="99">
        <f>SUMIFS(通讯通路门店!$AH:$AH,通讯通路门店!$S:$S,$G867)</f>
        <v>0</v>
      </c>
      <c r="BP867" s="99">
        <f>SUMIFS(通讯通路门店!$AI:$AI,通讯通路门店!$S:$S,$G867)</f>
        <v>0</v>
      </c>
      <c r="BQ867" s="83"/>
    </row>
    <row r="868" spans="1:69">
      <c r="A868" s="99" t="str">
        <f>IFERROR(_xlfn.XLOOKUP($G868,通讯通路门店!$S$4:$S$993931,通讯通路门店!$A$4:$A$993931,0,0),"")</f>
        <v/>
      </c>
      <c r="B868" s="99" t="str">
        <f>IFERROR(_xlfn.XLOOKUP($G868,通讯通路门店!$S$4:$S$993931,通讯通路门店!$B$4:$B$993931,0,0),"")</f>
        <v/>
      </c>
      <c r="C868" s="99" t="str">
        <f>IFERROR(_xlfn.XLOOKUP($G868,通讯通路门店!$S$4:$S$993931,通讯通路门店!$C$4:$C$993931,0,0),"")</f>
        <v/>
      </c>
      <c r="D868" s="99" t="str">
        <f>IFERROR(_xlfn.XLOOKUP($G868,通讯通路门店!$S$4:$S$993931,通讯通路门店!$D$4:$D$993931,0,0),"")</f>
        <v/>
      </c>
      <c r="E868" s="83"/>
      <c r="F868" s="83"/>
      <c r="G868" s="101" t="e">
        <v>#N/A</v>
      </c>
      <c r="H868" s="102" t="str">
        <f>IFERROR(_xlfn.XLOOKUP($G868,通讯通路门店!$S$4:$S$993931,通讯通路门店!$R$4:$R$993931,0,0),"")</f>
        <v/>
      </c>
      <c r="I868" s="83"/>
      <c r="J868" s="83"/>
      <c r="K868" s="83"/>
      <c r="L868" s="83"/>
      <c r="M868" s="83"/>
      <c r="N868" s="83"/>
      <c r="O868" s="83"/>
      <c r="P868" s="83"/>
      <c r="Q868" s="83"/>
      <c r="R868" s="83"/>
      <c r="S868" s="83"/>
      <c r="T868" s="83"/>
      <c r="U868" s="99">
        <f>COUNTIF(通讯通路门店!$S:$S,$G868)</f>
        <v>0</v>
      </c>
      <c r="V868" s="99">
        <f>COUNTIFS(通讯通路门店!$S:$S,$G868,通讯通路门店!$J:$J,"综合卖场")</f>
        <v>0</v>
      </c>
      <c r="W868" s="99">
        <f>SUMIFS(通讯通路门店!$AJ:$AJ,通讯通路门店!$S:$S,通讯客户沙盘!$G868)</f>
        <v>0</v>
      </c>
      <c r="X868" s="99">
        <f t="shared" si="65"/>
        <v>0</v>
      </c>
      <c r="Y868" s="99">
        <f>COUNTIFS(通讯通路门店!$S:$S,$G868,通讯通路门店!$J:$J,"荣耀体验店")+COUNTIFS(通讯通路门店!$S:$S,$G868,通讯通路门店!$J:$J,"荣耀授权专卖店")</f>
        <v>0</v>
      </c>
      <c r="Z868" s="99">
        <f>COUNTIFS(通讯通路门店!$S:$S,$G868,通讯通路门店!$J:$J,"VIVO体验店")</f>
        <v>0</v>
      </c>
      <c r="AA868" s="99">
        <f>COUNTIFS(通讯通路门店!$S:$S,$G868,通讯通路门店!$J:$J,"OPPO体验店")</f>
        <v>0</v>
      </c>
      <c r="AB868" s="99">
        <f>COUNTIFS(通讯通路门店!$S:$S,$G868,通讯通路门店!$J:$J,"华为授权体验店")+COUNTIFS(通讯通路门店!$S:$S,$G868,通讯通路门店!$J:$J,"华为堡垒店")</f>
        <v>0</v>
      </c>
      <c r="AC868" s="99">
        <f>COUNTIFS(通讯通路门店!$S:$S,$G868,通讯通路门店!$J:$J,"小米体验店")</f>
        <v>0</v>
      </c>
      <c r="AD868" s="99">
        <f>COUNTIFS(通讯通路门店!$S:$S,$G868,通讯通路门店!$J:$J,"苹果体验店")</f>
        <v>0</v>
      </c>
      <c r="AE868" s="99">
        <f>COUNTIFS(通讯通路门店!$S:$S,$G868,通讯通路门店!$J:$J,"其他品牌专卖店")</f>
        <v>0</v>
      </c>
      <c r="AF868" s="99">
        <f>SUMIFS(通讯通路门店!$BI:$BI,通讯通路门店!$S:$S,$G868)</f>
        <v>0</v>
      </c>
      <c r="AG868" s="99">
        <f>SUMIFS(通讯通路门店!$BH:$BH,通讯通路门店!$S:$S,$G868)</f>
        <v>0</v>
      </c>
      <c r="AH868" s="99">
        <f t="shared" si="66"/>
        <v>0</v>
      </c>
      <c r="AI868" s="99">
        <f>SUMIFS(通讯通路门店!$BB:$BB,通讯通路门店!$S:$S,$G868)</f>
        <v>0</v>
      </c>
      <c r="AJ868" s="99">
        <f>SUMIFS(通讯通路门店!$BE:$BE,通讯通路门店!$S:$S,$G868)</f>
        <v>0</v>
      </c>
      <c r="AK868" s="99">
        <f>SUMIFS(通讯通路门店!$BG:$BG,通讯通路门店!$S:$S,$G868)</f>
        <v>0</v>
      </c>
      <c r="AL868" s="99">
        <f>SUMIFS(通讯通路门店!$BC:$BC,通讯通路门店!$S:$S,$G868)</f>
        <v>0</v>
      </c>
      <c r="AM868" s="99">
        <f>SUMIFS(通讯通路门店!$BD:$BD,通讯通路门店!$S:$S,$G868)</f>
        <v>0</v>
      </c>
      <c r="AN868" s="99">
        <f>SUMIFS(通讯通路门店!$BF:$BF,通讯通路门店!$S:$S,$G868)</f>
        <v>0</v>
      </c>
      <c r="AO868" s="99">
        <f t="shared" si="67"/>
        <v>0</v>
      </c>
      <c r="AP868" s="99">
        <f>SUMIFS(通讯通路门店!$K:$K,通讯通路门店!$S:$S,$G868)</f>
        <v>0</v>
      </c>
      <c r="AQ868" s="83"/>
      <c r="AR868" s="99">
        <f>SUMIFS(通讯通路门店!$T:$T,通讯通路门店!$S:$S,$G868)</f>
        <v>0</v>
      </c>
      <c r="AS868" s="99">
        <f>SUMIFS(通讯通路门店!$U:$U,通讯通路门店!$S:$S,$G868)</f>
        <v>0</v>
      </c>
      <c r="AT868" s="99">
        <f>SUMIFS(通讯通路门店!$V:$V,通讯通路门店!$S:$S,$G868)</f>
        <v>0</v>
      </c>
      <c r="AU868" s="99">
        <f>SUMIFS(通讯通路门店!$W:$W,通讯通路门店!$S:$S,$G868)</f>
        <v>0</v>
      </c>
      <c r="AV868" s="99">
        <f>SUMIFS(通讯通路门店!$Z:$Z,通讯通路门店!$S:$S,$G868)</f>
        <v>0</v>
      </c>
      <c r="AW868" s="99">
        <f>SUMIFS(通讯通路门店!$AB:$AB,通讯通路门店!$S:$S,$G868)</f>
        <v>0</v>
      </c>
      <c r="AX868" s="99">
        <f>SUMIFS(通讯通路门店!$X:$X,通讯通路门店!$S:$S,$G868)</f>
        <v>0</v>
      </c>
      <c r="AY868" s="99">
        <f>SUMIFS(通讯通路门店!$Y:$Y,通讯通路门店!$S:$S,$G868)</f>
        <v>0</v>
      </c>
      <c r="AZ868" s="99">
        <f>SUMIFS(通讯通路门店!$AA:$AA,通讯通路门店!$S:$S,$G868)</f>
        <v>0</v>
      </c>
      <c r="BA868" s="99">
        <f t="shared" si="68"/>
        <v>0</v>
      </c>
      <c r="BB868" s="99">
        <f t="shared" si="69"/>
        <v>0</v>
      </c>
      <c r="BC868" s="99">
        <f>SUMIFS(通讯通路门店!$W:$W,通讯通路门店!$S:$S,$G868,通讯通路门店!$J:$J,"荣耀体验店")+SUMIFS(通讯通路门店!$W:$W,通讯通路门店!$S:$S,$G868,通讯通路门店!$J:$J,"荣耀授权专卖店")</f>
        <v>0</v>
      </c>
      <c r="BD868" s="99">
        <f>SUMIFS(通讯通路门店!$Z:$Z,通讯通路门店!$S:$S,$G868,通讯通路门店!$J:$J,"VIVO体验店")</f>
        <v>0</v>
      </c>
      <c r="BE868" s="99">
        <f>SUMIFS(通讯通路门店!$AB:$AB,通讯通路门店!$S:$S,$G868,通讯通路门店!$J:$J,"OPPO体验店")</f>
        <v>0</v>
      </c>
      <c r="BF868" s="99">
        <f>SUMIFS(通讯通路门店!$X:$X,通讯通路门店!$S:$S,$G868,通讯通路门店!$J:$J,"华为授权体验店")+SUMIFS(通讯通路门店!$AA:$AA,通讯通路门店!$S:$S,$G868,通讯通路门店!$J:$J,"华为堡垒店")</f>
        <v>0</v>
      </c>
      <c r="BG868" s="99">
        <f>SUMIFS(通讯通路门店!$Y:$Y,通讯通路门店!$S:$S,$G868,通讯通路门店!$J:$J,"小米体验店")</f>
        <v>0</v>
      </c>
      <c r="BH868" s="99">
        <f>SUMIFS(通讯通路门店!$AA:$AA,通讯通路门店!$S:$S,$G868,通讯通路门店!$J:$J,"苹果体验店")</f>
        <v>0</v>
      </c>
      <c r="BI868" s="99">
        <f>SUMIFS(通讯通路门店!$K:$K,通讯通路门店!$S:$S,$G868,通讯通路门店!$J:$J,"其他品牌专卖店")</f>
        <v>0</v>
      </c>
      <c r="BJ868" s="99">
        <f>SUMIFS(通讯通路门店!$AC:$AC,通讯通路门店!$S:$S,$G868)</f>
        <v>0</v>
      </c>
      <c r="BK868" s="99">
        <f>SUMIFS(通讯通路门店!$AD:$AD,通讯通路门店!$S:$S,$G868)</f>
        <v>0</v>
      </c>
      <c r="BL868" s="99">
        <f>SUMIFS(通讯通路门店!$AE:$AE,通讯通路门店!$S:$S,$G868)</f>
        <v>0</v>
      </c>
      <c r="BM868" s="99">
        <f>SUMIFS(通讯通路门店!$AF:$AF,通讯通路门店!$S:$S,$G868)</f>
        <v>0</v>
      </c>
      <c r="BN868" s="99">
        <f>SUMIFS(通讯通路门店!$AG:$AG,通讯通路门店!$S:$S,$G868)</f>
        <v>0</v>
      </c>
      <c r="BO868" s="99">
        <f>SUMIFS(通讯通路门店!$AH:$AH,通讯通路门店!$S:$S,$G868)</f>
        <v>0</v>
      </c>
      <c r="BP868" s="99">
        <f>SUMIFS(通讯通路门店!$AI:$AI,通讯通路门店!$S:$S,$G868)</f>
        <v>0</v>
      </c>
      <c r="BQ868" s="83"/>
    </row>
    <row r="869" spans="1:69">
      <c r="A869" s="99" t="str">
        <f>IFERROR(_xlfn.XLOOKUP($G869,通讯通路门店!$S$4:$S$993931,通讯通路门店!$A$4:$A$993931,0,0),"")</f>
        <v/>
      </c>
      <c r="B869" s="99" t="str">
        <f>IFERROR(_xlfn.XLOOKUP($G869,通讯通路门店!$S$4:$S$993931,通讯通路门店!$B$4:$B$993931,0,0),"")</f>
        <v/>
      </c>
      <c r="C869" s="99" t="str">
        <f>IFERROR(_xlfn.XLOOKUP($G869,通讯通路门店!$S$4:$S$993931,通讯通路门店!$C$4:$C$993931,0,0),"")</f>
        <v/>
      </c>
      <c r="D869" s="99" t="str">
        <f>IFERROR(_xlfn.XLOOKUP($G869,通讯通路门店!$S$4:$S$993931,通讯通路门店!$D$4:$D$993931,0,0),"")</f>
        <v/>
      </c>
      <c r="E869" s="83"/>
      <c r="F869" s="83"/>
      <c r="G869" s="101" t="e">
        <v>#N/A</v>
      </c>
      <c r="H869" s="102" t="str">
        <f>IFERROR(_xlfn.XLOOKUP($G869,通讯通路门店!$S$4:$S$993931,通讯通路门店!$R$4:$R$993931,0,0),"")</f>
        <v/>
      </c>
      <c r="I869" s="83"/>
      <c r="J869" s="83"/>
      <c r="K869" s="83"/>
      <c r="L869" s="83"/>
      <c r="M869" s="83"/>
      <c r="N869" s="83"/>
      <c r="O869" s="83"/>
      <c r="P869" s="83"/>
      <c r="Q869" s="83"/>
      <c r="R869" s="83"/>
      <c r="S869" s="83"/>
      <c r="T869" s="83"/>
      <c r="U869" s="99">
        <f>COUNTIF(通讯通路门店!$S:$S,$G869)</f>
        <v>0</v>
      </c>
      <c r="V869" s="99">
        <f>COUNTIFS(通讯通路门店!$S:$S,$G869,通讯通路门店!$J:$J,"综合卖场")</f>
        <v>0</v>
      </c>
      <c r="W869" s="99">
        <f>SUMIFS(通讯通路门店!$AJ:$AJ,通讯通路门店!$S:$S,通讯客户沙盘!$G869)</f>
        <v>0</v>
      </c>
      <c r="X869" s="99">
        <f t="shared" si="65"/>
        <v>0</v>
      </c>
      <c r="Y869" s="99">
        <f>COUNTIFS(通讯通路门店!$S:$S,$G869,通讯通路门店!$J:$J,"荣耀体验店")+COUNTIFS(通讯通路门店!$S:$S,$G869,通讯通路门店!$J:$J,"荣耀授权专卖店")</f>
        <v>0</v>
      </c>
      <c r="Z869" s="99">
        <f>COUNTIFS(通讯通路门店!$S:$S,$G869,通讯通路门店!$J:$J,"VIVO体验店")</f>
        <v>0</v>
      </c>
      <c r="AA869" s="99">
        <f>COUNTIFS(通讯通路门店!$S:$S,$G869,通讯通路门店!$J:$J,"OPPO体验店")</f>
        <v>0</v>
      </c>
      <c r="AB869" s="99">
        <f>COUNTIFS(通讯通路门店!$S:$S,$G869,通讯通路门店!$J:$J,"华为授权体验店")+COUNTIFS(通讯通路门店!$S:$S,$G869,通讯通路门店!$J:$J,"华为堡垒店")</f>
        <v>0</v>
      </c>
      <c r="AC869" s="99">
        <f>COUNTIFS(通讯通路门店!$S:$S,$G869,通讯通路门店!$J:$J,"小米体验店")</f>
        <v>0</v>
      </c>
      <c r="AD869" s="99">
        <f>COUNTIFS(通讯通路门店!$S:$S,$G869,通讯通路门店!$J:$J,"苹果体验店")</f>
        <v>0</v>
      </c>
      <c r="AE869" s="99">
        <f>COUNTIFS(通讯通路门店!$S:$S,$G869,通讯通路门店!$J:$J,"其他品牌专卖店")</f>
        <v>0</v>
      </c>
      <c r="AF869" s="99">
        <f>SUMIFS(通讯通路门店!$BI:$BI,通讯通路门店!$S:$S,$G869)</f>
        <v>0</v>
      </c>
      <c r="AG869" s="99">
        <f>SUMIFS(通讯通路门店!$BH:$BH,通讯通路门店!$S:$S,$G869)</f>
        <v>0</v>
      </c>
      <c r="AH869" s="99">
        <f t="shared" si="66"/>
        <v>0</v>
      </c>
      <c r="AI869" s="99">
        <f>SUMIFS(通讯通路门店!$BB:$BB,通讯通路门店!$S:$S,$G869)</f>
        <v>0</v>
      </c>
      <c r="AJ869" s="99">
        <f>SUMIFS(通讯通路门店!$BE:$BE,通讯通路门店!$S:$S,$G869)</f>
        <v>0</v>
      </c>
      <c r="AK869" s="99">
        <f>SUMIFS(通讯通路门店!$BG:$BG,通讯通路门店!$S:$S,$G869)</f>
        <v>0</v>
      </c>
      <c r="AL869" s="99">
        <f>SUMIFS(通讯通路门店!$BC:$BC,通讯通路门店!$S:$S,$G869)</f>
        <v>0</v>
      </c>
      <c r="AM869" s="99">
        <f>SUMIFS(通讯通路门店!$BD:$BD,通讯通路门店!$S:$S,$G869)</f>
        <v>0</v>
      </c>
      <c r="AN869" s="99">
        <f>SUMIFS(通讯通路门店!$BF:$BF,通讯通路门店!$S:$S,$G869)</f>
        <v>0</v>
      </c>
      <c r="AO869" s="99">
        <f t="shared" si="67"/>
        <v>0</v>
      </c>
      <c r="AP869" s="99">
        <f>SUMIFS(通讯通路门店!$K:$K,通讯通路门店!$S:$S,$G869)</f>
        <v>0</v>
      </c>
      <c r="AQ869" s="83"/>
      <c r="AR869" s="99">
        <f>SUMIFS(通讯通路门店!$T:$T,通讯通路门店!$S:$S,$G869)</f>
        <v>0</v>
      </c>
      <c r="AS869" s="99">
        <f>SUMIFS(通讯通路门店!$U:$U,通讯通路门店!$S:$S,$G869)</f>
        <v>0</v>
      </c>
      <c r="AT869" s="99">
        <f>SUMIFS(通讯通路门店!$V:$V,通讯通路门店!$S:$S,$G869)</f>
        <v>0</v>
      </c>
      <c r="AU869" s="99">
        <f>SUMIFS(通讯通路门店!$W:$W,通讯通路门店!$S:$S,$G869)</f>
        <v>0</v>
      </c>
      <c r="AV869" s="99">
        <f>SUMIFS(通讯通路门店!$Z:$Z,通讯通路门店!$S:$S,$G869)</f>
        <v>0</v>
      </c>
      <c r="AW869" s="99">
        <f>SUMIFS(通讯通路门店!$AB:$AB,通讯通路门店!$S:$S,$G869)</f>
        <v>0</v>
      </c>
      <c r="AX869" s="99">
        <f>SUMIFS(通讯通路门店!$X:$X,通讯通路门店!$S:$S,$G869)</f>
        <v>0</v>
      </c>
      <c r="AY869" s="99">
        <f>SUMIFS(通讯通路门店!$Y:$Y,通讯通路门店!$S:$S,$G869)</f>
        <v>0</v>
      </c>
      <c r="AZ869" s="99">
        <f>SUMIFS(通讯通路门店!$AA:$AA,通讯通路门店!$S:$S,$G869)</f>
        <v>0</v>
      </c>
      <c r="BA869" s="99">
        <f t="shared" si="68"/>
        <v>0</v>
      </c>
      <c r="BB869" s="99">
        <f t="shared" si="69"/>
        <v>0</v>
      </c>
      <c r="BC869" s="99">
        <f>SUMIFS(通讯通路门店!$W:$W,通讯通路门店!$S:$S,$G869,通讯通路门店!$J:$J,"荣耀体验店")+SUMIFS(通讯通路门店!$W:$W,通讯通路门店!$S:$S,$G869,通讯通路门店!$J:$J,"荣耀授权专卖店")</f>
        <v>0</v>
      </c>
      <c r="BD869" s="99">
        <f>SUMIFS(通讯通路门店!$Z:$Z,通讯通路门店!$S:$S,$G869,通讯通路门店!$J:$J,"VIVO体验店")</f>
        <v>0</v>
      </c>
      <c r="BE869" s="99">
        <f>SUMIFS(通讯通路门店!$AB:$AB,通讯通路门店!$S:$S,$G869,通讯通路门店!$J:$J,"OPPO体验店")</f>
        <v>0</v>
      </c>
      <c r="BF869" s="99">
        <f>SUMIFS(通讯通路门店!$X:$X,通讯通路门店!$S:$S,$G869,通讯通路门店!$J:$J,"华为授权体验店")+SUMIFS(通讯通路门店!$AA:$AA,通讯通路门店!$S:$S,$G869,通讯通路门店!$J:$J,"华为堡垒店")</f>
        <v>0</v>
      </c>
      <c r="BG869" s="99">
        <f>SUMIFS(通讯通路门店!$Y:$Y,通讯通路门店!$S:$S,$G869,通讯通路门店!$J:$J,"小米体验店")</f>
        <v>0</v>
      </c>
      <c r="BH869" s="99">
        <f>SUMIFS(通讯通路门店!$AA:$AA,通讯通路门店!$S:$S,$G869,通讯通路门店!$J:$J,"苹果体验店")</f>
        <v>0</v>
      </c>
      <c r="BI869" s="99">
        <f>SUMIFS(通讯通路门店!$K:$K,通讯通路门店!$S:$S,$G869,通讯通路门店!$J:$J,"其他品牌专卖店")</f>
        <v>0</v>
      </c>
      <c r="BJ869" s="99">
        <f>SUMIFS(通讯通路门店!$AC:$AC,通讯通路门店!$S:$S,$G869)</f>
        <v>0</v>
      </c>
      <c r="BK869" s="99">
        <f>SUMIFS(通讯通路门店!$AD:$AD,通讯通路门店!$S:$S,$G869)</f>
        <v>0</v>
      </c>
      <c r="BL869" s="99">
        <f>SUMIFS(通讯通路门店!$AE:$AE,通讯通路门店!$S:$S,$G869)</f>
        <v>0</v>
      </c>
      <c r="BM869" s="99">
        <f>SUMIFS(通讯通路门店!$AF:$AF,通讯通路门店!$S:$S,$G869)</f>
        <v>0</v>
      </c>
      <c r="BN869" s="99">
        <f>SUMIFS(通讯通路门店!$AG:$AG,通讯通路门店!$S:$S,$G869)</f>
        <v>0</v>
      </c>
      <c r="BO869" s="99">
        <f>SUMIFS(通讯通路门店!$AH:$AH,通讯通路门店!$S:$S,$G869)</f>
        <v>0</v>
      </c>
      <c r="BP869" s="99">
        <f>SUMIFS(通讯通路门店!$AI:$AI,通讯通路门店!$S:$S,$G869)</f>
        <v>0</v>
      </c>
      <c r="BQ869" s="83"/>
    </row>
    <row r="870" spans="1:69">
      <c r="A870" s="99" t="str">
        <f>IFERROR(_xlfn.XLOOKUP($G870,通讯通路门店!$S$4:$S$993931,通讯通路门店!$A$4:$A$993931,0,0),"")</f>
        <v/>
      </c>
      <c r="B870" s="99" t="str">
        <f>IFERROR(_xlfn.XLOOKUP($G870,通讯通路门店!$S$4:$S$993931,通讯通路门店!$B$4:$B$993931,0,0),"")</f>
        <v/>
      </c>
      <c r="C870" s="99" t="str">
        <f>IFERROR(_xlfn.XLOOKUP($G870,通讯通路门店!$S$4:$S$993931,通讯通路门店!$C$4:$C$993931,0,0),"")</f>
        <v/>
      </c>
      <c r="D870" s="99" t="str">
        <f>IFERROR(_xlfn.XLOOKUP($G870,通讯通路门店!$S$4:$S$993931,通讯通路门店!$D$4:$D$993931,0,0),"")</f>
        <v/>
      </c>
      <c r="E870" s="83"/>
      <c r="F870" s="83"/>
      <c r="G870" s="101" t="e">
        <v>#N/A</v>
      </c>
      <c r="H870" s="102" t="str">
        <f>IFERROR(_xlfn.XLOOKUP($G870,通讯通路门店!$S$4:$S$993931,通讯通路门店!$R$4:$R$993931,0,0),"")</f>
        <v/>
      </c>
      <c r="I870" s="83"/>
      <c r="J870" s="83"/>
      <c r="K870" s="83"/>
      <c r="L870" s="83"/>
      <c r="M870" s="83"/>
      <c r="N870" s="83"/>
      <c r="O870" s="83"/>
      <c r="P870" s="83"/>
      <c r="Q870" s="83"/>
      <c r="R870" s="83"/>
      <c r="S870" s="83"/>
      <c r="T870" s="83"/>
      <c r="U870" s="99">
        <f>COUNTIF(通讯通路门店!$S:$S,$G870)</f>
        <v>0</v>
      </c>
      <c r="V870" s="99">
        <f>COUNTIFS(通讯通路门店!$S:$S,$G870,通讯通路门店!$J:$J,"综合卖场")</f>
        <v>0</v>
      </c>
      <c r="W870" s="99">
        <f>SUMIFS(通讯通路门店!$AJ:$AJ,通讯通路门店!$S:$S,通讯客户沙盘!$G870)</f>
        <v>0</v>
      </c>
      <c r="X870" s="99">
        <f t="shared" si="65"/>
        <v>0</v>
      </c>
      <c r="Y870" s="99">
        <f>COUNTIFS(通讯通路门店!$S:$S,$G870,通讯通路门店!$J:$J,"荣耀体验店")+COUNTIFS(通讯通路门店!$S:$S,$G870,通讯通路门店!$J:$J,"荣耀授权专卖店")</f>
        <v>0</v>
      </c>
      <c r="Z870" s="99">
        <f>COUNTIFS(通讯通路门店!$S:$S,$G870,通讯通路门店!$J:$J,"VIVO体验店")</f>
        <v>0</v>
      </c>
      <c r="AA870" s="99">
        <f>COUNTIFS(通讯通路门店!$S:$S,$G870,通讯通路门店!$J:$J,"OPPO体验店")</f>
        <v>0</v>
      </c>
      <c r="AB870" s="99">
        <f>COUNTIFS(通讯通路门店!$S:$S,$G870,通讯通路门店!$J:$J,"华为授权体验店")+COUNTIFS(通讯通路门店!$S:$S,$G870,通讯通路门店!$J:$J,"华为堡垒店")</f>
        <v>0</v>
      </c>
      <c r="AC870" s="99">
        <f>COUNTIFS(通讯通路门店!$S:$S,$G870,通讯通路门店!$J:$J,"小米体验店")</f>
        <v>0</v>
      </c>
      <c r="AD870" s="99">
        <f>COUNTIFS(通讯通路门店!$S:$S,$G870,通讯通路门店!$J:$J,"苹果体验店")</f>
        <v>0</v>
      </c>
      <c r="AE870" s="99">
        <f>COUNTIFS(通讯通路门店!$S:$S,$G870,通讯通路门店!$J:$J,"其他品牌专卖店")</f>
        <v>0</v>
      </c>
      <c r="AF870" s="99">
        <f>SUMIFS(通讯通路门店!$BI:$BI,通讯通路门店!$S:$S,$G870)</f>
        <v>0</v>
      </c>
      <c r="AG870" s="99">
        <f>SUMIFS(通讯通路门店!$BH:$BH,通讯通路门店!$S:$S,$G870)</f>
        <v>0</v>
      </c>
      <c r="AH870" s="99">
        <f t="shared" si="66"/>
        <v>0</v>
      </c>
      <c r="AI870" s="99">
        <f>SUMIFS(通讯通路门店!$BB:$BB,通讯通路门店!$S:$S,$G870)</f>
        <v>0</v>
      </c>
      <c r="AJ870" s="99">
        <f>SUMIFS(通讯通路门店!$BE:$BE,通讯通路门店!$S:$S,$G870)</f>
        <v>0</v>
      </c>
      <c r="AK870" s="99">
        <f>SUMIFS(通讯通路门店!$BG:$BG,通讯通路门店!$S:$S,$G870)</f>
        <v>0</v>
      </c>
      <c r="AL870" s="99">
        <f>SUMIFS(通讯通路门店!$BC:$BC,通讯通路门店!$S:$S,$G870)</f>
        <v>0</v>
      </c>
      <c r="AM870" s="99">
        <f>SUMIFS(通讯通路门店!$BD:$BD,通讯通路门店!$S:$S,$G870)</f>
        <v>0</v>
      </c>
      <c r="AN870" s="99">
        <f>SUMIFS(通讯通路门店!$BF:$BF,通讯通路门店!$S:$S,$G870)</f>
        <v>0</v>
      </c>
      <c r="AO870" s="99">
        <f t="shared" si="67"/>
        <v>0</v>
      </c>
      <c r="AP870" s="99">
        <f>SUMIFS(通讯通路门店!$K:$K,通讯通路门店!$S:$S,$G870)</f>
        <v>0</v>
      </c>
      <c r="AQ870" s="83"/>
      <c r="AR870" s="99">
        <f>SUMIFS(通讯通路门店!$T:$T,通讯通路门店!$S:$S,$G870)</f>
        <v>0</v>
      </c>
      <c r="AS870" s="99">
        <f>SUMIFS(通讯通路门店!$U:$U,通讯通路门店!$S:$S,$G870)</f>
        <v>0</v>
      </c>
      <c r="AT870" s="99">
        <f>SUMIFS(通讯通路门店!$V:$V,通讯通路门店!$S:$S,$G870)</f>
        <v>0</v>
      </c>
      <c r="AU870" s="99">
        <f>SUMIFS(通讯通路门店!$W:$W,通讯通路门店!$S:$S,$G870)</f>
        <v>0</v>
      </c>
      <c r="AV870" s="99">
        <f>SUMIFS(通讯通路门店!$Z:$Z,通讯通路门店!$S:$S,$G870)</f>
        <v>0</v>
      </c>
      <c r="AW870" s="99">
        <f>SUMIFS(通讯通路门店!$AB:$AB,通讯通路门店!$S:$S,$G870)</f>
        <v>0</v>
      </c>
      <c r="AX870" s="99">
        <f>SUMIFS(通讯通路门店!$X:$X,通讯通路门店!$S:$S,$G870)</f>
        <v>0</v>
      </c>
      <c r="AY870" s="99">
        <f>SUMIFS(通讯通路门店!$Y:$Y,通讯通路门店!$S:$S,$G870)</f>
        <v>0</v>
      </c>
      <c r="AZ870" s="99">
        <f>SUMIFS(通讯通路门店!$AA:$AA,通讯通路门店!$S:$S,$G870)</f>
        <v>0</v>
      </c>
      <c r="BA870" s="99">
        <f t="shared" si="68"/>
        <v>0</v>
      </c>
      <c r="BB870" s="99">
        <f t="shared" si="69"/>
        <v>0</v>
      </c>
      <c r="BC870" s="99">
        <f>SUMIFS(通讯通路门店!$W:$W,通讯通路门店!$S:$S,$G870,通讯通路门店!$J:$J,"荣耀体验店")+SUMIFS(通讯通路门店!$W:$W,通讯通路门店!$S:$S,$G870,通讯通路门店!$J:$J,"荣耀授权专卖店")</f>
        <v>0</v>
      </c>
      <c r="BD870" s="99">
        <f>SUMIFS(通讯通路门店!$Z:$Z,通讯通路门店!$S:$S,$G870,通讯通路门店!$J:$J,"VIVO体验店")</f>
        <v>0</v>
      </c>
      <c r="BE870" s="99">
        <f>SUMIFS(通讯通路门店!$AB:$AB,通讯通路门店!$S:$S,$G870,通讯通路门店!$J:$J,"OPPO体验店")</f>
        <v>0</v>
      </c>
      <c r="BF870" s="99">
        <f>SUMIFS(通讯通路门店!$X:$X,通讯通路门店!$S:$S,$G870,通讯通路门店!$J:$J,"华为授权体验店")+SUMIFS(通讯通路门店!$AA:$AA,通讯通路门店!$S:$S,$G870,通讯通路门店!$J:$J,"华为堡垒店")</f>
        <v>0</v>
      </c>
      <c r="BG870" s="99">
        <f>SUMIFS(通讯通路门店!$Y:$Y,通讯通路门店!$S:$S,$G870,通讯通路门店!$J:$J,"小米体验店")</f>
        <v>0</v>
      </c>
      <c r="BH870" s="99">
        <f>SUMIFS(通讯通路门店!$AA:$AA,通讯通路门店!$S:$S,$G870,通讯通路门店!$J:$J,"苹果体验店")</f>
        <v>0</v>
      </c>
      <c r="BI870" s="99">
        <f>SUMIFS(通讯通路门店!$K:$K,通讯通路门店!$S:$S,$G870,通讯通路门店!$J:$J,"其他品牌专卖店")</f>
        <v>0</v>
      </c>
      <c r="BJ870" s="99">
        <f>SUMIFS(通讯通路门店!$AC:$AC,通讯通路门店!$S:$S,$G870)</f>
        <v>0</v>
      </c>
      <c r="BK870" s="99">
        <f>SUMIFS(通讯通路门店!$AD:$AD,通讯通路门店!$S:$S,$G870)</f>
        <v>0</v>
      </c>
      <c r="BL870" s="99">
        <f>SUMIFS(通讯通路门店!$AE:$AE,通讯通路门店!$S:$S,$G870)</f>
        <v>0</v>
      </c>
      <c r="BM870" s="99">
        <f>SUMIFS(通讯通路门店!$AF:$AF,通讯通路门店!$S:$S,$G870)</f>
        <v>0</v>
      </c>
      <c r="BN870" s="99">
        <f>SUMIFS(通讯通路门店!$AG:$AG,通讯通路门店!$S:$S,$G870)</f>
        <v>0</v>
      </c>
      <c r="BO870" s="99">
        <f>SUMIFS(通讯通路门店!$AH:$AH,通讯通路门店!$S:$S,$G870)</f>
        <v>0</v>
      </c>
      <c r="BP870" s="99">
        <f>SUMIFS(通讯通路门店!$AI:$AI,通讯通路门店!$S:$S,$G870)</f>
        <v>0</v>
      </c>
      <c r="BQ870" s="83"/>
    </row>
    <row r="871" spans="1:69">
      <c r="A871" s="99" t="str">
        <f>IFERROR(_xlfn.XLOOKUP($G871,通讯通路门店!$S$4:$S$993931,通讯通路门店!$A$4:$A$993931,0,0),"")</f>
        <v/>
      </c>
      <c r="B871" s="99" t="str">
        <f>IFERROR(_xlfn.XLOOKUP($G871,通讯通路门店!$S$4:$S$993931,通讯通路门店!$B$4:$B$993931,0,0),"")</f>
        <v/>
      </c>
      <c r="C871" s="99" t="str">
        <f>IFERROR(_xlfn.XLOOKUP($G871,通讯通路门店!$S$4:$S$993931,通讯通路门店!$C$4:$C$993931,0,0),"")</f>
        <v/>
      </c>
      <c r="D871" s="99" t="str">
        <f>IFERROR(_xlfn.XLOOKUP($G871,通讯通路门店!$S$4:$S$993931,通讯通路门店!$D$4:$D$993931,0,0),"")</f>
        <v/>
      </c>
      <c r="E871" s="83"/>
      <c r="F871" s="83"/>
      <c r="G871" s="101" t="e">
        <v>#N/A</v>
      </c>
      <c r="H871" s="102" t="str">
        <f>IFERROR(_xlfn.XLOOKUP($G871,通讯通路门店!$S$4:$S$993931,通讯通路门店!$R$4:$R$993931,0,0),"")</f>
        <v/>
      </c>
      <c r="I871" s="83"/>
      <c r="J871" s="83"/>
      <c r="K871" s="83"/>
      <c r="L871" s="83"/>
      <c r="M871" s="83"/>
      <c r="N871" s="83"/>
      <c r="O871" s="83"/>
      <c r="P871" s="83"/>
      <c r="Q871" s="83"/>
      <c r="R871" s="83"/>
      <c r="S871" s="83"/>
      <c r="T871" s="83"/>
      <c r="U871" s="99">
        <f>COUNTIF(通讯通路门店!$S:$S,$G871)</f>
        <v>0</v>
      </c>
      <c r="V871" s="99">
        <f>COUNTIFS(通讯通路门店!$S:$S,$G871,通讯通路门店!$J:$J,"综合卖场")</f>
        <v>0</v>
      </c>
      <c r="W871" s="99">
        <f>SUMIFS(通讯通路门店!$AJ:$AJ,通讯通路门店!$S:$S,通讯客户沙盘!$G871)</f>
        <v>0</v>
      </c>
      <c r="X871" s="99">
        <f t="shared" si="65"/>
        <v>0</v>
      </c>
      <c r="Y871" s="99">
        <f>COUNTIFS(通讯通路门店!$S:$S,$G871,通讯通路门店!$J:$J,"荣耀体验店")+COUNTIFS(通讯通路门店!$S:$S,$G871,通讯通路门店!$J:$J,"荣耀授权专卖店")</f>
        <v>0</v>
      </c>
      <c r="Z871" s="99">
        <f>COUNTIFS(通讯通路门店!$S:$S,$G871,通讯通路门店!$J:$J,"VIVO体验店")</f>
        <v>0</v>
      </c>
      <c r="AA871" s="99">
        <f>COUNTIFS(通讯通路门店!$S:$S,$G871,通讯通路门店!$J:$J,"OPPO体验店")</f>
        <v>0</v>
      </c>
      <c r="AB871" s="99">
        <f>COUNTIFS(通讯通路门店!$S:$S,$G871,通讯通路门店!$J:$J,"华为授权体验店")+COUNTIFS(通讯通路门店!$S:$S,$G871,通讯通路门店!$J:$J,"华为堡垒店")</f>
        <v>0</v>
      </c>
      <c r="AC871" s="99">
        <f>COUNTIFS(通讯通路门店!$S:$S,$G871,通讯通路门店!$J:$J,"小米体验店")</f>
        <v>0</v>
      </c>
      <c r="AD871" s="99">
        <f>COUNTIFS(通讯通路门店!$S:$S,$G871,通讯通路门店!$J:$J,"苹果体验店")</f>
        <v>0</v>
      </c>
      <c r="AE871" s="99">
        <f>COUNTIFS(通讯通路门店!$S:$S,$G871,通讯通路门店!$J:$J,"其他品牌专卖店")</f>
        <v>0</v>
      </c>
      <c r="AF871" s="99">
        <f>SUMIFS(通讯通路门店!$BI:$BI,通讯通路门店!$S:$S,$G871)</f>
        <v>0</v>
      </c>
      <c r="AG871" s="99">
        <f>SUMIFS(通讯通路门店!$BH:$BH,通讯通路门店!$S:$S,$G871)</f>
        <v>0</v>
      </c>
      <c r="AH871" s="99">
        <f t="shared" si="66"/>
        <v>0</v>
      </c>
      <c r="AI871" s="99">
        <f>SUMIFS(通讯通路门店!$BB:$BB,通讯通路门店!$S:$S,$G871)</f>
        <v>0</v>
      </c>
      <c r="AJ871" s="99">
        <f>SUMIFS(通讯通路门店!$BE:$BE,通讯通路门店!$S:$S,$G871)</f>
        <v>0</v>
      </c>
      <c r="AK871" s="99">
        <f>SUMIFS(通讯通路门店!$BG:$BG,通讯通路门店!$S:$S,$G871)</f>
        <v>0</v>
      </c>
      <c r="AL871" s="99">
        <f>SUMIFS(通讯通路门店!$BC:$BC,通讯通路门店!$S:$S,$G871)</f>
        <v>0</v>
      </c>
      <c r="AM871" s="99">
        <f>SUMIFS(通讯通路门店!$BD:$BD,通讯通路门店!$S:$S,$G871)</f>
        <v>0</v>
      </c>
      <c r="AN871" s="99">
        <f>SUMIFS(通讯通路门店!$BF:$BF,通讯通路门店!$S:$S,$G871)</f>
        <v>0</v>
      </c>
      <c r="AO871" s="99">
        <f t="shared" si="67"/>
        <v>0</v>
      </c>
      <c r="AP871" s="99">
        <f>SUMIFS(通讯通路门店!$K:$K,通讯通路门店!$S:$S,$G871)</f>
        <v>0</v>
      </c>
      <c r="AQ871" s="83"/>
      <c r="AR871" s="99">
        <f>SUMIFS(通讯通路门店!$T:$T,通讯通路门店!$S:$S,$G871)</f>
        <v>0</v>
      </c>
      <c r="AS871" s="99">
        <f>SUMIFS(通讯通路门店!$U:$U,通讯通路门店!$S:$S,$G871)</f>
        <v>0</v>
      </c>
      <c r="AT871" s="99">
        <f>SUMIFS(通讯通路门店!$V:$V,通讯通路门店!$S:$S,$G871)</f>
        <v>0</v>
      </c>
      <c r="AU871" s="99">
        <f>SUMIFS(通讯通路门店!$W:$W,通讯通路门店!$S:$S,$G871)</f>
        <v>0</v>
      </c>
      <c r="AV871" s="99">
        <f>SUMIFS(通讯通路门店!$Z:$Z,通讯通路门店!$S:$S,$G871)</f>
        <v>0</v>
      </c>
      <c r="AW871" s="99">
        <f>SUMIFS(通讯通路门店!$AB:$AB,通讯通路门店!$S:$S,$G871)</f>
        <v>0</v>
      </c>
      <c r="AX871" s="99">
        <f>SUMIFS(通讯通路门店!$X:$X,通讯通路门店!$S:$S,$G871)</f>
        <v>0</v>
      </c>
      <c r="AY871" s="99">
        <f>SUMIFS(通讯通路门店!$Y:$Y,通讯通路门店!$S:$S,$G871)</f>
        <v>0</v>
      </c>
      <c r="AZ871" s="99">
        <f>SUMIFS(通讯通路门店!$AA:$AA,通讯通路门店!$S:$S,$G871)</f>
        <v>0</v>
      </c>
      <c r="BA871" s="99">
        <f t="shared" si="68"/>
        <v>0</v>
      </c>
      <c r="BB871" s="99">
        <f t="shared" si="69"/>
        <v>0</v>
      </c>
      <c r="BC871" s="99">
        <f>SUMIFS(通讯通路门店!$W:$W,通讯通路门店!$S:$S,$G871,通讯通路门店!$J:$J,"荣耀体验店")+SUMIFS(通讯通路门店!$W:$W,通讯通路门店!$S:$S,$G871,通讯通路门店!$J:$J,"荣耀授权专卖店")</f>
        <v>0</v>
      </c>
      <c r="BD871" s="99">
        <f>SUMIFS(通讯通路门店!$Z:$Z,通讯通路门店!$S:$S,$G871,通讯通路门店!$J:$J,"VIVO体验店")</f>
        <v>0</v>
      </c>
      <c r="BE871" s="99">
        <f>SUMIFS(通讯通路门店!$AB:$AB,通讯通路门店!$S:$S,$G871,通讯通路门店!$J:$J,"OPPO体验店")</f>
        <v>0</v>
      </c>
      <c r="BF871" s="99">
        <f>SUMIFS(通讯通路门店!$X:$X,通讯通路门店!$S:$S,$G871,通讯通路门店!$J:$J,"华为授权体验店")+SUMIFS(通讯通路门店!$AA:$AA,通讯通路门店!$S:$S,$G871,通讯通路门店!$J:$J,"华为堡垒店")</f>
        <v>0</v>
      </c>
      <c r="BG871" s="99">
        <f>SUMIFS(通讯通路门店!$Y:$Y,通讯通路门店!$S:$S,$G871,通讯通路门店!$J:$J,"小米体验店")</f>
        <v>0</v>
      </c>
      <c r="BH871" s="99">
        <f>SUMIFS(通讯通路门店!$AA:$AA,通讯通路门店!$S:$S,$G871,通讯通路门店!$J:$J,"苹果体验店")</f>
        <v>0</v>
      </c>
      <c r="BI871" s="99">
        <f>SUMIFS(通讯通路门店!$K:$K,通讯通路门店!$S:$S,$G871,通讯通路门店!$J:$J,"其他品牌专卖店")</f>
        <v>0</v>
      </c>
      <c r="BJ871" s="99">
        <f>SUMIFS(通讯通路门店!$AC:$AC,通讯通路门店!$S:$S,$G871)</f>
        <v>0</v>
      </c>
      <c r="BK871" s="99">
        <f>SUMIFS(通讯通路门店!$AD:$AD,通讯通路门店!$S:$S,$G871)</f>
        <v>0</v>
      </c>
      <c r="BL871" s="99">
        <f>SUMIFS(通讯通路门店!$AE:$AE,通讯通路门店!$S:$S,$G871)</f>
        <v>0</v>
      </c>
      <c r="BM871" s="99">
        <f>SUMIFS(通讯通路门店!$AF:$AF,通讯通路门店!$S:$S,$G871)</f>
        <v>0</v>
      </c>
      <c r="BN871" s="99">
        <f>SUMIFS(通讯通路门店!$AG:$AG,通讯通路门店!$S:$S,$G871)</f>
        <v>0</v>
      </c>
      <c r="BO871" s="99">
        <f>SUMIFS(通讯通路门店!$AH:$AH,通讯通路门店!$S:$S,$G871)</f>
        <v>0</v>
      </c>
      <c r="BP871" s="99">
        <f>SUMIFS(通讯通路门店!$AI:$AI,通讯通路门店!$S:$S,$G871)</f>
        <v>0</v>
      </c>
      <c r="BQ871" s="83"/>
    </row>
    <row r="872" spans="1:69">
      <c r="A872" s="99" t="str">
        <f>IFERROR(_xlfn.XLOOKUP($G872,通讯通路门店!$S$4:$S$993931,通讯通路门店!$A$4:$A$993931,0,0),"")</f>
        <v/>
      </c>
      <c r="B872" s="99" t="str">
        <f>IFERROR(_xlfn.XLOOKUP($G872,通讯通路门店!$S$4:$S$993931,通讯通路门店!$B$4:$B$993931,0,0),"")</f>
        <v/>
      </c>
      <c r="C872" s="99" t="str">
        <f>IFERROR(_xlfn.XLOOKUP($G872,通讯通路门店!$S$4:$S$993931,通讯通路门店!$C$4:$C$993931,0,0),"")</f>
        <v/>
      </c>
      <c r="D872" s="99" t="str">
        <f>IFERROR(_xlfn.XLOOKUP($G872,通讯通路门店!$S$4:$S$993931,通讯通路门店!$D$4:$D$993931,0,0),"")</f>
        <v/>
      </c>
      <c r="E872" s="83"/>
      <c r="F872" s="83"/>
      <c r="G872" s="101" t="e">
        <v>#N/A</v>
      </c>
      <c r="H872" s="102" t="str">
        <f>IFERROR(_xlfn.XLOOKUP($G872,通讯通路门店!$S$4:$S$993931,通讯通路门店!$R$4:$R$993931,0,0),"")</f>
        <v/>
      </c>
      <c r="I872" s="83"/>
      <c r="J872" s="83"/>
      <c r="K872" s="83"/>
      <c r="L872" s="83"/>
      <c r="M872" s="83"/>
      <c r="N872" s="83"/>
      <c r="O872" s="83"/>
      <c r="P872" s="83"/>
      <c r="Q872" s="83"/>
      <c r="R872" s="83"/>
      <c r="S872" s="83"/>
      <c r="T872" s="83"/>
      <c r="U872" s="99">
        <f>COUNTIF(通讯通路门店!$S:$S,$G872)</f>
        <v>0</v>
      </c>
      <c r="V872" s="99">
        <f>COUNTIFS(通讯通路门店!$S:$S,$G872,通讯通路门店!$J:$J,"综合卖场")</f>
        <v>0</v>
      </c>
      <c r="W872" s="99">
        <f>SUMIFS(通讯通路门店!$AJ:$AJ,通讯通路门店!$S:$S,通讯客户沙盘!$G872)</f>
        <v>0</v>
      </c>
      <c r="X872" s="99">
        <f t="shared" si="65"/>
        <v>0</v>
      </c>
      <c r="Y872" s="99">
        <f>COUNTIFS(通讯通路门店!$S:$S,$G872,通讯通路门店!$J:$J,"荣耀体验店")+COUNTIFS(通讯通路门店!$S:$S,$G872,通讯通路门店!$J:$J,"荣耀授权专卖店")</f>
        <v>0</v>
      </c>
      <c r="Z872" s="99">
        <f>COUNTIFS(通讯通路门店!$S:$S,$G872,通讯通路门店!$J:$J,"VIVO体验店")</f>
        <v>0</v>
      </c>
      <c r="AA872" s="99">
        <f>COUNTIFS(通讯通路门店!$S:$S,$G872,通讯通路门店!$J:$J,"OPPO体验店")</f>
        <v>0</v>
      </c>
      <c r="AB872" s="99">
        <f>COUNTIFS(通讯通路门店!$S:$S,$G872,通讯通路门店!$J:$J,"华为授权体验店")+COUNTIFS(通讯通路门店!$S:$S,$G872,通讯通路门店!$J:$J,"华为堡垒店")</f>
        <v>0</v>
      </c>
      <c r="AC872" s="99">
        <f>COUNTIFS(通讯通路门店!$S:$S,$G872,通讯通路门店!$J:$J,"小米体验店")</f>
        <v>0</v>
      </c>
      <c r="AD872" s="99">
        <f>COUNTIFS(通讯通路门店!$S:$S,$G872,通讯通路门店!$J:$J,"苹果体验店")</f>
        <v>0</v>
      </c>
      <c r="AE872" s="99">
        <f>COUNTIFS(通讯通路门店!$S:$S,$G872,通讯通路门店!$J:$J,"其他品牌专卖店")</f>
        <v>0</v>
      </c>
      <c r="AF872" s="99">
        <f>SUMIFS(通讯通路门店!$BI:$BI,通讯通路门店!$S:$S,$G872)</f>
        <v>0</v>
      </c>
      <c r="AG872" s="99">
        <f>SUMIFS(通讯通路门店!$BH:$BH,通讯通路门店!$S:$S,$G872)</f>
        <v>0</v>
      </c>
      <c r="AH872" s="99">
        <f t="shared" si="66"/>
        <v>0</v>
      </c>
      <c r="AI872" s="99">
        <f>SUMIFS(通讯通路门店!$BB:$BB,通讯通路门店!$S:$S,$G872)</f>
        <v>0</v>
      </c>
      <c r="AJ872" s="99">
        <f>SUMIFS(通讯通路门店!$BE:$BE,通讯通路门店!$S:$S,$G872)</f>
        <v>0</v>
      </c>
      <c r="AK872" s="99">
        <f>SUMIFS(通讯通路门店!$BG:$BG,通讯通路门店!$S:$S,$G872)</f>
        <v>0</v>
      </c>
      <c r="AL872" s="99">
        <f>SUMIFS(通讯通路门店!$BC:$BC,通讯通路门店!$S:$S,$G872)</f>
        <v>0</v>
      </c>
      <c r="AM872" s="99">
        <f>SUMIFS(通讯通路门店!$BD:$BD,通讯通路门店!$S:$S,$G872)</f>
        <v>0</v>
      </c>
      <c r="AN872" s="99">
        <f>SUMIFS(通讯通路门店!$BF:$BF,通讯通路门店!$S:$S,$G872)</f>
        <v>0</v>
      </c>
      <c r="AO872" s="99">
        <f t="shared" si="67"/>
        <v>0</v>
      </c>
      <c r="AP872" s="99">
        <f>SUMIFS(通讯通路门店!$K:$K,通讯通路门店!$S:$S,$G872)</f>
        <v>0</v>
      </c>
      <c r="AQ872" s="83"/>
      <c r="AR872" s="99">
        <f>SUMIFS(通讯通路门店!$T:$T,通讯通路门店!$S:$S,$G872)</f>
        <v>0</v>
      </c>
      <c r="AS872" s="99">
        <f>SUMIFS(通讯通路门店!$U:$U,通讯通路门店!$S:$S,$G872)</f>
        <v>0</v>
      </c>
      <c r="AT872" s="99">
        <f>SUMIFS(通讯通路门店!$V:$V,通讯通路门店!$S:$S,$G872)</f>
        <v>0</v>
      </c>
      <c r="AU872" s="99">
        <f>SUMIFS(通讯通路门店!$W:$W,通讯通路门店!$S:$S,$G872)</f>
        <v>0</v>
      </c>
      <c r="AV872" s="99">
        <f>SUMIFS(通讯通路门店!$Z:$Z,通讯通路门店!$S:$S,$G872)</f>
        <v>0</v>
      </c>
      <c r="AW872" s="99">
        <f>SUMIFS(通讯通路门店!$AB:$AB,通讯通路门店!$S:$S,$G872)</f>
        <v>0</v>
      </c>
      <c r="AX872" s="99">
        <f>SUMIFS(通讯通路门店!$X:$X,通讯通路门店!$S:$S,$G872)</f>
        <v>0</v>
      </c>
      <c r="AY872" s="99">
        <f>SUMIFS(通讯通路门店!$Y:$Y,通讯通路门店!$S:$S,$G872)</f>
        <v>0</v>
      </c>
      <c r="AZ872" s="99">
        <f>SUMIFS(通讯通路门店!$AA:$AA,通讯通路门店!$S:$S,$G872)</f>
        <v>0</v>
      </c>
      <c r="BA872" s="99">
        <f t="shared" si="68"/>
        <v>0</v>
      </c>
      <c r="BB872" s="99">
        <f t="shared" si="69"/>
        <v>0</v>
      </c>
      <c r="BC872" s="99">
        <f>SUMIFS(通讯通路门店!$W:$W,通讯通路门店!$S:$S,$G872,通讯通路门店!$J:$J,"荣耀体验店")+SUMIFS(通讯通路门店!$W:$W,通讯通路门店!$S:$S,$G872,通讯通路门店!$J:$J,"荣耀授权专卖店")</f>
        <v>0</v>
      </c>
      <c r="BD872" s="99">
        <f>SUMIFS(通讯通路门店!$Z:$Z,通讯通路门店!$S:$S,$G872,通讯通路门店!$J:$J,"VIVO体验店")</f>
        <v>0</v>
      </c>
      <c r="BE872" s="99">
        <f>SUMIFS(通讯通路门店!$AB:$AB,通讯通路门店!$S:$S,$G872,通讯通路门店!$J:$J,"OPPO体验店")</f>
        <v>0</v>
      </c>
      <c r="BF872" s="99">
        <f>SUMIFS(通讯通路门店!$X:$X,通讯通路门店!$S:$S,$G872,通讯通路门店!$J:$J,"华为授权体验店")+SUMIFS(通讯通路门店!$AA:$AA,通讯通路门店!$S:$S,$G872,通讯通路门店!$J:$J,"华为堡垒店")</f>
        <v>0</v>
      </c>
      <c r="BG872" s="99">
        <f>SUMIFS(通讯通路门店!$Y:$Y,通讯通路门店!$S:$S,$G872,通讯通路门店!$J:$J,"小米体验店")</f>
        <v>0</v>
      </c>
      <c r="BH872" s="99">
        <f>SUMIFS(通讯通路门店!$AA:$AA,通讯通路门店!$S:$S,$G872,通讯通路门店!$J:$J,"苹果体验店")</f>
        <v>0</v>
      </c>
      <c r="BI872" s="99">
        <f>SUMIFS(通讯通路门店!$K:$K,通讯通路门店!$S:$S,$G872,通讯通路门店!$J:$J,"其他品牌专卖店")</f>
        <v>0</v>
      </c>
      <c r="BJ872" s="99">
        <f>SUMIFS(通讯通路门店!$AC:$AC,通讯通路门店!$S:$S,$G872)</f>
        <v>0</v>
      </c>
      <c r="BK872" s="99">
        <f>SUMIFS(通讯通路门店!$AD:$AD,通讯通路门店!$S:$S,$G872)</f>
        <v>0</v>
      </c>
      <c r="BL872" s="99">
        <f>SUMIFS(通讯通路门店!$AE:$AE,通讯通路门店!$S:$S,$G872)</f>
        <v>0</v>
      </c>
      <c r="BM872" s="99">
        <f>SUMIFS(通讯通路门店!$AF:$AF,通讯通路门店!$S:$S,$G872)</f>
        <v>0</v>
      </c>
      <c r="BN872" s="99">
        <f>SUMIFS(通讯通路门店!$AG:$AG,通讯通路门店!$S:$S,$G872)</f>
        <v>0</v>
      </c>
      <c r="BO872" s="99">
        <f>SUMIFS(通讯通路门店!$AH:$AH,通讯通路门店!$S:$S,$G872)</f>
        <v>0</v>
      </c>
      <c r="BP872" s="99">
        <f>SUMIFS(通讯通路门店!$AI:$AI,通讯通路门店!$S:$S,$G872)</f>
        <v>0</v>
      </c>
      <c r="BQ872" s="83"/>
    </row>
    <row r="873" spans="1:69">
      <c r="A873" s="99" t="str">
        <f>IFERROR(_xlfn.XLOOKUP($G873,通讯通路门店!$S$4:$S$993931,通讯通路门店!$A$4:$A$993931,0,0),"")</f>
        <v/>
      </c>
      <c r="B873" s="99" t="str">
        <f>IFERROR(_xlfn.XLOOKUP($G873,通讯通路门店!$S$4:$S$993931,通讯通路门店!$B$4:$B$993931,0,0),"")</f>
        <v/>
      </c>
      <c r="C873" s="99" t="str">
        <f>IFERROR(_xlfn.XLOOKUP($G873,通讯通路门店!$S$4:$S$993931,通讯通路门店!$C$4:$C$993931,0,0),"")</f>
        <v/>
      </c>
      <c r="D873" s="99" t="str">
        <f>IFERROR(_xlfn.XLOOKUP($G873,通讯通路门店!$S$4:$S$993931,通讯通路门店!$D$4:$D$993931,0,0),"")</f>
        <v/>
      </c>
      <c r="E873" s="83"/>
      <c r="F873" s="83"/>
      <c r="G873" s="101" t="e">
        <v>#N/A</v>
      </c>
      <c r="H873" s="102" t="str">
        <f>IFERROR(_xlfn.XLOOKUP($G873,通讯通路门店!$S$4:$S$993931,通讯通路门店!$R$4:$R$993931,0,0),"")</f>
        <v/>
      </c>
      <c r="I873" s="83"/>
      <c r="J873" s="83"/>
      <c r="K873" s="83"/>
      <c r="L873" s="83"/>
      <c r="M873" s="83"/>
      <c r="N873" s="83"/>
      <c r="O873" s="83"/>
      <c r="P873" s="83"/>
      <c r="Q873" s="83"/>
      <c r="R873" s="83"/>
      <c r="S873" s="83"/>
      <c r="T873" s="83"/>
      <c r="U873" s="99">
        <f>COUNTIF(通讯通路门店!$S:$S,$G873)</f>
        <v>0</v>
      </c>
      <c r="V873" s="99">
        <f>COUNTIFS(通讯通路门店!$S:$S,$G873,通讯通路门店!$J:$J,"综合卖场")</f>
        <v>0</v>
      </c>
      <c r="W873" s="99">
        <f>SUMIFS(通讯通路门店!$AJ:$AJ,通讯通路门店!$S:$S,通讯客户沙盘!$G873)</f>
        <v>0</v>
      </c>
      <c r="X873" s="99">
        <f t="shared" si="65"/>
        <v>0</v>
      </c>
      <c r="Y873" s="99">
        <f>COUNTIFS(通讯通路门店!$S:$S,$G873,通讯通路门店!$J:$J,"荣耀体验店")+COUNTIFS(通讯通路门店!$S:$S,$G873,通讯通路门店!$J:$J,"荣耀授权专卖店")</f>
        <v>0</v>
      </c>
      <c r="Z873" s="99">
        <f>COUNTIFS(通讯通路门店!$S:$S,$G873,通讯通路门店!$J:$J,"VIVO体验店")</f>
        <v>0</v>
      </c>
      <c r="AA873" s="99">
        <f>COUNTIFS(通讯通路门店!$S:$S,$G873,通讯通路门店!$J:$J,"OPPO体验店")</f>
        <v>0</v>
      </c>
      <c r="AB873" s="99">
        <f>COUNTIFS(通讯通路门店!$S:$S,$G873,通讯通路门店!$J:$J,"华为授权体验店")+COUNTIFS(通讯通路门店!$S:$S,$G873,通讯通路门店!$J:$J,"华为堡垒店")</f>
        <v>0</v>
      </c>
      <c r="AC873" s="99">
        <f>COUNTIFS(通讯通路门店!$S:$S,$G873,通讯通路门店!$J:$J,"小米体验店")</f>
        <v>0</v>
      </c>
      <c r="AD873" s="99">
        <f>COUNTIFS(通讯通路门店!$S:$S,$G873,通讯通路门店!$J:$J,"苹果体验店")</f>
        <v>0</v>
      </c>
      <c r="AE873" s="99">
        <f>COUNTIFS(通讯通路门店!$S:$S,$G873,通讯通路门店!$J:$J,"其他品牌专卖店")</f>
        <v>0</v>
      </c>
      <c r="AF873" s="99">
        <f>SUMIFS(通讯通路门店!$BI:$BI,通讯通路门店!$S:$S,$G873)</f>
        <v>0</v>
      </c>
      <c r="AG873" s="99">
        <f>SUMIFS(通讯通路门店!$BH:$BH,通讯通路门店!$S:$S,$G873)</f>
        <v>0</v>
      </c>
      <c r="AH873" s="99">
        <f t="shared" si="66"/>
        <v>0</v>
      </c>
      <c r="AI873" s="99">
        <f>SUMIFS(通讯通路门店!$BB:$BB,通讯通路门店!$S:$S,$G873)</f>
        <v>0</v>
      </c>
      <c r="AJ873" s="99">
        <f>SUMIFS(通讯通路门店!$BE:$BE,通讯通路门店!$S:$S,$G873)</f>
        <v>0</v>
      </c>
      <c r="AK873" s="99">
        <f>SUMIFS(通讯通路门店!$BG:$BG,通讯通路门店!$S:$S,$G873)</f>
        <v>0</v>
      </c>
      <c r="AL873" s="99">
        <f>SUMIFS(通讯通路门店!$BC:$BC,通讯通路门店!$S:$S,$G873)</f>
        <v>0</v>
      </c>
      <c r="AM873" s="99">
        <f>SUMIFS(通讯通路门店!$BD:$BD,通讯通路门店!$S:$S,$G873)</f>
        <v>0</v>
      </c>
      <c r="AN873" s="99">
        <f>SUMIFS(通讯通路门店!$BF:$BF,通讯通路门店!$S:$S,$G873)</f>
        <v>0</v>
      </c>
      <c r="AO873" s="99">
        <f t="shared" si="67"/>
        <v>0</v>
      </c>
      <c r="AP873" s="99">
        <f>SUMIFS(通讯通路门店!$K:$K,通讯通路门店!$S:$S,$G873)</f>
        <v>0</v>
      </c>
      <c r="AQ873" s="83"/>
      <c r="AR873" s="99">
        <f>SUMIFS(通讯通路门店!$T:$T,通讯通路门店!$S:$S,$G873)</f>
        <v>0</v>
      </c>
      <c r="AS873" s="99">
        <f>SUMIFS(通讯通路门店!$U:$U,通讯通路门店!$S:$S,$G873)</f>
        <v>0</v>
      </c>
      <c r="AT873" s="99">
        <f>SUMIFS(通讯通路门店!$V:$V,通讯通路门店!$S:$S,$G873)</f>
        <v>0</v>
      </c>
      <c r="AU873" s="99">
        <f>SUMIFS(通讯通路门店!$W:$W,通讯通路门店!$S:$S,$G873)</f>
        <v>0</v>
      </c>
      <c r="AV873" s="99">
        <f>SUMIFS(通讯通路门店!$Z:$Z,通讯通路门店!$S:$S,$G873)</f>
        <v>0</v>
      </c>
      <c r="AW873" s="99">
        <f>SUMIFS(通讯通路门店!$AB:$AB,通讯通路门店!$S:$S,$G873)</f>
        <v>0</v>
      </c>
      <c r="AX873" s="99">
        <f>SUMIFS(通讯通路门店!$X:$X,通讯通路门店!$S:$S,$G873)</f>
        <v>0</v>
      </c>
      <c r="AY873" s="99">
        <f>SUMIFS(通讯通路门店!$Y:$Y,通讯通路门店!$S:$S,$G873)</f>
        <v>0</v>
      </c>
      <c r="AZ873" s="99">
        <f>SUMIFS(通讯通路门店!$AA:$AA,通讯通路门店!$S:$S,$G873)</f>
        <v>0</v>
      </c>
      <c r="BA873" s="99">
        <f t="shared" si="68"/>
        <v>0</v>
      </c>
      <c r="BB873" s="99">
        <f t="shared" si="69"/>
        <v>0</v>
      </c>
      <c r="BC873" s="99">
        <f>SUMIFS(通讯通路门店!$W:$W,通讯通路门店!$S:$S,$G873,通讯通路门店!$J:$J,"荣耀体验店")+SUMIFS(通讯通路门店!$W:$W,通讯通路门店!$S:$S,$G873,通讯通路门店!$J:$J,"荣耀授权专卖店")</f>
        <v>0</v>
      </c>
      <c r="BD873" s="99">
        <f>SUMIFS(通讯通路门店!$Z:$Z,通讯通路门店!$S:$S,$G873,通讯通路门店!$J:$J,"VIVO体验店")</f>
        <v>0</v>
      </c>
      <c r="BE873" s="99">
        <f>SUMIFS(通讯通路门店!$AB:$AB,通讯通路门店!$S:$S,$G873,通讯通路门店!$J:$J,"OPPO体验店")</f>
        <v>0</v>
      </c>
      <c r="BF873" s="99">
        <f>SUMIFS(通讯通路门店!$X:$X,通讯通路门店!$S:$S,$G873,通讯通路门店!$J:$J,"华为授权体验店")+SUMIFS(通讯通路门店!$AA:$AA,通讯通路门店!$S:$S,$G873,通讯通路门店!$J:$J,"华为堡垒店")</f>
        <v>0</v>
      </c>
      <c r="BG873" s="99">
        <f>SUMIFS(通讯通路门店!$Y:$Y,通讯通路门店!$S:$S,$G873,通讯通路门店!$J:$J,"小米体验店")</f>
        <v>0</v>
      </c>
      <c r="BH873" s="99">
        <f>SUMIFS(通讯通路门店!$AA:$AA,通讯通路门店!$S:$S,$G873,通讯通路门店!$J:$J,"苹果体验店")</f>
        <v>0</v>
      </c>
      <c r="BI873" s="99">
        <f>SUMIFS(通讯通路门店!$K:$K,通讯通路门店!$S:$S,$G873,通讯通路门店!$J:$J,"其他品牌专卖店")</f>
        <v>0</v>
      </c>
      <c r="BJ873" s="99">
        <f>SUMIFS(通讯通路门店!$AC:$AC,通讯通路门店!$S:$S,$G873)</f>
        <v>0</v>
      </c>
      <c r="BK873" s="99">
        <f>SUMIFS(通讯通路门店!$AD:$AD,通讯通路门店!$S:$S,$G873)</f>
        <v>0</v>
      </c>
      <c r="BL873" s="99">
        <f>SUMIFS(通讯通路门店!$AE:$AE,通讯通路门店!$S:$S,$G873)</f>
        <v>0</v>
      </c>
      <c r="BM873" s="99">
        <f>SUMIFS(通讯通路门店!$AF:$AF,通讯通路门店!$S:$S,$G873)</f>
        <v>0</v>
      </c>
      <c r="BN873" s="99">
        <f>SUMIFS(通讯通路门店!$AG:$AG,通讯通路门店!$S:$S,$G873)</f>
        <v>0</v>
      </c>
      <c r="BO873" s="99">
        <f>SUMIFS(通讯通路门店!$AH:$AH,通讯通路门店!$S:$S,$G873)</f>
        <v>0</v>
      </c>
      <c r="BP873" s="99">
        <f>SUMIFS(通讯通路门店!$AI:$AI,通讯通路门店!$S:$S,$G873)</f>
        <v>0</v>
      </c>
      <c r="BQ873" s="83"/>
    </row>
    <row r="874" spans="1:69">
      <c r="A874" s="99" t="str">
        <f>IFERROR(_xlfn.XLOOKUP($G874,通讯通路门店!$S$4:$S$993931,通讯通路门店!$A$4:$A$993931,0,0),"")</f>
        <v/>
      </c>
      <c r="B874" s="99" t="str">
        <f>IFERROR(_xlfn.XLOOKUP($G874,通讯通路门店!$S$4:$S$993931,通讯通路门店!$B$4:$B$993931,0,0),"")</f>
        <v/>
      </c>
      <c r="C874" s="99" t="str">
        <f>IFERROR(_xlfn.XLOOKUP($G874,通讯通路门店!$S$4:$S$993931,通讯通路门店!$C$4:$C$993931,0,0),"")</f>
        <v/>
      </c>
      <c r="D874" s="99" t="str">
        <f>IFERROR(_xlfn.XLOOKUP($G874,通讯通路门店!$S$4:$S$993931,通讯通路门店!$D$4:$D$993931,0,0),"")</f>
        <v/>
      </c>
      <c r="E874" s="83"/>
      <c r="F874" s="83"/>
      <c r="G874" s="101" t="e">
        <v>#N/A</v>
      </c>
      <c r="H874" s="102" t="str">
        <f>IFERROR(_xlfn.XLOOKUP($G874,通讯通路门店!$S$4:$S$993931,通讯通路门店!$R$4:$R$993931,0,0),"")</f>
        <v/>
      </c>
      <c r="I874" s="83"/>
      <c r="J874" s="83"/>
      <c r="K874" s="83"/>
      <c r="L874" s="83"/>
      <c r="M874" s="83"/>
      <c r="N874" s="83"/>
      <c r="O874" s="83"/>
      <c r="P874" s="83"/>
      <c r="Q874" s="83"/>
      <c r="R874" s="83"/>
      <c r="S874" s="83"/>
      <c r="T874" s="83"/>
      <c r="U874" s="99">
        <f>COUNTIF(通讯通路门店!$S:$S,$G874)</f>
        <v>0</v>
      </c>
      <c r="V874" s="99">
        <f>COUNTIFS(通讯通路门店!$S:$S,$G874,通讯通路门店!$J:$J,"综合卖场")</f>
        <v>0</v>
      </c>
      <c r="W874" s="99">
        <f>SUMIFS(通讯通路门店!$AJ:$AJ,通讯通路门店!$S:$S,通讯客户沙盘!$G874)</f>
        <v>0</v>
      </c>
      <c r="X874" s="99">
        <f t="shared" si="65"/>
        <v>0</v>
      </c>
      <c r="Y874" s="99">
        <f>COUNTIFS(通讯通路门店!$S:$S,$G874,通讯通路门店!$J:$J,"荣耀体验店")+COUNTIFS(通讯通路门店!$S:$S,$G874,通讯通路门店!$J:$J,"荣耀授权专卖店")</f>
        <v>0</v>
      </c>
      <c r="Z874" s="99">
        <f>COUNTIFS(通讯通路门店!$S:$S,$G874,通讯通路门店!$J:$J,"VIVO体验店")</f>
        <v>0</v>
      </c>
      <c r="AA874" s="99">
        <f>COUNTIFS(通讯通路门店!$S:$S,$G874,通讯通路门店!$J:$J,"OPPO体验店")</f>
        <v>0</v>
      </c>
      <c r="AB874" s="99">
        <f>COUNTIFS(通讯通路门店!$S:$S,$G874,通讯通路门店!$J:$J,"华为授权体验店")+COUNTIFS(通讯通路门店!$S:$S,$G874,通讯通路门店!$J:$J,"华为堡垒店")</f>
        <v>0</v>
      </c>
      <c r="AC874" s="99">
        <f>COUNTIFS(通讯通路门店!$S:$S,$G874,通讯通路门店!$J:$J,"小米体验店")</f>
        <v>0</v>
      </c>
      <c r="AD874" s="99">
        <f>COUNTIFS(通讯通路门店!$S:$S,$G874,通讯通路门店!$J:$J,"苹果体验店")</f>
        <v>0</v>
      </c>
      <c r="AE874" s="99">
        <f>COUNTIFS(通讯通路门店!$S:$S,$G874,通讯通路门店!$J:$J,"其他品牌专卖店")</f>
        <v>0</v>
      </c>
      <c r="AF874" s="99">
        <f>SUMIFS(通讯通路门店!$BI:$BI,通讯通路门店!$S:$S,$G874)</f>
        <v>0</v>
      </c>
      <c r="AG874" s="99">
        <f>SUMIFS(通讯通路门店!$BH:$BH,通讯通路门店!$S:$S,$G874)</f>
        <v>0</v>
      </c>
      <c r="AH874" s="99">
        <f t="shared" si="66"/>
        <v>0</v>
      </c>
      <c r="AI874" s="99">
        <f>SUMIFS(通讯通路门店!$BB:$BB,通讯通路门店!$S:$S,$G874)</f>
        <v>0</v>
      </c>
      <c r="AJ874" s="99">
        <f>SUMIFS(通讯通路门店!$BE:$BE,通讯通路门店!$S:$S,$G874)</f>
        <v>0</v>
      </c>
      <c r="AK874" s="99">
        <f>SUMIFS(通讯通路门店!$BG:$BG,通讯通路门店!$S:$S,$G874)</f>
        <v>0</v>
      </c>
      <c r="AL874" s="99">
        <f>SUMIFS(通讯通路门店!$BC:$BC,通讯通路门店!$S:$S,$G874)</f>
        <v>0</v>
      </c>
      <c r="AM874" s="99">
        <f>SUMIFS(通讯通路门店!$BD:$BD,通讯通路门店!$S:$S,$G874)</f>
        <v>0</v>
      </c>
      <c r="AN874" s="99">
        <f>SUMIFS(通讯通路门店!$BF:$BF,通讯通路门店!$S:$S,$G874)</f>
        <v>0</v>
      </c>
      <c r="AO874" s="99">
        <f t="shared" si="67"/>
        <v>0</v>
      </c>
      <c r="AP874" s="99">
        <f>SUMIFS(通讯通路门店!$K:$K,通讯通路门店!$S:$S,$G874)</f>
        <v>0</v>
      </c>
      <c r="AQ874" s="83"/>
      <c r="AR874" s="99">
        <f>SUMIFS(通讯通路门店!$T:$T,通讯通路门店!$S:$S,$G874)</f>
        <v>0</v>
      </c>
      <c r="AS874" s="99">
        <f>SUMIFS(通讯通路门店!$U:$U,通讯通路门店!$S:$S,$G874)</f>
        <v>0</v>
      </c>
      <c r="AT874" s="99">
        <f>SUMIFS(通讯通路门店!$V:$V,通讯通路门店!$S:$S,$G874)</f>
        <v>0</v>
      </c>
      <c r="AU874" s="99">
        <f>SUMIFS(通讯通路门店!$W:$W,通讯通路门店!$S:$S,$G874)</f>
        <v>0</v>
      </c>
      <c r="AV874" s="99">
        <f>SUMIFS(通讯通路门店!$Z:$Z,通讯通路门店!$S:$S,$G874)</f>
        <v>0</v>
      </c>
      <c r="AW874" s="99">
        <f>SUMIFS(通讯通路门店!$AB:$AB,通讯通路门店!$S:$S,$G874)</f>
        <v>0</v>
      </c>
      <c r="AX874" s="99">
        <f>SUMIFS(通讯通路门店!$X:$X,通讯通路门店!$S:$S,$G874)</f>
        <v>0</v>
      </c>
      <c r="AY874" s="99">
        <f>SUMIFS(通讯通路门店!$Y:$Y,通讯通路门店!$S:$S,$G874)</f>
        <v>0</v>
      </c>
      <c r="AZ874" s="99">
        <f>SUMIFS(通讯通路门店!$AA:$AA,通讯通路门店!$S:$S,$G874)</f>
        <v>0</v>
      </c>
      <c r="BA874" s="99">
        <f t="shared" si="68"/>
        <v>0</v>
      </c>
      <c r="BB874" s="99">
        <f t="shared" si="69"/>
        <v>0</v>
      </c>
      <c r="BC874" s="99">
        <f>SUMIFS(通讯通路门店!$W:$W,通讯通路门店!$S:$S,$G874,通讯通路门店!$J:$J,"荣耀体验店")+SUMIFS(通讯通路门店!$W:$W,通讯通路门店!$S:$S,$G874,通讯通路门店!$J:$J,"荣耀授权专卖店")</f>
        <v>0</v>
      </c>
      <c r="BD874" s="99">
        <f>SUMIFS(通讯通路门店!$Z:$Z,通讯通路门店!$S:$S,$G874,通讯通路门店!$J:$J,"VIVO体验店")</f>
        <v>0</v>
      </c>
      <c r="BE874" s="99">
        <f>SUMIFS(通讯通路门店!$AB:$AB,通讯通路门店!$S:$S,$G874,通讯通路门店!$J:$J,"OPPO体验店")</f>
        <v>0</v>
      </c>
      <c r="BF874" s="99">
        <f>SUMIFS(通讯通路门店!$X:$X,通讯通路门店!$S:$S,$G874,通讯通路门店!$J:$J,"华为授权体验店")+SUMIFS(通讯通路门店!$AA:$AA,通讯通路门店!$S:$S,$G874,通讯通路门店!$J:$J,"华为堡垒店")</f>
        <v>0</v>
      </c>
      <c r="BG874" s="99">
        <f>SUMIFS(通讯通路门店!$Y:$Y,通讯通路门店!$S:$S,$G874,通讯通路门店!$J:$J,"小米体验店")</f>
        <v>0</v>
      </c>
      <c r="BH874" s="99">
        <f>SUMIFS(通讯通路门店!$AA:$AA,通讯通路门店!$S:$S,$G874,通讯通路门店!$J:$J,"苹果体验店")</f>
        <v>0</v>
      </c>
      <c r="BI874" s="99">
        <f>SUMIFS(通讯通路门店!$K:$K,通讯通路门店!$S:$S,$G874,通讯通路门店!$J:$J,"其他品牌专卖店")</f>
        <v>0</v>
      </c>
      <c r="BJ874" s="99">
        <f>SUMIFS(通讯通路门店!$AC:$AC,通讯通路门店!$S:$S,$G874)</f>
        <v>0</v>
      </c>
      <c r="BK874" s="99">
        <f>SUMIFS(通讯通路门店!$AD:$AD,通讯通路门店!$S:$S,$G874)</f>
        <v>0</v>
      </c>
      <c r="BL874" s="99">
        <f>SUMIFS(通讯通路门店!$AE:$AE,通讯通路门店!$S:$S,$G874)</f>
        <v>0</v>
      </c>
      <c r="BM874" s="99">
        <f>SUMIFS(通讯通路门店!$AF:$AF,通讯通路门店!$S:$S,$G874)</f>
        <v>0</v>
      </c>
      <c r="BN874" s="99">
        <f>SUMIFS(通讯通路门店!$AG:$AG,通讯通路门店!$S:$S,$G874)</f>
        <v>0</v>
      </c>
      <c r="BO874" s="99">
        <f>SUMIFS(通讯通路门店!$AH:$AH,通讯通路门店!$S:$S,$G874)</f>
        <v>0</v>
      </c>
      <c r="BP874" s="99">
        <f>SUMIFS(通讯通路门店!$AI:$AI,通讯通路门店!$S:$S,$G874)</f>
        <v>0</v>
      </c>
      <c r="BQ874" s="83"/>
    </row>
    <row r="875" spans="1:69">
      <c r="A875" s="99" t="str">
        <f>IFERROR(_xlfn.XLOOKUP($G875,通讯通路门店!$S$4:$S$993931,通讯通路门店!$A$4:$A$993931,0,0),"")</f>
        <v/>
      </c>
      <c r="B875" s="99" t="str">
        <f>IFERROR(_xlfn.XLOOKUP($G875,通讯通路门店!$S$4:$S$993931,通讯通路门店!$B$4:$B$993931,0,0),"")</f>
        <v/>
      </c>
      <c r="C875" s="99" t="str">
        <f>IFERROR(_xlfn.XLOOKUP($G875,通讯通路门店!$S$4:$S$993931,通讯通路门店!$C$4:$C$993931,0,0),"")</f>
        <v/>
      </c>
      <c r="D875" s="99" t="str">
        <f>IFERROR(_xlfn.XLOOKUP($G875,通讯通路门店!$S$4:$S$993931,通讯通路门店!$D$4:$D$993931,0,0),"")</f>
        <v/>
      </c>
      <c r="E875" s="83"/>
      <c r="F875" s="83"/>
      <c r="G875" s="101" t="e">
        <v>#N/A</v>
      </c>
      <c r="H875" s="102" t="str">
        <f>IFERROR(_xlfn.XLOOKUP($G875,通讯通路门店!$S$4:$S$993931,通讯通路门店!$R$4:$R$993931,0,0),"")</f>
        <v/>
      </c>
      <c r="I875" s="83"/>
      <c r="J875" s="83"/>
      <c r="K875" s="83"/>
      <c r="L875" s="83"/>
      <c r="M875" s="83"/>
      <c r="N875" s="83"/>
      <c r="O875" s="83"/>
      <c r="P875" s="83"/>
      <c r="Q875" s="83"/>
      <c r="R875" s="83"/>
      <c r="S875" s="83"/>
      <c r="T875" s="83"/>
      <c r="U875" s="99">
        <f>COUNTIF(通讯通路门店!$S:$S,$G875)</f>
        <v>0</v>
      </c>
      <c r="V875" s="99">
        <f>COUNTIFS(通讯通路门店!$S:$S,$G875,通讯通路门店!$J:$J,"综合卖场")</f>
        <v>0</v>
      </c>
      <c r="W875" s="99">
        <f>SUMIFS(通讯通路门店!$AJ:$AJ,通讯通路门店!$S:$S,通讯客户沙盘!$G875)</f>
        <v>0</v>
      </c>
      <c r="X875" s="99">
        <f t="shared" si="65"/>
        <v>0</v>
      </c>
      <c r="Y875" s="99">
        <f>COUNTIFS(通讯通路门店!$S:$S,$G875,通讯通路门店!$J:$J,"荣耀体验店")+COUNTIFS(通讯通路门店!$S:$S,$G875,通讯通路门店!$J:$J,"荣耀授权专卖店")</f>
        <v>0</v>
      </c>
      <c r="Z875" s="99">
        <f>COUNTIFS(通讯通路门店!$S:$S,$G875,通讯通路门店!$J:$J,"VIVO体验店")</f>
        <v>0</v>
      </c>
      <c r="AA875" s="99">
        <f>COUNTIFS(通讯通路门店!$S:$S,$G875,通讯通路门店!$J:$J,"OPPO体验店")</f>
        <v>0</v>
      </c>
      <c r="AB875" s="99">
        <f>COUNTIFS(通讯通路门店!$S:$S,$G875,通讯通路门店!$J:$J,"华为授权体验店")+COUNTIFS(通讯通路门店!$S:$S,$G875,通讯通路门店!$J:$J,"华为堡垒店")</f>
        <v>0</v>
      </c>
      <c r="AC875" s="99">
        <f>COUNTIFS(通讯通路门店!$S:$S,$G875,通讯通路门店!$J:$J,"小米体验店")</f>
        <v>0</v>
      </c>
      <c r="AD875" s="99">
        <f>COUNTIFS(通讯通路门店!$S:$S,$G875,通讯通路门店!$J:$J,"苹果体验店")</f>
        <v>0</v>
      </c>
      <c r="AE875" s="99">
        <f>COUNTIFS(通讯通路门店!$S:$S,$G875,通讯通路门店!$J:$J,"其他品牌专卖店")</f>
        <v>0</v>
      </c>
      <c r="AF875" s="99">
        <f>SUMIFS(通讯通路门店!$BI:$BI,通讯通路门店!$S:$S,$G875)</f>
        <v>0</v>
      </c>
      <c r="AG875" s="99">
        <f>SUMIFS(通讯通路门店!$BH:$BH,通讯通路门店!$S:$S,$G875)</f>
        <v>0</v>
      </c>
      <c r="AH875" s="99">
        <f t="shared" si="66"/>
        <v>0</v>
      </c>
      <c r="AI875" s="99">
        <f>SUMIFS(通讯通路门店!$BB:$BB,通讯通路门店!$S:$S,$G875)</f>
        <v>0</v>
      </c>
      <c r="AJ875" s="99">
        <f>SUMIFS(通讯通路门店!$BE:$BE,通讯通路门店!$S:$S,$G875)</f>
        <v>0</v>
      </c>
      <c r="AK875" s="99">
        <f>SUMIFS(通讯通路门店!$BG:$BG,通讯通路门店!$S:$S,$G875)</f>
        <v>0</v>
      </c>
      <c r="AL875" s="99">
        <f>SUMIFS(通讯通路门店!$BC:$BC,通讯通路门店!$S:$S,$G875)</f>
        <v>0</v>
      </c>
      <c r="AM875" s="99">
        <f>SUMIFS(通讯通路门店!$BD:$BD,通讯通路门店!$S:$S,$G875)</f>
        <v>0</v>
      </c>
      <c r="AN875" s="99">
        <f>SUMIFS(通讯通路门店!$BF:$BF,通讯通路门店!$S:$S,$G875)</f>
        <v>0</v>
      </c>
      <c r="AO875" s="99">
        <f t="shared" si="67"/>
        <v>0</v>
      </c>
      <c r="AP875" s="99">
        <f>SUMIFS(通讯通路门店!$K:$K,通讯通路门店!$S:$S,$G875)</f>
        <v>0</v>
      </c>
      <c r="AQ875" s="83"/>
      <c r="AR875" s="99">
        <f>SUMIFS(通讯通路门店!$T:$T,通讯通路门店!$S:$S,$G875)</f>
        <v>0</v>
      </c>
      <c r="AS875" s="99">
        <f>SUMIFS(通讯通路门店!$U:$U,通讯通路门店!$S:$S,$G875)</f>
        <v>0</v>
      </c>
      <c r="AT875" s="99">
        <f>SUMIFS(通讯通路门店!$V:$V,通讯通路门店!$S:$S,$G875)</f>
        <v>0</v>
      </c>
      <c r="AU875" s="99">
        <f>SUMIFS(通讯通路门店!$W:$W,通讯通路门店!$S:$S,$G875)</f>
        <v>0</v>
      </c>
      <c r="AV875" s="99">
        <f>SUMIFS(通讯通路门店!$Z:$Z,通讯通路门店!$S:$S,$G875)</f>
        <v>0</v>
      </c>
      <c r="AW875" s="99">
        <f>SUMIFS(通讯通路门店!$AB:$AB,通讯通路门店!$S:$S,$G875)</f>
        <v>0</v>
      </c>
      <c r="AX875" s="99">
        <f>SUMIFS(通讯通路门店!$X:$X,通讯通路门店!$S:$S,$G875)</f>
        <v>0</v>
      </c>
      <c r="AY875" s="99">
        <f>SUMIFS(通讯通路门店!$Y:$Y,通讯通路门店!$S:$S,$G875)</f>
        <v>0</v>
      </c>
      <c r="AZ875" s="99">
        <f>SUMIFS(通讯通路门店!$AA:$AA,通讯通路门店!$S:$S,$G875)</f>
        <v>0</v>
      </c>
      <c r="BA875" s="99">
        <f t="shared" si="68"/>
        <v>0</v>
      </c>
      <c r="BB875" s="99">
        <f t="shared" si="69"/>
        <v>0</v>
      </c>
      <c r="BC875" s="99">
        <f>SUMIFS(通讯通路门店!$W:$W,通讯通路门店!$S:$S,$G875,通讯通路门店!$J:$J,"荣耀体验店")+SUMIFS(通讯通路门店!$W:$W,通讯通路门店!$S:$S,$G875,通讯通路门店!$J:$J,"荣耀授权专卖店")</f>
        <v>0</v>
      </c>
      <c r="BD875" s="99">
        <f>SUMIFS(通讯通路门店!$Z:$Z,通讯通路门店!$S:$S,$G875,通讯通路门店!$J:$J,"VIVO体验店")</f>
        <v>0</v>
      </c>
      <c r="BE875" s="99">
        <f>SUMIFS(通讯通路门店!$AB:$AB,通讯通路门店!$S:$S,$G875,通讯通路门店!$J:$J,"OPPO体验店")</f>
        <v>0</v>
      </c>
      <c r="BF875" s="99">
        <f>SUMIFS(通讯通路门店!$X:$X,通讯通路门店!$S:$S,$G875,通讯通路门店!$J:$J,"华为授权体验店")+SUMIFS(通讯通路门店!$AA:$AA,通讯通路门店!$S:$S,$G875,通讯通路门店!$J:$J,"华为堡垒店")</f>
        <v>0</v>
      </c>
      <c r="BG875" s="99">
        <f>SUMIFS(通讯通路门店!$Y:$Y,通讯通路门店!$S:$S,$G875,通讯通路门店!$J:$J,"小米体验店")</f>
        <v>0</v>
      </c>
      <c r="BH875" s="99">
        <f>SUMIFS(通讯通路门店!$AA:$AA,通讯通路门店!$S:$S,$G875,通讯通路门店!$J:$J,"苹果体验店")</f>
        <v>0</v>
      </c>
      <c r="BI875" s="99">
        <f>SUMIFS(通讯通路门店!$K:$K,通讯通路门店!$S:$S,$G875,通讯通路门店!$J:$J,"其他品牌专卖店")</f>
        <v>0</v>
      </c>
      <c r="BJ875" s="99">
        <f>SUMIFS(通讯通路门店!$AC:$AC,通讯通路门店!$S:$S,$G875)</f>
        <v>0</v>
      </c>
      <c r="BK875" s="99">
        <f>SUMIFS(通讯通路门店!$AD:$AD,通讯通路门店!$S:$S,$G875)</f>
        <v>0</v>
      </c>
      <c r="BL875" s="99">
        <f>SUMIFS(通讯通路门店!$AE:$AE,通讯通路门店!$S:$S,$G875)</f>
        <v>0</v>
      </c>
      <c r="BM875" s="99">
        <f>SUMIFS(通讯通路门店!$AF:$AF,通讯通路门店!$S:$S,$G875)</f>
        <v>0</v>
      </c>
      <c r="BN875" s="99">
        <f>SUMIFS(通讯通路门店!$AG:$AG,通讯通路门店!$S:$S,$G875)</f>
        <v>0</v>
      </c>
      <c r="BO875" s="99">
        <f>SUMIFS(通讯通路门店!$AH:$AH,通讯通路门店!$S:$S,$G875)</f>
        <v>0</v>
      </c>
      <c r="BP875" s="99">
        <f>SUMIFS(通讯通路门店!$AI:$AI,通讯通路门店!$S:$S,$G875)</f>
        <v>0</v>
      </c>
      <c r="BQ875" s="83"/>
    </row>
    <row r="876" spans="1:69">
      <c r="A876" s="99" t="str">
        <f>IFERROR(_xlfn.XLOOKUP($G876,通讯通路门店!$S$4:$S$993931,通讯通路门店!$A$4:$A$993931,0,0),"")</f>
        <v/>
      </c>
      <c r="B876" s="99" t="str">
        <f>IFERROR(_xlfn.XLOOKUP($G876,通讯通路门店!$S$4:$S$993931,通讯通路门店!$B$4:$B$993931,0,0),"")</f>
        <v/>
      </c>
      <c r="C876" s="99" t="str">
        <f>IFERROR(_xlfn.XLOOKUP($G876,通讯通路门店!$S$4:$S$993931,通讯通路门店!$C$4:$C$993931,0,0),"")</f>
        <v/>
      </c>
      <c r="D876" s="99" t="str">
        <f>IFERROR(_xlfn.XLOOKUP($G876,通讯通路门店!$S$4:$S$993931,通讯通路门店!$D$4:$D$993931,0,0),"")</f>
        <v/>
      </c>
      <c r="E876" s="83"/>
      <c r="F876" s="83"/>
      <c r="G876" s="101" t="e">
        <v>#N/A</v>
      </c>
      <c r="H876" s="102" t="str">
        <f>IFERROR(_xlfn.XLOOKUP($G876,通讯通路门店!$S$4:$S$993931,通讯通路门店!$R$4:$R$993931,0,0),"")</f>
        <v/>
      </c>
      <c r="I876" s="83"/>
      <c r="J876" s="83"/>
      <c r="K876" s="83"/>
      <c r="L876" s="83"/>
      <c r="M876" s="83"/>
      <c r="N876" s="83"/>
      <c r="O876" s="83"/>
      <c r="P876" s="83"/>
      <c r="Q876" s="83"/>
      <c r="R876" s="83"/>
      <c r="S876" s="83"/>
      <c r="T876" s="83"/>
      <c r="U876" s="99">
        <f>COUNTIF(通讯通路门店!$S:$S,$G876)</f>
        <v>0</v>
      </c>
      <c r="V876" s="99">
        <f>COUNTIFS(通讯通路门店!$S:$S,$G876,通讯通路门店!$J:$J,"综合卖场")</f>
        <v>0</v>
      </c>
      <c r="W876" s="99">
        <f>SUMIFS(通讯通路门店!$AJ:$AJ,通讯通路门店!$S:$S,通讯客户沙盘!$G876)</f>
        <v>0</v>
      </c>
      <c r="X876" s="99">
        <f t="shared" si="65"/>
        <v>0</v>
      </c>
      <c r="Y876" s="99">
        <f>COUNTIFS(通讯通路门店!$S:$S,$G876,通讯通路门店!$J:$J,"荣耀体验店")+COUNTIFS(通讯通路门店!$S:$S,$G876,通讯通路门店!$J:$J,"荣耀授权专卖店")</f>
        <v>0</v>
      </c>
      <c r="Z876" s="99">
        <f>COUNTIFS(通讯通路门店!$S:$S,$G876,通讯通路门店!$J:$J,"VIVO体验店")</f>
        <v>0</v>
      </c>
      <c r="AA876" s="99">
        <f>COUNTIFS(通讯通路门店!$S:$S,$G876,通讯通路门店!$J:$J,"OPPO体验店")</f>
        <v>0</v>
      </c>
      <c r="AB876" s="99">
        <f>COUNTIFS(通讯通路门店!$S:$S,$G876,通讯通路门店!$J:$J,"华为授权体验店")+COUNTIFS(通讯通路门店!$S:$S,$G876,通讯通路门店!$J:$J,"华为堡垒店")</f>
        <v>0</v>
      </c>
      <c r="AC876" s="99">
        <f>COUNTIFS(通讯通路门店!$S:$S,$G876,通讯通路门店!$J:$J,"小米体验店")</f>
        <v>0</v>
      </c>
      <c r="AD876" s="99">
        <f>COUNTIFS(通讯通路门店!$S:$S,$G876,通讯通路门店!$J:$J,"苹果体验店")</f>
        <v>0</v>
      </c>
      <c r="AE876" s="99">
        <f>COUNTIFS(通讯通路门店!$S:$S,$G876,通讯通路门店!$J:$J,"其他品牌专卖店")</f>
        <v>0</v>
      </c>
      <c r="AF876" s="99">
        <f>SUMIFS(通讯通路门店!$BI:$BI,通讯通路门店!$S:$S,$G876)</f>
        <v>0</v>
      </c>
      <c r="AG876" s="99">
        <f>SUMIFS(通讯通路门店!$BH:$BH,通讯通路门店!$S:$S,$G876)</f>
        <v>0</v>
      </c>
      <c r="AH876" s="99">
        <f t="shared" si="66"/>
        <v>0</v>
      </c>
      <c r="AI876" s="99">
        <f>SUMIFS(通讯通路门店!$BB:$BB,通讯通路门店!$S:$S,$G876)</f>
        <v>0</v>
      </c>
      <c r="AJ876" s="99">
        <f>SUMIFS(通讯通路门店!$BE:$BE,通讯通路门店!$S:$S,$G876)</f>
        <v>0</v>
      </c>
      <c r="AK876" s="99">
        <f>SUMIFS(通讯通路门店!$BG:$BG,通讯通路门店!$S:$S,$G876)</f>
        <v>0</v>
      </c>
      <c r="AL876" s="99">
        <f>SUMIFS(通讯通路门店!$BC:$BC,通讯通路门店!$S:$S,$G876)</f>
        <v>0</v>
      </c>
      <c r="AM876" s="99">
        <f>SUMIFS(通讯通路门店!$BD:$BD,通讯通路门店!$S:$S,$G876)</f>
        <v>0</v>
      </c>
      <c r="AN876" s="99">
        <f>SUMIFS(通讯通路门店!$BF:$BF,通讯通路门店!$S:$S,$G876)</f>
        <v>0</v>
      </c>
      <c r="AO876" s="99">
        <f t="shared" si="67"/>
        <v>0</v>
      </c>
      <c r="AP876" s="99">
        <f>SUMIFS(通讯通路门店!$K:$K,通讯通路门店!$S:$S,$G876)</f>
        <v>0</v>
      </c>
      <c r="AQ876" s="83"/>
      <c r="AR876" s="99">
        <f>SUMIFS(通讯通路门店!$T:$T,通讯通路门店!$S:$S,$G876)</f>
        <v>0</v>
      </c>
      <c r="AS876" s="99">
        <f>SUMIFS(通讯通路门店!$U:$U,通讯通路门店!$S:$S,$G876)</f>
        <v>0</v>
      </c>
      <c r="AT876" s="99">
        <f>SUMIFS(通讯通路门店!$V:$V,通讯通路门店!$S:$S,$G876)</f>
        <v>0</v>
      </c>
      <c r="AU876" s="99">
        <f>SUMIFS(通讯通路门店!$W:$W,通讯通路门店!$S:$S,$G876)</f>
        <v>0</v>
      </c>
      <c r="AV876" s="99">
        <f>SUMIFS(通讯通路门店!$Z:$Z,通讯通路门店!$S:$S,$G876)</f>
        <v>0</v>
      </c>
      <c r="AW876" s="99">
        <f>SUMIFS(通讯通路门店!$AB:$AB,通讯通路门店!$S:$S,$G876)</f>
        <v>0</v>
      </c>
      <c r="AX876" s="99">
        <f>SUMIFS(通讯通路门店!$X:$X,通讯通路门店!$S:$S,$G876)</f>
        <v>0</v>
      </c>
      <c r="AY876" s="99">
        <f>SUMIFS(通讯通路门店!$Y:$Y,通讯通路门店!$S:$S,$G876)</f>
        <v>0</v>
      </c>
      <c r="AZ876" s="99">
        <f>SUMIFS(通讯通路门店!$AA:$AA,通讯通路门店!$S:$S,$G876)</f>
        <v>0</v>
      </c>
      <c r="BA876" s="99">
        <f t="shared" si="68"/>
        <v>0</v>
      </c>
      <c r="BB876" s="99">
        <f t="shared" si="69"/>
        <v>0</v>
      </c>
      <c r="BC876" s="99">
        <f>SUMIFS(通讯通路门店!$W:$W,通讯通路门店!$S:$S,$G876,通讯通路门店!$J:$J,"荣耀体验店")+SUMIFS(通讯通路门店!$W:$W,通讯通路门店!$S:$S,$G876,通讯通路门店!$J:$J,"荣耀授权专卖店")</f>
        <v>0</v>
      </c>
      <c r="BD876" s="99">
        <f>SUMIFS(通讯通路门店!$Z:$Z,通讯通路门店!$S:$S,$G876,通讯通路门店!$J:$J,"VIVO体验店")</f>
        <v>0</v>
      </c>
      <c r="BE876" s="99">
        <f>SUMIFS(通讯通路门店!$AB:$AB,通讯通路门店!$S:$S,$G876,通讯通路门店!$J:$J,"OPPO体验店")</f>
        <v>0</v>
      </c>
      <c r="BF876" s="99">
        <f>SUMIFS(通讯通路门店!$X:$X,通讯通路门店!$S:$S,$G876,通讯通路门店!$J:$J,"华为授权体验店")+SUMIFS(通讯通路门店!$AA:$AA,通讯通路门店!$S:$S,$G876,通讯通路门店!$J:$J,"华为堡垒店")</f>
        <v>0</v>
      </c>
      <c r="BG876" s="99">
        <f>SUMIFS(通讯通路门店!$Y:$Y,通讯通路门店!$S:$S,$G876,通讯通路门店!$J:$J,"小米体验店")</f>
        <v>0</v>
      </c>
      <c r="BH876" s="99">
        <f>SUMIFS(通讯通路门店!$AA:$AA,通讯通路门店!$S:$S,$G876,通讯通路门店!$J:$J,"苹果体验店")</f>
        <v>0</v>
      </c>
      <c r="BI876" s="99">
        <f>SUMIFS(通讯通路门店!$K:$K,通讯通路门店!$S:$S,$G876,通讯通路门店!$J:$J,"其他品牌专卖店")</f>
        <v>0</v>
      </c>
      <c r="BJ876" s="99">
        <f>SUMIFS(通讯通路门店!$AC:$AC,通讯通路门店!$S:$S,$G876)</f>
        <v>0</v>
      </c>
      <c r="BK876" s="99">
        <f>SUMIFS(通讯通路门店!$AD:$AD,通讯通路门店!$S:$S,$G876)</f>
        <v>0</v>
      </c>
      <c r="BL876" s="99">
        <f>SUMIFS(通讯通路门店!$AE:$AE,通讯通路门店!$S:$S,$G876)</f>
        <v>0</v>
      </c>
      <c r="BM876" s="99">
        <f>SUMIFS(通讯通路门店!$AF:$AF,通讯通路门店!$S:$S,$G876)</f>
        <v>0</v>
      </c>
      <c r="BN876" s="99">
        <f>SUMIFS(通讯通路门店!$AG:$AG,通讯通路门店!$S:$S,$G876)</f>
        <v>0</v>
      </c>
      <c r="BO876" s="99">
        <f>SUMIFS(通讯通路门店!$AH:$AH,通讯通路门店!$S:$S,$G876)</f>
        <v>0</v>
      </c>
      <c r="BP876" s="99">
        <f>SUMIFS(通讯通路门店!$AI:$AI,通讯通路门店!$S:$S,$G876)</f>
        <v>0</v>
      </c>
      <c r="BQ876" s="83"/>
    </row>
    <row r="877" spans="1:69">
      <c r="A877" s="99" t="str">
        <f>IFERROR(_xlfn.XLOOKUP($G877,通讯通路门店!$S$4:$S$993931,通讯通路门店!$A$4:$A$993931,0,0),"")</f>
        <v/>
      </c>
      <c r="B877" s="99" t="str">
        <f>IFERROR(_xlfn.XLOOKUP($G877,通讯通路门店!$S$4:$S$993931,通讯通路门店!$B$4:$B$993931,0,0),"")</f>
        <v/>
      </c>
      <c r="C877" s="99" t="str">
        <f>IFERROR(_xlfn.XLOOKUP($G877,通讯通路门店!$S$4:$S$993931,通讯通路门店!$C$4:$C$993931,0,0),"")</f>
        <v/>
      </c>
      <c r="D877" s="99" t="str">
        <f>IFERROR(_xlfn.XLOOKUP($G877,通讯通路门店!$S$4:$S$993931,通讯通路门店!$D$4:$D$993931,0,0),"")</f>
        <v/>
      </c>
      <c r="E877" s="83"/>
      <c r="F877" s="83"/>
      <c r="G877" s="101" t="e">
        <v>#N/A</v>
      </c>
      <c r="H877" s="102" t="str">
        <f>IFERROR(_xlfn.XLOOKUP($G877,通讯通路门店!$S$4:$S$993931,通讯通路门店!$R$4:$R$993931,0,0),"")</f>
        <v/>
      </c>
      <c r="I877" s="83"/>
      <c r="J877" s="83"/>
      <c r="K877" s="83"/>
      <c r="L877" s="83"/>
      <c r="M877" s="83"/>
      <c r="N877" s="83"/>
      <c r="O877" s="83"/>
      <c r="P877" s="83"/>
      <c r="Q877" s="83"/>
      <c r="R877" s="83"/>
      <c r="S877" s="83"/>
      <c r="T877" s="83"/>
      <c r="U877" s="99">
        <f>COUNTIF(通讯通路门店!$S:$S,$G877)</f>
        <v>0</v>
      </c>
      <c r="V877" s="99">
        <f>COUNTIFS(通讯通路门店!$S:$S,$G877,通讯通路门店!$J:$J,"综合卖场")</f>
        <v>0</v>
      </c>
      <c r="W877" s="99">
        <f>SUMIFS(通讯通路门店!$AJ:$AJ,通讯通路门店!$S:$S,通讯客户沙盘!$G877)</f>
        <v>0</v>
      </c>
      <c r="X877" s="99">
        <f t="shared" si="65"/>
        <v>0</v>
      </c>
      <c r="Y877" s="99">
        <f>COUNTIFS(通讯通路门店!$S:$S,$G877,通讯通路门店!$J:$J,"荣耀体验店")+COUNTIFS(通讯通路门店!$S:$S,$G877,通讯通路门店!$J:$J,"荣耀授权专卖店")</f>
        <v>0</v>
      </c>
      <c r="Z877" s="99">
        <f>COUNTIFS(通讯通路门店!$S:$S,$G877,通讯通路门店!$J:$J,"VIVO体验店")</f>
        <v>0</v>
      </c>
      <c r="AA877" s="99">
        <f>COUNTIFS(通讯通路门店!$S:$S,$G877,通讯通路门店!$J:$J,"OPPO体验店")</f>
        <v>0</v>
      </c>
      <c r="AB877" s="99">
        <f>COUNTIFS(通讯通路门店!$S:$S,$G877,通讯通路门店!$J:$J,"华为授权体验店")+COUNTIFS(通讯通路门店!$S:$S,$G877,通讯通路门店!$J:$J,"华为堡垒店")</f>
        <v>0</v>
      </c>
      <c r="AC877" s="99">
        <f>COUNTIFS(通讯通路门店!$S:$S,$G877,通讯通路门店!$J:$J,"小米体验店")</f>
        <v>0</v>
      </c>
      <c r="AD877" s="99">
        <f>COUNTIFS(通讯通路门店!$S:$S,$G877,通讯通路门店!$J:$J,"苹果体验店")</f>
        <v>0</v>
      </c>
      <c r="AE877" s="99">
        <f>COUNTIFS(通讯通路门店!$S:$S,$G877,通讯通路门店!$J:$J,"其他品牌专卖店")</f>
        <v>0</v>
      </c>
      <c r="AF877" s="99">
        <f>SUMIFS(通讯通路门店!$BI:$BI,通讯通路门店!$S:$S,$G877)</f>
        <v>0</v>
      </c>
      <c r="AG877" s="99">
        <f>SUMIFS(通讯通路门店!$BH:$BH,通讯通路门店!$S:$S,$G877)</f>
        <v>0</v>
      </c>
      <c r="AH877" s="99">
        <f t="shared" si="66"/>
        <v>0</v>
      </c>
      <c r="AI877" s="99">
        <f>SUMIFS(通讯通路门店!$BB:$BB,通讯通路门店!$S:$S,$G877)</f>
        <v>0</v>
      </c>
      <c r="AJ877" s="99">
        <f>SUMIFS(通讯通路门店!$BE:$BE,通讯通路门店!$S:$S,$G877)</f>
        <v>0</v>
      </c>
      <c r="AK877" s="99">
        <f>SUMIFS(通讯通路门店!$BG:$BG,通讯通路门店!$S:$S,$G877)</f>
        <v>0</v>
      </c>
      <c r="AL877" s="99">
        <f>SUMIFS(通讯通路门店!$BC:$BC,通讯通路门店!$S:$S,$G877)</f>
        <v>0</v>
      </c>
      <c r="AM877" s="99">
        <f>SUMIFS(通讯通路门店!$BD:$BD,通讯通路门店!$S:$S,$G877)</f>
        <v>0</v>
      </c>
      <c r="AN877" s="99">
        <f>SUMIFS(通讯通路门店!$BF:$BF,通讯通路门店!$S:$S,$G877)</f>
        <v>0</v>
      </c>
      <c r="AO877" s="99">
        <f t="shared" si="67"/>
        <v>0</v>
      </c>
      <c r="AP877" s="99">
        <f>SUMIFS(通讯通路门店!$K:$K,通讯通路门店!$S:$S,$G877)</f>
        <v>0</v>
      </c>
      <c r="AQ877" s="83"/>
      <c r="AR877" s="99">
        <f>SUMIFS(通讯通路门店!$T:$T,通讯通路门店!$S:$S,$G877)</f>
        <v>0</v>
      </c>
      <c r="AS877" s="99">
        <f>SUMIFS(通讯通路门店!$U:$U,通讯通路门店!$S:$S,$G877)</f>
        <v>0</v>
      </c>
      <c r="AT877" s="99">
        <f>SUMIFS(通讯通路门店!$V:$V,通讯通路门店!$S:$S,$G877)</f>
        <v>0</v>
      </c>
      <c r="AU877" s="99">
        <f>SUMIFS(通讯通路门店!$W:$W,通讯通路门店!$S:$S,$G877)</f>
        <v>0</v>
      </c>
      <c r="AV877" s="99">
        <f>SUMIFS(通讯通路门店!$Z:$Z,通讯通路门店!$S:$S,$G877)</f>
        <v>0</v>
      </c>
      <c r="AW877" s="99">
        <f>SUMIFS(通讯通路门店!$AB:$AB,通讯通路门店!$S:$S,$G877)</f>
        <v>0</v>
      </c>
      <c r="AX877" s="99">
        <f>SUMIFS(通讯通路门店!$X:$X,通讯通路门店!$S:$S,$G877)</f>
        <v>0</v>
      </c>
      <c r="AY877" s="99">
        <f>SUMIFS(通讯通路门店!$Y:$Y,通讯通路门店!$S:$S,$G877)</f>
        <v>0</v>
      </c>
      <c r="AZ877" s="99">
        <f>SUMIFS(通讯通路门店!$AA:$AA,通讯通路门店!$S:$S,$G877)</f>
        <v>0</v>
      </c>
      <c r="BA877" s="99">
        <f t="shared" si="68"/>
        <v>0</v>
      </c>
      <c r="BB877" s="99">
        <f t="shared" si="69"/>
        <v>0</v>
      </c>
      <c r="BC877" s="99">
        <f>SUMIFS(通讯通路门店!$W:$W,通讯通路门店!$S:$S,$G877,通讯通路门店!$J:$J,"荣耀体验店")+SUMIFS(通讯通路门店!$W:$W,通讯通路门店!$S:$S,$G877,通讯通路门店!$J:$J,"荣耀授权专卖店")</f>
        <v>0</v>
      </c>
      <c r="BD877" s="99">
        <f>SUMIFS(通讯通路门店!$Z:$Z,通讯通路门店!$S:$S,$G877,通讯通路门店!$J:$J,"VIVO体验店")</f>
        <v>0</v>
      </c>
      <c r="BE877" s="99">
        <f>SUMIFS(通讯通路门店!$AB:$AB,通讯通路门店!$S:$S,$G877,通讯通路门店!$J:$J,"OPPO体验店")</f>
        <v>0</v>
      </c>
      <c r="BF877" s="99">
        <f>SUMIFS(通讯通路门店!$X:$X,通讯通路门店!$S:$S,$G877,通讯通路门店!$J:$J,"华为授权体验店")+SUMIFS(通讯通路门店!$AA:$AA,通讯通路门店!$S:$S,$G877,通讯通路门店!$J:$J,"华为堡垒店")</f>
        <v>0</v>
      </c>
      <c r="BG877" s="99">
        <f>SUMIFS(通讯通路门店!$Y:$Y,通讯通路门店!$S:$S,$G877,通讯通路门店!$J:$J,"小米体验店")</f>
        <v>0</v>
      </c>
      <c r="BH877" s="99">
        <f>SUMIFS(通讯通路门店!$AA:$AA,通讯通路门店!$S:$S,$G877,通讯通路门店!$J:$J,"苹果体验店")</f>
        <v>0</v>
      </c>
      <c r="BI877" s="99">
        <f>SUMIFS(通讯通路门店!$K:$K,通讯通路门店!$S:$S,$G877,通讯通路门店!$J:$J,"其他品牌专卖店")</f>
        <v>0</v>
      </c>
      <c r="BJ877" s="99">
        <f>SUMIFS(通讯通路门店!$AC:$AC,通讯通路门店!$S:$S,$G877)</f>
        <v>0</v>
      </c>
      <c r="BK877" s="99">
        <f>SUMIFS(通讯通路门店!$AD:$AD,通讯通路门店!$S:$S,$G877)</f>
        <v>0</v>
      </c>
      <c r="BL877" s="99">
        <f>SUMIFS(通讯通路门店!$AE:$AE,通讯通路门店!$S:$S,$G877)</f>
        <v>0</v>
      </c>
      <c r="BM877" s="99">
        <f>SUMIFS(通讯通路门店!$AF:$AF,通讯通路门店!$S:$S,$G877)</f>
        <v>0</v>
      </c>
      <c r="BN877" s="99">
        <f>SUMIFS(通讯通路门店!$AG:$AG,通讯通路门店!$S:$S,$G877)</f>
        <v>0</v>
      </c>
      <c r="BO877" s="99">
        <f>SUMIFS(通讯通路门店!$AH:$AH,通讯通路门店!$S:$S,$G877)</f>
        <v>0</v>
      </c>
      <c r="BP877" s="99">
        <f>SUMIFS(通讯通路门店!$AI:$AI,通讯通路门店!$S:$S,$G877)</f>
        <v>0</v>
      </c>
      <c r="BQ877" s="83"/>
    </row>
    <row r="878" spans="1:69">
      <c r="A878" s="99" t="str">
        <f>IFERROR(_xlfn.XLOOKUP($G878,通讯通路门店!$S$4:$S$993931,通讯通路门店!$A$4:$A$993931,0,0),"")</f>
        <v/>
      </c>
      <c r="B878" s="99" t="str">
        <f>IFERROR(_xlfn.XLOOKUP($G878,通讯通路门店!$S$4:$S$993931,通讯通路门店!$B$4:$B$993931,0,0),"")</f>
        <v/>
      </c>
      <c r="C878" s="99" t="str">
        <f>IFERROR(_xlfn.XLOOKUP($G878,通讯通路门店!$S$4:$S$993931,通讯通路门店!$C$4:$C$993931,0,0),"")</f>
        <v/>
      </c>
      <c r="D878" s="99" t="str">
        <f>IFERROR(_xlfn.XLOOKUP($G878,通讯通路门店!$S$4:$S$993931,通讯通路门店!$D$4:$D$993931,0,0),"")</f>
        <v/>
      </c>
      <c r="E878" s="83"/>
      <c r="F878" s="83"/>
      <c r="G878" s="101" t="e">
        <v>#N/A</v>
      </c>
      <c r="H878" s="102" t="str">
        <f>IFERROR(_xlfn.XLOOKUP($G878,通讯通路门店!$S$4:$S$993931,通讯通路门店!$R$4:$R$993931,0,0),"")</f>
        <v/>
      </c>
      <c r="I878" s="83"/>
      <c r="J878" s="83"/>
      <c r="K878" s="83"/>
      <c r="L878" s="83"/>
      <c r="M878" s="83"/>
      <c r="N878" s="83"/>
      <c r="O878" s="83"/>
      <c r="P878" s="83"/>
      <c r="Q878" s="83"/>
      <c r="R878" s="83"/>
      <c r="S878" s="83"/>
      <c r="T878" s="83"/>
      <c r="U878" s="99">
        <f>COUNTIF(通讯通路门店!$S:$S,$G878)</f>
        <v>0</v>
      </c>
      <c r="V878" s="99">
        <f>COUNTIFS(通讯通路门店!$S:$S,$G878,通讯通路门店!$J:$J,"综合卖场")</f>
        <v>0</v>
      </c>
      <c r="W878" s="99">
        <f>SUMIFS(通讯通路门店!$AJ:$AJ,通讯通路门店!$S:$S,通讯客户沙盘!$G878)</f>
        <v>0</v>
      </c>
      <c r="X878" s="99">
        <f t="shared" si="65"/>
        <v>0</v>
      </c>
      <c r="Y878" s="99">
        <f>COUNTIFS(通讯通路门店!$S:$S,$G878,通讯通路门店!$J:$J,"荣耀体验店")+COUNTIFS(通讯通路门店!$S:$S,$G878,通讯通路门店!$J:$J,"荣耀授权专卖店")</f>
        <v>0</v>
      </c>
      <c r="Z878" s="99">
        <f>COUNTIFS(通讯通路门店!$S:$S,$G878,通讯通路门店!$J:$J,"VIVO体验店")</f>
        <v>0</v>
      </c>
      <c r="AA878" s="99">
        <f>COUNTIFS(通讯通路门店!$S:$S,$G878,通讯通路门店!$J:$J,"OPPO体验店")</f>
        <v>0</v>
      </c>
      <c r="AB878" s="99">
        <f>COUNTIFS(通讯通路门店!$S:$S,$G878,通讯通路门店!$J:$J,"华为授权体验店")+COUNTIFS(通讯通路门店!$S:$S,$G878,通讯通路门店!$J:$J,"华为堡垒店")</f>
        <v>0</v>
      </c>
      <c r="AC878" s="99">
        <f>COUNTIFS(通讯通路门店!$S:$S,$G878,通讯通路门店!$J:$J,"小米体验店")</f>
        <v>0</v>
      </c>
      <c r="AD878" s="99">
        <f>COUNTIFS(通讯通路门店!$S:$S,$G878,通讯通路门店!$J:$J,"苹果体验店")</f>
        <v>0</v>
      </c>
      <c r="AE878" s="99">
        <f>COUNTIFS(通讯通路门店!$S:$S,$G878,通讯通路门店!$J:$J,"其他品牌专卖店")</f>
        <v>0</v>
      </c>
      <c r="AF878" s="99">
        <f>SUMIFS(通讯通路门店!$BI:$BI,通讯通路门店!$S:$S,$G878)</f>
        <v>0</v>
      </c>
      <c r="AG878" s="99">
        <f>SUMIFS(通讯通路门店!$BH:$BH,通讯通路门店!$S:$S,$G878)</f>
        <v>0</v>
      </c>
      <c r="AH878" s="99">
        <f t="shared" si="66"/>
        <v>0</v>
      </c>
      <c r="AI878" s="99">
        <f>SUMIFS(通讯通路门店!$BB:$BB,通讯通路门店!$S:$S,$G878)</f>
        <v>0</v>
      </c>
      <c r="AJ878" s="99">
        <f>SUMIFS(通讯通路门店!$BE:$BE,通讯通路门店!$S:$S,$G878)</f>
        <v>0</v>
      </c>
      <c r="AK878" s="99">
        <f>SUMIFS(通讯通路门店!$BG:$BG,通讯通路门店!$S:$S,$G878)</f>
        <v>0</v>
      </c>
      <c r="AL878" s="99">
        <f>SUMIFS(通讯通路门店!$BC:$BC,通讯通路门店!$S:$S,$G878)</f>
        <v>0</v>
      </c>
      <c r="AM878" s="99">
        <f>SUMIFS(通讯通路门店!$BD:$BD,通讯通路门店!$S:$S,$G878)</f>
        <v>0</v>
      </c>
      <c r="AN878" s="99">
        <f>SUMIFS(通讯通路门店!$BF:$BF,通讯通路门店!$S:$S,$G878)</f>
        <v>0</v>
      </c>
      <c r="AO878" s="99">
        <f t="shared" si="67"/>
        <v>0</v>
      </c>
      <c r="AP878" s="99">
        <f>SUMIFS(通讯通路门店!$K:$K,通讯通路门店!$S:$S,$G878)</f>
        <v>0</v>
      </c>
      <c r="AQ878" s="83"/>
      <c r="AR878" s="99">
        <f>SUMIFS(通讯通路门店!$T:$T,通讯通路门店!$S:$S,$G878)</f>
        <v>0</v>
      </c>
      <c r="AS878" s="99">
        <f>SUMIFS(通讯通路门店!$U:$U,通讯通路门店!$S:$S,$G878)</f>
        <v>0</v>
      </c>
      <c r="AT878" s="99">
        <f>SUMIFS(通讯通路门店!$V:$V,通讯通路门店!$S:$S,$G878)</f>
        <v>0</v>
      </c>
      <c r="AU878" s="99">
        <f>SUMIFS(通讯通路门店!$W:$W,通讯通路门店!$S:$S,$G878)</f>
        <v>0</v>
      </c>
      <c r="AV878" s="99">
        <f>SUMIFS(通讯通路门店!$Z:$Z,通讯通路门店!$S:$S,$G878)</f>
        <v>0</v>
      </c>
      <c r="AW878" s="99">
        <f>SUMIFS(通讯通路门店!$AB:$AB,通讯通路门店!$S:$S,$G878)</f>
        <v>0</v>
      </c>
      <c r="AX878" s="99">
        <f>SUMIFS(通讯通路门店!$X:$X,通讯通路门店!$S:$S,$G878)</f>
        <v>0</v>
      </c>
      <c r="AY878" s="99">
        <f>SUMIFS(通讯通路门店!$Y:$Y,通讯通路门店!$S:$S,$G878)</f>
        <v>0</v>
      </c>
      <c r="AZ878" s="99">
        <f>SUMIFS(通讯通路门店!$AA:$AA,通讯通路门店!$S:$S,$G878)</f>
        <v>0</v>
      </c>
      <c r="BA878" s="99">
        <f t="shared" si="68"/>
        <v>0</v>
      </c>
      <c r="BB878" s="99">
        <f t="shared" si="69"/>
        <v>0</v>
      </c>
      <c r="BC878" s="99">
        <f>SUMIFS(通讯通路门店!$W:$W,通讯通路门店!$S:$S,$G878,通讯通路门店!$J:$J,"荣耀体验店")+SUMIFS(通讯通路门店!$W:$W,通讯通路门店!$S:$S,$G878,通讯通路门店!$J:$J,"荣耀授权专卖店")</f>
        <v>0</v>
      </c>
      <c r="BD878" s="99">
        <f>SUMIFS(通讯通路门店!$Z:$Z,通讯通路门店!$S:$S,$G878,通讯通路门店!$J:$J,"VIVO体验店")</f>
        <v>0</v>
      </c>
      <c r="BE878" s="99">
        <f>SUMIFS(通讯通路门店!$AB:$AB,通讯通路门店!$S:$S,$G878,通讯通路门店!$J:$J,"OPPO体验店")</f>
        <v>0</v>
      </c>
      <c r="BF878" s="99">
        <f>SUMIFS(通讯通路门店!$X:$X,通讯通路门店!$S:$S,$G878,通讯通路门店!$J:$J,"华为授权体验店")+SUMIFS(通讯通路门店!$AA:$AA,通讯通路门店!$S:$S,$G878,通讯通路门店!$J:$J,"华为堡垒店")</f>
        <v>0</v>
      </c>
      <c r="BG878" s="99">
        <f>SUMIFS(通讯通路门店!$Y:$Y,通讯通路门店!$S:$S,$G878,通讯通路门店!$J:$J,"小米体验店")</f>
        <v>0</v>
      </c>
      <c r="BH878" s="99">
        <f>SUMIFS(通讯通路门店!$AA:$AA,通讯通路门店!$S:$S,$G878,通讯通路门店!$J:$J,"苹果体验店")</f>
        <v>0</v>
      </c>
      <c r="BI878" s="99">
        <f>SUMIFS(通讯通路门店!$K:$K,通讯通路门店!$S:$S,$G878,通讯通路门店!$J:$J,"其他品牌专卖店")</f>
        <v>0</v>
      </c>
      <c r="BJ878" s="99">
        <f>SUMIFS(通讯通路门店!$AC:$AC,通讯通路门店!$S:$S,$G878)</f>
        <v>0</v>
      </c>
      <c r="BK878" s="99">
        <f>SUMIFS(通讯通路门店!$AD:$AD,通讯通路门店!$S:$S,$G878)</f>
        <v>0</v>
      </c>
      <c r="BL878" s="99">
        <f>SUMIFS(通讯通路门店!$AE:$AE,通讯通路门店!$S:$S,$G878)</f>
        <v>0</v>
      </c>
      <c r="BM878" s="99">
        <f>SUMIFS(通讯通路门店!$AF:$AF,通讯通路门店!$S:$S,$G878)</f>
        <v>0</v>
      </c>
      <c r="BN878" s="99">
        <f>SUMIFS(通讯通路门店!$AG:$AG,通讯通路门店!$S:$S,$G878)</f>
        <v>0</v>
      </c>
      <c r="BO878" s="99">
        <f>SUMIFS(通讯通路门店!$AH:$AH,通讯通路门店!$S:$S,$G878)</f>
        <v>0</v>
      </c>
      <c r="BP878" s="99">
        <f>SUMIFS(通讯通路门店!$AI:$AI,通讯通路门店!$S:$S,$G878)</f>
        <v>0</v>
      </c>
      <c r="BQ878" s="83"/>
    </row>
    <row r="879" spans="1:69">
      <c r="A879" s="99" t="str">
        <f>IFERROR(_xlfn.XLOOKUP($G879,通讯通路门店!$S$4:$S$993931,通讯通路门店!$A$4:$A$993931,0,0),"")</f>
        <v/>
      </c>
      <c r="B879" s="99" t="str">
        <f>IFERROR(_xlfn.XLOOKUP($G879,通讯通路门店!$S$4:$S$993931,通讯通路门店!$B$4:$B$993931,0,0),"")</f>
        <v/>
      </c>
      <c r="C879" s="99" t="str">
        <f>IFERROR(_xlfn.XLOOKUP($G879,通讯通路门店!$S$4:$S$993931,通讯通路门店!$C$4:$C$993931,0,0),"")</f>
        <v/>
      </c>
      <c r="D879" s="99" t="str">
        <f>IFERROR(_xlfn.XLOOKUP($G879,通讯通路门店!$S$4:$S$993931,通讯通路门店!$D$4:$D$993931,0,0),"")</f>
        <v/>
      </c>
      <c r="E879" s="83"/>
      <c r="F879" s="83"/>
      <c r="G879" s="101" t="e">
        <v>#N/A</v>
      </c>
      <c r="H879" s="102" t="str">
        <f>IFERROR(_xlfn.XLOOKUP($G879,通讯通路门店!$S$4:$S$993931,通讯通路门店!$R$4:$R$993931,0,0),"")</f>
        <v/>
      </c>
      <c r="I879" s="83"/>
      <c r="J879" s="83"/>
      <c r="K879" s="83"/>
      <c r="L879" s="83"/>
      <c r="M879" s="83"/>
      <c r="N879" s="83"/>
      <c r="O879" s="83"/>
      <c r="P879" s="83"/>
      <c r="Q879" s="83"/>
      <c r="R879" s="83"/>
      <c r="S879" s="83"/>
      <c r="T879" s="83"/>
      <c r="U879" s="99">
        <f>COUNTIF(通讯通路门店!$S:$S,$G879)</f>
        <v>0</v>
      </c>
      <c r="V879" s="99">
        <f>COUNTIFS(通讯通路门店!$S:$S,$G879,通讯通路门店!$J:$J,"综合卖场")</f>
        <v>0</v>
      </c>
      <c r="W879" s="99">
        <f>SUMIFS(通讯通路门店!$AJ:$AJ,通讯通路门店!$S:$S,通讯客户沙盘!$G879)</f>
        <v>0</v>
      </c>
      <c r="X879" s="99">
        <f t="shared" si="65"/>
        <v>0</v>
      </c>
      <c r="Y879" s="99">
        <f>COUNTIFS(通讯通路门店!$S:$S,$G879,通讯通路门店!$J:$J,"荣耀体验店")+COUNTIFS(通讯通路门店!$S:$S,$G879,通讯通路门店!$J:$J,"荣耀授权专卖店")</f>
        <v>0</v>
      </c>
      <c r="Z879" s="99">
        <f>COUNTIFS(通讯通路门店!$S:$S,$G879,通讯通路门店!$J:$J,"VIVO体验店")</f>
        <v>0</v>
      </c>
      <c r="AA879" s="99">
        <f>COUNTIFS(通讯通路门店!$S:$S,$G879,通讯通路门店!$J:$J,"OPPO体验店")</f>
        <v>0</v>
      </c>
      <c r="AB879" s="99">
        <f>COUNTIFS(通讯通路门店!$S:$S,$G879,通讯通路门店!$J:$J,"华为授权体验店")+COUNTIFS(通讯通路门店!$S:$S,$G879,通讯通路门店!$J:$J,"华为堡垒店")</f>
        <v>0</v>
      </c>
      <c r="AC879" s="99">
        <f>COUNTIFS(通讯通路门店!$S:$S,$G879,通讯通路门店!$J:$J,"小米体验店")</f>
        <v>0</v>
      </c>
      <c r="AD879" s="99">
        <f>COUNTIFS(通讯通路门店!$S:$S,$G879,通讯通路门店!$J:$J,"苹果体验店")</f>
        <v>0</v>
      </c>
      <c r="AE879" s="99">
        <f>COUNTIFS(通讯通路门店!$S:$S,$G879,通讯通路门店!$J:$J,"其他品牌专卖店")</f>
        <v>0</v>
      </c>
      <c r="AF879" s="99">
        <f>SUMIFS(通讯通路门店!$BI:$BI,通讯通路门店!$S:$S,$G879)</f>
        <v>0</v>
      </c>
      <c r="AG879" s="99">
        <f>SUMIFS(通讯通路门店!$BH:$BH,通讯通路门店!$S:$S,$G879)</f>
        <v>0</v>
      </c>
      <c r="AH879" s="99">
        <f t="shared" si="66"/>
        <v>0</v>
      </c>
      <c r="AI879" s="99">
        <f>SUMIFS(通讯通路门店!$BB:$BB,通讯通路门店!$S:$S,$G879)</f>
        <v>0</v>
      </c>
      <c r="AJ879" s="99">
        <f>SUMIFS(通讯通路门店!$BE:$BE,通讯通路门店!$S:$S,$G879)</f>
        <v>0</v>
      </c>
      <c r="AK879" s="99">
        <f>SUMIFS(通讯通路门店!$BG:$BG,通讯通路门店!$S:$S,$G879)</f>
        <v>0</v>
      </c>
      <c r="AL879" s="99">
        <f>SUMIFS(通讯通路门店!$BC:$BC,通讯通路门店!$S:$S,$G879)</f>
        <v>0</v>
      </c>
      <c r="AM879" s="99">
        <f>SUMIFS(通讯通路门店!$BD:$BD,通讯通路门店!$S:$S,$G879)</f>
        <v>0</v>
      </c>
      <c r="AN879" s="99">
        <f>SUMIFS(通讯通路门店!$BF:$BF,通讯通路门店!$S:$S,$G879)</f>
        <v>0</v>
      </c>
      <c r="AO879" s="99">
        <f t="shared" si="67"/>
        <v>0</v>
      </c>
      <c r="AP879" s="99">
        <f>SUMIFS(通讯通路门店!$K:$K,通讯通路门店!$S:$S,$G879)</f>
        <v>0</v>
      </c>
      <c r="AQ879" s="83"/>
      <c r="AR879" s="99">
        <f>SUMIFS(通讯通路门店!$T:$T,通讯通路门店!$S:$S,$G879)</f>
        <v>0</v>
      </c>
      <c r="AS879" s="99">
        <f>SUMIFS(通讯通路门店!$U:$U,通讯通路门店!$S:$S,$G879)</f>
        <v>0</v>
      </c>
      <c r="AT879" s="99">
        <f>SUMIFS(通讯通路门店!$V:$V,通讯通路门店!$S:$S,$G879)</f>
        <v>0</v>
      </c>
      <c r="AU879" s="99">
        <f>SUMIFS(通讯通路门店!$W:$W,通讯通路门店!$S:$S,$G879)</f>
        <v>0</v>
      </c>
      <c r="AV879" s="99">
        <f>SUMIFS(通讯通路门店!$Z:$Z,通讯通路门店!$S:$S,$G879)</f>
        <v>0</v>
      </c>
      <c r="AW879" s="99">
        <f>SUMIFS(通讯通路门店!$AB:$AB,通讯通路门店!$S:$S,$G879)</f>
        <v>0</v>
      </c>
      <c r="AX879" s="99">
        <f>SUMIFS(通讯通路门店!$X:$X,通讯通路门店!$S:$S,$G879)</f>
        <v>0</v>
      </c>
      <c r="AY879" s="99">
        <f>SUMIFS(通讯通路门店!$Y:$Y,通讯通路门店!$S:$S,$G879)</f>
        <v>0</v>
      </c>
      <c r="AZ879" s="99">
        <f>SUMIFS(通讯通路门店!$AA:$AA,通讯通路门店!$S:$S,$G879)</f>
        <v>0</v>
      </c>
      <c r="BA879" s="99">
        <f t="shared" si="68"/>
        <v>0</v>
      </c>
      <c r="BB879" s="99">
        <f t="shared" si="69"/>
        <v>0</v>
      </c>
      <c r="BC879" s="99">
        <f>SUMIFS(通讯通路门店!$W:$W,通讯通路门店!$S:$S,$G879,通讯通路门店!$J:$J,"荣耀体验店")+SUMIFS(通讯通路门店!$W:$W,通讯通路门店!$S:$S,$G879,通讯通路门店!$J:$J,"荣耀授权专卖店")</f>
        <v>0</v>
      </c>
      <c r="BD879" s="99">
        <f>SUMIFS(通讯通路门店!$Z:$Z,通讯通路门店!$S:$S,$G879,通讯通路门店!$J:$J,"VIVO体验店")</f>
        <v>0</v>
      </c>
      <c r="BE879" s="99">
        <f>SUMIFS(通讯通路门店!$AB:$AB,通讯通路门店!$S:$S,$G879,通讯通路门店!$J:$J,"OPPO体验店")</f>
        <v>0</v>
      </c>
      <c r="BF879" s="99">
        <f>SUMIFS(通讯通路门店!$X:$X,通讯通路门店!$S:$S,$G879,通讯通路门店!$J:$J,"华为授权体验店")+SUMIFS(通讯通路门店!$AA:$AA,通讯通路门店!$S:$S,$G879,通讯通路门店!$J:$J,"华为堡垒店")</f>
        <v>0</v>
      </c>
      <c r="BG879" s="99">
        <f>SUMIFS(通讯通路门店!$Y:$Y,通讯通路门店!$S:$S,$G879,通讯通路门店!$J:$J,"小米体验店")</f>
        <v>0</v>
      </c>
      <c r="BH879" s="99">
        <f>SUMIFS(通讯通路门店!$AA:$AA,通讯通路门店!$S:$S,$G879,通讯通路门店!$J:$J,"苹果体验店")</f>
        <v>0</v>
      </c>
      <c r="BI879" s="99">
        <f>SUMIFS(通讯通路门店!$K:$K,通讯通路门店!$S:$S,$G879,通讯通路门店!$J:$J,"其他品牌专卖店")</f>
        <v>0</v>
      </c>
      <c r="BJ879" s="99">
        <f>SUMIFS(通讯通路门店!$AC:$AC,通讯通路门店!$S:$S,$G879)</f>
        <v>0</v>
      </c>
      <c r="BK879" s="99">
        <f>SUMIFS(通讯通路门店!$AD:$AD,通讯通路门店!$S:$S,$G879)</f>
        <v>0</v>
      </c>
      <c r="BL879" s="99">
        <f>SUMIFS(通讯通路门店!$AE:$AE,通讯通路门店!$S:$S,$G879)</f>
        <v>0</v>
      </c>
      <c r="BM879" s="99">
        <f>SUMIFS(通讯通路门店!$AF:$AF,通讯通路门店!$S:$S,$G879)</f>
        <v>0</v>
      </c>
      <c r="BN879" s="99">
        <f>SUMIFS(通讯通路门店!$AG:$AG,通讯通路门店!$S:$S,$G879)</f>
        <v>0</v>
      </c>
      <c r="BO879" s="99">
        <f>SUMIFS(通讯通路门店!$AH:$AH,通讯通路门店!$S:$S,$G879)</f>
        <v>0</v>
      </c>
      <c r="BP879" s="99">
        <f>SUMIFS(通讯通路门店!$AI:$AI,通讯通路门店!$S:$S,$G879)</f>
        <v>0</v>
      </c>
      <c r="BQ879" s="83"/>
    </row>
    <row r="880" spans="1:69">
      <c r="A880" s="99" t="str">
        <f>IFERROR(_xlfn.XLOOKUP($G880,通讯通路门店!$S$4:$S$993931,通讯通路门店!$A$4:$A$993931,0,0),"")</f>
        <v/>
      </c>
      <c r="B880" s="99" t="str">
        <f>IFERROR(_xlfn.XLOOKUP($G880,通讯通路门店!$S$4:$S$993931,通讯通路门店!$B$4:$B$993931,0,0),"")</f>
        <v/>
      </c>
      <c r="C880" s="99" t="str">
        <f>IFERROR(_xlfn.XLOOKUP($G880,通讯通路门店!$S$4:$S$993931,通讯通路门店!$C$4:$C$993931,0,0),"")</f>
        <v/>
      </c>
      <c r="D880" s="99" t="str">
        <f>IFERROR(_xlfn.XLOOKUP($G880,通讯通路门店!$S$4:$S$993931,通讯通路门店!$D$4:$D$993931,0,0),"")</f>
        <v/>
      </c>
      <c r="E880" s="83"/>
      <c r="F880" s="83"/>
      <c r="G880" s="101" t="e">
        <v>#N/A</v>
      </c>
      <c r="H880" s="102" t="str">
        <f>IFERROR(_xlfn.XLOOKUP($G880,通讯通路门店!$S$4:$S$993931,通讯通路门店!$R$4:$R$993931,0,0),"")</f>
        <v/>
      </c>
      <c r="I880" s="83"/>
      <c r="J880" s="83"/>
      <c r="K880" s="83"/>
      <c r="L880" s="83"/>
      <c r="M880" s="83"/>
      <c r="N880" s="83"/>
      <c r="O880" s="83"/>
      <c r="P880" s="83"/>
      <c r="Q880" s="83"/>
      <c r="R880" s="83"/>
      <c r="S880" s="83"/>
      <c r="T880" s="83"/>
      <c r="U880" s="99">
        <f>COUNTIF(通讯通路门店!$S:$S,$G880)</f>
        <v>0</v>
      </c>
      <c r="V880" s="99">
        <f>COUNTIFS(通讯通路门店!$S:$S,$G880,通讯通路门店!$J:$J,"综合卖场")</f>
        <v>0</v>
      </c>
      <c r="W880" s="99">
        <f>SUMIFS(通讯通路门店!$AJ:$AJ,通讯通路门店!$S:$S,通讯客户沙盘!$G880)</f>
        <v>0</v>
      </c>
      <c r="X880" s="99">
        <f t="shared" si="65"/>
        <v>0</v>
      </c>
      <c r="Y880" s="99">
        <f>COUNTIFS(通讯通路门店!$S:$S,$G880,通讯通路门店!$J:$J,"荣耀体验店")+COUNTIFS(通讯通路门店!$S:$S,$G880,通讯通路门店!$J:$J,"荣耀授权专卖店")</f>
        <v>0</v>
      </c>
      <c r="Z880" s="99">
        <f>COUNTIFS(通讯通路门店!$S:$S,$G880,通讯通路门店!$J:$J,"VIVO体验店")</f>
        <v>0</v>
      </c>
      <c r="AA880" s="99">
        <f>COUNTIFS(通讯通路门店!$S:$S,$G880,通讯通路门店!$J:$J,"OPPO体验店")</f>
        <v>0</v>
      </c>
      <c r="AB880" s="99">
        <f>COUNTIFS(通讯通路门店!$S:$S,$G880,通讯通路门店!$J:$J,"华为授权体验店")+COUNTIFS(通讯通路门店!$S:$S,$G880,通讯通路门店!$J:$J,"华为堡垒店")</f>
        <v>0</v>
      </c>
      <c r="AC880" s="99">
        <f>COUNTIFS(通讯通路门店!$S:$S,$G880,通讯通路门店!$J:$J,"小米体验店")</f>
        <v>0</v>
      </c>
      <c r="AD880" s="99">
        <f>COUNTIFS(通讯通路门店!$S:$S,$G880,通讯通路门店!$J:$J,"苹果体验店")</f>
        <v>0</v>
      </c>
      <c r="AE880" s="99">
        <f>COUNTIFS(通讯通路门店!$S:$S,$G880,通讯通路门店!$J:$J,"其他品牌专卖店")</f>
        <v>0</v>
      </c>
      <c r="AF880" s="99">
        <f>SUMIFS(通讯通路门店!$BI:$BI,通讯通路门店!$S:$S,$G880)</f>
        <v>0</v>
      </c>
      <c r="AG880" s="99">
        <f>SUMIFS(通讯通路门店!$BH:$BH,通讯通路门店!$S:$S,$G880)</f>
        <v>0</v>
      </c>
      <c r="AH880" s="99">
        <f t="shared" si="66"/>
        <v>0</v>
      </c>
      <c r="AI880" s="99">
        <f>SUMIFS(通讯通路门店!$BB:$BB,通讯通路门店!$S:$S,$G880)</f>
        <v>0</v>
      </c>
      <c r="AJ880" s="99">
        <f>SUMIFS(通讯通路门店!$BE:$BE,通讯通路门店!$S:$S,$G880)</f>
        <v>0</v>
      </c>
      <c r="AK880" s="99">
        <f>SUMIFS(通讯通路门店!$BG:$BG,通讯通路门店!$S:$S,$G880)</f>
        <v>0</v>
      </c>
      <c r="AL880" s="99">
        <f>SUMIFS(通讯通路门店!$BC:$BC,通讯通路门店!$S:$S,$G880)</f>
        <v>0</v>
      </c>
      <c r="AM880" s="99">
        <f>SUMIFS(通讯通路门店!$BD:$BD,通讯通路门店!$S:$S,$G880)</f>
        <v>0</v>
      </c>
      <c r="AN880" s="99">
        <f>SUMIFS(通讯通路门店!$BF:$BF,通讯通路门店!$S:$S,$G880)</f>
        <v>0</v>
      </c>
      <c r="AO880" s="99">
        <f t="shared" si="67"/>
        <v>0</v>
      </c>
      <c r="AP880" s="99">
        <f>SUMIFS(通讯通路门店!$K:$K,通讯通路门店!$S:$S,$G880)</f>
        <v>0</v>
      </c>
      <c r="AQ880" s="83"/>
      <c r="AR880" s="99">
        <f>SUMIFS(通讯通路门店!$T:$T,通讯通路门店!$S:$S,$G880)</f>
        <v>0</v>
      </c>
      <c r="AS880" s="99">
        <f>SUMIFS(通讯通路门店!$U:$U,通讯通路门店!$S:$S,$G880)</f>
        <v>0</v>
      </c>
      <c r="AT880" s="99">
        <f>SUMIFS(通讯通路门店!$V:$V,通讯通路门店!$S:$S,$G880)</f>
        <v>0</v>
      </c>
      <c r="AU880" s="99">
        <f>SUMIFS(通讯通路门店!$W:$W,通讯通路门店!$S:$S,$G880)</f>
        <v>0</v>
      </c>
      <c r="AV880" s="99">
        <f>SUMIFS(通讯通路门店!$Z:$Z,通讯通路门店!$S:$S,$G880)</f>
        <v>0</v>
      </c>
      <c r="AW880" s="99">
        <f>SUMIFS(通讯通路门店!$AB:$AB,通讯通路门店!$S:$S,$G880)</f>
        <v>0</v>
      </c>
      <c r="AX880" s="99">
        <f>SUMIFS(通讯通路门店!$X:$X,通讯通路门店!$S:$S,$G880)</f>
        <v>0</v>
      </c>
      <c r="AY880" s="99">
        <f>SUMIFS(通讯通路门店!$Y:$Y,通讯通路门店!$S:$S,$G880)</f>
        <v>0</v>
      </c>
      <c r="AZ880" s="99">
        <f>SUMIFS(通讯通路门店!$AA:$AA,通讯通路门店!$S:$S,$G880)</f>
        <v>0</v>
      </c>
      <c r="BA880" s="99">
        <f t="shared" si="68"/>
        <v>0</v>
      </c>
      <c r="BB880" s="99">
        <f t="shared" si="69"/>
        <v>0</v>
      </c>
      <c r="BC880" s="99">
        <f>SUMIFS(通讯通路门店!$W:$W,通讯通路门店!$S:$S,$G880,通讯通路门店!$J:$J,"荣耀体验店")+SUMIFS(通讯通路门店!$W:$W,通讯通路门店!$S:$S,$G880,通讯通路门店!$J:$J,"荣耀授权专卖店")</f>
        <v>0</v>
      </c>
      <c r="BD880" s="99">
        <f>SUMIFS(通讯通路门店!$Z:$Z,通讯通路门店!$S:$S,$G880,通讯通路门店!$J:$J,"VIVO体验店")</f>
        <v>0</v>
      </c>
      <c r="BE880" s="99">
        <f>SUMIFS(通讯通路门店!$AB:$AB,通讯通路门店!$S:$S,$G880,通讯通路门店!$J:$J,"OPPO体验店")</f>
        <v>0</v>
      </c>
      <c r="BF880" s="99">
        <f>SUMIFS(通讯通路门店!$X:$X,通讯通路门店!$S:$S,$G880,通讯通路门店!$J:$J,"华为授权体验店")+SUMIFS(通讯通路门店!$AA:$AA,通讯通路门店!$S:$S,$G880,通讯通路门店!$J:$J,"华为堡垒店")</f>
        <v>0</v>
      </c>
      <c r="BG880" s="99">
        <f>SUMIFS(通讯通路门店!$Y:$Y,通讯通路门店!$S:$S,$G880,通讯通路门店!$J:$J,"小米体验店")</f>
        <v>0</v>
      </c>
      <c r="BH880" s="99">
        <f>SUMIFS(通讯通路门店!$AA:$AA,通讯通路门店!$S:$S,$G880,通讯通路门店!$J:$J,"苹果体验店")</f>
        <v>0</v>
      </c>
      <c r="BI880" s="99">
        <f>SUMIFS(通讯通路门店!$K:$K,通讯通路门店!$S:$S,$G880,通讯通路门店!$J:$J,"其他品牌专卖店")</f>
        <v>0</v>
      </c>
      <c r="BJ880" s="99">
        <f>SUMIFS(通讯通路门店!$AC:$AC,通讯通路门店!$S:$S,$G880)</f>
        <v>0</v>
      </c>
      <c r="BK880" s="99">
        <f>SUMIFS(通讯通路门店!$AD:$AD,通讯通路门店!$S:$S,$G880)</f>
        <v>0</v>
      </c>
      <c r="BL880" s="99">
        <f>SUMIFS(通讯通路门店!$AE:$AE,通讯通路门店!$S:$S,$G880)</f>
        <v>0</v>
      </c>
      <c r="BM880" s="99">
        <f>SUMIFS(通讯通路门店!$AF:$AF,通讯通路门店!$S:$S,$G880)</f>
        <v>0</v>
      </c>
      <c r="BN880" s="99">
        <f>SUMIFS(通讯通路门店!$AG:$AG,通讯通路门店!$S:$S,$G880)</f>
        <v>0</v>
      </c>
      <c r="BO880" s="99">
        <f>SUMIFS(通讯通路门店!$AH:$AH,通讯通路门店!$S:$S,$G880)</f>
        <v>0</v>
      </c>
      <c r="BP880" s="99">
        <f>SUMIFS(通讯通路门店!$AI:$AI,通讯通路门店!$S:$S,$G880)</f>
        <v>0</v>
      </c>
      <c r="BQ880" s="83"/>
    </row>
    <row r="881" spans="1:69">
      <c r="A881" s="99" t="str">
        <f>IFERROR(_xlfn.XLOOKUP($G881,通讯通路门店!$S$4:$S$993931,通讯通路门店!$A$4:$A$993931,0,0),"")</f>
        <v/>
      </c>
      <c r="B881" s="99" t="str">
        <f>IFERROR(_xlfn.XLOOKUP($G881,通讯通路门店!$S$4:$S$993931,通讯通路门店!$B$4:$B$993931,0,0),"")</f>
        <v/>
      </c>
      <c r="C881" s="99" t="str">
        <f>IFERROR(_xlfn.XLOOKUP($G881,通讯通路门店!$S$4:$S$993931,通讯通路门店!$C$4:$C$993931,0,0),"")</f>
        <v/>
      </c>
      <c r="D881" s="99" t="str">
        <f>IFERROR(_xlfn.XLOOKUP($G881,通讯通路门店!$S$4:$S$993931,通讯通路门店!$D$4:$D$993931,0,0),"")</f>
        <v/>
      </c>
      <c r="E881" s="83"/>
      <c r="F881" s="83"/>
      <c r="G881" s="101" t="e">
        <v>#N/A</v>
      </c>
      <c r="H881" s="102" t="str">
        <f>IFERROR(_xlfn.XLOOKUP($G881,通讯通路门店!$S$4:$S$993931,通讯通路门店!$R$4:$R$993931,0,0),"")</f>
        <v/>
      </c>
      <c r="I881" s="83"/>
      <c r="J881" s="83"/>
      <c r="K881" s="83"/>
      <c r="L881" s="83"/>
      <c r="M881" s="83"/>
      <c r="N881" s="83"/>
      <c r="O881" s="83"/>
      <c r="P881" s="83"/>
      <c r="Q881" s="83"/>
      <c r="R881" s="83"/>
      <c r="S881" s="83"/>
      <c r="T881" s="83"/>
      <c r="U881" s="99">
        <f>COUNTIF(通讯通路门店!$S:$S,$G881)</f>
        <v>0</v>
      </c>
      <c r="V881" s="99">
        <f>COUNTIFS(通讯通路门店!$S:$S,$G881,通讯通路门店!$J:$J,"综合卖场")</f>
        <v>0</v>
      </c>
      <c r="W881" s="99">
        <f>SUMIFS(通讯通路门店!$AJ:$AJ,通讯通路门店!$S:$S,通讯客户沙盘!$G881)</f>
        <v>0</v>
      </c>
      <c r="X881" s="99">
        <f t="shared" si="65"/>
        <v>0</v>
      </c>
      <c r="Y881" s="99">
        <f>COUNTIFS(通讯通路门店!$S:$S,$G881,通讯通路门店!$J:$J,"荣耀体验店")+COUNTIFS(通讯通路门店!$S:$S,$G881,通讯通路门店!$J:$J,"荣耀授权专卖店")</f>
        <v>0</v>
      </c>
      <c r="Z881" s="99">
        <f>COUNTIFS(通讯通路门店!$S:$S,$G881,通讯通路门店!$J:$J,"VIVO体验店")</f>
        <v>0</v>
      </c>
      <c r="AA881" s="99">
        <f>COUNTIFS(通讯通路门店!$S:$S,$G881,通讯通路门店!$J:$J,"OPPO体验店")</f>
        <v>0</v>
      </c>
      <c r="AB881" s="99">
        <f>COUNTIFS(通讯通路门店!$S:$S,$G881,通讯通路门店!$J:$J,"华为授权体验店")+COUNTIFS(通讯通路门店!$S:$S,$G881,通讯通路门店!$J:$J,"华为堡垒店")</f>
        <v>0</v>
      </c>
      <c r="AC881" s="99">
        <f>COUNTIFS(通讯通路门店!$S:$S,$G881,通讯通路门店!$J:$J,"小米体验店")</f>
        <v>0</v>
      </c>
      <c r="AD881" s="99">
        <f>COUNTIFS(通讯通路门店!$S:$S,$G881,通讯通路门店!$J:$J,"苹果体验店")</f>
        <v>0</v>
      </c>
      <c r="AE881" s="99">
        <f>COUNTIFS(通讯通路门店!$S:$S,$G881,通讯通路门店!$J:$J,"其他品牌专卖店")</f>
        <v>0</v>
      </c>
      <c r="AF881" s="99">
        <f>SUMIFS(通讯通路门店!$BI:$BI,通讯通路门店!$S:$S,$G881)</f>
        <v>0</v>
      </c>
      <c r="AG881" s="99">
        <f>SUMIFS(通讯通路门店!$BH:$BH,通讯通路门店!$S:$S,$G881)</f>
        <v>0</v>
      </c>
      <c r="AH881" s="99">
        <f t="shared" si="66"/>
        <v>0</v>
      </c>
      <c r="AI881" s="99">
        <f>SUMIFS(通讯通路门店!$BB:$BB,通讯通路门店!$S:$S,$G881)</f>
        <v>0</v>
      </c>
      <c r="AJ881" s="99">
        <f>SUMIFS(通讯通路门店!$BE:$BE,通讯通路门店!$S:$S,$G881)</f>
        <v>0</v>
      </c>
      <c r="AK881" s="99">
        <f>SUMIFS(通讯通路门店!$BG:$BG,通讯通路门店!$S:$S,$G881)</f>
        <v>0</v>
      </c>
      <c r="AL881" s="99">
        <f>SUMIFS(通讯通路门店!$BC:$BC,通讯通路门店!$S:$S,$G881)</f>
        <v>0</v>
      </c>
      <c r="AM881" s="99">
        <f>SUMIFS(通讯通路门店!$BD:$BD,通讯通路门店!$S:$S,$G881)</f>
        <v>0</v>
      </c>
      <c r="AN881" s="99">
        <f>SUMIFS(通讯通路门店!$BF:$BF,通讯通路门店!$S:$S,$G881)</f>
        <v>0</v>
      </c>
      <c r="AO881" s="99">
        <f t="shared" si="67"/>
        <v>0</v>
      </c>
      <c r="AP881" s="99">
        <f>SUMIFS(通讯通路门店!$K:$K,通讯通路门店!$S:$S,$G881)</f>
        <v>0</v>
      </c>
      <c r="AQ881" s="83"/>
      <c r="AR881" s="99">
        <f>SUMIFS(通讯通路门店!$T:$T,通讯通路门店!$S:$S,$G881)</f>
        <v>0</v>
      </c>
      <c r="AS881" s="99">
        <f>SUMIFS(通讯通路门店!$U:$U,通讯通路门店!$S:$S,$G881)</f>
        <v>0</v>
      </c>
      <c r="AT881" s="99">
        <f>SUMIFS(通讯通路门店!$V:$V,通讯通路门店!$S:$S,$G881)</f>
        <v>0</v>
      </c>
      <c r="AU881" s="99">
        <f>SUMIFS(通讯通路门店!$W:$W,通讯通路门店!$S:$S,$G881)</f>
        <v>0</v>
      </c>
      <c r="AV881" s="99">
        <f>SUMIFS(通讯通路门店!$Z:$Z,通讯通路门店!$S:$S,$G881)</f>
        <v>0</v>
      </c>
      <c r="AW881" s="99">
        <f>SUMIFS(通讯通路门店!$AB:$AB,通讯通路门店!$S:$S,$G881)</f>
        <v>0</v>
      </c>
      <c r="AX881" s="99">
        <f>SUMIFS(通讯通路门店!$X:$X,通讯通路门店!$S:$S,$G881)</f>
        <v>0</v>
      </c>
      <c r="AY881" s="99">
        <f>SUMIFS(通讯通路门店!$Y:$Y,通讯通路门店!$S:$S,$G881)</f>
        <v>0</v>
      </c>
      <c r="AZ881" s="99">
        <f>SUMIFS(通讯通路门店!$AA:$AA,通讯通路门店!$S:$S,$G881)</f>
        <v>0</v>
      </c>
      <c r="BA881" s="99">
        <f t="shared" si="68"/>
        <v>0</v>
      </c>
      <c r="BB881" s="99">
        <f t="shared" si="69"/>
        <v>0</v>
      </c>
      <c r="BC881" s="99">
        <f>SUMIFS(通讯通路门店!$W:$W,通讯通路门店!$S:$S,$G881,通讯通路门店!$J:$J,"荣耀体验店")+SUMIFS(通讯通路门店!$W:$W,通讯通路门店!$S:$S,$G881,通讯通路门店!$J:$J,"荣耀授权专卖店")</f>
        <v>0</v>
      </c>
      <c r="BD881" s="99">
        <f>SUMIFS(通讯通路门店!$Z:$Z,通讯通路门店!$S:$S,$G881,通讯通路门店!$J:$J,"VIVO体验店")</f>
        <v>0</v>
      </c>
      <c r="BE881" s="99">
        <f>SUMIFS(通讯通路门店!$AB:$AB,通讯通路门店!$S:$S,$G881,通讯通路门店!$J:$J,"OPPO体验店")</f>
        <v>0</v>
      </c>
      <c r="BF881" s="99">
        <f>SUMIFS(通讯通路门店!$X:$X,通讯通路门店!$S:$S,$G881,通讯通路门店!$J:$J,"华为授权体验店")+SUMIFS(通讯通路门店!$AA:$AA,通讯通路门店!$S:$S,$G881,通讯通路门店!$J:$J,"华为堡垒店")</f>
        <v>0</v>
      </c>
      <c r="BG881" s="99">
        <f>SUMIFS(通讯通路门店!$Y:$Y,通讯通路门店!$S:$S,$G881,通讯通路门店!$J:$J,"小米体验店")</f>
        <v>0</v>
      </c>
      <c r="BH881" s="99">
        <f>SUMIFS(通讯通路门店!$AA:$AA,通讯通路门店!$S:$S,$G881,通讯通路门店!$J:$J,"苹果体验店")</f>
        <v>0</v>
      </c>
      <c r="BI881" s="99">
        <f>SUMIFS(通讯通路门店!$K:$K,通讯通路门店!$S:$S,$G881,通讯通路门店!$J:$J,"其他品牌专卖店")</f>
        <v>0</v>
      </c>
      <c r="BJ881" s="99">
        <f>SUMIFS(通讯通路门店!$AC:$AC,通讯通路门店!$S:$S,$G881)</f>
        <v>0</v>
      </c>
      <c r="BK881" s="99">
        <f>SUMIFS(通讯通路门店!$AD:$AD,通讯通路门店!$S:$S,$G881)</f>
        <v>0</v>
      </c>
      <c r="BL881" s="99">
        <f>SUMIFS(通讯通路门店!$AE:$AE,通讯通路门店!$S:$S,$G881)</f>
        <v>0</v>
      </c>
      <c r="BM881" s="99">
        <f>SUMIFS(通讯通路门店!$AF:$AF,通讯通路门店!$S:$S,$G881)</f>
        <v>0</v>
      </c>
      <c r="BN881" s="99">
        <f>SUMIFS(通讯通路门店!$AG:$AG,通讯通路门店!$S:$S,$G881)</f>
        <v>0</v>
      </c>
      <c r="BO881" s="99">
        <f>SUMIFS(通讯通路门店!$AH:$AH,通讯通路门店!$S:$S,$G881)</f>
        <v>0</v>
      </c>
      <c r="BP881" s="99">
        <f>SUMIFS(通讯通路门店!$AI:$AI,通讯通路门店!$S:$S,$G881)</f>
        <v>0</v>
      </c>
      <c r="BQ881" s="83"/>
    </row>
    <row r="882" spans="1:69">
      <c r="A882" s="99" t="str">
        <f>IFERROR(_xlfn.XLOOKUP($G882,通讯通路门店!$S$4:$S$993931,通讯通路门店!$A$4:$A$993931,0,0),"")</f>
        <v/>
      </c>
      <c r="B882" s="99" t="str">
        <f>IFERROR(_xlfn.XLOOKUP($G882,通讯通路门店!$S$4:$S$993931,通讯通路门店!$B$4:$B$993931,0,0),"")</f>
        <v/>
      </c>
      <c r="C882" s="99" t="str">
        <f>IFERROR(_xlfn.XLOOKUP($G882,通讯通路门店!$S$4:$S$993931,通讯通路门店!$C$4:$C$993931,0,0),"")</f>
        <v/>
      </c>
      <c r="D882" s="99" t="str">
        <f>IFERROR(_xlfn.XLOOKUP($G882,通讯通路门店!$S$4:$S$993931,通讯通路门店!$D$4:$D$993931,0,0),"")</f>
        <v/>
      </c>
      <c r="E882" s="83"/>
      <c r="F882" s="83"/>
      <c r="G882" s="101" t="e">
        <v>#N/A</v>
      </c>
      <c r="H882" s="102" t="str">
        <f>IFERROR(_xlfn.XLOOKUP($G882,通讯通路门店!$S$4:$S$993931,通讯通路门店!$R$4:$R$993931,0,0),"")</f>
        <v/>
      </c>
      <c r="I882" s="83"/>
      <c r="J882" s="83"/>
      <c r="K882" s="83"/>
      <c r="L882" s="83"/>
      <c r="M882" s="83"/>
      <c r="N882" s="83"/>
      <c r="O882" s="83"/>
      <c r="P882" s="83"/>
      <c r="Q882" s="83"/>
      <c r="R882" s="83"/>
      <c r="S882" s="83"/>
      <c r="T882" s="83"/>
      <c r="U882" s="99">
        <f>COUNTIF(通讯通路门店!$S:$S,$G882)</f>
        <v>0</v>
      </c>
      <c r="V882" s="99">
        <f>COUNTIFS(通讯通路门店!$S:$S,$G882,通讯通路门店!$J:$J,"综合卖场")</f>
        <v>0</v>
      </c>
      <c r="W882" s="99">
        <f>SUMIFS(通讯通路门店!$AJ:$AJ,通讯通路门店!$S:$S,通讯客户沙盘!$G882)</f>
        <v>0</v>
      </c>
      <c r="X882" s="99">
        <f t="shared" si="65"/>
        <v>0</v>
      </c>
      <c r="Y882" s="99">
        <f>COUNTIFS(通讯通路门店!$S:$S,$G882,通讯通路门店!$J:$J,"荣耀体验店")+COUNTIFS(通讯通路门店!$S:$S,$G882,通讯通路门店!$J:$J,"荣耀授权专卖店")</f>
        <v>0</v>
      </c>
      <c r="Z882" s="99">
        <f>COUNTIFS(通讯通路门店!$S:$S,$G882,通讯通路门店!$J:$J,"VIVO体验店")</f>
        <v>0</v>
      </c>
      <c r="AA882" s="99">
        <f>COUNTIFS(通讯通路门店!$S:$S,$G882,通讯通路门店!$J:$J,"OPPO体验店")</f>
        <v>0</v>
      </c>
      <c r="AB882" s="99">
        <f>COUNTIFS(通讯通路门店!$S:$S,$G882,通讯通路门店!$J:$J,"华为授权体验店")+COUNTIFS(通讯通路门店!$S:$S,$G882,通讯通路门店!$J:$J,"华为堡垒店")</f>
        <v>0</v>
      </c>
      <c r="AC882" s="99">
        <f>COUNTIFS(通讯通路门店!$S:$S,$G882,通讯通路门店!$J:$J,"小米体验店")</f>
        <v>0</v>
      </c>
      <c r="AD882" s="99">
        <f>COUNTIFS(通讯通路门店!$S:$S,$G882,通讯通路门店!$J:$J,"苹果体验店")</f>
        <v>0</v>
      </c>
      <c r="AE882" s="99">
        <f>COUNTIFS(通讯通路门店!$S:$S,$G882,通讯通路门店!$J:$J,"其他品牌专卖店")</f>
        <v>0</v>
      </c>
      <c r="AF882" s="99">
        <f>SUMIFS(通讯通路门店!$BI:$BI,通讯通路门店!$S:$S,$G882)</f>
        <v>0</v>
      </c>
      <c r="AG882" s="99">
        <f>SUMIFS(通讯通路门店!$BH:$BH,通讯通路门店!$S:$S,$G882)</f>
        <v>0</v>
      </c>
      <c r="AH882" s="99">
        <f t="shared" si="66"/>
        <v>0</v>
      </c>
      <c r="AI882" s="99">
        <f>SUMIFS(通讯通路门店!$BB:$BB,通讯通路门店!$S:$S,$G882)</f>
        <v>0</v>
      </c>
      <c r="AJ882" s="99">
        <f>SUMIFS(通讯通路门店!$BE:$BE,通讯通路门店!$S:$S,$G882)</f>
        <v>0</v>
      </c>
      <c r="AK882" s="99">
        <f>SUMIFS(通讯通路门店!$BG:$BG,通讯通路门店!$S:$S,$G882)</f>
        <v>0</v>
      </c>
      <c r="AL882" s="99">
        <f>SUMIFS(通讯通路门店!$BC:$BC,通讯通路门店!$S:$S,$G882)</f>
        <v>0</v>
      </c>
      <c r="AM882" s="99">
        <f>SUMIFS(通讯通路门店!$BD:$BD,通讯通路门店!$S:$S,$G882)</f>
        <v>0</v>
      </c>
      <c r="AN882" s="99">
        <f>SUMIFS(通讯通路门店!$BF:$BF,通讯通路门店!$S:$S,$G882)</f>
        <v>0</v>
      </c>
      <c r="AO882" s="99">
        <f t="shared" si="67"/>
        <v>0</v>
      </c>
      <c r="AP882" s="99">
        <f>SUMIFS(通讯通路门店!$K:$K,通讯通路门店!$S:$S,$G882)</f>
        <v>0</v>
      </c>
      <c r="AQ882" s="83"/>
      <c r="AR882" s="99">
        <f>SUMIFS(通讯通路门店!$T:$T,通讯通路门店!$S:$S,$G882)</f>
        <v>0</v>
      </c>
      <c r="AS882" s="99">
        <f>SUMIFS(通讯通路门店!$U:$U,通讯通路门店!$S:$S,$G882)</f>
        <v>0</v>
      </c>
      <c r="AT882" s="99">
        <f>SUMIFS(通讯通路门店!$V:$V,通讯通路门店!$S:$S,$G882)</f>
        <v>0</v>
      </c>
      <c r="AU882" s="99">
        <f>SUMIFS(通讯通路门店!$W:$W,通讯通路门店!$S:$S,$G882)</f>
        <v>0</v>
      </c>
      <c r="AV882" s="99">
        <f>SUMIFS(通讯通路门店!$Z:$Z,通讯通路门店!$S:$S,$G882)</f>
        <v>0</v>
      </c>
      <c r="AW882" s="99">
        <f>SUMIFS(通讯通路门店!$AB:$AB,通讯通路门店!$S:$S,$G882)</f>
        <v>0</v>
      </c>
      <c r="AX882" s="99">
        <f>SUMIFS(通讯通路门店!$X:$X,通讯通路门店!$S:$S,$G882)</f>
        <v>0</v>
      </c>
      <c r="AY882" s="99">
        <f>SUMIFS(通讯通路门店!$Y:$Y,通讯通路门店!$S:$S,$G882)</f>
        <v>0</v>
      </c>
      <c r="AZ882" s="99">
        <f>SUMIFS(通讯通路门店!$AA:$AA,通讯通路门店!$S:$S,$G882)</f>
        <v>0</v>
      </c>
      <c r="BA882" s="99">
        <f t="shared" si="68"/>
        <v>0</v>
      </c>
      <c r="BB882" s="99">
        <f t="shared" si="69"/>
        <v>0</v>
      </c>
      <c r="BC882" s="99">
        <f>SUMIFS(通讯通路门店!$W:$W,通讯通路门店!$S:$S,$G882,通讯通路门店!$J:$J,"荣耀体验店")+SUMIFS(通讯通路门店!$W:$W,通讯通路门店!$S:$S,$G882,通讯通路门店!$J:$J,"荣耀授权专卖店")</f>
        <v>0</v>
      </c>
      <c r="BD882" s="99">
        <f>SUMIFS(通讯通路门店!$Z:$Z,通讯通路门店!$S:$S,$G882,通讯通路门店!$J:$J,"VIVO体验店")</f>
        <v>0</v>
      </c>
      <c r="BE882" s="99">
        <f>SUMIFS(通讯通路门店!$AB:$AB,通讯通路门店!$S:$S,$G882,通讯通路门店!$J:$J,"OPPO体验店")</f>
        <v>0</v>
      </c>
      <c r="BF882" s="99">
        <f>SUMIFS(通讯通路门店!$X:$X,通讯通路门店!$S:$S,$G882,通讯通路门店!$J:$J,"华为授权体验店")+SUMIFS(通讯通路门店!$AA:$AA,通讯通路门店!$S:$S,$G882,通讯通路门店!$J:$J,"华为堡垒店")</f>
        <v>0</v>
      </c>
      <c r="BG882" s="99">
        <f>SUMIFS(通讯通路门店!$Y:$Y,通讯通路门店!$S:$S,$G882,通讯通路门店!$J:$J,"小米体验店")</f>
        <v>0</v>
      </c>
      <c r="BH882" s="99">
        <f>SUMIFS(通讯通路门店!$AA:$AA,通讯通路门店!$S:$S,$G882,通讯通路门店!$J:$J,"苹果体验店")</f>
        <v>0</v>
      </c>
      <c r="BI882" s="99">
        <f>SUMIFS(通讯通路门店!$K:$K,通讯通路门店!$S:$S,$G882,通讯通路门店!$J:$J,"其他品牌专卖店")</f>
        <v>0</v>
      </c>
      <c r="BJ882" s="99">
        <f>SUMIFS(通讯通路门店!$AC:$AC,通讯通路门店!$S:$S,$G882)</f>
        <v>0</v>
      </c>
      <c r="BK882" s="99">
        <f>SUMIFS(通讯通路门店!$AD:$AD,通讯通路门店!$S:$S,$G882)</f>
        <v>0</v>
      </c>
      <c r="BL882" s="99">
        <f>SUMIFS(通讯通路门店!$AE:$AE,通讯通路门店!$S:$S,$G882)</f>
        <v>0</v>
      </c>
      <c r="BM882" s="99">
        <f>SUMIFS(通讯通路门店!$AF:$AF,通讯通路门店!$S:$S,$G882)</f>
        <v>0</v>
      </c>
      <c r="BN882" s="99">
        <f>SUMIFS(通讯通路门店!$AG:$AG,通讯通路门店!$S:$S,$G882)</f>
        <v>0</v>
      </c>
      <c r="BO882" s="99">
        <f>SUMIFS(通讯通路门店!$AH:$AH,通讯通路门店!$S:$S,$G882)</f>
        <v>0</v>
      </c>
      <c r="BP882" s="99">
        <f>SUMIFS(通讯通路门店!$AI:$AI,通讯通路门店!$S:$S,$G882)</f>
        <v>0</v>
      </c>
      <c r="BQ882" s="83"/>
    </row>
    <row r="883" spans="1:69">
      <c r="A883" s="99" t="str">
        <f>IFERROR(_xlfn.XLOOKUP($G883,通讯通路门店!$S$4:$S$993931,通讯通路门店!$A$4:$A$993931,0,0),"")</f>
        <v/>
      </c>
      <c r="B883" s="99" t="str">
        <f>IFERROR(_xlfn.XLOOKUP($G883,通讯通路门店!$S$4:$S$993931,通讯通路门店!$B$4:$B$993931,0,0),"")</f>
        <v/>
      </c>
      <c r="C883" s="99" t="str">
        <f>IFERROR(_xlfn.XLOOKUP($G883,通讯通路门店!$S$4:$S$993931,通讯通路门店!$C$4:$C$993931,0,0),"")</f>
        <v/>
      </c>
      <c r="D883" s="99" t="str">
        <f>IFERROR(_xlfn.XLOOKUP($G883,通讯通路门店!$S$4:$S$993931,通讯通路门店!$D$4:$D$993931,0,0),"")</f>
        <v/>
      </c>
      <c r="E883" s="83"/>
      <c r="F883" s="83"/>
      <c r="G883" s="101" t="e">
        <v>#N/A</v>
      </c>
      <c r="H883" s="102" t="str">
        <f>IFERROR(_xlfn.XLOOKUP($G883,通讯通路门店!$S$4:$S$993931,通讯通路门店!$R$4:$R$993931,0,0),"")</f>
        <v/>
      </c>
      <c r="I883" s="83"/>
      <c r="J883" s="83"/>
      <c r="K883" s="83"/>
      <c r="L883" s="83"/>
      <c r="M883" s="83"/>
      <c r="N883" s="83"/>
      <c r="O883" s="83"/>
      <c r="P883" s="83"/>
      <c r="Q883" s="83"/>
      <c r="R883" s="83"/>
      <c r="S883" s="83"/>
      <c r="T883" s="83"/>
      <c r="U883" s="99">
        <f>COUNTIF(通讯通路门店!$S:$S,$G883)</f>
        <v>0</v>
      </c>
      <c r="V883" s="99">
        <f>COUNTIFS(通讯通路门店!$S:$S,$G883,通讯通路门店!$J:$J,"综合卖场")</f>
        <v>0</v>
      </c>
      <c r="W883" s="99">
        <f>SUMIFS(通讯通路门店!$AJ:$AJ,通讯通路门店!$S:$S,通讯客户沙盘!$G883)</f>
        <v>0</v>
      </c>
      <c r="X883" s="99">
        <f t="shared" si="65"/>
        <v>0</v>
      </c>
      <c r="Y883" s="99">
        <f>COUNTIFS(通讯通路门店!$S:$S,$G883,通讯通路门店!$J:$J,"荣耀体验店")+COUNTIFS(通讯通路门店!$S:$S,$G883,通讯通路门店!$J:$J,"荣耀授权专卖店")</f>
        <v>0</v>
      </c>
      <c r="Z883" s="99">
        <f>COUNTIFS(通讯通路门店!$S:$S,$G883,通讯通路门店!$J:$J,"VIVO体验店")</f>
        <v>0</v>
      </c>
      <c r="AA883" s="99">
        <f>COUNTIFS(通讯通路门店!$S:$S,$G883,通讯通路门店!$J:$J,"OPPO体验店")</f>
        <v>0</v>
      </c>
      <c r="AB883" s="99">
        <f>COUNTIFS(通讯通路门店!$S:$S,$G883,通讯通路门店!$J:$J,"华为授权体验店")+COUNTIFS(通讯通路门店!$S:$S,$G883,通讯通路门店!$J:$J,"华为堡垒店")</f>
        <v>0</v>
      </c>
      <c r="AC883" s="99">
        <f>COUNTIFS(通讯通路门店!$S:$S,$G883,通讯通路门店!$J:$J,"小米体验店")</f>
        <v>0</v>
      </c>
      <c r="AD883" s="99">
        <f>COUNTIFS(通讯通路门店!$S:$S,$G883,通讯通路门店!$J:$J,"苹果体验店")</f>
        <v>0</v>
      </c>
      <c r="AE883" s="99">
        <f>COUNTIFS(通讯通路门店!$S:$S,$G883,通讯通路门店!$J:$J,"其他品牌专卖店")</f>
        <v>0</v>
      </c>
      <c r="AF883" s="99">
        <f>SUMIFS(通讯通路门店!$BI:$BI,通讯通路门店!$S:$S,$G883)</f>
        <v>0</v>
      </c>
      <c r="AG883" s="99">
        <f>SUMIFS(通讯通路门店!$BH:$BH,通讯通路门店!$S:$S,$G883)</f>
        <v>0</v>
      </c>
      <c r="AH883" s="99">
        <f t="shared" si="66"/>
        <v>0</v>
      </c>
      <c r="AI883" s="99">
        <f>SUMIFS(通讯通路门店!$BB:$BB,通讯通路门店!$S:$S,$G883)</f>
        <v>0</v>
      </c>
      <c r="AJ883" s="99">
        <f>SUMIFS(通讯通路门店!$BE:$BE,通讯通路门店!$S:$S,$G883)</f>
        <v>0</v>
      </c>
      <c r="AK883" s="99">
        <f>SUMIFS(通讯通路门店!$BG:$BG,通讯通路门店!$S:$S,$G883)</f>
        <v>0</v>
      </c>
      <c r="AL883" s="99">
        <f>SUMIFS(通讯通路门店!$BC:$BC,通讯通路门店!$S:$S,$G883)</f>
        <v>0</v>
      </c>
      <c r="AM883" s="99">
        <f>SUMIFS(通讯通路门店!$BD:$BD,通讯通路门店!$S:$S,$G883)</f>
        <v>0</v>
      </c>
      <c r="AN883" s="99">
        <f>SUMIFS(通讯通路门店!$BF:$BF,通讯通路门店!$S:$S,$G883)</f>
        <v>0</v>
      </c>
      <c r="AO883" s="99">
        <f t="shared" si="67"/>
        <v>0</v>
      </c>
      <c r="AP883" s="99">
        <f>SUMIFS(通讯通路门店!$K:$K,通讯通路门店!$S:$S,$G883)</f>
        <v>0</v>
      </c>
      <c r="AQ883" s="83"/>
      <c r="AR883" s="99">
        <f>SUMIFS(通讯通路门店!$T:$T,通讯通路门店!$S:$S,$G883)</f>
        <v>0</v>
      </c>
      <c r="AS883" s="99">
        <f>SUMIFS(通讯通路门店!$U:$U,通讯通路门店!$S:$S,$G883)</f>
        <v>0</v>
      </c>
      <c r="AT883" s="99">
        <f>SUMIFS(通讯通路门店!$V:$V,通讯通路门店!$S:$S,$G883)</f>
        <v>0</v>
      </c>
      <c r="AU883" s="99">
        <f>SUMIFS(通讯通路门店!$W:$W,通讯通路门店!$S:$S,$G883)</f>
        <v>0</v>
      </c>
      <c r="AV883" s="99">
        <f>SUMIFS(通讯通路门店!$Z:$Z,通讯通路门店!$S:$S,$G883)</f>
        <v>0</v>
      </c>
      <c r="AW883" s="99">
        <f>SUMIFS(通讯通路门店!$AB:$AB,通讯通路门店!$S:$S,$G883)</f>
        <v>0</v>
      </c>
      <c r="AX883" s="99">
        <f>SUMIFS(通讯通路门店!$X:$X,通讯通路门店!$S:$S,$G883)</f>
        <v>0</v>
      </c>
      <c r="AY883" s="99">
        <f>SUMIFS(通讯通路门店!$Y:$Y,通讯通路门店!$S:$S,$G883)</f>
        <v>0</v>
      </c>
      <c r="AZ883" s="99">
        <f>SUMIFS(通讯通路门店!$AA:$AA,通讯通路门店!$S:$S,$G883)</f>
        <v>0</v>
      </c>
      <c r="BA883" s="99">
        <f t="shared" si="68"/>
        <v>0</v>
      </c>
      <c r="BB883" s="99">
        <f t="shared" si="69"/>
        <v>0</v>
      </c>
      <c r="BC883" s="99">
        <f>SUMIFS(通讯通路门店!$W:$W,通讯通路门店!$S:$S,$G883,通讯通路门店!$J:$J,"荣耀体验店")+SUMIFS(通讯通路门店!$W:$W,通讯通路门店!$S:$S,$G883,通讯通路门店!$J:$J,"荣耀授权专卖店")</f>
        <v>0</v>
      </c>
      <c r="BD883" s="99">
        <f>SUMIFS(通讯通路门店!$Z:$Z,通讯通路门店!$S:$S,$G883,通讯通路门店!$J:$J,"VIVO体验店")</f>
        <v>0</v>
      </c>
      <c r="BE883" s="99">
        <f>SUMIFS(通讯通路门店!$AB:$AB,通讯通路门店!$S:$S,$G883,通讯通路门店!$J:$J,"OPPO体验店")</f>
        <v>0</v>
      </c>
      <c r="BF883" s="99">
        <f>SUMIFS(通讯通路门店!$X:$X,通讯通路门店!$S:$S,$G883,通讯通路门店!$J:$J,"华为授权体验店")+SUMIFS(通讯通路门店!$AA:$AA,通讯通路门店!$S:$S,$G883,通讯通路门店!$J:$J,"华为堡垒店")</f>
        <v>0</v>
      </c>
      <c r="BG883" s="99">
        <f>SUMIFS(通讯通路门店!$Y:$Y,通讯通路门店!$S:$S,$G883,通讯通路门店!$J:$J,"小米体验店")</f>
        <v>0</v>
      </c>
      <c r="BH883" s="99">
        <f>SUMIFS(通讯通路门店!$AA:$AA,通讯通路门店!$S:$S,$G883,通讯通路门店!$J:$J,"苹果体验店")</f>
        <v>0</v>
      </c>
      <c r="BI883" s="99">
        <f>SUMIFS(通讯通路门店!$K:$K,通讯通路门店!$S:$S,$G883,通讯通路门店!$J:$J,"其他品牌专卖店")</f>
        <v>0</v>
      </c>
      <c r="BJ883" s="99">
        <f>SUMIFS(通讯通路门店!$AC:$AC,通讯通路门店!$S:$S,$G883)</f>
        <v>0</v>
      </c>
      <c r="BK883" s="99">
        <f>SUMIFS(通讯通路门店!$AD:$AD,通讯通路门店!$S:$S,$G883)</f>
        <v>0</v>
      </c>
      <c r="BL883" s="99">
        <f>SUMIFS(通讯通路门店!$AE:$AE,通讯通路门店!$S:$S,$G883)</f>
        <v>0</v>
      </c>
      <c r="BM883" s="99">
        <f>SUMIFS(通讯通路门店!$AF:$AF,通讯通路门店!$S:$S,$G883)</f>
        <v>0</v>
      </c>
      <c r="BN883" s="99">
        <f>SUMIFS(通讯通路门店!$AG:$AG,通讯通路门店!$S:$S,$G883)</f>
        <v>0</v>
      </c>
      <c r="BO883" s="99">
        <f>SUMIFS(通讯通路门店!$AH:$AH,通讯通路门店!$S:$S,$G883)</f>
        <v>0</v>
      </c>
      <c r="BP883" s="99">
        <f>SUMIFS(通讯通路门店!$AI:$AI,通讯通路门店!$S:$S,$G883)</f>
        <v>0</v>
      </c>
      <c r="BQ883" s="83"/>
    </row>
    <row r="884" spans="1:69">
      <c r="A884" s="99" t="str">
        <f>IFERROR(_xlfn.XLOOKUP($G884,通讯通路门店!$S$4:$S$993931,通讯通路门店!$A$4:$A$993931,0,0),"")</f>
        <v/>
      </c>
      <c r="B884" s="99" t="str">
        <f>IFERROR(_xlfn.XLOOKUP($G884,通讯通路门店!$S$4:$S$993931,通讯通路门店!$B$4:$B$993931,0,0),"")</f>
        <v/>
      </c>
      <c r="C884" s="99" t="str">
        <f>IFERROR(_xlfn.XLOOKUP($G884,通讯通路门店!$S$4:$S$993931,通讯通路门店!$C$4:$C$993931,0,0),"")</f>
        <v/>
      </c>
      <c r="D884" s="99" t="str">
        <f>IFERROR(_xlfn.XLOOKUP($G884,通讯通路门店!$S$4:$S$993931,通讯通路门店!$D$4:$D$993931,0,0),"")</f>
        <v/>
      </c>
      <c r="E884" s="83"/>
      <c r="F884" s="83"/>
      <c r="G884" s="101" t="e">
        <v>#N/A</v>
      </c>
      <c r="H884" s="102" t="str">
        <f>IFERROR(_xlfn.XLOOKUP($G884,通讯通路门店!$S$4:$S$993931,通讯通路门店!$R$4:$R$993931,0,0),"")</f>
        <v/>
      </c>
      <c r="I884" s="83"/>
      <c r="J884" s="83"/>
      <c r="K884" s="83"/>
      <c r="L884" s="83"/>
      <c r="M884" s="83"/>
      <c r="N884" s="83"/>
      <c r="O884" s="83"/>
      <c r="P884" s="83"/>
      <c r="Q884" s="83"/>
      <c r="R884" s="83"/>
      <c r="S884" s="83"/>
      <c r="T884" s="83"/>
      <c r="U884" s="99">
        <f>COUNTIF(通讯通路门店!$S:$S,$G884)</f>
        <v>0</v>
      </c>
      <c r="V884" s="99">
        <f>COUNTIFS(通讯通路门店!$S:$S,$G884,通讯通路门店!$J:$J,"综合卖场")</f>
        <v>0</v>
      </c>
      <c r="W884" s="99">
        <f>SUMIFS(通讯通路门店!$AJ:$AJ,通讯通路门店!$S:$S,通讯客户沙盘!$G884)</f>
        <v>0</v>
      </c>
      <c r="X884" s="99">
        <f t="shared" si="65"/>
        <v>0</v>
      </c>
      <c r="Y884" s="99">
        <f>COUNTIFS(通讯通路门店!$S:$S,$G884,通讯通路门店!$J:$J,"荣耀体验店")+COUNTIFS(通讯通路门店!$S:$S,$G884,通讯通路门店!$J:$J,"荣耀授权专卖店")</f>
        <v>0</v>
      </c>
      <c r="Z884" s="99">
        <f>COUNTIFS(通讯通路门店!$S:$S,$G884,通讯通路门店!$J:$J,"VIVO体验店")</f>
        <v>0</v>
      </c>
      <c r="AA884" s="99">
        <f>COUNTIFS(通讯通路门店!$S:$S,$G884,通讯通路门店!$J:$J,"OPPO体验店")</f>
        <v>0</v>
      </c>
      <c r="AB884" s="99">
        <f>COUNTIFS(通讯通路门店!$S:$S,$G884,通讯通路门店!$J:$J,"华为授权体验店")+COUNTIFS(通讯通路门店!$S:$S,$G884,通讯通路门店!$J:$J,"华为堡垒店")</f>
        <v>0</v>
      </c>
      <c r="AC884" s="99">
        <f>COUNTIFS(通讯通路门店!$S:$S,$G884,通讯通路门店!$J:$J,"小米体验店")</f>
        <v>0</v>
      </c>
      <c r="AD884" s="99">
        <f>COUNTIFS(通讯通路门店!$S:$S,$G884,通讯通路门店!$J:$J,"苹果体验店")</f>
        <v>0</v>
      </c>
      <c r="AE884" s="99">
        <f>COUNTIFS(通讯通路门店!$S:$S,$G884,通讯通路门店!$J:$J,"其他品牌专卖店")</f>
        <v>0</v>
      </c>
      <c r="AF884" s="99">
        <f>SUMIFS(通讯通路门店!$BI:$BI,通讯通路门店!$S:$S,$G884)</f>
        <v>0</v>
      </c>
      <c r="AG884" s="99">
        <f>SUMIFS(通讯通路门店!$BH:$BH,通讯通路门店!$S:$S,$G884)</f>
        <v>0</v>
      </c>
      <c r="AH884" s="99">
        <f t="shared" si="66"/>
        <v>0</v>
      </c>
      <c r="AI884" s="99">
        <f>SUMIFS(通讯通路门店!$BB:$BB,通讯通路门店!$S:$S,$G884)</f>
        <v>0</v>
      </c>
      <c r="AJ884" s="99">
        <f>SUMIFS(通讯通路门店!$BE:$BE,通讯通路门店!$S:$S,$G884)</f>
        <v>0</v>
      </c>
      <c r="AK884" s="99">
        <f>SUMIFS(通讯通路门店!$BG:$BG,通讯通路门店!$S:$S,$G884)</f>
        <v>0</v>
      </c>
      <c r="AL884" s="99">
        <f>SUMIFS(通讯通路门店!$BC:$BC,通讯通路门店!$S:$S,$G884)</f>
        <v>0</v>
      </c>
      <c r="AM884" s="99">
        <f>SUMIFS(通讯通路门店!$BD:$BD,通讯通路门店!$S:$S,$G884)</f>
        <v>0</v>
      </c>
      <c r="AN884" s="99">
        <f>SUMIFS(通讯通路门店!$BF:$BF,通讯通路门店!$S:$S,$G884)</f>
        <v>0</v>
      </c>
      <c r="AO884" s="99">
        <f t="shared" si="67"/>
        <v>0</v>
      </c>
      <c r="AP884" s="99">
        <f>SUMIFS(通讯通路门店!$K:$K,通讯通路门店!$S:$S,$G884)</f>
        <v>0</v>
      </c>
      <c r="AQ884" s="83"/>
      <c r="AR884" s="99">
        <f>SUMIFS(通讯通路门店!$T:$T,通讯通路门店!$S:$S,$G884)</f>
        <v>0</v>
      </c>
      <c r="AS884" s="99">
        <f>SUMIFS(通讯通路门店!$U:$U,通讯通路门店!$S:$S,$G884)</f>
        <v>0</v>
      </c>
      <c r="AT884" s="99">
        <f>SUMIFS(通讯通路门店!$V:$V,通讯通路门店!$S:$S,$G884)</f>
        <v>0</v>
      </c>
      <c r="AU884" s="99">
        <f>SUMIFS(通讯通路门店!$W:$W,通讯通路门店!$S:$S,$G884)</f>
        <v>0</v>
      </c>
      <c r="AV884" s="99">
        <f>SUMIFS(通讯通路门店!$Z:$Z,通讯通路门店!$S:$S,$G884)</f>
        <v>0</v>
      </c>
      <c r="AW884" s="99">
        <f>SUMIFS(通讯通路门店!$AB:$AB,通讯通路门店!$S:$S,$G884)</f>
        <v>0</v>
      </c>
      <c r="AX884" s="99">
        <f>SUMIFS(通讯通路门店!$X:$X,通讯通路门店!$S:$S,$G884)</f>
        <v>0</v>
      </c>
      <c r="AY884" s="99">
        <f>SUMIFS(通讯通路门店!$Y:$Y,通讯通路门店!$S:$S,$G884)</f>
        <v>0</v>
      </c>
      <c r="AZ884" s="99">
        <f>SUMIFS(通讯通路门店!$AA:$AA,通讯通路门店!$S:$S,$G884)</f>
        <v>0</v>
      </c>
      <c r="BA884" s="99">
        <f t="shared" si="68"/>
        <v>0</v>
      </c>
      <c r="BB884" s="99">
        <f t="shared" si="69"/>
        <v>0</v>
      </c>
      <c r="BC884" s="99">
        <f>SUMIFS(通讯通路门店!$W:$W,通讯通路门店!$S:$S,$G884,通讯通路门店!$J:$J,"荣耀体验店")+SUMIFS(通讯通路门店!$W:$W,通讯通路门店!$S:$S,$G884,通讯通路门店!$J:$J,"荣耀授权专卖店")</f>
        <v>0</v>
      </c>
      <c r="BD884" s="99">
        <f>SUMIFS(通讯通路门店!$Z:$Z,通讯通路门店!$S:$S,$G884,通讯通路门店!$J:$J,"VIVO体验店")</f>
        <v>0</v>
      </c>
      <c r="BE884" s="99">
        <f>SUMIFS(通讯通路门店!$AB:$AB,通讯通路门店!$S:$S,$G884,通讯通路门店!$J:$J,"OPPO体验店")</f>
        <v>0</v>
      </c>
      <c r="BF884" s="99">
        <f>SUMIFS(通讯通路门店!$X:$X,通讯通路门店!$S:$S,$G884,通讯通路门店!$J:$J,"华为授权体验店")+SUMIFS(通讯通路门店!$AA:$AA,通讯通路门店!$S:$S,$G884,通讯通路门店!$J:$J,"华为堡垒店")</f>
        <v>0</v>
      </c>
      <c r="BG884" s="99">
        <f>SUMIFS(通讯通路门店!$Y:$Y,通讯通路门店!$S:$S,$G884,通讯通路门店!$J:$J,"小米体验店")</f>
        <v>0</v>
      </c>
      <c r="BH884" s="99">
        <f>SUMIFS(通讯通路门店!$AA:$AA,通讯通路门店!$S:$S,$G884,通讯通路门店!$J:$J,"苹果体验店")</f>
        <v>0</v>
      </c>
      <c r="BI884" s="99">
        <f>SUMIFS(通讯通路门店!$K:$K,通讯通路门店!$S:$S,$G884,通讯通路门店!$J:$J,"其他品牌专卖店")</f>
        <v>0</v>
      </c>
      <c r="BJ884" s="99">
        <f>SUMIFS(通讯通路门店!$AC:$AC,通讯通路门店!$S:$S,$G884)</f>
        <v>0</v>
      </c>
      <c r="BK884" s="99">
        <f>SUMIFS(通讯通路门店!$AD:$AD,通讯通路门店!$S:$S,$G884)</f>
        <v>0</v>
      </c>
      <c r="BL884" s="99">
        <f>SUMIFS(通讯通路门店!$AE:$AE,通讯通路门店!$S:$S,$G884)</f>
        <v>0</v>
      </c>
      <c r="BM884" s="99">
        <f>SUMIFS(通讯通路门店!$AF:$AF,通讯通路门店!$S:$S,$G884)</f>
        <v>0</v>
      </c>
      <c r="BN884" s="99">
        <f>SUMIFS(通讯通路门店!$AG:$AG,通讯通路门店!$S:$S,$G884)</f>
        <v>0</v>
      </c>
      <c r="BO884" s="99">
        <f>SUMIFS(通讯通路门店!$AH:$AH,通讯通路门店!$S:$S,$G884)</f>
        <v>0</v>
      </c>
      <c r="BP884" s="99">
        <f>SUMIFS(通讯通路门店!$AI:$AI,通讯通路门店!$S:$S,$G884)</f>
        <v>0</v>
      </c>
      <c r="BQ884" s="83"/>
    </row>
    <row r="885" spans="1:69">
      <c r="A885" s="99" t="str">
        <f>IFERROR(_xlfn.XLOOKUP($G885,通讯通路门店!$S$4:$S$993931,通讯通路门店!$A$4:$A$993931,0,0),"")</f>
        <v/>
      </c>
      <c r="B885" s="99" t="str">
        <f>IFERROR(_xlfn.XLOOKUP($G885,通讯通路门店!$S$4:$S$993931,通讯通路门店!$B$4:$B$993931,0,0),"")</f>
        <v/>
      </c>
      <c r="C885" s="99" t="str">
        <f>IFERROR(_xlfn.XLOOKUP($G885,通讯通路门店!$S$4:$S$993931,通讯通路门店!$C$4:$C$993931,0,0),"")</f>
        <v/>
      </c>
      <c r="D885" s="99" t="str">
        <f>IFERROR(_xlfn.XLOOKUP($G885,通讯通路门店!$S$4:$S$993931,通讯通路门店!$D$4:$D$993931,0,0),"")</f>
        <v/>
      </c>
      <c r="E885" s="83"/>
      <c r="F885" s="83"/>
      <c r="G885" s="101" t="e">
        <v>#N/A</v>
      </c>
      <c r="H885" s="102" t="str">
        <f>IFERROR(_xlfn.XLOOKUP($G885,通讯通路门店!$S$4:$S$993931,通讯通路门店!$R$4:$R$993931,0,0),"")</f>
        <v/>
      </c>
      <c r="I885" s="83"/>
      <c r="J885" s="83"/>
      <c r="K885" s="83"/>
      <c r="L885" s="83"/>
      <c r="M885" s="83"/>
      <c r="N885" s="83"/>
      <c r="O885" s="83"/>
      <c r="P885" s="83"/>
      <c r="Q885" s="83"/>
      <c r="R885" s="83"/>
      <c r="S885" s="83"/>
      <c r="T885" s="83"/>
      <c r="U885" s="99">
        <f>COUNTIF(通讯通路门店!$S:$S,$G885)</f>
        <v>0</v>
      </c>
      <c r="V885" s="99">
        <f>COUNTIFS(通讯通路门店!$S:$S,$G885,通讯通路门店!$J:$J,"综合卖场")</f>
        <v>0</v>
      </c>
      <c r="W885" s="99">
        <f>SUMIFS(通讯通路门店!$AJ:$AJ,通讯通路门店!$S:$S,通讯客户沙盘!$G885)</f>
        <v>0</v>
      </c>
      <c r="X885" s="99">
        <f t="shared" si="65"/>
        <v>0</v>
      </c>
      <c r="Y885" s="99">
        <f>COUNTIFS(通讯通路门店!$S:$S,$G885,通讯通路门店!$J:$J,"荣耀体验店")+COUNTIFS(通讯通路门店!$S:$S,$G885,通讯通路门店!$J:$J,"荣耀授权专卖店")</f>
        <v>0</v>
      </c>
      <c r="Z885" s="99">
        <f>COUNTIFS(通讯通路门店!$S:$S,$G885,通讯通路门店!$J:$J,"VIVO体验店")</f>
        <v>0</v>
      </c>
      <c r="AA885" s="99">
        <f>COUNTIFS(通讯通路门店!$S:$S,$G885,通讯通路门店!$J:$J,"OPPO体验店")</f>
        <v>0</v>
      </c>
      <c r="AB885" s="99">
        <f>COUNTIFS(通讯通路门店!$S:$S,$G885,通讯通路门店!$J:$J,"华为授权体验店")+COUNTIFS(通讯通路门店!$S:$S,$G885,通讯通路门店!$J:$J,"华为堡垒店")</f>
        <v>0</v>
      </c>
      <c r="AC885" s="99">
        <f>COUNTIFS(通讯通路门店!$S:$S,$G885,通讯通路门店!$J:$J,"小米体验店")</f>
        <v>0</v>
      </c>
      <c r="AD885" s="99">
        <f>COUNTIFS(通讯通路门店!$S:$S,$G885,通讯通路门店!$J:$J,"苹果体验店")</f>
        <v>0</v>
      </c>
      <c r="AE885" s="99">
        <f>COUNTIFS(通讯通路门店!$S:$S,$G885,通讯通路门店!$J:$J,"其他品牌专卖店")</f>
        <v>0</v>
      </c>
      <c r="AF885" s="99">
        <f>SUMIFS(通讯通路门店!$BI:$BI,通讯通路门店!$S:$S,$G885)</f>
        <v>0</v>
      </c>
      <c r="AG885" s="99">
        <f>SUMIFS(通讯通路门店!$BH:$BH,通讯通路门店!$S:$S,$G885)</f>
        <v>0</v>
      </c>
      <c r="AH885" s="99">
        <f t="shared" si="66"/>
        <v>0</v>
      </c>
      <c r="AI885" s="99">
        <f>SUMIFS(通讯通路门店!$BB:$BB,通讯通路门店!$S:$S,$G885)</f>
        <v>0</v>
      </c>
      <c r="AJ885" s="99">
        <f>SUMIFS(通讯通路门店!$BE:$BE,通讯通路门店!$S:$S,$G885)</f>
        <v>0</v>
      </c>
      <c r="AK885" s="99">
        <f>SUMIFS(通讯通路门店!$BG:$BG,通讯通路门店!$S:$S,$G885)</f>
        <v>0</v>
      </c>
      <c r="AL885" s="99">
        <f>SUMIFS(通讯通路门店!$BC:$BC,通讯通路门店!$S:$S,$G885)</f>
        <v>0</v>
      </c>
      <c r="AM885" s="99">
        <f>SUMIFS(通讯通路门店!$BD:$BD,通讯通路门店!$S:$S,$G885)</f>
        <v>0</v>
      </c>
      <c r="AN885" s="99">
        <f>SUMIFS(通讯通路门店!$BF:$BF,通讯通路门店!$S:$S,$G885)</f>
        <v>0</v>
      </c>
      <c r="AO885" s="99">
        <f t="shared" si="67"/>
        <v>0</v>
      </c>
      <c r="AP885" s="99">
        <f>SUMIFS(通讯通路门店!$K:$K,通讯通路门店!$S:$S,$G885)</f>
        <v>0</v>
      </c>
      <c r="AQ885" s="83"/>
      <c r="AR885" s="99">
        <f>SUMIFS(通讯通路门店!$T:$T,通讯通路门店!$S:$S,$G885)</f>
        <v>0</v>
      </c>
      <c r="AS885" s="99">
        <f>SUMIFS(通讯通路门店!$U:$U,通讯通路门店!$S:$S,$G885)</f>
        <v>0</v>
      </c>
      <c r="AT885" s="99">
        <f>SUMIFS(通讯通路门店!$V:$V,通讯通路门店!$S:$S,$G885)</f>
        <v>0</v>
      </c>
      <c r="AU885" s="99">
        <f>SUMIFS(通讯通路门店!$W:$W,通讯通路门店!$S:$S,$G885)</f>
        <v>0</v>
      </c>
      <c r="AV885" s="99">
        <f>SUMIFS(通讯通路门店!$Z:$Z,通讯通路门店!$S:$S,$G885)</f>
        <v>0</v>
      </c>
      <c r="AW885" s="99">
        <f>SUMIFS(通讯通路门店!$AB:$AB,通讯通路门店!$S:$S,$G885)</f>
        <v>0</v>
      </c>
      <c r="AX885" s="99">
        <f>SUMIFS(通讯通路门店!$X:$X,通讯通路门店!$S:$S,$G885)</f>
        <v>0</v>
      </c>
      <c r="AY885" s="99">
        <f>SUMIFS(通讯通路门店!$Y:$Y,通讯通路门店!$S:$S,$G885)</f>
        <v>0</v>
      </c>
      <c r="AZ885" s="99">
        <f>SUMIFS(通讯通路门店!$AA:$AA,通讯通路门店!$S:$S,$G885)</f>
        <v>0</v>
      </c>
      <c r="BA885" s="99">
        <f t="shared" si="68"/>
        <v>0</v>
      </c>
      <c r="BB885" s="99">
        <f t="shared" si="69"/>
        <v>0</v>
      </c>
      <c r="BC885" s="99">
        <f>SUMIFS(通讯通路门店!$W:$W,通讯通路门店!$S:$S,$G885,通讯通路门店!$J:$J,"荣耀体验店")+SUMIFS(通讯通路门店!$W:$W,通讯通路门店!$S:$S,$G885,通讯通路门店!$J:$J,"荣耀授权专卖店")</f>
        <v>0</v>
      </c>
      <c r="BD885" s="99">
        <f>SUMIFS(通讯通路门店!$Z:$Z,通讯通路门店!$S:$S,$G885,通讯通路门店!$J:$J,"VIVO体验店")</f>
        <v>0</v>
      </c>
      <c r="BE885" s="99">
        <f>SUMIFS(通讯通路门店!$AB:$AB,通讯通路门店!$S:$S,$G885,通讯通路门店!$J:$J,"OPPO体验店")</f>
        <v>0</v>
      </c>
      <c r="BF885" s="99">
        <f>SUMIFS(通讯通路门店!$X:$X,通讯通路门店!$S:$S,$G885,通讯通路门店!$J:$J,"华为授权体验店")+SUMIFS(通讯通路门店!$AA:$AA,通讯通路门店!$S:$S,$G885,通讯通路门店!$J:$J,"华为堡垒店")</f>
        <v>0</v>
      </c>
      <c r="BG885" s="99">
        <f>SUMIFS(通讯通路门店!$Y:$Y,通讯通路门店!$S:$S,$G885,通讯通路门店!$J:$J,"小米体验店")</f>
        <v>0</v>
      </c>
      <c r="BH885" s="99">
        <f>SUMIFS(通讯通路门店!$AA:$AA,通讯通路门店!$S:$S,$G885,通讯通路门店!$J:$J,"苹果体验店")</f>
        <v>0</v>
      </c>
      <c r="BI885" s="99">
        <f>SUMIFS(通讯通路门店!$K:$K,通讯通路门店!$S:$S,$G885,通讯通路门店!$J:$J,"其他品牌专卖店")</f>
        <v>0</v>
      </c>
      <c r="BJ885" s="99">
        <f>SUMIFS(通讯通路门店!$AC:$AC,通讯通路门店!$S:$S,$G885)</f>
        <v>0</v>
      </c>
      <c r="BK885" s="99">
        <f>SUMIFS(通讯通路门店!$AD:$AD,通讯通路门店!$S:$S,$G885)</f>
        <v>0</v>
      </c>
      <c r="BL885" s="99">
        <f>SUMIFS(通讯通路门店!$AE:$AE,通讯通路门店!$S:$S,$G885)</f>
        <v>0</v>
      </c>
      <c r="BM885" s="99">
        <f>SUMIFS(通讯通路门店!$AF:$AF,通讯通路门店!$S:$S,$G885)</f>
        <v>0</v>
      </c>
      <c r="BN885" s="99">
        <f>SUMIFS(通讯通路门店!$AG:$AG,通讯通路门店!$S:$S,$G885)</f>
        <v>0</v>
      </c>
      <c r="BO885" s="99">
        <f>SUMIFS(通讯通路门店!$AH:$AH,通讯通路门店!$S:$S,$G885)</f>
        <v>0</v>
      </c>
      <c r="BP885" s="99">
        <f>SUMIFS(通讯通路门店!$AI:$AI,通讯通路门店!$S:$S,$G885)</f>
        <v>0</v>
      </c>
      <c r="BQ885" s="83"/>
    </row>
    <row r="886" spans="1:69">
      <c r="A886" s="99" t="str">
        <f>IFERROR(_xlfn.XLOOKUP($G886,通讯通路门店!$S$4:$S$993931,通讯通路门店!$A$4:$A$993931,0,0),"")</f>
        <v/>
      </c>
      <c r="B886" s="99" t="str">
        <f>IFERROR(_xlfn.XLOOKUP($G886,通讯通路门店!$S$4:$S$993931,通讯通路门店!$B$4:$B$993931,0,0),"")</f>
        <v/>
      </c>
      <c r="C886" s="99" t="str">
        <f>IFERROR(_xlfn.XLOOKUP($G886,通讯通路门店!$S$4:$S$993931,通讯通路门店!$C$4:$C$993931,0,0),"")</f>
        <v/>
      </c>
      <c r="D886" s="99" t="str">
        <f>IFERROR(_xlfn.XLOOKUP($G886,通讯通路门店!$S$4:$S$993931,通讯通路门店!$D$4:$D$993931,0,0),"")</f>
        <v/>
      </c>
      <c r="E886" s="83"/>
      <c r="F886" s="83"/>
      <c r="G886" s="101" t="e">
        <v>#N/A</v>
      </c>
      <c r="H886" s="102" t="str">
        <f>IFERROR(_xlfn.XLOOKUP($G886,通讯通路门店!$S$4:$S$993931,通讯通路门店!$R$4:$R$993931,0,0),"")</f>
        <v/>
      </c>
      <c r="I886" s="83"/>
      <c r="J886" s="83"/>
      <c r="K886" s="83"/>
      <c r="L886" s="83"/>
      <c r="M886" s="83"/>
      <c r="N886" s="83"/>
      <c r="O886" s="83"/>
      <c r="P886" s="83"/>
      <c r="Q886" s="83"/>
      <c r="R886" s="83"/>
      <c r="S886" s="83"/>
      <c r="T886" s="83"/>
      <c r="U886" s="99">
        <f>COUNTIF(通讯通路门店!$S:$S,$G886)</f>
        <v>0</v>
      </c>
      <c r="V886" s="99">
        <f>COUNTIFS(通讯通路门店!$S:$S,$G886,通讯通路门店!$J:$J,"综合卖场")</f>
        <v>0</v>
      </c>
      <c r="W886" s="99">
        <f>SUMIFS(通讯通路门店!$AJ:$AJ,通讯通路门店!$S:$S,通讯客户沙盘!$G886)</f>
        <v>0</v>
      </c>
      <c r="X886" s="99">
        <f t="shared" si="65"/>
        <v>0</v>
      </c>
      <c r="Y886" s="99">
        <f>COUNTIFS(通讯通路门店!$S:$S,$G886,通讯通路门店!$J:$J,"荣耀体验店")+COUNTIFS(通讯通路门店!$S:$S,$G886,通讯通路门店!$J:$J,"荣耀授权专卖店")</f>
        <v>0</v>
      </c>
      <c r="Z886" s="99">
        <f>COUNTIFS(通讯通路门店!$S:$S,$G886,通讯通路门店!$J:$J,"VIVO体验店")</f>
        <v>0</v>
      </c>
      <c r="AA886" s="99">
        <f>COUNTIFS(通讯通路门店!$S:$S,$G886,通讯通路门店!$J:$J,"OPPO体验店")</f>
        <v>0</v>
      </c>
      <c r="AB886" s="99">
        <f>COUNTIFS(通讯通路门店!$S:$S,$G886,通讯通路门店!$J:$J,"华为授权体验店")+COUNTIFS(通讯通路门店!$S:$S,$G886,通讯通路门店!$J:$J,"华为堡垒店")</f>
        <v>0</v>
      </c>
      <c r="AC886" s="99">
        <f>COUNTIFS(通讯通路门店!$S:$S,$G886,通讯通路门店!$J:$J,"小米体验店")</f>
        <v>0</v>
      </c>
      <c r="AD886" s="99">
        <f>COUNTIFS(通讯通路门店!$S:$S,$G886,通讯通路门店!$J:$J,"苹果体验店")</f>
        <v>0</v>
      </c>
      <c r="AE886" s="99">
        <f>COUNTIFS(通讯通路门店!$S:$S,$G886,通讯通路门店!$J:$J,"其他品牌专卖店")</f>
        <v>0</v>
      </c>
      <c r="AF886" s="99">
        <f>SUMIFS(通讯通路门店!$BI:$BI,通讯通路门店!$S:$S,$G886)</f>
        <v>0</v>
      </c>
      <c r="AG886" s="99">
        <f>SUMIFS(通讯通路门店!$BH:$BH,通讯通路门店!$S:$S,$G886)</f>
        <v>0</v>
      </c>
      <c r="AH886" s="99">
        <f t="shared" si="66"/>
        <v>0</v>
      </c>
      <c r="AI886" s="99">
        <f>SUMIFS(通讯通路门店!$BB:$BB,通讯通路门店!$S:$S,$G886)</f>
        <v>0</v>
      </c>
      <c r="AJ886" s="99">
        <f>SUMIFS(通讯通路门店!$BE:$BE,通讯通路门店!$S:$S,$G886)</f>
        <v>0</v>
      </c>
      <c r="AK886" s="99">
        <f>SUMIFS(通讯通路门店!$BG:$BG,通讯通路门店!$S:$S,$G886)</f>
        <v>0</v>
      </c>
      <c r="AL886" s="99">
        <f>SUMIFS(通讯通路门店!$BC:$BC,通讯通路门店!$S:$S,$G886)</f>
        <v>0</v>
      </c>
      <c r="AM886" s="99">
        <f>SUMIFS(通讯通路门店!$BD:$BD,通讯通路门店!$S:$S,$G886)</f>
        <v>0</v>
      </c>
      <c r="AN886" s="99">
        <f>SUMIFS(通讯通路门店!$BF:$BF,通讯通路门店!$S:$S,$G886)</f>
        <v>0</v>
      </c>
      <c r="AO886" s="99">
        <f t="shared" si="67"/>
        <v>0</v>
      </c>
      <c r="AP886" s="99">
        <f>SUMIFS(通讯通路门店!$K:$K,通讯通路门店!$S:$S,$G886)</f>
        <v>0</v>
      </c>
      <c r="AQ886" s="83"/>
      <c r="AR886" s="99">
        <f>SUMIFS(通讯通路门店!$T:$T,通讯通路门店!$S:$S,$G886)</f>
        <v>0</v>
      </c>
      <c r="AS886" s="99">
        <f>SUMIFS(通讯通路门店!$U:$U,通讯通路门店!$S:$S,$G886)</f>
        <v>0</v>
      </c>
      <c r="AT886" s="99">
        <f>SUMIFS(通讯通路门店!$V:$V,通讯通路门店!$S:$S,$G886)</f>
        <v>0</v>
      </c>
      <c r="AU886" s="99">
        <f>SUMIFS(通讯通路门店!$W:$W,通讯通路门店!$S:$S,$G886)</f>
        <v>0</v>
      </c>
      <c r="AV886" s="99">
        <f>SUMIFS(通讯通路门店!$Z:$Z,通讯通路门店!$S:$S,$G886)</f>
        <v>0</v>
      </c>
      <c r="AW886" s="99">
        <f>SUMIFS(通讯通路门店!$AB:$AB,通讯通路门店!$S:$S,$G886)</f>
        <v>0</v>
      </c>
      <c r="AX886" s="99">
        <f>SUMIFS(通讯通路门店!$X:$X,通讯通路门店!$S:$S,$G886)</f>
        <v>0</v>
      </c>
      <c r="AY886" s="99">
        <f>SUMIFS(通讯通路门店!$Y:$Y,通讯通路门店!$S:$S,$G886)</f>
        <v>0</v>
      </c>
      <c r="AZ886" s="99">
        <f>SUMIFS(通讯通路门店!$AA:$AA,通讯通路门店!$S:$S,$G886)</f>
        <v>0</v>
      </c>
      <c r="BA886" s="99">
        <f t="shared" si="68"/>
        <v>0</v>
      </c>
      <c r="BB886" s="99">
        <f t="shared" si="69"/>
        <v>0</v>
      </c>
      <c r="BC886" s="99">
        <f>SUMIFS(通讯通路门店!$W:$W,通讯通路门店!$S:$S,$G886,通讯通路门店!$J:$J,"荣耀体验店")+SUMIFS(通讯通路门店!$W:$W,通讯通路门店!$S:$S,$G886,通讯通路门店!$J:$J,"荣耀授权专卖店")</f>
        <v>0</v>
      </c>
      <c r="BD886" s="99">
        <f>SUMIFS(通讯通路门店!$Z:$Z,通讯通路门店!$S:$S,$G886,通讯通路门店!$J:$J,"VIVO体验店")</f>
        <v>0</v>
      </c>
      <c r="BE886" s="99">
        <f>SUMIFS(通讯通路门店!$AB:$AB,通讯通路门店!$S:$S,$G886,通讯通路门店!$J:$J,"OPPO体验店")</f>
        <v>0</v>
      </c>
      <c r="BF886" s="99">
        <f>SUMIFS(通讯通路门店!$X:$X,通讯通路门店!$S:$S,$G886,通讯通路门店!$J:$J,"华为授权体验店")+SUMIFS(通讯通路门店!$AA:$AA,通讯通路门店!$S:$S,$G886,通讯通路门店!$J:$J,"华为堡垒店")</f>
        <v>0</v>
      </c>
      <c r="BG886" s="99">
        <f>SUMIFS(通讯通路门店!$Y:$Y,通讯通路门店!$S:$S,$G886,通讯通路门店!$J:$J,"小米体验店")</f>
        <v>0</v>
      </c>
      <c r="BH886" s="99">
        <f>SUMIFS(通讯通路门店!$AA:$AA,通讯通路门店!$S:$S,$G886,通讯通路门店!$J:$J,"苹果体验店")</f>
        <v>0</v>
      </c>
      <c r="BI886" s="99">
        <f>SUMIFS(通讯通路门店!$K:$K,通讯通路门店!$S:$S,$G886,通讯通路门店!$J:$J,"其他品牌专卖店")</f>
        <v>0</v>
      </c>
      <c r="BJ886" s="99">
        <f>SUMIFS(通讯通路门店!$AC:$AC,通讯通路门店!$S:$S,$G886)</f>
        <v>0</v>
      </c>
      <c r="BK886" s="99">
        <f>SUMIFS(通讯通路门店!$AD:$AD,通讯通路门店!$S:$S,$G886)</f>
        <v>0</v>
      </c>
      <c r="BL886" s="99">
        <f>SUMIFS(通讯通路门店!$AE:$AE,通讯通路门店!$S:$S,$G886)</f>
        <v>0</v>
      </c>
      <c r="BM886" s="99">
        <f>SUMIFS(通讯通路门店!$AF:$AF,通讯通路门店!$S:$S,$G886)</f>
        <v>0</v>
      </c>
      <c r="BN886" s="99">
        <f>SUMIFS(通讯通路门店!$AG:$AG,通讯通路门店!$S:$S,$G886)</f>
        <v>0</v>
      </c>
      <c r="BO886" s="99">
        <f>SUMIFS(通讯通路门店!$AH:$AH,通讯通路门店!$S:$S,$G886)</f>
        <v>0</v>
      </c>
      <c r="BP886" s="99">
        <f>SUMIFS(通讯通路门店!$AI:$AI,通讯通路门店!$S:$S,$G886)</f>
        <v>0</v>
      </c>
      <c r="BQ886" s="83"/>
    </row>
    <row r="887" spans="1:69">
      <c r="A887" s="99" t="str">
        <f>IFERROR(_xlfn.XLOOKUP($G887,通讯通路门店!$S$4:$S$993931,通讯通路门店!$A$4:$A$993931,0,0),"")</f>
        <v/>
      </c>
      <c r="B887" s="99" t="str">
        <f>IFERROR(_xlfn.XLOOKUP($G887,通讯通路门店!$S$4:$S$993931,通讯通路门店!$B$4:$B$993931,0,0),"")</f>
        <v/>
      </c>
      <c r="C887" s="99" t="str">
        <f>IFERROR(_xlfn.XLOOKUP($G887,通讯通路门店!$S$4:$S$993931,通讯通路门店!$C$4:$C$993931,0,0),"")</f>
        <v/>
      </c>
      <c r="D887" s="99" t="str">
        <f>IFERROR(_xlfn.XLOOKUP($G887,通讯通路门店!$S$4:$S$993931,通讯通路门店!$D$4:$D$993931,0,0),"")</f>
        <v/>
      </c>
      <c r="E887" s="83"/>
      <c r="F887" s="83"/>
      <c r="G887" s="101" t="e">
        <v>#N/A</v>
      </c>
      <c r="H887" s="102" t="str">
        <f>IFERROR(_xlfn.XLOOKUP($G887,通讯通路门店!$S$4:$S$993931,通讯通路门店!$R$4:$R$993931,0,0),"")</f>
        <v/>
      </c>
      <c r="I887" s="83"/>
      <c r="J887" s="83"/>
      <c r="K887" s="83"/>
      <c r="L887" s="83"/>
      <c r="M887" s="83"/>
      <c r="N887" s="83"/>
      <c r="O887" s="83"/>
      <c r="P887" s="83"/>
      <c r="Q887" s="83"/>
      <c r="R887" s="83"/>
      <c r="S887" s="83"/>
      <c r="T887" s="83"/>
      <c r="U887" s="99">
        <f>COUNTIF(通讯通路门店!$S:$S,$G887)</f>
        <v>0</v>
      </c>
      <c r="V887" s="99">
        <f>COUNTIFS(通讯通路门店!$S:$S,$G887,通讯通路门店!$J:$J,"综合卖场")</f>
        <v>0</v>
      </c>
      <c r="W887" s="99">
        <f>SUMIFS(通讯通路门店!$AJ:$AJ,通讯通路门店!$S:$S,通讯客户沙盘!$G887)</f>
        <v>0</v>
      </c>
      <c r="X887" s="99">
        <f t="shared" si="65"/>
        <v>0</v>
      </c>
      <c r="Y887" s="99">
        <f>COUNTIFS(通讯通路门店!$S:$S,$G887,通讯通路门店!$J:$J,"荣耀体验店")+COUNTIFS(通讯通路门店!$S:$S,$G887,通讯通路门店!$J:$J,"荣耀授权专卖店")</f>
        <v>0</v>
      </c>
      <c r="Z887" s="99">
        <f>COUNTIFS(通讯通路门店!$S:$S,$G887,通讯通路门店!$J:$J,"VIVO体验店")</f>
        <v>0</v>
      </c>
      <c r="AA887" s="99">
        <f>COUNTIFS(通讯通路门店!$S:$S,$G887,通讯通路门店!$J:$J,"OPPO体验店")</f>
        <v>0</v>
      </c>
      <c r="AB887" s="99">
        <f>COUNTIFS(通讯通路门店!$S:$S,$G887,通讯通路门店!$J:$J,"华为授权体验店")+COUNTIFS(通讯通路门店!$S:$S,$G887,通讯通路门店!$J:$J,"华为堡垒店")</f>
        <v>0</v>
      </c>
      <c r="AC887" s="99">
        <f>COUNTIFS(通讯通路门店!$S:$S,$G887,通讯通路门店!$J:$J,"小米体验店")</f>
        <v>0</v>
      </c>
      <c r="AD887" s="99">
        <f>COUNTIFS(通讯通路门店!$S:$S,$G887,通讯通路门店!$J:$J,"苹果体验店")</f>
        <v>0</v>
      </c>
      <c r="AE887" s="99">
        <f>COUNTIFS(通讯通路门店!$S:$S,$G887,通讯通路门店!$J:$J,"其他品牌专卖店")</f>
        <v>0</v>
      </c>
      <c r="AF887" s="99">
        <f>SUMIFS(通讯通路门店!$BI:$BI,通讯通路门店!$S:$S,$G887)</f>
        <v>0</v>
      </c>
      <c r="AG887" s="99">
        <f>SUMIFS(通讯通路门店!$BH:$BH,通讯通路门店!$S:$S,$G887)</f>
        <v>0</v>
      </c>
      <c r="AH887" s="99">
        <f t="shared" si="66"/>
        <v>0</v>
      </c>
      <c r="AI887" s="99">
        <f>SUMIFS(通讯通路门店!$BB:$BB,通讯通路门店!$S:$S,$G887)</f>
        <v>0</v>
      </c>
      <c r="AJ887" s="99">
        <f>SUMIFS(通讯通路门店!$BE:$BE,通讯通路门店!$S:$S,$G887)</f>
        <v>0</v>
      </c>
      <c r="AK887" s="99">
        <f>SUMIFS(通讯通路门店!$BG:$BG,通讯通路门店!$S:$S,$G887)</f>
        <v>0</v>
      </c>
      <c r="AL887" s="99">
        <f>SUMIFS(通讯通路门店!$BC:$BC,通讯通路门店!$S:$S,$G887)</f>
        <v>0</v>
      </c>
      <c r="AM887" s="99">
        <f>SUMIFS(通讯通路门店!$BD:$BD,通讯通路门店!$S:$S,$G887)</f>
        <v>0</v>
      </c>
      <c r="AN887" s="99">
        <f>SUMIFS(通讯通路门店!$BF:$BF,通讯通路门店!$S:$S,$G887)</f>
        <v>0</v>
      </c>
      <c r="AO887" s="99">
        <f t="shared" si="67"/>
        <v>0</v>
      </c>
      <c r="AP887" s="99">
        <f>SUMIFS(通讯通路门店!$K:$K,通讯通路门店!$S:$S,$G887)</f>
        <v>0</v>
      </c>
      <c r="AQ887" s="83"/>
      <c r="AR887" s="99">
        <f>SUMIFS(通讯通路门店!$T:$T,通讯通路门店!$S:$S,$G887)</f>
        <v>0</v>
      </c>
      <c r="AS887" s="99">
        <f>SUMIFS(通讯通路门店!$U:$U,通讯通路门店!$S:$S,$G887)</f>
        <v>0</v>
      </c>
      <c r="AT887" s="99">
        <f>SUMIFS(通讯通路门店!$V:$V,通讯通路门店!$S:$S,$G887)</f>
        <v>0</v>
      </c>
      <c r="AU887" s="99">
        <f>SUMIFS(通讯通路门店!$W:$W,通讯通路门店!$S:$S,$G887)</f>
        <v>0</v>
      </c>
      <c r="AV887" s="99">
        <f>SUMIFS(通讯通路门店!$Z:$Z,通讯通路门店!$S:$S,$G887)</f>
        <v>0</v>
      </c>
      <c r="AW887" s="99">
        <f>SUMIFS(通讯通路门店!$AB:$AB,通讯通路门店!$S:$S,$G887)</f>
        <v>0</v>
      </c>
      <c r="AX887" s="99">
        <f>SUMIFS(通讯通路门店!$X:$X,通讯通路门店!$S:$S,$G887)</f>
        <v>0</v>
      </c>
      <c r="AY887" s="99">
        <f>SUMIFS(通讯通路门店!$Y:$Y,通讯通路门店!$S:$S,$G887)</f>
        <v>0</v>
      </c>
      <c r="AZ887" s="99">
        <f>SUMIFS(通讯通路门店!$AA:$AA,通讯通路门店!$S:$S,$G887)</f>
        <v>0</v>
      </c>
      <c r="BA887" s="99">
        <f t="shared" si="68"/>
        <v>0</v>
      </c>
      <c r="BB887" s="99">
        <f t="shared" si="69"/>
        <v>0</v>
      </c>
      <c r="BC887" s="99">
        <f>SUMIFS(通讯通路门店!$W:$W,通讯通路门店!$S:$S,$G887,通讯通路门店!$J:$J,"荣耀体验店")+SUMIFS(通讯通路门店!$W:$W,通讯通路门店!$S:$S,$G887,通讯通路门店!$J:$J,"荣耀授权专卖店")</f>
        <v>0</v>
      </c>
      <c r="BD887" s="99">
        <f>SUMIFS(通讯通路门店!$Z:$Z,通讯通路门店!$S:$S,$G887,通讯通路门店!$J:$J,"VIVO体验店")</f>
        <v>0</v>
      </c>
      <c r="BE887" s="99">
        <f>SUMIFS(通讯通路门店!$AB:$AB,通讯通路门店!$S:$S,$G887,通讯通路门店!$J:$J,"OPPO体验店")</f>
        <v>0</v>
      </c>
      <c r="BF887" s="99">
        <f>SUMIFS(通讯通路门店!$X:$X,通讯通路门店!$S:$S,$G887,通讯通路门店!$J:$J,"华为授权体验店")+SUMIFS(通讯通路门店!$AA:$AA,通讯通路门店!$S:$S,$G887,通讯通路门店!$J:$J,"华为堡垒店")</f>
        <v>0</v>
      </c>
      <c r="BG887" s="99">
        <f>SUMIFS(通讯通路门店!$Y:$Y,通讯通路门店!$S:$S,$G887,通讯通路门店!$J:$J,"小米体验店")</f>
        <v>0</v>
      </c>
      <c r="BH887" s="99">
        <f>SUMIFS(通讯通路门店!$AA:$AA,通讯通路门店!$S:$S,$G887,通讯通路门店!$J:$J,"苹果体验店")</f>
        <v>0</v>
      </c>
      <c r="BI887" s="99">
        <f>SUMIFS(通讯通路门店!$K:$K,通讯通路门店!$S:$S,$G887,通讯通路门店!$J:$J,"其他品牌专卖店")</f>
        <v>0</v>
      </c>
      <c r="BJ887" s="99">
        <f>SUMIFS(通讯通路门店!$AC:$AC,通讯通路门店!$S:$S,$G887)</f>
        <v>0</v>
      </c>
      <c r="BK887" s="99">
        <f>SUMIFS(通讯通路门店!$AD:$AD,通讯通路门店!$S:$S,$G887)</f>
        <v>0</v>
      </c>
      <c r="BL887" s="99">
        <f>SUMIFS(通讯通路门店!$AE:$AE,通讯通路门店!$S:$S,$G887)</f>
        <v>0</v>
      </c>
      <c r="BM887" s="99">
        <f>SUMIFS(通讯通路门店!$AF:$AF,通讯通路门店!$S:$S,$G887)</f>
        <v>0</v>
      </c>
      <c r="BN887" s="99">
        <f>SUMIFS(通讯通路门店!$AG:$AG,通讯通路门店!$S:$S,$G887)</f>
        <v>0</v>
      </c>
      <c r="BO887" s="99">
        <f>SUMIFS(通讯通路门店!$AH:$AH,通讯通路门店!$S:$S,$G887)</f>
        <v>0</v>
      </c>
      <c r="BP887" s="99">
        <f>SUMIFS(通讯通路门店!$AI:$AI,通讯通路门店!$S:$S,$G887)</f>
        <v>0</v>
      </c>
      <c r="BQ887" s="83"/>
    </row>
    <row r="888" spans="1:69">
      <c r="A888" s="99" t="str">
        <f>IFERROR(_xlfn.XLOOKUP($G888,通讯通路门店!$S$4:$S$993931,通讯通路门店!$A$4:$A$993931,0,0),"")</f>
        <v/>
      </c>
      <c r="B888" s="99" t="str">
        <f>IFERROR(_xlfn.XLOOKUP($G888,通讯通路门店!$S$4:$S$993931,通讯通路门店!$B$4:$B$993931,0,0),"")</f>
        <v/>
      </c>
      <c r="C888" s="99" t="str">
        <f>IFERROR(_xlfn.XLOOKUP($G888,通讯通路门店!$S$4:$S$993931,通讯通路门店!$C$4:$C$993931,0,0),"")</f>
        <v/>
      </c>
      <c r="D888" s="99" t="str">
        <f>IFERROR(_xlfn.XLOOKUP($G888,通讯通路门店!$S$4:$S$993931,通讯通路门店!$D$4:$D$993931,0,0),"")</f>
        <v/>
      </c>
      <c r="E888" s="83"/>
      <c r="F888" s="83"/>
      <c r="G888" s="101" t="e">
        <v>#N/A</v>
      </c>
      <c r="H888" s="102" t="str">
        <f>IFERROR(_xlfn.XLOOKUP($G888,通讯通路门店!$S$4:$S$993931,通讯通路门店!$R$4:$R$993931,0,0),"")</f>
        <v/>
      </c>
      <c r="I888" s="83"/>
      <c r="J888" s="83"/>
      <c r="K888" s="83"/>
      <c r="L888" s="83"/>
      <c r="M888" s="83"/>
      <c r="N888" s="83"/>
      <c r="O888" s="83"/>
      <c r="P888" s="83"/>
      <c r="Q888" s="83"/>
      <c r="R888" s="83"/>
      <c r="S888" s="83"/>
      <c r="T888" s="83"/>
      <c r="U888" s="99">
        <f>COUNTIF(通讯通路门店!$S:$S,$G888)</f>
        <v>0</v>
      </c>
      <c r="V888" s="99">
        <f>COUNTIFS(通讯通路门店!$S:$S,$G888,通讯通路门店!$J:$J,"综合卖场")</f>
        <v>0</v>
      </c>
      <c r="W888" s="99">
        <f>SUMIFS(通讯通路门店!$AJ:$AJ,通讯通路门店!$S:$S,通讯客户沙盘!$G888)</f>
        <v>0</v>
      </c>
      <c r="X888" s="99">
        <f t="shared" si="65"/>
        <v>0</v>
      </c>
      <c r="Y888" s="99">
        <f>COUNTIFS(通讯通路门店!$S:$S,$G888,通讯通路门店!$J:$J,"荣耀体验店")+COUNTIFS(通讯通路门店!$S:$S,$G888,通讯通路门店!$J:$J,"荣耀授权专卖店")</f>
        <v>0</v>
      </c>
      <c r="Z888" s="99">
        <f>COUNTIFS(通讯通路门店!$S:$S,$G888,通讯通路门店!$J:$J,"VIVO体验店")</f>
        <v>0</v>
      </c>
      <c r="AA888" s="99">
        <f>COUNTIFS(通讯通路门店!$S:$S,$G888,通讯通路门店!$J:$J,"OPPO体验店")</f>
        <v>0</v>
      </c>
      <c r="AB888" s="99">
        <f>COUNTIFS(通讯通路门店!$S:$S,$G888,通讯通路门店!$J:$J,"华为授权体验店")+COUNTIFS(通讯通路门店!$S:$S,$G888,通讯通路门店!$J:$J,"华为堡垒店")</f>
        <v>0</v>
      </c>
      <c r="AC888" s="99">
        <f>COUNTIFS(通讯通路门店!$S:$S,$G888,通讯通路门店!$J:$J,"小米体验店")</f>
        <v>0</v>
      </c>
      <c r="AD888" s="99">
        <f>COUNTIFS(通讯通路门店!$S:$S,$G888,通讯通路门店!$J:$J,"苹果体验店")</f>
        <v>0</v>
      </c>
      <c r="AE888" s="99">
        <f>COUNTIFS(通讯通路门店!$S:$S,$G888,通讯通路门店!$J:$J,"其他品牌专卖店")</f>
        <v>0</v>
      </c>
      <c r="AF888" s="99">
        <f>SUMIFS(通讯通路门店!$BI:$BI,通讯通路门店!$S:$S,$G888)</f>
        <v>0</v>
      </c>
      <c r="AG888" s="99">
        <f>SUMIFS(通讯通路门店!$BH:$BH,通讯通路门店!$S:$S,$G888)</f>
        <v>0</v>
      </c>
      <c r="AH888" s="99">
        <f t="shared" si="66"/>
        <v>0</v>
      </c>
      <c r="AI888" s="99">
        <f>SUMIFS(通讯通路门店!$BB:$BB,通讯通路门店!$S:$S,$G888)</f>
        <v>0</v>
      </c>
      <c r="AJ888" s="99">
        <f>SUMIFS(通讯通路门店!$BE:$BE,通讯通路门店!$S:$S,$G888)</f>
        <v>0</v>
      </c>
      <c r="AK888" s="99">
        <f>SUMIFS(通讯通路门店!$BG:$BG,通讯通路门店!$S:$S,$G888)</f>
        <v>0</v>
      </c>
      <c r="AL888" s="99">
        <f>SUMIFS(通讯通路门店!$BC:$BC,通讯通路门店!$S:$S,$G888)</f>
        <v>0</v>
      </c>
      <c r="AM888" s="99">
        <f>SUMIFS(通讯通路门店!$BD:$BD,通讯通路门店!$S:$S,$G888)</f>
        <v>0</v>
      </c>
      <c r="AN888" s="99">
        <f>SUMIFS(通讯通路门店!$BF:$BF,通讯通路门店!$S:$S,$G888)</f>
        <v>0</v>
      </c>
      <c r="AO888" s="99">
        <f t="shared" si="67"/>
        <v>0</v>
      </c>
      <c r="AP888" s="99">
        <f>SUMIFS(通讯通路门店!$K:$K,通讯通路门店!$S:$S,$G888)</f>
        <v>0</v>
      </c>
      <c r="AQ888" s="83"/>
      <c r="AR888" s="99">
        <f>SUMIFS(通讯通路门店!$T:$T,通讯通路门店!$S:$S,$G888)</f>
        <v>0</v>
      </c>
      <c r="AS888" s="99">
        <f>SUMIFS(通讯通路门店!$U:$U,通讯通路门店!$S:$S,$G888)</f>
        <v>0</v>
      </c>
      <c r="AT888" s="99">
        <f>SUMIFS(通讯通路门店!$V:$V,通讯通路门店!$S:$S,$G888)</f>
        <v>0</v>
      </c>
      <c r="AU888" s="99">
        <f>SUMIFS(通讯通路门店!$W:$W,通讯通路门店!$S:$S,$G888)</f>
        <v>0</v>
      </c>
      <c r="AV888" s="99">
        <f>SUMIFS(通讯通路门店!$Z:$Z,通讯通路门店!$S:$S,$G888)</f>
        <v>0</v>
      </c>
      <c r="AW888" s="99">
        <f>SUMIFS(通讯通路门店!$AB:$AB,通讯通路门店!$S:$S,$G888)</f>
        <v>0</v>
      </c>
      <c r="AX888" s="99">
        <f>SUMIFS(通讯通路门店!$X:$X,通讯通路门店!$S:$S,$G888)</f>
        <v>0</v>
      </c>
      <c r="AY888" s="99">
        <f>SUMIFS(通讯通路门店!$Y:$Y,通讯通路门店!$S:$S,$G888)</f>
        <v>0</v>
      </c>
      <c r="AZ888" s="99">
        <f>SUMIFS(通讯通路门店!$AA:$AA,通讯通路门店!$S:$S,$G888)</f>
        <v>0</v>
      </c>
      <c r="BA888" s="99">
        <f t="shared" si="68"/>
        <v>0</v>
      </c>
      <c r="BB888" s="99">
        <f t="shared" si="69"/>
        <v>0</v>
      </c>
      <c r="BC888" s="99">
        <f>SUMIFS(通讯通路门店!$W:$W,通讯通路门店!$S:$S,$G888,通讯通路门店!$J:$J,"荣耀体验店")+SUMIFS(通讯通路门店!$W:$W,通讯通路门店!$S:$S,$G888,通讯通路门店!$J:$J,"荣耀授权专卖店")</f>
        <v>0</v>
      </c>
      <c r="BD888" s="99">
        <f>SUMIFS(通讯通路门店!$Z:$Z,通讯通路门店!$S:$S,$G888,通讯通路门店!$J:$J,"VIVO体验店")</f>
        <v>0</v>
      </c>
      <c r="BE888" s="99">
        <f>SUMIFS(通讯通路门店!$AB:$AB,通讯通路门店!$S:$S,$G888,通讯通路门店!$J:$J,"OPPO体验店")</f>
        <v>0</v>
      </c>
      <c r="BF888" s="99">
        <f>SUMIFS(通讯通路门店!$X:$X,通讯通路门店!$S:$S,$G888,通讯通路门店!$J:$J,"华为授权体验店")+SUMIFS(通讯通路门店!$AA:$AA,通讯通路门店!$S:$S,$G888,通讯通路门店!$J:$J,"华为堡垒店")</f>
        <v>0</v>
      </c>
      <c r="BG888" s="99">
        <f>SUMIFS(通讯通路门店!$Y:$Y,通讯通路门店!$S:$S,$G888,通讯通路门店!$J:$J,"小米体验店")</f>
        <v>0</v>
      </c>
      <c r="BH888" s="99">
        <f>SUMIFS(通讯通路门店!$AA:$AA,通讯通路门店!$S:$S,$G888,通讯通路门店!$J:$J,"苹果体验店")</f>
        <v>0</v>
      </c>
      <c r="BI888" s="99">
        <f>SUMIFS(通讯通路门店!$K:$K,通讯通路门店!$S:$S,$G888,通讯通路门店!$J:$J,"其他品牌专卖店")</f>
        <v>0</v>
      </c>
      <c r="BJ888" s="99">
        <f>SUMIFS(通讯通路门店!$AC:$AC,通讯通路门店!$S:$S,$G888)</f>
        <v>0</v>
      </c>
      <c r="BK888" s="99">
        <f>SUMIFS(通讯通路门店!$AD:$AD,通讯通路门店!$S:$S,$G888)</f>
        <v>0</v>
      </c>
      <c r="BL888" s="99">
        <f>SUMIFS(通讯通路门店!$AE:$AE,通讯通路门店!$S:$S,$G888)</f>
        <v>0</v>
      </c>
      <c r="BM888" s="99">
        <f>SUMIFS(通讯通路门店!$AF:$AF,通讯通路门店!$S:$S,$G888)</f>
        <v>0</v>
      </c>
      <c r="BN888" s="99">
        <f>SUMIFS(通讯通路门店!$AG:$AG,通讯通路门店!$S:$S,$G888)</f>
        <v>0</v>
      </c>
      <c r="BO888" s="99">
        <f>SUMIFS(通讯通路门店!$AH:$AH,通讯通路门店!$S:$S,$G888)</f>
        <v>0</v>
      </c>
      <c r="BP888" s="99">
        <f>SUMIFS(通讯通路门店!$AI:$AI,通讯通路门店!$S:$S,$G888)</f>
        <v>0</v>
      </c>
      <c r="BQ888" s="83"/>
    </row>
    <row r="889" spans="1:69">
      <c r="A889" s="99" t="str">
        <f>IFERROR(_xlfn.XLOOKUP($G889,通讯通路门店!$S$4:$S$993931,通讯通路门店!$A$4:$A$993931,0,0),"")</f>
        <v/>
      </c>
      <c r="B889" s="99" t="str">
        <f>IFERROR(_xlfn.XLOOKUP($G889,通讯通路门店!$S$4:$S$993931,通讯通路门店!$B$4:$B$993931,0,0),"")</f>
        <v/>
      </c>
      <c r="C889" s="99" t="str">
        <f>IFERROR(_xlfn.XLOOKUP($G889,通讯通路门店!$S$4:$S$993931,通讯通路门店!$C$4:$C$993931,0,0),"")</f>
        <v/>
      </c>
      <c r="D889" s="99" t="str">
        <f>IFERROR(_xlfn.XLOOKUP($G889,通讯通路门店!$S$4:$S$993931,通讯通路门店!$D$4:$D$993931,0,0),"")</f>
        <v/>
      </c>
      <c r="E889" s="83"/>
      <c r="F889" s="83"/>
      <c r="G889" s="101" t="e">
        <v>#N/A</v>
      </c>
      <c r="H889" s="102" t="str">
        <f>IFERROR(_xlfn.XLOOKUP($G889,通讯通路门店!$S$4:$S$993931,通讯通路门店!$R$4:$R$993931,0,0),"")</f>
        <v/>
      </c>
      <c r="I889" s="83"/>
      <c r="J889" s="83"/>
      <c r="K889" s="83"/>
      <c r="L889" s="83"/>
      <c r="M889" s="83"/>
      <c r="N889" s="83"/>
      <c r="O889" s="83"/>
      <c r="P889" s="83"/>
      <c r="Q889" s="83"/>
      <c r="R889" s="83"/>
      <c r="S889" s="83"/>
      <c r="T889" s="83"/>
      <c r="U889" s="99">
        <f>COUNTIF(通讯通路门店!$S:$S,$G889)</f>
        <v>0</v>
      </c>
      <c r="V889" s="99">
        <f>COUNTIFS(通讯通路门店!$S:$S,$G889,通讯通路门店!$J:$J,"综合卖场")</f>
        <v>0</v>
      </c>
      <c r="W889" s="99">
        <f>SUMIFS(通讯通路门店!$AJ:$AJ,通讯通路门店!$S:$S,通讯客户沙盘!$G889)</f>
        <v>0</v>
      </c>
      <c r="X889" s="99">
        <f t="shared" si="65"/>
        <v>0</v>
      </c>
      <c r="Y889" s="99">
        <f>COUNTIFS(通讯通路门店!$S:$S,$G889,通讯通路门店!$J:$J,"荣耀体验店")+COUNTIFS(通讯通路门店!$S:$S,$G889,通讯通路门店!$J:$J,"荣耀授权专卖店")</f>
        <v>0</v>
      </c>
      <c r="Z889" s="99">
        <f>COUNTIFS(通讯通路门店!$S:$S,$G889,通讯通路门店!$J:$J,"VIVO体验店")</f>
        <v>0</v>
      </c>
      <c r="AA889" s="99">
        <f>COUNTIFS(通讯通路门店!$S:$S,$G889,通讯通路门店!$J:$J,"OPPO体验店")</f>
        <v>0</v>
      </c>
      <c r="AB889" s="99">
        <f>COUNTIFS(通讯通路门店!$S:$S,$G889,通讯通路门店!$J:$J,"华为授权体验店")+COUNTIFS(通讯通路门店!$S:$S,$G889,通讯通路门店!$J:$J,"华为堡垒店")</f>
        <v>0</v>
      </c>
      <c r="AC889" s="99">
        <f>COUNTIFS(通讯通路门店!$S:$S,$G889,通讯通路门店!$J:$J,"小米体验店")</f>
        <v>0</v>
      </c>
      <c r="AD889" s="99">
        <f>COUNTIFS(通讯通路门店!$S:$S,$G889,通讯通路门店!$J:$J,"苹果体验店")</f>
        <v>0</v>
      </c>
      <c r="AE889" s="99">
        <f>COUNTIFS(通讯通路门店!$S:$S,$G889,通讯通路门店!$J:$J,"其他品牌专卖店")</f>
        <v>0</v>
      </c>
      <c r="AF889" s="99">
        <f>SUMIFS(通讯通路门店!$BI:$BI,通讯通路门店!$S:$S,$G889)</f>
        <v>0</v>
      </c>
      <c r="AG889" s="99">
        <f>SUMIFS(通讯通路门店!$BH:$BH,通讯通路门店!$S:$S,$G889)</f>
        <v>0</v>
      </c>
      <c r="AH889" s="99">
        <f t="shared" si="66"/>
        <v>0</v>
      </c>
      <c r="AI889" s="99">
        <f>SUMIFS(通讯通路门店!$BB:$BB,通讯通路门店!$S:$S,$G889)</f>
        <v>0</v>
      </c>
      <c r="AJ889" s="99">
        <f>SUMIFS(通讯通路门店!$BE:$BE,通讯通路门店!$S:$S,$G889)</f>
        <v>0</v>
      </c>
      <c r="AK889" s="99">
        <f>SUMIFS(通讯通路门店!$BG:$BG,通讯通路门店!$S:$S,$G889)</f>
        <v>0</v>
      </c>
      <c r="AL889" s="99">
        <f>SUMIFS(通讯通路门店!$BC:$BC,通讯通路门店!$S:$S,$G889)</f>
        <v>0</v>
      </c>
      <c r="AM889" s="99">
        <f>SUMIFS(通讯通路门店!$BD:$BD,通讯通路门店!$S:$S,$G889)</f>
        <v>0</v>
      </c>
      <c r="AN889" s="99">
        <f>SUMIFS(通讯通路门店!$BF:$BF,通讯通路门店!$S:$S,$G889)</f>
        <v>0</v>
      </c>
      <c r="AO889" s="99">
        <f t="shared" si="67"/>
        <v>0</v>
      </c>
      <c r="AP889" s="99">
        <f>SUMIFS(通讯通路门店!$K:$K,通讯通路门店!$S:$S,$G889)</f>
        <v>0</v>
      </c>
      <c r="AQ889" s="83"/>
      <c r="AR889" s="99">
        <f>SUMIFS(通讯通路门店!$T:$T,通讯通路门店!$S:$S,$G889)</f>
        <v>0</v>
      </c>
      <c r="AS889" s="99">
        <f>SUMIFS(通讯通路门店!$U:$U,通讯通路门店!$S:$S,$G889)</f>
        <v>0</v>
      </c>
      <c r="AT889" s="99">
        <f>SUMIFS(通讯通路门店!$V:$V,通讯通路门店!$S:$S,$G889)</f>
        <v>0</v>
      </c>
      <c r="AU889" s="99">
        <f>SUMIFS(通讯通路门店!$W:$W,通讯通路门店!$S:$S,$G889)</f>
        <v>0</v>
      </c>
      <c r="AV889" s="99">
        <f>SUMIFS(通讯通路门店!$Z:$Z,通讯通路门店!$S:$S,$G889)</f>
        <v>0</v>
      </c>
      <c r="AW889" s="99">
        <f>SUMIFS(通讯通路门店!$AB:$AB,通讯通路门店!$S:$S,$G889)</f>
        <v>0</v>
      </c>
      <c r="AX889" s="99">
        <f>SUMIFS(通讯通路门店!$X:$X,通讯通路门店!$S:$S,$G889)</f>
        <v>0</v>
      </c>
      <c r="AY889" s="99">
        <f>SUMIFS(通讯通路门店!$Y:$Y,通讯通路门店!$S:$S,$G889)</f>
        <v>0</v>
      </c>
      <c r="AZ889" s="99">
        <f>SUMIFS(通讯通路门店!$AA:$AA,通讯通路门店!$S:$S,$G889)</f>
        <v>0</v>
      </c>
      <c r="BA889" s="99">
        <f t="shared" si="68"/>
        <v>0</v>
      </c>
      <c r="BB889" s="99">
        <f t="shared" si="69"/>
        <v>0</v>
      </c>
      <c r="BC889" s="99">
        <f>SUMIFS(通讯通路门店!$W:$W,通讯通路门店!$S:$S,$G889,通讯通路门店!$J:$J,"荣耀体验店")+SUMIFS(通讯通路门店!$W:$W,通讯通路门店!$S:$S,$G889,通讯通路门店!$J:$J,"荣耀授权专卖店")</f>
        <v>0</v>
      </c>
      <c r="BD889" s="99">
        <f>SUMIFS(通讯通路门店!$Z:$Z,通讯通路门店!$S:$S,$G889,通讯通路门店!$J:$J,"VIVO体验店")</f>
        <v>0</v>
      </c>
      <c r="BE889" s="99">
        <f>SUMIFS(通讯通路门店!$AB:$AB,通讯通路门店!$S:$S,$G889,通讯通路门店!$J:$J,"OPPO体验店")</f>
        <v>0</v>
      </c>
      <c r="BF889" s="99">
        <f>SUMIFS(通讯通路门店!$X:$X,通讯通路门店!$S:$S,$G889,通讯通路门店!$J:$J,"华为授权体验店")+SUMIFS(通讯通路门店!$AA:$AA,通讯通路门店!$S:$S,$G889,通讯通路门店!$J:$J,"华为堡垒店")</f>
        <v>0</v>
      </c>
      <c r="BG889" s="99">
        <f>SUMIFS(通讯通路门店!$Y:$Y,通讯通路门店!$S:$S,$G889,通讯通路门店!$J:$J,"小米体验店")</f>
        <v>0</v>
      </c>
      <c r="BH889" s="99">
        <f>SUMIFS(通讯通路门店!$AA:$AA,通讯通路门店!$S:$S,$G889,通讯通路门店!$J:$J,"苹果体验店")</f>
        <v>0</v>
      </c>
      <c r="BI889" s="99">
        <f>SUMIFS(通讯通路门店!$K:$K,通讯通路门店!$S:$S,$G889,通讯通路门店!$J:$J,"其他品牌专卖店")</f>
        <v>0</v>
      </c>
      <c r="BJ889" s="99">
        <f>SUMIFS(通讯通路门店!$AC:$AC,通讯通路门店!$S:$S,$G889)</f>
        <v>0</v>
      </c>
      <c r="BK889" s="99">
        <f>SUMIFS(通讯通路门店!$AD:$AD,通讯通路门店!$S:$S,$G889)</f>
        <v>0</v>
      </c>
      <c r="BL889" s="99">
        <f>SUMIFS(通讯通路门店!$AE:$AE,通讯通路门店!$S:$S,$G889)</f>
        <v>0</v>
      </c>
      <c r="BM889" s="99">
        <f>SUMIFS(通讯通路门店!$AF:$AF,通讯通路门店!$S:$S,$G889)</f>
        <v>0</v>
      </c>
      <c r="BN889" s="99">
        <f>SUMIFS(通讯通路门店!$AG:$AG,通讯通路门店!$S:$S,$G889)</f>
        <v>0</v>
      </c>
      <c r="BO889" s="99">
        <f>SUMIFS(通讯通路门店!$AH:$AH,通讯通路门店!$S:$S,$G889)</f>
        <v>0</v>
      </c>
      <c r="BP889" s="99">
        <f>SUMIFS(通讯通路门店!$AI:$AI,通讯通路门店!$S:$S,$G889)</f>
        <v>0</v>
      </c>
      <c r="BQ889" s="83"/>
    </row>
    <row r="890" spans="1:69">
      <c r="A890" s="99" t="str">
        <f>IFERROR(_xlfn.XLOOKUP($G890,通讯通路门店!$S$4:$S$993931,通讯通路门店!$A$4:$A$993931,0,0),"")</f>
        <v/>
      </c>
      <c r="B890" s="99" t="str">
        <f>IFERROR(_xlfn.XLOOKUP($G890,通讯通路门店!$S$4:$S$993931,通讯通路门店!$B$4:$B$993931,0,0),"")</f>
        <v/>
      </c>
      <c r="C890" s="99" t="str">
        <f>IFERROR(_xlfn.XLOOKUP($G890,通讯通路门店!$S$4:$S$993931,通讯通路门店!$C$4:$C$993931,0,0),"")</f>
        <v/>
      </c>
      <c r="D890" s="99" t="str">
        <f>IFERROR(_xlfn.XLOOKUP($G890,通讯通路门店!$S$4:$S$993931,通讯通路门店!$D$4:$D$993931,0,0),"")</f>
        <v/>
      </c>
      <c r="E890" s="83"/>
      <c r="F890" s="83"/>
      <c r="G890" s="101" t="e">
        <v>#N/A</v>
      </c>
      <c r="H890" s="102" t="str">
        <f>IFERROR(_xlfn.XLOOKUP($G890,通讯通路门店!$S$4:$S$993931,通讯通路门店!$R$4:$R$993931,0,0),"")</f>
        <v/>
      </c>
      <c r="I890" s="83"/>
      <c r="J890" s="83"/>
      <c r="K890" s="83"/>
      <c r="L890" s="83"/>
      <c r="M890" s="83"/>
      <c r="N890" s="83"/>
      <c r="O890" s="83"/>
      <c r="P890" s="83"/>
      <c r="Q890" s="83"/>
      <c r="R890" s="83"/>
      <c r="S890" s="83"/>
      <c r="T890" s="83"/>
      <c r="U890" s="99">
        <f>COUNTIF(通讯通路门店!$S:$S,$G890)</f>
        <v>0</v>
      </c>
      <c r="V890" s="99">
        <f>COUNTIFS(通讯通路门店!$S:$S,$G890,通讯通路门店!$J:$J,"综合卖场")</f>
        <v>0</v>
      </c>
      <c r="W890" s="99">
        <f>SUMIFS(通讯通路门店!$AJ:$AJ,通讯通路门店!$S:$S,通讯客户沙盘!$G890)</f>
        <v>0</v>
      </c>
      <c r="X890" s="99">
        <f t="shared" si="65"/>
        <v>0</v>
      </c>
      <c r="Y890" s="99">
        <f>COUNTIFS(通讯通路门店!$S:$S,$G890,通讯通路门店!$J:$J,"荣耀体验店")+COUNTIFS(通讯通路门店!$S:$S,$G890,通讯通路门店!$J:$J,"荣耀授权专卖店")</f>
        <v>0</v>
      </c>
      <c r="Z890" s="99">
        <f>COUNTIFS(通讯通路门店!$S:$S,$G890,通讯通路门店!$J:$J,"VIVO体验店")</f>
        <v>0</v>
      </c>
      <c r="AA890" s="99">
        <f>COUNTIFS(通讯通路门店!$S:$S,$G890,通讯通路门店!$J:$J,"OPPO体验店")</f>
        <v>0</v>
      </c>
      <c r="AB890" s="99">
        <f>COUNTIFS(通讯通路门店!$S:$S,$G890,通讯通路门店!$J:$J,"华为授权体验店")+COUNTIFS(通讯通路门店!$S:$S,$G890,通讯通路门店!$J:$J,"华为堡垒店")</f>
        <v>0</v>
      </c>
      <c r="AC890" s="99">
        <f>COUNTIFS(通讯通路门店!$S:$S,$G890,通讯通路门店!$J:$J,"小米体验店")</f>
        <v>0</v>
      </c>
      <c r="AD890" s="99">
        <f>COUNTIFS(通讯通路门店!$S:$S,$G890,通讯通路门店!$J:$J,"苹果体验店")</f>
        <v>0</v>
      </c>
      <c r="AE890" s="99">
        <f>COUNTIFS(通讯通路门店!$S:$S,$G890,通讯通路门店!$J:$J,"其他品牌专卖店")</f>
        <v>0</v>
      </c>
      <c r="AF890" s="99">
        <f>SUMIFS(通讯通路门店!$BI:$BI,通讯通路门店!$S:$S,$G890)</f>
        <v>0</v>
      </c>
      <c r="AG890" s="99">
        <f>SUMIFS(通讯通路门店!$BH:$BH,通讯通路门店!$S:$S,$G890)</f>
        <v>0</v>
      </c>
      <c r="AH890" s="99">
        <f t="shared" si="66"/>
        <v>0</v>
      </c>
      <c r="AI890" s="99">
        <f>SUMIFS(通讯通路门店!$BB:$BB,通讯通路门店!$S:$S,$G890)</f>
        <v>0</v>
      </c>
      <c r="AJ890" s="99">
        <f>SUMIFS(通讯通路门店!$BE:$BE,通讯通路门店!$S:$S,$G890)</f>
        <v>0</v>
      </c>
      <c r="AK890" s="99">
        <f>SUMIFS(通讯通路门店!$BG:$BG,通讯通路门店!$S:$S,$G890)</f>
        <v>0</v>
      </c>
      <c r="AL890" s="99">
        <f>SUMIFS(通讯通路门店!$BC:$BC,通讯通路门店!$S:$S,$G890)</f>
        <v>0</v>
      </c>
      <c r="AM890" s="99">
        <f>SUMIFS(通讯通路门店!$BD:$BD,通讯通路门店!$S:$S,$G890)</f>
        <v>0</v>
      </c>
      <c r="AN890" s="99">
        <f>SUMIFS(通讯通路门店!$BF:$BF,通讯通路门店!$S:$S,$G890)</f>
        <v>0</v>
      </c>
      <c r="AO890" s="99">
        <f t="shared" si="67"/>
        <v>0</v>
      </c>
      <c r="AP890" s="99">
        <f>SUMIFS(通讯通路门店!$K:$K,通讯通路门店!$S:$S,$G890)</f>
        <v>0</v>
      </c>
      <c r="AQ890" s="83"/>
      <c r="AR890" s="99">
        <f>SUMIFS(通讯通路门店!$T:$T,通讯通路门店!$S:$S,$G890)</f>
        <v>0</v>
      </c>
      <c r="AS890" s="99">
        <f>SUMIFS(通讯通路门店!$U:$U,通讯通路门店!$S:$S,$G890)</f>
        <v>0</v>
      </c>
      <c r="AT890" s="99">
        <f>SUMIFS(通讯通路门店!$V:$V,通讯通路门店!$S:$S,$G890)</f>
        <v>0</v>
      </c>
      <c r="AU890" s="99">
        <f>SUMIFS(通讯通路门店!$W:$W,通讯通路门店!$S:$S,$G890)</f>
        <v>0</v>
      </c>
      <c r="AV890" s="99">
        <f>SUMIFS(通讯通路门店!$Z:$Z,通讯通路门店!$S:$S,$G890)</f>
        <v>0</v>
      </c>
      <c r="AW890" s="99">
        <f>SUMIFS(通讯通路门店!$AB:$AB,通讯通路门店!$S:$S,$G890)</f>
        <v>0</v>
      </c>
      <c r="AX890" s="99">
        <f>SUMIFS(通讯通路门店!$X:$X,通讯通路门店!$S:$S,$G890)</f>
        <v>0</v>
      </c>
      <c r="AY890" s="99">
        <f>SUMIFS(通讯通路门店!$Y:$Y,通讯通路门店!$S:$S,$G890)</f>
        <v>0</v>
      </c>
      <c r="AZ890" s="99">
        <f>SUMIFS(通讯通路门店!$AA:$AA,通讯通路门店!$S:$S,$G890)</f>
        <v>0</v>
      </c>
      <c r="BA890" s="99">
        <f t="shared" si="68"/>
        <v>0</v>
      </c>
      <c r="BB890" s="99">
        <f t="shared" si="69"/>
        <v>0</v>
      </c>
      <c r="BC890" s="99">
        <f>SUMIFS(通讯通路门店!$W:$W,通讯通路门店!$S:$S,$G890,通讯通路门店!$J:$J,"荣耀体验店")+SUMIFS(通讯通路门店!$W:$W,通讯通路门店!$S:$S,$G890,通讯通路门店!$J:$J,"荣耀授权专卖店")</f>
        <v>0</v>
      </c>
      <c r="BD890" s="99">
        <f>SUMIFS(通讯通路门店!$Z:$Z,通讯通路门店!$S:$S,$G890,通讯通路门店!$J:$J,"VIVO体验店")</f>
        <v>0</v>
      </c>
      <c r="BE890" s="99">
        <f>SUMIFS(通讯通路门店!$AB:$AB,通讯通路门店!$S:$S,$G890,通讯通路门店!$J:$J,"OPPO体验店")</f>
        <v>0</v>
      </c>
      <c r="BF890" s="99">
        <f>SUMIFS(通讯通路门店!$X:$X,通讯通路门店!$S:$S,$G890,通讯通路门店!$J:$J,"华为授权体验店")+SUMIFS(通讯通路门店!$AA:$AA,通讯通路门店!$S:$S,$G890,通讯通路门店!$J:$J,"华为堡垒店")</f>
        <v>0</v>
      </c>
      <c r="BG890" s="99">
        <f>SUMIFS(通讯通路门店!$Y:$Y,通讯通路门店!$S:$S,$G890,通讯通路门店!$J:$J,"小米体验店")</f>
        <v>0</v>
      </c>
      <c r="BH890" s="99">
        <f>SUMIFS(通讯通路门店!$AA:$AA,通讯通路门店!$S:$S,$G890,通讯通路门店!$J:$J,"苹果体验店")</f>
        <v>0</v>
      </c>
      <c r="BI890" s="99">
        <f>SUMIFS(通讯通路门店!$K:$K,通讯通路门店!$S:$S,$G890,通讯通路门店!$J:$J,"其他品牌专卖店")</f>
        <v>0</v>
      </c>
      <c r="BJ890" s="99">
        <f>SUMIFS(通讯通路门店!$AC:$AC,通讯通路门店!$S:$S,$G890)</f>
        <v>0</v>
      </c>
      <c r="BK890" s="99">
        <f>SUMIFS(通讯通路门店!$AD:$AD,通讯通路门店!$S:$S,$G890)</f>
        <v>0</v>
      </c>
      <c r="BL890" s="99">
        <f>SUMIFS(通讯通路门店!$AE:$AE,通讯通路门店!$S:$S,$G890)</f>
        <v>0</v>
      </c>
      <c r="BM890" s="99">
        <f>SUMIFS(通讯通路门店!$AF:$AF,通讯通路门店!$S:$S,$G890)</f>
        <v>0</v>
      </c>
      <c r="BN890" s="99">
        <f>SUMIFS(通讯通路门店!$AG:$AG,通讯通路门店!$S:$S,$G890)</f>
        <v>0</v>
      </c>
      <c r="BO890" s="99">
        <f>SUMIFS(通讯通路门店!$AH:$AH,通讯通路门店!$S:$S,$G890)</f>
        <v>0</v>
      </c>
      <c r="BP890" s="99">
        <f>SUMIFS(通讯通路门店!$AI:$AI,通讯通路门店!$S:$S,$G890)</f>
        <v>0</v>
      </c>
      <c r="BQ890" s="83"/>
    </row>
    <row r="891" spans="1:69">
      <c r="A891" s="99" t="str">
        <f>IFERROR(_xlfn.XLOOKUP($G891,通讯通路门店!$S$4:$S$993931,通讯通路门店!$A$4:$A$993931,0,0),"")</f>
        <v/>
      </c>
      <c r="B891" s="99" t="str">
        <f>IFERROR(_xlfn.XLOOKUP($G891,通讯通路门店!$S$4:$S$993931,通讯通路门店!$B$4:$B$993931,0,0),"")</f>
        <v/>
      </c>
      <c r="C891" s="99" t="str">
        <f>IFERROR(_xlfn.XLOOKUP($G891,通讯通路门店!$S$4:$S$993931,通讯通路门店!$C$4:$C$993931,0,0),"")</f>
        <v/>
      </c>
      <c r="D891" s="99" t="str">
        <f>IFERROR(_xlfn.XLOOKUP($G891,通讯通路门店!$S$4:$S$993931,通讯通路门店!$D$4:$D$993931,0,0),"")</f>
        <v/>
      </c>
      <c r="E891" s="83"/>
      <c r="F891" s="83"/>
      <c r="G891" s="101" t="e">
        <v>#N/A</v>
      </c>
      <c r="H891" s="102" t="str">
        <f>IFERROR(_xlfn.XLOOKUP($G891,通讯通路门店!$S$4:$S$993931,通讯通路门店!$R$4:$R$993931,0,0),"")</f>
        <v/>
      </c>
      <c r="I891" s="83"/>
      <c r="J891" s="83"/>
      <c r="K891" s="83"/>
      <c r="L891" s="83"/>
      <c r="M891" s="83"/>
      <c r="N891" s="83"/>
      <c r="O891" s="83"/>
      <c r="P891" s="83"/>
      <c r="Q891" s="83"/>
      <c r="R891" s="83"/>
      <c r="S891" s="83"/>
      <c r="T891" s="83"/>
      <c r="U891" s="99">
        <f>COUNTIF(通讯通路门店!$S:$S,$G891)</f>
        <v>0</v>
      </c>
      <c r="V891" s="99">
        <f>COUNTIFS(通讯通路门店!$S:$S,$G891,通讯通路门店!$J:$J,"综合卖场")</f>
        <v>0</v>
      </c>
      <c r="W891" s="99">
        <f>SUMIFS(通讯通路门店!$AJ:$AJ,通讯通路门店!$S:$S,通讯客户沙盘!$G891)</f>
        <v>0</v>
      </c>
      <c r="X891" s="99">
        <f t="shared" si="65"/>
        <v>0</v>
      </c>
      <c r="Y891" s="99">
        <f>COUNTIFS(通讯通路门店!$S:$S,$G891,通讯通路门店!$J:$J,"荣耀体验店")+COUNTIFS(通讯通路门店!$S:$S,$G891,通讯通路门店!$J:$J,"荣耀授权专卖店")</f>
        <v>0</v>
      </c>
      <c r="Z891" s="99">
        <f>COUNTIFS(通讯通路门店!$S:$S,$G891,通讯通路门店!$J:$J,"VIVO体验店")</f>
        <v>0</v>
      </c>
      <c r="AA891" s="99">
        <f>COUNTIFS(通讯通路门店!$S:$S,$G891,通讯通路门店!$J:$J,"OPPO体验店")</f>
        <v>0</v>
      </c>
      <c r="AB891" s="99">
        <f>COUNTIFS(通讯通路门店!$S:$S,$G891,通讯通路门店!$J:$J,"华为授权体验店")+COUNTIFS(通讯通路门店!$S:$S,$G891,通讯通路门店!$J:$J,"华为堡垒店")</f>
        <v>0</v>
      </c>
      <c r="AC891" s="99">
        <f>COUNTIFS(通讯通路门店!$S:$S,$G891,通讯通路门店!$J:$J,"小米体验店")</f>
        <v>0</v>
      </c>
      <c r="AD891" s="99">
        <f>COUNTIFS(通讯通路门店!$S:$S,$G891,通讯通路门店!$J:$J,"苹果体验店")</f>
        <v>0</v>
      </c>
      <c r="AE891" s="99">
        <f>COUNTIFS(通讯通路门店!$S:$S,$G891,通讯通路门店!$J:$J,"其他品牌专卖店")</f>
        <v>0</v>
      </c>
      <c r="AF891" s="99">
        <f>SUMIFS(通讯通路门店!$BI:$BI,通讯通路门店!$S:$S,$G891)</f>
        <v>0</v>
      </c>
      <c r="AG891" s="99">
        <f>SUMIFS(通讯通路门店!$BH:$BH,通讯通路门店!$S:$S,$G891)</f>
        <v>0</v>
      </c>
      <c r="AH891" s="99">
        <f t="shared" si="66"/>
        <v>0</v>
      </c>
      <c r="AI891" s="99">
        <f>SUMIFS(通讯通路门店!$BB:$BB,通讯通路门店!$S:$S,$G891)</f>
        <v>0</v>
      </c>
      <c r="AJ891" s="99">
        <f>SUMIFS(通讯通路门店!$BE:$BE,通讯通路门店!$S:$S,$G891)</f>
        <v>0</v>
      </c>
      <c r="AK891" s="99">
        <f>SUMIFS(通讯通路门店!$BG:$BG,通讯通路门店!$S:$S,$G891)</f>
        <v>0</v>
      </c>
      <c r="AL891" s="99">
        <f>SUMIFS(通讯通路门店!$BC:$BC,通讯通路门店!$S:$S,$G891)</f>
        <v>0</v>
      </c>
      <c r="AM891" s="99">
        <f>SUMIFS(通讯通路门店!$BD:$BD,通讯通路门店!$S:$S,$G891)</f>
        <v>0</v>
      </c>
      <c r="AN891" s="99">
        <f>SUMIFS(通讯通路门店!$BF:$BF,通讯通路门店!$S:$S,$G891)</f>
        <v>0</v>
      </c>
      <c r="AO891" s="99">
        <f t="shared" si="67"/>
        <v>0</v>
      </c>
      <c r="AP891" s="99">
        <f>SUMIFS(通讯通路门店!$K:$K,通讯通路门店!$S:$S,$G891)</f>
        <v>0</v>
      </c>
      <c r="AQ891" s="83"/>
      <c r="AR891" s="99">
        <f>SUMIFS(通讯通路门店!$T:$T,通讯通路门店!$S:$S,$G891)</f>
        <v>0</v>
      </c>
      <c r="AS891" s="99">
        <f>SUMIFS(通讯通路门店!$U:$U,通讯通路门店!$S:$S,$G891)</f>
        <v>0</v>
      </c>
      <c r="AT891" s="99">
        <f>SUMIFS(通讯通路门店!$V:$V,通讯通路门店!$S:$S,$G891)</f>
        <v>0</v>
      </c>
      <c r="AU891" s="99">
        <f>SUMIFS(通讯通路门店!$W:$W,通讯通路门店!$S:$S,$G891)</f>
        <v>0</v>
      </c>
      <c r="AV891" s="99">
        <f>SUMIFS(通讯通路门店!$Z:$Z,通讯通路门店!$S:$S,$G891)</f>
        <v>0</v>
      </c>
      <c r="AW891" s="99">
        <f>SUMIFS(通讯通路门店!$AB:$AB,通讯通路门店!$S:$S,$G891)</f>
        <v>0</v>
      </c>
      <c r="AX891" s="99">
        <f>SUMIFS(通讯通路门店!$X:$X,通讯通路门店!$S:$S,$G891)</f>
        <v>0</v>
      </c>
      <c r="AY891" s="99">
        <f>SUMIFS(通讯通路门店!$Y:$Y,通讯通路门店!$S:$S,$G891)</f>
        <v>0</v>
      </c>
      <c r="AZ891" s="99">
        <f>SUMIFS(通讯通路门店!$AA:$AA,通讯通路门店!$S:$S,$G891)</f>
        <v>0</v>
      </c>
      <c r="BA891" s="99">
        <f t="shared" si="68"/>
        <v>0</v>
      </c>
      <c r="BB891" s="99">
        <f t="shared" si="69"/>
        <v>0</v>
      </c>
      <c r="BC891" s="99">
        <f>SUMIFS(通讯通路门店!$W:$W,通讯通路门店!$S:$S,$G891,通讯通路门店!$J:$J,"荣耀体验店")+SUMIFS(通讯通路门店!$W:$W,通讯通路门店!$S:$S,$G891,通讯通路门店!$J:$J,"荣耀授权专卖店")</f>
        <v>0</v>
      </c>
      <c r="BD891" s="99">
        <f>SUMIFS(通讯通路门店!$Z:$Z,通讯通路门店!$S:$S,$G891,通讯通路门店!$J:$J,"VIVO体验店")</f>
        <v>0</v>
      </c>
      <c r="BE891" s="99">
        <f>SUMIFS(通讯通路门店!$AB:$AB,通讯通路门店!$S:$S,$G891,通讯通路门店!$J:$J,"OPPO体验店")</f>
        <v>0</v>
      </c>
      <c r="BF891" s="99">
        <f>SUMIFS(通讯通路门店!$X:$X,通讯通路门店!$S:$S,$G891,通讯通路门店!$J:$J,"华为授权体验店")+SUMIFS(通讯通路门店!$AA:$AA,通讯通路门店!$S:$S,$G891,通讯通路门店!$J:$J,"华为堡垒店")</f>
        <v>0</v>
      </c>
      <c r="BG891" s="99">
        <f>SUMIFS(通讯通路门店!$Y:$Y,通讯通路门店!$S:$S,$G891,通讯通路门店!$J:$J,"小米体验店")</f>
        <v>0</v>
      </c>
      <c r="BH891" s="99">
        <f>SUMIFS(通讯通路门店!$AA:$AA,通讯通路门店!$S:$S,$G891,通讯通路门店!$J:$J,"苹果体验店")</f>
        <v>0</v>
      </c>
      <c r="BI891" s="99">
        <f>SUMIFS(通讯通路门店!$K:$K,通讯通路门店!$S:$S,$G891,通讯通路门店!$J:$J,"其他品牌专卖店")</f>
        <v>0</v>
      </c>
      <c r="BJ891" s="99">
        <f>SUMIFS(通讯通路门店!$AC:$AC,通讯通路门店!$S:$S,$G891)</f>
        <v>0</v>
      </c>
      <c r="BK891" s="99">
        <f>SUMIFS(通讯通路门店!$AD:$AD,通讯通路门店!$S:$S,$G891)</f>
        <v>0</v>
      </c>
      <c r="BL891" s="99">
        <f>SUMIFS(通讯通路门店!$AE:$AE,通讯通路门店!$S:$S,$G891)</f>
        <v>0</v>
      </c>
      <c r="BM891" s="99">
        <f>SUMIFS(通讯通路门店!$AF:$AF,通讯通路门店!$S:$S,$G891)</f>
        <v>0</v>
      </c>
      <c r="BN891" s="99">
        <f>SUMIFS(通讯通路门店!$AG:$AG,通讯通路门店!$S:$S,$G891)</f>
        <v>0</v>
      </c>
      <c r="BO891" s="99">
        <f>SUMIFS(通讯通路门店!$AH:$AH,通讯通路门店!$S:$S,$G891)</f>
        <v>0</v>
      </c>
      <c r="BP891" s="99">
        <f>SUMIFS(通讯通路门店!$AI:$AI,通讯通路门店!$S:$S,$G891)</f>
        <v>0</v>
      </c>
      <c r="BQ891" s="83"/>
    </row>
    <row r="892" spans="1:69">
      <c r="A892" s="99" t="str">
        <f>IFERROR(_xlfn.XLOOKUP($G892,通讯通路门店!$S$4:$S$993931,通讯通路门店!$A$4:$A$993931,0,0),"")</f>
        <v/>
      </c>
      <c r="B892" s="99" t="str">
        <f>IFERROR(_xlfn.XLOOKUP($G892,通讯通路门店!$S$4:$S$993931,通讯通路门店!$B$4:$B$993931,0,0),"")</f>
        <v/>
      </c>
      <c r="C892" s="99" t="str">
        <f>IFERROR(_xlfn.XLOOKUP($G892,通讯通路门店!$S$4:$S$993931,通讯通路门店!$C$4:$C$993931,0,0),"")</f>
        <v/>
      </c>
      <c r="D892" s="99" t="str">
        <f>IFERROR(_xlfn.XLOOKUP($G892,通讯通路门店!$S$4:$S$993931,通讯通路门店!$D$4:$D$993931,0,0),"")</f>
        <v/>
      </c>
      <c r="E892" s="83"/>
      <c r="F892" s="83"/>
      <c r="G892" s="101" t="e">
        <v>#N/A</v>
      </c>
      <c r="H892" s="102" t="str">
        <f>IFERROR(_xlfn.XLOOKUP($G892,通讯通路门店!$S$4:$S$993931,通讯通路门店!$R$4:$R$993931,0,0),"")</f>
        <v/>
      </c>
      <c r="I892" s="83"/>
      <c r="J892" s="83"/>
      <c r="K892" s="83"/>
      <c r="L892" s="83"/>
      <c r="M892" s="83"/>
      <c r="N892" s="83"/>
      <c r="O892" s="83"/>
      <c r="P892" s="83"/>
      <c r="Q892" s="83"/>
      <c r="R892" s="83"/>
      <c r="S892" s="83"/>
      <c r="T892" s="83"/>
      <c r="U892" s="99">
        <f>COUNTIF(通讯通路门店!$S:$S,$G892)</f>
        <v>0</v>
      </c>
      <c r="V892" s="99">
        <f>COUNTIFS(通讯通路门店!$S:$S,$G892,通讯通路门店!$J:$J,"综合卖场")</f>
        <v>0</v>
      </c>
      <c r="W892" s="99">
        <f>SUMIFS(通讯通路门店!$AJ:$AJ,通讯通路门店!$S:$S,通讯客户沙盘!$G892)</f>
        <v>0</v>
      </c>
      <c r="X892" s="99">
        <f t="shared" si="65"/>
        <v>0</v>
      </c>
      <c r="Y892" s="99">
        <f>COUNTIFS(通讯通路门店!$S:$S,$G892,通讯通路门店!$J:$J,"荣耀体验店")+COUNTIFS(通讯通路门店!$S:$S,$G892,通讯通路门店!$J:$J,"荣耀授权专卖店")</f>
        <v>0</v>
      </c>
      <c r="Z892" s="99">
        <f>COUNTIFS(通讯通路门店!$S:$S,$G892,通讯通路门店!$J:$J,"VIVO体验店")</f>
        <v>0</v>
      </c>
      <c r="AA892" s="99">
        <f>COUNTIFS(通讯通路门店!$S:$S,$G892,通讯通路门店!$J:$J,"OPPO体验店")</f>
        <v>0</v>
      </c>
      <c r="AB892" s="99">
        <f>COUNTIFS(通讯通路门店!$S:$S,$G892,通讯通路门店!$J:$J,"华为授权体验店")+COUNTIFS(通讯通路门店!$S:$S,$G892,通讯通路门店!$J:$J,"华为堡垒店")</f>
        <v>0</v>
      </c>
      <c r="AC892" s="99">
        <f>COUNTIFS(通讯通路门店!$S:$S,$G892,通讯通路门店!$J:$J,"小米体验店")</f>
        <v>0</v>
      </c>
      <c r="AD892" s="99">
        <f>COUNTIFS(通讯通路门店!$S:$S,$G892,通讯通路门店!$J:$J,"苹果体验店")</f>
        <v>0</v>
      </c>
      <c r="AE892" s="99">
        <f>COUNTIFS(通讯通路门店!$S:$S,$G892,通讯通路门店!$J:$J,"其他品牌专卖店")</f>
        <v>0</v>
      </c>
      <c r="AF892" s="99">
        <f>SUMIFS(通讯通路门店!$BI:$BI,通讯通路门店!$S:$S,$G892)</f>
        <v>0</v>
      </c>
      <c r="AG892" s="99">
        <f>SUMIFS(通讯通路门店!$BH:$BH,通讯通路门店!$S:$S,$G892)</f>
        <v>0</v>
      </c>
      <c r="AH892" s="99">
        <f t="shared" si="66"/>
        <v>0</v>
      </c>
      <c r="AI892" s="99">
        <f>SUMIFS(通讯通路门店!$BB:$BB,通讯通路门店!$S:$S,$G892)</f>
        <v>0</v>
      </c>
      <c r="AJ892" s="99">
        <f>SUMIFS(通讯通路门店!$BE:$BE,通讯通路门店!$S:$S,$G892)</f>
        <v>0</v>
      </c>
      <c r="AK892" s="99">
        <f>SUMIFS(通讯通路门店!$BG:$BG,通讯通路门店!$S:$S,$G892)</f>
        <v>0</v>
      </c>
      <c r="AL892" s="99">
        <f>SUMIFS(通讯通路门店!$BC:$BC,通讯通路门店!$S:$S,$G892)</f>
        <v>0</v>
      </c>
      <c r="AM892" s="99">
        <f>SUMIFS(通讯通路门店!$BD:$BD,通讯通路门店!$S:$S,$G892)</f>
        <v>0</v>
      </c>
      <c r="AN892" s="99">
        <f>SUMIFS(通讯通路门店!$BF:$BF,通讯通路门店!$S:$S,$G892)</f>
        <v>0</v>
      </c>
      <c r="AO892" s="99">
        <f t="shared" si="67"/>
        <v>0</v>
      </c>
      <c r="AP892" s="99">
        <f>SUMIFS(通讯通路门店!$K:$K,通讯通路门店!$S:$S,$G892)</f>
        <v>0</v>
      </c>
      <c r="AQ892" s="83"/>
      <c r="AR892" s="99">
        <f>SUMIFS(通讯通路门店!$T:$T,通讯通路门店!$S:$S,$G892)</f>
        <v>0</v>
      </c>
      <c r="AS892" s="99">
        <f>SUMIFS(通讯通路门店!$U:$U,通讯通路门店!$S:$S,$G892)</f>
        <v>0</v>
      </c>
      <c r="AT892" s="99">
        <f>SUMIFS(通讯通路门店!$V:$V,通讯通路门店!$S:$S,$G892)</f>
        <v>0</v>
      </c>
      <c r="AU892" s="99">
        <f>SUMIFS(通讯通路门店!$W:$W,通讯通路门店!$S:$S,$G892)</f>
        <v>0</v>
      </c>
      <c r="AV892" s="99">
        <f>SUMIFS(通讯通路门店!$Z:$Z,通讯通路门店!$S:$S,$G892)</f>
        <v>0</v>
      </c>
      <c r="AW892" s="99">
        <f>SUMIFS(通讯通路门店!$AB:$AB,通讯通路门店!$S:$S,$G892)</f>
        <v>0</v>
      </c>
      <c r="AX892" s="99">
        <f>SUMIFS(通讯通路门店!$X:$X,通讯通路门店!$S:$S,$G892)</f>
        <v>0</v>
      </c>
      <c r="AY892" s="99">
        <f>SUMIFS(通讯通路门店!$Y:$Y,通讯通路门店!$S:$S,$G892)</f>
        <v>0</v>
      </c>
      <c r="AZ892" s="99">
        <f>SUMIFS(通讯通路门店!$AA:$AA,通讯通路门店!$S:$S,$G892)</f>
        <v>0</v>
      </c>
      <c r="BA892" s="99">
        <f t="shared" si="68"/>
        <v>0</v>
      </c>
      <c r="BB892" s="99">
        <f t="shared" si="69"/>
        <v>0</v>
      </c>
      <c r="BC892" s="99">
        <f>SUMIFS(通讯通路门店!$W:$W,通讯通路门店!$S:$S,$G892,通讯通路门店!$J:$J,"荣耀体验店")+SUMIFS(通讯通路门店!$W:$W,通讯通路门店!$S:$S,$G892,通讯通路门店!$J:$J,"荣耀授权专卖店")</f>
        <v>0</v>
      </c>
      <c r="BD892" s="99">
        <f>SUMIFS(通讯通路门店!$Z:$Z,通讯通路门店!$S:$S,$G892,通讯通路门店!$J:$J,"VIVO体验店")</f>
        <v>0</v>
      </c>
      <c r="BE892" s="99">
        <f>SUMIFS(通讯通路门店!$AB:$AB,通讯通路门店!$S:$S,$G892,通讯通路门店!$J:$J,"OPPO体验店")</f>
        <v>0</v>
      </c>
      <c r="BF892" s="99">
        <f>SUMIFS(通讯通路门店!$X:$X,通讯通路门店!$S:$S,$G892,通讯通路门店!$J:$J,"华为授权体验店")+SUMIFS(通讯通路门店!$AA:$AA,通讯通路门店!$S:$S,$G892,通讯通路门店!$J:$J,"华为堡垒店")</f>
        <v>0</v>
      </c>
      <c r="BG892" s="99">
        <f>SUMIFS(通讯通路门店!$Y:$Y,通讯通路门店!$S:$S,$G892,通讯通路门店!$J:$J,"小米体验店")</f>
        <v>0</v>
      </c>
      <c r="BH892" s="99">
        <f>SUMIFS(通讯通路门店!$AA:$AA,通讯通路门店!$S:$S,$G892,通讯通路门店!$J:$J,"苹果体验店")</f>
        <v>0</v>
      </c>
      <c r="BI892" s="99">
        <f>SUMIFS(通讯通路门店!$K:$K,通讯通路门店!$S:$S,$G892,通讯通路门店!$J:$J,"其他品牌专卖店")</f>
        <v>0</v>
      </c>
      <c r="BJ892" s="99">
        <f>SUMIFS(通讯通路门店!$AC:$AC,通讯通路门店!$S:$S,$G892)</f>
        <v>0</v>
      </c>
      <c r="BK892" s="99">
        <f>SUMIFS(通讯通路门店!$AD:$AD,通讯通路门店!$S:$S,$G892)</f>
        <v>0</v>
      </c>
      <c r="BL892" s="99">
        <f>SUMIFS(通讯通路门店!$AE:$AE,通讯通路门店!$S:$S,$G892)</f>
        <v>0</v>
      </c>
      <c r="BM892" s="99">
        <f>SUMIFS(通讯通路门店!$AF:$AF,通讯通路门店!$S:$S,$G892)</f>
        <v>0</v>
      </c>
      <c r="BN892" s="99">
        <f>SUMIFS(通讯通路门店!$AG:$AG,通讯通路门店!$S:$S,$G892)</f>
        <v>0</v>
      </c>
      <c r="BO892" s="99">
        <f>SUMIFS(通讯通路门店!$AH:$AH,通讯通路门店!$S:$S,$G892)</f>
        <v>0</v>
      </c>
      <c r="BP892" s="99">
        <f>SUMIFS(通讯通路门店!$AI:$AI,通讯通路门店!$S:$S,$G892)</f>
        <v>0</v>
      </c>
      <c r="BQ892" s="83"/>
    </row>
    <row r="893" spans="1:69">
      <c r="A893" s="99" t="str">
        <f>IFERROR(_xlfn.XLOOKUP($G893,通讯通路门店!$S$4:$S$993931,通讯通路门店!$A$4:$A$993931,0,0),"")</f>
        <v/>
      </c>
      <c r="B893" s="99" t="str">
        <f>IFERROR(_xlfn.XLOOKUP($G893,通讯通路门店!$S$4:$S$993931,通讯通路门店!$B$4:$B$993931,0,0),"")</f>
        <v/>
      </c>
      <c r="C893" s="99" t="str">
        <f>IFERROR(_xlfn.XLOOKUP($G893,通讯通路门店!$S$4:$S$993931,通讯通路门店!$C$4:$C$993931,0,0),"")</f>
        <v/>
      </c>
      <c r="D893" s="99" t="str">
        <f>IFERROR(_xlfn.XLOOKUP($G893,通讯通路门店!$S$4:$S$993931,通讯通路门店!$D$4:$D$993931,0,0),"")</f>
        <v/>
      </c>
      <c r="E893" s="83"/>
      <c r="F893" s="83"/>
      <c r="G893" s="101" t="e">
        <v>#N/A</v>
      </c>
      <c r="H893" s="102" t="str">
        <f>IFERROR(_xlfn.XLOOKUP($G893,通讯通路门店!$S$4:$S$993931,通讯通路门店!$R$4:$R$993931,0,0),"")</f>
        <v/>
      </c>
      <c r="I893" s="83"/>
      <c r="J893" s="83"/>
      <c r="K893" s="83"/>
      <c r="L893" s="83"/>
      <c r="M893" s="83"/>
      <c r="N893" s="83"/>
      <c r="O893" s="83"/>
      <c r="P893" s="83"/>
      <c r="Q893" s="83"/>
      <c r="R893" s="83"/>
      <c r="S893" s="83"/>
      <c r="T893" s="83"/>
      <c r="U893" s="99">
        <f>COUNTIF(通讯通路门店!$S:$S,$G893)</f>
        <v>0</v>
      </c>
      <c r="V893" s="99">
        <f>COUNTIFS(通讯通路门店!$S:$S,$G893,通讯通路门店!$J:$J,"综合卖场")</f>
        <v>0</v>
      </c>
      <c r="W893" s="99">
        <f>SUMIFS(通讯通路门店!$AJ:$AJ,通讯通路门店!$S:$S,通讯客户沙盘!$G893)</f>
        <v>0</v>
      </c>
      <c r="X893" s="99">
        <f t="shared" si="65"/>
        <v>0</v>
      </c>
      <c r="Y893" s="99">
        <f>COUNTIFS(通讯通路门店!$S:$S,$G893,通讯通路门店!$J:$J,"荣耀体验店")+COUNTIFS(通讯通路门店!$S:$S,$G893,通讯通路门店!$J:$J,"荣耀授权专卖店")</f>
        <v>0</v>
      </c>
      <c r="Z893" s="99">
        <f>COUNTIFS(通讯通路门店!$S:$S,$G893,通讯通路门店!$J:$J,"VIVO体验店")</f>
        <v>0</v>
      </c>
      <c r="AA893" s="99">
        <f>COUNTIFS(通讯通路门店!$S:$S,$G893,通讯通路门店!$J:$J,"OPPO体验店")</f>
        <v>0</v>
      </c>
      <c r="AB893" s="99">
        <f>COUNTIFS(通讯通路门店!$S:$S,$G893,通讯通路门店!$J:$J,"华为授权体验店")+COUNTIFS(通讯通路门店!$S:$S,$G893,通讯通路门店!$J:$J,"华为堡垒店")</f>
        <v>0</v>
      </c>
      <c r="AC893" s="99">
        <f>COUNTIFS(通讯通路门店!$S:$S,$G893,通讯通路门店!$J:$J,"小米体验店")</f>
        <v>0</v>
      </c>
      <c r="AD893" s="99">
        <f>COUNTIFS(通讯通路门店!$S:$S,$G893,通讯通路门店!$J:$J,"苹果体验店")</f>
        <v>0</v>
      </c>
      <c r="AE893" s="99">
        <f>COUNTIFS(通讯通路门店!$S:$S,$G893,通讯通路门店!$J:$J,"其他品牌专卖店")</f>
        <v>0</v>
      </c>
      <c r="AF893" s="99">
        <f>SUMIFS(通讯通路门店!$BI:$BI,通讯通路门店!$S:$S,$G893)</f>
        <v>0</v>
      </c>
      <c r="AG893" s="99">
        <f>SUMIFS(通讯通路门店!$BH:$BH,通讯通路门店!$S:$S,$G893)</f>
        <v>0</v>
      </c>
      <c r="AH893" s="99">
        <f t="shared" si="66"/>
        <v>0</v>
      </c>
      <c r="AI893" s="99">
        <f>SUMIFS(通讯通路门店!$BB:$BB,通讯通路门店!$S:$S,$G893)</f>
        <v>0</v>
      </c>
      <c r="AJ893" s="99">
        <f>SUMIFS(通讯通路门店!$BE:$BE,通讯通路门店!$S:$S,$G893)</f>
        <v>0</v>
      </c>
      <c r="AK893" s="99">
        <f>SUMIFS(通讯通路门店!$BG:$BG,通讯通路门店!$S:$S,$G893)</f>
        <v>0</v>
      </c>
      <c r="AL893" s="99">
        <f>SUMIFS(通讯通路门店!$BC:$BC,通讯通路门店!$S:$S,$G893)</f>
        <v>0</v>
      </c>
      <c r="AM893" s="99">
        <f>SUMIFS(通讯通路门店!$BD:$BD,通讯通路门店!$S:$S,$G893)</f>
        <v>0</v>
      </c>
      <c r="AN893" s="99">
        <f>SUMIFS(通讯通路门店!$BF:$BF,通讯通路门店!$S:$S,$G893)</f>
        <v>0</v>
      </c>
      <c r="AO893" s="99">
        <f t="shared" si="67"/>
        <v>0</v>
      </c>
      <c r="AP893" s="99">
        <f>SUMIFS(通讯通路门店!$K:$K,通讯通路门店!$S:$S,$G893)</f>
        <v>0</v>
      </c>
      <c r="AQ893" s="83"/>
      <c r="AR893" s="99">
        <f>SUMIFS(通讯通路门店!$T:$T,通讯通路门店!$S:$S,$G893)</f>
        <v>0</v>
      </c>
      <c r="AS893" s="99">
        <f>SUMIFS(通讯通路门店!$U:$U,通讯通路门店!$S:$S,$G893)</f>
        <v>0</v>
      </c>
      <c r="AT893" s="99">
        <f>SUMIFS(通讯通路门店!$V:$V,通讯通路门店!$S:$S,$G893)</f>
        <v>0</v>
      </c>
      <c r="AU893" s="99">
        <f>SUMIFS(通讯通路门店!$W:$W,通讯通路门店!$S:$S,$G893)</f>
        <v>0</v>
      </c>
      <c r="AV893" s="99">
        <f>SUMIFS(通讯通路门店!$Z:$Z,通讯通路门店!$S:$S,$G893)</f>
        <v>0</v>
      </c>
      <c r="AW893" s="99">
        <f>SUMIFS(通讯通路门店!$AB:$AB,通讯通路门店!$S:$S,$G893)</f>
        <v>0</v>
      </c>
      <c r="AX893" s="99">
        <f>SUMIFS(通讯通路门店!$X:$X,通讯通路门店!$S:$S,$G893)</f>
        <v>0</v>
      </c>
      <c r="AY893" s="99">
        <f>SUMIFS(通讯通路门店!$Y:$Y,通讯通路门店!$S:$S,$G893)</f>
        <v>0</v>
      </c>
      <c r="AZ893" s="99">
        <f>SUMIFS(通讯通路门店!$AA:$AA,通讯通路门店!$S:$S,$G893)</f>
        <v>0</v>
      </c>
      <c r="BA893" s="99">
        <f t="shared" si="68"/>
        <v>0</v>
      </c>
      <c r="BB893" s="99">
        <f t="shared" si="69"/>
        <v>0</v>
      </c>
      <c r="BC893" s="99">
        <f>SUMIFS(通讯通路门店!$W:$W,通讯通路门店!$S:$S,$G893,通讯通路门店!$J:$J,"荣耀体验店")+SUMIFS(通讯通路门店!$W:$W,通讯通路门店!$S:$S,$G893,通讯通路门店!$J:$J,"荣耀授权专卖店")</f>
        <v>0</v>
      </c>
      <c r="BD893" s="99">
        <f>SUMIFS(通讯通路门店!$Z:$Z,通讯通路门店!$S:$S,$G893,通讯通路门店!$J:$J,"VIVO体验店")</f>
        <v>0</v>
      </c>
      <c r="BE893" s="99">
        <f>SUMIFS(通讯通路门店!$AB:$AB,通讯通路门店!$S:$S,$G893,通讯通路门店!$J:$J,"OPPO体验店")</f>
        <v>0</v>
      </c>
      <c r="BF893" s="99">
        <f>SUMIFS(通讯通路门店!$X:$X,通讯通路门店!$S:$S,$G893,通讯通路门店!$J:$J,"华为授权体验店")+SUMIFS(通讯通路门店!$AA:$AA,通讯通路门店!$S:$S,$G893,通讯通路门店!$J:$J,"华为堡垒店")</f>
        <v>0</v>
      </c>
      <c r="BG893" s="99">
        <f>SUMIFS(通讯通路门店!$Y:$Y,通讯通路门店!$S:$S,$G893,通讯通路门店!$J:$J,"小米体验店")</f>
        <v>0</v>
      </c>
      <c r="BH893" s="99">
        <f>SUMIFS(通讯通路门店!$AA:$AA,通讯通路门店!$S:$S,$G893,通讯通路门店!$J:$J,"苹果体验店")</f>
        <v>0</v>
      </c>
      <c r="BI893" s="99">
        <f>SUMIFS(通讯通路门店!$K:$K,通讯通路门店!$S:$S,$G893,通讯通路门店!$J:$J,"其他品牌专卖店")</f>
        <v>0</v>
      </c>
      <c r="BJ893" s="99">
        <f>SUMIFS(通讯通路门店!$AC:$AC,通讯通路门店!$S:$S,$G893)</f>
        <v>0</v>
      </c>
      <c r="BK893" s="99">
        <f>SUMIFS(通讯通路门店!$AD:$AD,通讯通路门店!$S:$S,$G893)</f>
        <v>0</v>
      </c>
      <c r="BL893" s="99">
        <f>SUMIFS(通讯通路门店!$AE:$AE,通讯通路门店!$S:$S,$G893)</f>
        <v>0</v>
      </c>
      <c r="BM893" s="99">
        <f>SUMIFS(通讯通路门店!$AF:$AF,通讯通路门店!$S:$S,$G893)</f>
        <v>0</v>
      </c>
      <c r="BN893" s="99">
        <f>SUMIFS(通讯通路门店!$AG:$AG,通讯通路门店!$S:$S,$G893)</f>
        <v>0</v>
      </c>
      <c r="BO893" s="99">
        <f>SUMIFS(通讯通路门店!$AH:$AH,通讯通路门店!$S:$S,$G893)</f>
        <v>0</v>
      </c>
      <c r="BP893" s="99">
        <f>SUMIFS(通讯通路门店!$AI:$AI,通讯通路门店!$S:$S,$G893)</f>
        <v>0</v>
      </c>
      <c r="BQ893" s="83"/>
    </row>
    <row r="894" spans="1:69">
      <c r="A894" s="99" t="str">
        <f>IFERROR(_xlfn.XLOOKUP($G894,通讯通路门店!$S$4:$S$993931,通讯通路门店!$A$4:$A$993931,0,0),"")</f>
        <v/>
      </c>
      <c r="B894" s="99" t="str">
        <f>IFERROR(_xlfn.XLOOKUP($G894,通讯通路门店!$S$4:$S$993931,通讯通路门店!$B$4:$B$993931,0,0),"")</f>
        <v/>
      </c>
      <c r="C894" s="99" t="str">
        <f>IFERROR(_xlfn.XLOOKUP($G894,通讯通路门店!$S$4:$S$993931,通讯通路门店!$C$4:$C$993931,0,0),"")</f>
        <v/>
      </c>
      <c r="D894" s="99" t="str">
        <f>IFERROR(_xlfn.XLOOKUP($G894,通讯通路门店!$S$4:$S$993931,通讯通路门店!$D$4:$D$993931,0,0),"")</f>
        <v/>
      </c>
      <c r="E894" s="83"/>
      <c r="F894" s="83"/>
      <c r="G894" s="101" t="e">
        <v>#N/A</v>
      </c>
      <c r="H894" s="102" t="str">
        <f>IFERROR(_xlfn.XLOOKUP($G894,通讯通路门店!$S$4:$S$993931,通讯通路门店!$R$4:$R$993931,0,0),"")</f>
        <v/>
      </c>
      <c r="I894" s="83"/>
      <c r="J894" s="83"/>
      <c r="K894" s="83"/>
      <c r="L894" s="83"/>
      <c r="M894" s="83"/>
      <c r="N894" s="83"/>
      <c r="O894" s="83"/>
      <c r="P894" s="83"/>
      <c r="Q894" s="83"/>
      <c r="R894" s="83"/>
      <c r="S894" s="83"/>
      <c r="T894" s="83"/>
      <c r="U894" s="99">
        <f>COUNTIF(通讯通路门店!$S:$S,$G894)</f>
        <v>0</v>
      </c>
      <c r="V894" s="99">
        <f>COUNTIFS(通讯通路门店!$S:$S,$G894,通讯通路门店!$J:$J,"综合卖场")</f>
        <v>0</v>
      </c>
      <c r="W894" s="99">
        <f>SUMIFS(通讯通路门店!$AJ:$AJ,通讯通路门店!$S:$S,通讯客户沙盘!$G894)</f>
        <v>0</v>
      </c>
      <c r="X894" s="99">
        <f t="shared" si="65"/>
        <v>0</v>
      </c>
      <c r="Y894" s="99">
        <f>COUNTIFS(通讯通路门店!$S:$S,$G894,通讯通路门店!$J:$J,"荣耀体验店")+COUNTIFS(通讯通路门店!$S:$S,$G894,通讯通路门店!$J:$J,"荣耀授权专卖店")</f>
        <v>0</v>
      </c>
      <c r="Z894" s="99">
        <f>COUNTIFS(通讯通路门店!$S:$S,$G894,通讯通路门店!$J:$J,"VIVO体验店")</f>
        <v>0</v>
      </c>
      <c r="AA894" s="99">
        <f>COUNTIFS(通讯通路门店!$S:$S,$G894,通讯通路门店!$J:$J,"OPPO体验店")</f>
        <v>0</v>
      </c>
      <c r="AB894" s="99">
        <f>COUNTIFS(通讯通路门店!$S:$S,$G894,通讯通路门店!$J:$J,"华为授权体验店")+COUNTIFS(通讯通路门店!$S:$S,$G894,通讯通路门店!$J:$J,"华为堡垒店")</f>
        <v>0</v>
      </c>
      <c r="AC894" s="99">
        <f>COUNTIFS(通讯通路门店!$S:$S,$G894,通讯通路门店!$J:$J,"小米体验店")</f>
        <v>0</v>
      </c>
      <c r="AD894" s="99">
        <f>COUNTIFS(通讯通路门店!$S:$S,$G894,通讯通路门店!$J:$J,"苹果体验店")</f>
        <v>0</v>
      </c>
      <c r="AE894" s="99">
        <f>COUNTIFS(通讯通路门店!$S:$S,$G894,通讯通路门店!$J:$J,"其他品牌专卖店")</f>
        <v>0</v>
      </c>
      <c r="AF894" s="99">
        <f>SUMIFS(通讯通路门店!$BI:$BI,通讯通路门店!$S:$S,$G894)</f>
        <v>0</v>
      </c>
      <c r="AG894" s="99">
        <f>SUMIFS(通讯通路门店!$BH:$BH,通讯通路门店!$S:$S,$G894)</f>
        <v>0</v>
      </c>
      <c r="AH894" s="99">
        <f t="shared" si="66"/>
        <v>0</v>
      </c>
      <c r="AI894" s="99">
        <f>SUMIFS(通讯通路门店!$BB:$BB,通讯通路门店!$S:$S,$G894)</f>
        <v>0</v>
      </c>
      <c r="AJ894" s="99">
        <f>SUMIFS(通讯通路门店!$BE:$BE,通讯通路门店!$S:$S,$G894)</f>
        <v>0</v>
      </c>
      <c r="AK894" s="99">
        <f>SUMIFS(通讯通路门店!$BG:$BG,通讯通路门店!$S:$S,$G894)</f>
        <v>0</v>
      </c>
      <c r="AL894" s="99">
        <f>SUMIFS(通讯通路门店!$BC:$BC,通讯通路门店!$S:$S,$G894)</f>
        <v>0</v>
      </c>
      <c r="AM894" s="99">
        <f>SUMIFS(通讯通路门店!$BD:$BD,通讯通路门店!$S:$S,$G894)</f>
        <v>0</v>
      </c>
      <c r="AN894" s="99">
        <f>SUMIFS(通讯通路门店!$BF:$BF,通讯通路门店!$S:$S,$G894)</f>
        <v>0</v>
      </c>
      <c r="AO894" s="99">
        <f t="shared" si="67"/>
        <v>0</v>
      </c>
      <c r="AP894" s="99">
        <f>SUMIFS(通讯通路门店!$K:$K,通讯通路门店!$S:$S,$G894)</f>
        <v>0</v>
      </c>
      <c r="AQ894" s="83"/>
      <c r="AR894" s="99">
        <f>SUMIFS(通讯通路门店!$T:$T,通讯通路门店!$S:$S,$G894)</f>
        <v>0</v>
      </c>
      <c r="AS894" s="99">
        <f>SUMIFS(通讯通路门店!$U:$U,通讯通路门店!$S:$S,$G894)</f>
        <v>0</v>
      </c>
      <c r="AT894" s="99">
        <f>SUMIFS(通讯通路门店!$V:$V,通讯通路门店!$S:$S,$G894)</f>
        <v>0</v>
      </c>
      <c r="AU894" s="99">
        <f>SUMIFS(通讯通路门店!$W:$W,通讯通路门店!$S:$S,$G894)</f>
        <v>0</v>
      </c>
      <c r="AV894" s="99">
        <f>SUMIFS(通讯通路门店!$Z:$Z,通讯通路门店!$S:$S,$G894)</f>
        <v>0</v>
      </c>
      <c r="AW894" s="99">
        <f>SUMIFS(通讯通路门店!$AB:$AB,通讯通路门店!$S:$S,$G894)</f>
        <v>0</v>
      </c>
      <c r="AX894" s="99">
        <f>SUMIFS(通讯通路门店!$X:$X,通讯通路门店!$S:$S,$G894)</f>
        <v>0</v>
      </c>
      <c r="AY894" s="99">
        <f>SUMIFS(通讯通路门店!$Y:$Y,通讯通路门店!$S:$S,$G894)</f>
        <v>0</v>
      </c>
      <c r="AZ894" s="99">
        <f>SUMIFS(通讯通路门店!$AA:$AA,通讯通路门店!$S:$S,$G894)</f>
        <v>0</v>
      </c>
      <c r="BA894" s="99">
        <f t="shared" si="68"/>
        <v>0</v>
      </c>
      <c r="BB894" s="99">
        <f t="shared" si="69"/>
        <v>0</v>
      </c>
      <c r="BC894" s="99">
        <f>SUMIFS(通讯通路门店!$W:$W,通讯通路门店!$S:$S,$G894,通讯通路门店!$J:$J,"荣耀体验店")+SUMIFS(通讯通路门店!$W:$W,通讯通路门店!$S:$S,$G894,通讯通路门店!$J:$J,"荣耀授权专卖店")</f>
        <v>0</v>
      </c>
      <c r="BD894" s="99">
        <f>SUMIFS(通讯通路门店!$Z:$Z,通讯通路门店!$S:$S,$G894,通讯通路门店!$J:$J,"VIVO体验店")</f>
        <v>0</v>
      </c>
      <c r="BE894" s="99">
        <f>SUMIFS(通讯通路门店!$AB:$AB,通讯通路门店!$S:$S,$G894,通讯通路门店!$J:$J,"OPPO体验店")</f>
        <v>0</v>
      </c>
      <c r="BF894" s="99">
        <f>SUMIFS(通讯通路门店!$X:$X,通讯通路门店!$S:$S,$G894,通讯通路门店!$J:$J,"华为授权体验店")+SUMIFS(通讯通路门店!$AA:$AA,通讯通路门店!$S:$S,$G894,通讯通路门店!$J:$J,"华为堡垒店")</f>
        <v>0</v>
      </c>
      <c r="BG894" s="99">
        <f>SUMIFS(通讯通路门店!$Y:$Y,通讯通路门店!$S:$S,$G894,通讯通路门店!$J:$J,"小米体验店")</f>
        <v>0</v>
      </c>
      <c r="BH894" s="99">
        <f>SUMIFS(通讯通路门店!$AA:$AA,通讯通路门店!$S:$S,$G894,通讯通路门店!$J:$J,"苹果体验店")</f>
        <v>0</v>
      </c>
      <c r="BI894" s="99">
        <f>SUMIFS(通讯通路门店!$K:$K,通讯通路门店!$S:$S,$G894,通讯通路门店!$J:$J,"其他品牌专卖店")</f>
        <v>0</v>
      </c>
      <c r="BJ894" s="99">
        <f>SUMIFS(通讯通路门店!$AC:$AC,通讯通路门店!$S:$S,$G894)</f>
        <v>0</v>
      </c>
      <c r="BK894" s="99">
        <f>SUMIFS(通讯通路门店!$AD:$AD,通讯通路门店!$S:$S,$G894)</f>
        <v>0</v>
      </c>
      <c r="BL894" s="99">
        <f>SUMIFS(通讯通路门店!$AE:$AE,通讯通路门店!$S:$S,$G894)</f>
        <v>0</v>
      </c>
      <c r="BM894" s="99">
        <f>SUMIFS(通讯通路门店!$AF:$AF,通讯通路门店!$S:$S,$G894)</f>
        <v>0</v>
      </c>
      <c r="BN894" s="99">
        <f>SUMIFS(通讯通路门店!$AG:$AG,通讯通路门店!$S:$S,$G894)</f>
        <v>0</v>
      </c>
      <c r="BO894" s="99">
        <f>SUMIFS(通讯通路门店!$AH:$AH,通讯通路门店!$S:$S,$G894)</f>
        <v>0</v>
      </c>
      <c r="BP894" s="99">
        <f>SUMIFS(通讯通路门店!$AI:$AI,通讯通路门店!$S:$S,$G894)</f>
        <v>0</v>
      </c>
      <c r="BQ894" s="83"/>
    </row>
    <row r="895" spans="1:69">
      <c r="A895" s="99" t="str">
        <f>IFERROR(_xlfn.XLOOKUP($G895,通讯通路门店!$S$4:$S$993931,通讯通路门店!$A$4:$A$993931,0,0),"")</f>
        <v/>
      </c>
      <c r="B895" s="99" t="str">
        <f>IFERROR(_xlfn.XLOOKUP($G895,通讯通路门店!$S$4:$S$993931,通讯通路门店!$B$4:$B$993931,0,0),"")</f>
        <v/>
      </c>
      <c r="C895" s="99" t="str">
        <f>IFERROR(_xlfn.XLOOKUP($G895,通讯通路门店!$S$4:$S$993931,通讯通路门店!$C$4:$C$993931,0,0),"")</f>
        <v/>
      </c>
      <c r="D895" s="99" t="str">
        <f>IFERROR(_xlfn.XLOOKUP($G895,通讯通路门店!$S$4:$S$993931,通讯通路门店!$D$4:$D$993931,0,0),"")</f>
        <v/>
      </c>
      <c r="E895" s="83"/>
      <c r="F895" s="83"/>
      <c r="G895" s="101" t="e">
        <v>#N/A</v>
      </c>
      <c r="H895" s="102" t="str">
        <f>IFERROR(_xlfn.XLOOKUP($G895,通讯通路门店!$S$4:$S$993931,通讯通路门店!$R$4:$R$993931,0,0),"")</f>
        <v/>
      </c>
      <c r="I895" s="83"/>
      <c r="J895" s="83"/>
      <c r="K895" s="83"/>
      <c r="L895" s="83"/>
      <c r="M895" s="83"/>
      <c r="N895" s="83"/>
      <c r="O895" s="83"/>
      <c r="P895" s="83"/>
      <c r="Q895" s="83"/>
      <c r="R895" s="83"/>
      <c r="S895" s="83"/>
      <c r="T895" s="83"/>
      <c r="U895" s="99">
        <f>COUNTIF(通讯通路门店!$S:$S,$G895)</f>
        <v>0</v>
      </c>
      <c r="V895" s="99">
        <f>COUNTIFS(通讯通路门店!$S:$S,$G895,通讯通路门店!$J:$J,"综合卖场")</f>
        <v>0</v>
      </c>
      <c r="W895" s="99">
        <f>SUMIFS(通讯通路门店!$AJ:$AJ,通讯通路门店!$S:$S,通讯客户沙盘!$G895)</f>
        <v>0</v>
      </c>
      <c r="X895" s="99">
        <f t="shared" si="65"/>
        <v>0</v>
      </c>
      <c r="Y895" s="99">
        <f>COUNTIFS(通讯通路门店!$S:$S,$G895,通讯通路门店!$J:$J,"荣耀体验店")+COUNTIFS(通讯通路门店!$S:$S,$G895,通讯通路门店!$J:$J,"荣耀授权专卖店")</f>
        <v>0</v>
      </c>
      <c r="Z895" s="99">
        <f>COUNTIFS(通讯通路门店!$S:$S,$G895,通讯通路门店!$J:$J,"VIVO体验店")</f>
        <v>0</v>
      </c>
      <c r="AA895" s="99">
        <f>COUNTIFS(通讯通路门店!$S:$S,$G895,通讯通路门店!$J:$J,"OPPO体验店")</f>
        <v>0</v>
      </c>
      <c r="AB895" s="99">
        <f>COUNTIFS(通讯通路门店!$S:$S,$G895,通讯通路门店!$J:$J,"华为授权体验店")+COUNTIFS(通讯通路门店!$S:$S,$G895,通讯通路门店!$J:$J,"华为堡垒店")</f>
        <v>0</v>
      </c>
      <c r="AC895" s="99">
        <f>COUNTIFS(通讯通路门店!$S:$S,$G895,通讯通路门店!$J:$J,"小米体验店")</f>
        <v>0</v>
      </c>
      <c r="AD895" s="99">
        <f>COUNTIFS(通讯通路门店!$S:$S,$G895,通讯通路门店!$J:$J,"苹果体验店")</f>
        <v>0</v>
      </c>
      <c r="AE895" s="99">
        <f>COUNTIFS(通讯通路门店!$S:$S,$G895,通讯通路门店!$J:$J,"其他品牌专卖店")</f>
        <v>0</v>
      </c>
      <c r="AF895" s="99">
        <f>SUMIFS(通讯通路门店!$BI:$BI,通讯通路门店!$S:$S,$G895)</f>
        <v>0</v>
      </c>
      <c r="AG895" s="99">
        <f>SUMIFS(通讯通路门店!$BH:$BH,通讯通路门店!$S:$S,$G895)</f>
        <v>0</v>
      </c>
      <c r="AH895" s="99">
        <f t="shared" si="66"/>
        <v>0</v>
      </c>
      <c r="AI895" s="99">
        <f>SUMIFS(通讯通路门店!$BB:$BB,通讯通路门店!$S:$S,$G895)</f>
        <v>0</v>
      </c>
      <c r="AJ895" s="99">
        <f>SUMIFS(通讯通路门店!$BE:$BE,通讯通路门店!$S:$S,$G895)</f>
        <v>0</v>
      </c>
      <c r="AK895" s="99">
        <f>SUMIFS(通讯通路门店!$BG:$BG,通讯通路门店!$S:$S,$G895)</f>
        <v>0</v>
      </c>
      <c r="AL895" s="99">
        <f>SUMIFS(通讯通路门店!$BC:$BC,通讯通路门店!$S:$S,$G895)</f>
        <v>0</v>
      </c>
      <c r="AM895" s="99">
        <f>SUMIFS(通讯通路门店!$BD:$BD,通讯通路门店!$S:$S,$G895)</f>
        <v>0</v>
      </c>
      <c r="AN895" s="99">
        <f>SUMIFS(通讯通路门店!$BF:$BF,通讯通路门店!$S:$S,$G895)</f>
        <v>0</v>
      </c>
      <c r="AO895" s="99">
        <f t="shared" si="67"/>
        <v>0</v>
      </c>
      <c r="AP895" s="99">
        <f>SUMIFS(通讯通路门店!$K:$K,通讯通路门店!$S:$S,$G895)</f>
        <v>0</v>
      </c>
      <c r="AQ895" s="83"/>
      <c r="AR895" s="99">
        <f>SUMIFS(通讯通路门店!$T:$T,通讯通路门店!$S:$S,$G895)</f>
        <v>0</v>
      </c>
      <c r="AS895" s="99">
        <f>SUMIFS(通讯通路门店!$U:$U,通讯通路门店!$S:$S,$G895)</f>
        <v>0</v>
      </c>
      <c r="AT895" s="99">
        <f>SUMIFS(通讯通路门店!$V:$V,通讯通路门店!$S:$S,$G895)</f>
        <v>0</v>
      </c>
      <c r="AU895" s="99">
        <f>SUMIFS(通讯通路门店!$W:$W,通讯通路门店!$S:$S,$G895)</f>
        <v>0</v>
      </c>
      <c r="AV895" s="99">
        <f>SUMIFS(通讯通路门店!$Z:$Z,通讯通路门店!$S:$S,$G895)</f>
        <v>0</v>
      </c>
      <c r="AW895" s="99">
        <f>SUMIFS(通讯通路门店!$AB:$AB,通讯通路门店!$S:$S,$G895)</f>
        <v>0</v>
      </c>
      <c r="AX895" s="99">
        <f>SUMIFS(通讯通路门店!$X:$X,通讯通路门店!$S:$S,$G895)</f>
        <v>0</v>
      </c>
      <c r="AY895" s="99">
        <f>SUMIFS(通讯通路门店!$Y:$Y,通讯通路门店!$S:$S,$G895)</f>
        <v>0</v>
      </c>
      <c r="AZ895" s="99">
        <f>SUMIFS(通讯通路门店!$AA:$AA,通讯通路门店!$S:$S,$G895)</f>
        <v>0</v>
      </c>
      <c r="BA895" s="99">
        <f t="shared" si="68"/>
        <v>0</v>
      </c>
      <c r="BB895" s="99">
        <f t="shared" si="69"/>
        <v>0</v>
      </c>
      <c r="BC895" s="99">
        <f>SUMIFS(通讯通路门店!$W:$W,通讯通路门店!$S:$S,$G895,通讯通路门店!$J:$J,"荣耀体验店")+SUMIFS(通讯通路门店!$W:$W,通讯通路门店!$S:$S,$G895,通讯通路门店!$J:$J,"荣耀授权专卖店")</f>
        <v>0</v>
      </c>
      <c r="BD895" s="99">
        <f>SUMIFS(通讯通路门店!$Z:$Z,通讯通路门店!$S:$S,$G895,通讯通路门店!$J:$J,"VIVO体验店")</f>
        <v>0</v>
      </c>
      <c r="BE895" s="99">
        <f>SUMIFS(通讯通路门店!$AB:$AB,通讯通路门店!$S:$S,$G895,通讯通路门店!$J:$J,"OPPO体验店")</f>
        <v>0</v>
      </c>
      <c r="BF895" s="99">
        <f>SUMIFS(通讯通路门店!$X:$X,通讯通路门店!$S:$S,$G895,通讯通路门店!$J:$J,"华为授权体验店")+SUMIFS(通讯通路门店!$AA:$AA,通讯通路门店!$S:$S,$G895,通讯通路门店!$J:$J,"华为堡垒店")</f>
        <v>0</v>
      </c>
      <c r="BG895" s="99">
        <f>SUMIFS(通讯通路门店!$Y:$Y,通讯通路门店!$S:$S,$G895,通讯通路门店!$J:$J,"小米体验店")</f>
        <v>0</v>
      </c>
      <c r="BH895" s="99">
        <f>SUMIFS(通讯通路门店!$AA:$AA,通讯通路门店!$S:$S,$G895,通讯通路门店!$J:$J,"苹果体验店")</f>
        <v>0</v>
      </c>
      <c r="BI895" s="99">
        <f>SUMIFS(通讯通路门店!$K:$K,通讯通路门店!$S:$S,$G895,通讯通路门店!$J:$J,"其他品牌专卖店")</f>
        <v>0</v>
      </c>
      <c r="BJ895" s="99">
        <f>SUMIFS(通讯通路门店!$AC:$AC,通讯通路门店!$S:$S,$G895)</f>
        <v>0</v>
      </c>
      <c r="BK895" s="99">
        <f>SUMIFS(通讯通路门店!$AD:$AD,通讯通路门店!$S:$S,$G895)</f>
        <v>0</v>
      </c>
      <c r="BL895" s="99">
        <f>SUMIFS(通讯通路门店!$AE:$AE,通讯通路门店!$S:$S,$G895)</f>
        <v>0</v>
      </c>
      <c r="BM895" s="99">
        <f>SUMIFS(通讯通路门店!$AF:$AF,通讯通路门店!$S:$S,$G895)</f>
        <v>0</v>
      </c>
      <c r="BN895" s="99">
        <f>SUMIFS(通讯通路门店!$AG:$AG,通讯通路门店!$S:$S,$G895)</f>
        <v>0</v>
      </c>
      <c r="BO895" s="99">
        <f>SUMIFS(通讯通路门店!$AH:$AH,通讯通路门店!$S:$S,$G895)</f>
        <v>0</v>
      </c>
      <c r="BP895" s="99">
        <f>SUMIFS(通讯通路门店!$AI:$AI,通讯通路门店!$S:$S,$G895)</f>
        <v>0</v>
      </c>
      <c r="BQ895" s="83"/>
    </row>
    <row r="896" spans="1:69">
      <c r="A896" s="99" t="str">
        <f>IFERROR(_xlfn.XLOOKUP($G896,通讯通路门店!$S$4:$S$993931,通讯通路门店!$A$4:$A$993931,0,0),"")</f>
        <v/>
      </c>
      <c r="B896" s="99" t="str">
        <f>IFERROR(_xlfn.XLOOKUP($G896,通讯通路门店!$S$4:$S$993931,通讯通路门店!$B$4:$B$993931,0,0),"")</f>
        <v/>
      </c>
      <c r="C896" s="99" t="str">
        <f>IFERROR(_xlfn.XLOOKUP($G896,通讯通路门店!$S$4:$S$993931,通讯通路门店!$C$4:$C$993931,0,0),"")</f>
        <v/>
      </c>
      <c r="D896" s="99" t="str">
        <f>IFERROR(_xlfn.XLOOKUP($G896,通讯通路门店!$S$4:$S$993931,通讯通路门店!$D$4:$D$993931,0,0),"")</f>
        <v/>
      </c>
      <c r="E896" s="83"/>
      <c r="F896" s="83"/>
      <c r="G896" s="101" t="e">
        <v>#N/A</v>
      </c>
      <c r="H896" s="102" t="str">
        <f>IFERROR(_xlfn.XLOOKUP($G896,通讯通路门店!$S$4:$S$993931,通讯通路门店!$R$4:$R$993931,0,0),"")</f>
        <v/>
      </c>
      <c r="I896" s="83"/>
      <c r="J896" s="83"/>
      <c r="K896" s="83"/>
      <c r="L896" s="83"/>
      <c r="M896" s="83"/>
      <c r="N896" s="83"/>
      <c r="O896" s="83"/>
      <c r="P896" s="83"/>
      <c r="Q896" s="83"/>
      <c r="R896" s="83"/>
      <c r="S896" s="83"/>
      <c r="T896" s="83"/>
      <c r="U896" s="99">
        <f>COUNTIF(通讯通路门店!$S:$S,$G896)</f>
        <v>0</v>
      </c>
      <c r="V896" s="99">
        <f>COUNTIFS(通讯通路门店!$S:$S,$G896,通讯通路门店!$J:$J,"综合卖场")</f>
        <v>0</v>
      </c>
      <c r="W896" s="99">
        <f>SUMIFS(通讯通路门店!$AJ:$AJ,通讯通路门店!$S:$S,通讯客户沙盘!$G896)</f>
        <v>0</v>
      </c>
      <c r="X896" s="99">
        <f t="shared" si="65"/>
        <v>0</v>
      </c>
      <c r="Y896" s="99">
        <f>COUNTIFS(通讯通路门店!$S:$S,$G896,通讯通路门店!$J:$J,"荣耀体验店")+COUNTIFS(通讯通路门店!$S:$S,$G896,通讯通路门店!$J:$J,"荣耀授权专卖店")</f>
        <v>0</v>
      </c>
      <c r="Z896" s="99">
        <f>COUNTIFS(通讯通路门店!$S:$S,$G896,通讯通路门店!$J:$J,"VIVO体验店")</f>
        <v>0</v>
      </c>
      <c r="AA896" s="99">
        <f>COUNTIFS(通讯通路门店!$S:$S,$G896,通讯通路门店!$J:$J,"OPPO体验店")</f>
        <v>0</v>
      </c>
      <c r="AB896" s="99">
        <f>COUNTIFS(通讯通路门店!$S:$S,$G896,通讯通路门店!$J:$J,"华为授权体验店")+COUNTIFS(通讯通路门店!$S:$S,$G896,通讯通路门店!$J:$J,"华为堡垒店")</f>
        <v>0</v>
      </c>
      <c r="AC896" s="99">
        <f>COUNTIFS(通讯通路门店!$S:$S,$G896,通讯通路门店!$J:$J,"小米体验店")</f>
        <v>0</v>
      </c>
      <c r="AD896" s="99">
        <f>COUNTIFS(通讯通路门店!$S:$S,$G896,通讯通路门店!$J:$J,"苹果体验店")</f>
        <v>0</v>
      </c>
      <c r="AE896" s="99">
        <f>COUNTIFS(通讯通路门店!$S:$S,$G896,通讯通路门店!$J:$J,"其他品牌专卖店")</f>
        <v>0</v>
      </c>
      <c r="AF896" s="99">
        <f>SUMIFS(通讯通路门店!$BI:$BI,通讯通路门店!$S:$S,$G896)</f>
        <v>0</v>
      </c>
      <c r="AG896" s="99">
        <f>SUMIFS(通讯通路门店!$BH:$BH,通讯通路门店!$S:$S,$G896)</f>
        <v>0</v>
      </c>
      <c r="AH896" s="99">
        <f t="shared" si="66"/>
        <v>0</v>
      </c>
      <c r="AI896" s="99">
        <f>SUMIFS(通讯通路门店!$BB:$BB,通讯通路门店!$S:$S,$G896)</f>
        <v>0</v>
      </c>
      <c r="AJ896" s="99">
        <f>SUMIFS(通讯通路门店!$BE:$BE,通讯通路门店!$S:$S,$G896)</f>
        <v>0</v>
      </c>
      <c r="AK896" s="99">
        <f>SUMIFS(通讯通路门店!$BG:$BG,通讯通路门店!$S:$S,$G896)</f>
        <v>0</v>
      </c>
      <c r="AL896" s="99">
        <f>SUMIFS(通讯通路门店!$BC:$BC,通讯通路门店!$S:$S,$G896)</f>
        <v>0</v>
      </c>
      <c r="AM896" s="99">
        <f>SUMIFS(通讯通路门店!$BD:$BD,通讯通路门店!$S:$S,$G896)</f>
        <v>0</v>
      </c>
      <c r="AN896" s="99">
        <f>SUMIFS(通讯通路门店!$BF:$BF,通讯通路门店!$S:$S,$G896)</f>
        <v>0</v>
      </c>
      <c r="AO896" s="99">
        <f t="shared" si="67"/>
        <v>0</v>
      </c>
      <c r="AP896" s="99">
        <f>SUMIFS(通讯通路门店!$K:$K,通讯通路门店!$S:$S,$G896)</f>
        <v>0</v>
      </c>
      <c r="AQ896" s="83"/>
      <c r="AR896" s="99">
        <f>SUMIFS(通讯通路门店!$T:$T,通讯通路门店!$S:$S,$G896)</f>
        <v>0</v>
      </c>
      <c r="AS896" s="99">
        <f>SUMIFS(通讯通路门店!$U:$U,通讯通路门店!$S:$S,$G896)</f>
        <v>0</v>
      </c>
      <c r="AT896" s="99">
        <f>SUMIFS(通讯通路门店!$V:$V,通讯通路门店!$S:$S,$G896)</f>
        <v>0</v>
      </c>
      <c r="AU896" s="99">
        <f>SUMIFS(通讯通路门店!$W:$W,通讯通路门店!$S:$S,$G896)</f>
        <v>0</v>
      </c>
      <c r="AV896" s="99">
        <f>SUMIFS(通讯通路门店!$Z:$Z,通讯通路门店!$S:$S,$G896)</f>
        <v>0</v>
      </c>
      <c r="AW896" s="99">
        <f>SUMIFS(通讯通路门店!$AB:$AB,通讯通路门店!$S:$S,$G896)</f>
        <v>0</v>
      </c>
      <c r="AX896" s="99">
        <f>SUMIFS(通讯通路门店!$X:$X,通讯通路门店!$S:$S,$G896)</f>
        <v>0</v>
      </c>
      <c r="AY896" s="99">
        <f>SUMIFS(通讯通路门店!$Y:$Y,通讯通路门店!$S:$S,$G896)</f>
        <v>0</v>
      </c>
      <c r="AZ896" s="99">
        <f>SUMIFS(通讯通路门店!$AA:$AA,通讯通路门店!$S:$S,$G896)</f>
        <v>0</v>
      </c>
      <c r="BA896" s="99">
        <f t="shared" si="68"/>
        <v>0</v>
      </c>
      <c r="BB896" s="99">
        <f t="shared" si="69"/>
        <v>0</v>
      </c>
      <c r="BC896" s="99">
        <f>SUMIFS(通讯通路门店!$W:$W,通讯通路门店!$S:$S,$G896,通讯通路门店!$J:$J,"荣耀体验店")+SUMIFS(通讯通路门店!$W:$W,通讯通路门店!$S:$S,$G896,通讯通路门店!$J:$J,"荣耀授权专卖店")</f>
        <v>0</v>
      </c>
      <c r="BD896" s="99">
        <f>SUMIFS(通讯通路门店!$Z:$Z,通讯通路门店!$S:$S,$G896,通讯通路门店!$J:$J,"VIVO体验店")</f>
        <v>0</v>
      </c>
      <c r="BE896" s="99">
        <f>SUMIFS(通讯通路门店!$AB:$AB,通讯通路门店!$S:$S,$G896,通讯通路门店!$J:$J,"OPPO体验店")</f>
        <v>0</v>
      </c>
      <c r="BF896" s="99">
        <f>SUMIFS(通讯通路门店!$X:$X,通讯通路门店!$S:$S,$G896,通讯通路门店!$J:$J,"华为授权体验店")+SUMIFS(通讯通路门店!$AA:$AA,通讯通路门店!$S:$S,$G896,通讯通路门店!$J:$J,"华为堡垒店")</f>
        <v>0</v>
      </c>
      <c r="BG896" s="99">
        <f>SUMIFS(通讯通路门店!$Y:$Y,通讯通路门店!$S:$S,$G896,通讯通路门店!$J:$J,"小米体验店")</f>
        <v>0</v>
      </c>
      <c r="BH896" s="99">
        <f>SUMIFS(通讯通路门店!$AA:$AA,通讯通路门店!$S:$S,$G896,通讯通路门店!$J:$J,"苹果体验店")</f>
        <v>0</v>
      </c>
      <c r="BI896" s="99">
        <f>SUMIFS(通讯通路门店!$K:$K,通讯通路门店!$S:$S,$G896,通讯通路门店!$J:$J,"其他品牌专卖店")</f>
        <v>0</v>
      </c>
      <c r="BJ896" s="99">
        <f>SUMIFS(通讯通路门店!$AC:$AC,通讯通路门店!$S:$S,$G896)</f>
        <v>0</v>
      </c>
      <c r="BK896" s="99">
        <f>SUMIFS(通讯通路门店!$AD:$AD,通讯通路门店!$S:$S,$G896)</f>
        <v>0</v>
      </c>
      <c r="BL896" s="99">
        <f>SUMIFS(通讯通路门店!$AE:$AE,通讯通路门店!$S:$S,$G896)</f>
        <v>0</v>
      </c>
      <c r="BM896" s="99">
        <f>SUMIFS(通讯通路门店!$AF:$AF,通讯通路门店!$S:$S,$G896)</f>
        <v>0</v>
      </c>
      <c r="BN896" s="99">
        <f>SUMIFS(通讯通路门店!$AG:$AG,通讯通路门店!$S:$S,$G896)</f>
        <v>0</v>
      </c>
      <c r="BO896" s="99">
        <f>SUMIFS(通讯通路门店!$AH:$AH,通讯通路门店!$S:$S,$G896)</f>
        <v>0</v>
      </c>
      <c r="BP896" s="99">
        <f>SUMIFS(通讯通路门店!$AI:$AI,通讯通路门店!$S:$S,$G896)</f>
        <v>0</v>
      </c>
      <c r="BQ896" s="83"/>
    </row>
    <row r="897" spans="1:69">
      <c r="A897" s="99" t="str">
        <f>IFERROR(_xlfn.XLOOKUP($G897,通讯通路门店!$S$4:$S$993931,通讯通路门店!$A$4:$A$993931,0,0),"")</f>
        <v/>
      </c>
      <c r="B897" s="99" t="str">
        <f>IFERROR(_xlfn.XLOOKUP($G897,通讯通路门店!$S$4:$S$993931,通讯通路门店!$B$4:$B$993931,0,0),"")</f>
        <v/>
      </c>
      <c r="C897" s="99" t="str">
        <f>IFERROR(_xlfn.XLOOKUP($G897,通讯通路门店!$S$4:$S$993931,通讯通路门店!$C$4:$C$993931,0,0),"")</f>
        <v/>
      </c>
      <c r="D897" s="99" t="str">
        <f>IFERROR(_xlfn.XLOOKUP($G897,通讯通路门店!$S$4:$S$993931,通讯通路门店!$D$4:$D$993931,0,0),"")</f>
        <v/>
      </c>
      <c r="E897" s="83"/>
      <c r="F897" s="83"/>
      <c r="G897" s="101" t="e">
        <v>#N/A</v>
      </c>
      <c r="H897" s="102" t="str">
        <f>IFERROR(_xlfn.XLOOKUP($G897,通讯通路门店!$S$4:$S$993931,通讯通路门店!$R$4:$R$993931,0,0),"")</f>
        <v/>
      </c>
      <c r="I897" s="83"/>
      <c r="J897" s="83"/>
      <c r="K897" s="83"/>
      <c r="L897" s="83"/>
      <c r="M897" s="83"/>
      <c r="N897" s="83"/>
      <c r="O897" s="83"/>
      <c r="P897" s="83"/>
      <c r="Q897" s="83"/>
      <c r="R897" s="83"/>
      <c r="S897" s="83"/>
      <c r="T897" s="83"/>
      <c r="U897" s="99">
        <f>COUNTIF(通讯通路门店!$S:$S,$G897)</f>
        <v>0</v>
      </c>
      <c r="V897" s="99">
        <f>COUNTIFS(通讯通路门店!$S:$S,$G897,通讯通路门店!$J:$J,"综合卖场")</f>
        <v>0</v>
      </c>
      <c r="W897" s="99">
        <f>SUMIFS(通讯通路门店!$AJ:$AJ,通讯通路门店!$S:$S,通讯客户沙盘!$G897)</f>
        <v>0</v>
      </c>
      <c r="X897" s="99">
        <f t="shared" si="65"/>
        <v>0</v>
      </c>
      <c r="Y897" s="99">
        <f>COUNTIFS(通讯通路门店!$S:$S,$G897,通讯通路门店!$J:$J,"荣耀体验店")+COUNTIFS(通讯通路门店!$S:$S,$G897,通讯通路门店!$J:$J,"荣耀授权专卖店")</f>
        <v>0</v>
      </c>
      <c r="Z897" s="99">
        <f>COUNTIFS(通讯通路门店!$S:$S,$G897,通讯通路门店!$J:$J,"VIVO体验店")</f>
        <v>0</v>
      </c>
      <c r="AA897" s="99">
        <f>COUNTIFS(通讯通路门店!$S:$S,$G897,通讯通路门店!$J:$J,"OPPO体验店")</f>
        <v>0</v>
      </c>
      <c r="AB897" s="99">
        <f>COUNTIFS(通讯通路门店!$S:$S,$G897,通讯通路门店!$J:$J,"华为授权体验店")+COUNTIFS(通讯通路门店!$S:$S,$G897,通讯通路门店!$J:$J,"华为堡垒店")</f>
        <v>0</v>
      </c>
      <c r="AC897" s="99">
        <f>COUNTIFS(通讯通路门店!$S:$S,$G897,通讯通路门店!$J:$J,"小米体验店")</f>
        <v>0</v>
      </c>
      <c r="AD897" s="99">
        <f>COUNTIFS(通讯通路门店!$S:$S,$G897,通讯通路门店!$J:$J,"苹果体验店")</f>
        <v>0</v>
      </c>
      <c r="AE897" s="99">
        <f>COUNTIFS(通讯通路门店!$S:$S,$G897,通讯通路门店!$J:$J,"其他品牌专卖店")</f>
        <v>0</v>
      </c>
      <c r="AF897" s="99">
        <f>SUMIFS(通讯通路门店!$BI:$BI,通讯通路门店!$S:$S,$G897)</f>
        <v>0</v>
      </c>
      <c r="AG897" s="99">
        <f>SUMIFS(通讯通路门店!$BH:$BH,通讯通路门店!$S:$S,$G897)</f>
        <v>0</v>
      </c>
      <c r="AH897" s="99">
        <f t="shared" si="66"/>
        <v>0</v>
      </c>
      <c r="AI897" s="99">
        <f>SUMIFS(通讯通路门店!$BB:$BB,通讯通路门店!$S:$S,$G897)</f>
        <v>0</v>
      </c>
      <c r="AJ897" s="99">
        <f>SUMIFS(通讯通路门店!$BE:$BE,通讯通路门店!$S:$S,$G897)</f>
        <v>0</v>
      </c>
      <c r="AK897" s="99">
        <f>SUMIFS(通讯通路门店!$BG:$BG,通讯通路门店!$S:$S,$G897)</f>
        <v>0</v>
      </c>
      <c r="AL897" s="99">
        <f>SUMIFS(通讯通路门店!$BC:$BC,通讯通路门店!$S:$S,$G897)</f>
        <v>0</v>
      </c>
      <c r="AM897" s="99">
        <f>SUMIFS(通讯通路门店!$BD:$BD,通讯通路门店!$S:$S,$G897)</f>
        <v>0</v>
      </c>
      <c r="AN897" s="99">
        <f>SUMIFS(通讯通路门店!$BF:$BF,通讯通路门店!$S:$S,$G897)</f>
        <v>0</v>
      </c>
      <c r="AO897" s="99">
        <f t="shared" si="67"/>
        <v>0</v>
      </c>
      <c r="AP897" s="99">
        <f>SUMIFS(通讯通路门店!$K:$K,通讯通路门店!$S:$S,$G897)</f>
        <v>0</v>
      </c>
      <c r="AQ897" s="83"/>
      <c r="AR897" s="99">
        <f>SUMIFS(通讯通路门店!$T:$T,通讯通路门店!$S:$S,$G897)</f>
        <v>0</v>
      </c>
      <c r="AS897" s="99">
        <f>SUMIFS(通讯通路门店!$U:$U,通讯通路门店!$S:$S,$G897)</f>
        <v>0</v>
      </c>
      <c r="AT897" s="99">
        <f>SUMIFS(通讯通路门店!$V:$V,通讯通路门店!$S:$S,$G897)</f>
        <v>0</v>
      </c>
      <c r="AU897" s="99">
        <f>SUMIFS(通讯通路门店!$W:$W,通讯通路门店!$S:$S,$G897)</f>
        <v>0</v>
      </c>
      <c r="AV897" s="99">
        <f>SUMIFS(通讯通路门店!$Z:$Z,通讯通路门店!$S:$S,$G897)</f>
        <v>0</v>
      </c>
      <c r="AW897" s="99">
        <f>SUMIFS(通讯通路门店!$AB:$AB,通讯通路门店!$S:$S,$G897)</f>
        <v>0</v>
      </c>
      <c r="AX897" s="99">
        <f>SUMIFS(通讯通路门店!$X:$X,通讯通路门店!$S:$S,$G897)</f>
        <v>0</v>
      </c>
      <c r="AY897" s="99">
        <f>SUMIFS(通讯通路门店!$Y:$Y,通讯通路门店!$S:$S,$G897)</f>
        <v>0</v>
      </c>
      <c r="AZ897" s="99">
        <f>SUMIFS(通讯通路门店!$AA:$AA,通讯通路门店!$S:$S,$G897)</f>
        <v>0</v>
      </c>
      <c r="BA897" s="99">
        <f t="shared" si="68"/>
        <v>0</v>
      </c>
      <c r="BB897" s="99">
        <f t="shared" si="69"/>
        <v>0</v>
      </c>
      <c r="BC897" s="99">
        <f>SUMIFS(通讯通路门店!$W:$W,通讯通路门店!$S:$S,$G897,通讯通路门店!$J:$J,"荣耀体验店")+SUMIFS(通讯通路门店!$W:$W,通讯通路门店!$S:$S,$G897,通讯通路门店!$J:$J,"荣耀授权专卖店")</f>
        <v>0</v>
      </c>
      <c r="BD897" s="99">
        <f>SUMIFS(通讯通路门店!$Z:$Z,通讯通路门店!$S:$S,$G897,通讯通路门店!$J:$J,"VIVO体验店")</f>
        <v>0</v>
      </c>
      <c r="BE897" s="99">
        <f>SUMIFS(通讯通路门店!$AB:$AB,通讯通路门店!$S:$S,$G897,通讯通路门店!$J:$J,"OPPO体验店")</f>
        <v>0</v>
      </c>
      <c r="BF897" s="99">
        <f>SUMIFS(通讯通路门店!$X:$X,通讯通路门店!$S:$S,$G897,通讯通路门店!$J:$J,"华为授权体验店")+SUMIFS(通讯通路门店!$AA:$AA,通讯通路门店!$S:$S,$G897,通讯通路门店!$J:$J,"华为堡垒店")</f>
        <v>0</v>
      </c>
      <c r="BG897" s="99">
        <f>SUMIFS(通讯通路门店!$Y:$Y,通讯通路门店!$S:$S,$G897,通讯通路门店!$J:$J,"小米体验店")</f>
        <v>0</v>
      </c>
      <c r="BH897" s="99">
        <f>SUMIFS(通讯通路门店!$AA:$AA,通讯通路门店!$S:$S,$G897,通讯通路门店!$J:$J,"苹果体验店")</f>
        <v>0</v>
      </c>
      <c r="BI897" s="99">
        <f>SUMIFS(通讯通路门店!$K:$K,通讯通路门店!$S:$S,$G897,通讯通路门店!$J:$J,"其他品牌专卖店")</f>
        <v>0</v>
      </c>
      <c r="BJ897" s="99">
        <f>SUMIFS(通讯通路门店!$AC:$AC,通讯通路门店!$S:$S,$G897)</f>
        <v>0</v>
      </c>
      <c r="BK897" s="99">
        <f>SUMIFS(通讯通路门店!$AD:$AD,通讯通路门店!$S:$S,$G897)</f>
        <v>0</v>
      </c>
      <c r="BL897" s="99">
        <f>SUMIFS(通讯通路门店!$AE:$AE,通讯通路门店!$S:$S,$G897)</f>
        <v>0</v>
      </c>
      <c r="BM897" s="99">
        <f>SUMIFS(通讯通路门店!$AF:$AF,通讯通路门店!$S:$S,$G897)</f>
        <v>0</v>
      </c>
      <c r="BN897" s="99">
        <f>SUMIFS(通讯通路门店!$AG:$AG,通讯通路门店!$S:$S,$G897)</f>
        <v>0</v>
      </c>
      <c r="BO897" s="99">
        <f>SUMIFS(通讯通路门店!$AH:$AH,通讯通路门店!$S:$S,$G897)</f>
        <v>0</v>
      </c>
      <c r="BP897" s="99">
        <f>SUMIFS(通讯通路门店!$AI:$AI,通讯通路门店!$S:$S,$G897)</f>
        <v>0</v>
      </c>
      <c r="BQ897" s="83"/>
    </row>
    <row r="898" spans="1:69">
      <c r="A898" s="99" t="str">
        <f>IFERROR(_xlfn.XLOOKUP($G898,通讯通路门店!$S$4:$S$993931,通讯通路门店!$A$4:$A$993931,0,0),"")</f>
        <v/>
      </c>
      <c r="B898" s="99" t="str">
        <f>IFERROR(_xlfn.XLOOKUP($G898,通讯通路门店!$S$4:$S$993931,通讯通路门店!$B$4:$B$993931,0,0),"")</f>
        <v/>
      </c>
      <c r="C898" s="99" t="str">
        <f>IFERROR(_xlfn.XLOOKUP($G898,通讯通路门店!$S$4:$S$993931,通讯通路门店!$C$4:$C$993931,0,0),"")</f>
        <v/>
      </c>
      <c r="D898" s="99" t="str">
        <f>IFERROR(_xlfn.XLOOKUP($G898,通讯通路门店!$S$4:$S$993931,通讯通路门店!$D$4:$D$993931,0,0),"")</f>
        <v/>
      </c>
      <c r="E898" s="83"/>
      <c r="F898" s="83"/>
      <c r="G898" s="101" t="e">
        <v>#N/A</v>
      </c>
      <c r="H898" s="102" t="str">
        <f>IFERROR(_xlfn.XLOOKUP($G898,通讯通路门店!$S$4:$S$993931,通讯通路门店!$R$4:$R$993931,0,0),"")</f>
        <v/>
      </c>
      <c r="I898" s="83"/>
      <c r="J898" s="83"/>
      <c r="K898" s="83"/>
      <c r="L898" s="83"/>
      <c r="M898" s="83"/>
      <c r="N898" s="83"/>
      <c r="O898" s="83"/>
      <c r="P898" s="83"/>
      <c r="Q898" s="83"/>
      <c r="R898" s="83"/>
      <c r="S898" s="83"/>
      <c r="T898" s="83"/>
      <c r="U898" s="99">
        <f>COUNTIF(通讯通路门店!$S:$S,$G898)</f>
        <v>0</v>
      </c>
      <c r="V898" s="99">
        <f>COUNTIFS(通讯通路门店!$S:$S,$G898,通讯通路门店!$J:$J,"综合卖场")</f>
        <v>0</v>
      </c>
      <c r="W898" s="99">
        <f>SUMIFS(通讯通路门店!$AJ:$AJ,通讯通路门店!$S:$S,通讯客户沙盘!$G898)</f>
        <v>0</v>
      </c>
      <c r="X898" s="99">
        <f t="shared" si="65"/>
        <v>0</v>
      </c>
      <c r="Y898" s="99">
        <f>COUNTIFS(通讯通路门店!$S:$S,$G898,通讯通路门店!$J:$J,"荣耀体验店")+COUNTIFS(通讯通路门店!$S:$S,$G898,通讯通路门店!$J:$J,"荣耀授权专卖店")</f>
        <v>0</v>
      </c>
      <c r="Z898" s="99">
        <f>COUNTIFS(通讯通路门店!$S:$S,$G898,通讯通路门店!$J:$J,"VIVO体验店")</f>
        <v>0</v>
      </c>
      <c r="AA898" s="99">
        <f>COUNTIFS(通讯通路门店!$S:$S,$G898,通讯通路门店!$J:$J,"OPPO体验店")</f>
        <v>0</v>
      </c>
      <c r="AB898" s="99">
        <f>COUNTIFS(通讯通路门店!$S:$S,$G898,通讯通路门店!$J:$J,"华为授权体验店")+COUNTIFS(通讯通路门店!$S:$S,$G898,通讯通路门店!$J:$J,"华为堡垒店")</f>
        <v>0</v>
      </c>
      <c r="AC898" s="99">
        <f>COUNTIFS(通讯通路门店!$S:$S,$G898,通讯通路门店!$J:$J,"小米体验店")</f>
        <v>0</v>
      </c>
      <c r="AD898" s="99">
        <f>COUNTIFS(通讯通路门店!$S:$S,$G898,通讯通路门店!$J:$J,"苹果体验店")</f>
        <v>0</v>
      </c>
      <c r="AE898" s="99">
        <f>COUNTIFS(通讯通路门店!$S:$S,$G898,通讯通路门店!$J:$J,"其他品牌专卖店")</f>
        <v>0</v>
      </c>
      <c r="AF898" s="99">
        <f>SUMIFS(通讯通路门店!$BI:$BI,通讯通路门店!$S:$S,$G898)</f>
        <v>0</v>
      </c>
      <c r="AG898" s="99">
        <f>SUMIFS(通讯通路门店!$BH:$BH,通讯通路门店!$S:$S,$G898)</f>
        <v>0</v>
      </c>
      <c r="AH898" s="99">
        <f t="shared" si="66"/>
        <v>0</v>
      </c>
      <c r="AI898" s="99">
        <f>SUMIFS(通讯通路门店!$BB:$BB,通讯通路门店!$S:$S,$G898)</f>
        <v>0</v>
      </c>
      <c r="AJ898" s="99">
        <f>SUMIFS(通讯通路门店!$BE:$BE,通讯通路门店!$S:$S,$G898)</f>
        <v>0</v>
      </c>
      <c r="AK898" s="99">
        <f>SUMIFS(通讯通路门店!$BG:$BG,通讯通路门店!$S:$S,$G898)</f>
        <v>0</v>
      </c>
      <c r="AL898" s="99">
        <f>SUMIFS(通讯通路门店!$BC:$BC,通讯通路门店!$S:$S,$G898)</f>
        <v>0</v>
      </c>
      <c r="AM898" s="99">
        <f>SUMIFS(通讯通路门店!$BD:$BD,通讯通路门店!$S:$S,$G898)</f>
        <v>0</v>
      </c>
      <c r="AN898" s="99">
        <f>SUMIFS(通讯通路门店!$BF:$BF,通讯通路门店!$S:$S,$G898)</f>
        <v>0</v>
      </c>
      <c r="AO898" s="99">
        <f t="shared" si="67"/>
        <v>0</v>
      </c>
      <c r="AP898" s="99">
        <f>SUMIFS(通讯通路门店!$K:$K,通讯通路门店!$S:$S,$G898)</f>
        <v>0</v>
      </c>
      <c r="AQ898" s="83"/>
      <c r="AR898" s="99">
        <f>SUMIFS(通讯通路门店!$T:$T,通讯通路门店!$S:$S,$G898)</f>
        <v>0</v>
      </c>
      <c r="AS898" s="99">
        <f>SUMIFS(通讯通路门店!$U:$U,通讯通路门店!$S:$S,$G898)</f>
        <v>0</v>
      </c>
      <c r="AT898" s="99">
        <f>SUMIFS(通讯通路门店!$V:$V,通讯通路门店!$S:$S,$G898)</f>
        <v>0</v>
      </c>
      <c r="AU898" s="99">
        <f>SUMIFS(通讯通路门店!$W:$W,通讯通路门店!$S:$S,$G898)</f>
        <v>0</v>
      </c>
      <c r="AV898" s="99">
        <f>SUMIFS(通讯通路门店!$Z:$Z,通讯通路门店!$S:$S,$G898)</f>
        <v>0</v>
      </c>
      <c r="AW898" s="99">
        <f>SUMIFS(通讯通路门店!$AB:$AB,通讯通路门店!$S:$S,$G898)</f>
        <v>0</v>
      </c>
      <c r="AX898" s="99">
        <f>SUMIFS(通讯通路门店!$X:$X,通讯通路门店!$S:$S,$G898)</f>
        <v>0</v>
      </c>
      <c r="AY898" s="99">
        <f>SUMIFS(通讯通路门店!$Y:$Y,通讯通路门店!$S:$S,$G898)</f>
        <v>0</v>
      </c>
      <c r="AZ898" s="99">
        <f>SUMIFS(通讯通路门店!$AA:$AA,通讯通路门店!$S:$S,$G898)</f>
        <v>0</v>
      </c>
      <c r="BA898" s="99">
        <f t="shared" si="68"/>
        <v>0</v>
      </c>
      <c r="BB898" s="99">
        <f t="shared" si="69"/>
        <v>0</v>
      </c>
      <c r="BC898" s="99">
        <f>SUMIFS(通讯通路门店!$W:$W,通讯通路门店!$S:$S,$G898,通讯通路门店!$J:$J,"荣耀体验店")+SUMIFS(通讯通路门店!$W:$W,通讯通路门店!$S:$S,$G898,通讯通路门店!$J:$J,"荣耀授权专卖店")</f>
        <v>0</v>
      </c>
      <c r="BD898" s="99">
        <f>SUMIFS(通讯通路门店!$Z:$Z,通讯通路门店!$S:$S,$G898,通讯通路门店!$J:$J,"VIVO体验店")</f>
        <v>0</v>
      </c>
      <c r="BE898" s="99">
        <f>SUMIFS(通讯通路门店!$AB:$AB,通讯通路门店!$S:$S,$G898,通讯通路门店!$J:$J,"OPPO体验店")</f>
        <v>0</v>
      </c>
      <c r="BF898" s="99">
        <f>SUMIFS(通讯通路门店!$X:$X,通讯通路门店!$S:$S,$G898,通讯通路门店!$J:$J,"华为授权体验店")+SUMIFS(通讯通路门店!$AA:$AA,通讯通路门店!$S:$S,$G898,通讯通路门店!$J:$J,"华为堡垒店")</f>
        <v>0</v>
      </c>
      <c r="BG898" s="99">
        <f>SUMIFS(通讯通路门店!$Y:$Y,通讯通路门店!$S:$S,$G898,通讯通路门店!$J:$J,"小米体验店")</f>
        <v>0</v>
      </c>
      <c r="BH898" s="99">
        <f>SUMIFS(通讯通路门店!$AA:$AA,通讯通路门店!$S:$S,$G898,通讯通路门店!$J:$J,"苹果体验店")</f>
        <v>0</v>
      </c>
      <c r="BI898" s="99">
        <f>SUMIFS(通讯通路门店!$K:$K,通讯通路门店!$S:$S,$G898,通讯通路门店!$J:$J,"其他品牌专卖店")</f>
        <v>0</v>
      </c>
      <c r="BJ898" s="99">
        <f>SUMIFS(通讯通路门店!$AC:$AC,通讯通路门店!$S:$S,$G898)</f>
        <v>0</v>
      </c>
      <c r="BK898" s="99">
        <f>SUMIFS(通讯通路门店!$AD:$AD,通讯通路门店!$S:$S,$G898)</f>
        <v>0</v>
      </c>
      <c r="BL898" s="99">
        <f>SUMIFS(通讯通路门店!$AE:$AE,通讯通路门店!$S:$S,$G898)</f>
        <v>0</v>
      </c>
      <c r="BM898" s="99">
        <f>SUMIFS(通讯通路门店!$AF:$AF,通讯通路门店!$S:$S,$G898)</f>
        <v>0</v>
      </c>
      <c r="BN898" s="99">
        <f>SUMIFS(通讯通路门店!$AG:$AG,通讯通路门店!$S:$S,$G898)</f>
        <v>0</v>
      </c>
      <c r="BO898" s="99">
        <f>SUMIFS(通讯通路门店!$AH:$AH,通讯通路门店!$S:$S,$G898)</f>
        <v>0</v>
      </c>
      <c r="BP898" s="99">
        <f>SUMIFS(通讯通路门店!$AI:$AI,通讯通路门店!$S:$S,$G898)</f>
        <v>0</v>
      </c>
      <c r="BQ898" s="83"/>
    </row>
    <row r="899" spans="1:69">
      <c r="A899" s="99" t="str">
        <f>IFERROR(_xlfn.XLOOKUP($G899,通讯通路门店!$S$4:$S$993931,通讯通路门店!$A$4:$A$993931,0,0),"")</f>
        <v/>
      </c>
      <c r="B899" s="99" t="str">
        <f>IFERROR(_xlfn.XLOOKUP($G899,通讯通路门店!$S$4:$S$993931,通讯通路门店!$B$4:$B$993931,0,0),"")</f>
        <v/>
      </c>
      <c r="C899" s="99" t="str">
        <f>IFERROR(_xlfn.XLOOKUP($G899,通讯通路门店!$S$4:$S$993931,通讯通路门店!$C$4:$C$993931,0,0),"")</f>
        <v/>
      </c>
      <c r="D899" s="99" t="str">
        <f>IFERROR(_xlfn.XLOOKUP($G899,通讯通路门店!$S$4:$S$993931,通讯通路门店!$D$4:$D$993931,0,0),"")</f>
        <v/>
      </c>
      <c r="E899" s="83"/>
      <c r="F899" s="83"/>
      <c r="G899" s="101" t="e">
        <v>#N/A</v>
      </c>
      <c r="H899" s="102" t="str">
        <f>IFERROR(_xlfn.XLOOKUP($G899,通讯通路门店!$S$4:$S$993931,通讯通路门店!$R$4:$R$993931,0,0),"")</f>
        <v/>
      </c>
      <c r="I899" s="83"/>
      <c r="J899" s="83"/>
      <c r="K899" s="83"/>
      <c r="L899" s="83"/>
      <c r="M899" s="83"/>
      <c r="N899" s="83"/>
      <c r="O899" s="83"/>
      <c r="P899" s="83"/>
      <c r="Q899" s="83"/>
      <c r="R899" s="83"/>
      <c r="S899" s="83"/>
      <c r="T899" s="83"/>
      <c r="U899" s="99">
        <f>COUNTIF(通讯通路门店!$S:$S,$G899)</f>
        <v>0</v>
      </c>
      <c r="V899" s="99">
        <f>COUNTIFS(通讯通路门店!$S:$S,$G899,通讯通路门店!$J:$J,"综合卖场")</f>
        <v>0</v>
      </c>
      <c r="W899" s="99">
        <f>SUMIFS(通讯通路门店!$AJ:$AJ,通讯通路门店!$S:$S,通讯客户沙盘!$G899)</f>
        <v>0</v>
      </c>
      <c r="X899" s="99">
        <f t="shared" si="65"/>
        <v>0</v>
      </c>
      <c r="Y899" s="99">
        <f>COUNTIFS(通讯通路门店!$S:$S,$G899,通讯通路门店!$J:$J,"荣耀体验店")+COUNTIFS(通讯通路门店!$S:$S,$G899,通讯通路门店!$J:$J,"荣耀授权专卖店")</f>
        <v>0</v>
      </c>
      <c r="Z899" s="99">
        <f>COUNTIFS(通讯通路门店!$S:$S,$G899,通讯通路门店!$J:$J,"VIVO体验店")</f>
        <v>0</v>
      </c>
      <c r="AA899" s="99">
        <f>COUNTIFS(通讯通路门店!$S:$S,$G899,通讯通路门店!$J:$J,"OPPO体验店")</f>
        <v>0</v>
      </c>
      <c r="AB899" s="99">
        <f>COUNTIFS(通讯通路门店!$S:$S,$G899,通讯通路门店!$J:$J,"华为授权体验店")+COUNTIFS(通讯通路门店!$S:$S,$G899,通讯通路门店!$J:$J,"华为堡垒店")</f>
        <v>0</v>
      </c>
      <c r="AC899" s="99">
        <f>COUNTIFS(通讯通路门店!$S:$S,$G899,通讯通路门店!$J:$J,"小米体验店")</f>
        <v>0</v>
      </c>
      <c r="AD899" s="99">
        <f>COUNTIFS(通讯通路门店!$S:$S,$G899,通讯通路门店!$J:$J,"苹果体验店")</f>
        <v>0</v>
      </c>
      <c r="AE899" s="99">
        <f>COUNTIFS(通讯通路门店!$S:$S,$G899,通讯通路门店!$J:$J,"其他品牌专卖店")</f>
        <v>0</v>
      </c>
      <c r="AF899" s="99">
        <f>SUMIFS(通讯通路门店!$BI:$BI,通讯通路门店!$S:$S,$G899)</f>
        <v>0</v>
      </c>
      <c r="AG899" s="99">
        <f>SUMIFS(通讯通路门店!$BH:$BH,通讯通路门店!$S:$S,$G899)</f>
        <v>0</v>
      </c>
      <c r="AH899" s="99">
        <f t="shared" si="66"/>
        <v>0</v>
      </c>
      <c r="AI899" s="99">
        <f>SUMIFS(通讯通路门店!$BB:$BB,通讯通路门店!$S:$S,$G899)</f>
        <v>0</v>
      </c>
      <c r="AJ899" s="99">
        <f>SUMIFS(通讯通路门店!$BE:$BE,通讯通路门店!$S:$S,$G899)</f>
        <v>0</v>
      </c>
      <c r="AK899" s="99">
        <f>SUMIFS(通讯通路门店!$BG:$BG,通讯通路门店!$S:$S,$G899)</f>
        <v>0</v>
      </c>
      <c r="AL899" s="99">
        <f>SUMIFS(通讯通路门店!$BC:$BC,通讯通路门店!$S:$S,$G899)</f>
        <v>0</v>
      </c>
      <c r="AM899" s="99">
        <f>SUMIFS(通讯通路门店!$BD:$BD,通讯通路门店!$S:$S,$G899)</f>
        <v>0</v>
      </c>
      <c r="AN899" s="99">
        <f>SUMIFS(通讯通路门店!$BF:$BF,通讯通路门店!$S:$S,$G899)</f>
        <v>0</v>
      </c>
      <c r="AO899" s="99">
        <f t="shared" si="67"/>
        <v>0</v>
      </c>
      <c r="AP899" s="99">
        <f>SUMIFS(通讯通路门店!$K:$K,通讯通路门店!$S:$S,$G899)</f>
        <v>0</v>
      </c>
      <c r="AQ899" s="83"/>
      <c r="AR899" s="99">
        <f>SUMIFS(通讯通路门店!$T:$T,通讯通路门店!$S:$S,$G899)</f>
        <v>0</v>
      </c>
      <c r="AS899" s="99">
        <f>SUMIFS(通讯通路门店!$U:$U,通讯通路门店!$S:$S,$G899)</f>
        <v>0</v>
      </c>
      <c r="AT899" s="99">
        <f>SUMIFS(通讯通路门店!$V:$V,通讯通路门店!$S:$S,$G899)</f>
        <v>0</v>
      </c>
      <c r="AU899" s="99">
        <f>SUMIFS(通讯通路门店!$W:$W,通讯通路门店!$S:$S,$G899)</f>
        <v>0</v>
      </c>
      <c r="AV899" s="99">
        <f>SUMIFS(通讯通路门店!$Z:$Z,通讯通路门店!$S:$S,$G899)</f>
        <v>0</v>
      </c>
      <c r="AW899" s="99">
        <f>SUMIFS(通讯通路门店!$AB:$AB,通讯通路门店!$S:$S,$G899)</f>
        <v>0</v>
      </c>
      <c r="AX899" s="99">
        <f>SUMIFS(通讯通路门店!$X:$X,通讯通路门店!$S:$S,$G899)</f>
        <v>0</v>
      </c>
      <c r="AY899" s="99">
        <f>SUMIFS(通讯通路门店!$Y:$Y,通讯通路门店!$S:$S,$G899)</f>
        <v>0</v>
      </c>
      <c r="AZ899" s="99">
        <f>SUMIFS(通讯通路门店!$AA:$AA,通讯通路门店!$S:$S,$G899)</f>
        <v>0</v>
      </c>
      <c r="BA899" s="99">
        <f t="shared" si="68"/>
        <v>0</v>
      </c>
      <c r="BB899" s="99">
        <f t="shared" si="69"/>
        <v>0</v>
      </c>
      <c r="BC899" s="99">
        <f>SUMIFS(通讯通路门店!$W:$W,通讯通路门店!$S:$S,$G899,通讯通路门店!$J:$J,"荣耀体验店")+SUMIFS(通讯通路门店!$W:$W,通讯通路门店!$S:$S,$G899,通讯通路门店!$J:$J,"荣耀授权专卖店")</f>
        <v>0</v>
      </c>
      <c r="BD899" s="99">
        <f>SUMIFS(通讯通路门店!$Z:$Z,通讯通路门店!$S:$S,$G899,通讯通路门店!$J:$J,"VIVO体验店")</f>
        <v>0</v>
      </c>
      <c r="BE899" s="99">
        <f>SUMIFS(通讯通路门店!$AB:$AB,通讯通路门店!$S:$S,$G899,通讯通路门店!$J:$J,"OPPO体验店")</f>
        <v>0</v>
      </c>
      <c r="BF899" s="99">
        <f>SUMIFS(通讯通路门店!$X:$X,通讯通路门店!$S:$S,$G899,通讯通路门店!$J:$J,"华为授权体验店")+SUMIFS(通讯通路门店!$AA:$AA,通讯通路门店!$S:$S,$G899,通讯通路门店!$J:$J,"华为堡垒店")</f>
        <v>0</v>
      </c>
      <c r="BG899" s="99">
        <f>SUMIFS(通讯通路门店!$Y:$Y,通讯通路门店!$S:$S,$G899,通讯通路门店!$J:$J,"小米体验店")</f>
        <v>0</v>
      </c>
      <c r="BH899" s="99">
        <f>SUMIFS(通讯通路门店!$AA:$AA,通讯通路门店!$S:$S,$G899,通讯通路门店!$J:$J,"苹果体验店")</f>
        <v>0</v>
      </c>
      <c r="BI899" s="99">
        <f>SUMIFS(通讯通路门店!$K:$K,通讯通路门店!$S:$S,$G899,通讯通路门店!$J:$J,"其他品牌专卖店")</f>
        <v>0</v>
      </c>
      <c r="BJ899" s="99">
        <f>SUMIFS(通讯通路门店!$AC:$AC,通讯通路门店!$S:$S,$G899)</f>
        <v>0</v>
      </c>
      <c r="BK899" s="99">
        <f>SUMIFS(通讯通路门店!$AD:$AD,通讯通路门店!$S:$S,$G899)</f>
        <v>0</v>
      </c>
      <c r="BL899" s="99">
        <f>SUMIFS(通讯通路门店!$AE:$AE,通讯通路门店!$S:$S,$G899)</f>
        <v>0</v>
      </c>
      <c r="BM899" s="99">
        <f>SUMIFS(通讯通路门店!$AF:$AF,通讯通路门店!$S:$S,$G899)</f>
        <v>0</v>
      </c>
      <c r="BN899" s="99">
        <f>SUMIFS(通讯通路门店!$AG:$AG,通讯通路门店!$S:$S,$G899)</f>
        <v>0</v>
      </c>
      <c r="BO899" s="99">
        <f>SUMIFS(通讯通路门店!$AH:$AH,通讯通路门店!$S:$S,$G899)</f>
        <v>0</v>
      </c>
      <c r="BP899" s="99">
        <f>SUMIFS(通讯通路门店!$AI:$AI,通讯通路门店!$S:$S,$G899)</f>
        <v>0</v>
      </c>
      <c r="BQ899" s="83"/>
    </row>
    <row r="900" spans="1:69">
      <c r="A900" s="99" t="str">
        <f>IFERROR(_xlfn.XLOOKUP($G900,通讯通路门店!$S$4:$S$993931,通讯通路门店!$A$4:$A$993931,0,0),"")</f>
        <v/>
      </c>
      <c r="B900" s="99" t="str">
        <f>IFERROR(_xlfn.XLOOKUP($G900,通讯通路门店!$S$4:$S$993931,通讯通路门店!$B$4:$B$993931,0,0),"")</f>
        <v/>
      </c>
      <c r="C900" s="99" t="str">
        <f>IFERROR(_xlfn.XLOOKUP($G900,通讯通路门店!$S$4:$S$993931,通讯通路门店!$C$4:$C$993931,0,0),"")</f>
        <v/>
      </c>
      <c r="D900" s="99" t="str">
        <f>IFERROR(_xlfn.XLOOKUP($G900,通讯通路门店!$S$4:$S$993931,通讯通路门店!$D$4:$D$993931,0,0),"")</f>
        <v/>
      </c>
      <c r="E900" s="83"/>
      <c r="F900" s="83"/>
      <c r="G900" s="101" t="e">
        <v>#N/A</v>
      </c>
      <c r="H900" s="102" t="str">
        <f>IFERROR(_xlfn.XLOOKUP($G900,通讯通路门店!$S$4:$S$993931,通讯通路门店!$R$4:$R$993931,0,0),"")</f>
        <v/>
      </c>
      <c r="I900" s="83"/>
      <c r="J900" s="83"/>
      <c r="K900" s="83"/>
      <c r="L900" s="83"/>
      <c r="M900" s="83"/>
      <c r="N900" s="83"/>
      <c r="O900" s="83"/>
      <c r="P900" s="83"/>
      <c r="Q900" s="83"/>
      <c r="R900" s="83"/>
      <c r="S900" s="83"/>
      <c r="T900" s="83"/>
      <c r="U900" s="99">
        <f>COUNTIF(通讯通路门店!$S:$S,$G900)</f>
        <v>0</v>
      </c>
      <c r="V900" s="99">
        <f>COUNTIFS(通讯通路门店!$S:$S,$G900,通讯通路门店!$J:$J,"综合卖场")</f>
        <v>0</v>
      </c>
      <c r="W900" s="99">
        <f>SUMIFS(通讯通路门店!$AJ:$AJ,通讯通路门店!$S:$S,通讯客户沙盘!$G900)</f>
        <v>0</v>
      </c>
      <c r="X900" s="99">
        <f t="shared" ref="X900:X963" si="70">Y900+Z900+AA900+AB900+AC900+AD900+AE900</f>
        <v>0</v>
      </c>
      <c r="Y900" s="99">
        <f>COUNTIFS(通讯通路门店!$S:$S,$G900,通讯通路门店!$J:$J,"荣耀体验店")+COUNTIFS(通讯通路门店!$S:$S,$G900,通讯通路门店!$J:$J,"荣耀授权专卖店")</f>
        <v>0</v>
      </c>
      <c r="Z900" s="99">
        <f>COUNTIFS(通讯通路门店!$S:$S,$G900,通讯通路门店!$J:$J,"VIVO体验店")</f>
        <v>0</v>
      </c>
      <c r="AA900" s="99">
        <f>COUNTIFS(通讯通路门店!$S:$S,$G900,通讯通路门店!$J:$J,"OPPO体验店")</f>
        <v>0</v>
      </c>
      <c r="AB900" s="99">
        <f>COUNTIFS(通讯通路门店!$S:$S,$G900,通讯通路门店!$J:$J,"华为授权体验店")+COUNTIFS(通讯通路门店!$S:$S,$G900,通讯通路门店!$J:$J,"华为堡垒店")</f>
        <v>0</v>
      </c>
      <c r="AC900" s="99">
        <f>COUNTIFS(通讯通路门店!$S:$S,$G900,通讯通路门店!$J:$J,"小米体验店")</f>
        <v>0</v>
      </c>
      <c r="AD900" s="99">
        <f>COUNTIFS(通讯通路门店!$S:$S,$G900,通讯通路门店!$J:$J,"苹果体验店")</f>
        <v>0</v>
      </c>
      <c r="AE900" s="99">
        <f>COUNTIFS(通讯通路门店!$S:$S,$G900,通讯通路门店!$J:$J,"其他品牌专卖店")</f>
        <v>0</v>
      </c>
      <c r="AF900" s="99">
        <f>SUMIFS(通讯通路门店!$BI:$BI,通讯通路门店!$S:$S,$G900)</f>
        <v>0</v>
      </c>
      <c r="AG900" s="99">
        <f>SUMIFS(通讯通路门店!$BH:$BH,通讯通路门店!$S:$S,$G900)</f>
        <v>0</v>
      </c>
      <c r="AH900" s="99">
        <f t="shared" ref="AH900:AH963" si="71">AI900+AJ900+AK900+AL900+AM900+AN900</f>
        <v>0</v>
      </c>
      <c r="AI900" s="99">
        <f>SUMIFS(通讯通路门店!$BB:$BB,通讯通路门店!$S:$S,$G900)</f>
        <v>0</v>
      </c>
      <c r="AJ900" s="99">
        <f>SUMIFS(通讯通路门店!$BE:$BE,通讯通路门店!$S:$S,$G900)</f>
        <v>0</v>
      </c>
      <c r="AK900" s="99">
        <f>SUMIFS(通讯通路门店!$BG:$BG,通讯通路门店!$S:$S,$G900)</f>
        <v>0</v>
      </c>
      <c r="AL900" s="99">
        <f>SUMIFS(通讯通路门店!$BC:$BC,通讯通路门店!$S:$S,$G900)</f>
        <v>0</v>
      </c>
      <c r="AM900" s="99">
        <f>SUMIFS(通讯通路门店!$BD:$BD,通讯通路门店!$S:$S,$G900)</f>
        <v>0</v>
      </c>
      <c r="AN900" s="99">
        <f>SUMIFS(通讯通路门店!$BF:$BF,通讯通路门店!$S:$S,$G900)</f>
        <v>0</v>
      </c>
      <c r="AO900" s="99">
        <f t="shared" ref="AO900:AO963" si="72">AP900+AQ900</f>
        <v>0</v>
      </c>
      <c r="AP900" s="99">
        <f>SUMIFS(通讯通路门店!$K:$K,通讯通路门店!$S:$S,$G900)</f>
        <v>0</v>
      </c>
      <c r="AQ900" s="83"/>
      <c r="AR900" s="99">
        <f>SUMIFS(通讯通路门店!$T:$T,通讯通路门店!$S:$S,$G900)</f>
        <v>0</v>
      </c>
      <c r="AS900" s="99">
        <f>SUMIFS(通讯通路门店!$U:$U,通讯通路门店!$S:$S,$G900)</f>
        <v>0</v>
      </c>
      <c r="AT900" s="99">
        <f>SUMIFS(通讯通路门店!$V:$V,通讯通路门店!$S:$S,$G900)</f>
        <v>0</v>
      </c>
      <c r="AU900" s="99">
        <f>SUMIFS(通讯通路门店!$W:$W,通讯通路门店!$S:$S,$G900)</f>
        <v>0</v>
      </c>
      <c r="AV900" s="99">
        <f>SUMIFS(通讯通路门店!$Z:$Z,通讯通路门店!$S:$S,$G900)</f>
        <v>0</v>
      </c>
      <c r="AW900" s="99">
        <f>SUMIFS(通讯通路门店!$AB:$AB,通讯通路门店!$S:$S,$G900)</f>
        <v>0</v>
      </c>
      <c r="AX900" s="99">
        <f>SUMIFS(通讯通路门店!$X:$X,通讯通路门店!$S:$S,$G900)</f>
        <v>0</v>
      </c>
      <c r="AY900" s="99">
        <f>SUMIFS(通讯通路门店!$Y:$Y,通讯通路门店!$S:$S,$G900)</f>
        <v>0</v>
      </c>
      <c r="AZ900" s="99">
        <f>SUMIFS(通讯通路门店!$AA:$AA,通讯通路门店!$S:$S,$G900)</f>
        <v>0</v>
      </c>
      <c r="BA900" s="99">
        <f t="shared" ref="BA900:BA963" si="73">AP900-BB900</f>
        <v>0</v>
      </c>
      <c r="BB900" s="99">
        <f t="shared" ref="BB900:BB963" si="74">BC900+BD900+BE900+BF900+BG900+BH900</f>
        <v>0</v>
      </c>
      <c r="BC900" s="99">
        <f>SUMIFS(通讯通路门店!$W:$W,通讯通路门店!$S:$S,$G900,通讯通路门店!$J:$J,"荣耀体验店")+SUMIFS(通讯通路门店!$W:$W,通讯通路门店!$S:$S,$G900,通讯通路门店!$J:$J,"荣耀授权专卖店")</f>
        <v>0</v>
      </c>
      <c r="BD900" s="99">
        <f>SUMIFS(通讯通路门店!$Z:$Z,通讯通路门店!$S:$S,$G900,通讯通路门店!$J:$J,"VIVO体验店")</f>
        <v>0</v>
      </c>
      <c r="BE900" s="99">
        <f>SUMIFS(通讯通路门店!$AB:$AB,通讯通路门店!$S:$S,$G900,通讯通路门店!$J:$J,"OPPO体验店")</f>
        <v>0</v>
      </c>
      <c r="BF900" s="99">
        <f>SUMIFS(通讯通路门店!$X:$X,通讯通路门店!$S:$S,$G900,通讯通路门店!$J:$J,"华为授权体验店")+SUMIFS(通讯通路门店!$AA:$AA,通讯通路门店!$S:$S,$G900,通讯通路门店!$J:$J,"华为堡垒店")</f>
        <v>0</v>
      </c>
      <c r="BG900" s="99">
        <f>SUMIFS(通讯通路门店!$Y:$Y,通讯通路门店!$S:$S,$G900,通讯通路门店!$J:$J,"小米体验店")</f>
        <v>0</v>
      </c>
      <c r="BH900" s="99">
        <f>SUMIFS(通讯通路门店!$AA:$AA,通讯通路门店!$S:$S,$G900,通讯通路门店!$J:$J,"苹果体验店")</f>
        <v>0</v>
      </c>
      <c r="BI900" s="99">
        <f>SUMIFS(通讯通路门店!$K:$K,通讯通路门店!$S:$S,$G900,通讯通路门店!$J:$J,"其他品牌专卖店")</f>
        <v>0</v>
      </c>
      <c r="BJ900" s="99">
        <f>SUMIFS(通讯通路门店!$AC:$AC,通讯通路门店!$S:$S,$G900)</f>
        <v>0</v>
      </c>
      <c r="BK900" s="99">
        <f>SUMIFS(通讯通路门店!$AD:$AD,通讯通路门店!$S:$S,$G900)</f>
        <v>0</v>
      </c>
      <c r="BL900" s="99">
        <f>SUMIFS(通讯通路门店!$AE:$AE,通讯通路门店!$S:$S,$G900)</f>
        <v>0</v>
      </c>
      <c r="BM900" s="99">
        <f>SUMIFS(通讯通路门店!$AF:$AF,通讯通路门店!$S:$S,$G900)</f>
        <v>0</v>
      </c>
      <c r="BN900" s="99">
        <f>SUMIFS(通讯通路门店!$AG:$AG,通讯通路门店!$S:$S,$G900)</f>
        <v>0</v>
      </c>
      <c r="BO900" s="99">
        <f>SUMIFS(通讯通路门店!$AH:$AH,通讯通路门店!$S:$S,$G900)</f>
        <v>0</v>
      </c>
      <c r="BP900" s="99">
        <f>SUMIFS(通讯通路门店!$AI:$AI,通讯通路门店!$S:$S,$G900)</f>
        <v>0</v>
      </c>
      <c r="BQ900" s="83"/>
    </row>
    <row r="901" spans="1:69">
      <c r="A901" s="99" t="str">
        <f>IFERROR(_xlfn.XLOOKUP($G901,通讯通路门店!$S$4:$S$993931,通讯通路门店!$A$4:$A$993931,0,0),"")</f>
        <v/>
      </c>
      <c r="B901" s="99" t="str">
        <f>IFERROR(_xlfn.XLOOKUP($G901,通讯通路门店!$S$4:$S$993931,通讯通路门店!$B$4:$B$993931,0,0),"")</f>
        <v/>
      </c>
      <c r="C901" s="99" t="str">
        <f>IFERROR(_xlfn.XLOOKUP($G901,通讯通路门店!$S$4:$S$993931,通讯通路门店!$C$4:$C$993931,0,0),"")</f>
        <v/>
      </c>
      <c r="D901" s="99" t="str">
        <f>IFERROR(_xlfn.XLOOKUP($G901,通讯通路门店!$S$4:$S$993931,通讯通路门店!$D$4:$D$993931,0,0),"")</f>
        <v/>
      </c>
      <c r="E901" s="83"/>
      <c r="F901" s="83"/>
      <c r="G901" s="101" t="e">
        <v>#N/A</v>
      </c>
      <c r="H901" s="102" t="str">
        <f>IFERROR(_xlfn.XLOOKUP($G901,通讯通路门店!$S$4:$S$993931,通讯通路门店!$R$4:$R$993931,0,0),"")</f>
        <v/>
      </c>
      <c r="I901" s="83"/>
      <c r="J901" s="83"/>
      <c r="K901" s="83"/>
      <c r="L901" s="83"/>
      <c r="M901" s="83"/>
      <c r="N901" s="83"/>
      <c r="O901" s="83"/>
      <c r="P901" s="83"/>
      <c r="Q901" s="83"/>
      <c r="R901" s="83"/>
      <c r="S901" s="83"/>
      <c r="T901" s="83"/>
      <c r="U901" s="99">
        <f>COUNTIF(通讯通路门店!$S:$S,$G901)</f>
        <v>0</v>
      </c>
      <c r="V901" s="99">
        <f>COUNTIFS(通讯通路门店!$S:$S,$G901,通讯通路门店!$J:$J,"综合卖场")</f>
        <v>0</v>
      </c>
      <c r="W901" s="99">
        <f>SUMIFS(通讯通路门店!$AJ:$AJ,通讯通路门店!$S:$S,通讯客户沙盘!$G901)</f>
        <v>0</v>
      </c>
      <c r="X901" s="99">
        <f t="shared" si="70"/>
        <v>0</v>
      </c>
      <c r="Y901" s="99">
        <f>COUNTIFS(通讯通路门店!$S:$S,$G901,通讯通路门店!$J:$J,"荣耀体验店")+COUNTIFS(通讯通路门店!$S:$S,$G901,通讯通路门店!$J:$J,"荣耀授权专卖店")</f>
        <v>0</v>
      </c>
      <c r="Z901" s="99">
        <f>COUNTIFS(通讯通路门店!$S:$S,$G901,通讯通路门店!$J:$J,"VIVO体验店")</f>
        <v>0</v>
      </c>
      <c r="AA901" s="99">
        <f>COUNTIFS(通讯通路门店!$S:$S,$G901,通讯通路门店!$J:$J,"OPPO体验店")</f>
        <v>0</v>
      </c>
      <c r="AB901" s="99">
        <f>COUNTIFS(通讯通路门店!$S:$S,$G901,通讯通路门店!$J:$J,"华为授权体验店")+COUNTIFS(通讯通路门店!$S:$S,$G901,通讯通路门店!$J:$J,"华为堡垒店")</f>
        <v>0</v>
      </c>
      <c r="AC901" s="99">
        <f>COUNTIFS(通讯通路门店!$S:$S,$G901,通讯通路门店!$J:$J,"小米体验店")</f>
        <v>0</v>
      </c>
      <c r="AD901" s="99">
        <f>COUNTIFS(通讯通路门店!$S:$S,$G901,通讯通路门店!$J:$J,"苹果体验店")</f>
        <v>0</v>
      </c>
      <c r="AE901" s="99">
        <f>COUNTIFS(通讯通路门店!$S:$S,$G901,通讯通路门店!$J:$J,"其他品牌专卖店")</f>
        <v>0</v>
      </c>
      <c r="AF901" s="99">
        <f>SUMIFS(通讯通路门店!$BI:$BI,通讯通路门店!$S:$S,$G901)</f>
        <v>0</v>
      </c>
      <c r="AG901" s="99">
        <f>SUMIFS(通讯通路门店!$BH:$BH,通讯通路门店!$S:$S,$G901)</f>
        <v>0</v>
      </c>
      <c r="AH901" s="99">
        <f t="shared" si="71"/>
        <v>0</v>
      </c>
      <c r="AI901" s="99">
        <f>SUMIFS(通讯通路门店!$BB:$BB,通讯通路门店!$S:$S,$G901)</f>
        <v>0</v>
      </c>
      <c r="AJ901" s="99">
        <f>SUMIFS(通讯通路门店!$BE:$BE,通讯通路门店!$S:$S,$G901)</f>
        <v>0</v>
      </c>
      <c r="AK901" s="99">
        <f>SUMIFS(通讯通路门店!$BG:$BG,通讯通路门店!$S:$S,$G901)</f>
        <v>0</v>
      </c>
      <c r="AL901" s="99">
        <f>SUMIFS(通讯通路门店!$BC:$BC,通讯通路门店!$S:$S,$G901)</f>
        <v>0</v>
      </c>
      <c r="AM901" s="99">
        <f>SUMIFS(通讯通路门店!$BD:$BD,通讯通路门店!$S:$S,$G901)</f>
        <v>0</v>
      </c>
      <c r="AN901" s="99">
        <f>SUMIFS(通讯通路门店!$BF:$BF,通讯通路门店!$S:$S,$G901)</f>
        <v>0</v>
      </c>
      <c r="AO901" s="99">
        <f t="shared" si="72"/>
        <v>0</v>
      </c>
      <c r="AP901" s="99">
        <f>SUMIFS(通讯通路门店!$K:$K,通讯通路门店!$S:$S,$G901)</f>
        <v>0</v>
      </c>
      <c r="AQ901" s="83"/>
      <c r="AR901" s="99">
        <f>SUMIFS(通讯通路门店!$T:$T,通讯通路门店!$S:$S,$G901)</f>
        <v>0</v>
      </c>
      <c r="AS901" s="99">
        <f>SUMIFS(通讯通路门店!$U:$U,通讯通路门店!$S:$S,$G901)</f>
        <v>0</v>
      </c>
      <c r="AT901" s="99">
        <f>SUMIFS(通讯通路门店!$V:$V,通讯通路门店!$S:$S,$G901)</f>
        <v>0</v>
      </c>
      <c r="AU901" s="99">
        <f>SUMIFS(通讯通路门店!$W:$W,通讯通路门店!$S:$S,$G901)</f>
        <v>0</v>
      </c>
      <c r="AV901" s="99">
        <f>SUMIFS(通讯通路门店!$Z:$Z,通讯通路门店!$S:$S,$G901)</f>
        <v>0</v>
      </c>
      <c r="AW901" s="99">
        <f>SUMIFS(通讯通路门店!$AB:$AB,通讯通路门店!$S:$S,$G901)</f>
        <v>0</v>
      </c>
      <c r="AX901" s="99">
        <f>SUMIFS(通讯通路门店!$X:$X,通讯通路门店!$S:$S,$G901)</f>
        <v>0</v>
      </c>
      <c r="AY901" s="99">
        <f>SUMIFS(通讯通路门店!$Y:$Y,通讯通路门店!$S:$S,$G901)</f>
        <v>0</v>
      </c>
      <c r="AZ901" s="99">
        <f>SUMIFS(通讯通路门店!$AA:$AA,通讯通路门店!$S:$S,$G901)</f>
        <v>0</v>
      </c>
      <c r="BA901" s="99">
        <f t="shared" si="73"/>
        <v>0</v>
      </c>
      <c r="BB901" s="99">
        <f t="shared" si="74"/>
        <v>0</v>
      </c>
      <c r="BC901" s="99">
        <f>SUMIFS(通讯通路门店!$W:$W,通讯通路门店!$S:$S,$G901,通讯通路门店!$J:$J,"荣耀体验店")+SUMIFS(通讯通路门店!$W:$W,通讯通路门店!$S:$S,$G901,通讯通路门店!$J:$J,"荣耀授权专卖店")</f>
        <v>0</v>
      </c>
      <c r="BD901" s="99">
        <f>SUMIFS(通讯通路门店!$Z:$Z,通讯通路门店!$S:$S,$G901,通讯通路门店!$J:$J,"VIVO体验店")</f>
        <v>0</v>
      </c>
      <c r="BE901" s="99">
        <f>SUMIFS(通讯通路门店!$AB:$AB,通讯通路门店!$S:$S,$G901,通讯通路门店!$J:$J,"OPPO体验店")</f>
        <v>0</v>
      </c>
      <c r="BF901" s="99">
        <f>SUMIFS(通讯通路门店!$X:$X,通讯通路门店!$S:$S,$G901,通讯通路门店!$J:$J,"华为授权体验店")+SUMIFS(通讯通路门店!$AA:$AA,通讯通路门店!$S:$S,$G901,通讯通路门店!$J:$J,"华为堡垒店")</f>
        <v>0</v>
      </c>
      <c r="BG901" s="99">
        <f>SUMIFS(通讯通路门店!$Y:$Y,通讯通路门店!$S:$S,$G901,通讯通路门店!$J:$J,"小米体验店")</f>
        <v>0</v>
      </c>
      <c r="BH901" s="99">
        <f>SUMIFS(通讯通路门店!$AA:$AA,通讯通路门店!$S:$S,$G901,通讯通路门店!$J:$J,"苹果体验店")</f>
        <v>0</v>
      </c>
      <c r="BI901" s="99">
        <f>SUMIFS(通讯通路门店!$K:$K,通讯通路门店!$S:$S,$G901,通讯通路门店!$J:$J,"其他品牌专卖店")</f>
        <v>0</v>
      </c>
      <c r="BJ901" s="99">
        <f>SUMIFS(通讯通路门店!$AC:$AC,通讯通路门店!$S:$S,$G901)</f>
        <v>0</v>
      </c>
      <c r="BK901" s="99">
        <f>SUMIFS(通讯通路门店!$AD:$AD,通讯通路门店!$S:$S,$G901)</f>
        <v>0</v>
      </c>
      <c r="BL901" s="99">
        <f>SUMIFS(通讯通路门店!$AE:$AE,通讯通路门店!$S:$S,$G901)</f>
        <v>0</v>
      </c>
      <c r="BM901" s="99">
        <f>SUMIFS(通讯通路门店!$AF:$AF,通讯通路门店!$S:$S,$G901)</f>
        <v>0</v>
      </c>
      <c r="BN901" s="99">
        <f>SUMIFS(通讯通路门店!$AG:$AG,通讯通路门店!$S:$S,$G901)</f>
        <v>0</v>
      </c>
      <c r="BO901" s="99">
        <f>SUMIFS(通讯通路门店!$AH:$AH,通讯通路门店!$S:$S,$G901)</f>
        <v>0</v>
      </c>
      <c r="BP901" s="99">
        <f>SUMIFS(通讯通路门店!$AI:$AI,通讯通路门店!$S:$S,$G901)</f>
        <v>0</v>
      </c>
      <c r="BQ901" s="83"/>
    </row>
    <row r="902" spans="1:69">
      <c r="A902" s="99" t="str">
        <f>IFERROR(_xlfn.XLOOKUP($G902,通讯通路门店!$S$4:$S$993931,通讯通路门店!$A$4:$A$993931,0,0),"")</f>
        <v/>
      </c>
      <c r="B902" s="99" t="str">
        <f>IFERROR(_xlfn.XLOOKUP($G902,通讯通路门店!$S$4:$S$993931,通讯通路门店!$B$4:$B$993931,0,0),"")</f>
        <v/>
      </c>
      <c r="C902" s="99" t="str">
        <f>IFERROR(_xlfn.XLOOKUP($G902,通讯通路门店!$S$4:$S$993931,通讯通路门店!$C$4:$C$993931,0,0),"")</f>
        <v/>
      </c>
      <c r="D902" s="99" t="str">
        <f>IFERROR(_xlfn.XLOOKUP($G902,通讯通路门店!$S$4:$S$993931,通讯通路门店!$D$4:$D$993931,0,0),"")</f>
        <v/>
      </c>
      <c r="E902" s="83"/>
      <c r="F902" s="83"/>
      <c r="G902" s="101" t="e">
        <v>#N/A</v>
      </c>
      <c r="H902" s="102" t="str">
        <f>IFERROR(_xlfn.XLOOKUP($G902,通讯通路门店!$S$4:$S$993931,通讯通路门店!$R$4:$R$993931,0,0),"")</f>
        <v/>
      </c>
      <c r="I902" s="83"/>
      <c r="J902" s="83"/>
      <c r="K902" s="83"/>
      <c r="L902" s="83"/>
      <c r="M902" s="83"/>
      <c r="N902" s="83"/>
      <c r="O902" s="83"/>
      <c r="P902" s="83"/>
      <c r="Q902" s="83"/>
      <c r="R902" s="83"/>
      <c r="S902" s="83"/>
      <c r="T902" s="83"/>
      <c r="U902" s="99">
        <f>COUNTIF(通讯通路门店!$S:$S,$G902)</f>
        <v>0</v>
      </c>
      <c r="V902" s="99">
        <f>COUNTIFS(通讯通路门店!$S:$S,$G902,通讯通路门店!$J:$J,"综合卖场")</f>
        <v>0</v>
      </c>
      <c r="W902" s="99">
        <f>SUMIFS(通讯通路门店!$AJ:$AJ,通讯通路门店!$S:$S,通讯客户沙盘!$G902)</f>
        <v>0</v>
      </c>
      <c r="X902" s="99">
        <f t="shared" si="70"/>
        <v>0</v>
      </c>
      <c r="Y902" s="99">
        <f>COUNTIFS(通讯通路门店!$S:$S,$G902,通讯通路门店!$J:$J,"荣耀体验店")+COUNTIFS(通讯通路门店!$S:$S,$G902,通讯通路门店!$J:$J,"荣耀授权专卖店")</f>
        <v>0</v>
      </c>
      <c r="Z902" s="99">
        <f>COUNTIFS(通讯通路门店!$S:$S,$G902,通讯通路门店!$J:$J,"VIVO体验店")</f>
        <v>0</v>
      </c>
      <c r="AA902" s="99">
        <f>COUNTIFS(通讯通路门店!$S:$S,$G902,通讯通路门店!$J:$J,"OPPO体验店")</f>
        <v>0</v>
      </c>
      <c r="AB902" s="99">
        <f>COUNTIFS(通讯通路门店!$S:$S,$G902,通讯通路门店!$J:$J,"华为授权体验店")+COUNTIFS(通讯通路门店!$S:$S,$G902,通讯通路门店!$J:$J,"华为堡垒店")</f>
        <v>0</v>
      </c>
      <c r="AC902" s="99">
        <f>COUNTIFS(通讯通路门店!$S:$S,$G902,通讯通路门店!$J:$J,"小米体验店")</f>
        <v>0</v>
      </c>
      <c r="AD902" s="99">
        <f>COUNTIFS(通讯通路门店!$S:$S,$G902,通讯通路门店!$J:$J,"苹果体验店")</f>
        <v>0</v>
      </c>
      <c r="AE902" s="99">
        <f>COUNTIFS(通讯通路门店!$S:$S,$G902,通讯通路门店!$J:$J,"其他品牌专卖店")</f>
        <v>0</v>
      </c>
      <c r="AF902" s="99">
        <f>SUMIFS(通讯通路门店!$BI:$BI,通讯通路门店!$S:$S,$G902)</f>
        <v>0</v>
      </c>
      <c r="AG902" s="99">
        <f>SUMIFS(通讯通路门店!$BH:$BH,通讯通路门店!$S:$S,$G902)</f>
        <v>0</v>
      </c>
      <c r="AH902" s="99">
        <f t="shared" si="71"/>
        <v>0</v>
      </c>
      <c r="AI902" s="99">
        <f>SUMIFS(通讯通路门店!$BB:$BB,通讯通路门店!$S:$S,$G902)</f>
        <v>0</v>
      </c>
      <c r="AJ902" s="99">
        <f>SUMIFS(通讯通路门店!$BE:$BE,通讯通路门店!$S:$S,$G902)</f>
        <v>0</v>
      </c>
      <c r="AK902" s="99">
        <f>SUMIFS(通讯通路门店!$BG:$BG,通讯通路门店!$S:$S,$G902)</f>
        <v>0</v>
      </c>
      <c r="AL902" s="99">
        <f>SUMIFS(通讯通路门店!$BC:$BC,通讯通路门店!$S:$S,$G902)</f>
        <v>0</v>
      </c>
      <c r="AM902" s="99">
        <f>SUMIFS(通讯通路门店!$BD:$BD,通讯通路门店!$S:$S,$G902)</f>
        <v>0</v>
      </c>
      <c r="AN902" s="99">
        <f>SUMIFS(通讯通路门店!$BF:$BF,通讯通路门店!$S:$S,$G902)</f>
        <v>0</v>
      </c>
      <c r="AO902" s="99">
        <f t="shared" si="72"/>
        <v>0</v>
      </c>
      <c r="AP902" s="99">
        <f>SUMIFS(通讯通路门店!$K:$K,通讯通路门店!$S:$S,$G902)</f>
        <v>0</v>
      </c>
      <c r="AQ902" s="83"/>
      <c r="AR902" s="99">
        <f>SUMIFS(通讯通路门店!$T:$T,通讯通路门店!$S:$S,$G902)</f>
        <v>0</v>
      </c>
      <c r="AS902" s="99">
        <f>SUMIFS(通讯通路门店!$U:$U,通讯通路门店!$S:$S,$G902)</f>
        <v>0</v>
      </c>
      <c r="AT902" s="99">
        <f>SUMIFS(通讯通路门店!$V:$V,通讯通路门店!$S:$S,$G902)</f>
        <v>0</v>
      </c>
      <c r="AU902" s="99">
        <f>SUMIFS(通讯通路门店!$W:$W,通讯通路门店!$S:$S,$G902)</f>
        <v>0</v>
      </c>
      <c r="AV902" s="99">
        <f>SUMIFS(通讯通路门店!$Z:$Z,通讯通路门店!$S:$S,$G902)</f>
        <v>0</v>
      </c>
      <c r="AW902" s="99">
        <f>SUMIFS(通讯通路门店!$AB:$AB,通讯通路门店!$S:$S,$G902)</f>
        <v>0</v>
      </c>
      <c r="AX902" s="99">
        <f>SUMIFS(通讯通路门店!$X:$X,通讯通路门店!$S:$S,$G902)</f>
        <v>0</v>
      </c>
      <c r="AY902" s="99">
        <f>SUMIFS(通讯通路门店!$Y:$Y,通讯通路门店!$S:$S,$G902)</f>
        <v>0</v>
      </c>
      <c r="AZ902" s="99">
        <f>SUMIFS(通讯通路门店!$AA:$AA,通讯通路门店!$S:$S,$G902)</f>
        <v>0</v>
      </c>
      <c r="BA902" s="99">
        <f t="shared" si="73"/>
        <v>0</v>
      </c>
      <c r="BB902" s="99">
        <f t="shared" si="74"/>
        <v>0</v>
      </c>
      <c r="BC902" s="99">
        <f>SUMIFS(通讯通路门店!$W:$W,通讯通路门店!$S:$S,$G902,通讯通路门店!$J:$J,"荣耀体验店")+SUMIFS(通讯通路门店!$W:$W,通讯通路门店!$S:$S,$G902,通讯通路门店!$J:$J,"荣耀授权专卖店")</f>
        <v>0</v>
      </c>
      <c r="BD902" s="99">
        <f>SUMIFS(通讯通路门店!$Z:$Z,通讯通路门店!$S:$S,$G902,通讯通路门店!$J:$J,"VIVO体验店")</f>
        <v>0</v>
      </c>
      <c r="BE902" s="99">
        <f>SUMIFS(通讯通路门店!$AB:$AB,通讯通路门店!$S:$S,$G902,通讯通路门店!$J:$J,"OPPO体验店")</f>
        <v>0</v>
      </c>
      <c r="BF902" s="99">
        <f>SUMIFS(通讯通路门店!$X:$X,通讯通路门店!$S:$S,$G902,通讯通路门店!$J:$J,"华为授权体验店")+SUMIFS(通讯通路门店!$AA:$AA,通讯通路门店!$S:$S,$G902,通讯通路门店!$J:$J,"华为堡垒店")</f>
        <v>0</v>
      </c>
      <c r="BG902" s="99">
        <f>SUMIFS(通讯通路门店!$Y:$Y,通讯通路门店!$S:$S,$G902,通讯通路门店!$J:$J,"小米体验店")</f>
        <v>0</v>
      </c>
      <c r="BH902" s="99">
        <f>SUMIFS(通讯通路门店!$AA:$AA,通讯通路门店!$S:$S,$G902,通讯通路门店!$J:$J,"苹果体验店")</f>
        <v>0</v>
      </c>
      <c r="BI902" s="99">
        <f>SUMIFS(通讯通路门店!$K:$K,通讯通路门店!$S:$S,$G902,通讯通路门店!$J:$J,"其他品牌专卖店")</f>
        <v>0</v>
      </c>
      <c r="BJ902" s="99">
        <f>SUMIFS(通讯通路门店!$AC:$AC,通讯通路门店!$S:$S,$G902)</f>
        <v>0</v>
      </c>
      <c r="BK902" s="99">
        <f>SUMIFS(通讯通路门店!$AD:$AD,通讯通路门店!$S:$S,$G902)</f>
        <v>0</v>
      </c>
      <c r="BL902" s="99">
        <f>SUMIFS(通讯通路门店!$AE:$AE,通讯通路门店!$S:$S,$G902)</f>
        <v>0</v>
      </c>
      <c r="BM902" s="99">
        <f>SUMIFS(通讯通路门店!$AF:$AF,通讯通路门店!$S:$S,$G902)</f>
        <v>0</v>
      </c>
      <c r="BN902" s="99">
        <f>SUMIFS(通讯通路门店!$AG:$AG,通讯通路门店!$S:$S,$G902)</f>
        <v>0</v>
      </c>
      <c r="BO902" s="99">
        <f>SUMIFS(通讯通路门店!$AH:$AH,通讯通路门店!$S:$S,$G902)</f>
        <v>0</v>
      </c>
      <c r="BP902" s="99">
        <f>SUMIFS(通讯通路门店!$AI:$AI,通讯通路门店!$S:$S,$G902)</f>
        <v>0</v>
      </c>
      <c r="BQ902" s="83"/>
    </row>
    <row r="903" spans="1:69">
      <c r="A903" s="99" t="str">
        <f>IFERROR(_xlfn.XLOOKUP($G903,通讯通路门店!$S$4:$S$993931,通讯通路门店!$A$4:$A$993931,0,0),"")</f>
        <v/>
      </c>
      <c r="B903" s="99" t="str">
        <f>IFERROR(_xlfn.XLOOKUP($G903,通讯通路门店!$S$4:$S$993931,通讯通路门店!$B$4:$B$993931,0,0),"")</f>
        <v/>
      </c>
      <c r="C903" s="99" t="str">
        <f>IFERROR(_xlfn.XLOOKUP($G903,通讯通路门店!$S$4:$S$993931,通讯通路门店!$C$4:$C$993931,0,0),"")</f>
        <v/>
      </c>
      <c r="D903" s="99" t="str">
        <f>IFERROR(_xlfn.XLOOKUP($G903,通讯通路门店!$S$4:$S$993931,通讯通路门店!$D$4:$D$993931,0,0),"")</f>
        <v/>
      </c>
      <c r="E903" s="83"/>
      <c r="F903" s="83"/>
      <c r="G903" s="101" t="e">
        <v>#N/A</v>
      </c>
      <c r="H903" s="102" t="str">
        <f>IFERROR(_xlfn.XLOOKUP($G903,通讯通路门店!$S$4:$S$993931,通讯通路门店!$R$4:$R$993931,0,0),"")</f>
        <v/>
      </c>
      <c r="I903" s="83"/>
      <c r="J903" s="83"/>
      <c r="K903" s="83"/>
      <c r="L903" s="83"/>
      <c r="M903" s="83"/>
      <c r="N903" s="83"/>
      <c r="O903" s="83"/>
      <c r="P903" s="83"/>
      <c r="Q903" s="83"/>
      <c r="R903" s="83"/>
      <c r="S903" s="83"/>
      <c r="T903" s="83"/>
      <c r="U903" s="99">
        <f>COUNTIF(通讯通路门店!$S:$S,$G903)</f>
        <v>0</v>
      </c>
      <c r="V903" s="99">
        <f>COUNTIFS(通讯通路门店!$S:$S,$G903,通讯通路门店!$J:$J,"综合卖场")</f>
        <v>0</v>
      </c>
      <c r="W903" s="99">
        <f>SUMIFS(通讯通路门店!$AJ:$AJ,通讯通路门店!$S:$S,通讯客户沙盘!$G903)</f>
        <v>0</v>
      </c>
      <c r="X903" s="99">
        <f t="shared" si="70"/>
        <v>0</v>
      </c>
      <c r="Y903" s="99">
        <f>COUNTIFS(通讯通路门店!$S:$S,$G903,通讯通路门店!$J:$J,"荣耀体验店")+COUNTIFS(通讯通路门店!$S:$S,$G903,通讯通路门店!$J:$J,"荣耀授权专卖店")</f>
        <v>0</v>
      </c>
      <c r="Z903" s="99">
        <f>COUNTIFS(通讯通路门店!$S:$S,$G903,通讯通路门店!$J:$J,"VIVO体验店")</f>
        <v>0</v>
      </c>
      <c r="AA903" s="99">
        <f>COUNTIFS(通讯通路门店!$S:$S,$G903,通讯通路门店!$J:$J,"OPPO体验店")</f>
        <v>0</v>
      </c>
      <c r="AB903" s="99">
        <f>COUNTIFS(通讯通路门店!$S:$S,$G903,通讯通路门店!$J:$J,"华为授权体验店")+COUNTIFS(通讯通路门店!$S:$S,$G903,通讯通路门店!$J:$J,"华为堡垒店")</f>
        <v>0</v>
      </c>
      <c r="AC903" s="99">
        <f>COUNTIFS(通讯通路门店!$S:$S,$G903,通讯通路门店!$J:$J,"小米体验店")</f>
        <v>0</v>
      </c>
      <c r="AD903" s="99">
        <f>COUNTIFS(通讯通路门店!$S:$S,$G903,通讯通路门店!$J:$J,"苹果体验店")</f>
        <v>0</v>
      </c>
      <c r="AE903" s="99">
        <f>COUNTIFS(通讯通路门店!$S:$S,$G903,通讯通路门店!$J:$J,"其他品牌专卖店")</f>
        <v>0</v>
      </c>
      <c r="AF903" s="99">
        <f>SUMIFS(通讯通路门店!$BI:$BI,通讯通路门店!$S:$S,$G903)</f>
        <v>0</v>
      </c>
      <c r="AG903" s="99">
        <f>SUMIFS(通讯通路门店!$BH:$BH,通讯通路门店!$S:$S,$G903)</f>
        <v>0</v>
      </c>
      <c r="AH903" s="99">
        <f t="shared" si="71"/>
        <v>0</v>
      </c>
      <c r="AI903" s="99">
        <f>SUMIFS(通讯通路门店!$BB:$BB,通讯通路门店!$S:$S,$G903)</f>
        <v>0</v>
      </c>
      <c r="AJ903" s="99">
        <f>SUMIFS(通讯通路门店!$BE:$BE,通讯通路门店!$S:$S,$G903)</f>
        <v>0</v>
      </c>
      <c r="AK903" s="99">
        <f>SUMIFS(通讯通路门店!$BG:$BG,通讯通路门店!$S:$S,$G903)</f>
        <v>0</v>
      </c>
      <c r="AL903" s="99">
        <f>SUMIFS(通讯通路门店!$BC:$BC,通讯通路门店!$S:$S,$G903)</f>
        <v>0</v>
      </c>
      <c r="AM903" s="99">
        <f>SUMIFS(通讯通路门店!$BD:$BD,通讯通路门店!$S:$S,$G903)</f>
        <v>0</v>
      </c>
      <c r="AN903" s="99">
        <f>SUMIFS(通讯通路门店!$BF:$BF,通讯通路门店!$S:$S,$G903)</f>
        <v>0</v>
      </c>
      <c r="AO903" s="99">
        <f t="shared" si="72"/>
        <v>0</v>
      </c>
      <c r="AP903" s="99">
        <f>SUMIFS(通讯通路门店!$K:$K,通讯通路门店!$S:$S,$G903)</f>
        <v>0</v>
      </c>
      <c r="AQ903" s="83"/>
      <c r="AR903" s="99">
        <f>SUMIFS(通讯通路门店!$T:$T,通讯通路门店!$S:$S,$G903)</f>
        <v>0</v>
      </c>
      <c r="AS903" s="99">
        <f>SUMIFS(通讯通路门店!$U:$U,通讯通路门店!$S:$S,$G903)</f>
        <v>0</v>
      </c>
      <c r="AT903" s="99">
        <f>SUMIFS(通讯通路门店!$V:$V,通讯通路门店!$S:$S,$G903)</f>
        <v>0</v>
      </c>
      <c r="AU903" s="99">
        <f>SUMIFS(通讯通路门店!$W:$W,通讯通路门店!$S:$S,$G903)</f>
        <v>0</v>
      </c>
      <c r="AV903" s="99">
        <f>SUMIFS(通讯通路门店!$Z:$Z,通讯通路门店!$S:$S,$G903)</f>
        <v>0</v>
      </c>
      <c r="AW903" s="99">
        <f>SUMIFS(通讯通路门店!$AB:$AB,通讯通路门店!$S:$S,$G903)</f>
        <v>0</v>
      </c>
      <c r="AX903" s="99">
        <f>SUMIFS(通讯通路门店!$X:$X,通讯通路门店!$S:$S,$G903)</f>
        <v>0</v>
      </c>
      <c r="AY903" s="99">
        <f>SUMIFS(通讯通路门店!$Y:$Y,通讯通路门店!$S:$S,$G903)</f>
        <v>0</v>
      </c>
      <c r="AZ903" s="99">
        <f>SUMIFS(通讯通路门店!$AA:$AA,通讯通路门店!$S:$S,$G903)</f>
        <v>0</v>
      </c>
      <c r="BA903" s="99">
        <f t="shared" si="73"/>
        <v>0</v>
      </c>
      <c r="BB903" s="99">
        <f t="shared" si="74"/>
        <v>0</v>
      </c>
      <c r="BC903" s="99">
        <f>SUMIFS(通讯通路门店!$W:$W,通讯通路门店!$S:$S,$G903,通讯通路门店!$J:$J,"荣耀体验店")+SUMIFS(通讯通路门店!$W:$W,通讯通路门店!$S:$S,$G903,通讯通路门店!$J:$J,"荣耀授权专卖店")</f>
        <v>0</v>
      </c>
      <c r="BD903" s="99">
        <f>SUMIFS(通讯通路门店!$Z:$Z,通讯通路门店!$S:$S,$G903,通讯通路门店!$J:$J,"VIVO体验店")</f>
        <v>0</v>
      </c>
      <c r="BE903" s="99">
        <f>SUMIFS(通讯通路门店!$AB:$AB,通讯通路门店!$S:$S,$G903,通讯通路门店!$J:$J,"OPPO体验店")</f>
        <v>0</v>
      </c>
      <c r="BF903" s="99">
        <f>SUMIFS(通讯通路门店!$X:$X,通讯通路门店!$S:$S,$G903,通讯通路门店!$J:$J,"华为授权体验店")+SUMIFS(通讯通路门店!$AA:$AA,通讯通路门店!$S:$S,$G903,通讯通路门店!$J:$J,"华为堡垒店")</f>
        <v>0</v>
      </c>
      <c r="BG903" s="99">
        <f>SUMIFS(通讯通路门店!$Y:$Y,通讯通路门店!$S:$S,$G903,通讯通路门店!$J:$J,"小米体验店")</f>
        <v>0</v>
      </c>
      <c r="BH903" s="99">
        <f>SUMIFS(通讯通路门店!$AA:$AA,通讯通路门店!$S:$S,$G903,通讯通路门店!$J:$J,"苹果体验店")</f>
        <v>0</v>
      </c>
      <c r="BI903" s="99">
        <f>SUMIFS(通讯通路门店!$K:$K,通讯通路门店!$S:$S,$G903,通讯通路门店!$J:$J,"其他品牌专卖店")</f>
        <v>0</v>
      </c>
      <c r="BJ903" s="99">
        <f>SUMIFS(通讯通路门店!$AC:$AC,通讯通路门店!$S:$S,$G903)</f>
        <v>0</v>
      </c>
      <c r="BK903" s="99">
        <f>SUMIFS(通讯通路门店!$AD:$AD,通讯通路门店!$S:$S,$G903)</f>
        <v>0</v>
      </c>
      <c r="BL903" s="99">
        <f>SUMIFS(通讯通路门店!$AE:$AE,通讯通路门店!$S:$S,$G903)</f>
        <v>0</v>
      </c>
      <c r="BM903" s="99">
        <f>SUMIFS(通讯通路门店!$AF:$AF,通讯通路门店!$S:$S,$G903)</f>
        <v>0</v>
      </c>
      <c r="BN903" s="99">
        <f>SUMIFS(通讯通路门店!$AG:$AG,通讯通路门店!$S:$S,$G903)</f>
        <v>0</v>
      </c>
      <c r="BO903" s="99">
        <f>SUMIFS(通讯通路门店!$AH:$AH,通讯通路门店!$S:$S,$G903)</f>
        <v>0</v>
      </c>
      <c r="BP903" s="99">
        <f>SUMIFS(通讯通路门店!$AI:$AI,通讯通路门店!$S:$S,$G903)</f>
        <v>0</v>
      </c>
      <c r="BQ903" s="83"/>
    </row>
    <row r="904" spans="1:69">
      <c r="A904" s="99" t="str">
        <f>IFERROR(_xlfn.XLOOKUP($G904,通讯通路门店!$S$4:$S$993931,通讯通路门店!$A$4:$A$993931,0,0),"")</f>
        <v/>
      </c>
      <c r="B904" s="99" t="str">
        <f>IFERROR(_xlfn.XLOOKUP($G904,通讯通路门店!$S$4:$S$993931,通讯通路门店!$B$4:$B$993931,0,0),"")</f>
        <v/>
      </c>
      <c r="C904" s="99" t="str">
        <f>IFERROR(_xlfn.XLOOKUP($G904,通讯通路门店!$S$4:$S$993931,通讯通路门店!$C$4:$C$993931,0,0),"")</f>
        <v/>
      </c>
      <c r="D904" s="99" t="str">
        <f>IFERROR(_xlfn.XLOOKUP($G904,通讯通路门店!$S$4:$S$993931,通讯通路门店!$D$4:$D$993931,0,0),"")</f>
        <v/>
      </c>
      <c r="E904" s="83"/>
      <c r="F904" s="83"/>
      <c r="G904" s="101" t="e">
        <v>#N/A</v>
      </c>
      <c r="H904" s="102" t="str">
        <f>IFERROR(_xlfn.XLOOKUP($G904,通讯通路门店!$S$4:$S$993931,通讯通路门店!$R$4:$R$993931,0,0),"")</f>
        <v/>
      </c>
      <c r="I904" s="83"/>
      <c r="J904" s="83"/>
      <c r="K904" s="83"/>
      <c r="L904" s="83"/>
      <c r="M904" s="83"/>
      <c r="N904" s="83"/>
      <c r="O904" s="83"/>
      <c r="P904" s="83"/>
      <c r="Q904" s="83"/>
      <c r="R904" s="83"/>
      <c r="S904" s="83"/>
      <c r="T904" s="83"/>
      <c r="U904" s="99">
        <f>COUNTIF(通讯通路门店!$S:$S,$G904)</f>
        <v>0</v>
      </c>
      <c r="V904" s="99">
        <f>COUNTIFS(通讯通路门店!$S:$S,$G904,通讯通路门店!$J:$J,"综合卖场")</f>
        <v>0</v>
      </c>
      <c r="W904" s="99">
        <f>SUMIFS(通讯通路门店!$AJ:$AJ,通讯通路门店!$S:$S,通讯客户沙盘!$G904)</f>
        <v>0</v>
      </c>
      <c r="X904" s="99">
        <f t="shared" si="70"/>
        <v>0</v>
      </c>
      <c r="Y904" s="99">
        <f>COUNTIFS(通讯通路门店!$S:$S,$G904,通讯通路门店!$J:$J,"荣耀体验店")+COUNTIFS(通讯通路门店!$S:$S,$G904,通讯通路门店!$J:$J,"荣耀授权专卖店")</f>
        <v>0</v>
      </c>
      <c r="Z904" s="99">
        <f>COUNTIFS(通讯通路门店!$S:$S,$G904,通讯通路门店!$J:$J,"VIVO体验店")</f>
        <v>0</v>
      </c>
      <c r="AA904" s="99">
        <f>COUNTIFS(通讯通路门店!$S:$S,$G904,通讯通路门店!$J:$J,"OPPO体验店")</f>
        <v>0</v>
      </c>
      <c r="AB904" s="99">
        <f>COUNTIFS(通讯通路门店!$S:$S,$G904,通讯通路门店!$J:$J,"华为授权体验店")+COUNTIFS(通讯通路门店!$S:$S,$G904,通讯通路门店!$J:$J,"华为堡垒店")</f>
        <v>0</v>
      </c>
      <c r="AC904" s="99">
        <f>COUNTIFS(通讯通路门店!$S:$S,$G904,通讯通路门店!$J:$J,"小米体验店")</f>
        <v>0</v>
      </c>
      <c r="AD904" s="99">
        <f>COUNTIFS(通讯通路门店!$S:$S,$G904,通讯通路门店!$J:$J,"苹果体验店")</f>
        <v>0</v>
      </c>
      <c r="AE904" s="99">
        <f>COUNTIFS(通讯通路门店!$S:$S,$G904,通讯通路门店!$J:$J,"其他品牌专卖店")</f>
        <v>0</v>
      </c>
      <c r="AF904" s="99">
        <f>SUMIFS(通讯通路门店!$BI:$BI,通讯通路门店!$S:$S,$G904)</f>
        <v>0</v>
      </c>
      <c r="AG904" s="99">
        <f>SUMIFS(通讯通路门店!$BH:$BH,通讯通路门店!$S:$S,$G904)</f>
        <v>0</v>
      </c>
      <c r="AH904" s="99">
        <f t="shared" si="71"/>
        <v>0</v>
      </c>
      <c r="AI904" s="99">
        <f>SUMIFS(通讯通路门店!$BB:$BB,通讯通路门店!$S:$S,$G904)</f>
        <v>0</v>
      </c>
      <c r="AJ904" s="99">
        <f>SUMIFS(通讯通路门店!$BE:$BE,通讯通路门店!$S:$S,$G904)</f>
        <v>0</v>
      </c>
      <c r="AK904" s="99">
        <f>SUMIFS(通讯通路门店!$BG:$BG,通讯通路门店!$S:$S,$G904)</f>
        <v>0</v>
      </c>
      <c r="AL904" s="99">
        <f>SUMIFS(通讯通路门店!$BC:$BC,通讯通路门店!$S:$S,$G904)</f>
        <v>0</v>
      </c>
      <c r="AM904" s="99">
        <f>SUMIFS(通讯通路门店!$BD:$BD,通讯通路门店!$S:$S,$G904)</f>
        <v>0</v>
      </c>
      <c r="AN904" s="99">
        <f>SUMIFS(通讯通路门店!$BF:$BF,通讯通路门店!$S:$S,$G904)</f>
        <v>0</v>
      </c>
      <c r="AO904" s="99">
        <f t="shared" si="72"/>
        <v>0</v>
      </c>
      <c r="AP904" s="99">
        <f>SUMIFS(通讯通路门店!$K:$K,通讯通路门店!$S:$S,$G904)</f>
        <v>0</v>
      </c>
      <c r="AQ904" s="83"/>
      <c r="AR904" s="99">
        <f>SUMIFS(通讯通路门店!$T:$T,通讯通路门店!$S:$S,$G904)</f>
        <v>0</v>
      </c>
      <c r="AS904" s="99">
        <f>SUMIFS(通讯通路门店!$U:$U,通讯通路门店!$S:$S,$G904)</f>
        <v>0</v>
      </c>
      <c r="AT904" s="99">
        <f>SUMIFS(通讯通路门店!$V:$V,通讯通路门店!$S:$S,$G904)</f>
        <v>0</v>
      </c>
      <c r="AU904" s="99">
        <f>SUMIFS(通讯通路门店!$W:$W,通讯通路门店!$S:$S,$G904)</f>
        <v>0</v>
      </c>
      <c r="AV904" s="99">
        <f>SUMIFS(通讯通路门店!$Z:$Z,通讯通路门店!$S:$S,$G904)</f>
        <v>0</v>
      </c>
      <c r="AW904" s="99">
        <f>SUMIFS(通讯通路门店!$AB:$AB,通讯通路门店!$S:$S,$G904)</f>
        <v>0</v>
      </c>
      <c r="AX904" s="99">
        <f>SUMIFS(通讯通路门店!$X:$X,通讯通路门店!$S:$S,$G904)</f>
        <v>0</v>
      </c>
      <c r="AY904" s="99">
        <f>SUMIFS(通讯通路门店!$Y:$Y,通讯通路门店!$S:$S,$G904)</f>
        <v>0</v>
      </c>
      <c r="AZ904" s="99">
        <f>SUMIFS(通讯通路门店!$AA:$AA,通讯通路门店!$S:$S,$G904)</f>
        <v>0</v>
      </c>
      <c r="BA904" s="99">
        <f t="shared" si="73"/>
        <v>0</v>
      </c>
      <c r="BB904" s="99">
        <f t="shared" si="74"/>
        <v>0</v>
      </c>
      <c r="BC904" s="99">
        <f>SUMIFS(通讯通路门店!$W:$W,通讯通路门店!$S:$S,$G904,通讯通路门店!$J:$J,"荣耀体验店")+SUMIFS(通讯通路门店!$W:$W,通讯通路门店!$S:$S,$G904,通讯通路门店!$J:$J,"荣耀授权专卖店")</f>
        <v>0</v>
      </c>
      <c r="BD904" s="99">
        <f>SUMIFS(通讯通路门店!$Z:$Z,通讯通路门店!$S:$S,$G904,通讯通路门店!$J:$J,"VIVO体验店")</f>
        <v>0</v>
      </c>
      <c r="BE904" s="99">
        <f>SUMIFS(通讯通路门店!$AB:$AB,通讯通路门店!$S:$S,$G904,通讯通路门店!$J:$J,"OPPO体验店")</f>
        <v>0</v>
      </c>
      <c r="BF904" s="99">
        <f>SUMIFS(通讯通路门店!$X:$X,通讯通路门店!$S:$S,$G904,通讯通路门店!$J:$J,"华为授权体验店")+SUMIFS(通讯通路门店!$AA:$AA,通讯通路门店!$S:$S,$G904,通讯通路门店!$J:$J,"华为堡垒店")</f>
        <v>0</v>
      </c>
      <c r="BG904" s="99">
        <f>SUMIFS(通讯通路门店!$Y:$Y,通讯通路门店!$S:$S,$G904,通讯通路门店!$J:$J,"小米体验店")</f>
        <v>0</v>
      </c>
      <c r="BH904" s="99">
        <f>SUMIFS(通讯通路门店!$AA:$AA,通讯通路门店!$S:$S,$G904,通讯通路门店!$J:$J,"苹果体验店")</f>
        <v>0</v>
      </c>
      <c r="BI904" s="99">
        <f>SUMIFS(通讯通路门店!$K:$K,通讯通路门店!$S:$S,$G904,通讯通路门店!$J:$J,"其他品牌专卖店")</f>
        <v>0</v>
      </c>
      <c r="BJ904" s="99">
        <f>SUMIFS(通讯通路门店!$AC:$AC,通讯通路门店!$S:$S,$G904)</f>
        <v>0</v>
      </c>
      <c r="BK904" s="99">
        <f>SUMIFS(通讯通路门店!$AD:$AD,通讯通路门店!$S:$S,$G904)</f>
        <v>0</v>
      </c>
      <c r="BL904" s="99">
        <f>SUMIFS(通讯通路门店!$AE:$AE,通讯通路门店!$S:$S,$G904)</f>
        <v>0</v>
      </c>
      <c r="BM904" s="99">
        <f>SUMIFS(通讯通路门店!$AF:$AF,通讯通路门店!$S:$S,$G904)</f>
        <v>0</v>
      </c>
      <c r="BN904" s="99">
        <f>SUMIFS(通讯通路门店!$AG:$AG,通讯通路门店!$S:$S,$G904)</f>
        <v>0</v>
      </c>
      <c r="BO904" s="99">
        <f>SUMIFS(通讯通路门店!$AH:$AH,通讯通路门店!$S:$S,$G904)</f>
        <v>0</v>
      </c>
      <c r="BP904" s="99">
        <f>SUMIFS(通讯通路门店!$AI:$AI,通讯通路门店!$S:$S,$G904)</f>
        <v>0</v>
      </c>
      <c r="BQ904" s="83"/>
    </row>
    <row r="905" spans="1:69">
      <c r="A905" s="99" t="str">
        <f>IFERROR(_xlfn.XLOOKUP($G905,通讯通路门店!$S$4:$S$993931,通讯通路门店!$A$4:$A$993931,0,0),"")</f>
        <v/>
      </c>
      <c r="B905" s="99" t="str">
        <f>IFERROR(_xlfn.XLOOKUP($G905,通讯通路门店!$S$4:$S$993931,通讯通路门店!$B$4:$B$993931,0,0),"")</f>
        <v/>
      </c>
      <c r="C905" s="99" t="str">
        <f>IFERROR(_xlfn.XLOOKUP($G905,通讯通路门店!$S$4:$S$993931,通讯通路门店!$C$4:$C$993931,0,0),"")</f>
        <v/>
      </c>
      <c r="D905" s="99" t="str">
        <f>IFERROR(_xlfn.XLOOKUP($G905,通讯通路门店!$S$4:$S$993931,通讯通路门店!$D$4:$D$993931,0,0),"")</f>
        <v/>
      </c>
      <c r="E905" s="83"/>
      <c r="F905" s="83"/>
      <c r="G905" s="101" t="e">
        <v>#N/A</v>
      </c>
      <c r="H905" s="102" t="str">
        <f>IFERROR(_xlfn.XLOOKUP($G905,通讯通路门店!$S$4:$S$993931,通讯通路门店!$R$4:$R$993931,0,0),"")</f>
        <v/>
      </c>
      <c r="I905" s="83"/>
      <c r="J905" s="83"/>
      <c r="K905" s="83"/>
      <c r="L905" s="83"/>
      <c r="M905" s="83"/>
      <c r="N905" s="83"/>
      <c r="O905" s="83"/>
      <c r="P905" s="83"/>
      <c r="Q905" s="83"/>
      <c r="R905" s="83"/>
      <c r="S905" s="83"/>
      <c r="T905" s="83"/>
      <c r="U905" s="99">
        <f>COUNTIF(通讯通路门店!$S:$S,$G905)</f>
        <v>0</v>
      </c>
      <c r="V905" s="99">
        <f>COUNTIFS(通讯通路门店!$S:$S,$G905,通讯通路门店!$J:$J,"综合卖场")</f>
        <v>0</v>
      </c>
      <c r="W905" s="99">
        <f>SUMIFS(通讯通路门店!$AJ:$AJ,通讯通路门店!$S:$S,通讯客户沙盘!$G905)</f>
        <v>0</v>
      </c>
      <c r="X905" s="99">
        <f t="shared" si="70"/>
        <v>0</v>
      </c>
      <c r="Y905" s="99">
        <f>COUNTIFS(通讯通路门店!$S:$S,$G905,通讯通路门店!$J:$J,"荣耀体验店")+COUNTIFS(通讯通路门店!$S:$S,$G905,通讯通路门店!$J:$J,"荣耀授权专卖店")</f>
        <v>0</v>
      </c>
      <c r="Z905" s="99">
        <f>COUNTIFS(通讯通路门店!$S:$S,$G905,通讯通路门店!$J:$J,"VIVO体验店")</f>
        <v>0</v>
      </c>
      <c r="AA905" s="99">
        <f>COUNTIFS(通讯通路门店!$S:$S,$G905,通讯通路门店!$J:$J,"OPPO体验店")</f>
        <v>0</v>
      </c>
      <c r="AB905" s="99">
        <f>COUNTIFS(通讯通路门店!$S:$S,$G905,通讯通路门店!$J:$J,"华为授权体验店")+COUNTIFS(通讯通路门店!$S:$S,$G905,通讯通路门店!$J:$J,"华为堡垒店")</f>
        <v>0</v>
      </c>
      <c r="AC905" s="99">
        <f>COUNTIFS(通讯通路门店!$S:$S,$G905,通讯通路门店!$J:$J,"小米体验店")</f>
        <v>0</v>
      </c>
      <c r="AD905" s="99">
        <f>COUNTIFS(通讯通路门店!$S:$S,$G905,通讯通路门店!$J:$J,"苹果体验店")</f>
        <v>0</v>
      </c>
      <c r="AE905" s="99">
        <f>COUNTIFS(通讯通路门店!$S:$S,$G905,通讯通路门店!$J:$J,"其他品牌专卖店")</f>
        <v>0</v>
      </c>
      <c r="AF905" s="99">
        <f>SUMIFS(通讯通路门店!$BI:$BI,通讯通路门店!$S:$S,$G905)</f>
        <v>0</v>
      </c>
      <c r="AG905" s="99">
        <f>SUMIFS(通讯通路门店!$BH:$BH,通讯通路门店!$S:$S,$G905)</f>
        <v>0</v>
      </c>
      <c r="AH905" s="99">
        <f t="shared" si="71"/>
        <v>0</v>
      </c>
      <c r="AI905" s="99">
        <f>SUMIFS(通讯通路门店!$BB:$BB,通讯通路门店!$S:$S,$G905)</f>
        <v>0</v>
      </c>
      <c r="AJ905" s="99">
        <f>SUMIFS(通讯通路门店!$BE:$BE,通讯通路门店!$S:$S,$G905)</f>
        <v>0</v>
      </c>
      <c r="AK905" s="99">
        <f>SUMIFS(通讯通路门店!$BG:$BG,通讯通路门店!$S:$S,$G905)</f>
        <v>0</v>
      </c>
      <c r="AL905" s="99">
        <f>SUMIFS(通讯通路门店!$BC:$BC,通讯通路门店!$S:$S,$G905)</f>
        <v>0</v>
      </c>
      <c r="AM905" s="99">
        <f>SUMIFS(通讯通路门店!$BD:$BD,通讯通路门店!$S:$S,$G905)</f>
        <v>0</v>
      </c>
      <c r="AN905" s="99">
        <f>SUMIFS(通讯通路门店!$BF:$BF,通讯通路门店!$S:$S,$G905)</f>
        <v>0</v>
      </c>
      <c r="AO905" s="99">
        <f t="shared" si="72"/>
        <v>0</v>
      </c>
      <c r="AP905" s="99">
        <f>SUMIFS(通讯通路门店!$K:$K,通讯通路门店!$S:$S,$G905)</f>
        <v>0</v>
      </c>
      <c r="AQ905" s="83"/>
      <c r="AR905" s="99">
        <f>SUMIFS(通讯通路门店!$T:$T,通讯通路门店!$S:$S,$G905)</f>
        <v>0</v>
      </c>
      <c r="AS905" s="99">
        <f>SUMIFS(通讯通路门店!$U:$U,通讯通路门店!$S:$S,$G905)</f>
        <v>0</v>
      </c>
      <c r="AT905" s="99">
        <f>SUMIFS(通讯通路门店!$V:$V,通讯通路门店!$S:$S,$G905)</f>
        <v>0</v>
      </c>
      <c r="AU905" s="99">
        <f>SUMIFS(通讯通路门店!$W:$W,通讯通路门店!$S:$S,$G905)</f>
        <v>0</v>
      </c>
      <c r="AV905" s="99">
        <f>SUMIFS(通讯通路门店!$Z:$Z,通讯通路门店!$S:$S,$G905)</f>
        <v>0</v>
      </c>
      <c r="AW905" s="99">
        <f>SUMIFS(通讯通路门店!$AB:$AB,通讯通路门店!$S:$S,$G905)</f>
        <v>0</v>
      </c>
      <c r="AX905" s="99">
        <f>SUMIFS(通讯通路门店!$X:$X,通讯通路门店!$S:$S,$G905)</f>
        <v>0</v>
      </c>
      <c r="AY905" s="99">
        <f>SUMIFS(通讯通路门店!$Y:$Y,通讯通路门店!$S:$S,$G905)</f>
        <v>0</v>
      </c>
      <c r="AZ905" s="99">
        <f>SUMIFS(通讯通路门店!$AA:$AA,通讯通路门店!$S:$S,$G905)</f>
        <v>0</v>
      </c>
      <c r="BA905" s="99">
        <f t="shared" si="73"/>
        <v>0</v>
      </c>
      <c r="BB905" s="99">
        <f t="shared" si="74"/>
        <v>0</v>
      </c>
      <c r="BC905" s="99">
        <f>SUMIFS(通讯通路门店!$W:$W,通讯通路门店!$S:$S,$G905,通讯通路门店!$J:$J,"荣耀体验店")+SUMIFS(通讯通路门店!$W:$W,通讯通路门店!$S:$S,$G905,通讯通路门店!$J:$J,"荣耀授权专卖店")</f>
        <v>0</v>
      </c>
      <c r="BD905" s="99">
        <f>SUMIFS(通讯通路门店!$Z:$Z,通讯通路门店!$S:$S,$G905,通讯通路门店!$J:$J,"VIVO体验店")</f>
        <v>0</v>
      </c>
      <c r="BE905" s="99">
        <f>SUMIFS(通讯通路门店!$AB:$AB,通讯通路门店!$S:$S,$G905,通讯通路门店!$J:$J,"OPPO体验店")</f>
        <v>0</v>
      </c>
      <c r="BF905" s="99">
        <f>SUMIFS(通讯通路门店!$X:$X,通讯通路门店!$S:$S,$G905,通讯通路门店!$J:$J,"华为授权体验店")+SUMIFS(通讯通路门店!$AA:$AA,通讯通路门店!$S:$S,$G905,通讯通路门店!$J:$J,"华为堡垒店")</f>
        <v>0</v>
      </c>
      <c r="BG905" s="99">
        <f>SUMIFS(通讯通路门店!$Y:$Y,通讯通路门店!$S:$S,$G905,通讯通路门店!$J:$J,"小米体验店")</f>
        <v>0</v>
      </c>
      <c r="BH905" s="99">
        <f>SUMIFS(通讯通路门店!$AA:$AA,通讯通路门店!$S:$S,$G905,通讯通路门店!$J:$J,"苹果体验店")</f>
        <v>0</v>
      </c>
      <c r="BI905" s="99">
        <f>SUMIFS(通讯通路门店!$K:$K,通讯通路门店!$S:$S,$G905,通讯通路门店!$J:$J,"其他品牌专卖店")</f>
        <v>0</v>
      </c>
      <c r="BJ905" s="99">
        <f>SUMIFS(通讯通路门店!$AC:$AC,通讯通路门店!$S:$S,$G905)</f>
        <v>0</v>
      </c>
      <c r="BK905" s="99">
        <f>SUMIFS(通讯通路门店!$AD:$AD,通讯通路门店!$S:$S,$G905)</f>
        <v>0</v>
      </c>
      <c r="BL905" s="99">
        <f>SUMIFS(通讯通路门店!$AE:$AE,通讯通路门店!$S:$S,$G905)</f>
        <v>0</v>
      </c>
      <c r="BM905" s="99">
        <f>SUMIFS(通讯通路门店!$AF:$AF,通讯通路门店!$S:$S,$G905)</f>
        <v>0</v>
      </c>
      <c r="BN905" s="99">
        <f>SUMIFS(通讯通路门店!$AG:$AG,通讯通路门店!$S:$S,$G905)</f>
        <v>0</v>
      </c>
      <c r="BO905" s="99">
        <f>SUMIFS(通讯通路门店!$AH:$AH,通讯通路门店!$S:$S,$G905)</f>
        <v>0</v>
      </c>
      <c r="BP905" s="99">
        <f>SUMIFS(通讯通路门店!$AI:$AI,通讯通路门店!$S:$S,$G905)</f>
        <v>0</v>
      </c>
      <c r="BQ905" s="83"/>
    </row>
    <row r="906" spans="1:69">
      <c r="A906" s="99" t="str">
        <f>IFERROR(_xlfn.XLOOKUP($G906,通讯通路门店!$S$4:$S$993931,通讯通路门店!$A$4:$A$993931,0,0),"")</f>
        <v/>
      </c>
      <c r="B906" s="99" t="str">
        <f>IFERROR(_xlfn.XLOOKUP($G906,通讯通路门店!$S$4:$S$993931,通讯通路门店!$B$4:$B$993931,0,0),"")</f>
        <v/>
      </c>
      <c r="C906" s="99" t="str">
        <f>IFERROR(_xlfn.XLOOKUP($G906,通讯通路门店!$S$4:$S$993931,通讯通路门店!$C$4:$C$993931,0,0),"")</f>
        <v/>
      </c>
      <c r="D906" s="99" t="str">
        <f>IFERROR(_xlfn.XLOOKUP($G906,通讯通路门店!$S$4:$S$993931,通讯通路门店!$D$4:$D$993931,0,0),"")</f>
        <v/>
      </c>
      <c r="E906" s="83"/>
      <c r="F906" s="83"/>
      <c r="G906" s="101" t="e">
        <v>#N/A</v>
      </c>
      <c r="H906" s="102" t="str">
        <f>IFERROR(_xlfn.XLOOKUP($G906,通讯通路门店!$S$4:$S$993931,通讯通路门店!$R$4:$R$993931,0,0),"")</f>
        <v/>
      </c>
      <c r="I906" s="83"/>
      <c r="J906" s="83"/>
      <c r="K906" s="83"/>
      <c r="L906" s="83"/>
      <c r="M906" s="83"/>
      <c r="N906" s="83"/>
      <c r="O906" s="83"/>
      <c r="P906" s="83"/>
      <c r="Q906" s="83"/>
      <c r="R906" s="83"/>
      <c r="S906" s="83"/>
      <c r="T906" s="83"/>
      <c r="U906" s="99">
        <f>COUNTIF(通讯通路门店!$S:$S,$G906)</f>
        <v>0</v>
      </c>
      <c r="V906" s="99">
        <f>COUNTIFS(通讯通路门店!$S:$S,$G906,通讯通路门店!$J:$J,"综合卖场")</f>
        <v>0</v>
      </c>
      <c r="W906" s="99">
        <f>SUMIFS(通讯通路门店!$AJ:$AJ,通讯通路门店!$S:$S,通讯客户沙盘!$G906)</f>
        <v>0</v>
      </c>
      <c r="X906" s="99">
        <f t="shared" si="70"/>
        <v>0</v>
      </c>
      <c r="Y906" s="99">
        <f>COUNTIFS(通讯通路门店!$S:$S,$G906,通讯通路门店!$J:$J,"荣耀体验店")+COUNTIFS(通讯通路门店!$S:$S,$G906,通讯通路门店!$J:$J,"荣耀授权专卖店")</f>
        <v>0</v>
      </c>
      <c r="Z906" s="99">
        <f>COUNTIFS(通讯通路门店!$S:$S,$G906,通讯通路门店!$J:$J,"VIVO体验店")</f>
        <v>0</v>
      </c>
      <c r="AA906" s="99">
        <f>COUNTIFS(通讯通路门店!$S:$S,$G906,通讯通路门店!$J:$J,"OPPO体验店")</f>
        <v>0</v>
      </c>
      <c r="AB906" s="99">
        <f>COUNTIFS(通讯通路门店!$S:$S,$G906,通讯通路门店!$J:$J,"华为授权体验店")+COUNTIFS(通讯通路门店!$S:$S,$G906,通讯通路门店!$J:$J,"华为堡垒店")</f>
        <v>0</v>
      </c>
      <c r="AC906" s="99">
        <f>COUNTIFS(通讯通路门店!$S:$S,$G906,通讯通路门店!$J:$J,"小米体验店")</f>
        <v>0</v>
      </c>
      <c r="AD906" s="99">
        <f>COUNTIFS(通讯通路门店!$S:$S,$G906,通讯通路门店!$J:$J,"苹果体验店")</f>
        <v>0</v>
      </c>
      <c r="AE906" s="99">
        <f>COUNTIFS(通讯通路门店!$S:$S,$G906,通讯通路门店!$J:$J,"其他品牌专卖店")</f>
        <v>0</v>
      </c>
      <c r="AF906" s="99">
        <f>SUMIFS(通讯通路门店!$BI:$BI,通讯通路门店!$S:$S,$G906)</f>
        <v>0</v>
      </c>
      <c r="AG906" s="99">
        <f>SUMIFS(通讯通路门店!$BH:$BH,通讯通路门店!$S:$S,$G906)</f>
        <v>0</v>
      </c>
      <c r="AH906" s="99">
        <f t="shared" si="71"/>
        <v>0</v>
      </c>
      <c r="AI906" s="99">
        <f>SUMIFS(通讯通路门店!$BB:$BB,通讯通路门店!$S:$S,$G906)</f>
        <v>0</v>
      </c>
      <c r="AJ906" s="99">
        <f>SUMIFS(通讯通路门店!$BE:$BE,通讯通路门店!$S:$S,$G906)</f>
        <v>0</v>
      </c>
      <c r="AK906" s="99">
        <f>SUMIFS(通讯通路门店!$BG:$BG,通讯通路门店!$S:$S,$G906)</f>
        <v>0</v>
      </c>
      <c r="AL906" s="99">
        <f>SUMIFS(通讯通路门店!$BC:$BC,通讯通路门店!$S:$S,$G906)</f>
        <v>0</v>
      </c>
      <c r="AM906" s="99">
        <f>SUMIFS(通讯通路门店!$BD:$BD,通讯通路门店!$S:$S,$G906)</f>
        <v>0</v>
      </c>
      <c r="AN906" s="99">
        <f>SUMIFS(通讯通路门店!$BF:$BF,通讯通路门店!$S:$S,$G906)</f>
        <v>0</v>
      </c>
      <c r="AO906" s="99">
        <f t="shared" si="72"/>
        <v>0</v>
      </c>
      <c r="AP906" s="99">
        <f>SUMIFS(通讯通路门店!$K:$K,通讯通路门店!$S:$S,$G906)</f>
        <v>0</v>
      </c>
      <c r="AQ906" s="83"/>
      <c r="AR906" s="99">
        <f>SUMIFS(通讯通路门店!$T:$T,通讯通路门店!$S:$S,$G906)</f>
        <v>0</v>
      </c>
      <c r="AS906" s="99">
        <f>SUMIFS(通讯通路门店!$U:$U,通讯通路门店!$S:$S,$G906)</f>
        <v>0</v>
      </c>
      <c r="AT906" s="99">
        <f>SUMIFS(通讯通路门店!$V:$V,通讯通路门店!$S:$S,$G906)</f>
        <v>0</v>
      </c>
      <c r="AU906" s="99">
        <f>SUMIFS(通讯通路门店!$W:$W,通讯通路门店!$S:$S,$G906)</f>
        <v>0</v>
      </c>
      <c r="AV906" s="99">
        <f>SUMIFS(通讯通路门店!$Z:$Z,通讯通路门店!$S:$S,$G906)</f>
        <v>0</v>
      </c>
      <c r="AW906" s="99">
        <f>SUMIFS(通讯通路门店!$AB:$AB,通讯通路门店!$S:$S,$G906)</f>
        <v>0</v>
      </c>
      <c r="AX906" s="99">
        <f>SUMIFS(通讯通路门店!$X:$X,通讯通路门店!$S:$S,$G906)</f>
        <v>0</v>
      </c>
      <c r="AY906" s="99">
        <f>SUMIFS(通讯通路门店!$Y:$Y,通讯通路门店!$S:$S,$G906)</f>
        <v>0</v>
      </c>
      <c r="AZ906" s="99">
        <f>SUMIFS(通讯通路门店!$AA:$AA,通讯通路门店!$S:$S,$G906)</f>
        <v>0</v>
      </c>
      <c r="BA906" s="99">
        <f t="shared" si="73"/>
        <v>0</v>
      </c>
      <c r="BB906" s="99">
        <f t="shared" si="74"/>
        <v>0</v>
      </c>
      <c r="BC906" s="99">
        <f>SUMIFS(通讯通路门店!$W:$W,通讯通路门店!$S:$S,$G906,通讯通路门店!$J:$J,"荣耀体验店")+SUMIFS(通讯通路门店!$W:$W,通讯通路门店!$S:$S,$G906,通讯通路门店!$J:$J,"荣耀授权专卖店")</f>
        <v>0</v>
      </c>
      <c r="BD906" s="99">
        <f>SUMIFS(通讯通路门店!$Z:$Z,通讯通路门店!$S:$S,$G906,通讯通路门店!$J:$J,"VIVO体验店")</f>
        <v>0</v>
      </c>
      <c r="BE906" s="99">
        <f>SUMIFS(通讯通路门店!$AB:$AB,通讯通路门店!$S:$S,$G906,通讯通路门店!$J:$J,"OPPO体验店")</f>
        <v>0</v>
      </c>
      <c r="BF906" s="99">
        <f>SUMIFS(通讯通路门店!$X:$X,通讯通路门店!$S:$S,$G906,通讯通路门店!$J:$J,"华为授权体验店")+SUMIFS(通讯通路门店!$AA:$AA,通讯通路门店!$S:$S,$G906,通讯通路门店!$J:$J,"华为堡垒店")</f>
        <v>0</v>
      </c>
      <c r="BG906" s="99">
        <f>SUMIFS(通讯通路门店!$Y:$Y,通讯通路门店!$S:$S,$G906,通讯通路门店!$J:$J,"小米体验店")</f>
        <v>0</v>
      </c>
      <c r="BH906" s="99">
        <f>SUMIFS(通讯通路门店!$AA:$AA,通讯通路门店!$S:$S,$G906,通讯通路门店!$J:$J,"苹果体验店")</f>
        <v>0</v>
      </c>
      <c r="BI906" s="99">
        <f>SUMIFS(通讯通路门店!$K:$K,通讯通路门店!$S:$S,$G906,通讯通路门店!$J:$J,"其他品牌专卖店")</f>
        <v>0</v>
      </c>
      <c r="BJ906" s="99">
        <f>SUMIFS(通讯通路门店!$AC:$AC,通讯通路门店!$S:$S,$G906)</f>
        <v>0</v>
      </c>
      <c r="BK906" s="99">
        <f>SUMIFS(通讯通路门店!$AD:$AD,通讯通路门店!$S:$S,$G906)</f>
        <v>0</v>
      </c>
      <c r="BL906" s="99">
        <f>SUMIFS(通讯通路门店!$AE:$AE,通讯通路门店!$S:$S,$G906)</f>
        <v>0</v>
      </c>
      <c r="BM906" s="99">
        <f>SUMIFS(通讯通路门店!$AF:$AF,通讯通路门店!$S:$S,$G906)</f>
        <v>0</v>
      </c>
      <c r="BN906" s="99">
        <f>SUMIFS(通讯通路门店!$AG:$AG,通讯通路门店!$S:$S,$G906)</f>
        <v>0</v>
      </c>
      <c r="BO906" s="99">
        <f>SUMIFS(通讯通路门店!$AH:$AH,通讯通路门店!$S:$S,$G906)</f>
        <v>0</v>
      </c>
      <c r="BP906" s="99">
        <f>SUMIFS(通讯通路门店!$AI:$AI,通讯通路门店!$S:$S,$G906)</f>
        <v>0</v>
      </c>
      <c r="BQ906" s="83"/>
    </row>
    <row r="907" spans="1:69">
      <c r="A907" s="99" t="str">
        <f>IFERROR(_xlfn.XLOOKUP($G907,通讯通路门店!$S$4:$S$993931,通讯通路门店!$A$4:$A$993931,0,0),"")</f>
        <v/>
      </c>
      <c r="B907" s="99" t="str">
        <f>IFERROR(_xlfn.XLOOKUP($G907,通讯通路门店!$S$4:$S$993931,通讯通路门店!$B$4:$B$993931,0,0),"")</f>
        <v/>
      </c>
      <c r="C907" s="99" t="str">
        <f>IFERROR(_xlfn.XLOOKUP($G907,通讯通路门店!$S$4:$S$993931,通讯通路门店!$C$4:$C$993931,0,0),"")</f>
        <v/>
      </c>
      <c r="D907" s="99" t="str">
        <f>IFERROR(_xlfn.XLOOKUP($G907,通讯通路门店!$S$4:$S$993931,通讯通路门店!$D$4:$D$993931,0,0),"")</f>
        <v/>
      </c>
      <c r="E907" s="83"/>
      <c r="F907" s="83"/>
      <c r="G907" s="101" t="e">
        <v>#N/A</v>
      </c>
      <c r="H907" s="102" t="str">
        <f>IFERROR(_xlfn.XLOOKUP($G907,通讯通路门店!$S$4:$S$993931,通讯通路门店!$R$4:$R$993931,0,0),"")</f>
        <v/>
      </c>
      <c r="I907" s="83"/>
      <c r="J907" s="83"/>
      <c r="K907" s="83"/>
      <c r="L907" s="83"/>
      <c r="M907" s="83"/>
      <c r="N907" s="83"/>
      <c r="O907" s="83"/>
      <c r="P907" s="83"/>
      <c r="Q907" s="83"/>
      <c r="R907" s="83"/>
      <c r="S907" s="83"/>
      <c r="T907" s="83"/>
      <c r="U907" s="99">
        <f>COUNTIF(通讯通路门店!$S:$S,$G907)</f>
        <v>0</v>
      </c>
      <c r="V907" s="99">
        <f>COUNTIFS(通讯通路门店!$S:$S,$G907,通讯通路门店!$J:$J,"综合卖场")</f>
        <v>0</v>
      </c>
      <c r="W907" s="99">
        <f>SUMIFS(通讯通路门店!$AJ:$AJ,通讯通路门店!$S:$S,通讯客户沙盘!$G907)</f>
        <v>0</v>
      </c>
      <c r="X907" s="99">
        <f t="shared" si="70"/>
        <v>0</v>
      </c>
      <c r="Y907" s="99">
        <f>COUNTIFS(通讯通路门店!$S:$S,$G907,通讯通路门店!$J:$J,"荣耀体验店")+COUNTIFS(通讯通路门店!$S:$S,$G907,通讯通路门店!$J:$J,"荣耀授权专卖店")</f>
        <v>0</v>
      </c>
      <c r="Z907" s="99">
        <f>COUNTIFS(通讯通路门店!$S:$S,$G907,通讯通路门店!$J:$J,"VIVO体验店")</f>
        <v>0</v>
      </c>
      <c r="AA907" s="99">
        <f>COUNTIFS(通讯通路门店!$S:$S,$G907,通讯通路门店!$J:$J,"OPPO体验店")</f>
        <v>0</v>
      </c>
      <c r="AB907" s="99">
        <f>COUNTIFS(通讯通路门店!$S:$S,$G907,通讯通路门店!$J:$J,"华为授权体验店")+COUNTIFS(通讯通路门店!$S:$S,$G907,通讯通路门店!$J:$J,"华为堡垒店")</f>
        <v>0</v>
      </c>
      <c r="AC907" s="99">
        <f>COUNTIFS(通讯通路门店!$S:$S,$G907,通讯通路门店!$J:$J,"小米体验店")</f>
        <v>0</v>
      </c>
      <c r="AD907" s="99">
        <f>COUNTIFS(通讯通路门店!$S:$S,$G907,通讯通路门店!$J:$J,"苹果体验店")</f>
        <v>0</v>
      </c>
      <c r="AE907" s="99">
        <f>COUNTIFS(通讯通路门店!$S:$S,$G907,通讯通路门店!$J:$J,"其他品牌专卖店")</f>
        <v>0</v>
      </c>
      <c r="AF907" s="99">
        <f>SUMIFS(通讯通路门店!$BI:$BI,通讯通路门店!$S:$S,$G907)</f>
        <v>0</v>
      </c>
      <c r="AG907" s="99">
        <f>SUMIFS(通讯通路门店!$BH:$BH,通讯通路门店!$S:$S,$G907)</f>
        <v>0</v>
      </c>
      <c r="AH907" s="99">
        <f t="shared" si="71"/>
        <v>0</v>
      </c>
      <c r="AI907" s="99">
        <f>SUMIFS(通讯通路门店!$BB:$BB,通讯通路门店!$S:$S,$G907)</f>
        <v>0</v>
      </c>
      <c r="AJ907" s="99">
        <f>SUMIFS(通讯通路门店!$BE:$BE,通讯通路门店!$S:$S,$G907)</f>
        <v>0</v>
      </c>
      <c r="AK907" s="99">
        <f>SUMIFS(通讯通路门店!$BG:$BG,通讯通路门店!$S:$S,$G907)</f>
        <v>0</v>
      </c>
      <c r="AL907" s="99">
        <f>SUMIFS(通讯通路门店!$BC:$BC,通讯通路门店!$S:$S,$G907)</f>
        <v>0</v>
      </c>
      <c r="AM907" s="99">
        <f>SUMIFS(通讯通路门店!$BD:$BD,通讯通路门店!$S:$S,$G907)</f>
        <v>0</v>
      </c>
      <c r="AN907" s="99">
        <f>SUMIFS(通讯通路门店!$BF:$BF,通讯通路门店!$S:$S,$G907)</f>
        <v>0</v>
      </c>
      <c r="AO907" s="99">
        <f t="shared" si="72"/>
        <v>0</v>
      </c>
      <c r="AP907" s="99">
        <f>SUMIFS(通讯通路门店!$K:$K,通讯通路门店!$S:$S,$G907)</f>
        <v>0</v>
      </c>
      <c r="AQ907" s="83"/>
      <c r="AR907" s="99">
        <f>SUMIFS(通讯通路门店!$T:$T,通讯通路门店!$S:$S,$G907)</f>
        <v>0</v>
      </c>
      <c r="AS907" s="99">
        <f>SUMIFS(通讯通路门店!$U:$U,通讯通路门店!$S:$S,$G907)</f>
        <v>0</v>
      </c>
      <c r="AT907" s="99">
        <f>SUMIFS(通讯通路门店!$V:$V,通讯通路门店!$S:$S,$G907)</f>
        <v>0</v>
      </c>
      <c r="AU907" s="99">
        <f>SUMIFS(通讯通路门店!$W:$W,通讯通路门店!$S:$S,$G907)</f>
        <v>0</v>
      </c>
      <c r="AV907" s="99">
        <f>SUMIFS(通讯通路门店!$Z:$Z,通讯通路门店!$S:$S,$G907)</f>
        <v>0</v>
      </c>
      <c r="AW907" s="99">
        <f>SUMIFS(通讯通路门店!$AB:$AB,通讯通路门店!$S:$S,$G907)</f>
        <v>0</v>
      </c>
      <c r="AX907" s="99">
        <f>SUMIFS(通讯通路门店!$X:$X,通讯通路门店!$S:$S,$G907)</f>
        <v>0</v>
      </c>
      <c r="AY907" s="99">
        <f>SUMIFS(通讯通路门店!$Y:$Y,通讯通路门店!$S:$S,$G907)</f>
        <v>0</v>
      </c>
      <c r="AZ907" s="99">
        <f>SUMIFS(通讯通路门店!$AA:$AA,通讯通路门店!$S:$S,$G907)</f>
        <v>0</v>
      </c>
      <c r="BA907" s="99">
        <f t="shared" si="73"/>
        <v>0</v>
      </c>
      <c r="BB907" s="99">
        <f t="shared" si="74"/>
        <v>0</v>
      </c>
      <c r="BC907" s="99">
        <f>SUMIFS(通讯通路门店!$W:$W,通讯通路门店!$S:$S,$G907,通讯通路门店!$J:$J,"荣耀体验店")+SUMIFS(通讯通路门店!$W:$W,通讯通路门店!$S:$S,$G907,通讯通路门店!$J:$J,"荣耀授权专卖店")</f>
        <v>0</v>
      </c>
      <c r="BD907" s="99">
        <f>SUMIFS(通讯通路门店!$Z:$Z,通讯通路门店!$S:$S,$G907,通讯通路门店!$J:$J,"VIVO体验店")</f>
        <v>0</v>
      </c>
      <c r="BE907" s="99">
        <f>SUMIFS(通讯通路门店!$AB:$AB,通讯通路门店!$S:$S,$G907,通讯通路门店!$J:$J,"OPPO体验店")</f>
        <v>0</v>
      </c>
      <c r="BF907" s="99">
        <f>SUMIFS(通讯通路门店!$X:$X,通讯通路门店!$S:$S,$G907,通讯通路门店!$J:$J,"华为授权体验店")+SUMIFS(通讯通路门店!$AA:$AA,通讯通路门店!$S:$S,$G907,通讯通路门店!$J:$J,"华为堡垒店")</f>
        <v>0</v>
      </c>
      <c r="BG907" s="99">
        <f>SUMIFS(通讯通路门店!$Y:$Y,通讯通路门店!$S:$S,$G907,通讯通路门店!$J:$J,"小米体验店")</f>
        <v>0</v>
      </c>
      <c r="BH907" s="99">
        <f>SUMIFS(通讯通路门店!$AA:$AA,通讯通路门店!$S:$S,$G907,通讯通路门店!$J:$J,"苹果体验店")</f>
        <v>0</v>
      </c>
      <c r="BI907" s="99">
        <f>SUMIFS(通讯通路门店!$K:$K,通讯通路门店!$S:$S,$G907,通讯通路门店!$J:$J,"其他品牌专卖店")</f>
        <v>0</v>
      </c>
      <c r="BJ907" s="99">
        <f>SUMIFS(通讯通路门店!$AC:$AC,通讯通路门店!$S:$S,$G907)</f>
        <v>0</v>
      </c>
      <c r="BK907" s="99">
        <f>SUMIFS(通讯通路门店!$AD:$AD,通讯通路门店!$S:$S,$G907)</f>
        <v>0</v>
      </c>
      <c r="BL907" s="99">
        <f>SUMIFS(通讯通路门店!$AE:$AE,通讯通路门店!$S:$S,$G907)</f>
        <v>0</v>
      </c>
      <c r="BM907" s="99">
        <f>SUMIFS(通讯通路门店!$AF:$AF,通讯通路门店!$S:$S,$G907)</f>
        <v>0</v>
      </c>
      <c r="BN907" s="99">
        <f>SUMIFS(通讯通路门店!$AG:$AG,通讯通路门店!$S:$S,$G907)</f>
        <v>0</v>
      </c>
      <c r="BO907" s="99">
        <f>SUMIFS(通讯通路门店!$AH:$AH,通讯通路门店!$S:$S,$G907)</f>
        <v>0</v>
      </c>
      <c r="BP907" s="99">
        <f>SUMIFS(通讯通路门店!$AI:$AI,通讯通路门店!$S:$S,$G907)</f>
        <v>0</v>
      </c>
      <c r="BQ907" s="83"/>
    </row>
    <row r="908" spans="1:69">
      <c r="A908" s="99" t="str">
        <f>IFERROR(_xlfn.XLOOKUP($G908,通讯通路门店!$S$4:$S$993931,通讯通路门店!$A$4:$A$993931,0,0),"")</f>
        <v/>
      </c>
      <c r="B908" s="99" t="str">
        <f>IFERROR(_xlfn.XLOOKUP($G908,通讯通路门店!$S$4:$S$993931,通讯通路门店!$B$4:$B$993931,0,0),"")</f>
        <v/>
      </c>
      <c r="C908" s="99" t="str">
        <f>IFERROR(_xlfn.XLOOKUP($G908,通讯通路门店!$S$4:$S$993931,通讯通路门店!$C$4:$C$993931,0,0),"")</f>
        <v/>
      </c>
      <c r="D908" s="99" t="str">
        <f>IFERROR(_xlfn.XLOOKUP($G908,通讯通路门店!$S$4:$S$993931,通讯通路门店!$D$4:$D$993931,0,0),"")</f>
        <v/>
      </c>
      <c r="E908" s="83"/>
      <c r="F908" s="83"/>
      <c r="G908" s="101" t="e">
        <v>#N/A</v>
      </c>
      <c r="H908" s="102" t="str">
        <f>IFERROR(_xlfn.XLOOKUP($G908,通讯通路门店!$S$4:$S$993931,通讯通路门店!$R$4:$R$993931,0,0),"")</f>
        <v/>
      </c>
      <c r="I908" s="83"/>
      <c r="J908" s="83"/>
      <c r="K908" s="83"/>
      <c r="L908" s="83"/>
      <c r="M908" s="83"/>
      <c r="N908" s="83"/>
      <c r="O908" s="83"/>
      <c r="P908" s="83"/>
      <c r="Q908" s="83"/>
      <c r="R908" s="83"/>
      <c r="S908" s="83"/>
      <c r="T908" s="83"/>
      <c r="U908" s="99">
        <f>COUNTIF(通讯通路门店!$S:$S,$G908)</f>
        <v>0</v>
      </c>
      <c r="V908" s="99">
        <f>COUNTIFS(通讯通路门店!$S:$S,$G908,通讯通路门店!$J:$J,"综合卖场")</f>
        <v>0</v>
      </c>
      <c r="W908" s="99">
        <f>SUMIFS(通讯通路门店!$AJ:$AJ,通讯通路门店!$S:$S,通讯客户沙盘!$G908)</f>
        <v>0</v>
      </c>
      <c r="X908" s="99">
        <f t="shared" si="70"/>
        <v>0</v>
      </c>
      <c r="Y908" s="99">
        <f>COUNTIFS(通讯通路门店!$S:$S,$G908,通讯通路门店!$J:$J,"荣耀体验店")+COUNTIFS(通讯通路门店!$S:$S,$G908,通讯通路门店!$J:$J,"荣耀授权专卖店")</f>
        <v>0</v>
      </c>
      <c r="Z908" s="99">
        <f>COUNTIFS(通讯通路门店!$S:$S,$G908,通讯通路门店!$J:$J,"VIVO体验店")</f>
        <v>0</v>
      </c>
      <c r="AA908" s="99">
        <f>COUNTIFS(通讯通路门店!$S:$S,$G908,通讯通路门店!$J:$J,"OPPO体验店")</f>
        <v>0</v>
      </c>
      <c r="AB908" s="99">
        <f>COUNTIFS(通讯通路门店!$S:$S,$G908,通讯通路门店!$J:$J,"华为授权体验店")+COUNTIFS(通讯通路门店!$S:$S,$G908,通讯通路门店!$J:$J,"华为堡垒店")</f>
        <v>0</v>
      </c>
      <c r="AC908" s="99">
        <f>COUNTIFS(通讯通路门店!$S:$S,$G908,通讯通路门店!$J:$J,"小米体验店")</f>
        <v>0</v>
      </c>
      <c r="AD908" s="99">
        <f>COUNTIFS(通讯通路门店!$S:$S,$G908,通讯通路门店!$J:$J,"苹果体验店")</f>
        <v>0</v>
      </c>
      <c r="AE908" s="99">
        <f>COUNTIFS(通讯通路门店!$S:$S,$G908,通讯通路门店!$J:$J,"其他品牌专卖店")</f>
        <v>0</v>
      </c>
      <c r="AF908" s="99">
        <f>SUMIFS(通讯通路门店!$BI:$BI,通讯通路门店!$S:$S,$G908)</f>
        <v>0</v>
      </c>
      <c r="AG908" s="99">
        <f>SUMIFS(通讯通路门店!$BH:$BH,通讯通路门店!$S:$S,$G908)</f>
        <v>0</v>
      </c>
      <c r="AH908" s="99">
        <f t="shared" si="71"/>
        <v>0</v>
      </c>
      <c r="AI908" s="99">
        <f>SUMIFS(通讯通路门店!$BB:$BB,通讯通路门店!$S:$S,$G908)</f>
        <v>0</v>
      </c>
      <c r="AJ908" s="99">
        <f>SUMIFS(通讯通路门店!$BE:$BE,通讯通路门店!$S:$S,$G908)</f>
        <v>0</v>
      </c>
      <c r="AK908" s="99">
        <f>SUMIFS(通讯通路门店!$BG:$BG,通讯通路门店!$S:$S,$G908)</f>
        <v>0</v>
      </c>
      <c r="AL908" s="99">
        <f>SUMIFS(通讯通路门店!$BC:$BC,通讯通路门店!$S:$S,$G908)</f>
        <v>0</v>
      </c>
      <c r="AM908" s="99">
        <f>SUMIFS(通讯通路门店!$BD:$BD,通讯通路门店!$S:$S,$G908)</f>
        <v>0</v>
      </c>
      <c r="AN908" s="99">
        <f>SUMIFS(通讯通路门店!$BF:$BF,通讯通路门店!$S:$S,$G908)</f>
        <v>0</v>
      </c>
      <c r="AO908" s="99">
        <f t="shared" si="72"/>
        <v>0</v>
      </c>
      <c r="AP908" s="99">
        <f>SUMIFS(通讯通路门店!$K:$K,通讯通路门店!$S:$S,$G908)</f>
        <v>0</v>
      </c>
      <c r="AQ908" s="83"/>
      <c r="AR908" s="99">
        <f>SUMIFS(通讯通路门店!$T:$T,通讯通路门店!$S:$S,$G908)</f>
        <v>0</v>
      </c>
      <c r="AS908" s="99">
        <f>SUMIFS(通讯通路门店!$U:$U,通讯通路门店!$S:$S,$G908)</f>
        <v>0</v>
      </c>
      <c r="AT908" s="99">
        <f>SUMIFS(通讯通路门店!$V:$V,通讯通路门店!$S:$S,$G908)</f>
        <v>0</v>
      </c>
      <c r="AU908" s="99">
        <f>SUMIFS(通讯通路门店!$W:$W,通讯通路门店!$S:$S,$G908)</f>
        <v>0</v>
      </c>
      <c r="AV908" s="99">
        <f>SUMIFS(通讯通路门店!$Z:$Z,通讯通路门店!$S:$S,$G908)</f>
        <v>0</v>
      </c>
      <c r="AW908" s="99">
        <f>SUMIFS(通讯通路门店!$AB:$AB,通讯通路门店!$S:$S,$G908)</f>
        <v>0</v>
      </c>
      <c r="AX908" s="99">
        <f>SUMIFS(通讯通路门店!$X:$X,通讯通路门店!$S:$S,$G908)</f>
        <v>0</v>
      </c>
      <c r="AY908" s="99">
        <f>SUMIFS(通讯通路门店!$Y:$Y,通讯通路门店!$S:$S,$G908)</f>
        <v>0</v>
      </c>
      <c r="AZ908" s="99">
        <f>SUMIFS(通讯通路门店!$AA:$AA,通讯通路门店!$S:$S,$G908)</f>
        <v>0</v>
      </c>
      <c r="BA908" s="99">
        <f t="shared" si="73"/>
        <v>0</v>
      </c>
      <c r="BB908" s="99">
        <f t="shared" si="74"/>
        <v>0</v>
      </c>
      <c r="BC908" s="99">
        <f>SUMIFS(通讯通路门店!$W:$W,通讯通路门店!$S:$S,$G908,通讯通路门店!$J:$J,"荣耀体验店")+SUMIFS(通讯通路门店!$W:$W,通讯通路门店!$S:$S,$G908,通讯通路门店!$J:$J,"荣耀授权专卖店")</f>
        <v>0</v>
      </c>
      <c r="BD908" s="99">
        <f>SUMIFS(通讯通路门店!$Z:$Z,通讯通路门店!$S:$S,$G908,通讯通路门店!$J:$J,"VIVO体验店")</f>
        <v>0</v>
      </c>
      <c r="BE908" s="99">
        <f>SUMIFS(通讯通路门店!$AB:$AB,通讯通路门店!$S:$S,$G908,通讯通路门店!$J:$J,"OPPO体验店")</f>
        <v>0</v>
      </c>
      <c r="BF908" s="99">
        <f>SUMIFS(通讯通路门店!$X:$X,通讯通路门店!$S:$S,$G908,通讯通路门店!$J:$J,"华为授权体验店")+SUMIFS(通讯通路门店!$AA:$AA,通讯通路门店!$S:$S,$G908,通讯通路门店!$J:$J,"华为堡垒店")</f>
        <v>0</v>
      </c>
      <c r="BG908" s="99">
        <f>SUMIFS(通讯通路门店!$Y:$Y,通讯通路门店!$S:$S,$G908,通讯通路门店!$J:$J,"小米体验店")</f>
        <v>0</v>
      </c>
      <c r="BH908" s="99">
        <f>SUMIFS(通讯通路门店!$AA:$AA,通讯通路门店!$S:$S,$G908,通讯通路门店!$J:$J,"苹果体验店")</f>
        <v>0</v>
      </c>
      <c r="BI908" s="99">
        <f>SUMIFS(通讯通路门店!$K:$K,通讯通路门店!$S:$S,$G908,通讯通路门店!$J:$J,"其他品牌专卖店")</f>
        <v>0</v>
      </c>
      <c r="BJ908" s="99">
        <f>SUMIFS(通讯通路门店!$AC:$AC,通讯通路门店!$S:$S,$G908)</f>
        <v>0</v>
      </c>
      <c r="BK908" s="99">
        <f>SUMIFS(通讯通路门店!$AD:$AD,通讯通路门店!$S:$S,$G908)</f>
        <v>0</v>
      </c>
      <c r="BL908" s="99">
        <f>SUMIFS(通讯通路门店!$AE:$AE,通讯通路门店!$S:$S,$G908)</f>
        <v>0</v>
      </c>
      <c r="BM908" s="99">
        <f>SUMIFS(通讯通路门店!$AF:$AF,通讯通路门店!$S:$S,$G908)</f>
        <v>0</v>
      </c>
      <c r="BN908" s="99">
        <f>SUMIFS(通讯通路门店!$AG:$AG,通讯通路门店!$S:$S,$G908)</f>
        <v>0</v>
      </c>
      <c r="BO908" s="99">
        <f>SUMIFS(通讯通路门店!$AH:$AH,通讯通路门店!$S:$S,$G908)</f>
        <v>0</v>
      </c>
      <c r="BP908" s="99">
        <f>SUMIFS(通讯通路门店!$AI:$AI,通讯通路门店!$S:$S,$G908)</f>
        <v>0</v>
      </c>
      <c r="BQ908" s="83"/>
    </row>
    <row r="909" spans="1:69">
      <c r="A909" s="99" t="str">
        <f>IFERROR(_xlfn.XLOOKUP($G909,通讯通路门店!$S$4:$S$993931,通讯通路门店!$A$4:$A$993931,0,0),"")</f>
        <v/>
      </c>
      <c r="B909" s="99" t="str">
        <f>IFERROR(_xlfn.XLOOKUP($G909,通讯通路门店!$S$4:$S$993931,通讯通路门店!$B$4:$B$993931,0,0),"")</f>
        <v/>
      </c>
      <c r="C909" s="99" t="str">
        <f>IFERROR(_xlfn.XLOOKUP($G909,通讯通路门店!$S$4:$S$993931,通讯通路门店!$C$4:$C$993931,0,0),"")</f>
        <v/>
      </c>
      <c r="D909" s="99" t="str">
        <f>IFERROR(_xlfn.XLOOKUP($G909,通讯通路门店!$S$4:$S$993931,通讯通路门店!$D$4:$D$993931,0,0),"")</f>
        <v/>
      </c>
      <c r="E909" s="83"/>
      <c r="F909" s="83"/>
      <c r="G909" s="101" t="e">
        <v>#N/A</v>
      </c>
      <c r="H909" s="102" t="str">
        <f>IFERROR(_xlfn.XLOOKUP($G909,通讯通路门店!$S$4:$S$993931,通讯通路门店!$R$4:$R$993931,0,0),"")</f>
        <v/>
      </c>
      <c r="I909" s="83"/>
      <c r="J909" s="83"/>
      <c r="K909" s="83"/>
      <c r="L909" s="83"/>
      <c r="M909" s="83"/>
      <c r="N909" s="83"/>
      <c r="O909" s="83"/>
      <c r="P909" s="83"/>
      <c r="Q909" s="83"/>
      <c r="R909" s="83"/>
      <c r="S909" s="83"/>
      <c r="T909" s="83"/>
      <c r="U909" s="99">
        <f>COUNTIF(通讯通路门店!$S:$S,$G909)</f>
        <v>0</v>
      </c>
      <c r="V909" s="99">
        <f>COUNTIFS(通讯通路门店!$S:$S,$G909,通讯通路门店!$J:$J,"综合卖场")</f>
        <v>0</v>
      </c>
      <c r="W909" s="99">
        <f>SUMIFS(通讯通路门店!$AJ:$AJ,通讯通路门店!$S:$S,通讯客户沙盘!$G909)</f>
        <v>0</v>
      </c>
      <c r="X909" s="99">
        <f t="shared" si="70"/>
        <v>0</v>
      </c>
      <c r="Y909" s="99">
        <f>COUNTIFS(通讯通路门店!$S:$S,$G909,通讯通路门店!$J:$J,"荣耀体验店")+COUNTIFS(通讯通路门店!$S:$S,$G909,通讯通路门店!$J:$J,"荣耀授权专卖店")</f>
        <v>0</v>
      </c>
      <c r="Z909" s="99">
        <f>COUNTIFS(通讯通路门店!$S:$S,$G909,通讯通路门店!$J:$J,"VIVO体验店")</f>
        <v>0</v>
      </c>
      <c r="AA909" s="99">
        <f>COUNTIFS(通讯通路门店!$S:$S,$G909,通讯通路门店!$J:$J,"OPPO体验店")</f>
        <v>0</v>
      </c>
      <c r="AB909" s="99">
        <f>COUNTIFS(通讯通路门店!$S:$S,$G909,通讯通路门店!$J:$J,"华为授权体验店")+COUNTIFS(通讯通路门店!$S:$S,$G909,通讯通路门店!$J:$J,"华为堡垒店")</f>
        <v>0</v>
      </c>
      <c r="AC909" s="99">
        <f>COUNTIFS(通讯通路门店!$S:$S,$G909,通讯通路门店!$J:$J,"小米体验店")</f>
        <v>0</v>
      </c>
      <c r="AD909" s="99">
        <f>COUNTIFS(通讯通路门店!$S:$S,$G909,通讯通路门店!$J:$J,"苹果体验店")</f>
        <v>0</v>
      </c>
      <c r="AE909" s="99">
        <f>COUNTIFS(通讯通路门店!$S:$S,$G909,通讯通路门店!$J:$J,"其他品牌专卖店")</f>
        <v>0</v>
      </c>
      <c r="AF909" s="99">
        <f>SUMIFS(通讯通路门店!$BI:$BI,通讯通路门店!$S:$S,$G909)</f>
        <v>0</v>
      </c>
      <c r="AG909" s="99">
        <f>SUMIFS(通讯通路门店!$BH:$BH,通讯通路门店!$S:$S,$G909)</f>
        <v>0</v>
      </c>
      <c r="AH909" s="99">
        <f t="shared" si="71"/>
        <v>0</v>
      </c>
      <c r="AI909" s="99">
        <f>SUMIFS(通讯通路门店!$BB:$BB,通讯通路门店!$S:$S,$G909)</f>
        <v>0</v>
      </c>
      <c r="AJ909" s="99">
        <f>SUMIFS(通讯通路门店!$BE:$BE,通讯通路门店!$S:$S,$G909)</f>
        <v>0</v>
      </c>
      <c r="AK909" s="99">
        <f>SUMIFS(通讯通路门店!$BG:$BG,通讯通路门店!$S:$S,$G909)</f>
        <v>0</v>
      </c>
      <c r="AL909" s="99">
        <f>SUMIFS(通讯通路门店!$BC:$BC,通讯通路门店!$S:$S,$G909)</f>
        <v>0</v>
      </c>
      <c r="AM909" s="99">
        <f>SUMIFS(通讯通路门店!$BD:$BD,通讯通路门店!$S:$S,$G909)</f>
        <v>0</v>
      </c>
      <c r="AN909" s="99">
        <f>SUMIFS(通讯通路门店!$BF:$BF,通讯通路门店!$S:$S,$G909)</f>
        <v>0</v>
      </c>
      <c r="AO909" s="99">
        <f t="shared" si="72"/>
        <v>0</v>
      </c>
      <c r="AP909" s="99">
        <f>SUMIFS(通讯通路门店!$K:$K,通讯通路门店!$S:$S,$G909)</f>
        <v>0</v>
      </c>
      <c r="AQ909" s="83"/>
      <c r="AR909" s="99">
        <f>SUMIFS(通讯通路门店!$T:$T,通讯通路门店!$S:$S,$G909)</f>
        <v>0</v>
      </c>
      <c r="AS909" s="99">
        <f>SUMIFS(通讯通路门店!$U:$U,通讯通路门店!$S:$S,$G909)</f>
        <v>0</v>
      </c>
      <c r="AT909" s="99">
        <f>SUMIFS(通讯通路门店!$V:$V,通讯通路门店!$S:$S,$G909)</f>
        <v>0</v>
      </c>
      <c r="AU909" s="99">
        <f>SUMIFS(通讯通路门店!$W:$W,通讯通路门店!$S:$S,$G909)</f>
        <v>0</v>
      </c>
      <c r="AV909" s="99">
        <f>SUMIFS(通讯通路门店!$Z:$Z,通讯通路门店!$S:$S,$G909)</f>
        <v>0</v>
      </c>
      <c r="AW909" s="99">
        <f>SUMIFS(通讯通路门店!$AB:$AB,通讯通路门店!$S:$S,$G909)</f>
        <v>0</v>
      </c>
      <c r="AX909" s="99">
        <f>SUMIFS(通讯通路门店!$X:$X,通讯通路门店!$S:$S,$G909)</f>
        <v>0</v>
      </c>
      <c r="AY909" s="99">
        <f>SUMIFS(通讯通路门店!$Y:$Y,通讯通路门店!$S:$S,$G909)</f>
        <v>0</v>
      </c>
      <c r="AZ909" s="99">
        <f>SUMIFS(通讯通路门店!$AA:$AA,通讯通路门店!$S:$S,$G909)</f>
        <v>0</v>
      </c>
      <c r="BA909" s="99">
        <f t="shared" si="73"/>
        <v>0</v>
      </c>
      <c r="BB909" s="99">
        <f t="shared" si="74"/>
        <v>0</v>
      </c>
      <c r="BC909" s="99">
        <f>SUMIFS(通讯通路门店!$W:$W,通讯通路门店!$S:$S,$G909,通讯通路门店!$J:$J,"荣耀体验店")+SUMIFS(通讯通路门店!$W:$W,通讯通路门店!$S:$S,$G909,通讯通路门店!$J:$J,"荣耀授权专卖店")</f>
        <v>0</v>
      </c>
      <c r="BD909" s="99">
        <f>SUMIFS(通讯通路门店!$Z:$Z,通讯通路门店!$S:$S,$G909,通讯通路门店!$J:$J,"VIVO体验店")</f>
        <v>0</v>
      </c>
      <c r="BE909" s="99">
        <f>SUMIFS(通讯通路门店!$AB:$AB,通讯通路门店!$S:$S,$G909,通讯通路门店!$J:$J,"OPPO体验店")</f>
        <v>0</v>
      </c>
      <c r="BF909" s="99">
        <f>SUMIFS(通讯通路门店!$X:$X,通讯通路门店!$S:$S,$G909,通讯通路门店!$J:$J,"华为授权体验店")+SUMIFS(通讯通路门店!$AA:$AA,通讯通路门店!$S:$S,$G909,通讯通路门店!$J:$J,"华为堡垒店")</f>
        <v>0</v>
      </c>
      <c r="BG909" s="99">
        <f>SUMIFS(通讯通路门店!$Y:$Y,通讯通路门店!$S:$S,$G909,通讯通路门店!$J:$J,"小米体验店")</f>
        <v>0</v>
      </c>
      <c r="BH909" s="99">
        <f>SUMIFS(通讯通路门店!$AA:$AA,通讯通路门店!$S:$S,$G909,通讯通路门店!$J:$J,"苹果体验店")</f>
        <v>0</v>
      </c>
      <c r="BI909" s="99">
        <f>SUMIFS(通讯通路门店!$K:$K,通讯通路门店!$S:$S,$G909,通讯通路门店!$J:$J,"其他品牌专卖店")</f>
        <v>0</v>
      </c>
      <c r="BJ909" s="99">
        <f>SUMIFS(通讯通路门店!$AC:$AC,通讯通路门店!$S:$S,$G909)</f>
        <v>0</v>
      </c>
      <c r="BK909" s="99">
        <f>SUMIFS(通讯通路门店!$AD:$AD,通讯通路门店!$S:$S,$G909)</f>
        <v>0</v>
      </c>
      <c r="BL909" s="99">
        <f>SUMIFS(通讯通路门店!$AE:$AE,通讯通路门店!$S:$S,$G909)</f>
        <v>0</v>
      </c>
      <c r="BM909" s="99">
        <f>SUMIFS(通讯通路门店!$AF:$AF,通讯通路门店!$S:$S,$G909)</f>
        <v>0</v>
      </c>
      <c r="BN909" s="99">
        <f>SUMIFS(通讯通路门店!$AG:$AG,通讯通路门店!$S:$S,$G909)</f>
        <v>0</v>
      </c>
      <c r="BO909" s="99">
        <f>SUMIFS(通讯通路门店!$AH:$AH,通讯通路门店!$S:$S,$G909)</f>
        <v>0</v>
      </c>
      <c r="BP909" s="99">
        <f>SUMIFS(通讯通路门店!$AI:$AI,通讯通路门店!$S:$S,$G909)</f>
        <v>0</v>
      </c>
      <c r="BQ909" s="83"/>
    </row>
    <row r="910" spans="1:69">
      <c r="A910" s="99" t="str">
        <f>IFERROR(_xlfn.XLOOKUP($G910,通讯通路门店!$S$4:$S$993931,通讯通路门店!$A$4:$A$993931,0,0),"")</f>
        <v/>
      </c>
      <c r="B910" s="99" t="str">
        <f>IFERROR(_xlfn.XLOOKUP($G910,通讯通路门店!$S$4:$S$993931,通讯通路门店!$B$4:$B$993931,0,0),"")</f>
        <v/>
      </c>
      <c r="C910" s="99" t="str">
        <f>IFERROR(_xlfn.XLOOKUP($G910,通讯通路门店!$S$4:$S$993931,通讯通路门店!$C$4:$C$993931,0,0),"")</f>
        <v/>
      </c>
      <c r="D910" s="99" t="str">
        <f>IFERROR(_xlfn.XLOOKUP($G910,通讯通路门店!$S$4:$S$993931,通讯通路门店!$D$4:$D$993931,0,0),"")</f>
        <v/>
      </c>
      <c r="E910" s="83"/>
      <c r="F910" s="83"/>
      <c r="G910" s="101" t="e">
        <v>#N/A</v>
      </c>
      <c r="H910" s="102" t="str">
        <f>IFERROR(_xlfn.XLOOKUP($G910,通讯通路门店!$S$4:$S$993931,通讯通路门店!$R$4:$R$993931,0,0),"")</f>
        <v/>
      </c>
      <c r="I910" s="83"/>
      <c r="J910" s="83"/>
      <c r="K910" s="83"/>
      <c r="L910" s="83"/>
      <c r="M910" s="83"/>
      <c r="N910" s="83"/>
      <c r="O910" s="83"/>
      <c r="P910" s="83"/>
      <c r="Q910" s="83"/>
      <c r="R910" s="83"/>
      <c r="S910" s="83"/>
      <c r="T910" s="83"/>
      <c r="U910" s="99">
        <f>COUNTIF(通讯通路门店!$S:$S,$G910)</f>
        <v>0</v>
      </c>
      <c r="V910" s="99">
        <f>COUNTIFS(通讯通路门店!$S:$S,$G910,通讯通路门店!$J:$J,"综合卖场")</f>
        <v>0</v>
      </c>
      <c r="W910" s="99">
        <f>SUMIFS(通讯通路门店!$AJ:$AJ,通讯通路门店!$S:$S,通讯客户沙盘!$G910)</f>
        <v>0</v>
      </c>
      <c r="X910" s="99">
        <f t="shared" si="70"/>
        <v>0</v>
      </c>
      <c r="Y910" s="99">
        <f>COUNTIFS(通讯通路门店!$S:$S,$G910,通讯通路门店!$J:$J,"荣耀体验店")+COUNTIFS(通讯通路门店!$S:$S,$G910,通讯通路门店!$J:$J,"荣耀授权专卖店")</f>
        <v>0</v>
      </c>
      <c r="Z910" s="99">
        <f>COUNTIFS(通讯通路门店!$S:$S,$G910,通讯通路门店!$J:$J,"VIVO体验店")</f>
        <v>0</v>
      </c>
      <c r="AA910" s="99">
        <f>COUNTIFS(通讯通路门店!$S:$S,$G910,通讯通路门店!$J:$J,"OPPO体验店")</f>
        <v>0</v>
      </c>
      <c r="AB910" s="99">
        <f>COUNTIFS(通讯通路门店!$S:$S,$G910,通讯通路门店!$J:$J,"华为授权体验店")+COUNTIFS(通讯通路门店!$S:$S,$G910,通讯通路门店!$J:$J,"华为堡垒店")</f>
        <v>0</v>
      </c>
      <c r="AC910" s="99">
        <f>COUNTIFS(通讯通路门店!$S:$S,$G910,通讯通路门店!$J:$J,"小米体验店")</f>
        <v>0</v>
      </c>
      <c r="AD910" s="99">
        <f>COUNTIFS(通讯通路门店!$S:$S,$G910,通讯通路门店!$J:$J,"苹果体验店")</f>
        <v>0</v>
      </c>
      <c r="AE910" s="99">
        <f>COUNTIFS(通讯通路门店!$S:$S,$G910,通讯通路门店!$J:$J,"其他品牌专卖店")</f>
        <v>0</v>
      </c>
      <c r="AF910" s="99">
        <f>SUMIFS(通讯通路门店!$BI:$BI,通讯通路门店!$S:$S,$G910)</f>
        <v>0</v>
      </c>
      <c r="AG910" s="99">
        <f>SUMIFS(通讯通路门店!$BH:$BH,通讯通路门店!$S:$S,$G910)</f>
        <v>0</v>
      </c>
      <c r="AH910" s="99">
        <f t="shared" si="71"/>
        <v>0</v>
      </c>
      <c r="AI910" s="99">
        <f>SUMIFS(通讯通路门店!$BB:$BB,通讯通路门店!$S:$S,$G910)</f>
        <v>0</v>
      </c>
      <c r="AJ910" s="99">
        <f>SUMIFS(通讯通路门店!$BE:$BE,通讯通路门店!$S:$S,$G910)</f>
        <v>0</v>
      </c>
      <c r="AK910" s="99">
        <f>SUMIFS(通讯通路门店!$BG:$BG,通讯通路门店!$S:$S,$G910)</f>
        <v>0</v>
      </c>
      <c r="AL910" s="99">
        <f>SUMIFS(通讯通路门店!$BC:$BC,通讯通路门店!$S:$S,$G910)</f>
        <v>0</v>
      </c>
      <c r="AM910" s="99">
        <f>SUMIFS(通讯通路门店!$BD:$BD,通讯通路门店!$S:$S,$G910)</f>
        <v>0</v>
      </c>
      <c r="AN910" s="99">
        <f>SUMIFS(通讯通路门店!$BF:$BF,通讯通路门店!$S:$S,$G910)</f>
        <v>0</v>
      </c>
      <c r="AO910" s="99">
        <f t="shared" si="72"/>
        <v>0</v>
      </c>
      <c r="AP910" s="99">
        <f>SUMIFS(通讯通路门店!$K:$K,通讯通路门店!$S:$S,$G910)</f>
        <v>0</v>
      </c>
      <c r="AQ910" s="83"/>
      <c r="AR910" s="99">
        <f>SUMIFS(通讯通路门店!$T:$T,通讯通路门店!$S:$S,$G910)</f>
        <v>0</v>
      </c>
      <c r="AS910" s="99">
        <f>SUMIFS(通讯通路门店!$U:$U,通讯通路门店!$S:$S,$G910)</f>
        <v>0</v>
      </c>
      <c r="AT910" s="99">
        <f>SUMIFS(通讯通路门店!$V:$V,通讯通路门店!$S:$S,$G910)</f>
        <v>0</v>
      </c>
      <c r="AU910" s="99">
        <f>SUMIFS(通讯通路门店!$W:$W,通讯通路门店!$S:$S,$G910)</f>
        <v>0</v>
      </c>
      <c r="AV910" s="99">
        <f>SUMIFS(通讯通路门店!$Z:$Z,通讯通路门店!$S:$S,$G910)</f>
        <v>0</v>
      </c>
      <c r="AW910" s="99">
        <f>SUMIFS(通讯通路门店!$AB:$AB,通讯通路门店!$S:$S,$G910)</f>
        <v>0</v>
      </c>
      <c r="AX910" s="99">
        <f>SUMIFS(通讯通路门店!$X:$X,通讯通路门店!$S:$S,$G910)</f>
        <v>0</v>
      </c>
      <c r="AY910" s="99">
        <f>SUMIFS(通讯通路门店!$Y:$Y,通讯通路门店!$S:$S,$G910)</f>
        <v>0</v>
      </c>
      <c r="AZ910" s="99">
        <f>SUMIFS(通讯通路门店!$AA:$AA,通讯通路门店!$S:$S,$G910)</f>
        <v>0</v>
      </c>
      <c r="BA910" s="99">
        <f t="shared" si="73"/>
        <v>0</v>
      </c>
      <c r="BB910" s="99">
        <f t="shared" si="74"/>
        <v>0</v>
      </c>
      <c r="BC910" s="99">
        <f>SUMIFS(通讯通路门店!$W:$W,通讯通路门店!$S:$S,$G910,通讯通路门店!$J:$J,"荣耀体验店")+SUMIFS(通讯通路门店!$W:$W,通讯通路门店!$S:$S,$G910,通讯通路门店!$J:$J,"荣耀授权专卖店")</f>
        <v>0</v>
      </c>
      <c r="BD910" s="99">
        <f>SUMIFS(通讯通路门店!$Z:$Z,通讯通路门店!$S:$S,$G910,通讯通路门店!$J:$J,"VIVO体验店")</f>
        <v>0</v>
      </c>
      <c r="BE910" s="99">
        <f>SUMIFS(通讯通路门店!$AB:$AB,通讯通路门店!$S:$S,$G910,通讯通路门店!$J:$J,"OPPO体验店")</f>
        <v>0</v>
      </c>
      <c r="BF910" s="99">
        <f>SUMIFS(通讯通路门店!$X:$X,通讯通路门店!$S:$S,$G910,通讯通路门店!$J:$J,"华为授权体验店")+SUMIFS(通讯通路门店!$AA:$AA,通讯通路门店!$S:$S,$G910,通讯通路门店!$J:$J,"华为堡垒店")</f>
        <v>0</v>
      </c>
      <c r="BG910" s="99">
        <f>SUMIFS(通讯通路门店!$Y:$Y,通讯通路门店!$S:$S,$G910,通讯通路门店!$J:$J,"小米体验店")</f>
        <v>0</v>
      </c>
      <c r="BH910" s="99">
        <f>SUMIFS(通讯通路门店!$AA:$AA,通讯通路门店!$S:$S,$G910,通讯通路门店!$J:$J,"苹果体验店")</f>
        <v>0</v>
      </c>
      <c r="BI910" s="99">
        <f>SUMIFS(通讯通路门店!$K:$K,通讯通路门店!$S:$S,$G910,通讯通路门店!$J:$J,"其他品牌专卖店")</f>
        <v>0</v>
      </c>
      <c r="BJ910" s="99">
        <f>SUMIFS(通讯通路门店!$AC:$AC,通讯通路门店!$S:$S,$G910)</f>
        <v>0</v>
      </c>
      <c r="BK910" s="99">
        <f>SUMIFS(通讯通路门店!$AD:$AD,通讯通路门店!$S:$S,$G910)</f>
        <v>0</v>
      </c>
      <c r="BL910" s="99">
        <f>SUMIFS(通讯通路门店!$AE:$AE,通讯通路门店!$S:$S,$G910)</f>
        <v>0</v>
      </c>
      <c r="BM910" s="99">
        <f>SUMIFS(通讯通路门店!$AF:$AF,通讯通路门店!$S:$S,$G910)</f>
        <v>0</v>
      </c>
      <c r="BN910" s="99">
        <f>SUMIFS(通讯通路门店!$AG:$AG,通讯通路门店!$S:$S,$G910)</f>
        <v>0</v>
      </c>
      <c r="BO910" s="99">
        <f>SUMIFS(通讯通路门店!$AH:$AH,通讯通路门店!$S:$S,$G910)</f>
        <v>0</v>
      </c>
      <c r="BP910" s="99">
        <f>SUMIFS(通讯通路门店!$AI:$AI,通讯通路门店!$S:$S,$G910)</f>
        <v>0</v>
      </c>
      <c r="BQ910" s="83"/>
    </row>
    <row r="911" spans="1:69">
      <c r="A911" s="99" t="str">
        <f>IFERROR(_xlfn.XLOOKUP($G911,通讯通路门店!$S$4:$S$993931,通讯通路门店!$A$4:$A$993931,0,0),"")</f>
        <v/>
      </c>
      <c r="B911" s="99" t="str">
        <f>IFERROR(_xlfn.XLOOKUP($G911,通讯通路门店!$S$4:$S$993931,通讯通路门店!$B$4:$B$993931,0,0),"")</f>
        <v/>
      </c>
      <c r="C911" s="99" t="str">
        <f>IFERROR(_xlfn.XLOOKUP($G911,通讯通路门店!$S$4:$S$993931,通讯通路门店!$C$4:$C$993931,0,0),"")</f>
        <v/>
      </c>
      <c r="D911" s="99" t="str">
        <f>IFERROR(_xlfn.XLOOKUP($G911,通讯通路门店!$S$4:$S$993931,通讯通路门店!$D$4:$D$993931,0,0),"")</f>
        <v/>
      </c>
      <c r="E911" s="83"/>
      <c r="F911" s="83"/>
      <c r="G911" s="101" t="e">
        <v>#N/A</v>
      </c>
      <c r="H911" s="102" t="str">
        <f>IFERROR(_xlfn.XLOOKUP($G911,通讯通路门店!$S$4:$S$993931,通讯通路门店!$R$4:$R$993931,0,0),"")</f>
        <v/>
      </c>
      <c r="I911" s="83"/>
      <c r="J911" s="83"/>
      <c r="K911" s="83"/>
      <c r="L911" s="83"/>
      <c r="M911" s="83"/>
      <c r="N911" s="83"/>
      <c r="O911" s="83"/>
      <c r="P911" s="83"/>
      <c r="Q911" s="83"/>
      <c r="R911" s="83"/>
      <c r="S911" s="83"/>
      <c r="T911" s="83"/>
      <c r="U911" s="99">
        <f>COUNTIF(通讯通路门店!$S:$S,$G911)</f>
        <v>0</v>
      </c>
      <c r="V911" s="99">
        <f>COUNTIFS(通讯通路门店!$S:$S,$G911,通讯通路门店!$J:$J,"综合卖场")</f>
        <v>0</v>
      </c>
      <c r="W911" s="99">
        <f>SUMIFS(通讯通路门店!$AJ:$AJ,通讯通路门店!$S:$S,通讯客户沙盘!$G911)</f>
        <v>0</v>
      </c>
      <c r="X911" s="99">
        <f t="shared" si="70"/>
        <v>0</v>
      </c>
      <c r="Y911" s="99">
        <f>COUNTIFS(通讯通路门店!$S:$S,$G911,通讯通路门店!$J:$J,"荣耀体验店")+COUNTIFS(通讯通路门店!$S:$S,$G911,通讯通路门店!$J:$J,"荣耀授权专卖店")</f>
        <v>0</v>
      </c>
      <c r="Z911" s="99">
        <f>COUNTIFS(通讯通路门店!$S:$S,$G911,通讯通路门店!$J:$J,"VIVO体验店")</f>
        <v>0</v>
      </c>
      <c r="AA911" s="99">
        <f>COUNTIFS(通讯通路门店!$S:$S,$G911,通讯通路门店!$J:$J,"OPPO体验店")</f>
        <v>0</v>
      </c>
      <c r="AB911" s="99">
        <f>COUNTIFS(通讯通路门店!$S:$S,$G911,通讯通路门店!$J:$J,"华为授权体验店")+COUNTIFS(通讯通路门店!$S:$S,$G911,通讯通路门店!$J:$J,"华为堡垒店")</f>
        <v>0</v>
      </c>
      <c r="AC911" s="99">
        <f>COUNTIFS(通讯通路门店!$S:$S,$G911,通讯通路门店!$J:$J,"小米体验店")</f>
        <v>0</v>
      </c>
      <c r="AD911" s="99">
        <f>COUNTIFS(通讯通路门店!$S:$S,$G911,通讯通路门店!$J:$J,"苹果体验店")</f>
        <v>0</v>
      </c>
      <c r="AE911" s="99">
        <f>COUNTIFS(通讯通路门店!$S:$S,$G911,通讯通路门店!$J:$J,"其他品牌专卖店")</f>
        <v>0</v>
      </c>
      <c r="AF911" s="99">
        <f>SUMIFS(通讯通路门店!$BI:$BI,通讯通路门店!$S:$S,$G911)</f>
        <v>0</v>
      </c>
      <c r="AG911" s="99">
        <f>SUMIFS(通讯通路门店!$BH:$BH,通讯通路门店!$S:$S,$G911)</f>
        <v>0</v>
      </c>
      <c r="AH911" s="99">
        <f t="shared" si="71"/>
        <v>0</v>
      </c>
      <c r="AI911" s="99">
        <f>SUMIFS(通讯通路门店!$BB:$BB,通讯通路门店!$S:$S,$G911)</f>
        <v>0</v>
      </c>
      <c r="AJ911" s="99">
        <f>SUMIFS(通讯通路门店!$BE:$BE,通讯通路门店!$S:$S,$G911)</f>
        <v>0</v>
      </c>
      <c r="AK911" s="99">
        <f>SUMIFS(通讯通路门店!$BG:$BG,通讯通路门店!$S:$S,$G911)</f>
        <v>0</v>
      </c>
      <c r="AL911" s="99">
        <f>SUMIFS(通讯通路门店!$BC:$BC,通讯通路门店!$S:$S,$G911)</f>
        <v>0</v>
      </c>
      <c r="AM911" s="99">
        <f>SUMIFS(通讯通路门店!$BD:$BD,通讯通路门店!$S:$S,$G911)</f>
        <v>0</v>
      </c>
      <c r="AN911" s="99">
        <f>SUMIFS(通讯通路门店!$BF:$BF,通讯通路门店!$S:$S,$G911)</f>
        <v>0</v>
      </c>
      <c r="AO911" s="99">
        <f t="shared" si="72"/>
        <v>0</v>
      </c>
      <c r="AP911" s="99">
        <f>SUMIFS(通讯通路门店!$K:$K,通讯通路门店!$S:$S,$G911)</f>
        <v>0</v>
      </c>
      <c r="AQ911" s="83"/>
      <c r="AR911" s="99">
        <f>SUMIFS(通讯通路门店!$T:$T,通讯通路门店!$S:$S,$G911)</f>
        <v>0</v>
      </c>
      <c r="AS911" s="99">
        <f>SUMIFS(通讯通路门店!$U:$U,通讯通路门店!$S:$S,$G911)</f>
        <v>0</v>
      </c>
      <c r="AT911" s="99">
        <f>SUMIFS(通讯通路门店!$V:$V,通讯通路门店!$S:$S,$G911)</f>
        <v>0</v>
      </c>
      <c r="AU911" s="99">
        <f>SUMIFS(通讯通路门店!$W:$W,通讯通路门店!$S:$S,$G911)</f>
        <v>0</v>
      </c>
      <c r="AV911" s="99">
        <f>SUMIFS(通讯通路门店!$Z:$Z,通讯通路门店!$S:$S,$G911)</f>
        <v>0</v>
      </c>
      <c r="AW911" s="99">
        <f>SUMIFS(通讯通路门店!$AB:$AB,通讯通路门店!$S:$S,$G911)</f>
        <v>0</v>
      </c>
      <c r="AX911" s="99">
        <f>SUMIFS(通讯通路门店!$X:$X,通讯通路门店!$S:$S,$G911)</f>
        <v>0</v>
      </c>
      <c r="AY911" s="99">
        <f>SUMIFS(通讯通路门店!$Y:$Y,通讯通路门店!$S:$S,$G911)</f>
        <v>0</v>
      </c>
      <c r="AZ911" s="99">
        <f>SUMIFS(通讯通路门店!$AA:$AA,通讯通路门店!$S:$S,$G911)</f>
        <v>0</v>
      </c>
      <c r="BA911" s="99">
        <f t="shared" si="73"/>
        <v>0</v>
      </c>
      <c r="BB911" s="99">
        <f t="shared" si="74"/>
        <v>0</v>
      </c>
      <c r="BC911" s="99">
        <f>SUMIFS(通讯通路门店!$W:$W,通讯通路门店!$S:$S,$G911,通讯通路门店!$J:$J,"荣耀体验店")+SUMIFS(通讯通路门店!$W:$W,通讯通路门店!$S:$S,$G911,通讯通路门店!$J:$J,"荣耀授权专卖店")</f>
        <v>0</v>
      </c>
      <c r="BD911" s="99">
        <f>SUMIFS(通讯通路门店!$Z:$Z,通讯通路门店!$S:$S,$G911,通讯通路门店!$J:$J,"VIVO体验店")</f>
        <v>0</v>
      </c>
      <c r="BE911" s="99">
        <f>SUMIFS(通讯通路门店!$AB:$AB,通讯通路门店!$S:$S,$G911,通讯通路门店!$J:$J,"OPPO体验店")</f>
        <v>0</v>
      </c>
      <c r="BF911" s="99">
        <f>SUMIFS(通讯通路门店!$X:$X,通讯通路门店!$S:$S,$G911,通讯通路门店!$J:$J,"华为授权体验店")+SUMIFS(通讯通路门店!$AA:$AA,通讯通路门店!$S:$S,$G911,通讯通路门店!$J:$J,"华为堡垒店")</f>
        <v>0</v>
      </c>
      <c r="BG911" s="99">
        <f>SUMIFS(通讯通路门店!$Y:$Y,通讯通路门店!$S:$S,$G911,通讯通路门店!$J:$J,"小米体验店")</f>
        <v>0</v>
      </c>
      <c r="BH911" s="99">
        <f>SUMIFS(通讯通路门店!$AA:$AA,通讯通路门店!$S:$S,$G911,通讯通路门店!$J:$J,"苹果体验店")</f>
        <v>0</v>
      </c>
      <c r="BI911" s="99">
        <f>SUMIFS(通讯通路门店!$K:$K,通讯通路门店!$S:$S,$G911,通讯通路门店!$J:$J,"其他品牌专卖店")</f>
        <v>0</v>
      </c>
      <c r="BJ911" s="99">
        <f>SUMIFS(通讯通路门店!$AC:$AC,通讯通路门店!$S:$S,$G911)</f>
        <v>0</v>
      </c>
      <c r="BK911" s="99">
        <f>SUMIFS(通讯通路门店!$AD:$AD,通讯通路门店!$S:$S,$G911)</f>
        <v>0</v>
      </c>
      <c r="BL911" s="99">
        <f>SUMIFS(通讯通路门店!$AE:$AE,通讯通路门店!$S:$S,$G911)</f>
        <v>0</v>
      </c>
      <c r="BM911" s="99">
        <f>SUMIFS(通讯通路门店!$AF:$AF,通讯通路门店!$S:$S,$G911)</f>
        <v>0</v>
      </c>
      <c r="BN911" s="99">
        <f>SUMIFS(通讯通路门店!$AG:$AG,通讯通路门店!$S:$S,$G911)</f>
        <v>0</v>
      </c>
      <c r="BO911" s="99">
        <f>SUMIFS(通讯通路门店!$AH:$AH,通讯通路门店!$S:$S,$G911)</f>
        <v>0</v>
      </c>
      <c r="BP911" s="99">
        <f>SUMIFS(通讯通路门店!$AI:$AI,通讯通路门店!$S:$S,$G911)</f>
        <v>0</v>
      </c>
      <c r="BQ911" s="83"/>
    </row>
    <row r="912" spans="1:69">
      <c r="A912" s="99" t="str">
        <f>IFERROR(_xlfn.XLOOKUP($G912,通讯通路门店!$S$4:$S$993931,通讯通路门店!$A$4:$A$993931,0,0),"")</f>
        <v/>
      </c>
      <c r="B912" s="99" t="str">
        <f>IFERROR(_xlfn.XLOOKUP($G912,通讯通路门店!$S$4:$S$993931,通讯通路门店!$B$4:$B$993931,0,0),"")</f>
        <v/>
      </c>
      <c r="C912" s="99" t="str">
        <f>IFERROR(_xlfn.XLOOKUP($G912,通讯通路门店!$S$4:$S$993931,通讯通路门店!$C$4:$C$993931,0,0),"")</f>
        <v/>
      </c>
      <c r="D912" s="99" t="str">
        <f>IFERROR(_xlfn.XLOOKUP($G912,通讯通路门店!$S$4:$S$993931,通讯通路门店!$D$4:$D$993931,0,0),"")</f>
        <v/>
      </c>
      <c r="E912" s="83"/>
      <c r="F912" s="83"/>
      <c r="G912" s="101" t="e">
        <v>#N/A</v>
      </c>
      <c r="H912" s="102" t="str">
        <f>IFERROR(_xlfn.XLOOKUP($G912,通讯通路门店!$S$4:$S$993931,通讯通路门店!$R$4:$R$993931,0,0),"")</f>
        <v/>
      </c>
      <c r="I912" s="83"/>
      <c r="J912" s="83"/>
      <c r="K912" s="83"/>
      <c r="L912" s="83"/>
      <c r="M912" s="83"/>
      <c r="N912" s="83"/>
      <c r="O912" s="83"/>
      <c r="P912" s="83"/>
      <c r="Q912" s="83"/>
      <c r="R912" s="83"/>
      <c r="S912" s="83"/>
      <c r="T912" s="83"/>
      <c r="U912" s="99">
        <f>COUNTIF(通讯通路门店!$S:$S,$G912)</f>
        <v>0</v>
      </c>
      <c r="V912" s="99">
        <f>COUNTIFS(通讯通路门店!$S:$S,$G912,通讯通路门店!$J:$J,"综合卖场")</f>
        <v>0</v>
      </c>
      <c r="W912" s="99">
        <f>SUMIFS(通讯通路门店!$AJ:$AJ,通讯通路门店!$S:$S,通讯客户沙盘!$G912)</f>
        <v>0</v>
      </c>
      <c r="X912" s="99">
        <f t="shared" si="70"/>
        <v>0</v>
      </c>
      <c r="Y912" s="99">
        <f>COUNTIFS(通讯通路门店!$S:$S,$G912,通讯通路门店!$J:$J,"荣耀体验店")+COUNTIFS(通讯通路门店!$S:$S,$G912,通讯通路门店!$J:$J,"荣耀授权专卖店")</f>
        <v>0</v>
      </c>
      <c r="Z912" s="99">
        <f>COUNTIFS(通讯通路门店!$S:$S,$G912,通讯通路门店!$J:$J,"VIVO体验店")</f>
        <v>0</v>
      </c>
      <c r="AA912" s="99">
        <f>COUNTIFS(通讯通路门店!$S:$S,$G912,通讯通路门店!$J:$J,"OPPO体验店")</f>
        <v>0</v>
      </c>
      <c r="AB912" s="99">
        <f>COUNTIFS(通讯通路门店!$S:$S,$G912,通讯通路门店!$J:$J,"华为授权体验店")+COUNTIFS(通讯通路门店!$S:$S,$G912,通讯通路门店!$J:$J,"华为堡垒店")</f>
        <v>0</v>
      </c>
      <c r="AC912" s="99">
        <f>COUNTIFS(通讯通路门店!$S:$S,$G912,通讯通路门店!$J:$J,"小米体验店")</f>
        <v>0</v>
      </c>
      <c r="AD912" s="99">
        <f>COUNTIFS(通讯通路门店!$S:$S,$G912,通讯通路门店!$J:$J,"苹果体验店")</f>
        <v>0</v>
      </c>
      <c r="AE912" s="99">
        <f>COUNTIFS(通讯通路门店!$S:$S,$G912,通讯通路门店!$J:$J,"其他品牌专卖店")</f>
        <v>0</v>
      </c>
      <c r="AF912" s="99">
        <f>SUMIFS(通讯通路门店!$BI:$BI,通讯通路门店!$S:$S,$G912)</f>
        <v>0</v>
      </c>
      <c r="AG912" s="99">
        <f>SUMIFS(通讯通路门店!$BH:$BH,通讯通路门店!$S:$S,$G912)</f>
        <v>0</v>
      </c>
      <c r="AH912" s="99">
        <f t="shared" si="71"/>
        <v>0</v>
      </c>
      <c r="AI912" s="99">
        <f>SUMIFS(通讯通路门店!$BB:$BB,通讯通路门店!$S:$S,$G912)</f>
        <v>0</v>
      </c>
      <c r="AJ912" s="99">
        <f>SUMIFS(通讯通路门店!$BE:$BE,通讯通路门店!$S:$S,$G912)</f>
        <v>0</v>
      </c>
      <c r="AK912" s="99">
        <f>SUMIFS(通讯通路门店!$BG:$BG,通讯通路门店!$S:$S,$G912)</f>
        <v>0</v>
      </c>
      <c r="AL912" s="99">
        <f>SUMIFS(通讯通路门店!$BC:$BC,通讯通路门店!$S:$S,$G912)</f>
        <v>0</v>
      </c>
      <c r="AM912" s="99">
        <f>SUMIFS(通讯通路门店!$BD:$BD,通讯通路门店!$S:$S,$G912)</f>
        <v>0</v>
      </c>
      <c r="AN912" s="99">
        <f>SUMIFS(通讯通路门店!$BF:$BF,通讯通路门店!$S:$S,$G912)</f>
        <v>0</v>
      </c>
      <c r="AO912" s="99">
        <f t="shared" si="72"/>
        <v>0</v>
      </c>
      <c r="AP912" s="99">
        <f>SUMIFS(通讯通路门店!$K:$K,通讯通路门店!$S:$S,$G912)</f>
        <v>0</v>
      </c>
      <c r="AQ912" s="83"/>
      <c r="AR912" s="99">
        <f>SUMIFS(通讯通路门店!$T:$T,通讯通路门店!$S:$S,$G912)</f>
        <v>0</v>
      </c>
      <c r="AS912" s="99">
        <f>SUMIFS(通讯通路门店!$U:$U,通讯通路门店!$S:$S,$G912)</f>
        <v>0</v>
      </c>
      <c r="AT912" s="99">
        <f>SUMIFS(通讯通路门店!$V:$V,通讯通路门店!$S:$S,$G912)</f>
        <v>0</v>
      </c>
      <c r="AU912" s="99">
        <f>SUMIFS(通讯通路门店!$W:$W,通讯通路门店!$S:$S,$G912)</f>
        <v>0</v>
      </c>
      <c r="AV912" s="99">
        <f>SUMIFS(通讯通路门店!$Z:$Z,通讯通路门店!$S:$S,$G912)</f>
        <v>0</v>
      </c>
      <c r="AW912" s="99">
        <f>SUMIFS(通讯通路门店!$AB:$AB,通讯通路门店!$S:$S,$G912)</f>
        <v>0</v>
      </c>
      <c r="AX912" s="99">
        <f>SUMIFS(通讯通路门店!$X:$X,通讯通路门店!$S:$S,$G912)</f>
        <v>0</v>
      </c>
      <c r="AY912" s="99">
        <f>SUMIFS(通讯通路门店!$Y:$Y,通讯通路门店!$S:$S,$G912)</f>
        <v>0</v>
      </c>
      <c r="AZ912" s="99">
        <f>SUMIFS(通讯通路门店!$AA:$AA,通讯通路门店!$S:$S,$G912)</f>
        <v>0</v>
      </c>
      <c r="BA912" s="99">
        <f t="shared" si="73"/>
        <v>0</v>
      </c>
      <c r="BB912" s="99">
        <f t="shared" si="74"/>
        <v>0</v>
      </c>
      <c r="BC912" s="99">
        <f>SUMIFS(通讯通路门店!$W:$W,通讯通路门店!$S:$S,$G912,通讯通路门店!$J:$J,"荣耀体验店")+SUMIFS(通讯通路门店!$W:$W,通讯通路门店!$S:$S,$G912,通讯通路门店!$J:$J,"荣耀授权专卖店")</f>
        <v>0</v>
      </c>
      <c r="BD912" s="99">
        <f>SUMIFS(通讯通路门店!$Z:$Z,通讯通路门店!$S:$S,$G912,通讯通路门店!$J:$J,"VIVO体验店")</f>
        <v>0</v>
      </c>
      <c r="BE912" s="99">
        <f>SUMIFS(通讯通路门店!$AB:$AB,通讯通路门店!$S:$S,$G912,通讯通路门店!$J:$J,"OPPO体验店")</f>
        <v>0</v>
      </c>
      <c r="BF912" s="99">
        <f>SUMIFS(通讯通路门店!$X:$X,通讯通路门店!$S:$S,$G912,通讯通路门店!$J:$J,"华为授权体验店")+SUMIFS(通讯通路门店!$AA:$AA,通讯通路门店!$S:$S,$G912,通讯通路门店!$J:$J,"华为堡垒店")</f>
        <v>0</v>
      </c>
      <c r="BG912" s="99">
        <f>SUMIFS(通讯通路门店!$Y:$Y,通讯通路门店!$S:$S,$G912,通讯通路门店!$J:$J,"小米体验店")</f>
        <v>0</v>
      </c>
      <c r="BH912" s="99">
        <f>SUMIFS(通讯通路门店!$AA:$AA,通讯通路门店!$S:$S,$G912,通讯通路门店!$J:$J,"苹果体验店")</f>
        <v>0</v>
      </c>
      <c r="BI912" s="99">
        <f>SUMIFS(通讯通路门店!$K:$K,通讯通路门店!$S:$S,$G912,通讯通路门店!$J:$J,"其他品牌专卖店")</f>
        <v>0</v>
      </c>
      <c r="BJ912" s="99">
        <f>SUMIFS(通讯通路门店!$AC:$AC,通讯通路门店!$S:$S,$G912)</f>
        <v>0</v>
      </c>
      <c r="BK912" s="99">
        <f>SUMIFS(通讯通路门店!$AD:$AD,通讯通路门店!$S:$S,$G912)</f>
        <v>0</v>
      </c>
      <c r="BL912" s="99">
        <f>SUMIFS(通讯通路门店!$AE:$AE,通讯通路门店!$S:$S,$G912)</f>
        <v>0</v>
      </c>
      <c r="BM912" s="99">
        <f>SUMIFS(通讯通路门店!$AF:$AF,通讯通路门店!$S:$S,$G912)</f>
        <v>0</v>
      </c>
      <c r="BN912" s="99">
        <f>SUMIFS(通讯通路门店!$AG:$AG,通讯通路门店!$S:$S,$G912)</f>
        <v>0</v>
      </c>
      <c r="BO912" s="99">
        <f>SUMIFS(通讯通路门店!$AH:$AH,通讯通路门店!$S:$S,$G912)</f>
        <v>0</v>
      </c>
      <c r="BP912" s="99">
        <f>SUMIFS(通讯通路门店!$AI:$AI,通讯通路门店!$S:$S,$G912)</f>
        <v>0</v>
      </c>
      <c r="BQ912" s="83"/>
    </row>
    <row r="913" spans="1:69">
      <c r="A913" s="99" t="str">
        <f>IFERROR(_xlfn.XLOOKUP($G913,通讯通路门店!$S$4:$S$993931,通讯通路门店!$A$4:$A$993931,0,0),"")</f>
        <v/>
      </c>
      <c r="B913" s="99" t="str">
        <f>IFERROR(_xlfn.XLOOKUP($G913,通讯通路门店!$S$4:$S$993931,通讯通路门店!$B$4:$B$993931,0,0),"")</f>
        <v/>
      </c>
      <c r="C913" s="99" t="str">
        <f>IFERROR(_xlfn.XLOOKUP($G913,通讯通路门店!$S$4:$S$993931,通讯通路门店!$C$4:$C$993931,0,0),"")</f>
        <v/>
      </c>
      <c r="D913" s="99" t="str">
        <f>IFERROR(_xlfn.XLOOKUP($G913,通讯通路门店!$S$4:$S$993931,通讯通路门店!$D$4:$D$993931,0,0),"")</f>
        <v/>
      </c>
      <c r="E913" s="83"/>
      <c r="F913" s="83"/>
      <c r="G913" s="101" t="e">
        <v>#N/A</v>
      </c>
      <c r="H913" s="102" t="str">
        <f>IFERROR(_xlfn.XLOOKUP($G913,通讯通路门店!$S$4:$S$993931,通讯通路门店!$R$4:$R$993931,0,0),"")</f>
        <v/>
      </c>
      <c r="I913" s="83"/>
      <c r="J913" s="83"/>
      <c r="K913" s="83"/>
      <c r="L913" s="83"/>
      <c r="M913" s="83"/>
      <c r="N913" s="83"/>
      <c r="O913" s="83"/>
      <c r="P913" s="83"/>
      <c r="Q913" s="83"/>
      <c r="R913" s="83"/>
      <c r="S913" s="83"/>
      <c r="T913" s="83"/>
      <c r="U913" s="99">
        <f>COUNTIF(通讯通路门店!$S:$S,$G913)</f>
        <v>0</v>
      </c>
      <c r="V913" s="99">
        <f>COUNTIFS(通讯通路门店!$S:$S,$G913,通讯通路门店!$J:$J,"综合卖场")</f>
        <v>0</v>
      </c>
      <c r="W913" s="99">
        <f>SUMIFS(通讯通路门店!$AJ:$AJ,通讯通路门店!$S:$S,通讯客户沙盘!$G913)</f>
        <v>0</v>
      </c>
      <c r="X913" s="99">
        <f t="shared" si="70"/>
        <v>0</v>
      </c>
      <c r="Y913" s="99">
        <f>COUNTIFS(通讯通路门店!$S:$S,$G913,通讯通路门店!$J:$J,"荣耀体验店")+COUNTIFS(通讯通路门店!$S:$S,$G913,通讯通路门店!$J:$J,"荣耀授权专卖店")</f>
        <v>0</v>
      </c>
      <c r="Z913" s="99">
        <f>COUNTIFS(通讯通路门店!$S:$S,$G913,通讯通路门店!$J:$J,"VIVO体验店")</f>
        <v>0</v>
      </c>
      <c r="AA913" s="99">
        <f>COUNTIFS(通讯通路门店!$S:$S,$G913,通讯通路门店!$J:$J,"OPPO体验店")</f>
        <v>0</v>
      </c>
      <c r="AB913" s="99">
        <f>COUNTIFS(通讯通路门店!$S:$S,$G913,通讯通路门店!$J:$J,"华为授权体验店")+COUNTIFS(通讯通路门店!$S:$S,$G913,通讯通路门店!$J:$J,"华为堡垒店")</f>
        <v>0</v>
      </c>
      <c r="AC913" s="99">
        <f>COUNTIFS(通讯通路门店!$S:$S,$G913,通讯通路门店!$J:$J,"小米体验店")</f>
        <v>0</v>
      </c>
      <c r="AD913" s="99">
        <f>COUNTIFS(通讯通路门店!$S:$S,$G913,通讯通路门店!$J:$J,"苹果体验店")</f>
        <v>0</v>
      </c>
      <c r="AE913" s="99">
        <f>COUNTIFS(通讯通路门店!$S:$S,$G913,通讯通路门店!$J:$J,"其他品牌专卖店")</f>
        <v>0</v>
      </c>
      <c r="AF913" s="99">
        <f>SUMIFS(通讯通路门店!$BI:$BI,通讯通路门店!$S:$S,$G913)</f>
        <v>0</v>
      </c>
      <c r="AG913" s="99">
        <f>SUMIFS(通讯通路门店!$BH:$BH,通讯通路门店!$S:$S,$G913)</f>
        <v>0</v>
      </c>
      <c r="AH913" s="99">
        <f t="shared" si="71"/>
        <v>0</v>
      </c>
      <c r="AI913" s="99">
        <f>SUMIFS(通讯通路门店!$BB:$BB,通讯通路门店!$S:$S,$G913)</f>
        <v>0</v>
      </c>
      <c r="AJ913" s="99">
        <f>SUMIFS(通讯通路门店!$BE:$BE,通讯通路门店!$S:$S,$G913)</f>
        <v>0</v>
      </c>
      <c r="AK913" s="99">
        <f>SUMIFS(通讯通路门店!$BG:$BG,通讯通路门店!$S:$S,$G913)</f>
        <v>0</v>
      </c>
      <c r="AL913" s="99">
        <f>SUMIFS(通讯通路门店!$BC:$BC,通讯通路门店!$S:$S,$G913)</f>
        <v>0</v>
      </c>
      <c r="AM913" s="99">
        <f>SUMIFS(通讯通路门店!$BD:$BD,通讯通路门店!$S:$S,$G913)</f>
        <v>0</v>
      </c>
      <c r="AN913" s="99">
        <f>SUMIFS(通讯通路门店!$BF:$BF,通讯通路门店!$S:$S,$G913)</f>
        <v>0</v>
      </c>
      <c r="AO913" s="99">
        <f t="shared" si="72"/>
        <v>0</v>
      </c>
      <c r="AP913" s="99">
        <f>SUMIFS(通讯通路门店!$K:$K,通讯通路门店!$S:$S,$G913)</f>
        <v>0</v>
      </c>
      <c r="AQ913" s="83"/>
      <c r="AR913" s="99">
        <f>SUMIFS(通讯通路门店!$T:$T,通讯通路门店!$S:$S,$G913)</f>
        <v>0</v>
      </c>
      <c r="AS913" s="99">
        <f>SUMIFS(通讯通路门店!$U:$U,通讯通路门店!$S:$S,$G913)</f>
        <v>0</v>
      </c>
      <c r="AT913" s="99">
        <f>SUMIFS(通讯通路门店!$V:$V,通讯通路门店!$S:$S,$G913)</f>
        <v>0</v>
      </c>
      <c r="AU913" s="99">
        <f>SUMIFS(通讯通路门店!$W:$W,通讯通路门店!$S:$S,$G913)</f>
        <v>0</v>
      </c>
      <c r="AV913" s="99">
        <f>SUMIFS(通讯通路门店!$Z:$Z,通讯通路门店!$S:$S,$G913)</f>
        <v>0</v>
      </c>
      <c r="AW913" s="99">
        <f>SUMIFS(通讯通路门店!$AB:$AB,通讯通路门店!$S:$S,$G913)</f>
        <v>0</v>
      </c>
      <c r="AX913" s="99">
        <f>SUMIFS(通讯通路门店!$X:$X,通讯通路门店!$S:$S,$G913)</f>
        <v>0</v>
      </c>
      <c r="AY913" s="99">
        <f>SUMIFS(通讯通路门店!$Y:$Y,通讯通路门店!$S:$S,$G913)</f>
        <v>0</v>
      </c>
      <c r="AZ913" s="99">
        <f>SUMIFS(通讯通路门店!$AA:$AA,通讯通路门店!$S:$S,$G913)</f>
        <v>0</v>
      </c>
      <c r="BA913" s="99">
        <f t="shared" si="73"/>
        <v>0</v>
      </c>
      <c r="BB913" s="99">
        <f t="shared" si="74"/>
        <v>0</v>
      </c>
      <c r="BC913" s="99">
        <f>SUMIFS(通讯通路门店!$W:$W,通讯通路门店!$S:$S,$G913,通讯通路门店!$J:$J,"荣耀体验店")+SUMIFS(通讯通路门店!$W:$W,通讯通路门店!$S:$S,$G913,通讯通路门店!$J:$J,"荣耀授权专卖店")</f>
        <v>0</v>
      </c>
      <c r="BD913" s="99">
        <f>SUMIFS(通讯通路门店!$Z:$Z,通讯通路门店!$S:$S,$G913,通讯通路门店!$J:$J,"VIVO体验店")</f>
        <v>0</v>
      </c>
      <c r="BE913" s="99">
        <f>SUMIFS(通讯通路门店!$AB:$AB,通讯通路门店!$S:$S,$G913,通讯通路门店!$J:$J,"OPPO体验店")</f>
        <v>0</v>
      </c>
      <c r="BF913" s="99">
        <f>SUMIFS(通讯通路门店!$X:$X,通讯通路门店!$S:$S,$G913,通讯通路门店!$J:$J,"华为授权体验店")+SUMIFS(通讯通路门店!$AA:$AA,通讯通路门店!$S:$S,$G913,通讯通路门店!$J:$J,"华为堡垒店")</f>
        <v>0</v>
      </c>
      <c r="BG913" s="99">
        <f>SUMIFS(通讯通路门店!$Y:$Y,通讯通路门店!$S:$S,$G913,通讯通路门店!$J:$J,"小米体验店")</f>
        <v>0</v>
      </c>
      <c r="BH913" s="99">
        <f>SUMIFS(通讯通路门店!$AA:$AA,通讯通路门店!$S:$S,$G913,通讯通路门店!$J:$J,"苹果体验店")</f>
        <v>0</v>
      </c>
      <c r="BI913" s="99">
        <f>SUMIFS(通讯通路门店!$K:$K,通讯通路门店!$S:$S,$G913,通讯通路门店!$J:$J,"其他品牌专卖店")</f>
        <v>0</v>
      </c>
      <c r="BJ913" s="99">
        <f>SUMIFS(通讯通路门店!$AC:$AC,通讯通路门店!$S:$S,$G913)</f>
        <v>0</v>
      </c>
      <c r="BK913" s="99">
        <f>SUMIFS(通讯通路门店!$AD:$AD,通讯通路门店!$S:$S,$G913)</f>
        <v>0</v>
      </c>
      <c r="BL913" s="99">
        <f>SUMIFS(通讯通路门店!$AE:$AE,通讯通路门店!$S:$S,$G913)</f>
        <v>0</v>
      </c>
      <c r="BM913" s="99">
        <f>SUMIFS(通讯通路门店!$AF:$AF,通讯通路门店!$S:$S,$G913)</f>
        <v>0</v>
      </c>
      <c r="BN913" s="99">
        <f>SUMIFS(通讯通路门店!$AG:$AG,通讯通路门店!$S:$S,$G913)</f>
        <v>0</v>
      </c>
      <c r="BO913" s="99">
        <f>SUMIFS(通讯通路门店!$AH:$AH,通讯通路门店!$S:$S,$G913)</f>
        <v>0</v>
      </c>
      <c r="BP913" s="99">
        <f>SUMIFS(通讯通路门店!$AI:$AI,通讯通路门店!$S:$S,$G913)</f>
        <v>0</v>
      </c>
      <c r="BQ913" s="83"/>
    </row>
    <row r="914" spans="1:69">
      <c r="A914" s="99" t="str">
        <f>IFERROR(_xlfn.XLOOKUP($G914,通讯通路门店!$S$4:$S$993931,通讯通路门店!$A$4:$A$993931,0,0),"")</f>
        <v/>
      </c>
      <c r="B914" s="99" t="str">
        <f>IFERROR(_xlfn.XLOOKUP($G914,通讯通路门店!$S$4:$S$993931,通讯通路门店!$B$4:$B$993931,0,0),"")</f>
        <v/>
      </c>
      <c r="C914" s="99" t="str">
        <f>IFERROR(_xlfn.XLOOKUP($G914,通讯通路门店!$S$4:$S$993931,通讯通路门店!$C$4:$C$993931,0,0),"")</f>
        <v/>
      </c>
      <c r="D914" s="99" t="str">
        <f>IFERROR(_xlfn.XLOOKUP($G914,通讯通路门店!$S$4:$S$993931,通讯通路门店!$D$4:$D$993931,0,0),"")</f>
        <v/>
      </c>
      <c r="E914" s="83"/>
      <c r="F914" s="83"/>
      <c r="G914" s="101" t="e">
        <v>#N/A</v>
      </c>
      <c r="H914" s="102" t="str">
        <f>IFERROR(_xlfn.XLOOKUP($G914,通讯通路门店!$S$4:$S$993931,通讯通路门店!$R$4:$R$993931,0,0),"")</f>
        <v/>
      </c>
      <c r="I914" s="83"/>
      <c r="J914" s="83"/>
      <c r="K914" s="83"/>
      <c r="L914" s="83"/>
      <c r="M914" s="83"/>
      <c r="N914" s="83"/>
      <c r="O914" s="83"/>
      <c r="P914" s="83"/>
      <c r="Q914" s="83"/>
      <c r="R914" s="83"/>
      <c r="S914" s="83"/>
      <c r="T914" s="83"/>
      <c r="U914" s="99">
        <f>COUNTIF(通讯通路门店!$S:$S,$G914)</f>
        <v>0</v>
      </c>
      <c r="V914" s="99">
        <f>COUNTIFS(通讯通路门店!$S:$S,$G914,通讯通路门店!$J:$J,"综合卖场")</f>
        <v>0</v>
      </c>
      <c r="W914" s="99">
        <f>SUMIFS(通讯通路门店!$AJ:$AJ,通讯通路门店!$S:$S,通讯客户沙盘!$G914)</f>
        <v>0</v>
      </c>
      <c r="X914" s="99">
        <f t="shared" si="70"/>
        <v>0</v>
      </c>
      <c r="Y914" s="99">
        <f>COUNTIFS(通讯通路门店!$S:$S,$G914,通讯通路门店!$J:$J,"荣耀体验店")+COUNTIFS(通讯通路门店!$S:$S,$G914,通讯通路门店!$J:$J,"荣耀授权专卖店")</f>
        <v>0</v>
      </c>
      <c r="Z914" s="99">
        <f>COUNTIFS(通讯通路门店!$S:$S,$G914,通讯通路门店!$J:$J,"VIVO体验店")</f>
        <v>0</v>
      </c>
      <c r="AA914" s="99">
        <f>COUNTIFS(通讯通路门店!$S:$S,$G914,通讯通路门店!$J:$J,"OPPO体验店")</f>
        <v>0</v>
      </c>
      <c r="AB914" s="99">
        <f>COUNTIFS(通讯通路门店!$S:$S,$G914,通讯通路门店!$J:$J,"华为授权体验店")+COUNTIFS(通讯通路门店!$S:$S,$G914,通讯通路门店!$J:$J,"华为堡垒店")</f>
        <v>0</v>
      </c>
      <c r="AC914" s="99">
        <f>COUNTIFS(通讯通路门店!$S:$S,$G914,通讯通路门店!$J:$J,"小米体验店")</f>
        <v>0</v>
      </c>
      <c r="AD914" s="99">
        <f>COUNTIFS(通讯通路门店!$S:$S,$G914,通讯通路门店!$J:$J,"苹果体验店")</f>
        <v>0</v>
      </c>
      <c r="AE914" s="99">
        <f>COUNTIFS(通讯通路门店!$S:$S,$G914,通讯通路门店!$J:$J,"其他品牌专卖店")</f>
        <v>0</v>
      </c>
      <c r="AF914" s="99">
        <f>SUMIFS(通讯通路门店!$BI:$BI,通讯通路门店!$S:$S,$G914)</f>
        <v>0</v>
      </c>
      <c r="AG914" s="99">
        <f>SUMIFS(通讯通路门店!$BH:$BH,通讯通路门店!$S:$S,$G914)</f>
        <v>0</v>
      </c>
      <c r="AH914" s="99">
        <f t="shared" si="71"/>
        <v>0</v>
      </c>
      <c r="AI914" s="99">
        <f>SUMIFS(通讯通路门店!$BB:$BB,通讯通路门店!$S:$S,$G914)</f>
        <v>0</v>
      </c>
      <c r="AJ914" s="99">
        <f>SUMIFS(通讯通路门店!$BE:$BE,通讯通路门店!$S:$S,$G914)</f>
        <v>0</v>
      </c>
      <c r="AK914" s="99">
        <f>SUMIFS(通讯通路门店!$BG:$BG,通讯通路门店!$S:$S,$G914)</f>
        <v>0</v>
      </c>
      <c r="AL914" s="99">
        <f>SUMIFS(通讯通路门店!$BC:$BC,通讯通路门店!$S:$S,$G914)</f>
        <v>0</v>
      </c>
      <c r="AM914" s="99">
        <f>SUMIFS(通讯通路门店!$BD:$BD,通讯通路门店!$S:$S,$G914)</f>
        <v>0</v>
      </c>
      <c r="AN914" s="99">
        <f>SUMIFS(通讯通路门店!$BF:$BF,通讯通路门店!$S:$S,$G914)</f>
        <v>0</v>
      </c>
      <c r="AO914" s="99">
        <f t="shared" si="72"/>
        <v>0</v>
      </c>
      <c r="AP914" s="99">
        <f>SUMIFS(通讯通路门店!$K:$K,通讯通路门店!$S:$S,$G914)</f>
        <v>0</v>
      </c>
      <c r="AQ914" s="83"/>
      <c r="AR914" s="99">
        <f>SUMIFS(通讯通路门店!$T:$T,通讯通路门店!$S:$S,$G914)</f>
        <v>0</v>
      </c>
      <c r="AS914" s="99">
        <f>SUMIFS(通讯通路门店!$U:$U,通讯通路门店!$S:$S,$G914)</f>
        <v>0</v>
      </c>
      <c r="AT914" s="99">
        <f>SUMIFS(通讯通路门店!$V:$V,通讯通路门店!$S:$S,$G914)</f>
        <v>0</v>
      </c>
      <c r="AU914" s="99">
        <f>SUMIFS(通讯通路门店!$W:$W,通讯通路门店!$S:$S,$G914)</f>
        <v>0</v>
      </c>
      <c r="AV914" s="99">
        <f>SUMIFS(通讯通路门店!$Z:$Z,通讯通路门店!$S:$S,$G914)</f>
        <v>0</v>
      </c>
      <c r="AW914" s="99">
        <f>SUMIFS(通讯通路门店!$AB:$AB,通讯通路门店!$S:$S,$G914)</f>
        <v>0</v>
      </c>
      <c r="AX914" s="99">
        <f>SUMIFS(通讯通路门店!$X:$X,通讯通路门店!$S:$S,$G914)</f>
        <v>0</v>
      </c>
      <c r="AY914" s="99">
        <f>SUMIFS(通讯通路门店!$Y:$Y,通讯通路门店!$S:$S,$G914)</f>
        <v>0</v>
      </c>
      <c r="AZ914" s="99">
        <f>SUMIFS(通讯通路门店!$AA:$AA,通讯通路门店!$S:$S,$G914)</f>
        <v>0</v>
      </c>
      <c r="BA914" s="99">
        <f t="shared" si="73"/>
        <v>0</v>
      </c>
      <c r="BB914" s="99">
        <f t="shared" si="74"/>
        <v>0</v>
      </c>
      <c r="BC914" s="99">
        <f>SUMIFS(通讯通路门店!$W:$W,通讯通路门店!$S:$S,$G914,通讯通路门店!$J:$J,"荣耀体验店")+SUMIFS(通讯通路门店!$W:$W,通讯通路门店!$S:$S,$G914,通讯通路门店!$J:$J,"荣耀授权专卖店")</f>
        <v>0</v>
      </c>
      <c r="BD914" s="99">
        <f>SUMIFS(通讯通路门店!$Z:$Z,通讯通路门店!$S:$S,$G914,通讯通路门店!$J:$J,"VIVO体验店")</f>
        <v>0</v>
      </c>
      <c r="BE914" s="99">
        <f>SUMIFS(通讯通路门店!$AB:$AB,通讯通路门店!$S:$S,$G914,通讯通路门店!$J:$J,"OPPO体验店")</f>
        <v>0</v>
      </c>
      <c r="BF914" s="99">
        <f>SUMIFS(通讯通路门店!$X:$X,通讯通路门店!$S:$S,$G914,通讯通路门店!$J:$J,"华为授权体验店")+SUMIFS(通讯通路门店!$AA:$AA,通讯通路门店!$S:$S,$G914,通讯通路门店!$J:$J,"华为堡垒店")</f>
        <v>0</v>
      </c>
      <c r="BG914" s="99">
        <f>SUMIFS(通讯通路门店!$Y:$Y,通讯通路门店!$S:$S,$G914,通讯通路门店!$J:$J,"小米体验店")</f>
        <v>0</v>
      </c>
      <c r="BH914" s="99">
        <f>SUMIFS(通讯通路门店!$AA:$AA,通讯通路门店!$S:$S,$G914,通讯通路门店!$J:$J,"苹果体验店")</f>
        <v>0</v>
      </c>
      <c r="BI914" s="99">
        <f>SUMIFS(通讯通路门店!$K:$K,通讯通路门店!$S:$S,$G914,通讯通路门店!$J:$J,"其他品牌专卖店")</f>
        <v>0</v>
      </c>
      <c r="BJ914" s="99">
        <f>SUMIFS(通讯通路门店!$AC:$AC,通讯通路门店!$S:$S,$G914)</f>
        <v>0</v>
      </c>
      <c r="BK914" s="99">
        <f>SUMIFS(通讯通路门店!$AD:$AD,通讯通路门店!$S:$S,$G914)</f>
        <v>0</v>
      </c>
      <c r="BL914" s="99">
        <f>SUMIFS(通讯通路门店!$AE:$AE,通讯通路门店!$S:$S,$G914)</f>
        <v>0</v>
      </c>
      <c r="BM914" s="99">
        <f>SUMIFS(通讯通路门店!$AF:$AF,通讯通路门店!$S:$S,$G914)</f>
        <v>0</v>
      </c>
      <c r="BN914" s="99">
        <f>SUMIFS(通讯通路门店!$AG:$AG,通讯通路门店!$S:$S,$G914)</f>
        <v>0</v>
      </c>
      <c r="BO914" s="99">
        <f>SUMIFS(通讯通路门店!$AH:$AH,通讯通路门店!$S:$S,$G914)</f>
        <v>0</v>
      </c>
      <c r="BP914" s="99">
        <f>SUMIFS(通讯通路门店!$AI:$AI,通讯通路门店!$S:$S,$G914)</f>
        <v>0</v>
      </c>
      <c r="BQ914" s="83"/>
    </row>
    <row r="915" spans="1:69">
      <c r="A915" s="99" t="str">
        <f>IFERROR(_xlfn.XLOOKUP($G915,通讯通路门店!$S$4:$S$993931,通讯通路门店!$A$4:$A$993931,0,0),"")</f>
        <v/>
      </c>
      <c r="B915" s="99" t="str">
        <f>IFERROR(_xlfn.XLOOKUP($G915,通讯通路门店!$S$4:$S$993931,通讯通路门店!$B$4:$B$993931,0,0),"")</f>
        <v/>
      </c>
      <c r="C915" s="99" t="str">
        <f>IFERROR(_xlfn.XLOOKUP($G915,通讯通路门店!$S$4:$S$993931,通讯通路门店!$C$4:$C$993931,0,0),"")</f>
        <v/>
      </c>
      <c r="D915" s="99" t="str">
        <f>IFERROR(_xlfn.XLOOKUP($G915,通讯通路门店!$S$4:$S$993931,通讯通路门店!$D$4:$D$993931,0,0),"")</f>
        <v/>
      </c>
      <c r="E915" s="83"/>
      <c r="F915" s="83"/>
      <c r="G915" s="101" t="e">
        <v>#N/A</v>
      </c>
      <c r="H915" s="102" t="str">
        <f>IFERROR(_xlfn.XLOOKUP($G915,通讯通路门店!$S$4:$S$993931,通讯通路门店!$R$4:$R$993931,0,0),"")</f>
        <v/>
      </c>
      <c r="I915" s="83"/>
      <c r="J915" s="83"/>
      <c r="K915" s="83"/>
      <c r="L915" s="83"/>
      <c r="M915" s="83"/>
      <c r="N915" s="83"/>
      <c r="O915" s="83"/>
      <c r="P915" s="83"/>
      <c r="Q915" s="83"/>
      <c r="R915" s="83"/>
      <c r="S915" s="83"/>
      <c r="T915" s="83"/>
      <c r="U915" s="99">
        <f>COUNTIF(通讯通路门店!$S:$S,$G915)</f>
        <v>0</v>
      </c>
      <c r="V915" s="99">
        <f>COUNTIFS(通讯通路门店!$S:$S,$G915,通讯通路门店!$J:$J,"综合卖场")</f>
        <v>0</v>
      </c>
      <c r="W915" s="99">
        <f>SUMIFS(通讯通路门店!$AJ:$AJ,通讯通路门店!$S:$S,通讯客户沙盘!$G915)</f>
        <v>0</v>
      </c>
      <c r="X915" s="99">
        <f t="shared" si="70"/>
        <v>0</v>
      </c>
      <c r="Y915" s="99">
        <f>COUNTIFS(通讯通路门店!$S:$S,$G915,通讯通路门店!$J:$J,"荣耀体验店")+COUNTIFS(通讯通路门店!$S:$S,$G915,通讯通路门店!$J:$J,"荣耀授权专卖店")</f>
        <v>0</v>
      </c>
      <c r="Z915" s="99">
        <f>COUNTIFS(通讯通路门店!$S:$S,$G915,通讯通路门店!$J:$J,"VIVO体验店")</f>
        <v>0</v>
      </c>
      <c r="AA915" s="99">
        <f>COUNTIFS(通讯通路门店!$S:$S,$G915,通讯通路门店!$J:$J,"OPPO体验店")</f>
        <v>0</v>
      </c>
      <c r="AB915" s="99">
        <f>COUNTIFS(通讯通路门店!$S:$S,$G915,通讯通路门店!$J:$J,"华为授权体验店")+COUNTIFS(通讯通路门店!$S:$S,$G915,通讯通路门店!$J:$J,"华为堡垒店")</f>
        <v>0</v>
      </c>
      <c r="AC915" s="99">
        <f>COUNTIFS(通讯通路门店!$S:$S,$G915,通讯通路门店!$J:$J,"小米体验店")</f>
        <v>0</v>
      </c>
      <c r="AD915" s="99">
        <f>COUNTIFS(通讯通路门店!$S:$S,$G915,通讯通路门店!$J:$J,"苹果体验店")</f>
        <v>0</v>
      </c>
      <c r="AE915" s="99">
        <f>COUNTIFS(通讯通路门店!$S:$S,$G915,通讯通路门店!$J:$J,"其他品牌专卖店")</f>
        <v>0</v>
      </c>
      <c r="AF915" s="99">
        <f>SUMIFS(通讯通路门店!$BI:$BI,通讯通路门店!$S:$S,$G915)</f>
        <v>0</v>
      </c>
      <c r="AG915" s="99">
        <f>SUMIFS(通讯通路门店!$BH:$BH,通讯通路门店!$S:$S,$G915)</f>
        <v>0</v>
      </c>
      <c r="AH915" s="99">
        <f t="shared" si="71"/>
        <v>0</v>
      </c>
      <c r="AI915" s="99">
        <f>SUMIFS(通讯通路门店!$BB:$BB,通讯通路门店!$S:$S,$G915)</f>
        <v>0</v>
      </c>
      <c r="AJ915" s="99">
        <f>SUMIFS(通讯通路门店!$BE:$BE,通讯通路门店!$S:$S,$G915)</f>
        <v>0</v>
      </c>
      <c r="AK915" s="99">
        <f>SUMIFS(通讯通路门店!$BG:$BG,通讯通路门店!$S:$S,$G915)</f>
        <v>0</v>
      </c>
      <c r="AL915" s="99">
        <f>SUMIFS(通讯通路门店!$BC:$BC,通讯通路门店!$S:$S,$G915)</f>
        <v>0</v>
      </c>
      <c r="AM915" s="99">
        <f>SUMIFS(通讯通路门店!$BD:$BD,通讯通路门店!$S:$S,$G915)</f>
        <v>0</v>
      </c>
      <c r="AN915" s="99">
        <f>SUMIFS(通讯通路门店!$BF:$BF,通讯通路门店!$S:$S,$G915)</f>
        <v>0</v>
      </c>
      <c r="AO915" s="99">
        <f t="shared" si="72"/>
        <v>0</v>
      </c>
      <c r="AP915" s="99">
        <f>SUMIFS(通讯通路门店!$K:$K,通讯通路门店!$S:$S,$G915)</f>
        <v>0</v>
      </c>
      <c r="AQ915" s="83"/>
      <c r="AR915" s="99">
        <f>SUMIFS(通讯通路门店!$T:$T,通讯通路门店!$S:$S,$G915)</f>
        <v>0</v>
      </c>
      <c r="AS915" s="99">
        <f>SUMIFS(通讯通路门店!$U:$U,通讯通路门店!$S:$S,$G915)</f>
        <v>0</v>
      </c>
      <c r="AT915" s="99">
        <f>SUMIFS(通讯通路门店!$V:$V,通讯通路门店!$S:$S,$G915)</f>
        <v>0</v>
      </c>
      <c r="AU915" s="99">
        <f>SUMIFS(通讯通路门店!$W:$W,通讯通路门店!$S:$S,$G915)</f>
        <v>0</v>
      </c>
      <c r="AV915" s="99">
        <f>SUMIFS(通讯通路门店!$Z:$Z,通讯通路门店!$S:$S,$G915)</f>
        <v>0</v>
      </c>
      <c r="AW915" s="99">
        <f>SUMIFS(通讯通路门店!$AB:$AB,通讯通路门店!$S:$S,$G915)</f>
        <v>0</v>
      </c>
      <c r="AX915" s="99">
        <f>SUMIFS(通讯通路门店!$X:$X,通讯通路门店!$S:$S,$G915)</f>
        <v>0</v>
      </c>
      <c r="AY915" s="99">
        <f>SUMIFS(通讯通路门店!$Y:$Y,通讯通路门店!$S:$S,$G915)</f>
        <v>0</v>
      </c>
      <c r="AZ915" s="99">
        <f>SUMIFS(通讯通路门店!$AA:$AA,通讯通路门店!$S:$S,$G915)</f>
        <v>0</v>
      </c>
      <c r="BA915" s="99">
        <f t="shared" si="73"/>
        <v>0</v>
      </c>
      <c r="BB915" s="99">
        <f t="shared" si="74"/>
        <v>0</v>
      </c>
      <c r="BC915" s="99">
        <f>SUMIFS(通讯通路门店!$W:$W,通讯通路门店!$S:$S,$G915,通讯通路门店!$J:$J,"荣耀体验店")+SUMIFS(通讯通路门店!$W:$W,通讯通路门店!$S:$S,$G915,通讯通路门店!$J:$J,"荣耀授权专卖店")</f>
        <v>0</v>
      </c>
      <c r="BD915" s="99">
        <f>SUMIFS(通讯通路门店!$Z:$Z,通讯通路门店!$S:$S,$G915,通讯通路门店!$J:$J,"VIVO体验店")</f>
        <v>0</v>
      </c>
      <c r="BE915" s="99">
        <f>SUMIFS(通讯通路门店!$AB:$AB,通讯通路门店!$S:$S,$G915,通讯通路门店!$J:$J,"OPPO体验店")</f>
        <v>0</v>
      </c>
      <c r="BF915" s="99">
        <f>SUMIFS(通讯通路门店!$X:$X,通讯通路门店!$S:$S,$G915,通讯通路门店!$J:$J,"华为授权体验店")+SUMIFS(通讯通路门店!$AA:$AA,通讯通路门店!$S:$S,$G915,通讯通路门店!$J:$J,"华为堡垒店")</f>
        <v>0</v>
      </c>
      <c r="BG915" s="99">
        <f>SUMIFS(通讯通路门店!$Y:$Y,通讯通路门店!$S:$S,$G915,通讯通路门店!$J:$J,"小米体验店")</f>
        <v>0</v>
      </c>
      <c r="BH915" s="99">
        <f>SUMIFS(通讯通路门店!$AA:$AA,通讯通路门店!$S:$S,$G915,通讯通路门店!$J:$J,"苹果体验店")</f>
        <v>0</v>
      </c>
      <c r="BI915" s="99">
        <f>SUMIFS(通讯通路门店!$K:$K,通讯通路门店!$S:$S,$G915,通讯通路门店!$J:$J,"其他品牌专卖店")</f>
        <v>0</v>
      </c>
      <c r="BJ915" s="99">
        <f>SUMIFS(通讯通路门店!$AC:$AC,通讯通路门店!$S:$S,$G915)</f>
        <v>0</v>
      </c>
      <c r="BK915" s="99">
        <f>SUMIFS(通讯通路门店!$AD:$AD,通讯通路门店!$S:$S,$G915)</f>
        <v>0</v>
      </c>
      <c r="BL915" s="99">
        <f>SUMIFS(通讯通路门店!$AE:$AE,通讯通路门店!$S:$S,$G915)</f>
        <v>0</v>
      </c>
      <c r="BM915" s="99">
        <f>SUMIFS(通讯通路门店!$AF:$AF,通讯通路门店!$S:$S,$G915)</f>
        <v>0</v>
      </c>
      <c r="BN915" s="99">
        <f>SUMIFS(通讯通路门店!$AG:$AG,通讯通路门店!$S:$S,$G915)</f>
        <v>0</v>
      </c>
      <c r="BO915" s="99">
        <f>SUMIFS(通讯通路门店!$AH:$AH,通讯通路门店!$S:$S,$G915)</f>
        <v>0</v>
      </c>
      <c r="BP915" s="99">
        <f>SUMIFS(通讯通路门店!$AI:$AI,通讯通路门店!$S:$S,$G915)</f>
        <v>0</v>
      </c>
      <c r="BQ915" s="83"/>
    </row>
    <row r="916" spans="1:69">
      <c r="A916" s="99" t="str">
        <f>IFERROR(_xlfn.XLOOKUP($G916,通讯通路门店!$S$4:$S$993931,通讯通路门店!$A$4:$A$993931,0,0),"")</f>
        <v/>
      </c>
      <c r="B916" s="99" t="str">
        <f>IFERROR(_xlfn.XLOOKUP($G916,通讯通路门店!$S$4:$S$993931,通讯通路门店!$B$4:$B$993931,0,0),"")</f>
        <v/>
      </c>
      <c r="C916" s="99" t="str">
        <f>IFERROR(_xlfn.XLOOKUP($G916,通讯通路门店!$S$4:$S$993931,通讯通路门店!$C$4:$C$993931,0,0),"")</f>
        <v/>
      </c>
      <c r="D916" s="99" t="str">
        <f>IFERROR(_xlfn.XLOOKUP($G916,通讯通路门店!$S$4:$S$993931,通讯通路门店!$D$4:$D$993931,0,0),"")</f>
        <v/>
      </c>
      <c r="E916" s="83"/>
      <c r="F916" s="83"/>
      <c r="G916" s="101" t="e">
        <v>#N/A</v>
      </c>
      <c r="H916" s="102" t="str">
        <f>IFERROR(_xlfn.XLOOKUP($G916,通讯通路门店!$S$4:$S$993931,通讯通路门店!$R$4:$R$993931,0,0),"")</f>
        <v/>
      </c>
      <c r="I916" s="83"/>
      <c r="J916" s="83"/>
      <c r="K916" s="83"/>
      <c r="L916" s="83"/>
      <c r="M916" s="83"/>
      <c r="N916" s="83"/>
      <c r="O916" s="83"/>
      <c r="P916" s="83"/>
      <c r="Q916" s="83"/>
      <c r="R916" s="83"/>
      <c r="S916" s="83"/>
      <c r="T916" s="83"/>
      <c r="U916" s="99">
        <f>COUNTIF(通讯通路门店!$S:$S,$G916)</f>
        <v>0</v>
      </c>
      <c r="V916" s="99">
        <f>COUNTIFS(通讯通路门店!$S:$S,$G916,通讯通路门店!$J:$J,"综合卖场")</f>
        <v>0</v>
      </c>
      <c r="W916" s="99">
        <f>SUMIFS(通讯通路门店!$AJ:$AJ,通讯通路门店!$S:$S,通讯客户沙盘!$G916)</f>
        <v>0</v>
      </c>
      <c r="X916" s="99">
        <f t="shared" si="70"/>
        <v>0</v>
      </c>
      <c r="Y916" s="99">
        <f>COUNTIFS(通讯通路门店!$S:$S,$G916,通讯通路门店!$J:$J,"荣耀体验店")+COUNTIFS(通讯通路门店!$S:$S,$G916,通讯通路门店!$J:$J,"荣耀授权专卖店")</f>
        <v>0</v>
      </c>
      <c r="Z916" s="99">
        <f>COUNTIFS(通讯通路门店!$S:$S,$G916,通讯通路门店!$J:$J,"VIVO体验店")</f>
        <v>0</v>
      </c>
      <c r="AA916" s="99">
        <f>COUNTIFS(通讯通路门店!$S:$S,$G916,通讯通路门店!$J:$J,"OPPO体验店")</f>
        <v>0</v>
      </c>
      <c r="AB916" s="99">
        <f>COUNTIFS(通讯通路门店!$S:$S,$G916,通讯通路门店!$J:$J,"华为授权体验店")+COUNTIFS(通讯通路门店!$S:$S,$G916,通讯通路门店!$J:$J,"华为堡垒店")</f>
        <v>0</v>
      </c>
      <c r="AC916" s="99">
        <f>COUNTIFS(通讯通路门店!$S:$S,$G916,通讯通路门店!$J:$J,"小米体验店")</f>
        <v>0</v>
      </c>
      <c r="AD916" s="99">
        <f>COUNTIFS(通讯通路门店!$S:$S,$G916,通讯通路门店!$J:$J,"苹果体验店")</f>
        <v>0</v>
      </c>
      <c r="AE916" s="99">
        <f>COUNTIFS(通讯通路门店!$S:$S,$G916,通讯通路门店!$J:$J,"其他品牌专卖店")</f>
        <v>0</v>
      </c>
      <c r="AF916" s="99">
        <f>SUMIFS(通讯通路门店!$BI:$BI,通讯通路门店!$S:$S,$G916)</f>
        <v>0</v>
      </c>
      <c r="AG916" s="99">
        <f>SUMIFS(通讯通路门店!$BH:$BH,通讯通路门店!$S:$S,$G916)</f>
        <v>0</v>
      </c>
      <c r="AH916" s="99">
        <f t="shared" si="71"/>
        <v>0</v>
      </c>
      <c r="AI916" s="99">
        <f>SUMIFS(通讯通路门店!$BB:$BB,通讯通路门店!$S:$S,$G916)</f>
        <v>0</v>
      </c>
      <c r="AJ916" s="99">
        <f>SUMIFS(通讯通路门店!$BE:$BE,通讯通路门店!$S:$S,$G916)</f>
        <v>0</v>
      </c>
      <c r="AK916" s="99">
        <f>SUMIFS(通讯通路门店!$BG:$BG,通讯通路门店!$S:$S,$G916)</f>
        <v>0</v>
      </c>
      <c r="AL916" s="99">
        <f>SUMIFS(通讯通路门店!$BC:$BC,通讯通路门店!$S:$S,$G916)</f>
        <v>0</v>
      </c>
      <c r="AM916" s="99">
        <f>SUMIFS(通讯通路门店!$BD:$BD,通讯通路门店!$S:$S,$G916)</f>
        <v>0</v>
      </c>
      <c r="AN916" s="99">
        <f>SUMIFS(通讯通路门店!$BF:$BF,通讯通路门店!$S:$S,$G916)</f>
        <v>0</v>
      </c>
      <c r="AO916" s="99">
        <f t="shared" si="72"/>
        <v>0</v>
      </c>
      <c r="AP916" s="99">
        <f>SUMIFS(通讯通路门店!$K:$K,通讯通路门店!$S:$S,$G916)</f>
        <v>0</v>
      </c>
      <c r="AQ916" s="83"/>
      <c r="AR916" s="99">
        <f>SUMIFS(通讯通路门店!$T:$T,通讯通路门店!$S:$S,$G916)</f>
        <v>0</v>
      </c>
      <c r="AS916" s="99">
        <f>SUMIFS(通讯通路门店!$U:$U,通讯通路门店!$S:$S,$G916)</f>
        <v>0</v>
      </c>
      <c r="AT916" s="99">
        <f>SUMIFS(通讯通路门店!$V:$V,通讯通路门店!$S:$S,$G916)</f>
        <v>0</v>
      </c>
      <c r="AU916" s="99">
        <f>SUMIFS(通讯通路门店!$W:$W,通讯通路门店!$S:$S,$G916)</f>
        <v>0</v>
      </c>
      <c r="AV916" s="99">
        <f>SUMIFS(通讯通路门店!$Z:$Z,通讯通路门店!$S:$S,$G916)</f>
        <v>0</v>
      </c>
      <c r="AW916" s="99">
        <f>SUMIFS(通讯通路门店!$AB:$AB,通讯通路门店!$S:$S,$G916)</f>
        <v>0</v>
      </c>
      <c r="AX916" s="99">
        <f>SUMIFS(通讯通路门店!$X:$X,通讯通路门店!$S:$S,$G916)</f>
        <v>0</v>
      </c>
      <c r="AY916" s="99">
        <f>SUMIFS(通讯通路门店!$Y:$Y,通讯通路门店!$S:$S,$G916)</f>
        <v>0</v>
      </c>
      <c r="AZ916" s="99">
        <f>SUMIFS(通讯通路门店!$AA:$AA,通讯通路门店!$S:$S,$G916)</f>
        <v>0</v>
      </c>
      <c r="BA916" s="99">
        <f t="shared" si="73"/>
        <v>0</v>
      </c>
      <c r="BB916" s="99">
        <f t="shared" si="74"/>
        <v>0</v>
      </c>
      <c r="BC916" s="99">
        <f>SUMIFS(通讯通路门店!$W:$W,通讯通路门店!$S:$S,$G916,通讯通路门店!$J:$J,"荣耀体验店")+SUMIFS(通讯通路门店!$W:$W,通讯通路门店!$S:$S,$G916,通讯通路门店!$J:$J,"荣耀授权专卖店")</f>
        <v>0</v>
      </c>
      <c r="BD916" s="99">
        <f>SUMIFS(通讯通路门店!$Z:$Z,通讯通路门店!$S:$S,$G916,通讯通路门店!$J:$J,"VIVO体验店")</f>
        <v>0</v>
      </c>
      <c r="BE916" s="99">
        <f>SUMIFS(通讯通路门店!$AB:$AB,通讯通路门店!$S:$S,$G916,通讯通路门店!$J:$J,"OPPO体验店")</f>
        <v>0</v>
      </c>
      <c r="BF916" s="99">
        <f>SUMIFS(通讯通路门店!$X:$X,通讯通路门店!$S:$S,$G916,通讯通路门店!$J:$J,"华为授权体验店")+SUMIFS(通讯通路门店!$AA:$AA,通讯通路门店!$S:$S,$G916,通讯通路门店!$J:$J,"华为堡垒店")</f>
        <v>0</v>
      </c>
      <c r="BG916" s="99">
        <f>SUMIFS(通讯通路门店!$Y:$Y,通讯通路门店!$S:$S,$G916,通讯通路门店!$J:$J,"小米体验店")</f>
        <v>0</v>
      </c>
      <c r="BH916" s="99">
        <f>SUMIFS(通讯通路门店!$AA:$AA,通讯通路门店!$S:$S,$G916,通讯通路门店!$J:$J,"苹果体验店")</f>
        <v>0</v>
      </c>
      <c r="BI916" s="99">
        <f>SUMIFS(通讯通路门店!$K:$K,通讯通路门店!$S:$S,$G916,通讯通路门店!$J:$J,"其他品牌专卖店")</f>
        <v>0</v>
      </c>
      <c r="BJ916" s="99">
        <f>SUMIFS(通讯通路门店!$AC:$AC,通讯通路门店!$S:$S,$G916)</f>
        <v>0</v>
      </c>
      <c r="BK916" s="99">
        <f>SUMIFS(通讯通路门店!$AD:$AD,通讯通路门店!$S:$S,$G916)</f>
        <v>0</v>
      </c>
      <c r="BL916" s="99">
        <f>SUMIFS(通讯通路门店!$AE:$AE,通讯通路门店!$S:$S,$G916)</f>
        <v>0</v>
      </c>
      <c r="BM916" s="99">
        <f>SUMIFS(通讯通路门店!$AF:$AF,通讯通路门店!$S:$S,$G916)</f>
        <v>0</v>
      </c>
      <c r="BN916" s="99">
        <f>SUMIFS(通讯通路门店!$AG:$AG,通讯通路门店!$S:$S,$G916)</f>
        <v>0</v>
      </c>
      <c r="BO916" s="99">
        <f>SUMIFS(通讯通路门店!$AH:$AH,通讯通路门店!$S:$S,$G916)</f>
        <v>0</v>
      </c>
      <c r="BP916" s="99">
        <f>SUMIFS(通讯通路门店!$AI:$AI,通讯通路门店!$S:$S,$G916)</f>
        <v>0</v>
      </c>
      <c r="BQ916" s="83"/>
    </row>
    <row r="917" spans="1:69">
      <c r="A917" s="99" t="str">
        <f>IFERROR(_xlfn.XLOOKUP($G917,通讯通路门店!$S$4:$S$993931,通讯通路门店!$A$4:$A$993931,0,0),"")</f>
        <v/>
      </c>
      <c r="B917" s="99" t="str">
        <f>IFERROR(_xlfn.XLOOKUP($G917,通讯通路门店!$S$4:$S$993931,通讯通路门店!$B$4:$B$993931,0,0),"")</f>
        <v/>
      </c>
      <c r="C917" s="99" t="str">
        <f>IFERROR(_xlfn.XLOOKUP($G917,通讯通路门店!$S$4:$S$993931,通讯通路门店!$C$4:$C$993931,0,0),"")</f>
        <v/>
      </c>
      <c r="D917" s="99" t="str">
        <f>IFERROR(_xlfn.XLOOKUP($G917,通讯通路门店!$S$4:$S$993931,通讯通路门店!$D$4:$D$993931,0,0),"")</f>
        <v/>
      </c>
      <c r="E917" s="83"/>
      <c r="F917" s="83"/>
      <c r="G917" s="101" t="e">
        <v>#N/A</v>
      </c>
      <c r="H917" s="102" t="str">
        <f>IFERROR(_xlfn.XLOOKUP($G917,通讯通路门店!$S$4:$S$993931,通讯通路门店!$R$4:$R$993931,0,0),"")</f>
        <v/>
      </c>
      <c r="I917" s="83"/>
      <c r="J917" s="83"/>
      <c r="K917" s="83"/>
      <c r="L917" s="83"/>
      <c r="M917" s="83"/>
      <c r="N917" s="83"/>
      <c r="O917" s="83"/>
      <c r="P917" s="83"/>
      <c r="Q917" s="83"/>
      <c r="R917" s="83"/>
      <c r="S917" s="83"/>
      <c r="T917" s="83"/>
      <c r="U917" s="99">
        <f>COUNTIF(通讯通路门店!$S:$S,$G917)</f>
        <v>0</v>
      </c>
      <c r="V917" s="99">
        <f>COUNTIFS(通讯通路门店!$S:$S,$G917,通讯通路门店!$J:$J,"综合卖场")</f>
        <v>0</v>
      </c>
      <c r="W917" s="99">
        <f>SUMIFS(通讯通路门店!$AJ:$AJ,通讯通路门店!$S:$S,通讯客户沙盘!$G917)</f>
        <v>0</v>
      </c>
      <c r="X917" s="99">
        <f t="shared" si="70"/>
        <v>0</v>
      </c>
      <c r="Y917" s="99">
        <f>COUNTIFS(通讯通路门店!$S:$S,$G917,通讯通路门店!$J:$J,"荣耀体验店")+COUNTIFS(通讯通路门店!$S:$S,$G917,通讯通路门店!$J:$J,"荣耀授权专卖店")</f>
        <v>0</v>
      </c>
      <c r="Z917" s="99">
        <f>COUNTIFS(通讯通路门店!$S:$S,$G917,通讯通路门店!$J:$J,"VIVO体验店")</f>
        <v>0</v>
      </c>
      <c r="AA917" s="99">
        <f>COUNTIFS(通讯通路门店!$S:$S,$G917,通讯通路门店!$J:$J,"OPPO体验店")</f>
        <v>0</v>
      </c>
      <c r="AB917" s="99">
        <f>COUNTIFS(通讯通路门店!$S:$S,$G917,通讯通路门店!$J:$J,"华为授权体验店")+COUNTIFS(通讯通路门店!$S:$S,$G917,通讯通路门店!$J:$J,"华为堡垒店")</f>
        <v>0</v>
      </c>
      <c r="AC917" s="99">
        <f>COUNTIFS(通讯通路门店!$S:$S,$G917,通讯通路门店!$J:$J,"小米体验店")</f>
        <v>0</v>
      </c>
      <c r="AD917" s="99">
        <f>COUNTIFS(通讯通路门店!$S:$S,$G917,通讯通路门店!$J:$J,"苹果体验店")</f>
        <v>0</v>
      </c>
      <c r="AE917" s="99">
        <f>COUNTIFS(通讯通路门店!$S:$S,$G917,通讯通路门店!$J:$J,"其他品牌专卖店")</f>
        <v>0</v>
      </c>
      <c r="AF917" s="99">
        <f>SUMIFS(通讯通路门店!$BI:$BI,通讯通路门店!$S:$S,$G917)</f>
        <v>0</v>
      </c>
      <c r="AG917" s="99">
        <f>SUMIFS(通讯通路门店!$BH:$BH,通讯通路门店!$S:$S,$G917)</f>
        <v>0</v>
      </c>
      <c r="AH917" s="99">
        <f t="shared" si="71"/>
        <v>0</v>
      </c>
      <c r="AI917" s="99">
        <f>SUMIFS(通讯通路门店!$BB:$BB,通讯通路门店!$S:$S,$G917)</f>
        <v>0</v>
      </c>
      <c r="AJ917" s="99">
        <f>SUMIFS(通讯通路门店!$BE:$BE,通讯通路门店!$S:$S,$G917)</f>
        <v>0</v>
      </c>
      <c r="AK917" s="99">
        <f>SUMIFS(通讯通路门店!$BG:$BG,通讯通路门店!$S:$S,$G917)</f>
        <v>0</v>
      </c>
      <c r="AL917" s="99">
        <f>SUMIFS(通讯通路门店!$BC:$BC,通讯通路门店!$S:$S,$G917)</f>
        <v>0</v>
      </c>
      <c r="AM917" s="99">
        <f>SUMIFS(通讯通路门店!$BD:$BD,通讯通路门店!$S:$S,$G917)</f>
        <v>0</v>
      </c>
      <c r="AN917" s="99">
        <f>SUMIFS(通讯通路门店!$BF:$BF,通讯通路门店!$S:$S,$G917)</f>
        <v>0</v>
      </c>
      <c r="AO917" s="99">
        <f t="shared" si="72"/>
        <v>0</v>
      </c>
      <c r="AP917" s="99">
        <f>SUMIFS(通讯通路门店!$K:$K,通讯通路门店!$S:$S,$G917)</f>
        <v>0</v>
      </c>
      <c r="AQ917" s="83"/>
      <c r="AR917" s="99">
        <f>SUMIFS(通讯通路门店!$T:$T,通讯通路门店!$S:$S,$G917)</f>
        <v>0</v>
      </c>
      <c r="AS917" s="99">
        <f>SUMIFS(通讯通路门店!$U:$U,通讯通路门店!$S:$S,$G917)</f>
        <v>0</v>
      </c>
      <c r="AT917" s="99">
        <f>SUMIFS(通讯通路门店!$V:$V,通讯通路门店!$S:$S,$G917)</f>
        <v>0</v>
      </c>
      <c r="AU917" s="99">
        <f>SUMIFS(通讯通路门店!$W:$W,通讯通路门店!$S:$S,$G917)</f>
        <v>0</v>
      </c>
      <c r="AV917" s="99">
        <f>SUMIFS(通讯通路门店!$Z:$Z,通讯通路门店!$S:$S,$G917)</f>
        <v>0</v>
      </c>
      <c r="AW917" s="99">
        <f>SUMIFS(通讯通路门店!$AB:$AB,通讯通路门店!$S:$S,$G917)</f>
        <v>0</v>
      </c>
      <c r="AX917" s="99">
        <f>SUMIFS(通讯通路门店!$X:$X,通讯通路门店!$S:$S,$G917)</f>
        <v>0</v>
      </c>
      <c r="AY917" s="99">
        <f>SUMIFS(通讯通路门店!$Y:$Y,通讯通路门店!$S:$S,$G917)</f>
        <v>0</v>
      </c>
      <c r="AZ917" s="99">
        <f>SUMIFS(通讯通路门店!$AA:$AA,通讯通路门店!$S:$S,$G917)</f>
        <v>0</v>
      </c>
      <c r="BA917" s="99">
        <f t="shared" si="73"/>
        <v>0</v>
      </c>
      <c r="BB917" s="99">
        <f t="shared" si="74"/>
        <v>0</v>
      </c>
      <c r="BC917" s="99">
        <f>SUMIFS(通讯通路门店!$W:$W,通讯通路门店!$S:$S,$G917,通讯通路门店!$J:$J,"荣耀体验店")+SUMIFS(通讯通路门店!$W:$W,通讯通路门店!$S:$S,$G917,通讯通路门店!$J:$J,"荣耀授权专卖店")</f>
        <v>0</v>
      </c>
      <c r="BD917" s="99">
        <f>SUMIFS(通讯通路门店!$Z:$Z,通讯通路门店!$S:$S,$G917,通讯通路门店!$J:$J,"VIVO体验店")</f>
        <v>0</v>
      </c>
      <c r="BE917" s="99">
        <f>SUMIFS(通讯通路门店!$AB:$AB,通讯通路门店!$S:$S,$G917,通讯通路门店!$J:$J,"OPPO体验店")</f>
        <v>0</v>
      </c>
      <c r="BF917" s="99">
        <f>SUMIFS(通讯通路门店!$X:$X,通讯通路门店!$S:$S,$G917,通讯通路门店!$J:$J,"华为授权体验店")+SUMIFS(通讯通路门店!$AA:$AA,通讯通路门店!$S:$S,$G917,通讯通路门店!$J:$J,"华为堡垒店")</f>
        <v>0</v>
      </c>
      <c r="BG917" s="99">
        <f>SUMIFS(通讯通路门店!$Y:$Y,通讯通路门店!$S:$S,$G917,通讯通路门店!$J:$J,"小米体验店")</f>
        <v>0</v>
      </c>
      <c r="BH917" s="99">
        <f>SUMIFS(通讯通路门店!$AA:$AA,通讯通路门店!$S:$S,$G917,通讯通路门店!$J:$J,"苹果体验店")</f>
        <v>0</v>
      </c>
      <c r="BI917" s="99">
        <f>SUMIFS(通讯通路门店!$K:$K,通讯通路门店!$S:$S,$G917,通讯通路门店!$J:$J,"其他品牌专卖店")</f>
        <v>0</v>
      </c>
      <c r="BJ917" s="99">
        <f>SUMIFS(通讯通路门店!$AC:$AC,通讯通路门店!$S:$S,$G917)</f>
        <v>0</v>
      </c>
      <c r="BK917" s="99">
        <f>SUMIFS(通讯通路门店!$AD:$AD,通讯通路门店!$S:$S,$G917)</f>
        <v>0</v>
      </c>
      <c r="BL917" s="99">
        <f>SUMIFS(通讯通路门店!$AE:$AE,通讯通路门店!$S:$S,$G917)</f>
        <v>0</v>
      </c>
      <c r="BM917" s="99">
        <f>SUMIFS(通讯通路门店!$AF:$AF,通讯通路门店!$S:$S,$G917)</f>
        <v>0</v>
      </c>
      <c r="BN917" s="99">
        <f>SUMIFS(通讯通路门店!$AG:$AG,通讯通路门店!$S:$S,$G917)</f>
        <v>0</v>
      </c>
      <c r="BO917" s="99">
        <f>SUMIFS(通讯通路门店!$AH:$AH,通讯通路门店!$S:$S,$G917)</f>
        <v>0</v>
      </c>
      <c r="BP917" s="99">
        <f>SUMIFS(通讯通路门店!$AI:$AI,通讯通路门店!$S:$S,$G917)</f>
        <v>0</v>
      </c>
      <c r="BQ917" s="83"/>
    </row>
    <row r="918" spans="1:69">
      <c r="A918" s="99" t="str">
        <f>IFERROR(_xlfn.XLOOKUP($G918,通讯通路门店!$S$4:$S$993931,通讯通路门店!$A$4:$A$993931,0,0),"")</f>
        <v/>
      </c>
      <c r="B918" s="99" t="str">
        <f>IFERROR(_xlfn.XLOOKUP($G918,通讯通路门店!$S$4:$S$993931,通讯通路门店!$B$4:$B$993931,0,0),"")</f>
        <v/>
      </c>
      <c r="C918" s="99" t="str">
        <f>IFERROR(_xlfn.XLOOKUP($G918,通讯通路门店!$S$4:$S$993931,通讯通路门店!$C$4:$C$993931,0,0),"")</f>
        <v/>
      </c>
      <c r="D918" s="99" t="str">
        <f>IFERROR(_xlfn.XLOOKUP($G918,通讯通路门店!$S$4:$S$993931,通讯通路门店!$D$4:$D$993931,0,0),"")</f>
        <v/>
      </c>
      <c r="E918" s="83"/>
      <c r="F918" s="83"/>
      <c r="G918" s="101" t="e">
        <v>#N/A</v>
      </c>
      <c r="H918" s="102" t="str">
        <f>IFERROR(_xlfn.XLOOKUP($G918,通讯通路门店!$S$4:$S$993931,通讯通路门店!$R$4:$R$993931,0,0),"")</f>
        <v/>
      </c>
      <c r="I918" s="83"/>
      <c r="J918" s="83"/>
      <c r="K918" s="83"/>
      <c r="L918" s="83"/>
      <c r="M918" s="83"/>
      <c r="N918" s="83"/>
      <c r="O918" s="83"/>
      <c r="P918" s="83"/>
      <c r="Q918" s="83"/>
      <c r="R918" s="83"/>
      <c r="S918" s="83"/>
      <c r="T918" s="83"/>
      <c r="U918" s="99">
        <f>COUNTIF(通讯通路门店!$S:$S,$G918)</f>
        <v>0</v>
      </c>
      <c r="V918" s="99">
        <f>COUNTIFS(通讯通路门店!$S:$S,$G918,通讯通路门店!$J:$J,"综合卖场")</f>
        <v>0</v>
      </c>
      <c r="W918" s="99">
        <f>SUMIFS(通讯通路门店!$AJ:$AJ,通讯通路门店!$S:$S,通讯客户沙盘!$G918)</f>
        <v>0</v>
      </c>
      <c r="X918" s="99">
        <f t="shared" si="70"/>
        <v>0</v>
      </c>
      <c r="Y918" s="99">
        <f>COUNTIFS(通讯通路门店!$S:$S,$G918,通讯通路门店!$J:$J,"荣耀体验店")+COUNTIFS(通讯通路门店!$S:$S,$G918,通讯通路门店!$J:$J,"荣耀授权专卖店")</f>
        <v>0</v>
      </c>
      <c r="Z918" s="99">
        <f>COUNTIFS(通讯通路门店!$S:$S,$G918,通讯通路门店!$J:$J,"VIVO体验店")</f>
        <v>0</v>
      </c>
      <c r="AA918" s="99">
        <f>COUNTIFS(通讯通路门店!$S:$S,$G918,通讯通路门店!$J:$J,"OPPO体验店")</f>
        <v>0</v>
      </c>
      <c r="AB918" s="99">
        <f>COUNTIFS(通讯通路门店!$S:$S,$G918,通讯通路门店!$J:$J,"华为授权体验店")+COUNTIFS(通讯通路门店!$S:$S,$G918,通讯通路门店!$J:$J,"华为堡垒店")</f>
        <v>0</v>
      </c>
      <c r="AC918" s="99">
        <f>COUNTIFS(通讯通路门店!$S:$S,$G918,通讯通路门店!$J:$J,"小米体验店")</f>
        <v>0</v>
      </c>
      <c r="AD918" s="99">
        <f>COUNTIFS(通讯通路门店!$S:$S,$G918,通讯通路门店!$J:$J,"苹果体验店")</f>
        <v>0</v>
      </c>
      <c r="AE918" s="99">
        <f>COUNTIFS(通讯通路门店!$S:$S,$G918,通讯通路门店!$J:$J,"其他品牌专卖店")</f>
        <v>0</v>
      </c>
      <c r="AF918" s="99">
        <f>SUMIFS(通讯通路门店!$BI:$BI,通讯通路门店!$S:$S,$G918)</f>
        <v>0</v>
      </c>
      <c r="AG918" s="99">
        <f>SUMIFS(通讯通路门店!$BH:$BH,通讯通路门店!$S:$S,$G918)</f>
        <v>0</v>
      </c>
      <c r="AH918" s="99">
        <f t="shared" si="71"/>
        <v>0</v>
      </c>
      <c r="AI918" s="99">
        <f>SUMIFS(通讯通路门店!$BB:$BB,通讯通路门店!$S:$S,$G918)</f>
        <v>0</v>
      </c>
      <c r="AJ918" s="99">
        <f>SUMIFS(通讯通路门店!$BE:$BE,通讯通路门店!$S:$S,$G918)</f>
        <v>0</v>
      </c>
      <c r="AK918" s="99">
        <f>SUMIFS(通讯通路门店!$BG:$BG,通讯通路门店!$S:$S,$G918)</f>
        <v>0</v>
      </c>
      <c r="AL918" s="99">
        <f>SUMIFS(通讯通路门店!$BC:$BC,通讯通路门店!$S:$S,$G918)</f>
        <v>0</v>
      </c>
      <c r="AM918" s="99">
        <f>SUMIFS(通讯通路门店!$BD:$BD,通讯通路门店!$S:$S,$G918)</f>
        <v>0</v>
      </c>
      <c r="AN918" s="99">
        <f>SUMIFS(通讯通路门店!$BF:$BF,通讯通路门店!$S:$S,$G918)</f>
        <v>0</v>
      </c>
      <c r="AO918" s="99">
        <f t="shared" si="72"/>
        <v>0</v>
      </c>
      <c r="AP918" s="99">
        <f>SUMIFS(通讯通路门店!$K:$K,通讯通路门店!$S:$S,$G918)</f>
        <v>0</v>
      </c>
      <c r="AQ918" s="83"/>
      <c r="AR918" s="99">
        <f>SUMIFS(通讯通路门店!$T:$T,通讯通路门店!$S:$S,$G918)</f>
        <v>0</v>
      </c>
      <c r="AS918" s="99">
        <f>SUMIFS(通讯通路门店!$U:$U,通讯通路门店!$S:$S,$G918)</f>
        <v>0</v>
      </c>
      <c r="AT918" s="99">
        <f>SUMIFS(通讯通路门店!$V:$V,通讯通路门店!$S:$S,$G918)</f>
        <v>0</v>
      </c>
      <c r="AU918" s="99">
        <f>SUMIFS(通讯通路门店!$W:$W,通讯通路门店!$S:$S,$G918)</f>
        <v>0</v>
      </c>
      <c r="AV918" s="99">
        <f>SUMIFS(通讯通路门店!$Z:$Z,通讯通路门店!$S:$S,$G918)</f>
        <v>0</v>
      </c>
      <c r="AW918" s="99">
        <f>SUMIFS(通讯通路门店!$AB:$AB,通讯通路门店!$S:$S,$G918)</f>
        <v>0</v>
      </c>
      <c r="AX918" s="99">
        <f>SUMIFS(通讯通路门店!$X:$X,通讯通路门店!$S:$S,$G918)</f>
        <v>0</v>
      </c>
      <c r="AY918" s="99">
        <f>SUMIFS(通讯通路门店!$Y:$Y,通讯通路门店!$S:$S,$G918)</f>
        <v>0</v>
      </c>
      <c r="AZ918" s="99">
        <f>SUMIFS(通讯通路门店!$AA:$AA,通讯通路门店!$S:$S,$G918)</f>
        <v>0</v>
      </c>
      <c r="BA918" s="99">
        <f t="shared" si="73"/>
        <v>0</v>
      </c>
      <c r="BB918" s="99">
        <f t="shared" si="74"/>
        <v>0</v>
      </c>
      <c r="BC918" s="99">
        <f>SUMIFS(通讯通路门店!$W:$W,通讯通路门店!$S:$S,$G918,通讯通路门店!$J:$J,"荣耀体验店")+SUMIFS(通讯通路门店!$W:$W,通讯通路门店!$S:$S,$G918,通讯通路门店!$J:$J,"荣耀授权专卖店")</f>
        <v>0</v>
      </c>
      <c r="BD918" s="99">
        <f>SUMIFS(通讯通路门店!$Z:$Z,通讯通路门店!$S:$S,$G918,通讯通路门店!$J:$J,"VIVO体验店")</f>
        <v>0</v>
      </c>
      <c r="BE918" s="99">
        <f>SUMIFS(通讯通路门店!$AB:$AB,通讯通路门店!$S:$S,$G918,通讯通路门店!$J:$J,"OPPO体验店")</f>
        <v>0</v>
      </c>
      <c r="BF918" s="99">
        <f>SUMIFS(通讯通路门店!$X:$X,通讯通路门店!$S:$S,$G918,通讯通路门店!$J:$J,"华为授权体验店")+SUMIFS(通讯通路门店!$AA:$AA,通讯通路门店!$S:$S,$G918,通讯通路门店!$J:$J,"华为堡垒店")</f>
        <v>0</v>
      </c>
      <c r="BG918" s="99">
        <f>SUMIFS(通讯通路门店!$Y:$Y,通讯通路门店!$S:$S,$G918,通讯通路门店!$J:$J,"小米体验店")</f>
        <v>0</v>
      </c>
      <c r="BH918" s="99">
        <f>SUMIFS(通讯通路门店!$AA:$AA,通讯通路门店!$S:$S,$G918,通讯通路门店!$J:$J,"苹果体验店")</f>
        <v>0</v>
      </c>
      <c r="BI918" s="99">
        <f>SUMIFS(通讯通路门店!$K:$K,通讯通路门店!$S:$S,$G918,通讯通路门店!$J:$J,"其他品牌专卖店")</f>
        <v>0</v>
      </c>
      <c r="BJ918" s="99">
        <f>SUMIFS(通讯通路门店!$AC:$AC,通讯通路门店!$S:$S,$G918)</f>
        <v>0</v>
      </c>
      <c r="BK918" s="99">
        <f>SUMIFS(通讯通路门店!$AD:$AD,通讯通路门店!$S:$S,$G918)</f>
        <v>0</v>
      </c>
      <c r="BL918" s="99">
        <f>SUMIFS(通讯通路门店!$AE:$AE,通讯通路门店!$S:$S,$G918)</f>
        <v>0</v>
      </c>
      <c r="BM918" s="99">
        <f>SUMIFS(通讯通路门店!$AF:$AF,通讯通路门店!$S:$S,$G918)</f>
        <v>0</v>
      </c>
      <c r="BN918" s="99">
        <f>SUMIFS(通讯通路门店!$AG:$AG,通讯通路门店!$S:$S,$G918)</f>
        <v>0</v>
      </c>
      <c r="BO918" s="99">
        <f>SUMIFS(通讯通路门店!$AH:$AH,通讯通路门店!$S:$S,$G918)</f>
        <v>0</v>
      </c>
      <c r="BP918" s="99">
        <f>SUMIFS(通讯通路门店!$AI:$AI,通讯通路门店!$S:$S,$G918)</f>
        <v>0</v>
      </c>
      <c r="BQ918" s="83"/>
    </row>
    <row r="919" spans="1:69">
      <c r="A919" s="99" t="str">
        <f>IFERROR(_xlfn.XLOOKUP($G919,通讯通路门店!$S$4:$S$993931,通讯通路门店!$A$4:$A$993931,0,0),"")</f>
        <v/>
      </c>
      <c r="B919" s="99" t="str">
        <f>IFERROR(_xlfn.XLOOKUP($G919,通讯通路门店!$S$4:$S$993931,通讯通路门店!$B$4:$B$993931,0,0),"")</f>
        <v/>
      </c>
      <c r="C919" s="99" t="str">
        <f>IFERROR(_xlfn.XLOOKUP($G919,通讯通路门店!$S$4:$S$993931,通讯通路门店!$C$4:$C$993931,0,0),"")</f>
        <v/>
      </c>
      <c r="D919" s="99" t="str">
        <f>IFERROR(_xlfn.XLOOKUP($G919,通讯通路门店!$S$4:$S$993931,通讯通路门店!$D$4:$D$993931,0,0),"")</f>
        <v/>
      </c>
      <c r="E919" s="83"/>
      <c r="F919" s="83"/>
      <c r="G919" s="101" t="e">
        <v>#N/A</v>
      </c>
      <c r="H919" s="102" t="str">
        <f>IFERROR(_xlfn.XLOOKUP($G919,通讯通路门店!$S$4:$S$993931,通讯通路门店!$R$4:$R$993931,0,0),"")</f>
        <v/>
      </c>
      <c r="I919" s="83"/>
      <c r="J919" s="83"/>
      <c r="K919" s="83"/>
      <c r="L919" s="83"/>
      <c r="M919" s="83"/>
      <c r="N919" s="83"/>
      <c r="O919" s="83"/>
      <c r="P919" s="83"/>
      <c r="Q919" s="83"/>
      <c r="R919" s="83"/>
      <c r="S919" s="83"/>
      <c r="T919" s="83"/>
      <c r="U919" s="99">
        <f>COUNTIF(通讯通路门店!$S:$S,$G919)</f>
        <v>0</v>
      </c>
      <c r="V919" s="99">
        <f>COUNTIFS(通讯通路门店!$S:$S,$G919,通讯通路门店!$J:$J,"综合卖场")</f>
        <v>0</v>
      </c>
      <c r="W919" s="99">
        <f>SUMIFS(通讯通路门店!$AJ:$AJ,通讯通路门店!$S:$S,通讯客户沙盘!$G919)</f>
        <v>0</v>
      </c>
      <c r="X919" s="99">
        <f t="shared" si="70"/>
        <v>0</v>
      </c>
      <c r="Y919" s="99">
        <f>COUNTIFS(通讯通路门店!$S:$S,$G919,通讯通路门店!$J:$J,"荣耀体验店")+COUNTIFS(通讯通路门店!$S:$S,$G919,通讯通路门店!$J:$J,"荣耀授权专卖店")</f>
        <v>0</v>
      </c>
      <c r="Z919" s="99">
        <f>COUNTIFS(通讯通路门店!$S:$S,$G919,通讯通路门店!$J:$J,"VIVO体验店")</f>
        <v>0</v>
      </c>
      <c r="AA919" s="99">
        <f>COUNTIFS(通讯通路门店!$S:$S,$G919,通讯通路门店!$J:$J,"OPPO体验店")</f>
        <v>0</v>
      </c>
      <c r="AB919" s="99">
        <f>COUNTIFS(通讯通路门店!$S:$S,$G919,通讯通路门店!$J:$J,"华为授权体验店")+COUNTIFS(通讯通路门店!$S:$S,$G919,通讯通路门店!$J:$J,"华为堡垒店")</f>
        <v>0</v>
      </c>
      <c r="AC919" s="99">
        <f>COUNTIFS(通讯通路门店!$S:$S,$G919,通讯通路门店!$J:$J,"小米体验店")</f>
        <v>0</v>
      </c>
      <c r="AD919" s="99">
        <f>COUNTIFS(通讯通路门店!$S:$S,$G919,通讯通路门店!$J:$J,"苹果体验店")</f>
        <v>0</v>
      </c>
      <c r="AE919" s="99">
        <f>COUNTIFS(通讯通路门店!$S:$S,$G919,通讯通路门店!$J:$J,"其他品牌专卖店")</f>
        <v>0</v>
      </c>
      <c r="AF919" s="99">
        <f>SUMIFS(通讯通路门店!$BI:$BI,通讯通路门店!$S:$S,$G919)</f>
        <v>0</v>
      </c>
      <c r="AG919" s="99">
        <f>SUMIFS(通讯通路门店!$BH:$BH,通讯通路门店!$S:$S,$G919)</f>
        <v>0</v>
      </c>
      <c r="AH919" s="99">
        <f t="shared" si="71"/>
        <v>0</v>
      </c>
      <c r="AI919" s="99">
        <f>SUMIFS(通讯通路门店!$BB:$BB,通讯通路门店!$S:$S,$G919)</f>
        <v>0</v>
      </c>
      <c r="AJ919" s="99">
        <f>SUMIFS(通讯通路门店!$BE:$BE,通讯通路门店!$S:$S,$G919)</f>
        <v>0</v>
      </c>
      <c r="AK919" s="99">
        <f>SUMIFS(通讯通路门店!$BG:$BG,通讯通路门店!$S:$S,$G919)</f>
        <v>0</v>
      </c>
      <c r="AL919" s="99">
        <f>SUMIFS(通讯通路门店!$BC:$BC,通讯通路门店!$S:$S,$G919)</f>
        <v>0</v>
      </c>
      <c r="AM919" s="99">
        <f>SUMIFS(通讯通路门店!$BD:$BD,通讯通路门店!$S:$S,$G919)</f>
        <v>0</v>
      </c>
      <c r="AN919" s="99">
        <f>SUMIFS(通讯通路门店!$BF:$BF,通讯通路门店!$S:$S,$G919)</f>
        <v>0</v>
      </c>
      <c r="AO919" s="99">
        <f t="shared" si="72"/>
        <v>0</v>
      </c>
      <c r="AP919" s="99">
        <f>SUMIFS(通讯通路门店!$K:$K,通讯通路门店!$S:$S,$G919)</f>
        <v>0</v>
      </c>
      <c r="AQ919" s="83"/>
      <c r="AR919" s="99">
        <f>SUMIFS(通讯通路门店!$T:$T,通讯通路门店!$S:$S,$G919)</f>
        <v>0</v>
      </c>
      <c r="AS919" s="99">
        <f>SUMIFS(通讯通路门店!$U:$U,通讯通路门店!$S:$S,$G919)</f>
        <v>0</v>
      </c>
      <c r="AT919" s="99">
        <f>SUMIFS(通讯通路门店!$V:$V,通讯通路门店!$S:$S,$G919)</f>
        <v>0</v>
      </c>
      <c r="AU919" s="99">
        <f>SUMIFS(通讯通路门店!$W:$W,通讯通路门店!$S:$S,$G919)</f>
        <v>0</v>
      </c>
      <c r="AV919" s="99">
        <f>SUMIFS(通讯通路门店!$Z:$Z,通讯通路门店!$S:$S,$G919)</f>
        <v>0</v>
      </c>
      <c r="AW919" s="99">
        <f>SUMIFS(通讯通路门店!$AB:$AB,通讯通路门店!$S:$S,$G919)</f>
        <v>0</v>
      </c>
      <c r="AX919" s="99">
        <f>SUMIFS(通讯通路门店!$X:$X,通讯通路门店!$S:$S,$G919)</f>
        <v>0</v>
      </c>
      <c r="AY919" s="99">
        <f>SUMIFS(通讯通路门店!$Y:$Y,通讯通路门店!$S:$S,$G919)</f>
        <v>0</v>
      </c>
      <c r="AZ919" s="99">
        <f>SUMIFS(通讯通路门店!$AA:$AA,通讯通路门店!$S:$S,$G919)</f>
        <v>0</v>
      </c>
      <c r="BA919" s="99">
        <f t="shared" si="73"/>
        <v>0</v>
      </c>
      <c r="BB919" s="99">
        <f t="shared" si="74"/>
        <v>0</v>
      </c>
      <c r="BC919" s="99">
        <f>SUMIFS(通讯通路门店!$W:$W,通讯通路门店!$S:$S,$G919,通讯通路门店!$J:$J,"荣耀体验店")+SUMIFS(通讯通路门店!$W:$W,通讯通路门店!$S:$S,$G919,通讯通路门店!$J:$J,"荣耀授权专卖店")</f>
        <v>0</v>
      </c>
      <c r="BD919" s="99">
        <f>SUMIFS(通讯通路门店!$Z:$Z,通讯通路门店!$S:$S,$G919,通讯通路门店!$J:$J,"VIVO体验店")</f>
        <v>0</v>
      </c>
      <c r="BE919" s="99">
        <f>SUMIFS(通讯通路门店!$AB:$AB,通讯通路门店!$S:$S,$G919,通讯通路门店!$J:$J,"OPPO体验店")</f>
        <v>0</v>
      </c>
      <c r="BF919" s="99">
        <f>SUMIFS(通讯通路门店!$X:$X,通讯通路门店!$S:$S,$G919,通讯通路门店!$J:$J,"华为授权体验店")+SUMIFS(通讯通路门店!$AA:$AA,通讯通路门店!$S:$S,$G919,通讯通路门店!$J:$J,"华为堡垒店")</f>
        <v>0</v>
      </c>
      <c r="BG919" s="99">
        <f>SUMIFS(通讯通路门店!$Y:$Y,通讯通路门店!$S:$S,$G919,通讯通路门店!$J:$J,"小米体验店")</f>
        <v>0</v>
      </c>
      <c r="BH919" s="99">
        <f>SUMIFS(通讯通路门店!$AA:$AA,通讯通路门店!$S:$S,$G919,通讯通路门店!$J:$J,"苹果体验店")</f>
        <v>0</v>
      </c>
      <c r="BI919" s="99">
        <f>SUMIFS(通讯通路门店!$K:$K,通讯通路门店!$S:$S,$G919,通讯通路门店!$J:$J,"其他品牌专卖店")</f>
        <v>0</v>
      </c>
      <c r="BJ919" s="99">
        <f>SUMIFS(通讯通路门店!$AC:$AC,通讯通路门店!$S:$S,$G919)</f>
        <v>0</v>
      </c>
      <c r="BK919" s="99">
        <f>SUMIFS(通讯通路门店!$AD:$AD,通讯通路门店!$S:$S,$G919)</f>
        <v>0</v>
      </c>
      <c r="BL919" s="99">
        <f>SUMIFS(通讯通路门店!$AE:$AE,通讯通路门店!$S:$S,$G919)</f>
        <v>0</v>
      </c>
      <c r="BM919" s="99">
        <f>SUMIFS(通讯通路门店!$AF:$AF,通讯通路门店!$S:$S,$G919)</f>
        <v>0</v>
      </c>
      <c r="BN919" s="99">
        <f>SUMIFS(通讯通路门店!$AG:$AG,通讯通路门店!$S:$S,$G919)</f>
        <v>0</v>
      </c>
      <c r="BO919" s="99">
        <f>SUMIFS(通讯通路门店!$AH:$AH,通讯通路门店!$S:$S,$G919)</f>
        <v>0</v>
      </c>
      <c r="BP919" s="99">
        <f>SUMIFS(通讯通路门店!$AI:$AI,通讯通路门店!$S:$S,$G919)</f>
        <v>0</v>
      </c>
      <c r="BQ919" s="83"/>
    </row>
    <row r="920" spans="1:69">
      <c r="A920" s="99" t="str">
        <f>IFERROR(_xlfn.XLOOKUP($G920,通讯通路门店!$S$4:$S$993931,通讯通路门店!$A$4:$A$993931,0,0),"")</f>
        <v>海南省</v>
      </c>
      <c r="B920" s="99" t="str">
        <f>IFERROR(_xlfn.XLOOKUP($G920,通讯通路门店!$S$4:$S$993931,通讯通路门店!$B$4:$B$993931,0,0),"")</f>
        <v>东方市</v>
      </c>
      <c r="C920" s="99" t="str">
        <f>IFERROR(_xlfn.XLOOKUP($G920,通讯通路门店!$S$4:$S$993931,通讯通路门店!$C$4:$C$993931,0,0),"")</f>
        <v>东方市</v>
      </c>
      <c r="D920" s="99" t="str">
        <f>IFERROR(_xlfn.XLOOKUP($G920,通讯通路门店!$S$4:$S$993931,通讯通路门店!$D$4:$D$993931,0,0),"")</f>
        <v>八所镇</v>
      </c>
      <c r="E920" s="83"/>
      <c r="F920" s="83"/>
      <c r="G920" s="101"/>
      <c r="H920" s="102">
        <f>IFERROR(_xlfn.XLOOKUP($G920,通讯通路门店!$S$4:$S$993931,通讯通路门店!$R$4:$R$993931,0,0),"")</f>
        <v>0</v>
      </c>
      <c r="I920" s="83"/>
      <c r="J920" s="83"/>
      <c r="K920" s="83"/>
      <c r="L920" s="83"/>
      <c r="M920" s="83"/>
      <c r="N920" s="83"/>
      <c r="O920" s="83"/>
      <c r="P920" s="83"/>
      <c r="Q920" s="83"/>
      <c r="R920" s="83"/>
      <c r="S920" s="83"/>
      <c r="T920" s="83"/>
      <c r="U920" s="99">
        <f>COUNTIF(通讯通路门店!$S:$S,$G920)</f>
        <v>0</v>
      </c>
      <c r="V920" s="99">
        <f>COUNTIFS(通讯通路门店!$S:$S,$G920,通讯通路门店!$J:$J,"综合卖场")</f>
        <v>0</v>
      </c>
      <c r="W920" s="99">
        <f>SUMIFS(通讯通路门店!$AJ:$AJ,通讯通路门店!$S:$S,通讯客户沙盘!$G920)</f>
        <v>0</v>
      </c>
      <c r="X920" s="99">
        <f t="shared" si="70"/>
        <v>0</v>
      </c>
      <c r="Y920" s="99">
        <f>COUNTIFS(通讯通路门店!$S:$S,$G920,通讯通路门店!$J:$J,"荣耀体验店")+COUNTIFS(通讯通路门店!$S:$S,$G920,通讯通路门店!$J:$J,"荣耀授权专卖店")</f>
        <v>0</v>
      </c>
      <c r="Z920" s="99">
        <f>COUNTIFS(通讯通路门店!$S:$S,$G920,通讯通路门店!$J:$J,"VIVO体验店")</f>
        <v>0</v>
      </c>
      <c r="AA920" s="99">
        <f>COUNTIFS(通讯通路门店!$S:$S,$G920,通讯通路门店!$J:$J,"OPPO体验店")</f>
        <v>0</v>
      </c>
      <c r="AB920" s="99">
        <f>COUNTIFS(通讯通路门店!$S:$S,$G920,通讯通路门店!$J:$J,"华为授权体验店")+COUNTIFS(通讯通路门店!$S:$S,$G920,通讯通路门店!$J:$J,"华为堡垒店")</f>
        <v>0</v>
      </c>
      <c r="AC920" s="99">
        <f>COUNTIFS(通讯通路门店!$S:$S,$G920,通讯通路门店!$J:$J,"小米体验店")</f>
        <v>0</v>
      </c>
      <c r="AD920" s="99">
        <f>COUNTIFS(通讯通路门店!$S:$S,$G920,通讯通路门店!$J:$J,"苹果体验店")</f>
        <v>0</v>
      </c>
      <c r="AE920" s="99">
        <f>COUNTIFS(通讯通路门店!$S:$S,$G920,通讯通路门店!$J:$J,"其他品牌专卖店")</f>
        <v>0</v>
      </c>
      <c r="AF920" s="99">
        <f>SUMIFS(通讯通路门店!$BI:$BI,通讯通路门店!$S:$S,$G920)</f>
        <v>0</v>
      </c>
      <c r="AG920" s="99">
        <f>SUMIFS(通讯通路门店!$BH:$BH,通讯通路门店!$S:$S,$G920)</f>
        <v>0</v>
      </c>
      <c r="AH920" s="99">
        <f t="shared" si="71"/>
        <v>0</v>
      </c>
      <c r="AI920" s="99">
        <f>SUMIFS(通讯通路门店!$BB:$BB,通讯通路门店!$S:$S,$G920)</f>
        <v>0</v>
      </c>
      <c r="AJ920" s="99">
        <f>SUMIFS(通讯通路门店!$BE:$BE,通讯通路门店!$S:$S,$G920)</f>
        <v>0</v>
      </c>
      <c r="AK920" s="99">
        <f>SUMIFS(通讯通路门店!$BG:$BG,通讯通路门店!$S:$S,$G920)</f>
        <v>0</v>
      </c>
      <c r="AL920" s="99">
        <f>SUMIFS(通讯通路门店!$BC:$BC,通讯通路门店!$S:$S,$G920)</f>
        <v>0</v>
      </c>
      <c r="AM920" s="99">
        <f>SUMIFS(通讯通路门店!$BD:$BD,通讯通路门店!$S:$S,$G920)</f>
        <v>0</v>
      </c>
      <c r="AN920" s="99">
        <f>SUMIFS(通讯通路门店!$BF:$BF,通讯通路门店!$S:$S,$G920)</f>
        <v>0</v>
      </c>
      <c r="AO920" s="99">
        <f t="shared" si="72"/>
        <v>0</v>
      </c>
      <c r="AP920" s="99">
        <f>SUMIFS(通讯通路门店!$K:$K,通讯通路门店!$S:$S,$G920)</f>
        <v>0</v>
      </c>
      <c r="AQ920" s="83"/>
      <c r="AR920" s="99">
        <f>SUMIFS(通讯通路门店!$T:$T,通讯通路门店!$S:$S,$G920)</f>
        <v>0</v>
      </c>
      <c r="AS920" s="99">
        <f>SUMIFS(通讯通路门店!$U:$U,通讯通路门店!$S:$S,$G920)</f>
        <v>0</v>
      </c>
      <c r="AT920" s="99">
        <f>SUMIFS(通讯通路门店!$V:$V,通讯通路门店!$S:$S,$G920)</f>
        <v>0</v>
      </c>
      <c r="AU920" s="99">
        <f>SUMIFS(通讯通路门店!$W:$W,通讯通路门店!$S:$S,$G920)</f>
        <v>0</v>
      </c>
      <c r="AV920" s="99">
        <f>SUMIFS(通讯通路门店!$Z:$Z,通讯通路门店!$S:$S,$G920)</f>
        <v>0</v>
      </c>
      <c r="AW920" s="99">
        <f>SUMIFS(通讯通路门店!$AB:$AB,通讯通路门店!$S:$S,$G920)</f>
        <v>0</v>
      </c>
      <c r="AX920" s="99">
        <f>SUMIFS(通讯通路门店!$X:$X,通讯通路门店!$S:$S,$G920)</f>
        <v>0</v>
      </c>
      <c r="AY920" s="99">
        <f>SUMIFS(通讯通路门店!$Y:$Y,通讯通路门店!$S:$S,$G920)</f>
        <v>0</v>
      </c>
      <c r="AZ920" s="99">
        <f>SUMIFS(通讯通路门店!$AA:$AA,通讯通路门店!$S:$S,$G920)</f>
        <v>0</v>
      </c>
      <c r="BA920" s="99">
        <f t="shared" si="73"/>
        <v>0</v>
      </c>
      <c r="BB920" s="99">
        <f t="shared" si="74"/>
        <v>0</v>
      </c>
      <c r="BC920" s="99">
        <f>SUMIFS(通讯通路门店!$W:$W,通讯通路门店!$S:$S,$G920,通讯通路门店!$J:$J,"荣耀体验店")+SUMIFS(通讯通路门店!$W:$W,通讯通路门店!$S:$S,$G920,通讯通路门店!$J:$J,"荣耀授权专卖店")</f>
        <v>0</v>
      </c>
      <c r="BD920" s="99">
        <f>SUMIFS(通讯通路门店!$Z:$Z,通讯通路门店!$S:$S,$G920,通讯通路门店!$J:$J,"VIVO体验店")</f>
        <v>0</v>
      </c>
      <c r="BE920" s="99">
        <f>SUMIFS(通讯通路门店!$AB:$AB,通讯通路门店!$S:$S,$G920,通讯通路门店!$J:$J,"OPPO体验店")</f>
        <v>0</v>
      </c>
      <c r="BF920" s="99">
        <f>SUMIFS(通讯通路门店!$X:$X,通讯通路门店!$S:$S,$G920,通讯通路门店!$J:$J,"华为授权体验店")+SUMIFS(通讯通路门店!$AA:$AA,通讯通路门店!$S:$S,$G920,通讯通路门店!$J:$J,"华为堡垒店")</f>
        <v>0</v>
      </c>
      <c r="BG920" s="99">
        <f>SUMIFS(通讯通路门店!$Y:$Y,通讯通路门店!$S:$S,$G920,通讯通路门店!$J:$J,"小米体验店")</f>
        <v>0</v>
      </c>
      <c r="BH920" s="99">
        <f>SUMIFS(通讯通路门店!$AA:$AA,通讯通路门店!$S:$S,$G920,通讯通路门店!$J:$J,"苹果体验店")</f>
        <v>0</v>
      </c>
      <c r="BI920" s="99">
        <f>SUMIFS(通讯通路门店!$K:$K,通讯通路门店!$S:$S,$G920,通讯通路门店!$J:$J,"其他品牌专卖店")</f>
        <v>0</v>
      </c>
      <c r="BJ920" s="99">
        <f>SUMIFS(通讯通路门店!$AC:$AC,通讯通路门店!$S:$S,$G920)</f>
        <v>0</v>
      </c>
      <c r="BK920" s="99">
        <f>SUMIFS(通讯通路门店!$AD:$AD,通讯通路门店!$S:$S,$G920)</f>
        <v>0</v>
      </c>
      <c r="BL920" s="99">
        <f>SUMIFS(通讯通路门店!$AE:$AE,通讯通路门店!$S:$S,$G920)</f>
        <v>0</v>
      </c>
      <c r="BM920" s="99">
        <f>SUMIFS(通讯通路门店!$AF:$AF,通讯通路门店!$S:$S,$G920)</f>
        <v>0</v>
      </c>
      <c r="BN920" s="99">
        <f>SUMIFS(通讯通路门店!$AG:$AG,通讯通路门店!$S:$S,$G920)</f>
        <v>0</v>
      </c>
      <c r="BO920" s="99">
        <f>SUMIFS(通讯通路门店!$AH:$AH,通讯通路门店!$S:$S,$G920)</f>
        <v>0</v>
      </c>
      <c r="BP920" s="99">
        <f>SUMIFS(通讯通路门店!$AI:$AI,通讯通路门店!$S:$S,$G920)</f>
        <v>0</v>
      </c>
      <c r="BQ920" s="83"/>
    </row>
    <row r="921" spans="1:69">
      <c r="A921" s="99" t="str">
        <f>IFERROR(_xlfn.XLOOKUP($G921,通讯通路门店!$S$4:$S$993931,通讯通路门店!$A$4:$A$993931,0,0),"")</f>
        <v>海南省</v>
      </c>
      <c r="B921" s="99" t="str">
        <f>IFERROR(_xlfn.XLOOKUP($G921,通讯通路门店!$S$4:$S$993931,通讯通路门店!$B$4:$B$993931,0,0),"")</f>
        <v>东方市</v>
      </c>
      <c r="C921" s="99" t="str">
        <f>IFERROR(_xlfn.XLOOKUP($G921,通讯通路门店!$S$4:$S$993931,通讯通路门店!$C$4:$C$993931,0,0),"")</f>
        <v>东方市</v>
      </c>
      <c r="D921" s="99" t="str">
        <f>IFERROR(_xlfn.XLOOKUP($G921,通讯通路门店!$S$4:$S$993931,通讯通路门店!$D$4:$D$993931,0,0),"")</f>
        <v>八所镇</v>
      </c>
      <c r="E921" s="83"/>
      <c r="F921" s="83"/>
      <c r="G921" s="101"/>
      <c r="H921" s="102">
        <f>IFERROR(_xlfn.XLOOKUP($G921,通讯通路门店!$S$4:$S$993931,通讯通路门店!$R$4:$R$993931,0,0),"")</f>
        <v>0</v>
      </c>
      <c r="I921" s="83"/>
      <c r="J921" s="83"/>
      <c r="K921" s="83"/>
      <c r="L921" s="83"/>
      <c r="M921" s="83"/>
      <c r="N921" s="83"/>
      <c r="O921" s="83"/>
      <c r="P921" s="83"/>
      <c r="Q921" s="83"/>
      <c r="R921" s="83"/>
      <c r="S921" s="83"/>
      <c r="T921" s="83"/>
      <c r="U921" s="99">
        <f>COUNTIF(通讯通路门店!$S:$S,$G921)</f>
        <v>0</v>
      </c>
      <c r="V921" s="99">
        <f>COUNTIFS(通讯通路门店!$S:$S,$G921,通讯通路门店!$J:$J,"综合卖场")</f>
        <v>0</v>
      </c>
      <c r="W921" s="99">
        <f>SUMIFS(通讯通路门店!$AJ:$AJ,通讯通路门店!$S:$S,通讯客户沙盘!$G921)</f>
        <v>0</v>
      </c>
      <c r="X921" s="99">
        <f t="shared" si="70"/>
        <v>0</v>
      </c>
      <c r="Y921" s="99">
        <f>COUNTIFS(通讯通路门店!$S:$S,$G921,通讯通路门店!$J:$J,"荣耀体验店")+COUNTIFS(通讯通路门店!$S:$S,$G921,通讯通路门店!$J:$J,"荣耀授权专卖店")</f>
        <v>0</v>
      </c>
      <c r="Z921" s="99">
        <f>COUNTIFS(通讯通路门店!$S:$S,$G921,通讯通路门店!$J:$J,"VIVO体验店")</f>
        <v>0</v>
      </c>
      <c r="AA921" s="99">
        <f>COUNTIFS(通讯通路门店!$S:$S,$G921,通讯通路门店!$J:$J,"OPPO体验店")</f>
        <v>0</v>
      </c>
      <c r="AB921" s="99">
        <f>COUNTIFS(通讯通路门店!$S:$S,$G921,通讯通路门店!$J:$J,"华为授权体验店")+COUNTIFS(通讯通路门店!$S:$S,$G921,通讯通路门店!$J:$J,"华为堡垒店")</f>
        <v>0</v>
      </c>
      <c r="AC921" s="99">
        <f>COUNTIFS(通讯通路门店!$S:$S,$G921,通讯通路门店!$J:$J,"小米体验店")</f>
        <v>0</v>
      </c>
      <c r="AD921" s="99">
        <f>COUNTIFS(通讯通路门店!$S:$S,$G921,通讯通路门店!$J:$J,"苹果体验店")</f>
        <v>0</v>
      </c>
      <c r="AE921" s="99">
        <f>COUNTIFS(通讯通路门店!$S:$S,$G921,通讯通路门店!$J:$J,"其他品牌专卖店")</f>
        <v>0</v>
      </c>
      <c r="AF921" s="99">
        <f>SUMIFS(通讯通路门店!$BI:$BI,通讯通路门店!$S:$S,$G921)</f>
        <v>0</v>
      </c>
      <c r="AG921" s="99">
        <f>SUMIFS(通讯通路门店!$BH:$BH,通讯通路门店!$S:$S,$G921)</f>
        <v>0</v>
      </c>
      <c r="AH921" s="99">
        <f t="shared" si="71"/>
        <v>0</v>
      </c>
      <c r="AI921" s="99">
        <f>SUMIFS(通讯通路门店!$BB:$BB,通讯通路门店!$S:$S,$G921)</f>
        <v>0</v>
      </c>
      <c r="AJ921" s="99">
        <f>SUMIFS(通讯通路门店!$BE:$BE,通讯通路门店!$S:$S,$G921)</f>
        <v>0</v>
      </c>
      <c r="AK921" s="99">
        <f>SUMIFS(通讯通路门店!$BG:$BG,通讯通路门店!$S:$S,$G921)</f>
        <v>0</v>
      </c>
      <c r="AL921" s="99">
        <f>SUMIFS(通讯通路门店!$BC:$BC,通讯通路门店!$S:$S,$G921)</f>
        <v>0</v>
      </c>
      <c r="AM921" s="99">
        <f>SUMIFS(通讯通路门店!$BD:$BD,通讯通路门店!$S:$S,$G921)</f>
        <v>0</v>
      </c>
      <c r="AN921" s="99">
        <f>SUMIFS(通讯通路门店!$BF:$BF,通讯通路门店!$S:$S,$G921)</f>
        <v>0</v>
      </c>
      <c r="AO921" s="99">
        <f t="shared" si="72"/>
        <v>0</v>
      </c>
      <c r="AP921" s="99">
        <f>SUMIFS(通讯通路门店!$K:$K,通讯通路门店!$S:$S,$G921)</f>
        <v>0</v>
      </c>
      <c r="AQ921" s="83"/>
      <c r="AR921" s="99">
        <f>SUMIFS(通讯通路门店!$T:$T,通讯通路门店!$S:$S,$G921)</f>
        <v>0</v>
      </c>
      <c r="AS921" s="99">
        <f>SUMIFS(通讯通路门店!$U:$U,通讯通路门店!$S:$S,$G921)</f>
        <v>0</v>
      </c>
      <c r="AT921" s="99">
        <f>SUMIFS(通讯通路门店!$V:$V,通讯通路门店!$S:$S,$G921)</f>
        <v>0</v>
      </c>
      <c r="AU921" s="99">
        <f>SUMIFS(通讯通路门店!$W:$W,通讯通路门店!$S:$S,$G921)</f>
        <v>0</v>
      </c>
      <c r="AV921" s="99">
        <f>SUMIFS(通讯通路门店!$Z:$Z,通讯通路门店!$S:$S,$G921)</f>
        <v>0</v>
      </c>
      <c r="AW921" s="99">
        <f>SUMIFS(通讯通路门店!$AB:$AB,通讯通路门店!$S:$S,$G921)</f>
        <v>0</v>
      </c>
      <c r="AX921" s="99">
        <f>SUMIFS(通讯通路门店!$X:$X,通讯通路门店!$S:$S,$G921)</f>
        <v>0</v>
      </c>
      <c r="AY921" s="99">
        <f>SUMIFS(通讯通路门店!$Y:$Y,通讯通路门店!$S:$S,$G921)</f>
        <v>0</v>
      </c>
      <c r="AZ921" s="99">
        <f>SUMIFS(通讯通路门店!$AA:$AA,通讯通路门店!$S:$S,$G921)</f>
        <v>0</v>
      </c>
      <c r="BA921" s="99">
        <f t="shared" si="73"/>
        <v>0</v>
      </c>
      <c r="BB921" s="99">
        <f t="shared" si="74"/>
        <v>0</v>
      </c>
      <c r="BC921" s="99">
        <f>SUMIFS(通讯通路门店!$W:$W,通讯通路门店!$S:$S,$G921,通讯通路门店!$J:$J,"荣耀体验店")+SUMIFS(通讯通路门店!$W:$W,通讯通路门店!$S:$S,$G921,通讯通路门店!$J:$J,"荣耀授权专卖店")</f>
        <v>0</v>
      </c>
      <c r="BD921" s="99">
        <f>SUMIFS(通讯通路门店!$Z:$Z,通讯通路门店!$S:$S,$G921,通讯通路门店!$J:$J,"VIVO体验店")</f>
        <v>0</v>
      </c>
      <c r="BE921" s="99">
        <f>SUMIFS(通讯通路门店!$AB:$AB,通讯通路门店!$S:$S,$G921,通讯通路门店!$J:$J,"OPPO体验店")</f>
        <v>0</v>
      </c>
      <c r="BF921" s="99">
        <f>SUMIFS(通讯通路门店!$X:$X,通讯通路门店!$S:$S,$G921,通讯通路门店!$J:$J,"华为授权体验店")+SUMIFS(通讯通路门店!$AA:$AA,通讯通路门店!$S:$S,$G921,通讯通路门店!$J:$J,"华为堡垒店")</f>
        <v>0</v>
      </c>
      <c r="BG921" s="99">
        <f>SUMIFS(通讯通路门店!$Y:$Y,通讯通路门店!$S:$S,$G921,通讯通路门店!$J:$J,"小米体验店")</f>
        <v>0</v>
      </c>
      <c r="BH921" s="99">
        <f>SUMIFS(通讯通路门店!$AA:$AA,通讯通路门店!$S:$S,$G921,通讯通路门店!$J:$J,"苹果体验店")</f>
        <v>0</v>
      </c>
      <c r="BI921" s="99">
        <f>SUMIFS(通讯通路门店!$K:$K,通讯通路门店!$S:$S,$G921,通讯通路门店!$J:$J,"其他品牌专卖店")</f>
        <v>0</v>
      </c>
      <c r="BJ921" s="99">
        <f>SUMIFS(通讯通路门店!$AC:$AC,通讯通路门店!$S:$S,$G921)</f>
        <v>0</v>
      </c>
      <c r="BK921" s="99">
        <f>SUMIFS(通讯通路门店!$AD:$AD,通讯通路门店!$S:$S,$G921)</f>
        <v>0</v>
      </c>
      <c r="BL921" s="99">
        <f>SUMIFS(通讯通路门店!$AE:$AE,通讯通路门店!$S:$S,$G921)</f>
        <v>0</v>
      </c>
      <c r="BM921" s="99">
        <f>SUMIFS(通讯通路门店!$AF:$AF,通讯通路门店!$S:$S,$G921)</f>
        <v>0</v>
      </c>
      <c r="BN921" s="99">
        <f>SUMIFS(通讯通路门店!$AG:$AG,通讯通路门店!$S:$S,$G921)</f>
        <v>0</v>
      </c>
      <c r="BO921" s="99">
        <f>SUMIFS(通讯通路门店!$AH:$AH,通讯通路门店!$S:$S,$G921)</f>
        <v>0</v>
      </c>
      <c r="BP921" s="99">
        <f>SUMIFS(通讯通路门店!$AI:$AI,通讯通路门店!$S:$S,$G921)</f>
        <v>0</v>
      </c>
      <c r="BQ921" s="83"/>
    </row>
    <row r="922" spans="1:69">
      <c r="A922" s="99" t="str">
        <f>IFERROR(_xlfn.XLOOKUP($G922,通讯通路门店!$S$4:$S$993931,通讯通路门店!$A$4:$A$993931,0,0),"")</f>
        <v>海南省</v>
      </c>
      <c r="B922" s="99" t="str">
        <f>IFERROR(_xlfn.XLOOKUP($G922,通讯通路门店!$S$4:$S$993931,通讯通路门店!$B$4:$B$993931,0,0),"")</f>
        <v>东方市</v>
      </c>
      <c r="C922" s="99" t="str">
        <f>IFERROR(_xlfn.XLOOKUP($G922,通讯通路门店!$S$4:$S$993931,通讯通路门店!$C$4:$C$993931,0,0),"")</f>
        <v>东方市</v>
      </c>
      <c r="D922" s="99" t="str">
        <f>IFERROR(_xlfn.XLOOKUP($G922,通讯通路门店!$S$4:$S$993931,通讯通路门店!$D$4:$D$993931,0,0),"")</f>
        <v>八所镇</v>
      </c>
      <c r="E922" s="83"/>
      <c r="F922" s="83"/>
      <c r="G922" s="101"/>
      <c r="H922" s="102">
        <f>IFERROR(_xlfn.XLOOKUP($G922,通讯通路门店!$S$4:$S$993931,通讯通路门店!$R$4:$R$993931,0,0),"")</f>
        <v>0</v>
      </c>
      <c r="I922" s="83"/>
      <c r="J922" s="83"/>
      <c r="K922" s="83"/>
      <c r="L922" s="83"/>
      <c r="M922" s="83"/>
      <c r="N922" s="83"/>
      <c r="O922" s="83"/>
      <c r="P922" s="83"/>
      <c r="Q922" s="83"/>
      <c r="R922" s="83"/>
      <c r="S922" s="83"/>
      <c r="T922" s="83"/>
      <c r="U922" s="99">
        <f>COUNTIF(通讯通路门店!$S:$S,$G922)</f>
        <v>0</v>
      </c>
      <c r="V922" s="99">
        <f>COUNTIFS(通讯通路门店!$S:$S,$G922,通讯通路门店!$J:$J,"综合卖场")</f>
        <v>0</v>
      </c>
      <c r="W922" s="99">
        <f>SUMIFS(通讯通路门店!$AJ:$AJ,通讯通路门店!$S:$S,通讯客户沙盘!$G922)</f>
        <v>0</v>
      </c>
      <c r="X922" s="99">
        <f t="shared" si="70"/>
        <v>0</v>
      </c>
      <c r="Y922" s="99">
        <f>COUNTIFS(通讯通路门店!$S:$S,$G922,通讯通路门店!$J:$J,"荣耀体验店")+COUNTIFS(通讯通路门店!$S:$S,$G922,通讯通路门店!$J:$J,"荣耀授权专卖店")</f>
        <v>0</v>
      </c>
      <c r="Z922" s="99">
        <f>COUNTIFS(通讯通路门店!$S:$S,$G922,通讯通路门店!$J:$J,"VIVO体验店")</f>
        <v>0</v>
      </c>
      <c r="AA922" s="99">
        <f>COUNTIFS(通讯通路门店!$S:$S,$G922,通讯通路门店!$J:$J,"OPPO体验店")</f>
        <v>0</v>
      </c>
      <c r="AB922" s="99">
        <f>COUNTIFS(通讯通路门店!$S:$S,$G922,通讯通路门店!$J:$J,"华为授权体验店")+COUNTIFS(通讯通路门店!$S:$S,$G922,通讯通路门店!$J:$J,"华为堡垒店")</f>
        <v>0</v>
      </c>
      <c r="AC922" s="99">
        <f>COUNTIFS(通讯通路门店!$S:$S,$G922,通讯通路门店!$J:$J,"小米体验店")</f>
        <v>0</v>
      </c>
      <c r="AD922" s="99">
        <f>COUNTIFS(通讯通路门店!$S:$S,$G922,通讯通路门店!$J:$J,"苹果体验店")</f>
        <v>0</v>
      </c>
      <c r="AE922" s="99">
        <f>COUNTIFS(通讯通路门店!$S:$S,$G922,通讯通路门店!$J:$J,"其他品牌专卖店")</f>
        <v>0</v>
      </c>
      <c r="AF922" s="99">
        <f>SUMIFS(通讯通路门店!$BI:$BI,通讯通路门店!$S:$S,$G922)</f>
        <v>0</v>
      </c>
      <c r="AG922" s="99">
        <f>SUMIFS(通讯通路门店!$BH:$BH,通讯通路门店!$S:$S,$G922)</f>
        <v>0</v>
      </c>
      <c r="AH922" s="99">
        <f t="shared" si="71"/>
        <v>0</v>
      </c>
      <c r="AI922" s="99">
        <f>SUMIFS(通讯通路门店!$BB:$BB,通讯通路门店!$S:$S,$G922)</f>
        <v>0</v>
      </c>
      <c r="AJ922" s="99">
        <f>SUMIFS(通讯通路门店!$BE:$BE,通讯通路门店!$S:$S,$G922)</f>
        <v>0</v>
      </c>
      <c r="AK922" s="99">
        <f>SUMIFS(通讯通路门店!$BG:$BG,通讯通路门店!$S:$S,$G922)</f>
        <v>0</v>
      </c>
      <c r="AL922" s="99">
        <f>SUMIFS(通讯通路门店!$BC:$BC,通讯通路门店!$S:$S,$G922)</f>
        <v>0</v>
      </c>
      <c r="AM922" s="99">
        <f>SUMIFS(通讯通路门店!$BD:$BD,通讯通路门店!$S:$S,$G922)</f>
        <v>0</v>
      </c>
      <c r="AN922" s="99">
        <f>SUMIFS(通讯通路门店!$BF:$BF,通讯通路门店!$S:$S,$G922)</f>
        <v>0</v>
      </c>
      <c r="AO922" s="99">
        <f t="shared" si="72"/>
        <v>0</v>
      </c>
      <c r="AP922" s="99">
        <f>SUMIFS(通讯通路门店!$K:$K,通讯通路门店!$S:$S,$G922)</f>
        <v>0</v>
      </c>
      <c r="AQ922" s="83"/>
      <c r="AR922" s="99">
        <f>SUMIFS(通讯通路门店!$T:$T,通讯通路门店!$S:$S,$G922)</f>
        <v>0</v>
      </c>
      <c r="AS922" s="99">
        <f>SUMIFS(通讯通路门店!$U:$U,通讯通路门店!$S:$S,$G922)</f>
        <v>0</v>
      </c>
      <c r="AT922" s="99">
        <f>SUMIFS(通讯通路门店!$V:$V,通讯通路门店!$S:$S,$G922)</f>
        <v>0</v>
      </c>
      <c r="AU922" s="99">
        <f>SUMIFS(通讯通路门店!$W:$W,通讯通路门店!$S:$S,$G922)</f>
        <v>0</v>
      </c>
      <c r="AV922" s="99">
        <f>SUMIFS(通讯通路门店!$Z:$Z,通讯通路门店!$S:$S,$G922)</f>
        <v>0</v>
      </c>
      <c r="AW922" s="99">
        <f>SUMIFS(通讯通路门店!$AB:$AB,通讯通路门店!$S:$S,$G922)</f>
        <v>0</v>
      </c>
      <c r="AX922" s="99">
        <f>SUMIFS(通讯通路门店!$X:$X,通讯通路门店!$S:$S,$G922)</f>
        <v>0</v>
      </c>
      <c r="AY922" s="99">
        <f>SUMIFS(通讯通路门店!$Y:$Y,通讯通路门店!$S:$S,$G922)</f>
        <v>0</v>
      </c>
      <c r="AZ922" s="99">
        <f>SUMIFS(通讯通路门店!$AA:$AA,通讯通路门店!$S:$S,$G922)</f>
        <v>0</v>
      </c>
      <c r="BA922" s="99">
        <f t="shared" si="73"/>
        <v>0</v>
      </c>
      <c r="BB922" s="99">
        <f t="shared" si="74"/>
        <v>0</v>
      </c>
      <c r="BC922" s="99">
        <f>SUMIFS(通讯通路门店!$W:$W,通讯通路门店!$S:$S,$G922,通讯通路门店!$J:$J,"荣耀体验店")+SUMIFS(通讯通路门店!$W:$W,通讯通路门店!$S:$S,$G922,通讯通路门店!$J:$J,"荣耀授权专卖店")</f>
        <v>0</v>
      </c>
      <c r="BD922" s="99">
        <f>SUMIFS(通讯通路门店!$Z:$Z,通讯通路门店!$S:$S,$G922,通讯通路门店!$J:$J,"VIVO体验店")</f>
        <v>0</v>
      </c>
      <c r="BE922" s="99">
        <f>SUMIFS(通讯通路门店!$AB:$AB,通讯通路门店!$S:$S,$G922,通讯通路门店!$J:$J,"OPPO体验店")</f>
        <v>0</v>
      </c>
      <c r="BF922" s="99">
        <f>SUMIFS(通讯通路门店!$X:$X,通讯通路门店!$S:$S,$G922,通讯通路门店!$J:$J,"华为授权体验店")+SUMIFS(通讯通路门店!$AA:$AA,通讯通路门店!$S:$S,$G922,通讯通路门店!$J:$J,"华为堡垒店")</f>
        <v>0</v>
      </c>
      <c r="BG922" s="99">
        <f>SUMIFS(通讯通路门店!$Y:$Y,通讯通路门店!$S:$S,$G922,通讯通路门店!$J:$J,"小米体验店")</f>
        <v>0</v>
      </c>
      <c r="BH922" s="99">
        <f>SUMIFS(通讯通路门店!$AA:$AA,通讯通路门店!$S:$S,$G922,通讯通路门店!$J:$J,"苹果体验店")</f>
        <v>0</v>
      </c>
      <c r="BI922" s="99">
        <f>SUMIFS(通讯通路门店!$K:$K,通讯通路门店!$S:$S,$G922,通讯通路门店!$J:$J,"其他品牌专卖店")</f>
        <v>0</v>
      </c>
      <c r="BJ922" s="99">
        <f>SUMIFS(通讯通路门店!$AC:$AC,通讯通路门店!$S:$S,$G922)</f>
        <v>0</v>
      </c>
      <c r="BK922" s="99">
        <f>SUMIFS(通讯通路门店!$AD:$AD,通讯通路门店!$S:$S,$G922)</f>
        <v>0</v>
      </c>
      <c r="BL922" s="99">
        <f>SUMIFS(通讯通路门店!$AE:$AE,通讯通路门店!$S:$S,$G922)</f>
        <v>0</v>
      </c>
      <c r="BM922" s="99">
        <f>SUMIFS(通讯通路门店!$AF:$AF,通讯通路门店!$S:$S,$G922)</f>
        <v>0</v>
      </c>
      <c r="BN922" s="99">
        <f>SUMIFS(通讯通路门店!$AG:$AG,通讯通路门店!$S:$S,$G922)</f>
        <v>0</v>
      </c>
      <c r="BO922" s="99">
        <f>SUMIFS(通讯通路门店!$AH:$AH,通讯通路门店!$S:$S,$G922)</f>
        <v>0</v>
      </c>
      <c r="BP922" s="99">
        <f>SUMIFS(通讯通路门店!$AI:$AI,通讯通路门店!$S:$S,$G922)</f>
        <v>0</v>
      </c>
      <c r="BQ922" s="83"/>
    </row>
    <row r="923" spans="1:69">
      <c r="A923" s="99" t="str">
        <f>IFERROR(_xlfn.XLOOKUP($G923,通讯通路门店!$S$4:$S$993931,通讯通路门店!$A$4:$A$993931,0,0),"")</f>
        <v>海南省</v>
      </c>
      <c r="B923" s="99" t="str">
        <f>IFERROR(_xlfn.XLOOKUP($G923,通讯通路门店!$S$4:$S$993931,通讯通路门店!$B$4:$B$993931,0,0),"")</f>
        <v>东方市</v>
      </c>
      <c r="C923" s="99" t="str">
        <f>IFERROR(_xlfn.XLOOKUP($G923,通讯通路门店!$S$4:$S$993931,通讯通路门店!$C$4:$C$993931,0,0),"")</f>
        <v>东方市</v>
      </c>
      <c r="D923" s="99" t="str">
        <f>IFERROR(_xlfn.XLOOKUP($G923,通讯通路门店!$S$4:$S$993931,通讯通路门店!$D$4:$D$993931,0,0),"")</f>
        <v>八所镇</v>
      </c>
      <c r="E923" s="83"/>
      <c r="F923" s="83"/>
      <c r="G923" s="101"/>
      <c r="H923" s="102">
        <f>IFERROR(_xlfn.XLOOKUP($G923,通讯通路门店!$S$4:$S$993931,通讯通路门店!$R$4:$R$993931,0,0),"")</f>
        <v>0</v>
      </c>
      <c r="I923" s="83"/>
      <c r="J923" s="83"/>
      <c r="K923" s="83"/>
      <c r="L923" s="83"/>
      <c r="M923" s="83"/>
      <c r="N923" s="83"/>
      <c r="O923" s="83"/>
      <c r="P923" s="83"/>
      <c r="Q923" s="83"/>
      <c r="R923" s="83"/>
      <c r="S923" s="83"/>
      <c r="T923" s="83"/>
      <c r="U923" s="99">
        <f>COUNTIF(通讯通路门店!$S:$S,$G923)</f>
        <v>0</v>
      </c>
      <c r="V923" s="99">
        <f>COUNTIFS(通讯通路门店!$S:$S,$G923,通讯通路门店!$J:$J,"综合卖场")</f>
        <v>0</v>
      </c>
      <c r="W923" s="99">
        <f>SUMIFS(通讯通路门店!$AJ:$AJ,通讯通路门店!$S:$S,通讯客户沙盘!$G923)</f>
        <v>0</v>
      </c>
      <c r="X923" s="99">
        <f t="shared" si="70"/>
        <v>0</v>
      </c>
      <c r="Y923" s="99">
        <f>COUNTIFS(通讯通路门店!$S:$S,$G923,通讯通路门店!$J:$J,"荣耀体验店")+COUNTIFS(通讯通路门店!$S:$S,$G923,通讯通路门店!$J:$J,"荣耀授权专卖店")</f>
        <v>0</v>
      </c>
      <c r="Z923" s="99">
        <f>COUNTIFS(通讯通路门店!$S:$S,$G923,通讯通路门店!$J:$J,"VIVO体验店")</f>
        <v>0</v>
      </c>
      <c r="AA923" s="99">
        <f>COUNTIFS(通讯通路门店!$S:$S,$G923,通讯通路门店!$J:$J,"OPPO体验店")</f>
        <v>0</v>
      </c>
      <c r="AB923" s="99">
        <f>COUNTIFS(通讯通路门店!$S:$S,$G923,通讯通路门店!$J:$J,"华为授权体验店")+COUNTIFS(通讯通路门店!$S:$S,$G923,通讯通路门店!$J:$J,"华为堡垒店")</f>
        <v>0</v>
      </c>
      <c r="AC923" s="99">
        <f>COUNTIFS(通讯通路门店!$S:$S,$G923,通讯通路门店!$J:$J,"小米体验店")</f>
        <v>0</v>
      </c>
      <c r="AD923" s="99">
        <f>COUNTIFS(通讯通路门店!$S:$S,$G923,通讯通路门店!$J:$J,"苹果体验店")</f>
        <v>0</v>
      </c>
      <c r="AE923" s="99">
        <f>COUNTIFS(通讯通路门店!$S:$S,$G923,通讯通路门店!$J:$J,"其他品牌专卖店")</f>
        <v>0</v>
      </c>
      <c r="AF923" s="99">
        <f>SUMIFS(通讯通路门店!$BI:$BI,通讯通路门店!$S:$S,$G923)</f>
        <v>0</v>
      </c>
      <c r="AG923" s="99">
        <f>SUMIFS(通讯通路门店!$BH:$BH,通讯通路门店!$S:$S,$G923)</f>
        <v>0</v>
      </c>
      <c r="AH923" s="99">
        <f t="shared" si="71"/>
        <v>0</v>
      </c>
      <c r="AI923" s="99">
        <f>SUMIFS(通讯通路门店!$BB:$BB,通讯通路门店!$S:$S,$G923)</f>
        <v>0</v>
      </c>
      <c r="AJ923" s="99">
        <f>SUMIFS(通讯通路门店!$BE:$BE,通讯通路门店!$S:$S,$G923)</f>
        <v>0</v>
      </c>
      <c r="AK923" s="99">
        <f>SUMIFS(通讯通路门店!$BG:$BG,通讯通路门店!$S:$S,$G923)</f>
        <v>0</v>
      </c>
      <c r="AL923" s="99">
        <f>SUMIFS(通讯通路门店!$BC:$BC,通讯通路门店!$S:$S,$G923)</f>
        <v>0</v>
      </c>
      <c r="AM923" s="99">
        <f>SUMIFS(通讯通路门店!$BD:$BD,通讯通路门店!$S:$S,$G923)</f>
        <v>0</v>
      </c>
      <c r="AN923" s="99">
        <f>SUMIFS(通讯通路门店!$BF:$BF,通讯通路门店!$S:$S,$G923)</f>
        <v>0</v>
      </c>
      <c r="AO923" s="99">
        <f t="shared" si="72"/>
        <v>0</v>
      </c>
      <c r="AP923" s="99">
        <f>SUMIFS(通讯通路门店!$K:$K,通讯通路门店!$S:$S,$G923)</f>
        <v>0</v>
      </c>
      <c r="AQ923" s="83"/>
      <c r="AR923" s="99">
        <f>SUMIFS(通讯通路门店!$T:$T,通讯通路门店!$S:$S,$G923)</f>
        <v>0</v>
      </c>
      <c r="AS923" s="99">
        <f>SUMIFS(通讯通路门店!$U:$U,通讯通路门店!$S:$S,$G923)</f>
        <v>0</v>
      </c>
      <c r="AT923" s="99">
        <f>SUMIFS(通讯通路门店!$V:$V,通讯通路门店!$S:$S,$G923)</f>
        <v>0</v>
      </c>
      <c r="AU923" s="99">
        <f>SUMIFS(通讯通路门店!$W:$W,通讯通路门店!$S:$S,$G923)</f>
        <v>0</v>
      </c>
      <c r="AV923" s="99">
        <f>SUMIFS(通讯通路门店!$Z:$Z,通讯通路门店!$S:$S,$G923)</f>
        <v>0</v>
      </c>
      <c r="AW923" s="99">
        <f>SUMIFS(通讯通路门店!$AB:$AB,通讯通路门店!$S:$S,$G923)</f>
        <v>0</v>
      </c>
      <c r="AX923" s="99">
        <f>SUMIFS(通讯通路门店!$X:$X,通讯通路门店!$S:$S,$G923)</f>
        <v>0</v>
      </c>
      <c r="AY923" s="99">
        <f>SUMIFS(通讯通路门店!$Y:$Y,通讯通路门店!$S:$S,$G923)</f>
        <v>0</v>
      </c>
      <c r="AZ923" s="99">
        <f>SUMIFS(通讯通路门店!$AA:$AA,通讯通路门店!$S:$S,$G923)</f>
        <v>0</v>
      </c>
      <c r="BA923" s="99">
        <f t="shared" si="73"/>
        <v>0</v>
      </c>
      <c r="BB923" s="99">
        <f t="shared" si="74"/>
        <v>0</v>
      </c>
      <c r="BC923" s="99">
        <f>SUMIFS(通讯通路门店!$W:$W,通讯通路门店!$S:$S,$G923,通讯通路门店!$J:$J,"荣耀体验店")+SUMIFS(通讯通路门店!$W:$W,通讯通路门店!$S:$S,$G923,通讯通路门店!$J:$J,"荣耀授权专卖店")</f>
        <v>0</v>
      </c>
      <c r="BD923" s="99">
        <f>SUMIFS(通讯通路门店!$Z:$Z,通讯通路门店!$S:$S,$G923,通讯通路门店!$J:$J,"VIVO体验店")</f>
        <v>0</v>
      </c>
      <c r="BE923" s="99">
        <f>SUMIFS(通讯通路门店!$AB:$AB,通讯通路门店!$S:$S,$G923,通讯通路门店!$J:$J,"OPPO体验店")</f>
        <v>0</v>
      </c>
      <c r="BF923" s="99">
        <f>SUMIFS(通讯通路门店!$X:$X,通讯通路门店!$S:$S,$G923,通讯通路门店!$J:$J,"华为授权体验店")+SUMIFS(通讯通路门店!$AA:$AA,通讯通路门店!$S:$S,$G923,通讯通路门店!$J:$J,"华为堡垒店")</f>
        <v>0</v>
      </c>
      <c r="BG923" s="99">
        <f>SUMIFS(通讯通路门店!$Y:$Y,通讯通路门店!$S:$S,$G923,通讯通路门店!$J:$J,"小米体验店")</f>
        <v>0</v>
      </c>
      <c r="BH923" s="99">
        <f>SUMIFS(通讯通路门店!$AA:$AA,通讯通路门店!$S:$S,$G923,通讯通路门店!$J:$J,"苹果体验店")</f>
        <v>0</v>
      </c>
      <c r="BI923" s="99">
        <f>SUMIFS(通讯通路门店!$K:$K,通讯通路门店!$S:$S,$G923,通讯通路门店!$J:$J,"其他品牌专卖店")</f>
        <v>0</v>
      </c>
      <c r="BJ923" s="99">
        <f>SUMIFS(通讯通路门店!$AC:$AC,通讯通路门店!$S:$S,$G923)</f>
        <v>0</v>
      </c>
      <c r="BK923" s="99">
        <f>SUMIFS(通讯通路门店!$AD:$AD,通讯通路门店!$S:$S,$G923)</f>
        <v>0</v>
      </c>
      <c r="BL923" s="99">
        <f>SUMIFS(通讯通路门店!$AE:$AE,通讯通路门店!$S:$S,$G923)</f>
        <v>0</v>
      </c>
      <c r="BM923" s="99">
        <f>SUMIFS(通讯通路门店!$AF:$AF,通讯通路门店!$S:$S,$G923)</f>
        <v>0</v>
      </c>
      <c r="BN923" s="99">
        <f>SUMIFS(通讯通路门店!$AG:$AG,通讯通路门店!$S:$S,$G923)</f>
        <v>0</v>
      </c>
      <c r="BO923" s="99">
        <f>SUMIFS(通讯通路门店!$AH:$AH,通讯通路门店!$S:$S,$G923)</f>
        <v>0</v>
      </c>
      <c r="BP923" s="99">
        <f>SUMIFS(通讯通路门店!$AI:$AI,通讯通路门店!$S:$S,$G923)</f>
        <v>0</v>
      </c>
      <c r="BQ923" s="83"/>
    </row>
    <row r="924" spans="1:69">
      <c r="A924" s="99" t="str">
        <f>IFERROR(_xlfn.XLOOKUP($G924,通讯通路门店!$S$4:$S$993931,通讯通路门店!$A$4:$A$993931,0,0),"")</f>
        <v>海南省</v>
      </c>
      <c r="B924" s="99" t="str">
        <f>IFERROR(_xlfn.XLOOKUP($G924,通讯通路门店!$S$4:$S$993931,通讯通路门店!$B$4:$B$993931,0,0),"")</f>
        <v>东方市</v>
      </c>
      <c r="C924" s="99" t="str">
        <f>IFERROR(_xlfn.XLOOKUP($G924,通讯通路门店!$S$4:$S$993931,通讯通路门店!$C$4:$C$993931,0,0),"")</f>
        <v>东方市</v>
      </c>
      <c r="D924" s="99" t="str">
        <f>IFERROR(_xlfn.XLOOKUP($G924,通讯通路门店!$S$4:$S$993931,通讯通路门店!$D$4:$D$993931,0,0),"")</f>
        <v>八所镇</v>
      </c>
      <c r="E924" s="83"/>
      <c r="F924" s="83"/>
      <c r="G924" s="101"/>
      <c r="H924" s="102">
        <f>IFERROR(_xlfn.XLOOKUP($G924,通讯通路门店!$S$4:$S$993931,通讯通路门店!$R$4:$R$993931,0,0),"")</f>
        <v>0</v>
      </c>
      <c r="I924" s="83"/>
      <c r="J924" s="83"/>
      <c r="K924" s="83"/>
      <c r="L924" s="83"/>
      <c r="M924" s="83"/>
      <c r="N924" s="83"/>
      <c r="O924" s="83"/>
      <c r="P924" s="83"/>
      <c r="Q924" s="83"/>
      <c r="R924" s="83"/>
      <c r="S924" s="83"/>
      <c r="T924" s="83"/>
      <c r="U924" s="99">
        <f>COUNTIF(通讯通路门店!$S:$S,$G924)</f>
        <v>0</v>
      </c>
      <c r="V924" s="99">
        <f>COUNTIFS(通讯通路门店!$S:$S,$G924,通讯通路门店!$J:$J,"综合卖场")</f>
        <v>0</v>
      </c>
      <c r="W924" s="99">
        <f>SUMIFS(通讯通路门店!$AJ:$AJ,通讯通路门店!$S:$S,通讯客户沙盘!$G924)</f>
        <v>0</v>
      </c>
      <c r="X924" s="99">
        <f t="shared" si="70"/>
        <v>0</v>
      </c>
      <c r="Y924" s="99">
        <f>COUNTIFS(通讯通路门店!$S:$S,$G924,通讯通路门店!$J:$J,"荣耀体验店")+COUNTIFS(通讯通路门店!$S:$S,$G924,通讯通路门店!$J:$J,"荣耀授权专卖店")</f>
        <v>0</v>
      </c>
      <c r="Z924" s="99">
        <f>COUNTIFS(通讯通路门店!$S:$S,$G924,通讯通路门店!$J:$J,"VIVO体验店")</f>
        <v>0</v>
      </c>
      <c r="AA924" s="99">
        <f>COUNTIFS(通讯通路门店!$S:$S,$G924,通讯通路门店!$J:$J,"OPPO体验店")</f>
        <v>0</v>
      </c>
      <c r="AB924" s="99">
        <f>COUNTIFS(通讯通路门店!$S:$S,$G924,通讯通路门店!$J:$J,"华为授权体验店")+COUNTIFS(通讯通路门店!$S:$S,$G924,通讯通路门店!$J:$J,"华为堡垒店")</f>
        <v>0</v>
      </c>
      <c r="AC924" s="99">
        <f>COUNTIFS(通讯通路门店!$S:$S,$G924,通讯通路门店!$J:$J,"小米体验店")</f>
        <v>0</v>
      </c>
      <c r="AD924" s="99">
        <f>COUNTIFS(通讯通路门店!$S:$S,$G924,通讯通路门店!$J:$J,"苹果体验店")</f>
        <v>0</v>
      </c>
      <c r="AE924" s="99">
        <f>COUNTIFS(通讯通路门店!$S:$S,$G924,通讯通路门店!$J:$J,"其他品牌专卖店")</f>
        <v>0</v>
      </c>
      <c r="AF924" s="99">
        <f>SUMIFS(通讯通路门店!$BI:$BI,通讯通路门店!$S:$S,$G924)</f>
        <v>0</v>
      </c>
      <c r="AG924" s="99">
        <f>SUMIFS(通讯通路门店!$BH:$BH,通讯通路门店!$S:$S,$G924)</f>
        <v>0</v>
      </c>
      <c r="AH924" s="99">
        <f t="shared" si="71"/>
        <v>0</v>
      </c>
      <c r="AI924" s="99">
        <f>SUMIFS(通讯通路门店!$BB:$BB,通讯通路门店!$S:$S,$G924)</f>
        <v>0</v>
      </c>
      <c r="AJ924" s="99">
        <f>SUMIFS(通讯通路门店!$BE:$BE,通讯通路门店!$S:$S,$G924)</f>
        <v>0</v>
      </c>
      <c r="AK924" s="99">
        <f>SUMIFS(通讯通路门店!$BG:$BG,通讯通路门店!$S:$S,$G924)</f>
        <v>0</v>
      </c>
      <c r="AL924" s="99">
        <f>SUMIFS(通讯通路门店!$BC:$BC,通讯通路门店!$S:$S,$G924)</f>
        <v>0</v>
      </c>
      <c r="AM924" s="99">
        <f>SUMIFS(通讯通路门店!$BD:$BD,通讯通路门店!$S:$S,$G924)</f>
        <v>0</v>
      </c>
      <c r="AN924" s="99">
        <f>SUMIFS(通讯通路门店!$BF:$BF,通讯通路门店!$S:$S,$G924)</f>
        <v>0</v>
      </c>
      <c r="AO924" s="99">
        <f t="shared" si="72"/>
        <v>0</v>
      </c>
      <c r="AP924" s="99">
        <f>SUMIFS(通讯通路门店!$K:$K,通讯通路门店!$S:$S,$G924)</f>
        <v>0</v>
      </c>
      <c r="AQ924" s="83"/>
      <c r="AR924" s="99">
        <f>SUMIFS(通讯通路门店!$T:$T,通讯通路门店!$S:$S,$G924)</f>
        <v>0</v>
      </c>
      <c r="AS924" s="99">
        <f>SUMIFS(通讯通路门店!$U:$U,通讯通路门店!$S:$S,$G924)</f>
        <v>0</v>
      </c>
      <c r="AT924" s="99">
        <f>SUMIFS(通讯通路门店!$V:$V,通讯通路门店!$S:$S,$G924)</f>
        <v>0</v>
      </c>
      <c r="AU924" s="99">
        <f>SUMIFS(通讯通路门店!$W:$W,通讯通路门店!$S:$S,$G924)</f>
        <v>0</v>
      </c>
      <c r="AV924" s="99">
        <f>SUMIFS(通讯通路门店!$Z:$Z,通讯通路门店!$S:$S,$G924)</f>
        <v>0</v>
      </c>
      <c r="AW924" s="99">
        <f>SUMIFS(通讯通路门店!$AB:$AB,通讯通路门店!$S:$S,$G924)</f>
        <v>0</v>
      </c>
      <c r="AX924" s="99">
        <f>SUMIFS(通讯通路门店!$X:$X,通讯通路门店!$S:$S,$G924)</f>
        <v>0</v>
      </c>
      <c r="AY924" s="99">
        <f>SUMIFS(通讯通路门店!$Y:$Y,通讯通路门店!$S:$S,$G924)</f>
        <v>0</v>
      </c>
      <c r="AZ924" s="99">
        <f>SUMIFS(通讯通路门店!$AA:$AA,通讯通路门店!$S:$S,$G924)</f>
        <v>0</v>
      </c>
      <c r="BA924" s="99">
        <f t="shared" si="73"/>
        <v>0</v>
      </c>
      <c r="BB924" s="99">
        <f t="shared" si="74"/>
        <v>0</v>
      </c>
      <c r="BC924" s="99">
        <f>SUMIFS(通讯通路门店!$W:$W,通讯通路门店!$S:$S,$G924,通讯通路门店!$J:$J,"荣耀体验店")+SUMIFS(通讯通路门店!$W:$W,通讯通路门店!$S:$S,$G924,通讯通路门店!$J:$J,"荣耀授权专卖店")</f>
        <v>0</v>
      </c>
      <c r="BD924" s="99">
        <f>SUMIFS(通讯通路门店!$Z:$Z,通讯通路门店!$S:$S,$G924,通讯通路门店!$J:$J,"VIVO体验店")</f>
        <v>0</v>
      </c>
      <c r="BE924" s="99">
        <f>SUMIFS(通讯通路门店!$AB:$AB,通讯通路门店!$S:$S,$G924,通讯通路门店!$J:$J,"OPPO体验店")</f>
        <v>0</v>
      </c>
      <c r="BF924" s="99">
        <f>SUMIFS(通讯通路门店!$X:$X,通讯通路门店!$S:$S,$G924,通讯通路门店!$J:$J,"华为授权体验店")+SUMIFS(通讯通路门店!$AA:$AA,通讯通路门店!$S:$S,$G924,通讯通路门店!$J:$J,"华为堡垒店")</f>
        <v>0</v>
      </c>
      <c r="BG924" s="99">
        <f>SUMIFS(通讯通路门店!$Y:$Y,通讯通路门店!$S:$S,$G924,通讯通路门店!$J:$J,"小米体验店")</f>
        <v>0</v>
      </c>
      <c r="BH924" s="99">
        <f>SUMIFS(通讯通路门店!$AA:$AA,通讯通路门店!$S:$S,$G924,通讯通路门店!$J:$J,"苹果体验店")</f>
        <v>0</v>
      </c>
      <c r="BI924" s="99">
        <f>SUMIFS(通讯通路门店!$K:$K,通讯通路门店!$S:$S,$G924,通讯通路门店!$J:$J,"其他品牌专卖店")</f>
        <v>0</v>
      </c>
      <c r="BJ924" s="99">
        <f>SUMIFS(通讯通路门店!$AC:$AC,通讯通路门店!$S:$S,$G924)</f>
        <v>0</v>
      </c>
      <c r="BK924" s="99">
        <f>SUMIFS(通讯通路门店!$AD:$AD,通讯通路门店!$S:$S,$G924)</f>
        <v>0</v>
      </c>
      <c r="BL924" s="99">
        <f>SUMIFS(通讯通路门店!$AE:$AE,通讯通路门店!$S:$S,$G924)</f>
        <v>0</v>
      </c>
      <c r="BM924" s="99">
        <f>SUMIFS(通讯通路门店!$AF:$AF,通讯通路门店!$S:$S,$G924)</f>
        <v>0</v>
      </c>
      <c r="BN924" s="99">
        <f>SUMIFS(通讯通路门店!$AG:$AG,通讯通路门店!$S:$S,$G924)</f>
        <v>0</v>
      </c>
      <c r="BO924" s="99">
        <f>SUMIFS(通讯通路门店!$AH:$AH,通讯通路门店!$S:$S,$G924)</f>
        <v>0</v>
      </c>
      <c r="BP924" s="99">
        <f>SUMIFS(通讯通路门店!$AI:$AI,通讯通路门店!$S:$S,$G924)</f>
        <v>0</v>
      </c>
      <c r="BQ924" s="83"/>
    </row>
    <row r="925" spans="1:69">
      <c r="A925" s="99" t="str">
        <f>IFERROR(_xlfn.XLOOKUP($G925,通讯通路门店!$S$4:$S$993931,通讯通路门店!$A$4:$A$993931,0,0),"")</f>
        <v>海南省</v>
      </c>
      <c r="B925" s="99" t="str">
        <f>IFERROR(_xlfn.XLOOKUP($G925,通讯通路门店!$S$4:$S$993931,通讯通路门店!$B$4:$B$993931,0,0),"")</f>
        <v>东方市</v>
      </c>
      <c r="C925" s="99" t="str">
        <f>IFERROR(_xlfn.XLOOKUP($G925,通讯通路门店!$S$4:$S$993931,通讯通路门店!$C$4:$C$993931,0,0),"")</f>
        <v>东方市</v>
      </c>
      <c r="D925" s="99" t="str">
        <f>IFERROR(_xlfn.XLOOKUP($G925,通讯通路门店!$S$4:$S$993931,通讯通路门店!$D$4:$D$993931,0,0),"")</f>
        <v>八所镇</v>
      </c>
      <c r="E925" s="83"/>
      <c r="F925" s="83"/>
      <c r="G925" s="101"/>
      <c r="H925" s="102">
        <f>IFERROR(_xlfn.XLOOKUP($G925,通讯通路门店!$S$4:$S$993931,通讯通路门店!$R$4:$R$993931,0,0),"")</f>
        <v>0</v>
      </c>
      <c r="I925" s="83"/>
      <c r="J925" s="83"/>
      <c r="K925" s="83"/>
      <c r="L925" s="83"/>
      <c r="M925" s="83"/>
      <c r="N925" s="83"/>
      <c r="O925" s="83"/>
      <c r="P925" s="83"/>
      <c r="Q925" s="83"/>
      <c r="R925" s="83"/>
      <c r="S925" s="83"/>
      <c r="T925" s="83"/>
      <c r="U925" s="99">
        <f>COUNTIF(通讯通路门店!$S:$S,$G925)</f>
        <v>0</v>
      </c>
      <c r="V925" s="99">
        <f>COUNTIFS(通讯通路门店!$S:$S,$G925,通讯通路门店!$J:$J,"综合卖场")</f>
        <v>0</v>
      </c>
      <c r="W925" s="99">
        <f>SUMIFS(通讯通路门店!$AJ:$AJ,通讯通路门店!$S:$S,通讯客户沙盘!$G925)</f>
        <v>0</v>
      </c>
      <c r="X925" s="99">
        <f t="shared" si="70"/>
        <v>0</v>
      </c>
      <c r="Y925" s="99">
        <f>COUNTIFS(通讯通路门店!$S:$S,$G925,通讯通路门店!$J:$J,"荣耀体验店")+COUNTIFS(通讯通路门店!$S:$S,$G925,通讯通路门店!$J:$J,"荣耀授权专卖店")</f>
        <v>0</v>
      </c>
      <c r="Z925" s="99">
        <f>COUNTIFS(通讯通路门店!$S:$S,$G925,通讯通路门店!$J:$J,"VIVO体验店")</f>
        <v>0</v>
      </c>
      <c r="AA925" s="99">
        <f>COUNTIFS(通讯通路门店!$S:$S,$G925,通讯通路门店!$J:$J,"OPPO体验店")</f>
        <v>0</v>
      </c>
      <c r="AB925" s="99">
        <f>COUNTIFS(通讯通路门店!$S:$S,$G925,通讯通路门店!$J:$J,"华为授权体验店")+COUNTIFS(通讯通路门店!$S:$S,$G925,通讯通路门店!$J:$J,"华为堡垒店")</f>
        <v>0</v>
      </c>
      <c r="AC925" s="99">
        <f>COUNTIFS(通讯通路门店!$S:$S,$G925,通讯通路门店!$J:$J,"小米体验店")</f>
        <v>0</v>
      </c>
      <c r="AD925" s="99">
        <f>COUNTIFS(通讯通路门店!$S:$S,$G925,通讯通路门店!$J:$J,"苹果体验店")</f>
        <v>0</v>
      </c>
      <c r="AE925" s="99">
        <f>COUNTIFS(通讯通路门店!$S:$S,$G925,通讯通路门店!$J:$J,"其他品牌专卖店")</f>
        <v>0</v>
      </c>
      <c r="AF925" s="99">
        <f>SUMIFS(通讯通路门店!$BI:$BI,通讯通路门店!$S:$S,$G925)</f>
        <v>0</v>
      </c>
      <c r="AG925" s="99">
        <f>SUMIFS(通讯通路门店!$BH:$BH,通讯通路门店!$S:$S,$G925)</f>
        <v>0</v>
      </c>
      <c r="AH925" s="99">
        <f t="shared" si="71"/>
        <v>0</v>
      </c>
      <c r="AI925" s="99">
        <f>SUMIFS(通讯通路门店!$BB:$BB,通讯通路门店!$S:$S,$G925)</f>
        <v>0</v>
      </c>
      <c r="AJ925" s="99">
        <f>SUMIFS(通讯通路门店!$BE:$BE,通讯通路门店!$S:$S,$G925)</f>
        <v>0</v>
      </c>
      <c r="AK925" s="99">
        <f>SUMIFS(通讯通路门店!$BG:$BG,通讯通路门店!$S:$S,$G925)</f>
        <v>0</v>
      </c>
      <c r="AL925" s="99">
        <f>SUMIFS(通讯通路门店!$BC:$BC,通讯通路门店!$S:$S,$G925)</f>
        <v>0</v>
      </c>
      <c r="AM925" s="99">
        <f>SUMIFS(通讯通路门店!$BD:$BD,通讯通路门店!$S:$S,$G925)</f>
        <v>0</v>
      </c>
      <c r="AN925" s="99">
        <f>SUMIFS(通讯通路门店!$BF:$BF,通讯通路门店!$S:$S,$G925)</f>
        <v>0</v>
      </c>
      <c r="AO925" s="99">
        <f t="shared" si="72"/>
        <v>0</v>
      </c>
      <c r="AP925" s="99">
        <f>SUMIFS(通讯通路门店!$K:$K,通讯通路门店!$S:$S,$G925)</f>
        <v>0</v>
      </c>
      <c r="AQ925" s="83"/>
      <c r="AR925" s="99">
        <f>SUMIFS(通讯通路门店!$T:$T,通讯通路门店!$S:$S,$G925)</f>
        <v>0</v>
      </c>
      <c r="AS925" s="99">
        <f>SUMIFS(通讯通路门店!$U:$U,通讯通路门店!$S:$S,$G925)</f>
        <v>0</v>
      </c>
      <c r="AT925" s="99">
        <f>SUMIFS(通讯通路门店!$V:$V,通讯通路门店!$S:$S,$G925)</f>
        <v>0</v>
      </c>
      <c r="AU925" s="99">
        <f>SUMIFS(通讯通路门店!$W:$W,通讯通路门店!$S:$S,$G925)</f>
        <v>0</v>
      </c>
      <c r="AV925" s="99">
        <f>SUMIFS(通讯通路门店!$Z:$Z,通讯通路门店!$S:$S,$G925)</f>
        <v>0</v>
      </c>
      <c r="AW925" s="99">
        <f>SUMIFS(通讯通路门店!$AB:$AB,通讯通路门店!$S:$S,$G925)</f>
        <v>0</v>
      </c>
      <c r="AX925" s="99">
        <f>SUMIFS(通讯通路门店!$X:$X,通讯通路门店!$S:$S,$G925)</f>
        <v>0</v>
      </c>
      <c r="AY925" s="99">
        <f>SUMIFS(通讯通路门店!$Y:$Y,通讯通路门店!$S:$S,$G925)</f>
        <v>0</v>
      </c>
      <c r="AZ925" s="99">
        <f>SUMIFS(通讯通路门店!$AA:$AA,通讯通路门店!$S:$S,$G925)</f>
        <v>0</v>
      </c>
      <c r="BA925" s="99">
        <f t="shared" si="73"/>
        <v>0</v>
      </c>
      <c r="BB925" s="99">
        <f t="shared" si="74"/>
        <v>0</v>
      </c>
      <c r="BC925" s="99">
        <f>SUMIFS(通讯通路门店!$W:$W,通讯通路门店!$S:$S,$G925,通讯通路门店!$J:$J,"荣耀体验店")+SUMIFS(通讯通路门店!$W:$W,通讯通路门店!$S:$S,$G925,通讯通路门店!$J:$J,"荣耀授权专卖店")</f>
        <v>0</v>
      </c>
      <c r="BD925" s="99">
        <f>SUMIFS(通讯通路门店!$Z:$Z,通讯通路门店!$S:$S,$G925,通讯通路门店!$J:$J,"VIVO体验店")</f>
        <v>0</v>
      </c>
      <c r="BE925" s="99">
        <f>SUMIFS(通讯通路门店!$AB:$AB,通讯通路门店!$S:$S,$G925,通讯通路门店!$J:$J,"OPPO体验店")</f>
        <v>0</v>
      </c>
      <c r="BF925" s="99">
        <f>SUMIFS(通讯通路门店!$X:$X,通讯通路门店!$S:$S,$G925,通讯通路门店!$J:$J,"华为授权体验店")+SUMIFS(通讯通路门店!$AA:$AA,通讯通路门店!$S:$S,$G925,通讯通路门店!$J:$J,"华为堡垒店")</f>
        <v>0</v>
      </c>
      <c r="BG925" s="99">
        <f>SUMIFS(通讯通路门店!$Y:$Y,通讯通路门店!$S:$S,$G925,通讯通路门店!$J:$J,"小米体验店")</f>
        <v>0</v>
      </c>
      <c r="BH925" s="99">
        <f>SUMIFS(通讯通路门店!$AA:$AA,通讯通路门店!$S:$S,$G925,通讯通路门店!$J:$J,"苹果体验店")</f>
        <v>0</v>
      </c>
      <c r="BI925" s="99">
        <f>SUMIFS(通讯通路门店!$K:$K,通讯通路门店!$S:$S,$G925,通讯通路门店!$J:$J,"其他品牌专卖店")</f>
        <v>0</v>
      </c>
      <c r="BJ925" s="99">
        <f>SUMIFS(通讯通路门店!$AC:$AC,通讯通路门店!$S:$S,$G925)</f>
        <v>0</v>
      </c>
      <c r="BK925" s="99">
        <f>SUMIFS(通讯通路门店!$AD:$AD,通讯通路门店!$S:$S,$G925)</f>
        <v>0</v>
      </c>
      <c r="BL925" s="99">
        <f>SUMIFS(通讯通路门店!$AE:$AE,通讯通路门店!$S:$S,$G925)</f>
        <v>0</v>
      </c>
      <c r="BM925" s="99">
        <f>SUMIFS(通讯通路门店!$AF:$AF,通讯通路门店!$S:$S,$G925)</f>
        <v>0</v>
      </c>
      <c r="BN925" s="99">
        <f>SUMIFS(通讯通路门店!$AG:$AG,通讯通路门店!$S:$S,$G925)</f>
        <v>0</v>
      </c>
      <c r="BO925" s="99">
        <f>SUMIFS(通讯通路门店!$AH:$AH,通讯通路门店!$S:$S,$G925)</f>
        <v>0</v>
      </c>
      <c r="BP925" s="99">
        <f>SUMIFS(通讯通路门店!$AI:$AI,通讯通路门店!$S:$S,$G925)</f>
        <v>0</v>
      </c>
      <c r="BQ925" s="83"/>
    </row>
    <row r="926" spans="1:69">
      <c r="A926" s="99" t="str">
        <f>IFERROR(_xlfn.XLOOKUP($G926,通讯通路门店!$S$4:$S$993931,通讯通路门店!$A$4:$A$993931,0,0),"")</f>
        <v>海南省</v>
      </c>
      <c r="B926" s="99" t="str">
        <f>IFERROR(_xlfn.XLOOKUP($G926,通讯通路门店!$S$4:$S$993931,通讯通路门店!$B$4:$B$993931,0,0),"")</f>
        <v>东方市</v>
      </c>
      <c r="C926" s="99" t="str">
        <f>IFERROR(_xlfn.XLOOKUP($G926,通讯通路门店!$S$4:$S$993931,通讯通路门店!$C$4:$C$993931,0,0),"")</f>
        <v>东方市</v>
      </c>
      <c r="D926" s="99" t="str">
        <f>IFERROR(_xlfn.XLOOKUP($G926,通讯通路门店!$S$4:$S$993931,通讯通路门店!$D$4:$D$993931,0,0),"")</f>
        <v>八所镇</v>
      </c>
      <c r="E926" s="83"/>
      <c r="F926" s="83"/>
      <c r="G926" s="101"/>
      <c r="H926" s="102">
        <f>IFERROR(_xlfn.XLOOKUP($G926,通讯通路门店!$S$4:$S$993931,通讯通路门店!$R$4:$R$993931,0,0),"")</f>
        <v>0</v>
      </c>
      <c r="I926" s="83"/>
      <c r="J926" s="83"/>
      <c r="K926" s="83"/>
      <c r="L926" s="83"/>
      <c r="M926" s="83"/>
      <c r="N926" s="83"/>
      <c r="O926" s="83"/>
      <c r="P926" s="83"/>
      <c r="Q926" s="83"/>
      <c r="R926" s="83"/>
      <c r="S926" s="83"/>
      <c r="T926" s="83"/>
      <c r="U926" s="99">
        <f>COUNTIF(通讯通路门店!$S:$S,$G926)</f>
        <v>0</v>
      </c>
      <c r="V926" s="99">
        <f>COUNTIFS(通讯通路门店!$S:$S,$G926,通讯通路门店!$J:$J,"综合卖场")</f>
        <v>0</v>
      </c>
      <c r="W926" s="99">
        <f>SUMIFS(通讯通路门店!$AJ:$AJ,通讯通路门店!$S:$S,通讯客户沙盘!$G926)</f>
        <v>0</v>
      </c>
      <c r="X926" s="99">
        <f t="shared" si="70"/>
        <v>0</v>
      </c>
      <c r="Y926" s="99">
        <f>COUNTIFS(通讯通路门店!$S:$S,$G926,通讯通路门店!$J:$J,"荣耀体验店")+COUNTIFS(通讯通路门店!$S:$S,$G926,通讯通路门店!$J:$J,"荣耀授权专卖店")</f>
        <v>0</v>
      </c>
      <c r="Z926" s="99">
        <f>COUNTIFS(通讯通路门店!$S:$S,$G926,通讯通路门店!$J:$J,"VIVO体验店")</f>
        <v>0</v>
      </c>
      <c r="AA926" s="99">
        <f>COUNTIFS(通讯通路门店!$S:$S,$G926,通讯通路门店!$J:$J,"OPPO体验店")</f>
        <v>0</v>
      </c>
      <c r="AB926" s="99">
        <f>COUNTIFS(通讯通路门店!$S:$S,$G926,通讯通路门店!$J:$J,"华为授权体验店")+COUNTIFS(通讯通路门店!$S:$S,$G926,通讯通路门店!$J:$J,"华为堡垒店")</f>
        <v>0</v>
      </c>
      <c r="AC926" s="99">
        <f>COUNTIFS(通讯通路门店!$S:$S,$G926,通讯通路门店!$J:$J,"小米体验店")</f>
        <v>0</v>
      </c>
      <c r="AD926" s="99">
        <f>COUNTIFS(通讯通路门店!$S:$S,$G926,通讯通路门店!$J:$J,"苹果体验店")</f>
        <v>0</v>
      </c>
      <c r="AE926" s="99">
        <f>COUNTIFS(通讯通路门店!$S:$S,$G926,通讯通路门店!$J:$J,"其他品牌专卖店")</f>
        <v>0</v>
      </c>
      <c r="AF926" s="99">
        <f>SUMIFS(通讯通路门店!$BI:$BI,通讯通路门店!$S:$S,$G926)</f>
        <v>0</v>
      </c>
      <c r="AG926" s="99">
        <f>SUMIFS(通讯通路门店!$BH:$BH,通讯通路门店!$S:$S,$G926)</f>
        <v>0</v>
      </c>
      <c r="AH926" s="99">
        <f t="shared" si="71"/>
        <v>0</v>
      </c>
      <c r="AI926" s="99">
        <f>SUMIFS(通讯通路门店!$BB:$BB,通讯通路门店!$S:$S,$G926)</f>
        <v>0</v>
      </c>
      <c r="AJ926" s="99">
        <f>SUMIFS(通讯通路门店!$BE:$BE,通讯通路门店!$S:$S,$G926)</f>
        <v>0</v>
      </c>
      <c r="AK926" s="99">
        <f>SUMIFS(通讯通路门店!$BG:$BG,通讯通路门店!$S:$S,$G926)</f>
        <v>0</v>
      </c>
      <c r="AL926" s="99">
        <f>SUMIFS(通讯通路门店!$BC:$BC,通讯通路门店!$S:$S,$G926)</f>
        <v>0</v>
      </c>
      <c r="AM926" s="99">
        <f>SUMIFS(通讯通路门店!$BD:$BD,通讯通路门店!$S:$S,$G926)</f>
        <v>0</v>
      </c>
      <c r="AN926" s="99">
        <f>SUMIFS(通讯通路门店!$BF:$BF,通讯通路门店!$S:$S,$G926)</f>
        <v>0</v>
      </c>
      <c r="AO926" s="99">
        <f t="shared" si="72"/>
        <v>0</v>
      </c>
      <c r="AP926" s="99">
        <f>SUMIFS(通讯通路门店!$K:$K,通讯通路门店!$S:$S,$G926)</f>
        <v>0</v>
      </c>
      <c r="AQ926" s="83"/>
      <c r="AR926" s="99">
        <f>SUMIFS(通讯通路门店!$T:$T,通讯通路门店!$S:$S,$G926)</f>
        <v>0</v>
      </c>
      <c r="AS926" s="99">
        <f>SUMIFS(通讯通路门店!$U:$U,通讯通路门店!$S:$S,$G926)</f>
        <v>0</v>
      </c>
      <c r="AT926" s="99">
        <f>SUMIFS(通讯通路门店!$V:$V,通讯通路门店!$S:$S,$G926)</f>
        <v>0</v>
      </c>
      <c r="AU926" s="99">
        <f>SUMIFS(通讯通路门店!$W:$W,通讯通路门店!$S:$S,$G926)</f>
        <v>0</v>
      </c>
      <c r="AV926" s="99">
        <f>SUMIFS(通讯通路门店!$Z:$Z,通讯通路门店!$S:$S,$G926)</f>
        <v>0</v>
      </c>
      <c r="AW926" s="99">
        <f>SUMIFS(通讯通路门店!$AB:$AB,通讯通路门店!$S:$S,$G926)</f>
        <v>0</v>
      </c>
      <c r="AX926" s="99">
        <f>SUMIFS(通讯通路门店!$X:$X,通讯通路门店!$S:$S,$G926)</f>
        <v>0</v>
      </c>
      <c r="AY926" s="99">
        <f>SUMIFS(通讯通路门店!$Y:$Y,通讯通路门店!$S:$S,$G926)</f>
        <v>0</v>
      </c>
      <c r="AZ926" s="99">
        <f>SUMIFS(通讯通路门店!$AA:$AA,通讯通路门店!$S:$S,$G926)</f>
        <v>0</v>
      </c>
      <c r="BA926" s="99">
        <f t="shared" si="73"/>
        <v>0</v>
      </c>
      <c r="BB926" s="99">
        <f t="shared" si="74"/>
        <v>0</v>
      </c>
      <c r="BC926" s="99">
        <f>SUMIFS(通讯通路门店!$W:$W,通讯通路门店!$S:$S,$G926,通讯通路门店!$J:$J,"荣耀体验店")+SUMIFS(通讯通路门店!$W:$W,通讯通路门店!$S:$S,$G926,通讯通路门店!$J:$J,"荣耀授权专卖店")</f>
        <v>0</v>
      </c>
      <c r="BD926" s="99">
        <f>SUMIFS(通讯通路门店!$Z:$Z,通讯通路门店!$S:$S,$G926,通讯通路门店!$J:$J,"VIVO体验店")</f>
        <v>0</v>
      </c>
      <c r="BE926" s="99">
        <f>SUMIFS(通讯通路门店!$AB:$AB,通讯通路门店!$S:$S,$G926,通讯通路门店!$J:$J,"OPPO体验店")</f>
        <v>0</v>
      </c>
      <c r="BF926" s="99">
        <f>SUMIFS(通讯通路门店!$X:$X,通讯通路门店!$S:$S,$G926,通讯通路门店!$J:$J,"华为授权体验店")+SUMIFS(通讯通路门店!$AA:$AA,通讯通路门店!$S:$S,$G926,通讯通路门店!$J:$J,"华为堡垒店")</f>
        <v>0</v>
      </c>
      <c r="BG926" s="99">
        <f>SUMIFS(通讯通路门店!$Y:$Y,通讯通路门店!$S:$S,$G926,通讯通路门店!$J:$J,"小米体验店")</f>
        <v>0</v>
      </c>
      <c r="BH926" s="99">
        <f>SUMIFS(通讯通路门店!$AA:$AA,通讯通路门店!$S:$S,$G926,通讯通路门店!$J:$J,"苹果体验店")</f>
        <v>0</v>
      </c>
      <c r="BI926" s="99">
        <f>SUMIFS(通讯通路门店!$K:$K,通讯通路门店!$S:$S,$G926,通讯通路门店!$J:$J,"其他品牌专卖店")</f>
        <v>0</v>
      </c>
      <c r="BJ926" s="99">
        <f>SUMIFS(通讯通路门店!$AC:$AC,通讯通路门店!$S:$S,$G926)</f>
        <v>0</v>
      </c>
      <c r="BK926" s="99">
        <f>SUMIFS(通讯通路门店!$AD:$AD,通讯通路门店!$S:$S,$G926)</f>
        <v>0</v>
      </c>
      <c r="BL926" s="99">
        <f>SUMIFS(通讯通路门店!$AE:$AE,通讯通路门店!$S:$S,$G926)</f>
        <v>0</v>
      </c>
      <c r="BM926" s="99">
        <f>SUMIFS(通讯通路门店!$AF:$AF,通讯通路门店!$S:$S,$G926)</f>
        <v>0</v>
      </c>
      <c r="BN926" s="99">
        <f>SUMIFS(通讯通路门店!$AG:$AG,通讯通路门店!$S:$S,$G926)</f>
        <v>0</v>
      </c>
      <c r="BO926" s="99">
        <f>SUMIFS(通讯通路门店!$AH:$AH,通讯通路门店!$S:$S,$G926)</f>
        <v>0</v>
      </c>
      <c r="BP926" s="99">
        <f>SUMIFS(通讯通路门店!$AI:$AI,通讯通路门店!$S:$S,$G926)</f>
        <v>0</v>
      </c>
      <c r="BQ926" s="83"/>
    </row>
    <row r="927" spans="1:69">
      <c r="A927" s="99" t="str">
        <f>IFERROR(_xlfn.XLOOKUP($G927,通讯通路门店!$S$4:$S$993931,通讯通路门店!$A$4:$A$993931,0,0),"")</f>
        <v>海南省</v>
      </c>
      <c r="B927" s="99" t="str">
        <f>IFERROR(_xlfn.XLOOKUP($G927,通讯通路门店!$S$4:$S$993931,通讯通路门店!$B$4:$B$993931,0,0),"")</f>
        <v>东方市</v>
      </c>
      <c r="C927" s="99" t="str">
        <f>IFERROR(_xlfn.XLOOKUP($G927,通讯通路门店!$S$4:$S$993931,通讯通路门店!$C$4:$C$993931,0,0),"")</f>
        <v>东方市</v>
      </c>
      <c r="D927" s="99" t="str">
        <f>IFERROR(_xlfn.XLOOKUP($G927,通讯通路门店!$S$4:$S$993931,通讯通路门店!$D$4:$D$993931,0,0),"")</f>
        <v>八所镇</v>
      </c>
      <c r="E927" s="83"/>
      <c r="F927" s="83"/>
      <c r="G927" s="101"/>
      <c r="H927" s="102">
        <f>IFERROR(_xlfn.XLOOKUP($G927,通讯通路门店!$S$4:$S$993931,通讯通路门店!$R$4:$R$993931,0,0),"")</f>
        <v>0</v>
      </c>
      <c r="I927" s="83"/>
      <c r="J927" s="83"/>
      <c r="K927" s="83"/>
      <c r="L927" s="83"/>
      <c r="M927" s="83"/>
      <c r="N927" s="83"/>
      <c r="O927" s="83"/>
      <c r="P927" s="83"/>
      <c r="Q927" s="83"/>
      <c r="R927" s="83"/>
      <c r="S927" s="83"/>
      <c r="T927" s="83"/>
      <c r="U927" s="99">
        <f>COUNTIF(通讯通路门店!$S:$S,$G927)</f>
        <v>0</v>
      </c>
      <c r="V927" s="99">
        <f>COUNTIFS(通讯通路门店!$S:$S,$G927,通讯通路门店!$J:$J,"综合卖场")</f>
        <v>0</v>
      </c>
      <c r="W927" s="99">
        <f>SUMIFS(通讯通路门店!$AJ:$AJ,通讯通路门店!$S:$S,通讯客户沙盘!$G927)</f>
        <v>0</v>
      </c>
      <c r="X927" s="99">
        <f t="shared" si="70"/>
        <v>0</v>
      </c>
      <c r="Y927" s="99">
        <f>COUNTIFS(通讯通路门店!$S:$S,$G927,通讯通路门店!$J:$J,"荣耀体验店")+COUNTIFS(通讯通路门店!$S:$S,$G927,通讯通路门店!$J:$J,"荣耀授权专卖店")</f>
        <v>0</v>
      </c>
      <c r="Z927" s="99">
        <f>COUNTIFS(通讯通路门店!$S:$S,$G927,通讯通路门店!$J:$J,"VIVO体验店")</f>
        <v>0</v>
      </c>
      <c r="AA927" s="99">
        <f>COUNTIFS(通讯通路门店!$S:$S,$G927,通讯通路门店!$J:$J,"OPPO体验店")</f>
        <v>0</v>
      </c>
      <c r="AB927" s="99">
        <f>COUNTIFS(通讯通路门店!$S:$S,$G927,通讯通路门店!$J:$J,"华为授权体验店")+COUNTIFS(通讯通路门店!$S:$S,$G927,通讯通路门店!$J:$J,"华为堡垒店")</f>
        <v>0</v>
      </c>
      <c r="AC927" s="99">
        <f>COUNTIFS(通讯通路门店!$S:$S,$G927,通讯通路门店!$J:$J,"小米体验店")</f>
        <v>0</v>
      </c>
      <c r="AD927" s="99">
        <f>COUNTIFS(通讯通路门店!$S:$S,$G927,通讯通路门店!$J:$J,"苹果体验店")</f>
        <v>0</v>
      </c>
      <c r="AE927" s="99">
        <f>COUNTIFS(通讯通路门店!$S:$S,$G927,通讯通路门店!$J:$J,"其他品牌专卖店")</f>
        <v>0</v>
      </c>
      <c r="AF927" s="99">
        <f>SUMIFS(通讯通路门店!$BI:$BI,通讯通路门店!$S:$S,$G927)</f>
        <v>0</v>
      </c>
      <c r="AG927" s="99">
        <f>SUMIFS(通讯通路门店!$BH:$BH,通讯通路门店!$S:$S,$G927)</f>
        <v>0</v>
      </c>
      <c r="AH927" s="99">
        <f t="shared" si="71"/>
        <v>0</v>
      </c>
      <c r="AI927" s="99">
        <f>SUMIFS(通讯通路门店!$BB:$BB,通讯通路门店!$S:$S,$G927)</f>
        <v>0</v>
      </c>
      <c r="AJ927" s="99">
        <f>SUMIFS(通讯通路门店!$BE:$BE,通讯通路门店!$S:$S,$G927)</f>
        <v>0</v>
      </c>
      <c r="AK927" s="99">
        <f>SUMIFS(通讯通路门店!$BG:$BG,通讯通路门店!$S:$S,$G927)</f>
        <v>0</v>
      </c>
      <c r="AL927" s="99">
        <f>SUMIFS(通讯通路门店!$BC:$BC,通讯通路门店!$S:$S,$G927)</f>
        <v>0</v>
      </c>
      <c r="AM927" s="99">
        <f>SUMIFS(通讯通路门店!$BD:$BD,通讯通路门店!$S:$S,$G927)</f>
        <v>0</v>
      </c>
      <c r="AN927" s="99">
        <f>SUMIFS(通讯通路门店!$BF:$BF,通讯通路门店!$S:$S,$G927)</f>
        <v>0</v>
      </c>
      <c r="AO927" s="99">
        <f t="shared" si="72"/>
        <v>0</v>
      </c>
      <c r="AP927" s="99">
        <f>SUMIFS(通讯通路门店!$K:$K,通讯通路门店!$S:$S,$G927)</f>
        <v>0</v>
      </c>
      <c r="AQ927" s="83"/>
      <c r="AR927" s="99">
        <f>SUMIFS(通讯通路门店!$T:$T,通讯通路门店!$S:$S,$G927)</f>
        <v>0</v>
      </c>
      <c r="AS927" s="99">
        <f>SUMIFS(通讯通路门店!$U:$U,通讯通路门店!$S:$S,$G927)</f>
        <v>0</v>
      </c>
      <c r="AT927" s="99">
        <f>SUMIFS(通讯通路门店!$V:$V,通讯通路门店!$S:$S,$G927)</f>
        <v>0</v>
      </c>
      <c r="AU927" s="99">
        <f>SUMIFS(通讯通路门店!$W:$W,通讯通路门店!$S:$S,$G927)</f>
        <v>0</v>
      </c>
      <c r="AV927" s="99">
        <f>SUMIFS(通讯通路门店!$Z:$Z,通讯通路门店!$S:$S,$G927)</f>
        <v>0</v>
      </c>
      <c r="AW927" s="99">
        <f>SUMIFS(通讯通路门店!$AB:$AB,通讯通路门店!$S:$S,$G927)</f>
        <v>0</v>
      </c>
      <c r="AX927" s="99">
        <f>SUMIFS(通讯通路门店!$X:$X,通讯通路门店!$S:$S,$G927)</f>
        <v>0</v>
      </c>
      <c r="AY927" s="99">
        <f>SUMIFS(通讯通路门店!$Y:$Y,通讯通路门店!$S:$S,$G927)</f>
        <v>0</v>
      </c>
      <c r="AZ927" s="99">
        <f>SUMIFS(通讯通路门店!$AA:$AA,通讯通路门店!$S:$S,$G927)</f>
        <v>0</v>
      </c>
      <c r="BA927" s="99">
        <f t="shared" si="73"/>
        <v>0</v>
      </c>
      <c r="BB927" s="99">
        <f t="shared" si="74"/>
        <v>0</v>
      </c>
      <c r="BC927" s="99">
        <f>SUMIFS(通讯通路门店!$W:$W,通讯通路门店!$S:$S,$G927,通讯通路门店!$J:$J,"荣耀体验店")+SUMIFS(通讯通路门店!$W:$W,通讯通路门店!$S:$S,$G927,通讯通路门店!$J:$J,"荣耀授权专卖店")</f>
        <v>0</v>
      </c>
      <c r="BD927" s="99">
        <f>SUMIFS(通讯通路门店!$Z:$Z,通讯通路门店!$S:$S,$G927,通讯通路门店!$J:$J,"VIVO体验店")</f>
        <v>0</v>
      </c>
      <c r="BE927" s="99">
        <f>SUMIFS(通讯通路门店!$AB:$AB,通讯通路门店!$S:$S,$G927,通讯通路门店!$J:$J,"OPPO体验店")</f>
        <v>0</v>
      </c>
      <c r="BF927" s="99">
        <f>SUMIFS(通讯通路门店!$X:$X,通讯通路门店!$S:$S,$G927,通讯通路门店!$J:$J,"华为授权体验店")+SUMIFS(通讯通路门店!$AA:$AA,通讯通路门店!$S:$S,$G927,通讯通路门店!$J:$J,"华为堡垒店")</f>
        <v>0</v>
      </c>
      <c r="BG927" s="99">
        <f>SUMIFS(通讯通路门店!$Y:$Y,通讯通路门店!$S:$S,$G927,通讯通路门店!$J:$J,"小米体验店")</f>
        <v>0</v>
      </c>
      <c r="BH927" s="99">
        <f>SUMIFS(通讯通路门店!$AA:$AA,通讯通路门店!$S:$S,$G927,通讯通路门店!$J:$J,"苹果体验店")</f>
        <v>0</v>
      </c>
      <c r="BI927" s="99">
        <f>SUMIFS(通讯通路门店!$K:$K,通讯通路门店!$S:$S,$G927,通讯通路门店!$J:$J,"其他品牌专卖店")</f>
        <v>0</v>
      </c>
      <c r="BJ927" s="99">
        <f>SUMIFS(通讯通路门店!$AC:$AC,通讯通路门店!$S:$S,$G927)</f>
        <v>0</v>
      </c>
      <c r="BK927" s="99">
        <f>SUMIFS(通讯通路门店!$AD:$AD,通讯通路门店!$S:$S,$G927)</f>
        <v>0</v>
      </c>
      <c r="BL927" s="99">
        <f>SUMIFS(通讯通路门店!$AE:$AE,通讯通路门店!$S:$S,$G927)</f>
        <v>0</v>
      </c>
      <c r="BM927" s="99">
        <f>SUMIFS(通讯通路门店!$AF:$AF,通讯通路门店!$S:$S,$G927)</f>
        <v>0</v>
      </c>
      <c r="BN927" s="99">
        <f>SUMIFS(通讯通路门店!$AG:$AG,通讯通路门店!$S:$S,$G927)</f>
        <v>0</v>
      </c>
      <c r="BO927" s="99">
        <f>SUMIFS(通讯通路门店!$AH:$AH,通讯通路门店!$S:$S,$G927)</f>
        <v>0</v>
      </c>
      <c r="BP927" s="99">
        <f>SUMIFS(通讯通路门店!$AI:$AI,通讯通路门店!$S:$S,$G927)</f>
        <v>0</v>
      </c>
      <c r="BQ927" s="83"/>
    </row>
    <row r="928" spans="1:69">
      <c r="A928" s="99" t="str">
        <f>IFERROR(_xlfn.XLOOKUP($G928,通讯通路门店!$S$4:$S$993931,通讯通路门店!$A$4:$A$993931,0,0),"")</f>
        <v>海南省</v>
      </c>
      <c r="B928" s="99" t="str">
        <f>IFERROR(_xlfn.XLOOKUP($G928,通讯通路门店!$S$4:$S$993931,通讯通路门店!$B$4:$B$993931,0,0),"")</f>
        <v>东方市</v>
      </c>
      <c r="C928" s="99" t="str">
        <f>IFERROR(_xlfn.XLOOKUP($G928,通讯通路门店!$S$4:$S$993931,通讯通路门店!$C$4:$C$993931,0,0),"")</f>
        <v>东方市</v>
      </c>
      <c r="D928" s="99" t="str">
        <f>IFERROR(_xlfn.XLOOKUP($G928,通讯通路门店!$S$4:$S$993931,通讯通路门店!$D$4:$D$993931,0,0),"")</f>
        <v>八所镇</v>
      </c>
      <c r="E928" s="83"/>
      <c r="F928" s="83"/>
      <c r="G928" s="101"/>
      <c r="H928" s="102">
        <f>IFERROR(_xlfn.XLOOKUP($G928,通讯通路门店!$S$4:$S$993931,通讯通路门店!$R$4:$R$993931,0,0),"")</f>
        <v>0</v>
      </c>
      <c r="I928" s="83"/>
      <c r="J928" s="83"/>
      <c r="K928" s="83"/>
      <c r="L928" s="83"/>
      <c r="M928" s="83"/>
      <c r="N928" s="83"/>
      <c r="O928" s="83"/>
      <c r="P928" s="83"/>
      <c r="Q928" s="83"/>
      <c r="R928" s="83"/>
      <c r="S928" s="83"/>
      <c r="T928" s="83"/>
      <c r="U928" s="99">
        <f>COUNTIF(通讯通路门店!$S:$S,$G928)</f>
        <v>0</v>
      </c>
      <c r="V928" s="99">
        <f>COUNTIFS(通讯通路门店!$S:$S,$G928,通讯通路门店!$J:$J,"综合卖场")</f>
        <v>0</v>
      </c>
      <c r="W928" s="99">
        <f>SUMIFS(通讯通路门店!$AJ:$AJ,通讯通路门店!$S:$S,通讯客户沙盘!$G928)</f>
        <v>0</v>
      </c>
      <c r="X928" s="99">
        <f t="shared" si="70"/>
        <v>0</v>
      </c>
      <c r="Y928" s="99">
        <f>COUNTIFS(通讯通路门店!$S:$S,$G928,通讯通路门店!$J:$J,"荣耀体验店")+COUNTIFS(通讯通路门店!$S:$S,$G928,通讯通路门店!$J:$J,"荣耀授权专卖店")</f>
        <v>0</v>
      </c>
      <c r="Z928" s="99">
        <f>COUNTIFS(通讯通路门店!$S:$S,$G928,通讯通路门店!$J:$J,"VIVO体验店")</f>
        <v>0</v>
      </c>
      <c r="AA928" s="99">
        <f>COUNTIFS(通讯通路门店!$S:$S,$G928,通讯通路门店!$J:$J,"OPPO体验店")</f>
        <v>0</v>
      </c>
      <c r="AB928" s="99">
        <f>COUNTIFS(通讯通路门店!$S:$S,$G928,通讯通路门店!$J:$J,"华为授权体验店")+COUNTIFS(通讯通路门店!$S:$S,$G928,通讯通路门店!$J:$J,"华为堡垒店")</f>
        <v>0</v>
      </c>
      <c r="AC928" s="99">
        <f>COUNTIFS(通讯通路门店!$S:$S,$G928,通讯通路门店!$J:$J,"小米体验店")</f>
        <v>0</v>
      </c>
      <c r="AD928" s="99">
        <f>COUNTIFS(通讯通路门店!$S:$S,$G928,通讯通路门店!$J:$J,"苹果体验店")</f>
        <v>0</v>
      </c>
      <c r="AE928" s="99">
        <f>COUNTIFS(通讯通路门店!$S:$S,$G928,通讯通路门店!$J:$J,"其他品牌专卖店")</f>
        <v>0</v>
      </c>
      <c r="AF928" s="99">
        <f>SUMIFS(通讯通路门店!$BI:$BI,通讯通路门店!$S:$S,$G928)</f>
        <v>0</v>
      </c>
      <c r="AG928" s="99">
        <f>SUMIFS(通讯通路门店!$BH:$BH,通讯通路门店!$S:$S,$G928)</f>
        <v>0</v>
      </c>
      <c r="AH928" s="99">
        <f t="shared" si="71"/>
        <v>0</v>
      </c>
      <c r="AI928" s="99">
        <f>SUMIFS(通讯通路门店!$BB:$BB,通讯通路门店!$S:$S,$G928)</f>
        <v>0</v>
      </c>
      <c r="AJ928" s="99">
        <f>SUMIFS(通讯通路门店!$BE:$BE,通讯通路门店!$S:$S,$G928)</f>
        <v>0</v>
      </c>
      <c r="AK928" s="99">
        <f>SUMIFS(通讯通路门店!$BG:$BG,通讯通路门店!$S:$S,$G928)</f>
        <v>0</v>
      </c>
      <c r="AL928" s="99">
        <f>SUMIFS(通讯通路门店!$BC:$BC,通讯通路门店!$S:$S,$G928)</f>
        <v>0</v>
      </c>
      <c r="AM928" s="99">
        <f>SUMIFS(通讯通路门店!$BD:$BD,通讯通路门店!$S:$S,$G928)</f>
        <v>0</v>
      </c>
      <c r="AN928" s="99">
        <f>SUMIFS(通讯通路门店!$BF:$BF,通讯通路门店!$S:$S,$G928)</f>
        <v>0</v>
      </c>
      <c r="AO928" s="99">
        <f t="shared" si="72"/>
        <v>0</v>
      </c>
      <c r="AP928" s="99">
        <f>SUMIFS(通讯通路门店!$K:$K,通讯通路门店!$S:$S,$G928)</f>
        <v>0</v>
      </c>
      <c r="AQ928" s="83"/>
      <c r="AR928" s="99">
        <f>SUMIFS(通讯通路门店!$T:$T,通讯通路门店!$S:$S,$G928)</f>
        <v>0</v>
      </c>
      <c r="AS928" s="99">
        <f>SUMIFS(通讯通路门店!$U:$U,通讯通路门店!$S:$S,$G928)</f>
        <v>0</v>
      </c>
      <c r="AT928" s="99">
        <f>SUMIFS(通讯通路门店!$V:$V,通讯通路门店!$S:$S,$G928)</f>
        <v>0</v>
      </c>
      <c r="AU928" s="99">
        <f>SUMIFS(通讯通路门店!$W:$W,通讯通路门店!$S:$S,$G928)</f>
        <v>0</v>
      </c>
      <c r="AV928" s="99">
        <f>SUMIFS(通讯通路门店!$Z:$Z,通讯通路门店!$S:$S,$G928)</f>
        <v>0</v>
      </c>
      <c r="AW928" s="99">
        <f>SUMIFS(通讯通路门店!$AB:$AB,通讯通路门店!$S:$S,$G928)</f>
        <v>0</v>
      </c>
      <c r="AX928" s="99">
        <f>SUMIFS(通讯通路门店!$X:$X,通讯通路门店!$S:$S,$G928)</f>
        <v>0</v>
      </c>
      <c r="AY928" s="99">
        <f>SUMIFS(通讯通路门店!$Y:$Y,通讯通路门店!$S:$S,$G928)</f>
        <v>0</v>
      </c>
      <c r="AZ928" s="99">
        <f>SUMIFS(通讯通路门店!$AA:$AA,通讯通路门店!$S:$S,$G928)</f>
        <v>0</v>
      </c>
      <c r="BA928" s="99">
        <f t="shared" si="73"/>
        <v>0</v>
      </c>
      <c r="BB928" s="99">
        <f t="shared" si="74"/>
        <v>0</v>
      </c>
      <c r="BC928" s="99">
        <f>SUMIFS(通讯通路门店!$W:$W,通讯通路门店!$S:$S,$G928,通讯通路门店!$J:$J,"荣耀体验店")+SUMIFS(通讯通路门店!$W:$W,通讯通路门店!$S:$S,$G928,通讯通路门店!$J:$J,"荣耀授权专卖店")</f>
        <v>0</v>
      </c>
      <c r="BD928" s="99">
        <f>SUMIFS(通讯通路门店!$Z:$Z,通讯通路门店!$S:$S,$G928,通讯通路门店!$J:$J,"VIVO体验店")</f>
        <v>0</v>
      </c>
      <c r="BE928" s="99">
        <f>SUMIFS(通讯通路门店!$AB:$AB,通讯通路门店!$S:$S,$G928,通讯通路门店!$J:$J,"OPPO体验店")</f>
        <v>0</v>
      </c>
      <c r="BF928" s="99">
        <f>SUMIFS(通讯通路门店!$X:$X,通讯通路门店!$S:$S,$G928,通讯通路门店!$J:$J,"华为授权体验店")+SUMIFS(通讯通路门店!$AA:$AA,通讯通路门店!$S:$S,$G928,通讯通路门店!$J:$J,"华为堡垒店")</f>
        <v>0</v>
      </c>
      <c r="BG928" s="99">
        <f>SUMIFS(通讯通路门店!$Y:$Y,通讯通路门店!$S:$S,$G928,通讯通路门店!$J:$J,"小米体验店")</f>
        <v>0</v>
      </c>
      <c r="BH928" s="99">
        <f>SUMIFS(通讯通路门店!$AA:$AA,通讯通路门店!$S:$S,$G928,通讯通路门店!$J:$J,"苹果体验店")</f>
        <v>0</v>
      </c>
      <c r="BI928" s="99">
        <f>SUMIFS(通讯通路门店!$K:$K,通讯通路门店!$S:$S,$G928,通讯通路门店!$J:$J,"其他品牌专卖店")</f>
        <v>0</v>
      </c>
      <c r="BJ928" s="99">
        <f>SUMIFS(通讯通路门店!$AC:$AC,通讯通路门店!$S:$S,$G928)</f>
        <v>0</v>
      </c>
      <c r="BK928" s="99">
        <f>SUMIFS(通讯通路门店!$AD:$AD,通讯通路门店!$S:$S,$G928)</f>
        <v>0</v>
      </c>
      <c r="BL928" s="99">
        <f>SUMIFS(通讯通路门店!$AE:$AE,通讯通路门店!$S:$S,$G928)</f>
        <v>0</v>
      </c>
      <c r="BM928" s="99">
        <f>SUMIFS(通讯通路门店!$AF:$AF,通讯通路门店!$S:$S,$G928)</f>
        <v>0</v>
      </c>
      <c r="BN928" s="99">
        <f>SUMIFS(通讯通路门店!$AG:$AG,通讯通路门店!$S:$S,$G928)</f>
        <v>0</v>
      </c>
      <c r="BO928" s="99">
        <f>SUMIFS(通讯通路门店!$AH:$AH,通讯通路门店!$S:$S,$G928)</f>
        <v>0</v>
      </c>
      <c r="BP928" s="99">
        <f>SUMIFS(通讯通路门店!$AI:$AI,通讯通路门店!$S:$S,$G928)</f>
        <v>0</v>
      </c>
      <c r="BQ928" s="83"/>
    </row>
    <row r="929" spans="1:69">
      <c r="A929" s="99" t="str">
        <f>IFERROR(_xlfn.XLOOKUP($G929,通讯通路门店!$S$4:$S$993931,通讯通路门店!$A$4:$A$993931,0,0),"")</f>
        <v>海南省</v>
      </c>
      <c r="B929" s="99" t="str">
        <f>IFERROR(_xlfn.XLOOKUP($G929,通讯通路门店!$S$4:$S$993931,通讯通路门店!$B$4:$B$993931,0,0),"")</f>
        <v>东方市</v>
      </c>
      <c r="C929" s="99" t="str">
        <f>IFERROR(_xlfn.XLOOKUP($G929,通讯通路门店!$S$4:$S$993931,通讯通路门店!$C$4:$C$993931,0,0),"")</f>
        <v>东方市</v>
      </c>
      <c r="D929" s="99" t="str">
        <f>IFERROR(_xlfn.XLOOKUP($G929,通讯通路门店!$S$4:$S$993931,通讯通路门店!$D$4:$D$993931,0,0),"")</f>
        <v>八所镇</v>
      </c>
      <c r="E929" s="83"/>
      <c r="F929" s="83"/>
      <c r="G929" s="101"/>
      <c r="H929" s="102">
        <f>IFERROR(_xlfn.XLOOKUP($G929,通讯通路门店!$S$4:$S$993931,通讯通路门店!$R$4:$R$993931,0,0),"")</f>
        <v>0</v>
      </c>
      <c r="I929" s="83"/>
      <c r="J929" s="83"/>
      <c r="K929" s="83"/>
      <c r="L929" s="83"/>
      <c r="M929" s="83"/>
      <c r="N929" s="83"/>
      <c r="O929" s="83"/>
      <c r="P929" s="83"/>
      <c r="Q929" s="83"/>
      <c r="R929" s="83"/>
      <c r="S929" s="83"/>
      <c r="T929" s="83"/>
      <c r="U929" s="99">
        <f>COUNTIF(通讯通路门店!$S:$S,$G929)</f>
        <v>0</v>
      </c>
      <c r="V929" s="99">
        <f>COUNTIFS(通讯通路门店!$S:$S,$G929,通讯通路门店!$J:$J,"综合卖场")</f>
        <v>0</v>
      </c>
      <c r="W929" s="99">
        <f>SUMIFS(通讯通路门店!$AJ:$AJ,通讯通路门店!$S:$S,通讯客户沙盘!$G929)</f>
        <v>0</v>
      </c>
      <c r="X929" s="99">
        <f t="shared" si="70"/>
        <v>0</v>
      </c>
      <c r="Y929" s="99">
        <f>COUNTIFS(通讯通路门店!$S:$S,$G929,通讯通路门店!$J:$J,"荣耀体验店")+COUNTIFS(通讯通路门店!$S:$S,$G929,通讯通路门店!$J:$J,"荣耀授权专卖店")</f>
        <v>0</v>
      </c>
      <c r="Z929" s="99">
        <f>COUNTIFS(通讯通路门店!$S:$S,$G929,通讯通路门店!$J:$J,"VIVO体验店")</f>
        <v>0</v>
      </c>
      <c r="AA929" s="99">
        <f>COUNTIFS(通讯通路门店!$S:$S,$G929,通讯通路门店!$J:$J,"OPPO体验店")</f>
        <v>0</v>
      </c>
      <c r="AB929" s="99">
        <f>COUNTIFS(通讯通路门店!$S:$S,$G929,通讯通路门店!$J:$J,"华为授权体验店")+COUNTIFS(通讯通路门店!$S:$S,$G929,通讯通路门店!$J:$J,"华为堡垒店")</f>
        <v>0</v>
      </c>
      <c r="AC929" s="99">
        <f>COUNTIFS(通讯通路门店!$S:$S,$G929,通讯通路门店!$J:$J,"小米体验店")</f>
        <v>0</v>
      </c>
      <c r="AD929" s="99">
        <f>COUNTIFS(通讯通路门店!$S:$S,$G929,通讯通路门店!$J:$J,"苹果体验店")</f>
        <v>0</v>
      </c>
      <c r="AE929" s="99">
        <f>COUNTIFS(通讯通路门店!$S:$S,$G929,通讯通路门店!$J:$J,"其他品牌专卖店")</f>
        <v>0</v>
      </c>
      <c r="AF929" s="99">
        <f>SUMIFS(通讯通路门店!$BI:$BI,通讯通路门店!$S:$S,$G929)</f>
        <v>0</v>
      </c>
      <c r="AG929" s="99">
        <f>SUMIFS(通讯通路门店!$BH:$BH,通讯通路门店!$S:$S,$G929)</f>
        <v>0</v>
      </c>
      <c r="AH929" s="99">
        <f t="shared" si="71"/>
        <v>0</v>
      </c>
      <c r="AI929" s="99">
        <f>SUMIFS(通讯通路门店!$BB:$BB,通讯通路门店!$S:$S,$G929)</f>
        <v>0</v>
      </c>
      <c r="AJ929" s="99">
        <f>SUMIFS(通讯通路门店!$BE:$BE,通讯通路门店!$S:$S,$G929)</f>
        <v>0</v>
      </c>
      <c r="AK929" s="99">
        <f>SUMIFS(通讯通路门店!$BG:$BG,通讯通路门店!$S:$S,$G929)</f>
        <v>0</v>
      </c>
      <c r="AL929" s="99">
        <f>SUMIFS(通讯通路门店!$BC:$BC,通讯通路门店!$S:$S,$G929)</f>
        <v>0</v>
      </c>
      <c r="AM929" s="99">
        <f>SUMIFS(通讯通路门店!$BD:$BD,通讯通路门店!$S:$S,$G929)</f>
        <v>0</v>
      </c>
      <c r="AN929" s="99">
        <f>SUMIFS(通讯通路门店!$BF:$BF,通讯通路门店!$S:$S,$G929)</f>
        <v>0</v>
      </c>
      <c r="AO929" s="99">
        <f t="shared" si="72"/>
        <v>0</v>
      </c>
      <c r="AP929" s="99">
        <f>SUMIFS(通讯通路门店!$K:$K,通讯通路门店!$S:$S,$G929)</f>
        <v>0</v>
      </c>
      <c r="AQ929" s="83"/>
      <c r="AR929" s="99">
        <f>SUMIFS(通讯通路门店!$T:$T,通讯通路门店!$S:$S,$G929)</f>
        <v>0</v>
      </c>
      <c r="AS929" s="99">
        <f>SUMIFS(通讯通路门店!$U:$U,通讯通路门店!$S:$S,$G929)</f>
        <v>0</v>
      </c>
      <c r="AT929" s="99">
        <f>SUMIFS(通讯通路门店!$V:$V,通讯通路门店!$S:$S,$G929)</f>
        <v>0</v>
      </c>
      <c r="AU929" s="99">
        <f>SUMIFS(通讯通路门店!$W:$W,通讯通路门店!$S:$S,$G929)</f>
        <v>0</v>
      </c>
      <c r="AV929" s="99">
        <f>SUMIFS(通讯通路门店!$Z:$Z,通讯通路门店!$S:$S,$G929)</f>
        <v>0</v>
      </c>
      <c r="AW929" s="99">
        <f>SUMIFS(通讯通路门店!$AB:$AB,通讯通路门店!$S:$S,$G929)</f>
        <v>0</v>
      </c>
      <c r="AX929" s="99">
        <f>SUMIFS(通讯通路门店!$X:$X,通讯通路门店!$S:$S,$G929)</f>
        <v>0</v>
      </c>
      <c r="AY929" s="99">
        <f>SUMIFS(通讯通路门店!$Y:$Y,通讯通路门店!$S:$S,$G929)</f>
        <v>0</v>
      </c>
      <c r="AZ929" s="99">
        <f>SUMIFS(通讯通路门店!$AA:$AA,通讯通路门店!$S:$S,$G929)</f>
        <v>0</v>
      </c>
      <c r="BA929" s="99">
        <f t="shared" si="73"/>
        <v>0</v>
      </c>
      <c r="BB929" s="99">
        <f t="shared" si="74"/>
        <v>0</v>
      </c>
      <c r="BC929" s="99">
        <f>SUMIFS(通讯通路门店!$W:$W,通讯通路门店!$S:$S,$G929,通讯通路门店!$J:$J,"荣耀体验店")+SUMIFS(通讯通路门店!$W:$W,通讯通路门店!$S:$S,$G929,通讯通路门店!$J:$J,"荣耀授权专卖店")</f>
        <v>0</v>
      </c>
      <c r="BD929" s="99">
        <f>SUMIFS(通讯通路门店!$Z:$Z,通讯通路门店!$S:$S,$G929,通讯通路门店!$J:$J,"VIVO体验店")</f>
        <v>0</v>
      </c>
      <c r="BE929" s="99">
        <f>SUMIFS(通讯通路门店!$AB:$AB,通讯通路门店!$S:$S,$G929,通讯通路门店!$J:$J,"OPPO体验店")</f>
        <v>0</v>
      </c>
      <c r="BF929" s="99">
        <f>SUMIFS(通讯通路门店!$X:$X,通讯通路门店!$S:$S,$G929,通讯通路门店!$J:$J,"华为授权体验店")+SUMIFS(通讯通路门店!$AA:$AA,通讯通路门店!$S:$S,$G929,通讯通路门店!$J:$J,"华为堡垒店")</f>
        <v>0</v>
      </c>
      <c r="BG929" s="99">
        <f>SUMIFS(通讯通路门店!$Y:$Y,通讯通路门店!$S:$S,$G929,通讯通路门店!$J:$J,"小米体验店")</f>
        <v>0</v>
      </c>
      <c r="BH929" s="99">
        <f>SUMIFS(通讯通路门店!$AA:$AA,通讯通路门店!$S:$S,$G929,通讯通路门店!$J:$J,"苹果体验店")</f>
        <v>0</v>
      </c>
      <c r="BI929" s="99">
        <f>SUMIFS(通讯通路门店!$K:$K,通讯通路门店!$S:$S,$G929,通讯通路门店!$J:$J,"其他品牌专卖店")</f>
        <v>0</v>
      </c>
      <c r="BJ929" s="99">
        <f>SUMIFS(通讯通路门店!$AC:$AC,通讯通路门店!$S:$S,$G929)</f>
        <v>0</v>
      </c>
      <c r="BK929" s="99">
        <f>SUMIFS(通讯通路门店!$AD:$AD,通讯通路门店!$S:$S,$G929)</f>
        <v>0</v>
      </c>
      <c r="BL929" s="99">
        <f>SUMIFS(通讯通路门店!$AE:$AE,通讯通路门店!$S:$S,$G929)</f>
        <v>0</v>
      </c>
      <c r="BM929" s="99">
        <f>SUMIFS(通讯通路门店!$AF:$AF,通讯通路门店!$S:$S,$G929)</f>
        <v>0</v>
      </c>
      <c r="BN929" s="99">
        <f>SUMIFS(通讯通路门店!$AG:$AG,通讯通路门店!$S:$S,$G929)</f>
        <v>0</v>
      </c>
      <c r="BO929" s="99">
        <f>SUMIFS(通讯通路门店!$AH:$AH,通讯通路门店!$S:$S,$G929)</f>
        <v>0</v>
      </c>
      <c r="BP929" s="99">
        <f>SUMIFS(通讯通路门店!$AI:$AI,通讯通路门店!$S:$S,$G929)</f>
        <v>0</v>
      </c>
      <c r="BQ929" s="83"/>
    </row>
    <row r="930" spans="1:69">
      <c r="A930" s="99" t="str">
        <f>IFERROR(_xlfn.XLOOKUP($G930,通讯通路门店!$S$4:$S$993931,通讯通路门店!$A$4:$A$993931,0,0),"")</f>
        <v>海南省</v>
      </c>
      <c r="B930" s="99" t="str">
        <f>IFERROR(_xlfn.XLOOKUP($G930,通讯通路门店!$S$4:$S$993931,通讯通路门店!$B$4:$B$993931,0,0),"")</f>
        <v>东方市</v>
      </c>
      <c r="C930" s="99" t="str">
        <f>IFERROR(_xlfn.XLOOKUP($G930,通讯通路门店!$S$4:$S$993931,通讯通路门店!$C$4:$C$993931,0,0),"")</f>
        <v>东方市</v>
      </c>
      <c r="D930" s="99" t="str">
        <f>IFERROR(_xlfn.XLOOKUP($G930,通讯通路门店!$S$4:$S$993931,通讯通路门店!$D$4:$D$993931,0,0),"")</f>
        <v>八所镇</v>
      </c>
      <c r="E930" s="83"/>
      <c r="F930" s="83"/>
      <c r="G930" s="101"/>
      <c r="H930" s="102">
        <f>IFERROR(_xlfn.XLOOKUP($G930,通讯通路门店!$S$4:$S$993931,通讯通路门店!$R$4:$R$993931,0,0),"")</f>
        <v>0</v>
      </c>
      <c r="I930" s="83"/>
      <c r="J930" s="83"/>
      <c r="K930" s="83"/>
      <c r="L930" s="83"/>
      <c r="M930" s="83"/>
      <c r="N930" s="83"/>
      <c r="O930" s="83"/>
      <c r="P930" s="83"/>
      <c r="Q930" s="83"/>
      <c r="R930" s="83"/>
      <c r="S930" s="83"/>
      <c r="T930" s="83"/>
      <c r="U930" s="99">
        <f>COUNTIF(通讯通路门店!$S:$S,$G930)</f>
        <v>0</v>
      </c>
      <c r="V930" s="99">
        <f>COUNTIFS(通讯通路门店!$S:$S,$G930,通讯通路门店!$J:$J,"综合卖场")</f>
        <v>0</v>
      </c>
      <c r="W930" s="99">
        <f>SUMIFS(通讯通路门店!$AJ:$AJ,通讯通路门店!$S:$S,通讯客户沙盘!$G930)</f>
        <v>0</v>
      </c>
      <c r="X930" s="99">
        <f t="shared" si="70"/>
        <v>0</v>
      </c>
      <c r="Y930" s="99">
        <f>COUNTIFS(通讯通路门店!$S:$S,$G930,通讯通路门店!$J:$J,"荣耀体验店")+COUNTIFS(通讯通路门店!$S:$S,$G930,通讯通路门店!$J:$J,"荣耀授权专卖店")</f>
        <v>0</v>
      </c>
      <c r="Z930" s="99">
        <f>COUNTIFS(通讯通路门店!$S:$S,$G930,通讯通路门店!$J:$J,"VIVO体验店")</f>
        <v>0</v>
      </c>
      <c r="AA930" s="99">
        <f>COUNTIFS(通讯通路门店!$S:$S,$G930,通讯通路门店!$J:$J,"OPPO体验店")</f>
        <v>0</v>
      </c>
      <c r="AB930" s="99">
        <f>COUNTIFS(通讯通路门店!$S:$S,$G930,通讯通路门店!$J:$J,"华为授权体验店")+COUNTIFS(通讯通路门店!$S:$S,$G930,通讯通路门店!$J:$J,"华为堡垒店")</f>
        <v>0</v>
      </c>
      <c r="AC930" s="99">
        <f>COUNTIFS(通讯通路门店!$S:$S,$G930,通讯通路门店!$J:$J,"小米体验店")</f>
        <v>0</v>
      </c>
      <c r="AD930" s="99">
        <f>COUNTIFS(通讯通路门店!$S:$S,$G930,通讯通路门店!$J:$J,"苹果体验店")</f>
        <v>0</v>
      </c>
      <c r="AE930" s="99">
        <f>COUNTIFS(通讯通路门店!$S:$S,$G930,通讯通路门店!$J:$J,"其他品牌专卖店")</f>
        <v>0</v>
      </c>
      <c r="AF930" s="99">
        <f>SUMIFS(通讯通路门店!$BI:$BI,通讯通路门店!$S:$S,$G930)</f>
        <v>0</v>
      </c>
      <c r="AG930" s="99">
        <f>SUMIFS(通讯通路门店!$BH:$BH,通讯通路门店!$S:$S,$G930)</f>
        <v>0</v>
      </c>
      <c r="AH930" s="99">
        <f t="shared" si="71"/>
        <v>0</v>
      </c>
      <c r="AI930" s="99">
        <f>SUMIFS(通讯通路门店!$BB:$BB,通讯通路门店!$S:$S,$G930)</f>
        <v>0</v>
      </c>
      <c r="AJ930" s="99">
        <f>SUMIFS(通讯通路门店!$BE:$BE,通讯通路门店!$S:$S,$G930)</f>
        <v>0</v>
      </c>
      <c r="AK930" s="99">
        <f>SUMIFS(通讯通路门店!$BG:$BG,通讯通路门店!$S:$S,$G930)</f>
        <v>0</v>
      </c>
      <c r="AL930" s="99">
        <f>SUMIFS(通讯通路门店!$BC:$BC,通讯通路门店!$S:$S,$G930)</f>
        <v>0</v>
      </c>
      <c r="AM930" s="99">
        <f>SUMIFS(通讯通路门店!$BD:$BD,通讯通路门店!$S:$S,$G930)</f>
        <v>0</v>
      </c>
      <c r="AN930" s="99">
        <f>SUMIFS(通讯通路门店!$BF:$BF,通讯通路门店!$S:$S,$G930)</f>
        <v>0</v>
      </c>
      <c r="AO930" s="99">
        <f t="shared" si="72"/>
        <v>0</v>
      </c>
      <c r="AP930" s="99">
        <f>SUMIFS(通讯通路门店!$K:$K,通讯通路门店!$S:$S,$G930)</f>
        <v>0</v>
      </c>
      <c r="AQ930" s="83"/>
      <c r="AR930" s="99">
        <f>SUMIFS(通讯通路门店!$T:$T,通讯通路门店!$S:$S,$G930)</f>
        <v>0</v>
      </c>
      <c r="AS930" s="99">
        <f>SUMIFS(通讯通路门店!$U:$U,通讯通路门店!$S:$S,$G930)</f>
        <v>0</v>
      </c>
      <c r="AT930" s="99">
        <f>SUMIFS(通讯通路门店!$V:$V,通讯通路门店!$S:$S,$G930)</f>
        <v>0</v>
      </c>
      <c r="AU930" s="99">
        <f>SUMIFS(通讯通路门店!$W:$W,通讯通路门店!$S:$S,$G930)</f>
        <v>0</v>
      </c>
      <c r="AV930" s="99">
        <f>SUMIFS(通讯通路门店!$Z:$Z,通讯通路门店!$S:$S,$G930)</f>
        <v>0</v>
      </c>
      <c r="AW930" s="99">
        <f>SUMIFS(通讯通路门店!$AB:$AB,通讯通路门店!$S:$S,$G930)</f>
        <v>0</v>
      </c>
      <c r="AX930" s="99">
        <f>SUMIFS(通讯通路门店!$X:$X,通讯通路门店!$S:$S,$G930)</f>
        <v>0</v>
      </c>
      <c r="AY930" s="99">
        <f>SUMIFS(通讯通路门店!$Y:$Y,通讯通路门店!$S:$S,$G930)</f>
        <v>0</v>
      </c>
      <c r="AZ930" s="99">
        <f>SUMIFS(通讯通路门店!$AA:$AA,通讯通路门店!$S:$S,$G930)</f>
        <v>0</v>
      </c>
      <c r="BA930" s="99">
        <f t="shared" si="73"/>
        <v>0</v>
      </c>
      <c r="BB930" s="99">
        <f t="shared" si="74"/>
        <v>0</v>
      </c>
      <c r="BC930" s="99">
        <f>SUMIFS(通讯通路门店!$W:$W,通讯通路门店!$S:$S,$G930,通讯通路门店!$J:$J,"荣耀体验店")+SUMIFS(通讯通路门店!$W:$W,通讯通路门店!$S:$S,$G930,通讯通路门店!$J:$J,"荣耀授权专卖店")</f>
        <v>0</v>
      </c>
      <c r="BD930" s="99">
        <f>SUMIFS(通讯通路门店!$Z:$Z,通讯通路门店!$S:$S,$G930,通讯通路门店!$J:$J,"VIVO体验店")</f>
        <v>0</v>
      </c>
      <c r="BE930" s="99">
        <f>SUMIFS(通讯通路门店!$AB:$AB,通讯通路门店!$S:$S,$G930,通讯通路门店!$J:$J,"OPPO体验店")</f>
        <v>0</v>
      </c>
      <c r="BF930" s="99">
        <f>SUMIFS(通讯通路门店!$X:$X,通讯通路门店!$S:$S,$G930,通讯通路门店!$J:$J,"华为授权体验店")+SUMIFS(通讯通路门店!$AA:$AA,通讯通路门店!$S:$S,$G930,通讯通路门店!$J:$J,"华为堡垒店")</f>
        <v>0</v>
      </c>
      <c r="BG930" s="99">
        <f>SUMIFS(通讯通路门店!$Y:$Y,通讯通路门店!$S:$S,$G930,通讯通路门店!$J:$J,"小米体验店")</f>
        <v>0</v>
      </c>
      <c r="BH930" s="99">
        <f>SUMIFS(通讯通路门店!$AA:$AA,通讯通路门店!$S:$S,$G930,通讯通路门店!$J:$J,"苹果体验店")</f>
        <v>0</v>
      </c>
      <c r="BI930" s="99">
        <f>SUMIFS(通讯通路门店!$K:$K,通讯通路门店!$S:$S,$G930,通讯通路门店!$J:$J,"其他品牌专卖店")</f>
        <v>0</v>
      </c>
      <c r="BJ930" s="99">
        <f>SUMIFS(通讯通路门店!$AC:$AC,通讯通路门店!$S:$S,$G930)</f>
        <v>0</v>
      </c>
      <c r="BK930" s="99">
        <f>SUMIFS(通讯通路门店!$AD:$AD,通讯通路门店!$S:$S,$G930)</f>
        <v>0</v>
      </c>
      <c r="BL930" s="99">
        <f>SUMIFS(通讯通路门店!$AE:$AE,通讯通路门店!$S:$S,$G930)</f>
        <v>0</v>
      </c>
      <c r="BM930" s="99">
        <f>SUMIFS(通讯通路门店!$AF:$AF,通讯通路门店!$S:$S,$G930)</f>
        <v>0</v>
      </c>
      <c r="BN930" s="99">
        <f>SUMIFS(通讯通路门店!$AG:$AG,通讯通路门店!$S:$S,$G930)</f>
        <v>0</v>
      </c>
      <c r="BO930" s="99">
        <f>SUMIFS(通讯通路门店!$AH:$AH,通讯通路门店!$S:$S,$G930)</f>
        <v>0</v>
      </c>
      <c r="BP930" s="99">
        <f>SUMIFS(通讯通路门店!$AI:$AI,通讯通路门店!$S:$S,$G930)</f>
        <v>0</v>
      </c>
      <c r="BQ930" s="83"/>
    </row>
    <row r="931" spans="1:69">
      <c r="A931" s="99" t="str">
        <f>IFERROR(_xlfn.XLOOKUP($G931,通讯通路门店!$S$4:$S$993931,通讯通路门店!$A$4:$A$993931,0,0),"")</f>
        <v>海南省</v>
      </c>
      <c r="B931" s="99" t="str">
        <f>IFERROR(_xlfn.XLOOKUP($G931,通讯通路门店!$S$4:$S$993931,通讯通路门店!$B$4:$B$993931,0,0),"")</f>
        <v>东方市</v>
      </c>
      <c r="C931" s="99" t="str">
        <f>IFERROR(_xlfn.XLOOKUP($G931,通讯通路门店!$S$4:$S$993931,通讯通路门店!$C$4:$C$993931,0,0),"")</f>
        <v>东方市</v>
      </c>
      <c r="D931" s="99" t="str">
        <f>IFERROR(_xlfn.XLOOKUP($G931,通讯通路门店!$S$4:$S$993931,通讯通路门店!$D$4:$D$993931,0,0),"")</f>
        <v>八所镇</v>
      </c>
      <c r="E931" s="83"/>
      <c r="F931" s="83"/>
      <c r="G931" s="101"/>
      <c r="H931" s="102">
        <f>IFERROR(_xlfn.XLOOKUP($G931,通讯通路门店!$S$4:$S$993931,通讯通路门店!$R$4:$R$993931,0,0),"")</f>
        <v>0</v>
      </c>
      <c r="I931" s="83"/>
      <c r="J931" s="83"/>
      <c r="K931" s="83"/>
      <c r="L931" s="83"/>
      <c r="M931" s="83"/>
      <c r="N931" s="83"/>
      <c r="O931" s="83"/>
      <c r="P931" s="83"/>
      <c r="Q931" s="83"/>
      <c r="R931" s="83"/>
      <c r="S931" s="83"/>
      <c r="T931" s="83"/>
      <c r="U931" s="99">
        <f>COUNTIF(通讯通路门店!$S:$S,$G931)</f>
        <v>0</v>
      </c>
      <c r="V931" s="99">
        <f>COUNTIFS(通讯通路门店!$S:$S,$G931,通讯通路门店!$J:$J,"综合卖场")</f>
        <v>0</v>
      </c>
      <c r="W931" s="99">
        <f>SUMIFS(通讯通路门店!$AJ:$AJ,通讯通路门店!$S:$S,通讯客户沙盘!$G931)</f>
        <v>0</v>
      </c>
      <c r="X931" s="99">
        <f t="shared" si="70"/>
        <v>0</v>
      </c>
      <c r="Y931" s="99">
        <f>COUNTIFS(通讯通路门店!$S:$S,$G931,通讯通路门店!$J:$J,"荣耀体验店")+COUNTIFS(通讯通路门店!$S:$S,$G931,通讯通路门店!$J:$J,"荣耀授权专卖店")</f>
        <v>0</v>
      </c>
      <c r="Z931" s="99">
        <f>COUNTIFS(通讯通路门店!$S:$S,$G931,通讯通路门店!$J:$J,"VIVO体验店")</f>
        <v>0</v>
      </c>
      <c r="AA931" s="99">
        <f>COUNTIFS(通讯通路门店!$S:$S,$G931,通讯通路门店!$J:$J,"OPPO体验店")</f>
        <v>0</v>
      </c>
      <c r="AB931" s="99">
        <f>COUNTIFS(通讯通路门店!$S:$S,$G931,通讯通路门店!$J:$J,"华为授权体验店")+COUNTIFS(通讯通路门店!$S:$S,$G931,通讯通路门店!$J:$J,"华为堡垒店")</f>
        <v>0</v>
      </c>
      <c r="AC931" s="99">
        <f>COUNTIFS(通讯通路门店!$S:$S,$G931,通讯通路门店!$J:$J,"小米体验店")</f>
        <v>0</v>
      </c>
      <c r="AD931" s="99">
        <f>COUNTIFS(通讯通路门店!$S:$S,$G931,通讯通路门店!$J:$J,"苹果体验店")</f>
        <v>0</v>
      </c>
      <c r="AE931" s="99">
        <f>COUNTIFS(通讯通路门店!$S:$S,$G931,通讯通路门店!$J:$J,"其他品牌专卖店")</f>
        <v>0</v>
      </c>
      <c r="AF931" s="99">
        <f>SUMIFS(通讯通路门店!$BI:$BI,通讯通路门店!$S:$S,$G931)</f>
        <v>0</v>
      </c>
      <c r="AG931" s="99">
        <f>SUMIFS(通讯通路门店!$BH:$BH,通讯通路门店!$S:$S,$G931)</f>
        <v>0</v>
      </c>
      <c r="AH931" s="99">
        <f t="shared" si="71"/>
        <v>0</v>
      </c>
      <c r="AI931" s="99">
        <f>SUMIFS(通讯通路门店!$BB:$BB,通讯通路门店!$S:$S,$G931)</f>
        <v>0</v>
      </c>
      <c r="AJ931" s="99">
        <f>SUMIFS(通讯通路门店!$BE:$BE,通讯通路门店!$S:$S,$G931)</f>
        <v>0</v>
      </c>
      <c r="AK931" s="99">
        <f>SUMIFS(通讯通路门店!$BG:$BG,通讯通路门店!$S:$S,$G931)</f>
        <v>0</v>
      </c>
      <c r="AL931" s="99">
        <f>SUMIFS(通讯通路门店!$BC:$BC,通讯通路门店!$S:$S,$G931)</f>
        <v>0</v>
      </c>
      <c r="AM931" s="99">
        <f>SUMIFS(通讯通路门店!$BD:$BD,通讯通路门店!$S:$S,$G931)</f>
        <v>0</v>
      </c>
      <c r="AN931" s="99">
        <f>SUMIFS(通讯通路门店!$BF:$BF,通讯通路门店!$S:$S,$G931)</f>
        <v>0</v>
      </c>
      <c r="AO931" s="99">
        <f t="shared" si="72"/>
        <v>0</v>
      </c>
      <c r="AP931" s="99">
        <f>SUMIFS(通讯通路门店!$K:$K,通讯通路门店!$S:$S,$G931)</f>
        <v>0</v>
      </c>
      <c r="AQ931" s="83"/>
      <c r="AR931" s="99">
        <f>SUMIFS(通讯通路门店!$T:$T,通讯通路门店!$S:$S,$G931)</f>
        <v>0</v>
      </c>
      <c r="AS931" s="99">
        <f>SUMIFS(通讯通路门店!$U:$U,通讯通路门店!$S:$S,$G931)</f>
        <v>0</v>
      </c>
      <c r="AT931" s="99">
        <f>SUMIFS(通讯通路门店!$V:$V,通讯通路门店!$S:$S,$G931)</f>
        <v>0</v>
      </c>
      <c r="AU931" s="99">
        <f>SUMIFS(通讯通路门店!$W:$W,通讯通路门店!$S:$S,$G931)</f>
        <v>0</v>
      </c>
      <c r="AV931" s="99">
        <f>SUMIFS(通讯通路门店!$Z:$Z,通讯通路门店!$S:$S,$G931)</f>
        <v>0</v>
      </c>
      <c r="AW931" s="99">
        <f>SUMIFS(通讯通路门店!$AB:$AB,通讯通路门店!$S:$S,$G931)</f>
        <v>0</v>
      </c>
      <c r="AX931" s="99">
        <f>SUMIFS(通讯通路门店!$X:$X,通讯通路门店!$S:$S,$G931)</f>
        <v>0</v>
      </c>
      <c r="AY931" s="99">
        <f>SUMIFS(通讯通路门店!$Y:$Y,通讯通路门店!$S:$S,$G931)</f>
        <v>0</v>
      </c>
      <c r="AZ931" s="99">
        <f>SUMIFS(通讯通路门店!$AA:$AA,通讯通路门店!$S:$S,$G931)</f>
        <v>0</v>
      </c>
      <c r="BA931" s="99">
        <f t="shared" si="73"/>
        <v>0</v>
      </c>
      <c r="BB931" s="99">
        <f t="shared" si="74"/>
        <v>0</v>
      </c>
      <c r="BC931" s="99">
        <f>SUMIFS(通讯通路门店!$W:$W,通讯通路门店!$S:$S,$G931,通讯通路门店!$J:$J,"荣耀体验店")+SUMIFS(通讯通路门店!$W:$W,通讯通路门店!$S:$S,$G931,通讯通路门店!$J:$J,"荣耀授权专卖店")</f>
        <v>0</v>
      </c>
      <c r="BD931" s="99">
        <f>SUMIFS(通讯通路门店!$Z:$Z,通讯通路门店!$S:$S,$G931,通讯通路门店!$J:$J,"VIVO体验店")</f>
        <v>0</v>
      </c>
      <c r="BE931" s="99">
        <f>SUMIFS(通讯通路门店!$AB:$AB,通讯通路门店!$S:$S,$G931,通讯通路门店!$J:$J,"OPPO体验店")</f>
        <v>0</v>
      </c>
      <c r="BF931" s="99">
        <f>SUMIFS(通讯通路门店!$X:$X,通讯通路门店!$S:$S,$G931,通讯通路门店!$J:$J,"华为授权体验店")+SUMIFS(通讯通路门店!$AA:$AA,通讯通路门店!$S:$S,$G931,通讯通路门店!$J:$J,"华为堡垒店")</f>
        <v>0</v>
      </c>
      <c r="BG931" s="99">
        <f>SUMIFS(通讯通路门店!$Y:$Y,通讯通路门店!$S:$S,$G931,通讯通路门店!$J:$J,"小米体验店")</f>
        <v>0</v>
      </c>
      <c r="BH931" s="99">
        <f>SUMIFS(通讯通路门店!$AA:$AA,通讯通路门店!$S:$S,$G931,通讯通路门店!$J:$J,"苹果体验店")</f>
        <v>0</v>
      </c>
      <c r="BI931" s="99">
        <f>SUMIFS(通讯通路门店!$K:$K,通讯通路门店!$S:$S,$G931,通讯通路门店!$J:$J,"其他品牌专卖店")</f>
        <v>0</v>
      </c>
      <c r="BJ931" s="99">
        <f>SUMIFS(通讯通路门店!$AC:$AC,通讯通路门店!$S:$S,$G931)</f>
        <v>0</v>
      </c>
      <c r="BK931" s="99">
        <f>SUMIFS(通讯通路门店!$AD:$AD,通讯通路门店!$S:$S,$G931)</f>
        <v>0</v>
      </c>
      <c r="BL931" s="99">
        <f>SUMIFS(通讯通路门店!$AE:$AE,通讯通路门店!$S:$S,$G931)</f>
        <v>0</v>
      </c>
      <c r="BM931" s="99">
        <f>SUMIFS(通讯通路门店!$AF:$AF,通讯通路门店!$S:$S,$G931)</f>
        <v>0</v>
      </c>
      <c r="BN931" s="99">
        <f>SUMIFS(通讯通路门店!$AG:$AG,通讯通路门店!$S:$S,$G931)</f>
        <v>0</v>
      </c>
      <c r="BO931" s="99">
        <f>SUMIFS(通讯通路门店!$AH:$AH,通讯通路门店!$S:$S,$G931)</f>
        <v>0</v>
      </c>
      <c r="BP931" s="99">
        <f>SUMIFS(通讯通路门店!$AI:$AI,通讯通路门店!$S:$S,$G931)</f>
        <v>0</v>
      </c>
      <c r="BQ931" s="83"/>
    </row>
    <row r="932" spans="1:69">
      <c r="A932" s="99" t="str">
        <f>IFERROR(_xlfn.XLOOKUP($G932,通讯通路门店!$S$4:$S$993931,通讯通路门店!$A$4:$A$993931,0,0),"")</f>
        <v>海南省</v>
      </c>
      <c r="B932" s="99" t="str">
        <f>IFERROR(_xlfn.XLOOKUP($G932,通讯通路门店!$S$4:$S$993931,通讯通路门店!$B$4:$B$993931,0,0),"")</f>
        <v>东方市</v>
      </c>
      <c r="C932" s="99" t="str">
        <f>IFERROR(_xlfn.XLOOKUP($G932,通讯通路门店!$S$4:$S$993931,通讯通路门店!$C$4:$C$993931,0,0),"")</f>
        <v>东方市</v>
      </c>
      <c r="D932" s="99" t="str">
        <f>IFERROR(_xlfn.XLOOKUP($G932,通讯通路门店!$S$4:$S$993931,通讯通路门店!$D$4:$D$993931,0,0),"")</f>
        <v>八所镇</v>
      </c>
      <c r="E932" s="83"/>
      <c r="F932" s="83"/>
      <c r="G932" s="101"/>
      <c r="H932" s="102">
        <f>IFERROR(_xlfn.XLOOKUP($G932,通讯通路门店!$S$4:$S$993931,通讯通路门店!$R$4:$R$993931,0,0),"")</f>
        <v>0</v>
      </c>
      <c r="I932" s="83"/>
      <c r="J932" s="83"/>
      <c r="K932" s="83"/>
      <c r="L932" s="83"/>
      <c r="M932" s="83"/>
      <c r="N932" s="83"/>
      <c r="O932" s="83"/>
      <c r="P932" s="83"/>
      <c r="Q932" s="83"/>
      <c r="R932" s="83"/>
      <c r="S932" s="83"/>
      <c r="T932" s="83"/>
      <c r="U932" s="99">
        <f>COUNTIF(通讯通路门店!$S:$S,$G932)</f>
        <v>0</v>
      </c>
      <c r="V932" s="99">
        <f>COUNTIFS(通讯通路门店!$S:$S,$G932,通讯通路门店!$J:$J,"综合卖场")</f>
        <v>0</v>
      </c>
      <c r="W932" s="99">
        <f>SUMIFS(通讯通路门店!$AJ:$AJ,通讯通路门店!$S:$S,通讯客户沙盘!$G932)</f>
        <v>0</v>
      </c>
      <c r="X932" s="99">
        <f t="shared" si="70"/>
        <v>0</v>
      </c>
      <c r="Y932" s="99">
        <f>COUNTIFS(通讯通路门店!$S:$S,$G932,通讯通路门店!$J:$J,"荣耀体验店")+COUNTIFS(通讯通路门店!$S:$S,$G932,通讯通路门店!$J:$J,"荣耀授权专卖店")</f>
        <v>0</v>
      </c>
      <c r="Z932" s="99">
        <f>COUNTIFS(通讯通路门店!$S:$S,$G932,通讯通路门店!$J:$J,"VIVO体验店")</f>
        <v>0</v>
      </c>
      <c r="AA932" s="99">
        <f>COUNTIFS(通讯通路门店!$S:$S,$G932,通讯通路门店!$J:$J,"OPPO体验店")</f>
        <v>0</v>
      </c>
      <c r="AB932" s="99">
        <f>COUNTIFS(通讯通路门店!$S:$S,$G932,通讯通路门店!$J:$J,"华为授权体验店")+COUNTIFS(通讯通路门店!$S:$S,$G932,通讯通路门店!$J:$J,"华为堡垒店")</f>
        <v>0</v>
      </c>
      <c r="AC932" s="99">
        <f>COUNTIFS(通讯通路门店!$S:$S,$G932,通讯通路门店!$J:$J,"小米体验店")</f>
        <v>0</v>
      </c>
      <c r="AD932" s="99">
        <f>COUNTIFS(通讯通路门店!$S:$S,$G932,通讯通路门店!$J:$J,"苹果体验店")</f>
        <v>0</v>
      </c>
      <c r="AE932" s="99">
        <f>COUNTIFS(通讯通路门店!$S:$S,$G932,通讯通路门店!$J:$J,"其他品牌专卖店")</f>
        <v>0</v>
      </c>
      <c r="AF932" s="99">
        <f>SUMIFS(通讯通路门店!$BI:$BI,通讯通路门店!$S:$S,$G932)</f>
        <v>0</v>
      </c>
      <c r="AG932" s="99">
        <f>SUMIFS(通讯通路门店!$BH:$BH,通讯通路门店!$S:$S,$G932)</f>
        <v>0</v>
      </c>
      <c r="AH932" s="99">
        <f t="shared" si="71"/>
        <v>0</v>
      </c>
      <c r="AI932" s="99">
        <f>SUMIFS(通讯通路门店!$BB:$BB,通讯通路门店!$S:$S,$G932)</f>
        <v>0</v>
      </c>
      <c r="AJ932" s="99">
        <f>SUMIFS(通讯通路门店!$BE:$BE,通讯通路门店!$S:$S,$G932)</f>
        <v>0</v>
      </c>
      <c r="AK932" s="99">
        <f>SUMIFS(通讯通路门店!$BG:$BG,通讯通路门店!$S:$S,$G932)</f>
        <v>0</v>
      </c>
      <c r="AL932" s="99">
        <f>SUMIFS(通讯通路门店!$BC:$BC,通讯通路门店!$S:$S,$G932)</f>
        <v>0</v>
      </c>
      <c r="AM932" s="99">
        <f>SUMIFS(通讯通路门店!$BD:$BD,通讯通路门店!$S:$S,$G932)</f>
        <v>0</v>
      </c>
      <c r="AN932" s="99">
        <f>SUMIFS(通讯通路门店!$BF:$BF,通讯通路门店!$S:$S,$G932)</f>
        <v>0</v>
      </c>
      <c r="AO932" s="99">
        <f t="shared" si="72"/>
        <v>0</v>
      </c>
      <c r="AP932" s="99">
        <f>SUMIFS(通讯通路门店!$K:$K,通讯通路门店!$S:$S,$G932)</f>
        <v>0</v>
      </c>
      <c r="AQ932" s="83"/>
      <c r="AR932" s="99">
        <f>SUMIFS(通讯通路门店!$T:$T,通讯通路门店!$S:$S,$G932)</f>
        <v>0</v>
      </c>
      <c r="AS932" s="99">
        <f>SUMIFS(通讯通路门店!$U:$U,通讯通路门店!$S:$S,$G932)</f>
        <v>0</v>
      </c>
      <c r="AT932" s="99">
        <f>SUMIFS(通讯通路门店!$V:$V,通讯通路门店!$S:$S,$G932)</f>
        <v>0</v>
      </c>
      <c r="AU932" s="99">
        <f>SUMIFS(通讯通路门店!$W:$W,通讯通路门店!$S:$S,$G932)</f>
        <v>0</v>
      </c>
      <c r="AV932" s="99">
        <f>SUMIFS(通讯通路门店!$Z:$Z,通讯通路门店!$S:$S,$G932)</f>
        <v>0</v>
      </c>
      <c r="AW932" s="99">
        <f>SUMIFS(通讯通路门店!$AB:$AB,通讯通路门店!$S:$S,$G932)</f>
        <v>0</v>
      </c>
      <c r="AX932" s="99">
        <f>SUMIFS(通讯通路门店!$X:$X,通讯通路门店!$S:$S,$G932)</f>
        <v>0</v>
      </c>
      <c r="AY932" s="99">
        <f>SUMIFS(通讯通路门店!$Y:$Y,通讯通路门店!$S:$S,$G932)</f>
        <v>0</v>
      </c>
      <c r="AZ932" s="99">
        <f>SUMIFS(通讯通路门店!$AA:$AA,通讯通路门店!$S:$S,$G932)</f>
        <v>0</v>
      </c>
      <c r="BA932" s="99">
        <f t="shared" si="73"/>
        <v>0</v>
      </c>
      <c r="BB932" s="99">
        <f t="shared" si="74"/>
        <v>0</v>
      </c>
      <c r="BC932" s="99">
        <f>SUMIFS(通讯通路门店!$W:$W,通讯通路门店!$S:$S,$G932,通讯通路门店!$J:$J,"荣耀体验店")+SUMIFS(通讯通路门店!$W:$W,通讯通路门店!$S:$S,$G932,通讯通路门店!$J:$J,"荣耀授权专卖店")</f>
        <v>0</v>
      </c>
      <c r="BD932" s="99">
        <f>SUMIFS(通讯通路门店!$Z:$Z,通讯通路门店!$S:$S,$G932,通讯通路门店!$J:$J,"VIVO体验店")</f>
        <v>0</v>
      </c>
      <c r="BE932" s="99">
        <f>SUMIFS(通讯通路门店!$AB:$AB,通讯通路门店!$S:$S,$G932,通讯通路门店!$J:$J,"OPPO体验店")</f>
        <v>0</v>
      </c>
      <c r="BF932" s="99">
        <f>SUMIFS(通讯通路门店!$X:$X,通讯通路门店!$S:$S,$G932,通讯通路门店!$J:$J,"华为授权体验店")+SUMIFS(通讯通路门店!$AA:$AA,通讯通路门店!$S:$S,$G932,通讯通路门店!$J:$J,"华为堡垒店")</f>
        <v>0</v>
      </c>
      <c r="BG932" s="99">
        <f>SUMIFS(通讯通路门店!$Y:$Y,通讯通路门店!$S:$S,$G932,通讯通路门店!$J:$J,"小米体验店")</f>
        <v>0</v>
      </c>
      <c r="BH932" s="99">
        <f>SUMIFS(通讯通路门店!$AA:$AA,通讯通路门店!$S:$S,$G932,通讯通路门店!$J:$J,"苹果体验店")</f>
        <v>0</v>
      </c>
      <c r="BI932" s="99">
        <f>SUMIFS(通讯通路门店!$K:$K,通讯通路门店!$S:$S,$G932,通讯通路门店!$J:$J,"其他品牌专卖店")</f>
        <v>0</v>
      </c>
      <c r="BJ932" s="99">
        <f>SUMIFS(通讯通路门店!$AC:$AC,通讯通路门店!$S:$S,$G932)</f>
        <v>0</v>
      </c>
      <c r="BK932" s="99">
        <f>SUMIFS(通讯通路门店!$AD:$AD,通讯通路门店!$S:$S,$G932)</f>
        <v>0</v>
      </c>
      <c r="BL932" s="99">
        <f>SUMIFS(通讯通路门店!$AE:$AE,通讯通路门店!$S:$S,$G932)</f>
        <v>0</v>
      </c>
      <c r="BM932" s="99">
        <f>SUMIFS(通讯通路门店!$AF:$AF,通讯通路门店!$S:$S,$G932)</f>
        <v>0</v>
      </c>
      <c r="BN932" s="99">
        <f>SUMIFS(通讯通路门店!$AG:$AG,通讯通路门店!$S:$S,$G932)</f>
        <v>0</v>
      </c>
      <c r="BO932" s="99">
        <f>SUMIFS(通讯通路门店!$AH:$AH,通讯通路门店!$S:$S,$G932)</f>
        <v>0</v>
      </c>
      <c r="BP932" s="99">
        <f>SUMIFS(通讯通路门店!$AI:$AI,通讯通路门店!$S:$S,$G932)</f>
        <v>0</v>
      </c>
      <c r="BQ932" s="83"/>
    </row>
    <row r="933" spans="1:69">
      <c r="A933" s="99" t="str">
        <f>IFERROR(_xlfn.XLOOKUP($G933,通讯通路门店!$S$4:$S$993931,通讯通路门店!$A$4:$A$993931,0,0),"")</f>
        <v>海南省</v>
      </c>
      <c r="B933" s="99" t="str">
        <f>IFERROR(_xlfn.XLOOKUP($G933,通讯通路门店!$S$4:$S$993931,通讯通路门店!$B$4:$B$993931,0,0),"")</f>
        <v>东方市</v>
      </c>
      <c r="C933" s="99" t="str">
        <f>IFERROR(_xlfn.XLOOKUP($G933,通讯通路门店!$S$4:$S$993931,通讯通路门店!$C$4:$C$993931,0,0),"")</f>
        <v>东方市</v>
      </c>
      <c r="D933" s="99" t="str">
        <f>IFERROR(_xlfn.XLOOKUP($G933,通讯通路门店!$S$4:$S$993931,通讯通路门店!$D$4:$D$993931,0,0),"")</f>
        <v>八所镇</v>
      </c>
      <c r="E933" s="83"/>
      <c r="F933" s="83"/>
      <c r="G933" s="101"/>
      <c r="H933" s="102">
        <f>IFERROR(_xlfn.XLOOKUP($G933,通讯通路门店!$S$4:$S$993931,通讯通路门店!$R$4:$R$993931,0,0),"")</f>
        <v>0</v>
      </c>
      <c r="I933" s="83"/>
      <c r="J933" s="83"/>
      <c r="K933" s="83"/>
      <c r="L933" s="83"/>
      <c r="M933" s="83"/>
      <c r="N933" s="83"/>
      <c r="O933" s="83"/>
      <c r="P933" s="83"/>
      <c r="Q933" s="83"/>
      <c r="R933" s="83"/>
      <c r="S933" s="83"/>
      <c r="T933" s="83"/>
      <c r="U933" s="99">
        <f>COUNTIF(通讯通路门店!$S:$S,$G933)</f>
        <v>0</v>
      </c>
      <c r="V933" s="99">
        <f>COUNTIFS(通讯通路门店!$S:$S,$G933,通讯通路门店!$J:$J,"综合卖场")</f>
        <v>0</v>
      </c>
      <c r="W933" s="99">
        <f>SUMIFS(通讯通路门店!$AJ:$AJ,通讯通路门店!$S:$S,通讯客户沙盘!$G933)</f>
        <v>0</v>
      </c>
      <c r="X933" s="99">
        <f t="shared" si="70"/>
        <v>0</v>
      </c>
      <c r="Y933" s="99">
        <f>COUNTIFS(通讯通路门店!$S:$S,$G933,通讯通路门店!$J:$J,"荣耀体验店")+COUNTIFS(通讯通路门店!$S:$S,$G933,通讯通路门店!$J:$J,"荣耀授权专卖店")</f>
        <v>0</v>
      </c>
      <c r="Z933" s="99">
        <f>COUNTIFS(通讯通路门店!$S:$S,$G933,通讯通路门店!$J:$J,"VIVO体验店")</f>
        <v>0</v>
      </c>
      <c r="AA933" s="99">
        <f>COUNTIFS(通讯通路门店!$S:$S,$G933,通讯通路门店!$J:$J,"OPPO体验店")</f>
        <v>0</v>
      </c>
      <c r="AB933" s="99">
        <f>COUNTIFS(通讯通路门店!$S:$S,$G933,通讯通路门店!$J:$J,"华为授权体验店")+COUNTIFS(通讯通路门店!$S:$S,$G933,通讯通路门店!$J:$J,"华为堡垒店")</f>
        <v>0</v>
      </c>
      <c r="AC933" s="99">
        <f>COUNTIFS(通讯通路门店!$S:$S,$G933,通讯通路门店!$J:$J,"小米体验店")</f>
        <v>0</v>
      </c>
      <c r="AD933" s="99">
        <f>COUNTIFS(通讯通路门店!$S:$S,$G933,通讯通路门店!$J:$J,"苹果体验店")</f>
        <v>0</v>
      </c>
      <c r="AE933" s="99">
        <f>COUNTIFS(通讯通路门店!$S:$S,$G933,通讯通路门店!$J:$J,"其他品牌专卖店")</f>
        <v>0</v>
      </c>
      <c r="AF933" s="99">
        <f>SUMIFS(通讯通路门店!$BI:$BI,通讯通路门店!$S:$S,$G933)</f>
        <v>0</v>
      </c>
      <c r="AG933" s="99">
        <f>SUMIFS(通讯通路门店!$BH:$BH,通讯通路门店!$S:$S,$G933)</f>
        <v>0</v>
      </c>
      <c r="AH933" s="99">
        <f t="shared" si="71"/>
        <v>0</v>
      </c>
      <c r="AI933" s="99">
        <f>SUMIFS(通讯通路门店!$BB:$BB,通讯通路门店!$S:$S,$G933)</f>
        <v>0</v>
      </c>
      <c r="AJ933" s="99">
        <f>SUMIFS(通讯通路门店!$BE:$BE,通讯通路门店!$S:$S,$G933)</f>
        <v>0</v>
      </c>
      <c r="AK933" s="99">
        <f>SUMIFS(通讯通路门店!$BG:$BG,通讯通路门店!$S:$S,$G933)</f>
        <v>0</v>
      </c>
      <c r="AL933" s="99">
        <f>SUMIFS(通讯通路门店!$BC:$BC,通讯通路门店!$S:$S,$G933)</f>
        <v>0</v>
      </c>
      <c r="AM933" s="99">
        <f>SUMIFS(通讯通路门店!$BD:$BD,通讯通路门店!$S:$S,$G933)</f>
        <v>0</v>
      </c>
      <c r="AN933" s="99">
        <f>SUMIFS(通讯通路门店!$BF:$BF,通讯通路门店!$S:$S,$G933)</f>
        <v>0</v>
      </c>
      <c r="AO933" s="99">
        <f t="shared" si="72"/>
        <v>0</v>
      </c>
      <c r="AP933" s="99">
        <f>SUMIFS(通讯通路门店!$K:$K,通讯通路门店!$S:$S,$G933)</f>
        <v>0</v>
      </c>
      <c r="AQ933" s="83"/>
      <c r="AR933" s="99">
        <f>SUMIFS(通讯通路门店!$T:$T,通讯通路门店!$S:$S,$G933)</f>
        <v>0</v>
      </c>
      <c r="AS933" s="99">
        <f>SUMIFS(通讯通路门店!$U:$U,通讯通路门店!$S:$S,$G933)</f>
        <v>0</v>
      </c>
      <c r="AT933" s="99">
        <f>SUMIFS(通讯通路门店!$V:$V,通讯通路门店!$S:$S,$G933)</f>
        <v>0</v>
      </c>
      <c r="AU933" s="99">
        <f>SUMIFS(通讯通路门店!$W:$W,通讯通路门店!$S:$S,$G933)</f>
        <v>0</v>
      </c>
      <c r="AV933" s="99">
        <f>SUMIFS(通讯通路门店!$Z:$Z,通讯通路门店!$S:$S,$G933)</f>
        <v>0</v>
      </c>
      <c r="AW933" s="99">
        <f>SUMIFS(通讯通路门店!$AB:$AB,通讯通路门店!$S:$S,$G933)</f>
        <v>0</v>
      </c>
      <c r="AX933" s="99">
        <f>SUMIFS(通讯通路门店!$X:$X,通讯通路门店!$S:$S,$G933)</f>
        <v>0</v>
      </c>
      <c r="AY933" s="99">
        <f>SUMIFS(通讯通路门店!$Y:$Y,通讯通路门店!$S:$S,$G933)</f>
        <v>0</v>
      </c>
      <c r="AZ933" s="99">
        <f>SUMIFS(通讯通路门店!$AA:$AA,通讯通路门店!$S:$S,$G933)</f>
        <v>0</v>
      </c>
      <c r="BA933" s="99">
        <f t="shared" si="73"/>
        <v>0</v>
      </c>
      <c r="BB933" s="99">
        <f t="shared" si="74"/>
        <v>0</v>
      </c>
      <c r="BC933" s="99">
        <f>SUMIFS(通讯通路门店!$W:$W,通讯通路门店!$S:$S,$G933,通讯通路门店!$J:$J,"荣耀体验店")+SUMIFS(通讯通路门店!$W:$W,通讯通路门店!$S:$S,$G933,通讯通路门店!$J:$J,"荣耀授权专卖店")</f>
        <v>0</v>
      </c>
      <c r="BD933" s="99">
        <f>SUMIFS(通讯通路门店!$Z:$Z,通讯通路门店!$S:$S,$G933,通讯通路门店!$J:$J,"VIVO体验店")</f>
        <v>0</v>
      </c>
      <c r="BE933" s="99">
        <f>SUMIFS(通讯通路门店!$AB:$AB,通讯通路门店!$S:$S,$G933,通讯通路门店!$J:$J,"OPPO体验店")</f>
        <v>0</v>
      </c>
      <c r="BF933" s="99">
        <f>SUMIFS(通讯通路门店!$X:$X,通讯通路门店!$S:$S,$G933,通讯通路门店!$J:$J,"华为授权体验店")+SUMIFS(通讯通路门店!$AA:$AA,通讯通路门店!$S:$S,$G933,通讯通路门店!$J:$J,"华为堡垒店")</f>
        <v>0</v>
      </c>
      <c r="BG933" s="99">
        <f>SUMIFS(通讯通路门店!$Y:$Y,通讯通路门店!$S:$S,$G933,通讯通路门店!$J:$J,"小米体验店")</f>
        <v>0</v>
      </c>
      <c r="BH933" s="99">
        <f>SUMIFS(通讯通路门店!$AA:$AA,通讯通路门店!$S:$S,$G933,通讯通路门店!$J:$J,"苹果体验店")</f>
        <v>0</v>
      </c>
      <c r="BI933" s="99">
        <f>SUMIFS(通讯通路门店!$K:$K,通讯通路门店!$S:$S,$G933,通讯通路门店!$J:$J,"其他品牌专卖店")</f>
        <v>0</v>
      </c>
      <c r="BJ933" s="99">
        <f>SUMIFS(通讯通路门店!$AC:$AC,通讯通路门店!$S:$S,$G933)</f>
        <v>0</v>
      </c>
      <c r="BK933" s="99">
        <f>SUMIFS(通讯通路门店!$AD:$AD,通讯通路门店!$S:$S,$G933)</f>
        <v>0</v>
      </c>
      <c r="BL933" s="99">
        <f>SUMIFS(通讯通路门店!$AE:$AE,通讯通路门店!$S:$S,$G933)</f>
        <v>0</v>
      </c>
      <c r="BM933" s="99">
        <f>SUMIFS(通讯通路门店!$AF:$AF,通讯通路门店!$S:$S,$G933)</f>
        <v>0</v>
      </c>
      <c r="BN933" s="99">
        <f>SUMIFS(通讯通路门店!$AG:$AG,通讯通路门店!$S:$S,$G933)</f>
        <v>0</v>
      </c>
      <c r="BO933" s="99">
        <f>SUMIFS(通讯通路门店!$AH:$AH,通讯通路门店!$S:$S,$G933)</f>
        <v>0</v>
      </c>
      <c r="BP933" s="99">
        <f>SUMIFS(通讯通路门店!$AI:$AI,通讯通路门店!$S:$S,$G933)</f>
        <v>0</v>
      </c>
      <c r="BQ933" s="83"/>
    </row>
    <row r="934" spans="1:69">
      <c r="A934" s="99" t="str">
        <f>IFERROR(_xlfn.XLOOKUP($G934,通讯通路门店!$S$4:$S$993931,通讯通路门店!$A$4:$A$993931,0,0),"")</f>
        <v>海南省</v>
      </c>
      <c r="B934" s="99" t="str">
        <f>IFERROR(_xlfn.XLOOKUP($G934,通讯通路门店!$S$4:$S$993931,通讯通路门店!$B$4:$B$993931,0,0),"")</f>
        <v>东方市</v>
      </c>
      <c r="C934" s="99" t="str">
        <f>IFERROR(_xlfn.XLOOKUP($G934,通讯通路门店!$S$4:$S$993931,通讯通路门店!$C$4:$C$993931,0,0),"")</f>
        <v>东方市</v>
      </c>
      <c r="D934" s="99" t="str">
        <f>IFERROR(_xlfn.XLOOKUP($G934,通讯通路门店!$S$4:$S$993931,通讯通路门店!$D$4:$D$993931,0,0),"")</f>
        <v>八所镇</v>
      </c>
      <c r="E934" s="83"/>
      <c r="F934" s="83"/>
      <c r="G934" s="101"/>
      <c r="H934" s="102">
        <f>IFERROR(_xlfn.XLOOKUP($G934,通讯通路门店!$S$4:$S$993931,通讯通路门店!$R$4:$R$993931,0,0),"")</f>
        <v>0</v>
      </c>
      <c r="I934" s="83"/>
      <c r="J934" s="83"/>
      <c r="K934" s="83"/>
      <c r="L934" s="83"/>
      <c r="M934" s="83"/>
      <c r="N934" s="83"/>
      <c r="O934" s="83"/>
      <c r="P934" s="83"/>
      <c r="Q934" s="83"/>
      <c r="R934" s="83"/>
      <c r="S934" s="83"/>
      <c r="T934" s="83"/>
      <c r="U934" s="99">
        <f>COUNTIF(通讯通路门店!$S:$S,$G934)</f>
        <v>0</v>
      </c>
      <c r="V934" s="99">
        <f>COUNTIFS(通讯通路门店!$S:$S,$G934,通讯通路门店!$J:$J,"综合卖场")</f>
        <v>0</v>
      </c>
      <c r="W934" s="99">
        <f>SUMIFS(通讯通路门店!$AJ:$AJ,通讯通路门店!$S:$S,通讯客户沙盘!$G934)</f>
        <v>0</v>
      </c>
      <c r="X934" s="99">
        <f t="shared" si="70"/>
        <v>0</v>
      </c>
      <c r="Y934" s="99">
        <f>COUNTIFS(通讯通路门店!$S:$S,$G934,通讯通路门店!$J:$J,"荣耀体验店")+COUNTIFS(通讯通路门店!$S:$S,$G934,通讯通路门店!$J:$J,"荣耀授权专卖店")</f>
        <v>0</v>
      </c>
      <c r="Z934" s="99">
        <f>COUNTIFS(通讯通路门店!$S:$S,$G934,通讯通路门店!$J:$J,"VIVO体验店")</f>
        <v>0</v>
      </c>
      <c r="AA934" s="99">
        <f>COUNTIFS(通讯通路门店!$S:$S,$G934,通讯通路门店!$J:$J,"OPPO体验店")</f>
        <v>0</v>
      </c>
      <c r="AB934" s="99">
        <f>COUNTIFS(通讯通路门店!$S:$S,$G934,通讯通路门店!$J:$J,"华为授权体验店")+COUNTIFS(通讯通路门店!$S:$S,$G934,通讯通路门店!$J:$J,"华为堡垒店")</f>
        <v>0</v>
      </c>
      <c r="AC934" s="99">
        <f>COUNTIFS(通讯通路门店!$S:$S,$G934,通讯通路门店!$J:$J,"小米体验店")</f>
        <v>0</v>
      </c>
      <c r="AD934" s="99">
        <f>COUNTIFS(通讯通路门店!$S:$S,$G934,通讯通路门店!$J:$J,"苹果体验店")</f>
        <v>0</v>
      </c>
      <c r="AE934" s="99">
        <f>COUNTIFS(通讯通路门店!$S:$S,$G934,通讯通路门店!$J:$J,"其他品牌专卖店")</f>
        <v>0</v>
      </c>
      <c r="AF934" s="99">
        <f>SUMIFS(通讯通路门店!$BI:$BI,通讯通路门店!$S:$S,$G934)</f>
        <v>0</v>
      </c>
      <c r="AG934" s="99">
        <f>SUMIFS(通讯通路门店!$BH:$BH,通讯通路门店!$S:$S,$G934)</f>
        <v>0</v>
      </c>
      <c r="AH934" s="99">
        <f t="shared" si="71"/>
        <v>0</v>
      </c>
      <c r="AI934" s="99">
        <f>SUMIFS(通讯通路门店!$BB:$BB,通讯通路门店!$S:$S,$G934)</f>
        <v>0</v>
      </c>
      <c r="AJ934" s="99">
        <f>SUMIFS(通讯通路门店!$BE:$BE,通讯通路门店!$S:$S,$G934)</f>
        <v>0</v>
      </c>
      <c r="AK934" s="99">
        <f>SUMIFS(通讯通路门店!$BG:$BG,通讯通路门店!$S:$S,$G934)</f>
        <v>0</v>
      </c>
      <c r="AL934" s="99">
        <f>SUMIFS(通讯通路门店!$BC:$BC,通讯通路门店!$S:$S,$G934)</f>
        <v>0</v>
      </c>
      <c r="AM934" s="99">
        <f>SUMIFS(通讯通路门店!$BD:$BD,通讯通路门店!$S:$S,$G934)</f>
        <v>0</v>
      </c>
      <c r="AN934" s="99">
        <f>SUMIFS(通讯通路门店!$BF:$BF,通讯通路门店!$S:$S,$G934)</f>
        <v>0</v>
      </c>
      <c r="AO934" s="99">
        <f t="shared" si="72"/>
        <v>0</v>
      </c>
      <c r="AP934" s="99">
        <f>SUMIFS(通讯通路门店!$K:$K,通讯通路门店!$S:$S,$G934)</f>
        <v>0</v>
      </c>
      <c r="AQ934" s="83"/>
      <c r="AR934" s="99">
        <f>SUMIFS(通讯通路门店!$T:$T,通讯通路门店!$S:$S,$G934)</f>
        <v>0</v>
      </c>
      <c r="AS934" s="99">
        <f>SUMIFS(通讯通路门店!$U:$U,通讯通路门店!$S:$S,$G934)</f>
        <v>0</v>
      </c>
      <c r="AT934" s="99">
        <f>SUMIFS(通讯通路门店!$V:$V,通讯通路门店!$S:$S,$G934)</f>
        <v>0</v>
      </c>
      <c r="AU934" s="99">
        <f>SUMIFS(通讯通路门店!$W:$W,通讯通路门店!$S:$S,$G934)</f>
        <v>0</v>
      </c>
      <c r="AV934" s="99">
        <f>SUMIFS(通讯通路门店!$Z:$Z,通讯通路门店!$S:$S,$G934)</f>
        <v>0</v>
      </c>
      <c r="AW934" s="99">
        <f>SUMIFS(通讯通路门店!$AB:$AB,通讯通路门店!$S:$S,$G934)</f>
        <v>0</v>
      </c>
      <c r="AX934" s="99">
        <f>SUMIFS(通讯通路门店!$X:$X,通讯通路门店!$S:$S,$G934)</f>
        <v>0</v>
      </c>
      <c r="AY934" s="99">
        <f>SUMIFS(通讯通路门店!$Y:$Y,通讯通路门店!$S:$S,$G934)</f>
        <v>0</v>
      </c>
      <c r="AZ934" s="99">
        <f>SUMIFS(通讯通路门店!$AA:$AA,通讯通路门店!$S:$S,$G934)</f>
        <v>0</v>
      </c>
      <c r="BA934" s="99">
        <f t="shared" si="73"/>
        <v>0</v>
      </c>
      <c r="BB934" s="99">
        <f t="shared" si="74"/>
        <v>0</v>
      </c>
      <c r="BC934" s="99">
        <f>SUMIFS(通讯通路门店!$W:$W,通讯通路门店!$S:$S,$G934,通讯通路门店!$J:$J,"荣耀体验店")+SUMIFS(通讯通路门店!$W:$W,通讯通路门店!$S:$S,$G934,通讯通路门店!$J:$J,"荣耀授权专卖店")</f>
        <v>0</v>
      </c>
      <c r="BD934" s="99">
        <f>SUMIFS(通讯通路门店!$Z:$Z,通讯通路门店!$S:$S,$G934,通讯通路门店!$J:$J,"VIVO体验店")</f>
        <v>0</v>
      </c>
      <c r="BE934" s="99">
        <f>SUMIFS(通讯通路门店!$AB:$AB,通讯通路门店!$S:$S,$G934,通讯通路门店!$J:$J,"OPPO体验店")</f>
        <v>0</v>
      </c>
      <c r="BF934" s="99">
        <f>SUMIFS(通讯通路门店!$X:$X,通讯通路门店!$S:$S,$G934,通讯通路门店!$J:$J,"华为授权体验店")+SUMIFS(通讯通路门店!$AA:$AA,通讯通路门店!$S:$S,$G934,通讯通路门店!$J:$J,"华为堡垒店")</f>
        <v>0</v>
      </c>
      <c r="BG934" s="99">
        <f>SUMIFS(通讯通路门店!$Y:$Y,通讯通路门店!$S:$S,$G934,通讯通路门店!$J:$J,"小米体验店")</f>
        <v>0</v>
      </c>
      <c r="BH934" s="99">
        <f>SUMIFS(通讯通路门店!$AA:$AA,通讯通路门店!$S:$S,$G934,通讯通路门店!$J:$J,"苹果体验店")</f>
        <v>0</v>
      </c>
      <c r="BI934" s="99">
        <f>SUMIFS(通讯通路门店!$K:$K,通讯通路门店!$S:$S,$G934,通讯通路门店!$J:$J,"其他品牌专卖店")</f>
        <v>0</v>
      </c>
      <c r="BJ934" s="99">
        <f>SUMIFS(通讯通路门店!$AC:$AC,通讯通路门店!$S:$S,$G934)</f>
        <v>0</v>
      </c>
      <c r="BK934" s="99">
        <f>SUMIFS(通讯通路门店!$AD:$AD,通讯通路门店!$S:$S,$G934)</f>
        <v>0</v>
      </c>
      <c r="BL934" s="99">
        <f>SUMIFS(通讯通路门店!$AE:$AE,通讯通路门店!$S:$S,$G934)</f>
        <v>0</v>
      </c>
      <c r="BM934" s="99">
        <f>SUMIFS(通讯通路门店!$AF:$AF,通讯通路门店!$S:$S,$G934)</f>
        <v>0</v>
      </c>
      <c r="BN934" s="99">
        <f>SUMIFS(通讯通路门店!$AG:$AG,通讯通路门店!$S:$S,$G934)</f>
        <v>0</v>
      </c>
      <c r="BO934" s="99">
        <f>SUMIFS(通讯通路门店!$AH:$AH,通讯通路门店!$S:$S,$G934)</f>
        <v>0</v>
      </c>
      <c r="BP934" s="99">
        <f>SUMIFS(通讯通路门店!$AI:$AI,通讯通路门店!$S:$S,$G934)</f>
        <v>0</v>
      </c>
      <c r="BQ934" s="83"/>
    </row>
    <row r="935" spans="1:69">
      <c r="A935" s="99" t="str">
        <f>IFERROR(_xlfn.XLOOKUP($G935,通讯通路门店!$S$4:$S$993931,通讯通路门店!$A$4:$A$993931,0,0),"")</f>
        <v>海南省</v>
      </c>
      <c r="B935" s="99" t="str">
        <f>IFERROR(_xlfn.XLOOKUP($G935,通讯通路门店!$S$4:$S$993931,通讯通路门店!$B$4:$B$993931,0,0),"")</f>
        <v>东方市</v>
      </c>
      <c r="C935" s="99" t="str">
        <f>IFERROR(_xlfn.XLOOKUP($G935,通讯通路门店!$S$4:$S$993931,通讯通路门店!$C$4:$C$993931,0,0),"")</f>
        <v>东方市</v>
      </c>
      <c r="D935" s="99" t="str">
        <f>IFERROR(_xlfn.XLOOKUP($G935,通讯通路门店!$S$4:$S$993931,通讯通路门店!$D$4:$D$993931,0,0),"")</f>
        <v>八所镇</v>
      </c>
      <c r="E935" s="83"/>
      <c r="F935" s="83"/>
      <c r="G935" s="101"/>
      <c r="H935" s="102">
        <f>IFERROR(_xlfn.XLOOKUP($G935,通讯通路门店!$S$4:$S$993931,通讯通路门店!$R$4:$R$993931,0,0),"")</f>
        <v>0</v>
      </c>
      <c r="I935" s="83"/>
      <c r="J935" s="83"/>
      <c r="K935" s="83"/>
      <c r="L935" s="83"/>
      <c r="M935" s="83"/>
      <c r="N935" s="83"/>
      <c r="O935" s="83"/>
      <c r="P935" s="83"/>
      <c r="Q935" s="83"/>
      <c r="R935" s="83"/>
      <c r="S935" s="83"/>
      <c r="T935" s="83"/>
      <c r="U935" s="99">
        <f>COUNTIF(通讯通路门店!$S:$S,$G935)</f>
        <v>0</v>
      </c>
      <c r="V935" s="99">
        <f>COUNTIFS(通讯通路门店!$S:$S,$G935,通讯通路门店!$J:$J,"综合卖场")</f>
        <v>0</v>
      </c>
      <c r="W935" s="99">
        <f>SUMIFS(通讯通路门店!$AJ:$AJ,通讯通路门店!$S:$S,通讯客户沙盘!$G935)</f>
        <v>0</v>
      </c>
      <c r="X935" s="99">
        <f t="shared" si="70"/>
        <v>0</v>
      </c>
      <c r="Y935" s="99">
        <f>COUNTIFS(通讯通路门店!$S:$S,$G935,通讯通路门店!$J:$J,"荣耀体验店")+COUNTIFS(通讯通路门店!$S:$S,$G935,通讯通路门店!$J:$J,"荣耀授权专卖店")</f>
        <v>0</v>
      </c>
      <c r="Z935" s="99">
        <f>COUNTIFS(通讯通路门店!$S:$S,$G935,通讯通路门店!$J:$J,"VIVO体验店")</f>
        <v>0</v>
      </c>
      <c r="AA935" s="99">
        <f>COUNTIFS(通讯通路门店!$S:$S,$G935,通讯通路门店!$J:$J,"OPPO体验店")</f>
        <v>0</v>
      </c>
      <c r="AB935" s="99">
        <f>COUNTIFS(通讯通路门店!$S:$S,$G935,通讯通路门店!$J:$J,"华为授权体验店")+COUNTIFS(通讯通路门店!$S:$S,$G935,通讯通路门店!$J:$J,"华为堡垒店")</f>
        <v>0</v>
      </c>
      <c r="AC935" s="99">
        <f>COUNTIFS(通讯通路门店!$S:$S,$G935,通讯通路门店!$J:$J,"小米体验店")</f>
        <v>0</v>
      </c>
      <c r="AD935" s="99">
        <f>COUNTIFS(通讯通路门店!$S:$S,$G935,通讯通路门店!$J:$J,"苹果体验店")</f>
        <v>0</v>
      </c>
      <c r="AE935" s="99">
        <f>COUNTIFS(通讯通路门店!$S:$S,$G935,通讯通路门店!$J:$J,"其他品牌专卖店")</f>
        <v>0</v>
      </c>
      <c r="AF935" s="99">
        <f>SUMIFS(通讯通路门店!$BI:$BI,通讯通路门店!$S:$S,$G935)</f>
        <v>0</v>
      </c>
      <c r="AG935" s="99">
        <f>SUMIFS(通讯通路门店!$BH:$BH,通讯通路门店!$S:$S,$G935)</f>
        <v>0</v>
      </c>
      <c r="AH935" s="99">
        <f t="shared" si="71"/>
        <v>0</v>
      </c>
      <c r="AI935" s="99">
        <f>SUMIFS(通讯通路门店!$BB:$BB,通讯通路门店!$S:$S,$G935)</f>
        <v>0</v>
      </c>
      <c r="AJ935" s="99">
        <f>SUMIFS(通讯通路门店!$BE:$BE,通讯通路门店!$S:$S,$G935)</f>
        <v>0</v>
      </c>
      <c r="AK935" s="99">
        <f>SUMIFS(通讯通路门店!$BG:$BG,通讯通路门店!$S:$S,$G935)</f>
        <v>0</v>
      </c>
      <c r="AL935" s="99">
        <f>SUMIFS(通讯通路门店!$BC:$BC,通讯通路门店!$S:$S,$G935)</f>
        <v>0</v>
      </c>
      <c r="AM935" s="99">
        <f>SUMIFS(通讯通路门店!$BD:$BD,通讯通路门店!$S:$S,$G935)</f>
        <v>0</v>
      </c>
      <c r="AN935" s="99">
        <f>SUMIFS(通讯通路门店!$BF:$BF,通讯通路门店!$S:$S,$G935)</f>
        <v>0</v>
      </c>
      <c r="AO935" s="99">
        <f t="shared" si="72"/>
        <v>0</v>
      </c>
      <c r="AP935" s="99">
        <f>SUMIFS(通讯通路门店!$K:$K,通讯通路门店!$S:$S,$G935)</f>
        <v>0</v>
      </c>
      <c r="AQ935" s="83"/>
      <c r="AR935" s="99">
        <f>SUMIFS(通讯通路门店!$T:$T,通讯通路门店!$S:$S,$G935)</f>
        <v>0</v>
      </c>
      <c r="AS935" s="99">
        <f>SUMIFS(通讯通路门店!$U:$U,通讯通路门店!$S:$S,$G935)</f>
        <v>0</v>
      </c>
      <c r="AT935" s="99">
        <f>SUMIFS(通讯通路门店!$V:$V,通讯通路门店!$S:$S,$G935)</f>
        <v>0</v>
      </c>
      <c r="AU935" s="99">
        <f>SUMIFS(通讯通路门店!$W:$W,通讯通路门店!$S:$S,$G935)</f>
        <v>0</v>
      </c>
      <c r="AV935" s="99">
        <f>SUMIFS(通讯通路门店!$Z:$Z,通讯通路门店!$S:$S,$G935)</f>
        <v>0</v>
      </c>
      <c r="AW935" s="99">
        <f>SUMIFS(通讯通路门店!$AB:$AB,通讯通路门店!$S:$S,$G935)</f>
        <v>0</v>
      </c>
      <c r="AX935" s="99">
        <f>SUMIFS(通讯通路门店!$X:$X,通讯通路门店!$S:$S,$G935)</f>
        <v>0</v>
      </c>
      <c r="AY935" s="99">
        <f>SUMIFS(通讯通路门店!$Y:$Y,通讯通路门店!$S:$S,$G935)</f>
        <v>0</v>
      </c>
      <c r="AZ935" s="99">
        <f>SUMIFS(通讯通路门店!$AA:$AA,通讯通路门店!$S:$S,$G935)</f>
        <v>0</v>
      </c>
      <c r="BA935" s="99">
        <f t="shared" si="73"/>
        <v>0</v>
      </c>
      <c r="BB935" s="99">
        <f t="shared" si="74"/>
        <v>0</v>
      </c>
      <c r="BC935" s="99">
        <f>SUMIFS(通讯通路门店!$W:$W,通讯通路门店!$S:$S,$G935,通讯通路门店!$J:$J,"荣耀体验店")+SUMIFS(通讯通路门店!$W:$W,通讯通路门店!$S:$S,$G935,通讯通路门店!$J:$J,"荣耀授权专卖店")</f>
        <v>0</v>
      </c>
      <c r="BD935" s="99">
        <f>SUMIFS(通讯通路门店!$Z:$Z,通讯通路门店!$S:$S,$G935,通讯通路门店!$J:$J,"VIVO体验店")</f>
        <v>0</v>
      </c>
      <c r="BE935" s="99">
        <f>SUMIFS(通讯通路门店!$AB:$AB,通讯通路门店!$S:$S,$G935,通讯通路门店!$J:$J,"OPPO体验店")</f>
        <v>0</v>
      </c>
      <c r="BF935" s="99">
        <f>SUMIFS(通讯通路门店!$X:$X,通讯通路门店!$S:$S,$G935,通讯通路门店!$J:$J,"华为授权体验店")+SUMIFS(通讯通路门店!$AA:$AA,通讯通路门店!$S:$S,$G935,通讯通路门店!$J:$J,"华为堡垒店")</f>
        <v>0</v>
      </c>
      <c r="BG935" s="99">
        <f>SUMIFS(通讯通路门店!$Y:$Y,通讯通路门店!$S:$S,$G935,通讯通路门店!$J:$J,"小米体验店")</f>
        <v>0</v>
      </c>
      <c r="BH935" s="99">
        <f>SUMIFS(通讯通路门店!$AA:$AA,通讯通路门店!$S:$S,$G935,通讯通路门店!$J:$J,"苹果体验店")</f>
        <v>0</v>
      </c>
      <c r="BI935" s="99">
        <f>SUMIFS(通讯通路门店!$K:$K,通讯通路门店!$S:$S,$G935,通讯通路门店!$J:$J,"其他品牌专卖店")</f>
        <v>0</v>
      </c>
      <c r="BJ935" s="99">
        <f>SUMIFS(通讯通路门店!$AC:$AC,通讯通路门店!$S:$S,$G935)</f>
        <v>0</v>
      </c>
      <c r="BK935" s="99">
        <f>SUMIFS(通讯通路门店!$AD:$AD,通讯通路门店!$S:$S,$G935)</f>
        <v>0</v>
      </c>
      <c r="BL935" s="99">
        <f>SUMIFS(通讯通路门店!$AE:$AE,通讯通路门店!$S:$S,$G935)</f>
        <v>0</v>
      </c>
      <c r="BM935" s="99">
        <f>SUMIFS(通讯通路门店!$AF:$AF,通讯通路门店!$S:$S,$G935)</f>
        <v>0</v>
      </c>
      <c r="BN935" s="99">
        <f>SUMIFS(通讯通路门店!$AG:$AG,通讯通路门店!$S:$S,$G935)</f>
        <v>0</v>
      </c>
      <c r="BO935" s="99">
        <f>SUMIFS(通讯通路门店!$AH:$AH,通讯通路门店!$S:$S,$G935)</f>
        <v>0</v>
      </c>
      <c r="BP935" s="99">
        <f>SUMIFS(通讯通路门店!$AI:$AI,通讯通路门店!$S:$S,$G935)</f>
        <v>0</v>
      </c>
      <c r="BQ935" s="83"/>
    </row>
    <row r="936" spans="1:69">
      <c r="A936" s="99" t="str">
        <f>IFERROR(_xlfn.XLOOKUP($G936,通讯通路门店!$S$4:$S$993931,通讯通路门店!$A$4:$A$993931,0,0),"")</f>
        <v>海南省</v>
      </c>
      <c r="B936" s="99" t="str">
        <f>IFERROR(_xlfn.XLOOKUP($G936,通讯通路门店!$S$4:$S$993931,通讯通路门店!$B$4:$B$993931,0,0),"")</f>
        <v>东方市</v>
      </c>
      <c r="C936" s="99" t="str">
        <f>IFERROR(_xlfn.XLOOKUP($G936,通讯通路门店!$S$4:$S$993931,通讯通路门店!$C$4:$C$993931,0,0),"")</f>
        <v>东方市</v>
      </c>
      <c r="D936" s="99" t="str">
        <f>IFERROR(_xlfn.XLOOKUP($G936,通讯通路门店!$S$4:$S$993931,通讯通路门店!$D$4:$D$993931,0,0),"")</f>
        <v>八所镇</v>
      </c>
      <c r="E936" s="83"/>
      <c r="F936" s="83"/>
      <c r="G936" s="101"/>
      <c r="H936" s="102">
        <f>IFERROR(_xlfn.XLOOKUP($G936,通讯通路门店!$S$4:$S$993931,通讯通路门店!$R$4:$R$993931,0,0),"")</f>
        <v>0</v>
      </c>
      <c r="I936" s="83"/>
      <c r="J936" s="83"/>
      <c r="K936" s="83"/>
      <c r="L936" s="83"/>
      <c r="M936" s="83"/>
      <c r="N936" s="83"/>
      <c r="O936" s="83"/>
      <c r="P936" s="83"/>
      <c r="Q936" s="83"/>
      <c r="R936" s="83"/>
      <c r="S936" s="83"/>
      <c r="T936" s="83"/>
      <c r="U936" s="99">
        <f>COUNTIF(通讯通路门店!$S:$S,$G936)</f>
        <v>0</v>
      </c>
      <c r="V936" s="99">
        <f>COUNTIFS(通讯通路门店!$S:$S,$G936,通讯通路门店!$J:$J,"综合卖场")</f>
        <v>0</v>
      </c>
      <c r="W936" s="99">
        <f>SUMIFS(通讯通路门店!$AJ:$AJ,通讯通路门店!$S:$S,通讯客户沙盘!$G936)</f>
        <v>0</v>
      </c>
      <c r="X936" s="99">
        <f t="shared" si="70"/>
        <v>0</v>
      </c>
      <c r="Y936" s="99">
        <f>COUNTIFS(通讯通路门店!$S:$S,$G936,通讯通路门店!$J:$J,"荣耀体验店")+COUNTIFS(通讯通路门店!$S:$S,$G936,通讯通路门店!$J:$J,"荣耀授权专卖店")</f>
        <v>0</v>
      </c>
      <c r="Z936" s="99">
        <f>COUNTIFS(通讯通路门店!$S:$S,$G936,通讯通路门店!$J:$J,"VIVO体验店")</f>
        <v>0</v>
      </c>
      <c r="AA936" s="99">
        <f>COUNTIFS(通讯通路门店!$S:$S,$G936,通讯通路门店!$J:$J,"OPPO体验店")</f>
        <v>0</v>
      </c>
      <c r="AB936" s="99">
        <f>COUNTIFS(通讯通路门店!$S:$S,$G936,通讯通路门店!$J:$J,"华为授权体验店")+COUNTIFS(通讯通路门店!$S:$S,$G936,通讯通路门店!$J:$J,"华为堡垒店")</f>
        <v>0</v>
      </c>
      <c r="AC936" s="99">
        <f>COUNTIFS(通讯通路门店!$S:$S,$G936,通讯通路门店!$J:$J,"小米体验店")</f>
        <v>0</v>
      </c>
      <c r="AD936" s="99">
        <f>COUNTIFS(通讯通路门店!$S:$S,$G936,通讯通路门店!$J:$J,"苹果体验店")</f>
        <v>0</v>
      </c>
      <c r="AE936" s="99">
        <f>COUNTIFS(通讯通路门店!$S:$S,$G936,通讯通路门店!$J:$J,"其他品牌专卖店")</f>
        <v>0</v>
      </c>
      <c r="AF936" s="99">
        <f>SUMIFS(通讯通路门店!$BI:$BI,通讯通路门店!$S:$S,$G936)</f>
        <v>0</v>
      </c>
      <c r="AG936" s="99">
        <f>SUMIFS(通讯通路门店!$BH:$BH,通讯通路门店!$S:$S,$G936)</f>
        <v>0</v>
      </c>
      <c r="AH936" s="99">
        <f t="shared" si="71"/>
        <v>0</v>
      </c>
      <c r="AI936" s="99">
        <f>SUMIFS(通讯通路门店!$BB:$BB,通讯通路门店!$S:$S,$G936)</f>
        <v>0</v>
      </c>
      <c r="AJ936" s="99">
        <f>SUMIFS(通讯通路门店!$BE:$BE,通讯通路门店!$S:$S,$G936)</f>
        <v>0</v>
      </c>
      <c r="AK936" s="99">
        <f>SUMIFS(通讯通路门店!$BG:$BG,通讯通路门店!$S:$S,$G936)</f>
        <v>0</v>
      </c>
      <c r="AL936" s="99">
        <f>SUMIFS(通讯通路门店!$BC:$BC,通讯通路门店!$S:$S,$G936)</f>
        <v>0</v>
      </c>
      <c r="AM936" s="99">
        <f>SUMIFS(通讯通路门店!$BD:$BD,通讯通路门店!$S:$S,$G936)</f>
        <v>0</v>
      </c>
      <c r="AN936" s="99">
        <f>SUMIFS(通讯通路门店!$BF:$BF,通讯通路门店!$S:$S,$G936)</f>
        <v>0</v>
      </c>
      <c r="AO936" s="99">
        <f t="shared" si="72"/>
        <v>0</v>
      </c>
      <c r="AP936" s="99">
        <f>SUMIFS(通讯通路门店!$K:$K,通讯通路门店!$S:$S,$G936)</f>
        <v>0</v>
      </c>
      <c r="AQ936" s="83"/>
      <c r="AR936" s="99">
        <f>SUMIFS(通讯通路门店!$T:$T,通讯通路门店!$S:$S,$G936)</f>
        <v>0</v>
      </c>
      <c r="AS936" s="99">
        <f>SUMIFS(通讯通路门店!$U:$U,通讯通路门店!$S:$S,$G936)</f>
        <v>0</v>
      </c>
      <c r="AT936" s="99">
        <f>SUMIFS(通讯通路门店!$V:$V,通讯通路门店!$S:$S,$G936)</f>
        <v>0</v>
      </c>
      <c r="AU936" s="99">
        <f>SUMIFS(通讯通路门店!$W:$W,通讯通路门店!$S:$S,$G936)</f>
        <v>0</v>
      </c>
      <c r="AV936" s="99">
        <f>SUMIFS(通讯通路门店!$Z:$Z,通讯通路门店!$S:$S,$G936)</f>
        <v>0</v>
      </c>
      <c r="AW936" s="99">
        <f>SUMIFS(通讯通路门店!$AB:$AB,通讯通路门店!$S:$S,$G936)</f>
        <v>0</v>
      </c>
      <c r="AX936" s="99">
        <f>SUMIFS(通讯通路门店!$X:$X,通讯通路门店!$S:$S,$G936)</f>
        <v>0</v>
      </c>
      <c r="AY936" s="99">
        <f>SUMIFS(通讯通路门店!$Y:$Y,通讯通路门店!$S:$S,$G936)</f>
        <v>0</v>
      </c>
      <c r="AZ936" s="99">
        <f>SUMIFS(通讯通路门店!$AA:$AA,通讯通路门店!$S:$S,$G936)</f>
        <v>0</v>
      </c>
      <c r="BA936" s="99">
        <f t="shared" si="73"/>
        <v>0</v>
      </c>
      <c r="BB936" s="99">
        <f t="shared" si="74"/>
        <v>0</v>
      </c>
      <c r="BC936" s="99">
        <f>SUMIFS(通讯通路门店!$W:$W,通讯通路门店!$S:$S,$G936,通讯通路门店!$J:$J,"荣耀体验店")+SUMIFS(通讯通路门店!$W:$W,通讯通路门店!$S:$S,$G936,通讯通路门店!$J:$J,"荣耀授权专卖店")</f>
        <v>0</v>
      </c>
      <c r="BD936" s="99">
        <f>SUMIFS(通讯通路门店!$Z:$Z,通讯通路门店!$S:$S,$G936,通讯通路门店!$J:$J,"VIVO体验店")</f>
        <v>0</v>
      </c>
      <c r="BE936" s="99">
        <f>SUMIFS(通讯通路门店!$AB:$AB,通讯通路门店!$S:$S,$G936,通讯通路门店!$J:$J,"OPPO体验店")</f>
        <v>0</v>
      </c>
      <c r="BF936" s="99">
        <f>SUMIFS(通讯通路门店!$X:$X,通讯通路门店!$S:$S,$G936,通讯通路门店!$J:$J,"华为授权体验店")+SUMIFS(通讯通路门店!$AA:$AA,通讯通路门店!$S:$S,$G936,通讯通路门店!$J:$J,"华为堡垒店")</f>
        <v>0</v>
      </c>
      <c r="BG936" s="99">
        <f>SUMIFS(通讯通路门店!$Y:$Y,通讯通路门店!$S:$S,$G936,通讯通路门店!$J:$J,"小米体验店")</f>
        <v>0</v>
      </c>
      <c r="BH936" s="99">
        <f>SUMIFS(通讯通路门店!$AA:$AA,通讯通路门店!$S:$S,$G936,通讯通路门店!$J:$J,"苹果体验店")</f>
        <v>0</v>
      </c>
      <c r="BI936" s="99">
        <f>SUMIFS(通讯通路门店!$K:$K,通讯通路门店!$S:$S,$G936,通讯通路门店!$J:$J,"其他品牌专卖店")</f>
        <v>0</v>
      </c>
      <c r="BJ936" s="99">
        <f>SUMIFS(通讯通路门店!$AC:$AC,通讯通路门店!$S:$S,$G936)</f>
        <v>0</v>
      </c>
      <c r="BK936" s="99">
        <f>SUMIFS(通讯通路门店!$AD:$AD,通讯通路门店!$S:$S,$G936)</f>
        <v>0</v>
      </c>
      <c r="BL936" s="99">
        <f>SUMIFS(通讯通路门店!$AE:$AE,通讯通路门店!$S:$S,$G936)</f>
        <v>0</v>
      </c>
      <c r="BM936" s="99">
        <f>SUMIFS(通讯通路门店!$AF:$AF,通讯通路门店!$S:$S,$G936)</f>
        <v>0</v>
      </c>
      <c r="BN936" s="99">
        <f>SUMIFS(通讯通路门店!$AG:$AG,通讯通路门店!$S:$S,$G936)</f>
        <v>0</v>
      </c>
      <c r="BO936" s="99">
        <f>SUMIFS(通讯通路门店!$AH:$AH,通讯通路门店!$S:$S,$G936)</f>
        <v>0</v>
      </c>
      <c r="BP936" s="99">
        <f>SUMIFS(通讯通路门店!$AI:$AI,通讯通路门店!$S:$S,$G936)</f>
        <v>0</v>
      </c>
      <c r="BQ936" s="83"/>
    </row>
    <row r="937" spans="1:69">
      <c r="A937" s="99" t="str">
        <f>IFERROR(_xlfn.XLOOKUP($G937,通讯通路门店!$S$4:$S$993931,通讯通路门店!$A$4:$A$993931,0,0),"")</f>
        <v>海南省</v>
      </c>
      <c r="B937" s="99" t="str">
        <f>IFERROR(_xlfn.XLOOKUP($G937,通讯通路门店!$S$4:$S$993931,通讯通路门店!$B$4:$B$993931,0,0),"")</f>
        <v>东方市</v>
      </c>
      <c r="C937" s="99" t="str">
        <f>IFERROR(_xlfn.XLOOKUP($G937,通讯通路门店!$S$4:$S$993931,通讯通路门店!$C$4:$C$993931,0,0),"")</f>
        <v>东方市</v>
      </c>
      <c r="D937" s="99" t="str">
        <f>IFERROR(_xlfn.XLOOKUP($G937,通讯通路门店!$S$4:$S$993931,通讯通路门店!$D$4:$D$993931,0,0),"")</f>
        <v>八所镇</v>
      </c>
      <c r="E937" s="83"/>
      <c r="F937" s="83"/>
      <c r="G937" s="101"/>
      <c r="H937" s="102">
        <f>IFERROR(_xlfn.XLOOKUP($G937,通讯通路门店!$S$4:$S$993931,通讯通路门店!$R$4:$R$993931,0,0),"")</f>
        <v>0</v>
      </c>
      <c r="I937" s="83"/>
      <c r="J937" s="83"/>
      <c r="K937" s="83"/>
      <c r="L937" s="83"/>
      <c r="M937" s="83"/>
      <c r="N937" s="83"/>
      <c r="O937" s="83"/>
      <c r="P937" s="83"/>
      <c r="Q937" s="83"/>
      <c r="R937" s="83"/>
      <c r="S937" s="83"/>
      <c r="T937" s="83"/>
      <c r="U937" s="99">
        <f>COUNTIF(通讯通路门店!$S:$S,$G937)</f>
        <v>0</v>
      </c>
      <c r="V937" s="99">
        <f>COUNTIFS(通讯通路门店!$S:$S,$G937,通讯通路门店!$J:$J,"综合卖场")</f>
        <v>0</v>
      </c>
      <c r="W937" s="99">
        <f>SUMIFS(通讯通路门店!$AJ:$AJ,通讯通路门店!$S:$S,通讯客户沙盘!$G937)</f>
        <v>0</v>
      </c>
      <c r="X937" s="99">
        <f t="shared" si="70"/>
        <v>0</v>
      </c>
      <c r="Y937" s="99">
        <f>COUNTIFS(通讯通路门店!$S:$S,$G937,通讯通路门店!$J:$J,"荣耀体验店")+COUNTIFS(通讯通路门店!$S:$S,$G937,通讯通路门店!$J:$J,"荣耀授权专卖店")</f>
        <v>0</v>
      </c>
      <c r="Z937" s="99">
        <f>COUNTIFS(通讯通路门店!$S:$S,$G937,通讯通路门店!$J:$J,"VIVO体验店")</f>
        <v>0</v>
      </c>
      <c r="AA937" s="99">
        <f>COUNTIFS(通讯通路门店!$S:$S,$G937,通讯通路门店!$J:$J,"OPPO体验店")</f>
        <v>0</v>
      </c>
      <c r="AB937" s="99">
        <f>COUNTIFS(通讯通路门店!$S:$S,$G937,通讯通路门店!$J:$J,"华为授权体验店")+COUNTIFS(通讯通路门店!$S:$S,$G937,通讯通路门店!$J:$J,"华为堡垒店")</f>
        <v>0</v>
      </c>
      <c r="AC937" s="99">
        <f>COUNTIFS(通讯通路门店!$S:$S,$G937,通讯通路门店!$J:$J,"小米体验店")</f>
        <v>0</v>
      </c>
      <c r="AD937" s="99">
        <f>COUNTIFS(通讯通路门店!$S:$S,$G937,通讯通路门店!$J:$J,"苹果体验店")</f>
        <v>0</v>
      </c>
      <c r="AE937" s="99">
        <f>COUNTIFS(通讯通路门店!$S:$S,$G937,通讯通路门店!$J:$J,"其他品牌专卖店")</f>
        <v>0</v>
      </c>
      <c r="AF937" s="99">
        <f>SUMIFS(通讯通路门店!$BI:$BI,通讯通路门店!$S:$S,$G937)</f>
        <v>0</v>
      </c>
      <c r="AG937" s="99">
        <f>SUMIFS(通讯通路门店!$BH:$BH,通讯通路门店!$S:$S,$G937)</f>
        <v>0</v>
      </c>
      <c r="AH937" s="99">
        <f t="shared" si="71"/>
        <v>0</v>
      </c>
      <c r="AI937" s="99">
        <f>SUMIFS(通讯通路门店!$BB:$BB,通讯通路门店!$S:$S,$G937)</f>
        <v>0</v>
      </c>
      <c r="AJ937" s="99">
        <f>SUMIFS(通讯通路门店!$BE:$BE,通讯通路门店!$S:$S,$G937)</f>
        <v>0</v>
      </c>
      <c r="AK937" s="99">
        <f>SUMIFS(通讯通路门店!$BG:$BG,通讯通路门店!$S:$S,$G937)</f>
        <v>0</v>
      </c>
      <c r="AL937" s="99">
        <f>SUMIFS(通讯通路门店!$BC:$BC,通讯通路门店!$S:$S,$G937)</f>
        <v>0</v>
      </c>
      <c r="AM937" s="99">
        <f>SUMIFS(通讯通路门店!$BD:$BD,通讯通路门店!$S:$S,$G937)</f>
        <v>0</v>
      </c>
      <c r="AN937" s="99">
        <f>SUMIFS(通讯通路门店!$BF:$BF,通讯通路门店!$S:$S,$G937)</f>
        <v>0</v>
      </c>
      <c r="AO937" s="99">
        <f t="shared" si="72"/>
        <v>0</v>
      </c>
      <c r="AP937" s="99">
        <f>SUMIFS(通讯通路门店!$K:$K,通讯通路门店!$S:$S,$G937)</f>
        <v>0</v>
      </c>
      <c r="AQ937" s="83"/>
      <c r="AR937" s="99">
        <f>SUMIFS(通讯通路门店!$T:$T,通讯通路门店!$S:$S,$G937)</f>
        <v>0</v>
      </c>
      <c r="AS937" s="99">
        <f>SUMIFS(通讯通路门店!$U:$U,通讯通路门店!$S:$S,$G937)</f>
        <v>0</v>
      </c>
      <c r="AT937" s="99">
        <f>SUMIFS(通讯通路门店!$V:$V,通讯通路门店!$S:$S,$G937)</f>
        <v>0</v>
      </c>
      <c r="AU937" s="99">
        <f>SUMIFS(通讯通路门店!$W:$W,通讯通路门店!$S:$S,$G937)</f>
        <v>0</v>
      </c>
      <c r="AV937" s="99">
        <f>SUMIFS(通讯通路门店!$Z:$Z,通讯通路门店!$S:$S,$G937)</f>
        <v>0</v>
      </c>
      <c r="AW937" s="99">
        <f>SUMIFS(通讯通路门店!$AB:$AB,通讯通路门店!$S:$S,$G937)</f>
        <v>0</v>
      </c>
      <c r="AX937" s="99">
        <f>SUMIFS(通讯通路门店!$X:$X,通讯通路门店!$S:$S,$G937)</f>
        <v>0</v>
      </c>
      <c r="AY937" s="99">
        <f>SUMIFS(通讯通路门店!$Y:$Y,通讯通路门店!$S:$S,$G937)</f>
        <v>0</v>
      </c>
      <c r="AZ937" s="99">
        <f>SUMIFS(通讯通路门店!$AA:$AA,通讯通路门店!$S:$S,$G937)</f>
        <v>0</v>
      </c>
      <c r="BA937" s="99">
        <f t="shared" si="73"/>
        <v>0</v>
      </c>
      <c r="BB937" s="99">
        <f t="shared" si="74"/>
        <v>0</v>
      </c>
      <c r="BC937" s="99">
        <f>SUMIFS(通讯通路门店!$W:$W,通讯通路门店!$S:$S,$G937,通讯通路门店!$J:$J,"荣耀体验店")+SUMIFS(通讯通路门店!$W:$W,通讯通路门店!$S:$S,$G937,通讯通路门店!$J:$J,"荣耀授权专卖店")</f>
        <v>0</v>
      </c>
      <c r="BD937" s="99">
        <f>SUMIFS(通讯通路门店!$Z:$Z,通讯通路门店!$S:$S,$G937,通讯通路门店!$J:$J,"VIVO体验店")</f>
        <v>0</v>
      </c>
      <c r="BE937" s="99">
        <f>SUMIFS(通讯通路门店!$AB:$AB,通讯通路门店!$S:$S,$G937,通讯通路门店!$J:$J,"OPPO体验店")</f>
        <v>0</v>
      </c>
      <c r="BF937" s="99">
        <f>SUMIFS(通讯通路门店!$X:$X,通讯通路门店!$S:$S,$G937,通讯通路门店!$J:$J,"华为授权体验店")+SUMIFS(通讯通路门店!$AA:$AA,通讯通路门店!$S:$S,$G937,通讯通路门店!$J:$J,"华为堡垒店")</f>
        <v>0</v>
      </c>
      <c r="BG937" s="99">
        <f>SUMIFS(通讯通路门店!$Y:$Y,通讯通路门店!$S:$S,$G937,通讯通路门店!$J:$J,"小米体验店")</f>
        <v>0</v>
      </c>
      <c r="BH937" s="99">
        <f>SUMIFS(通讯通路门店!$AA:$AA,通讯通路门店!$S:$S,$G937,通讯通路门店!$J:$J,"苹果体验店")</f>
        <v>0</v>
      </c>
      <c r="BI937" s="99">
        <f>SUMIFS(通讯通路门店!$K:$K,通讯通路门店!$S:$S,$G937,通讯通路门店!$J:$J,"其他品牌专卖店")</f>
        <v>0</v>
      </c>
      <c r="BJ937" s="99">
        <f>SUMIFS(通讯通路门店!$AC:$AC,通讯通路门店!$S:$S,$G937)</f>
        <v>0</v>
      </c>
      <c r="BK937" s="99">
        <f>SUMIFS(通讯通路门店!$AD:$AD,通讯通路门店!$S:$S,$G937)</f>
        <v>0</v>
      </c>
      <c r="BL937" s="99">
        <f>SUMIFS(通讯通路门店!$AE:$AE,通讯通路门店!$S:$S,$G937)</f>
        <v>0</v>
      </c>
      <c r="BM937" s="99">
        <f>SUMIFS(通讯通路门店!$AF:$AF,通讯通路门店!$S:$S,$G937)</f>
        <v>0</v>
      </c>
      <c r="BN937" s="99">
        <f>SUMIFS(通讯通路门店!$AG:$AG,通讯通路门店!$S:$S,$G937)</f>
        <v>0</v>
      </c>
      <c r="BO937" s="99">
        <f>SUMIFS(通讯通路门店!$AH:$AH,通讯通路门店!$S:$S,$G937)</f>
        <v>0</v>
      </c>
      <c r="BP937" s="99">
        <f>SUMIFS(通讯通路门店!$AI:$AI,通讯通路门店!$S:$S,$G937)</f>
        <v>0</v>
      </c>
      <c r="BQ937" s="83"/>
    </row>
    <row r="938" spans="1:69">
      <c r="A938" s="99" t="str">
        <f>IFERROR(_xlfn.XLOOKUP($G938,通讯通路门店!$S$4:$S$993931,通讯通路门店!$A$4:$A$993931,0,0),"")</f>
        <v>海南省</v>
      </c>
      <c r="B938" s="99" t="str">
        <f>IFERROR(_xlfn.XLOOKUP($G938,通讯通路门店!$S$4:$S$993931,通讯通路门店!$B$4:$B$993931,0,0),"")</f>
        <v>东方市</v>
      </c>
      <c r="C938" s="99" t="str">
        <f>IFERROR(_xlfn.XLOOKUP($G938,通讯通路门店!$S$4:$S$993931,通讯通路门店!$C$4:$C$993931,0,0),"")</f>
        <v>东方市</v>
      </c>
      <c r="D938" s="99" t="str">
        <f>IFERROR(_xlfn.XLOOKUP($G938,通讯通路门店!$S$4:$S$993931,通讯通路门店!$D$4:$D$993931,0,0),"")</f>
        <v>八所镇</v>
      </c>
      <c r="E938" s="83"/>
      <c r="F938" s="83"/>
      <c r="G938" s="101"/>
      <c r="H938" s="102">
        <f>IFERROR(_xlfn.XLOOKUP($G938,通讯通路门店!$S$4:$S$993931,通讯通路门店!$R$4:$R$993931,0,0),"")</f>
        <v>0</v>
      </c>
      <c r="I938" s="83"/>
      <c r="J938" s="83"/>
      <c r="K938" s="83"/>
      <c r="L938" s="83"/>
      <c r="M938" s="83"/>
      <c r="N938" s="83"/>
      <c r="O938" s="83"/>
      <c r="P938" s="83"/>
      <c r="Q938" s="83"/>
      <c r="R938" s="83"/>
      <c r="S938" s="83"/>
      <c r="T938" s="83"/>
      <c r="U938" s="99">
        <f>COUNTIF(通讯通路门店!$S:$S,$G938)</f>
        <v>0</v>
      </c>
      <c r="V938" s="99">
        <f>COUNTIFS(通讯通路门店!$S:$S,$G938,通讯通路门店!$J:$J,"综合卖场")</f>
        <v>0</v>
      </c>
      <c r="W938" s="99">
        <f>SUMIFS(通讯通路门店!$AJ:$AJ,通讯通路门店!$S:$S,通讯客户沙盘!$G938)</f>
        <v>0</v>
      </c>
      <c r="X938" s="99">
        <f t="shared" si="70"/>
        <v>0</v>
      </c>
      <c r="Y938" s="99">
        <f>COUNTIFS(通讯通路门店!$S:$S,$G938,通讯通路门店!$J:$J,"荣耀体验店")+COUNTIFS(通讯通路门店!$S:$S,$G938,通讯通路门店!$J:$J,"荣耀授权专卖店")</f>
        <v>0</v>
      </c>
      <c r="Z938" s="99">
        <f>COUNTIFS(通讯通路门店!$S:$S,$G938,通讯通路门店!$J:$J,"VIVO体验店")</f>
        <v>0</v>
      </c>
      <c r="AA938" s="99">
        <f>COUNTIFS(通讯通路门店!$S:$S,$G938,通讯通路门店!$J:$J,"OPPO体验店")</f>
        <v>0</v>
      </c>
      <c r="AB938" s="99">
        <f>COUNTIFS(通讯通路门店!$S:$S,$G938,通讯通路门店!$J:$J,"华为授权体验店")+COUNTIFS(通讯通路门店!$S:$S,$G938,通讯通路门店!$J:$J,"华为堡垒店")</f>
        <v>0</v>
      </c>
      <c r="AC938" s="99">
        <f>COUNTIFS(通讯通路门店!$S:$S,$G938,通讯通路门店!$J:$J,"小米体验店")</f>
        <v>0</v>
      </c>
      <c r="AD938" s="99">
        <f>COUNTIFS(通讯通路门店!$S:$S,$G938,通讯通路门店!$J:$J,"苹果体验店")</f>
        <v>0</v>
      </c>
      <c r="AE938" s="99">
        <f>COUNTIFS(通讯通路门店!$S:$S,$G938,通讯通路门店!$J:$J,"其他品牌专卖店")</f>
        <v>0</v>
      </c>
      <c r="AF938" s="99">
        <f>SUMIFS(通讯通路门店!$BI:$BI,通讯通路门店!$S:$S,$G938)</f>
        <v>0</v>
      </c>
      <c r="AG938" s="99">
        <f>SUMIFS(通讯通路门店!$BH:$BH,通讯通路门店!$S:$S,$G938)</f>
        <v>0</v>
      </c>
      <c r="AH938" s="99">
        <f t="shared" si="71"/>
        <v>0</v>
      </c>
      <c r="AI938" s="99">
        <f>SUMIFS(通讯通路门店!$BB:$BB,通讯通路门店!$S:$S,$G938)</f>
        <v>0</v>
      </c>
      <c r="AJ938" s="99">
        <f>SUMIFS(通讯通路门店!$BE:$BE,通讯通路门店!$S:$S,$G938)</f>
        <v>0</v>
      </c>
      <c r="AK938" s="99">
        <f>SUMIFS(通讯通路门店!$BG:$BG,通讯通路门店!$S:$S,$G938)</f>
        <v>0</v>
      </c>
      <c r="AL938" s="99">
        <f>SUMIFS(通讯通路门店!$BC:$BC,通讯通路门店!$S:$S,$G938)</f>
        <v>0</v>
      </c>
      <c r="AM938" s="99">
        <f>SUMIFS(通讯通路门店!$BD:$BD,通讯通路门店!$S:$S,$G938)</f>
        <v>0</v>
      </c>
      <c r="AN938" s="99">
        <f>SUMIFS(通讯通路门店!$BF:$BF,通讯通路门店!$S:$S,$G938)</f>
        <v>0</v>
      </c>
      <c r="AO938" s="99">
        <f t="shared" si="72"/>
        <v>0</v>
      </c>
      <c r="AP938" s="99">
        <f>SUMIFS(通讯通路门店!$K:$K,通讯通路门店!$S:$S,$G938)</f>
        <v>0</v>
      </c>
      <c r="AQ938" s="83"/>
      <c r="AR938" s="99">
        <f>SUMIFS(通讯通路门店!$T:$T,通讯通路门店!$S:$S,$G938)</f>
        <v>0</v>
      </c>
      <c r="AS938" s="99">
        <f>SUMIFS(通讯通路门店!$U:$U,通讯通路门店!$S:$S,$G938)</f>
        <v>0</v>
      </c>
      <c r="AT938" s="99">
        <f>SUMIFS(通讯通路门店!$V:$V,通讯通路门店!$S:$S,$G938)</f>
        <v>0</v>
      </c>
      <c r="AU938" s="99">
        <f>SUMIFS(通讯通路门店!$W:$W,通讯通路门店!$S:$S,$G938)</f>
        <v>0</v>
      </c>
      <c r="AV938" s="99">
        <f>SUMIFS(通讯通路门店!$Z:$Z,通讯通路门店!$S:$S,$G938)</f>
        <v>0</v>
      </c>
      <c r="AW938" s="99">
        <f>SUMIFS(通讯通路门店!$AB:$AB,通讯通路门店!$S:$S,$G938)</f>
        <v>0</v>
      </c>
      <c r="AX938" s="99">
        <f>SUMIFS(通讯通路门店!$X:$X,通讯通路门店!$S:$S,$G938)</f>
        <v>0</v>
      </c>
      <c r="AY938" s="99">
        <f>SUMIFS(通讯通路门店!$Y:$Y,通讯通路门店!$S:$S,$G938)</f>
        <v>0</v>
      </c>
      <c r="AZ938" s="99">
        <f>SUMIFS(通讯通路门店!$AA:$AA,通讯通路门店!$S:$S,$G938)</f>
        <v>0</v>
      </c>
      <c r="BA938" s="99">
        <f t="shared" si="73"/>
        <v>0</v>
      </c>
      <c r="BB938" s="99">
        <f t="shared" si="74"/>
        <v>0</v>
      </c>
      <c r="BC938" s="99">
        <f>SUMIFS(通讯通路门店!$W:$W,通讯通路门店!$S:$S,$G938,通讯通路门店!$J:$J,"荣耀体验店")+SUMIFS(通讯通路门店!$W:$W,通讯通路门店!$S:$S,$G938,通讯通路门店!$J:$J,"荣耀授权专卖店")</f>
        <v>0</v>
      </c>
      <c r="BD938" s="99">
        <f>SUMIFS(通讯通路门店!$Z:$Z,通讯通路门店!$S:$S,$G938,通讯通路门店!$J:$J,"VIVO体验店")</f>
        <v>0</v>
      </c>
      <c r="BE938" s="99">
        <f>SUMIFS(通讯通路门店!$AB:$AB,通讯通路门店!$S:$S,$G938,通讯通路门店!$J:$J,"OPPO体验店")</f>
        <v>0</v>
      </c>
      <c r="BF938" s="99">
        <f>SUMIFS(通讯通路门店!$X:$X,通讯通路门店!$S:$S,$G938,通讯通路门店!$J:$J,"华为授权体验店")+SUMIFS(通讯通路门店!$AA:$AA,通讯通路门店!$S:$S,$G938,通讯通路门店!$J:$J,"华为堡垒店")</f>
        <v>0</v>
      </c>
      <c r="BG938" s="99">
        <f>SUMIFS(通讯通路门店!$Y:$Y,通讯通路门店!$S:$S,$G938,通讯通路门店!$J:$J,"小米体验店")</f>
        <v>0</v>
      </c>
      <c r="BH938" s="99">
        <f>SUMIFS(通讯通路门店!$AA:$AA,通讯通路门店!$S:$S,$G938,通讯通路门店!$J:$J,"苹果体验店")</f>
        <v>0</v>
      </c>
      <c r="BI938" s="99">
        <f>SUMIFS(通讯通路门店!$K:$K,通讯通路门店!$S:$S,$G938,通讯通路门店!$J:$J,"其他品牌专卖店")</f>
        <v>0</v>
      </c>
      <c r="BJ938" s="99">
        <f>SUMIFS(通讯通路门店!$AC:$AC,通讯通路门店!$S:$S,$G938)</f>
        <v>0</v>
      </c>
      <c r="BK938" s="99">
        <f>SUMIFS(通讯通路门店!$AD:$AD,通讯通路门店!$S:$S,$G938)</f>
        <v>0</v>
      </c>
      <c r="BL938" s="99">
        <f>SUMIFS(通讯通路门店!$AE:$AE,通讯通路门店!$S:$S,$G938)</f>
        <v>0</v>
      </c>
      <c r="BM938" s="99">
        <f>SUMIFS(通讯通路门店!$AF:$AF,通讯通路门店!$S:$S,$G938)</f>
        <v>0</v>
      </c>
      <c r="BN938" s="99">
        <f>SUMIFS(通讯通路门店!$AG:$AG,通讯通路门店!$S:$S,$G938)</f>
        <v>0</v>
      </c>
      <c r="BO938" s="99">
        <f>SUMIFS(通讯通路门店!$AH:$AH,通讯通路门店!$S:$S,$G938)</f>
        <v>0</v>
      </c>
      <c r="BP938" s="99">
        <f>SUMIFS(通讯通路门店!$AI:$AI,通讯通路门店!$S:$S,$G938)</f>
        <v>0</v>
      </c>
      <c r="BQ938" s="83"/>
    </row>
    <row r="939" spans="1:69">
      <c r="A939" s="99" t="str">
        <f>IFERROR(_xlfn.XLOOKUP($G939,通讯通路门店!$S$4:$S$993931,通讯通路门店!$A$4:$A$993931,0,0),"")</f>
        <v>海南省</v>
      </c>
      <c r="B939" s="99" t="str">
        <f>IFERROR(_xlfn.XLOOKUP($G939,通讯通路门店!$S$4:$S$993931,通讯通路门店!$B$4:$B$993931,0,0),"")</f>
        <v>东方市</v>
      </c>
      <c r="C939" s="99" t="str">
        <f>IFERROR(_xlfn.XLOOKUP($G939,通讯通路门店!$S$4:$S$993931,通讯通路门店!$C$4:$C$993931,0,0),"")</f>
        <v>东方市</v>
      </c>
      <c r="D939" s="99" t="str">
        <f>IFERROR(_xlfn.XLOOKUP($G939,通讯通路门店!$S$4:$S$993931,通讯通路门店!$D$4:$D$993931,0,0),"")</f>
        <v>八所镇</v>
      </c>
      <c r="E939" s="83"/>
      <c r="F939" s="83"/>
      <c r="G939" s="101"/>
      <c r="H939" s="102">
        <f>IFERROR(_xlfn.XLOOKUP($G939,通讯通路门店!$S$4:$S$993931,通讯通路门店!$R$4:$R$993931,0,0),"")</f>
        <v>0</v>
      </c>
      <c r="I939" s="83"/>
      <c r="J939" s="83"/>
      <c r="K939" s="83"/>
      <c r="L939" s="83"/>
      <c r="M939" s="83"/>
      <c r="N939" s="83"/>
      <c r="O939" s="83"/>
      <c r="P939" s="83"/>
      <c r="Q939" s="83"/>
      <c r="R939" s="83"/>
      <c r="S939" s="83"/>
      <c r="T939" s="83"/>
      <c r="U939" s="99">
        <f>COUNTIF(通讯通路门店!$S:$S,$G939)</f>
        <v>0</v>
      </c>
      <c r="V939" s="99">
        <f>COUNTIFS(通讯通路门店!$S:$S,$G939,通讯通路门店!$J:$J,"综合卖场")</f>
        <v>0</v>
      </c>
      <c r="W939" s="99">
        <f>SUMIFS(通讯通路门店!$AJ:$AJ,通讯通路门店!$S:$S,通讯客户沙盘!$G939)</f>
        <v>0</v>
      </c>
      <c r="X939" s="99">
        <f t="shared" si="70"/>
        <v>0</v>
      </c>
      <c r="Y939" s="99">
        <f>COUNTIFS(通讯通路门店!$S:$S,$G939,通讯通路门店!$J:$J,"荣耀体验店")+COUNTIFS(通讯通路门店!$S:$S,$G939,通讯通路门店!$J:$J,"荣耀授权专卖店")</f>
        <v>0</v>
      </c>
      <c r="Z939" s="99">
        <f>COUNTIFS(通讯通路门店!$S:$S,$G939,通讯通路门店!$J:$J,"VIVO体验店")</f>
        <v>0</v>
      </c>
      <c r="AA939" s="99">
        <f>COUNTIFS(通讯通路门店!$S:$S,$G939,通讯通路门店!$J:$J,"OPPO体验店")</f>
        <v>0</v>
      </c>
      <c r="AB939" s="99">
        <f>COUNTIFS(通讯通路门店!$S:$S,$G939,通讯通路门店!$J:$J,"华为授权体验店")+COUNTIFS(通讯通路门店!$S:$S,$G939,通讯通路门店!$J:$J,"华为堡垒店")</f>
        <v>0</v>
      </c>
      <c r="AC939" s="99">
        <f>COUNTIFS(通讯通路门店!$S:$S,$G939,通讯通路门店!$J:$J,"小米体验店")</f>
        <v>0</v>
      </c>
      <c r="AD939" s="99">
        <f>COUNTIFS(通讯通路门店!$S:$S,$G939,通讯通路门店!$J:$J,"苹果体验店")</f>
        <v>0</v>
      </c>
      <c r="AE939" s="99">
        <f>COUNTIFS(通讯通路门店!$S:$S,$G939,通讯通路门店!$J:$J,"其他品牌专卖店")</f>
        <v>0</v>
      </c>
      <c r="AF939" s="99">
        <f>SUMIFS(通讯通路门店!$BI:$BI,通讯通路门店!$S:$S,$G939)</f>
        <v>0</v>
      </c>
      <c r="AG939" s="99">
        <f>SUMIFS(通讯通路门店!$BH:$BH,通讯通路门店!$S:$S,$G939)</f>
        <v>0</v>
      </c>
      <c r="AH939" s="99">
        <f t="shared" si="71"/>
        <v>0</v>
      </c>
      <c r="AI939" s="99">
        <f>SUMIFS(通讯通路门店!$BB:$BB,通讯通路门店!$S:$S,$G939)</f>
        <v>0</v>
      </c>
      <c r="AJ939" s="99">
        <f>SUMIFS(通讯通路门店!$BE:$BE,通讯通路门店!$S:$S,$G939)</f>
        <v>0</v>
      </c>
      <c r="AK939" s="99">
        <f>SUMIFS(通讯通路门店!$BG:$BG,通讯通路门店!$S:$S,$G939)</f>
        <v>0</v>
      </c>
      <c r="AL939" s="99">
        <f>SUMIFS(通讯通路门店!$BC:$BC,通讯通路门店!$S:$S,$G939)</f>
        <v>0</v>
      </c>
      <c r="AM939" s="99">
        <f>SUMIFS(通讯通路门店!$BD:$BD,通讯通路门店!$S:$S,$G939)</f>
        <v>0</v>
      </c>
      <c r="AN939" s="99">
        <f>SUMIFS(通讯通路门店!$BF:$BF,通讯通路门店!$S:$S,$G939)</f>
        <v>0</v>
      </c>
      <c r="AO939" s="99">
        <f t="shared" si="72"/>
        <v>0</v>
      </c>
      <c r="AP939" s="99">
        <f>SUMIFS(通讯通路门店!$K:$K,通讯通路门店!$S:$S,$G939)</f>
        <v>0</v>
      </c>
      <c r="AQ939" s="83"/>
      <c r="AR939" s="99">
        <f>SUMIFS(通讯通路门店!$T:$T,通讯通路门店!$S:$S,$G939)</f>
        <v>0</v>
      </c>
      <c r="AS939" s="99">
        <f>SUMIFS(通讯通路门店!$U:$U,通讯通路门店!$S:$S,$G939)</f>
        <v>0</v>
      </c>
      <c r="AT939" s="99">
        <f>SUMIFS(通讯通路门店!$V:$V,通讯通路门店!$S:$S,$G939)</f>
        <v>0</v>
      </c>
      <c r="AU939" s="99">
        <f>SUMIFS(通讯通路门店!$W:$W,通讯通路门店!$S:$S,$G939)</f>
        <v>0</v>
      </c>
      <c r="AV939" s="99">
        <f>SUMIFS(通讯通路门店!$Z:$Z,通讯通路门店!$S:$S,$G939)</f>
        <v>0</v>
      </c>
      <c r="AW939" s="99">
        <f>SUMIFS(通讯通路门店!$AB:$AB,通讯通路门店!$S:$S,$G939)</f>
        <v>0</v>
      </c>
      <c r="AX939" s="99">
        <f>SUMIFS(通讯通路门店!$X:$X,通讯通路门店!$S:$S,$G939)</f>
        <v>0</v>
      </c>
      <c r="AY939" s="99">
        <f>SUMIFS(通讯通路门店!$Y:$Y,通讯通路门店!$S:$S,$G939)</f>
        <v>0</v>
      </c>
      <c r="AZ939" s="99">
        <f>SUMIFS(通讯通路门店!$AA:$AA,通讯通路门店!$S:$S,$G939)</f>
        <v>0</v>
      </c>
      <c r="BA939" s="99">
        <f t="shared" si="73"/>
        <v>0</v>
      </c>
      <c r="BB939" s="99">
        <f t="shared" si="74"/>
        <v>0</v>
      </c>
      <c r="BC939" s="99">
        <f>SUMIFS(通讯通路门店!$W:$W,通讯通路门店!$S:$S,$G939,通讯通路门店!$J:$J,"荣耀体验店")+SUMIFS(通讯通路门店!$W:$W,通讯通路门店!$S:$S,$G939,通讯通路门店!$J:$J,"荣耀授权专卖店")</f>
        <v>0</v>
      </c>
      <c r="BD939" s="99">
        <f>SUMIFS(通讯通路门店!$Z:$Z,通讯通路门店!$S:$S,$G939,通讯通路门店!$J:$J,"VIVO体验店")</f>
        <v>0</v>
      </c>
      <c r="BE939" s="99">
        <f>SUMIFS(通讯通路门店!$AB:$AB,通讯通路门店!$S:$S,$G939,通讯通路门店!$J:$J,"OPPO体验店")</f>
        <v>0</v>
      </c>
      <c r="BF939" s="99">
        <f>SUMIFS(通讯通路门店!$X:$X,通讯通路门店!$S:$S,$G939,通讯通路门店!$J:$J,"华为授权体验店")+SUMIFS(通讯通路门店!$AA:$AA,通讯通路门店!$S:$S,$G939,通讯通路门店!$J:$J,"华为堡垒店")</f>
        <v>0</v>
      </c>
      <c r="BG939" s="99">
        <f>SUMIFS(通讯通路门店!$Y:$Y,通讯通路门店!$S:$S,$G939,通讯通路门店!$J:$J,"小米体验店")</f>
        <v>0</v>
      </c>
      <c r="BH939" s="99">
        <f>SUMIFS(通讯通路门店!$AA:$AA,通讯通路门店!$S:$S,$G939,通讯通路门店!$J:$J,"苹果体验店")</f>
        <v>0</v>
      </c>
      <c r="BI939" s="99">
        <f>SUMIFS(通讯通路门店!$K:$K,通讯通路门店!$S:$S,$G939,通讯通路门店!$J:$J,"其他品牌专卖店")</f>
        <v>0</v>
      </c>
      <c r="BJ939" s="99">
        <f>SUMIFS(通讯通路门店!$AC:$AC,通讯通路门店!$S:$S,$G939)</f>
        <v>0</v>
      </c>
      <c r="BK939" s="99">
        <f>SUMIFS(通讯通路门店!$AD:$AD,通讯通路门店!$S:$S,$G939)</f>
        <v>0</v>
      </c>
      <c r="BL939" s="99">
        <f>SUMIFS(通讯通路门店!$AE:$AE,通讯通路门店!$S:$S,$G939)</f>
        <v>0</v>
      </c>
      <c r="BM939" s="99">
        <f>SUMIFS(通讯通路门店!$AF:$AF,通讯通路门店!$S:$S,$G939)</f>
        <v>0</v>
      </c>
      <c r="BN939" s="99">
        <f>SUMIFS(通讯通路门店!$AG:$AG,通讯通路门店!$S:$S,$G939)</f>
        <v>0</v>
      </c>
      <c r="BO939" s="99">
        <f>SUMIFS(通讯通路门店!$AH:$AH,通讯通路门店!$S:$S,$G939)</f>
        <v>0</v>
      </c>
      <c r="BP939" s="99">
        <f>SUMIFS(通讯通路门店!$AI:$AI,通讯通路门店!$S:$S,$G939)</f>
        <v>0</v>
      </c>
      <c r="BQ939" s="83"/>
    </row>
    <row r="940" spans="1:69">
      <c r="A940" s="99" t="str">
        <f>IFERROR(_xlfn.XLOOKUP($G940,通讯通路门店!$S$4:$S$993931,通讯通路门店!$A$4:$A$993931,0,0),"")</f>
        <v>海南省</v>
      </c>
      <c r="B940" s="99" t="str">
        <f>IFERROR(_xlfn.XLOOKUP($G940,通讯通路门店!$S$4:$S$993931,通讯通路门店!$B$4:$B$993931,0,0),"")</f>
        <v>东方市</v>
      </c>
      <c r="C940" s="99" t="str">
        <f>IFERROR(_xlfn.XLOOKUP($G940,通讯通路门店!$S$4:$S$993931,通讯通路门店!$C$4:$C$993931,0,0),"")</f>
        <v>东方市</v>
      </c>
      <c r="D940" s="99" t="str">
        <f>IFERROR(_xlfn.XLOOKUP($G940,通讯通路门店!$S$4:$S$993931,通讯通路门店!$D$4:$D$993931,0,0),"")</f>
        <v>八所镇</v>
      </c>
      <c r="E940" s="83"/>
      <c r="F940" s="83"/>
      <c r="G940" s="101"/>
      <c r="H940" s="102">
        <f>IFERROR(_xlfn.XLOOKUP($G940,通讯通路门店!$S$4:$S$993931,通讯通路门店!$R$4:$R$993931,0,0),"")</f>
        <v>0</v>
      </c>
      <c r="I940" s="83"/>
      <c r="J940" s="83"/>
      <c r="K940" s="83"/>
      <c r="L940" s="83"/>
      <c r="M940" s="83"/>
      <c r="N940" s="83"/>
      <c r="O940" s="83"/>
      <c r="P940" s="83"/>
      <c r="Q940" s="83"/>
      <c r="R940" s="83"/>
      <c r="S940" s="83"/>
      <c r="T940" s="83"/>
      <c r="U940" s="99">
        <f>COUNTIF(通讯通路门店!$S:$S,$G940)</f>
        <v>0</v>
      </c>
      <c r="V940" s="99">
        <f>COUNTIFS(通讯通路门店!$S:$S,$G940,通讯通路门店!$J:$J,"综合卖场")</f>
        <v>0</v>
      </c>
      <c r="W940" s="99">
        <f>SUMIFS(通讯通路门店!$AJ:$AJ,通讯通路门店!$S:$S,通讯客户沙盘!$G940)</f>
        <v>0</v>
      </c>
      <c r="X940" s="99">
        <f t="shared" si="70"/>
        <v>0</v>
      </c>
      <c r="Y940" s="99">
        <f>COUNTIFS(通讯通路门店!$S:$S,$G940,通讯通路门店!$J:$J,"荣耀体验店")+COUNTIFS(通讯通路门店!$S:$S,$G940,通讯通路门店!$J:$J,"荣耀授权专卖店")</f>
        <v>0</v>
      </c>
      <c r="Z940" s="99">
        <f>COUNTIFS(通讯通路门店!$S:$S,$G940,通讯通路门店!$J:$J,"VIVO体验店")</f>
        <v>0</v>
      </c>
      <c r="AA940" s="99">
        <f>COUNTIFS(通讯通路门店!$S:$S,$G940,通讯通路门店!$J:$J,"OPPO体验店")</f>
        <v>0</v>
      </c>
      <c r="AB940" s="99">
        <f>COUNTIFS(通讯通路门店!$S:$S,$G940,通讯通路门店!$J:$J,"华为授权体验店")+COUNTIFS(通讯通路门店!$S:$S,$G940,通讯通路门店!$J:$J,"华为堡垒店")</f>
        <v>0</v>
      </c>
      <c r="AC940" s="99">
        <f>COUNTIFS(通讯通路门店!$S:$S,$G940,通讯通路门店!$J:$J,"小米体验店")</f>
        <v>0</v>
      </c>
      <c r="AD940" s="99">
        <f>COUNTIFS(通讯通路门店!$S:$S,$G940,通讯通路门店!$J:$J,"苹果体验店")</f>
        <v>0</v>
      </c>
      <c r="AE940" s="99">
        <f>COUNTIFS(通讯通路门店!$S:$S,$G940,通讯通路门店!$J:$J,"其他品牌专卖店")</f>
        <v>0</v>
      </c>
      <c r="AF940" s="99">
        <f>SUMIFS(通讯通路门店!$BI:$BI,通讯通路门店!$S:$S,$G940)</f>
        <v>0</v>
      </c>
      <c r="AG940" s="99">
        <f>SUMIFS(通讯通路门店!$BH:$BH,通讯通路门店!$S:$S,$G940)</f>
        <v>0</v>
      </c>
      <c r="AH940" s="99">
        <f t="shared" si="71"/>
        <v>0</v>
      </c>
      <c r="AI940" s="99">
        <f>SUMIFS(通讯通路门店!$BB:$BB,通讯通路门店!$S:$S,$G940)</f>
        <v>0</v>
      </c>
      <c r="AJ940" s="99">
        <f>SUMIFS(通讯通路门店!$BE:$BE,通讯通路门店!$S:$S,$G940)</f>
        <v>0</v>
      </c>
      <c r="AK940" s="99">
        <f>SUMIFS(通讯通路门店!$BG:$BG,通讯通路门店!$S:$S,$G940)</f>
        <v>0</v>
      </c>
      <c r="AL940" s="99">
        <f>SUMIFS(通讯通路门店!$BC:$BC,通讯通路门店!$S:$S,$G940)</f>
        <v>0</v>
      </c>
      <c r="AM940" s="99">
        <f>SUMIFS(通讯通路门店!$BD:$BD,通讯通路门店!$S:$S,$G940)</f>
        <v>0</v>
      </c>
      <c r="AN940" s="99">
        <f>SUMIFS(通讯通路门店!$BF:$BF,通讯通路门店!$S:$S,$G940)</f>
        <v>0</v>
      </c>
      <c r="AO940" s="99">
        <f t="shared" si="72"/>
        <v>0</v>
      </c>
      <c r="AP940" s="99">
        <f>SUMIFS(通讯通路门店!$K:$K,通讯通路门店!$S:$S,$G940)</f>
        <v>0</v>
      </c>
      <c r="AQ940" s="83"/>
      <c r="AR940" s="99">
        <f>SUMIFS(通讯通路门店!$T:$T,通讯通路门店!$S:$S,$G940)</f>
        <v>0</v>
      </c>
      <c r="AS940" s="99">
        <f>SUMIFS(通讯通路门店!$U:$U,通讯通路门店!$S:$S,$G940)</f>
        <v>0</v>
      </c>
      <c r="AT940" s="99">
        <f>SUMIFS(通讯通路门店!$V:$V,通讯通路门店!$S:$S,$G940)</f>
        <v>0</v>
      </c>
      <c r="AU940" s="99">
        <f>SUMIFS(通讯通路门店!$W:$W,通讯通路门店!$S:$S,$G940)</f>
        <v>0</v>
      </c>
      <c r="AV940" s="99">
        <f>SUMIFS(通讯通路门店!$Z:$Z,通讯通路门店!$S:$S,$G940)</f>
        <v>0</v>
      </c>
      <c r="AW940" s="99">
        <f>SUMIFS(通讯通路门店!$AB:$AB,通讯通路门店!$S:$S,$G940)</f>
        <v>0</v>
      </c>
      <c r="AX940" s="99">
        <f>SUMIFS(通讯通路门店!$X:$X,通讯通路门店!$S:$S,$G940)</f>
        <v>0</v>
      </c>
      <c r="AY940" s="99">
        <f>SUMIFS(通讯通路门店!$Y:$Y,通讯通路门店!$S:$S,$G940)</f>
        <v>0</v>
      </c>
      <c r="AZ940" s="99">
        <f>SUMIFS(通讯通路门店!$AA:$AA,通讯通路门店!$S:$S,$G940)</f>
        <v>0</v>
      </c>
      <c r="BA940" s="99">
        <f t="shared" si="73"/>
        <v>0</v>
      </c>
      <c r="BB940" s="99">
        <f t="shared" si="74"/>
        <v>0</v>
      </c>
      <c r="BC940" s="99">
        <f>SUMIFS(通讯通路门店!$W:$W,通讯通路门店!$S:$S,$G940,通讯通路门店!$J:$J,"荣耀体验店")+SUMIFS(通讯通路门店!$W:$W,通讯通路门店!$S:$S,$G940,通讯通路门店!$J:$J,"荣耀授权专卖店")</f>
        <v>0</v>
      </c>
      <c r="BD940" s="99">
        <f>SUMIFS(通讯通路门店!$Z:$Z,通讯通路门店!$S:$S,$G940,通讯通路门店!$J:$J,"VIVO体验店")</f>
        <v>0</v>
      </c>
      <c r="BE940" s="99">
        <f>SUMIFS(通讯通路门店!$AB:$AB,通讯通路门店!$S:$S,$G940,通讯通路门店!$J:$J,"OPPO体验店")</f>
        <v>0</v>
      </c>
      <c r="BF940" s="99">
        <f>SUMIFS(通讯通路门店!$X:$X,通讯通路门店!$S:$S,$G940,通讯通路门店!$J:$J,"华为授权体验店")+SUMIFS(通讯通路门店!$AA:$AA,通讯通路门店!$S:$S,$G940,通讯通路门店!$J:$J,"华为堡垒店")</f>
        <v>0</v>
      </c>
      <c r="BG940" s="99">
        <f>SUMIFS(通讯通路门店!$Y:$Y,通讯通路门店!$S:$S,$G940,通讯通路门店!$J:$J,"小米体验店")</f>
        <v>0</v>
      </c>
      <c r="BH940" s="99">
        <f>SUMIFS(通讯通路门店!$AA:$AA,通讯通路门店!$S:$S,$G940,通讯通路门店!$J:$J,"苹果体验店")</f>
        <v>0</v>
      </c>
      <c r="BI940" s="99">
        <f>SUMIFS(通讯通路门店!$K:$K,通讯通路门店!$S:$S,$G940,通讯通路门店!$J:$J,"其他品牌专卖店")</f>
        <v>0</v>
      </c>
      <c r="BJ940" s="99">
        <f>SUMIFS(通讯通路门店!$AC:$AC,通讯通路门店!$S:$S,$G940)</f>
        <v>0</v>
      </c>
      <c r="BK940" s="99">
        <f>SUMIFS(通讯通路门店!$AD:$AD,通讯通路门店!$S:$S,$G940)</f>
        <v>0</v>
      </c>
      <c r="BL940" s="99">
        <f>SUMIFS(通讯通路门店!$AE:$AE,通讯通路门店!$S:$S,$G940)</f>
        <v>0</v>
      </c>
      <c r="BM940" s="99">
        <f>SUMIFS(通讯通路门店!$AF:$AF,通讯通路门店!$S:$S,$G940)</f>
        <v>0</v>
      </c>
      <c r="BN940" s="99">
        <f>SUMIFS(通讯通路门店!$AG:$AG,通讯通路门店!$S:$S,$G940)</f>
        <v>0</v>
      </c>
      <c r="BO940" s="99">
        <f>SUMIFS(通讯通路门店!$AH:$AH,通讯通路门店!$S:$S,$G940)</f>
        <v>0</v>
      </c>
      <c r="BP940" s="99">
        <f>SUMIFS(通讯通路门店!$AI:$AI,通讯通路门店!$S:$S,$G940)</f>
        <v>0</v>
      </c>
      <c r="BQ940" s="83"/>
    </row>
    <row r="941" spans="1:69">
      <c r="A941" s="99" t="str">
        <f>IFERROR(_xlfn.XLOOKUP($G941,通讯通路门店!$S$4:$S$993931,通讯通路门店!$A$4:$A$993931,0,0),"")</f>
        <v>海南省</v>
      </c>
      <c r="B941" s="99" t="str">
        <f>IFERROR(_xlfn.XLOOKUP($G941,通讯通路门店!$S$4:$S$993931,通讯通路门店!$B$4:$B$993931,0,0),"")</f>
        <v>东方市</v>
      </c>
      <c r="C941" s="99" t="str">
        <f>IFERROR(_xlfn.XLOOKUP($G941,通讯通路门店!$S$4:$S$993931,通讯通路门店!$C$4:$C$993931,0,0),"")</f>
        <v>东方市</v>
      </c>
      <c r="D941" s="99" t="str">
        <f>IFERROR(_xlfn.XLOOKUP($G941,通讯通路门店!$S$4:$S$993931,通讯通路门店!$D$4:$D$993931,0,0),"")</f>
        <v>八所镇</v>
      </c>
      <c r="E941" s="83"/>
      <c r="F941" s="83"/>
      <c r="G941" s="101"/>
      <c r="H941" s="102">
        <f>IFERROR(_xlfn.XLOOKUP($G941,通讯通路门店!$S$4:$S$993931,通讯通路门店!$R$4:$R$993931,0,0),"")</f>
        <v>0</v>
      </c>
      <c r="I941" s="83"/>
      <c r="J941" s="83"/>
      <c r="K941" s="83"/>
      <c r="L941" s="83"/>
      <c r="M941" s="83"/>
      <c r="N941" s="83"/>
      <c r="O941" s="83"/>
      <c r="P941" s="83"/>
      <c r="Q941" s="83"/>
      <c r="R941" s="83"/>
      <c r="S941" s="83"/>
      <c r="T941" s="83"/>
      <c r="U941" s="99">
        <f>COUNTIF(通讯通路门店!$S:$S,$G941)</f>
        <v>0</v>
      </c>
      <c r="V941" s="99">
        <f>COUNTIFS(通讯通路门店!$S:$S,$G941,通讯通路门店!$J:$J,"综合卖场")</f>
        <v>0</v>
      </c>
      <c r="W941" s="99">
        <f>SUMIFS(通讯通路门店!$AJ:$AJ,通讯通路门店!$S:$S,通讯客户沙盘!$G941)</f>
        <v>0</v>
      </c>
      <c r="X941" s="99">
        <f t="shared" si="70"/>
        <v>0</v>
      </c>
      <c r="Y941" s="99">
        <f>COUNTIFS(通讯通路门店!$S:$S,$G941,通讯通路门店!$J:$J,"荣耀体验店")+COUNTIFS(通讯通路门店!$S:$S,$G941,通讯通路门店!$J:$J,"荣耀授权专卖店")</f>
        <v>0</v>
      </c>
      <c r="Z941" s="99">
        <f>COUNTIFS(通讯通路门店!$S:$S,$G941,通讯通路门店!$J:$J,"VIVO体验店")</f>
        <v>0</v>
      </c>
      <c r="AA941" s="99">
        <f>COUNTIFS(通讯通路门店!$S:$S,$G941,通讯通路门店!$J:$J,"OPPO体验店")</f>
        <v>0</v>
      </c>
      <c r="AB941" s="99">
        <f>COUNTIFS(通讯通路门店!$S:$S,$G941,通讯通路门店!$J:$J,"华为授权体验店")+COUNTIFS(通讯通路门店!$S:$S,$G941,通讯通路门店!$J:$J,"华为堡垒店")</f>
        <v>0</v>
      </c>
      <c r="AC941" s="99">
        <f>COUNTIFS(通讯通路门店!$S:$S,$G941,通讯通路门店!$J:$J,"小米体验店")</f>
        <v>0</v>
      </c>
      <c r="AD941" s="99">
        <f>COUNTIFS(通讯通路门店!$S:$S,$G941,通讯通路门店!$J:$J,"苹果体验店")</f>
        <v>0</v>
      </c>
      <c r="AE941" s="99">
        <f>COUNTIFS(通讯通路门店!$S:$S,$G941,通讯通路门店!$J:$J,"其他品牌专卖店")</f>
        <v>0</v>
      </c>
      <c r="AF941" s="99">
        <f>SUMIFS(通讯通路门店!$BI:$BI,通讯通路门店!$S:$S,$G941)</f>
        <v>0</v>
      </c>
      <c r="AG941" s="99">
        <f>SUMIFS(通讯通路门店!$BH:$BH,通讯通路门店!$S:$S,$G941)</f>
        <v>0</v>
      </c>
      <c r="AH941" s="99">
        <f t="shared" si="71"/>
        <v>0</v>
      </c>
      <c r="AI941" s="99">
        <f>SUMIFS(通讯通路门店!$BB:$BB,通讯通路门店!$S:$S,$G941)</f>
        <v>0</v>
      </c>
      <c r="AJ941" s="99">
        <f>SUMIFS(通讯通路门店!$BE:$BE,通讯通路门店!$S:$S,$G941)</f>
        <v>0</v>
      </c>
      <c r="AK941" s="99">
        <f>SUMIFS(通讯通路门店!$BG:$BG,通讯通路门店!$S:$S,$G941)</f>
        <v>0</v>
      </c>
      <c r="AL941" s="99">
        <f>SUMIFS(通讯通路门店!$BC:$BC,通讯通路门店!$S:$S,$G941)</f>
        <v>0</v>
      </c>
      <c r="AM941" s="99">
        <f>SUMIFS(通讯通路门店!$BD:$BD,通讯通路门店!$S:$S,$G941)</f>
        <v>0</v>
      </c>
      <c r="AN941" s="99">
        <f>SUMIFS(通讯通路门店!$BF:$BF,通讯通路门店!$S:$S,$G941)</f>
        <v>0</v>
      </c>
      <c r="AO941" s="99">
        <f t="shared" si="72"/>
        <v>0</v>
      </c>
      <c r="AP941" s="99">
        <f>SUMIFS(通讯通路门店!$K:$K,通讯通路门店!$S:$S,$G941)</f>
        <v>0</v>
      </c>
      <c r="AQ941" s="83"/>
      <c r="AR941" s="99">
        <f>SUMIFS(通讯通路门店!$T:$T,通讯通路门店!$S:$S,$G941)</f>
        <v>0</v>
      </c>
      <c r="AS941" s="99">
        <f>SUMIFS(通讯通路门店!$U:$U,通讯通路门店!$S:$S,$G941)</f>
        <v>0</v>
      </c>
      <c r="AT941" s="99">
        <f>SUMIFS(通讯通路门店!$V:$V,通讯通路门店!$S:$S,$G941)</f>
        <v>0</v>
      </c>
      <c r="AU941" s="99">
        <f>SUMIFS(通讯通路门店!$W:$W,通讯通路门店!$S:$S,$G941)</f>
        <v>0</v>
      </c>
      <c r="AV941" s="99">
        <f>SUMIFS(通讯通路门店!$Z:$Z,通讯通路门店!$S:$S,$G941)</f>
        <v>0</v>
      </c>
      <c r="AW941" s="99">
        <f>SUMIFS(通讯通路门店!$AB:$AB,通讯通路门店!$S:$S,$G941)</f>
        <v>0</v>
      </c>
      <c r="AX941" s="99">
        <f>SUMIFS(通讯通路门店!$X:$X,通讯通路门店!$S:$S,$G941)</f>
        <v>0</v>
      </c>
      <c r="AY941" s="99">
        <f>SUMIFS(通讯通路门店!$Y:$Y,通讯通路门店!$S:$S,$G941)</f>
        <v>0</v>
      </c>
      <c r="AZ941" s="99">
        <f>SUMIFS(通讯通路门店!$AA:$AA,通讯通路门店!$S:$S,$G941)</f>
        <v>0</v>
      </c>
      <c r="BA941" s="99">
        <f t="shared" si="73"/>
        <v>0</v>
      </c>
      <c r="BB941" s="99">
        <f t="shared" si="74"/>
        <v>0</v>
      </c>
      <c r="BC941" s="99">
        <f>SUMIFS(通讯通路门店!$W:$W,通讯通路门店!$S:$S,$G941,通讯通路门店!$J:$J,"荣耀体验店")+SUMIFS(通讯通路门店!$W:$W,通讯通路门店!$S:$S,$G941,通讯通路门店!$J:$J,"荣耀授权专卖店")</f>
        <v>0</v>
      </c>
      <c r="BD941" s="99">
        <f>SUMIFS(通讯通路门店!$Z:$Z,通讯通路门店!$S:$S,$G941,通讯通路门店!$J:$J,"VIVO体验店")</f>
        <v>0</v>
      </c>
      <c r="BE941" s="99">
        <f>SUMIFS(通讯通路门店!$AB:$AB,通讯通路门店!$S:$S,$G941,通讯通路门店!$J:$J,"OPPO体验店")</f>
        <v>0</v>
      </c>
      <c r="BF941" s="99">
        <f>SUMIFS(通讯通路门店!$X:$X,通讯通路门店!$S:$S,$G941,通讯通路门店!$J:$J,"华为授权体验店")+SUMIFS(通讯通路门店!$AA:$AA,通讯通路门店!$S:$S,$G941,通讯通路门店!$J:$J,"华为堡垒店")</f>
        <v>0</v>
      </c>
      <c r="BG941" s="99">
        <f>SUMIFS(通讯通路门店!$Y:$Y,通讯通路门店!$S:$S,$G941,通讯通路门店!$J:$J,"小米体验店")</f>
        <v>0</v>
      </c>
      <c r="BH941" s="99">
        <f>SUMIFS(通讯通路门店!$AA:$AA,通讯通路门店!$S:$S,$G941,通讯通路门店!$J:$J,"苹果体验店")</f>
        <v>0</v>
      </c>
      <c r="BI941" s="99">
        <f>SUMIFS(通讯通路门店!$K:$K,通讯通路门店!$S:$S,$G941,通讯通路门店!$J:$J,"其他品牌专卖店")</f>
        <v>0</v>
      </c>
      <c r="BJ941" s="99">
        <f>SUMIFS(通讯通路门店!$AC:$AC,通讯通路门店!$S:$S,$G941)</f>
        <v>0</v>
      </c>
      <c r="BK941" s="99">
        <f>SUMIFS(通讯通路门店!$AD:$AD,通讯通路门店!$S:$S,$G941)</f>
        <v>0</v>
      </c>
      <c r="BL941" s="99">
        <f>SUMIFS(通讯通路门店!$AE:$AE,通讯通路门店!$S:$S,$G941)</f>
        <v>0</v>
      </c>
      <c r="BM941" s="99">
        <f>SUMIFS(通讯通路门店!$AF:$AF,通讯通路门店!$S:$S,$G941)</f>
        <v>0</v>
      </c>
      <c r="BN941" s="99">
        <f>SUMIFS(通讯通路门店!$AG:$AG,通讯通路门店!$S:$S,$G941)</f>
        <v>0</v>
      </c>
      <c r="BO941" s="99">
        <f>SUMIFS(通讯通路门店!$AH:$AH,通讯通路门店!$S:$S,$G941)</f>
        <v>0</v>
      </c>
      <c r="BP941" s="99">
        <f>SUMIFS(通讯通路门店!$AI:$AI,通讯通路门店!$S:$S,$G941)</f>
        <v>0</v>
      </c>
      <c r="BQ941" s="83"/>
    </row>
    <row r="942" spans="1:69">
      <c r="A942" s="99" t="str">
        <f>IFERROR(_xlfn.XLOOKUP($G942,通讯通路门店!$S$4:$S$993931,通讯通路门店!$A$4:$A$993931,0,0),"")</f>
        <v>海南省</v>
      </c>
      <c r="B942" s="99" t="str">
        <f>IFERROR(_xlfn.XLOOKUP($G942,通讯通路门店!$S$4:$S$993931,通讯通路门店!$B$4:$B$993931,0,0),"")</f>
        <v>东方市</v>
      </c>
      <c r="C942" s="99" t="str">
        <f>IFERROR(_xlfn.XLOOKUP($G942,通讯通路门店!$S$4:$S$993931,通讯通路门店!$C$4:$C$993931,0,0),"")</f>
        <v>东方市</v>
      </c>
      <c r="D942" s="99" t="str">
        <f>IFERROR(_xlfn.XLOOKUP($G942,通讯通路门店!$S$4:$S$993931,通讯通路门店!$D$4:$D$993931,0,0),"")</f>
        <v>八所镇</v>
      </c>
      <c r="E942" s="83"/>
      <c r="F942" s="83"/>
      <c r="G942" s="101"/>
      <c r="H942" s="102">
        <f>IFERROR(_xlfn.XLOOKUP($G942,通讯通路门店!$S$4:$S$993931,通讯通路门店!$R$4:$R$993931,0,0),"")</f>
        <v>0</v>
      </c>
      <c r="I942" s="83"/>
      <c r="J942" s="83"/>
      <c r="K942" s="83"/>
      <c r="L942" s="83"/>
      <c r="M942" s="83"/>
      <c r="N942" s="83"/>
      <c r="O942" s="83"/>
      <c r="P942" s="83"/>
      <c r="Q942" s="83"/>
      <c r="R942" s="83"/>
      <c r="S942" s="83"/>
      <c r="T942" s="83"/>
      <c r="U942" s="99">
        <f>COUNTIF(通讯通路门店!$S:$S,$G942)</f>
        <v>0</v>
      </c>
      <c r="V942" s="99">
        <f>COUNTIFS(通讯通路门店!$S:$S,$G942,通讯通路门店!$J:$J,"综合卖场")</f>
        <v>0</v>
      </c>
      <c r="W942" s="99">
        <f>SUMIFS(通讯通路门店!$AJ:$AJ,通讯通路门店!$S:$S,通讯客户沙盘!$G942)</f>
        <v>0</v>
      </c>
      <c r="X942" s="99">
        <f t="shared" si="70"/>
        <v>0</v>
      </c>
      <c r="Y942" s="99">
        <f>COUNTIFS(通讯通路门店!$S:$S,$G942,通讯通路门店!$J:$J,"荣耀体验店")+COUNTIFS(通讯通路门店!$S:$S,$G942,通讯通路门店!$J:$J,"荣耀授权专卖店")</f>
        <v>0</v>
      </c>
      <c r="Z942" s="99">
        <f>COUNTIFS(通讯通路门店!$S:$S,$G942,通讯通路门店!$J:$J,"VIVO体验店")</f>
        <v>0</v>
      </c>
      <c r="AA942" s="99">
        <f>COUNTIFS(通讯通路门店!$S:$S,$G942,通讯通路门店!$J:$J,"OPPO体验店")</f>
        <v>0</v>
      </c>
      <c r="AB942" s="99">
        <f>COUNTIFS(通讯通路门店!$S:$S,$G942,通讯通路门店!$J:$J,"华为授权体验店")+COUNTIFS(通讯通路门店!$S:$S,$G942,通讯通路门店!$J:$J,"华为堡垒店")</f>
        <v>0</v>
      </c>
      <c r="AC942" s="99">
        <f>COUNTIFS(通讯通路门店!$S:$S,$G942,通讯通路门店!$J:$J,"小米体验店")</f>
        <v>0</v>
      </c>
      <c r="AD942" s="99">
        <f>COUNTIFS(通讯通路门店!$S:$S,$G942,通讯通路门店!$J:$J,"苹果体验店")</f>
        <v>0</v>
      </c>
      <c r="AE942" s="99">
        <f>COUNTIFS(通讯通路门店!$S:$S,$G942,通讯通路门店!$J:$J,"其他品牌专卖店")</f>
        <v>0</v>
      </c>
      <c r="AF942" s="99">
        <f>SUMIFS(通讯通路门店!$BI:$BI,通讯通路门店!$S:$S,$G942)</f>
        <v>0</v>
      </c>
      <c r="AG942" s="99">
        <f>SUMIFS(通讯通路门店!$BH:$BH,通讯通路门店!$S:$S,$G942)</f>
        <v>0</v>
      </c>
      <c r="AH942" s="99">
        <f t="shared" si="71"/>
        <v>0</v>
      </c>
      <c r="AI942" s="99">
        <f>SUMIFS(通讯通路门店!$BB:$BB,通讯通路门店!$S:$S,$G942)</f>
        <v>0</v>
      </c>
      <c r="AJ942" s="99">
        <f>SUMIFS(通讯通路门店!$BE:$BE,通讯通路门店!$S:$S,$G942)</f>
        <v>0</v>
      </c>
      <c r="AK942" s="99">
        <f>SUMIFS(通讯通路门店!$BG:$BG,通讯通路门店!$S:$S,$G942)</f>
        <v>0</v>
      </c>
      <c r="AL942" s="99">
        <f>SUMIFS(通讯通路门店!$BC:$BC,通讯通路门店!$S:$S,$G942)</f>
        <v>0</v>
      </c>
      <c r="AM942" s="99">
        <f>SUMIFS(通讯通路门店!$BD:$BD,通讯通路门店!$S:$S,$G942)</f>
        <v>0</v>
      </c>
      <c r="AN942" s="99">
        <f>SUMIFS(通讯通路门店!$BF:$BF,通讯通路门店!$S:$S,$G942)</f>
        <v>0</v>
      </c>
      <c r="AO942" s="99">
        <f t="shared" si="72"/>
        <v>0</v>
      </c>
      <c r="AP942" s="99">
        <f>SUMIFS(通讯通路门店!$K:$K,通讯通路门店!$S:$S,$G942)</f>
        <v>0</v>
      </c>
      <c r="AQ942" s="83"/>
      <c r="AR942" s="99">
        <f>SUMIFS(通讯通路门店!$T:$T,通讯通路门店!$S:$S,$G942)</f>
        <v>0</v>
      </c>
      <c r="AS942" s="99">
        <f>SUMIFS(通讯通路门店!$U:$U,通讯通路门店!$S:$S,$G942)</f>
        <v>0</v>
      </c>
      <c r="AT942" s="99">
        <f>SUMIFS(通讯通路门店!$V:$V,通讯通路门店!$S:$S,$G942)</f>
        <v>0</v>
      </c>
      <c r="AU942" s="99">
        <f>SUMIFS(通讯通路门店!$W:$W,通讯通路门店!$S:$S,$G942)</f>
        <v>0</v>
      </c>
      <c r="AV942" s="99">
        <f>SUMIFS(通讯通路门店!$Z:$Z,通讯通路门店!$S:$S,$G942)</f>
        <v>0</v>
      </c>
      <c r="AW942" s="99">
        <f>SUMIFS(通讯通路门店!$AB:$AB,通讯通路门店!$S:$S,$G942)</f>
        <v>0</v>
      </c>
      <c r="AX942" s="99">
        <f>SUMIFS(通讯通路门店!$X:$X,通讯通路门店!$S:$S,$G942)</f>
        <v>0</v>
      </c>
      <c r="AY942" s="99">
        <f>SUMIFS(通讯通路门店!$Y:$Y,通讯通路门店!$S:$S,$G942)</f>
        <v>0</v>
      </c>
      <c r="AZ942" s="99">
        <f>SUMIFS(通讯通路门店!$AA:$AA,通讯通路门店!$S:$S,$G942)</f>
        <v>0</v>
      </c>
      <c r="BA942" s="99">
        <f t="shared" si="73"/>
        <v>0</v>
      </c>
      <c r="BB942" s="99">
        <f t="shared" si="74"/>
        <v>0</v>
      </c>
      <c r="BC942" s="99">
        <f>SUMIFS(通讯通路门店!$W:$W,通讯通路门店!$S:$S,$G942,通讯通路门店!$J:$J,"荣耀体验店")+SUMIFS(通讯通路门店!$W:$W,通讯通路门店!$S:$S,$G942,通讯通路门店!$J:$J,"荣耀授权专卖店")</f>
        <v>0</v>
      </c>
      <c r="BD942" s="99">
        <f>SUMIFS(通讯通路门店!$Z:$Z,通讯通路门店!$S:$S,$G942,通讯通路门店!$J:$J,"VIVO体验店")</f>
        <v>0</v>
      </c>
      <c r="BE942" s="99">
        <f>SUMIFS(通讯通路门店!$AB:$AB,通讯通路门店!$S:$S,$G942,通讯通路门店!$J:$J,"OPPO体验店")</f>
        <v>0</v>
      </c>
      <c r="BF942" s="99">
        <f>SUMIFS(通讯通路门店!$X:$X,通讯通路门店!$S:$S,$G942,通讯通路门店!$J:$J,"华为授权体验店")+SUMIFS(通讯通路门店!$AA:$AA,通讯通路门店!$S:$S,$G942,通讯通路门店!$J:$J,"华为堡垒店")</f>
        <v>0</v>
      </c>
      <c r="BG942" s="99">
        <f>SUMIFS(通讯通路门店!$Y:$Y,通讯通路门店!$S:$S,$G942,通讯通路门店!$J:$J,"小米体验店")</f>
        <v>0</v>
      </c>
      <c r="BH942" s="99">
        <f>SUMIFS(通讯通路门店!$AA:$AA,通讯通路门店!$S:$S,$G942,通讯通路门店!$J:$J,"苹果体验店")</f>
        <v>0</v>
      </c>
      <c r="BI942" s="99">
        <f>SUMIFS(通讯通路门店!$K:$K,通讯通路门店!$S:$S,$G942,通讯通路门店!$J:$J,"其他品牌专卖店")</f>
        <v>0</v>
      </c>
      <c r="BJ942" s="99">
        <f>SUMIFS(通讯通路门店!$AC:$AC,通讯通路门店!$S:$S,$G942)</f>
        <v>0</v>
      </c>
      <c r="BK942" s="99">
        <f>SUMIFS(通讯通路门店!$AD:$AD,通讯通路门店!$S:$S,$G942)</f>
        <v>0</v>
      </c>
      <c r="BL942" s="99">
        <f>SUMIFS(通讯通路门店!$AE:$AE,通讯通路门店!$S:$S,$G942)</f>
        <v>0</v>
      </c>
      <c r="BM942" s="99">
        <f>SUMIFS(通讯通路门店!$AF:$AF,通讯通路门店!$S:$S,$G942)</f>
        <v>0</v>
      </c>
      <c r="BN942" s="99">
        <f>SUMIFS(通讯通路门店!$AG:$AG,通讯通路门店!$S:$S,$G942)</f>
        <v>0</v>
      </c>
      <c r="BO942" s="99">
        <f>SUMIFS(通讯通路门店!$AH:$AH,通讯通路门店!$S:$S,$G942)</f>
        <v>0</v>
      </c>
      <c r="BP942" s="99">
        <f>SUMIFS(通讯通路门店!$AI:$AI,通讯通路门店!$S:$S,$G942)</f>
        <v>0</v>
      </c>
      <c r="BQ942" s="83"/>
    </row>
    <row r="943" spans="1:69">
      <c r="A943" s="99" t="str">
        <f>IFERROR(_xlfn.XLOOKUP($G943,通讯通路门店!$S$4:$S$993931,通讯通路门店!$A$4:$A$993931,0,0),"")</f>
        <v>海南省</v>
      </c>
      <c r="B943" s="99" t="str">
        <f>IFERROR(_xlfn.XLOOKUP($G943,通讯通路门店!$S$4:$S$993931,通讯通路门店!$B$4:$B$993931,0,0),"")</f>
        <v>东方市</v>
      </c>
      <c r="C943" s="99" t="str">
        <f>IFERROR(_xlfn.XLOOKUP($G943,通讯通路门店!$S$4:$S$993931,通讯通路门店!$C$4:$C$993931,0,0),"")</f>
        <v>东方市</v>
      </c>
      <c r="D943" s="99" t="str">
        <f>IFERROR(_xlfn.XLOOKUP($G943,通讯通路门店!$S$4:$S$993931,通讯通路门店!$D$4:$D$993931,0,0),"")</f>
        <v>八所镇</v>
      </c>
      <c r="E943" s="83"/>
      <c r="F943" s="83"/>
      <c r="G943" s="101"/>
      <c r="H943" s="102">
        <f>IFERROR(_xlfn.XLOOKUP($G943,通讯通路门店!$S$4:$S$993931,通讯通路门店!$R$4:$R$993931,0,0),"")</f>
        <v>0</v>
      </c>
      <c r="I943" s="83"/>
      <c r="J943" s="83"/>
      <c r="K943" s="83"/>
      <c r="L943" s="83"/>
      <c r="M943" s="83"/>
      <c r="N943" s="83"/>
      <c r="O943" s="83"/>
      <c r="P943" s="83"/>
      <c r="Q943" s="83"/>
      <c r="R943" s="83"/>
      <c r="S943" s="83"/>
      <c r="T943" s="83"/>
      <c r="U943" s="99">
        <f>COUNTIF(通讯通路门店!$S:$S,$G943)</f>
        <v>0</v>
      </c>
      <c r="V943" s="99">
        <f>COUNTIFS(通讯通路门店!$S:$S,$G943,通讯通路门店!$J:$J,"综合卖场")</f>
        <v>0</v>
      </c>
      <c r="W943" s="99">
        <f>SUMIFS(通讯通路门店!$AJ:$AJ,通讯通路门店!$S:$S,通讯客户沙盘!$G943)</f>
        <v>0</v>
      </c>
      <c r="X943" s="99">
        <f t="shared" si="70"/>
        <v>0</v>
      </c>
      <c r="Y943" s="99">
        <f>COUNTIFS(通讯通路门店!$S:$S,$G943,通讯通路门店!$J:$J,"荣耀体验店")+COUNTIFS(通讯通路门店!$S:$S,$G943,通讯通路门店!$J:$J,"荣耀授权专卖店")</f>
        <v>0</v>
      </c>
      <c r="Z943" s="99">
        <f>COUNTIFS(通讯通路门店!$S:$S,$G943,通讯通路门店!$J:$J,"VIVO体验店")</f>
        <v>0</v>
      </c>
      <c r="AA943" s="99">
        <f>COUNTIFS(通讯通路门店!$S:$S,$G943,通讯通路门店!$J:$J,"OPPO体验店")</f>
        <v>0</v>
      </c>
      <c r="AB943" s="99">
        <f>COUNTIFS(通讯通路门店!$S:$S,$G943,通讯通路门店!$J:$J,"华为授权体验店")+COUNTIFS(通讯通路门店!$S:$S,$G943,通讯通路门店!$J:$J,"华为堡垒店")</f>
        <v>0</v>
      </c>
      <c r="AC943" s="99">
        <f>COUNTIFS(通讯通路门店!$S:$S,$G943,通讯通路门店!$J:$J,"小米体验店")</f>
        <v>0</v>
      </c>
      <c r="AD943" s="99">
        <f>COUNTIFS(通讯通路门店!$S:$S,$G943,通讯通路门店!$J:$J,"苹果体验店")</f>
        <v>0</v>
      </c>
      <c r="AE943" s="99">
        <f>COUNTIFS(通讯通路门店!$S:$S,$G943,通讯通路门店!$J:$J,"其他品牌专卖店")</f>
        <v>0</v>
      </c>
      <c r="AF943" s="99">
        <f>SUMIFS(通讯通路门店!$BI:$BI,通讯通路门店!$S:$S,$G943)</f>
        <v>0</v>
      </c>
      <c r="AG943" s="99">
        <f>SUMIFS(通讯通路门店!$BH:$BH,通讯通路门店!$S:$S,$G943)</f>
        <v>0</v>
      </c>
      <c r="AH943" s="99">
        <f t="shared" si="71"/>
        <v>0</v>
      </c>
      <c r="AI943" s="99">
        <f>SUMIFS(通讯通路门店!$BB:$BB,通讯通路门店!$S:$S,$G943)</f>
        <v>0</v>
      </c>
      <c r="AJ943" s="99">
        <f>SUMIFS(通讯通路门店!$BE:$BE,通讯通路门店!$S:$S,$G943)</f>
        <v>0</v>
      </c>
      <c r="AK943" s="99">
        <f>SUMIFS(通讯通路门店!$BG:$BG,通讯通路门店!$S:$S,$G943)</f>
        <v>0</v>
      </c>
      <c r="AL943" s="99">
        <f>SUMIFS(通讯通路门店!$BC:$BC,通讯通路门店!$S:$S,$G943)</f>
        <v>0</v>
      </c>
      <c r="AM943" s="99">
        <f>SUMIFS(通讯通路门店!$BD:$BD,通讯通路门店!$S:$S,$G943)</f>
        <v>0</v>
      </c>
      <c r="AN943" s="99">
        <f>SUMIFS(通讯通路门店!$BF:$BF,通讯通路门店!$S:$S,$G943)</f>
        <v>0</v>
      </c>
      <c r="AO943" s="99">
        <f t="shared" si="72"/>
        <v>0</v>
      </c>
      <c r="AP943" s="99">
        <f>SUMIFS(通讯通路门店!$K:$K,通讯通路门店!$S:$S,$G943)</f>
        <v>0</v>
      </c>
      <c r="AQ943" s="83"/>
      <c r="AR943" s="99">
        <f>SUMIFS(通讯通路门店!$T:$T,通讯通路门店!$S:$S,$G943)</f>
        <v>0</v>
      </c>
      <c r="AS943" s="99">
        <f>SUMIFS(通讯通路门店!$U:$U,通讯通路门店!$S:$S,$G943)</f>
        <v>0</v>
      </c>
      <c r="AT943" s="99">
        <f>SUMIFS(通讯通路门店!$V:$V,通讯通路门店!$S:$S,$G943)</f>
        <v>0</v>
      </c>
      <c r="AU943" s="99">
        <f>SUMIFS(通讯通路门店!$W:$W,通讯通路门店!$S:$S,$G943)</f>
        <v>0</v>
      </c>
      <c r="AV943" s="99">
        <f>SUMIFS(通讯通路门店!$Z:$Z,通讯通路门店!$S:$S,$G943)</f>
        <v>0</v>
      </c>
      <c r="AW943" s="99">
        <f>SUMIFS(通讯通路门店!$AB:$AB,通讯通路门店!$S:$S,$G943)</f>
        <v>0</v>
      </c>
      <c r="AX943" s="99">
        <f>SUMIFS(通讯通路门店!$X:$X,通讯通路门店!$S:$S,$G943)</f>
        <v>0</v>
      </c>
      <c r="AY943" s="99">
        <f>SUMIFS(通讯通路门店!$Y:$Y,通讯通路门店!$S:$S,$G943)</f>
        <v>0</v>
      </c>
      <c r="AZ943" s="99">
        <f>SUMIFS(通讯通路门店!$AA:$AA,通讯通路门店!$S:$S,$G943)</f>
        <v>0</v>
      </c>
      <c r="BA943" s="99">
        <f t="shared" si="73"/>
        <v>0</v>
      </c>
      <c r="BB943" s="99">
        <f t="shared" si="74"/>
        <v>0</v>
      </c>
      <c r="BC943" s="99">
        <f>SUMIFS(通讯通路门店!$W:$W,通讯通路门店!$S:$S,$G943,通讯通路门店!$J:$J,"荣耀体验店")+SUMIFS(通讯通路门店!$W:$W,通讯通路门店!$S:$S,$G943,通讯通路门店!$J:$J,"荣耀授权专卖店")</f>
        <v>0</v>
      </c>
      <c r="BD943" s="99">
        <f>SUMIFS(通讯通路门店!$Z:$Z,通讯通路门店!$S:$S,$G943,通讯通路门店!$J:$J,"VIVO体验店")</f>
        <v>0</v>
      </c>
      <c r="BE943" s="99">
        <f>SUMIFS(通讯通路门店!$AB:$AB,通讯通路门店!$S:$S,$G943,通讯通路门店!$J:$J,"OPPO体验店")</f>
        <v>0</v>
      </c>
      <c r="BF943" s="99">
        <f>SUMIFS(通讯通路门店!$X:$X,通讯通路门店!$S:$S,$G943,通讯通路门店!$J:$J,"华为授权体验店")+SUMIFS(通讯通路门店!$AA:$AA,通讯通路门店!$S:$S,$G943,通讯通路门店!$J:$J,"华为堡垒店")</f>
        <v>0</v>
      </c>
      <c r="BG943" s="99">
        <f>SUMIFS(通讯通路门店!$Y:$Y,通讯通路门店!$S:$S,$G943,通讯通路门店!$J:$J,"小米体验店")</f>
        <v>0</v>
      </c>
      <c r="BH943" s="99">
        <f>SUMIFS(通讯通路门店!$AA:$AA,通讯通路门店!$S:$S,$G943,通讯通路门店!$J:$J,"苹果体验店")</f>
        <v>0</v>
      </c>
      <c r="BI943" s="99">
        <f>SUMIFS(通讯通路门店!$K:$K,通讯通路门店!$S:$S,$G943,通讯通路门店!$J:$J,"其他品牌专卖店")</f>
        <v>0</v>
      </c>
      <c r="BJ943" s="99">
        <f>SUMIFS(通讯通路门店!$AC:$AC,通讯通路门店!$S:$S,$G943)</f>
        <v>0</v>
      </c>
      <c r="BK943" s="99">
        <f>SUMIFS(通讯通路门店!$AD:$AD,通讯通路门店!$S:$S,$G943)</f>
        <v>0</v>
      </c>
      <c r="BL943" s="99">
        <f>SUMIFS(通讯通路门店!$AE:$AE,通讯通路门店!$S:$S,$G943)</f>
        <v>0</v>
      </c>
      <c r="BM943" s="99">
        <f>SUMIFS(通讯通路门店!$AF:$AF,通讯通路门店!$S:$S,$G943)</f>
        <v>0</v>
      </c>
      <c r="BN943" s="99">
        <f>SUMIFS(通讯通路门店!$AG:$AG,通讯通路门店!$S:$S,$G943)</f>
        <v>0</v>
      </c>
      <c r="BO943" s="99">
        <f>SUMIFS(通讯通路门店!$AH:$AH,通讯通路门店!$S:$S,$G943)</f>
        <v>0</v>
      </c>
      <c r="BP943" s="99">
        <f>SUMIFS(通讯通路门店!$AI:$AI,通讯通路门店!$S:$S,$G943)</f>
        <v>0</v>
      </c>
      <c r="BQ943" s="83"/>
    </row>
    <row r="944" spans="1:69">
      <c r="A944" s="99" t="str">
        <f>IFERROR(_xlfn.XLOOKUP($G944,通讯通路门店!$S$4:$S$993931,通讯通路门店!$A$4:$A$993931,0,0),"")</f>
        <v>海南省</v>
      </c>
      <c r="B944" s="99" t="str">
        <f>IFERROR(_xlfn.XLOOKUP($G944,通讯通路门店!$S$4:$S$993931,通讯通路门店!$B$4:$B$993931,0,0),"")</f>
        <v>东方市</v>
      </c>
      <c r="C944" s="99" t="str">
        <f>IFERROR(_xlfn.XLOOKUP($G944,通讯通路门店!$S$4:$S$993931,通讯通路门店!$C$4:$C$993931,0,0),"")</f>
        <v>东方市</v>
      </c>
      <c r="D944" s="99" t="str">
        <f>IFERROR(_xlfn.XLOOKUP($G944,通讯通路门店!$S$4:$S$993931,通讯通路门店!$D$4:$D$993931,0,0),"")</f>
        <v>八所镇</v>
      </c>
      <c r="E944" s="83"/>
      <c r="F944" s="83"/>
      <c r="G944" s="101"/>
      <c r="H944" s="102">
        <f>IFERROR(_xlfn.XLOOKUP($G944,通讯通路门店!$S$4:$S$993931,通讯通路门店!$R$4:$R$993931,0,0),"")</f>
        <v>0</v>
      </c>
      <c r="I944" s="83"/>
      <c r="J944" s="83"/>
      <c r="K944" s="83"/>
      <c r="L944" s="83"/>
      <c r="M944" s="83"/>
      <c r="N944" s="83"/>
      <c r="O944" s="83"/>
      <c r="P944" s="83"/>
      <c r="Q944" s="83"/>
      <c r="R944" s="83"/>
      <c r="S944" s="83"/>
      <c r="T944" s="83"/>
      <c r="U944" s="99">
        <f>COUNTIF(通讯通路门店!$S:$S,$G944)</f>
        <v>0</v>
      </c>
      <c r="V944" s="99">
        <f>COUNTIFS(通讯通路门店!$S:$S,$G944,通讯通路门店!$J:$J,"综合卖场")</f>
        <v>0</v>
      </c>
      <c r="W944" s="99">
        <f>SUMIFS(通讯通路门店!$AJ:$AJ,通讯通路门店!$S:$S,通讯客户沙盘!$G944)</f>
        <v>0</v>
      </c>
      <c r="X944" s="99">
        <f t="shared" si="70"/>
        <v>0</v>
      </c>
      <c r="Y944" s="99">
        <f>COUNTIFS(通讯通路门店!$S:$S,$G944,通讯通路门店!$J:$J,"荣耀体验店")+COUNTIFS(通讯通路门店!$S:$S,$G944,通讯通路门店!$J:$J,"荣耀授权专卖店")</f>
        <v>0</v>
      </c>
      <c r="Z944" s="99">
        <f>COUNTIFS(通讯通路门店!$S:$S,$G944,通讯通路门店!$J:$J,"VIVO体验店")</f>
        <v>0</v>
      </c>
      <c r="AA944" s="99">
        <f>COUNTIFS(通讯通路门店!$S:$S,$G944,通讯通路门店!$J:$J,"OPPO体验店")</f>
        <v>0</v>
      </c>
      <c r="AB944" s="99">
        <f>COUNTIFS(通讯通路门店!$S:$S,$G944,通讯通路门店!$J:$J,"华为授权体验店")+COUNTIFS(通讯通路门店!$S:$S,$G944,通讯通路门店!$J:$J,"华为堡垒店")</f>
        <v>0</v>
      </c>
      <c r="AC944" s="99">
        <f>COUNTIFS(通讯通路门店!$S:$S,$G944,通讯通路门店!$J:$J,"小米体验店")</f>
        <v>0</v>
      </c>
      <c r="AD944" s="99">
        <f>COUNTIFS(通讯通路门店!$S:$S,$G944,通讯通路门店!$J:$J,"苹果体验店")</f>
        <v>0</v>
      </c>
      <c r="AE944" s="99">
        <f>COUNTIFS(通讯通路门店!$S:$S,$G944,通讯通路门店!$J:$J,"其他品牌专卖店")</f>
        <v>0</v>
      </c>
      <c r="AF944" s="99">
        <f>SUMIFS(通讯通路门店!$BI:$BI,通讯通路门店!$S:$S,$G944)</f>
        <v>0</v>
      </c>
      <c r="AG944" s="99">
        <f>SUMIFS(通讯通路门店!$BH:$BH,通讯通路门店!$S:$S,$G944)</f>
        <v>0</v>
      </c>
      <c r="AH944" s="99">
        <f t="shared" si="71"/>
        <v>0</v>
      </c>
      <c r="AI944" s="99">
        <f>SUMIFS(通讯通路门店!$BB:$BB,通讯通路门店!$S:$S,$G944)</f>
        <v>0</v>
      </c>
      <c r="AJ944" s="99">
        <f>SUMIFS(通讯通路门店!$BE:$BE,通讯通路门店!$S:$S,$G944)</f>
        <v>0</v>
      </c>
      <c r="AK944" s="99">
        <f>SUMIFS(通讯通路门店!$BG:$BG,通讯通路门店!$S:$S,$G944)</f>
        <v>0</v>
      </c>
      <c r="AL944" s="99">
        <f>SUMIFS(通讯通路门店!$BC:$BC,通讯通路门店!$S:$S,$G944)</f>
        <v>0</v>
      </c>
      <c r="AM944" s="99">
        <f>SUMIFS(通讯通路门店!$BD:$BD,通讯通路门店!$S:$S,$G944)</f>
        <v>0</v>
      </c>
      <c r="AN944" s="99">
        <f>SUMIFS(通讯通路门店!$BF:$BF,通讯通路门店!$S:$S,$G944)</f>
        <v>0</v>
      </c>
      <c r="AO944" s="99">
        <f t="shared" si="72"/>
        <v>0</v>
      </c>
      <c r="AP944" s="99">
        <f>SUMIFS(通讯通路门店!$K:$K,通讯通路门店!$S:$S,$G944)</f>
        <v>0</v>
      </c>
      <c r="AQ944" s="83"/>
      <c r="AR944" s="99">
        <f>SUMIFS(通讯通路门店!$T:$T,通讯通路门店!$S:$S,$G944)</f>
        <v>0</v>
      </c>
      <c r="AS944" s="99">
        <f>SUMIFS(通讯通路门店!$U:$U,通讯通路门店!$S:$S,$G944)</f>
        <v>0</v>
      </c>
      <c r="AT944" s="99">
        <f>SUMIFS(通讯通路门店!$V:$V,通讯通路门店!$S:$S,$G944)</f>
        <v>0</v>
      </c>
      <c r="AU944" s="99">
        <f>SUMIFS(通讯通路门店!$W:$W,通讯通路门店!$S:$S,$G944)</f>
        <v>0</v>
      </c>
      <c r="AV944" s="99">
        <f>SUMIFS(通讯通路门店!$Z:$Z,通讯通路门店!$S:$S,$G944)</f>
        <v>0</v>
      </c>
      <c r="AW944" s="99">
        <f>SUMIFS(通讯通路门店!$AB:$AB,通讯通路门店!$S:$S,$G944)</f>
        <v>0</v>
      </c>
      <c r="AX944" s="99">
        <f>SUMIFS(通讯通路门店!$X:$X,通讯通路门店!$S:$S,$G944)</f>
        <v>0</v>
      </c>
      <c r="AY944" s="99">
        <f>SUMIFS(通讯通路门店!$Y:$Y,通讯通路门店!$S:$S,$G944)</f>
        <v>0</v>
      </c>
      <c r="AZ944" s="99">
        <f>SUMIFS(通讯通路门店!$AA:$AA,通讯通路门店!$S:$S,$G944)</f>
        <v>0</v>
      </c>
      <c r="BA944" s="99">
        <f t="shared" si="73"/>
        <v>0</v>
      </c>
      <c r="BB944" s="99">
        <f t="shared" si="74"/>
        <v>0</v>
      </c>
      <c r="BC944" s="99">
        <f>SUMIFS(通讯通路门店!$W:$W,通讯通路门店!$S:$S,$G944,通讯通路门店!$J:$J,"荣耀体验店")+SUMIFS(通讯通路门店!$W:$W,通讯通路门店!$S:$S,$G944,通讯通路门店!$J:$J,"荣耀授权专卖店")</f>
        <v>0</v>
      </c>
      <c r="BD944" s="99">
        <f>SUMIFS(通讯通路门店!$Z:$Z,通讯通路门店!$S:$S,$G944,通讯通路门店!$J:$J,"VIVO体验店")</f>
        <v>0</v>
      </c>
      <c r="BE944" s="99">
        <f>SUMIFS(通讯通路门店!$AB:$AB,通讯通路门店!$S:$S,$G944,通讯通路门店!$J:$J,"OPPO体验店")</f>
        <v>0</v>
      </c>
      <c r="BF944" s="99">
        <f>SUMIFS(通讯通路门店!$X:$X,通讯通路门店!$S:$S,$G944,通讯通路门店!$J:$J,"华为授权体验店")+SUMIFS(通讯通路门店!$AA:$AA,通讯通路门店!$S:$S,$G944,通讯通路门店!$J:$J,"华为堡垒店")</f>
        <v>0</v>
      </c>
      <c r="BG944" s="99">
        <f>SUMIFS(通讯通路门店!$Y:$Y,通讯通路门店!$S:$S,$G944,通讯通路门店!$J:$J,"小米体验店")</f>
        <v>0</v>
      </c>
      <c r="BH944" s="99">
        <f>SUMIFS(通讯通路门店!$AA:$AA,通讯通路门店!$S:$S,$G944,通讯通路门店!$J:$J,"苹果体验店")</f>
        <v>0</v>
      </c>
      <c r="BI944" s="99">
        <f>SUMIFS(通讯通路门店!$K:$K,通讯通路门店!$S:$S,$G944,通讯通路门店!$J:$J,"其他品牌专卖店")</f>
        <v>0</v>
      </c>
      <c r="BJ944" s="99">
        <f>SUMIFS(通讯通路门店!$AC:$AC,通讯通路门店!$S:$S,$G944)</f>
        <v>0</v>
      </c>
      <c r="BK944" s="99">
        <f>SUMIFS(通讯通路门店!$AD:$AD,通讯通路门店!$S:$S,$G944)</f>
        <v>0</v>
      </c>
      <c r="BL944" s="99">
        <f>SUMIFS(通讯通路门店!$AE:$AE,通讯通路门店!$S:$S,$G944)</f>
        <v>0</v>
      </c>
      <c r="BM944" s="99">
        <f>SUMIFS(通讯通路门店!$AF:$AF,通讯通路门店!$S:$S,$G944)</f>
        <v>0</v>
      </c>
      <c r="BN944" s="99">
        <f>SUMIFS(通讯通路门店!$AG:$AG,通讯通路门店!$S:$S,$G944)</f>
        <v>0</v>
      </c>
      <c r="BO944" s="99">
        <f>SUMIFS(通讯通路门店!$AH:$AH,通讯通路门店!$S:$S,$G944)</f>
        <v>0</v>
      </c>
      <c r="BP944" s="99">
        <f>SUMIFS(通讯通路门店!$AI:$AI,通讯通路门店!$S:$S,$G944)</f>
        <v>0</v>
      </c>
      <c r="BQ944" s="83"/>
    </row>
    <row r="945" spans="1:69">
      <c r="A945" s="99" t="str">
        <f>IFERROR(_xlfn.XLOOKUP($G945,通讯通路门店!$S$4:$S$993931,通讯通路门店!$A$4:$A$993931,0,0),"")</f>
        <v>海南省</v>
      </c>
      <c r="B945" s="99" t="str">
        <f>IFERROR(_xlfn.XLOOKUP($G945,通讯通路门店!$S$4:$S$993931,通讯通路门店!$B$4:$B$993931,0,0),"")</f>
        <v>东方市</v>
      </c>
      <c r="C945" s="99" t="str">
        <f>IFERROR(_xlfn.XLOOKUP($G945,通讯通路门店!$S$4:$S$993931,通讯通路门店!$C$4:$C$993931,0,0),"")</f>
        <v>东方市</v>
      </c>
      <c r="D945" s="99" t="str">
        <f>IFERROR(_xlfn.XLOOKUP($G945,通讯通路门店!$S$4:$S$993931,通讯通路门店!$D$4:$D$993931,0,0),"")</f>
        <v>八所镇</v>
      </c>
      <c r="E945" s="83"/>
      <c r="F945" s="83"/>
      <c r="G945" s="101"/>
      <c r="H945" s="102">
        <f>IFERROR(_xlfn.XLOOKUP($G945,通讯通路门店!$S$4:$S$993931,通讯通路门店!$R$4:$R$993931,0,0),"")</f>
        <v>0</v>
      </c>
      <c r="I945" s="83"/>
      <c r="J945" s="83"/>
      <c r="K945" s="83"/>
      <c r="L945" s="83"/>
      <c r="M945" s="83"/>
      <c r="N945" s="83"/>
      <c r="O945" s="83"/>
      <c r="P945" s="83"/>
      <c r="Q945" s="83"/>
      <c r="R945" s="83"/>
      <c r="S945" s="83"/>
      <c r="T945" s="83"/>
      <c r="U945" s="99">
        <f>COUNTIF(通讯通路门店!$S:$S,$G945)</f>
        <v>0</v>
      </c>
      <c r="V945" s="99">
        <f>COUNTIFS(通讯通路门店!$S:$S,$G945,通讯通路门店!$J:$J,"综合卖场")</f>
        <v>0</v>
      </c>
      <c r="W945" s="99">
        <f>SUMIFS(通讯通路门店!$AJ:$AJ,通讯通路门店!$S:$S,通讯客户沙盘!$G945)</f>
        <v>0</v>
      </c>
      <c r="X945" s="99">
        <f t="shared" si="70"/>
        <v>0</v>
      </c>
      <c r="Y945" s="99">
        <f>COUNTIFS(通讯通路门店!$S:$S,$G945,通讯通路门店!$J:$J,"荣耀体验店")+COUNTIFS(通讯通路门店!$S:$S,$G945,通讯通路门店!$J:$J,"荣耀授权专卖店")</f>
        <v>0</v>
      </c>
      <c r="Z945" s="99">
        <f>COUNTIFS(通讯通路门店!$S:$S,$G945,通讯通路门店!$J:$J,"VIVO体验店")</f>
        <v>0</v>
      </c>
      <c r="AA945" s="99">
        <f>COUNTIFS(通讯通路门店!$S:$S,$G945,通讯通路门店!$J:$J,"OPPO体验店")</f>
        <v>0</v>
      </c>
      <c r="AB945" s="99">
        <f>COUNTIFS(通讯通路门店!$S:$S,$G945,通讯通路门店!$J:$J,"华为授权体验店")+COUNTIFS(通讯通路门店!$S:$S,$G945,通讯通路门店!$J:$J,"华为堡垒店")</f>
        <v>0</v>
      </c>
      <c r="AC945" s="99">
        <f>COUNTIFS(通讯通路门店!$S:$S,$G945,通讯通路门店!$J:$J,"小米体验店")</f>
        <v>0</v>
      </c>
      <c r="AD945" s="99">
        <f>COUNTIFS(通讯通路门店!$S:$S,$G945,通讯通路门店!$J:$J,"苹果体验店")</f>
        <v>0</v>
      </c>
      <c r="AE945" s="99">
        <f>COUNTIFS(通讯通路门店!$S:$S,$G945,通讯通路门店!$J:$J,"其他品牌专卖店")</f>
        <v>0</v>
      </c>
      <c r="AF945" s="99">
        <f>SUMIFS(通讯通路门店!$BI:$BI,通讯通路门店!$S:$S,$G945)</f>
        <v>0</v>
      </c>
      <c r="AG945" s="99">
        <f>SUMIFS(通讯通路门店!$BH:$BH,通讯通路门店!$S:$S,$G945)</f>
        <v>0</v>
      </c>
      <c r="AH945" s="99">
        <f t="shared" si="71"/>
        <v>0</v>
      </c>
      <c r="AI945" s="99">
        <f>SUMIFS(通讯通路门店!$BB:$BB,通讯通路门店!$S:$S,$G945)</f>
        <v>0</v>
      </c>
      <c r="AJ945" s="99">
        <f>SUMIFS(通讯通路门店!$BE:$BE,通讯通路门店!$S:$S,$G945)</f>
        <v>0</v>
      </c>
      <c r="AK945" s="99">
        <f>SUMIFS(通讯通路门店!$BG:$BG,通讯通路门店!$S:$S,$G945)</f>
        <v>0</v>
      </c>
      <c r="AL945" s="99">
        <f>SUMIFS(通讯通路门店!$BC:$BC,通讯通路门店!$S:$S,$G945)</f>
        <v>0</v>
      </c>
      <c r="AM945" s="99">
        <f>SUMIFS(通讯通路门店!$BD:$BD,通讯通路门店!$S:$S,$G945)</f>
        <v>0</v>
      </c>
      <c r="AN945" s="99">
        <f>SUMIFS(通讯通路门店!$BF:$BF,通讯通路门店!$S:$S,$G945)</f>
        <v>0</v>
      </c>
      <c r="AO945" s="99">
        <f t="shared" si="72"/>
        <v>0</v>
      </c>
      <c r="AP945" s="99">
        <f>SUMIFS(通讯通路门店!$K:$K,通讯通路门店!$S:$S,$G945)</f>
        <v>0</v>
      </c>
      <c r="AQ945" s="83"/>
      <c r="AR945" s="99">
        <f>SUMIFS(通讯通路门店!$T:$T,通讯通路门店!$S:$S,$G945)</f>
        <v>0</v>
      </c>
      <c r="AS945" s="99">
        <f>SUMIFS(通讯通路门店!$U:$U,通讯通路门店!$S:$S,$G945)</f>
        <v>0</v>
      </c>
      <c r="AT945" s="99">
        <f>SUMIFS(通讯通路门店!$V:$V,通讯通路门店!$S:$S,$G945)</f>
        <v>0</v>
      </c>
      <c r="AU945" s="99">
        <f>SUMIFS(通讯通路门店!$W:$W,通讯通路门店!$S:$S,$G945)</f>
        <v>0</v>
      </c>
      <c r="AV945" s="99">
        <f>SUMIFS(通讯通路门店!$Z:$Z,通讯通路门店!$S:$S,$G945)</f>
        <v>0</v>
      </c>
      <c r="AW945" s="99">
        <f>SUMIFS(通讯通路门店!$AB:$AB,通讯通路门店!$S:$S,$G945)</f>
        <v>0</v>
      </c>
      <c r="AX945" s="99">
        <f>SUMIFS(通讯通路门店!$X:$X,通讯通路门店!$S:$S,$G945)</f>
        <v>0</v>
      </c>
      <c r="AY945" s="99">
        <f>SUMIFS(通讯通路门店!$Y:$Y,通讯通路门店!$S:$S,$G945)</f>
        <v>0</v>
      </c>
      <c r="AZ945" s="99">
        <f>SUMIFS(通讯通路门店!$AA:$AA,通讯通路门店!$S:$S,$G945)</f>
        <v>0</v>
      </c>
      <c r="BA945" s="99">
        <f t="shared" si="73"/>
        <v>0</v>
      </c>
      <c r="BB945" s="99">
        <f t="shared" si="74"/>
        <v>0</v>
      </c>
      <c r="BC945" s="99">
        <f>SUMIFS(通讯通路门店!$W:$W,通讯通路门店!$S:$S,$G945,通讯通路门店!$J:$J,"荣耀体验店")+SUMIFS(通讯通路门店!$W:$W,通讯通路门店!$S:$S,$G945,通讯通路门店!$J:$J,"荣耀授权专卖店")</f>
        <v>0</v>
      </c>
      <c r="BD945" s="99">
        <f>SUMIFS(通讯通路门店!$Z:$Z,通讯通路门店!$S:$S,$G945,通讯通路门店!$J:$J,"VIVO体验店")</f>
        <v>0</v>
      </c>
      <c r="BE945" s="99">
        <f>SUMIFS(通讯通路门店!$AB:$AB,通讯通路门店!$S:$S,$G945,通讯通路门店!$J:$J,"OPPO体验店")</f>
        <v>0</v>
      </c>
      <c r="BF945" s="99">
        <f>SUMIFS(通讯通路门店!$X:$X,通讯通路门店!$S:$S,$G945,通讯通路门店!$J:$J,"华为授权体验店")+SUMIFS(通讯通路门店!$AA:$AA,通讯通路门店!$S:$S,$G945,通讯通路门店!$J:$J,"华为堡垒店")</f>
        <v>0</v>
      </c>
      <c r="BG945" s="99">
        <f>SUMIFS(通讯通路门店!$Y:$Y,通讯通路门店!$S:$S,$G945,通讯通路门店!$J:$J,"小米体验店")</f>
        <v>0</v>
      </c>
      <c r="BH945" s="99">
        <f>SUMIFS(通讯通路门店!$AA:$AA,通讯通路门店!$S:$S,$G945,通讯通路门店!$J:$J,"苹果体验店")</f>
        <v>0</v>
      </c>
      <c r="BI945" s="99">
        <f>SUMIFS(通讯通路门店!$K:$K,通讯通路门店!$S:$S,$G945,通讯通路门店!$J:$J,"其他品牌专卖店")</f>
        <v>0</v>
      </c>
      <c r="BJ945" s="99">
        <f>SUMIFS(通讯通路门店!$AC:$AC,通讯通路门店!$S:$S,$G945)</f>
        <v>0</v>
      </c>
      <c r="BK945" s="99">
        <f>SUMIFS(通讯通路门店!$AD:$AD,通讯通路门店!$S:$S,$G945)</f>
        <v>0</v>
      </c>
      <c r="BL945" s="99">
        <f>SUMIFS(通讯通路门店!$AE:$AE,通讯通路门店!$S:$S,$G945)</f>
        <v>0</v>
      </c>
      <c r="BM945" s="99">
        <f>SUMIFS(通讯通路门店!$AF:$AF,通讯通路门店!$S:$S,$G945)</f>
        <v>0</v>
      </c>
      <c r="BN945" s="99">
        <f>SUMIFS(通讯通路门店!$AG:$AG,通讯通路门店!$S:$S,$G945)</f>
        <v>0</v>
      </c>
      <c r="BO945" s="99">
        <f>SUMIFS(通讯通路门店!$AH:$AH,通讯通路门店!$S:$S,$G945)</f>
        <v>0</v>
      </c>
      <c r="BP945" s="99">
        <f>SUMIFS(通讯通路门店!$AI:$AI,通讯通路门店!$S:$S,$G945)</f>
        <v>0</v>
      </c>
      <c r="BQ945" s="83"/>
    </row>
    <row r="946" spans="1:69">
      <c r="A946" s="99" t="str">
        <f>IFERROR(_xlfn.XLOOKUP($G946,通讯通路门店!$S$4:$S$993931,通讯通路门店!$A$4:$A$993931,0,0),"")</f>
        <v>海南省</v>
      </c>
      <c r="B946" s="99" t="str">
        <f>IFERROR(_xlfn.XLOOKUP($G946,通讯通路门店!$S$4:$S$993931,通讯通路门店!$B$4:$B$993931,0,0),"")</f>
        <v>东方市</v>
      </c>
      <c r="C946" s="99" t="str">
        <f>IFERROR(_xlfn.XLOOKUP($G946,通讯通路门店!$S$4:$S$993931,通讯通路门店!$C$4:$C$993931,0,0),"")</f>
        <v>东方市</v>
      </c>
      <c r="D946" s="99" t="str">
        <f>IFERROR(_xlfn.XLOOKUP($G946,通讯通路门店!$S$4:$S$993931,通讯通路门店!$D$4:$D$993931,0,0),"")</f>
        <v>八所镇</v>
      </c>
      <c r="E946" s="83"/>
      <c r="F946" s="83"/>
      <c r="G946" s="101"/>
      <c r="H946" s="102">
        <f>IFERROR(_xlfn.XLOOKUP($G946,通讯通路门店!$S$4:$S$993931,通讯通路门店!$R$4:$R$993931,0,0),"")</f>
        <v>0</v>
      </c>
      <c r="I946" s="83"/>
      <c r="J946" s="83"/>
      <c r="K946" s="83"/>
      <c r="L946" s="83"/>
      <c r="M946" s="83"/>
      <c r="N946" s="83"/>
      <c r="O946" s="83"/>
      <c r="P946" s="83"/>
      <c r="Q946" s="83"/>
      <c r="R946" s="83"/>
      <c r="S946" s="83"/>
      <c r="T946" s="83"/>
      <c r="U946" s="99">
        <f>COUNTIF(通讯通路门店!$S:$S,$G946)</f>
        <v>0</v>
      </c>
      <c r="V946" s="99">
        <f>COUNTIFS(通讯通路门店!$S:$S,$G946,通讯通路门店!$J:$J,"综合卖场")</f>
        <v>0</v>
      </c>
      <c r="W946" s="99">
        <f>SUMIFS(通讯通路门店!$AJ:$AJ,通讯通路门店!$S:$S,通讯客户沙盘!$G946)</f>
        <v>0</v>
      </c>
      <c r="X946" s="99">
        <f t="shared" si="70"/>
        <v>0</v>
      </c>
      <c r="Y946" s="99">
        <f>COUNTIFS(通讯通路门店!$S:$S,$G946,通讯通路门店!$J:$J,"荣耀体验店")+COUNTIFS(通讯通路门店!$S:$S,$G946,通讯通路门店!$J:$J,"荣耀授权专卖店")</f>
        <v>0</v>
      </c>
      <c r="Z946" s="99">
        <f>COUNTIFS(通讯通路门店!$S:$S,$G946,通讯通路门店!$J:$J,"VIVO体验店")</f>
        <v>0</v>
      </c>
      <c r="AA946" s="99">
        <f>COUNTIFS(通讯通路门店!$S:$S,$G946,通讯通路门店!$J:$J,"OPPO体验店")</f>
        <v>0</v>
      </c>
      <c r="AB946" s="99">
        <f>COUNTIFS(通讯通路门店!$S:$S,$G946,通讯通路门店!$J:$J,"华为授权体验店")+COUNTIFS(通讯通路门店!$S:$S,$G946,通讯通路门店!$J:$J,"华为堡垒店")</f>
        <v>0</v>
      </c>
      <c r="AC946" s="99">
        <f>COUNTIFS(通讯通路门店!$S:$S,$G946,通讯通路门店!$J:$J,"小米体验店")</f>
        <v>0</v>
      </c>
      <c r="AD946" s="99">
        <f>COUNTIFS(通讯通路门店!$S:$S,$G946,通讯通路门店!$J:$J,"苹果体验店")</f>
        <v>0</v>
      </c>
      <c r="AE946" s="99">
        <f>COUNTIFS(通讯通路门店!$S:$S,$G946,通讯通路门店!$J:$J,"其他品牌专卖店")</f>
        <v>0</v>
      </c>
      <c r="AF946" s="99">
        <f>SUMIFS(通讯通路门店!$BI:$BI,通讯通路门店!$S:$S,$G946)</f>
        <v>0</v>
      </c>
      <c r="AG946" s="99">
        <f>SUMIFS(通讯通路门店!$BH:$BH,通讯通路门店!$S:$S,$G946)</f>
        <v>0</v>
      </c>
      <c r="AH946" s="99">
        <f t="shared" si="71"/>
        <v>0</v>
      </c>
      <c r="AI946" s="99">
        <f>SUMIFS(通讯通路门店!$BB:$BB,通讯通路门店!$S:$S,$G946)</f>
        <v>0</v>
      </c>
      <c r="AJ946" s="99">
        <f>SUMIFS(通讯通路门店!$BE:$BE,通讯通路门店!$S:$S,$G946)</f>
        <v>0</v>
      </c>
      <c r="AK946" s="99">
        <f>SUMIFS(通讯通路门店!$BG:$BG,通讯通路门店!$S:$S,$G946)</f>
        <v>0</v>
      </c>
      <c r="AL946" s="99">
        <f>SUMIFS(通讯通路门店!$BC:$BC,通讯通路门店!$S:$S,$G946)</f>
        <v>0</v>
      </c>
      <c r="AM946" s="99">
        <f>SUMIFS(通讯通路门店!$BD:$BD,通讯通路门店!$S:$S,$G946)</f>
        <v>0</v>
      </c>
      <c r="AN946" s="99">
        <f>SUMIFS(通讯通路门店!$BF:$BF,通讯通路门店!$S:$S,$G946)</f>
        <v>0</v>
      </c>
      <c r="AO946" s="99">
        <f t="shared" si="72"/>
        <v>0</v>
      </c>
      <c r="AP946" s="99">
        <f>SUMIFS(通讯通路门店!$K:$K,通讯通路门店!$S:$S,$G946)</f>
        <v>0</v>
      </c>
      <c r="AQ946" s="83"/>
      <c r="AR946" s="99">
        <f>SUMIFS(通讯通路门店!$T:$T,通讯通路门店!$S:$S,$G946)</f>
        <v>0</v>
      </c>
      <c r="AS946" s="99">
        <f>SUMIFS(通讯通路门店!$U:$U,通讯通路门店!$S:$S,$G946)</f>
        <v>0</v>
      </c>
      <c r="AT946" s="99">
        <f>SUMIFS(通讯通路门店!$V:$V,通讯通路门店!$S:$S,$G946)</f>
        <v>0</v>
      </c>
      <c r="AU946" s="99">
        <f>SUMIFS(通讯通路门店!$W:$W,通讯通路门店!$S:$S,$G946)</f>
        <v>0</v>
      </c>
      <c r="AV946" s="99">
        <f>SUMIFS(通讯通路门店!$Z:$Z,通讯通路门店!$S:$S,$G946)</f>
        <v>0</v>
      </c>
      <c r="AW946" s="99">
        <f>SUMIFS(通讯通路门店!$AB:$AB,通讯通路门店!$S:$S,$G946)</f>
        <v>0</v>
      </c>
      <c r="AX946" s="99">
        <f>SUMIFS(通讯通路门店!$X:$X,通讯通路门店!$S:$S,$G946)</f>
        <v>0</v>
      </c>
      <c r="AY946" s="99">
        <f>SUMIFS(通讯通路门店!$Y:$Y,通讯通路门店!$S:$S,$G946)</f>
        <v>0</v>
      </c>
      <c r="AZ946" s="99">
        <f>SUMIFS(通讯通路门店!$AA:$AA,通讯通路门店!$S:$S,$G946)</f>
        <v>0</v>
      </c>
      <c r="BA946" s="99">
        <f t="shared" si="73"/>
        <v>0</v>
      </c>
      <c r="BB946" s="99">
        <f t="shared" si="74"/>
        <v>0</v>
      </c>
      <c r="BC946" s="99">
        <f>SUMIFS(通讯通路门店!$W:$W,通讯通路门店!$S:$S,$G946,通讯通路门店!$J:$J,"荣耀体验店")+SUMIFS(通讯通路门店!$W:$W,通讯通路门店!$S:$S,$G946,通讯通路门店!$J:$J,"荣耀授权专卖店")</f>
        <v>0</v>
      </c>
      <c r="BD946" s="99">
        <f>SUMIFS(通讯通路门店!$Z:$Z,通讯通路门店!$S:$S,$G946,通讯通路门店!$J:$J,"VIVO体验店")</f>
        <v>0</v>
      </c>
      <c r="BE946" s="99">
        <f>SUMIFS(通讯通路门店!$AB:$AB,通讯通路门店!$S:$S,$G946,通讯通路门店!$J:$J,"OPPO体验店")</f>
        <v>0</v>
      </c>
      <c r="BF946" s="99">
        <f>SUMIFS(通讯通路门店!$X:$X,通讯通路门店!$S:$S,$G946,通讯通路门店!$J:$J,"华为授权体验店")+SUMIFS(通讯通路门店!$AA:$AA,通讯通路门店!$S:$S,$G946,通讯通路门店!$J:$J,"华为堡垒店")</f>
        <v>0</v>
      </c>
      <c r="BG946" s="99">
        <f>SUMIFS(通讯通路门店!$Y:$Y,通讯通路门店!$S:$S,$G946,通讯通路门店!$J:$J,"小米体验店")</f>
        <v>0</v>
      </c>
      <c r="BH946" s="99">
        <f>SUMIFS(通讯通路门店!$AA:$AA,通讯通路门店!$S:$S,$G946,通讯通路门店!$J:$J,"苹果体验店")</f>
        <v>0</v>
      </c>
      <c r="BI946" s="99">
        <f>SUMIFS(通讯通路门店!$K:$K,通讯通路门店!$S:$S,$G946,通讯通路门店!$J:$J,"其他品牌专卖店")</f>
        <v>0</v>
      </c>
      <c r="BJ946" s="99">
        <f>SUMIFS(通讯通路门店!$AC:$AC,通讯通路门店!$S:$S,$G946)</f>
        <v>0</v>
      </c>
      <c r="BK946" s="99">
        <f>SUMIFS(通讯通路门店!$AD:$AD,通讯通路门店!$S:$S,$G946)</f>
        <v>0</v>
      </c>
      <c r="BL946" s="99">
        <f>SUMIFS(通讯通路门店!$AE:$AE,通讯通路门店!$S:$S,$G946)</f>
        <v>0</v>
      </c>
      <c r="BM946" s="99">
        <f>SUMIFS(通讯通路门店!$AF:$AF,通讯通路门店!$S:$S,$G946)</f>
        <v>0</v>
      </c>
      <c r="BN946" s="99">
        <f>SUMIFS(通讯通路门店!$AG:$AG,通讯通路门店!$S:$S,$G946)</f>
        <v>0</v>
      </c>
      <c r="BO946" s="99">
        <f>SUMIFS(通讯通路门店!$AH:$AH,通讯通路门店!$S:$S,$G946)</f>
        <v>0</v>
      </c>
      <c r="BP946" s="99">
        <f>SUMIFS(通讯通路门店!$AI:$AI,通讯通路门店!$S:$S,$G946)</f>
        <v>0</v>
      </c>
      <c r="BQ946" s="83"/>
    </row>
    <row r="947" spans="1:69">
      <c r="A947" s="99" t="str">
        <f>IFERROR(_xlfn.XLOOKUP($G947,通讯通路门店!$S$4:$S$993931,通讯通路门店!$A$4:$A$993931,0,0),"")</f>
        <v>海南省</v>
      </c>
      <c r="B947" s="99" t="str">
        <f>IFERROR(_xlfn.XLOOKUP($G947,通讯通路门店!$S$4:$S$993931,通讯通路门店!$B$4:$B$993931,0,0),"")</f>
        <v>东方市</v>
      </c>
      <c r="C947" s="99" t="str">
        <f>IFERROR(_xlfn.XLOOKUP($G947,通讯通路门店!$S$4:$S$993931,通讯通路门店!$C$4:$C$993931,0,0),"")</f>
        <v>东方市</v>
      </c>
      <c r="D947" s="99" t="str">
        <f>IFERROR(_xlfn.XLOOKUP($G947,通讯通路门店!$S$4:$S$993931,通讯通路门店!$D$4:$D$993931,0,0),"")</f>
        <v>八所镇</v>
      </c>
      <c r="E947" s="83"/>
      <c r="F947" s="83"/>
      <c r="G947" s="101"/>
      <c r="H947" s="102">
        <f>IFERROR(_xlfn.XLOOKUP($G947,通讯通路门店!$S$4:$S$993931,通讯通路门店!$R$4:$R$993931,0,0),"")</f>
        <v>0</v>
      </c>
      <c r="I947" s="83"/>
      <c r="J947" s="83"/>
      <c r="K947" s="83"/>
      <c r="L947" s="83"/>
      <c r="M947" s="83"/>
      <c r="N947" s="83"/>
      <c r="O947" s="83"/>
      <c r="P947" s="83"/>
      <c r="Q947" s="83"/>
      <c r="R947" s="83"/>
      <c r="S947" s="83"/>
      <c r="T947" s="83"/>
      <c r="U947" s="99">
        <f>COUNTIF(通讯通路门店!$S:$S,$G947)</f>
        <v>0</v>
      </c>
      <c r="V947" s="99">
        <f>COUNTIFS(通讯通路门店!$S:$S,$G947,通讯通路门店!$J:$J,"综合卖场")</f>
        <v>0</v>
      </c>
      <c r="W947" s="99">
        <f>SUMIFS(通讯通路门店!$AJ:$AJ,通讯通路门店!$S:$S,通讯客户沙盘!$G947)</f>
        <v>0</v>
      </c>
      <c r="X947" s="99">
        <f t="shared" si="70"/>
        <v>0</v>
      </c>
      <c r="Y947" s="99">
        <f>COUNTIFS(通讯通路门店!$S:$S,$G947,通讯通路门店!$J:$J,"荣耀体验店")+COUNTIFS(通讯通路门店!$S:$S,$G947,通讯通路门店!$J:$J,"荣耀授权专卖店")</f>
        <v>0</v>
      </c>
      <c r="Z947" s="99">
        <f>COUNTIFS(通讯通路门店!$S:$S,$G947,通讯通路门店!$J:$J,"VIVO体验店")</f>
        <v>0</v>
      </c>
      <c r="AA947" s="99">
        <f>COUNTIFS(通讯通路门店!$S:$S,$G947,通讯通路门店!$J:$J,"OPPO体验店")</f>
        <v>0</v>
      </c>
      <c r="AB947" s="99">
        <f>COUNTIFS(通讯通路门店!$S:$S,$G947,通讯通路门店!$J:$J,"华为授权体验店")+COUNTIFS(通讯通路门店!$S:$S,$G947,通讯通路门店!$J:$J,"华为堡垒店")</f>
        <v>0</v>
      </c>
      <c r="AC947" s="99">
        <f>COUNTIFS(通讯通路门店!$S:$S,$G947,通讯通路门店!$J:$J,"小米体验店")</f>
        <v>0</v>
      </c>
      <c r="AD947" s="99">
        <f>COUNTIFS(通讯通路门店!$S:$S,$G947,通讯通路门店!$J:$J,"苹果体验店")</f>
        <v>0</v>
      </c>
      <c r="AE947" s="99">
        <f>COUNTIFS(通讯通路门店!$S:$S,$G947,通讯通路门店!$J:$J,"其他品牌专卖店")</f>
        <v>0</v>
      </c>
      <c r="AF947" s="99">
        <f>SUMIFS(通讯通路门店!$BI:$BI,通讯通路门店!$S:$S,$G947)</f>
        <v>0</v>
      </c>
      <c r="AG947" s="99">
        <f>SUMIFS(通讯通路门店!$BH:$BH,通讯通路门店!$S:$S,$G947)</f>
        <v>0</v>
      </c>
      <c r="AH947" s="99">
        <f t="shared" si="71"/>
        <v>0</v>
      </c>
      <c r="AI947" s="99">
        <f>SUMIFS(通讯通路门店!$BB:$BB,通讯通路门店!$S:$S,$G947)</f>
        <v>0</v>
      </c>
      <c r="AJ947" s="99">
        <f>SUMIFS(通讯通路门店!$BE:$BE,通讯通路门店!$S:$S,$G947)</f>
        <v>0</v>
      </c>
      <c r="AK947" s="99">
        <f>SUMIFS(通讯通路门店!$BG:$BG,通讯通路门店!$S:$S,$G947)</f>
        <v>0</v>
      </c>
      <c r="AL947" s="99">
        <f>SUMIFS(通讯通路门店!$BC:$BC,通讯通路门店!$S:$S,$G947)</f>
        <v>0</v>
      </c>
      <c r="AM947" s="99">
        <f>SUMIFS(通讯通路门店!$BD:$BD,通讯通路门店!$S:$S,$G947)</f>
        <v>0</v>
      </c>
      <c r="AN947" s="99">
        <f>SUMIFS(通讯通路门店!$BF:$BF,通讯通路门店!$S:$S,$G947)</f>
        <v>0</v>
      </c>
      <c r="AO947" s="99">
        <f t="shared" si="72"/>
        <v>0</v>
      </c>
      <c r="AP947" s="99">
        <f>SUMIFS(通讯通路门店!$K:$K,通讯通路门店!$S:$S,$G947)</f>
        <v>0</v>
      </c>
      <c r="AQ947" s="83"/>
      <c r="AR947" s="99">
        <f>SUMIFS(通讯通路门店!$T:$T,通讯通路门店!$S:$S,$G947)</f>
        <v>0</v>
      </c>
      <c r="AS947" s="99">
        <f>SUMIFS(通讯通路门店!$U:$U,通讯通路门店!$S:$S,$G947)</f>
        <v>0</v>
      </c>
      <c r="AT947" s="99">
        <f>SUMIFS(通讯通路门店!$V:$V,通讯通路门店!$S:$S,$G947)</f>
        <v>0</v>
      </c>
      <c r="AU947" s="99">
        <f>SUMIFS(通讯通路门店!$W:$W,通讯通路门店!$S:$S,$G947)</f>
        <v>0</v>
      </c>
      <c r="AV947" s="99">
        <f>SUMIFS(通讯通路门店!$Z:$Z,通讯通路门店!$S:$S,$G947)</f>
        <v>0</v>
      </c>
      <c r="AW947" s="99">
        <f>SUMIFS(通讯通路门店!$AB:$AB,通讯通路门店!$S:$S,$G947)</f>
        <v>0</v>
      </c>
      <c r="AX947" s="99">
        <f>SUMIFS(通讯通路门店!$X:$X,通讯通路门店!$S:$S,$G947)</f>
        <v>0</v>
      </c>
      <c r="AY947" s="99">
        <f>SUMIFS(通讯通路门店!$Y:$Y,通讯通路门店!$S:$S,$G947)</f>
        <v>0</v>
      </c>
      <c r="AZ947" s="99">
        <f>SUMIFS(通讯通路门店!$AA:$AA,通讯通路门店!$S:$S,$G947)</f>
        <v>0</v>
      </c>
      <c r="BA947" s="99">
        <f t="shared" si="73"/>
        <v>0</v>
      </c>
      <c r="BB947" s="99">
        <f t="shared" si="74"/>
        <v>0</v>
      </c>
      <c r="BC947" s="99">
        <f>SUMIFS(通讯通路门店!$W:$W,通讯通路门店!$S:$S,$G947,通讯通路门店!$J:$J,"荣耀体验店")+SUMIFS(通讯通路门店!$W:$W,通讯通路门店!$S:$S,$G947,通讯通路门店!$J:$J,"荣耀授权专卖店")</f>
        <v>0</v>
      </c>
      <c r="BD947" s="99">
        <f>SUMIFS(通讯通路门店!$Z:$Z,通讯通路门店!$S:$S,$G947,通讯通路门店!$J:$J,"VIVO体验店")</f>
        <v>0</v>
      </c>
      <c r="BE947" s="99">
        <f>SUMIFS(通讯通路门店!$AB:$AB,通讯通路门店!$S:$S,$G947,通讯通路门店!$J:$J,"OPPO体验店")</f>
        <v>0</v>
      </c>
      <c r="BF947" s="99">
        <f>SUMIFS(通讯通路门店!$X:$X,通讯通路门店!$S:$S,$G947,通讯通路门店!$J:$J,"华为授权体验店")+SUMIFS(通讯通路门店!$AA:$AA,通讯通路门店!$S:$S,$G947,通讯通路门店!$J:$J,"华为堡垒店")</f>
        <v>0</v>
      </c>
      <c r="BG947" s="99">
        <f>SUMIFS(通讯通路门店!$Y:$Y,通讯通路门店!$S:$S,$G947,通讯通路门店!$J:$J,"小米体验店")</f>
        <v>0</v>
      </c>
      <c r="BH947" s="99">
        <f>SUMIFS(通讯通路门店!$AA:$AA,通讯通路门店!$S:$S,$G947,通讯通路门店!$J:$J,"苹果体验店")</f>
        <v>0</v>
      </c>
      <c r="BI947" s="99">
        <f>SUMIFS(通讯通路门店!$K:$K,通讯通路门店!$S:$S,$G947,通讯通路门店!$J:$J,"其他品牌专卖店")</f>
        <v>0</v>
      </c>
      <c r="BJ947" s="99">
        <f>SUMIFS(通讯通路门店!$AC:$AC,通讯通路门店!$S:$S,$G947)</f>
        <v>0</v>
      </c>
      <c r="BK947" s="99">
        <f>SUMIFS(通讯通路门店!$AD:$AD,通讯通路门店!$S:$S,$G947)</f>
        <v>0</v>
      </c>
      <c r="BL947" s="99">
        <f>SUMIFS(通讯通路门店!$AE:$AE,通讯通路门店!$S:$S,$G947)</f>
        <v>0</v>
      </c>
      <c r="BM947" s="99">
        <f>SUMIFS(通讯通路门店!$AF:$AF,通讯通路门店!$S:$S,$G947)</f>
        <v>0</v>
      </c>
      <c r="BN947" s="99">
        <f>SUMIFS(通讯通路门店!$AG:$AG,通讯通路门店!$S:$S,$G947)</f>
        <v>0</v>
      </c>
      <c r="BO947" s="99">
        <f>SUMIFS(通讯通路门店!$AH:$AH,通讯通路门店!$S:$S,$G947)</f>
        <v>0</v>
      </c>
      <c r="BP947" s="99">
        <f>SUMIFS(通讯通路门店!$AI:$AI,通讯通路门店!$S:$S,$G947)</f>
        <v>0</v>
      </c>
      <c r="BQ947" s="83"/>
    </row>
    <row r="948" spans="1:69">
      <c r="A948" s="99" t="str">
        <f>IFERROR(_xlfn.XLOOKUP($G948,通讯通路门店!$S$4:$S$993931,通讯通路门店!$A$4:$A$993931,0,0),"")</f>
        <v>海南省</v>
      </c>
      <c r="B948" s="99" t="str">
        <f>IFERROR(_xlfn.XLOOKUP($G948,通讯通路门店!$S$4:$S$993931,通讯通路门店!$B$4:$B$993931,0,0),"")</f>
        <v>东方市</v>
      </c>
      <c r="C948" s="99" t="str">
        <f>IFERROR(_xlfn.XLOOKUP($G948,通讯通路门店!$S$4:$S$993931,通讯通路门店!$C$4:$C$993931,0,0),"")</f>
        <v>东方市</v>
      </c>
      <c r="D948" s="99" t="str">
        <f>IFERROR(_xlfn.XLOOKUP($G948,通讯通路门店!$S$4:$S$993931,通讯通路门店!$D$4:$D$993931,0,0),"")</f>
        <v>八所镇</v>
      </c>
      <c r="E948" s="83"/>
      <c r="F948" s="83"/>
      <c r="G948" s="101"/>
      <c r="H948" s="102">
        <f>IFERROR(_xlfn.XLOOKUP($G948,通讯通路门店!$S$4:$S$993931,通讯通路门店!$R$4:$R$993931,0,0),"")</f>
        <v>0</v>
      </c>
      <c r="I948" s="83"/>
      <c r="J948" s="83"/>
      <c r="K948" s="83"/>
      <c r="L948" s="83"/>
      <c r="M948" s="83"/>
      <c r="N948" s="83"/>
      <c r="O948" s="83"/>
      <c r="P948" s="83"/>
      <c r="Q948" s="83"/>
      <c r="R948" s="83"/>
      <c r="S948" s="83"/>
      <c r="T948" s="83"/>
      <c r="U948" s="99">
        <f>COUNTIF(通讯通路门店!$S:$S,$G948)</f>
        <v>0</v>
      </c>
      <c r="V948" s="99">
        <f>COUNTIFS(通讯通路门店!$S:$S,$G948,通讯通路门店!$J:$J,"综合卖场")</f>
        <v>0</v>
      </c>
      <c r="W948" s="99">
        <f>SUMIFS(通讯通路门店!$AJ:$AJ,通讯通路门店!$S:$S,通讯客户沙盘!$G948)</f>
        <v>0</v>
      </c>
      <c r="X948" s="99">
        <f t="shared" si="70"/>
        <v>0</v>
      </c>
      <c r="Y948" s="99">
        <f>COUNTIFS(通讯通路门店!$S:$S,$G948,通讯通路门店!$J:$J,"荣耀体验店")+COUNTIFS(通讯通路门店!$S:$S,$G948,通讯通路门店!$J:$J,"荣耀授权专卖店")</f>
        <v>0</v>
      </c>
      <c r="Z948" s="99">
        <f>COUNTIFS(通讯通路门店!$S:$S,$G948,通讯通路门店!$J:$J,"VIVO体验店")</f>
        <v>0</v>
      </c>
      <c r="AA948" s="99">
        <f>COUNTIFS(通讯通路门店!$S:$S,$G948,通讯通路门店!$J:$J,"OPPO体验店")</f>
        <v>0</v>
      </c>
      <c r="AB948" s="99">
        <f>COUNTIFS(通讯通路门店!$S:$S,$G948,通讯通路门店!$J:$J,"华为授权体验店")+COUNTIFS(通讯通路门店!$S:$S,$G948,通讯通路门店!$J:$J,"华为堡垒店")</f>
        <v>0</v>
      </c>
      <c r="AC948" s="99">
        <f>COUNTIFS(通讯通路门店!$S:$S,$G948,通讯通路门店!$J:$J,"小米体验店")</f>
        <v>0</v>
      </c>
      <c r="AD948" s="99">
        <f>COUNTIFS(通讯通路门店!$S:$S,$G948,通讯通路门店!$J:$J,"苹果体验店")</f>
        <v>0</v>
      </c>
      <c r="AE948" s="99">
        <f>COUNTIFS(通讯通路门店!$S:$S,$G948,通讯通路门店!$J:$J,"其他品牌专卖店")</f>
        <v>0</v>
      </c>
      <c r="AF948" s="99">
        <f>SUMIFS(通讯通路门店!$BI:$BI,通讯通路门店!$S:$S,$G948)</f>
        <v>0</v>
      </c>
      <c r="AG948" s="99">
        <f>SUMIFS(通讯通路门店!$BH:$BH,通讯通路门店!$S:$S,$G948)</f>
        <v>0</v>
      </c>
      <c r="AH948" s="99">
        <f t="shared" si="71"/>
        <v>0</v>
      </c>
      <c r="AI948" s="99">
        <f>SUMIFS(通讯通路门店!$BB:$BB,通讯通路门店!$S:$S,$G948)</f>
        <v>0</v>
      </c>
      <c r="AJ948" s="99">
        <f>SUMIFS(通讯通路门店!$BE:$BE,通讯通路门店!$S:$S,$G948)</f>
        <v>0</v>
      </c>
      <c r="AK948" s="99">
        <f>SUMIFS(通讯通路门店!$BG:$BG,通讯通路门店!$S:$S,$G948)</f>
        <v>0</v>
      </c>
      <c r="AL948" s="99">
        <f>SUMIFS(通讯通路门店!$BC:$BC,通讯通路门店!$S:$S,$G948)</f>
        <v>0</v>
      </c>
      <c r="AM948" s="99">
        <f>SUMIFS(通讯通路门店!$BD:$BD,通讯通路门店!$S:$S,$G948)</f>
        <v>0</v>
      </c>
      <c r="AN948" s="99">
        <f>SUMIFS(通讯通路门店!$BF:$BF,通讯通路门店!$S:$S,$G948)</f>
        <v>0</v>
      </c>
      <c r="AO948" s="99">
        <f t="shared" si="72"/>
        <v>0</v>
      </c>
      <c r="AP948" s="99">
        <f>SUMIFS(通讯通路门店!$K:$K,通讯通路门店!$S:$S,$G948)</f>
        <v>0</v>
      </c>
      <c r="AQ948" s="83"/>
      <c r="AR948" s="99">
        <f>SUMIFS(通讯通路门店!$T:$T,通讯通路门店!$S:$S,$G948)</f>
        <v>0</v>
      </c>
      <c r="AS948" s="99">
        <f>SUMIFS(通讯通路门店!$U:$U,通讯通路门店!$S:$S,$G948)</f>
        <v>0</v>
      </c>
      <c r="AT948" s="99">
        <f>SUMIFS(通讯通路门店!$V:$V,通讯通路门店!$S:$S,$G948)</f>
        <v>0</v>
      </c>
      <c r="AU948" s="99">
        <f>SUMIFS(通讯通路门店!$W:$W,通讯通路门店!$S:$S,$G948)</f>
        <v>0</v>
      </c>
      <c r="AV948" s="99">
        <f>SUMIFS(通讯通路门店!$Z:$Z,通讯通路门店!$S:$S,$G948)</f>
        <v>0</v>
      </c>
      <c r="AW948" s="99">
        <f>SUMIFS(通讯通路门店!$AB:$AB,通讯通路门店!$S:$S,$G948)</f>
        <v>0</v>
      </c>
      <c r="AX948" s="99">
        <f>SUMIFS(通讯通路门店!$X:$X,通讯通路门店!$S:$S,$G948)</f>
        <v>0</v>
      </c>
      <c r="AY948" s="99">
        <f>SUMIFS(通讯通路门店!$Y:$Y,通讯通路门店!$S:$S,$G948)</f>
        <v>0</v>
      </c>
      <c r="AZ948" s="99">
        <f>SUMIFS(通讯通路门店!$AA:$AA,通讯通路门店!$S:$S,$G948)</f>
        <v>0</v>
      </c>
      <c r="BA948" s="99">
        <f t="shared" si="73"/>
        <v>0</v>
      </c>
      <c r="BB948" s="99">
        <f t="shared" si="74"/>
        <v>0</v>
      </c>
      <c r="BC948" s="99">
        <f>SUMIFS(通讯通路门店!$W:$W,通讯通路门店!$S:$S,$G948,通讯通路门店!$J:$J,"荣耀体验店")+SUMIFS(通讯通路门店!$W:$W,通讯通路门店!$S:$S,$G948,通讯通路门店!$J:$J,"荣耀授权专卖店")</f>
        <v>0</v>
      </c>
      <c r="BD948" s="99">
        <f>SUMIFS(通讯通路门店!$Z:$Z,通讯通路门店!$S:$S,$G948,通讯通路门店!$J:$J,"VIVO体验店")</f>
        <v>0</v>
      </c>
      <c r="BE948" s="99">
        <f>SUMIFS(通讯通路门店!$AB:$AB,通讯通路门店!$S:$S,$G948,通讯通路门店!$J:$J,"OPPO体验店")</f>
        <v>0</v>
      </c>
      <c r="BF948" s="99">
        <f>SUMIFS(通讯通路门店!$X:$X,通讯通路门店!$S:$S,$G948,通讯通路门店!$J:$J,"华为授权体验店")+SUMIFS(通讯通路门店!$AA:$AA,通讯通路门店!$S:$S,$G948,通讯通路门店!$J:$J,"华为堡垒店")</f>
        <v>0</v>
      </c>
      <c r="BG948" s="99">
        <f>SUMIFS(通讯通路门店!$Y:$Y,通讯通路门店!$S:$S,$G948,通讯通路门店!$J:$J,"小米体验店")</f>
        <v>0</v>
      </c>
      <c r="BH948" s="99">
        <f>SUMIFS(通讯通路门店!$AA:$AA,通讯通路门店!$S:$S,$G948,通讯通路门店!$J:$J,"苹果体验店")</f>
        <v>0</v>
      </c>
      <c r="BI948" s="99">
        <f>SUMIFS(通讯通路门店!$K:$K,通讯通路门店!$S:$S,$G948,通讯通路门店!$J:$J,"其他品牌专卖店")</f>
        <v>0</v>
      </c>
      <c r="BJ948" s="99">
        <f>SUMIFS(通讯通路门店!$AC:$AC,通讯通路门店!$S:$S,$G948)</f>
        <v>0</v>
      </c>
      <c r="BK948" s="99">
        <f>SUMIFS(通讯通路门店!$AD:$AD,通讯通路门店!$S:$S,$G948)</f>
        <v>0</v>
      </c>
      <c r="BL948" s="99">
        <f>SUMIFS(通讯通路门店!$AE:$AE,通讯通路门店!$S:$S,$G948)</f>
        <v>0</v>
      </c>
      <c r="BM948" s="99">
        <f>SUMIFS(通讯通路门店!$AF:$AF,通讯通路门店!$S:$S,$G948)</f>
        <v>0</v>
      </c>
      <c r="BN948" s="99">
        <f>SUMIFS(通讯通路门店!$AG:$AG,通讯通路门店!$S:$S,$G948)</f>
        <v>0</v>
      </c>
      <c r="BO948" s="99">
        <f>SUMIFS(通讯通路门店!$AH:$AH,通讯通路门店!$S:$S,$G948)</f>
        <v>0</v>
      </c>
      <c r="BP948" s="99">
        <f>SUMIFS(通讯通路门店!$AI:$AI,通讯通路门店!$S:$S,$G948)</f>
        <v>0</v>
      </c>
      <c r="BQ948" s="83"/>
    </row>
    <row r="949" spans="1:69">
      <c r="A949" s="99" t="str">
        <f>IFERROR(_xlfn.XLOOKUP($G949,通讯通路门店!$S$4:$S$993931,通讯通路门店!$A$4:$A$993931,0,0),"")</f>
        <v>海南省</v>
      </c>
      <c r="B949" s="99" t="str">
        <f>IFERROR(_xlfn.XLOOKUP($G949,通讯通路门店!$S$4:$S$993931,通讯通路门店!$B$4:$B$993931,0,0),"")</f>
        <v>东方市</v>
      </c>
      <c r="C949" s="99" t="str">
        <f>IFERROR(_xlfn.XLOOKUP($G949,通讯通路门店!$S$4:$S$993931,通讯通路门店!$C$4:$C$993931,0,0),"")</f>
        <v>东方市</v>
      </c>
      <c r="D949" s="99" t="str">
        <f>IFERROR(_xlfn.XLOOKUP($G949,通讯通路门店!$S$4:$S$993931,通讯通路门店!$D$4:$D$993931,0,0),"")</f>
        <v>八所镇</v>
      </c>
      <c r="E949" s="83"/>
      <c r="F949" s="83"/>
      <c r="G949" s="101"/>
      <c r="H949" s="102">
        <f>IFERROR(_xlfn.XLOOKUP($G949,通讯通路门店!$S$4:$S$993931,通讯通路门店!$R$4:$R$993931,0,0),"")</f>
        <v>0</v>
      </c>
      <c r="I949" s="83"/>
      <c r="J949" s="83"/>
      <c r="K949" s="83"/>
      <c r="L949" s="83"/>
      <c r="M949" s="83"/>
      <c r="N949" s="83"/>
      <c r="O949" s="83"/>
      <c r="P949" s="83"/>
      <c r="Q949" s="83"/>
      <c r="R949" s="83"/>
      <c r="S949" s="83"/>
      <c r="T949" s="83"/>
      <c r="U949" s="99">
        <f>COUNTIF(通讯通路门店!$S:$S,$G949)</f>
        <v>0</v>
      </c>
      <c r="V949" s="99">
        <f>COUNTIFS(通讯通路门店!$S:$S,$G949,通讯通路门店!$J:$J,"综合卖场")</f>
        <v>0</v>
      </c>
      <c r="W949" s="99">
        <f>SUMIFS(通讯通路门店!$AJ:$AJ,通讯通路门店!$S:$S,通讯客户沙盘!$G949)</f>
        <v>0</v>
      </c>
      <c r="X949" s="99">
        <f t="shared" si="70"/>
        <v>0</v>
      </c>
      <c r="Y949" s="99">
        <f>COUNTIFS(通讯通路门店!$S:$S,$G949,通讯通路门店!$J:$J,"荣耀体验店")+COUNTIFS(通讯通路门店!$S:$S,$G949,通讯通路门店!$J:$J,"荣耀授权专卖店")</f>
        <v>0</v>
      </c>
      <c r="Z949" s="99">
        <f>COUNTIFS(通讯通路门店!$S:$S,$G949,通讯通路门店!$J:$J,"VIVO体验店")</f>
        <v>0</v>
      </c>
      <c r="AA949" s="99">
        <f>COUNTIFS(通讯通路门店!$S:$S,$G949,通讯通路门店!$J:$J,"OPPO体验店")</f>
        <v>0</v>
      </c>
      <c r="AB949" s="99">
        <f>COUNTIFS(通讯通路门店!$S:$S,$G949,通讯通路门店!$J:$J,"华为授权体验店")+COUNTIFS(通讯通路门店!$S:$S,$G949,通讯通路门店!$J:$J,"华为堡垒店")</f>
        <v>0</v>
      </c>
      <c r="AC949" s="99">
        <f>COUNTIFS(通讯通路门店!$S:$S,$G949,通讯通路门店!$J:$J,"小米体验店")</f>
        <v>0</v>
      </c>
      <c r="AD949" s="99">
        <f>COUNTIFS(通讯通路门店!$S:$S,$G949,通讯通路门店!$J:$J,"苹果体验店")</f>
        <v>0</v>
      </c>
      <c r="AE949" s="99">
        <f>COUNTIFS(通讯通路门店!$S:$S,$G949,通讯通路门店!$J:$J,"其他品牌专卖店")</f>
        <v>0</v>
      </c>
      <c r="AF949" s="99">
        <f>SUMIFS(通讯通路门店!$BI:$BI,通讯通路门店!$S:$S,$G949)</f>
        <v>0</v>
      </c>
      <c r="AG949" s="99">
        <f>SUMIFS(通讯通路门店!$BH:$BH,通讯通路门店!$S:$S,$G949)</f>
        <v>0</v>
      </c>
      <c r="AH949" s="99">
        <f t="shared" si="71"/>
        <v>0</v>
      </c>
      <c r="AI949" s="99">
        <f>SUMIFS(通讯通路门店!$BB:$BB,通讯通路门店!$S:$S,$G949)</f>
        <v>0</v>
      </c>
      <c r="AJ949" s="99">
        <f>SUMIFS(通讯通路门店!$BE:$BE,通讯通路门店!$S:$S,$G949)</f>
        <v>0</v>
      </c>
      <c r="AK949" s="99">
        <f>SUMIFS(通讯通路门店!$BG:$BG,通讯通路门店!$S:$S,$G949)</f>
        <v>0</v>
      </c>
      <c r="AL949" s="99">
        <f>SUMIFS(通讯通路门店!$BC:$BC,通讯通路门店!$S:$S,$G949)</f>
        <v>0</v>
      </c>
      <c r="AM949" s="99">
        <f>SUMIFS(通讯通路门店!$BD:$BD,通讯通路门店!$S:$S,$G949)</f>
        <v>0</v>
      </c>
      <c r="AN949" s="99">
        <f>SUMIFS(通讯通路门店!$BF:$BF,通讯通路门店!$S:$S,$G949)</f>
        <v>0</v>
      </c>
      <c r="AO949" s="99">
        <f t="shared" si="72"/>
        <v>0</v>
      </c>
      <c r="AP949" s="99">
        <f>SUMIFS(通讯通路门店!$K:$K,通讯通路门店!$S:$S,$G949)</f>
        <v>0</v>
      </c>
      <c r="AQ949" s="83"/>
      <c r="AR949" s="99">
        <f>SUMIFS(通讯通路门店!$T:$T,通讯通路门店!$S:$S,$G949)</f>
        <v>0</v>
      </c>
      <c r="AS949" s="99">
        <f>SUMIFS(通讯通路门店!$U:$U,通讯通路门店!$S:$S,$G949)</f>
        <v>0</v>
      </c>
      <c r="AT949" s="99">
        <f>SUMIFS(通讯通路门店!$V:$V,通讯通路门店!$S:$S,$G949)</f>
        <v>0</v>
      </c>
      <c r="AU949" s="99">
        <f>SUMIFS(通讯通路门店!$W:$W,通讯通路门店!$S:$S,$G949)</f>
        <v>0</v>
      </c>
      <c r="AV949" s="99">
        <f>SUMIFS(通讯通路门店!$Z:$Z,通讯通路门店!$S:$S,$G949)</f>
        <v>0</v>
      </c>
      <c r="AW949" s="99">
        <f>SUMIFS(通讯通路门店!$AB:$AB,通讯通路门店!$S:$S,$G949)</f>
        <v>0</v>
      </c>
      <c r="AX949" s="99">
        <f>SUMIFS(通讯通路门店!$X:$X,通讯通路门店!$S:$S,$G949)</f>
        <v>0</v>
      </c>
      <c r="AY949" s="99">
        <f>SUMIFS(通讯通路门店!$Y:$Y,通讯通路门店!$S:$S,$G949)</f>
        <v>0</v>
      </c>
      <c r="AZ949" s="99">
        <f>SUMIFS(通讯通路门店!$AA:$AA,通讯通路门店!$S:$S,$G949)</f>
        <v>0</v>
      </c>
      <c r="BA949" s="99">
        <f t="shared" si="73"/>
        <v>0</v>
      </c>
      <c r="BB949" s="99">
        <f t="shared" si="74"/>
        <v>0</v>
      </c>
      <c r="BC949" s="99">
        <f>SUMIFS(通讯通路门店!$W:$W,通讯通路门店!$S:$S,$G949,通讯通路门店!$J:$J,"荣耀体验店")+SUMIFS(通讯通路门店!$W:$W,通讯通路门店!$S:$S,$G949,通讯通路门店!$J:$J,"荣耀授权专卖店")</f>
        <v>0</v>
      </c>
      <c r="BD949" s="99">
        <f>SUMIFS(通讯通路门店!$Z:$Z,通讯通路门店!$S:$S,$G949,通讯通路门店!$J:$J,"VIVO体验店")</f>
        <v>0</v>
      </c>
      <c r="BE949" s="99">
        <f>SUMIFS(通讯通路门店!$AB:$AB,通讯通路门店!$S:$S,$G949,通讯通路门店!$J:$J,"OPPO体验店")</f>
        <v>0</v>
      </c>
      <c r="BF949" s="99">
        <f>SUMIFS(通讯通路门店!$X:$X,通讯通路门店!$S:$S,$G949,通讯通路门店!$J:$J,"华为授权体验店")+SUMIFS(通讯通路门店!$AA:$AA,通讯通路门店!$S:$S,$G949,通讯通路门店!$J:$J,"华为堡垒店")</f>
        <v>0</v>
      </c>
      <c r="BG949" s="99">
        <f>SUMIFS(通讯通路门店!$Y:$Y,通讯通路门店!$S:$S,$G949,通讯通路门店!$J:$J,"小米体验店")</f>
        <v>0</v>
      </c>
      <c r="BH949" s="99">
        <f>SUMIFS(通讯通路门店!$AA:$AA,通讯通路门店!$S:$S,$G949,通讯通路门店!$J:$J,"苹果体验店")</f>
        <v>0</v>
      </c>
      <c r="BI949" s="99">
        <f>SUMIFS(通讯通路门店!$K:$K,通讯通路门店!$S:$S,$G949,通讯通路门店!$J:$J,"其他品牌专卖店")</f>
        <v>0</v>
      </c>
      <c r="BJ949" s="99">
        <f>SUMIFS(通讯通路门店!$AC:$AC,通讯通路门店!$S:$S,$G949)</f>
        <v>0</v>
      </c>
      <c r="BK949" s="99">
        <f>SUMIFS(通讯通路门店!$AD:$AD,通讯通路门店!$S:$S,$G949)</f>
        <v>0</v>
      </c>
      <c r="BL949" s="99">
        <f>SUMIFS(通讯通路门店!$AE:$AE,通讯通路门店!$S:$S,$G949)</f>
        <v>0</v>
      </c>
      <c r="BM949" s="99">
        <f>SUMIFS(通讯通路门店!$AF:$AF,通讯通路门店!$S:$S,$G949)</f>
        <v>0</v>
      </c>
      <c r="BN949" s="99">
        <f>SUMIFS(通讯通路门店!$AG:$AG,通讯通路门店!$S:$S,$G949)</f>
        <v>0</v>
      </c>
      <c r="BO949" s="99">
        <f>SUMIFS(通讯通路门店!$AH:$AH,通讯通路门店!$S:$S,$G949)</f>
        <v>0</v>
      </c>
      <c r="BP949" s="99">
        <f>SUMIFS(通讯通路门店!$AI:$AI,通讯通路门店!$S:$S,$G949)</f>
        <v>0</v>
      </c>
      <c r="BQ949" s="83"/>
    </row>
    <row r="950" spans="1:69">
      <c r="A950" s="99" t="str">
        <f>IFERROR(_xlfn.XLOOKUP($G950,通讯通路门店!$S$4:$S$993931,通讯通路门店!$A$4:$A$993931,0,0),"")</f>
        <v>海南省</v>
      </c>
      <c r="B950" s="99" t="str">
        <f>IFERROR(_xlfn.XLOOKUP($G950,通讯通路门店!$S$4:$S$993931,通讯通路门店!$B$4:$B$993931,0,0),"")</f>
        <v>东方市</v>
      </c>
      <c r="C950" s="99" t="str">
        <f>IFERROR(_xlfn.XLOOKUP($G950,通讯通路门店!$S$4:$S$993931,通讯通路门店!$C$4:$C$993931,0,0),"")</f>
        <v>东方市</v>
      </c>
      <c r="D950" s="99" t="str">
        <f>IFERROR(_xlfn.XLOOKUP($G950,通讯通路门店!$S$4:$S$993931,通讯通路门店!$D$4:$D$993931,0,0),"")</f>
        <v>八所镇</v>
      </c>
      <c r="E950" s="83"/>
      <c r="F950" s="83"/>
      <c r="G950" s="101"/>
      <c r="H950" s="102">
        <f>IFERROR(_xlfn.XLOOKUP($G950,通讯通路门店!$S$4:$S$993931,通讯通路门店!$R$4:$R$993931,0,0),"")</f>
        <v>0</v>
      </c>
      <c r="I950" s="83"/>
      <c r="J950" s="83"/>
      <c r="K950" s="83"/>
      <c r="L950" s="83"/>
      <c r="M950" s="83"/>
      <c r="N950" s="83"/>
      <c r="O950" s="83"/>
      <c r="P950" s="83"/>
      <c r="Q950" s="83"/>
      <c r="R950" s="83"/>
      <c r="S950" s="83"/>
      <c r="T950" s="83"/>
      <c r="U950" s="99">
        <f>COUNTIF(通讯通路门店!$S:$S,$G950)</f>
        <v>0</v>
      </c>
      <c r="V950" s="99">
        <f>COUNTIFS(通讯通路门店!$S:$S,$G950,通讯通路门店!$J:$J,"综合卖场")</f>
        <v>0</v>
      </c>
      <c r="W950" s="99">
        <f>SUMIFS(通讯通路门店!$AJ:$AJ,通讯通路门店!$S:$S,通讯客户沙盘!$G950)</f>
        <v>0</v>
      </c>
      <c r="X950" s="99">
        <f t="shared" si="70"/>
        <v>0</v>
      </c>
      <c r="Y950" s="99">
        <f>COUNTIFS(通讯通路门店!$S:$S,$G950,通讯通路门店!$J:$J,"荣耀体验店")+COUNTIFS(通讯通路门店!$S:$S,$G950,通讯通路门店!$J:$J,"荣耀授权专卖店")</f>
        <v>0</v>
      </c>
      <c r="Z950" s="99">
        <f>COUNTIFS(通讯通路门店!$S:$S,$G950,通讯通路门店!$J:$J,"VIVO体验店")</f>
        <v>0</v>
      </c>
      <c r="AA950" s="99">
        <f>COUNTIFS(通讯通路门店!$S:$S,$G950,通讯通路门店!$J:$J,"OPPO体验店")</f>
        <v>0</v>
      </c>
      <c r="AB950" s="99">
        <f>COUNTIFS(通讯通路门店!$S:$S,$G950,通讯通路门店!$J:$J,"华为授权体验店")+COUNTIFS(通讯通路门店!$S:$S,$G950,通讯通路门店!$J:$J,"华为堡垒店")</f>
        <v>0</v>
      </c>
      <c r="AC950" s="99">
        <f>COUNTIFS(通讯通路门店!$S:$S,$G950,通讯通路门店!$J:$J,"小米体验店")</f>
        <v>0</v>
      </c>
      <c r="AD950" s="99">
        <f>COUNTIFS(通讯通路门店!$S:$S,$G950,通讯通路门店!$J:$J,"苹果体验店")</f>
        <v>0</v>
      </c>
      <c r="AE950" s="99">
        <f>COUNTIFS(通讯通路门店!$S:$S,$G950,通讯通路门店!$J:$J,"其他品牌专卖店")</f>
        <v>0</v>
      </c>
      <c r="AF950" s="99">
        <f>SUMIFS(通讯通路门店!$BI:$BI,通讯通路门店!$S:$S,$G950)</f>
        <v>0</v>
      </c>
      <c r="AG950" s="99">
        <f>SUMIFS(通讯通路门店!$BH:$BH,通讯通路门店!$S:$S,$G950)</f>
        <v>0</v>
      </c>
      <c r="AH950" s="99">
        <f t="shared" si="71"/>
        <v>0</v>
      </c>
      <c r="AI950" s="99">
        <f>SUMIFS(通讯通路门店!$BB:$BB,通讯通路门店!$S:$S,$G950)</f>
        <v>0</v>
      </c>
      <c r="AJ950" s="99">
        <f>SUMIFS(通讯通路门店!$BE:$BE,通讯通路门店!$S:$S,$G950)</f>
        <v>0</v>
      </c>
      <c r="AK950" s="99">
        <f>SUMIFS(通讯通路门店!$BG:$BG,通讯通路门店!$S:$S,$G950)</f>
        <v>0</v>
      </c>
      <c r="AL950" s="99">
        <f>SUMIFS(通讯通路门店!$BC:$BC,通讯通路门店!$S:$S,$G950)</f>
        <v>0</v>
      </c>
      <c r="AM950" s="99">
        <f>SUMIFS(通讯通路门店!$BD:$BD,通讯通路门店!$S:$S,$G950)</f>
        <v>0</v>
      </c>
      <c r="AN950" s="99">
        <f>SUMIFS(通讯通路门店!$BF:$BF,通讯通路门店!$S:$S,$G950)</f>
        <v>0</v>
      </c>
      <c r="AO950" s="99">
        <f t="shared" si="72"/>
        <v>0</v>
      </c>
      <c r="AP950" s="99">
        <f>SUMIFS(通讯通路门店!$K:$K,通讯通路门店!$S:$S,$G950)</f>
        <v>0</v>
      </c>
      <c r="AQ950" s="83"/>
      <c r="AR950" s="99">
        <f>SUMIFS(通讯通路门店!$T:$T,通讯通路门店!$S:$S,$G950)</f>
        <v>0</v>
      </c>
      <c r="AS950" s="99">
        <f>SUMIFS(通讯通路门店!$U:$U,通讯通路门店!$S:$S,$G950)</f>
        <v>0</v>
      </c>
      <c r="AT950" s="99">
        <f>SUMIFS(通讯通路门店!$V:$V,通讯通路门店!$S:$S,$G950)</f>
        <v>0</v>
      </c>
      <c r="AU950" s="99">
        <f>SUMIFS(通讯通路门店!$W:$W,通讯通路门店!$S:$S,$G950)</f>
        <v>0</v>
      </c>
      <c r="AV950" s="99">
        <f>SUMIFS(通讯通路门店!$Z:$Z,通讯通路门店!$S:$S,$G950)</f>
        <v>0</v>
      </c>
      <c r="AW950" s="99">
        <f>SUMIFS(通讯通路门店!$AB:$AB,通讯通路门店!$S:$S,$G950)</f>
        <v>0</v>
      </c>
      <c r="AX950" s="99">
        <f>SUMIFS(通讯通路门店!$X:$X,通讯通路门店!$S:$S,$G950)</f>
        <v>0</v>
      </c>
      <c r="AY950" s="99">
        <f>SUMIFS(通讯通路门店!$Y:$Y,通讯通路门店!$S:$S,$G950)</f>
        <v>0</v>
      </c>
      <c r="AZ950" s="99">
        <f>SUMIFS(通讯通路门店!$AA:$AA,通讯通路门店!$S:$S,$G950)</f>
        <v>0</v>
      </c>
      <c r="BA950" s="99">
        <f t="shared" si="73"/>
        <v>0</v>
      </c>
      <c r="BB950" s="99">
        <f t="shared" si="74"/>
        <v>0</v>
      </c>
      <c r="BC950" s="99">
        <f>SUMIFS(通讯通路门店!$W:$W,通讯通路门店!$S:$S,$G950,通讯通路门店!$J:$J,"荣耀体验店")+SUMIFS(通讯通路门店!$W:$W,通讯通路门店!$S:$S,$G950,通讯通路门店!$J:$J,"荣耀授权专卖店")</f>
        <v>0</v>
      </c>
      <c r="BD950" s="99">
        <f>SUMIFS(通讯通路门店!$Z:$Z,通讯通路门店!$S:$S,$G950,通讯通路门店!$J:$J,"VIVO体验店")</f>
        <v>0</v>
      </c>
      <c r="BE950" s="99">
        <f>SUMIFS(通讯通路门店!$AB:$AB,通讯通路门店!$S:$S,$G950,通讯通路门店!$J:$J,"OPPO体验店")</f>
        <v>0</v>
      </c>
      <c r="BF950" s="99">
        <f>SUMIFS(通讯通路门店!$X:$X,通讯通路门店!$S:$S,$G950,通讯通路门店!$J:$J,"华为授权体验店")+SUMIFS(通讯通路门店!$AA:$AA,通讯通路门店!$S:$S,$G950,通讯通路门店!$J:$J,"华为堡垒店")</f>
        <v>0</v>
      </c>
      <c r="BG950" s="99">
        <f>SUMIFS(通讯通路门店!$Y:$Y,通讯通路门店!$S:$S,$G950,通讯通路门店!$J:$J,"小米体验店")</f>
        <v>0</v>
      </c>
      <c r="BH950" s="99">
        <f>SUMIFS(通讯通路门店!$AA:$AA,通讯通路门店!$S:$S,$G950,通讯通路门店!$J:$J,"苹果体验店")</f>
        <v>0</v>
      </c>
      <c r="BI950" s="99">
        <f>SUMIFS(通讯通路门店!$K:$K,通讯通路门店!$S:$S,$G950,通讯通路门店!$J:$J,"其他品牌专卖店")</f>
        <v>0</v>
      </c>
      <c r="BJ950" s="99">
        <f>SUMIFS(通讯通路门店!$AC:$AC,通讯通路门店!$S:$S,$G950)</f>
        <v>0</v>
      </c>
      <c r="BK950" s="99">
        <f>SUMIFS(通讯通路门店!$AD:$AD,通讯通路门店!$S:$S,$G950)</f>
        <v>0</v>
      </c>
      <c r="BL950" s="99">
        <f>SUMIFS(通讯通路门店!$AE:$AE,通讯通路门店!$S:$S,$G950)</f>
        <v>0</v>
      </c>
      <c r="BM950" s="99">
        <f>SUMIFS(通讯通路门店!$AF:$AF,通讯通路门店!$S:$S,$G950)</f>
        <v>0</v>
      </c>
      <c r="BN950" s="99">
        <f>SUMIFS(通讯通路门店!$AG:$AG,通讯通路门店!$S:$S,$G950)</f>
        <v>0</v>
      </c>
      <c r="BO950" s="99">
        <f>SUMIFS(通讯通路门店!$AH:$AH,通讯通路门店!$S:$S,$G950)</f>
        <v>0</v>
      </c>
      <c r="BP950" s="99">
        <f>SUMIFS(通讯通路门店!$AI:$AI,通讯通路门店!$S:$S,$G950)</f>
        <v>0</v>
      </c>
      <c r="BQ950" s="83"/>
    </row>
    <row r="951" spans="1:69">
      <c r="A951" s="99" t="str">
        <f>IFERROR(_xlfn.XLOOKUP($G951,通讯通路门店!$S$4:$S$993931,通讯通路门店!$A$4:$A$993931,0,0),"")</f>
        <v>海南省</v>
      </c>
      <c r="B951" s="99" t="str">
        <f>IFERROR(_xlfn.XLOOKUP($G951,通讯通路门店!$S$4:$S$993931,通讯通路门店!$B$4:$B$993931,0,0),"")</f>
        <v>东方市</v>
      </c>
      <c r="C951" s="99" t="str">
        <f>IFERROR(_xlfn.XLOOKUP($G951,通讯通路门店!$S$4:$S$993931,通讯通路门店!$C$4:$C$993931,0,0),"")</f>
        <v>东方市</v>
      </c>
      <c r="D951" s="99" t="str">
        <f>IFERROR(_xlfn.XLOOKUP($G951,通讯通路门店!$S$4:$S$993931,通讯通路门店!$D$4:$D$993931,0,0),"")</f>
        <v>八所镇</v>
      </c>
      <c r="E951" s="83"/>
      <c r="F951" s="83"/>
      <c r="G951" s="101"/>
      <c r="H951" s="102">
        <f>IFERROR(_xlfn.XLOOKUP($G951,通讯通路门店!$S$4:$S$993931,通讯通路门店!$R$4:$R$993931,0,0),"")</f>
        <v>0</v>
      </c>
      <c r="I951" s="83"/>
      <c r="J951" s="83"/>
      <c r="K951" s="83"/>
      <c r="L951" s="83"/>
      <c r="M951" s="83"/>
      <c r="N951" s="83"/>
      <c r="O951" s="83"/>
      <c r="P951" s="83"/>
      <c r="Q951" s="83"/>
      <c r="R951" s="83"/>
      <c r="S951" s="83"/>
      <c r="T951" s="83"/>
      <c r="U951" s="99">
        <f>COUNTIF(通讯通路门店!$S:$S,$G951)</f>
        <v>0</v>
      </c>
      <c r="V951" s="99">
        <f>COUNTIFS(通讯通路门店!$S:$S,$G951,通讯通路门店!$J:$J,"综合卖场")</f>
        <v>0</v>
      </c>
      <c r="W951" s="99">
        <f>SUMIFS(通讯通路门店!$AJ:$AJ,通讯通路门店!$S:$S,通讯客户沙盘!$G951)</f>
        <v>0</v>
      </c>
      <c r="X951" s="99">
        <f t="shared" si="70"/>
        <v>0</v>
      </c>
      <c r="Y951" s="99">
        <f>COUNTIFS(通讯通路门店!$S:$S,$G951,通讯通路门店!$J:$J,"荣耀体验店")+COUNTIFS(通讯通路门店!$S:$S,$G951,通讯通路门店!$J:$J,"荣耀授权专卖店")</f>
        <v>0</v>
      </c>
      <c r="Z951" s="99">
        <f>COUNTIFS(通讯通路门店!$S:$S,$G951,通讯通路门店!$J:$J,"VIVO体验店")</f>
        <v>0</v>
      </c>
      <c r="AA951" s="99">
        <f>COUNTIFS(通讯通路门店!$S:$S,$G951,通讯通路门店!$J:$J,"OPPO体验店")</f>
        <v>0</v>
      </c>
      <c r="AB951" s="99">
        <f>COUNTIFS(通讯通路门店!$S:$S,$G951,通讯通路门店!$J:$J,"华为授权体验店")+COUNTIFS(通讯通路门店!$S:$S,$G951,通讯通路门店!$J:$J,"华为堡垒店")</f>
        <v>0</v>
      </c>
      <c r="AC951" s="99">
        <f>COUNTIFS(通讯通路门店!$S:$S,$G951,通讯通路门店!$J:$J,"小米体验店")</f>
        <v>0</v>
      </c>
      <c r="AD951" s="99">
        <f>COUNTIFS(通讯通路门店!$S:$S,$G951,通讯通路门店!$J:$J,"苹果体验店")</f>
        <v>0</v>
      </c>
      <c r="AE951" s="99">
        <f>COUNTIFS(通讯通路门店!$S:$S,$G951,通讯通路门店!$J:$J,"其他品牌专卖店")</f>
        <v>0</v>
      </c>
      <c r="AF951" s="99">
        <f>SUMIFS(通讯通路门店!$BI:$BI,通讯通路门店!$S:$S,$G951)</f>
        <v>0</v>
      </c>
      <c r="AG951" s="99">
        <f>SUMIFS(通讯通路门店!$BH:$BH,通讯通路门店!$S:$S,$G951)</f>
        <v>0</v>
      </c>
      <c r="AH951" s="99">
        <f t="shared" si="71"/>
        <v>0</v>
      </c>
      <c r="AI951" s="99">
        <f>SUMIFS(通讯通路门店!$BB:$BB,通讯通路门店!$S:$S,$G951)</f>
        <v>0</v>
      </c>
      <c r="AJ951" s="99">
        <f>SUMIFS(通讯通路门店!$BE:$BE,通讯通路门店!$S:$S,$G951)</f>
        <v>0</v>
      </c>
      <c r="AK951" s="99">
        <f>SUMIFS(通讯通路门店!$BG:$BG,通讯通路门店!$S:$S,$G951)</f>
        <v>0</v>
      </c>
      <c r="AL951" s="99">
        <f>SUMIFS(通讯通路门店!$BC:$BC,通讯通路门店!$S:$S,$G951)</f>
        <v>0</v>
      </c>
      <c r="AM951" s="99">
        <f>SUMIFS(通讯通路门店!$BD:$BD,通讯通路门店!$S:$S,$G951)</f>
        <v>0</v>
      </c>
      <c r="AN951" s="99">
        <f>SUMIFS(通讯通路门店!$BF:$BF,通讯通路门店!$S:$S,$G951)</f>
        <v>0</v>
      </c>
      <c r="AO951" s="99">
        <f t="shared" si="72"/>
        <v>0</v>
      </c>
      <c r="AP951" s="99">
        <f>SUMIFS(通讯通路门店!$K:$K,通讯通路门店!$S:$S,$G951)</f>
        <v>0</v>
      </c>
      <c r="AQ951" s="83"/>
      <c r="AR951" s="99">
        <f>SUMIFS(通讯通路门店!$T:$T,通讯通路门店!$S:$S,$G951)</f>
        <v>0</v>
      </c>
      <c r="AS951" s="99">
        <f>SUMIFS(通讯通路门店!$U:$U,通讯通路门店!$S:$S,$G951)</f>
        <v>0</v>
      </c>
      <c r="AT951" s="99">
        <f>SUMIFS(通讯通路门店!$V:$V,通讯通路门店!$S:$S,$G951)</f>
        <v>0</v>
      </c>
      <c r="AU951" s="99">
        <f>SUMIFS(通讯通路门店!$W:$W,通讯通路门店!$S:$S,$G951)</f>
        <v>0</v>
      </c>
      <c r="AV951" s="99">
        <f>SUMIFS(通讯通路门店!$Z:$Z,通讯通路门店!$S:$S,$G951)</f>
        <v>0</v>
      </c>
      <c r="AW951" s="99">
        <f>SUMIFS(通讯通路门店!$AB:$AB,通讯通路门店!$S:$S,$G951)</f>
        <v>0</v>
      </c>
      <c r="AX951" s="99">
        <f>SUMIFS(通讯通路门店!$X:$X,通讯通路门店!$S:$S,$G951)</f>
        <v>0</v>
      </c>
      <c r="AY951" s="99">
        <f>SUMIFS(通讯通路门店!$Y:$Y,通讯通路门店!$S:$S,$G951)</f>
        <v>0</v>
      </c>
      <c r="AZ951" s="99">
        <f>SUMIFS(通讯通路门店!$AA:$AA,通讯通路门店!$S:$S,$G951)</f>
        <v>0</v>
      </c>
      <c r="BA951" s="99">
        <f t="shared" si="73"/>
        <v>0</v>
      </c>
      <c r="BB951" s="99">
        <f t="shared" si="74"/>
        <v>0</v>
      </c>
      <c r="BC951" s="99">
        <f>SUMIFS(通讯通路门店!$W:$W,通讯通路门店!$S:$S,$G951,通讯通路门店!$J:$J,"荣耀体验店")+SUMIFS(通讯通路门店!$W:$W,通讯通路门店!$S:$S,$G951,通讯通路门店!$J:$J,"荣耀授权专卖店")</f>
        <v>0</v>
      </c>
      <c r="BD951" s="99">
        <f>SUMIFS(通讯通路门店!$Z:$Z,通讯通路门店!$S:$S,$G951,通讯通路门店!$J:$J,"VIVO体验店")</f>
        <v>0</v>
      </c>
      <c r="BE951" s="99">
        <f>SUMIFS(通讯通路门店!$AB:$AB,通讯通路门店!$S:$S,$G951,通讯通路门店!$J:$J,"OPPO体验店")</f>
        <v>0</v>
      </c>
      <c r="BF951" s="99">
        <f>SUMIFS(通讯通路门店!$X:$X,通讯通路门店!$S:$S,$G951,通讯通路门店!$J:$J,"华为授权体验店")+SUMIFS(通讯通路门店!$AA:$AA,通讯通路门店!$S:$S,$G951,通讯通路门店!$J:$J,"华为堡垒店")</f>
        <v>0</v>
      </c>
      <c r="BG951" s="99">
        <f>SUMIFS(通讯通路门店!$Y:$Y,通讯通路门店!$S:$S,$G951,通讯通路门店!$J:$J,"小米体验店")</f>
        <v>0</v>
      </c>
      <c r="BH951" s="99">
        <f>SUMIFS(通讯通路门店!$AA:$AA,通讯通路门店!$S:$S,$G951,通讯通路门店!$J:$J,"苹果体验店")</f>
        <v>0</v>
      </c>
      <c r="BI951" s="99">
        <f>SUMIFS(通讯通路门店!$K:$K,通讯通路门店!$S:$S,$G951,通讯通路门店!$J:$J,"其他品牌专卖店")</f>
        <v>0</v>
      </c>
      <c r="BJ951" s="99">
        <f>SUMIFS(通讯通路门店!$AC:$AC,通讯通路门店!$S:$S,$G951)</f>
        <v>0</v>
      </c>
      <c r="BK951" s="99">
        <f>SUMIFS(通讯通路门店!$AD:$AD,通讯通路门店!$S:$S,$G951)</f>
        <v>0</v>
      </c>
      <c r="BL951" s="99">
        <f>SUMIFS(通讯通路门店!$AE:$AE,通讯通路门店!$S:$S,$G951)</f>
        <v>0</v>
      </c>
      <c r="BM951" s="99">
        <f>SUMIFS(通讯通路门店!$AF:$AF,通讯通路门店!$S:$S,$G951)</f>
        <v>0</v>
      </c>
      <c r="BN951" s="99">
        <f>SUMIFS(通讯通路门店!$AG:$AG,通讯通路门店!$S:$S,$G951)</f>
        <v>0</v>
      </c>
      <c r="BO951" s="99">
        <f>SUMIFS(通讯通路门店!$AH:$AH,通讯通路门店!$S:$S,$G951)</f>
        <v>0</v>
      </c>
      <c r="BP951" s="99">
        <f>SUMIFS(通讯通路门店!$AI:$AI,通讯通路门店!$S:$S,$G951)</f>
        <v>0</v>
      </c>
      <c r="BQ951" s="83"/>
    </row>
    <row r="952" spans="1:69">
      <c r="A952" s="99" t="str">
        <f>IFERROR(_xlfn.XLOOKUP($G952,通讯通路门店!$S$4:$S$993931,通讯通路门店!$A$4:$A$993931,0,0),"")</f>
        <v>海南省</v>
      </c>
      <c r="B952" s="99" t="str">
        <f>IFERROR(_xlfn.XLOOKUP($G952,通讯通路门店!$S$4:$S$993931,通讯通路门店!$B$4:$B$993931,0,0),"")</f>
        <v>东方市</v>
      </c>
      <c r="C952" s="99" t="str">
        <f>IFERROR(_xlfn.XLOOKUP($G952,通讯通路门店!$S$4:$S$993931,通讯通路门店!$C$4:$C$993931,0,0),"")</f>
        <v>东方市</v>
      </c>
      <c r="D952" s="99" t="str">
        <f>IFERROR(_xlfn.XLOOKUP($G952,通讯通路门店!$S$4:$S$993931,通讯通路门店!$D$4:$D$993931,0,0),"")</f>
        <v>八所镇</v>
      </c>
      <c r="E952" s="83"/>
      <c r="F952" s="83"/>
      <c r="G952" s="101"/>
      <c r="H952" s="102">
        <f>IFERROR(_xlfn.XLOOKUP($G952,通讯通路门店!$S$4:$S$993931,通讯通路门店!$R$4:$R$993931,0,0),"")</f>
        <v>0</v>
      </c>
      <c r="I952" s="83"/>
      <c r="J952" s="83"/>
      <c r="K952" s="83"/>
      <c r="L952" s="83"/>
      <c r="M952" s="83"/>
      <c r="N952" s="83"/>
      <c r="O952" s="83"/>
      <c r="P952" s="83"/>
      <c r="Q952" s="83"/>
      <c r="R952" s="83"/>
      <c r="S952" s="83"/>
      <c r="T952" s="83"/>
      <c r="U952" s="99">
        <f>COUNTIF(通讯通路门店!$S:$S,$G952)</f>
        <v>0</v>
      </c>
      <c r="V952" s="99">
        <f>COUNTIFS(通讯通路门店!$S:$S,$G952,通讯通路门店!$J:$J,"综合卖场")</f>
        <v>0</v>
      </c>
      <c r="W952" s="99">
        <f>SUMIFS(通讯通路门店!$AJ:$AJ,通讯通路门店!$S:$S,通讯客户沙盘!$G952)</f>
        <v>0</v>
      </c>
      <c r="X952" s="99">
        <f t="shared" si="70"/>
        <v>0</v>
      </c>
      <c r="Y952" s="99">
        <f>COUNTIFS(通讯通路门店!$S:$S,$G952,通讯通路门店!$J:$J,"荣耀体验店")+COUNTIFS(通讯通路门店!$S:$S,$G952,通讯通路门店!$J:$J,"荣耀授权专卖店")</f>
        <v>0</v>
      </c>
      <c r="Z952" s="99">
        <f>COUNTIFS(通讯通路门店!$S:$S,$G952,通讯通路门店!$J:$J,"VIVO体验店")</f>
        <v>0</v>
      </c>
      <c r="AA952" s="99">
        <f>COUNTIFS(通讯通路门店!$S:$S,$G952,通讯通路门店!$J:$J,"OPPO体验店")</f>
        <v>0</v>
      </c>
      <c r="AB952" s="99">
        <f>COUNTIFS(通讯通路门店!$S:$S,$G952,通讯通路门店!$J:$J,"华为授权体验店")+COUNTIFS(通讯通路门店!$S:$S,$G952,通讯通路门店!$J:$J,"华为堡垒店")</f>
        <v>0</v>
      </c>
      <c r="AC952" s="99">
        <f>COUNTIFS(通讯通路门店!$S:$S,$G952,通讯通路门店!$J:$J,"小米体验店")</f>
        <v>0</v>
      </c>
      <c r="AD952" s="99">
        <f>COUNTIFS(通讯通路门店!$S:$S,$G952,通讯通路门店!$J:$J,"苹果体验店")</f>
        <v>0</v>
      </c>
      <c r="AE952" s="99">
        <f>COUNTIFS(通讯通路门店!$S:$S,$G952,通讯通路门店!$J:$J,"其他品牌专卖店")</f>
        <v>0</v>
      </c>
      <c r="AF952" s="99">
        <f>SUMIFS(通讯通路门店!$BI:$BI,通讯通路门店!$S:$S,$G952)</f>
        <v>0</v>
      </c>
      <c r="AG952" s="99">
        <f>SUMIFS(通讯通路门店!$BH:$BH,通讯通路门店!$S:$S,$G952)</f>
        <v>0</v>
      </c>
      <c r="AH952" s="99">
        <f t="shared" si="71"/>
        <v>0</v>
      </c>
      <c r="AI952" s="99">
        <f>SUMIFS(通讯通路门店!$BB:$BB,通讯通路门店!$S:$S,$G952)</f>
        <v>0</v>
      </c>
      <c r="AJ952" s="99">
        <f>SUMIFS(通讯通路门店!$BE:$BE,通讯通路门店!$S:$S,$G952)</f>
        <v>0</v>
      </c>
      <c r="AK952" s="99">
        <f>SUMIFS(通讯通路门店!$BG:$BG,通讯通路门店!$S:$S,$G952)</f>
        <v>0</v>
      </c>
      <c r="AL952" s="99">
        <f>SUMIFS(通讯通路门店!$BC:$BC,通讯通路门店!$S:$S,$G952)</f>
        <v>0</v>
      </c>
      <c r="AM952" s="99">
        <f>SUMIFS(通讯通路门店!$BD:$BD,通讯通路门店!$S:$S,$G952)</f>
        <v>0</v>
      </c>
      <c r="AN952" s="99">
        <f>SUMIFS(通讯通路门店!$BF:$BF,通讯通路门店!$S:$S,$G952)</f>
        <v>0</v>
      </c>
      <c r="AO952" s="99">
        <f t="shared" si="72"/>
        <v>0</v>
      </c>
      <c r="AP952" s="99">
        <f>SUMIFS(通讯通路门店!$K:$K,通讯通路门店!$S:$S,$G952)</f>
        <v>0</v>
      </c>
      <c r="AQ952" s="83"/>
      <c r="AR952" s="99">
        <f>SUMIFS(通讯通路门店!$T:$T,通讯通路门店!$S:$S,$G952)</f>
        <v>0</v>
      </c>
      <c r="AS952" s="99">
        <f>SUMIFS(通讯通路门店!$U:$U,通讯通路门店!$S:$S,$G952)</f>
        <v>0</v>
      </c>
      <c r="AT952" s="99">
        <f>SUMIFS(通讯通路门店!$V:$V,通讯通路门店!$S:$S,$G952)</f>
        <v>0</v>
      </c>
      <c r="AU952" s="99">
        <f>SUMIFS(通讯通路门店!$W:$W,通讯通路门店!$S:$S,$G952)</f>
        <v>0</v>
      </c>
      <c r="AV952" s="99">
        <f>SUMIFS(通讯通路门店!$Z:$Z,通讯通路门店!$S:$S,$G952)</f>
        <v>0</v>
      </c>
      <c r="AW952" s="99">
        <f>SUMIFS(通讯通路门店!$AB:$AB,通讯通路门店!$S:$S,$G952)</f>
        <v>0</v>
      </c>
      <c r="AX952" s="99">
        <f>SUMIFS(通讯通路门店!$X:$X,通讯通路门店!$S:$S,$G952)</f>
        <v>0</v>
      </c>
      <c r="AY952" s="99">
        <f>SUMIFS(通讯通路门店!$Y:$Y,通讯通路门店!$S:$S,$G952)</f>
        <v>0</v>
      </c>
      <c r="AZ952" s="99">
        <f>SUMIFS(通讯通路门店!$AA:$AA,通讯通路门店!$S:$S,$G952)</f>
        <v>0</v>
      </c>
      <c r="BA952" s="99">
        <f t="shared" si="73"/>
        <v>0</v>
      </c>
      <c r="BB952" s="99">
        <f t="shared" si="74"/>
        <v>0</v>
      </c>
      <c r="BC952" s="99">
        <f>SUMIFS(通讯通路门店!$W:$W,通讯通路门店!$S:$S,$G952,通讯通路门店!$J:$J,"荣耀体验店")+SUMIFS(通讯通路门店!$W:$W,通讯通路门店!$S:$S,$G952,通讯通路门店!$J:$J,"荣耀授权专卖店")</f>
        <v>0</v>
      </c>
      <c r="BD952" s="99">
        <f>SUMIFS(通讯通路门店!$Z:$Z,通讯通路门店!$S:$S,$G952,通讯通路门店!$J:$J,"VIVO体验店")</f>
        <v>0</v>
      </c>
      <c r="BE952" s="99">
        <f>SUMIFS(通讯通路门店!$AB:$AB,通讯通路门店!$S:$S,$G952,通讯通路门店!$J:$J,"OPPO体验店")</f>
        <v>0</v>
      </c>
      <c r="BF952" s="99">
        <f>SUMIFS(通讯通路门店!$X:$X,通讯通路门店!$S:$S,$G952,通讯通路门店!$J:$J,"华为授权体验店")+SUMIFS(通讯通路门店!$AA:$AA,通讯通路门店!$S:$S,$G952,通讯通路门店!$J:$J,"华为堡垒店")</f>
        <v>0</v>
      </c>
      <c r="BG952" s="99">
        <f>SUMIFS(通讯通路门店!$Y:$Y,通讯通路门店!$S:$S,$G952,通讯通路门店!$J:$J,"小米体验店")</f>
        <v>0</v>
      </c>
      <c r="BH952" s="99">
        <f>SUMIFS(通讯通路门店!$AA:$AA,通讯通路门店!$S:$S,$G952,通讯通路门店!$J:$J,"苹果体验店")</f>
        <v>0</v>
      </c>
      <c r="BI952" s="99">
        <f>SUMIFS(通讯通路门店!$K:$K,通讯通路门店!$S:$S,$G952,通讯通路门店!$J:$J,"其他品牌专卖店")</f>
        <v>0</v>
      </c>
      <c r="BJ952" s="99">
        <f>SUMIFS(通讯通路门店!$AC:$AC,通讯通路门店!$S:$S,$G952)</f>
        <v>0</v>
      </c>
      <c r="BK952" s="99">
        <f>SUMIFS(通讯通路门店!$AD:$AD,通讯通路门店!$S:$S,$G952)</f>
        <v>0</v>
      </c>
      <c r="BL952" s="99">
        <f>SUMIFS(通讯通路门店!$AE:$AE,通讯通路门店!$S:$S,$G952)</f>
        <v>0</v>
      </c>
      <c r="BM952" s="99">
        <f>SUMIFS(通讯通路门店!$AF:$AF,通讯通路门店!$S:$S,$G952)</f>
        <v>0</v>
      </c>
      <c r="BN952" s="99">
        <f>SUMIFS(通讯通路门店!$AG:$AG,通讯通路门店!$S:$S,$G952)</f>
        <v>0</v>
      </c>
      <c r="BO952" s="99">
        <f>SUMIFS(通讯通路门店!$AH:$AH,通讯通路门店!$S:$S,$G952)</f>
        <v>0</v>
      </c>
      <c r="BP952" s="99">
        <f>SUMIFS(通讯通路门店!$AI:$AI,通讯通路门店!$S:$S,$G952)</f>
        <v>0</v>
      </c>
      <c r="BQ952" s="83"/>
    </row>
    <row r="953" spans="1:69">
      <c r="A953" s="99" t="str">
        <f>IFERROR(_xlfn.XLOOKUP($G953,通讯通路门店!$S$4:$S$993931,通讯通路门店!$A$4:$A$993931,0,0),"")</f>
        <v>海南省</v>
      </c>
      <c r="B953" s="99" t="str">
        <f>IFERROR(_xlfn.XLOOKUP($G953,通讯通路门店!$S$4:$S$993931,通讯通路门店!$B$4:$B$993931,0,0),"")</f>
        <v>东方市</v>
      </c>
      <c r="C953" s="99" t="str">
        <f>IFERROR(_xlfn.XLOOKUP($G953,通讯通路门店!$S$4:$S$993931,通讯通路门店!$C$4:$C$993931,0,0),"")</f>
        <v>东方市</v>
      </c>
      <c r="D953" s="99" t="str">
        <f>IFERROR(_xlfn.XLOOKUP($G953,通讯通路门店!$S$4:$S$993931,通讯通路门店!$D$4:$D$993931,0,0),"")</f>
        <v>八所镇</v>
      </c>
      <c r="E953" s="83"/>
      <c r="F953" s="83"/>
      <c r="G953" s="101"/>
      <c r="H953" s="102">
        <f>IFERROR(_xlfn.XLOOKUP($G953,通讯通路门店!$S$4:$S$993931,通讯通路门店!$R$4:$R$993931,0,0),"")</f>
        <v>0</v>
      </c>
      <c r="I953" s="83"/>
      <c r="J953" s="83"/>
      <c r="K953" s="83"/>
      <c r="L953" s="83"/>
      <c r="M953" s="83"/>
      <c r="N953" s="83"/>
      <c r="O953" s="83"/>
      <c r="P953" s="83"/>
      <c r="Q953" s="83"/>
      <c r="R953" s="83"/>
      <c r="S953" s="83"/>
      <c r="T953" s="83"/>
      <c r="U953" s="99">
        <f>COUNTIF(通讯通路门店!$S:$S,$G953)</f>
        <v>0</v>
      </c>
      <c r="V953" s="99">
        <f>COUNTIFS(通讯通路门店!$S:$S,$G953,通讯通路门店!$J:$J,"综合卖场")</f>
        <v>0</v>
      </c>
      <c r="W953" s="99">
        <f>SUMIFS(通讯通路门店!$AJ:$AJ,通讯通路门店!$S:$S,通讯客户沙盘!$G953)</f>
        <v>0</v>
      </c>
      <c r="X953" s="99">
        <f t="shared" si="70"/>
        <v>0</v>
      </c>
      <c r="Y953" s="99">
        <f>COUNTIFS(通讯通路门店!$S:$S,$G953,通讯通路门店!$J:$J,"荣耀体验店")+COUNTIFS(通讯通路门店!$S:$S,$G953,通讯通路门店!$J:$J,"荣耀授权专卖店")</f>
        <v>0</v>
      </c>
      <c r="Z953" s="99">
        <f>COUNTIFS(通讯通路门店!$S:$S,$G953,通讯通路门店!$J:$J,"VIVO体验店")</f>
        <v>0</v>
      </c>
      <c r="AA953" s="99">
        <f>COUNTIFS(通讯通路门店!$S:$S,$G953,通讯通路门店!$J:$J,"OPPO体验店")</f>
        <v>0</v>
      </c>
      <c r="AB953" s="99">
        <f>COUNTIFS(通讯通路门店!$S:$S,$G953,通讯通路门店!$J:$J,"华为授权体验店")+COUNTIFS(通讯通路门店!$S:$S,$G953,通讯通路门店!$J:$J,"华为堡垒店")</f>
        <v>0</v>
      </c>
      <c r="AC953" s="99">
        <f>COUNTIFS(通讯通路门店!$S:$S,$G953,通讯通路门店!$J:$J,"小米体验店")</f>
        <v>0</v>
      </c>
      <c r="AD953" s="99">
        <f>COUNTIFS(通讯通路门店!$S:$S,$G953,通讯通路门店!$J:$J,"苹果体验店")</f>
        <v>0</v>
      </c>
      <c r="AE953" s="99">
        <f>COUNTIFS(通讯通路门店!$S:$S,$G953,通讯通路门店!$J:$J,"其他品牌专卖店")</f>
        <v>0</v>
      </c>
      <c r="AF953" s="99">
        <f>SUMIFS(通讯通路门店!$BI:$BI,通讯通路门店!$S:$S,$G953)</f>
        <v>0</v>
      </c>
      <c r="AG953" s="99">
        <f>SUMIFS(通讯通路门店!$BH:$BH,通讯通路门店!$S:$S,$G953)</f>
        <v>0</v>
      </c>
      <c r="AH953" s="99">
        <f t="shared" si="71"/>
        <v>0</v>
      </c>
      <c r="AI953" s="99">
        <f>SUMIFS(通讯通路门店!$BB:$BB,通讯通路门店!$S:$S,$G953)</f>
        <v>0</v>
      </c>
      <c r="AJ953" s="99">
        <f>SUMIFS(通讯通路门店!$BE:$BE,通讯通路门店!$S:$S,$G953)</f>
        <v>0</v>
      </c>
      <c r="AK953" s="99">
        <f>SUMIFS(通讯通路门店!$BG:$BG,通讯通路门店!$S:$S,$G953)</f>
        <v>0</v>
      </c>
      <c r="AL953" s="99">
        <f>SUMIFS(通讯通路门店!$BC:$BC,通讯通路门店!$S:$S,$G953)</f>
        <v>0</v>
      </c>
      <c r="AM953" s="99">
        <f>SUMIFS(通讯通路门店!$BD:$BD,通讯通路门店!$S:$S,$G953)</f>
        <v>0</v>
      </c>
      <c r="AN953" s="99">
        <f>SUMIFS(通讯通路门店!$BF:$BF,通讯通路门店!$S:$S,$G953)</f>
        <v>0</v>
      </c>
      <c r="AO953" s="99">
        <f t="shared" si="72"/>
        <v>0</v>
      </c>
      <c r="AP953" s="99">
        <f>SUMIFS(通讯通路门店!$K:$K,通讯通路门店!$S:$S,$G953)</f>
        <v>0</v>
      </c>
      <c r="AQ953" s="83"/>
      <c r="AR953" s="99">
        <f>SUMIFS(通讯通路门店!$T:$T,通讯通路门店!$S:$S,$G953)</f>
        <v>0</v>
      </c>
      <c r="AS953" s="99">
        <f>SUMIFS(通讯通路门店!$U:$U,通讯通路门店!$S:$S,$G953)</f>
        <v>0</v>
      </c>
      <c r="AT953" s="99">
        <f>SUMIFS(通讯通路门店!$V:$V,通讯通路门店!$S:$S,$G953)</f>
        <v>0</v>
      </c>
      <c r="AU953" s="99">
        <f>SUMIFS(通讯通路门店!$W:$W,通讯通路门店!$S:$S,$G953)</f>
        <v>0</v>
      </c>
      <c r="AV953" s="99">
        <f>SUMIFS(通讯通路门店!$Z:$Z,通讯通路门店!$S:$S,$G953)</f>
        <v>0</v>
      </c>
      <c r="AW953" s="99">
        <f>SUMIFS(通讯通路门店!$AB:$AB,通讯通路门店!$S:$S,$G953)</f>
        <v>0</v>
      </c>
      <c r="AX953" s="99">
        <f>SUMIFS(通讯通路门店!$X:$X,通讯通路门店!$S:$S,$G953)</f>
        <v>0</v>
      </c>
      <c r="AY953" s="99">
        <f>SUMIFS(通讯通路门店!$Y:$Y,通讯通路门店!$S:$S,$G953)</f>
        <v>0</v>
      </c>
      <c r="AZ953" s="99">
        <f>SUMIFS(通讯通路门店!$AA:$AA,通讯通路门店!$S:$S,$G953)</f>
        <v>0</v>
      </c>
      <c r="BA953" s="99">
        <f t="shared" si="73"/>
        <v>0</v>
      </c>
      <c r="BB953" s="99">
        <f t="shared" si="74"/>
        <v>0</v>
      </c>
      <c r="BC953" s="99">
        <f>SUMIFS(通讯通路门店!$W:$W,通讯通路门店!$S:$S,$G953,通讯通路门店!$J:$J,"荣耀体验店")+SUMIFS(通讯通路门店!$W:$W,通讯通路门店!$S:$S,$G953,通讯通路门店!$J:$J,"荣耀授权专卖店")</f>
        <v>0</v>
      </c>
      <c r="BD953" s="99">
        <f>SUMIFS(通讯通路门店!$Z:$Z,通讯通路门店!$S:$S,$G953,通讯通路门店!$J:$J,"VIVO体验店")</f>
        <v>0</v>
      </c>
      <c r="BE953" s="99">
        <f>SUMIFS(通讯通路门店!$AB:$AB,通讯通路门店!$S:$S,$G953,通讯通路门店!$J:$J,"OPPO体验店")</f>
        <v>0</v>
      </c>
      <c r="BF953" s="99">
        <f>SUMIFS(通讯通路门店!$X:$X,通讯通路门店!$S:$S,$G953,通讯通路门店!$J:$J,"华为授权体验店")+SUMIFS(通讯通路门店!$AA:$AA,通讯通路门店!$S:$S,$G953,通讯通路门店!$J:$J,"华为堡垒店")</f>
        <v>0</v>
      </c>
      <c r="BG953" s="99">
        <f>SUMIFS(通讯通路门店!$Y:$Y,通讯通路门店!$S:$S,$G953,通讯通路门店!$J:$J,"小米体验店")</f>
        <v>0</v>
      </c>
      <c r="BH953" s="99">
        <f>SUMIFS(通讯通路门店!$AA:$AA,通讯通路门店!$S:$S,$G953,通讯通路门店!$J:$J,"苹果体验店")</f>
        <v>0</v>
      </c>
      <c r="BI953" s="99">
        <f>SUMIFS(通讯通路门店!$K:$K,通讯通路门店!$S:$S,$G953,通讯通路门店!$J:$J,"其他品牌专卖店")</f>
        <v>0</v>
      </c>
      <c r="BJ953" s="99">
        <f>SUMIFS(通讯通路门店!$AC:$AC,通讯通路门店!$S:$S,$G953)</f>
        <v>0</v>
      </c>
      <c r="BK953" s="99">
        <f>SUMIFS(通讯通路门店!$AD:$AD,通讯通路门店!$S:$S,$G953)</f>
        <v>0</v>
      </c>
      <c r="BL953" s="99">
        <f>SUMIFS(通讯通路门店!$AE:$AE,通讯通路门店!$S:$S,$G953)</f>
        <v>0</v>
      </c>
      <c r="BM953" s="99">
        <f>SUMIFS(通讯通路门店!$AF:$AF,通讯通路门店!$S:$S,$G953)</f>
        <v>0</v>
      </c>
      <c r="BN953" s="99">
        <f>SUMIFS(通讯通路门店!$AG:$AG,通讯通路门店!$S:$S,$G953)</f>
        <v>0</v>
      </c>
      <c r="BO953" s="99">
        <f>SUMIFS(通讯通路门店!$AH:$AH,通讯通路门店!$S:$S,$G953)</f>
        <v>0</v>
      </c>
      <c r="BP953" s="99">
        <f>SUMIFS(通讯通路门店!$AI:$AI,通讯通路门店!$S:$S,$G953)</f>
        <v>0</v>
      </c>
      <c r="BQ953" s="83"/>
    </row>
    <row r="954" spans="1:69">
      <c r="A954" s="99" t="str">
        <f>IFERROR(_xlfn.XLOOKUP($G954,通讯通路门店!$S$4:$S$993931,通讯通路门店!$A$4:$A$993931,0,0),"")</f>
        <v>海南省</v>
      </c>
      <c r="B954" s="99" t="str">
        <f>IFERROR(_xlfn.XLOOKUP($G954,通讯通路门店!$S$4:$S$993931,通讯通路门店!$B$4:$B$993931,0,0),"")</f>
        <v>东方市</v>
      </c>
      <c r="C954" s="99" t="str">
        <f>IFERROR(_xlfn.XLOOKUP($G954,通讯通路门店!$S$4:$S$993931,通讯通路门店!$C$4:$C$993931,0,0),"")</f>
        <v>东方市</v>
      </c>
      <c r="D954" s="99" t="str">
        <f>IFERROR(_xlfn.XLOOKUP($G954,通讯通路门店!$S$4:$S$993931,通讯通路门店!$D$4:$D$993931,0,0),"")</f>
        <v>八所镇</v>
      </c>
      <c r="E954" s="83"/>
      <c r="F954" s="83"/>
      <c r="G954" s="101"/>
      <c r="H954" s="102">
        <f>IFERROR(_xlfn.XLOOKUP($G954,通讯通路门店!$S$4:$S$993931,通讯通路门店!$R$4:$R$993931,0,0),"")</f>
        <v>0</v>
      </c>
      <c r="I954" s="83"/>
      <c r="J954" s="83"/>
      <c r="K954" s="83"/>
      <c r="L954" s="83"/>
      <c r="M954" s="83"/>
      <c r="N954" s="83"/>
      <c r="O954" s="83"/>
      <c r="P954" s="83"/>
      <c r="Q954" s="83"/>
      <c r="R954" s="83"/>
      <c r="S954" s="83"/>
      <c r="T954" s="83"/>
      <c r="U954" s="99">
        <f>COUNTIF(通讯通路门店!$S:$S,$G954)</f>
        <v>0</v>
      </c>
      <c r="V954" s="99">
        <f>COUNTIFS(通讯通路门店!$S:$S,$G954,通讯通路门店!$J:$J,"综合卖场")</f>
        <v>0</v>
      </c>
      <c r="W954" s="99">
        <f>SUMIFS(通讯通路门店!$AJ:$AJ,通讯通路门店!$S:$S,通讯客户沙盘!$G954)</f>
        <v>0</v>
      </c>
      <c r="X954" s="99">
        <f t="shared" si="70"/>
        <v>0</v>
      </c>
      <c r="Y954" s="99">
        <f>COUNTIFS(通讯通路门店!$S:$S,$G954,通讯通路门店!$J:$J,"荣耀体验店")+COUNTIFS(通讯通路门店!$S:$S,$G954,通讯通路门店!$J:$J,"荣耀授权专卖店")</f>
        <v>0</v>
      </c>
      <c r="Z954" s="99">
        <f>COUNTIFS(通讯通路门店!$S:$S,$G954,通讯通路门店!$J:$J,"VIVO体验店")</f>
        <v>0</v>
      </c>
      <c r="AA954" s="99">
        <f>COUNTIFS(通讯通路门店!$S:$S,$G954,通讯通路门店!$J:$J,"OPPO体验店")</f>
        <v>0</v>
      </c>
      <c r="AB954" s="99">
        <f>COUNTIFS(通讯通路门店!$S:$S,$G954,通讯通路门店!$J:$J,"华为授权体验店")+COUNTIFS(通讯通路门店!$S:$S,$G954,通讯通路门店!$J:$J,"华为堡垒店")</f>
        <v>0</v>
      </c>
      <c r="AC954" s="99">
        <f>COUNTIFS(通讯通路门店!$S:$S,$G954,通讯通路门店!$J:$J,"小米体验店")</f>
        <v>0</v>
      </c>
      <c r="AD954" s="99">
        <f>COUNTIFS(通讯通路门店!$S:$S,$G954,通讯通路门店!$J:$J,"苹果体验店")</f>
        <v>0</v>
      </c>
      <c r="AE954" s="99">
        <f>COUNTIFS(通讯通路门店!$S:$S,$G954,通讯通路门店!$J:$J,"其他品牌专卖店")</f>
        <v>0</v>
      </c>
      <c r="AF954" s="99">
        <f>SUMIFS(通讯通路门店!$BI:$BI,通讯通路门店!$S:$S,$G954)</f>
        <v>0</v>
      </c>
      <c r="AG954" s="99">
        <f>SUMIFS(通讯通路门店!$BH:$BH,通讯通路门店!$S:$S,$G954)</f>
        <v>0</v>
      </c>
      <c r="AH954" s="99">
        <f t="shared" si="71"/>
        <v>0</v>
      </c>
      <c r="AI954" s="99">
        <f>SUMIFS(通讯通路门店!$BB:$BB,通讯通路门店!$S:$S,$G954)</f>
        <v>0</v>
      </c>
      <c r="AJ954" s="99">
        <f>SUMIFS(通讯通路门店!$BE:$BE,通讯通路门店!$S:$S,$G954)</f>
        <v>0</v>
      </c>
      <c r="AK954" s="99">
        <f>SUMIFS(通讯通路门店!$BG:$BG,通讯通路门店!$S:$S,$G954)</f>
        <v>0</v>
      </c>
      <c r="AL954" s="99">
        <f>SUMIFS(通讯通路门店!$BC:$BC,通讯通路门店!$S:$S,$G954)</f>
        <v>0</v>
      </c>
      <c r="AM954" s="99">
        <f>SUMIFS(通讯通路门店!$BD:$BD,通讯通路门店!$S:$S,$G954)</f>
        <v>0</v>
      </c>
      <c r="AN954" s="99">
        <f>SUMIFS(通讯通路门店!$BF:$BF,通讯通路门店!$S:$S,$G954)</f>
        <v>0</v>
      </c>
      <c r="AO954" s="99">
        <f t="shared" si="72"/>
        <v>0</v>
      </c>
      <c r="AP954" s="99">
        <f>SUMIFS(通讯通路门店!$K:$K,通讯通路门店!$S:$S,$G954)</f>
        <v>0</v>
      </c>
      <c r="AQ954" s="83"/>
      <c r="AR954" s="99">
        <f>SUMIFS(通讯通路门店!$T:$T,通讯通路门店!$S:$S,$G954)</f>
        <v>0</v>
      </c>
      <c r="AS954" s="99">
        <f>SUMIFS(通讯通路门店!$U:$U,通讯通路门店!$S:$S,$G954)</f>
        <v>0</v>
      </c>
      <c r="AT954" s="99">
        <f>SUMIFS(通讯通路门店!$V:$V,通讯通路门店!$S:$S,$G954)</f>
        <v>0</v>
      </c>
      <c r="AU954" s="99">
        <f>SUMIFS(通讯通路门店!$W:$W,通讯通路门店!$S:$S,$G954)</f>
        <v>0</v>
      </c>
      <c r="AV954" s="99">
        <f>SUMIFS(通讯通路门店!$Z:$Z,通讯通路门店!$S:$S,$G954)</f>
        <v>0</v>
      </c>
      <c r="AW954" s="99">
        <f>SUMIFS(通讯通路门店!$AB:$AB,通讯通路门店!$S:$S,$G954)</f>
        <v>0</v>
      </c>
      <c r="AX954" s="99">
        <f>SUMIFS(通讯通路门店!$X:$X,通讯通路门店!$S:$S,$G954)</f>
        <v>0</v>
      </c>
      <c r="AY954" s="99">
        <f>SUMIFS(通讯通路门店!$Y:$Y,通讯通路门店!$S:$S,$G954)</f>
        <v>0</v>
      </c>
      <c r="AZ954" s="99">
        <f>SUMIFS(通讯通路门店!$AA:$AA,通讯通路门店!$S:$S,$G954)</f>
        <v>0</v>
      </c>
      <c r="BA954" s="99">
        <f t="shared" si="73"/>
        <v>0</v>
      </c>
      <c r="BB954" s="99">
        <f t="shared" si="74"/>
        <v>0</v>
      </c>
      <c r="BC954" s="99">
        <f>SUMIFS(通讯通路门店!$W:$W,通讯通路门店!$S:$S,$G954,通讯通路门店!$J:$J,"荣耀体验店")+SUMIFS(通讯通路门店!$W:$W,通讯通路门店!$S:$S,$G954,通讯通路门店!$J:$J,"荣耀授权专卖店")</f>
        <v>0</v>
      </c>
      <c r="BD954" s="99">
        <f>SUMIFS(通讯通路门店!$Z:$Z,通讯通路门店!$S:$S,$G954,通讯通路门店!$J:$J,"VIVO体验店")</f>
        <v>0</v>
      </c>
      <c r="BE954" s="99">
        <f>SUMIFS(通讯通路门店!$AB:$AB,通讯通路门店!$S:$S,$G954,通讯通路门店!$J:$J,"OPPO体验店")</f>
        <v>0</v>
      </c>
      <c r="BF954" s="99">
        <f>SUMIFS(通讯通路门店!$X:$X,通讯通路门店!$S:$S,$G954,通讯通路门店!$J:$J,"华为授权体验店")+SUMIFS(通讯通路门店!$AA:$AA,通讯通路门店!$S:$S,$G954,通讯通路门店!$J:$J,"华为堡垒店")</f>
        <v>0</v>
      </c>
      <c r="BG954" s="99">
        <f>SUMIFS(通讯通路门店!$Y:$Y,通讯通路门店!$S:$S,$G954,通讯通路门店!$J:$J,"小米体验店")</f>
        <v>0</v>
      </c>
      <c r="BH954" s="99">
        <f>SUMIFS(通讯通路门店!$AA:$AA,通讯通路门店!$S:$S,$G954,通讯通路门店!$J:$J,"苹果体验店")</f>
        <v>0</v>
      </c>
      <c r="BI954" s="99">
        <f>SUMIFS(通讯通路门店!$K:$K,通讯通路门店!$S:$S,$G954,通讯通路门店!$J:$J,"其他品牌专卖店")</f>
        <v>0</v>
      </c>
      <c r="BJ954" s="99">
        <f>SUMIFS(通讯通路门店!$AC:$AC,通讯通路门店!$S:$S,$G954)</f>
        <v>0</v>
      </c>
      <c r="BK954" s="99">
        <f>SUMIFS(通讯通路门店!$AD:$AD,通讯通路门店!$S:$S,$G954)</f>
        <v>0</v>
      </c>
      <c r="BL954" s="99">
        <f>SUMIFS(通讯通路门店!$AE:$AE,通讯通路门店!$S:$S,$G954)</f>
        <v>0</v>
      </c>
      <c r="BM954" s="99">
        <f>SUMIFS(通讯通路门店!$AF:$AF,通讯通路门店!$S:$S,$G954)</f>
        <v>0</v>
      </c>
      <c r="BN954" s="99">
        <f>SUMIFS(通讯通路门店!$AG:$AG,通讯通路门店!$S:$S,$G954)</f>
        <v>0</v>
      </c>
      <c r="BO954" s="99">
        <f>SUMIFS(通讯通路门店!$AH:$AH,通讯通路门店!$S:$S,$G954)</f>
        <v>0</v>
      </c>
      <c r="BP954" s="99">
        <f>SUMIFS(通讯通路门店!$AI:$AI,通讯通路门店!$S:$S,$G954)</f>
        <v>0</v>
      </c>
      <c r="BQ954" s="83"/>
    </row>
    <row r="955" spans="1:69">
      <c r="A955" s="99" t="str">
        <f>IFERROR(_xlfn.XLOOKUP($G955,通讯通路门店!$S$4:$S$993931,通讯通路门店!$A$4:$A$993931,0,0),"")</f>
        <v>海南省</v>
      </c>
      <c r="B955" s="99" t="str">
        <f>IFERROR(_xlfn.XLOOKUP($G955,通讯通路门店!$S$4:$S$993931,通讯通路门店!$B$4:$B$993931,0,0),"")</f>
        <v>东方市</v>
      </c>
      <c r="C955" s="99" t="str">
        <f>IFERROR(_xlfn.XLOOKUP($G955,通讯通路门店!$S$4:$S$993931,通讯通路门店!$C$4:$C$993931,0,0),"")</f>
        <v>东方市</v>
      </c>
      <c r="D955" s="99" t="str">
        <f>IFERROR(_xlfn.XLOOKUP($G955,通讯通路门店!$S$4:$S$993931,通讯通路门店!$D$4:$D$993931,0,0),"")</f>
        <v>八所镇</v>
      </c>
      <c r="E955" s="83"/>
      <c r="F955" s="83"/>
      <c r="G955" s="101"/>
      <c r="H955" s="102">
        <f>IFERROR(_xlfn.XLOOKUP($G955,通讯通路门店!$S$4:$S$993931,通讯通路门店!$R$4:$R$993931,0,0),"")</f>
        <v>0</v>
      </c>
      <c r="I955" s="83"/>
      <c r="J955" s="83"/>
      <c r="K955" s="83"/>
      <c r="L955" s="83"/>
      <c r="M955" s="83"/>
      <c r="N955" s="83"/>
      <c r="O955" s="83"/>
      <c r="P955" s="83"/>
      <c r="Q955" s="83"/>
      <c r="R955" s="83"/>
      <c r="S955" s="83"/>
      <c r="T955" s="83"/>
      <c r="U955" s="99">
        <f>COUNTIF(通讯通路门店!$S:$S,$G955)</f>
        <v>0</v>
      </c>
      <c r="V955" s="99">
        <f>COUNTIFS(通讯通路门店!$S:$S,$G955,通讯通路门店!$J:$J,"综合卖场")</f>
        <v>0</v>
      </c>
      <c r="W955" s="99">
        <f>SUMIFS(通讯通路门店!$AJ:$AJ,通讯通路门店!$S:$S,通讯客户沙盘!$G955)</f>
        <v>0</v>
      </c>
      <c r="X955" s="99">
        <f t="shared" si="70"/>
        <v>0</v>
      </c>
      <c r="Y955" s="99">
        <f>COUNTIFS(通讯通路门店!$S:$S,$G955,通讯通路门店!$J:$J,"荣耀体验店")+COUNTIFS(通讯通路门店!$S:$S,$G955,通讯通路门店!$J:$J,"荣耀授权专卖店")</f>
        <v>0</v>
      </c>
      <c r="Z955" s="99">
        <f>COUNTIFS(通讯通路门店!$S:$S,$G955,通讯通路门店!$J:$J,"VIVO体验店")</f>
        <v>0</v>
      </c>
      <c r="AA955" s="99">
        <f>COUNTIFS(通讯通路门店!$S:$S,$G955,通讯通路门店!$J:$J,"OPPO体验店")</f>
        <v>0</v>
      </c>
      <c r="AB955" s="99">
        <f>COUNTIFS(通讯通路门店!$S:$S,$G955,通讯通路门店!$J:$J,"华为授权体验店")+COUNTIFS(通讯通路门店!$S:$S,$G955,通讯通路门店!$J:$J,"华为堡垒店")</f>
        <v>0</v>
      </c>
      <c r="AC955" s="99">
        <f>COUNTIFS(通讯通路门店!$S:$S,$G955,通讯通路门店!$J:$J,"小米体验店")</f>
        <v>0</v>
      </c>
      <c r="AD955" s="99">
        <f>COUNTIFS(通讯通路门店!$S:$S,$G955,通讯通路门店!$J:$J,"苹果体验店")</f>
        <v>0</v>
      </c>
      <c r="AE955" s="99">
        <f>COUNTIFS(通讯通路门店!$S:$S,$G955,通讯通路门店!$J:$J,"其他品牌专卖店")</f>
        <v>0</v>
      </c>
      <c r="AF955" s="99">
        <f>SUMIFS(通讯通路门店!$BI:$BI,通讯通路门店!$S:$S,$G955)</f>
        <v>0</v>
      </c>
      <c r="AG955" s="99">
        <f>SUMIFS(通讯通路门店!$BH:$BH,通讯通路门店!$S:$S,$G955)</f>
        <v>0</v>
      </c>
      <c r="AH955" s="99">
        <f t="shared" si="71"/>
        <v>0</v>
      </c>
      <c r="AI955" s="99">
        <f>SUMIFS(通讯通路门店!$BB:$BB,通讯通路门店!$S:$S,$G955)</f>
        <v>0</v>
      </c>
      <c r="AJ955" s="99">
        <f>SUMIFS(通讯通路门店!$BE:$BE,通讯通路门店!$S:$S,$G955)</f>
        <v>0</v>
      </c>
      <c r="AK955" s="99">
        <f>SUMIFS(通讯通路门店!$BG:$BG,通讯通路门店!$S:$S,$G955)</f>
        <v>0</v>
      </c>
      <c r="AL955" s="99">
        <f>SUMIFS(通讯通路门店!$BC:$BC,通讯通路门店!$S:$S,$G955)</f>
        <v>0</v>
      </c>
      <c r="AM955" s="99">
        <f>SUMIFS(通讯通路门店!$BD:$BD,通讯通路门店!$S:$S,$G955)</f>
        <v>0</v>
      </c>
      <c r="AN955" s="99">
        <f>SUMIFS(通讯通路门店!$BF:$BF,通讯通路门店!$S:$S,$G955)</f>
        <v>0</v>
      </c>
      <c r="AO955" s="99">
        <f t="shared" si="72"/>
        <v>0</v>
      </c>
      <c r="AP955" s="99">
        <f>SUMIFS(通讯通路门店!$K:$K,通讯通路门店!$S:$S,$G955)</f>
        <v>0</v>
      </c>
      <c r="AQ955" s="83"/>
      <c r="AR955" s="99">
        <f>SUMIFS(通讯通路门店!$T:$T,通讯通路门店!$S:$S,$G955)</f>
        <v>0</v>
      </c>
      <c r="AS955" s="99">
        <f>SUMIFS(通讯通路门店!$U:$U,通讯通路门店!$S:$S,$G955)</f>
        <v>0</v>
      </c>
      <c r="AT955" s="99">
        <f>SUMIFS(通讯通路门店!$V:$V,通讯通路门店!$S:$S,$G955)</f>
        <v>0</v>
      </c>
      <c r="AU955" s="99">
        <f>SUMIFS(通讯通路门店!$W:$W,通讯通路门店!$S:$S,$G955)</f>
        <v>0</v>
      </c>
      <c r="AV955" s="99">
        <f>SUMIFS(通讯通路门店!$Z:$Z,通讯通路门店!$S:$S,$G955)</f>
        <v>0</v>
      </c>
      <c r="AW955" s="99">
        <f>SUMIFS(通讯通路门店!$AB:$AB,通讯通路门店!$S:$S,$G955)</f>
        <v>0</v>
      </c>
      <c r="AX955" s="99">
        <f>SUMIFS(通讯通路门店!$X:$X,通讯通路门店!$S:$S,$G955)</f>
        <v>0</v>
      </c>
      <c r="AY955" s="99">
        <f>SUMIFS(通讯通路门店!$Y:$Y,通讯通路门店!$S:$S,$G955)</f>
        <v>0</v>
      </c>
      <c r="AZ955" s="99">
        <f>SUMIFS(通讯通路门店!$AA:$AA,通讯通路门店!$S:$S,$G955)</f>
        <v>0</v>
      </c>
      <c r="BA955" s="99">
        <f t="shared" si="73"/>
        <v>0</v>
      </c>
      <c r="BB955" s="99">
        <f t="shared" si="74"/>
        <v>0</v>
      </c>
      <c r="BC955" s="99">
        <f>SUMIFS(通讯通路门店!$W:$W,通讯通路门店!$S:$S,$G955,通讯通路门店!$J:$J,"荣耀体验店")+SUMIFS(通讯通路门店!$W:$W,通讯通路门店!$S:$S,$G955,通讯通路门店!$J:$J,"荣耀授权专卖店")</f>
        <v>0</v>
      </c>
      <c r="BD955" s="99">
        <f>SUMIFS(通讯通路门店!$Z:$Z,通讯通路门店!$S:$S,$G955,通讯通路门店!$J:$J,"VIVO体验店")</f>
        <v>0</v>
      </c>
      <c r="BE955" s="99">
        <f>SUMIFS(通讯通路门店!$AB:$AB,通讯通路门店!$S:$S,$G955,通讯通路门店!$J:$J,"OPPO体验店")</f>
        <v>0</v>
      </c>
      <c r="BF955" s="99">
        <f>SUMIFS(通讯通路门店!$X:$X,通讯通路门店!$S:$S,$G955,通讯通路门店!$J:$J,"华为授权体验店")+SUMIFS(通讯通路门店!$AA:$AA,通讯通路门店!$S:$S,$G955,通讯通路门店!$J:$J,"华为堡垒店")</f>
        <v>0</v>
      </c>
      <c r="BG955" s="99">
        <f>SUMIFS(通讯通路门店!$Y:$Y,通讯通路门店!$S:$S,$G955,通讯通路门店!$J:$J,"小米体验店")</f>
        <v>0</v>
      </c>
      <c r="BH955" s="99">
        <f>SUMIFS(通讯通路门店!$AA:$AA,通讯通路门店!$S:$S,$G955,通讯通路门店!$J:$J,"苹果体验店")</f>
        <v>0</v>
      </c>
      <c r="BI955" s="99">
        <f>SUMIFS(通讯通路门店!$K:$K,通讯通路门店!$S:$S,$G955,通讯通路门店!$J:$J,"其他品牌专卖店")</f>
        <v>0</v>
      </c>
      <c r="BJ955" s="99">
        <f>SUMIFS(通讯通路门店!$AC:$AC,通讯通路门店!$S:$S,$G955)</f>
        <v>0</v>
      </c>
      <c r="BK955" s="99">
        <f>SUMIFS(通讯通路门店!$AD:$AD,通讯通路门店!$S:$S,$G955)</f>
        <v>0</v>
      </c>
      <c r="BL955" s="99">
        <f>SUMIFS(通讯通路门店!$AE:$AE,通讯通路门店!$S:$S,$G955)</f>
        <v>0</v>
      </c>
      <c r="BM955" s="99">
        <f>SUMIFS(通讯通路门店!$AF:$AF,通讯通路门店!$S:$S,$G955)</f>
        <v>0</v>
      </c>
      <c r="BN955" s="99">
        <f>SUMIFS(通讯通路门店!$AG:$AG,通讯通路门店!$S:$S,$G955)</f>
        <v>0</v>
      </c>
      <c r="BO955" s="99">
        <f>SUMIFS(通讯通路门店!$AH:$AH,通讯通路门店!$S:$S,$G955)</f>
        <v>0</v>
      </c>
      <c r="BP955" s="99">
        <f>SUMIFS(通讯通路门店!$AI:$AI,通讯通路门店!$S:$S,$G955)</f>
        <v>0</v>
      </c>
      <c r="BQ955" s="83"/>
    </row>
    <row r="956" spans="1:69">
      <c r="A956" s="99" t="str">
        <f>IFERROR(_xlfn.XLOOKUP($G956,通讯通路门店!$S$4:$S$993931,通讯通路门店!$A$4:$A$993931,0,0),"")</f>
        <v>海南省</v>
      </c>
      <c r="B956" s="99" t="str">
        <f>IFERROR(_xlfn.XLOOKUP($G956,通讯通路门店!$S$4:$S$993931,通讯通路门店!$B$4:$B$993931,0,0),"")</f>
        <v>东方市</v>
      </c>
      <c r="C956" s="99" t="str">
        <f>IFERROR(_xlfn.XLOOKUP($G956,通讯通路门店!$S$4:$S$993931,通讯通路门店!$C$4:$C$993931,0,0),"")</f>
        <v>东方市</v>
      </c>
      <c r="D956" s="99" t="str">
        <f>IFERROR(_xlfn.XLOOKUP($G956,通讯通路门店!$S$4:$S$993931,通讯通路门店!$D$4:$D$993931,0,0),"")</f>
        <v>八所镇</v>
      </c>
      <c r="E956" s="83"/>
      <c r="F956" s="83"/>
      <c r="G956" s="101"/>
      <c r="H956" s="102">
        <f>IFERROR(_xlfn.XLOOKUP($G956,通讯通路门店!$S$4:$S$993931,通讯通路门店!$R$4:$R$993931,0,0),"")</f>
        <v>0</v>
      </c>
      <c r="I956" s="83"/>
      <c r="J956" s="83"/>
      <c r="K956" s="83"/>
      <c r="L956" s="83"/>
      <c r="M956" s="83"/>
      <c r="N956" s="83"/>
      <c r="O956" s="83"/>
      <c r="P956" s="83"/>
      <c r="Q956" s="83"/>
      <c r="R956" s="83"/>
      <c r="S956" s="83"/>
      <c r="T956" s="83"/>
      <c r="U956" s="99">
        <f>COUNTIF(通讯通路门店!$S:$S,$G956)</f>
        <v>0</v>
      </c>
      <c r="V956" s="99">
        <f>COUNTIFS(通讯通路门店!$S:$S,$G956,通讯通路门店!$J:$J,"综合卖场")</f>
        <v>0</v>
      </c>
      <c r="W956" s="99">
        <f>SUMIFS(通讯通路门店!$AJ:$AJ,通讯通路门店!$S:$S,通讯客户沙盘!$G956)</f>
        <v>0</v>
      </c>
      <c r="X956" s="99">
        <f t="shared" si="70"/>
        <v>0</v>
      </c>
      <c r="Y956" s="99">
        <f>COUNTIFS(通讯通路门店!$S:$S,$G956,通讯通路门店!$J:$J,"荣耀体验店")+COUNTIFS(通讯通路门店!$S:$S,$G956,通讯通路门店!$J:$J,"荣耀授权专卖店")</f>
        <v>0</v>
      </c>
      <c r="Z956" s="99">
        <f>COUNTIFS(通讯通路门店!$S:$S,$G956,通讯通路门店!$J:$J,"VIVO体验店")</f>
        <v>0</v>
      </c>
      <c r="AA956" s="99">
        <f>COUNTIFS(通讯通路门店!$S:$S,$G956,通讯通路门店!$J:$J,"OPPO体验店")</f>
        <v>0</v>
      </c>
      <c r="AB956" s="99">
        <f>COUNTIFS(通讯通路门店!$S:$S,$G956,通讯通路门店!$J:$J,"华为授权体验店")+COUNTIFS(通讯通路门店!$S:$S,$G956,通讯通路门店!$J:$J,"华为堡垒店")</f>
        <v>0</v>
      </c>
      <c r="AC956" s="99">
        <f>COUNTIFS(通讯通路门店!$S:$S,$G956,通讯通路门店!$J:$J,"小米体验店")</f>
        <v>0</v>
      </c>
      <c r="AD956" s="99">
        <f>COUNTIFS(通讯通路门店!$S:$S,$G956,通讯通路门店!$J:$J,"苹果体验店")</f>
        <v>0</v>
      </c>
      <c r="AE956" s="99">
        <f>COUNTIFS(通讯通路门店!$S:$S,$G956,通讯通路门店!$J:$J,"其他品牌专卖店")</f>
        <v>0</v>
      </c>
      <c r="AF956" s="99">
        <f>SUMIFS(通讯通路门店!$BI:$BI,通讯通路门店!$S:$S,$G956)</f>
        <v>0</v>
      </c>
      <c r="AG956" s="99">
        <f>SUMIFS(通讯通路门店!$BH:$BH,通讯通路门店!$S:$S,$G956)</f>
        <v>0</v>
      </c>
      <c r="AH956" s="99">
        <f t="shared" si="71"/>
        <v>0</v>
      </c>
      <c r="AI956" s="99">
        <f>SUMIFS(通讯通路门店!$BB:$BB,通讯通路门店!$S:$S,$G956)</f>
        <v>0</v>
      </c>
      <c r="AJ956" s="99">
        <f>SUMIFS(通讯通路门店!$BE:$BE,通讯通路门店!$S:$S,$G956)</f>
        <v>0</v>
      </c>
      <c r="AK956" s="99">
        <f>SUMIFS(通讯通路门店!$BG:$BG,通讯通路门店!$S:$S,$G956)</f>
        <v>0</v>
      </c>
      <c r="AL956" s="99">
        <f>SUMIFS(通讯通路门店!$BC:$BC,通讯通路门店!$S:$S,$G956)</f>
        <v>0</v>
      </c>
      <c r="AM956" s="99">
        <f>SUMIFS(通讯通路门店!$BD:$BD,通讯通路门店!$S:$S,$G956)</f>
        <v>0</v>
      </c>
      <c r="AN956" s="99">
        <f>SUMIFS(通讯通路门店!$BF:$BF,通讯通路门店!$S:$S,$G956)</f>
        <v>0</v>
      </c>
      <c r="AO956" s="99">
        <f t="shared" si="72"/>
        <v>0</v>
      </c>
      <c r="AP956" s="99">
        <f>SUMIFS(通讯通路门店!$K:$K,通讯通路门店!$S:$S,$G956)</f>
        <v>0</v>
      </c>
      <c r="AQ956" s="83"/>
      <c r="AR956" s="99">
        <f>SUMIFS(通讯通路门店!$T:$T,通讯通路门店!$S:$S,$G956)</f>
        <v>0</v>
      </c>
      <c r="AS956" s="99">
        <f>SUMIFS(通讯通路门店!$U:$U,通讯通路门店!$S:$S,$G956)</f>
        <v>0</v>
      </c>
      <c r="AT956" s="99">
        <f>SUMIFS(通讯通路门店!$V:$V,通讯通路门店!$S:$S,$G956)</f>
        <v>0</v>
      </c>
      <c r="AU956" s="99">
        <f>SUMIFS(通讯通路门店!$W:$W,通讯通路门店!$S:$S,$G956)</f>
        <v>0</v>
      </c>
      <c r="AV956" s="99">
        <f>SUMIFS(通讯通路门店!$Z:$Z,通讯通路门店!$S:$S,$G956)</f>
        <v>0</v>
      </c>
      <c r="AW956" s="99">
        <f>SUMIFS(通讯通路门店!$AB:$AB,通讯通路门店!$S:$S,$G956)</f>
        <v>0</v>
      </c>
      <c r="AX956" s="99">
        <f>SUMIFS(通讯通路门店!$X:$X,通讯通路门店!$S:$S,$G956)</f>
        <v>0</v>
      </c>
      <c r="AY956" s="99">
        <f>SUMIFS(通讯通路门店!$Y:$Y,通讯通路门店!$S:$S,$G956)</f>
        <v>0</v>
      </c>
      <c r="AZ956" s="99">
        <f>SUMIFS(通讯通路门店!$AA:$AA,通讯通路门店!$S:$S,$G956)</f>
        <v>0</v>
      </c>
      <c r="BA956" s="99">
        <f t="shared" si="73"/>
        <v>0</v>
      </c>
      <c r="BB956" s="99">
        <f t="shared" si="74"/>
        <v>0</v>
      </c>
      <c r="BC956" s="99">
        <f>SUMIFS(通讯通路门店!$W:$W,通讯通路门店!$S:$S,$G956,通讯通路门店!$J:$J,"荣耀体验店")+SUMIFS(通讯通路门店!$W:$W,通讯通路门店!$S:$S,$G956,通讯通路门店!$J:$J,"荣耀授权专卖店")</f>
        <v>0</v>
      </c>
      <c r="BD956" s="99">
        <f>SUMIFS(通讯通路门店!$Z:$Z,通讯通路门店!$S:$S,$G956,通讯通路门店!$J:$J,"VIVO体验店")</f>
        <v>0</v>
      </c>
      <c r="BE956" s="99">
        <f>SUMIFS(通讯通路门店!$AB:$AB,通讯通路门店!$S:$S,$G956,通讯通路门店!$J:$J,"OPPO体验店")</f>
        <v>0</v>
      </c>
      <c r="BF956" s="99">
        <f>SUMIFS(通讯通路门店!$X:$X,通讯通路门店!$S:$S,$G956,通讯通路门店!$J:$J,"华为授权体验店")+SUMIFS(通讯通路门店!$AA:$AA,通讯通路门店!$S:$S,$G956,通讯通路门店!$J:$J,"华为堡垒店")</f>
        <v>0</v>
      </c>
      <c r="BG956" s="99">
        <f>SUMIFS(通讯通路门店!$Y:$Y,通讯通路门店!$S:$S,$G956,通讯通路门店!$J:$J,"小米体验店")</f>
        <v>0</v>
      </c>
      <c r="BH956" s="99">
        <f>SUMIFS(通讯通路门店!$AA:$AA,通讯通路门店!$S:$S,$G956,通讯通路门店!$J:$J,"苹果体验店")</f>
        <v>0</v>
      </c>
      <c r="BI956" s="99">
        <f>SUMIFS(通讯通路门店!$K:$K,通讯通路门店!$S:$S,$G956,通讯通路门店!$J:$J,"其他品牌专卖店")</f>
        <v>0</v>
      </c>
      <c r="BJ956" s="99">
        <f>SUMIFS(通讯通路门店!$AC:$AC,通讯通路门店!$S:$S,$G956)</f>
        <v>0</v>
      </c>
      <c r="BK956" s="99">
        <f>SUMIFS(通讯通路门店!$AD:$AD,通讯通路门店!$S:$S,$G956)</f>
        <v>0</v>
      </c>
      <c r="BL956" s="99">
        <f>SUMIFS(通讯通路门店!$AE:$AE,通讯通路门店!$S:$S,$G956)</f>
        <v>0</v>
      </c>
      <c r="BM956" s="99">
        <f>SUMIFS(通讯通路门店!$AF:$AF,通讯通路门店!$S:$S,$G956)</f>
        <v>0</v>
      </c>
      <c r="BN956" s="99">
        <f>SUMIFS(通讯通路门店!$AG:$AG,通讯通路门店!$S:$S,$G956)</f>
        <v>0</v>
      </c>
      <c r="BO956" s="99">
        <f>SUMIFS(通讯通路门店!$AH:$AH,通讯通路门店!$S:$S,$G956)</f>
        <v>0</v>
      </c>
      <c r="BP956" s="99">
        <f>SUMIFS(通讯通路门店!$AI:$AI,通讯通路门店!$S:$S,$G956)</f>
        <v>0</v>
      </c>
      <c r="BQ956" s="83"/>
    </row>
    <row r="957" spans="1:69">
      <c r="A957" s="99" t="str">
        <f>IFERROR(_xlfn.XLOOKUP($G957,通讯通路门店!$S$4:$S$993931,通讯通路门店!$A$4:$A$993931,0,0),"")</f>
        <v>海南省</v>
      </c>
      <c r="B957" s="99" t="str">
        <f>IFERROR(_xlfn.XLOOKUP($G957,通讯通路门店!$S$4:$S$993931,通讯通路门店!$B$4:$B$993931,0,0),"")</f>
        <v>东方市</v>
      </c>
      <c r="C957" s="99" t="str">
        <f>IFERROR(_xlfn.XLOOKUP($G957,通讯通路门店!$S$4:$S$993931,通讯通路门店!$C$4:$C$993931,0,0),"")</f>
        <v>东方市</v>
      </c>
      <c r="D957" s="99" t="str">
        <f>IFERROR(_xlfn.XLOOKUP($G957,通讯通路门店!$S$4:$S$993931,通讯通路门店!$D$4:$D$993931,0,0),"")</f>
        <v>八所镇</v>
      </c>
      <c r="E957" s="83"/>
      <c r="F957" s="83"/>
      <c r="G957" s="101"/>
      <c r="H957" s="102">
        <f>IFERROR(_xlfn.XLOOKUP($G957,通讯通路门店!$S$4:$S$993931,通讯通路门店!$R$4:$R$993931,0,0),"")</f>
        <v>0</v>
      </c>
      <c r="I957" s="83"/>
      <c r="J957" s="83"/>
      <c r="K957" s="83"/>
      <c r="L957" s="83"/>
      <c r="M957" s="83"/>
      <c r="N957" s="83"/>
      <c r="O957" s="83"/>
      <c r="P957" s="83"/>
      <c r="Q957" s="83"/>
      <c r="R957" s="83"/>
      <c r="S957" s="83"/>
      <c r="T957" s="83"/>
      <c r="U957" s="99">
        <f>COUNTIF(通讯通路门店!$S:$S,$G957)</f>
        <v>0</v>
      </c>
      <c r="V957" s="99">
        <f>COUNTIFS(通讯通路门店!$S:$S,$G957,通讯通路门店!$J:$J,"综合卖场")</f>
        <v>0</v>
      </c>
      <c r="W957" s="99">
        <f>SUMIFS(通讯通路门店!$AJ:$AJ,通讯通路门店!$S:$S,通讯客户沙盘!$G957)</f>
        <v>0</v>
      </c>
      <c r="X957" s="99">
        <f t="shared" si="70"/>
        <v>0</v>
      </c>
      <c r="Y957" s="99">
        <f>COUNTIFS(通讯通路门店!$S:$S,$G957,通讯通路门店!$J:$J,"荣耀体验店")+COUNTIFS(通讯通路门店!$S:$S,$G957,通讯通路门店!$J:$J,"荣耀授权专卖店")</f>
        <v>0</v>
      </c>
      <c r="Z957" s="99">
        <f>COUNTIFS(通讯通路门店!$S:$S,$G957,通讯通路门店!$J:$J,"VIVO体验店")</f>
        <v>0</v>
      </c>
      <c r="AA957" s="99">
        <f>COUNTIFS(通讯通路门店!$S:$S,$G957,通讯通路门店!$J:$J,"OPPO体验店")</f>
        <v>0</v>
      </c>
      <c r="AB957" s="99">
        <f>COUNTIFS(通讯通路门店!$S:$S,$G957,通讯通路门店!$J:$J,"华为授权体验店")+COUNTIFS(通讯通路门店!$S:$S,$G957,通讯通路门店!$J:$J,"华为堡垒店")</f>
        <v>0</v>
      </c>
      <c r="AC957" s="99">
        <f>COUNTIFS(通讯通路门店!$S:$S,$G957,通讯通路门店!$J:$J,"小米体验店")</f>
        <v>0</v>
      </c>
      <c r="AD957" s="99">
        <f>COUNTIFS(通讯通路门店!$S:$S,$G957,通讯通路门店!$J:$J,"苹果体验店")</f>
        <v>0</v>
      </c>
      <c r="AE957" s="99">
        <f>COUNTIFS(通讯通路门店!$S:$S,$G957,通讯通路门店!$J:$J,"其他品牌专卖店")</f>
        <v>0</v>
      </c>
      <c r="AF957" s="99">
        <f>SUMIFS(通讯通路门店!$BI:$BI,通讯通路门店!$S:$S,$G957)</f>
        <v>0</v>
      </c>
      <c r="AG957" s="99">
        <f>SUMIFS(通讯通路门店!$BH:$BH,通讯通路门店!$S:$S,$G957)</f>
        <v>0</v>
      </c>
      <c r="AH957" s="99">
        <f t="shared" si="71"/>
        <v>0</v>
      </c>
      <c r="AI957" s="99">
        <f>SUMIFS(通讯通路门店!$BB:$BB,通讯通路门店!$S:$S,$G957)</f>
        <v>0</v>
      </c>
      <c r="AJ957" s="99">
        <f>SUMIFS(通讯通路门店!$BE:$BE,通讯通路门店!$S:$S,$G957)</f>
        <v>0</v>
      </c>
      <c r="AK957" s="99">
        <f>SUMIFS(通讯通路门店!$BG:$BG,通讯通路门店!$S:$S,$G957)</f>
        <v>0</v>
      </c>
      <c r="AL957" s="99">
        <f>SUMIFS(通讯通路门店!$BC:$BC,通讯通路门店!$S:$S,$G957)</f>
        <v>0</v>
      </c>
      <c r="AM957" s="99">
        <f>SUMIFS(通讯通路门店!$BD:$BD,通讯通路门店!$S:$S,$G957)</f>
        <v>0</v>
      </c>
      <c r="AN957" s="99">
        <f>SUMIFS(通讯通路门店!$BF:$BF,通讯通路门店!$S:$S,$G957)</f>
        <v>0</v>
      </c>
      <c r="AO957" s="99">
        <f t="shared" si="72"/>
        <v>0</v>
      </c>
      <c r="AP957" s="99">
        <f>SUMIFS(通讯通路门店!$K:$K,通讯通路门店!$S:$S,$G957)</f>
        <v>0</v>
      </c>
      <c r="AQ957" s="83"/>
      <c r="AR957" s="99">
        <f>SUMIFS(通讯通路门店!$T:$T,通讯通路门店!$S:$S,$G957)</f>
        <v>0</v>
      </c>
      <c r="AS957" s="99">
        <f>SUMIFS(通讯通路门店!$U:$U,通讯通路门店!$S:$S,$G957)</f>
        <v>0</v>
      </c>
      <c r="AT957" s="99">
        <f>SUMIFS(通讯通路门店!$V:$V,通讯通路门店!$S:$S,$G957)</f>
        <v>0</v>
      </c>
      <c r="AU957" s="99">
        <f>SUMIFS(通讯通路门店!$W:$W,通讯通路门店!$S:$S,$G957)</f>
        <v>0</v>
      </c>
      <c r="AV957" s="99">
        <f>SUMIFS(通讯通路门店!$Z:$Z,通讯通路门店!$S:$S,$G957)</f>
        <v>0</v>
      </c>
      <c r="AW957" s="99">
        <f>SUMIFS(通讯通路门店!$AB:$AB,通讯通路门店!$S:$S,$G957)</f>
        <v>0</v>
      </c>
      <c r="AX957" s="99">
        <f>SUMIFS(通讯通路门店!$X:$X,通讯通路门店!$S:$S,$G957)</f>
        <v>0</v>
      </c>
      <c r="AY957" s="99">
        <f>SUMIFS(通讯通路门店!$Y:$Y,通讯通路门店!$S:$S,$G957)</f>
        <v>0</v>
      </c>
      <c r="AZ957" s="99">
        <f>SUMIFS(通讯通路门店!$AA:$AA,通讯通路门店!$S:$S,$G957)</f>
        <v>0</v>
      </c>
      <c r="BA957" s="99">
        <f t="shared" si="73"/>
        <v>0</v>
      </c>
      <c r="BB957" s="99">
        <f t="shared" si="74"/>
        <v>0</v>
      </c>
      <c r="BC957" s="99">
        <f>SUMIFS(通讯通路门店!$W:$W,通讯通路门店!$S:$S,$G957,通讯通路门店!$J:$J,"荣耀体验店")+SUMIFS(通讯通路门店!$W:$W,通讯通路门店!$S:$S,$G957,通讯通路门店!$J:$J,"荣耀授权专卖店")</f>
        <v>0</v>
      </c>
      <c r="BD957" s="99">
        <f>SUMIFS(通讯通路门店!$Z:$Z,通讯通路门店!$S:$S,$G957,通讯通路门店!$J:$J,"VIVO体验店")</f>
        <v>0</v>
      </c>
      <c r="BE957" s="99">
        <f>SUMIFS(通讯通路门店!$AB:$AB,通讯通路门店!$S:$S,$G957,通讯通路门店!$J:$J,"OPPO体验店")</f>
        <v>0</v>
      </c>
      <c r="BF957" s="99">
        <f>SUMIFS(通讯通路门店!$X:$X,通讯通路门店!$S:$S,$G957,通讯通路门店!$J:$J,"华为授权体验店")+SUMIFS(通讯通路门店!$AA:$AA,通讯通路门店!$S:$S,$G957,通讯通路门店!$J:$J,"华为堡垒店")</f>
        <v>0</v>
      </c>
      <c r="BG957" s="99">
        <f>SUMIFS(通讯通路门店!$Y:$Y,通讯通路门店!$S:$S,$G957,通讯通路门店!$J:$J,"小米体验店")</f>
        <v>0</v>
      </c>
      <c r="BH957" s="99">
        <f>SUMIFS(通讯通路门店!$AA:$AA,通讯通路门店!$S:$S,$G957,通讯通路门店!$J:$J,"苹果体验店")</f>
        <v>0</v>
      </c>
      <c r="BI957" s="99">
        <f>SUMIFS(通讯通路门店!$K:$K,通讯通路门店!$S:$S,$G957,通讯通路门店!$J:$J,"其他品牌专卖店")</f>
        <v>0</v>
      </c>
      <c r="BJ957" s="99">
        <f>SUMIFS(通讯通路门店!$AC:$AC,通讯通路门店!$S:$S,$G957)</f>
        <v>0</v>
      </c>
      <c r="BK957" s="99">
        <f>SUMIFS(通讯通路门店!$AD:$AD,通讯通路门店!$S:$S,$G957)</f>
        <v>0</v>
      </c>
      <c r="BL957" s="99">
        <f>SUMIFS(通讯通路门店!$AE:$AE,通讯通路门店!$S:$S,$G957)</f>
        <v>0</v>
      </c>
      <c r="BM957" s="99">
        <f>SUMIFS(通讯通路门店!$AF:$AF,通讯通路门店!$S:$S,$G957)</f>
        <v>0</v>
      </c>
      <c r="BN957" s="99">
        <f>SUMIFS(通讯通路门店!$AG:$AG,通讯通路门店!$S:$S,$G957)</f>
        <v>0</v>
      </c>
      <c r="BO957" s="99">
        <f>SUMIFS(通讯通路门店!$AH:$AH,通讯通路门店!$S:$S,$G957)</f>
        <v>0</v>
      </c>
      <c r="BP957" s="99">
        <f>SUMIFS(通讯通路门店!$AI:$AI,通讯通路门店!$S:$S,$G957)</f>
        <v>0</v>
      </c>
      <c r="BQ957" s="83"/>
    </row>
    <row r="958" spans="1:69">
      <c r="A958" s="99" t="str">
        <f>IFERROR(_xlfn.XLOOKUP($G958,通讯通路门店!$S$4:$S$993931,通讯通路门店!$A$4:$A$993931,0,0),"")</f>
        <v>海南省</v>
      </c>
      <c r="B958" s="99" t="str">
        <f>IFERROR(_xlfn.XLOOKUP($G958,通讯通路门店!$S$4:$S$993931,通讯通路门店!$B$4:$B$993931,0,0),"")</f>
        <v>东方市</v>
      </c>
      <c r="C958" s="99" t="str">
        <f>IFERROR(_xlfn.XLOOKUP($G958,通讯通路门店!$S$4:$S$993931,通讯通路门店!$C$4:$C$993931,0,0),"")</f>
        <v>东方市</v>
      </c>
      <c r="D958" s="99" t="str">
        <f>IFERROR(_xlfn.XLOOKUP($G958,通讯通路门店!$S$4:$S$993931,通讯通路门店!$D$4:$D$993931,0,0),"")</f>
        <v>八所镇</v>
      </c>
      <c r="E958" s="83"/>
      <c r="F958" s="83"/>
      <c r="G958" s="101"/>
      <c r="H958" s="102">
        <f>IFERROR(_xlfn.XLOOKUP($G958,通讯通路门店!$S$4:$S$993931,通讯通路门店!$R$4:$R$993931,0,0),"")</f>
        <v>0</v>
      </c>
      <c r="I958" s="83"/>
      <c r="J958" s="83"/>
      <c r="K958" s="83"/>
      <c r="L958" s="83"/>
      <c r="M958" s="83"/>
      <c r="N958" s="83"/>
      <c r="O958" s="83"/>
      <c r="P958" s="83"/>
      <c r="Q958" s="83"/>
      <c r="R958" s="83"/>
      <c r="S958" s="83"/>
      <c r="T958" s="83"/>
      <c r="U958" s="99">
        <f>COUNTIF(通讯通路门店!$S:$S,$G958)</f>
        <v>0</v>
      </c>
      <c r="V958" s="99">
        <f>COUNTIFS(通讯通路门店!$S:$S,$G958,通讯通路门店!$J:$J,"综合卖场")</f>
        <v>0</v>
      </c>
      <c r="W958" s="99">
        <f>SUMIFS(通讯通路门店!$AJ:$AJ,通讯通路门店!$S:$S,通讯客户沙盘!$G958)</f>
        <v>0</v>
      </c>
      <c r="X958" s="99">
        <f t="shared" si="70"/>
        <v>0</v>
      </c>
      <c r="Y958" s="99">
        <f>COUNTIFS(通讯通路门店!$S:$S,$G958,通讯通路门店!$J:$J,"荣耀体验店")+COUNTIFS(通讯通路门店!$S:$S,$G958,通讯通路门店!$J:$J,"荣耀授权专卖店")</f>
        <v>0</v>
      </c>
      <c r="Z958" s="99">
        <f>COUNTIFS(通讯通路门店!$S:$S,$G958,通讯通路门店!$J:$J,"VIVO体验店")</f>
        <v>0</v>
      </c>
      <c r="AA958" s="99">
        <f>COUNTIFS(通讯通路门店!$S:$S,$G958,通讯通路门店!$J:$J,"OPPO体验店")</f>
        <v>0</v>
      </c>
      <c r="AB958" s="99">
        <f>COUNTIFS(通讯通路门店!$S:$S,$G958,通讯通路门店!$J:$J,"华为授权体验店")+COUNTIFS(通讯通路门店!$S:$S,$G958,通讯通路门店!$J:$J,"华为堡垒店")</f>
        <v>0</v>
      </c>
      <c r="AC958" s="99">
        <f>COUNTIFS(通讯通路门店!$S:$S,$G958,通讯通路门店!$J:$J,"小米体验店")</f>
        <v>0</v>
      </c>
      <c r="AD958" s="99">
        <f>COUNTIFS(通讯通路门店!$S:$S,$G958,通讯通路门店!$J:$J,"苹果体验店")</f>
        <v>0</v>
      </c>
      <c r="AE958" s="99">
        <f>COUNTIFS(通讯通路门店!$S:$S,$G958,通讯通路门店!$J:$J,"其他品牌专卖店")</f>
        <v>0</v>
      </c>
      <c r="AF958" s="99">
        <f>SUMIFS(通讯通路门店!$BI:$BI,通讯通路门店!$S:$S,$G958)</f>
        <v>0</v>
      </c>
      <c r="AG958" s="99">
        <f>SUMIFS(通讯通路门店!$BH:$BH,通讯通路门店!$S:$S,$G958)</f>
        <v>0</v>
      </c>
      <c r="AH958" s="99">
        <f t="shared" si="71"/>
        <v>0</v>
      </c>
      <c r="AI958" s="99">
        <f>SUMIFS(通讯通路门店!$BB:$BB,通讯通路门店!$S:$S,$G958)</f>
        <v>0</v>
      </c>
      <c r="AJ958" s="99">
        <f>SUMIFS(通讯通路门店!$BE:$BE,通讯通路门店!$S:$S,$G958)</f>
        <v>0</v>
      </c>
      <c r="AK958" s="99">
        <f>SUMIFS(通讯通路门店!$BG:$BG,通讯通路门店!$S:$S,$G958)</f>
        <v>0</v>
      </c>
      <c r="AL958" s="99">
        <f>SUMIFS(通讯通路门店!$BC:$BC,通讯通路门店!$S:$S,$G958)</f>
        <v>0</v>
      </c>
      <c r="AM958" s="99">
        <f>SUMIFS(通讯通路门店!$BD:$BD,通讯通路门店!$S:$S,$G958)</f>
        <v>0</v>
      </c>
      <c r="AN958" s="99">
        <f>SUMIFS(通讯通路门店!$BF:$BF,通讯通路门店!$S:$S,$G958)</f>
        <v>0</v>
      </c>
      <c r="AO958" s="99">
        <f t="shared" si="72"/>
        <v>0</v>
      </c>
      <c r="AP958" s="99">
        <f>SUMIFS(通讯通路门店!$K:$K,通讯通路门店!$S:$S,$G958)</f>
        <v>0</v>
      </c>
      <c r="AQ958" s="83"/>
      <c r="AR958" s="99">
        <f>SUMIFS(通讯通路门店!$T:$T,通讯通路门店!$S:$S,$G958)</f>
        <v>0</v>
      </c>
      <c r="AS958" s="99">
        <f>SUMIFS(通讯通路门店!$U:$U,通讯通路门店!$S:$S,$G958)</f>
        <v>0</v>
      </c>
      <c r="AT958" s="99">
        <f>SUMIFS(通讯通路门店!$V:$V,通讯通路门店!$S:$S,$G958)</f>
        <v>0</v>
      </c>
      <c r="AU958" s="99">
        <f>SUMIFS(通讯通路门店!$W:$W,通讯通路门店!$S:$S,$G958)</f>
        <v>0</v>
      </c>
      <c r="AV958" s="99">
        <f>SUMIFS(通讯通路门店!$Z:$Z,通讯通路门店!$S:$S,$G958)</f>
        <v>0</v>
      </c>
      <c r="AW958" s="99">
        <f>SUMIFS(通讯通路门店!$AB:$AB,通讯通路门店!$S:$S,$G958)</f>
        <v>0</v>
      </c>
      <c r="AX958" s="99">
        <f>SUMIFS(通讯通路门店!$X:$X,通讯通路门店!$S:$S,$G958)</f>
        <v>0</v>
      </c>
      <c r="AY958" s="99">
        <f>SUMIFS(通讯通路门店!$Y:$Y,通讯通路门店!$S:$S,$G958)</f>
        <v>0</v>
      </c>
      <c r="AZ958" s="99">
        <f>SUMIFS(通讯通路门店!$AA:$AA,通讯通路门店!$S:$S,$G958)</f>
        <v>0</v>
      </c>
      <c r="BA958" s="99">
        <f t="shared" si="73"/>
        <v>0</v>
      </c>
      <c r="BB958" s="99">
        <f t="shared" si="74"/>
        <v>0</v>
      </c>
      <c r="BC958" s="99">
        <f>SUMIFS(通讯通路门店!$W:$W,通讯通路门店!$S:$S,$G958,通讯通路门店!$J:$J,"荣耀体验店")+SUMIFS(通讯通路门店!$W:$W,通讯通路门店!$S:$S,$G958,通讯通路门店!$J:$J,"荣耀授权专卖店")</f>
        <v>0</v>
      </c>
      <c r="BD958" s="99">
        <f>SUMIFS(通讯通路门店!$Z:$Z,通讯通路门店!$S:$S,$G958,通讯通路门店!$J:$J,"VIVO体验店")</f>
        <v>0</v>
      </c>
      <c r="BE958" s="99">
        <f>SUMIFS(通讯通路门店!$AB:$AB,通讯通路门店!$S:$S,$G958,通讯通路门店!$J:$J,"OPPO体验店")</f>
        <v>0</v>
      </c>
      <c r="BF958" s="99">
        <f>SUMIFS(通讯通路门店!$X:$X,通讯通路门店!$S:$S,$G958,通讯通路门店!$J:$J,"华为授权体验店")+SUMIFS(通讯通路门店!$AA:$AA,通讯通路门店!$S:$S,$G958,通讯通路门店!$J:$J,"华为堡垒店")</f>
        <v>0</v>
      </c>
      <c r="BG958" s="99">
        <f>SUMIFS(通讯通路门店!$Y:$Y,通讯通路门店!$S:$S,$G958,通讯通路门店!$J:$J,"小米体验店")</f>
        <v>0</v>
      </c>
      <c r="BH958" s="99">
        <f>SUMIFS(通讯通路门店!$AA:$AA,通讯通路门店!$S:$S,$G958,通讯通路门店!$J:$J,"苹果体验店")</f>
        <v>0</v>
      </c>
      <c r="BI958" s="99">
        <f>SUMIFS(通讯通路门店!$K:$K,通讯通路门店!$S:$S,$G958,通讯通路门店!$J:$J,"其他品牌专卖店")</f>
        <v>0</v>
      </c>
      <c r="BJ958" s="99">
        <f>SUMIFS(通讯通路门店!$AC:$AC,通讯通路门店!$S:$S,$G958)</f>
        <v>0</v>
      </c>
      <c r="BK958" s="99">
        <f>SUMIFS(通讯通路门店!$AD:$AD,通讯通路门店!$S:$S,$G958)</f>
        <v>0</v>
      </c>
      <c r="BL958" s="99">
        <f>SUMIFS(通讯通路门店!$AE:$AE,通讯通路门店!$S:$S,$G958)</f>
        <v>0</v>
      </c>
      <c r="BM958" s="99">
        <f>SUMIFS(通讯通路门店!$AF:$AF,通讯通路门店!$S:$S,$G958)</f>
        <v>0</v>
      </c>
      <c r="BN958" s="99">
        <f>SUMIFS(通讯通路门店!$AG:$AG,通讯通路门店!$S:$S,$G958)</f>
        <v>0</v>
      </c>
      <c r="BO958" s="99">
        <f>SUMIFS(通讯通路门店!$AH:$AH,通讯通路门店!$S:$S,$G958)</f>
        <v>0</v>
      </c>
      <c r="BP958" s="99">
        <f>SUMIFS(通讯通路门店!$AI:$AI,通讯通路门店!$S:$S,$G958)</f>
        <v>0</v>
      </c>
      <c r="BQ958" s="83"/>
    </row>
    <row r="959" spans="1:69">
      <c r="A959" s="99" t="str">
        <f>IFERROR(_xlfn.XLOOKUP($G959,通讯通路门店!$S$4:$S$993931,通讯通路门店!$A$4:$A$993931,0,0),"")</f>
        <v>海南省</v>
      </c>
      <c r="B959" s="99" t="str">
        <f>IFERROR(_xlfn.XLOOKUP($G959,通讯通路门店!$S$4:$S$993931,通讯通路门店!$B$4:$B$993931,0,0),"")</f>
        <v>东方市</v>
      </c>
      <c r="C959" s="99" t="str">
        <f>IFERROR(_xlfn.XLOOKUP($G959,通讯通路门店!$S$4:$S$993931,通讯通路门店!$C$4:$C$993931,0,0),"")</f>
        <v>东方市</v>
      </c>
      <c r="D959" s="99" t="str">
        <f>IFERROR(_xlfn.XLOOKUP($G959,通讯通路门店!$S$4:$S$993931,通讯通路门店!$D$4:$D$993931,0,0),"")</f>
        <v>八所镇</v>
      </c>
      <c r="E959" s="83"/>
      <c r="F959" s="83"/>
      <c r="G959" s="101"/>
      <c r="H959" s="102">
        <f>IFERROR(_xlfn.XLOOKUP($G959,通讯通路门店!$S$4:$S$993931,通讯通路门店!$R$4:$R$993931,0,0),"")</f>
        <v>0</v>
      </c>
      <c r="I959" s="83"/>
      <c r="J959" s="83"/>
      <c r="K959" s="83"/>
      <c r="L959" s="83"/>
      <c r="M959" s="83"/>
      <c r="N959" s="83"/>
      <c r="O959" s="83"/>
      <c r="P959" s="83"/>
      <c r="Q959" s="83"/>
      <c r="R959" s="83"/>
      <c r="S959" s="83"/>
      <c r="T959" s="83"/>
      <c r="U959" s="99">
        <f>COUNTIF(通讯通路门店!$S:$S,$G959)</f>
        <v>0</v>
      </c>
      <c r="V959" s="99">
        <f>COUNTIFS(通讯通路门店!$S:$S,$G959,通讯通路门店!$J:$J,"综合卖场")</f>
        <v>0</v>
      </c>
      <c r="W959" s="99">
        <f>SUMIFS(通讯通路门店!$AJ:$AJ,通讯通路门店!$S:$S,通讯客户沙盘!$G959)</f>
        <v>0</v>
      </c>
      <c r="X959" s="99">
        <f t="shared" si="70"/>
        <v>0</v>
      </c>
      <c r="Y959" s="99">
        <f>COUNTIFS(通讯通路门店!$S:$S,$G959,通讯通路门店!$J:$J,"荣耀体验店")+COUNTIFS(通讯通路门店!$S:$S,$G959,通讯通路门店!$J:$J,"荣耀授权专卖店")</f>
        <v>0</v>
      </c>
      <c r="Z959" s="99">
        <f>COUNTIFS(通讯通路门店!$S:$S,$G959,通讯通路门店!$J:$J,"VIVO体验店")</f>
        <v>0</v>
      </c>
      <c r="AA959" s="99">
        <f>COUNTIFS(通讯通路门店!$S:$S,$G959,通讯通路门店!$J:$J,"OPPO体验店")</f>
        <v>0</v>
      </c>
      <c r="AB959" s="99">
        <f>COUNTIFS(通讯通路门店!$S:$S,$G959,通讯通路门店!$J:$J,"华为授权体验店")+COUNTIFS(通讯通路门店!$S:$S,$G959,通讯通路门店!$J:$J,"华为堡垒店")</f>
        <v>0</v>
      </c>
      <c r="AC959" s="99">
        <f>COUNTIFS(通讯通路门店!$S:$S,$G959,通讯通路门店!$J:$J,"小米体验店")</f>
        <v>0</v>
      </c>
      <c r="AD959" s="99">
        <f>COUNTIFS(通讯通路门店!$S:$S,$G959,通讯通路门店!$J:$J,"苹果体验店")</f>
        <v>0</v>
      </c>
      <c r="AE959" s="99">
        <f>COUNTIFS(通讯通路门店!$S:$S,$G959,通讯通路门店!$J:$J,"其他品牌专卖店")</f>
        <v>0</v>
      </c>
      <c r="AF959" s="99">
        <f>SUMIFS(通讯通路门店!$BI:$BI,通讯通路门店!$S:$S,$G959)</f>
        <v>0</v>
      </c>
      <c r="AG959" s="99">
        <f>SUMIFS(通讯通路门店!$BH:$BH,通讯通路门店!$S:$S,$G959)</f>
        <v>0</v>
      </c>
      <c r="AH959" s="99">
        <f t="shared" si="71"/>
        <v>0</v>
      </c>
      <c r="AI959" s="99">
        <f>SUMIFS(通讯通路门店!$BB:$BB,通讯通路门店!$S:$S,$G959)</f>
        <v>0</v>
      </c>
      <c r="AJ959" s="99">
        <f>SUMIFS(通讯通路门店!$BE:$BE,通讯通路门店!$S:$S,$G959)</f>
        <v>0</v>
      </c>
      <c r="AK959" s="99">
        <f>SUMIFS(通讯通路门店!$BG:$BG,通讯通路门店!$S:$S,$G959)</f>
        <v>0</v>
      </c>
      <c r="AL959" s="99">
        <f>SUMIFS(通讯通路门店!$BC:$BC,通讯通路门店!$S:$S,$G959)</f>
        <v>0</v>
      </c>
      <c r="AM959" s="99">
        <f>SUMIFS(通讯通路门店!$BD:$BD,通讯通路门店!$S:$S,$G959)</f>
        <v>0</v>
      </c>
      <c r="AN959" s="99">
        <f>SUMIFS(通讯通路门店!$BF:$BF,通讯通路门店!$S:$S,$G959)</f>
        <v>0</v>
      </c>
      <c r="AO959" s="99">
        <f t="shared" si="72"/>
        <v>0</v>
      </c>
      <c r="AP959" s="99">
        <f>SUMIFS(通讯通路门店!$K:$K,通讯通路门店!$S:$S,$G959)</f>
        <v>0</v>
      </c>
      <c r="AQ959" s="83"/>
      <c r="AR959" s="99">
        <f>SUMIFS(通讯通路门店!$T:$T,通讯通路门店!$S:$S,$G959)</f>
        <v>0</v>
      </c>
      <c r="AS959" s="99">
        <f>SUMIFS(通讯通路门店!$U:$U,通讯通路门店!$S:$S,$G959)</f>
        <v>0</v>
      </c>
      <c r="AT959" s="99">
        <f>SUMIFS(通讯通路门店!$V:$V,通讯通路门店!$S:$S,$G959)</f>
        <v>0</v>
      </c>
      <c r="AU959" s="99">
        <f>SUMIFS(通讯通路门店!$W:$W,通讯通路门店!$S:$S,$G959)</f>
        <v>0</v>
      </c>
      <c r="AV959" s="99">
        <f>SUMIFS(通讯通路门店!$Z:$Z,通讯通路门店!$S:$S,$G959)</f>
        <v>0</v>
      </c>
      <c r="AW959" s="99">
        <f>SUMIFS(通讯通路门店!$AB:$AB,通讯通路门店!$S:$S,$G959)</f>
        <v>0</v>
      </c>
      <c r="AX959" s="99">
        <f>SUMIFS(通讯通路门店!$X:$X,通讯通路门店!$S:$S,$G959)</f>
        <v>0</v>
      </c>
      <c r="AY959" s="99">
        <f>SUMIFS(通讯通路门店!$Y:$Y,通讯通路门店!$S:$S,$G959)</f>
        <v>0</v>
      </c>
      <c r="AZ959" s="99">
        <f>SUMIFS(通讯通路门店!$AA:$AA,通讯通路门店!$S:$S,$G959)</f>
        <v>0</v>
      </c>
      <c r="BA959" s="99">
        <f t="shared" si="73"/>
        <v>0</v>
      </c>
      <c r="BB959" s="99">
        <f t="shared" si="74"/>
        <v>0</v>
      </c>
      <c r="BC959" s="99">
        <f>SUMIFS(通讯通路门店!$W:$W,通讯通路门店!$S:$S,$G959,通讯通路门店!$J:$J,"荣耀体验店")+SUMIFS(通讯通路门店!$W:$W,通讯通路门店!$S:$S,$G959,通讯通路门店!$J:$J,"荣耀授权专卖店")</f>
        <v>0</v>
      </c>
      <c r="BD959" s="99">
        <f>SUMIFS(通讯通路门店!$Z:$Z,通讯通路门店!$S:$S,$G959,通讯通路门店!$J:$J,"VIVO体验店")</f>
        <v>0</v>
      </c>
      <c r="BE959" s="99">
        <f>SUMIFS(通讯通路门店!$AB:$AB,通讯通路门店!$S:$S,$G959,通讯通路门店!$J:$J,"OPPO体验店")</f>
        <v>0</v>
      </c>
      <c r="BF959" s="99">
        <f>SUMIFS(通讯通路门店!$X:$X,通讯通路门店!$S:$S,$G959,通讯通路门店!$J:$J,"华为授权体验店")+SUMIFS(通讯通路门店!$AA:$AA,通讯通路门店!$S:$S,$G959,通讯通路门店!$J:$J,"华为堡垒店")</f>
        <v>0</v>
      </c>
      <c r="BG959" s="99">
        <f>SUMIFS(通讯通路门店!$Y:$Y,通讯通路门店!$S:$S,$G959,通讯通路门店!$J:$J,"小米体验店")</f>
        <v>0</v>
      </c>
      <c r="BH959" s="99">
        <f>SUMIFS(通讯通路门店!$AA:$AA,通讯通路门店!$S:$S,$G959,通讯通路门店!$J:$J,"苹果体验店")</f>
        <v>0</v>
      </c>
      <c r="BI959" s="99">
        <f>SUMIFS(通讯通路门店!$K:$K,通讯通路门店!$S:$S,$G959,通讯通路门店!$J:$J,"其他品牌专卖店")</f>
        <v>0</v>
      </c>
      <c r="BJ959" s="99">
        <f>SUMIFS(通讯通路门店!$AC:$AC,通讯通路门店!$S:$S,$G959)</f>
        <v>0</v>
      </c>
      <c r="BK959" s="99">
        <f>SUMIFS(通讯通路门店!$AD:$AD,通讯通路门店!$S:$S,$G959)</f>
        <v>0</v>
      </c>
      <c r="BL959" s="99">
        <f>SUMIFS(通讯通路门店!$AE:$AE,通讯通路门店!$S:$S,$G959)</f>
        <v>0</v>
      </c>
      <c r="BM959" s="99">
        <f>SUMIFS(通讯通路门店!$AF:$AF,通讯通路门店!$S:$S,$G959)</f>
        <v>0</v>
      </c>
      <c r="BN959" s="99">
        <f>SUMIFS(通讯通路门店!$AG:$AG,通讯通路门店!$S:$S,$G959)</f>
        <v>0</v>
      </c>
      <c r="BO959" s="99">
        <f>SUMIFS(通讯通路门店!$AH:$AH,通讯通路门店!$S:$S,$G959)</f>
        <v>0</v>
      </c>
      <c r="BP959" s="99">
        <f>SUMIFS(通讯通路门店!$AI:$AI,通讯通路门店!$S:$S,$G959)</f>
        <v>0</v>
      </c>
      <c r="BQ959" s="83"/>
    </row>
    <row r="960" spans="1:69">
      <c r="A960" s="99" t="str">
        <f>IFERROR(_xlfn.XLOOKUP($G960,通讯通路门店!$S$4:$S$993931,通讯通路门店!$A$4:$A$993931,0,0),"")</f>
        <v>海南省</v>
      </c>
      <c r="B960" s="99" t="str">
        <f>IFERROR(_xlfn.XLOOKUP($G960,通讯通路门店!$S$4:$S$993931,通讯通路门店!$B$4:$B$993931,0,0),"")</f>
        <v>东方市</v>
      </c>
      <c r="C960" s="99" t="str">
        <f>IFERROR(_xlfn.XLOOKUP($G960,通讯通路门店!$S$4:$S$993931,通讯通路门店!$C$4:$C$993931,0,0),"")</f>
        <v>东方市</v>
      </c>
      <c r="D960" s="99" t="str">
        <f>IFERROR(_xlfn.XLOOKUP($G960,通讯通路门店!$S$4:$S$993931,通讯通路门店!$D$4:$D$993931,0,0),"")</f>
        <v>八所镇</v>
      </c>
      <c r="E960" s="83"/>
      <c r="F960" s="83"/>
      <c r="G960" s="101"/>
      <c r="H960" s="102">
        <f>IFERROR(_xlfn.XLOOKUP($G960,通讯通路门店!$S$4:$S$993931,通讯通路门店!$R$4:$R$993931,0,0),"")</f>
        <v>0</v>
      </c>
      <c r="I960" s="83"/>
      <c r="J960" s="83"/>
      <c r="K960" s="83"/>
      <c r="L960" s="83"/>
      <c r="M960" s="83"/>
      <c r="N960" s="83"/>
      <c r="O960" s="83"/>
      <c r="P960" s="83"/>
      <c r="Q960" s="83"/>
      <c r="R960" s="83"/>
      <c r="S960" s="83"/>
      <c r="T960" s="83"/>
      <c r="U960" s="99">
        <f>COUNTIF(通讯通路门店!$S:$S,$G960)</f>
        <v>0</v>
      </c>
      <c r="V960" s="99">
        <f>COUNTIFS(通讯通路门店!$S:$S,$G960,通讯通路门店!$J:$J,"综合卖场")</f>
        <v>0</v>
      </c>
      <c r="W960" s="99">
        <f>SUMIFS(通讯通路门店!$AJ:$AJ,通讯通路门店!$S:$S,通讯客户沙盘!$G960)</f>
        <v>0</v>
      </c>
      <c r="X960" s="99">
        <f t="shared" si="70"/>
        <v>0</v>
      </c>
      <c r="Y960" s="99">
        <f>COUNTIFS(通讯通路门店!$S:$S,$G960,通讯通路门店!$J:$J,"荣耀体验店")+COUNTIFS(通讯通路门店!$S:$S,$G960,通讯通路门店!$J:$J,"荣耀授权专卖店")</f>
        <v>0</v>
      </c>
      <c r="Z960" s="99">
        <f>COUNTIFS(通讯通路门店!$S:$S,$G960,通讯通路门店!$J:$J,"VIVO体验店")</f>
        <v>0</v>
      </c>
      <c r="AA960" s="99">
        <f>COUNTIFS(通讯通路门店!$S:$S,$G960,通讯通路门店!$J:$J,"OPPO体验店")</f>
        <v>0</v>
      </c>
      <c r="AB960" s="99">
        <f>COUNTIFS(通讯通路门店!$S:$S,$G960,通讯通路门店!$J:$J,"华为授权体验店")+COUNTIFS(通讯通路门店!$S:$S,$G960,通讯通路门店!$J:$J,"华为堡垒店")</f>
        <v>0</v>
      </c>
      <c r="AC960" s="99">
        <f>COUNTIFS(通讯通路门店!$S:$S,$G960,通讯通路门店!$J:$J,"小米体验店")</f>
        <v>0</v>
      </c>
      <c r="AD960" s="99">
        <f>COUNTIFS(通讯通路门店!$S:$S,$G960,通讯通路门店!$J:$J,"苹果体验店")</f>
        <v>0</v>
      </c>
      <c r="AE960" s="99">
        <f>COUNTIFS(通讯通路门店!$S:$S,$G960,通讯通路门店!$J:$J,"其他品牌专卖店")</f>
        <v>0</v>
      </c>
      <c r="AF960" s="99">
        <f>SUMIFS(通讯通路门店!$BI:$BI,通讯通路门店!$S:$S,$G960)</f>
        <v>0</v>
      </c>
      <c r="AG960" s="99">
        <f>SUMIFS(通讯通路门店!$BH:$BH,通讯通路门店!$S:$S,$G960)</f>
        <v>0</v>
      </c>
      <c r="AH960" s="99">
        <f t="shared" si="71"/>
        <v>0</v>
      </c>
      <c r="AI960" s="99">
        <f>SUMIFS(通讯通路门店!$BB:$BB,通讯通路门店!$S:$S,$G960)</f>
        <v>0</v>
      </c>
      <c r="AJ960" s="99">
        <f>SUMIFS(通讯通路门店!$BE:$BE,通讯通路门店!$S:$S,$G960)</f>
        <v>0</v>
      </c>
      <c r="AK960" s="99">
        <f>SUMIFS(通讯通路门店!$BG:$BG,通讯通路门店!$S:$S,$G960)</f>
        <v>0</v>
      </c>
      <c r="AL960" s="99">
        <f>SUMIFS(通讯通路门店!$BC:$BC,通讯通路门店!$S:$S,$G960)</f>
        <v>0</v>
      </c>
      <c r="AM960" s="99">
        <f>SUMIFS(通讯通路门店!$BD:$BD,通讯通路门店!$S:$S,$G960)</f>
        <v>0</v>
      </c>
      <c r="AN960" s="99">
        <f>SUMIFS(通讯通路门店!$BF:$BF,通讯通路门店!$S:$S,$G960)</f>
        <v>0</v>
      </c>
      <c r="AO960" s="99">
        <f t="shared" si="72"/>
        <v>0</v>
      </c>
      <c r="AP960" s="99">
        <f>SUMIFS(通讯通路门店!$K:$K,通讯通路门店!$S:$S,$G960)</f>
        <v>0</v>
      </c>
      <c r="AQ960" s="83"/>
      <c r="AR960" s="99">
        <f>SUMIFS(通讯通路门店!$T:$T,通讯通路门店!$S:$S,$G960)</f>
        <v>0</v>
      </c>
      <c r="AS960" s="99">
        <f>SUMIFS(通讯通路门店!$U:$U,通讯通路门店!$S:$S,$G960)</f>
        <v>0</v>
      </c>
      <c r="AT960" s="99">
        <f>SUMIFS(通讯通路门店!$V:$V,通讯通路门店!$S:$S,$G960)</f>
        <v>0</v>
      </c>
      <c r="AU960" s="99">
        <f>SUMIFS(通讯通路门店!$W:$W,通讯通路门店!$S:$S,$G960)</f>
        <v>0</v>
      </c>
      <c r="AV960" s="99">
        <f>SUMIFS(通讯通路门店!$Z:$Z,通讯通路门店!$S:$S,$G960)</f>
        <v>0</v>
      </c>
      <c r="AW960" s="99">
        <f>SUMIFS(通讯通路门店!$AB:$AB,通讯通路门店!$S:$S,$G960)</f>
        <v>0</v>
      </c>
      <c r="AX960" s="99">
        <f>SUMIFS(通讯通路门店!$X:$X,通讯通路门店!$S:$S,$G960)</f>
        <v>0</v>
      </c>
      <c r="AY960" s="99">
        <f>SUMIFS(通讯通路门店!$Y:$Y,通讯通路门店!$S:$S,$G960)</f>
        <v>0</v>
      </c>
      <c r="AZ960" s="99">
        <f>SUMIFS(通讯通路门店!$AA:$AA,通讯通路门店!$S:$S,$G960)</f>
        <v>0</v>
      </c>
      <c r="BA960" s="99">
        <f t="shared" si="73"/>
        <v>0</v>
      </c>
      <c r="BB960" s="99">
        <f t="shared" si="74"/>
        <v>0</v>
      </c>
      <c r="BC960" s="99">
        <f>SUMIFS(通讯通路门店!$W:$W,通讯通路门店!$S:$S,$G960,通讯通路门店!$J:$J,"荣耀体验店")+SUMIFS(通讯通路门店!$W:$W,通讯通路门店!$S:$S,$G960,通讯通路门店!$J:$J,"荣耀授权专卖店")</f>
        <v>0</v>
      </c>
      <c r="BD960" s="99">
        <f>SUMIFS(通讯通路门店!$Z:$Z,通讯通路门店!$S:$S,$G960,通讯通路门店!$J:$J,"VIVO体验店")</f>
        <v>0</v>
      </c>
      <c r="BE960" s="99">
        <f>SUMIFS(通讯通路门店!$AB:$AB,通讯通路门店!$S:$S,$G960,通讯通路门店!$J:$J,"OPPO体验店")</f>
        <v>0</v>
      </c>
      <c r="BF960" s="99">
        <f>SUMIFS(通讯通路门店!$X:$X,通讯通路门店!$S:$S,$G960,通讯通路门店!$J:$J,"华为授权体验店")+SUMIFS(通讯通路门店!$AA:$AA,通讯通路门店!$S:$S,$G960,通讯通路门店!$J:$J,"华为堡垒店")</f>
        <v>0</v>
      </c>
      <c r="BG960" s="99">
        <f>SUMIFS(通讯通路门店!$Y:$Y,通讯通路门店!$S:$S,$G960,通讯通路门店!$J:$J,"小米体验店")</f>
        <v>0</v>
      </c>
      <c r="BH960" s="99">
        <f>SUMIFS(通讯通路门店!$AA:$AA,通讯通路门店!$S:$S,$G960,通讯通路门店!$J:$J,"苹果体验店")</f>
        <v>0</v>
      </c>
      <c r="BI960" s="99">
        <f>SUMIFS(通讯通路门店!$K:$K,通讯通路门店!$S:$S,$G960,通讯通路门店!$J:$J,"其他品牌专卖店")</f>
        <v>0</v>
      </c>
      <c r="BJ960" s="99">
        <f>SUMIFS(通讯通路门店!$AC:$AC,通讯通路门店!$S:$S,$G960)</f>
        <v>0</v>
      </c>
      <c r="BK960" s="99">
        <f>SUMIFS(通讯通路门店!$AD:$AD,通讯通路门店!$S:$S,$G960)</f>
        <v>0</v>
      </c>
      <c r="BL960" s="99">
        <f>SUMIFS(通讯通路门店!$AE:$AE,通讯通路门店!$S:$S,$G960)</f>
        <v>0</v>
      </c>
      <c r="BM960" s="99">
        <f>SUMIFS(通讯通路门店!$AF:$AF,通讯通路门店!$S:$S,$G960)</f>
        <v>0</v>
      </c>
      <c r="BN960" s="99">
        <f>SUMIFS(通讯通路门店!$AG:$AG,通讯通路门店!$S:$S,$G960)</f>
        <v>0</v>
      </c>
      <c r="BO960" s="99">
        <f>SUMIFS(通讯通路门店!$AH:$AH,通讯通路门店!$S:$S,$G960)</f>
        <v>0</v>
      </c>
      <c r="BP960" s="99">
        <f>SUMIFS(通讯通路门店!$AI:$AI,通讯通路门店!$S:$S,$G960)</f>
        <v>0</v>
      </c>
      <c r="BQ960" s="83"/>
    </row>
    <row r="961" spans="1:69">
      <c r="A961" s="99" t="str">
        <f>IFERROR(_xlfn.XLOOKUP($G961,通讯通路门店!$S$4:$S$993931,通讯通路门店!$A$4:$A$993931,0,0),"")</f>
        <v>海南省</v>
      </c>
      <c r="B961" s="99" t="str">
        <f>IFERROR(_xlfn.XLOOKUP($G961,通讯通路门店!$S$4:$S$993931,通讯通路门店!$B$4:$B$993931,0,0),"")</f>
        <v>东方市</v>
      </c>
      <c r="C961" s="99" t="str">
        <f>IFERROR(_xlfn.XLOOKUP($G961,通讯通路门店!$S$4:$S$993931,通讯通路门店!$C$4:$C$993931,0,0),"")</f>
        <v>东方市</v>
      </c>
      <c r="D961" s="99" t="str">
        <f>IFERROR(_xlfn.XLOOKUP($G961,通讯通路门店!$S$4:$S$993931,通讯通路门店!$D$4:$D$993931,0,0),"")</f>
        <v>八所镇</v>
      </c>
      <c r="E961" s="83"/>
      <c r="F961" s="83"/>
      <c r="G961" s="101"/>
      <c r="H961" s="102">
        <f>IFERROR(_xlfn.XLOOKUP($G961,通讯通路门店!$S$4:$S$993931,通讯通路门店!$R$4:$R$993931,0,0),"")</f>
        <v>0</v>
      </c>
      <c r="I961" s="83"/>
      <c r="J961" s="83"/>
      <c r="K961" s="83"/>
      <c r="L961" s="83"/>
      <c r="M961" s="83"/>
      <c r="N961" s="83"/>
      <c r="O961" s="83"/>
      <c r="P961" s="83"/>
      <c r="Q961" s="83"/>
      <c r="R961" s="83"/>
      <c r="S961" s="83"/>
      <c r="T961" s="83"/>
      <c r="U961" s="99">
        <f>COUNTIF(通讯通路门店!$S:$S,$G961)</f>
        <v>0</v>
      </c>
      <c r="V961" s="99">
        <f>COUNTIFS(通讯通路门店!$S:$S,$G961,通讯通路门店!$J:$J,"综合卖场")</f>
        <v>0</v>
      </c>
      <c r="W961" s="99">
        <f>SUMIFS(通讯通路门店!$AJ:$AJ,通讯通路门店!$S:$S,通讯客户沙盘!$G961)</f>
        <v>0</v>
      </c>
      <c r="X961" s="99">
        <f t="shared" si="70"/>
        <v>0</v>
      </c>
      <c r="Y961" s="99">
        <f>COUNTIFS(通讯通路门店!$S:$S,$G961,通讯通路门店!$J:$J,"荣耀体验店")+COUNTIFS(通讯通路门店!$S:$S,$G961,通讯通路门店!$J:$J,"荣耀授权专卖店")</f>
        <v>0</v>
      </c>
      <c r="Z961" s="99">
        <f>COUNTIFS(通讯通路门店!$S:$S,$G961,通讯通路门店!$J:$J,"VIVO体验店")</f>
        <v>0</v>
      </c>
      <c r="AA961" s="99">
        <f>COUNTIFS(通讯通路门店!$S:$S,$G961,通讯通路门店!$J:$J,"OPPO体验店")</f>
        <v>0</v>
      </c>
      <c r="AB961" s="99">
        <f>COUNTIFS(通讯通路门店!$S:$S,$G961,通讯通路门店!$J:$J,"华为授权体验店")+COUNTIFS(通讯通路门店!$S:$S,$G961,通讯通路门店!$J:$J,"华为堡垒店")</f>
        <v>0</v>
      </c>
      <c r="AC961" s="99">
        <f>COUNTIFS(通讯通路门店!$S:$S,$G961,通讯通路门店!$J:$J,"小米体验店")</f>
        <v>0</v>
      </c>
      <c r="AD961" s="99">
        <f>COUNTIFS(通讯通路门店!$S:$S,$G961,通讯通路门店!$J:$J,"苹果体验店")</f>
        <v>0</v>
      </c>
      <c r="AE961" s="99">
        <f>COUNTIFS(通讯通路门店!$S:$S,$G961,通讯通路门店!$J:$J,"其他品牌专卖店")</f>
        <v>0</v>
      </c>
      <c r="AF961" s="99">
        <f>SUMIFS(通讯通路门店!$BI:$BI,通讯通路门店!$S:$S,$G961)</f>
        <v>0</v>
      </c>
      <c r="AG961" s="99">
        <f>SUMIFS(通讯通路门店!$BH:$BH,通讯通路门店!$S:$S,$G961)</f>
        <v>0</v>
      </c>
      <c r="AH961" s="99">
        <f t="shared" si="71"/>
        <v>0</v>
      </c>
      <c r="AI961" s="99">
        <f>SUMIFS(通讯通路门店!$BB:$BB,通讯通路门店!$S:$S,$G961)</f>
        <v>0</v>
      </c>
      <c r="AJ961" s="99">
        <f>SUMIFS(通讯通路门店!$BE:$BE,通讯通路门店!$S:$S,$G961)</f>
        <v>0</v>
      </c>
      <c r="AK961" s="99">
        <f>SUMIFS(通讯通路门店!$BG:$BG,通讯通路门店!$S:$S,$G961)</f>
        <v>0</v>
      </c>
      <c r="AL961" s="99">
        <f>SUMIFS(通讯通路门店!$BC:$BC,通讯通路门店!$S:$S,$G961)</f>
        <v>0</v>
      </c>
      <c r="AM961" s="99">
        <f>SUMIFS(通讯通路门店!$BD:$BD,通讯通路门店!$S:$S,$G961)</f>
        <v>0</v>
      </c>
      <c r="AN961" s="99">
        <f>SUMIFS(通讯通路门店!$BF:$BF,通讯通路门店!$S:$S,$G961)</f>
        <v>0</v>
      </c>
      <c r="AO961" s="99">
        <f t="shared" si="72"/>
        <v>0</v>
      </c>
      <c r="AP961" s="99">
        <f>SUMIFS(通讯通路门店!$K:$K,通讯通路门店!$S:$S,$G961)</f>
        <v>0</v>
      </c>
      <c r="AQ961" s="83"/>
      <c r="AR961" s="99">
        <f>SUMIFS(通讯通路门店!$T:$T,通讯通路门店!$S:$S,$G961)</f>
        <v>0</v>
      </c>
      <c r="AS961" s="99">
        <f>SUMIFS(通讯通路门店!$U:$U,通讯通路门店!$S:$S,$G961)</f>
        <v>0</v>
      </c>
      <c r="AT961" s="99">
        <f>SUMIFS(通讯通路门店!$V:$V,通讯通路门店!$S:$S,$G961)</f>
        <v>0</v>
      </c>
      <c r="AU961" s="99">
        <f>SUMIFS(通讯通路门店!$W:$W,通讯通路门店!$S:$S,$G961)</f>
        <v>0</v>
      </c>
      <c r="AV961" s="99">
        <f>SUMIFS(通讯通路门店!$Z:$Z,通讯通路门店!$S:$S,$G961)</f>
        <v>0</v>
      </c>
      <c r="AW961" s="99">
        <f>SUMIFS(通讯通路门店!$AB:$AB,通讯通路门店!$S:$S,$G961)</f>
        <v>0</v>
      </c>
      <c r="AX961" s="99">
        <f>SUMIFS(通讯通路门店!$X:$X,通讯通路门店!$S:$S,$G961)</f>
        <v>0</v>
      </c>
      <c r="AY961" s="99">
        <f>SUMIFS(通讯通路门店!$Y:$Y,通讯通路门店!$S:$S,$G961)</f>
        <v>0</v>
      </c>
      <c r="AZ961" s="99">
        <f>SUMIFS(通讯通路门店!$AA:$AA,通讯通路门店!$S:$S,$G961)</f>
        <v>0</v>
      </c>
      <c r="BA961" s="99">
        <f t="shared" si="73"/>
        <v>0</v>
      </c>
      <c r="BB961" s="99">
        <f t="shared" si="74"/>
        <v>0</v>
      </c>
      <c r="BC961" s="99">
        <f>SUMIFS(通讯通路门店!$W:$W,通讯通路门店!$S:$S,$G961,通讯通路门店!$J:$J,"荣耀体验店")+SUMIFS(通讯通路门店!$W:$W,通讯通路门店!$S:$S,$G961,通讯通路门店!$J:$J,"荣耀授权专卖店")</f>
        <v>0</v>
      </c>
      <c r="BD961" s="99">
        <f>SUMIFS(通讯通路门店!$Z:$Z,通讯通路门店!$S:$S,$G961,通讯通路门店!$J:$J,"VIVO体验店")</f>
        <v>0</v>
      </c>
      <c r="BE961" s="99">
        <f>SUMIFS(通讯通路门店!$AB:$AB,通讯通路门店!$S:$S,$G961,通讯通路门店!$J:$J,"OPPO体验店")</f>
        <v>0</v>
      </c>
      <c r="BF961" s="99">
        <f>SUMIFS(通讯通路门店!$X:$X,通讯通路门店!$S:$S,$G961,通讯通路门店!$J:$J,"华为授权体验店")+SUMIFS(通讯通路门店!$AA:$AA,通讯通路门店!$S:$S,$G961,通讯通路门店!$J:$J,"华为堡垒店")</f>
        <v>0</v>
      </c>
      <c r="BG961" s="99">
        <f>SUMIFS(通讯通路门店!$Y:$Y,通讯通路门店!$S:$S,$G961,通讯通路门店!$J:$J,"小米体验店")</f>
        <v>0</v>
      </c>
      <c r="BH961" s="99">
        <f>SUMIFS(通讯通路门店!$AA:$AA,通讯通路门店!$S:$S,$G961,通讯通路门店!$J:$J,"苹果体验店")</f>
        <v>0</v>
      </c>
      <c r="BI961" s="99">
        <f>SUMIFS(通讯通路门店!$K:$K,通讯通路门店!$S:$S,$G961,通讯通路门店!$J:$J,"其他品牌专卖店")</f>
        <v>0</v>
      </c>
      <c r="BJ961" s="99">
        <f>SUMIFS(通讯通路门店!$AC:$AC,通讯通路门店!$S:$S,$G961)</f>
        <v>0</v>
      </c>
      <c r="BK961" s="99">
        <f>SUMIFS(通讯通路门店!$AD:$AD,通讯通路门店!$S:$S,$G961)</f>
        <v>0</v>
      </c>
      <c r="BL961" s="99">
        <f>SUMIFS(通讯通路门店!$AE:$AE,通讯通路门店!$S:$S,$G961)</f>
        <v>0</v>
      </c>
      <c r="BM961" s="99">
        <f>SUMIFS(通讯通路门店!$AF:$AF,通讯通路门店!$S:$S,$G961)</f>
        <v>0</v>
      </c>
      <c r="BN961" s="99">
        <f>SUMIFS(通讯通路门店!$AG:$AG,通讯通路门店!$S:$S,$G961)</f>
        <v>0</v>
      </c>
      <c r="BO961" s="99">
        <f>SUMIFS(通讯通路门店!$AH:$AH,通讯通路门店!$S:$S,$G961)</f>
        <v>0</v>
      </c>
      <c r="BP961" s="99">
        <f>SUMIFS(通讯通路门店!$AI:$AI,通讯通路门店!$S:$S,$G961)</f>
        <v>0</v>
      </c>
      <c r="BQ961" s="83"/>
    </row>
    <row r="962" spans="1:69">
      <c r="A962" s="99" t="str">
        <f>IFERROR(_xlfn.XLOOKUP($G962,通讯通路门店!$S$4:$S$993931,通讯通路门店!$A$4:$A$993931,0,0),"")</f>
        <v>海南省</v>
      </c>
      <c r="B962" s="99" t="str">
        <f>IFERROR(_xlfn.XLOOKUP($G962,通讯通路门店!$S$4:$S$993931,通讯通路门店!$B$4:$B$993931,0,0),"")</f>
        <v>东方市</v>
      </c>
      <c r="C962" s="99" t="str">
        <f>IFERROR(_xlfn.XLOOKUP($G962,通讯通路门店!$S$4:$S$993931,通讯通路门店!$C$4:$C$993931,0,0),"")</f>
        <v>东方市</v>
      </c>
      <c r="D962" s="99" t="str">
        <f>IFERROR(_xlfn.XLOOKUP($G962,通讯通路门店!$S$4:$S$993931,通讯通路门店!$D$4:$D$993931,0,0),"")</f>
        <v>八所镇</v>
      </c>
      <c r="E962" s="83"/>
      <c r="F962" s="83"/>
      <c r="G962" s="101"/>
      <c r="H962" s="102">
        <f>IFERROR(_xlfn.XLOOKUP($G962,通讯通路门店!$S$4:$S$993931,通讯通路门店!$R$4:$R$993931,0,0),"")</f>
        <v>0</v>
      </c>
      <c r="I962" s="83"/>
      <c r="J962" s="83"/>
      <c r="K962" s="83"/>
      <c r="L962" s="83"/>
      <c r="M962" s="83"/>
      <c r="N962" s="83"/>
      <c r="O962" s="83"/>
      <c r="P962" s="83"/>
      <c r="Q962" s="83"/>
      <c r="R962" s="83"/>
      <c r="S962" s="83"/>
      <c r="T962" s="83"/>
      <c r="U962" s="99">
        <f>COUNTIF(通讯通路门店!$S:$S,$G962)</f>
        <v>0</v>
      </c>
      <c r="V962" s="99">
        <f>COUNTIFS(通讯通路门店!$S:$S,$G962,通讯通路门店!$J:$J,"综合卖场")</f>
        <v>0</v>
      </c>
      <c r="W962" s="99">
        <f>SUMIFS(通讯通路门店!$AJ:$AJ,通讯通路门店!$S:$S,通讯客户沙盘!$G962)</f>
        <v>0</v>
      </c>
      <c r="X962" s="99">
        <f t="shared" si="70"/>
        <v>0</v>
      </c>
      <c r="Y962" s="99">
        <f>COUNTIFS(通讯通路门店!$S:$S,$G962,通讯通路门店!$J:$J,"荣耀体验店")+COUNTIFS(通讯通路门店!$S:$S,$G962,通讯通路门店!$J:$J,"荣耀授权专卖店")</f>
        <v>0</v>
      </c>
      <c r="Z962" s="99">
        <f>COUNTIFS(通讯通路门店!$S:$S,$G962,通讯通路门店!$J:$J,"VIVO体验店")</f>
        <v>0</v>
      </c>
      <c r="AA962" s="99">
        <f>COUNTIFS(通讯通路门店!$S:$S,$G962,通讯通路门店!$J:$J,"OPPO体验店")</f>
        <v>0</v>
      </c>
      <c r="AB962" s="99">
        <f>COUNTIFS(通讯通路门店!$S:$S,$G962,通讯通路门店!$J:$J,"华为授权体验店")+COUNTIFS(通讯通路门店!$S:$S,$G962,通讯通路门店!$J:$J,"华为堡垒店")</f>
        <v>0</v>
      </c>
      <c r="AC962" s="99">
        <f>COUNTIFS(通讯通路门店!$S:$S,$G962,通讯通路门店!$J:$J,"小米体验店")</f>
        <v>0</v>
      </c>
      <c r="AD962" s="99">
        <f>COUNTIFS(通讯通路门店!$S:$S,$G962,通讯通路门店!$J:$J,"苹果体验店")</f>
        <v>0</v>
      </c>
      <c r="AE962" s="99">
        <f>COUNTIFS(通讯通路门店!$S:$S,$G962,通讯通路门店!$J:$J,"其他品牌专卖店")</f>
        <v>0</v>
      </c>
      <c r="AF962" s="99">
        <f>SUMIFS(通讯通路门店!$BI:$BI,通讯通路门店!$S:$S,$G962)</f>
        <v>0</v>
      </c>
      <c r="AG962" s="99">
        <f>SUMIFS(通讯通路门店!$BH:$BH,通讯通路门店!$S:$S,$G962)</f>
        <v>0</v>
      </c>
      <c r="AH962" s="99">
        <f t="shared" si="71"/>
        <v>0</v>
      </c>
      <c r="AI962" s="99">
        <f>SUMIFS(通讯通路门店!$BB:$BB,通讯通路门店!$S:$S,$G962)</f>
        <v>0</v>
      </c>
      <c r="AJ962" s="99">
        <f>SUMIFS(通讯通路门店!$BE:$BE,通讯通路门店!$S:$S,$G962)</f>
        <v>0</v>
      </c>
      <c r="AK962" s="99">
        <f>SUMIFS(通讯通路门店!$BG:$BG,通讯通路门店!$S:$S,$G962)</f>
        <v>0</v>
      </c>
      <c r="AL962" s="99">
        <f>SUMIFS(通讯通路门店!$BC:$BC,通讯通路门店!$S:$S,$G962)</f>
        <v>0</v>
      </c>
      <c r="AM962" s="99">
        <f>SUMIFS(通讯通路门店!$BD:$BD,通讯通路门店!$S:$S,$G962)</f>
        <v>0</v>
      </c>
      <c r="AN962" s="99">
        <f>SUMIFS(通讯通路门店!$BF:$BF,通讯通路门店!$S:$S,$G962)</f>
        <v>0</v>
      </c>
      <c r="AO962" s="99">
        <f t="shared" si="72"/>
        <v>0</v>
      </c>
      <c r="AP962" s="99">
        <f>SUMIFS(通讯通路门店!$K:$K,通讯通路门店!$S:$S,$G962)</f>
        <v>0</v>
      </c>
      <c r="AQ962" s="83"/>
      <c r="AR962" s="99">
        <f>SUMIFS(通讯通路门店!$T:$T,通讯通路门店!$S:$S,$G962)</f>
        <v>0</v>
      </c>
      <c r="AS962" s="99">
        <f>SUMIFS(通讯通路门店!$U:$U,通讯通路门店!$S:$S,$G962)</f>
        <v>0</v>
      </c>
      <c r="AT962" s="99">
        <f>SUMIFS(通讯通路门店!$V:$V,通讯通路门店!$S:$S,$G962)</f>
        <v>0</v>
      </c>
      <c r="AU962" s="99">
        <f>SUMIFS(通讯通路门店!$W:$W,通讯通路门店!$S:$S,$G962)</f>
        <v>0</v>
      </c>
      <c r="AV962" s="99">
        <f>SUMIFS(通讯通路门店!$Z:$Z,通讯通路门店!$S:$S,$G962)</f>
        <v>0</v>
      </c>
      <c r="AW962" s="99">
        <f>SUMIFS(通讯通路门店!$AB:$AB,通讯通路门店!$S:$S,$G962)</f>
        <v>0</v>
      </c>
      <c r="AX962" s="99">
        <f>SUMIFS(通讯通路门店!$X:$X,通讯通路门店!$S:$S,$G962)</f>
        <v>0</v>
      </c>
      <c r="AY962" s="99">
        <f>SUMIFS(通讯通路门店!$Y:$Y,通讯通路门店!$S:$S,$G962)</f>
        <v>0</v>
      </c>
      <c r="AZ962" s="99">
        <f>SUMIFS(通讯通路门店!$AA:$AA,通讯通路门店!$S:$S,$G962)</f>
        <v>0</v>
      </c>
      <c r="BA962" s="99">
        <f t="shared" si="73"/>
        <v>0</v>
      </c>
      <c r="BB962" s="99">
        <f t="shared" si="74"/>
        <v>0</v>
      </c>
      <c r="BC962" s="99">
        <f>SUMIFS(通讯通路门店!$W:$W,通讯通路门店!$S:$S,$G962,通讯通路门店!$J:$J,"荣耀体验店")+SUMIFS(通讯通路门店!$W:$W,通讯通路门店!$S:$S,$G962,通讯通路门店!$J:$J,"荣耀授权专卖店")</f>
        <v>0</v>
      </c>
      <c r="BD962" s="99">
        <f>SUMIFS(通讯通路门店!$Z:$Z,通讯通路门店!$S:$S,$G962,通讯通路门店!$J:$J,"VIVO体验店")</f>
        <v>0</v>
      </c>
      <c r="BE962" s="99">
        <f>SUMIFS(通讯通路门店!$AB:$AB,通讯通路门店!$S:$S,$G962,通讯通路门店!$J:$J,"OPPO体验店")</f>
        <v>0</v>
      </c>
      <c r="BF962" s="99">
        <f>SUMIFS(通讯通路门店!$X:$X,通讯通路门店!$S:$S,$G962,通讯通路门店!$J:$J,"华为授权体验店")+SUMIFS(通讯通路门店!$AA:$AA,通讯通路门店!$S:$S,$G962,通讯通路门店!$J:$J,"华为堡垒店")</f>
        <v>0</v>
      </c>
      <c r="BG962" s="99">
        <f>SUMIFS(通讯通路门店!$Y:$Y,通讯通路门店!$S:$S,$G962,通讯通路门店!$J:$J,"小米体验店")</f>
        <v>0</v>
      </c>
      <c r="BH962" s="99">
        <f>SUMIFS(通讯通路门店!$AA:$AA,通讯通路门店!$S:$S,$G962,通讯通路门店!$J:$J,"苹果体验店")</f>
        <v>0</v>
      </c>
      <c r="BI962" s="99">
        <f>SUMIFS(通讯通路门店!$K:$K,通讯通路门店!$S:$S,$G962,通讯通路门店!$J:$J,"其他品牌专卖店")</f>
        <v>0</v>
      </c>
      <c r="BJ962" s="99">
        <f>SUMIFS(通讯通路门店!$AC:$AC,通讯通路门店!$S:$S,$G962)</f>
        <v>0</v>
      </c>
      <c r="BK962" s="99">
        <f>SUMIFS(通讯通路门店!$AD:$AD,通讯通路门店!$S:$S,$G962)</f>
        <v>0</v>
      </c>
      <c r="BL962" s="99">
        <f>SUMIFS(通讯通路门店!$AE:$AE,通讯通路门店!$S:$S,$G962)</f>
        <v>0</v>
      </c>
      <c r="BM962" s="99">
        <f>SUMIFS(通讯通路门店!$AF:$AF,通讯通路门店!$S:$S,$G962)</f>
        <v>0</v>
      </c>
      <c r="BN962" s="99">
        <f>SUMIFS(通讯通路门店!$AG:$AG,通讯通路门店!$S:$S,$G962)</f>
        <v>0</v>
      </c>
      <c r="BO962" s="99">
        <f>SUMIFS(通讯通路门店!$AH:$AH,通讯通路门店!$S:$S,$G962)</f>
        <v>0</v>
      </c>
      <c r="BP962" s="99">
        <f>SUMIFS(通讯通路门店!$AI:$AI,通讯通路门店!$S:$S,$G962)</f>
        <v>0</v>
      </c>
      <c r="BQ962" s="83"/>
    </row>
    <row r="963" spans="1:69">
      <c r="A963" s="99" t="str">
        <f>IFERROR(_xlfn.XLOOKUP($G963,通讯通路门店!$S$4:$S$993931,通讯通路门店!$A$4:$A$993931,0,0),"")</f>
        <v>海南省</v>
      </c>
      <c r="B963" s="99" t="str">
        <f>IFERROR(_xlfn.XLOOKUP($G963,通讯通路门店!$S$4:$S$993931,通讯通路门店!$B$4:$B$993931,0,0),"")</f>
        <v>东方市</v>
      </c>
      <c r="C963" s="99" t="str">
        <f>IFERROR(_xlfn.XLOOKUP($G963,通讯通路门店!$S$4:$S$993931,通讯通路门店!$C$4:$C$993931,0,0),"")</f>
        <v>东方市</v>
      </c>
      <c r="D963" s="99" t="str">
        <f>IFERROR(_xlfn.XLOOKUP($G963,通讯通路门店!$S$4:$S$993931,通讯通路门店!$D$4:$D$993931,0,0),"")</f>
        <v>八所镇</v>
      </c>
      <c r="E963" s="83"/>
      <c r="F963" s="83"/>
      <c r="G963" s="101"/>
      <c r="H963" s="102">
        <f>IFERROR(_xlfn.XLOOKUP($G963,通讯通路门店!$S$4:$S$993931,通讯通路门店!$R$4:$R$993931,0,0),"")</f>
        <v>0</v>
      </c>
      <c r="I963" s="83"/>
      <c r="J963" s="83"/>
      <c r="K963" s="83"/>
      <c r="L963" s="83"/>
      <c r="M963" s="83"/>
      <c r="N963" s="83"/>
      <c r="O963" s="83"/>
      <c r="P963" s="83"/>
      <c r="Q963" s="83"/>
      <c r="R963" s="83"/>
      <c r="S963" s="83"/>
      <c r="T963" s="83"/>
      <c r="U963" s="99">
        <f>COUNTIF(通讯通路门店!$S:$S,$G963)</f>
        <v>0</v>
      </c>
      <c r="V963" s="99">
        <f>COUNTIFS(通讯通路门店!$S:$S,$G963,通讯通路门店!$J:$J,"综合卖场")</f>
        <v>0</v>
      </c>
      <c r="W963" s="99">
        <f>SUMIFS(通讯通路门店!$AJ:$AJ,通讯通路门店!$S:$S,通讯客户沙盘!$G963)</f>
        <v>0</v>
      </c>
      <c r="X963" s="99">
        <f t="shared" si="70"/>
        <v>0</v>
      </c>
      <c r="Y963" s="99">
        <f>COUNTIFS(通讯通路门店!$S:$S,$G963,通讯通路门店!$J:$J,"荣耀体验店")+COUNTIFS(通讯通路门店!$S:$S,$G963,通讯通路门店!$J:$J,"荣耀授权专卖店")</f>
        <v>0</v>
      </c>
      <c r="Z963" s="99">
        <f>COUNTIFS(通讯通路门店!$S:$S,$G963,通讯通路门店!$J:$J,"VIVO体验店")</f>
        <v>0</v>
      </c>
      <c r="AA963" s="99">
        <f>COUNTIFS(通讯通路门店!$S:$S,$G963,通讯通路门店!$J:$J,"OPPO体验店")</f>
        <v>0</v>
      </c>
      <c r="AB963" s="99">
        <f>COUNTIFS(通讯通路门店!$S:$S,$G963,通讯通路门店!$J:$J,"华为授权体验店")+COUNTIFS(通讯通路门店!$S:$S,$G963,通讯通路门店!$J:$J,"华为堡垒店")</f>
        <v>0</v>
      </c>
      <c r="AC963" s="99">
        <f>COUNTIFS(通讯通路门店!$S:$S,$G963,通讯通路门店!$J:$J,"小米体验店")</f>
        <v>0</v>
      </c>
      <c r="AD963" s="99">
        <f>COUNTIFS(通讯通路门店!$S:$S,$G963,通讯通路门店!$J:$J,"苹果体验店")</f>
        <v>0</v>
      </c>
      <c r="AE963" s="99">
        <f>COUNTIFS(通讯通路门店!$S:$S,$G963,通讯通路门店!$J:$J,"其他品牌专卖店")</f>
        <v>0</v>
      </c>
      <c r="AF963" s="99">
        <f>SUMIFS(通讯通路门店!$BI:$BI,通讯通路门店!$S:$S,$G963)</f>
        <v>0</v>
      </c>
      <c r="AG963" s="99">
        <f>SUMIFS(通讯通路门店!$BH:$BH,通讯通路门店!$S:$S,$G963)</f>
        <v>0</v>
      </c>
      <c r="AH963" s="99">
        <f t="shared" si="71"/>
        <v>0</v>
      </c>
      <c r="AI963" s="99">
        <f>SUMIFS(通讯通路门店!$BB:$BB,通讯通路门店!$S:$S,$G963)</f>
        <v>0</v>
      </c>
      <c r="AJ963" s="99">
        <f>SUMIFS(通讯通路门店!$BE:$BE,通讯通路门店!$S:$S,$G963)</f>
        <v>0</v>
      </c>
      <c r="AK963" s="99">
        <f>SUMIFS(通讯通路门店!$BG:$BG,通讯通路门店!$S:$S,$G963)</f>
        <v>0</v>
      </c>
      <c r="AL963" s="99">
        <f>SUMIFS(通讯通路门店!$BC:$BC,通讯通路门店!$S:$S,$G963)</f>
        <v>0</v>
      </c>
      <c r="AM963" s="99">
        <f>SUMIFS(通讯通路门店!$BD:$BD,通讯通路门店!$S:$S,$G963)</f>
        <v>0</v>
      </c>
      <c r="AN963" s="99">
        <f>SUMIFS(通讯通路门店!$BF:$BF,通讯通路门店!$S:$S,$G963)</f>
        <v>0</v>
      </c>
      <c r="AO963" s="99">
        <f t="shared" si="72"/>
        <v>0</v>
      </c>
      <c r="AP963" s="99">
        <f>SUMIFS(通讯通路门店!$K:$K,通讯通路门店!$S:$S,$G963)</f>
        <v>0</v>
      </c>
      <c r="AQ963" s="83"/>
      <c r="AR963" s="99">
        <f>SUMIFS(通讯通路门店!$T:$T,通讯通路门店!$S:$S,$G963)</f>
        <v>0</v>
      </c>
      <c r="AS963" s="99">
        <f>SUMIFS(通讯通路门店!$U:$U,通讯通路门店!$S:$S,$G963)</f>
        <v>0</v>
      </c>
      <c r="AT963" s="99">
        <f>SUMIFS(通讯通路门店!$V:$V,通讯通路门店!$S:$S,$G963)</f>
        <v>0</v>
      </c>
      <c r="AU963" s="99">
        <f>SUMIFS(通讯通路门店!$W:$W,通讯通路门店!$S:$S,$G963)</f>
        <v>0</v>
      </c>
      <c r="AV963" s="99">
        <f>SUMIFS(通讯通路门店!$Z:$Z,通讯通路门店!$S:$S,$G963)</f>
        <v>0</v>
      </c>
      <c r="AW963" s="99">
        <f>SUMIFS(通讯通路门店!$AB:$AB,通讯通路门店!$S:$S,$G963)</f>
        <v>0</v>
      </c>
      <c r="AX963" s="99">
        <f>SUMIFS(通讯通路门店!$X:$X,通讯通路门店!$S:$S,$G963)</f>
        <v>0</v>
      </c>
      <c r="AY963" s="99">
        <f>SUMIFS(通讯通路门店!$Y:$Y,通讯通路门店!$S:$S,$G963)</f>
        <v>0</v>
      </c>
      <c r="AZ963" s="99">
        <f>SUMIFS(通讯通路门店!$AA:$AA,通讯通路门店!$S:$S,$G963)</f>
        <v>0</v>
      </c>
      <c r="BA963" s="99">
        <f t="shared" si="73"/>
        <v>0</v>
      </c>
      <c r="BB963" s="99">
        <f t="shared" si="74"/>
        <v>0</v>
      </c>
      <c r="BC963" s="99">
        <f>SUMIFS(通讯通路门店!$W:$W,通讯通路门店!$S:$S,$G963,通讯通路门店!$J:$J,"荣耀体验店")+SUMIFS(通讯通路门店!$W:$W,通讯通路门店!$S:$S,$G963,通讯通路门店!$J:$J,"荣耀授权专卖店")</f>
        <v>0</v>
      </c>
      <c r="BD963" s="99">
        <f>SUMIFS(通讯通路门店!$Z:$Z,通讯通路门店!$S:$S,$G963,通讯通路门店!$J:$J,"VIVO体验店")</f>
        <v>0</v>
      </c>
      <c r="BE963" s="99">
        <f>SUMIFS(通讯通路门店!$AB:$AB,通讯通路门店!$S:$S,$G963,通讯通路门店!$J:$J,"OPPO体验店")</f>
        <v>0</v>
      </c>
      <c r="BF963" s="99">
        <f>SUMIFS(通讯通路门店!$X:$X,通讯通路门店!$S:$S,$G963,通讯通路门店!$J:$J,"华为授权体验店")+SUMIFS(通讯通路门店!$AA:$AA,通讯通路门店!$S:$S,$G963,通讯通路门店!$J:$J,"华为堡垒店")</f>
        <v>0</v>
      </c>
      <c r="BG963" s="99">
        <f>SUMIFS(通讯通路门店!$Y:$Y,通讯通路门店!$S:$S,$G963,通讯通路门店!$J:$J,"小米体验店")</f>
        <v>0</v>
      </c>
      <c r="BH963" s="99">
        <f>SUMIFS(通讯通路门店!$AA:$AA,通讯通路门店!$S:$S,$G963,通讯通路门店!$J:$J,"苹果体验店")</f>
        <v>0</v>
      </c>
      <c r="BI963" s="99">
        <f>SUMIFS(通讯通路门店!$K:$K,通讯通路门店!$S:$S,$G963,通讯通路门店!$J:$J,"其他品牌专卖店")</f>
        <v>0</v>
      </c>
      <c r="BJ963" s="99">
        <f>SUMIFS(通讯通路门店!$AC:$AC,通讯通路门店!$S:$S,$G963)</f>
        <v>0</v>
      </c>
      <c r="BK963" s="99">
        <f>SUMIFS(通讯通路门店!$AD:$AD,通讯通路门店!$S:$S,$G963)</f>
        <v>0</v>
      </c>
      <c r="BL963" s="99">
        <f>SUMIFS(通讯通路门店!$AE:$AE,通讯通路门店!$S:$S,$G963)</f>
        <v>0</v>
      </c>
      <c r="BM963" s="99">
        <f>SUMIFS(通讯通路门店!$AF:$AF,通讯通路门店!$S:$S,$G963)</f>
        <v>0</v>
      </c>
      <c r="BN963" s="99">
        <f>SUMIFS(通讯通路门店!$AG:$AG,通讯通路门店!$S:$S,$G963)</f>
        <v>0</v>
      </c>
      <c r="BO963" s="99">
        <f>SUMIFS(通讯通路门店!$AH:$AH,通讯通路门店!$S:$S,$G963)</f>
        <v>0</v>
      </c>
      <c r="BP963" s="99">
        <f>SUMIFS(通讯通路门店!$AI:$AI,通讯通路门店!$S:$S,$G963)</f>
        <v>0</v>
      </c>
      <c r="BQ963" s="83"/>
    </row>
    <row r="964" spans="1:69">
      <c r="A964" s="99" t="str">
        <f>IFERROR(_xlfn.XLOOKUP($G964,通讯通路门店!$S$4:$S$993931,通讯通路门店!$A$4:$A$993931,0,0),"")</f>
        <v>海南省</v>
      </c>
      <c r="B964" s="99" t="str">
        <f>IFERROR(_xlfn.XLOOKUP($G964,通讯通路门店!$S$4:$S$993931,通讯通路门店!$B$4:$B$993931,0,0),"")</f>
        <v>东方市</v>
      </c>
      <c r="C964" s="99" t="str">
        <f>IFERROR(_xlfn.XLOOKUP($G964,通讯通路门店!$S$4:$S$993931,通讯通路门店!$C$4:$C$993931,0,0),"")</f>
        <v>东方市</v>
      </c>
      <c r="D964" s="99" t="str">
        <f>IFERROR(_xlfn.XLOOKUP($G964,通讯通路门店!$S$4:$S$993931,通讯通路门店!$D$4:$D$993931,0,0),"")</f>
        <v>八所镇</v>
      </c>
      <c r="E964" s="83"/>
      <c r="F964" s="83"/>
      <c r="G964" s="101"/>
      <c r="H964" s="102">
        <f>IFERROR(_xlfn.XLOOKUP($G964,通讯通路门店!$S$4:$S$993931,通讯通路门店!$R$4:$R$993931,0,0),"")</f>
        <v>0</v>
      </c>
      <c r="I964" s="83"/>
      <c r="J964" s="83"/>
      <c r="K964" s="83"/>
      <c r="L964" s="83"/>
      <c r="M964" s="83"/>
      <c r="N964" s="83"/>
      <c r="O964" s="83"/>
      <c r="P964" s="83"/>
      <c r="Q964" s="83"/>
      <c r="R964" s="83"/>
      <c r="S964" s="83"/>
      <c r="T964" s="83"/>
      <c r="U964" s="99">
        <f>COUNTIF(通讯通路门店!$S:$S,$G964)</f>
        <v>0</v>
      </c>
      <c r="V964" s="99">
        <f>COUNTIFS(通讯通路门店!$S:$S,$G964,通讯通路门店!$J:$J,"综合卖场")</f>
        <v>0</v>
      </c>
      <c r="W964" s="99">
        <f>SUMIFS(通讯通路门店!$AJ:$AJ,通讯通路门店!$S:$S,通讯客户沙盘!$G964)</f>
        <v>0</v>
      </c>
      <c r="X964" s="99">
        <f t="shared" ref="X964:X1027" si="75">Y964+Z964+AA964+AB964+AC964+AD964+AE964</f>
        <v>0</v>
      </c>
      <c r="Y964" s="99">
        <f>COUNTIFS(通讯通路门店!$S:$S,$G964,通讯通路门店!$J:$J,"荣耀体验店")+COUNTIFS(通讯通路门店!$S:$S,$G964,通讯通路门店!$J:$J,"荣耀授权专卖店")</f>
        <v>0</v>
      </c>
      <c r="Z964" s="99">
        <f>COUNTIFS(通讯通路门店!$S:$S,$G964,通讯通路门店!$J:$J,"VIVO体验店")</f>
        <v>0</v>
      </c>
      <c r="AA964" s="99">
        <f>COUNTIFS(通讯通路门店!$S:$S,$G964,通讯通路门店!$J:$J,"OPPO体验店")</f>
        <v>0</v>
      </c>
      <c r="AB964" s="99">
        <f>COUNTIFS(通讯通路门店!$S:$S,$G964,通讯通路门店!$J:$J,"华为授权体验店")+COUNTIFS(通讯通路门店!$S:$S,$G964,通讯通路门店!$J:$J,"华为堡垒店")</f>
        <v>0</v>
      </c>
      <c r="AC964" s="99">
        <f>COUNTIFS(通讯通路门店!$S:$S,$G964,通讯通路门店!$J:$J,"小米体验店")</f>
        <v>0</v>
      </c>
      <c r="AD964" s="99">
        <f>COUNTIFS(通讯通路门店!$S:$S,$G964,通讯通路门店!$J:$J,"苹果体验店")</f>
        <v>0</v>
      </c>
      <c r="AE964" s="99">
        <f>COUNTIFS(通讯通路门店!$S:$S,$G964,通讯通路门店!$J:$J,"其他品牌专卖店")</f>
        <v>0</v>
      </c>
      <c r="AF964" s="99">
        <f>SUMIFS(通讯通路门店!$BI:$BI,通讯通路门店!$S:$S,$G964)</f>
        <v>0</v>
      </c>
      <c r="AG964" s="99">
        <f>SUMIFS(通讯通路门店!$BH:$BH,通讯通路门店!$S:$S,$G964)</f>
        <v>0</v>
      </c>
      <c r="AH964" s="99">
        <f t="shared" ref="AH964:AH1027" si="76">AI964+AJ964+AK964+AL964+AM964+AN964</f>
        <v>0</v>
      </c>
      <c r="AI964" s="99">
        <f>SUMIFS(通讯通路门店!$BB:$BB,通讯通路门店!$S:$S,$G964)</f>
        <v>0</v>
      </c>
      <c r="AJ964" s="99">
        <f>SUMIFS(通讯通路门店!$BE:$BE,通讯通路门店!$S:$S,$G964)</f>
        <v>0</v>
      </c>
      <c r="AK964" s="99">
        <f>SUMIFS(通讯通路门店!$BG:$BG,通讯通路门店!$S:$S,$G964)</f>
        <v>0</v>
      </c>
      <c r="AL964" s="99">
        <f>SUMIFS(通讯通路门店!$BC:$BC,通讯通路门店!$S:$S,$G964)</f>
        <v>0</v>
      </c>
      <c r="AM964" s="99">
        <f>SUMIFS(通讯通路门店!$BD:$BD,通讯通路门店!$S:$S,$G964)</f>
        <v>0</v>
      </c>
      <c r="AN964" s="99">
        <f>SUMIFS(通讯通路门店!$BF:$BF,通讯通路门店!$S:$S,$G964)</f>
        <v>0</v>
      </c>
      <c r="AO964" s="99">
        <f t="shared" ref="AO964:AO1027" si="77">AP964+AQ964</f>
        <v>0</v>
      </c>
      <c r="AP964" s="99">
        <f>SUMIFS(通讯通路门店!$K:$K,通讯通路门店!$S:$S,$G964)</f>
        <v>0</v>
      </c>
      <c r="AQ964" s="83"/>
      <c r="AR964" s="99">
        <f>SUMIFS(通讯通路门店!$T:$T,通讯通路门店!$S:$S,$G964)</f>
        <v>0</v>
      </c>
      <c r="AS964" s="99">
        <f>SUMIFS(通讯通路门店!$U:$U,通讯通路门店!$S:$S,$G964)</f>
        <v>0</v>
      </c>
      <c r="AT964" s="99">
        <f>SUMIFS(通讯通路门店!$V:$V,通讯通路门店!$S:$S,$G964)</f>
        <v>0</v>
      </c>
      <c r="AU964" s="99">
        <f>SUMIFS(通讯通路门店!$W:$W,通讯通路门店!$S:$S,$G964)</f>
        <v>0</v>
      </c>
      <c r="AV964" s="99">
        <f>SUMIFS(通讯通路门店!$Z:$Z,通讯通路门店!$S:$S,$G964)</f>
        <v>0</v>
      </c>
      <c r="AW964" s="99">
        <f>SUMIFS(通讯通路门店!$AB:$AB,通讯通路门店!$S:$S,$G964)</f>
        <v>0</v>
      </c>
      <c r="AX964" s="99">
        <f>SUMIFS(通讯通路门店!$X:$X,通讯通路门店!$S:$S,$G964)</f>
        <v>0</v>
      </c>
      <c r="AY964" s="99">
        <f>SUMIFS(通讯通路门店!$Y:$Y,通讯通路门店!$S:$S,$G964)</f>
        <v>0</v>
      </c>
      <c r="AZ964" s="99">
        <f>SUMIFS(通讯通路门店!$AA:$AA,通讯通路门店!$S:$S,$G964)</f>
        <v>0</v>
      </c>
      <c r="BA964" s="99">
        <f t="shared" ref="BA964:BA1027" si="78">AP964-BB964</f>
        <v>0</v>
      </c>
      <c r="BB964" s="99">
        <f t="shared" ref="BB964:BB1027" si="79">BC964+BD964+BE964+BF964+BG964+BH964</f>
        <v>0</v>
      </c>
      <c r="BC964" s="99">
        <f>SUMIFS(通讯通路门店!$W:$W,通讯通路门店!$S:$S,$G964,通讯通路门店!$J:$J,"荣耀体验店")+SUMIFS(通讯通路门店!$W:$W,通讯通路门店!$S:$S,$G964,通讯通路门店!$J:$J,"荣耀授权专卖店")</f>
        <v>0</v>
      </c>
      <c r="BD964" s="99">
        <f>SUMIFS(通讯通路门店!$Z:$Z,通讯通路门店!$S:$S,$G964,通讯通路门店!$J:$J,"VIVO体验店")</f>
        <v>0</v>
      </c>
      <c r="BE964" s="99">
        <f>SUMIFS(通讯通路门店!$AB:$AB,通讯通路门店!$S:$S,$G964,通讯通路门店!$J:$J,"OPPO体验店")</f>
        <v>0</v>
      </c>
      <c r="BF964" s="99">
        <f>SUMIFS(通讯通路门店!$X:$X,通讯通路门店!$S:$S,$G964,通讯通路门店!$J:$J,"华为授权体验店")+SUMIFS(通讯通路门店!$AA:$AA,通讯通路门店!$S:$S,$G964,通讯通路门店!$J:$J,"华为堡垒店")</f>
        <v>0</v>
      </c>
      <c r="BG964" s="99">
        <f>SUMIFS(通讯通路门店!$Y:$Y,通讯通路门店!$S:$S,$G964,通讯通路门店!$J:$J,"小米体验店")</f>
        <v>0</v>
      </c>
      <c r="BH964" s="99">
        <f>SUMIFS(通讯通路门店!$AA:$AA,通讯通路门店!$S:$S,$G964,通讯通路门店!$J:$J,"苹果体验店")</f>
        <v>0</v>
      </c>
      <c r="BI964" s="99">
        <f>SUMIFS(通讯通路门店!$K:$K,通讯通路门店!$S:$S,$G964,通讯通路门店!$J:$J,"其他品牌专卖店")</f>
        <v>0</v>
      </c>
      <c r="BJ964" s="99">
        <f>SUMIFS(通讯通路门店!$AC:$AC,通讯通路门店!$S:$S,$G964)</f>
        <v>0</v>
      </c>
      <c r="BK964" s="99">
        <f>SUMIFS(通讯通路门店!$AD:$AD,通讯通路门店!$S:$S,$G964)</f>
        <v>0</v>
      </c>
      <c r="BL964" s="99">
        <f>SUMIFS(通讯通路门店!$AE:$AE,通讯通路门店!$S:$S,$G964)</f>
        <v>0</v>
      </c>
      <c r="BM964" s="99">
        <f>SUMIFS(通讯通路门店!$AF:$AF,通讯通路门店!$S:$S,$G964)</f>
        <v>0</v>
      </c>
      <c r="BN964" s="99">
        <f>SUMIFS(通讯通路门店!$AG:$AG,通讯通路门店!$S:$S,$G964)</f>
        <v>0</v>
      </c>
      <c r="BO964" s="99">
        <f>SUMIFS(通讯通路门店!$AH:$AH,通讯通路门店!$S:$S,$G964)</f>
        <v>0</v>
      </c>
      <c r="BP964" s="99">
        <f>SUMIFS(通讯通路门店!$AI:$AI,通讯通路门店!$S:$S,$G964)</f>
        <v>0</v>
      </c>
      <c r="BQ964" s="83"/>
    </row>
    <row r="965" spans="1:69">
      <c r="A965" s="99" t="str">
        <f>IFERROR(_xlfn.XLOOKUP($G965,通讯通路门店!$S$4:$S$993931,通讯通路门店!$A$4:$A$993931,0,0),"")</f>
        <v>海南省</v>
      </c>
      <c r="B965" s="99" t="str">
        <f>IFERROR(_xlfn.XLOOKUP($G965,通讯通路门店!$S$4:$S$993931,通讯通路门店!$B$4:$B$993931,0,0),"")</f>
        <v>东方市</v>
      </c>
      <c r="C965" s="99" t="str">
        <f>IFERROR(_xlfn.XLOOKUP($G965,通讯通路门店!$S$4:$S$993931,通讯通路门店!$C$4:$C$993931,0,0),"")</f>
        <v>东方市</v>
      </c>
      <c r="D965" s="99" t="str">
        <f>IFERROR(_xlfn.XLOOKUP($G965,通讯通路门店!$S$4:$S$993931,通讯通路门店!$D$4:$D$993931,0,0),"")</f>
        <v>八所镇</v>
      </c>
      <c r="E965" s="83"/>
      <c r="F965" s="83"/>
      <c r="G965" s="101"/>
      <c r="H965" s="102">
        <f>IFERROR(_xlfn.XLOOKUP($G965,通讯通路门店!$S$4:$S$993931,通讯通路门店!$R$4:$R$993931,0,0),"")</f>
        <v>0</v>
      </c>
      <c r="I965" s="83"/>
      <c r="J965" s="83"/>
      <c r="K965" s="83"/>
      <c r="L965" s="83"/>
      <c r="M965" s="83"/>
      <c r="N965" s="83"/>
      <c r="O965" s="83"/>
      <c r="P965" s="83"/>
      <c r="Q965" s="83"/>
      <c r="R965" s="83"/>
      <c r="S965" s="83"/>
      <c r="T965" s="83"/>
      <c r="U965" s="99">
        <f>COUNTIF(通讯通路门店!$S:$S,$G965)</f>
        <v>0</v>
      </c>
      <c r="V965" s="99">
        <f>COUNTIFS(通讯通路门店!$S:$S,$G965,通讯通路门店!$J:$J,"综合卖场")</f>
        <v>0</v>
      </c>
      <c r="W965" s="99">
        <f>SUMIFS(通讯通路门店!$AJ:$AJ,通讯通路门店!$S:$S,通讯客户沙盘!$G965)</f>
        <v>0</v>
      </c>
      <c r="X965" s="99">
        <f t="shared" si="75"/>
        <v>0</v>
      </c>
      <c r="Y965" s="99">
        <f>COUNTIFS(通讯通路门店!$S:$S,$G965,通讯通路门店!$J:$J,"荣耀体验店")+COUNTIFS(通讯通路门店!$S:$S,$G965,通讯通路门店!$J:$J,"荣耀授权专卖店")</f>
        <v>0</v>
      </c>
      <c r="Z965" s="99">
        <f>COUNTIFS(通讯通路门店!$S:$S,$G965,通讯通路门店!$J:$J,"VIVO体验店")</f>
        <v>0</v>
      </c>
      <c r="AA965" s="99">
        <f>COUNTIFS(通讯通路门店!$S:$S,$G965,通讯通路门店!$J:$J,"OPPO体验店")</f>
        <v>0</v>
      </c>
      <c r="AB965" s="99">
        <f>COUNTIFS(通讯通路门店!$S:$S,$G965,通讯通路门店!$J:$J,"华为授权体验店")+COUNTIFS(通讯通路门店!$S:$S,$G965,通讯通路门店!$J:$J,"华为堡垒店")</f>
        <v>0</v>
      </c>
      <c r="AC965" s="99">
        <f>COUNTIFS(通讯通路门店!$S:$S,$G965,通讯通路门店!$J:$J,"小米体验店")</f>
        <v>0</v>
      </c>
      <c r="AD965" s="99">
        <f>COUNTIFS(通讯通路门店!$S:$S,$G965,通讯通路门店!$J:$J,"苹果体验店")</f>
        <v>0</v>
      </c>
      <c r="AE965" s="99">
        <f>COUNTIFS(通讯通路门店!$S:$S,$G965,通讯通路门店!$J:$J,"其他品牌专卖店")</f>
        <v>0</v>
      </c>
      <c r="AF965" s="99">
        <f>SUMIFS(通讯通路门店!$BI:$BI,通讯通路门店!$S:$S,$G965)</f>
        <v>0</v>
      </c>
      <c r="AG965" s="99">
        <f>SUMIFS(通讯通路门店!$BH:$BH,通讯通路门店!$S:$S,$G965)</f>
        <v>0</v>
      </c>
      <c r="AH965" s="99">
        <f t="shared" si="76"/>
        <v>0</v>
      </c>
      <c r="AI965" s="99">
        <f>SUMIFS(通讯通路门店!$BB:$BB,通讯通路门店!$S:$S,$G965)</f>
        <v>0</v>
      </c>
      <c r="AJ965" s="99">
        <f>SUMIFS(通讯通路门店!$BE:$BE,通讯通路门店!$S:$S,$G965)</f>
        <v>0</v>
      </c>
      <c r="AK965" s="99">
        <f>SUMIFS(通讯通路门店!$BG:$BG,通讯通路门店!$S:$S,$G965)</f>
        <v>0</v>
      </c>
      <c r="AL965" s="99">
        <f>SUMIFS(通讯通路门店!$BC:$BC,通讯通路门店!$S:$S,$G965)</f>
        <v>0</v>
      </c>
      <c r="AM965" s="99">
        <f>SUMIFS(通讯通路门店!$BD:$BD,通讯通路门店!$S:$S,$G965)</f>
        <v>0</v>
      </c>
      <c r="AN965" s="99">
        <f>SUMIFS(通讯通路门店!$BF:$BF,通讯通路门店!$S:$S,$G965)</f>
        <v>0</v>
      </c>
      <c r="AO965" s="99">
        <f t="shared" si="77"/>
        <v>0</v>
      </c>
      <c r="AP965" s="99">
        <f>SUMIFS(通讯通路门店!$K:$K,通讯通路门店!$S:$S,$G965)</f>
        <v>0</v>
      </c>
      <c r="AQ965" s="83"/>
      <c r="AR965" s="99">
        <f>SUMIFS(通讯通路门店!$T:$T,通讯通路门店!$S:$S,$G965)</f>
        <v>0</v>
      </c>
      <c r="AS965" s="99">
        <f>SUMIFS(通讯通路门店!$U:$U,通讯通路门店!$S:$S,$G965)</f>
        <v>0</v>
      </c>
      <c r="AT965" s="99">
        <f>SUMIFS(通讯通路门店!$V:$V,通讯通路门店!$S:$S,$G965)</f>
        <v>0</v>
      </c>
      <c r="AU965" s="99">
        <f>SUMIFS(通讯通路门店!$W:$W,通讯通路门店!$S:$S,$G965)</f>
        <v>0</v>
      </c>
      <c r="AV965" s="99">
        <f>SUMIFS(通讯通路门店!$Z:$Z,通讯通路门店!$S:$S,$G965)</f>
        <v>0</v>
      </c>
      <c r="AW965" s="99">
        <f>SUMIFS(通讯通路门店!$AB:$AB,通讯通路门店!$S:$S,$G965)</f>
        <v>0</v>
      </c>
      <c r="AX965" s="99">
        <f>SUMIFS(通讯通路门店!$X:$X,通讯通路门店!$S:$S,$G965)</f>
        <v>0</v>
      </c>
      <c r="AY965" s="99">
        <f>SUMIFS(通讯通路门店!$Y:$Y,通讯通路门店!$S:$S,$G965)</f>
        <v>0</v>
      </c>
      <c r="AZ965" s="99">
        <f>SUMIFS(通讯通路门店!$AA:$AA,通讯通路门店!$S:$S,$G965)</f>
        <v>0</v>
      </c>
      <c r="BA965" s="99">
        <f t="shared" si="78"/>
        <v>0</v>
      </c>
      <c r="BB965" s="99">
        <f t="shared" si="79"/>
        <v>0</v>
      </c>
      <c r="BC965" s="99">
        <f>SUMIFS(通讯通路门店!$W:$W,通讯通路门店!$S:$S,$G965,通讯通路门店!$J:$J,"荣耀体验店")+SUMIFS(通讯通路门店!$W:$W,通讯通路门店!$S:$S,$G965,通讯通路门店!$J:$J,"荣耀授权专卖店")</f>
        <v>0</v>
      </c>
      <c r="BD965" s="99">
        <f>SUMIFS(通讯通路门店!$Z:$Z,通讯通路门店!$S:$S,$G965,通讯通路门店!$J:$J,"VIVO体验店")</f>
        <v>0</v>
      </c>
      <c r="BE965" s="99">
        <f>SUMIFS(通讯通路门店!$AB:$AB,通讯通路门店!$S:$S,$G965,通讯通路门店!$J:$J,"OPPO体验店")</f>
        <v>0</v>
      </c>
      <c r="BF965" s="99">
        <f>SUMIFS(通讯通路门店!$X:$X,通讯通路门店!$S:$S,$G965,通讯通路门店!$J:$J,"华为授权体验店")+SUMIFS(通讯通路门店!$AA:$AA,通讯通路门店!$S:$S,$G965,通讯通路门店!$J:$J,"华为堡垒店")</f>
        <v>0</v>
      </c>
      <c r="BG965" s="99">
        <f>SUMIFS(通讯通路门店!$Y:$Y,通讯通路门店!$S:$S,$G965,通讯通路门店!$J:$J,"小米体验店")</f>
        <v>0</v>
      </c>
      <c r="BH965" s="99">
        <f>SUMIFS(通讯通路门店!$AA:$AA,通讯通路门店!$S:$S,$G965,通讯通路门店!$J:$J,"苹果体验店")</f>
        <v>0</v>
      </c>
      <c r="BI965" s="99">
        <f>SUMIFS(通讯通路门店!$K:$K,通讯通路门店!$S:$S,$G965,通讯通路门店!$J:$J,"其他品牌专卖店")</f>
        <v>0</v>
      </c>
      <c r="BJ965" s="99">
        <f>SUMIFS(通讯通路门店!$AC:$AC,通讯通路门店!$S:$S,$G965)</f>
        <v>0</v>
      </c>
      <c r="BK965" s="99">
        <f>SUMIFS(通讯通路门店!$AD:$AD,通讯通路门店!$S:$S,$G965)</f>
        <v>0</v>
      </c>
      <c r="BL965" s="99">
        <f>SUMIFS(通讯通路门店!$AE:$AE,通讯通路门店!$S:$S,$G965)</f>
        <v>0</v>
      </c>
      <c r="BM965" s="99">
        <f>SUMIFS(通讯通路门店!$AF:$AF,通讯通路门店!$S:$S,$G965)</f>
        <v>0</v>
      </c>
      <c r="BN965" s="99">
        <f>SUMIFS(通讯通路门店!$AG:$AG,通讯通路门店!$S:$S,$G965)</f>
        <v>0</v>
      </c>
      <c r="BO965" s="99">
        <f>SUMIFS(通讯通路门店!$AH:$AH,通讯通路门店!$S:$S,$G965)</f>
        <v>0</v>
      </c>
      <c r="BP965" s="99">
        <f>SUMIFS(通讯通路门店!$AI:$AI,通讯通路门店!$S:$S,$G965)</f>
        <v>0</v>
      </c>
      <c r="BQ965" s="83"/>
    </row>
    <row r="966" spans="1:69">
      <c r="A966" s="99" t="str">
        <f>IFERROR(_xlfn.XLOOKUP($G966,通讯通路门店!$S$4:$S$993931,通讯通路门店!$A$4:$A$993931,0,0),"")</f>
        <v>海南省</v>
      </c>
      <c r="B966" s="99" t="str">
        <f>IFERROR(_xlfn.XLOOKUP($G966,通讯通路门店!$S$4:$S$993931,通讯通路门店!$B$4:$B$993931,0,0),"")</f>
        <v>东方市</v>
      </c>
      <c r="C966" s="99" t="str">
        <f>IFERROR(_xlfn.XLOOKUP($G966,通讯通路门店!$S$4:$S$993931,通讯通路门店!$C$4:$C$993931,0,0),"")</f>
        <v>东方市</v>
      </c>
      <c r="D966" s="99" t="str">
        <f>IFERROR(_xlfn.XLOOKUP($G966,通讯通路门店!$S$4:$S$993931,通讯通路门店!$D$4:$D$993931,0,0),"")</f>
        <v>八所镇</v>
      </c>
      <c r="E966" s="83"/>
      <c r="F966" s="83"/>
      <c r="G966" s="101"/>
      <c r="H966" s="102">
        <f>IFERROR(_xlfn.XLOOKUP($G966,通讯通路门店!$S$4:$S$993931,通讯通路门店!$R$4:$R$993931,0,0),"")</f>
        <v>0</v>
      </c>
      <c r="I966" s="83"/>
      <c r="J966" s="83"/>
      <c r="K966" s="83"/>
      <c r="L966" s="83"/>
      <c r="M966" s="83"/>
      <c r="N966" s="83"/>
      <c r="O966" s="83"/>
      <c r="P966" s="83"/>
      <c r="Q966" s="83"/>
      <c r="R966" s="83"/>
      <c r="S966" s="83"/>
      <c r="T966" s="83"/>
      <c r="U966" s="99">
        <f>COUNTIF(通讯通路门店!$S:$S,$G966)</f>
        <v>0</v>
      </c>
      <c r="V966" s="99">
        <f>COUNTIFS(通讯通路门店!$S:$S,$G966,通讯通路门店!$J:$J,"综合卖场")</f>
        <v>0</v>
      </c>
      <c r="W966" s="99">
        <f>SUMIFS(通讯通路门店!$AJ:$AJ,通讯通路门店!$S:$S,通讯客户沙盘!$G966)</f>
        <v>0</v>
      </c>
      <c r="X966" s="99">
        <f t="shared" si="75"/>
        <v>0</v>
      </c>
      <c r="Y966" s="99">
        <f>COUNTIFS(通讯通路门店!$S:$S,$G966,通讯通路门店!$J:$J,"荣耀体验店")+COUNTIFS(通讯通路门店!$S:$S,$G966,通讯通路门店!$J:$J,"荣耀授权专卖店")</f>
        <v>0</v>
      </c>
      <c r="Z966" s="99">
        <f>COUNTIFS(通讯通路门店!$S:$S,$G966,通讯通路门店!$J:$J,"VIVO体验店")</f>
        <v>0</v>
      </c>
      <c r="AA966" s="99">
        <f>COUNTIFS(通讯通路门店!$S:$S,$G966,通讯通路门店!$J:$J,"OPPO体验店")</f>
        <v>0</v>
      </c>
      <c r="AB966" s="99">
        <f>COUNTIFS(通讯通路门店!$S:$S,$G966,通讯通路门店!$J:$J,"华为授权体验店")+COUNTIFS(通讯通路门店!$S:$S,$G966,通讯通路门店!$J:$J,"华为堡垒店")</f>
        <v>0</v>
      </c>
      <c r="AC966" s="99">
        <f>COUNTIFS(通讯通路门店!$S:$S,$G966,通讯通路门店!$J:$J,"小米体验店")</f>
        <v>0</v>
      </c>
      <c r="AD966" s="99">
        <f>COUNTIFS(通讯通路门店!$S:$S,$G966,通讯通路门店!$J:$J,"苹果体验店")</f>
        <v>0</v>
      </c>
      <c r="AE966" s="99">
        <f>COUNTIFS(通讯通路门店!$S:$S,$G966,通讯通路门店!$J:$J,"其他品牌专卖店")</f>
        <v>0</v>
      </c>
      <c r="AF966" s="99">
        <f>SUMIFS(通讯通路门店!$BI:$BI,通讯通路门店!$S:$S,$G966)</f>
        <v>0</v>
      </c>
      <c r="AG966" s="99">
        <f>SUMIFS(通讯通路门店!$BH:$BH,通讯通路门店!$S:$S,$G966)</f>
        <v>0</v>
      </c>
      <c r="AH966" s="99">
        <f t="shared" si="76"/>
        <v>0</v>
      </c>
      <c r="AI966" s="99">
        <f>SUMIFS(通讯通路门店!$BB:$BB,通讯通路门店!$S:$S,$G966)</f>
        <v>0</v>
      </c>
      <c r="AJ966" s="99">
        <f>SUMIFS(通讯通路门店!$BE:$BE,通讯通路门店!$S:$S,$G966)</f>
        <v>0</v>
      </c>
      <c r="AK966" s="99">
        <f>SUMIFS(通讯通路门店!$BG:$BG,通讯通路门店!$S:$S,$G966)</f>
        <v>0</v>
      </c>
      <c r="AL966" s="99">
        <f>SUMIFS(通讯通路门店!$BC:$BC,通讯通路门店!$S:$S,$G966)</f>
        <v>0</v>
      </c>
      <c r="AM966" s="99">
        <f>SUMIFS(通讯通路门店!$BD:$BD,通讯通路门店!$S:$S,$G966)</f>
        <v>0</v>
      </c>
      <c r="AN966" s="99">
        <f>SUMIFS(通讯通路门店!$BF:$BF,通讯通路门店!$S:$S,$G966)</f>
        <v>0</v>
      </c>
      <c r="AO966" s="99">
        <f t="shared" si="77"/>
        <v>0</v>
      </c>
      <c r="AP966" s="99">
        <f>SUMIFS(通讯通路门店!$K:$K,通讯通路门店!$S:$S,$G966)</f>
        <v>0</v>
      </c>
      <c r="AQ966" s="83"/>
      <c r="AR966" s="99">
        <f>SUMIFS(通讯通路门店!$T:$T,通讯通路门店!$S:$S,$G966)</f>
        <v>0</v>
      </c>
      <c r="AS966" s="99">
        <f>SUMIFS(通讯通路门店!$U:$U,通讯通路门店!$S:$S,$G966)</f>
        <v>0</v>
      </c>
      <c r="AT966" s="99">
        <f>SUMIFS(通讯通路门店!$V:$V,通讯通路门店!$S:$S,$G966)</f>
        <v>0</v>
      </c>
      <c r="AU966" s="99">
        <f>SUMIFS(通讯通路门店!$W:$W,通讯通路门店!$S:$S,$G966)</f>
        <v>0</v>
      </c>
      <c r="AV966" s="99">
        <f>SUMIFS(通讯通路门店!$Z:$Z,通讯通路门店!$S:$S,$G966)</f>
        <v>0</v>
      </c>
      <c r="AW966" s="99">
        <f>SUMIFS(通讯通路门店!$AB:$AB,通讯通路门店!$S:$S,$G966)</f>
        <v>0</v>
      </c>
      <c r="AX966" s="99">
        <f>SUMIFS(通讯通路门店!$X:$X,通讯通路门店!$S:$S,$G966)</f>
        <v>0</v>
      </c>
      <c r="AY966" s="99">
        <f>SUMIFS(通讯通路门店!$Y:$Y,通讯通路门店!$S:$S,$G966)</f>
        <v>0</v>
      </c>
      <c r="AZ966" s="99">
        <f>SUMIFS(通讯通路门店!$AA:$AA,通讯通路门店!$S:$S,$G966)</f>
        <v>0</v>
      </c>
      <c r="BA966" s="99">
        <f t="shared" si="78"/>
        <v>0</v>
      </c>
      <c r="BB966" s="99">
        <f t="shared" si="79"/>
        <v>0</v>
      </c>
      <c r="BC966" s="99">
        <f>SUMIFS(通讯通路门店!$W:$W,通讯通路门店!$S:$S,$G966,通讯通路门店!$J:$J,"荣耀体验店")+SUMIFS(通讯通路门店!$W:$W,通讯通路门店!$S:$S,$G966,通讯通路门店!$J:$J,"荣耀授权专卖店")</f>
        <v>0</v>
      </c>
      <c r="BD966" s="99">
        <f>SUMIFS(通讯通路门店!$Z:$Z,通讯通路门店!$S:$S,$G966,通讯通路门店!$J:$J,"VIVO体验店")</f>
        <v>0</v>
      </c>
      <c r="BE966" s="99">
        <f>SUMIFS(通讯通路门店!$AB:$AB,通讯通路门店!$S:$S,$G966,通讯通路门店!$J:$J,"OPPO体验店")</f>
        <v>0</v>
      </c>
      <c r="BF966" s="99">
        <f>SUMIFS(通讯通路门店!$X:$X,通讯通路门店!$S:$S,$G966,通讯通路门店!$J:$J,"华为授权体验店")+SUMIFS(通讯通路门店!$AA:$AA,通讯通路门店!$S:$S,$G966,通讯通路门店!$J:$J,"华为堡垒店")</f>
        <v>0</v>
      </c>
      <c r="BG966" s="99">
        <f>SUMIFS(通讯通路门店!$Y:$Y,通讯通路门店!$S:$S,$G966,通讯通路门店!$J:$J,"小米体验店")</f>
        <v>0</v>
      </c>
      <c r="BH966" s="99">
        <f>SUMIFS(通讯通路门店!$AA:$AA,通讯通路门店!$S:$S,$G966,通讯通路门店!$J:$J,"苹果体验店")</f>
        <v>0</v>
      </c>
      <c r="BI966" s="99">
        <f>SUMIFS(通讯通路门店!$K:$K,通讯通路门店!$S:$S,$G966,通讯通路门店!$J:$J,"其他品牌专卖店")</f>
        <v>0</v>
      </c>
      <c r="BJ966" s="99">
        <f>SUMIFS(通讯通路门店!$AC:$AC,通讯通路门店!$S:$S,$G966)</f>
        <v>0</v>
      </c>
      <c r="BK966" s="99">
        <f>SUMIFS(通讯通路门店!$AD:$AD,通讯通路门店!$S:$S,$G966)</f>
        <v>0</v>
      </c>
      <c r="BL966" s="99">
        <f>SUMIFS(通讯通路门店!$AE:$AE,通讯通路门店!$S:$S,$G966)</f>
        <v>0</v>
      </c>
      <c r="BM966" s="99">
        <f>SUMIFS(通讯通路门店!$AF:$AF,通讯通路门店!$S:$S,$G966)</f>
        <v>0</v>
      </c>
      <c r="BN966" s="99">
        <f>SUMIFS(通讯通路门店!$AG:$AG,通讯通路门店!$S:$S,$G966)</f>
        <v>0</v>
      </c>
      <c r="BO966" s="99">
        <f>SUMIFS(通讯通路门店!$AH:$AH,通讯通路门店!$S:$S,$G966)</f>
        <v>0</v>
      </c>
      <c r="BP966" s="99">
        <f>SUMIFS(通讯通路门店!$AI:$AI,通讯通路门店!$S:$S,$G966)</f>
        <v>0</v>
      </c>
      <c r="BQ966" s="83"/>
    </row>
    <row r="967" spans="1:69">
      <c r="A967" s="99" t="str">
        <f>IFERROR(_xlfn.XLOOKUP($G967,通讯通路门店!$S$4:$S$993931,通讯通路门店!$A$4:$A$993931,0,0),"")</f>
        <v>海南省</v>
      </c>
      <c r="B967" s="99" t="str">
        <f>IFERROR(_xlfn.XLOOKUP($G967,通讯通路门店!$S$4:$S$993931,通讯通路门店!$B$4:$B$993931,0,0),"")</f>
        <v>东方市</v>
      </c>
      <c r="C967" s="99" t="str">
        <f>IFERROR(_xlfn.XLOOKUP($G967,通讯通路门店!$S$4:$S$993931,通讯通路门店!$C$4:$C$993931,0,0),"")</f>
        <v>东方市</v>
      </c>
      <c r="D967" s="99" t="str">
        <f>IFERROR(_xlfn.XLOOKUP($G967,通讯通路门店!$S$4:$S$993931,通讯通路门店!$D$4:$D$993931,0,0),"")</f>
        <v>八所镇</v>
      </c>
      <c r="E967" s="83"/>
      <c r="F967" s="83"/>
      <c r="G967" s="101"/>
      <c r="H967" s="102">
        <f>IFERROR(_xlfn.XLOOKUP($G967,通讯通路门店!$S$4:$S$993931,通讯通路门店!$R$4:$R$993931,0,0),"")</f>
        <v>0</v>
      </c>
      <c r="I967" s="83"/>
      <c r="J967" s="83"/>
      <c r="K967" s="83"/>
      <c r="L967" s="83"/>
      <c r="M967" s="83"/>
      <c r="N967" s="83"/>
      <c r="O967" s="83"/>
      <c r="P967" s="83"/>
      <c r="Q967" s="83"/>
      <c r="R967" s="83"/>
      <c r="S967" s="83"/>
      <c r="T967" s="83"/>
      <c r="U967" s="99">
        <f>COUNTIF(通讯通路门店!$S:$S,$G967)</f>
        <v>0</v>
      </c>
      <c r="V967" s="99">
        <f>COUNTIFS(通讯通路门店!$S:$S,$G967,通讯通路门店!$J:$J,"综合卖场")</f>
        <v>0</v>
      </c>
      <c r="W967" s="99">
        <f>SUMIFS(通讯通路门店!$AJ:$AJ,通讯通路门店!$S:$S,通讯客户沙盘!$G967)</f>
        <v>0</v>
      </c>
      <c r="X967" s="99">
        <f t="shared" si="75"/>
        <v>0</v>
      </c>
      <c r="Y967" s="99">
        <f>COUNTIFS(通讯通路门店!$S:$S,$G967,通讯通路门店!$J:$J,"荣耀体验店")+COUNTIFS(通讯通路门店!$S:$S,$G967,通讯通路门店!$J:$J,"荣耀授权专卖店")</f>
        <v>0</v>
      </c>
      <c r="Z967" s="99">
        <f>COUNTIFS(通讯通路门店!$S:$S,$G967,通讯通路门店!$J:$J,"VIVO体验店")</f>
        <v>0</v>
      </c>
      <c r="AA967" s="99">
        <f>COUNTIFS(通讯通路门店!$S:$S,$G967,通讯通路门店!$J:$J,"OPPO体验店")</f>
        <v>0</v>
      </c>
      <c r="AB967" s="99">
        <f>COUNTIFS(通讯通路门店!$S:$S,$G967,通讯通路门店!$J:$J,"华为授权体验店")+COUNTIFS(通讯通路门店!$S:$S,$G967,通讯通路门店!$J:$J,"华为堡垒店")</f>
        <v>0</v>
      </c>
      <c r="AC967" s="99">
        <f>COUNTIFS(通讯通路门店!$S:$S,$G967,通讯通路门店!$J:$J,"小米体验店")</f>
        <v>0</v>
      </c>
      <c r="AD967" s="99">
        <f>COUNTIFS(通讯通路门店!$S:$S,$G967,通讯通路门店!$J:$J,"苹果体验店")</f>
        <v>0</v>
      </c>
      <c r="AE967" s="99">
        <f>COUNTIFS(通讯通路门店!$S:$S,$G967,通讯通路门店!$J:$J,"其他品牌专卖店")</f>
        <v>0</v>
      </c>
      <c r="AF967" s="99">
        <f>SUMIFS(通讯通路门店!$BI:$BI,通讯通路门店!$S:$S,$G967)</f>
        <v>0</v>
      </c>
      <c r="AG967" s="99">
        <f>SUMIFS(通讯通路门店!$BH:$BH,通讯通路门店!$S:$S,$G967)</f>
        <v>0</v>
      </c>
      <c r="AH967" s="99">
        <f t="shared" si="76"/>
        <v>0</v>
      </c>
      <c r="AI967" s="99">
        <f>SUMIFS(通讯通路门店!$BB:$BB,通讯通路门店!$S:$S,$G967)</f>
        <v>0</v>
      </c>
      <c r="AJ967" s="99">
        <f>SUMIFS(通讯通路门店!$BE:$BE,通讯通路门店!$S:$S,$G967)</f>
        <v>0</v>
      </c>
      <c r="AK967" s="99">
        <f>SUMIFS(通讯通路门店!$BG:$BG,通讯通路门店!$S:$S,$G967)</f>
        <v>0</v>
      </c>
      <c r="AL967" s="99">
        <f>SUMIFS(通讯通路门店!$BC:$BC,通讯通路门店!$S:$S,$G967)</f>
        <v>0</v>
      </c>
      <c r="AM967" s="99">
        <f>SUMIFS(通讯通路门店!$BD:$BD,通讯通路门店!$S:$S,$G967)</f>
        <v>0</v>
      </c>
      <c r="AN967" s="99">
        <f>SUMIFS(通讯通路门店!$BF:$BF,通讯通路门店!$S:$S,$G967)</f>
        <v>0</v>
      </c>
      <c r="AO967" s="99">
        <f t="shared" si="77"/>
        <v>0</v>
      </c>
      <c r="AP967" s="99">
        <f>SUMIFS(通讯通路门店!$K:$K,通讯通路门店!$S:$S,$G967)</f>
        <v>0</v>
      </c>
      <c r="AQ967" s="83"/>
      <c r="AR967" s="99">
        <f>SUMIFS(通讯通路门店!$T:$T,通讯通路门店!$S:$S,$G967)</f>
        <v>0</v>
      </c>
      <c r="AS967" s="99">
        <f>SUMIFS(通讯通路门店!$U:$U,通讯通路门店!$S:$S,$G967)</f>
        <v>0</v>
      </c>
      <c r="AT967" s="99">
        <f>SUMIFS(通讯通路门店!$V:$V,通讯通路门店!$S:$S,$G967)</f>
        <v>0</v>
      </c>
      <c r="AU967" s="99">
        <f>SUMIFS(通讯通路门店!$W:$W,通讯通路门店!$S:$S,$G967)</f>
        <v>0</v>
      </c>
      <c r="AV967" s="99">
        <f>SUMIFS(通讯通路门店!$Z:$Z,通讯通路门店!$S:$S,$G967)</f>
        <v>0</v>
      </c>
      <c r="AW967" s="99">
        <f>SUMIFS(通讯通路门店!$AB:$AB,通讯通路门店!$S:$S,$G967)</f>
        <v>0</v>
      </c>
      <c r="AX967" s="99">
        <f>SUMIFS(通讯通路门店!$X:$X,通讯通路门店!$S:$S,$G967)</f>
        <v>0</v>
      </c>
      <c r="AY967" s="99">
        <f>SUMIFS(通讯通路门店!$Y:$Y,通讯通路门店!$S:$S,$G967)</f>
        <v>0</v>
      </c>
      <c r="AZ967" s="99">
        <f>SUMIFS(通讯通路门店!$AA:$AA,通讯通路门店!$S:$S,$G967)</f>
        <v>0</v>
      </c>
      <c r="BA967" s="99">
        <f t="shared" si="78"/>
        <v>0</v>
      </c>
      <c r="BB967" s="99">
        <f t="shared" si="79"/>
        <v>0</v>
      </c>
      <c r="BC967" s="99">
        <f>SUMIFS(通讯通路门店!$W:$W,通讯通路门店!$S:$S,$G967,通讯通路门店!$J:$J,"荣耀体验店")+SUMIFS(通讯通路门店!$W:$W,通讯通路门店!$S:$S,$G967,通讯通路门店!$J:$J,"荣耀授权专卖店")</f>
        <v>0</v>
      </c>
      <c r="BD967" s="99">
        <f>SUMIFS(通讯通路门店!$Z:$Z,通讯通路门店!$S:$S,$G967,通讯通路门店!$J:$J,"VIVO体验店")</f>
        <v>0</v>
      </c>
      <c r="BE967" s="99">
        <f>SUMIFS(通讯通路门店!$AB:$AB,通讯通路门店!$S:$S,$G967,通讯通路门店!$J:$J,"OPPO体验店")</f>
        <v>0</v>
      </c>
      <c r="BF967" s="99">
        <f>SUMIFS(通讯通路门店!$X:$X,通讯通路门店!$S:$S,$G967,通讯通路门店!$J:$J,"华为授权体验店")+SUMIFS(通讯通路门店!$AA:$AA,通讯通路门店!$S:$S,$G967,通讯通路门店!$J:$J,"华为堡垒店")</f>
        <v>0</v>
      </c>
      <c r="BG967" s="99">
        <f>SUMIFS(通讯通路门店!$Y:$Y,通讯通路门店!$S:$S,$G967,通讯通路门店!$J:$J,"小米体验店")</f>
        <v>0</v>
      </c>
      <c r="BH967" s="99">
        <f>SUMIFS(通讯通路门店!$AA:$AA,通讯通路门店!$S:$S,$G967,通讯通路门店!$J:$J,"苹果体验店")</f>
        <v>0</v>
      </c>
      <c r="BI967" s="99">
        <f>SUMIFS(通讯通路门店!$K:$K,通讯通路门店!$S:$S,$G967,通讯通路门店!$J:$J,"其他品牌专卖店")</f>
        <v>0</v>
      </c>
      <c r="BJ967" s="99">
        <f>SUMIFS(通讯通路门店!$AC:$AC,通讯通路门店!$S:$S,$G967)</f>
        <v>0</v>
      </c>
      <c r="BK967" s="99">
        <f>SUMIFS(通讯通路门店!$AD:$AD,通讯通路门店!$S:$S,$G967)</f>
        <v>0</v>
      </c>
      <c r="BL967" s="99">
        <f>SUMIFS(通讯通路门店!$AE:$AE,通讯通路门店!$S:$S,$G967)</f>
        <v>0</v>
      </c>
      <c r="BM967" s="99">
        <f>SUMIFS(通讯通路门店!$AF:$AF,通讯通路门店!$S:$S,$G967)</f>
        <v>0</v>
      </c>
      <c r="BN967" s="99">
        <f>SUMIFS(通讯通路门店!$AG:$AG,通讯通路门店!$S:$S,$G967)</f>
        <v>0</v>
      </c>
      <c r="BO967" s="99">
        <f>SUMIFS(通讯通路门店!$AH:$AH,通讯通路门店!$S:$S,$G967)</f>
        <v>0</v>
      </c>
      <c r="BP967" s="99">
        <f>SUMIFS(通讯通路门店!$AI:$AI,通讯通路门店!$S:$S,$G967)</f>
        <v>0</v>
      </c>
      <c r="BQ967" s="83"/>
    </row>
    <row r="968" spans="1:69">
      <c r="A968" s="99" t="str">
        <f>IFERROR(_xlfn.XLOOKUP($G968,通讯通路门店!$S$4:$S$993931,通讯通路门店!$A$4:$A$993931,0,0),"")</f>
        <v>海南省</v>
      </c>
      <c r="B968" s="99" t="str">
        <f>IFERROR(_xlfn.XLOOKUP($G968,通讯通路门店!$S$4:$S$993931,通讯通路门店!$B$4:$B$993931,0,0),"")</f>
        <v>东方市</v>
      </c>
      <c r="C968" s="99" t="str">
        <f>IFERROR(_xlfn.XLOOKUP($G968,通讯通路门店!$S$4:$S$993931,通讯通路门店!$C$4:$C$993931,0,0),"")</f>
        <v>东方市</v>
      </c>
      <c r="D968" s="99" t="str">
        <f>IFERROR(_xlfn.XLOOKUP($G968,通讯通路门店!$S$4:$S$993931,通讯通路门店!$D$4:$D$993931,0,0),"")</f>
        <v>八所镇</v>
      </c>
      <c r="E968" s="83"/>
      <c r="F968" s="83"/>
      <c r="G968" s="101"/>
      <c r="H968" s="102">
        <f>IFERROR(_xlfn.XLOOKUP($G968,通讯通路门店!$S$4:$S$993931,通讯通路门店!$R$4:$R$993931,0,0),"")</f>
        <v>0</v>
      </c>
      <c r="I968" s="83"/>
      <c r="J968" s="83"/>
      <c r="K968" s="83"/>
      <c r="L968" s="83"/>
      <c r="M968" s="83"/>
      <c r="N968" s="83"/>
      <c r="O968" s="83"/>
      <c r="P968" s="83"/>
      <c r="Q968" s="83"/>
      <c r="R968" s="83"/>
      <c r="S968" s="83"/>
      <c r="T968" s="83"/>
      <c r="U968" s="99">
        <f>COUNTIF(通讯通路门店!$S:$S,$G968)</f>
        <v>0</v>
      </c>
      <c r="V968" s="99">
        <f>COUNTIFS(通讯通路门店!$S:$S,$G968,通讯通路门店!$J:$J,"综合卖场")</f>
        <v>0</v>
      </c>
      <c r="W968" s="99">
        <f>SUMIFS(通讯通路门店!$AJ:$AJ,通讯通路门店!$S:$S,通讯客户沙盘!$G968)</f>
        <v>0</v>
      </c>
      <c r="X968" s="99">
        <f t="shared" si="75"/>
        <v>0</v>
      </c>
      <c r="Y968" s="99">
        <f>COUNTIFS(通讯通路门店!$S:$S,$G968,通讯通路门店!$J:$J,"荣耀体验店")+COUNTIFS(通讯通路门店!$S:$S,$G968,通讯通路门店!$J:$J,"荣耀授权专卖店")</f>
        <v>0</v>
      </c>
      <c r="Z968" s="99">
        <f>COUNTIFS(通讯通路门店!$S:$S,$G968,通讯通路门店!$J:$J,"VIVO体验店")</f>
        <v>0</v>
      </c>
      <c r="AA968" s="99">
        <f>COUNTIFS(通讯通路门店!$S:$S,$G968,通讯通路门店!$J:$J,"OPPO体验店")</f>
        <v>0</v>
      </c>
      <c r="AB968" s="99">
        <f>COUNTIFS(通讯通路门店!$S:$S,$G968,通讯通路门店!$J:$J,"华为授权体验店")+COUNTIFS(通讯通路门店!$S:$S,$G968,通讯通路门店!$J:$J,"华为堡垒店")</f>
        <v>0</v>
      </c>
      <c r="AC968" s="99">
        <f>COUNTIFS(通讯通路门店!$S:$S,$G968,通讯通路门店!$J:$J,"小米体验店")</f>
        <v>0</v>
      </c>
      <c r="AD968" s="99">
        <f>COUNTIFS(通讯通路门店!$S:$S,$G968,通讯通路门店!$J:$J,"苹果体验店")</f>
        <v>0</v>
      </c>
      <c r="AE968" s="99">
        <f>COUNTIFS(通讯通路门店!$S:$S,$G968,通讯通路门店!$J:$J,"其他品牌专卖店")</f>
        <v>0</v>
      </c>
      <c r="AF968" s="99">
        <f>SUMIFS(通讯通路门店!$BI:$BI,通讯通路门店!$S:$S,$G968)</f>
        <v>0</v>
      </c>
      <c r="AG968" s="99">
        <f>SUMIFS(通讯通路门店!$BH:$BH,通讯通路门店!$S:$S,$G968)</f>
        <v>0</v>
      </c>
      <c r="AH968" s="99">
        <f t="shared" si="76"/>
        <v>0</v>
      </c>
      <c r="AI968" s="99">
        <f>SUMIFS(通讯通路门店!$BB:$BB,通讯通路门店!$S:$S,$G968)</f>
        <v>0</v>
      </c>
      <c r="AJ968" s="99">
        <f>SUMIFS(通讯通路门店!$BE:$BE,通讯通路门店!$S:$S,$G968)</f>
        <v>0</v>
      </c>
      <c r="AK968" s="99">
        <f>SUMIFS(通讯通路门店!$BG:$BG,通讯通路门店!$S:$S,$G968)</f>
        <v>0</v>
      </c>
      <c r="AL968" s="99">
        <f>SUMIFS(通讯通路门店!$BC:$BC,通讯通路门店!$S:$S,$G968)</f>
        <v>0</v>
      </c>
      <c r="AM968" s="99">
        <f>SUMIFS(通讯通路门店!$BD:$BD,通讯通路门店!$S:$S,$G968)</f>
        <v>0</v>
      </c>
      <c r="AN968" s="99">
        <f>SUMIFS(通讯通路门店!$BF:$BF,通讯通路门店!$S:$S,$G968)</f>
        <v>0</v>
      </c>
      <c r="AO968" s="99">
        <f t="shared" si="77"/>
        <v>0</v>
      </c>
      <c r="AP968" s="99">
        <f>SUMIFS(通讯通路门店!$K:$K,通讯通路门店!$S:$S,$G968)</f>
        <v>0</v>
      </c>
      <c r="AQ968" s="83"/>
      <c r="AR968" s="99">
        <f>SUMIFS(通讯通路门店!$T:$T,通讯通路门店!$S:$S,$G968)</f>
        <v>0</v>
      </c>
      <c r="AS968" s="99">
        <f>SUMIFS(通讯通路门店!$U:$U,通讯通路门店!$S:$S,$G968)</f>
        <v>0</v>
      </c>
      <c r="AT968" s="99">
        <f>SUMIFS(通讯通路门店!$V:$V,通讯通路门店!$S:$S,$G968)</f>
        <v>0</v>
      </c>
      <c r="AU968" s="99">
        <f>SUMIFS(通讯通路门店!$W:$W,通讯通路门店!$S:$S,$G968)</f>
        <v>0</v>
      </c>
      <c r="AV968" s="99">
        <f>SUMIFS(通讯通路门店!$Z:$Z,通讯通路门店!$S:$S,$G968)</f>
        <v>0</v>
      </c>
      <c r="AW968" s="99">
        <f>SUMIFS(通讯通路门店!$AB:$AB,通讯通路门店!$S:$S,$G968)</f>
        <v>0</v>
      </c>
      <c r="AX968" s="99">
        <f>SUMIFS(通讯通路门店!$X:$X,通讯通路门店!$S:$S,$G968)</f>
        <v>0</v>
      </c>
      <c r="AY968" s="99">
        <f>SUMIFS(通讯通路门店!$Y:$Y,通讯通路门店!$S:$S,$G968)</f>
        <v>0</v>
      </c>
      <c r="AZ968" s="99">
        <f>SUMIFS(通讯通路门店!$AA:$AA,通讯通路门店!$S:$S,$G968)</f>
        <v>0</v>
      </c>
      <c r="BA968" s="99">
        <f t="shared" si="78"/>
        <v>0</v>
      </c>
      <c r="BB968" s="99">
        <f t="shared" si="79"/>
        <v>0</v>
      </c>
      <c r="BC968" s="99">
        <f>SUMIFS(通讯通路门店!$W:$W,通讯通路门店!$S:$S,$G968,通讯通路门店!$J:$J,"荣耀体验店")+SUMIFS(通讯通路门店!$W:$W,通讯通路门店!$S:$S,$G968,通讯通路门店!$J:$J,"荣耀授权专卖店")</f>
        <v>0</v>
      </c>
      <c r="BD968" s="99">
        <f>SUMIFS(通讯通路门店!$Z:$Z,通讯通路门店!$S:$S,$G968,通讯通路门店!$J:$J,"VIVO体验店")</f>
        <v>0</v>
      </c>
      <c r="BE968" s="99">
        <f>SUMIFS(通讯通路门店!$AB:$AB,通讯通路门店!$S:$S,$G968,通讯通路门店!$J:$J,"OPPO体验店")</f>
        <v>0</v>
      </c>
      <c r="BF968" s="99">
        <f>SUMIFS(通讯通路门店!$X:$X,通讯通路门店!$S:$S,$G968,通讯通路门店!$J:$J,"华为授权体验店")+SUMIFS(通讯通路门店!$AA:$AA,通讯通路门店!$S:$S,$G968,通讯通路门店!$J:$J,"华为堡垒店")</f>
        <v>0</v>
      </c>
      <c r="BG968" s="99">
        <f>SUMIFS(通讯通路门店!$Y:$Y,通讯通路门店!$S:$S,$G968,通讯通路门店!$J:$J,"小米体验店")</f>
        <v>0</v>
      </c>
      <c r="BH968" s="99">
        <f>SUMIFS(通讯通路门店!$AA:$AA,通讯通路门店!$S:$S,$G968,通讯通路门店!$J:$J,"苹果体验店")</f>
        <v>0</v>
      </c>
      <c r="BI968" s="99">
        <f>SUMIFS(通讯通路门店!$K:$K,通讯通路门店!$S:$S,$G968,通讯通路门店!$J:$J,"其他品牌专卖店")</f>
        <v>0</v>
      </c>
      <c r="BJ968" s="99">
        <f>SUMIFS(通讯通路门店!$AC:$AC,通讯通路门店!$S:$S,$G968)</f>
        <v>0</v>
      </c>
      <c r="BK968" s="99">
        <f>SUMIFS(通讯通路门店!$AD:$AD,通讯通路门店!$S:$S,$G968)</f>
        <v>0</v>
      </c>
      <c r="BL968" s="99">
        <f>SUMIFS(通讯通路门店!$AE:$AE,通讯通路门店!$S:$S,$G968)</f>
        <v>0</v>
      </c>
      <c r="BM968" s="99">
        <f>SUMIFS(通讯通路门店!$AF:$AF,通讯通路门店!$S:$S,$G968)</f>
        <v>0</v>
      </c>
      <c r="BN968" s="99">
        <f>SUMIFS(通讯通路门店!$AG:$AG,通讯通路门店!$S:$S,$G968)</f>
        <v>0</v>
      </c>
      <c r="BO968" s="99">
        <f>SUMIFS(通讯通路门店!$AH:$AH,通讯通路门店!$S:$S,$G968)</f>
        <v>0</v>
      </c>
      <c r="BP968" s="99">
        <f>SUMIFS(通讯通路门店!$AI:$AI,通讯通路门店!$S:$S,$G968)</f>
        <v>0</v>
      </c>
      <c r="BQ968" s="83"/>
    </row>
    <row r="969" spans="1:69">
      <c r="A969" s="99" t="str">
        <f>IFERROR(_xlfn.XLOOKUP($G969,通讯通路门店!$S$4:$S$993931,通讯通路门店!$A$4:$A$993931,0,0),"")</f>
        <v>海南省</v>
      </c>
      <c r="B969" s="99" t="str">
        <f>IFERROR(_xlfn.XLOOKUP($G969,通讯通路门店!$S$4:$S$993931,通讯通路门店!$B$4:$B$993931,0,0),"")</f>
        <v>东方市</v>
      </c>
      <c r="C969" s="99" t="str">
        <f>IFERROR(_xlfn.XLOOKUP($G969,通讯通路门店!$S$4:$S$993931,通讯通路门店!$C$4:$C$993931,0,0),"")</f>
        <v>东方市</v>
      </c>
      <c r="D969" s="99" t="str">
        <f>IFERROR(_xlfn.XLOOKUP($G969,通讯通路门店!$S$4:$S$993931,通讯通路门店!$D$4:$D$993931,0,0),"")</f>
        <v>八所镇</v>
      </c>
      <c r="E969" s="83"/>
      <c r="F969" s="83"/>
      <c r="G969" s="101"/>
      <c r="H969" s="102">
        <f>IFERROR(_xlfn.XLOOKUP($G969,通讯通路门店!$S$4:$S$993931,通讯通路门店!$R$4:$R$993931,0,0),"")</f>
        <v>0</v>
      </c>
      <c r="I969" s="83"/>
      <c r="J969" s="83"/>
      <c r="K969" s="83"/>
      <c r="L969" s="83"/>
      <c r="M969" s="83"/>
      <c r="N969" s="83"/>
      <c r="O969" s="83"/>
      <c r="P969" s="83"/>
      <c r="Q969" s="83"/>
      <c r="R969" s="83"/>
      <c r="S969" s="83"/>
      <c r="T969" s="83"/>
      <c r="U969" s="99">
        <f>COUNTIF(通讯通路门店!$S:$S,$G969)</f>
        <v>0</v>
      </c>
      <c r="V969" s="99">
        <f>COUNTIFS(通讯通路门店!$S:$S,$G969,通讯通路门店!$J:$J,"综合卖场")</f>
        <v>0</v>
      </c>
      <c r="W969" s="99">
        <f>SUMIFS(通讯通路门店!$AJ:$AJ,通讯通路门店!$S:$S,通讯客户沙盘!$G969)</f>
        <v>0</v>
      </c>
      <c r="X969" s="99">
        <f t="shared" si="75"/>
        <v>0</v>
      </c>
      <c r="Y969" s="99">
        <f>COUNTIFS(通讯通路门店!$S:$S,$G969,通讯通路门店!$J:$J,"荣耀体验店")+COUNTIFS(通讯通路门店!$S:$S,$G969,通讯通路门店!$J:$J,"荣耀授权专卖店")</f>
        <v>0</v>
      </c>
      <c r="Z969" s="99">
        <f>COUNTIFS(通讯通路门店!$S:$S,$G969,通讯通路门店!$J:$J,"VIVO体验店")</f>
        <v>0</v>
      </c>
      <c r="AA969" s="99">
        <f>COUNTIFS(通讯通路门店!$S:$S,$G969,通讯通路门店!$J:$J,"OPPO体验店")</f>
        <v>0</v>
      </c>
      <c r="AB969" s="99">
        <f>COUNTIFS(通讯通路门店!$S:$S,$G969,通讯通路门店!$J:$J,"华为授权体验店")+COUNTIFS(通讯通路门店!$S:$S,$G969,通讯通路门店!$J:$J,"华为堡垒店")</f>
        <v>0</v>
      </c>
      <c r="AC969" s="99">
        <f>COUNTIFS(通讯通路门店!$S:$S,$G969,通讯通路门店!$J:$J,"小米体验店")</f>
        <v>0</v>
      </c>
      <c r="AD969" s="99">
        <f>COUNTIFS(通讯通路门店!$S:$S,$G969,通讯通路门店!$J:$J,"苹果体验店")</f>
        <v>0</v>
      </c>
      <c r="AE969" s="99">
        <f>COUNTIFS(通讯通路门店!$S:$S,$G969,通讯通路门店!$J:$J,"其他品牌专卖店")</f>
        <v>0</v>
      </c>
      <c r="AF969" s="99">
        <f>SUMIFS(通讯通路门店!$BI:$BI,通讯通路门店!$S:$S,$G969)</f>
        <v>0</v>
      </c>
      <c r="AG969" s="99">
        <f>SUMIFS(通讯通路门店!$BH:$BH,通讯通路门店!$S:$S,$G969)</f>
        <v>0</v>
      </c>
      <c r="AH969" s="99">
        <f t="shared" si="76"/>
        <v>0</v>
      </c>
      <c r="AI969" s="99">
        <f>SUMIFS(通讯通路门店!$BB:$BB,通讯通路门店!$S:$S,$G969)</f>
        <v>0</v>
      </c>
      <c r="AJ969" s="99">
        <f>SUMIFS(通讯通路门店!$BE:$BE,通讯通路门店!$S:$S,$G969)</f>
        <v>0</v>
      </c>
      <c r="AK969" s="99">
        <f>SUMIFS(通讯通路门店!$BG:$BG,通讯通路门店!$S:$S,$G969)</f>
        <v>0</v>
      </c>
      <c r="AL969" s="99">
        <f>SUMIFS(通讯通路门店!$BC:$BC,通讯通路门店!$S:$S,$G969)</f>
        <v>0</v>
      </c>
      <c r="AM969" s="99">
        <f>SUMIFS(通讯通路门店!$BD:$BD,通讯通路门店!$S:$S,$G969)</f>
        <v>0</v>
      </c>
      <c r="AN969" s="99">
        <f>SUMIFS(通讯通路门店!$BF:$BF,通讯通路门店!$S:$S,$G969)</f>
        <v>0</v>
      </c>
      <c r="AO969" s="99">
        <f t="shared" si="77"/>
        <v>0</v>
      </c>
      <c r="AP969" s="99">
        <f>SUMIFS(通讯通路门店!$K:$K,通讯通路门店!$S:$S,$G969)</f>
        <v>0</v>
      </c>
      <c r="AQ969" s="83"/>
      <c r="AR969" s="99">
        <f>SUMIFS(通讯通路门店!$T:$T,通讯通路门店!$S:$S,$G969)</f>
        <v>0</v>
      </c>
      <c r="AS969" s="99">
        <f>SUMIFS(通讯通路门店!$U:$U,通讯通路门店!$S:$S,$G969)</f>
        <v>0</v>
      </c>
      <c r="AT969" s="99">
        <f>SUMIFS(通讯通路门店!$V:$V,通讯通路门店!$S:$S,$G969)</f>
        <v>0</v>
      </c>
      <c r="AU969" s="99">
        <f>SUMIFS(通讯通路门店!$W:$W,通讯通路门店!$S:$S,$G969)</f>
        <v>0</v>
      </c>
      <c r="AV969" s="99">
        <f>SUMIFS(通讯通路门店!$Z:$Z,通讯通路门店!$S:$S,$G969)</f>
        <v>0</v>
      </c>
      <c r="AW969" s="99">
        <f>SUMIFS(通讯通路门店!$AB:$AB,通讯通路门店!$S:$S,$G969)</f>
        <v>0</v>
      </c>
      <c r="AX969" s="99">
        <f>SUMIFS(通讯通路门店!$X:$X,通讯通路门店!$S:$S,$G969)</f>
        <v>0</v>
      </c>
      <c r="AY969" s="99">
        <f>SUMIFS(通讯通路门店!$Y:$Y,通讯通路门店!$S:$S,$G969)</f>
        <v>0</v>
      </c>
      <c r="AZ969" s="99">
        <f>SUMIFS(通讯通路门店!$AA:$AA,通讯通路门店!$S:$S,$G969)</f>
        <v>0</v>
      </c>
      <c r="BA969" s="99">
        <f t="shared" si="78"/>
        <v>0</v>
      </c>
      <c r="BB969" s="99">
        <f t="shared" si="79"/>
        <v>0</v>
      </c>
      <c r="BC969" s="99">
        <f>SUMIFS(通讯通路门店!$W:$W,通讯通路门店!$S:$S,$G969,通讯通路门店!$J:$J,"荣耀体验店")+SUMIFS(通讯通路门店!$W:$W,通讯通路门店!$S:$S,$G969,通讯通路门店!$J:$J,"荣耀授权专卖店")</f>
        <v>0</v>
      </c>
      <c r="BD969" s="99">
        <f>SUMIFS(通讯通路门店!$Z:$Z,通讯通路门店!$S:$S,$G969,通讯通路门店!$J:$J,"VIVO体验店")</f>
        <v>0</v>
      </c>
      <c r="BE969" s="99">
        <f>SUMIFS(通讯通路门店!$AB:$AB,通讯通路门店!$S:$S,$G969,通讯通路门店!$J:$J,"OPPO体验店")</f>
        <v>0</v>
      </c>
      <c r="BF969" s="99">
        <f>SUMIFS(通讯通路门店!$X:$X,通讯通路门店!$S:$S,$G969,通讯通路门店!$J:$J,"华为授权体验店")+SUMIFS(通讯通路门店!$AA:$AA,通讯通路门店!$S:$S,$G969,通讯通路门店!$J:$J,"华为堡垒店")</f>
        <v>0</v>
      </c>
      <c r="BG969" s="99">
        <f>SUMIFS(通讯通路门店!$Y:$Y,通讯通路门店!$S:$S,$G969,通讯通路门店!$J:$J,"小米体验店")</f>
        <v>0</v>
      </c>
      <c r="BH969" s="99">
        <f>SUMIFS(通讯通路门店!$AA:$AA,通讯通路门店!$S:$S,$G969,通讯通路门店!$J:$J,"苹果体验店")</f>
        <v>0</v>
      </c>
      <c r="BI969" s="99">
        <f>SUMIFS(通讯通路门店!$K:$K,通讯通路门店!$S:$S,$G969,通讯通路门店!$J:$J,"其他品牌专卖店")</f>
        <v>0</v>
      </c>
      <c r="BJ969" s="99">
        <f>SUMIFS(通讯通路门店!$AC:$AC,通讯通路门店!$S:$S,$G969)</f>
        <v>0</v>
      </c>
      <c r="BK969" s="99">
        <f>SUMIFS(通讯通路门店!$AD:$AD,通讯通路门店!$S:$S,$G969)</f>
        <v>0</v>
      </c>
      <c r="BL969" s="99">
        <f>SUMIFS(通讯通路门店!$AE:$AE,通讯通路门店!$S:$S,$G969)</f>
        <v>0</v>
      </c>
      <c r="BM969" s="99">
        <f>SUMIFS(通讯通路门店!$AF:$AF,通讯通路门店!$S:$S,$G969)</f>
        <v>0</v>
      </c>
      <c r="BN969" s="99">
        <f>SUMIFS(通讯通路门店!$AG:$AG,通讯通路门店!$S:$S,$G969)</f>
        <v>0</v>
      </c>
      <c r="BO969" s="99">
        <f>SUMIFS(通讯通路门店!$AH:$AH,通讯通路门店!$S:$S,$G969)</f>
        <v>0</v>
      </c>
      <c r="BP969" s="99">
        <f>SUMIFS(通讯通路门店!$AI:$AI,通讯通路门店!$S:$S,$G969)</f>
        <v>0</v>
      </c>
      <c r="BQ969" s="83"/>
    </row>
    <row r="970" spans="1:69">
      <c r="A970" s="99" t="str">
        <f>IFERROR(_xlfn.XLOOKUP($G970,通讯通路门店!$S$4:$S$993931,通讯通路门店!$A$4:$A$993931,0,0),"")</f>
        <v>海南省</v>
      </c>
      <c r="B970" s="99" t="str">
        <f>IFERROR(_xlfn.XLOOKUP($G970,通讯通路门店!$S$4:$S$993931,通讯通路门店!$B$4:$B$993931,0,0),"")</f>
        <v>东方市</v>
      </c>
      <c r="C970" s="99" t="str">
        <f>IFERROR(_xlfn.XLOOKUP($G970,通讯通路门店!$S$4:$S$993931,通讯通路门店!$C$4:$C$993931,0,0),"")</f>
        <v>东方市</v>
      </c>
      <c r="D970" s="99" t="str">
        <f>IFERROR(_xlfn.XLOOKUP($G970,通讯通路门店!$S$4:$S$993931,通讯通路门店!$D$4:$D$993931,0,0),"")</f>
        <v>八所镇</v>
      </c>
      <c r="E970" s="83"/>
      <c r="F970" s="83"/>
      <c r="G970" s="101"/>
      <c r="H970" s="102">
        <f>IFERROR(_xlfn.XLOOKUP($G970,通讯通路门店!$S$4:$S$993931,通讯通路门店!$R$4:$R$993931,0,0),"")</f>
        <v>0</v>
      </c>
      <c r="I970" s="83"/>
      <c r="J970" s="83"/>
      <c r="K970" s="83"/>
      <c r="L970" s="83"/>
      <c r="M970" s="83"/>
      <c r="N970" s="83"/>
      <c r="O970" s="83"/>
      <c r="P970" s="83"/>
      <c r="Q970" s="83"/>
      <c r="R970" s="83"/>
      <c r="S970" s="83"/>
      <c r="T970" s="83"/>
      <c r="U970" s="99">
        <f>COUNTIF(通讯通路门店!$S:$S,$G970)</f>
        <v>0</v>
      </c>
      <c r="V970" s="99">
        <f>COUNTIFS(通讯通路门店!$S:$S,$G970,通讯通路门店!$J:$J,"综合卖场")</f>
        <v>0</v>
      </c>
      <c r="W970" s="99">
        <f>SUMIFS(通讯通路门店!$AJ:$AJ,通讯通路门店!$S:$S,通讯客户沙盘!$G970)</f>
        <v>0</v>
      </c>
      <c r="X970" s="99">
        <f t="shared" si="75"/>
        <v>0</v>
      </c>
      <c r="Y970" s="99">
        <f>COUNTIFS(通讯通路门店!$S:$S,$G970,通讯通路门店!$J:$J,"荣耀体验店")+COUNTIFS(通讯通路门店!$S:$S,$G970,通讯通路门店!$J:$J,"荣耀授权专卖店")</f>
        <v>0</v>
      </c>
      <c r="Z970" s="99">
        <f>COUNTIFS(通讯通路门店!$S:$S,$G970,通讯通路门店!$J:$J,"VIVO体验店")</f>
        <v>0</v>
      </c>
      <c r="AA970" s="99">
        <f>COUNTIFS(通讯通路门店!$S:$S,$G970,通讯通路门店!$J:$J,"OPPO体验店")</f>
        <v>0</v>
      </c>
      <c r="AB970" s="99">
        <f>COUNTIFS(通讯通路门店!$S:$S,$G970,通讯通路门店!$J:$J,"华为授权体验店")+COUNTIFS(通讯通路门店!$S:$S,$G970,通讯通路门店!$J:$J,"华为堡垒店")</f>
        <v>0</v>
      </c>
      <c r="AC970" s="99">
        <f>COUNTIFS(通讯通路门店!$S:$S,$G970,通讯通路门店!$J:$J,"小米体验店")</f>
        <v>0</v>
      </c>
      <c r="AD970" s="99">
        <f>COUNTIFS(通讯通路门店!$S:$S,$G970,通讯通路门店!$J:$J,"苹果体验店")</f>
        <v>0</v>
      </c>
      <c r="AE970" s="99">
        <f>COUNTIFS(通讯通路门店!$S:$S,$G970,通讯通路门店!$J:$J,"其他品牌专卖店")</f>
        <v>0</v>
      </c>
      <c r="AF970" s="99">
        <f>SUMIFS(通讯通路门店!$BI:$BI,通讯通路门店!$S:$S,$G970)</f>
        <v>0</v>
      </c>
      <c r="AG970" s="99">
        <f>SUMIFS(通讯通路门店!$BH:$BH,通讯通路门店!$S:$S,$G970)</f>
        <v>0</v>
      </c>
      <c r="AH970" s="99">
        <f t="shared" si="76"/>
        <v>0</v>
      </c>
      <c r="AI970" s="99">
        <f>SUMIFS(通讯通路门店!$BB:$BB,通讯通路门店!$S:$S,$G970)</f>
        <v>0</v>
      </c>
      <c r="AJ970" s="99">
        <f>SUMIFS(通讯通路门店!$BE:$BE,通讯通路门店!$S:$S,$G970)</f>
        <v>0</v>
      </c>
      <c r="AK970" s="99">
        <f>SUMIFS(通讯通路门店!$BG:$BG,通讯通路门店!$S:$S,$G970)</f>
        <v>0</v>
      </c>
      <c r="AL970" s="99">
        <f>SUMIFS(通讯通路门店!$BC:$BC,通讯通路门店!$S:$S,$G970)</f>
        <v>0</v>
      </c>
      <c r="AM970" s="99">
        <f>SUMIFS(通讯通路门店!$BD:$BD,通讯通路门店!$S:$S,$G970)</f>
        <v>0</v>
      </c>
      <c r="AN970" s="99">
        <f>SUMIFS(通讯通路门店!$BF:$BF,通讯通路门店!$S:$S,$G970)</f>
        <v>0</v>
      </c>
      <c r="AO970" s="99">
        <f t="shared" si="77"/>
        <v>0</v>
      </c>
      <c r="AP970" s="99">
        <f>SUMIFS(通讯通路门店!$K:$K,通讯通路门店!$S:$S,$G970)</f>
        <v>0</v>
      </c>
      <c r="AQ970" s="83"/>
      <c r="AR970" s="99">
        <f>SUMIFS(通讯通路门店!$T:$T,通讯通路门店!$S:$S,$G970)</f>
        <v>0</v>
      </c>
      <c r="AS970" s="99">
        <f>SUMIFS(通讯通路门店!$U:$U,通讯通路门店!$S:$S,$G970)</f>
        <v>0</v>
      </c>
      <c r="AT970" s="99">
        <f>SUMIFS(通讯通路门店!$V:$V,通讯通路门店!$S:$S,$G970)</f>
        <v>0</v>
      </c>
      <c r="AU970" s="99">
        <f>SUMIFS(通讯通路门店!$W:$W,通讯通路门店!$S:$S,$G970)</f>
        <v>0</v>
      </c>
      <c r="AV970" s="99">
        <f>SUMIFS(通讯通路门店!$Z:$Z,通讯通路门店!$S:$S,$G970)</f>
        <v>0</v>
      </c>
      <c r="AW970" s="99">
        <f>SUMIFS(通讯通路门店!$AB:$AB,通讯通路门店!$S:$S,$G970)</f>
        <v>0</v>
      </c>
      <c r="AX970" s="99">
        <f>SUMIFS(通讯通路门店!$X:$X,通讯通路门店!$S:$S,$G970)</f>
        <v>0</v>
      </c>
      <c r="AY970" s="99">
        <f>SUMIFS(通讯通路门店!$Y:$Y,通讯通路门店!$S:$S,$G970)</f>
        <v>0</v>
      </c>
      <c r="AZ970" s="99">
        <f>SUMIFS(通讯通路门店!$AA:$AA,通讯通路门店!$S:$S,$G970)</f>
        <v>0</v>
      </c>
      <c r="BA970" s="99">
        <f t="shared" si="78"/>
        <v>0</v>
      </c>
      <c r="BB970" s="99">
        <f t="shared" si="79"/>
        <v>0</v>
      </c>
      <c r="BC970" s="99">
        <f>SUMIFS(通讯通路门店!$W:$W,通讯通路门店!$S:$S,$G970,通讯通路门店!$J:$J,"荣耀体验店")+SUMIFS(通讯通路门店!$W:$W,通讯通路门店!$S:$S,$G970,通讯通路门店!$J:$J,"荣耀授权专卖店")</f>
        <v>0</v>
      </c>
      <c r="BD970" s="99">
        <f>SUMIFS(通讯通路门店!$Z:$Z,通讯通路门店!$S:$S,$G970,通讯通路门店!$J:$J,"VIVO体验店")</f>
        <v>0</v>
      </c>
      <c r="BE970" s="99">
        <f>SUMIFS(通讯通路门店!$AB:$AB,通讯通路门店!$S:$S,$G970,通讯通路门店!$J:$J,"OPPO体验店")</f>
        <v>0</v>
      </c>
      <c r="BF970" s="99">
        <f>SUMIFS(通讯通路门店!$X:$X,通讯通路门店!$S:$S,$G970,通讯通路门店!$J:$J,"华为授权体验店")+SUMIFS(通讯通路门店!$AA:$AA,通讯通路门店!$S:$S,$G970,通讯通路门店!$J:$J,"华为堡垒店")</f>
        <v>0</v>
      </c>
      <c r="BG970" s="99">
        <f>SUMIFS(通讯通路门店!$Y:$Y,通讯通路门店!$S:$S,$G970,通讯通路门店!$J:$J,"小米体验店")</f>
        <v>0</v>
      </c>
      <c r="BH970" s="99">
        <f>SUMIFS(通讯通路门店!$AA:$AA,通讯通路门店!$S:$S,$G970,通讯通路门店!$J:$J,"苹果体验店")</f>
        <v>0</v>
      </c>
      <c r="BI970" s="99">
        <f>SUMIFS(通讯通路门店!$K:$K,通讯通路门店!$S:$S,$G970,通讯通路门店!$J:$J,"其他品牌专卖店")</f>
        <v>0</v>
      </c>
      <c r="BJ970" s="99">
        <f>SUMIFS(通讯通路门店!$AC:$AC,通讯通路门店!$S:$S,$G970)</f>
        <v>0</v>
      </c>
      <c r="BK970" s="99">
        <f>SUMIFS(通讯通路门店!$AD:$AD,通讯通路门店!$S:$S,$G970)</f>
        <v>0</v>
      </c>
      <c r="BL970" s="99">
        <f>SUMIFS(通讯通路门店!$AE:$AE,通讯通路门店!$S:$S,$G970)</f>
        <v>0</v>
      </c>
      <c r="BM970" s="99">
        <f>SUMIFS(通讯通路门店!$AF:$AF,通讯通路门店!$S:$S,$G970)</f>
        <v>0</v>
      </c>
      <c r="BN970" s="99">
        <f>SUMIFS(通讯通路门店!$AG:$AG,通讯通路门店!$S:$S,$G970)</f>
        <v>0</v>
      </c>
      <c r="BO970" s="99">
        <f>SUMIFS(通讯通路门店!$AH:$AH,通讯通路门店!$S:$S,$G970)</f>
        <v>0</v>
      </c>
      <c r="BP970" s="99">
        <f>SUMIFS(通讯通路门店!$AI:$AI,通讯通路门店!$S:$S,$G970)</f>
        <v>0</v>
      </c>
      <c r="BQ970" s="83"/>
    </row>
    <row r="971" spans="1:69">
      <c r="A971" s="99" t="str">
        <f>IFERROR(_xlfn.XLOOKUP($G971,通讯通路门店!$S$4:$S$993931,通讯通路门店!$A$4:$A$993931,0,0),"")</f>
        <v>海南省</v>
      </c>
      <c r="B971" s="99" t="str">
        <f>IFERROR(_xlfn.XLOOKUP($G971,通讯通路门店!$S$4:$S$993931,通讯通路门店!$B$4:$B$993931,0,0),"")</f>
        <v>东方市</v>
      </c>
      <c r="C971" s="99" t="str">
        <f>IFERROR(_xlfn.XLOOKUP($G971,通讯通路门店!$S$4:$S$993931,通讯通路门店!$C$4:$C$993931,0,0),"")</f>
        <v>东方市</v>
      </c>
      <c r="D971" s="99" t="str">
        <f>IFERROR(_xlfn.XLOOKUP($G971,通讯通路门店!$S$4:$S$993931,通讯通路门店!$D$4:$D$993931,0,0),"")</f>
        <v>八所镇</v>
      </c>
      <c r="E971" s="83"/>
      <c r="F971" s="83"/>
      <c r="G971" s="101"/>
      <c r="H971" s="102">
        <f>IFERROR(_xlfn.XLOOKUP($G971,通讯通路门店!$S$4:$S$993931,通讯通路门店!$R$4:$R$993931,0,0),"")</f>
        <v>0</v>
      </c>
      <c r="I971" s="83"/>
      <c r="J971" s="83"/>
      <c r="K971" s="83"/>
      <c r="L971" s="83"/>
      <c r="M971" s="83"/>
      <c r="N971" s="83"/>
      <c r="O971" s="83"/>
      <c r="P971" s="83"/>
      <c r="Q971" s="83"/>
      <c r="R971" s="83"/>
      <c r="S971" s="83"/>
      <c r="T971" s="83"/>
      <c r="U971" s="99">
        <f>COUNTIF(通讯通路门店!$S:$S,$G971)</f>
        <v>0</v>
      </c>
      <c r="V971" s="99">
        <f>COUNTIFS(通讯通路门店!$S:$S,$G971,通讯通路门店!$J:$J,"综合卖场")</f>
        <v>0</v>
      </c>
      <c r="W971" s="99">
        <f>SUMIFS(通讯通路门店!$AJ:$AJ,通讯通路门店!$S:$S,通讯客户沙盘!$G971)</f>
        <v>0</v>
      </c>
      <c r="X971" s="99">
        <f t="shared" si="75"/>
        <v>0</v>
      </c>
      <c r="Y971" s="99">
        <f>COUNTIFS(通讯通路门店!$S:$S,$G971,通讯通路门店!$J:$J,"荣耀体验店")+COUNTIFS(通讯通路门店!$S:$S,$G971,通讯通路门店!$J:$J,"荣耀授权专卖店")</f>
        <v>0</v>
      </c>
      <c r="Z971" s="99">
        <f>COUNTIFS(通讯通路门店!$S:$S,$G971,通讯通路门店!$J:$J,"VIVO体验店")</f>
        <v>0</v>
      </c>
      <c r="AA971" s="99">
        <f>COUNTIFS(通讯通路门店!$S:$S,$G971,通讯通路门店!$J:$J,"OPPO体验店")</f>
        <v>0</v>
      </c>
      <c r="AB971" s="99">
        <f>COUNTIFS(通讯通路门店!$S:$S,$G971,通讯通路门店!$J:$J,"华为授权体验店")+COUNTIFS(通讯通路门店!$S:$S,$G971,通讯通路门店!$J:$J,"华为堡垒店")</f>
        <v>0</v>
      </c>
      <c r="AC971" s="99">
        <f>COUNTIFS(通讯通路门店!$S:$S,$G971,通讯通路门店!$J:$J,"小米体验店")</f>
        <v>0</v>
      </c>
      <c r="AD971" s="99">
        <f>COUNTIFS(通讯通路门店!$S:$S,$G971,通讯通路门店!$J:$J,"苹果体验店")</f>
        <v>0</v>
      </c>
      <c r="AE971" s="99">
        <f>COUNTIFS(通讯通路门店!$S:$S,$G971,通讯通路门店!$J:$J,"其他品牌专卖店")</f>
        <v>0</v>
      </c>
      <c r="AF971" s="99">
        <f>SUMIFS(通讯通路门店!$BI:$BI,通讯通路门店!$S:$S,$G971)</f>
        <v>0</v>
      </c>
      <c r="AG971" s="99">
        <f>SUMIFS(通讯通路门店!$BH:$BH,通讯通路门店!$S:$S,$G971)</f>
        <v>0</v>
      </c>
      <c r="AH971" s="99">
        <f t="shared" si="76"/>
        <v>0</v>
      </c>
      <c r="AI971" s="99">
        <f>SUMIFS(通讯通路门店!$BB:$BB,通讯通路门店!$S:$S,$G971)</f>
        <v>0</v>
      </c>
      <c r="AJ971" s="99">
        <f>SUMIFS(通讯通路门店!$BE:$BE,通讯通路门店!$S:$S,$G971)</f>
        <v>0</v>
      </c>
      <c r="AK971" s="99">
        <f>SUMIFS(通讯通路门店!$BG:$BG,通讯通路门店!$S:$S,$G971)</f>
        <v>0</v>
      </c>
      <c r="AL971" s="99">
        <f>SUMIFS(通讯通路门店!$BC:$BC,通讯通路门店!$S:$S,$G971)</f>
        <v>0</v>
      </c>
      <c r="AM971" s="99">
        <f>SUMIFS(通讯通路门店!$BD:$BD,通讯通路门店!$S:$S,$G971)</f>
        <v>0</v>
      </c>
      <c r="AN971" s="99">
        <f>SUMIFS(通讯通路门店!$BF:$BF,通讯通路门店!$S:$S,$G971)</f>
        <v>0</v>
      </c>
      <c r="AO971" s="99">
        <f t="shared" si="77"/>
        <v>0</v>
      </c>
      <c r="AP971" s="99">
        <f>SUMIFS(通讯通路门店!$K:$K,通讯通路门店!$S:$S,$G971)</f>
        <v>0</v>
      </c>
      <c r="AQ971" s="83"/>
      <c r="AR971" s="99">
        <f>SUMIFS(通讯通路门店!$T:$T,通讯通路门店!$S:$S,$G971)</f>
        <v>0</v>
      </c>
      <c r="AS971" s="99">
        <f>SUMIFS(通讯通路门店!$U:$U,通讯通路门店!$S:$S,$G971)</f>
        <v>0</v>
      </c>
      <c r="AT971" s="99">
        <f>SUMIFS(通讯通路门店!$V:$V,通讯通路门店!$S:$S,$G971)</f>
        <v>0</v>
      </c>
      <c r="AU971" s="99">
        <f>SUMIFS(通讯通路门店!$W:$W,通讯通路门店!$S:$S,$G971)</f>
        <v>0</v>
      </c>
      <c r="AV971" s="99">
        <f>SUMIFS(通讯通路门店!$Z:$Z,通讯通路门店!$S:$S,$G971)</f>
        <v>0</v>
      </c>
      <c r="AW971" s="99">
        <f>SUMIFS(通讯通路门店!$AB:$AB,通讯通路门店!$S:$S,$G971)</f>
        <v>0</v>
      </c>
      <c r="AX971" s="99">
        <f>SUMIFS(通讯通路门店!$X:$X,通讯通路门店!$S:$S,$G971)</f>
        <v>0</v>
      </c>
      <c r="AY971" s="99">
        <f>SUMIFS(通讯通路门店!$Y:$Y,通讯通路门店!$S:$S,$G971)</f>
        <v>0</v>
      </c>
      <c r="AZ971" s="99">
        <f>SUMIFS(通讯通路门店!$AA:$AA,通讯通路门店!$S:$S,$G971)</f>
        <v>0</v>
      </c>
      <c r="BA971" s="99">
        <f t="shared" si="78"/>
        <v>0</v>
      </c>
      <c r="BB971" s="99">
        <f t="shared" si="79"/>
        <v>0</v>
      </c>
      <c r="BC971" s="99">
        <f>SUMIFS(通讯通路门店!$W:$W,通讯通路门店!$S:$S,$G971,通讯通路门店!$J:$J,"荣耀体验店")+SUMIFS(通讯通路门店!$W:$W,通讯通路门店!$S:$S,$G971,通讯通路门店!$J:$J,"荣耀授权专卖店")</f>
        <v>0</v>
      </c>
      <c r="BD971" s="99">
        <f>SUMIFS(通讯通路门店!$Z:$Z,通讯通路门店!$S:$S,$G971,通讯通路门店!$J:$J,"VIVO体验店")</f>
        <v>0</v>
      </c>
      <c r="BE971" s="99">
        <f>SUMIFS(通讯通路门店!$AB:$AB,通讯通路门店!$S:$S,$G971,通讯通路门店!$J:$J,"OPPO体验店")</f>
        <v>0</v>
      </c>
      <c r="BF971" s="99">
        <f>SUMIFS(通讯通路门店!$X:$X,通讯通路门店!$S:$S,$G971,通讯通路门店!$J:$J,"华为授权体验店")+SUMIFS(通讯通路门店!$AA:$AA,通讯通路门店!$S:$S,$G971,通讯通路门店!$J:$J,"华为堡垒店")</f>
        <v>0</v>
      </c>
      <c r="BG971" s="99">
        <f>SUMIFS(通讯通路门店!$Y:$Y,通讯通路门店!$S:$S,$G971,通讯通路门店!$J:$J,"小米体验店")</f>
        <v>0</v>
      </c>
      <c r="BH971" s="99">
        <f>SUMIFS(通讯通路门店!$AA:$AA,通讯通路门店!$S:$S,$G971,通讯通路门店!$J:$J,"苹果体验店")</f>
        <v>0</v>
      </c>
      <c r="BI971" s="99">
        <f>SUMIFS(通讯通路门店!$K:$K,通讯通路门店!$S:$S,$G971,通讯通路门店!$J:$J,"其他品牌专卖店")</f>
        <v>0</v>
      </c>
      <c r="BJ971" s="99">
        <f>SUMIFS(通讯通路门店!$AC:$AC,通讯通路门店!$S:$S,$G971)</f>
        <v>0</v>
      </c>
      <c r="BK971" s="99">
        <f>SUMIFS(通讯通路门店!$AD:$AD,通讯通路门店!$S:$S,$G971)</f>
        <v>0</v>
      </c>
      <c r="BL971" s="99">
        <f>SUMIFS(通讯通路门店!$AE:$AE,通讯通路门店!$S:$S,$G971)</f>
        <v>0</v>
      </c>
      <c r="BM971" s="99">
        <f>SUMIFS(通讯通路门店!$AF:$AF,通讯通路门店!$S:$S,$G971)</f>
        <v>0</v>
      </c>
      <c r="BN971" s="99">
        <f>SUMIFS(通讯通路门店!$AG:$AG,通讯通路门店!$S:$S,$G971)</f>
        <v>0</v>
      </c>
      <c r="BO971" s="99">
        <f>SUMIFS(通讯通路门店!$AH:$AH,通讯通路门店!$S:$S,$G971)</f>
        <v>0</v>
      </c>
      <c r="BP971" s="99">
        <f>SUMIFS(通讯通路门店!$AI:$AI,通讯通路门店!$S:$S,$G971)</f>
        <v>0</v>
      </c>
      <c r="BQ971" s="83"/>
    </row>
    <row r="972" spans="1:69">
      <c r="A972" s="99" t="str">
        <f>IFERROR(_xlfn.XLOOKUP($G972,通讯通路门店!$S$4:$S$993931,通讯通路门店!$A$4:$A$993931,0,0),"")</f>
        <v>海南省</v>
      </c>
      <c r="B972" s="99" t="str">
        <f>IFERROR(_xlfn.XLOOKUP($G972,通讯通路门店!$S$4:$S$993931,通讯通路门店!$B$4:$B$993931,0,0),"")</f>
        <v>东方市</v>
      </c>
      <c r="C972" s="99" t="str">
        <f>IFERROR(_xlfn.XLOOKUP($G972,通讯通路门店!$S$4:$S$993931,通讯通路门店!$C$4:$C$993931,0,0),"")</f>
        <v>东方市</v>
      </c>
      <c r="D972" s="99" t="str">
        <f>IFERROR(_xlfn.XLOOKUP($G972,通讯通路门店!$S$4:$S$993931,通讯通路门店!$D$4:$D$993931,0,0),"")</f>
        <v>八所镇</v>
      </c>
      <c r="E972" s="83"/>
      <c r="F972" s="83"/>
      <c r="G972" s="101"/>
      <c r="H972" s="102">
        <f>IFERROR(_xlfn.XLOOKUP($G972,通讯通路门店!$S$4:$S$993931,通讯通路门店!$R$4:$R$993931,0,0),"")</f>
        <v>0</v>
      </c>
      <c r="I972" s="83"/>
      <c r="J972" s="83"/>
      <c r="K972" s="83"/>
      <c r="L972" s="83"/>
      <c r="M972" s="83"/>
      <c r="N972" s="83"/>
      <c r="O972" s="83"/>
      <c r="P972" s="83"/>
      <c r="Q972" s="83"/>
      <c r="R972" s="83"/>
      <c r="S972" s="83"/>
      <c r="T972" s="83"/>
      <c r="U972" s="99">
        <f>COUNTIF(通讯通路门店!$S:$S,$G972)</f>
        <v>0</v>
      </c>
      <c r="V972" s="99">
        <f>COUNTIFS(通讯通路门店!$S:$S,$G972,通讯通路门店!$J:$J,"综合卖场")</f>
        <v>0</v>
      </c>
      <c r="W972" s="99">
        <f>SUMIFS(通讯通路门店!$AJ:$AJ,通讯通路门店!$S:$S,通讯客户沙盘!$G972)</f>
        <v>0</v>
      </c>
      <c r="X972" s="99">
        <f t="shared" si="75"/>
        <v>0</v>
      </c>
      <c r="Y972" s="99">
        <f>COUNTIFS(通讯通路门店!$S:$S,$G972,通讯通路门店!$J:$J,"荣耀体验店")+COUNTIFS(通讯通路门店!$S:$S,$G972,通讯通路门店!$J:$J,"荣耀授权专卖店")</f>
        <v>0</v>
      </c>
      <c r="Z972" s="99">
        <f>COUNTIFS(通讯通路门店!$S:$S,$G972,通讯通路门店!$J:$J,"VIVO体验店")</f>
        <v>0</v>
      </c>
      <c r="AA972" s="99">
        <f>COUNTIFS(通讯通路门店!$S:$S,$G972,通讯通路门店!$J:$J,"OPPO体验店")</f>
        <v>0</v>
      </c>
      <c r="AB972" s="99">
        <f>COUNTIFS(通讯通路门店!$S:$S,$G972,通讯通路门店!$J:$J,"华为授权体验店")+COUNTIFS(通讯通路门店!$S:$S,$G972,通讯通路门店!$J:$J,"华为堡垒店")</f>
        <v>0</v>
      </c>
      <c r="AC972" s="99">
        <f>COUNTIFS(通讯通路门店!$S:$S,$G972,通讯通路门店!$J:$J,"小米体验店")</f>
        <v>0</v>
      </c>
      <c r="AD972" s="99">
        <f>COUNTIFS(通讯通路门店!$S:$S,$G972,通讯通路门店!$J:$J,"苹果体验店")</f>
        <v>0</v>
      </c>
      <c r="AE972" s="99">
        <f>COUNTIFS(通讯通路门店!$S:$S,$G972,通讯通路门店!$J:$J,"其他品牌专卖店")</f>
        <v>0</v>
      </c>
      <c r="AF972" s="99">
        <f>SUMIFS(通讯通路门店!$BI:$BI,通讯通路门店!$S:$S,$G972)</f>
        <v>0</v>
      </c>
      <c r="AG972" s="99">
        <f>SUMIFS(通讯通路门店!$BH:$BH,通讯通路门店!$S:$S,$G972)</f>
        <v>0</v>
      </c>
      <c r="AH972" s="99">
        <f t="shared" si="76"/>
        <v>0</v>
      </c>
      <c r="AI972" s="99">
        <f>SUMIFS(通讯通路门店!$BB:$BB,通讯通路门店!$S:$S,$G972)</f>
        <v>0</v>
      </c>
      <c r="AJ972" s="99">
        <f>SUMIFS(通讯通路门店!$BE:$BE,通讯通路门店!$S:$S,$G972)</f>
        <v>0</v>
      </c>
      <c r="AK972" s="99">
        <f>SUMIFS(通讯通路门店!$BG:$BG,通讯通路门店!$S:$S,$G972)</f>
        <v>0</v>
      </c>
      <c r="AL972" s="99">
        <f>SUMIFS(通讯通路门店!$BC:$BC,通讯通路门店!$S:$S,$G972)</f>
        <v>0</v>
      </c>
      <c r="AM972" s="99">
        <f>SUMIFS(通讯通路门店!$BD:$BD,通讯通路门店!$S:$S,$G972)</f>
        <v>0</v>
      </c>
      <c r="AN972" s="99">
        <f>SUMIFS(通讯通路门店!$BF:$BF,通讯通路门店!$S:$S,$G972)</f>
        <v>0</v>
      </c>
      <c r="AO972" s="99">
        <f t="shared" si="77"/>
        <v>0</v>
      </c>
      <c r="AP972" s="99">
        <f>SUMIFS(通讯通路门店!$K:$K,通讯通路门店!$S:$S,$G972)</f>
        <v>0</v>
      </c>
      <c r="AQ972" s="83"/>
      <c r="AR972" s="99">
        <f>SUMIFS(通讯通路门店!$T:$T,通讯通路门店!$S:$S,$G972)</f>
        <v>0</v>
      </c>
      <c r="AS972" s="99">
        <f>SUMIFS(通讯通路门店!$U:$U,通讯通路门店!$S:$S,$G972)</f>
        <v>0</v>
      </c>
      <c r="AT972" s="99">
        <f>SUMIFS(通讯通路门店!$V:$V,通讯通路门店!$S:$S,$G972)</f>
        <v>0</v>
      </c>
      <c r="AU972" s="99">
        <f>SUMIFS(通讯通路门店!$W:$W,通讯通路门店!$S:$S,$G972)</f>
        <v>0</v>
      </c>
      <c r="AV972" s="99">
        <f>SUMIFS(通讯通路门店!$Z:$Z,通讯通路门店!$S:$S,$G972)</f>
        <v>0</v>
      </c>
      <c r="AW972" s="99">
        <f>SUMIFS(通讯通路门店!$AB:$AB,通讯通路门店!$S:$S,$G972)</f>
        <v>0</v>
      </c>
      <c r="AX972" s="99">
        <f>SUMIFS(通讯通路门店!$X:$X,通讯通路门店!$S:$S,$G972)</f>
        <v>0</v>
      </c>
      <c r="AY972" s="99">
        <f>SUMIFS(通讯通路门店!$Y:$Y,通讯通路门店!$S:$S,$G972)</f>
        <v>0</v>
      </c>
      <c r="AZ972" s="99">
        <f>SUMIFS(通讯通路门店!$AA:$AA,通讯通路门店!$S:$S,$G972)</f>
        <v>0</v>
      </c>
      <c r="BA972" s="99">
        <f t="shared" si="78"/>
        <v>0</v>
      </c>
      <c r="BB972" s="99">
        <f t="shared" si="79"/>
        <v>0</v>
      </c>
      <c r="BC972" s="99">
        <f>SUMIFS(通讯通路门店!$W:$W,通讯通路门店!$S:$S,$G972,通讯通路门店!$J:$J,"荣耀体验店")+SUMIFS(通讯通路门店!$W:$W,通讯通路门店!$S:$S,$G972,通讯通路门店!$J:$J,"荣耀授权专卖店")</f>
        <v>0</v>
      </c>
      <c r="BD972" s="99">
        <f>SUMIFS(通讯通路门店!$Z:$Z,通讯通路门店!$S:$S,$G972,通讯通路门店!$J:$J,"VIVO体验店")</f>
        <v>0</v>
      </c>
      <c r="BE972" s="99">
        <f>SUMIFS(通讯通路门店!$AB:$AB,通讯通路门店!$S:$S,$G972,通讯通路门店!$J:$J,"OPPO体验店")</f>
        <v>0</v>
      </c>
      <c r="BF972" s="99">
        <f>SUMIFS(通讯通路门店!$X:$X,通讯通路门店!$S:$S,$G972,通讯通路门店!$J:$J,"华为授权体验店")+SUMIFS(通讯通路门店!$AA:$AA,通讯通路门店!$S:$S,$G972,通讯通路门店!$J:$J,"华为堡垒店")</f>
        <v>0</v>
      </c>
      <c r="BG972" s="99">
        <f>SUMIFS(通讯通路门店!$Y:$Y,通讯通路门店!$S:$S,$G972,通讯通路门店!$J:$J,"小米体验店")</f>
        <v>0</v>
      </c>
      <c r="BH972" s="99">
        <f>SUMIFS(通讯通路门店!$AA:$AA,通讯通路门店!$S:$S,$G972,通讯通路门店!$J:$J,"苹果体验店")</f>
        <v>0</v>
      </c>
      <c r="BI972" s="99">
        <f>SUMIFS(通讯通路门店!$K:$K,通讯通路门店!$S:$S,$G972,通讯通路门店!$J:$J,"其他品牌专卖店")</f>
        <v>0</v>
      </c>
      <c r="BJ972" s="99">
        <f>SUMIFS(通讯通路门店!$AC:$AC,通讯通路门店!$S:$S,$G972)</f>
        <v>0</v>
      </c>
      <c r="BK972" s="99">
        <f>SUMIFS(通讯通路门店!$AD:$AD,通讯通路门店!$S:$S,$G972)</f>
        <v>0</v>
      </c>
      <c r="BL972" s="99">
        <f>SUMIFS(通讯通路门店!$AE:$AE,通讯通路门店!$S:$S,$G972)</f>
        <v>0</v>
      </c>
      <c r="BM972" s="99">
        <f>SUMIFS(通讯通路门店!$AF:$AF,通讯通路门店!$S:$S,$G972)</f>
        <v>0</v>
      </c>
      <c r="BN972" s="99">
        <f>SUMIFS(通讯通路门店!$AG:$AG,通讯通路门店!$S:$S,$G972)</f>
        <v>0</v>
      </c>
      <c r="BO972" s="99">
        <f>SUMIFS(通讯通路门店!$AH:$AH,通讯通路门店!$S:$S,$G972)</f>
        <v>0</v>
      </c>
      <c r="BP972" s="99">
        <f>SUMIFS(通讯通路门店!$AI:$AI,通讯通路门店!$S:$S,$G972)</f>
        <v>0</v>
      </c>
      <c r="BQ972" s="83"/>
    </row>
    <row r="973" spans="1:69">
      <c r="A973" s="99" t="str">
        <f>IFERROR(_xlfn.XLOOKUP($G973,通讯通路门店!$S$4:$S$993931,通讯通路门店!$A$4:$A$993931,0,0),"")</f>
        <v>海南省</v>
      </c>
      <c r="B973" s="99" t="str">
        <f>IFERROR(_xlfn.XLOOKUP($G973,通讯通路门店!$S$4:$S$993931,通讯通路门店!$B$4:$B$993931,0,0),"")</f>
        <v>东方市</v>
      </c>
      <c r="C973" s="99" t="str">
        <f>IFERROR(_xlfn.XLOOKUP($G973,通讯通路门店!$S$4:$S$993931,通讯通路门店!$C$4:$C$993931,0,0),"")</f>
        <v>东方市</v>
      </c>
      <c r="D973" s="99" t="str">
        <f>IFERROR(_xlfn.XLOOKUP($G973,通讯通路门店!$S$4:$S$993931,通讯通路门店!$D$4:$D$993931,0,0),"")</f>
        <v>八所镇</v>
      </c>
      <c r="E973" s="83"/>
      <c r="F973" s="83"/>
      <c r="G973" s="101"/>
      <c r="H973" s="102">
        <f>IFERROR(_xlfn.XLOOKUP($G973,通讯通路门店!$S$4:$S$993931,通讯通路门店!$R$4:$R$993931,0,0),"")</f>
        <v>0</v>
      </c>
      <c r="I973" s="83"/>
      <c r="J973" s="83"/>
      <c r="K973" s="83"/>
      <c r="L973" s="83"/>
      <c r="M973" s="83"/>
      <c r="N973" s="83"/>
      <c r="O973" s="83"/>
      <c r="P973" s="83"/>
      <c r="Q973" s="83"/>
      <c r="R973" s="83"/>
      <c r="S973" s="83"/>
      <c r="T973" s="83"/>
      <c r="U973" s="99">
        <f>COUNTIF(通讯通路门店!$S:$S,$G973)</f>
        <v>0</v>
      </c>
      <c r="V973" s="99">
        <f>COUNTIFS(通讯通路门店!$S:$S,$G973,通讯通路门店!$J:$J,"综合卖场")</f>
        <v>0</v>
      </c>
      <c r="W973" s="99">
        <f>SUMIFS(通讯通路门店!$AJ:$AJ,通讯通路门店!$S:$S,通讯客户沙盘!$G973)</f>
        <v>0</v>
      </c>
      <c r="X973" s="99">
        <f t="shared" si="75"/>
        <v>0</v>
      </c>
      <c r="Y973" s="99">
        <f>COUNTIFS(通讯通路门店!$S:$S,$G973,通讯通路门店!$J:$J,"荣耀体验店")+COUNTIFS(通讯通路门店!$S:$S,$G973,通讯通路门店!$J:$J,"荣耀授权专卖店")</f>
        <v>0</v>
      </c>
      <c r="Z973" s="99">
        <f>COUNTIFS(通讯通路门店!$S:$S,$G973,通讯通路门店!$J:$J,"VIVO体验店")</f>
        <v>0</v>
      </c>
      <c r="AA973" s="99">
        <f>COUNTIFS(通讯通路门店!$S:$S,$G973,通讯通路门店!$J:$J,"OPPO体验店")</f>
        <v>0</v>
      </c>
      <c r="AB973" s="99">
        <f>COUNTIFS(通讯通路门店!$S:$S,$G973,通讯通路门店!$J:$J,"华为授权体验店")+COUNTIFS(通讯通路门店!$S:$S,$G973,通讯通路门店!$J:$J,"华为堡垒店")</f>
        <v>0</v>
      </c>
      <c r="AC973" s="99">
        <f>COUNTIFS(通讯通路门店!$S:$S,$G973,通讯通路门店!$J:$J,"小米体验店")</f>
        <v>0</v>
      </c>
      <c r="AD973" s="99">
        <f>COUNTIFS(通讯通路门店!$S:$S,$G973,通讯通路门店!$J:$J,"苹果体验店")</f>
        <v>0</v>
      </c>
      <c r="AE973" s="99">
        <f>COUNTIFS(通讯通路门店!$S:$S,$G973,通讯通路门店!$J:$J,"其他品牌专卖店")</f>
        <v>0</v>
      </c>
      <c r="AF973" s="99">
        <f>SUMIFS(通讯通路门店!$BI:$BI,通讯通路门店!$S:$S,$G973)</f>
        <v>0</v>
      </c>
      <c r="AG973" s="99">
        <f>SUMIFS(通讯通路门店!$BH:$BH,通讯通路门店!$S:$S,$G973)</f>
        <v>0</v>
      </c>
      <c r="AH973" s="99">
        <f t="shared" si="76"/>
        <v>0</v>
      </c>
      <c r="AI973" s="99">
        <f>SUMIFS(通讯通路门店!$BB:$BB,通讯通路门店!$S:$S,$G973)</f>
        <v>0</v>
      </c>
      <c r="AJ973" s="99">
        <f>SUMIFS(通讯通路门店!$BE:$BE,通讯通路门店!$S:$S,$G973)</f>
        <v>0</v>
      </c>
      <c r="AK973" s="99">
        <f>SUMIFS(通讯通路门店!$BG:$BG,通讯通路门店!$S:$S,$G973)</f>
        <v>0</v>
      </c>
      <c r="AL973" s="99">
        <f>SUMIFS(通讯通路门店!$BC:$BC,通讯通路门店!$S:$S,$G973)</f>
        <v>0</v>
      </c>
      <c r="AM973" s="99">
        <f>SUMIFS(通讯通路门店!$BD:$BD,通讯通路门店!$S:$S,$G973)</f>
        <v>0</v>
      </c>
      <c r="AN973" s="99">
        <f>SUMIFS(通讯通路门店!$BF:$BF,通讯通路门店!$S:$S,$G973)</f>
        <v>0</v>
      </c>
      <c r="AO973" s="99">
        <f t="shared" si="77"/>
        <v>0</v>
      </c>
      <c r="AP973" s="99">
        <f>SUMIFS(通讯通路门店!$K:$K,通讯通路门店!$S:$S,$G973)</f>
        <v>0</v>
      </c>
      <c r="AQ973" s="83"/>
      <c r="AR973" s="99">
        <f>SUMIFS(通讯通路门店!$T:$T,通讯通路门店!$S:$S,$G973)</f>
        <v>0</v>
      </c>
      <c r="AS973" s="99">
        <f>SUMIFS(通讯通路门店!$U:$U,通讯通路门店!$S:$S,$G973)</f>
        <v>0</v>
      </c>
      <c r="AT973" s="99">
        <f>SUMIFS(通讯通路门店!$V:$V,通讯通路门店!$S:$S,$G973)</f>
        <v>0</v>
      </c>
      <c r="AU973" s="99">
        <f>SUMIFS(通讯通路门店!$W:$W,通讯通路门店!$S:$S,$G973)</f>
        <v>0</v>
      </c>
      <c r="AV973" s="99">
        <f>SUMIFS(通讯通路门店!$Z:$Z,通讯通路门店!$S:$S,$G973)</f>
        <v>0</v>
      </c>
      <c r="AW973" s="99">
        <f>SUMIFS(通讯通路门店!$AB:$AB,通讯通路门店!$S:$S,$G973)</f>
        <v>0</v>
      </c>
      <c r="AX973" s="99">
        <f>SUMIFS(通讯通路门店!$X:$X,通讯通路门店!$S:$S,$G973)</f>
        <v>0</v>
      </c>
      <c r="AY973" s="99">
        <f>SUMIFS(通讯通路门店!$Y:$Y,通讯通路门店!$S:$S,$G973)</f>
        <v>0</v>
      </c>
      <c r="AZ973" s="99">
        <f>SUMIFS(通讯通路门店!$AA:$AA,通讯通路门店!$S:$S,$G973)</f>
        <v>0</v>
      </c>
      <c r="BA973" s="99">
        <f t="shared" si="78"/>
        <v>0</v>
      </c>
      <c r="BB973" s="99">
        <f t="shared" si="79"/>
        <v>0</v>
      </c>
      <c r="BC973" s="99">
        <f>SUMIFS(通讯通路门店!$W:$W,通讯通路门店!$S:$S,$G973,通讯通路门店!$J:$J,"荣耀体验店")+SUMIFS(通讯通路门店!$W:$W,通讯通路门店!$S:$S,$G973,通讯通路门店!$J:$J,"荣耀授权专卖店")</f>
        <v>0</v>
      </c>
      <c r="BD973" s="99">
        <f>SUMIFS(通讯通路门店!$Z:$Z,通讯通路门店!$S:$S,$G973,通讯通路门店!$J:$J,"VIVO体验店")</f>
        <v>0</v>
      </c>
      <c r="BE973" s="99">
        <f>SUMIFS(通讯通路门店!$AB:$AB,通讯通路门店!$S:$S,$G973,通讯通路门店!$J:$J,"OPPO体验店")</f>
        <v>0</v>
      </c>
      <c r="BF973" s="99">
        <f>SUMIFS(通讯通路门店!$X:$X,通讯通路门店!$S:$S,$G973,通讯通路门店!$J:$J,"华为授权体验店")+SUMIFS(通讯通路门店!$AA:$AA,通讯通路门店!$S:$S,$G973,通讯通路门店!$J:$J,"华为堡垒店")</f>
        <v>0</v>
      </c>
      <c r="BG973" s="99">
        <f>SUMIFS(通讯通路门店!$Y:$Y,通讯通路门店!$S:$S,$G973,通讯通路门店!$J:$J,"小米体验店")</f>
        <v>0</v>
      </c>
      <c r="BH973" s="99">
        <f>SUMIFS(通讯通路门店!$AA:$AA,通讯通路门店!$S:$S,$G973,通讯通路门店!$J:$J,"苹果体验店")</f>
        <v>0</v>
      </c>
      <c r="BI973" s="99">
        <f>SUMIFS(通讯通路门店!$K:$K,通讯通路门店!$S:$S,$G973,通讯通路门店!$J:$J,"其他品牌专卖店")</f>
        <v>0</v>
      </c>
      <c r="BJ973" s="99">
        <f>SUMIFS(通讯通路门店!$AC:$AC,通讯通路门店!$S:$S,$G973)</f>
        <v>0</v>
      </c>
      <c r="BK973" s="99">
        <f>SUMIFS(通讯通路门店!$AD:$AD,通讯通路门店!$S:$S,$G973)</f>
        <v>0</v>
      </c>
      <c r="BL973" s="99">
        <f>SUMIFS(通讯通路门店!$AE:$AE,通讯通路门店!$S:$S,$G973)</f>
        <v>0</v>
      </c>
      <c r="BM973" s="99">
        <f>SUMIFS(通讯通路门店!$AF:$AF,通讯通路门店!$S:$S,$G973)</f>
        <v>0</v>
      </c>
      <c r="BN973" s="99">
        <f>SUMIFS(通讯通路门店!$AG:$AG,通讯通路门店!$S:$S,$G973)</f>
        <v>0</v>
      </c>
      <c r="BO973" s="99">
        <f>SUMIFS(通讯通路门店!$AH:$AH,通讯通路门店!$S:$S,$G973)</f>
        <v>0</v>
      </c>
      <c r="BP973" s="99">
        <f>SUMIFS(通讯通路门店!$AI:$AI,通讯通路门店!$S:$S,$G973)</f>
        <v>0</v>
      </c>
      <c r="BQ973" s="83"/>
    </row>
    <row r="974" spans="1:69">
      <c r="A974" s="99" t="str">
        <f>IFERROR(_xlfn.XLOOKUP($G974,通讯通路门店!$S$4:$S$993931,通讯通路门店!$A$4:$A$993931,0,0),"")</f>
        <v>海南省</v>
      </c>
      <c r="B974" s="99" t="str">
        <f>IFERROR(_xlfn.XLOOKUP($G974,通讯通路门店!$S$4:$S$993931,通讯通路门店!$B$4:$B$993931,0,0),"")</f>
        <v>东方市</v>
      </c>
      <c r="C974" s="99" t="str">
        <f>IFERROR(_xlfn.XLOOKUP($G974,通讯通路门店!$S$4:$S$993931,通讯通路门店!$C$4:$C$993931,0,0),"")</f>
        <v>东方市</v>
      </c>
      <c r="D974" s="99" t="str">
        <f>IFERROR(_xlfn.XLOOKUP($G974,通讯通路门店!$S$4:$S$993931,通讯通路门店!$D$4:$D$993931,0,0),"")</f>
        <v>八所镇</v>
      </c>
      <c r="E974" s="83"/>
      <c r="F974" s="83"/>
      <c r="G974" s="101"/>
      <c r="H974" s="102">
        <f>IFERROR(_xlfn.XLOOKUP($G974,通讯通路门店!$S$4:$S$993931,通讯通路门店!$R$4:$R$993931,0,0),"")</f>
        <v>0</v>
      </c>
      <c r="I974" s="83"/>
      <c r="J974" s="83"/>
      <c r="K974" s="83"/>
      <c r="L974" s="83"/>
      <c r="M974" s="83"/>
      <c r="N974" s="83"/>
      <c r="O974" s="83"/>
      <c r="P974" s="83"/>
      <c r="Q974" s="83"/>
      <c r="R974" s="83"/>
      <c r="S974" s="83"/>
      <c r="T974" s="83"/>
      <c r="U974" s="99">
        <f>COUNTIF(通讯通路门店!$S:$S,$G974)</f>
        <v>0</v>
      </c>
      <c r="V974" s="99">
        <f>COUNTIFS(通讯通路门店!$S:$S,$G974,通讯通路门店!$J:$J,"综合卖场")</f>
        <v>0</v>
      </c>
      <c r="W974" s="99">
        <f>SUMIFS(通讯通路门店!$AJ:$AJ,通讯通路门店!$S:$S,通讯客户沙盘!$G974)</f>
        <v>0</v>
      </c>
      <c r="X974" s="99">
        <f t="shared" si="75"/>
        <v>0</v>
      </c>
      <c r="Y974" s="99">
        <f>COUNTIFS(通讯通路门店!$S:$S,$G974,通讯通路门店!$J:$J,"荣耀体验店")+COUNTIFS(通讯通路门店!$S:$S,$G974,通讯通路门店!$J:$J,"荣耀授权专卖店")</f>
        <v>0</v>
      </c>
      <c r="Z974" s="99">
        <f>COUNTIFS(通讯通路门店!$S:$S,$G974,通讯通路门店!$J:$J,"VIVO体验店")</f>
        <v>0</v>
      </c>
      <c r="AA974" s="99">
        <f>COUNTIFS(通讯通路门店!$S:$S,$G974,通讯通路门店!$J:$J,"OPPO体验店")</f>
        <v>0</v>
      </c>
      <c r="AB974" s="99">
        <f>COUNTIFS(通讯通路门店!$S:$S,$G974,通讯通路门店!$J:$J,"华为授权体验店")+COUNTIFS(通讯通路门店!$S:$S,$G974,通讯通路门店!$J:$J,"华为堡垒店")</f>
        <v>0</v>
      </c>
      <c r="AC974" s="99">
        <f>COUNTIFS(通讯通路门店!$S:$S,$G974,通讯通路门店!$J:$J,"小米体验店")</f>
        <v>0</v>
      </c>
      <c r="AD974" s="99">
        <f>COUNTIFS(通讯通路门店!$S:$S,$G974,通讯通路门店!$J:$J,"苹果体验店")</f>
        <v>0</v>
      </c>
      <c r="AE974" s="99">
        <f>COUNTIFS(通讯通路门店!$S:$S,$G974,通讯通路门店!$J:$J,"其他品牌专卖店")</f>
        <v>0</v>
      </c>
      <c r="AF974" s="99">
        <f>SUMIFS(通讯通路门店!$BI:$BI,通讯通路门店!$S:$S,$G974)</f>
        <v>0</v>
      </c>
      <c r="AG974" s="99">
        <f>SUMIFS(通讯通路门店!$BH:$BH,通讯通路门店!$S:$S,$G974)</f>
        <v>0</v>
      </c>
      <c r="AH974" s="99">
        <f t="shared" si="76"/>
        <v>0</v>
      </c>
      <c r="AI974" s="99">
        <f>SUMIFS(通讯通路门店!$BB:$BB,通讯通路门店!$S:$S,$G974)</f>
        <v>0</v>
      </c>
      <c r="AJ974" s="99">
        <f>SUMIFS(通讯通路门店!$BE:$BE,通讯通路门店!$S:$S,$G974)</f>
        <v>0</v>
      </c>
      <c r="AK974" s="99">
        <f>SUMIFS(通讯通路门店!$BG:$BG,通讯通路门店!$S:$S,$G974)</f>
        <v>0</v>
      </c>
      <c r="AL974" s="99">
        <f>SUMIFS(通讯通路门店!$BC:$BC,通讯通路门店!$S:$S,$G974)</f>
        <v>0</v>
      </c>
      <c r="AM974" s="99">
        <f>SUMIFS(通讯通路门店!$BD:$BD,通讯通路门店!$S:$S,$G974)</f>
        <v>0</v>
      </c>
      <c r="AN974" s="99">
        <f>SUMIFS(通讯通路门店!$BF:$BF,通讯通路门店!$S:$S,$G974)</f>
        <v>0</v>
      </c>
      <c r="AO974" s="99">
        <f t="shared" si="77"/>
        <v>0</v>
      </c>
      <c r="AP974" s="99">
        <f>SUMIFS(通讯通路门店!$K:$K,通讯通路门店!$S:$S,$G974)</f>
        <v>0</v>
      </c>
      <c r="AQ974" s="83"/>
      <c r="AR974" s="99">
        <f>SUMIFS(通讯通路门店!$T:$T,通讯通路门店!$S:$S,$G974)</f>
        <v>0</v>
      </c>
      <c r="AS974" s="99">
        <f>SUMIFS(通讯通路门店!$U:$U,通讯通路门店!$S:$S,$G974)</f>
        <v>0</v>
      </c>
      <c r="AT974" s="99">
        <f>SUMIFS(通讯通路门店!$V:$V,通讯通路门店!$S:$S,$G974)</f>
        <v>0</v>
      </c>
      <c r="AU974" s="99">
        <f>SUMIFS(通讯通路门店!$W:$W,通讯通路门店!$S:$S,$G974)</f>
        <v>0</v>
      </c>
      <c r="AV974" s="99">
        <f>SUMIFS(通讯通路门店!$Z:$Z,通讯通路门店!$S:$S,$G974)</f>
        <v>0</v>
      </c>
      <c r="AW974" s="99">
        <f>SUMIFS(通讯通路门店!$AB:$AB,通讯通路门店!$S:$S,$G974)</f>
        <v>0</v>
      </c>
      <c r="AX974" s="99">
        <f>SUMIFS(通讯通路门店!$X:$X,通讯通路门店!$S:$S,$G974)</f>
        <v>0</v>
      </c>
      <c r="AY974" s="99">
        <f>SUMIFS(通讯通路门店!$Y:$Y,通讯通路门店!$S:$S,$G974)</f>
        <v>0</v>
      </c>
      <c r="AZ974" s="99">
        <f>SUMIFS(通讯通路门店!$AA:$AA,通讯通路门店!$S:$S,$G974)</f>
        <v>0</v>
      </c>
      <c r="BA974" s="99">
        <f t="shared" si="78"/>
        <v>0</v>
      </c>
      <c r="BB974" s="99">
        <f t="shared" si="79"/>
        <v>0</v>
      </c>
      <c r="BC974" s="99">
        <f>SUMIFS(通讯通路门店!$W:$W,通讯通路门店!$S:$S,$G974,通讯通路门店!$J:$J,"荣耀体验店")+SUMIFS(通讯通路门店!$W:$W,通讯通路门店!$S:$S,$G974,通讯通路门店!$J:$J,"荣耀授权专卖店")</f>
        <v>0</v>
      </c>
      <c r="BD974" s="99">
        <f>SUMIFS(通讯通路门店!$Z:$Z,通讯通路门店!$S:$S,$G974,通讯通路门店!$J:$J,"VIVO体验店")</f>
        <v>0</v>
      </c>
      <c r="BE974" s="99">
        <f>SUMIFS(通讯通路门店!$AB:$AB,通讯通路门店!$S:$S,$G974,通讯通路门店!$J:$J,"OPPO体验店")</f>
        <v>0</v>
      </c>
      <c r="BF974" s="99">
        <f>SUMIFS(通讯通路门店!$X:$X,通讯通路门店!$S:$S,$G974,通讯通路门店!$J:$J,"华为授权体验店")+SUMIFS(通讯通路门店!$AA:$AA,通讯通路门店!$S:$S,$G974,通讯通路门店!$J:$J,"华为堡垒店")</f>
        <v>0</v>
      </c>
      <c r="BG974" s="99">
        <f>SUMIFS(通讯通路门店!$Y:$Y,通讯通路门店!$S:$S,$G974,通讯通路门店!$J:$J,"小米体验店")</f>
        <v>0</v>
      </c>
      <c r="BH974" s="99">
        <f>SUMIFS(通讯通路门店!$AA:$AA,通讯通路门店!$S:$S,$G974,通讯通路门店!$J:$J,"苹果体验店")</f>
        <v>0</v>
      </c>
      <c r="BI974" s="99">
        <f>SUMIFS(通讯通路门店!$K:$K,通讯通路门店!$S:$S,$G974,通讯通路门店!$J:$J,"其他品牌专卖店")</f>
        <v>0</v>
      </c>
      <c r="BJ974" s="99">
        <f>SUMIFS(通讯通路门店!$AC:$AC,通讯通路门店!$S:$S,$G974)</f>
        <v>0</v>
      </c>
      <c r="BK974" s="99">
        <f>SUMIFS(通讯通路门店!$AD:$AD,通讯通路门店!$S:$S,$G974)</f>
        <v>0</v>
      </c>
      <c r="BL974" s="99">
        <f>SUMIFS(通讯通路门店!$AE:$AE,通讯通路门店!$S:$S,$G974)</f>
        <v>0</v>
      </c>
      <c r="BM974" s="99">
        <f>SUMIFS(通讯通路门店!$AF:$AF,通讯通路门店!$S:$S,$G974)</f>
        <v>0</v>
      </c>
      <c r="BN974" s="99">
        <f>SUMIFS(通讯通路门店!$AG:$AG,通讯通路门店!$S:$S,$G974)</f>
        <v>0</v>
      </c>
      <c r="BO974" s="99">
        <f>SUMIFS(通讯通路门店!$AH:$AH,通讯通路门店!$S:$S,$G974)</f>
        <v>0</v>
      </c>
      <c r="BP974" s="99">
        <f>SUMIFS(通讯通路门店!$AI:$AI,通讯通路门店!$S:$S,$G974)</f>
        <v>0</v>
      </c>
      <c r="BQ974" s="83"/>
    </row>
    <row r="975" spans="1:69">
      <c r="A975" s="99" t="str">
        <f>IFERROR(_xlfn.XLOOKUP($G975,通讯通路门店!$S$4:$S$993931,通讯通路门店!$A$4:$A$993931,0,0),"")</f>
        <v>海南省</v>
      </c>
      <c r="B975" s="99" t="str">
        <f>IFERROR(_xlfn.XLOOKUP($G975,通讯通路门店!$S$4:$S$993931,通讯通路门店!$B$4:$B$993931,0,0),"")</f>
        <v>东方市</v>
      </c>
      <c r="C975" s="99" t="str">
        <f>IFERROR(_xlfn.XLOOKUP($G975,通讯通路门店!$S$4:$S$993931,通讯通路门店!$C$4:$C$993931,0,0),"")</f>
        <v>东方市</v>
      </c>
      <c r="D975" s="99" t="str">
        <f>IFERROR(_xlfn.XLOOKUP($G975,通讯通路门店!$S$4:$S$993931,通讯通路门店!$D$4:$D$993931,0,0),"")</f>
        <v>八所镇</v>
      </c>
      <c r="E975" s="83"/>
      <c r="F975" s="83"/>
      <c r="G975" s="101"/>
      <c r="H975" s="102">
        <f>IFERROR(_xlfn.XLOOKUP($G975,通讯通路门店!$S$4:$S$993931,通讯通路门店!$R$4:$R$993931,0,0),"")</f>
        <v>0</v>
      </c>
      <c r="I975" s="83"/>
      <c r="J975" s="83"/>
      <c r="K975" s="83"/>
      <c r="L975" s="83"/>
      <c r="M975" s="83"/>
      <c r="N975" s="83"/>
      <c r="O975" s="83"/>
      <c r="P975" s="83"/>
      <c r="Q975" s="83"/>
      <c r="R975" s="83"/>
      <c r="S975" s="83"/>
      <c r="T975" s="83"/>
      <c r="U975" s="99">
        <f>COUNTIF(通讯通路门店!$S:$S,$G975)</f>
        <v>0</v>
      </c>
      <c r="V975" s="99">
        <f>COUNTIFS(通讯通路门店!$S:$S,$G975,通讯通路门店!$J:$J,"综合卖场")</f>
        <v>0</v>
      </c>
      <c r="W975" s="99">
        <f>SUMIFS(通讯通路门店!$AJ:$AJ,通讯通路门店!$S:$S,通讯客户沙盘!$G975)</f>
        <v>0</v>
      </c>
      <c r="X975" s="99">
        <f t="shared" si="75"/>
        <v>0</v>
      </c>
      <c r="Y975" s="99">
        <f>COUNTIFS(通讯通路门店!$S:$S,$G975,通讯通路门店!$J:$J,"荣耀体验店")+COUNTIFS(通讯通路门店!$S:$S,$G975,通讯通路门店!$J:$J,"荣耀授权专卖店")</f>
        <v>0</v>
      </c>
      <c r="Z975" s="99">
        <f>COUNTIFS(通讯通路门店!$S:$S,$G975,通讯通路门店!$J:$J,"VIVO体验店")</f>
        <v>0</v>
      </c>
      <c r="AA975" s="99">
        <f>COUNTIFS(通讯通路门店!$S:$S,$G975,通讯通路门店!$J:$J,"OPPO体验店")</f>
        <v>0</v>
      </c>
      <c r="AB975" s="99">
        <f>COUNTIFS(通讯通路门店!$S:$S,$G975,通讯通路门店!$J:$J,"华为授权体验店")+COUNTIFS(通讯通路门店!$S:$S,$G975,通讯通路门店!$J:$J,"华为堡垒店")</f>
        <v>0</v>
      </c>
      <c r="AC975" s="99">
        <f>COUNTIFS(通讯通路门店!$S:$S,$G975,通讯通路门店!$J:$J,"小米体验店")</f>
        <v>0</v>
      </c>
      <c r="AD975" s="99">
        <f>COUNTIFS(通讯通路门店!$S:$S,$G975,通讯通路门店!$J:$J,"苹果体验店")</f>
        <v>0</v>
      </c>
      <c r="AE975" s="99">
        <f>COUNTIFS(通讯通路门店!$S:$S,$G975,通讯通路门店!$J:$J,"其他品牌专卖店")</f>
        <v>0</v>
      </c>
      <c r="AF975" s="99">
        <f>SUMIFS(通讯通路门店!$BI:$BI,通讯通路门店!$S:$S,$G975)</f>
        <v>0</v>
      </c>
      <c r="AG975" s="99">
        <f>SUMIFS(通讯通路门店!$BH:$BH,通讯通路门店!$S:$S,$G975)</f>
        <v>0</v>
      </c>
      <c r="AH975" s="99">
        <f t="shared" si="76"/>
        <v>0</v>
      </c>
      <c r="AI975" s="99">
        <f>SUMIFS(通讯通路门店!$BB:$BB,通讯通路门店!$S:$S,$G975)</f>
        <v>0</v>
      </c>
      <c r="AJ975" s="99">
        <f>SUMIFS(通讯通路门店!$BE:$BE,通讯通路门店!$S:$S,$G975)</f>
        <v>0</v>
      </c>
      <c r="AK975" s="99">
        <f>SUMIFS(通讯通路门店!$BG:$BG,通讯通路门店!$S:$S,$G975)</f>
        <v>0</v>
      </c>
      <c r="AL975" s="99">
        <f>SUMIFS(通讯通路门店!$BC:$BC,通讯通路门店!$S:$S,$G975)</f>
        <v>0</v>
      </c>
      <c r="AM975" s="99">
        <f>SUMIFS(通讯通路门店!$BD:$BD,通讯通路门店!$S:$S,$G975)</f>
        <v>0</v>
      </c>
      <c r="AN975" s="99">
        <f>SUMIFS(通讯通路门店!$BF:$BF,通讯通路门店!$S:$S,$G975)</f>
        <v>0</v>
      </c>
      <c r="AO975" s="99">
        <f t="shared" si="77"/>
        <v>0</v>
      </c>
      <c r="AP975" s="99">
        <f>SUMIFS(通讯通路门店!$K:$K,通讯通路门店!$S:$S,$G975)</f>
        <v>0</v>
      </c>
      <c r="AQ975" s="83"/>
      <c r="AR975" s="99">
        <f>SUMIFS(通讯通路门店!$T:$T,通讯通路门店!$S:$S,$G975)</f>
        <v>0</v>
      </c>
      <c r="AS975" s="99">
        <f>SUMIFS(通讯通路门店!$U:$U,通讯通路门店!$S:$S,$G975)</f>
        <v>0</v>
      </c>
      <c r="AT975" s="99">
        <f>SUMIFS(通讯通路门店!$V:$V,通讯通路门店!$S:$S,$G975)</f>
        <v>0</v>
      </c>
      <c r="AU975" s="99">
        <f>SUMIFS(通讯通路门店!$W:$W,通讯通路门店!$S:$S,$G975)</f>
        <v>0</v>
      </c>
      <c r="AV975" s="99">
        <f>SUMIFS(通讯通路门店!$Z:$Z,通讯通路门店!$S:$S,$G975)</f>
        <v>0</v>
      </c>
      <c r="AW975" s="99">
        <f>SUMIFS(通讯通路门店!$AB:$AB,通讯通路门店!$S:$S,$G975)</f>
        <v>0</v>
      </c>
      <c r="AX975" s="99">
        <f>SUMIFS(通讯通路门店!$X:$X,通讯通路门店!$S:$S,$G975)</f>
        <v>0</v>
      </c>
      <c r="AY975" s="99">
        <f>SUMIFS(通讯通路门店!$Y:$Y,通讯通路门店!$S:$S,$G975)</f>
        <v>0</v>
      </c>
      <c r="AZ975" s="99">
        <f>SUMIFS(通讯通路门店!$AA:$AA,通讯通路门店!$S:$S,$G975)</f>
        <v>0</v>
      </c>
      <c r="BA975" s="99">
        <f t="shared" si="78"/>
        <v>0</v>
      </c>
      <c r="BB975" s="99">
        <f t="shared" si="79"/>
        <v>0</v>
      </c>
      <c r="BC975" s="99">
        <f>SUMIFS(通讯通路门店!$W:$W,通讯通路门店!$S:$S,$G975,通讯通路门店!$J:$J,"荣耀体验店")+SUMIFS(通讯通路门店!$W:$W,通讯通路门店!$S:$S,$G975,通讯通路门店!$J:$J,"荣耀授权专卖店")</f>
        <v>0</v>
      </c>
      <c r="BD975" s="99">
        <f>SUMIFS(通讯通路门店!$Z:$Z,通讯通路门店!$S:$S,$G975,通讯通路门店!$J:$J,"VIVO体验店")</f>
        <v>0</v>
      </c>
      <c r="BE975" s="99">
        <f>SUMIFS(通讯通路门店!$AB:$AB,通讯通路门店!$S:$S,$G975,通讯通路门店!$J:$J,"OPPO体验店")</f>
        <v>0</v>
      </c>
      <c r="BF975" s="99">
        <f>SUMIFS(通讯通路门店!$X:$X,通讯通路门店!$S:$S,$G975,通讯通路门店!$J:$J,"华为授权体验店")+SUMIFS(通讯通路门店!$AA:$AA,通讯通路门店!$S:$S,$G975,通讯通路门店!$J:$J,"华为堡垒店")</f>
        <v>0</v>
      </c>
      <c r="BG975" s="99">
        <f>SUMIFS(通讯通路门店!$Y:$Y,通讯通路门店!$S:$S,$G975,通讯通路门店!$J:$J,"小米体验店")</f>
        <v>0</v>
      </c>
      <c r="BH975" s="99">
        <f>SUMIFS(通讯通路门店!$AA:$AA,通讯通路门店!$S:$S,$G975,通讯通路门店!$J:$J,"苹果体验店")</f>
        <v>0</v>
      </c>
      <c r="BI975" s="99">
        <f>SUMIFS(通讯通路门店!$K:$K,通讯通路门店!$S:$S,$G975,通讯通路门店!$J:$J,"其他品牌专卖店")</f>
        <v>0</v>
      </c>
      <c r="BJ975" s="99">
        <f>SUMIFS(通讯通路门店!$AC:$AC,通讯通路门店!$S:$S,$G975)</f>
        <v>0</v>
      </c>
      <c r="BK975" s="99">
        <f>SUMIFS(通讯通路门店!$AD:$AD,通讯通路门店!$S:$S,$G975)</f>
        <v>0</v>
      </c>
      <c r="BL975" s="99">
        <f>SUMIFS(通讯通路门店!$AE:$AE,通讯通路门店!$S:$S,$G975)</f>
        <v>0</v>
      </c>
      <c r="BM975" s="99">
        <f>SUMIFS(通讯通路门店!$AF:$AF,通讯通路门店!$S:$S,$G975)</f>
        <v>0</v>
      </c>
      <c r="BN975" s="99">
        <f>SUMIFS(通讯通路门店!$AG:$AG,通讯通路门店!$S:$S,$G975)</f>
        <v>0</v>
      </c>
      <c r="BO975" s="99">
        <f>SUMIFS(通讯通路门店!$AH:$AH,通讯通路门店!$S:$S,$G975)</f>
        <v>0</v>
      </c>
      <c r="BP975" s="99">
        <f>SUMIFS(通讯通路门店!$AI:$AI,通讯通路门店!$S:$S,$G975)</f>
        <v>0</v>
      </c>
      <c r="BQ975" s="83"/>
    </row>
    <row r="976" spans="1:69">
      <c r="A976" s="99" t="str">
        <f>IFERROR(_xlfn.XLOOKUP($G976,通讯通路门店!$S$4:$S$993931,通讯通路门店!$A$4:$A$993931,0,0),"")</f>
        <v>海南省</v>
      </c>
      <c r="B976" s="99" t="str">
        <f>IFERROR(_xlfn.XLOOKUP($G976,通讯通路门店!$S$4:$S$993931,通讯通路门店!$B$4:$B$993931,0,0),"")</f>
        <v>东方市</v>
      </c>
      <c r="C976" s="99" t="str">
        <f>IFERROR(_xlfn.XLOOKUP($G976,通讯通路门店!$S$4:$S$993931,通讯通路门店!$C$4:$C$993931,0,0),"")</f>
        <v>东方市</v>
      </c>
      <c r="D976" s="99" t="str">
        <f>IFERROR(_xlfn.XLOOKUP($G976,通讯通路门店!$S$4:$S$993931,通讯通路门店!$D$4:$D$993931,0,0),"")</f>
        <v>八所镇</v>
      </c>
      <c r="E976" s="83"/>
      <c r="F976" s="83"/>
      <c r="G976" s="101"/>
      <c r="H976" s="102">
        <f>IFERROR(_xlfn.XLOOKUP($G976,通讯通路门店!$S$4:$S$993931,通讯通路门店!$R$4:$R$993931,0,0),"")</f>
        <v>0</v>
      </c>
      <c r="I976" s="83"/>
      <c r="J976" s="83"/>
      <c r="K976" s="83"/>
      <c r="L976" s="83"/>
      <c r="M976" s="83"/>
      <c r="N976" s="83"/>
      <c r="O976" s="83"/>
      <c r="P976" s="83"/>
      <c r="Q976" s="83"/>
      <c r="R976" s="83"/>
      <c r="S976" s="83"/>
      <c r="T976" s="83"/>
      <c r="U976" s="99">
        <f>COUNTIF(通讯通路门店!$S:$S,$G976)</f>
        <v>0</v>
      </c>
      <c r="V976" s="99">
        <f>COUNTIFS(通讯通路门店!$S:$S,$G976,通讯通路门店!$J:$J,"综合卖场")</f>
        <v>0</v>
      </c>
      <c r="W976" s="99">
        <f>SUMIFS(通讯通路门店!$AJ:$AJ,通讯通路门店!$S:$S,通讯客户沙盘!$G976)</f>
        <v>0</v>
      </c>
      <c r="X976" s="99">
        <f t="shared" si="75"/>
        <v>0</v>
      </c>
      <c r="Y976" s="99">
        <f>COUNTIFS(通讯通路门店!$S:$S,$G976,通讯通路门店!$J:$J,"荣耀体验店")+COUNTIFS(通讯通路门店!$S:$S,$G976,通讯通路门店!$J:$J,"荣耀授权专卖店")</f>
        <v>0</v>
      </c>
      <c r="Z976" s="99">
        <f>COUNTIFS(通讯通路门店!$S:$S,$G976,通讯通路门店!$J:$J,"VIVO体验店")</f>
        <v>0</v>
      </c>
      <c r="AA976" s="99">
        <f>COUNTIFS(通讯通路门店!$S:$S,$G976,通讯通路门店!$J:$J,"OPPO体验店")</f>
        <v>0</v>
      </c>
      <c r="AB976" s="99">
        <f>COUNTIFS(通讯通路门店!$S:$S,$G976,通讯通路门店!$J:$J,"华为授权体验店")+COUNTIFS(通讯通路门店!$S:$S,$G976,通讯通路门店!$J:$J,"华为堡垒店")</f>
        <v>0</v>
      </c>
      <c r="AC976" s="99">
        <f>COUNTIFS(通讯通路门店!$S:$S,$G976,通讯通路门店!$J:$J,"小米体验店")</f>
        <v>0</v>
      </c>
      <c r="AD976" s="99">
        <f>COUNTIFS(通讯通路门店!$S:$S,$G976,通讯通路门店!$J:$J,"苹果体验店")</f>
        <v>0</v>
      </c>
      <c r="AE976" s="99">
        <f>COUNTIFS(通讯通路门店!$S:$S,$G976,通讯通路门店!$J:$J,"其他品牌专卖店")</f>
        <v>0</v>
      </c>
      <c r="AF976" s="99">
        <f>SUMIFS(通讯通路门店!$BI:$BI,通讯通路门店!$S:$S,$G976)</f>
        <v>0</v>
      </c>
      <c r="AG976" s="99">
        <f>SUMIFS(通讯通路门店!$BH:$BH,通讯通路门店!$S:$S,$G976)</f>
        <v>0</v>
      </c>
      <c r="AH976" s="99">
        <f t="shared" si="76"/>
        <v>0</v>
      </c>
      <c r="AI976" s="99">
        <f>SUMIFS(通讯通路门店!$BB:$BB,通讯通路门店!$S:$S,$G976)</f>
        <v>0</v>
      </c>
      <c r="AJ976" s="99">
        <f>SUMIFS(通讯通路门店!$BE:$BE,通讯通路门店!$S:$S,$G976)</f>
        <v>0</v>
      </c>
      <c r="AK976" s="99">
        <f>SUMIFS(通讯通路门店!$BG:$BG,通讯通路门店!$S:$S,$G976)</f>
        <v>0</v>
      </c>
      <c r="AL976" s="99">
        <f>SUMIFS(通讯通路门店!$BC:$BC,通讯通路门店!$S:$S,$G976)</f>
        <v>0</v>
      </c>
      <c r="AM976" s="99">
        <f>SUMIFS(通讯通路门店!$BD:$BD,通讯通路门店!$S:$S,$G976)</f>
        <v>0</v>
      </c>
      <c r="AN976" s="99">
        <f>SUMIFS(通讯通路门店!$BF:$BF,通讯通路门店!$S:$S,$G976)</f>
        <v>0</v>
      </c>
      <c r="AO976" s="99">
        <f t="shared" si="77"/>
        <v>0</v>
      </c>
      <c r="AP976" s="99">
        <f>SUMIFS(通讯通路门店!$K:$K,通讯通路门店!$S:$S,$G976)</f>
        <v>0</v>
      </c>
      <c r="AQ976" s="83"/>
      <c r="AR976" s="99">
        <f>SUMIFS(通讯通路门店!$T:$T,通讯通路门店!$S:$S,$G976)</f>
        <v>0</v>
      </c>
      <c r="AS976" s="99">
        <f>SUMIFS(通讯通路门店!$U:$U,通讯通路门店!$S:$S,$G976)</f>
        <v>0</v>
      </c>
      <c r="AT976" s="99">
        <f>SUMIFS(通讯通路门店!$V:$V,通讯通路门店!$S:$S,$G976)</f>
        <v>0</v>
      </c>
      <c r="AU976" s="99">
        <f>SUMIFS(通讯通路门店!$W:$W,通讯通路门店!$S:$S,$G976)</f>
        <v>0</v>
      </c>
      <c r="AV976" s="99">
        <f>SUMIFS(通讯通路门店!$Z:$Z,通讯通路门店!$S:$S,$G976)</f>
        <v>0</v>
      </c>
      <c r="AW976" s="99">
        <f>SUMIFS(通讯通路门店!$AB:$AB,通讯通路门店!$S:$S,$G976)</f>
        <v>0</v>
      </c>
      <c r="AX976" s="99">
        <f>SUMIFS(通讯通路门店!$X:$X,通讯通路门店!$S:$S,$G976)</f>
        <v>0</v>
      </c>
      <c r="AY976" s="99">
        <f>SUMIFS(通讯通路门店!$Y:$Y,通讯通路门店!$S:$S,$G976)</f>
        <v>0</v>
      </c>
      <c r="AZ976" s="99">
        <f>SUMIFS(通讯通路门店!$AA:$AA,通讯通路门店!$S:$S,$G976)</f>
        <v>0</v>
      </c>
      <c r="BA976" s="99">
        <f t="shared" si="78"/>
        <v>0</v>
      </c>
      <c r="BB976" s="99">
        <f t="shared" si="79"/>
        <v>0</v>
      </c>
      <c r="BC976" s="99">
        <f>SUMIFS(通讯通路门店!$W:$W,通讯通路门店!$S:$S,$G976,通讯通路门店!$J:$J,"荣耀体验店")+SUMIFS(通讯通路门店!$W:$W,通讯通路门店!$S:$S,$G976,通讯通路门店!$J:$J,"荣耀授权专卖店")</f>
        <v>0</v>
      </c>
      <c r="BD976" s="99">
        <f>SUMIFS(通讯通路门店!$Z:$Z,通讯通路门店!$S:$S,$G976,通讯通路门店!$J:$J,"VIVO体验店")</f>
        <v>0</v>
      </c>
      <c r="BE976" s="99">
        <f>SUMIFS(通讯通路门店!$AB:$AB,通讯通路门店!$S:$S,$G976,通讯通路门店!$J:$J,"OPPO体验店")</f>
        <v>0</v>
      </c>
      <c r="BF976" s="99">
        <f>SUMIFS(通讯通路门店!$X:$X,通讯通路门店!$S:$S,$G976,通讯通路门店!$J:$J,"华为授权体验店")+SUMIFS(通讯通路门店!$AA:$AA,通讯通路门店!$S:$S,$G976,通讯通路门店!$J:$J,"华为堡垒店")</f>
        <v>0</v>
      </c>
      <c r="BG976" s="99">
        <f>SUMIFS(通讯通路门店!$Y:$Y,通讯通路门店!$S:$S,$G976,通讯通路门店!$J:$J,"小米体验店")</f>
        <v>0</v>
      </c>
      <c r="BH976" s="99">
        <f>SUMIFS(通讯通路门店!$AA:$AA,通讯通路门店!$S:$S,$G976,通讯通路门店!$J:$J,"苹果体验店")</f>
        <v>0</v>
      </c>
      <c r="BI976" s="99">
        <f>SUMIFS(通讯通路门店!$K:$K,通讯通路门店!$S:$S,$G976,通讯通路门店!$J:$J,"其他品牌专卖店")</f>
        <v>0</v>
      </c>
      <c r="BJ976" s="99">
        <f>SUMIFS(通讯通路门店!$AC:$AC,通讯通路门店!$S:$S,$G976)</f>
        <v>0</v>
      </c>
      <c r="BK976" s="99">
        <f>SUMIFS(通讯通路门店!$AD:$AD,通讯通路门店!$S:$S,$G976)</f>
        <v>0</v>
      </c>
      <c r="BL976" s="99">
        <f>SUMIFS(通讯通路门店!$AE:$AE,通讯通路门店!$S:$S,$G976)</f>
        <v>0</v>
      </c>
      <c r="BM976" s="99">
        <f>SUMIFS(通讯通路门店!$AF:$AF,通讯通路门店!$S:$S,$G976)</f>
        <v>0</v>
      </c>
      <c r="BN976" s="99">
        <f>SUMIFS(通讯通路门店!$AG:$AG,通讯通路门店!$S:$S,$G976)</f>
        <v>0</v>
      </c>
      <c r="BO976" s="99">
        <f>SUMIFS(通讯通路门店!$AH:$AH,通讯通路门店!$S:$S,$G976)</f>
        <v>0</v>
      </c>
      <c r="BP976" s="99">
        <f>SUMIFS(通讯通路门店!$AI:$AI,通讯通路门店!$S:$S,$G976)</f>
        <v>0</v>
      </c>
      <c r="BQ976" s="83"/>
    </row>
    <row r="977" spans="1:69">
      <c r="A977" s="99" t="str">
        <f>IFERROR(_xlfn.XLOOKUP($G977,通讯通路门店!$S$4:$S$993931,通讯通路门店!$A$4:$A$993931,0,0),"")</f>
        <v>海南省</v>
      </c>
      <c r="B977" s="99" t="str">
        <f>IFERROR(_xlfn.XLOOKUP($G977,通讯通路门店!$S$4:$S$993931,通讯通路门店!$B$4:$B$993931,0,0),"")</f>
        <v>东方市</v>
      </c>
      <c r="C977" s="99" t="str">
        <f>IFERROR(_xlfn.XLOOKUP($G977,通讯通路门店!$S$4:$S$993931,通讯通路门店!$C$4:$C$993931,0,0),"")</f>
        <v>东方市</v>
      </c>
      <c r="D977" s="99" t="str">
        <f>IFERROR(_xlfn.XLOOKUP($G977,通讯通路门店!$S$4:$S$993931,通讯通路门店!$D$4:$D$993931,0,0),"")</f>
        <v>八所镇</v>
      </c>
      <c r="E977" s="83"/>
      <c r="F977" s="83"/>
      <c r="G977" s="101"/>
      <c r="H977" s="102">
        <f>IFERROR(_xlfn.XLOOKUP($G977,通讯通路门店!$S$4:$S$993931,通讯通路门店!$R$4:$R$993931,0,0),"")</f>
        <v>0</v>
      </c>
      <c r="I977" s="83"/>
      <c r="J977" s="83"/>
      <c r="K977" s="83"/>
      <c r="L977" s="83"/>
      <c r="M977" s="83"/>
      <c r="N977" s="83"/>
      <c r="O977" s="83"/>
      <c r="P977" s="83"/>
      <c r="Q977" s="83"/>
      <c r="R977" s="83"/>
      <c r="S977" s="83"/>
      <c r="T977" s="83"/>
      <c r="U977" s="99">
        <f>COUNTIF(通讯通路门店!$S:$S,$G977)</f>
        <v>0</v>
      </c>
      <c r="V977" s="99">
        <f>COUNTIFS(通讯通路门店!$S:$S,$G977,通讯通路门店!$J:$J,"综合卖场")</f>
        <v>0</v>
      </c>
      <c r="W977" s="99">
        <f>SUMIFS(通讯通路门店!$AJ:$AJ,通讯通路门店!$S:$S,通讯客户沙盘!$G977)</f>
        <v>0</v>
      </c>
      <c r="X977" s="99">
        <f t="shared" si="75"/>
        <v>0</v>
      </c>
      <c r="Y977" s="99">
        <f>COUNTIFS(通讯通路门店!$S:$S,$G977,通讯通路门店!$J:$J,"荣耀体验店")+COUNTIFS(通讯通路门店!$S:$S,$G977,通讯通路门店!$J:$J,"荣耀授权专卖店")</f>
        <v>0</v>
      </c>
      <c r="Z977" s="99">
        <f>COUNTIFS(通讯通路门店!$S:$S,$G977,通讯通路门店!$J:$J,"VIVO体验店")</f>
        <v>0</v>
      </c>
      <c r="AA977" s="99">
        <f>COUNTIFS(通讯通路门店!$S:$S,$G977,通讯通路门店!$J:$J,"OPPO体验店")</f>
        <v>0</v>
      </c>
      <c r="AB977" s="99">
        <f>COUNTIFS(通讯通路门店!$S:$S,$G977,通讯通路门店!$J:$J,"华为授权体验店")+COUNTIFS(通讯通路门店!$S:$S,$G977,通讯通路门店!$J:$J,"华为堡垒店")</f>
        <v>0</v>
      </c>
      <c r="AC977" s="99">
        <f>COUNTIFS(通讯通路门店!$S:$S,$G977,通讯通路门店!$J:$J,"小米体验店")</f>
        <v>0</v>
      </c>
      <c r="AD977" s="99">
        <f>COUNTIFS(通讯通路门店!$S:$S,$G977,通讯通路门店!$J:$J,"苹果体验店")</f>
        <v>0</v>
      </c>
      <c r="AE977" s="99">
        <f>COUNTIFS(通讯通路门店!$S:$S,$G977,通讯通路门店!$J:$J,"其他品牌专卖店")</f>
        <v>0</v>
      </c>
      <c r="AF977" s="99">
        <f>SUMIFS(通讯通路门店!$BI:$BI,通讯通路门店!$S:$S,$G977)</f>
        <v>0</v>
      </c>
      <c r="AG977" s="99">
        <f>SUMIFS(通讯通路门店!$BH:$BH,通讯通路门店!$S:$S,$G977)</f>
        <v>0</v>
      </c>
      <c r="AH977" s="99">
        <f t="shared" si="76"/>
        <v>0</v>
      </c>
      <c r="AI977" s="99">
        <f>SUMIFS(通讯通路门店!$BB:$BB,通讯通路门店!$S:$S,$G977)</f>
        <v>0</v>
      </c>
      <c r="AJ977" s="99">
        <f>SUMIFS(通讯通路门店!$BE:$BE,通讯通路门店!$S:$S,$G977)</f>
        <v>0</v>
      </c>
      <c r="AK977" s="99">
        <f>SUMIFS(通讯通路门店!$BG:$BG,通讯通路门店!$S:$S,$G977)</f>
        <v>0</v>
      </c>
      <c r="AL977" s="99">
        <f>SUMIFS(通讯通路门店!$BC:$BC,通讯通路门店!$S:$S,$G977)</f>
        <v>0</v>
      </c>
      <c r="AM977" s="99">
        <f>SUMIFS(通讯通路门店!$BD:$BD,通讯通路门店!$S:$S,$G977)</f>
        <v>0</v>
      </c>
      <c r="AN977" s="99">
        <f>SUMIFS(通讯通路门店!$BF:$BF,通讯通路门店!$S:$S,$G977)</f>
        <v>0</v>
      </c>
      <c r="AO977" s="99">
        <f t="shared" si="77"/>
        <v>0</v>
      </c>
      <c r="AP977" s="99">
        <f>SUMIFS(通讯通路门店!$K:$K,通讯通路门店!$S:$S,$G977)</f>
        <v>0</v>
      </c>
      <c r="AQ977" s="83"/>
      <c r="AR977" s="99">
        <f>SUMIFS(通讯通路门店!$T:$T,通讯通路门店!$S:$S,$G977)</f>
        <v>0</v>
      </c>
      <c r="AS977" s="99">
        <f>SUMIFS(通讯通路门店!$U:$U,通讯通路门店!$S:$S,$G977)</f>
        <v>0</v>
      </c>
      <c r="AT977" s="99">
        <f>SUMIFS(通讯通路门店!$V:$V,通讯通路门店!$S:$S,$G977)</f>
        <v>0</v>
      </c>
      <c r="AU977" s="99">
        <f>SUMIFS(通讯通路门店!$W:$W,通讯通路门店!$S:$S,$G977)</f>
        <v>0</v>
      </c>
      <c r="AV977" s="99">
        <f>SUMIFS(通讯通路门店!$Z:$Z,通讯通路门店!$S:$S,$G977)</f>
        <v>0</v>
      </c>
      <c r="AW977" s="99">
        <f>SUMIFS(通讯通路门店!$AB:$AB,通讯通路门店!$S:$S,$G977)</f>
        <v>0</v>
      </c>
      <c r="AX977" s="99">
        <f>SUMIFS(通讯通路门店!$X:$X,通讯通路门店!$S:$S,$G977)</f>
        <v>0</v>
      </c>
      <c r="AY977" s="99">
        <f>SUMIFS(通讯通路门店!$Y:$Y,通讯通路门店!$S:$S,$G977)</f>
        <v>0</v>
      </c>
      <c r="AZ977" s="99">
        <f>SUMIFS(通讯通路门店!$AA:$AA,通讯通路门店!$S:$S,$G977)</f>
        <v>0</v>
      </c>
      <c r="BA977" s="99">
        <f t="shared" si="78"/>
        <v>0</v>
      </c>
      <c r="BB977" s="99">
        <f t="shared" si="79"/>
        <v>0</v>
      </c>
      <c r="BC977" s="99">
        <f>SUMIFS(通讯通路门店!$W:$W,通讯通路门店!$S:$S,$G977,通讯通路门店!$J:$J,"荣耀体验店")+SUMIFS(通讯通路门店!$W:$W,通讯通路门店!$S:$S,$G977,通讯通路门店!$J:$J,"荣耀授权专卖店")</f>
        <v>0</v>
      </c>
      <c r="BD977" s="99">
        <f>SUMIFS(通讯通路门店!$Z:$Z,通讯通路门店!$S:$S,$G977,通讯通路门店!$J:$J,"VIVO体验店")</f>
        <v>0</v>
      </c>
      <c r="BE977" s="99">
        <f>SUMIFS(通讯通路门店!$AB:$AB,通讯通路门店!$S:$S,$G977,通讯通路门店!$J:$J,"OPPO体验店")</f>
        <v>0</v>
      </c>
      <c r="BF977" s="99">
        <f>SUMIFS(通讯通路门店!$X:$X,通讯通路门店!$S:$S,$G977,通讯通路门店!$J:$J,"华为授权体验店")+SUMIFS(通讯通路门店!$AA:$AA,通讯通路门店!$S:$S,$G977,通讯通路门店!$J:$J,"华为堡垒店")</f>
        <v>0</v>
      </c>
      <c r="BG977" s="99">
        <f>SUMIFS(通讯通路门店!$Y:$Y,通讯通路门店!$S:$S,$G977,通讯通路门店!$J:$J,"小米体验店")</f>
        <v>0</v>
      </c>
      <c r="BH977" s="99">
        <f>SUMIFS(通讯通路门店!$AA:$AA,通讯通路门店!$S:$S,$G977,通讯通路门店!$J:$J,"苹果体验店")</f>
        <v>0</v>
      </c>
      <c r="BI977" s="99">
        <f>SUMIFS(通讯通路门店!$K:$K,通讯通路门店!$S:$S,$G977,通讯通路门店!$J:$J,"其他品牌专卖店")</f>
        <v>0</v>
      </c>
      <c r="BJ977" s="99">
        <f>SUMIFS(通讯通路门店!$AC:$AC,通讯通路门店!$S:$S,$G977)</f>
        <v>0</v>
      </c>
      <c r="BK977" s="99">
        <f>SUMIFS(通讯通路门店!$AD:$AD,通讯通路门店!$S:$S,$G977)</f>
        <v>0</v>
      </c>
      <c r="BL977" s="99">
        <f>SUMIFS(通讯通路门店!$AE:$AE,通讯通路门店!$S:$S,$G977)</f>
        <v>0</v>
      </c>
      <c r="BM977" s="99">
        <f>SUMIFS(通讯通路门店!$AF:$AF,通讯通路门店!$S:$S,$G977)</f>
        <v>0</v>
      </c>
      <c r="BN977" s="99">
        <f>SUMIFS(通讯通路门店!$AG:$AG,通讯通路门店!$S:$S,$G977)</f>
        <v>0</v>
      </c>
      <c r="BO977" s="99">
        <f>SUMIFS(通讯通路门店!$AH:$AH,通讯通路门店!$S:$S,$G977)</f>
        <v>0</v>
      </c>
      <c r="BP977" s="99">
        <f>SUMIFS(通讯通路门店!$AI:$AI,通讯通路门店!$S:$S,$G977)</f>
        <v>0</v>
      </c>
      <c r="BQ977" s="83"/>
    </row>
    <row r="978" spans="1:69">
      <c r="A978" s="99" t="str">
        <f>IFERROR(_xlfn.XLOOKUP($G978,通讯通路门店!$S$4:$S$993931,通讯通路门店!$A$4:$A$993931,0,0),"")</f>
        <v>海南省</v>
      </c>
      <c r="B978" s="99" t="str">
        <f>IFERROR(_xlfn.XLOOKUP($G978,通讯通路门店!$S$4:$S$993931,通讯通路门店!$B$4:$B$993931,0,0),"")</f>
        <v>东方市</v>
      </c>
      <c r="C978" s="99" t="str">
        <f>IFERROR(_xlfn.XLOOKUP($G978,通讯通路门店!$S$4:$S$993931,通讯通路门店!$C$4:$C$993931,0,0),"")</f>
        <v>东方市</v>
      </c>
      <c r="D978" s="99" t="str">
        <f>IFERROR(_xlfn.XLOOKUP($G978,通讯通路门店!$S$4:$S$993931,通讯通路门店!$D$4:$D$993931,0,0),"")</f>
        <v>八所镇</v>
      </c>
      <c r="E978" s="83"/>
      <c r="F978" s="83"/>
      <c r="G978" s="101"/>
      <c r="H978" s="102">
        <f>IFERROR(_xlfn.XLOOKUP($G978,通讯通路门店!$S$4:$S$993931,通讯通路门店!$R$4:$R$993931,0,0),"")</f>
        <v>0</v>
      </c>
      <c r="I978" s="83"/>
      <c r="J978" s="83"/>
      <c r="K978" s="83"/>
      <c r="L978" s="83"/>
      <c r="M978" s="83"/>
      <c r="N978" s="83"/>
      <c r="O978" s="83"/>
      <c r="P978" s="83"/>
      <c r="Q978" s="83"/>
      <c r="R978" s="83"/>
      <c r="S978" s="83"/>
      <c r="T978" s="83"/>
      <c r="U978" s="99">
        <f>COUNTIF(通讯通路门店!$S:$S,$G978)</f>
        <v>0</v>
      </c>
      <c r="V978" s="99">
        <f>COUNTIFS(通讯通路门店!$S:$S,$G978,通讯通路门店!$J:$J,"综合卖场")</f>
        <v>0</v>
      </c>
      <c r="W978" s="99">
        <f>SUMIFS(通讯通路门店!$AJ:$AJ,通讯通路门店!$S:$S,通讯客户沙盘!$G978)</f>
        <v>0</v>
      </c>
      <c r="X978" s="99">
        <f t="shared" si="75"/>
        <v>0</v>
      </c>
      <c r="Y978" s="99">
        <f>COUNTIFS(通讯通路门店!$S:$S,$G978,通讯通路门店!$J:$J,"荣耀体验店")+COUNTIFS(通讯通路门店!$S:$S,$G978,通讯通路门店!$J:$J,"荣耀授权专卖店")</f>
        <v>0</v>
      </c>
      <c r="Z978" s="99">
        <f>COUNTIFS(通讯通路门店!$S:$S,$G978,通讯通路门店!$J:$J,"VIVO体验店")</f>
        <v>0</v>
      </c>
      <c r="AA978" s="99">
        <f>COUNTIFS(通讯通路门店!$S:$S,$G978,通讯通路门店!$J:$J,"OPPO体验店")</f>
        <v>0</v>
      </c>
      <c r="AB978" s="99">
        <f>COUNTIFS(通讯通路门店!$S:$S,$G978,通讯通路门店!$J:$J,"华为授权体验店")+COUNTIFS(通讯通路门店!$S:$S,$G978,通讯通路门店!$J:$J,"华为堡垒店")</f>
        <v>0</v>
      </c>
      <c r="AC978" s="99">
        <f>COUNTIFS(通讯通路门店!$S:$S,$G978,通讯通路门店!$J:$J,"小米体验店")</f>
        <v>0</v>
      </c>
      <c r="AD978" s="99">
        <f>COUNTIFS(通讯通路门店!$S:$S,$G978,通讯通路门店!$J:$J,"苹果体验店")</f>
        <v>0</v>
      </c>
      <c r="AE978" s="99">
        <f>COUNTIFS(通讯通路门店!$S:$S,$G978,通讯通路门店!$J:$J,"其他品牌专卖店")</f>
        <v>0</v>
      </c>
      <c r="AF978" s="99">
        <f>SUMIFS(通讯通路门店!$BI:$BI,通讯通路门店!$S:$S,$G978)</f>
        <v>0</v>
      </c>
      <c r="AG978" s="99">
        <f>SUMIFS(通讯通路门店!$BH:$BH,通讯通路门店!$S:$S,$G978)</f>
        <v>0</v>
      </c>
      <c r="AH978" s="99">
        <f t="shared" si="76"/>
        <v>0</v>
      </c>
      <c r="AI978" s="99">
        <f>SUMIFS(通讯通路门店!$BB:$BB,通讯通路门店!$S:$S,$G978)</f>
        <v>0</v>
      </c>
      <c r="AJ978" s="99">
        <f>SUMIFS(通讯通路门店!$BE:$BE,通讯通路门店!$S:$S,$G978)</f>
        <v>0</v>
      </c>
      <c r="AK978" s="99">
        <f>SUMIFS(通讯通路门店!$BG:$BG,通讯通路门店!$S:$S,$G978)</f>
        <v>0</v>
      </c>
      <c r="AL978" s="99">
        <f>SUMIFS(通讯通路门店!$BC:$BC,通讯通路门店!$S:$S,$G978)</f>
        <v>0</v>
      </c>
      <c r="AM978" s="99">
        <f>SUMIFS(通讯通路门店!$BD:$BD,通讯通路门店!$S:$S,$G978)</f>
        <v>0</v>
      </c>
      <c r="AN978" s="99">
        <f>SUMIFS(通讯通路门店!$BF:$BF,通讯通路门店!$S:$S,$G978)</f>
        <v>0</v>
      </c>
      <c r="AO978" s="99">
        <f t="shared" si="77"/>
        <v>0</v>
      </c>
      <c r="AP978" s="99">
        <f>SUMIFS(通讯通路门店!$K:$K,通讯通路门店!$S:$S,$G978)</f>
        <v>0</v>
      </c>
      <c r="AQ978" s="83"/>
      <c r="AR978" s="99">
        <f>SUMIFS(通讯通路门店!$T:$T,通讯通路门店!$S:$S,$G978)</f>
        <v>0</v>
      </c>
      <c r="AS978" s="99">
        <f>SUMIFS(通讯通路门店!$U:$U,通讯通路门店!$S:$S,$G978)</f>
        <v>0</v>
      </c>
      <c r="AT978" s="99">
        <f>SUMIFS(通讯通路门店!$V:$V,通讯通路门店!$S:$S,$G978)</f>
        <v>0</v>
      </c>
      <c r="AU978" s="99">
        <f>SUMIFS(通讯通路门店!$W:$W,通讯通路门店!$S:$S,$G978)</f>
        <v>0</v>
      </c>
      <c r="AV978" s="99">
        <f>SUMIFS(通讯通路门店!$Z:$Z,通讯通路门店!$S:$S,$G978)</f>
        <v>0</v>
      </c>
      <c r="AW978" s="99">
        <f>SUMIFS(通讯通路门店!$AB:$AB,通讯通路门店!$S:$S,$G978)</f>
        <v>0</v>
      </c>
      <c r="AX978" s="99">
        <f>SUMIFS(通讯通路门店!$X:$X,通讯通路门店!$S:$S,$G978)</f>
        <v>0</v>
      </c>
      <c r="AY978" s="99">
        <f>SUMIFS(通讯通路门店!$Y:$Y,通讯通路门店!$S:$S,$G978)</f>
        <v>0</v>
      </c>
      <c r="AZ978" s="99">
        <f>SUMIFS(通讯通路门店!$AA:$AA,通讯通路门店!$S:$S,$G978)</f>
        <v>0</v>
      </c>
      <c r="BA978" s="99">
        <f t="shared" si="78"/>
        <v>0</v>
      </c>
      <c r="BB978" s="99">
        <f t="shared" si="79"/>
        <v>0</v>
      </c>
      <c r="BC978" s="99">
        <f>SUMIFS(通讯通路门店!$W:$W,通讯通路门店!$S:$S,$G978,通讯通路门店!$J:$J,"荣耀体验店")+SUMIFS(通讯通路门店!$W:$W,通讯通路门店!$S:$S,$G978,通讯通路门店!$J:$J,"荣耀授权专卖店")</f>
        <v>0</v>
      </c>
      <c r="BD978" s="99">
        <f>SUMIFS(通讯通路门店!$Z:$Z,通讯通路门店!$S:$S,$G978,通讯通路门店!$J:$J,"VIVO体验店")</f>
        <v>0</v>
      </c>
      <c r="BE978" s="99">
        <f>SUMIFS(通讯通路门店!$AB:$AB,通讯通路门店!$S:$S,$G978,通讯通路门店!$J:$J,"OPPO体验店")</f>
        <v>0</v>
      </c>
      <c r="BF978" s="99">
        <f>SUMIFS(通讯通路门店!$X:$X,通讯通路门店!$S:$S,$G978,通讯通路门店!$J:$J,"华为授权体验店")+SUMIFS(通讯通路门店!$AA:$AA,通讯通路门店!$S:$S,$G978,通讯通路门店!$J:$J,"华为堡垒店")</f>
        <v>0</v>
      </c>
      <c r="BG978" s="99">
        <f>SUMIFS(通讯通路门店!$Y:$Y,通讯通路门店!$S:$S,$G978,通讯通路门店!$J:$J,"小米体验店")</f>
        <v>0</v>
      </c>
      <c r="BH978" s="99">
        <f>SUMIFS(通讯通路门店!$AA:$AA,通讯通路门店!$S:$S,$G978,通讯通路门店!$J:$J,"苹果体验店")</f>
        <v>0</v>
      </c>
      <c r="BI978" s="99">
        <f>SUMIFS(通讯通路门店!$K:$K,通讯通路门店!$S:$S,$G978,通讯通路门店!$J:$J,"其他品牌专卖店")</f>
        <v>0</v>
      </c>
      <c r="BJ978" s="99">
        <f>SUMIFS(通讯通路门店!$AC:$AC,通讯通路门店!$S:$S,$G978)</f>
        <v>0</v>
      </c>
      <c r="BK978" s="99">
        <f>SUMIFS(通讯通路门店!$AD:$AD,通讯通路门店!$S:$S,$G978)</f>
        <v>0</v>
      </c>
      <c r="BL978" s="99">
        <f>SUMIFS(通讯通路门店!$AE:$AE,通讯通路门店!$S:$S,$G978)</f>
        <v>0</v>
      </c>
      <c r="BM978" s="99">
        <f>SUMIFS(通讯通路门店!$AF:$AF,通讯通路门店!$S:$S,$G978)</f>
        <v>0</v>
      </c>
      <c r="BN978" s="99">
        <f>SUMIFS(通讯通路门店!$AG:$AG,通讯通路门店!$S:$S,$G978)</f>
        <v>0</v>
      </c>
      <c r="BO978" s="99">
        <f>SUMIFS(通讯通路门店!$AH:$AH,通讯通路门店!$S:$S,$G978)</f>
        <v>0</v>
      </c>
      <c r="BP978" s="99">
        <f>SUMIFS(通讯通路门店!$AI:$AI,通讯通路门店!$S:$S,$G978)</f>
        <v>0</v>
      </c>
      <c r="BQ978" s="83"/>
    </row>
    <row r="979" spans="1:69">
      <c r="A979" s="99" t="str">
        <f>IFERROR(_xlfn.XLOOKUP($G979,通讯通路门店!$S$4:$S$993931,通讯通路门店!$A$4:$A$993931,0,0),"")</f>
        <v>海南省</v>
      </c>
      <c r="B979" s="99" t="str">
        <f>IFERROR(_xlfn.XLOOKUP($G979,通讯通路门店!$S$4:$S$993931,通讯通路门店!$B$4:$B$993931,0,0),"")</f>
        <v>东方市</v>
      </c>
      <c r="C979" s="99" t="str">
        <f>IFERROR(_xlfn.XLOOKUP($G979,通讯通路门店!$S$4:$S$993931,通讯通路门店!$C$4:$C$993931,0,0),"")</f>
        <v>东方市</v>
      </c>
      <c r="D979" s="99" t="str">
        <f>IFERROR(_xlfn.XLOOKUP($G979,通讯通路门店!$S$4:$S$993931,通讯通路门店!$D$4:$D$993931,0,0),"")</f>
        <v>八所镇</v>
      </c>
      <c r="E979" s="83"/>
      <c r="F979" s="83"/>
      <c r="G979" s="101"/>
      <c r="H979" s="102">
        <f>IFERROR(_xlfn.XLOOKUP($G979,通讯通路门店!$S$4:$S$993931,通讯通路门店!$R$4:$R$993931,0,0),"")</f>
        <v>0</v>
      </c>
      <c r="I979" s="83"/>
      <c r="J979" s="83"/>
      <c r="K979" s="83"/>
      <c r="L979" s="83"/>
      <c r="M979" s="83"/>
      <c r="N979" s="83"/>
      <c r="O979" s="83"/>
      <c r="P979" s="83"/>
      <c r="Q979" s="83"/>
      <c r="R979" s="83"/>
      <c r="S979" s="83"/>
      <c r="T979" s="83"/>
      <c r="U979" s="99">
        <f>COUNTIF(通讯通路门店!$S:$S,$G979)</f>
        <v>0</v>
      </c>
      <c r="V979" s="99">
        <f>COUNTIFS(通讯通路门店!$S:$S,$G979,通讯通路门店!$J:$J,"综合卖场")</f>
        <v>0</v>
      </c>
      <c r="W979" s="99">
        <f>SUMIFS(通讯通路门店!$AJ:$AJ,通讯通路门店!$S:$S,通讯客户沙盘!$G979)</f>
        <v>0</v>
      </c>
      <c r="X979" s="99">
        <f t="shared" si="75"/>
        <v>0</v>
      </c>
      <c r="Y979" s="99">
        <f>COUNTIFS(通讯通路门店!$S:$S,$G979,通讯通路门店!$J:$J,"荣耀体验店")+COUNTIFS(通讯通路门店!$S:$S,$G979,通讯通路门店!$J:$J,"荣耀授权专卖店")</f>
        <v>0</v>
      </c>
      <c r="Z979" s="99">
        <f>COUNTIFS(通讯通路门店!$S:$S,$G979,通讯通路门店!$J:$J,"VIVO体验店")</f>
        <v>0</v>
      </c>
      <c r="AA979" s="99">
        <f>COUNTIFS(通讯通路门店!$S:$S,$G979,通讯通路门店!$J:$J,"OPPO体验店")</f>
        <v>0</v>
      </c>
      <c r="AB979" s="99">
        <f>COUNTIFS(通讯通路门店!$S:$S,$G979,通讯通路门店!$J:$J,"华为授权体验店")+COUNTIFS(通讯通路门店!$S:$S,$G979,通讯通路门店!$J:$J,"华为堡垒店")</f>
        <v>0</v>
      </c>
      <c r="AC979" s="99">
        <f>COUNTIFS(通讯通路门店!$S:$S,$G979,通讯通路门店!$J:$J,"小米体验店")</f>
        <v>0</v>
      </c>
      <c r="AD979" s="99">
        <f>COUNTIFS(通讯通路门店!$S:$S,$G979,通讯通路门店!$J:$J,"苹果体验店")</f>
        <v>0</v>
      </c>
      <c r="AE979" s="99">
        <f>COUNTIFS(通讯通路门店!$S:$S,$G979,通讯通路门店!$J:$J,"其他品牌专卖店")</f>
        <v>0</v>
      </c>
      <c r="AF979" s="99">
        <f>SUMIFS(通讯通路门店!$BI:$BI,通讯通路门店!$S:$S,$G979)</f>
        <v>0</v>
      </c>
      <c r="AG979" s="99">
        <f>SUMIFS(通讯通路门店!$BH:$BH,通讯通路门店!$S:$S,$G979)</f>
        <v>0</v>
      </c>
      <c r="AH979" s="99">
        <f t="shared" si="76"/>
        <v>0</v>
      </c>
      <c r="AI979" s="99">
        <f>SUMIFS(通讯通路门店!$BB:$BB,通讯通路门店!$S:$S,$G979)</f>
        <v>0</v>
      </c>
      <c r="AJ979" s="99">
        <f>SUMIFS(通讯通路门店!$BE:$BE,通讯通路门店!$S:$S,$G979)</f>
        <v>0</v>
      </c>
      <c r="AK979" s="99">
        <f>SUMIFS(通讯通路门店!$BG:$BG,通讯通路门店!$S:$S,$G979)</f>
        <v>0</v>
      </c>
      <c r="AL979" s="99">
        <f>SUMIFS(通讯通路门店!$BC:$BC,通讯通路门店!$S:$S,$G979)</f>
        <v>0</v>
      </c>
      <c r="AM979" s="99">
        <f>SUMIFS(通讯通路门店!$BD:$BD,通讯通路门店!$S:$S,$G979)</f>
        <v>0</v>
      </c>
      <c r="AN979" s="99">
        <f>SUMIFS(通讯通路门店!$BF:$BF,通讯通路门店!$S:$S,$G979)</f>
        <v>0</v>
      </c>
      <c r="AO979" s="99">
        <f t="shared" si="77"/>
        <v>0</v>
      </c>
      <c r="AP979" s="99">
        <f>SUMIFS(通讯通路门店!$K:$K,通讯通路门店!$S:$S,$G979)</f>
        <v>0</v>
      </c>
      <c r="AQ979" s="83"/>
      <c r="AR979" s="99">
        <f>SUMIFS(通讯通路门店!$T:$T,通讯通路门店!$S:$S,$G979)</f>
        <v>0</v>
      </c>
      <c r="AS979" s="99">
        <f>SUMIFS(通讯通路门店!$U:$U,通讯通路门店!$S:$S,$G979)</f>
        <v>0</v>
      </c>
      <c r="AT979" s="99">
        <f>SUMIFS(通讯通路门店!$V:$V,通讯通路门店!$S:$S,$G979)</f>
        <v>0</v>
      </c>
      <c r="AU979" s="99">
        <f>SUMIFS(通讯通路门店!$W:$W,通讯通路门店!$S:$S,$G979)</f>
        <v>0</v>
      </c>
      <c r="AV979" s="99">
        <f>SUMIFS(通讯通路门店!$Z:$Z,通讯通路门店!$S:$S,$G979)</f>
        <v>0</v>
      </c>
      <c r="AW979" s="99">
        <f>SUMIFS(通讯通路门店!$AB:$AB,通讯通路门店!$S:$S,$G979)</f>
        <v>0</v>
      </c>
      <c r="AX979" s="99">
        <f>SUMIFS(通讯通路门店!$X:$X,通讯通路门店!$S:$S,$G979)</f>
        <v>0</v>
      </c>
      <c r="AY979" s="99">
        <f>SUMIFS(通讯通路门店!$Y:$Y,通讯通路门店!$S:$S,$G979)</f>
        <v>0</v>
      </c>
      <c r="AZ979" s="99">
        <f>SUMIFS(通讯通路门店!$AA:$AA,通讯通路门店!$S:$S,$G979)</f>
        <v>0</v>
      </c>
      <c r="BA979" s="99">
        <f t="shared" si="78"/>
        <v>0</v>
      </c>
      <c r="BB979" s="99">
        <f t="shared" si="79"/>
        <v>0</v>
      </c>
      <c r="BC979" s="99">
        <f>SUMIFS(通讯通路门店!$W:$W,通讯通路门店!$S:$S,$G979,通讯通路门店!$J:$J,"荣耀体验店")+SUMIFS(通讯通路门店!$W:$W,通讯通路门店!$S:$S,$G979,通讯通路门店!$J:$J,"荣耀授权专卖店")</f>
        <v>0</v>
      </c>
      <c r="BD979" s="99">
        <f>SUMIFS(通讯通路门店!$Z:$Z,通讯通路门店!$S:$S,$G979,通讯通路门店!$J:$J,"VIVO体验店")</f>
        <v>0</v>
      </c>
      <c r="BE979" s="99">
        <f>SUMIFS(通讯通路门店!$AB:$AB,通讯通路门店!$S:$S,$G979,通讯通路门店!$J:$J,"OPPO体验店")</f>
        <v>0</v>
      </c>
      <c r="BF979" s="99">
        <f>SUMIFS(通讯通路门店!$X:$X,通讯通路门店!$S:$S,$G979,通讯通路门店!$J:$J,"华为授权体验店")+SUMIFS(通讯通路门店!$AA:$AA,通讯通路门店!$S:$S,$G979,通讯通路门店!$J:$J,"华为堡垒店")</f>
        <v>0</v>
      </c>
      <c r="BG979" s="99">
        <f>SUMIFS(通讯通路门店!$Y:$Y,通讯通路门店!$S:$S,$G979,通讯通路门店!$J:$J,"小米体验店")</f>
        <v>0</v>
      </c>
      <c r="BH979" s="99">
        <f>SUMIFS(通讯通路门店!$AA:$AA,通讯通路门店!$S:$S,$G979,通讯通路门店!$J:$J,"苹果体验店")</f>
        <v>0</v>
      </c>
      <c r="BI979" s="99">
        <f>SUMIFS(通讯通路门店!$K:$K,通讯通路门店!$S:$S,$G979,通讯通路门店!$J:$J,"其他品牌专卖店")</f>
        <v>0</v>
      </c>
      <c r="BJ979" s="99">
        <f>SUMIFS(通讯通路门店!$AC:$AC,通讯通路门店!$S:$S,$G979)</f>
        <v>0</v>
      </c>
      <c r="BK979" s="99">
        <f>SUMIFS(通讯通路门店!$AD:$AD,通讯通路门店!$S:$S,$G979)</f>
        <v>0</v>
      </c>
      <c r="BL979" s="99">
        <f>SUMIFS(通讯通路门店!$AE:$AE,通讯通路门店!$S:$S,$G979)</f>
        <v>0</v>
      </c>
      <c r="BM979" s="99">
        <f>SUMIFS(通讯通路门店!$AF:$AF,通讯通路门店!$S:$S,$G979)</f>
        <v>0</v>
      </c>
      <c r="BN979" s="99">
        <f>SUMIFS(通讯通路门店!$AG:$AG,通讯通路门店!$S:$S,$G979)</f>
        <v>0</v>
      </c>
      <c r="BO979" s="99">
        <f>SUMIFS(通讯通路门店!$AH:$AH,通讯通路门店!$S:$S,$G979)</f>
        <v>0</v>
      </c>
      <c r="BP979" s="99">
        <f>SUMIFS(通讯通路门店!$AI:$AI,通讯通路门店!$S:$S,$G979)</f>
        <v>0</v>
      </c>
      <c r="BQ979" s="83"/>
    </row>
    <row r="980" spans="1:69">
      <c r="A980" s="99" t="str">
        <f>IFERROR(_xlfn.XLOOKUP($G980,通讯通路门店!$S$4:$S$993931,通讯通路门店!$A$4:$A$993931,0,0),"")</f>
        <v>海南省</v>
      </c>
      <c r="B980" s="99" t="str">
        <f>IFERROR(_xlfn.XLOOKUP($G980,通讯通路门店!$S$4:$S$993931,通讯通路门店!$B$4:$B$993931,0,0),"")</f>
        <v>东方市</v>
      </c>
      <c r="C980" s="99" t="str">
        <f>IFERROR(_xlfn.XLOOKUP($G980,通讯通路门店!$S$4:$S$993931,通讯通路门店!$C$4:$C$993931,0,0),"")</f>
        <v>东方市</v>
      </c>
      <c r="D980" s="99" t="str">
        <f>IFERROR(_xlfn.XLOOKUP($G980,通讯通路门店!$S$4:$S$993931,通讯通路门店!$D$4:$D$993931,0,0),"")</f>
        <v>八所镇</v>
      </c>
      <c r="E980" s="83"/>
      <c r="F980" s="83"/>
      <c r="G980" s="101"/>
      <c r="H980" s="102">
        <f>IFERROR(_xlfn.XLOOKUP($G980,通讯通路门店!$S$4:$S$993931,通讯通路门店!$R$4:$R$993931,0,0),"")</f>
        <v>0</v>
      </c>
      <c r="I980" s="83"/>
      <c r="J980" s="83"/>
      <c r="K980" s="83"/>
      <c r="L980" s="83"/>
      <c r="M980" s="83"/>
      <c r="N980" s="83"/>
      <c r="O980" s="83"/>
      <c r="P980" s="83"/>
      <c r="Q980" s="83"/>
      <c r="R980" s="83"/>
      <c r="S980" s="83"/>
      <c r="T980" s="83"/>
      <c r="U980" s="99">
        <f>COUNTIF(通讯通路门店!$S:$S,$G980)</f>
        <v>0</v>
      </c>
      <c r="V980" s="99">
        <f>COUNTIFS(通讯通路门店!$S:$S,$G980,通讯通路门店!$J:$J,"综合卖场")</f>
        <v>0</v>
      </c>
      <c r="W980" s="99">
        <f>SUMIFS(通讯通路门店!$AJ:$AJ,通讯通路门店!$S:$S,通讯客户沙盘!$G980)</f>
        <v>0</v>
      </c>
      <c r="X980" s="99">
        <f t="shared" si="75"/>
        <v>0</v>
      </c>
      <c r="Y980" s="99">
        <f>COUNTIFS(通讯通路门店!$S:$S,$G980,通讯通路门店!$J:$J,"荣耀体验店")+COUNTIFS(通讯通路门店!$S:$S,$G980,通讯通路门店!$J:$J,"荣耀授权专卖店")</f>
        <v>0</v>
      </c>
      <c r="Z980" s="99">
        <f>COUNTIFS(通讯通路门店!$S:$S,$G980,通讯通路门店!$J:$J,"VIVO体验店")</f>
        <v>0</v>
      </c>
      <c r="AA980" s="99">
        <f>COUNTIFS(通讯通路门店!$S:$S,$G980,通讯通路门店!$J:$J,"OPPO体验店")</f>
        <v>0</v>
      </c>
      <c r="AB980" s="99">
        <f>COUNTIFS(通讯通路门店!$S:$S,$G980,通讯通路门店!$J:$J,"华为授权体验店")+COUNTIFS(通讯通路门店!$S:$S,$G980,通讯通路门店!$J:$J,"华为堡垒店")</f>
        <v>0</v>
      </c>
      <c r="AC980" s="99">
        <f>COUNTIFS(通讯通路门店!$S:$S,$G980,通讯通路门店!$J:$J,"小米体验店")</f>
        <v>0</v>
      </c>
      <c r="AD980" s="99">
        <f>COUNTIFS(通讯通路门店!$S:$S,$G980,通讯通路门店!$J:$J,"苹果体验店")</f>
        <v>0</v>
      </c>
      <c r="AE980" s="99">
        <f>COUNTIFS(通讯通路门店!$S:$S,$G980,通讯通路门店!$J:$J,"其他品牌专卖店")</f>
        <v>0</v>
      </c>
      <c r="AF980" s="99">
        <f>SUMIFS(通讯通路门店!$BI:$BI,通讯通路门店!$S:$S,$G980)</f>
        <v>0</v>
      </c>
      <c r="AG980" s="99">
        <f>SUMIFS(通讯通路门店!$BH:$BH,通讯通路门店!$S:$S,$G980)</f>
        <v>0</v>
      </c>
      <c r="AH980" s="99">
        <f t="shared" si="76"/>
        <v>0</v>
      </c>
      <c r="AI980" s="99">
        <f>SUMIFS(通讯通路门店!$BB:$BB,通讯通路门店!$S:$S,$G980)</f>
        <v>0</v>
      </c>
      <c r="AJ980" s="99">
        <f>SUMIFS(通讯通路门店!$BE:$BE,通讯通路门店!$S:$S,$G980)</f>
        <v>0</v>
      </c>
      <c r="AK980" s="99">
        <f>SUMIFS(通讯通路门店!$BG:$BG,通讯通路门店!$S:$S,$G980)</f>
        <v>0</v>
      </c>
      <c r="AL980" s="99">
        <f>SUMIFS(通讯通路门店!$BC:$BC,通讯通路门店!$S:$S,$G980)</f>
        <v>0</v>
      </c>
      <c r="AM980" s="99">
        <f>SUMIFS(通讯通路门店!$BD:$BD,通讯通路门店!$S:$S,$G980)</f>
        <v>0</v>
      </c>
      <c r="AN980" s="99">
        <f>SUMIFS(通讯通路门店!$BF:$BF,通讯通路门店!$S:$S,$G980)</f>
        <v>0</v>
      </c>
      <c r="AO980" s="99">
        <f t="shared" si="77"/>
        <v>0</v>
      </c>
      <c r="AP980" s="99">
        <f>SUMIFS(通讯通路门店!$K:$K,通讯通路门店!$S:$S,$G980)</f>
        <v>0</v>
      </c>
      <c r="AQ980" s="83"/>
      <c r="AR980" s="99">
        <f>SUMIFS(通讯通路门店!$T:$T,通讯通路门店!$S:$S,$G980)</f>
        <v>0</v>
      </c>
      <c r="AS980" s="99">
        <f>SUMIFS(通讯通路门店!$U:$U,通讯通路门店!$S:$S,$G980)</f>
        <v>0</v>
      </c>
      <c r="AT980" s="99">
        <f>SUMIFS(通讯通路门店!$V:$V,通讯通路门店!$S:$S,$G980)</f>
        <v>0</v>
      </c>
      <c r="AU980" s="99">
        <f>SUMIFS(通讯通路门店!$W:$W,通讯通路门店!$S:$S,$G980)</f>
        <v>0</v>
      </c>
      <c r="AV980" s="99">
        <f>SUMIFS(通讯通路门店!$Z:$Z,通讯通路门店!$S:$S,$G980)</f>
        <v>0</v>
      </c>
      <c r="AW980" s="99">
        <f>SUMIFS(通讯通路门店!$AB:$AB,通讯通路门店!$S:$S,$G980)</f>
        <v>0</v>
      </c>
      <c r="AX980" s="99">
        <f>SUMIFS(通讯通路门店!$X:$X,通讯通路门店!$S:$S,$G980)</f>
        <v>0</v>
      </c>
      <c r="AY980" s="99">
        <f>SUMIFS(通讯通路门店!$Y:$Y,通讯通路门店!$S:$S,$G980)</f>
        <v>0</v>
      </c>
      <c r="AZ980" s="99">
        <f>SUMIFS(通讯通路门店!$AA:$AA,通讯通路门店!$S:$S,$G980)</f>
        <v>0</v>
      </c>
      <c r="BA980" s="99">
        <f t="shared" si="78"/>
        <v>0</v>
      </c>
      <c r="BB980" s="99">
        <f t="shared" si="79"/>
        <v>0</v>
      </c>
      <c r="BC980" s="99">
        <f>SUMIFS(通讯通路门店!$W:$W,通讯通路门店!$S:$S,$G980,通讯通路门店!$J:$J,"荣耀体验店")+SUMIFS(通讯通路门店!$W:$W,通讯通路门店!$S:$S,$G980,通讯通路门店!$J:$J,"荣耀授权专卖店")</f>
        <v>0</v>
      </c>
      <c r="BD980" s="99">
        <f>SUMIFS(通讯通路门店!$Z:$Z,通讯通路门店!$S:$S,$G980,通讯通路门店!$J:$J,"VIVO体验店")</f>
        <v>0</v>
      </c>
      <c r="BE980" s="99">
        <f>SUMIFS(通讯通路门店!$AB:$AB,通讯通路门店!$S:$S,$G980,通讯通路门店!$J:$J,"OPPO体验店")</f>
        <v>0</v>
      </c>
      <c r="BF980" s="99">
        <f>SUMIFS(通讯通路门店!$X:$X,通讯通路门店!$S:$S,$G980,通讯通路门店!$J:$J,"华为授权体验店")+SUMIFS(通讯通路门店!$AA:$AA,通讯通路门店!$S:$S,$G980,通讯通路门店!$J:$J,"华为堡垒店")</f>
        <v>0</v>
      </c>
      <c r="BG980" s="99">
        <f>SUMIFS(通讯通路门店!$Y:$Y,通讯通路门店!$S:$S,$G980,通讯通路门店!$J:$J,"小米体验店")</f>
        <v>0</v>
      </c>
      <c r="BH980" s="99">
        <f>SUMIFS(通讯通路门店!$AA:$AA,通讯通路门店!$S:$S,$G980,通讯通路门店!$J:$J,"苹果体验店")</f>
        <v>0</v>
      </c>
      <c r="BI980" s="99">
        <f>SUMIFS(通讯通路门店!$K:$K,通讯通路门店!$S:$S,$G980,通讯通路门店!$J:$J,"其他品牌专卖店")</f>
        <v>0</v>
      </c>
      <c r="BJ980" s="99">
        <f>SUMIFS(通讯通路门店!$AC:$AC,通讯通路门店!$S:$S,$G980)</f>
        <v>0</v>
      </c>
      <c r="BK980" s="99">
        <f>SUMIFS(通讯通路门店!$AD:$AD,通讯通路门店!$S:$S,$G980)</f>
        <v>0</v>
      </c>
      <c r="BL980" s="99">
        <f>SUMIFS(通讯通路门店!$AE:$AE,通讯通路门店!$S:$S,$G980)</f>
        <v>0</v>
      </c>
      <c r="BM980" s="99">
        <f>SUMIFS(通讯通路门店!$AF:$AF,通讯通路门店!$S:$S,$G980)</f>
        <v>0</v>
      </c>
      <c r="BN980" s="99">
        <f>SUMIFS(通讯通路门店!$AG:$AG,通讯通路门店!$S:$S,$G980)</f>
        <v>0</v>
      </c>
      <c r="BO980" s="99">
        <f>SUMIFS(通讯通路门店!$AH:$AH,通讯通路门店!$S:$S,$G980)</f>
        <v>0</v>
      </c>
      <c r="BP980" s="99">
        <f>SUMIFS(通讯通路门店!$AI:$AI,通讯通路门店!$S:$S,$G980)</f>
        <v>0</v>
      </c>
      <c r="BQ980" s="83"/>
    </row>
    <row r="981" spans="1:69">
      <c r="A981" s="99" t="str">
        <f>IFERROR(_xlfn.XLOOKUP($G981,通讯通路门店!$S$4:$S$993931,通讯通路门店!$A$4:$A$993931,0,0),"")</f>
        <v>海南省</v>
      </c>
      <c r="B981" s="99" t="str">
        <f>IFERROR(_xlfn.XLOOKUP($G981,通讯通路门店!$S$4:$S$993931,通讯通路门店!$B$4:$B$993931,0,0),"")</f>
        <v>东方市</v>
      </c>
      <c r="C981" s="99" t="str">
        <f>IFERROR(_xlfn.XLOOKUP($G981,通讯通路门店!$S$4:$S$993931,通讯通路门店!$C$4:$C$993931,0,0),"")</f>
        <v>东方市</v>
      </c>
      <c r="D981" s="99" t="str">
        <f>IFERROR(_xlfn.XLOOKUP($G981,通讯通路门店!$S$4:$S$993931,通讯通路门店!$D$4:$D$993931,0,0),"")</f>
        <v>八所镇</v>
      </c>
      <c r="E981" s="83"/>
      <c r="F981" s="83"/>
      <c r="G981" s="101"/>
      <c r="H981" s="102">
        <f>IFERROR(_xlfn.XLOOKUP($G981,通讯通路门店!$S$4:$S$993931,通讯通路门店!$R$4:$R$993931,0,0),"")</f>
        <v>0</v>
      </c>
      <c r="I981" s="83"/>
      <c r="J981" s="83"/>
      <c r="K981" s="83"/>
      <c r="L981" s="83"/>
      <c r="M981" s="83"/>
      <c r="N981" s="83"/>
      <c r="O981" s="83"/>
      <c r="P981" s="83"/>
      <c r="Q981" s="83"/>
      <c r="R981" s="83"/>
      <c r="S981" s="83"/>
      <c r="T981" s="83"/>
      <c r="U981" s="99">
        <f>COUNTIF(通讯通路门店!$S:$S,$G981)</f>
        <v>0</v>
      </c>
      <c r="V981" s="99">
        <f>COUNTIFS(通讯通路门店!$S:$S,$G981,通讯通路门店!$J:$J,"综合卖场")</f>
        <v>0</v>
      </c>
      <c r="W981" s="99">
        <f>SUMIFS(通讯通路门店!$AJ:$AJ,通讯通路门店!$S:$S,通讯客户沙盘!$G981)</f>
        <v>0</v>
      </c>
      <c r="X981" s="99">
        <f t="shared" si="75"/>
        <v>0</v>
      </c>
      <c r="Y981" s="99">
        <f>COUNTIFS(通讯通路门店!$S:$S,$G981,通讯通路门店!$J:$J,"荣耀体验店")+COUNTIFS(通讯通路门店!$S:$S,$G981,通讯通路门店!$J:$J,"荣耀授权专卖店")</f>
        <v>0</v>
      </c>
      <c r="Z981" s="99">
        <f>COUNTIFS(通讯通路门店!$S:$S,$G981,通讯通路门店!$J:$J,"VIVO体验店")</f>
        <v>0</v>
      </c>
      <c r="AA981" s="99">
        <f>COUNTIFS(通讯通路门店!$S:$S,$G981,通讯通路门店!$J:$J,"OPPO体验店")</f>
        <v>0</v>
      </c>
      <c r="AB981" s="99">
        <f>COUNTIFS(通讯通路门店!$S:$S,$G981,通讯通路门店!$J:$J,"华为授权体验店")+COUNTIFS(通讯通路门店!$S:$S,$G981,通讯通路门店!$J:$J,"华为堡垒店")</f>
        <v>0</v>
      </c>
      <c r="AC981" s="99">
        <f>COUNTIFS(通讯通路门店!$S:$S,$G981,通讯通路门店!$J:$J,"小米体验店")</f>
        <v>0</v>
      </c>
      <c r="AD981" s="99">
        <f>COUNTIFS(通讯通路门店!$S:$S,$G981,通讯通路门店!$J:$J,"苹果体验店")</f>
        <v>0</v>
      </c>
      <c r="AE981" s="99">
        <f>COUNTIFS(通讯通路门店!$S:$S,$G981,通讯通路门店!$J:$J,"其他品牌专卖店")</f>
        <v>0</v>
      </c>
      <c r="AF981" s="99">
        <f>SUMIFS(通讯通路门店!$BI:$BI,通讯通路门店!$S:$S,$G981)</f>
        <v>0</v>
      </c>
      <c r="AG981" s="99">
        <f>SUMIFS(通讯通路门店!$BH:$BH,通讯通路门店!$S:$S,$G981)</f>
        <v>0</v>
      </c>
      <c r="AH981" s="99">
        <f t="shared" si="76"/>
        <v>0</v>
      </c>
      <c r="AI981" s="99">
        <f>SUMIFS(通讯通路门店!$BB:$BB,通讯通路门店!$S:$S,$G981)</f>
        <v>0</v>
      </c>
      <c r="AJ981" s="99">
        <f>SUMIFS(通讯通路门店!$BE:$BE,通讯通路门店!$S:$S,$G981)</f>
        <v>0</v>
      </c>
      <c r="AK981" s="99">
        <f>SUMIFS(通讯通路门店!$BG:$BG,通讯通路门店!$S:$S,$G981)</f>
        <v>0</v>
      </c>
      <c r="AL981" s="99">
        <f>SUMIFS(通讯通路门店!$BC:$BC,通讯通路门店!$S:$S,$G981)</f>
        <v>0</v>
      </c>
      <c r="AM981" s="99">
        <f>SUMIFS(通讯通路门店!$BD:$BD,通讯通路门店!$S:$S,$G981)</f>
        <v>0</v>
      </c>
      <c r="AN981" s="99">
        <f>SUMIFS(通讯通路门店!$BF:$BF,通讯通路门店!$S:$S,$G981)</f>
        <v>0</v>
      </c>
      <c r="AO981" s="99">
        <f t="shared" si="77"/>
        <v>0</v>
      </c>
      <c r="AP981" s="99">
        <f>SUMIFS(通讯通路门店!$K:$K,通讯通路门店!$S:$S,$G981)</f>
        <v>0</v>
      </c>
      <c r="AQ981" s="83"/>
      <c r="AR981" s="99">
        <f>SUMIFS(通讯通路门店!$T:$T,通讯通路门店!$S:$S,$G981)</f>
        <v>0</v>
      </c>
      <c r="AS981" s="99">
        <f>SUMIFS(通讯通路门店!$U:$U,通讯通路门店!$S:$S,$G981)</f>
        <v>0</v>
      </c>
      <c r="AT981" s="99">
        <f>SUMIFS(通讯通路门店!$V:$V,通讯通路门店!$S:$S,$G981)</f>
        <v>0</v>
      </c>
      <c r="AU981" s="99">
        <f>SUMIFS(通讯通路门店!$W:$W,通讯通路门店!$S:$S,$G981)</f>
        <v>0</v>
      </c>
      <c r="AV981" s="99">
        <f>SUMIFS(通讯通路门店!$Z:$Z,通讯通路门店!$S:$S,$G981)</f>
        <v>0</v>
      </c>
      <c r="AW981" s="99">
        <f>SUMIFS(通讯通路门店!$AB:$AB,通讯通路门店!$S:$S,$G981)</f>
        <v>0</v>
      </c>
      <c r="AX981" s="99">
        <f>SUMIFS(通讯通路门店!$X:$X,通讯通路门店!$S:$S,$G981)</f>
        <v>0</v>
      </c>
      <c r="AY981" s="99">
        <f>SUMIFS(通讯通路门店!$Y:$Y,通讯通路门店!$S:$S,$G981)</f>
        <v>0</v>
      </c>
      <c r="AZ981" s="99">
        <f>SUMIFS(通讯通路门店!$AA:$AA,通讯通路门店!$S:$S,$G981)</f>
        <v>0</v>
      </c>
      <c r="BA981" s="99">
        <f t="shared" si="78"/>
        <v>0</v>
      </c>
      <c r="BB981" s="99">
        <f t="shared" si="79"/>
        <v>0</v>
      </c>
      <c r="BC981" s="99">
        <f>SUMIFS(通讯通路门店!$W:$W,通讯通路门店!$S:$S,$G981,通讯通路门店!$J:$J,"荣耀体验店")+SUMIFS(通讯通路门店!$W:$W,通讯通路门店!$S:$S,$G981,通讯通路门店!$J:$J,"荣耀授权专卖店")</f>
        <v>0</v>
      </c>
      <c r="BD981" s="99">
        <f>SUMIFS(通讯通路门店!$Z:$Z,通讯通路门店!$S:$S,$G981,通讯通路门店!$J:$J,"VIVO体验店")</f>
        <v>0</v>
      </c>
      <c r="BE981" s="99">
        <f>SUMIFS(通讯通路门店!$AB:$AB,通讯通路门店!$S:$S,$G981,通讯通路门店!$J:$J,"OPPO体验店")</f>
        <v>0</v>
      </c>
      <c r="BF981" s="99">
        <f>SUMIFS(通讯通路门店!$X:$X,通讯通路门店!$S:$S,$G981,通讯通路门店!$J:$J,"华为授权体验店")+SUMIFS(通讯通路门店!$AA:$AA,通讯通路门店!$S:$S,$G981,通讯通路门店!$J:$J,"华为堡垒店")</f>
        <v>0</v>
      </c>
      <c r="BG981" s="99">
        <f>SUMIFS(通讯通路门店!$Y:$Y,通讯通路门店!$S:$S,$G981,通讯通路门店!$J:$J,"小米体验店")</f>
        <v>0</v>
      </c>
      <c r="BH981" s="99">
        <f>SUMIFS(通讯通路门店!$AA:$AA,通讯通路门店!$S:$S,$G981,通讯通路门店!$J:$J,"苹果体验店")</f>
        <v>0</v>
      </c>
      <c r="BI981" s="99">
        <f>SUMIFS(通讯通路门店!$K:$K,通讯通路门店!$S:$S,$G981,通讯通路门店!$J:$J,"其他品牌专卖店")</f>
        <v>0</v>
      </c>
      <c r="BJ981" s="99">
        <f>SUMIFS(通讯通路门店!$AC:$AC,通讯通路门店!$S:$S,$G981)</f>
        <v>0</v>
      </c>
      <c r="BK981" s="99">
        <f>SUMIFS(通讯通路门店!$AD:$AD,通讯通路门店!$S:$S,$G981)</f>
        <v>0</v>
      </c>
      <c r="BL981" s="99">
        <f>SUMIFS(通讯通路门店!$AE:$AE,通讯通路门店!$S:$S,$G981)</f>
        <v>0</v>
      </c>
      <c r="BM981" s="99">
        <f>SUMIFS(通讯通路门店!$AF:$AF,通讯通路门店!$S:$S,$G981)</f>
        <v>0</v>
      </c>
      <c r="BN981" s="99">
        <f>SUMIFS(通讯通路门店!$AG:$AG,通讯通路门店!$S:$S,$G981)</f>
        <v>0</v>
      </c>
      <c r="BO981" s="99">
        <f>SUMIFS(通讯通路门店!$AH:$AH,通讯通路门店!$S:$S,$G981)</f>
        <v>0</v>
      </c>
      <c r="BP981" s="99">
        <f>SUMIFS(通讯通路门店!$AI:$AI,通讯通路门店!$S:$S,$G981)</f>
        <v>0</v>
      </c>
      <c r="BQ981" s="83"/>
    </row>
    <row r="982" spans="1:69">
      <c r="A982" s="99" t="str">
        <f>IFERROR(_xlfn.XLOOKUP($G982,通讯通路门店!$S$4:$S$993931,通讯通路门店!$A$4:$A$993931,0,0),"")</f>
        <v>海南省</v>
      </c>
      <c r="B982" s="99" t="str">
        <f>IFERROR(_xlfn.XLOOKUP($G982,通讯通路门店!$S$4:$S$993931,通讯通路门店!$B$4:$B$993931,0,0),"")</f>
        <v>东方市</v>
      </c>
      <c r="C982" s="99" t="str">
        <f>IFERROR(_xlfn.XLOOKUP($G982,通讯通路门店!$S$4:$S$993931,通讯通路门店!$C$4:$C$993931,0,0),"")</f>
        <v>东方市</v>
      </c>
      <c r="D982" s="99" t="str">
        <f>IFERROR(_xlfn.XLOOKUP($G982,通讯通路门店!$S$4:$S$993931,通讯通路门店!$D$4:$D$993931,0,0),"")</f>
        <v>八所镇</v>
      </c>
      <c r="E982" s="83"/>
      <c r="F982" s="83"/>
      <c r="G982" s="101"/>
      <c r="H982" s="102">
        <f>IFERROR(_xlfn.XLOOKUP($G982,通讯通路门店!$S$4:$S$993931,通讯通路门店!$R$4:$R$993931,0,0),"")</f>
        <v>0</v>
      </c>
      <c r="I982" s="83"/>
      <c r="J982" s="83"/>
      <c r="K982" s="83"/>
      <c r="L982" s="83"/>
      <c r="M982" s="83"/>
      <c r="N982" s="83"/>
      <c r="O982" s="83"/>
      <c r="P982" s="83"/>
      <c r="Q982" s="83"/>
      <c r="R982" s="83"/>
      <c r="S982" s="83"/>
      <c r="T982" s="83"/>
      <c r="U982" s="99">
        <f>COUNTIF(通讯通路门店!$S:$S,$G982)</f>
        <v>0</v>
      </c>
      <c r="V982" s="99">
        <f>COUNTIFS(通讯通路门店!$S:$S,$G982,通讯通路门店!$J:$J,"综合卖场")</f>
        <v>0</v>
      </c>
      <c r="W982" s="99">
        <f>SUMIFS(通讯通路门店!$AJ:$AJ,通讯通路门店!$S:$S,通讯客户沙盘!$G982)</f>
        <v>0</v>
      </c>
      <c r="X982" s="99">
        <f t="shared" si="75"/>
        <v>0</v>
      </c>
      <c r="Y982" s="99">
        <f>COUNTIFS(通讯通路门店!$S:$S,$G982,通讯通路门店!$J:$J,"荣耀体验店")+COUNTIFS(通讯通路门店!$S:$S,$G982,通讯通路门店!$J:$J,"荣耀授权专卖店")</f>
        <v>0</v>
      </c>
      <c r="Z982" s="99">
        <f>COUNTIFS(通讯通路门店!$S:$S,$G982,通讯通路门店!$J:$J,"VIVO体验店")</f>
        <v>0</v>
      </c>
      <c r="AA982" s="99">
        <f>COUNTIFS(通讯通路门店!$S:$S,$G982,通讯通路门店!$J:$J,"OPPO体验店")</f>
        <v>0</v>
      </c>
      <c r="AB982" s="99">
        <f>COUNTIFS(通讯通路门店!$S:$S,$G982,通讯通路门店!$J:$J,"华为授权体验店")+COUNTIFS(通讯通路门店!$S:$S,$G982,通讯通路门店!$J:$J,"华为堡垒店")</f>
        <v>0</v>
      </c>
      <c r="AC982" s="99">
        <f>COUNTIFS(通讯通路门店!$S:$S,$G982,通讯通路门店!$J:$J,"小米体验店")</f>
        <v>0</v>
      </c>
      <c r="AD982" s="99">
        <f>COUNTIFS(通讯通路门店!$S:$S,$G982,通讯通路门店!$J:$J,"苹果体验店")</f>
        <v>0</v>
      </c>
      <c r="AE982" s="99">
        <f>COUNTIFS(通讯通路门店!$S:$S,$G982,通讯通路门店!$J:$J,"其他品牌专卖店")</f>
        <v>0</v>
      </c>
      <c r="AF982" s="99">
        <f>SUMIFS(通讯通路门店!$BI:$BI,通讯通路门店!$S:$S,$G982)</f>
        <v>0</v>
      </c>
      <c r="AG982" s="99">
        <f>SUMIFS(通讯通路门店!$BH:$BH,通讯通路门店!$S:$S,$G982)</f>
        <v>0</v>
      </c>
      <c r="AH982" s="99">
        <f t="shared" si="76"/>
        <v>0</v>
      </c>
      <c r="AI982" s="99">
        <f>SUMIFS(通讯通路门店!$BB:$BB,通讯通路门店!$S:$S,$G982)</f>
        <v>0</v>
      </c>
      <c r="AJ982" s="99">
        <f>SUMIFS(通讯通路门店!$BE:$BE,通讯通路门店!$S:$S,$G982)</f>
        <v>0</v>
      </c>
      <c r="AK982" s="99">
        <f>SUMIFS(通讯通路门店!$BG:$BG,通讯通路门店!$S:$S,$G982)</f>
        <v>0</v>
      </c>
      <c r="AL982" s="99">
        <f>SUMIFS(通讯通路门店!$BC:$BC,通讯通路门店!$S:$S,$G982)</f>
        <v>0</v>
      </c>
      <c r="AM982" s="99">
        <f>SUMIFS(通讯通路门店!$BD:$BD,通讯通路门店!$S:$S,$G982)</f>
        <v>0</v>
      </c>
      <c r="AN982" s="99">
        <f>SUMIFS(通讯通路门店!$BF:$BF,通讯通路门店!$S:$S,$G982)</f>
        <v>0</v>
      </c>
      <c r="AO982" s="99">
        <f t="shared" si="77"/>
        <v>0</v>
      </c>
      <c r="AP982" s="99">
        <f>SUMIFS(通讯通路门店!$K:$K,通讯通路门店!$S:$S,$G982)</f>
        <v>0</v>
      </c>
      <c r="AQ982" s="83"/>
      <c r="AR982" s="99">
        <f>SUMIFS(通讯通路门店!$T:$T,通讯通路门店!$S:$S,$G982)</f>
        <v>0</v>
      </c>
      <c r="AS982" s="99">
        <f>SUMIFS(通讯通路门店!$U:$U,通讯通路门店!$S:$S,$G982)</f>
        <v>0</v>
      </c>
      <c r="AT982" s="99">
        <f>SUMIFS(通讯通路门店!$V:$V,通讯通路门店!$S:$S,$G982)</f>
        <v>0</v>
      </c>
      <c r="AU982" s="99">
        <f>SUMIFS(通讯通路门店!$W:$W,通讯通路门店!$S:$S,$G982)</f>
        <v>0</v>
      </c>
      <c r="AV982" s="99">
        <f>SUMIFS(通讯通路门店!$Z:$Z,通讯通路门店!$S:$S,$G982)</f>
        <v>0</v>
      </c>
      <c r="AW982" s="99">
        <f>SUMIFS(通讯通路门店!$AB:$AB,通讯通路门店!$S:$S,$G982)</f>
        <v>0</v>
      </c>
      <c r="AX982" s="99">
        <f>SUMIFS(通讯通路门店!$X:$X,通讯通路门店!$S:$S,$G982)</f>
        <v>0</v>
      </c>
      <c r="AY982" s="99">
        <f>SUMIFS(通讯通路门店!$Y:$Y,通讯通路门店!$S:$S,$G982)</f>
        <v>0</v>
      </c>
      <c r="AZ982" s="99">
        <f>SUMIFS(通讯通路门店!$AA:$AA,通讯通路门店!$S:$S,$G982)</f>
        <v>0</v>
      </c>
      <c r="BA982" s="99">
        <f t="shared" si="78"/>
        <v>0</v>
      </c>
      <c r="BB982" s="99">
        <f t="shared" si="79"/>
        <v>0</v>
      </c>
      <c r="BC982" s="99">
        <f>SUMIFS(通讯通路门店!$W:$W,通讯通路门店!$S:$S,$G982,通讯通路门店!$J:$J,"荣耀体验店")+SUMIFS(通讯通路门店!$W:$W,通讯通路门店!$S:$S,$G982,通讯通路门店!$J:$J,"荣耀授权专卖店")</f>
        <v>0</v>
      </c>
      <c r="BD982" s="99">
        <f>SUMIFS(通讯通路门店!$Z:$Z,通讯通路门店!$S:$S,$G982,通讯通路门店!$J:$J,"VIVO体验店")</f>
        <v>0</v>
      </c>
      <c r="BE982" s="99">
        <f>SUMIFS(通讯通路门店!$AB:$AB,通讯通路门店!$S:$S,$G982,通讯通路门店!$J:$J,"OPPO体验店")</f>
        <v>0</v>
      </c>
      <c r="BF982" s="99">
        <f>SUMIFS(通讯通路门店!$X:$X,通讯通路门店!$S:$S,$G982,通讯通路门店!$J:$J,"华为授权体验店")+SUMIFS(通讯通路门店!$AA:$AA,通讯通路门店!$S:$S,$G982,通讯通路门店!$J:$J,"华为堡垒店")</f>
        <v>0</v>
      </c>
      <c r="BG982" s="99">
        <f>SUMIFS(通讯通路门店!$Y:$Y,通讯通路门店!$S:$S,$G982,通讯通路门店!$J:$J,"小米体验店")</f>
        <v>0</v>
      </c>
      <c r="BH982" s="99">
        <f>SUMIFS(通讯通路门店!$AA:$AA,通讯通路门店!$S:$S,$G982,通讯通路门店!$J:$J,"苹果体验店")</f>
        <v>0</v>
      </c>
      <c r="BI982" s="99">
        <f>SUMIFS(通讯通路门店!$K:$K,通讯通路门店!$S:$S,$G982,通讯通路门店!$J:$J,"其他品牌专卖店")</f>
        <v>0</v>
      </c>
      <c r="BJ982" s="99">
        <f>SUMIFS(通讯通路门店!$AC:$AC,通讯通路门店!$S:$S,$G982)</f>
        <v>0</v>
      </c>
      <c r="BK982" s="99">
        <f>SUMIFS(通讯通路门店!$AD:$AD,通讯通路门店!$S:$S,$G982)</f>
        <v>0</v>
      </c>
      <c r="BL982" s="99">
        <f>SUMIFS(通讯通路门店!$AE:$AE,通讯通路门店!$S:$S,$G982)</f>
        <v>0</v>
      </c>
      <c r="BM982" s="99">
        <f>SUMIFS(通讯通路门店!$AF:$AF,通讯通路门店!$S:$S,$G982)</f>
        <v>0</v>
      </c>
      <c r="BN982" s="99">
        <f>SUMIFS(通讯通路门店!$AG:$AG,通讯通路门店!$S:$S,$G982)</f>
        <v>0</v>
      </c>
      <c r="BO982" s="99">
        <f>SUMIFS(通讯通路门店!$AH:$AH,通讯通路门店!$S:$S,$G982)</f>
        <v>0</v>
      </c>
      <c r="BP982" s="99">
        <f>SUMIFS(通讯通路门店!$AI:$AI,通讯通路门店!$S:$S,$G982)</f>
        <v>0</v>
      </c>
      <c r="BQ982" s="83"/>
    </row>
    <row r="983" spans="1:69">
      <c r="A983" s="99" t="str">
        <f>IFERROR(_xlfn.XLOOKUP($G983,通讯通路门店!$S$4:$S$993931,通讯通路门店!$A$4:$A$993931,0,0),"")</f>
        <v>海南省</v>
      </c>
      <c r="B983" s="99" t="str">
        <f>IFERROR(_xlfn.XLOOKUP($G983,通讯通路门店!$S$4:$S$993931,通讯通路门店!$B$4:$B$993931,0,0),"")</f>
        <v>东方市</v>
      </c>
      <c r="C983" s="99" t="str">
        <f>IFERROR(_xlfn.XLOOKUP($G983,通讯通路门店!$S$4:$S$993931,通讯通路门店!$C$4:$C$993931,0,0),"")</f>
        <v>东方市</v>
      </c>
      <c r="D983" s="99" t="str">
        <f>IFERROR(_xlfn.XLOOKUP($G983,通讯通路门店!$S$4:$S$993931,通讯通路门店!$D$4:$D$993931,0,0),"")</f>
        <v>八所镇</v>
      </c>
      <c r="E983" s="83"/>
      <c r="F983" s="83"/>
      <c r="G983" s="101"/>
      <c r="H983" s="102">
        <f>IFERROR(_xlfn.XLOOKUP($G983,通讯通路门店!$S$4:$S$993931,通讯通路门店!$R$4:$R$993931,0,0),"")</f>
        <v>0</v>
      </c>
      <c r="I983" s="83"/>
      <c r="J983" s="83"/>
      <c r="K983" s="83"/>
      <c r="L983" s="83"/>
      <c r="M983" s="83"/>
      <c r="N983" s="83"/>
      <c r="O983" s="83"/>
      <c r="P983" s="83"/>
      <c r="Q983" s="83"/>
      <c r="R983" s="83"/>
      <c r="S983" s="83"/>
      <c r="T983" s="83"/>
      <c r="U983" s="99">
        <f>COUNTIF(通讯通路门店!$S:$S,$G983)</f>
        <v>0</v>
      </c>
      <c r="V983" s="99">
        <f>COUNTIFS(通讯通路门店!$S:$S,$G983,通讯通路门店!$J:$J,"综合卖场")</f>
        <v>0</v>
      </c>
      <c r="W983" s="99">
        <f>SUMIFS(通讯通路门店!$AJ:$AJ,通讯通路门店!$S:$S,通讯客户沙盘!$G983)</f>
        <v>0</v>
      </c>
      <c r="X983" s="99">
        <f t="shared" si="75"/>
        <v>0</v>
      </c>
      <c r="Y983" s="99">
        <f>COUNTIFS(通讯通路门店!$S:$S,$G983,通讯通路门店!$J:$J,"荣耀体验店")+COUNTIFS(通讯通路门店!$S:$S,$G983,通讯通路门店!$J:$J,"荣耀授权专卖店")</f>
        <v>0</v>
      </c>
      <c r="Z983" s="99">
        <f>COUNTIFS(通讯通路门店!$S:$S,$G983,通讯通路门店!$J:$J,"VIVO体验店")</f>
        <v>0</v>
      </c>
      <c r="AA983" s="99">
        <f>COUNTIFS(通讯通路门店!$S:$S,$G983,通讯通路门店!$J:$J,"OPPO体验店")</f>
        <v>0</v>
      </c>
      <c r="AB983" s="99">
        <f>COUNTIFS(通讯通路门店!$S:$S,$G983,通讯通路门店!$J:$J,"华为授权体验店")+COUNTIFS(通讯通路门店!$S:$S,$G983,通讯通路门店!$J:$J,"华为堡垒店")</f>
        <v>0</v>
      </c>
      <c r="AC983" s="99">
        <f>COUNTIFS(通讯通路门店!$S:$S,$G983,通讯通路门店!$J:$J,"小米体验店")</f>
        <v>0</v>
      </c>
      <c r="AD983" s="99">
        <f>COUNTIFS(通讯通路门店!$S:$S,$G983,通讯通路门店!$J:$J,"苹果体验店")</f>
        <v>0</v>
      </c>
      <c r="AE983" s="99">
        <f>COUNTIFS(通讯通路门店!$S:$S,$G983,通讯通路门店!$J:$J,"其他品牌专卖店")</f>
        <v>0</v>
      </c>
      <c r="AF983" s="99">
        <f>SUMIFS(通讯通路门店!$BI:$BI,通讯通路门店!$S:$S,$G983)</f>
        <v>0</v>
      </c>
      <c r="AG983" s="99">
        <f>SUMIFS(通讯通路门店!$BH:$BH,通讯通路门店!$S:$S,$G983)</f>
        <v>0</v>
      </c>
      <c r="AH983" s="99">
        <f t="shared" si="76"/>
        <v>0</v>
      </c>
      <c r="AI983" s="99">
        <f>SUMIFS(通讯通路门店!$BB:$BB,通讯通路门店!$S:$S,$G983)</f>
        <v>0</v>
      </c>
      <c r="AJ983" s="99">
        <f>SUMIFS(通讯通路门店!$BE:$BE,通讯通路门店!$S:$S,$G983)</f>
        <v>0</v>
      </c>
      <c r="AK983" s="99">
        <f>SUMIFS(通讯通路门店!$BG:$BG,通讯通路门店!$S:$S,$G983)</f>
        <v>0</v>
      </c>
      <c r="AL983" s="99">
        <f>SUMIFS(通讯通路门店!$BC:$BC,通讯通路门店!$S:$S,$G983)</f>
        <v>0</v>
      </c>
      <c r="AM983" s="99">
        <f>SUMIFS(通讯通路门店!$BD:$BD,通讯通路门店!$S:$S,$G983)</f>
        <v>0</v>
      </c>
      <c r="AN983" s="99">
        <f>SUMIFS(通讯通路门店!$BF:$BF,通讯通路门店!$S:$S,$G983)</f>
        <v>0</v>
      </c>
      <c r="AO983" s="99">
        <f t="shared" si="77"/>
        <v>0</v>
      </c>
      <c r="AP983" s="99">
        <f>SUMIFS(通讯通路门店!$K:$K,通讯通路门店!$S:$S,$G983)</f>
        <v>0</v>
      </c>
      <c r="AQ983" s="83"/>
      <c r="AR983" s="99">
        <f>SUMIFS(通讯通路门店!$T:$T,通讯通路门店!$S:$S,$G983)</f>
        <v>0</v>
      </c>
      <c r="AS983" s="99">
        <f>SUMIFS(通讯通路门店!$U:$U,通讯通路门店!$S:$S,$G983)</f>
        <v>0</v>
      </c>
      <c r="AT983" s="99">
        <f>SUMIFS(通讯通路门店!$V:$V,通讯通路门店!$S:$S,$G983)</f>
        <v>0</v>
      </c>
      <c r="AU983" s="99">
        <f>SUMIFS(通讯通路门店!$W:$W,通讯通路门店!$S:$S,$G983)</f>
        <v>0</v>
      </c>
      <c r="AV983" s="99">
        <f>SUMIFS(通讯通路门店!$Z:$Z,通讯通路门店!$S:$S,$G983)</f>
        <v>0</v>
      </c>
      <c r="AW983" s="99">
        <f>SUMIFS(通讯通路门店!$AB:$AB,通讯通路门店!$S:$S,$G983)</f>
        <v>0</v>
      </c>
      <c r="AX983" s="99">
        <f>SUMIFS(通讯通路门店!$X:$X,通讯通路门店!$S:$S,$G983)</f>
        <v>0</v>
      </c>
      <c r="AY983" s="99">
        <f>SUMIFS(通讯通路门店!$Y:$Y,通讯通路门店!$S:$S,$G983)</f>
        <v>0</v>
      </c>
      <c r="AZ983" s="99">
        <f>SUMIFS(通讯通路门店!$AA:$AA,通讯通路门店!$S:$S,$G983)</f>
        <v>0</v>
      </c>
      <c r="BA983" s="99">
        <f t="shared" si="78"/>
        <v>0</v>
      </c>
      <c r="BB983" s="99">
        <f t="shared" si="79"/>
        <v>0</v>
      </c>
      <c r="BC983" s="99">
        <f>SUMIFS(通讯通路门店!$W:$W,通讯通路门店!$S:$S,$G983,通讯通路门店!$J:$J,"荣耀体验店")+SUMIFS(通讯通路门店!$W:$W,通讯通路门店!$S:$S,$G983,通讯通路门店!$J:$J,"荣耀授权专卖店")</f>
        <v>0</v>
      </c>
      <c r="BD983" s="99">
        <f>SUMIFS(通讯通路门店!$Z:$Z,通讯通路门店!$S:$S,$G983,通讯通路门店!$J:$J,"VIVO体验店")</f>
        <v>0</v>
      </c>
      <c r="BE983" s="99">
        <f>SUMIFS(通讯通路门店!$AB:$AB,通讯通路门店!$S:$S,$G983,通讯通路门店!$J:$J,"OPPO体验店")</f>
        <v>0</v>
      </c>
      <c r="BF983" s="99">
        <f>SUMIFS(通讯通路门店!$X:$X,通讯通路门店!$S:$S,$G983,通讯通路门店!$J:$J,"华为授权体验店")+SUMIFS(通讯通路门店!$AA:$AA,通讯通路门店!$S:$S,$G983,通讯通路门店!$J:$J,"华为堡垒店")</f>
        <v>0</v>
      </c>
      <c r="BG983" s="99">
        <f>SUMIFS(通讯通路门店!$Y:$Y,通讯通路门店!$S:$S,$G983,通讯通路门店!$J:$J,"小米体验店")</f>
        <v>0</v>
      </c>
      <c r="BH983" s="99">
        <f>SUMIFS(通讯通路门店!$AA:$AA,通讯通路门店!$S:$S,$G983,通讯通路门店!$J:$J,"苹果体验店")</f>
        <v>0</v>
      </c>
      <c r="BI983" s="99">
        <f>SUMIFS(通讯通路门店!$K:$K,通讯通路门店!$S:$S,$G983,通讯通路门店!$J:$J,"其他品牌专卖店")</f>
        <v>0</v>
      </c>
      <c r="BJ983" s="99">
        <f>SUMIFS(通讯通路门店!$AC:$AC,通讯通路门店!$S:$S,$G983)</f>
        <v>0</v>
      </c>
      <c r="BK983" s="99">
        <f>SUMIFS(通讯通路门店!$AD:$AD,通讯通路门店!$S:$S,$G983)</f>
        <v>0</v>
      </c>
      <c r="BL983" s="99">
        <f>SUMIFS(通讯通路门店!$AE:$AE,通讯通路门店!$S:$S,$G983)</f>
        <v>0</v>
      </c>
      <c r="BM983" s="99">
        <f>SUMIFS(通讯通路门店!$AF:$AF,通讯通路门店!$S:$S,$G983)</f>
        <v>0</v>
      </c>
      <c r="BN983" s="99">
        <f>SUMIFS(通讯通路门店!$AG:$AG,通讯通路门店!$S:$S,$G983)</f>
        <v>0</v>
      </c>
      <c r="BO983" s="99">
        <f>SUMIFS(通讯通路门店!$AH:$AH,通讯通路门店!$S:$S,$G983)</f>
        <v>0</v>
      </c>
      <c r="BP983" s="99">
        <f>SUMIFS(通讯通路门店!$AI:$AI,通讯通路门店!$S:$S,$G983)</f>
        <v>0</v>
      </c>
      <c r="BQ983" s="83"/>
    </row>
    <row r="984" spans="1:69">
      <c r="A984" s="99" t="str">
        <f>IFERROR(_xlfn.XLOOKUP($G984,通讯通路门店!$S$4:$S$993931,通讯通路门店!$A$4:$A$993931,0,0),"")</f>
        <v>海南省</v>
      </c>
      <c r="B984" s="99" t="str">
        <f>IFERROR(_xlfn.XLOOKUP($G984,通讯通路门店!$S$4:$S$993931,通讯通路门店!$B$4:$B$993931,0,0),"")</f>
        <v>东方市</v>
      </c>
      <c r="C984" s="99" t="str">
        <f>IFERROR(_xlfn.XLOOKUP($G984,通讯通路门店!$S$4:$S$993931,通讯通路门店!$C$4:$C$993931,0,0),"")</f>
        <v>东方市</v>
      </c>
      <c r="D984" s="99" t="str">
        <f>IFERROR(_xlfn.XLOOKUP($G984,通讯通路门店!$S$4:$S$993931,通讯通路门店!$D$4:$D$993931,0,0),"")</f>
        <v>八所镇</v>
      </c>
      <c r="E984" s="83"/>
      <c r="F984" s="83"/>
      <c r="G984" s="101"/>
      <c r="H984" s="102">
        <f>IFERROR(_xlfn.XLOOKUP($G984,通讯通路门店!$S$4:$S$993931,通讯通路门店!$R$4:$R$993931,0,0),"")</f>
        <v>0</v>
      </c>
      <c r="I984" s="83"/>
      <c r="J984" s="83"/>
      <c r="K984" s="83"/>
      <c r="L984" s="83"/>
      <c r="M984" s="83"/>
      <c r="N984" s="83"/>
      <c r="O984" s="83"/>
      <c r="P984" s="83"/>
      <c r="Q984" s="83"/>
      <c r="R984" s="83"/>
      <c r="S984" s="83"/>
      <c r="T984" s="83"/>
      <c r="U984" s="99">
        <f>COUNTIF(通讯通路门店!$S:$S,$G984)</f>
        <v>0</v>
      </c>
      <c r="V984" s="99">
        <f>COUNTIFS(通讯通路门店!$S:$S,$G984,通讯通路门店!$J:$J,"综合卖场")</f>
        <v>0</v>
      </c>
      <c r="W984" s="99">
        <f>SUMIFS(通讯通路门店!$AJ:$AJ,通讯通路门店!$S:$S,通讯客户沙盘!$G984)</f>
        <v>0</v>
      </c>
      <c r="X984" s="99">
        <f t="shared" si="75"/>
        <v>0</v>
      </c>
      <c r="Y984" s="99">
        <f>COUNTIFS(通讯通路门店!$S:$S,$G984,通讯通路门店!$J:$J,"荣耀体验店")+COUNTIFS(通讯通路门店!$S:$S,$G984,通讯通路门店!$J:$J,"荣耀授权专卖店")</f>
        <v>0</v>
      </c>
      <c r="Z984" s="99">
        <f>COUNTIFS(通讯通路门店!$S:$S,$G984,通讯通路门店!$J:$J,"VIVO体验店")</f>
        <v>0</v>
      </c>
      <c r="AA984" s="99">
        <f>COUNTIFS(通讯通路门店!$S:$S,$G984,通讯通路门店!$J:$J,"OPPO体验店")</f>
        <v>0</v>
      </c>
      <c r="AB984" s="99">
        <f>COUNTIFS(通讯通路门店!$S:$S,$G984,通讯通路门店!$J:$J,"华为授权体验店")+COUNTIFS(通讯通路门店!$S:$S,$G984,通讯通路门店!$J:$J,"华为堡垒店")</f>
        <v>0</v>
      </c>
      <c r="AC984" s="99">
        <f>COUNTIFS(通讯通路门店!$S:$S,$G984,通讯通路门店!$J:$J,"小米体验店")</f>
        <v>0</v>
      </c>
      <c r="AD984" s="99">
        <f>COUNTIFS(通讯通路门店!$S:$S,$G984,通讯通路门店!$J:$J,"苹果体验店")</f>
        <v>0</v>
      </c>
      <c r="AE984" s="99">
        <f>COUNTIFS(通讯通路门店!$S:$S,$G984,通讯通路门店!$J:$J,"其他品牌专卖店")</f>
        <v>0</v>
      </c>
      <c r="AF984" s="99">
        <f>SUMIFS(通讯通路门店!$BI:$BI,通讯通路门店!$S:$S,$G984)</f>
        <v>0</v>
      </c>
      <c r="AG984" s="99">
        <f>SUMIFS(通讯通路门店!$BH:$BH,通讯通路门店!$S:$S,$G984)</f>
        <v>0</v>
      </c>
      <c r="AH984" s="99">
        <f t="shared" si="76"/>
        <v>0</v>
      </c>
      <c r="AI984" s="99">
        <f>SUMIFS(通讯通路门店!$BB:$BB,通讯通路门店!$S:$S,$G984)</f>
        <v>0</v>
      </c>
      <c r="AJ984" s="99">
        <f>SUMIFS(通讯通路门店!$BE:$BE,通讯通路门店!$S:$S,$G984)</f>
        <v>0</v>
      </c>
      <c r="AK984" s="99">
        <f>SUMIFS(通讯通路门店!$BG:$BG,通讯通路门店!$S:$S,$G984)</f>
        <v>0</v>
      </c>
      <c r="AL984" s="99">
        <f>SUMIFS(通讯通路门店!$BC:$BC,通讯通路门店!$S:$S,$G984)</f>
        <v>0</v>
      </c>
      <c r="AM984" s="99">
        <f>SUMIFS(通讯通路门店!$BD:$BD,通讯通路门店!$S:$S,$G984)</f>
        <v>0</v>
      </c>
      <c r="AN984" s="99">
        <f>SUMIFS(通讯通路门店!$BF:$BF,通讯通路门店!$S:$S,$G984)</f>
        <v>0</v>
      </c>
      <c r="AO984" s="99">
        <f t="shared" si="77"/>
        <v>0</v>
      </c>
      <c r="AP984" s="99">
        <f>SUMIFS(通讯通路门店!$K:$K,通讯通路门店!$S:$S,$G984)</f>
        <v>0</v>
      </c>
      <c r="AQ984" s="83"/>
      <c r="AR984" s="99">
        <f>SUMIFS(通讯通路门店!$T:$T,通讯通路门店!$S:$S,$G984)</f>
        <v>0</v>
      </c>
      <c r="AS984" s="99">
        <f>SUMIFS(通讯通路门店!$U:$U,通讯通路门店!$S:$S,$G984)</f>
        <v>0</v>
      </c>
      <c r="AT984" s="99">
        <f>SUMIFS(通讯通路门店!$V:$V,通讯通路门店!$S:$S,$G984)</f>
        <v>0</v>
      </c>
      <c r="AU984" s="99">
        <f>SUMIFS(通讯通路门店!$W:$W,通讯通路门店!$S:$S,$G984)</f>
        <v>0</v>
      </c>
      <c r="AV984" s="99">
        <f>SUMIFS(通讯通路门店!$Z:$Z,通讯通路门店!$S:$S,$G984)</f>
        <v>0</v>
      </c>
      <c r="AW984" s="99">
        <f>SUMIFS(通讯通路门店!$AB:$AB,通讯通路门店!$S:$S,$G984)</f>
        <v>0</v>
      </c>
      <c r="AX984" s="99">
        <f>SUMIFS(通讯通路门店!$X:$X,通讯通路门店!$S:$S,$G984)</f>
        <v>0</v>
      </c>
      <c r="AY984" s="99">
        <f>SUMIFS(通讯通路门店!$Y:$Y,通讯通路门店!$S:$S,$G984)</f>
        <v>0</v>
      </c>
      <c r="AZ984" s="99">
        <f>SUMIFS(通讯通路门店!$AA:$AA,通讯通路门店!$S:$S,$G984)</f>
        <v>0</v>
      </c>
      <c r="BA984" s="99">
        <f t="shared" si="78"/>
        <v>0</v>
      </c>
      <c r="BB984" s="99">
        <f t="shared" si="79"/>
        <v>0</v>
      </c>
      <c r="BC984" s="99">
        <f>SUMIFS(通讯通路门店!$W:$W,通讯通路门店!$S:$S,$G984,通讯通路门店!$J:$J,"荣耀体验店")+SUMIFS(通讯通路门店!$W:$W,通讯通路门店!$S:$S,$G984,通讯通路门店!$J:$J,"荣耀授权专卖店")</f>
        <v>0</v>
      </c>
      <c r="BD984" s="99">
        <f>SUMIFS(通讯通路门店!$Z:$Z,通讯通路门店!$S:$S,$G984,通讯通路门店!$J:$J,"VIVO体验店")</f>
        <v>0</v>
      </c>
      <c r="BE984" s="99">
        <f>SUMIFS(通讯通路门店!$AB:$AB,通讯通路门店!$S:$S,$G984,通讯通路门店!$J:$J,"OPPO体验店")</f>
        <v>0</v>
      </c>
      <c r="BF984" s="99">
        <f>SUMIFS(通讯通路门店!$X:$X,通讯通路门店!$S:$S,$G984,通讯通路门店!$J:$J,"华为授权体验店")+SUMIFS(通讯通路门店!$AA:$AA,通讯通路门店!$S:$S,$G984,通讯通路门店!$J:$J,"华为堡垒店")</f>
        <v>0</v>
      </c>
      <c r="BG984" s="99">
        <f>SUMIFS(通讯通路门店!$Y:$Y,通讯通路门店!$S:$S,$G984,通讯通路门店!$J:$J,"小米体验店")</f>
        <v>0</v>
      </c>
      <c r="BH984" s="99">
        <f>SUMIFS(通讯通路门店!$AA:$AA,通讯通路门店!$S:$S,$G984,通讯通路门店!$J:$J,"苹果体验店")</f>
        <v>0</v>
      </c>
      <c r="BI984" s="99">
        <f>SUMIFS(通讯通路门店!$K:$K,通讯通路门店!$S:$S,$G984,通讯通路门店!$J:$J,"其他品牌专卖店")</f>
        <v>0</v>
      </c>
      <c r="BJ984" s="99">
        <f>SUMIFS(通讯通路门店!$AC:$AC,通讯通路门店!$S:$S,$G984)</f>
        <v>0</v>
      </c>
      <c r="BK984" s="99">
        <f>SUMIFS(通讯通路门店!$AD:$AD,通讯通路门店!$S:$S,$G984)</f>
        <v>0</v>
      </c>
      <c r="BL984" s="99">
        <f>SUMIFS(通讯通路门店!$AE:$AE,通讯通路门店!$S:$S,$G984)</f>
        <v>0</v>
      </c>
      <c r="BM984" s="99">
        <f>SUMIFS(通讯通路门店!$AF:$AF,通讯通路门店!$S:$S,$G984)</f>
        <v>0</v>
      </c>
      <c r="BN984" s="99">
        <f>SUMIFS(通讯通路门店!$AG:$AG,通讯通路门店!$S:$S,$G984)</f>
        <v>0</v>
      </c>
      <c r="BO984" s="99">
        <f>SUMIFS(通讯通路门店!$AH:$AH,通讯通路门店!$S:$S,$G984)</f>
        <v>0</v>
      </c>
      <c r="BP984" s="99">
        <f>SUMIFS(通讯通路门店!$AI:$AI,通讯通路门店!$S:$S,$G984)</f>
        <v>0</v>
      </c>
      <c r="BQ984" s="83"/>
    </row>
    <row r="985" spans="1:69">
      <c r="A985" s="99" t="str">
        <f>IFERROR(_xlfn.XLOOKUP($G985,通讯通路门店!$S$4:$S$993931,通讯通路门店!$A$4:$A$993931,0,0),"")</f>
        <v>海南省</v>
      </c>
      <c r="B985" s="99" t="str">
        <f>IFERROR(_xlfn.XLOOKUP($G985,通讯通路门店!$S$4:$S$993931,通讯通路门店!$B$4:$B$993931,0,0),"")</f>
        <v>东方市</v>
      </c>
      <c r="C985" s="99" t="str">
        <f>IFERROR(_xlfn.XLOOKUP($G985,通讯通路门店!$S$4:$S$993931,通讯通路门店!$C$4:$C$993931,0,0),"")</f>
        <v>东方市</v>
      </c>
      <c r="D985" s="99" t="str">
        <f>IFERROR(_xlfn.XLOOKUP($G985,通讯通路门店!$S$4:$S$993931,通讯通路门店!$D$4:$D$993931,0,0),"")</f>
        <v>八所镇</v>
      </c>
      <c r="E985" s="83"/>
      <c r="F985" s="83"/>
      <c r="G985" s="101"/>
      <c r="H985" s="102">
        <f>IFERROR(_xlfn.XLOOKUP($G985,通讯通路门店!$S$4:$S$993931,通讯通路门店!$R$4:$R$993931,0,0),"")</f>
        <v>0</v>
      </c>
      <c r="I985" s="83"/>
      <c r="J985" s="83"/>
      <c r="K985" s="83"/>
      <c r="L985" s="83"/>
      <c r="M985" s="83"/>
      <c r="N985" s="83"/>
      <c r="O985" s="83"/>
      <c r="P985" s="83"/>
      <c r="Q985" s="83"/>
      <c r="R985" s="83"/>
      <c r="S985" s="83"/>
      <c r="T985" s="83"/>
      <c r="U985" s="99">
        <f>COUNTIF(通讯通路门店!$S:$S,$G985)</f>
        <v>0</v>
      </c>
      <c r="V985" s="99">
        <f>COUNTIFS(通讯通路门店!$S:$S,$G985,通讯通路门店!$J:$J,"综合卖场")</f>
        <v>0</v>
      </c>
      <c r="W985" s="99">
        <f>SUMIFS(通讯通路门店!$AJ:$AJ,通讯通路门店!$S:$S,通讯客户沙盘!$G985)</f>
        <v>0</v>
      </c>
      <c r="X985" s="99">
        <f t="shared" si="75"/>
        <v>0</v>
      </c>
      <c r="Y985" s="99">
        <f>COUNTIFS(通讯通路门店!$S:$S,$G985,通讯通路门店!$J:$J,"荣耀体验店")+COUNTIFS(通讯通路门店!$S:$S,$G985,通讯通路门店!$J:$J,"荣耀授权专卖店")</f>
        <v>0</v>
      </c>
      <c r="Z985" s="99">
        <f>COUNTIFS(通讯通路门店!$S:$S,$G985,通讯通路门店!$J:$J,"VIVO体验店")</f>
        <v>0</v>
      </c>
      <c r="AA985" s="99">
        <f>COUNTIFS(通讯通路门店!$S:$S,$G985,通讯通路门店!$J:$J,"OPPO体验店")</f>
        <v>0</v>
      </c>
      <c r="AB985" s="99">
        <f>COUNTIFS(通讯通路门店!$S:$S,$G985,通讯通路门店!$J:$J,"华为授权体验店")+COUNTIFS(通讯通路门店!$S:$S,$G985,通讯通路门店!$J:$J,"华为堡垒店")</f>
        <v>0</v>
      </c>
      <c r="AC985" s="99">
        <f>COUNTIFS(通讯通路门店!$S:$S,$G985,通讯通路门店!$J:$J,"小米体验店")</f>
        <v>0</v>
      </c>
      <c r="AD985" s="99">
        <f>COUNTIFS(通讯通路门店!$S:$S,$G985,通讯通路门店!$J:$J,"苹果体验店")</f>
        <v>0</v>
      </c>
      <c r="AE985" s="99">
        <f>COUNTIFS(通讯通路门店!$S:$S,$G985,通讯通路门店!$J:$J,"其他品牌专卖店")</f>
        <v>0</v>
      </c>
      <c r="AF985" s="99">
        <f>SUMIFS(通讯通路门店!$BI:$BI,通讯通路门店!$S:$S,$G985)</f>
        <v>0</v>
      </c>
      <c r="AG985" s="99">
        <f>SUMIFS(通讯通路门店!$BH:$BH,通讯通路门店!$S:$S,$G985)</f>
        <v>0</v>
      </c>
      <c r="AH985" s="99">
        <f t="shared" si="76"/>
        <v>0</v>
      </c>
      <c r="AI985" s="99">
        <f>SUMIFS(通讯通路门店!$BB:$BB,通讯通路门店!$S:$S,$G985)</f>
        <v>0</v>
      </c>
      <c r="AJ985" s="99">
        <f>SUMIFS(通讯通路门店!$BE:$BE,通讯通路门店!$S:$S,$G985)</f>
        <v>0</v>
      </c>
      <c r="AK985" s="99">
        <f>SUMIFS(通讯通路门店!$BG:$BG,通讯通路门店!$S:$S,$G985)</f>
        <v>0</v>
      </c>
      <c r="AL985" s="99">
        <f>SUMIFS(通讯通路门店!$BC:$BC,通讯通路门店!$S:$S,$G985)</f>
        <v>0</v>
      </c>
      <c r="AM985" s="99">
        <f>SUMIFS(通讯通路门店!$BD:$BD,通讯通路门店!$S:$S,$G985)</f>
        <v>0</v>
      </c>
      <c r="AN985" s="99">
        <f>SUMIFS(通讯通路门店!$BF:$BF,通讯通路门店!$S:$S,$G985)</f>
        <v>0</v>
      </c>
      <c r="AO985" s="99">
        <f t="shared" si="77"/>
        <v>0</v>
      </c>
      <c r="AP985" s="99">
        <f>SUMIFS(通讯通路门店!$K:$K,通讯通路门店!$S:$S,$G985)</f>
        <v>0</v>
      </c>
      <c r="AQ985" s="83"/>
      <c r="AR985" s="99">
        <f>SUMIFS(通讯通路门店!$T:$T,通讯通路门店!$S:$S,$G985)</f>
        <v>0</v>
      </c>
      <c r="AS985" s="99">
        <f>SUMIFS(通讯通路门店!$U:$U,通讯通路门店!$S:$S,$G985)</f>
        <v>0</v>
      </c>
      <c r="AT985" s="99">
        <f>SUMIFS(通讯通路门店!$V:$V,通讯通路门店!$S:$S,$G985)</f>
        <v>0</v>
      </c>
      <c r="AU985" s="99">
        <f>SUMIFS(通讯通路门店!$W:$W,通讯通路门店!$S:$S,$G985)</f>
        <v>0</v>
      </c>
      <c r="AV985" s="99">
        <f>SUMIFS(通讯通路门店!$Z:$Z,通讯通路门店!$S:$S,$G985)</f>
        <v>0</v>
      </c>
      <c r="AW985" s="99">
        <f>SUMIFS(通讯通路门店!$AB:$AB,通讯通路门店!$S:$S,$G985)</f>
        <v>0</v>
      </c>
      <c r="AX985" s="99">
        <f>SUMIFS(通讯通路门店!$X:$X,通讯通路门店!$S:$S,$G985)</f>
        <v>0</v>
      </c>
      <c r="AY985" s="99">
        <f>SUMIFS(通讯通路门店!$Y:$Y,通讯通路门店!$S:$S,$G985)</f>
        <v>0</v>
      </c>
      <c r="AZ985" s="99">
        <f>SUMIFS(通讯通路门店!$AA:$AA,通讯通路门店!$S:$S,$G985)</f>
        <v>0</v>
      </c>
      <c r="BA985" s="99">
        <f t="shared" si="78"/>
        <v>0</v>
      </c>
      <c r="BB985" s="99">
        <f t="shared" si="79"/>
        <v>0</v>
      </c>
      <c r="BC985" s="99">
        <f>SUMIFS(通讯通路门店!$W:$W,通讯通路门店!$S:$S,$G985,通讯通路门店!$J:$J,"荣耀体验店")+SUMIFS(通讯通路门店!$W:$W,通讯通路门店!$S:$S,$G985,通讯通路门店!$J:$J,"荣耀授权专卖店")</f>
        <v>0</v>
      </c>
      <c r="BD985" s="99">
        <f>SUMIFS(通讯通路门店!$Z:$Z,通讯通路门店!$S:$S,$G985,通讯通路门店!$J:$J,"VIVO体验店")</f>
        <v>0</v>
      </c>
      <c r="BE985" s="99">
        <f>SUMIFS(通讯通路门店!$AB:$AB,通讯通路门店!$S:$S,$G985,通讯通路门店!$J:$J,"OPPO体验店")</f>
        <v>0</v>
      </c>
      <c r="BF985" s="99">
        <f>SUMIFS(通讯通路门店!$X:$X,通讯通路门店!$S:$S,$G985,通讯通路门店!$J:$J,"华为授权体验店")+SUMIFS(通讯通路门店!$AA:$AA,通讯通路门店!$S:$S,$G985,通讯通路门店!$J:$J,"华为堡垒店")</f>
        <v>0</v>
      </c>
      <c r="BG985" s="99">
        <f>SUMIFS(通讯通路门店!$Y:$Y,通讯通路门店!$S:$S,$G985,通讯通路门店!$J:$J,"小米体验店")</f>
        <v>0</v>
      </c>
      <c r="BH985" s="99">
        <f>SUMIFS(通讯通路门店!$AA:$AA,通讯通路门店!$S:$S,$G985,通讯通路门店!$J:$J,"苹果体验店")</f>
        <v>0</v>
      </c>
      <c r="BI985" s="99">
        <f>SUMIFS(通讯通路门店!$K:$K,通讯通路门店!$S:$S,$G985,通讯通路门店!$J:$J,"其他品牌专卖店")</f>
        <v>0</v>
      </c>
      <c r="BJ985" s="99">
        <f>SUMIFS(通讯通路门店!$AC:$AC,通讯通路门店!$S:$S,$G985)</f>
        <v>0</v>
      </c>
      <c r="BK985" s="99">
        <f>SUMIFS(通讯通路门店!$AD:$AD,通讯通路门店!$S:$S,$G985)</f>
        <v>0</v>
      </c>
      <c r="BL985" s="99">
        <f>SUMIFS(通讯通路门店!$AE:$AE,通讯通路门店!$S:$S,$G985)</f>
        <v>0</v>
      </c>
      <c r="BM985" s="99">
        <f>SUMIFS(通讯通路门店!$AF:$AF,通讯通路门店!$S:$S,$G985)</f>
        <v>0</v>
      </c>
      <c r="BN985" s="99">
        <f>SUMIFS(通讯通路门店!$AG:$AG,通讯通路门店!$S:$S,$G985)</f>
        <v>0</v>
      </c>
      <c r="BO985" s="99">
        <f>SUMIFS(通讯通路门店!$AH:$AH,通讯通路门店!$S:$S,$G985)</f>
        <v>0</v>
      </c>
      <c r="BP985" s="99">
        <f>SUMIFS(通讯通路门店!$AI:$AI,通讯通路门店!$S:$S,$G985)</f>
        <v>0</v>
      </c>
      <c r="BQ985" s="83"/>
    </row>
    <row r="986" spans="1:69">
      <c r="A986" s="99" t="str">
        <f>IFERROR(_xlfn.XLOOKUP($G986,通讯通路门店!$S$4:$S$993931,通讯通路门店!$A$4:$A$993931,0,0),"")</f>
        <v>海南省</v>
      </c>
      <c r="B986" s="99" t="str">
        <f>IFERROR(_xlfn.XLOOKUP($G986,通讯通路门店!$S$4:$S$993931,通讯通路门店!$B$4:$B$993931,0,0),"")</f>
        <v>东方市</v>
      </c>
      <c r="C986" s="99" t="str">
        <f>IFERROR(_xlfn.XLOOKUP($G986,通讯通路门店!$S$4:$S$993931,通讯通路门店!$C$4:$C$993931,0,0),"")</f>
        <v>东方市</v>
      </c>
      <c r="D986" s="99" t="str">
        <f>IFERROR(_xlfn.XLOOKUP($G986,通讯通路门店!$S$4:$S$993931,通讯通路门店!$D$4:$D$993931,0,0),"")</f>
        <v>八所镇</v>
      </c>
      <c r="E986" s="83"/>
      <c r="F986" s="83"/>
      <c r="G986" s="101"/>
      <c r="H986" s="102">
        <f>IFERROR(_xlfn.XLOOKUP($G986,通讯通路门店!$S$4:$S$993931,通讯通路门店!$R$4:$R$993931,0,0),"")</f>
        <v>0</v>
      </c>
      <c r="I986" s="83"/>
      <c r="J986" s="83"/>
      <c r="K986" s="83"/>
      <c r="L986" s="83"/>
      <c r="M986" s="83"/>
      <c r="N986" s="83"/>
      <c r="O986" s="83"/>
      <c r="P986" s="83"/>
      <c r="Q986" s="83"/>
      <c r="R986" s="83"/>
      <c r="S986" s="83"/>
      <c r="T986" s="83"/>
      <c r="U986" s="99">
        <f>COUNTIF(通讯通路门店!$S:$S,$G986)</f>
        <v>0</v>
      </c>
      <c r="V986" s="99">
        <f>COUNTIFS(通讯通路门店!$S:$S,$G986,通讯通路门店!$J:$J,"综合卖场")</f>
        <v>0</v>
      </c>
      <c r="W986" s="99">
        <f>SUMIFS(通讯通路门店!$AJ:$AJ,通讯通路门店!$S:$S,通讯客户沙盘!$G986)</f>
        <v>0</v>
      </c>
      <c r="X986" s="99">
        <f t="shared" si="75"/>
        <v>0</v>
      </c>
      <c r="Y986" s="99">
        <f>COUNTIFS(通讯通路门店!$S:$S,$G986,通讯通路门店!$J:$J,"荣耀体验店")+COUNTIFS(通讯通路门店!$S:$S,$G986,通讯通路门店!$J:$J,"荣耀授权专卖店")</f>
        <v>0</v>
      </c>
      <c r="Z986" s="99">
        <f>COUNTIFS(通讯通路门店!$S:$S,$G986,通讯通路门店!$J:$J,"VIVO体验店")</f>
        <v>0</v>
      </c>
      <c r="AA986" s="99">
        <f>COUNTIFS(通讯通路门店!$S:$S,$G986,通讯通路门店!$J:$J,"OPPO体验店")</f>
        <v>0</v>
      </c>
      <c r="AB986" s="99">
        <f>COUNTIFS(通讯通路门店!$S:$S,$G986,通讯通路门店!$J:$J,"华为授权体验店")+COUNTIFS(通讯通路门店!$S:$S,$G986,通讯通路门店!$J:$J,"华为堡垒店")</f>
        <v>0</v>
      </c>
      <c r="AC986" s="99">
        <f>COUNTIFS(通讯通路门店!$S:$S,$G986,通讯通路门店!$J:$J,"小米体验店")</f>
        <v>0</v>
      </c>
      <c r="AD986" s="99">
        <f>COUNTIFS(通讯通路门店!$S:$S,$G986,通讯通路门店!$J:$J,"苹果体验店")</f>
        <v>0</v>
      </c>
      <c r="AE986" s="99">
        <f>COUNTIFS(通讯通路门店!$S:$S,$G986,通讯通路门店!$J:$J,"其他品牌专卖店")</f>
        <v>0</v>
      </c>
      <c r="AF986" s="99">
        <f>SUMIFS(通讯通路门店!$BI:$BI,通讯通路门店!$S:$S,$G986)</f>
        <v>0</v>
      </c>
      <c r="AG986" s="99">
        <f>SUMIFS(通讯通路门店!$BH:$BH,通讯通路门店!$S:$S,$G986)</f>
        <v>0</v>
      </c>
      <c r="AH986" s="99">
        <f t="shared" si="76"/>
        <v>0</v>
      </c>
      <c r="AI986" s="99">
        <f>SUMIFS(通讯通路门店!$BB:$BB,通讯通路门店!$S:$S,$G986)</f>
        <v>0</v>
      </c>
      <c r="AJ986" s="99">
        <f>SUMIFS(通讯通路门店!$BE:$BE,通讯通路门店!$S:$S,$G986)</f>
        <v>0</v>
      </c>
      <c r="AK986" s="99">
        <f>SUMIFS(通讯通路门店!$BG:$BG,通讯通路门店!$S:$S,$G986)</f>
        <v>0</v>
      </c>
      <c r="AL986" s="99">
        <f>SUMIFS(通讯通路门店!$BC:$BC,通讯通路门店!$S:$S,$G986)</f>
        <v>0</v>
      </c>
      <c r="AM986" s="99">
        <f>SUMIFS(通讯通路门店!$BD:$BD,通讯通路门店!$S:$S,$G986)</f>
        <v>0</v>
      </c>
      <c r="AN986" s="99">
        <f>SUMIFS(通讯通路门店!$BF:$BF,通讯通路门店!$S:$S,$G986)</f>
        <v>0</v>
      </c>
      <c r="AO986" s="99">
        <f t="shared" si="77"/>
        <v>0</v>
      </c>
      <c r="AP986" s="99">
        <f>SUMIFS(通讯通路门店!$K:$K,通讯通路门店!$S:$S,$G986)</f>
        <v>0</v>
      </c>
      <c r="AQ986" s="83"/>
      <c r="AR986" s="99">
        <f>SUMIFS(通讯通路门店!$T:$T,通讯通路门店!$S:$S,$G986)</f>
        <v>0</v>
      </c>
      <c r="AS986" s="99">
        <f>SUMIFS(通讯通路门店!$U:$U,通讯通路门店!$S:$S,$G986)</f>
        <v>0</v>
      </c>
      <c r="AT986" s="99">
        <f>SUMIFS(通讯通路门店!$V:$V,通讯通路门店!$S:$S,$G986)</f>
        <v>0</v>
      </c>
      <c r="AU986" s="99">
        <f>SUMIFS(通讯通路门店!$W:$W,通讯通路门店!$S:$S,$G986)</f>
        <v>0</v>
      </c>
      <c r="AV986" s="99">
        <f>SUMIFS(通讯通路门店!$Z:$Z,通讯通路门店!$S:$S,$G986)</f>
        <v>0</v>
      </c>
      <c r="AW986" s="99">
        <f>SUMIFS(通讯通路门店!$AB:$AB,通讯通路门店!$S:$S,$G986)</f>
        <v>0</v>
      </c>
      <c r="AX986" s="99">
        <f>SUMIFS(通讯通路门店!$X:$X,通讯通路门店!$S:$S,$G986)</f>
        <v>0</v>
      </c>
      <c r="AY986" s="99">
        <f>SUMIFS(通讯通路门店!$Y:$Y,通讯通路门店!$S:$S,$G986)</f>
        <v>0</v>
      </c>
      <c r="AZ986" s="99">
        <f>SUMIFS(通讯通路门店!$AA:$AA,通讯通路门店!$S:$S,$G986)</f>
        <v>0</v>
      </c>
      <c r="BA986" s="99">
        <f t="shared" si="78"/>
        <v>0</v>
      </c>
      <c r="BB986" s="99">
        <f t="shared" si="79"/>
        <v>0</v>
      </c>
      <c r="BC986" s="99">
        <f>SUMIFS(通讯通路门店!$W:$W,通讯通路门店!$S:$S,$G986,通讯通路门店!$J:$J,"荣耀体验店")+SUMIFS(通讯通路门店!$W:$W,通讯通路门店!$S:$S,$G986,通讯通路门店!$J:$J,"荣耀授权专卖店")</f>
        <v>0</v>
      </c>
      <c r="BD986" s="99">
        <f>SUMIFS(通讯通路门店!$Z:$Z,通讯通路门店!$S:$S,$G986,通讯通路门店!$J:$J,"VIVO体验店")</f>
        <v>0</v>
      </c>
      <c r="BE986" s="99">
        <f>SUMIFS(通讯通路门店!$AB:$AB,通讯通路门店!$S:$S,$G986,通讯通路门店!$J:$J,"OPPO体验店")</f>
        <v>0</v>
      </c>
      <c r="BF986" s="99">
        <f>SUMIFS(通讯通路门店!$X:$X,通讯通路门店!$S:$S,$G986,通讯通路门店!$J:$J,"华为授权体验店")+SUMIFS(通讯通路门店!$AA:$AA,通讯通路门店!$S:$S,$G986,通讯通路门店!$J:$J,"华为堡垒店")</f>
        <v>0</v>
      </c>
      <c r="BG986" s="99">
        <f>SUMIFS(通讯通路门店!$Y:$Y,通讯通路门店!$S:$S,$G986,通讯通路门店!$J:$J,"小米体验店")</f>
        <v>0</v>
      </c>
      <c r="BH986" s="99">
        <f>SUMIFS(通讯通路门店!$AA:$AA,通讯通路门店!$S:$S,$G986,通讯通路门店!$J:$J,"苹果体验店")</f>
        <v>0</v>
      </c>
      <c r="BI986" s="99">
        <f>SUMIFS(通讯通路门店!$K:$K,通讯通路门店!$S:$S,$G986,通讯通路门店!$J:$J,"其他品牌专卖店")</f>
        <v>0</v>
      </c>
      <c r="BJ986" s="99">
        <f>SUMIFS(通讯通路门店!$AC:$AC,通讯通路门店!$S:$S,$G986)</f>
        <v>0</v>
      </c>
      <c r="BK986" s="99">
        <f>SUMIFS(通讯通路门店!$AD:$AD,通讯通路门店!$S:$S,$G986)</f>
        <v>0</v>
      </c>
      <c r="BL986" s="99">
        <f>SUMIFS(通讯通路门店!$AE:$AE,通讯通路门店!$S:$S,$G986)</f>
        <v>0</v>
      </c>
      <c r="BM986" s="99">
        <f>SUMIFS(通讯通路门店!$AF:$AF,通讯通路门店!$S:$S,$G986)</f>
        <v>0</v>
      </c>
      <c r="BN986" s="99">
        <f>SUMIFS(通讯通路门店!$AG:$AG,通讯通路门店!$S:$S,$G986)</f>
        <v>0</v>
      </c>
      <c r="BO986" s="99">
        <f>SUMIFS(通讯通路门店!$AH:$AH,通讯通路门店!$S:$S,$G986)</f>
        <v>0</v>
      </c>
      <c r="BP986" s="99">
        <f>SUMIFS(通讯通路门店!$AI:$AI,通讯通路门店!$S:$S,$G986)</f>
        <v>0</v>
      </c>
      <c r="BQ986" s="83"/>
    </row>
    <row r="987" spans="1:69">
      <c r="A987" s="99" t="str">
        <f>IFERROR(_xlfn.XLOOKUP($G987,通讯通路门店!$S$4:$S$993931,通讯通路门店!$A$4:$A$993931,0,0),"")</f>
        <v>海南省</v>
      </c>
      <c r="B987" s="99" t="str">
        <f>IFERROR(_xlfn.XLOOKUP($G987,通讯通路门店!$S$4:$S$993931,通讯通路门店!$B$4:$B$993931,0,0),"")</f>
        <v>东方市</v>
      </c>
      <c r="C987" s="99" t="str">
        <f>IFERROR(_xlfn.XLOOKUP($G987,通讯通路门店!$S$4:$S$993931,通讯通路门店!$C$4:$C$993931,0,0),"")</f>
        <v>东方市</v>
      </c>
      <c r="D987" s="99" t="str">
        <f>IFERROR(_xlfn.XLOOKUP($G987,通讯通路门店!$S$4:$S$993931,通讯通路门店!$D$4:$D$993931,0,0),"")</f>
        <v>八所镇</v>
      </c>
      <c r="E987" s="83"/>
      <c r="F987" s="83"/>
      <c r="G987" s="101"/>
      <c r="H987" s="102">
        <f>IFERROR(_xlfn.XLOOKUP($G987,通讯通路门店!$S$4:$S$993931,通讯通路门店!$R$4:$R$993931,0,0),"")</f>
        <v>0</v>
      </c>
      <c r="I987" s="83"/>
      <c r="J987" s="83"/>
      <c r="K987" s="83"/>
      <c r="L987" s="83"/>
      <c r="M987" s="83"/>
      <c r="N987" s="83"/>
      <c r="O987" s="83"/>
      <c r="P987" s="83"/>
      <c r="Q987" s="83"/>
      <c r="R987" s="83"/>
      <c r="S987" s="83"/>
      <c r="T987" s="83"/>
      <c r="U987" s="99">
        <f>COUNTIF(通讯通路门店!$S:$S,$G987)</f>
        <v>0</v>
      </c>
      <c r="V987" s="99">
        <f>COUNTIFS(通讯通路门店!$S:$S,$G987,通讯通路门店!$J:$J,"综合卖场")</f>
        <v>0</v>
      </c>
      <c r="W987" s="99">
        <f>SUMIFS(通讯通路门店!$AJ:$AJ,通讯通路门店!$S:$S,通讯客户沙盘!$G987)</f>
        <v>0</v>
      </c>
      <c r="X987" s="99">
        <f t="shared" si="75"/>
        <v>0</v>
      </c>
      <c r="Y987" s="99">
        <f>COUNTIFS(通讯通路门店!$S:$S,$G987,通讯通路门店!$J:$J,"荣耀体验店")+COUNTIFS(通讯通路门店!$S:$S,$G987,通讯通路门店!$J:$J,"荣耀授权专卖店")</f>
        <v>0</v>
      </c>
      <c r="Z987" s="99">
        <f>COUNTIFS(通讯通路门店!$S:$S,$G987,通讯通路门店!$J:$J,"VIVO体验店")</f>
        <v>0</v>
      </c>
      <c r="AA987" s="99">
        <f>COUNTIFS(通讯通路门店!$S:$S,$G987,通讯通路门店!$J:$J,"OPPO体验店")</f>
        <v>0</v>
      </c>
      <c r="AB987" s="99">
        <f>COUNTIFS(通讯通路门店!$S:$S,$G987,通讯通路门店!$J:$J,"华为授权体验店")+COUNTIFS(通讯通路门店!$S:$S,$G987,通讯通路门店!$J:$J,"华为堡垒店")</f>
        <v>0</v>
      </c>
      <c r="AC987" s="99">
        <f>COUNTIFS(通讯通路门店!$S:$S,$G987,通讯通路门店!$J:$J,"小米体验店")</f>
        <v>0</v>
      </c>
      <c r="AD987" s="99">
        <f>COUNTIFS(通讯通路门店!$S:$S,$G987,通讯通路门店!$J:$J,"苹果体验店")</f>
        <v>0</v>
      </c>
      <c r="AE987" s="99">
        <f>COUNTIFS(通讯通路门店!$S:$S,$G987,通讯通路门店!$J:$J,"其他品牌专卖店")</f>
        <v>0</v>
      </c>
      <c r="AF987" s="99">
        <f>SUMIFS(通讯通路门店!$BI:$BI,通讯通路门店!$S:$S,$G987)</f>
        <v>0</v>
      </c>
      <c r="AG987" s="99">
        <f>SUMIFS(通讯通路门店!$BH:$BH,通讯通路门店!$S:$S,$G987)</f>
        <v>0</v>
      </c>
      <c r="AH987" s="99">
        <f t="shared" si="76"/>
        <v>0</v>
      </c>
      <c r="AI987" s="99">
        <f>SUMIFS(通讯通路门店!$BB:$BB,通讯通路门店!$S:$S,$G987)</f>
        <v>0</v>
      </c>
      <c r="AJ987" s="99">
        <f>SUMIFS(通讯通路门店!$BE:$BE,通讯通路门店!$S:$S,$G987)</f>
        <v>0</v>
      </c>
      <c r="AK987" s="99">
        <f>SUMIFS(通讯通路门店!$BG:$BG,通讯通路门店!$S:$S,$G987)</f>
        <v>0</v>
      </c>
      <c r="AL987" s="99">
        <f>SUMIFS(通讯通路门店!$BC:$BC,通讯通路门店!$S:$S,$G987)</f>
        <v>0</v>
      </c>
      <c r="AM987" s="99">
        <f>SUMIFS(通讯通路门店!$BD:$BD,通讯通路门店!$S:$S,$G987)</f>
        <v>0</v>
      </c>
      <c r="AN987" s="99">
        <f>SUMIFS(通讯通路门店!$BF:$BF,通讯通路门店!$S:$S,$G987)</f>
        <v>0</v>
      </c>
      <c r="AO987" s="99">
        <f t="shared" si="77"/>
        <v>0</v>
      </c>
      <c r="AP987" s="99">
        <f>SUMIFS(通讯通路门店!$K:$K,通讯通路门店!$S:$S,$G987)</f>
        <v>0</v>
      </c>
      <c r="AQ987" s="83"/>
      <c r="AR987" s="99">
        <f>SUMIFS(通讯通路门店!$T:$T,通讯通路门店!$S:$S,$G987)</f>
        <v>0</v>
      </c>
      <c r="AS987" s="99">
        <f>SUMIFS(通讯通路门店!$U:$U,通讯通路门店!$S:$S,$G987)</f>
        <v>0</v>
      </c>
      <c r="AT987" s="99">
        <f>SUMIFS(通讯通路门店!$V:$V,通讯通路门店!$S:$S,$G987)</f>
        <v>0</v>
      </c>
      <c r="AU987" s="99">
        <f>SUMIFS(通讯通路门店!$W:$W,通讯通路门店!$S:$S,$G987)</f>
        <v>0</v>
      </c>
      <c r="AV987" s="99">
        <f>SUMIFS(通讯通路门店!$Z:$Z,通讯通路门店!$S:$S,$G987)</f>
        <v>0</v>
      </c>
      <c r="AW987" s="99">
        <f>SUMIFS(通讯通路门店!$AB:$AB,通讯通路门店!$S:$S,$G987)</f>
        <v>0</v>
      </c>
      <c r="AX987" s="99">
        <f>SUMIFS(通讯通路门店!$X:$X,通讯通路门店!$S:$S,$G987)</f>
        <v>0</v>
      </c>
      <c r="AY987" s="99">
        <f>SUMIFS(通讯通路门店!$Y:$Y,通讯通路门店!$S:$S,$G987)</f>
        <v>0</v>
      </c>
      <c r="AZ987" s="99">
        <f>SUMIFS(通讯通路门店!$AA:$AA,通讯通路门店!$S:$S,$G987)</f>
        <v>0</v>
      </c>
      <c r="BA987" s="99">
        <f t="shared" si="78"/>
        <v>0</v>
      </c>
      <c r="BB987" s="99">
        <f t="shared" si="79"/>
        <v>0</v>
      </c>
      <c r="BC987" s="99">
        <f>SUMIFS(通讯通路门店!$W:$W,通讯通路门店!$S:$S,$G987,通讯通路门店!$J:$J,"荣耀体验店")+SUMIFS(通讯通路门店!$W:$W,通讯通路门店!$S:$S,$G987,通讯通路门店!$J:$J,"荣耀授权专卖店")</f>
        <v>0</v>
      </c>
      <c r="BD987" s="99">
        <f>SUMIFS(通讯通路门店!$Z:$Z,通讯通路门店!$S:$S,$G987,通讯通路门店!$J:$J,"VIVO体验店")</f>
        <v>0</v>
      </c>
      <c r="BE987" s="99">
        <f>SUMIFS(通讯通路门店!$AB:$AB,通讯通路门店!$S:$S,$G987,通讯通路门店!$J:$J,"OPPO体验店")</f>
        <v>0</v>
      </c>
      <c r="BF987" s="99">
        <f>SUMIFS(通讯通路门店!$X:$X,通讯通路门店!$S:$S,$G987,通讯通路门店!$J:$J,"华为授权体验店")+SUMIFS(通讯通路门店!$AA:$AA,通讯通路门店!$S:$S,$G987,通讯通路门店!$J:$J,"华为堡垒店")</f>
        <v>0</v>
      </c>
      <c r="BG987" s="99">
        <f>SUMIFS(通讯通路门店!$Y:$Y,通讯通路门店!$S:$S,$G987,通讯通路门店!$J:$J,"小米体验店")</f>
        <v>0</v>
      </c>
      <c r="BH987" s="99">
        <f>SUMIFS(通讯通路门店!$AA:$AA,通讯通路门店!$S:$S,$G987,通讯通路门店!$J:$J,"苹果体验店")</f>
        <v>0</v>
      </c>
      <c r="BI987" s="99">
        <f>SUMIFS(通讯通路门店!$K:$K,通讯通路门店!$S:$S,$G987,通讯通路门店!$J:$J,"其他品牌专卖店")</f>
        <v>0</v>
      </c>
      <c r="BJ987" s="99">
        <f>SUMIFS(通讯通路门店!$AC:$AC,通讯通路门店!$S:$S,$G987)</f>
        <v>0</v>
      </c>
      <c r="BK987" s="99">
        <f>SUMIFS(通讯通路门店!$AD:$AD,通讯通路门店!$S:$S,$G987)</f>
        <v>0</v>
      </c>
      <c r="BL987" s="99">
        <f>SUMIFS(通讯通路门店!$AE:$AE,通讯通路门店!$S:$S,$G987)</f>
        <v>0</v>
      </c>
      <c r="BM987" s="99">
        <f>SUMIFS(通讯通路门店!$AF:$AF,通讯通路门店!$S:$S,$G987)</f>
        <v>0</v>
      </c>
      <c r="BN987" s="99">
        <f>SUMIFS(通讯通路门店!$AG:$AG,通讯通路门店!$S:$S,$G987)</f>
        <v>0</v>
      </c>
      <c r="BO987" s="99">
        <f>SUMIFS(通讯通路门店!$AH:$AH,通讯通路门店!$S:$S,$G987)</f>
        <v>0</v>
      </c>
      <c r="BP987" s="99">
        <f>SUMIFS(通讯通路门店!$AI:$AI,通讯通路门店!$S:$S,$G987)</f>
        <v>0</v>
      </c>
      <c r="BQ987" s="83"/>
    </row>
    <row r="988" spans="1:69">
      <c r="A988" s="99" t="str">
        <f>IFERROR(_xlfn.XLOOKUP($G988,通讯通路门店!$S$4:$S$993931,通讯通路门店!$A$4:$A$993931,0,0),"")</f>
        <v>海南省</v>
      </c>
      <c r="B988" s="99" t="str">
        <f>IFERROR(_xlfn.XLOOKUP($G988,通讯通路门店!$S$4:$S$993931,通讯通路门店!$B$4:$B$993931,0,0),"")</f>
        <v>东方市</v>
      </c>
      <c r="C988" s="99" t="str">
        <f>IFERROR(_xlfn.XLOOKUP($G988,通讯通路门店!$S$4:$S$993931,通讯通路门店!$C$4:$C$993931,0,0),"")</f>
        <v>东方市</v>
      </c>
      <c r="D988" s="99" t="str">
        <f>IFERROR(_xlfn.XLOOKUP($G988,通讯通路门店!$S$4:$S$993931,通讯通路门店!$D$4:$D$993931,0,0),"")</f>
        <v>八所镇</v>
      </c>
      <c r="E988" s="83"/>
      <c r="F988" s="83"/>
      <c r="G988" s="101"/>
      <c r="H988" s="102">
        <f>IFERROR(_xlfn.XLOOKUP($G988,通讯通路门店!$S$4:$S$993931,通讯通路门店!$R$4:$R$993931,0,0),"")</f>
        <v>0</v>
      </c>
      <c r="I988" s="83"/>
      <c r="J988" s="83"/>
      <c r="K988" s="83"/>
      <c r="L988" s="83"/>
      <c r="M988" s="83"/>
      <c r="N988" s="83"/>
      <c r="O988" s="83"/>
      <c r="P988" s="83"/>
      <c r="Q988" s="83"/>
      <c r="R988" s="83"/>
      <c r="S988" s="83"/>
      <c r="T988" s="83"/>
      <c r="U988" s="99">
        <f>COUNTIF(通讯通路门店!$S:$S,$G988)</f>
        <v>0</v>
      </c>
      <c r="V988" s="99">
        <f>COUNTIFS(通讯通路门店!$S:$S,$G988,通讯通路门店!$J:$J,"综合卖场")</f>
        <v>0</v>
      </c>
      <c r="W988" s="99">
        <f>SUMIFS(通讯通路门店!$AJ:$AJ,通讯通路门店!$S:$S,通讯客户沙盘!$G988)</f>
        <v>0</v>
      </c>
      <c r="X988" s="99">
        <f t="shared" si="75"/>
        <v>0</v>
      </c>
      <c r="Y988" s="99">
        <f>COUNTIFS(通讯通路门店!$S:$S,$G988,通讯通路门店!$J:$J,"荣耀体验店")+COUNTIFS(通讯通路门店!$S:$S,$G988,通讯通路门店!$J:$J,"荣耀授权专卖店")</f>
        <v>0</v>
      </c>
      <c r="Z988" s="99">
        <f>COUNTIFS(通讯通路门店!$S:$S,$G988,通讯通路门店!$J:$J,"VIVO体验店")</f>
        <v>0</v>
      </c>
      <c r="AA988" s="99">
        <f>COUNTIFS(通讯通路门店!$S:$S,$G988,通讯通路门店!$J:$J,"OPPO体验店")</f>
        <v>0</v>
      </c>
      <c r="AB988" s="99">
        <f>COUNTIFS(通讯通路门店!$S:$S,$G988,通讯通路门店!$J:$J,"华为授权体验店")+COUNTIFS(通讯通路门店!$S:$S,$G988,通讯通路门店!$J:$J,"华为堡垒店")</f>
        <v>0</v>
      </c>
      <c r="AC988" s="99">
        <f>COUNTIFS(通讯通路门店!$S:$S,$G988,通讯通路门店!$J:$J,"小米体验店")</f>
        <v>0</v>
      </c>
      <c r="AD988" s="99">
        <f>COUNTIFS(通讯通路门店!$S:$S,$G988,通讯通路门店!$J:$J,"苹果体验店")</f>
        <v>0</v>
      </c>
      <c r="AE988" s="99">
        <f>COUNTIFS(通讯通路门店!$S:$S,$G988,通讯通路门店!$J:$J,"其他品牌专卖店")</f>
        <v>0</v>
      </c>
      <c r="AF988" s="99">
        <f>SUMIFS(通讯通路门店!$BI:$BI,通讯通路门店!$S:$S,$G988)</f>
        <v>0</v>
      </c>
      <c r="AG988" s="99">
        <f>SUMIFS(通讯通路门店!$BH:$BH,通讯通路门店!$S:$S,$G988)</f>
        <v>0</v>
      </c>
      <c r="AH988" s="99">
        <f t="shared" si="76"/>
        <v>0</v>
      </c>
      <c r="AI988" s="99">
        <f>SUMIFS(通讯通路门店!$BB:$BB,通讯通路门店!$S:$S,$G988)</f>
        <v>0</v>
      </c>
      <c r="AJ988" s="99">
        <f>SUMIFS(通讯通路门店!$BE:$BE,通讯通路门店!$S:$S,$G988)</f>
        <v>0</v>
      </c>
      <c r="AK988" s="99">
        <f>SUMIFS(通讯通路门店!$BG:$BG,通讯通路门店!$S:$S,$G988)</f>
        <v>0</v>
      </c>
      <c r="AL988" s="99">
        <f>SUMIFS(通讯通路门店!$BC:$BC,通讯通路门店!$S:$S,$G988)</f>
        <v>0</v>
      </c>
      <c r="AM988" s="99">
        <f>SUMIFS(通讯通路门店!$BD:$BD,通讯通路门店!$S:$S,$G988)</f>
        <v>0</v>
      </c>
      <c r="AN988" s="99">
        <f>SUMIFS(通讯通路门店!$BF:$BF,通讯通路门店!$S:$S,$G988)</f>
        <v>0</v>
      </c>
      <c r="AO988" s="99">
        <f t="shared" si="77"/>
        <v>0</v>
      </c>
      <c r="AP988" s="99">
        <f>SUMIFS(通讯通路门店!$K:$K,通讯通路门店!$S:$S,$G988)</f>
        <v>0</v>
      </c>
      <c r="AQ988" s="83"/>
      <c r="AR988" s="99">
        <f>SUMIFS(通讯通路门店!$T:$T,通讯通路门店!$S:$S,$G988)</f>
        <v>0</v>
      </c>
      <c r="AS988" s="99">
        <f>SUMIFS(通讯通路门店!$U:$U,通讯通路门店!$S:$S,$G988)</f>
        <v>0</v>
      </c>
      <c r="AT988" s="99">
        <f>SUMIFS(通讯通路门店!$V:$V,通讯通路门店!$S:$S,$G988)</f>
        <v>0</v>
      </c>
      <c r="AU988" s="99">
        <f>SUMIFS(通讯通路门店!$W:$W,通讯通路门店!$S:$S,$G988)</f>
        <v>0</v>
      </c>
      <c r="AV988" s="99">
        <f>SUMIFS(通讯通路门店!$Z:$Z,通讯通路门店!$S:$S,$G988)</f>
        <v>0</v>
      </c>
      <c r="AW988" s="99">
        <f>SUMIFS(通讯通路门店!$AB:$AB,通讯通路门店!$S:$S,$G988)</f>
        <v>0</v>
      </c>
      <c r="AX988" s="99">
        <f>SUMIFS(通讯通路门店!$X:$X,通讯通路门店!$S:$S,$G988)</f>
        <v>0</v>
      </c>
      <c r="AY988" s="99">
        <f>SUMIFS(通讯通路门店!$Y:$Y,通讯通路门店!$S:$S,$G988)</f>
        <v>0</v>
      </c>
      <c r="AZ988" s="99">
        <f>SUMIFS(通讯通路门店!$AA:$AA,通讯通路门店!$S:$S,$G988)</f>
        <v>0</v>
      </c>
      <c r="BA988" s="99">
        <f t="shared" si="78"/>
        <v>0</v>
      </c>
      <c r="BB988" s="99">
        <f t="shared" si="79"/>
        <v>0</v>
      </c>
      <c r="BC988" s="99">
        <f>SUMIFS(通讯通路门店!$W:$W,通讯通路门店!$S:$S,$G988,通讯通路门店!$J:$J,"荣耀体验店")+SUMIFS(通讯通路门店!$W:$W,通讯通路门店!$S:$S,$G988,通讯通路门店!$J:$J,"荣耀授权专卖店")</f>
        <v>0</v>
      </c>
      <c r="BD988" s="99">
        <f>SUMIFS(通讯通路门店!$Z:$Z,通讯通路门店!$S:$S,$G988,通讯通路门店!$J:$J,"VIVO体验店")</f>
        <v>0</v>
      </c>
      <c r="BE988" s="99">
        <f>SUMIFS(通讯通路门店!$AB:$AB,通讯通路门店!$S:$S,$G988,通讯通路门店!$J:$J,"OPPO体验店")</f>
        <v>0</v>
      </c>
      <c r="BF988" s="99">
        <f>SUMIFS(通讯通路门店!$X:$X,通讯通路门店!$S:$S,$G988,通讯通路门店!$J:$J,"华为授权体验店")+SUMIFS(通讯通路门店!$AA:$AA,通讯通路门店!$S:$S,$G988,通讯通路门店!$J:$J,"华为堡垒店")</f>
        <v>0</v>
      </c>
      <c r="BG988" s="99">
        <f>SUMIFS(通讯通路门店!$Y:$Y,通讯通路门店!$S:$S,$G988,通讯通路门店!$J:$J,"小米体验店")</f>
        <v>0</v>
      </c>
      <c r="BH988" s="99">
        <f>SUMIFS(通讯通路门店!$AA:$AA,通讯通路门店!$S:$S,$G988,通讯通路门店!$J:$J,"苹果体验店")</f>
        <v>0</v>
      </c>
      <c r="BI988" s="99">
        <f>SUMIFS(通讯通路门店!$K:$K,通讯通路门店!$S:$S,$G988,通讯通路门店!$J:$J,"其他品牌专卖店")</f>
        <v>0</v>
      </c>
      <c r="BJ988" s="99">
        <f>SUMIFS(通讯通路门店!$AC:$AC,通讯通路门店!$S:$S,$G988)</f>
        <v>0</v>
      </c>
      <c r="BK988" s="99">
        <f>SUMIFS(通讯通路门店!$AD:$AD,通讯通路门店!$S:$S,$G988)</f>
        <v>0</v>
      </c>
      <c r="BL988" s="99">
        <f>SUMIFS(通讯通路门店!$AE:$AE,通讯通路门店!$S:$S,$G988)</f>
        <v>0</v>
      </c>
      <c r="BM988" s="99">
        <f>SUMIFS(通讯通路门店!$AF:$AF,通讯通路门店!$S:$S,$G988)</f>
        <v>0</v>
      </c>
      <c r="BN988" s="99">
        <f>SUMIFS(通讯通路门店!$AG:$AG,通讯通路门店!$S:$S,$G988)</f>
        <v>0</v>
      </c>
      <c r="BO988" s="99">
        <f>SUMIFS(通讯通路门店!$AH:$AH,通讯通路门店!$S:$S,$G988)</f>
        <v>0</v>
      </c>
      <c r="BP988" s="99">
        <f>SUMIFS(通讯通路门店!$AI:$AI,通讯通路门店!$S:$S,$G988)</f>
        <v>0</v>
      </c>
      <c r="BQ988" s="83"/>
    </row>
    <row r="989" spans="1:69">
      <c r="A989" s="99" t="str">
        <f>IFERROR(_xlfn.XLOOKUP($G989,通讯通路门店!$S$4:$S$993931,通讯通路门店!$A$4:$A$993931,0,0),"")</f>
        <v>海南省</v>
      </c>
      <c r="B989" s="99" t="str">
        <f>IFERROR(_xlfn.XLOOKUP($G989,通讯通路门店!$S$4:$S$993931,通讯通路门店!$B$4:$B$993931,0,0),"")</f>
        <v>东方市</v>
      </c>
      <c r="C989" s="99" t="str">
        <f>IFERROR(_xlfn.XLOOKUP($G989,通讯通路门店!$S$4:$S$993931,通讯通路门店!$C$4:$C$993931,0,0),"")</f>
        <v>东方市</v>
      </c>
      <c r="D989" s="99" t="str">
        <f>IFERROR(_xlfn.XLOOKUP($G989,通讯通路门店!$S$4:$S$993931,通讯通路门店!$D$4:$D$993931,0,0),"")</f>
        <v>八所镇</v>
      </c>
      <c r="E989" s="83"/>
      <c r="F989" s="83"/>
      <c r="G989" s="101"/>
      <c r="H989" s="102">
        <f>IFERROR(_xlfn.XLOOKUP($G989,通讯通路门店!$S$4:$S$993931,通讯通路门店!$R$4:$R$993931,0,0),"")</f>
        <v>0</v>
      </c>
      <c r="I989" s="83"/>
      <c r="J989" s="83"/>
      <c r="K989" s="83"/>
      <c r="L989" s="83"/>
      <c r="M989" s="83"/>
      <c r="N989" s="83"/>
      <c r="O989" s="83"/>
      <c r="P989" s="83"/>
      <c r="Q989" s="83"/>
      <c r="R989" s="83"/>
      <c r="S989" s="83"/>
      <c r="T989" s="83"/>
      <c r="U989" s="99">
        <f>COUNTIF(通讯通路门店!$S:$S,$G989)</f>
        <v>0</v>
      </c>
      <c r="V989" s="99">
        <f>COUNTIFS(通讯通路门店!$S:$S,$G989,通讯通路门店!$J:$J,"综合卖场")</f>
        <v>0</v>
      </c>
      <c r="W989" s="99">
        <f>SUMIFS(通讯通路门店!$AJ:$AJ,通讯通路门店!$S:$S,通讯客户沙盘!$G989)</f>
        <v>0</v>
      </c>
      <c r="X989" s="99">
        <f t="shared" si="75"/>
        <v>0</v>
      </c>
      <c r="Y989" s="99">
        <f>COUNTIFS(通讯通路门店!$S:$S,$G989,通讯通路门店!$J:$J,"荣耀体验店")+COUNTIFS(通讯通路门店!$S:$S,$G989,通讯通路门店!$J:$J,"荣耀授权专卖店")</f>
        <v>0</v>
      </c>
      <c r="Z989" s="99">
        <f>COUNTIFS(通讯通路门店!$S:$S,$G989,通讯通路门店!$J:$J,"VIVO体验店")</f>
        <v>0</v>
      </c>
      <c r="AA989" s="99">
        <f>COUNTIFS(通讯通路门店!$S:$S,$G989,通讯通路门店!$J:$J,"OPPO体验店")</f>
        <v>0</v>
      </c>
      <c r="AB989" s="99">
        <f>COUNTIFS(通讯通路门店!$S:$S,$G989,通讯通路门店!$J:$J,"华为授权体验店")+COUNTIFS(通讯通路门店!$S:$S,$G989,通讯通路门店!$J:$J,"华为堡垒店")</f>
        <v>0</v>
      </c>
      <c r="AC989" s="99">
        <f>COUNTIFS(通讯通路门店!$S:$S,$G989,通讯通路门店!$J:$J,"小米体验店")</f>
        <v>0</v>
      </c>
      <c r="AD989" s="99">
        <f>COUNTIFS(通讯通路门店!$S:$S,$G989,通讯通路门店!$J:$J,"苹果体验店")</f>
        <v>0</v>
      </c>
      <c r="AE989" s="99">
        <f>COUNTIFS(通讯通路门店!$S:$S,$G989,通讯通路门店!$J:$J,"其他品牌专卖店")</f>
        <v>0</v>
      </c>
      <c r="AF989" s="99">
        <f>SUMIFS(通讯通路门店!$BI:$BI,通讯通路门店!$S:$S,$G989)</f>
        <v>0</v>
      </c>
      <c r="AG989" s="99">
        <f>SUMIFS(通讯通路门店!$BH:$BH,通讯通路门店!$S:$S,$G989)</f>
        <v>0</v>
      </c>
      <c r="AH989" s="99">
        <f t="shared" si="76"/>
        <v>0</v>
      </c>
      <c r="AI989" s="99">
        <f>SUMIFS(通讯通路门店!$BB:$BB,通讯通路门店!$S:$S,$G989)</f>
        <v>0</v>
      </c>
      <c r="AJ989" s="99">
        <f>SUMIFS(通讯通路门店!$BE:$BE,通讯通路门店!$S:$S,$G989)</f>
        <v>0</v>
      </c>
      <c r="AK989" s="99">
        <f>SUMIFS(通讯通路门店!$BG:$BG,通讯通路门店!$S:$S,$G989)</f>
        <v>0</v>
      </c>
      <c r="AL989" s="99">
        <f>SUMIFS(通讯通路门店!$BC:$BC,通讯通路门店!$S:$S,$G989)</f>
        <v>0</v>
      </c>
      <c r="AM989" s="99">
        <f>SUMIFS(通讯通路门店!$BD:$BD,通讯通路门店!$S:$S,$G989)</f>
        <v>0</v>
      </c>
      <c r="AN989" s="99">
        <f>SUMIFS(通讯通路门店!$BF:$BF,通讯通路门店!$S:$S,$G989)</f>
        <v>0</v>
      </c>
      <c r="AO989" s="99">
        <f t="shared" si="77"/>
        <v>0</v>
      </c>
      <c r="AP989" s="99">
        <f>SUMIFS(通讯通路门店!$K:$K,通讯通路门店!$S:$S,$G989)</f>
        <v>0</v>
      </c>
      <c r="AQ989" s="83"/>
      <c r="AR989" s="99">
        <f>SUMIFS(通讯通路门店!$T:$T,通讯通路门店!$S:$S,$G989)</f>
        <v>0</v>
      </c>
      <c r="AS989" s="99">
        <f>SUMIFS(通讯通路门店!$U:$U,通讯通路门店!$S:$S,$G989)</f>
        <v>0</v>
      </c>
      <c r="AT989" s="99">
        <f>SUMIFS(通讯通路门店!$V:$V,通讯通路门店!$S:$S,$G989)</f>
        <v>0</v>
      </c>
      <c r="AU989" s="99">
        <f>SUMIFS(通讯通路门店!$W:$W,通讯通路门店!$S:$S,$G989)</f>
        <v>0</v>
      </c>
      <c r="AV989" s="99">
        <f>SUMIFS(通讯通路门店!$Z:$Z,通讯通路门店!$S:$S,$G989)</f>
        <v>0</v>
      </c>
      <c r="AW989" s="99">
        <f>SUMIFS(通讯通路门店!$AB:$AB,通讯通路门店!$S:$S,$G989)</f>
        <v>0</v>
      </c>
      <c r="AX989" s="99">
        <f>SUMIFS(通讯通路门店!$X:$X,通讯通路门店!$S:$S,$G989)</f>
        <v>0</v>
      </c>
      <c r="AY989" s="99">
        <f>SUMIFS(通讯通路门店!$Y:$Y,通讯通路门店!$S:$S,$G989)</f>
        <v>0</v>
      </c>
      <c r="AZ989" s="99">
        <f>SUMIFS(通讯通路门店!$AA:$AA,通讯通路门店!$S:$S,$G989)</f>
        <v>0</v>
      </c>
      <c r="BA989" s="99">
        <f t="shared" si="78"/>
        <v>0</v>
      </c>
      <c r="BB989" s="99">
        <f t="shared" si="79"/>
        <v>0</v>
      </c>
      <c r="BC989" s="99">
        <f>SUMIFS(通讯通路门店!$W:$W,通讯通路门店!$S:$S,$G989,通讯通路门店!$J:$J,"荣耀体验店")+SUMIFS(通讯通路门店!$W:$W,通讯通路门店!$S:$S,$G989,通讯通路门店!$J:$J,"荣耀授权专卖店")</f>
        <v>0</v>
      </c>
      <c r="BD989" s="99">
        <f>SUMIFS(通讯通路门店!$Z:$Z,通讯通路门店!$S:$S,$G989,通讯通路门店!$J:$J,"VIVO体验店")</f>
        <v>0</v>
      </c>
      <c r="BE989" s="99">
        <f>SUMIFS(通讯通路门店!$AB:$AB,通讯通路门店!$S:$S,$G989,通讯通路门店!$J:$J,"OPPO体验店")</f>
        <v>0</v>
      </c>
      <c r="BF989" s="99">
        <f>SUMIFS(通讯通路门店!$X:$X,通讯通路门店!$S:$S,$G989,通讯通路门店!$J:$J,"华为授权体验店")+SUMIFS(通讯通路门店!$AA:$AA,通讯通路门店!$S:$S,$G989,通讯通路门店!$J:$J,"华为堡垒店")</f>
        <v>0</v>
      </c>
      <c r="BG989" s="99">
        <f>SUMIFS(通讯通路门店!$Y:$Y,通讯通路门店!$S:$S,$G989,通讯通路门店!$J:$J,"小米体验店")</f>
        <v>0</v>
      </c>
      <c r="BH989" s="99">
        <f>SUMIFS(通讯通路门店!$AA:$AA,通讯通路门店!$S:$S,$G989,通讯通路门店!$J:$J,"苹果体验店")</f>
        <v>0</v>
      </c>
      <c r="BI989" s="99">
        <f>SUMIFS(通讯通路门店!$K:$K,通讯通路门店!$S:$S,$G989,通讯通路门店!$J:$J,"其他品牌专卖店")</f>
        <v>0</v>
      </c>
      <c r="BJ989" s="99">
        <f>SUMIFS(通讯通路门店!$AC:$AC,通讯通路门店!$S:$S,$G989)</f>
        <v>0</v>
      </c>
      <c r="BK989" s="99">
        <f>SUMIFS(通讯通路门店!$AD:$AD,通讯通路门店!$S:$S,$G989)</f>
        <v>0</v>
      </c>
      <c r="BL989" s="99">
        <f>SUMIFS(通讯通路门店!$AE:$AE,通讯通路门店!$S:$S,$G989)</f>
        <v>0</v>
      </c>
      <c r="BM989" s="99">
        <f>SUMIFS(通讯通路门店!$AF:$AF,通讯通路门店!$S:$S,$G989)</f>
        <v>0</v>
      </c>
      <c r="BN989" s="99">
        <f>SUMIFS(通讯通路门店!$AG:$AG,通讯通路门店!$S:$S,$G989)</f>
        <v>0</v>
      </c>
      <c r="BO989" s="99">
        <f>SUMIFS(通讯通路门店!$AH:$AH,通讯通路门店!$S:$S,$G989)</f>
        <v>0</v>
      </c>
      <c r="BP989" s="99">
        <f>SUMIFS(通讯通路门店!$AI:$AI,通讯通路门店!$S:$S,$G989)</f>
        <v>0</v>
      </c>
      <c r="BQ989" s="83"/>
    </row>
    <row r="990" spans="1:69">
      <c r="A990" s="99" t="str">
        <f>IFERROR(_xlfn.XLOOKUP($G990,通讯通路门店!$S$4:$S$993931,通讯通路门店!$A$4:$A$993931,0,0),"")</f>
        <v>海南省</v>
      </c>
      <c r="B990" s="99" t="str">
        <f>IFERROR(_xlfn.XLOOKUP($G990,通讯通路门店!$S$4:$S$993931,通讯通路门店!$B$4:$B$993931,0,0),"")</f>
        <v>东方市</v>
      </c>
      <c r="C990" s="99" t="str">
        <f>IFERROR(_xlfn.XLOOKUP($G990,通讯通路门店!$S$4:$S$993931,通讯通路门店!$C$4:$C$993931,0,0),"")</f>
        <v>东方市</v>
      </c>
      <c r="D990" s="99" t="str">
        <f>IFERROR(_xlfn.XLOOKUP($G990,通讯通路门店!$S$4:$S$993931,通讯通路门店!$D$4:$D$993931,0,0),"")</f>
        <v>八所镇</v>
      </c>
      <c r="E990" s="83"/>
      <c r="F990" s="83"/>
      <c r="G990" s="101"/>
      <c r="H990" s="102">
        <f>IFERROR(_xlfn.XLOOKUP($G990,通讯通路门店!$S$4:$S$993931,通讯通路门店!$R$4:$R$993931,0,0),"")</f>
        <v>0</v>
      </c>
      <c r="I990" s="83"/>
      <c r="J990" s="83"/>
      <c r="K990" s="83"/>
      <c r="L990" s="83"/>
      <c r="M990" s="83"/>
      <c r="N990" s="83"/>
      <c r="O990" s="83"/>
      <c r="P990" s="83"/>
      <c r="Q990" s="83"/>
      <c r="R990" s="83"/>
      <c r="S990" s="83"/>
      <c r="T990" s="83"/>
      <c r="U990" s="99">
        <f>COUNTIF(通讯通路门店!$S:$S,$G990)</f>
        <v>0</v>
      </c>
      <c r="V990" s="99">
        <f>COUNTIFS(通讯通路门店!$S:$S,$G990,通讯通路门店!$J:$J,"综合卖场")</f>
        <v>0</v>
      </c>
      <c r="W990" s="99">
        <f>SUMIFS(通讯通路门店!$AJ:$AJ,通讯通路门店!$S:$S,通讯客户沙盘!$G990)</f>
        <v>0</v>
      </c>
      <c r="X990" s="99">
        <f t="shared" si="75"/>
        <v>0</v>
      </c>
      <c r="Y990" s="99">
        <f>COUNTIFS(通讯通路门店!$S:$S,$G990,通讯通路门店!$J:$J,"荣耀体验店")+COUNTIFS(通讯通路门店!$S:$S,$G990,通讯通路门店!$J:$J,"荣耀授权专卖店")</f>
        <v>0</v>
      </c>
      <c r="Z990" s="99">
        <f>COUNTIFS(通讯通路门店!$S:$S,$G990,通讯通路门店!$J:$J,"VIVO体验店")</f>
        <v>0</v>
      </c>
      <c r="AA990" s="99">
        <f>COUNTIFS(通讯通路门店!$S:$S,$G990,通讯通路门店!$J:$J,"OPPO体验店")</f>
        <v>0</v>
      </c>
      <c r="AB990" s="99">
        <f>COUNTIFS(通讯通路门店!$S:$S,$G990,通讯通路门店!$J:$J,"华为授权体验店")+COUNTIFS(通讯通路门店!$S:$S,$G990,通讯通路门店!$J:$J,"华为堡垒店")</f>
        <v>0</v>
      </c>
      <c r="AC990" s="99">
        <f>COUNTIFS(通讯通路门店!$S:$S,$G990,通讯通路门店!$J:$J,"小米体验店")</f>
        <v>0</v>
      </c>
      <c r="AD990" s="99">
        <f>COUNTIFS(通讯通路门店!$S:$S,$G990,通讯通路门店!$J:$J,"苹果体验店")</f>
        <v>0</v>
      </c>
      <c r="AE990" s="99">
        <f>COUNTIFS(通讯通路门店!$S:$S,$G990,通讯通路门店!$J:$J,"其他品牌专卖店")</f>
        <v>0</v>
      </c>
      <c r="AF990" s="99">
        <f>SUMIFS(通讯通路门店!$BI:$BI,通讯通路门店!$S:$S,$G990)</f>
        <v>0</v>
      </c>
      <c r="AG990" s="99">
        <f>SUMIFS(通讯通路门店!$BH:$BH,通讯通路门店!$S:$S,$G990)</f>
        <v>0</v>
      </c>
      <c r="AH990" s="99">
        <f t="shared" si="76"/>
        <v>0</v>
      </c>
      <c r="AI990" s="99">
        <f>SUMIFS(通讯通路门店!$BB:$BB,通讯通路门店!$S:$S,$G990)</f>
        <v>0</v>
      </c>
      <c r="AJ990" s="99">
        <f>SUMIFS(通讯通路门店!$BE:$BE,通讯通路门店!$S:$S,$G990)</f>
        <v>0</v>
      </c>
      <c r="AK990" s="99">
        <f>SUMIFS(通讯通路门店!$BG:$BG,通讯通路门店!$S:$S,$G990)</f>
        <v>0</v>
      </c>
      <c r="AL990" s="99">
        <f>SUMIFS(通讯通路门店!$BC:$BC,通讯通路门店!$S:$S,$G990)</f>
        <v>0</v>
      </c>
      <c r="AM990" s="99">
        <f>SUMIFS(通讯通路门店!$BD:$BD,通讯通路门店!$S:$S,$G990)</f>
        <v>0</v>
      </c>
      <c r="AN990" s="99">
        <f>SUMIFS(通讯通路门店!$BF:$BF,通讯通路门店!$S:$S,$G990)</f>
        <v>0</v>
      </c>
      <c r="AO990" s="99">
        <f t="shared" si="77"/>
        <v>0</v>
      </c>
      <c r="AP990" s="99">
        <f>SUMIFS(通讯通路门店!$K:$K,通讯通路门店!$S:$S,$G990)</f>
        <v>0</v>
      </c>
      <c r="AQ990" s="83"/>
      <c r="AR990" s="99">
        <f>SUMIFS(通讯通路门店!$T:$T,通讯通路门店!$S:$S,$G990)</f>
        <v>0</v>
      </c>
      <c r="AS990" s="99">
        <f>SUMIFS(通讯通路门店!$U:$U,通讯通路门店!$S:$S,$G990)</f>
        <v>0</v>
      </c>
      <c r="AT990" s="99">
        <f>SUMIFS(通讯通路门店!$V:$V,通讯通路门店!$S:$S,$G990)</f>
        <v>0</v>
      </c>
      <c r="AU990" s="99">
        <f>SUMIFS(通讯通路门店!$W:$W,通讯通路门店!$S:$S,$G990)</f>
        <v>0</v>
      </c>
      <c r="AV990" s="99">
        <f>SUMIFS(通讯通路门店!$Z:$Z,通讯通路门店!$S:$S,$G990)</f>
        <v>0</v>
      </c>
      <c r="AW990" s="99">
        <f>SUMIFS(通讯通路门店!$AB:$AB,通讯通路门店!$S:$S,$G990)</f>
        <v>0</v>
      </c>
      <c r="AX990" s="99">
        <f>SUMIFS(通讯通路门店!$X:$X,通讯通路门店!$S:$S,$G990)</f>
        <v>0</v>
      </c>
      <c r="AY990" s="99">
        <f>SUMIFS(通讯通路门店!$Y:$Y,通讯通路门店!$S:$S,$G990)</f>
        <v>0</v>
      </c>
      <c r="AZ990" s="99">
        <f>SUMIFS(通讯通路门店!$AA:$AA,通讯通路门店!$S:$S,$G990)</f>
        <v>0</v>
      </c>
      <c r="BA990" s="99">
        <f t="shared" si="78"/>
        <v>0</v>
      </c>
      <c r="BB990" s="99">
        <f t="shared" si="79"/>
        <v>0</v>
      </c>
      <c r="BC990" s="99">
        <f>SUMIFS(通讯通路门店!$W:$W,通讯通路门店!$S:$S,$G990,通讯通路门店!$J:$J,"荣耀体验店")+SUMIFS(通讯通路门店!$W:$W,通讯通路门店!$S:$S,$G990,通讯通路门店!$J:$J,"荣耀授权专卖店")</f>
        <v>0</v>
      </c>
      <c r="BD990" s="99">
        <f>SUMIFS(通讯通路门店!$Z:$Z,通讯通路门店!$S:$S,$G990,通讯通路门店!$J:$J,"VIVO体验店")</f>
        <v>0</v>
      </c>
      <c r="BE990" s="99">
        <f>SUMIFS(通讯通路门店!$AB:$AB,通讯通路门店!$S:$S,$G990,通讯通路门店!$J:$J,"OPPO体验店")</f>
        <v>0</v>
      </c>
      <c r="BF990" s="99">
        <f>SUMIFS(通讯通路门店!$X:$X,通讯通路门店!$S:$S,$G990,通讯通路门店!$J:$J,"华为授权体验店")+SUMIFS(通讯通路门店!$AA:$AA,通讯通路门店!$S:$S,$G990,通讯通路门店!$J:$J,"华为堡垒店")</f>
        <v>0</v>
      </c>
      <c r="BG990" s="99">
        <f>SUMIFS(通讯通路门店!$Y:$Y,通讯通路门店!$S:$S,$G990,通讯通路门店!$J:$J,"小米体验店")</f>
        <v>0</v>
      </c>
      <c r="BH990" s="99">
        <f>SUMIFS(通讯通路门店!$AA:$AA,通讯通路门店!$S:$S,$G990,通讯通路门店!$J:$J,"苹果体验店")</f>
        <v>0</v>
      </c>
      <c r="BI990" s="99">
        <f>SUMIFS(通讯通路门店!$K:$K,通讯通路门店!$S:$S,$G990,通讯通路门店!$J:$J,"其他品牌专卖店")</f>
        <v>0</v>
      </c>
      <c r="BJ990" s="99">
        <f>SUMIFS(通讯通路门店!$AC:$AC,通讯通路门店!$S:$S,$G990)</f>
        <v>0</v>
      </c>
      <c r="BK990" s="99">
        <f>SUMIFS(通讯通路门店!$AD:$AD,通讯通路门店!$S:$S,$G990)</f>
        <v>0</v>
      </c>
      <c r="BL990" s="99">
        <f>SUMIFS(通讯通路门店!$AE:$AE,通讯通路门店!$S:$S,$G990)</f>
        <v>0</v>
      </c>
      <c r="BM990" s="99">
        <f>SUMIFS(通讯通路门店!$AF:$AF,通讯通路门店!$S:$S,$G990)</f>
        <v>0</v>
      </c>
      <c r="BN990" s="99">
        <f>SUMIFS(通讯通路门店!$AG:$AG,通讯通路门店!$S:$S,$G990)</f>
        <v>0</v>
      </c>
      <c r="BO990" s="99">
        <f>SUMIFS(通讯通路门店!$AH:$AH,通讯通路门店!$S:$S,$G990)</f>
        <v>0</v>
      </c>
      <c r="BP990" s="99">
        <f>SUMIFS(通讯通路门店!$AI:$AI,通讯通路门店!$S:$S,$G990)</f>
        <v>0</v>
      </c>
      <c r="BQ990" s="83"/>
    </row>
    <row r="991" spans="1:69">
      <c r="A991" s="99" t="str">
        <f>IFERROR(_xlfn.XLOOKUP($G991,通讯通路门店!$S$4:$S$993931,通讯通路门店!$A$4:$A$993931,0,0),"")</f>
        <v>海南省</v>
      </c>
      <c r="B991" s="99" t="str">
        <f>IFERROR(_xlfn.XLOOKUP($G991,通讯通路门店!$S$4:$S$993931,通讯通路门店!$B$4:$B$993931,0,0),"")</f>
        <v>东方市</v>
      </c>
      <c r="C991" s="99" t="str">
        <f>IFERROR(_xlfn.XLOOKUP($G991,通讯通路门店!$S$4:$S$993931,通讯通路门店!$C$4:$C$993931,0,0),"")</f>
        <v>东方市</v>
      </c>
      <c r="D991" s="99" t="str">
        <f>IFERROR(_xlfn.XLOOKUP($G991,通讯通路门店!$S$4:$S$993931,通讯通路门店!$D$4:$D$993931,0,0),"")</f>
        <v>八所镇</v>
      </c>
      <c r="E991" s="83"/>
      <c r="F991" s="83"/>
      <c r="G991" s="101"/>
      <c r="H991" s="102">
        <f>IFERROR(_xlfn.XLOOKUP($G991,通讯通路门店!$S$4:$S$993931,通讯通路门店!$R$4:$R$993931,0,0),"")</f>
        <v>0</v>
      </c>
      <c r="I991" s="83"/>
      <c r="J991" s="83"/>
      <c r="K991" s="83"/>
      <c r="L991" s="83"/>
      <c r="M991" s="83"/>
      <c r="N991" s="83"/>
      <c r="O991" s="83"/>
      <c r="P991" s="83"/>
      <c r="Q991" s="83"/>
      <c r="R991" s="83"/>
      <c r="S991" s="83"/>
      <c r="T991" s="83"/>
      <c r="U991" s="99">
        <f>COUNTIF(通讯通路门店!$S:$S,$G991)</f>
        <v>0</v>
      </c>
      <c r="V991" s="99">
        <f>COUNTIFS(通讯通路门店!$S:$S,$G991,通讯通路门店!$J:$J,"综合卖场")</f>
        <v>0</v>
      </c>
      <c r="W991" s="99">
        <f>SUMIFS(通讯通路门店!$AJ:$AJ,通讯通路门店!$S:$S,通讯客户沙盘!$G991)</f>
        <v>0</v>
      </c>
      <c r="X991" s="99">
        <f t="shared" si="75"/>
        <v>0</v>
      </c>
      <c r="Y991" s="99">
        <f>COUNTIFS(通讯通路门店!$S:$S,$G991,通讯通路门店!$J:$J,"荣耀体验店")+COUNTIFS(通讯通路门店!$S:$S,$G991,通讯通路门店!$J:$J,"荣耀授权专卖店")</f>
        <v>0</v>
      </c>
      <c r="Z991" s="99">
        <f>COUNTIFS(通讯通路门店!$S:$S,$G991,通讯通路门店!$J:$J,"VIVO体验店")</f>
        <v>0</v>
      </c>
      <c r="AA991" s="99">
        <f>COUNTIFS(通讯通路门店!$S:$S,$G991,通讯通路门店!$J:$J,"OPPO体验店")</f>
        <v>0</v>
      </c>
      <c r="AB991" s="99">
        <f>COUNTIFS(通讯通路门店!$S:$S,$G991,通讯通路门店!$J:$J,"华为授权体验店")+COUNTIFS(通讯通路门店!$S:$S,$G991,通讯通路门店!$J:$J,"华为堡垒店")</f>
        <v>0</v>
      </c>
      <c r="AC991" s="99">
        <f>COUNTIFS(通讯通路门店!$S:$S,$G991,通讯通路门店!$J:$J,"小米体验店")</f>
        <v>0</v>
      </c>
      <c r="AD991" s="99">
        <f>COUNTIFS(通讯通路门店!$S:$S,$G991,通讯通路门店!$J:$J,"苹果体验店")</f>
        <v>0</v>
      </c>
      <c r="AE991" s="99">
        <f>COUNTIFS(通讯通路门店!$S:$S,$G991,通讯通路门店!$J:$J,"其他品牌专卖店")</f>
        <v>0</v>
      </c>
      <c r="AF991" s="99">
        <f>SUMIFS(通讯通路门店!$BI:$BI,通讯通路门店!$S:$S,$G991)</f>
        <v>0</v>
      </c>
      <c r="AG991" s="99">
        <f>SUMIFS(通讯通路门店!$BH:$BH,通讯通路门店!$S:$S,$G991)</f>
        <v>0</v>
      </c>
      <c r="AH991" s="99">
        <f t="shared" si="76"/>
        <v>0</v>
      </c>
      <c r="AI991" s="99">
        <f>SUMIFS(通讯通路门店!$BB:$BB,通讯通路门店!$S:$S,$G991)</f>
        <v>0</v>
      </c>
      <c r="AJ991" s="99">
        <f>SUMIFS(通讯通路门店!$BE:$BE,通讯通路门店!$S:$S,$G991)</f>
        <v>0</v>
      </c>
      <c r="AK991" s="99">
        <f>SUMIFS(通讯通路门店!$BG:$BG,通讯通路门店!$S:$S,$G991)</f>
        <v>0</v>
      </c>
      <c r="AL991" s="99">
        <f>SUMIFS(通讯通路门店!$BC:$BC,通讯通路门店!$S:$S,$G991)</f>
        <v>0</v>
      </c>
      <c r="AM991" s="99">
        <f>SUMIFS(通讯通路门店!$BD:$BD,通讯通路门店!$S:$S,$G991)</f>
        <v>0</v>
      </c>
      <c r="AN991" s="99">
        <f>SUMIFS(通讯通路门店!$BF:$BF,通讯通路门店!$S:$S,$G991)</f>
        <v>0</v>
      </c>
      <c r="AO991" s="99">
        <f t="shared" si="77"/>
        <v>0</v>
      </c>
      <c r="AP991" s="99">
        <f>SUMIFS(通讯通路门店!$K:$K,通讯通路门店!$S:$S,$G991)</f>
        <v>0</v>
      </c>
      <c r="AQ991" s="83"/>
      <c r="AR991" s="99">
        <f>SUMIFS(通讯通路门店!$T:$T,通讯通路门店!$S:$S,$G991)</f>
        <v>0</v>
      </c>
      <c r="AS991" s="99">
        <f>SUMIFS(通讯通路门店!$U:$U,通讯通路门店!$S:$S,$G991)</f>
        <v>0</v>
      </c>
      <c r="AT991" s="99">
        <f>SUMIFS(通讯通路门店!$V:$V,通讯通路门店!$S:$S,$G991)</f>
        <v>0</v>
      </c>
      <c r="AU991" s="99">
        <f>SUMIFS(通讯通路门店!$W:$W,通讯通路门店!$S:$S,$G991)</f>
        <v>0</v>
      </c>
      <c r="AV991" s="99">
        <f>SUMIFS(通讯通路门店!$Z:$Z,通讯通路门店!$S:$S,$G991)</f>
        <v>0</v>
      </c>
      <c r="AW991" s="99">
        <f>SUMIFS(通讯通路门店!$AB:$AB,通讯通路门店!$S:$S,$G991)</f>
        <v>0</v>
      </c>
      <c r="AX991" s="99">
        <f>SUMIFS(通讯通路门店!$X:$X,通讯通路门店!$S:$S,$G991)</f>
        <v>0</v>
      </c>
      <c r="AY991" s="99">
        <f>SUMIFS(通讯通路门店!$Y:$Y,通讯通路门店!$S:$S,$G991)</f>
        <v>0</v>
      </c>
      <c r="AZ991" s="99">
        <f>SUMIFS(通讯通路门店!$AA:$AA,通讯通路门店!$S:$S,$G991)</f>
        <v>0</v>
      </c>
      <c r="BA991" s="99">
        <f t="shared" si="78"/>
        <v>0</v>
      </c>
      <c r="BB991" s="99">
        <f t="shared" si="79"/>
        <v>0</v>
      </c>
      <c r="BC991" s="99">
        <f>SUMIFS(通讯通路门店!$W:$W,通讯通路门店!$S:$S,$G991,通讯通路门店!$J:$J,"荣耀体验店")+SUMIFS(通讯通路门店!$W:$W,通讯通路门店!$S:$S,$G991,通讯通路门店!$J:$J,"荣耀授权专卖店")</f>
        <v>0</v>
      </c>
      <c r="BD991" s="99">
        <f>SUMIFS(通讯通路门店!$Z:$Z,通讯通路门店!$S:$S,$G991,通讯通路门店!$J:$J,"VIVO体验店")</f>
        <v>0</v>
      </c>
      <c r="BE991" s="99">
        <f>SUMIFS(通讯通路门店!$AB:$AB,通讯通路门店!$S:$S,$G991,通讯通路门店!$J:$J,"OPPO体验店")</f>
        <v>0</v>
      </c>
      <c r="BF991" s="99">
        <f>SUMIFS(通讯通路门店!$X:$X,通讯通路门店!$S:$S,$G991,通讯通路门店!$J:$J,"华为授权体验店")+SUMIFS(通讯通路门店!$AA:$AA,通讯通路门店!$S:$S,$G991,通讯通路门店!$J:$J,"华为堡垒店")</f>
        <v>0</v>
      </c>
      <c r="BG991" s="99">
        <f>SUMIFS(通讯通路门店!$Y:$Y,通讯通路门店!$S:$S,$G991,通讯通路门店!$J:$J,"小米体验店")</f>
        <v>0</v>
      </c>
      <c r="BH991" s="99">
        <f>SUMIFS(通讯通路门店!$AA:$AA,通讯通路门店!$S:$S,$G991,通讯通路门店!$J:$J,"苹果体验店")</f>
        <v>0</v>
      </c>
      <c r="BI991" s="99">
        <f>SUMIFS(通讯通路门店!$K:$K,通讯通路门店!$S:$S,$G991,通讯通路门店!$J:$J,"其他品牌专卖店")</f>
        <v>0</v>
      </c>
      <c r="BJ991" s="99">
        <f>SUMIFS(通讯通路门店!$AC:$AC,通讯通路门店!$S:$S,$G991)</f>
        <v>0</v>
      </c>
      <c r="BK991" s="99">
        <f>SUMIFS(通讯通路门店!$AD:$AD,通讯通路门店!$S:$S,$G991)</f>
        <v>0</v>
      </c>
      <c r="BL991" s="99">
        <f>SUMIFS(通讯通路门店!$AE:$AE,通讯通路门店!$S:$S,$G991)</f>
        <v>0</v>
      </c>
      <c r="BM991" s="99">
        <f>SUMIFS(通讯通路门店!$AF:$AF,通讯通路门店!$S:$S,$G991)</f>
        <v>0</v>
      </c>
      <c r="BN991" s="99">
        <f>SUMIFS(通讯通路门店!$AG:$AG,通讯通路门店!$S:$S,$G991)</f>
        <v>0</v>
      </c>
      <c r="BO991" s="99">
        <f>SUMIFS(通讯通路门店!$AH:$AH,通讯通路门店!$S:$S,$G991)</f>
        <v>0</v>
      </c>
      <c r="BP991" s="99">
        <f>SUMIFS(通讯通路门店!$AI:$AI,通讯通路门店!$S:$S,$G991)</f>
        <v>0</v>
      </c>
      <c r="BQ991" s="83"/>
    </row>
    <row r="992" spans="1:69">
      <c r="A992" s="99" t="str">
        <f>IFERROR(_xlfn.XLOOKUP($G992,通讯通路门店!$S$4:$S$993931,通讯通路门店!$A$4:$A$993931,0,0),"")</f>
        <v>海南省</v>
      </c>
      <c r="B992" s="99" t="str">
        <f>IFERROR(_xlfn.XLOOKUP($G992,通讯通路门店!$S$4:$S$993931,通讯通路门店!$B$4:$B$993931,0,0),"")</f>
        <v>东方市</v>
      </c>
      <c r="C992" s="99" t="str">
        <f>IFERROR(_xlfn.XLOOKUP($G992,通讯通路门店!$S$4:$S$993931,通讯通路门店!$C$4:$C$993931,0,0),"")</f>
        <v>东方市</v>
      </c>
      <c r="D992" s="99" t="str">
        <f>IFERROR(_xlfn.XLOOKUP($G992,通讯通路门店!$S$4:$S$993931,通讯通路门店!$D$4:$D$993931,0,0),"")</f>
        <v>八所镇</v>
      </c>
      <c r="E992" s="83"/>
      <c r="F992" s="83"/>
      <c r="G992" s="101"/>
      <c r="H992" s="102">
        <f>IFERROR(_xlfn.XLOOKUP($G992,通讯通路门店!$S$4:$S$993931,通讯通路门店!$R$4:$R$993931,0,0),"")</f>
        <v>0</v>
      </c>
      <c r="I992" s="83"/>
      <c r="J992" s="83"/>
      <c r="K992" s="83"/>
      <c r="L992" s="83"/>
      <c r="M992" s="83"/>
      <c r="N992" s="83"/>
      <c r="O992" s="83"/>
      <c r="P992" s="83"/>
      <c r="Q992" s="83"/>
      <c r="R992" s="83"/>
      <c r="S992" s="83"/>
      <c r="T992" s="83"/>
      <c r="U992" s="99">
        <f>COUNTIF(通讯通路门店!$S:$S,$G992)</f>
        <v>0</v>
      </c>
      <c r="V992" s="99">
        <f>COUNTIFS(通讯通路门店!$S:$S,$G992,通讯通路门店!$J:$J,"综合卖场")</f>
        <v>0</v>
      </c>
      <c r="W992" s="99">
        <f>SUMIFS(通讯通路门店!$AJ:$AJ,通讯通路门店!$S:$S,通讯客户沙盘!$G992)</f>
        <v>0</v>
      </c>
      <c r="X992" s="99">
        <f t="shared" si="75"/>
        <v>0</v>
      </c>
      <c r="Y992" s="99">
        <f>COUNTIFS(通讯通路门店!$S:$S,$G992,通讯通路门店!$J:$J,"荣耀体验店")+COUNTIFS(通讯通路门店!$S:$S,$G992,通讯通路门店!$J:$J,"荣耀授权专卖店")</f>
        <v>0</v>
      </c>
      <c r="Z992" s="99">
        <f>COUNTIFS(通讯通路门店!$S:$S,$G992,通讯通路门店!$J:$J,"VIVO体验店")</f>
        <v>0</v>
      </c>
      <c r="AA992" s="99">
        <f>COUNTIFS(通讯通路门店!$S:$S,$G992,通讯通路门店!$J:$J,"OPPO体验店")</f>
        <v>0</v>
      </c>
      <c r="AB992" s="99">
        <f>COUNTIFS(通讯通路门店!$S:$S,$G992,通讯通路门店!$J:$J,"华为授权体验店")+COUNTIFS(通讯通路门店!$S:$S,$G992,通讯通路门店!$J:$J,"华为堡垒店")</f>
        <v>0</v>
      </c>
      <c r="AC992" s="99">
        <f>COUNTIFS(通讯通路门店!$S:$S,$G992,通讯通路门店!$J:$J,"小米体验店")</f>
        <v>0</v>
      </c>
      <c r="AD992" s="99">
        <f>COUNTIFS(通讯通路门店!$S:$S,$G992,通讯通路门店!$J:$J,"苹果体验店")</f>
        <v>0</v>
      </c>
      <c r="AE992" s="99">
        <f>COUNTIFS(通讯通路门店!$S:$S,$G992,通讯通路门店!$J:$J,"其他品牌专卖店")</f>
        <v>0</v>
      </c>
      <c r="AF992" s="99">
        <f>SUMIFS(通讯通路门店!$BI:$BI,通讯通路门店!$S:$S,$G992)</f>
        <v>0</v>
      </c>
      <c r="AG992" s="99">
        <f>SUMIFS(通讯通路门店!$BH:$BH,通讯通路门店!$S:$S,$G992)</f>
        <v>0</v>
      </c>
      <c r="AH992" s="99">
        <f t="shared" si="76"/>
        <v>0</v>
      </c>
      <c r="AI992" s="99">
        <f>SUMIFS(通讯通路门店!$BB:$BB,通讯通路门店!$S:$S,$G992)</f>
        <v>0</v>
      </c>
      <c r="AJ992" s="99">
        <f>SUMIFS(通讯通路门店!$BE:$BE,通讯通路门店!$S:$S,$G992)</f>
        <v>0</v>
      </c>
      <c r="AK992" s="99">
        <f>SUMIFS(通讯通路门店!$BG:$BG,通讯通路门店!$S:$S,$G992)</f>
        <v>0</v>
      </c>
      <c r="AL992" s="99">
        <f>SUMIFS(通讯通路门店!$BC:$BC,通讯通路门店!$S:$S,$G992)</f>
        <v>0</v>
      </c>
      <c r="AM992" s="99">
        <f>SUMIFS(通讯通路门店!$BD:$BD,通讯通路门店!$S:$S,$G992)</f>
        <v>0</v>
      </c>
      <c r="AN992" s="99">
        <f>SUMIFS(通讯通路门店!$BF:$BF,通讯通路门店!$S:$S,$G992)</f>
        <v>0</v>
      </c>
      <c r="AO992" s="99">
        <f t="shared" si="77"/>
        <v>0</v>
      </c>
      <c r="AP992" s="99">
        <f>SUMIFS(通讯通路门店!$K:$K,通讯通路门店!$S:$S,$G992)</f>
        <v>0</v>
      </c>
      <c r="AQ992" s="83"/>
      <c r="AR992" s="99">
        <f>SUMIFS(通讯通路门店!$T:$T,通讯通路门店!$S:$S,$G992)</f>
        <v>0</v>
      </c>
      <c r="AS992" s="99">
        <f>SUMIFS(通讯通路门店!$U:$U,通讯通路门店!$S:$S,$G992)</f>
        <v>0</v>
      </c>
      <c r="AT992" s="99">
        <f>SUMIFS(通讯通路门店!$V:$V,通讯通路门店!$S:$S,$G992)</f>
        <v>0</v>
      </c>
      <c r="AU992" s="99">
        <f>SUMIFS(通讯通路门店!$W:$W,通讯通路门店!$S:$S,$G992)</f>
        <v>0</v>
      </c>
      <c r="AV992" s="99">
        <f>SUMIFS(通讯通路门店!$Z:$Z,通讯通路门店!$S:$S,$G992)</f>
        <v>0</v>
      </c>
      <c r="AW992" s="99">
        <f>SUMIFS(通讯通路门店!$AB:$AB,通讯通路门店!$S:$S,$G992)</f>
        <v>0</v>
      </c>
      <c r="AX992" s="99">
        <f>SUMIFS(通讯通路门店!$X:$X,通讯通路门店!$S:$S,$G992)</f>
        <v>0</v>
      </c>
      <c r="AY992" s="99">
        <f>SUMIFS(通讯通路门店!$Y:$Y,通讯通路门店!$S:$S,$G992)</f>
        <v>0</v>
      </c>
      <c r="AZ992" s="99">
        <f>SUMIFS(通讯通路门店!$AA:$AA,通讯通路门店!$S:$S,$G992)</f>
        <v>0</v>
      </c>
      <c r="BA992" s="99">
        <f t="shared" si="78"/>
        <v>0</v>
      </c>
      <c r="BB992" s="99">
        <f t="shared" si="79"/>
        <v>0</v>
      </c>
      <c r="BC992" s="99">
        <f>SUMIFS(通讯通路门店!$W:$W,通讯通路门店!$S:$S,$G992,通讯通路门店!$J:$J,"荣耀体验店")+SUMIFS(通讯通路门店!$W:$W,通讯通路门店!$S:$S,$G992,通讯通路门店!$J:$J,"荣耀授权专卖店")</f>
        <v>0</v>
      </c>
      <c r="BD992" s="99">
        <f>SUMIFS(通讯通路门店!$Z:$Z,通讯通路门店!$S:$S,$G992,通讯通路门店!$J:$J,"VIVO体验店")</f>
        <v>0</v>
      </c>
      <c r="BE992" s="99">
        <f>SUMIFS(通讯通路门店!$AB:$AB,通讯通路门店!$S:$S,$G992,通讯通路门店!$J:$J,"OPPO体验店")</f>
        <v>0</v>
      </c>
      <c r="BF992" s="99">
        <f>SUMIFS(通讯通路门店!$X:$X,通讯通路门店!$S:$S,$G992,通讯通路门店!$J:$J,"华为授权体验店")+SUMIFS(通讯通路门店!$AA:$AA,通讯通路门店!$S:$S,$G992,通讯通路门店!$J:$J,"华为堡垒店")</f>
        <v>0</v>
      </c>
      <c r="BG992" s="99">
        <f>SUMIFS(通讯通路门店!$Y:$Y,通讯通路门店!$S:$S,$G992,通讯通路门店!$J:$J,"小米体验店")</f>
        <v>0</v>
      </c>
      <c r="BH992" s="99">
        <f>SUMIFS(通讯通路门店!$AA:$AA,通讯通路门店!$S:$S,$G992,通讯通路门店!$J:$J,"苹果体验店")</f>
        <v>0</v>
      </c>
      <c r="BI992" s="99">
        <f>SUMIFS(通讯通路门店!$K:$K,通讯通路门店!$S:$S,$G992,通讯通路门店!$J:$J,"其他品牌专卖店")</f>
        <v>0</v>
      </c>
      <c r="BJ992" s="99">
        <f>SUMIFS(通讯通路门店!$AC:$AC,通讯通路门店!$S:$S,$G992)</f>
        <v>0</v>
      </c>
      <c r="BK992" s="99">
        <f>SUMIFS(通讯通路门店!$AD:$AD,通讯通路门店!$S:$S,$G992)</f>
        <v>0</v>
      </c>
      <c r="BL992" s="99">
        <f>SUMIFS(通讯通路门店!$AE:$AE,通讯通路门店!$S:$S,$G992)</f>
        <v>0</v>
      </c>
      <c r="BM992" s="99">
        <f>SUMIFS(通讯通路门店!$AF:$AF,通讯通路门店!$S:$S,$G992)</f>
        <v>0</v>
      </c>
      <c r="BN992" s="99">
        <f>SUMIFS(通讯通路门店!$AG:$AG,通讯通路门店!$S:$S,$G992)</f>
        <v>0</v>
      </c>
      <c r="BO992" s="99">
        <f>SUMIFS(通讯通路门店!$AH:$AH,通讯通路门店!$S:$S,$G992)</f>
        <v>0</v>
      </c>
      <c r="BP992" s="99">
        <f>SUMIFS(通讯通路门店!$AI:$AI,通讯通路门店!$S:$S,$G992)</f>
        <v>0</v>
      </c>
      <c r="BQ992" s="83"/>
    </row>
    <row r="993" spans="1:69">
      <c r="A993" s="99" t="str">
        <f>IFERROR(_xlfn.XLOOKUP($G993,通讯通路门店!$S$4:$S$993931,通讯通路门店!$A$4:$A$993931,0,0),"")</f>
        <v>海南省</v>
      </c>
      <c r="B993" s="99" t="str">
        <f>IFERROR(_xlfn.XLOOKUP($G993,通讯通路门店!$S$4:$S$993931,通讯通路门店!$B$4:$B$993931,0,0),"")</f>
        <v>东方市</v>
      </c>
      <c r="C993" s="99" t="str">
        <f>IFERROR(_xlfn.XLOOKUP($G993,通讯通路门店!$S$4:$S$993931,通讯通路门店!$C$4:$C$993931,0,0),"")</f>
        <v>东方市</v>
      </c>
      <c r="D993" s="99" t="str">
        <f>IFERROR(_xlfn.XLOOKUP($G993,通讯通路门店!$S$4:$S$993931,通讯通路门店!$D$4:$D$993931,0,0),"")</f>
        <v>八所镇</v>
      </c>
      <c r="E993" s="83"/>
      <c r="F993" s="83"/>
      <c r="G993" s="101"/>
      <c r="H993" s="102">
        <f>IFERROR(_xlfn.XLOOKUP($G993,通讯通路门店!$S$4:$S$993931,通讯通路门店!$R$4:$R$993931,0,0),"")</f>
        <v>0</v>
      </c>
      <c r="I993" s="83"/>
      <c r="J993" s="83"/>
      <c r="K993" s="83"/>
      <c r="L993" s="83"/>
      <c r="M993" s="83"/>
      <c r="N993" s="83"/>
      <c r="O993" s="83"/>
      <c r="P993" s="83"/>
      <c r="Q993" s="83"/>
      <c r="R993" s="83"/>
      <c r="S993" s="83"/>
      <c r="T993" s="83"/>
      <c r="U993" s="99">
        <f>COUNTIF(通讯通路门店!$S:$S,$G993)</f>
        <v>0</v>
      </c>
      <c r="V993" s="99">
        <f>COUNTIFS(通讯通路门店!$S:$S,$G993,通讯通路门店!$J:$J,"综合卖场")</f>
        <v>0</v>
      </c>
      <c r="W993" s="99">
        <f>SUMIFS(通讯通路门店!$AJ:$AJ,通讯通路门店!$S:$S,通讯客户沙盘!$G993)</f>
        <v>0</v>
      </c>
      <c r="X993" s="99">
        <f t="shared" si="75"/>
        <v>0</v>
      </c>
      <c r="Y993" s="99">
        <f>COUNTIFS(通讯通路门店!$S:$S,$G993,通讯通路门店!$J:$J,"荣耀体验店")+COUNTIFS(通讯通路门店!$S:$S,$G993,通讯通路门店!$J:$J,"荣耀授权专卖店")</f>
        <v>0</v>
      </c>
      <c r="Z993" s="99">
        <f>COUNTIFS(通讯通路门店!$S:$S,$G993,通讯通路门店!$J:$J,"VIVO体验店")</f>
        <v>0</v>
      </c>
      <c r="AA993" s="99">
        <f>COUNTIFS(通讯通路门店!$S:$S,$G993,通讯通路门店!$J:$J,"OPPO体验店")</f>
        <v>0</v>
      </c>
      <c r="AB993" s="99">
        <f>COUNTIFS(通讯通路门店!$S:$S,$G993,通讯通路门店!$J:$J,"华为授权体验店")+COUNTIFS(通讯通路门店!$S:$S,$G993,通讯通路门店!$J:$J,"华为堡垒店")</f>
        <v>0</v>
      </c>
      <c r="AC993" s="99">
        <f>COUNTIFS(通讯通路门店!$S:$S,$G993,通讯通路门店!$J:$J,"小米体验店")</f>
        <v>0</v>
      </c>
      <c r="AD993" s="99">
        <f>COUNTIFS(通讯通路门店!$S:$S,$G993,通讯通路门店!$J:$J,"苹果体验店")</f>
        <v>0</v>
      </c>
      <c r="AE993" s="99">
        <f>COUNTIFS(通讯通路门店!$S:$S,$G993,通讯通路门店!$J:$J,"其他品牌专卖店")</f>
        <v>0</v>
      </c>
      <c r="AF993" s="99">
        <f>SUMIFS(通讯通路门店!$BI:$BI,通讯通路门店!$S:$S,$G993)</f>
        <v>0</v>
      </c>
      <c r="AG993" s="99">
        <f>SUMIFS(通讯通路门店!$BH:$BH,通讯通路门店!$S:$S,$G993)</f>
        <v>0</v>
      </c>
      <c r="AH993" s="99">
        <f t="shared" si="76"/>
        <v>0</v>
      </c>
      <c r="AI993" s="99">
        <f>SUMIFS(通讯通路门店!$BB:$BB,通讯通路门店!$S:$S,$G993)</f>
        <v>0</v>
      </c>
      <c r="AJ993" s="99">
        <f>SUMIFS(通讯通路门店!$BE:$BE,通讯通路门店!$S:$S,$G993)</f>
        <v>0</v>
      </c>
      <c r="AK993" s="99">
        <f>SUMIFS(通讯通路门店!$BG:$BG,通讯通路门店!$S:$S,$G993)</f>
        <v>0</v>
      </c>
      <c r="AL993" s="99">
        <f>SUMIFS(通讯通路门店!$BC:$BC,通讯通路门店!$S:$S,$G993)</f>
        <v>0</v>
      </c>
      <c r="AM993" s="99">
        <f>SUMIFS(通讯通路门店!$BD:$BD,通讯通路门店!$S:$S,$G993)</f>
        <v>0</v>
      </c>
      <c r="AN993" s="99">
        <f>SUMIFS(通讯通路门店!$BF:$BF,通讯通路门店!$S:$S,$G993)</f>
        <v>0</v>
      </c>
      <c r="AO993" s="99">
        <f t="shared" si="77"/>
        <v>0</v>
      </c>
      <c r="AP993" s="99">
        <f>SUMIFS(通讯通路门店!$K:$K,通讯通路门店!$S:$S,$G993)</f>
        <v>0</v>
      </c>
      <c r="AQ993" s="83"/>
      <c r="AR993" s="99">
        <f>SUMIFS(通讯通路门店!$T:$T,通讯通路门店!$S:$S,$G993)</f>
        <v>0</v>
      </c>
      <c r="AS993" s="99">
        <f>SUMIFS(通讯通路门店!$U:$U,通讯通路门店!$S:$S,$G993)</f>
        <v>0</v>
      </c>
      <c r="AT993" s="99">
        <f>SUMIFS(通讯通路门店!$V:$V,通讯通路门店!$S:$S,$G993)</f>
        <v>0</v>
      </c>
      <c r="AU993" s="99">
        <f>SUMIFS(通讯通路门店!$W:$W,通讯通路门店!$S:$S,$G993)</f>
        <v>0</v>
      </c>
      <c r="AV993" s="99">
        <f>SUMIFS(通讯通路门店!$Z:$Z,通讯通路门店!$S:$S,$G993)</f>
        <v>0</v>
      </c>
      <c r="AW993" s="99">
        <f>SUMIFS(通讯通路门店!$AB:$AB,通讯通路门店!$S:$S,$G993)</f>
        <v>0</v>
      </c>
      <c r="AX993" s="99">
        <f>SUMIFS(通讯通路门店!$X:$X,通讯通路门店!$S:$S,$G993)</f>
        <v>0</v>
      </c>
      <c r="AY993" s="99">
        <f>SUMIFS(通讯通路门店!$Y:$Y,通讯通路门店!$S:$S,$G993)</f>
        <v>0</v>
      </c>
      <c r="AZ993" s="99">
        <f>SUMIFS(通讯通路门店!$AA:$AA,通讯通路门店!$S:$S,$G993)</f>
        <v>0</v>
      </c>
      <c r="BA993" s="99">
        <f t="shared" si="78"/>
        <v>0</v>
      </c>
      <c r="BB993" s="99">
        <f t="shared" si="79"/>
        <v>0</v>
      </c>
      <c r="BC993" s="99">
        <f>SUMIFS(通讯通路门店!$W:$W,通讯通路门店!$S:$S,$G993,通讯通路门店!$J:$J,"荣耀体验店")+SUMIFS(通讯通路门店!$W:$W,通讯通路门店!$S:$S,$G993,通讯通路门店!$J:$J,"荣耀授权专卖店")</f>
        <v>0</v>
      </c>
      <c r="BD993" s="99">
        <f>SUMIFS(通讯通路门店!$Z:$Z,通讯通路门店!$S:$S,$G993,通讯通路门店!$J:$J,"VIVO体验店")</f>
        <v>0</v>
      </c>
      <c r="BE993" s="99">
        <f>SUMIFS(通讯通路门店!$AB:$AB,通讯通路门店!$S:$S,$G993,通讯通路门店!$J:$J,"OPPO体验店")</f>
        <v>0</v>
      </c>
      <c r="BF993" s="99">
        <f>SUMIFS(通讯通路门店!$X:$X,通讯通路门店!$S:$S,$G993,通讯通路门店!$J:$J,"华为授权体验店")+SUMIFS(通讯通路门店!$AA:$AA,通讯通路门店!$S:$S,$G993,通讯通路门店!$J:$J,"华为堡垒店")</f>
        <v>0</v>
      </c>
      <c r="BG993" s="99">
        <f>SUMIFS(通讯通路门店!$Y:$Y,通讯通路门店!$S:$S,$G993,通讯通路门店!$J:$J,"小米体验店")</f>
        <v>0</v>
      </c>
      <c r="BH993" s="99">
        <f>SUMIFS(通讯通路门店!$AA:$AA,通讯通路门店!$S:$S,$G993,通讯通路门店!$J:$J,"苹果体验店")</f>
        <v>0</v>
      </c>
      <c r="BI993" s="99">
        <f>SUMIFS(通讯通路门店!$K:$K,通讯通路门店!$S:$S,$G993,通讯通路门店!$J:$J,"其他品牌专卖店")</f>
        <v>0</v>
      </c>
      <c r="BJ993" s="99">
        <f>SUMIFS(通讯通路门店!$AC:$AC,通讯通路门店!$S:$S,$G993)</f>
        <v>0</v>
      </c>
      <c r="BK993" s="99">
        <f>SUMIFS(通讯通路门店!$AD:$AD,通讯通路门店!$S:$S,$G993)</f>
        <v>0</v>
      </c>
      <c r="BL993" s="99">
        <f>SUMIFS(通讯通路门店!$AE:$AE,通讯通路门店!$S:$S,$G993)</f>
        <v>0</v>
      </c>
      <c r="BM993" s="99">
        <f>SUMIFS(通讯通路门店!$AF:$AF,通讯通路门店!$S:$S,$G993)</f>
        <v>0</v>
      </c>
      <c r="BN993" s="99">
        <f>SUMIFS(通讯通路门店!$AG:$AG,通讯通路门店!$S:$S,$G993)</f>
        <v>0</v>
      </c>
      <c r="BO993" s="99">
        <f>SUMIFS(通讯通路门店!$AH:$AH,通讯通路门店!$S:$S,$G993)</f>
        <v>0</v>
      </c>
      <c r="BP993" s="99">
        <f>SUMIFS(通讯通路门店!$AI:$AI,通讯通路门店!$S:$S,$G993)</f>
        <v>0</v>
      </c>
      <c r="BQ993" s="83"/>
    </row>
    <row r="994" spans="1:69">
      <c r="A994" s="99" t="str">
        <f>IFERROR(_xlfn.XLOOKUP($G994,通讯通路门店!$S$4:$S$993931,通讯通路门店!$A$4:$A$993931,0,0),"")</f>
        <v>海南省</v>
      </c>
      <c r="B994" s="99" t="str">
        <f>IFERROR(_xlfn.XLOOKUP($G994,通讯通路门店!$S$4:$S$993931,通讯通路门店!$B$4:$B$993931,0,0),"")</f>
        <v>东方市</v>
      </c>
      <c r="C994" s="99" t="str">
        <f>IFERROR(_xlfn.XLOOKUP($G994,通讯通路门店!$S$4:$S$993931,通讯通路门店!$C$4:$C$993931,0,0),"")</f>
        <v>东方市</v>
      </c>
      <c r="D994" s="99" t="str">
        <f>IFERROR(_xlfn.XLOOKUP($G994,通讯通路门店!$S$4:$S$993931,通讯通路门店!$D$4:$D$993931,0,0),"")</f>
        <v>八所镇</v>
      </c>
      <c r="E994" s="83"/>
      <c r="F994" s="83"/>
      <c r="G994" s="101"/>
      <c r="H994" s="102">
        <f>IFERROR(_xlfn.XLOOKUP($G994,通讯通路门店!$S$4:$S$993931,通讯通路门店!$R$4:$R$993931,0,0),"")</f>
        <v>0</v>
      </c>
      <c r="I994" s="83"/>
      <c r="J994" s="83"/>
      <c r="K994" s="83"/>
      <c r="L994" s="83"/>
      <c r="M994" s="83"/>
      <c r="N994" s="83"/>
      <c r="O994" s="83"/>
      <c r="P994" s="83"/>
      <c r="Q994" s="83"/>
      <c r="R994" s="83"/>
      <c r="S994" s="83"/>
      <c r="T994" s="83"/>
      <c r="U994" s="99">
        <f>COUNTIF(通讯通路门店!$S:$S,$G994)</f>
        <v>0</v>
      </c>
      <c r="V994" s="99">
        <f>COUNTIFS(通讯通路门店!$S:$S,$G994,通讯通路门店!$J:$J,"综合卖场")</f>
        <v>0</v>
      </c>
      <c r="W994" s="99">
        <f>SUMIFS(通讯通路门店!$AJ:$AJ,通讯通路门店!$S:$S,通讯客户沙盘!$G994)</f>
        <v>0</v>
      </c>
      <c r="X994" s="99">
        <f t="shared" si="75"/>
        <v>0</v>
      </c>
      <c r="Y994" s="99">
        <f>COUNTIFS(通讯通路门店!$S:$S,$G994,通讯通路门店!$J:$J,"荣耀体验店")+COUNTIFS(通讯通路门店!$S:$S,$G994,通讯通路门店!$J:$J,"荣耀授权专卖店")</f>
        <v>0</v>
      </c>
      <c r="Z994" s="99">
        <f>COUNTIFS(通讯通路门店!$S:$S,$G994,通讯通路门店!$J:$J,"VIVO体验店")</f>
        <v>0</v>
      </c>
      <c r="AA994" s="99">
        <f>COUNTIFS(通讯通路门店!$S:$S,$G994,通讯通路门店!$J:$J,"OPPO体验店")</f>
        <v>0</v>
      </c>
      <c r="AB994" s="99">
        <f>COUNTIFS(通讯通路门店!$S:$S,$G994,通讯通路门店!$J:$J,"华为授权体验店")+COUNTIFS(通讯通路门店!$S:$S,$G994,通讯通路门店!$J:$J,"华为堡垒店")</f>
        <v>0</v>
      </c>
      <c r="AC994" s="99">
        <f>COUNTIFS(通讯通路门店!$S:$S,$G994,通讯通路门店!$J:$J,"小米体验店")</f>
        <v>0</v>
      </c>
      <c r="AD994" s="99">
        <f>COUNTIFS(通讯通路门店!$S:$S,$G994,通讯通路门店!$J:$J,"苹果体验店")</f>
        <v>0</v>
      </c>
      <c r="AE994" s="99">
        <f>COUNTIFS(通讯通路门店!$S:$S,$G994,通讯通路门店!$J:$J,"其他品牌专卖店")</f>
        <v>0</v>
      </c>
      <c r="AF994" s="99">
        <f>SUMIFS(通讯通路门店!$BI:$BI,通讯通路门店!$S:$S,$G994)</f>
        <v>0</v>
      </c>
      <c r="AG994" s="99">
        <f>SUMIFS(通讯通路门店!$BH:$BH,通讯通路门店!$S:$S,$G994)</f>
        <v>0</v>
      </c>
      <c r="AH994" s="99">
        <f t="shared" si="76"/>
        <v>0</v>
      </c>
      <c r="AI994" s="99">
        <f>SUMIFS(通讯通路门店!$BB:$BB,通讯通路门店!$S:$S,$G994)</f>
        <v>0</v>
      </c>
      <c r="AJ994" s="99">
        <f>SUMIFS(通讯通路门店!$BE:$BE,通讯通路门店!$S:$S,$G994)</f>
        <v>0</v>
      </c>
      <c r="AK994" s="99">
        <f>SUMIFS(通讯通路门店!$BG:$BG,通讯通路门店!$S:$S,$G994)</f>
        <v>0</v>
      </c>
      <c r="AL994" s="99">
        <f>SUMIFS(通讯通路门店!$BC:$BC,通讯通路门店!$S:$S,$G994)</f>
        <v>0</v>
      </c>
      <c r="AM994" s="99">
        <f>SUMIFS(通讯通路门店!$BD:$BD,通讯通路门店!$S:$S,$G994)</f>
        <v>0</v>
      </c>
      <c r="AN994" s="99">
        <f>SUMIFS(通讯通路门店!$BF:$BF,通讯通路门店!$S:$S,$G994)</f>
        <v>0</v>
      </c>
      <c r="AO994" s="99">
        <f t="shared" si="77"/>
        <v>0</v>
      </c>
      <c r="AP994" s="99">
        <f>SUMIFS(通讯通路门店!$K:$K,通讯通路门店!$S:$S,$G994)</f>
        <v>0</v>
      </c>
      <c r="AQ994" s="83"/>
      <c r="AR994" s="99">
        <f>SUMIFS(通讯通路门店!$T:$T,通讯通路门店!$S:$S,$G994)</f>
        <v>0</v>
      </c>
      <c r="AS994" s="99">
        <f>SUMIFS(通讯通路门店!$U:$U,通讯通路门店!$S:$S,$G994)</f>
        <v>0</v>
      </c>
      <c r="AT994" s="99">
        <f>SUMIFS(通讯通路门店!$V:$V,通讯通路门店!$S:$S,$G994)</f>
        <v>0</v>
      </c>
      <c r="AU994" s="99">
        <f>SUMIFS(通讯通路门店!$W:$W,通讯通路门店!$S:$S,$G994)</f>
        <v>0</v>
      </c>
      <c r="AV994" s="99">
        <f>SUMIFS(通讯通路门店!$Z:$Z,通讯通路门店!$S:$S,$G994)</f>
        <v>0</v>
      </c>
      <c r="AW994" s="99">
        <f>SUMIFS(通讯通路门店!$AB:$AB,通讯通路门店!$S:$S,$G994)</f>
        <v>0</v>
      </c>
      <c r="AX994" s="99">
        <f>SUMIFS(通讯通路门店!$X:$X,通讯通路门店!$S:$S,$G994)</f>
        <v>0</v>
      </c>
      <c r="AY994" s="99">
        <f>SUMIFS(通讯通路门店!$Y:$Y,通讯通路门店!$S:$S,$G994)</f>
        <v>0</v>
      </c>
      <c r="AZ994" s="99">
        <f>SUMIFS(通讯通路门店!$AA:$AA,通讯通路门店!$S:$S,$G994)</f>
        <v>0</v>
      </c>
      <c r="BA994" s="99">
        <f t="shared" si="78"/>
        <v>0</v>
      </c>
      <c r="BB994" s="99">
        <f t="shared" si="79"/>
        <v>0</v>
      </c>
      <c r="BC994" s="99">
        <f>SUMIFS(通讯通路门店!$W:$W,通讯通路门店!$S:$S,$G994,通讯通路门店!$J:$J,"荣耀体验店")+SUMIFS(通讯通路门店!$W:$W,通讯通路门店!$S:$S,$G994,通讯通路门店!$J:$J,"荣耀授权专卖店")</f>
        <v>0</v>
      </c>
      <c r="BD994" s="99">
        <f>SUMIFS(通讯通路门店!$Z:$Z,通讯通路门店!$S:$S,$G994,通讯通路门店!$J:$J,"VIVO体验店")</f>
        <v>0</v>
      </c>
      <c r="BE994" s="99">
        <f>SUMIFS(通讯通路门店!$AB:$AB,通讯通路门店!$S:$S,$G994,通讯通路门店!$J:$J,"OPPO体验店")</f>
        <v>0</v>
      </c>
      <c r="BF994" s="99">
        <f>SUMIFS(通讯通路门店!$X:$X,通讯通路门店!$S:$S,$G994,通讯通路门店!$J:$J,"华为授权体验店")+SUMIFS(通讯通路门店!$AA:$AA,通讯通路门店!$S:$S,$G994,通讯通路门店!$J:$J,"华为堡垒店")</f>
        <v>0</v>
      </c>
      <c r="BG994" s="99">
        <f>SUMIFS(通讯通路门店!$Y:$Y,通讯通路门店!$S:$S,$G994,通讯通路门店!$J:$J,"小米体验店")</f>
        <v>0</v>
      </c>
      <c r="BH994" s="99">
        <f>SUMIFS(通讯通路门店!$AA:$AA,通讯通路门店!$S:$S,$G994,通讯通路门店!$J:$J,"苹果体验店")</f>
        <v>0</v>
      </c>
      <c r="BI994" s="99">
        <f>SUMIFS(通讯通路门店!$K:$K,通讯通路门店!$S:$S,$G994,通讯通路门店!$J:$J,"其他品牌专卖店")</f>
        <v>0</v>
      </c>
      <c r="BJ994" s="99">
        <f>SUMIFS(通讯通路门店!$AC:$AC,通讯通路门店!$S:$S,$G994)</f>
        <v>0</v>
      </c>
      <c r="BK994" s="99">
        <f>SUMIFS(通讯通路门店!$AD:$AD,通讯通路门店!$S:$S,$G994)</f>
        <v>0</v>
      </c>
      <c r="BL994" s="99">
        <f>SUMIFS(通讯通路门店!$AE:$AE,通讯通路门店!$S:$S,$G994)</f>
        <v>0</v>
      </c>
      <c r="BM994" s="99">
        <f>SUMIFS(通讯通路门店!$AF:$AF,通讯通路门店!$S:$S,$G994)</f>
        <v>0</v>
      </c>
      <c r="BN994" s="99">
        <f>SUMIFS(通讯通路门店!$AG:$AG,通讯通路门店!$S:$S,$G994)</f>
        <v>0</v>
      </c>
      <c r="BO994" s="99">
        <f>SUMIFS(通讯通路门店!$AH:$AH,通讯通路门店!$S:$S,$G994)</f>
        <v>0</v>
      </c>
      <c r="BP994" s="99">
        <f>SUMIFS(通讯通路门店!$AI:$AI,通讯通路门店!$S:$S,$G994)</f>
        <v>0</v>
      </c>
      <c r="BQ994" s="83"/>
    </row>
    <row r="995" spans="1:69">
      <c r="A995" s="99" t="str">
        <f>IFERROR(_xlfn.XLOOKUP($G995,通讯通路门店!$S$4:$S$993931,通讯通路门店!$A$4:$A$993931,0,0),"")</f>
        <v>海南省</v>
      </c>
      <c r="B995" s="99" t="str">
        <f>IFERROR(_xlfn.XLOOKUP($G995,通讯通路门店!$S$4:$S$993931,通讯通路门店!$B$4:$B$993931,0,0),"")</f>
        <v>东方市</v>
      </c>
      <c r="C995" s="99" t="str">
        <f>IFERROR(_xlfn.XLOOKUP($G995,通讯通路门店!$S$4:$S$993931,通讯通路门店!$C$4:$C$993931,0,0),"")</f>
        <v>东方市</v>
      </c>
      <c r="D995" s="99" t="str">
        <f>IFERROR(_xlfn.XLOOKUP($G995,通讯通路门店!$S$4:$S$993931,通讯通路门店!$D$4:$D$993931,0,0),"")</f>
        <v>八所镇</v>
      </c>
      <c r="E995" s="83"/>
      <c r="F995" s="83"/>
      <c r="G995" s="101"/>
      <c r="H995" s="102">
        <f>IFERROR(_xlfn.XLOOKUP($G995,通讯通路门店!$S$4:$S$993931,通讯通路门店!$R$4:$R$993931,0,0),"")</f>
        <v>0</v>
      </c>
      <c r="I995" s="83"/>
      <c r="J995" s="83"/>
      <c r="K995" s="83"/>
      <c r="L995" s="83"/>
      <c r="M995" s="83"/>
      <c r="N995" s="83"/>
      <c r="O995" s="83"/>
      <c r="P995" s="83"/>
      <c r="Q995" s="83"/>
      <c r="R995" s="83"/>
      <c r="S995" s="83"/>
      <c r="T995" s="83"/>
      <c r="U995" s="99">
        <f>COUNTIF(通讯通路门店!$S:$S,$G995)</f>
        <v>0</v>
      </c>
      <c r="V995" s="99">
        <f>COUNTIFS(通讯通路门店!$S:$S,$G995,通讯通路门店!$J:$J,"综合卖场")</f>
        <v>0</v>
      </c>
      <c r="W995" s="99">
        <f>SUMIFS(通讯通路门店!$AJ:$AJ,通讯通路门店!$S:$S,通讯客户沙盘!$G995)</f>
        <v>0</v>
      </c>
      <c r="X995" s="99">
        <f t="shared" si="75"/>
        <v>0</v>
      </c>
      <c r="Y995" s="99">
        <f>COUNTIFS(通讯通路门店!$S:$S,$G995,通讯通路门店!$J:$J,"荣耀体验店")+COUNTIFS(通讯通路门店!$S:$S,$G995,通讯通路门店!$J:$J,"荣耀授权专卖店")</f>
        <v>0</v>
      </c>
      <c r="Z995" s="99">
        <f>COUNTIFS(通讯通路门店!$S:$S,$G995,通讯通路门店!$J:$J,"VIVO体验店")</f>
        <v>0</v>
      </c>
      <c r="AA995" s="99">
        <f>COUNTIFS(通讯通路门店!$S:$S,$G995,通讯通路门店!$J:$J,"OPPO体验店")</f>
        <v>0</v>
      </c>
      <c r="AB995" s="99">
        <f>COUNTIFS(通讯通路门店!$S:$S,$G995,通讯通路门店!$J:$J,"华为授权体验店")+COUNTIFS(通讯通路门店!$S:$S,$G995,通讯通路门店!$J:$J,"华为堡垒店")</f>
        <v>0</v>
      </c>
      <c r="AC995" s="99">
        <f>COUNTIFS(通讯通路门店!$S:$S,$G995,通讯通路门店!$J:$J,"小米体验店")</f>
        <v>0</v>
      </c>
      <c r="AD995" s="99">
        <f>COUNTIFS(通讯通路门店!$S:$S,$G995,通讯通路门店!$J:$J,"苹果体验店")</f>
        <v>0</v>
      </c>
      <c r="AE995" s="99">
        <f>COUNTIFS(通讯通路门店!$S:$S,$G995,通讯通路门店!$J:$J,"其他品牌专卖店")</f>
        <v>0</v>
      </c>
      <c r="AF995" s="99">
        <f>SUMIFS(通讯通路门店!$BI:$BI,通讯通路门店!$S:$S,$G995)</f>
        <v>0</v>
      </c>
      <c r="AG995" s="99">
        <f>SUMIFS(通讯通路门店!$BH:$BH,通讯通路门店!$S:$S,$G995)</f>
        <v>0</v>
      </c>
      <c r="AH995" s="99">
        <f t="shared" si="76"/>
        <v>0</v>
      </c>
      <c r="AI995" s="99">
        <f>SUMIFS(通讯通路门店!$BB:$BB,通讯通路门店!$S:$S,$G995)</f>
        <v>0</v>
      </c>
      <c r="AJ995" s="99">
        <f>SUMIFS(通讯通路门店!$BE:$BE,通讯通路门店!$S:$S,$G995)</f>
        <v>0</v>
      </c>
      <c r="AK995" s="99">
        <f>SUMIFS(通讯通路门店!$BG:$BG,通讯通路门店!$S:$S,$G995)</f>
        <v>0</v>
      </c>
      <c r="AL995" s="99">
        <f>SUMIFS(通讯通路门店!$BC:$BC,通讯通路门店!$S:$S,$G995)</f>
        <v>0</v>
      </c>
      <c r="AM995" s="99">
        <f>SUMIFS(通讯通路门店!$BD:$BD,通讯通路门店!$S:$S,$G995)</f>
        <v>0</v>
      </c>
      <c r="AN995" s="99">
        <f>SUMIFS(通讯通路门店!$BF:$BF,通讯通路门店!$S:$S,$G995)</f>
        <v>0</v>
      </c>
      <c r="AO995" s="99">
        <f t="shared" si="77"/>
        <v>0</v>
      </c>
      <c r="AP995" s="99">
        <f>SUMIFS(通讯通路门店!$K:$K,通讯通路门店!$S:$S,$G995)</f>
        <v>0</v>
      </c>
      <c r="AQ995" s="83"/>
      <c r="AR995" s="99">
        <f>SUMIFS(通讯通路门店!$T:$T,通讯通路门店!$S:$S,$G995)</f>
        <v>0</v>
      </c>
      <c r="AS995" s="99">
        <f>SUMIFS(通讯通路门店!$U:$U,通讯通路门店!$S:$S,$G995)</f>
        <v>0</v>
      </c>
      <c r="AT995" s="99">
        <f>SUMIFS(通讯通路门店!$V:$V,通讯通路门店!$S:$S,$G995)</f>
        <v>0</v>
      </c>
      <c r="AU995" s="99">
        <f>SUMIFS(通讯通路门店!$W:$W,通讯通路门店!$S:$S,$G995)</f>
        <v>0</v>
      </c>
      <c r="AV995" s="99">
        <f>SUMIFS(通讯通路门店!$Z:$Z,通讯通路门店!$S:$S,$G995)</f>
        <v>0</v>
      </c>
      <c r="AW995" s="99">
        <f>SUMIFS(通讯通路门店!$AB:$AB,通讯通路门店!$S:$S,$G995)</f>
        <v>0</v>
      </c>
      <c r="AX995" s="99">
        <f>SUMIFS(通讯通路门店!$X:$X,通讯通路门店!$S:$S,$G995)</f>
        <v>0</v>
      </c>
      <c r="AY995" s="99">
        <f>SUMIFS(通讯通路门店!$Y:$Y,通讯通路门店!$S:$S,$G995)</f>
        <v>0</v>
      </c>
      <c r="AZ995" s="99">
        <f>SUMIFS(通讯通路门店!$AA:$AA,通讯通路门店!$S:$S,$G995)</f>
        <v>0</v>
      </c>
      <c r="BA995" s="99">
        <f t="shared" si="78"/>
        <v>0</v>
      </c>
      <c r="BB995" s="99">
        <f t="shared" si="79"/>
        <v>0</v>
      </c>
      <c r="BC995" s="99">
        <f>SUMIFS(通讯通路门店!$W:$W,通讯通路门店!$S:$S,$G995,通讯通路门店!$J:$J,"荣耀体验店")+SUMIFS(通讯通路门店!$W:$W,通讯通路门店!$S:$S,$G995,通讯通路门店!$J:$J,"荣耀授权专卖店")</f>
        <v>0</v>
      </c>
      <c r="BD995" s="99">
        <f>SUMIFS(通讯通路门店!$Z:$Z,通讯通路门店!$S:$S,$G995,通讯通路门店!$J:$J,"VIVO体验店")</f>
        <v>0</v>
      </c>
      <c r="BE995" s="99">
        <f>SUMIFS(通讯通路门店!$AB:$AB,通讯通路门店!$S:$S,$G995,通讯通路门店!$J:$J,"OPPO体验店")</f>
        <v>0</v>
      </c>
      <c r="BF995" s="99">
        <f>SUMIFS(通讯通路门店!$X:$X,通讯通路门店!$S:$S,$G995,通讯通路门店!$J:$J,"华为授权体验店")+SUMIFS(通讯通路门店!$AA:$AA,通讯通路门店!$S:$S,$G995,通讯通路门店!$J:$J,"华为堡垒店")</f>
        <v>0</v>
      </c>
      <c r="BG995" s="99">
        <f>SUMIFS(通讯通路门店!$Y:$Y,通讯通路门店!$S:$S,$G995,通讯通路门店!$J:$J,"小米体验店")</f>
        <v>0</v>
      </c>
      <c r="BH995" s="99">
        <f>SUMIFS(通讯通路门店!$AA:$AA,通讯通路门店!$S:$S,$G995,通讯通路门店!$J:$J,"苹果体验店")</f>
        <v>0</v>
      </c>
      <c r="BI995" s="99">
        <f>SUMIFS(通讯通路门店!$K:$K,通讯通路门店!$S:$S,$G995,通讯通路门店!$J:$J,"其他品牌专卖店")</f>
        <v>0</v>
      </c>
      <c r="BJ995" s="99">
        <f>SUMIFS(通讯通路门店!$AC:$AC,通讯通路门店!$S:$S,$G995)</f>
        <v>0</v>
      </c>
      <c r="BK995" s="99">
        <f>SUMIFS(通讯通路门店!$AD:$AD,通讯通路门店!$S:$S,$G995)</f>
        <v>0</v>
      </c>
      <c r="BL995" s="99">
        <f>SUMIFS(通讯通路门店!$AE:$AE,通讯通路门店!$S:$S,$G995)</f>
        <v>0</v>
      </c>
      <c r="BM995" s="99">
        <f>SUMIFS(通讯通路门店!$AF:$AF,通讯通路门店!$S:$S,$G995)</f>
        <v>0</v>
      </c>
      <c r="BN995" s="99">
        <f>SUMIFS(通讯通路门店!$AG:$AG,通讯通路门店!$S:$S,$G995)</f>
        <v>0</v>
      </c>
      <c r="BO995" s="99">
        <f>SUMIFS(通讯通路门店!$AH:$AH,通讯通路门店!$S:$S,$G995)</f>
        <v>0</v>
      </c>
      <c r="BP995" s="99">
        <f>SUMIFS(通讯通路门店!$AI:$AI,通讯通路门店!$S:$S,$G995)</f>
        <v>0</v>
      </c>
      <c r="BQ995" s="83"/>
    </row>
    <row r="996" spans="1:69">
      <c r="A996" s="99" t="str">
        <f>IFERROR(_xlfn.XLOOKUP($G996,通讯通路门店!$S$4:$S$993931,通讯通路门店!$A$4:$A$993931,0,0),"")</f>
        <v>海南省</v>
      </c>
      <c r="B996" s="99" t="str">
        <f>IFERROR(_xlfn.XLOOKUP($G996,通讯通路门店!$S$4:$S$993931,通讯通路门店!$B$4:$B$993931,0,0),"")</f>
        <v>东方市</v>
      </c>
      <c r="C996" s="99" t="str">
        <f>IFERROR(_xlfn.XLOOKUP($G996,通讯通路门店!$S$4:$S$993931,通讯通路门店!$C$4:$C$993931,0,0),"")</f>
        <v>东方市</v>
      </c>
      <c r="D996" s="99" t="str">
        <f>IFERROR(_xlfn.XLOOKUP($G996,通讯通路门店!$S$4:$S$993931,通讯通路门店!$D$4:$D$993931,0,0),"")</f>
        <v>八所镇</v>
      </c>
      <c r="E996" s="83"/>
      <c r="F996" s="83"/>
      <c r="G996" s="101"/>
      <c r="H996" s="102">
        <f>IFERROR(_xlfn.XLOOKUP($G996,通讯通路门店!$S$4:$S$993931,通讯通路门店!$R$4:$R$993931,0,0),"")</f>
        <v>0</v>
      </c>
      <c r="I996" s="83"/>
      <c r="J996" s="83"/>
      <c r="K996" s="83"/>
      <c r="L996" s="83"/>
      <c r="M996" s="83"/>
      <c r="N996" s="83"/>
      <c r="O996" s="83"/>
      <c r="P996" s="83"/>
      <c r="Q996" s="83"/>
      <c r="R996" s="83"/>
      <c r="S996" s="83"/>
      <c r="T996" s="83"/>
      <c r="U996" s="99">
        <f>COUNTIF(通讯通路门店!$S:$S,$G996)</f>
        <v>0</v>
      </c>
      <c r="V996" s="99">
        <f>COUNTIFS(通讯通路门店!$S:$S,$G996,通讯通路门店!$J:$J,"综合卖场")</f>
        <v>0</v>
      </c>
      <c r="W996" s="99">
        <f>SUMIFS(通讯通路门店!$AJ:$AJ,通讯通路门店!$S:$S,通讯客户沙盘!$G996)</f>
        <v>0</v>
      </c>
      <c r="X996" s="99">
        <f t="shared" si="75"/>
        <v>0</v>
      </c>
      <c r="Y996" s="99">
        <f>COUNTIFS(通讯通路门店!$S:$S,$G996,通讯通路门店!$J:$J,"荣耀体验店")+COUNTIFS(通讯通路门店!$S:$S,$G996,通讯通路门店!$J:$J,"荣耀授权专卖店")</f>
        <v>0</v>
      </c>
      <c r="Z996" s="99">
        <f>COUNTIFS(通讯通路门店!$S:$S,$G996,通讯通路门店!$J:$J,"VIVO体验店")</f>
        <v>0</v>
      </c>
      <c r="AA996" s="99">
        <f>COUNTIFS(通讯通路门店!$S:$S,$G996,通讯通路门店!$J:$J,"OPPO体验店")</f>
        <v>0</v>
      </c>
      <c r="AB996" s="99">
        <f>COUNTIFS(通讯通路门店!$S:$S,$G996,通讯通路门店!$J:$J,"华为授权体验店")+COUNTIFS(通讯通路门店!$S:$S,$G996,通讯通路门店!$J:$J,"华为堡垒店")</f>
        <v>0</v>
      </c>
      <c r="AC996" s="99">
        <f>COUNTIFS(通讯通路门店!$S:$S,$G996,通讯通路门店!$J:$J,"小米体验店")</f>
        <v>0</v>
      </c>
      <c r="AD996" s="99">
        <f>COUNTIFS(通讯通路门店!$S:$S,$G996,通讯通路门店!$J:$J,"苹果体验店")</f>
        <v>0</v>
      </c>
      <c r="AE996" s="99">
        <f>COUNTIFS(通讯通路门店!$S:$S,$G996,通讯通路门店!$J:$J,"其他品牌专卖店")</f>
        <v>0</v>
      </c>
      <c r="AF996" s="99">
        <f>SUMIFS(通讯通路门店!$BI:$BI,通讯通路门店!$S:$S,$G996)</f>
        <v>0</v>
      </c>
      <c r="AG996" s="99">
        <f>SUMIFS(通讯通路门店!$BH:$BH,通讯通路门店!$S:$S,$G996)</f>
        <v>0</v>
      </c>
      <c r="AH996" s="99">
        <f t="shared" si="76"/>
        <v>0</v>
      </c>
      <c r="AI996" s="99">
        <f>SUMIFS(通讯通路门店!$BB:$BB,通讯通路门店!$S:$S,$G996)</f>
        <v>0</v>
      </c>
      <c r="AJ996" s="99">
        <f>SUMIFS(通讯通路门店!$BE:$BE,通讯通路门店!$S:$S,$G996)</f>
        <v>0</v>
      </c>
      <c r="AK996" s="99">
        <f>SUMIFS(通讯通路门店!$BG:$BG,通讯通路门店!$S:$S,$G996)</f>
        <v>0</v>
      </c>
      <c r="AL996" s="99">
        <f>SUMIFS(通讯通路门店!$BC:$BC,通讯通路门店!$S:$S,$G996)</f>
        <v>0</v>
      </c>
      <c r="AM996" s="99">
        <f>SUMIFS(通讯通路门店!$BD:$BD,通讯通路门店!$S:$S,$G996)</f>
        <v>0</v>
      </c>
      <c r="AN996" s="99">
        <f>SUMIFS(通讯通路门店!$BF:$BF,通讯通路门店!$S:$S,$G996)</f>
        <v>0</v>
      </c>
      <c r="AO996" s="99">
        <f t="shared" si="77"/>
        <v>0</v>
      </c>
      <c r="AP996" s="99">
        <f>SUMIFS(通讯通路门店!$K:$K,通讯通路门店!$S:$S,$G996)</f>
        <v>0</v>
      </c>
      <c r="AQ996" s="83"/>
      <c r="AR996" s="99">
        <f>SUMIFS(通讯通路门店!$T:$T,通讯通路门店!$S:$S,$G996)</f>
        <v>0</v>
      </c>
      <c r="AS996" s="99">
        <f>SUMIFS(通讯通路门店!$U:$U,通讯通路门店!$S:$S,$G996)</f>
        <v>0</v>
      </c>
      <c r="AT996" s="99">
        <f>SUMIFS(通讯通路门店!$V:$V,通讯通路门店!$S:$S,$G996)</f>
        <v>0</v>
      </c>
      <c r="AU996" s="99">
        <f>SUMIFS(通讯通路门店!$W:$W,通讯通路门店!$S:$S,$G996)</f>
        <v>0</v>
      </c>
      <c r="AV996" s="99">
        <f>SUMIFS(通讯通路门店!$Z:$Z,通讯通路门店!$S:$S,$G996)</f>
        <v>0</v>
      </c>
      <c r="AW996" s="99">
        <f>SUMIFS(通讯通路门店!$AB:$AB,通讯通路门店!$S:$S,$G996)</f>
        <v>0</v>
      </c>
      <c r="AX996" s="99">
        <f>SUMIFS(通讯通路门店!$X:$X,通讯通路门店!$S:$S,$G996)</f>
        <v>0</v>
      </c>
      <c r="AY996" s="99">
        <f>SUMIFS(通讯通路门店!$Y:$Y,通讯通路门店!$S:$S,$G996)</f>
        <v>0</v>
      </c>
      <c r="AZ996" s="99">
        <f>SUMIFS(通讯通路门店!$AA:$AA,通讯通路门店!$S:$S,$G996)</f>
        <v>0</v>
      </c>
      <c r="BA996" s="99">
        <f t="shared" si="78"/>
        <v>0</v>
      </c>
      <c r="BB996" s="99">
        <f t="shared" si="79"/>
        <v>0</v>
      </c>
      <c r="BC996" s="99">
        <f>SUMIFS(通讯通路门店!$W:$W,通讯通路门店!$S:$S,$G996,通讯通路门店!$J:$J,"荣耀体验店")+SUMIFS(通讯通路门店!$W:$W,通讯通路门店!$S:$S,$G996,通讯通路门店!$J:$J,"荣耀授权专卖店")</f>
        <v>0</v>
      </c>
      <c r="BD996" s="99">
        <f>SUMIFS(通讯通路门店!$Z:$Z,通讯通路门店!$S:$S,$G996,通讯通路门店!$J:$J,"VIVO体验店")</f>
        <v>0</v>
      </c>
      <c r="BE996" s="99">
        <f>SUMIFS(通讯通路门店!$AB:$AB,通讯通路门店!$S:$S,$G996,通讯通路门店!$J:$J,"OPPO体验店")</f>
        <v>0</v>
      </c>
      <c r="BF996" s="99">
        <f>SUMIFS(通讯通路门店!$X:$X,通讯通路门店!$S:$S,$G996,通讯通路门店!$J:$J,"华为授权体验店")+SUMIFS(通讯通路门店!$AA:$AA,通讯通路门店!$S:$S,$G996,通讯通路门店!$J:$J,"华为堡垒店")</f>
        <v>0</v>
      </c>
      <c r="BG996" s="99">
        <f>SUMIFS(通讯通路门店!$Y:$Y,通讯通路门店!$S:$S,$G996,通讯通路门店!$J:$J,"小米体验店")</f>
        <v>0</v>
      </c>
      <c r="BH996" s="99">
        <f>SUMIFS(通讯通路门店!$AA:$AA,通讯通路门店!$S:$S,$G996,通讯通路门店!$J:$J,"苹果体验店")</f>
        <v>0</v>
      </c>
      <c r="BI996" s="99">
        <f>SUMIFS(通讯通路门店!$K:$K,通讯通路门店!$S:$S,$G996,通讯通路门店!$J:$J,"其他品牌专卖店")</f>
        <v>0</v>
      </c>
      <c r="BJ996" s="99">
        <f>SUMIFS(通讯通路门店!$AC:$AC,通讯通路门店!$S:$S,$G996)</f>
        <v>0</v>
      </c>
      <c r="BK996" s="99">
        <f>SUMIFS(通讯通路门店!$AD:$AD,通讯通路门店!$S:$S,$G996)</f>
        <v>0</v>
      </c>
      <c r="BL996" s="99">
        <f>SUMIFS(通讯通路门店!$AE:$AE,通讯通路门店!$S:$S,$G996)</f>
        <v>0</v>
      </c>
      <c r="BM996" s="99">
        <f>SUMIFS(通讯通路门店!$AF:$AF,通讯通路门店!$S:$S,$G996)</f>
        <v>0</v>
      </c>
      <c r="BN996" s="99">
        <f>SUMIFS(通讯通路门店!$AG:$AG,通讯通路门店!$S:$S,$G996)</f>
        <v>0</v>
      </c>
      <c r="BO996" s="99">
        <f>SUMIFS(通讯通路门店!$AH:$AH,通讯通路门店!$S:$S,$G996)</f>
        <v>0</v>
      </c>
      <c r="BP996" s="99">
        <f>SUMIFS(通讯通路门店!$AI:$AI,通讯通路门店!$S:$S,$G996)</f>
        <v>0</v>
      </c>
      <c r="BQ996" s="83"/>
    </row>
    <row r="997" spans="1:69">
      <c r="A997" s="99" t="str">
        <f>IFERROR(_xlfn.XLOOKUP($G997,通讯通路门店!$S$4:$S$993931,通讯通路门店!$A$4:$A$993931,0,0),"")</f>
        <v>海南省</v>
      </c>
      <c r="B997" s="99" t="str">
        <f>IFERROR(_xlfn.XLOOKUP($G997,通讯通路门店!$S$4:$S$993931,通讯通路门店!$B$4:$B$993931,0,0),"")</f>
        <v>东方市</v>
      </c>
      <c r="C997" s="99" t="str">
        <f>IFERROR(_xlfn.XLOOKUP($G997,通讯通路门店!$S$4:$S$993931,通讯通路门店!$C$4:$C$993931,0,0),"")</f>
        <v>东方市</v>
      </c>
      <c r="D997" s="99" t="str">
        <f>IFERROR(_xlfn.XLOOKUP($G997,通讯通路门店!$S$4:$S$993931,通讯通路门店!$D$4:$D$993931,0,0),"")</f>
        <v>八所镇</v>
      </c>
      <c r="E997" s="83"/>
      <c r="F997" s="83"/>
      <c r="G997" s="101"/>
      <c r="H997" s="102">
        <f>IFERROR(_xlfn.XLOOKUP($G997,通讯通路门店!$S$4:$S$993931,通讯通路门店!$R$4:$R$993931,0,0),"")</f>
        <v>0</v>
      </c>
      <c r="I997" s="83"/>
      <c r="J997" s="83"/>
      <c r="K997" s="83"/>
      <c r="L997" s="83"/>
      <c r="M997" s="83"/>
      <c r="N997" s="83"/>
      <c r="O997" s="83"/>
      <c r="P997" s="83"/>
      <c r="Q997" s="83"/>
      <c r="R997" s="83"/>
      <c r="S997" s="83"/>
      <c r="T997" s="83"/>
      <c r="U997" s="99">
        <f>COUNTIF(通讯通路门店!$S:$S,$G997)</f>
        <v>0</v>
      </c>
      <c r="V997" s="99">
        <f>COUNTIFS(通讯通路门店!$S:$S,$G997,通讯通路门店!$J:$J,"综合卖场")</f>
        <v>0</v>
      </c>
      <c r="W997" s="99">
        <f>SUMIFS(通讯通路门店!$AJ:$AJ,通讯通路门店!$S:$S,通讯客户沙盘!$G997)</f>
        <v>0</v>
      </c>
      <c r="X997" s="99">
        <f t="shared" si="75"/>
        <v>0</v>
      </c>
      <c r="Y997" s="99">
        <f>COUNTIFS(通讯通路门店!$S:$S,$G997,通讯通路门店!$J:$J,"荣耀体验店")+COUNTIFS(通讯通路门店!$S:$S,$G997,通讯通路门店!$J:$J,"荣耀授权专卖店")</f>
        <v>0</v>
      </c>
      <c r="Z997" s="99">
        <f>COUNTIFS(通讯通路门店!$S:$S,$G997,通讯通路门店!$J:$J,"VIVO体验店")</f>
        <v>0</v>
      </c>
      <c r="AA997" s="99">
        <f>COUNTIFS(通讯通路门店!$S:$S,$G997,通讯通路门店!$J:$J,"OPPO体验店")</f>
        <v>0</v>
      </c>
      <c r="AB997" s="99">
        <f>COUNTIFS(通讯通路门店!$S:$S,$G997,通讯通路门店!$J:$J,"华为授权体验店")+COUNTIFS(通讯通路门店!$S:$S,$G997,通讯通路门店!$J:$J,"华为堡垒店")</f>
        <v>0</v>
      </c>
      <c r="AC997" s="99">
        <f>COUNTIFS(通讯通路门店!$S:$S,$G997,通讯通路门店!$J:$J,"小米体验店")</f>
        <v>0</v>
      </c>
      <c r="AD997" s="99">
        <f>COUNTIFS(通讯通路门店!$S:$S,$G997,通讯通路门店!$J:$J,"苹果体验店")</f>
        <v>0</v>
      </c>
      <c r="AE997" s="99">
        <f>COUNTIFS(通讯通路门店!$S:$S,$G997,通讯通路门店!$J:$J,"其他品牌专卖店")</f>
        <v>0</v>
      </c>
      <c r="AF997" s="99">
        <f>SUMIFS(通讯通路门店!$BI:$BI,通讯通路门店!$S:$S,$G997)</f>
        <v>0</v>
      </c>
      <c r="AG997" s="99">
        <f>SUMIFS(通讯通路门店!$BH:$BH,通讯通路门店!$S:$S,$G997)</f>
        <v>0</v>
      </c>
      <c r="AH997" s="99">
        <f t="shared" si="76"/>
        <v>0</v>
      </c>
      <c r="AI997" s="99">
        <f>SUMIFS(通讯通路门店!$BB:$BB,通讯通路门店!$S:$S,$G997)</f>
        <v>0</v>
      </c>
      <c r="AJ997" s="99">
        <f>SUMIFS(通讯通路门店!$BE:$BE,通讯通路门店!$S:$S,$G997)</f>
        <v>0</v>
      </c>
      <c r="AK997" s="99">
        <f>SUMIFS(通讯通路门店!$BG:$BG,通讯通路门店!$S:$S,$G997)</f>
        <v>0</v>
      </c>
      <c r="AL997" s="99">
        <f>SUMIFS(通讯通路门店!$BC:$BC,通讯通路门店!$S:$S,$G997)</f>
        <v>0</v>
      </c>
      <c r="AM997" s="99">
        <f>SUMIFS(通讯通路门店!$BD:$BD,通讯通路门店!$S:$S,$G997)</f>
        <v>0</v>
      </c>
      <c r="AN997" s="99">
        <f>SUMIFS(通讯通路门店!$BF:$BF,通讯通路门店!$S:$S,$G997)</f>
        <v>0</v>
      </c>
      <c r="AO997" s="99">
        <f t="shared" si="77"/>
        <v>0</v>
      </c>
      <c r="AP997" s="99">
        <f>SUMIFS(通讯通路门店!$K:$K,通讯通路门店!$S:$S,$G997)</f>
        <v>0</v>
      </c>
      <c r="AQ997" s="83"/>
      <c r="AR997" s="99">
        <f>SUMIFS(通讯通路门店!$T:$T,通讯通路门店!$S:$S,$G997)</f>
        <v>0</v>
      </c>
      <c r="AS997" s="99">
        <f>SUMIFS(通讯通路门店!$U:$U,通讯通路门店!$S:$S,$G997)</f>
        <v>0</v>
      </c>
      <c r="AT997" s="99">
        <f>SUMIFS(通讯通路门店!$V:$V,通讯通路门店!$S:$S,$G997)</f>
        <v>0</v>
      </c>
      <c r="AU997" s="99">
        <f>SUMIFS(通讯通路门店!$W:$W,通讯通路门店!$S:$S,$G997)</f>
        <v>0</v>
      </c>
      <c r="AV997" s="99">
        <f>SUMIFS(通讯通路门店!$Z:$Z,通讯通路门店!$S:$S,$G997)</f>
        <v>0</v>
      </c>
      <c r="AW997" s="99">
        <f>SUMIFS(通讯通路门店!$AB:$AB,通讯通路门店!$S:$S,$G997)</f>
        <v>0</v>
      </c>
      <c r="AX997" s="99">
        <f>SUMIFS(通讯通路门店!$X:$X,通讯通路门店!$S:$S,$G997)</f>
        <v>0</v>
      </c>
      <c r="AY997" s="99">
        <f>SUMIFS(通讯通路门店!$Y:$Y,通讯通路门店!$S:$S,$G997)</f>
        <v>0</v>
      </c>
      <c r="AZ997" s="99">
        <f>SUMIFS(通讯通路门店!$AA:$AA,通讯通路门店!$S:$S,$G997)</f>
        <v>0</v>
      </c>
      <c r="BA997" s="99">
        <f t="shared" si="78"/>
        <v>0</v>
      </c>
      <c r="BB997" s="99">
        <f t="shared" si="79"/>
        <v>0</v>
      </c>
      <c r="BC997" s="99">
        <f>SUMIFS(通讯通路门店!$W:$W,通讯通路门店!$S:$S,$G997,通讯通路门店!$J:$J,"荣耀体验店")+SUMIFS(通讯通路门店!$W:$W,通讯通路门店!$S:$S,$G997,通讯通路门店!$J:$J,"荣耀授权专卖店")</f>
        <v>0</v>
      </c>
      <c r="BD997" s="99">
        <f>SUMIFS(通讯通路门店!$Z:$Z,通讯通路门店!$S:$S,$G997,通讯通路门店!$J:$J,"VIVO体验店")</f>
        <v>0</v>
      </c>
      <c r="BE997" s="99">
        <f>SUMIFS(通讯通路门店!$AB:$AB,通讯通路门店!$S:$S,$G997,通讯通路门店!$J:$J,"OPPO体验店")</f>
        <v>0</v>
      </c>
      <c r="BF997" s="99">
        <f>SUMIFS(通讯通路门店!$X:$X,通讯通路门店!$S:$S,$G997,通讯通路门店!$J:$J,"华为授权体验店")+SUMIFS(通讯通路门店!$AA:$AA,通讯通路门店!$S:$S,$G997,通讯通路门店!$J:$J,"华为堡垒店")</f>
        <v>0</v>
      </c>
      <c r="BG997" s="99">
        <f>SUMIFS(通讯通路门店!$Y:$Y,通讯通路门店!$S:$S,$G997,通讯通路门店!$J:$J,"小米体验店")</f>
        <v>0</v>
      </c>
      <c r="BH997" s="99">
        <f>SUMIFS(通讯通路门店!$AA:$AA,通讯通路门店!$S:$S,$G997,通讯通路门店!$J:$J,"苹果体验店")</f>
        <v>0</v>
      </c>
      <c r="BI997" s="99">
        <f>SUMIFS(通讯通路门店!$K:$K,通讯通路门店!$S:$S,$G997,通讯通路门店!$J:$J,"其他品牌专卖店")</f>
        <v>0</v>
      </c>
      <c r="BJ997" s="99">
        <f>SUMIFS(通讯通路门店!$AC:$AC,通讯通路门店!$S:$S,$G997)</f>
        <v>0</v>
      </c>
      <c r="BK997" s="99">
        <f>SUMIFS(通讯通路门店!$AD:$AD,通讯通路门店!$S:$S,$G997)</f>
        <v>0</v>
      </c>
      <c r="BL997" s="99">
        <f>SUMIFS(通讯通路门店!$AE:$AE,通讯通路门店!$S:$S,$G997)</f>
        <v>0</v>
      </c>
      <c r="BM997" s="99">
        <f>SUMIFS(通讯通路门店!$AF:$AF,通讯通路门店!$S:$S,$G997)</f>
        <v>0</v>
      </c>
      <c r="BN997" s="99">
        <f>SUMIFS(通讯通路门店!$AG:$AG,通讯通路门店!$S:$S,$G997)</f>
        <v>0</v>
      </c>
      <c r="BO997" s="99">
        <f>SUMIFS(通讯通路门店!$AH:$AH,通讯通路门店!$S:$S,$G997)</f>
        <v>0</v>
      </c>
      <c r="BP997" s="99">
        <f>SUMIFS(通讯通路门店!$AI:$AI,通讯通路门店!$S:$S,$G997)</f>
        <v>0</v>
      </c>
      <c r="BQ997" s="83"/>
    </row>
    <row r="998" spans="1:69">
      <c r="A998" s="99" t="str">
        <f>IFERROR(_xlfn.XLOOKUP($G998,通讯通路门店!$S$4:$S$993931,通讯通路门店!$A$4:$A$993931,0,0),"")</f>
        <v>海南省</v>
      </c>
      <c r="B998" s="99" t="str">
        <f>IFERROR(_xlfn.XLOOKUP($G998,通讯通路门店!$S$4:$S$993931,通讯通路门店!$B$4:$B$993931,0,0),"")</f>
        <v>东方市</v>
      </c>
      <c r="C998" s="99" t="str">
        <f>IFERROR(_xlfn.XLOOKUP($G998,通讯通路门店!$S$4:$S$993931,通讯通路门店!$C$4:$C$993931,0,0),"")</f>
        <v>东方市</v>
      </c>
      <c r="D998" s="99" t="str">
        <f>IFERROR(_xlfn.XLOOKUP($G998,通讯通路门店!$S$4:$S$993931,通讯通路门店!$D$4:$D$993931,0,0),"")</f>
        <v>八所镇</v>
      </c>
      <c r="E998" s="83"/>
      <c r="F998" s="83"/>
      <c r="G998" s="101"/>
      <c r="H998" s="102">
        <f>IFERROR(_xlfn.XLOOKUP($G998,通讯通路门店!$S$4:$S$993931,通讯通路门店!$R$4:$R$993931,0,0),"")</f>
        <v>0</v>
      </c>
      <c r="I998" s="83"/>
      <c r="J998" s="83"/>
      <c r="K998" s="83"/>
      <c r="L998" s="83"/>
      <c r="M998" s="83"/>
      <c r="N998" s="83"/>
      <c r="O998" s="83"/>
      <c r="P998" s="83"/>
      <c r="Q998" s="83"/>
      <c r="R998" s="83"/>
      <c r="S998" s="83"/>
      <c r="T998" s="83"/>
      <c r="U998" s="99">
        <f>COUNTIF(通讯通路门店!$S:$S,$G998)</f>
        <v>0</v>
      </c>
      <c r="V998" s="99">
        <f>COUNTIFS(通讯通路门店!$S:$S,$G998,通讯通路门店!$J:$J,"综合卖场")</f>
        <v>0</v>
      </c>
      <c r="W998" s="99">
        <f>SUMIFS(通讯通路门店!$AJ:$AJ,通讯通路门店!$S:$S,通讯客户沙盘!$G998)</f>
        <v>0</v>
      </c>
      <c r="X998" s="99">
        <f t="shared" si="75"/>
        <v>0</v>
      </c>
      <c r="Y998" s="99">
        <f>COUNTIFS(通讯通路门店!$S:$S,$G998,通讯通路门店!$J:$J,"荣耀体验店")+COUNTIFS(通讯通路门店!$S:$S,$G998,通讯通路门店!$J:$J,"荣耀授权专卖店")</f>
        <v>0</v>
      </c>
      <c r="Z998" s="99">
        <f>COUNTIFS(通讯通路门店!$S:$S,$G998,通讯通路门店!$J:$J,"VIVO体验店")</f>
        <v>0</v>
      </c>
      <c r="AA998" s="99">
        <f>COUNTIFS(通讯通路门店!$S:$S,$G998,通讯通路门店!$J:$J,"OPPO体验店")</f>
        <v>0</v>
      </c>
      <c r="AB998" s="99">
        <f>COUNTIFS(通讯通路门店!$S:$S,$G998,通讯通路门店!$J:$J,"华为授权体验店")+COUNTIFS(通讯通路门店!$S:$S,$G998,通讯通路门店!$J:$J,"华为堡垒店")</f>
        <v>0</v>
      </c>
      <c r="AC998" s="99">
        <f>COUNTIFS(通讯通路门店!$S:$S,$G998,通讯通路门店!$J:$J,"小米体验店")</f>
        <v>0</v>
      </c>
      <c r="AD998" s="99">
        <f>COUNTIFS(通讯通路门店!$S:$S,$G998,通讯通路门店!$J:$J,"苹果体验店")</f>
        <v>0</v>
      </c>
      <c r="AE998" s="99">
        <f>COUNTIFS(通讯通路门店!$S:$S,$G998,通讯通路门店!$J:$J,"其他品牌专卖店")</f>
        <v>0</v>
      </c>
      <c r="AF998" s="99">
        <f>SUMIFS(通讯通路门店!$BI:$BI,通讯通路门店!$S:$S,$G998)</f>
        <v>0</v>
      </c>
      <c r="AG998" s="99">
        <f>SUMIFS(通讯通路门店!$BH:$BH,通讯通路门店!$S:$S,$G998)</f>
        <v>0</v>
      </c>
      <c r="AH998" s="99">
        <f t="shared" si="76"/>
        <v>0</v>
      </c>
      <c r="AI998" s="99">
        <f>SUMIFS(通讯通路门店!$BB:$BB,通讯通路门店!$S:$S,$G998)</f>
        <v>0</v>
      </c>
      <c r="AJ998" s="99">
        <f>SUMIFS(通讯通路门店!$BE:$BE,通讯通路门店!$S:$S,$G998)</f>
        <v>0</v>
      </c>
      <c r="AK998" s="99">
        <f>SUMIFS(通讯通路门店!$BG:$BG,通讯通路门店!$S:$S,$G998)</f>
        <v>0</v>
      </c>
      <c r="AL998" s="99">
        <f>SUMIFS(通讯通路门店!$BC:$BC,通讯通路门店!$S:$S,$G998)</f>
        <v>0</v>
      </c>
      <c r="AM998" s="99">
        <f>SUMIFS(通讯通路门店!$BD:$BD,通讯通路门店!$S:$S,$G998)</f>
        <v>0</v>
      </c>
      <c r="AN998" s="99">
        <f>SUMIFS(通讯通路门店!$BF:$BF,通讯通路门店!$S:$S,$G998)</f>
        <v>0</v>
      </c>
      <c r="AO998" s="99">
        <f t="shared" si="77"/>
        <v>0</v>
      </c>
      <c r="AP998" s="99">
        <f>SUMIFS(通讯通路门店!$K:$K,通讯通路门店!$S:$S,$G998)</f>
        <v>0</v>
      </c>
      <c r="AQ998" s="83"/>
      <c r="AR998" s="99">
        <f>SUMIFS(通讯通路门店!$T:$T,通讯通路门店!$S:$S,$G998)</f>
        <v>0</v>
      </c>
      <c r="AS998" s="99">
        <f>SUMIFS(通讯通路门店!$U:$U,通讯通路门店!$S:$S,$G998)</f>
        <v>0</v>
      </c>
      <c r="AT998" s="99">
        <f>SUMIFS(通讯通路门店!$V:$V,通讯通路门店!$S:$S,$G998)</f>
        <v>0</v>
      </c>
      <c r="AU998" s="99">
        <f>SUMIFS(通讯通路门店!$W:$W,通讯通路门店!$S:$S,$G998)</f>
        <v>0</v>
      </c>
      <c r="AV998" s="99">
        <f>SUMIFS(通讯通路门店!$Z:$Z,通讯通路门店!$S:$S,$G998)</f>
        <v>0</v>
      </c>
      <c r="AW998" s="99">
        <f>SUMIFS(通讯通路门店!$AB:$AB,通讯通路门店!$S:$S,$G998)</f>
        <v>0</v>
      </c>
      <c r="AX998" s="99">
        <f>SUMIFS(通讯通路门店!$X:$X,通讯通路门店!$S:$S,$G998)</f>
        <v>0</v>
      </c>
      <c r="AY998" s="99">
        <f>SUMIFS(通讯通路门店!$Y:$Y,通讯通路门店!$S:$S,$G998)</f>
        <v>0</v>
      </c>
      <c r="AZ998" s="99">
        <f>SUMIFS(通讯通路门店!$AA:$AA,通讯通路门店!$S:$S,$G998)</f>
        <v>0</v>
      </c>
      <c r="BA998" s="99">
        <f t="shared" si="78"/>
        <v>0</v>
      </c>
      <c r="BB998" s="99">
        <f t="shared" si="79"/>
        <v>0</v>
      </c>
      <c r="BC998" s="99">
        <f>SUMIFS(通讯通路门店!$W:$W,通讯通路门店!$S:$S,$G998,通讯通路门店!$J:$J,"荣耀体验店")+SUMIFS(通讯通路门店!$W:$W,通讯通路门店!$S:$S,$G998,通讯通路门店!$J:$J,"荣耀授权专卖店")</f>
        <v>0</v>
      </c>
      <c r="BD998" s="99">
        <f>SUMIFS(通讯通路门店!$Z:$Z,通讯通路门店!$S:$S,$G998,通讯通路门店!$J:$J,"VIVO体验店")</f>
        <v>0</v>
      </c>
      <c r="BE998" s="99">
        <f>SUMIFS(通讯通路门店!$AB:$AB,通讯通路门店!$S:$S,$G998,通讯通路门店!$J:$J,"OPPO体验店")</f>
        <v>0</v>
      </c>
      <c r="BF998" s="99">
        <f>SUMIFS(通讯通路门店!$X:$X,通讯通路门店!$S:$S,$G998,通讯通路门店!$J:$J,"华为授权体验店")+SUMIFS(通讯通路门店!$AA:$AA,通讯通路门店!$S:$S,$G998,通讯通路门店!$J:$J,"华为堡垒店")</f>
        <v>0</v>
      </c>
      <c r="BG998" s="99">
        <f>SUMIFS(通讯通路门店!$Y:$Y,通讯通路门店!$S:$S,$G998,通讯通路门店!$J:$J,"小米体验店")</f>
        <v>0</v>
      </c>
      <c r="BH998" s="99">
        <f>SUMIFS(通讯通路门店!$AA:$AA,通讯通路门店!$S:$S,$G998,通讯通路门店!$J:$J,"苹果体验店")</f>
        <v>0</v>
      </c>
      <c r="BI998" s="99">
        <f>SUMIFS(通讯通路门店!$K:$K,通讯通路门店!$S:$S,$G998,通讯通路门店!$J:$J,"其他品牌专卖店")</f>
        <v>0</v>
      </c>
      <c r="BJ998" s="99">
        <f>SUMIFS(通讯通路门店!$AC:$AC,通讯通路门店!$S:$S,$G998)</f>
        <v>0</v>
      </c>
      <c r="BK998" s="99">
        <f>SUMIFS(通讯通路门店!$AD:$AD,通讯通路门店!$S:$S,$G998)</f>
        <v>0</v>
      </c>
      <c r="BL998" s="99">
        <f>SUMIFS(通讯通路门店!$AE:$AE,通讯通路门店!$S:$S,$G998)</f>
        <v>0</v>
      </c>
      <c r="BM998" s="99">
        <f>SUMIFS(通讯通路门店!$AF:$AF,通讯通路门店!$S:$S,$G998)</f>
        <v>0</v>
      </c>
      <c r="BN998" s="99">
        <f>SUMIFS(通讯通路门店!$AG:$AG,通讯通路门店!$S:$S,$G998)</f>
        <v>0</v>
      </c>
      <c r="BO998" s="99">
        <f>SUMIFS(通讯通路门店!$AH:$AH,通讯通路门店!$S:$S,$G998)</f>
        <v>0</v>
      </c>
      <c r="BP998" s="99">
        <f>SUMIFS(通讯通路门店!$AI:$AI,通讯通路门店!$S:$S,$G998)</f>
        <v>0</v>
      </c>
      <c r="BQ998" s="83"/>
    </row>
    <row r="999" spans="1:69">
      <c r="A999" s="99" t="str">
        <f>IFERROR(_xlfn.XLOOKUP($G999,通讯通路门店!$S$4:$S$993931,通讯通路门店!$A$4:$A$993931,0,0),"")</f>
        <v>海南省</v>
      </c>
      <c r="B999" s="99" t="str">
        <f>IFERROR(_xlfn.XLOOKUP($G999,通讯通路门店!$S$4:$S$993931,通讯通路门店!$B$4:$B$993931,0,0),"")</f>
        <v>东方市</v>
      </c>
      <c r="C999" s="99" t="str">
        <f>IFERROR(_xlfn.XLOOKUP($G999,通讯通路门店!$S$4:$S$993931,通讯通路门店!$C$4:$C$993931,0,0),"")</f>
        <v>东方市</v>
      </c>
      <c r="D999" s="99" t="str">
        <f>IFERROR(_xlfn.XLOOKUP($G999,通讯通路门店!$S$4:$S$993931,通讯通路门店!$D$4:$D$993931,0,0),"")</f>
        <v>八所镇</v>
      </c>
      <c r="E999" s="83"/>
      <c r="F999" s="83"/>
      <c r="G999" s="101"/>
      <c r="H999" s="102">
        <f>IFERROR(_xlfn.XLOOKUP($G999,通讯通路门店!$S$4:$S$993931,通讯通路门店!$R$4:$R$993931,0,0),"")</f>
        <v>0</v>
      </c>
      <c r="I999" s="83"/>
      <c r="J999" s="83"/>
      <c r="K999" s="83"/>
      <c r="L999" s="83"/>
      <c r="M999" s="83"/>
      <c r="N999" s="83"/>
      <c r="O999" s="83"/>
      <c r="P999" s="83"/>
      <c r="Q999" s="83"/>
      <c r="R999" s="83"/>
      <c r="S999" s="83"/>
      <c r="T999" s="83"/>
      <c r="U999" s="99">
        <f>COUNTIF(通讯通路门店!$S:$S,$G999)</f>
        <v>0</v>
      </c>
      <c r="V999" s="99">
        <f>COUNTIFS(通讯通路门店!$S:$S,$G999,通讯通路门店!$J:$J,"综合卖场")</f>
        <v>0</v>
      </c>
      <c r="W999" s="99">
        <f>SUMIFS(通讯通路门店!$AJ:$AJ,通讯通路门店!$S:$S,通讯客户沙盘!$G999)</f>
        <v>0</v>
      </c>
      <c r="X999" s="99">
        <f t="shared" si="75"/>
        <v>0</v>
      </c>
      <c r="Y999" s="99">
        <f>COUNTIFS(通讯通路门店!$S:$S,$G999,通讯通路门店!$J:$J,"荣耀体验店")+COUNTIFS(通讯通路门店!$S:$S,$G999,通讯通路门店!$J:$J,"荣耀授权专卖店")</f>
        <v>0</v>
      </c>
      <c r="Z999" s="99">
        <f>COUNTIFS(通讯通路门店!$S:$S,$G999,通讯通路门店!$J:$J,"VIVO体验店")</f>
        <v>0</v>
      </c>
      <c r="AA999" s="99">
        <f>COUNTIFS(通讯通路门店!$S:$S,$G999,通讯通路门店!$J:$J,"OPPO体验店")</f>
        <v>0</v>
      </c>
      <c r="AB999" s="99">
        <f>COUNTIFS(通讯通路门店!$S:$S,$G999,通讯通路门店!$J:$J,"华为授权体验店")+COUNTIFS(通讯通路门店!$S:$S,$G999,通讯通路门店!$J:$J,"华为堡垒店")</f>
        <v>0</v>
      </c>
      <c r="AC999" s="99">
        <f>COUNTIFS(通讯通路门店!$S:$S,$G999,通讯通路门店!$J:$J,"小米体验店")</f>
        <v>0</v>
      </c>
      <c r="AD999" s="99">
        <f>COUNTIFS(通讯通路门店!$S:$S,$G999,通讯通路门店!$J:$J,"苹果体验店")</f>
        <v>0</v>
      </c>
      <c r="AE999" s="99">
        <f>COUNTIFS(通讯通路门店!$S:$S,$G999,通讯通路门店!$J:$J,"其他品牌专卖店")</f>
        <v>0</v>
      </c>
      <c r="AF999" s="99">
        <f>SUMIFS(通讯通路门店!$BI:$BI,通讯通路门店!$S:$S,$G999)</f>
        <v>0</v>
      </c>
      <c r="AG999" s="99">
        <f>SUMIFS(通讯通路门店!$BH:$BH,通讯通路门店!$S:$S,$G999)</f>
        <v>0</v>
      </c>
      <c r="AH999" s="99">
        <f t="shared" si="76"/>
        <v>0</v>
      </c>
      <c r="AI999" s="99">
        <f>SUMIFS(通讯通路门店!$BB:$BB,通讯通路门店!$S:$S,$G999)</f>
        <v>0</v>
      </c>
      <c r="AJ999" s="99">
        <f>SUMIFS(通讯通路门店!$BE:$BE,通讯通路门店!$S:$S,$G999)</f>
        <v>0</v>
      </c>
      <c r="AK999" s="99">
        <f>SUMIFS(通讯通路门店!$BG:$BG,通讯通路门店!$S:$S,$G999)</f>
        <v>0</v>
      </c>
      <c r="AL999" s="99">
        <f>SUMIFS(通讯通路门店!$BC:$BC,通讯通路门店!$S:$S,$G999)</f>
        <v>0</v>
      </c>
      <c r="AM999" s="99">
        <f>SUMIFS(通讯通路门店!$BD:$BD,通讯通路门店!$S:$S,$G999)</f>
        <v>0</v>
      </c>
      <c r="AN999" s="99">
        <f>SUMIFS(通讯通路门店!$BF:$BF,通讯通路门店!$S:$S,$G999)</f>
        <v>0</v>
      </c>
      <c r="AO999" s="99">
        <f t="shared" si="77"/>
        <v>0</v>
      </c>
      <c r="AP999" s="99">
        <f>SUMIFS(通讯通路门店!$K:$K,通讯通路门店!$S:$S,$G999)</f>
        <v>0</v>
      </c>
      <c r="AQ999" s="83"/>
      <c r="AR999" s="99">
        <f>SUMIFS(通讯通路门店!$T:$T,通讯通路门店!$S:$S,$G999)</f>
        <v>0</v>
      </c>
      <c r="AS999" s="99">
        <f>SUMIFS(通讯通路门店!$U:$U,通讯通路门店!$S:$S,$G999)</f>
        <v>0</v>
      </c>
      <c r="AT999" s="99">
        <f>SUMIFS(通讯通路门店!$V:$V,通讯通路门店!$S:$S,$G999)</f>
        <v>0</v>
      </c>
      <c r="AU999" s="99">
        <f>SUMIFS(通讯通路门店!$W:$W,通讯通路门店!$S:$S,$G999)</f>
        <v>0</v>
      </c>
      <c r="AV999" s="99">
        <f>SUMIFS(通讯通路门店!$Z:$Z,通讯通路门店!$S:$S,$G999)</f>
        <v>0</v>
      </c>
      <c r="AW999" s="99">
        <f>SUMIFS(通讯通路门店!$AB:$AB,通讯通路门店!$S:$S,$G999)</f>
        <v>0</v>
      </c>
      <c r="AX999" s="99">
        <f>SUMIFS(通讯通路门店!$X:$X,通讯通路门店!$S:$S,$G999)</f>
        <v>0</v>
      </c>
      <c r="AY999" s="99">
        <f>SUMIFS(通讯通路门店!$Y:$Y,通讯通路门店!$S:$S,$G999)</f>
        <v>0</v>
      </c>
      <c r="AZ999" s="99">
        <f>SUMIFS(通讯通路门店!$AA:$AA,通讯通路门店!$S:$S,$G999)</f>
        <v>0</v>
      </c>
      <c r="BA999" s="99">
        <f t="shared" si="78"/>
        <v>0</v>
      </c>
      <c r="BB999" s="99">
        <f t="shared" si="79"/>
        <v>0</v>
      </c>
      <c r="BC999" s="99">
        <f>SUMIFS(通讯通路门店!$W:$W,通讯通路门店!$S:$S,$G999,通讯通路门店!$J:$J,"荣耀体验店")+SUMIFS(通讯通路门店!$W:$W,通讯通路门店!$S:$S,$G999,通讯通路门店!$J:$J,"荣耀授权专卖店")</f>
        <v>0</v>
      </c>
      <c r="BD999" s="99">
        <f>SUMIFS(通讯通路门店!$Z:$Z,通讯通路门店!$S:$S,$G999,通讯通路门店!$J:$J,"VIVO体验店")</f>
        <v>0</v>
      </c>
      <c r="BE999" s="99">
        <f>SUMIFS(通讯通路门店!$AB:$AB,通讯通路门店!$S:$S,$G999,通讯通路门店!$J:$J,"OPPO体验店")</f>
        <v>0</v>
      </c>
      <c r="BF999" s="99">
        <f>SUMIFS(通讯通路门店!$X:$X,通讯通路门店!$S:$S,$G999,通讯通路门店!$J:$J,"华为授权体验店")+SUMIFS(通讯通路门店!$AA:$AA,通讯通路门店!$S:$S,$G999,通讯通路门店!$J:$J,"华为堡垒店")</f>
        <v>0</v>
      </c>
      <c r="BG999" s="99">
        <f>SUMIFS(通讯通路门店!$Y:$Y,通讯通路门店!$S:$S,$G999,通讯通路门店!$J:$J,"小米体验店")</f>
        <v>0</v>
      </c>
      <c r="BH999" s="99">
        <f>SUMIFS(通讯通路门店!$AA:$AA,通讯通路门店!$S:$S,$G999,通讯通路门店!$J:$J,"苹果体验店")</f>
        <v>0</v>
      </c>
      <c r="BI999" s="99">
        <f>SUMIFS(通讯通路门店!$K:$K,通讯通路门店!$S:$S,$G999,通讯通路门店!$J:$J,"其他品牌专卖店")</f>
        <v>0</v>
      </c>
      <c r="BJ999" s="99">
        <f>SUMIFS(通讯通路门店!$AC:$AC,通讯通路门店!$S:$S,$G999)</f>
        <v>0</v>
      </c>
      <c r="BK999" s="99">
        <f>SUMIFS(通讯通路门店!$AD:$AD,通讯通路门店!$S:$S,$G999)</f>
        <v>0</v>
      </c>
      <c r="BL999" s="99">
        <f>SUMIFS(通讯通路门店!$AE:$AE,通讯通路门店!$S:$S,$G999)</f>
        <v>0</v>
      </c>
      <c r="BM999" s="99">
        <f>SUMIFS(通讯通路门店!$AF:$AF,通讯通路门店!$S:$S,$G999)</f>
        <v>0</v>
      </c>
      <c r="BN999" s="99">
        <f>SUMIFS(通讯通路门店!$AG:$AG,通讯通路门店!$S:$S,$G999)</f>
        <v>0</v>
      </c>
      <c r="BO999" s="99">
        <f>SUMIFS(通讯通路门店!$AH:$AH,通讯通路门店!$S:$S,$G999)</f>
        <v>0</v>
      </c>
      <c r="BP999" s="99">
        <f>SUMIFS(通讯通路门店!$AI:$AI,通讯通路门店!$S:$S,$G999)</f>
        <v>0</v>
      </c>
      <c r="BQ999" s="83"/>
    </row>
    <row r="1000" spans="1:69">
      <c r="A1000" s="99" t="str">
        <f>IFERROR(_xlfn.XLOOKUP($G1000,通讯通路门店!$S$4:$S$993931,通讯通路门店!$A$4:$A$993931,0,0),"")</f>
        <v>海南省</v>
      </c>
      <c r="B1000" s="99" t="str">
        <f>IFERROR(_xlfn.XLOOKUP($G1000,通讯通路门店!$S$4:$S$993931,通讯通路门店!$B$4:$B$993931,0,0),"")</f>
        <v>东方市</v>
      </c>
      <c r="C1000" s="99" t="str">
        <f>IFERROR(_xlfn.XLOOKUP($G1000,通讯通路门店!$S$4:$S$993931,通讯通路门店!$C$4:$C$993931,0,0),"")</f>
        <v>东方市</v>
      </c>
      <c r="D1000" s="99" t="str">
        <f>IFERROR(_xlfn.XLOOKUP($G1000,通讯通路门店!$S$4:$S$993931,通讯通路门店!$D$4:$D$993931,0,0),"")</f>
        <v>八所镇</v>
      </c>
      <c r="E1000" s="83"/>
      <c r="F1000" s="83"/>
      <c r="G1000" s="101"/>
      <c r="H1000" s="102">
        <f>IFERROR(_xlfn.XLOOKUP($G1000,通讯通路门店!$S$4:$S$993931,通讯通路门店!$R$4:$R$993931,0,0),"")</f>
        <v>0</v>
      </c>
      <c r="I1000" s="83"/>
      <c r="J1000" s="83"/>
      <c r="K1000" s="83"/>
      <c r="L1000" s="83"/>
      <c r="M1000" s="83"/>
      <c r="N1000" s="83"/>
      <c r="O1000" s="83"/>
      <c r="P1000" s="83"/>
      <c r="Q1000" s="83"/>
      <c r="R1000" s="83"/>
      <c r="S1000" s="83"/>
      <c r="T1000" s="83"/>
      <c r="U1000" s="99">
        <f>COUNTIF(通讯通路门店!$S:$S,$G1000)</f>
        <v>0</v>
      </c>
      <c r="V1000" s="99">
        <f>COUNTIFS(通讯通路门店!$S:$S,$G1000,通讯通路门店!$J:$J,"综合卖场")</f>
        <v>0</v>
      </c>
      <c r="W1000" s="99">
        <f>SUMIFS(通讯通路门店!$AJ:$AJ,通讯通路门店!$S:$S,通讯客户沙盘!$G1000)</f>
        <v>0</v>
      </c>
      <c r="X1000" s="99">
        <f t="shared" si="75"/>
        <v>0</v>
      </c>
      <c r="Y1000" s="99">
        <f>COUNTIFS(通讯通路门店!$S:$S,$G1000,通讯通路门店!$J:$J,"荣耀体验店")+COUNTIFS(通讯通路门店!$S:$S,$G1000,通讯通路门店!$J:$J,"荣耀授权专卖店")</f>
        <v>0</v>
      </c>
      <c r="Z1000" s="99">
        <f>COUNTIFS(通讯通路门店!$S:$S,$G1000,通讯通路门店!$J:$J,"VIVO体验店")</f>
        <v>0</v>
      </c>
      <c r="AA1000" s="99">
        <f>COUNTIFS(通讯通路门店!$S:$S,$G1000,通讯通路门店!$J:$J,"OPPO体验店")</f>
        <v>0</v>
      </c>
      <c r="AB1000" s="99">
        <f>COUNTIFS(通讯通路门店!$S:$S,$G1000,通讯通路门店!$J:$J,"华为授权体验店")+COUNTIFS(通讯通路门店!$S:$S,$G1000,通讯通路门店!$J:$J,"华为堡垒店")</f>
        <v>0</v>
      </c>
      <c r="AC1000" s="99">
        <f>COUNTIFS(通讯通路门店!$S:$S,$G1000,通讯通路门店!$J:$J,"小米体验店")</f>
        <v>0</v>
      </c>
      <c r="AD1000" s="99">
        <f>COUNTIFS(通讯通路门店!$S:$S,$G1000,通讯通路门店!$J:$J,"苹果体验店")</f>
        <v>0</v>
      </c>
      <c r="AE1000" s="99">
        <f>COUNTIFS(通讯通路门店!$S:$S,$G1000,通讯通路门店!$J:$J,"其他品牌专卖店")</f>
        <v>0</v>
      </c>
      <c r="AF1000" s="99">
        <f>SUMIFS(通讯通路门店!$BI:$BI,通讯通路门店!$S:$S,$G1000)</f>
        <v>0</v>
      </c>
      <c r="AG1000" s="99">
        <f>SUMIFS(通讯通路门店!$BH:$BH,通讯通路门店!$S:$S,$G1000)</f>
        <v>0</v>
      </c>
      <c r="AH1000" s="99">
        <f t="shared" si="76"/>
        <v>0</v>
      </c>
      <c r="AI1000" s="99">
        <f>SUMIFS(通讯通路门店!$BB:$BB,通讯通路门店!$S:$S,$G1000)</f>
        <v>0</v>
      </c>
      <c r="AJ1000" s="99">
        <f>SUMIFS(通讯通路门店!$BE:$BE,通讯通路门店!$S:$S,$G1000)</f>
        <v>0</v>
      </c>
      <c r="AK1000" s="99">
        <f>SUMIFS(通讯通路门店!$BG:$BG,通讯通路门店!$S:$S,$G1000)</f>
        <v>0</v>
      </c>
      <c r="AL1000" s="99">
        <f>SUMIFS(通讯通路门店!$BC:$BC,通讯通路门店!$S:$S,$G1000)</f>
        <v>0</v>
      </c>
      <c r="AM1000" s="99">
        <f>SUMIFS(通讯通路门店!$BD:$BD,通讯通路门店!$S:$S,$G1000)</f>
        <v>0</v>
      </c>
      <c r="AN1000" s="99">
        <f>SUMIFS(通讯通路门店!$BF:$BF,通讯通路门店!$S:$S,$G1000)</f>
        <v>0</v>
      </c>
      <c r="AO1000" s="99">
        <f t="shared" si="77"/>
        <v>0</v>
      </c>
      <c r="AP1000" s="99">
        <f>SUMIFS(通讯通路门店!$K:$K,通讯通路门店!$S:$S,$G1000)</f>
        <v>0</v>
      </c>
      <c r="AQ1000" s="83"/>
      <c r="AR1000" s="99">
        <f>SUMIFS(通讯通路门店!$T:$T,通讯通路门店!$S:$S,$G1000)</f>
        <v>0</v>
      </c>
      <c r="AS1000" s="99">
        <f>SUMIFS(通讯通路门店!$U:$U,通讯通路门店!$S:$S,$G1000)</f>
        <v>0</v>
      </c>
      <c r="AT1000" s="99">
        <f>SUMIFS(通讯通路门店!$V:$V,通讯通路门店!$S:$S,$G1000)</f>
        <v>0</v>
      </c>
      <c r="AU1000" s="99">
        <f>SUMIFS(通讯通路门店!$W:$W,通讯通路门店!$S:$S,$G1000)</f>
        <v>0</v>
      </c>
      <c r="AV1000" s="99">
        <f>SUMIFS(通讯通路门店!$Z:$Z,通讯通路门店!$S:$S,$G1000)</f>
        <v>0</v>
      </c>
      <c r="AW1000" s="99">
        <f>SUMIFS(通讯通路门店!$AB:$AB,通讯通路门店!$S:$S,$G1000)</f>
        <v>0</v>
      </c>
      <c r="AX1000" s="99">
        <f>SUMIFS(通讯通路门店!$X:$X,通讯通路门店!$S:$S,$G1000)</f>
        <v>0</v>
      </c>
      <c r="AY1000" s="99">
        <f>SUMIFS(通讯通路门店!$Y:$Y,通讯通路门店!$S:$S,$G1000)</f>
        <v>0</v>
      </c>
      <c r="AZ1000" s="99">
        <f>SUMIFS(通讯通路门店!$AA:$AA,通讯通路门店!$S:$S,$G1000)</f>
        <v>0</v>
      </c>
      <c r="BA1000" s="99">
        <f t="shared" si="78"/>
        <v>0</v>
      </c>
      <c r="BB1000" s="99">
        <f t="shared" si="79"/>
        <v>0</v>
      </c>
      <c r="BC1000" s="99">
        <f>SUMIFS(通讯通路门店!$W:$W,通讯通路门店!$S:$S,$G1000,通讯通路门店!$J:$J,"荣耀体验店")+SUMIFS(通讯通路门店!$W:$W,通讯通路门店!$S:$S,$G1000,通讯通路门店!$J:$J,"荣耀授权专卖店")</f>
        <v>0</v>
      </c>
      <c r="BD1000" s="99">
        <f>SUMIFS(通讯通路门店!$Z:$Z,通讯通路门店!$S:$S,$G1000,通讯通路门店!$J:$J,"VIVO体验店")</f>
        <v>0</v>
      </c>
      <c r="BE1000" s="99">
        <f>SUMIFS(通讯通路门店!$AB:$AB,通讯通路门店!$S:$S,$G1000,通讯通路门店!$J:$J,"OPPO体验店")</f>
        <v>0</v>
      </c>
      <c r="BF1000" s="99">
        <f>SUMIFS(通讯通路门店!$X:$X,通讯通路门店!$S:$S,$G1000,通讯通路门店!$J:$J,"华为授权体验店")+SUMIFS(通讯通路门店!$AA:$AA,通讯通路门店!$S:$S,$G1000,通讯通路门店!$J:$J,"华为堡垒店")</f>
        <v>0</v>
      </c>
      <c r="BG1000" s="99">
        <f>SUMIFS(通讯通路门店!$Y:$Y,通讯通路门店!$S:$S,$G1000,通讯通路门店!$J:$J,"小米体验店")</f>
        <v>0</v>
      </c>
      <c r="BH1000" s="99">
        <f>SUMIFS(通讯通路门店!$AA:$AA,通讯通路门店!$S:$S,$G1000,通讯通路门店!$J:$J,"苹果体验店")</f>
        <v>0</v>
      </c>
      <c r="BI1000" s="99">
        <f>SUMIFS(通讯通路门店!$K:$K,通讯通路门店!$S:$S,$G1000,通讯通路门店!$J:$J,"其他品牌专卖店")</f>
        <v>0</v>
      </c>
      <c r="BJ1000" s="99">
        <f>SUMIFS(通讯通路门店!$AC:$AC,通讯通路门店!$S:$S,$G1000)</f>
        <v>0</v>
      </c>
      <c r="BK1000" s="99">
        <f>SUMIFS(通讯通路门店!$AD:$AD,通讯通路门店!$S:$S,$G1000)</f>
        <v>0</v>
      </c>
      <c r="BL1000" s="99">
        <f>SUMIFS(通讯通路门店!$AE:$AE,通讯通路门店!$S:$S,$G1000)</f>
        <v>0</v>
      </c>
      <c r="BM1000" s="99">
        <f>SUMIFS(通讯通路门店!$AF:$AF,通讯通路门店!$S:$S,$G1000)</f>
        <v>0</v>
      </c>
      <c r="BN1000" s="99">
        <f>SUMIFS(通讯通路门店!$AG:$AG,通讯通路门店!$S:$S,$G1000)</f>
        <v>0</v>
      </c>
      <c r="BO1000" s="99">
        <f>SUMIFS(通讯通路门店!$AH:$AH,通讯通路门店!$S:$S,$G1000)</f>
        <v>0</v>
      </c>
      <c r="BP1000" s="99">
        <f>SUMIFS(通讯通路门店!$AI:$AI,通讯通路门店!$S:$S,$G1000)</f>
        <v>0</v>
      </c>
      <c r="BQ1000" s="83"/>
    </row>
    <row r="1001" spans="1:69">
      <c r="A1001" s="99" t="str">
        <f>IFERROR(_xlfn.XLOOKUP($G1001,通讯通路门店!$S$4:$S$993931,通讯通路门店!$A$4:$A$993931,0,0),"")</f>
        <v>海南省</v>
      </c>
      <c r="B1001" s="99" t="str">
        <f>IFERROR(_xlfn.XLOOKUP($G1001,通讯通路门店!$S$4:$S$993931,通讯通路门店!$B$4:$B$993931,0,0),"")</f>
        <v>东方市</v>
      </c>
      <c r="C1001" s="99" t="str">
        <f>IFERROR(_xlfn.XLOOKUP($G1001,通讯通路门店!$S$4:$S$993931,通讯通路门店!$C$4:$C$993931,0,0),"")</f>
        <v>东方市</v>
      </c>
      <c r="D1001" s="99" t="str">
        <f>IFERROR(_xlfn.XLOOKUP($G1001,通讯通路门店!$S$4:$S$993931,通讯通路门店!$D$4:$D$993931,0,0),"")</f>
        <v>八所镇</v>
      </c>
      <c r="E1001" s="83"/>
      <c r="F1001" s="83"/>
      <c r="G1001" s="101"/>
      <c r="H1001" s="102">
        <f>IFERROR(_xlfn.XLOOKUP($G1001,通讯通路门店!$S$4:$S$993931,通讯通路门店!$R$4:$R$993931,0,0),"")</f>
        <v>0</v>
      </c>
      <c r="I1001" s="83"/>
      <c r="J1001" s="83"/>
      <c r="K1001" s="83"/>
      <c r="L1001" s="83"/>
      <c r="M1001" s="83"/>
      <c r="N1001" s="83"/>
      <c r="O1001" s="83"/>
      <c r="P1001" s="83"/>
      <c r="Q1001" s="83"/>
      <c r="R1001" s="83"/>
      <c r="S1001" s="83"/>
      <c r="T1001" s="83"/>
      <c r="U1001" s="99">
        <f>COUNTIF(通讯通路门店!$S:$S,$G1001)</f>
        <v>0</v>
      </c>
      <c r="V1001" s="99">
        <f>COUNTIFS(通讯通路门店!$S:$S,$G1001,通讯通路门店!$J:$J,"综合卖场")</f>
        <v>0</v>
      </c>
      <c r="W1001" s="99">
        <f>SUMIFS(通讯通路门店!$AJ:$AJ,通讯通路门店!$S:$S,通讯客户沙盘!$G1001)</f>
        <v>0</v>
      </c>
      <c r="X1001" s="99">
        <f t="shared" si="75"/>
        <v>0</v>
      </c>
      <c r="Y1001" s="99">
        <f>COUNTIFS(通讯通路门店!$S:$S,$G1001,通讯通路门店!$J:$J,"荣耀体验店")+COUNTIFS(通讯通路门店!$S:$S,$G1001,通讯通路门店!$J:$J,"荣耀授权专卖店")</f>
        <v>0</v>
      </c>
      <c r="Z1001" s="99">
        <f>COUNTIFS(通讯通路门店!$S:$S,$G1001,通讯通路门店!$J:$J,"VIVO体验店")</f>
        <v>0</v>
      </c>
      <c r="AA1001" s="99">
        <f>COUNTIFS(通讯通路门店!$S:$S,$G1001,通讯通路门店!$J:$J,"OPPO体验店")</f>
        <v>0</v>
      </c>
      <c r="AB1001" s="99">
        <f>COUNTIFS(通讯通路门店!$S:$S,$G1001,通讯通路门店!$J:$J,"华为授权体验店")+COUNTIFS(通讯通路门店!$S:$S,$G1001,通讯通路门店!$J:$J,"华为堡垒店")</f>
        <v>0</v>
      </c>
      <c r="AC1001" s="99">
        <f>COUNTIFS(通讯通路门店!$S:$S,$G1001,通讯通路门店!$J:$J,"小米体验店")</f>
        <v>0</v>
      </c>
      <c r="AD1001" s="99">
        <f>COUNTIFS(通讯通路门店!$S:$S,$G1001,通讯通路门店!$J:$J,"苹果体验店")</f>
        <v>0</v>
      </c>
      <c r="AE1001" s="99">
        <f>COUNTIFS(通讯通路门店!$S:$S,$G1001,通讯通路门店!$J:$J,"其他品牌专卖店")</f>
        <v>0</v>
      </c>
      <c r="AF1001" s="99">
        <f>SUMIFS(通讯通路门店!$BI:$BI,通讯通路门店!$S:$S,$G1001)</f>
        <v>0</v>
      </c>
      <c r="AG1001" s="99">
        <f>SUMIFS(通讯通路门店!$BH:$BH,通讯通路门店!$S:$S,$G1001)</f>
        <v>0</v>
      </c>
      <c r="AH1001" s="99">
        <f t="shared" si="76"/>
        <v>0</v>
      </c>
      <c r="AI1001" s="99">
        <f>SUMIFS(通讯通路门店!$BB:$BB,通讯通路门店!$S:$S,$G1001)</f>
        <v>0</v>
      </c>
      <c r="AJ1001" s="99">
        <f>SUMIFS(通讯通路门店!$BE:$BE,通讯通路门店!$S:$S,$G1001)</f>
        <v>0</v>
      </c>
      <c r="AK1001" s="99">
        <f>SUMIFS(通讯通路门店!$BG:$BG,通讯通路门店!$S:$S,$G1001)</f>
        <v>0</v>
      </c>
      <c r="AL1001" s="99">
        <f>SUMIFS(通讯通路门店!$BC:$BC,通讯通路门店!$S:$S,$G1001)</f>
        <v>0</v>
      </c>
      <c r="AM1001" s="99">
        <f>SUMIFS(通讯通路门店!$BD:$BD,通讯通路门店!$S:$S,$G1001)</f>
        <v>0</v>
      </c>
      <c r="AN1001" s="99">
        <f>SUMIFS(通讯通路门店!$BF:$BF,通讯通路门店!$S:$S,$G1001)</f>
        <v>0</v>
      </c>
      <c r="AO1001" s="99">
        <f t="shared" si="77"/>
        <v>0</v>
      </c>
      <c r="AP1001" s="99">
        <f>SUMIFS(通讯通路门店!$K:$K,通讯通路门店!$S:$S,$G1001)</f>
        <v>0</v>
      </c>
      <c r="AQ1001" s="83"/>
      <c r="AR1001" s="99">
        <f>SUMIFS(通讯通路门店!$T:$T,通讯通路门店!$S:$S,$G1001)</f>
        <v>0</v>
      </c>
      <c r="AS1001" s="99">
        <f>SUMIFS(通讯通路门店!$U:$U,通讯通路门店!$S:$S,$G1001)</f>
        <v>0</v>
      </c>
      <c r="AT1001" s="99">
        <f>SUMIFS(通讯通路门店!$V:$V,通讯通路门店!$S:$S,$G1001)</f>
        <v>0</v>
      </c>
      <c r="AU1001" s="99">
        <f>SUMIFS(通讯通路门店!$W:$W,通讯通路门店!$S:$S,$G1001)</f>
        <v>0</v>
      </c>
      <c r="AV1001" s="99">
        <f>SUMIFS(通讯通路门店!$Z:$Z,通讯通路门店!$S:$S,$G1001)</f>
        <v>0</v>
      </c>
      <c r="AW1001" s="99">
        <f>SUMIFS(通讯通路门店!$AB:$AB,通讯通路门店!$S:$S,$G1001)</f>
        <v>0</v>
      </c>
      <c r="AX1001" s="99">
        <f>SUMIFS(通讯通路门店!$X:$X,通讯通路门店!$S:$S,$G1001)</f>
        <v>0</v>
      </c>
      <c r="AY1001" s="99">
        <f>SUMIFS(通讯通路门店!$Y:$Y,通讯通路门店!$S:$S,$G1001)</f>
        <v>0</v>
      </c>
      <c r="AZ1001" s="99">
        <f>SUMIFS(通讯通路门店!$AA:$AA,通讯通路门店!$S:$S,$G1001)</f>
        <v>0</v>
      </c>
      <c r="BA1001" s="99">
        <f t="shared" si="78"/>
        <v>0</v>
      </c>
      <c r="BB1001" s="99">
        <f t="shared" si="79"/>
        <v>0</v>
      </c>
      <c r="BC1001" s="99">
        <f>SUMIFS(通讯通路门店!$W:$W,通讯通路门店!$S:$S,$G1001,通讯通路门店!$J:$J,"荣耀体验店")+SUMIFS(通讯通路门店!$W:$W,通讯通路门店!$S:$S,$G1001,通讯通路门店!$J:$J,"荣耀授权专卖店")</f>
        <v>0</v>
      </c>
      <c r="BD1001" s="99">
        <f>SUMIFS(通讯通路门店!$Z:$Z,通讯通路门店!$S:$S,$G1001,通讯通路门店!$J:$J,"VIVO体验店")</f>
        <v>0</v>
      </c>
      <c r="BE1001" s="99">
        <f>SUMIFS(通讯通路门店!$AB:$AB,通讯通路门店!$S:$S,$G1001,通讯通路门店!$J:$J,"OPPO体验店")</f>
        <v>0</v>
      </c>
      <c r="BF1001" s="99">
        <f>SUMIFS(通讯通路门店!$X:$X,通讯通路门店!$S:$S,$G1001,通讯通路门店!$J:$J,"华为授权体验店")+SUMIFS(通讯通路门店!$AA:$AA,通讯通路门店!$S:$S,$G1001,通讯通路门店!$J:$J,"华为堡垒店")</f>
        <v>0</v>
      </c>
      <c r="BG1001" s="99">
        <f>SUMIFS(通讯通路门店!$Y:$Y,通讯通路门店!$S:$S,$G1001,通讯通路门店!$J:$J,"小米体验店")</f>
        <v>0</v>
      </c>
      <c r="BH1001" s="99">
        <f>SUMIFS(通讯通路门店!$AA:$AA,通讯通路门店!$S:$S,$G1001,通讯通路门店!$J:$J,"苹果体验店")</f>
        <v>0</v>
      </c>
      <c r="BI1001" s="99">
        <f>SUMIFS(通讯通路门店!$K:$K,通讯通路门店!$S:$S,$G1001,通讯通路门店!$J:$J,"其他品牌专卖店")</f>
        <v>0</v>
      </c>
      <c r="BJ1001" s="99">
        <f>SUMIFS(通讯通路门店!$AC:$AC,通讯通路门店!$S:$S,$G1001)</f>
        <v>0</v>
      </c>
      <c r="BK1001" s="99">
        <f>SUMIFS(通讯通路门店!$AD:$AD,通讯通路门店!$S:$S,$G1001)</f>
        <v>0</v>
      </c>
      <c r="BL1001" s="99">
        <f>SUMIFS(通讯通路门店!$AE:$AE,通讯通路门店!$S:$S,$G1001)</f>
        <v>0</v>
      </c>
      <c r="BM1001" s="99">
        <f>SUMIFS(通讯通路门店!$AF:$AF,通讯通路门店!$S:$S,$G1001)</f>
        <v>0</v>
      </c>
      <c r="BN1001" s="99">
        <f>SUMIFS(通讯通路门店!$AG:$AG,通讯通路门店!$S:$S,$G1001)</f>
        <v>0</v>
      </c>
      <c r="BO1001" s="99">
        <f>SUMIFS(通讯通路门店!$AH:$AH,通讯通路门店!$S:$S,$G1001)</f>
        <v>0</v>
      </c>
      <c r="BP1001" s="99">
        <f>SUMIFS(通讯通路门店!$AI:$AI,通讯通路门店!$S:$S,$G1001)</f>
        <v>0</v>
      </c>
      <c r="BQ1001" s="83"/>
    </row>
    <row r="1002" spans="1:69">
      <c r="A1002" s="99" t="str">
        <f>IFERROR(_xlfn.XLOOKUP($G1002,通讯通路门店!$S$4:$S$993931,通讯通路门店!$A$4:$A$993931,0,0),"")</f>
        <v>海南省</v>
      </c>
      <c r="B1002" s="99" t="str">
        <f>IFERROR(_xlfn.XLOOKUP($G1002,通讯通路门店!$S$4:$S$993931,通讯通路门店!$B$4:$B$993931,0,0),"")</f>
        <v>东方市</v>
      </c>
      <c r="C1002" s="99" t="str">
        <f>IFERROR(_xlfn.XLOOKUP($G1002,通讯通路门店!$S$4:$S$993931,通讯通路门店!$C$4:$C$993931,0,0),"")</f>
        <v>东方市</v>
      </c>
      <c r="D1002" s="99" t="str">
        <f>IFERROR(_xlfn.XLOOKUP($G1002,通讯通路门店!$S$4:$S$993931,通讯通路门店!$D$4:$D$993931,0,0),"")</f>
        <v>八所镇</v>
      </c>
      <c r="E1002" s="83"/>
      <c r="F1002" s="83"/>
      <c r="G1002" s="101"/>
      <c r="H1002" s="102">
        <f>IFERROR(_xlfn.XLOOKUP($G1002,通讯通路门店!$S$4:$S$993931,通讯通路门店!$R$4:$R$993931,0,0),"")</f>
        <v>0</v>
      </c>
      <c r="I1002" s="83"/>
      <c r="J1002" s="83"/>
      <c r="K1002" s="83"/>
      <c r="L1002" s="83"/>
      <c r="M1002" s="83"/>
      <c r="N1002" s="83"/>
      <c r="O1002" s="83"/>
      <c r="P1002" s="83"/>
      <c r="Q1002" s="83"/>
      <c r="R1002" s="83"/>
      <c r="S1002" s="83"/>
      <c r="T1002" s="83"/>
      <c r="U1002" s="99">
        <f>COUNTIF(通讯通路门店!$S:$S,$G1002)</f>
        <v>0</v>
      </c>
      <c r="V1002" s="99">
        <f>COUNTIFS(通讯通路门店!$S:$S,$G1002,通讯通路门店!$J:$J,"综合卖场")</f>
        <v>0</v>
      </c>
      <c r="W1002" s="99">
        <f>SUMIFS(通讯通路门店!$AJ:$AJ,通讯通路门店!$S:$S,通讯客户沙盘!$G1002)</f>
        <v>0</v>
      </c>
      <c r="X1002" s="99">
        <f t="shared" si="75"/>
        <v>0</v>
      </c>
      <c r="Y1002" s="99">
        <f>COUNTIFS(通讯通路门店!$S:$S,$G1002,通讯通路门店!$J:$J,"荣耀体验店")+COUNTIFS(通讯通路门店!$S:$S,$G1002,通讯通路门店!$J:$J,"荣耀授权专卖店")</f>
        <v>0</v>
      </c>
      <c r="Z1002" s="99">
        <f>COUNTIFS(通讯通路门店!$S:$S,$G1002,通讯通路门店!$J:$J,"VIVO体验店")</f>
        <v>0</v>
      </c>
      <c r="AA1002" s="99">
        <f>COUNTIFS(通讯通路门店!$S:$S,$G1002,通讯通路门店!$J:$J,"OPPO体验店")</f>
        <v>0</v>
      </c>
      <c r="AB1002" s="99">
        <f>COUNTIFS(通讯通路门店!$S:$S,$G1002,通讯通路门店!$J:$J,"华为授权体验店")+COUNTIFS(通讯通路门店!$S:$S,$G1002,通讯通路门店!$J:$J,"华为堡垒店")</f>
        <v>0</v>
      </c>
      <c r="AC1002" s="99">
        <f>COUNTIFS(通讯通路门店!$S:$S,$G1002,通讯通路门店!$J:$J,"小米体验店")</f>
        <v>0</v>
      </c>
      <c r="AD1002" s="99">
        <f>COUNTIFS(通讯通路门店!$S:$S,$G1002,通讯通路门店!$J:$J,"苹果体验店")</f>
        <v>0</v>
      </c>
      <c r="AE1002" s="99">
        <f>COUNTIFS(通讯通路门店!$S:$S,$G1002,通讯通路门店!$J:$J,"其他品牌专卖店")</f>
        <v>0</v>
      </c>
      <c r="AF1002" s="99">
        <f>SUMIFS(通讯通路门店!$BI:$BI,通讯通路门店!$S:$S,$G1002)</f>
        <v>0</v>
      </c>
      <c r="AG1002" s="99">
        <f>SUMIFS(通讯通路门店!$BH:$BH,通讯通路门店!$S:$S,$G1002)</f>
        <v>0</v>
      </c>
      <c r="AH1002" s="99">
        <f t="shared" si="76"/>
        <v>0</v>
      </c>
      <c r="AI1002" s="99">
        <f>SUMIFS(通讯通路门店!$BB:$BB,通讯通路门店!$S:$S,$G1002)</f>
        <v>0</v>
      </c>
      <c r="AJ1002" s="99">
        <f>SUMIFS(通讯通路门店!$BE:$BE,通讯通路门店!$S:$S,$G1002)</f>
        <v>0</v>
      </c>
      <c r="AK1002" s="99">
        <f>SUMIFS(通讯通路门店!$BG:$BG,通讯通路门店!$S:$S,$G1002)</f>
        <v>0</v>
      </c>
      <c r="AL1002" s="99">
        <f>SUMIFS(通讯通路门店!$BC:$BC,通讯通路门店!$S:$S,$G1002)</f>
        <v>0</v>
      </c>
      <c r="AM1002" s="99">
        <f>SUMIFS(通讯通路门店!$BD:$BD,通讯通路门店!$S:$S,$G1002)</f>
        <v>0</v>
      </c>
      <c r="AN1002" s="99">
        <f>SUMIFS(通讯通路门店!$BF:$BF,通讯通路门店!$S:$S,$G1002)</f>
        <v>0</v>
      </c>
      <c r="AO1002" s="99">
        <f t="shared" si="77"/>
        <v>0</v>
      </c>
      <c r="AP1002" s="99">
        <f>SUMIFS(通讯通路门店!$K:$K,通讯通路门店!$S:$S,$G1002)</f>
        <v>0</v>
      </c>
      <c r="AQ1002" s="83"/>
      <c r="AR1002" s="99">
        <f>SUMIFS(通讯通路门店!$T:$T,通讯通路门店!$S:$S,$G1002)</f>
        <v>0</v>
      </c>
      <c r="AS1002" s="99">
        <f>SUMIFS(通讯通路门店!$U:$U,通讯通路门店!$S:$S,$G1002)</f>
        <v>0</v>
      </c>
      <c r="AT1002" s="99">
        <f>SUMIFS(通讯通路门店!$V:$V,通讯通路门店!$S:$S,$G1002)</f>
        <v>0</v>
      </c>
      <c r="AU1002" s="99">
        <f>SUMIFS(通讯通路门店!$W:$W,通讯通路门店!$S:$S,$G1002)</f>
        <v>0</v>
      </c>
      <c r="AV1002" s="99">
        <f>SUMIFS(通讯通路门店!$Z:$Z,通讯通路门店!$S:$S,$G1002)</f>
        <v>0</v>
      </c>
      <c r="AW1002" s="99">
        <f>SUMIFS(通讯通路门店!$AB:$AB,通讯通路门店!$S:$S,$G1002)</f>
        <v>0</v>
      </c>
      <c r="AX1002" s="99">
        <f>SUMIFS(通讯通路门店!$X:$X,通讯通路门店!$S:$S,$G1002)</f>
        <v>0</v>
      </c>
      <c r="AY1002" s="99">
        <f>SUMIFS(通讯通路门店!$Y:$Y,通讯通路门店!$S:$S,$G1002)</f>
        <v>0</v>
      </c>
      <c r="AZ1002" s="99">
        <f>SUMIFS(通讯通路门店!$AA:$AA,通讯通路门店!$S:$S,$G1002)</f>
        <v>0</v>
      </c>
      <c r="BA1002" s="99">
        <f t="shared" si="78"/>
        <v>0</v>
      </c>
      <c r="BB1002" s="99">
        <f t="shared" si="79"/>
        <v>0</v>
      </c>
      <c r="BC1002" s="99">
        <f>SUMIFS(通讯通路门店!$W:$W,通讯通路门店!$S:$S,$G1002,通讯通路门店!$J:$J,"荣耀体验店")+SUMIFS(通讯通路门店!$W:$W,通讯通路门店!$S:$S,$G1002,通讯通路门店!$J:$J,"荣耀授权专卖店")</f>
        <v>0</v>
      </c>
      <c r="BD1002" s="99">
        <f>SUMIFS(通讯通路门店!$Z:$Z,通讯通路门店!$S:$S,$G1002,通讯通路门店!$J:$J,"VIVO体验店")</f>
        <v>0</v>
      </c>
      <c r="BE1002" s="99">
        <f>SUMIFS(通讯通路门店!$AB:$AB,通讯通路门店!$S:$S,$G1002,通讯通路门店!$J:$J,"OPPO体验店")</f>
        <v>0</v>
      </c>
      <c r="BF1002" s="99">
        <f>SUMIFS(通讯通路门店!$X:$X,通讯通路门店!$S:$S,$G1002,通讯通路门店!$J:$J,"华为授权体验店")+SUMIFS(通讯通路门店!$AA:$AA,通讯通路门店!$S:$S,$G1002,通讯通路门店!$J:$J,"华为堡垒店")</f>
        <v>0</v>
      </c>
      <c r="BG1002" s="99">
        <f>SUMIFS(通讯通路门店!$Y:$Y,通讯通路门店!$S:$S,$G1002,通讯通路门店!$J:$J,"小米体验店")</f>
        <v>0</v>
      </c>
      <c r="BH1002" s="99">
        <f>SUMIFS(通讯通路门店!$AA:$AA,通讯通路门店!$S:$S,$G1002,通讯通路门店!$J:$J,"苹果体验店")</f>
        <v>0</v>
      </c>
      <c r="BI1002" s="99">
        <f>SUMIFS(通讯通路门店!$K:$K,通讯通路门店!$S:$S,$G1002,通讯通路门店!$J:$J,"其他品牌专卖店")</f>
        <v>0</v>
      </c>
      <c r="BJ1002" s="99">
        <f>SUMIFS(通讯通路门店!$AC:$AC,通讯通路门店!$S:$S,$G1002)</f>
        <v>0</v>
      </c>
      <c r="BK1002" s="99">
        <f>SUMIFS(通讯通路门店!$AD:$AD,通讯通路门店!$S:$S,$G1002)</f>
        <v>0</v>
      </c>
      <c r="BL1002" s="99">
        <f>SUMIFS(通讯通路门店!$AE:$AE,通讯通路门店!$S:$S,$G1002)</f>
        <v>0</v>
      </c>
      <c r="BM1002" s="99">
        <f>SUMIFS(通讯通路门店!$AF:$AF,通讯通路门店!$S:$S,$G1002)</f>
        <v>0</v>
      </c>
      <c r="BN1002" s="99">
        <f>SUMIFS(通讯通路门店!$AG:$AG,通讯通路门店!$S:$S,$G1002)</f>
        <v>0</v>
      </c>
      <c r="BO1002" s="99">
        <f>SUMIFS(通讯通路门店!$AH:$AH,通讯通路门店!$S:$S,$G1002)</f>
        <v>0</v>
      </c>
      <c r="BP1002" s="99">
        <f>SUMIFS(通讯通路门店!$AI:$AI,通讯通路门店!$S:$S,$G1002)</f>
        <v>0</v>
      </c>
      <c r="BQ1002" s="83"/>
    </row>
    <row r="1003" spans="1:69">
      <c r="A1003" s="99" t="str">
        <f>IFERROR(_xlfn.XLOOKUP($G1003,通讯通路门店!$S$4:$S$993931,通讯通路门店!$A$4:$A$993931,0,0),"")</f>
        <v>海南省</v>
      </c>
      <c r="B1003" s="99" t="str">
        <f>IFERROR(_xlfn.XLOOKUP($G1003,通讯通路门店!$S$4:$S$993931,通讯通路门店!$B$4:$B$993931,0,0),"")</f>
        <v>东方市</v>
      </c>
      <c r="C1003" s="99" t="str">
        <f>IFERROR(_xlfn.XLOOKUP($G1003,通讯通路门店!$S$4:$S$993931,通讯通路门店!$C$4:$C$993931,0,0),"")</f>
        <v>东方市</v>
      </c>
      <c r="D1003" s="99" t="str">
        <f>IFERROR(_xlfn.XLOOKUP($G1003,通讯通路门店!$S$4:$S$993931,通讯通路门店!$D$4:$D$993931,0,0),"")</f>
        <v>八所镇</v>
      </c>
      <c r="E1003" s="83"/>
      <c r="F1003" s="83"/>
      <c r="G1003" s="101"/>
      <c r="H1003" s="102">
        <f>IFERROR(_xlfn.XLOOKUP($G1003,通讯通路门店!$S$4:$S$993931,通讯通路门店!$R$4:$R$993931,0,0),"")</f>
        <v>0</v>
      </c>
      <c r="I1003" s="83"/>
      <c r="J1003" s="83"/>
      <c r="K1003" s="83"/>
      <c r="L1003" s="83"/>
      <c r="M1003" s="83"/>
      <c r="N1003" s="83"/>
      <c r="O1003" s="83"/>
      <c r="P1003" s="83"/>
      <c r="Q1003" s="83"/>
      <c r="R1003" s="83"/>
      <c r="S1003" s="83"/>
      <c r="T1003" s="83"/>
      <c r="U1003" s="99">
        <f>COUNTIF(通讯通路门店!$S:$S,$G1003)</f>
        <v>0</v>
      </c>
      <c r="V1003" s="99">
        <f>COUNTIFS(通讯通路门店!$S:$S,$G1003,通讯通路门店!$J:$J,"综合卖场")</f>
        <v>0</v>
      </c>
      <c r="W1003" s="99">
        <f>SUMIFS(通讯通路门店!$AJ:$AJ,通讯通路门店!$S:$S,通讯客户沙盘!$G1003)</f>
        <v>0</v>
      </c>
      <c r="X1003" s="99">
        <f t="shared" si="75"/>
        <v>0</v>
      </c>
      <c r="Y1003" s="99">
        <f>COUNTIFS(通讯通路门店!$S:$S,$G1003,通讯通路门店!$J:$J,"荣耀体验店")+COUNTIFS(通讯通路门店!$S:$S,$G1003,通讯通路门店!$J:$J,"荣耀授权专卖店")</f>
        <v>0</v>
      </c>
      <c r="Z1003" s="99">
        <f>COUNTIFS(通讯通路门店!$S:$S,$G1003,通讯通路门店!$J:$J,"VIVO体验店")</f>
        <v>0</v>
      </c>
      <c r="AA1003" s="99">
        <f>COUNTIFS(通讯通路门店!$S:$S,$G1003,通讯通路门店!$J:$J,"OPPO体验店")</f>
        <v>0</v>
      </c>
      <c r="AB1003" s="99">
        <f>COUNTIFS(通讯通路门店!$S:$S,$G1003,通讯通路门店!$J:$J,"华为授权体验店")+COUNTIFS(通讯通路门店!$S:$S,$G1003,通讯通路门店!$J:$J,"华为堡垒店")</f>
        <v>0</v>
      </c>
      <c r="AC1003" s="99">
        <f>COUNTIFS(通讯通路门店!$S:$S,$G1003,通讯通路门店!$J:$J,"小米体验店")</f>
        <v>0</v>
      </c>
      <c r="AD1003" s="99">
        <f>COUNTIFS(通讯通路门店!$S:$S,$G1003,通讯通路门店!$J:$J,"苹果体验店")</f>
        <v>0</v>
      </c>
      <c r="AE1003" s="99">
        <f>COUNTIFS(通讯通路门店!$S:$S,$G1003,通讯通路门店!$J:$J,"其他品牌专卖店")</f>
        <v>0</v>
      </c>
      <c r="AF1003" s="99">
        <f>SUMIFS(通讯通路门店!$BI:$BI,通讯通路门店!$S:$S,$G1003)</f>
        <v>0</v>
      </c>
      <c r="AG1003" s="99">
        <f>SUMIFS(通讯通路门店!$BH:$BH,通讯通路门店!$S:$S,$G1003)</f>
        <v>0</v>
      </c>
      <c r="AH1003" s="99">
        <f t="shared" si="76"/>
        <v>0</v>
      </c>
      <c r="AI1003" s="99">
        <f>SUMIFS(通讯通路门店!$BB:$BB,通讯通路门店!$S:$S,$G1003)</f>
        <v>0</v>
      </c>
      <c r="AJ1003" s="99">
        <f>SUMIFS(通讯通路门店!$BE:$BE,通讯通路门店!$S:$S,$G1003)</f>
        <v>0</v>
      </c>
      <c r="AK1003" s="99">
        <f>SUMIFS(通讯通路门店!$BG:$BG,通讯通路门店!$S:$S,$G1003)</f>
        <v>0</v>
      </c>
      <c r="AL1003" s="99">
        <f>SUMIFS(通讯通路门店!$BC:$BC,通讯通路门店!$S:$S,$G1003)</f>
        <v>0</v>
      </c>
      <c r="AM1003" s="99">
        <f>SUMIFS(通讯通路门店!$BD:$BD,通讯通路门店!$S:$S,$G1003)</f>
        <v>0</v>
      </c>
      <c r="AN1003" s="99">
        <f>SUMIFS(通讯通路门店!$BF:$BF,通讯通路门店!$S:$S,$G1003)</f>
        <v>0</v>
      </c>
      <c r="AO1003" s="99">
        <f t="shared" si="77"/>
        <v>0</v>
      </c>
      <c r="AP1003" s="99">
        <f>SUMIFS(通讯通路门店!$K:$K,通讯通路门店!$S:$S,$G1003)</f>
        <v>0</v>
      </c>
      <c r="AQ1003" s="83"/>
      <c r="AR1003" s="99">
        <f>SUMIFS(通讯通路门店!$T:$T,通讯通路门店!$S:$S,$G1003)</f>
        <v>0</v>
      </c>
      <c r="AS1003" s="99">
        <f>SUMIFS(通讯通路门店!$U:$U,通讯通路门店!$S:$S,$G1003)</f>
        <v>0</v>
      </c>
      <c r="AT1003" s="99">
        <f>SUMIFS(通讯通路门店!$V:$V,通讯通路门店!$S:$S,$G1003)</f>
        <v>0</v>
      </c>
      <c r="AU1003" s="99">
        <f>SUMIFS(通讯通路门店!$W:$W,通讯通路门店!$S:$S,$G1003)</f>
        <v>0</v>
      </c>
      <c r="AV1003" s="99">
        <f>SUMIFS(通讯通路门店!$Z:$Z,通讯通路门店!$S:$S,$G1003)</f>
        <v>0</v>
      </c>
      <c r="AW1003" s="99">
        <f>SUMIFS(通讯通路门店!$AB:$AB,通讯通路门店!$S:$S,$G1003)</f>
        <v>0</v>
      </c>
      <c r="AX1003" s="99">
        <f>SUMIFS(通讯通路门店!$X:$X,通讯通路门店!$S:$S,$G1003)</f>
        <v>0</v>
      </c>
      <c r="AY1003" s="99">
        <f>SUMIFS(通讯通路门店!$Y:$Y,通讯通路门店!$S:$S,$G1003)</f>
        <v>0</v>
      </c>
      <c r="AZ1003" s="99">
        <f>SUMIFS(通讯通路门店!$AA:$AA,通讯通路门店!$S:$S,$G1003)</f>
        <v>0</v>
      </c>
      <c r="BA1003" s="99">
        <f t="shared" si="78"/>
        <v>0</v>
      </c>
      <c r="BB1003" s="99">
        <f t="shared" si="79"/>
        <v>0</v>
      </c>
      <c r="BC1003" s="99">
        <f>SUMIFS(通讯通路门店!$W:$W,通讯通路门店!$S:$S,$G1003,通讯通路门店!$J:$J,"荣耀体验店")+SUMIFS(通讯通路门店!$W:$W,通讯通路门店!$S:$S,$G1003,通讯通路门店!$J:$J,"荣耀授权专卖店")</f>
        <v>0</v>
      </c>
      <c r="BD1003" s="99">
        <f>SUMIFS(通讯通路门店!$Z:$Z,通讯通路门店!$S:$S,$G1003,通讯通路门店!$J:$J,"VIVO体验店")</f>
        <v>0</v>
      </c>
      <c r="BE1003" s="99">
        <f>SUMIFS(通讯通路门店!$AB:$AB,通讯通路门店!$S:$S,$G1003,通讯通路门店!$J:$J,"OPPO体验店")</f>
        <v>0</v>
      </c>
      <c r="BF1003" s="99">
        <f>SUMIFS(通讯通路门店!$X:$X,通讯通路门店!$S:$S,$G1003,通讯通路门店!$J:$J,"华为授权体验店")+SUMIFS(通讯通路门店!$AA:$AA,通讯通路门店!$S:$S,$G1003,通讯通路门店!$J:$J,"华为堡垒店")</f>
        <v>0</v>
      </c>
      <c r="BG1003" s="99">
        <f>SUMIFS(通讯通路门店!$Y:$Y,通讯通路门店!$S:$S,$G1003,通讯通路门店!$J:$J,"小米体验店")</f>
        <v>0</v>
      </c>
      <c r="BH1003" s="99">
        <f>SUMIFS(通讯通路门店!$AA:$AA,通讯通路门店!$S:$S,$G1003,通讯通路门店!$J:$J,"苹果体验店")</f>
        <v>0</v>
      </c>
      <c r="BI1003" s="99">
        <f>SUMIFS(通讯通路门店!$K:$K,通讯通路门店!$S:$S,$G1003,通讯通路门店!$J:$J,"其他品牌专卖店")</f>
        <v>0</v>
      </c>
      <c r="BJ1003" s="99">
        <f>SUMIFS(通讯通路门店!$AC:$AC,通讯通路门店!$S:$S,$G1003)</f>
        <v>0</v>
      </c>
      <c r="BK1003" s="99">
        <f>SUMIFS(通讯通路门店!$AD:$AD,通讯通路门店!$S:$S,$G1003)</f>
        <v>0</v>
      </c>
      <c r="BL1003" s="99">
        <f>SUMIFS(通讯通路门店!$AE:$AE,通讯通路门店!$S:$S,$G1003)</f>
        <v>0</v>
      </c>
      <c r="BM1003" s="99">
        <f>SUMIFS(通讯通路门店!$AF:$AF,通讯通路门店!$S:$S,$G1003)</f>
        <v>0</v>
      </c>
      <c r="BN1003" s="99">
        <f>SUMIFS(通讯通路门店!$AG:$AG,通讯通路门店!$S:$S,$G1003)</f>
        <v>0</v>
      </c>
      <c r="BO1003" s="99">
        <f>SUMIFS(通讯通路门店!$AH:$AH,通讯通路门店!$S:$S,$G1003)</f>
        <v>0</v>
      </c>
      <c r="BP1003" s="99">
        <f>SUMIFS(通讯通路门店!$AI:$AI,通讯通路门店!$S:$S,$G1003)</f>
        <v>0</v>
      </c>
      <c r="BQ1003" s="83"/>
    </row>
    <row r="1004" spans="1:69">
      <c r="A1004" s="99" t="str">
        <f>IFERROR(_xlfn.XLOOKUP($G1004,通讯通路门店!$S$4:$S$993931,通讯通路门店!$A$4:$A$993931,0,0),"")</f>
        <v>海南省</v>
      </c>
      <c r="B1004" s="99" t="str">
        <f>IFERROR(_xlfn.XLOOKUP($G1004,通讯通路门店!$S$4:$S$993931,通讯通路门店!$B$4:$B$993931,0,0),"")</f>
        <v>东方市</v>
      </c>
      <c r="C1004" s="99" t="str">
        <f>IFERROR(_xlfn.XLOOKUP($G1004,通讯通路门店!$S$4:$S$993931,通讯通路门店!$C$4:$C$993931,0,0),"")</f>
        <v>东方市</v>
      </c>
      <c r="D1004" s="99" t="str">
        <f>IFERROR(_xlfn.XLOOKUP($G1004,通讯通路门店!$S$4:$S$993931,通讯通路门店!$D$4:$D$993931,0,0),"")</f>
        <v>八所镇</v>
      </c>
      <c r="E1004" s="83"/>
      <c r="F1004" s="83"/>
      <c r="G1004" s="101"/>
      <c r="H1004" s="102">
        <f>IFERROR(_xlfn.XLOOKUP($G1004,通讯通路门店!$S$4:$S$993931,通讯通路门店!$R$4:$R$993931,0,0),"")</f>
        <v>0</v>
      </c>
      <c r="I1004" s="83"/>
      <c r="J1004" s="83"/>
      <c r="K1004" s="83"/>
      <c r="L1004" s="83"/>
      <c r="M1004" s="83"/>
      <c r="N1004" s="83"/>
      <c r="O1004" s="83"/>
      <c r="P1004" s="83"/>
      <c r="Q1004" s="83"/>
      <c r="R1004" s="83"/>
      <c r="S1004" s="83"/>
      <c r="T1004" s="83"/>
      <c r="U1004" s="99">
        <f>COUNTIF(通讯通路门店!$S:$S,$G1004)</f>
        <v>0</v>
      </c>
      <c r="V1004" s="99">
        <f>COUNTIFS(通讯通路门店!$S:$S,$G1004,通讯通路门店!$J:$J,"综合卖场")</f>
        <v>0</v>
      </c>
      <c r="W1004" s="99">
        <f>SUMIFS(通讯通路门店!$AJ:$AJ,通讯通路门店!$S:$S,通讯客户沙盘!$G1004)</f>
        <v>0</v>
      </c>
      <c r="X1004" s="99">
        <f t="shared" si="75"/>
        <v>0</v>
      </c>
      <c r="Y1004" s="99">
        <f>COUNTIFS(通讯通路门店!$S:$S,$G1004,通讯通路门店!$J:$J,"荣耀体验店")+COUNTIFS(通讯通路门店!$S:$S,$G1004,通讯通路门店!$J:$J,"荣耀授权专卖店")</f>
        <v>0</v>
      </c>
      <c r="Z1004" s="99">
        <f>COUNTIFS(通讯通路门店!$S:$S,$G1004,通讯通路门店!$J:$J,"VIVO体验店")</f>
        <v>0</v>
      </c>
      <c r="AA1004" s="99">
        <f>COUNTIFS(通讯通路门店!$S:$S,$G1004,通讯通路门店!$J:$J,"OPPO体验店")</f>
        <v>0</v>
      </c>
      <c r="AB1004" s="99">
        <f>COUNTIFS(通讯通路门店!$S:$S,$G1004,通讯通路门店!$J:$J,"华为授权体验店")+COUNTIFS(通讯通路门店!$S:$S,$G1004,通讯通路门店!$J:$J,"华为堡垒店")</f>
        <v>0</v>
      </c>
      <c r="AC1004" s="99">
        <f>COUNTIFS(通讯通路门店!$S:$S,$G1004,通讯通路门店!$J:$J,"小米体验店")</f>
        <v>0</v>
      </c>
      <c r="AD1004" s="99">
        <f>COUNTIFS(通讯通路门店!$S:$S,$G1004,通讯通路门店!$J:$J,"苹果体验店")</f>
        <v>0</v>
      </c>
      <c r="AE1004" s="99">
        <f>COUNTIFS(通讯通路门店!$S:$S,$G1004,通讯通路门店!$J:$J,"其他品牌专卖店")</f>
        <v>0</v>
      </c>
      <c r="AF1004" s="99">
        <f>SUMIFS(通讯通路门店!$BI:$BI,通讯通路门店!$S:$S,$G1004)</f>
        <v>0</v>
      </c>
      <c r="AG1004" s="99">
        <f>SUMIFS(通讯通路门店!$BH:$BH,通讯通路门店!$S:$S,$G1004)</f>
        <v>0</v>
      </c>
      <c r="AH1004" s="99">
        <f t="shared" si="76"/>
        <v>0</v>
      </c>
      <c r="AI1004" s="99">
        <f>SUMIFS(通讯通路门店!$BB:$BB,通讯通路门店!$S:$S,$G1004)</f>
        <v>0</v>
      </c>
      <c r="AJ1004" s="99">
        <f>SUMIFS(通讯通路门店!$BE:$BE,通讯通路门店!$S:$S,$G1004)</f>
        <v>0</v>
      </c>
      <c r="AK1004" s="99">
        <f>SUMIFS(通讯通路门店!$BG:$BG,通讯通路门店!$S:$S,$G1004)</f>
        <v>0</v>
      </c>
      <c r="AL1004" s="99">
        <f>SUMIFS(通讯通路门店!$BC:$BC,通讯通路门店!$S:$S,$G1004)</f>
        <v>0</v>
      </c>
      <c r="AM1004" s="99">
        <f>SUMIFS(通讯通路门店!$BD:$BD,通讯通路门店!$S:$S,$G1004)</f>
        <v>0</v>
      </c>
      <c r="AN1004" s="99">
        <f>SUMIFS(通讯通路门店!$BF:$BF,通讯通路门店!$S:$S,$G1004)</f>
        <v>0</v>
      </c>
      <c r="AO1004" s="99">
        <f t="shared" si="77"/>
        <v>0</v>
      </c>
      <c r="AP1004" s="99">
        <f>SUMIFS(通讯通路门店!$K:$K,通讯通路门店!$S:$S,$G1004)</f>
        <v>0</v>
      </c>
      <c r="AQ1004" s="83"/>
      <c r="AR1004" s="99">
        <f>SUMIFS(通讯通路门店!$T:$T,通讯通路门店!$S:$S,$G1004)</f>
        <v>0</v>
      </c>
      <c r="AS1004" s="99">
        <f>SUMIFS(通讯通路门店!$U:$U,通讯通路门店!$S:$S,$G1004)</f>
        <v>0</v>
      </c>
      <c r="AT1004" s="99">
        <f>SUMIFS(通讯通路门店!$V:$V,通讯通路门店!$S:$S,$G1004)</f>
        <v>0</v>
      </c>
      <c r="AU1004" s="99">
        <f>SUMIFS(通讯通路门店!$W:$W,通讯通路门店!$S:$S,$G1004)</f>
        <v>0</v>
      </c>
      <c r="AV1004" s="99">
        <f>SUMIFS(通讯通路门店!$Z:$Z,通讯通路门店!$S:$S,$G1004)</f>
        <v>0</v>
      </c>
      <c r="AW1004" s="99">
        <f>SUMIFS(通讯通路门店!$AB:$AB,通讯通路门店!$S:$S,$G1004)</f>
        <v>0</v>
      </c>
      <c r="AX1004" s="99">
        <f>SUMIFS(通讯通路门店!$X:$X,通讯通路门店!$S:$S,$G1004)</f>
        <v>0</v>
      </c>
      <c r="AY1004" s="99">
        <f>SUMIFS(通讯通路门店!$Y:$Y,通讯通路门店!$S:$S,$G1004)</f>
        <v>0</v>
      </c>
      <c r="AZ1004" s="99">
        <f>SUMIFS(通讯通路门店!$AA:$AA,通讯通路门店!$S:$S,$G1004)</f>
        <v>0</v>
      </c>
      <c r="BA1004" s="99">
        <f t="shared" si="78"/>
        <v>0</v>
      </c>
      <c r="BB1004" s="99">
        <f t="shared" si="79"/>
        <v>0</v>
      </c>
      <c r="BC1004" s="99">
        <f>SUMIFS(通讯通路门店!$W:$W,通讯通路门店!$S:$S,$G1004,通讯通路门店!$J:$J,"荣耀体验店")+SUMIFS(通讯通路门店!$W:$W,通讯通路门店!$S:$S,$G1004,通讯通路门店!$J:$J,"荣耀授权专卖店")</f>
        <v>0</v>
      </c>
      <c r="BD1004" s="99">
        <f>SUMIFS(通讯通路门店!$Z:$Z,通讯通路门店!$S:$S,$G1004,通讯通路门店!$J:$J,"VIVO体验店")</f>
        <v>0</v>
      </c>
      <c r="BE1004" s="99">
        <f>SUMIFS(通讯通路门店!$AB:$AB,通讯通路门店!$S:$S,$G1004,通讯通路门店!$J:$J,"OPPO体验店")</f>
        <v>0</v>
      </c>
      <c r="BF1004" s="99">
        <f>SUMIFS(通讯通路门店!$X:$X,通讯通路门店!$S:$S,$G1004,通讯通路门店!$J:$J,"华为授权体验店")+SUMIFS(通讯通路门店!$AA:$AA,通讯通路门店!$S:$S,$G1004,通讯通路门店!$J:$J,"华为堡垒店")</f>
        <v>0</v>
      </c>
      <c r="BG1004" s="99">
        <f>SUMIFS(通讯通路门店!$Y:$Y,通讯通路门店!$S:$S,$G1004,通讯通路门店!$J:$J,"小米体验店")</f>
        <v>0</v>
      </c>
      <c r="BH1004" s="99">
        <f>SUMIFS(通讯通路门店!$AA:$AA,通讯通路门店!$S:$S,$G1004,通讯通路门店!$J:$J,"苹果体验店")</f>
        <v>0</v>
      </c>
      <c r="BI1004" s="99">
        <f>SUMIFS(通讯通路门店!$K:$K,通讯通路门店!$S:$S,$G1004,通讯通路门店!$J:$J,"其他品牌专卖店")</f>
        <v>0</v>
      </c>
      <c r="BJ1004" s="99">
        <f>SUMIFS(通讯通路门店!$AC:$AC,通讯通路门店!$S:$S,$G1004)</f>
        <v>0</v>
      </c>
      <c r="BK1004" s="99">
        <f>SUMIFS(通讯通路门店!$AD:$AD,通讯通路门店!$S:$S,$G1004)</f>
        <v>0</v>
      </c>
      <c r="BL1004" s="99">
        <f>SUMIFS(通讯通路门店!$AE:$AE,通讯通路门店!$S:$S,$G1004)</f>
        <v>0</v>
      </c>
      <c r="BM1004" s="99">
        <f>SUMIFS(通讯通路门店!$AF:$AF,通讯通路门店!$S:$S,$G1004)</f>
        <v>0</v>
      </c>
      <c r="BN1004" s="99">
        <f>SUMIFS(通讯通路门店!$AG:$AG,通讯通路门店!$S:$S,$G1004)</f>
        <v>0</v>
      </c>
      <c r="BO1004" s="99">
        <f>SUMIFS(通讯通路门店!$AH:$AH,通讯通路门店!$S:$S,$G1004)</f>
        <v>0</v>
      </c>
      <c r="BP1004" s="99">
        <f>SUMIFS(通讯通路门店!$AI:$AI,通讯通路门店!$S:$S,$G1004)</f>
        <v>0</v>
      </c>
      <c r="BQ1004" s="83"/>
    </row>
    <row r="1005" spans="1:69">
      <c r="A1005" s="99" t="str">
        <f>IFERROR(_xlfn.XLOOKUP($G1005,通讯通路门店!$S$4:$S$993931,通讯通路门店!$A$4:$A$993931,0,0),"")</f>
        <v>海南省</v>
      </c>
      <c r="B1005" s="99" t="str">
        <f>IFERROR(_xlfn.XLOOKUP($G1005,通讯通路门店!$S$4:$S$993931,通讯通路门店!$B$4:$B$993931,0,0),"")</f>
        <v>东方市</v>
      </c>
      <c r="C1005" s="99" t="str">
        <f>IFERROR(_xlfn.XLOOKUP($G1005,通讯通路门店!$S$4:$S$993931,通讯通路门店!$C$4:$C$993931,0,0),"")</f>
        <v>东方市</v>
      </c>
      <c r="D1005" s="99" t="str">
        <f>IFERROR(_xlfn.XLOOKUP($G1005,通讯通路门店!$S$4:$S$993931,通讯通路门店!$D$4:$D$993931,0,0),"")</f>
        <v>八所镇</v>
      </c>
      <c r="E1005" s="83"/>
      <c r="F1005" s="83"/>
      <c r="G1005" s="101"/>
      <c r="H1005" s="102">
        <f>IFERROR(_xlfn.XLOOKUP($G1005,通讯通路门店!$S$4:$S$993931,通讯通路门店!$R$4:$R$993931,0,0),"")</f>
        <v>0</v>
      </c>
      <c r="I1005" s="83"/>
      <c r="J1005" s="83"/>
      <c r="K1005" s="83"/>
      <c r="L1005" s="83"/>
      <c r="M1005" s="83"/>
      <c r="N1005" s="83"/>
      <c r="O1005" s="83"/>
      <c r="P1005" s="83"/>
      <c r="Q1005" s="83"/>
      <c r="R1005" s="83"/>
      <c r="S1005" s="83"/>
      <c r="T1005" s="83"/>
      <c r="U1005" s="99">
        <f>COUNTIF(通讯通路门店!$S:$S,$G1005)</f>
        <v>0</v>
      </c>
      <c r="V1005" s="99">
        <f>COUNTIFS(通讯通路门店!$S:$S,$G1005,通讯通路门店!$J:$J,"综合卖场")</f>
        <v>0</v>
      </c>
      <c r="W1005" s="99">
        <f>SUMIFS(通讯通路门店!$AJ:$AJ,通讯通路门店!$S:$S,通讯客户沙盘!$G1005)</f>
        <v>0</v>
      </c>
      <c r="X1005" s="99">
        <f t="shared" si="75"/>
        <v>0</v>
      </c>
      <c r="Y1005" s="99">
        <f>COUNTIFS(通讯通路门店!$S:$S,$G1005,通讯通路门店!$J:$J,"荣耀体验店")+COUNTIFS(通讯通路门店!$S:$S,$G1005,通讯通路门店!$J:$J,"荣耀授权专卖店")</f>
        <v>0</v>
      </c>
      <c r="Z1005" s="99">
        <f>COUNTIFS(通讯通路门店!$S:$S,$G1005,通讯通路门店!$J:$J,"VIVO体验店")</f>
        <v>0</v>
      </c>
      <c r="AA1005" s="99">
        <f>COUNTIFS(通讯通路门店!$S:$S,$G1005,通讯通路门店!$J:$J,"OPPO体验店")</f>
        <v>0</v>
      </c>
      <c r="AB1005" s="99">
        <f>COUNTIFS(通讯通路门店!$S:$S,$G1005,通讯通路门店!$J:$J,"华为授权体验店")+COUNTIFS(通讯通路门店!$S:$S,$G1005,通讯通路门店!$J:$J,"华为堡垒店")</f>
        <v>0</v>
      </c>
      <c r="AC1005" s="99">
        <f>COUNTIFS(通讯通路门店!$S:$S,$G1005,通讯通路门店!$J:$J,"小米体验店")</f>
        <v>0</v>
      </c>
      <c r="AD1005" s="99">
        <f>COUNTIFS(通讯通路门店!$S:$S,$G1005,通讯通路门店!$J:$J,"苹果体验店")</f>
        <v>0</v>
      </c>
      <c r="AE1005" s="99">
        <f>COUNTIFS(通讯通路门店!$S:$S,$G1005,通讯通路门店!$J:$J,"其他品牌专卖店")</f>
        <v>0</v>
      </c>
      <c r="AF1005" s="99">
        <f>SUMIFS(通讯通路门店!$BI:$BI,通讯通路门店!$S:$S,$G1005)</f>
        <v>0</v>
      </c>
      <c r="AG1005" s="99">
        <f>SUMIFS(通讯通路门店!$BH:$BH,通讯通路门店!$S:$S,$G1005)</f>
        <v>0</v>
      </c>
      <c r="AH1005" s="99">
        <f t="shared" si="76"/>
        <v>0</v>
      </c>
      <c r="AI1005" s="99">
        <f>SUMIFS(通讯通路门店!$BB:$BB,通讯通路门店!$S:$S,$G1005)</f>
        <v>0</v>
      </c>
      <c r="AJ1005" s="99">
        <f>SUMIFS(通讯通路门店!$BE:$BE,通讯通路门店!$S:$S,$G1005)</f>
        <v>0</v>
      </c>
      <c r="AK1005" s="99">
        <f>SUMIFS(通讯通路门店!$BG:$BG,通讯通路门店!$S:$S,$G1005)</f>
        <v>0</v>
      </c>
      <c r="AL1005" s="99">
        <f>SUMIFS(通讯通路门店!$BC:$BC,通讯通路门店!$S:$S,$G1005)</f>
        <v>0</v>
      </c>
      <c r="AM1005" s="99">
        <f>SUMIFS(通讯通路门店!$BD:$BD,通讯通路门店!$S:$S,$G1005)</f>
        <v>0</v>
      </c>
      <c r="AN1005" s="99">
        <f>SUMIFS(通讯通路门店!$BF:$BF,通讯通路门店!$S:$S,$G1005)</f>
        <v>0</v>
      </c>
      <c r="AO1005" s="99">
        <f t="shared" si="77"/>
        <v>0</v>
      </c>
      <c r="AP1005" s="99">
        <f>SUMIFS(通讯通路门店!$K:$K,通讯通路门店!$S:$S,$G1005)</f>
        <v>0</v>
      </c>
      <c r="AQ1005" s="83"/>
      <c r="AR1005" s="99">
        <f>SUMIFS(通讯通路门店!$T:$T,通讯通路门店!$S:$S,$G1005)</f>
        <v>0</v>
      </c>
      <c r="AS1005" s="99">
        <f>SUMIFS(通讯通路门店!$U:$U,通讯通路门店!$S:$S,$G1005)</f>
        <v>0</v>
      </c>
      <c r="AT1005" s="99">
        <f>SUMIFS(通讯通路门店!$V:$V,通讯通路门店!$S:$S,$G1005)</f>
        <v>0</v>
      </c>
      <c r="AU1005" s="99">
        <f>SUMIFS(通讯通路门店!$W:$W,通讯通路门店!$S:$S,$G1005)</f>
        <v>0</v>
      </c>
      <c r="AV1005" s="99">
        <f>SUMIFS(通讯通路门店!$Z:$Z,通讯通路门店!$S:$S,$G1005)</f>
        <v>0</v>
      </c>
      <c r="AW1005" s="99">
        <f>SUMIFS(通讯通路门店!$AB:$AB,通讯通路门店!$S:$S,$G1005)</f>
        <v>0</v>
      </c>
      <c r="AX1005" s="99">
        <f>SUMIFS(通讯通路门店!$X:$X,通讯通路门店!$S:$S,$G1005)</f>
        <v>0</v>
      </c>
      <c r="AY1005" s="99">
        <f>SUMIFS(通讯通路门店!$Y:$Y,通讯通路门店!$S:$S,$G1005)</f>
        <v>0</v>
      </c>
      <c r="AZ1005" s="99">
        <f>SUMIFS(通讯通路门店!$AA:$AA,通讯通路门店!$S:$S,$G1005)</f>
        <v>0</v>
      </c>
      <c r="BA1005" s="99">
        <f t="shared" si="78"/>
        <v>0</v>
      </c>
      <c r="BB1005" s="99">
        <f t="shared" si="79"/>
        <v>0</v>
      </c>
      <c r="BC1005" s="99">
        <f>SUMIFS(通讯通路门店!$W:$W,通讯通路门店!$S:$S,$G1005,通讯通路门店!$J:$J,"荣耀体验店")+SUMIFS(通讯通路门店!$W:$W,通讯通路门店!$S:$S,$G1005,通讯通路门店!$J:$J,"荣耀授权专卖店")</f>
        <v>0</v>
      </c>
      <c r="BD1005" s="99">
        <f>SUMIFS(通讯通路门店!$Z:$Z,通讯通路门店!$S:$S,$G1005,通讯通路门店!$J:$J,"VIVO体验店")</f>
        <v>0</v>
      </c>
      <c r="BE1005" s="99">
        <f>SUMIFS(通讯通路门店!$AB:$AB,通讯通路门店!$S:$S,$G1005,通讯通路门店!$J:$J,"OPPO体验店")</f>
        <v>0</v>
      </c>
      <c r="BF1005" s="99">
        <f>SUMIFS(通讯通路门店!$X:$X,通讯通路门店!$S:$S,$G1005,通讯通路门店!$J:$J,"华为授权体验店")+SUMIFS(通讯通路门店!$AA:$AA,通讯通路门店!$S:$S,$G1005,通讯通路门店!$J:$J,"华为堡垒店")</f>
        <v>0</v>
      </c>
      <c r="BG1005" s="99">
        <f>SUMIFS(通讯通路门店!$Y:$Y,通讯通路门店!$S:$S,$G1005,通讯通路门店!$J:$J,"小米体验店")</f>
        <v>0</v>
      </c>
      <c r="BH1005" s="99">
        <f>SUMIFS(通讯通路门店!$AA:$AA,通讯通路门店!$S:$S,$G1005,通讯通路门店!$J:$J,"苹果体验店")</f>
        <v>0</v>
      </c>
      <c r="BI1005" s="99">
        <f>SUMIFS(通讯通路门店!$K:$K,通讯通路门店!$S:$S,$G1005,通讯通路门店!$J:$J,"其他品牌专卖店")</f>
        <v>0</v>
      </c>
      <c r="BJ1005" s="99">
        <f>SUMIFS(通讯通路门店!$AC:$AC,通讯通路门店!$S:$S,$G1005)</f>
        <v>0</v>
      </c>
      <c r="BK1005" s="99">
        <f>SUMIFS(通讯通路门店!$AD:$AD,通讯通路门店!$S:$S,$G1005)</f>
        <v>0</v>
      </c>
      <c r="BL1005" s="99">
        <f>SUMIFS(通讯通路门店!$AE:$AE,通讯通路门店!$S:$S,$G1005)</f>
        <v>0</v>
      </c>
      <c r="BM1005" s="99">
        <f>SUMIFS(通讯通路门店!$AF:$AF,通讯通路门店!$S:$S,$G1005)</f>
        <v>0</v>
      </c>
      <c r="BN1005" s="99">
        <f>SUMIFS(通讯通路门店!$AG:$AG,通讯通路门店!$S:$S,$G1005)</f>
        <v>0</v>
      </c>
      <c r="BO1005" s="99">
        <f>SUMIFS(通讯通路门店!$AH:$AH,通讯通路门店!$S:$S,$G1005)</f>
        <v>0</v>
      </c>
      <c r="BP1005" s="99">
        <f>SUMIFS(通讯通路门店!$AI:$AI,通讯通路门店!$S:$S,$G1005)</f>
        <v>0</v>
      </c>
      <c r="BQ1005" s="83"/>
    </row>
    <row r="1006" spans="1:69">
      <c r="A1006" s="99" t="str">
        <f>IFERROR(_xlfn.XLOOKUP($G1006,通讯通路门店!$S$4:$S$993931,通讯通路门店!$A$4:$A$993931,0,0),"")</f>
        <v>海南省</v>
      </c>
      <c r="B1006" s="99" t="str">
        <f>IFERROR(_xlfn.XLOOKUP($G1006,通讯通路门店!$S$4:$S$993931,通讯通路门店!$B$4:$B$993931,0,0),"")</f>
        <v>东方市</v>
      </c>
      <c r="C1006" s="99" t="str">
        <f>IFERROR(_xlfn.XLOOKUP($G1006,通讯通路门店!$S$4:$S$993931,通讯通路门店!$C$4:$C$993931,0,0),"")</f>
        <v>东方市</v>
      </c>
      <c r="D1006" s="99" t="str">
        <f>IFERROR(_xlfn.XLOOKUP($G1006,通讯通路门店!$S$4:$S$993931,通讯通路门店!$D$4:$D$993931,0,0),"")</f>
        <v>八所镇</v>
      </c>
      <c r="E1006" s="83"/>
      <c r="F1006" s="83"/>
      <c r="G1006" s="101"/>
      <c r="H1006" s="102">
        <f>IFERROR(_xlfn.XLOOKUP($G1006,通讯通路门店!$S$4:$S$993931,通讯通路门店!$R$4:$R$993931,0,0),"")</f>
        <v>0</v>
      </c>
      <c r="I1006" s="83"/>
      <c r="J1006" s="83"/>
      <c r="K1006" s="83"/>
      <c r="L1006" s="83"/>
      <c r="M1006" s="83"/>
      <c r="N1006" s="83"/>
      <c r="O1006" s="83"/>
      <c r="P1006" s="83"/>
      <c r="Q1006" s="83"/>
      <c r="R1006" s="83"/>
      <c r="S1006" s="83"/>
      <c r="T1006" s="83"/>
      <c r="U1006" s="99">
        <f>COUNTIF(通讯通路门店!$S:$S,$G1006)</f>
        <v>0</v>
      </c>
      <c r="V1006" s="99">
        <f>COUNTIFS(通讯通路门店!$S:$S,$G1006,通讯通路门店!$J:$J,"综合卖场")</f>
        <v>0</v>
      </c>
      <c r="W1006" s="99">
        <f>SUMIFS(通讯通路门店!$AJ:$AJ,通讯通路门店!$S:$S,通讯客户沙盘!$G1006)</f>
        <v>0</v>
      </c>
      <c r="X1006" s="99">
        <f t="shared" si="75"/>
        <v>0</v>
      </c>
      <c r="Y1006" s="99">
        <f>COUNTIFS(通讯通路门店!$S:$S,$G1006,通讯通路门店!$J:$J,"荣耀体验店")+COUNTIFS(通讯通路门店!$S:$S,$G1006,通讯通路门店!$J:$J,"荣耀授权专卖店")</f>
        <v>0</v>
      </c>
      <c r="Z1006" s="99">
        <f>COUNTIFS(通讯通路门店!$S:$S,$G1006,通讯通路门店!$J:$J,"VIVO体验店")</f>
        <v>0</v>
      </c>
      <c r="AA1006" s="99">
        <f>COUNTIFS(通讯通路门店!$S:$S,$G1006,通讯通路门店!$J:$J,"OPPO体验店")</f>
        <v>0</v>
      </c>
      <c r="AB1006" s="99">
        <f>COUNTIFS(通讯通路门店!$S:$S,$G1006,通讯通路门店!$J:$J,"华为授权体验店")+COUNTIFS(通讯通路门店!$S:$S,$G1006,通讯通路门店!$J:$J,"华为堡垒店")</f>
        <v>0</v>
      </c>
      <c r="AC1006" s="99">
        <f>COUNTIFS(通讯通路门店!$S:$S,$G1006,通讯通路门店!$J:$J,"小米体验店")</f>
        <v>0</v>
      </c>
      <c r="AD1006" s="99">
        <f>COUNTIFS(通讯通路门店!$S:$S,$G1006,通讯通路门店!$J:$J,"苹果体验店")</f>
        <v>0</v>
      </c>
      <c r="AE1006" s="99">
        <f>COUNTIFS(通讯通路门店!$S:$S,$G1006,通讯通路门店!$J:$J,"其他品牌专卖店")</f>
        <v>0</v>
      </c>
      <c r="AF1006" s="99">
        <f>SUMIFS(通讯通路门店!$BI:$BI,通讯通路门店!$S:$S,$G1006)</f>
        <v>0</v>
      </c>
      <c r="AG1006" s="99">
        <f>SUMIFS(通讯通路门店!$BH:$BH,通讯通路门店!$S:$S,$G1006)</f>
        <v>0</v>
      </c>
      <c r="AH1006" s="99">
        <f t="shared" si="76"/>
        <v>0</v>
      </c>
      <c r="AI1006" s="99">
        <f>SUMIFS(通讯通路门店!$BB:$BB,通讯通路门店!$S:$S,$G1006)</f>
        <v>0</v>
      </c>
      <c r="AJ1006" s="99">
        <f>SUMIFS(通讯通路门店!$BE:$BE,通讯通路门店!$S:$S,$G1006)</f>
        <v>0</v>
      </c>
      <c r="AK1006" s="99">
        <f>SUMIFS(通讯通路门店!$BG:$BG,通讯通路门店!$S:$S,$G1006)</f>
        <v>0</v>
      </c>
      <c r="AL1006" s="99">
        <f>SUMIFS(通讯通路门店!$BC:$BC,通讯通路门店!$S:$S,$G1006)</f>
        <v>0</v>
      </c>
      <c r="AM1006" s="99">
        <f>SUMIFS(通讯通路门店!$BD:$BD,通讯通路门店!$S:$S,$G1006)</f>
        <v>0</v>
      </c>
      <c r="AN1006" s="99">
        <f>SUMIFS(通讯通路门店!$BF:$BF,通讯通路门店!$S:$S,$G1006)</f>
        <v>0</v>
      </c>
      <c r="AO1006" s="99">
        <f t="shared" si="77"/>
        <v>0</v>
      </c>
      <c r="AP1006" s="99">
        <f>SUMIFS(通讯通路门店!$K:$K,通讯通路门店!$S:$S,$G1006)</f>
        <v>0</v>
      </c>
      <c r="AQ1006" s="83"/>
      <c r="AR1006" s="99">
        <f>SUMIFS(通讯通路门店!$T:$T,通讯通路门店!$S:$S,$G1006)</f>
        <v>0</v>
      </c>
      <c r="AS1006" s="99">
        <f>SUMIFS(通讯通路门店!$U:$U,通讯通路门店!$S:$S,$G1006)</f>
        <v>0</v>
      </c>
      <c r="AT1006" s="99">
        <f>SUMIFS(通讯通路门店!$V:$V,通讯通路门店!$S:$S,$G1006)</f>
        <v>0</v>
      </c>
      <c r="AU1006" s="99">
        <f>SUMIFS(通讯通路门店!$W:$W,通讯通路门店!$S:$S,$G1006)</f>
        <v>0</v>
      </c>
      <c r="AV1006" s="99">
        <f>SUMIFS(通讯通路门店!$Z:$Z,通讯通路门店!$S:$S,$G1006)</f>
        <v>0</v>
      </c>
      <c r="AW1006" s="99">
        <f>SUMIFS(通讯通路门店!$AB:$AB,通讯通路门店!$S:$S,$G1006)</f>
        <v>0</v>
      </c>
      <c r="AX1006" s="99">
        <f>SUMIFS(通讯通路门店!$X:$X,通讯通路门店!$S:$S,$G1006)</f>
        <v>0</v>
      </c>
      <c r="AY1006" s="99">
        <f>SUMIFS(通讯通路门店!$Y:$Y,通讯通路门店!$S:$S,$G1006)</f>
        <v>0</v>
      </c>
      <c r="AZ1006" s="99">
        <f>SUMIFS(通讯通路门店!$AA:$AA,通讯通路门店!$S:$S,$G1006)</f>
        <v>0</v>
      </c>
      <c r="BA1006" s="99">
        <f t="shared" si="78"/>
        <v>0</v>
      </c>
      <c r="BB1006" s="99">
        <f t="shared" si="79"/>
        <v>0</v>
      </c>
      <c r="BC1006" s="99">
        <f>SUMIFS(通讯通路门店!$W:$W,通讯通路门店!$S:$S,$G1006,通讯通路门店!$J:$J,"荣耀体验店")+SUMIFS(通讯通路门店!$W:$W,通讯通路门店!$S:$S,$G1006,通讯通路门店!$J:$J,"荣耀授权专卖店")</f>
        <v>0</v>
      </c>
      <c r="BD1006" s="99">
        <f>SUMIFS(通讯通路门店!$Z:$Z,通讯通路门店!$S:$S,$G1006,通讯通路门店!$J:$J,"VIVO体验店")</f>
        <v>0</v>
      </c>
      <c r="BE1006" s="99">
        <f>SUMIFS(通讯通路门店!$AB:$AB,通讯通路门店!$S:$S,$G1006,通讯通路门店!$J:$J,"OPPO体验店")</f>
        <v>0</v>
      </c>
      <c r="BF1006" s="99">
        <f>SUMIFS(通讯通路门店!$X:$X,通讯通路门店!$S:$S,$G1006,通讯通路门店!$J:$J,"华为授权体验店")+SUMIFS(通讯通路门店!$AA:$AA,通讯通路门店!$S:$S,$G1006,通讯通路门店!$J:$J,"华为堡垒店")</f>
        <v>0</v>
      </c>
      <c r="BG1006" s="99">
        <f>SUMIFS(通讯通路门店!$Y:$Y,通讯通路门店!$S:$S,$G1006,通讯通路门店!$J:$J,"小米体验店")</f>
        <v>0</v>
      </c>
      <c r="BH1006" s="99">
        <f>SUMIFS(通讯通路门店!$AA:$AA,通讯通路门店!$S:$S,$G1006,通讯通路门店!$J:$J,"苹果体验店")</f>
        <v>0</v>
      </c>
      <c r="BI1006" s="99">
        <f>SUMIFS(通讯通路门店!$K:$K,通讯通路门店!$S:$S,$G1006,通讯通路门店!$J:$J,"其他品牌专卖店")</f>
        <v>0</v>
      </c>
      <c r="BJ1006" s="99">
        <f>SUMIFS(通讯通路门店!$AC:$AC,通讯通路门店!$S:$S,$G1006)</f>
        <v>0</v>
      </c>
      <c r="BK1006" s="99">
        <f>SUMIFS(通讯通路门店!$AD:$AD,通讯通路门店!$S:$S,$G1006)</f>
        <v>0</v>
      </c>
      <c r="BL1006" s="99">
        <f>SUMIFS(通讯通路门店!$AE:$AE,通讯通路门店!$S:$S,$G1006)</f>
        <v>0</v>
      </c>
      <c r="BM1006" s="99">
        <f>SUMIFS(通讯通路门店!$AF:$AF,通讯通路门店!$S:$S,$G1006)</f>
        <v>0</v>
      </c>
      <c r="BN1006" s="99">
        <f>SUMIFS(通讯通路门店!$AG:$AG,通讯通路门店!$S:$S,$G1006)</f>
        <v>0</v>
      </c>
      <c r="BO1006" s="99">
        <f>SUMIFS(通讯通路门店!$AH:$AH,通讯通路门店!$S:$S,$G1006)</f>
        <v>0</v>
      </c>
      <c r="BP1006" s="99">
        <f>SUMIFS(通讯通路门店!$AI:$AI,通讯通路门店!$S:$S,$G1006)</f>
        <v>0</v>
      </c>
      <c r="BQ1006" s="83"/>
    </row>
    <row r="1007" spans="1:69">
      <c r="A1007" s="99" t="str">
        <f>IFERROR(_xlfn.XLOOKUP($G1007,通讯通路门店!$S$4:$S$993931,通讯通路门店!$A$4:$A$993931,0,0),"")</f>
        <v>海南省</v>
      </c>
      <c r="B1007" s="99" t="str">
        <f>IFERROR(_xlfn.XLOOKUP($G1007,通讯通路门店!$S$4:$S$993931,通讯通路门店!$B$4:$B$993931,0,0),"")</f>
        <v>东方市</v>
      </c>
      <c r="C1007" s="99" t="str">
        <f>IFERROR(_xlfn.XLOOKUP($G1007,通讯通路门店!$S$4:$S$993931,通讯通路门店!$C$4:$C$993931,0,0),"")</f>
        <v>东方市</v>
      </c>
      <c r="D1007" s="99" t="str">
        <f>IFERROR(_xlfn.XLOOKUP($G1007,通讯通路门店!$S$4:$S$993931,通讯通路门店!$D$4:$D$993931,0,0),"")</f>
        <v>八所镇</v>
      </c>
      <c r="E1007" s="83"/>
      <c r="F1007" s="83"/>
      <c r="G1007" s="101"/>
      <c r="H1007" s="102">
        <f>IFERROR(_xlfn.XLOOKUP($G1007,通讯通路门店!$S$4:$S$993931,通讯通路门店!$R$4:$R$993931,0,0),"")</f>
        <v>0</v>
      </c>
      <c r="I1007" s="83"/>
      <c r="J1007" s="83"/>
      <c r="K1007" s="83"/>
      <c r="L1007" s="83"/>
      <c r="M1007" s="83"/>
      <c r="N1007" s="83"/>
      <c r="O1007" s="83"/>
      <c r="P1007" s="83"/>
      <c r="Q1007" s="83"/>
      <c r="R1007" s="83"/>
      <c r="S1007" s="83"/>
      <c r="T1007" s="83"/>
      <c r="U1007" s="99">
        <f>COUNTIF(通讯通路门店!$S:$S,$G1007)</f>
        <v>0</v>
      </c>
      <c r="V1007" s="99">
        <f>COUNTIFS(通讯通路门店!$S:$S,$G1007,通讯通路门店!$J:$J,"综合卖场")</f>
        <v>0</v>
      </c>
      <c r="W1007" s="99">
        <f>SUMIFS(通讯通路门店!$AJ:$AJ,通讯通路门店!$S:$S,通讯客户沙盘!$G1007)</f>
        <v>0</v>
      </c>
      <c r="X1007" s="99">
        <f t="shared" si="75"/>
        <v>0</v>
      </c>
      <c r="Y1007" s="99">
        <f>COUNTIFS(通讯通路门店!$S:$S,$G1007,通讯通路门店!$J:$J,"荣耀体验店")+COUNTIFS(通讯通路门店!$S:$S,$G1007,通讯通路门店!$J:$J,"荣耀授权专卖店")</f>
        <v>0</v>
      </c>
      <c r="Z1007" s="99">
        <f>COUNTIFS(通讯通路门店!$S:$S,$G1007,通讯通路门店!$J:$J,"VIVO体验店")</f>
        <v>0</v>
      </c>
      <c r="AA1007" s="99">
        <f>COUNTIFS(通讯通路门店!$S:$S,$G1007,通讯通路门店!$J:$J,"OPPO体验店")</f>
        <v>0</v>
      </c>
      <c r="AB1007" s="99">
        <f>COUNTIFS(通讯通路门店!$S:$S,$G1007,通讯通路门店!$J:$J,"华为授权体验店")+COUNTIFS(通讯通路门店!$S:$S,$G1007,通讯通路门店!$J:$J,"华为堡垒店")</f>
        <v>0</v>
      </c>
      <c r="AC1007" s="99">
        <f>COUNTIFS(通讯通路门店!$S:$S,$G1007,通讯通路门店!$J:$J,"小米体验店")</f>
        <v>0</v>
      </c>
      <c r="AD1007" s="99">
        <f>COUNTIFS(通讯通路门店!$S:$S,$G1007,通讯通路门店!$J:$J,"苹果体验店")</f>
        <v>0</v>
      </c>
      <c r="AE1007" s="99">
        <f>COUNTIFS(通讯通路门店!$S:$S,$G1007,通讯通路门店!$J:$J,"其他品牌专卖店")</f>
        <v>0</v>
      </c>
      <c r="AF1007" s="99">
        <f>SUMIFS(通讯通路门店!$BI:$BI,通讯通路门店!$S:$S,$G1007)</f>
        <v>0</v>
      </c>
      <c r="AG1007" s="99">
        <f>SUMIFS(通讯通路门店!$BH:$BH,通讯通路门店!$S:$S,$G1007)</f>
        <v>0</v>
      </c>
      <c r="AH1007" s="99">
        <f t="shared" si="76"/>
        <v>0</v>
      </c>
      <c r="AI1007" s="99">
        <f>SUMIFS(通讯通路门店!$BB:$BB,通讯通路门店!$S:$S,$G1007)</f>
        <v>0</v>
      </c>
      <c r="AJ1007" s="99">
        <f>SUMIFS(通讯通路门店!$BE:$BE,通讯通路门店!$S:$S,$G1007)</f>
        <v>0</v>
      </c>
      <c r="AK1007" s="99">
        <f>SUMIFS(通讯通路门店!$BG:$BG,通讯通路门店!$S:$S,$G1007)</f>
        <v>0</v>
      </c>
      <c r="AL1007" s="99">
        <f>SUMIFS(通讯通路门店!$BC:$BC,通讯通路门店!$S:$S,$G1007)</f>
        <v>0</v>
      </c>
      <c r="AM1007" s="99">
        <f>SUMIFS(通讯通路门店!$BD:$BD,通讯通路门店!$S:$S,$G1007)</f>
        <v>0</v>
      </c>
      <c r="AN1007" s="99">
        <f>SUMIFS(通讯通路门店!$BF:$BF,通讯通路门店!$S:$S,$G1007)</f>
        <v>0</v>
      </c>
      <c r="AO1007" s="99">
        <f t="shared" si="77"/>
        <v>0</v>
      </c>
      <c r="AP1007" s="99">
        <f>SUMIFS(通讯通路门店!$K:$K,通讯通路门店!$S:$S,$G1007)</f>
        <v>0</v>
      </c>
      <c r="AQ1007" s="83"/>
      <c r="AR1007" s="99">
        <f>SUMIFS(通讯通路门店!$T:$T,通讯通路门店!$S:$S,$G1007)</f>
        <v>0</v>
      </c>
      <c r="AS1007" s="99">
        <f>SUMIFS(通讯通路门店!$U:$U,通讯通路门店!$S:$S,$G1007)</f>
        <v>0</v>
      </c>
      <c r="AT1007" s="99">
        <f>SUMIFS(通讯通路门店!$V:$V,通讯通路门店!$S:$S,$G1007)</f>
        <v>0</v>
      </c>
      <c r="AU1007" s="99">
        <f>SUMIFS(通讯通路门店!$W:$W,通讯通路门店!$S:$S,$G1007)</f>
        <v>0</v>
      </c>
      <c r="AV1007" s="99">
        <f>SUMIFS(通讯通路门店!$Z:$Z,通讯通路门店!$S:$S,$G1007)</f>
        <v>0</v>
      </c>
      <c r="AW1007" s="99">
        <f>SUMIFS(通讯通路门店!$AB:$AB,通讯通路门店!$S:$S,$G1007)</f>
        <v>0</v>
      </c>
      <c r="AX1007" s="99">
        <f>SUMIFS(通讯通路门店!$X:$X,通讯通路门店!$S:$S,$G1007)</f>
        <v>0</v>
      </c>
      <c r="AY1007" s="99">
        <f>SUMIFS(通讯通路门店!$Y:$Y,通讯通路门店!$S:$S,$G1007)</f>
        <v>0</v>
      </c>
      <c r="AZ1007" s="99">
        <f>SUMIFS(通讯通路门店!$AA:$AA,通讯通路门店!$S:$S,$G1007)</f>
        <v>0</v>
      </c>
      <c r="BA1007" s="99">
        <f t="shared" si="78"/>
        <v>0</v>
      </c>
      <c r="BB1007" s="99">
        <f t="shared" si="79"/>
        <v>0</v>
      </c>
      <c r="BC1007" s="99">
        <f>SUMIFS(通讯通路门店!$W:$W,通讯通路门店!$S:$S,$G1007,通讯通路门店!$J:$J,"荣耀体验店")+SUMIFS(通讯通路门店!$W:$W,通讯通路门店!$S:$S,$G1007,通讯通路门店!$J:$J,"荣耀授权专卖店")</f>
        <v>0</v>
      </c>
      <c r="BD1007" s="99">
        <f>SUMIFS(通讯通路门店!$Z:$Z,通讯通路门店!$S:$S,$G1007,通讯通路门店!$J:$J,"VIVO体验店")</f>
        <v>0</v>
      </c>
      <c r="BE1007" s="99">
        <f>SUMIFS(通讯通路门店!$AB:$AB,通讯通路门店!$S:$S,$G1007,通讯通路门店!$J:$J,"OPPO体验店")</f>
        <v>0</v>
      </c>
      <c r="BF1007" s="99">
        <f>SUMIFS(通讯通路门店!$X:$X,通讯通路门店!$S:$S,$G1007,通讯通路门店!$J:$J,"华为授权体验店")+SUMIFS(通讯通路门店!$AA:$AA,通讯通路门店!$S:$S,$G1007,通讯通路门店!$J:$J,"华为堡垒店")</f>
        <v>0</v>
      </c>
      <c r="BG1007" s="99">
        <f>SUMIFS(通讯通路门店!$Y:$Y,通讯通路门店!$S:$S,$G1007,通讯通路门店!$J:$J,"小米体验店")</f>
        <v>0</v>
      </c>
      <c r="BH1007" s="99">
        <f>SUMIFS(通讯通路门店!$AA:$AA,通讯通路门店!$S:$S,$G1007,通讯通路门店!$J:$J,"苹果体验店")</f>
        <v>0</v>
      </c>
      <c r="BI1007" s="99">
        <f>SUMIFS(通讯通路门店!$K:$K,通讯通路门店!$S:$S,$G1007,通讯通路门店!$J:$J,"其他品牌专卖店")</f>
        <v>0</v>
      </c>
      <c r="BJ1007" s="99">
        <f>SUMIFS(通讯通路门店!$AC:$AC,通讯通路门店!$S:$S,$G1007)</f>
        <v>0</v>
      </c>
      <c r="BK1007" s="99">
        <f>SUMIFS(通讯通路门店!$AD:$AD,通讯通路门店!$S:$S,$G1007)</f>
        <v>0</v>
      </c>
      <c r="BL1007" s="99">
        <f>SUMIFS(通讯通路门店!$AE:$AE,通讯通路门店!$S:$S,$G1007)</f>
        <v>0</v>
      </c>
      <c r="BM1007" s="99">
        <f>SUMIFS(通讯通路门店!$AF:$AF,通讯通路门店!$S:$S,$G1007)</f>
        <v>0</v>
      </c>
      <c r="BN1007" s="99">
        <f>SUMIFS(通讯通路门店!$AG:$AG,通讯通路门店!$S:$S,$G1007)</f>
        <v>0</v>
      </c>
      <c r="BO1007" s="99">
        <f>SUMIFS(通讯通路门店!$AH:$AH,通讯通路门店!$S:$S,$G1007)</f>
        <v>0</v>
      </c>
      <c r="BP1007" s="99">
        <f>SUMIFS(通讯通路门店!$AI:$AI,通讯通路门店!$S:$S,$G1007)</f>
        <v>0</v>
      </c>
      <c r="BQ1007" s="83"/>
    </row>
    <row r="1008" spans="1:69">
      <c r="A1008" s="99" t="str">
        <f>IFERROR(_xlfn.XLOOKUP($G1008,通讯通路门店!$S$4:$S$993931,通讯通路门店!$A$4:$A$993931,0,0),"")</f>
        <v>海南省</v>
      </c>
      <c r="B1008" s="99" t="str">
        <f>IFERROR(_xlfn.XLOOKUP($G1008,通讯通路门店!$S$4:$S$993931,通讯通路门店!$B$4:$B$993931,0,0),"")</f>
        <v>东方市</v>
      </c>
      <c r="C1008" s="99" t="str">
        <f>IFERROR(_xlfn.XLOOKUP($G1008,通讯通路门店!$S$4:$S$993931,通讯通路门店!$C$4:$C$993931,0,0),"")</f>
        <v>东方市</v>
      </c>
      <c r="D1008" s="99" t="str">
        <f>IFERROR(_xlfn.XLOOKUP($G1008,通讯通路门店!$S$4:$S$993931,通讯通路门店!$D$4:$D$993931,0,0),"")</f>
        <v>八所镇</v>
      </c>
      <c r="E1008" s="83"/>
      <c r="F1008" s="83"/>
      <c r="G1008" s="101"/>
      <c r="H1008" s="102">
        <f>IFERROR(_xlfn.XLOOKUP($G1008,通讯通路门店!$S$4:$S$993931,通讯通路门店!$R$4:$R$993931,0,0),"")</f>
        <v>0</v>
      </c>
      <c r="I1008" s="83"/>
      <c r="J1008" s="83"/>
      <c r="K1008" s="83"/>
      <c r="L1008" s="83"/>
      <c r="M1008" s="83"/>
      <c r="N1008" s="83"/>
      <c r="O1008" s="83"/>
      <c r="P1008" s="83"/>
      <c r="Q1008" s="83"/>
      <c r="R1008" s="83"/>
      <c r="S1008" s="83"/>
      <c r="T1008" s="83"/>
      <c r="U1008" s="99">
        <f>COUNTIF(通讯通路门店!$S:$S,$G1008)</f>
        <v>0</v>
      </c>
      <c r="V1008" s="99">
        <f>COUNTIFS(通讯通路门店!$S:$S,$G1008,通讯通路门店!$J:$J,"综合卖场")</f>
        <v>0</v>
      </c>
      <c r="W1008" s="99">
        <f>SUMIFS(通讯通路门店!$AJ:$AJ,通讯通路门店!$S:$S,通讯客户沙盘!$G1008)</f>
        <v>0</v>
      </c>
      <c r="X1008" s="99">
        <f t="shared" si="75"/>
        <v>0</v>
      </c>
      <c r="Y1008" s="99">
        <f>COUNTIFS(通讯通路门店!$S:$S,$G1008,通讯通路门店!$J:$J,"荣耀体验店")+COUNTIFS(通讯通路门店!$S:$S,$G1008,通讯通路门店!$J:$J,"荣耀授权专卖店")</f>
        <v>0</v>
      </c>
      <c r="Z1008" s="99">
        <f>COUNTIFS(通讯通路门店!$S:$S,$G1008,通讯通路门店!$J:$J,"VIVO体验店")</f>
        <v>0</v>
      </c>
      <c r="AA1008" s="99">
        <f>COUNTIFS(通讯通路门店!$S:$S,$G1008,通讯通路门店!$J:$J,"OPPO体验店")</f>
        <v>0</v>
      </c>
      <c r="AB1008" s="99">
        <f>COUNTIFS(通讯通路门店!$S:$S,$G1008,通讯通路门店!$J:$J,"华为授权体验店")+COUNTIFS(通讯通路门店!$S:$S,$G1008,通讯通路门店!$J:$J,"华为堡垒店")</f>
        <v>0</v>
      </c>
      <c r="AC1008" s="99">
        <f>COUNTIFS(通讯通路门店!$S:$S,$G1008,通讯通路门店!$J:$J,"小米体验店")</f>
        <v>0</v>
      </c>
      <c r="AD1008" s="99">
        <f>COUNTIFS(通讯通路门店!$S:$S,$G1008,通讯通路门店!$J:$J,"苹果体验店")</f>
        <v>0</v>
      </c>
      <c r="AE1008" s="99">
        <f>COUNTIFS(通讯通路门店!$S:$S,$G1008,通讯通路门店!$J:$J,"其他品牌专卖店")</f>
        <v>0</v>
      </c>
      <c r="AF1008" s="99">
        <f>SUMIFS(通讯通路门店!$BI:$BI,通讯通路门店!$S:$S,$G1008)</f>
        <v>0</v>
      </c>
      <c r="AG1008" s="99">
        <f>SUMIFS(通讯通路门店!$BH:$BH,通讯通路门店!$S:$S,$G1008)</f>
        <v>0</v>
      </c>
      <c r="AH1008" s="99">
        <f t="shared" si="76"/>
        <v>0</v>
      </c>
      <c r="AI1008" s="99">
        <f>SUMIFS(通讯通路门店!$BB:$BB,通讯通路门店!$S:$S,$G1008)</f>
        <v>0</v>
      </c>
      <c r="AJ1008" s="99">
        <f>SUMIFS(通讯通路门店!$BE:$BE,通讯通路门店!$S:$S,$G1008)</f>
        <v>0</v>
      </c>
      <c r="AK1008" s="99">
        <f>SUMIFS(通讯通路门店!$BG:$BG,通讯通路门店!$S:$S,$G1008)</f>
        <v>0</v>
      </c>
      <c r="AL1008" s="99">
        <f>SUMIFS(通讯通路门店!$BC:$BC,通讯通路门店!$S:$S,$G1008)</f>
        <v>0</v>
      </c>
      <c r="AM1008" s="99">
        <f>SUMIFS(通讯通路门店!$BD:$BD,通讯通路门店!$S:$S,$G1008)</f>
        <v>0</v>
      </c>
      <c r="AN1008" s="99">
        <f>SUMIFS(通讯通路门店!$BF:$BF,通讯通路门店!$S:$S,$G1008)</f>
        <v>0</v>
      </c>
      <c r="AO1008" s="99">
        <f t="shared" si="77"/>
        <v>0</v>
      </c>
      <c r="AP1008" s="99">
        <f>SUMIFS(通讯通路门店!$K:$K,通讯通路门店!$S:$S,$G1008)</f>
        <v>0</v>
      </c>
      <c r="AQ1008" s="83"/>
      <c r="AR1008" s="99">
        <f>SUMIFS(通讯通路门店!$T:$T,通讯通路门店!$S:$S,$G1008)</f>
        <v>0</v>
      </c>
      <c r="AS1008" s="99">
        <f>SUMIFS(通讯通路门店!$U:$U,通讯通路门店!$S:$S,$G1008)</f>
        <v>0</v>
      </c>
      <c r="AT1008" s="99">
        <f>SUMIFS(通讯通路门店!$V:$V,通讯通路门店!$S:$S,$G1008)</f>
        <v>0</v>
      </c>
      <c r="AU1008" s="99">
        <f>SUMIFS(通讯通路门店!$W:$W,通讯通路门店!$S:$S,$G1008)</f>
        <v>0</v>
      </c>
      <c r="AV1008" s="99">
        <f>SUMIFS(通讯通路门店!$Z:$Z,通讯通路门店!$S:$S,$G1008)</f>
        <v>0</v>
      </c>
      <c r="AW1008" s="99">
        <f>SUMIFS(通讯通路门店!$AB:$AB,通讯通路门店!$S:$S,$G1008)</f>
        <v>0</v>
      </c>
      <c r="AX1008" s="99">
        <f>SUMIFS(通讯通路门店!$X:$X,通讯通路门店!$S:$S,$G1008)</f>
        <v>0</v>
      </c>
      <c r="AY1008" s="99">
        <f>SUMIFS(通讯通路门店!$Y:$Y,通讯通路门店!$S:$S,$G1008)</f>
        <v>0</v>
      </c>
      <c r="AZ1008" s="99">
        <f>SUMIFS(通讯通路门店!$AA:$AA,通讯通路门店!$S:$S,$G1008)</f>
        <v>0</v>
      </c>
      <c r="BA1008" s="99">
        <f t="shared" si="78"/>
        <v>0</v>
      </c>
      <c r="BB1008" s="99">
        <f t="shared" si="79"/>
        <v>0</v>
      </c>
      <c r="BC1008" s="99">
        <f>SUMIFS(通讯通路门店!$W:$W,通讯通路门店!$S:$S,$G1008,通讯通路门店!$J:$J,"荣耀体验店")+SUMIFS(通讯通路门店!$W:$W,通讯通路门店!$S:$S,$G1008,通讯通路门店!$J:$J,"荣耀授权专卖店")</f>
        <v>0</v>
      </c>
      <c r="BD1008" s="99">
        <f>SUMIFS(通讯通路门店!$Z:$Z,通讯通路门店!$S:$S,$G1008,通讯通路门店!$J:$J,"VIVO体验店")</f>
        <v>0</v>
      </c>
      <c r="BE1008" s="99">
        <f>SUMIFS(通讯通路门店!$AB:$AB,通讯通路门店!$S:$S,$G1008,通讯通路门店!$J:$J,"OPPO体验店")</f>
        <v>0</v>
      </c>
      <c r="BF1008" s="99">
        <f>SUMIFS(通讯通路门店!$X:$X,通讯通路门店!$S:$S,$G1008,通讯通路门店!$J:$J,"华为授权体验店")+SUMIFS(通讯通路门店!$AA:$AA,通讯通路门店!$S:$S,$G1008,通讯通路门店!$J:$J,"华为堡垒店")</f>
        <v>0</v>
      </c>
      <c r="BG1008" s="99">
        <f>SUMIFS(通讯通路门店!$Y:$Y,通讯通路门店!$S:$S,$G1008,通讯通路门店!$J:$J,"小米体验店")</f>
        <v>0</v>
      </c>
      <c r="BH1008" s="99">
        <f>SUMIFS(通讯通路门店!$AA:$AA,通讯通路门店!$S:$S,$G1008,通讯通路门店!$J:$J,"苹果体验店")</f>
        <v>0</v>
      </c>
      <c r="BI1008" s="99">
        <f>SUMIFS(通讯通路门店!$K:$K,通讯通路门店!$S:$S,$G1008,通讯通路门店!$J:$J,"其他品牌专卖店")</f>
        <v>0</v>
      </c>
      <c r="BJ1008" s="99">
        <f>SUMIFS(通讯通路门店!$AC:$AC,通讯通路门店!$S:$S,$G1008)</f>
        <v>0</v>
      </c>
      <c r="BK1008" s="99">
        <f>SUMIFS(通讯通路门店!$AD:$AD,通讯通路门店!$S:$S,$G1008)</f>
        <v>0</v>
      </c>
      <c r="BL1008" s="99">
        <f>SUMIFS(通讯通路门店!$AE:$AE,通讯通路门店!$S:$S,$G1008)</f>
        <v>0</v>
      </c>
      <c r="BM1008" s="99">
        <f>SUMIFS(通讯通路门店!$AF:$AF,通讯通路门店!$S:$S,$G1008)</f>
        <v>0</v>
      </c>
      <c r="BN1008" s="99">
        <f>SUMIFS(通讯通路门店!$AG:$AG,通讯通路门店!$S:$S,$G1008)</f>
        <v>0</v>
      </c>
      <c r="BO1008" s="99">
        <f>SUMIFS(通讯通路门店!$AH:$AH,通讯通路门店!$S:$S,$G1008)</f>
        <v>0</v>
      </c>
      <c r="BP1008" s="99">
        <f>SUMIFS(通讯通路门店!$AI:$AI,通讯通路门店!$S:$S,$G1008)</f>
        <v>0</v>
      </c>
      <c r="BQ1008" s="83"/>
    </row>
    <row r="1009" spans="1:69">
      <c r="A1009" s="99" t="str">
        <f>IFERROR(_xlfn.XLOOKUP($G1009,通讯通路门店!$S$4:$S$993931,通讯通路门店!$A$4:$A$993931,0,0),"")</f>
        <v>海南省</v>
      </c>
      <c r="B1009" s="99" t="str">
        <f>IFERROR(_xlfn.XLOOKUP($G1009,通讯通路门店!$S$4:$S$993931,通讯通路门店!$B$4:$B$993931,0,0),"")</f>
        <v>东方市</v>
      </c>
      <c r="C1009" s="99" t="str">
        <f>IFERROR(_xlfn.XLOOKUP($G1009,通讯通路门店!$S$4:$S$993931,通讯通路门店!$C$4:$C$993931,0,0),"")</f>
        <v>东方市</v>
      </c>
      <c r="D1009" s="99" t="str">
        <f>IFERROR(_xlfn.XLOOKUP($G1009,通讯通路门店!$S$4:$S$993931,通讯通路门店!$D$4:$D$993931,0,0),"")</f>
        <v>八所镇</v>
      </c>
      <c r="E1009" s="83"/>
      <c r="F1009" s="83"/>
      <c r="G1009" s="101"/>
      <c r="H1009" s="102">
        <f>IFERROR(_xlfn.XLOOKUP($G1009,通讯通路门店!$S$4:$S$993931,通讯通路门店!$R$4:$R$993931,0,0),"")</f>
        <v>0</v>
      </c>
      <c r="I1009" s="83"/>
      <c r="J1009" s="83"/>
      <c r="K1009" s="83"/>
      <c r="L1009" s="83"/>
      <c r="M1009" s="83"/>
      <c r="N1009" s="83"/>
      <c r="O1009" s="83"/>
      <c r="P1009" s="83"/>
      <c r="Q1009" s="83"/>
      <c r="R1009" s="83"/>
      <c r="S1009" s="83"/>
      <c r="T1009" s="83"/>
      <c r="U1009" s="99">
        <f>COUNTIF(通讯通路门店!$S:$S,$G1009)</f>
        <v>0</v>
      </c>
      <c r="V1009" s="99">
        <f>COUNTIFS(通讯通路门店!$S:$S,$G1009,通讯通路门店!$J:$J,"综合卖场")</f>
        <v>0</v>
      </c>
      <c r="W1009" s="99">
        <f>SUMIFS(通讯通路门店!$AJ:$AJ,通讯通路门店!$S:$S,通讯客户沙盘!$G1009)</f>
        <v>0</v>
      </c>
      <c r="X1009" s="99">
        <f t="shared" si="75"/>
        <v>0</v>
      </c>
      <c r="Y1009" s="99">
        <f>COUNTIFS(通讯通路门店!$S:$S,$G1009,通讯通路门店!$J:$J,"荣耀体验店")+COUNTIFS(通讯通路门店!$S:$S,$G1009,通讯通路门店!$J:$J,"荣耀授权专卖店")</f>
        <v>0</v>
      </c>
      <c r="Z1009" s="99">
        <f>COUNTIFS(通讯通路门店!$S:$S,$G1009,通讯通路门店!$J:$J,"VIVO体验店")</f>
        <v>0</v>
      </c>
      <c r="AA1009" s="99">
        <f>COUNTIFS(通讯通路门店!$S:$S,$G1009,通讯通路门店!$J:$J,"OPPO体验店")</f>
        <v>0</v>
      </c>
      <c r="AB1009" s="99">
        <f>COUNTIFS(通讯通路门店!$S:$S,$G1009,通讯通路门店!$J:$J,"华为授权体验店")+COUNTIFS(通讯通路门店!$S:$S,$G1009,通讯通路门店!$J:$J,"华为堡垒店")</f>
        <v>0</v>
      </c>
      <c r="AC1009" s="99">
        <f>COUNTIFS(通讯通路门店!$S:$S,$G1009,通讯通路门店!$J:$J,"小米体验店")</f>
        <v>0</v>
      </c>
      <c r="AD1009" s="99">
        <f>COUNTIFS(通讯通路门店!$S:$S,$G1009,通讯通路门店!$J:$J,"苹果体验店")</f>
        <v>0</v>
      </c>
      <c r="AE1009" s="99">
        <f>COUNTIFS(通讯通路门店!$S:$S,$G1009,通讯通路门店!$J:$J,"其他品牌专卖店")</f>
        <v>0</v>
      </c>
      <c r="AF1009" s="99">
        <f>SUMIFS(通讯通路门店!$BI:$BI,通讯通路门店!$S:$S,$G1009)</f>
        <v>0</v>
      </c>
      <c r="AG1009" s="99">
        <f>SUMIFS(通讯通路门店!$BH:$BH,通讯通路门店!$S:$S,$G1009)</f>
        <v>0</v>
      </c>
      <c r="AH1009" s="99">
        <f t="shared" si="76"/>
        <v>0</v>
      </c>
      <c r="AI1009" s="99">
        <f>SUMIFS(通讯通路门店!$BB:$BB,通讯通路门店!$S:$S,$G1009)</f>
        <v>0</v>
      </c>
      <c r="AJ1009" s="99">
        <f>SUMIFS(通讯通路门店!$BE:$BE,通讯通路门店!$S:$S,$G1009)</f>
        <v>0</v>
      </c>
      <c r="AK1009" s="99">
        <f>SUMIFS(通讯通路门店!$BG:$BG,通讯通路门店!$S:$S,$G1009)</f>
        <v>0</v>
      </c>
      <c r="AL1009" s="99">
        <f>SUMIFS(通讯通路门店!$BC:$BC,通讯通路门店!$S:$S,$G1009)</f>
        <v>0</v>
      </c>
      <c r="AM1009" s="99">
        <f>SUMIFS(通讯通路门店!$BD:$BD,通讯通路门店!$S:$S,$G1009)</f>
        <v>0</v>
      </c>
      <c r="AN1009" s="99">
        <f>SUMIFS(通讯通路门店!$BF:$BF,通讯通路门店!$S:$S,$G1009)</f>
        <v>0</v>
      </c>
      <c r="AO1009" s="99">
        <f t="shared" si="77"/>
        <v>0</v>
      </c>
      <c r="AP1009" s="99">
        <f>SUMIFS(通讯通路门店!$K:$K,通讯通路门店!$S:$S,$G1009)</f>
        <v>0</v>
      </c>
      <c r="AQ1009" s="83"/>
      <c r="AR1009" s="99">
        <f>SUMIFS(通讯通路门店!$T:$T,通讯通路门店!$S:$S,$G1009)</f>
        <v>0</v>
      </c>
      <c r="AS1009" s="99">
        <f>SUMIFS(通讯通路门店!$U:$U,通讯通路门店!$S:$S,$G1009)</f>
        <v>0</v>
      </c>
      <c r="AT1009" s="99">
        <f>SUMIFS(通讯通路门店!$V:$V,通讯通路门店!$S:$S,$G1009)</f>
        <v>0</v>
      </c>
      <c r="AU1009" s="99">
        <f>SUMIFS(通讯通路门店!$W:$W,通讯通路门店!$S:$S,$G1009)</f>
        <v>0</v>
      </c>
      <c r="AV1009" s="99">
        <f>SUMIFS(通讯通路门店!$Z:$Z,通讯通路门店!$S:$S,$G1009)</f>
        <v>0</v>
      </c>
      <c r="AW1009" s="99">
        <f>SUMIFS(通讯通路门店!$AB:$AB,通讯通路门店!$S:$S,$G1009)</f>
        <v>0</v>
      </c>
      <c r="AX1009" s="99">
        <f>SUMIFS(通讯通路门店!$X:$X,通讯通路门店!$S:$S,$G1009)</f>
        <v>0</v>
      </c>
      <c r="AY1009" s="99">
        <f>SUMIFS(通讯通路门店!$Y:$Y,通讯通路门店!$S:$S,$G1009)</f>
        <v>0</v>
      </c>
      <c r="AZ1009" s="99">
        <f>SUMIFS(通讯通路门店!$AA:$AA,通讯通路门店!$S:$S,$G1009)</f>
        <v>0</v>
      </c>
      <c r="BA1009" s="99">
        <f t="shared" si="78"/>
        <v>0</v>
      </c>
      <c r="BB1009" s="99">
        <f t="shared" si="79"/>
        <v>0</v>
      </c>
      <c r="BC1009" s="99">
        <f>SUMIFS(通讯通路门店!$W:$W,通讯通路门店!$S:$S,$G1009,通讯通路门店!$J:$J,"荣耀体验店")+SUMIFS(通讯通路门店!$W:$W,通讯通路门店!$S:$S,$G1009,通讯通路门店!$J:$J,"荣耀授权专卖店")</f>
        <v>0</v>
      </c>
      <c r="BD1009" s="99">
        <f>SUMIFS(通讯通路门店!$Z:$Z,通讯通路门店!$S:$S,$G1009,通讯通路门店!$J:$J,"VIVO体验店")</f>
        <v>0</v>
      </c>
      <c r="BE1009" s="99">
        <f>SUMIFS(通讯通路门店!$AB:$AB,通讯通路门店!$S:$S,$G1009,通讯通路门店!$J:$J,"OPPO体验店")</f>
        <v>0</v>
      </c>
      <c r="BF1009" s="99">
        <f>SUMIFS(通讯通路门店!$X:$X,通讯通路门店!$S:$S,$G1009,通讯通路门店!$J:$J,"华为授权体验店")+SUMIFS(通讯通路门店!$AA:$AA,通讯通路门店!$S:$S,$G1009,通讯通路门店!$J:$J,"华为堡垒店")</f>
        <v>0</v>
      </c>
      <c r="BG1009" s="99">
        <f>SUMIFS(通讯通路门店!$Y:$Y,通讯通路门店!$S:$S,$G1009,通讯通路门店!$J:$J,"小米体验店")</f>
        <v>0</v>
      </c>
      <c r="BH1009" s="99">
        <f>SUMIFS(通讯通路门店!$AA:$AA,通讯通路门店!$S:$S,$G1009,通讯通路门店!$J:$J,"苹果体验店")</f>
        <v>0</v>
      </c>
      <c r="BI1009" s="99">
        <f>SUMIFS(通讯通路门店!$K:$K,通讯通路门店!$S:$S,$G1009,通讯通路门店!$J:$J,"其他品牌专卖店")</f>
        <v>0</v>
      </c>
      <c r="BJ1009" s="99">
        <f>SUMIFS(通讯通路门店!$AC:$AC,通讯通路门店!$S:$S,$G1009)</f>
        <v>0</v>
      </c>
      <c r="BK1009" s="99">
        <f>SUMIFS(通讯通路门店!$AD:$AD,通讯通路门店!$S:$S,$G1009)</f>
        <v>0</v>
      </c>
      <c r="BL1009" s="99">
        <f>SUMIFS(通讯通路门店!$AE:$AE,通讯通路门店!$S:$S,$G1009)</f>
        <v>0</v>
      </c>
      <c r="BM1009" s="99">
        <f>SUMIFS(通讯通路门店!$AF:$AF,通讯通路门店!$S:$S,$G1009)</f>
        <v>0</v>
      </c>
      <c r="BN1009" s="99">
        <f>SUMIFS(通讯通路门店!$AG:$AG,通讯通路门店!$S:$S,$G1009)</f>
        <v>0</v>
      </c>
      <c r="BO1009" s="99">
        <f>SUMIFS(通讯通路门店!$AH:$AH,通讯通路门店!$S:$S,$G1009)</f>
        <v>0</v>
      </c>
      <c r="BP1009" s="99">
        <f>SUMIFS(通讯通路门店!$AI:$AI,通讯通路门店!$S:$S,$G1009)</f>
        <v>0</v>
      </c>
      <c r="BQ1009" s="83"/>
    </row>
    <row r="1010" spans="1:69">
      <c r="A1010" s="99" t="str">
        <f>IFERROR(_xlfn.XLOOKUP($G1010,通讯通路门店!$S$4:$S$993931,通讯通路门店!$A$4:$A$993931,0,0),"")</f>
        <v>海南省</v>
      </c>
      <c r="B1010" s="99" t="str">
        <f>IFERROR(_xlfn.XLOOKUP($G1010,通讯通路门店!$S$4:$S$993931,通讯通路门店!$B$4:$B$993931,0,0),"")</f>
        <v>东方市</v>
      </c>
      <c r="C1010" s="99" t="str">
        <f>IFERROR(_xlfn.XLOOKUP($G1010,通讯通路门店!$S$4:$S$993931,通讯通路门店!$C$4:$C$993931,0,0),"")</f>
        <v>东方市</v>
      </c>
      <c r="D1010" s="99" t="str">
        <f>IFERROR(_xlfn.XLOOKUP($G1010,通讯通路门店!$S$4:$S$993931,通讯通路门店!$D$4:$D$993931,0,0),"")</f>
        <v>八所镇</v>
      </c>
      <c r="E1010" s="83"/>
      <c r="F1010" s="83"/>
      <c r="G1010" s="101"/>
      <c r="H1010" s="102">
        <f>IFERROR(_xlfn.XLOOKUP($G1010,通讯通路门店!$S$4:$S$993931,通讯通路门店!$R$4:$R$993931,0,0),"")</f>
        <v>0</v>
      </c>
      <c r="I1010" s="83"/>
      <c r="J1010" s="83"/>
      <c r="K1010" s="83"/>
      <c r="L1010" s="83"/>
      <c r="M1010" s="83"/>
      <c r="N1010" s="83"/>
      <c r="O1010" s="83"/>
      <c r="P1010" s="83"/>
      <c r="Q1010" s="83"/>
      <c r="R1010" s="83"/>
      <c r="S1010" s="83"/>
      <c r="T1010" s="83"/>
      <c r="U1010" s="99">
        <f>COUNTIF(通讯通路门店!$S:$S,$G1010)</f>
        <v>0</v>
      </c>
      <c r="V1010" s="99">
        <f>COUNTIFS(通讯通路门店!$S:$S,$G1010,通讯通路门店!$J:$J,"综合卖场")</f>
        <v>0</v>
      </c>
      <c r="W1010" s="99">
        <f>SUMIFS(通讯通路门店!$AJ:$AJ,通讯通路门店!$S:$S,通讯客户沙盘!$G1010)</f>
        <v>0</v>
      </c>
      <c r="X1010" s="99">
        <f t="shared" si="75"/>
        <v>0</v>
      </c>
      <c r="Y1010" s="99">
        <f>COUNTIFS(通讯通路门店!$S:$S,$G1010,通讯通路门店!$J:$J,"荣耀体验店")+COUNTIFS(通讯通路门店!$S:$S,$G1010,通讯通路门店!$J:$J,"荣耀授权专卖店")</f>
        <v>0</v>
      </c>
      <c r="Z1010" s="99">
        <f>COUNTIFS(通讯通路门店!$S:$S,$G1010,通讯通路门店!$J:$J,"VIVO体验店")</f>
        <v>0</v>
      </c>
      <c r="AA1010" s="99">
        <f>COUNTIFS(通讯通路门店!$S:$S,$G1010,通讯通路门店!$J:$J,"OPPO体验店")</f>
        <v>0</v>
      </c>
      <c r="AB1010" s="99">
        <f>COUNTIFS(通讯通路门店!$S:$S,$G1010,通讯通路门店!$J:$J,"华为授权体验店")+COUNTIFS(通讯通路门店!$S:$S,$G1010,通讯通路门店!$J:$J,"华为堡垒店")</f>
        <v>0</v>
      </c>
      <c r="AC1010" s="99">
        <f>COUNTIFS(通讯通路门店!$S:$S,$G1010,通讯通路门店!$J:$J,"小米体验店")</f>
        <v>0</v>
      </c>
      <c r="AD1010" s="99">
        <f>COUNTIFS(通讯通路门店!$S:$S,$G1010,通讯通路门店!$J:$J,"苹果体验店")</f>
        <v>0</v>
      </c>
      <c r="AE1010" s="99">
        <f>COUNTIFS(通讯通路门店!$S:$S,$G1010,通讯通路门店!$J:$J,"其他品牌专卖店")</f>
        <v>0</v>
      </c>
      <c r="AF1010" s="99">
        <f>SUMIFS(通讯通路门店!$BI:$BI,通讯通路门店!$S:$S,$G1010)</f>
        <v>0</v>
      </c>
      <c r="AG1010" s="99">
        <f>SUMIFS(通讯通路门店!$BH:$BH,通讯通路门店!$S:$S,$G1010)</f>
        <v>0</v>
      </c>
      <c r="AH1010" s="99">
        <f t="shared" si="76"/>
        <v>0</v>
      </c>
      <c r="AI1010" s="99">
        <f>SUMIFS(通讯通路门店!$BB:$BB,通讯通路门店!$S:$S,$G1010)</f>
        <v>0</v>
      </c>
      <c r="AJ1010" s="99">
        <f>SUMIFS(通讯通路门店!$BE:$BE,通讯通路门店!$S:$S,$G1010)</f>
        <v>0</v>
      </c>
      <c r="AK1010" s="99">
        <f>SUMIFS(通讯通路门店!$BG:$BG,通讯通路门店!$S:$S,$G1010)</f>
        <v>0</v>
      </c>
      <c r="AL1010" s="99">
        <f>SUMIFS(通讯通路门店!$BC:$BC,通讯通路门店!$S:$S,$G1010)</f>
        <v>0</v>
      </c>
      <c r="AM1010" s="99">
        <f>SUMIFS(通讯通路门店!$BD:$BD,通讯通路门店!$S:$S,$G1010)</f>
        <v>0</v>
      </c>
      <c r="AN1010" s="99">
        <f>SUMIFS(通讯通路门店!$BF:$BF,通讯通路门店!$S:$S,$G1010)</f>
        <v>0</v>
      </c>
      <c r="AO1010" s="99">
        <f t="shared" si="77"/>
        <v>0</v>
      </c>
      <c r="AP1010" s="99">
        <f>SUMIFS(通讯通路门店!$K:$K,通讯通路门店!$S:$S,$G1010)</f>
        <v>0</v>
      </c>
      <c r="AQ1010" s="83"/>
      <c r="AR1010" s="99">
        <f>SUMIFS(通讯通路门店!$T:$T,通讯通路门店!$S:$S,$G1010)</f>
        <v>0</v>
      </c>
      <c r="AS1010" s="99">
        <f>SUMIFS(通讯通路门店!$U:$U,通讯通路门店!$S:$S,$G1010)</f>
        <v>0</v>
      </c>
      <c r="AT1010" s="99">
        <f>SUMIFS(通讯通路门店!$V:$V,通讯通路门店!$S:$S,$G1010)</f>
        <v>0</v>
      </c>
      <c r="AU1010" s="99">
        <f>SUMIFS(通讯通路门店!$W:$W,通讯通路门店!$S:$S,$G1010)</f>
        <v>0</v>
      </c>
      <c r="AV1010" s="99">
        <f>SUMIFS(通讯通路门店!$Z:$Z,通讯通路门店!$S:$S,$G1010)</f>
        <v>0</v>
      </c>
      <c r="AW1010" s="99">
        <f>SUMIFS(通讯通路门店!$AB:$AB,通讯通路门店!$S:$S,$G1010)</f>
        <v>0</v>
      </c>
      <c r="AX1010" s="99">
        <f>SUMIFS(通讯通路门店!$X:$X,通讯通路门店!$S:$S,$G1010)</f>
        <v>0</v>
      </c>
      <c r="AY1010" s="99">
        <f>SUMIFS(通讯通路门店!$Y:$Y,通讯通路门店!$S:$S,$G1010)</f>
        <v>0</v>
      </c>
      <c r="AZ1010" s="99">
        <f>SUMIFS(通讯通路门店!$AA:$AA,通讯通路门店!$S:$S,$G1010)</f>
        <v>0</v>
      </c>
      <c r="BA1010" s="99">
        <f t="shared" si="78"/>
        <v>0</v>
      </c>
      <c r="BB1010" s="99">
        <f t="shared" si="79"/>
        <v>0</v>
      </c>
      <c r="BC1010" s="99">
        <f>SUMIFS(通讯通路门店!$W:$W,通讯通路门店!$S:$S,$G1010,通讯通路门店!$J:$J,"荣耀体验店")+SUMIFS(通讯通路门店!$W:$W,通讯通路门店!$S:$S,$G1010,通讯通路门店!$J:$J,"荣耀授权专卖店")</f>
        <v>0</v>
      </c>
      <c r="BD1010" s="99">
        <f>SUMIFS(通讯通路门店!$Z:$Z,通讯通路门店!$S:$S,$G1010,通讯通路门店!$J:$J,"VIVO体验店")</f>
        <v>0</v>
      </c>
      <c r="BE1010" s="99">
        <f>SUMIFS(通讯通路门店!$AB:$AB,通讯通路门店!$S:$S,$G1010,通讯通路门店!$J:$J,"OPPO体验店")</f>
        <v>0</v>
      </c>
      <c r="BF1010" s="99">
        <f>SUMIFS(通讯通路门店!$X:$X,通讯通路门店!$S:$S,$G1010,通讯通路门店!$J:$J,"华为授权体验店")+SUMIFS(通讯通路门店!$AA:$AA,通讯通路门店!$S:$S,$G1010,通讯通路门店!$J:$J,"华为堡垒店")</f>
        <v>0</v>
      </c>
      <c r="BG1010" s="99">
        <f>SUMIFS(通讯通路门店!$Y:$Y,通讯通路门店!$S:$S,$G1010,通讯通路门店!$J:$J,"小米体验店")</f>
        <v>0</v>
      </c>
      <c r="BH1010" s="99">
        <f>SUMIFS(通讯通路门店!$AA:$AA,通讯通路门店!$S:$S,$G1010,通讯通路门店!$J:$J,"苹果体验店")</f>
        <v>0</v>
      </c>
      <c r="BI1010" s="99">
        <f>SUMIFS(通讯通路门店!$K:$K,通讯通路门店!$S:$S,$G1010,通讯通路门店!$J:$J,"其他品牌专卖店")</f>
        <v>0</v>
      </c>
      <c r="BJ1010" s="99">
        <f>SUMIFS(通讯通路门店!$AC:$AC,通讯通路门店!$S:$S,$G1010)</f>
        <v>0</v>
      </c>
      <c r="BK1010" s="99">
        <f>SUMIFS(通讯通路门店!$AD:$AD,通讯通路门店!$S:$S,$G1010)</f>
        <v>0</v>
      </c>
      <c r="BL1010" s="99">
        <f>SUMIFS(通讯通路门店!$AE:$AE,通讯通路门店!$S:$S,$G1010)</f>
        <v>0</v>
      </c>
      <c r="BM1010" s="99">
        <f>SUMIFS(通讯通路门店!$AF:$AF,通讯通路门店!$S:$S,$G1010)</f>
        <v>0</v>
      </c>
      <c r="BN1010" s="99">
        <f>SUMIFS(通讯通路门店!$AG:$AG,通讯通路门店!$S:$S,$G1010)</f>
        <v>0</v>
      </c>
      <c r="BO1010" s="99">
        <f>SUMIFS(通讯通路门店!$AH:$AH,通讯通路门店!$S:$S,$G1010)</f>
        <v>0</v>
      </c>
      <c r="BP1010" s="99">
        <f>SUMIFS(通讯通路门店!$AI:$AI,通讯通路门店!$S:$S,$G1010)</f>
        <v>0</v>
      </c>
      <c r="BQ1010" s="83"/>
    </row>
    <row r="1011" spans="1:69">
      <c r="A1011" s="99" t="str">
        <f>IFERROR(_xlfn.XLOOKUP($G1011,通讯通路门店!$S$4:$S$993931,通讯通路门店!$A$4:$A$993931,0,0),"")</f>
        <v>海南省</v>
      </c>
      <c r="B1011" s="99" t="str">
        <f>IFERROR(_xlfn.XLOOKUP($G1011,通讯通路门店!$S$4:$S$993931,通讯通路门店!$B$4:$B$993931,0,0),"")</f>
        <v>东方市</v>
      </c>
      <c r="C1011" s="99" t="str">
        <f>IFERROR(_xlfn.XLOOKUP($G1011,通讯通路门店!$S$4:$S$993931,通讯通路门店!$C$4:$C$993931,0,0),"")</f>
        <v>东方市</v>
      </c>
      <c r="D1011" s="99" t="str">
        <f>IFERROR(_xlfn.XLOOKUP($G1011,通讯通路门店!$S$4:$S$993931,通讯通路门店!$D$4:$D$993931,0,0),"")</f>
        <v>八所镇</v>
      </c>
      <c r="E1011" s="83"/>
      <c r="F1011" s="83"/>
      <c r="G1011" s="101"/>
      <c r="H1011" s="102">
        <f>IFERROR(_xlfn.XLOOKUP($G1011,通讯通路门店!$S$4:$S$993931,通讯通路门店!$R$4:$R$993931,0,0),"")</f>
        <v>0</v>
      </c>
      <c r="I1011" s="83"/>
      <c r="J1011" s="83"/>
      <c r="K1011" s="83"/>
      <c r="L1011" s="83"/>
      <c r="M1011" s="83"/>
      <c r="N1011" s="83"/>
      <c r="O1011" s="83"/>
      <c r="P1011" s="83"/>
      <c r="Q1011" s="83"/>
      <c r="R1011" s="83"/>
      <c r="S1011" s="83"/>
      <c r="T1011" s="83"/>
      <c r="U1011" s="99">
        <f>COUNTIF(通讯通路门店!$S:$S,$G1011)</f>
        <v>0</v>
      </c>
      <c r="V1011" s="99">
        <f>COUNTIFS(通讯通路门店!$S:$S,$G1011,通讯通路门店!$J:$J,"综合卖场")</f>
        <v>0</v>
      </c>
      <c r="W1011" s="99">
        <f>SUMIFS(通讯通路门店!$AJ:$AJ,通讯通路门店!$S:$S,通讯客户沙盘!$G1011)</f>
        <v>0</v>
      </c>
      <c r="X1011" s="99">
        <f t="shared" si="75"/>
        <v>0</v>
      </c>
      <c r="Y1011" s="99">
        <f>COUNTIFS(通讯通路门店!$S:$S,$G1011,通讯通路门店!$J:$J,"荣耀体验店")+COUNTIFS(通讯通路门店!$S:$S,$G1011,通讯通路门店!$J:$J,"荣耀授权专卖店")</f>
        <v>0</v>
      </c>
      <c r="Z1011" s="99">
        <f>COUNTIFS(通讯通路门店!$S:$S,$G1011,通讯通路门店!$J:$J,"VIVO体验店")</f>
        <v>0</v>
      </c>
      <c r="AA1011" s="99">
        <f>COUNTIFS(通讯通路门店!$S:$S,$G1011,通讯通路门店!$J:$J,"OPPO体验店")</f>
        <v>0</v>
      </c>
      <c r="AB1011" s="99">
        <f>COUNTIFS(通讯通路门店!$S:$S,$G1011,通讯通路门店!$J:$J,"华为授权体验店")+COUNTIFS(通讯通路门店!$S:$S,$G1011,通讯通路门店!$J:$J,"华为堡垒店")</f>
        <v>0</v>
      </c>
      <c r="AC1011" s="99">
        <f>COUNTIFS(通讯通路门店!$S:$S,$G1011,通讯通路门店!$J:$J,"小米体验店")</f>
        <v>0</v>
      </c>
      <c r="AD1011" s="99">
        <f>COUNTIFS(通讯通路门店!$S:$S,$G1011,通讯通路门店!$J:$J,"苹果体验店")</f>
        <v>0</v>
      </c>
      <c r="AE1011" s="99">
        <f>COUNTIFS(通讯通路门店!$S:$S,$G1011,通讯通路门店!$J:$J,"其他品牌专卖店")</f>
        <v>0</v>
      </c>
      <c r="AF1011" s="99">
        <f>SUMIFS(通讯通路门店!$BI:$BI,通讯通路门店!$S:$S,$G1011)</f>
        <v>0</v>
      </c>
      <c r="AG1011" s="99">
        <f>SUMIFS(通讯通路门店!$BH:$BH,通讯通路门店!$S:$S,$G1011)</f>
        <v>0</v>
      </c>
      <c r="AH1011" s="99">
        <f t="shared" si="76"/>
        <v>0</v>
      </c>
      <c r="AI1011" s="99">
        <f>SUMIFS(通讯通路门店!$BB:$BB,通讯通路门店!$S:$S,$G1011)</f>
        <v>0</v>
      </c>
      <c r="AJ1011" s="99">
        <f>SUMIFS(通讯通路门店!$BE:$BE,通讯通路门店!$S:$S,$G1011)</f>
        <v>0</v>
      </c>
      <c r="AK1011" s="99">
        <f>SUMIFS(通讯通路门店!$BG:$BG,通讯通路门店!$S:$S,$G1011)</f>
        <v>0</v>
      </c>
      <c r="AL1011" s="99">
        <f>SUMIFS(通讯通路门店!$BC:$BC,通讯通路门店!$S:$S,$G1011)</f>
        <v>0</v>
      </c>
      <c r="AM1011" s="99">
        <f>SUMIFS(通讯通路门店!$BD:$BD,通讯通路门店!$S:$S,$G1011)</f>
        <v>0</v>
      </c>
      <c r="AN1011" s="99">
        <f>SUMIFS(通讯通路门店!$BF:$BF,通讯通路门店!$S:$S,$G1011)</f>
        <v>0</v>
      </c>
      <c r="AO1011" s="99">
        <f t="shared" si="77"/>
        <v>0</v>
      </c>
      <c r="AP1011" s="99">
        <f>SUMIFS(通讯通路门店!$K:$K,通讯通路门店!$S:$S,$G1011)</f>
        <v>0</v>
      </c>
      <c r="AQ1011" s="83"/>
      <c r="AR1011" s="99">
        <f>SUMIFS(通讯通路门店!$T:$T,通讯通路门店!$S:$S,$G1011)</f>
        <v>0</v>
      </c>
      <c r="AS1011" s="99">
        <f>SUMIFS(通讯通路门店!$U:$U,通讯通路门店!$S:$S,$G1011)</f>
        <v>0</v>
      </c>
      <c r="AT1011" s="99">
        <f>SUMIFS(通讯通路门店!$V:$V,通讯通路门店!$S:$S,$G1011)</f>
        <v>0</v>
      </c>
      <c r="AU1011" s="99">
        <f>SUMIFS(通讯通路门店!$W:$W,通讯通路门店!$S:$S,$G1011)</f>
        <v>0</v>
      </c>
      <c r="AV1011" s="99">
        <f>SUMIFS(通讯通路门店!$Z:$Z,通讯通路门店!$S:$S,$G1011)</f>
        <v>0</v>
      </c>
      <c r="AW1011" s="99">
        <f>SUMIFS(通讯通路门店!$AB:$AB,通讯通路门店!$S:$S,$G1011)</f>
        <v>0</v>
      </c>
      <c r="AX1011" s="99">
        <f>SUMIFS(通讯通路门店!$X:$X,通讯通路门店!$S:$S,$G1011)</f>
        <v>0</v>
      </c>
      <c r="AY1011" s="99">
        <f>SUMIFS(通讯通路门店!$Y:$Y,通讯通路门店!$S:$S,$G1011)</f>
        <v>0</v>
      </c>
      <c r="AZ1011" s="99">
        <f>SUMIFS(通讯通路门店!$AA:$AA,通讯通路门店!$S:$S,$G1011)</f>
        <v>0</v>
      </c>
      <c r="BA1011" s="99">
        <f t="shared" si="78"/>
        <v>0</v>
      </c>
      <c r="BB1011" s="99">
        <f t="shared" si="79"/>
        <v>0</v>
      </c>
      <c r="BC1011" s="99">
        <f>SUMIFS(通讯通路门店!$W:$W,通讯通路门店!$S:$S,$G1011,通讯通路门店!$J:$J,"荣耀体验店")+SUMIFS(通讯通路门店!$W:$W,通讯通路门店!$S:$S,$G1011,通讯通路门店!$J:$J,"荣耀授权专卖店")</f>
        <v>0</v>
      </c>
      <c r="BD1011" s="99">
        <f>SUMIFS(通讯通路门店!$Z:$Z,通讯通路门店!$S:$S,$G1011,通讯通路门店!$J:$J,"VIVO体验店")</f>
        <v>0</v>
      </c>
      <c r="BE1011" s="99">
        <f>SUMIFS(通讯通路门店!$AB:$AB,通讯通路门店!$S:$S,$G1011,通讯通路门店!$J:$J,"OPPO体验店")</f>
        <v>0</v>
      </c>
      <c r="BF1011" s="99">
        <f>SUMIFS(通讯通路门店!$X:$X,通讯通路门店!$S:$S,$G1011,通讯通路门店!$J:$J,"华为授权体验店")+SUMIFS(通讯通路门店!$AA:$AA,通讯通路门店!$S:$S,$G1011,通讯通路门店!$J:$J,"华为堡垒店")</f>
        <v>0</v>
      </c>
      <c r="BG1011" s="99">
        <f>SUMIFS(通讯通路门店!$Y:$Y,通讯通路门店!$S:$S,$G1011,通讯通路门店!$J:$J,"小米体验店")</f>
        <v>0</v>
      </c>
      <c r="BH1011" s="99">
        <f>SUMIFS(通讯通路门店!$AA:$AA,通讯通路门店!$S:$S,$G1011,通讯通路门店!$J:$J,"苹果体验店")</f>
        <v>0</v>
      </c>
      <c r="BI1011" s="99">
        <f>SUMIFS(通讯通路门店!$K:$K,通讯通路门店!$S:$S,$G1011,通讯通路门店!$J:$J,"其他品牌专卖店")</f>
        <v>0</v>
      </c>
      <c r="BJ1011" s="99">
        <f>SUMIFS(通讯通路门店!$AC:$AC,通讯通路门店!$S:$S,$G1011)</f>
        <v>0</v>
      </c>
      <c r="BK1011" s="99">
        <f>SUMIFS(通讯通路门店!$AD:$AD,通讯通路门店!$S:$S,$G1011)</f>
        <v>0</v>
      </c>
      <c r="BL1011" s="99">
        <f>SUMIFS(通讯通路门店!$AE:$AE,通讯通路门店!$S:$S,$G1011)</f>
        <v>0</v>
      </c>
      <c r="BM1011" s="99">
        <f>SUMIFS(通讯通路门店!$AF:$AF,通讯通路门店!$S:$S,$G1011)</f>
        <v>0</v>
      </c>
      <c r="BN1011" s="99">
        <f>SUMIFS(通讯通路门店!$AG:$AG,通讯通路门店!$S:$S,$G1011)</f>
        <v>0</v>
      </c>
      <c r="BO1011" s="99">
        <f>SUMIFS(通讯通路门店!$AH:$AH,通讯通路门店!$S:$S,$G1011)</f>
        <v>0</v>
      </c>
      <c r="BP1011" s="99">
        <f>SUMIFS(通讯通路门店!$AI:$AI,通讯通路门店!$S:$S,$G1011)</f>
        <v>0</v>
      </c>
      <c r="BQ1011" s="83"/>
    </row>
    <row r="1012" spans="1:69">
      <c r="A1012" s="99" t="str">
        <f>IFERROR(_xlfn.XLOOKUP($G1012,通讯通路门店!$S$4:$S$993931,通讯通路门店!$A$4:$A$993931,0,0),"")</f>
        <v>海南省</v>
      </c>
      <c r="B1012" s="99" t="str">
        <f>IFERROR(_xlfn.XLOOKUP($G1012,通讯通路门店!$S$4:$S$993931,通讯通路门店!$B$4:$B$993931,0,0),"")</f>
        <v>东方市</v>
      </c>
      <c r="C1012" s="99" t="str">
        <f>IFERROR(_xlfn.XLOOKUP($G1012,通讯通路门店!$S$4:$S$993931,通讯通路门店!$C$4:$C$993931,0,0),"")</f>
        <v>东方市</v>
      </c>
      <c r="D1012" s="99" t="str">
        <f>IFERROR(_xlfn.XLOOKUP($G1012,通讯通路门店!$S$4:$S$993931,通讯通路门店!$D$4:$D$993931,0,0),"")</f>
        <v>八所镇</v>
      </c>
      <c r="E1012" s="83"/>
      <c r="F1012" s="83"/>
      <c r="G1012" s="101"/>
      <c r="H1012" s="102">
        <f>IFERROR(_xlfn.XLOOKUP($G1012,通讯通路门店!$S$4:$S$993931,通讯通路门店!$R$4:$R$993931,0,0),"")</f>
        <v>0</v>
      </c>
      <c r="I1012" s="83"/>
      <c r="J1012" s="83"/>
      <c r="K1012" s="83"/>
      <c r="L1012" s="83"/>
      <c r="M1012" s="83"/>
      <c r="N1012" s="83"/>
      <c r="O1012" s="83"/>
      <c r="P1012" s="83"/>
      <c r="Q1012" s="83"/>
      <c r="R1012" s="83"/>
      <c r="S1012" s="83"/>
      <c r="T1012" s="83"/>
      <c r="U1012" s="99">
        <f>COUNTIF(通讯通路门店!$S:$S,$G1012)</f>
        <v>0</v>
      </c>
      <c r="V1012" s="99">
        <f>COUNTIFS(通讯通路门店!$S:$S,$G1012,通讯通路门店!$J:$J,"综合卖场")</f>
        <v>0</v>
      </c>
      <c r="W1012" s="99">
        <f>SUMIFS(通讯通路门店!$AJ:$AJ,通讯通路门店!$S:$S,通讯客户沙盘!$G1012)</f>
        <v>0</v>
      </c>
      <c r="X1012" s="99">
        <f t="shared" si="75"/>
        <v>0</v>
      </c>
      <c r="Y1012" s="99">
        <f>COUNTIFS(通讯通路门店!$S:$S,$G1012,通讯通路门店!$J:$J,"荣耀体验店")+COUNTIFS(通讯通路门店!$S:$S,$G1012,通讯通路门店!$J:$J,"荣耀授权专卖店")</f>
        <v>0</v>
      </c>
      <c r="Z1012" s="99">
        <f>COUNTIFS(通讯通路门店!$S:$S,$G1012,通讯通路门店!$J:$J,"VIVO体验店")</f>
        <v>0</v>
      </c>
      <c r="AA1012" s="99">
        <f>COUNTIFS(通讯通路门店!$S:$S,$G1012,通讯通路门店!$J:$J,"OPPO体验店")</f>
        <v>0</v>
      </c>
      <c r="AB1012" s="99">
        <f>COUNTIFS(通讯通路门店!$S:$S,$G1012,通讯通路门店!$J:$J,"华为授权体验店")+COUNTIFS(通讯通路门店!$S:$S,$G1012,通讯通路门店!$J:$J,"华为堡垒店")</f>
        <v>0</v>
      </c>
      <c r="AC1012" s="99">
        <f>COUNTIFS(通讯通路门店!$S:$S,$G1012,通讯通路门店!$J:$J,"小米体验店")</f>
        <v>0</v>
      </c>
      <c r="AD1012" s="99">
        <f>COUNTIFS(通讯通路门店!$S:$S,$G1012,通讯通路门店!$J:$J,"苹果体验店")</f>
        <v>0</v>
      </c>
      <c r="AE1012" s="99">
        <f>COUNTIFS(通讯通路门店!$S:$S,$G1012,通讯通路门店!$J:$J,"其他品牌专卖店")</f>
        <v>0</v>
      </c>
      <c r="AF1012" s="99">
        <f>SUMIFS(通讯通路门店!$BI:$BI,通讯通路门店!$S:$S,$G1012)</f>
        <v>0</v>
      </c>
      <c r="AG1012" s="99">
        <f>SUMIFS(通讯通路门店!$BH:$BH,通讯通路门店!$S:$S,$G1012)</f>
        <v>0</v>
      </c>
      <c r="AH1012" s="99">
        <f t="shared" si="76"/>
        <v>0</v>
      </c>
      <c r="AI1012" s="99">
        <f>SUMIFS(通讯通路门店!$BB:$BB,通讯通路门店!$S:$S,$G1012)</f>
        <v>0</v>
      </c>
      <c r="AJ1012" s="99">
        <f>SUMIFS(通讯通路门店!$BE:$BE,通讯通路门店!$S:$S,$G1012)</f>
        <v>0</v>
      </c>
      <c r="AK1012" s="99">
        <f>SUMIFS(通讯通路门店!$BG:$BG,通讯通路门店!$S:$S,$G1012)</f>
        <v>0</v>
      </c>
      <c r="AL1012" s="99">
        <f>SUMIFS(通讯通路门店!$BC:$BC,通讯通路门店!$S:$S,$G1012)</f>
        <v>0</v>
      </c>
      <c r="AM1012" s="99">
        <f>SUMIFS(通讯通路门店!$BD:$BD,通讯通路门店!$S:$S,$G1012)</f>
        <v>0</v>
      </c>
      <c r="AN1012" s="99">
        <f>SUMIFS(通讯通路门店!$BF:$BF,通讯通路门店!$S:$S,$G1012)</f>
        <v>0</v>
      </c>
      <c r="AO1012" s="99">
        <f t="shared" si="77"/>
        <v>0</v>
      </c>
      <c r="AP1012" s="99">
        <f>SUMIFS(通讯通路门店!$K:$K,通讯通路门店!$S:$S,$G1012)</f>
        <v>0</v>
      </c>
      <c r="AQ1012" s="83"/>
      <c r="AR1012" s="99">
        <f>SUMIFS(通讯通路门店!$T:$T,通讯通路门店!$S:$S,$G1012)</f>
        <v>0</v>
      </c>
      <c r="AS1012" s="99">
        <f>SUMIFS(通讯通路门店!$U:$U,通讯通路门店!$S:$S,$G1012)</f>
        <v>0</v>
      </c>
      <c r="AT1012" s="99">
        <f>SUMIFS(通讯通路门店!$V:$V,通讯通路门店!$S:$S,$G1012)</f>
        <v>0</v>
      </c>
      <c r="AU1012" s="99">
        <f>SUMIFS(通讯通路门店!$W:$W,通讯通路门店!$S:$S,$G1012)</f>
        <v>0</v>
      </c>
      <c r="AV1012" s="99">
        <f>SUMIFS(通讯通路门店!$Z:$Z,通讯通路门店!$S:$S,$G1012)</f>
        <v>0</v>
      </c>
      <c r="AW1012" s="99">
        <f>SUMIFS(通讯通路门店!$AB:$AB,通讯通路门店!$S:$S,$G1012)</f>
        <v>0</v>
      </c>
      <c r="AX1012" s="99">
        <f>SUMIFS(通讯通路门店!$X:$X,通讯通路门店!$S:$S,$G1012)</f>
        <v>0</v>
      </c>
      <c r="AY1012" s="99">
        <f>SUMIFS(通讯通路门店!$Y:$Y,通讯通路门店!$S:$S,$G1012)</f>
        <v>0</v>
      </c>
      <c r="AZ1012" s="99">
        <f>SUMIFS(通讯通路门店!$AA:$AA,通讯通路门店!$S:$S,$G1012)</f>
        <v>0</v>
      </c>
      <c r="BA1012" s="99">
        <f t="shared" si="78"/>
        <v>0</v>
      </c>
      <c r="BB1012" s="99">
        <f t="shared" si="79"/>
        <v>0</v>
      </c>
      <c r="BC1012" s="99">
        <f>SUMIFS(通讯通路门店!$W:$W,通讯通路门店!$S:$S,$G1012,通讯通路门店!$J:$J,"荣耀体验店")+SUMIFS(通讯通路门店!$W:$W,通讯通路门店!$S:$S,$G1012,通讯通路门店!$J:$J,"荣耀授权专卖店")</f>
        <v>0</v>
      </c>
      <c r="BD1012" s="99">
        <f>SUMIFS(通讯通路门店!$Z:$Z,通讯通路门店!$S:$S,$G1012,通讯通路门店!$J:$J,"VIVO体验店")</f>
        <v>0</v>
      </c>
      <c r="BE1012" s="99">
        <f>SUMIFS(通讯通路门店!$AB:$AB,通讯通路门店!$S:$S,$G1012,通讯通路门店!$J:$J,"OPPO体验店")</f>
        <v>0</v>
      </c>
      <c r="BF1012" s="99">
        <f>SUMIFS(通讯通路门店!$X:$X,通讯通路门店!$S:$S,$G1012,通讯通路门店!$J:$J,"华为授权体验店")+SUMIFS(通讯通路门店!$AA:$AA,通讯通路门店!$S:$S,$G1012,通讯通路门店!$J:$J,"华为堡垒店")</f>
        <v>0</v>
      </c>
      <c r="BG1012" s="99">
        <f>SUMIFS(通讯通路门店!$Y:$Y,通讯通路门店!$S:$S,$G1012,通讯通路门店!$J:$J,"小米体验店")</f>
        <v>0</v>
      </c>
      <c r="BH1012" s="99">
        <f>SUMIFS(通讯通路门店!$AA:$AA,通讯通路门店!$S:$S,$G1012,通讯通路门店!$J:$J,"苹果体验店")</f>
        <v>0</v>
      </c>
      <c r="BI1012" s="99">
        <f>SUMIFS(通讯通路门店!$K:$K,通讯通路门店!$S:$S,$G1012,通讯通路门店!$J:$J,"其他品牌专卖店")</f>
        <v>0</v>
      </c>
      <c r="BJ1012" s="99">
        <f>SUMIFS(通讯通路门店!$AC:$AC,通讯通路门店!$S:$S,$G1012)</f>
        <v>0</v>
      </c>
      <c r="BK1012" s="99">
        <f>SUMIFS(通讯通路门店!$AD:$AD,通讯通路门店!$S:$S,$G1012)</f>
        <v>0</v>
      </c>
      <c r="BL1012" s="99">
        <f>SUMIFS(通讯通路门店!$AE:$AE,通讯通路门店!$S:$S,$G1012)</f>
        <v>0</v>
      </c>
      <c r="BM1012" s="99">
        <f>SUMIFS(通讯通路门店!$AF:$AF,通讯通路门店!$S:$S,$G1012)</f>
        <v>0</v>
      </c>
      <c r="BN1012" s="99">
        <f>SUMIFS(通讯通路门店!$AG:$AG,通讯通路门店!$S:$S,$G1012)</f>
        <v>0</v>
      </c>
      <c r="BO1012" s="99">
        <f>SUMIFS(通讯通路门店!$AH:$AH,通讯通路门店!$S:$S,$G1012)</f>
        <v>0</v>
      </c>
      <c r="BP1012" s="99">
        <f>SUMIFS(通讯通路门店!$AI:$AI,通讯通路门店!$S:$S,$G1012)</f>
        <v>0</v>
      </c>
      <c r="BQ1012" s="83"/>
    </row>
    <row r="1013" spans="1:69">
      <c r="A1013" s="99" t="str">
        <f>IFERROR(_xlfn.XLOOKUP($G1013,通讯通路门店!$S$4:$S$993931,通讯通路门店!$A$4:$A$993931,0,0),"")</f>
        <v>海南省</v>
      </c>
      <c r="B1013" s="99" t="str">
        <f>IFERROR(_xlfn.XLOOKUP($G1013,通讯通路门店!$S$4:$S$993931,通讯通路门店!$B$4:$B$993931,0,0),"")</f>
        <v>东方市</v>
      </c>
      <c r="C1013" s="99" t="str">
        <f>IFERROR(_xlfn.XLOOKUP($G1013,通讯通路门店!$S$4:$S$993931,通讯通路门店!$C$4:$C$993931,0,0),"")</f>
        <v>东方市</v>
      </c>
      <c r="D1013" s="99" t="str">
        <f>IFERROR(_xlfn.XLOOKUP($G1013,通讯通路门店!$S$4:$S$993931,通讯通路门店!$D$4:$D$993931,0,0),"")</f>
        <v>八所镇</v>
      </c>
      <c r="E1013" s="83"/>
      <c r="F1013" s="83"/>
      <c r="G1013" s="101"/>
      <c r="H1013" s="102">
        <f>IFERROR(_xlfn.XLOOKUP($G1013,通讯通路门店!$S$4:$S$993931,通讯通路门店!$R$4:$R$993931,0,0),"")</f>
        <v>0</v>
      </c>
      <c r="I1013" s="83"/>
      <c r="J1013" s="83"/>
      <c r="K1013" s="83"/>
      <c r="L1013" s="83"/>
      <c r="M1013" s="83"/>
      <c r="N1013" s="83"/>
      <c r="O1013" s="83"/>
      <c r="P1013" s="83"/>
      <c r="Q1013" s="83"/>
      <c r="R1013" s="83"/>
      <c r="S1013" s="83"/>
      <c r="T1013" s="83"/>
      <c r="U1013" s="99">
        <f>COUNTIF(通讯通路门店!$S:$S,$G1013)</f>
        <v>0</v>
      </c>
      <c r="V1013" s="99">
        <f>COUNTIFS(通讯通路门店!$S:$S,$G1013,通讯通路门店!$J:$J,"综合卖场")</f>
        <v>0</v>
      </c>
      <c r="W1013" s="99">
        <f>SUMIFS(通讯通路门店!$AJ:$AJ,通讯通路门店!$S:$S,通讯客户沙盘!$G1013)</f>
        <v>0</v>
      </c>
      <c r="X1013" s="99">
        <f t="shared" si="75"/>
        <v>0</v>
      </c>
      <c r="Y1013" s="99">
        <f>COUNTIFS(通讯通路门店!$S:$S,$G1013,通讯通路门店!$J:$J,"荣耀体验店")+COUNTIFS(通讯通路门店!$S:$S,$G1013,通讯通路门店!$J:$J,"荣耀授权专卖店")</f>
        <v>0</v>
      </c>
      <c r="Z1013" s="99">
        <f>COUNTIFS(通讯通路门店!$S:$S,$G1013,通讯通路门店!$J:$J,"VIVO体验店")</f>
        <v>0</v>
      </c>
      <c r="AA1013" s="99">
        <f>COUNTIFS(通讯通路门店!$S:$S,$G1013,通讯通路门店!$J:$J,"OPPO体验店")</f>
        <v>0</v>
      </c>
      <c r="AB1013" s="99">
        <f>COUNTIFS(通讯通路门店!$S:$S,$G1013,通讯通路门店!$J:$J,"华为授权体验店")+COUNTIFS(通讯通路门店!$S:$S,$G1013,通讯通路门店!$J:$J,"华为堡垒店")</f>
        <v>0</v>
      </c>
      <c r="AC1013" s="99">
        <f>COUNTIFS(通讯通路门店!$S:$S,$G1013,通讯通路门店!$J:$J,"小米体验店")</f>
        <v>0</v>
      </c>
      <c r="AD1013" s="99">
        <f>COUNTIFS(通讯通路门店!$S:$S,$G1013,通讯通路门店!$J:$J,"苹果体验店")</f>
        <v>0</v>
      </c>
      <c r="AE1013" s="99">
        <f>COUNTIFS(通讯通路门店!$S:$S,$G1013,通讯通路门店!$J:$J,"其他品牌专卖店")</f>
        <v>0</v>
      </c>
      <c r="AF1013" s="99">
        <f>SUMIFS(通讯通路门店!$BI:$BI,通讯通路门店!$S:$S,$G1013)</f>
        <v>0</v>
      </c>
      <c r="AG1013" s="99">
        <f>SUMIFS(通讯通路门店!$BH:$BH,通讯通路门店!$S:$S,$G1013)</f>
        <v>0</v>
      </c>
      <c r="AH1013" s="99">
        <f t="shared" si="76"/>
        <v>0</v>
      </c>
      <c r="AI1013" s="99">
        <f>SUMIFS(通讯通路门店!$BB:$BB,通讯通路门店!$S:$S,$G1013)</f>
        <v>0</v>
      </c>
      <c r="AJ1013" s="99">
        <f>SUMIFS(通讯通路门店!$BE:$BE,通讯通路门店!$S:$S,$G1013)</f>
        <v>0</v>
      </c>
      <c r="AK1013" s="99">
        <f>SUMIFS(通讯通路门店!$BG:$BG,通讯通路门店!$S:$S,$G1013)</f>
        <v>0</v>
      </c>
      <c r="AL1013" s="99">
        <f>SUMIFS(通讯通路门店!$BC:$BC,通讯通路门店!$S:$S,$G1013)</f>
        <v>0</v>
      </c>
      <c r="AM1013" s="99">
        <f>SUMIFS(通讯通路门店!$BD:$BD,通讯通路门店!$S:$S,$G1013)</f>
        <v>0</v>
      </c>
      <c r="AN1013" s="99">
        <f>SUMIFS(通讯通路门店!$BF:$BF,通讯通路门店!$S:$S,$G1013)</f>
        <v>0</v>
      </c>
      <c r="AO1013" s="99">
        <f t="shared" si="77"/>
        <v>0</v>
      </c>
      <c r="AP1013" s="99">
        <f>SUMIFS(通讯通路门店!$K:$K,通讯通路门店!$S:$S,$G1013)</f>
        <v>0</v>
      </c>
      <c r="AQ1013" s="83"/>
      <c r="AR1013" s="99">
        <f>SUMIFS(通讯通路门店!$T:$T,通讯通路门店!$S:$S,$G1013)</f>
        <v>0</v>
      </c>
      <c r="AS1013" s="99">
        <f>SUMIFS(通讯通路门店!$U:$U,通讯通路门店!$S:$S,$G1013)</f>
        <v>0</v>
      </c>
      <c r="AT1013" s="99">
        <f>SUMIFS(通讯通路门店!$V:$V,通讯通路门店!$S:$S,$G1013)</f>
        <v>0</v>
      </c>
      <c r="AU1013" s="99">
        <f>SUMIFS(通讯通路门店!$W:$W,通讯通路门店!$S:$S,$G1013)</f>
        <v>0</v>
      </c>
      <c r="AV1013" s="99">
        <f>SUMIFS(通讯通路门店!$Z:$Z,通讯通路门店!$S:$S,$G1013)</f>
        <v>0</v>
      </c>
      <c r="AW1013" s="99">
        <f>SUMIFS(通讯通路门店!$AB:$AB,通讯通路门店!$S:$S,$G1013)</f>
        <v>0</v>
      </c>
      <c r="AX1013" s="99">
        <f>SUMIFS(通讯通路门店!$X:$X,通讯通路门店!$S:$S,$G1013)</f>
        <v>0</v>
      </c>
      <c r="AY1013" s="99">
        <f>SUMIFS(通讯通路门店!$Y:$Y,通讯通路门店!$S:$S,$G1013)</f>
        <v>0</v>
      </c>
      <c r="AZ1013" s="99">
        <f>SUMIFS(通讯通路门店!$AA:$AA,通讯通路门店!$S:$S,$G1013)</f>
        <v>0</v>
      </c>
      <c r="BA1013" s="99">
        <f t="shared" si="78"/>
        <v>0</v>
      </c>
      <c r="BB1013" s="99">
        <f t="shared" si="79"/>
        <v>0</v>
      </c>
      <c r="BC1013" s="99">
        <f>SUMIFS(通讯通路门店!$W:$W,通讯通路门店!$S:$S,$G1013,通讯通路门店!$J:$J,"荣耀体验店")+SUMIFS(通讯通路门店!$W:$W,通讯通路门店!$S:$S,$G1013,通讯通路门店!$J:$J,"荣耀授权专卖店")</f>
        <v>0</v>
      </c>
      <c r="BD1013" s="99">
        <f>SUMIFS(通讯通路门店!$Z:$Z,通讯通路门店!$S:$S,$G1013,通讯通路门店!$J:$J,"VIVO体验店")</f>
        <v>0</v>
      </c>
      <c r="BE1013" s="99">
        <f>SUMIFS(通讯通路门店!$AB:$AB,通讯通路门店!$S:$S,$G1013,通讯通路门店!$J:$J,"OPPO体验店")</f>
        <v>0</v>
      </c>
      <c r="BF1013" s="99">
        <f>SUMIFS(通讯通路门店!$X:$X,通讯通路门店!$S:$S,$G1013,通讯通路门店!$J:$J,"华为授权体验店")+SUMIFS(通讯通路门店!$AA:$AA,通讯通路门店!$S:$S,$G1013,通讯通路门店!$J:$J,"华为堡垒店")</f>
        <v>0</v>
      </c>
      <c r="BG1013" s="99">
        <f>SUMIFS(通讯通路门店!$Y:$Y,通讯通路门店!$S:$S,$G1013,通讯通路门店!$J:$J,"小米体验店")</f>
        <v>0</v>
      </c>
      <c r="BH1013" s="99">
        <f>SUMIFS(通讯通路门店!$AA:$AA,通讯通路门店!$S:$S,$G1013,通讯通路门店!$J:$J,"苹果体验店")</f>
        <v>0</v>
      </c>
      <c r="BI1013" s="99">
        <f>SUMIFS(通讯通路门店!$K:$K,通讯通路门店!$S:$S,$G1013,通讯通路门店!$J:$J,"其他品牌专卖店")</f>
        <v>0</v>
      </c>
      <c r="BJ1013" s="99">
        <f>SUMIFS(通讯通路门店!$AC:$AC,通讯通路门店!$S:$S,$G1013)</f>
        <v>0</v>
      </c>
      <c r="BK1013" s="99">
        <f>SUMIFS(通讯通路门店!$AD:$AD,通讯通路门店!$S:$S,$G1013)</f>
        <v>0</v>
      </c>
      <c r="BL1013" s="99">
        <f>SUMIFS(通讯通路门店!$AE:$AE,通讯通路门店!$S:$S,$G1013)</f>
        <v>0</v>
      </c>
      <c r="BM1013" s="99">
        <f>SUMIFS(通讯通路门店!$AF:$AF,通讯通路门店!$S:$S,$G1013)</f>
        <v>0</v>
      </c>
      <c r="BN1013" s="99">
        <f>SUMIFS(通讯通路门店!$AG:$AG,通讯通路门店!$S:$S,$G1013)</f>
        <v>0</v>
      </c>
      <c r="BO1013" s="99">
        <f>SUMIFS(通讯通路门店!$AH:$AH,通讯通路门店!$S:$S,$G1013)</f>
        <v>0</v>
      </c>
      <c r="BP1013" s="99">
        <f>SUMIFS(通讯通路门店!$AI:$AI,通讯通路门店!$S:$S,$G1013)</f>
        <v>0</v>
      </c>
      <c r="BQ1013" s="83"/>
    </row>
    <row r="1014" spans="1:69">
      <c r="A1014" s="99" t="str">
        <f>IFERROR(_xlfn.XLOOKUP($G1014,通讯通路门店!$S$4:$S$993931,通讯通路门店!$A$4:$A$993931,0,0),"")</f>
        <v>海南省</v>
      </c>
      <c r="B1014" s="99" t="str">
        <f>IFERROR(_xlfn.XLOOKUP($G1014,通讯通路门店!$S$4:$S$993931,通讯通路门店!$B$4:$B$993931,0,0),"")</f>
        <v>东方市</v>
      </c>
      <c r="C1014" s="99" t="str">
        <f>IFERROR(_xlfn.XLOOKUP($G1014,通讯通路门店!$S$4:$S$993931,通讯通路门店!$C$4:$C$993931,0,0),"")</f>
        <v>东方市</v>
      </c>
      <c r="D1014" s="99" t="str">
        <f>IFERROR(_xlfn.XLOOKUP($G1014,通讯通路门店!$S$4:$S$993931,通讯通路门店!$D$4:$D$993931,0,0),"")</f>
        <v>八所镇</v>
      </c>
      <c r="E1014" s="83"/>
      <c r="F1014" s="83"/>
      <c r="G1014" s="101"/>
      <c r="H1014" s="102">
        <f>IFERROR(_xlfn.XLOOKUP($G1014,通讯通路门店!$S$4:$S$993931,通讯通路门店!$R$4:$R$993931,0,0),"")</f>
        <v>0</v>
      </c>
      <c r="I1014" s="83"/>
      <c r="J1014" s="83"/>
      <c r="K1014" s="83"/>
      <c r="L1014" s="83"/>
      <c r="M1014" s="83"/>
      <c r="N1014" s="83"/>
      <c r="O1014" s="83"/>
      <c r="P1014" s="83"/>
      <c r="Q1014" s="83"/>
      <c r="R1014" s="83"/>
      <c r="S1014" s="83"/>
      <c r="T1014" s="83"/>
      <c r="U1014" s="99">
        <f>COUNTIF(通讯通路门店!$S:$S,$G1014)</f>
        <v>0</v>
      </c>
      <c r="V1014" s="99">
        <f>COUNTIFS(通讯通路门店!$S:$S,$G1014,通讯通路门店!$J:$J,"综合卖场")</f>
        <v>0</v>
      </c>
      <c r="W1014" s="99">
        <f>SUMIFS(通讯通路门店!$AJ:$AJ,通讯通路门店!$S:$S,通讯客户沙盘!$G1014)</f>
        <v>0</v>
      </c>
      <c r="X1014" s="99">
        <f t="shared" si="75"/>
        <v>0</v>
      </c>
      <c r="Y1014" s="99">
        <f>COUNTIFS(通讯通路门店!$S:$S,$G1014,通讯通路门店!$J:$J,"荣耀体验店")+COUNTIFS(通讯通路门店!$S:$S,$G1014,通讯通路门店!$J:$J,"荣耀授权专卖店")</f>
        <v>0</v>
      </c>
      <c r="Z1014" s="99">
        <f>COUNTIFS(通讯通路门店!$S:$S,$G1014,通讯通路门店!$J:$J,"VIVO体验店")</f>
        <v>0</v>
      </c>
      <c r="AA1014" s="99">
        <f>COUNTIFS(通讯通路门店!$S:$S,$G1014,通讯通路门店!$J:$J,"OPPO体验店")</f>
        <v>0</v>
      </c>
      <c r="AB1014" s="99">
        <f>COUNTIFS(通讯通路门店!$S:$S,$G1014,通讯通路门店!$J:$J,"华为授权体验店")+COUNTIFS(通讯通路门店!$S:$S,$G1014,通讯通路门店!$J:$J,"华为堡垒店")</f>
        <v>0</v>
      </c>
      <c r="AC1014" s="99">
        <f>COUNTIFS(通讯通路门店!$S:$S,$G1014,通讯通路门店!$J:$J,"小米体验店")</f>
        <v>0</v>
      </c>
      <c r="AD1014" s="99">
        <f>COUNTIFS(通讯通路门店!$S:$S,$G1014,通讯通路门店!$J:$J,"苹果体验店")</f>
        <v>0</v>
      </c>
      <c r="AE1014" s="99">
        <f>COUNTIFS(通讯通路门店!$S:$S,$G1014,通讯通路门店!$J:$J,"其他品牌专卖店")</f>
        <v>0</v>
      </c>
      <c r="AF1014" s="99">
        <f>SUMIFS(通讯通路门店!$BI:$BI,通讯通路门店!$S:$S,$G1014)</f>
        <v>0</v>
      </c>
      <c r="AG1014" s="99">
        <f>SUMIFS(通讯通路门店!$BH:$BH,通讯通路门店!$S:$S,$G1014)</f>
        <v>0</v>
      </c>
      <c r="AH1014" s="99">
        <f t="shared" si="76"/>
        <v>0</v>
      </c>
      <c r="AI1014" s="99">
        <f>SUMIFS(通讯通路门店!$BB:$BB,通讯通路门店!$S:$S,$G1014)</f>
        <v>0</v>
      </c>
      <c r="AJ1014" s="99">
        <f>SUMIFS(通讯通路门店!$BE:$BE,通讯通路门店!$S:$S,$G1014)</f>
        <v>0</v>
      </c>
      <c r="AK1014" s="99">
        <f>SUMIFS(通讯通路门店!$BG:$BG,通讯通路门店!$S:$S,$G1014)</f>
        <v>0</v>
      </c>
      <c r="AL1014" s="99">
        <f>SUMIFS(通讯通路门店!$BC:$BC,通讯通路门店!$S:$S,$G1014)</f>
        <v>0</v>
      </c>
      <c r="AM1014" s="99">
        <f>SUMIFS(通讯通路门店!$BD:$BD,通讯通路门店!$S:$S,$G1014)</f>
        <v>0</v>
      </c>
      <c r="AN1014" s="99">
        <f>SUMIFS(通讯通路门店!$BF:$BF,通讯通路门店!$S:$S,$G1014)</f>
        <v>0</v>
      </c>
      <c r="AO1014" s="99">
        <f t="shared" si="77"/>
        <v>0</v>
      </c>
      <c r="AP1014" s="99">
        <f>SUMIFS(通讯通路门店!$K:$K,通讯通路门店!$S:$S,$G1014)</f>
        <v>0</v>
      </c>
      <c r="AQ1014" s="83"/>
      <c r="AR1014" s="99">
        <f>SUMIFS(通讯通路门店!$T:$T,通讯通路门店!$S:$S,$G1014)</f>
        <v>0</v>
      </c>
      <c r="AS1014" s="99">
        <f>SUMIFS(通讯通路门店!$U:$U,通讯通路门店!$S:$S,$G1014)</f>
        <v>0</v>
      </c>
      <c r="AT1014" s="99">
        <f>SUMIFS(通讯通路门店!$V:$V,通讯通路门店!$S:$S,$G1014)</f>
        <v>0</v>
      </c>
      <c r="AU1014" s="99">
        <f>SUMIFS(通讯通路门店!$W:$W,通讯通路门店!$S:$S,$G1014)</f>
        <v>0</v>
      </c>
      <c r="AV1014" s="99">
        <f>SUMIFS(通讯通路门店!$Z:$Z,通讯通路门店!$S:$S,$G1014)</f>
        <v>0</v>
      </c>
      <c r="AW1014" s="99">
        <f>SUMIFS(通讯通路门店!$AB:$AB,通讯通路门店!$S:$S,$G1014)</f>
        <v>0</v>
      </c>
      <c r="AX1014" s="99">
        <f>SUMIFS(通讯通路门店!$X:$X,通讯通路门店!$S:$S,$G1014)</f>
        <v>0</v>
      </c>
      <c r="AY1014" s="99">
        <f>SUMIFS(通讯通路门店!$Y:$Y,通讯通路门店!$S:$S,$G1014)</f>
        <v>0</v>
      </c>
      <c r="AZ1014" s="99">
        <f>SUMIFS(通讯通路门店!$AA:$AA,通讯通路门店!$S:$S,$G1014)</f>
        <v>0</v>
      </c>
      <c r="BA1014" s="99">
        <f t="shared" si="78"/>
        <v>0</v>
      </c>
      <c r="BB1014" s="99">
        <f t="shared" si="79"/>
        <v>0</v>
      </c>
      <c r="BC1014" s="99">
        <f>SUMIFS(通讯通路门店!$W:$W,通讯通路门店!$S:$S,$G1014,通讯通路门店!$J:$J,"荣耀体验店")+SUMIFS(通讯通路门店!$W:$W,通讯通路门店!$S:$S,$G1014,通讯通路门店!$J:$J,"荣耀授权专卖店")</f>
        <v>0</v>
      </c>
      <c r="BD1014" s="99">
        <f>SUMIFS(通讯通路门店!$Z:$Z,通讯通路门店!$S:$S,$G1014,通讯通路门店!$J:$J,"VIVO体验店")</f>
        <v>0</v>
      </c>
      <c r="BE1014" s="99">
        <f>SUMIFS(通讯通路门店!$AB:$AB,通讯通路门店!$S:$S,$G1014,通讯通路门店!$J:$J,"OPPO体验店")</f>
        <v>0</v>
      </c>
      <c r="BF1014" s="99">
        <f>SUMIFS(通讯通路门店!$X:$X,通讯通路门店!$S:$S,$G1014,通讯通路门店!$J:$J,"华为授权体验店")+SUMIFS(通讯通路门店!$AA:$AA,通讯通路门店!$S:$S,$G1014,通讯通路门店!$J:$J,"华为堡垒店")</f>
        <v>0</v>
      </c>
      <c r="BG1014" s="99">
        <f>SUMIFS(通讯通路门店!$Y:$Y,通讯通路门店!$S:$S,$G1014,通讯通路门店!$J:$J,"小米体验店")</f>
        <v>0</v>
      </c>
      <c r="BH1014" s="99">
        <f>SUMIFS(通讯通路门店!$AA:$AA,通讯通路门店!$S:$S,$G1014,通讯通路门店!$J:$J,"苹果体验店")</f>
        <v>0</v>
      </c>
      <c r="BI1014" s="99">
        <f>SUMIFS(通讯通路门店!$K:$K,通讯通路门店!$S:$S,$G1014,通讯通路门店!$J:$J,"其他品牌专卖店")</f>
        <v>0</v>
      </c>
      <c r="BJ1014" s="99">
        <f>SUMIFS(通讯通路门店!$AC:$AC,通讯通路门店!$S:$S,$G1014)</f>
        <v>0</v>
      </c>
      <c r="BK1014" s="99">
        <f>SUMIFS(通讯通路门店!$AD:$AD,通讯通路门店!$S:$S,$G1014)</f>
        <v>0</v>
      </c>
      <c r="BL1014" s="99">
        <f>SUMIFS(通讯通路门店!$AE:$AE,通讯通路门店!$S:$S,$G1014)</f>
        <v>0</v>
      </c>
      <c r="BM1014" s="99">
        <f>SUMIFS(通讯通路门店!$AF:$AF,通讯通路门店!$S:$S,$G1014)</f>
        <v>0</v>
      </c>
      <c r="BN1014" s="99">
        <f>SUMIFS(通讯通路门店!$AG:$AG,通讯通路门店!$S:$S,$G1014)</f>
        <v>0</v>
      </c>
      <c r="BO1014" s="99">
        <f>SUMIFS(通讯通路门店!$AH:$AH,通讯通路门店!$S:$S,$G1014)</f>
        <v>0</v>
      </c>
      <c r="BP1014" s="99">
        <f>SUMIFS(通讯通路门店!$AI:$AI,通讯通路门店!$S:$S,$G1014)</f>
        <v>0</v>
      </c>
      <c r="BQ1014" s="83"/>
    </row>
    <row r="1015" spans="1:69">
      <c r="A1015" s="99" t="str">
        <f>IFERROR(_xlfn.XLOOKUP($G1015,通讯通路门店!$S$4:$S$993931,通讯通路门店!$A$4:$A$993931,0,0),"")</f>
        <v>海南省</v>
      </c>
      <c r="B1015" s="99" t="str">
        <f>IFERROR(_xlfn.XLOOKUP($G1015,通讯通路门店!$S$4:$S$993931,通讯通路门店!$B$4:$B$993931,0,0),"")</f>
        <v>东方市</v>
      </c>
      <c r="C1015" s="99" t="str">
        <f>IFERROR(_xlfn.XLOOKUP($G1015,通讯通路门店!$S$4:$S$993931,通讯通路门店!$C$4:$C$993931,0,0),"")</f>
        <v>东方市</v>
      </c>
      <c r="D1015" s="99" t="str">
        <f>IFERROR(_xlfn.XLOOKUP($G1015,通讯通路门店!$S$4:$S$993931,通讯通路门店!$D$4:$D$993931,0,0),"")</f>
        <v>八所镇</v>
      </c>
      <c r="E1015" s="83"/>
      <c r="F1015" s="83"/>
      <c r="G1015" s="101"/>
      <c r="H1015" s="102">
        <f>IFERROR(_xlfn.XLOOKUP($G1015,通讯通路门店!$S$4:$S$993931,通讯通路门店!$R$4:$R$993931,0,0),"")</f>
        <v>0</v>
      </c>
      <c r="I1015" s="83"/>
      <c r="J1015" s="83"/>
      <c r="K1015" s="83"/>
      <c r="L1015" s="83"/>
      <c r="M1015" s="83"/>
      <c r="N1015" s="83"/>
      <c r="O1015" s="83"/>
      <c r="P1015" s="83"/>
      <c r="Q1015" s="83"/>
      <c r="R1015" s="83"/>
      <c r="S1015" s="83"/>
      <c r="T1015" s="83"/>
      <c r="U1015" s="99">
        <f>COUNTIF(通讯通路门店!$S:$S,$G1015)</f>
        <v>0</v>
      </c>
      <c r="V1015" s="99">
        <f>COUNTIFS(通讯通路门店!$S:$S,$G1015,通讯通路门店!$J:$J,"综合卖场")</f>
        <v>0</v>
      </c>
      <c r="W1015" s="99">
        <f>SUMIFS(通讯通路门店!$AJ:$AJ,通讯通路门店!$S:$S,通讯客户沙盘!$G1015)</f>
        <v>0</v>
      </c>
      <c r="X1015" s="99">
        <f t="shared" si="75"/>
        <v>0</v>
      </c>
      <c r="Y1015" s="99">
        <f>COUNTIFS(通讯通路门店!$S:$S,$G1015,通讯通路门店!$J:$J,"荣耀体验店")+COUNTIFS(通讯通路门店!$S:$S,$G1015,通讯通路门店!$J:$J,"荣耀授权专卖店")</f>
        <v>0</v>
      </c>
      <c r="Z1015" s="99">
        <f>COUNTIFS(通讯通路门店!$S:$S,$G1015,通讯通路门店!$J:$J,"VIVO体验店")</f>
        <v>0</v>
      </c>
      <c r="AA1015" s="99">
        <f>COUNTIFS(通讯通路门店!$S:$S,$G1015,通讯通路门店!$J:$J,"OPPO体验店")</f>
        <v>0</v>
      </c>
      <c r="AB1015" s="99">
        <f>COUNTIFS(通讯通路门店!$S:$S,$G1015,通讯通路门店!$J:$J,"华为授权体验店")+COUNTIFS(通讯通路门店!$S:$S,$G1015,通讯通路门店!$J:$J,"华为堡垒店")</f>
        <v>0</v>
      </c>
      <c r="AC1015" s="99">
        <f>COUNTIFS(通讯通路门店!$S:$S,$G1015,通讯通路门店!$J:$J,"小米体验店")</f>
        <v>0</v>
      </c>
      <c r="AD1015" s="99">
        <f>COUNTIFS(通讯通路门店!$S:$S,$G1015,通讯通路门店!$J:$J,"苹果体验店")</f>
        <v>0</v>
      </c>
      <c r="AE1015" s="99">
        <f>COUNTIFS(通讯通路门店!$S:$S,$G1015,通讯通路门店!$J:$J,"其他品牌专卖店")</f>
        <v>0</v>
      </c>
      <c r="AF1015" s="99">
        <f>SUMIFS(通讯通路门店!$BI:$BI,通讯通路门店!$S:$S,$G1015)</f>
        <v>0</v>
      </c>
      <c r="AG1015" s="99">
        <f>SUMIFS(通讯通路门店!$BH:$BH,通讯通路门店!$S:$S,$G1015)</f>
        <v>0</v>
      </c>
      <c r="AH1015" s="99">
        <f t="shared" si="76"/>
        <v>0</v>
      </c>
      <c r="AI1015" s="99">
        <f>SUMIFS(通讯通路门店!$BB:$BB,通讯通路门店!$S:$S,$G1015)</f>
        <v>0</v>
      </c>
      <c r="AJ1015" s="99">
        <f>SUMIFS(通讯通路门店!$BE:$BE,通讯通路门店!$S:$S,$G1015)</f>
        <v>0</v>
      </c>
      <c r="AK1015" s="99">
        <f>SUMIFS(通讯通路门店!$BG:$BG,通讯通路门店!$S:$S,$G1015)</f>
        <v>0</v>
      </c>
      <c r="AL1015" s="99">
        <f>SUMIFS(通讯通路门店!$BC:$BC,通讯通路门店!$S:$S,$G1015)</f>
        <v>0</v>
      </c>
      <c r="AM1015" s="99">
        <f>SUMIFS(通讯通路门店!$BD:$BD,通讯通路门店!$S:$S,$G1015)</f>
        <v>0</v>
      </c>
      <c r="AN1015" s="99">
        <f>SUMIFS(通讯通路门店!$BF:$BF,通讯通路门店!$S:$S,$G1015)</f>
        <v>0</v>
      </c>
      <c r="AO1015" s="99">
        <f t="shared" si="77"/>
        <v>0</v>
      </c>
      <c r="AP1015" s="99">
        <f>SUMIFS(通讯通路门店!$K:$K,通讯通路门店!$S:$S,$G1015)</f>
        <v>0</v>
      </c>
      <c r="AQ1015" s="83"/>
      <c r="AR1015" s="99">
        <f>SUMIFS(通讯通路门店!$T:$T,通讯通路门店!$S:$S,$G1015)</f>
        <v>0</v>
      </c>
      <c r="AS1015" s="99">
        <f>SUMIFS(通讯通路门店!$U:$U,通讯通路门店!$S:$S,$G1015)</f>
        <v>0</v>
      </c>
      <c r="AT1015" s="99">
        <f>SUMIFS(通讯通路门店!$V:$V,通讯通路门店!$S:$S,$G1015)</f>
        <v>0</v>
      </c>
      <c r="AU1015" s="99">
        <f>SUMIFS(通讯通路门店!$W:$W,通讯通路门店!$S:$S,$G1015)</f>
        <v>0</v>
      </c>
      <c r="AV1015" s="99">
        <f>SUMIFS(通讯通路门店!$Z:$Z,通讯通路门店!$S:$S,$G1015)</f>
        <v>0</v>
      </c>
      <c r="AW1015" s="99">
        <f>SUMIFS(通讯通路门店!$AB:$AB,通讯通路门店!$S:$S,$G1015)</f>
        <v>0</v>
      </c>
      <c r="AX1015" s="99">
        <f>SUMIFS(通讯通路门店!$X:$X,通讯通路门店!$S:$S,$G1015)</f>
        <v>0</v>
      </c>
      <c r="AY1015" s="99">
        <f>SUMIFS(通讯通路门店!$Y:$Y,通讯通路门店!$S:$S,$G1015)</f>
        <v>0</v>
      </c>
      <c r="AZ1015" s="99">
        <f>SUMIFS(通讯通路门店!$AA:$AA,通讯通路门店!$S:$S,$G1015)</f>
        <v>0</v>
      </c>
      <c r="BA1015" s="99">
        <f t="shared" si="78"/>
        <v>0</v>
      </c>
      <c r="BB1015" s="99">
        <f t="shared" si="79"/>
        <v>0</v>
      </c>
      <c r="BC1015" s="99">
        <f>SUMIFS(通讯通路门店!$W:$W,通讯通路门店!$S:$S,$G1015,通讯通路门店!$J:$J,"荣耀体验店")+SUMIFS(通讯通路门店!$W:$W,通讯通路门店!$S:$S,$G1015,通讯通路门店!$J:$J,"荣耀授权专卖店")</f>
        <v>0</v>
      </c>
      <c r="BD1015" s="99">
        <f>SUMIFS(通讯通路门店!$Z:$Z,通讯通路门店!$S:$S,$G1015,通讯通路门店!$J:$J,"VIVO体验店")</f>
        <v>0</v>
      </c>
      <c r="BE1015" s="99">
        <f>SUMIFS(通讯通路门店!$AB:$AB,通讯通路门店!$S:$S,$G1015,通讯通路门店!$J:$J,"OPPO体验店")</f>
        <v>0</v>
      </c>
      <c r="BF1015" s="99">
        <f>SUMIFS(通讯通路门店!$X:$X,通讯通路门店!$S:$S,$G1015,通讯通路门店!$J:$J,"华为授权体验店")+SUMIFS(通讯通路门店!$AA:$AA,通讯通路门店!$S:$S,$G1015,通讯通路门店!$J:$J,"华为堡垒店")</f>
        <v>0</v>
      </c>
      <c r="BG1015" s="99">
        <f>SUMIFS(通讯通路门店!$Y:$Y,通讯通路门店!$S:$S,$G1015,通讯通路门店!$J:$J,"小米体验店")</f>
        <v>0</v>
      </c>
      <c r="BH1015" s="99">
        <f>SUMIFS(通讯通路门店!$AA:$AA,通讯通路门店!$S:$S,$G1015,通讯通路门店!$J:$J,"苹果体验店")</f>
        <v>0</v>
      </c>
      <c r="BI1015" s="99">
        <f>SUMIFS(通讯通路门店!$K:$K,通讯通路门店!$S:$S,$G1015,通讯通路门店!$J:$J,"其他品牌专卖店")</f>
        <v>0</v>
      </c>
      <c r="BJ1015" s="99">
        <f>SUMIFS(通讯通路门店!$AC:$AC,通讯通路门店!$S:$S,$G1015)</f>
        <v>0</v>
      </c>
      <c r="BK1015" s="99">
        <f>SUMIFS(通讯通路门店!$AD:$AD,通讯通路门店!$S:$S,$G1015)</f>
        <v>0</v>
      </c>
      <c r="BL1015" s="99">
        <f>SUMIFS(通讯通路门店!$AE:$AE,通讯通路门店!$S:$S,$G1015)</f>
        <v>0</v>
      </c>
      <c r="BM1015" s="99">
        <f>SUMIFS(通讯通路门店!$AF:$AF,通讯通路门店!$S:$S,$G1015)</f>
        <v>0</v>
      </c>
      <c r="BN1015" s="99">
        <f>SUMIFS(通讯通路门店!$AG:$AG,通讯通路门店!$S:$S,$G1015)</f>
        <v>0</v>
      </c>
      <c r="BO1015" s="99">
        <f>SUMIFS(通讯通路门店!$AH:$AH,通讯通路门店!$S:$S,$G1015)</f>
        <v>0</v>
      </c>
      <c r="BP1015" s="99">
        <f>SUMIFS(通讯通路门店!$AI:$AI,通讯通路门店!$S:$S,$G1015)</f>
        <v>0</v>
      </c>
      <c r="BQ1015" s="83"/>
    </row>
    <row r="1016" spans="1:69">
      <c r="A1016" s="99" t="str">
        <f>IFERROR(_xlfn.XLOOKUP($G1016,通讯通路门店!$S$4:$S$993931,通讯通路门店!$A$4:$A$993931,0,0),"")</f>
        <v>海南省</v>
      </c>
      <c r="B1016" s="99" t="str">
        <f>IFERROR(_xlfn.XLOOKUP($G1016,通讯通路门店!$S$4:$S$993931,通讯通路门店!$B$4:$B$993931,0,0),"")</f>
        <v>东方市</v>
      </c>
      <c r="C1016" s="99" t="str">
        <f>IFERROR(_xlfn.XLOOKUP($G1016,通讯通路门店!$S$4:$S$993931,通讯通路门店!$C$4:$C$993931,0,0),"")</f>
        <v>东方市</v>
      </c>
      <c r="D1016" s="99" t="str">
        <f>IFERROR(_xlfn.XLOOKUP($G1016,通讯通路门店!$S$4:$S$993931,通讯通路门店!$D$4:$D$993931,0,0),"")</f>
        <v>八所镇</v>
      </c>
      <c r="E1016" s="83"/>
      <c r="F1016" s="83"/>
      <c r="G1016" s="101"/>
      <c r="H1016" s="102">
        <f>IFERROR(_xlfn.XLOOKUP($G1016,通讯通路门店!$S$4:$S$993931,通讯通路门店!$R$4:$R$993931,0,0),"")</f>
        <v>0</v>
      </c>
      <c r="I1016" s="83"/>
      <c r="J1016" s="83"/>
      <c r="K1016" s="83"/>
      <c r="L1016" s="83"/>
      <c r="M1016" s="83"/>
      <c r="N1016" s="83"/>
      <c r="O1016" s="83"/>
      <c r="P1016" s="83"/>
      <c r="Q1016" s="83"/>
      <c r="R1016" s="83"/>
      <c r="S1016" s="83"/>
      <c r="T1016" s="83"/>
      <c r="U1016" s="99">
        <f>COUNTIF(通讯通路门店!$S:$S,$G1016)</f>
        <v>0</v>
      </c>
      <c r="V1016" s="99">
        <f>COUNTIFS(通讯通路门店!$S:$S,$G1016,通讯通路门店!$J:$J,"综合卖场")</f>
        <v>0</v>
      </c>
      <c r="W1016" s="99">
        <f>SUMIFS(通讯通路门店!$AJ:$AJ,通讯通路门店!$S:$S,通讯客户沙盘!$G1016)</f>
        <v>0</v>
      </c>
      <c r="X1016" s="99">
        <f t="shared" si="75"/>
        <v>0</v>
      </c>
      <c r="Y1016" s="99">
        <f>COUNTIFS(通讯通路门店!$S:$S,$G1016,通讯通路门店!$J:$J,"荣耀体验店")+COUNTIFS(通讯通路门店!$S:$S,$G1016,通讯通路门店!$J:$J,"荣耀授权专卖店")</f>
        <v>0</v>
      </c>
      <c r="Z1016" s="99">
        <f>COUNTIFS(通讯通路门店!$S:$S,$G1016,通讯通路门店!$J:$J,"VIVO体验店")</f>
        <v>0</v>
      </c>
      <c r="AA1016" s="99">
        <f>COUNTIFS(通讯通路门店!$S:$S,$G1016,通讯通路门店!$J:$J,"OPPO体验店")</f>
        <v>0</v>
      </c>
      <c r="AB1016" s="99">
        <f>COUNTIFS(通讯通路门店!$S:$S,$G1016,通讯通路门店!$J:$J,"华为授权体验店")+COUNTIFS(通讯通路门店!$S:$S,$G1016,通讯通路门店!$J:$J,"华为堡垒店")</f>
        <v>0</v>
      </c>
      <c r="AC1016" s="99">
        <f>COUNTIFS(通讯通路门店!$S:$S,$G1016,通讯通路门店!$J:$J,"小米体验店")</f>
        <v>0</v>
      </c>
      <c r="AD1016" s="99">
        <f>COUNTIFS(通讯通路门店!$S:$S,$G1016,通讯通路门店!$J:$J,"苹果体验店")</f>
        <v>0</v>
      </c>
      <c r="AE1016" s="99">
        <f>COUNTIFS(通讯通路门店!$S:$S,$G1016,通讯通路门店!$J:$J,"其他品牌专卖店")</f>
        <v>0</v>
      </c>
      <c r="AF1016" s="99">
        <f>SUMIFS(通讯通路门店!$BI:$BI,通讯通路门店!$S:$S,$G1016)</f>
        <v>0</v>
      </c>
      <c r="AG1016" s="99">
        <f>SUMIFS(通讯通路门店!$BH:$BH,通讯通路门店!$S:$S,$G1016)</f>
        <v>0</v>
      </c>
      <c r="AH1016" s="99">
        <f t="shared" si="76"/>
        <v>0</v>
      </c>
      <c r="AI1016" s="99">
        <f>SUMIFS(通讯通路门店!$BB:$BB,通讯通路门店!$S:$S,$G1016)</f>
        <v>0</v>
      </c>
      <c r="AJ1016" s="99">
        <f>SUMIFS(通讯通路门店!$BE:$BE,通讯通路门店!$S:$S,$G1016)</f>
        <v>0</v>
      </c>
      <c r="AK1016" s="99">
        <f>SUMIFS(通讯通路门店!$BG:$BG,通讯通路门店!$S:$S,$G1016)</f>
        <v>0</v>
      </c>
      <c r="AL1016" s="99">
        <f>SUMIFS(通讯通路门店!$BC:$BC,通讯通路门店!$S:$S,$G1016)</f>
        <v>0</v>
      </c>
      <c r="AM1016" s="99">
        <f>SUMIFS(通讯通路门店!$BD:$BD,通讯通路门店!$S:$S,$G1016)</f>
        <v>0</v>
      </c>
      <c r="AN1016" s="99">
        <f>SUMIFS(通讯通路门店!$BF:$BF,通讯通路门店!$S:$S,$G1016)</f>
        <v>0</v>
      </c>
      <c r="AO1016" s="99">
        <f t="shared" si="77"/>
        <v>0</v>
      </c>
      <c r="AP1016" s="99">
        <f>SUMIFS(通讯通路门店!$K:$K,通讯通路门店!$S:$S,$G1016)</f>
        <v>0</v>
      </c>
      <c r="AQ1016" s="83"/>
      <c r="AR1016" s="99">
        <f>SUMIFS(通讯通路门店!$T:$T,通讯通路门店!$S:$S,$G1016)</f>
        <v>0</v>
      </c>
      <c r="AS1016" s="99">
        <f>SUMIFS(通讯通路门店!$U:$U,通讯通路门店!$S:$S,$G1016)</f>
        <v>0</v>
      </c>
      <c r="AT1016" s="99">
        <f>SUMIFS(通讯通路门店!$V:$V,通讯通路门店!$S:$S,$G1016)</f>
        <v>0</v>
      </c>
      <c r="AU1016" s="99">
        <f>SUMIFS(通讯通路门店!$W:$W,通讯通路门店!$S:$S,$G1016)</f>
        <v>0</v>
      </c>
      <c r="AV1016" s="99">
        <f>SUMIFS(通讯通路门店!$Z:$Z,通讯通路门店!$S:$S,$G1016)</f>
        <v>0</v>
      </c>
      <c r="AW1016" s="99">
        <f>SUMIFS(通讯通路门店!$AB:$AB,通讯通路门店!$S:$S,$G1016)</f>
        <v>0</v>
      </c>
      <c r="AX1016" s="99">
        <f>SUMIFS(通讯通路门店!$X:$X,通讯通路门店!$S:$S,$G1016)</f>
        <v>0</v>
      </c>
      <c r="AY1016" s="99">
        <f>SUMIFS(通讯通路门店!$Y:$Y,通讯通路门店!$S:$S,$G1016)</f>
        <v>0</v>
      </c>
      <c r="AZ1016" s="99">
        <f>SUMIFS(通讯通路门店!$AA:$AA,通讯通路门店!$S:$S,$G1016)</f>
        <v>0</v>
      </c>
      <c r="BA1016" s="99">
        <f t="shared" si="78"/>
        <v>0</v>
      </c>
      <c r="BB1016" s="99">
        <f t="shared" si="79"/>
        <v>0</v>
      </c>
      <c r="BC1016" s="99">
        <f>SUMIFS(通讯通路门店!$W:$W,通讯通路门店!$S:$S,$G1016,通讯通路门店!$J:$J,"荣耀体验店")+SUMIFS(通讯通路门店!$W:$W,通讯通路门店!$S:$S,$G1016,通讯通路门店!$J:$J,"荣耀授权专卖店")</f>
        <v>0</v>
      </c>
      <c r="BD1016" s="99">
        <f>SUMIFS(通讯通路门店!$Z:$Z,通讯通路门店!$S:$S,$G1016,通讯通路门店!$J:$J,"VIVO体验店")</f>
        <v>0</v>
      </c>
      <c r="BE1016" s="99">
        <f>SUMIFS(通讯通路门店!$AB:$AB,通讯通路门店!$S:$S,$G1016,通讯通路门店!$J:$J,"OPPO体验店")</f>
        <v>0</v>
      </c>
      <c r="BF1016" s="99">
        <f>SUMIFS(通讯通路门店!$X:$X,通讯通路门店!$S:$S,$G1016,通讯通路门店!$J:$J,"华为授权体验店")+SUMIFS(通讯通路门店!$AA:$AA,通讯通路门店!$S:$S,$G1016,通讯通路门店!$J:$J,"华为堡垒店")</f>
        <v>0</v>
      </c>
      <c r="BG1016" s="99">
        <f>SUMIFS(通讯通路门店!$Y:$Y,通讯通路门店!$S:$S,$G1016,通讯通路门店!$J:$J,"小米体验店")</f>
        <v>0</v>
      </c>
      <c r="BH1016" s="99">
        <f>SUMIFS(通讯通路门店!$AA:$AA,通讯通路门店!$S:$S,$G1016,通讯通路门店!$J:$J,"苹果体验店")</f>
        <v>0</v>
      </c>
      <c r="BI1016" s="99">
        <f>SUMIFS(通讯通路门店!$K:$K,通讯通路门店!$S:$S,$G1016,通讯通路门店!$J:$J,"其他品牌专卖店")</f>
        <v>0</v>
      </c>
      <c r="BJ1016" s="99">
        <f>SUMIFS(通讯通路门店!$AC:$AC,通讯通路门店!$S:$S,$G1016)</f>
        <v>0</v>
      </c>
      <c r="BK1016" s="99">
        <f>SUMIFS(通讯通路门店!$AD:$AD,通讯通路门店!$S:$S,$G1016)</f>
        <v>0</v>
      </c>
      <c r="BL1016" s="99">
        <f>SUMIFS(通讯通路门店!$AE:$AE,通讯通路门店!$S:$S,$G1016)</f>
        <v>0</v>
      </c>
      <c r="BM1016" s="99">
        <f>SUMIFS(通讯通路门店!$AF:$AF,通讯通路门店!$S:$S,$G1016)</f>
        <v>0</v>
      </c>
      <c r="BN1016" s="99">
        <f>SUMIFS(通讯通路门店!$AG:$AG,通讯通路门店!$S:$S,$G1016)</f>
        <v>0</v>
      </c>
      <c r="BO1016" s="99">
        <f>SUMIFS(通讯通路门店!$AH:$AH,通讯通路门店!$S:$S,$G1016)</f>
        <v>0</v>
      </c>
      <c r="BP1016" s="99">
        <f>SUMIFS(通讯通路门店!$AI:$AI,通讯通路门店!$S:$S,$G1016)</f>
        <v>0</v>
      </c>
      <c r="BQ1016" s="83"/>
    </row>
    <row r="1017" spans="1:69">
      <c r="A1017" s="99" t="str">
        <f>IFERROR(_xlfn.XLOOKUP($G1017,通讯通路门店!$S$4:$S$993931,通讯通路门店!$A$4:$A$993931,0,0),"")</f>
        <v>海南省</v>
      </c>
      <c r="B1017" s="99" t="str">
        <f>IFERROR(_xlfn.XLOOKUP($G1017,通讯通路门店!$S$4:$S$993931,通讯通路门店!$B$4:$B$993931,0,0),"")</f>
        <v>东方市</v>
      </c>
      <c r="C1017" s="99" t="str">
        <f>IFERROR(_xlfn.XLOOKUP($G1017,通讯通路门店!$S$4:$S$993931,通讯通路门店!$C$4:$C$993931,0,0),"")</f>
        <v>东方市</v>
      </c>
      <c r="D1017" s="99" t="str">
        <f>IFERROR(_xlfn.XLOOKUP($G1017,通讯通路门店!$S$4:$S$993931,通讯通路门店!$D$4:$D$993931,0,0),"")</f>
        <v>八所镇</v>
      </c>
      <c r="E1017" s="83"/>
      <c r="F1017" s="83"/>
      <c r="G1017" s="101"/>
      <c r="H1017" s="102">
        <f>IFERROR(_xlfn.XLOOKUP($G1017,通讯通路门店!$S$4:$S$993931,通讯通路门店!$R$4:$R$993931,0,0),"")</f>
        <v>0</v>
      </c>
      <c r="I1017" s="83"/>
      <c r="J1017" s="83"/>
      <c r="K1017" s="83"/>
      <c r="L1017" s="83"/>
      <c r="M1017" s="83"/>
      <c r="N1017" s="83"/>
      <c r="O1017" s="83"/>
      <c r="P1017" s="83"/>
      <c r="Q1017" s="83"/>
      <c r="R1017" s="83"/>
      <c r="S1017" s="83"/>
      <c r="T1017" s="83"/>
      <c r="U1017" s="99">
        <f>COUNTIF(通讯通路门店!$S:$S,$G1017)</f>
        <v>0</v>
      </c>
      <c r="V1017" s="99">
        <f>COUNTIFS(通讯通路门店!$S:$S,$G1017,通讯通路门店!$J:$J,"综合卖场")</f>
        <v>0</v>
      </c>
      <c r="W1017" s="99">
        <f>SUMIFS(通讯通路门店!$AJ:$AJ,通讯通路门店!$S:$S,通讯客户沙盘!$G1017)</f>
        <v>0</v>
      </c>
      <c r="X1017" s="99">
        <f t="shared" si="75"/>
        <v>0</v>
      </c>
      <c r="Y1017" s="99">
        <f>COUNTIFS(通讯通路门店!$S:$S,$G1017,通讯通路门店!$J:$J,"荣耀体验店")+COUNTIFS(通讯通路门店!$S:$S,$G1017,通讯通路门店!$J:$J,"荣耀授权专卖店")</f>
        <v>0</v>
      </c>
      <c r="Z1017" s="99">
        <f>COUNTIFS(通讯通路门店!$S:$S,$G1017,通讯通路门店!$J:$J,"VIVO体验店")</f>
        <v>0</v>
      </c>
      <c r="AA1017" s="99">
        <f>COUNTIFS(通讯通路门店!$S:$S,$G1017,通讯通路门店!$J:$J,"OPPO体验店")</f>
        <v>0</v>
      </c>
      <c r="AB1017" s="99">
        <f>COUNTIFS(通讯通路门店!$S:$S,$G1017,通讯通路门店!$J:$J,"华为授权体验店")+COUNTIFS(通讯通路门店!$S:$S,$G1017,通讯通路门店!$J:$J,"华为堡垒店")</f>
        <v>0</v>
      </c>
      <c r="AC1017" s="99">
        <f>COUNTIFS(通讯通路门店!$S:$S,$G1017,通讯通路门店!$J:$J,"小米体验店")</f>
        <v>0</v>
      </c>
      <c r="AD1017" s="99">
        <f>COUNTIFS(通讯通路门店!$S:$S,$G1017,通讯通路门店!$J:$J,"苹果体验店")</f>
        <v>0</v>
      </c>
      <c r="AE1017" s="99">
        <f>COUNTIFS(通讯通路门店!$S:$S,$G1017,通讯通路门店!$J:$J,"其他品牌专卖店")</f>
        <v>0</v>
      </c>
      <c r="AF1017" s="99">
        <f>SUMIFS(通讯通路门店!$BI:$BI,通讯通路门店!$S:$S,$G1017)</f>
        <v>0</v>
      </c>
      <c r="AG1017" s="99">
        <f>SUMIFS(通讯通路门店!$BH:$BH,通讯通路门店!$S:$S,$G1017)</f>
        <v>0</v>
      </c>
      <c r="AH1017" s="99">
        <f t="shared" si="76"/>
        <v>0</v>
      </c>
      <c r="AI1017" s="99">
        <f>SUMIFS(通讯通路门店!$BB:$BB,通讯通路门店!$S:$S,$G1017)</f>
        <v>0</v>
      </c>
      <c r="AJ1017" s="99">
        <f>SUMIFS(通讯通路门店!$BE:$BE,通讯通路门店!$S:$S,$G1017)</f>
        <v>0</v>
      </c>
      <c r="AK1017" s="99">
        <f>SUMIFS(通讯通路门店!$BG:$BG,通讯通路门店!$S:$S,$G1017)</f>
        <v>0</v>
      </c>
      <c r="AL1017" s="99">
        <f>SUMIFS(通讯通路门店!$BC:$BC,通讯通路门店!$S:$S,$G1017)</f>
        <v>0</v>
      </c>
      <c r="AM1017" s="99">
        <f>SUMIFS(通讯通路门店!$BD:$BD,通讯通路门店!$S:$S,$G1017)</f>
        <v>0</v>
      </c>
      <c r="AN1017" s="99">
        <f>SUMIFS(通讯通路门店!$BF:$BF,通讯通路门店!$S:$S,$G1017)</f>
        <v>0</v>
      </c>
      <c r="AO1017" s="99">
        <f t="shared" si="77"/>
        <v>0</v>
      </c>
      <c r="AP1017" s="99">
        <f>SUMIFS(通讯通路门店!$K:$K,通讯通路门店!$S:$S,$G1017)</f>
        <v>0</v>
      </c>
      <c r="AQ1017" s="83"/>
      <c r="AR1017" s="99">
        <f>SUMIFS(通讯通路门店!$T:$T,通讯通路门店!$S:$S,$G1017)</f>
        <v>0</v>
      </c>
      <c r="AS1017" s="99">
        <f>SUMIFS(通讯通路门店!$U:$U,通讯通路门店!$S:$S,$G1017)</f>
        <v>0</v>
      </c>
      <c r="AT1017" s="99">
        <f>SUMIFS(通讯通路门店!$V:$V,通讯通路门店!$S:$S,$G1017)</f>
        <v>0</v>
      </c>
      <c r="AU1017" s="99">
        <f>SUMIFS(通讯通路门店!$W:$W,通讯通路门店!$S:$S,$G1017)</f>
        <v>0</v>
      </c>
      <c r="AV1017" s="99">
        <f>SUMIFS(通讯通路门店!$Z:$Z,通讯通路门店!$S:$S,$G1017)</f>
        <v>0</v>
      </c>
      <c r="AW1017" s="99">
        <f>SUMIFS(通讯通路门店!$AB:$AB,通讯通路门店!$S:$S,$G1017)</f>
        <v>0</v>
      </c>
      <c r="AX1017" s="99">
        <f>SUMIFS(通讯通路门店!$X:$X,通讯通路门店!$S:$S,$G1017)</f>
        <v>0</v>
      </c>
      <c r="AY1017" s="99">
        <f>SUMIFS(通讯通路门店!$Y:$Y,通讯通路门店!$S:$S,$G1017)</f>
        <v>0</v>
      </c>
      <c r="AZ1017" s="99">
        <f>SUMIFS(通讯通路门店!$AA:$AA,通讯通路门店!$S:$S,$G1017)</f>
        <v>0</v>
      </c>
      <c r="BA1017" s="99">
        <f t="shared" si="78"/>
        <v>0</v>
      </c>
      <c r="BB1017" s="99">
        <f t="shared" si="79"/>
        <v>0</v>
      </c>
      <c r="BC1017" s="99">
        <f>SUMIFS(通讯通路门店!$W:$W,通讯通路门店!$S:$S,$G1017,通讯通路门店!$J:$J,"荣耀体验店")+SUMIFS(通讯通路门店!$W:$W,通讯通路门店!$S:$S,$G1017,通讯通路门店!$J:$J,"荣耀授权专卖店")</f>
        <v>0</v>
      </c>
      <c r="BD1017" s="99">
        <f>SUMIFS(通讯通路门店!$Z:$Z,通讯通路门店!$S:$S,$G1017,通讯通路门店!$J:$J,"VIVO体验店")</f>
        <v>0</v>
      </c>
      <c r="BE1017" s="99">
        <f>SUMIFS(通讯通路门店!$AB:$AB,通讯通路门店!$S:$S,$G1017,通讯通路门店!$J:$J,"OPPO体验店")</f>
        <v>0</v>
      </c>
      <c r="BF1017" s="99">
        <f>SUMIFS(通讯通路门店!$X:$X,通讯通路门店!$S:$S,$G1017,通讯通路门店!$J:$J,"华为授权体验店")+SUMIFS(通讯通路门店!$AA:$AA,通讯通路门店!$S:$S,$G1017,通讯通路门店!$J:$J,"华为堡垒店")</f>
        <v>0</v>
      </c>
      <c r="BG1017" s="99">
        <f>SUMIFS(通讯通路门店!$Y:$Y,通讯通路门店!$S:$S,$G1017,通讯通路门店!$J:$J,"小米体验店")</f>
        <v>0</v>
      </c>
      <c r="BH1017" s="99">
        <f>SUMIFS(通讯通路门店!$AA:$AA,通讯通路门店!$S:$S,$G1017,通讯通路门店!$J:$J,"苹果体验店")</f>
        <v>0</v>
      </c>
      <c r="BI1017" s="99">
        <f>SUMIFS(通讯通路门店!$K:$K,通讯通路门店!$S:$S,$G1017,通讯通路门店!$J:$J,"其他品牌专卖店")</f>
        <v>0</v>
      </c>
      <c r="BJ1017" s="99">
        <f>SUMIFS(通讯通路门店!$AC:$AC,通讯通路门店!$S:$S,$G1017)</f>
        <v>0</v>
      </c>
      <c r="BK1017" s="99">
        <f>SUMIFS(通讯通路门店!$AD:$AD,通讯通路门店!$S:$S,$G1017)</f>
        <v>0</v>
      </c>
      <c r="BL1017" s="99">
        <f>SUMIFS(通讯通路门店!$AE:$AE,通讯通路门店!$S:$S,$G1017)</f>
        <v>0</v>
      </c>
      <c r="BM1017" s="99">
        <f>SUMIFS(通讯通路门店!$AF:$AF,通讯通路门店!$S:$S,$G1017)</f>
        <v>0</v>
      </c>
      <c r="BN1017" s="99">
        <f>SUMIFS(通讯通路门店!$AG:$AG,通讯通路门店!$S:$S,$G1017)</f>
        <v>0</v>
      </c>
      <c r="BO1017" s="99">
        <f>SUMIFS(通讯通路门店!$AH:$AH,通讯通路门店!$S:$S,$G1017)</f>
        <v>0</v>
      </c>
      <c r="BP1017" s="99">
        <f>SUMIFS(通讯通路门店!$AI:$AI,通讯通路门店!$S:$S,$G1017)</f>
        <v>0</v>
      </c>
      <c r="BQ1017" s="83"/>
    </row>
    <row r="1018" spans="1:69">
      <c r="A1018" s="99" t="str">
        <f>IFERROR(_xlfn.XLOOKUP($G1018,通讯通路门店!$S$4:$S$993931,通讯通路门店!$A$4:$A$993931,0,0),"")</f>
        <v>海南省</v>
      </c>
      <c r="B1018" s="99" t="str">
        <f>IFERROR(_xlfn.XLOOKUP($G1018,通讯通路门店!$S$4:$S$993931,通讯通路门店!$B$4:$B$993931,0,0),"")</f>
        <v>东方市</v>
      </c>
      <c r="C1018" s="99" t="str">
        <f>IFERROR(_xlfn.XLOOKUP($G1018,通讯通路门店!$S$4:$S$993931,通讯通路门店!$C$4:$C$993931,0,0),"")</f>
        <v>东方市</v>
      </c>
      <c r="D1018" s="99" t="str">
        <f>IFERROR(_xlfn.XLOOKUP($G1018,通讯通路门店!$S$4:$S$993931,通讯通路门店!$D$4:$D$993931,0,0),"")</f>
        <v>八所镇</v>
      </c>
      <c r="E1018" s="83"/>
      <c r="F1018" s="83"/>
      <c r="G1018" s="101"/>
      <c r="H1018" s="102">
        <f>IFERROR(_xlfn.XLOOKUP($G1018,通讯通路门店!$S$4:$S$993931,通讯通路门店!$R$4:$R$993931,0,0),"")</f>
        <v>0</v>
      </c>
      <c r="I1018" s="83"/>
      <c r="J1018" s="83"/>
      <c r="K1018" s="83"/>
      <c r="L1018" s="83"/>
      <c r="M1018" s="83"/>
      <c r="N1018" s="83"/>
      <c r="O1018" s="83"/>
      <c r="P1018" s="83"/>
      <c r="Q1018" s="83"/>
      <c r="R1018" s="83"/>
      <c r="S1018" s="83"/>
      <c r="T1018" s="83"/>
      <c r="U1018" s="99">
        <f>COUNTIF(通讯通路门店!$S:$S,$G1018)</f>
        <v>0</v>
      </c>
      <c r="V1018" s="99">
        <f>COUNTIFS(通讯通路门店!$S:$S,$G1018,通讯通路门店!$J:$J,"综合卖场")</f>
        <v>0</v>
      </c>
      <c r="W1018" s="99">
        <f>SUMIFS(通讯通路门店!$AJ:$AJ,通讯通路门店!$S:$S,通讯客户沙盘!$G1018)</f>
        <v>0</v>
      </c>
      <c r="X1018" s="99">
        <f t="shared" si="75"/>
        <v>0</v>
      </c>
      <c r="Y1018" s="99">
        <f>COUNTIFS(通讯通路门店!$S:$S,$G1018,通讯通路门店!$J:$J,"荣耀体验店")+COUNTIFS(通讯通路门店!$S:$S,$G1018,通讯通路门店!$J:$J,"荣耀授权专卖店")</f>
        <v>0</v>
      </c>
      <c r="Z1018" s="99">
        <f>COUNTIFS(通讯通路门店!$S:$S,$G1018,通讯通路门店!$J:$J,"VIVO体验店")</f>
        <v>0</v>
      </c>
      <c r="AA1018" s="99">
        <f>COUNTIFS(通讯通路门店!$S:$S,$G1018,通讯通路门店!$J:$J,"OPPO体验店")</f>
        <v>0</v>
      </c>
      <c r="AB1018" s="99">
        <f>COUNTIFS(通讯通路门店!$S:$S,$G1018,通讯通路门店!$J:$J,"华为授权体验店")+COUNTIFS(通讯通路门店!$S:$S,$G1018,通讯通路门店!$J:$J,"华为堡垒店")</f>
        <v>0</v>
      </c>
      <c r="AC1018" s="99">
        <f>COUNTIFS(通讯通路门店!$S:$S,$G1018,通讯通路门店!$J:$J,"小米体验店")</f>
        <v>0</v>
      </c>
      <c r="AD1018" s="99">
        <f>COUNTIFS(通讯通路门店!$S:$S,$G1018,通讯通路门店!$J:$J,"苹果体验店")</f>
        <v>0</v>
      </c>
      <c r="AE1018" s="99">
        <f>COUNTIFS(通讯通路门店!$S:$S,$G1018,通讯通路门店!$J:$J,"其他品牌专卖店")</f>
        <v>0</v>
      </c>
      <c r="AF1018" s="99">
        <f>SUMIFS(通讯通路门店!$BI:$BI,通讯通路门店!$S:$S,$G1018)</f>
        <v>0</v>
      </c>
      <c r="AG1018" s="99">
        <f>SUMIFS(通讯通路门店!$BH:$BH,通讯通路门店!$S:$S,$G1018)</f>
        <v>0</v>
      </c>
      <c r="AH1018" s="99">
        <f t="shared" si="76"/>
        <v>0</v>
      </c>
      <c r="AI1018" s="99">
        <f>SUMIFS(通讯通路门店!$BB:$BB,通讯通路门店!$S:$S,$G1018)</f>
        <v>0</v>
      </c>
      <c r="AJ1018" s="99">
        <f>SUMIFS(通讯通路门店!$BE:$BE,通讯通路门店!$S:$S,$G1018)</f>
        <v>0</v>
      </c>
      <c r="AK1018" s="99">
        <f>SUMIFS(通讯通路门店!$BG:$BG,通讯通路门店!$S:$S,$G1018)</f>
        <v>0</v>
      </c>
      <c r="AL1018" s="99">
        <f>SUMIFS(通讯通路门店!$BC:$BC,通讯通路门店!$S:$S,$G1018)</f>
        <v>0</v>
      </c>
      <c r="AM1018" s="99">
        <f>SUMIFS(通讯通路门店!$BD:$BD,通讯通路门店!$S:$S,$G1018)</f>
        <v>0</v>
      </c>
      <c r="AN1018" s="99">
        <f>SUMIFS(通讯通路门店!$BF:$BF,通讯通路门店!$S:$S,$G1018)</f>
        <v>0</v>
      </c>
      <c r="AO1018" s="99">
        <f t="shared" si="77"/>
        <v>0</v>
      </c>
      <c r="AP1018" s="99">
        <f>SUMIFS(通讯通路门店!$K:$K,通讯通路门店!$S:$S,$G1018)</f>
        <v>0</v>
      </c>
      <c r="AQ1018" s="83"/>
      <c r="AR1018" s="99">
        <f>SUMIFS(通讯通路门店!$T:$T,通讯通路门店!$S:$S,$G1018)</f>
        <v>0</v>
      </c>
      <c r="AS1018" s="99">
        <f>SUMIFS(通讯通路门店!$U:$U,通讯通路门店!$S:$S,$G1018)</f>
        <v>0</v>
      </c>
      <c r="AT1018" s="99">
        <f>SUMIFS(通讯通路门店!$V:$V,通讯通路门店!$S:$S,$G1018)</f>
        <v>0</v>
      </c>
      <c r="AU1018" s="99">
        <f>SUMIFS(通讯通路门店!$W:$W,通讯通路门店!$S:$S,$G1018)</f>
        <v>0</v>
      </c>
      <c r="AV1018" s="99">
        <f>SUMIFS(通讯通路门店!$Z:$Z,通讯通路门店!$S:$S,$G1018)</f>
        <v>0</v>
      </c>
      <c r="AW1018" s="99">
        <f>SUMIFS(通讯通路门店!$AB:$AB,通讯通路门店!$S:$S,$G1018)</f>
        <v>0</v>
      </c>
      <c r="AX1018" s="99">
        <f>SUMIFS(通讯通路门店!$X:$X,通讯通路门店!$S:$S,$G1018)</f>
        <v>0</v>
      </c>
      <c r="AY1018" s="99">
        <f>SUMIFS(通讯通路门店!$Y:$Y,通讯通路门店!$S:$S,$G1018)</f>
        <v>0</v>
      </c>
      <c r="AZ1018" s="99">
        <f>SUMIFS(通讯通路门店!$AA:$AA,通讯通路门店!$S:$S,$G1018)</f>
        <v>0</v>
      </c>
      <c r="BA1018" s="99">
        <f t="shared" si="78"/>
        <v>0</v>
      </c>
      <c r="BB1018" s="99">
        <f t="shared" si="79"/>
        <v>0</v>
      </c>
      <c r="BC1018" s="99">
        <f>SUMIFS(通讯通路门店!$W:$W,通讯通路门店!$S:$S,$G1018,通讯通路门店!$J:$J,"荣耀体验店")+SUMIFS(通讯通路门店!$W:$W,通讯通路门店!$S:$S,$G1018,通讯通路门店!$J:$J,"荣耀授权专卖店")</f>
        <v>0</v>
      </c>
      <c r="BD1018" s="99">
        <f>SUMIFS(通讯通路门店!$Z:$Z,通讯通路门店!$S:$S,$G1018,通讯通路门店!$J:$J,"VIVO体验店")</f>
        <v>0</v>
      </c>
      <c r="BE1018" s="99">
        <f>SUMIFS(通讯通路门店!$AB:$AB,通讯通路门店!$S:$S,$G1018,通讯通路门店!$J:$J,"OPPO体验店")</f>
        <v>0</v>
      </c>
      <c r="BF1018" s="99">
        <f>SUMIFS(通讯通路门店!$X:$X,通讯通路门店!$S:$S,$G1018,通讯通路门店!$J:$J,"华为授权体验店")+SUMIFS(通讯通路门店!$AA:$AA,通讯通路门店!$S:$S,$G1018,通讯通路门店!$J:$J,"华为堡垒店")</f>
        <v>0</v>
      </c>
      <c r="BG1018" s="99">
        <f>SUMIFS(通讯通路门店!$Y:$Y,通讯通路门店!$S:$S,$G1018,通讯通路门店!$J:$J,"小米体验店")</f>
        <v>0</v>
      </c>
      <c r="BH1018" s="99">
        <f>SUMIFS(通讯通路门店!$AA:$AA,通讯通路门店!$S:$S,$G1018,通讯通路门店!$J:$J,"苹果体验店")</f>
        <v>0</v>
      </c>
      <c r="BI1018" s="99">
        <f>SUMIFS(通讯通路门店!$K:$K,通讯通路门店!$S:$S,$G1018,通讯通路门店!$J:$J,"其他品牌专卖店")</f>
        <v>0</v>
      </c>
      <c r="BJ1018" s="99">
        <f>SUMIFS(通讯通路门店!$AC:$AC,通讯通路门店!$S:$S,$G1018)</f>
        <v>0</v>
      </c>
      <c r="BK1018" s="99">
        <f>SUMIFS(通讯通路门店!$AD:$AD,通讯通路门店!$S:$S,$G1018)</f>
        <v>0</v>
      </c>
      <c r="BL1018" s="99">
        <f>SUMIFS(通讯通路门店!$AE:$AE,通讯通路门店!$S:$S,$G1018)</f>
        <v>0</v>
      </c>
      <c r="BM1018" s="99">
        <f>SUMIFS(通讯通路门店!$AF:$AF,通讯通路门店!$S:$S,$G1018)</f>
        <v>0</v>
      </c>
      <c r="BN1018" s="99">
        <f>SUMIFS(通讯通路门店!$AG:$AG,通讯通路门店!$S:$S,$G1018)</f>
        <v>0</v>
      </c>
      <c r="BO1018" s="99">
        <f>SUMIFS(通讯通路门店!$AH:$AH,通讯通路门店!$S:$S,$G1018)</f>
        <v>0</v>
      </c>
      <c r="BP1018" s="99">
        <f>SUMIFS(通讯通路门店!$AI:$AI,通讯通路门店!$S:$S,$G1018)</f>
        <v>0</v>
      </c>
      <c r="BQ1018" s="83"/>
    </row>
    <row r="1019" spans="1:69">
      <c r="A1019" s="99" t="str">
        <f>IFERROR(_xlfn.XLOOKUP($G1019,通讯通路门店!$S$4:$S$993931,通讯通路门店!$A$4:$A$993931,0,0),"")</f>
        <v>海南省</v>
      </c>
      <c r="B1019" s="99" t="str">
        <f>IFERROR(_xlfn.XLOOKUP($G1019,通讯通路门店!$S$4:$S$993931,通讯通路门店!$B$4:$B$993931,0,0),"")</f>
        <v>东方市</v>
      </c>
      <c r="C1019" s="99" t="str">
        <f>IFERROR(_xlfn.XLOOKUP($G1019,通讯通路门店!$S$4:$S$993931,通讯通路门店!$C$4:$C$993931,0,0),"")</f>
        <v>东方市</v>
      </c>
      <c r="D1019" s="99" t="str">
        <f>IFERROR(_xlfn.XLOOKUP($G1019,通讯通路门店!$S$4:$S$993931,通讯通路门店!$D$4:$D$993931,0,0),"")</f>
        <v>八所镇</v>
      </c>
      <c r="E1019" s="83"/>
      <c r="F1019" s="83"/>
      <c r="G1019" s="101"/>
      <c r="H1019" s="102">
        <f>IFERROR(_xlfn.XLOOKUP($G1019,通讯通路门店!$S$4:$S$993931,通讯通路门店!$R$4:$R$993931,0,0),"")</f>
        <v>0</v>
      </c>
      <c r="I1019" s="83"/>
      <c r="J1019" s="83"/>
      <c r="K1019" s="83"/>
      <c r="L1019" s="83"/>
      <c r="M1019" s="83"/>
      <c r="N1019" s="83"/>
      <c r="O1019" s="83"/>
      <c r="P1019" s="83"/>
      <c r="Q1019" s="83"/>
      <c r="R1019" s="83"/>
      <c r="S1019" s="83"/>
      <c r="T1019" s="83"/>
      <c r="U1019" s="99">
        <f>COUNTIF(通讯通路门店!$S:$S,$G1019)</f>
        <v>0</v>
      </c>
      <c r="V1019" s="99">
        <f>COUNTIFS(通讯通路门店!$S:$S,$G1019,通讯通路门店!$J:$J,"综合卖场")</f>
        <v>0</v>
      </c>
      <c r="W1019" s="99">
        <f>SUMIFS(通讯通路门店!$AJ:$AJ,通讯通路门店!$S:$S,通讯客户沙盘!$G1019)</f>
        <v>0</v>
      </c>
      <c r="X1019" s="99">
        <f t="shared" si="75"/>
        <v>0</v>
      </c>
      <c r="Y1019" s="99">
        <f>COUNTIFS(通讯通路门店!$S:$S,$G1019,通讯通路门店!$J:$J,"荣耀体验店")+COUNTIFS(通讯通路门店!$S:$S,$G1019,通讯通路门店!$J:$J,"荣耀授权专卖店")</f>
        <v>0</v>
      </c>
      <c r="Z1019" s="99">
        <f>COUNTIFS(通讯通路门店!$S:$S,$G1019,通讯通路门店!$J:$J,"VIVO体验店")</f>
        <v>0</v>
      </c>
      <c r="AA1019" s="99">
        <f>COUNTIFS(通讯通路门店!$S:$S,$G1019,通讯通路门店!$J:$J,"OPPO体验店")</f>
        <v>0</v>
      </c>
      <c r="AB1019" s="99">
        <f>COUNTIFS(通讯通路门店!$S:$S,$G1019,通讯通路门店!$J:$J,"华为授权体验店")+COUNTIFS(通讯通路门店!$S:$S,$G1019,通讯通路门店!$J:$J,"华为堡垒店")</f>
        <v>0</v>
      </c>
      <c r="AC1019" s="99">
        <f>COUNTIFS(通讯通路门店!$S:$S,$G1019,通讯通路门店!$J:$J,"小米体验店")</f>
        <v>0</v>
      </c>
      <c r="AD1019" s="99">
        <f>COUNTIFS(通讯通路门店!$S:$S,$G1019,通讯通路门店!$J:$J,"苹果体验店")</f>
        <v>0</v>
      </c>
      <c r="AE1019" s="99">
        <f>COUNTIFS(通讯通路门店!$S:$S,$G1019,通讯通路门店!$J:$J,"其他品牌专卖店")</f>
        <v>0</v>
      </c>
      <c r="AF1019" s="99">
        <f>SUMIFS(通讯通路门店!$BI:$BI,通讯通路门店!$S:$S,$G1019)</f>
        <v>0</v>
      </c>
      <c r="AG1019" s="99">
        <f>SUMIFS(通讯通路门店!$BH:$BH,通讯通路门店!$S:$S,$G1019)</f>
        <v>0</v>
      </c>
      <c r="AH1019" s="99">
        <f t="shared" si="76"/>
        <v>0</v>
      </c>
      <c r="AI1019" s="99">
        <f>SUMIFS(通讯通路门店!$BB:$BB,通讯通路门店!$S:$S,$G1019)</f>
        <v>0</v>
      </c>
      <c r="AJ1019" s="99">
        <f>SUMIFS(通讯通路门店!$BE:$BE,通讯通路门店!$S:$S,$G1019)</f>
        <v>0</v>
      </c>
      <c r="AK1019" s="99">
        <f>SUMIFS(通讯通路门店!$BG:$BG,通讯通路门店!$S:$S,$G1019)</f>
        <v>0</v>
      </c>
      <c r="AL1019" s="99">
        <f>SUMIFS(通讯通路门店!$BC:$BC,通讯通路门店!$S:$S,$G1019)</f>
        <v>0</v>
      </c>
      <c r="AM1019" s="99">
        <f>SUMIFS(通讯通路门店!$BD:$BD,通讯通路门店!$S:$S,$G1019)</f>
        <v>0</v>
      </c>
      <c r="AN1019" s="99">
        <f>SUMIFS(通讯通路门店!$BF:$BF,通讯通路门店!$S:$S,$G1019)</f>
        <v>0</v>
      </c>
      <c r="AO1019" s="99">
        <f t="shared" si="77"/>
        <v>0</v>
      </c>
      <c r="AP1019" s="99">
        <f>SUMIFS(通讯通路门店!$K:$K,通讯通路门店!$S:$S,$G1019)</f>
        <v>0</v>
      </c>
      <c r="AQ1019" s="83"/>
      <c r="AR1019" s="99">
        <f>SUMIFS(通讯通路门店!$T:$T,通讯通路门店!$S:$S,$G1019)</f>
        <v>0</v>
      </c>
      <c r="AS1019" s="99">
        <f>SUMIFS(通讯通路门店!$U:$U,通讯通路门店!$S:$S,$G1019)</f>
        <v>0</v>
      </c>
      <c r="AT1019" s="99">
        <f>SUMIFS(通讯通路门店!$V:$V,通讯通路门店!$S:$S,$G1019)</f>
        <v>0</v>
      </c>
      <c r="AU1019" s="99">
        <f>SUMIFS(通讯通路门店!$W:$W,通讯通路门店!$S:$S,$G1019)</f>
        <v>0</v>
      </c>
      <c r="AV1019" s="99">
        <f>SUMIFS(通讯通路门店!$Z:$Z,通讯通路门店!$S:$S,$G1019)</f>
        <v>0</v>
      </c>
      <c r="AW1019" s="99">
        <f>SUMIFS(通讯通路门店!$AB:$AB,通讯通路门店!$S:$S,$G1019)</f>
        <v>0</v>
      </c>
      <c r="AX1019" s="99">
        <f>SUMIFS(通讯通路门店!$X:$X,通讯通路门店!$S:$S,$G1019)</f>
        <v>0</v>
      </c>
      <c r="AY1019" s="99">
        <f>SUMIFS(通讯通路门店!$Y:$Y,通讯通路门店!$S:$S,$G1019)</f>
        <v>0</v>
      </c>
      <c r="AZ1019" s="99">
        <f>SUMIFS(通讯通路门店!$AA:$AA,通讯通路门店!$S:$S,$G1019)</f>
        <v>0</v>
      </c>
      <c r="BA1019" s="99">
        <f t="shared" si="78"/>
        <v>0</v>
      </c>
      <c r="BB1019" s="99">
        <f t="shared" si="79"/>
        <v>0</v>
      </c>
      <c r="BC1019" s="99">
        <f>SUMIFS(通讯通路门店!$W:$W,通讯通路门店!$S:$S,$G1019,通讯通路门店!$J:$J,"荣耀体验店")+SUMIFS(通讯通路门店!$W:$W,通讯通路门店!$S:$S,$G1019,通讯通路门店!$J:$J,"荣耀授权专卖店")</f>
        <v>0</v>
      </c>
      <c r="BD1019" s="99">
        <f>SUMIFS(通讯通路门店!$Z:$Z,通讯通路门店!$S:$S,$G1019,通讯通路门店!$J:$J,"VIVO体验店")</f>
        <v>0</v>
      </c>
      <c r="BE1019" s="99">
        <f>SUMIFS(通讯通路门店!$AB:$AB,通讯通路门店!$S:$S,$G1019,通讯通路门店!$J:$J,"OPPO体验店")</f>
        <v>0</v>
      </c>
      <c r="BF1019" s="99">
        <f>SUMIFS(通讯通路门店!$X:$X,通讯通路门店!$S:$S,$G1019,通讯通路门店!$J:$J,"华为授权体验店")+SUMIFS(通讯通路门店!$AA:$AA,通讯通路门店!$S:$S,$G1019,通讯通路门店!$J:$J,"华为堡垒店")</f>
        <v>0</v>
      </c>
      <c r="BG1019" s="99">
        <f>SUMIFS(通讯通路门店!$Y:$Y,通讯通路门店!$S:$S,$G1019,通讯通路门店!$J:$J,"小米体验店")</f>
        <v>0</v>
      </c>
      <c r="BH1019" s="99">
        <f>SUMIFS(通讯通路门店!$AA:$AA,通讯通路门店!$S:$S,$G1019,通讯通路门店!$J:$J,"苹果体验店")</f>
        <v>0</v>
      </c>
      <c r="BI1019" s="99">
        <f>SUMIFS(通讯通路门店!$K:$K,通讯通路门店!$S:$S,$G1019,通讯通路门店!$J:$J,"其他品牌专卖店")</f>
        <v>0</v>
      </c>
      <c r="BJ1019" s="99">
        <f>SUMIFS(通讯通路门店!$AC:$AC,通讯通路门店!$S:$S,$G1019)</f>
        <v>0</v>
      </c>
      <c r="BK1019" s="99">
        <f>SUMIFS(通讯通路门店!$AD:$AD,通讯通路门店!$S:$S,$G1019)</f>
        <v>0</v>
      </c>
      <c r="BL1019" s="99">
        <f>SUMIFS(通讯通路门店!$AE:$AE,通讯通路门店!$S:$S,$G1019)</f>
        <v>0</v>
      </c>
      <c r="BM1019" s="99">
        <f>SUMIFS(通讯通路门店!$AF:$AF,通讯通路门店!$S:$S,$G1019)</f>
        <v>0</v>
      </c>
      <c r="BN1019" s="99">
        <f>SUMIFS(通讯通路门店!$AG:$AG,通讯通路门店!$S:$S,$G1019)</f>
        <v>0</v>
      </c>
      <c r="BO1019" s="99">
        <f>SUMIFS(通讯通路门店!$AH:$AH,通讯通路门店!$S:$S,$G1019)</f>
        <v>0</v>
      </c>
      <c r="BP1019" s="99">
        <f>SUMIFS(通讯通路门店!$AI:$AI,通讯通路门店!$S:$S,$G1019)</f>
        <v>0</v>
      </c>
      <c r="BQ1019" s="83"/>
    </row>
    <row r="1020" spans="1:69">
      <c r="A1020" s="99" t="str">
        <f>IFERROR(_xlfn.XLOOKUP($G1020,通讯通路门店!$S$4:$S$993931,通讯通路门店!$A$4:$A$993931,0,0),"")</f>
        <v>海南省</v>
      </c>
      <c r="B1020" s="99" t="str">
        <f>IFERROR(_xlfn.XLOOKUP($G1020,通讯通路门店!$S$4:$S$993931,通讯通路门店!$B$4:$B$993931,0,0),"")</f>
        <v>东方市</v>
      </c>
      <c r="C1020" s="99" t="str">
        <f>IFERROR(_xlfn.XLOOKUP($G1020,通讯通路门店!$S$4:$S$993931,通讯通路门店!$C$4:$C$993931,0,0),"")</f>
        <v>东方市</v>
      </c>
      <c r="D1020" s="99" t="str">
        <f>IFERROR(_xlfn.XLOOKUP($G1020,通讯通路门店!$S$4:$S$993931,通讯通路门店!$D$4:$D$993931,0,0),"")</f>
        <v>八所镇</v>
      </c>
      <c r="E1020" s="83"/>
      <c r="F1020" s="83"/>
      <c r="G1020" s="101"/>
      <c r="H1020" s="102">
        <f>IFERROR(_xlfn.XLOOKUP($G1020,通讯通路门店!$S$4:$S$993931,通讯通路门店!$R$4:$R$993931,0,0),"")</f>
        <v>0</v>
      </c>
      <c r="I1020" s="83"/>
      <c r="J1020" s="83"/>
      <c r="K1020" s="83"/>
      <c r="L1020" s="83"/>
      <c r="M1020" s="83"/>
      <c r="N1020" s="83"/>
      <c r="O1020" s="83"/>
      <c r="P1020" s="83"/>
      <c r="Q1020" s="83"/>
      <c r="R1020" s="83"/>
      <c r="S1020" s="83"/>
      <c r="T1020" s="83"/>
      <c r="U1020" s="99">
        <f>COUNTIF(通讯通路门店!$S:$S,$G1020)</f>
        <v>0</v>
      </c>
      <c r="V1020" s="99">
        <f>COUNTIFS(通讯通路门店!$S:$S,$G1020,通讯通路门店!$J:$J,"综合卖场")</f>
        <v>0</v>
      </c>
      <c r="W1020" s="99">
        <f>SUMIFS(通讯通路门店!$AJ:$AJ,通讯通路门店!$S:$S,通讯客户沙盘!$G1020)</f>
        <v>0</v>
      </c>
      <c r="X1020" s="99">
        <f t="shared" si="75"/>
        <v>0</v>
      </c>
      <c r="Y1020" s="99">
        <f>COUNTIFS(通讯通路门店!$S:$S,$G1020,通讯通路门店!$J:$J,"荣耀体验店")+COUNTIFS(通讯通路门店!$S:$S,$G1020,通讯通路门店!$J:$J,"荣耀授权专卖店")</f>
        <v>0</v>
      </c>
      <c r="Z1020" s="99">
        <f>COUNTIFS(通讯通路门店!$S:$S,$G1020,通讯通路门店!$J:$J,"VIVO体验店")</f>
        <v>0</v>
      </c>
      <c r="AA1020" s="99">
        <f>COUNTIFS(通讯通路门店!$S:$S,$G1020,通讯通路门店!$J:$J,"OPPO体验店")</f>
        <v>0</v>
      </c>
      <c r="AB1020" s="99">
        <f>COUNTIFS(通讯通路门店!$S:$S,$G1020,通讯通路门店!$J:$J,"华为授权体验店")+COUNTIFS(通讯通路门店!$S:$S,$G1020,通讯通路门店!$J:$J,"华为堡垒店")</f>
        <v>0</v>
      </c>
      <c r="AC1020" s="99">
        <f>COUNTIFS(通讯通路门店!$S:$S,$G1020,通讯通路门店!$J:$J,"小米体验店")</f>
        <v>0</v>
      </c>
      <c r="AD1020" s="99">
        <f>COUNTIFS(通讯通路门店!$S:$S,$G1020,通讯通路门店!$J:$J,"苹果体验店")</f>
        <v>0</v>
      </c>
      <c r="AE1020" s="99">
        <f>COUNTIFS(通讯通路门店!$S:$S,$G1020,通讯通路门店!$J:$J,"其他品牌专卖店")</f>
        <v>0</v>
      </c>
      <c r="AF1020" s="99">
        <f>SUMIFS(通讯通路门店!$BI:$BI,通讯通路门店!$S:$S,$G1020)</f>
        <v>0</v>
      </c>
      <c r="AG1020" s="99">
        <f>SUMIFS(通讯通路门店!$BH:$BH,通讯通路门店!$S:$S,$G1020)</f>
        <v>0</v>
      </c>
      <c r="AH1020" s="99">
        <f t="shared" si="76"/>
        <v>0</v>
      </c>
      <c r="AI1020" s="99">
        <f>SUMIFS(通讯通路门店!$BB:$BB,通讯通路门店!$S:$S,$G1020)</f>
        <v>0</v>
      </c>
      <c r="AJ1020" s="99">
        <f>SUMIFS(通讯通路门店!$BE:$BE,通讯通路门店!$S:$S,$G1020)</f>
        <v>0</v>
      </c>
      <c r="AK1020" s="99">
        <f>SUMIFS(通讯通路门店!$BG:$BG,通讯通路门店!$S:$S,$G1020)</f>
        <v>0</v>
      </c>
      <c r="AL1020" s="99">
        <f>SUMIFS(通讯通路门店!$BC:$BC,通讯通路门店!$S:$S,$G1020)</f>
        <v>0</v>
      </c>
      <c r="AM1020" s="99">
        <f>SUMIFS(通讯通路门店!$BD:$BD,通讯通路门店!$S:$S,$G1020)</f>
        <v>0</v>
      </c>
      <c r="AN1020" s="99">
        <f>SUMIFS(通讯通路门店!$BF:$BF,通讯通路门店!$S:$S,$G1020)</f>
        <v>0</v>
      </c>
      <c r="AO1020" s="99">
        <f t="shared" si="77"/>
        <v>0</v>
      </c>
      <c r="AP1020" s="99">
        <f>SUMIFS(通讯通路门店!$K:$K,通讯通路门店!$S:$S,$G1020)</f>
        <v>0</v>
      </c>
      <c r="AQ1020" s="83"/>
      <c r="AR1020" s="99">
        <f>SUMIFS(通讯通路门店!$T:$T,通讯通路门店!$S:$S,$G1020)</f>
        <v>0</v>
      </c>
      <c r="AS1020" s="99">
        <f>SUMIFS(通讯通路门店!$U:$U,通讯通路门店!$S:$S,$G1020)</f>
        <v>0</v>
      </c>
      <c r="AT1020" s="99">
        <f>SUMIFS(通讯通路门店!$V:$V,通讯通路门店!$S:$S,$G1020)</f>
        <v>0</v>
      </c>
      <c r="AU1020" s="99">
        <f>SUMIFS(通讯通路门店!$W:$W,通讯通路门店!$S:$S,$G1020)</f>
        <v>0</v>
      </c>
      <c r="AV1020" s="99">
        <f>SUMIFS(通讯通路门店!$Z:$Z,通讯通路门店!$S:$S,$G1020)</f>
        <v>0</v>
      </c>
      <c r="AW1020" s="99">
        <f>SUMIFS(通讯通路门店!$AB:$AB,通讯通路门店!$S:$S,$G1020)</f>
        <v>0</v>
      </c>
      <c r="AX1020" s="99">
        <f>SUMIFS(通讯通路门店!$X:$X,通讯通路门店!$S:$S,$G1020)</f>
        <v>0</v>
      </c>
      <c r="AY1020" s="99">
        <f>SUMIFS(通讯通路门店!$Y:$Y,通讯通路门店!$S:$S,$G1020)</f>
        <v>0</v>
      </c>
      <c r="AZ1020" s="99">
        <f>SUMIFS(通讯通路门店!$AA:$AA,通讯通路门店!$S:$S,$G1020)</f>
        <v>0</v>
      </c>
      <c r="BA1020" s="99">
        <f t="shared" si="78"/>
        <v>0</v>
      </c>
      <c r="BB1020" s="99">
        <f t="shared" si="79"/>
        <v>0</v>
      </c>
      <c r="BC1020" s="99">
        <f>SUMIFS(通讯通路门店!$W:$W,通讯通路门店!$S:$S,$G1020,通讯通路门店!$J:$J,"荣耀体验店")+SUMIFS(通讯通路门店!$W:$W,通讯通路门店!$S:$S,$G1020,通讯通路门店!$J:$J,"荣耀授权专卖店")</f>
        <v>0</v>
      </c>
      <c r="BD1020" s="99">
        <f>SUMIFS(通讯通路门店!$Z:$Z,通讯通路门店!$S:$S,$G1020,通讯通路门店!$J:$J,"VIVO体验店")</f>
        <v>0</v>
      </c>
      <c r="BE1020" s="99">
        <f>SUMIFS(通讯通路门店!$AB:$AB,通讯通路门店!$S:$S,$G1020,通讯通路门店!$J:$J,"OPPO体验店")</f>
        <v>0</v>
      </c>
      <c r="BF1020" s="99">
        <f>SUMIFS(通讯通路门店!$X:$X,通讯通路门店!$S:$S,$G1020,通讯通路门店!$J:$J,"华为授权体验店")+SUMIFS(通讯通路门店!$AA:$AA,通讯通路门店!$S:$S,$G1020,通讯通路门店!$J:$J,"华为堡垒店")</f>
        <v>0</v>
      </c>
      <c r="BG1020" s="99">
        <f>SUMIFS(通讯通路门店!$Y:$Y,通讯通路门店!$S:$S,$G1020,通讯通路门店!$J:$J,"小米体验店")</f>
        <v>0</v>
      </c>
      <c r="BH1020" s="99">
        <f>SUMIFS(通讯通路门店!$AA:$AA,通讯通路门店!$S:$S,$G1020,通讯通路门店!$J:$J,"苹果体验店")</f>
        <v>0</v>
      </c>
      <c r="BI1020" s="99">
        <f>SUMIFS(通讯通路门店!$K:$K,通讯通路门店!$S:$S,$G1020,通讯通路门店!$J:$J,"其他品牌专卖店")</f>
        <v>0</v>
      </c>
      <c r="BJ1020" s="99">
        <f>SUMIFS(通讯通路门店!$AC:$AC,通讯通路门店!$S:$S,$G1020)</f>
        <v>0</v>
      </c>
      <c r="BK1020" s="99">
        <f>SUMIFS(通讯通路门店!$AD:$AD,通讯通路门店!$S:$S,$G1020)</f>
        <v>0</v>
      </c>
      <c r="BL1020" s="99">
        <f>SUMIFS(通讯通路门店!$AE:$AE,通讯通路门店!$S:$S,$G1020)</f>
        <v>0</v>
      </c>
      <c r="BM1020" s="99">
        <f>SUMIFS(通讯通路门店!$AF:$AF,通讯通路门店!$S:$S,$G1020)</f>
        <v>0</v>
      </c>
      <c r="BN1020" s="99">
        <f>SUMIFS(通讯通路门店!$AG:$AG,通讯通路门店!$S:$S,$G1020)</f>
        <v>0</v>
      </c>
      <c r="BO1020" s="99">
        <f>SUMIFS(通讯通路门店!$AH:$AH,通讯通路门店!$S:$S,$G1020)</f>
        <v>0</v>
      </c>
      <c r="BP1020" s="99">
        <f>SUMIFS(通讯通路门店!$AI:$AI,通讯通路门店!$S:$S,$G1020)</f>
        <v>0</v>
      </c>
      <c r="BQ1020" s="83"/>
    </row>
    <row r="1021" spans="1:69">
      <c r="A1021" s="99" t="str">
        <f>IFERROR(_xlfn.XLOOKUP($G1021,通讯通路门店!$S$4:$S$993931,通讯通路门店!$A$4:$A$993931,0,0),"")</f>
        <v>海南省</v>
      </c>
      <c r="B1021" s="99" t="str">
        <f>IFERROR(_xlfn.XLOOKUP($G1021,通讯通路门店!$S$4:$S$993931,通讯通路门店!$B$4:$B$993931,0,0),"")</f>
        <v>东方市</v>
      </c>
      <c r="C1021" s="99" t="str">
        <f>IFERROR(_xlfn.XLOOKUP($G1021,通讯通路门店!$S$4:$S$993931,通讯通路门店!$C$4:$C$993931,0,0),"")</f>
        <v>东方市</v>
      </c>
      <c r="D1021" s="99" t="str">
        <f>IFERROR(_xlfn.XLOOKUP($G1021,通讯通路门店!$S$4:$S$993931,通讯通路门店!$D$4:$D$993931,0,0),"")</f>
        <v>八所镇</v>
      </c>
      <c r="E1021" s="83"/>
      <c r="F1021" s="83"/>
      <c r="G1021" s="101"/>
      <c r="H1021" s="102">
        <f>IFERROR(_xlfn.XLOOKUP($G1021,通讯通路门店!$S$4:$S$993931,通讯通路门店!$R$4:$R$993931,0,0),"")</f>
        <v>0</v>
      </c>
      <c r="I1021" s="83"/>
      <c r="J1021" s="83"/>
      <c r="K1021" s="83"/>
      <c r="L1021" s="83"/>
      <c r="M1021" s="83"/>
      <c r="N1021" s="83"/>
      <c r="O1021" s="83"/>
      <c r="P1021" s="83"/>
      <c r="Q1021" s="83"/>
      <c r="R1021" s="83"/>
      <c r="S1021" s="83"/>
      <c r="T1021" s="83"/>
      <c r="U1021" s="99">
        <f>COUNTIF(通讯通路门店!$S:$S,$G1021)</f>
        <v>0</v>
      </c>
      <c r="V1021" s="99">
        <f>COUNTIFS(通讯通路门店!$S:$S,$G1021,通讯通路门店!$J:$J,"综合卖场")</f>
        <v>0</v>
      </c>
      <c r="W1021" s="99">
        <f>SUMIFS(通讯通路门店!$AJ:$AJ,通讯通路门店!$S:$S,通讯客户沙盘!$G1021)</f>
        <v>0</v>
      </c>
      <c r="X1021" s="99">
        <f t="shared" si="75"/>
        <v>0</v>
      </c>
      <c r="Y1021" s="99">
        <f>COUNTIFS(通讯通路门店!$S:$S,$G1021,通讯通路门店!$J:$J,"荣耀体验店")+COUNTIFS(通讯通路门店!$S:$S,$G1021,通讯通路门店!$J:$J,"荣耀授权专卖店")</f>
        <v>0</v>
      </c>
      <c r="Z1021" s="99">
        <f>COUNTIFS(通讯通路门店!$S:$S,$G1021,通讯通路门店!$J:$J,"VIVO体验店")</f>
        <v>0</v>
      </c>
      <c r="AA1021" s="99">
        <f>COUNTIFS(通讯通路门店!$S:$S,$G1021,通讯通路门店!$J:$J,"OPPO体验店")</f>
        <v>0</v>
      </c>
      <c r="AB1021" s="99">
        <f>COUNTIFS(通讯通路门店!$S:$S,$G1021,通讯通路门店!$J:$J,"华为授权体验店")+COUNTIFS(通讯通路门店!$S:$S,$G1021,通讯通路门店!$J:$J,"华为堡垒店")</f>
        <v>0</v>
      </c>
      <c r="AC1021" s="99">
        <f>COUNTIFS(通讯通路门店!$S:$S,$G1021,通讯通路门店!$J:$J,"小米体验店")</f>
        <v>0</v>
      </c>
      <c r="AD1021" s="99">
        <f>COUNTIFS(通讯通路门店!$S:$S,$G1021,通讯通路门店!$J:$J,"苹果体验店")</f>
        <v>0</v>
      </c>
      <c r="AE1021" s="99">
        <f>COUNTIFS(通讯通路门店!$S:$S,$G1021,通讯通路门店!$J:$J,"其他品牌专卖店")</f>
        <v>0</v>
      </c>
      <c r="AF1021" s="99">
        <f>SUMIFS(通讯通路门店!$BI:$BI,通讯通路门店!$S:$S,$G1021)</f>
        <v>0</v>
      </c>
      <c r="AG1021" s="99">
        <f>SUMIFS(通讯通路门店!$BH:$BH,通讯通路门店!$S:$S,$G1021)</f>
        <v>0</v>
      </c>
      <c r="AH1021" s="99">
        <f t="shared" si="76"/>
        <v>0</v>
      </c>
      <c r="AI1021" s="99">
        <f>SUMIFS(通讯通路门店!$BB:$BB,通讯通路门店!$S:$S,$G1021)</f>
        <v>0</v>
      </c>
      <c r="AJ1021" s="99">
        <f>SUMIFS(通讯通路门店!$BE:$BE,通讯通路门店!$S:$S,$G1021)</f>
        <v>0</v>
      </c>
      <c r="AK1021" s="99">
        <f>SUMIFS(通讯通路门店!$BG:$BG,通讯通路门店!$S:$S,$G1021)</f>
        <v>0</v>
      </c>
      <c r="AL1021" s="99">
        <f>SUMIFS(通讯通路门店!$BC:$BC,通讯通路门店!$S:$S,$G1021)</f>
        <v>0</v>
      </c>
      <c r="AM1021" s="99">
        <f>SUMIFS(通讯通路门店!$BD:$BD,通讯通路门店!$S:$S,$G1021)</f>
        <v>0</v>
      </c>
      <c r="AN1021" s="99">
        <f>SUMIFS(通讯通路门店!$BF:$BF,通讯通路门店!$S:$S,$G1021)</f>
        <v>0</v>
      </c>
      <c r="AO1021" s="99">
        <f t="shared" si="77"/>
        <v>0</v>
      </c>
      <c r="AP1021" s="99">
        <f>SUMIFS(通讯通路门店!$K:$K,通讯通路门店!$S:$S,$G1021)</f>
        <v>0</v>
      </c>
      <c r="AQ1021" s="83"/>
      <c r="AR1021" s="99">
        <f>SUMIFS(通讯通路门店!$T:$T,通讯通路门店!$S:$S,$G1021)</f>
        <v>0</v>
      </c>
      <c r="AS1021" s="99">
        <f>SUMIFS(通讯通路门店!$U:$U,通讯通路门店!$S:$S,$G1021)</f>
        <v>0</v>
      </c>
      <c r="AT1021" s="99">
        <f>SUMIFS(通讯通路门店!$V:$V,通讯通路门店!$S:$S,$G1021)</f>
        <v>0</v>
      </c>
      <c r="AU1021" s="99">
        <f>SUMIFS(通讯通路门店!$W:$W,通讯通路门店!$S:$S,$G1021)</f>
        <v>0</v>
      </c>
      <c r="AV1021" s="99">
        <f>SUMIFS(通讯通路门店!$Z:$Z,通讯通路门店!$S:$S,$G1021)</f>
        <v>0</v>
      </c>
      <c r="AW1021" s="99">
        <f>SUMIFS(通讯通路门店!$AB:$AB,通讯通路门店!$S:$S,$G1021)</f>
        <v>0</v>
      </c>
      <c r="AX1021" s="99">
        <f>SUMIFS(通讯通路门店!$X:$X,通讯通路门店!$S:$S,$G1021)</f>
        <v>0</v>
      </c>
      <c r="AY1021" s="99">
        <f>SUMIFS(通讯通路门店!$Y:$Y,通讯通路门店!$S:$S,$G1021)</f>
        <v>0</v>
      </c>
      <c r="AZ1021" s="99">
        <f>SUMIFS(通讯通路门店!$AA:$AA,通讯通路门店!$S:$S,$G1021)</f>
        <v>0</v>
      </c>
      <c r="BA1021" s="99">
        <f t="shared" si="78"/>
        <v>0</v>
      </c>
      <c r="BB1021" s="99">
        <f t="shared" si="79"/>
        <v>0</v>
      </c>
      <c r="BC1021" s="99">
        <f>SUMIFS(通讯通路门店!$W:$W,通讯通路门店!$S:$S,$G1021,通讯通路门店!$J:$J,"荣耀体验店")+SUMIFS(通讯通路门店!$W:$W,通讯通路门店!$S:$S,$G1021,通讯通路门店!$J:$J,"荣耀授权专卖店")</f>
        <v>0</v>
      </c>
      <c r="BD1021" s="99">
        <f>SUMIFS(通讯通路门店!$Z:$Z,通讯通路门店!$S:$S,$G1021,通讯通路门店!$J:$J,"VIVO体验店")</f>
        <v>0</v>
      </c>
      <c r="BE1021" s="99">
        <f>SUMIFS(通讯通路门店!$AB:$AB,通讯通路门店!$S:$S,$G1021,通讯通路门店!$J:$J,"OPPO体验店")</f>
        <v>0</v>
      </c>
      <c r="BF1021" s="99">
        <f>SUMIFS(通讯通路门店!$X:$X,通讯通路门店!$S:$S,$G1021,通讯通路门店!$J:$J,"华为授权体验店")+SUMIFS(通讯通路门店!$AA:$AA,通讯通路门店!$S:$S,$G1021,通讯通路门店!$J:$J,"华为堡垒店")</f>
        <v>0</v>
      </c>
      <c r="BG1021" s="99">
        <f>SUMIFS(通讯通路门店!$Y:$Y,通讯通路门店!$S:$S,$G1021,通讯通路门店!$J:$J,"小米体验店")</f>
        <v>0</v>
      </c>
      <c r="BH1021" s="99">
        <f>SUMIFS(通讯通路门店!$AA:$AA,通讯通路门店!$S:$S,$G1021,通讯通路门店!$J:$J,"苹果体验店")</f>
        <v>0</v>
      </c>
      <c r="BI1021" s="99">
        <f>SUMIFS(通讯通路门店!$K:$K,通讯通路门店!$S:$S,$G1021,通讯通路门店!$J:$J,"其他品牌专卖店")</f>
        <v>0</v>
      </c>
      <c r="BJ1021" s="99">
        <f>SUMIFS(通讯通路门店!$AC:$AC,通讯通路门店!$S:$S,$G1021)</f>
        <v>0</v>
      </c>
      <c r="BK1021" s="99">
        <f>SUMIFS(通讯通路门店!$AD:$AD,通讯通路门店!$S:$S,$G1021)</f>
        <v>0</v>
      </c>
      <c r="BL1021" s="99">
        <f>SUMIFS(通讯通路门店!$AE:$AE,通讯通路门店!$S:$S,$G1021)</f>
        <v>0</v>
      </c>
      <c r="BM1021" s="99">
        <f>SUMIFS(通讯通路门店!$AF:$AF,通讯通路门店!$S:$S,$G1021)</f>
        <v>0</v>
      </c>
      <c r="BN1021" s="99">
        <f>SUMIFS(通讯通路门店!$AG:$AG,通讯通路门店!$S:$S,$G1021)</f>
        <v>0</v>
      </c>
      <c r="BO1021" s="99">
        <f>SUMIFS(通讯通路门店!$AH:$AH,通讯通路门店!$S:$S,$G1021)</f>
        <v>0</v>
      </c>
      <c r="BP1021" s="99">
        <f>SUMIFS(通讯通路门店!$AI:$AI,通讯通路门店!$S:$S,$G1021)</f>
        <v>0</v>
      </c>
      <c r="BQ1021" s="83"/>
    </row>
    <row r="1022" spans="1:69">
      <c r="A1022" s="99" t="str">
        <f>IFERROR(_xlfn.XLOOKUP($G1022,通讯通路门店!$S$4:$S$993931,通讯通路门店!$A$4:$A$993931,0,0),"")</f>
        <v>海南省</v>
      </c>
      <c r="B1022" s="99" t="str">
        <f>IFERROR(_xlfn.XLOOKUP($G1022,通讯通路门店!$S$4:$S$993931,通讯通路门店!$B$4:$B$993931,0,0),"")</f>
        <v>东方市</v>
      </c>
      <c r="C1022" s="99" t="str">
        <f>IFERROR(_xlfn.XLOOKUP($G1022,通讯通路门店!$S$4:$S$993931,通讯通路门店!$C$4:$C$993931,0,0),"")</f>
        <v>东方市</v>
      </c>
      <c r="D1022" s="99" t="str">
        <f>IFERROR(_xlfn.XLOOKUP($G1022,通讯通路门店!$S$4:$S$993931,通讯通路门店!$D$4:$D$993931,0,0),"")</f>
        <v>八所镇</v>
      </c>
      <c r="E1022" s="83"/>
      <c r="F1022" s="83"/>
      <c r="G1022" s="101"/>
      <c r="H1022" s="102">
        <f>IFERROR(_xlfn.XLOOKUP($G1022,通讯通路门店!$S$4:$S$993931,通讯通路门店!$R$4:$R$993931,0,0),"")</f>
        <v>0</v>
      </c>
      <c r="I1022" s="83"/>
      <c r="J1022" s="83"/>
      <c r="K1022" s="83"/>
      <c r="L1022" s="83"/>
      <c r="M1022" s="83"/>
      <c r="N1022" s="83"/>
      <c r="O1022" s="83"/>
      <c r="P1022" s="83"/>
      <c r="Q1022" s="83"/>
      <c r="R1022" s="83"/>
      <c r="S1022" s="83"/>
      <c r="T1022" s="83"/>
      <c r="U1022" s="99">
        <f>COUNTIF(通讯通路门店!$S:$S,$G1022)</f>
        <v>0</v>
      </c>
      <c r="V1022" s="99">
        <f>COUNTIFS(通讯通路门店!$S:$S,$G1022,通讯通路门店!$J:$J,"综合卖场")</f>
        <v>0</v>
      </c>
      <c r="W1022" s="99">
        <f>SUMIFS(通讯通路门店!$AJ:$AJ,通讯通路门店!$S:$S,通讯客户沙盘!$G1022)</f>
        <v>0</v>
      </c>
      <c r="X1022" s="99">
        <f t="shared" si="75"/>
        <v>0</v>
      </c>
      <c r="Y1022" s="99">
        <f>COUNTIFS(通讯通路门店!$S:$S,$G1022,通讯通路门店!$J:$J,"荣耀体验店")+COUNTIFS(通讯通路门店!$S:$S,$G1022,通讯通路门店!$J:$J,"荣耀授权专卖店")</f>
        <v>0</v>
      </c>
      <c r="Z1022" s="99">
        <f>COUNTIFS(通讯通路门店!$S:$S,$G1022,通讯通路门店!$J:$J,"VIVO体验店")</f>
        <v>0</v>
      </c>
      <c r="AA1022" s="99">
        <f>COUNTIFS(通讯通路门店!$S:$S,$G1022,通讯通路门店!$J:$J,"OPPO体验店")</f>
        <v>0</v>
      </c>
      <c r="AB1022" s="99">
        <f>COUNTIFS(通讯通路门店!$S:$S,$G1022,通讯通路门店!$J:$J,"华为授权体验店")+COUNTIFS(通讯通路门店!$S:$S,$G1022,通讯通路门店!$J:$J,"华为堡垒店")</f>
        <v>0</v>
      </c>
      <c r="AC1022" s="99">
        <f>COUNTIFS(通讯通路门店!$S:$S,$G1022,通讯通路门店!$J:$J,"小米体验店")</f>
        <v>0</v>
      </c>
      <c r="AD1022" s="99">
        <f>COUNTIFS(通讯通路门店!$S:$S,$G1022,通讯通路门店!$J:$J,"苹果体验店")</f>
        <v>0</v>
      </c>
      <c r="AE1022" s="99">
        <f>COUNTIFS(通讯通路门店!$S:$S,$G1022,通讯通路门店!$J:$J,"其他品牌专卖店")</f>
        <v>0</v>
      </c>
      <c r="AF1022" s="99">
        <f>SUMIFS(通讯通路门店!$BI:$BI,通讯通路门店!$S:$S,$G1022)</f>
        <v>0</v>
      </c>
      <c r="AG1022" s="99">
        <f>SUMIFS(通讯通路门店!$BH:$BH,通讯通路门店!$S:$S,$G1022)</f>
        <v>0</v>
      </c>
      <c r="AH1022" s="99">
        <f t="shared" si="76"/>
        <v>0</v>
      </c>
      <c r="AI1022" s="99">
        <f>SUMIFS(通讯通路门店!$BB:$BB,通讯通路门店!$S:$S,$G1022)</f>
        <v>0</v>
      </c>
      <c r="AJ1022" s="99">
        <f>SUMIFS(通讯通路门店!$BE:$BE,通讯通路门店!$S:$S,$G1022)</f>
        <v>0</v>
      </c>
      <c r="AK1022" s="99">
        <f>SUMIFS(通讯通路门店!$BG:$BG,通讯通路门店!$S:$S,$G1022)</f>
        <v>0</v>
      </c>
      <c r="AL1022" s="99">
        <f>SUMIFS(通讯通路门店!$BC:$BC,通讯通路门店!$S:$S,$G1022)</f>
        <v>0</v>
      </c>
      <c r="AM1022" s="99">
        <f>SUMIFS(通讯通路门店!$BD:$BD,通讯通路门店!$S:$S,$G1022)</f>
        <v>0</v>
      </c>
      <c r="AN1022" s="99">
        <f>SUMIFS(通讯通路门店!$BF:$BF,通讯通路门店!$S:$S,$G1022)</f>
        <v>0</v>
      </c>
      <c r="AO1022" s="99">
        <f t="shared" si="77"/>
        <v>0</v>
      </c>
      <c r="AP1022" s="99">
        <f>SUMIFS(通讯通路门店!$K:$K,通讯通路门店!$S:$S,$G1022)</f>
        <v>0</v>
      </c>
      <c r="AQ1022" s="83"/>
      <c r="AR1022" s="99">
        <f>SUMIFS(通讯通路门店!$T:$T,通讯通路门店!$S:$S,$G1022)</f>
        <v>0</v>
      </c>
      <c r="AS1022" s="99">
        <f>SUMIFS(通讯通路门店!$U:$U,通讯通路门店!$S:$S,$G1022)</f>
        <v>0</v>
      </c>
      <c r="AT1022" s="99">
        <f>SUMIFS(通讯通路门店!$V:$V,通讯通路门店!$S:$S,$G1022)</f>
        <v>0</v>
      </c>
      <c r="AU1022" s="99">
        <f>SUMIFS(通讯通路门店!$W:$W,通讯通路门店!$S:$S,$G1022)</f>
        <v>0</v>
      </c>
      <c r="AV1022" s="99">
        <f>SUMIFS(通讯通路门店!$Z:$Z,通讯通路门店!$S:$S,$G1022)</f>
        <v>0</v>
      </c>
      <c r="AW1022" s="99">
        <f>SUMIFS(通讯通路门店!$AB:$AB,通讯通路门店!$S:$S,$G1022)</f>
        <v>0</v>
      </c>
      <c r="AX1022" s="99">
        <f>SUMIFS(通讯通路门店!$X:$X,通讯通路门店!$S:$S,$G1022)</f>
        <v>0</v>
      </c>
      <c r="AY1022" s="99">
        <f>SUMIFS(通讯通路门店!$Y:$Y,通讯通路门店!$S:$S,$G1022)</f>
        <v>0</v>
      </c>
      <c r="AZ1022" s="99">
        <f>SUMIFS(通讯通路门店!$AA:$AA,通讯通路门店!$S:$S,$G1022)</f>
        <v>0</v>
      </c>
      <c r="BA1022" s="99">
        <f t="shared" si="78"/>
        <v>0</v>
      </c>
      <c r="BB1022" s="99">
        <f t="shared" si="79"/>
        <v>0</v>
      </c>
      <c r="BC1022" s="99">
        <f>SUMIFS(通讯通路门店!$W:$W,通讯通路门店!$S:$S,$G1022,通讯通路门店!$J:$J,"荣耀体验店")+SUMIFS(通讯通路门店!$W:$W,通讯通路门店!$S:$S,$G1022,通讯通路门店!$J:$J,"荣耀授权专卖店")</f>
        <v>0</v>
      </c>
      <c r="BD1022" s="99">
        <f>SUMIFS(通讯通路门店!$Z:$Z,通讯通路门店!$S:$S,$G1022,通讯通路门店!$J:$J,"VIVO体验店")</f>
        <v>0</v>
      </c>
      <c r="BE1022" s="99">
        <f>SUMIFS(通讯通路门店!$AB:$AB,通讯通路门店!$S:$S,$G1022,通讯通路门店!$J:$J,"OPPO体验店")</f>
        <v>0</v>
      </c>
      <c r="BF1022" s="99">
        <f>SUMIFS(通讯通路门店!$X:$X,通讯通路门店!$S:$S,$G1022,通讯通路门店!$J:$J,"华为授权体验店")+SUMIFS(通讯通路门店!$AA:$AA,通讯通路门店!$S:$S,$G1022,通讯通路门店!$J:$J,"华为堡垒店")</f>
        <v>0</v>
      </c>
      <c r="BG1022" s="99">
        <f>SUMIFS(通讯通路门店!$Y:$Y,通讯通路门店!$S:$S,$G1022,通讯通路门店!$J:$J,"小米体验店")</f>
        <v>0</v>
      </c>
      <c r="BH1022" s="99">
        <f>SUMIFS(通讯通路门店!$AA:$AA,通讯通路门店!$S:$S,$G1022,通讯通路门店!$J:$J,"苹果体验店")</f>
        <v>0</v>
      </c>
      <c r="BI1022" s="99">
        <f>SUMIFS(通讯通路门店!$K:$K,通讯通路门店!$S:$S,$G1022,通讯通路门店!$J:$J,"其他品牌专卖店")</f>
        <v>0</v>
      </c>
      <c r="BJ1022" s="99">
        <f>SUMIFS(通讯通路门店!$AC:$AC,通讯通路门店!$S:$S,$G1022)</f>
        <v>0</v>
      </c>
      <c r="BK1022" s="99">
        <f>SUMIFS(通讯通路门店!$AD:$AD,通讯通路门店!$S:$S,$G1022)</f>
        <v>0</v>
      </c>
      <c r="BL1022" s="99">
        <f>SUMIFS(通讯通路门店!$AE:$AE,通讯通路门店!$S:$S,$G1022)</f>
        <v>0</v>
      </c>
      <c r="BM1022" s="99">
        <f>SUMIFS(通讯通路门店!$AF:$AF,通讯通路门店!$S:$S,$G1022)</f>
        <v>0</v>
      </c>
      <c r="BN1022" s="99">
        <f>SUMIFS(通讯通路门店!$AG:$AG,通讯通路门店!$S:$S,$G1022)</f>
        <v>0</v>
      </c>
      <c r="BO1022" s="99">
        <f>SUMIFS(通讯通路门店!$AH:$AH,通讯通路门店!$S:$S,$G1022)</f>
        <v>0</v>
      </c>
      <c r="BP1022" s="99">
        <f>SUMIFS(通讯通路门店!$AI:$AI,通讯通路门店!$S:$S,$G1022)</f>
        <v>0</v>
      </c>
      <c r="BQ1022" s="83"/>
    </row>
    <row r="1023" spans="1:69">
      <c r="A1023" s="99" t="str">
        <f>IFERROR(_xlfn.XLOOKUP($G1023,通讯通路门店!$S$4:$S$993931,通讯通路门店!$A$4:$A$993931,0,0),"")</f>
        <v>海南省</v>
      </c>
      <c r="B1023" s="99" t="str">
        <f>IFERROR(_xlfn.XLOOKUP($G1023,通讯通路门店!$S$4:$S$993931,通讯通路门店!$B$4:$B$993931,0,0),"")</f>
        <v>东方市</v>
      </c>
      <c r="C1023" s="99" t="str">
        <f>IFERROR(_xlfn.XLOOKUP($G1023,通讯通路门店!$S$4:$S$993931,通讯通路门店!$C$4:$C$993931,0,0),"")</f>
        <v>东方市</v>
      </c>
      <c r="D1023" s="99" t="str">
        <f>IFERROR(_xlfn.XLOOKUP($G1023,通讯通路门店!$S$4:$S$993931,通讯通路门店!$D$4:$D$993931,0,0),"")</f>
        <v>八所镇</v>
      </c>
      <c r="E1023" s="83"/>
      <c r="F1023" s="83"/>
      <c r="G1023" s="101"/>
      <c r="H1023" s="102">
        <f>IFERROR(_xlfn.XLOOKUP($G1023,通讯通路门店!$S$4:$S$993931,通讯通路门店!$R$4:$R$993931,0,0),"")</f>
        <v>0</v>
      </c>
      <c r="I1023" s="83"/>
      <c r="J1023" s="83"/>
      <c r="K1023" s="83"/>
      <c r="L1023" s="83"/>
      <c r="M1023" s="83"/>
      <c r="N1023" s="83"/>
      <c r="O1023" s="83"/>
      <c r="P1023" s="83"/>
      <c r="Q1023" s="83"/>
      <c r="R1023" s="83"/>
      <c r="S1023" s="83"/>
      <c r="T1023" s="83"/>
      <c r="U1023" s="99">
        <f>COUNTIF(通讯通路门店!$S:$S,$G1023)</f>
        <v>0</v>
      </c>
      <c r="V1023" s="99">
        <f>COUNTIFS(通讯通路门店!$S:$S,$G1023,通讯通路门店!$J:$J,"综合卖场")</f>
        <v>0</v>
      </c>
      <c r="W1023" s="99">
        <f>SUMIFS(通讯通路门店!$AJ:$AJ,通讯通路门店!$S:$S,通讯客户沙盘!$G1023)</f>
        <v>0</v>
      </c>
      <c r="X1023" s="99">
        <f t="shared" si="75"/>
        <v>0</v>
      </c>
      <c r="Y1023" s="99">
        <f>COUNTIFS(通讯通路门店!$S:$S,$G1023,通讯通路门店!$J:$J,"荣耀体验店")+COUNTIFS(通讯通路门店!$S:$S,$G1023,通讯通路门店!$J:$J,"荣耀授权专卖店")</f>
        <v>0</v>
      </c>
      <c r="Z1023" s="99">
        <f>COUNTIFS(通讯通路门店!$S:$S,$G1023,通讯通路门店!$J:$J,"VIVO体验店")</f>
        <v>0</v>
      </c>
      <c r="AA1023" s="99">
        <f>COUNTIFS(通讯通路门店!$S:$S,$G1023,通讯通路门店!$J:$J,"OPPO体验店")</f>
        <v>0</v>
      </c>
      <c r="AB1023" s="99">
        <f>COUNTIFS(通讯通路门店!$S:$S,$G1023,通讯通路门店!$J:$J,"华为授权体验店")+COUNTIFS(通讯通路门店!$S:$S,$G1023,通讯通路门店!$J:$J,"华为堡垒店")</f>
        <v>0</v>
      </c>
      <c r="AC1023" s="99">
        <f>COUNTIFS(通讯通路门店!$S:$S,$G1023,通讯通路门店!$J:$J,"小米体验店")</f>
        <v>0</v>
      </c>
      <c r="AD1023" s="99">
        <f>COUNTIFS(通讯通路门店!$S:$S,$G1023,通讯通路门店!$J:$J,"苹果体验店")</f>
        <v>0</v>
      </c>
      <c r="AE1023" s="99">
        <f>COUNTIFS(通讯通路门店!$S:$S,$G1023,通讯通路门店!$J:$J,"其他品牌专卖店")</f>
        <v>0</v>
      </c>
      <c r="AF1023" s="99">
        <f>SUMIFS(通讯通路门店!$BI:$BI,通讯通路门店!$S:$S,$G1023)</f>
        <v>0</v>
      </c>
      <c r="AG1023" s="99">
        <f>SUMIFS(通讯通路门店!$BH:$BH,通讯通路门店!$S:$S,$G1023)</f>
        <v>0</v>
      </c>
      <c r="AH1023" s="99">
        <f t="shared" si="76"/>
        <v>0</v>
      </c>
      <c r="AI1023" s="99">
        <f>SUMIFS(通讯通路门店!$BB:$BB,通讯通路门店!$S:$S,$G1023)</f>
        <v>0</v>
      </c>
      <c r="AJ1023" s="99">
        <f>SUMIFS(通讯通路门店!$BE:$BE,通讯通路门店!$S:$S,$G1023)</f>
        <v>0</v>
      </c>
      <c r="AK1023" s="99">
        <f>SUMIFS(通讯通路门店!$BG:$BG,通讯通路门店!$S:$S,$G1023)</f>
        <v>0</v>
      </c>
      <c r="AL1023" s="99">
        <f>SUMIFS(通讯通路门店!$BC:$BC,通讯通路门店!$S:$S,$G1023)</f>
        <v>0</v>
      </c>
      <c r="AM1023" s="99">
        <f>SUMIFS(通讯通路门店!$BD:$BD,通讯通路门店!$S:$S,$G1023)</f>
        <v>0</v>
      </c>
      <c r="AN1023" s="99">
        <f>SUMIFS(通讯通路门店!$BF:$BF,通讯通路门店!$S:$S,$G1023)</f>
        <v>0</v>
      </c>
      <c r="AO1023" s="99">
        <f t="shared" si="77"/>
        <v>0</v>
      </c>
      <c r="AP1023" s="99">
        <f>SUMIFS(通讯通路门店!$K:$K,通讯通路门店!$S:$S,$G1023)</f>
        <v>0</v>
      </c>
      <c r="AQ1023" s="83"/>
      <c r="AR1023" s="99">
        <f>SUMIFS(通讯通路门店!$T:$T,通讯通路门店!$S:$S,$G1023)</f>
        <v>0</v>
      </c>
      <c r="AS1023" s="99">
        <f>SUMIFS(通讯通路门店!$U:$U,通讯通路门店!$S:$S,$G1023)</f>
        <v>0</v>
      </c>
      <c r="AT1023" s="99">
        <f>SUMIFS(通讯通路门店!$V:$V,通讯通路门店!$S:$S,$G1023)</f>
        <v>0</v>
      </c>
      <c r="AU1023" s="99">
        <f>SUMIFS(通讯通路门店!$W:$W,通讯通路门店!$S:$S,$G1023)</f>
        <v>0</v>
      </c>
      <c r="AV1023" s="99">
        <f>SUMIFS(通讯通路门店!$Z:$Z,通讯通路门店!$S:$S,$G1023)</f>
        <v>0</v>
      </c>
      <c r="AW1023" s="99">
        <f>SUMIFS(通讯通路门店!$AB:$AB,通讯通路门店!$S:$S,$G1023)</f>
        <v>0</v>
      </c>
      <c r="AX1023" s="99">
        <f>SUMIFS(通讯通路门店!$X:$X,通讯通路门店!$S:$S,$G1023)</f>
        <v>0</v>
      </c>
      <c r="AY1023" s="99">
        <f>SUMIFS(通讯通路门店!$Y:$Y,通讯通路门店!$S:$S,$G1023)</f>
        <v>0</v>
      </c>
      <c r="AZ1023" s="99">
        <f>SUMIFS(通讯通路门店!$AA:$AA,通讯通路门店!$S:$S,$G1023)</f>
        <v>0</v>
      </c>
      <c r="BA1023" s="99">
        <f t="shared" si="78"/>
        <v>0</v>
      </c>
      <c r="BB1023" s="99">
        <f t="shared" si="79"/>
        <v>0</v>
      </c>
      <c r="BC1023" s="99">
        <f>SUMIFS(通讯通路门店!$W:$W,通讯通路门店!$S:$S,$G1023,通讯通路门店!$J:$J,"荣耀体验店")+SUMIFS(通讯通路门店!$W:$W,通讯通路门店!$S:$S,$G1023,通讯通路门店!$J:$J,"荣耀授权专卖店")</f>
        <v>0</v>
      </c>
      <c r="BD1023" s="99">
        <f>SUMIFS(通讯通路门店!$Z:$Z,通讯通路门店!$S:$S,$G1023,通讯通路门店!$J:$J,"VIVO体验店")</f>
        <v>0</v>
      </c>
      <c r="BE1023" s="99">
        <f>SUMIFS(通讯通路门店!$AB:$AB,通讯通路门店!$S:$S,$G1023,通讯通路门店!$J:$J,"OPPO体验店")</f>
        <v>0</v>
      </c>
      <c r="BF1023" s="99">
        <f>SUMIFS(通讯通路门店!$X:$X,通讯通路门店!$S:$S,$G1023,通讯通路门店!$J:$J,"华为授权体验店")+SUMIFS(通讯通路门店!$AA:$AA,通讯通路门店!$S:$S,$G1023,通讯通路门店!$J:$J,"华为堡垒店")</f>
        <v>0</v>
      </c>
      <c r="BG1023" s="99">
        <f>SUMIFS(通讯通路门店!$Y:$Y,通讯通路门店!$S:$S,$G1023,通讯通路门店!$J:$J,"小米体验店")</f>
        <v>0</v>
      </c>
      <c r="BH1023" s="99">
        <f>SUMIFS(通讯通路门店!$AA:$AA,通讯通路门店!$S:$S,$G1023,通讯通路门店!$J:$J,"苹果体验店")</f>
        <v>0</v>
      </c>
      <c r="BI1023" s="99">
        <f>SUMIFS(通讯通路门店!$K:$K,通讯通路门店!$S:$S,$G1023,通讯通路门店!$J:$J,"其他品牌专卖店")</f>
        <v>0</v>
      </c>
      <c r="BJ1023" s="99">
        <f>SUMIFS(通讯通路门店!$AC:$AC,通讯通路门店!$S:$S,$G1023)</f>
        <v>0</v>
      </c>
      <c r="BK1023" s="99">
        <f>SUMIFS(通讯通路门店!$AD:$AD,通讯通路门店!$S:$S,$G1023)</f>
        <v>0</v>
      </c>
      <c r="BL1023" s="99">
        <f>SUMIFS(通讯通路门店!$AE:$AE,通讯通路门店!$S:$S,$G1023)</f>
        <v>0</v>
      </c>
      <c r="BM1023" s="99">
        <f>SUMIFS(通讯通路门店!$AF:$AF,通讯通路门店!$S:$S,$G1023)</f>
        <v>0</v>
      </c>
      <c r="BN1023" s="99">
        <f>SUMIFS(通讯通路门店!$AG:$AG,通讯通路门店!$S:$S,$G1023)</f>
        <v>0</v>
      </c>
      <c r="BO1023" s="99">
        <f>SUMIFS(通讯通路门店!$AH:$AH,通讯通路门店!$S:$S,$G1023)</f>
        <v>0</v>
      </c>
      <c r="BP1023" s="99">
        <f>SUMIFS(通讯通路门店!$AI:$AI,通讯通路门店!$S:$S,$G1023)</f>
        <v>0</v>
      </c>
      <c r="BQ1023" s="83"/>
    </row>
    <row r="1024" spans="1:69">
      <c r="A1024" s="99" t="str">
        <f>IFERROR(_xlfn.XLOOKUP($G1024,通讯通路门店!$S$4:$S$993931,通讯通路门店!$A$4:$A$993931,0,0),"")</f>
        <v>海南省</v>
      </c>
      <c r="B1024" s="99" t="str">
        <f>IFERROR(_xlfn.XLOOKUP($G1024,通讯通路门店!$S$4:$S$993931,通讯通路门店!$B$4:$B$993931,0,0),"")</f>
        <v>东方市</v>
      </c>
      <c r="C1024" s="99" t="str">
        <f>IFERROR(_xlfn.XLOOKUP($G1024,通讯通路门店!$S$4:$S$993931,通讯通路门店!$C$4:$C$993931,0,0),"")</f>
        <v>东方市</v>
      </c>
      <c r="D1024" s="99" t="str">
        <f>IFERROR(_xlfn.XLOOKUP($G1024,通讯通路门店!$S$4:$S$993931,通讯通路门店!$D$4:$D$993931,0,0),"")</f>
        <v>八所镇</v>
      </c>
      <c r="E1024" s="83"/>
      <c r="F1024" s="83"/>
      <c r="G1024" s="101"/>
      <c r="H1024" s="102">
        <f>IFERROR(_xlfn.XLOOKUP($G1024,通讯通路门店!$S$4:$S$993931,通讯通路门店!$R$4:$R$993931,0,0),"")</f>
        <v>0</v>
      </c>
      <c r="I1024" s="83"/>
      <c r="J1024" s="83"/>
      <c r="K1024" s="83"/>
      <c r="L1024" s="83"/>
      <c r="M1024" s="83"/>
      <c r="N1024" s="83"/>
      <c r="O1024" s="83"/>
      <c r="P1024" s="83"/>
      <c r="Q1024" s="83"/>
      <c r="R1024" s="83"/>
      <c r="S1024" s="83"/>
      <c r="T1024" s="83"/>
      <c r="U1024" s="99">
        <f>COUNTIF(通讯通路门店!$S:$S,$G1024)</f>
        <v>0</v>
      </c>
      <c r="V1024" s="99">
        <f>COUNTIFS(通讯通路门店!$S:$S,$G1024,通讯通路门店!$J:$J,"综合卖场")</f>
        <v>0</v>
      </c>
      <c r="W1024" s="99">
        <f>SUMIFS(通讯通路门店!$AJ:$AJ,通讯通路门店!$S:$S,通讯客户沙盘!$G1024)</f>
        <v>0</v>
      </c>
      <c r="X1024" s="99">
        <f t="shared" si="75"/>
        <v>0</v>
      </c>
      <c r="Y1024" s="99">
        <f>COUNTIFS(通讯通路门店!$S:$S,$G1024,通讯通路门店!$J:$J,"荣耀体验店")+COUNTIFS(通讯通路门店!$S:$S,$G1024,通讯通路门店!$J:$J,"荣耀授权专卖店")</f>
        <v>0</v>
      </c>
      <c r="Z1024" s="99">
        <f>COUNTIFS(通讯通路门店!$S:$S,$G1024,通讯通路门店!$J:$J,"VIVO体验店")</f>
        <v>0</v>
      </c>
      <c r="AA1024" s="99">
        <f>COUNTIFS(通讯通路门店!$S:$S,$G1024,通讯通路门店!$J:$J,"OPPO体验店")</f>
        <v>0</v>
      </c>
      <c r="AB1024" s="99">
        <f>COUNTIFS(通讯通路门店!$S:$S,$G1024,通讯通路门店!$J:$J,"华为授权体验店")+COUNTIFS(通讯通路门店!$S:$S,$G1024,通讯通路门店!$J:$J,"华为堡垒店")</f>
        <v>0</v>
      </c>
      <c r="AC1024" s="99">
        <f>COUNTIFS(通讯通路门店!$S:$S,$G1024,通讯通路门店!$J:$J,"小米体验店")</f>
        <v>0</v>
      </c>
      <c r="AD1024" s="99">
        <f>COUNTIFS(通讯通路门店!$S:$S,$G1024,通讯通路门店!$J:$J,"苹果体验店")</f>
        <v>0</v>
      </c>
      <c r="AE1024" s="99">
        <f>COUNTIFS(通讯通路门店!$S:$S,$G1024,通讯通路门店!$J:$J,"其他品牌专卖店")</f>
        <v>0</v>
      </c>
      <c r="AF1024" s="99">
        <f>SUMIFS(通讯通路门店!$BI:$BI,通讯通路门店!$S:$S,$G1024)</f>
        <v>0</v>
      </c>
      <c r="AG1024" s="99">
        <f>SUMIFS(通讯通路门店!$BH:$BH,通讯通路门店!$S:$S,$G1024)</f>
        <v>0</v>
      </c>
      <c r="AH1024" s="99">
        <f t="shared" si="76"/>
        <v>0</v>
      </c>
      <c r="AI1024" s="99">
        <f>SUMIFS(通讯通路门店!$BB:$BB,通讯通路门店!$S:$S,$G1024)</f>
        <v>0</v>
      </c>
      <c r="AJ1024" s="99">
        <f>SUMIFS(通讯通路门店!$BE:$BE,通讯通路门店!$S:$S,$G1024)</f>
        <v>0</v>
      </c>
      <c r="AK1024" s="99">
        <f>SUMIFS(通讯通路门店!$BG:$BG,通讯通路门店!$S:$S,$G1024)</f>
        <v>0</v>
      </c>
      <c r="AL1024" s="99">
        <f>SUMIFS(通讯通路门店!$BC:$BC,通讯通路门店!$S:$S,$G1024)</f>
        <v>0</v>
      </c>
      <c r="AM1024" s="99">
        <f>SUMIFS(通讯通路门店!$BD:$BD,通讯通路门店!$S:$S,$G1024)</f>
        <v>0</v>
      </c>
      <c r="AN1024" s="99">
        <f>SUMIFS(通讯通路门店!$BF:$BF,通讯通路门店!$S:$S,$G1024)</f>
        <v>0</v>
      </c>
      <c r="AO1024" s="99">
        <f t="shared" si="77"/>
        <v>0</v>
      </c>
      <c r="AP1024" s="99">
        <f>SUMIFS(通讯通路门店!$K:$K,通讯通路门店!$S:$S,$G1024)</f>
        <v>0</v>
      </c>
      <c r="AQ1024" s="83"/>
      <c r="AR1024" s="99">
        <f>SUMIFS(通讯通路门店!$T:$T,通讯通路门店!$S:$S,$G1024)</f>
        <v>0</v>
      </c>
      <c r="AS1024" s="99">
        <f>SUMIFS(通讯通路门店!$U:$U,通讯通路门店!$S:$S,$G1024)</f>
        <v>0</v>
      </c>
      <c r="AT1024" s="99">
        <f>SUMIFS(通讯通路门店!$V:$V,通讯通路门店!$S:$S,$G1024)</f>
        <v>0</v>
      </c>
      <c r="AU1024" s="99">
        <f>SUMIFS(通讯通路门店!$W:$W,通讯通路门店!$S:$S,$G1024)</f>
        <v>0</v>
      </c>
      <c r="AV1024" s="99">
        <f>SUMIFS(通讯通路门店!$Z:$Z,通讯通路门店!$S:$S,$G1024)</f>
        <v>0</v>
      </c>
      <c r="AW1024" s="99">
        <f>SUMIFS(通讯通路门店!$AB:$AB,通讯通路门店!$S:$S,$G1024)</f>
        <v>0</v>
      </c>
      <c r="AX1024" s="99">
        <f>SUMIFS(通讯通路门店!$X:$X,通讯通路门店!$S:$S,$G1024)</f>
        <v>0</v>
      </c>
      <c r="AY1024" s="99">
        <f>SUMIFS(通讯通路门店!$Y:$Y,通讯通路门店!$S:$S,$G1024)</f>
        <v>0</v>
      </c>
      <c r="AZ1024" s="99">
        <f>SUMIFS(通讯通路门店!$AA:$AA,通讯通路门店!$S:$S,$G1024)</f>
        <v>0</v>
      </c>
      <c r="BA1024" s="99">
        <f t="shared" si="78"/>
        <v>0</v>
      </c>
      <c r="BB1024" s="99">
        <f t="shared" si="79"/>
        <v>0</v>
      </c>
      <c r="BC1024" s="99">
        <f>SUMIFS(通讯通路门店!$W:$W,通讯通路门店!$S:$S,$G1024,通讯通路门店!$J:$J,"荣耀体验店")+SUMIFS(通讯通路门店!$W:$W,通讯通路门店!$S:$S,$G1024,通讯通路门店!$J:$J,"荣耀授权专卖店")</f>
        <v>0</v>
      </c>
      <c r="BD1024" s="99">
        <f>SUMIFS(通讯通路门店!$Z:$Z,通讯通路门店!$S:$S,$G1024,通讯通路门店!$J:$J,"VIVO体验店")</f>
        <v>0</v>
      </c>
      <c r="BE1024" s="99">
        <f>SUMIFS(通讯通路门店!$AB:$AB,通讯通路门店!$S:$S,$G1024,通讯通路门店!$J:$J,"OPPO体验店")</f>
        <v>0</v>
      </c>
      <c r="BF1024" s="99">
        <f>SUMIFS(通讯通路门店!$X:$X,通讯通路门店!$S:$S,$G1024,通讯通路门店!$J:$J,"华为授权体验店")+SUMIFS(通讯通路门店!$AA:$AA,通讯通路门店!$S:$S,$G1024,通讯通路门店!$J:$J,"华为堡垒店")</f>
        <v>0</v>
      </c>
      <c r="BG1024" s="99">
        <f>SUMIFS(通讯通路门店!$Y:$Y,通讯通路门店!$S:$S,$G1024,通讯通路门店!$J:$J,"小米体验店")</f>
        <v>0</v>
      </c>
      <c r="BH1024" s="99">
        <f>SUMIFS(通讯通路门店!$AA:$AA,通讯通路门店!$S:$S,$G1024,通讯通路门店!$J:$J,"苹果体验店")</f>
        <v>0</v>
      </c>
      <c r="BI1024" s="99">
        <f>SUMIFS(通讯通路门店!$K:$K,通讯通路门店!$S:$S,$G1024,通讯通路门店!$J:$J,"其他品牌专卖店")</f>
        <v>0</v>
      </c>
      <c r="BJ1024" s="99">
        <f>SUMIFS(通讯通路门店!$AC:$AC,通讯通路门店!$S:$S,$G1024)</f>
        <v>0</v>
      </c>
      <c r="BK1024" s="99">
        <f>SUMIFS(通讯通路门店!$AD:$AD,通讯通路门店!$S:$S,$G1024)</f>
        <v>0</v>
      </c>
      <c r="BL1024" s="99">
        <f>SUMIFS(通讯通路门店!$AE:$AE,通讯通路门店!$S:$S,$G1024)</f>
        <v>0</v>
      </c>
      <c r="BM1024" s="99">
        <f>SUMIFS(通讯通路门店!$AF:$AF,通讯通路门店!$S:$S,$G1024)</f>
        <v>0</v>
      </c>
      <c r="BN1024" s="99">
        <f>SUMIFS(通讯通路门店!$AG:$AG,通讯通路门店!$S:$S,$G1024)</f>
        <v>0</v>
      </c>
      <c r="BO1024" s="99">
        <f>SUMIFS(通讯通路门店!$AH:$AH,通讯通路门店!$S:$S,$G1024)</f>
        <v>0</v>
      </c>
      <c r="BP1024" s="99">
        <f>SUMIFS(通讯通路门店!$AI:$AI,通讯通路门店!$S:$S,$G1024)</f>
        <v>0</v>
      </c>
      <c r="BQ1024" s="83"/>
    </row>
    <row r="1025" spans="1:69">
      <c r="A1025" s="99" t="str">
        <f>IFERROR(_xlfn.XLOOKUP($G1025,通讯通路门店!$S$4:$S$993931,通讯通路门店!$A$4:$A$993931,0,0),"")</f>
        <v>海南省</v>
      </c>
      <c r="B1025" s="99" t="str">
        <f>IFERROR(_xlfn.XLOOKUP($G1025,通讯通路门店!$S$4:$S$993931,通讯通路门店!$B$4:$B$993931,0,0),"")</f>
        <v>东方市</v>
      </c>
      <c r="C1025" s="99" t="str">
        <f>IFERROR(_xlfn.XLOOKUP($G1025,通讯通路门店!$S$4:$S$993931,通讯通路门店!$C$4:$C$993931,0,0),"")</f>
        <v>东方市</v>
      </c>
      <c r="D1025" s="99" t="str">
        <f>IFERROR(_xlfn.XLOOKUP($G1025,通讯通路门店!$S$4:$S$993931,通讯通路门店!$D$4:$D$993931,0,0),"")</f>
        <v>八所镇</v>
      </c>
      <c r="E1025" s="83"/>
      <c r="F1025" s="83"/>
      <c r="G1025" s="101"/>
      <c r="H1025" s="102">
        <f>IFERROR(_xlfn.XLOOKUP($G1025,通讯通路门店!$S$4:$S$993931,通讯通路门店!$R$4:$R$993931,0,0),"")</f>
        <v>0</v>
      </c>
      <c r="I1025" s="83"/>
      <c r="J1025" s="83"/>
      <c r="K1025" s="83"/>
      <c r="L1025" s="83"/>
      <c r="M1025" s="83"/>
      <c r="N1025" s="83"/>
      <c r="O1025" s="83"/>
      <c r="P1025" s="83"/>
      <c r="Q1025" s="83"/>
      <c r="R1025" s="83"/>
      <c r="S1025" s="83"/>
      <c r="T1025" s="83"/>
      <c r="U1025" s="99">
        <f>COUNTIF(通讯通路门店!$S:$S,$G1025)</f>
        <v>0</v>
      </c>
      <c r="V1025" s="99">
        <f>COUNTIFS(通讯通路门店!$S:$S,$G1025,通讯通路门店!$J:$J,"综合卖场")</f>
        <v>0</v>
      </c>
      <c r="W1025" s="99">
        <f>SUMIFS(通讯通路门店!$AJ:$AJ,通讯通路门店!$S:$S,通讯客户沙盘!$G1025)</f>
        <v>0</v>
      </c>
      <c r="X1025" s="99">
        <f t="shared" si="75"/>
        <v>0</v>
      </c>
      <c r="Y1025" s="99">
        <f>COUNTIFS(通讯通路门店!$S:$S,$G1025,通讯通路门店!$J:$J,"荣耀体验店")+COUNTIFS(通讯通路门店!$S:$S,$G1025,通讯通路门店!$J:$J,"荣耀授权专卖店")</f>
        <v>0</v>
      </c>
      <c r="Z1025" s="99">
        <f>COUNTIFS(通讯通路门店!$S:$S,$G1025,通讯通路门店!$J:$J,"VIVO体验店")</f>
        <v>0</v>
      </c>
      <c r="AA1025" s="99">
        <f>COUNTIFS(通讯通路门店!$S:$S,$G1025,通讯通路门店!$J:$J,"OPPO体验店")</f>
        <v>0</v>
      </c>
      <c r="AB1025" s="99">
        <f>COUNTIFS(通讯通路门店!$S:$S,$G1025,通讯通路门店!$J:$J,"华为授权体验店")+COUNTIFS(通讯通路门店!$S:$S,$G1025,通讯通路门店!$J:$J,"华为堡垒店")</f>
        <v>0</v>
      </c>
      <c r="AC1025" s="99">
        <f>COUNTIFS(通讯通路门店!$S:$S,$G1025,通讯通路门店!$J:$J,"小米体验店")</f>
        <v>0</v>
      </c>
      <c r="AD1025" s="99">
        <f>COUNTIFS(通讯通路门店!$S:$S,$G1025,通讯通路门店!$J:$J,"苹果体验店")</f>
        <v>0</v>
      </c>
      <c r="AE1025" s="99">
        <f>COUNTIFS(通讯通路门店!$S:$S,$G1025,通讯通路门店!$J:$J,"其他品牌专卖店")</f>
        <v>0</v>
      </c>
      <c r="AF1025" s="99">
        <f>SUMIFS(通讯通路门店!$BI:$BI,通讯通路门店!$S:$S,$G1025)</f>
        <v>0</v>
      </c>
      <c r="AG1025" s="99">
        <f>SUMIFS(通讯通路门店!$BH:$BH,通讯通路门店!$S:$S,$G1025)</f>
        <v>0</v>
      </c>
      <c r="AH1025" s="99">
        <f t="shared" si="76"/>
        <v>0</v>
      </c>
      <c r="AI1025" s="99">
        <f>SUMIFS(通讯通路门店!$BB:$BB,通讯通路门店!$S:$S,$G1025)</f>
        <v>0</v>
      </c>
      <c r="AJ1025" s="99">
        <f>SUMIFS(通讯通路门店!$BE:$BE,通讯通路门店!$S:$S,$G1025)</f>
        <v>0</v>
      </c>
      <c r="AK1025" s="99">
        <f>SUMIFS(通讯通路门店!$BG:$BG,通讯通路门店!$S:$S,$G1025)</f>
        <v>0</v>
      </c>
      <c r="AL1025" s="99">
        <f>SUMIFS(通讯通路门店!$BC:$BC,通讯通路门店!$S:$S,$G1025)</f>
        <v>0</v>
      </c>
      <c r="AM1025" s="99">
        <f>SUMIFS(通讯通路门店!$BD:$BD,通讯通路门店!$S:$S,$G1025)</f>
        <v>0</v>
      </c>
      <c r="AN1025" s="99">
        <f>SUMIFS(通讯通路门店!$BF:$BF,通讯通路门店!$S:$S,$G1025)</f>
        <v>0</v>
      </c>
      <c r="AO1025" s="99">
        <f t="shared" si="77"/>
        <v>0</v>
      </c>
      <c r="AP1025" s="99">
        <f>SUMIFS(通讯通路门店!$K:$K,通讯通路门店!$S:$S,$G1025)</f>
        <v>0</v>
      </c>
      <c r="AQ1025" s="83"/>
      <c r="AR1025" s="99">
        <f>SUMIFS(通讯通路门店!$T:$T,通讯通路门店!$S:$S,$G1025)</f>
        <v>0</v>
      </c>
      <c r="AS1025" s="99">
        <f>SUMIFS(通讯通路门店!$U:$U,通讯通路门店!$S:$S,$G1025)</f>
        <v>0</v>
      </c>
      <c r="AT1025" s="99">
        <f>SUMIFS(通讯通路门店!$V:$V,通讯通路门店!$S:$S,$G1025)</f>
        <v>0</v>
      </c>
      <c r="AU1025" s="99">
        <f>SUMIFS(通讯通路门店!$W:$W,通讯通路门店!$S:$S,$G1025)</f>
        <v>0</v>
      </c>
      <c r="AV1025" s="99">
        <f>SUMIFS(通讯通路门店!$Z:$Z,通讯通路门店!$S:$S,$G1025)</f>
        <v>0</v>
      </c>
      <c r="AW1025" s="99">
        <f>SUMIFS(通讯通路门店!$AB:$AB,通讯通路门店!$S:$S,$G1025)</f>
        <v>0</v>
      </c>
      <c r="AX1025" s="99">
        <f>SUMIFS(通讯通路门店!$X:$X,通讯通路门店!$S:$S,$G1025)</f>
        <v>0</v>
      </c>
      <c r="AY1025" s="99">
        <f>SUMIFS(通讯通路门店!$Y:$Y,通讯通路门店!$S:$S,$G1025)</f>
        <v>0</v>
      </c>
      <c r="AZ1025" s="99">
        <f>SUMIFS(通讯通路门店!$AA:$AA,通讯通路门店!$S:$S,$G1025)</f>
        <v>0</v>
      </c>
      <c r="BA1025" s="99">
        <f t="shared" si="78"/>
        <v>0</v>
      </c>
      <c r="BB1025" s="99">
        <f t="shared" si="79"/>
        <v>0</v>
      </c>
      <c r="BC1025" s="99">
        <f>SUMIFS(通讯通路门店!$W:$W,通讯通路门店!$S:$S,$G1025,通讯通路门店!$J:$J,"荣耀体验店")+SUMIFS(通讯通路门店!$W:$W,通讯通路门店!$S:$S,$G1025,通讯通路门店!$J:$J,"荣耀授权专卖店")</f>
        <v>0</v>
      </c>
      <c r="BD1025" s="99">
        <f>SUMIFS(通讯通路门店!$Z:$Z,通讯通路门店!$S:$S,$G1025,通讯通路门店!$J:$J,"VIVO体验店")</f>
        <v>0</v>
      </c>
      <c r="BE1025" s="99">
        <f>SUMIFS(通讯通路门店!$AB:$AB,通讯通路门店!$S:$S,$G1025,通讯通路门店!$J:$J,"OPPO体验店")</f>
        <v>0</v>
      </c>
      <c r="BF1025" s="99">
        <f>SUMIFS(通讯通路门店!$X:$X,通讯通路门店!$S:$S,$G1025,通讯通路门店!$J:$J,"华为授权体验店")+SUMIFS(通讯通路门店!$AA:$AA,通讯通路门店!$S:$S,$G1025,通讯通路门店!$J:$J,"华为堡垒店")</f>
        <v>0</v>
      </c>
      <c r="BG1025" s="99">
        <f>SUMIFS(通讯通路门店!$Y:$Y,通讯通路门店!$S:$S,$G1025,通讯通路门店!$J:$J,"小米体验店")</f>
        <v>0</v>
      </c>
      <c r="BH1025" s="99">
        <f>SUMIFS(通讯通路门店!$AA:$AA,通讯通路门店!$S:$S,$G1025,通讯通路门店!$J:$J,"苹果体验店")</f>
        <v>0</v>
      </c>
      <c r="BI1025" s="99">
        <f>SUMIFS(通讯通路门店!$K:$K,通讯通路门店!$S:$S,$G1025,通讯通路门店!$J:$J,"其他品牌专卖店")</f>
        <v>0</v>
      </c>
      <c r="BJ1025" s="99">
        <f>SUMIFS(通讯通路门店!$AC:$AC,通讯通路门店!$S:$S,$G1025)</f>
        <v>0</v>
      </c>
      <c r="BK1025" s="99">
        <f>SUMIFS(通讯通路门店!$AD:$AD,通讯通路门店!$S:$S,$G1025)</f>
        <v>0</v>
      </c>
      <c r="BL1025" s="99">
        <f>SUMIFS(通讯通路门店!$AE:$AE,通讯通路门店!$S:$S,$G1025)</f>
        <v>0</v>
      </c>
      <c r="BM1025" s="99">
        <f>SUMIFS(通讯通路门店!$AF:$AF,通讯通路门店!$S:$S,$G1025)</f>
        <v>0</v>
      </c>
      <c r="BN1025" s="99">
        <f>SUMIFS(通讯通路门店!$AG:$AG,通讯通路门店!$S:$S,$G1025)</f>
        <v>0</v>
      </c>
      <c r="BO1025" s="99">
        <f>SUMIFS(通讯通路门店!$AH:$AH,通讯通路门店!$S:$S,$G1025)</f>
        <v>0</v>
      </c>
      <c r="BP1025" s="99">
        <f>SUMIFS(通讯通路门店!$AI:$AI,通讯通路门店!$S:$S,$G1025)</f>
        <v>0</v>
      </c>
      <c r="BQ1025" s="83"/>
    </row>
    <row r="1026" spans="1:69">
      <c r="A1026" s="99" t="str">
        <f>IFERROR(_xlfn.XLOOKUP($G1026,通讯通路门店!$S$4:$S$993931,通讯通路门店!$A$4:$A$993931,0,0),"")</f>
        <v>海南省</v>
      </c>
      <c r="B1026" s="99" t="str">
        <f>IFERROR(_xlfn.XLOOKUP($G1026,通讯通路门店!$S$4:$S$993931,通讯通路门店!$B$4:$B$993931,0,0),"")</f>
        <v>东方市</v>
      </c>
      <c r="C1026" s="99" t="str">
        <f>IFERROR(_xlfn.XLOOKUP($G1026,通讯通路门店!$S$4:$S$993931,通讯通路门店!$C$4:$C$993931,0,0),"")</f>
        <v>东方市</v>
      </c>
      <c r="D1026" s="99" t="str">
        <f>IFERROR(_xlfn.XLOOKUP($G1026,通讯通路门店!$S$4:$S$993931,通讯通路门店!$D$4:$D$993931,0,0),"")</f>
        <v>八所镇</v>
      </c>
      <c r="E1026" s="83"/>
      <c r="F1026" s="83"/>
      <c r="G1026" s="101"/>
      <c r="H1026" s="102">
        <f>IFERROR(_xlfn.XLOOKUP($G1026,通讯通路门店!$S$4:$S$993931,通讯通路门店!$R$4:$R$993931,0,0),"")</f>
        <v>0</v>
      </c>
      <c r="I1026" s="83"/>
      <c r="J1026" s="83"/>
      <c r="K1026" s="83"/>
      <c r="L1026" s="83"/>
      <c r="M1026" s="83"/>
      <c r="N1026" s="83"/>
      <c r="O1026" s="83"/>
      <c r="P1026" s="83"/>
      <c r="Q1026" s="83"/>
      <c r="R1026" s="83"/>
      <c r="S1026" s="83"/>
      <c r="T1026" s="83"/>
      <c r="U1026" s="99">
        <f>COUNTIF(通讯通路门店!$S:$S,$G1026)</f>
        <v>0</v>
      </c>
      <c r="V1026" s="99">
        <f>COUNTIFS(通讯通路门店!$S:$S,$G1026,通讯通路门店!$J:$J,"综合卖场")</f>
        <v>0</v>
      </c>
      <c r="W1026" s="99">
        <f>SUMIFS(通讯通路门店!$AJ:$AJ,通讯通路门店!$S:$S,通讯客户沙盘!$G1026)</f>
        <v>0</v>
      </c>
      <c r="X1026" s="99">
        <f t="shared" si="75"/>
        <v>0</v>
      </c>
      <c r="Y1026" s="99">
        <f>COUNTIFS(通讯通路门店!$S:$S,$G1026,通讯通路门店!$J:$J,"荣耀体验店")+COUNTIFS(通讯通路门店!$S:$S,$G1026,通讯通路门店!$J:$J,"荣耀授权专卖店")</f>
        <v>0</v>
      </c>
      <c r="Z1026" s="99">
        <f>COUNTIFS(通讯通路门店!$S:$S,$G1026,通讯通路门店!$J:$J,"VIVO体验店")</f>
        <v>0</v>
      </c>
      <c r="AA1026" s="99">
        <f>COUNTIFS(通讯通路门店!$S:$S,$G1026,通讯通路门店!$J:$J,"OPPO体验店")</f>
        <v>0</v>
      </c>
      <c r="AB1026" s="99">
        <f>COUNTIFS(通讯通路门店!$S:$S,$G1026,通讯通路门店!$J:$J,"华为授权体验店")+COUNTIFS(通讯通路门店!$S:$S,$G1026,通讯通路门店!$J:$J,"华为堡垒店")</f>
        <v>0</v>
      </c>
      <c r="AC1026" s="99">
        <f>COUNTIFS(通讯通路门店!$S:$S,$G1026,通讯通路门店!$J:$J,"小米体验店")</f>
        <v>0</v>
      </c>
      <c r="AD1026" s="99">
        <f>COUNTIFS(通讯通路门店!$S:$S,$G1026,通讯通路门店!$J:$J,"苹果体验店")</f>
        <v>0</v>
      </c>
      <c r="AE1026" s="99">
        <f>COUNTIFS(通讯通路门店!$S:$S,$G1026,通讯通路门店!$J:$J,"其他品牌专卖店")</f>
        <v>0</v>
      </c>
      <c r="AF1026" s="99">
        <f>SUMIFS(通讯通路门店!$BI:$BI,通讯通路门店!$S:$S,$G1026)</f>
        <v>0</v>
      </c>
      <c r="AG1026" s="99">
        <f>SUMIFS(通讯通路门店!$BH:$BH,通讯通路门店!$S:$S,$G1026)</f>
        <v>0</v>
      </c>
      <c r="AH1026" s="99">
        <f t="shared" si="76"/>
        <v>0</v>
      </c>
      <c r="AI1026" s="99">
        <f>SUMIFS(通讯通路门店!$BB:$BB,通讯通路门店!$S:$S,$G1026)</f>
        <v>0</v>
      </c>
      <c r="AJ1026" s="99">
        <f>SUMIFS(通讯通路门店!$BE:$BE,通讯通路门店!$S:$S,$G1026)</f>
        <v>0</v>
      </c>
      <c r="AK1026" s="99">
        <f>SUMIFS(通讯通路门店!$BG:$BG,通讯通路门店!$S:$S,$G1026)</f>
        <v>0</v>
      </c>
      <c r="AL1026" s="99">
        <f>SUMIFS(通讯通路门店!$BC:$BC,通讯通路门店!$S:$S,$G1026)</f>
        <v>0</v>
      </c>
      <c r="AM1026" s="99">
        <f>SUMIFS(通讯通路门店!$BD:$BD,通讯通路门店!$S:$S,$G1026)</f>
        <v>0</v>
      </c>
      <c r="AN1026" s="99">
        <f>SUMIFS(通讯通路门店!$BF:$BF,通讯通路门店!$S:$S,$G1026)</f>
        <v>0</v>
      </c>
      <c r="AO1026" s="99">
        <f t="shared" si="77"/>
        <v>0</v>
      </c>
      <c r="AP1026" s="99">
        <f>SUMIFS(通讯通路门店!$K:$K,通讯通路门店!$S:$S,$G1026)</f>
        <v>0</v>
      </c>
      <c r="AQ1026" s="83"/>
      <c r="AR1026" s="99">
        <f>SUMIFS(通讯通路门店!$T:$T,通讯通路门店!$S:$S,$G1026)</f>
        <v>0</v>
      </c>
      <c r="AS1026" s="99">
        <f>SUMIFS(通讯通路门店!$U:$U,通讯通路门店!$S:$S,$G1026)</f>
        <v>0</v>
      </c>
      <c r="AT1026" s="99">
        <f>SUMIFS(通讯通路门店!$V:$V,通讯通路门店!$S:$S,$G1026)</f>
        <v>0</v>
      </c>
      <c r="AU1026" s="99">
        <f>SUMIFS(通讯通路门店!$W:$W,通讯通路门店!$S:$S,$G1026)</f>
        <v>0</v>
      </c>
      <c r="AV1026" s="99">
        <f>SUMIFS(通讯通路门店!$Z:$Z,通讯通路门店!$S:$S,$G1026)</f>
        <v>0</v>
      </c>
      <c r="AW1026" s="99">
        <f>SUMIFS(通讯通路门店!$AB:$AB,通讯通路门店!$S:$S,$G1026)</f>
        <v>0</v>
      </c>
      <c r="AX1026" s="99">
        <f>SUMIFS(通讯通路门店!$X:$X,通讯通路门店!$S:$S,$G1026)</f>
        <v>0</v>
      </c>
      <c r="AY1026" s="99">
        <f>SUMIFS(通讯通路门店!$Y:$Y,通讯通路门店!$S:$S,$G1026)</f>
        <v>0</v>
      </c>
      <c r="AZ1026" s="99">
        <f>SUMIFS(通讯通路门店!$AA:$AA,通讯通路门店!$S:$S,$G1026)</f>
        <v>0</v>
      </c>
      <c r="BA1026" s="99">
        <f t="shared" si="78"/>
        <v>0</v>
      </c>
      <c r="BB1026" s="99">
        <f t="shared" si="79"/>
        <v>0</v>
      </c>
      <c r="BC1026" s="99">
        <f>SUMIFS(通讯通路门店!$W:$W,通讯通路门店!$S:$S,$G1026,通讯通路门店!$J:$J,"荣耀体验店")+SUMIFS(通讯通路门店!$W:$W,通讯通路门店!$S:$S,$G1026,通讯通路门店!$J:$J,"荣耀授权专卖店")</f>
        <v>0</v>
      </c>
      <c r="BD1026" s="99">
        <f>SUMIFS(通讯通路门店!$Z:$Z,通讯通路门店!$S:$S,$G1026,通讯通路门店!$J:$J,"VIVO体验店")</f>
        <v>0</v>
      </c>
      <c r="BE1026" s="99">
        <f>SUMIFS(通讯通路门店!$AB:$AB,通讯通路门店!$S:$S,$G1026,通讯通路门店!$J:$J,"OPPO体验店")</f>
        <v>0</v>
      </c>
      <c r="BF1026" s="99">
        <f>SUMIFS(通讯通路门店!$X:$X,通讯通路门店!$S:$S,$G1026,通讯通路门店!$J:$J,"华为授权体验店")+SUMIFS(通讯通路门店!$AA:$AA,通讯通路门店!$S:$S,$G1026,通讯通路门店!$J:$J,"华为堡垒店")</f>
        <v>0</v>
      </c>
      <c r="BG1026" s="99">
        <f>SUMIFS(通讯通路门店!$Y:$Y,通讯通路门店!$S:$S,$G1026,通讯通路门店!$J:$J,"小米体验店")</f>
        <v>0</v>
      </c>
      <c r="BH1026" s="99">
        <f>SUMIFS(通讯通路门店!$AA:$AA,通讯通路门店!$S:$S,$G1026,通讯通路门店!$J:$J,"苹果体验店")</f>
        <v>0</v>
      </c>
      <c r="BI1026" s="99">
        <f>SUMIFS(通讯通路门店!$K:$K,通讯通路门店!$S:$S,$G1026,通讯通路门店!$J:$J,"其他品牌专卖店")</f>
        <v>0</v>
      </c>
      <c r="BJ1026" s="99">
        <f>SUMIFS(通讯通路门店!$AC:$AC,通讯通路门店!$S:$S,$G1026)</f>
        <v>0</v>
      </c>
      <c r="BK1026" s="99">
        <f>SUMIFS(通讯通路门店!$AD:$AD,通讯通路门店!$S:$S,$G1026)</f>
        <v>0</v>
      </c>
      <c r="BL1026" s="99">
        <f>SUMIFS(通讯通路门店!$AE:$AE,通讯通路门店!$S:$S,$G1026)</f>
        <v>0</v>
      </c>
      <c r="BM1026" s="99">
        <f>SUMIFS(通讯通路门店!$AF:$AF,通讯通路门店!$S:$S,$G1026)</f>
        <v>0</v>
      </c>
      <c r="BN1026" s="99">
        <f>SUMIFS(通讯通路门店!$AG:$AG,通讯通路门店!$S:$S,$G1026)</f>
        <v>0</v>
      </c>
      <c r="BO1026" s="99">
        <f>SUMIFS(通讯通路门店!$AH:$AH,通讯通路门店!$S:$S,$G1026)</f>
        <v>0</v>
      </c>
      <c r="BP1026" s="99">
        <f>SUMIFS(通讯通路门店!$AI:$AI,通讯通路门店!$S:$S,$G1026)</f>
        <v>0</v>
      </c>
      <c r="BQ1026" s="83"/>
    </row>
    <row r="1027" spans="1:69">
      <c r="A1027" s="99" t="str">
        <f>IFERROR(_xlfn.XLOOKUP($G1027,通讯通路门店!$S$4:$S$993931,通讯通路门店!$A$4:$A$993931,0,0),"")</f>
        <v>海南省</v>
      </c>
      <c r="B1027" s="99" t="str">
        <f>IFERROR(_xlfn.XLOOKUP($G1027,通讯通路门店!$S$4:$S$993931,通讯通路门店!$B$4:$B$993931,0,0),"")</f>
        <v>东方市</v>
      </c>
      <c r="C1027" s="99" t="str">
        <f>IFERROR(_xlfn.XLOOKUP($G1027,通讯通路门店!$S$4:$S$993931,通讯通路门店!$C$4:$C$993931,0,0),"")</f>
        <v>东方市</v>
      </c>
      <c r="D1027" s="99" t="str">
        <f>IFERROR(_xlfn.XLOOKUP($G1027,通讯通路门店!$S$4:$S$993931,通讯通路门店!$D$4:$D$993931,0,0),"")</f>
        <v>八所镇</v>
      </c>
      <c r="E1027" s="83"/>
      <c r="F1027" s="83"/>
      <c r="G1027" s="101"/>
      <c r="H1027" s="102">
        <f>IFERROR(_xlfn.XLOOKUP($G1027,通讯通路门店!$S$4:$S$993931,通讯通路门店!$R$4:$R$993931,0,0),"")</f>
        <v>0</v>
      </c>
      <c r="I1027" s="83"/>
      <c r="J1027" s="83"/>
      <c r="K1027" s="83"/>
      <c r="L1027" s="83"/>
      <c r="M1027" s="83"/>
      <c r="N1027" s="83"/>
      <c r="O1027" s="83"/>
      <c r="P1027" s="83"/>
      <c r="Q1027" s="83"/>
      <c r="R1027" s="83"/>
      <c r="S1027" s="83"/>
      <c r="T1027" s="83"/>
      <c r="U1027" s="99">
        <f>COUNTIF(通讯通路门店!$S:$S,$G1027)</f>
        <v>0</v>
      </c>
      <c r="V1027" s="99">
        <f>COUNTIFS(通讯通路门店!$S:$S,$G1027,通讯通路门店!$J:$J,"综合卖场")</f>
        <v>0</v>
      </c>
      <c r="W1027" s="99">
        <f>SUMIFS(通讯通路门店!$AJ:$AJ,通讯通路门店!$S:$S,通讯客户沙盘!$G1027)</f>
        <v>0</v>
      </c>
      <c r="X1027" s="99">
        <f t="shared" si="75"/>
        <v>0</v>
      </c>
      <c r="Y1027" s="99">
        <f>COUNTIFS(通讯通路门店!$S:$S,$G1027,通讯通路门店!$J:$J,"荣耀体验店")+COUNTIFS(通讯通路门店!$S:$S,$G1027,通讯通路门店!$J:$J,"荣耀授权专卖店")</f>
        <v>0</v>
      </c>
      <c r="Z1027" s="99">
        <f>COUNTIFS(通讯通路门店!$S:$S,$G1027,通讯通路门店!$J:$J,"VIVO体验店")</f>
        <v>0</v>
      </c>
      <c r="AA1027" s="99">
        <f>COUNTIFS(通讯通路门店!$S:$S,$G1027,通讯通路门店!$J:$J,"OPPO体验店")</f>
        <v>0</v>
      </c>
      <c r="AB1027" s="99">
        <f>COUNTIFS(通讯通路门店!$S:$S,$G1027,通讯通路门店!$J:$J,"华为授权体验店")+COUNTIFS(通讯通路门店!$S:$S,$G1027,通讯通路门店!$J:$J,"华为堡垒店")</f>
        <v>0</v>
      </c>
      <c r="AC1027" s="99">
        <f>COUNTIFS(通讯通路门店!$S:$S,$G1027,通讯通路门店!$J:$J,"小米体验店")</f>
        <v>0</v>
      </c>
      <c r="AD1027" s="99">
        <f>COUNTIFS(通讯通路门店!$S:$S,$G1027,通讯通路门店!$J:$J,"苹果体验店")</f>
        <v>0</v>
      </c>
      <c r="AE1027" s="99">
        <f>COUNTIFS(通讯通路门店!$S:$S,$G1027,通讯通路门店!$J:$J,"其他品牌专卖店")</f>
        <v>0</v>
      </c>
      <c r="AF1027" s="99">
        <f>SUMIFS(通讯通路门店!$BI:$BI,通讯通路门店!$S:$S,$G1027)</f>
        <v>0</v>
      </c>
      <c r="AG1027" s="99">
        <f>SUMIFS(通讯通路门店!$BH:$BH,通讯通路门店!$S:$S,$G1027)</f>
        <v>0</v>
      </c>
      <c r="AH1027" s="99">
        <f t="shared" si="76"/>
        <v>0</v>
      </c>
      <c r="AI1027" s="99">
        <f>SUMIFS(通讯通路门店!$BB:$BB,通讯通路门店!$S:$S,$G1027)</f>
        <v>0</v>
      </c>
      <c r="AJ1027" s="99">
        <f>SUMIFS(通讯通路门店!$BE:$BE,通讯通路门店!$S:$S,$G1027)</f>
        <v>0</v>
      </c>
      <c r="AK1027" s="99">
        <f>SUMIFS(通讯通路门店!$BG:$BG,通讯通路门店!$S:$S,$G1027)</f>
        <v>0</v>
      </c>
      <c r="AL1027" s="99">
        <f>SUMIFS(通讯通路门店!$BC:$BC,通讯通路门店!$S:$S,$G1027)</f>
        <v>0</v>
      </c>
      <c r="AM1027" s="99">
        <f>SUMIFS(通讯通路门店!$BD:$BD,通讯通路门店!$S:$S,$G1027)</f>
        <v>0</v>
      </c>
      <c r="AN1027" s="99">
        <f>SUMIFS(通讯通路门店!$BF:$BF,通讯通路门店!$S:$S,$G1027)</f>
        <v>0</v>
      </c>
      <c r="AO1027" s="99">
        <f t="shared" si="77"/>
        <v>0</v>
      </c>
      <c r="AP1027" s="99">
        <f>SUMIFS(通讯通路门店!$K:$K,通讯通路门店!$S:$S,$G1027)</f>
        <v>0</v>
      </c>
      <c r="AQ1027" s="83"/>
      <c r="AR1027" s="99">
        <f>SUMIFS(通讯通路门店!$T:$T,通讯通路门店!$S:$S,$G1027)</f>
        <v>0</v>
      </c>
      <c r="AS1027" s="99">
        <f>SUMIFS(通讯通路门店!$U:$U,通讯通路门店!$S:$S,$G1027)</f>
        <v>0</v>
      </c>
      <c r="AT1027" s="99">
        <f>SUMIFS(通讯通路门店!$V:$V,通讯通路门店!$S:$S,$G1027)</f>
        <v>0</v>
      </c>
      <c r="AU1027" s="99">
        <f>SUMIFS(通讯通路门店!$W:$W,通讯通路门店!$S:$S,$G1027)</f>
        <v>0</v>
      </c>
      <c r="AV1027" s="99">
        <f>SUMIFS(通讯通路门店!$Z:$Z,通讯通路门店!$S:$S,$G1027)</f>
        <v>0</v>
      </c>
      <c r="AW1027" s="99">
        <f>SUMIFS(通讯通路门店!$AB:$AB,通讯通路门店!$S:$S,$G1027)</f>
        <v>0</v>
      </c>
      <c r="AX1027" s="99">
        <f>SUMIFS(通讯通路门店!$X:$X,通讯通路门店!$S:$S,$G1027)</f>
        <v>0</v>
      </c>
      <c r="AY1027" s="99">
        <f>SUMIFS(通讯通路门店!$Y:$Y,通讯通路门店!$S:$S,$G1027)</f>
        <v>0</v>
      </c>
      <c r="AZ1027" s="99">
        <f>SUMIFS(通讯通路门店!$AA:$AA,通讯通路门店!$S:$S,$G1027)</f>
        <v>0</v>
      </c>
      <c r="BA1027" s="99">
        <f t="shared" si="78"/>
        <v>0</v>
      </c>
      <c r="BB1027" s="99">
        <f t="shared" si="79"/>
        <v>0</v>
      </c>
      <c r="BC1027" s="99">
        <f>SUMIFS(通讯通路门店!$W:$W,通讯通路门店!$S:$S,$G1027,通讯通路门店!$J:$J,"荣耀体验店")+SUMIFS(通讯通路门店!$W:$W,通讯通路门店!$S:$S,$G1027,通讯通路门店!$J:$J,"荣耀授权专卖店")</f>
        <v>0</v>
      </c>
      <c r="BD1027" s="99">
        <f>SUMIFS(通讯通路门店!$Z:$Z,通讯通路门店!$S:$S,$G1027,通讯通路门店!$J:$J,"VIVO体验店")</f>
        <v>0</v>
      </c>
      <c r="BE1027" s="99">
        <f>SUMIFS(通讯通路门店!$AB:$AB,通讯通路门店!$S:$S,$G1027,通讯通路门店!$J:$J,"OPPO体验店")</f>
        <v>0</v>
      </c>
      <c r="BF1027" s="99">
        <f>SUMIFS(通讯通路门店!$X:$X,通讯通路门店!$S:$S,$G1027,通讯通路门店!$J:$J,"华为授权体验店")+SUMIFS(通讯通路门店!$AA:$AA,通讯通路门店!$S:$S,$G1027,通讯通路门店!$J:$J,"华为堡垒店")</f>
        <v>0</v>
      </c>
      <c r="BG1027" s="99">
        <f>SUMIFS(通讯通路门店!$Y:$Y,通讯通路门店!$S:$S,$G1027,通讯通路门店!$J:$J,"小米体验店")</f>
        <v>0</v>
      </c>
      <c r="BH1027" s="99">
        <f>SUMIFS(通讯通路门店!$AA:$AA,通讯通路门店!$S:$S,$G1027,通讯通路门店!$J:$J,"苹果体验店")</f>
        <v>0</v>
      </c>
      <c r="BI1027" s="99">
        <f>SUMIFS(通讯通路门店!$K:$K,通讯通路门店!$S:$S,$G1027,通讯通路门店!$J:$J,"其他品牌专卖店")</f>
        <v>0</v>
      </c>
      <c r="BJ1027" s="99">
        <f>SUMIFS(通讯通路门店!$AC:$AC,通讯通路门店!$S:$S,$G1027)</f>
        <v>0</v>
      </c>
      <c r="BK1027" s="99">
        <f>SUMIFS(通讯通路门店!$AD:$AD,通讯通路门店!$S:$S,$G1027)</f>
        <v>0</v>
      </c>
      <c r="BL1027" s="99">
        <f>SUMIFS(通讯通路门店!$AE:$AE,通讯通路门店!$S:$S,$G1027)</f>
        <v>0</v>
      </c>
      <c r="BM1027" s="99">
        <f>SUMIFS(通讯通路门店!$AF:$AF,通讯通路门店!$S:$S,$G1027)</f>
        <v>0</v>
      </c>
      <c r="BN1027" s="99">
        <f>SUMIFS(通讯通路门店!$AG:$AG,通讯通路门店!$S:$S,$G1027)</f>
        <v>0</v>
      </c>
      <c r="BO1027" s="99">
        <f>SUMIFS(通讯通路门店!$AH:$AH,通讯通路门店!$S:$S,$G1027)</f>
        <v>0</v>
      </c>
      <c r="BP1027" s="99">
        <f>SUMIFS(通讯通路门店!$AI:$AI,通讯通路门店!$S:$S,$G1027)</f>
        <v>0</v>
      </c>
      <c r="BQ1027" s="83"/>
    </row>
    <row r="1028" spans="1:69">
      <c r="A1028" s="99" t="str">
        <f>IFERROR(_xlfn.XLOOKUP($G1028,通讯通路门店!$S$4:$S$993931,通讯通路门店!$A$4:$A$993931,0,0),"")</f>
        <v>海南省</v>
      </c>
      <c r="B1028" s="99" t="str">
        <f>IFERROR(_xlfn.XLOOKUP($G1028,通讯通路门店!$S$4:$S$993931,通讯通路门店!$B$4:$B$993931,0,0),"")</f>
        <v>东方市</v>
      </c>
      <c r="C1028" s="99" t="str">
        <f>IFERROR(_xlfn.XLOOKUP($G1028,通讯通路门店!$S$4:$S$993931,通讯通路门店!$C$4:$C$993931,0,0),"")</f>
        <v>东方市</v>
      </c>
      <c r="D1028" s="99" t="str">
        <f>IFERROR(_xlfn.XLOOKUP($G1028,通讯通路门店!$S$4:$S$993931,通讯通路门店!$D$4:$D$993931,0,0),"")</f>
        <v>八所镇</v>
      </c>
      <c r="E1028" s="83"/>
      <c r="F1028" s="83"/>
      <c r="G1028" s="101"/>
      <c r="H1028" s="102">
        <f>IFERROR(_xlfn.XLOOKUP($G1028,通讯通路门店!$S$4:$S$993931,通讯通路门店!$R$4:$R$993931,0,0),"")</f>
        <v>0</v>
      </c>
      <c r="I1028" s="83"/>
      <c r="J1028" s="83"/>
      <c r="K1028" s="83"/>
      <c r="L1028" s="83"/>
      <c r="M1028" s="83"/>
      <c r="N1028" s="83"/>
      <c r="O1028" s="83"/>
      <c r="P1028" s="83"/>
      <c r="Q1028" s="83"/>
      <c r="R1028" s="83"/>
      <c r="S1028" s="83"/>
      <c r="T1028" s="83"/>
      <c r="U1028" s="99">
        <f>COUNTIF(通讯通路门店!$S:$S,$G1028)</f>
        <v>0</v>
      </c>
      <c r="V1028" s="99">
        <f>COUNTIFS(通讯通路门店!$S:$S,$G1028,通讯通路门店!$J:$J,"综合卖场")</f>
        <v>0</v>
      </c>
      <c r="W1028" s="99">
        <f>SUMIFS(通讯通路门店!$AJ:$AJ,通讯通路门店!$S:$S,通讯客户沙盘!$G1028)</f>
        <v>0</v>
      </c>
      <c r="X1028" s="99">
        <f t="shared" ref="X1028:X1091" si="80">Y1028+Z1028+AA1028+AB1028+AC1028+AD1028+AE1028</f>
        <v>0</v>
      </c>
      <c r="Y1028" s="99">
        <f>COUNTIFS(通讯通路门店!$S:$S,$G1028,通讯通路门店!$J:$J,"荣耀体验店")+COUNTIFS(通讯通路门店!$S:$S,$G1028,通讯通路门店!$J:$J,"荣耀授权专卖店")</f>
        <v>0</v>
      </c>
      <c r="Z1028" s="99">
        <f>COUNTIFS(通讯通路门店!$S:$S,$G1028,通讯通路门店!$J:$J,"VIVO体验店")</f>
        <v>0</v>
      </c>
      <c r="AA1028" s="99">
        <f>COUNTIFS(通讯通路门店!$S:$S,$G1028,通讯通路门店!$J:$J,"OPPO体验店")</f>
        <v>0</v>
      </c>
      <c r="AB1028" s="99">
        <f>COUNTIFS(通讯通路门店!$S:$S,$G1028,通讯通路门店!$J:$J,"华为授权体验店")+COUNTIFS(通讯通路门店!$S:$S,$G1028,通讯通路门店!$J:$J,"华为堡垒店")</f>
        <v>0</v>
      </c>
      <c r="AC1028" s="99">
        <f>COUNTIFS(通讯通路门店!$S:$S,$G1028,通讯通路门店!$J:$J,"小米体验店")</f>
        <v>0</v>
      </c>
      <c r="AD1028" s="99">
        <f>COUNTIFS(通讯通路门店!$S:$S,$G1028,通讯通路门店!$J:$J,"苹果体验店")</f>
        <v>0</v>
      </c>
      <c r="AE1028" s="99">
        <f>COUNTIFS(通讯通路门店!$S:$S,$G1028,通讯通路门店!$J:$J,"其他品牌专卖店")</f>
        <v>0</v>
      </c>
      <c r="AF1028" s="99">
        <f>SUMIFS(通讯通路门店!$BI:$BI,通讯通路门店!$S:$S,$G1028)</f>
        <v>0</v>
      </c>
      <c r="AG1028" s="99">
        <f>SUMIFS(通讯通路门店!$BH:$BH,通讯通路门店!$S:$S,$G1028)</f>
        <v>0</v>
      </c>
      <c r="AH1028" s="99">
        <f t="shared" ref="AH1028:AH1091" si="81">AI1028+AJ1028+AK1028+AL1028+AM1028+AN1028</f>
        <v>0</v>
      </c>
      <c r="AI1028" s="99">
        <f>SUMIFS(通讯通路门店!$BB:$BB,通讯通路门店!$S:$S,$G1028)</f>
        <v>0</v>
      </c>
      <c r="AJ1028" s="99">
        <f>SUMIFS(通讯通路门店!$BE:$BE,通讯通路门店!$S:$S,$G1028)</f>
        <v>0</v>
      </c>
      <c r="AK1028" s="99">
        <f>SUMIFS(通讯通路门店!$BG:$BG,通讯通路门店!$S:$S,$G1028)</f>
        <v>0</v>
      </c>
      <c r="AL1028" s="99">
        <f>SUMIFS(通讯通路门店!$BC:$BC,通讯通路门店!$S:$S,$G1028)</f>
        <v>0</v>
      </c>
      <c r="AM1028" s="99">
        <f>SUMIFS(通讯通路门店!$BD:$BD,通讯通路门店!$S:$S,$G1028)</f>
        <v>0</v>
      </c>
      <c r="AN1028" s="99">
        <f>SUMIFS(通讯通路门店!$BF:$BF,通讯通路门店!$S:$S,$G1028)</f>
        <v>0</v>
      </c>
      <c r="AO1028" s="99">
        <f t="shared" ref="AO1028:AO1091" si="82">AP1028+AQ1028</f>
        <v>0</v>
      </c>
      <c r="AP1028" s="99">
        <f>SUMIFS(通讯通路门店!$K:$K,通讯通路门店!$S:$S,$G1028)</f>
        <v>0</v>
      </c>
      <c r="AQ1028" s="83"/>
      <c r="AR1028" s="99">
        <f>SUMIFS(通讯通路门店!$T:$T,通讯通路门店!$S:$S,$G1028)</f>
        <v>0</v>
      </c>
      <c r="AS1028" s="99">
        <f>SUMIFS(通讯通路门店!$U:$U,通讯通路门店!$S:$S,$G1028)</f>
        <v>0</v>
      </c>
      <c r="AT1028" s="99">
        <f>SUMIFS(通讯通路门店!$V:$V,通讯通路门店!$S:$S,$G1028)</f>
        <v>0</v>
      </c>
      <c r="AU1028" s="99">
        <f>SUMIFS(通讯通路门店!$W:$W,通讯通路门店!$S:$S,$G1028)</f>
        <v>0</v>
      </c>
      <c r="AV1028" s="99">
        <f>SUMIFS(通讯通路门店!$Z:$Z,通讯通路门店!$S:$S,$G1028)</f>
        <v>0</v>
      </c>
      <c r="AW1028" s="99">
        <f>SUMIFS(通讯通路门店!$AB:$AB,通讯通路门店!$S:$S,$G1028)</f>
        <v>0</v>
      </c>
      <c r="AX1028" s="99">
        <f>SUMIFS(通讯通路门店!$X:$X,通讯通路门店!$S:$S,$G1028)</f>
        <v>0</v>
      </c>
      <c r="AY1028" s="99">
        <f>SUMIFS(通讯通路门店!$Y:$Y,通讯通路门店!$S:$S,$G1028)</f>
        <v>0</v>
      </c>
      <c r="AZ1028" s="99">
        <f>SUMIFS(通讯通路门店!$AA:$AA,通讯通路门店!$S:$S,$G1028)</f>
        <v>0</v>
      </c>
      <c r="BA1028" s="99">
        <f t="shared" ref="BA1028:BA1091" si="83">AP1028-BB1028</f>
        <v>0</v>
      </c>
      <c r="BB1028" s="99">
        <f t="shared" ref="BB1028:BB1091" si="84">BC1028+BD1028+BE1028+BF1028+BG1028+BH1028</f>
        <v>0</v>
      </c>
      <c r="BC1028" s="99">
        <f>SUMIFS(通讯通路门店!$W:$W,通讯通路门店!$S:$S,$G1028,通讯通路门店!$J:$J,"荣耀体验店")+SUMIFS(通讯通路门店!$W:$W,通讯通路门店!$S:$S,$G1028,通讯通路门店!$J:$J,"荣耀授权专卖店")</f>
        <v>0</v>
      </c>
      <c r="BD1028" s="99">
        <f>SUMIFS(通讯通路门店!$Z:$Z,通讯通路门店!$S:$S,$G1028,通讯通路门店!$J:$J,"VIVO体验店")</f>
        <v>0</v>
      </c>
      <c r="BE1028" s="99">
        <f>SUMIFS(通讯通路门店!$AB:$AB,通讯通路门店!$S:$S,$G1028,通讯通路门店!$J:$J,"OPPO体验店")</f>
        <v>0</v>
      </c>
      <c r="BF1028" s="99">
        <f>SUMIFS(通讯通路门店!$X:$X,通讯通路门店!$S:$S,$G1028,通讯通路门店!$J:$J,"华为授权体验店")+SUMIFS(通讯通路门店!$AA:$AA,通讯通路门店!$S:$S,$G1028,通讯通路门店!$J:$J,"华为堡垒店")</f>
        <v>0</v>
      </c>
      <c r="BG1028" s="99">
        <f>SUMIFS(通讯通路门店!$Y:$Y,通讯通路门店!$S:$S,$G1028,通讯通路门店!$J:$J,"小米体验店")</f>
        <v>0</v>
      </c>
      <c r="BH1028" s="99">
        <f>SUMIFS(通讯通路门店!$AA:$AA,通讯通路门店!$S:$S,$G1028,通讯通路门店!$J:$J,"苹果体验店")</f>
        <v>0</v>
      </c>
      <c r="BI1028" s="99">
        <f>SUMIFS(通讯通路门店!$K:$K,通讯通路门店!$S:$S,$G1028,通讯通路门店!$J:$J,"其他品牌专卖店")</f>
        <v>0</v>
      </c>
      <c r="BJ1028" s="99">
        <f>SUMIFS(通讯通路门店!$AC:$AC,通讯通路门店!$S:$S,$G1028)</f>
        <v>0</v>
      </c>
      <c r="BK1028" s="99">
        <f>SUMIFS(通讯通路门店!$AD:$AD,通讯通路门店!$S:$S,$G1028)</f>
        <v>0</v>
      </c>
      <c r="BL1028" s="99">
        <f>SUMIFS(通讯通路门店!$AE:$AE,通讯通路门店!$S:$S,$G1028)</f>
        <v>0</v>
      </c>
      <c r="BM1028" s="99">
        <f>SUMIFS(通讯通路门店!$AF:$AF,通讯通路门店!$S:$S,$G1028)</f>
        <v>0</v>
      </c>
      <c r="BN1028" s="99">
        <f>SUMIFS(通讯通路门店!$AG:$AG,通讯通路门店!$S:$S,$G1028)</f>
        <v>0</v>
      </c>
      <c r="BO1028" s="99">
        <f>SUMIFS(通讯通路门店!$AH:$AH,通讯通路门店!$S:$S,$G1028)</f>
        <v>0</v>
      </c>
      <c r="BP1028" s="99">
        <f>SUMIFS(通讯通路门店!$AI:$AI,通讯通路门店!$S:$S,$G1028)</f>
        <v>0</v>
      </c>
      <c r="BQ1028" s="83"/>
    </row>
    <row r="1029" spans="1:69">
      <c r="A1029" s="99" t="str">
        <f>IFERROR(_xlfn.XLOOKUP($G1029,通讯通路门店!$S$4:$S$993931,通讯通路门店!$A$4:$A$993931,0,0),"")</f>
        <v>海南省</v>
      </c>
      <c r="B1029" s="99" t="str">
        <f>IFERROR(_xlfn.XLOOKUP($G1029,通讯通路门店!$S$4:$S$993931,通讯通路门店!$B$4:$B$993931,0,0),"")</f>
        <v>东方市</v>
      </c>
      <c r="C1029" s="99" t="str">
        <f>IFERROR(_xlfn.XLOOKUP($G1029,通讯通路门店!$S$4:$S$993931,通讯通路门店!$C$4:$C$993931,0,0),"")</f>
        <v>东方市</v>
      </c>
      <c r="D1029" s="99" t="str">
        <f>IFERROR(_xlfn.XLOOKUP($G1029,通讯通路门店!$S$4:$S$993931,通讯通路门店!$D$4:$D$993931,0,0),"")</f>
        <v>八所镇</v>
      </c>
      <c r="E1029" s="83"/>
      <c r="F1029" s="83"/>
      <c r="G1029" s="101"/>
      <c r="H1029" s="102">
        <f>IFERROR(_xlfn.XLOOKUP($G1029,通讯通路门店!$S$4:$S$993931,通讯通路门店!$R$4:$R$993931,0,0),"")</f>
        <v>0</v>
      </c>
      <c r="I1029" s="83"/>
      <c r="J1029" s="83"/>
      <c r="K1029" s="83"/>
      <c r="L1029" s="83"/>
      <c r="M1029" s="83"/>
      <c r="N1029" s="83"/>
      <c r="O1029" s="83"/>
      <c r="P1029" s="83"/>
      <c r="Q1029" s="83"/>
      <c r="R1029" s="83"/>
      <c r="S1029" s="83"/>
      <c r="T1029" s="83"/>
      <c r="U1029" s="99">
        <f>COUNTIF(通讯通路门店!$S:$S,$G1029)</f>
        <v>0</v>
      </c>
      <c r="V1029" s="99">
        <f>COUNTIFS(通讯通路门店!$S:$S,$G1029,通讯通路门店!$J:$J,"综合卖场")</f>
        <v>0</v>
      </c>
      <c r="W1029" s="99">
        <f>SUMIFS(通讯通路门店!$AJ:$AJ,通讯通路门店!$S:$S,通讯客户沙盘!$G1029)</f>
        <v>0</v>
      </c>
      <c r="X1029" s="99">
        <f t="shared" si="80"/>
        <v>0</v>
      </c>
      <c r="Y1029" s="99">
        <f>COUNTIFS(通讯通路门店!$S:$S,$G1029,通讯通路门店!$J:$J,"荣耀体验店")+COUNTIFS(通讯通路门店!$S:$S,$G1029,通讯通路门店!$J:$J,"荣耀授权专卖店")</f>
        <v>0</v>
      </c>
      <c r="Z1029" s="99">
        <f>COUNTIFS(通讯通路门店!$S:$S,$G1029,通讯通路门店!$J:$J,"VIVO体验店")</f>
        <v>0</v>
      </c>
      <c r="AA1029" s="99">
        <f>COUNTIFS(通讯通路门店!$S:$S,$G1029,通讯通路门店!$J:$J,"OPPO体验店")</f>
        <v>0</v>
      </c>
      <c r="AB1029" s="99">
        <f>COUNTIFS(通讯通路门店!$S:$S,$G1029,通讯通路门店!$J:$J,"华为授权体验店")+COUNTIFS(通讯通路门店!$S:$S,$G1029,通讯通路门店!$J:$J,"华为堡垒店")</f>
        <v>0</v>
      </c>
      <c r="AC1029" s="99">
        <f>COUNTIFS(通讯通路门店!$S:$S,$G1029,通讯通路门店!$J:$J,"小米体验店")</f>
        <v>0</v>
      </c>
      <c r="AD1029" s="99">
        <f>COUNTIFS(通讯通路门店!$S:$S,$G1029,通讯通路门店!$J:$J,"苹果体验店")</f>
        <v>0</v>
      </c>
      <c r="AE1029" s="99">
        <f>COUNTIFS(通讯通路门店!$S:$S,$G1029,通讯通路门店!$J:$J,"其他品牌专卖店")</f>
        <v>0</v>
      </c>
      <c r="AF1029" s="99">
        <f>SUMIFS(通讯通路门店!$BI:$BI,通讯通路门店!$S:$S,$G1029)</f>
        <v>0</v>
      </c>
      <c r="AG1029" s="99">
        <f>SUMIFS(通讯通路门店!$BH:$BH,通讯通路门店!$S:$S,$G1029)</f>
        <v>0</v>
      </c>
      <c r="AH1029" s="99">
        <f t="shared" si="81"/>
        <v>0</v>
      </c>
      <c r="AI1029" s="99">
        <f>SUMIFS(通讯通路门店!$BB:$BB,通讯通路门店!$S:$S,$G1029)</f>
        <v>0</v>
      </c>
      <c r="AJ1029" s="99">
        <f>SUMIFS(通讯通路门店!$BE:$BE,通讯通路门店!$S:$S,$G1029)</f>
        <v>0</v>
      </c>
      <c r="AK1029" s="99">
        <f>SUMIFS(通讯通路门店!$BG:$BG,通讯通路门店!$S:$S,$G1029)</f>
        <v>0</v>
      </c>
      <c r="AL1029" s="99">
        <f>SUMIFS(通讯通路门店!$BC:$BC,通讯通路门店!$S:$S,$G1029)</f>
        <v>0</v>
      </c>
      <c r="AM1029" s="99">
        <f>SUMIFS(通讯通路门店!$BD:$BD,通讯通路门店!$S:$S,$G1029)</f>
        <v>0</v>
      </c>
      <c r="AN1029" s="99">
        <f>SUMIFS(通讯通路门店!$BF:$BF,通讯通路门店!$S:$S,$G1029)</f>
        <v>0</v>
      </c>
      <c r="AO1029" s="99">
        <f t="shared" si="82"/>
        <v>0</v>
      </c>
      <c r="AP1029" s="99">
        <f>SUMIFS(通讯通路门店!$K:$K,通讯通路门店!$S:$S,$G1029)</f>
        <v>0</v>
      </c>
      <c r="AQ1029" s="83"/>
      <c r="AR1029" s="99">
        <f>SUMIFS(通讯通路门店!$T:$T,通讯通路门店!$S:$S,$G1029)</f>
        <v>0</v>
      </c>
      <c r="AS1029" s="99">
        <f>SUMIFS(通讯通路门店!$U:$U,通讯通路门店!$S:$S,$G1029)</f>
        <v>0</v>
      </c>
      <c r="AT1029" s="99">
        <f>SUMIFS(通讯通路门店!$V:$V,通讯通路门店!$S:$S,$G1029)</f>
        <v>0</v>
      </c>
      <c r="AU1029" s="99">
        <f>SUMIFS(通讯通路门店!$W:$W,通讯通路门店!$S:$S,$G1029)</f>
        <v>0</v>
      </c>
      <c r="AV1029" s="99">
        <f>SUMIFS(通讯通路门店!$Z:$Z,通讯通路门店!$S:$S,$G1029)</f>
        <v>0</v>
      </c>
      <c r="AW1029" s="99">
        <f>SUMIFS(通讯通路门店!$AB:$AB,通讯通路门店!$S:$S,$G1029)</f>
        <v>0</v>
      </c>
      <c r="AX1029" s="99">
        <f>SUMIFS(通讯通路门店!$X:$X,通讯通路门店!$S:$S,$G1029)</f>
        <v>0</v>
      </c>
      <c r="AY1029" s="99">
        <f>SUMIFS(通讯通路门店!$Y:$Y,通讯通路门店!$S:$S,$G1029)</f>
        <v>0</v>
      </c>
      <c r="AZ1029" s="99">
        <f>SUMIFS(通讯通路门店!$AA:$AA,通讯通路门店!$S:$S,$G1029)</f>
        <v>0</v>
      </c>
      <c r="BA1029" s="99">
        <f t="shared" si="83"/>
        <v>0</v>
      </c>
      <c r="BB1029" s="99">
        <f t="shared" si="84"/>
        <v>0</v>
      </c>
      <c r="BC1029" s="99">
        <f>SUMIFS(通讯通路门店!$W:$W,通讯通路门店!$S:$S,$G1029,通讯通路门店!$J:$J,"荣耀体验店")+SUMIFS(通讯通路门店!$W:$W,通讯通路门店!$S:$S,$G1029,通讯通路门店!$J:$J,"荣耀授权专卖店")</f>
        <v>0</v>
      </c>
      <c r="BD1029" s="99">
        <f>SUMIFS(通讯通路门店!$Z:$Z,通讯通路门店!$S:$S,$G1029,通讯通路门店!$J:$J,"VIVO体验店")</f>
        <v>0</v>
      </c>
      <c r="BE1029" s="99">
        <f>SUMIFS(通讯通路门店!$AB:$AB,通讯通路门店!$S:$S,$G1029,通讯通路门店!$J:$J,"OPPO体验店")</f>
        <v>0</v>
      </c>
      <c r="BF1029" s="99">
        <f>SUMIFS(通讯通路门店!$X:$X,通讯通路门店!$S:$S,$G1029,通讯通路门店!$J:$J,"华为授权体验店")+SUMIFS(通讯通路门店!$AA:$AA,通讯通路门店!$S:$S,$G1029,通讯通路门店!$J:$J,"华为堡垒店")</f>
        <v>0</v>
      </c>
      <c r="BG1029" s="99">
        <f>SUMIFS(通讯通路门店!$Y:$Y,通讯通路门店!$S:$S,$G1029,通讯通路门店!$J:$J,"小米体验店")</f>
        <v>0</v>
      </c>
      <c r="BH1029" s="99">
        <f>SUMIFS(通讯通路门店!$AA:$AA,通讯通路门店!$S:$S,$G1029,通讯通路门店!$J:$J,"苹果体验店")</f>
        <v>0</v>
      </c>
      <c r="BI1029" s="99">
        <f>SUMIFS(通讯通路门店!$K:$K,通讯通路门店!$S:$S,$G1029,通讯通路门店!$J:$J,"其他品牌专卖店")</f>
        <v>0</v>
      </c>
      <c r="BJ1029" s="99">
        <f>SUMIFS(通讯通路门店!$AC:$AC,通讯通路门店!$S:$S,$G1029)</f>
        <v>0</v>
      </c>
      <c r="BK1029" s="99">
        <f>SUMIFS(通讯通路门店!$AD:$AD,通讯通路门店!$S:$S,$G1029)</f>
        <v>0</v>
      </c>
      <c r="BL1029" s="99">
        <f>SUMIFS(通讯通路门店!$AE:$AE,通讯通路门店!$S:$S,$G1029)</f>
        <v>0</v>
      </c>
      <c r="BM1029" s="99">
        <f>SUMIFS(通讯通路门店!$AF:$AF,通讯通路门店!$S:$S,$G1029)</f>
        <v>0</v>
      </c>
      <c r="BN1029" s="99">
        <f>SUMIFS(通讯通路门店!$AG:$AG,通讯通路门店!$S:$S,$G1029)</f>
        <v>0</v>
      </c>
      <c r="BO1029" s="99">
        <f>SUMIFS(通讯通路门店!$AH:$AH,通讯通路门店!$S:$S,$G1029)</f>
        <v>0</v>
      </c>
      <c r="BP1029" s="99">
        <f>SUMIFS(通讯通路门店!$AI:$AI,通讯通路门店!$S:$S,$G1029)</f>
        <v>0</v>
      </c>
      <c r="BQ1029" s="83"/>
    </row>
    <row r="1030" spans="1:69">
      <c r="A1030" s="99" t="str">
        <f>IFERROR(_xlfn.XLOOKUP($G1030,通讯通路门店!$S$4:$S$993931,通讯通路门店!$A$4:$A$993931,0,0),"")</f>
        <v>海南省</v>
      </c>
      <c r="B1030" s="99" t="str">
        <f>IFERROR(_xlfn.XLOOKUP($G1030,通讯通路门店!$S$4:$S$993931,通讯通路门店!$B$4:$B$993931,0,0),"")</f>
        <v>东方市</v>
      </c>
      <c r="C1030" s="99" t="str">
        <f>IFERROR(_xlfn.XLOOKUP($G1030,通讯通路门店!$S$4:$S$993931,通讯通路门店!$C$4:$C$993931,0,0),"")</f>
        <v>东方市</v>
      </c>
      <c r="D1030" s="99" t="str">
        <f>IFERROR(_xlfn.XLOOKUP($G1030,通讯通路门店!$S$4:$S$993931,通讯通路门店!$D$4:$D$993931,0,0),"")</f>
        <v>八所镇</v>
      </c>
      <c r="E1030" s="83"/>
      <c r="F1030" s="83"/>
      <c r="G1030" s="101"/>
      <c r="H1030" s="102">
        <f>IFERROR(_xlfn.XLOOKUP($G1030,通讯通路门店!$S$4:$S$993931,通讯通路门店!$R$4:$R$993931,0,0),"")</f>
        <v>0</v>
      </c>
      <c r="I1030" s="83"/>
      <c r="J1030" s="83"/>
      <c r="K1030" s="83"/>
      <c r="L1030" s="83"/>
      <c r="M1030" s="83"/>
      <c r="N1030" s="83"/>
      <c r="O1030" s="83"/>
      <c r="P1030" s="83"/>
      <c r="Q1030" s="83"/>
      <c r="R1030" s="83"/>
      <c r="S1030" s="83"/>
      <c r="T1030" s="83"/>
      <c r="U1030" s="99">
        <f>COUNTIF(通讯通路门店!$S:$S,$G1030)</f>
        <v>0</v>
      </c>
      <c r="V1030" s="99">
        <f>COUNTIFS(通讯通路门店!$S:$S,$G1030,通讯通路门店!$J:$J,"综合卖场")</f>
        <v>0</v>
      </c>
      <c r="W1030" s="99">
        <f>SUMIFS(通讯通路门店!$AJ:$AJ,通讯通路门店!$S:$S,通讯客户沙盘!$G1030)</f>
        <v>0</v>
      </c>
      <c r="X1030" s="99">
        <f t="shared" si="80"/>
        <v>0</v>
      </c>
      <c r="Y1030" s="99">
        <f>COUNTIFS(通讯通路门店!$S:$S,$G1030,通讯通路门店!$J:$J,"荣耀体验店")+COUNTIFS(通讯通路门店!$S:$S,$G1030,通讯通路门店!$J:$J,"荣耀授权专卖店")</f>
        <v>0</v>
      </c>
      <c r="Z1030" s="99">
        <f>COUNTIFS(通讯通路门店!$S:$S,$G1030,通讯通路门店!$J:$J,"VIVO体验店")</f>
        <v>0</v>
      </c>
      <c r="AA1030" s="99">
        <f>COUNTIFS(通讯通路门店!$S:$S,$G1030,通讯通路门店!$J:$J,"OPPO体验店")</f>
        <v>0</v>
      </c>
      <c r="AB1030" s="99">
        <f>COUNTIFS(通讯通路门店!$S:$S,$G1030,通讯通路门店!$J:$J,"华为授权体验店")+COUNTIFS(通讯通路门店!$S:$S,$G1030,通讯通路门店!$J:$J,"华为堡垒店")</f>
        <v>0</v>
      </c>
      <c r="AC1030" s="99">
        <f>COUNTIFS(通讯通路门店!$S:$S,$G1030,通讯通路门店!$J:$J,"小米体验店")</f>
        <v>0</v>
      </c>
      <c r="AD1030" s="99">
        <f>COUNTIFS(通讯通路门店!$S:$S,$G1030,通讯通路门店!$J:$J,"苹果体验店")</f>
        <v>0</v>
      </c>
      <c r="AE1030" s="99">
        <f>COUNTIFS(通讯通路门店!$S:$S,$G1030,通讯通路门店!$J:$J,"其他品牌专卖店")</f>
        <v>0</v>
      </c>
      <c r="AF1030" s="99">
        <f>SUMIFS(通讯通路门店!$BI:$BI,通讯通路门店!$S:$S,$G1030)</f>
        <v>0</v>
      </c>
      <c r="AG1030" s="99">
        <f>SUMIFS(通讯通路门店!$BH:$BH,通讯通路门店!$S:$S,$G1030)</f>
        <v>0</v>
      </c>
      <c r="AH1030" s="99">
        <f t="shared" si="81"/>
        <v>0</v>
      </c>
      <c r="AI1030" s="99">
        <f>SUMIFS(通讯通路门店!$BB:$BB,通讯通路门店!$S:$S,$G1030)</f>
        <v>0</v>
      </c>
      <c r="AJ1030" s="99">
        <f>SUMIFS(通讯通路门店!$BE:$BE,通讯通路门店!$S:$S,$G1030)</f>
        <v>0</v>
      </c>
      <c r="AK1030" s="99">
        <f>SUMIFS(通讯通路门店!$BG:$BG,通讯通路门店!$S:$S,$G1030)</f>
        <v>0</v>
      </c>
      <c r="AL1030" s="99">
        <f>SUMIFS(通讯通路门店!$BC:$BC,通讯通路门店!$S:$S,$G1030)</f>
        <v>0</v>
      </c>
      <c r="AM1030" s="99">
        <f>SUMIFS(通讯通路门店!$BD:$BD,通讯通路门店!$S:$S,$G1030)</f>
        <v>0</v>
      </c>
      <c r="AN1030" s="99">
        <f>SUMIFS(通讯通路门店!$BF:$BF,通讯通路门店!$S:$S,$G1030)</f>
        <v>0</v>
      </c>
      <c r="AO1030" s="99">
        <f t="shared" si="82"/>
        <v>0</v>
      </c>
      <c r="AP1030" s="99">
        <f>SUMIFS(通讯通路门店!$K:$K,通讯通路门店!$S:$S,$G1030)</f>
        <v>0</v>
      </c>
      <c r="AQ1030" s="83"/>
      <c r="AR1030" s="99">
        <f>SUMIFS(通讯通路门店!$T:$T,通讯通路门店!$S:$S,$G1030)</f>
        <v>0</v>
      </c>
      <c r="AS1030" s="99">
        <f>SUMIFS(通讯通路门店!$U:$U,通讯通路门店!$S:$S,$G1030)</f>
        <v>0</v>
      </c>
      <c r="AT1030" s="99">
        <f>SUMIFS(通讯通路门店!$V:$V,通讯通路门店!$S:$S,$G1030)</f>
        <v>0</v>
      </c>
      <c r="AU1030" s="99">
        <f>SUMIFS(通讯通路门店!$W:$W,通讯通路门店!$S:$S,$G1030)</f>
        <v>0</v>
      </c>
      <c r="AV1030" s="99">
        <f>SUMIFS(通讯通路门店!$Z:$Z,通讯通路门店!$S:$S,$G1030)</f>
        <v>0</v>
      </c>
      <c r="AW1030" s="99">
        <f>SUMIFS(通讯通路门店!$AB:$AB,通讯通路门店!$S:$S,$G1030)</f>
        <v>0</v>
      </c>
      <c r="AX1030" s="99">
        <f>SUMIFS(通讯通路门店!$X:$X,通讯通路门店!$S:$S,$G1030)</f>
        <v>0</v>
      </c>
      <c r="AY1030" s="99">
        <f>SUMIFS(通讯通路门店!$Y:$Y,通讯通路门店!$S:$S,$G1030)</f>
        <v>0</v>
      </c>
      <c r="AZ1030" s="99">
        <f>SUMIFS(通讯通路门店!$AA:$AA,通讯通路门店!$S:$S,$G1030)</f>
        <v>0</v>
      </c>
      <c r="BA1030" s="99">
        <f t="shared" si="83"/>
        <v>0</v>
      </c>
      <c r="BB1030" s="99">
        <f t="shared" si="84"/>
        <v>0</v>
      </c>
      <c r="BC1030" s="99">
        <f>SUMIFS(通讯通路门店!$W:$W,通讯通路门店!$S:$S,$G1030,通讯通路门店!$J:$J,"荣耀体验店")+SUMIFS(通讯通路门店!$W:$W,通讯通路门店!$S:$S,$G1030,通讯通路门店!$J:$J,"荣耀授权专卖店")</f>
        <v>0</v>
      </c>
      <c r="BD1030" s="99">
        <f>SUMIFS(通讯通路门店!$Z:$Z,通讯通路门店!$S:$S,$G1030,通讯通路门店!$J:$J,"VIVO体验店")</f>
        <v>0</v>
      </c>
      <c r="BE1030" s="99">
        <f>SUMIFS(通讯通路门店!$AB:$AB,通讯通路门店!$S:$S,$G1030,通讯通路门店!$J:$J,"OPPO体验店")</f>
        <v>0</v>
      </c>
      <c r="BF1030" s="99">
        <f>SUMIFS(通讯通路门店!$X:$X,通讯通路门店!$S:$S,$G1030,通讯通路门店!$J:$J,"华为授权体验店")+SUMIFS(通讯通路门店!$AA:$AA,通讯通路门店!$S:$S,$G1030,通讯通路门店!$J:$J,"华为堡垒店")</f>
        <v>0</v>
      </c>
      <c r="BG1030" s="99">
        <f>SUMIFS(通讯通路门店!$Y:$Y,通讯通路门店!$S:$S,$G1030,通讯通路门店!$J:$J,"小米体验店")</f>
        <v>0</v>
      </c>
      <c r="BH1030" s="99">
        <f>SUMIFS(通讯通路门店!$AA:$AA,通讯通路门店!$S:$S,$G1030,通讯通路门店!$J:$J,"苹果体验店")</f>
        <v>0</v>
      </c>
      <c r="BI1030" s="99">
        <f>SUMIFS(通讯通路门店!$K:$K,通讯通路门店!$S:$S,$G1030,通讯通路门店!$J:$J,"其他品牌专卖店")</f>
        <v>0</v>
      </c>
      <c r="BJ1030" s="99">
        <f>SUMIFS(通讯通路门店!$AC:$AC,通讯通路门店!$S:$S,$G1030)</f>
        <v>0</v>
      </c>
      <c r="BK1030" s="99">
        <f>SUMIFS(通讯通路门店!$AD:$AD,通讯通路门店!$S:$S,$G1030)</f>
        <v>0</v>
      </c>
      <c r="BL1030" s="99">
        <f>SUMIFS(通讯通路门店!$AE:$AE,通讯通路门店!$S:$S,$G1030)</f>
        <v>0</v>
      </c>
      <c r="BM1030" s="99">
        <f>SUMIFS(通讯通路门店!$AF:$AF,通讯通路门店!$S:$S,$G1030)</f>
        <v>0</v>
      </c>
      <c r="BN1030" s="99">
        <f>SUMIFS(通讯通路门店!$AG:$AG,通讯通路门店!$S:$S,$G1030)</f>
        <v>0</v>
      </c>
      <c r="BO1030" s="99">
        <f>SUMIFS(通讯通路门店!$AH:$AH,通讯通路门店!$S:$S,$G1030)</f>
        <v>0</v>
      </c>
      <c r="BP1030" s="99">
        <f>SUMIFS(通讯通路门店!$AI:$AI,通讯通路门店!$S:$S,$G1030)</f>
        <v>0</v>
      </c>
      <c r="BQ1030" s="83"/>
    </row>
    <row r="1031" spans="1:69">
      <c r="A1031" s="99" t="str">
        <f>IFERROR(_xlfn.XLOOKUP($G1031,通讯通路门店!$S$4:$S$993931,通讯通路门店!$A$4:$A$993931,0,0),"")</f>
        <v>海南省</v>
      </c>
      <c r="B1031" s="99" t="str">
        <f>IFERROR(_xlfn.XLOOKUP($G1031,通讯通路门店!$S$4:$S$993931,通讯通路门店!$B$4:$B$993931,0,0),"")</f>
        <v>东方市</v>
      </c>
      <c r="C1031" s="99" t="str">
        <f>IFERROR(_xlfn.XLOOKUP($G1031,通讯通路门店!$S$4:$S$993931,通讯通路门店!$C$4:$C$993931,0,0),"")</f>
        <v>东方市</v>
      </c>
      <c r="D1031" s="99" t="str">
        <f>IFERROR(_xlfn.XLOOKUP($G1031,通讯通路门店!$S$4:$S$993931,通讯通路门店!$D$4:$D$993931,0,0),"")</f>
        <v>八所镇</v>
      </c>
      <c r="E1031" s="83"/>
      <c r="F1031" s="83"/>
      <c r="G1031" s="101"/>
      <c r="H1031" s="102">
        <f>IFERROR(_xlfn.XLOOKUP($G1031,通讯通路门店!$S$4:$S$993931,通讯通路门店!$R$4:$R$993931,0,0),"")</f>
        <v>0</v>
      </c>
      <c r="I1031" s="83"/>
      <c r="J1031" s="83"/>
      <c r="K1031" s="83"/>
      <c r="L1031" s="83"/>
      <c r="M1031" s="83"/>
      <c r="N1031" s="83"/>
      <c r="O1031" s="83"/>
      <c r="P1031" s="83"/>
      <c r="Q1031" s="83"/>
      <c r="R1031" s="83"/>
      <c r="S1031" s="83"/>
      <c r="T1031" s="83"/>
      <c r="U1031" s="99">
        <f>COUNTIF(通讯通路门店!$S:$S,$G1031)</f>
        <v>0</v>
      </c>
      <c r="V1031" s="99">
        <f>COUNTIFS(通讯通路门店!$S:$S,$G1031,通讯通路门店!$J:$J,"综合卖场")</f>
        <v>0</v>
      </c>
      <c r="W1031" s="99">
        <f>SUMIFS(通讯通路门店!$AJ:$AJ,通讯通路门店!$S:$S,通讯客户沙盘!$G1031)</f>
        <v>0</v>
      </c>
      <c r="X1031" s="99">
        <f t="shared" si="80"/>
        <v>0</v>
      </c>
      <c r="Y1031" s="99">
        <f>COUNTIFS(通讯通路门店!$S:$S,$G1031,通讯通路门店!$J:$J,"荣耀体验店")+COUNTIFS(通讯通路门店!$S:$S,$G1031,通讯通路门店!$J:$J,"荣耀授权专卖店")</f>
        <v>0</v>
      </c>
      <c r="Z1031" s="99">
        <f>COUNTIFS(通讯通路门店!$S:$S,$G1031,通讯通路门店!$J:$J,"VIVO体验店")</f>
        <v>0</v>
      </c>
      <c r="AA1031" s="99">
        <f>COUNTIFS(通讯通路门店!$S:$S,$G1031,通讯通路门店!$J:$J,"OPPO体验店")</f>
        <v>0</v>
      </c>
      <c r="AB1031" s="99">
        <f>COUNTIFS(通讯通路门店!$S:$S,$G1031,通讯通路门店!$J:$J,"华为授权体验店")+COUNTIFS(通讯通路门店!$S:$S,$G1031,通讯通路门店!$J:$J,"华为堡垒店")</f>
        <v>0</v>
      </c>
      <c r="AC1031" s="99">
        <f>COUNTIFS(通讯通路门店!$S:$S,$G1031,通讯通路门店!$J:$J,"小米体验店")</f>
        <v>0</v>
      </c>
      <c r="AD1031" s="99">
        <f>COUNTIFS(通讯通路门店!$S:$S,$G1031,通讯通路门店!$J:$J,"苹果体验店")</f>
        <v>0</v>
      </c>
      <c r="AE1031" s="99">
        <f>COUNTIFS(通讯通路门店!$S:$S,$G1031,通讯通路门店!$J:$J,"其他品牌专卖店")</f>
        <v>0</v>
      </c>
      <c r="AF1031" s="99">
        <f>SUMIFS(通讯通路门店!$BI:$BI,通讯通路门店!$S:$S,$G1031)</f>
        <v>0</v>
      </c>
      <c r="AG1031" s="99">
        <f>SUMIFS(通讯通路门店!$BH:$BH,通讯通路门店!$S:$S,$G1031)</f>
        <v>0</v>
      </c>
      <c r="AH1031" s="99">
        <f t="shared" si="81"/>
        <v>0</v>
      </c>
      <c r="AI1031" s="99">
        <f>SUMIFS(通讯通路门店!$BB:$BB,通讯通路门店!$S:$S,$G1031)</f>
        <v>0</v>
      </c>
      <c r="AJ1031" s="99">
        <f>SUMIFS(通讯通路门店!$BE:$BE,通讯通路门店!$S:$S,$G1031)</f>
        <v>0</v>
      </c>
      <c r="AK1031" s="99">
        <f>SUMIFS(通讯通路门店!$BG:$BG,通讯通路门店!$S:$S,$G1031)</f>
        <v>0</v>
      </c>
      <c r="AL1031" s="99">
        <f>SUMIFS(通讯通路门店!$BC:$BC,通讯通路门店!$S:$S,$G1031)</f>
        <v>0</v>
      </c>
      <c r="AM1031" s="99">
        <f>SUMIFS(通讯通路门店!$BD:$BD,通讯通路门店!$S:$S,$G1031)</f>
        <v>0</v>
      </c>
      <c r="AN1031" s="99">
        <f>SUMIFS(通讯通路门店!$BF:$BF,通讯通路门店!$S:$S,$G1031)</f>
        <v>0</v>
      </c>
      <c r="AO1031" s="99">
        <f t="shared" si="82"/>
        <v>0</v>
      </c>
      <c r="AP1031" s="99">
        <f>SUMIFS(通讯通路门店!$K:$K,通讯通路门店!$S:$S,$G1031)</f>
        <v>0</v>
      </c>
      <c r="AQ1031" s="83"/>
      <c r="AR1031" s="99">
        <f>SUMIFS(通讯通路门店!$T:$T,通讯通路门店!$S:$S,$G1031)</f>
        <v>0</v>
      </c>
      <c r="AS1031" s="99">
        <f>SUMIFS(通讯通路门店!$U:$U,通讯通路门店!$S:$S,$G1031)</f>
        <v>0</v>
      </c>
      <c r="AT1031" s="99">
        <f>SUMIFS(通讯通路门店!$V:$V,通讯通路门店!$S:$S,$G1031)</f>
        <v>0</v>
      </c>
      <c r="AU1031" s="99">
        <f>SUMIFS(通讯通路门店!$W:$W,通讯通路门店!$S:$S,$G1031)</f>
        <v>0</v>
      </c>
      <c r="AV1031" s="99">
        <f>SUMIFS(通讯通路门店!$Z:$Z,通讯通路门店!$S:$S,$G1031)</f>
        <v>0</v>
      </c>
      <c r="AW1031" s="99">
        <f>SUMIFS(通讯通路门店!$AB:$AB,通讯通路门店!$S:$S,$G1031)</f>
        <v>0</v>
      </c>
      <c r="AX1031" s="99">
        <f>SUMIFS(通讯通路门店!$X:$X,通讯通路门店!$S:$S,$G1031)</f>
        <v>0</v>
      </c>
      <c r="AY1031" s="99">
        <f>SUMIFS(通讯通路门店!$Y:$Y,通讯通路门店!$S:$S,$G1031)</f>
        <v>0</v>
      </c>
      <c r="AZ1031" s="99">
        <f>SUMIFS(通讯通路门店!$AA:$AA,通讯通路门店!$S:$S,$G1031)</f>
        <v>0</v>
      </c>
      <c r="BA1031" s="99">
        <f t="shared" si="83"/>
        <v>0</v>
      </c>
      <c r="BB1031" s="99">
        <f t="shared" si="84"/>
        <v>0</v>
      </c>
      <c r="BC1031" s="99">
        <f>SUMIFS(通讯通路门店!$W:$W,通讯通路门店!$S:$S,$G1031,通讯通路门店!$J:$J,"荣耀体验店")+SUMIFS(通讯通路门店!$W:$W,通讯通路门店!$S:$S,$G1031,通讯通路门店!$J:$J,"荣耀授权专卖店")</f>
        <v>0</v>
      </c>
      <c r="BD1031" s="99">
        <f>SUMIFS(通讯通路门店!$Z:$Z,通讯通路门店!$S:$S,$G1031,通讯通路门店!$J:$J,"VIVO体验店")</f>
        <v>0</v>
      </c>
      <c r="BE1031" s="99">
        <f>SUMIFS(通讯通路门店!$AB:$AB,通讯通路门店!$S:$S,$G1031,通讯通路门店!$J:$J,"OPPO体验店")</f>
        <v>0</v>
      </c>
      <c r="BF1031" s="99">
        <f>SUMIFS(通讯通路门店!$X:$X,通讯通路门店!$S:$S,$G1031,通讯通路门店!$J:$J,"华为授权体验店")+SUMIFS(通讯通路门店!$AA:$AA,通讯通路门店!$S:$S,$G1031,通讯通路门店!$J:$J,"华为堡垒店")</f>
        <v>0</v>
      </c>
      <c r="BG1031" s="99">
        <f>SUMIFS(通讯通路门店!$Y:$Y,通讯通路门店!$S:$S,$G1031,通讯通路门店!$J:$J,"小米体验店")</f>
        <v>0</v>
      </c>
      <c r="BH1031" s="99">
        <f>SUMIFS(通讯通路门店!$AA:$AA,通讯通路门店!$S:$S,$G1031,通讯通路门店!$J:$J,"苹果体验店")</f>
        <v>0</v>
      </c>
      <c r="BI1031" s="99">
        <f>SUMIFS(通讯通路门店!$K:$K,通讯通路门店!$S:$S,$G1031,通讯通路门店!$J:$J,"其他品牌专卖店")</f>
        <v>0</v>
      </c>
      <c r="BJ1031" s="99">
        <f>SUMIFS(通讯通路门店!$AC:$AC,通讯通路门店!$S:$S,$G1031)</f>
        <v>0</v>
      </c>
      <c r="BK1031" s="99">
        <f>SUMIFS(通讯通路门店!$AD:$AD,通讯通路门店!$S:$S,$G1031)</f>
        <v>0</v>
      </c>
      <c r="BL1031" s="99">
        <f>SUMIFS(通讯通路门店!$AE:$AE,通讯通路门店!$S:$S,$G1031)</f>
        <v>0</v>
      </c>
      <c r="BM1031" s="99">
        <f>SUMIFS(通讯通路门店!$AF:$AF,通讯通路门店!$S:$S,$G1031)</f>
        <v>0</v>
      </c>
      <c r="BN1031" s="99">
        <f>SUMIFS(通讯通路门店!$AG:$AG,通讯通路门店!$S:$S,$G1031)</f>
        <v>0</v>
      </c>
      <c r="BO1031" s="99">
        <f>SUMIFS(通讯通路门店!$AH:$AH,通讯通路门店!$S:$S,$G1031)</f>
        <v>0</v>
      </c>
      <c r="BP1031" s="99">
        <f>SUMIFS(通讯通路门店!$AI:$AI,通讯通路门店!$S:$S,$G1031)</f>
        <v>0</v>
      </c>
      <c r="BQ1031" s="83"/>
    </row>
    <row r="1032" spans="1:69">
      <c r="A1032" s="99" t="str">
        <f>IFERROR(_xlfn.XLOOKUP($G1032,通讯通路门店!$S$4:$S$993931,通讯通路门店!$A$4:$A$993931,0,0),"")</f>
        <v>海南省</v>
      </c>
      <c r="B1032" s="99" t="str">
        <f>IFERROR(_xlfn.XLOOKUP($G1032,通讯通路门店!$S$4:$S$993931,通讯通路门店!$B$4:$B$993931,0,0),"")</f>
        <v>东方市</v>
      </c>
      <c r="C1032" s="99" t="str">
        <f>IFERROR(_xlfn.XLOOKUP($G1032,通讯通路门店!$S$4:$S$993931,通讯通路门店!$C$4:$C$993931,0,0),"")</f>
        <v>东方市</v>
      </c>
      <c r="D1032" s="99" t="str">
        <f>IFERROR(_xlfn.XLOOKUP($G1032,通讯通路门店!$S$4:$S$993931,通讯通路门店!$D$4:$D$993931,0,0),"")</f>
        <v>八所镇</v>
      </c>
      <c r="E1032" s="83"/>
      <c r="F1032" s="83"/>
      <c r="G1032" s="101"/>
      <c r="H1032" s="102">
        <f>IFERROR(_xlfn.XLOOKUP($G1032,通讯通路门店!$S$4:$S$993931,通讯通路门店!$R$4:$R$993931,0,0),"")</f>
        <v>0</v>
      </c>
      <c r="I1032" s="83"/>
      <c r="J1032" s="83"/>
      <c r="K1032" s="83"/>
      <c r="L1032" s="83"/>
      <c r="M1032" s="83"/>
      <c r="N1032" s="83"/>
      <c r="O1032" s="83"/>
      <c r="P1032" s="83"/>
      <c r="Q1032" s="83"/>
      <c r="R1032" s="83"/>
      <c r="S1032" s="83"/>
      <c r="T1032" s="83"/>
      <c r="U1032" s="99">
        <f>COUNTIF(通讯通路门店!$S:$S,$G1032)</f>
        <v>0</v>
      </c>
      <c r="V1032" s="99">
        <f>COUNTIFS(通讯通路门店!$S:$S,$G1032,通讯通路门店!$J:$J,"综合卖场")</f>
        <v>0</v>
      </c>
      <c r="W1032" s="99">
        <f>SUMIFS(通讯通路门店!$AJ:$AJ,通讯通路门店!$S:$S,通讯客户沙盘!$G1032)</f>
        <v>0</v>
      </c>
      <c r="X1032" s="99">
        <f t="shared" si="80"/>
        <v>0</v>
      </c>
      <c r="Y1032" s="99">
        <f>COUNTIFS(通讯通路门店!$S:$S,$G1032,通讯通路门店!$J:$J,"荣耀体验店")+COUNTIFS(通讯通路门店!$S:$S,$G1032,通讯通路门店!$J:$J,"荣耀授权专卖店")</f>
        <v>0</v>
      </c>
      <c r="Z1032" s="99">
        <f>COUNTIFS(通讯通路门店!$S:$S,$G1032,通讯通路门店!$J:$J,"VIVO体验店")</f>
        <v>0</v>
      </c>
      <c r="AA1032" s="99">
        <f>COUNTIFS(通讯通路门店!$S:$S,$G1032,通讯通路门店!$J:$J,"OPPO体验店")</f>
        <v>0</v>
      </c>
      <c r="AB1032" s="99">
        <f>COUNTIFS(通讯通路门店!$S:$S,$G1032,通讯通路门店!$J:$J,"华为授权体验店")+COUNTIFS(通讯通路门店!$S:$S,$G1032,通讯通路门店!$J:$J,"华为堡垒店")</f>
        <v>0</v>
      </c>
      <c r="AC1032" s="99">
        <f>COUNTIFS(通讯通路门店!$S:$S,$G1032,通讯通路门店!$J:$J,"小米体验店")</f>
        <v>0</v>
      </c>
      <c r="AD1032" s="99">
        <f>COUNTIFS(通讯通路门店!$S:$S,$G1032,通讯通路门店!$J:$J,"苹果体验店")</f>
        <v>0</v>
      </c>
      <c r="AE1032" s="99">
        <f>COUNTIFS(通讯通路门店!$S:$S,$G1032,通讯通路门店!$J:$J,"其他品牌专卖店")</f>
        <v>0</v>
      </c>
      <c r="AF1032" s="99">
        <f>SUMIFS(通讯通路门店!$BI:$BI,通讯通路门店!$S:$S,$G1032)</f>
        <v>0</v>
      </c>
      <c r="AG1032" s="99">
        <f>SUMIFS(通讯通路门店!$BH:$BH,通讯通路门店!$S:$S,$G1032)</f>
        <v>0</v>
      </c>
      <c r="AH1032" s="99">
        <f t="shared" si="81"/>
        <v>0</v>
      </c>
      <c r="AI1032" s="99">
        <f>SUMIFS(通讯通路门店!$BB:$BB,通讯通路门店!$S:$S,$G1032)</f>
        <v>0</v>
      </c>
      <c r="AJ1032" s="99">
        <f>SUMIFS(通讯通路门店!$BE:$BE,通讯通路门店!$S:$S,$G1032)</f>
        <v>0</v>
      </c>
      <c r="AK1032" s="99">
        <f>SUMIFS(通讯通路门店!$BG:$BG,通讯通路门店!$S:$S,$G1032)</f>
        <v>0</v>
      </c>
      <c r="AL1032" s="99">
        <f>SUMIFS(通讯通路门店!$BC:$BC,通讯通路门店!$S:$S,$G1032)</f>
        <v>0</v>
      </c>
      <c r="AM1032" s="99">
        <f>SUMIFS(通讯通路门店!$BD:$BD,通讯通路门店!$S:$S,$G1032)</f>
        <v>0</v>
      </c>
      <c r="AN1032" s="99">
        <f>SUMIFS(通讯通路门店!$BF:$BF,通讯通路门店!$S:$S,$G1032)</f>
        <v>0</v>
      </c>
      <c r="AO1032" s="99">
        <f t="shared" si="82"/>
        <v>0</v>
      </c>
      <c r="AP1032" s="99">
        <f>SUMIFS(通讯通路门店!$K:$K,通讯通路门店!$S:$S,$G1032)</f>
        <v>0</v>
      </c>
      <c r="AQ1032" s="83"/>
      <c r="AR1032" s="99">
        <f>SUMIFS(通讯通路门店!$T:$T,通讯通路门店!$S:$S,$G1032)</f>
        <v>0</v>
      </c>
      <c r="AS1032" s="99">
        <f>SUMIFS(通讯通路门店!$U:$U,通讯通路门店!$S:$S,$G1032)</f>
        <v>0</v>
      </c>
      <c r="AT1032" s="99">
        <f>SUMIFS(通讯通路门店!$V:$V,通讯通路门店!$S:$S,$G1032)</f>
        <v>0</v>
      </c>
      <c r="AU1032" s="99">
        <f>SUMIFS(通讯通路门店!$W:$W,通讯通路门店!$S:$S,$G1032)</f>
        <v>0</v>
      </c>
      <c r="AV1032" s="99">
        <f>SUMIFS(通讯通路门店!$Z:$Z,通讯通路门店!$S:$S,$G1032)</f>
        <v>0</v>
      </c>
      <c r="AW1032" s="99">
        <f>SUMIFS(通讯通路门店!$AB:$AB,通讯通路门店!$S:$S,$G1032)</f>
        <v>0</v>
      </c>
      <c r="AX1032" s="99">
        <f>SUMIFS(通讯通路门店!$X:$X,通讯通路门店!$S:$S,$G1032)</f>
        <v>0</v>
      </c>
      <c r="AY1032" s="99">
        <f>SUMIFS(通讯通路门店!$Y:$Y,通讯通路门店!$S:$S,$G1032)</f>
        <v>0</v>
      </c>
      <c r="AZ1032" s="99">
        <f>SUMIFS(通讯通路门店!$AA:$AA,通讯通路门店!$S:$S,$G1032)</f>
        <v>0</v>
      </c>
      <c r="BA1032" s="99">
        <f t="shared" si="83"/>
        <v>0</v>
      </c>
      <c r="BB1032" s="99">
        <f t="shared" si="84"/>
        <v>0</v>
      </c>
      <c r="BC1032" s="99">
        <f>SUMIFS(通讯通路门店!$W:$W,通讯通路门店!$S:$S,$G1032,通讯通路门店!$J:$J,"荣耀体验店")+SUMIFS(通讯通路门店!$W:$W,通讯通路门店!$S:$S,$G1032,通讯通路门店!$J:$J,"荣耀授权专卖店")</f>
        <v>0</v>
      </c>
      <c r="BD1032" s="99">
        <f>SUMIFS(通讯通路门店!$Z:$Z,通讯通路门店!$S:$S,$G1032,通讯通路门店!$J:$J,"VIVO体验店")</f>
        <v>0</v>
      </c>
      <c r="BE1032" s="99">
        <f>SUMIFS(通讯通路门店!$AB:$AB,通讯通路门店!$S:$S,$G1032,通讯通路门店!$J:$J,"OPPO体验店")</f>
        <v>0</v>
      </c>
      <c r="BF1032" s="99">
        <f>SUMIFS(通讯通路门店!$X:$X,通讯通路门店!$S:$S,$G1032,通讯通路门店!$J:$J,"华为授权体验店")+SUMIFS(通讯通路门店!$AA:$AA,通讯通路门店!$S:$S,$G1032,通讯通路门店!$J:$J,"华为堡垒店")</f>
        <v>0</v>
      </c>
      <c r="BG1032" s="99">
        <f>SUMIFS(通讯通路门店!$Y:$Y,通讯通路门店!$S:$S,$G1032,通讯通路门店!$J:$J,"小米体验店")</f>
        <v>0</v>
      </c>
      <c r="BH1032" s="99">
        <f>SUMIFS(通讯通路门店!$AA:$AA,通讯通路门店!$S:$S,$G1032,通讯通路门店!$J:$J,"苹果体验店")</f>
        <v>0</v>
      </c>
      <c r="BI1032" s="99">
        <f>SUMIFS(通讯通路门店!$K:$K,通讯通路门店!$S:$S,$G1032,通讯通路门店!$J:$J,"其他品牌专卖店")</f>
        <v>0</v>
      </c>
      <c r="BJ1032" s="99">
        <f>SUMIFS(通讯通路门店!$AC:$AC,通讯通路门店!$S:$S,$G1032)</f>
        <v>0</v>
      </c>
      <c r="BK1032" s="99">
        <f>SUMIFS(通讯通路门店!$AD:$AD,通讯通路门店!$S:$S,$G1032)</f>
        <v>0</v>
      </c>
      <c r="BL1032" s="99">
        <f>SUMIFS(通讯通路门店!$AE:$AE,通讯通路门店!$S:$S,$G1032)</f>
        <v>0</v>
      </c>
      <c r="BM1032" s="99">
        <f>SUMIFS(通讯通路门店!$AF:$AF,通讯通路门店!$S:$S,$G1032)</f>
        <v>0</v>
      </c>
      <c r="BN1032" s="99">
        <f>SUMIFS(通讯通路门店!$AG:$AG,通讯通路门店!$S:$S,$G1032)</f>
        <v>0</v>
      </c>
      <c r="BO1032" s="99">
        <f>SUMIFS(通讯通路门店!$AH:$AH,通讯通路门店!$S:$S,$G1032)</f>
        <v>0</v>
      </c>
      <c r="BP1032" s="99">
        <f>SUMIFS(通讯通路门店!$AI:$AI,通讯通路门店!$S:$S,$G1032)</f>
        <v>0</v>
      </c>
      <c r="BQ1032" s="83"/>
    </row>
    <row r="1033" spans="1:69">
      <c r="A1033" s="99" t="str">
        <f>IFERROR(_xlfn.XLOOKUP($G1033,通讯通路门店!$S$4:$S$993931,通讯通路门店!$A$4:$A$993931,0,0),"")</f>
        <v>海南省</v>
      </c>
      <c r="B1033" s="99" t="str">
        <f>IFERROR(_xlfn.XLOOKUP($G1033,通讯通路门店!$S$4:$S$993931,通讯通路门店!$B$4:$B$993931,0,0),"")</f>
        <v>东方市</v>
      </c>
      <c r="C1033" s="99" t="str">
        <f>IFERROR(_xlfn.XLOOKUP($G1033,通讯通路门店!$S$4:$S$993931,通讯通路门店!$C$4:$C$993931,0,0),"")</f>
        <v>东方市</v>
      </c>
      <c r="D1033" s="99" t="str">
        <f>IFERROR(_xlfn.XLOOKUP($G1033,通讯通路门店!$S$4:$S$993931,通讯通路门店!$D$4:$D$993931,0,0),"")</f>
        <v>八所镇</v>
      </c>
      <c r="E1033" s="83"/>
      <c r="F1033" s="83"/>
      <c r="G1033" s="101"/>
      <c r="H1033" s="102">
        <f>IFERROR(_xlfn.XLOOKUP($G1033,通讯通路门店!$S$4:$S$993931,通讯通路门店!$R$4:$R$993931,0,0),"")</f>
        <v>0</v>
      </c>
      <c r="I1033" s="83"/>
      <c r="J1033" s="83"/>
      <c r="K1033" s="83"/>
      <c r="L1033" s="83"/>
      <c r="M1033" s="83"/>
      <c r="N1033" s="83"/>
      <c r="O1033" s="83"/>
      <c r="P1033" s="83"/>
      <c r="Q1033" s="83"/>
      <c r="R1033" s="83"/>
      <c r="S1033" s="83"/>
      <c r="T1033" s="83"/>
      <c r="U1033" s="99">
        <f>COUNTIF(通讯通路门店!$S:$S,$G1033)</f>
        <v>0</v>
      </c>
      <c r="V1033" s="99">
        <f>COUNTIFS(通讯通路门店!$S:$S,$G1033,通讯通路门店!$J:$J,"综合卖场")</f>
        <v>0</v>
      </c>
      <c r="W1033" s="99">
        <f>SUMIFS(通讯通路门店!$AJ:$AJ,通讯通路门店!$S:$S,通讯客户沙盘!$G1033)</f>
        <v>0</v>
      </c>
      <c r="X1033" s="99">
        <f t="shared" si="80"/>
        <v>0</v>
      </c>
      <c r="Y1033" s="99">
        <f>COUNTIFS(通讯通路门店!$S:$S,$G1033,通讯通路门店!$J:$J,"荣耀体验店")+COUNTIFS(通讯通路门店!$S:$S,$G1033,通讯通路门店!$J:$J,"荣耀授权专卖店")</f>
        <v>0</v>
      </c>
      <c r="Z1033" s="99">
        <f>COUNTIFS(通讯通路门店!$S:$S,$G1033,通讯通路门店!$J:$J,"VIVO体验店")</f>
        <v>0</v>
      </c>
      <c r="AA1033" s="99">
        <f>COUNTIFS(通讯通路门店!$S:$S,$G1033,通讯通路门店!$J:$J,"OPPO体验店")</f>
        <v>0</v>
      </c>
      <c r="AB1033" s="99">
        <f>COUNTIFS(通讯通路门店!$S:$S,$G1033,通讯通路门店!$J:$J,"华为授权体验店")+COUNTIFS(通讯通路门店!$S:$S,$G1033,通讯通路门店!$J:$J,"华为堡垒店")</f>
        <v>0</v>
      </c>
      <c r="AC1033" s="99">
        <f>COUNTIFS(通讯通路门店!$S:$S,$G1033,通讯通路门店!$J:$J,"小米体验店")</f>
        <v>0</v>
      </c>
      <c r="AD1033" s="99">
        <f>COUNTIFS(通讯通路门店!$S:$S,$G1033,通讯通路门店!$J:$J,"苹果体验店")</f>
        <v>0</v>
      </c>
      <c r="AE1033" s="99">
        <f>COUNTIFS(通讯通路门店!$S:$S,$G1033,通讯通路门店!$J:$J,"其他品牌专卖店")</f>
        <v>0</v>
      </c>
      <c r="AF1033" s="99">
        <f>SUMIFS(通讯通路门店!$BI:$BI,通讯通路门店!$S:$S,$G1033)</f>
        <v>0</v>
      </c>
      <c r="AG1033" s="99">
        <f>SUMIFS(通讯通路门店!$BH:$BH,通讯通路门店!$S:$S,$G1033)</f>
        <v>0</v>
      </c>
      <c r="AH1033" s="99">
        <f t="shared" si="81"/>
        <v>0</v>
      </c>
      <c r="AI1033" s="99">
        <f>SUMIFS(通讯通路门店!$BB:$BB,通讯通路门店!$S:$S,$G1033)</f>
        <v>0</v>
      </c>
      <c r="AJ1033" s="99">
        <f>SUMIFS(通讯通路门店!$BE:$BE,通讯通路门店!$S:$S,$G1033)</f>
        <v>0</v>
      </c>
      <c r="AK1033" s="99">
        <f>SUMIFS(通讯通路门店!$BG:$BG,通讯通路门店!$S:$S,$G1033)</f>
        <v>0</v>
      </c>
      <c r="AL1033" s="99">
        <f>SUMIFS(通讯通路门店!$BC:$BC,通讯通路门店!$S:$S,$G1033)</f>
        <v>0</v>
      </c>
      <c r="AM1033" s="99">
        <f>SUMIFS(通讯通路门店!$BD:$BD,通讯通路门店!$S:$S,$G1033)</f>
        <v>0</v>
      </c>
      <c r="AN1033" s="99">
        <f>SUMIFS(通讯通路门店!$BF:$BF,通讯通路门店!$S:$S,$G1033)</f>
        <v>0</v>
      </c>
      <c r="AO1033" s="99">
        <f t="shared" si="82"/>
        <v>0</v>
      </c>
      <c r="AP1033" s="99">
        <f>SUMIFS(通讯通路门店!$K:$K,通讯通路门店!$S:$S,$G1033)</f>
        <v>0</v>
      </c>
      <c r="AQ1033" s="83"/>
      <c r="AR1033" s="99">
        <f>SUMIFS(通讯通路门店!$T:$T,通讯通路门店!$S:$S,$G1033)</f>
        <v>0</v>
      </c>
      <c r="AS1033" s="99">
        <f>SUMIFS(通讯通路门店!$U:$U,通讯通路门店!$S:$S,$G1033)</f>
        <v>0</v>
      </c>
      <c r="AT1033" s="99">
        <f>SUMIFS(通讯通路门店!$V:$V,通讯通路门店!$S:$S,$G1033)</f>
        <v>0</v>
      </c>
      <c r="AU1033" s="99">
        <f>SUMIFS(通讯通路门店!$W:$W,通讯通路门店!$S:$S,$G1033)</f>
        <v>0</v>
      </c>
      <c r="AV1033" s="99">
        <f>SUMIFS(通讯通路门店!$Z:$Z,通讯通路门店!$S:$S,$G1033)</f>
        <v>0</v>
      </c>
      <c r="AW1033" s="99">
        <f>SUMIFS(通讯通路门店!$AB:$AB,通讯通路门店!$S:$S,$G1033)</f>
        <v>0</v>
      </c>
      <c r="AX1033" s="99">
        <f>SUMIFS(通讯通路门店!$X:$X,通讯通路门店!$S:$S,$G1033)</f>
        <v>0</v>
      </c>
      <c r="AY1033" s="99">
        <f>SUMIFS(通讯通路门店!$Y:$Y,通讯通路门店!$S:$S,$G1033)</f>
        <v>0</v>
      </c>
      <c r="AZ1033" s="99">
        <f>SUMIFS(通讯通路门店!$AA:$AA,通讯通路门店!$S:$S,$G1033)</f>
        <v>0</v>
      </c>
      <c r="BA1033" s="99">
        <f t="shared" si="83"/>
        <v>0</v>
      </c>
      <c r="BB1033" s="99">
        <f t="shared" si="84"/>
        <v>0</v>
      </c>
      <c r="BC1033" s="99">
        <f>SUMIFS(通讯通路门店!$W:$W,通讯通路门店!$S:$S,$G1033,通讯通路门店!$J:$J,"荣耀体验店")+SUMIFS(通讯通路门店!$W:$W,通讯通路门店!$S:$S,$G1033,通讯通路门店!$J:$J,"荣耀授权专卖店")</f>
        <v>0</v>
      </c>
      <c r="BD1033" s="99">
        <f>SUMIFS(通讯通路门店!$Z:$Z,通讯通路门店!$S:$S,$G1033,通讯通路门店!$J:$J,"VIVO体验店")</f>
        <v>0</v>
      </c>
      <c r="BE1033" s="99">
        <f>SUMIFS(通讯通路门店!$AB:$AB,通讯通路门店!$S:$S,$G1033,通讯通路门店!$J:$J,"OPPO体验店")</f>
        <v>0</v>
      </c>
      <c r="BF1033" s="99">
        <f>SUMIFS(通讯通路门店!$X:$X,通讯通路门店!$S:$S,$G1033,通讯通路门店!$J:$J,"华为授权体验店")+SUMIFS(通讯通路门店!$AA:$AA,通讯通路门店!$S:$S,$G1033,通讯通路门店!$J:$J,"华为堡垒店")</f>
        <v>0</v>
      </c>
      <c r="BG1033" s="99">
        <f>SUMIFS(通讯通路门店!$Y:$Y,通讯通路门店!$S:$S,$G1033,通讯通路门店!$J:$J,"小米体验店")</f>
        <v>0</v>
      </c>
      <c r="BH1033" s="99">
        <f>SUMIFS(通讯通路门店!$AA:$AA,通讯通路门店!$S:$S,$G1033,通讯通路门店!$J:$J,"苹果体验店")</f>
        <v>0</v>
      </c>
      <c r="BI1033" s="99">
        <f>SUMIFS(通讯通路门店!$K:$K,通讯通路门店!$S:$S,$G1033,通讯通路门店!$J:$J,"其他品牌专卖店")</f>
        <v>0</v>
      </c>
      <c r="BJ1033" s="99">
        <f>SUMIFS(通讯通路门店!$AC:$AC,通讯通路门店!$S:$S,$G1033)</f>
        <v>0</v>
      </c>
      <c r="BK1033" s="99">
        <f>SUMIFS(通讯通路门店!$AD:$AD,通讯通路门店!$S:$S,$G1033)</f>
        <v>0</v>
      </c>
      <c r="BL1033" s="99">
        <f>SUMIFS(通讯通路门店!$AE:$AE,通讯通路门店!$S:$S,$G1033)</f>
        <v>0</v>
      </c>
      <c r="BM1033" s="99">
        <f>SUMIFS(通讯通路门店!$AF:$AF,通讯通路门店!$S:$S,$G1033)</f>
        <v>0</v>
      </c>
      <c r="BN1033" s="99">
        <f>SUMIFS(通讯通路门店!$AG:$AG,通讯通路门店!$S:$S,$G1033)</f>
        <v>0</v>
      </c>
      <c r="BO1033" s="99">
        <f>SUMIFS(通讯通路门店!$AH:$AH,通讯通路门店!$S:$S,$G1033)</f>
        <v>0</v>
      </c>
      <c r="BP1033" s="99">
        <f>SUMIFS(通讯通路门店!$AI:$AI,通讯通路门店!$S:$S,$G1033)</f>
        <v>0</v>
      </c>
      <c r="BQ1033" s="83"/>
    </row>
    <row r="1034" spans="1:69">
      <c r="A1034" s="99" t="str">
        <f>IFERROR(_xlfn.XLOOKUP($G1034,通讯通路门店!$S$4:$S$993931,通讯通路门店!$A$4:$A$993931,0,0),"")</f>
        <v>海南省</v>
      </c>
      <c r="B1034" s="99" t="str">
        <f>IFERROR(_xlfn.XLOOKUP($G1034,通讯通路门店!$S$4:$S$993931,通讯通路门店!$B$4:$B$993931,0,0),"")</f>
        <v>东方市</v>
      </c>
      <c r="C1034" s="99" t="str">
        <f>IFERROR(_xlfn.XLOOKUP($G1034,通讯通路门店!$S$4:$S$993931,通讯通路门店!$C$4:$C$993931,0,0),"")</f>
        <v>东方市</v>
      </c>
      <c r="D1034" s="99" t="str">
        <f>IFERROR(_xlfn.XLOOKUP($G1034,通讯通路门店!$S$4:$S$993931,通讯通路门店!$D$4:$D$993931,0,0),"")</f>
        <v>八所镇</v>
      </c>
      <c r="E1034" s="83"/>
      <c r="F1034" s="83"/>
      <c r="G1034" s="101"/>
      <c r="H1034" s="102">
        <f>IFERROR(_xlfn.XLOOKUP($G1034,通讯通路门店!$S$4:$S$993931,通讯通路门店!$R$4:$R$993931,0,0),"")</f>
        <v>0</v>
      </c>
      <c r="I1034" s="83"/>
      <c r="J1034" s="83"/>
      <c r="K1034" s="83"/>
      <c r="L1034" s="83"/>
      <c r="M1034" s="83"/>
      <c r="N1034" s="83"/>
      <c r="O1034" s="83"/>
      <c r="P1034" s="83"/>
      <c r="Q1034" s="83"/>
      <c r="R1034" s="83"/>
      <c r="S1034" s="83"/>
      <c r="T1034" s="83"/>
      <c r="U1034" s="99">
        <f>COUNTIF(通讯通路门店!$S:$S,$G1034)</f>
        <v>0</v>
      </c>
      <c r="V1034" s="99">
        <f>COUNTIFS(通讯通路门店!$S:$S,$G1034,通讯通路门店!$J:$J,"综合卖场")</f>
        <v>0</v>
      </c>
      <c r="W1034" s="99">
        <f>SUMIFS(通讯通路门店!$AJ:$AJ,通讯通路门店!$S:$S,通讯客户沙盘!$G1034)</f>
        <v>0</v>
      </c>
      <c r="X1034" s="99">
        <f t="shared" si="80"/>
        <v>0</v>
      </c>
      <c r="Y1034" s="99">
        <f>COUNTIFS(通讯通路门店!$S:$S,$G1034,通讯通路门店!$J:$J,"荣耀体验店")+COUNTIFS(通讯通路门店!$S:$S,$G1034,通讯通路门店!$J:$J,"荣耀授权专卖店")</f>
        <v>0</v>
      </c>
      <c r="Z1034" s="99">
        <f>COUNTIFS(通讯通路门店!$S:$S,$G1034,通讯通路门店!$J:$J,"VIVO体验店")</f>
        <v>0</v>
      </c>
      <c r="AA1034" s="99">
        <f>COUNTIFS(通讯通路门店!$S:$S,$G1034,通讯通路门店!$J:$J,"OPPO体验店")</f>
        <v>0</v>
      </c>
      <c r="AB1034" s="99">
        <f>COUNTIFS(通讯通路门店!$S:$S,$G1034,通讯通路门店!$J:$J,"华为授权体验店")+COUNTIFS(通讯通路门店!$S:$S,$G1034,通讯通路门店!$J:$J,"华为堡垒店")</f>
        <v>0</v>
      </c>
      <c r="AC1034" s="99">
        <f>COUNTIFS(通讯通路门店!$S:$S,$G1034,通讯通路门店!$J:$J,"小米体验店")</f>
        <v>0</v>
      </c>
      <c r="AD1034" s="99">
        <f>COUNTIFS(通讯通路门店!$S:$S,$G1034,通讯通路门店!$J:$J,"苹果体验店")</f>
        <v>0</v>
      </c>
      <c r="AE1034" s="99">
        <f>COUNTIFS(通讯通路门店!$S:$S,$G1034,通讯通路门店!$J:$J,"其他品牌专卖店")</f>
        <v>0</v>
      </c>
      <c r="AF1034" s="99">
        <f>SUMIFS(通讯通路门店!$BI:$BI,通讯通路门店!$S:$S,$G1034)</f>
        <v>0</v>
      </c>
      <c r="AG1034" s="99">
        <f>SUMIFS(通讯通路门店!$BH:$BH,通讯通路门店!$S:$S,$G1034)</f>
        <v>0</v>
      </c>
      <c r="AH1034" s="99">
        <f t="shared" si="81"/>
        <v>0</v>
      </c>
      <c r="AI1034" s="99">
        <f>SUMIFS(通讯通路门店!$BB:$BB,通讯通路门店!$S:$S,$G1034)</f>
        <v>0</v>
      </c>
      <c r="AJ1034" s="99">
        <f>SUMIFS(通讯通路门店!$BE:$BE,通讯通路门店!$S:$S,$G1034)</f>
        <v>0</v>
      </c>
      <c r="AK1034" s="99">
        <f>SUMIFS(通讯通路门店!$BG:$BG,通讯通路门店!$S:$S,$G1034)</f>
        <v>0</v>
      </c>
      <c r="AL1034" s="99">
        <f>SUMIFS(通讯通路门店!$BC:$BC,通讯通路门店!$S:$S,$G1034)</f>
        <v>0</v>
      </c>
      <c r="AM1034" s="99">
        <f>SUMIFS(通讯通路门店!$BD:$BD,通讯通路门店!$S:$S,$G1034)</f>
        <v>0</v>
      </c>
      <c r="AN1034" s="99">
        <f>SUMIFS(通讯通路门店!$BF:$BF,通讯通路门店!$S:$S,$G1034)</f>
        <v>0</v>
      </c>
      <c r="AO1034" s="99">
        <f t="shared" si="82"/>
        <v>0</v>
      </c>
      <c r="AP1034" s="99">
        <f>SUMIFS(通讯通路门店!$K:$K,通讯通路门店!$S:$S,$G1034)</f>
        <v>0</v>
      </c>
      <c r="AQ1034" s="83"/>
      <c r="AR1034" s="99">
        <f>SUMIFS(通讯通路门店!$T:$T,通讯通路门店!$S:$S,$G1034)</f>
        <v>0</v>
      </c>
      <c r="AS1034" s="99">
        <f>SUMIFS(通讯通路门店!$U:$U,通讯通路门店!$S:$S,$G1034)</f>
        <v>0</v>
      </c>
      <c r="AT1034" s="99">
        <f>SUMIFS(通讯通路门店!$V:$V,通讯通路门店!$S:$S,$G1034)</f>
        <v>0</v>
      </c>
      <c r="AU1034" s="99">
        <f>SUMIFS(通讯通路门店!$W:$W,通讯通路门店!$S:$S,$G1034)</f>
        <v>0</v>
      </c>
      <c r="AV1034" s="99">
        <f>SUMIFS(通讯通路门店!$Z:$Z,通讯通路门店!$S:$S,$G1034)</f>
        <v>0</v>
      </c>
      <c r="AW1034" s="99">
        <f>SUMIFS(通讯通路门店!$AB:$AB,通讯通路门店!$S:$S,$G1034)</f>
        <v>0</v>
      </c>
      <c r="AX1034" s="99">
        <f>SUMIFS(通讯通路门店!$X:$X,通讯通路门店!$S:$S,$G1034)</f>
        <v>0</v>
      </c>
      <c r="AY1034" s="99">
        <f>SUMIFS(通讯通路门店!$Y:$Y,通讯通路门店!$S:$S,$G1034)</f>
        <v>0</v>
      </c>
      <c r="AZ1034" s="99">
        <f>SUMIFS(通讯通路门店!$AA:$AA,通讯通路门店!$S:$S,$G1034)</f>
        <v>0</v>
      </c>
      <c r="BA1034" s="99">
        <f t="shared" si="83"/>
        <v>0</v>
      </c>
      <c r="BB1034" s="99">
        <f t="shared" si="84"/>
        <v>0</v>
      </c>
      <c r="BC1034" s="99">
        <f>SUMIFS(通讯通路门店!$W:$W,通讯通路门店!$S:$S,$G1034,通讯通路门店!$J:$J,"荣耀体验店")+SUMIFS(通讯通路门店!$W:$W,通讯通路门店!$S:$S,$G1034,通讯通路门店!$J:$J,"荣耀授权专卖店")</f>
        <v>0</v>
      </c>
      <c r="BD1034" s="99">
        <f>SUMIFS(通讯通路门店!$Z:$Z,通讯通路门店!$S:$S,$G1034,通讯通路门店!$J:$J,"VIVO体验店")</f>
        <v>0</v>
      </c>
      <c r="BE1034" s="99">
        <f>SUMIFS(通讯通路门店!$AB:$AB,通讯通路门店!$S:$S,$G1034,通讯通路门店!$J:$J,"OPPO体验店")</f>
        <v>0</v>
      </c>
      <c r="BF1034" s="99">
        <f>SUMIFS(通讯通路门店!$X:$X,通讯通路门店!$S:$S,$G1034,通讯通路门店!$J:$J,"华为授权体验店")+SUMIFS(通讯通路门店!$AA:$AA,通讯通路门店!$S:$S,$G1034,通讯通路门店!$J:$J,"华为堡垒店")</f>
        <v>0</v>
      </c>
      <c r="BG1034" s="99">
        <f>SUMIFS(通讯通路门店!$Y:$Y,通讯通路门店!$S:$S,$G1034,通讯通路门店!$J:$J,"小米体验店")</f>
        <v>0</v>
      </c>
      <c r="BH1034" s="99">
        <f>SUMIFS(通讯通路门店!$AA:$AA,通讯通路门店!$S:$S,$G1034,通讯通路门店!$J:$J,"苹果体验店")</f>
        <v>0</v>
      </c>
      <c r="BI1034" s="99">
        <f>SUMIFS(通讯通路门店!$K:$K,通讯通路门店!$S:$S,$G1034,通讯通路门店!$J:$J,"其他品牌专卖店")</f>
        <v>0</v>
      </c>
      <c r="BJ1034" s="99">
        <f>SUMIFS(通讯通路门店!$AC:$AC,通讯通路门店!$S:$S,$G1034)</f>
        <v>0</v>
      </c>
      <c r="BK1034" s="99">
        <f>SUMIFS(通讯通路门店!$AD:$AD,通讯通路门店!$S:$S,$G1034)</f>
        <v>0</v>
      </c>
      <c r="BL1034" s="99">
        <f>SUMIFS(通讯通路门店!$AE:$AE,通讯通路门店!$S:$S,$G1034)</f>
        <v>0</v>
      </c>
      <c r="BM1034" s="99">
        <f>SUMIFS(通讯通路门店!$AF:$AF,通讯通路门店!$S:$S,$G1034)</f>
        <v>0</v>
      </c>
      <c r="BN1034" s="99">
        <f>SUMIFS(通讯通路门店!$AG:$AG,通讯通路门店!$S:$S,$G1034)</f>
        <v>0</v>
      </c>
      <c r="BO1034" s="99">
        <f>SUMIFS(通讯通路门店!$AH:$AH,通讯通路门店!$S:$S,$G1034)</f>
        <v>0</v>
      </c>
      <c r="BP1034" s="99">
        <f>SUMIFS(通讯通路门店!$AI:$AI,通讯通路门店!$S:$S,$G1034)</f>
        <v>0</v>
      </c>
      <c r="BQ1034" s="83"/>
    </row>
    <row r="1035" spans="1:69">
      <c r="A1035" s="99" t="str">
        <f>IFERROR(_xlfn.XLOOKUP($G1035,通讯通路门店!$S$4:$S$993931,通讯通路门店!$A$4:$A$993931,0,0),"")</f>
        <v>海南省</v>
      </c>
      <c r="B1035" s="99" t="str">
        <f>IFERROR(_xlfn.XLOOKUP($G1035,通讯通路门店!$S$4:$S$993931,通讯通路门店!$B$4:$B$993931,0,0),"")</f>
        <v>东方市</v>
      </c>
      <c r="C1035" s="99" t="str">
        <f>IFERROR(_xlfn.XLOOKUP($G1035,通讯通路门店!$S$4:$S$993931,通讯通路门店!$C$4:$C$993931,0,0),"")</f>
        <v>东方市</v>
      </c>
      <c r="D1035" s="99" t="str">
        <f>IFERROR(_xlfn.XLOOKUP($G1035,通讯通路门店!$S$4:$S$993931,通讯通路门店!$D$4:$D$993931,0,0),"")</f>
        <v>八所镇</v>
      </c>
      <c r="E1035" s="83"/>
      <c r="F1035" s="83"/>
      <c r="G1035" s="101"/>
      <c r="H1035" s="102">
        <f>IFERROR(_xlfn.XLOOKUP($G1035,通讯通路门店!$S$4:$S$993931,通讯通路门店!$R$4:$R$993931,0,0),"")</f>
        <v>0</v>
      </c>
      <c r="I1035" s="83"/>
      <c r="J1035" s="83"/>
      <c r="K1035" s="83"/>
      <c r="L1035" s="83"/>
      <c r="M1035" s="83"/>
      <c r="N1035" s="83"/>
      <c r="O1035" s="83"/>
      <c r="P1035" s="83"/>
      <c r="Q1035" s="83"/>
      <c r="R1035" s="83"/>
      <c r="S1035" s="83"/>
      <c r="T1035" s="83"/>
      <c r="U1035" s="99">
        <f>COUNTIF(通讯通路门店!$S:$S,$G1035)</f>
        <v>0</v>
      </c>
      <c r="V1035" s="99">
        <f>COUNTIFS(通讯通路门店!$S:$S,$G1035,通讯通路门店!$J:$J,"综合卖场")</f>
        <v>0</v>
      </c>
      <c r="W1035" s="99">
        <f>SUMIFS(通讯通路门店!$AJ:$AJ,通讯通路门店!$S:$S,通讯客户沙盘!$G1035)</f>
        <v>0</v>
      </c>
      <c r="X1035" s="99">
        <f t="shared" si="80"/>
        <v>0</v>
      </c>
      <c r="Y1035" s="99">
        <f>COUNTIFS(通讯通路门店!$S:$S,$G1035,通讯通路门店!$J:$J,"荣耀体验店")+COUNTIFS(通讯通路门店!$S:$S,$G1035,通讯通路门店!$J:$J,"荣耀授权专卖店")</f>
        <v>0</v>
      </c>
      <c r="Z1035" s="99">
        <f>COUNTIFS(通讯通路门店!$S:$S,$G1035,通讯通路门店!$J:$J,"VIVO体验店")</f>
        <v>0</v>
      </c>
      <c r="AA1035" s="99">
        <f>COUNTIFS(通讯通路门店!$S:$S,$G1035,通讯通路门店!$J:$J,"OPPO体验店")</f>
        <v>0</v>
      </c>
      <c r="AB1035" s="99">
        <f>COUNTIFS(通讯通路门店!$S:$S,$G1035,通讯通路门店!$J:$J,"华为授权体验店")+COUNTIFS(通讯通路门店!$S:$S,$G1035,通讯通路门店!$J:$J,"华为堡垒店")</f>
        <v>0</v>
      </c>
      <c r="AC1035" s="99">
        <f>COUNTIFS(通讯通路门店!$S:$S,$G1035,通讯通路门店!$J:$J,"小米体验店")</f>
        <v>0</v>
      </c>
      <c r="AD1035" s="99">
        <f>COUNTIFS(通讯通路门店!$S:$S,$G1035,通讯通路门店!$J:$J,"苹果体验店")</f>
        <v>0</v>
      </c>
      <c r="AE1035" s="99">
        <f>COUNTIFS(通讯通路门店!$S:$S,$G1035,通讯通路门店!$J:$J,"其他品牌专卖店")</f>
        <v>0</v>
      </c>
      <c r="AF1035" s="99">
        <f>SUMIFS(通讯通路门店!$BI:$BI,通讯通路门店!$S:$S,$G1035)</f>
        <v>0</v>
      </c>
      <c r="AG1035" s="99">
        <f>SUMIFS(通讯通路门店!$BH:$BH,通讯通路门店!$S:$S,$G1035)</f>
        <v>0</v>
      </c>
      <c r="AH1035" s="99">
        <f t="shared" si="81"/>
        <v>0</v>
      </c>
      <c r="AI1035" s="99">
        <f>SUMIFS(通讯通路门店!$BB:$BB,通讯通路门店!$S:$S,$G1035)</f>
        <v>0</v>
      </c>
      <c r="AJ1035" s="99">
        <f>SUMIFS(通讯通路门店!$BE:$BE,通讯通路门店!$S:$S,$G1035)</f>
        <v>0</v>
      </c>
      <c r="AK1035" s="99">
        <f>SUMIFS(通讯通路门店!$BG:$BG,通讯通路门店!$S:$S,$G1035)</f>
        <v>0</v>
      </c>
      <c r="AL1035" s="99">
        <f>SUMIFS(通讯通路门店!$BC:$BC,通讯通路门店!$S:$S,$G1035)</f>
        <v>0</v>
      </c>
      <c r="AM1035" s="99">
        <f>SUMIFS(通讯通路门店!$BD:$BD,通讯通路门店!$S:$S,$G1035)</f>
        <v>0</v>
      </c>
      <c r="AN1035" s="99">
        <f>SUMIFS(通讯通路门店!$BF:$BF,通讯通路门店!$S:$S,$G1035)</f>
        <v>0</v>
      </c>
      <c r="AO1035" s="99">
        <f t="shared" si="82"/>
        <v>0</v>
      </c>
      <c r="AP1035" s="99">
        <f>SUMIFS(通讯通路门店!$K:$K,通讯通路门店!$S:$S,$G1035)</f>
        <v>0</v>
      </c>
      <c r="AQ1035" s="83"/>
      <c r="AR1035" s="99">
        <f>SUMIFS(通讯通路门店!$T:$T,通讯通路门店!$S:$S,$G1035)</f>
        <v>0</v>
      </c>
      <c r="AS1035" s="99">
        <f>SUMIFS(通讯通路门店!$U:$U,通讯通路门店!$S:$S,$G1035)</f>
        <v>0</v>
      </c>
      <c r="AT1035" s="99">
        <f>SUMIFS(通讯通路门店!$V:$V,通讯通路门店!$S:$S,$G1035)</f>
        <v>0</v>
      </c>
      <c r="AU1035" s="99">
        <f>SUMIFS(通讯通路门店!$W:$W,通讯通路门店!$S:$S,$G1035)</f>
        <v>0</v>
      </c>
      <c r="AV1035" s="99">
        <f>SUMIFS(通讯通路门店!$Z:$Z,通讯通路门店!$S:$S,$G1035)</f>
        <v>0</v>
      </c>
      <c r="AW1035" s="99">
        <f>SUMIFS(通讯通路门店!$AB:$AB,通讯通路门店!$S:$S,$G1035)</f>
        <v>0</v>
      </c>
      <c r="AX1035" s="99">
        <f>SUMIFS(通讯通路门店!$X:$X,通讯通路门店!$S:$S,$G1035)</f>
        <v>0</v>
      </c>
      <c r="AY1035" s="99">
        <f>SUMIFS(通讯通路门店!$Y:$Y,通讯通路门店!$S:$S,$G1035)</f>
        <v>0</v>
      </c>
      <c r="AZ1035" s="99">
        <f>SUMIFS(通讯通路门店!$AA:$AA,通讯通路门店!$S:$S,$G1035)</f>
        <v>0</v>
      </c>
      <c r="BA1035" s="99">
        <f t="shared" si="83"/>
        <v>0</v>
      </c>
      <c r="BB1035" s="99">
        <f t="shared" si="84"/>
        <v>0</v>
      </c>
      <c r="BC1035" s="99">
        <f>SUMIFS(通讯通路门店!$W:$W,通讯通路门店!$S:$S,$G1035,通讯通路门店!$J:$J,"荣耀体验店")+SUMIFS(通讯通路门店!$W:$W,通讯通路门店!$S:$S,$G1035,通讯通路门店!$J:$J,"荣耀授权专卖店")</f>
        <v>0</v>
      </c>
      <c r="BD1035" s="99">
        <f>SUMIFS(通讯通路门店!$Z:$Z,通讯通路门店!$S:$S,$G1035,通讯通路门店!$J:$J,"VIVO体验店")</f>
        <v>0</v>
      </c>
      <c r="BE1035" s="99">
        <f>SUMIFS(通讯通路门店!$AB:$AB,通讯通路门店!$S:$S,$G1035,通讯通路门店!$J:$J,"OPPO体验店")</f>
        <v>0</v>
      </c>
      <c r="BF1035" s="99">
        <f>SUMIFS(通讯通路门店!$X:$X,通讯通路门店!$S:$S,$G1035,通讯通路门店!$J:$J,"华为授权体验店")+SUMIFS(通讯通路门店!$AA:$AA,通讯通路门店!$S:$S,$G1035,通讯通路门店!$J:$J,"华为堡垒店")</f>
        <v>0</v>
      </c>
      <c r="BG1035" s="99">
        <f>SUMIFS(通讯通路门店!$Y:$Y,通讯通路门店!$S:$S,$G1035,通讯通路门店!$J:$J,"小米体验店")</f>
        <v>0</v>
      </c>
      <c r="BH1035" s="99">
        <f>SUMIFS(通讯通路门店!$AA:$AA,通讯通路门店!$S:$S,$G1035,通讯通路门店!$J:$J,"苹果体验店")</f>
        <v>0</v>
      </c>
      <c r="BI1035" s="99">
        <f>SUMIFS(通讯通路门店!$K:$K,通讯通路门店!$S:$S,$G1035,通讯通路门店!$J:$J,"其他品牌专卖店")</f>
        <v>0</v>
      </c>
      <c r="BJ1035" s="99">
        <f>SUMIFS(通讯通路门店!$AC:$AC,通讯通路门店!$S:$S,$G1035)</f>
        <v>0</v>
      </c>
      <c r="BK1035" s="99">
        <f>SUMIFS(通讯通路门店!$AD:$AD,通讯通路门店!$S:$S,$G1035)</f>
        <v>0</v>
      </c>
      <c r="BL1035" s="99">
        <f>SUMIFS(通讯通路门店!$AE:$AE,通讯通路门店!$S:$S,$G1035)</f>
        <v>0</v>
      </c>
      <c r="BM1035" s="99">
        <f>SUMIFS(通讯通路门店!$AF:$AF,通讯通路门店!$S:$S,$G1035)</f>
        <v>0</v>
      </c>
      <c r="BN1035" s="99">
        <f>SUMIFS(通讯通路门店!$AG:$AG,通讯通路门店!$S:$S,$G1035)</f>
        <v>0</v>
      </c>
      <c r="BO1035" s="99">
        <f>SUMIFS(通讯通路门店!$AH:$AH,通讯通路门店!$S:$S,$G1035)</f>
        <v>0</v>
      </c>
      <c r="BP1035" s="99">
        <f>SUMIFS(通讯通路门店!$AI:$AI,通讯通路门店!$S:$S,$G1035)</f>
        <v>0</v>
      </c>
      <c r="BQ1035" s="83"/>
    </row>
    <row r="1036" spans="1:69">
      <c r="A1036" s="99" t="str">
        <f>IFERROR(_xlfn.XLOOKUP($G1036,通讯通路门店!$S$4:$S$993931,通讯通路门店!$A$4:$A$993931,0,0),"")</f>
        <v>海南省</v>
      </c>
      <c r="B1036" s="99" t="str">
        <f>IFERROR(_xlfn.XLOOKUP($G1036,通讯通路门店!$S$4:$S$993931,通讯通路门店!$B$4:$B$993931,0,0),"")</f>
        <v>东方市</v>
      </c>
      <c r="C1036" s="99" t="str">
        <f>IFERROR(_xlfn.XLOOKUP($G1036,通讯通路门店!$S$4:$S$993931,通讯通路门店!$C$4:$C$993931,0,0),"")</f>
        <v>东方市</v>
      </c>
      <c r="D1036" s="99" t="str">
        <f>IFERROR(_xlfn.XLOOKUP($G1036,通讯通路门店!$S$4:$S$993931,通讯通路门店!$D$4:$D$993931,0,0),"")</f>
        <v>八所镇</v>
      </c>
      <c r="E1036" s="83"/>
      <c r="F1036" s="83"/>
      <c r="G1036" s="101"/>
      <c r="H1036" s="102">
        <f>IFERROR(_xlfn.XLOOKUP($G1036,通讯通路门店!$S$4:$S$993931,通讯通路门店!$R$4:$R$993931,0,0),"")</f>
        <v>0</v>
      </c>
      <c r="I1036" s="83"/>
      <c r="J1036" s="83"/>
      <c r="K1036" s="83"/>
      <c r="L1036" s="83"/>
      <c r="M1036" s="83"/>
      <c r="N1036" s="83"/>
      <c r="O1036" s="83"/>
      <c r="P1036" s="83"/>
      <c r="Q1036" s="83"/>
      <c r="R1036" s="83"/>
      <c r="S1036" s="83"/>
      <c r="T1036" s="83"/>
      <c r="U1036" s="99">
        <f>COUNTIF(通讯通路门店!$S:$S,$G1036)</f>
        <v>0</v>
      </c>
      <c r="V1036" s="99">
        <f>COUNTIFS(通讯通路门店!$S:$S,$G1036,通讯通路门店!$J:$J,"综合卖场")</f>
        <v>0</v>
      </c>
      <c r="W1036" s="99">
        <f>SUMIFS(通讯通路门店!$AJ:$AJ,通讯通路门店!$S:$S,通讯客户沙盘!$G1036)</f>
        <v>0</v>
      </c>
      <c r="X1036" s="99">
        <f t="shared" si="80"/>
        <v>0</v>
      </c>
      <c r="Y1036" s="99">
        <f>COUNTIFS(通讯通路门店!$S:$S,$G1036,通讯通路门店!$J:$J,"荣耀体验店")+COUNTIFS(通讯通路门店!$S:$S,$G1036,通讯通路门店!$J:$J,"荣耀授权专卖店")</f>
        <v>0</v>
      </c>
      <c r="Z1036" s="99">
        <f>COUNTIFS(通讯通路门店!$S:$S,$G1036,通讯通路门店!$J:$J,"VIVO体验店")</f>
        <v>0</v>
      </c>
      <c r="AA1036" s="99">
        <f>COUNTIFS(通讯通路门店!$S:$S,$G1036,通讯通路门店!$J:$J,"OPPO体验店")</f>
        <v>0</v>
      </c>
      <c r="AB1036" s="99">
        <f>COUNTIFS(通讯通路门店!$S:$S,$G1036,通讯通路门店!$J:$J,"华为授权体验店")+COUNTIFS(通讯通路门店!$S:$S,$G1036,通讯通路门店!$J:$J,"华为堡垒店")</f>
        <v>0</v>
      </c>
      <c r="AC1036" s="99">
        <f>COUNTIFS(通讯通路门店!$S:$S,$G1036,通讯通路门店!$J:$J,"小米体验店")</f>
        <v>0</v>
      </c>
      <c r="AD1036" s="99">
        <f>COUNTIFS(通讯通路门店!$S:$S,$G1036,通讯通路门店!$J:$J,"苹果体验店")</f>
        <v>0</v>
      </c>
      <c r="AE1036" s="99">
        <f>COUNTIFS(通讯通路门店!$S:$S,$G1036,通讯通路门店!$J:$J,"其他品牌专卖店")</f>
        <v>0</v>
      </c>
      <c r="AF1036" s="99">
        <f>SUMIFS(通讯通路门店!$BI:$BI,通讯通路门店!$S:$S,$G1036)</f>
        <v>0</v>
      </c>
      <c r="AG1036" s="99">
        <f>SUMIFS(通讯通路门店!$BH:$BH,通讯通路门店!$S:$S,$G1036)</f>
        <v>0</v>
      </c>
      <c r="AH1036" s="99">
        <f t="shared" si="81"/>
        <v>0</v>
      </c>
      <c r="AI1036" s="99">
        <f>SUMIFS(通讯通路门店!$BB:$BB,通讯通路门店!$S:$S,$G1036)</f>
        <v>0</v>
      </c>
      <c r="AJ1036" s="99">
        <f>SUMIFS(通讯通路门店!$BE:$BE,通讯通路门店!$S:$S,$G1036)</f>
        <v>0</v>
      </c>
      <c r="AK1036" s="99">
        <f>SUMIFS(通讯通路门店!$BG:$BG,通讯通路门店!$S:$S,$G1036)</f>
        <v>0</v>
      </c>
      <c r="AL1036" s="99">
        <f>SUMIFS(通讯通路门店!$BC:$BC,通讯通路门店!$S:$S,$G1036)</f>
        <v>0</v>
      </c>
      <c r="AM1036" s="99">
        <f>SUMIFS(通讯通路门店!$BD:$BD,通讯通路门店!$S:$S,$G1036)</f>
        <v>0</v>
      </c>
      <c r="AN1036" s="99">
        <f>SUMIFS(通讯通路门店!$BF:$BF,通讯通路门店!$S:$S,$G1036)</f>
        <v>0</v>
      </c>
      <c r="AO1036" s="99">
        <f t="shared" si="82"/>
        <v>0</v>
      </c>
      <c r="AP1036" s="99">
        <f>SUMIFS(通讯通路门店!$K:$K,通讯通路门店!$S:$S,$G1036)</f>
        <v>0</v>
      </c>
      <c r="AQ1036" s="83"/>
      <c r="AR1036" s="99">
        <f>SUMIFS(通讯通路门店!$T:$T,通讯通路门店!$S:$S,$G1036)</f>
        <v>0</v>
      </c>
      <c r="AS1036" s="99">
        <f>SUMIFS(通讯通路门店!$U:$U,通讯通路门店!$S:$S,$G1036)</f>
        <v>0</v>
      </c>
      <c r="AT1036" s="99">
        <f>SUMIFS(通讯通路门店!$V:$V,通讯通路门店!$S:$S,$G1036)</f>
        <v>0</v>
      </c>
      <c r="AU1036" s="99">
        <f>SUMIFS(通讯通路门店!$W:$W,通讯通路门店!$S:$S,$G1036)</f>
        <v>0</v>
      </c>
      <c r="AV1036" s="99">
        <f>SUMIFS(通讯通路门店!$Z:$Z,通讯通路门店!$S:$S,$G1036)</f>
        <v>0</v>
      </c>
      <c r="AW1036" s="99">
        <f>SUMIFS(通讯通路门店!$AB:$AB,通讯通路门店!$S:$S,$G1036)</f>
        <v>0</v>
      </c>
      <c r="AX1036" s="99">
        <f>SUMIFS(通讯通路门店!$X:$X,通讯通路门店!$S:$S,$G1036)</f>
        <v>0</v>
      </c>
      <c r="AY1036" s="99">
        <f>SUMIFS(通讯通路门店!$Y:$Y,通讯通路门店!$S:$S,$G1036)</f>
        <v>0</v>
      </c>
      <c r="AZ1036" s="99">
        <f>SUMIFS(通讯通路门店!$AA:$AA,通讯通路门店!$S:$S,$G1036)</f>
        <v>0</v>
      </c>
      <c r="BA1036" s="99">
        <f t="shared" si="83"/>
        <v>0</v>
      </c>
      <c r="BB1036" s="99">
        <f t="shared" si="84"/>
        <v>0</v>
      </c>
      <c r="BC1036" s="99">
        <f>SUMIFS(通讯通路门店!$W:$W,通讯通路门店!$S:$S,$G1036,通讯通路门店!$J:$J,"荣耀体验店")+SUMIFS(通讯通路门店!$W:$W,通讯通路门店!$S:$S,$G1036,通讯通路门店!$J:$J,"荣耀授权专卖店")</f>
        <v>0</v>
      </c>
      <c r="BD1036" s="99">
        <f>SUMIFS(通讯通路门店!$Z:$Z,通讯通路门店!$S:$S,$G1036,通讯通路门店!$J:$J,"VIVO体验店")</f>
        <v>0</v>
      </c>
      <c r="BE1036" s="99">
        <f>SUMIFS(通讯通路门店!$AB:$AB,通讯通路门店!$S:$S,$G1036,通讯通路门店!$J:$J,"OPPO体验店")</f>
        <v>0</v>
      </c>
      <c r="BF1036" s="99">
        <f>SUMIFS(通讯通路门店!$X:$X,通讯通路门店!$S:$S,$G1036,通讯通路门店!$J:$J,"华为授权体验店")+SUMIFS(通讯通路门店!$AA:$AA,通讯通路门店!$S:$S,$G1036,通讯通路门店!$J:$J,"华为堡垒店")</f>
        <v>0</v>
      </c>
      <c r="BG1036" s="99">
        <f>SUMIFS(通讯通路门店!$Y:$Y,通讯通路门店!$S:$S,$G1036,通讯通路门店!$J:$J,"小米体验店")</f>
        <v>0</v>
      </c>
      <c r="BH1036" s="99">
        <f>SUMIFS(通讯通路门店!$AA:$AA,通讯通路门店!$S:$S,$G1036,通讯通路门店!$J:$J,"苹果体验店")</f>
        <v>0</v>
      </c>
      <c r="BI1036" s="99">
        <f>SUMIFS(通讯通路门店!$K:$K,通讯通路门店!$S:$S,$G1036,通讯通路门店!$J:$J,"其他品牌专卖店")</f>
        <v>0</v>
      </c>
      <c r="BJ1036" s="99">
        <f>SUMIFS(通讯通路门店!$AC:$AC,通讯通路门店!$S:$S,$G1036)</f>
        <v>0</v>
      </c>
      <c r="BK1036" s="99">
        <f>SUMIFS(通讯通路门店!$AD:$AD,通讯通路门店!$S:$S,$G1036)</f>
        <v>0</v>
      </c>
      <c r="BL1036" s="99">
        <f>SUMIFS(通讯通路门店!$AE:$AE,通讯通路门店!$S:$S,$G1036)</f>
        <v>0</v>
      </c>
      <c r="BM1036" s="99">
        <f>SUMIFS(通讯通路门店!$AF:$AF,通讯通路门店!$S:$S,$G1036)</f>
        <v>0</v>
      </c>
      <c r="BN1036" s="99">
        <f>SUMIFS(通讯通路门店!$AG:$AG,通讯通路门店!$S:$S,$G1036)</f>
        <v>0</v>
      </c>
      <c r="BO1036" s="99">
        <f>SUMIFS(通讯通路门店!$AH:$AH,通讯通路门店!$S:$S,$G1036)</f>
        <v>0</v>
      </c>
      <c r="BP1036" s="99">
        <f>SUMIFS(通讯通路门店!$AI:$AI,通讯通路门店!$S:$S,$G1036)</f>
        <v>0</v>
      </c>
      <c r="BQ1036" s="83"/>
    </row>
    <row r="1037" spans="1:69">
      <c r="A1037" s="99" t="str">
        <f>IFERROR(_xlfn.XLOOKUP($G1037,通讯通路门店!$S$4:$S$993931,通讯通路门店!$A$4:$A$993931,0,0),"")</f>
        <v>海南省</v>
      </c>
      <c r="B1037" s="99" t="str">
        <f>IFERROR(_xlfn.XLOOKUP($G1037,通讯通路门店!$S$4:$S$993931,通讯通路门店!$B$4:$B$993931,0,0),"")</f>
        <v>东方市</v>
      </c>
      <c r="C1037" s="99" t="str">
        <f>IFERROR(_xlfn.XLOOKUP($G1037,通讯通路门店!$S$4:$S$993931,通讯通路门店!$C$4:$C$993931,0,0),"")</f>
        <v>东方市</v>
      </c>
      <c r="D1037" s="99" t="str">
        <f>IFERROR(_xlfn.XLOOKUP($G1037,通讯通路门店!$S$4:$S$993931,通讯通路门店!$D$4:$D$993931,0,0),"")</f>
        <v>八所镇</v>
      </c>
      <c r="E1037" s="83"/>
      <c r="F1037" s="83"/>
      <c r="G1037" s="101"/>
      <c r="H1037" s="102">
        <f>IFERROR(_xlfn.XLOOKUP($G1037,通讯通路门店!$S$4:$S$993931,通讯通路门店!$R$4:$R$993931,0,0),"")</f>
        <v>0</v>
      </c>
      <c r="I1037" s="83"/>
      <c r="J1037" s="83"/>
      <c r="K1037" s="83"/>
      <c r="L1037" s="83"/>
      <c r="M1037" s="83"/>
      <c r="N1037" s="83"/>
      <c r="O1037" s="83"/>
      <c r="P1037" s="83"/>
      <c r="Q1037" s="83"/>
      <c r="R1037" s="83"/>
      <c r="S1037" s="83"/>
      <c r="T1037" s="83"/>
      <c r="U1037" s="99">
        <f>COUNTIF(通讯通路门店!$S:$S,$G1037)</f>
        <v>0</v>
      </c>
      <c r="V1037" s="99">
        <f>COUNTIFS(通讯通路门店!$S:$S,$G1037,通讯通路门店!$J:$J,"综合卖场")</f>
        <v>0</v>
      </c>
      <c r="W1037" s="99">
        <f>SUMIFS(通讯通路门店!$AJ:$AJ,通讯通路门店!$S:$S,通讯客户沙盘!$G1037)</f>
        <v>0</v>
      </c>
      <c r="X1037" s="99">
        <f t="shared" si="80"/>
        <v>0</v>
      </c>
      <c r="Y1037" s="99">
        <f>COUNTIFS(通讯通路门店!$S:$S,$G1037,通讯通路门店!$J:$J,"荣耀体验店")+COUNTIFS(通讯通路门店!$S:$S,$G1037,通讯通路门店!$J:$J,"荣耀授权专卖店")</f>
        <v>0</v>
      </c>
      <c r="Z1037" s="99">
        <f>COUNTIFS(通讯通路门店!$S:$S,$G1037,通讯通路门店!$J:$J,"VIVO体验店")</f>
        <v>0</v>
      </c>
      <c r="AA1037" s="99">
        <f>COUNTIFS(通讯通路门店!$S:$S,$G1037,通讯通路门店!$J:$J,"OPPO体验店")</f>
        <v>0</v>
      </c>
      <c r="AB1037" s="99">
        <f>COUNTIFS(通讯通路门店!$S:$S,$G1037,通讯通路门店!$J:$J,"华为授权体验店")+COUNTIFS(通讯通路门店!$S:$S,$G1037,通讯通路门店!$J:$J,"华为堡垒店")</f>
        <v>0</v>
      </c>
      <c r="AC1037" s="99">
        <f>COUNTIFS(通讯通路门店!$S:$S,$G1037,通讯通路门店!$J:$J,"小米体验店")</f>
        <v>0</v>
      </c>
      <c r="AD1037" s="99">
        <f>COUNTIFS(通讯通路门店!$S:$S,$G1037,通讯通路门店!$J:$J,"苹果体验店")</f>
        <v>0</v>
      </c>
      <c r="AE1037" s="99">
        <f>COUNTIFS(通讯通路门店!$S:$S,$G1037,通讯通路门店!$J:$J,"其他品牌专卖店")</f>
        <v>0</v>
      </c>
      <c r="AF1037" s="99">
        <f>SUMIFS(通讯通路门店!$BI:$BI,通讯通路门店!$S:$S,$G1037)</f>
        <v>0</v>
      </c>
      <c r="AG1037" s="99">
        <f>SUMIFS(通讯通路门店!$BH:$BH,通讯通路门店!$S:$S,$G1037)</f>
        <v>0</v>
      </c>
      <c r="AH1037" s="99">
        <f t="shared" si="81"/>
        <v>0</v>
      </c>
      <c r="AI1037" s="99">
        <f>SUMIFS(通讯通路门店!$BB:$BB,通讯通路门店!$S:$S,$G1037)</f>
        <v>0</v>
      </c>
      <c r="AJ1037" s="99">
        <f>SUMIFS(通讯通路门店!$BE:$BE,通讯通路门店!$S:$S,$G1037)</f>
        <v>0</v>
      </c>
      <c r="AK1037" s="99">
        <f>SUMIFS(通讯通路门店!$BG:$BG,通讯通路门店!$S:$S,$G1037)</f>
        <v>0</v>
      </c>
      <c r="AL1037" s="99">
        <f>SUMIFS(通讯通路门店!$BC:$BC,通讯通路门店!$S:$S,$G1037)</f>
        <v>0</v>
      </c>
      <c r="AM1037" s="99">
        <f>SUMIFS(通讯通路门店!$BD:$BD,通讯通路门店!$S:$S,$G1037)</f>
        <v>0</v>
      </c>
      <c r="AN1037" s="99">
        <f>SUMIFS(通讯通路门店!$BF:$BF,通讯通路门店!$S:$S,$G1037)</f>
        <v>0</v>
      </c>
      <c r="AO1037" s="99">
        <f t="shared" si="82"/>
        <v>0</v>
      </c>
      <c r="AP1037" s="99">
        <f>SUMIFS(通讯通路门店!$K:$K,通讯通路门店!$S:$S,$G1037)</f>
        <v>0</v>
      </c>
      <c r="AQ1037" s="83"/>
      <c r="AR1037" s="99">
        <f>SUMIFS(通讯通路门店!$T:$T,通讯通路门店!$S:$S,$G1037)</f>
        <v>0</v>
      </c>
      <c r="AS1037" s="99">
        <f>SUMIFS(通讯通路门店!$U:$U,通讯通路门店!$S:$S,$G1037)</f>
        <v>0</v>
      </c>
      <c r="AT1037" s="99">
        <f>SUMIFS(通讯通路门店!$V:$V,通讯通路门店!$S:$S,$G1037)</f>
        <v>0</v>
      </c>
      <c r="AU1037" s="99">
        <f>SUMIFS(通讯通路门店!$W:$W,通讯通路门店!$S:$S,$G1037)</f>
        <v>0</v>
      </c>
      <c r="AV1037" s="99">
        <f>SUMIFS(通讯通路门店!$Z:$Z,通讯通路门店!$S:$S,$G1037)</f>
        <v>0</v>
      </c>
      <c r="AW1037" s="99">
        <f>SUMIFS(通讯通路门店!$AB:$AB,通讯通路门店!$S:$S,$G1037)</f>
        <v>0</v>
      </c>
      <c r="AX1037" s="99">
        <f>SUMIFS(通讯通路门店!$X:$X,通讯通路门店!$S:$S,$G1037)</f>
        <v>0</v>
      </c>
      <c r="AY1037" s="99">
        <f>SUMIFS(通讯通路门店!$Y:$Y,通讯通路门店!$S:$S,$G1037)</f>
        <v>0</v>
      </c>
      <c r="AZ1037" s="99">
        <f>SUMIFS(通讯通路门店!$AA:$AA,通讯通路门店!$S:$S,$G1037)</f>
        <v>0</v>
      </c>
      <c r="BA1037" s="99">
        <f t="shared" si="83"/>
        <v>0</v>
      </c>
      <c r="BB1037" s="99">
        <f t="shared" si="84"/>
        <v>0</v>
      </c>
      <c r="BC1037" s="99">
        <f>SUMIFS(通讯通路门店!$W:$W,通讯通路门店!$S:$S,$G1037,通讯通路门店!$J:$J,"荣耀体验店")+SUMIFS(通讯通路门店!$W:$W,通讯通路门店!$S:$S,$G1037,通讯通路门店!$J:$J,"荣耀授权专卖店")</f>
        <v>0</v>
      </c>
      <c r="BD1037" s="99">
        <f>SUMIFS(通讯通路门店!$Z:$Z,通讯通路门店!$S:$S,$G1037,通讯通路门店!$J:$J,"VIVO体验店")</f>
        <v>0</v>
      </c>
      <c r="BE1037" s="99">
        <f>SUMIFS(通讯通路门店!$AB:$AB,通讯通路门店!$S:$S,$G1037,通讯通路门店!$J:$J,"OPPO体验店")</f>
        <v>0</v>
      </c>
      <c r="BF1037" s="99">
        <f>SUMIFS(通讯通路门店!$X:$X,通讯通路门店!$S:$S,$G1037,通讯通路门店!$J:$J,"华为授权体验店")+SUMIFS(通讯通路门店!$AA:$AA,通讯通路门店!$S:$S,$G1037,通讯通路门店!$J:$J,"华为堡垒店")</f>
        <v>0</v>
      </c>
      <c r="BG1037" s="99">
        <f>SUMIFS(通讯通路门店!$Y:$Y,通讯通路门店!$S:$S,$G1037,通讯通路门店!$J:$J,"小米体验店")</f>
        <v>0</v>
      </c>
      <c r="BH1037" s="99">
        <f>SUMIFS(通讯通路门店!$AA:$AA,通讯通路门店!$S:$S,$G1037,通讯通路门店!$J:$J,"苹果体验店")</f>
        <v>0</v>
      </c>
      <c r="BI1037" s="99">
        <f>SUMIFS(通讯通路门店!$K:$K,通讯通路门店!$S:$S,$G1037,通讯通路门店!$J:$J,"其他品牌专卖店")</f>
        <v>0</v>
      </c>
      <c r="BJ1037" s="99">
        <f>SUMIFS(通讯通路门店!$AC:$AC,通讯通路门店!$S:$S,$G1037)</f>
        <v>0</v>
      </c>
      <c r="BK1037" s="99">
        <f>SUMIFS(通讯通路门店!$AD:$AD,通讯通路门店!$S:$S,$G1037)</f>
        <v>0</v>
      </c>
      <c r="BL1037" s="99">
        <f>SUMIFS(通讯通路门店!$AE:$AE,通讯通路门店!$S:$S,$G1037)</f>
        <v>0</v>
      </c>
      <c r="BM1037" s="99">
        <f>SUMIFS(通讯通路门店!$AF:$AF,通讯通路门店!$S:$S,$G1037)</f>
        <v>0</v>
      </c>
      <c r="BN1037" s="99">
        <f>SUMIFS(通讯通路门店!$AG:$AG,通讯通路门店!$S:$S,$G1037)</f>
        <v>0</v>
      </c>
      <c r="BO1037" s="99">
        <f>SUMIFS(通讯通路门店!$AH:$AH,通讯通路门店!$S:$S,$G1037)</f>
        <v>0</v>
      </c>
      <c r="BP1037" s="99">
        <f>SUMIFS(通讯通路门店!$AI:$AI,通讯通路门店!$S:$S,$G1037)</f>
        <v>0</v>
      </c>
      <c r="BQ1037" s="83"/>
    </row>
    <row r="1038" spans="1:69">
      <c r="A1038" s="99" t="str">
        <f>IFERROR(_xlfn.XLOOKUP($G1038,通讯通路门店!$S$4:$S$993931,通讯通路门店!$A$4:$A$993931,0,0),"")</f>
        <v>海南省</v>
      </c>
      <c r="B1038" s="99" t="str">
        <f>IFERROR(_xlfn.XLOOKUP($G1038,通讯通路门店!$S$4:$S$993931,通讯通路门店!$B$4:$B$993931,0,0),"")</f>
        <v>东方市</v>
      </c>
      <c r="C1038" s="99" t="str">
        <f>IFERROR(_xlfn.XLOOKUP($G1038,通讯通路门店!$S$4:$S$993931,通讯通路门店!$C$4:$C$993931,0,0),"")</f>
        <v>东方市</v>
      </c>
      <c r="D1038" s="99" t="str">
        <f>IFERROR(_xlfn.XLOOKUP($G1038,通讯通路门店!$S$4:$S$993931,通讯通路门店!$D$4:$D$993931,0,0),"")</f>
        <v>八所镇</v>
      </c>
      <c r="E1038" s="83"/>
      <c r="F1038" s="83"/>
      <c r="G1038" s="101"/>
      <c r="H1038" s="102">
        <f>IFERROR(_xlfn.XLOOKUP($G1038,通讯通路门店!$S$4:$S$993931,通讯通路门店!$R$4:$R$993931,0,0),"")</f>
        <v>0</v>
      </c>
      <c r="I1038" s="83"/>
      <c r="J1038" s="83"/>
      <c r="K1038" s="83"/>
      <c r="L1038" s="83"/>
      <c r="M1038" s="83"/>
      <c r="N1038" s="83"/>
      <c r="O1038" s="83"/>
      <c r="P1038" s="83"/>
      <c r="Q1038" s="83"/>
      <c r="R1038" s="83"/>
      <c r="S1038" s="83"/>
      <c r="T1038" s="83"/>
      <c r="U1038" s="99">
        <f>COUNTIF(通讯通路门店!$S:$S,$G1038)</f>
        <v>0</v>
      </c>
      <c r="V1038" s="99">
        <f>COUNTIFS(通讯通路门店!$S:$S,$G1038,通讯通路门店!$J:$J,"综合卖场")</f>
        <v>0</v>
      </c>
      <c r="W1038" s="99">
        <f>SUMIFS(通讯通路门店!$AJ:$AJ,通讯通路门店!$S:$S,通讯客户沙盘!$G1038)</f>
        <v>0</v>
      </c>
      <c r="X1038" s="99">
        <f t="shared" si="80"/>
        <v>0</v>
      </c>
      <c r="Y1038" s="99">
        <f>COUNTIFS(通讯通路门店!$S:$S,$G1038,通讯通路门店!$J:$J,"荣耀体验店")+COUNTIFS(通讯通路门店!$S:$S,$G1038,通讯通路门店!$J:$J,"荣耀授权专卖店")</f>
        <v>0</v>
      </c>
      <c r="Z1038" s="99">
        <f>COUNTIFS(通讯通路门店!$S:$S,$G1038,通讯通路门店!$J:$J,"VIVO体验店")</f>
        <v>0</v>
      </c>
      <c r="AA1038" s="99">
        <f>COUNTIFS(通讯通路门店!$S:$S,$G1038,通讯通路门店!$J:$J,"OPPO体验店")</f>
        <v>0</v>
      </c>
      <c r="AB1038" s="99">
        <f>COUNTIFS(通讯通路门店!$S:$S,$G1038,通讯通路门店!$J:$J,"华为授权体验店")+COUNTIFS(通讯通路门店!$S:$S,$G1038,通讯通路门店!$J:$J,"华为堡垒店")</f>
        <v>0</v>
      </c>
      <c r="AC1038" s="99">
        <f>COUNTIFS(通讯通路门店!$S:$S,$G1038,通讯通路门店!$J:$J,"小米体验店")</f>
        <v>0</v>
      </c>
      <c r="AD1038" s="99">
        <f>COUNTIFS(通讯通路门店!$S:$S,$G1038,通讯通路门店!$J:$J,"苹果体验店")</f>
        <v>0</v>
      </c>
      <c r="AE1038" s="99">
        <f>COUNTIFS(通讯通路门店!$S:$S,$G1038,通讯通路门店!$J:$J,"其他品牌专卖店")</f>
        <v>0</v>
      </c>
      <c r="AF1038" s="99">
        <f>SUMIFS(通讯通路门店!$BI:$BI,通讯通路门店!$S:$S,$G1038)</f>
        <v>0</v>
      </c>
      <c r="AG1038" s="99">
        <f>SUMIFS(通讯通路门店!$BH:$BH,通讯通路门店!$S:$S,$G1038)</f>
        <v>0</v>
      </c>
      <c r="AH1038" s="99">
        <f t="shared" si="81"/>
        <v>0</v>
      </c>
      <c r="AI1038" s="99">
        <f>SUMIFS(通讯通路门店!$BB:$BB,通讯通路门店!$S:$S,$G1038)</f>
        <v>0</v>
      </c>
      <c r="AJ1038" s="99">
        <f>SUMIFS(通讯通路门店!$BE:$BE,通讯通路门店!$S:$S,$G1038)</f>
        <v>0</v>
      </c>
      <c r="AK1038" s="99">
        <f>SUMIFS(通讯通路门店!$BG:$BG,通讯通路门店!$S:$S,$G1038)</f>
        <v>0</v>
      </c>
      <c r="AL1038" s="99">
        <f>SUMIFS(通讯通路门店!$BC:$BC,通讯通路门店!$S:$S,$G1038)</f>
        <v>0</v>
      </c>
      <c r="AM1038" s="99">
        <f>SUMIFS(通讯通路门店!$BD:$BD,通讯通路门店!$S:$S,$G1038)</f>
        <v>0</v>
      </c>
      <c r="AN1038" s="99">
        <f>SUMIFS(通讯通路门店!$BF:$BF,通讯通路门店!$S:$S,$G1038)</f>
        <v>0</v>
      </c>
      <c r="AO1038" s="99">
        <f t="shared" si="82"/>
        <v>0</v>
      </c>
      <c r="AP1038" s="99">
        <f>SUMIFS(通讯通路门店!$K:$K,通讯通路门店!$S:$S,$G1038)</f>
        <v>0</v>
      </c>
      <c r="AQ1038" s="83"/>
      <c r="AR1038" s="99">
        <f>SUMIFS(通讯通路门店!$T:$T,通讯通路门店!$S:$S,$G1038)</f>
        <v>0</v>
      </c>
      <c r="AS1038" s="99">
        <f>SUMIFS(通讯通路门店!$U:$U,通讯通路门店!$S:$S,$G1038)</f>
        <v>0</v>
      </c>
      <c r="AT1038" s="99">
        <f>SUMIFS(通讯通路门店!$V:$V,通讯通路门店!$S:$S,$G1038)</f>
        <v>0</v>
      </c>
      <c r="AU1038" s="99">
        <f>SUMIFS(通讯通路门店!$W:$W,通讯通路门店!$S:$S,$G1038)</f>
        <v>0</v>
      </c>
      <c r="AV1038" s="99">
        <f>SUMIFS(通讯通路门店!$Z:$Z,通讯通路门店!$S:$S,$G1038)</f>
        <v>0</v>
      </c>
      <c r="AW1038" s="99">
        <f>SUMIFS(通讯通路门店!$AB:$AB,通讯通路门店!$S:$S,$G1038)</f>
        <v>0</v>
      </c>
      <c r="AX1038" s="99">
        <f>SUMIFS(通讯通路门店!$X:$X,通讯通路门店!$S:$S,$G1038)</f>
        <v>0</v>
      </c>
      <c r="AY1038" s="99">
        <f>SUMIFS(通讯通路门店!$Y:$Y,通讯通路门店!$S:$S,$G1038)</f>
        <v>0</v>
      </c>
      <c r="AZ1038" s="99">
        <f>SUMIFS(通讯通路门店!$AA:$AA,通讯通路门店!$S:$S,$G1038)</f>
        <v>0</v>
      </c>
      <c r="BA1038" s="99">
        <f t="shared" si="83"/>
        <v>0</v>
      </c>
      <c r="BB1038" s="99">
        <f t="shared" si="84"/>
        <v>0</v>
      </c>
      <c r="BC1038" s="99">
        <f>SUMIFS(通讯通路门店!$W:$W,通讯通路门店!$S:$S,$G1038,通讯通路门店!$J:$J,"荣耀体验店")+SUMIFS(通讯通路门店!$W:$W,通讯通路门店!$S:$S,$G1038,通讯通路门店!$J:$J,"荣耀授权专卖店")</f>
        <v>0</v>
      </c>
      <c r="BD1038" s="99">
        <f>SUMIFS(通讯通路门店!$Z:$Z,通讯通路门店!$S:$S,$G1038,通讯通路门店!$J:$J,"VIVO体验店")</f>
        <v>0</v>
      </c>
      <c r="BE1038" s="99">
        <f>SUMIFS(通讯通路门店!$AB:$AB,通讯通路门店!$S:$S,$G1038,通讯通路门店!$J:$J,"OPPO体验店")</f>
        <v>0</v>
      </c>
      <c r="BF1038" s="99">
        <f>SUMIFS(通讯通路门店!$X:$X,通讯通路门店!$S:$S,$G1038,通讯通路门店!$J:$J,"华为授权体验店")+SUMIFS(通讯通路门店!$AA:$AA,通讯通路门店!$S:$S,$G1038,通讯通路门店!$J:$J,"华为堡垒店")</f>
        <v>0</v>
      </c>
      <c r="BG1038" s="99">
        <f>SUMIFS(通讯通路门店!$Y:$Y,通讯通路门店!$S:$S,$G1038,通讯通路门店!$J:$J,"小米体验店")</f>
        <v>0</v>
      </c>
      <c r="BH1038" s="99">
        <f>SUMIFS(通讯通路门店!$AA:$AA,通讯通路门店!$S:$S,$G1038,通讯通路门店!$J:$J,"苹果体验店")</f>
        <v>0</v>
      </c>
      <c r="BI1038" s="99">
        <f>SUMIFS(通讯通路门店!$K:$K,通讯通路门店!$S:$S,$G1038,通讯通路门店!$J:$J,"其他品牌专卖店")</f>
        <v>0</v>
      </c>
      <c r="BJ1038" s="99">
        <f>SUMIFS(通讯通路门店!$AC:$AC,通讯通路门店!$S:$S,$G1038)</f>
        <v>0</v>
      </c>
      <c r="BK1038" s="99">
        <f>SUMIFS(通讯通路门店!$AD:$AD,通讯通路门店!$S:$S,$G1038)</f>
        <v>0</v>
      </c>
      <c r="BL1038" s="99">
        <f>SUMIFS(通讯通路门店!$AE:$AE,通讯通路门店!$S:$S,$G1038)</f>
        <v>0</v>
      </c>
      <c r="BM1038" s="99">
        <f>SUMIFS(通讯通路门店!$AF:$AF,通讯通路门店!$S:$S,$G1038)</f>
        <v>0</v>
      </c>
      <c r="BN1038" s="99">
        <f>SUMIFS(通讯通路门店!$AG:$AG,通讯通路门店!$S:$S,$G1038)</f>
        <v>0</v>
      </c>
      <c r="BO1038" s="99">
        <f>SUMIFS(通讯通路门店!$AH:$AH,通讯通路门店!$S:$S,$G1038)</f>
        <v>0</v>
      </c>
      <c r="BP1038" s="99">
        <f>SUMIFS(通讯通路门店!$AI:$AI,通讯通路门店!$S:$S,$G1038)</f>
        <v>0</v>
      </c>
      <c r="BQ1038" s="83"/>
    </row>
    <row r="1039" spans="1:69">
      <c r="A1039" s="99" t="str">
        <f>IFERROR(_xlfn.XLOOKUP($G1039,通讯通路门店!$S$4:$S$993931,通讯通路门店!$A$4:$A$993931,0,0),"")</f>
        <v>海南省</v>
      </c>
      <c r="B1039" s="99" t="str">
        <f>IFERROR(_xlfn.XLOOKUP($G1039,通讯通路门店!$S$4:$S$993931,通讯通路门店!$B$4:$B$993931,0,0),"")</f>
        <v>东方市</v>
      </c>
      <c r="C1039" s="99" t="str">
        <f>IFERROR(_xlfn.XLOOKUP($G1039,通讯通路门店!$S$4:$S$993931,通讯通路门店!$C$4:$C$993931,0,0),"")</f>
        <v>东方市</v>
      </c>
      <c r="D1039" s="99" t="str">
        <f>IFERROR(_xlfn.XLOOKUP($G1039,通讯通路门店!$S$4:$S$993931,通讯通路门店!$D$4:$D$993931,0,0),"")</f>
        <v>八所镇</v>
      </c>
      <c r="E1039" s="83"/>
      <c r="F1039" s="83"/>
      <c r="G1039" s="101"/>
      <c r="H1039" s="102">
        <f>IFERROR(_xlfn.XLOOKUP($G1039,通讯通路门店!$S$4:$S$993931,通讯通路门店!$R$4:$R$993931,0,0),"")</f>
        <v>0</v>
      </c>
      <c r="I1039" s="83"/>
      <c r="J1039" s="83"/>
      <c r="K1039" s="83"/>
      <c r="L1039" s="83"/>
      <c r="M1039" s="83"/>
      <c r="N1039" s="83"/>
      <c r="O1039" s="83"/>
      <c r="P1039" s="83"/>
      <c r="Q1039" s="83"/>
      <c r="R1039" s="83"/>
      <c r="S1039" s="83"/>
      <c r="T1039" s="83"/>
      <c r="U1039" s="99">
        <f>COUNTIF(通讯通路门店!$S:$S,$G1039)</f>
        <v>0</v>
      </c>
      <c r="V1039" s="99">
        <f>COUNTIFS(通讯通路门店!$S:$S,$G1039,通讯通路门店!$J:$J,"综合卖场")</f>
        <v>0</v>
      </c>
      <c r="W1039" s="99">
        <f>SUMIFS(通讯通路门店!$AJ:$AJ,通讯通路门店!$S:$S,通讯客户沙盘!$G1039)</f>
        <v>0</v>
      </c>
      <c r="X1039" s="99">
        <f t="shared" si="80"/>
        <v>0</v>
      </c>
      <c r="Y1039" s="99">
        <f>COUNTIFS(通讯通路门店!$S:$S,$G1039,通讯通路门店!$J:$J,"荣耀体验店")+COUNTIFS(通讯通路门店!$S:$S,$G1039,通讯通路门店!$J:$J,"荣耀授权专卖店")</f>
        <v>0</v>
      </c>
      <c r="Z1039" s="99">
        <f>COUNTIFS(通讯通路门店!$S:$S,$G1039,通讯通路门店!$J:$J,"VIVO体验店")</f>
        <v>0</v>
      </c>
      <c r="AA1039" s="99">
        <f>COUNTIFS(通讯通路门店!$S:$S,$G1039,通讯通路门店!$J:$J,"OPPO体验店")</f>
        <v>0</v>
      </c>
      <c r="AB1039" s="99">
        <f>COUNTIFS(通讯通路门店!$S:$S,$G1039,通讯通路门店!$J:$J,"华为授权体验店")+COUNTIFS(通讯通路门店!$S:$S,$G1039,通讯通路门店!$J:$J,"华为堡垒店")</f>
        <v>0</v>
      </c>
      <c r="AC1039" s="99">
        <f>COUNTIFS(通讯通路门店!$S:$S,$G1039,通讯通路门店!$J:$J,"小米体验店")</f>
        <v>0</v>
      </c>
      <c r="AD1039" s="99">
        <f>COUNTIFS(通讯通路门店!$S:$S,$G1039,通讯通路门店!$J:$J,"苹果体验店")</f>
        <v>0</v>
      </c>
      <c r="AE1039" s="99">
        <f>COUNTIFS(通讯通路门店!$S:$S,$G1039,通讯通路门店!$J:$J,"其他品牌专卖店")</f>
        <v>0</v>
      </c>
      <c r="AF1039" s="99">
        <f>SUMIFS(通讯通路门店!$BI:$BI,通讯通路门店!$S:$S,$G1039)</f>
        <v>0</v>
      </c>
      <c r="AG1039" s="99">
        <f>SUMIFS(通讯通路门店!$BH:$BH,通讯通路门店!$S:$S,$G1039)</f>
        <v>0</v>
      </c>
      <c r="AH1039" s="99">
        <f t="shared" si="81"/>
        <v>0</v>
      </c>
      <c r="AI1039" s="99">
        <f>SUMIFS(通讯通路门店!$BB:$BB,通讯通路门店!$S:$S,$G1039)</f>
        <v>0</v>
      </c>
      <c r="AJ1039" s="99">
        <f>SUMIFS(通讯通路门店!$BE:$BE,通讯通路门店!$S:$S,$G1039)</f>
        <v>0</v>
      </c>
      <c r="AK1039" s="99">
        <f>SUMIFS(通讯通路门店!$BG:$BG,通讯通路门店!$S:$S,$G1039)</f>
        <v>0</v>
      </c>
      <c r="AL1039" s="99">
        <f>SUMIFS(通讯通路门店!$BC:$BC,通讯通路门店!$S:$S,$G1039)</f>
        <v>0</v>
      </c>
      <c r="AM1039" s="99">
        <f>SUMIFS(通讯通路门店!$BD:$BD,通讯通路门店!$S:$S,$G1039)</f>
        <v>0</v>
      </c>
      <c r="AN1039" s="99">
        <f>SUMIFS(通讯通路门店!$BF:$BF,通讯通路门店!$S:$S,$G1039)</f>
        <v>0</v>
      </c>
      <c r="AO1039" s="99">
        <f t="shared" si="82"/>
        <v>0</v>
      </c>
      <c r="AP1039" s="99">
        <f>SUMIFS(通讯通路门店!$K:$K,通讯通路门店!$S:$S,$G1039)</f>
        <v>0</v>
      </c>
      <c r="AQ1039" s="83"/>
      <c r="AR1039" s="99">
        <f>SUMIFS(通讯通路门店!$T:$T,通讯通路门店!$S:$S,$G1039)</f>
        <v>0</v>
      </c>
      <c r="AS1039" s="99">
        <f>SUMIFS(通讯通路门店!$U:$U,通讯通路门店!$S:$S,$G1039)</f>
        <v>0</v>
      </c>
      <c r="AT1039" s="99">
        <f>SUMIFS(通讯通路门店!$V:$V,通讯通路门店!$S:$S,$G1039)</f>
        <v>0</v>
      </c>
      <c r="AU1039" s="99">
        <f>SUMIFS(通讯通路门店!$W:$W,通讯通路门店!$S:$S,$G1039)</f>
        <v>0</v>
      </c>
      <c r="AV1039" s="99">
        <f>SUMIFS(通讯通路门店!$Z:$Z,通讯通路门店!$S:$S,$G1039)</f>
        <v>0</v>
      </c>
      <c r="AW1039" s="99">
        <f>SUMIFS(通讯通路门店!$AB:$AB,通讯通路门店!$S:$S,$G1039)</f>
        <v>0</v>
      </c>
      <c r="AX1039" s="99">
        <f>SUMIFS(通讯通路门店!$X:$X,通讯通路门店!$S:$S,$G1039)</f>
        <v>0</v>
      </c>
      <c r="AY1039" s="99">
        <f>SUMIFS(通讯通路门店!$Y:$Y,通讯通路门店!$S:$S,$G1039)</f>
        <v>0</v>
      </c>
      <c r="AZ1039" s="99">
        <f>SUMIFS(通讯通路门店!$AA:$AA,通讯通路门店!$S:$S,$G1039)</f>
        <v>0</v>
      </c>
      <c r="BA1039" s="99">
        <f t="shared" si="83"/>
        <v>0</v>
      </c>
      <c r="BB1039" s="99">
        <f t="shared" si="84"/>
        <v>0</v>
      </c>
      <c r="BC1039" s="99">
        <f>SUMIFS(通讯通路门店!$W:$W,通讯通路门店!$S:$S,$G1039,通讯通路门店!$J:$J,"荣耀体验店")+SUMIFS(通讯通路门店!$W:$W,通讯通路门店!$S:$S,$G1039,通讯通路门店!$J:$J,"荣耀授权专卖店")</f>
        <v>0</v>
      </c>
      <c r="BD1039" s="99">
        <f>SUMIFS(通讯通路门店!$Z:$Z,通讯通路门店!$S:$S,$G1039,通讯通路门店!$J:$J,"VIVO体验店")</f>
        <v>0</v>
      </c>
      <c r="BE1039" s="99">
        <f>SUMIFS(通讯通路门店!$AB:$AB,通讯通路门店!$S:$S,$G1039,通讯通路门店!$J:$J,"OPPO体验店")</f>
        <v>0</v>
      </c>
      <c r="BF1039" s="99">
        <f>SUMIFS(通讯通路门店!$X:$X,通讯通路门店!$S:$S,$G1039,通讯通路门店!$J:$J,"华为授权体验店")+SUMIFS(通讯通路门店!$AA:$AA,通讯通路门店!$S:$S,$G1039,通讯通路门店!$J:$J,"华为堡垒店")</f>
        <v>0</v>
      </c>
      <c r="BG1039" s="99">
        <f>SUMIFS(通讯通路门店!$Y:$Y,通讯通路门店!$S:$S,$G1039,通讯通路门店!$J:$J,"小米体验店")</f>
        <v>0</v>
      </c>
      <c r="BH1039" s="99">
        <f>SUMIFS(通讯通路门店!$AA:$AA,通讯通路门店!$S:$S,$G1039,通讯通路门店!$J:$J,"苹果体验店")</f>
        <v>0</v>
      </c>
      <c r="BI1039" s="99">
        <f>SUMIFS(通讯通路门店!$K:$K,通讯通路门店!$S:$S,$G1039,通讯通路门店!$J:$J,"其他品牌专卖店")</f>
        <v>0</v>
      </c>
      <c r="BJ1039" s="99">
        <f>SUMIFS(通讯通路门店!$AC:$AC,通讯通路门店!$S:$S,$G1039)</f>
        <v>0</v>
      </c>
      <c r="BK1039" s="99">
        <f>SUMIFS(通讯通路门店!$AD:$AD,通讯通路门店!$S:$S,$G1039)</f>
        <v>0</v>
      </c>
      <c r="BL1039" s="99">
        <f>SUMIFS(通讯通路门店!$AE:$AE,通讯通路门店!$S:$S,$G1039)</f>
        <v>0</v>
      </c>
      <c r="BM1039" s="99">
        <f>SUMIFS(通讯通路门店!$AF:$AF,通讯通路门店!$S:$S,$G1039)</f>
        <v>0</v>
      </c>
      <c r="BN1039" s="99">
        <f>SUMIFS(通讯通路门店!$AG:$AG,通讯通路门店!$S:$S,$G1039)</f>
        <v>0</v>
      </c>
      <c r="BO1039" s="99">
        <f>SUMIFS(通讯通路门店!$AH:$AH,通讯通路门店!$S:$S,$G1039)</f>
        <v>0</v>
      </c>
      <c r="BP1039" s="99">
        <f>SUMIFS(通讯通路门店!$AI:$AI,通讯通路门店!$S:$S,$G1039)</f>
        <v>0</v>
      </c>
      <c r="BQ1039" s="83"/>
    </row>
    <row r="1040" spans="1:69">
      <c r="A1040" s="99" t="str">
        <f>IFERROR(_xlfn.XLOOKUP($G1040,通讯通路门店!$S$4:$S$993931,通讯通路门店!$A$4:$A$993931,0,0),"")</f>
        <v>海南省</v>
      </c>
      <c r="B1040" s="99" t="str">
        <f>IFERROR(_xlfn.XLOOKUP($G1040,通讯通路门店!$S$4:$S$993931,通讯通路门店!$B$4:$B$993931,0,0),"")</f>
        <v>东方市</v>
      </c>
      <c r="C1040" s="99" t="str">
        <f>IFERROR(_xlfn.XLOOKUP($G1040,通讯通路门店!$S$4:$S$993931,通讯通路门店!$C$4:$C$993931,0,0),"")</f>
        <v>东方市</v>
      </c>
      <c r="D1040" s="99" t="str">
        <f>IFERROR(_xlfn.XLOOKUP($G1040,通讯通路门店!$S$4:$S$993931,通讯通路门店!$D$4:$D$993931,0,0),"")</f>
        <v>八所镇</v>
      </c>
      <c r="E1040" s="83"/>
      <c r="F1040" s="83"/>
      <c r="G1040" s="101"/>
      <c r="H1040" s="102">
        <f>IFERROR(_xlfn.XLOOKUP($G1040,通讯通路门店!$S$4:$S$993931,通讯通路门店!$R$4:$R$993931,0,0),"")</f>
        <v>0</v>
      </c>
      <c r="I1040" s="83"/>
      <c r="J1040" s="83"/>
      <c r="K1040" s="83"/>
      <c r="L1040" s="83"/>
      <c r="M1040" s="83"/>
      <c r="N1040" s="83"/>
      <c r="O1040" s="83"/>
      <c r="P1040" s="83"/>
      <c r="Q1040" s="83"/>
      <c r="R1040" s="83"/>
      <c r="S1040" s="83"/>
      <c r="T1040" s="83"/>
      <c r="U1040" s="99">
        <f>COUNTIF(通讯通路门店!$S:$S,$G1040)</f>
        <v>0</v>
      </c>
      <c r="V1040" s="99">
        <f>COUNTIFS(通讯通路门店!$S:$S,$G1040,通讯通路门店!$J:$J,"综合卖场")</f>
        <v>0</v>
      </c>
      <c r="W1040" s="99">
        <f>SUMIFS(通讯通路门店!$AJ:$AJ,通讯通路门店!$S:$S,通讯客户沙盘!$G1040)</f>
        <v>0</v>
      </c>
      <c r="X1040" s="99">
        <f t="shared" si="80"/>
        <v>0</v>
      </c>
      <c r="Y1040" s="99">
        <f>COUNTIFS(通讯通路门店!$S:$S,$G1040,通讯通路门店!$J:$J,"荣耀体验店")+COUNTIFS(通讯通路门店!$S:$S,$G1040,通讯通路门店!$J:$J,"荣耀授权专卖店")</f>
        <v>0</v>
      </c>
      <c r="Z1040" s="99">
        <f>COUNTIFS(通讯通路门店!$S:$S,$G1040,通讯通路门店!$J:$J,"VIVO体验店")</f>
        <v>0</v>
      </c>
      <c r="AA1040" s="99">
        <f>COUNTIFS(通讯通路门店!$S:$S,$G1040,通讯通路门店!$J:$J,"OPPO体验店")</f>
        <v>0</v>
      </c>
      <c r="AB1040" s="99">
        <f>COUNTIFS(通讯通路门店!$S:$S,$G1040,通讯通路门店!$J:$J,"华为授权体验店")+COUNTIFS(通讯通路门店!$S:$S,$G1040,通讯通路门店!$J:$J,"华为堡垒店")</f>
        <v>0</v>
      </c>
      <c r="AC1040" s="99">
        <f>COUNTIFS(通讯通路门店!$S:$S,$G1040,通讯通路门店!$J:$J,"小米体验店")</f>
        <v>0</v>
      </c>
      <c r="AD1040" s="99">
        <f>COUNTIFS(通讯通路门店!$S:$S,$G1040,通讯通路门店!$J:$J,"苹果体验店")</f>
        <v>0</v>
      </c>
      <c r="AE1040" s="99">
        <f>COUNTIFS(通讯通路门店!$S:$S,$G1040,通讯通路门店!$J:$J,"其他品牌专卖店")</f>
        <v>0</v>
      </c>
      <c r="AF1040" s="99">
        <f>SUMIFS(通讯通路门店!$BI:$BI,通讯通路门店!$S:$S,$G1040)</f>
        <v>0</v>
      </c>
      <c r="AG1040" s="99">
        <f>SUMIFS(通讯通路门店!$BH:$BH,通讯通路门店!$S:$S,$G1040)</f>
        <v>0</v>
      </c>
      <c r="AH1040" s="99">
        <f t="shared" si="81"/>
        <v>0</v>
      </c>
      <c r="AI1040" s="99">
        <f>SUMIFS(通讯通路门店!$BB:$BB,通讯通路门店!$S:$S,$G1040)</f>
        <v>0</v>
      </c>
      <c r="AJ1040" s="99">
        <f>SUMIFS(通讯通路门店!$BE:$BE,通讯通路门店!$S:$S,$G1040)</f>
        <v>0</v>
      </c>
      <c r="AK1040" s="99">
        <f>SUMIFS(通讯通路门店!$BG:$BG,通讯通路门店!$S:$S,$G1040)</f>
        <v>0</v>
      </c>
      <c r="AL1040" s="99">
        <f>SUMIFS(通讯通路门店!$BC:$BC,通讯通路门店!$S:$S,$G1040)</f>
        <v>0</v>
      </c>
      <c r="AM1040" s="99">
        <f>SUMIFS(通讯通路门店!$BD:$BD,通讯通路门店!$S:$S,$G1040)</f>
        <v>0</v>
      </c>
      <c r="AN1040" s="99">
        <f>SUMIFS(通讯通路门店!$BF:$BF,通讯通路门店!$S:$S,$G1040)</f>
        <v>0</v>
      </c>
      <c r="AO1040" s="99">
        <f t="shared" si="82"/>
        <v>0</v>
      </c>
      <c r="AP1040" s="99">
        <f>SUMIFS(通讯通路门店!$K:$K,通讯通路门店!$S:$S,$G1040)</f>
        <v>0</v>
      </c>
      <c r="AQ1040" s="83"/>
      <c r="AR1040" s="99">
        <f>SUMIFS(通讯通路门店!$T:$T,通讯通路门店!$S:$S,$G1040)</f>
        <v>0</v>
      </c>
      <c r="AS1040" s="99">
        <f>SUMIFS(通讯通路门店!$U:$U,通讯通路门店!$S:$S,$G1040)</f>
        <v>0</v>
      </c>
      <c r="AT1040" s="99">
        <f>SUMIFS(通讯通路门店!$V:$V,通讯通路门店!$S:$S,$G1040)</f>
        <v>0</v>
      </c>
      <c r="AU1040" s="99">
        <f>SUMIFS(通讯通路门店!$W:$W,通讯通路门店!$S:$S,$G1040)</f>
        <v>0</v>
      </c>
      <c r="AV1040" s="99">
        <f>SUMIFS(通讯通路门店!$Z:$Z,通讯通路门店!$S:$S,$G1040)</f>
        <v>0</v>
      </c>
      <c r="AW1040" s="99">
        <f>SUMIFS(通讯通路门店!$AB:$AB,通讯通路门店!$S:$S,$G1040)</f>
        <v>0</v>
      </c>
      <c r="AX1040" s="99">
        <f>SUMIFS(通讯通路门店!$X:$X,通讯通路门店!$S:$S,$G1040)</f>
        <v>0</v>
      </c>
      <c r="AY1040" s="99">
        <f>SUMIFS(通讯通路门店!$Y:$Y,通讯通路门店!$S:$S,$G1040)</f>
        <v>0</v>
      </c>
      <c r="AZ1040" s="99">
        <f>SUMIFS(通讯通路门店!$AA:$AA,通讯通路门店!$S:$S,$G1040)</f>
        <v>0</v>
      </c>
      <c r="BA1040" s="99">
        <f t="shared" si="83"/>
        <v>0</v>
      </c>
      <c r="BB1040" s="99">
        <f t="shared" si="84"/>
        <v>0</v>
      </c>
      <c r="BC1040" s="99">
        <f>SUMIFS(通讯通路门店!$W:$W,通讯通路门店!$S:$S,$G1040,通讯通路门店!$J:$J,"荣耀体验店")+SUMIFS(通讯通路门店!$W:$W,通讯通路门店!$S:$S,$G1040,通讯通路门店!$J:$J,"荣耀授权专卖店")</f>
        <v>0</v>
      </c>
      <c r="BD1040" s="99">
        <f>SUMIFS(通讯通路门店!$Z:$Z,通讯通路门店!$S:$S,$G1040,通讯通路门店!$J:$J,"VIVO体验店")</f>
        <v>0</v>
      </c>
      <c r="BE1040" s="99">
        <f>SUMIFS(通讯通路门店!$AB:$AB,通讯通路门店!$S:$S,$G1040,通讯通路门店!$J:$J,"OPPO体验店")</f>
        <v>0</v>
      </c>
      <c r="BF1040" s="99">
        <f>SUMIFS(通讯通路门店!$X:$X,通讯通路门店!$S:$S,$G1040,通讯通路门店!$J:$J,"华为授权体验店")+SUMIFS(通讯通路门店!$AA:$AA,通讯通路门店!$S:$S,$G1040,通讯通路门店!$J:$J,"华为堡垒店")</f>
        <v>0</v>
      </c>
      <c r="BG1040" s="99">
        <f>SUMIFS(通讯通路门店!$Y:$Y,通讯通路门店!$S:$S,$G1040,通讯通路门店!$J:$J,"小米体验店")</f>
        <v>0</v>
      </c>
      <c r="BH1040" s="99">
        <f>SUMIFS(通讯通路门店!$AA:$AA,通讯通路门店!$S:$S,$G1040,通讯通路门店!$J:$J,"苹果体验店")</f>
        <v>0</v>
      </c>
      <c r="BI1040" s="99">
        <f>SUMIFS(通讯通路门店!$K:$K,通讯通路门店!$S:$S,$G1040,通讯通路门店!$J:$J,"其他品牌专卖店")</f>
        <v>0</v>
      </c>
      <c r="BJ1040" s="99">
        <f>SUMIFS(通讯通路门店!$AC:$AC,通讯通路门店!$S:$S,$G1040)</f>
        <v>0</v>
      </c>
      <c r="BK1040" s="99">
        <f>SUMIFS(通讯通路门店!$AD:$AD,通讯通路门店!$S:$S,$G1040)</f>
        <v>0</v>
      </c>
      <c r="BL1040" s="99">
        <f>SUMIFS(通讯通路门店!$AE:$AE,通讯通路门店!$S:$S,$G1040)</f>
        <v>0</v>
      </c>
      <c r="BM1040" s="99">
        <f>SUMIFS(通讯通路门店!$AF:$AF,通讯通路门店!$S:$S,$G1040)</f>
        <v>0</v>
      </c>
      <c r="BN1040" s="99">
        <f>SUMIFS(通讯通路门店!$AG:$AG,通讯通路门店!$S:$S,$G1040)</f>
        <v>0</v>
      </c>
      <c r="BO1040" s="99">
        <f>SUMIFS(通讯通路门店!$AH:$AH,通讯通路门店!$S:$S,$G1040)</f>
        <v>0</v>
      </c>
      <c r="BP1040" s="99">
        <f>SUMIFS(通讯通路门店!$AI:$AI,通讯通路门店!$S:$S,$G1040)</f>
        <v>0</v>
      </c>
      <c r="BQ1040" s="83"/>
    </row>
    <row r="1041" spans="1:69">
      <c r="A1041" s="99" t="str">
        <f>IFERROR(_xlfn.XLOOKUP($G1041,通讯通路门店!$S$4:$S$993931,通讯通路门店!$A$4:$A$993931,0,0),"")</f>
        <v>海南省</v>
      </c>
      <c r="B1041" s="99" t="str">
        <f>IFERROR(_xlfn.XLOOKUP($G1041,通讯通路门店!$S$4:$S$993931,通讯通路门店!$B$4:$B$993931,0,0),"")</f>
        <v>东方市</v>
      </c>
      <c r="C1041" s="99" t="str">
        <f>IFERROR(_xlfn.XLOOKUP($G1041,通讯通路门店!$S$4:$S$993931,通讯通路门店!$C$4:$C$993931,0,0),"")</f>
        <v>东方市</v>
      </c>
      <c r="D1041" s="99" t="str">
        <f>IFERROR(_xlfn.XLOOKUP($G1041,通讯通路门店!$S$4:$S$993931,通讯通路门店!$D$4:$D$993931,0,0),"")</f>
        <v>八所镇</v>
      </c>
      <c r="E1041" s="83"/>
      <c r="F1041" s="83"/>
      <c r="G1041" s="101"/>
      <c r="H1041" s="102">
        <f>IFERROR(_xlfn.XLOOKUP($G1041,通讯通路门店!$S$4:$S$993931,通讯通路门店!$R$4:$R$993931,0,0),"")</f>
        <v>0</v>
      </c>
      <c r="I1041" s="83"/>
      <c r="J1041" s="83"/>
      <c r="K1041" s="83"/>
      <c r="L1041" s="83"/>
      <c r="M1041" s="83"/>
      <c r="N1041" s="83"/>
      <c r="O1041" s="83"/>
      <c r="P1041" s="83"/>
      <c r="Q1041" s="83"/>
      <c r="R1041" s="83"/>
      <c r="S1041" s="83"/>
      <c r="T1041" s="83"/>
      <c r="U1041" s="99">
        <f>COUNTIF(通讯通路门店!$S:$S,$G1041)</f>
        <v>0</v>
      </c>
      <c r="V1041" s="99">
        <f>COUNTIFS(通讯通路门店!$S:$S,$G1041,通讯通路门店!$J:$J,"综合卖场")</f>
        <v>0</v>
      </c>
      <c r="W1041" s="99">
        <f>SUMIFS(通讯通路门店!$AJ:$AJ,通讯通路门店!$S:$S,通讯客户沙盘!$G1041)</f>
        <v>0</v>
      </c>
      <c r="X1041" s="99">
        <f t="shared" si="80"/>
        <v>0</v>
      </c>
      <c r="Y1041" s="99">
        <f>COUNTIFS(通讯通路门店!$S:$S,$G1041,通讯通路门店!$J:$J,"荣耀体验店")+COUNTIFS(通讯通路门店!$S:$S,$G1041,通讯通路门店!$J:$J,"荣耀授权专卖店")</f>
        <v>0</v>
      </c>
      <c r="Z1041" s="99">
        <f>COUNTIFS(通讯通路门店!$S:$S,$G1041,通讯通路门店!$J:$J,"VIVO体验店")</f>
        <v>0</v>
      </c>
      <c r="AA1041" s="99">
        <f>COUNTIFS(通讯通路门店!$S:$S,$G1041,通讯通路门店!$J:$J,"OPPO体验店")</f>
        <v>0</v>
      </c>
      <c r="AB1041" s="99">
        <f>COUNTIFS(通讯通路门店!$S:$S,$G1041,通讯通路门店!$J:$J,"华为授权体验店")+COUNTIFS(通讯通路门店!$S:$S,$G1041,通讯通路门店!$J:$J,"华为堡垒店")</f>
        <v>0</v>
      </c>
      <c r="AC1041" s="99">
        <f>COUNTIFS(通讯通路门店!$S:$S,$G1041,通讯通路门店!$J:$J,"小米体验店")</f>
        <v>0</v>
      </c>
      <c r="AD1041" s="99">
        <f>COUNTIFS(通讯通路门店!$S:$S,$G1041,通讯通路门店!$J:$J,"苹果体验店")</f>
        <v>0</v>
      </c>
      <c r="AE1041" s="99">
        <f>COUNTIFS(通讯通路门店!$S:$S,$G1041,通讯通路门店!$J:$J,"其他品牌专卖店")</f>
        <v>0</v>
      </c>
      <c r="AF1041" s="99">
        <f>SUMIFS(通讯通路门店!$BI:$BI,通讯通路门店!$S:$S,$G1041)</f>
        <v>0</v>
      </c>
      <c r="AG1041" s="99">
        <f>SUMIFS(通讯通路门店!$BH:$BH,通讯通路门店!$S:$S,$G1041)</f>
        <v>0</v>
      </c>
      <c r="AH1041" s="99">
        <f t="shared" si="81"/>
        <v>0</v>
      </c>
      <c r="AI1041" s="99">
        <f>SUMIFS(通讯通路门店!$BB:$BB,通讯通路门店!$S:$S,$G1041)</f>
        <v>0</v>
      </c>
      <c r="AJ1041" s="99">
        <f>SUMIFS(通讯通路门店!$BE:$BE,通讯通路门店!$S:$S,$G1041)</f>
        <v>0</v>
      </c>
      <c r="AK1041" s="99">
        <f>SUMIFS(通讯通路门店!$BG:$BG,通讯通路门店!$S:$S,$G1041)</f>
        <v>0</v>
      </c>
      <c r="AL1041" s="99">
        <f>SUMIFS(通讯通路门店!$BC:$BC,通讯通路门店!$S:$S,$G1041)</f>
        <v>0</v>
      </c>
      <c r="AM1041" s="99">
        <f>SUMIFS(通讯通路门店!$BD:$BD,通讯通路门店!$S:$S,$G1041)</f>
        <v>0</v>
      </c>
      <c r="AN1041" s="99">
        <f>SUMIFS(通讯通路门店!$BF:$BF,通讯通路门店!$S:$S,$G1041)</f>
        <v>0</v>
      </c>
      <c r="AO1041" s="99">
        <f t="shared" si="82"/>
        <v>0</v>
      </c>
      <c r="AP1041" s="99">
        <f>SUMIFS(通讯通路门店!$K:$K,通讯通路门店!$S:$S,$G1041)</f>
        <v>0</v>
      </c>
      <c r="AQ1041" s="83"/>
      <c r="AR1041" s="99">
        <f>SUMIFS(通讯通路门店!$T:$T,通讯通路门店!$S:$S,$G1041)</f>
        <v>0</v>
      </c>
      <c r="AS1041" s="99">
        <f>SUMIFS(通讯通路门店!$U:$U,通讯通路门店!$S:$S,$G1041)</f>
        <v>0</v>
      </c>
      <c r="AT1041" s="99">
        <f>SUMIFS(通讯通路门店!$V:$V,通讯通路门店!$S:$S,$G1041)</f>
        <v>0</v>
      </c>
      <c r="AU1041" s="99">
        <f>SUMIFS(通讯通路门店!$W:$W,通讯通路门店!$S:$S,$G1041)</f>
        <v>0</v>
      </c>
      <c r="AV1041" s="99">
        <f>SUMIFS(通讯通路门店!$Z:$Z,通讯通路门店!$S:$S,$G1041)</f>
        <v>0</v>
      </c>
      <c r="AW1041" s="99">
        <f>SUMIFS(通讯通路门店!$AB:$AB,通讯通路门店!$S:$S,$G1041)</f>
        <v>0</v>
      </c>
      <c r="AX1041" s="99">
        <f>SUMIFS(通讯通路门店!$X:$X,通讯通路门店!$S:$S,$G1041)</f>
        <v>0</v>
      </c>
      <c r="AY1041" s="99">
        <f>SUMIFS(通讯通路门店!$Y:$Y,通讯通路门店!$S:$S,$G1041)</f>
        <v>0</v>
      </c>
      <c r="AZ1041" s="99">
        <f>SUMIFS(通讯通路门店!$AA:$AA,通讯通路门店!$S:$S,$G1041)</f>
        <v>0</v>
      </c>
      <c r="BA1041" s="99">
        <f t="shared" si="83"/>
        <v>0</v>
      </c>
      <c r="BB1041" s="99">
        <f t="shared" si="84"/>
        <v>0</v>
      </c>
      <c r="BC1041" s="99">
        <f>SUMIFS(通讯通路门店!$W:$W,通讯通路门店!$S:$S,$G1041,通讯通路门店!$J:$J,"荣耀体验店")+SUMIFS(通讯通路门店!$W:$W,通讯通路门店!$S:$S,$G1041,通讯通路门店!$J:$J,"荣耀授权专卖店")</f>
        <v>0</v>
      </c>
      <c r="BD1041" s="99">
        <f>SUMIFS(通讯通路门店!$Z:$Z,通讯通路门店!$S:$S,$G1041,通讯通路门店!$J:$J,"VIVO体验店")</f>
        <v>0</v>
      </c>
      <c r="BE1041" s="99">
        <f>SUMIFS(通讯通路门店!$AB:$AB,通讯通路门店!$S:$S,$G1041,通讯通路门店!$J:$J,"OPPO体验店")</f>
        <v>0</v>
      </c>
      <c r="BF1041" s="99">
        <f>SUMIFS(通讯通路门店!$X:$X,通讯通路门店!$S:$S,$G1041,通讯通路门店!$J:$J,"华为授权体验店")+SUMIFS(通讯通路门店!$AA:$AA,通讯通路门店!$S:$S,$G1041,通讯通路门店!$J:$J,"华为堡垒店")</f>
        <v>0</v>
      </c>
      <c r="BG1041" s="99">
        <f>SUMIFS(通讯通路门店!$Y:$Y,通讯通路门店!$S:$S,$G1041,通讯通路门店!$J:$J,"小米体验店")</f>
        <v>0</v>
      </c>
      <c r="BH1041" s="99">
        <f>SUMIFS(通讯通路门店!$AA:$AA,通讯通路门店!$S:$S,$G1041,通讯通路门店!$J:$J,"苹果体验店")</f>
        <v>0</v>
      </c>
      <c r="BI1041" s="99">
        <f>SUMIFS(通讯通路门店!$K:$K,通讯通路门店!$S:$S,$G1041,通讯通路门店!$J:$J,"其他品牌专卖店")</f>
        <v>0</v>
      </c>
      <c r="BJ1041" s="99">
        <f>SUMIFS(通讯通路门店!$AC:$AC,通讯通路门店!$S:$S,$G1041)</f>
        <v>0</v>
      </c>
      <c r="BK1041" s="99">
        <f>SUMIFS(通讯通路门店!$AD:$AD,通讯通路门店!$S:$S,$G1041)</f>
        <v>0</v>
      </c>
      <c r="BL1041" s="99">
        <f>SUMIFS(通讯通路门店!$AE:$AE,通讯通路门店!$S:$S,$G1041)</f>
        <v>0</v>
      </c>
      <c r="BM1041" s="99">
        <f>SUMIFS(通讯通路门店!$AF:$AF,通讯通路门店!$S:$S,$G1041)</f>
        <v>0</v>
      </c>
      <c r="BN1041" s="99">
        <f>SUMIFS(通讯通路门店!$AG:$AG,通讯通路门店!$S:$S,$G1041)</f>
        <v>0</v>
      </c>
      <c r="BO1041" s="99">
        <f>SUMIFS(通讯通路门店!$AH:$AH,通讯通路门店!$S:$S,$G1041)</f>
        <v>0</v>
      </c>
      <c r="BP1041" s="99">
        <f>SUMIFS(通讯通路门店!$AI:$AI,通讯通路门店!$S:$S,$G1041)</f>
        <v>0</v>
      </c>
      <c r="BQ1041" s="83"/>
    </row>
    <row r="1042" spans="1:69">
      <c r="A1042" s="99" t="str">
        <f>IFERROR(_xlfn.XLOOKUP($G1042,通讯通路门店!$S$4:$S$993931,通讯通路门店!$A$4:$A$993931,0,0),"")</f>
        <v>海南省</v>
      </c>
      <c r="B1042" s="99" t="str">
        <f>IFERROR(_xlfn.XLOOKUP($G1042,通讯通路门店!$S$4:$S$993931,通讯通路门店!$B$4:$B$993931,0,0),"")</f>
        <v>东方市</v>
      </c>
      <c r="C1042" s="99" t="str">
        <f>IFERROR(_xlfn.XLOOKUP($G1042,通讯通路门店!$S$4:$S$993931,通讯通路门店!$C$4:$C$993931,0,0),"")</f>
        <v>东方市</v>
      </c>
      <c r="D1042" s="99" t="str">
        <f>IFERROR(_xlfn.XLOOKUP($G1042,通讯通路门店!$S$4:$S$993931,通讯通路门店!$D$4:$D$993931,0,0),"")</f>
        <v>八所镇</v>
      </c>
      <c r="E1042" s="83"/>
      <c r="F1042" s="83"/>
      <c r="G1042" s="101"/>
      <c r="H1042" s="102">
        <f>IFERROR(_xlfn.XLOOKUP($G1042,通讯通路门店!$S$4:$S$993931,通讯通路门店!$R$4:$R$993931,0,0),"")</f>
        <v>0</v>
      </c>
      <c r="I1042" s="83"/>
      <c r="J1042" s="83"/>
      <c r="K1042" s="83"/>
      <c r="L1042" s="83"/>
      <c r="M1042" s="83"/>
      <c r="N1042" s="83"/>
      <c r="O1042" s="83"/>
      <c r="P1042" s="83"/>
      <c r="Q1042" s="83"/>
      <c r="R1042" s="83"/>
      <c r="S1042" s="83"/>
      <c r="T1042" s="83"/>
      <c r="U1042" s="99">
        <f>COUNTIF(通讯通路门店!$S:$S,$G1042)</f>
        <v>0</v>
      </c>
      <c r="V1042" s="99">
        <f>COUNTIFS(通讯通路门店!$S:$S,$G1042,通讯通路门店!$J:$J,"综合卖场")</f>
        <v>0</v>
      </c>
      <c r="W1042" s="99">
        <f>SUMIFS(通讯通路门店!$AJ:$AJ,通讯通路门店!$S:$S,通讯客户沙盘!$G1042)</f>
        <v>0</v>
      </c>
      <c r="X1042" s="99">
        <f t="shared" si="80"/>
        <v>0</v>
      </c>
      <c r="Y1042" s="99">
        <f>COUNTIFS(通讯通路门店!$S:$S,$G1042,通讯通路门店!$J:$J,"荣耀体验店")+COUNTIFS(通讯通路门店!$S:$S,$G1042,通讯通路门店!$J:$J,"荣耀授权专卖店")</f>
        <v>0</v>
      </c>
      <c r="Z1042" s="99">
        <f>COUNTIFS(通讯通路门店!$S:$S,$G1042,通讯通路门店!$J:$J,"VIVO体验店")</f>
        <v>0</v>
      </c>
      <c r="AA1042" s="99">
        <f>COUNTIFS(通讯通路门店!$S:$S,$G1042,通讯通路门店!$J:$J,"OPPO体验店")</f>
        <v>0</v>
      </c>
      <c r="AB1042" s="99">
        <f>COUNTIFS(通讯通路门店!$S:$S,$G1042,通讯通路门店!$J:$J,"华为授权体验店")+COUNTIFS(通讯通路门店!$S:$S,$G1042,通讯通路门店!$J:$J,"华为堡垒店")</f>
        <v>0</v>
      </c>
      <c r="AC1042" s="99">
        <f>COUNTIFS(通讯通路门店!$S:$S,$G1042,通讯通路门店!$J:$J,"小米体验店")</f>
        <v>0</v>
      </c>
      <c r="AD1042" s="99">
        <f>COUNTIFS(通讯通路门店!$S:$S,$G1042,通讯通路门店!$J:$J,"苹果体验店")</f>
        <v>0</v>
      </c>
      <c r="AE1042" s="99">
        <f>COUNTIFS(通讯通路门店!$S:$S,$G1042,通讯通路门店!$J:$J,"其他品牌专卖店")</f>
        <v>0</v>
      </c>
      <c r="AF1042" s="99">
        <f>SUMIFS(通讯通路门店!$BI:$BI,通讯通路门店!$S:$S,$G1042)</f>
        <v>0</v>
      </c>
      <c r="AG1042" s="99">
        <f>SUMIFS(通讯通路门店!$BH:$BH,通讯通路门店!$S:$S,$G1042)</f>
        <v>0</v>
      </c>
      <c r="AH1042" s="99">
        <f t="shared" si="81"/>
        <v>0</v>
      </c>
      <c r="AI1042" s="99">
        <f>SUMIFS(通讯通路门店!$BB:$BB,通讯通路门店!$S:$S,$G1042)</f>
        <v>0</v>
      </c>
      <c r="AJ1042" s="99">
        <f>SUMIFS(通讯通路门店!$BE:$BE,通讯通路门店!$S:$S,$G1042)</f>
        <v>0</v>
      </c>
      <c r="AK1042" s="99">
        <f>SUMIFS(通讯通路门店!$BG:$BG,通讯通路门店!$S:$S,$G1042)</f>
        <v>0</v>
      </c>
      <c r="AL1042" s="99">
        <f>SUMIFS(通讯通路门店!$BC:$BC,通讯通路门店!$S:$S,$G1042)</f>
        <v>0</v>
      </c>
      <c r="AM1042" s="99">
        <f>SUMIFS(通讯通路门店!$BD:$BD,通讯通路门店!$S:$S,$G1042)</f>
        <v>0</v>
      </c>
      <c r="AN1042" s="99">
        <f>SUMIFS(通讯通路门店!$BF:$BF,通讯通路门店!$S:$S,$G1042)</f>
        <v>0</v>
      </c>
      <c r="AO1042" s="99">
        <f t="shared" si="82"/>
        <v>0</v>
      </c>
      <c r="AP1042" s="99">
        <f>SUMIFS(通讯通路门店!$K:$K,通讯通路门店!$S:$S,$G1042)</f>
        <v>0</v>
      </c>
      <c r="AQ1042" s="83"/>
      <c r="AR1042" s="99">
        <f>SUMIFS(通讯通路门店!$T:$T,通讯通路门店!$S:$S,$G1042)</f>
        <v>0</v>
      </c>
      <c r="AS1042" s="99">
        <f>SUMIFS(通讯通路门店!$U:$U,通讯通路门店!$S:$S,$G1042)</f>
        <v>0</v>
      </c>
      <c r="AT1042" s="99">
        <f>SUMIFS(通讯通路门店!$V:$V,通讯通路门店!$S:$S,$G1042)</f>
        <v>0</v>
      </c>
      <c r="AU1042" s="99">
        <f>SUMIFS(通讯通路门店!$W:$W,通讯通路门店!$S:$S,$G1042)</f>
        <v>0</v>
      </c>
      <c r="AV1042" s="99">
        <f>SUMIFS(通讯通路门店!$Z:$Z,通讯通路门店!$S:$S,$G1042)</f>
        <v>0</v>
      </c>
      <c r="AW1042" s="99">
        <f>SUMIFS(通讯通路门店!$AB:$AB,通讯通路门店!$S:$S,$G1042)</f>
        <v>0</v>
      </c>
      <c r="AX1042" s="99">
        <f>SUMIFS(通讯通路门店!$X:$X,通讯通路门店!$S:$S,$G1042)</f>
        <v>0</v>
      </c>
      <c r="AY1042" s="99">
        <f>SUMIFS(通讯通路门店!$Y:$Y,通讯通路门店!$S:$S,$G1042)</f>
        <v>0</v>
      </c>
      <c r="AZ1042" s="99">
        <f>SUMIFS(通讯通路门店!$AA:$AA,通讯通路门店!$S:$S,$G1042)</f>
        <v>0</v>
      </c>
      <c r="BA1042" s="99">
        <f t="shared" si="83"/>
        <v>0</v>
      </c>
      <c r="BB1042" s="99">
        <f t="shared" si="84"/>
        <v>0</v>
      </c>
      <c r="BC1042" s="99">
        <f>SUMIFS(通讯通路门店!$W:$W,通讯通路门店!$S:$S,$G1042,通讯通路门店!$J:$J,"荣耀体验店")+SUMIFS(通讯通路门店!$W:$W,通讯通路门店!$S:$S,$G1042,通讯通路门店!$J:$J,"荣耀授权专卖店")</f>
        <v>0</v>
      </c>
      <c r="BD1042" s="99">
        <f>SUMIFS(通讯通路门店!$Z:$Z,通讯通路门店!$S:$S,$G1042,通讯通路门店!$J:$J,"VIVO体验店")</f>
        <v>0</v>
      </c>
      <c r="BE1042" s="99">
        <f>SUMIFS(通讯通路门店!$AB:$AB,通讯通路门店!$S:$S,$G1042,通讯通路门店!$J:$J,"OPPO体验店")</f>
        <v>0</v>
      </c>
      <c r="BF1042" s="99">
        <f>SUMIFS(通讯通路门店!$X:$X,通讯通路门店!$S:$S,$G1042,通讯通路门店!$J:$J,"华为授权体验店")+SUMIFS(通讯通路门店!$AA:$AA,通讯通路门店!$S:$S,$G1042,通讯通路门店!$J:$J,"华为堡垒店")</f>
        <v>0</v>
      </c>
      <c r="BG1042" s="99">
        <f>SUMIFS(通讯通路门店!$Y:$Y,通讯通路门店!$S:$S,$G1042,通讯通路门店!$J:$J,"小米体验店")</f>
        <v>0</v>
      </c>
      <c r="BH1042" s="99">
        <f>SUMIFS(通讯通路门店!$AA:$AA,通讯通路门店!$S:$S,$G1042,通讯通路门店!$J:$J,"苹果体验店")</f>
        <v>0</v>
      </c>
      <c r="BI1042" s="99">
        <f>SUMIFS(通讯通路门店!$K:$K,通讯通路门店!$S:$S,$G1042,通讯通路门店!$J:$J,"其他品牌专卖店")</f>
        <v>0</v>
      </c>
      <c r="BJ1042" s="99">
        <f>SUMIFS(通讯通路门店!$AC:$AC,通讯通路门店!$S:$S,$G1042)</f>
        <v>0</v>
      </c>
      <c r="BK1042" s="99">
        <f>SUMIFS(通讯通路门店!$AD:$AD,通讯通路门店!$S:$S,$G1042)</f>
        <v>0</v>
      </c>
      <c r="BL1042" s="99">
        <f>SUMIFS(通讯通路门店!$AE:$AE,通讯通路门店!$S:$S,$G1042)</f>
        <v>0</v>
      </c>
      <c r="BM1042" s="99">
        <f>SUMIFS(通讯通路门店!$AF:$AF,通讯通路门店!$S:$S,$G1042)</f>
        <v>0</v>
      </c>
      <c r="BN1042" s="99">
        <f>SUMIFS(通讯通路门店!$AG:$AG,通讯通路门店!$S:$S,$G1042)</f>
        <v>0</v>
      </c>
      <c r="BO1042" s="99">
        <f>SUMIFS(通讯通路门店!$AH:$AH,通讯通路门店!$S:$S,$G1042)</f>
        <v>0</v>
      </c>
      <c r="BP1042" s="99">
        <f>SUMIFS(通讯通路门店!$AI:$AI,通讯通路门店!$S:$S,$G1042)</f>
        <v>0</v>
      </c>
      <c r="BQ1042" s="83"/>
    </row>
    <row r="1043" spans="1:69">
      <c r="A1043" s="99" t="str">
        <f>IFERROR(_xlfn.XLOOKUP($G1043,通讯通路门店!$S$4:$S$993931,通讯通路门店!$A$4:$A$993931,0,0),"")</f>
        <v>海南省</v>
      </c>
      <c r="B1043" s="99" t="str">
        <f>IFERROR(_xlfn.XLOOKUP($G1043,通讯通路门店!$S$4:$S$993931,通讯通路门店!$B$4:$B$993931,0,0),"")</f>
        <v>东方市</v>
      </c>
      <c r="C1043" s="99" t="str">
        <f>IFERROR(_xlfn.XLOOKUP($G1043,通讯通路门店!$S$4:$S$993931,通讯通路门店!$C$4:$C$993931,0,0),"")</f>
        <v>东方市</v>
      </c>
      <c r="D1043" s="99" t="str">
        <f>IFERROR(_xlfn.XLOOKUP($G1043,通讯通路门店!$S$4:$S$993931,通讯通路门店!$D$4:$D$993931,0,0),"")</f>
        <v>八所镇</v>
      </c>
      <c r="E1043" s="83"/>
      <c r="F1043" s="83"/>
      <c r="G1043" s="101"/>
      <c r="H1043" s="102">
        <f>IFERROR(_xlfn.XLOOKUP($G1043,通讯通路门店!$S$4:$S$993931,通讯通路门店!$R$4:$R$993931,0,0),"")</f>
        <v>0</v>
      </c>
      <c r="I1043" s="83"/>
      <c r="J1043" s="83"/>
      <c r="K1043" s="83"/>
      <c r="L1043" s="83"/>
      <c r="M1043" s="83"/>
      <c r="N1043" s="83"/>
      <c r="O1043" s="83"/>
      <c r="P1043" s="83"/>
      <c r="Q1043" s="83"/>
      <c r="R1043" s="83"/>
      <c r="S1043" s="83"/>
      <c r="T1043" s="83"/>
      <c r="U1043" s="99">
        <f>COUNTIF(通讯通路门店!$S:$S,$G1043)</f>
        <v>0</v>
      </c>
      <c r="V1043" s="99">
        <f>COUNTIFS(通讯通路门店!$S:$S,$G1043,通讯通路门店!$J:$J,"综合卖场")</f>
        <v>0</v>
      </c>
      <c r="W1043" s="99">
        <f>SUMIFS(通讯通路门店!$AJ:$AJ,通讯通路门店!$S:$S,通讯客户沙盘!$G1043)</f>
        <v>0</v>
      </c>
      <c r="X1043" s="99">
        <f t="shared" si="80"/>
        <v>0</v>
      </c>
      <c r="Y1043" s="99">
        <f>COUNTIFS(通讯通路门店!$S:$S,$G1043,通讯通路门店!$J:$J,"荣耀体验店")+COUNTIFS(通讯通路门店!$S:$S,$G1043,通讯通路门店!$J:$J,"荣耀授权专卖店")</f>
        <v>0</v>
      </c>
      <c r="Z1043" s="99">
        <f>COUNTIFS(通讯通路门店!$S:$S,$G1043,通讯通路门店!$J:$J,"VIVO体验店")</f>
        <v>0</v>
      </c>
      <c r="AA1043" s="99">
        <f>COUNTIFS(通讯通路门店!$S:$S,$G1043,通讯通路门店!$J:$J,"OPPO体验店")</f>
        <v>0</v>
      </c>
      <c r="AB1043" s="99">
        <f>COUNTIFS(通讯通路门店!$S:$S,$G1043,通讯通路门店!$J:$J,"华为授权体验店")+COUNTIFS(通讯通路门店!$S:$S,$G1043,通讯通路门店!$J:$J,"华为堡垒店")</f>
        <v>0</v>
      </c>
      <c r="AC1043" s="99">
        <f>COUNTIFS(通讯通路门店!$S:$S,$G1043,通讯通路门店!$J:$J,"小米体验店")</f>
        <v>0</v>
      </c>
      <c r="AD1043" s="99">
        <f>COUNTIFS(通讯通路门店!$S:$S,$G1043,通讯通路门店!$J:$J,"苹果体验店")</f>
        <v>0</v>
      </c>
      <c r="AE1043" s="99">
        <f>COUNTIFS(通讯通路门店!$S:$S,$G1043,通讯通路门店!$J:$J,"其他品牌专卖店")</f>
        <v>0</v>
      </c>
      <c r="AF1043" s="99">
        <f>SUMIFS(通讯通路门店!$BI:$BI,通讯通路门店!$S:$S,$G1043)</f>
        <v>0</v>
      </c>
      <c r="AG1043" s="99">
        <f>SUMIFS(通讯通路门店!$BH:$BH,通讯通路门店!$S:$S,$G1043)</f>
        <v>0</v>
      </c>
      <c r="AH1043" s="99">
        <f t="shared" si="81"/>
        <v>0</v>
      </c>
      <c r="AI1043" s="99">
        <f>SUMIFS(通讯通路门店!$BB:$BB,通讯通路门店!$S:$S,$G1043)</f>
        <v>0</v>
      </c>
      <c r="AJ1043" s="99">
        <f>SUMIFS(通讯通路门店!$BE:$BE,通讯通路门店!$S:$S,$G1043)</f>
        <v>0</v>
      </c>
      <c r="AK1043" s="99">
        <f>SUMIFS(通讯通路门店!$BG:$BG,通讯通路门店!$S:$S,$G1043)</f>
        <v>0</v>
      </c>
      <c r="AL1043" s="99">
        <f>SUMIFS(通讯通路门店!$BC:$BC,通讯通路门店!$S:$S,$G1043)</f>
        <v>0</v>
      </c>
      <c r="AM1043" s="99">
        <f>SUMIFS(通讯通路门店!$BD:$BD,通讯通路门店!$S:$S,$G1043)</f>
        <v>0</v>
      </c>
      <c r="AN1043" s="99">
        <f>SUMIFS(通讯通路门店!$BF:$BF,通讯通路门店!$S:$S,$G1043)</f>
        <v>0</v>
      </c>
      <c r="AO1043" s="99">
        <f t="shared" si="82"/>
        <v>0</v>
      </c>
      <c r="AP1043" s="99">
        <f>SUMIFS(通讯通路门店!$K:$K,通讯通路门店!$S:$S,$G1043)</f>
        <v>0</v>
      </c>
      <c r="AQ1043" s="83"/>
      <c r="AR1043" s="99">
        <f>SUMIFS(通讯通路门店!$T:$T,通讯通路门店!$S:$S,$G1043)</f>
        <v>0</v>
      </c>
      <c r="AS1043" s="99">
        <f>SUMIFS(通讯通路门店!$U:$U,通讯通路门店!$S:$S,$G1043)</f>
        <v>0</v>
      </c>
      <c r="AT1043" s="99">
        <f>SUMIFS(通讯通路门店!$V:$V,通讯通路门店!$S:$S,$G1043)</f>
        <v>0</v>
      </c>
      <c r="AU1043" s="99">
        <f>SUMIFS(通讯通路门店!$W:$W,通讯通路门店!$S:$S,$G1043)</f>
        <v>0</v>
      </c>
      <c r="AV1043" s="99">
        <f>SUMIFS(通讯通路门店!$Z:$Z,通讯通路门店!$S:$S,$G1043)</f>
        <v>0</v>
      </c>
      <c r="AW1043" s="99">
        <f>SUMIFS(通讯通路门店!$AB:$AB,通讯通路门店!$S:$S,$G1043)</f>
        <v>0</v>
      </c>
      <c r="AX1043" s="99">
        <f>SUMIFS(通讯通路门店!$X:$X,通讯通路门店!$S:$S,$G1043)</f>
        <v>0</v>
      </c>
      <c r="AY1043" s="99">
        <f>SUMIFS(通讯通路门店!$Y:$Y,通讯通路门店!$S:$S,$G1043)</f>
        <v>0</v>
      </c>
      <c r="AZ1043" s="99">
        <f>SUMIFS(通讯通路门店!$AA:$AA,通讯通路门店!$S:$S,$G1043)</f>
        <v>0</v>
      </c>
      <c r="BA1043" s="99">
        <f t="shared" si="83"/>
        <v>0</v>
      </c>
      <c r="BB1043" s="99">
        <f t="shared" si="84"/>
        <v>0</v>
      </c>
      <c r="BC1043" s="99">
        <f>SUMIFS(通讯通路门店!$W:$W,通讯通路门店!$S:$S,$G1043,通讯通路门店!$J:$J,"荣耀体验店")+SUMIFS(通讯通路门店!$W:$W,通讯通路门店!$S:$S,$G1043,通讯通路门店!$J:$J,"荣耀授权专卖店")</f>
        <v>0</v>
      </c>
      <c r="BD1043" s="99">
        <f>SUMIFS(通讯通路门店!$Z:$Z,通讯通路门店!$S:$S,$G1043,通讯通路门店!$J:$J,"VIVO体验店")</f>
        <v>0</v>
      </c>
      <c r="BE1043" s="99">
        <f>SUMIFS(通讯通路门店!$AB:$AB,通讯通路门店!$S:$S,$G1043,通讯通路门店!$J:$J,"OPPO体验店")</f>
        <v>0</v>
      </c>
      <c r="BF1043" s="99">
        <f>SUMIFS(通讯通路门店!$X:$X,通讯通路门店!$S:$S,$G1043,通讯通路门店!$J:$J,"华为授权体验店")+SUMIFS(通讯通路门店!$AA:$AA,通讯通路门店!$S:$S,$G1043,通讯通路门店!$J:$J,"华为堡垒店")</f>
        <v>0</v>
      </c>
      <c r="BG1043" s="99">
        <f>SUMIFS(通讯通路门店!$Y:$Y,通讯通路门店!$S:$S,$G1043,通讯通路门店!$J:$J,"小米体验店")</f>
        <v>0</v>
      </c>
      <c r="BH1043" s="99">
        <f>SUMIFS(通讯通路门店!$AA:$AA,通讯通路门店!$S:$S,$G1043,通讯通路门店!$J:$J,"苹果体验店")</f>
        <v>0</v>
      </c>
      <c r="BI1043" s="99">
        <f>SUMIFS(通讯通路门店!$K:$K,通讯通路门店!$S:$S,$G1043,通讯通路门店!$J:$J,"其他品牌专卖店")</f>
        <v>0</v>
      </c>
      <c r="BJ1043" s="99">
        <f>SUMIFS(通讯通路门店!$AC:$AC,通讯通路门店!$S:$S,$G1043)</f>
        <v>0</v>
      </c>
      <c r="BK1043" s="99">
        <f>SUMIFS(通讯通路门店!$AD:$AD,通讯通路门店!$S:$S,$G1043)</f>
        <v>0</v>
      </c>
      <c r="BL1043" s="99">
        <f>SUMIFS(通讯通路门店!$AE:$AE,通讯通路门店!$S:$S,$G1043)</f>
        <v>0</v>
      </c>
      <c r="BM1043" s="99">
        <f>SUMIFS(通讯通路门店!$AF:$AF,通讯通路门店!$S:$S,$G1043)</f>
        <v>0</v>
      </c>
      <c r="BN1043" s="99">
        <f>SUMIFS(通讯通路门店!$AG:$AG,通讯通路门店!$S:$S,$G1043)</f>
        <v>0</v>
      </c>
      <c r="BO1043" s="99">
        <f>SUMIFS(通讯通路门店!$AH:$AH,通讯通路门店!$S:$S,$G1043)</f>
        <v>0</v>
      </c>
      <c r="BP1043" s="99">
        <f>SUMIFS(通讯通路门店!$AI:$AI,通讯通路门店!$S:$S,$G1043)</f>
        <v>0</v>
      </c>
      <c r="BQ1043" s="83"/>
    </row>
    <row r="1044" spans="1:69">
      <c r="A1044" s="99" t="str">
        <f>IFERROR(_xlfn.XLOOKUP($G1044,通讯通路门店!$S$4:$S$993931,通讯通路门店!$A$4:$A$993931,0,0),"")</f>
        <v>海南省</v>
      </c>
      <c r="B1044" s="99" t="str">
        <f>IFERROR(_xlfn.XLOOKUP($G1044,通讯通路门店!$S$4:$S$993931,通讯通路门店!$B$4:$B$993931,0,0),"")</f>
        <v>东方市</v>
      </c>
      <c r="C1044" s="99" t="str">
        <f>IFERROR(_xlfn.XLOOKUP($G1044,通讯通路门店!$S$4:$S$993931,通讯通路门店!$C$4:$C$993931,0,0),"")</f>
        <v>东方市</v>
      </c>
      <c r="D1044" s="99" t="str">
        <f>IFERROR(_xlfn.XLOOKUP($G1044,通讯通路门店!$S$4:$S$993931,通讯通路门店!$D$4:$D$993931,0,0),"")</f>
        <v>八所镇</v>
      </c>
      <c r="E1044" s="83"/>
      <c r="F1044" s="83"/>
      <c r="G1044" s="101"/>
      <c r="H1044" s="102">
        <f>IFERROR(_xlfn.XLOOKUP($G1044,通讯通路门店!$S$4:$S$993931,通讯通路门店!$R$4:$R$993931,0,0),"")</f>
        <v>0</v>
      </c>
      <c r="I1044" s="83"/>
      <c r="J1044" s="83"/>
      <c r="K1044" s="83"/>
      <c r="L1044" s="83"/>
      <c r="M1044" s="83"/>
      <c r="N1044" s="83"/>
      <c r="O1044" s="83"/>
      <c r="P1044" s="83"/>
      <c r="Q1044" s="83"/>
      <c r="R1044" s="83"/>
      <c r="S1044" s="83"/>
      <c r="T1044" s="83"/>
      <c r="U1044" s="99">
        <f>COUNTIF(通讯通路门店!$S:$S,$G1044)</f>
        <v>0</v>
      </c>
      <c r="V1044" s="99">
        <f>COUNTIFS(通讯通路门店!$S:$S,$G1044,通讯通路门店!$J:$J,"综合卖场")</f>
        <v>0</v>
      </c>
      <c r="W1044" s="99">
        <f>SUMIFS(通讯通路门店!$AJ:$AJ,通讯通路门店!$S:$S,通讯客户沙盘!$G1044)</f>
        <v>0</v>
      </c>
      <c r="X1044" s="99">
        <f t="shared" si="80"/>
        <v>0</v>
      </c>
      <c r="Y1044" s="99">
        <f>COUNTIFS(通讯通路门店!$S:$S,$G1044,通讯通路门店!$J:$J,"荣耀体验店")+COUNTIFS(通讯通路门店!$S:$S,$G1044,通讯通路门店!$J:$J,"荣耀授权专卖店")</f>
        <v>0</v>
      </c>
      <c r="Z1044" s="99">
        <f>COUNTIFS(通讯通路门店!$S:$S,$G1044,通讯通路门店!$J:$J,"VIVO体验店")</f>
        <v>0</v>
      </c>
      <c r="AA1044" s="99">
        <f>COUNTIFS(通讯通路门店!$S:$S,$G1044,通讯通路门店!$J:$J,"OPPO体验店")</f>
        <v>0</v>
      </c>
      <c r="AB1044" s="99">
        <f>COUNTIFS(通讯通路门店!$S:$S,$G1044,通讯通路门店!$J:$J,"华为授权体验店")+COUNTIFS(通讯通路门店!$S:$S,$G1044,通讯通路门店!$J:$J,"华为堡垒店")</f>
        <v>0</v>
      </c>
      <c r="AC1044" s="99">
        <f>COUNTIFS(通讯通路门店!$S:$S,$G1044,通讯通路门店!$J:$J,"小米体验店")</f>
        <v>0</v>
      </c>
      <c r="AD1044" s="99">
        <f>COUNTIFS(通讯通路门店!$S:$S,$G1044,通讯通路门店!$J:$J,"苹果体验店")</f>
        <v>0</v>
      </c>
      <c r="AE1044" s="99">
        <f>COUNTIFS(通讯通路门店!$S:$S,$G1044,通讯通路门店!$J:$J,"其他品牌专卖店")</f>
        <v>0</v>
      </c>
      <c r="AF1044" s="99">
        <f>SUMIFS(通讯通路门店!$BI:$BI,通讯通路门店!$S:$S,$G1044)</f>
        <v>0</v>
      </c>
      <c r="AG1044" s="99">
        <f>SUMIFS(通讯通路门店!$BH:$BH,通讯通路门店!$S:$S,$G1044)</f>
        <v>0</v>
      </c>
      <c r="AH1044" s="99">
        <f t="shared" si="81"/>
        <v>0</v>
      </c>
      <c r="AI1044" s="99">
        <f>SUMIFS(通讯通路门店!$BB:$BB,通讯通路门店!$S:$S,$G1044)</f>
        <v>0</v>
      </c>
      <c r="AJ1044" s="99">
        <f>SUMIFS(通讯通路门店!$BE:$BE,通讯通路门店!$S:$S,$G1044)</f>
        <v>0</v>
      </c>
      <c r="AK1044" s="99">
        <f>SUMIFS(通讯通路门店!$BG:$BG,通讯通路门店!$S:$S,$G1044)</f>
        <v>0</v>
      </c>
      <c r="AL1044" s="99">
        <f>SUMIFS(通讯通路门店!$BC:$BC,通讯通路门店!$S:$S,$G1044)</f>
        <v>0</v>
      </c>
      <c r="AM1044" s="99">
        <f>SUMIFS(通讯通路门店!$BD:$BD,通讯通路门店!$S:$S,$G1044)</f>
        <v>0</v>
      </c>
      <c r="AN1044" s="99">
        <f>SUMIFS(通讯通路门店!$BF:$BF,通讯通路门店!$S:$S,$G1044)</f>
        <v>0</v>
      </c>
      <c r="AO1044" s="99">
        <f t="shared" si="82"/>
        <v>0</v>
      </c>
      <c r="AP1044" s="99">
        <f>SUMIFS(通讯通路门店!$K:$K,通讯通路门店!$S:$S,$G1044)</f>
        <v>0</v>
      </c>
      <c r="AQ1044" s="83"/>
      <c r="AR1044" s="99">
        <f>SUMIFS(通讯通路门店!$T:$T,通讯通路门店!$S:$S,$G1044)</f>
        <v>0</v>
      </c>
      <c r="AS1044" s="99">
        <f>SUMIFS(通讯通路门店!$U:$U,通讯通路门店!$S:$S,$G1044)</f>
        <v>0</v>
      </c>
      <c r="AT1044" s="99">
        <f>SUMIFS(通讯通路门店!$V:$V,通讯通路门店!$S:$S,$G1044)</f>
        <v>0</v>
      </c>
      <c r="AU1044" s="99">
        <f>SUMIFS(通讯通路门店!$W:$W,通讯通路门店!$S:$S,$G1044)</f>
        <v>0</v>
      </c>
      <c r="AV1044" s="99">
        <f>SUMIFS(通讯通路门店!$Z:$Z,通讯通路门店!$S:$S,$G1044)</f>
        <v>0</v>
      </c>
      <c r="AW1044" s="99">
        <f>SUMIFS(通讯通路门店!$AB:$AB,通讯通路门店!$S:$S,$G1044)</f>
        <v>0</v>
      </c>
      <c r="AX1044" s="99">
        <f>SUMIFS(通讯通路门店!$X:$X,通讯通路门店!$S:$S,$G1044)</f>
        <v>0</v>
      </c>
      <c r="AY1044" s="99">
        <f>SUMIFS(通讯通路门店!$Y:$Y,通讯通路门店!$S:$S,$G1044)</f>
        <v>0</v>
      </c>
      <c r="AZ1044" s="99">
        <f>SUMIFS(通讯通路门店!$AA:$AA,通讯通路门店!$S:$S,$G1044)</f>
        <v>0</v>
      </c>
      <c r="BA1044" s="99">
        <f t="shared" si="83"/>
        <v>0</v>
      </c>
      <c r="BB1044" s="99">
        <f t="shared" si="84"/>
        <v>0</v>
      </c>
      <c r="BC1044" s="99">
        <f>SUMIFS(通讯通路门店!$W:$W,通讯通路门店!$S:$S,$G1044,通讯通路门店!$J:$J,"荣耀体验店")+SUMIFS(通讯通路门店!$W:$W,通讯通路门店!$S:$S,$G1044,通讯通路门店!$J:$J,"荣耀授权专卖店")</f>
        <v>0</v>
      </c>
      <c r="BD1044" s="99">
        <f>SUMIFS(通讯通路门店!$Z:$Z,通讯通路门店!$S:$S,$G1044,通讯通路门店!$J:$J,"VIVO体验店")</f>
        <v>0</v>
      </c>
      <c r="BE1044" s="99">
        <f>SUMIFS(通讯通路门店!$AB:$AB,通讯通路门店!$S:$S,$G1044,通讯通路门店!$J:$J,"OPPO体验店")</f>
        <v>0</v>
      </c>
      <c r="BF1044" s="99">
        <f>SUMIFS(通讯通路门店!$X:$X,通讯通路门店!$S:$S,$G1044,通讯通路门店!$J:$J,"华为授权体验店")+SUMIFS(通讯通路门店!$AA:$AA,通讯通路门店!$S:$S,$G1044,通讯通路门店!$J:$J,"华为堡垒店")</f>
        <v>0</v>
      </c>
      <c r="BG1044" s="99">
        <f>SUMIFS(通讯通路门店!$Y:$Y,通讯通路门店!$S:$S,$G1044,通讯通路门店!$J:$J,"小米体验店")</f>
        <v>0</v>
      </c>
      <c r="BH1044" s="99">
        <f>SUMIFS(通讯通路门店!$AA:$AA,通讯通路门店!$S:$S,$G1044,通讯通路门店!$J:$J,"苹果体验店")</f>
        <v>0</v>
      </c>
      <c r="BI1044" s="99">
        <f>SUMIFS(通讯通路门店!$K:$K,通讯通路门店!$S:$S,$G1044,通讯通路门店!$J:$J,"其他品牌专卖店")</f>
        <v>0</v>
      </c>
      <c r="BJ1044" s="99">
        <f>SUMIFS(通讯通路门店!$AC:$AC,通讯通路门店!$S:$S,$G1044)</f>
        <v>0</v>
      </c>
      <c r="BK1044" s="99">
        <f>SUMIFS(通讯通路门店!$AD:$AD,通讯通路门店!$S:$S,$G1044)</f>
        <v>0</v>
      </c>
      <c r="BL1044" s="99">
        <f>SUMIFS(通讯通路门店!$AE:$AE,通讯通路门店!$S:$S,$G1044)</f>
        <v>0</v>
      </c>
      <c r="BM1044" s="99">
        <f>SUMIFS(通讯通路门店!$AF:$AF,通讯通路门店!$S:$S,$G1044)</f>
        <v>0</v>
      </c>
      <c r="BN1044" s="99">
        <f>SUMIFS(通讯通路门店!$AG:$AG,通讯通路门店!$S:$S,$G1044)</f>
        <v>0</v>
      </c>
      <c r="BO1044" s="99">
        <f>SUMIFS(通讯通路门店!$AH:$AH,通讯通路门店!$S:$S,$G1044)</f>
        <v>0</v>
      </c>
      <c r="BP1044" s="99">
        <f>SUMIFS(通讯通路门店!$AI:$AI,通讯通路门店!$S:$S,$G1044)</f>
        <v>0</v>
      </c>
      <c r="BQ1044" s="83"/>
    </row>
    <row r="1045" spans="1:69">
      <c r="A1045" s="99" t="str">
        <f>IFERROR(_xlfn.XLOOKUP($G1045,通讯通路门店!$S$4:$S$993931,通讯通路门店!$A$4:$A$993931,0,0),"")</f>
        <v>海南省</v>
      </c>
      <c r="B1045" s="99" t="str">
        <f>IFERROR(_xlfn.XLOOKUP($G1045,通讯通路门店!$S$4:$S$993931,通讯通路门店!$B$4:$B$993931,0,0),"")</f>
        <v>东方市</v>
      </c>
      <c r="C1045" s="99" t="str">
        <f>IFERROR(_xlfn.XLOOKUP($G1045,通讯通路门店!$S$4:$S$993931,通讯通路门店!$C$4:$C$993931,0,0),"")</f>
        <v>东方市</v>
      </c>
      <c r="D1045" s="99" t="str">
        <f>IFERROR(_xlfn.XLOOKUP($G1045,通讯通路门店!$S$4:$S$993931,通讯通路门店!$D$4:$D$993931,0,0),"")</f>
        <v>八所镇</v>
      </c>
      <c r="E1045" s="83"/>
      <c r="F1045" s="83"/>
      <c r="G1045" s="101"/>
      <c r="H1045" s="102">
        <f>IFERROR(_xlfn.XLOOKUP($G1045,通讯通路门店!$S$4:$S$993931,通讯通路门店!$R$4:$R$993931,0,0),"")</f>
        <v>0</v>
      </c>
      <c r="I1045" s="83"/>
      <c r="J1045" s="83"/>
      <c r="K1045" s="83"/>
      <c r="L1045" s="83"/>
      <c r="M1045" s="83"/>
      <c r="N1045" s="83"/>
      <c r="O1045" s="83"/>
      <c r="P1045" s="83"/>
      <c r="Q1045" s="83"/>
      <c r="R1045" s="83"/>
      <c r="S1045" s="83"/>
      <c r="T1045" s="83"/>
      <c r="U1045" s="99">
        <f>COUNTIF(通讯通路门店!$S:$S,$G1045)</f>
        <v>0</v>
      </c>
      <c r="V1045" s="99">
        <f>COUNTIFS(通讯通路门店!$S:$S,$G1045,通讯通路门店!$J:$J,"综合卖场")</f>
        <v>0</v>
      </c>
      <c r="W1045" s="99">
        <f>SUMIFS(通讯通路门店!$AJ:$AJ,通讯通路门店!$S:$S,通讯客户沙盘!$G1045)</f>
        <v>0</v>
      </c>
      <c r="X1045" s="99">
        <f t="shared" si="80"/>
        <v>0</v>
      </c>
      <c r="Y1045" s="99">
        <f>COUNTIFS(通讯通路门店!$S:$S,$G1045,通讯通路门店!$J:$J,"荣耀体验店")+COUNTIFS(通讯通路门店!$S:$S,$G1045,通讯通路门店!$J:$J,"荣耀授权专卖店")</f>
        <v>0</v>
      </c>
      <c r="Z1045" s="99">
        <f>COUNTIFS(通讯通路门店!$S:$S,$G1045,通讯通路门店!$J:$J,"VIVO体验店")</f>
        <v>0</v>
      </c>
      <c r="AA1045" s="99">
        <f>COUNTIFS(通讯通路门店!$S:$S,$G1045,通讯通路门店!$J:$J,"OPPO体验店")</f>
        <v>0</v>
      </c>
      <c r="AB1045" s="99">
        <f>COUNTIFS(通讯通路门店!$S:$S,$G1045,通讯通路门店!$J:$J,"华为授权体验店")+COUNTIFS(通讯通路门店!$S:$S,$G1045,通讯通路门店!$J:$J,"华为堡垒店")</f>
        <v>0</v>
      </c>
      <c r="AC1045" s="99">
        <f>COUNTIFS(通讯通路门店!$S:$S,$G1045,通讯通路门店!$J:$J,"小米体验店")</f>
        <v>0</v>
      </c>
      <c r="AD1045" s="99">
        <f>COUNTIFS(通讯通路门店!$S:$S,$G1045,通讯通路门店!$J:$J,"苹果体验店")</f>
        <v>0</v>
      </c>
      <c r="AE1045" s="99">
        <f>COUNTIFS(通讯通路门店!$S:$S,$G1045,通讯通路门店!$J:$J,"其他品牌专卖店")</f>
        <v>0</v>
      </c>
      <c r="AF1045" s="99">
        <f>SUMIFS(通讯通路门店!$BI:$BI,通讯通路门店!$S:$S,$G1045)</f>
        <v>0</v>
      </c>
      <c r="AG1045" s="99">
        <f>SUMIFS(通讯通路门店!$BH:$BH,通讯通路门店!$S:$S,$G1045)</f>
        <v>0</v>
      </c>
      <c r="AH1045" s="99">
        <f t="shared" si="81"/>
        <v>0</v>
      </c>
      <c r="AI1045" s="99">
        <f>SUMIFS(通讯通路门店!$BB:$BB,通讯通路门店!$S:$S,$G1045)</f>
        <v>0</v>
      </c>
      <c r="AJ1045" s="99">
        <f>SUMIFS(通讯通路门店!$BE:$BE,通讯通路门店!$S:$S,$G1045)</f>
        <v>0</v>
      </c>
      <c r="AK1045" s="99">
        <f>SUMIFS(通讯通路门店!$BG:$BG,通讯通路门店!$S:$S,$G1045)</f>
        <v>0</v>
      </c>
      <c r="AL1045" s="99">
        <f>SUMIFS(通讯通路门店!$BC:$BC,通讯通路门店!$S:$S,$G1045)</f>
        <v>0</v>
      </c>
      <c r="AM1045" s="99">
        <f>SUMIFS(通讯通路门店!$BD:$BD,通讯通路门店!$S:$S,$G1045)</f>
        <v>0</v>
      </c>
      <c r="AN1045" s="99">
        <f>SUMIFS(通讯通路门店!$BF:$BF,通讯通路门店!$S:$S,$G1045)</f>
        <v>0</v>
      </c>
      <c r="AO1045" s="99">
        <f t="shared" si="82"/>
        <v>0</v>
      </c>
      <c r="AP1045" s="99">
        <f>SUMIFS(通讯通路门店!$K:$K,通讯通路门店!$S:$S,$G1045)</f>
        <v>0</v>
      </c>
      <c r="AQ1045" s="83"/>
      <c r="AR1045" s="99">
        <f>SUMIFS(通讯通路门店!$T:$T,通讯通路门店!$S:$S,$G1045)</f>
        <v>0</v>
      </c>
      <c r="AS1045" s="99">
        <f>SUMIFS(通讯通路门店!$U:$U,通讯通路门店!$S:$S,$G1045)</f>
        <v>0</v>
      </c>
      <c r="AT1045" s="99">
        <f>SUMIFS(通讯通路门店!$V:$V,通讯通路门店!$S:$S,$G1045)</f>
        <v>0</v>
      </c>
      <c r="AU1045" s="99">
        <f>SUMIFS(通讯通路门店!$W:$W,通讯通路门店!$S:$S,$G1045)</f>
        <v>0</v>
      </c>
      <c r="AV1045" s="99">
        <f>SUMIFS(通讯通路门店!$Z:$Z,通讯通路门店!$S:$S,$G1045)</f>
        <v>0</v>
      </c>
      <c r="AW1045" s="99">
        <f>SUMIFS(通讯通路门店!$AB:$AB,通讯通路门店!$S:$S,$G1045)</f>
        <v>0</v>
      </c>
      <c r="AX1045" s="99">
        <f>SUMIFS(通讯通路门店!$X:$X,通讯通路门店!$S:$S,$G1045)</f>
        <v>0</v>
      </c>
      <c r="AY1045" s="99">
        <f>SUMIFS(通讯通路门店!$Y:$Y,通讯通路门店!$S:$S,$G1045)</f>
        <v>0</v>
      </c>
      <c r="AZ1045" s="99">
        <f>SUMIFS(通讯通路门店!$AA:$AA,通讯通路门店!$S:$S,$G1045)</f>
        <v>0</v>
      </c>
      <c r="BA1045" s="99">
        <f t="shared" si="83"/>
        <v>0</v>
      </c>
      <c r="BB1045" s="99">
        <f t="shared" si="84"/>
        <v>0</v>
      </c>
      <c r="BC1045" s="99">
        <f>SUMIFS(通讯通路门店!$W:$W,通讯通路门店!$S:$S,$G1045,通讯通路门店!$J:$J,"荣耀体验店")+SUMIFS(通讯通路门店!$W:$W,通讯通路门店!$S:$S,$G1045,通讯通路门店!$J:$J,"荣耀授权专卖店")</f>
        <v>0</v>
      </c>
      <c r="BD1045" s="99">
        <f>SUMIFS(通讯通路门店!$Z:$Z,通讯通路门店!$S:$S,$G1045,通讯通路门店!$J:$J,"VIVO体验店")</f>
        <v>0</v>
      </c>
      <c r="BE1045" s="99">
        <f>SUMIFS(通讯通路门店!$AB:$AB,通讯通路门店!$S:$S,$G1045,通讯通路门店!$J:$J,"OPPO体验店")</f>
        <v>0</v>
      </c>
      <c r="BF1045" s="99">
        <f>SUMIFS(通讯通路门店!$X:$X,通讯通路门店!$S:$S,$G1045,通讯通路门店!$J:$J,"华为授权体验店")+SUMIFS(通讯通路门店!$AA:$AA,通讯通路门店!$S:$S,$G1045,通讯通路门店!$J:$J,"华为堡垒店")</f>
        <v>0</v>
      </c>
      <c r="BG1045" s="99">
        <f>SUMIFS(通讯通路门店!$Y:$Y,通讯通路门店!$S:$S,$G1045,通讯通路门店!$J:$J,"小米体验店")</f>
        <v>0</v>
      </c>
      <c r="BH1045" s="99">
        <f>SUMIFS(通讯通路门店!$AA:$AA,通讯通路门店!$S:$S,$G1045,通讯通路门店!$J:$J,"苹果体验店")</f>
        <v>0</v>
      </c>
      <c r="BI1045" s="99">
        <f>SUMIFS(通讯通路门店!$K:$K,通讯通路门店!$S:$S,$G1045,通讯通路门店!$J:$J,"其他品牌专卖店")</f>
        <v>0</v>
      </c>
      <c r="BJ1045" s="99">
        <f>SUMIFS(通讯通路门店!$AC:$AC,通讯通路门店!$S:$S,$G1045)</f>
        <v>0</v>
      </c>
      <c r="BK1045" s="99">
        <f>SUMIFS(通讯通路门店!$AD:$AD,通讯通路门店!$S:$S,$G1045)</f>
        <v>0</v>
      </c>
      <c r="BL1045" s="99">
        <f>SUMIFS(通讯通路门店!$AE:$AE,通讯通路门店!$S:$S,$G1045)</f>
        <v>0</v>
      </c>
      <c r="BM1045" s="99">
        <f>SUMIFS(通讯通路门店!$AF:$AF,通讯通路门店!$S:$S,$G1045)</f>
        <v>0</v>
      </c>
      <c r="BN1045" s="99">
        <f>SUMIFS(通讯通路门店!$AG:$AG,通讯通路门店!$S:$S,$G1045)</f>
        <v>0</v>
      </c>
      <c r="BO1045" s="99">
        <f>SUMIFS(通讯通路门店!$AH:$AH,通讯通路门店!$S:$S,$G1045)</f>
        <v>0</v>
      </c>
      <c r="BP1045" s="99">
        <f>SUMIFS(通讯通路门店!$AI:$AI,通讯通路门店!$S:$S,$G1045)</f>
        <v>0</v>
      </c>
      <c r="BQ1045" s="83"/>
    </row>
    <row r="1046" spans="1:69">
      <c r="A1046" s="99" t="str">
        <f>IFERROR(_xlfn.XLOOKUP($G1046,通讯通路门店!$S$4:$S$993931,通讯通路门店!$A$4:$A$993931,0,0),"")</f>
        <v>海南省</v>
      </c>
      <c r="B1046" s="99" t="str">
        <f>IFERROR(_xlfn.XLOOKUP($G1046,通讯通路门店!$S$4:$S$993931,通讯通路门店!$B$4:$B$993931,0,0),"")</f>
        <v>东方市</v>
      </c>
      <c r="C1046" s="99" t="str">
        <f>IFERROR(_xlfn.XLOOKUP($G1046,通讯通路门店!$S$4:$S$993931,通讯通路门店!$C$4:$C$993931,0,0),"")</f>
        <v>东方市</v>
      </c>
      <c r="D1046" s="99" t="str">
        <f>IFERROR(_xlfn.XLOOKUP($G1046,通讯通路门店!$S$4:$S$993931,通讯通路门店!$D$4:$D$993931,0,0),"")</f>
        <v>八所镇</v>
      </c>
      <c r="E1046" s="83"/>
      <c r="F1046" s="83"/>
      <c r="G1046" s="101"/>
      <c r="H1046" s="102">
        <f>IFERROR(_xlfn.XLOOKUP($G1046,通讯通路门店!$S$4:$S$993931,通讯通路门店!$R$4:$R$993931,0,0),"")</f>
        <v>0</v>
      </c>
      <c r="I1046" s="83"/>
      <c r="J1046" s="83"/>
      <c r="K1046" s="83"/>
      <c r="L1046" s="83"/>
      <c r="M1046" s="83"/>
      <c r="N1046" s="83"/>
      <c r="O1046" s="83"/>
      <c r="P1046" s="83"/>
      <c r="Q1046" s="83"/>
      <c r="R1046" s="83"/>
      <c r="S1046" s="83"/>
      <c r="T1046" s="83"/>
      <c r="U1046" s="99">
        <f>COUNTIF(通讯通路门店!$S:$S,$G1046)</f>
        <v>0</v>
      </c>
      <c r="V1046" s="99">
        <f>COUNTIFS(通讯通路门店!$S:$S,$G1046,通讯通路门店!$J:$J,"综合卖场")</f>
        <v>0</v>
      </c>
      <c r="W1046" s="99">
        <f>SUMIFS(通讯通路门店!$AJ:$AJ,通讯通路门店!$S:$S,通讯客户沙盘!$G1046)</f>
        <v>0</v>
      </c>
      <c r="X1046" s="99">
        <f t="shared" si="80"/>
        <v>0</v>
      </c>
      <c r="Y1046" s="99">
        <f>COUNTIFS(通讯通路门店!$S:$S,$G1046,通讯通路门店!$J:$J,"荣耀体验店")+COUNTIFS(通讯通路门店!$S:$S,$G1046,通讯通路门店!$J:$J,"荣耀授权专卖店")</f>
        <v>0</v>
      </c>
      <c r="Z1046" s="99">
        <f>COUNTIFS(通讯通路门店!$S:$S,$G1046,通讯通路门店!$J:$J,"VIVO体验店")</f>
        <v>0</v>
      </c>
      <c r="AA1046" s="99">
        <f>COUNTIFS(通讯通路门店!$S:$S,$G1046,通讯通路门店!$J:$J,"OPPO体验店")</f>
        <v>0</v>
      </c>
      <c r="AB1046" s="99">
        <f>COUNTIFS(通讯通路门店!$S:$S,$G1046,通讯通路门店!$J:$J,"华为授权体验店")+COUNTIFS(通讯通路门店!$S:$S,$G1046,通讯通路门店!$J:$J,"华为堡垒店")</f>
        <v>0</v>
      </c>
      <c r="AC1046" s="99">
        <f>COUNTIFS(通讯通路门店!$S:$S,$G1046,通讯通路门店!$J:$J,"小米体验店")</f>
        <v>0</v>
      </c>
      <c r="AD1046" s="99">
        <f>COUNTIFS(通讯通路门店!$S:$S,$G1046,通讯通路门店!$J:$J,"苹果体验店")</f>
        <v>0</v>
      </c>
      <c r="AE1046" s="99">
        <f>COUNTIFS(通讯通路门店!$S:$S,$G1046,通讯通路门店!$J:$J,"其他品牌专卖店")</f>
        <v>0</v>
      </c>
      <c r="AF1046" s="99">
        <f>SUMIFS(通讯通路门店!$BI:$BI,通讯通路门店!$S:$S,$G1046)</f>
        <v>0</v>
      </c>
      <c r="AG1046" s="99">
        <f>SUMIFS(通讯通路门店!$BH:$BH,通讯通路门店!$S:$S,$G1046)</f>
        <v>0</v>
      </c>
      <c r="AH1046" s="99">
        <f t="shared" si="81"/>
        <v>0</v>
      </c>
      <c r="AI1046" s="99">
        <f>SUMIFS(通讯通路门店!$BB:$BB,通讯通路门店!$S:$S,$G1046)</f>
        <v>0</v>
      </c>
      <c r="AJ1046" s="99">
        <f>SUMIFS(通讯通路门店!$BE:$BE,通讯通路门店!$S:$S,$G1046)</f>
        <v>0</v>
      </c>
      <c r="AK1046" s="99">
        <f>SUMIFS(通讯通路门店!$BG:$BG,通讯通路门店!$S:$S,$G1046)</f>
        <v>0</v>
      </c>
      <c r="AL1046" s="99">
        <f>SUMIFS(通讯通路门店!$BC:$BC,通讯通路门店!$S:$S,$G1046)</f>
        <v>0</v>
      </c>
      <c r="AM1046" s="99">
        <f>SUMIFS(通讯通路门店!$BD:$BD,通讯通路门店!$S:$S,$G1046)</f>
        <v>0</v>
      </c>
      <c r="AN1046" s="99">
        <f>SUMIFS(通讯通路门店!$BF:$BF,通讯通路门店!$S:$S,$G1046)</f>
        <v>0</v>
      </c>
      <c r="AO1046" s="99">
        <f t="shared" si="82"/>
        <v>0</v>
      </c>
      <c r="AP1046" s="99">
        <f>SUMIFS(通讯通路门店!$K:$K,通讯通路门店!$S:$S,$G1046)</f>
        <v>0</v>
      </c>
      <c r="AQ1046" s="83"/>
      <c r="AR1046" s="99">
        <f>SUMIFS(通讯通路门店!$T:$T,通讯通路门店!$S:$S,$G1046)</f>
        <v>0</v>
      </c>
      <c r="AS1046" s="99">
        <f>SUMIFS(通讯通路门店!$U:$U,通讯通路门店!$S:$S,$G1046)</f>
        <v>0</v>
      </c>
      <c r="AT1046" s="99">
        <f>SUMIFS(通讯通路门店!$V:$V,通讯通路门店!$S:$S,$G1046)</f>
        <v>0</v>
      </c>
      <c r="AU1046" s="99">
        <f>SUMIFS(通讯通路门店!$W:$W,通讯通路门店!$S:$S,$G1046)</f>
        <v>0</v>
      </c>
      <c r="AV1046" s="99">
        <f>SUMIFS(通讯通路门店!$Z:$Z,通讯通路门店!$S:$S,$G1046)</f>
        <v>0</v>
      </c>
      <c r="AW1046" s="99">
        <f>SUMIFS(通讯通路门店!$AB:$AB,通讯通路门店!$S:$S,$G1046)</f>
        <v>0</v>
      </c>
      <c r="AX1046" s="99">
        <f>SUMIFS(通讯通路门店!$X:$X,通讯通路门店!$S:$S,$G1046)</f>
        <v>0</v>
      </c>
      <c r="AY1046" s="99">
        <f>SUMIFS(通讯通路门店!$Y:$Y,通讯通路门店!$S:$S,$G1046)</f>
        <v>0</v>
      </c>
      <c r="AZ1046" s="99">
        <f>SUMIFS(通讯通路门店!$AA:$AA,通讯通路门店!$S:$S,$G1046)</f>
        <v>0</v>
      </c>
      <c r="BA1046" s="99">
        <f t="shared" si="83"/>
        <v>0</v>
      </c>
      <c r="BB1046" s="99">
        <f t="shared" si="84"/>
        <v>0</v>
      </c>
      <c r="BC1046" s="99">
        <f>SUMIFS(通讯通路门店!$W:$W,通讯通路门店!$S:$S,$G1046,通讯通路门店!$J:$J,"荣耀体验店")+SUMIFS(通讯通路门店!$W:$W,通讯通路门店!$S:$S,$G1046,通讯通路门店!$J:$J,"荣耀授权专卖店")</f>
        <v>0</v>
      </c>
      <c r="BD1046" s="99">
        <f>SUMIFS(通讯通路门店!$Z:$Z,通讯通路门店!$S:$S,$G1046,通讯通路门店!$J:$J,"VIVO体验店")</f>
        <v>0</v>
      </c>
      <c r="BE1046" s="99">
        <f>SUMIFS(通讯通路门店!$AB:$AB,通讯通路门店!$S:$S,$G1046,通讯通路门店!$J:$J,"OPPO体验店")</f>
        <v>0</v>
      </c>
      <c r="BF1046" s="99">
        <f>SUMIFS(通讯通路门店!$X:$X,通讯通路门店!$S:$S,$G1046,通讯通路门店!$J:$J,"华为授权体验店")+SUMIFS(通讯通路门店!$AA:$AA,通讯通路门店!$S:$S,$G1046,通讯通路门店!$J:$J,"华为堡垒店")</f>
        <v>0</v>
      </c>
      <c r="BG1046" s="99">
        <f>SUMIFS(通讯通路门店!$Y:$Y,通讯通路门店!$S:$S,$G1046,通讯通路门店!$J:$J,"小米体验店")</f>
        <v>0</v>
      </c>
      <c r="BH1046" s="99">
        <f>SUMIFS(通讯通路门店!$AA:$AA,通讯通路门店!$S:$S,$G1046,通讯通路门店!$J:$J,"苹果体验店")</f>
        <v>0</v>
      </c>
      <c r="BI1046" s="99">
        <f>SUMIFS(通讯通路门店!$K:$K,通讯通路门店!$S:$S,$G1046,通讯通路门店!$J:$J,"其他品牌专卖店")</f>
        <v>0</v>
      </c>
      <c r="BJ1046" s="99">
        <f>SUMIFS(通讯通路门店!$AC:$AC,通讯通路门店!$S:$S,$G1046)</f>
        <v>0</v>
      </c>
      <c r="BK1046" s="99">
        <f>SUMIFS(通讯通路门店!$AD:$AD,通讯通路门店!$S:$S,$G1046)</f>
        <v>0</v>
      </c>
      <c r="BL1046" s="99">
        <f>SUMIFS(通讯通路门店!$AE:$AE,通讯通路门店!$S:$S,$G1046)</f>
        <v>0</v>
      </c>
      <c r="BM1046" s="99">
        <f>SUMIFS(通讯通路门店!$AF:$AF,通讯通路门店!$S:$S,$G1046)</f>
        <v>0</v>
      </c>
      <c r="BN1046" s="99">
        <f>SUMIFS(通讯通路门店!$AG:$AG,通讯通路门店!$S:$S,$G1046)</f>
        <v>0</v>
      </c>
      <c r="BO1046" s="99">
        <f>SUMIFS(通讯通路门店!$AH:$AH,通讯通路门店!$S:$S,$G1046)</f>
        <v>0</v>
      </c>
      <c r="BP1046" s="99">
        <f>SUMIFS(通讯通路门店!$AI:$AI,通讯通路门店!$S:$S,$G1046)</f>
        <v>0</v>
      </c>
      <c r="BQ1046" s="83"/>
    </row>
    <row r="1047" spans="1:69">
      <c r="A1047" s="99" t="str">
        <f>IFERROR(_xlfn.XLOOKUP($G1047,通讯通路门店!$S$4:$S$993931,通讯通路门店!$A$4:$A$993931,0,0),"")</f>
        <v>海南省</v>
      </c>
      <c r="B1047" s="99" t="str">
        <f>IFERROR(_xlfn.XLOOKUP($G1047,通讯通路门店!$S$4:$S$993931,通讯通路门店!$B$4:$B$993931,0,0),"")</f>
        <v>东方市</v>
      </c>
      <c r="C1047" s="99" t="str">
        <f>IFERROR(_xlfn.XLOOKUP($G1047,通讯通路门店!$S$4:$S$993931,通讯通路门店!$C$4:$C$993931,0,0),"")</f>
        <v>东方市</v>
      </c>
      <c r="D1047" s="99" t="str">
        <f>IFERROR(_xlfn.XLOOKUP($G1047,通讯通路门店!$S$4:$S$993931,通讯通路门店!$D$4:$D$993931,0,0),"")</f>
        <v>八所镇</v>
      </c>
      <c r="E1047" s="83"/>
      <c r="F1047" s="83"/>
      <c r="G1047" s="101"/>
      <c r="H1047" s="102">
        <f>IFERROR(_xlfn.XLOOKUP($G1047,通讯通路门店!$S$4:$S$993931,通讯通路门店!$R$4:$R$993931,0,0),"")</f>
        <v>0</v>
      </c>
      <c r="I1047" s="83"/>
      <c r="J1047" s="83"/>
      <c r="K1047" s="83"/>
      <c r="L1047" s="83"/>
      <c r="M1047" s="83"/>
      <c r="N1047" s="83"/>
      <c r="O1047" s="83"/>
      <c r="P1047" s="83"/>
      <c r="Q1047" s="83"/>
      <c r="R1047" s="83"/>
      <c r="S1047" s="83"/>
      <c r="T1047" s="83"/>
      <c r="U1047" s="99">
        <f>COUNTIF(通讯通路门店!$S:$S,$G1047)</f>
        <v>0</v>
      </c>
      <c r="V1047" s="99">
        <f>COUNTIFS(通讯通路门店!$S:$S,$G1047,通讯通路门店!$J:$J,"综合卖场")</f>
        <v>0</v>
      </c>
      <c r="W1047" s="99">
        <f>SUMIFS(通讯通路门店!$AJ:$AJ,通讯通路门店!$S:$S,通讯客户沙盘!$G1047)</f>
        <v>0</v>
      </c>
      <c r="X1047" s="99">
        <f t="shared" si="80"/>
        <v>0</v>
      </c>
      <c r="Y1047" s="99">
        <f>COUNTIFS(通讯通路门店!$S:$S,$G1047,通讯通路门店!$J:$J,"荣耀体验店")+COUNTIFS(通讯通路门店!$S:$S,$G1047,通讯通路门店!$J:$J,"荣耀授权专卖店")</f>
        <v>0</v>
      </c>
      <c r="Z1047" s="99">
        <f>COUNTIFS(通讯通路门店!$S:$S,$G1047,通讯通路门店!$J:$J,"VIVO体验店")</f>
        <v>0</v>
      </c>
      <c r="AA1047" s="99">
        <f>COUNTIFS(通讯通路门店!$S:$S,$G1047,通讯通路门店!$J:$J,"OPPO体验店")</f>
        <v>0</v>
      </c>
      <c r="AB1047" s="99">
        <f>COUNTIFS(通讯通路门店!$S:$S,$G1047,通讯通路门店!$J:$J,"华为授权体验店")+COUNTIFS(通讯通路门店!$S:$S,$G1047,通讯通路门店!$J:$J,"华为堡垒店")</f>
        <v>0</v>
      </c>
      <c r="AC1047" s="99">
        <f>COUNTIFS(通讯通路门店!$S:$S,$G1047,通讯通路门店!$J:$J,"小米体验店")</f>
        <v>0</v>
      </c>
      <c r="AD1047" s="99">
        <f>COUNTIFS(通讯通路门店!$S:$S,$G1047,通讯通路门店!$J:$J,"苹果体验店")</f>
        <v>0</v>
      </c>
      <c r="AE1047" s="99">
        <f>COUNTIFS(通讯通路门店!$S:$S,$G1047,通讯通路门店!$J:$J,"其他品牌专卖店")</f>
        <v>0</v>
      </c>
      <c r="AF1047" s="99">
        <f>SUMIFS(通讯通路门店!$BI:$BI,通讯通路门店!$S:$S,$G1047)</f>
        <v>0</v>
      </c>
      <c r="AG1047" s="99">
        <f>SUMIFS(通讯通路门店!$BH:$BH,通讯通路门店!$S:$S,$G1047)</f>
        <v>0</v>
      </c>
      <c r="AH1047" s="99">
        <f t="shared" si="81"/>
        <v>0</v>
      </c>
      <c r="AI1047" s="99">
        <f>SUMIFS(通讯通路门店!$BB:$BB,通讯通路门店!$S:$S,$G1047)</f>
        <v>0</v>
      </c>
      <c r="AJ1047" s="99">
        <f>SUMIFS(通讯通路门店!$BE:$BE,通讯通路门店!$S:$S,$G1047)</f>
        <v>0</v>
      </c>
      <c r="AK1047" s="99">
        <f>SUMIFS(通讯通路门店!$BG:$BG,通讯通路门店!$S:$S,$G1047)</f>
        <v>0</v>
      </c>
      <c r="AL1047" s="99">
        <f>SUMIFS(通讯通路门店!$BC:$BC,通讯通路门店!$S:$S,$G1047)</f>
        <v>0</v>
      </c>
      <c r="AM1047" s="99">
        <f>SUMIFS(通讯通路门店!$BD:$BD,通讯通路门店!$S:$S,$G1047)</f>
        <v>0</v>
      </c>
      <c r="AN1047" s="99">
        <f>SUMIFS(通讯通路门店!$BF:$BF,通讯通路门店!$S:$S,$G1047)</f>
        <v>0</v>
      </c>
      <c r="AO1047" s="99">
        <f t="shared" si="82"/>
        <v>0</v>
      </c>
      <c r="AP1047" s="99">
        <f>SUMIFS(通讯通路门店!$K:$K,通讯通路门店!$S:$S,$G1047)</f>
        <v>0</v>
      </c>
      <c r="AQ1047" s="83"/>
      <c r="AR1047" s="99">
        <f>SUMIFS(通讯通路门店!$T:$T,通讯通路门店!$S:$S,$G1047)</f>
        <v>0</v>
      </c>
      <c r="AS1047" s="99">
        <f>SUMIFS(通讯通路门店!$U:$U,通讯通路门店!$S:$S,$G1047)</f>
        <v>0</v>
      </c>
      <c r="AT1047" s="99">
        <f>SUMIFS(通讯通路门店!$V:$V,通讯通路门店!$S:$S,$G1047)</f>
        <v>0</v>
      </c>
      <c r="AU1047" s="99">
        <f>SUMIFS(通讯通路门店!$W:$W,通讯通路门店!$S:$S,$G1047)</f>
        <v>0</v>
      </c>
      <c r="AV1047" s="99">
        <f>SUMIFS(通讯通路门店!$Z:$Z,通讯通路门店!$S:$S,$G1047)</f>
        <v>0</v>
      </c>
      <c r="AW1047" s="99">
        <f>SUMIFS(通讯通路门店!$AB:$AB,通讯通路门店!$S:$S,$G1047)</f>
        <v>0</v>
      </c>
      <c r="AX1047" s="99">
        <f>SUMIFS(通讯通路门店!$X:$X,通讯通路门店!$S:$S,$G1047)</f>
        <v>0</v>
      </c>
      <c r="AY1047" s="99">
        <f>SUMIFS(通讯通路门店!$Y:$Y,通讯通路门店!$S:$S,$G1047)</f>
        <v>0</v>
      </c>
      <c r="AZ1047" s="99">
        <f>SUMIFS(通讯通路门店!$AA:$AA,通讯通路门店!$S:$S,$G1047)</f>
        <v>0</v>
      </c>
      <c r="BA1047" s="99">
        <f t="shared" si="83"/>
        <v>0</v>
      </c>
      <c r="BB1047" s="99">
        <f t="shared" si="84"/>
        <v>0</v>
      </c>
      <c r="BC1047" s="99">
        <f>SUMIFS(通讯通路门店!$W:$W,通讯通路门店!$S:$S,$G1047,通讯通路门店!$J:$J,"荣耀体验店")+SUMIFS(通讯通路门店!$W:$W,通讯通路门店!$S:$S,$G1047,通讯通路门店!$J:$J,"荣耀授权专卖店")</f>
        <v>0</v>
      </c>
      <c r="BD1047" s="99">
        <f>SUMIFS(通讯通路门店!$Z:$Z,通讯通路门店!$S:$S,$G1047,通讯通路门店!$J:$J,"VIVO体验店")</f>
        <v>0</v>
      </c>
      <c r="BE1047" s="99">
        <f>SUMIFS(通讯通路门店!$AB:$AB,通讯通路门店!$S:$S,$G1047,通讯通路门店!$J:$J,"OPPO体验店")</f>
        <v>0</v>
      </c>
      <c r="BF1047" s="99">
        <f>SUMIFS(通讯通路门店!$X:$X,通讯通路门店!$S:$S,$G1047,通讯通路门店!$J:$J,"华为授权体验店")+SUMIFS(通讯通路门店!$AA:$AA,通讯通路门店!$S:$S,$G1047,通讯通路门店!$J:$J,"华为堡垒店")</f>
        <v>0</v>
      </c>
      <c r="BG1047" s="99">
        <f>SUMIFS(通讯通路门店!$Y:$Y,通讯通路门店!$S:$S,$G1047,通讯通路门店!$J:$J,"小米体验店")</f>
        <v>0</v>
      </c>
      <c r="BH1047" s="99">
        <f>SUMIFS(通讯通路门店!$AA:$AA,通讯通路门店!$S:$S,$G1047,通讯通路门店!$J:$J,"苹果体验店")</f>
        <v>0</v>
      </c>
      <c r="BI1047" s="99">
        <f>SUMIFS(通讯通路门店!$K:$K,通讯通路门店!$S:$S,$G1047,通讯通路门店!$J:$J,"其他品牌专卖店")</f>
        <v>0</v>
      </c>
      <c r="BJ1047" s="99">
        <f>SUMIFS(通讯通路门店!$AC:$AC,通讯通路门店!$S:$S,$G1047)</f>
        <v>0</v>
      </c>
      <c r="BK1047" s="99">
        <f>SUMIFS(通讯通路门店!$AD:$AD,通讯通路门店!$S:$S,$G1047)</f>
        <v>0</v>
      </c>
      <c r="BL1047" s="99">
        <f>SUMIFS(通讯通路门店!$AE:$AE,通讯通路门店!$S:$S,$G1047)</f>
        <v>0</v>
      </c>
      <c r="BM1047" s="99">
        <f>SUMIFS(通讯通路门店!$AF:$AF,通讯通路门店!$S:$S,$G1047)</f>
        <v>0</v>
      </c>
      <c r="BN1047" s="99">
        <f>SUMIFS(通讯通路门店!$AG:$AG,通讯通路门店!$S:$S,$G1047)</f>
        <v>0</v>
      </c>
      <c r="BO1047" s="99">
        <f>SUMIFS(通讯通路门店!$AH:$AH,通讯通路门店!$S:$S,$G1047)</f>
        <v>0</v>
      </c>
      <c r="BP1047" s="99">
        <f>SUMIFS(通讯通路门店!$AI:$AI,通讯通路门店!$S:$S,$G1047)</f>
        <v>0</v>
      </c>
      <c r="BQ1047" s="83"/>
    </row>
    <row r="1048" spans="1:69">
      <c r="A1048" s="99" t="str">
        <f>IFERROR(_xlfn.XLOOKUP($G1048,通讯通路门店!$S$4:$S$993931,通讯通路门店!$A$4:$A$993931,0,0),"")</f>
        <v>海南省</v>
      </c>
      <c r="B1048" s="99" t="str">
        <f>IFERROR(_xlfn.XLOOKUP($G1048,通讯通路门店!$S$4:$S$993931,通讯通路门店!$B$4:$B$993931,0,0),"")</f>
        <v>东方市</v>
      </c>
      <c r="C1048" s="99" t="str">
        <f>IFERROR(_xlfn.XLOOKUP($G1048,通讯通路门店!$S$4:$S$993931,通讯通路门店!$C$4:$C$993931,0,0),"")</f>
        <v>东方市</v>
      </c>
      <c r="D1048" s="99" t="str">
        <f>IFERROR(_xlfn.XLOOKUP($G1048,通讯通路门店!$S$4:$S$993931,通讯通路门店!$D$4:$D$993931,0,0),"")</f>
        <v>八所镇</v>
      </c>
      <c r="E1048" s="83"/>
      <c r="F1048" s="83"/>
      <c r="G1048" s="101"/>
      <c r="H1048" s="102">
        <f>IFERROR(_xlfn.XLOOKUP($G1048,通讯通路门店!$S$4:$S$993931,通讯通路门店!$R$4:$R$993931,0,0),"")</f>
        <v>0</v>
      </c>
      <c r="I1048" s="83"/>
      <c r="J1048" s="83"/>
      <c r="K1048" s="83"/>
      <c r="L1048" s="83"/>
      <c r="M1048" s="83"/>
      <c r="N1048" s="83"/>
      <c r="O1048" s="83"/>
      <c r="P1048" s="83"/>
      <c r="Q1048" s="83"/>
      <c r="R1048" s="83"/>
      <c r="S1048" s="83"/>
      <c r="T1048" s="83"/>
      <c r="U1048" s="99">
        <f>COUNTIF(通讯通路门店!$S:$S,$G1048)</f>
        <v>0</v>
      </c>
      <c r="V1048" s="99">
        <f>COUNTIFS(通讯通路门店!$S:$S,$G1048,通讯通路门店!$J:$J,"综合卖场")</f>
        <v>0</v>
      </c>
      <c r="W1048" s="99">
        <f>SUMIFS(通讯通路门店!$AJ:$AJ,通讯通路门店!$S:$S,通讯客户沙盘!$G1048)</f>
        <v>0</v>
      </c>
      <c r="X1048" s="99">
        <f t="shared" si="80"/>
        <v>0</v>
      </c>
      <c r="Y1048" s="99">
        <f>COUNTIFS(通讯通路门店!$S:$S,$G1048,通讯通路门店!$J:$J,"荣耀体验店")+COUNTIFS(通讯通路门店!$S:$S,$G1048,通讯通路门店!$J:$J,"荣耀授权专卖店")</f>
        <v>0</v>
      </c>
      <c r="Z1048" s="99">
        <f>COUNTIFS(通讯通路门店!$S:$S,$G1048,通讯通路门店!$J:$J,"VIVO体验店")</f>
        <v>0</v>
      </c>
      <c r="AA1048" s="99">
        <f>COUNTIFS(通讯通路门店!$S:$S,$G1048,通讯通路门店!$J:$J,"OPPO体验店")</f>
        <v>0</v>
      </c>
      <c r="AB1048" s="99">
        <f>COUNTIFS(通讯通路门店!$S:$S,$G1048,通讯通路门店!$J:$J,"华为授权体验店")+COUNTIFS(通讯通路门店!$S:$S,$G1048,通讯通路门店!$J:$J,"华为堡垒店")</f>
        <v>0</v>
      </c>
      <c r="AC1048" s="99">
        <f>COUNTIFS(通讯通路门店!$S:$S,$G1048,通讯通路门店!$J:$J,"小米体验店")</f>
        <v>0</v>
      </c>
      <c r="AD1048" s="99">
        <f>COUNTIFS(通讯通路门店!$S:$S,$G1048,通讯通路门店!$J:$J,"苹果体验店")</f>
        <v>0</v>
      </c>
      <c r="AE1048" s="99">
        <f>COUNTIFS(通讯通路门店!$S:$S,$G1048,通讯通路门店!$J:$J,"其他品牌专卖店")</f>
        <v>0</v>
      </c>
      <c r="AF1048" s="99">
        <f>SUMIFS(通讯通路门店!$BI:$BI,通讯通路门店!$S:$S,$G1048)</f>
        <v>0</v>
      </c>
      <c r="AG1048" s="99">
        <f>SUMIFS(通讯通路门店!$BH:$BH,通讯通路门店!$S:$S,$G1048)</f>
        <v>0</v>
      </c>
      <c r="AH1048" s="99">
        <f t="shared" si="81"/>
        <v>0</v>
      </c>
      <c r="AI1048" s="99">
        <f>SUMIFS(通讯通路门店!$BB:$BB,通讯通路门店!$S:$S,$G1048)</f>
        <v>0</v>
      </c>
      <c r="AJ1048" s="99">
        <f>SUMIFS(通讯通路门店!$BE:$BE,通讯通路门店!$S:$S,$G1048)</f>
        <v>0</v>
      </c>
      <c r="AK1048" s="99">
        <f>SUMIFS(通讯通路门店!$BG:$BG,通讯通路门店!$S:$S,$G1048)</f>
        <v>0</v>
      </c>
      <c r="AL1048" s="99">
        <f>SUMIFS(通讯通路门店!$BC:$BC,通讯通路门店!$S:$S,$G1048)</f>
        <v>0</v>
      </c>
      <c r="AM1048" s="99">
        <f>SUMIFS(通讯通路门店!$BD:$BD,通讯通路门店!$S:$S,$G1048)</f>
        <v>0</v>
      </c>
      <c r="AN1048" s="99">
        <f>SUMIFS(通讯通路门店!$BF:$BF,通讯通路门店!$S:$S,$G1048)</f>
        <v>0</v>
      </c>
      <c r="AO1048" s="99">
        <f t="shared" si="82"/>
        <v>0</v>
      </c>
      <c r="AP1048" s="99">
        <f>SUMIFS(通讯通路门店!$K:$K,通讯通路门店!$S:$S,$G1048)</f>
        <v>0</v>
      </c>
      <c r="AQ1048" s="83"/>
      <c r="AR1048" s="99">
        <f>SUMIFS(通讯通路门店!$T:$T,通讯通路门店!$S:$S,$G1048)</f>
        <v>0</v>
      </c>
      <c r="AS1048" s="99">
        <f>SUMIFS(通讯通路门店!$U:$U,通讯通路门店!$S:$S,$G1048)</f>
        <v>0</v>
      </c>
      <c r="AT1048" s="99">
        <f>SUMIFS(通讯通路门店!$V:$V,通讯通路门店!$S:$S,$G1048)</f>
        <v>0</v>
      </c>
      <c r="AU1048" s="99">
        <f>SUMIFS(通讯通路门店!$W:$W,通讯通路门店!$S:$S,$G1048)</f>
        <v>0</v>
      </c>
      <c r="AV1048" s="99">
        <f>SUMIFS(通讯通路门店!$Z:$Z,通讯通路门店!$S:$S,$G1048)</f>
        <v>0</v>
      </c>
      <c r="AW1048" s="99">
        <f>SUMIFS(通讯通路门店!$AB:$AB,通讯通路门店!$S:$S,$G1048)</f>
        <v>0</v>
      </c>
      <c r="AX1048" s="99">
        <f>SUMIFS(通讯通路门店!$X:$X,通讯通路门店!$S:$S,$G1048)</f>
        <v>0</v>
      </c>
      <c r="AY1048" s="99">
        <f>SUMIFS(通讯通路门店!$Y:$Y,通讯通路门店!$S:$S,$G1048)</f>
        <v>0</v>
      </c>
      <c r="AZ1048" s="99">
        <f>SUMIFS(通讯通路门店!$AA:$AA,通讯通路门店!$S:$S,$G1048)</f>
        <v>0</v>
      </c>
      <c r="BA1048" s="99">
        <f t="shared" si="83"/>
        <v>0</v>
      </c>
      <c r="BB1048" s="99">
        <f t="shared" si="84"/>
        <v>0</v>
      </c>
      <c r="BC1048" s="99">
        <f>SUMIFS(通讯通路门店!$W:$W,通讯通路门店!$S:$S,$G1048,通讯通路门店!$J:$J,"荣耀体验店")+SUMIFS(通讯通路门店!$W:$W,通讯通路门店!$S:$S,$G1048,通讯通路门店!$J:$J,"荣耀授权专卖店")</f>
        <v>0</v>
      </c>
      <c r="BD1048" s="99">
        <f>SUMIFS(通讯通路门店!$Z:$Z,通讯通路门店!$S:$S,$G1048,通讯通路门店!$J:$J,"VIVO体验店")</f>
        <v>0</v>
      </c>
      <c r="BE1048" s="99">
        <f>SUMIFS(通讯通路门店!$AB:$AB,通讯通路门店!$S:$S,$G1048,通讯通路门店!$J:$J,"OPPO体验店")</f>
        <v>0</v>
      </c>
      <c r="BF1048" s="99">
        <f>SUMIFS(通讯通路门店!$X:$X,通讯通路门店!$S:$S,$G1048,通讯通路门店!$J:$J,"华为授权体验店")+SUMIFS(通讯通路门店!$AA:$AA,通讯通路门店!$S:$S,$G1048,通讯通路门店!$J:$J,"华为堡垒店")</f>
        <v>0</v>
      </c>
      <c r="BG1048" s="99">
        <f>SUMIFS(通讯通路门店!$Y:$Y,通讯通路门店!$S:$S,$G1048,通讯通路门店!$J:$J,"小米体验店")</f>
        <v>0</v>
      </c>
      <c r="BH1048" s="99">
        <f>SUMIFS(通讯通路门店!$AA:$AA,通讯通路门店!$S:$S,$G1048,通讯通路门店!$J:$J,"苹果体验店")</f>
        <v>0</v>
      </c>
      <c r="BI1048" s="99">
        <f>SUMIFS(通讯通路门店!$K:$K,通讯通路门店!$S:$S,$G1048,通讯通路门店!$J:$J,"其他品牌专卖店")</f>
        <v>0</v>
      </c>
      <c r="BJ1048" s="99">
        <f>SUMIFS(通讯通路门店!$AC:$AC,通讯通路门店!$S:$S,$G1048)</f>
        <v>0</v>
      </c>
      <c r="BK1048" s="99">
        <f>SUMIFS(通讯通路门店!$AD:$AD,通讯通路门店!$S:$S,$G1048)</f>
        <v>0</v>
      </c>
      <c r="BL1048" s="99">
        <f>SUMIFS(通讯通路门店!$AE:$AE,通讯通路门店!$S:$S,$G1048)</f>
        <v>0</v>
      </c>
      <c r="BM1048" s="99">
        <f>SUMIFS(通讯通路门店!$AF:$AF,通讯通路门店!$S:$S,$G1048)</f>
        <v>0</v>
      </c>
      <c r="BN1048" s="99">
        <f>SUMIFS(通讯通路门店!$AG:$AG,通讯通路门店!$S:$S,$G1048)</f>
        <v>0</v>
      </c>
      <c r="BO1048" s="99">
        <f>SUMIFS(通讯通路门店!$AH:$AH,通讯通路门店!$S:$S,$G1048)</f>
        <v>0</v>
      </c>
      <c r="BP1048" s="99">
        <f>SUMIFS(通讯通路门店!$AI:$AI,通讯通路门店!$S:$S,$G1048)</f>
        <v>0</v>
      </c>
      <c r="BQ1048" s="83"/>
    </row>
    <row r="1049" spans="1:69">
      <c r="A1049" s="99" t="str">
        <f>IFERROR(_xlfn.XLOOKUP($G1049,通讯通路门店!$S$4:$S$993931,通讯通路门店!$A$4:$A$993931,0,0),"")</f>
        <v>海南省</v>
      </c>
      <c r="B1049" s="99" t="str">
        <f>IFERROR(_xlfn.XLOOKUP($G1049,通讯通路门店!$S$4:$S$993931,通讯通路门店!$B$4:$B$993931,0,0),"")</f>
        <v>东方市</v>
      </c>
      <c r="C1049" s="99" t="str">
        <f>IFERROR(_xlfn.XLOOKUP($G1049,通讯通路门店!$S$4:$S$993931,通讯通路门店!$C$4:$C$993931,0,0),"")</f>
        <v>东方市</v>
      </c>
      <c r="D1049" s="99" t="str">
        <f>IFERROR(_xlfn.XLOOKUP($G1049,通讯通路门店!$S$4:$S$993931,通讯通路门店!$D$4:$D$993931,0,0),"")</f>
        <v>八所镇</v>
      </c>
      <c r="E1049" s="83"/>
      <c r="F1049" s="83"/>
      <c r="G1049" s="101"/>
      <c r="H1049" s="102">
        <f>IFERROR(_xlfn.XLOOKUP($G1049,通讯通路门店!$S$4:$S$993931,通讯通路门店!$R$4:$R$993931,0,0),"")</f>
        <v>0</v>
      </c>
      <c r="I1049" s="83"/>
      <c r="J1049" s="83"/>
      <c r="K1049" s="83"/>
      <c r="L1049" s="83"/>
      <c r="M1049" s="83"/>
      <c r="N1049" s="83"/>
      <c r="O1049" s="83"/>
      <c r="P1049" s="83"/>
      <c r="Q1049" s="83"/>
      <c r="R1049" s="83"/>
      <c r="S1049" s="83"/>
      <c r="T1049" s="83"/>
      <c r="U1049" s="99">
        <f>COUNTIF(通讯通路门店!$S:$S,$G1049)</f>
        <v>0</v>
      </c>
      <c r="V1049" s="99">
        <f>COUNTIFS(通讯通路门店!$S:$S,$G1049,通讯通路门店!$J:$J,"综合卖场")</f>
        <v>0</v>
      </c>
      <c r="W1049" s="99">
        <f>SUMIFS(通讯通路门店!$AJ:$AJ,通讯通路门店!$S:$S,通讯客户沙盘!$G1049)</f>
        <v>0</v>
      </c>
      <c r="X1049" s="99">
        <f t="shared" si="80"/>
        <v>0</v>
      </c>
      <c r="Y1049" s="99">
        <f>COUNTIFS(通讯通路门店!$S:$S,$G1049,通讯通路门店!$J:$J,"荣耀体验店")+COUNTIFS(通讯通路门店!$S:$S,$G1049,通讯通路门店!$J:$J,"荣耀授权专卖店")</f>
        <v>0</v>
      </c>
      <c r="Z1049" s="99">
        <f>COUNTIFS(通讯通路门店!$S:$S,$G1049,通讯通路门店!$J:$J,"VIVO体验店")</f>
        <v>0</v>
      </c>
      <c r="AA1049" s="99">
        <f>COUNTIFS(通讯通路门店!$S:$S,$G1049,通讯通路门店!$J:$J,"OPPO体验店")</f>
        <v>0</v>
      </c>
      <c r="AB1049" s="99">
        <f>COUNTIFS(通讯通路门店!$S:$S,$G1049,通讯通路门店!$J:$J,"华为授权体验店")+COUNTIFS(通讯通路门店!$S:$S,$G1049,通讯通路门店!$J:$J,"华为堡垒店")</f>
        <v>0</v>
      </c>
      <c r="AC1049" s="99">
        <f>COUNTIFS(通讯通路门店!$S:$S,$G1049,通讯通路门店!$J:$J,"小米体验店")</f>
        <v>0</v>
      </c>
      <c r="AD1049" s="99">
        <f>COUNTIFS(通讯通路门店!$S:$S,$G1049,通讯通路门店!$J:$J,"苹果体验店")</f>
        <v>0</v>
      </c>
      <c r="AE1049" s="99">
        <f>COUNTIFS(通讯通路门店!$S:$S,$G1049,通讯通路门店!$J:$J,"其他品牌专卖店")</f>
        <v>0</v>
      </c>
      <c r="AF1049" s="99">
        <f>SUMIFS(通讯通路门店!$BI:$BI,通讯通路门店!$S:$S,$G1049)</f>
        <v>0</v>
      </c>
      <c r="AG1049" s="99">
        <f>SUMIFS(通讯通路门店!$BH:$BH,通讯通路门店!$S:$S,$G1049)</f>
        <v>0</v>
      </c>
      <c r="AH1049" s="99">
        <f t="shared" si="81"/>
        <v>0</v>
      </c>
      <c r="AI1049" s="99">
        <f>SUMIFS(通讯通路门店!$BB:$BB,通讯通路门店!$S:$S,$G1049)</f>
        <v>0</v>
      </c>
      <c r="AJ1049" s="99">
        <f>SUMIFS(通讯通路门店!$BE:$BE,通讯通路门店!$S:$S,$G1049)</f>
        <v>0</v>
      </c>
      <c r="AK1049" s="99">
        <f>SUMIFS(通讯通路门店!$BG:$BG,通讯通路门店!$S:$S,$G1049)</f>
        <v>0</v>
      </c>
      <c r="AL1049" s="99">
        <f>SUMIFS(通讯通路门店!$BC:$BC,通讯通路门店!$S:$S,$G1049)</f>
        <v>0</v>
      </c>
      <c r="AM1049" s="99">
        <f>SUMIFS(通讯通路门店!$BD:$BD,通讯通路门店!$S:$S,$G1049)</f>
        <v>0</v>
      </c>
      <c r="AN1049" s="99">
        <f>SUMIFS(通讯通路门店!$BF:$BF,通讯通路门店!$S:$S,$G1049)</f>
        <v>0</v>
      </c>
      <c r="AO1049" s="99">
        <f t="shared" si="82"/>
        <v>0</v>
      </c>
      <c r="AP1049" s="99">
        <f>SUMIFS(通讯通路门店!$K:$K,通讯通路门店!$S:$S,$G1049)</f>
        <v>0</v>
      </c>
      <c r="AQ1049" s="83"/>
      <c r="AR1049" s="99">
        <f>SUMIFS(通讯通路门店!$T:$T,通讯通路门店!$S:$S,$G1049)</f>
        <v>0</v>
      </c>
      <c r="AS1049" s="99">
        <f>SUMIFS(通讯通路门店!$U:$U,通讯通路门店!$S:$S,$G1049)</f>
        <v>0</v>
      </c>
      <c r="AT1049" s="99">
        <f>SUMIFS(通讯通路门店!$V:$V,通讯通路门店!$S:$S,$G1049)</f>
        <v>0</v>
      </c>
      <c r="AU1049" s="99">
        <f>SUMIFS(通讯通路门店!$W:$W,通讯通路门店!$S:$S,$G1049)</f>
        <v>0</v>
      </c>
      <c r="AV1049" s="99">
        <f>SUMIFS(通讯通路门店!$Z:$Z,通讯通路门店!$S:$S,$G1049)</f>
        <v>0</v>
      </c>
      <c r="AW1049" s="99">
        <f>SUMIFS(通讯通路门店!$AB:$AB,通讯通路门店!$S:$S,$G1049)</f>
        <v>0</v>
      </c>
      <c r="AX1049" s="99">
        <f>SUMIFS(通讯通路门店!$X:$X,通讯通路门店!$S:$S,$G1049)</f>
        <v>0</v>
      </c>
      <c r="AY1049" s="99">
        <f>SUMIFS(通讯通路门店!$Y:$Y,通讯通路门店!$S:$S,$G1049)</f>
        <v>0</v>
      </c>
      <c r="AZ1049" s="99">
        <f>SUMIFS(通讯通路门店!$AA:$AA,通讯通路门店!$S:$S,$G1049)</f>
        <v>0</v>
      </c>
      <c r="BA1049" s="99">
        <f t="shared" si="83"/>
        <v>0</v>
      </c>
      <c r="BB1049" s="99">
        <f t="shared" si="84"/>
        <v>0</v>
      </c>
      <c r="BC1049" s="99">
        <f>SUMIFS(通讯通路门店!$W:$W,通讯通路门店!$S:$S,$G1049,通讯通路门店!$J:$J,"荣耀体验店")+SUMIFS(通讯通路门店!$W:$W,通讯通路门店!$S:$S,$G1049,通讯通路门店!$J:$J,"荣耀授权专卖店")</f>
        <v>0</v>
      </c>
      <c r="BD1049" s="99">
        <f>SUMIFS(通讯通路门店!$Z:$Z,通讯通路门店!$S:$S,$G1049,通讯通路门店!$J:$J,"VIVO体验店")</f>
        <v>0</v>
      </c>
      <c r="BE1049" s="99">
        <f>SUMIFS(通讯通路门店!$AB:$AB,通讯通路门店!$S:$S,$G1049,通讯通路门店!$J:$J,"OPPO体验店")</f>
        <v>0</v>
      </c>
      <c r="BF1049" s="99">
        <f>SUMIFS(通讯通路门店!$X:$X,通讯通路门店!$S:$S,$G1049,通讯通路门店!$J:$J,"华为授权体验店")+SUMIFS(通讯通路门店!$AA:$AA,通讯通路门店!$S:$S,$G1049,通讯通路门店!$J:$J,"华为堡垒店")</f>
        <v>0</v>
      </c>
      <c r="BG1049" s="99">
        <f>SUMIFS(通讯通路门店!$Y:$Y,通讯通路门店!$S:$S,$G1049,通讯通路门店!$J:$J,"小米体验店")</f>
        <v>0</v>
      </c>
      <c r="BH1049" s="99">
        <f>SUMIFS(通讯通路门店!$AA:$AA,通讯通路门店!$S:$S,$G1049,通讯通路门店!$J:$J,"苹果体验店")</f>
        <v>0</v>
      </c>
      <c r="BI1049" s="99">
        <f>SUMIFS(通讯通路门店!$K:$K,通讯通路门店!$S:$S,$G1049,通讯通路门店!$J:$J,"其他品牌专卖店")</f>
        <v>0</v>
      </c>
      <c r="BJ1049" s="99">
        <f>SUMIFS(通讯通路门店!$AC:$AC,通讯通路门店!$S:$S,$G1049)</f>
        <v>0</v>
      </c>
      <c r="BK1049" s="99">
        <f>SUMIFS(通讯通路门店!$AD:$AD,通讯通路门店!$S:$S,$G1049)</f>
        <v>0</v>
      </c>
      <c r="BL1049" s="99">
        <f>SUMIFS(通讯通路门店!$AE:$AE,通讯通路门店!$S:$S,$G1049)</f>
        <v>0</v>
      </c>
      <c r="BM1049" s="99">
        <f>SUMIFS(通讯通路门店!$AF:$AF,通讯通路门店!$S:$S,$G1049)</f>
        <v>0</v>
      </c>
      <c r="BN1049" s="99">
        <f>SUMIFS(通讯通路门店!$AG:$AG,通讯通路门店!$S:$S,$G1049)</f>
        <v>0</v>
      </c>
      <c r="BO1049" s="99">
        <f>SUMIFS(通讯通路门店!$AH:$AH,通讯通路门店!$S:$S,$G1049)</f>
        <v>0</v>
      </c>
      <c r="BP1049" s="99">
        <f>SUMIFS(通讯通路门店!$AI:$AI,通讯通路门店!$S:$S,$G1049)</f>
        <v>0</v>
      </c>
      <c r="BQ1049" s="83"/>
    </row>
    <row r="1050" spans="1:69">
      <c r="A1050" s="99" t="str">
        <f>IFERROR(_xlfn.XLOOKUP($G1050,通讯通路门店!$S$4:$S$993931,通讯通路门店!$A$4:$A$993931,0,0),"")</f>
        <v>海南省</v>
      </c>
      <c r="B1050" s="99" t="str">
        <f>IFERROR(_xlfn.XLOOKUP($G1050,通讯通路门店!$S$4:$S$993931,通讯通路门店!$B$4:$B$993931,0,0),"")</f>
        <v>东方市</v>
      </c>
      <c r="C1050" s="99" t="str">
        <f>IFERROR(_xlfn.XLOOKUP($G1050,通讯通路门店!$S$4:$S$993931,通讯通路门店!$C$4:$C$993931,0,0),"")</f>
        <v>东方市</v>
      </c>
      <c r="D1050" s="99" t="str">
        <f>IFERROR(_xlfn.XLOOKUP($G1050,通讯通路门店!$S$4:$S$993931,通讯通路门店!$D$4:$D$993931,0,0),"")</f>
        <v>八所镇</v>
      </c>
      <c r="E1050" s="83"/>
      <c r="F1050" s="83"/>
      <c r="G1050" s="101"/>
      <c r="H1050" s="102">
        <f>IFERROR(_xlfn.XLOOKUP($G1050,通讯通路门店!$S$4:$S$993931,通讯通路门店!$R$4:$R$993931,0,0),"")</f>
        <v>0</v>
      </c>
      <c r="I1050" s="83"/>
      <c r="J1050" s="83"/>
      <c r="K1050" s="83"/>
      <c r="L1050" s="83"/>
      <c r="M1050" s="83"/>
      <c r="N1050" s="83"/>
      <c r="O1050" s="83"/>
      <c r="P1050" s="83"/>
      <c r="Q1050" s="83"/>
      <c r="R1050" s="83"/>
      <c r="S1050" s="83"/>
      <c r="T1050" s="83"/>
      <c r="U1050" s="99">
        <f>COUNTIF(通讯通路门店!$S:$S,$G1050)</f>
        <v>0</v>
      </c>
      <c r="V1050" s="99">
        <f>COUNTIFS(通讯通路门店!$S:$S,$G1050,通讯通路门店!$J:$J,"综合卖场")</f>
        <v>0</v>
      </c>
      <c r="W1050" s="99">
        <f>SUMIFS(通讯通路门店!$AJ:$AJ,通讯通路门店!$S:$S,通讯客户沙盘!$G1050)</f>
        <v>0</v>
      </c>
      <c r="X1050" s="99">
        <f t="shared" si="80"/>
        <v>0</v>
      </c>
      <c r="Y1050" s="99">
        <f>COUNTIFS(通讯通路门店!$S:$S,$G1050,通讯通路门店!$J:$J,"荣耀体验店")+COUNTIFS(通讯通路门店!$S:$S,$G1050,通讯通路门店!$J:$J,"荣耀授权专卖店")</f>
        <v>0</v>
      </c>
      <c r="Z1050" s="99">
        <f>COUNTIFS(通讯通路门店!$S:$S,$G1050,通讯通路门店!$J:$J,"VIVO体验店")</f>
        <v>0</v>
      </c>
      <c r="AA1050" s="99">
        <f>COUNTIFS(通讯通路门店!$S:$S,$G1050,通讯通路门店!$J:$J,"OPPO体验店")</f>
        <v>0</v>
      </c>
      <c r="AB1050" s="99">
        <f>COUNTIFS(通讯通路门店!$S:$S,$G1050,通讯通路门店!$J:$J,"华为授权体验店")+COUNTIFS(通讯通路门店!$S:$S,$G1050,通讯通路门店!$J:$J,"华为堡垒店")</f>
        <v>0</v>
      </c>
      <c r="AC1050" s="99">
        <f>COUNTIFS(通讯通路门店!$S:$S,$G1050,通讯通路门店!$J:$J,"小米体验店")</f>
        <v>0</v>
      </c>
      <c r="AD1050" s="99">
        <f>COUNTIFS(通讯通路门店!$S:$S,$G1050,通讯通路门店!$J:$J,"苹果体验店")</f>
        <v>0</v>
      </c>
      <c r="AE1050" s="99">
        <f>COUNTIFS(通讯通路门店!$S:$S,$G1050,通讯通路门店!$J:$J,"其他品牌专卖店")</f>
        <v>0</v>
      </c>
      <c r="AF1050" s="99">
        <f>SUMIFS(通讯通路门店!$BI:$BI,通讯通路门店!$S:$S,$G1050)</f>
        <v>0</v>
      </c>
      <c r="AG1050" s="99">
        <f>SUMIFS(通讯通路门店!$BH:$BH,通讯通路门店!$S:$S,$G1050)</f>
        <v>0</v>
      </c>
      <c r="AH1050" s="99">
        <f t="shared" si="81"/>
        <v>0</v>
      </c>
      <c r="AI1050" s="99">
        <f>SUMIFS(通讯通路门店!$BB:$BB,通讯通路门店!$S:$S,$G1050)</f>
        <v>0</v>
      </c>
      <c r="AJ1050" s="99">
        <f>SUMIFS(通讯通路门店!$BE:$BE,通讯通路门店!$S:$S,$G1050)</f>
        <v>0</v>
      </c>
      <c r="AK1050" s="99">
        <f>SUMIFS(通讯通路门店!$BG:$BG,通讯通路门店!$S:$S,$G1050)</f>
        <v>0</v>
      </c>
      <c r="AL1050" s="99">
        <f>SUMIFS(通讯通路门店!$BC:$BC,通讯通路门店!$S:$S,$G1050)</f>
        <v>0</v>
      </c>
      <c r="AM1050" s="99">
        <f>SUMIFS(通讯通路门店!$BD:$BD,通讯通路门店!$S:$S,$G1050)</f>
        <v>0</v>
      </c>
      <c r="AN1050" s="99">
        <f>SUMIFS(通讯通路门店!$BF:$BF,通讯通路门店!$S:$S,$G1050)</f>
        <v>0</v>
      </c>
      <c r="AO1050" s="99">
        <f t="shared" si="82"/>
        <v>0</v>
      </c>
      <c r="AP1050" s="99">
        <f>SUMIFS(通讯通路门店!$K:$K,通讯通路门店!$S:$S,$G1050)</f>
        <v>0</v>
      </c>
      <c r="AQ1050" s="83"/>
      <c r="AR1050" s="99">
        <f>SUMIFS(通讯通路门店!$T:$T,通讯通路门店!$S:$S,$G1050)</f>
        <v>0</v>
      </c>
      <c r="AS1050" s="99">
        <f>SUMIFS(通讯通路门店!$U:$U,通讯通路门店!$S:$S,$G1050)</f>
        <v>0</v>
      </c>
      <c r="AT1050" s="99">
        <f>SUMIFS(通讯通路门店!$V:$V,通讯通路门店!$S:$S,$G1050)</f>
        <v>0</v>
      </c>
      <c r="AU1050" s="99">
        <f>SUMIFS(通讯通路门店!$W:$W,通讯通路门店!$S:$S,$G1050)</f>
        <v>0</v>
      </c>
      <c r="AV1050" s="99">
        <f>SUMIFS(通讯通路门店!$Z:$Z,通讯通路门店!$S:$S,$G1050)</f>
        <v>0</v>
      </c>
      <c r="AW1050" s="99">
        <f>SUMIFS(通讯通路门店!$AB:$AB,通讯通路门店!$S:$S,$G1050)</f>
        <v>0</v>
      </c>
      <c r="AX1050" s="99">
        <f>SUMIFS(通讯通路门店!$X:$X,通讯通路门店!$S:$S,$G1050)</f>
        <v>0</v>
      </c>
      <c r="AY1050" s="99">
        <f>SUMIFS(通讯通路门店!$Y:$Y,通讯通路门店!$S:$S,$G1050)</f>
        <v>0</v>
      </c>
      <c r="AZ1050" s="99">
        <f>SUMIFS(通讯通路门店!$AA:$AA,通讯通路门店!$S:$S,$G1050)</f>
        <v>0</v>
      </c>
      <c r="BA1050" s="99">
        <f t="shared" si="83"/>
        <v>0</v>
      </c>
      <c r="BB1050" s="99">
        <f t="shared" si="84"/>
        <v>0</v>
      </c>
      <c r="BC1050" s="99">
        <f>SUMIFS(通讯通路门店!$W:$W,通讯通路门店!$S:$S,$G1050,通讯通路门店!$J:$J,"荣耀体验店")+SUMIFS(通讯通路门店!$W:$W,通讯通路门店!$S:$S,$G1050,通讯通路门店!$J:$J,"荣耀授权专卖店")</f>
        <v>0</v>
      </c>
      <c r="BD1050" s="99">
        <f>SUMIFS(通讯通路门店!$Z:$Z,通讯通路门店!$S:$S,$G1050,通讯通路门店!$J:$J,"VIVO体验店")</f>
        <v>0</v>
      </c>
      <c r="BE1050" s="99">
        <f>SUMIFS(通讯通路门店!$AB:$AB,通讯通路门店!$S:$S,$G1050,通讯通路门店!$J:$J,"OPPO体验店")</f>
        <v>0</v>
      </c>
      <c r="BF1050" s="99">
        <f>SUMIFS(通讯通路门店!$X:$X,通讯通路门店!$S:$S,$G1050,通讯通路门店!$J:$J,"华为授权体验店")+SUMIFS(通讯通路门店!$AA:$AA,通讯通路门店!$S:$S,$G1050,通讯通路门店!$J:$J,"华为堡垒店")</f>
        <v>0</v>
      </c>
      <c r="BG1050" s="99">
        <f>SUMIFS(通讯通路门店!$Y:$Y,通讯通路门店!$S:$S,$G1050,通讯通路门店!$J:$J,"小米体验店")</f>
        <v>0</v>
      </c>
      <c r="BH1050" s="99">
        <f>SUMIFS(通讯通路门店!$AA:$AA,通讯通路门店!$S:$S,$G1050,通讯通路门店!$J:$J,"苹果体验店")</f>
        <v>0</v>
      </c>
      <c r="BI1050" s="99">
        <f>SUMIFS(通讯通路门店!$K:$K,通讯通路门店!$S:$S,$G1050,通讯通路门店!$J:$J,"其他品牌专卖店")</f>
        <v>0</v>
      </c>
      <c r="BJ1050" s="99">
        <f>SUMIFS(通讯通路门店!$AC:$AC,通讯通路门店!$S:$S,$G1050)</f>
        <v>0</v>
      </c>
      <c r="BK1050" s="99">
        <f>SUMIFS(通讯通路门店!$AD:$AD,通讯通路门店!$S:$S,$G1050)</f>
        <v>0</v>
      </c>
      <c r="BL1050" s="99">
        <f>SUMIFS(通讯通路门店!$AE:$AE,通讯通路门店!$S:$S,$G1050)</f>
        <v>0</v>
      </c>
      <c r="BM1050" s="99">
        <f>SUMIFS(通讯通路门店!$AF:$AF,通讯通路门店!$S:$S,$G1050)</f>
        <v>0</v>
      </c>
      <c r="BN1050" s="99">
        <f>SUMIFS(通讯通路门店!$AG:$AG,通讯通路门店!$S:$S,$G1050)</f>
        <v>0</v>
      </c>
      <c r="BO1050" s="99">
        <f>SUMIFS(通讯通路门店!$AH:$AH,通讯通路门店!$S:$S,$G1050)</f>
        <v>0</v>
      </c>
      <c r="BP1050" s="99">
        <f>SUMIFS(通讯通路门店!$AI:$AI,通讯通路门店!$S:$S,$G1050)</f>
        <v>0</v>
      </c>
      <c r="BQ1050" s="83"/>
    </row>
    <row r="1051" spans="1:69">
      <c r="A1051" s="99" t="str">
        <f>IFERROR(_xlfn.XLOOKUP($G1051,通讯通路门店!$S$4:$S$993931,通讯通路门店!$A$4:$A$993931,0,0),"")</f>
        <v>海南省</v>
      </c>
      <c r="B1051" s="99" t="str">
        <f>IFERROR(_xlfn.XLOOKUP($G1051,通讯通路门店!$S$4:$S$993931,通讯通路门店!$B$4:$B$993931,0,0),"")</f>
        <v>东方市</v>
      </c>
      <c r="C1051" s="99" t="str">
        <f>IFERROR(_xlfn.XLOOKUP($G1051,通讯通路门店!$S$4:$S$993931,通讯通路门店!$C$4:$C$993931,0,0),"")</f>
        <v>东方市</v>
      </c>
      <c r="D1051" s="99" t="str">
        <f>IFERROR(_xlfn.XLOOKUP($G1051,通讯通路门店!$S$4:$S$993931,通讯通路门店!$D$4:$D$993931,0,0),"")</f>
        <v>八所镇</v>
      </c>
      <c r="E1051" s="83"/>
      <c r="F1051" s="83"/>
      <c r="G1051" s="101"/>
      <c r="H1051" s="102">
        <f>IFERROR(_xlfn.XLOOKUP($G1051,通讯通路门店!$S$4:$S$993931,通讯通路门店!$R$4:$R$993931,0,0),"")</f>
        <v>0</v>
      </c>
      <c r="I1051" s="83"/>
      <c r="J1051" s="83"/>
      <c r="K1051" s="83"/>
      <c r="L1051" s="83"/>
      <c r="M1051" s="83"/>
      <c r="N1051" s="83"/>
      <c r="O1051" s="83"/>
      <c r="P1051" s="83"/>
      <c r="Q1051" s="83"/>
      <c r="R1051" s="83"/>
      <c r="S1051" s="83"/>
      <c r="T1051" s="83"/>
      <c r="U1051" s="99">
        <f>COUNTIF(通讯通路门店!$S:$S,$G1051)</f>
        <v>0</v>
      </c>
      <c r="V1051" s="99">
        <f>COUNTIFS(通讯通路门店!$S:$S,$G1051,通讯通路门店!$J:$J,"综合卖场")</f>
        <v>0</v>
      </c>
      <c r="W1051" s="99">
        <f>SUMIFS(通讯通路门店!$AJ:$AJ,通讯通路门店!$S:$S,通讯客户沙盘!$G1051)</f>
        <v>0</v>
      </c>
      <c r="X1051" s="99">
        <f t="shared" si="80"/>
        <v>0</v>
      </c>
      <c r="Y1051" s="99">
        <f>COUNTIFS(通讯通路门店!$S:$S,$G1051,通讯通路门店!$J:$J,"荣耀体验店")+COUNTIFS(通讯通路门店!$S:$S,$G1051,通讯通路门店!$J:$J,"荣耀授权专卖店")</f>
        <v>0</v>
      </c>
      <c r="Z1051" s="99">
        <f>COUNTIFS(通讯通路门店!$S:$S,$G1051,通讯通路门店!$J:$J,"VIVO体验店")</f>
        <v>0</v>
      </c>
      <c r="AA1051" s="99">
        <f>COUNTIFS(通讯通路门店!$S:$S,$G1051,通讯通路门店!$J:$J,"OPPO体验店")</f>
        <v>0</v>
      </c>
      <c r="AB1051" s="99">
        <f>COUNTIFS(通讯通路门店!$S:$S,$G1051,通讯通路门店!$J:$J,"华为授权体验店")+COUNTIFS(通讯通路门店!$S:$S,$G1051,通讯通路门店!$J:$J,"华为堡垒店")</f>
        <v>0</v>
      </c>
      <c r="AC1051" s="99">
        <f>COUNTIFS(通讯通路门店!$S:$S,$G1051,通讯通路门店!$J:$J,"小米体验店")</f>
        <v>0</v>
      </c>
      <c r="AD1051" s="99">
        <f>COUNTIFS(通讯通路门店!$S:$S,$G1051,通讯通路门店!$J:$J,"苹果体验店")</f>
        <v>0</v>
      </c>
      <c r="AE1051" s="99">
        <f>COUNTIFS(通讯通路门店!$S:$S,$G1051,通讯通路门店!$J:$J,"其他品牌专卖店")</f>
        <v>0</v>
      </c>
      <c r="AF1051" s="99">
        <f>SUMIFS(通讯通路门店!$BI:$BI,通讯通路门店!$S:$S,$G1051)</f>
        <v>0</v>
      </c>
      <c r="AG1051" s="99">
        <f>SUMIFS(通讯通路门店!$BH:$BH,通讯通路门店!$S:$S,$G1051)</f>
        <v>0</v>
      </c>
      <c r="AH1051" s="99">
        <f t="shared" si="81"/>
        <v>0</v>
      </c>
      <c r="AI1051" s="99">
        <f>SUMIFS(通讯通路门店!$BB:$BB,通讯通路门店!$S:$S,$G1051)</f>
        <v>0</v>
      </c>
      <c r="AJ1051" s="99">
        <f>SUMIFS(通讯通路门店!$BE:$BE,通讯通路门店!$S:$S,$G1051)</f>
        <v>0</v>
      </c>
      <c r="AK1051" s="99">
        <f>SUMIFS(通讯通路门店!$BG:$BG,通讯通路门店!$S:$S,$G1051)</f>
        <v>0</v>
      </c>
      <c r="AL1051" s="99">
        <f>SUMIFS(通讯通路门店!$BC:$BC,通讯通路门店!$S:$S,$G1051)</f>
        <v>0</v>
      </c>
      <c r="AM1051" s="99">
        <f>SUMIFS(通讯通路门店!$BD:$BD,通讯通路门店!$S:$S,$G1051)</f>
        <v>0</v>
      </c>
      <c r="AN1051" s="99">
        <f>SUMIFS(通讯通路门店!$BF:$BF,通讯通路门店!$S:$S,$G1051)</f>
        <v>0</v>
      </c>
      <c r="AO1051" s="99">
        <f t="shared" si="82"/>
        <v>0</v>
      </c>
      <c r="AP1051" s="99">
        <f>SUMIFS(通讯通路门店!$K:$K,通讯通路门店!$S:$S,$G1051)</f>
        <v>0</v>
      </c>
      <c r="AQ1051" s="83"/>
      <c r="AR1051" s="99">
        <f>SUMIFS(通讯通路门店!$T:$T,通讯通路门店!$S:$S,$G1051)</f>
        <v>0</v>
      </c>
      <c r="AS1051" s="99">
        <f>SUMIFS(通讯通路门店!$U:$U,通讯通路门店!$S:$S,$G1051)</f>
        <v>0</v>
      </c>
      <c r="AT1051" s="99">
        <f>SUMIFS(通讯通路门店!$V:$V,通讯通路门店!$S:$S,$G1051)</f>
        <v>0</v>
      </c>
      <c r="AU1051" s="99">
        <f>SUMIFS(通讯通路门店!$W:$W,通讯通路门店!$S:$S,$G1051)</f>
        <v>0</v>
      </c>
      <c r="AV1051" s="99">
        <f>SUMIFS(通讯通路门店!$Z:$Z,通讯通路门店!$S:$S,$G1051)</f>
        <v>0</v>
      </c>
      <c r="AW1051" s="99">
        <f>SUMIFS(通讯通路门店!$AB:$AB,通讯通路门店!$S:$S,$G1051)</f>
        <v>0</v>
      </c>
      <c r="AX1051" s="99">
        <f>SUMIFS(通讯通路门店!$X:$X,通讯通路门店!$S:$S,$G1051)</f>
        <v>0</v>
      </c>
      <c r="AY1051" s="99">
        <f>SUMIFS(通讯通路门店!$Y:$Y,通讯通路门店!$S:$S,$G1051)</f>
        <v>0</v>
      </c>
      <c r="AZ1051" s="99">
        <f>SUMIFS(通讯通路门店!$AA:$AA,通讯通路门店!$S:$S,$G1051)</f>
        <v>0</v>
      </c>
      <c r="BA1051" s="99">
        <f t="shared" si="83"/>
        <v>0</v>
      </c>
      <c r="BB1051" s="99">
        <f t="shared" si="84"/>
        <v>0</v>
      </c>
      <c r="BC1051" s="99">
        <f>SUMIFS(通讯通路门店!$W:$W,通讯通路门店!$S:$S,$G1051,通讯通路门店!$J:$J,"荣耀体验店")+SUMIFS(通讯通路门店!$W:$W,通讯通路门店!$S:$S,$G1051,通讯通路门店!$J:$J,"荣耀授权专卖店")</f>
        <v>0</v>
      </c>
      <c r="BD1051" s="99">
        <f>SUMIFS(通讯通路门店!$Z:$Z,通讯通路门店!$S:$S,$G1051,通讯通路门店!$J:$J,"VIVO体验店")</f>
        <v>0</v>
      </c>
      <c r="BE1051" s="99">
        <f>SUMIFS(通讯通路门店!$AB:$AB,通讯通路门店!$S:$S,$G1051,通讯通路门店!$J:$J,"OPPO体验店")</f>
        <v>0</v>
      </c>
      <c r="BF1051" s="99">
        <f>SUMIFS(通讯通路门店!$X:$X,通讯通路门店!$S:$S,$G1051,通讯通路门店!$J:$J,"华为授权体验店")+SUMIFS(通讯通路门店!$AA:$AA,通讯通路门店!$S:$S,$G1051,通讯通路门店!$J:$J,"华为堡垒店")</f>
        <v>0</v>
      </c>
      <c r="BG1051" s="99">
        <f>SUMIFS(通讯通路门店!$Y:$Y,通讯通路门店!$S:$S,$G1051,通讯通路门店!$J:$J,"小米体验店")</f>
        <v>0</v>
      </c>
      <c r="BH1051" s="99">
        <f>SUMIFS(通讯通路门店!$AA:$AA,通讯通路门店!$S:$S,$G1051,通讯通路门店!$J:$J,"苹果体验店")</f>
        <v>0</v>
      </c>
      <c r="BI1051" s="99">
        <f>SUMIFS(通讯通路门店!$K:$K,通讯通路门店!$S:$S,$G1051,通讯通路门店!$J:$J,"其他品牌专卖店")</f>
        <v>0</v>
      </c>
      <c r="BJ1051" s="99">
        <f>SUMIFS(通讯通路门店!$AC:$AC,通讯通路门店!$S:$S,$G1051)</f>
        <v>0</v>
      </c>
      <c r="BK1051" s="99">
        <f>SUMIFS(通讯通路门店!$AD:$AD,通讯通路门店!$S:$S,$G1051)</f>
        <v>0</v>
      </c>
      <c r="BL1051" s="99">
        <f>SUMIFS(通讯通路门店!$AE:$AE,通讯通路门店!$S:$S,$G1051)</f>
        <v>0</v>
      </c>
      <c r="BM1051" s="99">
        <f>SUMIFS(通讯通路门店!$AF:$AF,通讯通路门店!$S:$S,$G1051)</f>
        <v>0</v>
      </c>
      <c r="BN1051" s="99">
        <f>SUMIFS(通讯通路门店!$AG:$AG,通讯通路门店!$S:$S,$G1051)</f>
        <v>0</v>
      </c>
      <c r="BO1051" s="99">
        <f>SUMIFS(通讯通路门店!$AH:$AH,通讯通路门店!$S:$S,$G1051)</f>
        <v>0</v>
      </c>
      <c r="BP1051" s="99">
        <f>SUMIFS(通讯通路门店!$AI:$AI,通讯通路门店!$S:$S,$G1051)</f>
        <v>0</v>
      </c>
      <c r="BQ1051" s="83"/>
    </row>
    <row r="1052" spans="1:69">
      <c r="A1052" s="99" t="str">
        <f>IFERROR(_xlfn.XLOOKUP($G1052,通讯通路门店!$S$4:$S$993931,通讯通路门店!$A$4:$A$993931,0,0),"")</f>
        <v>海南省</v>
      </c>
      <c r="B1052" s="99" t="str">
        <f>IFERROR(_xlfn.XLOOKUP($G1052,通讯通路门店!$S$4:$S$993931,通讯通路门店!$B$4:$B$993931,0,0),"")</f>
        <v>东方市</v>
      </c>
      <c r="C1052" s="99" t="str">
        <f>IFERROR(_xlfn.XLOOKUP($G1052,通讯通路门店!$S$4:$S$993931,通讯通路门店!$C$4:$C$993931,0,0),"")</f>
        <v>东方市</v>
      </c>
      <c r="D1052" s="99" t="str">
        <f>IFERROR(_xlfn.XLOOKUP($G1052,通讯通路门店!$S$4:$S$993931,通讯通路门店!$D$4:$D$993931,0,0),"")</f>
        <v>八所镇</v>
      </c>
      <c r="E1052" s="83"/>
      <c r="F1052" s="83"/>
      <c r="G1052" s="101"/>
      <c r="H1052" s="102">
        <f>IFERROR(_xlfn.XLOOKUP($G1052,通讯通路门店!$S$4:$S$993931,通讯通路门店!$R$4:$R$993931,0,0),"")</f>
        <v>0</v>
      </c>
      <c r="I1052" s="83"/>
      <c r="J1052" s="83"/>
      <c r="K1052" s="83"/>
      <c r="L1052" s="83"/>
      <c r="M1052" s="83"/>
      <c r="N1052" s="83"/>
      <c r="O1052" s="83"/>
      <c r="P1052" s="83"/>
      <c r="Q1052" s="83"/>
      <c r="R1052" s="83"/>
      <c r="S1052" s="83"/>
      <c r="T1052" s="83"/>
      <c r="U1052" s="99">
        <f>COUNTIF(通讯通路门店!$S:$S,$G1052)</f>
        <v>0</v>
      </c>
      <c r="V1052" s="99">
        <f>COUNTIFS(通讯通路门店!$S:$S,$G1052,通讯通路门店!$J:$J,"综合卖场")</f>
        <v>0</v>
      </c>
      <c r="W1052" s="99">
        <f>SUMIFS(通讯通路门店!$AJ:$AJ,通讯通路门店!$S:$S,通讯客户沙盘!$G1052)</f>
        <v>0</v>
      </c>
      <c r="X1052" s="99">
        <f t="shared" si="80"/>
        <v>0</v>
      </c>
      <c r="Y1052" s="99">
        <f>COUNTIFS(通讯通路门店!$S:$S,$G1052,通讯通路门店!$J:$J,"荣耀体验店")+COUNTIFS(通讯通路门店!$S:$S,$G1052,通讯通路门店!$J:$J,"荣耀授权专卖店")</f>
        <v>0</v>
      </c>
      <c r="Z1052" s="99">
        <f>COUNTIFS(通讯通路门店!$S:$S,$G1052,通讯通路门店!$J:$J,"VIVO体验店")</f>
        <v>0</v>
      </c>
      <c r="AA1052" s="99">
        <f>COUNTIFS(通讯通路门店!$S:$S,$G1052,通讯通路门店!$J:$J,"OPPO体验店")</f>
        <v>0</v>
      </c>
      <c r="AB1052" s="99">
        <f>COUNTIFS(通讯通路门店!$S:$S,$G1052,通讯通路门店!$J:$J,"华为授权体验店")+COUNTIFS(通讯通路门店!$S:$S,$G1052,通讯通路门店!$J:$J,"华为堡垒店")</f>
        <v>0</v>
      </c>
      <c r="AC1052" s="99">
        <f>COUNTIFS(通讯通路门店!$S:$S,$G1052,通讯通路门店!$J:$J,"小米体验店")</f>
        <v>0</v>
      </c>
      <c r="AD1052" s="99">
        <f>COUNTIFS(通讯通路门店!$S:$S,$G1052,通讯通路门店!$J:$J,"苹果体验店")</f>
        <v>0</v>
      </c>
      <c r="AE1052" s="99">
        <f>COUNTIFS(通讯通路门店!$S:$S,$G1052,通讯通路门店!$J:$J,"其他品牌专卖店")</f>
        <v>0</v>
      </c>
      <c r="AF1052" s="99">
        <f>SUMIFS(通讯通路门店!$BI:$BI,通讯通路门店!$S:$S,$G1052)</f>
        <v>0</v>
      </c>
      <c r="AG1052" s="99">
        <f>SUMIFS(通讯通路门店!$BH:$BH,通讯通路门店!$S:$S,$G1052)</f>
        <v>0</v>
      </c>
      <c r="AH1052" s="99">
        <f t="shared" si="81"/>
        <v>0</v>
      </c>
      <c r="AI1052" s="99">
        <f>SUMIFS(通讯通路门店!$BB:$BB,通讯通路门店!$S:$S,$G1052)</f>
        <v>0</v>
      </c>
      <c r="AJ1052" s="99">
        <f>SUMIFS(通讯通路门店!$BE:$BE,通讯通路门店!$S:$S,$G1052)</f>
        <v>0</v>
      </c>
      <c r="AK1052" s="99">
        <f>SUMIFS(通讯通路门店!$BG:$BG,通讯通路门店!$S:$S,$G1052)</f>
        <v>0</v>
      </c>
      <c r="AL1052" s="99">
        <f>SUMIFS(通讯通路门店!$BC:$BC,通讯通路门店!$S:$S,$G1052)</f>
        <v>0</v>
      </c>
      <c r="AM1052" s="99">
        <f>SUMIFS(通讯通路门店!$BD:$BD,通讯通路门店!$S:$S,$G1052)</f>
        <v>0</v>
      </c>
      <c r="AN1052" s="99">
        <f>SUMIFS(通讯通路门店!$BF:$BF,通讯通路门店!$S:$S,$G1052)</f>
        <v>0</v>
      </c>
      <c r="AO1052" s="99">
        <f t="shared" si="82"/>
        <v>0</v>
      </c>
      <c r="AP1052" s="99">
        <f>SUMIFS(通讯通路门店!$K:$K,通讯通路门店!$S:$S,$G1052)</f>
        <v>0</v>
      </c>
      <c r="AQ1052" s="83"/>
      <c r="AR1052" s="99">
        <f>SUMIFS(通讯通路门店!$T:$T,通讯通路门店!$S:$S,$G1052)</f>
        <v>0</v>
      </c>
      <c r="AS1052" s="99">
        <f>SUMIFS(通讯通路门店!$U:$U,通讯通路门店!$S:$S,$G1052)</f>
        <v>0</v>
      </c>
      <c r="AT1052" s="99">
        <f>SUMIFS(通讯通路门店!$V:$V,通讯通路门店!$S:$S,$G1052)</f>
        <v>0</v>
      </c>
      <c r="AU1052" s="99">
        <f>SUMIFS(通讯通路门店!$W:$W,通讯通路门店!$S:$S,$G1052)</f>
        <v>0</v>
      </c>
      <c r="AV1052" s="99">
        <f>SUMIFS(通讯通路门店!$Z:$Z,通讯通路门店!$S:$S,$G1052)</f>
        <v>0</v>
      </c>
      <c r="AW1052" s="99">
        <f>SUMIFS(通讯通路门店!$AB:$AB,通讯通路门店!$S:$S,$G1052)</f>
        <v>0</v>
      </c>
      <c r="AX1052" s="99">
        <f>SUMIFS(通讯通路门店!$X:$X,通讯通路门店!$S:$S,$G1052)</f>
        <v>0</v>
      </c>
      <c r="AY1052" s="99">
        <f>SUMIFS(通讯通路门店!$Y:$Y,通讯通路门店!$S:$S,$G1052)</f>
        <v>0</v>
      </c>
      <c r="AZ1052" s="99">
        <f>SUMIFS(通讯通路门店!$AA:$AA,通讯通路门店!$S:$S,$G1052)</f>
        <v>0</v>
      </c>
      <c r="BA1052" s="99">
        <f t="shared" si="83"/>
        <v>0</v>
      </c>
      <c r="BB1052" s="99">
        <f t="shared" si="84"/>
        <v>0</v>
      </c>
      <c r="BC1052" s="99">
        <f>SUMIFS(通讯通路门店!$W:$W,通讯通路门店!$S:$S,$G1052,通讯通路门店!$J:$J,"荣耀体验店")+SUMIFS(通讯通路门店!$W:$W,通讯通路门店!$S:$S,$G1052,通讯通路门店!$J:$J,"荣耀授权专卖店")</f>
        <v>0</v>
      </c>
      <c r="BD1052" s="99">
        <f>SUMIFS(通讯通路门店!$Z:$Z,通讯通路门店!$S:$S,$G1052,通讯通路门店!$J:$J,"VIVO体验店")</f>
        <v>0</v>
      </c>
      <c r="BE1052" s="99">
        <f>SUMIFS(通讯通路门店!$AB:$AB,通讯通路门店!$S:$S,$G1052,通讯通路门店!$J:$J,"OPPO体验店")</f>
        <v>0</v>
      </c>
      <c r="BF1052" s="99">
        <f>SUMIFS(通讯通路门店!$X:$X,通讯通路门店!$S:$S,$G1052,通讯通路门店!$J:$J,"华为授权体验店")+SUMIFS(通讯通路门店!$AA:$AA,通讯通路门店!$S:$S,$G1052,通讯通路门店!$J:$J,"华为堡垒店")</f>
        <v>0</v>
      </c>
      <c r="BG1052" s="99">
        <f>SUMIFS(通讯通路门店!$Y:$Y,通讯通路门店!$S:$S,$G1052,通讯通路门店!$J:$J,"小米体验店")</f>
        <v>0</v>
      </c>
      <c r="BH1052" s="99">
        <f>SUMIFS(通讯通路门店!$AA:$AA,通讯通路门店!$S:$S,$G1052,通讯通路门店!$J:$J,"苹果体验店")</f>
        <v>0</v>
      </c>
      <c r="BI1052" s="99">
        <f>SUMIFS(通讯通路门店!$K:$K,通讯通路门店!$S:$S,$G1052,通讯通路门店!$J:$J,"其他品牌专卖店")</f>
        <v>0</v>
      </c>
      <c r="BJ1052" s="99">
        <f>SUMIFS(通讯通路门店!$AC:$AC,通讯通路门店!$S:$S,$G1052)</f>
        <v>0</v>
      </c>
      <c r="BK1052" s="99">
        <f>SUMIFS(通讯通路门店!$AD:$AD,通讯通路门店!$S:$S,$G1052)</f>
        <v>0</v>
      </c>
      <c r="BL1052" s="99">
        <f>SUMIFS(通讯通路门店!$AE:$AE,通讯通路门店!$S:$S,$G1052)</f>
        <v>0</v>
      </c>
      <c r="BM1052" s="99">
        <f>SUMIFS(通讯通路门店!$AF:$AF,通讯通路门店!$S:$S,$G1052)</f>
        <v>0</v>
      </c>
      <c r="BN1052" s="99">
        <f>SUMIFS(通讯通路门店!$AG:$AG,通讯通路门店!$S:$S,$G1052)</f>
        <v>0</v>
      </c>
      <c r="BO1052" s="99">
        <f>SUMIFS(通讯通路门店!$AH:$AH,通讯通路门店!$S:$S,$G1052)</f>
        <v>0</v>
      </c>
      <c r="BP1052" s="99">
        <f>SUMIFS(通讯通路门店!$AI:$AI,通讯通路门店!$S:$S,$G1052)</f>
        <v>0</v>
      </c>
      <c r="BQ1052" s="83"/>
    </row>
    <row r="1053" spans="1:69">
      <c r="A1053" s="99" t="str">
        <f>IFERROR(_xlfn.XLOOKUP($G1053,通讯通路门店!$S$4:$S$993931,通讯通路门店!$A$4:$A$993931,0,0),"")</f>
        <v>海南省</v>
      </c>
      <c r="B1053" s="99" t="str">
        <f>IFERROR(_xlfn.XLOOKUP($G1053,通讯通路门店!$S$4:$S$993931,通讯通路门店!$B$4:$B$993931,0,0),"")</f>
        <v>东方市</v>
      </c>
      <c r="C1053" s="99" t="str">
        <f>IFERROR(_xlfn.XLOOKUP($G1053,通讯通路门店!$S$4:$S$993931,通讯通路门店!$C$4:$C$993931,0,0),"")</f>
        <v>东方市</v>
      </c>
      <c r="D1053" s="99" t="str">
        <f>IFERROR(_xlfn.XLOOKUP($G1053,通讯通路门店!$S$4:$S$993931,通讯通路门店!$D$4:$D$993931,0,0),"")</f>
        <v>八所镇</v>
      </c>
      <c r="E1053" s="83"/>
      <c r="F1053" s="83"/>
      <c r="G1053" s="101"/>
      <c r="H1053" s="102">
        <f>IFERROR(_xlfn.XLOOKUP($G1053,通讯通路门店!$S$4:$S$993931,通讯通路门店!$R$4:$R$993931,0,0),"")</f>
        <v>0</v>
      </c>
      <c r="I1053" s="83"/>
      <c r="J1053" s="83"/>
      <c r="K1053" s="83"/>
      <c r="L1053" s="83"/>
      <c r="M1053" s="83"/>
      <c r="N1053" s="83"/>
      <c r="O1053" s="83"/>
      <c r="P1053" s="83"/>
      <c r="Q1053" s="83"/>
      <c r="R1053" s="83"/>
      <c r="S1053" s="83"/>
      <c r="T1053" s="83"/>
      <c r="U1053" s="99">
        <f>COUNTIF(通讯通路门店!$S:$S,$G1053)</f>
        <v>0</v>
      </c>
      <c r="V1053" s="99">
        <f>COUNTIFS(通讯通路门店!$S:$S,$G1053,通讯通路门店!$J:$J,"综合卖场")</f>
        <v>0</v>
      </c>
      <c r="W1053" s="99">
        <f>SUMIFS(通讯通路门店!$AJ:$AJ,通讯通路门店!$S:$S,通讯客户沙盘!$G1053)</f>
        <v>0</v>
      </c>
      <c r="X1053" s="99">
        <f t="shared" si="80"/>
        <v>0</v>
      </c>
      <c r="Y1053" s="99">
        <f>COUNTIFS(通讯通路门店!$S:$S,$G1053,通讯通路门店!$J:$J,"荣耀体验店")+COUNTIFS(通讯通路门店!$S:$S,$G1053,通讯通路门店!$J:$J,"荣耀授权专卖店")</f>
        <v>0</v>
      </c>
      <c r="Z1053" s="99">
        <f>COUNTIFS(通讯通路门店!$S:$S,$G1053,通讯通路门店!$J:$J,"VIVO体验店")</f>
        <v>0</v>
      </c>
      <c r="AA1053" s="99">
        <f>COUNTIFS(通讯通路门店!$S:$S,$G1053,通讯通路门店!$J:$J,"OPPO体验店")</f>
        <v>0</v>
      </c>
      <c r="AB1053" s="99">
        <f>COUNTIFS(通讯通路门店!$S:$S,$G1053,通讯通路门店!$J:$J,"华为授权体验店")+COUNTIFS(通讯通路门店!$S:$S,$G1053,通讯通路门店!$J:$J,"华为堡垒店")</f>
        <v>0</v>
      </c>
      <c r="AC1053" s="99">
        <f>COUNTIFS(通讯通路门店!$S:$S,$G1053,通讯通路门店!$J:$J,"小米体验店")</f>
        <v>0</v>
      </c>
      <c r="AD1053" s="99">
        <f>COUNTIFS(通讯通路门店!$S:$S,$G1053,通讯通路门店!$J:$J,"苹果体验店")</f>
        <v>0</v>
      </c>
      <c r="AE1053" s="99">
        <f>COUNTIFS(通讯通路门店!$S:$S,$G1053,通讯通路门店!$J:$J,"其他品牌专卖店")</f>
        <v>0</v>
      </c>
      <c r="AF1053" s="99">
        <f>SUMIFS(通讯通路门店!$BI:$BI,通讯通路门店!$S:$S,$G1053)</f>
        <v>0</v>
      </c>
      <c r="AG1053" s="99">
        <f>SUMIFS(通讯通路门店!$BH:$BH,通讯通路门店!$S:$S,$G1053)</f>
        <v>0</v>
      </c>
      <c r="AH1053" s="99">
        <f t="shared" si="81"/>
        <v>0</v>
      </c>
      <c r="AI1053" s="99">
        <f>SUMIFS(通讯通路门店!$BB:$BB,通讯通路门店!$S:$S,$G1053)</f>
        <v>0</v>
      </c>
      <c r="AJ1053" s="99">
        <f>SUMIFS(通讯通路门店!$BE:$BE,通讯通路门店!$S:$S,$G1053)</f>
        <v>0</v>
      </c>
      <c r="AK1053" s="99">
        <f>SUMIFS(通讯通路门店!$BG:$BG,通讯通路门店!$S:$S,$G1053)</f>
        <v>0</v>
      </c>
      <c r="AL1053" s="99">
        <f>SUMIFS(通讯通路门店!$BC:$BC,通讯通路门店!$S:$S,$G1053)</f>
        <v>0</v>
      </c>
      <c r="AM1053" s="99">
        <f>SUMIFS(通讯通路门店!$BD:$BD,通讯通路门店!$S:$S,$G1053)</f>
        <v>0</v>
      </c>
      <c r="AN1053" s="99">
        <f>SUMIFS(通讯通路门店!$BF:$BF,通讯通路门店!$S:$S,$G1053)</f>
        <v>0</v>
      </c>
      <c r="AO1053" s="99">
        <f t="shared" si="82"/>
        <v>0</v>
      </c>
      <c r="AP1053" s="99">
        <f>SUMIFS(通讯通路门店!$K:$K,通讯通路门店!$S:$S,$G1053)</f>
        <v>0</v>
      </c>
      <c r="AQ1053" s="83"/>
      <c r="AR1053" s="99">
        <f>SUMIFS(通讯通路门店!$T:$T,通讯通路门店!$S:$S,$G1053)</f>
        <v>0</v>
      </c>
      <c r="AS1053" s="99">
        <f>SUMIFS(通讯通路门店!$U:$U,通讯通路门店!$S:$S,$G1053)</f>
        <v>0</v>
      </c>
      <c r="AT1053" s="99">
        <f>SUMIFS(通讯通路门店!$V:$V,通讯通路门店!$S:$S,$G1053)</f>
        <v>0</v>
      </c>
      <c r="AU1053" s="99">
        <f>SUMIFS(通讯通路门店!$W:$W,通讯通路门店!$S:$S,$G1053)</f>
        <v>0</v>
      </c>
      <c r="AV1053" s="99">
        <f>SUMIFS(通讯通路门店!$Z:$Z,通讯通路门店!$S:$S,$G1053)</f>
        <v>0</v>
      </c>
      <c r="AW1053" s="99">
        <f>SUMIFS(通讯通路门店!$AB:$AB,通讯通路门店!$S:$S,$G1053)</f>
        <v>0</v>
      </c>
      <c r="AX1053" s="99">
        <f>SUMIFS(通讯通路门店!$X:$X,通讯通路门店!$S:$S,$G1053)</f>
        <v>0</v>
      </c>
      <c r="AY1053" s="99">
        <f>SUMIFS(通讯通路门店!$Y:$Y,通讯通路门店!$S:$S,$G1053)</f>
        <v>0</v>
      </c>
      <c r="AZ1053" s="99">
        <f>SUMIFS(通讯通路门店!$AA:$AA,通讯通路门店!$S:$S,$G1053)</f>
        <v>0</v>
      </c>
      <c r="BA1053" s="99">
        <f t="shared" si="83"/>
        <v>0</v>
      </c>
      <c r="BB1053" s="99">
        <f t="shared" si="84"/>
        <v>0</v>
      </c>
      <c r="BC1053" s="99">
        <f>SUMIFS(通讯通路门店!$W:$W,通讯通路门店!$S:$S,$G1053,通讯通路门店!$J:$J,"荣耀体验店")+SUMIFS(通讯通路门店!$W:$W,通讯通路门店!$S:$S,$G1053,通讯通路门店!$J:$J,"荣耀授权专卖店")</f>
        <v>0</v>
      </c>
      <c r="BD1053" s="99">
        <f>SUMIFS(通讯通路门店!$Z:$Z,通讯通路门店!$S:$S,$G1053,通讯通路门店!$J:$J,"VIVO体验店")</f>
        <v>0</v>
      </c>
      <c r="BE1053" s="99">
        <f>SUMIFS(通讯通路门店!$AB:$AB,通讯通路门店!$S:$S,$G1053,通讯通路门店!$J:$J,"OPPO体验店")</f>
        <v>0</v>
      </c>
      <c r="BF1053" s="99">
        <f>SUMIFS(通讯通路门店!$X:$X,通讯通路门店!$S:$S,$G1053,通讯通路门店!$J:$J,"华为授权体验店")+SUMIFS(通讯通路门店!$AA:$AA,通讯通路门店!$S:$S,$G1053,通讯通路门店!$J:$J,"华为堡垒店")</f>
        <v>0</v>
      </c>
      <c r="BG1053" s="99">
        <f>SUMIFS(通讯通路门店!$Y:$Y,通讯通路门店!$S:$S,$G1053,通讯通路门店!$J:$J,"小米体验店")</f>
        <v>0</v>
      </c>
      <c r="BH1053" s="99">
        <f>SUMIFS(通讯通路门店!$AA:$AA,通讯通路门店!$S:$S,$G1053,通讯通路门店!$J:$J,"苹果体验店")</f>
        <v>0</v>
      </c>
      <c r="BI1053" s="99">
        <f>SUMIFS(通讯通路门店!$K:$K,通讯通路门店!$S:$S,$G1053,通讯通路门店!$J:$J,"其他品牌专卖店")</f>
        <v>0</v>
      </c>
      <c r="BJ1053" s="99">
        <f>SUMIFS(通讯通路门店!$AC:$AC,通讯通路门店!$S:$S,$G1053)</f>
        <v>0</v>
      </c>
      <c r="BK1053" s="99">
        <f>SUMIFS(通讯通路门店!$AD:$AD,通讯通路门店!$S:$S,$G1053)</f>
        <v>0</v>
      </c>
      <c r="BL1053" s="99">
        <f>SUMIFS(通讯通路门店!$AE:$AE,通讯通路门店!$S:$S,$G1053)</f>
        <v>0</v>
      </c>
      <c r="BM1053" s="99">
        <f>SUMIFS(通讯通路门店!$AF:$AF,通讯通路门店!$S:$S,$G1053)</f>
        <v>0</v>
      </c>
      <c r="BN1053" s="99">
        <f>SUMIFS(通讯通路门店!$AG:$AG,通讯通路门店!$S:$S,$G1053)</f>
        <v>0</v>
      </c>
      <c r="BO1053" s="99">
        <f>SUMIFS(通讯通路门店!$AH:$AH,通讯通路门店!$S:$S,$G1053)</f>
        <v>0</v>
      </c>
      <c r="BP1053" s="99">
        <f>SUMIFS(通讯通路门店!$AI:$AI,通讯通路门店!$S:$S,$G1053)</f>
        <v>0</v>
      </c>
      <c r="BQ1053" s="83"/>
    </row>
    <row r="1054" spans="1:69">
      <c r="A1054" s="99" t="str">
        <f>IFERROR(_xlfn.XLOOKUP($G1054,通讯通路门店!$S$4:$S$993931,通讯通路门店!$A$4:$A$993931,0,0),"")</f>
        <v>海南省</v>
      </c>
      <c r="B1054" s="99" t="str">
        <f>IFERROR(_xlfn.XLOOKUP($G1054,通讯通路门店!$S$4:$S$993931,通讯通路门店!$B$4:$B$993931,0,0),"")</f>
        <v>东方市</v>
      </c>
      <c r="C1054" s="99" t="str">
        <f>IFERROR(_xlfn.XLOOKUP($G1054,通讯通路门店!$S$4:$S$993931,通讯通路门店!$C$4:$C$993931,0,0),"")</f>
        <v>东方市</v>
      </c>
      <c r="D1054" s="99" t="str">
        <f>IFERROR(_xlfn.XLOOKUP($G1054,通讯通路门店!$S$4:$S$993931,通讯通路门店!$D$4:$D$993931,0,0),"")</f>
        <v>八所镇</v>
      </c>
      <c r="E1054" s="83"/>
      <c r="F1054" s="83"/>
      <c r="G1054" s="101"/>
      <c r="H1054" s="102">
        <f>IFERROR(_xlfn.XLOOKUP($G1054,通讯通路门店!$S$4:$S$993931,通讯通路门店!$R$4:$R$993931,0,0),"")</f>
        <v>0</v>
      </c>
      <c r="I1054" s="83"/>
      <c r="J1054" s="83"/>
      <c r="K1054" s="83"/>
      <c r="L1054" s="83"/>
      <c r="M1054" s="83"/>
      <c r="N1054" s="83"/>
      <c r="O1054" s="83"/>
      <c r="P1054" s="83"/>
      <c r="Q1054" s="83"/>
      <c r="R1054" s="83"/>
      <c r="S1054" s="83"/>
      <c r="T1054" s="83"/>
      <c r="U1054" s="99">
        <f>COUNTIF(通讯通路门店!$S:$S,$G1054)</f>
        <v>0</v>
      </c>
      <c r="V1054" s="99">
        <f>COUNTIFS(通讯通路门店!$S:$S,$G1054,通讯通路门店!$J:$J,"综合卖场")</f>
        <v>0</v>
      </c>
      <c r="W1054" s="99">
        <f>SUMIFS(通讯通路门店!$AJ:$AJ,通讯通路门店!$S:$S,通讯客户沙盘!$G1054)</f>
        <v>0</v>
      </c>
      <c r="X1054" s="99">
        <f t="shared" si="80"/>
        <v>0</v>
      </c>
      <c r="Y1054" s="99">
        <f>COUNTIFS(通讯通路门店!$S:$S,$G1054,通讯通路门店!$J:$J,"荣耀体验店")+COUNTIFS(通讯通路门店!$S:$S,$G1054,通讯通路门店!$J:$J,"荣耀授权专卖店")</f>
        <v>0</v>
      </c>
      <c r="Z1054" s="99">
        <f>COUNTIFS(通讯通路门店!$S:$S,$G1054,通讯通路门店!$J:$J,"VIVO体验店")</f>
        <v>0</v>
      </c>
      <c r="AA1054" s="99">
        <f>COUNTIFS(通讯通路门店!$S:$S,$G1054,通讯通路门店!$J:$J,"OPPO体验店")</f>
        <v>0</v>
      </c>
      <c r="AB1054" s="99">
        <f>COUNTIFS(通讯通路门店!$S:$S,$G1054,通讯通路门店!$J:$J,"华为授权体验店")+COUNTIFS(通讯通路门店!$S:$S,$G1054,通讯通路门店!$J:$J,"华为堡垒店")</f>
        <v>0</v>
      </c>
      <c r="AC1054" s="99">
        <f>COUNTIFS(通讯通路门店!$S:$S,$G1054,通讯通路门店!$J:$J,"小米体验店")</f>
        <v>0</v>
      </c>
      <c r="AD1054" s="99">
        <f>COUNTIFS(通讯通路门店!$S:$S,$G1054,通讯通路门店!$J:$J,"苹果体验店")</f>
        <v>0</v>
      </c>
      <c r="AE1054" s="99">
        <f>COUNTIFS(通讯通路门店!$S:$S,$G1054,通讯通路门店!$J:$J,"其他品牌专卖店")</f>
        <v>0</v>
      </c>
      <c r="AF1054" s="99">
        <f>SUMIFS(通讯通路门店!$BI:$BI,通讯通路门店!$S:$S,$G1054)</f>
        <v>0</v>
      </c>
      <c r="AG1054" s="99">
        <f>SUMIFS(通讯通路门店!$BH:$BH,通讯通路门店!$S:$S,$G1054)</f>
        <v>0</v>
      </c>
      <c r="AH1054" s="99">
        <f t="shared" si="81"/>
        <v>0</v>
      </c>
      <c r="AI1054" s="99">
        <f>SUMIFS(通讯通路门店!$BB:$BB,通讯通路门店!$S:$S,$G1054)</f>
        <v>0</v>
      </c>
      <c r="AJ1054" s="99">
        <f>SUMIFS(通讯通路门店!$BE:$BE,通讯通路门店!$S:$S,$G1054)</f>
        <v>0</v>
      </c>
      <c r="AK1054" s="99">
        <f>SUMIFS(通讯通路门店!$BG:$BG,通讯通路门店!$S:$S,$G1054)</f>
        <v>0</v>
      </c>
      <c r="AL1054" s="99">
        <f>SUMIFS(通讯通路门店!$BC:$BC,通讯通路门店!$S:$S,$G1054)</f>
        <v>0</v>
      </c>
      <c r="AM1054" s="99">
        <f>SUMIFS(通讯通路门店!$BD:$BD,通讯通路门店!$S:$S,$G1054)</f>
        <v>0</v>
      </c>
      <c r="AN1054" s="99">
        <f>SUMIFS(通讯通路门店!$BF:$BF,通讯通路门店!$S:$S,$G1054)</f>
        <v>0</v>
      </c>
      <c r="AO1054" s="99">
        <f t="shared" si="82"/>
        <v>0</v>
      </c>
      <c r="AP1054" s="99">
        <f>SUMIFS(通讯通路门店!$K:$K,通讯通路门店!$S:$S,$G1054)</f>
        <v>0</v>
      </c>
      <c r="AQ1054" s="83"/>
      <c r="AR1054" s="99">
        <f>SUMIFS(通讯通路门店!$T:$T,通讯通路门店!$S:$S,$G1054)</f>
        <v>0</v>
      </c>
      <c r="AS1054" s="99">
        <f>SUMIFS(通讯通路门店!$U:$U,通讯通路门店!$S:$S,$G1054)</f>
        <v>0</v>
      </c>
      <c r="AT1054" s="99">
        <f>SUMIFS(通讯通路门店!$V:$V,通讯通路门店!$S:$S,$G1054)</f>
        <v>0</v>
      </c>
      <c r="AU1054" s="99">
        <f>SUMIFS(通讯通路门店!$W:$W,通讯通路门店!$S:$S,$G1054)</f>
        <v>0</v>
      </c>
      <c r="AV1054" s="99">
        <f>SUMIFS(通讯通路门店!$Z:$Z,通讯通路门店!$S:$S,$G1054)</f>
        <v>0</v>
      </c>
      <c r="AW1054" s="99">
        <f>SUMIFS(通讯通路门店!$AB:$AB,通讯通路门店!$S:$S,$G1054)</f>
        <v>0</v>
      </c>
      <c r="AX1054" s="99">
        <f>SUMIFS(通讯通路门店!$X:$X,通讯通路门店!$S:$S,$G1054)</f>
        <v>0</v>
      </c>
      <c r="AY1054" s="99">
        <f>SUMIFS(通讯通路门店!$Y:$Y,通讯通路门店!$S:$S,$G1054)</f>
        <v>0</v>
      </c>
      <c r="AZ1054" s="99">
        <f>SUMIFS(通讯通路门店!$AA:$AA,通讯通路门店!$S:$S,$G1054)</f>
        <v>0</v>
      </c>
      <c r="BA1054" s="99">
        <f t="shared" si="83"/>
        <v>0</v>
      </c>
      <c r="BB1054" s="99">
        <f t="shared" si="84"/>
        <v>0</v>
      </c>
      <c r="BC1054" s="99">
        <f>SUMIFS(通讯通路门店!$W:$W,通讯通路门店!$S:$S,$G1054,通讯通路门店!$J:$J,"荣耀体验店")+SUMIFS(通讯通路门店!$W:$W,通讯通路门店!$S:$S,$G1054,通讯通路门店!$J:$J,"荣耀授权专卖店")</f>
        <v>0</v>
      </c>
      <c r="BD1054" s="99">
        <f>SUMIFS(通讯通路门店!$Z:$Z,通讯通路门店!$S:$S,$G1054,通讯通路门店!$J:$J,"VIVO体验店")</f>
        <v>0</v>
      </c>
      <c r="BE1054" s="99">
        <f>SUMIFS(通讯通路门店!$AB:$AB,通讯通路门店!$S:$S,$G1054,通讯通路门店!$J:$J,"OPPO体验店")</f>
        <v>0</v>
      </c>
      <c r="BF1054" s="99">
        <f>SUMIFS(通讯通路门店!$X:$X,通讯通路门店!$S:$S,$G1054,通讯通路门店!$J:$J,"华为授权体验店")+SUMIFS(通讯通路门店!$AA:$AA,通讯通路门店!$S:$S,$G1054,通讯通路门店!$J:$J,"华为堡垒店")</f>
        <v>0</v>
      </c>
      <c r="BG1054" s="99">
        <f>SUMIFS(通讯通路门店!$Y:$Y,通讯通路门店!$S:$S,$G1054,通讯通路门店!$J:$J,"小米体验店")</f>
        <v>0</v>
      </c>
      <c r="BH1054" s="99">
        <f>SUMIFS(通讯通路门店!$AA:$AA,通讯通路门店!$S:$S,$G1054,通讯通路门店!$J:$J,"苹果体验店")</f>
        <v>0</v>
      </c>
      <c r="BI1054" s="99">
        <f>SUMIFS(通讯通路门店!$K:$K,通讯通路门店!$S:$S,$G1054,通讯通路门店!$J:$J,"其他品牌专卖店")</f>
        <v>0</v>
      </c>
      <c r="BJ1054" s="99">
        <f>SUMIFS(通讯通路门店!$AC:$AC,通讯通路门店!$S:$S,$G1054)</f>
        <v>0</v>
      </c>
      <c r="BK1054" s="99">
        <f>SUMIFS(通讯通路门店!$AD:$AD,通讯通路门店!$S:$S,$G1054)</f>
        <v>0</v>
      </c>
      <c r="BL1054" s="99">
        <f>SUMIFS(通讯通路门店!$AE:$AE,通讯通路门店!$S:$S,$G1054)</f>
        <v>0</v>
      </c>
      <c r="BM1054" s="99">
        <f>SUMIFS(通讯通路门店!$AF:$AF,通讯通路门店!$S:$S,$G1054)</f>
        <v>0</v>
      </c>
      <c r="BN1054" s="99">
        <f>SUMIFS(通讯通路门店!$AG:$AG,通讯通路门店!$S:$S,$G1054)</f>
        <v>0</v>
      </c>
      <c r="BO1054" s="99">
        <f>SUMIFS(通讯通路门店!$AH:$AH,通讯通路门店!$S:$S,$G1054)</f>
        <v>0</v>
      </c>
      <c r="BP1054" s="99">
        <f>SUMIFS(通讯通路门店!$AI:$AI,通讯通路门店!$S:$S,$G1054)</f>
        <v>0</v>
      </c>
      <c r="BQ1054" s="83"/>
    </row>
    <row r="1055" spans="1:69">
      <c r="A1055" s="99" t="str">
        <f>IFERROR(_xlfn.XLOOKUP($G1055,通讯通路门店!$S$4:$S$993931,通讯通路门店!$A$4:$A$993931,0,0),"")</f>
        <v>海南省</v>
      </c>
      <c r="B1055" s="99" t="str">
        <f>IFERROR(_xlfn.XLOOKUP($G1055,通讯通路门店!$S$4:$S$993931,通讯通路门店!$B$4:$B$993931,0,0),"")</f>
        <v>东方市</v>
      </c>
      <c r="C1055" s="99" t="str">
        <f>IFERROR(_xlfn.XLOOKUP($G1055,通讯通路门店!$S$4:$S$993931,通讯通路门店!$C$4:$C$993931,0,0),"")</f>
        <v>东方市</v>
      </c>
      <c r="D1055" s="99" t="str">
        <f>IFERROR(_xlfn.XLOOKUP($G1055,通讯通路门店!$S$4:$S$993931,通讯通路门店!$D$4:$D$993931,0,0),"")</f>
        <v>八所镇</v>
      </c>
      <c r="E1055" s="83"/>
      <c r="F1055" s="83"/>
      <c r="G1055" s="101"/>
      <c r="H1055" s="102">
        <f>IFERROR(_xlfn.XLOOKUP($G1055,通讯通路门店!$S$4:$S$993931,通讯通路门店!$R$4:$R$993931,0,0),"")</f>
        <v>0</v>
      </c>
      <c r="I1055" s="83"/>
      <c r="J1055" s="83"/>
      <c r="K1055" s="83"/>
      <c r="L1055" s="83"/>
      <c r="M1055" s="83"/>
      <c r="N1055" s="83"/>
      <c r="O1055" s="83"/>
      <c r="P1055" s="83"/>
      <c r="Q1055" s="83"/>
      <c r="R1055" s="83"/>
      <c r="S1055" s="83"/>
      <c r="T1055" s="83"/>
      <c r="U1055" s="99">
        <f>COUNTIF(通讯通路门店!$S:$S,$G1055)</f>
        <v>0</v>
      </c>
      <c r="V1055" s="99">
        <f>COUNTIFS(通讯通路门店!$S:$S,$G1055,通讯通路门店!$J:$J,"综合卖场")</f>
        <v>0</v>
      </c>
      <c r="W1055" s="99">
        <f>SUMIFS(通讯通路门店!$AJ:$AJ,通讯通路门店!$S:$S,通讯客户沙盘!$G1055)</f>
        <v>0</v>
      </c>
      <c r="X1055" s="99">
        <f t="shared" si="80"/>
        <v>0</v>
      </c>
      <c r="Y1055" s="99">
        <f>COUNTIFS(通讯通路门店!$S:$S,$G1055,通讯通路门店!$J:$J,"荣耀体验店")+COUNTIFS(通讯通路门店!$S:$S,$G1055,通讯通路门店!$J:$J,"荣耀授权专卖店")</f>
        <v>0</v>
      </c>
      <c r="Z1055" s="99">
        <f>COUNTIFS(通讯通路门店!$S:$S,$G1055,通讯通路门店!$J:$J,"VIVO体验店")</f>
        <v>0</v>
      </c>
      <c r="AA1055" s="99">
        <f>COUNTIFS(通讯通路门店!$S:$S,$G1055,通讯通路门店!$J:$J,"OPPO体验店")</f>
        <v>0</v>
      </c>
      <c r="AB1055" s="99">
        <f>COUNTIFS(通讯通路门店!$S:$S,$G1055,通讯通路门店!$J:$J,"华为授权体验店")+COUNTIFS(通讯通路门店!$S:$S,$G1055,通讯通路门店!$J:$J,"华为堡垒店")</f>
        <v>0</v>
      </c>
      <c r="AC1055" s="99">
        <f>COUNTIFS(通讯通路门店!$S:$S,$G1055,通讯通路门店!$J:$J,"小米体验店")</f>
        <v>0</v>
      </c>
      <c r="AD1055" s="99">
        <f>COUNTIFS(通讯通路门店!$S:$S,$G1055,通讯通路门店!$J:$J,"苹果体验店")</f>
        <v>0</v>
      </c>
      <c r="AE1055" s="99">
        <f>COUNTIFS(通讯通路门店!$S:$S,$G1055,通讯通路门店!$J:$J,"其他品牌专卖店")</f>
        <v>0</v>
      </c>
      <c r="AF1055" s="99">
        <f>SUMIFS(通讯通路门店!$BI:$BI,通讯通路门店!$S:$S,$G1055)</f>
        <v>0</v>
      </c>
      <c r="AG1055" s="99">
        <f>SUMIFS(通讯通路门店!$BH:$BH,通讯通路门店!$S:$S,$G1055)</f>
        <v>0</v>
      </c>
      <c r="AH1055" s="99">
        <f t="shared" si="81"/>
        <v>0</v>
      </c>
      <c r="AI1055" s="99">
        <f>SUMIFS(通讯通路门店!$BB:$BB,通讯通路门店!$S:$S,$G1055)</f>
        <v>0</v>
      </c>
      <c r="AJ1055" s="99">
        <f>SUMIFS(通讯通路门店!$BE:$BE,通讯通路门店!$S:$S,$G1055)</f>
        <v>0</v>
      </c>
      <c r="AK1055" s="99">
        <f>SUMIFS(通讯通路门店!$BG:$BG,通讯通路门店!$S:$S,$G1055)</f>
        <v>0</v>
      </c>
      <c r="AL1055" s="99">
        <f>SUMIFS(通讯通路门店!$BC:$BC,通讯通路门店!$S:$S,$G1055)</f>
        <v>0</v>
      </c>
      <c r="AM1055" s="99">
        <f>SUMIFS(通讯通路门店!$BD:$BD,通讯通路门店!$S:$S,$G1055)</f>
        <v>0</v>
      </c>
      <c r="AN1055" s="99">
        <f>SUMIFS(通讯通路门店!$BF:$BF,通讯通路门店!$S:$S,$G1055)</f>
        <v>0</v>
      </c>
      <c r="AO1055" s="99">
        <f t="shared" si="82"/>
        <v>0</v>
      </c>
      <c r="AP1055" s="99">
        <f>SUMIFS(通讯通路门店!$K:$K,通讯通路门店!$S:$S,$G1055)</f>
        <v>0</v>
      </c>
      <c r="AQ1055" s="83"/>
      <c r="AR1055" s="99">
        <f>SUMIFS(通讯通路门店!$T:$T,通讯通路门店!$S:$S,$G1055)</f>
        <v>0</v>
      </c>
      <c r="AS1055" s="99">
        <f>SUMIFS(通讯通路门店!$U:$U,通讯通路门店!$S:$S,$G1055)</f>
        <v>0</v>
      </c>
      <c r="AT1055" s="99">
        <f>SUMIFS(通讯通路门店!$V:$V,通讯通路门店!$S:$S,$G1055)</f>
        <v>0</v>
      </c>
      <c r="AU1055" s="99">
        <f>SUMIFS(通讯通路门店!$W:$W,通讯通路门店!$S:$S,$G1055)</f>
        <v>0</v>
      </c>
      <c r="AV1055" s="99">
        <f>SUMIFS(通讯通路门店!$Z:$Z,通讯通路门店!$S:$S,$G1055)</f>
        <v>0</v>
      </c>
      <c r="AW1055" s="99">
        <f>SUMIFS(通讯通路门店!$AB:$AB,通讯通路门店!$S:$S,$G1055)</f>
        <v>0</v>
      </c>
      <c r="AX1055" s="99">
        <f>SUMIFS(通讯通路门店!$X:$X,通讯通路门店!$S:$S,$G1055)</f>
        <v>0</v>
      </c>
      <c r="AY1055" s="99">
        <f>SUMIFS(通讯通路门店!$Y:$Y,通讯通路门店!$S:$S,$G1055)</f>
        <v>0</v>
      </c>
      <c r="AZ1055" s="99">
        <f>SUMIFS(通讯通路门店!$AA:$AA,通讯通路门店!$S:$S,$G1055)</f>
        <v>0</v>
      </c>
      <c r="BA1055" s="99">
        <f t="shared" si="83"/>
        <v>0</v>
      </c>
      <c r="BB1055" s="99">
        <f t="shared" si="84"/>
        <v>0</v>
      </c>
      <c r="BC1055" s="99">
        <f>SUMIFS(通讯通路门店!$W:$W,通讯通路门店!$S:$S,$G1055,通讯通路门店!$J:$J,"荣耀体验店")+SUMIFS(通讯通路门店!$W:$W,通讯通路门店!$S:$S,$G1055,通讯通路门店!$J:$J,"荣耀授权专卖店")</f>
        <v>0</v>
      </c>
      <c r="BD1055" s="99">
        <f>SUMIFS(通讯通路门店!$Z:$Z,通讯通路门店!$S:$S,$G1055,通讯通路门店!$J:$J,"VIVO体验店")</f>
        <v>0</v>
      </c>
      <c r="BE1055" s="99">
        <f>SUMIFS(通讯通路门店!$AB:$AB,通讯通路门店!$S:$S,$G1055,通讯通路门店!$J:$J,"OPPO体验店")</f>
        <v>0</v>
      </c>
      <c r="BF1055" s="99">
        <f>SUMIFS(通讯通路门店!$X:$X,通讯通路门店!$S:$S,$G1055,通讯通路门店!$J:$J,"华为授权体验店")+SUMIFS(通讯通路门店!$AA:$AA,通讯通路门店!$S:$S,$G1055,通讯通路门店!$J:$J,"华为堡垒店")</f>
        <v>0</v>
      </c>
      <c r="BG1055" s="99">
        <f>SUMIFS(通讯通路门店!$Y:$Y,通讯通路门店!$S:$S,$G1055,通讯通路门店!$J:$J,"小米体验店")</f>
        <v>0</v>
      </c>
      <c r="BH1055" s="99">
        <f>SUMIFS(通讯通路门店!$AA:$AA,通讯通路门店!$S:$S,$G1055,通讯通路门店!$J:$J,"苹果体验店")</f>
        <v>0</v>
      </c>
      <c r="BI1055" s="99">
        <f>SUMIFS(通讯通路门店!$K:$K,通讯通路门店!$S:$S,$G1055,通讯通路门店!$J:$J,"其他品牌专卖店")</f>
        <v>0</v>
      </c>
      <c r="BJ1055" s="99">
        <f>SUMIFS(通讯通路门店!$AC:$AC,通讯通路门店!$S:$S,$G1055)</f>
        <v>0</v>
      </c>
      <c r="BK1055" s="99">
        <f>SUMIFS(通讯通路门店!$AD:$AD,通讯通路门店!$S:$S,$G1055)</f>
        <v>0</v>
      </c>
      <c r="BL1055" s="99">
        <f>SUMIFS(通讯通路门店!$AE:$AE,通讯通路门店!$S:$S,$G1055)</f>
        <v>0</v>
      </c>
      <c r="BM1055" s="99">
        <f>SUMIFS(通讯通路门店!$AF:$AF,通讯通路门店!$S:$S,$G1055)</f>
        <v>0</v>
      </c>
      <c r="BN1055" s="99">
        <f>SUMIFS(通讯通路门店!$AG:$AG,通讯通路门店!$S:$S,$G1055)</f>
        <v>0</v>
      </c>
      <c r="BO1055" s="99">
        <f>SUMIFS(通讯通路门店!$AH:$AH,通讯通路门店!$S:$S,$G1055)</f>
        <v>0</v>
      </c>
      <c r="BP1055" s="99">
        <f>SUMIFS(通讯通路门店!$AI:$AI,通讯通路门店!$S:$S,$G1055)</f>
        <v>0</v>
      </c>
      <c r="BQ1055" s="83"/>
    </row>
    <row r="1056" spans="1:69">
      <c r="A1056" s="99" t="str">
        <f>IFERROR(_xlfn.XLOOKUP($G1056,通讯通路门店!$S$4:$S$993931,通讯通路门店!$A$4:$A$993931,0,0),"")</f>
        <v>海南省</v>
      </c>
      <c r="B1056" s="99" t="str">
        <f>IFERROR(_xlfn.XLOOKUP($G1056,通讯通路门店!$S$4:$S$993931,通讯通路门店!$B$4:$B$993931,0,0),"")</f>
        <v>东方市</v>
      </c>
      <c r="C1056" s="99" t="str">
        <f>IFERROR(_xlfn.XLOOKUP($G1056,通讯通路门店!$S$4:$S$993931,通讯通路门店!$C$4:$C$993931,0,0),"")</f>
        <v>东方市</v>
      </c>
      <c r="D1056" s="99" t="str">
        <f>IFERROR(_xlfn.XLOOKUP($G1056,通讯通路门店!$S$4:$S$993931,通讯通路门店!$D$4:$D$993931,0,0),"")</f>
        <v>八所镇</v>
      </c>
      <c r="E1056" s="83"/>
      <c r="F1056" s="83"/>
      <c r="G1056" s="101"/>
      <c r="H1056" s="102">
        <f>IFERROR(_xlfn.XLOOKUP($G1056,通讯通路门店!$S$4:$S$993931,通讯通路门店!$R$4:$R$993931,0,0),"")</f>
        <v>0</v>
      </c>
      <c r="I1056" s="83"/>
      <c r="J1056" s="83"/>
      <c r="K1056" s="83"/>
      <c r="L1056" s="83"/>
      <c r="M1056" s="83"/>
      <c r="N1056" s="83"/>
      <c r="O1056" s="83"/>
      <c r="P1056" s="83"/>
      <c r="Q1056" s="83"/>
      <c r="R1056" s="83"/>
      <c r="S1056" s="83"/>
      <c r="T1056" s="83"/>
      <c r="U1056" s="99">
        <f>COUNTIF(通讯通路门店!$S:$S,$G1056)</f>
        <v>0</v>
      </c>
      <c r="V1056" s="99">
        <f>COUNTIFS(通讯通路门店!$S:$S,$G1056,通讯通路门店!$J:$J,"综合卖场")</f>
        <v>0</v>
      </c>
      <c r="W1056" s="99">
        <f>SUMIFS(通讯通路门店!$AJ:$AJ,通讯通路门店!$S:$S,通讯客户沙盘!$G1056)</f>
        <v>0</v>
      </c>
      <c r="X1056" s="99">
        <f t="shared" si="80"/>
        <v>0</v>
      </c>
      <c r="Y1056" s="99">
        <f>COUNTIFS(通讯通路门店!$S:$S,$G1056,通讯通路门店!$J:$J,"荣耀体验店")+COUNTIFS(通讯通路门店!$S:$S,$G1056,通讯通路门店!$J:$J,"荣耀授权专卖店")</f>
        <v>0</v>
      </c>
      <c r="Z1056" s="99">
        <f>COUNTIFS(通讯通路门店!$S:$S,$G1056,通讯通路门店!$J:$J,"VIVO体验店")</f>
        <v>0</v>
      </c>
      <c r="AA1056" s="99">
        <f>COUNTIFS(通讯通路门店!$S:$S,$G1056,通讯通路门店!$J:$J,"OPPO体验店")</f>
        <v>0</v>
      </c>
      <c r="AB1056" s="99">
        <f>COUNTIFS(通讯通路门店!$S:$S,$G1056,通讯通路门店!$J:$J,"华为授权体验店")+COUNTIFS(通讯通路门店!$S:$S,$G1056,通讯通路门店!$J:$J,"华为堡垒店")</f>
        <v>0</v>
      </c>
      <c r="AC1056" s="99">
        <f>COUNTIFS(通讯通路门店!$S:$S,$G1056,通讯通路门店!$J:$J,"小米体验店")</f>
        <v>0</v>
      </c>
      <c r="AD1056" s="99">
        <f>COUNTIFS(通讯通路门店!$S:$S,$G1056,通讯通路门店!$J:$J,"苹果体验店")</f>
        <v>0</v>
      </c>
      <c r="AE1056" s="99">
        <f>COUNTIFS(通讯通路门店!$S:$S,$G1056,通讯通路门店!$J:$J,"其他品牌专卖店")</f>
        <v>0</v>
      </c>
      <c r="AF1056" s="99">
        <f>SUMIFS(通讯通路门店!$BI:$BI,通讯通路门店!$S:$S,$G1056)</f>
        <v>0</v>
      </c>
      <c r="AG1056" s="99">
        <f>SUMIFS(通讯通路门店!$BH:$BH,通讯通路门店!$S:$S,$G1056)</f>
        <v>0</v>
      </c>
      <c r="AH1056" s="99">
        <f t="shared" si="81"/>
        <v>0</v>
      </c>
      <c r="AI1056" s="99">
        <f>SUMIFS(通讯通路门店!$BB:$BB,通讯通路门店!$S:$S,$G1056)</f>
        <v>0</v>
      </c>
      <c r="AJ1056" s="99">
        <f>SUMIFS(通讯通路门店!$BE:$BE,通讯通路门店!$S:$S,$G1056)</f>
        <v>0</v>
      </c>
      <c r="AK1056" s="99">
        <f>SUMIFS(通讯通路门店!$BG:$BG,通讯通路门店!$S:$S,$G1056)</f>
        <v>0</v>
      </c>
      <c r="AL1056" s="99">
        <f>SUMIFS(通讯通路门店!$BC:$BC,通讯通路门店!$S:$S,$G1056)</f>
        <v>0</v>
      </c>
      <c r="AM1056" s="99">
        <f>SUMIFS(通讯通路门店!$BD:$BD,通讯通路门店!$S:$S,$G1056)</f>
        <v>0</v>
      </c>
      <c r="AN1056" s="99">
        <f>SUMIFS(通讯通路门店!$BF:$BF,通讯通路门店!$S:$S,$G1056)</f>
        <v>0</v>
      </c>
      <c r="AO1056" s="99">
        <f t="shared" si="82"/>
        <v>0</v>
      </c>
      <c r="AP1056" s="99">
        <f>SUMIFS(通讯通路门店!$K:$K,通讯通路门店!$S:$S,$G1056)</f>
        <v>0</v>
      </c>
      <c r="AQ1056" s="83"/>
      <c r="AR1056" s="99">
        <f>SUMIFS(通讯通路门店!$T:$T,通讯通路门店!$S:$S,$G1056)</f>
        <v>0</v>
      </c>
      <c r="AS1056" s="99">
        <f>SUMIFS(通讯通路门店!$U:$U,通讯通路门店!$S:$S,$G1056)</f>
        <v>0</v>
      </c>
      <c r="AT1056" s="99">
        <f>SUMIFS(通讯通路门店!$V:$V,通讯通路门店!$S:$S,$G1056)</f>
        <v>0</v>
      </c>
      <c r="AU1056" s="99">
        <f>SUMIFS(通讯通路门店!$W:$W,通讯通路门店!$S:$S,$G1056)</f>
        <v>0</v>
      </c>
      <c r="AV1056" s="99">
        <f>SUMIFS(通讯通路门店!$Z:$Z,通讯通路门店!$S:$S,$G1056)</f>
        <v>0</v>
      </c>
      <c r="AW1056" s="99">
        <f>SUMIFS(通讯通路门店!$AB:$AB,通讯通路门店!$S:$S,$G1056)</f>
        <v>0</v>
      </c>
      <c r="AX1056" s="99">
        <f>SUMIFS(通讯通路门店!$X:$X,通讯通路门店!$S:$S,$G1056)</f>
        <v>0</v>
      </c>
      <c r="AY1056" s="99">
        <f>SUMIFS(通讯通路门店!$Y:$Y,通讯通路门店!$S:$S,$G1056)</f>
        <v>0</v>
      </c>
      <c r="AZ1056" s="99">
        <f>SUMIFS(通讯通路门店!$AA:$AA,通讯通路门店!$S:$S,$G1056)</f>
        <v>0</v>
      </c>
      <c r="BA1056" s="99">
        <f t="shared" si="83"/>
        <v>0</v>
      </c>
      <c r="BB1056" s="99">
        <f t="shared" si="84"/>
        <v>0</v>
      </c>
      <c r="BC1056" s="99">
        <f>SUMIFS(通讯通路门店!$W:$W,通讯通路门店!$S:$S,$G1056,通讯通路门店!$J:$J,"荣耀体验店")+SUMIFS(通讯通路门店!$W:$W,通讯通路门店!$S:$S,$G1056,通讯通路门店!$J:$J,"荣耀授权专卖店")</f>
        <v>0</v>
      </c>
      <c r="BD1056" s="99">
        <f>SUMIFS(通讯通路门店!$Z:$Z,通讯通路门店!$S:$S,$G1056,通讯通路门店!$J:$J,"VIVO体验店")</f>
        <v>0</v>
      </c>
      <c r="BE1056" s="99">
        <f>SUMIFS(通讯通路门店!$AB:$AB,通讯通路门店!$S:$S,$G1056,通讯通路门店!$J:$J,"OPPO体验店")</f>
        <v>0</v>
      </c>
      <c r="BF1056" s="99">
        <f>SUMIFS(通讯通路门店!$X:$X,通讯通路门店!$S:$S,$G1056,通讯通路门店!$J:$J,"华为授权体验店")+SUMIFS(通讯通路门店!$AA:$AA,通讯通路门店!$S:$S,$G1056,通讯通路门店!$J:$J,"华为堡垒店")</f>
        <v>0</v>
      </c>
      <c r="BG1056" s="99">
        <f>SUMIFS(通讯通路门店!$Y:$Y,通讯通路门店!$S:$S,$G1056,通讯通路门店!$J:$J,"小米体验店")</f>
        <v>0</v>
      </c>
      <c r="BH1056" s="99">
        <f>SUMIFS(通讯通路门店!$AA:$AA,通讯通路门店!$S:$S,$G1056,通讯通路门店!$J:$J,"苹果体验店")</f>
        <v>0</v>
      </c>
      <c r="BI1056" s="99">
        <f>SUMIFS(通讯通路门店!$K:$K,通讯通路门店!$S:$S,$G1056,通讯通路门店!$J:$J,"其他品牌专卖店")</f>
        <v>0</v>
      </c>
      <c r="BJ1056" s="99">
        <f>SUMIFS(通讯通路门店!$AC:$AC,通讯通路门店!$S:$S,$G1056)</f>
        <v>0</v>
      </c>
      <c r="BK1056" s="99">
        <f>SUMIFS(通讯通路门店!$AD:$AD,通讯通路门店!$S:$S,$G1056)</f>
        <v>0</v>
      </c>
      <c r="BL1056" s="99">
        <f>SUMIFS(通讯通路门店!$AE:$AE,通讯通路门店!$S:$S,$G1056)</f>
        <v>0</v>
      </c>
      <c r="BM1056" s="99">
        <f>SUMIFS(通讯通路门店!$AF:$AF,通讯通路门店!$S:$S,$G1056)</f>
        <v>0</v>
      </c>
      <c r="BN1056" s="99">
        <f>SUMIFS(通讯通路门店!$AG:$AG,通讯通路门店!$S:$S,$G1056)</f>
        <v>0</v>
      </c>
      <c r="BO1056" s="99">
        <f>SUMIFS(通讯通路门店!$AH:$AH,通讯通路门店!$S:$S,$G1056)</f>
        <v>0</v>
      </c>
      <c r="BP1056" s="99">
        <f>SUMIFS(通讯通路门店!$AI:$AI,通讯通路门店!$S:$S,$G1056)</f>
        <v>0</v>
      </c>
      <c r="BQ1056" s="83"/>
    </row>
    <row r="1057" spans="1:69">
      <c r="A1057" s="99" t="str">
        <f>IFERROR(_xlfn.XLOOKUP($G1057,通讯通路门店!$S$4:$S$993931,通讯通路门店!$A$4:$A$993931,0,0),"")</f>
        <v>海南省</v>
      </c>
      <c r="B1057" s="99" t="str">
        <f>IFERROR(_xlfn.XLOOKUP($G1057,通讯通路门店!$S$4:$S$993931,通讯通路门店!$B$4:$B$993931,0,0),"")</f>
        <v>东方市</v>
      </c>
      <c r="C1057" s="99" t="str">
        <f>IFERROR(_xlfn.XLOOKUP($G1057,通讯通路门店!$S$4:$S$993931,通讯通路门店!$C$4:$C$993931,0,0),"")</f>
        <v>东方市</v>
      </c>
      <c r="D1057" s="99" t="str">
        <f>IFERROR(_xlfn.XLOOKUP($G1057,通讯通路门店!$S$4:$S$993931,通讯通路门店!$D$4:$D$993931,0,0),"")</f>
        <v>八所镇</v>
      </c>
      <c r="E1057" s="83"/>
      <c r="F1057" s="83"/>
      <c r="G1057" s="101"/>
      <c r="H1057" s="102">
        <f>IFERROR(_xlfn.XLOOKUP($G1057,通讯通路门店!$S$4:$S$993931,通讯通路门店!$R$4:$R$993931,0,0),"")</f>
        <v>0</v>
      </c>
      <c r="I1057" s="83"/>
      <c r="J1057" s="83"/>
      <c r="K1057" s="83"/>
      <c r="L1057" s="83"/>
      <c r="M1057" s="83"/>
      <c r="N1057" s="83"/>
      <c r="O1057" s="83"/>
      <c r="P1057" s="83"/>
      <c r="Q1057" s="83"/>
      <c r="R1057" s="83"/>
      <c r="S1057" s="83"/>
      <c r="T1057" s="83"/>
      <c r="U1057" s="99">
        <f>COUNTIF(通讯通路门店!$S:$S,$G1057)</f>
        <v>0</v>
      </c>
      <c r="V1057" s="99">
        <f>COUNTIFS(通讯通路门店!$S:$S,$G1057,通讯通路门店!$J:$J,"综合卖场")</f>
        <v>0</v>
      </c>
      <c r="W1057" s="99">
        <f>SUMIFS(通讯通路门店!$AJ:$AJ,通讯通路门店!$S:$S,通讯客户沙盘!$G1057)</f>
        <v>0</v>
      </c>
      <c r="X1057" s="99">
        <f t="shared" si="80"/>
        <v>0</v>
      </c>
      <c r="Y1057" s="99">
        <f>COUNTIFS(通讯通路门店!$S:$S,$G1057,通讯通路门店!$J:$J,"荣耀体验店")+COUNTIFS(通讯通路门店!$S:$S,$G1057,通讯通路门店!$J:$J,"荣耀授权专卖店")</f>
        <v>0</v>
      </c>
      <c r="Z1057" s="99">
        <f>COUNTIFS(通讯通路门店!$S:$S,$G1057,通讯通路门店!$J:$J,"VIVO体验店")</f>
        <v>0</v>
      </c>
      <c r="AA1057" s="99">
        <f>COUNTIFS(通讯通路门店!$S:$S,$G1057,通讯通路门店!$J:$J,"OPPO体验店")</f>
        <v>0</v>
      </c>
      <c r="AB1057" s="99">
        <f>COUNTIFS(通讯通路门店!$S:$S,$G1057,通讯通路门店!$J:$J,"华为授权体验店")+COUNTIFS(通讯通路门店!$S:$S,$G1057,通讯通路门店!$J:$J,"华为堡垒店")</f>
        <v>0</v>
      </c>
      <c r="AC1057" s="99">
        <f>COUNTIFS(通讯通路门店!$S:$S,$G1057,通讯通路门店!$J:$J,"小米体验店")</f>
        <v>0</v>
      </c>
      <c r="AD1057" s="99">
        <f>COUNTIFS(通讯通路门店!$S:$S,$G1057,通讯通路门店!$J:$J,"苹果体验店")</f>
        <v>0</v>
      </c>
      <c r="AE1057" s="99">
        <f>COUNTIFS(通讯通路门店!$S:$S,$G1057,通讯通路门店!$J:$J,"其他品牌专卖店")</f>
        <v>0</v>
      </c>
      <c r="AF1057" s="99">
        <f>SUMIFS(通讯通路门店!$BI:$BI,通讯通路门店!$S:$S,$G1057)</f>
        <v>0</v>
      </c>
      <c r="AG1057" s="99">
        <f>SUMIFS(通讯通路门店!$BH:$BH,通讯通路门店!$S:$S,$G1057)</f>
        <v>0</v>
      </c>
      <c r="AH1057" s="99">
        <f t="shared" si="81"/>
        <v>0</v>
      </c>
      <c r="AI1057" s="99">
        <f>SUMIFS(通讯通路门店!$BB:$BB,通讯通路门店!$S:$S,$G1057)</f>
        <v>0</v>
      </c>
      <c r="AJ1057" s="99">
        <f>SUMIFS(通讯通路门店!$BE:$BE,通讯通路门店!$S:$S,$G1057)</f>
        <v>0</v>
      </c>
      <c r="AK1057" s="99">
        <f>SUMIFS(通讯通路门店!$BG:$BG,通讯通路门店!$S:$S,$G1057)</f>
        <v>0</v>
      </c>
      <c r="AL1057" s="99">
        <f>SUMIFS(通讯通路门店!$BC:$BC,通讯通路门店!$S:$S,$G1057)</f>
        <v>0</v>
      </c>
      <c r="AM1057" s="99">
        <f>SUMIFS(通讯通路门店!$BD:$BD,通讯通路门店!$S:$S,$G1057)</f>
        <v>0</v>
      </c>
      <c r="AN1057" s="99">
        <f>SUMIFS(通讯通路门店!$BF:$BF,通讯通路门店!$S:$S,$G1057)</f>
        <v>0</v>
      </c>
      <c r="AO1057" s="99">
        <f t="shared" si="82"/>
        <v>0</v>
      </c>
      <c r="AP1057" s="99">
        <f>SUMIFS(通讯通路门店!$K:$K,通讯通路门店!$S:$S,$G1057)</f>
        <v>0</v>
      </c>
      <c r="AQ1057" s="83"/>
      <c r="AR1057" s="99">
        <f>SUMIFS(通讯通路门店!$T:$T,通讯通路门店!$S:$S,$G1057)</f>
        <v>0</v>
      </c>
      <c r="AS1057" s="99">
        <f>SUMIFS(通讯通路门店!$U:$U,通讯通路门店!$S:$S,$G1057)</f>
        <v>0</v>
      </c>
      <c r="AT1057" s="99">
        <f>SUMIFS(通讯通路门店!$V:$V,通讯通路门店!$S:$S,$G1057)</f>
        <v>0</v>
      </c>
      <c r="AU1057" s="99">
        <f>SUMIFS(通讯通路门店!$W:$W,通讯通路门店!$S:$S,$G1057)</f>
        <v>0</v>
      </c>
      <c r="AV1057" s="99">
        <f>SUMIFS(通讯通路门店!$Z:$Z,通讯通路门店!$S:$S,$G1057)</f>
        <v>0</v>
      </c>
      <c r="AW1057" s="99">
        <f>SUMIFS(通讯通路门店!$AB:$AB,通讯通路门店!$S:$S,$G1057)</f>
        <v>0</v>
      </c>
      <c r="AX1057" s="99">
        <f>SUMIFS(通讯通路门店!$X:$X,通讯通路门店!$S:$S,$G1057)</f>
        <v>0</v>
      </c>
      <c r="AY1057" s="99">
        <f>SUMIFS(通讯通路门店!$Y:$Y,通讯通路门店!$S:$S,$G1057)</f>
        <v>0</v>
      </c>
      <c r="AZ1057" s="99">
        <f>SUMIFS(通讯通路门店!$AA:$AA,通讯通路门店!$S:$S,$G1057)</f>
        <v>0</v>
      </c>
      <c r="BA1057" s="99">
        <f t="shared" si="83"/>
        <v>0</v>
      </c>
      <c r="BB1057" s="99">
        <f t="shared" si="84"/>
        <v>0</v>
      </c>
      <c r="BC1057" s="99">
        <f>SUMIFS(通讯通路门店!$W:$W,通讯通路门店!$S:$S,$G1057,通讯通路门店!$J:$J,"荣耀体验店")+SUMIFS(通讯通路门店!$W:$W,通讯通路门店!$S:$S,$G1057,通讯通路门店!$J:$J,"荣耀授权专卖店")</f>
        <v>0</v>
      </c>
      <c r="BD1057" s="99">
        <f>SUMIFS(通讯通路门店!$Z:$Z,通讯通路门店!$S:$S,$G1057,通讯通路门店!$J:$J,"VIVO体验店")</f>
        <v>0</v>
      </c>
      <c r="BE1057" s="99">
        <f>SUMIFS(通讯通路门店!$AB:$AB,通讯通路门店!$S:$S,$G1057,通讯通路门店!$J:$J,"OPPO体验店")</f>
        <v>0</v>
      </c>
      <c r="BF1057" s="99">
        <f>SUMIFS(通讯通路门店!$X:$X,通讯通路门店!$S:$S,$G1057,通讯通路门店!$J:$J,"华为授权体验店")+SUMIFS(通讯通路门店!$AA:$AA,通讯通路门店!$S:$S,$G1057,通讯通路门店!$J:$J,"华为堡垒店")</f>
        <v>0</v>
      </c>
      <c r="BG1057" s="99">
        <f>SUMIFS(通讯通路门店!$Y:$Y,通讯通路门店!$S:$S,$G1057,通讯通路门店!$J:$J,"小米体验店")</f>
        <v>0</v>
      </c>
      <c r="BH1057" s="99">
        <f>SUMIFS(通讯通路门店!$AA:$AA,通讯通路门店!$S:$S,$G1057,通讯通路门店!$J:$J,"苹果体验店")</f>
        <v>0</v>
      </c>
      <c r="BI1057" s="99">
        <f>SUMIFS(通讯通路门店!$K:$K,通讯通路门店!$S:$S,$G1057,通讯通路门店!$J:$J,"其他品牌专卖店")</f>
        <v>0</v>
      </c>
      <c r="BJ1057" s="99">
        <f>SUMIFS(通讯通路门店!$AC:$AC,通讯通路门店!$S:$S,$G1057)</f>
        <v>0</v>
      </c>
      <c r="BK1057" s="99">
        <f>SUMIFS(通讯通路门店!$AD:$AD,通讯通路门店!$S:$S,$G1057)</f>
        <v>0</v>
      </c>
      <c r="BL1057" s="99">
        <f>SUMIFS(通讯通路门店!$AE:$AE,通讯通路门店!$S:$S,$G1057)</f>
        <v>0</v>
      </c>
      <c r="BM1057" s="99">
        <f>SUMIFS(通讯通路门店!$AF:$AF,通讯通路门店!$S:$S,$G1057)</f>
        <v>0</v>
      </c>
      <c r="BN1057" s="99">
        <f>SUMIFS(通讯通路门店!$AG:$AG,通讯通路门店!$S:$S,$G1057)</f>
        <v>0</v>
      </c>
      <c r="BO1057" s="99">
        <f>SUMIFS(通讯通路门店!$AH:$AH,通讯通路门店!$S:$S,$G1057)</f>
        <v>0</v>
      </c>
      <c r="BP1057" s="99">
        <f>SUMIFS(通讯通路门店!$AI:$AI,通讯通路门店!$S:$S,$G1057)</f>
        <v>0</v>
      </c>
      <c r="BQ1057" s="83"/>
    </row>
    <row r="1058" spans="1:69">
      <c r="A1058" s="99" t="str">
        <f>IFERROR(_xlfn.XLOOKUP($G1058,通讯通路门店!$S$4:$S$993931,通讯通路门店!$A$4:$A$993931,0,0),"")</f>
        <v>海南省</v>
      </c>
      <c r="B1058" s="99" t="str">
        <f>IFERROR(_xlfn.XLOOKUP($G1058,通讯通路门店!$S$4:$S$993931,通讯通路门店!$B$4:$B$993931,0,0),"")</f>
        <v>东方市</v>
      </c>
      <c r="C1058" s="99" t="str">
        <f>IFERROR(_xlfn.XLOOKUP($G1058,通讯通路门店!$S$4:$S$993931,通讯通路门店!$C$4:$C$993931,0,0),"")</f>
        <v>东方市</v>
      </c>
      <c r="D1058" s="99" t="str">
        <f>IFERROR(_xlfn.XLOOKUP($G1058,通讯通路门店!$S$4:$S$993931,通讯通路门店!$D$4:$D$993931,0,0),"")</f>
        <v>八所镇</v>
      </c>
      <c r="E1058" s="83"/>
      <c r="F1058" s="83"/>
      <c r="G1058" s="101"/>
      <c r="H1058" s="102">
        <f>IFERROR(_xlfn.XLOOKUP($G1058,通讯通路门店!$S$4:$S$993931,通讯通路门店!$R$4:$R$993931,0,0),"")</f>
        <v>0</v>
      </c>
      <c r="I1058" s="83"/>
      <c r="J1058" s="83"/>
      <c r="K1058" s="83"/>
      <c r="L1058" s="83"/>
      <c r="M1058" s="83"/>
      <c r="N1058" s="83"/>
      <c r="O1058" s="83"/>
      <c r="P1058" s="83"/>
      <c r="Q1058" s="83"/>
      <c r="R1058" s="83"/>
      <c r="S1058" s="83"/>
      <c r="T1058" s="83"/>
      <c r="U1058" s="99">
        <f>COUNTIF(通讯通路门店!$S:$S,$G1058)</f>
        <v>0</v>
      </c>
      <c r="V1058" s="99">
        <f>COUNTIFS(通讯通路门店!$S:$S,$G1058,通讯通路门店!$J:$J,"综合卖场")</f>
        <v>0</v>
      </c>
      <c r="W1058" s="99">
        <f>SUMIFS(通讯通路门店!$AJ:$AJ,通讯通路门店!$S:$S,通讯客户沙盘!$G1058)</f>
        <v>0</v>
      </c>
      <c r="X1058" s="99">
        <f t="shared" si="80"/>
        <v>0</v>
      </c>
      <c r="Y1058" s="99">
        <f>COUNTIFS(通讯通路门店!$S:$S,$G1058,通讯通路门店!$J:$J,"荣耀体验店")+COUNTIFS(通讯通路门店!$S:$S,$G1058,通讯通路门店!$J:$J,"荣耀授权专卖店")</f>
        <v>0</v>
      </c>
      <c r="Z1058" s="99">
        <f>COUNTIFS(通讯通路门店!$S:$S,$G1058,通讯通路门店!$J:$J,"VIVO体验店")</f>
        <v>0</v>
      </c>
      <c r="AA1058" s="99">
        <f>COUNTIFS(通讯通路门店!$S:$S,$G1058,通讯通路门店!$J:$J,"OPPO体验店")</f>
        <v>0</v>
      </c>
      <c r="AB1058" s="99">
        <f>COUNTIFS(通讯通路门店!$S:$S,$G1058,通讯通路门店!$J:$J,"华为授权体验店")+COUNTIFS(通讯通路门店!$S:$S,$G1058,通讯通路门店!$J:$J,"华为堡垒店")</f>
        <v>0</v>
      </c>
      <c r="AC1058" s="99">
        <f>COUNTIFS(通讯通路门店!$S:$S,$G1058,通讯通路门店!$J:$J,"小米体验店")</f>
        <v>0</v>
      </c>
      <c r="AD1058" s="99">
        <f>COUNTIFS(通讯通路门店!$S:$S,$G1058,通讯通路门店!$J:$J,"苹果体验店")</f>
        <v>0</v>
      </c>
      <c r="AE1058" s="99">
        <f>COUNTIFS(通讯通路门店!$S:$S,$G1058,通讯通路门店!$J:$J,"其他品牌专卖店")</f>
        <v>0</v>
      </c>
      <c r="AF1058" s="99">
        <f>SUMIFS(通讯通路门店!$BI:$BI,通讯通路门店!$S:$S,$G1058)</f>
        <v>0</v>
      </c>
      <c r="AG1058" s="99">
        <f>SUMIFS(通讯通路门店!$BH:$BH,通讯通路门店!$S:$S,$G1058)</f>
        <v>0</v>
      </c>
      <c r="AH1058" s="99">
        <f t="shared" si="81"/>
        <v>0</v>
      </c>
      <c r="AI1058" s="99">
        <f>SUMIFS(通讯通路门店!$BB:$BB,通讯通路门店!$S:$S,$G1058)</f>
        <v>0</v>
      </c>
      <c r="AJ1058" s="99">
        <f>SUMIFS(通讯通路门店!$BE:$BE,通讯通路门店!$S:$S,$G1058)</f>
        <v>0</v>
      </c>
      <c r="AK1058" s="99">
        <f>SUMIFS(通讯通路门店!$BG:$BG,通讯通路门店!$S:$S,$G1058)</f>
        <v>0</v>
      </c>
      <c r="AL1058" s="99">
        <f>SUMIFS(通讯通路门店!$BC:$BC,通讯通路门店!$S:$S,$G1058)</f>
        <v>0</v>
      </c>
      <c r="AM1058" s="99">
        <f>SUMIFS(通讯通路门店!$BD:$BD,通讯通路门店!$S:$S,$G1058)</f>
        <v>0</v>
      </c>
      <c r="AN1058" s="99">
        <f>SUMIFS(通讯通路门店!$BF:$BF,通讯通路门店!$S:$S,$G1058)</f>
        <v>0</v>
      </c>
      <c r="AO1058" s="99">
        <f t="shared" si="82"/>
        <v>0</v>
      </c>
      <c r="AP1058" s="99">
        <f>SUMIFS(通讯通路门店!$K:$K,通讯通路门店!$S:$S,$G1058)</f>
        <v>0</v>
      </c>
      <c r="AQ1058" s="83"/>
      <c r="AR1058" s="99">
        <f>SUMIFS(通讯通路门店!$T:$T,通讯通路门店!$S:$S,$G1058)</f>
        <v>0</v>
      </c>
      <c r="AS1058" s="99">
        <f>SUMIFS(通讯通路门店!$U:$U,通讯通路门店!$S:$S,$G1058)</f>
        <v>0</v>
      </c>
      <c r="AT1058" s="99">
        <f>SUMIFS(通讯通路门店!$V:$V,通讯通路门店!$S:$S,$G1058)</f>
        <v>0</v>
      </c>
      <c r="AU1058" s="99">
        <f>SUMIFS(通讯通路门店!$W:$W,通讯通路门店!$S:$S,$G1058)</f>
        <v>0</v>
      </c>
      <c r="AV1058" s="99">
        <f>SUMIFS(通讯通路门店!$Z:$Z,通讯通路门店!$S:$S,$G1058)</f>
        <v>0</v>
      </c>
      <c r="AW1058" s="99">
        <f>SUMIFS(通讯通路门店!$AB:$AB,通讯通路门店!$S:$S,$G1058)</f>
        <v>0</v>
      </c>
      <c r="AX1058" s="99">
        <f>SUMIFS(通讯通路门店!$X:$X,通讯通路门店!$S:$S,$G1058)</f>
        <v>0</v>
      </c>
      <c r="AY1058" s="99">
        <f>SUMIFS(通讯通路门店!$Y:$Y,通讯通路门店!$S:$S,$G1058)</f>
        <v>0</v>
      </c>
      <c r="AZ1058" s="99">
        <f>SUMIFS(通讯通路门店!$AA:$AA,通讯通路门店!$S:$S,$G1058)</f>
        <v>0</v>
      </c>
      <c r="BA1058" s="99">
        <f t="shared" si="83"/>
        <v>0</v>
      </c>
      <c r="BB1058" s="99">
        <f t="shared" si="84"/>
        <v>0</v>
      </c>
      <c r="BC1058" s="99">
        <f>SUMIFS(通讯通路门店!$W:$W,通讯通路门店!$S:$S,$G1058,通讯通路门店!$J:$J,"荣耀体验店")+SUMIFS(通讯通路门店!$W:$W,通讯通路门店!$S:$S,$G1058,通讯通路门店!$J:$J,"荣耀授权专卖店")</f>
        <v>0</v>
      </c>
      <c r="BD1058" s="99">
        <f>SUMIFS(通讯通路门店!$Z:$Z,通讯通路门店!$S:$S,$G1058,通讯通路门店!$J:$J,"VIVO体验店")</f>
        <v>0</v>
      </c>
      <c r="BE1058" s="99">
        <f>SUMIFS(通讯通路门店!$AB:$AB,通讯通路门店!$S:$S,$G1058,通讯通路门店!$J:$J,"OPPO体验店")</f>
        <v>0</v>
      </c>
      <c r="BF1058" s="99">
        <f>SUMIFS(通讯通路门店!$X:$X,通讯通路门店!$S:$S,$G1058,通讯通路门店!$J:$J,"华为授权体验店")+SUMIFS(通讯通路门店!$AA:$AA,通讯通路门店!$S:$S,$G1058,通讯通路门店!$J:$J,"华为堡垒店")</f>
        <v>0</v>
      </c>
      <c r="BG1058" s="99">
        <f>SUMIFS(通讯通路门店!$Y:$Y,通讯通路门店!$S:$S,$G1058,通讯通路门店!$J:$J,"小米体验店")</f>
        <v>0</v>
      </c>
      <c r="BH1058" s="99">
        <f>SUMIFS(通讯通路门店!$AA:$AA,通讯通路门店!$S:$S,$G1058,通讯通路门店!$J:$J,"苹果体验店")</f>
        <v>0</v>
      </c>
      <c r="BI1058" s="99">
        <f>SUMIFS(通讯通路门店!$K:$K,通讯通路门店!$S:$S,$G1058,通讯通路门店!$J:$J,"其他品牌专卖店")</f>
        <v>0</v>
      </c>
      <c r="BJ1058" s="99">
        <f>SUMIFS(通讯通路门店!$AC:$AC,通讯通路门店!$S:$S,$G1058)</f>
        <v>0</v>
      </c>
      <c r="BK1058" s="99">
        <f>SUMIFS(通讯通路门店!$AD:$AD,通讯通路门店!$S:$S,$G1058)</f>
        <v>0</v>
      </c>
      <c r="BL1058" s="99">
        <f>SUMIFS(通讯通路门店!$AE:$AE,通讯通路门店!$S:$S,$G1058)</f>
        <v>0</v>
      </c>
      <c r="BM1058" s="99">
        <f>SUMIFS(通讯通路门店!$AF:$AF,通讯通路门店!$S:$S,$G1058)</f>
        <v>0</v>
      </c>
      <c r="BN1058" s="99">
        <f>SUMIFS(通讯通路门店!$AG:$AG,通讯通路门店!$S:$S,$G1058)</f>
        <v>0</v>
      </c>
      <c r="BO1058" s="99">
        <f>SUMIFS(通讯通路门店!$AH:$AH,通讯通路门店!$S:$S,$G1058)</f>
        <v>0</v>
      </c>
      <c r="BP1058" s="99">
        <f>SUMIFS(通讯通路门店!$AI:$AI,通讯通路门店!$S:$S,$G1058)</f>
        <v>0</v>
      </c>
      <c r="BQ1058" s="83"/>
    </row>
    <row r="1059" spans="1:69">
      <c r="A1059" s="99" t="str">
        <f>IFERROR(_xlfn.XLOOKUP($G1059,通讯通路门店!$S$4:$S$993931,通讯通路门店!$A$4:$A$993931,0,0),"")</f>
        <v>海南省</v>
      </c>
      <c r="B1059" s="99" t="str">
        <f>IFERROR(_xlfn.XLOOKUP($G1059,通讯通路门店!$S$4:$S$993931,通讯通路门店!$B$4:$B$993931,0,0),"")</f>
        <v>东方市</v>
      </c>
      <c r="C1059" s="99" t="str">
        <f>IFERROR(_xlfn.XLOOKUP($G1059,通讯通路门店!$S$4:$S$993931,通讯通路门店!$C$4:$C$993931,0,0),"")</f>
        <v>东方市</v>
      </c>
      <c r="D1059" s="99" t="str">
        <f>IFERROR(_xlfn.XLOOKUP($G1059,通讯通路门店!$S$4:$S$993931,通讯通路门店!$D$4:$D$993931,0,0),"")</f>
        <v>八所镇</v>
      </c>
      <c r="E1059" s="83"/>
      <c r="F1059" s="83"/>
      <c r="G1059" s="101"/>
      <c r="H1059" s="102">
        <f>IFERROR(_xlfn.XLOOKUP($G1059,通讯通路门店!$S$4:$S$993931,通讯通路门店!$R$4:$R$993931,0,0),"")</f>
        <v>0</v>
      </c>
      <c r="I1059" s="83"/>
      <c r="J1059" s="83"/>
      <c r="K1059" s="83"/>
      <c r="L1059" s="83"/>
      <c r="M1059" s="83"/>
      <c r="N1059" s="83"/>
      <c r="O1059" s="83"/>
      <c r="P1059" s="83"/>
      <c r="Q1059" s="83"/>
      <c r="R1059" s="83"/>
      <c r="S1059" s="83"/>
      <c r="T1059" s="83"/>
      <c r="U1059" s="99">
        <f>COUNTIF(通讯通路门店!$S:$S,$G1059)</f>
        <v>0</v>
      </c>
      <c r="V1059" s="99">
        <f>COUNTIFS(通讯通路门店!$S:$S,$G1059,通讯通路门店!$J:$J,"综合卖场")</f>
        <v>0</v>
      </c>
      <c r="W1059" s="99">
        <f>SUMIFS(通讯通路门店!$AJ:$AJ,通讯通路门店!$S:$S,通讯客户沙盘!$G1059)</f>
        <v>0</v>
      </c>
      <c r="X1059" s="99">
        <f t="shared" si="80"/>
        <v>0</v>
      </c>
      <c r="Y1059" s="99">
        <f>COUNTIFS(通讯通路门店!$S:$S,$G1059,通讯通路门店!$J:$J,"荣耀体验店")+COUNTIFS(通讯通路门店!$S:$S,$G1059,通讯通路门店!$J:$J,"荣耀授权专卖店")</f>
        <v>0</v>
      </c>
      <c r="Z1059" s="99">
        <f>COUNTIFS(通讯通路门店!$S:$S,$G1059,通讯通路门店!$J:$J,"VIVO体验店")</f>
        <v>0</v>
      </c>
      <c r="AA1059" s="99">
        <f>COUNTIFS(通讯通路门店!$S:$S,$G1059,通讯通路门店!$J:$J,"OPPO体验店")</f>
        <v>0</v>
      </c>
      <c r="AB1059" s="99">
        <f>COUNTIFS(通讯通路门店!$S:$S,$G1059,通讯通路门店!$J:$J,"华为授权体验店")+COUNTIFS(通讯通路门店!$S:$S,$G1059,通讯通路门店!$J:$J,"华为堡垒店")</f>
        <v>0</v>
      </c>
      <c r="AC1059" s="99">
        <f>COUNTIFS(通讯通路门店!$S:$S,$G1059,通讯通路门店!$J:$J,"小米体验店")</f>
        <v>0</v>
      </c>
      <c r="AD1059" s="99">
        <f>COUNTIFS(通讯通路门店!$S:$S,$G1059,通讯通路门店!$J:$J,"苹果体验店")</f>
        <v>0</v>
      </c>
      <c r="AE1059" s="99">
        <f>COUNTIFS(通讯通路门店!$S:$S,$G1059,通讯通路门店!$J:$J,"其他品牌专卖店")</f>
        <v>0</v>
      </c>
      <c r="AF1059" s="99">
        <f>SUMIFS(通讯通路门店!$BI:$BI,通讯通路门店!$S:$S,$G1059)</f>
        <v>0</v>
      </c>
      <c r="AG1059" s="99">
        <f>SUMIFS(通讯通路门店!$BH:$BH,通讯通路门店!$S:$S,$G1059)</f>
        <v>0</v>
      </c>
      <c r="AH1059" s="99">
        <f t="shared" si="81"/>
        <v>0</v>
      </c>
      <c r="AI1059" s="99">
        <f>SUMIFS(通讯通路门店!$BB:$BB,通讯通路门店!$S:$S,$G1059)</f>
        <v>0</v>
      </c>
      <c r="AJ1059" s="99">
        <f>SUMIFS(通讯通路门店!$BE:$BE,通讯通路门店!$S:$S,$G1059)</f>
        <v>0</v>
      </c>
      <c r="AK1059" s="99">
        <f>SUMIFS(通讯通路门店!$BG:$BG,通讯通路门店!$S:$S,$G1059)</f>
        <v>0</v>
      </c>
      <c r="AL1059" s="99">
        <f>SUMIFS(通讯通路门店!$BC:$BC,通讯通路门店!$S:$S,$G1059)</f>
        <v>0</v>
      </c>
      <c r="AM1059" s="99">
        <f>SUMIFS(通讯通路门店!$BD:$BD,通讯通路门店!$S:$S,$G1059)</f>
        <v>0</v>
      </c>
      <c r="AN1059" s="99">
        <f>SUMIFS(通讯通路门店!$BF:$BF,通讯通路门店!$S:$S,$G1059)</f>
        <v>0</v>
      </c>
      <c r="AO1059" s="99">
        <f t="shared" si="82"/>
        <v>0</v>
      </c>
      <c r="AP1059" s="99">
        <f>SUMIFS(通讯通路门店!$K:$K,通讯通路门店!$S:$S,$G1059)</f>
        <v>0</v>
      </c>
      <c r="AQ1059" s="83"/>
      <c r="AR1059" s="99">
        <f>SUMIFS(通讯通路门店!$T:$T,通讯通路门店!$S:$S,$G1059)</f>
        <v>0</v>
      </c>
      <c r="AS1059" s="99">
        <f>SUMIFS(通讯通路门店!$U:$U,通讯通路门店!$S:$S,$G1059)</f>
        <v>0</v>
      </c>
      <c r="AT1059" s="99">
        <f>SUMIFS(通讯通路门店!$V:$V,通讯通路门店!$S:$S,$G1059)</f>
        <v>0</v>
      </c>
      <c r="AU1059" s="99">
        <f>SUMIFS(通讯通路门店!$W:$W,通讯通路门店!$S:$S,$G1059)</f>
        <v>0</v>
      </c>
      <c r="AV1059" s="99">
        <f>SUMIFS(通讯通路门店!$Z:$Z,通讯通路门店!$S:$S,$G1059)</f>
        <v>0</v>
      </c>
      <c r="AW1059" s="99">
        <f>SUMIFS(通讯通路门店!$AB:$AB,通讯通路门店!$S:$S,$G1059)</f>
        <v>0</v>
      </c>
      <c r="AX1059" s="99">
        <f>SUMIFS(通讯通路门店!$X:$X,通讯通路门店!$S:$S,$G1059)</f>
        <v>0</v>
      </c>
      <c r="AY1059" s="99">
        <f>SUMIFS(通讯通路门店!$Y:$Y,通讯通路门店!$S:$S,$G1059)</f>
        <v>0</v>
      </c>
      <c r="AZ1059" s="99">
        <f>SUMIFS(通讯通路门店!$AA:$AA,通讯通路门店!$S:$S,$G1059)</f>
        <v>0</v>
      </c>
      <c r="BA1059" s="99">
        <f t="shared" si="83"/>
        <v>0</v>
      </c>
      <c r="BB1059" s="99">
        <f t="shared" si="84"/>
        <v>0</v>
      </c>
      <c r="BC1059" s="99">
        <f>SUMIFS(通讯通路门店!$W:$W,通讯通路门店!$S:$S,$G1059,通讯通路门店!$J:$J,"荣耀体验店")+SUMIFS(通讯通路门店!$W:$W,通讯通路门店!$S:$S,$G1059,通讯通路门店!$J:$J,"荣耀授权专卖店")</f>
        <v>0</v>
      </c>
      <c r="BD1059" s="99">
        <f>SUMIFS(通讯通路门店!$Z:$Z,通讯通路门店!$S:$S,$G1059,通讯通路门店!$J:$J,"VIVO体验店")</f>
        <v>0</v>
      </c>
      <c r="BE1059" s="99">
        <f>SUMIFS(通讯通路门店!$AB:$AB,通讯通路门店!$S:$S,$G1059,通讯通路门店!$J:$J,"OPPO体验店")</f>
        <v>0</v>
      </c>
      <c r="BF1059" s="99">
        <f>SUMIFS(通讯通路门店!$X:$X,通讯通路门店!$S:$S,$G1059,通讯通路门店!$J:$J,"华为授权体验店")+SUMIFS(通讯通路门店!$AA:$AA,通讯通路门店!$S:$S,$G1059,通讯通路门店!$J:$J,"华为堡垒店")</f>
        <v>0</v>
      </c>
      <c r="BG1059" s="99">
        <f>SUMIFS(通讯通路门店!$Y:$Y,通讯通路门店!$S:$S,$G1059,通讯通路门店!$J:$J,"小米体验店")</f>
        <v>0</v>
      </c>
      <c r="BH1059" s="99">
        <f>SUMIFS(通讯通路门店!$AA:$AA,通讯通路门店!$S:$S,$G1059,通讯通路门店!$J:$J,"苹果体验店")</f>
        <v>0</v>
      </c>
      <c r="BI1059" s="99">
        <f>SUMIFS(通讯通路门店!$K:$K,通讯通路门店!$S:$S,$G1059,通讯通路门店!$J:$J,"其他品牌专卖店")</f>
        <v>0</v>
      </c>
      <c r="BJ1059" s="99">
        <f>SUMIFS(通讯通路门店!$AC:$AC,通讯通路门店!$S:$S,$G1059)</f>
        <v>0</v>
      </c>
      <c r="BK1059" s="99">
        <f>SUMIFS(通讯通路门店!$AD:$AD,通讯通路门店!$S:$S,$G1059)</f>
        <v>0</v>
      </c>
      <c r="BL1059" s="99">
        <f>SUMIFS(通讯通路门店!$AE:$AE,通讯通路门店!$S:$S,$G1059)</f>
        <v>0</v>
      </c>
      <c r="BM1059" s="99">
        <f>SUMIFS(通讯通路门店!$AF:$AF,通讯通路门店!$S:$S,$G1059)</f>
        <v>0</v>
      </c>
      <c r="BN1059" s="99">
        <f>SUMIFS(通讯通路门店!$AG:$AG,通讯通路门店!$S:$S,$G1059)</f>
        <v>0</v>
      </c>
      <c r="BO1059" s="99">
        <f>SUMIFS(通讯通路门店!$AH:$AH,通讯通路门店!$S:$S,$G1059)</f>
        <v>0</v>
      </c>
      <c r="BP1059" s="99">
        <f>SUMIFS(通讯通路门店!$AI:$AI,通讯通路门店!$S:$S,$G1059)</f>
        <v>0</v>
      </c>
      <c r="BQ1059" s="83"/>
    </row>
    <row r="1060" spans="1:69">
      <c r="A1060" s="99" t="str">
        <f>IFERROR(_xlfn.XLOOKUP($G1060,通讯通路门店!$S$4:$S$993931,通讯通路门店!$A$4:$A$993931,0,0),"")</f>
        <v>海南省</v>
      </c>
      <c r="B1060" s="99" t="str">
        <f>IFERROR(_xlfn.XLOOKUP($G1060,通讯通路门店!$S$4:$S$993931,通讯通路门店!$B$4:$B$993931,0,0),"")</f>
        <v>东方市</v>
      </c>
      <c r="C1060" s="99" t="str">
        <f>IFERROR(_xlfn.XLOOKUP($G1060,通讯通路门店!$S$4:$S$993931,通讯通路门店!$C$4:$C$993931,0,0),"")</f>
        <v>东方市</v>
      </c>
      <c r="D1060" s="99" t="str">
        <f>IFERROR(_xlfn.XLOOKUP($G1060,通讯通路门店!$S$4:$S$993931,通讯通路门店!$D$4:$D$993931,0,0),"")</f>
        <v>八所镇</v>
      </c>
      <c r="E1060" s="83"/>
      <c r="F1060" s="83"/>
      <c r="G1060" s="101"/>
      <c r="H1060" s="102">
        <f>IFERROR(_xlfn.XLOOKUP($G1060,通讯通路门店!$S$4:$S$993931,通讯通路门店!$R$4:$R$993931,0,0),"")</f>
        <v>0</v>
      </c>
      <c r="I1060" s="83"/>
      <c r="J1060" s="83"/>
      <c r="K1060" s="83"/>
      <c r="L1060" s="83"/>
      <c r="M1060" s="83"/>
      <c r="N1060" s="83"/>
      <c r="O1060" s="83"/>
      <c r="P1060" s="83"/>
      <c r="Q1060" s="83"/>
      <c r="R1060" s="83"/>
      <c r="S1060" s="83"/>
      <c r="T1060" s="83"/>
      <c r="U1060" s="99">
        <f>COUNTIF(通讯通路门店!$S:$S,$G1060)</f>
        <v>0</v>
      </c>
      <c r="V1060" s="99">
        <f>COUNTIFS(通讯通路门店!$S:$S,$G1060,通讯通路门店!$J:$J,"综合卖场")</f>
        <v>0</v>
      </c>
      <c r="W1060" s="99">
        <f>SUMIFS(通讯通路门店!$AJ:$AJ,通讯通路门店!$S:$S,通讯客户沙盘!$G1060)</f>
        <v>0</v>
      </c>
      <c r="X1060" s="99">
        <f t="shared" si="80"/>
        <v>0</v>
      </c>
      <c r="Y1060" s="99">
        <f>COUNTIFS(通讯通路门店!$S:$S,$G1060,通讯通路门店!$J:$J,"荣耀体验店")+COUNTIFS(通讯通路门店!$S:$S,$G1060,通讯通路门店!$J:$J,"荣耀授权专卖店")</f>
        <v>0</v>
      </c>
      <c r="Z1060" s="99">
        <f>COUNTIFS(通讯通路门店!$S:$S,$G1060,通讯通路门店!$J:$J,"VIVO体验店")</f>
        <v>0</v>
      </c>
      <c r="AA1060" s="99">
        <f>COUNTIFS(通讯通路门店!$S:$S,$G1060,通讯通路门店!$J:$J,"OPPO体验店")</f>
        <v>0</v>
      </c>
      <c r="AB1060" s="99">
        <f>COUNTIFS(通讯通路门店!$S:$S,$G1060,通讯通路门店!$J:$J,"华为授权体验店")+COUNTIFS(通讯通路门店!$S:$S,$G1060,通讯通路门店!$J:$J,"华为堡垒店")</f>
        <v>0</v>
      </c>
      <c r="AC1060" s="99">
        <f>COUNTIFS(通讯通路门店!$S:$S,$G1060,通讯通路门店!$J:$J,"小米体验店")</f>
        <v>0</v>
      </c>
      <c r="AD1060" s="99">
        <f>COUNTIFS(通讯通路门店!$S:$S,$G1060,通讯通路门店!$J:$J,"苹果体验店")</f>
        <v>0</v>
      </c>
      <c r="AE1060" s="99">
        <f>COUNTIFS(通讯通路门店!$S:$S,$G1060,通讯通路门店!$J:$J,"其他品牌专卖店")</f>
        <v>0</v>
      </c>
      <c r="AF1060" s="99">
        <f>SUMIFS(通讯通路门店!$BI:$BI,通讯通路门店!$S:$S,$G1060)</f>
        <v>0</v>
      </c>
      <c r="AG1060" s="99">
        <f>SUMIFS(通讯通路门店!$BH:$BH,通讯通路门店!$S:$S,$G1060)</f>
        <v>0</v>
      </c>
      <c r="AH1060" s="99">
        <f t="shared" si="81"/>
        <v>0</v>
      </c>
      <c r="AI1060" s="99">
        <f>SUMIFS(通讯通路门店!$BB:$BB,通讯通路门店!$S:$S,$G1060)</f>
        <v>0</v>
      </c>
      <c r="AJ1060" s="99">
        <f>SUMIFS(通讯通路门店!$BE:$BE,通讯通路门店!$S:$S,$G1060)</f>
        <v>0</v>
      </c>
      <c r="AK1060" s="99">
        <f>SUMIFS(通讯通路门店!$BG:$BG,通讯通路门店!$S:$S,$G1060)</f>
        <v>0</v>
      </c>
      <c r="AL1060" s="99">
        <f>SUMIFS(通讯通路门店!$BC:$BC,通讯通路门店!$S:$S,$G1060)</f>
        <v>0</v>
      </c>
      <c r="AM1060" s="99">
        <f>SUMIFS(通讯通路门店!$BD:$BD,通讯通路门店!$S:$S,$G1060)</f>
        <v>0</v>
      </c>
      <c r="AN1060" s="99">
        <f>SUMIFS(通讯通路门店!$BF:$BF,通讯通路门店!$S:$S,$G1060)</f>
        <v>0</v>
      </c>
      <c r="AO1060" s="99">
        <f t="shared" si="82"/>
        <v>0</v>
      </c>
      <c r="AP1060" s="99">
        <f>SUMIFS(通讯通路门店!$K:$K,通讯通路门店!$S:$S,$G1060)</f>
        <v>0</v>
      </c>
      <c r="AQ1060" s="83"/>
      <c r="AR1060" s="99">
        <f>SUMIFS(通讯通路门店!$T:$T,通讯通路门店!$S:$S,$G1060)</f>
        <v>0</v>
      </c>
      <c r="AS1060" s="99">
        <f>SUMIFS(通讯通路门店!$U:$U,通讯通路门店!$S:$S,$G1060)</f>
        <v>0</v>
      </c>
      <c r="AT1060" s="99">
        <f>SUMIFS(通讯通路门店!$V:$V,通讯通路门店!$S:$S,$G1060)</f>
        <v>0</v>
      </c>
      <c r="AU1060" s="99">
        <f>SUMIFS(通讯通路门店!$W:$W,通讯通路门店!$S:$S,$G1060)</f>
        <v>0</v>
      </c>
      <c r="AV1060" s="99">
        <f>SUMIFS(通讯通路门店!$Z:$Z,通讯通路门店!$S:$S,$G1060)</f>
        <v>0</v>
      </c>
      <c r="AW1060" s="99">
        <f>SUMIFS(通讯通路门店!$AB:$AB,通讯通路门店!$S:$S,$G1060)</f>
        <v>0</v>
      </c>
      <c r="AX1060" s="99">
        <f>SUMIFS(通讯通路门店!$X:$X,通讯通路门店!$S:$S,$G1060)</f>
        <v>0</v>
      </c>
      <c r="AY1060" s="99">
        <f>SUMIFS(通讯通路门店!$Y:$Y,通讯通路门店!$S:$S,$G1060)</f>
        <v>0</v>
      </c>
      <c r="AZ1060" s="99">
        <f>SUMIFS(通讯通路门店!$AA:$AA,通讯通路门店!$S:$S,$G1060)</f>
        <v>0</v>
      </c>
      <c r="BA1060" s="99">
        <f t="shared" si="83"/>
        <v>0</v>
      </c>
      <c r="BB1060" s="99">
        <f t="shared" si="84"/>
        <v>0</v>
      </c>
      <c r="BC1060" s="99">
        <f>SUMIFS(通讯通路门店!$W:$W,通讯通路门店!$S:$S,$G1060,通讯通路门店!$J:$J,"荣耀体验店")+SUMIFS(通讯通路门店!$W:$W,通讯通路门店!$S:$S,$G1060,通讯通路门店!$J:$J,"荣耀授权专卖店")</f>
        <v>0</v>
      </c>
      <c r="BD1060" s="99">
        <f>SUMIFS(通讯通路门店!$Z:$Z,通讯通路门店!$S:$S,$G1060,通讯通路门店!$J:$J,"VIVO体验店")</f>
        <v>0</v>
      </c>
      <c r="BE1060" s="99">
        <f>SUMIFS(通讯通路门店!$AB:$AB,通讯通路门店!$S:$S,$G1060,通讯通路门店!$J:$J,"OPPO体验店")</f>
        <v>0</v>
      </c>
      <c r="BF1060" s="99">
        <f>SUMIFS(通讯通路门店!$X:$X,通讯通路门店!$S:$S,$G1060,通讯通路门店!$J:$J,"华为授权体验店")+SUMIFS(通讯通路门店!$AA:$AA,通讯通路门店!$S:$S,$G1060,通讯通路门店!$J:$J,"华为堡垒店")</f>
        <v>0</v>
      </c>
      <c r="BG1060" s="99">
        <f>SUMIFS(通讯通路门店!$Y:$Y,通讯通路门店!$S:$S,$G1060,通讯通路门店!$J:$J,"小米体验店")</f>
        <v>0</v>
      </c>
      <c r="BH1060" s="99">
        <f>SUMIFS(通讯通路门店!$AA:$AA,通讯通路门店!$S:$S,$G1060,通讯通路门店!$J:$J,"苹果体验店")</f>
        <v>0</v>
      </c>
      <c r="BI1060" s="99">
        <f>SUMIFS(通讯通路门店!$K:$K,通讯通路门店!$S:$S,$G1060,通讯通路门店!$J:$J,"其他品牌专卖店")</f>
        <v>0</v>
      </c>
      <c r="BJ1060" s="99">
        <f>SUMIFS(通讯通路门店!$AC:$AC,通讯通路门店!$S:$S,$G1060)</f>
        <v>0</v>
      </c>
      <c r="BK1060" s="99">
        <f>SUMIFS(通讯通路门店!$AD:$AD,通讯通路门店!$S:$S,$G1060)</f>
        <v>0</v>
      </c>
      <c r="BL1060" s="99">
        <f>SUMIFS(通讯通路门店!$AE:$AE,通讯通路门店!$S:$S,$G1060)</f>
        <v>0</v>
      </c>
      <c r="BM1060" s="99">
        <f>SUMIFS(通讯通路门店!$AF:$AF,通讯通路门店!$S:$S,$G1060)</f>
        <v>0</v>
      </c>
      <c r="BN1060" s="99">
        <f>SUMIFS(通讯通路门店!$AG:$AG,通讯通路门店!$S:$S,$G1060)</f>
        <v>0</v>
      </c>
      <c r="BO1060" s="99">
        <f>SUMIFS(通讯通路门店!$AH:$AH,通讯通路门店!$S:$S,$G1060)</f>
        <v>0</v>
      </c>
      <c r="BP1060" s="99">
        <f>SUMIFS(通讯通路门店!$AI:$AI,通讯通路门店!$S:$S,$G1060)</f>
        <v>0</v>
      </c>
      <c r="BQ1060" s="83"/>
    </row>
    <row r="1061" spans="1:69">
      <c r="A1061" s="99" t="str">
        <f>IFERROR(_xlfn.XLOOKUP($G1061,通讯通路门店!$S$4:$S$993931,通讯通路门店!$A$4:$A$993931,0,0),"")</f>
        <v>海南省</v>
      </c>
      <c r="B1061" s="99" t="str">
        <f>IFERROR(_xlfn.XLOOKUP($G1061,通讯通路门店!$S$4:$S$993931,通讯通路门店!$B$4:$B$993931,0,0),"")</f>
        <v>东方市</v>
      </c>
      <c r="C1061" s="99" t="str">
        <f>IFERROR(_xlfn.XLOOKUP($G1061,通讯通路门店!$S$4:$S$993931,通讯通路门店!$C$4:$C$993931,0,0),"")</f>
        <v>东方市</v>
      </c>
      <c r="D1061" s="99" t="str">
        <f>IFERROR(_xlfn.XLOOKUP($G1061,通讯通路门店!$S$4:$S$993931,通讯通路门店!$D$4:$D$993931,0,0),"")</f>
        <v>八所镇</v>
      </c>
      <c r="E1061" s="83"/>
      <c r="F1061" s="83"/>
      <c r="G1061" s="101"/>
      <c r="H1061" s="102">
        <f>IFERROR(_xlfn.XLOOKUP($G1061,通讯通路门店!$S$4:$S$993931,通讯通路门店!$R$4:$R$993931,0,0),"")</f>
        <v>0</v>
      </c>
      <c r="I1061" s="83"/>
      <c r="J1061" s="83"/>
      <c r="K1061" s="83"/>
      <c r="L1061" s="83"/>
      <c r="M1061" s="83"/>
      <c r="N1061" s="83"/>
      <c r="O1061" s="83"/>
      <c r="P1061" s="83"/>
      <c r="Q1061" s="83"/>
      <c r="R1061" s="83"/>
      <c r="S1061" s="83"/>
      <c r="T1061" s="83"/>
      <c r="U1061" s="99">
        <f>COUNTIF(通讯通路门店!$S:$S,$G1061)</f>
        <v>0</v>
      </c>
      <c r="V1061" s="99">
        <f>COUNTIFS(通讯通路门店!$S:$S,$G1061,通讯通路门店!$J:$J,"综合卖场")</f>
        <v>0</v>
      </c>
      <c r="W1061" s="99">
        <f>SUMIFS(通讯通路门店!$AJ:$AJ,通讯通路门店!$S:$S,通讯客户沙盘!$G1061)</f>
        <v>0</v>
      </c>
      <c r="X1061" s="99">
        <f t="shared" si="80"/>
        <v>0</v>
      </c>
      <c r="Y1061" s="99">
        <f>COUNTIFS(通讯通路门店!$S:$S,$G1061,通讯通路门店!$J:$J,"荣耀体验店")+COUNTIFS(通讯通路门店!$S:$S,$G1061,通讯通路门店!$J:$J,"荣耀授权专卖店")</f>
        <v>0</v>
      </c>
      <c r="Z1061" s="99">
        <f>COUNTIFS(通讯通路门店!$S:$S,$G1061,通讯通路门店!$J:$J,"VIVO体验店")</f>
        <v>0</v>
      </c>
      <c r="AA1061" s="99">
        <f>COUNTIFS(通讯通路门店!$S:$S,$G1061,通讯通路门店!$J:$J,"OPPO体验店")</f>
        <v>0</v>
      </c>
      <c r="AB1061" s="99">
        <f>COUNTIFS(通讯通路门店!$S:$S,$G1061,通讯通路门店!$J:$J,"华为授权体验店")+COUNTIFS(通讯通路门店!$S:$S,$G1061,通讯通路门店!$J:$J,"华为堡垒店")</f>
        <v>0</v>
      </c>
      <c r="AC1061" s="99">
        <f>COUNTIFS(通讯通路门店!$S:$S,$G1061,通讯通路门店!$J:$J,"小米体验店")</f>
        <v>0</v>
      </c>
      <c r="AD1061" s="99">
        <f>COUNTIFS(通讯通路门店!$S:$S,$G1061,通讯通路门店!$J:$J,"苹果体验店")</f>
        <v>0</v>
      </c>
      <c r="AE1061" s="99">
        <f>COUNTIFS(通讯通路门店!$S:$S,$G1061,通讯通路门店!$J:$J,"其他品牌专卖店")</f>
        <v>0</v>
      </c>
      <c r="AF1061" s="99">
        <f>SUMIFS(通讯通路门店!$BI:$BI,通讯通路门店!$S:$S,$G1061)</f>
        <v>0</v>
      </c>
      <c r="AG1061" s="99">
        <f>SUMIFS(通讯通路门店!$BH:$BH,通讯通路门店!$S:$S,$G1061)</f>
        <v>0</v>
      </c>
      <c r="AH1061" s="99">
        <f t="shared" si="81"/>
        <v>0</v>
      </c>
      <c r="AI1061" s="99">
        <f>SUMIFS(通讯通路门店!$BB:$BB,通讯通路门店!$S:$S,$G1061)</f>
        <v>0</v>
      </c>
      <c r="AJ1061" s="99">
        <f>SUMIFS(通讯通路门店!$BE:$BE,通讯通路门店!$S:$S,$G1061)</f>
        <v>0</v>
      </c>
      <c r="AK1061" s="99">
        <f>SUMIFS(通讯通路门店!$BG:$BG,通讯通路门店!$S:$S,$G1061)</f>
        <v>0</v>
      </c>
      <c r="AL1061" s="99">
        <f>SUMIFS(通讯通路门店!$BC:$BC,通讯通路门店!$S:$S,$G1061)</f>
        <v>0</v>
      </c>
      <c r="AM1061" s="99">
        <f>SUMIFS(通讯通路门店!$BD:$BD,通讯通路门店!$S:$S,$G1061)</f>
        <v>0</v>
      </c>
      <c r="AN1061" s="99">
        <f>SUMIFS(通讯通路门店!$BF:$BF,通讯通路门店!$S:$S,$G1061)</f>
        <v>0</v>
      </c>
      <c r="AO1061" s="99">
        <f t="shared" si="82"/>
        <v>0</v>
      </c>
      <c r="AP1061" s="99">
        <f>SUMIFS(通讯通路门店!$K:$K,通讯通路门店!$S:$S,$G1061)</f>
        <v>0</v>
      </c>
      <c r="AQ1061" s="83"/>
      <c r="AR1061" s="99">
        <f>SUMIFS(通讯通路门店!$T:$T,通讯通路门店!$S:$S,$G1061)</f>
        <v>0</v>
      </c>
      <c r="AS1061" s="99">
        <f>SUMIFS(通讯通路门店!$U:$U,通讯通路门店!$S:$S,$G1061)</f>
        <v>0</v>
      </c>
      <c r="AT1061" s="99">
        <f>SUMIFS(通讯通路门店!$V:$V,通讯通路门店!$S:$S,$G1061)</f>
        <v>0</v>
      </c>
      <c r="AU1061" s="99">
        <f>SUMIFS(通讯通路门店!$W:$W,通讯通路门店!$S:$S,$G1061)</f>
        <v>0</v>
      </c>
      <c r="AV1061" s="99">
        <f>SUMIFS(通讯通路门店!$Z:$Z,通讯通路门店!$S:$S,$G1061)</f>
        <v>0</v>
      </c>
      <c r="AW1061" s="99">
        <f>SUMIFS(通讯通路门店!$AB:$AB,通讯通路门店!$S:$S,$G1061)</f>
        <v>0</v>
      </c>
      <c r="AX1061" s="99">
        <f>SUMIFS(通讯通路门店!$X:$X,通讯通路门店!$S:$S,$G1061)</f>
        <v>0</v>
      </c>
      <c r="AY1061" s="99">
        <f>SUMIFS(通讯通路门店!$Y:$Y,通讯通路门店!$S:$S,$G1061)</f>
        <v>0</v>
      </c>
      <c r="AZ1061" s="99">
        <f>SUMIFS(通讯通路门店!$AA:$AA,通讯通路门店!$S:$S,$G1061)</f>
        <v>0</v>
      </c>
      <c r="BA1061" s="99">
        <f t="shared" si="83"/>
        <v>0</v>
      </c>
      <c r="BB1061" s="99">
        <f t="shared" si="84"/>
        <v>0</v>
      </c>
      <c r="BC1061" s="99">
        <f>SUMIFS(通讯通路门店!$W:$W,通讯通路门店!$S:$S,$G1061,通讯通路门店!$J:$J,"荣耀体验店")+SUMIFS(通讯通路门店!$W:$W,通讯通路门店!$S:$S,$G1061,通讯通路门店!$J:$J,"荣耀授权专卖店")</f>
        <v>0</v>
      </c>
      <c r="BD1061" s="99">
        <f>SUMIFS(通讯通路门店!$Z:$Z,通讯通路门店!$S:$S,$G1061,通讯通路门店!$J:$J,"VIVO体验店")</f>
        <v>0</v>
      </c>
      <c r="BE1061" s="99">
        <f>SUMIFS(通讯通路门店!$AB:$AB,通讯通路门店!$S:$S,$G1061,通讯通路门店!$J:$J,"OPPO体验店")</f>
        <v>0</v>
      </c>
      <c r="BF1061" s="99">
        <f>SUMIFS(通讯通路门店!$X:$X,通讯通路门店!$S:$S,$G1061,通讯通路门店!$J:$J,"华为授权体验店")+SUMIFS(通讯通路门店!$AA:$AA,通讯通路门店!$S:$S,$G1061,通讯通路门店!$J:$J,"华为堡垒店")</f>
        <v>0</v>
      </c>
      <c r="BG1061" s="99">
        <f>SUMIFS(通讯通路门店!$Y:$Y,通讯通路门店!$S:$S,$G1061,通讯通路门店!$J:$J,"小米体验店")</f>
        <v>0</v>
      </c>
      <c r="BH1061" s="99">
        <f>SUMIFS(通讯通路门店!$AA:$AA,通讯通路门店!$S:$S,$G1061,通讯通路门店!$J:$J,"苹果体验店")</f>
        <v>0</v>
      </c>
      <c r="BI1061" s="99">
        <f>SUMIFS(通讯通路门店!$K:$K,通讯通路门店!$S:$S,$G1061,通讯通路门店!$J:$J,"其他品牌专卖店")</f>
        <v>0</v>
      </c>
      <c r="BJ1061" s="99">
        <f>SUMIFS(通讯通路门店!$AC:$AC,通讯通路门店!$S:$S,$G1061)</f>
        <v>0</v>
      </c>
      <c r="BK1061" s="99">
        <f>SUMIFS(通讯通路门店!$AD:$AD,通讯通路门店!$S:$S,$G1061)</f>
        <v>0</v>
      </c>
      <c r="BL1061" s="99">
        <f>SUMIFS(通讯通路门店!$AE:$AE,通讯通路门店!$S:$S,$G1061)</f>
        <v>0</v>
      </c>
      <c r="BM1061" s="99">
        <f>SUMIFS(通讯通路门店!$AF:$AF,通讯通路门店!$S:$S,$G1061)</f>
        <v>0</v>
      </c>
      <c r="BN1061" s="99">
        <f>SUMIFS(通讯通路门店!$AG:$AG,通讯通路门店!$S:$S,$G1061)</f>
        <v>0</v>
      </c>
      <c r="BO1061" s="99">
        <f>SUMIFS(通讯通路门店!$AH:$AH,通讯通路门店!$S:$S,$G1061)</f>
        <v>0</v>
      </c>
      <c r="BP1061" s="99">
        <f>SUMIFS(通讯通路门店!$AI:$AI,通讯通路门店!$S:$S,$G1061)</f>
        <v>0</v>
      </c>
      <c r="BQ1061" s="83"/>
    </row>
    <row r="1062" spans="1:69">
      <c r="A1062" s="99" t="str">
        <f>IFERROR(_xlfn.XLOOKUP($G1062,通讯通路门店!$S$4:$S$993931,通讯通路门店!$A$4:$A$993931,0,0),"")</f>
        <v>海南省</v>
      </c>
      <c r="B1062" s="99" t="str">
        <f>IFERROR(_xlfn.XLOOKUP($G1062,通讯通路门店!$S$4:$S$993931,通讯通路门店!$B$4:$B$993931,0,0),"")</f>
        <v>东方市</v>
      </c>
      <c r="C1062" s="99" t="str">
        <f>IFERROR(_xlfn.XLOOKUP($G1062,通讯通路门店!$S$4:$S$993931,通讯通路门店!$C$4:$C$993931,0,0),"")</f>
        <v>东方市</v>
      </c>
      <c r="D1062" s="99" t="str">
        <f>IFERROR(_xlfn.XLOOKUP($G1062,通讯通路门店!$S$4:$S$993931,通讯通路门店!$D$4:$D$993931,0,0),"")</f>
        <v>八所镇</v>
      </c>
      <c r="E1062" s="83"/>
      <c r="F1062" s="83"/>
      <c r="G1062" s="101"/>
      <c r="H1062" s="102">
        <f>IFERROR(_xlfn.XLOOKUP($G1062,通讯通路门店!$S$4:$S$993931,通讯通路门店!$R$4:$R$993931,0,0),"")</f>
        <v>0</v>
      </c>
      <c r="I1062" s="83"/>
      <c r="J1062" s="83"/>
      <c r="K1062" s="83"/>
      <c r="L1062" s="83"/>
      <c r="M1062" s="83"/>
      <c r="N1062" s="83"/>
      <c r="O1062" s="83"/>
      <c r="P1062" s="83"/>
      <c r="Q1062" s="83"/>
      <c r="R1062" s="83"/>
      <c r="S1062" s="83"/>
      <c r="T1062" s="83"/>
      <c r="U1062" s="99">
        <f>COUNTIF(通讯通路门店!$S:$S,$G1062)</f>
        <v>0</v>
      </c>
      <c r="V1062" s="99">
        <f>COUNTIFS(通讯通路门店!$S:$S,$G1062,通讯通路门店!$J:$J,"综合卖场")</f>
        <v>0</v>
      </c>
      <c r="W1062" s="99">
        <f>SUMIFS(通讯通路门店!$AJ:$AJ,通讯通路门店!$S:$S,通讯客户沙盘!$G1062)</f>
        <v>0</v>
      </c>
      <c r="X1062" s="99">
        <f t="shared" si="80"/>
        <v>0</v>
      </c>
      <c r="Y1062" s="99">
        <f>COUNTIFS(通讯通路门店!$S:$S,$G1062,通讯通路门店!$J:$J,"荣耀体验店")+COUNTIFS(通讯通路门店!$S:$S,$G1062,通讯通路门店!$J:$J,"荣耀授权专卖店")</f>
        <v>0</v>
      </c>
      <c r="Z1062" s="99">
        <f>COUNTIFS(通讯通路门店!$S:$S,$G1062,通讯通路门店!$J:$J,"VIVO体验店")</f>
        <v>0</v>
      </c>
      <c r="AA1062" s="99">
        <f>COUNTIFS(通讯通路门店!$S:$S,$G1062,通讯通路门店!$J:$J,"OPPO体验店")</f>
        <v>0</v>
      </c>
      <c r="AB1062" s="99">
        <f>COUNTIFS(通讯通路门店!$S:$S,$G1062,通讯通路门店!$J:$J,"华为授权体验店")+COUNTIFS(通讯通路门店!$S:$S,$G1062,通讯通路门店!$J:$J,"华为堡垒店")</f>
        <v>0</v>
      </c>
      <c r="AC1062" s="99">
        <f>COUNTIFS(通讯通路门店!$S:$S,$G1062,通讯通路门店!$J:$J,"小米体验店")</f>
        <v>0</v>
      </c>
      <c r="AD1062" s="99">
        <f>COUNTIFS(通讯通路门店!$S:$S,$G1062,通讯通路门店!$J:$J,"苹果体验店")</f>
        <v>0</v>
      </c>
      <c r="AE1062" s="99">
        <f>COUNTIFS(通讯通路门店!$S:$S,$G1062,通讯通路门店!$J:$J,"其他品牌专卖店")</f>
        <v>0</v>
      </c>
      <c r="AF1062" s="99">
        <f>SUMIFS(通讯通路门店!$BI:$BI,通讯通路门店!$S:$S,$G1062)</f>
        <v>0</v>
      </c>
      <c r="AG1062" s="99">
        <f>SUMIFS(通讯通路门店!$BH:$BH,通讯通路门店!$S:$S,$G1062)</f>
        <v>0</v>
      </c>
      <c r="AH1062" s="99">
        <f t="shared" si="81"/>
        <v>0</v>
      </c>
      <c r="AI1062" s="99">
        <f>SUMIFS(通讯通路门店!$BB:$BB,通讯通路门店!$S:$S,$G1062)</f>
        <v>0</v>
      </c>
      <c r="AJ1062" s="99">
        <f>SUMIFS(通讯通路门店!$BE:$BE,通讯通路门店!$S:$S,$G1062)</f>
        <v>0</v>
      </c>
      <c r="AK1062" s="99">
        <f>SUMIFS(通讯通路门店!$BG:$BG,通讯通路门店!$S:$S,$G1062)</f>
        <v>0</v>
      </c>
      <c r="AL1062" s="99">
        <f>SUMIFS(通讯通路门店!$BC:$BC,通讯通路门店!$S:$S,$G1062)</f>
        <v>0</v>
      </c>
      <c r="AM1062" s="99">
        <f>SUMIFS(通讯通路门店!$BD:$BD,通讯通路门店!$S:$S,$G1062)</f>
        <v>0</v>
      </c>
      <c r="AN1062" s="99">
        <f>SUMIFS(通讯通路门店!$BF:$BF,通讯通路门店!$S:$S,$G1062)</f>
        <v>0</v>
      </c>
      <c r="AO1062" s="99">
        <f t="shared" si="82"/>
        <v>0</v>
      </c>
      <c r="AP1062" s="99">
        <f>SUMIFS(通讯通路门店!$K:$K,通讯通路门店!$S:$S,$G1062)</f>
        <v>0</v>
      </c>
      <c r="AQ1062" s="83"/>
      <c r="AR1062" s="99">
        <f>SUMIFS(通讯通路门店!$T:$T,通讯通路门店!$S:$S,$G1062)</f>
        <v>0</v>
      </c>
      <c r="AS1062" s="99">
        <f>SUMIFS(通讯通路门店!$U:$U,通讯通路门店!$S:$S,$G1062)</f>
        <v>0</v>
      </c>
      <c r="AT1062" s="99">
        <f>SUMIFS(通讯通路门店!$V:$V,通讯通路门店!$S:$S,$G1062)</f>
        <v>0</v>
      </c>
      <c r="AU1062" s="99">
        <f>SUMIFS(通讯通路门店!$W:$W,通讯通路门店!$S:$S,$G1062)</f>
        <v>0</v>
      </c>
      <c r="AV1062" s="99">
        <f>SUMIFS(通讯通路门店!$Z:$Z,通讯通路门店!$S:$S,$G1062)</f>
        <v>0</v>
      </c>
      <c r="AW1062" s="99">
        <f>SUMIFS(通讯通路门店!$AB:$AB,通讯通路门店!$S:$S,$G1062)</f>
        <v>0</v>
      </c>
      <c r="AX1062" s="99">
        <f>SUMIFS(通讯通路门店!$X:$X,通讯通路门店!$S:$S,$G1062)</f>
        <v>0</v>
      </c>
      <c r="AY1062" s="99">
        <f>SUMIFS(通讯通路门店!$Y:$Y,通讯通路门店!$S:$S,$G1062)</f>
        <v>0</v>
      </c>
      <c r="AZ1062" s="99">
        <f>SUMIFS(通讯通路门店!$AA:$AA,通讯通路门店!$S:$S,$G1062)</f>
        <v>0</v>
      </c>
      <c r="BA1062" s="99">
        <f t="shared" si="83"/>
        <v>0</v>
      </c>
      <c r="BB1062" s="99">
        <f t="shared" si="84"/>
        <v>0</v>
      </c>
      <c r="BC1062" s="99">
        <f>SUMIFS(通讯通路门店!$W:$W,通讯通路门店!$S:$S,$G1062,通讯通路门店!$J:$J,"荣耀体验店")+SUMIFS(通讯通路门店!$W:$W,通讯通路门店!$S:$S,$G1062,通讯通路门店!$J:$J,"荣耀授权专卖店")</f>
        <v>0</v>
      </c>
      <c r="BD1062" s="99">
        <f>SUMIFS(通讯通路门店!$Z:$Z,通讯通路门店!$S:$S,$G1062,通讯通路门店!$J:$J,"VIVO体验店")</f>
        <v>0</v>
      </c>
      <c r="BE1062" s="99">
        <f>SUMIFS(通讯通路门店!$AB:$AB,通讯通路门店!$S:$S,$G1062,通讯通路门店!$J:$J,"OPPO体验店")</f>
        <v>0</v>
      </c>
      <c r="BF1062" s="99">
        <f>SUMIFS(通讯通路门店!$X:$X,通讯通路门店!$S:$S,$G1062,通讯通路门店!$J:$J,"华为授权体验店")+SUMIFS(通讯通路门店!$AA:$AA,通讯通路门店!$S:$S,$G1062,通讯通路门店!$J:$J,"华为堡垒店")</f>
        <v>0</v>
      </c>
      <c r="BG1062" s="99">
        <f>SUMIFS(通讯通路门店!$Y:$Y,通讯通路门店!$S:$S,$G1062,通讯通路门店!$J:$J,"小米体验店")</f>
        <v>0</v>
      </c>
      <c r="BH1062" s="99">
        <f>SUMIFS(通讯通路门店!$AA:$AA,通讯通路门店!$S:$S,$G1062,通讯通路门店!$J:$J,"苹果体验店")</f>
        <v>0</v>
      </c>
      <c r="BI1062" s="99">
        <f>SUMIFS(通讯通路门店!$K:$K,通讯通路门店!$S:$S,$G1062,通讯通路门店!$J:$J,"其他品牌专卖店")</f>
        <v>0</v>
      </c>
      <c r="BJ1062" s="99">
        <f>SUMIFS(通讯通路门店!$AC:$AC,通讯通路门店!$S:$S,$G1062)</f>
        <v>0</v>
      </c>
      <c r="BK1062" s="99">
        <f>SUMIFS(通讯通路门店!$AD:$AD,通讯通路门店!$S:$S,$G1062)</f>
        <v>0</v>
      </c>
      <c r="BL1062" s="99">
        <f>SUMIFS(通讯通路门店!$AE:$AE,通讯通路门店!$S:$S,$G1062)</f>
        <v>0</v>
      </c>
      <c r="BM1062" s="99">
        <f>SUMIFS(通讯通路门店!$AF:$AF,通讯通路门店!$S:$S,$G1062)</f>
        <v>0</v>
      </c>
      <c r="BN1062" s="99">
        <f>SUMIFS(通讯通路门店!$AG:$AG,通讯通路门店!$S:$S,$G1062)</f>
        <v>0</v>
      </c>
      <c r="BO1062" s="99">
        <f>SUMIFS(通讯通路门店!$AH:$AH,通讯通路门店!$S:$S,$G1062)</f>
        <v>0</v>
      </c>
      <c r="BP1062" s="99">
        <f>SUMIFS(通讯通路门店!$AI:$AI,通讯通路门店!$S:$S,$G1062)</f>
        <v>0</v>
      </c>
      <c r="BQ1062" s="83"/>
    </row>
    <row r="1063" spans="1:69">
      <c r="A1063" s="99" t="str">
        <f>IFERROR(_xlfn.XLOOKUP($G1063,通讯通路门店!$S$4:$S$993931,通讯通路门店!$A$4:$A$993931,0,0),"")</f>
        <v>海南省</v>
      </c>
      <c r="B1063" s="99" t="str">
        <f>IFERROR(_xlfn.XLOOKUP($G1063,通讯通路门店!$S$4:$S$993931,通讯通路门店!$B$4:$B$993931,0,0),"")</f>
        <v>东方市</v>
      </c>
      <c r="C1063" s="99" t="str">
        <f>IFERROR(_xlfn.XLOOKUP($G1063,通讯通路门店!$S$4:$S$993931,通讯通路门店!$C$4:$C$993931,0,0),"")</f>
        <v>东方市</v>
      </c>
      <c r="D1063" s="99" t="str">
        <f>IFERROR(_xlfn.XLOOKUP($G1063,通讯通路门店!$S$4:$S$993931,通讯通路门店!$D$4:$D$993931,0,0),"")</f>
        <v>八所镇</v>
      </c>
      <c r="E1063" s="83"/>
      <c r="F1063" s="83"/>
      <c r="G1063" s="101"/>
      <c r="H1063" s="102">
        <f>IFERROR(_xlfn.XLOOKUP($G1063,通讯通路门店!$S$4:$S$993931,通讯通路门店!$R$4:$R$993931,0,0),"")</f>
        <v>0</v>
      </c>
      <c r="I1063" s="83"/>
      <c r="J1063" s="83"/>
      <c r="K1063" s="83"/>
      <c r="L1063" s="83"/>
      <c r="M1063" s="83"/>
      <c r="N1063" s="83"/>
      <c r="O1063" s="83"/>
      <c r="P1063" s="83"/>
      <c r="Q1063" s="83"/>
      <c r="R1063" s="83"/>
      <c r="S1063" s="83"/>
      <c r="T1063" s="83"/>
      <c r="U1063" s="99">
        <f>COUNTIF(通讯通路门店!$S:$S,$G1063)</f>
        <v>0</v>
      </c>
      <c r="V1063" s="99">
        <f>COUNTIFS(通讯通路门店!$S:$S,$G1063,通讯通路门店!$J:$J,"综合卖场")</f>
        <v>0</v>
      </c>
      <c r="W1063" s="99">
        <f>SUMIFS(通讯通路门店!$AJ:$AJ,通讯通路门店!$S:$S,通讯客户沙盘!$G1063)</f>
        <v>0</v>
      </c>
      <c r="X1063" s="99">
        <f t="shared" si="80"/>
        <v>0</v>
      </c>
      <c r="Y1063" s="99">
        <f>COUNTIFS(通讯通路门店!$S:$S,$G1063,通讯通路门店!$J:$J,"荣耀体验店")+COUNTIFS(通讯通路门店!$S:$S,$G1063,通讯通路门店!$J:$J,"荣耀授权专卖店")</f>
        <v>0</v>
      </c>
      <c r="Z1063" s="99">
        <f>COUNTIFS(通讯通路门店!$S:$S,$G1063,通讯通路门店!$J:$J,"VIVO体验店")</f>
        <v>0</v>
      </c>
      <c r="AA1063" s="99">
        <f>COUNTIFS(通讯通路门店!$S:$S,$G1063,通讯通路门店!$J:$J,"OPPO体验店")</f>
        <v>0</v>
      </c>
      <c r="AB1063" s="99">
        <f>COUNTIFS(通讯通路门店!$S:$S,$G1063,通讯通路门店!$J:$J,"华为授权体验店")+COUNTIFS(通讯通路门店!$S:$S,$G1063,通讯通路门店!$J:$J,"华为堡垒店")</f>
        <v>0</v>
      </c>
      <c r="AC1063" s="99">
        <f>COUNTIFS(通讯通路门店!$S:$S,$G1063,通讯通路门店!$J:$J,"小米体验店")</f>
        <v>0</v>
      </c>
      <c r="AD1063" s="99">
        <f>COUNTIFS(通讯通路门店!$S:$S,$G1063,通讯通路门店!$J:$J,"苹果体验店")</f>
        <v>0</v>
      </c>
      <c r="AE1063" s="99">
        <f>COUNTIFS(通讯通路门店!$S:$S,$G1063,通讯通路门店!$J:$J,"其他品牌专卖店")</f>
        <v>0</v>
      </c>
      <c r="AF1063" s="99">
        <f>SUMIFS(通讯通路门店!$BI:$BI,通讯通路门店!$S:$S,$G1063)</f>
        <v>0</v>
      </c>
      <c r="AG1063" s="99">
        <f>SUMIFS(通讯通路门店!$BH:$BH,通讯通路门店!$S:$S,$G1063)</f>
        <v>0</v>
      </c>
      <c r="AH1063" s="99">
        <f t="shared" si="81"/>
        <v>0</v>
      </c>
      <c r="AI1063" s="99">
        <f>SUMIFS(通讯通路门店!$BB:$BB,通讯通路门店!$S:$S,$G1063)</f>
        <v>0</v>
      </c>
      <c r="AJ1063" s="99">
        <f>SUMIFS(通讯通路门店!$BE:$BE,通讯通路门店!$S:$S,$G1063)</f>
        <v>0</v>
      </c>
      <c r="AK1063" s="99">
        <f>SUMIFS(通讯通路门店!$BG:$BG,通讯通路门店!$S:$S,$G1063)</f>
        <v>0</v>
      </c>
      <c r="AL1063" s="99">
        <f>SUMIFS(通讯通路门店!$BC:$BC,通讯通路门店!$S:$S,$G1063)</f>
        <v>0</v>
      </c>
      <c r="AM1063" s="99">
        <f>SUMIFS(通讯通路门店!$BD:$BD,通讯通路门店!$S:$S,$G1063)</f>
        <v>0</v>
      </c>
      <c r="AN1063" s="99">
        <f>SUMIFS(通讯通路门店!$BF:$BF,通讯通路门店!$S:$S,$G1063)</f>
        <v>0</v>
      </c>
      <c r="AO1063" s="99">
        <f t="shared" si="82"/>
        <v>0</v>
      </c>
      <c r="AP1063" s="99">
        <f>SUMIFS(通讯通路门店!$K:$K,通讯通路门店!$S:$S,$G1063)</f>
        <v>0</v>
      </c>
      <c r="AQ1063" s="83"/>
      <c r="AR1063" s="99">
        <f>SUMIFS(通讯通路门店!$T:$T,通讯通路门店!$S:$S,$G1063)</f>
        <v>0</v>
      </c>
      <c r="AS1063" s="99">
        <f>SUMIFS(通讯通路门店!$U:$U,通讯通路门店!$S:$S,$G1063)</f>
        <v>0</v>
      </c>
      <c r="AT1063" s="99">
        <f>SUMIFS(通讯通路门店!$V:$V,通讯通路门店!$S:$S,$G1063)</f>
        <v>0</v>
      </c>
      <c r="AU1063" s="99">
        <f>SUMIFS(通讯通路门店!$W:$W,通讯通路门店!$S:$S,$G1063)</f>
        <v>0</v>
      </c>
      <c r="AV1063" s="99">
        <f>SUMIFS(通讯通路门店!$Z:$Z,通讯通路门店!$S:$S,$G1063)</f>
        <v>0</v>
      </c>
      <c r="AW1063" s="99">
        <f>SUMIFS(通讯通路门店!$AB:$AB,通讯通路门店!$S:$S,$G1063)</f>
        <v>0</v>
      </c>
      <c r="AX1063" s="99">
        <f>SUMIFS(通讯通路门店!$X:$X,通讯通路门店!$S:$S,$G1063)</f>
        <v>0</v>
      </c>
      <c r="AY1063" s="99">
        <f>SUMIFS(通讯通路门店!$Y:$Y,通讯通路门店!$S:$S,$G1063)</f>
        <v>0</v>
      </c>
      <c r="AZ1063" s="99">
        <f>SUMIFS(通讯通路门店!$AA:$AA,通讯通路门店!$S:$S,$G1063)</f>
        <v>0</v>
      </c>
      <c r="BA1063" s="99">
        <f t="shared" si="83"/>
        <v>0</v>
      </c>
      <c r="BB1063" s="99">
        <f t="shared" si="84"/>
        <v>0</v>
      </c>
      <c r="BC1063" s="99">
        <f>SUMIFS(通讯通路门店!$W:$W,通讯通路门店!$S:$S,$G1063,通讯通路门店!$J:$J,"荣耀体验店")+SUMIFS(通讯通路门店!$W:$W,通讯通路门店!$S:$S,$G1063,通讯通路门店!$J:$J,"荣耀授权专卖店")</f>
        <v>0</v>
      </c>
      <c r="BD1063" s="99">
        <f>SUMIFS(通讯通路门店!$Z:$Z,通讯通路门店!$S:$S,$G1063,通讯通路门店!$J:$J,"VIVO体验店")</f>
        <v>0</v>
      </c>
      <c r="BE1063" s="99">
        <f>SUMIFS(通讯通路门店!$AB:$AB,通讯通路门店!$S:$S,$G1063,通讯通路门店!$J:$J,"OPPO体验店")</f>
        <v>0</v>
      </c>
      <c r="BF1063" s="99">
        <f>SUMIFS(通讯通路门店!$X:$X,通讯通路门店!$S:$S,$G1063,通讯通路门店!$J:$J,"华为授权体验店")+SUMIFS(通讯通路门店!$AA:$AA,通讯通路门店!$S:$S,$G1063,通讯通路门店!$J:$J,"华为堡垒店")</f>
        <v>0</v>
      </c>
      <c r="BG1063" s="99">
        <f>SUMIFS(通讯通路门店!$Y:$Y,通讯通路门店!$S:$S,$G1063,通讯通路门店!$J:$J,"小米体验店")</f>
        <v>0</v>
      </c>
      <c r="BH1063" s="99">
        <f>SUMIFS(通讯通路门店!$AA:$AA,通讯通路门店!$S:$S,$G1063,通讯通路门店!$J:$J,"苹果体验店")</f>
        <v>0</v>
      </c>
      <c r="BI1063" s="99">
        <f>SUMIFS(通讯通路门店!$K:$K,通讯通路门店!$S:$S,$G1063,通讯通路门店!$J:$J,"其他品牌专卖店")</f>
        <v>0</v>
      </c>
      <c r="BJ1063" s="99">
        <f>SUMIFS(通讯通路门店!$AC:$AC,通讯通路门店!$S:$S,$G1063)</f>
        <v>0</v>
      </c>
      <c r="BK1063" s="99">
        <f>SUMIFS(通讯通路门店!$AD:$AD,通讯通路门店!$S:$S,$G1063)</f>
        <v>0</v>
      </c>
      <c r="BL1063" s="99">
        <f>SUMIFS(通讯通路门店!$AE:$AE,通讯通路门店!$S:$S,$G1063)</f>
        <v>0</v>
      </c>
      <c r="BM1063" s="99">
        <f>SUMIFS(通讯通路门店!$AF:$AF,通讯通路门店!$S:$S,$G1063)</f>
        <v>0</v>
      </c>
      <c r="BN1063" s="99">
        <f>SUMIFS(通讯通路门店!$AG:$AG,通讯通路门店!$S:$S,$G1063)</f>
        <v>0</v>
      </c>
      <c r="BO1063" s="99">
        <f>SUMIFS(通讯通路门店!$AH:$AH,通讯通路门店!$S:$S,$G1063)</f>
        <v>0</v>
      </c>
      <c r="BP1063" s="99">
        <f>SUMIFS(通讯通路门店!$AI:$AI,通讯通路门店!$S:$S,$G1063)</f>
        <v>0</v>
      </c>
      <c r="BQ1063" s="83"/>
    </row>
    <row r="1064" spans="1:69">
      <c r="A1064" s="99" t="str">
        <f>IFERROR(_xlfn.XLOOKUP($G1064,通讯通路门店!$S$4:$S$993931,通讯通路门店!$A$4:$A$993931,0,0),"")</f>
        <v>海南省</v>
      </c>
      <c r="B1064" s="99" t="str">
        <f>IFERROR(_xlfn.XLOOKUP($G1064,通讯通路门店!$S$4:$S$993931,通讯通路门店!$B$4:$B$993931,0,0),"")</f>
        <v>东方市</v>
      </c>
      <c r="C1064" s="99" t="str">
        <f>IFERROR(_xlfn.XLOOKUP($G1064,通讯通路门店!$S$4:$S$993931,通讯通路门店!$C$4:$C$993931,0,0),"")</f>
        <v>东方市</v>
      </c>
      <c r="D1064" s="99" t="str">
        <f>IFERROR(_xlfn.XLOOKUP($G1064,通讯通路门店!$S$4:$S$993931,通讯通路门店!$D$4:$D$993931,0,0),"")</f>
        <v>八所镇</v>
      </c>
      <c r="E1064" s="83"/>
      <c r="F1064" s="83"/>
      <c r="G1064" s="101"/>
      <c r="H1064" s="102">
        <f>IFERROR(_xlfn.XLOOKUP($G1064,通讯通路门店!$S$4:$S$993931,通讯通路门店!$R$4:$R$993931,0,0),"")</f>
        <v>0</v>
      </c>
      <c r="I1064" s="83"/>
      <c r="J1064" s="83"/>
      <c r="K1064" s="83"/>
      <c r="L1064" s="83"/>
      <c r="M1064" s="83"/>
      <c r="N1064" s="83"/>
      <c r="O1064" s="83"/>
      <c r="P1064" s="83"/>
      <c r="Q1064" s="83"/>
      <c r="R1064" s="83"/>
      <c r="S1064" s="83"/>
      <c r="T1064" s="83"/>
      <c r="U1064" s="99">
        <f>COUNTIF(通讯通路门店!$S:$S,$G1064)</f>
        <v>0</v>
      </c>
      <c r="V1064" s="99">
        <f>COUNTIFS(通讯通路门店!$S:$S,$G1064,通讯通路门店!$J:$J,"综合卖场")</f>
        <v>0</v>
      </c>
      <c r="W1064" s="99">
        <f>SUMIFS(通讯通路门店!$AJ:$AJ,通讯通路门店!$S:$S,通讯客户沙盘!$G1064)</f>
        <v>0</v>
      </c>
      <c r="X1064" s="99">
        <f t="shared" si="80"/>
        <v>0</v>
      </c>
      <c r="Y1064" s="99">
        <f>COUNTIFS(通讯通路门店!$S:$S,$G1064,通讯通路门店!$J:$J,"荣耀体验店")+COUNTIFS(通讯通路门店!$S:$S,$G1064,通讯通路门店!$J:$J,"荣耀授权专卖店")</f>
        <v>0</v>
      </c>
      <c r="Z1064" s="99">
        <f>COUNTIFS(通讯通路门店!$S:$S,$G1064,通讯通路门店!$J:$J,"VIVO体验店")</f>
        <v>0</v>
      </c>
      <c r="AA1064" s="99">
        <f>COUNTIFS(通讯通路门店!$S:$S,$G1064,通讯通路门店!$J:$J,"OPPO体验店")</f>
        <v>0</v>
      </c>
      <c r="AB1064" s="99">
        <f>COUNTIFS(通讯通路门店!$S:$S,$G1064,通讯通路门店!$J:$J,"华为授权体验店")+COUNTIFS(通讯通路门店!$S:$S,$G1064,通讯通路门店!$J:$J,"华为堡垒店")</f>
        <v>0</v>
      </c>
      <c r="AC1064" s="99">
        <f>COUNTIFS(通讯通路门店!$S:$S,$G1064,通讯通路门店!$J:$J,"小米体验店")</f>
        <v>0</v>
      </c>
      <c r="AD1064" s="99">
        <f>COUNTIFS(通讯通路门店!$S:$S,$G1064,通讯通路门店!$J:$J,"苹果体验店")</f>
        <v>0</v>
      </c>
      <c r="AE1064" s="99">
        <f>COUNTIFS(通讯通路门店!$S:$S,$G1064,通讯通路门店!$J:$J,"其他品牌专卖店")</f>
        <v>0</v>
      </c>
      <c r="AF1064" s="99">
        <f>SUMIFS(通讯通路门店!$BI:$BI,通讯通路门店!$S:$S,$G1064)</f>
        <v>0</v>
      </c>
      <c r="AG1064" s="99">
        <f>SUMIFS(通讯通路门店!$BH:$BH,通讯通路门店!$S:$S,$G1064)</f>
        <v>0</v>
      </c>
      <c r="AH1064" s="99">
        <f t="shared" si="81"/>
        <v>0</v>
      </c>
      <c r="AI1064" s="99">
        <f>SUMIFS(通讯通路门店!$BB:$BB,通讯通路门店!$S:$S,$G1064)</f>
        <v>0</v>
      </c>
      <c r="AJ1064" s="99">
        <f>SUMIFS(通讯通路门店!$BE:$BE,通讯通路门店!$S:$S,$G1064)</f>
        <v>0</v>
      </c>
      <c r="AK1064" s="99">
        <f>SUMIFS(通讯通路门店!$BG:$BG,通讯通路门店!$S:$S,$G1064)</f>
        <v>0</v>
      </c>
      <c r="AL1064" s="99">
        <f>SUMIFS(通讯通路门店!$BC:$BC,通讯通路门店!$S:$S,$G1064)</f>
        <v>0</v>
      </c>
      <c r="AM1064" s="99">
        <f>SUMIFS(通讯通路门店!$BD:$BD,通讯通路门店!$S:$S,$G1064)</f>
        <v>0</v>
      </c>
      <c r="AN1064" s="99">
        <f>SUMIFS(通讯通路门店!$BF:$BF,通讯通路门店!$S:$S,$G1064)</f>
        <v>0</v>
      </c>
      <c r="AO1064" s="99">
        <f t="shared" si="82"/>
        <v>0</v>
      </c>
      <c r="AP1064" s="99">
        <f>SUMIFS(通讯通路门店!$K:$K,通讯通路门店!$S:$S,$G1064)</f>
        <v>0</v>
      </c>
      <c r="AQ1064" s="83"/>
      <c r="AR1064" s="99">
        <f>SUMIFS(通讯通路门店!$T:$T,通讯通路门店!$S:$S,$G1064)</f>
        <v>0</v>
      </c>
      <c r="AS1064" s="99">
        <f>SUMIFS(通讯通路门店!$U:$U,通讯通路门店!$S:$S,$G1064)</f>
        <v>0</v>
      </c>
      <c r="AT1064" s="99">
        <f>SUMIFS(通讯通路门店!$V:$V,通讯通路门店!$S:$S,$G1064)</f>
        <v>0</v>
      </c>
      <c r="AU1064" s="99">
        <f>SUMIFS(通讯通路门店!$W:$W,通讯通路门店!$S:$S,$G1064)</f>
        <v>0</v>
      </c>
      <c r="AV1064" s="99">
        <f>SUMIFS(通讯通路门店!$Z:$Z,通讯通路门店!$S:$S,$G1064)</f>
        <v>0</v>
      </c>
      <c r="AW1064" s="99">
        <f>SUMIFS(通讯通路门店!$AB:$AB,通讯通路门店!$S:$S,$G1064)</f>
        <v>0</v>
      </c>
      <c r="AX1064" s="99">
        <f>SUMIFS(通讯通路门店!$X:$X,通讯通路门店!$S:$S,$G1064)</f>
        <v>0</v>
      </c>
      <c r="AY1064" s="99">
        <f>SUMIFS(通讯通路门店!$Y:$Y,通讯通路门店!$S:$S,$G1064)</f>
        <v>0</v>
      </c>
      <c r="AZ1064" s="99">
        <f>SUMIFS(通讯通路门店!$AA:$AA,通讯通路门店!$S:$S,$G1064)</f>
        <v>0</v>
      </c>
      <c r="BA1064" s="99">
        <f t="shared" si="83"/>
        <v>0</v>
      </c>
      <c r="BB1064" s="99">
        <f t="shared" si="84"/>
        <v>0</v>
      </c>
      <c r="BC1064" s="99">
        <f>SUMIFS(通讯通路门店!$W:$W,通讯通路门店!$S:$S,$G1064,通讯通路门店!$J:$J,"荣耀体验店")+SUMIFS(通讯通路门店!$W:$W,通讯通路门店!$S:$S,$G1064,通讯通路门店!$J:$J,"荣耀授权专卖店")</f>
        <v>0</v>
      </c>
      <c r="BD1064" s="99">
        <f>SUMIFS(通讯通路门店!$Z:$Z,通讯通路门店!$S:$S,$G1064,通讯通路门店!$J:$J,"VIVO体验店")</f>
        <v>0</v>
      </c>
      <c r="BE1064" s="99">
        <f>SUMIFS(通讯通路门店!$AB:$AB,通讯通路门店!$S:$S,$G1064,通讯通路门店!$J:$J,"OPPO体验店")</f>
        <v>0</v>
      </c>
      <c r="BF1064" s="99">
        <f>SUMIFS(通讯通路门店!$X:$X,通讯通路门店!$S:$S,$G1064,通讯通路门店!$J:$J,"华为授权体验店")+SUMIFS(通讯通路门店!$AA:$AA,通讯通路门店!$S:$S,$G1064,通讯通路门店!$J:$J,"华为堡垒店")</f>
        <v>0</v>
      </c>
      <c r="BG1064" s="99">
        <f>SUMIFS(通讯通路门店!$Y:$Y,通讯通路门店!$S:$S,$G1064,通讯通路门店!$J:$J,"小米体验店")</f>
        <v>0</v>
      </c>
      <c r="BH1064" s="99">
        <f>SUMIFS(通讯通路门店!$AA:$AA,通讯通路门店!$S:$S,$G1064,通讯通路门店!$J:$J,"苹果体验店")</f>
        <v>0</v>
      </c>
      <c r="BI1064" s="99">
        <f>SUMIFS(通讯通路门店!$K:$K,通讯通路门店!$S:$S,$G1064,通讯通路门店!$J:$J,"其他品牌专卖店")</f>
        <v>0</v>
      </c>
      <c r="BJ1064" s="99">
        <f>SUMIFS(通讯通路门店!$AC:$AC,通讯通路门店!$S:$S,$G1064)</f>
        <v>0</v>
      </c>
      <c r="BK1064" s="99">
        <f>SUMIFS(通讯通路门店!$AD:$AD,通讯通路门店!$S:$S,$G1064)</f>
        <v>0</v>
      </c>
      <c r="BL1064" s="99">
        <f>SUMIFS(通讯通路门店!$AE:$AE,通讯通路门店!$S:$S,$G1064)</f>
        <v>0</v>
      </c>
      <c r="BM1064" s="99">
        <f>SUMIFS(通讯通路门店!$AF:$AF,通讯通路门店!$S:$S,$G1064)</f>
        <v>0</v>
      </c>
      <c r="BN1064" s="99">
        <f>SUMIFS(通讯通路门店!$AG:$AG,通讯通路门店!$S:$S,$G1064)</f>
        <v>0</v>
      </c>
      <c r="BO1064" s="99">
        <f>SUMIFS(通讯通路门店!$AH:$AH,通讯通路门店!$S:$S,$G1064)</f>
        <v>0</v>
      </c>
      <c r="BP1064" s="99">
        <f>SUMIFS(通讯通路门店!$AI:$AI,通讯通路门店!$S:$S,$G1064)</f>
        <v>0</v>
      </c>
      <c r="BQ1064" s="83"/>
    </row>
    <row r="1065" spans="1:69">
      <c r="A1065" s="99" t="str">
        <f>IFERROR(_xlfn.XLOOKUP($G1065,通讯通路门店!$S$4:$S$993931,通讯通路门店!$A$4:$A$993931,0,0),"")</f>
        <v>海南省</v>
      </c>
      <c r="B1065" s="99" t="str">
        <f>IFERROR(_xlfn.XLOOKUP($G1065,通讯通路门店!$S$4:$S$993931,通讯通路门店!$B$4:$B$993931,0,0),"")</f>
        <v>东方市</v>
      </c>
      <c r="C1065" s="99" t="str">
        <f>IFERROR(_xlfn.XLOOKUP($G1065,通讯通路门店!$S$4:$S$993931,通讯通路门店!$C$4:$C$993931,0,0),"")</f>
        <v>东方市</v>
      </c>
      <c r="D1065" s="99" t="str">
        <f>IFERROR(_xlfn.XLOOKUP($G1065,通讯通路门店!$S$4:$S$993931,通讯通路门店!$D$4:$D$993931,0,0),"")</f>
        <v>八所镇</v>
      </c>
      <c r="E1065" s="83"/>
      <c r="F1065" s="83"/>
      <c r="G1065" s="101"/>
      <c r="H1065" s="102">
        <f>IFERROR(_xlfn.XLOOKUP($G1065,通讯通路门店!$S$4:$S$993931,通讯通路门店!$R$4:$R$993931,0,0),"")</f>
        <v>0</v>
      </c>
      <c r="I1065" s="83"/>
      <c r="J1065" s="83"/>
      <c r="K1065" s="83"/>
      <c r="L1065" s="83"/>
      <c r="M1065" s="83"/>
      <c r="N1065" s="83"/>
      <c r="O1065" s="83"/>
      <c r="P1065" s="83"/>
      <c r="Q1065" s="83"/>
      <c r="R1065" s="83"/>
      <c r="S1065" s="83"/>
      <c r="T1065" s="83"/>
      <c r="U1065" s="99">
        <f>COUNTIF(通讯通路门店!$S:$S,$G1065)</f>
        <v>0</v>
      </c>
      <c r="V1065" s="99">
        <f>COUNTIFS(通讯通路门店!$S:$S,$G1065,通讯通路门店!$J:$J,"综合卖场")</f>
        <v>0</v>
      </c>
      <c r="W1065" s="99">
        <f>SUMIFS(通讯通路门店!$AJ:$AJ,通讯通路门店!$S:$S,通讯客户沙盘!$G1065)</f>
        <v>0</v>
      </c>
      <c r="X1065" s="99">
        <f t="shared" si="80"/>
        <v>0</v>
      </c>
      <c r="Y1065" s="99">
        <f>COUNTIFS(通讯通路门店!$S:$S,$G1065,通讯通路门店!$J:$J,"荣耀体验店")+COUNTIFS(通讯通路门店!$S:$S,$G1065,通讯通路门店!$J:$J,"荣耀授权专卖店")</f>
        <v>0</v>
      </c>
      <c r="Z1065" s="99">
        <f>COUNTIFS(通讯通路门店!$S:$S,$G1065,通讯通路门店!$J:$J,"VIVO体验店")</f>
        <v>0</v>
      </c>
      <c r="AA1065" s="99">
        <f>COUNTIFS(通讯通路门店!$S:$S,$G1065,通讯通路门店!$J:$J,"OPPO体验店")</f>
        <v>0</v>
      </c>
      <c r="AB1065" s="99">
        <f>COUNTIFS(通讯通路门店!$S:$S,$G1065,通讯通路门店!$J:$J,"华为授权体验店")+COUNTIFS(通讯通路门店!$S:$S,$G1065,通讯通路门店!$J:$J,"华为堡垒店")</f>
        <v>0</v>
      </c>
      <c r="AC1065" s="99">
        <f>COUNTIFS(通讯通路门店!$S:$S,$G1065,通讯通路门店!$J:$J,"小米体验店")</f>
        <v>0</v>
      </c>
      <c r="AD1065" s="99">
        <f>COUNTIFS(通讯通路门店!$S:$S,$G1065,通讯通路门店!$J:$J,"苹果体验店")</f>
        <v>0</v>
      </c>
      <c r="AE1065" s="99">
        <f>COUNTIFS(通讯通路门店!$S:$S,$G1065,通讯通路门店!$J:$J,"其他品牌专卖店")</f>
        <v>0</v>
      </c>
      <c r="AF1065" s="99">
        <f>SUMIFS(通讯通路门店!$BI:$BI,通讯通路门店!$S:$S,$G1065)</f>
        <v>0</v>
      </c>
      <c r="AG1065" s="99">
        <f>SUMIFS(通讯通路门店!$BH:$BH,通讯通路门店!$S:$S,$G1065)</f>
        <v>0</v>
      </c>
      <c r="AH1065" s="99">
        <f t="shared" si="81"/>
        <v>0</v>
      </c>
      <c r="AI1065" s="99">
        <f>SUMIFS(通讯通路门店!$BB:$BB,通讯通路门店!$S:$S,$G1065)</f>
        <v>0</v>
      </c>
      <c r="AJ1065" s="99">
        <f>SUMIFS(通讯通路门店!$BE:$BE,通讯通路门店!$S:$S,$G1065)</f>
        <v>0</v>
      </c>
      <c r="AK1065" s="99">
        <f>SUMIFS(通讯通路门店!$BG:$BG,通讯通路门店!$S:$S,$G1065)</f>
        <v>0</v>
      </c>
      <c r="AL1065" s="99">
        <f>SUMIFS(通讯通路门店!$BC:$BC,通讯通路门店!$S:$S,$G1065)</f>
        <v>0</v>
      </c>
      <c r="AM1065" s="99">
        <f>SUMIFS(通讯通路门店!$BD:$BD,通讯通路门店!$S:$S,$G1065)</f>
        <v>0</v>
      </c>
      <c r="AN1065" s="99">
        <f>SUMIFS(通讯通路门店!$BF:$BF,通讯通路门店!$S:$S,$G1065)</f>
        <v>0</v>
      </c>
      <c r="AO1065" s="99">
        <f t="shared" si="82"/>
        <v>0</v>
      </c>
      <c r="AP1065" s="99">
        <f>SUMIFS(通讯通路门店!$K:$K,通讯通路门店!$S:$S,$G1065)</f>
        <v>0</v>
      </c>
      <c r="AQ1065" s="83"/>
      <c r="AR1065" s="99">
        <f>SUMIFS(通讯通路门店!$T:$T,通讯通路门店!$S:$S,$G1065)</f>
        <v>0</v>
      </c>
      <c r="AS1065" s="99">
        <f>SUMIFS(通讯通路门店!$U:$U,通讯通路门店!$S:$S,$G1065)</f>
        <v>0</v>
      </c>
      <c r="AT1065" s="99">
        <f>SUMIFS(通讯通路门店!$V:$V,通讯通路门店!$S:$S,$G1065)</f>
        <v>0</v>
      </c>
      <c r="AU1065" s="99">
        <f>SUMIFS(通讯通路门店!$W:$W,通讯通路门店!$S:$S,$G1065)</f>
        <v>0</v>
      </c>
      <c r="AV1065" s="99">
        <f>SUMIFS(通讯通路门店!$Z:$Z,通讯通路门店!$S:$S,$G1065)</f>
        <v>0</v>
      </c>
      <c r="AW1065" s="99">
        <f>SUMIFS(通讯通路门店!$AB:$AB,通讯通路门店!$S:$S,$G1065)</f>
        <v>0</v>
      </c>
      <c r="AX1065" s="99">
        <f>SUMIFS(通讯通路门店!$X:$X,通讯通路门店!$S:$S,$G1065)</f>
        <v>0</v>
      </c>
      <c r="AY1065" s="99">
        <f>SUMIFS(通讯通路门店!$Y:$Y,通讯通路门店!$S:$S,$G1065)</f>
        <v>0</v>
      </c>
      <c r="AZ1065" s="99">
        <f>SUMIFS(通讯通路门店!$AA:$AA,通讯通路门店!$S:$S,$G1065)</f>
        <v>0</v>
      </c>
      <c r="BA1065" s="99">
        <f t="shared" si="83"/>
        <v>0</v>
      </c>
      <c r="BB1065" s="99">
        <f t="shared" si="84"/>
        <v>0</v>
      </c>
      <c r="BC1065" s="99">
        <f>SUMIFS(通讯通路门店!$W:$W,通讯通路门店!$S:$S,$G1065,通讯通路门店!$J:$J,"荣耀体验店")+SUMIFS(通讯通路门店!$W:$W,通讯通路门店!$S:$S,$G1065,通讯通路门店!$J:$J,"荣耀授权专卖店")</f>
        <v>0</v>
      </c>
      <c r="BD1065" s="99">
        <f>SUMIFS(通讯通路门店!$Z:$Z,通讯通路门店!$S:$S,$G1065,通讯通路门店!$J:$J,"VIVO体验店")</f>
        <v>0</v>
      </c>
      <c r="BE1065" s="99">
        <f>SUMIFS(通讯通路门店!$AB:$AB,通讯通路门店!$S:$S,$G1065,通讯通路门店!$J:$J,"OPPO体验店")</f>
        <v>0</v>
      </c>
      <c r="BF1065" s="99">
        <f>SUMIFS(通讯通路门店!$X:$X,通讯通路门店!$S:$S,$G1065,通讯通路门店!$J:$J,"华为授权体验店")+SUMIFS(通讯通路门店!$AA:$AA,通讯通路门店!$S:$S,$G1065,通讯通路门店!$J:$J,"华为堡垒店")</f>
        <v>0</v>
      </c>
      <c r="BG1065" s="99">
        <f>SUMIFS(通讯通路门店!$Y:$Y,通讯通路门店!$S:$S,$G1065,通讯通路门店!$J:$J,"小米体验店")</f>
        <v>0</v>
      </c>
      <c r="BH1065" s="99">
        <f>SUMIFS(通讯通路门店!$AA:$AA,通讯通路门店!$S:$S,$G1065,通讯通路门店!$J:$J,"苹果体验店")</f>
        <v>0</v>
      </c>
      <c r="BI1065" s="99">
        <f>SUMIFS(通讯通路门店!$K:$K,通讯通路门店!$S:$S,$G1065,通讯通路门店!$J:$J,"其他品牌专卖店")</f>
        <v>0</v>
      </c>
      <c r="BJ1065" s="99">
        <f>SUMIFS(通讯通路门店!$AC:$AC,通讯通路门店!$S:$S,$G1065)</f>
        <v>0</v>
      </c>
      <c r="BK1065" s="99">
        <f>SUMIFS(通讯通路门店!$AD:$AD,通讯通路门店!$S:$S,$G1065)</f>
        <v>0</v>
      </c>
      <c r="BL1065" s="99">
        <f>SUMIFS(通讯通路门店!$AE:$AE,通讯通路门店!$S:$S,$G1065)</f>
        <v>0</v>
      </c>
      <c r="BM1065" s="99">
        <f>SUMIFS(通讯通路门店!$AF:$AF,通讯通路门店!$S:$S,$G1065)</f>
        <v>0</v>
      </c>
      <c r="BN1065" s="99">
        <f>SUMIFS(通讯通路门店!$AG:$AG,通讯通路门店!$S:$S,$G1065)</f>
        <v>0</v>
      </c>
      <c r="BO1065" s="99">
        <f>SUMIFS(通讯通路门店!$AH:$AH,通讯通路门店!$S:$S,$G1065)</f>
        <v>0</v>
      </c>
      <c r="BP1065" s="99">
        <f>SUMIFS(通讯通路门店!$AI:$AI,通讯通路门店!$S:$S,$G1065)</f>
        <v>0</v>
      </c>
      <c r="BQ1065" s="83"/>
    </row>
    <row r="1066" spans="1:69">
      <c r="A1066" s="99" t="str">
        <f>IFERROR(_xlfn.XLOOKUP($G1066,通讯通路门店!$S$4:$S$993931,通讯通路门店!$A$4:$A$993931,0,0),"")</f>
        <v>海南省</v>
      </c>
      <c r="B1066" s="99" t="str">
        <f>IFERROR(_xlfn.XLOOKUP($G1066,通讯通路门店!$S$4:$S$993931,通讯通路门店!$B$4:$B$993931,0,0),"")</f>
        <v>东方市</v>
      </c>
      <c r="C1066" s="99" t="str">
        <f>IFERROR(_xlfn.XLOOKUP($G1066,通讯通路门店!$S$4:$S$993931,通讯通路门店!$C$4:$C$993931,0,0),"")</f>
        <v>东方市</v>
      </c>
      <c r="D1066" s="99" t="str">
        <f>IFERROR(_xlfn.XLOOKUP($G1066,通讯通路门店!$S$4:$S$993931,通讯通路门店!$D$4:$D$993931,0,0),"")</f>
        <v>八所镇</v>
      </c>
      <c r="E1066" s="83"/>
      <c r="F1066" s="83"/>
      <c r="G1066" s="101"/>
      <c r="H1066" s="102">
        <f>IFERROR(_xlfn.XLOOKUP($G1066,通讯通路门店!$S$4:$S$993931,通讯通路门店!$R$4:$R$993931,0,0),"")</f>
        <v>0</v>
      </c>
      <c r="I1066" s="83"/>
      <c r="J1066" s="83"/>
      <c r="K1066" s="83"/>
      <c r="L1066" s="83"/>
      <c r="M1066" s="83"/>
      <c r="N1066" s="83"/>
      <c r="O1066" s="83"/>
      <c r="P1066" s="83"/>
      <c r="Q1066" s="83"/>
      <c r="R1066" s="83"/>
      <c r="S1066" s="83"/>
      <c r="T1066" s="83"/>
      <c r="U1066" s="99">
        <f>COUNTIF(通讯通路门店!$S:$S,$G1066)</f>
        <v>0</v>
      </c>
      <c r="V1066" s="99">
        <f>COUNTIFS(通讯通路门店!$S:$S,$G1066,通讯通路门店!$J:$J,"综合卖场")</f>
        <v>0</v>
      </c>
      <c r="W1066" s="99">
        <f>SUMIFS(通讯通路门店!$AJ:$AJ,通讯通路门店!$S:$S,通讯客户沙盘!$G1066)</f>
        <v>0</v>
      </c>
      <c r="X1066" s="99">
        <f t="shared" si="80"/>
        <v>0</v>
      </c>
      <c r="Y1066" s="99">
        <f>COUNTIFS(通讯通路门店!$S:$S,$G1066,通讯通路门店!$J:$J,"荣耀体验店")+COUNTIFS(通讯通路门店!$S:$S,$G1066,通讯通路门店!$J:$J,"荣耀授权专卖店")</f>
        <v>0</v>
      </c>
      <c r="Z1066" s="99">
        <f>COUNTIFS(通讯通路门店!$S:$S,$G1066,通讯通路门店!$J:$J,"VIVO体验店")</f>
        <v>0</v>
      </c>
      <c r="AA1066" s="99">
        <f>COUNTIFS(通讯通路门店!$S:$S,$G1066,通讯通路门店!$J:$J,"OPPO体验店")</f>
        <v>0</v>
      </c>
      <c r="AB1066" s="99">
        <f>COUNTIFS(通讯通路门店!$S:$S,$G1066,通讯通路门店!$J:$J,"华为授权体验店")+COUNTIFS(通讯通路门店!$S:$S,$G1066,通讯通路门店!$J:$J,"华为堡垒店")</f>
        <v>0</v>
      </c>
      <c r="AC1066" s="99">
        <f>COUNTIFS(通讯通路门店!$S:$S,$G1066,通讯通路门店!$J:$J,"小米体验店")</f>
        <v>0</v>
      </c>
      <c r="AD1066" s="99">
        <f>COUNTIFS(通讯通路门店!$S:$S,$G1066,通讯通路门店!$J:$J,"苹果体验店")</f>
        <v>0</v>
      </c>
      <c r="AE1066" s="99">
        <f>COUNTIFS(通讯通路门店!$S:$S,$G1066,通讯通路门店!$J:$J,"其他品牌专卖店")</f>
        <v>0</v>
      </c>
      <c r="AF1066" s="99">
        <f>SUMIFS(通讯通路门店!$BI:$BI,通讯通路门店!$S:$S,$G1066)</f>
        <v>0</v>
      </c>
      <c r="AG1066" s="99">
        <f>SUMIFS(通讯通路门店!$BH:$BH,通讯通路门店!$S:$S,$G1066)</f>
        <v>0</v>
      </c>
      <c r="AH1066" s="99">
        <f t="shared" si="81"/>
        <v>0</v>
      </c>
      <c r="AI1066" s="99">
        <f>SUMIFS(通讯通路门店!$BB:$BB,通讯通路门店!$S:$S,$G1066)</f>
        <v>0</v>
      </c>
      <c r="AJ1066" s="99">
        <f>SUMIFS(通讯通路门店!$BE:$BE,通讯通路门店!$S:$S,$G1066)</f>
        <v>0</v>
      </c>
      <c r="AK1066" s="99">
        <f>SUMIFS(通讯通路门店!$BG:$BG,通讯通路门店!$S:$S,$G1066)</f>
        <v>0</v>
      </c>
      <c r="AL1066" s="99">
        <f>SUMIFS(通讯通路门店!$BC:$BC,通讯通路门店!$S:$S,$G1066)</f>
        <v>0</v>
      </c>
      <c r="AM1066" s="99">
        <f>SUMIFS(通讯通路门店!$BD:$BD,通讯通路门店!$S:$S,$G1066)</f>
        <v>0</v>
      </c>
      <c r="AN1066" s="99">
        <f>SUMIFS(通讯通路门店!$BF:$BF,通讯通路门店!$S:$S,$G1066)</f>
        <v>0</v>
      </c>
      <c r="AO1066" s="99">
        <f t="shared" si="82"/>
        <v>0</v>
      </c>
      <c r="AP1066" s="99">
        <f>SUMIFS(通讯通路门店!$K:$K,通讯通路门店!$S:$S,$G1066)</f>
        <v>0</v>
      </c>
      <c r="AQ1066" s="83"/>
      <c r="AR1066" s="99">
        <f>SUMIFS(通讯通路门店!$T:$T,通讯通路门店!$S:$S,$G1066)</f>
        <v>0</v>
      </c>
      <c r="AS1066" s="99">
        <f>SUMIFS(通讯通路门店!$U:$U,通讯通路门店!$S:$S,$G1066)</f>
        <v>0</v>
      </c>
      <c r="AT1066" s="99">
        <f>SUMIFS(通讯通路门店!$V:$V,通讯通路门店!$S:$S,$G1066)</f>
        <v>0</v>
      </c>
      <c r="AU1066" s="99">
        <f>SUMIFS(通讯通路门店!$W:$W,通讯通路门店!$S:$S,$G1066)</f>
        <v>0</v>
      </c>
      <c r="AV1066" s="99">
        <f>SUMIFS(通讯通路门店!$Z:$Z,通讯通路门店!$S:$S,$G1066)</f>
        <v>0</v>
      </c>
      <c r="AW1066" s="99">
        <f>SUMIFS(通讯通路门店!$AB:$AB,通讯通路门店!$S:$S,$G1066)</f>
        <v>0</v>
      </c>
      <c r="AX1066" s="99">
        <f>SUMIFS(通讯通路门店!$X:$X,通讯通路门店!$S:$S,$G1066)</f>
        <v>0</v>
      </c>
      <c r="AY1066" s="99">
        <f>SUMIFS(通讯通路门店!$Y:$Y,通讯通路门店!$S:$S,$G1066)</f>
        <v>0</v>
      </c>
      <c r="AZ1066" s="99">
        <f>SUMIFS(通讯通路门店!$AA:$AA,通讯通路门店!$S:$S,$G1066)</f>
        <v>0</v>
      </c>
      <c r="BA1066" s="99">
        <f t="shared" si="83"/>
        <v>0</v>
      </c>
      <c r="BB1066" s="99">
        <f t="shared" si="84"/>
        <v>0</v>
      </c>
      <c r="BC1066" s="99">
        <f>SUMIFS(通讯通路门店!$W:$W,通讯通路门店!$S:$S,$G1066,通讯通路门店!$J:$J,"荣耀体验店")+SUMIFS(通讯通路门店!$W:$W,通讯通路门店!$S:$S,$G1066,通讯通路门店!$J:$J,"荣耀授权专卖店")</f>
        <v>0</v>
      </c>
      <c r="BD1066" s="99">
        <f>SUMIFS(通讯通路门店!$Z:$Z,通讯通路门店!$S:$S,$G1066,通讯通路门店!$J:$J,"VIVO体验店")</f>
        <v>0</v>
      </c>
      <c r="BE1066" s="99">
        <f>SUMIFS(通讯通路门店!$AB:$AB,通讯通路门店!$S:$S,$G1066,通讯通路门店!$J:$J,"OPPO体验店")</f>
        <v>0</v>
      </c>
      <c r="BF1066" s="99">
        <f>SUMIFS(通讯通路门店!$X:$X,通讯通路门店!$S:$S,$G1066,通讯通路门店!$J:$J,"华为授权体验店")+SUMIFS(通讯通路门店!$AA:$AA,通讯通路门店!$S:$S,$G1066,通讯通路门店!$J:$J,"华为堡垒店")</f>
        <v>0</v>
      </c>
      <c r="BG1066" s="99">
        <f>SUMIFS(通讯通路门店!$Y:$Y,通讯通路门店!$S:$S,$G1066,通讯通路门店!$J:$J,"小米体验店")</f>
        <v>0</v>
      </c>
      <c r="BH1066" s="99">
        <f>SUMIFS(通讯通路门店!$AA:$AA,通讯通路门店!$S:$S,$G1066,通讯通路门店!$J:$J,"苹果体验店")</f>
        <v>0</v>
      </c>
      <c r="BI1066" s="99">
        <f>SUMIFS(通讯通路门店!$K:$K,通讯通路门店!$S:$S,$G1066,通讯通路门店!$J:$J,"其他品牌专卖店")</f>
        <v>0</v>
      </c>
      <c r="BJ1066" s="99">
        <f>SUMIFS(通讯通路门店!$AC:$AC,通讯通路门店!$S:$S,$G1066)</f>
        <v>0</v>
      </c>
      <c r="BK1066" s="99">
        <f>SUMIFS(通讯通路门店!$AD:$AD,通讯通路门店!$S:$S,$G1066)</f>
        <v>0</v>
      </c>
      <c r="BL1066" s="99">
        <f>SUMIFS(通讯通路门店!$AE:$AE,通讯通路门店!$S:$S,$G1066)</f>
        <v>0</v>
      </c>
      <c r="BM1066" s="99">
        <f>SUMIFS(通讯通路门店!$AF:$AF,通讯通路门店!$S:$S,$G1066)</f>
        <v>0</v>
      </c>
      <c r="BN1066" s="99">
        <f>SUMIFS(通讯通路门店!$AG:$AG,通讯通路门店!$S:$S,$G1066)</f>
        <v>0</v>
      </c>
      <c r="BO1066" s="99">
        <f>SUMIFS(通讯通路门店!$AH:$AH,通讯通路门店!$S:$S,$G1066)</f>
        <v>0</v>
      </c>
      <c r="BP1066" s="99">
        <f>SUMIFS(通讯通路门店!$AI:$AI,通讯通路门店!$S:$S,$G1066)</f>
        <v>0</v>
      </c>
      <c r="BQ1066" s="83"/>
    </row>
    <row r="1067" spans="1:69">
      <c r="A1067" s="99" t="str">
        <f>IFERROR(_xlfn.XLOOKUP($G1067,通讯通路门店!$S$4:$S$993931,通讯通路门店!$A$4:$A$993931,0,0),"")</f>
        <v>海南省</v>
      </c>
      <c r="B1067" s="99" t="str">
        <f>IFERROR(_xlfn.XLOOKUP($G1067,通讯通路门店!$S$4:$S$993931,通讯通路门店!$B$4:$B$993931,0,0),"")</f>
        <v>东方市</v>
      </c>
      <c r="C1067" s="99" t="str">
        <f>IFERROR(_xlfn.XLOOKUP($G1067,通讯通路门店!$S$4:$S$993931,通讯通路门店!$C$4:$C$993931,0,0),"")</f>
        <v>东方市</v>
      </c>
      <c r="D1067" s="99" t="str">
        <f>IFERROR(_xlfn.XLOOKUP($G1067,通讯通路门店!$S$4:$S$993931,通讯通路门店!$D$4:$D$993931,0,0),"")</f>
        <v>八所镇</v>
      </c>
      <c r="E1067" s="83"/>
      <c r="F1067" s="83"/>
      <c r="G1067" s="101"/>
      <c r="H1067" s="102">
        <f>IFERROR(_xlfn.XLOOKUP($G1067,通讯通路门店!$S$4:$S$993931,通讯通路门店!$R$4:$R$993931,0,0),"")</f>
        <v>0</v>
      </c>
      <c r="I1067" s="83"/>
      <c r="J1067" s="83"/>
      <c r="K1067" s="83"/>
      <c r="L1067" s="83"/>
      <c r="M1067" s="83"/>
      <c r="N1067" s="83"/>
      <c r="O1067" s="83"/>
      <c r="P1067" s="83"/>
      <c r="Q1067" s="83"/>
      <c r="R1067" s="83"/>
      <c r="S1067" s="83"/>
      <c r="T1067" s="83"/>
      <c r="U1067" s="99">
        <f>COUNTIF(通讯通路门店!$S:$S,$G1067)</f>
        <v>0</v>
      </c>
      <c r="V1067" s="99">
        <f>COUNTIFS(通讯通路门店!$S:$S,$G1067,通讯通路门店!$J:$J,"综合卖场")</f>
        <v>0</v>
      </c>
      <c r="W1067" s="99">
        <f>SUMIFS(通讯通路门店!$AJ:$AJ,通讯通路门店!$S:$S,通讯客户沙盘!$G1067)</f>
        <v>0</v>
      </c>
      <c r="X1067" s="99">
        <f t="shared" si="80"/>
        <v>0</v>
      </c>
      <c r="Y1067" s="99">
        <f>COUNTIFS(通讯通路门店!$S:$S,$G1067,通讯通路门店!$J:$J,"荣耀体验店")+COUNTIFS(通讯通路门店!$S:$S,$G1067,通讯通路门店!$J:$J,"荣耀授权专卖店")</f>
        <v>0</v>
      </c>
      <c r="Z1067" s="99">
        <f>COUNTIFS(通讯通路门店!$S:$S,$G1067,通讯通路门店!$J:$J,"VIVO体验店")</f>
        <v>0</v>
      </c>
      <c r="AA1067" s="99">
        <f>COUNTIFS(通讯通路门店!$S:$S,$G1067,通讯通路门店!$J:$J,"OPPO体验店")</f>
        <v>0</v>
      </c>
      <c r="AB1067" s="99">
        <f>COUNTIFS(通讯通路门店!$S:$S,$G1067,通讯通路门店!$J:$J,"华为授权体验店")+COUNTIFS(通讯通路门店!$S:$S,$G1067,通讯通路门店!$J:$J,"华为堡垒店")</f>
        <v>0</v>
      </c>
      <c r="AC1067" s="99">
        <f>COUNTIFS(通讯通路门店!$S:$S,$G1067,通讯通路门店!$J:$J,"小米体验店")</f>
        <v>0</v>
      </c>
      <c r="AD1067" s="99">
        <f>COUNTIFS(通讯通路门店!$S:$S,$G1067,通讯通路门店!$J:$J,"苹果体验店")</f>
        <v>0</v>
      </c>
      <c r="AE1067" s="99">
        <f>COUNTIFS(通讯通路门店!$S:$S,$G1067,通讯通路门店!$J:$J,"其他品牌专卖店")</f>
        <v>0</v>
      </c>
      <c r="AF1067" s="99">
        <f>SUMIFS(通讯通路门店!$BI:$BI,通讯通路门店!$S:$S,$G1067)</f>
        <v>0</v>
      </c>
      <c r="AG1067" s="99">
        <f>SUMIFS(通讯通路门店!$BH:$BH,通讯通路门店!$S:$S,$G1067)</f>
        <v>0</v>
      </c>
      <c r="AH1067" s="99">
        <f t="shared" si="81"/>
        <v>0</v>
      </c>
      <c r="AI1067" s="99">
        <f>SUMIFS(通讯通路门店!$BB:$BB,通讯通路门店!$S:$S,$G1067)</f>
        <v>0</v>
      </c>
      <c r="AJ1067" s="99">
        <f>SUMIFS(通讯通路门店!$BE:$BE,通讯通路门店!$S:$S,$G1067)</f>
        <v>0</v>
      </c>
      <c r="AK1067" s="99">
        <f>SUMIFS(通讯通路门店!$BG:$BG,通讯通路门店!$S:$S,$G1067)</f>
        <v>0</v>
      </c>
      <c r="AL1067" s="99">
        <f>SUMIFS(通讯通路门店!$BC:$BC,通讯通路门店!$S:$S,$G1067)</f>
        <v>0</v>
      </c>
      <c r="AM1067" s="99">
        <f>SUMIFS(通讯通路门店!$BD:$BD,通讯通路门店!$S:$S,$G1067)</f>
        <v>0</v>
      </c>
      <c r="AN1067" s="99">
        <f>SUMIFS(通讯通路门店!$BF:$BF,通讯通路门店!$S:$S,$G1067)</f>
        <v>0</v>
      </c>
      <c r="AO1067" s="99">
        <f t="shared" si="82"/>
        <v>0</v>
      </c>
      <c r="AP1067" s="99">
        <f>SUMIFS(通讯通路门店!$K:$K,通讯通路门店!$S:$S,$G1067)</f>
        <v>0</v>
      </c>
      <c r="AQ1067" s="83"/>
      <c r="AR1067" s="99">
        <f>SUMIFS(通讯通路门店!$T:$T,通讯通路门店!$S:$S,$G1067)</f>
        <v>0</v>
      </c>
      <c r="AS1067" s="99">
        <f>SUMIFS(通讯通路门店!$U:$U,通讯通路门店!$S:$S,$G1067)</f>
        <v>0</v>
      </c>
      <c r="AT1067" s="99">
        <f>SUMIFS(通讯通路门店!$V:$V,通讯通路门店!$S:$S,$G1067)</f>
        <v>0</v>
      </c>
      <c r="AU1067" s="99">
        <f>SUMIFS(通讯通路门店!$W:$W,通讯通路门店!$S:$S,$G1067)</f>
        <v>0</v>
      </c>
      <c r="AV1067" s="99">
        <f>SUMIFS(通讯通路门店!$Z:$Z,通讯通路门店!$S:$S,$G1067)</f>
        <v>0</v>
      </c>
      <c r="AW1067" s="99">
        <f>SUMIFS(通讯通路门店!$AB:$AB,通讯通路门店!$S:$S,$G1067)</f>
        <v>0</v>
      </c>
      <c r="AX1067" s="99">
        <f>SUMIFS(通讯通路门店!$X:$X,通讯通路门店!$S:$S,$G1067)</f>
        <v>0</v>
      </c>
      <c r="AY1067" s="99">
        <f>SUMIFS(通讯通路门店!$Y:$Y,通讯通路门店!$S:$S,$G1067)</f>
        <v>0</v>
      </c>
      <c r="AZ1067" s="99">
        <f>SUMIFS(通讯通路门店!$AA:$AA,通讯通路门店!$S:$S,$G1067)</f>
        <v>0</v>
      </c>
      <c r="BA1067" s="99">
        <f t="shared" si="83"/>
        <v>0</v>
      </c>
      <c r="BB1067" s="99">
        <f t="shared" si="84"/>
        <v>0</v>
      </c>
      <c r="BC1067" s="99">
        <f>SUMIFS(通讯通路门店!$W:$W,通讯通路门店!$S:$S,$G1067,通讯通路门店!$J:$J,"荣耀体验店")+SUMIFS(通讯通路门店!$W:$W,通讯通路门店!$S:$S,$G1067,通讯通路门店!$J:$J,"荣耀授权专卖店")</f>
        <v>0</v>
      </c>
      <c r="BD1067" s="99">
        <f>SUMIFS(通讯通路门店!$Z:$Z,通讯通路门店!$S:$S,$G1067,通讯通路门店!$J:$J,"VIVO体验店")</f>
        <v>0</v>
      </c>
      <c r="BE1067" s="99">
        <f>SUMIFS(通讯通路门店!$AB:$AB,通讯通路门店!$S:$S,$G1067,通讯通路门店!$J:$J,"OPPO体验店")</f>
        <v>0</v>
      </c>
      <c r="BF1067" s="99">
        <f>SUMIFS(通讯通路门店!$X:$X,通讯通路门店!$S:$S,$G1067,通讯通路门店!$J:$J,"华为授权体验店")+SUMIFS(通讯通路门店!$AA:$AA,通讯通路门店!$S:$S,$G1067,通讯通路门店!$J:$J,"华为堡垒店")</f>
        <v>0</v>
      </c>
      <c r="BG1067" s="99">
        <f>SUMIFS(通讯通路门店!$Y:$Y,通讯通路门店!$S:$S,$G1067,通讯通路门店!$J:$J,"小米体验店")</f>
        <v>0</v>
      </c>
      <c r="BH1067" s="99">
        <f>SUMIFS(通讯通路门店!$AA:$AA,通讯通路门店!$S:$S,$G1067,通讯通路门店!$J:$J,"苹果体验店")</f>
        <v>0</v>
      </c>
      <c r="BI1067" s="99">
        <f>SUMIFS(通讯通路门店!$K:$K,通讯通路门店!$S:$S,$G1067,通讯通路门店!$J:$J,"其他品牌专卖店")</f>
        <v>0</v>
      </c>
      <c r="BJ1067" s="99">
        <f>SUMIFS(通讯通路门店!$AC:$AC,通讯通路门店!$S:$S,$G1067)</f>
        <v>0</v>
      </c>
      <c r="BK1067" s="99">
        <f>SUMIFS(通讯通路门店!$AD:$AD,通讯通路门店!$S:$S,$G1067)</f>
        <v>0</v>
      </c>
      <c r="BL1067" s="99">
        <f>SUMIFS(通讯通路门店!$AE:$AE,通讯通路门店!$S:$S,$G1067)</f>
        <v>0</v>
      </c>
      <c r="BM1067" s="99">
        <f>SUMIFS(通讯通路门店!$AF:$AF,通讯通路门店!$S:$S,$G1067)</f>
        <v>0</v>
      </c>
      <c r="BN1067" s="99">
        <f>SUMIFS(通讯通路门店!$AG:$AG,通讯通路门店!$S:$S,$G1067)</f>
        <v>0</v>
      </c>
      <c r="BO1067" s="99">
        <f>SUMIFS(通讯通路门店!$AH:$AH,通讯通路门店!$S:$S,$G1067)</f>
        <v>0</v>
      </c>
      <c r="BP1067" s="99">
        <f>SUMIFS(通讯通路门店!$AI:$AI,通讯通路门店!$S:$S,$G1067)</f>
        <v>0</v>
      </c>
      <c r="BQ1067" s="83"/>
    </row>
    <row r="1068" spans="1:69">
      <c r="A1068" s="99" t="str">
        <f>IFERROR(_xlfn.XLOOKUP($G1068,通讯通路门店!$S$4:$S$993931,通讯通路门店!$A$4:$A$993931,0,0),"")</f>
        <v>海南省</v>
      </c>
      <c r="B1068" s="99" t="str">
        <f>IFERROR(_xlfn.XLOOKUP($G1068,通讯通路门店!$S$4:$S$993931,通讯通路门店!$B$4:$B$993931,0,0),"")</f>
        <v>东方市</v>
      </c>
      <c r="C1068" s="99" t="str">
        <f>IFERROR(_xlfn.XLOOKUP($G1068,通讯通路门店!$S$4:$S$993931,通讯通路门店!$C$4:$C$993931,0,0),"")</f>
        <v>东方市</v>
      </c>
      <c r="D1068" s="99" t="str">
        <f>IFERROR(_xlfn.XLOOKUP($G1068,通讯通路门店!$S$4:$S$993931,通讯通路门店!$D$4:$D$993931,0,0),"")</f>
        <v>八所镇</v>
      </c>
      <c r="E1068" s="83"/>
      <c r="F1068" s="83"/>
      <c r="G1068" s="101"/>
      <c r="H1068" s="102">
        <f>IFERROR(_xlfn.XLOOKUP($G1068,通讯通路门店!$S$4:$S$993931,通讯通路门店!$R$4:$R$993931,0,0),"")</f>
        <v>0</v>
      </c>
      <c r="I1068" s="83"/>
      <c r="J1068" s="83"/>
      <c r="K1068" s="83"/>
      <c r="L1068" s="83"/>
      <c r="M1068" s="83"/>
      <c r="N1068" s="83"/>
      <c r="O1068" s="83"/>
      <c r="P1068" s="83"/>
      <c r="Q1068" s="83"/>
      <c r="R1068" s="83"/>
      <c r="S1068" s="83"/>
      <c r="T1068" s="83"/>
      <c r="U1068" s="99">
        <f>COUNTIF(通讯通路门店!$S:$S,$G1068)</f>
        <v>0</v>
      </c>
      <c r="V1068" s="99">
        <f>COUNTIFS(通讯通路门店!$S:$S,$G1068,通讯通路门店!$J:$J,"综合卖场")</f>
        <v>0</v>
      </c>
      <c r="W1068" s="99">
        <f>SUMIFS(通讯通路门店!$AJ:$AJ,通讯通路门店!$S:$S,通讯客户沙盘!$G1068)</f>
        <v>0</v>
      </c>
      <c r="X1068" s="99">
        <f t="shared" si="80"/>
        <v>0</v>
      </c>
      <c r="Y1068" s="99">
        <f>COUNTIFS(通讯通路门店!$S:$S,$G1068,通讯通路门店!$J:$J,"荣耀体验店")+COUNTIFS(通讯通路门店!$S:$S,$G1068,通讯通路门店!$J:$J,"荣耀授权专卖店")</f>
        <v>0</v>
      </c>
      <c r="Z1068" s="99">
        <f>COUNTIFS(通讯通路门店!$S:$S,$G1068,通讯通路门店!$J:$J,"VIVO体验店")</f>
        <v>0</v>
      </c>
      <c r="AA1068" s="99">
        <f>COUNTIFS(通讯通路门店!$S:$S,$G1068,通讯通路门店!$J:$J,"OPPO体验店")</f>
        <v>0</v>
      </c>
      <c r="AB1068" s="99">
        <f>COUNTIFS(通讯通路门店!$S:$S,$G1068,通讯通路门店!$J:$J,"华为授权体验店")+COUNTIFS(通讯通路门店!$S:$S,$G1068,通讯通路门店!$J:$J,"华为堡垒店")</f>
        <v>0</v>
      </c>
      <c r="AC1068" s="99">
        <f>COUNTIFS(通讯通路门店!$S:$S,$G1068,通讯通路门店!$J:$J,"小米体验店")</f>
        <v>0</v>
      </c>
      <c r="AD1068" s="99">
        <f>COUNTIFS(通讯通路门店!$S:$S,$G1068,通讯通路门店!$J:$J,"苹果体验店")</f>
        <v>0</v>
      </c>
      <c r="AE1068" s="99">
        <f>COUNTIFS(通讯通路门店!$S:$S,$G1068,通讯通路门店!$J:$J,"其他品牌专卖店")</f>
        <v>0</v>
      </c>
      <c r="AF1068" s="99">
        <f>SUMIFS(通讯通路门店!$BI:$BI,通讯通路门店!$S:$S,$G1068)</f>
        <v>0</v>
      </c>
      <c r="AG1068" s="99">
        <f>SUMIFS(通讯通路门店!$BH:$BH,通讯通路门店!$S:$S,$G1068)</f>
        <v>0</v>
      </c>
      <c r="AH1068" s="99">
        <f t="shared" si="81"/>
        <v>0</v>
      </c>
      <c r="AI1068" s="99">
        <f>SUMIFS(通讯通路门店!$BB:$BB,通讯通路门店!$S:$S,$G1068)</f>
        <v>0</v>
      </c>
      <c r="AJ1068" s="99">
        <f>SUMIFS(通讯通路门店!$BE:$BE,通讯通路门店!$S:$S,$G1068)</f>
        <v>0</v>
      </c>
      <c r="AK1068" s="99">
        <f>SUMIFS(通讯通路门店!$BG:$BG,通讯通路门店!$S:$S,$G1068)</f>
        <v>0</v>
      </c>
      <c r="AL1068" s="99">
        <f>SUMIFS(通讯通路门店!$BC:$BC,通讯通路门店!$S:$S,$G1068)</f>
        <v>0</v>
      </c>
      <c r="AM1068" s="99">
        <f>SUMIFS(通讯通路门店!$BD:$BD,通讯通路门店!$S:$S,$G1068)</f>
        <v>0</v>
      </c>
      <c r="AN1068" s="99">
        <f>SUMIFS(通讯通路门店!$BF:$BF,通讯通路门店!$S:$S,$G1068)</f>
        <v>0</v>
      </c>
      <c r="AO1068" s="99">
        <f t="shared" si="82"/>
        <v>0</v>
      </c>
      <c r="AP1068" s="99">
        <f>SUMIFS(通讯通路门店!$K:$K,通讯通路门店!$S:$S,$G1068)</f>
        <v>0</v>
      </c>
      <c r="AQ1068" s="83"/>
      <c r="AR1068" s="99">
        <f>SUMIFS(通讯通路门店!$T:$T,通讯通路门店!$S:$S,$G1068)</f>
        <v>0</v>
      </c>
      <c r="AS1068" s="99">
        <f>SUMIFS(通讯通路门店!$U:$U,通讯通路门店!$S:$S,$G1068)</f>
        <v>0</v>
      </c>
      <c r="AT1068" s="99">
        <f>SUMIFS(通讯通路门店!$V:$V,通讯通路门店!$S:$S,$G1068)</f>
        <v>0</v>
      </c>
      <c r="AU1068" s="99">
        <f>SUMIFS(通讯通路门店!$W:$W,通讯通路门店!$S:$S,$G1068)</f>
        <v>0</v>
      </c>
      <c r="AV1068" s="99">
        <f>SUMIFS(通讯通路门店!$Z:$Z,通讯通路门店!$S:$S,$G1068)</f>
        <v>0</v>
      </c>
      <c r="AW1068" s="99">
        <f>SUMIFS(通讯通路门店!$AB:$AB,通讯通路门店!$S:$S,$G1068)</f>
        <v>0</v>
      </c>
      <c r="AX1068" s="99">
        <f>SUMIFS(通讯通路门店!$X:$X,通讯通路门店!$S:$S,$G1068)</f>
        <v>0</v>
      </c>
      <c r="AY1068" s="99">
        <f>SUMIFS(通讯通路门店!$Y:$Y,通讯通路门店!$S:$S,$G1068)</f>
        <v>0</v>
      </c>
      <c r="AZ1068" s="99">
        <f>SUMIFS(通讯通路门店!$AA:$AA,通讯通路门店!$S:$S,$G1068)</f>
        <v>0</v>
      </c>
      <c r="BA1068" s="99">
        <f t="shared" si="83"/>
        <v>0</v>
      </c>
      <c r="BB1068" s="99">
        <f t="shared" si="84"/>
        <v>0</v>
      </c>
      <c r="BC1068" s="99">
        <f>SUMIFS(通讯通路门店!$W:$W,通讯通路门店!$S:$S,$G1068,通讯通路门店!$J:$J,"荣耀体验店")+SUMIFS(通讯通路门店!$W:$W,通讯通路门店!$S:$S,$G1068,通讯通路门店!$J:$J,"荣耀授权专卖店")</f>
        <v>0</v>
      </c>
      <c r="BD1068" s="99">
        <f>SUMIFS(通讯通路门店!$Z:$Z,通讯通路门店!$S:$S,$G1068,通讯通路门店!$J:$J,"VIVO体验店")</f>
        <v>0</v>
      </c>
      <c r="BE1068" s="99">
        <f>SUMIFS(通讯通路门店!$AB:$AB,通讯通路门店!$S:$S,$G1068,通讯通路门店!$J:$J,"OPPO体验店")</f>
        <v>0</v>
      </c>
      <c r="BF1068" s="99">
        <f>SUMIFS(通讯通路门店!$X:$X,通讯通路门店!$S:$S,$G1068,通讯通路门店!$J:$J,"华为授权体验店")+SUMIFS(通讯通路门店!$AA:$AA,通讯通路门店!$S:$S,$G1068,通讯通路门店!$J:$J,"华为堡垒店")</f>
        <v>0</v>
      </c>
      <c r="BG1068" s="99">
        <f>SUMIFS(通讯通路门店!$Y:$Y,通讯通路门店!$S:$S,$G1068,通讯通路门店!$J:$J,"小米体验店")</f>
        <v>0</v>
      </c>
      <c r="BH1068" s="99">
        <f>SUMIFS(通讯通路门店!$AA:$AA,通讯通路门店!$S:$S,$G1068,通讯通路门店!$J:$J,"苹果体验店")</f>
        <v>0</v>
      </c>
      <c r="BI1068" s="99">
        <f>SUMIFS(通讯通路门店!$K:$K,通讯通路门店!$S:$S,$G1068,通讯通路门店!$J:$J,"其他品牌专卖店")</f>
        <v>0</v>
      </c>
      <c r="BJ1068" s="99">
        <f>SUMIFS(通讯通路门店!$AC:$AC,通讯通路门店!$S:$S,$G1068)</f>
        <v>0</v>
      </c>
      <c r="BK1068" s="99">
        <f>SUMIFS(通讯通路门店!$AD:$AD,通讯通路门店!$S:$S,$G1068)</f>
        <v>0</v>
      </c>
      <c r="BL1068" s="99">
        <f>SUMIFS(通讯通路门店!$AE:$AE,通讯通路门店!$S:$S,$G1068)</f>
        <v>0</v>
      </c>
      <c r="BM1068" s="99">
        <f>SUMIFS(通讯通路门店!$AF:$AF,通讯通路门店!$S:$S,$G1068)</f>
        <v>0</v>
      </c>
      <c r="BN1068" s="99">
        <f>SUMIFS(通讯通路门店!$AG:$AG,通讯通路门店!$S:$S,$G1068)</f>
        <v>0</v>
      </c>
      <c r="BO1068" s="99">
        <f>SUMIFS(通讯通路门店!$AH:$AH,通讯通路门店!$S:$S,$G1068)</f>
        <v>0</v>
      </c>
      <c r="BP1068" s="99">
        <f>SUMIFS(通讯通路门店!$AI:$AI,通讯通路门店!$S:$S,$G1068)</f>
        <v>0</v>
      </c>
      <c r="BQ1068" s="83"/>
    </row>
    <row r="1069" spans="1:69">
      <c r="A1069" s="99" t="str">
        <f>IFERROR(_xlfn.XLOOKUP($G1069,通讯通路门店!$S$4:$S$993931,通讯通路门店!$A$4:$A$993931,0,0),"")</f>
        <v>海南省</v>
      </c>
      <c r="B1069" s="99" t="str">
        <f>IFERROR(_xlfn.XLOOKUP($G1069,通讯通路门店!$S$4:$S$993931,通讯通路门店!$B$4:$B$993931,0,0),"")</f>
        <v>东方市</v>
      </c>
      <c r="C1069" s="99" t="str">
        <f>IFERROR(_xlfn.XLOOKUP($G1069,通讯通路门店!$S$4:$S$993931,通讯通路门店!$C$4:$C$993931,0,0),"")</f>
        <v>东方市</v>
      </c>
      <c r="D1069" s="99" t="str">
        <f>IFERROR(_xlfn.XLOOKUP($G1069,通讯通路门店!$S$4:$S$993931,通讯通路门店!$D$4:$D$993931,0,0),"")</f>
        <v>八所镇</v>
      </c>
      <c r="E1069" s="83"/>
      <c r="F1069" s="83"/>
      <c r="G1069" s="101"/>
      <c r="H1069" s="102">
        <f>IFERROR(_xlfn.XLOOKUP($G1069,通讯通路门店!$S$4:$S$993931,通讯通路门店!$R$4:$R$993931,0,0),"")</f>
        <v>0</v>
      </c>
      <c r="I1069" s="83"/>
      <c r="J1069" s="83"/>
      <c r="K1069" s="83"/>
      <c r="L1069" s="83"/>
      <c r="M1069" s="83"/>
      <c r="N1069" s="83"/>
      <c r="O1069" s="83"/>
      <c r="P1069" s="83"/>
      <c r="Q1069" s="83"/>
      <c r="R1069" s="83"/>
      <c r="S1069" s="83"/>
      <c r="T1069" s="83"/>
      <c r="U1069" s="99">
        <f>COUNTIF(通讯通路门店!$S:$S,$G1069)</f>
        <v>0</v>
      </c>
      <c r="V1069" s="99">
        <f>COUNTIFS(通讯通路门店!$S:$S,$G1069,通讯通路门店!$J:$J,"综合卖场")</f>
        <v>0</v>
      </c>
      <c r="W1069" s="99">
        <f>SUMIFS(通讯通路门店!$AJ:$AJ,通讯通路门店!$S:$S,通讯客户沙盘!$G1069)</f>
        <v>0</v>
      </c>
      <c r="X1069" s="99">
        <f t="shared" si="80"/>
        <v>0</v>
      </c>
      <c r="Y1069" s="99">
        <f>COUNTIFS(通讯通路门店!$S:$S,$G1069,通讯通路门店!$J:$J,"荣耀体验店")+COUNTIFS(通讯通路门店!$S:$S,$G1069,通讯通路门店!$J:$J,"荣耀授权专卖店")</f>
        <v>0</v>
      </c>
      <c r="Z1069" s="99">
        <f>COUNTIFS(通讯通路门店!$S:$S,$G1069,通讯通路门店!$J:$J,"VIVO体验店")</f>
        <v>0</v>
      </c>
      <c r="AA1069" s="99">
        <f>COUNTIFS(通讯通路门店!$S:$S,$G1069,通讯通路门店!$J:$J,"OPPO体验店")</f>
        <v>0</v>
      </c>
      <c r="AB1069" s="99">
        <f>COUNTIFS(通讯通路门店!$S:$S,$G1069,通讯通路门店!$J:$J,"华为授权体验店")+COUNTIFS(通讯通路门店!$S:$S,$G1069,通讯通路门店!$J:$J,"华为堡垒店")</f>
        <v>0</v>
      </c>
      <c r="AC1069" s="99">
        <f>COUNTIFS(通讯通路门店!$S:$S,$G1069,通讯通路门店!$J:$J,"小米体验店")</f>
        <v>0</v>
      </c>
      <c r="AD1069" s="99">
        <f>COUNTIFS(通讯通路门店!$S:$S,$G1069,通讯通路门店!$J:$J,"苹果体验店")</f>
        <v>0</v>
      </c>
      <c r="AE1069" s="99">
        <f>COUNTIFS(通讯通路门店!$S:$S,$G1069,通讯通路门店!$J:$J,"其他品牌专卖店")</f>
        <v>0</v>
      </c>
      <c r="AF1069" s="99">
        <f>SUMIFS(通讯通路门店!$BI:$BI,通讯通路门店!$S:$S,$G1069)</f>
        <v>0</v>
      </c>
      <c r="AG1069" s="99">
        <f>SUMIFS(通讯通路门店!$BH:$BH,通讯通路门店!$S:$S,$G1069)</f>
        <v>0</v>
      </c>
      <c r="AH1069" s="99">
        <f t="shared" si="81"/>
        <v>0</v>
      </c>
      <c r="AI1069" s="99">
        <f>SUMIFS(通讯通路门店!$BB:$BB,通讯通路门店!$S:$S,$G1069)</f>
        <v>0</v>
      </c>
      <c r="AJ1069" s="99">
        <f>SUMIFS(通讯通路门店!$BE:$BE,通讯通路门店!$S:$S,$G1069)</f>
        <v>0</v>
      </c>
      <c r="AK1069" s="99">
        <f>SUMIFS(通讯通路门店!$BG:$BG,通讯通路门店!$S:$S,$G1069)</f>
        <v>0</v>
      </c>
      <c r="AL1069" s="99">
        <f>SUMIFS(通讯通路门店!$BC:$BC,通讯通路门店!$S:$S,$G1069)</f>
        <v>0</v>
      </c>
      <c r="AM1069" s="99">
        <f>SUMIFS(通讯通路门店!$BD:$BD,通讯通路门店!$S:$S,$G1069)</f>
        <v>0</v>
      </c>
      <c r="AN1069" s="99">
        <f>SUMIFS(通讯通路门店!$BF:$BF,通讯通路门店!$S:$S,$G1069)</f>
        <v>0</v>
      </c>
      <c r="AO1069" s="99">
        <f t="shared" si="82"/>
        <v>0</v>
      </c>
      <c r="AP1069" s="99">
        <f>SUMIFS(通讯通路门店!$K:$K,通讯通路门店!$S:$S,$G1069)</f>
        <v>0</v>
      </c>
      <c r="AQ1069" s="83"/>
      <c r="AR1069" s="99">
        <f>SUMIFS(通讯通路门店!$T:$T,通讯通路门店!$S:$S,$G1069)</f>
        <v>0</v>
      </c>
      <c r="AS1069" s="99">
        <f>SUMIFS(通讯通路门店!$U:$U,通讯通路门店!$S:$S,$G1069)</f>
        <v>0</v>
      </c>
      <c r="AT1069" s="99">
        <f>SUMIFS(通讯通路门店!$V:$V,通讯通路门店!$S:$S,$G1069)</f>
        <v>0</v>
      </c>
      <c r="AU1069" s="99">
        <f>SUMIFS(通讯通路门店!$W:$W,通讯通路门店!$S:$S,$G1069)</f>
        <v>0</v>
      </c>
      <c r="AV1069" s="99">
        <f>SUMIFS(通讯通路门店!$Z:$Z,通讯通路门店!$S:$S,$G1069)</f>
        <v>0</v>
      </c>
      <c r="AW1069" s="99">
        <f>SUMIFS(通讯通路门店!$AB:$AB,通讯通路门店!$S:$S,$G1069)</f>
        <v>0</v>
      </c>
      <c r="AX1069" s="99">
        <f>SUMIFS(通讯通路门店!$X:$X,通讯通路门店!$S:$S,$G1069)</f>
        <v>0</v>
      </c>
      <c r="AY1069" s="99">
        <f>SUMIFS(通讯通路门店!$Y:$Y,通讯通路门店!$S:$S,$G1069)</f>
        <v>0</v>
      </c>
      <c r="AZ1069" s="99">
        <f>SUMIFS(通讯通路门店!$AA:$AA,通讯通路门店!$S:$S,$G1069)</f>
        <v>0</v>
      </c>
      <c r="BA1069" s="99">
        <f t="shared" si="83"/>
        <v>0</v>
      </c>
      <c r="BB1069" s="99">
        <f t="shared" si="84"/>
        <v>0</v>
      </c>
      <c r="BC1069" s="99">
        <f>SUMIFS(通讯通路门店!$W:$W,通讯通路门店!$S:$S,$G1069,通讯通路门店!$J:$J,"荣耀体验店")+SUMIFS(通讯通路门店!$W:$W,通讯通路门店!$S:$S,$G1069,通讯通路门店!$J:$J,"荣耀授权专卖店")</f>
        <v>0</v>
      </c>
      <c r="BD1069" s="99">
        <f>SUMIFS(通讯通路门店!$Z:$Z,通讯通路门店!$S:$S,$G1069,通讯通路门店!$J:$J,"VIVO体验店")</f>
        <v>0</v>
      </c>
      <c r="BE1069" s="99">
        <f>SUMIFS(通讯通路门店!$AB:$AB,通讯通路门店!$S:$S,$G1069,通讯通路门店!$J:$J,"OPPO体验店")</f>
        <v>0</v>
      </c>
      <c r="BF1069" s="99">
        <f>SUMIFS(通讯通路门店!$X:$X,通讯通路门店!$S:$S,$G1069,通讯通路门店!$J:$J,"华为授权体验店")+SUMIFS(通讯通路门店!$AA:$AA,通讯通路门店!$S:$S,$G1069,通讯通路门店!$J:$J,"华为堡垒店")</f>
        <v>0</v>
      </c>
      <c r="BG1069" s="99">
        <f>SUMIFS(通讯通路门店!$Y:$Y,通讯通路门店!$S:$S,$G1069,通讯通路门店!$J:$J,"小米体验店")</f>
        <v>0</v>
      </c>
      <c r="BH1069" s="99">
        <f>SUMIFS(通讯通路门店!$AA:$AA,通讯通路门店!$S:$S,$G1069,通讯通路门店!$J:$J,"苹果体验店")</f>
        <v>0</v>
      </c>
      <c r="BI1069" s="99">
        <f>SUMIFS(通讯通路门店!$K:$K,通讯通路门店!$S:$S,$G1069,通讯通路门店!$J:$J,"其他品牌专卖店")</f>
        <v>0</v>
      </c>
      <c r="BJ1069" s="99">
        <f>SUMIFS(通讯通路门店!$AC:$AC,通讯通路门店!$S:$S,$G1069)</f>
        <v>0</v>
      </c>
      <c r="BK1069" s="99">
        <f>SUMIFS(通讯通路门店!$AD:$AD,通讯通路门店!$S:$S,$G1069)</f>
        <v>0</v>
      </c>
      <c r="BL1069" s="99">
        <f>SUMIFS(通讯通路门店!$AE:$AE,通讯通路门店!$S:$S,$G1069)</f>
        <v>0</v>
      </c>
      <c r="BM1069" s="99">
        <f>SUMIFS(通讯通路门店!$AF:$AF,通讯通路门店!$S:$S,$G1069)</f>
        <v>0</v>
      </c>
      <c r="BN1069" s="99">
        <f>SUMIFS(通讯通路门店!$AG:$AG,通讯通路门店!$S:$S,$G1069)</f>
        <v>0</v>
      </c>
      <c r="BO1069" s="99">
        <f>SUMIFS(通讯通路门店!$AH:$AH,通讯通路门店!$S:$S,$G1069)</f>
        <v>0</v>
      </c>
      <c r="BP1069" s="99">
        <f>SUMIFS(通讯通路门店!$AI:$AI,通讯通路门店!$S:$S,$G1069)</f>
        <v>0</v>
      </c>
      <c r="BQ1069" s="83"/>
    </row>
    <row r="1070" spans="1:69">
      <c r="A1070" s="99" t="str">
        <f>IFERROR(_xlfn.XLOOKUP($G1070,通讯通路门店!$S$4:$S$993931,通讯通路门店!$A$4:$A$993931,0,0),"")</f>
        <v>海南省</v>
      </c>
      <c r="B1070" s="99" t="str">
        <f>IFERROR(_xlfn.XLOOKUP($G1070,通讯通路门店!$S$4:$S$993931,通讯通路门店!$B$4:$B$993931,0,0),"")</f>
        <v>东方市</v>
      </c>
      <c r="C1070" s="99" t="str">
        <f>IFERROR(_xlfn.XLOOKUP($G1070,通讯通路门店!$S$4:$S$993931,通讯通路门店!$C$4:$C$993931,0,0),"")</f>
        <v>东方市</v>
      </c>
      <c r="D1070" s="99" t="str">
        <f>IFERROR(_xlfn.XLOOKUP($G1070,通讯通路门店!$S$4:$S$993931,通讯通路门店!$D$4:$D$993931,0,0),"")</f>
        <v>八所镇</v>
      </c>
      <c r="E1070" s="83"/>
      <c r="F1070" s="83"/>
      <c r="G1070" s="101"/>
      <c r="H1070" s="102">
        <f>IFERROR(_xlfn.XLOOKUP($G1070,通讯通路门店!$S$4:$S$993931,通讯通路门店!$R$4:$R$993931,0,0),"")</f>
        <v>0</v>
      </c>
      <c r="I1070" s="83"/>
      <c r="J1070" s="83"/>
      <c r="K1070" s="83"/>
      <c r="L1070" s="83"/>
      <c r="M1070" s="83"/>
      <c r="N1070" s="83"/>
      <c r="O1070" s="83"/>
      <c r="P1070" s="83"/>
      <c r="Q1070" s="83"/>
      <c r="R1070" s="83"/>
      <c r="S1070" s="83"/>
      <c r="T1070" s="83"/>
      <c r="U1070" s="99">
        <f>COUNTIF(通讯通路门店!$S:$S,$G1070)</f>
        <v>0</v>
      </c>
      <c r="V1070" s="99">
        <f>COUNTIFS(通讯通路门店!$S:$S,$G1070,通讯通路门店!$J:$J,"综合卖场")</f>
        <v>0</v>
      </c>
      <c r="W1070" s="99">
        <f>SUMIFS(通讯通路门店!$AJ:$AJ,通讯通路门店!$S:$S,通讯客户沙盘!$G1070)</f>
        <v>0</v>
      </c>
      <c r="X1070" s="99">
        <f t="shared" si="80"/>
        <v>0</v>
      </c>
      <c r="Y1070" s="99">
        <f>COUNTIFS(通讯通路门店!$S:$S,$G1070,通讯通路门店!$J:$J,"荣耀体验店")+COUNTIFS(通讯通路门店!$S:$S,$G1070,通讯通路门店!$J:$J,"荣耀授权专卖店")</f>
        <v>0</v>
      </c>
      <c r="Z1070" s="99">
        <f>COUNTIFS(通讯通路门店!$S:$S,$G1070,通讯通路门店!$J:$J,"VIVO体验店")</f>
        <v>0</v>
      </c>
      <c r="AA1070" s="99">
        <f>COUNTIFS(通讯通路门店!$S:$S,$G1070,通讯通路门店!$J:$J,"OPPO体验店")</f>
        <v>0</v>
      </c>
      <c r="AB1070" s="99">
        <f>COUNTIFS(通讯通路门店!$S:$S,$G1070,通讯通路门店!$J:$J,"华为授权体验店")+COUNTIFS(通讯通路门店!$S:$S,$G1070,通讯通路门店!$J:$J,"华为堡垒店")</f>
        <v>0</v>
      </c>
      <c r="AC1070" s="99">
        <f>COUNTIFS(通讯通路门店!$S:$S,$G1070,通讯通路门店!$J:$J,"小米体验店")</f>
        <v>0</v>
      </c>
      <c r="AD1070" s="99">
        <f>COUNTIFS(通讯通路门店!$S:$S,$G1070,通讯通路门店!$J:$J,"苹果体验店")</f>
        <v>0</v>
      </c>
      <c r="AE1070" s="99">
        <f>COUNTIFS(通讯通路门店!$S:$S,$G1070,通讯通路门店!$J:$J,"其他品牌专卖店")</f>
        <v>0</v>
      </c>
      <c r="AF1070" s="99">
        <f>SUMIFS(通讯通路门店!$BI:$BI,通讯通路门店!$S:$S,$G1070)</f>
        <v>0</v>
      </c>
      <c r="AG1070" s="99">
        <f>SUMIFS(通讯通路门店!$BH:$BH,通讯通路门店!$S:$S,$G1070)</f>
        <v>0</v>
      </c>
      <c r="AH1070" s="99">
        <f t="shared" si="81"/>
        <v>0</v>
      </c>
      <c r="AI1070" s="99">
        <f>SUMIFS(通讯通路门店!$BB:$BB,通讯通路门店!$S:$S,$G1070)</f>
        <v>0</v>
      </c>
      <c r="AJ1070" s="99">
        <f>SUMIFS(通讯通路门店!$BE:$BE,通讯通路门店!$S:$S,$G1070)</f>
        <v>0</v>
      </c>
      <c r="AK1070" s="99">
        <f>SUMIFS(通讯通路门店!$BG:$BG,通讯通路门店!$S:$S,$G1070)</f>
        <v>0</v>
      </c>
      <c r="AL1070" s="99">
        <f>SUMIFS(通讯通路门店!$BC:$BC,通讯通路门店!$S:$S,$G1070)</f>
        <v>0</v>
      </c>
      <c r="AM1070" s="99">
        <f>SUMIFS(通讯通路门店!$BD:$BD,通讯通路门店!$S:$S,$G1070)</f>
        <v>0</v>
      </c>
      <c r="AN1070" s="99">
        <f>SUMIFS(通讯通路门店!$BF:$BF,通讯通路门店!$S:$S,$G1070)</f>
        <v>0</v>
      </c>
      <c r="AO1070" s="99">
        <f t="shared" si="82"/>
        <v>0</v>
      </c>
      <c r="AP1070" s="99">
        <f>SUMIFS(通讯通路门店!$K:$K,通讯通路门店!$S:$S,$G1070)</f>
        <v>0</v>
      </c>
      <c r="AQ1070" s="83"/>
      <c r="AR1070" s="99">
        <f>SUMIFS(通讯通路门店!$T:$T,通讯通路门店!$S:$S,$G1070)</f>
        <v>0</v>
      </c>
      <c r="AS1070" s="99">
        <f>SUMIFS(通讯通路门店!$U:$U,通讯通路门店!$S:$S,$G1070)</f>
        <v>0</v>
      </c>
      <c r="AT1070" s="99">
        <f>SUMIFS(通讯通路门店!$V:$V,通讯通路门店!$S:$S,$G1070)</f>
        <v>0</v>
      </c>
      <c r="AU1070" s="99">
        <f>SUMIFS(通讯通路门店!$W:$W,通讯通路门店!$S:$S,$G1070)</f>
        <v>0</v>
      </c>
      <c r="AV1070" s="99">
        <f>SUMIFS(通讯通路门店!$Z:$Z,通讯通路门店!$S:$S,$G1070)</f>
        <v>0</v>
      </c>
      <c r="AW1070" s="99">
        <f>SUMIFS(通讯通路门店!$AB:$AB,通讯通路门店!$S:$S,$G1070)</f>
        <v>0</v>
      </c>
      <c r="AX1070" s="99">
        <f>SUMIFS(通讯通路门店!$X:$X,通讯通路门店!$S:$S,$G1070)</f>
        <v>0</v>
      </c>
      <c r="AY1070" s="99">
        <f>SUMIFS(通讯通路门店!$Y:$Y,通讯通路门店!$S:$S,$G1070)</f>
        <v>0</v>
      </c>
      <c r="AZ1070" s="99">
        <f>SUMIFS(通讯通路门店!$AA:$AA,通讯通路门店!$S:$S,$G1070)</f>
        <v>0</v>
      </c>
      <c r="BA1070" s="99">
        <f t="shared" si="83"/>
        <v>0</v>
      </c>
      <c r="BB1070" s="99">
        <f t="shared" si="84"/>
        <v>0</v>
      </c>
      <c r="BC1070" s="99">
        <f>SUMIFS(通讯通路门店!$W:$W,通讯通路门店!$S:$S,$G1070,通讯通路门店!$J:$J,"荣耀体验店")+SUMIFS(通讯通路门店!$W:$W,通讯通路门店!$S:$S,$G1070,通讯通路门店!$J:$J,"荣耀授权专卖店")</f>
        <v>0</v>
      </c>
      <c r="BD1070" s="99">
        <f>SUMIFS(通讯通路门店!$Z:$Z,通讯通路门店!$S:$S,$G1070,通讯通路门店!$J:$J,"VIVO体验店")</f>
        <v>0</v>
      </c>
      <c r="BE1070" s="99">
        <f>SUMIFS(通讯通路门店!$AB:$AB,通讯通路门店!$S:$S,$G1070,通讯通路门店!$J:$J,"OPPO体验店")</f>
        <v>0</v>
      </c>
      <c r="BF1070" s="99">
        <f>SUMIFS(通讯通路门店!$X:$X,通讯通路门店!$S:$S,$G1070,通讯通路门店!$J:$J,"华为授权体验店")+SUMIFS(通讯通路门店!$AA:$AA,通讯通路门店!$S:$S,$G1070,通讯通路门店!$J:$J,"华为堡垒店")</f>
        <v>0</v>
      </c>
      <c r="BG1070" s="99">
        <f>SUMIFS(通讯通路门店!$Y:$Y,通讯通路门店!$S:$S,$G1070,通讯通路门店!$J:$J,"小米体验店")</f>
        <v>0</v>
      </c>
      <c r="BH1070" s="99">
        <f>SUMIFS(通讯通路门店!$AA:$AA,通讯通路门店!$S:$S,$G1070,通讯通路门店!$J:$J,"苹果体验店")</f>
        <v>0</v>
      </c>
      <c r="BI1070" s="99">
        <f>SUMIFS(通讯通路门店!$K:$K,通讯通路门店!$S:$S,$G1070,通讯通路门店!$J:$J,"其他品牌专卖店")</f>
        <v>0</v>
      </c>
      <c r="BJ1070" s="99">
        <f>SUMIFS(通讯通路门店!$AC:$AC,通讯通路门店!$S:$S,$G1070)</f>
        <v>0</v>
      </c>
      <c r="BK1070" s="99">
        <f>SUMIFS(通讯通路门店!$AD:$AD,通讯通路门店!$S:$S,$G1070)</f>
        <v>0</v>
      </c>
      <c r="BL1070" s="99">
        <f>SUMIFS(通讯通路门店!$AE:$AE,通讯通路门店!$S:$S,$G1070)</f>
        <v>0</v>
      </c>
      <c r="BM1070" s="99">
        <f>SUMIFS(通讯通路门店!$AF:$AF,通讯通路门店!$S:$S,$G1070)</f>
        <v>0</v>
      </c>
      <c r="BN1070" s="99">
        <f>SUMIFS(通讯通路门店!$AG:$AG,通讯通路门店!$S:$S,$G1070)</f>
        <v>0</v>
      </c>
      <c r="BO1070" s="99">
        <f>SUMIFS(通讯通路门店!$AH:$AH,通讯通路门店!$S:$S,$G1070)</f>
        <v>0</v>
      </c>
      <c r="BP1070" s="99">
        <f>SUMIFS(通讯通路门店!$AI:$AI,通讯通路门店!$S:$S,$G1070)</f>
        <v>0</v>
      </c>
      <c r="BQ1070" s="83"/>
    </row>
    <row r="1071" spans="1:69">
      <c r="A1071" s="99" t="str">
        <f>IFERROR(_xlfn.XLOOKUP($G1071,通讯通路门店!$S$4:$S$993931,通讯通路门店!$A$4:$A$993931,0,0),"")</f>
        <v>海南省</v>
      </c>
      <c r="B1071" s="99" t="str">
        <f>IFERROR(_xlfn.XLOOKUP($G1071,通讯通路门店!$S$4:$S$993931,通讯通路门店!$B$4:$B$993931,0,0),"")</f>
        <v>东方市</v>
      </c>
      <c r="C1071" s="99" t="str">
        <f>IFERROR(_xlfn.XLOOKUP($G1071,通讯通路门店!$S$4:$S$993931,通讯通路门店!$C$4:$C$993931,0,0),"")</f>
        <v>东方市</v>
      </c>
      <c r="D1071" s="99" t="str">
        <f>IFERROR(_xlfn.XLOOKUP($G1071,通讯通路门店!$S$4:$S$993931,通讯通路门店!$D$4:$D$993931,0,0),"")</f>
        <v>八所镇</v>
      </c>
      <c r="E1071" s="83"/>
      <c r="F1071" s="83"/>
      <c r="G1071" s="101"/>
      <c r="H1071" s="102">
        <f>IFERROR(_xlfn.XLOOKUP($G1071,通讯通路门店!$S$4:$S$993931,通讯通路门店!$R$4:$R$993931,0,0),"")</f>
        <v>0</v>
      </c>
      <c r="I1071" s="83"/>
      <c r="J1071" s="83"/>
      <c r="K1071" s="83"/>
      <c r="L1071" s="83"/>
      <c r="M1071" s="83"/>
      <c r="N1071" s="83"/>
      <c r="O1071" s="83"/>
      <c r="P1071" s="83"/>
      <c r="Q1071" s="83"/>
      <c r="R1071" s="83"/>
      <c r="S1071" s="83"/>
      <c r="T1071" s="83"/>
      <c r="U1071" s="99">
        <f>COUNTIF(通讯通路门店!$S:$S,$G1071)</f>
        <v>0</v>
      </c>
      <c r="V1071" s="99">
        <f>COUNTIFS(通讯通路门店!$S:$S,$G1071,通讯通路门店!$J:$J,"综合卖场")</f>
        <v>0</v>
      </c>
      <c r="W1071" s="99">
        <f>SUMIFS(通讯通路门店!$AJ:$AJ,通讯通路门店!$S:$S,通讯客户沙盘!$G1071)</f>
        <v>0</v>
      </c>
      <c r="X1071" s="99">
        <f t="shared" si="80"/>
        <v>0</v>
      </c>
      <c r="Y1071" s="99">
        <f>COUNTIFS(通讯通路门店!$S:$S,$G1071,通讯通路门店!$J:$J,"荣耀体验店")+COUNTIFS(通讯通路门店!$S:$S,$G1071,通讯通路门店!$J:$J,"荣耀授权专卖店")</f>
        <v>0</v>
      </c>
      <c r="Z1071" s="99">
        <f>COUNTIFS(通讯通路门店!$S:$S,$G1071,通讯通路门店!$J:$J,"VIVO体验店")</f>
        <v>0</v>
      </c>
      <c r="AA1071" s="99">
        <f>COUNTIFS(通讯通路门店!$S:$S,$G1071,通讯通路门店!$J:$J,"OPPO体验店")</f>
        <v>0</v>
      </c>
      <c r="AB1071" s="99">
        <f>COUNTIFS(通讯通路门店!$S:$S,$G1071,通讯通路门店!$J:$J,"华为授权体验店")+COUNTIFS(通讯通路门店!$S:$S,$G1071,通讯通路门店!$J:$J,"华为堡垒店")</f>
        <v>0</v>
      </c>
      <c r="AC1071" s="99">
        <f>COUNTIFS(通讯通路门店!$S:$S,$G1071,通讯通路门店!$J:$J,"小米体验店")</f>
        <v>0</v>
      </c>
      <c r="AD1071" s="99">
        <f>COUNTIFS(通讯通路门店!$S:$S,$G1071,通讯通路门店!$J:$J,"苹果体验店")</f>
        <v>0</v>
      </c>
      <c r="AE1071" s="99">
        <f>COUNTIFS(通讯通路门店!$S:$S,$G1071,通讯通路门店!$J:$J,"其他品牌专卖店")</f>
        <v>0</v>
      </c>
      <c r="AF1071" s="99">
        <f>SUMIFS(通讯通路门店!$BI:$BI,通讯通路门店!$S:$S,$G1071)</f>
        <v>0</v>
      </c>
      <c r="AG1071" s="99">
        <f>SUMIFS(通讯通路门店!$BH:$BH,通讯通路门店!$S:$S,$G1071)</f>
        <v>0</v>
      </c>
      <c r="AH1071" s="99">
        <f t="shared" si="81"/>
        <v>0</v>
      </c>
      <c r="AI1071" s="99">
        <f>SUMIFS(通讯通路门店!$BB:$BB,通讯通路门店!$S:$S,$G1071)</f>
        <v>0</v>
      </c>
      <c r="AJ1071" s="99">
        <f>SUMIFS(通讯通路门店!$BE:$BE,通讯通路门店!$S:$S,$G1071)</f>
        <v>0</v>
      </c>
      <c r="AK1071" s="99">
        <f>SUMIFS(通讯通路门店!$BG:$BG,通讯通路门店!$S:$S,$G1071)</f>
        <v>0</v>
      </c>
      <c r="AL1071" s="99">
        <f>SUMIFS(通讯通路门店!$BC:$BC,通讯通路门店!$S:$S,$G1071)</f>
        <v>0</v>
      </c>
      <c r="AM1071" s="99">
        <f>SUMIFS(通讯通路门店!$BD:$BD,通讯通路门店!$S:$S,$G1071)</f>
        <v>0</v>
      </c>
      <c r="AN1071" s="99">
        <f>SUMIFS(通讯通路门店!$BF:$BF,通讯通路门店!$S:$S,$G1071)</f>
        <v>0</v>
      </c>
      <c r="AO1071" s="99">
        <f t="shared" si="82"/>
        <v>0</v>
      </c>
      <c r="AP1071" s="99">
        <f>SUMIFS(通讯通路门店!$K:$K,通讯通路门店!$S:$S,$G1071)</f>
        <v>0</v>
      </c>
      <c r="AQ1071" s="83"/>
      <c r="AR1071" s="99">
        <f>SUMIFS(通讯通路门店!$T:$T,通讯通路门店!$S:$S,$G1071)</f>
        <v>0</v>
      </c>
      <c r="AS1071" s="99">
        <f>SUMIFS(通讯通路门店!$U:$U,通讯通路门店!$S:$S,$G1071)</f>
        <v>0</v>
      </c>
      <c r="AT1071" s="99">
        <f>SUMIFS(通讯通路门店!$V:$V,通讯通路门店!$S:$S,$G1071)</f>
        <v>0</v>
      </c>
      <c r="AU1071" s="99">
        <f>SUMIFS(通讯通路门店!$W:$W,通讯通路门店!$S:$S,$G1071)</f>
        <v>0</v>
      </c>
      <c r="AV1071" s="99">
        <f>SUMIFS(通讯通路门店!$Z:$Z,通讯通路门店!$S:$S,$G1071)</f>
        <v>0</v>
      </c>
      <c r="AW1071" s="99">
        <f>SUMIFS(通讯通路门店!$AB:$AB,通讯通路门店!$S:$S,$G1071)</f>
        <v>0</v>
      </c>
      <c r="AX1071" s="99">
        <f>SUMIFS(通讯通路门店!$X:$X,通讯通路门店!$S:$S,$G1071)</f>
        <v>0</v>
      </c>
      <c r="AY1071" s="99">
        <f>SUMIFS(通讯通路门店!$Y:$Y,通讯通路门店!$S:$S,$G1071)</f>
        <v>0</v>
      </c>
      <c r="AZ1071" s="99">
        <f>SUMIFS(通讯通路门店!$AA:$AA,通讯通路门店!$S:$S,$G1071)</f>
        <v>0</v>
      </c>
      <c r="BA1071" s="99">
        <f t="shared" si="83"/>
        <v>0</v>
      </c>
      <c r="BB1071" s="99">
        <f t="shared" si="84"/>
        <v>0</v>
      </c>
      <c r="BC1071" s="99">
        <f>SUMIFS(通讯通路门店!$W:$W,通讯通路门店!$S:$S,$G1071,通讯通路门店!$J:$J,"荣耀体验店")+SUMIFS(通讯通路门店!$W:$W,通讯通路门店!$S:$S,$G1071,通讯通路门店!$J:$J,"荣耀授权专卖店")</f>
        <v>0</v>
      </c>
      <c r="BD1071" s="99">
        <f>SUMIFS(通讯通路门店!$Z:$Z,通讯通路门店!$S:$S,$G1071,通讯通路门店!$J:$J,"VIVO体验店")</f>
        <v>0</v>
      </c>
      <c r="BE1071" s="99">
        <f>SUMIFS(通讯通路门店!$AB:$AB,通讯通路门店!$S:$S,$G1071,通讯通路门店!$J:$J,"OPPO体验店")</f>
        <v>0</v>
      </c>
      <c r="BF1071" s="99">
        <f>SUMIFS(通讯通路门店!$X:$X,通讯通路门店!$S:$S,$G1071,通讯通路门店!$J:$J,"华为授权体验店")+SUMIFS(通讯通路门店!$AA:$AA,通讯通路门店!$S:$S,$G1071,通讯通路门店!$J:$J,"华为堡垒店")</f>
        <v>0</v>
      </c>
      <c r="BG1071" s="99">
        <f>SUMIFS(通讯通路门店!$Y:$Y,通讯通路门店!$S:$S,$G1071,通讯通路门店!$J:$J,"小米体验店")</f>
        <v>0</v>
      </c>
      <c r="BH1071" s="99">
        <f>SUMIFS(通讯通路门店!$AA:$AA,通讯通路门店!$S:$S,$G1071,通讯通路门店!$J:$J,"苹果体验店")</f>
        <v>0</v>
      </c>
      <c r="BI1071" s="99">
        <f>SUMIFS(通讯通路门店!$K:$K,通讯通路门店!$S:$S,$G1071,通讯通路门店!$J:$J,"其他品牌专卖店")</f>
        <v>0</v>
      </c>
      <c r="BJ1071" s="99">
        <f>SUMIFS(通讯通路门店!$AC:$AC,通讯通路门店!$S:$S,$G1071)</f>
        <v>0</v>
      </c>
      <c r="BK1071" s="99">
        <f>SUMIFS(通讯通路门店!$AD:$AD,通讯通路门店!$S:$S,$G1071)</f>
        <v>0</v>
      </c>
      <c r="BL1071" s="99">
        <f>SUMIFS(通讯通路门店!$AE:$AE,通讯通路门店!$S:$S,$G1071)</f>
        <v>0</v>
      </c>
      <c r="BM1071" s="99">
        <f>SUMIFS(通讯通路门店!$AF:$AF,通讯通路门店!$S:$S,$G1071)</f>
        <v>0</v>
      </c>
      <c r="BN1071" s="99">
        <f>SUMIFS(通讯通路门店!$AG:$AG,通讯通路门店!$S:$S,$G1071)</f>
        <v>0</v>
      </c>
      <c r="BO1071" s="99">
        <f>SUMIFS(通讯通路门店!$AH:$AH,通讯通路门店!$S:$S,$G1071)</f>
        <v>0</v>
      </c>
      <c r="BP1071" s="99">
        <f>SUMIFS(通讯通路门店!$AI:$AI,通讯通路门店!$S:$S,$G1071)</f>
        <v>0</v>
      </c>
      <c r="BQ1071" s="83"/>
    </row>
    <row r="1072" spans="1:69">
      <c r="A1072" s="99" t="str">
        <f>IFERROR(_xlfn.XLOOKUP($G1072,通讯通路门店!$S$4:$S$993931,通讯通路门店!$A$4:$A$993931,0,0),"")</f>
        <v>海南省</v>
      </c>
      <c r="B1072" s="99" t="str">
        <f>IFERROR(_xlfn.XLOOKUP($G1072,通讯通路门店!$S$4:$S$993931,通讯通路门店!$B$4:$B$993931,0,0),"")</f>
        <v>东方市</v>
      </c>
      <c r="C1072" s="99" t="str">
        <f>IFERROR(_xlfn.XLOOKUP($G1072,通讯通路门店!$S$4:$S$993931,通讯通路门店!$C$4:$C$993931,0,0),"")</f>
        <v>东方市</v>
      </c>
      <c r="D1072" s="99" t="str">
        <f>IFERROR(_xlfn.XLOOKUP($G1072,通讯通路门店!$S$4:$S$993931,通讯通路门店!$D$4:$D$993931,0,0),"")</f>
        <v>八所镇</v>
      </c>
      <c r="E1072" s="83"/>
      <c r="F1072" s="83"/>
      <c r="G1072" s="101"/>
      <c r="H1072" s="102">
        <f>IFERROR(_xlfn.XLOOKUP($G1072,通讯通路门店!$S$4:$S$993931,通讯通路门店!$R$4:$R$993931,0,0),"")</f>
        <v>0</v>
      </c>
      <c r="I1072" s="83"/>
      <c r="J1072" s="83"/>
      <c r="K1072" s="83"/>
      <c r="L1072" s="83"/>
      <c r="M1072" s="83"/>
      <c r="N1072" s="83"/>
      <c r="O1072" s="83"/>
      <c r="P1072" s="83"/>
      <c r="Q1072" s="83"/>
      <c r="R1072" s="83"/>
      <c r="S1072" s="83"/>
      <c r="T1072" s="83"/>
      <c r="U1072" s="99">
        <f>COUNTIF(通讯通路门店!$S:$S,$G1072)</f>
        <v>0</v>
      </c>
      <c r="V1072" s="99">
        <f>COUNTIFS(通讯通路门店!$S:$S,$G1072,通讯通路门店!$J:$J,"综合卖场")</f>
        <v>0</v>
      </c>
      <c r="W1072" s="99">
        <f>SUMIFS(通讯通路门店!$AJ:$AJ,通讯通路门店!$S:$S,通讯客户沙盘!$G1072)</f>
        <v>0</v>
      </c>
      <c r="X1072" s="99">
        <f t="shared" si="80"/>
        <v>0</v>
      </c>
      <c r="Y1072" s="99">
        <f>COUNTIFS(通讯通路门店!$S:$S,$G1072,通讯通路门店!$J:$J,"荣耀体验店")+COUNTIFS(通讯通路门店!$S:$S,$G1072,通讯通路门店!$J:$J,"荣耀授权专卖店")</f>
        <v>0</v>
      </c>
      <c r="Z1072" s="99">
        <f>COUNTIFS(通讯通路门店!$S:$S,$G1072,通讯通路门店!$J:$J,"VIVO体验店")</f>
        <v>0</v>
      </c>
      <c r="AA1072" s="99">
        <f>COUNTIFS(通讯通路门店!$S:$S,$G1072,通讯通路门店!$J:$J,"OPPO体验店")</f>
        <v>0</v>
      </c>
      <c r="AB1072" s="99">
        <f>COUNTIFS(通讯通路门店!$S:$S,$G1072,通讯通路门店!$J:$J,"华为授权体验店")+COUNTIFS(通讯通路门店!$S:$S,$G1072,通讯通路门店!$J:$J,"华为堡垒店")</f>
        <v>0</v>
      </c>
      <c r="AC1072" s="99">
        <f>COUNTIFS(通讯通路门店!$S:$S,$G1072,通讯通路门店!$J:$J,"小米体验店")</f>
        <v>0</v>
      </c>
      <c r="AD1072" s="99">
        <f>COUNTIFS(通讯通路门店!$S:$S,$G1072,通讯通路门店!$J:$J,"苹果体验店")</f>
        <v>0</v>
      </c>
      <c r="AE1072" s="99">
        <f>COUNTIFS(通讯通路门店!$S:$S,$G1072,通讯通路门店!$J:$J,"其他品牌专卖店")</f>
        <v>0</v>
      </c>
      <c r="AF1072" s="99">
        <f>SUMIFS(通讯通路门店!$BI:$BI,通讯通路门店!$S:$S,$G1072)</f>
        <v>0</v>
      </c>
      <c r="AG1072" s="99">
        <f>SUMIFS(通讯通路门店!$BH:$BH,通讯通路门店!$S:$S,$G1072)</f>
        <v>0</v>
      </c>
      <c r="AH1072" s="99">
        <f t="shared" si="81"/>
        <v>0</v>
      </c>
      <c r="AI1072" s="99">
        <f>SUMIFS(通讯通路门店!$BB:$BB,通讯通路门店!$S:$S,$G1072)</f>
        <v>0</v>
      </c>
      <c r="AJ1072" s="99">
        <f>SUMIFS(通讯通路门店!$BE:$BE,通讯通路门店!$S:$S,$G1072)</f>
        <v>0</v>
      </c>
      <c r="AK1072" s="99">
        <f>SUMIFS(通讯通路门店!$BG:$BG,通讯通路门店!$S:$S,$G1072)</f>
        <v>0</v>
      </c>
      <c r="AL1072" s="99">
        <f>SUMIFS(通讯通路门店!$BC:$BC,通讯通路门店!$S:$S,$G1072)</f>
        <v>0</v>
      </c>
      <c r="AM1072" s="99">
        <f>SUMIFS(通讯通路门店!$BD:$BD,通讯通路门店!$S:$S,$G1072)</f>
        <v>0</v>
      </c>
      <c r="AN1072" s="99">
        <f>SUMIFS(通讯通路门店!$BF:$BF,通讯通路门店!$S:$S,$G1072)</f>
        <v>0</v>
      </c>
      <c r="AO1072" s="99">
        <f t="shared" si="82"/>
        <v>0</v>
      </c>
      <c r="AP1072" s="99">
        <f>SUMIFS(通讯通路门店!$K:$K,通讯通路门店!$S:$S,$G1072)</f>
        <v>0</v>
      </c>
      <c r="AQ1072" s="83"/>
      <c r="AR1072" s="99">
        <f>SUMIFS(通讯通路门店!$T:$T,通讯通路门店!$S:$S,$G1072)</f>
        <v>0</v>
      </c>
      <c r="AS1072" s="99">
        <f>SUMIFS(通讯通路门店!$U:$U,通讯通路门店!$S:$S,$G1072)</f>
        <v>0</v>
      </c>
      <c r="AT1072" s="99">
        <f>SUMIFS(通讯通路门店!$V:$V,通讯通路门店!$S:$S,$G1072)</f>
        <v>0</v>
      </c>
      <c r="AU1072" s="99">
        <f>SUMIFS(通讯通路门店!$W:$W,通讯通路门店!$S:$S,$G1072)</f>
        <v>0</v>
      </c>
      <c r="AV1072" s="99">
        <f>SUMIFS(通讯通路门店!$Z:$Z,通讯通路门店!$S:$S,$G1072)</f>
        <v>0</v>
      </c>
      <c r="AW1072" s="99">
        <f>SUMIFS(通讯通路门店!$AB:$AB,通讯通路门店!$S:$S,$G1072)</f>
        <v>0</v>
      </c>
      <c r="AX1072" s="99">
        <f>SUMIFS(通讯通路门店!$X:$X,通讯通路门店!$S:$S,$G1072)</f>
        <v>0</v>
      </c>
      <c r="AY1072" s="99">
        <f>SUMIFS(通讯通路门店!$Y:$Y,通讯通路门店!$S:$S,$G1072)</f>
        <v>0</v>
      </c>
      <c r="AZ1072" s="99">
        <f>SUMIFS(通讯通路门店!$AA:$AA,通讯通路门店!$S:$S,$G1072)</f>
        <v>0</v>
      </c>
      <c r="BA1072" s="99">
        <f t="shared" si="83"/>
        <v>0</v>
      </c>
      <c r="BB1072" s="99">
        <f t="shared" si="84"/>
        <v>0</v>
      </c>
      <c r="BC1072" s="99">
        <f>SUMIFS(通讯通路门店!$W:$W,通讯通路门店!$S:$S,$G1072,通讯通路门店!$J:$J,"荣耀体验店")+SUMIFS(通讯通路门店!$W:$W,通讯通路门店!$S:$S,$G1072,通讯通路门店!$J:$J,"荣耀授权专卖店")</f>
        <v>0</v>
      </c>
      <c r="BD1072" s="99">
        <f>SUMIFS(通讯通路门店!$Z:$Z,通讯通路门店!$S:$S,$G1072,通讯通路门店!$J:$J,"VIVO体验店")</f>
        <v>0</v>
      </c>
      <c r="BE1072" s="99">
        <f>SUMIFS(通讯通路门店!$AB:$AB,通讯通路门店!$S:$S,$G1072,通讯通路门店!$J:$J,"OPPO体验店")</f>
        <v>0</v>
      </c>
      <c r="BF1072" s="99">
        <f>SUMIFS(通讯通路门店!$X:$X,通讯通路门店!$S:$S,$G1072,通讯通路门店!$J:$J,"华为授权体验店")+SUMIFS(通讯通路门店!$AA:$AA,通讯通路门店!$S:$S,$G1072,通讯通路门店!$J:$J,"华为堡垒店")</f>
        <v>0</v>
      </c>
      <c r="BG1072" s="99">
        <f>SUMIFS(通讯通路门店!$Y:$Y,通讯通路门店!$S:$S,$G1072,通讯通路门店!$J:$J,"小米体验店")</f>
        <v>0</v>
      </c>
      <c r="BH1072" s="99">
        <f>SUMIFS(通讯通路门店!$AA:$AA,通讯通路门店!$S:$S,$G1072,通讯通路门店!$J:$J,"苹果体验店")</f>
        <v>0</v>
      </c>
      <c r="BI1072" s="99">
        <f>SUMIFS(通讯通路门店!$K:$K,通讯通路门店!$S:$S,$G1072,通讯通路门店!$J:$J,"其他品牌专卖店")</f>
        <v>0</v>
      </c>
      <c r="BJ1072" s="99">
        <f>SUMIFS(通讯通路门店!$AC:$AC,通讯通路门店!$S:$S,$G1072)</f>
        <v>0</v>
      </c>
      <c r="BK1072" s="99">
        <f>SUMIFS(通讯通路门店!$AD:$AD,通讯通路门店!$S:$S,$G1072)</f>
        <v>0</v>
      </c>
      <c r="BL1072" s="99">
        <f>SUMIFS(通讯通路门店!$AE:$AE,通讯通路门店!$S:$S,$G1072)</f>
        <v>0</v>
      </c>
      <c r="BM1072" s="99">
        <f>SUMIFS(通讯通路门店!$AF:$AF,通讯通路门店!$S:$S,$G1072)</f>
        <v>0</v>
      </c>
      <c r="BN1072" s="99">
        <f>SUMIFS(通讯通路门店!$AG:$AG,通讯通路门店!$S:$S,$G1072)</f>
        <v>0</v>
      </c>
      <c r="BO1072" s="99">
        <f>SUMIFS(通讯通路门店!$AH:$AH,通讯通路门店!$S:$S,$G1072)</f>
        <v>0</v>
      </c>
      <c r="BP1072" s="99">
        <f>SUMIFS(通讯通路门店!$AI:$AI,通讯通路门店!$S:$S,$G1072)</f>
        <v>0</v>
      </c>
      <c r="BQ1072" s="83"/>
    </row>
    <row r="1073" spans="1:69">
      <c r="A1073" s="99" t="str">
        <f>IFERROR(_xlfn.XLOOKUP($G1073,通讯通路门店!$S$4:$S$993931,通讯通路门店!$A$4:$A$993931,0,0),"")</f>
        <v>海南省</v>
      </c>
      <c r="B1073" s="99" t="str">
        <f>IFERROR(_xlfn.XLOOKUP($G1073,通讯通路门店!$S$4:$S$993931,通讯通路门店!$B$4:$B$993931,0,0),"")</f>
        <v>东方市</v>
      </c>
      <c r="C1073" s="99" t="str">
        <f>IFERROR(_xlfn.XLOOKUP($G1073,通讯通路门店!$S$4:$S$993931,通讯通路门店!$C$4:$C$993931,0,0),"")</f>
        <v>东方市</v>
      </c>
      <c r="D1073" s="99" t="str">
        <f>IFERROR(_xlfn.XLOOKUP($G1073,通讯通路门店!$S$4:$S$993931,通讯通路门店!$D$4:$D$993931,0,0),"")</f>
        <v>八所镇</v>
      </c>
      <c r="E1073" s="83"/>
      <c r="F1073" s="83"/>
      <c r="G1073" s="101"/>
      <c r="H1073" s="102">
        <f>IFERROR(_xlfn.XLOOKUP($G1073,通讯通路门店!$S$4:$S$993931,通讯通路门店!$R$4:$R$993931,0,0),"")</f>
        <v>0</v>
      </c>
      <c r="I1073" s="83"/>
      <c r="J1073" s="83"/>
      <c r="K1073" s="83"/>
      <c r="L1073" s="83"/>
      <c r="M1073" s="83"/>
      <c r="N1073" s="83"/>
      <c r="O1073" s="83"/>
      <c r="P1073" s="83"/>
      <c r="Q1073" s="83"/>
      <c r="R1073" s="83"/>
      <c r="S1073" s="83"/>
      <c r="T1073" s="83"/>
      <c r="U1073" s="99">
        <f>COUNTIF(通讯通路门店!$S:$S,$G1073)</f>
        <v>0</v>
      </c>
      <c r="V1073" s="99">
        <f>COUNTIFS(通讯通路门店!$S:$S,$G1073,通讯通路门店!$J:$J,"综合卖场")</f>
        <v>0</v>
      </c>
      <c r="W1073" s="99">
        <f>SUMIFS(通讯通路门店!$AJ:$AJ,通讯通路门店!$S:$S,通讯客户沙盘!$G1073)</f>
        <v>0</v>
      </c>
      <c r="X1073" s="99">
        <f t="shared" si="80"/>
        <v>0</v>
      </c>
      <c r="Y1073" s="99">
        <f>COUNTIFS(通讯通路门店!$S:$S,$G1073,通讯通路门店!$J:$J,"荣耀体验店")+COUNTIFS(通讯通路门店!$S:$S,$G1073,通讯通路门店!$J:$J,"荣耀授权专卖店")</f>
        <v>0</v>
      </c>
      <c r="Z1073" s="99">
        <f>COUNTIFS(通讯通路门店!$S:$S,$G1073,通讯通路门店!$J:$J,"VIVO体验店")</f>
        <v>0</v>
      </c>
      <c r="AA1073" s="99">
        <f>COUNTIFS(通讯通路门店!$S:$S,$G1073,通讯通路门店!$J:$J,"OPPO体验店")</f>
        <v>0</v>
      </c>
      <c r="AB1073" s="99">
        <f>COUNTIFS(通讯通路门店!$S:$S,$G1073,通讯通路门店!$J:$J,"华为授权体验店")+COUNTIFS(通讯通路门店!$S:$S,$G1073,通讯通路门店!$J:$J,"华为堡垒店")</f>
        <v>0</v>
      </c>
      <c r="AC1073" s="99">
        <f>COUNTIFS(通讯通路门店!$S:$S,$G1073,通讯通路门店!$J:$J,"小米体验店")</f>
        <v>0</v>
      </c>
      <c r="AD1073" s="99">
        <f>COUNTIFS(通讯通路门店!$S:$S,$G1073,通讯通路门店!$J:$J,"苹果体验店")</f>
        <v>0</v>
      </c>
      <c r="AE1073" s="99">
        <f>COUNTIFS(通讯通路门店!$S:$S,$G1073,通讯通路门店!$J:$J,"其他品牌专卖店")</f>
        <v>0</v>
      </c>
      <c r="AF1073" s="99">
        <f>SUMIFS(通讯通路门店!$BI:$BI,通讯通路门店!$S:$S,$G1073)</f>
        <v>0</v>
      </c>
      <c r="AG1073" s="99">
        <f>SUMIFS(通讯通路门店!$BH:$BH,通讯通路门店!$S:$S,$G1073)</f>
        <v>0</v>
      </c>
      <c r="AH1073" s="99">
        <f t="shared" si="81"/>
        <v>0</v>
      </c>
      <c r="AI1073" s="99">
        <f>SUMIFS(通讯通路门店!$BB:$BB,通讯通路门店!$S:$S,$G1073)</f>
        <v>0</v>
      </c>
      <c r="AJ1073" s="99">
        <f>SUMIFS(通讯通路门店!$BE:$BE,通讯通路门店!$S:$S,$G1073)</f>
        <v>0</v>
      </c>
      <c r="AK1073" s="99">
        <f>SUMIFS(通讯通路门店!$BG:$BG,通讯通路门店!$S:$S,$G1073)</f>
        <v>0</v>
      </c>
      <c r="AL1073" s="99">
        <f>SUMIFS(通讯通路门店!$BC:$BC,通讯通路门店!$S:$S,$G1073)</f>
        <v>0</v>
      </c>
      <c r="AM1073" s="99">
        <f>SUMIFS(通讯通路门店!$BD:$BD,通讯通路门店!$S:$S,$G1073)</f>
        <v>0</v>
      </c>
      <c r="AN1073" s="99">
        <f>SUMIFS(通讯通路门店!$BF:$BF,通讯通路门店!$S:$S,$G1073)</f>
        <v>0</v>
      </c>
      <c r="AO1073" s="99">
        <f t="shared" si="82"/>
        <v>0</v>
      </c>
      <c r="AP1073" s="99">
        <f>SUMIFS(通讯通路门店!$K:$K,通讯通路门店!$S:$S,$G1073)</f>
        <v>0</v>
      </c>
      <c r="AQ1073" s="83"/>
      <c r="AR1073" s="99">
        <f>SUMIFS(通讯通路门店!$T:$T,通讯通路门店!$S:$S,$G1073)</f>
        <v>0</v>
      </c>
      <c r="AS1073" s="99">
        <f>SUMIFS(通讯通路门店!$U:$U,通讯通路门店!$S:$S,$G1073)</f>
        <v>0</v>
      </c>
      <c r="AT1073" s="99">
        <f>SUMIFS(通讯通路门店!$V:$V,通讯通路门店!$S:$S,$G1073)</f>
        <v>0</v>
      </c>
      <c r="AU1073" s="99">
        <f>SUMIFS(通讯通路门店!$W:$W,通讯通路门店!$S:$S,$G1073)</f>
        <v>0</v>
      </c>
      <c r="AV1073" s="99">
        <f>SUMIFS(通讯通路门店!$Z:$Z,通讯通路门店!$S:$S,$G1073)</f>
        <v>0</v>
      </c>
      <c r="AW1073" s="99">
        <f>SUMIFS(通讯通路门店!$AB:$AB,通讯通路门店!$S:$S,$G1073)</f>
        <v>0</v>
      </c>
      <c r="AX1073" s="99">
        <f>SUMIFS(通讯通路门店!$X:$X,通讯通路门店!$S:$S,$G1073)</f>
        <v>0</v>
      </c>
      <c r="AY1073" s="99">
        <f>SUMIFS(通讯通路门店!$Y:$Y,通讯通路门店!$S:$S,$G1073)</f>
        <v>0</v>
      </c>
      <c r="AZ1073" s="99">
        <f>SUMIFS(通讯通路门店!$AA:$AA,通讯通路门店!$S:$S,$G1073)</f>
        <v>0</v>
      </c>
      <c r="BA1073" s="99">
        <f t="shared" si="83"/>
        <v>0</v>
      </c>
      <c r="BB1073" s="99">
        <f t="shared" si="84"/>
        <v>0</v>
      </c>
      <c r="BC1073" s="99">
        <f>SUMIFS(通讯通路门店!$W:$W,通讯通路门店!$S:$S,$G1073,通讯通路门店!$J:$J,"荣耀体验店")+SUMIFS(通讯通路门店!$W:$W,通讯通路门店!$S:$S,$G1073,通讯通路门店!$J:$J,"荣耀授权专卖店")</f>
        <v>0</v>
      </c>
      <c r="BD1073" s="99">
        <f>SUMIFS(通讯通路门店!$Z:$Z,通讯通路门店!$S:$S,$G1073,通讯通路门店!$J:$J,"VIVO体验店")</f>
        <v>0</v>
      </c>
      <c r="BE1073" s="99">
        <f>SUMIFS(通讯通路门店!$AB:$AB,通讯通路门店!$S:$S,$G1073,通讯通路门店!$J:$J,"OPPO体验店")</f>
        <v>0</v>
      </c>
      <c r="BF1073" s="99">
        <f>SUMIFS(通讯通路门店!$X:$X,通讯通路门店!$S:$S,$G1073,通讯通路门店!$J:$J,"华为授权体验店")+SUMIFS(通讯通路门店!$AA:$AA,通讯通路门店!$S:$S,$G1073,通讯通路门店!$J:$J,"华为堡垒店")</f>
        <v>0</v>
      </c>
      <c r="BG1073" s="99">
        <f>SUMIFS(通讯通路门店!$Y:$Y,通讯通路门店!$S:$S,$G1073,通讯通路门店!$J:$J,"小米体验店")</f>
        <v>0</v>
      </c>
      <c r="BH1073" s="99">
        <f>SUMIFS(通讯通路门店!$AA:$AA,通讯通路门店!$S:$S,$G1073,通讯通路门店!$J:$J,"苹果体验店")</f>
        <v>0</v>
      </c>
      <c r="BI1073" s="99">
        <f>SUMIFS(通讯通路门店!$K:$K,通讯通路门店!$S:$S,$G1073,通讯通路门店!$J:$J,"其他品牌专卖店")</f>
        <v>0</v>
      </c>
      <c r="BJ1073" s="99">
        <f>SUMIFS(通讯通路门店!$AC:$AC,通讯通路门店!$S:$S,$G1073)</f>
        <v>0</v>
      </c>
      <c r="BK1073" s="99">
        <f>SUMIFS(通讯通路门店!$AD:$AD,通讯通路门店!$S:$S,$G1073)</f>
        <v>0</v>
      </c>
      <c r="BL1073" s="99">
        <f>SUMIFS(通讯通路门店!$AE:$AE,通讯通路门店!$S:$S,$G1073)</f>
        <v>0</v>
      </c>
      <c r="BM1073" s="99">
        <f>SUMIFS(通讯通路门店!$AF:$AF,通讯通路门店!$S:$S,$G1073)</f>
        <v>0</v>
      </c>
      <c r="BN1073" s="99">
        <f>SUMIFS(通讯通路门店!$AG:$AG,通讯通路门店!$S:$S,$G1073)</f>
        <v>0</v>
      </c>
      <c r="BO1073" s="99">
        <f>SUMIFS(通讯通路门店!$AH:$AH,通讯通路门店!$S:$S,$G1073)</f>
        <v>0</v>
      </c>
      <c r="BP1073" s="99">
        <f>SUMIFS(通讯通路门店!$AI:$AI,通讯通路门店!$S:$S,$G1073)</f>
        <v>0</v>
      </c>
      <c r="BQ1073" s="83"/>
    </row>
    <row r="1074" spans="1:69">
      <c r="A1074" s="99" t="str">
        <f>IFERROR(_xlfn.XLOOKUP($G1074,通讯通路门店!$S$4:$S$993931,通讯通路门店!$A$4:$A$993931,0,0),"")</f>
        <v>海南省</v>
      </c>
      <c r="B1074" s="99" t="str">
        <f>IFERROR(_xlfn.XLOOKUP($G1074,通讯通路门店!$S$4:$S$993931,通讯通路门店!$B$4:$B$993931,0,0),"")</f>
        <v>东方市</v>
      </c>
      <c r="C1074" s="99" t="str">
        <f>IFERROR(_xlfn.XLOOKUP($G1074,通讯通路门店!$S$4:$S$993931,通讯通路门店!$C$4:$C$993931,0,0),"")</f>
        <v>东方市</v>
      </c>
      <c r="D1074" s="99" t="str">
        <f>IFERROR(_xlfn.XLOOKUP($G1074,通讯通路门店!$S$4:$S$993931,通讯通路门店!$D$4:$D$993931,0,0),"")</f>
        <v>八所镇</v>
      </c>
      <c r="E1074" s="83"/>
      <c r="F1074" s="83"/>
      <c r="G1074" s="101"/>
      <c r="H1074" s="102">
        <f>IFERROR(_xlfn.XLOOKUP($G1074,通讯通路门店!$S$4:$S$993931,通讯通路门店!$R$4:$R$993931,0,0),"")</f>
        <v>0</v>
      </c>
      <c r="I1074" s="83"/>
      <c r="J1074" s="83"/>
      <c r="K1074" s="83"/>
      <c r="L1074" s="83"/>
      <c r="M1074" s="83"/>
      <c r="N1074" s="83"/>
      <c r="O1074" s="83"/>
      <c r="P1074" s="83"/>
      <c r="Q1074" s="83"/>
      <c r="R1074" s="83"/>
      <c r="S1074" s="83"/>
      <c r="T1074" s="83"/>
      <c r="U1074" s="99">
        <f>COUNTIF(通讯通路门店!$S:$S,$G1074)</f>
        <v>0</v>
      </c>
      <c r="V1074" s="99">
        <f>COUNTIFS(通讯通路门店!$S:$S,$G1074,通讯通路门店!$J:$J,"综合卖场")</f>
        <v>0</v>
      </c>
      <c r="W1074" s="99">
        <f>SUMIFS(通讯通路门店!$AJ:$AJ,通讯通路门店!$S:$S,通讯客户沙盘!$G1074)</f>
        <v>0</v>
      </c>
      <c r="X1074" s="99">
        <f t="shared" si="80"/>
        <v>0</v>
      </c>
      <c r="Y1074" s="99">
        <f>COUNTIFS(通讯通路门店!$S:$S,$G1074,通讯通路门店!$J:$J,"荣耀体验店")+COUNTIFS(通讯通路门店!$S:$S,$G1074,通讯通路门店!$J:$J,"荣耀授权专卖店")</f>
        <v>0</v>
      </c>
      <c r="Z1074" s="99">
        <f>COUNTIFS(通讯通路门店!$S:$S,$G1074,通讯通路门店!$J:$J,"VIVO体验店")</f>
        <v>0</v>
      </c>
      <c r="AA1074" s="99">
        <f>COUNTIFS(通讯通路门店!$S:$S,$G1074,通讯通路门店!$J:$J,"OPPO体验店")</f>
        <v>0</v>
      </c>
      <c r="AB1074" s="99">
        <f>COUNTIFS(通讯通路门店!$S:$S,$G1074,通讯通路门店!$J:$J,"华为授权体验店")+COUNTIFS(通讯通路门店!$S:$S,$G1074,通讯通路门店!$J:$J,"华为堡垒店")</f>
        <v>0</v>
      </c>
      <c r="AC1074" s="99">
        <f>COUNTIFS(通讯通路门店!$S:$S,$G1074,通讯通路门店!$J:$J,"小米体验店")</f>
        <v>0</v>
      </c>
      <c r="AD1074" s="99">
        <f>COUNTIFS(通讯通路门店!$S:$S,$G1074,通讯通路门店!$J:$J,"苹果体验店")</f>
        <v>0</v>
      </c>
      <c r="AE1074" s="99">
        <f>COUNTIFS(通讯通路门店!$S:$S,$G1074,通讯通路门店!$J:$J,"其他品牌专卖店")</f>
        <v>0</v>
      </c>
      <c r="AF1074" s="99">
        <f>SUMIFS(通讯通路门店!$BI:$BI,通讯通路门店!$S:$S,$G1074)</f>
        <v>0</v>
      </c>
      <c r="AG1074" s="99">
        <f>SUMIFS(通讯通路门店!$BH:$BH,通讯通路门店!$S:$S,$G1074)</f>
        <v>0</v>
      </c>
      <c r="AH1074" s="99">
        <f t="shared" si="81"/>
        <v>0</v>
      </c>
      <c r="AI1074" s="99">
        <f>SUMIFS(通讯通路门店!$BB:$BB,通讯通路门店!$S:$S,$G1074)</f>
        <v>0</v>
      </c>
      <c r="AJ1074" s="99">
        <f>SUMIFS(通讯通路门店!$BE:$BE,通讯通路门店!$S:$S,$G1074)</f>
        <v>0</v>
      </c>
      <c r="AK1074" s="99">
        <f>SUMIFS(通讯通路门店!$BG:$BG,通讯通路门店!$S:$S,$G1074)</f>
        <v>0</v>
      </c>
      <c r="AL1074" s="99">
        <f>SUMIFS(通讯通路门店!$BC:$BC,通讯通路门店!$S:$S,$G1074)</f>
        <v>0</v>
      </c>
      <c r="AM1074" s="99">
        <f>SUMIFS(通讯通路门店!$BD:$BD,通讯通路门店!$S:$S,$G1074)</f>
        <v>0</v>
      </c>
      <c r="AN1074" s="99">
        <f>SUMIFS(通讯通路门店!$BF:$BF,通讯通路门店!$S:$S,$G1074)</f>
        <v>0</v>
      </c>
      <c r="AO1074" s="99">
        <f t="shared" si="82"/>
        <v>0</v>
      </c>
      <c r="AP1074" s="99">
        <f>SUMIFS(通讯通路门店!$K:$K,通讯通路门店!$S:$S,$G1074)</f>
        <v>0</v>
      </c>
      <c r="AQ1074" s="83"/>
      <c r="AR1074" s="99">
        <f>SUMIFS(通讯通路门店!$T:$T,通讯通路门店!$S:$S,$G1074)</f>
        <v>0</v>
      </c>
      <c r="AS1074" s="99">
        <f>SUMIFS(通讯通路门店!$U:$U,通讯通路门店!$S:$S,$G1074)</f>
        <v>0</v>
      </c>
      <c r="AT1074" s="99">
        <f>SUMIFS(通讯通路门店!$V:$V,通讯通路门店!$S:$S,$G1074)</f>
        <v>0</v>
      </c>
      <c r="AU1074" s="99">
        <f>SUMIFS(通讯通路门店!$W:$W,通讯通路门店!$S:$S,$G1074)</f>
        <v>0</v>
      </c>
      <c r="AV1074" s="99">
        <f>SUMIFS(通讯通路门店!$Z:$Z,通讯通路门店!$S:$S,$G1074)</f>
        <v>0</v>
      </c>
      <c r="AW1074" s="99">
        <f>SUMIFS(通讯通路门店!$AB:$AB,通讯通路门店!$S:$S,$G1074)</f>
        <v>0</v>
      </c>
      <c r="AX1074" s="99">
        <f>SUMIFS(通讯通路门店!$X:$X,通讯通路门店!$S:$S,$G1074)</f>
        <v>0</v>
      </c>
      <c r="AY1074" s="99">
        <f>SUMIFS(通讯通路门店!$Y:$Y,通讯通路门店!$S:$S,$G1074)</f>
        <v>0</v>
      </c>
      <c r="AZ1074" s="99">
        <f>SUMIFS(通讯通路门店!$AA:$AA,通讯通路门店!$S:$S,$G1074)</f>
        <v>0</v>
      </c>
      <c r="BA1074" s="99">
        <f t="shared" si="83"/>
        <v>0</v>
      </c>
      <c r="BB1074" s="99">
        <f t="shared" si="84"/>
        <v>0</v>
      </c>
      <c r="BC1074" s="99">
        <f>SUMIFS(通讯通路门店!$W:$W,通讯通路门店!$S:$S,$G1074,通讯通路门店!$J:$J,"荣耀体验店")+SUMIFS(通讯通路门店!$W:$W,通讯通路门店!$S:$S,$G1074,通讯通路门店!$J:$J,"荣耀授权专卖店")</f>
        <v>0</v>
      </c>
      <c r="BD1074" s="99">
        <f>SUMIFS(通讯通路门店!$Z:$Z,通讯通路门店!$S:$S,$G1074,通讯通路门店!$J:$J,"VIVO体验店")</f>
        <v>0</v>
      </c>
      <c r="BE1074" s="99">
        <f>SUMIFS(通讯通路门店!$AB:$AB,通讯通路门店!$S:$S,$G1074,通讯通路门店!$J:$J,"OPPO体验店")</f>
        <v>0</v>
      </c>
      <c r="BF1074" s="99">
        <f>SUMIFS(通讯通路门店!$X:$X,通讯通路门店!$S:$S,$G1074,通讯通路门店!$J:$J,"华为授权体验店")+SUMIFS(通讯通路门店!$AA:$AA,通讯通路门店!$S:$S,$G1074,通讯通路门店!$J:$J,"华为堡垒店")</f>
        <v>0</v>
      </c>
      <c r="BG1074" s="99">
        <f>SUMIFS(通讯通路门店!$Y:$Y,通讯通路门店!$S:$S,$G1074,通讯通路门店!$J:$J,"小米体验店")</f>
        <v>0</v>
      </c>
      <c r="BH1074" s="99">
        <f>SUMIFS(通讯通路门店!$AA:$AA,通讯通路门店!$S:$S,$G1074,通讯通路门店!$J:$J,"苹果体验店")</f>
        <v>0</v>
      </c>
      <c r="BI1074" s="99">
        <f>SUMIFS(通讯通路门店!$K:$K,通讯通路门店!$S:$S,$G1074,通讯通路门店!$J:$J,"其他品牌专卖店")</f>
        <v>0</v>
      </c>
      <c r="BJ1074" s="99">
        <f>SUMIFS(通讯通路门店!$AC:$AC,通讯通路门店!$S:$S,$G1074)</f>
        <v>0</v>
      </c>
      <c r="BK1074" s="99">
        <f>SUMIFS(通讯通路门店!$AD:$AD,通讯通路门店!$S:$S,$G1074)</f>
        <v>0</v>
      </c>
      <c r="BL1074" s="99">
        <f>SUMIFS(通讯通路门店!$AE:$AE,通讯通路门店!$S:$S,$G1074)</f>
        <v>0</v>
      </c>
      <c r="BM1074" s="99">
        <f>SUMIFS(通讯通路门店!$AF:$AF,通讯通路门店!$S:$S,$G1074)</f>
        <v>0</v>
      </c>
      <c r="BN1074" s="99">
        <f>SUMIFS(通讯通路门店!$AG:$AG,通讯通路门店!$S:$S,$G1074)</f>
        <v>0</v>
      </c>
      <c r="BO1074" s="99">
        <f>SUMIFS(通讯通路门店!$AH:$AH,通讯通路门店!$S:$S,$G1074)</f>
        <v>0</v>
      </c>
      <c r="BP1074" s="99">
        <f>SUMIFS(通讯通路门店!$AI:$AI,通讯通路门店!$S:$S,$G1074)</f>
        <v>0</v>
      </c>
      <c r="BQ1074" s="83"/>
    </row>
    <row r="1075" spans="1:69">
      <c r="A1075" s="99" t="str">
        <f>IFERROR(_xlfn.XLOOKUP($G1075,通讯通路门店!$S$4:$S$993931,通讯通路门店!$A$4:$A$993931,0,0),"")</f>
        <v>海南省</v>
      </c>
      <c r="B1075" s="99" t="str">
        <f>IFERROR(_xlfn.XLOOKUP($G1075,通讯通路门店!$S$4:$S$993931,通讯通路门店!$B$4:$B$993931,0,0),"")</f>
        <v>东方市</v>
      </c>
      <c r="C1075" s="99" t="str">
        <f>IFERROR(_xlfn.XLOOKUP($G1075,通讯通路门店!$S$4:$S$993931,通讯通路门店!$C$4:$C$993931,0,0),"")</f>
        <v>东方市</v>
      </c>
      <c r="D1075" s="99" t="str">
        <f>IFERROR(_xlfn.XLOOKUP($G1075,通讯通路门店!$S$4:$S$993931,通讯通路门店!$D$4:$D$993931,0,0),"")</f>
        <v>八所镇</v>
      </c>
      <c r="E1075" s="83"/>
      <c r="F1075" s="83"/>
      <c r="G1075" s="101"/>
      <c r="H1075" s="102">
        <f>IFERROR(_xlfn.XLOOKUP($G1075,通讯通路门店!$S$4:$S$993931,通讯通路门店!$R$4:$R$993931,0,0),"")</f>
        <v>0</v>
      </c>
      <c r="I1075" s="83"/>
      <c r="J1075" s="83"/>
      <c r="K1075" s="83"/>
      <c r="L1075" s="83"/>
      <c r="M1075" s="83"/>
      <c r="N1075" s="83"/>
      <c r="O1075" s="83"/>
      <c r="P1075" s="83"/>
      <c r="Q1075" s="83"/>
      <c r="R1075" s="83"/>
      <c r="S1075" s="83"/>
      <c r="T1075" s="83"/>
      <c r="U1075" s="99">
        <f>COUNTIF(通讯通路门店!$S:$S,$G1075)</f>
        <v>0</v>
      </c>
      <c r="V1075" s="99">
        <f>COUNTIFS(通讯通路门店!$S:$S,$G1075,通讯通路门店!$J:$J,"综合卖场")</f>
        <v>0</v>
      </c>
      <c r="W1075" s="99">
        <f>SUMIFS(通讯通路门店!$AJ:$AJ,通讯通路门店!$S:$S,通讯客户沙盘!$G1075)</f>
        <v>0</v>
      </c>
      <c r="X1075" s="99">
        <f t="shared" si="80"/>
        <v>0</v>
      </c>
      <c r="Y1075" s="99">
        <f>COUNTIFS(通讯通路门店!$S:$S,$G1075,通讯通路门店!$J:$J,"荣耀体验店")+COUNTIFS(通讯通路门店!$S:$S,$G1075,通讯通路门店!$J:$J,"荣耀授权专卖店")</f>
        <v>0</v>
      </c>
      <c r="Z1075" s="99">
        <f>COUNTIFS(通讯通路门店!$S:$S,$G1075,通讯通路门店!$J:$J,"VIVO体验店")</f>
        <v>0</v>
      </c>
      <c r="AA1075" s="99">
        <f>COUNTIFS(通讯通路门店!$S:$S,$G1075,通讯通路门店!$J:$J,"OPPO体验店")</f>
        <v>0</v>
      </c>
      <c r="AB1075" s="99">
        <f>COUNTIFS(通讯通路门店!$S:$S,$G1075,通讯通路门店!$J:$J,"华为授权体验店")+COUNTIFS(通讯通路门店!$S:$S,$G1075,通讯通路门店!$J:$J,"华为堡垒店")</f>
        <v>0</v>
      </c>
      <c r="AC1075" s="99">
        <f>COUNTIFS(通讯通路门店!$S:$S,$G1075,通讯通路门店!$J:$J,"小米体验店")</f>
        <v>0</v>
      </c>
      <c r="AD1075" s="99">
        <f>COUNTIFS(通讯通路门店!$S:$S,$G1075,通讯通路门店!$J:$J,"苹果体验店")</f>
        <v>0</v>
      </c>
      <c r="AE1075" s="99">
        <f>COUNTIFS(通讯通路门店!$S:$S,$G1075,通讯通路门店!$J:$J,"其他品牌专卖店")</f>
        <v>0</v>
      </c>
      <c r="AF1075" s="99">
        <f>SUMIFS(通讯通路门店!$BI:$BI,通讯通路门店!$S:$S,$G1075)</f>
        <v>0</v>
      </c>
      <c r="AG1075" s="99">
        <f>SUMIFS(通讯通路门店!$BH:$BH,通讯通路门店!$S:$S,$G1075)</f>
        <v>0</v>
      </c>
      <c r="AH1075" s="99">
        <f t="shared" si="81"/>
        <v>0</v>
      </c>
      <c r="AI1075" s="99">
        <f>SUMIFS(通讯通路门店!$BB:$BB,通讯通路门店!$S:$S,$G1075)</f>
        <v>0</v>
      </c>
      <c r="AJ1075" s="99">
        <f>SUMIFS(通讯通路门店!$BE:$BE,通讯通路门店!$S:$S,$G1075)</f>
        <v>0</v>
      </c>
      <c r="AK1075" s="99">
        <f>SUMIFS(通讯通路门店!$BG:$BG,通讯通路门店!$S:$S,$G1075)</f>
        <v>0</v>
      </c>
      <c r="AL1075" s="99">
        <f>SUMIFS(通讯通路门店!$BC:$BC,通讯通路门店!$S:$S,$G1075)</f>
        <v>0</v>
      </c>
      <c r="AM1075" s="99">
        <f>SUMIFS(通讯通路门店!$BD:$BD,通讯通路门店!$S:$S,$G1075)</f>
        <v>0</v>
      </c>
      <c r="AN1075" s="99">
        <f>SUMIFS(通讯通路门店!$BF:$BF,通讯通路门店!$S:$S,$G1075)</f>
        <v>0</v>
      </c>
      <c r="AO1075" s="99">
        <f t="shared" si="82"/>
        <v>0</v>
      </c>
      <c r="AP1075" s="99">
        <f>SUMIFS(通讯通路门店!$K:$K,通讯通路门店!$S:$S,$G1075)</f>
        <v>0</v>
      </c>
      <c r="AQ1075" s="83"/>
      <c r="AR1075" s="99">
        <f>SUMIFS(通讯通路门店!$T:$T,通讯通路门店!$S:$S,$G1075)</f>
        <v>0</v>
      </c>
      <c r="AS1075" s="99">
        <f>SUMIFS(通讯通路门店!$U:$U,通讯通路门店!$S:$S,$G1075)</f>
        <v>0</v>
      </c>
      <c r="AT1075" s="99">
        <f>SUMIFS(通讯通路门店!$V:$V,通讯通路门店!$S:$S,$G1075)</f>
        <v>0</v>
      </c>
      <c r="AU1075" s="99">
        <f>SUMIFS(通讯通路门店!$W:$W,通讯通路门店!$S:$S,$G1075)</f>
        <v>0</v>
      </c>
      <c r="AV1075" s="99">
        <f>SUMIFS(通讯通路门店!$Z:$Z,通讯通路门店!$S:$S,$G1075)</f>
        <v>0</v>
      </c>
      <c r="AW1075" s="99">
        <f>SUMIFS(通讯通路门店!$AB:$AB,通讯通路门店!$S:$S,$G1075)</f>
        <v>0</v>
      </c>
      <c r="AX1075" s="99">
        <f>SUMIFS(通讯通路门店!$X:$X,通讯通路门店!$S:$S,$G1075)</f>
        <v>0</v>
      </c>
      <c r="AY1075" s="99">
        <f>SUMIFS(通讯通路门店!$Y:$Y,通讯通路门店!$S:$S,$G1075)</f>
        <v>0</v>
      </c>
      <c r="AZ1075" s="99">
        <f>SUMIFS(通讯通路门店!$AA:$AA,通讯通路门店!$S:$S,$G1075)</f>
        <v>0</v>
      </c>
      <c r="BA1075" s="99">
        <f t="shared" si="83"/>
        <v>0</v>
      </c>
      <c r="BB1075" s="99">
        <f t="shared" si="84"/>
        <v>0</v>
      </c>
      <c r="BC1075" s="99">
        <f>SUMIFS(通讯通路门店!$W:$W,通讯通路门店!$S:$S,$G1075,通讯通路门店!$J:$J,"荣耀体验店")+SUMIFS(通讯通路门店!$W:$W,通讯通路门店!$S:$S,$G1075,通讯通路门店!$J:$J,"荣耀授权专卖店")</f>
        <v>0</v>
      </c>
      <c r="BD1075" s="99">
        <f>SUMIFS(通讯通路门店!$Z:$Z,通讯通路门店!$S:$S,$G1075,通讯通路门店!$J:$J,"VIVO体验店")</f>
        <v>0</v>
      </c>
      <c r="BE1075" s="99">
        <f>SUMIFS(通讯通路门店!$AB:$AB,通讯通路门店!$S:$S,$G1075,通讯通路门店!$J:$J,"OPPO体验店")</f>
        <v>0</v>
      </c>
      <c r="BF1075" s="99">
        <f>SUMIFS(通讯通路门店!$X:$X,通讯通路门店!$S:$S,$G1075,通讯通路门店!$J:$J,"华为授权体验店")+SUMIFS(通讯通路门店!$AA:$AA,通讯通路门店!$S:$S,$G1075,通讯通路门店!$J:$J,"华为堡垒店")</f>
        <v>0</v>
      </c>
      <c r="BG1075" s="99">
        <f>SUMIFS(通讯通路门店!$Y:$Y,通讯通路门店!$S:$S,$G1075,通讯通路门店!$J:$J,"小米体验店")</f>
        <v>0</v>
      </c>
      <c r="BH1075" s="99">
        <f>SUMIFS(通讯通路门店!$AA:$AA,通讯通路门店!$S:$S,$G1075,通讯通路门店!$J:$J,"苹果体验店")</f>
        <v>0</v>
      </c>
      <c r="BI1075" s="99">
        <f>SUMIFS(通讯通路门店!$K:$K,通讯通路门店!$S:$S,$G1075,通讯通路门店!$J:$J,"其他品牌专卖店")</f>
        <v>0</v>
      </c>
      <c r="BJ1075" s="99">
        <f>SUMIFS(通讯通路门店!$AC:$AC,通讯通路门店!$S:$S,$G1075)</f>
        <v>0</v>
      </c>
      <c r="BK1075" s="99">
        <f>SUMIFS(通讯通路门店!$AD:$AD,通讯通路门店!$S:$S,$G1075)</f>
        <v>0</v>
      </c>
      <c r="BL1075" s="99">
        <f>SUMIFS(通讯通路门店!$AE:$AE,通讯通路门店!$S:$S,$G1075)</f>
        <v>0</v>
      </c>
      <c r="BM1075" s="99">
        <f>SUMIFS(通讯通路门店!$AF:$AF,通讯通路门店!$S:$S,$G1075)</f>
        <v>0</v>
      </c>
      <c r="BN1075" s="99">
        <f>SUMIFS(通讯通路门店!$AG:$AG,通讯通路门店!$S:$S,$G1075)</f>
        <v>0</v>
      </c>
      <c r="BO1075" s="99">
        <f>SUMIFS(通讯通路门店!$AH:$AH,通讯通路门店!$S:$S,$G1075)</f>
        <v>0</v>
      </c>
      <c r="BP1075" s="99">
        <f>SUMIFS(通讯通路门店!$AI:$AI,通讯通路门店!$S:$S,$G1075)</f>
        <v>0</v>
      </c>
      <c r="BQ1075" s="83"/>
    </row>
    <row r="1076" spans="1:69">
      <c r="A1076" s="99" t="str">
        <f>IFERROR(_xlfn.XLOOKUP($G1076,通讯通路门店!$S$4:$S$993931,通讯通路门店!$A$4:$A$993931,0,0),"")</f>
        <v>海南省</v>
      </c>
      <c r="B1076" s="99" t="str">
        <f>IFERROR(_xlfn.XLOOKUP($G1076,通讯通路门店!$S$4:$S$993931,通讯通路门店!$B$4:$B$993931,0,0),"")</f>
        <v>东方市</v>
      </c>
      <c r="C1076" s="99" t="str">
        <f>IFERROR(_xlfn.XLOOKUP($G1076,通讯通路门店!$S$4:$S$993931,通讯通路门店!$C$4:$C$993931,0,0),"")</f>
        <v>东方市</v>
      </c>
      <c r="D1076" s="99" t="str">
        <f>IFERROR(_xlfn.XLOOKUP($G1076,通讯通路门店!$S$4:$S$993931,通讯通路门店!$D$4:$D$993931,0,0),"")</f>
        <v>八所镇</v>
      </c>
      <c r="E1076" s="83"/>
      <c r="F1076" s="83"/>
      <c r="G1076" s="101"/>
      <c r="H1076" s="102">
        <f>IFERROR(_xlfn.XLOOKUP($G1076,通讯通路门店!$S$4:$S$993931,通讯通路门店!$R$4:$R$993931,0,0),"")</f>
        <v>0</v>
      </c>
      <c r="I1076" s="83"/>
      <c r="J1076" s="83"/>
      <c r="K1076" s="83"/>
      <c r="L1076" s="83"/>
      <c r="M1076" s="83"/>
      <c r="N1076" s="83"/>
      <c r="O1076" s="83"/>
      <c r="P1076" s="83"/>
      <c r="Q1076" s="83"/>
      <c r="R1076" s="83"/>
      <c r="S1076" s="83"/>
      <c r="T1076" s="83"/>
      <c r="U1076" s="99">
        <f>COUNTIF(通讯通路门店!$S:$S,$G1076)</f>
        <v>0</v>
      </c>
      <c r="V1076" s="99">
        <f>COUNTIFS(通讯通路门店!$S:$S,$G1076,通讯通路门店!$J:$J,"综合卖场")</f>
        <v>0</v>
      </c>
      <c r="W1076" s="99">
        <f>SUMIFS(通讯通路门店!$AJ:$AJ,通讯通路门店!$S:$S,通讯客户沙盘!$G1076)</f>
        <v>0</v>
      </c>
      <c r="X1076" s="99">
        <f t="shared" si="80"/>
        <v>0</v>
      </c>
      <c r="Y1076" s="99">
        <f>COUNTIFS(通讯通路门店!$S:$S,$G1076,通讯通路门店!$J:$J,"荣耀体验店")+COUNTIFS(通讯通路门店!$S:$S,$G1076,通讯通路门店!$J:$J,"荣耀授权专卖店")</f>
        <v>0</v>
      </c>
      <c r="Z1076" s="99">
        <f>COUNTIFS(通讯通路门店!$S:$S,$G1076,通讯通路门店!$J:$J,"VIVO体验店")</f>
        <v>0</v>
      </c>
      <c r="AA1076" s="99">
        <f>COUNTIFS(通讯通路门店!$S:$S,$G1076,通讯通路门店!$J:$J,"OPPO体验店")</f>
        <v>0</v>
      </c>
      <c r="AB1076" s="99">
        <f>COUNTIFS(通讯通路门店!$S:$S,$G1076,通讯通路门店!$J:$J,"华为授权体验店")+COUNTIFS(通讯通路门店!$S:$S,$G1076,通讯通路门店!$J:$J,"华为堡垒店")</f>
        <v>0</v>
      </c>
      <c r="AC1076" s="99">
        <f>COUNTIFS(通讯通路门店!$S:$S,$G1076,通讯通路门店!$J:$J,"小米体验店")</f>
        <v>0</v>
      </c>
      <c r="AD1076" s="99">
        <f>COUNTIFS(通讯通路门店!$S:$S,$G1076,通讯通路门店!$J:$J,"苹果体验店")</f>
        <v>0</v>
      </c>
      <c r="AE1076" s="99">
        <f>COUNTIFS(通讯通路门店!$S:$S,$G1076,通讯通路门店!$J:$J,"其他品牌专卖店")</f>
        <v>0</v>
      </c>
      <c r="AF1076" s="99">
        <f>SUMIFS(通讯通路门店!$BI:$BI,通讯通路门店!$S:$S,$G1076)</f>
        <v>0</v>
      </c>
      <c r="AG1076" s="99">
        <f>SUMIFS(通讯通路门店!$BH:$BH,通讯通路门店!$S:$S,$G1076)</f>
        <v>0</v>
      </c>
      <c r="AH1076" s="99">
        <f t="shared" si="81"/>
        <v>0</v>
      </c>
      <c r="AI1076" s="99">
        <f>SUMIFS(通讯通路门店!$BB:$BB,通讯通路门店!$S:$S,$G1076)</f>
        <v>0</v>
      </c>
      <c r="AJ1076" s="99">
        <f>SUMIFS(通讯通路门店!$BE:$BE,通讯通路门店!$S:$S,$G1076)</f>
        <v>0</v>
      </c>
      <c r="AK1076" s="99">
        <f>SUMIFS(通讯通路门店!$BG:$BG,通讯通路门店!$S:$S,$G1076)</f>
        <v>0</v>
      </c>
      <c r="AL1076" s="99">
        <f>SUMIFS(通讯通路门店!$BC:$BC,通讯通路门店!$S:$S,$G1076)</f>
        <v>0</v>
      </c>
      <c r="AM1076" s="99">
        <f>SUMIFS(通讯通路门店!$BD:$BD,通讯通路门店!$S:$S,$G1076)</f>
        <v>0</v>
      </c>
      <c r="AN1076" s="99">
        <f>SUMIFS(通讯通路门店!$BF:$BF,通讯通路门店!$S:$S,$G1076)</f>
        <v>0</v>
      </c>
      <c r="AO1076" s="99">
        <f t="shared" si="82"/>
        <v>0</v>
      </c>
      <c r="AP1076" s="99">
        <f>SUMIFS(通讯通路门店!$K:$K,通讯通路门店!$S:$S,$G1076)</f>
        <v>0</v>
      </c>
      <c r="AQ1076" s="83"/>
      <c r="AR1076" s="99">
        <f>SUMIFS(通讯通路门店!$T:$T,通讯通路门店!$S:$S,$G1076)</f>
        <v>0</v>
      </c>
      <c r="AS1076" s="99">
        <f>SUMIFS(通讯通路门店!$U:$U,通讯通路门店!$S:$S,$G1076)</f>
        <v>0</v>
      </c>
      <c r="AT1076" s="99">
        <f>SUMIFS(通讯通路门店!$V:$V,通讯通路门店!$S:$S,$G1076)</f>
        <v>0</v>
      </c>
      <c r="AU1076" s="99">
        <f>SUMIFS(通讯通路门店!$W:$W,通讯通路门店!$S:$S,$G1076)</f>
        <v>0</v>
      </c>
      <c r="AV1076" s="99">
        <f>SUMIFS(通讯通路门店!$Z:$Z,通讯通路门店!$S:$S,$G1076)</f>
        <v>0</v>
      </c>
      <c r="AW1076" s="99">
        <f>SUMIFS(通讯通路门店!$AB:$AB,通讯通路门店!$S:$S,$G1076)</f>
        <v>0</v>
      </c>
      <c r="AX1076" s="99">
        <f>SUMIFS(通讯通路门店!$X:$X,通讯通路门店!$S:$S,$G1076)</f>
        <v>0</v>
      </c>
      <c r="AY1076" s="99">
        <f>SUMIFS(通讯通路门店!$Y:$Y,通讯通路门店!$S:$S,$G1076)</f>
        <v>0</v>
      </c>
      <c r="AZ1076" s="99">
        <f>SUMIFS(通讯通路门店!$AA:$AA,通讯通路门店!$S:$S,$G1076)</f>
        <v>0</v>
      </c>
      <c r="BA1076" s="99">
        <f t="shared" si="83"/>
        <v>0</v>
      </c>
      <c r="BB1076" s="99">
        <f t="shared" si="84"/>
        <v>0</v>
      </c>
      <c r="BC1076" s="99">
        <f>SUMIFS(通讯通路门店!$W:$W,通讯通路门店!$S:$S,$G1076,通讯通路门店!$J:$J,"荣耀体验店")+SUMIFS(通讯通路门店!$W:$W,通讯通路门店!$S:$S,$G1076,通讯通路门店!$J:$J,"荣耀授权专卖店")</f>
        <v>0</v>
      </c>
      <c r="BD1076" s="99">
        <f>SUMIFS(通讯通路门店!$Z:$Z,通讯通路门店!$S:$S,$G1076,通讯通路门店!$J:$J,"VIVO体验店")</f>
        <v>0</v>
      </c>
      <c r="BE1076" s="99">
        <f>SUMIFS(通讯通路门店!$AB:$AB,通讯通路门店!$S:$S,$G1076,通讯通路门店!$J:$J,"OPPO体验店")</f>
        <v>0</v>
      </c>
      <c r="BF1076" s="99">
        <f>SUMIFS(通讯通路门店!$X:$X,通讯通路门店!$S:$S,$G1076,通讯通路门店!$J:$J,"华为授权体验店")+SUMIFS(通讯通路门店!$AA:$AA,通讯通路门店!$S:$S,$G1076,通讯通路门店!$J:$J,"华为堡垒店")</f>
        <v>0</v>
      </c>
      <c r="BG1076" s="99">
        <f>SUMIFS(通讯通路门店!$Y:$Y,通讯通路门店!$S:$S,$G1076,通讯通路门店!$J:$J,"小米体验店")</f>
        <v>0</v>
      </c>
      <c r="BH1076" s="99">
        <f>SUMIFS(通讯通路门店!$AA:$AA,通讯通路门店!$S:$S,$G1076,通讯通路门店!$J:$J,"苹果体验店")</f>
        <v>0</v>
      </c>
      <c r="BI1076" s="99">
        <f>SUMIFS(通讯通路门店!$K:$K,通讯通路门店!$S:$S,$G1076,通讯通路门店!$J:$J,"其他品牌专卖店")</f>
        <v>0</v>
      </c>
      <c r="BJ1076" s="99">
        <f>SUMIFS(通讯通路门店!$AC:$AC,通讯通路门店!$S:$S,$G1076)</f>
        <v>0</v>
      </c>
      <c r="BK1076" s="99">
        <f>SUMIFS(通讯通路门店!$AD:$AD,通讯通路门店!$S:$S,$G1076)</f>
        <v>0</v>
      </c>
      <c r="BL1076" s="99">
        <f>SUMIFS(通讯通路门店!$AE:$AE,通讯通路门店!$S:$S,$G1076)</f>
        <v>0</v>
      </c>
      <c r="BM1076" s="99">
        <f>SUMIFS(通讯通路门店!$AF:$AF,通讯通路门店!$S:$S,$G1076)</f>
        <v>0</v>
      </c>
      <c r="BN1076" s="99">
        <f>SUMIFS(通讯通路门店!$AG:$AG,通讯通路门店!$S:$S,$G1076)</f>
        <v>0</v>
      </c>
      <c r="BO1076" s="99">
        <f>SUMIFS(通讯通路门店!$AH:$AH,通讯通路门店!$S:$S,$G1076)</f>
        <v>0</v>
      </c>
      <c r="BP1076" s="99">
        <f>SUMIFS(通讯通路门店!$AI:$AI,通讯通路门店!$S:$S,$G1076)</f>
        <v>0</v>
      </c>
      <c r="BQ1076" s="83"/>
    </row>
    <row r="1077" spans="1:69">
      <c r="A1077" s="99" t="str">
        <f>IFERROR(_xlfn.XLOOKUP($G1077,通讯通路门店!$S$4:$S$993931,通讯通路门店!$A$4:$A$993931,0,0),"")</f>
        <v>海南省</v>
      </c>
      <c r="B1077" s="99" t="str">
        <f>IFERROR(_xlfn.XLOOKUP($G1077,通讯通路门店!$S$4:$S$993931,通讯通路门店!$B$4:$B$993931,0,0),"")</f>
        <v>东方市</v>
      </c>
      <c r="C1077" s="99" t="str">
        <f>IFERROR(_xlfn.XLOOKUP($G1077,通讯通路门店!$S$4:$S$993931,通讯通路门店!$C$4:$C$993931,0,0),"")</f>
        <v>东方市</v>
      </c>
      <c r="D1077" s="99" t="str">
        <f>IFERROR(_xlfn.XLOOKUP($G1077,通讯通路门店!$S$4:$S$993931,通讯通路门店!$D$4:$D$993931,0,0),"")</f>
        <v>八所镇</v>
      </c>
      <c r="E1077" s="83"/>
      <c r="F1077" s="83"/>
      <c r="G1077" s="101"/>
      <c r="H1077" s="102">
        <f>IFERROR(_xlfn.XLOOKUP($G1077,通讯通路门店!$S$4:$S$993931,通讯通路门店!$R$4:$R$993931,0,0),"")</f>
        <v>0</v>
      </c>
      <c r="I1077" s="83"/>
      <c r="J1077" s="83"/>
      <c r="K1077" s="83"/>
      <c r="L1077" s="83"/>
      <c r="M1077" s="83"/>
      <c r="N1077" s="83"/>
      <c r="O1077" s="83"/>
      <c r="P1077" s="83"/>
      <c r="Q1077" s="83"/>
      <c r="R1077" s="83"/>
      <c r="S1077" s="83"/>
      <c r="T1077" s="83"/>
      <c r="U1077" s="99">
        <f>COUNTIF(通讯通路门店!$S:$S,$G1077)</f>
        <v>0</v>
      </c>
      <c r="V1077" s="99">
        <f>COUNTIFS(通讯通路门店!$S:$S,$G1077,通讯通路门店!$J:$J,"综合卖场")</f>
        <v>0</v>
      </c>
      <c r="W1077" s="99">
        <f>SUMIFS(通讯通路门店!$AJ:$AJ,通讯通路门店!$S:$S,通讯客户沙盘!$G1077)</f>
        <v>0</v>
      </c>
      <c r="X1077" s="99">
        <f t="shared" si="80"/>
        <v>0</v>
      </c>
      <c r="Y1077" s="99">
        <f>COUNTIFS(通讯通路门店!$S:$S,$G1077,通讯通路门店!$J:$J,"荣耀体验店")+COUNTIFS(通讯通路门店!$S:$S,$G1077,通讯通路门店!$J:$J,"荣耀授权专卖店")</f>
        <v>0</v>
      </c>
      <c r="Z1077" s="99">
        <f>COUNTIFS(通讯通路门店!$S:$S,$G1077,通讯通路门店!$J:$J,"VIVO体验店")</f>
        <v>0</v>
      </c>
      <c r="AA1077" s="99">
        <f>COUNTIFS(通讯通路门店!$S:$S,$G1077,通讯通路门店!$J:$J,"OPPO体验店")</f>
        <v>0</v>
      </c>
      <c r="AB1077" s="99">
        <f>COUNTIFS(通讯通路门店!$S:$S,$G1077,通讯通路门店!$J:$J,"华为授权体验店")+COUNTIFS(通讯通路门店!$S:$S,$G1077,通讯通路门店!$J:$J,"华为堡垒店")</f>
        <v>0</v>
      </c>
      <c r="AC1077" s="99">
        <f>COUNTIFS(通讯通路门店!$S:$S,$G1077,通讯通路门店!$J:$J,"小米体验店")</f>
        <v>0</v>
      </c>
      <c r="AD1077" s="99">
        <f>COUNTIFS(通讯通路门店!$S:$S,$G1077,通讯通路门店!$J:$J,"苹果体验店")</f>
        <v>0</v>
      </c>
      <c r="AE1077" s="99">
        <f>COUNTIFS(通讯通路门店!$S:$S,$G1077,通讯通路门店!$J:$J,"其他品牌专卖店")</f>
        <v>0</v>
      </c>
      <c r="AF1077" s="99">
        <f>SUMIFS(通讯通路门店!$BI:$BI,通讯通路门店!$S:$S,$G1077)</f>
        <v>0</v>
      </c>
      <c r="AG1077" s="99">
        <f>SUMIFS(通讯通路门店!$BH:$BH,通讯通路门店!$S:$S,$G1077)</f>
        <v>0</v>
      </c>
      <c r="AH1077" s="99">
        <f t="shared" si="81"/>
        <v>0</v>
      </c>
      <c r="AI1077" s="99">
        <f>SUMIFS(通讯通路门店!$BB:$BB,通讯通路门店!$S:$S,$G1077)</f>
        <v>0</v>
      </c>
      <c r="AJ1077" s="99">
        <f>SUMIFS(通讯通路门店!$BE:$BE,通讯通路门店!$S:$S,$G1077)</f>
        <v>0</v>
      </c>
      <c r="AK1077" s="99">
        <f>SUMIFS(通讯通路门店!$BG:$BG,通讯通路门店!$S:$S,$G1077)</f>
        <v>0</v>
      </c>
      <c r="AL1077" s="99">
        <f>SUMIFS(通讯通路门店!$BC:$BC,通讯通路门店!$S:$S,$G1077)</f>
        <v>0</v>
      </c>
      <c r="AM1077" s="99">
        <f>SUMIFS(通讯通路门店!$BD:$BD,通讯通路门店!$S:$S,$G1077)</f>
        <v>0</v>
      </c>
      <c r="AN1077" s="99">
        <f>SUMIFS(通讯通路门店!$BF:$BF,通讯通路门店!$S:$S,$G1077)</f>
        <v>0</v>
      </c>
      <c r="AO1077" s="99">
        <f t="shared" si="82"/>
        <v>0</v>
      </c>
      <c r="AP1077" s="99">
        <f>SUMIFS(通讯通路门店!$K:$K,通讯通路门店!$S:$S,$G1077)</f>
        <v>0</v>
      </c>
      <c r="AQ1077" s="83"/>
      <c r="AR1077" s="99">
        <f>SUMIFS(通讯通路门店!$T:$T,通讯通路门店!$S:$S,$G1077)</f>
        <v>0</v>
      </c>
      <c r="AS1077" s="99">
        <f>SUMIFS(通讯通路门店!$U:$U,通讯通路门店!$S:$S,$G1077)</f>
        <v>0</v>
      </c>
      <c r="AT1077" s="99">
        <f>SUMIFS(通讯通路门店!$V:$V,通讯通路门店!$S:$S,$G1077)</f>
        <v>0</v>
      </c>
      <c r="AU1077" s="99">
        <f>SUMIFS(通讯通路门店!$W:$W,通讯通路门店!$S:$S,$G1077)</f>
        <v>0</v>
      </c>
      <c r="AV1077" s="99">
        <f>SUMIFS(通讯通路门店!$Z:$Z,通讯通路门店!$S:$S,$G1077)</f>
        <v>0</v>
      </c>
      <c r="AW1077" s="99">
        <f>SUMIFS(通讯通路门店!$AB:$AB,通讯通路门店!$S:$S,$G1077)</f>
        <v>0</v>
      </c>
      <c r="AX1077" s="99">
        <f>SUMIFS(通讯通路门店!$X:$X,通讯通路门店!$S:$S,$G1077)</f>
        <v>0</v>
      </c>
      <c r="AY1077" s="99">
        <f>SUMIFS(通讯通路门店!$Y:$Y,通讯通路门店!$S:$S,$G1077)</f>
        <v>0</v>
      </c>
      <c r="AZ1077" s="99">
        <f>SUMIFS(通讯通路门店!$AA:$AA,通讯通路门店!$S:$S,$G1077)</f>
        <v>0</v>
      </c>
      <c r="BA1077" s="99">
        <f t="shared" si="83"/>
        <v>0</v>
      </c>
      <c r="BB1077" s="99">
        <f t="shared" si="84"/>
        <v>0</v>
      </c>
      <c r="BC1077" s="99">
        <f>SUMIFS(通讯通路门店!$W:$W,通讯通路门店!$S:$S,$G1077,通讯通路门店!$J:$J,"荣耀体验店")+SUMIFS(通讯通路门店!$W:$W,通讯通路门店!$S:$S,$G1077,通讯通路门店!$J:$J,"荣耀授权专卖店")</f>
        <v>0</v>
      </c>
      <c r="BD1077" s="99">
        <f>SUMIFS(通讯通路门店!$Z:$Z,通讯通路门店!$S:$S,$G1077,通讯通路门店!$J:$J,"VIVO体验店")</f>
        <v>0</v>
      </c>
      <c r="BE1077" s="99">
        <f>SUMIFS(通讯通路门店!$AB:$AB,通讯通路门店!$S:$S,$G1077,通讯通路门店!$J:$J,"OPPO体验店")</f>
        <v>0</v>
      </c>
      <c r="BF1077" s="99">
        <f>SUMIFS(通讯通路门店!$X:$X,通讯通路门店!$S:$S,$G1077,通讯通路门店!$J:$J,"华为授权体验店")+SUMIFS(通讯通路门店!$AA:$AA,通讯通路门店!$S:$S,$G1077,通讯通路门店!$J:$J,"华为堡垒店")</f>
        <v>0</v>
      </c>
      <c r="BG1077" s="99">
        <f>SUMIFS(通讯通路门店!$Y:$Y,通讯通路门店!$S:$S,$G1077,通讯通路门店!$J:$J,"小米体验店")</f>
        <v>0</v>
      </c>
      <c r="BH1077" s="99">
        <f>SUMIFS(通讯通路门店!$AA:$AA,通讯通路门店!$S:$S,$G1077,通讯通路门店!$J:$J,"苹果体验店")</f>
        <v>0</v>
      </c>
      <c r="BI1077" s="99">
        <f>SUMIFS(通讯通路门店!$K:$K,通讯通路门店!$S:$S,$G1077,通讯通路门店!$J:$J,"其他品牌专卖店")</f>
        <v>0</v>
      </c>
      <c r="BJ1077" s="99">
        <f>SUMIFS(通讯通路门店!$AC:$AC,通讯通路门店!$S:$S,$G1077)</f>
        <v>0</v>
      </c>
      <c r="BK1077" s="99">
        <f>SUMIFS(通讯通路门店!$AD:$AD,通讯通路门店!$S:$S,$G1077)</f>
        <v>0</v>
      </c>
      <c r="BL1077" s="99">
        <f>SUMIFS(通讯通路门店!$AE:$AE,通讯通路门店!$S:$S,$G1077)</f>
        <v>0</v>
      </c>
      <c r="BM1077" s="99">
        <f>SUMIFS(通讯通路门店!$AF:$AF,通讯通路门店!$S:$S,$G1077)</f>
        <v>0</v>
      </c>
      <c r="BN1077" s="99">
        <f>SUMIFS(通讯通路门店!$AG:$AG,通讯通路门店!$S:$S,$G1077)</f>
        <v>0</v>
      </c>
      <c r="BO1077" s="99">
        <f>SUMIFS(通讯通路门店!$AH:$AH,通讯通路门店!$S:$S,$G1077)</f>
        <v>0</v>
      </c>
      <c r="BP1077" s="99">
        <f>SUMIFS(通讯通路门店!$AI:$AI,通讯通路门店!$S:$S,$G1077)</f>
        <v>0</v>
      </c>
      <c r="BQ1077" s="83"/>
    </row>
    <row r="1078" spans="1:69">
      <c r="A1078" s="99" t="str">
        <f>IFERROR(_xlfn.XLOOKUP($G1078,通讯通路门店!$S$4:$S$993931,通讯通路门店!$A$4:$A$993931,0,0),"")</f>
        <v>海南省</v>
      </c>
      <c r="B1078" s="99" t="str">
        <f>IFERROR(_xlfn.XLOOKUP($G1078,通讯通路门店!$S$4:$S$993931,通讯通路门店!$B$4:$B$993931,0,0),"")</f>
        <v>东方市</v>
      </c>
      <c r="C1078" s="99" t="str">
        <f>IFERROR(_xlfn.XLOOKUP($G1078,通讯通路门店!$S$4:$S$993931,通讯通路门店!$C$4:$C$993931,0,0),"")</f>
        <v>东方市</v>
      </c>
      <c r="D1078" s="99" t="str">
        <f>IFERROR(_xlfn.XLOOKUP($G1078,通讯通路门店!$S$4:$S$993931,通讯通路门店!$D$4:$D$993931,0,0),"")</f>
        <v>八所镇</v>
      </c>
      <c r="E1078" s="83"/>
      <c r="F1078" s="83"/>
      <c r="G1078" s="101"/>
      <c r="H1078" s="102">
        <f>IFERROR(_xlfn.XLOOKUP($G1078,通讯通路门店!$S$4:$S$993931,通讯通路门店!$R$4:$R$993931,0,0),"")</f>
        <v>0</v>
      </c>
      <c r="I1078" s="83"/>
      <c r="J1078" s="83"/>
      <c r="K1078" s="83"/>
      <c r="L1078" s="83"/>
      <c r="M1078" s="83"/>
      <c r="N1078" s="83"/>
      <c r="O1078" s="83"/>
      <c r="P1078" s="83"/>
      <c r="Q1078" s="83"/>
      <c r="R1078" s="83"/>
      <c r="S1078" s="83"/>
      <c r="T1078" s="83"/>
      <c r="U1078" s="99">
        <f>COUNTIF(通讯通路门店!$S:$S,$G1078)</f>
        <v>0</v>
      </c>
      <c r="V1078" s="99">
        <f>COUNTIFS(通讯通路门店!$S:$S,$G1078,通讯通路门店!$J:$J,"综合卖场")</f>
        <v>0</v>
      </c>
      <c r="W1078" s="99">
        <f>SUMIFS(通讯通路门店!$AJ:$AJ,通讯通路门店!$S:$S,通讯客户沙盘!$G1078)</f>
        <v>0</v>
      </c>
      <c r="X1078" s="99">
        <f t="shared" si="80"/>
        <v>0</v>
      </c>
      <c r="Y1078" s="99">
        <f>COUNTIFS(通讯通路门店!$S:$S,$G1078,通讯通路门店!$J:$J,"荣耀体验店")+COUNTIFS(通讯通路门店!$S:$S,$G1078,通讯通路门店!$J:$J,"荣耀授权专卖店")</f>
        <v>0</v>
      </c>
      <c r="Z1078" s="99">
        <f>COUNTIFS(通讯通路门店!$S:$S,$G1078,通讯通路门店!$J:$J,"VIVO体验店")</f>
        <v>0</v>
      </c>
      <c r="AA1078" s="99">
        <f>COUNTIFS(通讯通路门店!$S:$S,$G1078,通讯通路门店!$J:$J,"OPPO体验店")</f>
        <v>0</v>
      </c>
      <c r="AB1078" s="99">
        <f>COUNTIFS(通讯通路门店!$S:$S,$G1078,通讯通路门店!$J:$J,"华为授权体验店")+COUNTIFS(通讯通路门店!$S:$S,$G1078,通讯通路门店!$J:$J,"华为堡垒店")</f>
        <v>0</v>
      </c>
      <c r="AC1078" s="99">
        <f>COUNTIFS(通讯通路门店!$S:$S,$G1078,通讯通路门店!$J:$J,"小米体验店")</f>
        <v>0</v>
      </c>
      <c r="AD1078" s="99">
        <f>COUNTIFS(通讯通路门店!$S:$S,$G1078,通讯通路门店!$J:$J,"苹果体验店")</f>
        <v>0</v>
      </c>
      <c r="AE1078" s="99">
        <f>COUNTIFS(通讯通路门店!$S:$S,$G1078,通讯通路门店!$J:$J,"其他品牌专卖店")</f>
        <v>0</v>
      </c>
      <c r="AF1078" s="99">
        <f>SUMIFS(通讯通路门店!$BI:$BI,通讯通路门店!$S:$S,$G1078)</f>
        <v>0</v>
      </c>
      <c r="AG1078" s="99">
        <f>SUMIFS(通讯通路门店!$BH:$BH,通讯通路门店!$S:$S,$G1078)</f>
        <v>0</v>
      </c>
      <c r="AH1078" s="99">
        <f t="shared" si="81"/>
        <v>0</v>
      </c>
      <c r="AI1078" s="99">
        <f>SUMIFS(通讯通路门店!$BB:$BB,通讯通路门店!$S:$S,$G1078)</f>
        <v>0</v>
      </c>
      <c r="AJ1078" s="99">
        <f>SUMIFS(通讯通路门店!$BE:$BE,通讯通路门店!$S:$S,$G1078)</f>
        <v>0</v>
      </c>
      <c r="AK1078" s="99">
        <f>SUMIFS(通讯通路门店!$BG:$BG,通讯通路门店!$S:$S,$G1078)</f>
        <v>0</v>
      </c>
      <c r="AL1078" s="99">
        <f>SUMIFS(通讯通路门店!$BC:$BC,通讯通路门店!$S:$S,$G1078)</f>
        <v>0</v>
      </c>
      <c r="AM1078" s="99">
        <f>SUMIFS(通讯通路门店!$BD:$BD,通讯通路门店!$S:$S,$G1078)</f>
        <v>0</v>
      </c>
      <c r="AN1078" s="99">
        <f>SUMIFS(通讯通路门店!$BF:$BF,通讯通路门店!$S:$S,$G1078)</f>
        <v>0</v>
      </c>
      <c r="AO1078" s="99">
        <f t="shared" si="82"/>
        <v>0</v>
      </c>
      <c r="AP1078" s="99">
        <f>SUMIFS(通讯通路门店!$K:$K,通讯通路门店!$S:$S,$G1078)</f>
        <v>0</v>
      </c>
      <c r="AQ1078" s="83"/>
      <c r="AR1078" s="99">
        <f>SUMIFS(通讯通路门店!$T:$T,通讯通路门店!$S:$S,$G1078)</f>
        <v>0</v>
      </c>
      <c r="AS1078" s="99">
        <f>SUMIFS(通讯通路门店!$U:$U,通讯通路门店!$S:$S,$G1078)</f>
        <v>0</v>
      </c>
      <c r="AT1078" s="99">
        <f>SUMIFS(通讯通路门店!$V:$V,通讯通路门店!$S:$S,$G1078)</f>
        <v>0</v>
      </c>
      <c r="AU1078" s="99">
        <f>SUMIFS(通讯通路门店!$W:$W,通讯通路门店!$S:$S,$G1078)</f>
        <v>0</v>
      </c>
      <c r="AV1078" s="99">
        <f>SUMIFS(通讯通路门店!$Z:$Z,通讯通路门店!$S:$S,$G1078)</f>
        <v>0</v>
      </c>
      <c r="AW1078" s="99">
        <f>SUMIFS(通讯通路门店!$AB:$AB,通讯通路门店!$S:$S,$G1078)</f>
        <v>0</v>
      </c>
      <c r="AX1078" s="99">
        <f>SUMIFS(通讯通路门店!$X:$X,通讯通路门店!$S:$S,$G1078)</f>
        <v>0</v>
      </c>
      <c r="AY1078" s="99">
        <f>SUMIFS(通讯通路门店!$Y:$Y,通讯通路门店!$S:$S,$G1078)</f>
        <v>0</v>
      </c>
      <c r="AZ1078" s="99">
        <f>SUMIFS(通讯通路门店!$AA:$AA,通讯通路门店!$S:$S,$G1078)</f>
        <v>0</v>
      </c>
      <c r="BA1078" s="99">
        <f t="shared" si="83"/>
        <v>0</v>
      </c>
      <c r="BB1078" s="99">
        <f t="shared" si="84"/>
        <v>0</v>
      </c>
      <c r="BC1078" s="99">
        <f>SUMIFS(通讯通路门店!$W:$W,通讯通路门店!$S:$S,$G1078,通讯通路门店!$J:$J,"荣耀体验店")+SUMIFS(通讯通路门店!$W:$W,通讯通路门店!$S:$S,$G1078,通讯通路门店!$J:$J,"荣耀授权专卖店")</f>
        <v>0</v>
      </c>
      <c r="BD1078" s="99">
        <f>SUMIFS(通讯通路门店!$Z:$Z,通讯通路门店!$S:$S,$G1078,通讯通路门店!$J:$J,"VIVO体验店")</f>
        <v>0</v>
      </c>
      <c r="BE1078" s="99">
        <f>SUMIFS(通讯通路门店!$AB:$AB,通讯通路门店!$S:$S,$G1078,通讯通路门店!$J:$J,"OPPO体验店")</f>
        <v>0</v>
      </c>
      <c r="BF1078" s="99">
        <f>SUMIFS(通讯通路门店!$X:$X,通讯通路门店!$S:$S,$G1078,通讯通路门店!$J:$J,"华为授权体验店")+SUMIFS(通讯通路门店!$AA:$AA,通讯通路门店!$S:$S,$G1078,通讯通路门店!$J:$J,"华为堡垒店")</f>
        <v>0</v>
      </c>
      <c r="BG1078" s="99">
        <f>SUMIFS(通讯通路门店!$Y:$Y,通讯通路门店!$S:$S,$G1078,通讯通路门店!$J:$J,"小米体验店")</f>
        <v>0</v>
      </c>
      <c r="BH1078" s="99">
        <f>SUMIFS(通讯通路门店!$AA:$AA,通讯通路门店!$S:$S,$G1078,通讯通路门店!$J:$J,"苹果体验店")</f>
        <v>0</v>
      </c>
      <c r="BI1078" s="99">
        <f>SUMIFS(通讯通路门店!$K:$K,通讯通路门店!$S:$S,$G1078,通讯通路门店!$J:$J,"其他品牌专卖店")</f>
        <v>0</v>
      </c>
      <c r="BJ1078" s="99">
        <f>SUMIFS(通讯通路门店!$AC:$AC,通讯通路门店!$S:$S,$G1078)</f>
        <v>0</v>
      </c>
      <c r="BK1078" s="99">
        <f>SUMIFS(通讯通路门店!$AD:$AD,通讯通路门店!$S:$S,$G1078)</f>
        <v>0</v>
      </c>
      <c r="BL1078" s="99">
        <f>SUMIFS(通讯通路门店!$AE:$AE,通讯通路门店!$S:$S,$G1078)</f>
        <v>0</v>
      </c>
      <c r="BM1078" s="99">
        <f>SUMIFS(通讯通路门店!$AF:$AF,通讯通路门店!$S:$S,$G1078)</f>
        <v>0</v>
      </c>
      <c r="BN1078" s="99">
        <f>SUMIFS(通讯通路门店!$AG:$AG,通讯通路门店!$S:$S,$G1078)</f>
        <v>0</v>
      </c>
      <c r="BO1078" s="99">
        <f>SUMIFS(通讯通路门店!$AH:$AH,通讯通路门店!$S:$S,$G1078)</f>
        <v>0</v>
      </c>
      <c r="BP1078" s="99">
        <f>SUMIFS(通讯通路门店!$AI:$AI,通讯通路门店!$S:$S,$G1078)</f>
        <v>0</v>
      </c>
      <c r="BQ1078" s="83"/>
    </row>
    <row r="1079" spans="1:69">
      <c r="A1079" s="99" t="str">
        <f>IFERROR(_xlfn.XLOOKUP($G1079,通讯通路门店!$S$4:$S$993931,通讯通路门店!$A$4:$A$993931,0,0),"")</f>
        <v>海南省</v>
      </c>
      <c r="B1079" s="99" t="str">
        <f>IFERROR(_xlfn.XLOOKUP($G1079,通讯通路门店!$S$4:$S$993931,通讯通路门店!$B$4:$B$993931,0,0),"")</f>
        <v>东方市</v>
      </c>
      <c r="C1079" s="99" t="str">
        <f>IFERROR(_xlfn.XLOOKUP($G1079,通讯通路门店!$S$4:$S$993931,通讯通路门店!$C$4:$C$993931,0,0),"")</f>
        <v>东方市</v>
      </c>
      <c r="D1079" s="99" t="str">
        <f>IFERROR(_xlfn.XLOOKUP($G1079,通讯通路门店!$S$4:$S$993931,通讯通路门店!$D$4:$D$993931,0,0),"")</f>
        <v>八所镇</v>
      </c>
      <c r="E1079" s="83"/>
      <c r="F1079" s="83"/>
      <c r="G1079" s="101"/>
      <c r="H1079" s="102">
        <f>IFERROR(_xlfn.XLOOKUP($G1079,通讯通路门店!$S$4:$S$993931,通讯通路门店!$R$4:$R$993931,0,0),"")</f>
        <v>0</v>
      </c>
      <c r="I1079" s="83"/>
      <c r="J1079" s="83"/>
      <c r="K1079" s="83"/>
      <c r="L1079" s="83"/>
      <c r="M1079" s="83"/>
      <c r="N1079" s="83"/>
      <c r="O1079" s="83"/>
      <c r="P1079" s="83"/>
      <c r="Q1079" s="83"/>
      <c r="R1079" s="83"/>
      <c r="S1079" s="83"/>
      <c r="T1079" s="83"/>
      <c r="U1079" s="99">
        <f>COUNTIF(通讯通路门店!$S:$S,$G1079)</f>
        <v>0</v>
      </c>
      <c r="V1079" s="99">
        <f>COUNTIFS(通讯通路门店!$S:$S,$G1079,通讯通路门店!$J:$J,"综合卖场")</f>
        <v>0</v>
      </c>
      <c r="W1079" s="99">
        <f>SUMIFS(通讯通路门店!$AJ:$AJ,通讯通路门店!$S:$S,通讯客户沙盘!$G1079)</f>
        <v>0</v>
      </c>
      <c r="X1079" s="99">
        <f t="shared" si="80"/>
        <v>0</v>
      </c>
      <c r="Y1079" s="99">
        <f>COUNTIFS(通讯通路门店!$S:$S,$G1079,通讯通路门店!$J:$J,"荣耀体验店")+COUNTIFS(通讯通路门店!$S:$S,$G1079,通讯通路门店!$J:$J,"荣耀授权专卖店")</f>
        <v>0</v>
      </c>
      <c r="Z1079" s="99">
        <f>COUNTIFS(通讯通路门店!$S:$S,$G1079,通讯通路门店!$J:$J,"VIVO体验店")</f>
        <v>0</v>
      </c>
      <c r="AA1079" s="99">
        <f>COUNTIFS(通讯通路门店!$S:$S,$G1079,通讯通路门店!$J:$J,"OPPO体验店")</f>
        <v>0</v>
      </c>
      <c r="AB1079" s="99">
        <f>COUNTIFS(通讯通路门店!$S:$S,$G1079,通讯通路门店!$J:$J,"华为授权体验店")+COUNTIFS(通讯通路门店!$S:$S,$G1079,通讯通路门店!$J:$J,"华为堡垒店")</f>
        <v>0</v>
      </c>
      <c r="AC1079" s="99">
        <f>COUNTIFS(通讯通路门店!$S:$S,$G1079,通讯通路门店!$J:$J,"小米体验店")</f>
        <v>0</v>
      </c>
      <c r="AD1079" s="99">
        <f>COUNTIFS(通讯通路门店!$S:$S,$G1079,通讯通路门店!$J:$J,"苹果体验店")</f>
        <v>0</v>
      </c>
      <c r="AE1079" s="99">
        <f>COUNTIFS(通讯通路门店!$S:$S,$G1079,通讯通路门店!$J:$J,"其他品牌专卖店")</f>
        <v>0</v>
      </c>
      <c r="AF1079" s="99">
        <f>SUMIFS(通讯通路门店!$BI:$BI,通讯通路门店!$S:$S,$G1079)</f>
        <v>0</v>
      </c>
      <c r="AG1079" s="99">
        <f>SUMIFS(通讯通路门店!$BH:$BH,通讯通路门店!$S:$S,$G1079)</f>
        <v>0</v>
      </c>
      <c r="AH1079" s="99">
        <f t="shared" si="81"/>
        <v>0</v>
      </c>
      <c r="AI1079" s="99">
        <f>SUMIFS(通讯通路门店!$BB:$BB,通讯通路门店!$S:$S,$G1079)</f>
        <v>0</v>
      </c>
      <c r="AJ1079" s="99">
        <f>SUMIFS(通讯通路门店!$BE:$BE,通讯通路门店!$S:$S,$G1079)</f>
        <v>0</v>
      </c>
      <c r="AK1079" s="99">
        <f>SUMIFS(通讯通路门店!$BG:$BG,通讯通路门店!$S:$S,$G1079)</f>
        <v>0</v>
      </c>
      <c r="AL1079" s="99">
        <f>SUMIFS(通讯通路门店!$BC:$BC,通讯通路门店!$S:$S,$G1079)</f>
        <v>0</v>
      </c>
      <c r="AM1079" s="99">
        <f>SUMIFS(通讯通路门店!$BD:$BD,通讯通路门店!$S:$S,$G1079)</f>
        <v>0</v>
      </c>
      <c r="AN1079" s="99">
        <f>SUMIFS(通讯通路门店!$BF:$BF,通讯通路门店!$S:$S,$G1079)</f>
        <v>0</v>
      </c>
      <c r="AO1079" s="99">
        <f t="shared" si="82"/>
        <v>0</v>
      </c>
      <c r="AP1079" s="99">
        <f>SUMIFS(通讯通路门店!$K:$K,通讯通路门店!$S:$S,$G1079)</f>
        <v>0</v>
      </c>
      <c r="AQ1079" s="83"/>
      <c r="AR1079" s="99">
        <f>SUMIFS(通讯通路门店!$T:$T,通讯通路门店!$S:$S,$G1079)</f>
        <v>0</v>
      </c>
      <c r="AS1079" s="99">
        <f>SUMIFS(通讯通路门店!$U:$U,通讯通路门店!$S:$S,$G1079)</f>
        <v>0</v>
      </c>
      <c r="AT1079" s="99">
        <f>SUMIFS(通讯通路门店!$V:$V,通讯通路门店!$S:$S,$G1079)</f>
        <v>0</v>
      </c>
      <c r="AU1079" s="99">
        <f>SUMIFS(通讯通路门店!$W:$W,通讯通路门店!$S:$S,$G1079)</f>
        <v>0</v>
      </c>
      <c r="AV1079" s="99">
        <f>SUMIFS(通讯通路门店!$Z:$Z,通讯通路门店!$S:$S,$G1079)</f>
        <v>0</v>
      </c>
      <c r="AW1079" s="99">
        <f>SUMIFS(通讯通路门店!$AB:$AB,通讯通路门店!$S:$S,$G1079)</f>
        <v>0</v>
      </c>
      <c r="AX1079" s="99">
        <f>SUMIFS(通讯通路门店!$X:$X,通讯通路门店!$S:$S,$G1079)</f>
        <v>0</v>
      </c>
      <c r="AY1079" s="99">
        <f>SUMIFS(通讯通路门店!$Y:$Y,通讯通路门店!$S:$S,$G1079)</f>
        <v>0</v>
      </c>
      <c r="AZ1079" s="99">
        <f>SUMIFS(通讯通路门店!$AA:$AA,通讯通路门店!$S:$S,$G1079)</f>
        <v>0</v>
      </c>
      <c r="BA1079" s="99">
        <f t="shared" si="83"/>
        <v>0</v>
      </c>
      <c r="BB1079" s="99">
        <f t="shared" si="84"/>
        <v>0</v>
      </c>
      <c r="BC1079" s="99">
        <f>SUMIFS(通讯通路门店!$W:$W,通讯通路门店!$S:$S,$G1079,通讯通路门店!$J:$J,"荣耀体验店")+SUMIFS(通讯通路门店!$W:$W,通讯通路门店!$S:$S,$G1079,通讯通路门店!$J:$J,"荣耀授权专卖店")</f>
        <v>0</v>
      </c>
      <c r="BD1079" s="99">
        <f>SUMIFS(通讯通路门店!$Z:$Z,通讯通路门店!$S:$S,$G1079,通讯通路门店!$J:$J,"VIVO体验店")</f>
        <v>0</v>
      </c>
      <c r="BE1079" s="99">
        <f>SUMIFS(通讯通路门店!$AB:$AB,通讯通路门店!$S:$S,$G1079,通讯通路门店!$J:$J,"OPPO体验店")</f>
        <v>0</v>
      </c>
      <c r="BF1079" s="99">
        <f>SUMIFS(通讯通路门店!$X:$X,通讯通路门店!$S:$S,$G1079,通讯通路门店!$J:$J,"华为授权体验店")+SUMIFS(通讯通路门店!$AA:$AA,通讯通路门店!$S:$S,$G1079,通讯通路门店!$J:$J,"华为堡垒店")</f>
        <v>0</v>
      </c>
      <c r="BG1079" s="99">
        <f>SUMIFS(通讯通路门店!$Y:$Y,通讯通路门店!$S:$S,$G1079,通讯通路门店!$J:$J,"小米体验店")</f>
        <v>0</v>
      </c>
      <c r="BH1079" s="99">
        <f>SUMIFS(通讯通路门店!$AA:$AA,通讯通路门店!$S:$S,$G1079,通讯通路门店!$J:$J,"苹果体验店")</f>
        <v>0</v>
      </c>
      <c r="BI1079" s="99">
        <f>SUMIFS(通讯通路门店!$K:$K,通讯通路门店!$S:$S,$G1079,通讯通路门店!$J:$J,"其他品牌专卖店")</f>
        <v>0</v>
      </c>
      <c r="BJ1079" s="99">
        <f>SUMIFS(通讯通路门店!$AC:$AC,通讯通路门店!$S:$S,$G1079)</f>
        <v>0</v>
      </c>
      <c r="BK1079" s="99">
        <f>SUMIFS(通讯通路门店!$AD:$AD,通讯通路门店!$S:$S,$G1079)</f>
        <v>0</v>
      </c>
      <c r="BL1079" s="99">
        <f>SUMIFS(通讯通路门店!$AE:$AE,通讯通路门店!$S:$S,$G1079)</f>
        <v>0</v>
      </c>
      <c r="BM1079" s="99">
        <f>SUMIFS(通讯通路门店!$AF:$AF,通讯通路门店!$S:$S,$G1079)</f>
        <v>0</v>
      </c>
      <c r="BN1079" s="99">
        <f>SUMIFS(通讯通路门店!$AG:$AG,通讯通路门店!$S:$S,$G1079)</f>
        <v>0</v>
      </c>
      <c r="BO1079" s="99">
        <f>SUMIFS(通讯通路门店!$AH:$AH,通讯通路门店!$S:$S,$G1079)</f>
        <v>0</v>
      </c>
      <c r="BP1079" s="99">
        <f>SUMIFS(通讯通路门店!$AI:$AI,通讯通路门店!$S:$S,$G1079)</f>
        <v>0</v>
      </c>
      <c r="BQ1079" s="83"/>
    </row>
    <row r="1080" spans="1:69">
      <c r="A1080" s="99" t="str">
        <f>IFERROR(_xlfn.XLOOKUP($G1080,通讯通路门店!$S$4:$S$993931,通讯通路门店!$A$4:$A$993931,0,0),"")</f>
        <v>海南省</v>
      </c>
      <c r="B1080" s="99" t="str">
        <f>IFERROR(_xlfn.XLOOKUP($G1080,通讯通路门店!$S$4:$S$993931,通讯通路门店!$B$4:$B$993931,0,0),"")</f>
        <v>东方市</v>
      </c>
      <c r="C1080" s="99" t="str">
        <f>IFERROR(_xlfn.XLOOKUP($G1080,通讯通路门店!$S$4:$S$993931,通讯通路门店!$C$4:$C$993931,0,0),"")</f>
        <v>东方市</v>
      </c>
      <c r="D1080" s="99" t="str">
        <f>IFERROR(_xlfn.XLOOKUP($G1080,通讯通路门店!$S$4:$S$993931,通讯通路门店!$D$4:$D$993931,0,0),"")</f>
        <v>八所镇</v>
      </c>
      <c r="E1080" s="83"/>
      <c r="F1080" s="83"/>
      <c r="G1080" s="101"/>
      <c r="H1080" s="102">
        <f>IFERROR(_xlfn.XLOOKUP($G1080,通讯通路门店!$S$4:$S$993931,通讯通路门店!$R$4:$R$993931,0,0),"")</f>
        <v>0</v>
      </c>
      <c r="I1080" s="83"/>
      <c r="J1080" s="83"/>
      <c r="K1080" s="83"/>
      <c r="L1080" s="83"/>
      <c r="M1080" s="83"/>
      <c r="N1080" s="83"/>
      <c r="O1080" s="83"/>
      <c r="P1080" s="83"/>
      <c r="Q1080" s="83"/>
      <c r="R1080" s="83"/>
      <c r="S1080" s="83"/>
      <c r="T1080" s="83"/>
      <c r="U1080" s="99">
        <f>COUNTIF(通讯通路门店!$S:$S,$G1080)</f>
        <v>0</v>
      </c>
      <c r="V1080" s="99">
        <f>COUNTIFS(通讯通路门店!$S:$S,$G1080,通讯通路门店!$J:$J,"综合卖场")</f>
        <v>0</v>
      </c>
      <c r="W1080" s="99">
        <f>SUMIFS(通讯通路门店!$AJ:$AJ,通讯通路门店!$S:$S,通讯客户沙盘!$G1080)</f>
        <v>0</v>
      </c>
      <c r="X1080" s="99">
        <f t="shared" si="80"/>
        <v>0</v>
      </c>
      <c r="Y1080" s="99">
        <f>COUNTIFS(通讯通路门店!$S:$S,$G1080,通讯通路门店!$J:$J,"荣耀体验店")+COUNTIFS(通讯通路门店!$S:$S,$G1080,通讯通路门店!$J:$J,"荣耀授权专卖店")</f>
        <v>0</v>
      </c>
      <c r="Z1080" s="99">
        <f>COUNTIFS(通讯通路门店!$S:$S,$G1080,通讯通路门店!$J:$J,"VIVO体验店")</f>
        <v>0</v>
      </c>
      <c r="AA1080" s="99">
        <f>COUNTIFS(通讯通路门店!$S:$S,$G1080,通讯通路门店!$J:$J,"OPPO体验店")</f>
        <v>0</v>
      </c>
      <c r="AB1080" s="99">
        <f>COUNTIFS(通讯通路门店!$S:$S,$G1080,通讯通路门店!$J:$J,"华为授权体验店")+COUNTIFS(通讯通路门店!$S:$S,$G1080,通讯通路门店!$J:$J,"华为堡垒店")</f>
        <v>0</v>
      </c>
      <c r="AC1080" s="99">
        <f>COUNTIFS(通讯通路门店!$S:$S,$G1080,通讯通路门店!$J:$J,"小米体验店")</f>
        <v>0</v>
      </c>
      <c r="AD1080" s="99">
        <f>COUNTIFS(通讯通路门店!$S:$S,$G1080,通讯通路门店!$J:$J,"苹果体验店")</f>
        <v>0</v>
      </c>
      <c r="AE1080" s="99">
        <f>COUNTIFS(通讯通路门店!$S:$S,$G1080,通讯通路门店!$J:$J,"其他品牌专卖店")</f>
        <v>0</v>
      </c>
      <c r="AF1080" s="99">
        <f>SUMIFS(通讯通路门店!$BI:$BI,通讯通路门店!$S:$S,$G1080)</f>
        <v>0</v>
      </c>
      <c r="AG1080" s="99">
        <f>SUMIFS(通讯通路门店!$BH:$BH,通讯通路门店!$S:$S,$G1080)</f>
        <v>0</v>
      </c>
      <c r="AH1080" s="99">
        <f t="shared" si="81"/>
        <v>0</v>
      </c>
      <c r="AI1080" s="99">
        <f>SUMIFS(通讯通路门店!$BB:$BB,通讯通路门店!$S:$S,$G1080)</f>
        <v>0</v>
      </c>
      <c r="AJ1080" s="99">
        <f>SUMIFS(通讯通路门店!$BE:$BE,通讯通路门店!$S:$S,$G1080)</f>
        <v>0</v>
      </c>
      <c r="AK1080" s="99">
        <f>SUMIFS(通讯通路门店!$BG:$BG,通讯通路门店!$S:$S,$G1080)</f>
        <v>0</v>
      </c>
      <c r="AL1080" s="99">
        <f>SUMIFS(通讯通路门店!$BC:$BC,通讯通路门店!$S:$S,$G1080)</f>
        <v>0</v>
      </c>
      <c r="AM1080" s="99">
        <f>SUMIFS(通讯通路门店!$BD:$BD,通讯通路门店!$S:$S,$G1080)</f>
        <v>0</v>
      </c>
      <c r="AN1080" s="99">
        <f>SUMIFS(通讯通路门店!$BF:$BF,通讯通路门店!$S:$S,$G1080)</f>
        <v>0</v>
      </c>
      <c r="AO1080" s="99">
        <f t="shared" si="82"/>
        <v>0</v>
      </c>
      <c r="AP1080" s="99">
        <f>SUMIFS(通讯通路门店!$K:$K,通讯通路门店!$S:$S,$G1080)</f>
        <v>0</v>
      </c>
      <c r="AQ1080" s="83"/>
      <c r="AR1080" s="99">
        <f>SUMIFS(通讯通路门店!$T:$T,通讯通路门店!$S:$S,$G1080)</f>
        <v>0</v>
      </c>
      <c r="AS1080" s="99">
        <f>SUMIFS(通讯通路门店!$U:$U,通讯通路门店!$S:$S,$G1080)</f>
        <v>0</v>
      </c>
      <c r="AT1080" s="99">
        <f>SUMIFS(通讯通路门店!$V:$V,通讯通路门店!$S:$S,$G1080)</f>
        <v>0</v>
      </c>
      <c r="AU1080" s="99">
        <f>SUMIFS(通讯通路门店!$W:$W,通讯通路门店!$S:$S,$G1080)</f>
        <v>0</v>
      </c>
      <c r="AV1080" s="99">
        <f>SUMIFS(通讯通路门店!$Z:$Z,通讯通路门店!$S:$S,$G1080)</f>
        <v>0</v>
      </c>
      <c r="AW1080" s="99">
        <f>SUMIFS(通讯通路门店!$AB:$AB,通讯通路门店!$S:$S,$G1080)</f>
        <v>0</v>
      </c>
      <c r="AX1080" s="99">
        <f>SUMIFS(通讯通路门店!$X:$X,通讯通路门店!$S:$S,$G1080)</f>
        <v>0</v>
      </c>
      <c r="AY1080" s="99">
        <f>SUMIFS(通讯通路门店!$Y:$Y,通讯通路门店!$S:$S,$G1080)</f>
        <v>0</v>
      </c>
      <c r="AZ1080" s="99">
        <f>SUMIFS(通讯通路门店!$AA:$AA,通讯通路门店!$S:$S,$G1080)</f>
        <v>0</v>
      </c>
      <c r="BA1080" s="99">
        <f t="shared" si="83"/>
        <v>0</v>
      </c>
      <c r="BB1080" s="99">
        <f t="shared" si="84"/>
        <v>0</v>
      </c>
      <c r="BC1080" s="99">
        <f>SUMIFS(通讯通路门店!$W:$W,通讯通路门店!$S:$S,$G1080,通讯通路门店!$J:$J,"荣耀体验店")+SUMIFS(通讯通路门店!$W:$W,通讯通路门店!$S:$S,$G1080,通讯通路门店!$J:$J,"荣耀授权专卖店")</f>
        <v>0</v>
      </c>
      <c r="BD1080" s="99">
        <f>SUMIFS(通讯通路门店!$Z:$Z,通讯通路门店!$S:$S,$G1080,通讯通路门店!$J:$J,"VIVO体验店")</f>
        <v>0</v>
      </c>
      <c r="BE1080" s="99">
        <f>SUMIFS(通讯通路门店!$AB:$AB,通讯通路门店!$S:$S,$G1080,通讯通路门店!$J:$J,"OPPO体验店")</f>
        <v>0</v>
      </c>
      <c r="BF1080" s="99">
        <f>SUMIFS(通讯通路门店!$X:$X,通讯通路门店!$S:$S,$G1080,通讯通路门店!$J:$J,"华为授权体验店")+SUMIFS(通讯通路门店!$AA:$AA,通讯通路门店!$S:$S,$G1080,通讯通路门店!$J:$J,"华为堡垒店")</f>
        <v>0</v>
      </c>
      <c r="BG1080" s="99">
        <f>SUMIFS(通讯通路门店!$Y:$Y,通讯通路门店!$S:$S,$G1080,通讯通路门店!$J:$J,"小米体验店")</f>
        <v>0</v>
      </c>
      <c r="BH1080" s="99">
        <f>SUMIFS(通讯通路门店!$AA:$AA,通讯通路门店!$S:$S,$G1080,通讯通路门店!$J:$J,"苹果体验店")</f>
        <v>0</v>
      </c>
      <c r="BI1080" s="99">
        <f>SUMIFS(通讯通路门店!$K:$K,通讯通路门店!$S:$S,$G1080,通讯通路门店!$J:$J,"其他品牌专卖店")</f>
        <v>0</v>
      </c>
      <c r="BJ1080" s="99">
        <f>SUMIFS(通讯通路门店!$AC:$AC,通讯通路门店!$S:$S,$G1080)</f>
        <v>0</v>
      </c>
      <c r="BK1080" s="99">
        <f>SUMIFS(通讯通路门店!$AD:$AD,通讯通路门店!$S:$S,$G1080)</f>
        <v>0</v>
      </c>
      <c r="BL1080" s="99">
        <f>SUMIFS(通讯通路门店!$AE:$AE,通讯通路门店!$S:$S,$G1080)</f>
        <v>0</v>
      </c>
      <c r="BM1080" s="99">
        <f>SUMIFS(通讯通路门店!$AF:$AF,通讯通路门店!$S:$S,$G1080)</f>
        <v>0</v>
      </c>
      <c r="BN1080" s="99">
        <f>SUMIFS(通讯通路门店!$AG:$AG,通讯通路门店!$S:$S,$G1080)</f>
        <v>0</v>
      </c>
      <c r="BO1080" s="99">
        <f>SUMIFS(通讯通路门店!$AH:$AH,通讯通路门店!$S:$S,$G1080)</f>
        <v>0</v>
      </c>
      <c r="BP1080" s="99">
        <f>SUMIFS(通讯通路门店!$AI:$AI,通讯通路门店!$S:$S,$G1080)</f>
        <v>0</v>
      </c>
      <c r="BQ1080" s="83"/>
    </row>
    <row r="1081" spans="1:69">
      <c r="A1081" s="99" t="str">
        <f>IFERROR(_xlfn.XLOOKUP($G1081,通讯通路门店!$S$4:$S$993931,通讯通路门店!$A$4:$A$993931,0,0),"")</f>
        <v>海南省</v>
      </c>
      <c r="B1081" s="99" t="str">
        <f>IFERROR(_xlfn.XLOOKUP($G1081,通讯通路门店!$S$4:$S$993931,通讯通路门店!$B$4:$B$993931,0,0),"")</f>
        <v>东方市</v>
      </c>
      <c r="C1081" s="99" t="str">
        <f>IFERROR(_xlfn.XLOOKUP($G1081,通讯通路门店!$S$4:$S$993931,通讯通路门店!$C$4:$C$993931,0,0),"")</f>
        <v>东方市</v>
      </c>
      <c r="D1081" s="99" t="str">
        <f>IFERROR(_xlfn.XLOOKUP($G1081,通讯通路门店!$S$4:$S$993931,通讯通路门店!$D$4:$D$993931,0,0),"")</f>
        <v>八所镇</v>
      </c>
      <c r="E1081" s="83"/>
      <c r="F1081" s="83"/>
      <c r="G1081" s="101"/>
      <c r="H1081" s="102">
        <f>IFERROR(_xlfn.XLOOKUP($G1081,通讯通路门店!$S$4:$S$993931,通讯通路门店!$R$4:$R$993931,0,0),"")</f>
        <v>0</v>
      </c>
      <c r="I1081" s="83"/>
      <c r="J1081" s="83"/>
      <c r="K1081" s="83"/>
      <c r="L1081" s="83"/>
      <c r="M1081" s="83"/>
      <c r="N1081" s="83"/>
      <c r="O1081" s="83"/>
      <c r="P1081" s="83"/>
      <c r="Q1081" s="83"/>
      <c r="R1081" s="83"/>
      <c r="S1081" s="83"/>
      <c r="T1081" s="83"/>
      <c r="U1081" s="99">
        <f>COUNTIF(通讯通路门店!$S:$S,$G1081)</f>
        <v>0</v>
      </c>
      <c r="V1081" s="99">
        <f>COUNTIFS(通讯通路门店!$S:$S,$G1081,通讯通路门店!$J:$J,"综合卖场")</f>
        <v>0</v>
      </c>
      <c r="W1081" s="99">
        <f>SUMIFS(通讯通路门店!$AJ:$AJ,通讯通路门店!$S:$S,通讯客户沙盘!$G1081)</f>
        <v>0</v>
      </c>
      <c r="X1081" s="99">
        <f t="shared" si="80"/>
        <v>0</v>
      </c>
      <c r="Y1081" s="99">
        <f>COUNTIFS(通讯通路门店!$S:$S,$G1081,通讯通路门店!$J:$J,"荣耀体验店")+COUNTIFS(通讯通路门店!$S:$S,$G1081,通讯通路门店!$J:$J,"荣耀授权专卖店")</f>
        <v>0</v>
      </c>
      <c r="Z1081" s="99">
        <f>COUNTIFS(通讯通路门店!$S:$S,$G1081,通讯通路门店!$J:$J,"VIVO体验店")</f>
        <v>0</v>
      </c>
      <c r="AA1081" s="99">
        <f>COUNTIFS(通讯通路门店!$S:$S,$G1081,通讯通路门店!$J:$J,"OPPO体验店")</f>
        <v>0</v>
      </c>
      <c r="AB1081" s="99">
        <f>COUNTIFS(通讯通路门店!$S:$S,$G1081,通讯通路门店!$J:$J,"华为授权体验店")+COUNTIFS(通讯通路门店!$S:$S,$G1081,通讯通路门店!$J:$J,"华为堡垒店")</f>
        <v>0</v>
      </c>
      <c r="AC1081" s="99">
        <f>COUNTIFS(通讯通路门店!$S:$S,$G1081,通讯通路门店!$J:$J,"小米体验店")</f>
        <v>0</v>
      </c>
      <c r="AD1081" s="99">
        <f>COUNTIFS(通讯通路门店!$S:$S,$G1081,通讯通路门店!$J:$J,"苹果体验店")</f>
        <v>0</v>
      </c>
      <c r="AE1081" s="99">
        <f>COUNTIFS(通讯通路门店!$S:$S,$G1081,通讯通路门店!$J:$J,"其他品牌专卖店")</f>
        <v>0</v>
      </c>
      <c r="AF1081" s="99">
        <f>SUMIFS(通讯通路门店!$BI:$BI,通讯通路门店!$S:$S,$G1081)</f>
        <v>0</v>
      </c>
      <c r="AG1081" s="99">
        <f>SUMIFS(通讯通路门店!$BH:$BH,通讯通路门店!$S:$S,$G1081)</f>
        <v>0</v>
      </c>
      <c r="AH1081" s="99">
        <f t="shared" si="81"/>
        <v>0</v>
      </c>
      <c r="AI1081" s="99">
        <f>SUMIFS(通讯通路门店!$BB:$BB,通讯通路门店!$S:$S,$G1081)</f>
        <v>0</v>
      </c>
      <c r="AJ1081" s="99">
        <f>SUMIFS(通讯通路门店!$BE:$BE,通讯通路门店!$S:$S,$G1081)</f>
        <v>0</v>
      </c>
      <c r="AK1081" s="99">
        <f>SUMIFS(通讯通路门店!$BG:$BG,通讯通路门店!$S:$S,$G1081)</f>
        <v>0</v>
      </c>
      <c r="AL1081" s="99">
        <f>SUMIFS(通讯通路门店!$BC:$BC,通讯通路门店!$S:$S,$G1081)</f>
        <v>0</v>
      </c>
      <c r="AM1081" s="99">
        <f>SUMIFS(通讯通路门店!$BD:$BD,通讯通路门店!$S:$S,$G1081)</f>
        <v>0</v>
      </c>
      <c r="AN1081" s="99">
        <f>SUMIFS(通讯通路门店!$BF:$BF,通讯通路门店!$S:$S,$G1081)</f>
        <v>0</v>
      </c>
      <c r="AO1081" s="99">
        <f t="shared" si="82"/>
        <v>0</v>
      </c>
      <c r="AP1081" s="99">
        <f>SUMIFS(通讯通路门店!$K:$K,通讯通路门店!$S:$S,$G1081)</f>
        <v>0</v>
      </c>
      <c r="AQ1081" s="83"/>
      <c r="AR1081" s="99">
        <f>SUMIFS(通讯通路门店!$T:$T,通讯通路门店!$S:$S,$G1081)</f>
        <v>0</v>
      </c>
      <c r="AS1081" s="99">
        <f>SUMIFS(通讯通路门店!$U:$U,通讯通路门店!$S:$S,$G1081)</f>
        <v>0</v>
      </c>
      <c r="AT1081" s="99">
        <f>SUMIFS(通讯通路门店!$V:$V,通讯通路门店!$S:$S,$G1081)</f>
        <v>0</v>
      </c>
      <c r="AU1081" s="99">
        <f>SUMIFS(通讯通路门店!$W:$W,通讯通路门店!$S:$S,$G1081)</f>
        <v>0</v>
      </c>
      <c r="AV1081" s="99">
        <f>SUMIFS(通讯通路门店!$Z:$Z,通讯通路门店!$S:$S,$G1081)</f>
        <v>0</v>
      </c>
      <c r="AW1081" s="99">
        <f>SUMIFS(通讯通路门店!$AB:$AB,通讯通路门店!$S:$S,$G1081)</f>
        <v>0</v>
      </c>
      <c r="AX1081" s="99">
        <f>SUMIFS(通讯通路门店!$X:$X,通讯通路门店!$S:$S,$G1081)</f>
        <v>0</v>
      </c>
      <c r="AY1081" s="99">
        <f>SUMIFS(通讯通路门店!$Y:$Y,通讯通路门店!$S:$S,$G1081)</f>
        <v>0</v>
      </c>
      <c r="AZ1081" s="99">
        <f>SUMIFS(通讯通路门店!$AA:$AA,通讯通路门店!$S:$S,$G1081)</f>
        <v>0</v>
      </c>
      <c r="BA1081" s="99">
        <f t="shared" si="83"/>
        <v>0</v>
      </c>
      <c r="BB1081" s="99">
        <f t="shared" si="84"/>
        <v>0</v>
      </c>
      <c r="BC1081" s="99">
        <f>SUMIFS(通讯通路门店!$W:$W,通讯通路门店!$S:$S,$G1081,通讯通路门店!$J:$J,"荣耀体验店")+SUMIFS(通讯通路门店!$W:$W,通讯通路门店!$S:$S,$G1081,通讯通路门店!$J:$J,"荣耀授权专卖店")</f>
        <v>0</v>
      </c>
      <c r="BD1081" s="99">
        <f>SUMIFS(通讯通路门店!$Z:$Z,通讯通路门店!$S:$S,$G1081,通讯通路门店!$J:$J,"VIVO体验店")</f>
        <v>0</v>
      </c>
      <c r="BE1081" s="99">
        <f>SUMIFS(通讯通路门店!$AB:$AB,通讯通路门店!$S:$S,$G1081,通讯通路门店!$J:$J,"OPPO体验店")</f>
        <v>0</v>
      </c>
      <c r="BF1081" s="99">
        <f>SUMIFS(通讯通路门店!$X:$X,通讯通路门店!$S:$S,$G1081,通讯通路门店!$J:$J,"华为授权体验店")+SUMIFS(通讯通路门店!$AA:$AA,通讯通路门店!$S:$S,$G1081,通讯通路门店!$J:$J,"华为堡垒店")</f>
        <v>0</v>
      </c>
      <c r="BG1081" s="99">
        <f>SUMIFS(通讯通路门店!$Y:$Y,通讯通路门店!$S:$S,$G1081,通讯通路门店!$J:$J,"小米体验店")</f>
        <v>0</v>
      </c>
      <c r="BH1081" s="99">
        <f>SUMIFS(通讯通路门店!$AA:$AA,通讯通路门店!$S:$S,$G1081,通讯通路门店!$J:$J,"苹果体验店")</f>
        <v>0</v>
      </c>
      <c r="BI1081" s="99">
        <f>SUMIFS(通讯通路门店!$K:$K,通讯通路门店!$S:$S,$G1081,通讯通路门店!$J:$J,"其他品牌专卖店")</f>
        <v>0</v>
      </c>
      <c r="BJ1081" s="99">
        <f>SUMIFS(通讯通路门店!$AC:$AC,通讯通路门店!$S:$S,$G1081)</f>
        <v>0</v>
      </c>
      <c r="BK1081" s="99">
        <f>SUMIFS(通讯通路门店!$AD:$AD,通讯通路门店!$S:$S,$G1081)</f>
        <v>0</v>
      </c>
      <c r="BL1081" s="99">
        <f>SUMIFS(通讯通路门店!$AE:$AE,通讯通路门店!$S:$S,$G1081)</f>
        <v>0</v>
      </c>
      <c r="BM1081" s="99">
        <f>SUMIFS(通讯通路门店!$AF:$AF,通讯通路门店!$S:$S,$G1081)</f>
        <v>0</v>
      </c>
      <c r="BN1081" s="99">
        <f>SUMIFS(通讯通路门店!$AG:$AG,通讯通路门店!$S:$S,$G1081)</f>
        <v>0</v>
      </c>
      <c r="BO1081" s="99">
        <f>SUMIFS(通讯通路门店!$AH:$AH,通讯通路门店!$S:$S,$G1081)</f>
        <v>0</v>
      </c>
      <c r="BP1081" s="99">
        <f>SUMIFS(通讯通路门店!$AI:$AI,通讯通路门店!$S:$S,$G1081)</f>
        <v>0</v>
      </c>
      <c r="BQ1081" s="83"/>
    </row>
    <row r="1082" spans="1:69">
      <c r="A1082" s="99" t="str">
        <f>IFERROR(_xlfn.XLOOKUP($G1082,通讯通路门店!$S$4:$S$993931,通讯通路门店!$A$4:$A$993931,0,0),"")</f>
        <v>海南省</v>
      </c>
      <c r="B1082" s="99" t="str">
        <f>IFERROR(_xlfn.XLOOKUP($G1082,通讯通路门店!$S$4:$S$993931,通讯通路门店!$B$4:$B$993931,0,0),"")</f>
        <v>东方市</v>
      </c>
      <c r="C1082" s="99" t="str">
        <f>IFERROR(_xlfn.XLOOKUP($G1082,通讯通路门店!$S$4:$S$993931,通讯通路门店!$C$4:$C$993931,0,0),"")</f>
        <v>东方市</v>
      </c>
      <c r="D1082" s="99" t="str">
        <f>IFERROR(_xlfn.XLOOKUP($G1082,通讯通路门店!$S$4:$S$993931,通讯通路门店!$D$4:$D$993931,0,0),"")</f>
        <v>八所镇</v>
      </c>
      <c r="E1082" s="83"/>
      <c r="F1082" s="83"/>
      <c r="G1082" s="101"/>
      <c r="H1082" s="102">
        <f>IFERROR(_xlfn.XLOOKUP($G1082,通讯通路门店!$S$4:$S$993931,通讯通路门店!$R$4:$R$993931,0,0),"")</f>
        <v>0</v>
      </c>
      <c r="I1082" s="83"/>
      <c r="J1082" s="83"/>
      <c r="K1082" s="83"/>
      <c r="L1082" s="83"/>
      <c r="M1082" s="83"/>
      <c r="N1082" s="83"/>
      <c r="O1082" s="83"/>
      <c r="P1082" s="83"/>
      <c r="Q1082" s="83"/>
      <c r="R1082" s="83"/>
      <c r="S1082" s="83"/>
      <c r="T1082" s="83"/>
      <c r="U1082" s="99">
        <f>COUNTIF(通讯通路门店!$S:$S,$G1082)</f>
        <v>0</v>
      </c>
      <c r="V1082" s="99">
        <f>COUNTIFS(通讯通路门店!$S:$S,$G1082,通讯通路门店!$J:$J,"综合卖场")</f>
        <v>0</v>
      </c>
      <c r="W1082" s="99">
        <f>SUMIFS(通讯通路门店!$AJ:$AJ,通讯通路门店!$S:$S,通讯客户沙盘!$G1082)</f>
        <v>0</v>
      </c>
      <c r="X1082" s="99">
        <f t="shared" si="80"/>
        <v>0</v>
      </c>
      <c r="Y1082" s="99">
        <f>COUNTIFS(通讯通路门店!$S:$S,$G1082,通讯通路门店!$J:$J,"荣耀体验店")+COUNTIFS(通讯通路门店!$S:$S,$G1082,通讯通路门店!$J:$J,"荣耀授权专卖店")</f>
        <v>0</v>
      </c>
      <c r="Z1082" s="99">
        <f>COUNTIFS(通讯通路门店!$S:$S,$G1082,通讯通路门店!$J:$J,"VIVO体验店")</f>
        <v>0</v>
      </c>
      <c r="AA1082" s="99">
        <f>COUNTIFS(通讯通路门店!$S:$S,$G1082,通讯通路门店!$J:$J,"OPPO体验店")</f>
        <v>0</v>
      </c>
      <c r="AB1082" s="99">
        <f>COUNTIFS(通讯通路门店!$S:$S,$G1082,通讯通路门店!$J:$J,"华为授权体验店")+COUNTIFS(通讯通路门店!$S:$S,$G1082,通讯通路门店!$J:$J,"华为堡垒店")</f>
        <v>0</v>
      </c>
      <c r="AC1082" s="99">
        <f>COUNTIFS(通讯通路门店!$S:$S,$G1082,通讯通路门店!$J:$J,"小米体验店")</f>
        <v>0</v>
      </c>
      <c r="AD1082" s="99">
        <f>COUNTIFS(通讯通路门店!$S:$S,$G1082,通讯通路门店!$J:$J,"苹果体验店")</f>
        <v>0</v>
      </c>
      <c r="AE1082" s="99">
        <f>COUNTIFS(通讯通路门店!$S:$S,$G1082,通讯通路门店!$J:$J,"其他品牌专卖店")</f>
        <v>0</v>
      </c>
      <c r="AF1082" s="99">
        <f>SUMIFS(通讯通路门店!$BI:$BI,通讯通路门店!$S:$S,$G1082)</f>
        <v>0</v>
      </c>
      <c r="AG1082" s="99">
        <f>SUMIFS(通讯通路门店!$BH:$BH,通讯通路门店!$S:$S,$G1082)</f>
        <v>0</v>
      </c>
      <c r="AH1082" s="99">
        <f t="shared" si="81"/>
        <v>0</v>
      </c>
      <c r="AI1082" s="99">
        <f>SUMIFS(通讯通路门店!$BB:$BB,通讯通路门店!$S:$S,$G1082)</f>
        <v>0</v>
      </c>
      <c r="AJ1082" s="99">
        <f>SUMIFS(通讯通路门店!$BE:$BE,通讯通路门店!$S:$S,$G1082)</f>
        <v>0</v>
      </c>
      <c r="AK1082" s="99">
        <f>SUMIFS(通讯通路门店!$BG:$BG,通讯通路门店!$S:$S,$G1082)</f>
        <v>0</v>
      </c>
      <c r="AL1082" s="99">
        <f>SUMIFS(通讯通路门店!$BC:$BC,通讯通路门店!$S:$S,$G1082)</f>
        <v>0</v>
      </c>
      <c r="AM1082" s="99">
        <f>SUMIFS(通讯通路门店!$BD:$BD,通讯通路门店!$S:$S,$G1082)</f>
        <v>0</v>
      </c>
      <c r="AN1082" s="99">
        <f>SUMIFS(通讯通路门店!$BF:$BF,通讯通路门店!$S:$S,$G1082)</f>
        <v>0</v>
      </c>
      <c r="AO1082" s="99">
        <f t="shared" si="82"/>
        <v>0</v>
      </c>
      <c r="AP1082" s="99">
        <f>SUMIFS(通讯通路门店!$K:$K,通讯通路门店!$S:$S,$G1082)</f>
        <v>0</v>
      </c>
      <c r="AQ1082" s="83"/>
      <c r="AR1082" s="99">
        <f>SUMIFS(通讯通路门店!$T:$T,通讯通路门店!$S:$S,$G1082)</f>
        <v>0</v>
      </c>
      <c r="AS1082" s="99">
        <f>SUMIFS(通讯通路门店!$U:$U,通讯通路门店!$S:$S,$G1082)</f>
        <v>0</v>
      </c>
      <c r="AT1082" s="99">
        <f>SUMIFS(通讯通路门店!$V:$V,通讯通路门店!$S:$S,$G1082)</f>
        <v>0</v>
      </c>
      <c r="AU1082" s="99">
        <f>SUMIFS(通讯通路门店!$W:$W,通讯通路门店!$S:$S,$G1082)</f>
        <v>0</v>
      </c>
      <c r="AV1082" s="99">
        <f>SUMIFS(通讯通路门店!$Z:$Z,通讯通路门店!$S:$S,$G1082)</f>
        <v>0</v>
      </c>
      <c r="AW1082" s="99">
        <f>SUMIFS(通讯通路门店!$AB:$AB,通讯通路门店!$S:$S,$G1082)</f>
        <v>0</v>
      </c>
      <c r="AX1082" s="99">
        <f>SUMIFS(通讯通路门店!$X:$X,通讯通路门店!$S:$S,$G1082)</f>
        <v>0</v>
      </c>
      <c r="AY1082" s="99">
        <f>SUMIFS(通讯通路门店!$Y:$Y,通讯通路门店!$S:$S,$G1082)</f>
        <v>0</v>
      </c>
      <c r="AZ1082" s="99">
        <f>SUMIFS(通讯通路门店!$AA:$AA,通讯通路门店!$S:$S,$G1082)</f>
        <v>0</v>
      </c>
      <c r="BA1082" s="99">
        <f t="shared" si="83"/>
        <v>0</v>
      </c>
      <c r="BB1082" s="99">
        <f t="shared" si="84"/>
        <v>0</v>
      </c>
      <c r="BC1082" s="99">
        <f>SUMIFS(通讯通路门店!$W:$W,通讯通路门店!$S:$S,$G1082,通讯通路门店!$J:$J,"荣耀体验店")+SUMIFS(通讯通路门店!$W:$W,通讯通路门店!$S:$S,$G1082,通讯通路门店!$J:$J,"荣耀授权专卖店")</f>
        <v>0</v>
      </c>
      <c r="BD1082" s="99">
        <f>SUMIFS(通讯通路门店!$Z:$Z,通讯通路门店!$S:$S,$G1082,通讯通路门店!$J:$J,"VIVO体验店")</f>
        <v>0</v>
      </c>
      <c r="BE1082" s="99">
        <f>SUMIFS(通讯通路门店!$AB:$AB,通讯通路门店!$S:$S,$G1082,通讯通路门店!$J:$J,"OPPO体验店")</f>
        <v>0</v>
      </c>
      <c r="BF1082" s="99">
        <f>SUMIFS(通讯通路门店!$X:$X,通讯通路门店!$S:$S,$G1082,通讯通路门店!$J:$J,"华为授权体验店")+SUMIFS(通讯通路门店!$AA:$AA,通讯通路门店!$S:$S,$G1082,通讯通路门店!$J:$J,"华为堡垒店")</f>
        <v>0</v>
      </c>
      <c r="BG1082" s="99">
        <f>SUMIFS(通讯通路门店!$Y:$Y,通讯通路门店!$S:$S,$G1082,通讯通路门店!$J:$J,"小米体验店")</f>
        <v>0</v>
      </c>
      <c r="BH1082" s="99">
        <f>SUMIFS(通讯通路门店!$AA:$AA,通讯通路门店!$S:$S,$G1082,通讯通路门店!$J:$J,"苹果体验店")</f>
        <v>0</v>
      </c>
      <c r="BI1082" s="99">
        <f>SUMIFS(通讯通路门店!$K:$K,通讯通路门店!$S:$S,$G1082,通讯通路门店!$J:$J,"其他品牌专卖店")</f>
        <v>0</v>
      </c>
      <c r="BJ1082" s="99">
        <f>SUMIFS(通讯通路门店!$AC:$AC,通讯通路门店!$S:$S,$G1082)</f>
        <v>0</v>
      </c>
      <c r="BK1082" s="99">
        <f>SUMIFS(通讯通路门店!$AD:$AD,通讯通路门店!$S:$S,$G1082)</f>
        <v>0</v>
      </c>
      <c r="BL1082" s="99">
        <f>SUMIFS(通讯通路门店!$AE:$AE,通讯通路门店!$S:$S,$G1082)</f>
        <v>0</v>
      </c>
      <c r="BM1082" s="99">
        <f>SUMIFS(通讯通路门店!$AF:$AF,通讯通路门店!$S:$S,$G1082)</f>
        <v>0</v>
      </c>
      <c r="BN1082" s="99">
        <f>SUMIFS(通讯通路门店!$AG:$AG,通讯通路门店!$S:$S,$G1082)</f>
        <v>0</v>
      </c>
      <c r="BO1082" s="99">
        <f>SUMIFS(通讯通路门店!$AH:$AH,通讯通路门店!$S:$S,$G1082)</f>
        <v>0</v>
      </c>
      <c r="BP1082" s="99">
        <f>SUMIFS(通讯通路门店!$AI:$AI,通讯通路门店!$S:$S,$G1082)</f>
        <v>0</v>
      </c>
      <c r="BQ1082" s="83"/>
    </row>
    <row r="1083" spans="1:69">
      <c r="A1083" s="99" t="str">
        <f>IFERROR(_xlfn.XLOOKUP($G1083,通讯通路门店!$S$4:$S$993931,通讯通路门店!$A$4:$A$993931,0,0),"")</f>
        <v>海南省</v>
      </c>
      <c r="B1083" s="99" t="str">
        <f>IFERROR(_xlfn.XLOOKUP($G1083,通讯通路门店!$S$4:$S$993931,通讯通路门店!$B$4:$B$993931,0,0),"")</f>
        <v>东方市</v>
      </c>
      <c r="C1083" s="99" t="str">
        <f>IFERROR(_xlfn.XLOOKUP($G1083,通讯通路门店!$S$4:$S$993931,通讯通路门店!$C$4:$C$993931,0,0),"")</f>
        <v>东方市</v>
      </c>
      <c r="D1083" s="99" t="str">
        <f>IFERROR(_xlfn.XLOOKUP($G1083,通讯通路门店!$S$4:$S$993931,通讯通路门店!$D$4:$D$993931,0,0),"")</f>
        <v>八所镇</v>
      </c>
      <c r="E1083" s="83"/>
      <c r="F1083" s="83"/>
      <c r="G1083" s="101"/>
      <c r="H1083" s="102">
        <f>IFERROR(_xlfn.XLOOKUP($G1083,通讯通路门店!$S$4:$S$993931,通讯通路门店!$R$4:$R$993931,0,0),"")</f>
        <v>0</v>
      </c>
      <c r="I1083" s="83"/>
      <c r="J1083" s="83"/>
      <c r="K1083" s="83"/>
      <c r="L1083" s="83"/>
      <c r="M1083" s="83"/>
      <c r="N1083" s="83"/>
      <c r="O1083" s="83"/>
      <c r="P1083" s="83"/>
      <c r="Q1083" s="83"/>
      <c r="R1083" s="83"/>
      <c r="S1083" s="83"/>
      <c r="T1083" s="83"/>
      <c r="U1083" s="99">
        <f>COUNTIF(通讯通路门店!$S:$S,$G1083)</f>
        <v>0</v>
      </c>
      <c r="V1083" s="99">
        <f>COUNTIFS(通讯通路门店!$S:$S,$G1083,通讯通路门店!$J:$J,"综合卖场")</f>
        <v>0</v>
      </c>
      <c r="W1083" s="99">
        <f>SUMIFS(通讯通路门店!$AJ:$AJ,通讯通路门店!$S:$S,通讯客户沙盘!$G1083)</f>
        <v>0</v>
      </c>
      <c r="X1083" s="99">
        <f t="shared" si="80"/>
        <v>0</v>
      </c>
      <c r="Y1083" s="99">
        <f>COUNTIFS(通讯通路门店!$S:$S,$G1083,通讯通路门店!$J:$J,"荣耀体验店")+COUNTIFS(通讯通路门店!$S:$S,$G1083,通讯通路门店!$J:$J,"荣耀授权专卖店")</f>
        <v>0</v>
      </c>
      <c r="Z1083" s="99">
        <f>COUNTIFS(通讯通路门店!$S:$S,$G1083,通讯通路门店!$J:$J,"VIVO体验店")</f>
        <v>0</v>
      </c>
      <c r="AA1083" s="99">
        <f>COUNTIFS(通讯通路门店!$S:$S,$G1083,通讯通路门店!$J:$J,"OPPO体验店")</f>
        <v>0</v>
      </c>
      <c r="AB1083" s="99">
        <f>COUNTIFS(通讯通路门店!$S:$S,$G1083,通讯通路门店!$J:$J,"华为授权体验店")+COUNTIFS(通讯通路门店!$S:$S,$G1083,通讯通路门店!$J:$J,"华为堡垒店")</f>
        <v>0</v>
      </c>
      <c r="AC1083" s="99">
        <f>COUNTIFS(通讯通路门店!$S:$S,$G1083,通讯通路门店!$J:$J,"小米体验店")</f>
        <v>0</v>
      </c>
      <c r="AD1083" s="99">
        <f>COUNTIFS(通讯通路门店!$S:$S,$G1083,通讯通路门店!$J:$J,"苹果体验店")</f>
        <v>0</v>
      </c>
      <c r="AE1083" s="99">
        <f>COUNTIFS(通讯通路门店!$S:$S,$G1083,通讯通路门店!$J:$J,"其他品牌专卖店")</f>
        <v>0</v>
      </c>
      <c r="AF1083" s="99">
        <f>SUMIFS(通讯通路门店!$BI:$BI,通讯通路门店!$S:$S,$G1083)</f>
        <v>0</v>
      </c>
      <c r="AG1083" s="99">
        <f>SUMIFS(通讯通路门店!$BH:$BH,通讯通路门店!$S:$S,$G1083)</f>
        <v>0</v>
      </c>
      <c r="AH1083" s="99">
        <f t="shared" si="81"/>
        <v>0</v>
      </c>
      <c r="AI1083" s="99">
        <f>SUMIFS(通讯通路门店!$BB:$BB,通讯通路门店!$S:$S,$G1083)</f>
        <v>0</v>
      </c>
      <c r="AJ1083" s="99">
        <f>SUMIFS(通讯通路门店!$BE:$BE,通讯通路门店!$S:$S,$G1083)</f>
        <v>0</v>
      </c>
      <c r="AK1083" s="99">
        <f>SUMIFS(通讯通路门店!$BG:$BG,通讯通路门店!$S:$S,$G1083)</f>
        <v>0</v>
      </c>
      <c r="AL1083" s="99">
        <f>SUMIFS(通讯通路门店!$BC:$BC,通讯通路门店!$S:$S,$G1083)</f>
        <v>0</v>
      </c>
      <c r="AM1083" s="99">
        <f>SUMIFS(通讯通路门店!$BD:$BD,通讯通路门店!$S:$S,$G1083)</f>
        <v>0</v>
      </c>
      <c r="AN1083" s="99">
        <f>SUMIFS(通讯通路门店!$BF:$BF,通讯通路门店!$S:$S,$G1083)</f>
        <v>0</v>
      </c>
      <c r="AO1083" s="99">
        <f t="shared" si="82"/>
        <v>0</v>
      </c>
      <c r="AP1083" s="99">
        <f>SUMIFS(通讯通路门店!$K:$K,通讯通路门店!$S:$S,$G1083)</f>
        <v>0</v>
      </c>
      <c r="AQ1083" s="83"/>
      <c r="AR1083" s="99">
        <f>SUMIFS(通讯通路门店!$T:$T,通讯通路门店!$S:$S,$G1083)</f>
        <v>0</v>
      </c>
      <c r="AS1083" s="99">
        <f>SUMIFS(通讯通路门店!$U:$U,通讯通路门店!$S:$S,$G1083)</f>
        <v>0</v>
      </c>
      <c r="AT1083" s="99">
        <f>SUMIFS(通讯通路门店!$V:$V,通讯通路门店!$S:$S,$G1083)</f>
        <v>0</v>
      </c>
      <c r="AU1083" s="99">
        <f>SUMIFS(通讯通路门店!$W:$W,通讯通路门店!$S:$S,$G1083)</f>
        <v>0</v>
      </c>
      <c r="AV1083" s="99">
        <f>SUMIFS(通讯通路门店!$Z:$Z,通讯通路门店!$S:$S,$G1083)</f>
        <v>0</v>
      </c>
      <c r="AW1083" s="99">
        <f>SUMIFS(通讯通路门店!$AB:$AB,通讯通路门店!$S:$S,$G1083)</f>
        <v>0</v>
      </c>
      <c r="AX1083" s="99">
        <f>SUMIFS(通讯通路门店!$X:$X,通讯通路门店!$S:$S,$G1083)</f>
        <v>0</v>
      </c>
      <c r="AY1083" s="99">
        <f>SUMIFS(通讯通路门店!$Y:$Y,通讯通路门店!$S:$S,$G1083)</f>
        <v>0</v>
      </c>
      <c r="AZ1083" s="99">
        <f>SUMIFS(通讯通路门店!$AA:$AA,通讯通路门店!$S:$S,$G1083)</f>
        <v>0</v>
      </c>
      <c r="BA1083" s="99">
        <f t="shared" si="83"/>
        <v>0</v>
      </c>
      <c r="BB1083" s="99">
        <f t="shared" si="84"/>
        <v>0</v>
      </c>
      <c r="BC1083" s="99">
        <f>SUMIFS(通讯通路门店!$W:$W,通讯通路门店!$S:$S,$G1083,通讯通路门店!$J:$J,"荣耀体验店")+SUMIFS(通讯通路门店!$W:$W,通讯通路门店!$S:$S,$G1083,通讯通路门店!$J:$J,"荣耀授权专卖店")</f>
        <v>0</v>
      </c>
      <c r="BD1083" s="99">
        <f>SUMIFS(通讯通路门店!$Z:$Z,通讯通路门店!$S:$S,$G1083,通讯通路门店!$J:$J,"VIVO体验店")</f>
        <v>0</v>
      </c>
      <c r="BE1083" s="99">
        <f>SUMIFS(通讯通路门店!$AB:$AB,通讯通路门店!$S:$S,$G1083,通讯通路门店!$J:$J,"OPPO体验店")</f>
        <v>0</v>
      </c>
      <c r="BF1083" s="99">
        <f>SUMIFS(通讯通路门店!$X:$X,通讯通路门店!$S:$S,$G1083,通讯通路门店!$J:$J,"华为授权体验店")+SUMIFS(通讯通路门店!$AA:$AA,通讯通路门店!$S:$S,$G1083,通讯通路门店!$J:$J,"华为堡垒店")</f>
        <v>0</v>
      </c>
      <c r="BG1083" s="99">
        <f>SUMIFS(通讯通路门店!$Y:$Y,通讯通路门店!$S:$S,$G1083,通讯通路门店!$J:$J,"小米体验店")</f>
        <v>0</v>
      </c>
      <c r="BH1083" s="99">
        <f>SUMIFS(通讯通路门店!$AA:$AA,通讯通路门店!$S:$S,$G1083,通讯通路门店!$J:$J,"苹果体验店")</f>
        <v>0</v>
      </c>
      <c r="BI1083" s="99">
        <f>SUMIFS(通讯通路门店!$K:$K,通讯通路门店!$S:$S,$G1083,通讯通路门店!$J:$J,"其他品牌专卖店")</f>
        <v>0</v>
      </c>
      <c r="BJ1083" s="99">
        <f>SUMIFS(通讯通路门店!$AC:$AC,通讯通路门店!$S:$S,$G1083)</f>
        <v>0</v>
      </c>
      <c r="BK1083" s="99">
        <f>SUMIFS(通讯通路门店!$AD:$AD,通讯通路门店!$S:$S,$G1083)</f>
        <v>0</v>
      </c>
      <c r="BL1083" s="99">
        <f>SUMIFS(通讯通路门店!$AE:$AE,通讯通路门店!$S:$S,$G1083)</f>
        <v>0</v>
      </c>
      <c r="BM1083" s="99">
        <f>SUMIFS(通讯通路门店!$AF:$AF,通讯通路门店!$S:$S,$G1083)</f>
        <v>0</v>
      </c>
      <c r="BN1083" s="99">
        <f>SUMIFS(通讯通路门店!$AG:$AG,通讯通路门店!$S:$S,$G1083)</f>
        <v>0</v>
      </c>
      <c r="BO1083" s="99">
        <f>SUMIFS(通讯通路门店!$AH:$AH,通讯通路门店!$S:$S,$G1083)</f>
        <v>0</v>
      </c>
      <c r="BP1083" s="99">
        <f>SUMIFS(通讯通路门店!$AI:$AI,通讯通路门店!$S:$S,$G1083)</f>
        <v>0</v>
      </c>
      <c r="BQ1083" s="83"/>
    </row>
    <row r="1084" spans="1:69">
      <c r="A1084" s="99" t="str">
        <f>IFERROR(_xlfn.XLOOKUP($G1084,通讯通路门店!$S$4:$S$993931,通讯通路门店!$A$4:$A$993931,0,0),"")</f>
        <v>海南省</v>
      </c>
      <c r="B1084" s="99" t="str">
        <f>IFERROR(_xlfn.XLOOKUP($G1084,通讯通路门店!$S$4:$S$993931,通讯通路门店!$B$4:$B$993931,0,0),"")</f>
        <v>东方市</v>
      </c>
      <c r="C1084" s="99" t="str">
        <f>IFERROR(_xlfn.XLOOKUP($G1084,通讯通路门店!$S$4:$S$993931,通讯通路门店!$C$4:$C$993931,0,0),"")</f>
        <v>东方市</v>
      </c>
      <c r="D1084" s="99" t="str">
        <f>IFERROR(_xlfn.XLOOKUP($G1084,通讯通路门店!$S$4:$S$993931,通讯通路门店!$D$4:$D$993931,0,0),"")</f>
        <v>八所镇</v>
      </c>
      <c r="E1084" s="83"/>
      <c r="F1084" s="83"/>
      <c r="G1084" s="101"/>
      <c r="H1084" s="102">
        <f>IFERROR(_xlfn.XLOOKUP($G1084,通讯通路门店!$S$4:$S$993931,通讯通路门店!$R$4:$R$993931,0,0),"")</f>
        <v>0</v>
      </c>
      <c r="I1084" s="83"/>
      <c r="J1084" s="83"/>
      <c r="K1084" s="83"/>
      <c r="L1084" s="83"/>
      <c r="M1084" s="83"/>
      <c r="N1084" s="83"/>
      <c r="O1084" s="83"/>
      <c r="P1084" s="83"/>
      <c r="Q1084" s="83"/>
      <c r="R1084" s="83"/>
      <c r="S1084" s="83"/>
      <c r="T1084" s="83"/>
      <c r="U1084" s="99">
        <f>COUNTIF(通讯通路门店!$S:$S,$G1084)</f>
        <v>0</v>
      </c>
      <c r="V1084" s="99">
        <f>COUNTIFS(通讯通路门店!$S:$S,$G1084,通讯通路门店!$J:$J,"综合卖场")</f>
        <v>0</v>
      </c>
      <c r="W1084" s="99">
        <f>SUMIFS(通讯通路门店!$AJ:$AJ,通讯通路门店!$S:$S,通讯客户沙盘!$G1084)</f>
        <v>0</v>
      </c>
      <c r="X1084" s="99">
        <f t="shared" si="80"/>
        <v>0</v>
      </c>
      <c r="Y1084" s="99">
        <f>COUNTIFS(通讯通路门店!$S:$S,$G1084,通讯通路门店!$J:$J,"荣耀体验店")+COUNTIFS(通讯通路门店!$S:$S,$G1084,通讯通路门店!$J:$J,"荣耀授权专卖店")</f>
        <v>0</v>
      </c>
      <c r="Z1084" s="99">
        <f>COUNTIFS(通讯通路门店!$S:$S,$G1084,通讯通路门店!$J:$J,"VIVO体验店")</f>
        <v>0</v>
      </c>
      <c r="AA1084" s="99">
        <f>COUNTIFS(通讯通路门店!$S:$S,$G1084,通讯通路门店!$J:$J,"OPPO体验店")</f>
        <v>0</v>
      </c>
      <c r="AB1084" s="99">
        <f>COUNTIFS(通讯通路门店!$S:$S,$G1084,通讯通路门店!$J:$J,"华为授权体验店")+COUNTIFS(通讯通路门店!$S:$S,$G1084,通讯通路门店!$J:$J,"华为堡垒店")</f>
        <v>0</v>
      </c>
      <c r="AC1084" s="99">
        <f>COUNTIFS(通讯通路门店!$S:$S,$G1084,通讯通路门店!$J:$J,"小米体验店")</f>
        <v>0</v>
      </c>
      <c r="AD1084" s="99">
        <f>COUNTIFS(通讯通路门店!$S:$S,$G1084,通讯通路门店!$J:$J,"苹果体验店")</f>
        <v>0</v>
      </c>
      <c r="AE1084" s="99">
        <f>COUNTIFS(通讯通路门店!$S:$S,$G1084,通讯通路门店!$J:$J,"其他品牌专卖店")</f>
        <v>0</v>
      </c>
      <c r="AF1084" s="99">
        <f>SUMIFS(通讯通路门店!$BI:$BI,通讯通路门店!$S:$S,$G1084)</f>
        <v>0</v>
      </c>
      <c r="AG1084" s="99">
        <f>SUMIFS(通讯通路门店!$BH:$BH,通讯通路门店!$S:$S,$G1084)</f>
        <v>0</v>
      </c>
      <c r="AH1084" s="99">
        <f t="shared" si="81"/>
        <v>0</v>
      </c>
      <c r="AI1084" s="99">
        <f>SUMIFS(通讯通路门店!$BB:$BB,通讯通路门店!$S:$S,$G1084)</f>
        <v>0</v>
      </c>
      <c r="AJ1084" s="99">
        <f>SUMIFS(通讯通路门店!$BE:$BE,通讯通路门店!$S:$S,$G1084)</f>
        <v>0</v>
      </c>
      <c r="AK1084" s="99">
        <f>SUMIFS(通讯通路门店!$BG:$BG,通讯通路门店!$S:$S,$G1084)</f>
        <v>0</v>
      </c>
      <c r="AL1084" s="99">
        <f>SUMIFS(通讯通路门店!$BC:$BC,通讯通路门店!$S:$S,$G1084)</f>
        <v>0</v>
      </c>
      <c r="AM1084" s="99">
        <f>SUMIFS(通讯通路门店!$BD:$BD,通讯通路门店!$S:$S,$G1084)</f>
        <v>0</v>
      </c>
      <c r="AN1084" s="99">
        <f>SUMIFS(通讯通路门店!$BF:$BF,通讯通路门店!$S:$S,$G1084)</f>
        <v>0</v>
      </c>
      <c r="AO1084" s="99">
        <f t="shared" si="82"/>
        <v>0</v>
      </c>
      <c r="AP1084" s="99">
        <f>SUMIFS(通讯通路门店!$K:$K,通讯通路门店!$S:$S,$G1084)</f>
        <v>0</v>
      </c>
      <c r="AQ1084" s="83"/>
      <c r="AR1084" s="99">
        <f>SUMIFS(通讯通路门店!$T:$T,通讯通路门店!$S:$S,$G1084)</f>
        <v>0</v>
      </c>
      <c r="AS1084" s="99">
        <f>SUMIFS(通讯通路门店!$U:$U,通讯通路门店!$S:$S,$G1084)</f>
        <v>0</v>
      </c>
      <c r="AT1084" s="99">
        <f>SUMIFS(通讯通路门店!$V:$V,通讯通路门店!$S:$S,$G1084)</f>
        <v>0</v>
      </c>
      <c r="AU1084" s="99">
        <f>SUMIFS(通讯通路门店!$W:$W,通讯通路门店!$S:$S,$G1084)</f>
        <v>0</v>
      </c>
      <c r="AV1084" s="99">
        <f>SUMIFS(通讯通路门店!$Z:$Z,通讯通路门店!$S:$S,$G1084)</f>
        <v>0</v>
      </c>
      <c r="AW1084" s="99">
        <f>SUMIFS(通讯通路门店!$AB:$AB,通讯通路门店!$S:$S,$G1084)</f>
        <v>0</v>
      </c>
      <c r="AX1084" s="99">
        <f>SUMIFS(通讯通路门店!$X:$X,通讯通路门店!$S:$S,$G1084)</f>
        <v>0</v>
      </c>
      <c r="AY1084" s="99">
        <f>SUMIFS(通讯通路门店!$Y:$Y,通讯通路门店!$S:$S,$G1084)</f>
        <v>0</v>
      </c>
      <c r="AZ1084" s="99">
        <f>SUMIFS(通讯通路门店!$AA:$AA,通讯通路门店!$S:$S,$G1084)</f>
        <v>0</v>
      </c>
      <c r="BA1084" s="99">
        <f t="shared" si="83"/>
        <v>0</v>
      </c>
      <c r="BB1084" s="99">
        <f t="shared" si="84"/>
        <v>0</v>
      </c>
      <c r="BC1084" s="99">
        <f>SUMIFS(通讯通路门店!$W:$W,通讯通路门店!$S:$S,$G1084,通讯通路门店!$J:$J,"荣耀体验店")+SUMIFS(通讯通路门店!$W:$W,通讯通路门店!$S:$S,$G1084,通讯通路门店!$J:$J,"荣耀授权专卖店")</f>
        <v>0</v>
      </c>
      <c r="BD1084" s="99">
        <f>SUMIFS(通讯通路门店!$Z:$Z,通讯通路门店!$S:$S,$G1084,通讯通路门店!$J:$J,"VIVO体验店")</f>
        <v>0</v>
      </c>
      <c r="BE1084" s="99">
        <f>SUMIFS(通讯通路门店!$AB:$AB,通讯通路门店!$S:$S,$G1084,通讯通路门店!$J:$J,"OPPO体验店")</f>
        <v>0</v>
      </c>
      <c r="BF1084" s="99">
        <f>SUMIFS(通讯通路门店!$X:$X,通讯通路门店!$S:$S,$G1084,通讯通路门店!$J:$J,"华为授权体验店")+SUMIFS(通讯通路门店!$AA:$AA,通讯通路门店!$S:$S,$G1084,通讯通路门店!$J:$J,"华为堡垒店")</f>
        <v>0</v>
      </c>
      <c r="BG1084" s="99">
        <f>SUMIFS(通讯通路门店!$Y:$Y,通讯通路门店!$S:$S,$G1084,通讯通路门店!$J:$J,"小米体验店")</f>
        <v>0</v>
      </c>
      <c r="BH1084" s="99">
        <f>SUMIFS(通讯通路门店!$AA:$AA,通讯通路门店!$S:$S,$G1084,通讯通路门店!$J:$J,"苹果体验店")</f>
        <v>0</v>
      </c>
      <c r="BI1084" s="99">
        <f>SUMIFS(通讯通路门店!$K:$K,通讯通路门店!$S:$S,$G1084,通讯通路门店!$J:$J,"其他品牌专卖店")</f>
        <v>0</v>
      </c>
      <c r="BJ1084" s="99">
        <f>SUMIFS(通讯通路门店!$AC:$AC,通讯通路门店!$S:$S,$G1084)</f>
        <v>0</v>
      </c>
      <c r="BK1084" s="99">
        <f>SUMIFS(通讯通路门店!$AD:$AD,通讯通路门店!$S:$S,$G1084)</f>
        <v>0</v>
      </c>
      <c r="BL1084" s="99">
        <f>SUMIFS(通讯通路门店!$AE:$AE,通讯通路门店!$S:$S,$G1084)</f>
        <v>0</v>
      </c>
      <c r="BM1084" s="99">
        <f>SUMIFS(通讯通路门店!$AF:$AF,通讯通路门店!$S:$S,$G1084)</f>
        <v>0</v>
      </c>
      <c r="BN1084" s="99">
        <f>SUMIFS(通讯通路门店!$AG:$AG,通讯通路门店!$S:$S,$G1084)</f>
        <v>0</v>
      </c>
      <c r="BO1084" s="99">
        <f>SUMIFS(通讯通路门店!$AH:$AH,通讯通路门店!$S:$S,$G1084)</f>
        <v>0</v>
      </c>
      <c r="BP1084" s="99">
        <f>SUMIFS(通讯通路门店!$AI:$AI,通讯通路门店!$S:$S,$G1084)</f>
        <v>0</v>
      </c>
      <c r="BQ1084" s="83"/>
    </row>
    <row r="1085" spans="1:69">
      <c r="A1085" s="99" t="str">
        <f>IFERROR(_xlfn.XLOOKUP($G1085,通讯通路门店!$S$4:$S$993931,通讯通路门店!$A$4:$A$993931,0,0),"")</f>
        <v>海南省</v>
      </c>
      <c r="B1085" s="99" t="str">
        <f>IFERROR(_xlfn.XLOOKUP($G1085,通讯通路门店!$S$4:$S$993931,通讯通路门店!$B$4:$B$993931,0,0),"")</f>
        <v>东方市</v>
      </c>
      <c r="C1085" s="99" t="str">
        <f>IFERROR(_xlfn.XLOOKUP($G1085,通讯通路门店!$S$4:$S$993931,通讯通路门店!$C$4:$C$993931,0,0),"")</f>
        <v>东方市</v>
      </c>
      <c r="D1085" s="99" t="str">
        <f>IFERROR(_xlfn.XLOOKUP($G1085,通讯通路门店!$S$4:$S$993931,通讯通路门店!$D$4:$D$993931,0,0),"")</f>
        <v>八所镇</v>
      </c>
      <c r="E1085" s="83"/>
      <c r="F1085" s="83"/>
      <c r="G1085" s="101"/>
      <c r="H1085" s="102">
        <f>IFERROR(_xlfn.XLOOKUP($G1085,通讯通路门店!$S$4:$S$993931,通讯通路门店!$R$4:$R$993931,0,0),"")</f>
        <v>0</v>
      </c>
      <c r="I1085" s="83"/>
      <c r="J1085" s="83"/>
      <c r="K1085" s="83"/>
      <c r="L1085" s="83"/>
      <c r="M1085" s="83"/>
      <c r="N1085" s="83"/>
      <c r="O1085" s="83"/>
      <c r="P1085" s="83"/>
      <c r="Q1085" s="83"/>
      <c r="R1085" s="83"/>
      <c r="S1085" s="83"/>
      <c r="T1085" s="83"/>
      <c r="U1085" s="99">
        <f>COUNTIF(通讯通路门店!$S:$S,$G1085)</f>
        <v>0</v>
      </c>
      <c r="V1085" s="99">
        <f>COUNTIFS(通讯通路门店!$S:$S,$G1085,通讯通路门店!$J:$J,"综合卖场")</f>
        <v>0</v>
      </c>
      <c r="W1085" s="99">
        <f>SUMIFS(通讯通路门店!$AJ:$AJ,通讯通路门店!$S:$S,通讯客户沙盘!$G1085)</f>
        <v>0</v>
      </c>
      <c r="X1085" s="99">
        <f t="shared" si="80"/>
        <v>0</v>
      </c>
      <c r="Y1085" s="99">
        <f>COUNTIFS(通讯通路门店!$S:$S,$G1085,通讯通路门店!$J:$J,"荣耀体验店")+COUNTIFS(通讯通路门店!$S:$S,$G1085,通讯通路门店!$J:$J,"荣耀授权专卖店")</f>
        <v>0</v>
      </c>
      <c r="Z1085" s="99">
        <f>COUNTIFS(通讯通路门店!$S:$S,$G1085,通讯通路门店!$J:$J,"VIVO体验店")</f>
        <v>0</v>
      </c>
      <c r="AA1085" s="99">
        <f>COUNTIFS(通讯通路门店!$S:$S,$G1085,通讯通路门店!$J:$J,"OPPO体验店")</f>
        <v>0</v>
      </c>
      <c r="AB1085" s="99">
        <f>COUNTIFS(通讯通路门店!$S:$S,$G1085,通讯通路门店!$J:$J,"华为授权体验店")+COUNTIFS(通讯通路门店!$S:$S,$G1085,通讯通路门店!$J:$J,"华为堡垒店")</f>
        <v>0</v>
      </c>
      <c r="AC1085" s="99">
        <f>COUNTIFS(通讯通路门店!$S:$S,$G1085,通讯通路门店!$J:$J,"小米体验店")</f>
        <v>0</v>
      </c>
      <c r="AD1085" s="99">
        <f>COUNTIFS(通讯通路门店!$S:$S,$G1085,通讯通路门店!$J:$J,"苹果体验店")</f>
        <v>0</v>
      </c>
      <c r="AE1085" s="99">
        <f>COUNTIFS(通讯通路门店!$S:$S,$G1085,通讯通路门店!$J:$J,"其他品牌专卖店")</f>
        <v>0</v>
      </c>
      <c r="AF1085" s="99">
        <f>SUMIFS(通讯通路门店!$BI:$BI,通讯通路门店!$S:$S,$G1085)</f>
        <v>0</v>
      </c>
      <c r="AG1085" s="99">
        <f>SUMIFS(通讯通路门店!$BH:$BH,通讯通路门店!$S:$S,$G1085)</f>
        <v>0</v>
      </c>
      <c r="AH1085" s="99">
        <f t="shared" si="81"/>
        <v>0</v>
      </c>
      <c r="AI1085" s="99">
        <f>SUMIFS(通讯通路门店!$BB:$BB,通讯通路门店!$S:$S,$G1085)</f>
        <v>0</v>
      </c>
      <c r="AJ1085" s="99">
        <f>SUMIFS(通讯通路门店!$BE:$BE,通讯通路门店!$S:$S,$G1085)</f>
        <v>0</v>
      </c>
      <c r="AK1085" s="99">
        <f>SUMIFS(通讯通路门店!$BG:$BG,通讯通路门店!$S:$S,$G1085)</f>
        <v>0</v>
      </c>
      <c r="AL1085" s="99">
        <f>SUMIFS(通讯通路门店!$BC:$BC,通讯通路门店!$S:$S,$G1085)</f>
        <v>0</v>
      </c>
      <c r="AM1085" s="99">
        <f>SUMIFS(通讯通路门店!$BD:$BD,通讯通路门店!$S:$S,$G1085)</f>
        <v>0</v>
      </c>
      <c r="AN1085" s="99">
        <f>SUMIFS(通讯通路门店!$BF:$BF,通讯通路门店!$S:$S,$G1085)</f>
        <v>0</v>
      </c>
      <c r="AO1085" s="99">
        <f t="shared" si="82"/>
        <v>0</v>
      </c>
      <c r="AP1085" s="99">
        <f>SUMIFS(通讯通路门店!$K:$K,通讯通路门店!$S:$S,$G1085)</f>
        <v>0</v>
      </c>
      <c r="AQ1085" s="83"/>
      <c r="AR1085" s="99">
        <f>SUMIFS(通讯通路门店!$T:$T,通讯通路门店!$S:$S,$G1085)</f>
        <v>0</v>
      </c>
      <c r="AS1085" s="99">
        <f>SUMIFS(通讯通路门店!$U:$U,通讯通路门店!$S:$S,$G1085)</f>
        <v>0</v>
      </c>
      <c r="AT1085" s="99">
        <f>SUMIFS(通讯通路门店!$V:$V,通讯通路门店!$S:$S,$G1085)</f>
        <v>0</v>
      </c>
      <c r="AU1085" s="99">
        <f>SUMIFS(通讯通路门店!$W:$W,通讯通路门店!$S:$S,$G1085)</f>
        <v>0</v>
      </c>
      <c r="AV1085" s="99">
        <f>SUMIFS(通讯通路门店!$Z:$Z,通讯通路门店!$S:$S,$G1085)</f>
        <v>0</v>
      </c>
      <c r="AW1085" s="99">
        <f>SUMIFS(通讯通路门店!$AB:$AB,通讯通路门店!$S:$S,$G1085)</f>
        <v>0</v>
      </c>
      <c r="AX1085" s="99">
        <f>SUMIFS(通讯通路门店!$X:$X,通讯通路门店!$S:$S,$G1085)</f>
        <v>0</v>
      </c>
      <c r="AY1085" s="99">
        <f>SUMIFS(通讯通路门店!$Y:$Y,通讯通路门店!$S:$S,$G1085)</f>
        <v>0</v>
      </c>
      <c r="AZ1085" s="99">
        <f>SUMIFS(通讯通路门店!$AA:$AA,通讯通路门店!$S:$S,$G1085)</f>
        <v>0</v>
      </c>
      <c r="BA1085" s="99">
        <f t="shared" si="83"/>
        <v>0</v>
      </c>
      <c r="BB1085" s="99">
        <f t="shared" si="84"/>
        <v>0</v>
      </c>
      <c r="BC1085" s="99">
        <f>SUMIFS(通讯通路门店!$W:$W,通讯通路门店!$S:$S,$G1085,通讯通路门店!$J:$J,"荣耀体验店")+SUMIFS(通讯通路门店!$W:$W,通讯通路门店!$S:$S,$G1085,通讯通路门店!$J:$J,"荣耀授权专卖店")</f>
        <v>0</v>
      </c>
      <c r="BD1085" s="99">
        <f>SUMIFS(通讯通路门店!$Z:$Z,通讯通路门店!$S:$S,$G1085,通讯通路门店!$J:$J,"VIVO体验店")</f>
        <v>0</v>
      </c>
      <c r="BE1085" s="99">
        <f>SUMIFS(通讯通路门店!$AB:$AB,通讯通路门店!$S:$S,$G1085,通讯通路门店!$J:$J,"OPPO体验店")</f>
        <v>0</v>
      </c>
      <c r="BF1085" s="99">
        <f>SUMIFS(通讯通路门店!$X:$X,通讯通路门店!$S:$S,$G1085,通讯通路门店!$J:$J,"华为授权体验店")+SUMIFS(通讯通路门店!$AA:$AA,通讯通路门店!$S:$S,$G1085,通讯通路门店!$J:$J,"华为堡垒店")</f>
        <v>0</v>
      </c>
      <c r="BG1085" s="99">
        <f>SUMIFS(通讯通路门店!$Y:$Y,通讯通路门店!$S:$S,$G1085,通讯通路门店!$J:$J,"小米体验店")</f>
        <v>0</v>
      </c>
      <c r="BH1085" s="99">
        <f>SUMIFS(通讯通路门店!$AA:$AA,通讯通路门店!$S:$S,$G1085,通讯通路门店!$J:$J,"苹果体验店")</f>
        <v>0</v>
      </c>
      <c r="BI1085" s="99">
        <f>SUMIFS(通讯通路门店!$K:$K,通讯通路门店!$S:$S,$G1085,通讯通路门店!$J:$J,"其他品牌专卖店")</f>
        <v>0</v>
      </c>
      <c r="BJ1085" s="99">
        <f>SUMIFS(通讯通路门店!$AC:$AC,通讯通路门店!$S:$S,$G1085)</f>
        <v>0</v>
      </c>
      <c r="BK1085" s="99">
        <f>SUMIFS(通讯通路门店!$AD:$AD,通讯通路门店!$S:$S,$G1085)</f>
        <v>0</v>
      </c>
      <c r="BL1085" s="99">
        <f>SUMIFS(通讯通路门店!$AE:$AE,通讯通路门店!$S:$S,$G1085)</f>
        <v>0</v>
      </c>
      <c r="BM1085" s="99">
        <f>SUMIFS(通讯通路门店!$AF:$AF,通讯通路门店!$S:$S,$G1085)</f>
        <v>0</v>
      </c>
      <c r="BN1085" s="99">
        <f>SUMIFS(通讯通路门店!$AG:$AG,通讯通路门店!$S:$S,$G1085)</f>
        <v>0</v>
      </c>
      <c r="BO1085" s="99">
        <f>SUMIFS(通讯通路门店!$AH:$AH,通讯通路门店!$S:$S,$G1085)</f>
        <v>0</v>
      </c>
      <c r="BP1085" s="99">
        <f>SUMIFS(通讯通路门店!$AI:$AI,通讯通路门店!$S:$S,$G1085)</f>
        <v>0</v>
      </c>
      <c r="BQ1085" s="83"/>
    </row>
    <row r="1086" spans="1:69">
      <c r="A1086" s="99" t="str">
        <f>IFERROR(_xlfn.XLOOKUP($G1086,通讯通路门店!$S$4:$S$993931,通讯通路门店!$A$4:$A$993931,0,0),"")</f>
        <v>海南省</v>
      </c>
      <c r="B1086" s="99" t="str">
        <f>IFERROR(_xlfn.XLOOKUP($G1086,通讯通路门店!$S$4:$S$993931,通讯通路门店!$B$4:$B$993931,0,0),"")</f>
        <v>东方市</v>
      </c>
      <c r="C1086" s="99" t="str">
        <f>IFERROR(_xlfn.XLOOKUP($G1086,通讯通路门店!$S$4:$S$993931,通讯通路门店!$C$4:$C$993931,0,0),"")</f>
        <v>东方市</v>
      </c>
      <c r="D1086" s="99" t="str">
        <f>IFERROR(_xlfn.XLOOKUP($G1086,通讯通路门店!$S$4:$S$993931,通讯通路门店!$D$4:$D$993931,0,0),"")</f>
        <v>八所镇</v>
      </c>
      <c r="E1086" s="83"/>
      <c r="F1086" s="83"/>
      <c r="G1086" s="101"/>
      <c r="H1086" s="102">
        <f>IFERROR(_xlfn.XLOOKUP($G1086,通讯通路门店!$S$4:$S$993931,通讯通路门店!$R$4:$R$993931,0,0),"")</f>
        <v>0</v>
      </c>
      <c r="I1086" s="83"/>
      <c r="J1086" s="83"/>
      <c r="K1086" s="83"/>
      <c r="L1086" s="83"/>
      <c r="M1086" s="83"/>
      <c r="N1086" s="83"/>
      <c r="O1086" s="83"/>
      <c r="P1086" s="83"/>
      <c r="Q1086" s="83"/>
      <c r="R1086" s="83"/>
      <c r="S1086" s="83"/>
      <c r="T1086" s="83"/>
      <c r="U1086" s="99">
        <f>COUNTIF(通讯通路门店!$S:$S,$G1086)</f>
        <v>0</v>
      </c>
      <c r="V1086" s="99">
        <f>COUNTIFS(通讯通路门店!$S:$S,$G1086,通讯通路门店!$J:$J,"综合卖场")</f>
        <v>0</v>
      </c>
      <c r="W1086" s="99">
        <f>SUMIFS(通讯通路门店!$AJ:$AJ,通讯通路门店!$S:$S,通讯客户沙盘!$G1086)</f>
        <v>0</v>
      </c>
      <c r="X1086" s="99">
        <f t="shared" si="80"/>
        <v>0</v>
      </c>
      <c r="Y1086" s="99">
        <f>COUNTIFS(通讯通路门店!$S:$S,$G1086,通讯通路门店!$J:$J,"荣耀体验店")+COUNTIFS(通讯通路门店!$S:$S,$G1086,通讯通路门店!$J:$J,"荣耀授权专卖店")</f>
        <v>0</v>
      </c>
      <c r="Z1086" s="99">
        <f>COUNTIFS(通讯通路门店!$S:$S,$G1086,通讯通路门店!$J:$J,"VIVO体验店")</f>
        <v>0</v>
      </c>
      <c r="AA1086" s="99">
        <f>COUNTIFS(通讯通路门店!$S:$S,$G1086,通讯通路门店!$J:$J,"OPPO体验店")</f>
        <v>0</v>
      </c>
      <c r="AB1086" s="99">
        <f>COUNTIFS(通讯通路门店!$S:$S,$G1086,通讯通路门店!$J:$J,"华为授权体验店")+COUNTIFS(通讯通路门店!$S:$S,$G1086,通讯通路门店!$J:$J,"华为堡垒店")</f>
        <v>0</v>
      </c>
      <c r="AC1086" s="99">
        <f>COUNTIFS(通讯通路门店!$S:$S,$G1086,通讯通路门店!$J:$J,"小米体验店")</f>
        <v>0</v>
      </c>
      <c r="AD1086" s="99">
        <f>COUNTIFS(通讯通路门店!$S:$S,$G1086,通讯通路门店!$J:$J,"苹果体验店")</f>
        <v>0</v>
      </c>
      <c r="AE1086" s="99">
        <f>COUNTIFS(通讯通路门店!$S:$S,$G1086,通讯通路门店!$J:$J,"其他品牌专卖店")</f>
        <v>0</v>
      </c>
      <c r="AF1086" s="99">
        <f>SUMIFS(通讯通路门店!$BI:$BI,通讯通路门店!$S:$S,$G1086)</f>
        <v>0</v>
      </c>
      <c r="AG1086" s="99">
        <f>SUMIFS(通讯通路门店!$BH:$BH,通讯通路门店!$S:$S,$G1086)</f>
        <v>0</v>
      </c>
      <c r="AH1086" s="99">
        <f t="shared" si="81"/>
        <v>0</v>
      </c>
      <c r="AI1086" s="99">
        <f>SUMIFS(通讯通路门店!$BB:$BB,通讯通路门店!$S:$S,$G1086)</f>
        <v>0</v>
      </c>
      <c r="AJ1086" s="99">
        <f>SUMIFS(通讯通路门店!$BE:$BE,通讯通路门店!$S:$S,$G1086)</f>
        <v>0</v>
      </c>
      <c r="AK1086" s="99">
        <f>SUMIFS(通讯通路门店!$BG:$BG,通讯通路门店!$S:$S,$G1086)</f>
        <v>0</v>
      </c>
      <c r="AL1086" s="99">
        <f>SUMIFS(通讯通路门店!$BC:$BC,通讯通路门店!$S:$S,$G1086)</f>
        <v>0</v>
      </c>
      <c r="AM1086" s="99">
        <f>SUMIFS(通讯通路门店!$BD:$BD,通讯通路门店!$S:$S,$G1086)</f>
        <v>0</v>
      </c>
      <c r="AN1086" s="99">
        <f>SUMIFS(通讯通路门店!$BF:$BF,通讯通路门店!$S:$S,$G1086)</f>
        <v>0</v>
      </c>
      <c r="AO1086" s="99">
        <f t="shared" si="82"/>
        <v>0</v>
      </c>
      <c r="AP1086" s="99">
        <f>SUMIFS(通讯通路门店!$K:$K,通讯通路门店!$S:$S,$G1086)</f>
        <v>0</v>
      </c>
      <c r="AQ1086" s="83"/>
      <c r="AR1086" s="99">
        <f>SUMIFS(通讯通路门店!$T:$T,通讯通路门店!$S:$S,$G1086)</f>
        <v>0</v>
      </c>
      <c r="AS1086" s="99">
        <f>SUMIFS(通讯通路门店!$U:$U,通讯通路门店!$S:$S,$G1086)</f>
        <v>0</v>
      </c>
      <c r="AT1086" s="99">
        <f>SUMIFS(通讯通路门店!$V:$V,通讯通路门店!$S:$S,$G1086)</f>
        <v>0</v>
      </c>
      <c r="AU1086" s="99">
        <f>SUMIFS(通讯通路门店!$W:$W,通讯通路门店!$S:$S,$G1086)</f>
        <v>0</v>
      </c>
      <c r="AV1086" s="99">
        <f>SUMIFS(通讯通路门店!$Z:$Z,通讯通路门店!$S:$S,$G1086)</f>
        <v>0</v>
      </c>
      <c r="AW1086" s="99">
        <f>SUMIFS(通讯通路门店!$AB:$AB,通讯通路门店!$S:$S,$G1086)</f>
        <v>0</v>
      </c>
      <c r="AX1086" s="99">
        <f>SUMIFS(通讯通路门店!$X:$X,通讯通路门店!$S:$S,$G1086)</f>
        <v>0</v>
      </c>
      <c r="AY1086" s="99">
        <f>SUMIFS(通讯通路门店!$Y:$Y,通讯通路门店!$S:$S,$G1086)</f>
        <v>0</v>
      </c>
      <c r="AZ1086" s="99">
        <f>SUMIFS(通讯通路门店!$AA:$AA,通讯通路门店!$S:$S,$G1086)</f>
        <v>0</v>
      </c>
      <c r="BA1086" s="99">
        <f t="shared" si="83"/>
        <v>0</v>
      </c>
      <c r="BB1086" s="99">
        <f t="shared" si="84"/>
        <v>0</v>
      </c>
      <c r="BC1086" s="99">
        <f>SUMIFS(通讯通路门店!$W:$W,通讯通路门店!$S:$S,$G1086,通讯通路门店!$J:$J,"荣耀体验店")+SUMIFS(通讯通路门店!$W:$W,通讯通路门店!$S:$S,$G1086,通讯通路门店!$J:$J,"荣耀授权专卖店")</f>
        <v>0</v>
      </c>
      <c r="BD1086" s="99">
        <f>SUMIFS(通讯通路门店!$Z:$Z,通讯通路门店!$S:$S,$G1086,通讯通路门店!$J:$J,"VIVO体验店")</f>
        <v>0</v>
      </c>
      <c r="BE1086" s="99">
        <f>SUMIFS(通讯通路门店!$AB:$AB,通讯通路门店!$S:$S,$G1086,通讯通路门店!$J:$J,"OPPO体验店")</f>
        <v>0</v>
      </c>
      <c r="BF1086" s="99">
        <f>SUMIFS(通讯通路门店!$X:$X,通讯通路门店!$S:$S,$G1086,通讯通路门店!$J:$J,"华为授权体验店")+SUMIFS(通讯通路门店!$AA:$AA,通讯通路门店!$S:$S,$G1086,通讯通路门店!$J:$J,"华为堡垒店")</f>
        <v>0</v>
      </c>
      <c r="BG1086" s="99">
        <f>SUMIFS(通讯通路门店!$Y:$Y,通讯通路门店!$S:$S,$G1086,通讯通路门店!$J:$J,"小米体验店")</f>
        <v>0</v>
      </c>
      <c r="BH1086" s="99">
        <f>SUMIFS(通讯通路门店!$AA:$AA,通讯通路门店!$S:$S,$G1086,通讯通路门店!$J:$J,"苹果体验店")</f>
        <v>0</v>
      </c>
      <c r="BI1086" s="99">
        <f>SUMIFS(通讯通路门店!$K:$K,通讯通路门店!$S:$S,$G1086,通讯通路门店!$J:$J,"其他品牌专卖店")</f>
        <v>0</v>
      </c>
      <c r="BJ1086" s="99">
        <f>SUMIFS(通讯通路门店!$AC:$AC,通讯通路门店!$S:$S,$G1086)</f>
        <v>0</v>
      </c>
      <c r="BK1086" s="99">
        <f>SUMIFS(通讯通路门店!$AD:$AD,通讯通路门店!$S:$S,$G1086)</f>
        <v>0</v>
      </c>
      <c r="BL1086" s="99">
        <f>SUMIFS(通讯通路门店!$AE:$AE,通讯通路门店!$S:$S,$G1086)</f>
        <v>0</v>
      </c>
      <c r="BM1086" s="99">
        <f>SUMIFS(通讯通路门店!$AF:$AF,通讯通路门店!$S:$S,$G1086)</f>
        <v>0</v>
      </c>
      <c r="BN1086" s="99">
        <f>SUMIFS(通讯通路门店!$AG:$AG,通讯通路门店!$S:$S,$G1086)</f>
        <v>0</v>
      </c>
      <c r="BO1086" s="99">
        <f>SUMIFS(通讯通路门店!$AH:$AH,通讯通路门店!$S:$S,$G1086)</f>
        <v>0</v>
      </c>
      <c r="BP1086" s="99">
        <f>SUMIFS(通讯通路门店!$AI:$AI,通讯通路门店!$S:$S,$G1086)</f>
        <v>0</v>
      </c>
      <c r="BQ1086" s="83"/>
    </row>
    <row r="1087" spans="1:69">
      <c r="A1087" s="99" t="str">
        <f>IFERROR(_xlfn.XLOOKUP($G1087,通讯通路门店!$S$4:$S$993931,通讯通路门店!$A$4:$A$993931,0,0),"")</f>
        <v>海南省</v>
      </c>
      <c r="B1087" s="99" t="str">
        <f>IFERROR(_xlfn.XLOOKUP($G1087,通讯通路门店!$S$4:$S$993931,通讯通路门店!$B$4:$B$993931,0,0),"")</f>
        <v>东方市</v>
      </c>
      <c r="C1087" s="99" t="str">
        <f>IFERROR(_xlfn.XLOOKUP($G1087,通讯通路门店!$S$4:$S$993931,通讯通路门店!$C$4:$C$993931,0,0),"")</f>
        <v>东方市</v>
      </c>
      <c r="D1087" s="99" t="str">
        <f>IFERROR(_xlfn.XLOOKUP($G1087,通讯通路门店!$S$4:$S$993931,通讯通路门店!$D$4:$D$993931,0,0),"")</f>
        <v>八所镇</v>
      </c>
      <c r="E1087" s="83"/>
      <c r="F1087" s="83"/>
      <c r="G1087" s="101"/>
      <c r="H1087" s="102">
        <f>IFERROR(_xlfn.XLOOKUP($G1087,通讯通路门店!$S$4:$S$993931,通讯通路门店!$R$4:$R$993931,0,0),"")</f>
        <v>0</v>
      </c>
      <c r="I1087" s="83"/>
      <c r="J1087" s="83"/>
      <c r="K1087" s="83"/>
      <c r="L1087" s="83"/>
      <c r="M1087" s="83"/>
      <c r="N1087" s="83"/>
      <c r="O1087" s="83"/>
      <c r="P1087" s="83"/>
      <c r="Q1087" s="83"/>
      <c r="R1087" s="83"/>
      <c r="S1087" s="83"/>
      <c r="T1087" s="83"/>
      <c r="U1087" s="99">
        <f>COUNTIF(通讯通路门店!$S:$S,$G1087)</f>
        <v>0</v>
      </c>
      <c r="V1087" s="99">
        <f>COUNTIFS(通讯通路门店!$S:$S,$G1087,通讯通路门店!$J:$J,"综合卖场")</f>
        <v>0</v>
      </c>
      <c r="W1087" s="99">
        <f>SUMIFS(通讯通路门店!$AJ:$AJ,通讯通路门店!$S:$S,通讯客户沙盘!$G1087)</f>
        <v>0</v>
      </c>
      <c r="X1087" s="99">
        <f t="shared" si="80"/>
        <v>0</v>
      </c>
      <c r="Y1087" s="99">
        <f>COUNTIFS(通讯通路门店!$S:$S,$G1087,通讯通路门店!$J:$J,"荣耀体验店")+COUNTIFS(通讯通路门店!$S:$S,$G1087,通讯通路门店!$J:$J,"荣耀授权专卖店")</f>
        <v>0</v>
      </c>
      <c r="Z1087" s="99">
        <f>COUNTIFS(通讯通路门店!$S:$S,$G1087,通讯通路门店!$J:$J,"VIVO体验店")</f>
        <v>0</v>
      </c>
      <c r="AA1087" s="99">
        <f>COUNTIFS(通讯通路门店!$S:$S,$G1087,通讯通路门店!$J:$J,"OPPO体验店")</f>
        <v>0</v>
      </c>
      <c r="AB1087" s="99">
        <f>COUNTIFS(通讯通路门店!$S:$S,$G1087,通讯通路门店!$J:$J,"华为授权体验店")+COUNTIFS(通讯通路门店!$S:$S,$G1087,通讯通路门店!$J:$J,"华为堡垒店")</f>
        <v>0</v>
      </c>
      <c r="AC1087" s="99">
        <f>COUNTIFS(通讯通路门店!$S:$S,$G1087,通讯通路门店!$J:$J,"小米体验店")</f>
        <v>0</v>
      </c>
      <c r="AD1087" s="99">
        <f>COUNTIFS(通讯通路门店!$S:$S,$G1087,通讯通路门店!$J:$J,"苹果体验店")</f>
        <v>0</v>
      </c>
      <c r="AE1087" s="99">
        <f>COUNTIFS(通讯通路门店!$S:$S,$G1087,通讯通路门店!$J:$J,"其他品牌专卖店")</f>
        <v>0</v>
      </c>
      <c r="AF1087" s="99">
        <f>SUMIFS(通讯通路门店!$BI:$BI,通讯通路门店!$S:$S,$G1087)</f>
        <v>0</v>
      </c>
      <c r="AG1087" s="99">
        <f>SUMIFS(通讯通路门店!$BH:$BH,通讯通路门店!$S:$S,$G1087)</f>
        <v>0</v>
      </c>
      <c r="AH1087" s="99">
        <f t="shared" si="81"/>
        <v>0</v>
      </c>
      <c r="AI1087" s="99">
        <f>SUMIFS(通讯通路门店!$BB:$BB,通讯通路门店!$S:$S,$G1087)</f>
        <v>0</v>
      </c>
      <c r="AJ1087" s="99">
        <f>SUMIFS(通讯通路门店!$BE:$BE,通讯通路门店!$S:$S,$G1087)</f>
        <v>0</v>
      </c>
      <c r="AK1087" s="99">
        <f>SUMIFS(通讯通路门店!$BG:$BG,通讯通路门店!$S:$S,$G1087)</f>
        <v>0</v>
      </c>
      <c r="AL1087" s="99">
        <f>SUMIFS(通讯通路门店!$BC:$BC,通讯通路门店!$S:$S,$G1087)</f>
        <v>0</v>
      </c>
      <c r="AM1087" s="99">
        <f>SUMIFS(通讯通路门店!$BD:$BD,通讯通路门店!$S:$S,$G1087)</f>
        <v>0</v>
      </c>
      <c r="AN1087" s="99">
        <f>SUMIFS(通讯通路门店!$BF:$BF,通讯通路门店!$S:$S,$G1087)</f>
        <v>0</v>
      </c>
      <c r="AO1087" s="99">
        <f t="shared" si="82"/>
        <v>0</v>
      </c>
      <c r="AP1087" s="99">
        <f>SUMIFS(通讯通路门店!$K:$K,通讯通路门店!$S:$S,$G1087)</f>
        <v>0</v>
      </c>
      <c r="AQ1087" s="83"/>
      <c r="AR1087" s="99">
        <f>SUMIFS(通讯通路门店!$T:$T,通讯通路门店!$S:$S,$G1087)</f>
        <v>0</v>
      </c>
      <c r="AS1087" s="99">
        <f>SUMIFS(通讯通路门店!$U:$U,通讯通路门店!$S:$S,$G1087)</f>
        <v>0</v>
      </c>
      <c r="AT1087" s="99">
        <f>SUMIFS(通讯通路门店!$V:$V,通讯通路门店!$S:$S,$G1087)</f>
        <v>0</v>
      </c>
      <c r="AU1087" s="99">
        <f>SUMIFS(通讯通路门店!$W:$W,通讯通路门店!$S:$S,$G1087)</f>
        <v>0</v>
      </c>
      <c r="AV1087" s="99">
        <f>SUMIFS(通讯通路门店!$Z:$Z,通讯通路门店!$S:$S,$G1087)</f>
        <v>0</v>
      </c>
      <c r="AW1087" s="99">
        <f>SUMIFS(通讯通路门店!$AB:$AB,通讯通路门店!$S:$S,$G1087)</f>
        <v>0</v>
      </c>
      <c r="AX1087" s="99">
        <f>SUMIFS(通讯通路门店!$X:$X,通讯通路门店!$S:$S,$G1087)</f>
        <v>0</v>
      </c>
      <c r="AY1087" s="99">
        <f>SUMIFS(通讯通路门店!$Y:$Y,通讯通路门店!$S:$S,$G1087)</f>
        <v>0</v>
      </c>
      <c r="AZ1087" s="99">
        <f>SUMIFS(通讯通路门店!$AA:$AA,通讯通路门店!$S:$S,$G1087)</f>
        <v>0</v>
      </c>
      <c r="BA1087" s="99">
        <f t="shared" si="83"/>
        <v>0</v>
      </c>
      <c r="BB1087" s="99">
        <f t="shared" si="84"/>
        <v>0</v>
      </c>
      <c r="BC1087" s="99">
        <f>SUMIFS(通讯通路门店!$W:$W,通讯通路门店!$S:$S,$G1087,通讯通路门店!$J:$J,"荣耀体验店")+SUMIFS(通讯通路门店!$W:$W,通讯通路门店!$S:$S,$G1087,通讯通路门店!$J:$J,"荣耀授权专卖店")</f>
        <v>0</v>
      </c>
      <c r="BD1087" s="99">
        <f>SUMIFS(通讯通路门店!$Z:$Z,通讯通路门店!$S:$S,$G1087,通讯通路门店!$J:$J,"VIVO体验店")</f>
        <v>0</v>
      </c>
      <c r="BE1087" s="99">
        <f>SUMIFS(通讯通路门店!$AB:$AB,通讯通路门店!$S:$S,$G1087,通讯通路门店!$J:$J,"OPPO体验店")</f>
        <v>0</v>
      </c>
      <c r="BF1087" s="99">
        <f>SUMIFS(通讯通路门店!$X:$X,通讯通路门店!$S:$S,$G1087,通讯通路门店!$J:$J,"华为授权体验店")+SUMIFS(通讯通路门店!$AA:$AA,通讯通路门店!$S:$S,$G1087,通讯通路门店!$J:$J,"华为堡垒店")</f>
        <v>0</v>
      </c>
      <c r="BG1087" s="99">
        <f>SUMIFS(通讯通路门店!$Y:$Y,通讯通路门店!$S:$S,$G1087,通讯通路门店!$J:$J,"小米体验店")</f>
        <v>0</v>
      </c>
      <c r="BH1087" s="99">
        <f>SUMIFS(通讯通路门店!$AA:$AA,通讯通路门店!$S:$S,$G1087,通讯通路门店!$J:$J,"苹果体验店")</f>
        <v>0</v>
      </c>
      <c r="BI1087" s="99">
        <f>SUMIFS(通讯通路门店!$K:$K,通讯通路门店!$S:$S,$G1087,通讯通路门店!$J:$J,"其他品牌专卖店")</f>
        <v>0</v>
      </c>
      <c r="BJ1087" s="99">
        <f>SUMIFS(通讯通路门店!$AC:$AC,通讯通路门店!$S:$S,$G1087)</f>
        <v>0</v>
      </c>
      <c r="BK1087" s="99">
        <f>SUMIFS(通讯通路门店!$AD:$AD,通讯通路门店!$S:$S,$G1087)</f>
        <v>0</v>
      </c>
      <c r="BL1087" s="99">
        <f>SUMIFS(通讯通路门店!$AE:$AE,通讯通路门店!$S:$S,$G1087)</f>
        <v>0</v>
      </c>
      <c r="BM1087" s="99">
        <f>SUMIFS(通讯通路门店!$AF:$AF,通讯通路门店!$S:$S,$G1087)</f>
        <v>0</v>
      </c>
      <c r="BN1087" s="99">
        <f>SUMIFS(通讯通路门店!$AG:$AG,通讯通路门店!$S:$S,$G1087)</f>
        <v>0</v>
      </c>
      <c r="BO1087" s="99">
        <f>SUMIFS(通讯通路门店!$AH:$AH,通讯通路门店!$S:$S,$G1087)</f>
        <v>0</v>
      </c>
      <c r="BP1087" s="99">
        <f>SUMIFS(通讯通路门店!$AI:$AI,通讯通路门店!$S:$S,$G1087)</f>
        <v>0</v>
      </c>
      <c r="BQ1087" s="83"/>
    </row>
    <row r="1088" spans="1:69">
      <c r="A1088" s="99" t="str">
        <f>IFERROR(_xlfn.XLOOKUP($G1088,通讯通路门店!$S$4:$S$993931,通讯通路门店!$A$4:$A$993931,0,0),"")</f>
        <v>海南省</v>
      </c>
      <c r="B1088" s="99" t="str">
        <f>IFERROR(_xlfn.XLOOKUP($G1088,通讯通路门店!$S$4:$S$993931,通讯通路门店!$B$4:$B$993931,0,0),"")</f>
        <v>东方市</v>
      </c>
      <c r="C1088" s="99" t="str">
        <f>IFERROR(_xlfn.XLOOKUP($G1088,通讯通路门店!$S$4:$S$993931,通讯通路门店!$C$4:$C$993931,0,0),"")</f>
        <v>东方市</v>
      </c>
      <c r="D1088" s="99" t="str">
        <f>IFERROR(_xlfn.XLOOKUP($G1088,通讯通路门店!$S$4:$S$993931,通讯通路门店!$D$4:$D$993931,0,0),"")</f>
        <v>八所镇</v>
      </c>
      <c r="E1088" s="83"/>
      <c r="F1088" s="83"/>
      <c r="G1088" s="101"/>
      <c r="H1088" s="102">
        <f>IFERROR(_xlfn.XLOOKUP($G1088,通讯通路门店!$S$4:$S$993931,通讯通路门店!$R$4:$R$993931,0,0),"")</f>
        <v>0</v>
      </c>
      <c r="I1088" s="83"/>
      <c r="J1088" s="83"/>
      <c r="K1088" s="83"/>
      <c r="L1088" s="83"/>
      <c r="M1088" s="83"/>
      <c r="N1088" s="83"/>
      <c r="O1088" s="83"/>
      <c r="P1088" s="83"/>
      <c r="Q1088" s="83"/>
      <c r="R1088" s="83"/>
      <c r="S1088" s="83"/>
      <c r="T1088" s="83"/>
      <c r="U1088" s="99">
        <f>COUNTIF(通讯通路门店!$S:$S,$G1088)</f>
        <v>0</v>
      </c>
      <c r="V1088" s="99">
        <f>COUNTIFS(通讯通路门店!$S:$S,$G1088,通讯通路门店!$J:$J,"综合卖场")</f>
        <v>0</v>
      </c>
      <c r="W1088" s="99">
        <f>SUMIFS(通讯通路门店!$AJ:$AJ,通讯通路门店!$S:$S,通讯客户沙盘!$G1088)</f>
        <v>0</v>
      </c>
      <c r="X1088" s="99">
        <f t="shared" si="80"/>
        <v>0</v>
      </c>
      <c r="Y1088" s="99">
        <f>COUNTIFS(通讯通路门店!$S:$S,$G1088,通讯通路门店!$J:$J,"荣耀体验店")+COUNTIFS(通讯通路门店!$S:$S,$G1088,通讯通路门店!$J:$J,"荣耀授权专卖店")</f>
        <v>0</v>
      </c>
      <c r="Z1088" s="99">
        <f>COUNTIFS(通讯通路门店!$S:$S,$G1088,通讯通路门店!$J:$J,"VIVO体验店")</f>
        <v>0</v>
      </c>
      <c r="AA1088" s="99">
        <f>COUNTIFS(通讯通路门店!$S:$S,$G1088,通讯通路门店!$J:$J,"OPPO体验店")</f>
        <v>0</v>
      </c>
      <c r="AB1088" s="99">
        <f>COUNTIFS(通讯通路门店!$S:$S,$G1088,通讯通路门店!$J:$J,"华为授权体验店")+COUNTIFS(通讯通路门店!$S:$S,$G1088,通讯通路门店!$J:$J,"华为堡垒店")</f>
        <v>0</v>
      </c>
      <c r="AC1088" s="99">
        <f>COUNTIFS(通讯通路门店!$S:$S,$G1088,通讯通路门店!$J:$J,"小米体验店")</f>
        <v>0</v>
      </c>
      <c r="AD1088" s="99">
        <f>COUNTIFS(通讯通路门店!$S:$S,$G1088,通讯通路门店!$J:$J,"苹果体验店")</f>
        <v>0</v>
      </c>
      <c r="AE1088" s="99">
        <f>COUNTIFS(通讯通路门店!$S:$S,$G1088,通讯通路门店!$J:$J,"其他品牌专卖店")</f>
        <v>0</v>
      </c>
      <c r="AF1088" s="99">
        <f>SUMIFS(通讯通路门店!$BI:$BI,通讯通路门店!$S:$S,$G1088)</f>
        <v>0</v>
      </c>
      <c r="AG1088" s="99">
        <f>SUMIFS(通讯通路门店!$BH:$BH,通讯通路门店!$S:$S,$G1088)</f>
        <v>0</v>
      </c>
      <c r="AH1088" s="99">
        <f t="shared" si="81"/>
        <v>0</v>
      </c>
      <c r="AI1088" s="99">
        <f>SUMIFS(通讯通路门店!$BB:$BB,通讯通路门店!$S:$S,$G1088)</f>
        <v>0</v>
      </c>
      <c r="AJ1088" s="99">
        <f>SUMIFS(通讯通路门店!$BE:$BE,通讯通路门店!$S:$S,$G1088)</f>
        <v>0</v>
      </c>
      <c r="AK1088" s="99">
        <f>SUMIFS(通讯通路门店!$BG:$BG,通讯通路门店!$S:$S,$G1088)</f>
        <v>0</v>
      </c>
      <c r="AL1088" s="99">
        <f>SUMIFS(通讯通路门店!$BC:$BC,通讯通路门店!$S:$S,$G1088)</f>
        <v>0</v>
      </c>
      <c r="AM1088" s="99">
        <f>SUMIFS(通讯通路门店!$BD:$BD,通讯通路门店!$S:$S,$G1088)</f>
        <v>0</v>
      </c>
      <c r="AN1088" s="99">
        <f>SUMIFS(通讯通路门店!$BF:$BF,通讯通路门店!$S:$S,$G1088)</f>
        <v>0</v>
      </c>
      <c r="AO1088" s="99">
        <f t="shared" si="82"/>
        <v>0</v>
      </c>
      <c r="AP1088" s="99">
        <f>SUMIFS(通讯通路门店!$K:$K,通讯通路门店!$S:$S,$G1088)</f>
        <v>0</v>
      </c>
      <c r="AQ1088" s="83"/>
      <c r="AR1088" s="99">
        <f>SUMIFS(通讯通路门店!$T:$T,通讯通路门店!$S:$S,$G1088)</f>
        <v>0</v>
      </c>
      <c r="AS1088" s="99">
        <f>SUMIFS(通讯通路门店!$U:$U,通讯通路门店!$S:$S,$G1088)</f>
        <v>0</v>
      </c>
      <c r="AT1088" s="99">
        <f>SUMIFS(通讯通路门店!$V:$V,通讯通路门店!$S:$S,$G1088)</f>
        <v>0</v>
      </c>
      <c r="AU1088" s="99">
        <f>SUMIFS(通讯通路门店!$W:$W,通讯通路门店!$S:$S,$G1088)</f>
        <v>0</v>
      </c>
      <c r="AV1088" s="99">
        <f>SUMIFS(通讯通路门店!$Z:$Z,通讯通路门店!$S:$S,$G1088)</f>
        <v>0</v>
      </c>
      <c r="AW1088" s="99">
        <f>SUMIFS(通讯通路门店!$AB:$AB,通讯通路门店!$S:$S,$G1088)</f>
        <v>0</v>
      </c>
      <c r="AX1088" s="99">
        <f>SUMIFS(通讯通路门店!$X:$X,通讯通路门店!$S:$S,$G1088)</f>
        <v>0</v>
      </c>
      <c r="AY1088" s="99">
        <f>SUMIFS(通讯通路门店!$Y:$Y,通讯通路门店!$S:$S,$G1088)</f>
        <v>0</v>
      </c>
      <c r="AZ1088" s="99">
        <f>SUMIFS(通讯通路门店!$AA:$AA,通讯通路门店!$S:$S,$G1088)</f>
        <v>0</v>
      </c>
      <c r="BA1088" s="99">
        <f t="shared" si="83"/>
        <v>0</v>
      </c>
      <c r="BB1088" s="99">
        <f t="shared" si="84"/>
        <v>0</v>
      </c>
      <c r="BC1088" s="99">
        <f>SUMIFS(通讯通路门店!$W:$W,通讯通路门店!$S:$S,$G1088,通讯通路门店!$J:$J,"荣耀体验店")+SUMIFS(通讯通路门店!$W:$W,通讯通路门店!$S:$S,$G1088,通讯通路门店!$J:$J,"荣耀授权专卖店")</f>
        <v>0</v>
      </c>
      <c r="BD1088" s="99">
        <f>SUMIFS(通讯通路门店!$Z:$Z,通讯通路门店!$S:$S,$G1088,通讯通路门店!$J:$J,"VIVO体验店")</f>
        <v>0</v>
      </c>
      <c r="BE1088" s="99">
        <f>SUMIFS(通讯通路门店!$AB:$AB,通讯通路门店!$S:$S,$G1088,通讯通路门店!$J:$J,"OPPO体验店")</f>
        <v>0</v>
      </c>
      <c r="BF1088" s="99">
        <f>SUMIFS(通讯通路门店!$X:$X,通讯通路门店!$S:$S,$G1088,通讯通路门店!$J:$J,"华为授权体验店")+SUMIFS(通讯通路门店!$AA:$AA,通讯通路门店!$S:$S,$G1088,通讯通路门店!$J:$J,"华为堡垒店")</f>
        <v>0</v>
      </c>
      <c r="BG1088" s="99">
        <f>SUMIFS(通讯通路门店!$Y:$Y,通讯通路门店!$S:$S,$G1088,通讯通路门店!$J:$J,"小米体验店")</f>
        <v>0</v>
      </c>
      <c r="BH1088" s="99">
        <f>SUMIFS(通讯通路门店!$AA:$AA,通讯通路门店!$S:$S,$G1088,通讯通路门店!$J:$J,"苹果体验店")</f>
        <v>0</v>
      </c>
      <c r="BI1088" s="99">
        <f>SUMIFS(通讯通路门店!$K:$K,通讯通路门店!$S:$S,$G1088,通讯通路门店!$J:$J,"其他品牌专卖店")</f>
        <v>0</v>
      </c>
      <c r="BJ1088" s="99">
        <f>SUMIFS(通讯通路门店!$AC:$AC,通讯通路门店!$S:$S,$G1088)</f>
        <v>0</v>
      </c>
      <c r="BK1088" s="99">
        <f>SUMIFS(通讯通路门店!$AD:$AD,通讯通路门店!$S:$S,$G1088)</f>
        <v>0</v>
      </c>
      <c r="BL1088" s="99">
        <f>SUMIFS(通讯通路门店!$AE:$AE,通讯通路门店!$S:$S,$G1088)</f>
        <v>0</v>
      </c>
      <c r="BM1088" s="99">
        <f>SUMIFS(通讯通路门店!$AF:$AF,通讯通路门店!$S:$S,$G1088)</f>
        <v>0</v>
      </c>
      <c r="BN1088" s="99">
        <f>SUMIFS(通讯通路门店!$AG:$AG,通讯通路门店!$S:$S,$G1088)</f>
        <v>0</v>
      </c>
      <c r="BO1088" s="99">
        <f>SUMIFS(通讯通路门店!$AH:$AH,通讯通路门店!$S:$S,$G1088)</f>
        <v>0</v>
      </c>
      <c r="BP1088" s="99">
        <f>SUMIFS(通讯通路门店!$AI:$AI,通讯通路门店!$S:$S,$G1088)</f>
        <v>0</v>
      </c>
      <c r="BQ1088" s="83"/>
    </row>
    <row r="1089" spans="1:69">
      <c r="A1089" s="99" t="str">
        <f>IFERROR(_xlfn.XLOOKUP($G1089,通讯通路门店!$S$4:$S$993931,通讯通路门店!$A$4:$A$993931,0,0),"")</f>
        <v>海南省</v>
      </c>
      <c r="B1089" s="99" t="str">
        <f>IFERROR(_xlfn.XLOOKUP($G1089,通讯通路门店!$S$4:$S$993931,通讯通路门店!$B$4:$B$993931,0,0),"")</f>
        <v>东方市</v>
      </c>
      <c r="C1089" s="99" t="str">
        <f>IFERROR(_xlfn.XLOOKUP($G1089,通讯通路门店!$S$4:$S$993931,通讯通路门店!$C$4:$C$993931,0,0),"")</f>
        <v>东方市</v>
      </c>
      <c r="D1089" s="99" t="str">
        <f>IFERROR(_xlfn.XLOOKUP($G1089,通讯通路门店!$S$4:$S$993931,通讯通路门店!$D$4:$D$993931,0,0),"")</f>
        <v>八所镇</v>
      </c>
      <c r="E1089" s="83"/>
      <c r="F1089" s="83"/>
      <c r="G1089" s="101"/>
      <c r="H1089" s="102">
        <f>IFERROR(_xlfn.XLOOKUP($G1089,通讯通路门店!$S$4:$S$993931,通讯通路门店!$R$4:$R$993931,0,0),"")</f>
        <v>0</v>
      </c>
      <c r="I1089" s="83"/>
      <c r="J1089" s="83"/>
      <c r="K1089" s="83"/>
      <c r="L1089" s="83"/>
      <c r="M1089" s="83"/>
      <c r="N1089" s="83"/>
      <c r="O1089" s="83"/>
      <c r="P1089" s="83"/>
      <c r="Q1089" s="83"/>
      <c r="R1089" s="83"/>
      <c r="S1089" s="83"/>
      <c r="T1089" s="83"/>
      <c r="U1089" s="99">
        <f>COUNTIF(通讯通路门店!$S:$S,$G1089)</f>
        <v>0</v>
      </c>
      <c r="V1089" s="99">
        <f>COUNTIFS(通讯通路门店!$S:$S,$G1089,通讯通路门店!$J:$J,"综合卖场")</f>
        <v>0</v>
      </c>
      <c r="W1089" s="99">
        <f>SUMIFS(通讯通路门店!$AJ:$AJ,通讯通路门店!$S:$S,通讯客户沙盘!$G1089)</f>
        <v>0</v>
      </c>
      <c r="X1089" s="99">
        <f t="shared" si="80"/>
        <v>0</v>
      </c>
      <c r="Y1089" s="99">
        <f>COUNTIFS(通讯通路门店!$S:$S,$G1089,通讯通路门店!$J:$J,"荣耀体验店")+COUNTIFS(通讯通路门店!$S:$S,$G1089,通讯通路门店!$J:$J,"荣耀授权专卖店")</f>
        <v>0</v>
      </c>
      <c r="Z1089" s="99">
        <f>COUNTIFS(通讯通路门店!$S:$S,$G1089,通讯通路门店!$J:$J,"VIVO体验店")</f>
        <v>0</v>
      </c>
      <c r="AA1089" s="99">
        <f>COUNTIFS(通讯通路门店!$S:$S,$G1089,通讯通路门店!$J:$J,"OPPO体验店")</f>
        <v>0</v>
      </c>
      <c r="AB1089" s="99">
        <f>COUNTIFS(通讯通路门店!$S:$S,$G1089,通讯通路门店!$J:$J,"华为授权体验店")+COUNTIFS(通讯通路门店!$S:$S,$G1089,通讯通路门店!$J:$J,"华为堡垒店")</f>
        <v>0</v>
      </c>
      <c r="AC1089" s="99">
        <f>COUNTIFS(通讯通路门店!$S:$S,$G1089,通讯通路门店!$J:$J,"小米体验店")</f>
        <v>0</v>
      </c>
      <c r="AD1089" s="99">
        <f>COUNTIFS(通讯通路门店!$S:$S,$G1089,通讯通路门店!$J:$J,"苹果体验店")</f>
        <v>0</v>
      </c>
      <c r="AE1089" s="99">
        <f>COUNTIFS(通讯通路门店!$S:$S,$G1089,通讯通路门店!$J:$J,"其他品牌专卖店")</f>
        <v>0</v>
      </c>
      <c r="AF1089" s="99">
        <f>SUMIFS(通讯通路门店!$BI:$BI,通讯通路门店!$S:$S,$G1089)</f>
        <v>0</v>
      </c>
      <c r="AG1089" s="99">
        <f>SUMIFS(通讯通路门店!$BH:$BH,通讯通路门店!$S:$S,$G1089)</f>
        <v>0</v>
      </c>
      <c r="AH1089" s="99">
        <f t="shared" si="81"/>
        <v>0</v>
      </c>
      <c r="AI1089" s="99">
        <f>SUMIFS(通讯通路门店!$BB:$BB,通讯通路门店!$S:$S,$G1089)</f>
        <v>0</v>
      </c>
      <c r="AJ1089" s="99">
        <f>SUMIFS(通讯通路门店!$BE:$BE,通讯通路门店!$S:$S,$G1089)</f>
        <v>0</v>
      </c>
      <c r="AK1089" s="99">
        <f>SUMIFS(通讯通路门店!$BG:$BG,通讯通路门店!$S:$S,$G1089)</f>
        <v>0</v>
      </c>
      <c r="AL1089" s="99">
        <f>SUMIFS(通讯通路门店!$BC:$BC,通讯通路门店!$S:$S,$G1089)</f>
        <v>0</v>
      </c>
      <c r="AM1089" s="99">
        <f>SUMIFS(通讯通路门店!$BD:$BD,通讯通路门店!$S:$S,$G1089)</f>
        <v>0</v>
      </c>
      <c r="AN1089" s="99">
        <f>SUMIFS(通讯通路门店!$BF:$BF,通讯通路门店!$S:$S,$G1089)</f>
        <v>0</v>
      </c>
      <c r="AO1089" s="99">
        <f t="shared" si="82"/>
        <v>0</v>
      </c>
      <c r="AP1089" s="99">
        <f>SUMIFS(通讯通路门店!$K:$K,通讯通路门店!$S:$S,$G1089)</f>
        <v>0</v>
      </c>
      <c r="AQ1089" s="83"/>
      <c r="AR1089" s="99">
        <f>SUMIFS(通讯通路门店!$T:$T,通讯通路门店!$S:$S,$G1089)</f>
        <v>0</v>
      </c>
      <c r="AS1089" s="99">
        <f>SUMIFS(通讯通路门店!$U:$U,通讯通路门店!$S:$S,$G1089)</f>
        <v>0</v>
      </c>
      <c r="AT1089" s="99">
        <f>SUMIFS(通讯通路门店!$V:$V,通讯通路门店!$S:$S,$G1089)</f>
        <v>0</v>
      </c>
      <c r="AU1089" s="99">
        <f>SUMIFS(通讯通路门店!$W:$W,通讯通路门店!$S:$S,$G1089)</f>
        <v>0</v>
      </c>
      <c r="AV1089" s="99">
        <f>SUMIFS(通讯通路门店!$Z:$Z,通讯通路门店!$S:$S,$G1089)</f>
        <v>0</v>
      </c>
      <c r="AW1089" s="99">
        <f>SUMIFS(通讯通路门店!$AB:$AB,通讯通路门店!$S:$S,$G1089)</f>
        <v>0</v>
      </c>
      <c r="AX1089" s="99">
        <f>SUMIFS(通讯通路门店!$X:$X,通讯通路门店!$S:$S,$G1089)</f>
        <v>0</v>
      </c>
      <c r="AY1089" s="99">
        <f>SUMIFS(通讯通路门店!$Y:$Y,通讯通路门店!$S:$S,$G1089)</f>
        <v>0</v>
      </c>
      <c r="AZ1089" s="99">
        <f>SUMIFS(通讯通路门店!$AA:$AA,通讯通路门店!$S:$S,$G1089)</f>
        <v>0</v>
      </c>
      <c r="BA1089" s="99">
        <f t="shared" si="83"/>
        <v>0</v>
      </c>
      <c r="BB1089" s="99">
        <f t="shared" si="84"/>
        <v>0</v>
      </c>
      <c r="BC1089" s="99">
        <f>SUMIFS(通讯通路门店!$W:$W,通讯通路门店!$S:$S,$G1089,通讯通路门店!$J:$J,"荣耀体验店")+SUMIFS(通讯通路门店!$W:$W,通讯通路门店!$S:$S,$G1089,通讯通路门店!$J:$J,"荣耀授权专卖店")</f>
        <v>0</v>
      </c>
      <c r="BD1089" s="99">
        <f>SUMIFS(通讯通路门店!$Z:$Z,通讯通路门店!$S:$S,$G1089,通讯通路门店!$J:$J,"VIVO体验店")</f>
        <v>0</v>
      </c>
      <c r="BE1089" s="99">
        <f>SUMIFS(通讯通路门店!$AB:$AB,通讯通路门店!$S:$S,$G1089,通讯通路门店!$J:$J,"OPPO体验店")</f>
        <v>0</v>
      </c>
      <c r="BF1089" s="99">
        <f>SUMIFS(通讯通路门店!$X:$X,通讯通路门店!$S:$S,$G1089,通讯通路门店!$J:$J,"华为授权体验店")+SUMIFS(通讯通路门店!$AA:$AA,通讯通路门店!$S:$S,$G1089,通讯通路门店!$J:$J,"华为堡垒店")</f>
        <v>0</v>
      </c>
      <c r="BG1089" s="99">
        <f>SUMIFS(通讯通路门店!$Y:$Y,通讯通路门店!$S:$S,$G1089,通讯通路门店!$J:$J,"小米体验店")</f>
        <v>0</v>
      </c>
      <c r="BH1089" s="99">
        <f>SUMIFS(通讯通路门店!$AA:$AA,通讯通路门店!$S:$S,$G1089,通讯通路门店!$J:$J,"苹果体验店")</f>
        <v>0</v>
      </c>
      <c r="BI1089" s="99">
        <f>SUMIFS(通讯通路门店!$K:$K,通讯通路门店!$S:$S,$G1089,通讯通路门店!$J:$J,"其他品牌专卖店")</f>
        <v>0</v>
      </c>
      <c r="BJ1089" s="99">
        <f>SUMIFS(通讯通路门店!$AC:$AC,通讯通路门店!$S:$S,$G1089)</f>
        <v>0</v>
      </c>
      <c r="BK1089" s="99">
        <f>SUMIFS(通讯通路门店!$AD:$AD,通讯通路门店!$S:$S,$G1089)</f>
        <v>0</v>
      </c>
      <c r="BL1089" s="99">
        <f>SUMIFS(通讯通路门店!$AE:$AE,通讯通路门店!$S:$S,$G1089)</f>
        <v>0</v>
      </c>
      <c r="BM1089" s="99">
        <f>SUMIFS(通讯通路门店!$AF:$AF,通讯通路门店!$S:$S,$G1089)</f>
        <v>0</v>
      </c>
      <c r="BN1089" s="99">
        <f>SUMIFS(通讯通路门店!$AG:$AG,通讯通路门店!$S:$S,$G1089)</f>
        <v>0</v>
      </c>
      <c r="BO1089" s="99">
        <f>SUMIFS(通讯通路门店!$AH:$AH,通讯通路门店!$S:$S,$G1089)</f>
        <v>0</v>
      </c>
      <c r="BP1089" s="99">
        <f>SUMIFS(通讯通路门店!$AI:$AI,通讯通路门店!$S:$S,$G1089)</f>
        <v>0</v>
      </c>
      <c r="BQ1089" s="83"/>
    </row>
    <row r="1090" spans="1:69">
      <c r="A1090" s="99" t="str">
        <f>IFERROR(_xlfn.XLOOKUP($G1090,通讯通路门店!$S$4:$S$993931,通讯通路门店!$A$4:$A$993931,0,0),"")</f>
        <v>海南省</v>
      </c>
      <c r="B1090" s="99" t="str">
        <f>IFERROR(_xlfn.XLOOKUP($G1090,通讯通路门店!$S$4:$S$993931,通讯通路门店!$B$4:$B$993931,0,0),"")</f>
        <v>东方市</v>
      </c>
      <c r="C1090" s="99" t="str">
        <f>IFERROR(_xlfn.XLOOKUP($G1090,通讯通路门店!$S$4:$S$993931,通讯通路门店!$C$4:$C$993931,0,0),"")</f>
        <v>东方市</v>
      </c>
      <c r="D1090" s="99" t="str">
        <f>IFERROR(_xlfn.XLOOKUP($G1090,通讯通路门店!$S$4:$S$993931,通讯通路门店!$D$4:$D$993931,0,0),"")</f>
        <v>八所镇</v>
      </c>
      <c r="E1090" s="83"/>
      <c r="F1090" s="83"/>
      <c r="G1090" s="101"/>
      <c r="H1090" s="102">
        <f>IFERROR(_xlfn.XLOOKUP($G1090,通讯通路门店!$S$4:$S$993931,通讯通路门店!$R$4:$R$993931,0,0),"")</f>
        <v>0</v>
      </c>
      <c r="I1090" s="83"/>
      <c r="J1090" s="83"/>
      <c r="K1090" s="83"/>
      <c r="L1090" s="83"/>
      <c r="M1090" s="83"/>
      <c r="N1090" s="83"/>
      <c r="O1090" s="83"/>
      <c r="P1090" s="83"/>
      <c r="Q1090" s="83"/>
      <c r="R1090" s="83"/>
      <c r="S1090" s="83"/>
      <c r="T1090" s="83"/>
      <c r="U1090" s="99">
        <f>COUNTIF(通讯通路门店!$S:$S,$G1090)</f>
        <v>0</v>
      </c>
      <c r="V1090" s="99">
        <f>COUNTIFS(通讯通路门店!$S:$S,$G1090,通讯通路门店!$J:$J,"综合卖场")</f>
        <v>0</v>
      </c>
      <c r="W1090" s="99">
        <f>SUMIFS(通讯通路门店!$AJ:$AJ,通讯通路门店!$S:$S,通讯客户沙盘!$G1090)</f>
        <v>0</v>
      </c>
      <c r="X1090" s="99">
        <f t="shared" si="80"/>
        <v>0</v>
      </c>
      <c r="Y1090" s="99">
        <f>COUNTIFS(通讯通路门店!$S:$S,$G1090,通讯通路门店!$J:$J,"荣耀体验店")+COUNTIFS(通讯通路门店!$S:$S,$G1090,通讯通路门店!$J:$J,"荣耀授权专卖店")</f>
        <v>0</v>
      </c>
      <c r="Z1090" s="99">
        <f>COUNTIFS(通讯通路门店!$S:$S,$G1090,通讯通路门店!$J:$J,"VIVO体验店")</f>
        <v>0</v>
      </c>
      <c r="AA1090" s="99">
        <f>COUNTIFS(通讯通路门店!$S:$S,$G1090,通讯通路门店!$J:$J,"OPPO体验店")</f>
        <v>0</v>
      </c>
      <c r="AB1090" s="99">
        <f>COUNTIFS(通讯通路门店!$S:$S,$G1090,通讯通路门店!$J:$J,"华为授权体验店")+COUNTIFS(通讯通路门店!$S:$S,$G1090,通讯通路门店!$J:$J,"华为堡垒店")</f>
        <v>0</v>
      </c>
      <c r="AC1090" s="99">
        <f>COUNTIFS(通讯通路门店!$S:$S,$G1090,通讯通路门店!$J:$J,"小米体验店")</f>
        <v>0</v>
      </c>
      <c r="AD1090" s="99">
        <f>COUNTIFS(通讯通路门店!$S:$S,$G1090,通讯通路门店!$J:$J,"苹果体验店")</f>
        <v>0</v>
      </c>
      <c r="AE1090" s="99">
        <f>COUNTIFS(通讯通路门店!$S:$S,$G1090,通讯通路门店!$J:$J,"其他品牌专卖店")</f>
        <v>0</v>
      </c>
      <c r="AF1090" s="99">
        <f>SUMIFS(通讯通路门店!$BI:$BI,通讯通路门店!$S:$S,$G1090)</f>
        <v>0</v>
      </c>
      <c r="AG1090" s="99">
        <f>SUMIFS(通讯通路门店!$BH:$BH,通讯通路门店!$S:$S,$G1090)</f>
        <v>0</v>
      </c>
      <c r="AH1090" s="99">
        <f t="shared" si="81"/>
        <v>0</v>
      </c>
      <c r="AI1090" s="99">
        <f>SUMIFS(通讯通路门店!$BB:$BB,通讯通路门店!$S:$S,$G1090)</f>
        <v>0</v>
      </c>
      <c r="AJ1090" s="99">
        <f>SUMIFS(通讯通路门店!$BE:$BE,通讯通路门店!$S:$S,$G1090)</f>
        <v>0</v>
      </c>
      <c r="AK1090" s="99">
        <f>SUMIFS(通讯通路门店!$BG:$BG,通讯通路门店!$S:$S,$G1090)</f>
        <v>0</v>
      </c>
      <c r="AL1090" s="99">
        <f>SUMIFS(通讯通路门店!$BC:$BC,通讯通路门店!$S:$S,$G1090)</f>
        <v>0</v>
      </c>
      <c r="AM1090" s="99">
        <f>SUMIFS(通讯通路门店!$BD:$BD,通讯通路门店!$S:$S,$G1090)</f>
        <v>0</v>
      </c>
      <c r="AN1090" s="99">
        <f>SUMIFS(通讯通路门店!$BF:$BF,通讯通路门店!$S:$S,$G1090)</f>
        <v>0</v>
      </c>
      <c r="AO1090" s="99">
        <f t="shared" si="82"/>
        <v>0</v>
      </c>
      <c r="AP1090" s="99">
        <f>SUMIFS(通讯通路门店!$K:$K,通讯通路门店!$S:$S,$G1090)</f>
        <v>0</v>
      </c>
      <c r="AQ1090" s="83"/>
      <c r="AR1090" s="99">
        <f>SUMIFS(通讯通路门店!$T:$T,通讯通路门店!$S:$S,$G1090)</f>
        <v>0</v>
      </c>
      <c r="AS1090" s="99">
        <f>SUMIFS(通讯通路门店!$U:$U,通讯通路门店!$S:$S,$G1090)</f>
        <v>0</v>
      </c>
      <c r="AT1090" s="99">
        <f>SUMIFS(通讯通路门店!$V:$V,通讯通路门店!$S:$S,$G1090)</f>
        <v>0</v>
      </c>
      <c r="AU1090" s="99">
        <f>SUMIFS(通讯通路门店!$W:$W,通讯通路门店!$S:$S,$G1090)</f>
        <v>0</v>
      </c>
      <c r="AV1090" s="99">
        <f>SUMIFS(通讯通路门店!$Z:$Z,通讯通路门店!$S:$S,$G1090)</f>
        <v>0</v>
      </c>
      <c r="AW1090" s="99">
        <f>SUMIFS(通讯通路门店!$AB:$AB,通讯通路门店!$S:$S,$G1090)</f>
        <v>0</v>
      </c>
      <c r="AX1090" s="99">
        <f>SUMIFS(通讯通路门店!$X:$X,通讯通路门店!$S:$S,$G1090)</f>
        <v>0</v>
      </c>
      <c r="AY1090" s="99">
        <f>SUMIFS(通讯通路门店!$Y:$Y,通讯通路门店!$S:$S,$G1090)</f>
        <v>0</v>
      </c>
      <c r="AZ1090" s="99">
        <f>SUMIFS(通讯通路门店!$AA:$AA,通讯通路门店!$S:$S,$G1090)</f>
        <v>0</v>
      </c>
      <c r="BA1090" s="99">
        <f t="shared" si="83"/>
        <v>0</v>
      </c>
      <c r="BB1090" s="99">
        <f t="shared" si="84"/>
        <v>0</v>
      </c>
      <c r="BC1090" s="99">
        <f>SUMIFS(通讯通路门店!$W:$W,通讯通路门店!$S:$S,$G1090,通讯通路门店!$J:$J,"荣耀体验店")+SUMIFS(通讯通路门店!$W:$W,通讯通路门店!$S:$S,$G1090,通讯通路门店!$J:$J,"荣耀授权专卖店")</f>
        <v>0</v>
      </c>
      <c r="BD1090" s="99">
        <f>SUMIFS(通讯通路门店!$Z:$Z,通讯通路门店!$S:$S,$G1090,通讯通路门店!$J:$J,"VIVO体验店")</f>
        <v>0</v>
      </c>
      <c r="BE1090" s="99">
        <f>SUMIFS(通讯通路门店!$AB:$AB,通讯通路门店!$S:$S,$G1090,通讯通路门店!$J:$J,"OPPO体验店")</f>
        <v>0</v>
      </c>
      <c r="BF1090" s="99">
        <f>SUMIFS(通讯通路门店!$X:$X,通讯通路门店!$S:$S,$G1090,通讯通路门店!$J:$J,"华为授权体验店")+SUMIFS(通讯通路门店!$AA:$AA,通讯通路门店!$S:$S,$G1090,通讯通路门店!$J:$J,"华为堡垒店")</f>
        <v>0</v>
      </c>
      <c r="BG1090" s="99">
        <f>SUMIFS(通讯通路门店!$Y:$Y,通讯通路门店!$S:$S,$G1090,通讯通路门店!$J:$J,"小米体验店")</f>
        <v>0</v>
      </c>
      <c r="BH1090" s="99">
        <f>SUMIFS(通讯通路门店!$AA:$AA,通讯通路门店!$S:$S,$G1090,通讯通路门店!$J:$J,"苹果体验店")</f>
        <v>0</v>
      </c>
      <c r="BI1090" s="99">
        <f>SUMIFS(通讯通路门店!$K:$K,通讯通路门店!$S:$S,$G1090,通讯通路门店!$J:$J,"其他品牌专卖店")</f>
        <v>0</v>
      </c>
      <c r="BJ1090" s="99">
        <f>SUMIFS(通讯通路门店!$AC:$AC,通讯通路门店!$S:$S,$G1090)</f>
        <v>0</v>
      </c>
      <c r="BK1090" s="99">
        <f>SUMIFS(通讯通路门店!$AD:$AD,通讯通路门店!$S:$S,$G1090)</f>
        <v>0</v>
      </c>
      <c r="BL1090" s="99">
        <f>SUMIFS(通讯通路门店!$AE:$AE,通讯通路门店!$S:$S,$G1090)</f>
        <v>0</v>
      </c>
      <c r="BM1090" s="99">
        <f>SUMIFS(通讯通路门店!$AF:$AF,通讯通路门店!$S:$S,$G1090)</f>
        <v>0</v>
      </c>
      <c r="BN1090" s="99">
        <f>SUMIFS(通讯通路门店!$AG:$AG,通讯通路门店!$S:$S,$G1090)</f>
        <v>0</v>
      </c>
      <c r="BO1090" s="99">
        <f>SUMIFS(通讯通路门店!$AH:$AH,通讯通路门店!$S:$S,$G1090)</f>
        <v>0</v>
      </c>
      <c r="BP1090" s="99">
        <f>SUMIFS(通讯通路门店!$AI:$AI,通讯通路门店!$S:$S,$G1090)</f>
        <v>0</v>
      </c>
      <c r="BQ1090" s="83"/>
    </row>
    <row r="1091" spans="1:69">
      <c r="A1091" s="99" t="str">
        <f>IFERROR(_xlfn.XLOOKUP($G1091,通讯通路门店!$S$4:$S$993931,通讯通路门店!$A$4:$A$993931,0,0),"")</f>
        <v>海南省</v>
      </c>
      <c r="B1091" s="99" t="str">
        <f>IFERROR(_xlfn.XLOOKUP($G1091,通讯通路门店!$S$4:$S$993931,通讯通路门店!$B$4:$B$993931,0,0),"")</f>
        <v>东方市</v>
      </c>
      <c r="C1091" s="99" t="str">
        <f>IFERROR(_xlfn.XLOOKUP($G1091,通讯通路门店!$S$4:$S$993931,通讯通路门店!$C$4:$C$993931,0,0),"")</f>
        <v>东方市</v>
      </c>
      <c r="D1091" s="99" t="str">
        <f>IFERROR(_xlfn.XLOOKUP($G1091,通讯通路门店!$S$4:$S$993931,通讯通路门店!$D$4:$D$993931,0,0),"")</f>
        <v>八所镇</v>
      </c>
      <c r="E1091" s="83"/>
      <c r="F1091" s="83"/>
      <c r="G1091" s="101"/>
      <c r="H1091" s="102">
        <f>IFERROR(_xlfn.XLOOKUP($G1091,通讯通路门店!$S$4:$S$993931,通讯通路门店!$R$4:$R$993931,0,0),"")</f>
        <v>0</v>
      </c>
      <c r="I1091" s="83"/>
      <c r="J1091" s="83"/>
      <c r="K1091" s="83"/>
      <c r="L1091" s="83"/>
      <c r="M1091" s="83"/>
      <c r="N1091" s="83"/>
      <c r="O1091" s="83"/>
      <c r="P1091" s="83"/>
      <c r="Q1091" s="83"/>
      <c r="R1091" s="83"/>
      <c r="S1091" s="83"/>
      <c r="T1091" s="83"/>
      <c r="U1091" s="99">
        <f>COUNTIF(通讯通路门店!$S:$S,$G1091)</f>
        <v>0</v>
      </c>
      <c r="V1091" s="99">
        <f>COUNTIFS(通讯通路门店!$S:$S,$G1091,通讯通路门店!$J:$J,"综合卖场")</f>
        <v>0</v>
      </c>
      <c r="W1091" s="99">
        <f>SUMIFS(通讯通路门店!$AJ:$AJ,通讯通路门店!$S:$S,通讯客户沙盘!$G1091)</f>
        <v>0</v>
      </c>
      <c r="X1091" s="99">
        <f t="shared" si="80"/>
        <v>0</v>
      </c>
      <c r="Y1091" s="99">
        <f>COUNTIFS(通讯通路门店!$S:$S,$G1091,通讯通路门店!$J:$J,"荣耀体验店")+COUNTIFS(通讯通路门店!$S:$S,$G1091,通讯通路门店!$J:$J,"荣耀授权专卖店")</f>
        <v>0</v>
      </c>
      <c r="Z1091" s="99">
        <f>COUNTIFS(通讯通路门店!$S:$S,$G1091,通讯通路门店!$J:$J,"VIVO体验店")</f>
        <v>0</v>
      </c>
      <c r="AA1091" s="99">
        <f>COUNTIFS(通讯通路门店!$S:$S,$G1091,通讯通路门店!$J:$J,"OPPO体验店")</f>
        <v>0</v>
      </c>
      <c r="AB1091" s="99">
        <f>COUNTIFS(通讯通路门店!$S:$S,$G1091,通讯通路门店!$J:$J,"华为授权体验店")+COUNTIFS(通讯通路门店!$S:$S,$G1091,通讯通路门店!$J:$J,"华为堡垒店")</f>
        <v>0</v>
      </c>
      <c r="AC1091" s="99">
        <f>COUNTIFS(通讯通路门店!$S:$S,$G1091,通讯通路门店!$J:$J,"小米体验店")</f>
        <v>0</v>
      </c>
      <c r="AD1091" s="99">
        <f>COUNTIFS(通讯通路门店!$S:$S,$G1091,通讯通路门店!$J:$J,"苹果体验店")</f>
        <v>0</v>
      </c>
      <c r="AE1091" s="99">
        <f>COUNTIFS(通讯通路门店!$S:$S,$G1091,通讯通路门店!$J:$J,"其他品牌专卖店")</f>
        <v>0</v>
      </c>
      <c r="AF1091" s="99">
        <f>SUMIFS(通讯通路门店!$BI:$BI,通讯通路门店!$S:$S,$G1091)</f>
        <v>0</v>
      </c>
      <c r="AG1091" s="99">
        <f>SUMIFS(通讯通路门店!$BH:$BH,通讯通路门店!$S:$S,$G1091)</f>
        <v>0</v>
      </c>
      <c r="AH1091" s="99">
        <f t="shared" si="81"/>
        <v>0</v>
      </c>
      <c r="AI1091" s="99">
        <f>SUMIFS(通讯通路门店!$BB:$BB,通讯通路门店!$S:$S,$G1091)</f>
        <v>0</v>
      </c>
      <c r="AJ1091" s="99">
        <f>SUMIFS(通讯通路门店!$BE:$BE,通讯通路门店!$S:$S,$G1091)</f>
        <v>0</v>
      </c>
      <c r="AK1091" s="99">
        <f>SUMIFS(通讯通路门店!$BG:$BG,通讯通路门店!$S:$S,$G1091)</f>
        <v>0</v>
      </c>
      <c r="AL1091" s="99">
        <f>SUMIFS(通讯通路门店!$BC:$BC,通讯通路门店!$S:$S,$G1091)</f>
        <v>0</v>
      </c>
      <c r="AM1091" s="99">
        <f>SUMIFS(通讯通路门店!$BD:$BD,通讯通路门店!$S:$S,$G1091)</f>
        <v>0</v>
      </c>
      <c r="AN1091" s="99">
        <f>SUMIFS(通讯通路门店!$BF:$BF,通讯通路门店!$S:$S,$G1091)</f>
        <v>0</v>
      </c>
      <c r="AO1091" s="99">
        <f t="shared" si="82"/>
        <v>0</v>
      </c>
      <c r="AP1091" s="99">
        <f>SUMIFS(通讯通路门店!$K:$K,通讯通路门店!$S:$S,$G1091)</f>
        <v>0</v>
      </c>
      <c r="AQ1091" s="83"/>
      <c r="AR1091" s="99">
        <f>SUMIFS(通讯通路门店!$T:$T,通讯通路门店!$S:$S,$G1091)</f>
        <v>0</v>
      </c>
      <c r="AS1091" s="99">
        <f>SUMIFS(通讯通路门店!$U:$U,通讯通路门店!$S:$S,$G1091)</f>
        <v>0</v>
      </c>
      <c r="AT1091" s="99">
        <f>SUMIFS(通讯通路门店!$V:$V,通讯通路门店!$S:$S,$G1091)</f>
        <v>0</v>
      </c>
      <c r="AU1091" s="99">
        <f>SUMIFS(通讯通路门店!$W:$W,通讯通路门店!$S:$S,$G1091)</f>
        <v>0</v>
      </c>
      <c r="AV1091" s="99">
        <f>SUMIFS(通讯通路门店!$Z:$Z,通讯通路门店!$S:$S,$G1091)</f>
        <v>0</v>
      </c>
      <c r="AW1091" s="99">
        <f>SUMIFS(通讯通路门店!$AB:$AB,通讯通路门店!$S:$S,$G1091)</f>
        <v>0</v>
      </c>
      <c r="AX1091" s="99">
        <f>SUMIFS(通讯通路门店!$X:$X,通讯通路门店!$S:$S,$G1091)</f>
        <v>0</v>
      </c>
      <c r="AY1091" s="99">
        <f>SUMIFS(通讯通路门店!$Y:$Y,通讯通路门店!$S:$S,$G1091)</f>
        <v>0</v>
      </c>
      <c r="AZ1091" s="99">
        <f>SUMIFS(通讯通路门店!$AA:$AA,通讯通路门店!$S:$S,$G1091)</f>
        <v>0</v>
      </c>
      <c r="BA1091" s="99">
        <f t="shared" si="83"/>
        <v>0</v>
      </c>
      <c r="BB1091" s="99">
        <f t="shared" si="84"/>
        <v>0</v>
      </c>
      <c r="BC1091" s="99">
        <f>SUMIFS(通讯通路门店!$W:$W,通讯通路门店!$S:$S,$G1091,通讯通路门店!$J:$J,"荣耀体验店")+SUMIFS(通讯通路门店!$W:$W,通讯通路门店!$S:$S,$G1091,通讯通路门店!$J:$J,"荣耀授权专卖店")</f>
        <v>0</v>
      </c>
      <c r="BD1091" s="99">
        <f>SUMIFS(通讯通路门店!$Z:$Z,通讯通路门店!$S:$S,$G1091,通讯通路门店!$J:$J,"VIVO体验店")</f>
        <v>0</v>
      </c>
      <c r="BE1091" s="99">
        <f>SUMIFS(通讯通路门店!$AB:$AB,通讯通路门店!$S:$S,$G1091,通讯通路门店!$J:$J,"OPPO体验店")</f>
        <v>0</v>
      </c>
      <c r="BF1091" s="99">
        <f>SUMIFS(通讯通路门店!$X:$X,通讯通路门店!$S:$S,$G1091,通讯通路门店!$J:$J,"华为授权体验店")+SUMIFS(通讯通路门店!$AA:$AA,通讯通路门店!$S:$S,$G1091,通讯通路门店!$J:$J,"华为堡垒店")</f>
        <v>0</v>
      </c>
      <c r="BG1091" s="99">
        <f>SUMIFS(通讯通路门店!$Y:$Y,通讯通路门店!$S:$S,$G1091,通讯通路门店!$J:$J,"小米体验店")</f>
        <v>0</v>
      </c>
      <c r="BH1091" s="99">
        <f>SUMIFS(通讯通路门店!$AA:$AA,通讯通路门店!$S:$S,$G1091,通讯通路门店!$J:$J,"苹果体验店")</f>
        <v>0</v>
      </c>
      <c r="BI1091" s="99">
        <f>SUMIFS(通讯通路门店!$K:$K,通讯通路门店!$S:$S,$G1091,通讯通路门店!$J:$J,"其他品牌专卖店")</f>
        <v>0</v>
      </c>
      <c r="BJ1091" s="99">
        <f>SUMIFS(通讯通路门店!$AC:$AC,通讯通路门店!$S:$S,$G1091)</f>
        <v>0</v>
      </c>
      <c r="BK1091" s="99">
        <f>SUMIFS(通讯通路门店!$AD:$AD,通讯通路门店!$S:$S,$G1091)</f>
        <v>0</v>
      </c>
      <c r="BL1091" s="99">
        <f>SUMIFS(通讯通路门店!$AE:$AE,通讯通路门店!$S:$S,$G1091)</f>
        <v>0</v>
      </c>
      <c r="BM1091" s="99">
        <f>SUMIFS(通讯通路门店!$AF:$AF,通讯通路门店!$S:$S,$G1091)</f>
        <v>0</v>
      </c>
      <c r="BN1091" s="99">
        <f>SUMIFS(通讯通路门店!$AG:$AG,通讯通路门店!$S:$S,$G1091)</f>
        <v>0</v>
      </c>
      <c r="BO1091" s="99">
        <f>SUMIFS(通讯通路门店!$AH:$AH,通讯通路门店!$S:$S,$G1091)</f>
        <v>0</v>
      </c>
      <c r="BP1091" s="99">
        <f>SUMIFS(通讯通路门店!$AI:$AI,通讯通路门店!$S:$S,$G1091)</f>
        <v>0</v>
      </c>
      <c r="BQ1091" s="83"/>
    </row>
    <row r="1092" spans="1:69">
      <c r="A1092" s="99" t="str">
        <f>IFERROR(_xlfn.XLOOKUP($G1092,通讯通路门店!$S$4:$S$993931,通讯通路门店!$A$4:$A$993931,0,0),"")</f>
        <v>海南省</v>
      </c>
      <c r="B1092" s="99" t="str">
        <f>IFERROR(_xlfn.XLOOKUP($G1092,通讯通路门店!$S$4:$S$993931,通讯通路门店!$B$4:$B$993931,0,0),"")</f>
        <v>东方市</v>
      </c>
      <c r="C1092" s="99" t="str">
        <f>IFERROR(_xlfn.XLOOKUP($G1092,通讯通路门店!$S$4:$S$993931,通讯通路门店!$C$4:$C$993931,0,0),"")</f>
        <v>东方市</v>
      </c>
      <c r="D1092" s="99" t="str">
        <f>IFERROR(_xlfn.XLOOKUP($G1092,通讯通路门店!$S$4:$S$993931,通讯通路门店!$D$4:$D$993931,0,0),"")</f>
        <v>八所镇</v>
      </c>
      <c r="E1092" s="83"/>
      <c r="F1092" s="83"/>
      <c r="G1092" s="101"/>
      <c r="H1092" s="102">
        <f>IFERROR(_xlfn.XLOOKUP($G1092,通讯通路门店!$S$4:$S$993931,通讯通路门店!$R$4:$R$993931,0,0),"")</f>
        <v>0</v>
      </c>
      <c r="I1092" s="83"/>
      <c r="J1092" s="83"/>
      <c r="K1092" s="83"/>
      <c r="L1092" s="83"/>
      <c r="M1092" s="83"/>
      <c r="N1092" s="83"/>
      <c r="O1092" s="83"/>
      <c r="P1092" s="83"/>
      <c r="Q1092" s="83"/>
      <c r="R1092" s="83"/>
      <c r="S1092" s="83"/>
      <c r="T1092" s="83"/>
      <c r="U1092" s="99">
        <f>COUNTIF(通讯通路门店!$S:$S,$G1092)</f>
        <v>0</v>
      </c>
      <c r="V1092" s="99">
        <f>COUNTIFS(通讯通路门店!$S:$S,$G1092,通讯通路门店!$J:$J,"综合卖场")</f>
        <v>0</v>
      </c>
      <c r="W1092" s="99">
        <f>SUMIFS(通讯通路门店!$AJ:$AJ,通讯通路门店!$S:$S,通讯客户沙盘!$G1092)</f>
        <v>0</v>
      </c>
      <c r="X1092" s="99">
        <f t="shared" ref="X1092:X1155" si="85">Y1092+Z1092+AA1092+AB1092+AC1092+AD1092+AE1092</f>
        <v>0</v>
      </c>
      <c r="Y1092" s="99">
        <f>COUNTIFS(通讯通路门店!$S:$S,$G1092,通讯通路门店!$J:$J,"荣耀体验店")+COUNTIFS(通讯通路门店!$S:$S,$G1092,通讯通路门店!$J:$J,"荣耀授权专卖店")</f>
        <v>0</v>
      </c>
      <c r="Z1092" s="99">
        <f>COUNTIFS(通讯通路门店!$S:$S,$G1092,通讯通路门店!$J:$J,"VIVO体验店")</f>
        <v>0</v>
      </c>
      <c r="AA1092" s="99">
        <f>COUNTIFS(通讯通路门店!$S:$S,$G1092,通讯通路门店!$J:$J,"OPPO体验店")</f>
        <v>0</v>
      </c>
      <c r="AB1092" s="99">
        <f>COUNTIFS(通讯通路门店!$S:$S,$G1092,通讯通路门店!$J:$J,"华为授权体验店")+COUNTIFS(通讯通路门店!$S:$S,$G1092,通讯通路门店!$J:$J,"华为堡垒店")</f>
        <v>0</v>
      </c>
      <c r="AC1092" s="99">
        <f>COUNTIFS(通讯通路门店!$S:$S,$G1092,通讯通路门店!$J:$J,"小米体验店")</f>
        <v>0</v>
      </c>
      <c r="AD1092" s="99">
        <f>COUNTIFS(通讯通路门店!$S:$S,$G1092,通讯通路门店!$J:$J,"苹果体验店")</f>
        <v>0</v>
      </c>
      <c r="AE1092" s="99">
        <f>COUNTIFS(通讯通路门店!$S:$S,$G1092,通讯通路门店!$J:$J,"其他品牌专卖店")</f>
        <v>0</v>
      </c>
      <c r="AF1092" s="99">
        <f>SUMIFS(通讯通路门店!$BI:$BI,通讯通路门店!$S:$S,$G1092)</f>
        <v>0</v>
      </c>
      <c r="AG1092" s="99">
        <f>SUMIFS(通讯通路门店!$BH:$BH,通讯通路门店!$S:$S,$G1092)</f>
        <v>0</v>
      </c>
      <c r="AH1092" s="99">
        <f t="shared" ref="AH1092:AH1155" si="86">AI1092+AJ1092+AK1092+AL1092+AM1092+AN1092</f>
        <v>0</v>
      </c>
      <c r="AI1092" s="99">
        <f>SUMIFS(通讯通路门店!$BB:$BB,通讯通路门店!$S:$S,$G1092)</f>
        <v>0</v>
      </c>
      <c r="AJ1092" s="99">
        <f>SUMIFS(通讯通路门店!$BE:$BE,通讯通路门店!$S:$S,$G1092)</f>
        <v>0</v>
      </c>
      <c r="AK1092" s="99">
        <f>SUMIFS(通讯通路门店!$BG:$BG,通讯通路门店!$S:$S,$G1092)</f>
        <v>0</v>
      </c>
      <c r="AL1092" s="99">
        <f>SUMIFS(通讯通路门店!$BC:$BC,通讯通路门店!$S:$S,$G1092)</f>
        <v>0</v>
      </c>
      <c r="AM1092" s="99">
        <f>SUMIFS(通讯通路门店!$BD:$BD,通讯通路门店!$S:$S,$G1092)</f>
        <v>0</v>
      </c>
      <c r="AN1092" s="99">
        <f>SUMIFS(通讯通路门店!$BF:$BF,通讯通路门店!$S:$S,$G1092)</f>
        <v>0</v>
      </c>
      <c r="AO1092" s="99">
        <f t="shared" ref="AO1092:AO1155" si="87">AP1092+AQ1092</f>
        <v>0</v>
      </c>
      <c r="AP1092" s="99">
        <f>SUMIFS(通讯通路门店!$K:$K,通讯通路门店!$S:$S,$G1092)</f>
        <v>0</v>
      </c>
      <c r="AQ1092" s="83"/>
      <c r="AR1092" s="99">
        <f>SUMIFS(通讯通路门店!$T:$T,通讯通路门店!$S:$S,$G1092)</f>
        <v>0</v>
      </c>
      <c r="AS1092" s="99">
        <f>SUMIFS(通讯通路门店!$U:$U,通讯通路门店!$S:$S,$G1092)</f>
        <v>0</v>
      </c>
      <c r="AT1092" s="99">
        <f>SUMIFS(通讯通路门店!$V:$V,通讯通路门店!$S:$S,$G1092)</f>
        <v>0</v>
      </c>
      <c r="AU1092" s="99">
        <f>SUMIFS(通讯通路门店!$W:$W,通讯通路门店!$S:$S,$G1092)</f>
        <v>0</v>
      </c>
      <c r="AV1092" s="99">
        <f>SUMIFS(通讯通路门店!$Z:$Z,通讯通路门店!$S:$S,$G1092)</f>
        <v>0</v>
      </c>
      <c r="AW1092" s="99">
        <f>SUMIFS(通讯通路门店!$AB:$AB,通讯通路门店!$S:$S,$G1092)</f>
        <v>0</v>
      </c>
      <c r="AX1092" s="99">
        <f>SUMIFS(通讯通路门店!$X:$X,通讯通路门店!$S:$S,$G1092)</f>
        <v>0</v>
      </c>
      <c r="AY1092" s="99">
        <f>SUMIFS(通讯通路门店!$Y:$Y,通讯通路门店!$S:$S,$G1092)</f>
        <v>0</v>
      </c>
      <c r="AZ1092" s="99">
        <f>SUMIFS(通讯通路门店!$AA:$AA,通讯通路门店!$S:$S,$G1092)</f>
        <v>0</v>
      </c>
      <c r="BA1092" s="99">
        <f t="shared" ref="BA1092:BA1155" si="88">AP1092-BB1092</f>
        <v>0</v>
      </c>
      <c r="BB1092" s="99">
        <f t="shared" ref="BB1092:BB1155" si="89">BC1092+BD1092+BE1092+BF1092+BG1092+BH1092</f>
        <v>0</v>
      </c>
      <c r="BC1092" s="99">
        <f>SUMIFS(通讯通路门店!$W:$W,通讯通路门店!$S:$S,$G1092,通讯通路门店!$J:$J,"荣耀体验店")+SUMIFS(通讯通路门店!$W:$W,通讯通路门店!$S:$S,$G1092,通讯通路门店!$J:$J,"荣耀授权专卖店")</f>
        <v>0</v>
      </c>
      <c r="BD1092" s="99">
        <f>SUMIFS(通讯通路门店!$Z:$Z,通讯通路门店!$S:$S,$G1092,通讯通路门店!$J:$J,"VIVO体验店")</f>
        <v>0</v>
      </c>
      <c r="BE1092" s="99">
        <f>SUMIFS(通讯通路门店!$AB:$AB,通讯通路门店!$S:$S,$G1092,通讯通路门店!$J:$J,"OPPO体验店")</f>
        <v>0</v>
      </c>
      <c r="BF1092" s="99">
        <f>SUMIFS(通讯通路门店!$X:$X,通讯通路门店!$S:$S,$G1092,通讯通路门店!$J:$J,"华为授权体验店")+SUMIFS(通讯通路门店!$AA:$AA,通讯通路门店!$S:$S,$G1092,通讯通路门店!$J:$J,"华为堡垒店")</f>
        <v>0</v>
      </c>
      <c r="BG1092" s="99">
        <f>SUMIFS(通讯通路门店!$Y:$Y,通讯通路门店!$S:$S,$G1092,通讯通路门店!$J:$J,"小米体验店")</f>
        <v>0</v>
      </c>
      <c r="BH1092" s="99">
        <f>SUMIFS(通讯通路门店!$AA:$AA,通讯通路门店!$S:$S,$G1092,通讯通路门店!$J:$J,"苹果体验店")</f>
        <v>0</v>
      </c>
      <c r="BI1092" s="99">
        <f>SUMIFS(通讯通路门店!$K:$K,通讯通路门店!$S:$S,$G1092,通讯通路门店!$J:$J,"其他品牌专卖店")</f>
        <v>0</v>
      </c>
      <c r="BJ1092" s="99">
        <f>SUMIFS(通讯通路门店!$AC:$AC,通讯通路门店!$S:$S,$G1092)</f>
        <v>0</v>
      </c>
      <c r="BK1092" s="99">
        <f>SUMIFS(通讯通路门店!$AD:$AD,通讯通路门店!$S:$S,$G1092)</f>
        <v>0</v>
      </c>
      <c r="BL1092" s="99">
        <f>SUMIFS(通讯通路门店!$AE:$AE,通讯通路门店!$S:$S,$G1092)</f>
        <v>0</v>
      </c>
      <c r="BM1092" s="99">
        <f>SUMIFS(通讯通路门店!$AF:$AF,通讯通路门店!$S:$S,$G1092)</f>
        <v>0</v>
      </c>
      <c r="BN1092" s="99">
        <f>SUMIFS(通讯通路门店!$AG:$AG,通讯通路门店!$S:$S,$G1092)</f>
        <v>0</v>
      </c>
      <c r="BO1092" s="99">
        <f>SUMIFS(通讯通路门店!$AH:$AH,通讯通路门店!$S:$S,$G1092)</f>
        <v>0</v>
      </c>
      <c r="BP1092" s="99">
        <f>SUMIFS(通讯通路门店!$AI:$AI,通讯通路门店!$S:$S,$G1092)</f>
        <v>0</v>
      </c>
      <c r="BQ1092" s="83"/>
    </row>
    <row r="1093" spans="1:69">
      <c r="A1093" s="99" t="str">
        <f>IFERROR(_xlfn.XLOOKUP($G1093,通讯通路门店!$S$4:$S$993931,通讯通路门店!$A$4:$A$993931,0,0),"")</f>
        <v>海南省</v>
      </c>
      <c r="B1093" s="99" t="str">
        <f>IFERROR(_xlfn.XLOOKUP($G1093,通讯通路门店!$S$4:$S$993931,通讯通路门店!$B$4:$B$993931,0,0),"")</f>
        <v>东方市</v>
      </c>
      <c r="C1093" s="99" t="str">
        <f>IFERROR(_xlfn.XLOOKUP($G1093,通讯通路门店!$S$4:$S$993931,通讯通路门店!$C$4:$C$993931,0,0),"")</f>
        <v>东方市</v>
      </c>
      <c r="D1093" s="99" t="str">
        <f>IFERROR(_xlfn.XLOOKUP($G1093,通讯通路门店!$S$4:$S$993931,通讯通路门店!$D$4:$D$993931,0,0),"")</f>
        <v>八所镇</v>
      </c>
      <c r="E1093" s="83"/>
      <c r="F1093" s="83"/>
      <c r="G1093" s="101"/>
      <c r="H1093" s="102">
        <f>IFERROR(_xlfn.XLOOKUP($G1093,通讯通路门店!$S$4:$S$993931,通讯通路门店!$R$4:$R$993931,0,0),"")</f>
        <v>0</v>
      </c>
      <c r="I1093" s="83"/>
      <c r="J1093" s="83"/>
      <c r="K1093" s="83"/>
      <c r="L1093" s="83"/>
      <c r="M1093" s="83"/>
      <c r="N1093" s="83"/>
      <c r="O1093" s="83"/>
      <c r="P1093" s="83"/>
      <c r="Q1093" s="83"/>
      <c r="R1093" s="83"/>
      <c r="S1093" s="83"/>
      <c r="T1093" s="83"/>
      <c r="U1093" s="99">
        <f>COUNTIF(通讯通路门店!$S:$S,$G1093)</f>
        <v>0</v>
      </c>
      <c r="V1093" s="99">
        <f>COUNTIFS(通讯通路门店!$S:$S,$G1093,通讯通路门店!$J:$J,"综合卖场")</f>
        <v>0</v>
      </c>
      <c r="W1093" s="99">
        <f>SUMIFS(通讯通路门店!$AJ:$AJ,通讯通路门店!$S:$S,通讯客户沙盘!$G1093)</f>
        <v>0</v>
      </c>
      <c r="X1093" s="99">
        <f t="shared" si="85"/>
        <v>0</v>
      </c>
      <c r="Y1093" s="99">
        <f>COUNTIFS(通讯通路门店!$S:$S,$G1093,通讯通路门店!$J:$J,"荣耀体验店")+COUNTIFS(通讯通路门店!$S:$S,$G1093,通讯通路门店!$J:$J,"荣耀授权专卖店")</f>
        <v>0</v>
      </c>
      <c r="Z1093" s="99">
        <f>COUNTIFS(通讯通路门店!$S:$S,$G1093,通讯通路门店!$J:$J,"VIVO体验店")</f>
        <v>0</v>
      </c>
      <c r="AA1093" s="99">
        <f>COUNTIFS(通讯通路门店!$S:$S,$G1093,通讯通路门店!$J:$J,"OPPO体验店")</f>
        <v>0</v>
      </c>
      <c r="AB1093" s="99">
        <f>COUNTIFS(通讯通路门店!$S:$S,$G1093,通讯通路门店!$J:$J,"华为授权体验店")+COUNTIFS(通讯通路门店!$S:$S,$G1093,通讯通路门店!$J:$J,"华为堡垒店")</f>
        <v>0</v>
      </c>
      <c r="AC1093" s="99">
        <f>COUNTIFS(通讯通路门店!$S:$S,$G1093,通讯通路门店!$J:$J,"小米体验店")</f>
        <v>0</v>
      </c>
      <c r="AD1093" s="99">
        <f>COUNTIFS(通讯通路门店!$S:$S,$G1093,通讯通路门店!$J:$J,"苹果体验店")</f>
        <v>0</v>
      </c>
      <c r="AE1093" s="99">
        <f>COUNTIFS(通讯通路门店!$S:$S,$G1093,通讯通路门店!$J:$J,"其他品牌专卖店")</f>
        <v>0</v>
      </c>
      <c r="AF1093" s="99">
        <f>SUMIFS(通讯通路门店!$BI:$BI,通讯通路门店!$S:$S,$G1093)</f>
        <v>0</v>
      </c>
      <c r="AG1093" s="99">
        <f>SUMIFS(通讯通路门店!$BH:$BH,通讯通路门店!$S:$S,$G1093)</f>
        <v>0</v>
      </c>
      <c r="AH1093" s="99">
        <f t="shared" si="86"/>
        <v>0</v>
      </c>
      <c r="AI1093" s="99">
        <f>SUMIFS(通讯通路门店!$BB:$BB,通讯通路门店!$S:$S,$G1093)</f>
        <v>0</v>
      </c>
      <c r="AJ1093" s="99">
        <f>SUMIFS(通讯通路门店!$BE:$BE,通讯通路门店!$S:$S,$G1093)</f>
        <v>0</v>
      </c>
      <c r="AK1093" s="99">
        <f>SUMIFS(通讯通路门店!$BG:$BG,通讯通路门店!$S:$S,$G1093)</f>
        <v>0</v>
      </c>
      <c r="AL1093" s="99">
        <f>SUMIFS(通讯通路门店!$BC:$BC,通讯通路门店!$S:$S,$G1093)</f>
        <v>0</v>
      </c>
      <c r="AM1093" s="99">
        <f>SUMIFS(通讯通路门店!$BD:$BD,通讯通路门店!$S:$S,$G1093)</f>
        <v>0</v>
      </c>
      <c r="AN1093" s="99">
        <f>SUMIFS(通讯通路门店!$BF:$BF,通讯通路门店!$S:$S,$G1093)</f>
        <v>0</v>
      </c>
      <c r="AO1093" s="99">
        <f t="shared" si="87"/>
        <v>0</v>
      </c>
      <c r="AP1093" s="99">
        <f>SUMIFS(通讯通路门店!$K:$K,通讯通路门店!$S:$S,$G1093)</f>
        <v>0</v>
      </c>
      <c r="AQ1093" s="83"/>
      <c r="AR1093" s="99">
        <f>SUMIFS(通讯通路门店!$T:$T,通讯通路门店!$S:$S,$G1093)</f>
        <v>0</v>
      </c>
      <c r="AS1093" s="99">
        <f>SUMIFS(通讯通路门店!$U:$U,通讯通路门店!$S:$S,$G1093)</f>
        <v>0</v>
      </c>
      <c r="AT1093" s="99">
        <f>SUMIFS(通讯通路门店!$V:$V,通讯通路门店!$S:$S,$G1093)</f>
        <v>0</v>
      </c>
      <c r="AU1093" s="99">
        <f>SUMIFS(通讯通路门店!$W:$W,通讯通路门店!$S:$S,$G1093)</f>
        <v>0</v>
      </c>
      <c r="AV1093" s="99">
        <f>SUMIFS(通讯通路门店!$Z:$Z,通讯通路门店!$S:$S,$G1093)</f>
        <v>0</v>
      </c>
      <c r="AW1093" s="99">
        <f>SUMIFS(通讯通路门店!$AB:$AB,通讯通路门店!$S:$S,$G1093)</f>
        <v>0</v>
      </c>
      <c r="AX1093" s="99">
        <f>SUMIFS(通讯通路门店!$X:$X,通讯通路门店!$S:$S,$G1093)</f>
        <v>0</v>
      </c>
      <c r="AY1093" s="99">
        <f>SUMIFS(通讯通路门店!$Y:$Y,通讯通路门店!$S:$S,$G1093)</f>
        <v>0</v>
      </c>
      <c r="AZ1093" s="99">
        <f>SUMIFS(通讯通路门店!$AA:$AA,通讯通路门店!$S:$S,$G1093)</f>
        <v>0</v>
      </c>
      <c r="BA1093" s="99">
        <f t="shared" si="88"/>
        <v>0</v>
      </c>
      <c r="BB1093" s="99">
        <f t="shared" si="89"/>
        <v>0</v>
      </c>
      <c r="BC1093" s="99">
        <f>SUMIFS(通讯通路门店!$W:$W,通讯通路门店!$S:$S,$G1093,通讯通路门店!$J:$J,"荣耀体验店")+SUMIFS(通讯通路门店!$W:$W,通讯通路门店!$S:$S,$G1093,通讯通路门店!$J:$J,"荣耀授权专卖店")</f>
        <v>0</v>
      </c>
      <c r="BD1093" s="99">
        <f>SUMIFS(通讯通路门店!$Z:$Z,通讯通路门店!$S:$S,$G1093,通讯通路门店!$J:$J,"VIVO体验店")</f>
        <v>0</v>
      </c>
      <c r="BE1093" s="99">
        <f>SUMIFS(通讯通路门店!$AB:$AB,通讯通路门店!$S:$S,$G1093,通讯通路门店!$J:$J,"OPPO体验店")</f>
        <v>0</v>
      </c>
      <c r="BF1093" s="99">
        <f>SUMIFS(通讯通路门店!$X:$X,通讯通路门店!$S:$S,$G1093,通讯通路门店!$J:$J,"华为授权体验店")+SUMIFS(通讯通路门店!$AA:$AA,通讯通路门店!$S:$S,$G1093,通讯通路门店!$J:$J,"华为堡垒店")</f>
        <v>0</v>
      </c>
      <c r="BG1093" s="99">
        <f>SUMIFS(通讯通路门店!$Y:$Y,通讯通路门店!$S:$S,$G1093,通讯通路门店!$J:$J,"小米体验店")</f>
        <v>0</v>
      </c>
      <c r="BH1093" s="99">
        <f>SUMIFS(通讯通路门店!$AA:$AA,通讯通路门店!$S:$S,$G1093,通讯通路门店!$J:$J,"苹果体验店")</f>
        <v>0</v>
      </c>
      <c r="BI1093" s="99">
        <f>SUMIFS(通讯通路门店!$K:$K,通讯通路门店!$S:$S,$G1093,通讯通路门店!$J:$J,"其他品牌专卖店")</f>
        <v>0</v>
      </c>
      <c r="BJ1093" s="99">
        <f>SUMIFS(通讯通路门店!$AC:$AC,通讯通路门店!$S:$S,$G1093)</f>
        <v>0</v>
      </c>
      <c r="BK1093" s="99">
        <f>SUMIFS(通讯通路门店!$AD:$AD,通讯通路门店!$S:$S,$G1093)</f>
        <v>0</v>
      </c>
      <c r="BL1093" s="99">
        <f>SUMIFS(通讯通路门店!$AE:$AE,通讯通路门店!$S:$S,$G1093)</f>
        <v>0</v>
      </c>
      <c r="BM1093" s="99">
        <f>SUMIFS(通讯通路门店!$AF:$AF,通讯通路门店!$S:$S,$G1093)</f>
        <v>0</v>
      </c>
      <c r="BN1093" s="99">
        <f>SUMIFS(通讯通路门店!$AG:$AG,通讯通路门店!$S:$S,$G1093)</f>
        <v>0</v>
      </c>
      <c r="BO1093" s="99">
        <f>SUMIFS(通讯通路门店!$AH:$AH,通讯通路门店!$S:$S,$G1093)</f>
        <v>0</v>
      </c>
      <c r="BP1093" s="99">
        <f>SUMIFS(通讯通路门店!$AI:$AI,通讯通路门店!$S:$S,$G1093)</f>
        <v>0</v>
      </c>
      <c r="BQ1093" s="83"/>
    </row>
    <row r="1094" spans="1:69">
      <c r="A1094" s="99" t="str">
        <f>IFERROR(_xlfn.XLOOKUP($G1094,通讯通路门店!$S$4:$S$993931,通讯通路门店!$A$4:$A$993931,0,0),"")</f>
        <v>海南省</v>
      </c>
      <c r="B1094" s="99" t="str">
        <f>IFERROR(_xlfn.XLOOKUP($G1094,通讯通路门店!$S$4:$S$993931,通讯通路门店!$B$4:$B$993931,0,0),"")</f>
        <v>东方市</v>
      </c>
      <c r="C1094" s="99" t="str">
        <f>IFERROR(_xlfn.XLOOKUP($G1094,通讯通路门店!$S$4:$S$993931,通讯通路门店!$C$4:$C$993931,0,0),"")</f>
        <v>东方市</v>
      </c>
      <c r="D1094" s="99" t="str">
        <f>IFERROR(_xlfn.XLOOKUP($G1094,通讯通路门店!$S$4:$S$993931,通讯通路门店!$D$4:$D$993931,0,0),"")</f>
        <v>八所镇</v>
      </c>
      <c r="E1094" s="83"/>
      <c r="F1094" s="83"/>
      <c r="G1094" s="101"/>
      <c r="H1094" s="102">
        <f>IFERROR(_xlfn.XLOOKUP($G1094,通讯通路门店!$S$4:$S$993931,通讯通路门店!$R$4:$R$993931,0,0),"")</f>
        <v>0</v>
      </c>
      <c r="I1094" s="83"/>
      <c r="J1094" s="83"/>
      <c r="K1094" s="83"/>
      <c r="L1094" s="83"/>
      <c r="M1094" s="83"/>
      <c r="N1094" s="83"/>
      <c r="O1094" s="83"/>
      <c r="P1094" s="83"/>
      <c r="Q1094" s="83"/>
      <c r="R1094" s="83"/>
      <c r="S1094" s="83"/>
      <c r="T1094" s="83"/>
      <c r="U1094" s="99">
        <f>COUNTIF(通讯通路门店!$S:$S,$G1094)</f>
        <v>0</v>
      </c>
      <c r="V1094" s="99">
        <f>COUNTIFS(通讯通路门店!$S:$S,$G1094,通讯通路门店!$J:$J,"综合卖场")</f>
        <v>0</v>
      </c>
      <c r="W1094" s="99">
        <f>SUMIFS(通讯通路门店!$AJ:$AJ,通讯通路门店!$S:$S,通讯客户沙盘!$G1094)</f>
        <v>0</v>
      </c>
      <c r="X1094" s="99">
        <f t="shared" si="85"/>
        <v>0</v>
      </c>
      <c r="Y1094" s="99">
        <f>COUNTIFS(通讯通路门店!$S:$S,$G1094,通讯通路门店!$J:$J,"荣耀体验店")+COUNTIFS(通讯通路门店!$S:$S,$G1094,通讯通路门店!$J:$J,"荣耀授权专卖店")</f>
        <v>0</v>
      </c>
      <c r="Z1094" s="99">
        <f>COUNTIFS(通讯通路门店!$S:$S,$G1094,通讯通路门店!$J:$J,"VIVO体验店")</f>
        <v>0</v>
      </c>
      <c r="AA1094" s="99">
        <f>COUNTIFS(通讯通路门店!$S:$S,$G1094,通讯通路门店!$J:$J,"OPPO体验店")</f>
        <v>0</v>
      </c>
      <c r="AB1094" s="99">
        <f>COUNTIFS(通讯通路门店!$S:$S,$G1094,通讯通路门店!$J:$J,"华为授权体验店")+COUNTIFS(通讯通路门店!$S:$S,$G1094,通讯通路门店!$J:$J,"华为堡垒店")</f>
        <v>0</v>
      </c>
      <c r="AC1094" s="99">
        <f>COUNTIFS(通讯通路门店!$S:$S,$G1094,通讯通路门店!$J:$J,"小米体验店")</f>
        <v>0</v>
      </c>
      <c r="AD1094" s="99">
        <f>COUNTIFS(通讯通路门店!$S:$S,$G1094,通讯通路门店!$J:$J,"苹果体验店")</f>
        <v>0</v>
      </c>
      <c r="AE1094" s="99">
        <f>COUNTIFS(通讯通路门店!$S:$S,$G1094,通讯通路门店!$J:$J,"其他品牌专卖店")</f>
        <v>0</v>
      </c>
      <c r="AF1094" s="99">
        <f>SUMIFS(通讯通路门店!$BI:$BI,通讯通路门店!$S:$S,$G1094)</f>
        <v>0</v>
      </c>
      <c r="AG1094" s="99">
        <f>SUMIFS(通讯通路门店!$BH:$BH,通讯通路门店!$S:$S,$G1094)</f>
        <v>0</v>
      </c>
      <c r="AH1094" s="99">
        <f t="shared" si="86"/>
        <v>0</v>
      </c>
      <c r="AI1094" s="99">
        <f>SUMIFS(通讯通路门店!$BB:$BB,通讯通路门店!$S:$S,$G1094)</f>
        <v>0</v>
      </c>
      <c r="AJ1094" s="99">
        <f>SUMIFS(通讯通路门店!$BE:$BE,通讯通路门店!$S:$S,$G1094)</f>
        <v>0</v>
      </c>
      <c r="AK1094" s="99">
        <f>SUMIFS(通讯通路门店!$BG:$BG,通讯通路门店!$S:$S,$G1094)</f>
        <v>0</v>
      </c>
      <c r="AL1094" s="99">
        <f>SUMIFS(通讯通路门店!$BC:$BC,通讯通路门店!$S:$S,$G1094)</f>
        <v>0</v>
      </c>
      <c r="AM1094" s="99">
        <f>SUMIFS(通讯通路门店!$BD:$BD,通讯通路门店!$S:$S,$G1094)</f>
        <v>0</v>
      </c>
      <c r="AN1094" s="99">
        <f>SUMIFS(通讯通路门店!$BF:$BF,通讯通路门店!$S:$S,$G1094)</f>
        <v>0</v>
      </c>
      <c r="AO1094" s="99">
        <f t="shared" si="87"/>
        <v>0</v>
      </c>
      <c r="AP1094" s="99">
        <f>SUMIFS(通讯通路门店!$K:$K,通讯通路门店!$S:$S,$G1094)</f>
        <v>0</v>
      </c>
      <c r="AQ1094" s="83"/>
      <c r="AR1094" s="99">
        <f>SUMIFS(通讯通路门店!$T:$T,通讯通路门店!$S:$S,$G1094)</f>
        <v>0</v>
      </c>
      <c r="AS1094" s="99">
        <f>SUMIFS(通讯通路门店!$U:$U,通讯通路门店!$S:$S,$G1094)</f>
        <v>0</v>
      </c>
      <c r="AT1094" s="99">
        <f>SUMIFS(通讯通路门店!$V:$V,通讯通路门店!$S:$S,$G1094)</f>
        <v>0</v>
      </c>
      <c r="AU1094" s="99">
        <f>SUMIFS(通讯通路门店!$W:$W,通讯通路门店!$S:$S,$G1094)</f>
        <v>0</v>
      </c>
      <c r="AV1094" s="99">
        <f>SUMIFS(通讯通路门店!$Z:$Z,通讯通路门店!$S:$S,$G1094)</f>
        <v>0</v>
      </c>
      <c r="AW1094" s="99">
        <f>SUMIFS(通讯通路门店!$AB:$AB,通讯通路门店!$S:$S,$G1094)</f>
        <v>0</v>
      </c>
      <c r="AX1094" s="99">
        <f>SUMIFS(通讯通路门店!$X:$X,通讯通路门店!$S:$S,$G1094)</f>
        <v>0</v>
      </c>
      <c r="AY1094" s="99">
        <f>SUMIFS(通讯通路门店!$Y:$Y,通讯通路门店!$S:$S,$G1094)</f>
        <v>0</v>
      </c>
      <c r="AZ1094" s="99">
        <f>SUMIFS(通讯通路门店!$AA:$AA,通讯通路门店!$S:$S,$G1094)</f>
        <v>0</v>
      </c>
      <c r="BA1094" s="99">
        <f t="shared" si="88"/>
        <v>0</v>
      </c>
      <c r="BB1094" s="99">
        <f t="shared" si="89"/>
        <v>0</v>
      </c>
      <c r="BC1094" s="99">
        <f>SUMIFS(通讯通路门店!$W:$W,通讯通路门店!$S:$S,$G1094,通讯通路门店!$J:$J,"荣耀体验店")+SUMIFS(通讯通路门店!$W:$W,通讯通路门店!$S:$S,$G1094,通讯通路门店!$J:$J,"荣耀授权专卖店")</f>
        <v>0</v>
      </c>
      <c r="BD1094" s="99">
        <f>SUMIFS(通讯通路门店!$Z:$Z,通讯通路门店!$S:$S,$G1094,通讯通路门店!$J:$J,"VIVO体验店")</f>
        <v>0</v>
      </c>
      <c r="BE1094" s="99">
        <f>SUMIFS(通讯通路门店!$AB:$AB,通讯通路门店!$S:$S,$G1094,通讯通路门店!$J:$J,"OPPO体验店")</f>
        <v>0</v>
      </c>
      <c r="BF1094" s="99">
        <f>SUMIFS(通讯通路门店!$X:$X,通讯通路门店!$S:$S,$G1094,通讯通路门店!$J:$J,"华为授权体验店")+SUMIFS(通讯通路门店!$AA:$AA,通讯通路门店!$S:$S,$G1094,通讯通路门店!$J:$J,"华为堡垒店")</f>
        <v>0</v>
      </c>
      <c r="BG1094" s="99">
        <f>SUMIFS(通讯通路门店!$Y:$Y,通讯通路门店!$S:$S,$G1094,通讯通路门店!$J:$J,"小米体验店")</f>
        <v>0</v>
      </c>
      <c r="BH1094" s="99">
        <f>SUMIFS(通讯通路门店!$AA:$AA,通讯通路门店!$S:$S,$G1094,通讯通路门店!$J:$J,"苹果体验店")</f>
        <v>0</v>
      </c>
      <c r="BI1094" s="99">
        <f>SUMIFS(通讯通路门店!$K:$K,通讯通路门店!$S:$S,$G1094,通讯通路门店!$J:$J,"其他品牌专卖店")</f>
        <v>0</v>
      </c>
      <c r="BJ1094" s="99">
        <f>SUMIFS(通讯通路门店!$AC:$AC,通讯通路门店!$S:$S,$G1094)</f>
        <v>0</v>
      </c>
      <c r="BK1094" s="99">
        <f>SUMIFS(通讯通路门店!$AD:$AD,通讯通路门店!$S:$S,$G1094)</f>
        <v>0</v>
      </c>
      <c r="BL1094" s="99">
        <f>SUMIFS(通讯通路门店!$AE:$AE,通讯通路门店!$S:$S,$G1094)</f>
        <v>0</v>
      </c>
      <c r="BM1094" s="99">
        <f>SUMIFS(通讯通路门店!$AF:$AF,通讯通路门店!$S:$S,$G1094)</f>
        <v>0</v>
      </c>
      <c r="BN1094" s="99">
        <f>SUMIFS(通讯通路门店!$AG:$AG,通讯通路门店!$S:$S,$G1094)</f>
        <v>0</v>
      </c>
      <c r="BO1094" s="99">
        <f>SUMIFS(通讯通路门店!$AH:$AH,通讯通路门店!$S:$S,$G1094)</f>
        <v>0</v>
      </c>
      <c r="BP1094" s="99">
        <f>SUMIFS(通讯通路门店!$AI:$AI,通讯通路门店!$S:$S,$G1094)</f>
        <v>0</v>
      </c>
      <c r="BQ1094" s="83"/>
    </row>
    <row r="1095" spans="1:69">
      <c r="A1095" s="99" t="str">
        <f>IFERROR(_xlfn.XLOOKUP($G1095,通讯通路门店!$S$4:$S$993931,通讯通路门店!$A$4:$A$993931,0,0),"")</f>
        <v>海南省</v>
      </c>
      <c r="B1095" s="99" t="str">
        <f>IFERROR(_xlfn.XLOOKUP($G1095,通讯通路门店!$S$4:$S$993931,通讯通路门店!$B$4:$B$993931,0,0),"")</f>
        <v>东方市</v>
      </c>
      <c r="C1095" s="99" t="str">
        <f>IFERROR(_xlfn.XLOOKUP($G1095,通讯通路门店!$S$4:$S$993931,通讯通路门店!$C$4:$C$993931,0,0),"")</f>
        <v>东方市</v>
      </c>
      <c r="D1095" s="99" t="str">
        <f>IFERROR(_xlfn.XLOOKUP($G1095,通讯通路门店!$S$4:$S$993931,通讯通路门店!$D$4:$D$993931,0,0),"")</f>
        <v>八所镇</v>
      </c>
      <c r="E1095" s="83"/>
      <c r="F1095" s="83"/>
      <c r="G1095" s="101"/>
      <c r="H1095" s="102">
        <f>IFERROR(_xlfn.XLOOKUP($G1095,通讯通路门店!$S$4:$S$993931,通讯通路门店!$R$4:$R$993931,0,0),"")</f>
        <v>0</v>
      </c>
      <c r="I1095" s="83"/>
      <c r="J1095" s="83"/>
      <c r="K1095" s="83"/>
      <c r="L1095" s="83"/>
      <c r="M1095" s="83"/>
      <c r="N1095" s="83"/>
      <c r="O1095" s="83"/>
      <c r="P1095" s="83"/>
      <c r="Q1095" s="83"/>
      <c r="R1095" s="83"/>
      <c r="S1095" s="83"/>
      <c r="T1095" s="83"/>
      <c r="U1095" s="99">
        <f>COUNTIF(通讯通路门店!$S:$S,$G1095)</f>
        <v>0</v>
      </c>
      <c r="V1095" s="99">
        <f>COUNTIFS(通讯通路门店!$S:$S,$G1095,通讯通路门店!$J:$J,"综合卖场")</f>
        <v>0</v>
      </c>
      <c r="W1095" s="99">
        <f>SUMIFS(通讯通路门店!$AJ:$AJ,通讯通路门店!$S:$S,通讯客户沙盘!$G1095)</f>
        <v>0</v>
      </c>
      <c r="X1095" s="99">
        <f t="shared" si="85"/>
        <v>0</v>
      </c>
      <c r="Y1095" s="99">
        <f>COUNTIFS(通讯通路门店!$S:$S,$G1095,通讯通路门店!$J:$J,"荣耀体验店")+COUNTIFS(通讯通路门店!$S:$S,$G1095,通讯通路门店!$J:$J,"荣耀授权专卖店")</f>
        <v>0</v>
      </c>
      <c r="Z1095" s="99">
        <f>COUNTIFS(通讯通路门店!$S:$S,$G1095,通讯通路门店!$J:$J,"VIVO体验店")</f>
        <v>0</v>
      </c>
      <c r="AA1095" s="99">
        <f>COUNTIFS(通讯通路门店!$S:$S,$G1095,通讯通路门店!$J:$J,"OPPO体验店")</f>
        <v>0</v>
      </c>
      <c r="AB1095" s="99">
        <f>COUNTIFS(通讯通路门店!$S:$S,$G1095,通讯通路门店!$J:$J,"华为授权体验店")+COUNTIFS(通讯通路门店!$S:$S,$G1095,通讯通路门店!$J:$J,"华为堡垒店")</f>
        <v>0</v>
      </c>
      <c r="AC1095" s="99">
        <f>COUNTIFS(通讯通路门店!$S:$S,$G1095,通讯通路门店!$J:$J,"小米体验店")</f>
        <v>0</v>
      </c>
      <c r="AD1095" s="99">
        <f>COUNTIFS(通讯通路门店!$S:$S,$G1095,通讯通路门店!$J:$J,"苹果体验店")</f>
        <v>0</v>
      </c>
      <c r="AE1095" s="99">
        <f>COUNTIFS(通讯通路门店!$S:$S,$G1095,通讯通路门店!$J:$J,"其他品牌专卖店")</f>
        <v>0</v>
      </c>
      <c r="AF1095" s="99">
        <f>SUMIFS(通讯通路门店!$BI:$BI,通讯通路门店!$S:$S,$G1095)</f>
        <v>0</v>
      </c>
      <c r="AG1095" s="99">
        <f>SUMIFS(通讯通路门店!$BH:$BH,通讯通路门店!$S:$S,$G1095)</f>
        <v>0</v>
      </c>
      <c r="AH1095" s="99">
        <f t="shared" si="86"/>
        <v>0</v>
      </c>
      <c r="AI1095" s="99">
        <f>SUMIFS(通讯通路门店!$BB:$BB,通讯通路门店!$S:$S,$G1095)</f>
        <v>0</v>
      </c>
      <c r="AJ1095" s="99">
        <f>SUMIFS(通讯通路门店!$BE:$BE,通讯通路门店!$S:$S,$G1095)</f>
        <v>0</v>
      </c>
      <c r="AK1095" s="99">
        <f>SUMIFS(通讯通路门店!$BG:$BG,通讯通路门店!$S:$S,$G1095)</f>
        <v>0</v>
      </c>
      <c r="AL1095" s="99">
        <f>SUMIFS(通讯通路门店!$BC:$BC,通讯通路门店!$S:$S,$G1095)</f>
        <v>0</v>
      </c>
      <c r="AM1095" s="99">
        <f>SUMIFS(通讯通路门店!$BD:$BD,通讯通路门店!$S:$S,$G1095)</f>
        <v>0</v>
      </c>
      <c r="AN1095" s="99">
        <f>SUMIFS(通讯通路门店!$BF:$BF,通讯通路门店!$S:$S,$G1095)</f>
        <v>0</v>
      </c>
      <c r="AO1095" s="99">
        <f t="shared" si="87"/>
        <v>0</v>
      </c>
      <c r="AP1095" s="99">
        <f>SUMIFS(通讯通路门店!$K:$K,通讯通路门店!$S:$S,$G1095)</f>
        <v>0</v>
      </c>
      <c r="AQ1095" s="83"/>
      <c r="AR1095" s="99">
        <f>SUMIFS(通讯通路门店!$T:$T,通讯通路门店!$S:$S,$G1095)</f>
        <v>0</v>
      </c>
      <c r="AS1095" s="99">
        <f>SUMIFS(通讯通路门店!$U:$U,通讯通路门店!$S:$S,$G1095)</f>
        <v>0</v>
      </c>
      <c r="AT1095" s="99">
        <f>SUMIFS(通讯通路门店!$V:$V,通讯通路门店!$S:$S,$G1095)</f>
        <v>0</v>
      </c>
      <c r="AU1095" s="99">
        <f>SUMIFS(通讯通路门店!$W:$W,通讯通路门店!$S:$S,$G1095)</f>
        <v>0</v>
      </c>
      <c r="AV1095" s="99">
        <f>SUMIFS(通讯通路门店!$Z:$Z,通讯通路门店!$S:$S,$G1095)</f>
        <v>0</v>
      </c>
      <c r="AW1095" s="99">
        <f>SUMIFS(通讯通路门店!$AB:$AB,通讯通路门店!$S:$S,$G1095)</f>
        <v>0</v>
      </c>
      <c r="AX1095" s="99">
        <f>SUMIFS(通讯通路门店!$X:$X,通讯通路门店!$S:$S,$G1095)</f>
        <v>0</v>
      </c>
      <c r="AY1095" s="99">
        <f>SUMIFS(通讯通路门店!$Y:$Y,通讯通路门店!$S:$S,$G1095)</f>
        <v>0</v>
      </c>
      <c r="AZ1095" s="99">
        <f>SUMIFS(通讯通路门店!$AA:$AA,通讯通路门店!$S:$S,$G1095)</f>
        <v>0</v>
      </c>
      <c r="BA1095" s="99">
        <f t="shared" si="88"/>
        <v>0</v>
      </c>
      <c r="BB1095" s="99">
        <f t="shared" si="89"/>
        <v>0</v>
      </c>
      <c r="BC1095" s="99">
        <f>SUMIFS(通讯通路门店!$W:$W,通讯通路门店!$S:$S,$G1095,通讯通路门店!$J:$J,"荣耀体验店")+SUMIFS(通讯通路门店!$W:$W,通讯通路门店!$S:$S,$G1095,通讯通路门店!$J:$J,"荣耀授权专卖店")</f>
        <v>0</v>
      </c>
      <c r="BD1095" s="99">
        <f>SUMIFS(通讯通路门店!$Z:$Z,通讯通路门店!$S:$S,$G1095,通讯通路门店!$J:$J,"VIVO体验店")</f>
        <v>0</v>
      </c>
      <c r="BE1095" s="99">
        <f>SUMIFS(通讯通路门店!$AB:$AB,通讯通路门店!$S:$S,$G1095,通讯通路门店!$J:$J,"OPPO体验店")</f>
        <v>0</v>
      </c>
      <c r="BF1095" s="99">
        <f>SUMIFS(通讯通路门店!$X:$X,通讯通路门店!$S:$S,$G1095,通讯通路门店!$J:$J,"华为授权体验店")+SUMIFS(通讯通路门店!$AA:$AA,通讯通路门店!$S:$S,$G1095,通讯通路门店!$J:$J,"华为堡垒店")</f>
        <v>0</v>
      </c>
      <c r="BG1095" s="99">
        <f>SUMIFS(通讯通路门店!$Y:$Y,通讯通路门店!$S:$S,$G1095,通讯通路门店!$J:$J,"小米体验店")</f>
        <v>0</v>
      </c>
      <c r="BH1095" s="99">
        <f>SUMIFS(通讯通路门店!$AA:$AA,通讯通路门店!$S:$S,$G1095,通讯通路门店!$J:$J,"苹果体验店")</f>
        <v>0</v>
      </c>
      <c r="BI1095" s="99">
        <f>SUMIFS(通讯通路门店!$K:$K,通讯通路门店!$S:$S,$G1095,通讯通路门店!$J:$J,"其他品牌专卖店")</f>
        <v>0</v>
      </c>
      <c r="BJ1095" s="99">
        <f>SUMIFS(通讯通路门店!$AC:$AC,通讯通路门店!$S:$S,$G1095)</f>
        <v>0</v>
      </c>
      <c r="BK1095" s="99">
        <f>SUMIFS(通讯通路门店!$AD:$AD,通讯通路门店!$S:$S,$G1095)</f>
        <v>0</v>
      </c>
      <c r="BL1095" s="99">
        <f>SUMIFS(通讯通路门店!$AE:$AE,通讯通路门店!$S:$S,$G1095)</f>
        <v>0</v>
      </c>
      <c r="BM1095" s="99">
        <f>SUMIFS(通讯通路门店!$AF:$AF,通讯通路门店!$S:$S,$G1095)</f>
        <v>0</v>
      </c>
      <c r="BN1095" s="99">
        <f>SUMIFS(通讯通路门店!$AG:$AG,通讯通路门店!$S:$S,$G1095)</f>
        <v>0</v>
      </c>
      <c r="BO1095" s="99">
        <f>SUMIFS(通讯通路门店!$AH:$AH,通讯通路门店!$S:$S,$G1095)</f>
        <v>0</v>
      </c>
      <c r="BP1095" s="99">
        <f>SUMIFS(通讯通路门店!$AI:$AI,通讯通路门店!$S:$S,$G1095)</f>
        <v>0</v>
      </c>
      <c r="BQ1095" s="83"/>
    </row>
    <row r="1096" spans="1:69">
      <c r="A1096" s="99" t="str">
        <f>IFERROR(_xlfn.XLOOKUP($G1096,通讯通路门店!$S$4:$S$993931,通讯通路门店!$A$4:$A$993931,0,0),"")</f>
        <v>海南省</v>
      </c>
      <c r="B1096" s="99" t="str">
        <f>IFERROR(_xlfn.XLOOKUP($G1096,通讯通路门店!$S$4:$S$993931,通讯通路门店!$B$4:$B$993931,0,0),"")</f>
        <v>东方市</v>
      </c>
      <c r="C1096" s="99" t="str">
        <f>IFERROR(_xlfn.XLOOKUP($G1096,通讯通路门店!$S$4:$S$993931,通讯通路门店!$C$4:$C$993931,0,0),"")</f>
        <v>东方市</v>
      </c>
      <c r="D1096" s="99" t="str">
        <f>IFERROR(_xlfn.XLOOKUP($G1096,通讯通路门店!$S$4:$S$993931,通讯通路门店!$D$4:$D$993931,0,0),"")</f>
        <v>八所镇</v>
      </c>
      <c r="E1096" s="83"/>
      <c r="F1096" s="83"/>
      <c r="G1096" s="101"/>
      <c r="H1096" s="102">
        <f>IFERROR(_xlfn.XLOOKUP($G1096,通讯通路门店!$S$4:$S$993931,通讯通路门店!$R$4:$R$993931,0,0),"")</f>
        <v>0</v>
      </c>
      <c r="I1096" s="83"/>
      <c r="J1096" s="83"/>
      <c r="K1096" s="83"/>
      <c r="L1096" s="83"/>
      <c r="M1096" s="83"/>
      <c r="N1096" s="83"/>
      <c r="O1096" s="83"/>
      <c r="P1096" s="83"/>
      <c r="Q1096" s="83"/>
      <c r="R1096" s="83"/>
      <c r="S1096" s="83"/>
      <c r="T1096" s="83"/>
      <c r="U1096" s="99">
        <f>COUNTIF(通讯通路门店!$S:$S,$G1096)</f>
        <v>0</v>
      </c>
      <c r="V1096" s="99">
        <f>COUNTIFS(通讯通路门店!$S:$S,$G1096,通讯通路门店!$J:$J,"综合卖场")</f>
        <v>0</v>
      </c>
      <c r="W1096" s="99">
        <f>SUMIFS(通讯通路门店!$AJ:$AJ,通讯通路门店!$S:$S,通讯客户沙盘!$G1096)</f>
        <v>0</v>
      </c>
      <c r="X1096" s="99">
        <f t="shared" si="85"/>
        <v>0</v>
      </c>
      <c r="Y1096" s="99">
        <f>COUNTIFS(通讯通路门店!$S:$S,$G1096,通讯通路门店!$J:$J,"荣耀体验店")+COUNTIFS(通讯通路门店!$S:$S,$G1096,通讯通路门店!$J:$J,"荣耀授权专卖店")</f>
        <v>0</v>
      </c>
      <c r="Z1096" s="99">
        <f>COUNTIFS(通讯通路门店!$S:$S,$G1096,通讯通路门店!$J:$J,"VIVO体验店")</f>
        <v>0</v>
      </c>
      <c r="AA1096" s="99">
        <f>COUNTIFS(通讯通路门店!$S:$S,$G1096,通讯通路门店!$J:$J,"OPPO体验店")</f>
        <v>0</v>
      </c>
      <c r="AB1096" s="99">
        <f>COUNTIFS(通讯通路门店!$S:$S,$G1096,通讯通路门店!$J:$J,"华为授权体验店")+COUNTIFS(通讯通路门店!$S:$S,$G1096,通讯通路门店!$J:$J,"华为堡垒店")</f>
        <v>0</v>
      </c>
      <c r="AC1096" s="99">
        <f>COUNTIFS(通讯通路门店!$S:$S,$G1096,通讯通路门店!$J:$J,"小米体验店")</f>
        <v>0</v>
      </c>
      <c r="AD1096" s="99">
        <f>COUNTIFS(通讯通路门店!$S:$S,$G1096,通讯通路门店!$J:$J,"苹果体验店")</f>
        <v>0</v>
      </c>
      <c r="AE1096" s="99">
        <f>COUNTIFS(通讯通路门店!$S:$S,$G1096,通讯通路门店!$J:$J,"其他品牌专卖店")</f>
        <v>0</v>
      </c>
      <c r="AF1096" s="99">
        <f>SUMIFS(通讯通路门店!$BI:$BI,通讯通路门店!$S:$S,$G1096)</f>
        <v>0</v>
      </c>
      <c r="AG1096" s="99">
        <f>SUMIFS(通讯通路门店!$BH:$BH,通讯通路门店!$S:$S,$G1096)</f>
        <v>0</v>
      </c>
      <c r="AH1096" s="99">
        <f t="shared" si="86"/>
        <v>0</v>
      </c>
      <c r="AI1096" s="99">
        <f>SUMIFS(通讯通路门店!$BB:$BB,通讯通路门店!$S:$S,$G1096)</f>
        <v>0</v>
      </c>
      <c r="AJ1096" s="99">
        <f>SUMIFS(通讯通路门店!$BE:$BE,通讯通路门店!$S:$S,$G1096)</f>
        <v>0</v>
      </c>
      <c r="AK1096" s="99">
        <f>SUMIFS(通讯通路门店!$BG:$BG,通讯通路门店!$S:$S,$G1096)</f>
        <v>0</v>
      </c>
      <c r="AL1096" s="99">
        <f>SUMIFS(通讯通路门店!$BC:$BC,通讯通路门店!$S:$S,$G1096)</f>
        <v>0</v>
      </c>
      <c r="AM1096" s="99">
        <f>SUMIFS(通讯通路门店!$BD:$BD,通讯通路门店!$S:$S,$G1096)</f>
        <v>0</v>
      </c>
      <c r="AN1096" s="99">
        <f>SUMIFS(通讯通路门店!$BF:$BF,通讯通路门店!$S:$S,$G1096)</f>
        <v>0</v>
      </c>
      <c r="AO1096" s="99">
        <f t="shared" si="87"/>
        <v>0</v>
      </c>
      <c r="AP1096" s="99">
        <f>SUMIFS(通讯通路门店!$K:$K,通讯通路门店!$S:$S,$G1096)</f>
        <v>0</v>
      </c>
      <c r="AQ1096" s="83"/>
      <c r="AR1096" s="99">
        <f>SUMIFS(通讯通路门店!$T:$T,通讯通路门店!$S:$S,$G1096)</f>
        <v>0</v>
      </c>
      <c r="AS1096" s="99">
        <f>SUMIFS(通讯通路门店!$U:$U,通讯通路门店!$S:$S,$G1096)</f>
        <v>0</v>
      </c>
      <c r="AT1096" s="99">
        <f>SUMIFS(通讯通路门店!$V:$V,通讯通路门店!$S:$S,$G1096)</f>
        <v>0</v>
      </c>
      <c r="AU1096" s="99">
        <f>SUMIFS(通讯通路门店!$W:$W,通讯通路门店!$S:$S,$G1096)</f>
        <v>0</v>
      </c>
      <c r="AV1096" s="99">
        <f>SUMIFS(通讯通路门店!$Z:$Z,通讯通路门店!$S:$S,$G1096)</f>
        <v>0</v>
      </c>
      <c r="AW1096" s="99">
        <f>SUMIFS(通讯通路门店!$AB:$AB,通讯通路门店!$S:$S,$G1096)</f>
        <v>0</v>
      </c>
      <c r="AX1096" s="99">
        <f>SUMIFS(通讯通路门店!$X:$X,通讯通路门店!$S:$S,$G1096)</f>
        <v>0</v>
      </c>
      <c r="AY1096" s="99">
        <f>SUMIFS(通讯通路门店!$Y:$Y,通讯通路门店!$S:$S,$G1096)</f>
        <v>0</v>
      </c>
      <c r="AZ1096" s="99">
        <f>SUMIFS(通讯通路门店!$AA:$AA,通讯通路门店!$S:$S,$G1096)</f>
        <v>0</v>
      </c>
      <c r="BA1096" s="99">
        <f t="shared" si="88"/>
        <v>0</v>
      </c>
      <c r="BB1096" s="99">
        <f t="shared" si="89"/>
        <v>0</v>
      </c>
      <c r="BC1096" s="99">
        <f>SUMIFS(通讯通路门店!$W:$W,通讯通路门店!$S:$S,$G1096,通讯通路门店!$J:$J,"荣耀体验店")+SUMIFS(通讯通路门店!$W:$W,通讯通路门店!$S:$S,$G1096,通讯通路门店!$J:$J,"荣耀授权专卖店")</f>
        <v>0</v>
      </c>
      <c r="BD1096" s="99">
        <f>SUMIFS(通讯通路门店!$Z:$Z,通讯通路门店!$S:$S,$G1096,通讯通路门店!$J:$J,"VIVO体验店")</f>
        <v>0</v>
      </c>
      <c r="BE1096" s="99">
        <f>SUMIFS(通讯通路门店!$AB:$AB,通讯通路门店!$S:$S,$G1096,通讯通路门店!$J:$J,"OPPO体验店")</f>
        <v>0</v>
      </c>
      <c r="BF1096" s="99">
        <f>SUMIFS(通讯通路门店!$X:$X,通讯通路门店!$S:$S,$G1096,通讯通路门店!$J:$J,"华为授权体验店")+SUMIFS(通讯通路门店!$AA:$AA,通讯通路门店!$S:$S,$G1096,通讯通路门店!$J:$J,"华为堡垒店")</f>
        <v>0</v>
      </c>
      <c r="BG1096" s="99">
        <f>SUMIFS(通讯通路门店!$Y:$Y,通讯通路门店!$S:$S,$G1096,通讯通路门店!$J:$J,"小米体验店")</f>
        <v>0</v>
      </c>
      <c r="BH1096" s="99">
        <f>SUMIFS(通讯通路门店!$AA:$AA,通讯通路门店!$S:$S,$G1096,通讯通路门店!$J:$J,"苹果体验店")</f>
        <v>0</v>
      </c>
      <c r="BI1096" s="99">
        <f>SUMIFS(通讯通路门店!$K:$K,通讯通路门店!$S:$S,$G1096,通讯通路门店!$J:$J,"其他品牌专卖店")</f>
        <v>0</v>
      </c>
      <c r="BJ1096" s="99">
        <f>SUMIFS(通讯通路门店!$AC:$AC,通讯通路门店!$S:$S,$G1096)</f>
        <v>0</v>
      </c>
      <c r="BK1096" s="99">
        <f>SUMIFS(通讯通路门店!$AD:$AD,通讯通路门店!$S:$S,$G1096)</f>
        <v>0</v>
      </c>
      <c r="BL1096" s="99">
        <f>SUMIFS(通讯通路门店!$AE:$AE,通讯通路门店!$S:$S,$G1096)</f>
        <v>0</v>
      </c>
      <c r="BM1096" s="99">
        <f>SUMIFS(通讯通路门店!$AF:$AF,通讯通路门店!$S:$S,$G1096)</f>
        <v>0</v>
      </c>
      <c r="BN1096" s="99">
        <f>SUMIFS(通讯通路门店!$AG:$AG,通讯通路门店!$S:$S,$G1096)</f>
        <v>0</v>
      </c>
      <c r="BO1096" s="99">
        <f>SUMIFS(通讯通路门店!$AH:$AH,通讯通路门店!$S:$S,$G1096)</f>
        <v>0</v>
      </c>
      <c r="BP1096" s="99">
        <f>SUMIFS(通讯通路门店!$AI:$AI,通讯通路门店!$S:$S,$G1096)</f>
        <v>0</v>
      </c>
      <c r="BQ1096" s="83"/>
    </row>
    <row r="1097" spans="1:69">
      <c r="A1097" s="99" t="str">
        <f>IFERROR(_xlfn.XLOOKUP($G1097,通讯通路门店!$S$4:$S$993931,通讯通路门店!$A$4:$A$993931,0,0),"")</f>
        <v>海南省</v>
      </c>
      <c r="B1097" s="99" t="str">
        <f>IFERROR(_xlfn.XLOOKUP($G1097,通讯通路门店!$S$4:$S$993931,通讯通路门店!$B$4:$B$993931,0,0),"")</f>
        <v>东方市</v>
      </c>
      <c r="C1097" s="99" t="str">
        <f>IFERROR(_xlfn.XLOOKUP($G1097,通讯通路门店!$S$4:$S$993931,通讯通路门店!$C$4:$C$993931,0,0),"")</f>
        <v>东方市</v>
      </c>
      <c r="D1097" s="99" t="str">
        <f>IFERROR(_xlfn.XLOOKUP($G1097,通讯通路门店!$S$4:$S$993931,通讯通路门店!$D$4:$D$993931,0,0),"")</f>
        <v>八所镇</v>
      </c>
      <c r="E1097" s="83"/>
      <c r="F1097" s="83"/>
      <c r="G1097" s="101"/>
      <c r="H1097" s="102">
        <f>IFERROR(_xlfn.XLOOKUP($G1097,通讯通路门店!$S$4:$S$993931,通讯通路门店!$R$4:$R$993931,0,0),"")</f>
        <v>0</v>
      </c>
      <c r="I1097" s="83"/>
      <c r="J1097" s="83"/>
      <c r="K1097" s="83"/>
      <c r="L1097" s="83"/>
      <c r="M1097" s="83"/>
      <c r="N1097" s="83"/>
      <c r="O1097" s="83"/>
      <c r="P1097" s="83"/>
      <c r="Q1097" s="83"/>
      <c r="R1097" s="83"/>
      <c r="S1097" s="83"/>
      <c r="T1097" s="83"/>
      <c r="U1097" s="99">
        <f>COUNTIF(通讯通路门店!$S:$S,$G1097)</f>
        <v>0</v>
      </c>
      <c r="V1097" s="99">
        <f>COUNTIFS(通讯通路门店!$S:$S,$G1097,通讯通路门店!$J:$J,"综合卖场")</f>
        <v>0</v>
      </c>
      <c r="W1097" s="99">
        <f>SUMIFS(通讯通路门店!$AJ:$AJ,通讯通路门店!$S:$S,通讯客户沙盘!$G1097)</f>
        <v>0</v>
      </c>
      <c r="X1097" s="99">
        <f t="shared" si="85"/>
        <v>0</v>
      </c>
      <c r="Y1097" s="99">
        <f>COUNTIFS(通讯通路门店!$S:$S,$G1097,通讯通路门店!$J:$J,"荣耀体验店")+COUNTIFS(通讯通路门店!$S:$S,$G1097,通讯通路门店!$J:$J,"荣耀授权专卖店")</f>
        <v>0</v>
      </c>
      <c r="Z1097" s="99">
        <f>COUNTIFS(通讯通路门店!$S:$S,$G1097,通讯通路门店!$J:$J,"VIVO体验店")</f>
        <v>0</v>
      </c>
      <c r="AA1097" s="99">
        <f>COUNTIFS(通讯通路门店!$S:$S,$G1097,通讯通路门店!$J:$J,"OPPO体验店")</f>
        <v>0</v>
      </c>
      <c r="AB1097" s="99">
        <f>COUNTIFS(通讯通路门店!$S:$S,$G1097,通讯通路门店!$J:$J,"华为授权体验店")+COUNTIFS(通讯通路门店!$S:$S,$G1097,通讯通路门店!$J:$J,"华为堡垒店")</f>
        <v>0</v>
      </c>
      <c r="AC1097" s="99">
        <f>COUNTIFS(通讯通路门店!$S:$S,$G1097,通讯通路门店!$J:$J,"小米体验店")</f>
        <v>0</v>
      </c>
      <c r="AD1097" s="99">
        <f>COUNTIFS(通讯通路门店!$S:$S,$G1097,通讯通路门店!$J:$J,"苹果体验店")</f>
        <v>0</v>
      </c>
      <c r="AE1097" s="99">
        <f>COUNTIFS(通讯通路门店!$S:$S,$G1097,通讯通路门店!$J:$J,"其他品牌专卖店")</f>
        <v>0</v>
      </c>
      <c r="AF1097" s="99">
        <f>SUMIFS(通讯通路门店!$BI:$BI,通讯通路门店!$S:$S,$G1097)</f>
        <v>0</v>
      </c>
      <c r="AG1097" s="99">
        <f>SUMIFS(通讯通路门店!$BH:$BH,通讯通路门店!$S:$S,$G1097)</f>
        <v>0</v>
      </c>
      <c r="AH1097" s="99">
        <f t="shared" si="86"/>
        <v>0</v>
      </c>
      <c r="AI1097" s="99">
        <f>SUMIFS(通讯通路门店!$BB:$BB,通讯通路门店!$S:$S,$G1097)</f>
        <v>0</v>
      </c>
      <c r="AJ1097" s="99">
        <f>SUMIFS(通讯通路门店!$BE:$BE,通讯通路门店!$S:$S,$G1097)</f>
        <v>0</v>
      </c>
      <c r="AK1097" s="99">
        <f>SUMIFS(通讯通路门店!$BG:$BG,通讯通路门店!$S:$S,$G1097)</f>
        <v>0</v>
      </c>
      <c r="AL1097" s="99">
        <f>SUMIFS(通讯通路门店!$BC:$BC,通讯通路门店!$S:$S,$G1097)</f>
        <v>0</v>
      </c>
      <c r="AM1097" s="99">
        <f>SUMIFS(通讯通路门店!$BD:$BD,通讯通路门店!$S:$S,$G1097)</f>
        <v>0</v>
      </c>
      <c r="AN1097" s="99">
        <f>SUMIFS(通讯通路门店!$BF:$BF,通讯通路门店!$S:$S,$G1097)</f>
        <v>0</v>
      </c>
      <c r="AO1097" s="99">
        <f t="shared" si="87"/>
        <v>0</v>
      </c>
      <c r="AP1097" s="99">
        <f>SUMIFS(通讯通路门店!$K:$K,通讯通路门店!$S:$S,$G1097)</f>
        <v>0</v>
      </c>
      <c r="AQ1097" s="83"/>
      <c r="AR1097" s="99">
        <f>SUMIFS(通讯通路门店!$T:$T,通讯通路门店!$S:$S,$G1097)</f>
        <v>0</v>
      </c>
      <c r="AS1097" s="99">
        <f>SUMIFS(通讯通路门店!$U:$U,通讯通路门店!$S:$S,$G1097)</f>
        <v>0</v>
      </c>
      <c r="AT1097" s="99">
        <f>SUMIFS(通讯通路门店!$V:$V,通讯通路门店!$S:$S,$G1097)</f>
        <v>0</v>
      </c>
      <c r="AU1097" s="99">
        <f>SUMIFS(通讯通路门店!$W:$W,通讯通路门店!$S:$S,$G1097)</f>
        <v>0</v>
      </c>
      <c r="AV1097" s="99">
        <f>SUMIFS(通讯通路门店!$Z:$Z,通讯通路门店!$S:$S,$G1097)</f>
        <v>0</v>
      </c>
      <c r="AW1097" s="99">
        <f>SUMIFS(通讯通路门店!$AB:$AB,通讯通路门店!$S:$S,$G1097)</f>
        <v>0</v>
      </c>
      <c r="AX1097" s="99">
        <f>SUMIFS(通讯通路门店!$X:$X,通讯通路门店!$S:$S,$G1097)</f>
        <v>0</v>
      </c>
      <c r="AY1097" s="99">
        <f>SUMIFS(通讯通路门店!$Y:$Y,通讯通路门店!$S:$S,$G1097)</f>
        <v>0</v>
      </c>
      <c r="AZ1097" s="99">
        <f>SUMIFS(通讯通路门店!$AA:$AA,通讯通路门店!$S:$S,$G1097)</f>
        <v>0</v>
      </c>
      <c r="BA1097" s="99">
        <f t="shared" si="88"/>
        <v>0</v>
      </c>
      <c r="BB1097" s="99">
        <f t="shared" si="89"/>
        <v>0</v>
      </c>
      <c r="BC1097" s="99">
        <f>SUMIFS(通讯通路门店!$W:$W,通讯通路门店!$S:$S,$G1097,通讯通路门店!$J:$J,"荣耀体验店")+SUMIFS(通讯通路门店!$W:$W,通讯通路门店!$S:$S,$G1097,通讯通路门店!$J:$J,"荣耀授权专卖店")</f>
        <v>0</v>
      </c>
      <c r="BD1097" s="99">
        <f>SUMIFS(通讯通路门店!$Z:$Z,通讯通路门店!$S:$S,$G1097,通讯通路门店!$J:$J,"VIVO体验店")</f>
        <v>0</v>
      </c>
      <c r="BE1097" s="99">
        <f>SUMIFS(通讯通路门店!$AB:$AB,通讯通路门店!$S:$S,$G1097,通讯通路门店!$J:$J,"OPPO体验店")</f>
        <v>0</v>
      </c>
      <c r="BF1097" s="99">
        <f>SUMIFS(通讯通路门店!$X:$X,通讯通路门店!$S:$S,$G1097,通讯通路门店!$J:$J,"华为授权体验店")+SUMIFS(通讯通路门店!$AA:$AA,通讯通路门店!$S:$S,$G1097,通讯通路门店!$J:$J,"华为堡垒店")</f>
        <v>0</v>
      </c>
      <c r="BG1097" s="99">
        <f>SUMIFS(通讯通路门店!$Y:$Y,通讯通路门店!$S:$S,$G1097,通讯通路门店!$J:$J,"小米体验店")</f>
        <v>0</v>
      </c>
      <c r="BH1097" s="99">
        <f>SUMIFS(通讯通路门店!$AA:$AA,通讯通路门店!$S:$S,$G1097,通讯通路门店!$J:$J,"苹果体验店")</f>
        <v>0</v>
      </c>
      <c r="BI1097" s="99">
        <f>SUMIFS(通讯通路门店!$K:$K,通讯通路门店!$S:$S,$G1097,通讯通路门店!$J:$J,"其他品牌专卖店")</f>
        <v>0</v>
      </c>
      <c r="BJ1097" s="99">
        <f>SUMIFS(通讯通路门店!$AC:$AC,通讯通路门店!$S:$S,$G1097)</f>
        <v>0</v>
      </c>
      <c r="BK1097" s="99">
        <f>SUMIFS(通讯通路门店!$AD:$AD,通讯通路门店!$S:$S,$G1097)</f>
        <v>0</v>
      </c>
      <c r="BL1097" s="99">
        <f>SUMIFS(通讯通路门店!$AE:$AE,通讯通路门店!$S:$S,$G1097)</f>
        <v>0</v>
      </c>
      <c r="BM1097" s="99">
        <f>SUMIFS(通讯通路门店!$AF:$AF,通讯通路门店!$S:$S,$G1097)</f>
        <v>0</v>
      </c>
      <c r="BN1097" s="99">
        <f>SUMIFS(通讯通路门店!$AG:$AG,通讯通路门店!$S:$S,$G1097)</f>
        <v>0</v>
      </c>
      <c r="BO1097" s="99">
        <f>SUMIFS(通讯通路门店!$AH:$AH,通讯通路门店!$S:$S,$G1097)</f>
        <v>0</v>
      </c>
      <c r="BP1097" s="99">
        <f>SUMIFS(通讯通路门店!$AI:$AI,通讯通路门店!$S:$S,$G1097)</f>
        <v>0</v>
      </c>
      <c r="BQ1097" s="83"/>
    </row>
    <row r="1098" spans="1:69">
      <c r="A1098" s="99" t="str">
        <f>IFERROR(_xlfn.XLOOKUP($G1098,通讯通路门店!$S$4:$S$993931,通讯通路门店!$A$4:$A$993931,0,0),"")</f>
        <v>海南省</v>
      </c>
      <c r="B1098" s="99" t="str">
        <f>IFERROR(_xlfn.XLOOKUP($G1098,通讯通路门店!$S$4:$S$993931,通讯通路门店!$B$4:$B$993931,0,0),"")</f>
        <v>东方市</v>
      </c>
      <c r="C1098" s="99" t="str">
        <f>IFERROR(_xlfn.XLOOKUP($G1098,通讯通路门店!$S$4:$S$993931,通讯通路门店!$C$4:$C$993931,0,0),"")</f>
        <v>东方市</v>
      </c>
      <c r="D1098" s="99" t="str">
        <f>IFERROR(_xlfn.XLOOKUP($G1098,通讯通路门店!$S$4:$S$993931,通讯通路门店!$D$4:$D$993931,0,0),"")</f>
        <v>八所镇</v>
      </c>
      <c r="E1098" s="83"/>
      <c r="F1098" s="83"/>
      <c r="G1098" s="101"/>
      <c r="H1098" s="102">
        <f>IFERROR(_xlfn.XLOOKUP($G1098,通讯通路门店!$S$4:$S$993931,通讯通路门店!$R$4:$R$993931,0,0),"")</f>
        <v>0</v>
      </c>
      <c r="I1098" s="83"/>
      <c r="J1098" s="83"/>
      <c r="K1098" s="83"/>
      <c r="L1098" s="83"/>
      <c r="M1098" s="83"/>
      <c r="N1098" s="83"/>
      <c r="O1098" s="83"/>
      <c r="P1098" s="83"/>
      <c r="Q1098" s="83"/>
      <c r="R1098" s="83"/>
      <c r="S1098" s="83"/>
      <c r="T1098" s="83"/>
      <c r="U1098" s="99">
        <f>COUNTIF(通讯通路门店!$S:$S,$G1098)</f>
        <v>0</v>
      </c>
      <c r="V1098" s="99">
        <f>COUNTIFS(通讯通路门店!$S:$S,$G1098,通讯通路门店!$J:$J,"综合卖场")</f>
        <v>0</v>
      </c>
      <c r="W1098" s="99">
        <f>SUMIFS(通讯通路门店!$AJ:$AJ,通讯通路门店!$S:$S,通讯客户沙盘!$G1098)</f>
        <v>0</v>
      </c>
      <c r="X1098" s="99">
        <f t="shared" si="85"/>
        <v>0</v>
      </c>
      <c r="Y1098" s="99">
        <f>COUNTIFS(通讯通路门店!$S:$S,$G1098,通讯通路门店!$J:$J,"荣耀体验店")+COUNTIFS(通讯通路门店!$S:$S,$G1098,通讯通路门店!$J:$J,"荣耀授权专卖店")</f>
        <v>0</v>
      </c>
      <c r="Z1098" s="99">
        <f>COUNTIFS(通讯通路门店!$S:$S,$G1098,通讯通路门店!$J:$J,"VIVO体验店")</f>
        <v>0</v>
      </c>
      <c r="AA1098" s="99">
        <f>COUNTIFS(通讯通路门店!$S:$S,$G1098,通讯通路门店!$J:$J,"OPPO体验店")</f>
        <v>0</v>
      </c>
      <c r="AB1098" s="99">
        <f>COUNTIFS(通讯通路门店!$S:$S,$G1098,通讯通路门店!$J:$J,"华为授权体验店")+COUNTIFS(通讯通路门店!$S:$S,$G1098,通讯通路门店!$J:$J,"华为堡垒店")</f>
        <v>0</v>
      </c>
      <c r="AC1098" s="99">
        <f>COUNTIFS(通讯通路门店!$S:$S,$G1098,通讯通路门店!$J:$J,"小米体验店")</f>
        <v>0</v>
      </c>
      <c r="AD1098" s="99">
        <f>COUNTIFS(通讯通路门店!$S:$S,$G1098,通讯通路门店!$J:$J,"苹果体验店")</f>
        <v>0</v>
      </c>
      <c r="AE1098" s="99">
        <f>COUNTIFS(通讯通路门店!$S:$S,$G1098,通讯通路门店!$J:$J,"其他品牌专卖店")</f>
        <v>0</v>
      </c>
      <c r="AF1098" s="99">
        <f>SUMIFS(通讯通路门店!$BI:$BI,通讯通路门店!$S:$S,$G1098)</f>
        <v>0</v>
      </c>
      <c r="AG1098" s="99">
        <f>SUMIFS(通讯通路门店!$BH:$BH,通讯通路门店!$S:$S,$G1098)</f>
        <v>0</v>
      </c>
      <c r="AH1098" s="99">
        <f t="shared" si="86"/>
        <v>0</v>
      </c>
      <c r="AI1098" s="99">
        <f>SUMIFS(通讯通路门店!$BB:$BB,通讯通路门店!$S:$S,$G1098)</f>
        <v>0</v>
      </c>
      <c r="AJ1098" s="99">
        <f>SUMIFS(通讯通路门店!$BE:$BE,通讯通路门店!$S:$S,$G1098)</f>
        <v>0</v>
      </c>
      <c r="AK1098" s="99">
        <f>SUMIFS(通讯通路门店!$BG:$BG,通讯通路门店!$S:$S,$G1098)</f>
        <v>0</v>
      </c>
      <c r="AL1098" s="99">
        <f>SUMIFS(通讯通路门店!$BC:$BC,通讯通路门店!$S:$S,$G1098)</f>
        <v>0</v>
      </c>
      <c r="AM1098" s="99">
        <f>SUMIFS(通讯通路门店!$BD:$BD,通讯通路门店!$S:$S,$G1098)</f>
        <v>0</v>
      </c>
      <c r="AN1098" s="99">
        <f>SUMIFS(通讯通路门店!$BF:$BF,通讯通路门店!$S:$S,$G1098)</f>
        <v>0</v>
      </c>
      <c r="AO1098" s="99">
        <f t="shared" si="87"/>
        <v>0</v>
      </c>
      <c r="AP1098" s="99">
        <f>SUMIFS(通讯通路门店!$K:$K,通讯通路门店!$S:$S,$G1098)</f>
        <v>0</v>
      </c>
      <c r="AQ1098" s="83"/>
      <c r="AR1098" s="99">
        <f>SUMIFS(通讯通路门店!$T:$T,通讯通路门店!$S:$S,$G1098)</f>
        <v>0</v>
      </c>
      <c r="AS1098" s="99">
        <f>SUMIFS(通讯通路门店!$U:$U,通讯通路门店!$S:$S,$G1098)</f>
        <v>0</v>
      </c>
      <c r="AT1098" s="99">
        <f>SUMIFS(通讯通路门店!$V:$V,通讯通路门店!$S:$S,$G1098)</f>
        <v>0</v>
      </c>
      <c r="AU1098" s="99">
        <f>SUMIFS(通讯通路门店!$W:$W,通讯通路门店!$S:$S,$G1098)</f>
        <v>0</v>
      </c>
      <c r="AV1098" s="99">
        <f>SUMIFS(通讯通路门店!$Z:$Z,通讯通路门店!$S:$S,$G1098)</f>
        <v>0</v>
      </c>
      <c r="AW1098" s="99">
        <f>SUMIFS(通讯通路门店!$AB:$AB,通讯通路门店!$S:$S,$G1098)</f>
        <v>0</v>
      </c>
      <c r="AX1098" s="99">
        <f>SUMIFS(通讯通路门店!$X:$X,通讯通路门店!$S:$S,$G1098)</f>
        <v>0</v>
      </c>
      <c r="AY1098" s="99">
        <f>SUMIFS(通讯通路门店!$Y:$Y,通讯通路门店!$S:$S,$G1098)</f>
        <v>0</v>
      </c>
      <c r="AZ1098" s="99">
        <f>SUMIFS(通讯通路门店!$AA:$AA,通讯通路门店!$S:$S,$G1098)</f>
        <v>0</v>
      </c>
      <c r="BA1098" s="99">
        <f t="shared" si="88"/>
        <v>0</v>
      </c>
      <c r="BB1098" s="99">
        <f t="shared" si="89"/>
        <v>0</v>
      </c>
      <c r="BC1098" s="99">
        <f>SUMIFS(通讯通路门店!$W:$W,通讯通路门店!$S:$S,$G1098,通讯通路门店!$J:$J,"荣耀体验店")+SUMIFS(通讯通路门店!$W:$W,通讯通路门店!$S:$S,$G1098,通讯通路门店!$J:$J,"荣耀授权专卖店")</f>
        <v>0</v>
      </c>
      <c r="BD1098" s="99">
        <f>SUMIFS(通讯通路门店!$Z:$Z,通讯通路门店!$S:$S,$G1098,通讯通路门店!$J:$J,"VIVO体验店")</f>
        <v>0</v>
      </c>
      <c r="BE1098" s="99">
        <f>SUMIFS(通讯通路门店!$AB:$AB,通讯通路门店!$S:$S,$G1098,通讯通路门店!$J:$J,"OPPO体验店")</f>
        <v>0</v>
      </c>
      <c r="BF1098" s="99">
        <f>SUMIFS(通讯通路门店!$X:$X,通讯通路门店!$S:$S,$G1098,通讯通路门店!$J:$J,"华为授权体验店")+SUMIFS(通讯通路门店!$AA:$AA,通讯通路门店!$S:$S,$G1098,通讯通路门店!$J:$J,"华为堡垒店")</f>
        <v>0</v>
      </c>
      <c r="BG1098" s="99">
        <f>SUMIFS(通讯通路门店!$Y:$Y,通讯通路门店!$S:$S,$G1098,通讯通路门店!$J:$J,"小米体验店")</f>
        <v>0</v>
      </c>
      <c r="BH1098" s="99">
        <f>SUMIFS(通讯通路门店!$AA:$AA,通讯通路门店!$S:$S,$G1098,通讯通路门店!$J:$J,"苹果体验店")</f>
        <v>0</v>
      </c>
      <c r="BI1098" s="99">
        <f>SUMIFS(通讯通路门店!$K:$K,通讯通路门店!$S:$S,$G1098,通讯通路门店!$J:$J,"其他品牌专卖店")</f>
        <v>0</v>
      </c>
      <c r="BJ1098" s="99">
        <f>SUMIFS(通讯通路门店!$AC:$AC,通讯通路门店!$S:$S,$G1098)</f>
        <v>0</v>
      </c>
      <c r="BK1098" s="99">
        <f>SUMIFS(通讯通路门店!$AD:$AD,通讯通路门店!$S:$S,$G1098)</f>
        <v>0</v>
      </c>
      <c r="BL1098" s="99">
        <f>SUMIFS(通讯通路门店!$AE:$AE,通讯通路门店!$S:$S,$G1098)</f>
        <v>0</v>
      </c>
      <c r="BM1098" s="99">
        <f>SUMIFS(通讯通路门店!$AF:$AF,通讯通路门店!$S:$S,$G1098)</f>
        <v>0</v>
      </c>
      <c r="BN1098" s="99">
        <f>SUMIFS(通讯通路门店!$AG:$AG,通讯通路门店!$S:$S,$G1098)</f>
        <v>0</v>
      </c>
      <c r="BO1098" s="99">
        <f>SUMIFS(通讯通路门店!$AH:$AH,通讯通路门店!$S:$S,$G1098)</f>
        <v>0</v>
      </c>
      <c r="BP1098" s="99">
        <f>SUMIFS(通讯通路门店!$AI:$AI,通讯通路门店!$S:$S,$G1098)</f>
        <v>0</v>
      </c>
      <c r="BQ1098" s="83"/>
    </row>
    <row r="1099" spans="1:69">
      <c r="A1099" s="99" t="str">
        <f>IFERROR(_xlfn.XLOOKUP($G1099,通讯通路门店!$S$4:$S$993931,通讯通路门店!$A$4:$A$993931,0,0),"")</f>
        <v>海南省</v>
      </c>
      <c r="B1099" s="99" t="str">
        <f>IFERROR(_xlfn.XLOOKUP($G1099,通讯通路门店!$S$4:$S$993931,通讯通路门店!$B$4:$B$993931,0,0),"")</f>
        <v>东方市</v>
      </c>
      <c r="C1099" s="99" t="str">
        <f>IFERROR(_xlfn.XLOOKUP($G1099,通讯通路门店!$S$4:$S$993931,通讯通路门店!$C$4:$C$993931,0,0),"")</f>
        <v>东方市</v>
      </c>
      <c r="D1099" s="99" t="str">
        <f>IFERROR(_xlfn.XLOOKUP($G1099,通讯通路门店!$S$4:$S$993931,通讯通路门店!$D$4:$D$993931,0,0),"")</f>
        <v>八所镇</v>
      </c>
      <c r="E1099" s="83"/>
      <c r="F1099" s="83"/>
      <c r="G1099" s="101"/>
      <c r="H1099" s="102">
        <f>IFERROR(_xlfn.XLOOKUP($G1099,通讯通路门店!$S$4:$S$993931,通讯通路门店!$R$4:$R$993931,0,0),"")</f>
        <v>0</v>
      </c>
      <c r="I1099" s="83"/>
      <c r="J1099" s="83"/>
      <c r="K1099" s="83"/>
      <c r="L1099" s="83"/>
      <c r="M1099" s="83"/>
      <c r="N1099" s="83"/>
      <c r="O1099" s="83"/>
      <c r="P1099" s="83"/>
      <c r="Q1099" s="83"/>
      <c r="R1099" s="83"/>
      <c r="S1099" s="83"/>
      <c r="T1099" s="83"/>
      <c r="U1099" s="99">
        <f>COUNTIF(通讯通路门店!$S:$S,$G1099)</f>
        <v>0</v>
      </c>
      <c r="V1099" s="99">
        <f>COUNTIFS(通讯通路门店!$S:$S,$G1099,通讯通路门店!$J:$J,"综合卖场")</f>
        <v>0</v>
      </c>
      <c r="W1099" s="99">
        <f>SUMIFS(通讯通路门店!$AJ:$AJ,通讯通路门店!$S:$S,通讯客户沙盘!$G1099)</f>
        <v>0</v>
      </c>
      <c r="X1099" s="99">
        <f t="shared" si="85"/>
        <v>0</v>
      </c>
      <c r="Y1099" s="99">
        <f>COUNTIFS(通讯通路门店!$S:$S,$G1099,通讯通路门店!$J:$J,"荣耀体验店")+COUNTIFS(通讯通路门店!$S:$S,$G1099,通讯通路门店!$J:$J,"荣耀授权专卖店")</f>
        <v>0</v>
      </c>
      <c r="Z1099" s="99">
        <f>COUNTIFS(通讯通路门店!$S:$S,$G1099,通讯通路门店!$J:$J,"VIVO体验店")</f>
        <v>0</v>
      </c>
      <c r="AA1099" s="99">
        <f>COUNTIFS(通讯通路门店!$S:$S,$G1099,通讯通路门店!$J:$J,"OPPO体验店")</f>
        <v>0</v>
      </c>
      <c r="AB1099" s="99">
        <f>COUNTIFS(通讯通路门店!$S:$S,$G1099,通讯通路门店!$J:$J,"华为授权体验店")+COUNTIFS(通讯通路门店!$S:$S,$G1099,通讯通路门店!$J:$J,"华为堡垒店")</f>
        <v>0</v>
      </c>
      <c r="AC1099" s="99">
        <f>COUNTIFS(通讯通路门店!$S:$S,$G1099,通讯通路门店!$J:$J,"小米体验店")</f>
        <v>0</v>
      </c>
      <c r="AD1099" s="99">
        <f>COUNTIFS(通讯通路门店!$S:$S,$G1099,通讯通路门店!$J:$J,"苹果体验店")</f>
        <v>0</v>
      </c>
      <c r="AE1099" s="99">
        <f>COUNTIFS(通讯通路门店!$S:$S,$G1099,通讯通路门店!$J:$J,"其他品牌专卖店")</f>
        <v>0</v>
      </c>
      <c r="AF1099" s="99">
        <f>SUMIFS(通讯通路门店!$BI:$BI,通讯通路门店!$S:$S,$G1099)</f>
        <v>0</v>
      </c>
      <c r="AG1099" s="99">
        <f>SUMIFS(通讯通路门店!$BH:$BH,通讯通路门店!$S:$S,$G1099)</f>
        <v>0</v>
      </c>
      <c r="AH1099" s="99">
        <f t="shared" si="86"/>
        <v>0</v>
      </c>
      <c r="AI1099" s="99">
        <f>SUMIFS(通讯通路门店!$BB:$BB,通讯通路门店!$S:$S,$G1099)</f>
        <v>0</v>
      </c>
      <c r="AJ1099" s="99">
        <f>SUMIFS(通讯通路门店!$BE:$BE,通讯通路门店!$S:$S,$G1099)</f>
        <v>0</v>
      </c>
      <c r="AK1099" s="99">
        <f>SUMIFS(通讯通路门店!$BG:$BG,通讯通路门店!$S:$S,$G1099)</f>
        <v>0</v>
      </c>
      <c r="AL1099" s="99">
        <f>SUMIFS(通讯通路门店!$BC:$BC,通讯通路门店!$S:$S,$G1099)</f>
        <v>0</v>
      </c>
      <c r="AM1099" s="99">
        <f>SUMIFS(通讯通路门店!$BD:$BD,通讯通路门店!$S:$S,$G1099)</f>
        <v>0</v>
      </c>
      <c r="AN1099" s="99">
        <f>SUMIFS(通讯通路门店!$BF:$BF,通讯通路门店!$S:$S,$G1099)</f>
        <v>0</v>
      </c>
      <c r="AO1099" s="99">
        <f t="shared" si="87"/>
        <v>0</v>
      </c>
      <c r="AP1099" s="99">
        <f>SUMIFS(通讯通路门店!$K:$K,通讯通路门店!$S:$S,$G1099)</f>
        <v>0</v>
      </c>
      <c r="AQ1099" s="83"/>
      <c r="AR1099" s="99">
        <f>SUMIFS(通讯通路门店!$T:$T,通讯通路门店!$S:$S,$G1099)</f>
        <v>0</v>
      </c>
      <c r="AS1099" s="99">
        <f>SUMIFS(通讯通路门店!$U:$U,通讯通路门店!$S:$S,$G1099)</f>
        <v>0</v>
      </c>
      <c r="AT1099" s="99">
        <f>SUMIFS(通讯通路门店!$V:$V,通讯通路门店!$S:$S,$G1099)</f>
        <v>0</v>
      </c>
      <c r="AU1099" s="99">
        <f>SUMIFS(通讯通路门店!$W:$W,通讯通路门店!$S:$S,$G1099)</f>
        <v>0</v>
      </c>
      <c r="AV1099" s="99">
        <f>SUMIFS(通讯通路门店!$Z:$Z,通讯通路门店!$S:$S,$G1099)</f>
        <v>0</v>
      </c>
      <c r="AW1099" s="99">
        <f>SUMIFS(通讯通路门店!$AB:$AB,通讯通路门店!$S:$S,$G1099)</f>
        <v>0</v>
      </c>
      <c r="AX1099" s="99">
        <f>SUMIFS(通讯通路门店!$X:$X,通讯通路门店!$S:$S,$G1099)</f>
        <v>0</v>
      </c>
      <c r="AY1099" s="99">
        <f>SUMIFS(通讯通路门店!$Y:$Y,通讯通路门店!$S:$S,$G1099)</f>
        <v>0</v>
      </c>
      <c r="AZ1099" s="99">
        <f>SUMIFS(通讯通路门店!$AA:$AA,通讯通路门店!$S:$S,$G1099)</f>
        <v>0</v>
      </c>
      <c r="BA1099" s="99">
        <f t="shared" si="88"/>
        <v>0</v>
      </c>
      <c r="BB1099" s="99">
        <f t="shared" si="89"/>
        <v>0</v>
      </c>
      <c r="BC1099" s="99">
        <f>SUMIFS(通讯通路门店!$W:$W,通讯通路门店!$S:$S,$G1099,通讯通路门店!$J:$J,"荣耀体验店")+SUMIFS(通讯通路门店!$W:$W,通讯通路门店!$S:$S,$G1099,通讯通路门店!$J:$J,"荣耀授权专卖店")</f>
        <v>0</v>
      </c>
      <c r="BD1099" s="99">
        <f>SUMIFS(通讯通路门店!$Z:$Z,通讯通路门店!$S:$S,$G1099,通讯通路门店!$J:$J,"VIVO体验店")</f>
        <v>0</v>
      </c>
      <c r="BE1099" s="99">
        <f>SUMIFS(通讯通路门店!$AB:$AB,通讯通路门店!$S:$S,$G1099,通讯通路门店!$J:$J,"OPPO体验店")</f>
        <v>0</v>
      </c>
      <c r="BF1099" s="99">
        <f>SUMIFS(通讯通路门店!$X:$X,通讯通路门店!$S:$S,$G1099,通讯通路门店!$J:$J,"华为授权体验店")+SUMIFS(通讯通路门店!$AA:$AA,通讯通路门店!$S:$S,$G1099,通讯通路门店!$J:$J,"华为堡垒店")</f>
        <v>0</v>
      </c>
      <c r="BG1099" s="99">
        <f>SUMIFS(通讯通路门店!$Y:$Y,通讯通路门店!$S:$S,$G1099,通讯通路门店!$J:$J,"小米体验店")</f>
        <v>0</v>
      </c>
      <c r="BH1099" s="99">
        <f>SUMIFS(通讯通路门店!$AA:$AA,通讯通路门店!$S:$S,$G1099,通讯通路门店!$J:$J,"苹果体验店")</f>
        <v>0</v>
      </c>
      <c r="BI1099" s="99">
        <f>SUMIFS(通讯通路门店!$K:$K,通讯通路门店!$S:$S,$G1099,通讯通路门店!$J:$J,"其他品牌专卖店")</f>
        <v>0</v>
      </c>
      <c r="BJ1099" s="99">
        <f>SUMIFS(通讯通路门店!$AC:$AC,通讯通路门店!$S:$S,$G1099)</f>
        <v>0</v>
      </c>
      <c r="BK1099" s="99">
        <f>SUMIFS(通讯通路门店!$AD:$AD,通讯通路门店!$S:$S,$G1099)</f>
        <v>0</v>
      </c>
      <c r="BL1099" s="99">
        <f>SUMIFS(通讯通路门店!$AE:$AE,通讯通路门店!$S:$S,$G1099)</f>
        <v>0</v>
      </c>
      <c r="BM1099" s="99">
        <f>SUMIFS(通讯通路门店!$AF:$AF,通讯通路门店!$S:$S,$G1099)</f>
        <v>0</v>
      </c>
      <c r="BN1099" s="99">
        <f>SUMIFS(通讯通路门店!$AG:$AG,通讯通路门店!$S:$S,$G1099)</f>
        <v>0</v>
      </c>
      <c r="BO1099" s="99">
        <f>SUMIFS(通讯通路门店!$AH:$AH,通讯通路门店!$S:$S,$G1099)</f>
        <v>0</v>
      </c>
      <c r="BP1099" s="99">
        <f>SUMIFS(通讯通路门店!$AI:$AI,通讯通路门店!$S:$S,$G1099)</f>
        <v>0</v>
      </c>
      <c r="BQ1099" s="83"/>
    </row>
    <row r="1100" spans="1:69">
      <c r="A1100" s="99" t="str">
        <f>IFERROR(_xlfn.XLOOKUP($G1100,通讯通路门店!$S$4:$S$993931,通讯通路门店!$A$4:$A$993931,0,0),"")</f>
        <v>海南省</v>
      </c>
      <c r="B1100" s="99" t="str">
        <f>IFERROR(_xlfn.XLOOKUP($G1100,通讯通路门店!$S$4:$S$993931,通讯通路门店!$B$4:$B$993931,0,0),"")</f>
        <v>东方市</v>
      </c>
      <c r="C1100" s="99" t="str">
        <f>IFERROR(_xlfn.XLOOKUP($G1100,通讯通路门店!$S$4:$S$993931,通讯通路门店!$C$4:$C$993931,0,0),"")</f>
        <v>东方市</v>
      </c>
      <c r="D1100" s="99" t="str">
        <f>IFERROR(_xlfn.XLOOKUP($G1100,通讯通路门店!$S$4:$S$993931,通讯通路门店!$D$4:$D$993931,0,0),"")</f>
        <v>八所镇</v>
      </c>
      <c r="E1100" s="83"/>
      <c r="F1100" s="83"/>
      <c r="G1100" s="101"/>
      <c r="H1100" s="102">
        <f>IFERROR(_xlfn.XLOOKUP($G1100,通讯通路门店!$S$4:$S$993931,通讯通路门店!$R$4:$R$993931,0,0),"")</f>
        <v>0</v>
      </c>
      <c r="I1100" s="83"/>
      <c r="J1100" s="83"/>
      <c r="K1100" s="83"/>
      <c r="L1100" s="83"/>
      <c r="M1100" s="83"/>
      <c r="N1100" s="83"/>
      <c r="O1100" s="83"/>
      <c r="P1100" s="83"/>
      <c r="Q1100" s="83"/>
      <c r="R1100" s="83"/>
      <c r="S1100" s="83"/>
      <c r="T1100" s="83"/>
      <c r="U1100" s="99">
        <f>COUNTIF(通讯通路门店!$S:$S,$G1100)</f>
        <v>0</v>
      </c>
      <c r="V1100" s="99">
        <f>COUNTIFS(通讯通路门店!$S:$S,$G1100,通讯通路门店!$J:$J,"综合卖场")</f>
        <v>0</v>
      </c>
      <c r="W1100" s="99">
        <f>SUMIFS(通讯通路门店!$AJ:$AJ,通讯通路门店!$S:$S,通讯客户沙盘!$G1100)</f>
        <v>0</v>
      </c>
      <c r="X1100" s="99">
        <f t="shared" si="85"/>
        <v>0</v>
      </c>
      <c r="Y1100" s="99">
        <f>COUNTIFS(通讯通路门店!$S:$S,$G1100,通讯通路门店!$J:$J,"荣耀体验店")+COUNTIFS(通讯通路门店!$S:$S,$G1100,通讯通路门店!$J:$J,"荣耀授权专卖店")</f>
        <v>0</v>
      </c>
      <c r="Z1100" s="99">
        <f>COUNTIFS(通讯通路门店!$S:$S,$G1100,通讯通路门店!$J:$J,"VIVO体验店")</f>
        <v>0</v>
      </c>
      <c r="AA1100" s="99">
        <f>COUNTIFS(通讯通路门店!$S:$S,$G1100,通讯通路门店!$J:$J,"OPPO体验店")</f>
        <v>0</v>
      </c>
      <c r="AB1100" s="99">
        <f>COUNTIFS(通讯通路门店!$S:$S,$G1100,通讯通路门店!$J:$J,"华为授权体验店")+COUNTIFS(通讯通路门店!$S:$S,$G1100,通讯通路门店!$J:$J,"华为堡垒店")</f>
        <v>0</v>
      </c>
      <c r="AC1100" s="99">
        <f>COUNTIFS(通讯通路门店!$S:$S,$G1100,通讯通路门店!$J:$J,"小米体验店")</f>
        <v>0</v>
      </c>
      <c r="AD1100" s="99">
        <f>COUNTIFS(通讯通路门店!$S:$S,$G1100,通讯通路门店!$J:$J,"苹果体验店")</f>
        <v>0</v>
      </c>
      <c r="AE1100" s="99">
        <f>COUNTIFS(通讯通路门店!$S:$S,$G1100,通讯通路门店!$J:$J,"其他品牌专卖店")</f>
        <v>0</v>
      </c>
      <c r="AF1100" s="99">
        <f>SUMIFS(通讯通路门店!$BI:$BI,通讯通路门店!$S:$S,$G1100)</f>
        <v>0</v>
      </c>
      <c r="AG1100" s="99">
        <f>SUMIFS(通讯通路门店!$BH:$BH,通讯通路门店!$S:$S,$G1100)</f>
        <v>0</v>
      </c>
      <c r="AH1100" s="99">
        <f t="shared" si="86"/>
        <v>0</v>
      </c>
      <c r="AI1100" s="99">
        <f>SUMIFS(通讯通路门店!$BB:$BB,通讯通路门店!$S:$S,$G1100)</f>
        <v>0</v>
      </c>
      <c r="AJ1100" s="99">
        <f>SUMIFS(通讯通路门店!$BE:$BE,通讯通路门店!$S:$S,$G1100)</f>
        <v>0</v>
      </c>
      <c r="AK1100" s="99">
        <f>SUMIFS(通讯通路门店!$BG:$BG,通讯通路门店!$S:$S,$G1100)</f>
        <v>0</v>
      </c>
      <c r="AL1100" s="99">
        <f>SUMIFS(通讯通路门店!$BC:$BC,通讯通路门店!$S:$S,$G1100)</f>
        <v>0</v>
      </c>
      <c r="AM1100" s="99">
        <f>SUMIFS(通讯通路门店!$BD:$BD,通讯通路门店!$S:$S,$G1100)</f>
        <v>0</v>
      </c>
      <c r="AN1100" s="99">
        <f>SUMIFS(通讯通路门店!$BF:$BF,通讯通路门店!$S:$S,$G1100)</f>
        <v>0</v>
      </c>
      <c r="AO1100" s="99">
        <f t="shared" si="87"/>
        <v>0</v>
      </c>
      <c r="AP1100" s="99">
        <f>SUMIFS(通讯通路门店!$K:$K,通讯通路门店!$S:$S,$G1100)</f>
        <v>0</v>
      </c>
      <c r="AQ1100" s="83"/>
      <c r="AR1100" s="99">
        <f>SUMIFS(通讯通路门店!$T:$T,通讯通路门店!$S:$S,$G1100)</f>
        <v>0</v>
      </c>
      <c r="AS1100" s="99">
        <f>SUMIFS(通讯通路门店!$U:$U,通讯通路门店!$S:$S,$G1100)</f>
        <v>0</v>
      </c>
      <c r="AT1100" s="99">
        <f>SUMIFS(通讯通路门店!$V:$V,通讯通路门店!$S:$S,$G1100)</f>
        <v>0</v>
      </c>
      <c r="AU1100" s="99">
        <f>SUMIFS(通讯通路门店!$W:$W,通讯通路门店!$S:$S,$G1100)</f>
        <v>0</v>
      </c>
      <c r="AV1100" s="99">
        <f>SUMIFS(通讯通路门店!$Z:$Z,通讯通路门店!$S:$S,$G1100)</f>
        <v>0</v>
      </c>
      <c r="AW1100" s="99">
        <f>SUMIFS(通讯通路门店!$AB:$AB,通讯通路门店!$S:$S,$G1100)</f>
        <v>0</v>
      </c>
      <c r="AX1100" s="99">
        <f>SUMIFS(通讯通路门店!$X:$X,通讯通路门店!$S:$S,$G1100)</f>
        <v>0</v>
      </c>
      <c r="AY1100" s="99">
        <f>SUMIFS(通讯通路门店!$Y:$Y,通讯通路门店!$S:$S,$G1100)</f>
        <v>0</v>
      </c>
      <c r="AZ1100" s="99">
        <f>SUMIFS(通讯通路门店!$AA:$AA,通讯通路门店!$S:$S,$G1100)</f>
        <v>0</v>
      </c>
      <c r="BA1100" s="99">
        <f t="shared" si="88"/>
        <v>0</v>
      </c>
      <c r="BB1100" s="99">
        <f t="shared" si="89"/>
        <v>0</v>
      </c>
      <c r="BC1100" s="99">
        <f>SUMIFS(通讯通路门店!$W:$W,通讯通路门店!$S:$S,$G1100,通讯通路门店!$J:$J,"荣耀体验店")+SUMIFS(通讯通路门店!$W:$W,通讯通路门店!$S:$S,$G1100,通讯通路门店!$J:$J,"荣耀授权专卖店")</f>
        <v>0</v>
      </c>
      <c r="BD1100" s="99">
        <f>SUMIFS(通讯通路门店!$Z:$Z,通讯通路门店!$S:$S,$G1100,通讯通路门店!$J:$J,"VIVO体验店")</f>
        <v>0</v>
      </c>
      <c r="BE1100" s="99">
        <f>SUMIFS(通讯通路门店!$AB:$AB,通讯通路门店!$S:$S,$G1100,通讯通路门店!$J:$J,"OPPO体验店")</f>
        <v>0</v>
      </c>
      <c r="BF1100" s="99">
        <f>SUMIFS(通讯通路门店!$X:$X,通讯通路门店!$S:$S,$G1100,通讯通路门店!$J:$J,"华为授权体验店")+SUMIFS(通讯通路门店!$AA:$AA,通讯通路门店!$S:$S,$G1100,通讯通路门店!$J:$J,"华为堡垒店")</f>
        <v>0</v>
      </c>
      <c r="BG1100" s="99">
        <f>SUMIFS(通讯通路门店!$Y:$Y,通讯通路门店!$S:$S,$G1100,通讯通路门店!$J:$J,"小米体验店")</f>
        <v>0</v>
      </c>
      <c r="BH1100" s="99">
        <f>SUMIFS(通讯通路门店!$AA:$AA,通讯通路门店!$S:$S,$G1100,通讯通路门店!$J:$J,"苹果体验店")</f>
        <v>0</v>
      </c>
      <c r="BI1100" s="99">
        <f>SUMIFS(通讯通路门店!$K:$K,通讯通路门店!$S:$S,$G1100,通讯通路门店!$J:$J,"其他品牌专卖店")</f>
        <v>0</v>
      </c>
      <c r="BJ1100" s="99">
        <f>SUMIFS(通讯通路门店!$AC:$AC,通讯通路门店!$S:$S,$G1100)</f>
        <v>0</v>
      </c>
      <c r="BK1100" s="99">
        <f>SUMIFS(通讯通路门店!$AD:$AD,通讯通路门店!$S:$S,$G1100)</f>
        <v>0</v>
      </c>
      <c r="BL1100" s="99">
        <f>SUMIFS(通讯通路门店!$AE:$AE,通讯通路门店!$S:$S,$G1100)</f>
        <v>0</v>
      </c>
      <c r="BM1100" s="99">
        <f>SUMIFS(通讯通路门店!$AF:$AF,通讯通路门店!$S:$S,$G1100)</f>
        <v>0</v>
      </c>
      <c r="BN1100" s="99">
        <f>SUMIFS(通讯通路门店!$AG:$AG,通讯通路门店!$S:$S,$G1100)</f>
        <v>0</v>
      </c>
      <c r="BO1100" s="99">
        <f>SUMIFS(通讯通路门店!$AH:$AH,通讯通路门店!$S:$S,$G1100)</f>
        <v>0</v>
      </c>
      <c r="BP1100" s="99">
        <f>SUMIFS(通讯通路门店!$AI:$AI,通讯通路门店!$S:$S,$G1100)</f>
        <v>0</v>
      </c>
      <c r="BQ1100" s="83"/>
    </row>
    <row r="1101" spans="1:69">
      <c r="A1101" s="99" t="str">
        <f>IFERROR(_xlfn.XLOOKUP($G1101,通讯通路门店!$S$4:$S$993931,通讯通路门店!$A$4:$A$993931,0,0),"")</f>
        <v>海南省</v>
      </c>
      <c r="B1101" s="99" t="str">
        <f>IFERROR(_xlfn.XLOOKUP($G1101,通讯通路门店!$S$4:$S$993931,通讯通路门店!$B$4:$B$993931,0,0),"")</f>
        <v>东方市</v>
      </c>
      <c r="C1101" s="99" t="str">
        <f>IFERROR(_xlfn.XLOOKUP($G1101,通讯通路门店!$S$4:$S$993931,通讯通路门店!$C$4:$C$993931,0,0),"")</f>
        <v>东方市</v>
      </c>
      <c r="D1101" s="99" t="str">
        <f>IFERROR(_xlfn.XLOOKUP($G1101,通讯通路门店!$S$4:$S$993931,通讯通路门店!$D$4:$D$993931,0,0),"")</f>
        <v>八所镇</v>
      </c>
      <c r="E1101" s="83"/>
      <c r="F1101" s="83"/>
      <c r="G1101" s="101"/>
      <c r="H1101" s="102">
        <f>IFERROR(_xlfn.XLOOKUP($G1101,通讯通路门店!$S$4:$S$993931,通讯通路门店!$R$4:$R$993931,0,0),"")</f>
        <v>0</v>
      </c>
      <c r="I1101" s="83"/>
      <c r="J1101" s="83"/>
      <c r="K1101" s="83"/>
      <c r="L1101" s="83"/>
      <c r="M1101" s="83"/>
      <c r="N1101" s="83"/>
      <c r="O1101" s="83"/>
      <c r="P1101" s="83"/>
      <c r="Q1101" s="83"/>
      <c r="R1101" s="83"/>
      <c r="S1101" s="83"/>
      <c r="T1101" s="83"/>
      <c r="U1101" s="99">
        <f>COUNTIF(通讯通路门店!$S:$S,$G1101)</f>
        <v>0</v>
      </c>
      <c r="V1101" s="99">
        <f>COUNTIFS(通讯通路门店!$S:$S,$G1101,通讯通路门店!$J:$J,"综合卖场")</f>
        <v>0</v>
      </c>
      <c r="W1101" s="99">
        <f>SUMIFS(通讯通路门店!$AJ:$AJ,通讯通路门店!$S:$S,通讯客户沙盘!$G1101)</f>
        <v>0</v>
      </c>
      <c r="X1101" s="99">
        <f t="shared" si="85"/>
        <v>0</v>
      </c>
      <c r="Y1101" s="99">
        <f>COUNTIFS(通讯通路门店!$S:$S,$G1101,通讯通路门店!$J:$J,"荣耀体验店")+COUNTIFS(通讯通路门店!$S:$S,$G1101,通讯通路门店!$J:$J,"荣耀授权专卖店")</f>
        <v>0</v>
      </c>
      <c r="Z1101" s="99">
        <f>COUNTIFS(通讯通路门店!$S:$S,$G1101,通讯通路门店!$J:$J,"VIVO体验店")</f>
        <v>0</v>
      </c>
      <c r="AA1101" s="99">
        <f>COUNTIFS(通讯通路门店!$S:$S,$G1101,通讯通路门店!$J:$J,"OPPO体验店")</f>
        <v>0</v>
      </c>
      <c r="AB1101" s="99">
        <f>COUNTIFS(通讯通路门店!$S:$S,$G1101,通讯通路门店!$J:$J,"华为授权体验店")+COUNTIFS(通讯通路门店!$S:$S,$G1101,通讯通路门店!$J:$J,"华为堡垒店")</f>
        <v>0</v>
      </c>
      <c r="AC1101" s="99">
        <f>COUNTIFS(通讯通路门店!$S:$S,$G1101,通讯通路门店!$J:$J,"小米体验店")</f>
        <v>0</v>
      </c>
      <c r="AD1101" s="99">
        <f>COUNTIFS(通讯通路门店!$S:$S,$G1101,通讯通路门店!$J:$J,"苹果体验店")</f>
        <v>0</v>
      </c>
      <c r="AE1101" s="99">
        <f>COUNTIFS(通讯通路门店!$S:$S,$G1101,通讯通路门店!$J:$J,"其他品牌专卖店")</f>
        <v>0</v>
      </c>
      <c r="AF1101" s="99">
        <f>SUMIFS(通讯通路门店!$BI:$BI,通讯通路门店!$S:$S,$G1101)</f>
        <v>0</v>
      </c>
      <c r="AG1101" s="99">
        <f>SUMIFS(通讯通路门店!$BH:$BH,通讯通路门店!$S:$S,$G1101)</f>
        <v>0</v>
      </c>
      <c r="AH1101" s="99">
        <f t="shared" si="86"/>
        <v>0</v>
      </c>
      <c r="AI1101" s="99">
        <f>SUMIFS(通讯通路门店!$BB:$BB,通讯通路门店!$S:$S,$G1101)</f>
        <v>0</v>
      </c>
      <c r="AJ1101" s="99">
        <f>SUMIFS(通讯通路门店!$BE:$BE,通讯通路门店!$S:$S,$G1101)</f>
        <v>0</v>
      </c>
      <c r="AK1101" s="99">
        <f>SUMIFS(通讯通路门店!$BG:$BG,通讯通路门店!$S:$S,$G1101)</f>
        <v>0</v>
      </c>
      <c r="AL1101" s="99">
        <f>SUMIFS(通讯通路门店!$BC:$BC,通讯通路门店!$S:$S,$G1101)</f>
        <v>0</v>
      </c>
      <c r="AM1101" s="99">
        <f>SUMIFS(通讯通路门店!$BD:$BD,通讯通路门店!$S:$S,$G1101)</f>
        <v>0</v>
      </c>
      <c r="AN1101" s="99">
        <f>SUMIFS(通讯通路门店!$BF:$BF,通讯通路门店!$S:$S,$G1101)</f>
        <v>0</v>
      </c>
      <c r="AO1101" s="99">
        <f t="shared" si="87"/>
        <v>0</v>
      </c>
      <c r="AP1101" s="99">
        <f>SUMIFS(通讯通路门店!$K:$K,通讯通路门店!$S:$S,$G1101)</f>
        <v>0</v>
      </c>
      <c r="AQ1101" s="83"/>
      <c r="AR1101" s="99">
        <f>SUMIFS(通讯通路门店!$T:$T,通讯通路门店!$S:$S,$G1101)</f>
        <v>0</v>
      </c>
      <c r="AS1101" s="99">
        <f>SUMIFS(通讯通路门店!$U:$U,通讯通路门店!$S:$S,$G1101)</f>
        <v>0</v>
      </c>
      <c r="AT1101" s="99">
        <f>SUMIFS(通讯通路门店!$V:$V,通讯通路门店!$S:$S,$G1101)</f>
        <v>0</v>
      </c>
      <c r="AU1101" s="99">
        <f>SUMIFS(通讯通路门店!$W:$W,通讯通路门店!$S:$S,$G1101)</f>
        <v>0</v>
      </c>
      <c r="AV1101" s="99">
        <f>SUMIFS(通讯通路门店!$Z:$Z,通讯通路门店!$S:$S,$G1101)</f>
        <v>0</v>
      </c>
      <c r="AW1101" s="99">
        <f>SUMIFS(通讯通路门店!$AB:$AB,通讯通路门店!$S:$S,$G1101)</f>
        <v>0</v>
      </c>
      <c r="AX1101" s="99">
        <f>SUMIFS(通讯通路门店!$X:$X,通讯通路门店!$S:$S,$G1101)</f>
        <v>0</v>
      </c>
      <c r="AY1101" s="99">
        <f>SUMIFS(通讯通路门店!$Y:$Y,通讯通路门店!$S:$S,$G1101)</f>
        <v>0</v>
      </c>
      <c r="AZ1101" s="99">
        <f>SUMIFS(通讯通路门店!$AA:$AA,通讯通路门店!$S:$S,$G1101)</f>
        <v>0</v>
      </c>
      <c r="BA1101" s="99">
        <f t="shared" si="88"/>
        <v>0</v>
      </c>
      <c r="BB1101" s="99">
        <f t="shared" si="89"/>
        <v>0</v>
      </c>
      <c r="BC1101" s="99">
        <f>SUMIFS(通讯通路门店!$W:$W,通讯通路门店!$S:$S,$G1101,通讯通路门店!$J:$J,"荣耀体验店")+SUMIFS(通讯通路门店!$W:$W,通讯通路门店!$S:$S,$G1101,通讯通路门店!$J:$J,"荣耀授权专卖店")</f>
        <v>0</v>
      </c>
      <c r="BD1101" s="99">
        <f>SUMIFS(通讯通路门店!$Z:$Z,通讯通路门店!$S:$S,$G1101,通讯通路门店!$J:$J,"VIVO体验店")</f>
        <v>0</v>
      </c>
      <c r="BE1101" s="99">
        <f>SUMIFS(通讯通路门店!$AB:$AB,通讯通路门店!$S:$S,$G1101,通讯通路门店!$J:$J,"OPPO体验店")</f>
        <v>0</v>
      </c>
      <c r="BF1101" s="99">
        <f>SUMIFS(通讯通路门店!$X:$X,通讯通路门店!$S:$S,$G1101,通讯通路门店!$J:$J,"华为授权体验店")+SUMIFS(通讯通路门店!$AA:$AA,通讯通路门店!$S:$S,$G1101,通讯通路门店!$J:$J,"华为堡垒店")</f>
        <v>0</v>
      </c>
      <c r="BG1101" s="99">
        <f>SUMIFS(通讯通路门店!$Y:$Y,通讯通路门店!$S:$S,$G1101,通讯通路门店!$J:$J,"小米体验店")</f>
        <v>0</v>
      </c>
      <c r="BH1101" s="99">
        <f>SUMIFS(通讯通路门店!$AA:$AA,通讯通路门店!$S:$S,$G1101,通讯通路门店!$J:$J,"苹果体验店")</f>
        <v>0</v>
      </c>
      <c r="BI1101" s="99">
        <f>SUMIFS(通讯通路门店!$K:$K,通讯通路门店!$S:$S,$G1101,通讯通路门店!$J:$J,"其他品牌专卖店")</f>
        <v>0</v>
      </c>
      <c r="BJ1101" s="99">
        <f>SUMIFS(通讯通路门店!$AC:$AC,通讯通路门店!$S:$S,$G1101)</f>
        <v>0</v>
      </c>
      <c r="BK1101" s="99">
        <f>SUMIFS(通讯通路门店!$AD:$AD,通讯通路门店!$S:$S,$G1101)</f>
        <v>0</v>
      </c>
      <c r="BL1101" s="99">
        <f>SUMIFS(通讯通路门店!$AE:$AE,通讯通路门店!$S:$S,$G1101)</f>
        <v>0</v>
      </c>
      <c r="BM1101" s="99">
        <f>SUMIFS(通讯通路门店!$AF:$AF,通讯通路门店!$S:$S,$G1101)</f>
        <v>0</v>
      </c>
      <c r="BN1101" s="99">
        <f>SUMIFS(通讯通路门店!$AG:$AG,通讯通路门店!$S:$S,$G1101)</f>
        <v>0</v>
      </c>
      <c r="BO1101" s="99">
        <f>SUMIFS(通讯通路门店!$AH:$AH,通讯通路门店!$S:$S,$G1101)</f>
        <v>0</v>
      </c>
      <c r="BP1101" s="99">
        <f>SUMIFS(通讯通路门店!$AI:$AI,通讯通路门店!$S:$S,$G1101)</f>
        <v>0</v>
      </c>
      <c r="BQ1101" s="83"/>
    </row>
    <row r="1102" spans="1:69">
      <c r="A1102" s="99" t="str">
        <f>IFERROR(_xlfn.XLOOKUP($G1102,通讯通路门店!$S$4:$S$993931,通讯通路门店!$A$4:$A$993931,0,0),"")</f>
        <v>海南省</v>
      </c>
      <c r="B1102" s="99" t="str">
        <f>IFERROR(_xlfn.XLOOKUP($G1102,通讯通路门店!$S$4:$S$993931,通讯通路门店!$B$4:$B$993931,0,0),"")</f>
        <v>东方市</v>
      </c>
      <c r="C1102" s="99" t="str">
        <f>IFERROR(_xlfn.XLOOKUP($G1102,通讯通路门店!$S$4:$S$993931,通讯通路门店!$C$4:$C$993931,0,0),"")</f>
        <v>东方市</v>
      </c>
      <c r="D1102" s="99" t="str">
        <f>IFERROR(_xlfn.XLOOKUP($G1102,通讯通路门店!$S$4:$S$993931,通讯通路门店!$D$4:$D$993931,0,0),"")</f>
        <v>八所镇</v>
      </c>
      <c r="E1102" s="83"/>
      <c r="F1102" s="83"/>
      <c r="G1102" s="101"/>
      <c r="H1102" s="102">
        <f>IFERROR(_xlfn.XLOOKUP($G1102,通讯通路门店!$S$4:$S$993931,通讯通路门店!$R$4:$R$993931,0,0),"")</f>
        <v>0</v>
      </c>
      <c r="I1102" s="83"/>
      <c r="J1102" s="83"/>
      <c r="K1102" s="83"/>
      <c r="L1102" s="83"/>
      <c r="M1102" s="83"/>
      <c r="N1102" s="83"/>
      <c r="O1102" s="83"/>
      <c r="P1102" s="83"/>
      <c r="Q1102" s="83"/>
      <c r="R1102" s="83"/>
      <c r="S1102" s="83"/>
      <c r="T1102" s="83"/>
      <c r="U1102" s="99">
        <f>COUNTIF(通讯通路门店!$S:$S,$G1102)</f>
        <v>0</v>
      </c>
      <c r="V1102" s="99">
        <f>COUNTIFS(通讯通路门店!$S:$S,$G1102,通讯通路门店!$J:$J,"综合卖场")</f>
        <v>0</v>
      </c>
      <c r="W1102" s="99">
        <f>SUMIFS(通讯通路门店!$AJ:$AJ,通讯通路门店!$S:$S,通讯客户沙盘!$G1102)</f>
        <v>0</v>
      </c>
      <c r="X1102" s="99">
        <f t="shared" si="85"/>
        <v>0</v>
      </c>
      <c r="Y1102" s="99">
        <f>COUNTIFS(通讯通路门店!$S:$S,$G1102,通讯通路门店!$J:$J,"荣耀体验店")+COUNTIFS(通讯通路门店!$S:$S,$G1102,通讯通路门店!$J:$J,"荣耀授权专卖店")</f>
        <v>0</v>
      </c>
      <c r="Z1102" s="99">
        <f>COUNTIFS(通讯通路门店!$S:$S,$G1102,通讯通路门店!$J:$J,"VIVO体验店")</f>
        <v>0</v>
      </c>
      <c r="AA1102" s="99">
        <f>COUNTIFS(通讯通路门店!$S:$S,$G1102,通讯通路门店!$J:$J,"OPPO体验店")</f>
        <v>0</v>
      </c>
      <c r="AB1102" s="99">
        <f>COUNTIFS(通讯通路门店!$S:$S,$G1102,通讯通路门店!$J:$J,"华为授权体验店")+COUNTIFS(通讯通路门店!$S:$S,$G1102,通讯通路门店!$J:$J,"华为堡垒店")</f>
        <v>0</v>
      </c>
      <c r="AC1102" s="99">
        <f>COUNTIFS(通讯通路门店!$S:$S,$G1102,通讯通路门店!$J:$J,"小米体验店")</f>
        <v>0</v>
      </c>
      <c r="AD1102" s="99">
        <f>COUNTIFS(通讯通路门店!$S:$S,$G1102,通讯通路门店!$J:$J,"苹果体验店")</f>
        <v>0</v>
      </c>
      <c r="AE1102" s="99">
        <f>COUNTIFS(通讯通路门店!$S:$S,$G1102,通讯通路门店!$J:$J,"其他品牌专卖店")</f>
        <v>0</v>
      </c>
      <c r="AF1102" s="99">
        <f>SUMIFS(通讯通路门店!$BI:$BI,通讯通路门店!$S:$S,$G1102)</f>
        <v>0</v>
      </c>
      <c r="AG1102" s="99">
        <f>SUMIFS(通讯通路门店!$BH:$BH,通讯通路门店!$S:$S,$G1102)</f>
        <v>0</v>
      </c>
      <c r="AH1102" s="99">
        <f t="shared" si="86"/>
        <v>0</v>
      </c>
      <c r="AI1102" s="99">
        <f>SUMIFS(通讯通路门店!$BB:$BB,通讯通路门店!$S:$S,$G1102)</f>
        <v>0</v>
      </c>
      <c r="AJ1102" s="99">
        <f>SUMIFS(通讯通路门店!$BE:$BE,通讯通路门店!$S:$S,$G1102)</f>
        <v>0</v>
      </c>
      <c r="AK1102" s="99">
        <f>SUMIFS(通讯通路门店!$BG:$BG,通讯通路门店!$S:$S,$G1102)</f>
        <v>0</v>
      </c>
      <c r="AL1102" s="99">
        <f>SUMIFS(通讯通路门店!$BC:$BC,通讯通路门店!$S:$S,$G1102)</f>
        <v>0</v>
      </c>
      <c r="AM1102" s="99">
        <f>SUMIFS(通讯通路门店!$BD:$BD,通讯通路门店!$S:$S,$G1102)</f>
        <v>0</v>
      </c>
      <c r="AN1102" s="99">
        <f>SUMIFS(通讯通路门店!$BF:$BF,通讯通路门店!$S:$S,$G1102)</f>
        <v>0</v>
      </c>
      <c r="AO1102" s="99">
        <f t="shared" si="87"/>
        <v>0</v>
      </c>
      <c r="AP1102" s="99">
        <f>SUMIFS(通讯通路门店!$K:$K,通讯通路门店!$S:$S,$G1102)</f>
        <v>0</v>
      </c>
      <c r="AQ1102" s="83"/>
      <c r="AR1102" s="99">
        <f>SUMIFS(通讯通路门店!$T:$T,通讯通路门店!$S:$S,$G1102)</f>
        <v>0</v>
      </c>
      <c r="AS1102" s="99">
        <f>SUMIFS(通讯通路门店!$U:$U,通讯通路门店!$S:$S,$G1102)</f>
        <v>0</v>
      </c>
      <c r="AT1102" s="99">
        <f>SUMIFS(通讯通路门店!$V:$V,通讯通路门店!$S:$S,$G1102)</f>
        <v>0</v>
      </c>
      <c r="AU1102" s="99">
        <f>SUMIFS(通讯通路门店!$W:$W,通讯通路门店!$S:$S,$G1102)</f>
        <v>0</v>
      </c>
      <c r="AV1102" s="99">
        <f>SUMIFS(通讯通路门店!$Z:$Z,通讯通路门店!$S:$S,$G1102)</f>
        <v>0</v>
      </c>
      <c r="AW1102" s="99">
        <f>SUMIFS(通讯通路门店!$AB:$AB,通讯通路门店!$S:$S,$G1102)</f>
        <v>0</v>
      </c>
      <c r="AX1102" s="99">
        <f>SUMIFS(通讯通路门店!$X:$X,通讯通路门店!$S:$S,$G1102)</f>
        <v>0</v>
      </c>
      <c r="AY1102" s="99">
        <f>SUMIFS(通讯通路门店!$Y:$Y,通讯通路门店!$S:$S,$G1102)</f>
        <v>0</v>
      </c>
      <c r="AZ1102" s="99">
        <f>SUMIFS(通讯通路门店!$AA:$AA,通讯通路门店!$S:$S,$G1102)</f>
        <v>0</v>
      </c>
      <c r="BA1102" s="99">
        <f t="shared" si="88"/>
        <v>0</v>
      </c>
      <c r="BB1102" s="99">
        <f t="shared" si="89"/>
        <v>0</v>
      </c>
      <c r="BC1102" s="99">
        <f>SUMIFS(通讯通路门店!$W:$W,通讯通路门店!$S:$S,$G1102,通讯通路门店!$J:$J,"荣耀体验店")+SUMIFS(通讯通路门店!$W:$W,通讯通路门店!$S:$S,$G1102,通讯通路门店!$J:$J,"荣耀授权专卖店")</f>
        <v>0</v>
      </c>
      <c r="BD1102" s="99">
        <f>SUMIFS(通讯通路门店!$Z:$Z,通讯通路门店!$S:$S,$G1102,通讯通路门店!$J:$J,"VIVO体验店")</f>
        <v>0</v>
      </c>
      <c r="BE1102" s="99">
        <f>SUMIFS(通讯通路门店!$AB:$AB,通讯通路门店!$S:$S,$G1102,通讯通路门店!$J:$J,"OPPO体验店")</f>
        <v>0</v>
      </c>
      <c r="BF1102" s="99">
        <f>SUMIFS(通讯通路门店!$X:$X,通讯通路门店!$S:$S,$G1102,通讯通路门店!$J:$J,"华为授权体验店")+SUMIFS(通讯通路门店!$AA:$AA,通讯通路门店!$S:$S,$G1102,通讯通路门店!$J:$J,"华为堡垒店")</f>
        <v>0</v>
      </c>
      <c r="BG1102" s="99">
        <f>SUMIFS(通讯通路门店!$Y:$Y,通讯通路门店!$S:$S,$G1102,通讯通路门店!$J:$J,"小米体验店")</f>
        <v>0</v>
      </c>
      <c r="BH1102" s="99">
        <f>SUMIFS(通讯通路门店!$AA:$AA,通讯通路门店!$S:$S,$G1102,通讯通路门店!$J:$J,"苹果体验店")</f>
        <v>0</v>
      </c>
      <c r="BI1102" s="99">
        <f>SUMIFS(通讯通路门店!$K:$K,通讯通路门店!$S:$S,$G1102,通讯通路门店!$J:$J,"其他品牌专卖店")</f>
        <v>0</v>
      </c>
      <c r="BJ1102" s="99">
        <f>SUMIFS(通讯通路门店!$AC:$AC,通讯通路门店!$S:$S,$G1102)</f>
        <v>0</v>
      </c>
      <c r="BK1102" s="99">
        <f>SUMIFS(通讯通路门店!$AD:$AD,通讯通路门店!$S:$S,$G1102)</f>
        <v>0</v>
      </c>
      <c r="BL1102" s="99">
        <f>SUMIFS(通讯通路门店!$AE:$AE,通讯通路门店!$S:$S,$G1102)</f>
        <v>0</v>
      </c>
      <c r="BM1102" s="99">
        <f>SUMIFS(通讯通路门店!$AF:$AF,通讯通路门店!$S:$S,$G1102)</f>
        <v>0</v>
      </c>
      <c r="BN1102" s="99">
        <f>SUMIFS(通讯通路门店!$AG:$AG,通讯通路门店!$S:$S,$G1102)</f>
        <v>0</v>
      </c>
      <c r="BO1102" s="99">
        <f>SUMIFS(通讯通路门店!$AH:$AH,通讯通路门店!$S:$S,$G1102)</f>
        <v>0</v>
      </c>
      <c r="BP1102" s="99">
        <f>SUMIFS(通讯通路门店!$AI:$AI,通讯通路门店!$S:$S,$G1102)</f>
        <v>0</v>
      </c>
      <c r="BQ1102" s="83"/>
    </row>
    <row r="1103" spans="1:69">
      <c r="A1103" s="99" t="str">
        <f>IFERROR(_xlfn.XLOOKUP($G1103,通讯通路门店!$S$4:$S$993931,通讯通路门店!$A$4:$A$993931,0,0),"")</f>
        <v>海南省</v>
      </c>
      <c r="B1103" s="99" t="str">
        <f>IFERROR(_xlfn.XLOOKUP($G1103,通讯通路门店!$S$4:$S$993931,通讯通路门店!$B$4:$B$993931,0,0),"")</f>
        <v>东方市</v>
      </c>
      <c r="C1103" s="99" t="str">
        <f>IFERROR(_xlfn.XLOOKUP($G1103,通讯通路门店!$S$4:$S$993931,通讯通路门店!$C$4:$C$993931,0,0),"")</f>
        <v>东方市</v>
      </c>
      <c r="D1103" s="99" t="str">
        <f>IFERROR(_xlfn.XLOOKUP($G1103,通讯通路门店!$S$4:$S$993931,通讯通路门店!$D$4:$D$993931,0,0),"")</f>
        <v>八所镇</v>
      </c>
      <c r="E1103" s="83"/>
      <c r="F1103" s="83"/>
      <c r="G1103" s="101"/>
      <c r="H1103" s="102">
        <f>IFERROR(_xlfn.XLOOKUP($G1103,通讯通路门店!$S$4:$S$993931,通讯通路门店!$R$4:$R$993931,0,0),"")</f>
        <v>0</v>
      </c>
      <c r="I1103" s="83"/>
      <c r="J1103" s="83"/>
      <c r="K1103" s="83"/>
      <c r="L1103" s="83"/>
      <c r="M1103" s="83"/>
      <c r="N1103" s="83"/>
      <c r="O1103" s="83"/>
      <c r="P1103" s="83"/>
      <c r="Q1103" s="83"/>
      <c r="R1103" s="83"/>
      <c r="S1103" s="83"/>
      <c r="T1103" s="83"/>
      <c r="U1103" s="99">
        <f>COUNTIF(通讯通路门店!$S:$S,$G1103)</f>
        <v>0</v>
      </c>
      <c r="V1103" s="99">
        <f>COUNTIFS(通讯通路门店!$S:$S,$G1103,通讯通路门店!$J:$J,"综合卖场")</f>
        <v>0</v>
      </c>
      <c r="W1103" s="99">
        <f>SUMIFS(通讯通路门店!$AJ:$AJ,通讯通路门店!$S:$S,通讯客户沙盘!$G1103)</f>
        <v>0</v>
      </c>
      <c r="X1103" s="99">
        <f t="shared" si="85"/>
        <v>0</v>
      </c>
      <c r="Y1103" s="99">
        <f>COUNTIFS(通讯通路门店!$S:$S,$G1103,通讯通路门店!$J:$J,"荣耀体验店")+COUNTIFS(通讯通路门店!$S:$S,$G1103,通讯通路门店!$J:$J,"荣耀授权专卖店")</f>
        <v>0</v>
      </c>
      <c r="Z1103" s="99">
        <f>COUNTIFS(通讯通路门店!$S:$S,$G1103,通讯通路门店!$J:$J,"VIVO体验店")</f>
        <v>0</v>
      </c>
      <c r="AA1103" s="99">
        <f>COUNTIFS(通讯通路门店!$S:$S,$G1103,通讯通路门店!$J:$J,"OPPO体验店")</f>
        <v>0</v>
      </c>
      <c r="AB1103" s="99">
        <f>COUNTIFS(通讯通路门店!$S:$S,$G1103,通讯通路门店!$J:$J,"华为授权体验店")+COUNTIFS(通讯通路门店!$S:$S,$G1103,通讯通路门店!$J:$J,"华为堡垒店")</f>
        <v>0</v>
      </c>
      <c r="AC1103" s="99">
        <f>COUNTIFS(通讯通路门店!$S:$S,$G1103,通讯通路门店!$J:$J,"小米体验店")</f>
        <v>0</v>
      </c>
      <c r="AD1103" s="99">
        <f>COUNTIFS(通讯通路门店!$S:$S,$G1103,通讯通路门店!$J:$J,"苹果体验店")</f>
        <v>0</v>
      </c>
      <c r="AE1103" s="99">
        <f>COUNTIFS(通讯通路门店!$S:$S,$G1103,通讯通路门店!$J:$J,"其他品牌专卖店")</f>
        <v>0</v>
      </c>
      <c r="AF1103" s="99">
        <f>SUMIFS(通讯通路门店!$BI:$BI,通讯通路门店!$S:$S,$G1103)</f>
        <v>0</v>
      </c>
      <c r="AG1103" s="99">
        <f>SUMIFS(通讯通路门店!$BH:$BH,通讯通路门店!$S:$S,$G1103)</f>
        <v>0</v>
      </c>
      <c r="AH1103" s="99">
        <f t="shared" si="86"/>
        <v>0</v>
      </c>
      <c r="AI1103" s="99">
        <f>SUMIFS(通讯通路门店!$BB:$BB,通讯通路门店!$S:$S,$G1103)</f>
        <v>0</v>
      </c>
      <c r="AJ1103" s="99">
        <f>SUMIFS(通讯通路门店!$BE:$BE,通讯通路门店!$S:$S,$G1103)</f>
        <v>0</v>
      </c>
      <c r="AK1103" s="99">
        <f>SUMIFS(通讯通路门店!$BG:$BG,通讯通路门店!$S:$S,$G1103)</f>
        <v>0</v>
      </c>
      <c r="AL1103" s="99">
        <f>SUMIFS(通讯通路门店!$BC:$BC,通讯通路门店!$S:$S,$G1103)</f>
        <v>0</v>
      </c>
      <c r="AM1103" s="99">
        <f>SUMIFS(通讯通路门店!$BD:$BD,通讯通路门店!$S:$S,$G1103)</f>
        <v>0</v>
      </c>
      <c r="AN1103" s="99">
        <f>SUMIFS(通讯通路门店!$BF:$BF,通讯通路门店!$S:$S,$G1103)</f>
        <v>0</v>
      </c>
      <c r="AO1103" s="99">
        <f t="shared" si="87"/>
        <v>0</v>
      </c>
      <c r="AP1103" s="99">
        <f>SUMIFS(通讯通路门店!$K:$K,通讯通路门店!$S:$S,$G1103)</f>
        <v>0</v>
      </c>
      <c r="AQ1103" s="83"/>
      <c r="AR1103" s="99">
        <f>SUMIFS(通讯通路门店!$T:$T,通讯通路门店!$S:$S,$G1103)</f>
        <v>0</v>
      </c>
      <c r="AS1103" s="99">
        <f>SUMIFS(通讯通路门店!$U:$U,通讯通路门店!$S:$S,$G1103)</f>
        <v>0</v>
      </c>
      <c r="AT1103" s="99">
        <f>SUMIFS(通讯通路门店!$V:$V,通讯通路门店!$S:$S,$G1103)</f>
        <v>0</v>
      </c>
      <c r="AU1103" s="99">
        <f>SUMIFS(通讯通路门店!$W:$W,通讯通路门店!$S:$S,$G1103)</f>
        <v>0</v>
      </c>
      <c r="AV1103" s="99">
        <f>SUMIFS(通讯通路门店!$Z:$Z,通讯通路门店!$S:$S,$G1103)</f>
        <v>0</v>
      </c>
      <c r="AW1103" s="99">
        <f>SUMIFS(通讯通路门店!$AB:$AB,通讯通路门店!$S:$S,$G1103)</f>
        <v>0</v>
      </c>
      <c r="AX1103" s="99">
        <f>SUMIFS(通讯通路门店!$X:$X,通讯通路门店!$S:$S,$G1103)</f>
        <v>0</v>
      </c>
      <c r="AY1103" s="99">
        <f>SUMIFS(通讯通路门店!$Y:$Y,通讯通路门店!$S:$S,$G1103)</f>
        <v>0</v>
      </c>
      <c r="AZ1103" s="99">
        <f>SUMIFS(通讯通路门店!$AA:$AA,通讯通路门店!$S:$S,$G1103)</f>
        <v>0</v>
      </c>
      <c r="BA1103" s="99">
        <f t="shared" si="88"/>
        <v>0</v>
      </c>
      <c r="BB1103" s="99">
        <f t="shared" si="89"/>
        <v>0</v>
      </c>
      <c r="BC1103" s="99">
        <f>SUMIFS(通讯通路门店!$W:$W,通讯通路门店!$S:$S,$G1103,通讯通路门店!$J:$J,"荣耀体验店")+SUMIFS(通讯通路门店!$W:$W,通讯通路门店!$S:$S,$G1103,通讯通路门店!$J:$J,"荣耀授权专卖店")</f>
        <v>0</v>
      </c>
      <c r="BD1103" s="99">
        <f>SUMIFS(通讯通路门店!$Z:$Z,通讯通路门店!$S:$S,$G1103,通讯通路门店!$J:$J,"VIVO体验店")</f>
        <v>0</v>
      </c>
      <c r="BE1103" s="99">
        <f>SUMIFS(通讯通路门店!$AB:$AB,通讯通路门店!$S:$S,$G1103,通讯通路门店!$J:$J,"OPPO体验店")</f>
        <v>0</v>
      </c>
      <c r="BF1103" s="99">
        <f>SUMIFS(通讯通路门店!$X:$X,通讯通路门店!$S:$S,$G1103,通讯通路门店!$J:$J,"华为授权体验店")+SUMIFS(通讯通路门店!$AA:$AA,通讯通路门店!$S:$S,$G1103,通讯通路门店!$J:$J,"华为堡垒店")</f>
        <v>0</v>
      </c>
      <c r="BG1103" s="99">
        <f>SUMIFS(通讯通路门店!$Y:$Y,通讯通路门店!$S:$S,$G1103,通讯通路门店!$J:$J,"小米体验店")</f>
        <v>0</v>
      </c>
      <c r="BH1103" s="99">
        <f>SUMIFS(通讯通路门店!$AA:$AA,通讯通路门店!$S:$S,$G1103,通讯通路门店!$J:$J,"苹果体验店")</f>
        <v>0</v>
      </c>
      <c r="BI1103" s="99">
        <f>SUMIFS(通讯通路门店!$K:$K,通讯通路门店!$S:$S,$G1103,通讯通路门店!$J:$J,"其他品牌专卖店")</f>
        <v>0</v>
      </c>
      <c r="BJ1103" s="99">
        <f>SUMIFS(通讯通路门店!$AC:$AC,通讯通路门店!$S:$S,$G1103)</f>
        <v>0</v>
      </c>
      <c r="BK1103" s="99">
        <f>SUMIFS(通讯通路门店!$AD:$AD,通讯通路门店!$S:$S,$G1103)</f>
        <v>0</v>
      </c>
      <c r="BL1103" s="99">
        <f>SUMIFS(通讯通路门店!$AE:$AE,通讯通路门店!$S:$S,$G1103)</f>
        <v>0</v>
      </c>
      <c r="BM1103" s="99">
        <f>SUMIFS(通讯通路门店!$AF:$AF,通讯通路门店!$S:$S,$G1103)</f>
        <v>0</v>
      </c>
      <c r="BN1103" s="99">
        <f>SUMIFS(通讯通路门店!$AG:$AG,通讯通路门店!$S:$S,$G1103)</f>
        <v>0</v>
      </c>
      <c r="BO1103" s="99">
        <f>SUMIFS(通讯通路门店!$AH:$AH,通讯通路门店!$S:$S,$G1103)</f>
        <v>0</v>
      </c>
      <c r="BP1103" s="99">
        <f>SUMIFS(通讯通路门店!$AI:$AI,通讯通路门店!$S:$S,$G1103)</f>
        <v>0</v>
      </c>
      <c r="BQ1103" s="83"/>
    </row>
    <row r="1104" spans="1:69">
      <c r="A1104" s="99" t="str">
        <f>IFERROR(_xlfn.XLOOKUP($G1104,通讯通路门店!$S$4:$S$993931,通讯通路门店!$A$4:$A$993931,0,0),"")</f>
        <v>海南省</v>
      </c>
      <c r="B1104" s="99" t="str">
        <f>IFERROR(_xlfn.XLOOKUP($G1104,通讯通路门店!$S$4:$S$993931,通讯通路门店!$B$4:$B$993931,0,0),"")</f>
        <v>东方市</v>
      </c>
      <c r="C1104" s="99" t="str">
        <f>IFERROR(_xlfn.XLOOKUP($G1104,通讯通路门店!$S$4:$S$993931,通讯通路门店!$C$4:$C$993931,0,0),"")</f>
        <v>东方市</v>
      </c>
      <c r="D1104" s="99" t="str">
        <f>IFERROR(_xlfn.XLOOKUP($G1104,通讯通路门店!$S$4:$S$993931,通讯通路门店!$D$4:$D$993931,0,0),"")</f>
        <v>八所镇</v>
      </c>
      <c r="E1104" s="83"/>
      <c r="F1104" s="83"/>
      <c r="G1104" s="101"/>
      <c r="H1104" s="102">
        <f>IFERROR(_xlfn.XLOOKUP($G1104,通讯通路门店!$S$4:$S$993931,通讯通路门店!$R$4:$R$993931,0,0),"")</f>
        <v>0</v>
      </c>
      <c r="I1104" s="83"/>
      <c r="J1104" s="83"/>
      <c r="K1104" s="83"/>
      <c r="L1104" s="83"/>
      <c r="M1104" s="83"/>
      <c r="N1104" s="83"/>
      <c r="O1104" s="83"/>
      <c r="P1104" s="83"/>
      <c r="Q1104" s="83"/>
      <c r="R1104" s="83"/>
      <c r="S1104" s="83"/>
      <c r="T1104" s="83"/>
      <c r="U1104" s="99">
        <f>COUNTIF(通讯通路门店!$S:$S,$G1104)</f>
        <v>0</v>
      </c>
      <c r="V1104" s="99">
        <f>COUNTIFS(通讯通路门店!$S:$S,$G1104,通讯通路门店!$J:$J,"综合卖场")</f>
        <v>0</v>
      </c>
      <c r="W1104" s="99">
        <f>SUMIFS(通讯通路门店!$AJ:$AJ,通讯通路门店!$S:$S,通讯客户沙盘!$G1104)</f>
        <v>0</v>
      </c>
      <c r="X1104" s="99">
        <f t="shared" si="85"/>
        <v>0</v>
      </c>
      <c r="Y1104" s="99">
        <f>COUNTIFS(通讯通路门店!$S:$S,$G1104,通讯通路门店!$J:$J,"荣耀体验店")+COUNTIFS(通讯通路门店!$S:$S,$G1104,通讯通路门店!$J:$J,"荣耀授权专卖店")</f>
        <v>0</v>
      </c>
      <c r="Z1104" s="99">
        <f>COUNTIFS(通讯通路门店!$S:$S,$G1104,通讯通路门店!$J:$J,"VIVO体验店")</f>
        <v>0</v>
      </c>
      <c r="AA1104" s="99">
        <f>COUNTIFS(通讯通路门店!$S:$S,$G1104,通讯通路门店!$J:$J,"OPPO体验店")</f>
        <v>0</v>
      </c>
      <c r="AB1104" s="99">
        <f>COUNTIFS(通讯通路门店!$S:$S,$G1104,通讯通路门店!$J:$J,"华为授权体验店")+COUNTIFS(通讯通路门店!$S:$S,$G1104,通讯通路门店!$J:$J,"华为堡垒店")</f>
        <v>0</v>
      </c>
      <c r="AC1104" s="99">
        <f>COUNTIFS(通讯通路门店!$S:$S,$G1104,通讯通路门店!$J:$J,"小米体验店")</f>
        <v>0</v>
      </c>
      <c r="AD1104" s="99">
        <f>COUNTIFS(通讯通路门店!$S:$S,$G1104,通讯通路门店!$J:$J,"苹果体验店")</f>
        <v>0</v>
      </c>
      <c r="AE1104" s="99">
        <f>COUNTIFS(通讯通路门店!$S:$S,$G1104,通讯通路门店!$J:$J,"其他品牌专卖店")</f>
        <v>0</v>
      </c>
      <c r="AF1104" s="99">
        <f>SUMIFS(通讯通路门店!$BI:$BI,通讯通路门店!$S:$S,$G1104)</f>
        <v>0</v>
      </c>
      <c r="AG1104" s="99">
        <f>SUMIFS(通讯通路门店!$BH:$BH,通讯通路门店!$S:$S,$G1104)</f>
        <v>0</v>
      </c>
      <c r="AH1104" s="99">
        <f t="shared" si="86"/>
        <v>0</v>
      </c>
      <c r="AI1104" s="99">
        <f>SUMIFS(通讯通路门店!$BB:$BB,通讯通路门店!$S:$S,$G1104)</f>
        <v>0</v>
      </c>
      <c r="AJ1104" s="99">
        <f>SUMIFS(通讯通路门店!$BE:$BE,通讯通路门店!$S:$S,$G1104)</f>
        <v>0</v>
      </c>
      <c r="AK1104" s="99">
        <f>SUMIFS(通讯通路门店!$BG:$BG,通讯通路门店!$S:$S,$G1104)</f>
        <v>0</v>
      </c>
      <c r="AL1104" s="99">
        <f>SUMIFS(通讯通路门店!$BC:$BC,通讯通路门店!$S:$S,$G1104)</f>
        <v>0</v>
      </c>
      <c r="AM1104" s="99">
        <f>SUMIFS(通讯通路门店!$BD:$BD,通讯通路门店!$S:$S,$G1104)</f>
        <v>0</v>
      </c>
      <c r="AN1104" s="99">
        <f>SUMIFS(通讯通路门店!$BF:$BF,通讯通路门店!$S:$S,$G1104)</f>
        <v>0</v>
      </c>
      <c r="AO1104" s="99">
        <f t="shared" si="87"/>
        <v>0</v>
      </c>
      <c r="AP1104" s="99">
        <f>SUMIFS(通讯通路门店!$K:$K,通讯通路门店!$S:$S,$G1104)</f>
        <v>0</v>
      </c>
      <c r="AQ1104" s="83"/>
      <c r="AR1104" s="99">
        <f>SUMIFS(通讯通路门店!$T:$T,通讯通路门店!$S:$S,$G1104)</f>
        <v>0</v>
      </c>
      <c r="AS1104" s="99">
        <f>SUMIFS(通讯通路门店!$U:$U,通讯通路门店!$S:$S,$G1104)</f>
        <v>0</v>
      </c>
      <c r="AT1104" s="99">
        <f>SUMIFS(通讯通路门店!$V:$V,通讯通路门店!$S:$S,$G1104)</f>
        <v>0</v>
      </c>
      <c r="AU1104" s="99">
        <f>SUMIFS(通讯通路门店!$W:$W,通讯通路门店!$S:$S,$G1104)</f>
        <v>0</v>
      </c>
      <c r="AV1104" s="99">
        <f>SUMIFS(通讯通路门店!$Z:$Z,通讯通路门店!$S:$S,$G1104)</f>
        <v>0</v>
      </c>
      <c r="AW1104" s="99">
        <f>SUMIFS(通讯通路门店!$AB:$AB,通讯通路门店!$S:$S,$G1104)</f>
        <v>0</v>
      </c>
      <c r="AX1104" s="99">
        <f>SUMIFS(通讯通路门店!$X:$X,通讯通路门店!$S:$S,$G1104)</f>
        <v>0</v>
      </c>
      <c r="AY1104" s="99">
        <f>SUMIFS(通讯通路门店!$Y:$Y,通讯通路门店!$S:$S,$G1104)</f>
        <v>0</v>
      </c>
      <c r="AZ1104" s="99">
        <f>SUMIFS(通讯通路门店!$AA:$AA,通讯通路门店!$S:$S,$G1104)</f>
        <v>0</v>
      </c>
      <c r="BA1104" s="99">
        <f t="shared" si="88"/>
        <v>0</v>
      </c>
      <c r="BB1104" s="99">
        <f t="shared" si="89"/>
        <v>0</v>
      </c>
      <c r="BC1104" s="99">
        <f>SUMIFS(通讯通路门店!$W:$W,通讯通路门店!$S:$S,$G1104,通讯通路门店!$J:$J,"荣耀体验店")+SUMIFS(通讯通路门店!$W:$W,通讯通路门店!$S:$S,$G1104,通讯通路门店!$J:$J,"荣耀授权专卖店")</f>
        <v>0</v>
      </c>
      <c r="BD1104" s="99">
        <f>SUMIFS(通讯通路门店!$Z:$Z,通讯通路门店!$S:$S,$G1104,通讯通路门店!$J:$J,"VIVO体验店")</f>
        <v>0</v>
      </c>
      <c r="BE1104" s="99">
        <f>SUMIFS(通讯通路门店!$AB:$AB,通讯通路门店!$S:$S,$G1104,通讯通路门店!$J:$J,"OPPO体验店")</f>
        <v>0</v>
      </c>
      <c r="BF1104" s="99">
        <f>SUMIFS(通讯通路门店!$X:$X,通讯通路门店!$S:$S,$G1104,通讯通路门店!$J:$J,"华为授权体验店")+SUMIFS(通讯通路门店!$AA:$AA,通讯通路门店!$S:$S,$G1104,通讯通路门店!$J:$J,"华为堡垒店")</f>
        <v>0</v>
      </c>
      <c r="BG1104" s="99">
        <f>SUMIFS(通讯通路门店!$Y:$Y,通讯通路门店!$S:$S,$G1104,通讯通路门店!$J:$J,"小米体验店")</f>
        <v>0</v>
      </c>
      <c r="BH1104" s="99">
        <f>SUMIFS(通讯通路门店!$AA:$AA,通讯通路门店!$S:$S,$G1104,通讯通路门店!$J:$J,"苹果体验店")</f>
        <v>0</v>
      </c>
      <c r="BI1104" s="99">
        <f>SUMIFS(通讯通路门店!$K:$K,通讯通路门店!$S:$S,$G1104,通讯通路门店!$J:$J,"其他品牌专卖店")</f>
        <v>0</v>
      </c>
      <c r="BJ1104" s="99">
        <f>SUMIFS(通讯通路门店!$AC:$AC,通讯通路门店!$S:$S,$G1104)</f>
        <v>0</v>
      </c>
      <c r="BK1104" s="99">
        <f>SUMIFS(通讯通路门店!$AD:$AD,通讯通路门店!$S:$S,$G1104)</f>
        <v>0</v>
      </c>
      <c r="BL1104" s="99">
        <f>SUMIFS(通讯通路门店!$AE:$AE,通讯通路门店!$S:$S,$G1104)</f>
        <v>0</v>
      </c>
      <c r="BM1104" s="99">
        <f>SUMIFS(通讯通路门店!$AF:$AF,通讯通路门店!$S:$S,$G1104)</f>
        <v>0</v>
      </c>
      <c r="BN1104" s="99">
        <f>SUMIFS(通讯通路门店!$AG:$AG,通讯通路门店!$S:$S,$G1104)</f>
        <v>0</v>
      </c>
      <c r="BO1104" s="99">
        <f>SUMIFS(通讯通路门店!$AH:$AH,通讯通路门店!$S:$S,$G1104)</f>
        <v>0</v>
      </c>
      <c r="BP1104" s="99">
        <f>SUMIFS(通讯通路门店!$AI:$AI,通讯通路门店!$S:$S,$G1104)</f>
        <v>0</v>
      </c>
      <c r="BQ1104" s="83"/>
    </row>
    <row r="1105" spans="1:69">
      <c r="A1105" s="99" t="str">
        <f>IFERROR(_xlfn.XLOOKUP($G1105,通讯通路门店!$S$4:$S$993931,通讯通路门店!$A$4:$A$993931,0,0),"")</f>
        <v>海南省</v>
      </c>
      <c r="B1105" s="99" t="str">
        <f>IFERROR(_xlfn.XLOOKUP($G1105,通讯通路门店!$S$4:$S$993931,通讯通路门店!$B$4:$B$993931,0,0),"")</f>
        <v>东方市</v>
      </c>
      <c r="C1105" s="99" t="str">
        <f>IFERROR(_xlfn.XLOOKUP($G1105,通讯通路门店!$S$4:$S$993931,通讯通路门店!$C$4:$C$993931,0,0),"")</f>
        <v>东方市</v>
      </c>
      <c r="D1105" s="99" t="str">
        <f>IFERROR(_xlfn.XLOOKUP($G1105,通讯通路门店!$S$4:$S$993931,通讯通路门店!$D$4:$D$993931,0,0),"")</f>
        <v>八所镇</v>
      </c>
      <c r="E1105" s="83"/>
      <c r="F1105" s="83"/>
      <c r="G1105" s="101"/>
      <c r="H1105" s="102">
        <f>IFERROR(_xlfn.XLOOKUP($G1105,通讯通路门店!$S$4:$S$993931,通讯通路门店!$R$4:$R$993931,0,0),"")</f>
        <v>0</v>
      </c>
      <c r="I1105" s="83"/>
      <c r="J1105" s="83"/>
      <c r="K1105" s="83"/>
      <c r="L1105" s="83"/>
      <c r="M1105" s="83"/>
      <c r="N1105" s="83"/>
      <c r="O1105" s="83"/>
      <c r="P1105" s="83"/>
      <c r="Q1105" s="83"/>
      <c r="R1105" s="83"/>
      <c r="S1105" s="83"/>
      <c r="T1105" s="83"/>
      <c r="U1105" s="99">
        <f>COUNTIF(通讯通路门店!$S:$S,$G1105)</f>
        <v>0</v>
      </c>
      <c r="V1105" s="99">
        <f>COUNTIFS(通讯通路门店!$S:$S,$G1105,通讯通路门店!$J:$J,"综合卖场")</f>
        <v>0</v>
      </c>
      <c r="W1105" s="99">
        <f>SUMIFS(通讯通路门店!$AJ:$AJ,通讯通路门店!$S:$S,通讯客户沙盘!$G1105)</f>
        <v>0</v>
      </c>
      <c r="X1105" s="99">
        <f t="shared" si="85"/>
        <v>0</v>
      </c>
      <c r="Y1105" s="99">
        <f>COUNTIFS(通讯通路门店!$S:$S,$G1105,通讯通路门店!$J:$J,"荣耀体验店")+COUNTIFS(通讯通路门店!$S:$S,$G1105,通讯通路门店!$J:$J,"荣耀授权专卖店")</f>
        <v>0</v>
      </c>
      <c r="Z1105" s="99">
        <f>COUNTIFS(通讯通路门店!$S:$S,$G1105,通讯通路门店!$J:$J,"VIVO体验店")</f>
        <v>0</v>
      </c>
      <c r="AA1105" s="99">
        <f>COUNTIFS(通讯通路门店!$S:$S,$G1105,通讯通路门店!$J:$J,"OPPO体验店")</f>
        <v>0</v>
      </c>
      <c r="AB1105" s="99">
        <f>COUNTIFS(通讯通路门店!$S:$S,$G1105,通讯通路门店!$J:$J,"华为授权体验店")+COUNTIFS(通讯通路门店!$S:$S,$G1105,通讯通路门店!$J:$J,"华为堡垒店")</f>
        <v>0</v>
      </c>
      <c r="AC1105" s="99">
        <f>COUNTIFS(通讯通路门店!$S:$S,$G1105,通讯通路门店!$J:$J,"小米体验店")</f>
        <v>0</v>
      </c>
      <c r="AD1105" s="99">
        <f>COUNTIFS(通讯通路门店!$S:$S,$G1105,通讯通路门店!$J:$J,"苹果体验店")</f>
        <v>0</v>
      </c>
      <c r="AE1105" s="99">
        <f>COUNTIFS(通讯通路门店!$S:$S,$G1105,通讯通路门店!$J:$J,"其他品牌专卖店")</f>
        <v>0</v>
      </c>
      <c r="AF1105" s="99">
        <f>SUMIFS(通讯通路门店!$BI:$BI,通讯通路门店!$S:$S,$G1105)</f>
        <v>0</v>
      </c>
      <c r="AG1105" s="99">
        <f>SUMIFS(通讯通路门店!$BH:$BH,通讯通路门店!$S:$S,$G1105)</f>
        <v>0</v>
      </c>
      <c r="AH1105" s="99">
        <f t="shared" si="86"/>
        <v>0</v>
      </c>
      <c r="AI1105" s="99">
        <f>SUMIFS(通讯通路门店!$BB:$BB,通讯通路门店!$S:$S,$G1105)</f>
        <v>0</v>
      </c>
      <c r="AJ1105" s="99">
        <f>SUMIFS(通讯通路门店!$BE:$BE,通讯通路门店!$S:$S,$G1105)</f>
        <v>0</v>
      </c>
      <c r="AK1105" s="99">
        <f>SUMIFS(通讯通路门店!$BG:$BG,通讯通路门店!$S:$S,$G1105)</f>
        <v>0</v>
      </c>
      <c r="AL1105" s="99">
        <f>SUMIFS(通讯通路门店!$BC:$BC,通讯通路门店!$S:$S,$G1105)</f>
        <v>0</v>
      </c>
      <c r="AM1105" s="99">
        <f>SUMIFS(通讯通路门店!$BD:$BD,通讯通路门店!$S:$S,$G1105)</f>
        <v>0</v>
      </c>
      <c r="AN1105" s="99">
        <f>SUMIFS(通讯通路门店!$BF:$BF,通讯通路门店!$S:$S,$G1105)</f>
        <v>0</v>
      </c>
      <c r="AO1105" s="99">
        <f t="shared" si="87"/>
        <v>0</v>
      </c>
      <c r="AP1105" s="99">
        <f>SUMIFS(通讯通路门店!$K:$K,通讯通路门店!$S:$S,$G1105)</f>
        <v>0</v>
      </c>
      <c r="AQ1105" s="83"/>
      <c r="AR1105" s="99">
        <f>SUMIFS(通讯通路门店!$T:$T,通讯通路门店!$S:$S,$G1105)</f>
        <v>0</v>
      </c>
      <c r="AS1105" s="99">
        <f>SUMIFS(通讯通路门店!$U:$U,通讯通路门店!$S:$S,$G1105)</f>
        <v>0</v>
      </c>
      <c r="AT1105" s="99">
        <f>SUMIFS(通讯通路门店!$V:$V,通讯通路门店!$S:$S,$G1105)</f>
        <v>0</v>
      </c>
      <c r="AU1105" s="99">
        <f>SUMIFS(通讯通路门店!$W:$W,通讯通路门店!$S:$S,$G1105)</f>
        <v>0</v>
      </c>
      <c r="AV1105" s="99">
        <f>SUMIFS(通讯通路门店!$Z:$Z,通讯通路门店!$S:$S,$G1105)</f>
        <v>0</v>
      </c>
      <c r="AW1105" s="99">
        <f>SUMIFS(通讯通路门店!$AB:$AB,通讯通路门店!$S:$S,$G1105)</f>
        <v>0</v>
      </c>
      <c r="AX1105" s="99">
        <f>SUMIFS(通讯通路门店!$X:$X,通讯通路门店!$S:$S,$G1105)</f>
        <v>0</v>
      </c>
      <c r="AY1105" s="99">
        <f>SUMIFS(通讯通路门店!$Y:$Y,通讯通路门店!$S:$S,$G1105)</f>
        <v>0</v>
      </c>
      <c r="AZ1105" s="99">
        <f>SUMIFS(通讯通路门店!$AA:$AA,通讯通路门店!$S:$S,$G1105)</f>
        <v>0</v>
      </c>
      <c r="BA1105" s="99">
        <f t="shared" si="88"/>
        <v>0</v>
      </c>
      <c r="BB1105" s="99">
        <f t="shared" si="89"/>
        <v>0</v>
      </c>
      <c r="BC1105" s="99">
        <f>SUMIFS(通讯通路门店!$W:$W,通讯通路门店!$S:$S,$G1105,通讯通路门店!$J:$J,"荣耀体验店")+SUMIFS(通讯通路门店!$W:$W,通讯通路门店!$S:$S,$G1105,通讯通路门店!$J:$J,"荣耀授权专卖店")</f>
        <v>0</v>
      </c>
      <c r="BD1105" s="99">
        <f>SUMIFS(通讯通路门店!$Z:$Z,通讯通路门店!$S:$S,$G1105,通讯通路门店!$J:$J,"VIVO体验店")</f>
        <v>0</v>
      </c>
      <c r="BE1105" s="99">
        <f>SUMIFS(通讯通路门店!$AB:$AB,通讯通路门店!$S:$S,$G1105,通讯通路门店!$J:$J,"OPPO体验店")</f>
        <v>0</v>
      </c>
      <c r="BF1105" s="99">
        <f>SUMIFS(通讯通路门店!$X:$X,通讯通路门店!$S:$S,$G1105,通讯通路门店!$J:$J,"华为授权体验店")+SUMIFS(通讯通路门店!$AA:$AA,通讯通路门店!$S:$S,$G1105,通讯通路门店!$J:$J,"华为堡垒店")</f>
        <v>0</v>
      </c>
      <c r="BG1105" s="99">
        <f>SUMIFS(通讯通路门店!$Y:$Y,通讯通路门店!$S:$S,$G1105,通讯通路门店!$J:$J,"小米体验店")</f>
        <v>0</v>
      </c>
      <c r="BH1105" s="99">
        <f>SUMIFS(通讯通路门店!$AA:$AA,通讯通路门店!$S:$S,$G1105,通讯通路门店!$J:$J,"苹果体验店")</f>
        <v>0</v>
      </c>
      <c r="BI1105" s="99">
        <f>SUMIFS(通讯通路门店!$K:$K,通讯通路门店!$S:$S,$G1105,通讯通路门店!$J:$J,"其他品牌专卖店")</f>
        <v>0</v>
      </c>
      <c r="BJ1105" s="99">
        <f>SUMIFS(通讯通路门店!$AC:$AC,通讯通路门店!$S:$S,$G1105)</f>
        <v>0</v>
      </c>
      <c r="BK1105" s="99">
        <f>SUMIFS(通讯通路门店!$AD:$AD,通讯通路门店!$S:$S,$G1105)</f>
        <v>0</v>
      </c>
      <c r="BL1105" s="99">
        <f>SUMIFS(通讯通路门店!$AE:$AE,通讯通路门店!$S:$S,$G1105)</f>
        <v>0</v>
      </c>
      <c r="BM1105" s="99">
        <f>SUMIFS(通讯通路门店!$AF:$AF,通讯通路门店!$S:$S,$G1105)</f>
        <v>0</v>
      </c>
      <c r="BN1105" s="99">
        <f>SUMIFS(通讯通路门店!$AG:$AG,通讯通路门店!$S:$S,$G1105)</f>
        <v>0</v>
      </c>
      <c r="BO1105" s="99">
        <f>SUMIFS(通讯通路门店!$AH:$AH,通讯通路门店!$S:$S,$G1105)</f>
        <v>0</v>
      </c>
      <c r="BP1105" s="99">
        <f>SUMIFS(通讯通路门店!$AI:$AI,通讯通路门店!$S:$S,$G1105)</f>
        <v>0</v>
      </c>
      <c r="BQ1105" s="83"/>
    </row>
    <row r="1106" spans="1:69">
      <c r="A1106" s="99" t="str">
        <f>IFERROR(_xlfn.XLOOKUP($G1106,通讯通路门店!$S$4:$S$993931,通讯通路门店!$A$4:$A$993931,0,0),"")</f>
        <v>海南省</v>
      </c>
      <c r="B1106" s="99" t="str">
        <f>IFERROR(_xlfn.XLOOKUP($G1106,通讯通路门店!$S$4:$S$993931,通讯通路门店!$B$4:$B$993931,0,0),"")</f>
        <v>东方市</v>
      </c>
      <c r="C1106" s="99" t="str">
        <f>IFERROR(_xlfn.XLOOKUP($G1106,通讯通路门店!$S$4:$S$993931,通讯通路门店!$C$4:$C$993931,0,0),"")</f>
        <v>东方市</v>
      </c>
      <c r="D1106" s="99" t="str">
        <f>IFERROR(_xlfn.XLOOKUP($G1106,通讯通路门店!$S$4:$S$993931,通讯通路门店!$D$4:$D$993931,0,0),"")</f>
        <v>八所镇</v>
      </c>
      <c r="E1106" s="83"/>
      <c r="F1106" s="83"/>
      <c r="G1106" s="101"/>
      <c r="H1106" s="102">
        <f>IFERROR(_xlfn.XLOOKUP($G1106,通讯通路门店!$S$4:$S$993931,通讯通路门店!$R$4:$R$993931,0,0),"")</f>
        <v>0</v>
      </c>
      <c r="I1106" s="83"/>
      <c r="J1106" s="83"/>
      <c r="K1106" s="83"/>
      <c r="L1106" s="83"/>
      <c r="M1106" s="83"/>
      <c r="N1106" s="83"/>
      <c r="O1106" s="83"/>
      <c r="P1106" s="83"/>
      <c r="Q1106" s="83"/>
      <c r="R1106" s="83"/>
      <c r="S1106" s="83"/>
      <c r="T1106" s="83"/>
      <c r="U1106" s="99">
        <f>COUNTIF(通讯通路门店!$S:$S,$G1106)</f>
        <v>0</v>
      </c>
      <c r="V1106" s="99">
        <f>COUNTIFS(通讯通路门店!$S:$S,$G1106,通讯通路门店!$J:$J,"综合卖场")</f>
        <v>0</v>
      </c>
      <c r="W1106" s="99">
        <f>SUMIFS(通讯通路门店!$AJ:$AJ,通讯通路门店!$S:$S,通讯客户沙盘!$G1106)</f>
        <v>0</v>
      </c>
      <c r="X1106" s="99">
        <f t="shared" si="85"/>
        <v>0</v>
      </c>
      <c r="Y1106" s="99">
        <f>COUNTIFS(通讯通路门店!$S:$S,$G1106,通讯通路门店!$J:$J,"荣耀体验店")+COUNTIFS(通讯通路门店!$S:$S,$G1106,通讯通路门店!$J:$J,"荣耀授权专卖店")</f>
        <v>0</v>
      </c>
      <c r="Z1106" s="99">
        <f>COUNTIFS(通讯通路门店!$S:$S,$G1106,通讯通路门店!$J:$J,"VIVO体验店")</f>
        <v>0</v>
      </c>
      <c r="AA1106" s="99">
        <f>COUNTIFS(通讯通路门店!$S:$S,$G1106,通讯通路门店!$J:$J,"OPPO体验店")</f>
        <v>0</v>
      </c>
      <c r="AB1106" s="99">
        <f>COUNTIFS(通讯通路门店!$S:$S,$G1106,通讯通路门店!$J:$J,"华为授权体验店")+COUNTIFS(通讯通路门店!$S:$S,$G1106,通讯通路门店!$J:$J,"华为堡垒店")</f>
        <v>0</v>
      </c>
      <c r="AC1106" s="99">
        <f>COUNTIFS(通讯通路门店!$S:$S,$G1106,通讯通路门店!$J:$J,"小米体验店")</f>
        <v>0</v>
      </c>
      <c r="AD1106" s="99">
        <f>COUNTIFS(通讯通路门店!$S:$S,$G1106,通讯通路门店!$J:$J,"苹果体验店")</f>
        <v>0</v>
      </c>
      <c r="AE1106" s="99">
        <f>COUNTIFS(通讯通路门店!$S:$S,$G1106,通讯通路门店!$J:$J,"其他品牌专卖店")</f>
        <v>0</v>
      </c>
      <c r="AF1106" s="99">
        <f>SUMIFS(通讯通路门店!$BI:$BI,通讯通路门店!$S:$S,$G1106)</f>
        <v>0</v>
      </c>
      <c r="AG1106" s="99">
        <f>SUMIFS(通讯通路门店!$BH:$BH,通讯通路门店!$S:$S,$G1106)</f>
        <v>0</v>
      </c>
      <c r="AH1106" s="99">
        <f t="shared" si="86"/>
        <v>0</v>
      </c>
      <c r="AI1106" s="99">
        <f>SUMIFS(通讯通路门店!$BB:$BB,通讯通路门店!$S:$S,$G1106)</f>
        <v>0</v>
      </c>
      <c r="AJ1106" s="99">
        <f>SUMIFS(通讯通路门店!$BE:$BE,通讯通路门店!$S:$S,$G1106)</f>
        <v>0</v>
      </c>
      <c r="AK1106" s="99">
        <f>SUMIFS(通讯通路门店!$BG:$BG,通讯通路门店!$S:$S,$G1106)</f>
        <v>0</v>
      </c>
      <c r="AL1106" s="99">
        <f>SUMIFS(通讯通路门店!$BC:$BC,通讯通路门店!$S:$S,$G1106)</f>
        <v>0</v>
      </c>
      <c r="AM1106" s="99">
        <f>SUMIFS(通讯通路门店!$BD:$BD,通讯通路门店!$S:$S,$G1106)</f>
        <v>0</v>
      </c>
      <c r="AN1106" s="99">
        <f>SUMIFS(通讯通路门店!$BF:$BF,通讯通路门店!$S:$S,$G1106)</f>
        <v>0</v>
      </c>
      <c r="AO1106" s="99">
        <f t="shared" si="87"/>
        <v>0</v>
      </c>
      <c r="AP1106" s="99">
        <f>SUMIFS(通讯通路门店!$K:$K,通讯通路门店!$S:$S,$G1106)</f>
        <v>0</v>
      </c>
      <c r="AQ1106" s="83"/>
      <c r="AR1106" s="99">
        <f>SUMIFS(通讯通路门店!$T:$T,通讯通路门店!$S:$S,$G1106)</f>
        <v>0</v>
      </c>
      <c r="AS1106" s="99">
        <f>SUMIFS(通讯通路门店!$U:$U,通讯通路门店!$S:$S,$G1106)</f>
        <v>0</v>
      </c>
      <c r="AT1106" s="99">
        <f>SUMIFS(通讯通路门店!$V:$V,通讯通路门店!$S:$S,$G1106)</f>
        <v>0</v>
      </c>
      <c r="AU1106" s="99">
        <f>SUMIFS(通讯通路门店!$W:$W,通讯通路门店!$S:$S,$G1106)</f>
        <v>0</v>
      </c>
      <c r="AV1106" s="99">
        <f>SUMIFS(通讯通路门店!$Z:$Z,通讯通路门店!$S:$S,$G1106)</f>
        <v>0</v>
      </c>
      <c r="AW1106" s="99">
        <f>SUMIFS(通讯通路门店!$AB:$AB,通讯通路门店!$S:$S,$G1106)</f>
        <v>0</v>
      </c>
      <c r="AX1106" s="99">
        <f>SUMIFS(通讯通路门店!$X:$X,通讯通路门店!$S:$S,$G1106)</f>
        <v>0</v>
      </c>
      <c r="AY1106" s="99">
        <f>SUMIFS(通讯通路门店!$Y:$Y,通讯通路门店!$S:$S,$G1106)</f>
        <v>0</v>
      </c>
      <c r="AZ1106" s="99">
        <f>SUMIFS(通讯通路门店!$AA:$AA,通讯通路门店!$S:$S,$G1106)</f>
        <v>0</v>
      </c>
      <c r="BA1106" s="99">
        <f t="shared" si="88"/>
        <v>0</v>
      </c>
      <c r="BB1106" s="99">
        <f t="shared" si="89"/>
        <v>0</v>
      </c>
      <c r="BC1106" s="99">
        <f>SUMIFS(通讯通路门店!$W:$W,通讯通路门店!$S:$S,$G1106,通讯通路门店!$J:$J,"荣耀体验店")+SUMIFS(通讯通路门店!$W:$W,通讯通路门店!$S:$S,$G1106,通讯通路门店!$J:$J,"荣耀授权专卖店")</f>
        <v>0</v>
      </c>
      <c r="BD1106" s="99">
        <f>SUMIFS(通讯通路门店!$Z:$Z,通讯通路门店!$S:$S,$G1106,通讯通路门店!$J:$J,"VIVO体验店")</f>
        <v>0</v>
      </c>
      <c r="BE1106" s="99">
        <f>SUMIFS(通讯通路门店!$AB:$AB,通讯通路门店!$S:$S,$G1106,通讯通路门店!$J:$J,"OPPO体验店")</f>
        <v>0</v>
      </c>
      <c r="BF1106" s="99">
        <f>SUMIFS(通讯通路门店!$X:$X,通讯通路门店!$S:$S,$G1106,通讯通路门店!$J:$J,"华为授权体验店")+SUMIFS(通讯通路门店!$AA:$AA,通讯通路门店!$S:$S,$G1106,通讯通路门店!$J:$J,"华为堡垒店")</f>
        <v>0</v>
      </c>
      <c r="BG1106" s="99">
        <f>SUMIFS(通讯通路门店!$Y:$Y,通讯通路门店!$S:$S,$G1106,通讯通路门店!$J:$J,"小米体验店")</f>
        <v>0</v>
      </c>
      <c r="BH1106" s="99">
        <f>SUMIFS(通讯通路门店!$AA:$AA,通讯通路门店!$S:$S,$G1106,通讯通路门店!$J:$J,"苹果体验店")</f>
        <v>0</v>
      </c>
      <c r="BI1106" s="99">
        <f>SUMIFS(通讯通路门店!$K:$K,通讯通路门店!$S:$S,$G1106,通讯通路门店!$J:$J,"其他品牌专卖店")</f>
        <v>0</v>
      </c>
      <c r="BJ1106" s="99">
        <f>SUMIFS(通讯通路门店!$AC:$AC,通讯通路门店!$S:$S,$G1106)</f>
        <v>0</v>
      </c>
      <c r="BK1106" s="99">
        <f>SUMIFS(通讯通路门店!$AD:$AD,通讯通路门店!$S:$S,$G1106)</f>
        <v>0</v>
      </c>
      <c r="BL1106" s="99">
        <f>SUMIFS(通讯通路门店!$AE:$AE,通讯通路门店!$S:$S,$G1106)</f>
        <v>0</v>
      </c>
      <c r="BM1106" s="99">
        <f>SUMIFS(通讯通路门店!$AF:$AF,通讯通路门店!$S:$S,$G1106)</f>
        <v>0</v>
      </c>
      <c r="BN1106" s="99">
        <f>SUMIFS(通讯通路门店!$AG:$AG,通讯通路门店!$S:$S,$G1106)</f>
        <v>0</v>
      </c>
      <c r="BO1106" s="99">
        <f>SUMIFS(通讯通路门店!$AH:$AH,通讯通路门店!$S:$S,$G1106)</f>
        <v>0</v>
      </c>
      <c r="BP1106" s="99">
        <f>SUMIFS(通讯通路门店!$AI:$AI,通讯通路门店!$S:$S,$G1106)</f>
        <v>0</v>
      </c>
      <c r="BQ1106" s="83"/>
    </row>
    <row r="1107" spans="1:69">
      <c r="A1107" s="99" t="str">
        <f>IFERROR(_xlfn.XLOOKUP($G1107,通讯通路门店!$S$4:$S$993931,通讯通路门店!$A$4:$A$993931,0,0),"")</f>
        <v>海南省</v>
      </c>
      <c r="B1107" s="99" t="str">
        <f>IFERROR(_xlfn.XLOOKUP($G1107,通讯通路门店!$S$4:$S$993931,通讯通路门店!$B$4:$B$993931,0,0),"")</f>
        <v>东方市</v>
      </c>
      <c r="C1107" s="99" t="str">
        <f>IFERROR(_xlfn.XLOOKUP($G1107,通讯通路门店!$S$4:$S$993931,通讯通路门店!$C$4:$C$993931,0,0),"")</f>
        <v>东方市</v>
      </c>
      <c r="D1107" s="99" t="str">
        <f>IFERROR(_xlfn.XLOOKUP($G1107,通讯通路门店!$S$4:$S$993931,通讯通路门店!$D$4:$D$993931,0,0),"")</f>
        <v>八所镇</v>
      </c>
      <c r="E1107" s="83"/>
      <c r="F1107" s="83"/>
      <c r="G1107" s="101"/>
      <c r="H1107" s="102">
        <f>IFERROR(_xlfn.XLOOKUP($G1107,通讯通路门店!$S$4:$S$993931,通讯通路门店!$R$4:$R$993931,0,0),"")</f>
        <v>0</v>
      </c>
      <c r="I1107" s="83"/>
      <c r="J1107" s="83"/>
      <c r="K1107" s="83"/>
      <c r="L1107" s="83"/>
      <c r="M1107" s="83"/>
      <c r="N1107" s="83"/>
      <c r="O1107" s="83"/>
      <c r="P1107" s="83"/>
      <c r="Q1107" s="83"/>
      <c r="R1107" s="83"/>
      <c r="S1107" s="83"/>
      <c r="T1107" s="83"/>
      <c r="U1107" s="99">
        <f>COUNTIF(通讯通路门店!$S:$S,$G1107)</f>
        <v>0</v>
      </c>
      <c r="V1107" s="99">
        <f>COUNTIFS(通讯通路门店!$S:$S,$G1107,通讯通路门店!$J:$J,"综合卖场")</f>
        <v>0</v>
      </c>
      <c r="W1107" s="99">
        <f>SUMIFS(通讯通路门店!$AJ:$AJ,通讯通路门店!$S:$S,通讯客户沙盘!$G1107)</f>
        <v>0</v>
      </c>
      <c r="X1107" s="99">
        <f t="shared" si="85"/>
        <v>0</v>
      </c>
      <c r="Y1107" s="99">
        <f>COUNTIFS(通讯通路门店!$S:$S,$G1107,通讯通路门店!$J:$J,"荣耀体验店")+COUNTIFS(通讯通路门店!$S:$S,$G1107,通讯通路门店!$J:$J,"荣耀授权专卖店")</f>
        <v>0</v>
      </c>
      <c r="Z1107" s="99">
        <f>COUNTIFS(通讯通路门店!$S:$S,$G1107,通讯通路门店!$J:$J,"VIVO体验店")</f>
        <v>0</v>
      </c>
      <c r="AA1107" s="99">
        <f>COUNTIFS(通讯通路门店!$S:$S,$G1107,通讯通路门店!$J:$J,"OPPO体验店")</f>
        <v>0</v>
      </c>
      <c r="AB1107" s="99">
        <f>COUNTIFS(通讯通路门店!$S:$S,$G1107,通讯通路门店!$J:$J,"华为授权体验店")+COUNTIFS(通讯通路门店!$S:$S,$G1107,通讯通路门店!$J:$J,"华为堡垒店")</f>
        <v>0</v>
      </c>
      <c r="AC1107" s="99">
        <f>COUNTIFS(通讯通路门店!$S:$S,$G1107,通讯通路门店!$J:$J,"小米体验店")</f>
        <v>0</v>
      </c>
      <c r="AD1107" s="99">
        <f>COUNTIFS(通讯通路门店!$S:$S,$G1107,通讯通路门店!$J:$J,"苹果体验店")</f>
        <v>0</v>
      </c>
      <c r="AE1107" s="99">
        <f>COUNTIFS(通讯通路门店!$S:$S,$G1107,通讯通路门店!$J:$J,"其他品牌专卖店")</f>
        <v>0</v>
      </c>
      <c r="AF1107" s="99">
        <f>SUMIFS(通讯通路门店!$BI:$BI,通讯通路门店!$S:$S,$G1107)</f>
        <v>0</v>
      </c>
      <c r="AG1107" s="99">
        <f>SUMIFS(通讯通路门店!$BH:$BH,通讯通路门店!$S:$S,$G1107)</f>
        <v>0</v>
      </c>
      <c r="AH1107" s="99">
        <f t="shared" si="86"/>
        <v>0</v>
      </c>
      <c r="AI1107" s="99">
        <f>SUMIFS(通讯通路门店!$BB:$BB,通讯通路门店!$S:$S,$G1107)</f>
        <v>0</v>
      </c>
      <c r="AJ1107" s="99">
        <f>SUMIFS(通讯通路门店!$BE:$BE,通讯通路门店!$S:$S,$G1107)</f>
        <v>0</v>
      </c>
      <c r="AK1107" s="99">
        <f>SUMIFS(通讯通路门店!$BG:$BG,通讯通路门店!$S:$S,$G1107)</f>
        <v>0</v>
      </c>
      <c r="AL1107" s="99">
        <f>SUMIFS(通讯通路门店!$BC:$BC,通讯通路门店!$S:$S,$G1107)</f>
        <v>0</v>
      </c>
      <c r="AM1107" s="99">
        <f>SUMIFS(通讯通路门店!$BD:$BD,通讯通路门店!$S:$S,$G1107)</f>
        <v>0</v>
      </c>
      <c r="AN1107" s="99">
        <f>SUMIFS(通讯通路门店!$BF:$BF,通讯通路门店!$S:$S,$G1107)</f>
        <v>0</v>
      </c>
      <c r="AO1107" s="99">
        <f t="shared" si="87"/>
        <v>0</v>
      </c>
      <c r="AP1107" s="99">
        <f>SUMIFS(通讯通路门店!$K:$K,通讯通路门店!$S:$S,$G1107)</f>
        <v>0</v>
      </c>
      <c r="AQ1107" s="83"/>
      <c r="AR1107" s="99">
        <f>SUMIFS(通讯通路门店!$T:$T,通讯通路门店!$S:$S,$G1107)</f>
        <v>0</v>
      </c>
      <c r="AS1107" s="99">
        <f>SUMIFS(通讯通路门店!$U:$U,通讯通路门店!$S:$S,$G1107)</f>
        <v>0</v>
      </c>
      <c r="AT1107" s="99">
        <f>SUMIFS(通讯通路门店!$V:$V,通讯通路门店!$S:$S,$G1107)</f>
        <v>0</v>
      </c>
      <c r="AU1107" s="99">
        <f>SUMIFS(通讯通路门店!$W:$W,通讯通路门店!$S:$S,$G1107)</f>
        <v>0</v>
      </c>
      <c r="AV1107" s="99">
        <f>SUMIFS(通讯通路门店!$Z:$Z,通讯通路门店!$S:$S,$G1107)</f>
        <v>0</v>
      </c>
      <c r="AW1107" s="99">
        <f>SUMIFS(通讯通路门店!$AB:$AB,通讯通路门店!$S:$S,$G1107)</f>
        <v>0</v>
      </c>
      <c r="AX1107" s="99">
        <f>SUMIFS(通讯通路门店!$X:$X,通讯通路门店!$S:$S,$G1107)</f>
        <v>0</v>
      </c>
      <c r="AY1107" s="99">
        <f>SUMIFS(通讯通路门店!$Y:$Y,通讯通路门店!$S:$S,$G1107)</f>
        <v>0</v>
      </c>
      <c r="AZ1107" s="99">
        <f>SUMIFS(通讯通路门店!$AA:$AA,通讯通路门店!$S:$S,$G1107)</f>
        <v>0</v>
      </c>
      <c r="BA1107" s="99">
        <f t="shared" si="88"/>
        <v>0</v>
      </c>
      <c r="BB1107" s="99">
        <f t="shared" si="89"/>
        <v>0</v>
      </c>
      <c r="BC1107" s="99">
        <f>SUMIFS(通讯通路门店!$W:$W,通讯通路门店!$S:$S,$G1107,通讯通路门店!$J:$J,"荣耀体验店")+SUMIFS(通讯通路门店!$W:$W,通讯通路门店!$S:$S,$G1107,通讯通路门店!$J:$J,"荣耀授权专卖店")</f>
        <v>0</v>
      </c>
      <c r="BD1107" s="99">
        <f>SUMIFS(通讯通路门店!$Z:$Z,通讯通路门店!$S:$S,$G1107,通讯通路门店!$J:$J,"VIVO体验店")</f>
        <v>0</v>
      </c>
      <c r="BE1107" s="99">
        <f>SUMIFS(通讯通路门店!$AB:$AB,通讯通路门店!$S:$S,$G1107,通讯通路门店!$J:$J,"OPPO体验店")</f>
        <v>0</v>
      </c>
      <c r="BF1107" s="99">
        <f>SUMIFS(通讯通路门店!$X:$X,通讯通路门店!$S:$S,$G1107,通讯通路门店!$J:$J,"华为授权体验店")+SUMIFS(通讯通路门店!$AA:$AA,通讯通路门店!$S:$S,$G1107,通讯通路门店!$J:$J,"华为堡垒店")</f>
        <v>0</v>
      </c>
      <c r="BG1107" s="99">
        <f>SUMIFS(通讯通路门店!$Y:$Y,通讯通路门店!$S:$S,$G1107,通讯通路门店!$J:$J,"小米体验店")</f>
        <v>0</v>
      </c>
      <c r="BH1107" s="99">
        <f>SUMIFS(通讯通路门店!$AA:$AA,通讯通路门店!$S:$S,$G1107,通讯通路门店!$J:$J,"苹果体验店")</f>
        <v>0</v>
      </c>
      <c r="BI1107" s="99">
        <f>SUMIFS(通讯通路门店!$K:$K,通讯通路门店!$S:$S,$G1107,通讯通路门店!$J:$J,"其他品牌专卖店")</f>
        <v>0</v>
      </c>
      <c r="BJ1107" s="99">
        <f>SUMIFS(通讯通路门店!$AC:$AC,通讯通路门店!$S:$S,$G1107)</f>
        <v>0</v>
      </c>
      <c r="BK1107" s="99">
        <f>SUMIFS(通讯通路门店!$AD:$AD,通讯通路门店!$S:$S,$G1107)</f>
        <v>0</v>
      </c>
      <c r="BL1107" s="99">
        <f>SUMIFS(通讯通路门店!$AE:$AE,通讯通路门店!$S:$S,$G1107)</f>
        <v>0</v>
      </c>
      <c r="BM1107" s="99">
        <f>SUMIFS(通讯通路门店!$AF:$AF,通讯通路门店!$S:$S,$G1107)</f>
        <v>0</v>
      </c>
      <c r="BN1107" s="99">
        <f>SUMIFS(通讯通路门店!$AG:$AG,通讯通路门店!$S:$S,$G1107)</f>
        <v>0</v>
      </c>
      <c r="BO1107" s="99">
        <f>SUMIFS(通讯通路门店!$AH:$AH,通讯通路门店!$S:$S,$G1107)</f>
        <v>0</v>
      </c>
      <c r="BP1107" s="99">
        <f>SUMIFS(通讯通路门店!$AI:$AI,通讯通路门店!$S:$S,$G1107)</f>
        <v>0</v>
      </c>
      <c r="BQ1107" s="83"/>
    </row>
    <row r="1108" spans="1:69">
      <c r="A1108" s="99" t="str">
        <f>IFERROR(_xlfn.XLOOKUP($G1108,通讯通路门店!$S$4:$S$993931,通讯通路门店!$A$4:$A$993931,0,0),"")</f>
        <v>海南省</v>
      </c>
      <c r="B1108" s="99" t="str">
        <f>IFERROR(_xlfn.XLOOKUP($G1108,通讯通路门店!$S$4:$S$993931,通讯通路门店!$B$4:$B$993931,0,0),"")</f>
        <v>东方市</v>
      </c>
      <c r="C1108" s="99" t="str">
        <f>IFERROR(_xlfn.XLOOKUP($G1108,通讯通路门店!$S$4:$S$993931,通讯通路门店!$C$4:$C$993931,0,0),"")</f>
        <v>东方市</v>
      </c>
      <c r="D1108" s="99" t="str">
        <f>IFERROR(_xlfn.XLOOKUP($G1108,通讯通路门店!$S$4:$S$993931,通讯通路门店!$D$4:$D$993931,0,0),"")</f>
        <v>八所镇</v>
      </c>
      <c r="E1108" s="83"/>
      <c r="F1108" s="83"/>
      <c r="G1108" s="101"/>
      <c r="H1108" s="102">
        <f>IFERROR(_xlfn.XLOOKUP($G1108,通讯通路门店!$S$4:$S$993931,通讯通路门店!$R$4:$R$993931,0,0),"")</f>
        <v>0</v>
      </c>
      <c r="I1108" s="83"/>
      <c r="J1108" s="83"/>
      <c r="K1108" s="83"/>
      <c r="L1108" s="83"/>
      <c r="M1108" s="83"/>
      <c r="N1108" s="83"/>
      <c r="O1108" s="83"/>
      <c r="P1108" s="83"/>
      <c r="Q1108" s="83"/>
      <c r="R1108" s="83"/>
      <c r="S1108" s="83"/>
      <c r="T1108" s="83"/>
      <c r="U1108" s="99">
        <f>COUNTIF(通讯通路门店!$S:$S,$G1108)</f>
        <v>0</v>
      </c>
      <c r="V1108" s="99">
        <f>COUNTIFS(通讯通路门店!$S:$S,$G1108,通讯通路门店!$J:$J,"综合卖场")</f>
        <v>0</v>
      </c>
      <c r="W1108" s="99">
        <f>SUMIFS(通讯通路门店!$AJ:$AJ,通讯通路门店!$S:$S,通讯客户沙盘!$G1108)</f>
        <v>0</v>
      </c>
      <c r="X1108" s="99">
        <f t="shared" si="85"/>
        <v>0</v>
      </c>
      <c r="Y1108" s="99">
        <f>COUNTIFS(通讯通路门店!$S:$S,$G1108,通讯通路门店!$J:$J,"荣耀体验店")+COUNTIFS(通讯通路门店!$S:$S,$G1108,通讯通路门店!$J:$J,"荣耀授权专卖店")</f>
        <v>0</v>
      </c>
      <c r="Z1108" s="99">
        <f>COUNTIFS(通讯通路门店!$S:$S,$G1108,通讯通路门店!$J:$J,"VIVO体验店")</f>
        <v>0</v>
      </c>
      <c r="AA1108" s="99">
        <f>COUNTIFS(通讯通路门店!$S:$S,$G1108,通讯通路门店!$J:$J,"OPPO体验店")</f>
        <v>0</v>
      </c>
      <c r="AB1108" s="99">
        <f>COUNTIFS(通讯通路门店!$S:$S,$G1108,通讯通路门店!$J:$J,"华为授权体验店")+COUNTIFS(通讯通路门店!$S:$S,$G1108,通讯通路门店!$J:$J,"华为堡垒店")</f>
        <v>0</v>
      </c>
      <c r="AC1108" s="99">
        <f>COUNTIFS(通讯通路门店!$S:$S,$G1108,通讯通路门店!$J:$J,"小米体验店")</f>
        <v>0</v>
      </c>
      <c r="AD1108" s="99">
        <f>COUNTIFS(通讯通路门店!$S:$S,$G1108,通讯通路门店!$J:$J,"苹果体验店")</f>
        <v>0</v>
      </c>
      <c r="AE1108" s="99">
        <f>COUNTIFS(通讯通路门店!$S:$S,$G1108,通讯通路门店!$J:$J,"其他品牌专卖店")</f>
        <v>0</v>
      </c>
      <c r="AF1108" s="99">
        <f>SUMIFS(通讯通路门店!$BI:$BI,通讯通路门店!$S:$S,$G1108)</f>
        <v>0</v>
      </c>
      <c r="AG1108" s="99">
        <f>SUMIFS(通讯通路门店!$BH:$BH,通讯通路门店!$S:$S,$G1108)</f>
        <v>0</v>
      </c>
      <c r="AH1108" s="99">
        <f t="shared" si="86"/>
        <v>0</v>
      </c>
      <c r="AI1108" s="99">
        <f>SUMIFS(通讯通路门店!$BB:$BB,通讯通路门店!$S:$S,$G1108)</f>
        <v>0</v>
      </c>
      <c r="AJ1108" s="99">
        <f>SUMIFS(通讯通路门店!$BE:$BE,通讯通路门店!$S:$S,$G1108)</f>
        <v>0</v>
      </c>
      <c r="AK1108" s="99">
        <f>SUMIFS(通讯通路门店!$BG:$BG,通讯通路门店!$S:$S,$G1108)</f>
        <v>0</v>
      </c>
      <c r="AL1108" s="99">
        <f>SUMIFS(通讯通路门店!$BC:$BC,通讯通路门店!$S:$S,$G1108)</f>
        <v>0</v>
      </c>
      <c r="AM1108" s="99">
        <f>SUMIFS(通讯通路门店!$BD:$BD,通讯通路门店!$S:$S,$G1108)</f>
        <v>0</v>
      </c>
      <c r="AN1108" s="99">
        <f>SUMIFS(通讯通路门店!$BF:$BF,通讯通路门店!$S:$S,$G1108)</f>
        <v>0</v>
      </c>
      <c r="AO1108" s="99">
        <f t="shared" si="87"/>
        <v>0</v>
      </c>
      <c r="AP1108" s="99">
        <f>SUMIFS(通讯通路门店!$K:$K,通讯通路门店!$S:$S,$G1108)</f>
        <v>0</v>
      </c>
      <c r="AQ1108" s="83"/>
      <c r="AR1108" s="99">
        <f>SUMIFS(通讯通路门店!$T:$T,通讯通路门店!$S:$S,$G1108)</f>
        <v>0</v>
      </c>
      <c r="AS1108" s="99">
        <f>SUMIFS(通讯通路门店!$U:$U,通讯通路门店!$S:$S,$G1108)</f>
        <v>0</v>
      </c>
      <c r="AT1108" s="99">
        <f>SUMIFS(通讯通路门店!$V:$V,通讯通路门店!$S:$S,$G1108)</f>
        <v>0</v>
      </c>
      <c r="AU1108" s="99">
        <f>SUMIFS(通讯通路门店!$W:$W,通讯通路门店!$S:$S,$G1108)</f>
        <v>0</v>
      </c>
      <c r="AV1108" s="99">
        <f>SUMIFS(通讯通路门店!$Z:$Z,通讯通路门店!$S:$S,$G1108)</f>
        <v>0</v>
      </c>
      <c r="AW1108" s="99">
        <f>SUMIFS(通讯通路门店!$AB:$AB,通讯通路门店!$S:$S,$G1108)</f>
        <v>0</v>
      </c>
      <c r="AX1108" s="99">
        <f>SUMIFS(通讯通路门店!$X:$X,通讯通路门店!$S:$S,$G1108)</f>
        <v>0</v>
      </c>
      <c r="AY1108" s="99">
        <f>SUMIFS(通讯通路门店!$Y:$Y,通讯通路门店!$S:$S,$G1108)</f>
        <v>0</v>
      </c>
      <c r="AZ1108" s="99">
        <f>SUMIFS(通讯通路门店!$AA:$AA,通讯通路门店!$S:$S,$G1108)</f>
        <v>0</v>
      </c>
      <c r="BA1108" s="99">
        <f t="shared" si="88"/>
        <v>0</v>
      </c>
      <c r="BB1108" s="99">
        <f t="shared" si="89"/>
        <v>0</v>
      </c>
      <c r="BC1108" s="99">
        <f>SUMIFS(通讯通路门店!$W:$W,通讯通路门店!$S:$S,$G1108,通讯通路门店!$J:$J,"荣耀体验店")+SUMIFS(通讯通路门店!$W:$W,通讯通路门店!$S:$S,$G1108,通讯通路门店!$J:$J,"荣耀授权专卖店")</f>
        <v>0</v>
      </c>
      <c r="BD1108" s="99">
        <f>SUMIFS(通讯通路门店!$Z:$Z,通讯通路门店!$S:$S,$G1108,通讯通路门店!$J:$J,"VIVO体验店")</f>
        <v>0</v>
      </c>
      <c r="BE1108" s="99">
        <f>SUMIFS(通讯通路门店!$AB:$AB,通讯通路门店!$S:$S,$G1108,通讯通路门店!$J:$J,"OPPO体验店")</f>
        <v>0</v>
      </c>
      <c r="BF1108" s="99">
        <f>SUMIFS(通讯通路门店!$X:$X,通讯通路门店!$S:$S,$G1108,通讯通路门店!$J:$J,"华为授权体验店")+SUMIFS(通讯通路门店!$AA:$AA,通讯通路门店!$S:$S,$G1108,通讯通路门店!$J:$J,"华为堡垒店")</f>
        <v>0</v>
      </c>
      <c r="BG1108" s="99">
        <f>SUMIFS(通讯通路门店!$Y:$Y,通讯通路门店!$S:$S,$G1108,通讯通路门店!$J:$J,"小米体验店")</f>
        <v>0</v>
      </c>
      <c r="BH1108" s="99">
        <f>SUMIFS(通讯通路门店!$AA:$AA,通讯通路门店!$S:$S,$G1108,通讯通路门店!$J:$J,"苹果体验店")</f>
        <v>0</v>
      </c>
      <c r="BI1108" s="99">
        <f>SUMIFS(通讯通路门店!$K:$K,通讯通路门店!$S:$S,$G1108,通讯通路门店!$J:$J,"其他品牌专卖店")</f>
        <v>0</v>
      </c>
      <c r="BJ1108" s="99">
        <f>SUMIFS(通讯通路门店!$AC:$AC,通讯通路门店!$S:$S,$G1108)</f>
        <v>0</v>
      </c>
      <c r="BK1108" s="99">
        <f>SUMIFS(通讯通路门店!$AD:$AD,通讯通路门店!$S:$S,$G1108)</f>
        <v>0</v>
      </c>
      <c r="BL1108" s="99">
        <f>SUMIFS(通讯通路门店!$AE:$AE,通讯通路门店!$S:$S,$G1108)</f>
        <v>0</v>
      </c>
      <c r="BM1108" s="99">
        <f>SUMIFS(通讯通路门店!$AF:$AF,通讯通路门店!$S:$S,$G1108)</f>
        <v>0</v>
      </c>
      <c r="BN1108" s="99">
        <f>SUMIFS(通讯通路门店!$AG:$AG,通讯通路门店!$S:$S,$G1108)</f>
        <v>0</v>
      </c>
      <c r="BO1108" s="99">
        <f>SUMIFS(通讯通路门店!$AH:$AH,通讯通路门店!$S:$S,$G1108)</f>
        <v>0</v>
      </c>
      <c r="BP1108" s="99">
        <f>SUMIFS(通讯通路门店!$AI:$AI,通讯通路门店!$S:$S,$G1108)</f>
        <v>0</v>
      </c>
      <c r="BQ1108" s="83"/>
    </row>
    <row r="1109" spans="1:69">
      <c r="A1109" s="99" t="str">
        <f>IFERROR(_xlfn.XLOOKUP($G1109,通讯通路门店!$S$4:$S$993931,通讯通路门店!$A$4:$A$993931,0,0),"")</f>
        <v>海南省</v>
      </c>
      <c r="B1109" s="99" t="str">
        <f>IFERROR(_xlfn.XLOOKUP($G1109,通讯通路门店!$S$4:$S$993931,通讯通路门店!$B$4:$B$993931,0,0),"")</f>
        <v>东方市</v>
      </c>
      <c r="C1109" s="99" t="str">
        <f>IFERROR(_xlfn.XLOOKUP($G1109,通讯通路门店!$S$4:$S$993931,通讯通路门店!$C$4:$C$993931,0,0),"")</f>
        <v>东方市</v>
      </c>
      <c r="D1109" s="99" t="str">
        <f>IFERROR(_xlfn.XLOOKUP($G1109,通讯通路门店!$S$4:$S$993931,通讯通路门店!$D$4:$D$993931,0,0),"")</f>
        <v>八所镇</v>
      </c>
      <c r="E1109" s="83"/>
      <c r="F1109" s="83"/>
      <c r="G1109" s="101"/>
      <c r="H1109" s="102">
        <f>IFERROR(_xlfn.XLOOKUP($G1109,通讯通路门店!$S$4:$S$993931,通讯通路门店!$R$4:$R$993931,0,0),"")</f>
        <v>0</v>
      </c>
      <c r="I1109" s="83"/>
      <c r="J1109" s="83"/>
      <c r="K1109" s="83"/>
      <c r="L1109" s="83"/>
      <c r="M1109" s="83"/>
      <c r="N1109" s="83"/>
      <c r="O1109" s="83"/>
      <c r="P1109" s="83"/>
      <c r="Q1109" s="83"/>
      <c r="R1109" s="83"/>
      <c r="S1109" s="83"/>
      <c r="T1109" s="83"/>
      <c r="U1109" s="99">
        <f>COUNTIF(通讯通路门店!$S:$S,$G1109)</f>
        <v>0</v>
      </c>
      <c r="V1109" s="99">
        <f>COUNTIFS(通讯通路门店!$S:$S,$G1109,通讯通路门店!$J:$J,"综合卖场")</f>
        <v>0</v>
      </c>
      <c r="W1109" s="99">
        <f>SUMIFS(通讯通路门店!$AJ:$AJ,通讯通路门店!$S:$S,通讯客户沙盘!$G1109)</f>
        <v>0</v>
      </c>
      <c r="X1109" s="99">
        <f t="shared" si="85"/>
        <v>0</v>
      </c>
      <c r="Y1109" s="99">
        <f>COUNTIFS(通讯通路门店!$S:$S,$G1109,通讯通路门店!$J:$J,"荣耀体验店")+COUNTIFS(通讯通路门店!$S:$S,$G1109,通讯通路门店!$J:$J,"荣耀授权专卖店")</f>
        <v>0</v>
      </c>
      <c r="Z1109" s="99">
        <f>COUNTIFS(通讯通路门店!$S:$S,$G1109,通讯通路门店!$J:$J,"VIVO体验店")</f>
        <v>0</v>
      </c>
      <c r="AA1109" s="99">
        <f>COUNTIFS(通讯通路门店!$S:$S,$G1109,通讯通路门店!$J:$J,"OPPO体验店")</f>
        <v>0</v>
      </c>
      <c r="AB1109" s="99">
        <f>COUNTIFS(通讯通路门店!$S:$S,$G1109,通讯通路门店!$J:$J,"华为授权体验店")+COUNTIFS(通讯通路门店!$S:$S,$G1109,通讯通路门店!$J:$J,"华为堡垒店")</f>
        <v>0</v>
      </c>
      <c r="AC1109" s="99">
        <f>COUNTIFS(通讯通路门店!$S:$S,$G1109,通讯通路门店!$J:$J,"小米体验店")</f>
        <v>0</v>
      </c>
      <c r="AD1109" s="99">
        <f>COUNTIFS(通讯通路门店!$S:$S,$G1109,通讯通路门店!$J:$J,"苹果体验店")</f>
        <v>0</v>
      </c>
      <c r="AE1109" s="99">
        <f>COUNTIFS(通讯通路门店!$S:$S,$G1109,通讯通路门店!$J:$J,"其他品牌专卖店")</f>
        <v>0</v>
      </c>
      <c r="AF1109" s="99">
        <f>SUMIFS(通讯通路门店!$BI:$BI,通讯通路门店!$S:$S,$G1109)</f>
        <v>0</v>
      </c>
      <c r="AG1109" s="99">
        <f>SUMIFS(通讯通路门店!$BH:$BH,通讯通路门店!$S:$S,$G1109)</f>
        <v>0</v>
      </c>
      <c r="AH1109" s="99">
        <f t="shared" si="86"/>
        <v>0</v>
      </c>
      <c r="AI1109" s="99">
        <f>SUMIFS(通讯通路门店!$BB:$BB,通讯通路门店!$S:$S,$G1109)</f>
        <v>0</v>
      </c>
      <c r="AJ1109" s="99">
        <f>SUMIFS(通讯通路门店!$BE:$BE,通讯通路门店!$S:$S,$G1109)</f>
        <v>0</v>
      </c>
      <c r="AK1109" s="99">
        <f>SUMIFS(通讯通路门店!$BG:$BG,通讯通路门店!$S:$S,$G1109)</f>
        <v>0</v>
      </c>
      <c r="AL1109" s="99">
        <f>SUMIFS(通讯通路门店!$BC:$BC,通讯通路门店!$S:$S,$G1109)</f>
        <v>0</v>
      </c>
      <c r="AM1109" s="99">
        <f>SUMIFS(通讯通路门店!$BD:$BD,通讯通路门店!$S:$S,$G1109)</f>
        <v>0</v>
      </c>
      <c r="AN1109" s="99">
        <f>SUMIFS(通讯通路门店!$BF:$BF,通讯通路门店!$S:$S,$G1109)</f>
        <v>0</v>
      </c>
      <c r="AO1109" s="99">
        <f t="shared" si="87"/>
        <v>0</v>
      </c>
      <c r="AP1109" s="99">
        <f>SUMIFS(通讯通路门店!$K:$K,通讯通路门店!$S:$S,$G1109)</f>
        <v>0</v>
      </c>
      <c r="AQ1109" s="83"/>
      <c r="AR1109" s="99">
        <f>SUMIFS(通讯通路门店!$T:$T,通讯通路门店!$S:$S,$G1109)</f>
        <v>0</v>
      </c>
      <c r="AS1109" s="99">
        <f>SUMIFS(通讯通路门店!$U:$U,通讯通路门店!$S:$S,$G1109)</f>
        <v>0</v>
      </c>
      <c r="AT1109" s="99">
        <f>SUMIFS(通讯通路门店!$V:$V,通讯通路门店!$S:$S,$G1109)</f>
        <v>0</v>
      </c>
      <c r="AU1109" s="99">
        <f>SUMIFS(通讯通路门店!$W:$W,通讯通路门店!$S:$S,$G1109)</f>
        <v>0</v>
      </c>
      <c r="AV1109" s="99">
        <f>SUMIFS(通讯通路门店!$Z:$Z,通讯通路门店!$S:$S,$G1109)</f>
        <v>0</v>
      </c>
      <c r="AW1109" s="99">
        <f>SUMIFS(通讯通路门店!$AB:$AB,通讯通路门店!$S:$S,$G1109)</f>
        <v>0</v>
      </c>
      <c r="AX1109" s="99">
        <f>SUMIFS(通讯通路门店!$X:$X,通讯通路门店!$S:$S,$G1109)</f>
        <v>0</v>
      </c>
      <c r="AY1109" s="99">
        <f>SUMIFS(通讯通路门店!$Y:$Y,通讯通路门店!$S:$S,$G1109)</f>
        <v>0</v>
      </c>
      <c r="AZ1109" s="99">
        <f>SUMIFS(通讯通路门店!$AA:$AA,通讯通路门店!$S:$S,$G1109)</f>
        <v>0</v>
      </c>
      <c r="BA1109" s="99">
        <f t="shared" si="88"/>
        <v>0</v>
      </c>
      <c r="BB1109" s="99">
        <f t="shared" si="89"/>
        <v>0</v>
      </c>
      <c r="BC1109" s="99">
        <f>SUMIFS(通讯通路门店!$W:$W,通讯通路门店!$S:$S,$G1109,通讯通路门店!$J:$J,"荣耀体验店")+SUMIFS(通讯通路门店!$W:$W,通讯通路门店!$S:$S,$G1109,通讯通路门店!$J:$J,"荣耀授权专卖店")</f>
        <v>0</v>
      </c>
      <c r="BD1109" s="99">
        <f>SUMIFS(通讯通路门店!$Z:$Z,通讯通路门店!$S:$S,$G1109,通讯通路门店!$J:$J,"VIVO体验店")</f>
        <v>0</v>
      </c>
      <c r="BE1109" s="99">
        <f>SUMIFS(通讯通路门店!$AB:$AB,通讯通路门店!$S:$S,$G1109,通讯通路门店!$J:$J,"OPPO体验店")</f>
        <v>0</v>
      </c>
      <c r="BF1109" s="99">
        <f>SUMIFS(通讯通路门店!$X:$X,通讯通路门店!$S:$S,$G1109,通讯通路门店!$J:$J,"华为授权体验店")+SUMIFS(通讯通路门店!$AA:$AA,通讯通路门店!$S:$S,$G1109,通讯通路门店!$J:$J,"华为堡垒店")</f>
        <v>0</v>
      </c>
      <c r="BG1109" s="99">
        <f>SUMIFS(通讯通路门店!$Y:$Y,通讯通路门店!$S:$S,$G1109,通讯通路门店!$J:$J,"小米体验店")</f>
        <v>0</v>
      </c>
      <c r="BH1109" s="99">
        <f>SUMIFS(通讯通路门店!$AA:$AA,通讯通路门店!$S:$S,$G1109,通讯通路门店!$J:$J,"苹果体验店")</f>
        <v>0</v>
      </c>
      <c r="BI1109" s="99">
        <f>SUMIFS(通讯通路门店!$K:$K,通讯通路门店!$S:$S,$G1109,通讯通路门店!$J:$J,"其他品牌专卖店")</f>
        <v>0</v>
      </c>
      <c r="BJ1109" s="99">
        <f>SUMIFS(通讯通路门店!$AC:$AC,通讯通路门店!$S:$S,$G1109)</f>
        <v>0</v>
      </c>
      <c r="BK1109" s="99">
        <f>SUMIFS(通讯通路门店!$AD:$AD,通讯通路门店!$S:$S,$G1109)</f>
        <v>0</v>
      </c>
      <c r="BL1109" s="99">
        <f>SUMIFS(通讯通路门店!$AE:$AE,通讯通路门店!$S:$S,$G1109)</f>
        <v>0</v>
      </c>
      <c r="BM1109" s="99">
        <f>SUMIFS(通讯通路门店!$AF:$AF,通讯通路门店!$S:$S,$G1109)</f>
        <v>0</v>
      </c>
      <c r="BN1109" s="99">
        <f>SUMIFS(通讯通路门店!$AG:$AG,通讯通路门店!$S:$S,$G1109)</f>
        <v>0</v>
      </c>
      <c r="BO1109" s="99">
        <f>SUMIFS(通讯通路门店!$AH:$AH,通讯通路门店!$S:$S,$G1109)</f>
        <v>0</v>
      </c>
      <c r="BP1109" s="99">
        <f>SUMIFS(通讯通路门店!$AI:$AI,通讯通路门店!$S:$S,$G1109)</f>
        <v>0</v>
      </c>
      <c r="BQ1109" s="83"/>
    </row>
    <row r="1110" spans="1:69">
      <c r="A1110" s="99" t="str">
        <f>IFERROR(_xlfn.XLOOKUP($G1110,通讯通路门店!$S$4:$S$993931,通讯通路门店!$A$4:$A$993931,0,0),"")</f>
        <v>海南省</v>
      </c>
      <c r="B1110" s="99" t="str">
        <f>IFERROR(_xlfn.XLOOKUP($G1110,通讯通路门店!$S$4:$S$993931,通讯通路门店!$B$4:$B$993931,0,0),"")</f>
        <v>东方市</v>
      </c>
      <c r="C1110" s="99" t="str">
        <f>IFERROR(_xlfn.XLOOKUP($G1110,通讯通路门店!$S$4:$S$993931,通讯通路门店!$C$4:$C$993931,0,0),"")</f>
        <v>东方市</v>
      </c>
      <c r="D1110" s="99" t="str">
        <f>IFERROR(_xlfn.XLOOKUP($G1110,通讯通路门店!$S$4:$S$993931,通讯通路门店!$D$4:$D$993931,0,0),"")</f>
        <v>八所镇</v>
      </c>
      <c r="E1110" s="83"/>
      <c r="F1110" s="83"/>
      <c r="G1110" s="101"/>
      <c r="H1110" s="102">
        <f>IFERROR(_xlfn.XLOOKUP($G1110,通讯通路门店!$S$4:$S$993931,通讯通路门店!$R$4:$R$993931,0,0),"")</f>
        <v>0</v>
      </c>
      <c r="I1110" s="83"/>
      <c r="J1110" s="83"/>
      <c r="K1110" s="83"/>
      <c r="L1110" s="83"/>
      <c r="M1110" s="83"/>
      <c r="N1110" s="83"/>
      <c r="O1110" s="83"/>
      <c r="P1110" s="83"/>
      <c r="Q1110" s="83"/>
      <c r="R1110" s="83"/>
      <c r="S1110" s="83"/>
      <c r="T1110" s="83"/>
      <c r="U1110" s="99">
        <f>COUNTIF(通讯通路门店!$S:$S,$G1110)</f>
        <v>0</v>
      </c>
      <c r="V1110" s="99">
        <f>COUNTIFS(通讯通路门店!$S:$S,$G1110,通讯通路门店!$J:$J,"综合卖场")</f>
        <v>0</v>
      </c>
      <c r="W1110" s="99">
        <f>SUMIFS(通讯通路门店!$AJ:$AJ,通讯通路门店!$S:$S,通讯客户沙盘!$G1110)</f>
        <v>0</v>
      </c>
      <c r="X1110" s="99">
        <f t="shared" si="85"/>
        <v>0</v>
      </c>
      <c r="Y1110" s="99">
        <f>COUNTIFS(通讯通路门店!$S:$S,$G1110,通讯通路门店!$J:$J,"荣耀体验店")+COUNTIFS(通讯通路门店!$S:$S,$G1110,通讯通路门店!$J:$J,"荣耀授权专卖店")</f>
        <v>0</v>
      </c>
      <c r="Z1110" s="99">
        <f>COUNTIFS(通讯通路门店!$S:$S,$G1110,通讯通路门店!$J:$J,"VIVO体验店")</f>
        <v>0</v>
      </c>
      <c r="AA1110" s="99">
        <f>COUNTIFS(通讯通路门店!$S:$S,$G1110,通讯通路门店!$J:$J,"OPPO体验店")</f>
        <v>0</v>
      </c>
      <c r="AB1110" s="99">
        <f>COUNTIFS(通讯通路门店!$S:$S,$G1110,通讯通路门店!$J:$J,"华为授权体验店")+COUNTIFS(通讯通路门店!$S:$S,$G1110,通讯通路门店!$J:$J,"华为堡垒店")</f>
        <v>0</v>
      </c>
      <c r="AC1110" s="99">
        <f>COUNTIFS(通讯通路门店!$S:$S,$G1110,通讯通路门店!$J:$J,"小米体验店")</f>
        <v>0</v>
      </c>
      <c r="AD1110" s="99">
        <f>COUNTIFS(通讯通路门店!$S:$S,$G1110,通讯通路门店!$J:$J,"苹果体验店")</f>
        <v>0</v>
      </c>
      <c r="AE1110" s="99">
        <f>COUNTIFS(通讯通路门店!$S:$S,$G1110,通讯通路门店!$J:$J,"其他品牌专卖店")</f>
        <v>0</v>
      </c>
      <c r="AF1110" s="99">
        <f>SUMIFS(通讯通路门店!$BI:$BI,通讯通路门店!$S:$S,$G1110)</f>
        <v>0</v>
      </c>
      <c r="AG1110" s="99">
        <f>SUMIFS(通讯通路门店!$BH:$BH,通讯通路门店!$S:$S,$G1110)</f>
        <v>0</v>
      </c>
      <c r="AH1110" s="99">
        <f t="shared" si="86"/>
        <v>0</v>
      </c>
      <c r="AI1110" s="99">
        <f>SUMIFS(通讯通路门店!$BB:$BB,通讯通路门店!$S:$S,$G1110)</f>
        <v>0</v>
      </c>
      <c r="AJ1110" s="99">
        <f>SUMIFS(通讯通路门店!$BE:$BE,通讯通路门店!$S:$S,$G1110)</f>
        <v>0</v>
      </c>
      <c r="AK1110" s="99">
        <f>SUMIFS(通讯通路门店!$BG:$BG,通讯通路门店!$S:$S,$G1110)</f>
        <v>0</v>
      </c>
      <c r="AL1110" s="99">
        <f>SUMIFS(通讯通路门店!$BC:$BC,通讯通路门店!$S:$S,$G1110)</f>
        <v>0</v>
      </c>
      <c r="AM1110" s="99">
        <f>SUMIFS(通讯通路门店!$BD:$BD,通讯通路门店!$S:$S,$G1110)</f>
        <v>0</v>
      </c>
      <c r="AN1110" s="99">
        <f>SUMIFS(通讯通路门店!$BF:$BF,通讯通路门店!$S:$S,$G1110)</f>
        <v>0</v>
      </c>
      <c r="AO1110" s="99">
        <f t="shared" si="87"/>
        <v>0</v>
      </c>
      <c r="AP1110" s="99">
        <f>SUMIFS(通讯通路门店!$K:$K,通讯通路门店!$S:$S,$G1110)</f>
        <v>0</v>
      </c>
      <c r="AQ1110" s="83"/>
      <c r="AR1110" s="99">
        <f>SUMIFS(通讯通路门店!$T:$T,通讯通路门店!$S:$S,$G1110)</f>
        <v>0</v>
      </c>
      <c r="AS1110" s="99">
        <f>SUMIFS(通讯通路门店!$U:$U,通讯通路门店!$S:$S,$G1110)</f>
        <v>0</v>
      </c>
      <c r="AT1110" s="99">
        <f>SUMIFS(通讯通路门店!$V:$V,通讯通路门店!$S:$S,$G1110)</f>
        <v>0</v>
      </c>
      <c r="AU1110" s="99">
        <f>SUMIFS(通讯通路门店!$W:$W,通讯通路门店!$S:$S,$G1110)</f>
        <v>0</v>
      </c>
      <c r="AV1110" s="99">
        <f>SUMIFS(通讯通路门店!$Z:$Z,通讯通路门店!$S:$S,$G1110)</f>
        <v>0</v>
      </c>
      <c r="AW1110" s="99">
        <f>SUMIFS(通讯通路门店!$AB:$AB,通讯通路门店!$S:$S,$G1110)</f>
        <v>0</v>
      </c>
      <c r="AX1110" s="99">
        <f>SUMIFS(通讯通路门店!$X:$X,通讯通路门店!$S:$S,$G1110)</f>
        <v>0</v>
      </c>
      <c r="AY1110" s="99">
        <f>SUMIFS(通讯通路门店!$Y:$Y,通讯通路门店!$S:$S,$G1110)</f>
        <v>0</v>
      </c>
      <c r="AZ1110" s="99">
        <f>SUMIFS(通讯通路门店!$AA:$AA,通讯通路门店!$S:$S,$G1110)</f>
        <v>0</v>
      </c>
      <c r="BA1110" s="99">
        <f t="shared" si="88"/>
        <v>0</v>
      </c>
      <c r="BB1110" s="99">
        <f t="shared" si="89"/>
        <v>0</v>
      </c>
      <c r="BC1110" s="99">
        <f>SUMIFS(通讯通路门店!$W:$W,通讯通路门店!$S:$S,$G1110,通讯通路门店!$J:$J,"荣耀体验店")+SUMIFS(通讯通路门店!$W:$W,通讯通路门店!$S:$S,$G1110,通讯通路门店!$J:$J,"荣耀授权专卖店")</f>
        <v>0</v>
      </c>
      <c r="BD1110" s="99">
        <f>SUMIFS(通讯通路门店!$Z:$Z,通讯通路门店!$S:$S,$G1110,通讯通路门店!$J:$J,"VIVO体验店")</f>
        <v>0</v>
      </c>
      <c r="BE1110" s="99">
        <f>SUMIFS(通讯通路门店!$AB:$AB,通讯通路门店!$S:$S,$G1110,通讯通路门店!$J:$J,"OPPO体验店")</f>
        <v>0</v>
      </c>
      <c r="BF1110" s="99">
        <f>SUMIFS(通讯通路门店!$X:$X,通讯通路门店!$S:$S,$G1110,通讯通路门店!$J:$J,"华为授权体验店")+SUMIFS(通讯通路门店!$AA:$AA,通讯通路门店!$S:$S,$G1110,通讯通路门店!$J:$J,"华为堡垒店")</f>
        <v>0</v>
      </c>
      <c r="BG1110" s="99">
        <f>SUMIFS(通讯通路门店!$Y:$Y,通讯通路门店!$S:$S,$G1110,通讯通路门店!$J:$J,"小米体验店")</f>
        <v>0</v>
      </c>
      <c r="BH1110" s="99">
        <f>SUMIFS(通讯通路门店!$AA:$AA,通讯通路门店!$S:$S,$G1110,通讯通路门店!$J:$J,"苹果体验店")</f>
        <v>0</v>
      </c>
      <c r="BI1110" s="99">
        <f>SUMIFS(通讯通路门店!$K:$K,通讯通路门店!$S:$S,$G1110,通讯通路门店!$J:$J,"其他品牌专卖店")</f>
        <v>0</v>
      </c>
      <c r="BJ1110" s="99">
        <f>SUMIFS(通讯通路门店!$AC:$AC,通讯通路门店!$S:$S,$G1110)</f>
        <v>0</v>
      </c>
      <c r="BK1110" s="99">
        <f>SUMIFS(通讯通路门店!$AD:$AD,通讯通路门店!$S:$S,$G1110)</f>
        <v>0</v>
      </c>
      <c r="BL1110" s="99">
        <f>SUMIFS(通讯通路门店!$AE:$AE,通讯通路门店!$S:$S,$G1110)</f>
        <v>0</v>
      </c>
      <c r="BM1110" s="99">
        <f>SUMIFS(通讯通路门店!$AF:$AF,通讯通路门店!$S:$S,$G1110)</f>
        <v>0</v>
      </c>
      <c r="BN1110" s="99">
        <f>SUMIFS(通讯通路门店!$AG:$AG,通讯通路门店!$S:$S,$G1110)</f>
        <v>0</v>
      </c>
      <c r="BO1110" s="99">
        <f>SUMIFS(通讯通路门店!$AH:$AH,通讯通路门店!$S:$S,$G1110)</f>
        <v>0</v>
      </c>
      <c r="BP1110" s="99">
        <f>SUMIFS(通讯通路门店!$AI:$AI,通讯通路门店!$S:$S,$G1110)</f>
        <v>0</v>
      </c>
      <c r="BQ1110" s="83"/>
    </row>
    <row r="1111" spans="1:69">
      <c r="A1111" s="99" t="str">
        <f>IFERROR(_xlfn.XLOOKUP($G1111,通讯通路门店!$S$4:$S$993931,通讯通路门店!$A$4:$A$993931,0,0),"")</f>
        <v>海南省</v>
      </c>
      <c r="B1111" s="99" t="str">
        <f>IFERROR(_xlfn.XLOOKUP($G1111,通讯通路门店!$S$4:$S$993931,通讯通路门店!$B$4:$B$993931,0,0),"")</f>
        <v>东方市</v>
      </c>
      <c r="C1111" s="99" t="str">
        <f>IFERROR(_xlfn.XLOOKUP($G1111,通讯通路门店!$S$4:$S$993931,通讯通路门店!$C$4:$C$993931,0,0),"")</f>
        <v>东方市</v>
      </c>
      <c r="D1111" s="99" t="str">
        <f>IFERROR(_xlfn.XLOOKUP($G1111,通讯通路门店!$S$4:$S$993931,通讯通路门店!$D$4:$D$993931,0,0),"")</f>
        <v>八所镇</v>
      </c>
      <c r="E1111" s="83"/>
      <c r="F1111" s="83"/>
      <c r="G1111" s="101"/>
      <c r="H1111" s="102">
        <f>IFERROR(_xlfn.XLOOKUP($G1111,通讯通路门店!$S$4:$S$993931,通讯通路门店!$R$4:$R$993931,0,0),"")</f>
        <v>0</v>
      </c>
      <c r="I1111" s="83"/>
      <c r="J1111" s="83"/>
      <c r="K1111" s="83"/>
      <c r="L1111" s="83"/>
      <c r="M1111" s="83"/>
      <c r="N1111" s="83"/>
      <c r="O1111" s="83"/>
      <c r="P1111" s="83"/>
      <c r="Q1111" s="83"/>
      <c r="R1111" s="83"/>
      <c r="S1111" s="83"/>
      <c r="T1111" s="83"/>
      <c r="U1111" s="99">
        <f>COUNTIF(通讯通路门店!$S:$S,$G1111)</f>
        <v>0</v>
      </c>
      <c r="V1111" s="99">
        <f>COUNTIFS(通讯通路门店!$S:$S,$G1111,通讯通路门店!$J:$J,"综合卖场")</f>
        <v>0</v>
      </c>
      <c r="W1111" s="99">
        <f>SUMIFS(通讯通路门店!$AJ:$AJ,通讯通路门店!$S:$S,通讯客户沙盘!$G1111)</f>
        <v>0</v>
      </c>
      <c r="X1111" s="99">
        <f t="shared" si="85"/>
        <v>0</v>
      </c>
      <c r="Y1111" s="99">
        <f>COUNTIFS(通讯通路门店!$S:$S,$G1111,通讯通路门店!$J:$J,"荣耀体验店")+COUNTIFS(通讯通路门店!$S:$S,$G1111,通讯通路门店!$J:$J,"荣耀授权专卖店")</f>
        <v>0</v>
      </c>
      <c r="Z1111" s="99">
        <f>COUNTIFS(通讯通路门店!$S:$S,$G1111,通讯通路门店!$J:$J,"VIVO体验店")</f>
        <v>0</v>
      </c>
      <c r="AA1111" s="99">
        <f>COUNTIFS(通讯通路门店!$S:$S,$G1111,通讯通路门店!$J:$J,"OPPO体验店")</f>
        <v>0</v>
      </c>
      <c r="AB1111" s="99">
        <f>COUNTIFS(通讯通路门店!$S:$S,$G1111,通讯通路门店!$J:$J,"华为授权体验店")+COUNTIFS(通讯通路门店!$S:$S,$G1111,通讯通路门店!$J:$J,"华为堡垒店")</f>
        <v>0</v>
      </c>
      <c r="AC1111" s="99">
        <f>COUNTIFS(通讯通路门店!$S:$S,$G1111,通讯通路门店!$J:$J,"小米体验店")</f>
        <v>0</v>
      </c>
      <c r="AD1111" s="99">
        <f>COUNTIFS(通讯通路门店!$S:$S,$G1111,通讯通路门店!$J:$J,"苹果体验店")</f>
        <v>0</v>
      </c>
      <c r="AE1111" s="99">
        <f>COUNTIFS(通讯通路门店!$S:$S,$G1111,通讯通路门店!$J:$J,"其他品牌专卖店")</f>
        <v>0</v>
      </c>
      <c r="AF1111" s="99">
        <f>SUMIFS(通讯通路门店!$BI:$BI,通讯通路门店!$S:$S,$G1111)</f>
        <v>0</v>
      </c>
      <c r="AG1111" s="99">
        <f>SUMIFS(通讯通路门店!$BH:$BH,通讯通路门店!$S:$S,$G1111)</f>
        <v>0</v>
      </c>
      <c r="AH1111" s="99">
        <f t="shared" si="86"/>
        <v>0</v>
      </c>
      <c r="AI1111" s="99">
        <f>SUMIFS(通讯通路门店!$BB:$BB,通讯通路门店!$S:$S,$G1111)</f>
        <v>0</v>
      </c>
      <c r="AJ1111" s="99">
        <f>SUMIFS(通讯通路门店!$BE:$BE,通讯通路门店!$S:$S,$G1111)</f>
        <v>0</v>
      </c>
      <c r="AK1111" s="99">
        <f>SUMIFS(通讯通路门店!$BG:$BG,通讯通路门店!$S:$S,$G1111)</f>
        <v>0</v>
      </c>
      <c r="AL1111" s="99">
        <f>SUMIFS(通讯通路门店!$BC:$BC,通讯通路门店!$S:$S,$G1111)</f>
        <v>0</v>
      </c>
      <c r="AM1111" s="99">
        <f>SUMIFS(通讯通路门店!$BD:$BD,通讯通路门店!$S:$S,$G1111)</f>
        <v>0</v>
      </c>
      <c r="AN1111" s="99">
        <f>SUMIFS(通讯通路门店!$BF:$BF,通讯通路门店!$S:$S,$G1111)</f>
        <v>0</v>
      </c>
      <c r="AO1111" s="99">
        <f t="shared" si="87"/>
        <v>0</v>
      </c>
      <c r="AP1111" s="99">
        <f>SUMIFS(通讯通路门店!$K:$K,通讯通路门店!$S:$S,$G1111)</f>
        <v>0</v>
      </c>
      <c r="AQ1111" s="83"/>
      <c r="AR1111" s="99">
        <f>SUMIFS(通讯通路门店!$T:$T,通讯通路门店!$S:$S,$G1111)</f>
        <v>0</v>
      </c>
      <c r="AS1111" s="99">
        <f>SUMIFS(通讯通路门店!$U:$U,通讯通路门店!$S:$S,$G1111)</f>
        <v>0</v>
      </c>
      <c r="AT1111" s="99">
        <f>SUMIFS(通讯通路门店!$V:$V,通讯通路门店!$S:$S,$G1111)</f>
        <v>0</v>
      </c>
      <c r="AU1111" s="99">
        <f>SUMIFS(通讯通路门店!$W:$W,通讯通路门店!$S:$S,$G1111)</f>
        <v>0</v>
      </c>
      <c r="AV1111" s="99">
        <f>SUMIFS(通讯通路门店!$Z:$Z,通讯通路门店!$S:$S,$G1111)</f>
        <v>0</v>
      </c>
      <c r="AW1111" s="99">
        <f>SUMIFS(通讯通路门店!$AB:$AB,通讯通路门店!$S:$S,$G1111)</f>
        <v>0</v>
      </c>
      <c r="AX1111" s="99">
        <f>SUMIFS(通讯通路门店!$X:$X,通讯通路门店!$S:$S,$G1111)</f>
        <v>0</v>
      </c>
      <c r="AY1111" s="99">
        <f>SUMIFS(通讯通路门店!$Y:$Y,通讯通路门店!$S:$S,$G1111)</f>
        <v>0</v>
      </c>
      <c r="AZ1111" s="99">
        <f>SUMIFS(通讯通路门店!$AA:$AA,通讯通路门店!$S:$S,$G1111)</f>
        <v>0</v>
      </c>
      <c r="BA1111" s="99">
        <f t="shared" si="88"/>
        <v>0</v>
      </c>
      <c r="BB1111" s="99">
        <f t="shared" si="89"/>
        <v>0</v>
      </c>
      <c r="BC1111" s="99">
        <f>SUMIFS(通讯通路门店!$W:$W,通讯通路门店!$S:$S,$G1111,通讯通路门店!$J:$J,"荣耀体验店")+SUMIFS(通讯通路门店!$W:$W,通讯通路门店!$S:$S,$G1111,通讯通路门店!$J:$J,"荣耀授权专卖店")</f>
        <v>0</v>
      </c>
      <c r="BD1111" s="99">
        <f>SUMIFS(通讯通路门店!$Z:$Z,通讯通路门店!$S:$S,$G1111,通讯通路门店!$J:$J,"VIVO体验店")</f>
        <v>0</v>
      </c>
      <c r="BE1111" s="99">
        <f>SUMIFS(通讯通路门店!$AB:$AB,通讯通路门店!$S:$S,$G1111,通讯通路门店!$J:$J,"OPPO体验店")</f>
        <v>0</v>
      </c>
      <c r="BF1111" s="99">
        <f>SUMIFS(通讯通路门店!$X:$X,通讯通路门店!$S:$S,$G1111,通讯通路门店!$J:$J,"华为授权体验店")+SUMIFS(通讯通路门店!$AA:$AA,通讯通路门店!$S:$S,$G1111,通讯通路门店!$J:$J,"华为堡垒店")</f>
        <v>0</v>
      </c>
      <c r="BG1111" s="99">
        <f>SUMIFS(通讯通路门店!$Y:$Y,通讯通路门店!$S:$S,$G1111,通讯通路门店!$J:$J,"小米体验店")</f>
        <v>0</v>
      </c>
      <c r="BH1111" s="99">
        <f>SUMIFS(通讯通路门店!$AA:$AA,通讯通路门店!$S:$S,$G1111,通讯通路门店!$J:$J,"苹果体验店")</f>
        <v>0</v>
      </c>
      <c r="BI1111" s="99">
        <f>SUMIFS(通讯通路门店!$K:$K,通讯通路门店!$S:$S,$G1111,通讯通路门店!$J:$J,"其他品牌专卖店")</f>
        <v>0</v>
      </c>
      <c r="BJ1111" s="99">
        <f>SUMIFS(通讯通路门店!$AC:$AC,通讯通路门店!$S:$S,$G1111)</f>
        <v>0</v>
      </c>
      <c r="BK1111" s="99">
        <f>SUMIFS(通讯通路门店!$AD:$AD,通讯通路门店!$S:$S,$G1111)</f>
        <v>0</v>
      </c>
      <c r="BL1111" s="99">
        <f>SUMIFS(通讯通路门店!$AE:$AE,通讯通路门店!$S:$S,$G1111)</f>
        <v>0</v>
      </c>
      <c r="BM1111" s="99">
        <f>SUMIFS(通讯通路门店!$AF:$AF,通讯通路门店!$S:$S,$G1111)</f>
        <v>0</v>
      </c>
      <c r="BN1111" s="99">
        <f>SUMIFS(通讯通路门店!$AG:$AG,通讯通路门店!$S:$S,$G1111)</f>
        <v>0</v>
      </c>
      <c r="BO1111" s="99">
        <f>SUMIFS(通讯通路门店!$AH:$AH,通讯通路门店!$S:$S,$G1111)</f>
        <v>0</v>
      </c>
      <c r="BP1111" s="99">
        <f>SUMIFS(通讯通路门店!$AI:$AI,通讯通路门店!$S:$S,$G1111)</f>
        <v>0</v>
      </c>
      <c r="BQ1111" s="83"/>
    </row>
    <row r="1112" spans="1:69">
      <c r="A1112" s="99" t="str">
        <f>IFERROR(_xlfn.XLOOKUP($G1112,通讯通路门店!$S$4:$S$993931,通讯通路门店!$A$4:$A$993931,0,0),"")</f>
        <v>海南省</v>
      </c>
      <c r="B1112" s="99" t="str">
        <f>IFERROR(_xlfn.XLOOKUP($G1112,通讯通路门店!$S$4:$S$993931,通讯通路门店!$B$4:$B$993931,0,0),"")</f>
        <v>东方市</v>
      </c>
      <c r="C1112" s="99" t="str">
        <f>IFERROR(_xlfn.XLOOKUP($G1112,通讯通路门店!$S$4:$S$993931,通讯通路门店!$C$4:$C$993931,0,0),"")</f>
        <v>东方市</v>
      </c>
      <c r="D1112" s="99" t="str">
        <f>IFERROR(_xlfn.XLOOKUP($G1112,通讯通路门店!$S$4:$S$993931,通讯通路门店!$D$4:$D$993931,0,0),"")</f>
        <v>八所镇</v>
      </c>
      <c r="E1112" s="83"/>
      <c r="F1112" s="83"/>
      <c r="G1112" s="101"/>
      <c r="H1112" s="102">
        <f>IFERROR(_xlfn.XLOOKUP($G1112,通讯通路门店!$S$4:$S$993931,通讯通路门店!$R$4:$R$993931,0,0),"")</f>
        <v>0</v>
      </c>
      <c r="I1112" s="83"/>
      <c r="J1112" s="83"/>
      <c r="K1112" s="83"/>
      <c r="L1112" s="83"/>
      <c r="M1112" s="83"/>
      <c r="N1112" s="83"/>
      <c r="O1112" s="83"/>
      <c r="P1112" s="83"/>
      <c r="Q1112" s="83"/>
      <c r="R1112" s="83"/>
      <c r="S1112" s="83"/>
      <c r="T1112" s="83"/>
      <c r="U1112" s="99">
        <f>COUNTIF(通讯通路门店!$S:$S,$G1112)</f>
        <v>0</v>
      </c>
      <c r="V1112" s="99">
        <f>COUNTIFS(通讯通路门店!$S:$S,$G1112,通讯通路门店!$J:$J,"综合卖场")</f>
        <v>0</v>
      </c>
      <c r="W1112" s="99">
        <f>SUMIFS(通讯通路门店!$AJ:$AJ,通讯通路门店!$S:$S,通讯客户沙盘!$G1112)</f>
        <v>0</v>
      </c>
      <c r="X1112" s="99">
        <f t="shared" si="85"/>
        <v>0</v>
      </c>
      <c r="Y1112" s="99">
        <f>COUNTIFS(通讯通路门店!$S:$S,$G1112,通讯通路门店!$J:$J,"荣耀体验店")+COUNTIFS(通讯通路门店!$S:$S,$G1112,通讯通路门店!$J:$J,"荣耀授权专卖店")</f>
        <v>0</v>
      </c>
      <c r="Z1112" s="99">
        <f>COUNTIFS(通讯通路门店!$S:$S,$G1112,通讯通路门店!$J:$J,"VIVO体验店")</f>
        <v>0</v>
      </c>
      <c r="AA1112" s="99">
        <f>COUNTIFS(通讯通路门店!$S:$S,$G1112,通讯通路门店!$J:$J,"OPPO体验店")</f>
        <v>0</v>
      </c>
      <c r="AB1112" s="99">
        <f>COUNTIFS(通讯通路门店!$S:$S,$G1112,通讯通路门店!$J:$J,"华为授权体验店")+COUNTIFS(通讯通路门店!$S:$S,$G1112,通讯通路门店!$J:$J,"华为堡垒店")</f>
        <v>0</v>
      </c>
      <c r="AC1112" s="99">
        <f>COUNTIFS(通讯通路门店!$S:$S,$G1112,通讯通路门店!$J:$J,"小米体验店")</f>
        <v>0</v>
      </c>
      <c r="AD1112" s="99">
        <f>COUNTIFS(通讯通路门店!$S:$S,$G1112,通讯通路门店!$J:$J,"苹果体验店")</f>
        <v>0</v>
      </c>
      <c r="AE1112" s="99">
        <f>COUNTIFS(通讯通路门店!$S:$S,$G1112,通讯通路门店!$J:$J,"其他品牌专卖店")</f>
        <v>0</v>
      </c>
      <c r="AF1112" s="99">
        <f>SUMIFS(通讯通路门店!$BI:$BI,通讯通路门店!$S:$S,$G1112)</f>
        <v>0</v>
      </c>
      <c r="AG1112" s="99">
        <f>SUMIFS(通讯通路门店!$BH:$BH,通讯通路门店!$S:$S,$G1112)</f>
        <v>0</v>
      </c>
      <c r="AH1112" s="99">
        <f t="shared" si="86"/>
        <v>0</v>
      </c>
      <c r="AI1112" s="99">
        <f>SUMIFS(通讯通路门店!$BB:$BB,通讯通路门店!$S:$S,$G1112)</f>
        <v>0</v>
      </c>
      <c r="AJ1112" s="99">
        <f>SUMIFS(通讯通路门店!$BE:$BE,通讯通路门店!$S:$S,$G1112)</f>
        <v>0</v>
      </c>
      <c r="AK1112" s="99">
        <f>SUMIFS(通讯通路门店!$BG:$BG,通讯通路门店!$S:$S,$G1112)</f>
        <v>0</v>
      </c>
      <c r="AL1112" s="99">
        <f>SUMIFS(通讯通路门店!$BC:$BC,通讯通路门店!$S:$S,$G1112)</f>
        <v>0</v>
      </c>
      <c r="AM1112" s="99">
        <f>SUMIFS(通讯通路门店!$BD:$BD,通讯通路门店!$S:$S,$G1112)</f>
        <v>0</v>
      </c>
      <c r="AN1112" s="99">
        <f>SUMIFS(通讯通路门店!$BF:$BF,通讯通路门店!$S:$S,$G1112)</f>
        <v>0</v>
      </c>
      <c r="AO1112" s="99">
        <f t="shared" si="87"/>
        <v>0</v>
      </c>
      <c r="AP1112" s="99">
        <f>SUMIFS(通讯通路门店!$K:$K,通讯通路门店!$S:$S,$G1112)</f>
        <v>0</v>
      </c>
      <c r="AQ1112" s="83"/>
      <c r="AR1112" s="99">
        <f>SUMIFS(通讯通路门店!$T:$T,通讯通路门店!$S:$S,$G1112)</f>
        <v>0</v>
      </c>
      <c r="AS1112" s="99">
        <f>SUMIFS(通讯通路门店!$U:$U,通讯通路门店!$S:$S,$G1112)</f>
        <v>0</v>
      </c>
      <c r="AT1112" s="99">
        <f>SUMIFS(通讯通路门店!$V:$V,通讯通路门店!$S:$S,$G1112)</f>
        <v>0</v>
      </c>
      <c r="AU1112" s="99">
        <f>SUMIFS(通讯通路门店!$W:$W,通讯通路门店!$S:$S,$G1112)</f>
        <v>0</v>
      </c>
      <c r="AV1112" s="99">
        <f>SUMIFS(通讯通路门店!$Z:$Z,通讯通路门店!$S:$S,$G1112)</f>
        <v>0</v>
      </c>
      <c r="AW1112" s="99">
        <f>SUMIFS(通讯通路门店!$AB:$AB,通讯通路门店!$S:$S,$G1112)</f>
        <v>0</v>
      </c>
      <c r="AX1112" s="99">
        <f>SUMIFS(通讯通路门店!$X:$X,通讯通路门店!$S:$S,$G1112)</f>
        <v>0</v>
      </c>
      <c r="AY1112" s="99">
        <f>SUMIFS(通讯通路门店!$Y:$Y,通讯通路门店!$S:$S,$G1112)</f>
        <v>0</v>
      </c>
      <c r="AZ1112" s="99">
        <f>SUMIFS(通讯通路门店!$AA:$AA,通讯通路门店!$S:$S,$G1112)</f>
        <v>0</v>
      </c>
      <c r="BA1112" s="99">
        <f t="shared" si="88"/>
        <v>0</v>
      </c>
      <c r="BB1112" s="99">
        <f t="shared" si="89"/>
        <v>0</v>
      </c>
      <c r="BC1112" s="99">
        <f>SUMIFS(通讯通路门店!$W:$W,通讯通路门店!$S:$S,$G1112,通讯通路门店!$J:$J,"荣耀体验店")+SUMIFS(通讯通路门店!$W:$W,通讯通路门店!$S:$S,$G1112,通讯通路门店!$J:$J,"荣耀授权专卖店")</f>
        <v>0</v>
      </c>
      <c r="BD1112" s="99">
        <f>SUMIFS(通讯通路门店!$Z:$Z,通讯通路门店!$S:$S,$G1112,通讯通路门店!$J:$J,"VIVO体验店")</f>
        <v>0</v>
      </c>
      <c r="BE1112" s="99">
        <f>SUMIFS(通讯通路门店!$AB:$AB,通讯通路门店!$S:$S,$G1112,通讯通路门店!$J:$J,"OPPO体验店")</f>
        <v>0</v>
      </c>
      <c r="BF1112" s="99">
        <f>SUMIFS(通讯通路门店!$X:$X,通讯通路门店!$S:$S,$G1112,通讯通路门店!$J:$J,"华为授权体验店")+SUMIFS(通讯通路门店!$AA:$AA,通讯通路门店!$S:$S,$G1112,通讯通路门店!$J:$J,"华为堡垒店")</f>
        <v>0</v>
      </c>
      <c r="BG1112" s="99">
        <f>SUMIFS(通讯通路门店!$Y:$Y,通讯通路门店!$S:$S,$G1112,通讯通路门店!$J:$J,"小米体验店")</f>
        <v>0</v>
      </c>
      <c r="BH1112" s="99">
        <f>SUMIFS(通讯通路门店!$AA:$AA,通讯通路门店!$S:$S,$G1112,通讯通路门店!$J:$J,"苹果体验店")</f>
        <v>0</v>
      </c>
      <c r="BI1112" s="99">
        <f>SUMIFS(通讯通路门店!$K:$K,通讯通路门店!$S:$S,$G1112,通讯通路门店!$J:$J,"其他品牌专卖店")</f>
        <v>0</v>
      </c>
      <c r="BJ1112" s="99">
        <f>SUMIFS(通讯通路门店!$AC:$AC,通讯通路门店!$S:$S,$G1112)</f>
        <v>0</v>
      </c>
      <c r="BK1112" s="99">
        <f>SUMIFS(通讯通路门店!$AD:$AD,通讯通路门店!$S:$S,$G1112)</f>
        <v>0</v>
      </c>
      <c r="BL1112" s="99">
        <f>SUMIFS(通讯通路门店!$AE:$AE,通讯通路门店!$S:$S,$G1112)</f>
        <v>0</v>
      </c>
      <c r="BM1112" s="99">
        <f>SUMIFS(通讯通路门店!$AF:$AF,通讯通路门店!$S:$S,$G1112)</f>
        <v>0</v>
      </c>
      <c r="BN1112" s="99">
        <f>SUMIFS(通讯通路门店!$AG:$AG,通讯通路门店!$S:$S,$G1112)</f>
        <v>0</v>
      </c>
      <c r="BO1112" s="99">
        <f>SUMIFS(通讯通路门店!$AH:$AH,通讯通路门店!$S:$S,$G1112)</f>
        <v>0</v>
      </c>
      <c r="BP1112" s="99">
        <f>SUMIFS(通讯通路门店!$AI:$AI,通讯通路门店!$S:$S,$G1112)</f>
        <v>0</v>
      </c>
      <c r="BQ1112" s="83"/>
    </row>
    <row r="1113" spans="1:69">
      <c r="A1113" s="99" t="str">
        <f>IFERROR(_xlfn.XLOOKUP($G1113,通讯通路门店!$S$4:$S$993931,通讯通路门店!$A$4:$A$993931,0,0),"")</f>
        <v>海南省</v>
      </c>
      <c r="B1113" s="99" t="str">
        <f>IFERROR(_xlfn.XLOOKUP($G1113,通讯通路门店!$S$4:$S$993931,通讯通路门店!$B$4:$B$993931,0,0),"")</f>
        <v>东方市</v>
      </c>
      <c r="C1113" s="99" t="str">
        <f>IFERROR(_xlfn.XLOOKUP($G1113,通讯通路门店!$S$4:$S$993931,通讯通路门店!$C$4:$C$993931,0,0),"")</f>
        <v>东方市</v>
      </c>
      <c r="D1113" s="99" t="str">
        <f>IFERROR(_xlfn.XLOOKUP($G1113,通讯通路门店!$S$4:$S$993931,通讯通路门店!$D$4:$D$993931,0,0),"")</f>
        <v>八所镇</v>
      </c>
      <c r="E1113" s="83"/>
      <c r="F1113" s="83"/>
      <c r="G1113" s="101"/>
      <c r="H1113" s="102">
        <f>IFERROR(_xlfn.XLOOKUP($G1113,通讯通路门店!$S$4:$S$993931,通讯通路门店!$R$4:$R$993931,0,0),"")</f>
        <v>0</v>
      </c>
      <c r="I1113" s="83"/>
      <c r="J1113" s="83"/>
      <c r="K1113" s="83"/>
      <c r="L1113" s="83"/>
      <c r="M1113" s="83"/>
      <c r="N1113" s="83"/>
      <c r="O1113" s="83"/>
      <c r="P1113" s="83"/>
      <c r="Q1113" s="83"/>
      <c r="R1113" s="83"/>
      <c r="S1113" s="83"/>
      <c r="T1113" s="83"/>
      <c r="U1113" s="99">
        <f>COUNTIF(通讯通路门店!$S:$S,$G1113)</f>
        <v>0</v>
      </c>
      <c r="V1113" s="99">
        <f>COUNTIFS(通讯通路门店!$S:$S,$G1113,通讯通路门店!$J:$J,"综合卖场")</f>
        <v>0</v>
      </c>
      <c r="W1113" s="99">
        <f>SUMIFS(通讯通路门店!$AJ:$AJ,通讯通路门店!$S:$S,通讯客户沙盘!$G1113)</f>
        <v>0</v>
      </c>
      <c r="X1113" s="99">
        <f t="shared" si="85"/>
        <v>0</v>
      </c>
      <c r="Y1113" s="99">
        <f>COUNTIFS(通讯通路门店!$S:$S,$G1113,通讯通路门店!$J:$J,"荣耀体验店")+COUNTIFS(通讯通路门店!$S:$S,$G1113,通讯通路门店!$J:$J,"荣耀授权专卖店")</f>
        <v>0</v>
      </c>
      <c r="Z1113" s="99">
        <f>COUNTIFS(通讯通路门店!$S:$S,$G1113,通讯通路门店!$J:$J,"VIVO体验店")</f>
        <v>0</v>
      </c>
      <c r="AA1113" s="99">
        <f>COUNTIFS(通讯通路门店!$S:$S,$G1113,通讯通路门店!$J:$J,"OPPO体验店")</f>
        <v>0</v>
      </c>
      <c r="AB1113" s="99">
        <f>COUNTIFS(通讯通路门店!$S:$S,$G1113,通讯通路门店!$J:$J,"华为授权体验店")+COUNTIFS(通讯通路门店!$S:$S,$G1113,通讯通路门店!$J:$J,"华为堡垒店")</f>
        <v>0</v>
      </c>
      <c r="AC1113" s="99">
        <f>COUNTIFS(通讯通路门店!$S:$S,$G1113,通讯通路门店!$J:$J,"小米体验店")</f>
        <v>0</v>
      </c>
      <c r="AD1113" s="99">
        <f>COUNTIFS(通讯通路门店!$S:$S,$G1113,通讯通路门店!$J:$J,"苹果体验店")</f>
        <v>0</v>
      </c>
      <c r="AE1113" s="99">
        <f>COUNTIFS(通讯通路门店!$S:$S,$G1113,通讯通路门店!$J:$J,"其他品牌专卖店")</f>
        <v>0</v>
      </c>
      <c r="AF1113" s="99">
        <f>SUMIFS(通讯通路门店!$BI:$BI,通讯通路门店!$S:$S,$G1113)</f>
        <v>0</v>
      </c>
      <c r="AG1113" s="99">
        <f>SUMIFS(通讯通路门店!$BH:$BH,通讯通路门店!$S:$S,$G1113)</f>
        <v>0</v>
      </c>
      <c r="AH1113" s="99">
        <f t="shared" si="86"/>
        <v>0</v>
      </c>
      <c r="AI1113" s="99">
        <f>SUMIFS(通讯通路门店!$BB:$BB,通讯通路门店!$S:$S,$G1113)</f>
        <v>0</v>
      </c>
      <c r="AJ1113" s="99">
        <f>SUMIFS(通讯通路门店!$BE:$BE,通讯通路门店!$S:$S,$G1113)</f>
        <v>0</v>
      </c>
      <c r="AK1113" s="99">
        <f>SUMIFS(通讯通路门店!$BG:$BG,通讯通路门店!$S:$S,$G1113)</f>
        <v>0</v>
      </c>
      <c r="AL1113" s="99">
        <f>SUMIFS(通讯通路门店!$BC:$BC,通讯通路门店!$S:$S,$G1113)</f>
        <v>0</v>
      </c>
      <c r="AM1113" s="99">
        <f>SUMIFS(通讯通路门店!$BD:$BD,通讯通路门店!$S:$S,$G1113)</f>
        <v>0</v>
      </c>
      <c r="AN1113" s="99">
        <f>SUMIFS(通讯通路门店!$BF:$BF,通讯通路门店!$S:$S,$G1113)</f>
        <v>0</v>
      </c>
      <c r="AO1113" s="99">
        <f t="shared" si="87"/>
        <v>0</v>
      </c>
      <c r="AP1113" s="99">
        <f>SUMIFS(通讯通路门店!$K:$K,通讯通路门店!$S:$S,$G1113)</f>
        <v>0</v>
      </c>
      <c r="AQ1113" s="83"/>
      <c r="AR1113" s="99">
        <f>SUMIFS(通讯通路门店!$T:$T,通讯通路门店!$S:$S,$G1113)</f>
        <v>0</v>
      </c>
      <c r="AS1113" s="99">
        <f>SUMIFS(通讯通路门店!$U:$U,通讯通路门店!$S:$S,$G1113)</f>
        <v>0</v>
      </c>
      <c r="AT1113" s="99">
        <f>SUMIFS(通讯通路门店!$V:$V,通讯通路门店!$S:$S,$G1113)</f>
        <v>0</v>
      </c>
      <c r="AU1113" s="99">
        <f>SUMIFS(通讯通路门店!$W:$W,通讯通路门店!$S:$S,$G1113)</f>
        <v>0</v>
      </c>
      <c r="AV1113" s="99">
        <f>SUMIFS(通讯通路门店!$Z:$Z,通讯通路门店!$S:$S,$G1113)</f>
        <v>0</v>
      </c>
      <c r="AW1113" s="99">
        <f>SUMIFS(通讯通路门店!$AB:$AB,通讯通路门店!$S:$S,$G1113)</f>
        <v>0</v>
      </c>
      <c r="AX1113" s="99">
        <f>SUMIFS(通讯通路门店!$X:$X,通讯通路门店!$S:$S,$G1113)</f>
        <v>0</v>
      </c>
      <c r="AY1113" s="99">
        <f>SUMIFS(通讯通路门店!$Y:$Y,通讯通路门店!$S:$S,$G1113)</f>
        <v>0</v>
      </c>
      <c r="AZ1113" s="99">
        <f>SUMIFS(通讯通路门店!$AA:$AA,通讯通路门店!$S:$S,$G1113)</f>
        <v>0</v>
      </c>
      <c r="BA1113" s="99">
        <f t="shared" si="88"/>
        <v>0</v>
      </c>
      <c r="BB1113" s="99">
        <f t="shared" si="89"/>
        <v>0</v>
      </c>
      <c r="BC1113" s="99">
        <f>SUMIFS(通讯通路门店!$W:$W,通讯通路门店!$S:$S,$G1113,通讯通路门店!$J:$J,"荣耀体验店")+SUMIFS(通讯通路门店!$W:$W,通讯通路门店!$S:$S,$G1113,通讯通路门店!$J:$J,"荣耀授权专卖店")</f>
        <v>0</v>
      </c>
      <c r="BD1113" s="99">
        <f>SUMIFS(通讯通路门店!$Z:$Z,通讯通路门店!$S:$S,$G1113,通讯通路门店!$J:$J,"VIVO体验店")</f>
        <v>0</v>
      </c>
      <c r="BE1113" s="99">
        <f>SUMIFS(通讯通路门店!$AB:$AB,通讯通路门店!$S:$S,$G1113,通讯通路门店!$J:$J,"OPPO体验店")</f>
        <v>0</v>
      </c>
      <c r="BF1113" s="99">
        <f>SUMIFS(通讯通路门店!$X:$X,通讯通路门店!$S:$S,$G1113,通讯通路门店!$J:$J,"华为授权体验店")+SUMIFS(通讯通路门店!$AA:$AA,通讯通路门店!$S:$S,$G1113,通讯通路门店!$J:$J,"华为堡垒店")</f>
        <v>0</v>
      </c>
      <c r="BG1113" s="99">
        <f>SUMIFS(通讯通路门店!$Y:$Y,通讯通路门店!$S:$S,$G1113,通讯通路门店!$J:$J,"小米体验店")</f>
        <v>0</v>
      </c>
      <c r="BH1113" s="99">
        <f>SUMIFS(通讯通路门店!$AA:$AA,通讯通路门店!$S:$S,$G1113,通讯通路门店!$J:$J,"苹果体验店")</f>
        <v>0</v>
      </c>
      <c r="BI1113" s="99">
        <f>SUMIFS(通讯通路门店!$K:$K,通讯通路门店!$S:$S,$G1113,通讯通路门店!$J:$J,"其他品牌专卖店")</f>
        <v>0</v>
      </c>
      <c r="BJ1113" s="99">
        <f>SUMIFS(通讯通路门店!$AC:$AC,通讯通路门店!$S:$S,$G1113)</f>
        <v>0</v>
      </c>
      <c r="BK1113" s="99">
        <f>SUMIFS(通讯通路门店!$AD:$AD,通讯通路门店!$S:$S,$G1113)</f>
        <v>0</v>
      </c>
      <c r="BL1113" s="99">
        <f>SUMIFS(通讯通路门店!$AE:$AE,通讯通路门店!$S:$S,$G1113)</f>
        <v>0</v>
      </c>
      <c r="BM1113" s="99">
        <f>SUMIFS(通讯通路门店!$AF:$AF,通讯通路门店!$S:$S,$G1113)</f>
        <v>0</v>
      </c>
      <c r="BN1113" s="99">
        <f>SUMIFS(通讯通路门店!$AG:$AG,通讯通路门店!$S:$S,$G1113)</f>
        <v>0</v>
      </c>
      <c r="BO1113" s="99">
        <f>SUMIFS(通讯通路门店!$AH:$AH,通讯通路门店!$S:$S,$G1113)</f>
        <v>0</v>
      </c>
      <c r="BP1113" s="99">
        <f>SUMIFS(通讯通路门店!$AI:$AI,通讯通路门店!$S:$S,$G1113)</f>
        <v>0</v>
      </c>
      <c r="BQ1113" s="83"/>
    </row>
    <row r="1114" spans="1:69">
      <c r="A1114" s="99" t="str">
        <f>IFERROR(_xlfn.XLOOKUP($G1114,通讯通路门店!$S$4:$S$993931,通讯通路门店!$A$4:$A$993931,0,0),"")</f>
        <v>海南省</v>
      </c>
      <c r="B1114" s="99" t="str">
        <f>IFERROR(_xlfn.XLOOKUP($G1114,通讯通路门店!$S$4:$S$993931,通讯通路门店!$B$4:$B$993931,0,0),"")</f>
        <v>东方市</v>
      </c>
      <c r="C1114" s="99" t="str">
        <f>IFERROR(_xlfn.XLOOKUP($G1114,通讯通路门店!$S$4:$S$993931,通讯通路门店!$C$4:$C$993931,0,0),"")</f>
        <v>东方市</v>
      </c>
      <c r="D1114" s="99" t="str">
        <f>IFERROR(_xlfn.XLOOKUP($G1114,通讯通路门店!$S$4:$S$993931,通讯通路门店!$D$4:$D$993931,0,0),"")</f>
        <v>八所镇</v>
      </c>
      <c r="E1114" s="83"/>
      <c r="F1114" s="83"/>
      <c r="G1114" s="101"/>
      <c r="H1114" s="102">
        <f>IFERROR(_xlfn.XLOOKUP($G1114,通讯通路门店!$S$4:$S$993931,通讯通路门店!$R$4:$R$993931,0,0),"")</f>
        <v>0</v>
      </c>
      <c r="I1114" s="83"/>
      <c r="J1114" s="83"/>
      <c r="K1114" s="83"/>
      <c r="L1114" s="83"/>
      <c r="M1114" s="83"/>
      <c r="N1114" s="83"/>
      <c r="O1114" s="83"/>
      <c r="P1114" s="83"/>
      <c r="Q1114" s="83"/>
      <c r="R1114" s="83"/>
      <c r="S1114" s="83"/>
      <c r="T1114" s="83"/>
      <c r="U1114" s="99">
        <f>COUNTIF(通讯通路门店!$S:$S,$G1114)</f>
        <v>0</v>
      </c>
      <c r="V1114" s="99">
        <f>COUNTIFS(通讯通路门店!$S:$S,$G1114,通讯通路门店!$J:$J,"综合卖场")</f>
        <v>0</v>
      </c>
      <c r="W1114" s="99">
        <f>SUMIFS(通讯通路门店!$AJ:$AJ,通讯通路门店!$S:$S,通讯客户沙盘!$G1114)</f>
        <v>0</v>
      </c>
      <c r="X1114" s="99">
        <f t="shared" si="85"/>
        <v>0</v>
      </c>
      <c r="Y1114" s="99">
        <f>COUNTIFS(通讯通路门店!$S:$S,$G1114,通讯通路门店!$J:$J,"荣耀体验店")+COUNTIFS(通讯通路门店!$S:$S,$G1114,通讯通路门店!$J:$J,"荣耀授权专卖店")</f>
        <v>0</v>
      </c>
      <c r="Z1114" s="99">
        <f>COUNTIFS(通讯通路门店!$S:$S,$G1114,通讯通路门店!$J:$J,"VIVO体验店")</f>
        <v>0</v>
      </c>
      <c r="AA1114" s="99">
        <f>COUNTIFS(通讯通路门店!$S:$S,$G1114,通讯通路门店!$J:$J,"OPPO体验店")</f>
        <v>0</v>
      </c>
      <c r="AB1114" s="99">
        <f>COUNTIFS(通讯通路门店!$S:$S,$G1114,通讯通路门店!$J:$J,"华为授权体验店")+COUNTIFS(通讯通路门店!$S:$S,$G1114,通讯通路门店!$J:$J,"华为堡垒店")</f>
        <v>0</v>
      </c>
      <c r="AC1114" s="99">
        <f>COUNTIFS(通讯通路门店!$S:$S,$G1114,通讯通路门店!$J:$J,"小米体验店")</f>
        <v>0</v>
      </c>
      <c r="AD1114" s="99">
        <f>COUNTIFS(通讯通路门店!$S:$S,$G1114,通讯通路门店!$J:$J,"苹果体验店")</f>
        <v>0</v>
      </c>
      <c r="AE1114" s="99">
        <f>COUNTIFS(通讯通路门店!$S:$S,$G1114,通讯通路门店!$J:$J,"其他品牌专卖店")</f>
        <v>0</v>
      </c>
      <c r="AF1114" s="99">
        <f>SUMIFS(通讯通路门店!$BI:$BI,通讯通路门店!$S:$S,$G1114)</f>
        <v>0</v>
      </c>
      <c r="AG1114" s="99">
        <f>SUMIFS(通讯通路门店!$BH:$BH,通讯通路门店!$S:$S,$G1114)</f>
        <v>0</v>
      </c>
      <c r="AH1114" s="99">
        <f t="shared" si="86"/>
        <v>0</v>
      </c>
      <c r="AI1114" s="99">
        <f>SUMIFS(通讯通路门店!$BB:$BB,通讯通路门店!$S:$S,$G1114)</f>
        <v>0</v>
      </c>
      <c r="AJ1114" s="99">
        <f>SUMIFS(通讯通路门店!$BE:$BE,通讯通路门店!$S:$S,$G1114)</f>
        <v>0</v>
      </c>
      <c r="AK1114" s="99">
        <f>SUMIFS(通讯通路门店!$BG:$BG,通讯通路门店!$S:$S,$G1114)</f>
        <v>0</v>
      </c>
      <c r="AL1114" s="99">
        <f>SUMIFS(通讯通路门店!$BC:$BC,通讯通路门店!$S:$S,$G1114)</f>
        <v>0</v>
      </c>
      <c r="AM1114" s="99">
        <f>SUMIFS(通讯通路门店!$BD:$BD,通讯通路门店!$S:$S,$G1114)</f>
        <v>0</v>
      </c>
      <c r="AN1114" s="99">
        <f>SUMIFS(通讯通路门店!$BF:$BF,通讯通路门店!$S:$S,$G1114)</f>
        <v>0</v>
      </c>
      <c r="AO1114" s="99">
        <f t="shared" si="87"/>
        <v>0</v>
      </c>
      <c r="AP1114" s="99">
        <f>SUMIFS(通讯通路门店!$K:$K,通讯通路门店!$S:$S,$G1114)</f>
        <v>0</v>
      </c>
      <c r="AQ1114" s="83"/>
      <c r="AR1114" s="99">
        <f>SUMIFS(通讯通路门店!$T:$T,通讯通路门店!$S:$S,$G1114)</f>
        <v>0</v>
      </c>
      <c r="AS1114" s="99">
        <f>SUMIFS(通讯通路门店!$U:$U,通讯通路门店!$S:$S,$G1114)</f>
        <v>0</v>
      </c>
      <c r="AT1114" s="99">
        <f>SUMIFS(通讯通路门店!$V:$V,通讯通路门店!$S:$S,$G1114)</f>
        <v>0</v>
      </c>
      <c r="AU1114" s="99">
        <f>SUMIFS(通讯通路门店!$W:$W,通讯通路门店!$S:$S,$G1114)</f>
        <v>0</v>
      </c>
      <c r="AV1114" s="99">
        <f>SUMIFS(通讯通路门店!$Z:$Z,通讯通路门店!$S:$S,$G1114)</f>
        <v>0</v>
      </c>
      <c r="AW1114" s="99">
        <f>SUMIFS(通讯通路门店!$AB:$AB,通讯通路门店!$S:$S,$G1114)</f>
        <v>0</v>
      </c>
      <c r="AX1114" s="99">
        <f>SUMIFS(通讯通路门店!$X:$X,通讯通路门店!$S:$S,$G1114)</f>
        <v>0</v>
      </c>
      <c r="AY1114" s="99">
        <f>SUMIFS(通讯通路门店!$Y:$Y,通讯通路门店!$S:$S,$G1114)</f>
        <v>0</v>
      </c>
      <c r="AZ1114" s="99">
        <f>SUMIFS(通讯通路门店!$AA:$AA,通讯通路门店!$S:$S,$G1114)</f>
        <v>0</v>
      </c>
      <c r="BA1114" s="99">
        <f t="shared" si="88"/>
        <v>0</v>
      </c>
      <c r="BB1114" s="99">
        <f t="shared" si="89"/>
        <v>0</v>
      </c>
      <c r="BC1114" s="99">
        <f>SUMIFS(通讯通路门店!$W:$W,通讯通路门店!$S:$S,$G1114,通讯通路门店!$J:$J,"荣耀体验店")+SUMIFS(通讯通路门店!$W:$W,通讯通路门店!$S:$S,$G1114,通讯通路门店!$J:$J,"荣耀授权专卖店")</f>
        <v>0</v>
      </c>
      <c r="BD1114" s="99">
        <f>SUMIFS(通讯通路门店!$Z:$Z,通讯通路门店!$S:$S,$G1114,通讯通路门店!$J:$J,"VIVO体验店")</f>
        <v>0</v>
      </c>
      <c r="BE1114" s="99">
        <f>SUMIFS(通讯通路门店!$AB:$AB,通讯通路门店!$S:$S,$G1114,通讯通路门店!$J:$J,"OPPO体验店")</f>
        <v>0</v>
      </c>
      <c r="BF1114" s="99">
        <f>SUMIFS(通讯通路门店!$X:$X,通讯通路门店!$S:$S,$G1114,通讯通路门店!$J:$J,"华为授权体验店")+SUMIFS(通讯通路门店!$AA:$AA,通讯通路门店!$S:$S,$G1114,通讯通路门店!$J:$J,"华为堡垒店")</f>
        <v>0</v>
      </c>
      <c r="BG1114" s="99">
        <f>SUMIFS(通讯通路门店!$Y:$Y,通讯通路门店!$S:$S,$G1114,通讯通路门店!$J:$J,"小米体验店")</f>
        <v>0</v>
      </c>
      <c r="BH1114" s="99">
        <f>SUMIFS(通讯通路门店!$AA:$AA,通讯通路门店!$S:$S,$G1114,通讯通路门店!$J:$J,"苹果体验店")</f>
        <v>0</v>
      </c>
      <c r="BI1114" s="99">
        <f>SUMIFS(通讯通路门店!$K:$K,通讯通路门店!$S:$S,$G1114,通讯通路门店!$J:$J,"其他品牌专卖店")</f>
        <v>0</v>
      </c>
      <c r="BJ1114" s="99">
        <f>SUMIFS(通讯通路门店!$AC:$AC,通讯通路门店!$S:$S,$G1114)</f>
        <v>0</v>
      </c>
      <c r="BK1114" s="99">
        <f>SUMIFS(通讯通路门店!$AD:$AD,通讯通路门店!$S:$S,$G1114)</f>
        <v>0</v>
      </c>
      <c r="BL1114" s="99">
        <f>SUMIFS(通讯通路门店!$AE:$AE,通讯通路门店!$S:$S,$G1114)</f>
        <v>0</v>
      </c>
      <c r="BM1114" s="99">
        <f>SUMIFS(通讯通路门店!$AF:$AF,通讯通路门店!$S:$S,$G1114)</f>
        <v>0</v>
      </c>
      <c r="BN1114" s="99">
        <f>SUMIFS(通讯通路门店!$AG:$AG,通讯通路门店!$S:$S,$G1114)</f>
        <v>0</v>
      </c>
      <c r="BO1114" s="99">
        <f>SUMIFS(通讯通路门店!$AH:$AH,通讯通路门店!$S:$S,$G1114)</f>
        <v>0</v>
      </c>
      <c r="BP1114" s="99">
        <f>SUMIFS(通讯通路门店!$AI:$AI,通讯通路门店!$S:$S,$G1114)</f>
        <v>0</v>
      </c>
      <c r="BQ1114" s="83"/>
    </row>
    <row r="1115" spans="1:69">
      <c r="A1115" s="99" t="str">
        <f>IFERROR(_xlfn.XLOOKUP($G1115,通讯通路门店!$S$4:$S$993931,通讯通路门店!$A$4:$A$993931,0,0),"")</f>
        <v>海南省</v>
      </c>
      <c r="B1115" s="99" t="str">
        <f>IFERROR(_xlfn.XLOOKUP($G1115,通讯通路门店!$S$4:$S$993931,通讯通路门店!$B$4:$B$993931,0,0),"")</f>
        <v>东方市</v>
      </c>
      <c r="C1115" s="99" t="str">
        <f>IFERROR(_xlfn.XLOOKUP($G1115,通讯通路门店!$S$4:$S$993931,通讯通路门店!$C$4:$C$993931,0,0),"")</f>
        <v>东方市</v>
      </c>
      <c r="D1115" s="99" t="str">
        <f>IFERROR(_xlfn.XLOOKUP($G1115,通讯通路门店!$S$4:$S$993931,通讯通路门店!$D$4:$D$993931,0,0),"")</f>
        <v>八所镇</v>
      </c>
      <c r="E1115" s="83"/>
      <c r="F1115" s="83"/>
      <c r="G1115" s="101"/>
      <c r="H1115" s="102">
        <f>IFERROR(_xlfn.XLOOKUP($G1115,通讯通路门店!$S$4:$S$993931,通讯通路门店!$R$4:$R$993931,0,0),"")</f>
        <v>0</v>
      </c>
      <c r="I1115" s="83"/>
      <c r="J1115" s="83"/>
      <c r="K1115" s="83"/>
      <c r="L1115" s="83"/>
      <c r="M1115" s="83"/>
      <c r="N1115" s="83"/>
      <c r="O1115" s="83"/>
      <c r="P1115" s="83"/>
      <c r="Q1115" s="83"/>
      <c r="R1115" s="83"/>
      <c r="S1115" s="83"/>
      <c r="T1115" s="83"/>
      <c r="U1115" s="99">
        <f>COUNTIF(通讯通路门店!$S:$S,$G1115)</f>
        <v>0</v>
      </c>
      <c r="V1115" s="99">
        <f>COUNTIFS(通讯通路门店!$S:$S,$G1115,通讯通路门店!$J:$J,"综合卖场")</f>
        <v>0</v>
      </c>
      <c r="W1115" s="99">
        <f>SUMIFS(通讯通路门店!$AJ:$AJ,通讯通路门店!$S:$S,通讯客户沙盘!$G1115)</f>
        <v>0</v>
      </c>
      <c r="X1115" s="99">
        <f t="shared" si="85"/>
        <v>0</v>
      </c>
      <c r="Y1115" s="99">
        <f>COUNTIFS(通讯通路门店!$S:$S,$G1115,通讯通路门店!$J:$J,"荣耀体验店")+COUNTIFS(通讯通路门店!$S:$S,$G1115,通讯通路门店!$J:$J,"荣耀授权专卖店")</f>
        <v>0</v>
      </c>
      <c r="Z1115" s="99">
        <f>COUNTIFS(通讯通路门店!$S:$S,$G1115,通讯通路门店!$J:$J,"VIVO体验店")</f>
        <v>0</v>
      </c>
      <c r="AA1115" s="99">
        <f>COUNTIFS(通讯通路门店!$S:$S,$G1115,通讯通路门店!$J:$J,"OPPO体验店")</f>
        <v>0</v>
      </c>
      <c r="AB1115" s="99">
        <f>COUNTIFS(通讯通路门店!$S:$S,$G1115,通讯通路门店!$J:$J,"华为授权体验店")+COUNTIFS(通讯通路门店!$S:$S,$G1115,通讯通路门店!$J:$J,"华为堡垒店")</f>
        <v>0</v>
      </c>
      <c r="AC1115" s="99">
        <f>COUNTIFS(通讯通路门店!$S:$S,$G1115,通讯通路门店!$J:$J,"小米体验店")</f>
        <v>0</v>
      </c>
      <c r="AD1115" s="99">
        <f>COUNTIFS(通讯通路门店!$S:$S,$G1115,通讯通路门店!$J:$J,"苹果体验店")</f>
        <v>0</v>
      </c>
      <c r="AE1115" s="99">
        <f>COUNTIFS(通讯通路门店!$S:$S,$G1115,通讯通路门店!$J:$J,"其他品牌专卖店")</f>
        <v>0</v>
      </c>
      <c r="AF1115" s="99">
        <f>SUMIFS(通讯通路门店!$BI:$BI,通讯通路门店!$S:$S,$G1115)</f>
        <v>0</v>
      </c>
      <c r="AG1115" s="99">
        <f>SUMIFS(通讯通路门店!$BH:$BH,通讯通路门店!$S:$S,$G1115)</f>
        <v>0</v>
      </c>
      <c r="AH1115" s="99">
        <f t="shared" si="86"/>
        <v>0</v>
      </c>
      <c r="AI1115" s="99">
        <f>SUMIFS(通讯通路门店!$BB:$BB,通讯通路门店!$S:$S,$G1115)</f>
        <v>0</v>
      </c>
      <c r="AJ1115" s="99">
        <f>SUMIFS(通讯通路门店!$BE:$BE,通讯通路门店!$S:$S,$G1115)</f>
        <v>0</v>
      </c>
      <c r="AK1115" s="99">
        <f>SUMIFS(通讯通路门店!$BG:$BG,通讯通路门店!$S:$S,$G1115)</f>
        <v>0</v>
      </c>
      <c r="AL1115" s="99">
        <f>SUMIFS(通讯通路门店!$BC:$BC,通讯通路门店!$S:$S,$G1115)</f>
        <v>0</v>
      </c>
      <c r="AM1115" s="99">
        <f>SUMIFS(通讯通路门店!$BD:$BD,通讯通路门店!$S:$S,$G1115)</f>
        <v>0</v>
      </c>
      <c r="AN1115" s="99">
        <f>SUMIFS(通讯通路门店!$BF:$BF,通讯通路门店!$S:$S,$G1115)</f>
        <v>0</v>
      </c>
      <c r="AO1115" s="99">
        <f t="shared" si="87"/>
        <v>0</v>
      </c>
      <c r="AP1115" s="99">
        <f>SUMIFS(通讯通路门店!$K:$K,通讯通路门店!$S:$S,$G1115)</f>
        <v>0</v>
      </c>
      <c r="AQ1115" s="83"/>
      <c r="AR1115" s="99">
        <f>SUMIFS(通讯通路门店!$T:$T,通讯通路门店!$S:$S,$G1115)</f>
        <v>0</v>
      </c>
      <c r="AS1115" s="99">
        <f>SUMIFS(通讯通路门店!$U:$U,通讯通路门店!$S:$S,$G1115)</f>
        <v>0</v>
      </c>
      <c r="AT1115" s="99">
        <f>SUMIFS(通讯通路门店!$V:$V,通讯通路门店!$S:$S,$G1115)</f>
        <v>0</v>
      </c>
      <c r="AU1115" s="99">
        <f>SUMIFS(通讯通路门店!$W:$W,通讯通路门店!$S:$S,$G1115)</f>
        <v>0</v>
      </c>
      <c r="AV1115" s="99">
        <f>SUMIFS(通讯通路门店!$Z:$Z,通讯通路门店!$S:$S,$G1115)</f>
        <v>0</v>
      </c>
      <c r="AW1115" s="99">
        <f>SUMIFS(通讯通路门店!$AB:$AB,通讯通路门店!$S:$S,$G1115)</f>
        <v>0</v>
      </c>
      <c r="AX1115" s="99">
        <f>SUMIFS(通讯通路门店!$X:$X,通讯通路门店!$S:$S,$G1115)</f>
        <v>0</v>
      </c>
      <c r="AY1115" s="99">
        <f>SUMIFS(通讯通路门店!$Y:$Y,通讯通路门店!$S:$S,$G1115)</f>
        <v>0</v>
      </c>
      <c r="AZ1115" s="99">
        <f>SUMIFS(通讯通路门店!$AA:$AA,通讯通路门店!$S:$S,$G1115)</f>
        <v>0</v>
      </c>
      <c r="BA1115" s="99">
        <f t="shared" si="88"/>
        <v>0</v>
      </c>
      <c r="BB1115" s="99">
        <f t="shared" si="89"/>
        <v>0</v>
      </c>
      <c r="BC1115" s="99">
        <f>SUMIFS(通讯通路门店!$W:$W,通讯通路门店!$S:$S,$G1115,通讯通路门店!$J:$J,"荣耀体验店")+SUMIFS(通讯通路门店!$W:$W,通讯通路门店!$S:$S,$G1115,通讯通路门店!$J:$J,"荣耀授权专卖店")</f>
        <v>0</v>
      </c>
      <c r="BD1115" s="99">
        <f>SUMIFS(通讯通路门店!$Z:$Z,通讯通路门店!$S:$S,$G1115,通讯通路门店!$J:$J,"VIVO体验店")</f>
        <v>0</v>
      </c>
      <c r="BE1115" s="99">
        <f>SUMIFS(通讯通路门店!$AB:$AB,通讯通路门店!$S:$S,$G1115,通讯通路门店!$J:$J,"OPPO体验店")</f>
        <v>0</v>
      </c>
      <c r="BF1115" s="99">
        <f>SUMIFS(通讯通路门店!$X:$X,通讯通路门店!$S:$S,$G1115,通讯通路门店!$J:$J,"华为授权体验店")+SUMIFS(通讯通路门店!$AA:$AA,通讯通路门店!$S:$S,$G1115,通讯通路门店!$J:$J,"华为堡垒店")</f>
        <v>0</v>
      </c>
      <c r="BG1115" s="99">
        <f>SUMIFS(通讯通路门店!$Y:$Y,通讯通路门店!$S:$S,$G1115,通讯通路门店!$J:$J,"小米体验店")</f>
        <v>0</v>
      </c>
      <c r="BH1115" s="99">
        <f>SUMIFS(通讯通路门店!$AA:$AA,通讯通路门店!$S:$S,$G1115,通讯通路门店!$J:$J,"苹果体验店")</f>
        <v>0</v>
      </c>
      <c r="BI1115" s="99">
        <f>SUMIFS(通讯通路门店!$K:$K,通讯通路门店!$S:$S,$G1115,通讯通路门店!$J:$J,"其他品牌专卖店")</f>
        <v>0</v>
      </c>
      <c r="BJ1115" s="99">
        <f>SUMIFS(通讯通路门店!$AC:$AC,通讯通路门店!$S:$S,$G1115)</f>
        <v>0</v>
      </c>
      <c r="BK1115" s="99">
        <f>SUMIFS(通讯通路门店!$AD:$AD,通讯通路门店!$S:$S,$G1115)</f>
        <v>0</v>
      </c>
      <c r="BL1115" s="99">
        <f>SUMIFS(通讯通路门店!$AE:$AE,通讯通路门店!$S:$S,$G1115)</f>
        <v>0</v>
      </c>
      <c r="BM1115" s="99">
        <f>SUMIFS(通讯通路门店!$AF:$AF,通讯通路门店!$S:$S,$G1115)</f>
        <v>0</v>
      </c>
      <c r="BN1115" s="99">
        <f>SUMIFS(通讯通路门店!$AG:$AG,通讯通路门店!$S:$S,$G1115)</f>
        <v>0</v>
      </c>
      <c r="BO1115" s="99">
        <f>SUMIFS(通讯通路门店!$AH:$AH,通讯通路门店!$S:$S,$G1115)</f>
        <v>0</v>
      </c>
      <c r="BP1115" s="99">
        <f>SUMIFS(通讯通路门店!$AI:$AI,通讯通路门店!$S:$S,$G1115)</f>
        <v>0</v>
      </c>
      <c r="BQ1115" s="83"/>
    </row>
    <row r="1116" spans="1:69">
      <c r="A1116" s="99" t="str">
        <f>IFERROR(_xlfn.XLOOKUP($G1116,通讯通路门店!$S$4:$S$993931,通讯通路门店!$A$4:$A$993931,0,0),"")</f>
        <v>海南省</v>
      </c>
      <c r="B1116" s="99" t="str">
        <f>IFERROR(_xlfn.XLOOKUP($G1116,通讯通路门店!$S$4:$S$993931,通讯通路门店!$B$4:$B$993931,0,0),"")</f>
        <v>东方市</v>
      </c>
      <c r="C1116" s="99" t="str">
        <f>IFERROR(_xlfn.XLOOKUP($G1116,通讯通路门店!$S$4:$S$993931,通讯通路门店!$C$4:$C$993931,0,0),"")</f>
        <v>东方市</v>
      </c>
      <c r="D1116" s="99" t="str">
        <f>IFERROR(_xlfn.XLOOKUP($G1116,通讯通路门店!$S$4:$S$993931,通讯通路门店!$D$4:$D$993931,0,0),"")</f>
        <v>八所镇</v>
      </c>
      <c r="E1116" s="83"/>
      <c r="F1116" s="83"/>
      <c r="G1116" s="101"/>
      <c r="H1116" s="102">
        <f>IFERROR(_xlfn.XLOOKUP($G1116,通讯通路门店!$S$4:$S$993931,通讯通路门店!$R$4:$R$993931,0,0),"")</f>
        <v>0</v>
      </c>
      <c r="I1116" s="83"/>
      <c r="J1116" s="83"/>
      <c r="K1116" s="83"/>
      <c r="L1116" s="83"/>
      <c r="M1116" s="83"/>
      <c r="N1116" s="83"/>
      <c r="O1116" s="83"/>
      <c r="P1116" s="83"/>
      <c r="Q1116" s="83"/>
      <c r="R1116" s="83"/>
      <c r="S1116" s="83"/>
      <c r="T1116" s="83"/>
      <c r="U1116" s="99">
        <f>COUNTIF(通讯通路门店!$S:$S,$G1116)</f>
        <v>0</v>
      </c>
      <c r="V1116" s="99">
        <f>COUNTIFS(通讯通路门店!$S:$S,$G1116,通讯通路门店!$J:$J,"综合卖场")</f>
        <v>0</v>
      </c>
      <c r="W1116" s="99">
        <f>SUMIFS(通讯通路门店!$AJ:$AJ,通讯通路门店!$S:$S,通讯客户沙盘!$G1116)</f>
        <v>0</v>
      </c>
      <c r="X1116" s="99">
        <f t="shared" si="85"/>
        <v>0</v>
      </c>
      <c r="Y1116" s="99">
        <f>COUNTIFS(通讯通路门店!$S:$S,$G1116,通讯通路门店!$J:$J,"荣耀体验店")+COUNTIFS(通讯通路门店!$S:$S,$G1116,通讯通路门店!$J:$J,"荣耀授权专卖店")</f>
        <v>0</v>
      </c>
      <c r="Z1116" s="99">
        <f>COUNTIFS(通讯通路门店!$S:$S,$G1116,通讯通路门店!$J:$J,"VIVO体验店")</f>
        <v>0</v>
      </c>
      <c r="AA1116" s="99">
        <f>COUNTIFS(通讯通路门店!$S:$S,$G1116,通讯通路门店!$J:$J,"OPPO体验店")</f>
        <v>0</v>
      </c>
      <c r="AB1116" s="99">
        <f>COUNTIFS(通讯通路门店!$S:$S,$G1116,通讯通路门店!$J:$J,"华为授权体验店")+COUNTIFS(通讯通路门店!$S:$S,$G1116,通讯通路门店!$J:$J,"华为堡垒店")</f>
        <v>0</v>
      </c>
      <c r="AC1116" s="99">
        <f>COUNTIFS(通讯通路门店!$S:$S,$G1116,通讯通路门店!$J:$J,"小米体验店")</f>
        <v>0</v>
      </c>
      <c r="AD1116" s="99">
        <f>COUNTIFS(通讯通路门店!$S:$S,$G1116,通讯通路门店!$J:$J,"苹果体验店")</f>
        <v>0</v>
      </c>
      <c r="AE1116" s="99">
        <f>COUNTIFS(通讯通路门店!$S:$S,$G1116,通讯通路门店!$J:$J,"其他品牌专卖店")</f>
        <v>0</v>
      </c>
      <c r="AF1116" s="99">
        <f>SUMIFS(通讯通路门店!$BI:$BI,通讯通路门店!$S:$S,$G1116)</f>
        <v>0</v>
      </c>
      <c r="AG1116" s="99">
        <f>SUMIFS(通讯通路门店!$BH:$BH,通讯通路门店!$S:$S,$G1116)</f>
        <v>0</v>
      </c>
      <c r="AH1116" s="99">
        <f t="shared" si="86"/>
        <v>0</v>
      </c>
      <c r="AI1116" s="99">
        <f>SUMIFS(通讯通路门店!$BB:$BB,通讯通路门店!$S:$S,$G1116)</f>
        <v>0</v>
      </c>
      <c r="AJ1116" s="99">
        <f>SUMIFS(通讯通路门店!$BE:$BE,通讯通路门店!$S:$S,$G1116)</f>
        <v>0</v>
      </c>
      <c r="AK1116" s="99">
        <f>SUMIFS(通讯通路门店!$BG:$BG,通讯通路门店!$S:$S,$G1116)</f>
        <v>0</v>
      </c>
      <c r="AL1116" s="99">
        <f>SUMIFS(通讯通路门店!$BC:$BC,通讯通路门店!$S:$S,$G1116)</f>
        <v>0</v>
      </c>
      <c r="AM1116" s="99">
        <f>SUMIFS(通讯通路门店!$BD:$BD,通讯通路门店!$S:$S,$G1116)</f>
        <v>0</v>
      </c>
      <c r="AN1116" s="99">
        <f>SUMIFS(通讯通路门店!$BF:$BF,通讯通路门店!$S:$S,$G1116)</f>
        <v>0</v>
      </c>
      <c r="AO1116" s="99">
        <f t="shared" si="87"/>
        <v>0</v>
      </c>
      <c r="AP1116" s="99">
        <f>SUMIFS(通讯通路门店!$K:$K,通讯通路门店!$S:$S,$G1116)</f>
        <v>0</v>
      </c>
      <c r="AQ1116" s="83"/>
      <c r="AR1116" s="99">
        <f>SUMIFS(通讯通路门店!$T:$T,通讯通路门店!$S:$S,$G1116)</f>
        <v>0</v>
      </c>
      <c r="AS1116" s="99">
        <f>SUMIFS(通讯通路门店!$U:$U,通讯通路门店!$S:$S,$G1116)</f>
        <v>0</v>
      </c>
      <c r="AT1116" s="99">
        <f>SUMIFS(通讯通路门店!$V:$V,通讯通路门店!$S:$S,$G1116)</f>
        <v>0</v>
      </c>
      <c r="AU1116" s="99">
        <f>SUMIFS(通讯通路门店!$W:$W,通讯通路门店!$S:$S,$G1116)</f>
        <v>0</v>
      </c>
      <c r="AV1116" s="99">
        <f>SUMIFS(通讯通路门店!$Z:$Z,通讯通路门店!$S:$S,$G1116)</f>
        <v>0</v>
      </c>
      <c r="AW1116" s="99">
        <f>SUMIFS(通讯通路门店!$AB:$AB,通讯通路门店!$S:$S,$G1116)</f>
        <v>0</v>
      </c>
      <c r="AX1116" s="99">
        <f>SUMIFS(通讯通路门店!$X:$X,通讯通路门店!$S:$S,$G1116)</f>
        <v>0</v>
      </c>
      <c r="AY1116" s="99">
        <f>SUMIFS(通讯通路门店!$Y:$Y,通讯通路门店!$S:$S,$G1116)</f>
        <v>0</v>
      </c>
      <c r="AZ1116" s="99">
        <f>SUMIFS(通讯通路门店!$AA:$AA,通讯通路门店!$S:$S,$G1116)</f>
        <v>0</v>
      </c>
      <c r="BA1116" s="99">
        <f t="shared" si="88"/>
        <v>0</v>
      </c>
      <c r="BB1116" s="99">
        <f t="shared" si="89"/>
        <v>0</v>
      </c>
      <c r="BC1116" s="99">
        <f>SUMIFS(通讯通路门店!$W:$W,通讯通路门店!$S:$S,$G1116,通讯通路门店!$J:$J,"荣耀体验店")+SUMIFS(通讯通路门店!$W:$W,通讯通路门店!$S:$S,$G1116,通讯通路门店!$J:$J,"荣耀授权专卖店")</f>
        <v>0</v>
      </c>
      <c r="BD1116" s="99">
        <f>SUMIFS(通讯通路门店!$Z:$Z,通讯通路门店!$S:$S,$G1116,通讯通路门店!$J:$J,"VIVO体验店")</f>
        <v>0</v>
      </c>
      <c r="BE1116" s="99">
        <f>SUMIFS(通讯通路门店!$AB:$AB,通讯通路门店!$S:$S,$G1116,通讯通路门店!$J:$J,"OPPO体验店")</f>
        <v>0</v>
      </c>
      <c r="BF1116" s="99">
        <f>SUMIFS(通讯通路门店!$X:$X,通讯通路门店!$S:$S,$G1116,通讯通路门店!$J:$J,"华为授权体验店")+SUMIFS(通讯通路门店!$AA:$AA,通讯通路门店!$S:$S,$G1116,通讯通路门店!$J:$J,"华为堡垒店")</f>
        <v>0</v>
      </c>
      <c r="BG1116" s="99">
        <f>SUMIFS(通讯通路门店!$Y:$Y,通讯通路门店!$S:$S,$G1116,通讯通路门店!$J:$J,"小米体验店")</f>
        <v>0</v>
      </c>
      <c r="BH1116" s="99">
        <f>SUMIFS(通讯通路门店!$AA:$AA,通讯通路门店!$S:$S,$G1116,通讯通路门店!$J:$J,"苹果体验店")</f>
        <v>0</v>
      </c>
      <c r="BI1116" s="99">
        <f>SUMIFS(通讯通路门店!$K:$K,通讯通路门店!$S:$S,$G1116,通讯通路门店!$J:$J,"其他品牌专卖店")</f>
        <v>0</v>
      </c>
      <c r="BJ1116" s="99">
        <f>SUMIFS(通讯通路门店!$AC:$AC,通讯通路门店!$S:$S,$G1116)</f>
        <v>0</v>
      </c>
      <c r="BK1116" s="99">
        <f>SUMIFS(通讯通路门店!$AD:$AD,通讯通路门店!$S:$S,$G1116)</f>
        <v>0</v>
      </c>
      <c r="BL1116" s="99">
        <f>SUMIFS(通讯通路门店!$AE:$AE,通讯通路门店!$S:$S,$G1116)</f>
        <v>0</v>
      </c>
      <c r="BM1116" s="99">
        <f>SUMIFS(通讯通路门店!$AF:$AF,通讯通路门店!$S:$S,$G1116)</f>
        <v>0</v>
      </c>
      <c r="BN1116" s="99">
        <f>SUMIFS(通讯通路门店!$AG:$AG,通讯通路门店!$S:$S,$G1116)</f>
        <v>0</v>
      </c>
      <c r="BO1116" s="99">
        <f>SUMIFS(通讯通路门店!$AH:$AH,通讯通路门店!$S:$S,$G1116)</f>
        <v>0</v>
      </c>
      <c r="BP1116" s="99">
        <f>SUMIFS(通讯通路门店!$AI:$AI,通讯通路门店!$S:$S,$G1116)</f>
        <v>0</v>
      </c>
      <c r="BQ1116" s="83"/>
    </row>
    <row r="1117" spans="1:69">
      <c r="A1117" s="99" t="str">
        <f>IFERROR(_xlfn.XLOOKUP($G1117,通讯通路门店!$S$4:$S$993931,通讯通路门店!$A$4:$A$993931,0,0),"")</f>
        <v>海南省</v>
      </c>
      <c r="B1117" s="99" t="str">
        <f>IFERROR(_xlfn.XLOOKUP($G1117,通讯通路门店!$S$4:$S$993931,通讯通路门店!$B$4:$B$993931,0,0),"")</f>
        <v>东方市</v>
      </c>
      <c r="C1117" s="99" t="str">
        <f>IFERROR(_xlfn.XLOOKUP($G1117,通讯通路门店!$S$4:$S$993931,通讯通路门店!$C$4:$C$993931,0,0),"")</f>
        <v>东方市</v>
      </c>
      <c r="D1117" s="99" t="str">
        <f>IFERROR(_xlfn.XLOOKUP($G1117,通讯通路门店!$S$4:$S$993931,通讯通路门店!$D$4:$D$993931,0,0),"")</f>
        <v>八所镇</v>
      </c>
      <c r="E1117" s="83"/>
      <c r="F1117" s="83"/>
      <c r="G1117" s="101"/>
      <c r="H1117" s="102">
        <f>IFERROR(_xlfn.XLOOKUP($G1117,通讯通路门店!$S$4:$S$993931,通讯通路门店!$R$4:$R$993931,0,0),"")</f>
        <v>0</v>
      </c>
      <c r="I1117" s="83"/>
      <c r="J1117" s="83"/>
      <c r="K1117" s="83"/>
      <c r="L1117" s="83"/>
      <c r="M1117" s="83"/>
      <c r="N1117" s="83"/>
      <c r="O1117" s="83"/>
      <c r="P1117" s="83"/>
      <c r="Q1117" s="83"/>
      <c r="R1117" s="83"/>
      <c r="S1117" s="83"/>
      <c r="T1117" s="83"/>
      <c r="U1117" s="99">
        <f>COUNTIF(通讯通路门店!$S:$S,$G1117)</f>
        <v>0</v>
      </c>
      <c r="V1117" s="99">
        <f>COUNTIFS(通讯通路门店!$S:$S,$G1117,通讯通路门店!$J:$J,"综合卖场")</f>
        <v>0</v>
      </c>
      <c r="W1117" s="99">
        <f>SUMIFS(通讯通路门店!$AJ:$AJ,通讯通路门店!$S:$S,通讯客户沙盘!$G1117)</f>
        <v>0</v>
      </c>
      <c r="X1117" s="99">
        <f t="shared" si="85"/>
        <v>0</v>
      </c>
      <c r="Y1117" s="99">
        <f>COUNTIFS(通讯通路门店!$S:$S,$G1117,通讯通路门店!$J:$J,"荣耀体验店")+COUNTIFS(通讯通路门店!$S:$S,$G1117,通讯通路门店!$J:$J,"荣耀授权专卖店")</f>
        <v>0</v>
      </c>
      <c r="Z1117" s="99">
        <f>COUNTIFS(通讯通路门店!$S:$S,$G1117,通讯通路门店!$J:$J,"VIVO体验店")</f>
        <v>0</v>
      </c>
      <c r="AA1117" s="99">
        <f>COUNTIFS(通讯通路门店!$S:$S,$G1117,通讯通路门店!$J:$J,"OPPO体验店")</f>
        <v>0</v>
      </c>
      <c r="AB1117" s="99">
        <f>COUNTIFS(通讯通路门店!$S:$S,$G1117,通讯通路门店!$J:$J,"华为授权体验店")+COUNTIFS(通讯通路门店!$S:$S,$G1117,通讯通路门店!$J:$J,"华为堡垒店")</f>
        <v>0</v>
      </c>
      <c r="AC1117" s="99">
        <f>COUNTIFS(通讯通路门店!$S:$S,$G1117,通讯通路门店!$J:$J,"小米体验店")</f>
        <v>0</v>
      </c>
      <c r="AD1117" s="99">
        <f>COUNTIFS(通讯通路门店!$S:$S,$G1117,通讯通路门店!$J:$J,"苹果体验店")</f>
        <v>0</v>
      </c>
      <c r="AE1117" s="99">
        <f>COUNTIFS(通讯通路门店!$S:$S,$G1117,通讯通路门店!$J:$J,"其他品牌专卖店")</f>
        <v>0</v>
      </c>
      <c r="AF1117" s="99">
        <f>SUMIFS(通讯通路门店!$BI:$BI,通讯通路门店!$S:$S,$G1117)</f>
        <v>0</v>
      </c>
      <c r="AG1117" s="99">
        <f>SUMIFS(通讯通路门店!$BH:$BH,通讯通路门店!$S:$S,$G1117)</f>
        <v>0</v>
      </c>
      <c r="AH1117" s="99">
        <f t="shared" si="86"/>
        <v>0</v>
      </c>
      <c r="AI1117" s="99">
        <f>SUMIFS(通讯通路门店!$BB:$BB,通讯通路门店!$S:$S,$G1117)</f>
        <v>0</v>
      </c>
      <c r="AJ1117" s="99">
        <f>SUMIFS(通讯通路门店!$BE:$BE,通讯通路门店!$S:$S,$G1117)</f>
        <v>0</v>
      </c>
      <c r="AK1117" s="99">
        <f>SUMIFS(通讯通路门店!$BG:$BG,通讯通路门店!$S:$S,$G1117)</f>
        <v>0</v>
      </c>
      <c r="AL1117" s="99">
        <f>SUMIFS(通讯通路门店!$BC:$BC,通讯通路门店!$S:$S,$G1117)</f>
        <v>0</v>
      </c>
      <c r="AM1117" s="99">
        <f>SUMIFS(通讯通路门店!$BD:$BD,通讯通路门店!$S:$S,$G1117)</f>
        <v>0</v>
      </c>
      <c r="AN1117" s="99">
        <f>SUMIFS(通讯通路门店!$BF:$BF,通讯通路门店!$S:$S,$G1117)</f>
        <v>0</v>
      </c>
      <c r="AO1117" s="99">
        <f t="shared" si="87"/>
        <v>0</v>
      </c>
      <c r="AP1117" s="99">
        <f>SUMIFS(通讯通路门店!$K:$K,通讯通路门店!$S:$S,$G1117)</f>
        <v>0</v>
      </c>
      <c r="AQ1117" s="83"/>
      <c r="AR1117" s="99">
        <f>SUMIFS(通讯通路门店!$T:$T,通讯通路门店!$S:$S,$G1117)</f>
        <v>0</v>
      </c>
      <c r="AS1117" s="99">
        <f>SUMIFS(通讯通路门店!$U:$U,通讯通路门店!$S:$S,$G1117)</f>
        <v>0</v>
      </c>
      <c r="AT1117" s="99">
        <f>SUMIFS(通讯通路门店!$V:$V,通讯通路门店!$S:$S,$G1117)</f>
        <v>0</v>
      </c>
      <c r="AU1117" s="99">
        <f>SUMIFS(通讯通路门店!$W:$W,通讯通路门店!$S:$S,$G1117)</f>
        <v>0</v>
      </c>
      <c r="AV1117" s="99">
        <f>SUMIFS(通讯通路门店!$Z:$Z,通讯通路门店!$S:$S,$G1117)</f>
        <v>0</v>
      </c>
      <c r="AW1117" s="99">
        <f>SUMIFS(通讯通路门店!$AB:$AB,通讯通路门店!$S:$S,$G1117)</f>
        <v>0</v>
      </c>
      <c r="AX1117" s="99">
        <f>SUMIFS(通讯通路门店!$X:$X,通讯通路门店!$S:$S,$G1117)</f>
        <v>0</v>
      </c>
      <c r="AY1117" s="99">
        <f>SUMIFS(通讯通路门店!$Y:$Y,通讯通路门店!$S:$S,$G1117)</f>
        <v>0</v>
      </c>
      <c r="AZ1117" s="99">
        <f>SUMIFS(通讯通路门店!$AA:$AA,通讯通路门店!$S:$S,$G1117)</f>
        <v>0</v>
      </c>
      <c r="BA1117" s="99">
        <f t="shared" si="88"/>
        <v>0</v>
      </c>
      <c r="BB1117" s="99">
        <f t="shared" si="89"/>
        <v>0</v>
      </c>
      <c r="BC1117" s="99">
        <f>SUMIFS(通讯通路门店!$W:$W,通讯通路门店!$S:$S,$G1117,通讯通路门店!$J:$J,"荣耀体验店")+SUMIFS(通讯通路门店!$W:$W,通讯通路门店!$S:$S,$G1117,通讯通路门店!$J:$J,"荣耀授权专卖店")</f>
        <v>0</v>
      </c>
      <c r="BD1117" s="99">
        <f>SUMIFS(通讯通路门店!$Z:$Z,通讯通路门店!$S:$S,$G1117,通讯通路门店!$J:$J,"VIVO体验店")</f>
        <v>0</v>
      </c>
      <c r="BE1117" s="99">
        <f>SUMIFS(通讯通路门店!$AB:$AB,通讯通路门店!$S:$S,$G1117,通讯通路门店!$J:$J,"OPPO体验店")</f>
        <v>0</v>
      </c>
      <c r="BF1117" s="99">
        <f>SUMIFS(通讯通路门店!$X:$X,通讯通路门店!$S:$S,$G1117,通讯通路门店!$J:$J,"华为授权体验店")+SUMIFS(通讯通路门店!$AA:$AA,通讯通路门店!$S:$S,$G1117,通讯通路门店!$J:$J,"华为堡垒店")</f>
        <v>0</v>
      </c>
      <c r="BG1117" s="99">
        <f>SUMIFS(通讯通路门店!$Y:$Y,通讯通路门店!$S:$S,$G1117,通讯通路门店!$J:$J,"小米体验店")</f>
        <v>0</v>
      </c>
      <c r="BH1117" s="99">
        <f>SUMIFS(通讯通路门店!$AA:$AA,通讯通路门店!$S:$S,$G1117,通讯通路门店!$J:$J,"苹果体验店")</f>
        <v>0</v>
      </c>
      <c r="BI1117" s="99">
        <f>SUMIFS(通讯通路门店!$K:$K,通讯通路门店!$S:$S,$G1117,通讯通路门店!$J:$J,"其他品牌专卖店")</f>
        <v>0</v>
      </c>
      <c r="BJ1117" s="99">
        <f>SUMIFS(通讯通路门店!$AC:$AC,通讯通路门店!$S:$S,$G1117)</f>
        <v>0</v>
      </c>
      <c r="BK1117" s="99">
        <f>SUMIFS(通讯通路门店!$AD:$AD,通讯通路门店!$S:$S,$G1117)</f>
        <v>0</v>
      </c>
      <c r="BL1117" s="99">
        <f>SUMIFS(通讯通路门店!$AE:$AE,通讯通路门店!$S:$S,$G1117)</f>
        <v>0</v>
      </c>
      <c r="BM1117" s="99">
        <f>SUMIFS(通讯通路门店!$AF:$AF,通讯通路门店!$S:$S,$G1117)</f>
        <v>0</v>
      </c>
      <c r="BN1117" s="99">
        <f>SUMIFS(通讯通路门店!$AG:$AG,通讯通路门店!$S:$S,$G1117)</f>
        <v>0</v>
      </c>
      <c r="BO1117" s="99">
        <f>SUMIFS(通讯通路门店!$AH:$AH,通讯通路门店!$S:$S,$G1117)</f>
        <v>0</v>
      </c>
      <c r="BP1117" s="99">
        <f>SUMIFS(通讯通路门店!$AI:$AI,通讯通路门店!$S:$S,$G1117)</f>
        <v>0</v>
      </c>
      <c r="BQ1117" s="83"/>
    </row>
    <row r="1118" spans="1:69">
      <c r="A1118" s="99" t="str">
        <f>IFERROR(_xlfn.XLOOKUP($G1118,通讯通路门店!$S$4:$S$993931,通讯通路门店!$A$4:$A$993931,0,0),"")</f>
        <v>海南省</v>
      </c>
      <c r="B1118" s="99" t="str">
        <f>IFERROR(_xlfn.XLOOKUP($G1118,通讯通路门店!$S$4:$S$993931,通讯通路门店!$B$4:$B$993931,0,0),"")</f>
        <v>东方市</v>
      </c>
      <c r="C1118" s="99" t="str">
        <f>IFERROR(_xlfn.XLOOKUP($G1118,通讯通路门店!$S$4:$S$993931,通讯通路门店!$C$4:$C$993931,0,0),"")</f>
        <v>东方市</v>
      </c>
      <c r="D1118" s="99" t="str">
        <f>IFERROR(_xlfn.XLOOKUP($G1118,通讯通路门店!$S$4:$S$993931,通讯通路门店!$D$4:$D$993931,0,0),"")</f>
        <v>八所镇</v>
      </c>
      <c r="E1118" s="83"/>
      <c r="F1118" s="83"/>
      <c r="G1118" s="101"/>
      <c r="H1118" s="102">
        <f>IFERROR(_xlfn.XLOOKUP($G1118,通讯通路门店!$S$4:$S$993931,通讯通路门店!$R$4:$R$993931,0,0),"")</f>
        <v>0</v>
      </c>
      <c r="I1118" s="83"/>
      <c r="J1118" s="83"/>
      <c r="K1118" s="83"/>
      <c r="L1118" s="83"/>
      <c r="M1118" s="83"/>
      <c r="N1118" s="83"/>
      <c r="O1118" s="83"/>
      <c r="P1118" s="83"/>
      <c r="Q1118" s="83"/>
      <c r="R1118" s="83"/>
      <c r="S1118" s="83"/>
      <c r="T1118" s="83"/>
      <c r="U1118" s="99">
        <f>COUNTIF(通讯通路门店!$S:$S,$G1118)</f>
        <v>0</v>
      </c>
      <c r="V1118" s="99">
        <f>COUNTIFS(通讯通路门店!$S:$S,$G1118,通讯通路门店!$J:$J,"综合卖场")</f>
        <v>0</v>
      </c>
      <c r="W1118" s="99">
        <f>SUMIFS(通讯通路门店!$AJ:$AJ,通讯通路门店!$S:$S,通讯客户沙盘!$G1118)</f>
        <v>0</v>
      </c>
      <c r="X1118" s="99">
        <f t="shared" si="85"/>
        <v>0</v>
      </c>
      <c r="Y1118" s="99">
        <f>COUNTIFS(通讯通路门店!$S:$S,$G1118,通讯通路门店!$J:$J,"荣耀体验店")+COUNTIFS(通讯通路门店!$S:$S,$G1118,通讯通路门店!$J:$J,"荣耀授权专卖店")</f>
        <v>0</v>
      </c>
      <c r="Z1118" s="99">
        <f>COUNTIFS(通讯通路门店!$S:$S,$G1118,通讯通路门店!$J:$J,"VIVO体验店")</f>
        <v>0</v>
      </c>
      <c r="AA1118" s="99">
        <f>COUNTIFS(通讯通路门店!$S:$S,$G1118,通讯通路门店!$J:$J,"OPPO体验店")</f>
        <v>0</v>
      </c>
      <c r="AB1118" s="99">
        <f>COUNTIFS(通讯通路门店!$S:$S,$G1118,通讯通路门店!$J:$J,"华为授权体验店")+COUNTIFS(通讯通路门店!$S:$S,$G1118,通讯通路门店!$J:$J,"华为堡垒店")</f>
        <v>0</v>
      </c>
      <c r="AC1118" s="99">
        <f>COUNTIFS(通讯通路门店!$S:$S,$G1118,通讯通路门店!$J:$J,"小米体验店")</f>
        <v>0</v>
      </c>
      <c r="AD1118" s="99">
        <f>COUNTIFS(通讯通路门店!$S:$S,$G1118,通讯通路门店!$J:$J,"苹果体验店")</f>
        <v>0</v>
      </c>
      <c r="AE1118" s="99">
        <f>COUNTIFS(通讯通路门店!$S:$S,$G1118,通讯通路门店!$J:$J,"其他品牌专卖店")</f>
        <v>0</v>
      </c>
      <c r="AF1118" s="99">
        <f>SUMIFS(通讯通路门店!$BI:$BI,通讯通路门店!$S:$S,$G1118)</f>
        <v>0</v>
      </c>
      <c r="AG1118" s="99">
        <f>SUMIFS(通讯通路门店!$BH:$BH,通讯通路门店!$S:$S,$G1118)</f>
        <v>0</v>
      </c>
      <c r="AH1118" s="99">
        <f t="shared" si="86"/>
        <v>0</v>
      </c>
      <c r="AI1118" s="99">
        <f>SUMIFS(通讯通路门店!$BB:$BB,通讯通路门店!$S:$S,$G1118)</f>
        <v>0</v>
      </c>
      <c r="AJ1118" s="99">
        <f>SUMIFS(通讯通路门店!$BE:$BE,通讯通路门店!$S:$S,$G1118)</f>
        <v>0</v>
      </c>
      <c r="AK1118" s="99">
        <f>SUMIFS(通讯通路门店!$BG:$BG,通讯通路门店!$S:$S,$G1118)</f>
        <v>0</v>
      </c>
      <c r="AL1118" s="99">
        <f>SUMIFS(通讯通路门店!$BC:$BC,通讯通路门店!$S:$S,$G1118)</f>
        <v>0</v>
      </c>
      <c r="AM1118" s="99">
        <f>SUMIFS(通讯通路门店!$BD:$BD,通讯通路门店!$S:$S,$G1118)</f>
        <v>0</v>
      </c>
      <c r="AN1118" s="99">
        <f>SUMIFS(通讯通路门店!$BF:$BF,通讯通路门店!$S:$S,$G1118)</f>
        <v>0</v>
      </c>
      <c r="AO1118" s="99">
        <f t="shared" si="87"/>
        <v>0</v>
      </c>
      <c r="AP1118" s="99">
        <f>SUMIFS(通讯通路门店!$K:$K,通讯通路门店!$S:$S,$G1118)</f>
        <v>0</v>
      </c>
      <c r="AQ1118" s="83"/>
      <c r="AR1118" s="99">
        <f>SUMIFS(通讯通路门店!$T:$T,通讯通路门店!$S:$S,$G1118)</f>
        <v>0</v>
      </c>
      <c r="AS1118" s="99">
        <f>SUMIFS(通讯通路门店!$U:$U,通讯通路门店!$S:$S,$G1118)</f>
        <v>0</v>
      </c>
      <c r="AT1118" s="99">
        <f>SUMIFS(通讯通路门店!$V:$V,通讯通路门店!$S:$S,$G1118)</f>
        <v>0</v>
      </c>
      <c r="AU1118" s="99">
        <f>SUMIFS(通讯通路门店!$W:$W,通讯通路门店!$S:$S,$G1118)</f>
        <v>0</v>
      </c>
      <c r="AV1118" s="99">
        <f>SUMIFS(通讯通路门店!$Z:$Z,通讯通路门店!$S:$S,$G1118)</f>
        <v>0</v>
      </c>
      <c r="AW1118" s="99">
        <f>SUMIFS(通讯通路门店!$AB:$AB,通讯通路门店!$S:$S,$G1118)</f>
        <v>0</v>
      </c>
      <c r="AX1118" s="99">
        <f>SUMIFS(通讯通路门店!$X:$X,通讯通路门店!$S:$S,$G1118)</f>
        <v>0</v>
      </c>
      <c r="AY1118" s="99">
        <f>SUMIFS(通讯通路门店!$Y:$Y,通讯通路门店!$S:$S,$G1118)</f>
        <v>0</v>
      </c>
      <c r="AZ1118" s="99">
        <f>SUMIFS(通讯通路门店!$AA:$AA,通讯通路门店!$S:$S,$G1118)</f>
        <v>0</v>
      </c>
      <c r="BA1118" s="99">
        <f t="shared" si="88"/>
        <v>0</v>
      </c>
      <c r="BB1118" s="99">
        <f t="shared" si="89"/>
        <v>0</v>
      </c>
      <c r="BC1118" s="99">
        <f>SUMIFS(通讯通路门店!$W:$W,通讯通路门店!$S:$S,$G1118,通讯通路门店!$J:$J,"荣耀体验店")+SUMIFS(通讯通路门店!$W:$W,通讯通路门店!$S:$S,$G1118,通讯通路门店!$J:$J,"荣耀授权专卖店")</f>
        <v>0</v>
      </c>
      <c r="BD1118" s="99">
        <f>SUMIFS(通讯通路门店!$Z:$Z,通讯通路门店!$S:$S,$G1118,通讯通路门店!$J:$J,"VIVO体验店")</f>
        <v>0</v>
      </c>
      <c r="BE1118" s="99">
        <f>SUMIFS(通讯通路门店!$AB:$AB,通讯通路门店!$S:$S,$G1118,通讯通路门店!$J:$J,"OPPO体验店")</f>
        <v>0</v>
      </c>
      <c r="BF1118" s="99">
        <f>SUMIFS(通讯通路门店!$X:$X,通讯通路门店!$S:$S,$G1118,通讯通路门店!$J:$J,"华为授权体验店")+SUMIFS(通讯通路门店!$AA:$AA,通讯通路门店!$S:$S,$G1118,通讯通路门店!$J:$J,"华为堡垒店")</f>
        <v>0</v>
      </c>
      <c r="BG1118" s="99">
        <f>SUMIFS(通讯通路门店!$Y:$Y,通讯通路门店!$S:$S,$G1118,通讯通路门店!$J:$J,"小米体验店")</f>
        <v>0</v>
      </c>
      <c r="BH1118" s="99">
        <f>SUMIFS(通讯通路门店!$AA:$AA,通讯通路门店!$S:$S,$G1118,通讯通路门店!$J:$J,"苹果体验店")</f>
        <v>0</v>
      </c>
      <c r="BI1118" s="99">
        <f>SUMIFS(通讯通路门店!$K:$K,通讯通路门店!$S:$S,$G1118,通讯通路门店!$J:$J,"其他品牌专卖店")</f>
        <v>0</v>
      </c>
      <c r="BJ1118" s="99">
        <f>SUMIFS(通讯通路门店!$AC:$AC,通讯通路门店!$S:$S,$G1118)</f>
        <v>0</v>
      </c>
      <c r="BK1118" s="99">
        <f>SUMIFS(通讯通路门店!$AD:$AD,通讯通路门店!$S:$S,$G1118)</f>
        <v>0</v>
      </c>
      <c r="BL1118" s="99">
        <f>SUMIFS(通讯通路门店!$AE:$AE,通讯通路门店!$S:$S,$G1118)</f>
        <v>0</v>
      </c>
      <c r="BM1118" s="99">
        <f>SUMIFS(通讯通路门店!$AF:$AF,通讯通路门店!$S:$S,$G1118)</f>
        <v>0</v>
      </c>
      <c r="BN1118" s="99">
        <f>SUMIFS(通讯通路门店!$AG:$AG,通讯通路门店!$S:$S,$G1118)</f>
        <v>0</v>
      </c>
      <c r="BO1118" s="99">
        <f>SUMIFS(通讯通路门店!$AH:$AH,通讯通路门店!$S:$S,$G1118)</f>
        <v>0</v>
      </c>
      <c r="BP1118" s="99">
        <f>SUMIFS(通讯通路门店!$AI:$AI,通讯通路门店!$S:$S,$G1118)</f>
        <v>0</v>
      </c>
      <c r="BQ1118" s="83"/>
    </row>
    <row r="1119" spans="1:69">
      <c r="A1119" s="99" t="str">
        <f>IFERROR(_xlfn.XLOOKUP($G1119,通讯通路门店!$S$4:$S$993931,通讯通路门店!$A$4:$A$993931,0,0),"")</f>
        <v>海南省</v>
      </c>
      <c r="B1119" s="99" t="str">
        <f>IFERROR(_xlfn.XLOOKUP($G1119,通讯通路门店!$S$4:$S$993931,通讯通路门店!$B$4:$B$993931,0,0),"")</f>
        <v>东方市</v>
      </c>
      <c r="C1119" s="99" t="str">
        <f>IFERROR(_xlfn.XLOOKUP($G1119,通讯通路门店!$S$4:$S$993931,通讯通路门店!$C$4:$C$993931,0,0),"")</f>
        <v>东方市</v>
      </c>
      <c r="D1119" s="99" t="str">
        <f>IFERROR(_xlfn.XLOOKUP($G1119,通讯通路门店!$S$4:$S$993931,通讯通路门店!$D$4:$D$993931,0,0),"")</f>
        <v>八所镇</v>
      </c>
      <c r="E1119" s="83"/>
      <c r="F1119" s="83"/>
      <c r="G1119" s="101"/>
      <c r="H1119" s="102">
        <f>IFERROR(_xlfn.XLOOKUP($G1119,通讯通路门店!$S$4:$S$993931,通讯通路门店!$R$4:$R$993931,0,0),"")</f>
        <v>0</v>
      </c>
      <c r="I1119" s="83"/>
      <c r="J1119" s="83"/>
      <c r="K1119" s="83"/>
      <c r="L1119" s="83"/>
      <c r="M1119" s="83"/>
      <c r="N1119" s="83"/>
      <c r="O1119" s="83"/>
      <c r="P1119" s="83"/>
      <c r="Q1119" s="83"/>
      <c r="R1119" s="83"/>
      <c r="S1119" s="83"/>
      <c r="T1119" s="83"/>
      <c r="U1119" s="99">
        <f>COUNTIF(通讯通路门店!$S:$S,$G1119)</f>
        <v>0</v>
      </c>
      <c r="V1119" s="99">
        <f>COUNTIFS(通讯通路门店!$S:$S,$G1119,通讯通路门店!$J:$J,"综合卖场")</f>
        <v>0</v>
      </c>
      <c r="W1119" s="99">
        <f>SUMIFS(通讯通路门店!$AJ:$AJ,通讯通路门店!$S:$S,通讯客户沙盘!$G1119)</f>
        <v>0</v>
      </c>
      <c r="X1119" s="99">
        <f t="shared" si="85"/>
        <v>0</v>
      </c>
      <c r="Y1119" s="99">
        <f>COUNTIFS(通讯通路门店!$S:$S,$G1119,通讯通路门店!$J:$J,"荣耀体验店")+COUNTIFS(通讯通路门店!$S:$S,$G1119,通讯通路门店!$J:$J,"荣耀授权专卖店")</f>
        <v>0</v>
      </c>
      <c r="Z1119" s="99">
        <f>COUNTIFS(通讯通路门店!$S:$S,$G1119,通讯通路门店!$J:$J,"VIVO体验店")</f>
        <v>0</v>
      </c>
      <c r="AA1119" s="99">
        <f>COUNTIFS(通讯通路门店!$S:$S,$G1119,通讯通路门店!$J:$J,"OPPO体验店")</f>
        <v>0</v>
      </c>
      <c r="AB1119" s="99">
        <f>COUNTIFS(通讯通路门店!$S:$S,$G1119,通讯通路门店!$J:$J,"华为授权体验店")+COUNTIFS(通讯通路门店!$S:$S,$G1119,通讯通路门店!$J:$J,"华为堡垒店")</f>
        <v>0</v>
      </c>
      <c r="AC1119" s="99">
        <f>COUNTIFS(通讯通路门店!$S:$S,$G1119,通讯通路门店!$J:$J,"小米体验店")</f>
        <v>0</v>
      </c>
      <c r="AD1119" s="99">
        <f>COUNTIFS(通讯通路门店!$S:$S,$G1119,通讯通路门店!$J:$J,"苹果体验店")</f>
        <v>0</v>
      </c>
      <c r="AE1119" s="99">
        <f>COUNTIFS(通讯通路门店!$S:$S,$G1119,通讯通路门店!$J:$J,"其他品牌专卖店")</f>
        <v>0</v>
      </c>
      <c r="AF1119" s="99">
        <f>SUMIFS(通讯通路门店!$BI:$BI,通讯通路门店!$S:$S,$G1119)</f>
        <v>0</v>
      </c>
      <c r="AG1119" s="99">
        <f>SUMIFS(通讯通路门店!$BH:$BH,通讯通路门店!$S:$S,$G1119)</f>
        <v>0</v>
      </c>
      <c r="AH1119" s="99">
        <f t="shared" si="86"/>
        <v>0</v>
      </c>
      <c r="AI1119" s="99">
        <f>SUMIFS(通讯通路门店!$BB:$BB,通讯通路门店!$S:$S,$G1119)</f>
        <v>0</v>
      </c>
      <c r="AJ1119" s="99">
        <f>SUMIFS(通讯通路门店!$BE:$BE,通讯通路门店!$S:$S,$G1119)</f>
        <v>0</v>
      </c>
      <c r="AK1119" s="99">
        <f>SUMIFS(通讯通路门店!$BG:$BG,通讯通路门店!$S:$S,$G1119)</f>
        <v>0</v>
      </c>
      <c r="AL1119" s="99">
        <f>SUMIFS(通讯通路门店!$BC:$BC,通讯通路门店!$S:$S,$G1119)</f>
        <v>0</v>
      </c>
      <c r="AM1119" s="99">
        <f>SUMIFS(通讯通路门店!$BD:$BD,通讯通路门店!$S:$S,$G1119)</f>
        <v>0</v>
      </c>
      <c r="AN1119" s="99">
        <f>SUMIFS(通讯通路门店!$BF:$BF,通讯通路门店!$S:$S,$G1119)</f>
        <v>0</v>
      </c>
      <c r="AO1119" s="99">
        <f t="shared" si="87"/>
        <v>0</v>
      </c>
      <c r="AP1119" s="99">
        <f>SUMIFS(通讯通路门店!$K:$K,通讯通路门店!$S:$S,$G1119)</f>
        <v>0</v>
      </c>
      <c r="AQ1119" s="83"/>
      <c r="AR1119" s="99">
        <f>SUMIFS(通讯通路门店!$T:$T,通讯通路门店!$S:$S,$G1119)</f>
        <v>0</v>
      </c>
      <c r="AS1119" s="99">
        <f>SUMIFS(通讯通路门店!$U:$U,通讯通路门店!$S:$S,$G1119)</f>
        <v>0</v>
      </c>
      <c r="AT1119" s="99">
        <f>SUMIFS(通讯通路门店!$V:$V,通讯通路门店!$S:$S,$G1119)</f>
        <v>0</v>
      </c>
      <c r="AU1119" s="99">
        <f>SUMIFS(通讯通路门店!$W:$W,通讯通路门店!$S:$S,$G1119)</f>
        <v>0</v>
      </c>
      <c r="AV1119" s="99">
        <f>SUMIFS(通讯通路门店!$Z:$Z,通讯通路门店!$S:$S,$G1119)</f>
        <v>0</v>
      </c>
      <c r="AW1119" s="99">
        <f>SUMIFS(通讯通路门店!$AB:$AB,通讯通路门店!$S:$S,$G1119)</f>
        <v>0</v>
      </c>
      <c r="AX1119" s="99">
        <f>SUMIFS(通讯通路门店!$X:$X,通讯通路门店!$S:$S,$G1119)</f>
        <v>0</v>
      </c>
      <c r="AY1119" s="99">
        <f>SUMIFS(通讯通路门店!$Y:$Y,通讯通路门店!$S:$S,$G1119)</f>
        <v>0</v>
      </c>
      <c r="AZ1119" s="99">
        <f>SUMIFS(通讯通路门店!$AA:$AA,通讯通路门店!$S:$S,$G1119)</f>
        <v>0</v>
      </c>
      <c r="BA1119" s="99">
        <f t="shared" si="88"/>
        <v>0</v>
      </c>
      <c r="BB1119" s="99">
        <f t="shared" si="89"/>
        <v>0</v>
      </c>
      <c r="BC1119" s="99">
        <f>SUMIFS(通讯通路门店!$W:$W,通讯通路门店!$S:$S,$G1119,通讯通路门店!$J:$J,"荣耀体验店")+SUMIFS(通讯通路门店!$W:$W,通讯通路门店!$S:$S,$G1119,通讯通路门店!$J:$J,"荣耀授权专卖店")</f>
        <v>0</v>
      </c>
      <c r="BD1119" s="99">
        <f>SUMIFS(通讯通路门店!$Z:$Z,通讯通路门店!$S:$S,$G1119,通讯通路门店!$J:$J,"VIVO体验店")</f>
        <v>0</v>
      </c>
      <c r="BE1119" s="99">
        <f>SUMIFS(通讯通路门店!$AB:$AB,通讯通路门店!$S:$S,$G1119,通讯通路门店!$J:$J,"OPPO体验店")</f>
        <v>0</v>
      </c>
      <c r="BF1119" s="99">
        <f>SUMIFS(通讯通路门店!$X:$X,通讯通路门店!$S:$S,$G1119,通讯通路门店!$J:$J,"华为授权体验店")+SUMIFS(通讯通路门店!$AA:$AA,通讯通路门店!$S:$S,$G1119,通讯通路门店!$J:$J,"华为堡垒店")</f>
        <v>0</v>
      </c>
      <c r="BG1119" s="99">
        <f>SUMIFS(通讯通路门店!$Y:$Y,通讯通路门店!$S:$S,$G1119,通讯通路门店!$J:$J,"小米体验店")</f>
        <v>0</v>
      </c>
      <c r="BH1119" s="99">
        <f>SUMIFS(通讯通路门店!$AA:$AA,通讯通路门店!$S:$S,$G1119,通讯通路门店!$J:$J,"苹果体验店")</f>
        <v>0</v>
      </c>
      <c r="BI1119" s="99">
        <f>SUMIFS(通讯通路门店!$K:$K,通讯通路门店!$S:$S,$G1119,通讯通路门店!$J:$J,"其他品牌专卖店")</f>
        <v>0</v>
      </c>
      <c r="BJ1119" s="99">
        <f>SUMIFS(通讯通路门店!$AC:$AC,通讯通路门店!$S:$S,$G1119)</f>
        <v>0</v>
      </c>
      <c r="BK1119" s="99">
        <f>SUMIFS(通讯通路门店!$AD:$AD,通讯通路门店!$S:$S,$G1119)</f>
        <v>0</v>
      </c>
      <c r="BL1119" s="99">
        <f>SUMIFS(通讯通路门店!$AE:$AE,通讯通路门店!$S:$S,$G1119)</f>
        <v>0</v>
      </c>
      <c r="BM1119" s="99">
        <f>SUMIFS(通讯通路门店!$AF:$AF,通讯通路门店!$S:$S,$G1119)</f>
        <v>0</v>
      </c>
      <c r="BN1119" s="99">
        <f>SUMIFS(通讯通路门店!$AG:$AG,通讯通路门店!$S:$S,$G1119)</f>
        <v>0</v>
      </c>
      <c r="BO1119" s="99">
        <f>SUMIFS(通讯通路门店!$AH:$AH,通讯通路门店!$S:$S,$G1119)</f>
        <v>0</v>
      </c>
      <c r="BP1119" s="99">
        <f>SUMIFS(通讯通路门店!$AI:$AI,通讯通路门店!$S:$S,$G1119)</f>
        <v>0</v>
      </c>
      <c r="BQ1119" s="83"/>
    </row>
    <row r="1120" spans="1:69">
      <c r="A1120" s="99" t="str">
        <f>IFERROR(_xlfn.XLOOKUP($G1120,通讯通路门店!$S$4:$S$993931,通讯通路门店!$A$4:$A$993931,0,0),"")</f>
        <v>海南省</v>
      </c>
      <c r="B1120" s="99" t="str">
        <f>IFERROR(_xlfn.XLOOKUP($G1120,通讯通路门店!$S$4:$S$993931,通讯通路门店!$B$4:$B$993931,0,0),"")</f>
        <v>东方市</v>
      </c>
      <c r="C1120" s="99" t="str">
        <f>IFERROR(_xlfn.XLOOKUP($G1120,通讯通路门店!$S$4:$S$993931,通讯通路门店!$C$4:$C$993931,0,0),"")</f>
        <v>东方市</v>
      </c>
      <c r="D1120" s="99" t="str">
        <f>IFERROR(_xlfn.XLOOKUP($G1120,通讯通路门店!$S$4:$S$993931,通讯通路门店!$D$4:$D$993931,0,0),"")</f>
        <v>八所镇</v>
      </c>
      <c r="E1120" s="83"/>
      <c r="F1120" s="83"/>
      <c r="G1120" s="101"/>
      <c r="H1120" s="102">
        <f>IFERROR(_xlfn.XLOOKUP($G1120,通讯通路门店!$S$4:$S$993931,通讯通路门店!$R$4:$R$993931,0,0),"")</f>
        <v>0</v>
      </c>
      <c r="I1120" s="83"/>
      <c r="J1120" s="83"/>
      <c r="K1120" s="83"/>
      <c r="L1120" s="83"/>
      <c r="M1120" s="83"/>
      <c r="N1120" s="83"/>
      <c r="O1120" s="83"/>
      <c r="P1120" s="83"/>
      <c r="Q1120" s="83"/>
      <c r="R1120" s="83"/>
      <c r="S1120" s="83"/>
      <c r="T1120" s="83"/>
      <c r="U1120" s="99">
        <f>COUNTIF(通讯通路门店!$S:$S,$G1120)</f>
        <v>0</v>
      </c>
      <c r="V1120" s="99">
        <f>COUNTIFS(通讯通路门店!$S:$S,$G1120,通讯通路门店!$J:$J,"综合卖场")</f>
        <v>0</v>
      </c>
      <c r="W1120" s="99">
        <f>SUMIFS(通讯通路门店!$AJ:$AJ,通讯通路门店!$S:$S,通讯客户沙盘!$G1120)</f>
        <v>0</v>
      </c>
      <c r="X1120" s="99">
        <f t="shared" si="85"/>
        <v>0</v>
      </c>
      <c r="Y1120" s="99">
        <f>COUNTIFS(通讯通路门店!$S:$S,$G1120,通讯通路门店!$J:$J,"荣耀体验店")+COUNTIFS(通讯通路门店!$S:$S,$G1120,通讯通路门店!$J:$J,"荣耀授权专卖店")</f>
        <v>0</v>
      </c>
      <c r="Z1120" s="99">
        <f>COUNTIFS(通讯通路门店!$S:$S,$G1120,通讯通路门店!$J:$J,"VIVO体验店")</f>
        <v>0</v>
      </c>
      <c r="AA1120" s="99">
        <f>COUNTIFS(通讯通路门店!$S:$S,$G1120,通讯通路门店!$J:$J,"OPPO体验店")</f>
        <v>0</v>
      </c>
      <c r="AB1120" s="99">
        <f>COUNTIFS(通讯通路门店!$S:$S,$G1120,通讯通路门店!$J:$J,"华为授权体验店")+COUNTIFS(通讯通路门店!$S:$S,$G1120,通讯通路门店!$J:$J,"华为堡垒店")</f>
        <v>0</v>
      </c>
      <c r="AC1120" s="99">
        <f>COUNTIFS(通讯通路门店!$S:$S,$G1120,通讯通路门店!$J:$J,"小米体验店")</f>
        <v>0</v>
      </c>
      <c r="AD1120" s="99">
        <f>COUNTIFS(通讯通路门店!$S:$S,$G1120,通讯通路门店!$J:$J,"苹果体验店")</f>
        <v>0</v>
      </c>
      <c r="AE1120" s="99">
        <f>COUNTIFS(通讯通路门店!$S:$S,$G1120,通讯通路门店!$J:$J,"其他品牌专卖店")</f>
        <v>0</v>
      </c>
      <c r="AF1120" s="99">
        <f>SUMIFS(通讯通路门店!$BI:$BI,通讯通路门店!$S:$S,$G1120)</f>
        <v>0</v>
      </c>
      <c r="AG1120" s="99">
        <f>SUMIFS(通讯通路门店!$BH:$BH,通讯通路门店!$S:$S,$G1120)</f>
        <v>0</v>
      </c>
      <c r="AH1120" s="99">
        <f t="shared" si="86"/>
        <v>0</v>
      </c>
      <c r="AI1120" s="99">
        <f>SUMIFS(通讯通路门店!$BB:$BB,通讯通路门店!$S:$S,$G1120)</f>
        <v>0</v>
      </c>
      <c r="AJ1120" s="99">
        <f>SUMIFS(通讯通路门店!$BE:$BE,通讯通路门店!$S:$S,$G1120)</f>
        <v>0</v>
      </c>
      <c r="AK1120" s="99">
        <f>SUMIFS(通讯通路门店!$BG:$BG,通讯通路门店!$S:$S,$G1120)</f>
        <v>0</v>
      </c>
      <c r="AL1120" s="99">
        <f>SUMIFS(通讯通路门店!$BC:$BC,通讯通路门店!$S:$S,$G1120)</f>
        <v>0</v>
      </c>
      <c r="AM1120" s="99">
        <f>SUMIFS(通讯通路门店!$BD:$BD,通讯通路门店!$S:$S,$G1120)</f>
        <v>0</v>
      </c>
      <c r="AN1120" s="99">
        <f>SUMIFS(通讯通路门店!$BF:$BF,通讯通路门店!$S:$S,$G1120)</f>
        <v>0</v>
      </c>
      <c r="AO1120" s="99">
        <f t="shared" si="87"/>
        <v>0</v>
      </c>
      <c r="AP1120" s="99">
        <f>SUMIFS(通讯通路门店!$K:$K,通讯通路门店!$S:$S,$G1120)</f>
        <v>0</v>
      </c>
      <c r="AQ1120" s="83"/>
      <c r="AR1120" s="99">
        <f>SUMIFS(通讯通路门店!$T:$T,通讯通路门店!$S:$S,$G1120)</f>
        <v>0</v>
      </c>
      <c r="AS1120" s="99">
        <f>SUMIFS(通讯通路门店!$U:$U,通讯通路门店!$S:$S,$G1120)</f>
        <v>0</v>
      </c>
      <c r="AT1120" s="99">
        <f>SUMIFS(通讯通路门店!$V:$V,通讯通路门店!$S:$S,$G1120)</f>
        <v>0</v>
      </c>
      <c r="AU1120" s="99">
        <f>SUMIFS(通讯通路门店!$W:$W,通讯通路门店!$S:$S,$G1120)</f>
        <v>0</v>
      </c>
      <c r="AV1120" s="99">
        <f>SUMIFS(通讯通路门店!$Z:$Z,通讯通路门店!$S:$S,$G1120)</f>
        <v>0</v>
      </c>
      <c r="AW1120" s="99">
        <f>SUMIFS(通讯通路门店!$AB:$AB,通讯通路门店!$S:$S,$G1120)</f>
        <v>0</v>
      </c>
      <c r="AX1120" s="99">
        <f>SUMIFS(通讯通路门店!$X:$X,通讯通路门店!$S:$S,$G1120)</f>
        <v>0</v>
      </c>
      <c r="AY1120" s="99">
        <f>SUMIFS(通讯通路门店!$Y:$Y,通讯通路门店!$S:$S,$G1120)</f>
        <v>0</v>
      </c>
      <c r="AZ1120" s="99">
        <f>SUMIFS(通讯通路门店!$AA:$AA,通讯通路门店!$S:$S,$G1120)</f>
        <v>0</v>
      </c>
      <c r="BA1120" s="99">
        <f t="shared" si="88"/>
        <v>0</v>
      </c>
      <c r="BB1120" s="99">
        <f t="shared" si="89"/>
        <v>0</v>
      </c>
      <c r="BC1120" s="99">
        <f>SUMIFS(通讯通路门店!$W:$W,通讯通路门店!$S:$S,$G1120,通讯通路门店!$J:$J,"荣耀体验店")+SUMIFS(通讯通路门店!$W:$W,通讯通路门店!$S:$S,$G1120,通讯通路门店!$J:$J,"荣耀授权专卖店")</f>
        <v>0</v>
      </c>
      <c r="BD1120" s="99">
        <f>SUMIFS(通讯通路门店!$Z:$Z,通讯通路门店!$S:$S,$G1120,通讯通路门店!$J:$J,"VIVO体验店")</f>
        <v>0</v>
      </c>
      <c r="BE1120" s="99">
        <f>SUMIFS(通讯通路门店!$AB:$AB,通讯通路门店!$S:$S,$G1120,通讯通路门店!$J:$J,"OPPO体验店")</f>
        <v>0</v>
      </c>
      <c r="BF1120" s="99">
        <f>SUMIFS(通讯通路门店!$X:$X,通讯通路门店!$S:$S,$G1120,通讯通路门店!$J:$J,"华为授权体验店")+SUMIFS(通讯通路门店!$AA:$AA,通讯通路门店!$S:$S,$G1120,通讯通路门店!$J:$J,"华为堡垒店")</f>
        <v>0</v>
      </c>
      <c r="BG1120" s="99">
        <f>SUMIFS(通讯通路门店!$Y:$Y,通讯通路门店!$S:$S,$G1120,通讯通路门店!$J:$J,"小米体验店")</f>
        <v>0</v>
      </c>
      <c r="BH1120" s="99">
        <f>SUMIFS(通讯通路门店!$AA:$AA,通讯通路门店!$S:$S,$G1120,通讯通路门店!$J:$J,"苹果体验店")</f>
        <v>0</v>
      </c>
      <c r="BI1120" s="99">
        <f>SUMIFS(通讯通路门店!$K:$K,通讯通路门店!$S:$S,$G1120,通讯通路门店!$J:$J,"其他品牌专卖店")</f>
        <v>0</v>
      </c>
      <c r="BJ1120" s="99">
        <f>SUMIFS(通讯通路门店!$AC:$AC,通讯通路门店!$S:$S,$G1120)</f>
        <v>0</v>
      </c>
      <c r="BK1120" s="99">
        <f>SUMIFS(通讯通路门店!$AD:$AD,通讯通路门店!$S:$S,$G1120)</f>
        <v>0</v>
      </c>
      <c r="BL1120" s="99">
        <f>SUMIFS(通讯通路门店!$AE:$AE,通讯通路门店!$S:$S,$G1120)</f>
        <v>0</v>
      </c>
      <c r="BM1120" s="99">
        <f>SUMIFS(通讯通路门店!$AF:$AF,通讯通路门店!$S:$S,$G1120)</f>
        <v>0</v>
      </c>
      <c r="BN1120" s="99">
        <f>SUMIFS(通讯通路门店!$AG:$AG,通讯通路门店!$S:$S,$G1120)</f>
        <v>0</v>
      </c>
      <c r="BO1120" s="99">
        <f>SUMIFS(通讯通路门店!$AH:$AH,通讯通路门店!$S:$S,$G1120)</f>
        <v>0</v>
      </c>
      <c r="BP1120" s="99">
        <f>SUMIFS(通讯通路门店!$AI:$AI,通讯通路门店!$S:$S,$G1120)</f>
        <v>0</v>
      </c>
      <c r="BQ1120" s="83"/>
    </row>
    <row r="1121" spans="1:69">
      <c r="A1121" s="99" t="str">
        <f>IFERROR(_xlfn.XLOOKUP($G1121,通讯通路门店!$S$4:$S$993931,通讯通路门店!$A$4:$A$993931,0,0),"")</f>
        <v>海南省</v>
      </c>
      <c r="B1121" s="99" t="str">
        <f>IFERROR(_xlfn.XLOOKUP($G1121,通讯通路门店!$S$4:$S$993931,通讯通路门店!$B$4:$B$993931,0,0),"")</f>
        <v>东方市</v>
      </c>
      <c r="C1121" s="99" t="str">
        <f>IFERROR(_xlfn.XLOOKUP($G1121,通讯通路门店!$S$4:$S$993931,通讯通路门店!$C$4:$C$993931,0,0),"")</f>
        <v>东方市</v>
      </c>
      <c r="D1121" s="99" t="str">
        <f>IFERROR(_xlfn.XLOOKUP($G1121,通讯通路门店!$S$4:$S$993931,通讯通路门店!$D$4:$D$993931,0,0),"")</f>
        <v>八所镇</v>
      </c>
      <c r="E1121" s="83"/>
      <c r="F1121" s="83"/>
      <c r="G1121" s="101"/>
      <c r="H1121" s="102">
        <f>IFERROR(_xlfn.XLOOKUP($G1121,通讯通路门店!$S$4:$S$993931,通讯通路门店!$R$4:$R$993931,0,0),"")</f>
        <v>0</v>
      </c>
      <c r="I1121" s="83"/>
      <c r="J1121" s="83"/>
      <c r="K1121" s="83"/>
      <c r="L1121" s="83"/>
      <c r="M1121" s="83"/>
      <c r="N1121" s="83"/>
      <c r="O1121" s="83"/>
      <c r="P1121" s="83"/>
      <c r="Q1121" s="83"/>
      <c r="R1121" s="83"/>
      <c r="S1121" s="83"/>
      <c r="T1121" s="83"/>
      <c r="U1121" s="99">
        <f>COUNTIF(通讯通路门店!$S:$S,$G1121)</f>
        <v>0</v>
      </c>
      <c r="V1121" s="99">
        <f>COUNTIFS(通讯通路门店!$S:$S,$G1121,通讯通路门店!$J:$J,"综合卖场")</f>
        <v>0</v>
      </c>
      <c r="W1121" s="99">
        <f>SUMIFS(通讯通路门店!$AJ:$AJ,通讯通路门店!$S:$S,通讯客户沙盘!$G1121)</f>
        <v>0</v>
      </c>
      <c r="X1121" s="99">
        <f t="shared" si="85"/>
        <v>0</v>
      </c>
      <c r="Y1121" s="99">
        <f>COUNTIFS(通讯通路门店!$S:$S,$G1121,通讯通路门店!$J:$J,"荣耀体验店")+COUNTIFS(通讯通路门店!$S:$S,$G1121,通讯通路门店!$J:$J,"荣耀授权专卖店")</f>
        <v>0</v>
      </c>
      <c r="Z1121" s="99">
        <f>COUNTIFS(通讯通路门店!$S:$S,$G1121,通讯通路门店!$J:$J,"VIVO体验店")</f>
        <v>0</v>
      </c>
      <c r="AA1121" s="99">
        <f>COUNTIFS(通讯通路门店!$S:$S,$G1121,通讯通路门店!$J:$J,"OPPO体验店")</f>
        <v>0</v>
      </c>
      <c r="AB1121" s="99">
        <f>COUNTIFS(通讯通路门店!$S:$S,$G1121,通讯通路门店!$J:$J,"华为授权体验店")+COUNTIFS(通讯通路门店!$S:$S,$G1121,通讯通路门店!$J:$J,"华为堡垒店")</f>
        <v>0</v>
      </c>
      <c r="AC1121" s="99">
        <f>COUNTIFS(通讯通路门店!$S:$S,$G1121,通讯通路门店!$J:$J,"小米体验店")</f>
        <v>0</v>
      </c>
      <c r="AD1121" s="99">
        <f>COUNTIFS(通讯通路门店!$S:$S,$G1121,通讯通路门店!$J:$J,"苹果体验店")</f>
        <v>0</v>
      </c>
      <c r="AE1121" s="99">
        <f>COUNTIFS(通讯通路门店!$S:$S,$G1121,通讯通路门店!$J:$J,"其他品牌专卖店")</f>
        <v>0</v>
      </c>
      <c r="AF1121" s="99">
        <f>SUMIFS(通讯通路门店!$BI:$BI,通讯通路门店!$S:$S,$G1121)</f>
        <v>0</v>
      </c>
      <c r="AG1121" s="99">
        <f>SUMIFS(通讯通路门店!$BH:$BH,通讯通路门店!$S:$S,$G1121)</f>
        <v>0</v>
      </c>
      <c r="AH1121" s="99">
        <f t="shared" si="86"/>
        <v>0</v>
      </c>
      <c r="AI1121" s="99">
        <f>SUMIFS(通讯通路门店!$BB:$BB,通讯通路门店!$S:$S,$G1121)</f>
        <v>0</v>
      </c>
      <c r="AJ1121" s="99">
        <f>SUMIFS(通讯通路门店!$BE:$BE,通讯通路门店!$S:$S,$G1121)</f>
        <v>0</v>
      </c>
      <c r="AK1121" s="99">
        <f>SUMIFS(通讯通路门店!$BG:$BG,通讯通路门店!$S:$S,$G1121)</f>
        <v>0</v>
      </c>
      <c r="AL1121" s="99">
        <f>SUMIFS(通讯通路门店!$BC:$BC,通讯通路门店!$S:$S,$G1121)</f>
        <v>0</v>
      </c>
      <c r="AM1121" s="99">
        <f>SUMIFS(通讯通路门店!$BD:$BD,通讯通路门店!$S:$S,$G1121)</f>
        <v>0</v>
      </c>
      <c r="AN1121" s="99">
        <f>SUMIFS(通讯通路门店!$BF:$BF,通讯通路门店!$S:$S,$G1121)</f>
        <v>0</v>
      </c>
      <c r="AO1121" s="99">
        <f t="shared" si="87"/>
        <v>0</v>
      </c>
      <c r="AP1121" s="99">
        <f>SUMIFS(通讯通路门店!$K:$K,通讯通路门店!$S:$S,$G1121)</f>
        <v>0</v>
      </c>
      <c r="AQ1121" s="83"/>
      <c r="AR1121" s="99">
        <f>SUMIFS(通讯通路门店!$T:$T,通讯通路门店!$S:$S,$G1121)</f>
        <v>0</v>
      </c>
      <c r="AS1121" s="99">
        <f>SUMIFS(通讯通路门店!$U:$U,通讯通路门店!$S:$S,$G1121)</f>
        <v>0</v>
      </c>
      <c r="AT1121" s="99">
        <f>SUMIFS(通讯通路门店!$V:$V,通讯通路门店!$S:$S,$G1121)</f>
        <v>0</v>
      </c>
      <c r="AU1121" s="99">
        <f>SUMIFS(通讯通路门店!$W:$W,通讯通路门店!$S:$S,$G1121)</f>
        <v>0</v>
      </c>
      <c r="AV1121" s="99">
        <f>SUMIFS(通讯通路门店!$Z:$Z,通讯通路门店!$S:$S,$G1121)</f>
        <v>0</v>
      </c>
      <c r="AW1121" s="99">
        <f>SUMIFS(通讯通路门店!$AB:$AB,通讯通路门店!$S:$S,$G1121)</f>
        <v>0</v>
      </c>
      <c r="AX1121" s="99">
        <f>SUMIFS(通讯通路门店!$X:$X,通讯通路门店!$S:$S,$G1121)</f>
        <v>0</v>
      </c>
      <c r="AY1121" s="99">
        <f>SUMIFS(通讯通路门店!$Y:$Y,通讯通路门店!$S:$S,$G1121)</f>
        <v>0</v>
      </c>
      <c r="AZ1121" s="99">
        <f>SUMIFS(通讯通路门店!$AA:$AA,通讯通路门店!$S:$S,$G1121)</f>
        <v>0</v>
      </c>
      <c r="BA1121" s="99">
        <f t="shared" si="88"/>
        <v>0</v>
      </c>
      <c r="BB1121" s="99">
        <f t="shared" si="89"/>
        <v>0</v>
      </c>
      <c r="BC1121" s="99">
        <f>SUMIFS(通讯通路门店!$W:$W,通讯通路门店!$S:$S,$G1121,通讯通路门店!$J:$J,"荣耀体验店")+SUMIFS(通讯通路门店!$W:$W,通讯通路门店!$S:$S,$G1121,通讯通路门店!$J:$J,"荣耀授权专卖店")</f>
        <v>0</v>
      </c>
      <c r="BD1121" s="99">
        <f>SUMIFS(通讯通路门店!$Z:$Z,通讯通路门店!$S:$S,$G1121,通讯通路门店!$J:$J,"VIVO体验店")</f>
        <v>0</v>
      </c>
      <c r="BE1121" s="99">
        <f>SUMIFS(通讯通路门店!$AB:$AB,通讯通路门店!$S:$S,$G1121,通讯通路门店!$J:$J,"OPPO体验店")</f>
        <v>0</v>
      </c>
      <c r="BF1121" s="99">
        <f>SUMIFS(通讯通路门店!$X:$X,通讯通路门店!$S:$S,$G1121,通讯通路门店!$J:$J,"华为授权体验店")+SUMIFS(通讯通路门店!$AA:$AA,通讯通路门店!$S:$S,$G1121,通讯通路门店!$J:$J,"华为堡垒店")</f>
        <v>0</v>
      </c>
      <c r="BG1121" s="99">
        <f>SUMIFS(通讯通路门店!$Y:$Y,通讯通路门店!$S:$S,$G1121,通讯通路门店!$J:$J,"小米体验店")</f>
        <v>0</v>
      </c>
      <c r="BH1121" s="99">
        <f>SUMIFS(通讯通路门店!$AA:$AA,通讯通路门店!$S:$S,$G1121,通讯通路门店!$J:$J,"苹果体验店")</f>
        <v>0</v>
      </c>
      <c r="BI1121" s="99">
        <f>SUMIFS(通讯通路门店!$K:$K,通讯通路门店!$S:$S,$G1121,通讯通路门店!$J:$J,"其他品牌专卖店")</f>
        <v>0</v>
      </c>
      <c r="BJ1121" s="99">
        <f>SUMIFS(通讯通路门店!$AC:$AC,通讯通路门店!$S:$S,$G1121)</f>
        <v>0</v>
      </c>
      <c r="BK1121" s="99">
        <f>SUMIFS(通讯通路门店!$AD:$AD,通讯通路门店!$S:$S,$G1121)</f>
        <v>0</v>
      </c>
      <c r="BL1121" s="99">
        <f>SUMIFS(通讯通路门店!$AE:$AE,通讯通路门店!$S:$S,$G1121)</f>
        <v>0</v>
      </c>
      <c r="BM1121" s="99">
        <f>SUMIFS(通讯通路门店!$AF:$AF,通讯通路门店!$S:$S,$G1121)</f>
        <v>0</v>
      </c>
      <c r="BN1121" s="99">
        <f>SUMIFS(通讯通路门店!$AG:$AG,通讯通路门店!$S:$S,$G1121)</f>
        <v>0</v>
      </c>
      <c r="BO1121" s="99">
        <f>SUMIFS(通讯通路门店!$AH:$AH,通讯通路门店!$S:$S,$G1121)</f>
        <v>0</v>
      </c>
      <c r="BP1121" s="99">
        <f>SUMIFS(通讯通路门店!$AI:$AI,通讯通路门店!$S:$S,$G1121)</f>
        <v>0</v>
      </c>
      <c r="BQ1121" s="83"/>
    </row>
    <row r="1122" spans="1:69">
      <c r="A1122" s="99" t="str">
        <f>IFERROR(_xlfn.XLOOKUP($G1122,通讯通路门店!$S$4:$S$993931,通讯通路门店!$A$4:$A$993931,0,0),"")</f>
        <v>海南省</v>
      </c>
      <c r="B1122" s="99" t="str">
        <f>IFERROR(_xlfn.XLOOKUP($G1122,通讯通路门店!$S$4:$S$993931,通讯通路门店!$B$4:$B$993931,0,0),"")</f>
        <v>东方市</v>
      </c>
      <c r="C1122" s="99" t="str">
        <f>IFERROR(_xlfn.XLOOKUP($G1122,通讯通路门店!$S$4:$S$993931,通讯通路门店!$C$4:$C$993931,0,0),"")</f>
        <v>东方市</v>
      </c>
      <c r="D1122" s="99" t="str">
        <f>IFERROR(_xlfn.XLOOKUP($G1122,通讯通路门店!$S$4:$S$993931,通讯通路门店!$D$4:$D$993931,0,0),"")</f>
        <v>八所镇</v>
      </c>
      <c r="E1122" s="83"/>
      <c r="F1122" s="83"/>
      <c r="G1122" s="101"/>
      <c r="H1122" s="102">
        <f>IFERROR(_xlfn.XLOOKUP($G1122,通讯通路门店!$S$4:$S$993931,通讯通路门店!$R$4:$R$993931,0,0),"")</f>
        <v>0</v>
      </c>
      <c r="I1122" s="83"/>
      <c r="J1122" s="83"/>
      <c r="K1122" s="83"/>
      <c r="L1122" s="83"/>
      <c r="M1122" s="83"/>
      <c r="N1122" s="83"/>
      <c r="O1122" s="83"/>
      <c r="P1122" s="83"/>
      <c r="Q1122" s="83"/>
      <c r="R1122" s="83"/>
      <c r="S1122" s="83"/>
      <c r="T1122" s="83"/>
      <c r="U1122" s="99">
        <f>COUNTIF(通讯通路门店!$S:$S,$G1122)</f>
        <v>0</v>
      </c>
      <c r="V1122" s="99">
        <f>COUNTIFS(通讯通路门店!$S:$S,$G1122,通讯通路门店!$J:$J,"综合卖场")</f>
        <v>0</v>
      </c>
      <c r="W1122" s="99">
        <f>SUMIFS(通讯通路门店!$AJ:$AJ,通讯通路门店!$S:$S,通讯客户沙盘!$G1122)</f>
        <v>0</v>
      </c>
      <c r="X1122" s="99">
        <f t="shared" si="85"/>
        <v>0</v>
      </c>
      <c r="Y1122" s="99">
        <f>COUNTIFS(通讯通路门店!$S:$S,$G1122,通讯通路门店!$J:$J,"荣耀体验店")+COUNTIFS(通讯通路门店!$S:$S,$G1122,通讯通路门店!$J:$J,"荣耀授权专卖店")</f>
        <v>0</v>
      </c>
      <c r="Z1122" s="99">
        <f>COUNTIFS(通讯通路门店!$S:$S,$G1122,通讯通路门店!$J:$J,"VIVO体验店")</f>
        <v>0</v>
      </c>
      <c r="AA1122" s="99">
        <f>COUNTIFS(通讯通路门店!$S:$S,$G1122,通讯通路门店!$J:$J,"OPPO体验店")</f>
        <v>0</v>
      </c>
      <c r="AB1122" s="99">
        <f>COUNTIFS(通讯通路门店!$S:$S,$G1122,通讯通路门店!$J:$J,"华为授权体验店")+COUNTIFS(通讯通路门店!$S:$S,$G1122,通讯通路门店!$J:$J,"华为堡垒店")</f>
        <v>0</v>
      </c>
      <c r="AC1122" s="99">
        <f>COUNTIFS(通讯通路门店!$S:$S,$G1122,通讯通路门店!$J:$J,"小米体验店")</f>
        <v>0</v>
      </c>
      <c r="AD1122" s="99">
        <f>COUNTIFS(通讯通路门店!$S:$S,$G1122,通讯通路门店!$J:$J,"苹果体验店")</f>
        <v>0</v>
      </c>
      <c r="AE1122" s="99">
        <f>COUNTIFS(通讯通路门店!$S:$S,$G1122,通讯通路门店!$J:$J,"其他品牌专卖店")</f>
        <v>0</v>
      </c>
      <c r="AF1122" s="99">
        <f>SUMIFS(通讯通路门店!$BI:$BI,通讯通路门店!$S:$S,$G1122)</f>
        <v>0</v>
      </c>
      <c r="AG1122" s="99">
        <f>SUMIFS(通讯通路门店!$BH:$BH,通讯通路门店!$S:$S,$G1122)</f>
        <v>0</v>
      </c>
      <c r="AH1122" s="99">
        <f t="shared" si="86"/>
        <v>0</v>
      </c>
      <c r="AI1122" s="99">
        <f>SUMIFS(通讯通路门店!$BB:$BB,通讯通路门店!$S:$S,$G1122)</f>
        <v>0</v>
      </c>
      <c r="AJ1122" s="99">
        <f>SUMIFS(通讯通路门店!$BE:$BE,通讯通路门店!$S:$S,$G1122)</f>
        <v>0</v>
      </c>
      <c r="AK1122" s="99">
        <f>SUMIFS(通讯通路门店!$BG:$BG,通讯通路门店!$S:$S,$G1122)</f>
        <v>0</v>
      </c>
      <c r="AL1122" s="99">
        <f>SUMIFS(通讯通路门店!$BC:$BC,通讯通路门店!$S:$S,$G1122)</f>
        <v>0</v>
      </c>
      <c r="AM1122" s="99">
        <f>SUMIFS(通讯通路门店!$BD:$BD,通讯通路门店!$S:$S,$G1122)</f>
        <v>0</v>
      </c>
      <c r="AN1122" s="99">
        <f>SUMIFS(通讯通路门店!$BF:$BF,通讯通路门店!$S:$S,$G1122)</f>
        <v>0</v>
      </c>
      <c r="AO1122" s="99">
        <f t="shared" si="87"/>
        <v>0</v>
      </c>
      <c r="AP1122" s="99">
        <f>SUMIFS(通讯通路门店!$K:$K,通讯通路门店!$S:$S,$G1122)</f>
        <v>0</v>
      </c>
      <c r="AQ1122" s="83"/>
      <c r="AR1122" s="99">
        <f>SUMIFS(通讯通路门店!$T:$T,通讯通路门店!$S:$S,$G1122)</f>
        <v>0</v>
      </c>
      <c r="AS1122" s="99">
        <f>SUMIFS(通讯通路门店!$U:$U,通讯通路门店!$S:$S,$G1122)</f>
        <v>0</v>
      </c>
      <c r="AT1122" s="99">
        <f>SUMIFS(通讯通路门店!$V:$V,通讯通路门店!$S:$S,$G1122)</f>
        <v>0</v>
      </c>
      <c r="AU1122" s="99">
        <f>SUMIFS(通讯通路门店!$W:$W,通讯通路门店!$S:$S,$G1122)</f>
        <v>0</v>
      </c>
      <c r="AV1122" s="99">
        <f>SUMIFS(通讯通路门店!$Z:$Z,通讯通路门店!$S:$S,$G1122)</f>
        <v>0</v>
      </c>
      <c r="AW1122" s="99">
        <f>SUMIFS(通讯通路门店!$AB:$AB,通讯通路门店!$S:$S,$G1122)</f>
        <v>0</v>
      </c>
      <c r="AX1122" s="99">
        <f>SUMIFS(通讯通路门店!$X:$X,通讯通路门店!$S:$S,$G1122)</f>
        <v>0</v>
      </c>
      <c r="AY1122" s="99">
        <f>SUMIFS(通讯通路门店!$Y:$Y,通讯通路门店!$S:$S,$G1122)</f>
        <v>0</v>
      </c>
      <c r="AZ1122" s="99">
        <f>SUMIFS(通讯通路门店!$AA:$AA,通讯通路门店!$S:$S,$G1122)</f>
        <v>0</v>
      </c>
      <c r="BA1122" s="99">
        <f t="shared" si="88"/>
        <v>0</v>
      </c>
      <c r="BB1122" s="99">
        <f t="shared" si="89"/>
        <v>0</v>
      </c>
      <c r="BC1122" s="99">
        <f>SUMIFS(通讯通路门店!$W:$W,通讯通路门店!$S:$S,$G1122,通讯通路门店!$J:$J,"荣耀体验店")+SUMIFS(通讯通路门店!$W:$W,通讯通路门店!$S:$S,$G1122,通讯通路门店!$J:$J,"荣耀授权专卖店")</f>
        <v>0</v>
      </c>
      <c r="BD1122" s="99">
        <f>SUMIFS(通讯通路门店!$Z:$Z,通讯通路门店!$S:$S,$G1122,通讯通路门店!$J:$J,"VIVO体验店")</f>
        <v>0</v>
      </c>
      <c r="BE1122" s="99">
        <f>SUMIFS(通讯通路门店!$AB:$AB,通讯通路门店!$S:$S,$G1122,通讯通路门店!$J:$J,"OPPO体验店")</f>
        <v>0</v>
      </c>
      <c r="BF1122" s="99">
        <f>SUMIFS(通讯通路门店!$X:$X,通讯通路门店!$S:$S,$G1122,通讯通路门店!$J:$J,"华为授权体验店")+SUMIFS(通讯通路门店!$AA:$AA,通讯通路门店!$S:$S,$G1122,通讯通路门店!$J:$J,"华为堡垒店")</f>
        <v>0</v>
      </c>
      <c r="BG1122" s="99">
        <f>SUMIFS(通讯通路门店!$Y:$Y,通讯通路门店!$S:$S,$G1122,通讯通路门店!$J:$J,"小米体验店")</f>
        <v>0</v>
      </c>
      <c r="BH1122" s="99">
        <f>SUMIFS(通讯通路门店!$AA:$AA,通讯通路门店!$S:$S,$G1122,通讯通路门店!$J:$J,"苹果体验店")</f>
        <v>0</v>
      </c>
      <c r="BI1122" s="99">
        <f>SUMIFS(通讯通路门店!$K:$K,通讯通路门店!$S:$S,$G1122,通讯通路门店!$J:$J,"其他品牌专卖店")</f>
        <v>0</v>
      </c>
      <c r="BJ1122" s="99">
        <f>SUMIFS(通讯通路门店!$AC:$AC,通讯通路门店!$S:$S,$G1122)</f>
        <v>0</v>
      </c>
      <c r="BK1122" s="99">
        <f>SUMIFS(通讯通路门店!$AD:$AD,通讯通路门店!$S:$S,$G1122)</f>
        <v>0</v>
      </c>
      <c r="BL1122" s="99">
        <f>SUMIFS(通讯通路门店!$AE:$AE,通讯通路门店!$S:$S,$G1122)</f>
        <v>0</v>
      </c>
      <c r="BM1122" s="99">
        <f>SUMIFS(通讯通路门店!$AF:$AF,通讯通路门店!$S:$S,$G1122)</f>
        <v>0</v>
      </c>
      <c r="BN1122" s="99">
        <f>SUMIFS(通讯通路门店!$AG:$AG,通讯通路门店!$S:$S,$G1122)</f>
        <v>0</v>
      </c>
      <c r="BO1122" s="99">
        <f>SUMIFS(通讯通路门店!$AH:$AH,通讯通路门店!$S:$S,$G1122)</f>
        <v>0</v>
      </c>
      <c r="BP1122" s="99">
        <f>SUMIFS(通讯通路门店!$AI:$AI,通讯通路门店!$S:$S,$G1122)</f>
        <v>0</v>
      </c>
      <c r="BQ1122" s="83"/>
    </row>
    <row r="1123" spans="1:69">
      <c r="A1123" s="99" t="str">
        <f>IFERROR(_xlfn.XLOOKUP($G1123,通讯通路门店!$S$4:$S$993931,通讯通路门店!$A$4:$A$993931,0,0),"")</f>
        <v>海南省</v>
      </c>
      <c r="B1123" s="99" t="str">
        <f>IFERROR(_xlfn.XLOOKUP($G1123,通讯通路门店!$S$4:$S$993931,通讯通路门店!$B$4:$B$993931,0,0),"")</f>
        <v>东方市</v>
      </c>
      <c r="C1123" s="99" t="str">
        <f>IFERROR(_xlfn.XLOOKUP($G1123,通讯通路门店!$S$4:$S$993931,通讯通路门店!$C$4:$C$993931,0,0),"")</f>
        <v>东方市</v>
      </c>
      <c r="D1123" s="99" t="str">
        <f>IFERROR(_xlfn.XLOOKUP($G1123,通讯通路门店!$S$4:$S$993931,通讯通路门店!$D$4:$D$993931,0,0),"")</f>
        <v>八所镇</v>
      </c>
      <c r="E1123" s="83"/>
      <c r="F1123" s="83"/>
      <c r="G1123" s="101"/>
      <c r="H1123" s="102">
        <f>IFERROR(_xlfn.XLOOKUP($G1123,通讯通路门店!$S$4:$S$993931,通讯通路门店!$R$4:$R$993931,0,0),"")</f>
        <v>0</v>
      </c>
      <c r="I1123" s="83"/>
      <c r="J1123" s="83"/>
      <c r="K1123" s="83"/>
      <c r="L1123" s="83"/>
      <c r="M1123" s="83"/>
      <c r="N1123" s="83"/>
      <c r="O1123" s="83"/>
      <c r="P1123" s="83"/>
      <c r="Q1123" s="83"/>
      <c r="R1123" s="83"/>
      <c r="S1123" s="83"/>
      <c r="T1123" s="83"/>
      <c r="U1123" s="99">
        <f>COUNTIF(通讯通路门店!$S:$S,$G1123)</f>
        <v>0</v>
      </c>
      <c r="V1123" s="99">
        <f>COUNTIFS(通讯通路门店!$S:$S,$G1123,通讯通路门店!$J:$J,"综合卖场")</f>
        <v>0</v>
      </c>
      <c r="W1123" s="99">
        <f>SUMIFS(通讯通路门店!$AJ:$AJ,通讯通路门店!$S:$S,通讯客户沙盘!$G1123)</f>
        <v>0</v>
      </c>
      <c r="X1123" s="99">
        <f t="shared" si="85"/>
        <v>0</v>
      </c>
      <c r="Y1123" s="99">
        <f>COUNTIFS(通讯通路门店!$S:$S,$G1123,通讯通路门店!$J:$J,"荣耀体验店")+COUNTIFS(通讯通路门店!$S:$S,$G1123,通讯通路门店!$J:$J,"荣耀授权专卖店")</f>
        <v>0</v>
      </c>
      <c r="Z1123" s="99">
        <f>COUNTIFS(通讯通路门店!$S:$S,$G1123,通讯通路门店!$J:$J,"VIVO体验店")</f>
        <v>0</v>
      </c>
      <c r="AA1123" s="99">
        <f>COUNTIFS(通讯通路门店!$S:$S,$G1123,通讯通路门店!$J:$J,"OPPO体验店")</f>
        <v>0</v>
      </c>
      <c r="AB1123" s="99">
        <f>COUNTIFS(通讯通路门店!$S:$S,$G1123,通讯通路门店!$J:$J,"华为授权体验店")+COUNTIFS(通讯通路门店!$S:$S,$G1123,通讯通路门店!$J:$J,"华为堡垒店")</f>
        <v>0</v>
      </c>
      <c r="AC1123" s="99">
        <f>COUNTIFS(通讯通路门店!$S:$S,$G1123,通讯通路门店!$J:$J,"小米体验店")</f>
        <v>0</v>
      </c>
      <c r="AD1123" s="99">
        <f>COUNTIFS(通讯通路门店!$S:$S,$G1123,通讯通路门店!$J:$J,"苹果体验店")</f>
        <v>0</v>
      </c>
      <c r="AE1123" s="99">
        <f>COUNTIFS(通讯通路门店!$S:$S,$G1123,通讯通路门店!$J:$J,"其他品牌专卖店")</f>
        <v>0</v>
      </c>
      <c r="AF1123" s="99">
        <f>SUMIFS(通讯通路门店!$BI:$BI,通讯通路门店!$S:$S,$G1123)</f>
        <v>0</v>
      </c>
      <c r="AG1123" s="99">
        <f>SUMIFS(通讯通路门店!$BH:$BH,通讯通路门店!$S:$S,$G1123)</f>
        <v>0</v>
      </c>
      <c r="AH1123" s="99">
        <f t="shared" si="86"/>
        <v>0</v>
      </c>
      <c r="AI1123" s="99">
        <f>SUMIFS(通讯通路门店!$BB:$BB,通讯通路门店!$S:$S,$G1123)</f>
        <v>0</v>
      </c>
      <c r="AJ1123" s="99">
        <f>SUMIFS(通讯通路门店!$BE:$BE,通讯通路门店!$S:$S,$G1123)</f>
        <v>0</v>
      </c>
      <c r="AK1123" s="99">
        <f>SUMIFS(通讯通路门店!$BG:$BG,通讯通路门店!$S:$S,$G1123)</f>
        <v>0</v>
      </c>
      <c r="AL1123" s="99">
        <f>SUMIFS(通讯通路门店!$BC:$BC,通讯通路门店!$S:$S,$G1123)</f>
        <v>0</v>
      </c>
      <c r="AM1123" s="99">
        <f>SUMIFS(通讯通路门店!$BD:$BD,通讯通路门店!$S:$S,$G1123)</f>
        <v>0</v>
      </c>
      <c r="AN1123" s="99">
        <f>SUMIFS(通讯通路门店!$BF:$BF,通讯通路门店!$S:$S,$G1123)</f>
        <v>0</v>
      </c>
      <c r="AO1123" s="99">
        <f t="shared" si="87"/>
        <v>0</v>
      </c>
      <c r="AP1123" s="99">
        <f>SUMIFS(通讯通路门店!$K:$K,通讯通路门店!$S:$S,$G1123)</f>
        <v>0</v>
      </c>
      <c r="AQ1123" s="83"/>
      <c r="AR1123" s="99">
        <f>SUMIFS(通讯通路门店!$T:$T,通讯通路门店!$S:$S,$G1123)</f>
        <v>0</v>
      </c>
      <c r="AS1123" s="99">
        <f>SUMIFS(通讯通路门店!$U:$U,通讯通路门店!$S:$S,$G1123)</f>
        <v>0</v>
      </c>
      <c r="AT1123" s="99">
        <f>SUMIFS(通讯通路门店!$V:$V,通讯通路门店!$S:$S,$G1123)</f>
        <v>0</v>
      </c>
      <c r="AU1123" s="99">
        <f>SUMIFS(通讯通路门店!$W:$W,通讯通路门店!$S:$S,$G1123)</f>
        <v>0</v>
      </c>
      <c r="AV1123" s="99">
        <f>SUMIFS(通讯通路门店!$Z:$Z,通讯通路门店!$S:$S,$G1123)</f>
        <v>0</v>
      </c>
      <c r="AW1123" s="99">
        <f>SUMIFS(通讯通路门店!$AB:$AB,通讯通路门店!$S:$S,$G1123)</f>
        <v>0</v>
      </c>
      <c r="AX1123" s="99">
        <f>SUMIFS(通讯通路门店!$X:$X,通讯通路门店!$S:$S,$G1123)</f>
        <v>0</v>
      </c>
      <c r="AY1123" s="99">
        <f>SUMIFS(通讯通路门店!$Y:$Y,通讯通路门店!$S:$S,$G1123)</f>
        <v>0</v>
      </c>
      <c r="AZ1123" s="99">
        <f>SUMIFS(通讯通路门店!$AA:$AA,通讯通路门店!$S:$S,$G1123)</f>
        <v>0</v>
      </c>
      <c r="BA1123" s="99">
        <f t="shared" si="88"/>
        <v>0</v>
      </c>
      <c r="BB1123" s="99">
        <f t="shared" si="89"/>
        <v>0</v>
      </c>
      <c r="BC1123" s="99">
        <f>SUMIFS(通讯通路门店!$W:$W,通讯通路门店!$S:$S,$G1123,通讯通路门店!$J:$J,"荣耀体验店")+SUMIFS(通讯通路门店!$W:$W,通讯通路门店!$S:$S,$G1123,通讯通路门店!$J:$J,"荣耀授权专卖店")</f>
        <v>0</v>
      </c>
      <c r="BD1123" s="99">
        <f>SUMIFS(通讯通路门店!$Z:$Z,通讯通路门店!$S:$S,$G1123,通讯通路门店!$J:$J,"VIVO体验店")</f>
        <v>0</v>
      </c>
      <c r="BE1123" s="99">
        <f>SUMIFS(通讯通路门店!$AB:$AB,通讯通路门店!$S:$S,$G1123,通讯通路门店!$J:$J,"OPPO体验店")</f>
        <v>0</v>
      </c>
      <c r="BF1123" s="99">
        <f>SUMIFS(通讯通路门店!$X:$X,通讯通路门店!$S:$S,$G1123,通讯通路门店!$J:$J,"华为授权体验店")+SUMIFS(通讯通路门店!$AA:$AA,通讯通路门店!$S:$S,$G1123,通讯通路门店!$J:$J,"华为堡垒店")</f>
        <v>0</v>
      </c>
      <c r="BG1123" s="99">
        <f>SUMIFS(通讯通路门店!$Y:$Y,通讯通路门店!$S:$S,$G1123,通讯通路门店!$J:$J,"小米体验店")</f>
        <v>0</v>
      </c>
      <c r="BH1123" s="99">
        <f>SUMIFS(通讯通路门店!$AA:$AA,通讯通路门店!$S:$S,$G1123,通讯通路门店!$J:$J,"苹果体验店")</f>
        <v>0</v>
      </c>
      <c r="BI1123" s="99">
        <f>SUMIFS(通讯通路门店!$K:$K,通讯通路门店!$S:$S,$G1123,通讯通路门店!$J:$J,"其他品牌专卖店")</f>
        <v>0</v>
      </c>
      <c r="BJ1123" s="99">
        <f>SUMIFS(通讯通路门店!$AC:$AC,通讯通路门店!$S:$S,$G1123)</f>
        <v>0</v>
      </c>
      <c r="BK1123" s="99">
        <f>SUMIFS(通讯通路门店!$AD:$AD,通讯通路门店!$S:$S,$G1123)</f>
        <v>0</v>
      </c>
      <c r="BL1123" s="99">
        <f>SUMIFS(通讯通路门店!$AE:$AE,通讯通路门店!$S:$S,$G1123)</f>
        <v>0</v>
      </c>
      <c r="BM1123" s="99">
        <f>SUMIFS(通讯通路门店!$AF:$AF,通讯通路门店!$S:$S,$G1123)</f>
        <v>0</v>
      </c>
      <c r="BN1123" s="99">
        <f>SUMIFS(通讯通路门店!$AG:$AG,通讯通路门店!$S:$S,$G1123)</f>
        <v>0</v>
      </c>
      <c r="BO1123" s="99">
        <f>SUMIFS(通讯通路门店!$AH:$AH,通讯通路门店!$S:$S,$G1123)</f>
        <v>0</v>
      </c>
      <c r="BP1123" s="99">
        <f>SUMIFS(通讯通路门店!$AI:$AI,通讯通路门店!$S:$S,$G1123)</f>
        <v>0</v>
      </c>
      <c r="BQ1123" s="83"/>
    </row>
    <row r="1124" spans="1:69">
      <c r="A1124" s="99" t="str">
        <f>IFERROR(_xlfn.XLOOKUP($G1124,通讯通路门店!$S$4:$S$993931,通讯通路门店!$A$4:$A$993931,0,0),"")</f>
        <v>海南省</v>
      </c>
      <c r="B1124" s="99" t="str">
        <f>IFERROR(_xlfn.XLOOKUP($G1124,通讯通路门店!$S$4:$S$993931,通讯通路门店!$B$4:$B$993931,0,0),"")</f>
        <v>东方市</v>
      </c>
      <c r="C1124" s="99" t="str">
        <f>IFERROR(_xlfn.XLOOKUP($G1124,通讯通路门店!$S$4:$S$993931,通讯通路门店!$C$4:$C$993931,0,0),"")</f>
        <v>东方市</v>
      </c>
      <c r="D1124" s="99" t="str">
        <f>IFERROR(_xlfn.XLOOKUP($G1124,通讯通路门店!$S$4:$S$993931,通讯通路门店!$D$4:$D$993931,0,0),"")</f>
        <v>八所镇</v>
      </c>
      <c r="E1124" s="83"/>
      <c r="F1124" s="83"/>
      <c r="G1124" s="101"/>
      <c r="H1124" s="102">
        <f>IFERROR(_xlfn.XLOOKUP($G1124,通讯通路门店!$S$4:$S$993931,通讯通路门店!$R$4:$R$993931,0,0),"")</f>
        <v>0</v>
      </c>
      <c r="I1124" s="83"/>
      <c r="J1124" s="83"/>
      <c r="K1124" s="83"/>
      <c r="L1124" s="83"/>
      <c r="M1124" s="83"/>
      <c r="N1124" s="83"/>
      <c r="O1124" s="83"/>
      <c r="P1124" s="83"/>
      <c r="Q1124" s="83"/>
      <c r="R1124" s="83"/>
      <c r="S1124" s="83"/>
      <c r="T1124" s="83"/>
      <c r="U1124" s="99">
        <f>COUNTIF(通讯通路门店!$S:$S,$G1124)</f>
        <v>0</v>
      </c>
      <c r="V1124" s="99">
        <f>COUNTIFS(通讯通路门店!$S:$S,$G1124,通讯通路门店!$J:$J,"综合卖场")</f>
        <v>0</v>
      </c>
      <c r="W1124" s="99">
        <f>SUMIFS(通讯通路门店!$AJ:$AJ,通讯通路门店!$S:$S,通讯客户沙盘!$G1124)</f>
        <v>0</v>
      </c>
      <c r="X1124" s="99">
        <f t="shared" si="85"/>
        <v>0</v>
      </c>
      <c r="Y1124" s="99">
        <f>COUNTIFS(通讯通路门店!$S:$S,$G1124,通讯通路门店!$J:$J,"荣耀体验店")+COUNTIFS(通讯通路门店!$S:$S,$G1124,通讯通路门店!$J:$J,"荣耀授权专卖店")</f>
        <v>0</v>
      </c>
      <c r="Z1124" s="99">
        <f>COUNTIFS(通讯通路门店!$S:$S,$G1124,通讯通路门店!$J:$J,"VIVO体验店")</f>
        <v>0</v>
      </c>
      <c r="AA1124" s="99">
        <f>COUNTIFS(通讯通路门店!$S:$S,$G1124,通讯通路门店!$J:$J,"OPPO体验店")</f>
        <v>0</v>
      </c>
      <c r="AB1124" s="99">
        <f>COUNTIFS(通讯通路门店!$S:$S,$G1124,通讯通路门店!$J:$J,"华为授权体验店")+COUNTIFS(通讯通路门店!$S:$S,$G1124,通讯通路门店!$J:$J,"华为堡垒店")</f>
        <v>0</v>
      </c>
      <c r="AC1124" s="99">
        <f>COUNTIFS(通讯通路门店!$S:$S,$G1124,通讯通路门店!$J:$J,"小米体验店")</f>
        <v>0</v>
      </c>
      <c r="AD1124" s="99">
        <f>COUNTIFS(通讯通路门店!$S:$S,$G1124,通讯通路门店!$J:$J,"苹果体验店")</f>
        <v>0</v>
      </c>
      <c r="AE1124" s="99">
        <f>COUNTIFS(通讯通路门店!$S:$S,$G1124,通讯通路门店!$J:$J,"其他品牌专卖店")</f>
        <v>0</v>
      </c>
      <c r="AF1124" s="99">
        <f>SUMIFS(通讯通路门店!$BI:$BI,通讯通路门店!$S:$S,$G1124)</f>
        <v>0</v>
      </c>
      <c r="AG1124" s="99">
        <f>SUMIFS(通讯通路门店!$BH:$BH,通讯通路门店!$S:$S,$G1124)</f>
        <v>0</v>
      </c>
      <c r="AH1124" s="99">
        <f t="shared" si="86"/>
        <v>0</v>
      </c>
      <c r="AI1124" s="99">
        <f>SUMIFS(通讯通路门店!$BB:$BB,通讯通路门店!$S:$S,$G1124)</f>
        <v>0</v>
      </c>
      <c r="AJ1124" s="99">
        <f>SUMIFS(通讯通路门店!$BE:$BE,通讯通路门店!$S:$S,$G1124)</f>
        <v>0</v>
      </c>
      <c r="AK1124" s="99">
        <f>SUMIFS(通讯通路门店!$BG:$BG,通讯通路门店!$S:$S,$G1124)</f>
        <v>0</v>
      </c>
      <c r="AL1124" s="99">
        <f>SUMIFS(通讯通路门店!$BC:$BC,通讯通路门店!$S:$S,$G1124)</f>
        <v>0</v>
      </c>
      <c r="AM1124" s="99">
        <f>SUMIFS(通讯通路门店!$BD:$BD,通讯通路门店!$S:$S,$G1124)</f>
        <v>0</v>
      </c>
      <c r="AN1124" s="99">
        <f>SUMIFS(通讯通路门店!$BF:$BF,通讯通路门店!$S:$S,$G1124)</f>
        <v>0</v>
      </c>
      <c r="AO1124" s="99">
        <f t="shared" si="87"/>
        <v>0</v>
      </c>
      <c r="AP1124" s="99">
        <f>SUMIFS(通讯通路门店!$K:$K,通讯通路门店!$S:$S,$G1124)</f>
        <v>0</v>
      </c>
      <c r="AQ1124" s="83"/>
      <c r="AR1124" s="99">
        <f>SUMIFS(通讯通路门店!$T:$T,通讯通路门店!$S:$S,$G1124)</f>
        <v>0</v>
      </c>
      <c r="AS1124" s="99">
        <f>SUMIFS(通讯通路门店!$U:$U,通讯通路门店!$S:$S,$G1124)</f>
        <v>0</v>
      </c>
      <c r="AT1124" s="99">
        <f>SUMIFS(通讯通路门店!$V:$V,通讯通路门店!$S:$S,$G1124)</f>
        <v>0</v>
      </c>
      <c r="AU1124" s="99">
        <f>SUMIFS(通讯通路门店!$W:$W,通讯通路门店!$S:$S,$G1124)</f>
        <v>0</v>
      </c>
      <c r="AV1124" s="99">
        <f>SUMIFS(通讯通路门店!$Z:$Z,通讯通路门店!$S:$S,$G1124)</f>
        <v>0</v>
      </c>
      <c r="AW1124" s="99">
        <f>SUMIFS(通讯通路门店!$AB:$AB,通讯通路门店!$S:$S,$G1124)</f>
        <v>0</v>
      </c>
      <c r="AX1124" s="99">
        <f>SUMIFS(通讯通路门店!$X:$X,通讯通路门店!$S:$S,$G1124)</f>
        <v>0</v>
      </c>
      <c r="AY1124" s="99">
        <f>SUMIFS(通讯通路门店!$Y:$Y,通讯通路门店!$S:$S,$G1124)</f>
        <v>0</v>
      </c>
      <c r="AZ1124" s="99">
        <f>SUMIFS(通讯通路门店!$AA:$AA,通讯通路门店!$S:$S,$G1124)</f>
        <v>0</v>
      </c>
      <c r="BA1124" s="99">
        <f t="shared" si="88"/>
        <v>0</v>
      </c>
      <c r="BB1124" s="99">
        <f t="shared" si="89"/>
        <v>0</v>
      </c>
      <c r="BC1124" s="99">
        <f>SUMIFS(通讯通路门店!$W:$W,通讯通路门店!$S:$S,$G1124,通讯通路门店!$J:$J,"荣耀体验店")+SUMIFS(通讯通路门店!$W:$W,通讯通路门店!$S:$S,$G1124,通讯通路门店!$J:$J,"荣耀授权专卖店")</f>
        <v>0</v>
      </c>
      <c r="BD1124" s="99">
        <f>SUMIFS(通讯通路门店!$Z:$Z,通讯通路门店!$S:$S,$G1124,通讯通路门店!$J:$J,"VIVO体验店")</f>
        <v>0</v>
      </c>
      <c r="BE1124" s="99">
        <f>SUMIFS(通讯通路门店!$AB:$AB,通讯通路门店!$S:$S,$G1124,通讯通路门店!$J:$J,"OPPO体验店")</f>
        <v>0</v>
      </c>
      <c r="BF1124" s="99">
        <f>SUMIFS(通讯通路门店!$X:$X,通讯通路门店!$S:$S,$G1124,通讯通路门店!$J:$J,"华为授权体验店")+SUMIFS(通讯通路门店!$AA:$AA,通讯通路门店!$S:$S,$G1124,通讯通路门店!$J:$J,"华为堡垒店")</f>
        <v>0</v>
      </c>
      <c r="BG1124" s="99">
        <f>SUMIFS(通讯通路门店!$Y:$Y,通讯通路门店!$S:$S,$G1124,通讯通路门店!$J:$J,"小米体验店")</f>
        <v>0</v>
      </c>
      <c r="BH1124" s="99">
        <f>SUMIFS(通讯通路门店!$AA:$AA,通讯通路门店!$S:$S,$G1124,通讯通路门店!$J:$J,"苹果体验店")</f>
        <v>0</v>
      </c>
      <c r="BI1124" s="99">
        <f>SUMIFS(通讯通路门店!$K:$K,通讯通路门店!$S:$S,$G1124,通讯通路门店!$J:$J,"其他品牌专卖店")</f>
        <v>0</v>
      </c>
      <c r="BJ1124" s="99">
        <f>SUMIFS(通讯通路门店!$AC:$AC,通讯通路门店!$S:$S,$G1124)</f>
        <v>0</v>
      </c>
      <c r="BK1124" s="99">
        <f>SUMIFS(通讯通路门店!$AD:$AD,通讯通路门店!$S:$S,$G1124)</f>
        <v>0</v>
      </c>
      <c r="BL1124" s="99">
        <f>SUMIFS(通讯通路门店!$AE:$AE,通讯通路门店!$S:$S,$G1124)</f>
        <v>0</v>
      </c>
      <c r="BM1124" s="99">
        <f>SUMIFS(通讯通路门店!$AF:$AF,通讯通路门店!$S:$S,$G1124)</f>
        <v>0</v>
      </c>
      <c r="BN1124" s="99">
        <f>SUMIFS(通讯通路门店!$AG:$AG,通讯通路门店!$S:$S,$G1124)</f>
        <v>0</v>
      </c>
      <c r="BO1124" s="99">
        <f>SUMIFS(通讯通路门店!$AH:$AH,通讯通路门店!$S:$S,$G1124)</f>
        <v>0</v>
      </c>
      <c r="BP1124" s="99">
        <f>SUMIFS(通讯通路门店!$AI:$AI,通讯通路门店!$S:$S,$G1124)</f>
        <v>0</v>
      </c>
      <c r="BQ1124" s="83"/>
    </row>
    <row r="1125" spans="1:69">
      <c r="A1125" s="99" t="str">
        <f>IFERROR(_xlfn.XLOOKUP($G1125,通讯通路门店!$S$4:$S$993931,通讯通路门店!$A$4:$A$993931,0,0),"")</f>
        <v>海南省</v>
      </c>
      <c r="B1125" s="99" t="str">
        <f>IFERROR(_xlfn.XLOOKUP($G1125,通讯通路门店!$S$4:$S$993931,通讯通路门店!$B$4:$B$993931,0,0),"")</f>
        <v>东方市</v>
      </c>
      <c r="C1125" s="99" t="str">
        <f>IFERROR(_xlfn.XLOOKUP($G1125,通讯通路门店!$S$4:$S$993931,通讯通路门店!$C$4:$C$993931,0,0),"")</f>
        <v>东方市</v>
      </c>
      <c r="D1125" s="99" t="str">
        <f>IFERROR(_xlfn.XLOOKUP($G1125,通讯通路门店!$S$4:$S$993931,通讯通路门店!$D$4:$D$993931,0,0),"")</f>
        <v>八所镇</v>
      </c>
      <c r="E1125" s="83"/>
      <c r="F1125" s="83"/>
      <c r="G1125" s="101"/>
      <c r="H1125" s="102">
        <f>IFERROR(_xlfn.XLOOKUP($G1125,通讯通路门店!$S$4:$S$993931,通讯通路门店!$R$4:$R$993931,0,0),"")</f>
        <v>0</v>
      </c>
      <c r="I1125" s="83"/>
      <c r="J1125" s="83"/>
      <c r="K1125" s="83"/>
      <c r="L1125" s="83"/>
      <c r="M1125" s="83"/>
      <c r="N1125" s="83"/>
      <c r="O1125" s="83"/>
      <c r="P1125" s="83"/>
      <c r="Q1125" s="83"/>
      <c r="R1125" s="83"/>
      <c r="S1125" s="83"/>
      <c r="T1125" s="83"/>
      <c r="U1125" s="99">
        <f>COUNTIF(通讯通路门店!$S:$S,$G1125)</f>
        <v>0</v>
      </c>
      <c r="V1125" s="99">
        <f>COUNTIFS(通讯通路门店!$S:$S,$G1125,通讯通路门店!$J:$J,"综合卖场")</f>
        <v>0</v>
      </c>
      <c r="W1125" s="99">
        <f>SUMIFS(通讯通路门店!$AJ:$AJ,通讯通路门店!$S:$S,通讯客户沙盘!$G1125)</f>
        <v>0</v>
      </c>
      <c r="X1125" s="99">
        <f t="shared" si="85"/>
        <v>0</v>
      </c>
      <c r="Y1125" s="99">
        <f>COUNTIFS(通讯通路门店!$S:$S,$G1125,通讯通路门店!$J:$J,"荣耀体验店")+COUNTIFS(通讯通路门店!$S:$S,$G1125,通讯通路门店!$J:$J,"荣耀授权专卖店")</f>
        <v>0</v>
      </c>
      <c r="Z1125" s="99">
        <f>COUNTIFS(通讯通路门店!$S:$S,$G1125,通讯通路门店!$J:$J,"VIVO体验店")</f>
        <v>0</v>
      </c>
      <c r="AA1125" s="99">
        <f>COUNTIFS(通讯通路门店!$S:$S,$G1125,通讯通路门店!$J:$J,"OPPO体验店")</f>
        <v>0</v>
      </c>
      <c r="AB1125" s="99">
        <f>COUNTIFS(通讯通路门店!$S:$S,$G1125,通讯通路门店!$J:$J,"华为授权体验店")+COUNTIFS(通讯通路门店!$S:$S,$G1125,通讯通路门店!$J:$J,"华为堡垒店")</f>
        <v>0</v>
      </c>
      <c r="AC1125" s="99">
        <f>COUNTIFS(通讯通路门店!$S:$S,$G1125,通讯通路门店!$J:$J,"小米体验店")</f>
        <v>0</v>
      </c>
      <c r="AD1125" s="99">
        <f>COUNTIFS(通讯通路门店!$S:$S,$G1125,通讯通路门店!$J:$J,"苹果体验店")</f>
        <v>0</v>
      </c>
      <c r="AE1125" s="99">
        <f>COUNTIFS(通讯通路门店!$S:$S,$G1125,通讯通路门店!$J:$J,"其他品牌专卖店")</f>
        <v>0</v>
      </c>
      <c r="AF1125" s="99">
        <f>SUMIFS(通讯通路门店!$BI:$BI,通讯通路门店!$S:$S,$G1125)</f>
        <v>0</v>
      </c>
      <c r="AG1125" s="99">
        <f>SUMIFS(通讯通路门店!$BH:$BH,通讯通路门店!$S:$S,$G1125)</f>
        <v>0</v>
      </c>
      <c r="AH1125" s="99">
        <f t="shared" si="86"/>
        <v>0</v>
      </c>
      <c r="AI1125" s="99">
        <f>SUMIFS(通讯通路门店!$BB:$BB,通讯通路门店!$S:$S,$G1125)</f>
        <v>0</v>
      </c>
      <c r="AJ1125" s="99">
        <f>SUMIFS(通讯通路门店!$BE:$BE,通讯通路门店!$S:$S,$G1125)</f>
        <v>0</v>
      </c>
      <c r="AK1125" s="99">
        <f>SUMIFS(通讯通路门店!$BG:$BG,通讯通路门店!$S:$S,$G1125)</f>
        <v>0</v>
      </c>
      <c r="AL1125" s="99">
        <f>SUMIFS(通讯通路门店!$BC:$BC,通讯通路门店!$S:$S,$G1125)</f>
        <v>0</v>
      </c>
      <c r="AM1125" s="99">
        <f>SUMIFS(通讯通路门店!$BD:$BD,通讯通路门店!$S:$S,$G1125)</f>
        <v>0</v>
      </c>
      <c r="AN1125" s="99">
        <f>SUMIFS(通讯通路门店!$BF:$BF,通讯通路门店!$S:$S,$G1125)</f>
        <v>0</v>
      </c>
      <c r="AO1125" s="99">
        <f t="shared" si="87"/>
        <v>0</v>
      </c>
      <c r="AP1125" s="99">
        <f>SUMIFS(通讯通路门店!$K:$K,通讯通路门店!$S:$S,$G1125)</f>
        <v>0</v>
      </c>
      <c r="AQ1125" s="83"/>
      <c r="AR1125" s="99">
        <f>SUMIFS(通讯通路门店!$T:$T,通讯通路门店!$S:$S,$G1125)</f>
        <v>0</v>
      </c>
      <c r="AS1125" s="99">
        <f>SUMIFS(通讯通路门店!$U:$U,通讯通路门店!$S:$S,$G1125)</f>
        <v>0</v>
      </c>
      <c r="AT1125" s="99">
        <f>SUMIFS(通讯通路门店!$V:$V,通讯通路门店!$S:$S,$G1125)</f>
        <v>0</v>
      </c>
      <c r="AU1125" s="99">
        <f>SUMIFS(通讯通路门店!$W:$W,通讯通路门店!$S:$S,$G1125)</f>
        <v>0</v>
      </c>
      <c r="AV1125" s="99">
        <f>SUMIFS(通讯通路门店!$Z:$Z,通讯通路门店!$S:$S,$G1125)</f>
        <v>0</v>
      </c>
      <c r="AW1125" s="99">
        <f>SUMIFS(通讯通路门店!$AB:$AB,通讯通路门店!$S:$S,$G1125)</f>
        <v>0</v>
      </c>
      <c r="AX1125" s="99">
        <f>SUMIFS(通讯通路门店!$X:$X,通讯通路门店!$S:$S,$G1125)</f>
        <v>0</v>
      </c>
      <c r="AY1125" s="99">
        <f>SUMIFS(通讯通路门店!$Y:$Y,通讯通路门店!$S:$S,$G1125)</f>
        <v>0</v>
      </c>
      <c r="AZ1125" s="99">
        <f>SUMIFS(通讯通路门店!$AA:$AA,通讯通路门店!$S:$S,$G1125)</f>
        <v>0</v>
      </c>
      <c r="BA1125" s="99">
        <f t="shared" si="88"/>
        <v>0</v>
      </c>
      <c r="BB1125" s="99">
        <f t="shared" si="89"/>
        <v>0</v>
      </c>
      <c r="BC1125" s="99">
        <f>SUMIFS(通讯通路门店!$W:$W,通讯通路门店!$S:$S,$G1125,通讯通路门店!$J:$J,"荣耀体验店")+SUMIFS(通讯通路门店!$W:$W,通讯通路门店!$S:$S,$G1125,通讯通路门店!$J:$J,"荣耀授权专卖店")</f>
        <v>0</v>
      </c>
      <c r="BD1125" s="99">
        <f>SUMIFS(通讯通路门店!$Z:$Z,通讯通路门店!$S:$S,$G1125,通讯通路门店!$J:$J,"VIVO体验店")</f>
        <v>0</v>
      </c>
      <c r="BE1125" s="99">
        <f>SUMIFS(通讯通路门店!$AB:$AB,通讯通路门店!$S:$S,$G1125,通讯通路门店!$J:$J,"OPPO体验店")</f>
        <v>0</v>
      </c>
      <c r="BF1125" s="99">
        <f>SUMIFS(通讯通路门店!$X:$X,通讯通路门店!$S:$S,$G1125,通讯通路门店!$J:$J,"华为授权体验店")+SUMIFS(通讯通路门店!$AA:$AA,通讯通路门店!$S:$S,$G1125,通讯通路门店!$J:$J,"华为堡垒店")</f>
        <v>0</v>
      </c>
      <c r="BG1125" s="99">
        <f>SUMIFS(通讯通路门店!$Y:$Y,通讯通路门店!$S:$S,$G1125,通讯通路门店!$J:$J,"小米体验店")</f>
        <v>0</v>
      </c>
      <c r="BH1125" s="99">
        <f>SUMIFS(通讯通路门店!$AA:$AA,通讯通路门店!$S:$S,$G1125,通讯通路门店!$J:$J,"苹果体验店")</f>
        <v>0</v>
      </c>
      <c r="BI1125" s="99">
        <f>SUMIFS(通讯通路门店!$K:$K,通讯通路门店!$S:$S,$G1125,通讯通路门店!$J:$J,"其他品牌专卖店")</f>
        <v>0</v>
      </c>
      <c r="BJ1125" s="99">
        <f>SUMIFS(通讯通路门店!$AC:$AC,通讯通路门店!$S:$S,$G1125)</f>
        <v>0</v>
      </c>
      <c r="BK1125" s="99">
        <f>SUMIFS(通讯通路门店!$AD:$AD,通讯通路门店!$S:$S,$G1125)</f>
        <v>0</v>
      </c>
      <c r="BL1125" s="99">
        <f>SUMIFS(通讯通路门店!$AE:$AE,通讯通路门店!$S:$S,$G1125)</f>
        <v>0</v>
      </c>
      <c r="BM1125" s="99">
        <f>SUMIFS(通讯通路门店!$AF:$AF,通讯通路门店!$S:$S,$G1125)</f>
        <v>0</v>
      </c>
      <c r="BN1125" s="99">
        <f>SUMIFS(通讯通路门店!$AG:$AG,通讯通路门店!$S:$S,$G1125)</f>
        <v>0</v>
      </c>
      <c r="BO1125" s="99">
        <f>SUMIFS(通讯通路门店!$AH:$AH,通讯通路门店!$S:$S,$G1125)</f>
        <v>0</v>
      </c>
      <c r="BP1125" s="99">
        <f>SUMIFS(通讯通路门店!$AI:$AI,通讯通路门店!$S:$S,$G1125)</f>
        <v>0</v>
      </c>
      <c r="BQ1125" s="83"/>
    </row>
    <row r="1126" spans="1:69">
      <c r="A1126" s="99" t="str">
        <f>IFERROR(_xlfn.XLOOKUP($G1126,通讯通路门店!$S$4:$S$993931,通讯通路门店!$A$4:$A$993931,0,0),"")</f>
        <v>海南省</v>
      </c>
      <c r="B1126" s="99" t="str">
        <f>IFERROR(_xlfn.XLOOKUP($G1126,通讯通路门店!$S$4:$S$993931,通讯通路门店!$B$4:$B$993931,0,0),"")</f>
        <v>东方市</v>
      </c>
      <c r="C1126" s="99" t="str">
        <f>IFERROR(_xlfn.XLOOKUP($G1126,通讯通路门店!$S$4:$S$993931,通讯通路门店!$C$4:$C$993931,0,0),"")</f>
        <v>东方市</v>
      </c>
      <c r="D1126" s="99" t="str">
        <f>IFERROR(_xlfn.XLOOKUP($G1126,通讯通路门店!$S$4:$S$993931,通讯通路门店!$D$4:$D$993931,0,0),"")</f>
        <v>八所镇</v>
      </c>
      <c r="E1126" s="83"/>
      <c r="F1126" s="83"/>
      <c r="G1126" s="101"/>
      <c r="H1126" s="102">
        <f>IFERROR(_xlfn.XLOOKUP($G1126,通讯通路门店!$S$4:$S$993931,通讯通路门店!$R$4:$R$993931,0,0),"")</f>
        <v>0</v>
      </c>
      <c r="I1126" s="83"/>
      <c r="J1126" s="83"/>
      <c r="K1126" s="83"/>
      <c r="L1126" s="83"/>
      <c r="M1126" s="83"/>
      <c r="N1126" s="83"/>
      <c r="O1126" s="83"/>
      <c r="P1126" s="83"/>
      <c r="Q1126" s="83"/>
      <c r="R1126" s="83"/>
      <c r="S1126" s="83"/>
      <c r="T1126" s="83"/>
      <c r="U1126" s="99">
        <f>COUNTIF(通讯通路门店!$S:$S,$G1126)</f>
        <v>0</v>
      </c>
      <c r="V1126" s="99">
        <f>COUNTIFS(通讯通路门店!$S:$S,$G1126,通讯通路门店!$J:$J,"综合卖场")</f>
        <v>0</v>
      </c>
      <c r="W1126" s="99">
        <f>SUMIFS(通讯通路门店!$AJ:$AJ,通讯通路门店!$S:$S,通讯客户沙盘!$G1126)</f>
        <v>0</v>
      </c>
      <c r="X1126" s="99">
        <f t="shared" si="85"/>
        <v>0</v>
      </c>
      <c r="Y1126" s="99">
        <f>COUNTIFS(通讯通路门店!$S:$S,$G1126,通讯通路门店!$J:$J,"荣耀体验店")+COUNTIFS(通讯通路门店!$S:$S,$G1126,通讯通路门店!$J:$J,"荣耀授权专卖店")</f>
        <v>0</v>
      </c>
      <c r="Z1126" s="99">
        <f>COUNTIFS(通讯通路门店!$S:$S,$G1126,通讯通路门店!$J:$J,"VIVO体验店")</f>
        <v>0</v>
      </c>
      <c r="AA1126" s="99">
        <f>COUNTIFS(通讯通路门店!$S:$S,$G1126,通讯通路门店!$J:$J,"OPPO体验店")</f>
        <v>0</v>
      </c>
      <c r="AB1126" s="99">
        <f>COUNTIFS(通讯通路门店!$S:$S,$G1126,通讯通路门店!$J:$J,"华为授权体验店")+COUNTIFS(通讯通路门店!$S:$S,$G1126,通讯通路门店!$J:$J,"华为堡垒店")</f>
        <v>0</v>
      </c>
      <c r="AC1126" s="99">
        <f>COUNTIFS(通讯通路门店!$S:$S,$G1126,通讯通路门店!$J:$J,"小米体验店")</f>
        <v>0</v>
      </c>
      <c r="AD1126" s="99">
        <f>COUNTIFS(通讯通路门店!$S:$S,$G1126,通讯通路门店!$J:$J,"苹果体验店")</f>
        <v>0</v>
      </c>
      <c r="AE1126" s="99">
        <f>COUNTIFS(通讯通路门店!$S:$S,$G1126,通讯通路门店!$J:$J,"其他品牌专卖店")</f>
        <v>0</v>
      </c>
      <c r="AF1126" s="99">
        <f>SUMIFS(通讯通路门店!$BI:$BI,通讯通路门店!$S:$S,$G1126)</f>
        <v>0</v>
      </c>
      <c r="AG1126" s="99">
        <f>SUMIFS(通讯通路门店!$BH:$BH,通讯通路门店!$S:$S,$G1126)</f>
        <v>0</v>
      </c>
      <c r="AH1126" s="99">
        <f t="shared" si="86"/>
        <v>0</v>
      </c>
      <c r="AI1126" s="99">
        <f>SUMIFS(通讯通路门店!$BB:$BB,通讯通路门店!$S:$S,$G1126)</f>
        <v>0</v>
      </c>
      <c r="AJ1126" s="99">
        <f>SUMIFS(通讯通路门店!$BE:$BE,通讯通路门店!$S:$S,$G1126)</f>
        <v>0</v>
      </c>
      <c r="AK1126" s="99">
        <f>SUMIFS(通讯通路门店!$BG:$BG,通讯通路门店!$S:$S,$G1126)</f>
        <v>0</v>
      </c>
      <c r="AL1126" s="99">
        <f>SUMIFS(通讯通路门店!$BC:$BC,通讯通路门店!$S:$S,$G1126)</f>
        <v>0</v>
      </c>
      <c r="AM1126" s="99">
        <f>SUMIFS(通讯通路门店!$BD:$BD,通讯通路门店!$S:$S,$G1126)</f>
        <v>0</v>
      </c>
      <c r="AN1126" s="99">
        <f>SUMIFS(通讯通路门店!$BF:$BF,通讯通路门店!$S:$S,$G1126)</f>
        <v>0</v>
      </c>
      <c r="AO1126" s="99">
        <f t="shared" si="87"/>
        <v>0</v>
      </c>
      <c r="AP1126" s="99">
        <f>SUMIFS(通讯通路门店!$K:$K,通讯通路门店!$S:$S,$G1126)</f>
        <v>0</v>
      </c>
      <c r="AQ1126" s="83"/>
      <c r="AR1126" s="99">
        <f>SUMIFS(通讯通路门店!$T:$T,通讯通路门店!$S:$S,$G1126)</f>
        <v>0</v>
      </c>
      <c r="AS1126" s="99">
        <f>SUMIFS(通讯通路门店!$U:$U,通讯通路门店!$S:$S,$G1126)</f>
        <v>0</v>
      </c>
      <c r="AT1126" s="99">
        <f>SUMIFS(通讯通路门店!$V:$V,通讯通路门店!$S:$S,$G1126)</f>
        <v>0</v>
      </c>
      <c r="AU1126" s="99">
        <f>SUMIFS(通讯通路门店!$W:$W,通讯通路门店!$S:$S,$G1126)</f>
        <v>0</v>
      </c>
      <c r="AV1126" s="99">
        <f>SUMIFS(通讯通路门店!$Z:$Z,通讯通路门店!$S:$S,$G1126)</f>
        <v>0</v>
      </c>
      <c r="AW1126" s="99">
        <f>SUMIFS(通讯通路门店!$AB:$AB,通讯通路门店!$S:$S,$G1126)</f>
        <v>0</v>
      </c>
      <c r="AX1126" s="99">
        <f>SUMIFS(通讯通路门店!$X:$X,通讯通路门店!$S:$S,$G1126)</f>
        <v>0</v>
      </c>
      <c r="AY1126" s="99">
        <f>SUMIFS(通讯通路门店!$Y:$Y,通讯通路门店!$S:$S,$G1126)</f>
        <v>0</v>
      </c>
      <c r="AZ1126" s="99">
        <f>SUMIFS(通讯通路门店!$AA:$AA,通讯通路门店!$S:$S,$G1126)</f>
        <v>0</v>
      </c>
      <c r="BA1126" s="99">
        <f t="shared" si="88"/>
        <v>0</v>
      </c>
      <c r="BB1126" s="99">
        <f t="shared" si="89"/>
        <v>0</v>
      </c>
      <c r="BC1126" s="99">
        <f>SUMIFS(通讯通路门店!$W:$W,通讯通路门店!$S:$S,$G1126,通讯通路门店!$J:$J,"荣耀体验店")+SUMIFS(通讯通路门店!$W:$W,通讯通路门店!$S:$S,$G1126,通讯通路门店!$J:$J,"荣耀授权专卖店")</f>
        <v>0</v>
      </c>
      <c r="BD1126" s="99">
        <f>SUMIFS(通讯通路门店!$Z:$Z,通讯通路门店!$S:$S,$G1126,通讯通路门店!$J:$J,"VIVO体验店")</f>
        <v>0</v>
      </c>
      <c r="BE1126" s="99">
        <f>SUMIFS(通讯通路门店!$AB:$AB,通讯通路门店!$S:$S,$G1126,通讯通路门店!$J:$J,"OPPO体验店")</f>
        <v>0</v>
      </c>
      <c r="BF1126" s="99">
        <f>SUMIFS(通讯通路门店!$X:$X,通讯通路门店!$S:$S,$G1126,通讯通路门店!$J:$J,"华为授权体验店")+SUMIFS(通讯通路门店!$AA:$AA,通讯通路门店!$S:$S,$G1126,通讯通路门店!$J:$J,"华为堡垒店")</f>
        <v>0</v>
      </c>
      <c r="BG1126" s="99">
        <f>SUMIFS(通讯通路门店!$Y:$Y,通讯通路门店!$S:$S,$G1126,通讯通路门店!$J:$J,"小米体验店")</f>
        <v>0</v>
      </c>
      <c r="BH1126" s="99">
        <f>SUMIFS(通讯通路门店!$AA:$AA,通讯通路门店!$S:$S,$G1126,通讯通路门店!$J:$J,"苹果体验店")</f>
        <v>0</v>
      </c>
      <c r="BI1126" s="99">
        <f>SUMIFS(通讯通路门店!$K:$K,通讯通路门店!$S:$S,$G1126,通讯通路门店!$J:$J,"其他品牌专卖店")</f>
        <v>0</v>
      </c>
      <c r="BJ1126" s="99">
        <f>SUMIFS(通讯通路门店!$AC:$AC,通讯通路门店!$S:$S,$G1126)</f>
        <v>0</v>
      </c>
      <c r="BK1126" s="99">
        <f>SUMIFS(通讯通路门店!$AD:$AD,通讯通路门店!$S:$S,$G1126)</f>
        <v>0</v>
      </c>
      <c r="BL1126" s="99">
        <f>SUMIFS(通讯通路门店!$AE:$AE,通讯通路门店!$S:$S,$G1126)</f>
        <v>0</v>
      </c>
      <c r="BM1126" s="99">
        <f>SUMIFS(通讯通路门店!$AF:$AF,通讯通路门店!$S:$S,$G1126)</f>
        <v>0</v>
      </c>
      <c r="BN1126" s="99">
        <f>SUMIFS(通讯通路门店!$AG:$AG,通讯通路门店!$S:$S,$G1126)</f>
        <v>0</v>
      </c>
      <c r="BO1126" s="99">
        <f>SUMIFS(通讯通路门店!$AH:$AH,通讯通路门店!$S:$S,$G1126)</f>
        <v>0</v>
      </c>
      <c r="BP1126" s="99">
        <f>SUMIFS(通讯通路门店!$AI:$AI,通讯通路门店!$S:$S,$G1126)</f>
        <v>0</v>
      </c>
      <c r="BQ1126" s="83"/>
    </row>
    <row r="1127" spans="1:69">
      <c r="A1127" s="99" t="str">
        <f>IFERROR(_xlfn.XLOOKUP($G1127,通讯通路门店!$S$4:$S$993931,通讯通路门店!$A$4:$A$993931,0,0),"")</f>
        <v>海南省</v>
      </c>
      <c r="B1127" s="99" t="str">
        <f>IFERROR(_xlfn.XLOOKUP($G1127,通讯通路门店!$S$4:$S$993931,通讯通路门店!$B$4:$B$993931,0,0),"")</f>
        <v>东方市</v>
      </c>
      <c r="C1127" s="99" t="str">
        <f>IFERROR(_xlfn.XLOOKUP($G1127,通讯通路门店!$S$4:$S$993931,通讯通路门店!$C$4:$C$993931,0,0),"")</f>
        <v>东方市</v>
      </c>
      <c r="D1127" s="99" t="str">
        <f>IFERROR(_xlfn.XLOOKUP($G1127,通讯通路门店!$S$4:$S$993931,通讯通路门店!$D$4:$D$993931,0,0),"")</f>
        <v>八所镇</v>
      </c>
      <c r="E1127" s="83"/>
      <c r="F1127" s="83"/>
      <c r="G1127" s="101"/>
      <c r="H1127" s="102">
        <f>IFERROR(_xlfn.XLOOKUP($G1127,通讯通路门店!$S$4:$S$993931,通讯通路门店!$R$4:$R$993931,0,0),"")</f>
        <v>0</v>
      </c>
      <c r="I1127" s="83"/>
      <c r="J1127" s="83"/>
      <c r="K1127" s="83"/>
      <c r="L1127" s="83"/>
      <c r="M1127" s="83"/>
      <c r="N1127" s="83"/>
      <c r="O1127" s="83"/>
      <c r="P1127" s="83"/>
      <c r="Q1127" s="83"/>
      <c r="R1127" s="83"/>
      <c r="S1127" s="83"/>
      <c r="T1127" s="83"/>
      <c r="U1127" s="99">
        <f>COUNTIF(通讯通路门店!$S:$S,$G1127)</f>
        <v>0</v>
      </c>
      <c r="V1127" s="99">
        <f>COUNTIFS(通讯通路门店!$S:$S,$G1127,通讯通路门店!$J:$J,"综合卖场")</f>
        <v>0</v>
      </c>
      <c r="W1127" s="99">
        <f>SUMIFS(通讯通路门店!$AJ:$AJ,通讯通路门店!$S:$S,通讯客户沙盘!$G1127)</f>
        <v>0</v>
      </c>
      <c r="X1127" s="99">
        <f t="shared" si="85"/>
        <v>0</v>
      </c>
      <c r="Y1127" s="99">
        <f>COUNTIFS(通讯通路门店!$S:$S,$G1127,通讯通路门店!$J:$J,"荣耀体验店")+COUNTIFS(通讯通路门店!$S:$S,$G1127,通讯通路门店!$J:$J,"荣耀授权专卖店")</f>
        <v>0</v>
      </c>
      <c r="Z1127" s="99">
        <f>COUNTIFS(通讯通路门店!$S:$S,$G1127,通讯通路门店!$J:$J,"VIVO体验店")</f>
        <v>0</v>
      </c>
      <c r="AA1127" s="99">
        <f>COUNTIFS(通讯通路门店!$S:$S,$G1127,通讯通路门店!$J:$J,"OPPO体验店")</f>
        <v>0</v>
      </c>
      <c r="AB1127" s="99">
        <f>COUNTIFS(通讯通路门店!$S:$S,$G1127,通讯通路门店!$J:$J,"华为授权体验店")+COUNTIFS(通讯通路门店!$S:$S,$G1127,通讯通路门店!$J:$J,"华为堡垒店")</f>
        <v>0</v>
      </c>
      <c r="AC1127" s="99">
        <f>COUNTIFS(通讯通路门店!$S:$S,$G1127,通讯通路门店!$J:$J,"小米体验店")</f>
        <v>0</v>
      </c>
      <c r="AD1127" s="99">
        <f>COUNTIFS(通讯通路门店!$S:$S,$G1127,通讯通路门店!$J:$J,"苹果体验店")</f>
        <v>0</v>
      </c>
      <c r="AE1127" s="99">
        <f>COUNTIFS(通讯通路门店!$S:$S,$G1127,通讯通路门店!$J:$J,"其他品牌专卖店")</f>
        <v>0</v>
      </c>
      <c r="AF1127" s="99">
        <f>SUMIFS(通讯通路门店!$BI:$BI,通讯通路门店!$S:$S,$G1127)</f>
        <v>0</v>
      </c>
      <c r="AG1127" s="99">
        <f>SUMIFS(通讯通路门店!$BH:$BH,通讯通路门店!$S:$S,$G1127)</f>
        <v>0</v>
      </c>
      <c r="AH1127" s="99">
        <f t="shared" si="86"/>
        <v>0</v>
      </c>
      <c r="AI1127" s="99">
        <f>SUMIFS(通讯通路门店!$BB:$BB,通讯通路门店!$S:$S,$G1127)</f>
        <v>0</v>
      </c>
      <c r="AJ1127" s="99">
        <f>SUMIFS(通讯通路门店!$BE:$BE,通讯通路门店!$S:$S,$G1127)</f>
        <v>0</v>
      </c>
      <c r="AK1127" s="99">
        <f>SUMIFS(通讯通路门店!$BG:$BG,通讯通路门店!$S:$S,$G1127)</f>
        <v>0</v>
      </c>
      <c r="AL1127" s="99">
        <f>SUMIFS(通讯通路门店!$BC:$BC,通讯通路门店!$S:$S,$G1127)</f>
        <v>0</v>
      </c>
      <c r="AM1127" s="99">
        <f>SUMIFS(通讯通路门店!$BD:$BD,通讯通路门店!$S:$S,$G1127)</f>
        <v>0</v>
      </c>
      <c r="AN1127" s="99">
        <f>SUMIFS(通讯通路门店!$BF:$BF,通讯通路门店!$S:$S,$G1127)</f>
        <v>0</v>
      </c>
      <c r="AO1127" s="99">
        <f t="shared" si="87"/>
        <v>0</v>
      </c>
      <c r="AP1127" s="99">
        <f>SUMIFS(通讯通路门店!$K:$K,通讯通路门店!$S:$S,$G1127)</f>
        <v>0</v>
      </c>
      <c r="AQ1127" s="83"/>
      <c r="AR1127" s="99">
        <f>SUMIFS(通讯通路门店!$T:$T,通讯通路门店!$S:$S,$G1127)</f>
        <v>0</v>
      </c>
      <c r="AS1127" s="99">
        <f>SUMIFS(通讯通路门店!$U:$U,通讯通路门店!$S:$S,$G1127)</f>
        <v>0</v>
      </c>
      <c r="AT1127" s="99">
        <f>SUMIFS(通讯通路门店!$V:$V,通讯通路门店!$S:$S,$G1127)</f>
        <v>0</v>
      </c>
      <c r="AU1127" s="99">
        <f>SUMIFS(通讯通路门店!$W:$W,通讯通路门店!$S:$S,$G1127)</f>
        <v>0</v>
      </c>
      <c r="AV1127" s="99">
        <f>SUMIFS(通讯通路门店!$Z:$Z,通讯通路门店!$S:$S,$G1127)</f>
        <v>0</v>
      </c>
      <c r="AW1127" s="99">
        <f>SUMIFS(通讯通路门店!$AB:$AB,通讯通路门店!$S:$S,$G1127)</f>
        <v>0</v>
      </c>
      <c r="AX1127" s="99">
        <f>SUMIFS(通讯通路门店!$X:$X,通讯通路门店!$S:$S,$G1127)</f>
        <v>0</v>
      </c>
      <c r="AY1127" s="99">
        <f>SUMIFS(通讯通路门店!$Y:$Y,通讯通路门店!$S:$S,$G1127)</f>
        <v>0</v>
      </c>
      <c r="AZ1127" s="99">
        <f>SUMIFS(通讯通路门店!$AA:$AA,通讯通路门店!$S:$S,$G1127)</f>
        <v>0</v>
      </c>
      <c r="BA1127" s="99">
        <f t="shared" si="88"/>
        <v>0</v>
      </c>
      <c r="BB1127" s="99">
        <f t="shared" si="89"/>
        <v>0</v>
      </c>
      <c r="BC1127" s="99">
        <f>SUMIFS(通讯通路门店!$W:$W,通讯通路门店!$S:$S,$G1127,通讯通路门店!$J:$J,"荣耀体验店")+SUMIFS(通讯通路门店!$W:$W,通讯通路门店!$S:$S,$G1127,通讯通路门店!$J:$J,"荣耀授权专卖店")</f>
        <v>0</v>
      </c>
      <c r="BD1127" s="99">
        <f>SUMIFS(通讯通路门店!$Z:$Z,通讯通路门店!$S:$S,$G1127,通讯通路门店!$J:$J,"VIVO体验店")</f>
        <v>0</v>
      </c>
      <c r="BE1127" s="99">
        <f>SUMIFS(通讯通路门店!$AB:$AB,通讯通路门店!$S:$S,$G1127,通讯通路门店!$J:$J,"OPPO体验店")</f>
        <v>0</v>
      </c>
      <c r="BF1127" s="99">
        <f>SUMIFS(通讯通路门店!$X:$X,通讯通路门店!$S:$S,$G1127,通讯通路门店!$J:$J,"华为授权体验店")+SUMIFS(通讯通路门店!$AA:$AA,通讯通路门店!$S:$S,$G1127,通讯通路门店!$J:$J,"华为堡垒店")</f>
        <v>0</v>
      </c>
      <c r="BG1127" s="99">
        <f>SUMIFS(通讯通路门店!$Y:$Y,通讯通路门店!$S:$S,$G1127,通讯通路门店!$J:$J,"小米体验店")</f>
        <v>0</v>
      </c>
      <c r="BH1127" s="99">
        <f>SUMIFS(通讯通路门店!$AA:$AA,通讯通路门店!$S:$S,$G1127,通讯通路门店!$J:$J,"苹果体验店")</f>
        <v>0</v>
      </c>
      <c r="BI1127" s="99">
        <f>SUMIFS(通讯通路门店!$K:$K,通讯通路门店!$S:$S,$G1127,通讯通路门店!$J:$J,"其他品牌专卖店")</f>
        <v>0</v>
      </c>
      <c r="BJ1127" s="99">
        <f>SUMIFS(通讯通路门店!$AC:$AC,通讯通路门店!$S:$S,$G1127)</f>
        <v>0</v>
      </c>
      <c r="BK1127" s="99">
        <f>SUMIFS(通讯通路门店!$AD:$AD,通讯通路门店!$S:$S,$G1127)</f>
        <v>0</v>
      </c>
      <c r="BL1127" s="99">
        <f>SUMIFS(通讯通路门店!$AE:$AE,通讯通路门店!$S:$S,$G1127)</f>
        <v>0</v>
      </c>
      <c r="BM1127" s="99">
        <f>SUMIFS(通讯通路门店!$AF:$AF,通讯通路门店!$S:$S,$G1127)</f>
        <v>0</v>
      </c>
      <c r="BN1127" s="99">
        <f>SUMIFS(通讯通路门店!$AG:$AG,通讯通路门店!$S:$S,$G1127)</f>
        <v>0</v>
      </c>
      <c r="BO1127" s="99">
        <f>SUMIFS(通讯通路门店!$AH:$AH,通讯通路门店!$S:$S,$G1127)</f>
        <v>0</v>
      </c>
      <c r="BP1127" s="99">
        <f>SUMIFS(通讯通路门店!$AI:$AI,通讯通路门店!$S:$S,$G1127)</f>
        <v>0</v>
      </c>
      <c r="BQ1127" s="83"/>
    </row>
    <row r="1128" spans="1:69">
      <c r="A1128" s="99" t="str">
        <f>IFERROR(_xlfn.XLOOKUP($G1128,通讯通路门店!$S$4:$S$993931,通讯通路门店!$A$4:$A$993931,0,0),"")</f>
        <v>海南省</v>
      </c>
      <c r="B1128" s="99" t="str">
        <f>IFERROR(_xlfn.XLOOKUP($G1128,通讯通路门店!$S$4:$S$993931,通讯通路门店!$B$4:$B$993931,0,0),"")</f>
        <v>东方市</v>
      </c>
      <c r="C1128" s="99" t="str">
        <f>IFERROR(_xlfn.XLOOKUP($G1128,通讯通路门店!$S$4:$S$993931,通讯通路门店!$C$4:$C$993931,0,0),"")</f>
        <v>东方市</v>
      </c>
      <c r="D1128" s="99" t="str">
        <f>IFERROR(_xlfn.XLOOKUP($G1128,通讯通路门店!$S$4:$S$993931,通讯通路门店!$D$4:$D$993931,0,0),"")</f>
        <v>八所镇</v>
      </c>
      <c r="E1128" s="83"/>
      <c r="F1128" s="83"/>
      <c r="G1128" s="101"/>
      <c r="H1128" s="102">
        <f>IFERROR(_xlfn.XLOOKUP($G1128,通讯通路门店!$S$4:$S$993931,通讯通路门店!$R$4:$R$993931,0,0),"")</f>
        <v>0</v>
      </c>
      <c r="I1128" s="83"/>
      <c r="J1128" s="83"/>
      <c r="K1128" s="83"/>
      <c r="L1128" s="83"/>
      <c r="M1128" s="83"/>
      <c r="N1128" s="83"/>
      <c r="O1128" s="83"/>
      <c r="P1128" s="83"/>
      <c r="Q1128" s="83"/>
      <c r="R1128" s="83"/>
      <c r="S1128" s="83"/>
      <c r="T1128" s="83"/>
      <c r="U1128" s="99">
        <f>COUNTIF(通讯通路门店!$S:$S,$G1128)</f>
        <v>0</v>
      </c>
      <c r="V1128" s="99">
        <f>COUNTIFS(通讯通路门店!$S:$S,$G1128,通讯通路门店!$J:$J,"综合卖场")</f>
        <v>0</v>
      </c>
      <c r="W1128" s="99">
        <f>SUMIFS(通讯通路门店!$AJ:$AJ,通讯通路门店!$S:$S,通讯客户沙盘!$G1128)</f>
        <v>0</v>
      </c>
      <c r="X1128" s="99">
        <f t="shared" si="85"/>
        <v>0</v>
      </c>
      <c r="Y1128" s="99">
        <f>COUNTIFS(通讯通路门店!$S:$S,$G1128,通讯通路门店!$J:$J,"荣耀体验店")+COUNTIFS(通讯通路门店!$S:$S,$G1128,通讯通路门店!$J:$J,"荣耀授权专卖店")</f>
        <v>0</v>
      </c>
      <c r="Z1128" s="99">
        <f>COUNTIFS(通讯通路门店!$S:$S,$G1128,通讯通路门店!$J:$J,"VIVO体验店")</f>
        <v>0</v>
      </c>
      <c r="AA1128" s="99">
        <f>COUNTIFS(通讯通路门店!$S:$S,$G1128,通讯通路门店!$J:$J,"OPPO体验店")</f>
        <v>0</v>
      </c>
      <c r="AB1128" s="99">
        <f>COUNTIFS(通讯通路门店!$S:$S,$G1128,通讯通路门店!$J:$J,"华为授权体验店")+COUNTIFS(通讯通路门店!$S:$S,$G1128,通讯通路门店!$J:$J,"华为堡垒店")</f>
        <v>0</v>
      </c>
      <c r="AC1128" s="99">
        <f>COUNTIFS(通讯通路门店!$S:$S,$G1128,通讯通路门店!$J:$J,"小米体验店")</f>
        <v>0</v>
      </c>
      <c r="AD1128" s="99">
        <f>COUNTIFS(通讯通路门店!$S:$S,$G1128,通讯通路门店!$J:$J,"苹果体验店")</f>
        <v>0</v>
      </c>
      <c r="AE1128" s="99">
        <f>COUNTIFS(通讯通路门店!$S:$S,$G1128,通讯通路门店!$J:$J,"其他品牌专卖店")</f>
        <v>0</v>
      </c>
      <c r="AF1128" s="99">
        <f>SUMIFS(通讯通路门店!$BI:$BI,通讯通路门店!$S:$S,$G1128)</f>
        <v>0</v>
      </c>
      <c r="AG1128" s="99">
        <f>SUMIFS(通讯通路门店!$BH:$BH,通讯通路门店!$S:$S,$G1128)</f>
        <v>0</v>
      </c>
      <c r="AH1128" s="99">
        <f t="shared" si="86"/>
        <v>0</v>
      </c>
      <c r="AI1128" s="99">
        <f>SUMIFS(通讯通路门店!$BB:$BB,通讯通路门店!$S:$S,$G1128)</f>
        <v>0</v>
      </c>
      <c r="AJ1128" s="99">
        <f>SUMIFS(通讯通路门店!$BE:$BE,通讯通路门店!$S:$S,$G1128)</f>
        <v>0</v>
      </c>
      <c r="AK1128" s="99">
        <f>SUMIFS(通讯通路门店!$BG:$BG,通讯通路门店!$S:$S,$G1128)</f>
        <v>0</v>
      </c>
      <c r="AL1128" s="99">
        <f>SUMIFS(通讯通路门店!$BC:$BC,通讯通路门店!$S:$S,$G1128)</f>
        <v>0</v>
      </c>
      <c r="AM1128" s="99">
        <f>SUMIFS(通讯通路门店!$BD:$BD,通讯通路门店!$S:$S,$G1128)</f>
        <v>0</v>
      </c>
      <c r="AN1128" s="99">
        <f>SUMIFS(通讯通路门店!$BF:$BF,通讯通路门店!$S:$S,$G1128)</f>
        <v>0</v>
      </c>
      <c r="AO1128" s="99">
        <f t="shared" si="87"/>
        <v>0</v>
      </c>
      <c r="AP1128" s="99">
        <f>SUMIFS(通讯通路门店!$K:$K,通讯通路门店!$S:$S,$G1128)</f>
        <v>0</v>
      </c>
      <c r="AQ1128" s="83"/>
      <c r="AR1128" s="99">
        <f>SUMIFS(通讯通路门店!$T:$T,通讯通路门店!$S:$S,$G1128)</f>
        <v>0</v>
      </c>
      <c r="AS1128" s="99">
        <f>SUMIFS(通讯通路门店!$U:$U,通讯通路门店!$S:$S,$G1128)</f>
        <v>0</v>
      </c>
      <c r="AT1128" s="99">
        <f>SUMIFS(通讯通路门店!$V:$V,通讯通路门店!$S:$S,$G1128)</f>
        <v>0</v>
      </c>
      <c r="AU1128" s="99">
        <f>SUMIFS(通讯通路门店!$W:$W,通讯通路门店!$S:$S,$G1128)</f>
        <v>0</v>
      </c>
      <c r="AV1128" s="99">
        <f>SUMIFS(通讯通路门店!$Z:$Z,通讯通路门店!$S:$S,$G1128)</f>
        <v>0</v>
      </c>
      <c r="AW1128" s="99">
        <f>SUMIFS(通讯通路门店!$AB:$AB,通讯通路门店!$S:$S,$G1128)</f>
        <v>0</v>
      </c>
      <c r="AX1128" s="99">
        <f>SUMIFS(通讯通路门店!$X:$X,通讯通路门店!$S:$S,$G1128)</f>
        <v>0</v>
      </c>
      <c r="AY1128" s="99">
        <f>SUMIFS(通讯通路门店!$Y:$Y,通讯通路门店!$S:$S,$G1128)</f>
        <v>0</v>
      </c>
      <c r="AZ1128" s="99">
        <f>SUMIFS(通讯通路门店!$AA:$AA,通讯通路门店!$S:$S,$G1128)</f>
        <v>0</v>
      </c>
      <c r="BA1128" s="99">
        <f t="shared" si="88"/>
        <v>0</v>
      </c>
      <c r="BB1128" s="99">
        <f t="shared" si="89"/>
        <v>0</v>
      </c>
      <c r="BC1128" s="99">
        <f>SUMIFS(通讯通路门店!$W:$W,通讯通路门店!$S:$S,$G1128,通讯通路门店!$J:$J,"荣耀体验店")+SUMIFS(通讯通路门店!$W:$W,通讯通路门店!$S:$S,$G1128,通讯通路门店!$J:$J,"荣耀授权专卖店")</f>
        <v>0</v>
      </c>
      <c r="BD1128" s="99">
        <f>SUMIFS(通讯通路门店!$Z:$Z,通讯通路门店!$S:$S,$G1128,通讯通路门店!$J:$J,"VIVO体验店")</f>
        <v>0</v>
      </c>
      <c r="BE1128" s="99">
        <f>SUMIFS(通讯通路门店!$AB:$AB,通讯通路门店!$S:$S,$G1128,通讯通路门店!$J:$J,"OPPO体验店")</f>
        <v>0</v>
      </c>
      <c r="BF1128" s="99">
        <f>SUMIFS(通讯通路门店!$X:$X,通讯通路门店!$S:$S,$G1128,通讯通路门店!$J:$J,"华为授权体验店")+SUMIFS(通讯通路门店!$AA:$AA,通讯通路门店!$S:$S,$G1128,通讯通路门店!$J:$J,"华为堡垒店")</f>
        <v>0</v>
      </c>
      <c r="BG1128" s="99">
        <f>SUMIFS(通讯通路门店!$Y:$Y,通讯通路门店!$S:$S,$G1128,通讯通路门店!$J:$J,"小米体验店")</f>
        <v>0</v>
      </c>
      <c r="BH1128" s="99">
        <f>SUMIFS(通讯通路门店!$AA:$AA,通讯通路门店!$S:$S,$G1128,通讯通路门店!$J:$J,"苹果体验店")</f>
        <v>0</v>
      </c>
      <c r="BI1128" s="99">
        <f>SUMIFS(通讯通路门店!$K:$K,通讯通路门店!$S:$S,$G1128,通讯通路门店!$J:$J,"其他品牌专卖店")</f>
        <v>0</v>
      </c>
      <c r="BJ1128" s="99">
        <f>SUMIFS(通讯通路门店!$AC:$AC,通讯通路门店!$S:$S,$G1128)</f>
        <v>0</v>
      </c>
      <c r="BK1128" s="99">
        <f>SUMIFS(通讯通路门店!$AD:$AD,通讯通路门店!$S:$S,$G1128)</f>
        <v>0</v>
      </c>
      <c r="BL1128" s="99">
        <f>SUMIFS(通讯通路门店!$AE:$AE,通讯通路门店!$S:$S,$G1128)</f>
        <v>0</v>
      </c>
      <c r="BM1128" s="99">
        <f>SUMIFS(通讯通路门店!$AF:$AF,通讯通路门店!$S:$S,$G1128)</f>
        <v>0</v>
      </c>
      <c r="BN1128" s="99">
        <f>SUMIFS(通讯通路门店!$AG:$AG,通讯通路门店!$S:$S,$G1128)</f>
        <v>0</v>
      </c>
      <c r="BO1128" s="99">
        <f>SUMIFS(通讯通路门店!$AH:$AH,通讯通路门店!$S:$S,$G1128)</f>
        <v>0</v>
      </c>
      <c r="BP1128" s="99">
        <f>SUMIFS(通讯通路门店!$AI:$AI,通讯通路门店!$S:$S,$G1128)</f>
        <v>0</v>
      </c>
      <c r="BQ1128" s="83"/>
    </row>
    <row r="1129" spans="1:69">
      <c r="A1129" s="99" t="str">
        <f>IFERROR(_xlfn.XLOOKUP($G1129,通讯通路门店!$S$4:$S$993931,通讯通路门店!$A$4:$A$993931,0,0),"")</f>
        <v>海南省</v>
      </c>
      <c r="B1129" s="99" t="str">
        <f>IFERROR(_xlfn.XLOOKUP($G1129,通讯通路门店!$S$4:$S$993931,通讯通路门店!$B$4:$B$993931,0,0),"")</f>
        <v>东方市</v>
      </c>
      <c r="C1129" s="99" t="str">
        <f>IFERROR(_xlfn.XLOOKUP($G1129,通讯通路门店!$S$4:$S$993931,通讯通路门店!$C$4:$C$993931,0,0),"")</f>
        <v>东方市</v>
      </c>
      <c r="D1129" s="99" t="str">
        <f>IFERROR(_xlfn.XLOOKUP($G1129,通讯通路门店!$S$4:$S$993931,通讯通路门店!$D$4:$D$993931,0,0),"")</f>
        <v>八所镇</v>
      </c>
      <c r="E1129" s="83"/>
      <c r="F1129" s="83"/>
      <c r="G1129" s="101"/>
      <c r="H1129" s="102">
        <f>IFERROR(_xlfn.XLOOKUP($G1129,通讯通路门店!$S$4:$S$993931,通讯通路门店!$R$4:$R$993931,0,0),"")</f>
        <v>0</v>
      </c>
      <c r="I1129" s="83"/>
      <c r="J1129" s="83"/>
      <c r="K1129" s="83"/>
      <c r="L1129" s="83"/>
      <c r="M1129" s="83"/>
      <c r="N1129" s="83"/>
      <c r="O1129" s="83"/>
      <c r="P1129" s="83"/>
      <c r="Q1129" s="83"/>
      <c r="R1129" s="83"/>
      <c r="S1129" s="83"/>
      <c r="T1129" s="83"/>
      <c r="U1129" s="99">
        <f>COUNTIF(通讯通路门店!$S:$S,$G1129)</f>
        <v>0</v>
      </c>
      <c r="V1129" s="99">
        <f>COUNTIFS(通讯通路门店!$S:$S,$G1129,通讯通路门店!$J:$J,"综合卖场")</f>
        <v>0</v>
      </c>
      <c r="W1129" s="99">
        <f>SUMIFS(通讯通路门店!$AJ:$AJ,通讯通路门店!$S:$S,通讯客户沙盘!$G1129)</f>
        <v>0</v>
      </c>
      <c r="X1129" s="99">
        <f t="shared" si="85"/>
        <v>0</v>
      </c>
      <c r="Y1129" s="99">
        <f>COUNTIFS(通讯通路门店!$S:$S,$G1129,通讯通路门店!$J:$J,"荣耀体验店")+COUNTIFS(通讯通路门店!$S:$S,$G1129,通讯通路门店!$J:$J,"荣耀授权专卖店")</f>
        <v>0</v>
      </c>
      <c r="Z1129" s="99">
        <f>COUNTIFS(通讯通路门店!$S:$S,$G1129,通讯通路门店!$J:$J,"VIVO体验店")</f>
        <v>0</v>
      </c>
      <c r="AA1129" s="99">
        <f>COUNTIFS(通讯通路门店!$S:$S,$G1129,通讯通路门店!$J:$J,"OPPO体验店")</f>
        <v>0</v>
      </c>
      <c r="AB1129" s="99">
        <f>COUNTIFS(通讯通路门店!$S:$S,$G1129,通讯通路门店!$J:$J,"华为授权体验店")+COUNTIFS(通讯通路门店!$S:$S,$G1129,通讯通路门店!$J:$J,"华为堡垒店")</f>
        <v>0</v>
      </c>
      <c r="AC1129" s="99">
        <f>COUNTIFS(通讯通路门店!$S:$S,$G1129,通讯通路门店!$J:$J,"小米体验店")</f>
        <v>0</v>
      </c>
      <c r="AD1129" s="99">
        <f>COUNTIFS(通讯通路门店!$S:$S,$G1129,通讯通路门店!$J:$J,"苹果体验店")</f>
        <v>0</v>
      </c>
      <c r="AE1129" s="99">
        <f>COUNTIFS(通讯通路门店!$S:$S,$G1129,通讯通路门店!$J:$J,"其他品牌专卖店")</f>
        <v>0</v>
      </c>
      <c r="AF1129" s="99">
        <f>SUMIFS(通讯通路门店!$BI:$BI,通讯通路门店!$S:$S,$G1129)</f>
        <v>0</v>
      </c>
      <c r="AG1129" s="99">
        <f>SUMIFS(通讯通路门店!$BH:$BH,通讯通路门店!$S:$S,$G1129)</f>
        <v>0</v>
      </c>
      <c r="AH1129" s="99">
        <f t="shared" si="86"/>
        <v>0</v>
      </c>
      <c r="AI1129" s="99">
        <f>SUMIFS(通讯通路门店!$BB:$BB,通讯通路门店!$S:$S,$G1129)</f>
        <v>0</v>
      </c>
      <c r="AJ1129" s="99">
        <f>SUMIFS(通讯通路门店!$BE:$BE,通讯通路门店!$S:$S,$G1129)</f>
        <v>0</v>
      </c>
      <c r="AK1129" s="99">
        <f>SUMIFS(通讯通路门店!$BG:$BG,通讯通路门店!$S:$S,$G1129)</f>
        <v>0</v>
      </c>
      <c r="AL1129" s="99">
        <f>SUMIFS(通讯通路门店!$BC:$BC,通讯通路门店!$S:$S,$G1129)</f>
        <v>0</v>
      </c>
      <c r="AM1129" s="99">
        <f>SUMIFS(通讯通路门店!$BD:$BD,通讯通路门店!$S:$S,$G1129)</f>
        <v>0</v>
      </c>
      <c r="AN1129" s="99">
        <f>SUMIFS(通讯通路门店!$BF:$BF,通讯通路门店!$S:$S,$G1129)</f>
        <v>0</v>
      </c>
      <c r="AO1129" s="99">
        <f t="shared" si="87"/>
        <v>0</v>
      </c>
      <c r="AP1129" s="99">
        <f>SUMIFS(通讯通路门店!$K:$K,通讯通路门店!$S:$S,$G1129)</f>
        <v>0</v>
      </c>
      <c r="AQ1129" s="83"/>
      <c r="AR1129" s="99">
        <f>SUMIFS(通讯通路门店!$T:$T,通讯通路门店!$S:$S,$G1129)</f>
        <v>0</v>
      </c>
      <c r="AS1129" s="99">
        <f>SUMIFS(通讯通路门店!$U:$U,通讯通路门店!$S:$S,$G1129)</f>
        <v>0</v>
      </c>
      <c r="AT1129" s="99">
        <f>SUMIFS(通讯通路门店!$V:$V,通讯通路门店!$S:$S,$G1129)</f>
        <v>0</v>
      </c>
      <c r="AU1129" s="99">
        <f>SUMIFS(通讯通路门店!$W:$W,通讯通路门店!$S:$S,$G1129)</f>
        <v>0</v>
      </c>
      <c r="AV1129" s="99">
        <f>SUMIFS(通讯通路门店!$Z:$Z,通讯通路门店!$S:$S,$G1129)</f>
        <v>0</v>
      </c>
      <c r="AW1129" s="99">
        <f>SUMIFS(通讯通路门店!$AB:$AB,通讯通路门店!$S:$S,$G1129)</f>
        <v>0</v>
      </c>
      <c r="AX1129" s="99">
        <f>SUMIFS(通讯通路门店!$X:$X,通讯通路门店!$S:$S,$G1129)</f>
        <v>0</v>
      </c>
      <c r="AY1129" s="99">
        <f>SUMIFS(通讯通路门店!$Y:$Y,通讯通路门店!$S:$S,$G1129)</f>
        <v>0</v>
      </c>
      <c r="AZ1129" s="99">
        <f>SUMIFS(通讯通路门店!$AA:$AA,通讯通路门店!$S:$S,$G1129)</f>
        <v>0</v>
      </c>
      <c r="BA1129" s="99">
        <f t="shared" si="88"/>
        <v>0</v>
      </c>
      <c r="BB1129" s="99">
        <f t="shared" si="89"/>
        <v>0</v>
      </c>
      <c r="BC1129" s="99">
        <f>SUMIFS(通讯通路门店!$W:$W,通讯通路门店!$S:$S,$G1129,通讯通路门店!$J:$J,"荣耀体验店")+SUMIFS(通讯通路门店!$W:$W,通讯通路门店!$S:$S,$G1129,通讯通路门店!$J:$J,"荣耀授权专卖店")</f>
        <v>0</v>
      </c>
      <c r="BD1129" s="99">
        <f>SUMIFS(通讯通路门店!$Z:$Z,通讯通路门店!$S:$S,$G1129,通讯通路门店!$J:$J,"VIVO体验店")</f>
        <v>0</v>
      </c>
      <c r="BE1129" s="99">
        <f>SUMIFS(通讯通路门店!$AB:$AB,通讯通路门店!$S:$S,$G1129,通讯通路门店!$J:$J,"OPPO体验店")</f>
        <v>0</v>
      </c>
      <c r="BF1129" s="99">
        <f>SUMIFS(通讯通路门店!$X:$X,通讯通路门店!$S:$S,$G1129,通讯通路门店!$J:$J,"华为授权体验店")+SUMIFS(通讯通路门店!$AA:$AA,通讯通路门店!$S:$S,$G1129,通讯通路门店!$J:$J,"华为堡垒店")</f>
        <v>0</v>
      </c>
      <c r="BG1129" s="99">
        <f>SUMIFS(通讯通路门店!$Y:$Y,通讯通路门店!$S:$S,$G1129,通讯通路门店!$J:$J,"小米体验店")</f>
        <v>0</v>
      </c>
      <c r="BH1129" s="99">
        <f>SUMIFS(通讯通路门店!$AA:$AA,通讯通路门店!$S:$S,$G1129,通讯通路门店!$J:$J,"苹果体验店")</f>
        <v>0</v>
      </c>
      <c r="BI1129" s="99">
        <f>SUMIFS(通讯通路门店!$K:$K,通讯通路门店!$S:$S,$G1129,通讯通路门店!$J:$J,"其他品牌专卖店")</f>
        <v>0</v>
      </c>
      <c r="BJ1129" s="99">
        <f>SUMIFS(通讯通路门店!$AC:$AC,通讯通路门店!$S:$S,$G1129)</f>
        <v>0</v>
      </c>
      <c r="BK1129" s="99">
        <f>SUMIFS(通讯通路门店!$AD:$AD,通讯通路门店!$S:$S,$G1129)</f>
        <v>0</v>
      </c>
      <c r="BL1129" s="99">
        <f>SUMIFS(通讯通路门店!$AE:$AE,通讯通路门店!$S:$S,$G1129)</f>
        <v>0</v>
      </c>
      <c r="BM1129" s="99">
        <f>SUMIFS(通讯通路门店!$AF:$AF,通讯通路门店!$S:$S,$G1129)</f>
        <v>0</v>
      </c>
      <c r="BN1129" s="99">
        <f>SUMIFS(通讯通路门店!$AG:$AG,通讯通路门店!$S:$S,$G1129)</f>
        <v>0</v>
      </c>
      <c r="BO1129" s="99">
        <f>SUMIFS(通讯通路门店!$AH:$AH,通讯通路门店!$S:$S,$G1129)</f>
        <v>0</v>
      </c>
      <c r="BP1129" s="99">
        <f>SUMIFS(通讯通路门店!$AI:$AI,通讯通路门店!$S:$S,$G1129)</f>
        <v>0</v>
      </c>
      <c r="BQ1129" s="83"/>
    </row>
    <row r="1130" spans="1:69">
      <c r="A1130" s="99" t="str">
        <f>IFERROR(_xlfn.XLOOKUP($G1130,通讯通路门店!$S$4:$S$993931,通讯通路门店!$A$4:$A$993931,0,0),"")</f>
        <v>海南省</v>
      </c>
      <c r="B1130" s="99" t="str">
        <f>IFERROR(_xlfn.XLOOKUP($G1130,通讯通路门店!$S$4:$S$993931,通讯通路门店!$B$4:$B$993931,0,0),"")</f>
        <v>东方市</v>
      </c>
      <c r="C1130" s="99" t="str">
        <f>IFERROR(_xlfn.XLOOKUP($G1130,通讯通路门店!$S$4:$S$993931,通讯通路门店!$C$4:$C$993931,0,0),"")</f>
        <v>东方市</v>
      </c>
      <c r="D1130" s="99" t="str">
        <f>IFERROR(_xlfn.XLOOKUP($G1130,通讯通路门店!$S$4:$S$993931,通讯通路门店!$D$4:$D$993931,0,0),"")</f>
        <v>八所镇</v>
      </c>
      <c r="E1130" s="83"/>
      <c r="F1130" s="83"/>
      <c r="G1130" s="101"/>
      <c r="H1130" s="102">
        <f>IFERROR(_xlfn.XLOOKUP($G1130,通讯通路门店!$S$4:$S$993931,通讯通路门店!$R$4:$R$993931,0,0),"")</f>
        <v>0</v>
      </c>
      <c r="I1130" s="83"/>
      <c r="J1130" s="83"/>
      <c r="K1130" s="83"/>
      <c r="L1130" s="83"/>
      <c r="M1130" s="83"/>
      <c r="N1130" s="83"/>
      <c r="O1130" s="83"/>
      <c r="P1130" s="83"/>
      <c r="Q1130" s="83"/>
      <c r="R1130" s="83"/>
      <c r="S1130" s="83"/>
      <c r="T1130" s="83"/>
      <c r="U1130" s="99">
        <f>COUNTIF(通讯通路门店!$S:$S,$G1130)</f>
        <v>0</v>
      </c>
      <c r="V1130" s="99">
        <f>COUNTIFS(通讯通路门店!$S:$S,$G1130,通讯通路门店!$J:$J,"综合卖场")</f>
        <v>0</v>
      </c>
      <c r="W1130" s="99">
        <f>SUMIFS(通讯通路门店!$AJ:$AJ,通讯通路门店!$S:$S,通讯客户沙盘!$G1130)</f>
        <v>0</v>
      </c>
      <c r="X1130" s="99">
        <f t="shared" si="85"/>
        <v>0</v>
      </c>
      <c r="Y1130" s="99">
        <f>COUNTIFS(通讯通路门店!$S:$S,$G1130,通讯通路门店!$J:$J,"荣耀体验店")+COUNTIFS(通讯通路门店!$S:$S,$G1130,通讯通路门店!$J:$J,"荣耀授权专卖店")</f>
        <v>0</v>
      </c>
      <c r="Z1130" s="99">
        <f>COUNTIFS(通讯通路门店!$S:$S,$G1130,通讯通路门店!$J:$J,"VIVO体验店")</f>
        <v>0</v>
      </c>
      <c r="AA1130" s="99">
        <f>COUNTIFS(通讯通路门店!$S:$S,$G1130,通讯通路门店!$J:$J,"OPPO体验店")</f>
        <v>0</v>
      </c>
      <c r="AB1130" s="99">
        <f>COUNTIFS(通讯通路门店!$S:$S,$G1130,通讯通路门店!$J:$J,"华为授权体验店")+COUNTIFS(通讯通路门店!$S:$S,$G1130,通讯通路门店!$J:$J,"华为堡垒店")</f>
        <v>0</v>
      </c>
      <c r="AC1130" s="99">
        <f>COUNTIFS(通讯通路门店!$S:$S,$G1130,通讯通路门店!$J:$J,"小米体验店")</f>
        <v>0</v>
      </c>
      <c r="AD1130" s="99">
        <f>COUNTIFS(通讯通路门店!$S:$S,$G1130,通讯通路门店!$J:$J,"苹果体验店")</f>
        <v>0</v>
      </c>
      <c r="AE1130" s="99">
        <f>COUNTIFS(通讯通路门店!$S:$S,$G1130,通讯通路门店!$J:$J,"其他品牌专卖店")</f>
        <v>0</v>
      </c>
      <c r="AF1130" s="99">
        <f>SUMIFS(通讯通路门店!$BI:$BI,通讯通路门店!$S:$S,$G1130)</f>
        <v>0</v>
      </c>
      <c r="AG1130" s="99">
        <f>SUMIFS(通讯通路门店!$BH:$BH,通讯通路门店!$S:$S,$G1130)</f>
        <v>0</v>
      </c>
      <c r="AH1130" s="99">
        <f t="shared" si="86"/>
        <v>0</v>
      </c>
      <c r="AI1130" s="99">
        <f>SUMIFS(通讯通路门店!$BB:$BB,通讯通路门店!$S:$S,$G1130)</f>
        <v>0</v>
      </c>
      <c r="AJ1130" s="99">
        <f>SUMIFS(通讯通路门店!$BE:$BE,通讯通路门店!$S:$S,$G1130)</f>
        <v>0</v>
      </c>
      <c r="AK1130" s="99">
        <f>SUMIFS(通讯通路门店!$BG:$BG,通讯通路门店!$S:$S,$G1130)</f>
        <v>0</v>
      </c>
      <c r="AL1130" s="99">
        <f>SUMIFS(通讯通路门店!$BC:$BC,通讯通路门店!$S:$S,$G1130)</f>
        <v>0</v>
      </c>
      <c r="AM1130" s="99">
        <f>SUMIFS(通讯通路门店!$BD:$BD,通讯通路门店!$S:$S,$G1130)</f>
        <v>0</v>
      </c>
      <c r="AN1130" s="99">
        <f>SUMIFS(通讯通路门店!$BF:$BF,通讯通路门店!$S:$S,$G1130)</f>
        <v>0</v>
      </c>
      <c r="AO1130" s="99">
        <f t="shared" si="87"/>
        <v>0</v>
      </c>
      <c r="AP1130" s="99">
        <f>SUMIFS(通讯通路门店!$K:$K,通讯通路门店!$S:$S,$G1130)</f>
        <v>0</v>
      </c>
      <c r="AQ1130" s="83"/>
      <c r="AR1130" s="99">
        <f>SUMIFS(通讯通路门店!$T:$T,通讯通路门店!$S:$S,$G1130)</f>
        <v>0</v>
      </c>
      <c r="AS1130" s="99">
        <f>SUMIFS(通讯通路门店!$U:$U,通讯通路门店!$S:$S,$G1130)</f>
        <v>0</v>
      </c>
      <c r="AT1130" s="99">
        <f>SUMIFS(通讯通路门店!$V:$V,通讯通路门店!$S:$S,$G1130)</f>
        <v>0</v>
      </c>
      <c r="AU1130" s="99">
        <f>SUMIFS(通讯通路门店!$W:$W,通讯通路门店!$S:$S,$G1130)</f>
        <v>0</v>
      </c>
      <c r="AV1130" s="99">
        <f>SUMIFS(通讯通路门店!$Z:$Z,通讯通路门店!$S:$S,$G1130)</f>
        <v>0</v>
      </c>
      <c r="AW1130" s="99">
        <f>SUMIFS(通讯通路门店!$AB:$AB,通讯通路门店!$S:$S,$G1130)</f>
        <v>0</v>
      </c>
      <c r="AX1130" s="99">
        <f>SUMIFS(通讯通路门店!$X:$X,通讯通路门店!$S:$S,$G1130)</f>
        <v>0</v>
      </c>
      <c r="AY1130" s="99">
        <f>SUMIFS(通讯通路门店!$Y:$Y,通讯通路门店!$S:$S,$G1130)</f>
        <v>0</v>
      </c>
      <c r="AZ1130" s="99">
        <f>SUMIFS(通讯通路门店!$AA:$AA,通讯通路门店!$S:$S,$G1130)</f>
        <v>0</v>
      </c>
      <c r="BA1130" s="99">
        <f t="shared" si="88"/>
        <v>0</v>
      </c>
      <c r="BB1130" s="99">
        <f t="shared" si="89"/>
        <v>0</v>
      </c>
      <c r="BC1130" s="99">
        <f>SUMIFS(通讯通路门店!$W:$W,通讯通路门店!$S:$S,$G1130,通讯通路门店!$J:$J,"荣耀体验店")+SUMIFS(通讯通路门店!$W:$W,通讯通路门店!$S:$S,$G1130,通讯通路门店!$J:$J,"荣耀授权专卖店")</f>
        <v>0</v>
      </c>
      <c r="BD1130" s="99">
        <f>SUMIFS(通讯通路门店!$Z:$Z,通讯通路门店!$S:$S,$G1130,通讯通路门店!$J:$J,"VIVO体验店")</f>
        <v>0</v>
      </c>
      <c r="BE1130" s="99">
        <f>SUMIFS(通讯通路门店!$AB:$AB,通讯通路门店!$S:$S,$G1130,通讯通路门店!$J:$J,"OPPO体验店")</f>
        <v>0</v>
      </c>
      <c r="BF1130" s="99">
        <f>SUMIFS(通讯通路门店!$X:$X,通讯通路门店!$S:$S,$G1130,通讯通路门店!$J:$J,"华为授权体验店")+SUMIFS(通讯通路门店!$AA:$AA,通讯通路门店!$S:$S,$G1130,通讯通路门店!$J:$J,"华为堡垒店")</f>
        <v>0</v>
      </c>
      <c r="BG1130" s="99">
        <f>SUMIFS(通讯通路门店!$Y:$Y,通讯通路门店!$S:$S,$G1130,通讯通路门店!$J:$J,"小米体验店")</f>
        <v>0</v>
      </c>
      <c r="BH1130" s="99">
        <f>SUMIFS(通讯通路门店!$AA:$AA,通讯通路门店!$S:$S,$G1130,通讯通路门店!$J:$J,"苹果体验店")</f>
        <v>0</v>
      </c>
      <c r="BI1130" s="99">
        <f>SUMIFS(通讯通路门店!$K:$K,通讯通路门店!$S:$S,$G1130,通讯通路门店!$J:$J,"其他品牌专卖店")</f>
        <v>0</v>
      </c>
      <c r="BJ1130" s="99">
        <f>SUMIFS(通讯通路门店!$AC:$AC,通讯通路门店!$S:$S,$G1130)</f>
        <v>0</v>
      </c>
      <c r="BK1130" s="99">
        <f>SUMIFS(通讯通路门店!$AD:$AD,通讯通路门店!$S:$S,$G1130)</f>
        <v>0</v>
      </c>
      <c r="BL1130" s="99">
        <f>SUMIFS(通讯通路门店!$AE:$AE,通讯通路门店!$S:$S,$G1130)</f>
        <v>0</v>
      </c>
      <c r="BM1130" s="99">
        <f>SUMIFS(通讯通路门店!$AF:$AF,通讯通路门店!$S:$S,$G1130)</f>
        <v>0</v>
      </c>
      <c r="BN1130" s="99">
        <f>SUMIFS(通讯通路门店!$AG:$AG,通讯通路门店!$S:$S,$G1130)</f>
        <v>0</v>
      </c>
      <c r="BO1130" s="99">
        <f>SUMIFS(通讯通路门店!$AH:$AH,通讯通路门店!$S:$S,$G1130)</f>
        <v>0</v>
      </c>
      <c r="BP1130" s="99">
        <f>SUMIFS(通讯通路门店!$AI:$AI,通讯通路门店!$S:$S,$G1130)</f>
        <v>0</v>
      </c>
      <c r="BQ1130" s="83"/>
    </row>
    <row r="1131" spans="1:69">
      <c r="A1131" s="99" t="str">
        <f>IFERROR(_xlfn.XLOOKUP($G1131,通讯通路门店!$S$4:$S$993931,通讯通路门店!$A$4:$A$993931,0,0),"")</f>
        <v>海南省</v>
      </c>
      <c r="B1131" s="99" t="str">
        <f>IFERROR(_xlfn.XLOOKUP($G1131,通讯通路门店!$S$4:$S$993931,通讯通路门店!$B$4:$B$993931,0,0),"")</f>
        <v>东方市</v>
      </c>
      <c r="C1131" s="99" t="str">
        <f>IFERROR(_xlfn.XLOOKUP($G1131,通讯通路门店!$S$4:$S$993931,通讯通路门店!$C$4:$C$993931,0,0),"")</f>
        <v>东方市</v>
      </c>
      <c r="D1131" s="99" t="str">
        <f>IFERROR(_xlfn.XLOOKUP($G1131,通讯通路门店!$S$4:$S$993931,通讯通路门店!$D$4:$D$993931,0,0),"")</f>
        <v>八所镇</v>
      </c>
      <c r="E1131" s="83"/>
      <c r="F1131" s="83"/>
      <c r="G1131" s="101"/>
      <c r="H1131" s="102">
        <f>IFERROR(_xlfn.XLOOKUP($G1131,通讯通路门店!$S$4:$S$993931,通讯通路门店!$R$4:$R$993931,0,0),"")</f>
        <v>0</v>
      </c>
      <c r="I1131" s="83"/>
      <c r="J1131" s="83"/>
      <c r="K1131" s="83"/>
      <c r="L1131" s="83"/>
      <c r="M1131" s="83"/>
      <c r="N1131" s="83"/>
      <c r="O1131" s="83"/>
      <c r="P1131" s="83"/>
      <c r="Q1131" s="83"/>
      <c r="R1131" s="83"/>
      <c r="S1131" s="83"/>
      <c r="T1131" s="83"/>
      <c r="U1131" s="99">
        <f>COUNTIF(通讯通路门店!$S:$S,$G1131)</f>
        <v>0</v>
      </c>
      <c r="V1131" s="99">
        <f>COUNTIFS(通讯通路门店!$S:$S,$G1131,通讯通路门店!$J:$J,"综合卖场")</f>
        <v>0</v>
      </c>
      <c r="W1131" s="99">
        <f>SUMIFS(通讯通路门店!$AJ:$AJ,通讯通路门店!$S:$S,通讯客户沙盘!$G1131)</f>
        <v>0</v>
      </c>
      <c r="X1131" s="99">
        <f t="shared" si="85"/>
        <v>0</v>
      </c>
      <c r="Y1131" s="99">
        <f>COUNTIFS(通讯通路门店!$S:$S,$G1131,通讯通路门店!$J:$J,"荣耀体验店")+COUNTIFS(通讯通路门店!$S:$S,$G1131,通讯通路门店!$J:$J,"荣耀授权专卖店")</f>
        <v>0</v>
      </c>
      <c r="Z1131" s="99">
        <f>COUNTIFS(通讯通路门店!$S:$S,$G1131,通讯通路门店!$J:$J,"VIVO体验店")</f>
        <v>0</v>
      </c>
      <c r="AA1131" s="99">
        <f>COUNTIFS(通讯通路门店!$S:$S,$G1131,通讯通路门店!$J:$J,"OPPO体验店")</f>
        <v>0</v>
      </c>
      <c r="AB1131" s="99">
        <f>COUNTIFS(通讯通路门店!$S:$S,$G1131,通讯通路门店!$J:$J,"华为授权体验店")+COUNTIFS(通讯通路门店!$S:$S,$G1131,通讯通路门店!$J:$J,"华为堡垒店")</f>
        <v>0</v>
      </c>
      <c r="AC1131" s="99">
        <f>COUNTIFS(通讯通路门店!$S:$S,$G1131,通讯通路门店!$J:$J,"小米体验店")</f>
        <v>0</v>
      </c>
      <c r="AD1131" s="99">
        <f>COUNTIFS(通讯通路门店!$S:$S,$G1131,通讯通路门店!$J:$J,"苹果体验店")</f>
        <v>0</v>
      </c>
      <c r="AE1131" s="99">
        <f>COUNTIFS(通讯通路门店!$S:$S,$G1131,通讯通路门店!$J:$J,"其他品牌专卖店")</f>
        <v>0</v>
      </c>
      <c r="AF1131" s="99">
        <f>SUMIFS(通讯通路门店!$BI:$BI,通讯通路门店!$S:$S,$G1131)</f>
        <v>0</v>
      </c>
      <c r="AG1131" s="99">
        <f>SUMIFS(通讯通路门店!$BH:$BH,通讯通路门店!$S:$S,$G1131)</f>
        <v>0</v>
      </c>
      <c r="AH1131" s="99">
        <f t="shared" si="86"/>
        <v>0</v>
      </c>
      <c r="AI1131" s="99">
        <f>SUMIFS(通讯通路门店!$BB:$BB,通讯通路门店!$S:$S,$G1131)</f>
        <v>0</v>
      </c>
      <c r="AJ1131" s="99">
        <f>SUMIFS(通讯通路门店!$BE:$BE,通讯通路门店!$S:$S,$G1131)</f>
        <v>0</v>
      </c>
      <c r="AK1131" s="99">
        <f>SUMIFS(通讯通路门店!$BG:$BG,通讯通路门店!$S:$S,$G1131)</f>
        <v>0</v>
      </c>
      <c r="AL1131" s="99">
        <f>SUMIFS(通讯通路门店!$BC:$BC,通讯通路门店!$S:$S,$G1131)</f>
        <v>0</v>
      </c>
      <c r="AM1131" s="99">
        <f>SUMIFS(通讯通路门店!$BD:$BD,通讯通路门店!$S:$S,$G1131)</f>
        <v>0</v>
      </c>
      <c r="AN1131" s="99">
        <f>SUMIFS(通讯通路门店!$BF:$BF,通讯通路门店!$S:$S,$G1131)</f>
        <v>0</v>
      </c>
      <c r="AO1131" s="99">
        <f t="shared" si="87"/>
        <v>0</v>
      </c>
      <c r="AP1131" s="99">
        <f>SUMIFS(通讯通路门店!$K:$K,通讯通路门店!$S:$S,$G1131)</f>
        <v>0</v>
      </c>
      <c r="AQ1131" s="83"/>
      <c r="AR1131" s="99">
        <f>SUMIFS(通讯通路门店!$T:$T,通讯通路门店!$S:$S,$G1131)</f>
        <v>0</v>
      </c>
      <c r="AS1131" s="99">
        <f>SUMIFS(通讯通路门店!$U:$U,通讯通路门店!$S:$S,$G1131)</f>
        <v>0</v>
      </c>
      <c r="AT1131" s="99">
        <f>SUMIFS(通讯通路门店!$V:$V,通讯通路门店!$S:$S,$G1131)</f>
        <v>0</v>
      </c>
      <c r="AU1131" s="99">
        <f>SUMIFS(通讯通路门店!$W:$W,通讯通路门店!$S:$S,$G1131)</f>
        <v>0</v>
      </c>
      <c r="AV1131" s="99">
        <f>SUMIFS(通讯通路门店!$Z:$Z,通讯通路门店!$S:$S,$G1131)</f>
        <v>0</v>
      </c>
      <c r="AW1131" s="99">
        <f>SUMIFS(通讯通路门店!$AB:$AB,通讯通路门店!$S:$S,$G1131)</f>
        <v>0</v>
      </c>
      <c r="AX1131" s="99">
        <f>SUMIFS(通讯通路门店!$X:$X,通讯通路门店!$S:$S,$G1131)</f>
        <v>0</v>
      </c>
      <c r="AY1131" s="99">
        <f>SUMIFS(通讯通路门店!$Y:$Y,通讯通路门店!$S:$S,$G1131)</f>
        <v>0</v>
      </c>
      <c r="AZ1131" s="99">
        <f>SUMIFS(通讯通路门店!$AA:$AA,通讯通路门店!$S:$S,$G1131)</f>
        <v>0</v>
      </c>
      <c r="BA1131" s="99">
        <f t="shared" si="88"/>
        <v>0</v>
      </c>
      <c r="BB1131" s="99">
        <f t="shared" si="89"/>
        <v>0</v>
      </c>
      <c r="BC1131" s="99">
        <f>SUMIFS(通讯通路门店!$W:$W,通讯通路门店!$S:$S,$G1131,通讯通路门店!$J:$J,"荣耀体验店")+SUMIFS(通讯通路门店!$W:$W,通讯通路门店!$S:$S,$G1131,通讯通路门店!$J:$J,"荣耀授权专卖店")</f>
        <v>0</v>
      </c>
      <c r="BD1131" s="99">
        <f>SUMIFS(通讯通路门店!$Z:$Z,通讯通路门店!$S:$S,$G1131,通讯通路门店!$J:$J,"VIVO体验店")</f>
        <v>0</v>
      </c>
      <c r="BE1131" s="99">
        <f>SUMIFS(通讯通路门店!$AB:$AB,通讯通路门店!$S:$S,$G1131,通讯通路门店!$J:$J,"OPPO体验店")</f>
        <v>0</v>
      </c>
      <c r="BF1131" s="99">
        <f>SUMIFS(通讯通路门店!$X:$X,通讯通路门店!$S:$S,$G1131,通讯通路门店!$J:$J,"华为授权体验店")+SUMIFS(通讯通路门店!$AA:$AA,通讯通路门店!$S:$S,$G1131,通讯通路门店!$J:$J,"华为堡垒店")</f>
        <v>0</v>
      </c>
      <c r="BG1131" s="99">
        <f>SUMIFS(通讯通路门店!$Y:$Y,通讯通路门店!$S:$S,$G1131,通讯通路门店!$J:$J,"小米体验店")</f>
        <v>0</v>
      </c>
      <c r="BH1131" s="99">
        <f>SUMIFS(通讯通路门店!$AA:$AA,通讯通路门店!$S:$S,$G1131,通讯通路门店!$J:$J,"苹果体验店")</f>
        <v>0</v>
      </c>
      <c r="BI1131" s="99">
        <f>SUMIFS(通讯通路门店!$K:$K,通讯通路门店!$S:$S,$G1131,通讯通路门店!$J:$J,"其他品牌专卖店")</f>
        <v>0</v>
      </c>
      <c r="BJ1131" s="99">
        <f>SUMIFS(通讯通路门店!$AC:$AC,通讯通路门店!$S:$S,$G1131)</f>
        <v>0</v>
      </c>
      <c r="BK1131" s="99">
        <f>SUMIFS(通讯通路门店!$AD:$AD,通讯通路门店!$S:$S,$G1131)</f>
        <v>0</v>
      </c>
      <c r="BL1131" s="99">
        <f>SUMIFS(通讯通路门店!$AE:$AE,通讯通路门店!$S:$S,$G1131)</f>
        <v>0</v>
      </c>
      <c r="BM1131" s="99">
        <f>SUMIFS(通讯通路门店!$AF:$AF,通讯通路门店!$S:$S,$G1131)</f>
        <v>0</v>
      </c>
      <c r="BN1131" s="99">
        <f>SUMIFS(通讯通路门店!$AG:$AG,通讯通路门店!$S:$S,$G1131)</f>
        <v>0</v>
      </c>
      <c r="BO1131" s="99">
        <f>SUMIFS(通讯通路门店!$AH:$AH,通讯通路门店!$S:$S,$G1131)</f>
        <v>0</v>
      </c>
      <c r="BP1131" s="99">
        <f>SUMIFS(通讯通路门店!$AI:$AI,通讯通路门店!$S:$S,$G1131)</f>
        <v>0</v>
      </c>
      <c r="BQ1131" s="83"/>
    </row>
    <row r="1132" spans="1:69">
      <c r="A1132" s="99" t="str">
        <f>IFERROR(_xlfn.XLOOKUP($G1132,通讯通路门店!$S$4:$S$993931,通讯通路门店!$A$4:$A$993931,0,0),"")</f>
        <v>海南省</v>
      </c>
      <c r="B1132" s="99" t="str">
        <f>IFERROR(_xlfn.XLOOKUP($G1132,通讯通路门店!$S$4:$S$993931,通讯通路门店!$B$4:$B$993931,0,0),"")</f>
        <v>东方市</v>
      </c>
      <c r="C1132" s="99" t="str">
        <f>IFERROR(_xlfn.XLOOKUP($G1132,通讯通路门店!$S$4:$S$993931,通讯通路门店!$C$4:$C$993931,0,0),"")</f>
        <v>东方市</v>
      </c>
      <c r="D1132" s="99" t="str">
        <f>IFERROR(_xlfn.XLOOKUP($G1132,通讯通路门店!$S$4:$S$993931,通讯通路门店!$D$4:$D$993931,0,0),"")</f>
        <v>八所镇</v>
      </c>
      <c r="E1132" s="83"/>
      <c r="F1132" s="83"/>
      <c r="G1132" s="101"/>
      <c r="H1132" s="102">
        <f>IFERROR(_xlfn.XLOOKUP($G1132,通讯通路门店!$S$4:$S$993931,通讯通路门店!$R$4:$R$993931,0,0),"")</f>
        <v>0</v>
      </c>
      <c r="I1132" s="83"/>
      <c r="J1132" s="83"/>
      <c r="K1132" s="83"/>
      <c r="L1132" s="83"/>
      <c r="M1132" s="83"/>
      <c r="N1132" s="83"/>
      <c r="O1132" s="83"/>
      <c r="P1132" s="83"/>
      <c r="Q1132" s="83"/>
      <c r="R1132" s="83"/>
      <c r="S1132" s="83"/>
      <c r="T1132" s="83"/>
      <c r="U1132" s="99">
        <f>COUNTIF(通讯通路门店!$S:$S,$G1132)</f>
        <v>0</v>
      </c>
      <c r="V1132" s="99">
        <f>COUNTIFS(通讯通路门店!$S:$S,$G1132,通讯通路门店!$J:$J,"综合卖场")</f>
        <v>0</v>
      </c>
      <c r="W1132" s="99">
        <f>SUMIFS(通讯通路门店!$AJ:$AJ,通讯通路门店!$S:$S,通讯客户沙盘!$G1132)</f>
        <v>0</v>
      </c>
      <c r="X1132" s="99">
        <f t="shared" si="85"/>
        <v>0</v>
      </c>
      <c r="Y1132" s="99">
        <f>COUNTIFS(通讯通路门店!$S:$S,$G1132,通讯通路门店!$J:$J,"荣耀体验店")+COUNTIFS(通讯通路门店!$S:$S,$G1132,通讯通路门店!$J:$J,"荣耀授权专卖店")</f>
        <v>0</v>
      </c>
      <c r="Z1132" s="99">
        <f>COUNTIFS(通讯通路门店!$S:$S,$G1132,通讯通路门店!$J:$J,"VIVO体验店")</f>
        <v>0</v>
      </c>
      <c r="AA1132" s="99">
        <f>COUNTIFS(通讯通路门店!$S:$S,$G1132,通讯通路门店!$J:$J,"OPPO体验店")</f>
        <v>0</v>
      </c>
      <c r="AB1132" s="99">
        <f>COUNTIFS(通讯通路门店!$S:$S,$G1132,通讯通路门店!$J:$J,"华为授权体验店")+COUNTIFS(通讯通路门店!$S:$S,$G1132,通讯通路门店!$J:$J,"华为堡垒店")</f>
        <v>0</v>
      </c>
      <c r="AC1132" s="99">
        <f>COUNTIFS(通讯通路门店!$S:$S,$G1132,通讯通路门店!$J:$J,"小米体验店")</f>
        <v>0</v>
      </c>
      <c r="AD1132" s="99">
        <f>COUNTIFS(通讯通路门店!$S:$S,$G1132,通讯通路门店!$J:$J,"苹果体验店")</f>
        <v>0</v>
      </c>
      <c r="AE1132" s="99">
        <f>COUNTIFS(通讯通路门店!$S:$S,$G1132,通讯通路门店!$J:$J,"其他品牌专卖店")</f>
        <v>0</v>
      </c>
      <c r="AF1132" s="99">
        <f>SUMIFS(通讯通路门店!$BI:$BI,通讯通路门店!$S:$S,$G1132)</f>
        <v>0</v>
      </c>
      <c r="AG1132" s="99">
        <f>SUMIFS(通讯通路门店!$BH:$BH,通讯通路门店!$S:$S,$G1132)</f>
        <v>0</v>
      </c>
      <c r="AH1132" s="99">
        <f t="shared" si="86"/>
        <v>0</v>
      </c>
      <c r="AI1132" s="99">
        <f>SUMIFS(通讯通路门店!$BB:$BB,通讯通路门店!$S:$S,$G1132)</f>
        <v>0</v>
      </c>
      <c r="AJ1132" s="99">
        <f>SUMIFS(通讯通路门店!$BE:$BE,通讯通路门店!$S:$S,$G1132)</f>
        <v>0</v>
      </c>
      <c r="AK1132" s="99">
        <f>SUMIFS(通讯通路门店!$BG:$BG,通讯通路门店!$S:$S,$G1132)</f>
        <v>0</v>
      </c>
      <c r="AL1132" s="99">
        <f>SUMIFS(通讯通路门店!$BC:$BC,通讯通路门店!$S:$S,$G1132)</f>
        <v>0</v>
      </c>
      <c r="AM1132" s="99">
        <f>SUMIFS(通讯通路门店!$BD:$BD,通讯通路门店!$S:$S,$G1132)</f>
        <v>0</v>
      </c>
      <c r="AN1132" s="99">
        <f>SUMIFS(通讯通路门店!$BF:$BF,通讯通路门店!$S:$S,$G1132)</f>
        <v>0</v>
      </c>
      <c r="AO1132" s="99">
        <f t="shared" si="87"/>
        <v>0</v>
      </c>
      <c r="AP1132" s="99">
        <f>SUMIFS(通讯通路门店!$K:$K,通讯通路门店!$S:$S,$G1132)</f>
        <v>0</v>
      </c>
      <c r="AQ1132" s="83"/>
      <c r="AR1132" s="99">
        <f>SUMIFS(通讯通路门店!$T:$T,通讯通路门店!$S:$S,$G1132)</f>
        <v>0</v>
      </c>
      <c r="AS1132" s="99">
        <f>SUMIFS(通讯通路门店!$U:$U,通讯通路门店!$S:$S,$G1132)</f>
        <v>0</v>
      </c>
      <c r="AT1132" s="99">
        <f>SUMIFS(通讯通路门店!$V:$V,通讯通路门店!$S:$S,$G1132)</f>
        <v>0</v>
      </c>
      <c r="AU1132" s="99">
        <f>SUMIFS(通讯通路门店!$W:$W,通讯通路门店!$S:$S,$G1132)</f>
        <v>0</v>
      </c>
      <c r="AV1132" s="99">
        <f>SUMIFS(通讯通路门店!$Z:$Z,通讯通路门店!$S:$S,$G1132)</f>
        <v>0</v>
      </c>
      <c r="AW1132" s="99">
        <f>SUMIFS(通讯通路门店!$AB:$AB,通讯通路门店!$S:$S,$G1132)</f>
        <v>0</v>
      </c>
      <c r="AX1132" s="99">
        <f>SUMIFS(通讯通路门店!$X:$X,通讯通路门店!$S:$S,$G1132)</f>
        <v>0</v>
      </c>
      <c r="AY1132" s="99">
        <f>SUMIFS(通讯通路门店!$Y:$Y,通讯通路门店!$S:$S,$G1132)</f>
        <v>0</v>
      </c>
      <c r="AZ1132" s="99">
        <f>SUMIFS(通讯通路门店!$AA:$AA,通讯通路门店!$S:$S,$G1132)</f>
        <v>0</v>
      </c>
      <c r="BA1132" s="99">
        <f t="shared" si="88"/>
        <v>0</v>
      </c>
      <c r="BB1132" s="99">
        <f t="shared" si="89"/>
        <v>0</v>
      </c>
      <c r="BC1132" s="99">
        <f>SUMIFS(通讯通路门店!$W:$W,通讯通路门店!$S:$S,$G1132,通讯通路门店!$J:$J,"荣耀体验店")+SUMIFS(通讯通路门店!$W:$W,通讯通路门店!$S:$S,$G1132,通讯通路门店!$J:$J,"荣耀授权专卖店")</f>
        <v>0</v>
      </c>
      <c r="BD1132" s="99">
        <f>SUMIFS(通讯通路门店!$Z:$Z,通讯通路门店!$S:$S,$G1132,通讯通路门店!$J:$J,"VIVO体验店")</f>
        <v>0</v>
      </c>
      <c r="BE1132" s="99">
        <f>SUMIFS(通讯通路门店!$AB:$AB,通讯通路门店!$S:$S,$G1132,通讯通路门店!$J:$J,"OPPO体验店")</f>
        <v>0</v>
      </c>
      <c r="BF1132" s="99">
        <f>SUMIFS(通讯通路门店!$X:$X,通讯通路门店!$S:$S,$G1132,通讯通路门店!$J:$J,"华为授权体验店")+SUMIFS(通讯通路门店!$AA:$AA,通讯通路门店!$S:$S,$G1132,通讯通路门店!$J:$J,"华为堡垒店")</f>
        <v>0</v>
      </c>
      <c r="BG1132" s="99">
        <f>SUMIFS(通讯通路门店!$Y:$Y,通讯通路门店!$S:$S,$G1132,通讯通路门店!$J:$J,"小米体验店")</f>
        <v>0</v>
      </c>
      <c r="BH1132" s="99">
        <f>SUMIFS(通讯通路门店!$AA:$AA,通讯通路门店!$S:$S,$G1132,通讯通路门店!$J:$J,"苹果体验店")</f>
        <v>0</v>
      </c>
      <c r="BI1132" s="99">
        <f>SUMIFS(通讯通路门店!$K:$K,通讯通路门店!$S:$S,$G1132,通讯通路门店!$J:$J,"其他品牌专卖店")</f>
        <v>0</v>
      </c>
      <c r="BJ1132" s="99">
        <f>SUMIFS(通讯通路门店!$AC:$AC,通讯通路门店!$S:$S,$G1132)</f>
        <v>0</v>
      </c>
      <c r="BK1132" s="99">
        <f>SUMIFS(通讯通路门店!$AD:$AD,通讯通路门店!$S:$S,$G1132)</f>
        <v>0</v>
      </c>
      <c r="BL1132" s="99">
        <f>SUMIFS(通讯通路门店!$AE:$AE,通讯通路门店!$S:$S,$G1132)</f>
        <v>0</v>
      </c>
      <c r="BM1132" s="99">
        <f>SUMIFS(通讯通路门店!$AF:$AF,通讯通路门店!$S:$S,$G1132)</f>
        <v>0</v>
      </c>
      <c r="BN1132" s="99">
        <f>SUMIFS(通讯通路门店!$AG:$AG,通讯通路门店!$S:$S,$G1132)</f>
        <v>0</v>
      </c>
      <c r="BO1132" s="99">
        <f>SUMIFS(通讯通路门店!$AH:$AH,通讯通路门店!$S:$S,$G1132)</f>
        <v>0</v>
      </c>
      <c r="BP1132" s="99">
        <f>SUMIFS(通讯通路门店!$AI:$AI,通讯通路门店!$S:$S,$G1132)</f>
        <v>0</v>
      </c>
      <c r="BQ1132" s="83"/>
    </row>
    <row r="1133" spans="1:69">
      <c r="A1133" s="99" t="str">
        <f>IFERROR(_xlfn.XLOOKUP($G1133,通讯通路门店!$S$4:$S$993931,通讯通路门店!$A$4:$A$993931,0,0),"")</f>
        <v>海南省</v>
      </c>
      <c r="B1133" s="99" t="str">
        <f>IFERROR(_xlfn.XLOOKUP($G1133,通讯通路门店!$S$4:$S$993931,通讯通路门店!$B$4:$B$993931,0,0),"")</f>
        <v>东方市</v>
      </c>
      <c r="C1133" s="99" t="str">
        <f>IFERROR(_xlfn.XLOOKUP($G1133,通讯通路门店!$S$4:$S$993931,通讯通路门店!$C$4:$C$993931,0,0),"")</f>
        <v>东方市</v>
      </c>
      <c r="D1133" s="99" t="str">
        <f>IFERROR(_xlfn.XLOOKUP($G1133,通讯通路门店!$S$4:$S$993931,通讯通路门店!$D$4:$D$993931,0,0),"")</f>
        <v>八所镇</v>
      </c>
      <c r="E1133" s="83"/>
      <c r="F1133" s="83"/>
      <c r="G1133" s="101"/>
      <c r="H1133" s="102">
        <f>IFERROR(_xlfn.XLOOKUP($G1133,通讯通路门店!$S$4:$S$993931,通讯通路门店!$R$4:$R$993931,0,0),"")</f>
        <v>0</v>
      </c>
      <c r="I1133" s="83"/>
      <c r="J1133" s="83"/>
      <c r="K1133" s="83"/>
      <c r="L1133" s="83"/>
      <c r="M1133" s="83"/>
      <c r="N1133" s="83"/>
      <c r="O1133" s="83"/>
      <c r="P1133" s="83"/>
      <c r="Q1133" s="83"/>
      <c r="R1133" s="83"/>
      <c r="S1133" s="83"/>
      <c r="T1133" s="83"/>
      <c r="U1133" s="99">
        <f>COUNTIF(通讯通路门店!$S:$S,$G1133)</f>
        <v>0</v>
      </c>
      <c r="V1133" s="99">
        <f>COUNTIFS(通讯通路门店!$S:$S,$G1133,通讯通路门店!$J:$J,"综合卖场")</f>
        <v>0</v>
      </c>
      <c r="W1133" s="99">
        <f>SUMIFS(通讯通路门店!$AJ:$AJ,通讯通路门店!$S:$S,通讯客户沙盘!$G1133)</f>
        <v>0</v>
      </c>
      <c r="X1133" s="99">
        <f t="shared" si="85"/>
        <v>0</v>
      </c>
      <c r="Y1133" s="99">
        <f>COUNTIFS(通讯通路门店!$S:$S,$G1133,通讯通路门店!$J:$J,"荣耀体验店")+COUNTIFS(通讯通路门店!$S:$S,$G1133,通讯通路门店!$J:$J,"荣耀授权专卖店")</f>
        <v>0</v>
      </c>
      <c r="Z1133" s="99">
        <f>COUNTIFS(通讯通路门店!$S:$S,$G1133,通讯通路门店!$J:$J,"VIVO体验店")</f>
        <v>0</v>
      </c>
      <c r="AA1133" s="99">
        <f>COUNTIFS(通讯通路门店!$S:$S,$G1133,通讯通路门店!$J:$J,"OPPO体验店")</f>
        <v>0</v>
      </c>
      <c r="AB1133" s="99">
        <f>COUNTIFS(通讯通路门店!$S:$S,$G1133,通讯通路门店!$J:$J,"华为授权体验店")+COUNTIFS(通讯通路门店!$S:$S,$G1133,通讯通路门店!$J:$J,"华为堡垒店")</f>
        <v>0</v>
      </c>
      <c r="AC1133" s="99">
        <f>COUNTIFS(通讯通路门店!$S:$S,$G1133,通讯通路门店!$J:$J,"小米体验店")</f>
        <v>0</v>
      </c>
      <c r="AD1133" s="99">
        <f>COUNTIFS(通讯通路门店!$S:$S,$G1133,通讯通路门店!$J:$J,"苹果体验店")</f>
        <v>0</v>
      </c>
      <c r="AE1133" s="99">
        <f>COUNTIFS(通讯通路门店!$S:$S,$G1133,通讯通路门店!$J:$J,"其他品牌专卖店")</f>
        <v>0</v>
      </c>
      <c r="AF1133" s="99">
        <f>SUMIFS(通讯通路门店!$BI:$BI,通讯通路门店!$S:$S,$G1133)</f>
        <v>0</v>
      </c>
      <c r="AG1133" s="99">
        <f>SUMIFS(通讯通路门店!$BH:$BH,通讯通路门店!$S:$S,$G1133)</f>
        <v>0</v>
      </c>
      <c r="AH1133" s="99">
        <f t="shared" si="86"/>
        <v>0</v>
      </c>
      <c r="AI1133" s="99">
        <f>SUMIFS(通讯通路门店!$BB:$BB,通讯通路门店!$S:$S,$G1133)</f>
        <v>0</v>
      </c>
      <c r="AJ1133" s="99">
        <f>SUMIFS(通讯通路门店!$BE:$BE,通讯通路门店!$S:$S,$G1133)</f>
        <v>0</v>
      </c>
      <c r="AK1133" s="99">
        <f>SUMIFS(通讯通路门店!$BG:$BG,通讯通路门店!$S:$S,$G1133)</f>
        <v>0</v>
      </c>
      <c r="AL1133" s="99">
        <f>SUMIFS(通讯通路门店!$BC:$BC,通讯通路门店!$S:$S,$G1133)</f>
        <v>0</v>
      </c>
      <c r="AM1133" s="99">
        <f>SUMIFS(通讯通路门店!$BD:$BD,通讯通路门店!$S:$S,$G1133)</f>
        <v>0</v>
      </c>
      <c r="AN1133" s="99">
        <f>SUMIFS(通讯通路门店!$BF:$BF,通讯通路门店!$S:$S,$G1133)</f>
        <v>0</v>
      </c>
      <c r="AO1133" s="99">
        <f t="shared" si="87"/>
        <v>0</v>
      </c>
      <c r="AP1133" s="99">
        <f>SUMIFS(通讯通路门店!$K:$K,通讯通路门店!$S:$S,$G1133)</f>
        <v>0</v>
      </c>
      <c r="AQ1133" s="83"/>
      <c r="AR1133" s="99">
        <f>SUMIFS(通讯通路门店!$T:$T,通讯通路门店!$S:$S,$G1133)</f>
        <v>0</v>
      </c>
      <c r="AS1133" s="99">
        <f>SUMIFS(通讯通路门店!$U:$U,通讯通路门店!$S:$S,$G1133)</f>
        <v>0</v>
      </c>
      <c r="AT1133" s="99">
        <f>SUMIFS(通讯通路门店!$V:$V,通讯通路门店!$S:$S,$G1133)</f>
        <v>0</v>
      </c>
      <c r="AU1133" s="99">
        <f>SUMIFS(通讯通路门店!$W:$W,通讯通路门店!$S:$S,$G1133)</f>
        <v>0</v>
      </c>
      <c r="AV1133" s="99">
        <f>SUMIFS(通讯通路门店!$Z:$Z,通讯通路门店!$S:$S,$G1133)</f>
        <v>0</v>
      </c>
      <c r="AW1133" s="99">
        <f>SUMIFS(通讯通路门店!$AB:$AB,通讯通路门店!$S:$S,$G1133)</f>
        <v>0</v>
      </c>
      <c r="AX1133" s="99">
        <f>SUMIFS(通讯通路门店!$X:$X,通讯通路门店!$S:$S,$G1133)</f>
        <v>0</v>
      </c>
      <c r="AY1133" s="99">
        <f>SUMIFS(通讯通路门店!$Y:$Y,通讯通路门店!$S:$S,$G1133)</f>
        <v>0</v>
      </c>
      <c r="AZ1133" s="99">
        <f>SUMIFS(通讯通路门店!$AA:$AA,通讯通路门店!$S:$S,$G1133)</f>
        <v>0</v>
      </c>
      <c r="BA1133" s="99">
        <f t="shared" si="88"/>
        <v>0</v>
      </c>
      <c r="BB1133" s="99">
        <f t="shared" si="89"/>
        <v>0</v>
      </c>
      <c r="BC1133" s="99">
        <f>SUMIFS(通讯通路门店!$W:$W,通讯通路门店!$S:$S,$G1133,通讯通路门店!$J:$J,"荣耀体验店")+SUMIFS(通讯通路门店!$W:$W,通讯通路门店!$S:$S,$G1133,通讯通路门店!$J:$J,"荣耀授权专卖店")</f>
        <v>0</v>
      </c>
      <c r="BD1133" s="99">
        <f>SUMIFS(通讯通路门店!$Z:$Z,通讯通路门店!$S:$S,$G1133,通讯通路门店!$J:$J,"VIVO体验店")</f>
        <v>0</v>
      </c>
      <c r="BE1133" s="99">
        <f>SUMIFS(通讯通路门店!$AB:$AB,通讯通路门店!$S:$S,$G1133,通讯通路门店!$J:$J,"OPPO体验店")</f>
        <v>0</v>
      </c>
      <c r="BF1133" s="99">
        <f>SUMIFS(通讯通路门店!$X:$X,通讯通路门店!$S:$S,$G1133,通讯通路门店!$J:$J,"华为授权体验店")+SUMIFS(通讯通路门店!$AA:$AA,通讯通路门店!$S:$S,$G1133,通讯通路门店!$J:$J,"华为堡垒店")</f>
        <v>0</v>
      </c>
      <c r="BG1133" s="99">
        <f>SUMIFS(通讯通路门店!$Y:$Y,通讯通路门店!$S:$S,$G1133,通讯通路门店!$J:$J,"小米体验店")</f>
        <v>0</v>
      </c>
      <c r="BH1133" s="99">
        <f>SUMIFS(通讯通路门店!$AA:$AA,通讯通路门店!$S:$S,$G1133,通讯通路门店!$J:$J,"苹果体验店")</f>
        <v>0</v>
      </c>
      <c r="BI1133" s="99">
        <f>SUMIFS(通讯通路门店!$K:$K,通讯通路门店!$S:$S,$G1133,通讯通路门店!$J:$J,"其他品牌专卖店")</f>
        <v>0</v>
      </c>
      <c r="BJ1133" s="99">
        <f>SUMIFS(通讯通路门店!$AC:$AC,通讯通路门店!$S:$S,$G1133)</f>
        <v>0</v>
      </c>
      <c r="BK1133" s="99">
        <f>SUMIFS(通讯通路门店!$AD:$AD,通讯通路门店!$S:$S,$G1133)</f>
        <v>0</v>
      </c>
      <c r="BL1133" s="99">
        <f>SUMIFS(通讯通路门店!$AE:$AE,通讯通路门店!$S:$S,$G1133)</f>
        <v>0</v>
      </c>
      <c r="BM1133" s="99">
        <f>SUMIFS(通讯通路门店!$AF:$AF,通讯通路门店!$S:$S,$G1133)</f>
        <v>0</v>
      </c>
      <c r="BN1133" s="99">
        <f>SUMIFS(通讯通路门店!$AG:$AG,通讯通路门店!$S:$S,$G1133)</f>
        <v>0</v>
      </c>
      <c r="BO1133" s="99">
        <f>SUMIFS(通讯通路门店!$AH:$AH,通讯通路门店!$S:$S,$G1133)</f>
        <v>0</v>
      </c>
      <c r="BP1133" s="99">
        <f>SUMIFS(通讯通路门店!$AI:$AI,通讯通路门店!$S:$S,$G1133)</f>
        <v>0</v>
      </c>
      <c r="BQ1133" s="83"/>
    </row>
    <row r="1134" spans="1:69">
      <c r="A1134" s="99" t="str">
        <f>IFERROR(_xlfn.XLOOKUP($G1134,通讯通路门店!$S$4:$S$993931,通讯通路门店!$A$4:$A$993931,0,0),"")</f>
        <v>海南省</v>
      </c>
      <c r="B1134" s="99" t="str">
        <f>IFERROR(_xlfn.XLOOKUP($G1134,通讯通路门店!$S$4:$S$993931,通讯通路门店!$B$4:$B$993931,0,0),"")</f>
        <v>东方市</v>
      </c>
      <c r="C1134" s="99" t="str">
        <f>IFERROR(_xlfn.XLOOKUP($G1134,通讯通路门店!$S$4:$S$993931,通讯通路门店!$C$4:$C$993931,0,0),"")</f>
        <v>东方市</v>
      </c>
      <c r="D1134" s="99" t="str">
        <f>IFERROR(_xlfn.XLOOKUP($G1134,通讯通路门店!$S$4:$S$993931,通讯通路门店!$D$4:$D$993931,0,0),"")</f>
        <v>八所镇</v>
      </c>
      <c r="E1134" s="83"/>
      <c r="F1134" s="83"/>
      <c r="G1134" s="101"/>
      <c r="H1134" s="102">
        <f>IFERROR(_xlfn.XLOOKUP($G1134,通讯通路门店!$S$4:$S$993931,通讯通路门店!$R$4:$R$993931,0,0),"")</f>
        <v>0</v>
      </c>
      <c r="I1134" s="83"/>
      <c r="J1134" s="83"/>
      <c r="K1134" s="83"/>
      <c r="L1134" s="83"/>
      <c r="M1134" s="83"/>
      <c r="N1134" s="83"/>
      <c r="O1134" s="83"/>
      <c r="P1134" s="83"/>
      <c r="Q1134" s="83"/>
      <c r="R1134" s="83"/>
      <c r="S1134" s="83"/>
      <c r="T1134" s="83"/>
      <c r="U1134" s="99">
        <f>COUNTIF(通讯通路门店!$S:$S,$G1134)</f>
        <v>0</v>
      </c>
      <c r="V1134" s="99">
        <f>COUNTIFS(通讯通路门店!$S:$S,$G1134,通讯通路门店!$J:$J,"综合卖场")</f>
        <v>0</v>
      </c>
      <c r="W1134" s="99">
        <f>SUMIFS(通讯通路门店!$AJ:$AJ,通讯通路门店!$S:$S,通讯客户沙盘!$G1134)</f>
        <v>0</v>
      </c>
      <c r="X1134" s="99">
        <f t="shared" si="85"/>
        <v>0</v>
      </c>
      <c r="Y1134" s="99">
        <f>COUNTIFS(通讯通路门店!$S:$S,$G1134,通讯通路门店!$J:$J,"荣耀体验店")+COUNTIFS(通讯通路门店!$S:$S,$G1134,通讯通路门店!$J:$J,"荣耀授权专卖店")</f>
        <v>0</v>
      </c>
      <c r="Z1134" s="99">
        <f>COUNTIFS(通讯通路门店!$S:$S,$G1134,通讯通路门店!$J:$J,"VIVO体验店")</f>
        <v>0</v>
      </c>
      <c r="AA1134" s="99">
        <f>COUNTIFS(通讯通路门店!$S:$S,$G1134,通讯通路门店!$J:$J,"OPPO体验店")</f>
        <v>0</v>
      </c>
      <c r="AB1134" s="99">
        <f>COUNTIFS(通讯通路门店!$S:$S,$G1134,通讯通路门店!$J:$J,"华为授权体验店")+COUNTIFS(通讯通路门店!$S:$S,$G1134,通讯通路门店!$J:$J,"华为堡垒店")</f>
        <v>0</v>
      </c>
      <c r="AC1134" s="99">
        <f>COUNTIFS(通讯通路门店!$S:$S,$G1134,通讯通路门店!$J:$J,"小米体验店")</f>
        <v>0</v>
      </c>
      <c r="AD1134" s="99">
        <f>COUNTIFS(通讯通路门店!$S:$S,$G1134,通讯通路门店!$J:$J,"苹果体验店")</f>
        <v>0</v>
      </c>
      <c r="AE1134" s="99">
        <f>COUNTIFS(通讯通路门店!$S:$S,$G1134,通讯通路门店!$J:$J,"其他品牌专卖店")</f>
        <v>0</v>
      </c>
      <c r="AF1134" s="99">
        <f>SUMIFS(通讯通路门店!$BI:$BI,通讯通路门店!$S:$S,$G1134)</f>
        <v>0</v>
      </c>
      <c r="AG1134" s="99">
        <f>SUMIFS(通讯通路门店!$BH:$BH,通讯通路门店!$S:$S,$G1134)</f>
        <v>0</v>
      </c>
      <c r="AH1134" s="99">
        <f t="shared" si="86"/>
        <v>0</v>
      </c>
      <c r="AI1134" s="99">
        <f>SUMIFS(通讯通路门店!$BB:$BB,通讯通路门店!$S:$S,$G1134)</f>
        <v>0</v>
      </c>
      <c r="AJ1134" s="99">
        <f>SUMIFS(通讯通路门店!$BE:$BE,通讯通路门店!$S:$S,$G1134)</f>
        <v>0</v>
      </c>
      <c r="AK1134" s="99">
        <f>SUMIFS(通讯通路门店!$BG:$BG,通讯通路门店!$S:$S,$G1134)</f>
        <v>0</v>
      </c>
      <c r="AL1134" s="99">
        <f>SUMIFS(通讯通路门店!$BC:$BC,通讯通路门店!$S:$S,$G1134)</f>
        <v>0</v>
      </c>
      <c r="AM1134" s="99">
        <f>SUMIFS(通讯通路门店!$BD:$BD,通讯通路门店!$S:$S,$G1134)</f>
        <v>0</v>
      </c>
      <c r="AN1134" s="99">
        <f>SUMIFS(通讯通路门店!$BF:$BF,通讯通路门店!$S:$S,$G1134)</f>
        <v>0</v>
      </c>
      <c r="AO1134" s="99">
        <f t="shared" si="87"/>
        <v>0</v>
      </c>
      <c r="AP1134" s="99">
        <f>SUMIFS(通讯通路门店!$K:$K,通讯通路门店!$S:$S,$G1134)</f>
        <v>0</v>
      </c>
      <c r="AQ1134" s="83"/>
      <c r="AR1134" s="99">
        <f>SUMIFS(通讯通路门店!$T:$T,通讯通路门店!$S:$S,$G1134)</f>
        <v>0</v>
      </c>
      <c r="AS1134" s="99">
        <f>SUMIFS(通讯通路门店!$U:$U,通讯通路门店!$S:$S,$G1134)</f>
        <v>0</v>
      </c>
      <c r="AT1134" s="99">
        <f>SUMIFS(通讯通路门店!$V:$V,通讯通路门店!$S:$S,$G1134)</f>
        <v>0</v>
      </c>
      <c r="AU1134" s="99">
        <f>SUMIFS(通讯通路门店!$W:$W,通讯通路门店!$S:$S,$G1134)</f>
        <v>0</v>
      </c>
      <c r="AV1134" s="99">
        <f>SUMIFS(通讯通路门店!$Z:$Z,通讯通路门店!$S:$S,$G1134)</f>
        <v>0</v>
      </c>
      <c r="AW1134" s="99">
        <f>SUMIFS(通讯通路门店!$AB:$AB,通讯通路门店!$S:$S,$G1134)</f>
        <v>0</v>
      </c>
      <c r="AX1134" s="99">
        <f>SUMIFS(通讯通路门店!$X:$X,通讯通路门店!$S:$S,$G1134)</f>
        <v>0</v>
      </c>
      <c r="AY1134" s="99">
        <f>SUMIFS(通讯通路门店!$Y:$Y,通讯通路门店!$S:$S,$G1134)</f>
        <v>0</v>
      </c>
      <c r="AZ1134" s="99">
        <f>SUMIFS(通讯通路门店!$AA:$AA,通讯通路门店!$S:$S,$G1134)</f>
        <v>0</v>
      </c>
      <c r="BA1134" s="99">
        <f t="shared" si="88"/>
        <v>0</v>
      </c>
      <c r="BB1134" s="99">
        <f t="shared" si="89"/>
        <v>0</v>
      </c>
      <c r="BC1134" s="99">
        <f>SUMIFS(通讯通路门店!$W:$W,通讯通路门店!$S:$S,$G1134,通讯通路门店!$J:$J,"荣耀体验店")+SUMIFS(通讯通路门店!$W:$W,通讯通路门店!$S:$S,$G1134,通讯通路门店!$J:$J,"荣耀授权专卖店")</f>
        <v>0</v>
      </c>
      <c r="BD1134" s="99">
        <f>SUMIFS(通讯通路门店!$Z:$Z,通讯通路门店!$S:$S,$G1134,通讯通路门店!$J:$J,"VIVO体验店")</f>
        <v>0</v>
      </c>
      <c r="BE1134" s="99">
        <f>SUMIFS(通讯通路门店!$AB:$AB,通讯通路门店!$S:$S,$G1134,通讯通路门店!$J:$J,"OPPO体验店")</f>
        <v>0</v>
      </c>
      <c r="BF1134" s="99">
        <f>SUMIFS(通讯通路门店!$X:$X,通讯通路门店!$S:$S,$G1134,通讯通路门店!$J:$J,"华为授权体验店")+SUMIFS(通讯通路门店!$AA:$AA,通讯通路门店!$S:$S,$G1134,通讯通路门店!$J:$J,"华为堡垒店")</f>
        <v>0</v>
      </c>
      <c r="BG1134" s="99">
        <f>SUMIFS(通讯通路门店!$Y:$Y,通讯通路门店!$S:$S,$G1134,通讯通路门店!$J:$J,"小米体验店")</f>
        <v>0</v>
      </c>
      <c r="BH1134" s="99">
        <f>SUMIFS(通讯通路门店!$AA:$AA,通讯通路门店!$S:$S,$G1134,通讯通路门店!$J:$J,"苹果体验店")</f>
        <v>0</v>
      </c>
      <c r="BI1134" s="99">
        <f>SUMIFS(通讯通路门店!$K:$K,通讯通路门店!$S:$S,$G1134,通讯通路门店!$J:$J,"其他品牌专卖店")</f>
        <v>0</v>
      </c>
      <c r="BJ1134" s="99">
        <f>SUMIFS(通讯通路门店!$AC:$AC,通讯通路门店!$S:$S,$G1134)</f>
        <v>0</v>
      </c>
      <c r="BK1134" s="99">
        <f>SUMIFS(通讯通路门店!$AD:$AD,通讯通路门店!$S:$S,$G1134)</f>
        <v>0</v>
      </c>
      <c r="BL1134" s="99">
        <f>SUMIFS(通讯通路门店!$AE:$AE,通讯通路门店!$S:$S,$G1134)</f>
        <v>0</v>
      </c>
      <c r="BM1134" s="99">
        <f>SUMIFS(通讯通路门店!$AF:$AF,通讯通路门店!$S:$S,$G1134)</f>
        <v>0</v>
      </c>
      <c r="BN1134" s="99">
        <f>SUMIFS(通讯通路门店!$AG:$AG,通讯通路门店!$S:$S,$G1134)</f>
        <v>0</v>
      </c>
      <c r="BO1134" s="99">
        <f>SUMIFS(通讯通路门店!$AH:$AH,通讯通路门店!$S:$S,$G1134)</f>
        <v>0</v>
      </c>
      <c r="BP1134" s="99">
        <f>SUMIFS(通讯通路门店!$AI:$AI,通讯通路门店!$S:$S,$G1134)</f>
        <v>0</v>
      </c>
      <c r="BQ1134" s="83"/>
    </row>
    <row r="1135" spans="1:69">
      <c r="A1135" s="99" t="str">
        <f>IFERROR(_xlfn.XLOOKUP($G1135,通讯通路门店!$S$4:$S$993931,通讯通路门店!$A$4:$A$993931,0,0),"")</f>
        <v>海南省</v>
      </c>
      <c r="B1135" s="99" t="str">
        <f>IFERROR(_xlfn.XLOOKUP($G1135,通讯通路门店!$S$4:$S$993931,通讯通路门店!$B$4:$B$993931,0,0),"")</f>
        <v>东方市</v>
      </c>
      <c r="C1135" s="99" t="str">
        <f>IFERROR(_xlfn.XLOOKUP($G1135,通讯通路门店!$S$4:$S$993931,通讯通路门店!$C$4:$C$993931,0,0),"")</f>
        <v>东方市</v>
      </c>
      <c r="D1135" s="99" t="str">
        <f>IFERROR(_xlfn.XLOOKUP($G1135,通讯通路门店!$S$4:$S$993931,通讯通路门店!$D$4:$D$993931,0,0),"")</f>
        <v>八所镇</v>
      </c>
      <c r="E1135" s="83"/>
      <c r="F1135" s="83"/>
      <c r="G1135" s="101"/>
      <c r="H1135" s="102">
        <f>IFERROR(_xlfn.XLOOKUP($G1135,通讯通路门店!$S$4:$S$993931,通讯通路门店!$R$4:$R$993931,0,0),"")</f>
        <v>0</v>
      </c>
      <c r="I1135" s="83"/>
      <c r="J1135" s="83"/>
      <c r="K1135" s="83"/>
      <c r="L1135" s="83"/>
      <c r="M1135" s="83"/>
      <c r="N1135" s="83"/>
      <c r="O1135" s="83"/>
      <c r="P1135" s="83"/>
      <c r="Q1135" s="83"/>
      <c r="R1135" s="83"/>
      <c r="S1135" s="83"/>
      <c r="T1135" s="83"/>
      <c r="U1135" s="99">
        <f>COUNTIF(通讯通路门店!$S:$S,$G1135)</f>
        <v>0</v>
      </c>
      <c r="V1135" s="99">
        <f>COUNTIFS(通讯通路门店!$S:$S,$G1135,通讯通路门店!$J:$J,"综合卖场")</f>
        <v>0</v>
      </c>
      <c r="W1135" s="99">
        <f>SUMIFS(通讯通路门店!$AJ:$AJ,通讯通路门店!$S:$S,通讯客户沙盘!$G1135)</f>
        <v>0</v>
      </c>
      <c r="X1135" s="99">
        <f t="shared" si="85"/>
        <v>0</v>
      </c>
      <c r="Y1135" s="99">
        <f>COUNTIFS(通讯通路门店!$S:$S,$G1135,通讯通路门店!$J:$J,"荣耀体验店")+COUNTIFS(通讯通路门店!$S:$S,$G1135,通讯通路门店!$J:$J,"荣耀授权专卖店")</f>
        <v>0</v>
      </c>
      <c r="Z1135" s="99">
        <f>COUNTIFS(通讯通路门店!$S:$S,$G1135,通讯通路门店!$J:$J,"VIVO体验店")</f>
        <v>0</v>
      </c>
      <c r="AA1135" s="99">
        <f>COUNTIFS(通讯通路门店!$S:$S,$G1135,通讯通路门店!$J:$J,"OPPO体验店")</f>
        <v>0</v>
      </c>
      <c r="AB1135" s="99">
        <f>COUNTIFS(通讯通路门店!$S:$S,$G1135,通讯通路门店!$J:$J,"华为授权体验店")+COUNTIFS(通讯通路门店!$S:$S,$G1135,通讯通路门店!$J:$J,"华为堡垒店")</f>
        <v>0</v>
      </c>
      <c r="AC1135" s="99">
        <f>COUNTIFS(通讯通路门店!$S:$S,$G1135,通讯通路门店!$J:$J,"小米体验店")</f>
        <v>0</v>
      </c>
      <c r="AD1135" s="99">
        <f>COUNTIFS(通讯通路门店!$S:$S,$G1135,通讯通路门店!$J:$J,"苹果体验店")</f>
        <v>0</v>
      </c>
      <c r="AE1135" s="99">
        <f>COUNTIFS(通讯通路门店!$S:$S,$G1135,通讯通路门店!$J:$J,"其他品牌专卖店")</f>
        <v>0</v>
      </c>
      <c r="AF1135" s="99">
        <f>SUMIFS(通讯通路门店!$BI:$BI,通讯通路门店!$S:$S,$G1135)</f>
        <v>0</v>
      </c>
      <c r="AG1135" s="99">
        <f>SUMIFS(通讯通路门店!$BH:$BH,通讯通路门店!$S:$S,$G1135)</f>
        <v>0</v>
      </c>
      <c r="AH1135" s="99">
        <f t="shared" si="86"/>
        <v>0</v>
      </c>
      <c r="AI1135" s="99">
        <f>SUMIFS(通讯通路门店!$BB:$BB,通讯通路门店!$S:$S,$G1135)</f>
        <v>0</v>
      </c>
      <c r="AJ1135" s="99">
        <f>SUMIFS(通讯通路门店!$BE:$BE,通讯通路门店!$S:$S,$G1135)</f>
        <v>0</v>
      </c>
      <c r="AK1135" s="99">
        <f>SUMIFS(通讯通路门店!$BG:$BG,通讯通路门店!$S:$S,$G1135)</f>
        <v>0</v>
      </c>
      <c r="AL1135" s="99">
        <f>SUMIFS(通讯通路门店!$BC:$BC,通讯通路门店!$S:$S,$G1135)</f>
        <v>0</v>
      </c>
      <c r="AM1135" s="99">
        <f>SUMIFS(通讯通路门店!$BD:$BD,通讯通路门店!$S:$S,$G1135)</f>
        <v>0</v>
      </c>
      <c r="AN1135" s="99">
        <f>SUMIFS(通讯通路门店!$BF:$BF,通讯通路门店!$S:$S,$G1135)</f>
        <v>0</v>
      </c>
      <c r="AO1135" s="99">
        <f t="shared" si="87"/>
        <v>0</v>
      </c>
      <c r="AP1135" s="99">
        <f>SUMIFS(通讯通路门店!$K:$K,通讯通路门店!$S:$S,$G1135)</f>
        <v>0</v>
      </c>
      <c r="AQ1135" s="83"/>
      <c r="AR1135" s="99">
        <f>SUMIFS(通讯通路门店!$T:$T,通讯通路门店!$S:$S,$G1135)</f>
        <v>0</v>
      </c>
      <c r="AS1135" s="99">
        <f>SUMIFS(通讯通路门店!$U:$U,通讯通路门店!$S:$S,$G1135)</f>
        <v>0</v>
      </c>
      <c r="AT1135" s="99">
        <f>SUMIFS(通讯通路门店!$V:$V,通讯通路门店!$S:$S,$G1135)</f>
        <v>0</v>
      </c>
      <c r="AU1135" s="99">
        <f>SUMIFS(通讯通路门店!$W:$W,通讯通路门店!$S:$S,$G1135)</f>
        <v>0</v>
      </c>
      <c r="AV1135" s="99">
        <f>SUMIFS(通讯通路门店!$Z:$Z,通讯通路门店!$S:$S,$G1135)</f>
        <v>0</v>
      </c>
      <c r="AW1135" s="99">
        <f>SUMIFS(通讯通路门店!$AB:$AB,通讯通路门店!$S:$S,$G1135)</f>
        <v>0</v>
      </c>
      <c r="AX1135" s="99">
        <f>SUMIFS(通讯通路门店!$X:$X,通讯通路门店!$S:$S,$G1135)</f>
        <v>0</v>
      </c>
      <c r="AY1135" s="99">
        <f>SUMIFS(通讯通路门店!$Y:$Y,通讯通路门店!$S:$S,$G1135)</f>
        <v>0</v>
      </c>
      <c r="AZ1135" s="99">
        <f>SUMIFS(通讯通路门店!$AA:$AA,通讯通路门店!$S:$S,$G1135)</f>
        <v>0</v>
      </c>
      <c r="BA1135" s="99">
        <f t="shared" si="88"/>
        <v>0</v>
      </c>
      <c r="BB1135" s="99">
        <f t="shared" si="89"/>
        <v>0</v>
      </c>
      <c r="BC1135" s="99">
        <f>SUMIFS(通讯通路门店!$W:$W,通讯通路门店!$S:$S,$G1135,通讯通路门店!$J:$J,"荣耀体验店")+SUMIFS(通讯通路门店!$W:$W,通讯通路门店!$S:$S,$G1135,通讯通路门店!$J:$J,"荣耀授权专卖店")</f>
        <v>0</v>
      </c>
      <c r="BD1135" s="99">
        <f>SUMIFS(通讯通路门店!$Z:$Z,通讯通路门店!$S:$S,$G1135,通讯通路门店!$J:$J,"VIVO体验店")</f>
        <v>0</v>
      </c>
      <c r="BE1135" s="99">
        <f>SUMIFS(通讯通路门店!$AB:$AB,通讯通路门店!$S:$S,$G1135,通讯通路门店!$J:$J,"OPPO体验店")</f>
        <v>0</v>
      </c>
      <c r="BF1135" s="99">
        <f>SUMIFS(通讯通路门店!$X:$X,通讯通路门店!$S:$S,$G1135,通讯通路门店!$J:$J,"华为授权体验店")+SUMIFS(通讯通路门店!$AA:$AA,通讯通路门店!$S:$S,$G1135,通讯通路门店!$J:$J,"华为堡垒店")</f>
        <v>0</v>
      </c>
      <c r="BG1135" s="99">
        <f>SUMIFS(通讯通路门店!$Y:$Y,通讯通路门店!$S:$S,$G1135,通讯通路门店!$J:$J,"小米体验店")</f>
        <v>0</v>
      </c>
      <c r="BH1135" s="99">
        <f>SUMIFS(通讯通路门店!$AA:$AA,通讯通路门店!$S:$S,$G1135,通讯通路门店!$J:$J,"苹果体验店")</f>
        <v>0</v>
      </c>
      <c r="BI1135" s="99">
        <f>SUMIFS(通讯通路门店!$K:$K,通讯通路门店!$S:$S,$G1135,通讯通路门店!$J:$J,"其他品牌专卖店")</f>
        <v>0</v>
      </c>
      <c r="BJ1135" s="99">
        <f>SUMIFS(通讯通路门店!$AC:$AC,通讯通路门店!$S:$S,$G1135)</f>
        <v>0</v>
      </c>
      <c r="BK1135" s="99">
        <f>SUMIFS(通讯通路门店!$AD:$AD,通讯通路门店!$S:$S,$G1135)</f>
        <v>0</v>
      </c>
      <c r="BL1135" s="99">
        <f>SUMIFS(通讯通路门店!$AE:$AE,通讯通路门店!$S:$S,$G1135)</f>
        <v>0</v>
      </c>
      <c r="BM1135" s="99">
        <f>SUMIFS(通讯通路门店!$AF:$AF,通讯通路门店!$S:$S,$G1135)</f>
        <v>0</v>
      </c>
      <c r="BN1135" s="99">
        <f>SUMIFS(通讯通路门店!$AG:$AG,通讯通路门店!$S:$S,$G1135)</f>
        <v>0</v>
      </c>
      <c r="BO1135" s="99">
        <f>SUMIFS(通讯通路门店!$AH:$AH,通讯通路门店!$S:$S,$G1135)</f>
        <v>0</v>
      </c>
      <c r="BP1135" s="99">
        <f>SUMIFS(通讯通路门店!$AI:$AI,通讯通路门店!$S:$S,$G1135)</f>
        <v>0</v>
      </c>
      <c r="BQ1135" s="83"/>
    </row>
    <row r="1136" spans="1:69">
      <c r="A1136" s="99" t="str">
        <f>IFERROR(_xlfn.XLOOKUP($G1136,通讯通路门店!$S$4:$S$993931,通讯通路门店!$A$4:$A$993931,0,0),"")</f>
        <v>海南省</v>
      </c>
      <c r="B1136" s="99" t="str">
        <f>IFERROR(_xlfn.XLOOKUP($G1136,通讯通路门店!$S$4:$S$993931,通讯通路门店!$B$4:$B$993931,0,0),"")</f>
        <v>东方市</v>
      </c>
      <c r="C1136" s="99" t="str">
        <f>IFERROR(_xlfn.XLOOKUP($G1136,通讯通路门店!$S$4:$S$993931,通讯通路门店!$C$4:$C$993931,0,0),"")</f>
        <v>东方市</v>
      </c>
      <c r="D1136" s="99" t="str">
        <f>IFERROR(_xlfn.XLOOKUP($G1136,通讯通路门店!$S$4:$S$993931,通讯通路门店!$D$4:$D$993931,0,0),"")</f>
        <v>八所镇</v>
      </c>
      <c r="E1136" s="83"/>
      <c r="F1136" s="83"/>
      <c r="G1136" s="101"/>
      <c r="H1136" s="102">
        <f>IFERROR(_xlfn.XLOOKUP($G1136,通讯通路门店!$S$4:$S$993931,通讯通路门店!$R$4:$R$993931,0,0),"")</f>
        <v>0</v>
      </c>
      <c r="I1136" s="83"/>
      <c r="J1136" s="83"/>
      <c r="K1136" s="83"/>
      <c r="L1136" s="83"/>
      <c r="M1136" s="83"/>
      <c r="N1136" s="83"/>
      <c r="O1136" s="83"/>
      <c r="P1136" s="83"/>
      <c r="Q1136" s="83"/>
      <c r="R1136" s="83"/>
      <c r="S1136" s="83"/>
      <c r="T1136" s="83"/>
      <c r="U1136" s="99">
        <f>COUNTIF(通讯通路门店!$S:$S,$G1136)</f>
        <v>0</v>
      </c>
      <c r="V1136" s="99">
        <f>COUNTIFS(通讯通路门店!$S:$S,$G1136,通讯通路门店!$J:$J,"综合卖场")</f>
        <v>0</v>
      </c>
      <c r="W1136" s="99">
        <f>SUMIFS(通讯通路门店!$AJ:$AJ,通讯通路门店!$S:$S,通讯客户沙盘!$G1136)</f>
        <v>0</v>
      </c>
      <c r="X1136" s="99">
        <f t="shared" si="85"/>
        <v>0</v>
      </c>
      <c r="Y1136" s="99">
        <f>COUNTIFS(通讯通路门店!$S:$S,$G1136,通讯通路门店!$J:$J,"荣耀体验店")+COUNTIFS(通讯通路门店!$S:$S,$G1136,通讯通路门店!$J:$J,"荣耀授权专卖店")</f>
        <v>0</v>
      </c>
      <c r="Z1136" s="99">
        <f>COUNTIFS(通讯通路门店!$S:$S,$G1136,通讯通路门店!$J:$J,"VIVO体验店")</f>
        <v>0</v>
      </c>
      <c r="AA1136" s="99">
        <f>COUNTIFS(通讯通路门店!$S:$S,$G1136,通讯通路门店!$J:$J,"OPPO体验店")</f>
        <v>0</v>
      </c>
      <c r="AB1136" s="99">
        <f>COUNTIFS(通讯通路门店!$S:$S,$G1136,通讯通路门店!$J:$J,"华为授权体验店")+COUNTIFS(通讯通路门店!$S:$S,$G1136,通讯通路门店!$J:$J,"华为堡垒店")</f>
        <v>0</v>
      </c>
      <c r="AC1136" s="99">
        <f>COUNTIFS(通讯通路门店!$S:$S,$G1136,通讯通路门店!$J:$J,"小米体验店")</f>
        <v>0</v>
      </c>
      <c r="AD1136" s="99">
        <f>COUNTIFS(通讯通路门店!$S:$S,$G1136,通讯通路门店!$J:$J,"苹果体验店")</f>
        <v>0</v>
      </c>
      <c r="AE1136" s="99">
        <f>COUNTIFS(通讯通路门店!$S:$S,$G1136,通讯通路门店!$J:$J,"其他品牌专卖店")</f>
        <v>0</v>
      </c>
      <c r="AF1136" s="99">
        <f>SUMIFS(通讯通路门店!$BI:$BI,通讯通路门店!$S:$S,$G1136)</f>
        <v>0</v>
      </c>
      <c r="AG1136" s="99">
        <f>SUMIFS(通讯通路门店!$BH:$BH,通讯通路门店!$S:$S,$G1136)</f>
        <v>0</v>
      </c>
      <c r="AH1136" s="99">
        <f t="shared" si="86"/>
        <v>0</v>
      </c>
      <c r="AI1136" s="99">
        <f>SUMIFS(通讯通路门店!$BB:$BB,通讯通路门店!$S:$S,$G1136)</f>
        <v>0</v>
      </c>
      <c r="AJ1136" s="99">
        <f>SUMIFS(通讯通路门店!$BE:$BE,通讯通路门店!$S:$S,$G1136)</f>
        <v>0</v>
      </c>
      <c r="AK1136" s="99">
        <f>SUMIFS(通讯通路门店!$BG:$BG,通讯通路门店!$S:$S,$G1136)</f>
        <v>0</v>
      </c>
      <c r="AL1136" s="99">
        <f>SUMIFS(通讯通路门店!$BC:$BC,通讯通路门店!$S:$S,$G1136)</f>
        <v>0</v>
      </c>
      <c r="AM1136" s="99">
        <f>SUMIFS(通讯通路门店!$BD:$BD,通讯通路门店!$S:$S,$G1136)</f>
        <v>0</v>
      </c>
      <c r="AN1136" s="99">
        <f>SUMIFS(通讯通路门店!$BF:$BF,通讯通路门店!$S:$S,$G1136)</f>
        <v>0</v>
      </c>
      <c r="AO1136" s="99">
        <f t="shared" si="87"/>
        <v>0</v>
      </c>
      <c r="AP1136" s="99">
        <f>SUMIFS(通讯通路门店!$K:$K,通讯通路门店!$S:$S,$G1136)</f>
        <v>0</v>
      </c>
      <c r="AQ1136" s="83"/>
      <c r="AR1136" s="99">
        <f>SUMIFS(通讯通路门店!$T:$T,通讯通路门店!$S:$S,$G1136)</f>
        <v>0</v>
      </c>
      <c r="AS1136" s="99">
        <f>SUMIFS(通讯通路门店!$U:$U,通讯通路门店!$S:$S,$G1136)</f>
        <v>0</v>
      </c>
      <c r="AT1136" s="99">
        <f>SUMIFS(通讯通路门店!$V:$V,通讯通路门店!$S:$S,$G1136)</f>
        <v>0</v>
      </c>
      <c r="AU1136" s="99">
        <f>SUMIFS(通讯通路门店!$W:$W,通讯通路门店!$S:$S,$G1136)</f>
        <v>0</v>
      </c>
      <c r="AV1136" s="99">
        <f>SUMIFS(通讯通路门店!$Z:$Z,通讯通路门店!$S:$S,$G1136)</f>
        <v>0</v>
      </c>
      <c r="AW1136" s="99">
        <f>SUMIFS(通讯通路门店!$AB:$AB,通讯通路门店!$S:$S,$G1136)</f>
        <v>0</v>
      </c>
      <c r="AX1136" s="99">
        <f>SUMIFS(通讯通路门店!$X:$X,通讯通路门店!$S:$S,$G1136)</f>
        <v>0</v>
      </c>
      <c r="AY1136" s="99">
        <f>SUMIFS(通讯通路门店!$Y:$Y,通讯通路门店!$S:$S,$G1136)</f>
        <v>0</v>
      </c>
      <c r="AZ1136" s="99">
        <f>SUMIFS(通讯通路门店!$AA:$AA,通讯通路门店!$S:$S,$G1136)</f>
        <v>0</v>
      </c>
      <c r="BA1136" s="99">
        <f t="shared" si="88"/>
        <v>0</v>
      </c>
      <c r="BB1136" s="99">
        <f t="shared" si="89"/>
        <v>0</v>
      </c>
      <c r="BC1136" s="99">
        <f>SUMIFS(通讯通路门店!$W:$W,通讯通路门店!$S:$S,$G1136,通讯通路门店!$J:$J,"荣耀体验店")+SUMIFS(通讯通路门店!$W:$W,通讯通路门店!$S:$S,$G1136,通讯通路门店!$J:$J,"荣耀授权专卖店")</f>
        <v>0</v>
      </c>
      <c r="BD1136" s="99">
        <f>SUMIFS(通讯通路门店!$Z:$Z,通讯通路门店!$S:$S,$G1136,通讯通路门店!$J:$J,"VIVO体验店")</f>
        <v>0</v>
      </c>
      <c r="BE1136" s="99">
        <f>SUMIFS(通讯通路门店!$AB:$AB,通讯通路门店!$S:$S,$G1136,通讯通路门店!$J:$J,"OPPO体验店")</f>
        <v>0</v>
      </c>
      <c r="BF1136" s="99">
        <f>SUMIFS(通讯通路门店!$X:$X,通讯通路门店!$S:$S,$G1136,通讯通路门店!$J:$J,"华为授权体验店")+SUMIFS(通讯通路门店!$AA:$AA,通讯通路门店!$S:$S,$G1136,通讯通路门店!$J:$J,"华为堡垒店")</f>
        <v>0</v>
      </c>
      <c r="BG1136" s="99">
        <f>SUMIFS(通讯通路门店!$Y:$Y,通讯通路门店!$S:$S,$G1136,通讯通路门店!$J:$J,"小米体验店")</f>
        <v>0</v>
      </c>
      <c r="BH1136" s="99">
        <f>SUMIFS(通讯通路门店!$AA:$AA,通讯通路门店!$S:$S,$G1136,通讯通路门店!$J:$J,"苹果体验店")</f>
        <v>0</v>
      </c>
      <c r="BI1136" s="99">
        <f>SUMIFS(通讯通路门店!$K:$K,通讯通路门店!$S:$S,$G1136,通讯通路门店!$J:$J,"其他品牌专卖店")</f>
        <v>0</v>
      </c>
      <c r="BJ1136" s="99">
        <f>SUMIFS(通讯通路门店!$AC:$AC,通讯通路门店!$S:$S,$G1136)</f>
        <v>0</v>
      </c>
      <c r="BK1136" s="99">
        <f>SUMIFS(通讯通路门店!$AD:$AD,通讯通路门店!$S:$S,$G1136)</f>
        <v>0</v>
      </c>
      <c r="BL1136" s="99">
        <f>SUMIFS(通讯通路门店!$AE:$AE,通讯通路门店!$S:$S,$G1136)</f>
        <v>0</v>
      </c>
      <c r="BM1136" s="99">
        <f>SUMIFS(通讯通路门店!$AF:$AF,通讯通路门店!$S:$S,$G1136)</f>
        <v>0</v>
      </c>
      <c r="BN1136" s="99">
        <f>SUMIFS(通讯通路门店!$AG:$AG,通讯通路门店!$S:$S,$G1136)</f>
        <v>0</v>
      </c>
      <c r="BO1136" s="99">
        <f>SUMIFS(通讯通路门店!$AH:$AH,通讯通路门店!$S:$S,$G1136)</f>
        <v>0</v>
      </c>
      <c r="BP1136" s="99">
        <f>SUMIFS(通讯通路门店!$AI:$AI,通讯通路门店!$S:$S,$G1136)</f>
        <v>0</v>
      </c>
      <c r="BQ1136" s="83"/>
    </row>
    <row r="1137" spans="1:69">
      <c r="A1137" s="99" t="str">
        <f>IFERROR(_xlfn.XLOOKUP($G1137,通讯通路门店!$S$4:$S$993931,通讯通路门店!$A$4:$A$993931,0,0),"")</f>
        <v>海南省</v>
      </c>
      <c r="B1137" s="99" t="str">
        <f>IFERROR(_xlfn.XLOOKUP($G1137,通讯通路门店!$S$4:$S$993931,通讯通路门店!$B$4:$B$993931,0,0),"")</f>
        <v>东方市</v>
      </c>
      <c r="C1137" s="99" t="str">
        <f>IFERROR(_xlfn.XLOOKUP($G1137,通讯通路门店!$S$4:$S$993931,通讯通路门店!$C$4:$C$993931,0,0),"")</f>
        <v>东方市</v>
      </c>
      <c r="D1137" s="99" t="str">
        <f>IFERROR(_xlfn.XLOOKUP($G1137,通讯通路门店!$S$4:$S$993931,通讯通路门店!$D$4:$D$993931,0,0),"")</f>
        <v>八所镇</v>
      </c>
      <c r="E1137" s="83"/>
      <c r="F1137" s="83"/>
      <c r="G1137" s="101"/>
      <c r="H1137" s="102">
        <f>IFERROR(_xlfn.XLOOKUP($G1137,通讯通路门店!$S$4:$S$993931,通讯通路门店!$R$4:$R$993931,0,0),"")</f>
        <v>0</v>
      </c>
      <c r="I1137" s="83"/>
      <c r="J1137" s="83"/>
      <c r="K1137" s="83"/>
      <c r="L1137" s="83"/>
      <c r="M1137" s="83"/>
      <c r="N1137" s="83"/>
      <c r="O1137" s="83"/>
      <c r="P1137" s="83"/>
      <c r="Q1137" s="83"/>
      <c r="R1137" s="83"/>
      <c r="S1137" s="83"/>
      <c r="T1137" s="83"/>
      <c r="U1137" s="99">
        <f>COUNTIF(通讯通路门店!$S:$S,$G1137)</f>
        <v>0</v>
      </c>
      <c r="V1137" s="99">
        <f>COUNTIFS(通讯通路门店!$S:$S,$G1137,通讯通路门店!$J:$J,"综合卖场")</f>
        <v>0</v>
      </c>
      <c r="W1137" s="99">
        <f>SUMIFS(通讯通路门店!$AJ:$AJ,通讯通路门店!$S:$S,通讯客户沙盘!$G1137)</f>
        <v>0</v>
      </c>
      <c r="X1137" s="99">
        <f t="shared" si="85"/>
        <v>0</v>
      </c>
      <c r="Y1137" s="99">
        <f>COUNTIFS(通讯通路门店!$S:$S,$G1137,通讯通路门店!$J:$J,"荣耀体验店")+COUNTIFS(通讯通路门店!$S:$S,$G1137,通讯通路门店!$J:$J,"荣耀授权专卖店")</f>
        <v>0</v>
      </c>
      <c r="Z1137" s="99">
        <f>COUNTIFS(通讯通路门店!$S:$S,$G1137,通讯通路门店!$J:$J,"VIVO体验店")</f>
        <v>0</v>
      </c>
      <c r="AA1137" s="99">
        <f>COUNTIFS(通讯通路门店!$S:$S,$G1137,通讯通路门店!$J:$J,"OPPO体验店")</f>
        <v>0</v>
      </c>
      <c r="AB1137" s="99">
        <f>COUNTIFS(通讯通路门店!$S:$S,$G1137,通讯通路门店!$J:$J,"华为授权体验店")+COUNTIFS(通讯通路门店!$S:$S,$G1137,通讯通路门店!$J:$J,"华为堡垒店")</f>
        <v>0</v>
      </c>
      <c r="AC1137" s="99">
        <f>COUNTIFS(通讯通路门店!$S:$S,$G1137,通讯通路门店!$J:$J,"小米体验店")</f>
        <v>0</v>
      </c>
      <c r="AD1137" s="99">
        <f>COUNTIFS(通讯通路门店!$S:$S,$G1137,通讯通路门店!$J:$J,"苹果体验店")</f>
        <v>0</v>
      </c>
      <c r="AE1137" s="99">
        <f>COUNTIFS(通讯通路门店!$S:$S,$G1137,通讯通路门店!$J:$J,"其他品牌专卖店")</f>
        <v>0</v>
      </c>
      <c r="AF1137" s="99">
        <f>SUMIFS(通讯通路门店!$BI:$BI,通讯通路门店!$S:$S,$G1137)</f>
        <v>0</v>
      </c>
      <c r="AG1137" s="99">
        <f>SUMIFS(通讯通路门店!$BH:$BH,通讯通路门店!$S:$S,$G1137)</f>
        <v>0</v>
      </c>
      <c r="AH1137" s="99">
        <f t="shared" si="86"/>
        <v>0</v>
      </c>
      <c r="AI1137" s="99">
        <f>SUMIFS(通讯通路门店!$BB:$BB,通讯通路门店!$S:$S,$G1137)</f>
        <v>0</v>
      </c>
      <c r="AJ1137" s="99">
        <f>SUMIFS(通讯通路门店!$BE:$BE,通讯通路门店!$S:$S,$G1137)</f>
        <v>0</v>
      </c>
      <c r="AK1137" s="99">
        <f>SUMIFS(通讯通路门店!$BG:$BG,通讯通路门店!$S:$S,$G1137)</f>
        <v>0</v>
      </c>
      <c r="AL1137" s="99">
        <f>SUMIFS(通讯通路门店!$BC:$BC,通讯通路门店!$S:$S,$G1137)</f>
        <v>0</v>
      </c>
      <c r="AM1137" s="99">
        <f>SUMIFS(通讯通路门店!$BD:$BD,通讯通路门店!$S:$S,$G1137)</f>
        <v>0</v>
      </c>
      <c r="AN1137" s="99">
        <f>SUMIFS(通讯通路门店!$BF:$BF,通讯通路门店!$S:$S,$G1137)</f>
        <v>0</v>
      </c>
      <c r="AO1137" s="99">
        <f t="shared" si="87"/>
        <v>0</v>
      </c>
      <c r="AP1137" s="99">
        <f>SUMIFS(通讯通路门店!$K:$K,通讯通路门店!$S:$S,$G1137)</f>
        <v>0</v>
      </c>
      <c r="AQ1137" s="83"/>
      <c r="AR1137" s="99">
        <f>SUMIFS(通讯通路门店!$T:$T,通讯通路门店!$S:$S,$G1137)</f>
        <v>0</v>
      </c>
      <c r="AS1137" s="99">
        <f>SUMIFS(通讯通路门店!$U:$U,通讯通路门店!$S:$S,$G1137)</f>
        <v>0</v>
      </c>
      <c r="AT1137" s="99">
        <f>SUMIFS(通讯通路门店!$V:$V,通讯通路门店!$S:$S,$G1137)</f>
        <v>0</v>
      </c>
      <c r="AU1137" s="99">
        <f>SUMIFS(通讯通路门店!$W:$W,通讯通路门店!$S:$S,$G1137)</f>
        <v>0</v>
      </c>
      <c r="AV1137" s="99">
        <f>SUMIFS(通讯通路门店!$Z:$Z,通讯通路门店!$S:$S,$G1137)</f>
        <v>0</v>
      </c>
      <c r="AW1137" s="99">
        <f>SUMIFS(通讯通路门店!$AB:$AB,通讯通路门店!$S:$S,$G1137)</f>
        <v>0</v>
      </c>
      <c r="AX1137" s="99">
        <f>SUMIFS(通讯通路门店!$X:$X,通讯通路门店!$S:$S,$G1137)</f>
        <v>0</v>
      </c>
      <c r="AY1137" s="99">
        <f>SUMIFS(通讯通路门店!$Y:$Y,通讯通路门店!$S:$S,$G1137)</f>
        <v>0</v>
      </c>
      <c r="AZ1137" s="99">
        <f>SUMIFS(通讯通路门店!$AA:$AA,通讯通路门店!$S:$S,$G1137)</f>
        <v>0</v>
      </c>
      <c r="BA1137" s="99">
        <f t="shared" si="88"/>
        <v>0</v>
      </c>
      <c r="BB1137" s="99">
        <f t="shared" si="89"/>
        <v>0</v>
      </c>
      <c r="BC1137" s="99">
        <f>SUMIFS(通讯通路门店!$W:$W,通讯通路门店!$S:$S,$G1137,通讯通路门店!$J:$J,"荣耀体验店")+SUMIFS(通讯通路门店!$W:$W,通讯通路门店!$S:$S,$G1137,通讯通路门店!$J:$J,"荣耀授权专卖店")</f>
        <v>0</v>
      </c>
      <c r="BD1137" s="99">
        <f>SUMIFS(通讯通路门店!$Z:$Z,通讯通路门店!$S:$S,$G1137,通讯通路门店!$J:$J,"VIVO体验店")</f>
        <v>0</v>
      </c>
      <c r="BE1137" s="99">
        <f>SUMIFS(通讯通路门店!$AB:$AB,通讯通路门店!$S:$S,$G1137,通讯通路门店!$J:$J,"OPPO体验店")</f>
        <v>0</v>
      </c>
      <c r="BF1137" s="99">
        <f>SUMIFS(通讯通路门店!$X:$X,通讯通路门店!$S:$S,$G1137,通讯通路门店!$J:$J,"华为授权体验店")+SUMIFS(通讯通路门店!$AA:$AA,通讯通路门店!$S:$S,$G1137,通讯通路门店!$J:$J,"华为堡垒店")</f>
        <v>0</v>
      </c>
      <c r="BG1137" s="99">
        <f>SUMIFS(通讯通路门店!$Y:$Y,通讯通路门店!$S:$S,$G1137,通讯通路门店!$J:$J,"小米体验店")</f>
        <v>0</v>
      </c>
      <c r="BH1137" s="99">
        <f>SUMIFS(通讯通路门店!$AA:$AA,通讯通路门店!$S:$S,$G1137,通讯通路门店!$J:$J,"苹果体验店")</f>
        <v>0</v>
      </c>
      <c r="BI1137" s="99">
        <f>SUMIFS(通讯通路门店!$K:$K,通讯通路门店!$S:$S,$G1137,通讯通路门店!$J:$J,"其他品牌专卖店")</f>
        <v>0</v>
      </c>
      <c r="BJ1137" s="99">
        <f>SUMIFS(通讯通路门店!$AC:$AC,通讯通路门店!$S:$S,$G1137)</f>
        <v>0</v>
      </c>
      <c r="BK1137" s="99">
        <f>SUMIFS(通讯通路门店!$AD:$AD,通讯通路门店!$S:$S,$G1137)</f>
        <v>0</v>
      </c>
      <c r="BL1137" s="99">
        <f>SUMIFS(通讯通路门店!$AE:$AE,通讯通路门店!$S:$S,$G1137)</f>
        <v>0</v>
      </c>
      <c r="BM1137" s="99">
        <f>SUMIFS(通讯通路门店!$AF:$AF,通讯通路门店!$S:$S,$G1137)</f>
        <v>0</v>
      </c>
      <c r="BN1137" s="99">
        <f>SUMIFS(通讯通路门店!$AG:$AG,通讯通路门店!$S:$S,$G1137)</f>
        <v>0</v>
      </c>
      <c r="BO1137" s="99">
        <f>SUMIFS(通讯通路门店!$AH:$AH,通讯通路门店!$S:$S,$G1137)</f>
        <v>0</v>
      </c>
      <c r="BP1137" s="99">
        <f>SUMIFS(通讯通路门店!$AI:$AI,通讯通路门店!$S:$S,$G1137)</f>
        <v>0</v>
      </c>
      <c r="BQ1137" s="83"/>
    </row>
    <row r="1138" spans="1:69">
      <c r="A1138" s="99" t="str">
        <f>IFERROR(_xlfn.XLOOKUP($G1138,通讯通路门店!$S$4:$S$993931,通讯通路门店!$A$4:$A$993931,0,0),"")</f>
        <v>海南省</v>
      </c>
      <c r="B1138" s="99" t="str">
        <f>IFERROR(_xlfn.XLOOKUP($G1138,通讯通路门店!$S$4:$S$993931,通讯通路门店!$B$4:$B$993931,0,0),"")</f>
        <v>东方市</v>
      </c>
      <c r="C1138" s="99" t="str">
        <f>IFERROR(_xlfn.XLOOKUP($G1138,通讯通路门店!$S$4:$S$993931,通讯通路门店!$C$4:$C$993931,0,0),"")</f>
        <v>东方市</v>
      </c>
      <c r="D1138" s="99" t="str">
        <f>IFERROR(_xlfn.XLOOKUP($G1138,通讯通路门店!$S$4:$S$993931,通讯通路门店!$D$4:$D$993931,0,0),"")</f>
        <v>八所镇</v>
      </c>
      <c r="E1138" s="83"/>
      <c r="F1138" s="83"/>
      <c r="G1138" s="101"/>
      <c r="H1138" s="102">
        <f>IFERROR(_xlfn.XLOOKUP($G1138,通讯通路门店!$S$4:$S$993931,通讯通路门店!$R$4:$R$993931,0,0),"")</f>
        <v>0</v>
      </c>
      <c r="I1138" s="83"/>
      <c r="J1138" s="83"/>
      <c r="K1138" s="83"/>
      <c r="L1138" s="83"/>
      <c r="M1138" s="83"/>
      <c r="N1138" s="83"/>
      <c r="O1138" s="83"/>
      <c r="P1138" s="83"/>
      <c r="Q1138" s="83"/>
      <c r="R1138" s="83"/>
      <c r="S1138" s="83"/>
      <c r="T1138" s="83"/>
      <c r="U1138" s="99">
        <f>COUNTIF(通讯通路门店!$S:$S,$G1138)</f>
        <v>0</v>
      </c>
      <c r="V1138" s="99">
        <f>COUNTIFS(通讯通路门店!$S:$S,$G1138,通讯通路门店!$J:$J,"综合卖场")</f>
        <v>0</v>
      </c>
      <c r="W1138" s="99">
        <f>SUMIFS(通讯通路门店!$AJ:$AJ,通讯通路门店!$S:$S,通讯客户沙盘!$G1138)</f>
        <v>0</v>
      </c>
      <c r="X1138" s="99">
        <f t="shared" si="85"/>
        <v>0</v>
      </c>
      <c r="Y1138" s="99">
        <f>COUNTIFS(通讯通路门店!$S:$S,$G1138,通讯通路门店!$J:$J,"荣耀体验店")+COUNTIFS(通讯通路门店!$S:$S,$G1138,通讯通路门店!$J:$J,"荣耀授权专卖店")</f>
        <v>0</v>
      </c>
      <c r="Z1138" s="99">
        <f>COUNTIFS(通讯通路门店!$S:$S,$G1138,通讯通路门店!$J:$J,"VIVO体验店")</f>
        <v>0</v>
      </c>
      <c r="AA1138" s="99">
        <f>COUNTIFS(通讯通路门店!$S:$S,$G1138,通讯通路门店!$J:$J,"OPPO体验店")</f>
        <v>0</v>
      </c>
      <c r="AB1138" s="99">
        <f>COUNTIFS(通讯通路门店!$S:$S,$G1138,通讯通路门店!$J:$J,"华为授权体验店")+COUNTIFS(通讯通路门店!$S:$S,$G1138,通讯通路门店!$J:$J,"华为堡垒店")</f>
        <v>0</v>
      </c>
      <c r="AC1138" s="99">
        <f>COUNTIFS(通讯通路门店!$S:$S,$G1138,通讯通路门店!$J:$J,"小米体验店")</f>
        <v>0</v>
      </c>
      <c r="AD1138" s="99">
        <f>COUNTIFS(通讯通路门店!$S:$S,$G1138,通讯通路门店!$J:$J,"苹果体验店")</f>
        <v>0</v>
      </c>
      <c r="AE1138" s="99">
        <f>COUNTIFS(通讯通路门店!$S:$S,$G1138,通讯通路门店!$J:$J,"其他品牌专卖店")</f>
        <v>0</v>
      </c>
      <c r="AF1138" s="99">
        <f>SUMIFS(通讯通路门店!$BI:$BI,通讯通路门店!$S:$S,$G1138)</f>
        <v>0</v>
      </c>
      <c r="AG1138" s="99">
        <f>SUMIFS(通讯通路门店!$BH:$BH,通讯通路门店!$S:$S,$G1138)</f>
        <v>0</v>
      </c>
      <c r="AH1138" s="99">
        <f t="shared" si="86"/>
        <v>0</v>
      </c>
      <c r="AI1138" s="99">
        <f>SUMIFS(通讯通路门店!$BB:$BB,通讯通路门店!$S:$S,$G1138)</f>
        <v>0</v>
      </c>
      <c r="AJ1138" s="99">
        <f>SUMIFS(通讯通路门店!$BE:$BE,通讯通路门店!$S:$S,$G1138)</f>
        <v>0</v>
      </c>
      <c r="AK1138" s="99">
        <f>SUMIFS(通讯通路门店!$BG:$BG,通讯通路门店!$S:$S,$G1138)</f>
        <v>0</v>
      </c>
      <c r="AL1138" s="99">
        <f>SUMIFS(通讯通路门店!$BC:$BC,通讯通路门店!$S:$S,$G1138)</f>
        <v>0</v>
      </c>
      <c r="AM1138" s="99">
        <f>SUMIFS(通讯通路门店!$BD:$BD,通讯通路门店!$S:$S,$G1138)</f>
        <v>0</v>
      </c>
      <c r="AN1138" s="99">
        <f>SUMIFS(通讯通路门店!$BF:$BF,通讯通路门店!$S:$S,$G1138)</f>
        <v>0</v>
      </c>
      <c r="AO1138" s="99">
        <f t="shared" si="87"/>
        <v>0</v>
      </c>
      <c r="AP1138" s="99">
        <f>SUMIFS(通讯通路门店!$K:$K,通讯通路门店!$S:$S,$G1138)</f>
        <v>0</v>
      </c>
      <c r="AQ1138" s="83"/>
      <c r="AR1138" s="99">
        <f>SUMIFS(通讯通路门店!$T:$T,通讯通路门店!$S:$S,$G1138)</f>
        <v>0</v>
      </c>
      <c r="AS1138" s="99">
        <f>SUMIFS(通讯通路门店!$U:$U,通讯通路门店!$S:$S,$G1138)</f>
        <v>0</v>
      </c>
      <c r="AT1138" s="99">
        <f>SUMIFS(通讯通路门店!$V:$V,通讯通路门店!$S:$S,$G1138)</f>
        <v>0</v>
      </c>
      <c r="AU1138" s="99">
        <f>SUMIFS(通讯通路门店!$W:$W,通讯通路门店!$S:$S,$G1138)</f>
        <v>0</v>
      </c>
      <c r="AV1138" s="99">
        <f>SUMIFS(通讯通路门店!$Z:$Z,通讯通路门店!$S:$S,$G1138)</f>
        <v>0</v>
      </c>
      <c r="AW1138" s="99">
        <f>SUMIFS(通讯通路门店!$AB:$AB,通讯通路门店!$S:$S,$G1138)</f>
        <v>0</v>
      </c>
      <c r="AX1138" s="99">
        <f>SUMIFS(通讯通路门店!$X:$X,通讯通路门店!$S:$S,$G1138)</f>
        <v>0</v>
      </c>
      <c r="AY1138" s="99">
        <f>SUMIFS(通讯通路门店!$Y:$Y,通讯通路门店!$S:$S,$G1138)</f>
        <v>0</v>
      </c>
      <c r="AZ1138" s="99">
        <f>SUMIFS(通讯通路门店!$AA:$AA,通讯通路门店!$S:$S,$G1138)</f>
        <v>0</v>
      </c>
      <c r="BA1138" s="99">
        <f t="shared" si="88"/>
        <v>0</v>
      </c>
      <c r="BB1138" s="99">
        <f t="shared" si="89"/>
        <v>0</v>
      </c>
      <c r="BC1138" s="99">
        <f>SUMIFS(通讯通路门店!$W:$W,通讯通路门店!$S:$S,$G1138,通讯通路门店!$J:$J,"荣耀体验店")+SUMIFS(通讯通路门店!$W:$W,通讯通路门店!$S:$S,$G1138,通讯通路门店!$J:$J,"荣耀授权专卖店")</f>
        <v>0</v>
      </c>
      <c r="BD1138" s="99">
        <f>SUMIFS(通讯通路门店!$Z:$Z,通讯通路门店!$S:$S,$G1138,通讯通路门店!$J:$J,"VIVO体验店")</f>
        <v>0</v>
      </c>
      <c r="BE1138" s="99">
        <f>SUMIFS(通讯通路门店!$AB:$AB,通讯通路门店!$S:$S,$G1138,通讯通路门店!$J:$J,"OPPO体验店")</f>
        <v>0</v>
      </c>
      <c r="BF1138" s="99">
        <f>SUMIFS(通讯通路门店!$X:$X,通讯通路门店!$S:$S,$G1138,通讯通路门店!$J:$J,"华为授权体验店")+SUMIFS(通讯通路门店!$AA:$AA,通讯通路门店!$S:$S,$G1138,通讯通路门店!$J:$J,"华为堡垒店")</f>
        <v>0</v>
      </c>
      <c r="BG1138" s="99">
        <f>SUMIFS(通讯通路门店!$Y:$Y,通讯通路门店!$S:$S,$G1138,通讯通路门店!$J:$J,"小米体验店")</f>
        <v>0</v>
      </c>
      <c r="BH1138" s="99">
        <f>SUMIFS(通讯通路门店!$AA:$AA,通讯通路门店!$S:$S,$G1138,通讯通路门店!$J:$J,"苹果体验店")</f>
        <v>0</v>
      </c>
      <c r="BI1138" s="99">
        <f>SUMIFS(通讯通路门店!$K:$K,通讯通路门店!$S:$S,$G1138,通讯通路门店!$J:$J,"其他品牌专卖店")</f>
        <v>0</v>
      </c>
      <c r="BJ1138" s="99">
        <f>SUMIFS(通讯通路门店!$AC:$AC,通讯通路门店!$S:$S,$G1138)</f>
        <v>0</v>
      </c>
      <c r="BK1138" s="99">
        <f>SUMIFS(通讯通路门店!$AD:$AD,通讯通路门店!$S:$S,$G1138)</f>
        <v>0</v>
      </c>
      <c r="BL1138" s="99">
        <f>SUMIFS(通讯通路门店!$AE:$AE,通讯通路门店!$S:$S,$G1138)</f>
        <v>0</v>
      </c>
      <c r="BM1138" s="99">
        <f>SUMIFS(通讯通路门店!$AF:$AF,通讯通路门店!$S:$S,$G1138)</f>
        <v>0</v>
      </c>
      <c r="BN1138" s="99">
        <f>SUMIFS(通讯通路门店!$AG:$AG,通讯通路门店!$S:$S,$G1138)</f>
        <v>0</v>
      </c>
      <c r="BO1138" s="99">
        <f>SUMIFS(通讯通路门店!$AH:$AH,通讯通路门店!$S:$S,$G1138)</f>
        <v>0</v>
      </c>
      <c r="BP1138" s="99">
        <f>SUMIFS(通讯通路门店!$AI:$AI,通讯通路门店!$S:$S,$G1138)</f>
        <v>0</v>
      </c>
      <c r="BQ1138" s="83"/>
    </row>
    <row r="1139" spans="1:69">
      <c r="A1139" s="99" t="str">
        <f>IFERROR(_xlfn.XLOOKUP($G1139,通讯通路门店!$S$4:$S$993931,通讯通路门店!$A$4:$A$993931,0,0),"")</f>
        <v>海南省</v>
      </c>
      <c r="B1139" s="99" t="str">
        <f>IFERROR(_xlfn.XLOOKUP($G1139,通讯通路门店!$S$4:$S$993931,通讯通路门店!$B$4:$B$993931,0,0),"")</f>
        <v>东方市</v>
      </c>
      <c r="C1139" s="99" t="str">
        <f>IFERROR(_xlfn.XLOOKUP($G1139,通讯通路门店!$S$4:$S$993931,通讯通路门店!$C$4:$C$993931,0,0),"")</f>
        <v>东方市</v>
      </c>
      <c r="D1139" s="99" t="str">
        <f>IFERROR(_xlfn.XLOOKUP($G1139,通讯通路门店!$S$4:$S$993931,通讯通路门店!$D$4:$D$993931,0,0),"")</f>
        <v>八所镇</v>
      </c>
      <c r="E1139" s="83"/>
      <c r="F1139" s="83"/>
      <c r="G1139" s="101"/>
      <c r="H1139" s="102">
        <f>IFERROR(_xlfn.XLOOKUP($G1139,通讯通路门店!$S$4:$S$993931,通讯通路门店!$R$4:$R$993931,0,0),"")</f>
        <v>0</v>
      </c>
      <c r="I1139" s="83"/>
      <c r="J1139" s="83"/>
      <c r="K1139" s="83"/>
      <c r="L1139" s="83"/>
      <c r="M1139" s="83"/>
      <c r="N1139" s="83"/>
      <c r="O1139" s="83"/>
      <c r="P1139" s="83"/>
      <c r="Q1139" s="83"/>
      <c r="R1139" s="83"/>
      <c r="S1139" s="83"/>
      <c r="T1139" s="83"/>
      <c r="U1139" s="99">
        <f>COUNTIF(通讯通路门店!$S:$S,$G1139)</f>
        <v>0</v>
      </c>
      <c r="V1139" s="99">
        <f>COUNTIFS(通讯通路门店!$S:$S,$G1139,通讯通路门店!$J:$J,"综合卖场")</f>
        <v>0</v>
      </c>
      <c r="W1139" s="99">
        <f>SUMIFS(通讯通路门店!$AJ:$AJ,通讯通路门店!$S:$S,通讯客户沙盘!$G1139)</f>
        <v>0</v>
      </c>
      <c r="X1139" s="99">
        <f t="shared" si="85"/>
        <v>0</v>
      </c>
      <c r="Y1139" s="99">
        <f>COUNTIFS(通讯通路门店!$S:$S,$G1139,通讯通路门店!$J:$J,"荣耀体验店")+COUNTIFS(通讯通路门店!$S:$S,$G1139,通讯通路门店!$J:$J,"荣耀授权专卖店")</f>
        <v>0</v>
      </c>
      <c r="Z1139" s="99">
        <f>COUNTIFS(通讯通路门店!$S:$S,$G1139,通讯通路门店!$J:$J,"VIVO体验店")</f>
        <v>0</v>
      </c>
      <c r="AA1139" s="99">
        <f>COUNTIFS(通讯通路门店!$S:$S,$G1139,通讯通路门店!$J:$J,"OPPO体验店")</f>
        <v>0</v>
      </c>
      <c r="AB1139" s="99">
        <f>COUNTIFS(通讯通路门店!$S:$S,$G1139,通讯通路门店!$J:$J,"华为授权体验店")+COUNTIFS(通讯通路门店!$S:$S,$G1139,通讯通路门店!$J:$J,"华为堡垒店")</f>
        <v>0</v>
      </c>
      <c r="AC1139" s="99">
        <f>COUNTIFS(通讯通路门店!$S:$S,$G1139,通讯通路门店!$J:$J,"小米体验店")</f>
        <v>0</v>
      </c>
      <c r="AD1139" s="99">
        <f>COUNTIFS(通讯通路门店!$S:$S,$G1139,通讯通路门店!$J:$J,"苹果体验店")</f>
        <v>0</v>
      </c>
      <c r="AE1139" s="99">
        <f>COUNTIFS(通讯通路门店!$S:$S,$G1139,通讯通路门店!$J:$J,"其他品牌专卖店")</f>
        <v>0</v>
      </c>
      <c r="AF1139" s="99">
        <f>SUMIFS(通讯通路门店!$BI:$BI,通讯通路门店!$S:$S,$G1139)</f>
        <v>0</v>
      </c>
      <c r="AG1139" s="99">
        <f>SUMIFS(通讯通路门店!$BH:$BH,通讯通路门店!$S:$S,$G1139)</f>
        <v>0</v>
      </c>
      <c r="AH1139" s="99">
        <f t="shared" si="86"/>
        <v>0</v>
      </c>
      <c r="AI1139" s="99">
        <f>SUMIFS(通讯通路门店!$BB:$BB,通讯通路门店!$S:$S,$G1139)</f>
        <v>0</v>
      </c>
      <c r="AJ1139" s="99">
        <f>SUMIFS(通讯通路门店!$BE:$BE,通讯通路门店!$S:$S,$G1139)</f>
        <v>0</v>
      </c>
      <c r="AK1139" s="99">
        <f>SUMIFS(通讯通路门店!$BG:$BG,通讯通路门店!$S:$S,$G1139)</f>
        <v>0</v>
      </c>
      <c r="AL1139" s="99">
        <f>SUMIFS(通讯通路门店!$BC:$BC,通讯通路门店!$S:$S,$G1139)</f>
        <v>0</v>
      </c>
      <c r="AM1139" s="99">
        <f>SUMIFS(通讯通路门店!$BD:$BD,通讯通路门店!$S:$S,$G1139)</f>
        <v>0</v>
      </c>
      <c r="AN1139" s="99">
        <f>SUMIFS(通讯通路门店!$BF:$BF,通讯通路门店!$S:$S,$G1139)</f>
        <v>0</v>
      </c>
      <c r="AO1139" s="99">
        <f t="shared" si="87"/>
        <v>0</v>
      </c>
      <c r="AP1139" s="99">
        <f>SUMIFS(通讯通路门店!$K:$K,通讯通路门店!$S:$S,$G1139)</f>
        <v>0</v>
      </c>
      <c r="AQ1139" s="83"/>
      <c r="AR1139" s="99">
        <f>SUMIFS(通讯通路门店!$T:$T,通讯通路门店!$S:$S,$G1139)</f>
        <v>0</v>
      </c>
      <c r="AS1139" s="99">
        <f>SUMIFS(通讯通路门店!$U:$U,通讯通路门店!$S:$S,$G1139)</f>
        <v>0</v>
      </c>
      <c r="AT1139" s="99">
        <f>SUMIFS(通讯通路门店!$V:$V,通讯通路门店!$S:$S,$G1139)</f>
        <v>0</v>
      </c>
      <c r="AU1139" s="99">
        <f>SUMIFS(通讯通路门店!$W:$W,通讯通路门店!$S:$S,$G1139)</f>
        <v>0</v>
      </c>
      <c r="AV1139" s="99">
        <f>SUMIFS(通讯通路门店!$Z:$Z,通讯通路门店!$S:$S,$G1139)</f>
        <v>0</v>
      </c>
      <c r="AW1139" s="99">
        <f>SUMIFS(通讯通路门店!$AB:$AB,通讯通路门店!$S:$S,$G1139)</f>
        <v>0</v>
      </c>
      <c r="AX1139" s="99">
        <f>SUMIFS(通讯通路门店!$X:$X,通讯通路门店!$S:$S,$G1139)</f>
        <v>0</v>
      </c>
      <c r="AY1139" s="99">
        <f>SUMIFS(通讯通路门店!$Y:$Y,通讯通路门店!$S:$S,$G1139)</f>
        <v>0</v>
      </c>
      <c r="AZ1139" s="99">
        <f>SUMIFS(通讯通路门店!$AA:$AA,通讯通路门店!$S:$S,$G1139)</f>
        <v>0</v>
      </c>
      <c r="BA1139" s="99">
        <f t="shared" si="88"/>
        <v>0</v>
      </c>
      <c r="BB1139" s="99">
        <f t="shared" si="89"/>
        <v>0</v>
      </c>
      <c r="BC1139" s="99">
        <f>SUMIFS(通讯通路门店!$W:$W,通讯通路门店!$S:$S,$G1139,通讯通路门店!$J:$J,"荣耀体验店")+SUMIFS(通讯通路门店!$W:$W,通讯通路门店!$S:$S,$G1139,通讯通路门店!$J:$J,"荣耀授权专卖店")</f>
        <v>0</v>
      </c>
      <c r="BD1139" s="99">
        <f>SUMIFS(通讯通路门店!$Z:$Z,通讯通路门店!$S:$S,$G1139,通讯通路门店!$J:$J,"VIVO体验店")</f>
        <v>0</v>
      </c>
      <c r="BE1139" s="99">
        <f>SUMIFS(通讯通路门店!$AB:$AB,通讯通路门店!$S:$S,$G1139,通讯通路门店!$J:$J,"OPPO体验店")</f>
        <v>0</v>
      </c>
      <c r="BF1139" s="99">
        <f>SUMIFS(通讯通路门店!$X:$X,通讯通路门店!$S:$S,$G1139,通讯通路门店!$J:$J,"华为授权体验店")+SUMIFS(通讯通路门店!$AA:$AA,通讯通路门店!$S:$S,$G1139,通讯通路门店!$J:$J,"华为堡垒店")</f>
        <v>0</v>
      </c>
      <c r="BG1139" s="99">
        <f>SUMIFS(通讯通路门店!$Y:$Y,通讯通路门店!$S:$S,$G1139,通讯通路门店!$J:$J,"小米体验店")</f>
        <v>0</v>
      </c>
      <c r="BH1139" s="99">
        <f>SUMIFS(通讯通路门店!$AA:$AA,通讯通路门店!$S:$S,$G1139,通讯通路门店!$J:$J,"苹果体验店")</f>
        <v>0</v>
      </c>
      <c r="BI1139" s="99">
        <f>SUMIFS(通讯通路门店!$K:$K,通讯通路门店!$S:$S,$G1139,通讯通路门店!$J:$J,"其他品牌专卖店")</f>
        <v>0</v>
      </c>
      <c r="BJ1139" s="99">
        <f>SUMIFS(通讯通路门店!$AC:$AC,通讯通路门店!$S:$S,$G1139)</f>
        <v>0</v>
      </c>
      <c r="BK1139" s="99">
        <f>SUMIFS(通讯通路门店!$AD:$AD,通讯通路门店!$S:$S,$G1139)</f>
        <v>0</v>
      </c>
      <c r="BL1139" s="99">
        <f>SUMIFS(通讯通路门店!$AE:$AE,通讯通路门店!$S:$S,$G1139)</f>
        <v>0</v>
      </c>
      <c r="BM1139" s="99">
        <f>SUMIFS(通讯通路门店!$AF:$AF,通讯通路门店!$S:$S,$G1139)</f>
        <v>0</v>
      </c>
      <c r="BN1139" s="99">
        <f>SUMIFS(通讯通路门店!$AG:$AG,通讯通路门店!$S:$S,$G1139)</f>
        <v>0</v>
      </c>
      <c r="BO1139" s="99">
        <f>SUMIFS(通讯通路门店!$AH:$AH,通讯通路门店!$S:$S,$G1139)</f>
        <v>0</v>
      </c>
      <c r="BP1139" s="99">
        <f>SUMIFS(通讯通路门店!$AI:$AI,通讯通路门店!$S:$S,$G1139)</f>
        <v>0</v>
      </c>
      <c r="BQ1139" s="83"/>
    </row>
    <row r="1140" spans="1:69">
      <c r="A1140" s="99" t="str">
        <f>IFERROR(_xlfn.XLOOKUP($G1140,通讯通路门店!$S$4:$S$993931,通讯通路门店!$A$4:$A$993931,0,0),"")</f>
        <v>海南省</v>
      </c>
      <c r="B1140" s="99" t="str">
        <f>IFERROR(_xlfn.XLOOKUP($G1140,通讯通路门店!$S$4:$S$993931,通讯通路门店!$B$4:$B$993931,0,0),"")</f>
        <v>东方市</v>
      </c>
      <c r="C1140" s="99" t="str">
        <f>IFERROR(_xlfn.XLOOKUP($G1140,通讯通路门店!$S$4:$S$993931,通讯通路门店!$C$4:$C$993931,0,0),"")</f>
        <v>东方市</v>
      </c>
      <c r="D1140" s="99" t="str">
        <f>IFERROR(_xlfn.XLOOKUP($G1140,通讯通路门店!$S$4:$S$993931,通讯通路门店!$D$4:$D$993931,0,0),"")</f>
        <v>八所镇</v>
      </c>
      <c r="E1140" s="83"/>
      <c r="F1140" s="83"/>
      <c r="G1140" s="101"/>
      <c r="H1140" s="102">
        <f>IFERROR(_xlfn.XLOOKUP($G1140,通讯通路门店!$S$4:$S$993931,通讯通路门店!$R$4:$R$993931,0,0),"")</f>
        <v>0</v>
      </c>
      <c r="I1140" s="83"/>
      <c r="J1140" s="83"/>
      <c r="K1140" s="83"/>
      <c r="L1140" s="83"/>
      <c r="M1140" s="83"/>
      <c r="N1140" s="83"/>
      <c r="O1140" s="83"/>
      <c r="P1140" s="83"/>
      <c r="Q1140" s="83"/>
      <c r="R1140" s="83"/>
      <c r="S1140" s="83"/>
      <c r="T1140" s="83"/>
      <c r="U1140" s="99">
        <f>COUNTIF(通讯通路门店!$S:$S,$G1140)</f>
        <v>0</v>
      </c>
      <c r="V1140" s="99">
        <f>COUNTIFS(通讯通路门店!$S:$S,$G1140,通讯通路门店!$J:$J,"综合卖场")</f>
        <v>0</v>
      </c>
      <c r="W1140" s="99">
        <f>SUMIFS(通讯通路门店!$AJ:$AJ,通讯通路门店!$S:$S,通讯客户沙盘!$G1140)</f>
        <v>0</v>
      </c>
      <c r="X1140" s="99">
        <f t="shared" si="85"/>
        <v>0</v>
      </c>
      <c r="Y1140" s="99">
        <f>COUNTIFS(通讯通路门店!$S:$S,$G1140,通讯通路门店!$J:$J,"荣耀体验店")+COUNTIFS(通讯通路门店!$S:$S,$G1140,通讯通路门店!$J:$J,"荣耀授权专卖店")</f>
        <v>0</v>
      </c>
      <c r="Z1140" s="99">
        <f>COUNTIFS(通讯通路门店!$S:$S,$G1140,通讯通路门店!$J:$J,"VIVO体验店")</f>
        <v>0</v>
      </c>
      <c r="AA1140" s="99">
        <f>COUNTIFS(通讯通路门店!$S:$S,$G1140,通讯通路门店!$J:$J,"OPPO体验店")</f>
        <v>0</v>
      </c>
      <c r="AB1140" s="99">
        <f>COUNTIFS(通讯通路门店!$S:$S,$G1140,通讯通路门店!$J:$J,"华为授权体验店")+COUNTIFS(通讯通路门店!$S:$S,$G1140,通讯通路门店!$J:$J,"华为堡垒店")</f>
        <v>0</v>
      </c>
      <c r="AC1140" s="99">
        <f>COUNTIFS(通讯通路门店!$S:$S,$G1140,通讯通路门店!$J:$J,"小米体验店")</f>
        <v>0</v>
      </c>
      <c r="AD1140" s="99">
        <f>COUNTIFS(通讯通路门店!$S:$S,$G1140,通讯通路门店!$J:$J,"苹果体验店")</f>
        <v>0</v>
      </c>
      <c r="AE1140" s="99">
        <f>COUNTIFS(通讯通路门店!$S:$S,$G1140,通讯通路门店!$J:$J,"其他品牌专卖店")</f>
        <v>0</v>
      </c>
      <c r="AF1140" s="99">
        <f>SUMIFS(通讯通路门店!$BI:$BI,通讯通路门店!$S:$S,$G1140)</f>
        <v>0</v>
      </c>
      <c r="AG1140" s="99">
        <f>SUMIFS(通讯通路门店!$BH:$BH,通讯通路门店!$S:$S,$G1140)</f>
        <v>0</v>
      </c>
      <c r="AH1140" s="99">
        <f t="shared" si="86"/>
        <v>0</v>
      </c>
      <c r="AI1140" s="99">
        <f>SUMIFS(通讯通路门店!$BB:$BB,通讯通路门店!$S:$S,$G1140)</f>
        <v>0</v>
      </c>
      <c r="AJ1140" s="99">
        <f>SUMIFS(通讯通路门店!$BE:$BE,通讯通路门店!$S:$S,$G1140)</f>
        <v>0</v>
      </c>
      <c r="AK1140" s="99">
        <f>SUMIFS(通讯通路门店!$BG:$BG,通讯通路门店!$S:$S,$G1140)</f>
        <v>0</v>
      </c>
      <c r="AL1140" s="99">
        <f>SUMIFS(通讯通路门店!$BC:$BC,通讯通路门店!$S:$S,$G1140)</f>
        <v>0</v>
      </c>
      <c r="AM1140" s="99">
        <f>SUMIFS(通讯通路门店!$BD:$BD,通讯通路门店!$S:$S,$G1140)</f>
        <v>0</v>
      </c>
      <c r="AN1140" s="99">
        <f>SUMIFS(通讯通路门店!$BF:$BF,通讯通路门店!$S:$S,$G1140)</f>
        <v>0</v>
      </c>
      <c r="AO1140" s="99">
        <f t="shared" si="87"/>
        <v>0</v>
      </c>
      <c r="AP1140" s="99">
        <f>SUMIFS(通讯通路门店!$K:$K,通讯通路门店!$S:$S,$G1140)</f>
        <v>0</v>
      </c>
      <c r="AQ1140" s="83"/>
      <c r="AR1140" s="99">
        <f>SUMIFS(通讯通路门店!$T:$T,通讯通路门店!$S:$S,$G1140)</f>
        <v>0</v>
      </c>
      <c r="AS1140" s="99">
        <f>SUMIFS(通讯通路门店!$U:$U,通讯通路门店!$S:$S,$G1140)</f>
        <v>0</v>
      </c>
      <c r="AT1140" s="99">
        <f>SUMIFS(通讯通路门店!$V:$V,通讯通路门店!$S:$S,$G1140)</f>
        <v>0</v>
      </c>
      <c r="AU1140" s="99">
        <f>SUMIFS(通讯通路门店!$W:$W,通讯通路门店!$S:$S,$G1140)</f>
        <v>0</v>
      </c>
      <c r="AV1140" s="99">
        <f>SUMIFS(通讯通路门店!$Z:$Z,通讯通路门店!$S:$S,$G1140)</f>
        <v>0</v>
      </c>
      <c r="AW1140" s="99">
        <f>SUMIFS(通讯通路门店!$AB:$AB,通讯通路门店!$S:$S,$G1140)</f>
        <v>0</v>
      </c>
      <c r="AX1140" s="99">
        <f>SUMIFS(通讯通路门店!$X:$X,通讯通路门店!$S:$S,$G1140)</f>
        <v>0</v>
      </c>
      <c r="AY1140" s="99">
        <f>SUMIFS(通讯通路门店!$Y:$Y,通讯通路门店!$S:$S,$G1140)</f>
        <v>0</v>
      </c>
      <c r="AZ1140" s="99">
        <f>SUMIFS(通讯通路门店!$AA:$AA,通讯通路门店!$S:$S,$G1140)</f>
        <v>0</v>
      </c>
      <c r="BA1140" s="99">
        <f t="shared" si="88"/>
        <v>0</v>
      </c>
      <c r="BB1140" s="99">
        <f t="shared" si="89"/>
        <v>0</v>
      </c>
      <c r="BC1140" s="99">
        <f>SUMIFS(通讯通路门店!$W:$W,通讯通路门店!$S:$S,$G1140,通讯通路门店!$J:$J,"荣耀体验店")+SUMIFS(通讯通路门店!$W:$W,通讯通路门店!$S:$S,$G1140,通讯通路门店!$J:$J,"荣耀授权专卖店")</f>
        <v>0</v>
      </c>
      <c r="BD1140" s="99">
        <f>SUMIFS(通讯通路门店!$Z:$Z,通讯通路门店!$S:$S,$G1140,通讯通路门店!$J:$J,"VIVO体验店")</f>
        <v>0</v>
      </c>
      <c r="BE1140" s="99">
        <f>SUMIFS(通讯通路门店!$AB:$AB,通讯通路门店!$S:$S,$G1140,通讯通路门店!$J:$J,"OPPO体验店")</f>
        <v>0</v>
      </c>
      <c r="BF1140" s="99">
        <f>SUMIFS(通讯通路门店!$X:$X,通讯通路门店!$S:$S,$G1140,通讯通路门店!$J:$J,"华为授权体验店")+SUMIFS(通讯通路门店!$AA:$AA,通讯通路门店!$S:$S,$G1140,通讯通路门店!$J:$J,"华为堡垒店")</f>
        <v>0</v>
      </c>
      <c r="BG1140" s="99">
        <f>SUMIFS(通讯通路门店!$Y:$Y,通讯通路门店!$S:$S,$G1140,通讯通路门店!$J:$J,"小米体验店")</f>
        <v>0</v>
      </c>
      <c r="BH1140" s="99">
        <f>SUMIFS(通讯通路门店!$AA:$AA,通讯通路门店!$S:$S,$G1140,通讯通路门店!$J:$J,"苹果体验店")</f>
        <v>0</v>
      </c>
      <c r="BI1140" s="99">
        <f>SUMIFS(通讯通路门店!$K:$K,通讯通路门店!$S:$S,$G1140,通讯通路门店!$J:$J,"其他品牌专卖店")</f>
        <v>0</v>
      </c>
      <c r="BJ1140" s="99">
        <f>SUMIFS(通讯通路门店!$AC:$AC,通讯通路门店!$S:$S,$G1140)</f>
        <v>0</v>
      </c>
      <c r="BK1140" s="99">
        <f>SUMIFS(通讯通路门店!$AD:$AD,通讯通路门店!$S:$S,$G1140)</f>
        <v>0</v>
      </c>
      <c r="BL1140" s="99">
        <f>SUMIFS(通讯通路门店!$AE:$AE,通讯通路门店!$S:$S,$G1140)</f>
        <v>0</v>
      </c>
      <c r="BM1140" s="99">
        <f>SUMIFS(通讯通路门店!$AF:$AF,通讯通路门店!$S:$S,$G1140)</f>
        <v>0</v>
      </c>
      <c r="BN1140" s="99">
        <f>SUMIFS(通讯通路门店!$AG:$AG,通讯通路门店!$S:$S,$G1140)</f>
        <v>0</v>
      </c>
      <c r="BO1140" s="99">
        <f>SUMIFS(通讯通路门店!$AH:$AH,通讯通路门店!$S:$S,$G1140)</f>
        <v>0</v>
      </c>
      <c r="BP1140" s="99">
        <f>SUMIFS(通讯通路门店!$AI:$AI,通讯通路门店!$S:$S,$G1140)</f>
        <v>0</v>
      </c>
      <c r="BQ1140" s="83"/>
    </row>
    <row r="1141" spans="1:69">
      <c r="A1141" s="99" t="str">
        <f>IFERROR(_xlfn.XLOOKUP($G1141,通讯通路门店!$S$4:$S$993931,通讯通路门店!$A$4:$A$993931,0,0),"")</f>
        <v>海南省</v>
      </c>
      <c r="B1141" s="99" t="str">
        <f>IFERROR(_xlfn.XLOOKUP($G1141,通讯通路门店!$S$4:$S$993931,通讯通路门店!$B$4:$B$993931,0,0),"")</f>
        <v>东方市</v>
      </c>
      <c r="C1141" s="99" t="str">
        <f>IFERROR(_xlfn.XLOOKUP($G1141,通讯通路门店!$S$4:$S$993931,通讯通路门店!$C$4:$C$993931,0,0),"")</f>
        <v>东方市</v>
      </c>
      <c r="D1141" s="99" t="str">
        <f>IFERROR(_xlfn.XLOOKUP($G1141,通讯通路门店!$S$4:$S$993931,通讯通路门店!$D$4:$D$993931,0,0),"")</f>
        <v>八所镇</v>
      </c>
      <c r="E1141" s="83"/>
      <c r="F1141" s="83"/>
      <c r="G1141" s="101"/>
      <c r="H1141" s="102">
        <f>IFERROR(_xlfn.XLOOKUP($G1141,通讯通路门店!$S$4:$S$993931,通讯通路门店!$R$4:$R$993931,0,0),"")</f>
        <v>0</v>
      </c>
      <c r="I1141" s="83"/>
      <c r="J1141" s="83"/>
      <c r="K1141" s="83"/>
      <c r="L1141" s="83"/>
      <c r="M1141" s="83"/>
      <c r="N1141" s="83"/>
      <c r="O1141" s="83"/>
      <c r="P1141" s="83"/>
      <c r="Q1141" s="83"/>
      <c r="R1141" s="83"/>
      <c r="S1141" s="83"/>
      <c r="T1141" s="83"/>
      <c r="U1141" s="99">
        <f>COUNTIF(通讯通路门店!$S:$S,$G1141)</f>
        <v>0</v>
      </c>
      <c r="V1141" s="99">
        <f>COUNTIFS(通讯通路门店!$S:$S,$G1141,通讯通路门店!$J:$J,"综合卖场")</f>
        <v>0</v>
      </c>
      <c r="W1141" s="99">
        <f>SUMIFS(通讯通路门店!$AJ:$AJ,通讯通路门店!$S:$S,通讯客户沙盘!$G1141)</f>
        <v>0</v>
      </c>
      <c r="X1141" s="99">
        <f t="shared" si="85"/>
        <v>0</v>
      </c>
      <c r="Y1141" s="99">
        <f>COUNTIFS(通讯通路门店!$S:$S,$G1141,通讯通路门店!$J:$J,"荣耀体验店")+COUNTIFS(通讯通路门店!$S:$S,$G1141,通讯通路门店!$J:$J,"荣耀授权专卖店")</f>
        <v>0</v>
      </c>
      <c r="Z1141" s="99">
        <f>COUNTIFS(通讯通路门店!$S:$S,$G1141,通讯通路门店!$J:$J,"VIVO体验店")</f>
        <v>0</v>
      </c>
      <c r="AA1141" s="99">
        <f>COUNTIFS(通讯通路门店!$S:$S,$G1141,通讯通路门店!$J:$J,"OPPO体验店")</f>
        <v>0</v>
      </c>
      <c r="AB1141" s="99">
        <f>COUNTIFS(通讯通路门店!$S:$S,$G1141,通讯通路门店!$J:$J,"华为授权体验店")+COUNTIFS(通讯通路门店!$S:$S,$G1141,通讯通路门店!$J:$J,"华为堡垒店")</f>
        <v>0</v>
      </c>
      <c r="AC1141" s="99">
        <f>COUNTIFS(通讯通路门店!$S:$S,$G1141,通讯通路门店!$J:$J,"小米体验店")</f>
        <v>0</v>
      </c>
      <c r="AD1141" s="99">
        <f>COUNTIFS(通讯通路门店!$S:$S,$G1141,通讯通路门店!$J:$J,"苹果体验店")</f>
        <v>0</v>
      </c>
      <c r="AE1141" s="99">
        <f>COUNTIFS(通讯通路门店!$S:$S,$G1141,通讯通路门店!$J:$J,"其他品牌专卖店")</f>
        <v>0</v>
      </c>
      <c r="AF1141" s="99">
        <f>SUMIFS(通讯通路门店!$BI:$BI,通讯通路门店!$S:$S,$G1141)</f>
        <v>0</v>
      </c>
      <c r="AG1141" s="99">
        <f>SUMIFS(通讯通路门店!$BH:$BH,通讯通路门店!$S:$S,$G1141)</f>
        <v>0</v>
      </c>
      <c r="AH1141" s="99">
        <f t="shared" si="86"/>
        <v>0</v>
      </c>
      <c r="AI1141" s="99">
        <f>SUMIFS(通讯通路门店!$BB:$BB,通讯通路门店!$S:$S,$G1141)</f>
        <v>0</v>
      </c>
      <c r="AJ1141" s="99">
        <f>SUMIFS(通讯通路门店!$BE:$BE,通讯通路门店!$S:$S,$G1141)</f>
        <v>0</v>
      </c>
      <c r="AK1141" s="99">
        <f>SUMIFS(通讯通路门店!$BG:$BG,通讯通路门店!$S:$S,$G1141)</f>
        <v>0</v>
      </c>
      <c r="AL1141" s="99">
        <f>SUMIFS(通讯通路门店!$BC:$BC,通讯通路门店!$S:$S,$G1141)</f>
        <v>0</v>
      </c>
      <c r="AM1141" s="99">
        <f>SUMIFS(通讯通路门店!$BD:$BD,通讯通路门店!$S:$S,$G1141)</f>
        <v>0</v>
      </c>
      <c r="AN1141" s="99">
        <f>SUMIFS(通讯通路门店!$BF:$BF,通讯通路门店!$S:$S,$G1141)</f>
        <v>0</v>
      </c>
      <c r="AO1141" s="99">
        <f t="shared" si="87"/>
        <v>0</v>
      </c>
      <c r="AP1141" s="99">
        <f>SUMIFS(通讯通路门店!$K:$K,通讯通路门店!$S:$S,$G1141)</f>
        <v>0</v>
      </c>
      <c r="AQ1141" s="83"/>
      <c r="AR1141" s="99">
        <f>SUMIFS(通讯通路门店!$T:$T,通讯通路门店!$S:$S,$G1141)</f>
        <v>0</v>
      </c>
      <c r="AS1141" s="99">
        <f>SUMIFS(通讯通路门店!$U:$U,通讯通路门店!$S:$S,$G1141)</f>
        <v>0</v>
      </c>
      <c r="AT1141" s="99">
        <f>SUMIFS(通讯通路门店!$V:$V,通讯通路门店!$S:$S,$G1141)</f>
        <v>0</v>
      </c>
      <c r="AU1141" s="99">
        <f>SUMIFS(通讯通路门店!$W:$W,通讯通路门店!$S:$S,$G1141)</f>
        <v>0</v>
      </c>
      <c r="AV1141" s="99">
        <f>SUMIFS(通讯通路门店!$Z:$Z,通讯通路门店!$S:$S,$G1141)</f>
        <v>0</v>
      </c>
      <c r="AW1141" s="99">
        <f>SUMIFS(通讯通路门店!$AB:$AB,通讯通路门店!$S:$S,$G1141)</f>
        <v>0</v>
      </c>
      <c r="AX1141" s="99">
        <f>SUMIFS(通讯通路门店!$X:$X,通讯通路门店!$S:$S,$G1141)</f>
        <v>0</v>
      </c>
      <c r="AY1141" s="99">
        <f>SUMIFS(通讯通路门店!$Y:$Y,通讯通路门店!$S:$S,$G1141)</f>
        <v>0</v>
      </c>
      <c r="AZ1141" s="99">
        <f>SUMIFS(通讯通路门店!$AA:$AA,通讯通路门店!$S:$S,$G1141)</f>
        <v>0</v>
      </c>
      <c r="BA1141" s="99">
        <f t="shared" si="88"/>
        <v>0</v>
      </c>
      <c r="BB1141" s="99">
        <f t="shared" si="89"/>
        <v>0</v>
      </c>
      <c r="BC1141" s="99">
        <f>SUMIFS(通讯通路门店!$W:$W,通讯通路门店!$S:$S,$G1141,通讯通路门店!$J:$J,"荣耀体验店")+SUMIFS(通讯通路门店!$W:$W,通讯通路门店!$S:$S,$G1141,通讯通路门店!$J:$J,"荣耀授权专卖店")</f>
        <v>0</v>
      </c>
      <c r="BD1141" s="99">
        <f>SUMIFS(通讯通路门店!$Z:$Z,通讯通路门店!$S:$S,$G1141,通讯通路门店!$J:$J,"VIVO体验店")</f>
        <v>0</v>
      </c>
      <c r="BE1141" s="99">
        <f>SUMIFS(通讯通路门店!$AB:$AB,通讯通路门店!$S:$S,$G1141,通讯通路门店!$J:$J,"OPPO体验店")</f>
        <v>0</v>
      </c>
      <c r="BF1141" s="99">
        <f>SUMIFS(通讯通路门店!$X:$X,通讯通路门店!$S:$S,$G1141,通讯通路门店!$J:$J,"华为授权体验店")+SUMIFS(通讯通路门店!$AA:$AA,通讯通路门店!$S:$S,$G1141,通讯通路门店!$J:$J,"华为堡垒店")</f>
        <v>0</v>
      </c>
      <c r="BG1141" s="99">
        <f>SUMIFS(通讯通路门店!$Y:$Y,通讯通路门店!$S:$S,$G1141,通讯通路门店!$J:$J,"小米体验店")</f>
        <v>0</v>
      </c>
      <c r="BH1141" s="99">
        <f>SUMIFS(通讯通路门店!$AA:$AA,通讯通路门店!$S:$S,$G1141,通讯通路门店!$J:$J,"苹果体验店")</f>
        <v>0</v>
      </c>
      <c r="BI1141" s="99">
        <f>SUMIFS(通讯通路门店!$K:$K,通讯通路门店!$S:$S,$G1141,通讯通路门店!$J:$J,"其他品牌专卖店")</f>
        <v>0</v>
      </c>
      <c r="BJ1141" s="99">
        <f>SUMIFS(通讯通路门店!$AC:$AC,通讯通路门店!$S:$S,$G1141)</f>
        <v>0</v>
      </c>
      <c r="BK1141" s="99">
        <f>SUMIFS(通讯通路门店!$AD:$AD,通讯通路门店!$S:$S,$G1141)</f>
        <v>0</v>
      </c>
      <c r="BL1141" s="99">
        <f>SUMIFS(通讯通路门店!$AE:$AE,通讯通路门店!$S:$S,$G1141)</f>
        <v>0</v>
      </c>
      <c r="BM1141" s="99">
        <f>SUMIFS(通讯通路门店!$AF:$AF,通讯通路门店!$S:$S,$G1141)</f>
        <v>0</v>
      </c>
      <c r="BN1141" s="99">
        <f>SUMIFS(通讯通路门店!$AG:$AG,通讯通路门店!$S:$S,$G1141)</f>
        <v>0</v>
      </c>
      <c r="BO1141" s="99">
        <f>SUMIFS(通讯通路门店!$AH:$AH,通讯通路门店!$S:$S,$G1141)</f>
        <v>0</v>
      </c>
      <c r="BP1141" s="99">
        <f>SUMIFS(通讯通路门店!$AI:$AI,通讯通路门店!$S:$S,$G1141)</f>
        <v>0</v>
      </c>
      <c r="BQ1141" s="83"/>
    </row>
    <row r="1142" spans="1:69">
      <c r="A1142" s="99" t="str">
        <f>IFERROR(_xlfn.XLOOKUP($G1142,通讯通路门店!$S$4:$S$993931,通讯通路门店!$A$4:$A$993931,0,0),"")</f>
        <v>海南省</v>
      </c>
      <c r="B1142" s="99" t="str">
        <f>IFERROR(_xlfn.XLOOKUP($G1142,通讯通路门店!$S$4:$S$993931,通讯通路门店!$B$4:$B$993931,0,0),"")</f>
        <v>东方市</v>
      </c>
      <c r="C1142" s="99" t="str">
        <f>IFERROR(_xlfn.XLOOKUP($G1142,通讯通路门店!$S$4:$S$993931,通讯通路门店!$C$4:$C$993931,0,0),"")</f>
        <v>东方市</v>
      </c>
      <c r="D1142" s="99" t="str">
        <f>IFERROR(_xlfn.XLOOKUP($G1142,通讯通路门店!$S$4:$S$993931,通讯通路门店!$D$4:$D$993931,0,0),"")</f>
        <v>八所镇</v>
      </c>
      <c r="E1142" s="83"/>
      <c r="F1142" s="83"/>
      <c r="G1142" s="101"/>
      <c r="H1142" s="102">
        <f>IFERROR(_xlfn.XLOOKUP($G1142,通讯通路门店!$S$4:$S$993931,通讯通路门店!$R$4:$R$993931,0,0),"")</f>
        <v>0</v>
      </c>
      <c r="I1142" s="83"/>
      <c r="J1142" s="83"/>
      <c r="K1142" s="83"/>
      <c r="L1142" s="83"/>
      <c r="M1142" s="83"/>
      <c r="N1142" s="83"/>
      <c r="O1142" s="83"/>
      <c r="P1142" s="83"/>
      <c r="Q1142" s="83"/>
      <c r="R1142" s="83"/>
      <c r="S1142" s="83"/>
      <c r="T1142" s="83"/>
      <c r="U1142" s="99">
        <f>COUNTIF(通讯通路门店!$S:$S,$G1142)</f>
        <v>0</v>
      </c>
      <c r="V1142" s="99">
        <f>COUNTIFS(通讯通路门店!$S:$S,$G1142,通讯通路门店!$J:$J,"综合卖场")</f>
        <v>0</v>
      </c>
      <c r="W1142" s="99">
        <f>SUMIFS(通讯通路门店!$AJ:$AJ,通讯通路门店!$S:$S,通讯客户沙盘!$G1142)</f>
        <v>0</v>
      </c>
      <c r="X1142" s="99">
        <f t="shared" si="85"/>
        <v>0</v>
      </c>
      <c r="Y1142" s="99">
        <f>COUNTIFS(通讯通路门店!$S:$S,$G1142,通讯通路门店!$J:$J,"荣耀体验店")+COUNTIFS(通讯通路门店!$S:$S,$G1142,通讯通路门店!$J:$J,"荣耀授权专卖店")</f>
        <v>0</v>
      </c>
      <c r="Z1142" s="99">
        <f>COUNTIFS(通讯通路门店!$S:$S,$G1142,通讯通路门店!$J:$J,"VIVO体验店")</f>
        <v>0</v>
      </c>
      <c r="AA1142" s="99">
        <f>COUNTIFS(通讯通路门店!$S:$S,$G1142,通讯通路门店!$J:$J,"OPPO体验店")</f>
        <v>0</v>
      </c>
      <c r="AB1142" s="99">
        <f>COUNTIFS(通讯通路门店!$S:$S,$G1142,通讯通路门店!$J:$J,"华为授权体验店")+COUNTIFS(通讯通路门店!$S:$S,$G1142,通讯通路门店!$J:$J,"华为堡垒店")</f>
        <v>0</v>
      </c>
      <c r="AC1142" s="99">
        <f>COUNTIFS(通讯通路门店!$S:$S,$G1142,通讯通路门店!$J:$J,"小米体验店")</f>
        <v>0</v>
      </c>
      <c r="AD1142" s="99">
        <f>COUNTIFS(通讯通路门店!$S:$S,$G1142,通讯通路门店!$J:$J,"苹果体验店")</f>
        <v>0</v>
      </c>
      <c r="AE1142" s="99">
        <f>COUNTIFS(通讯通路门店!$S:$S,$G1142,通讯通路门店!$J:$J,"其他品牌专卖店")</f>
        <v>0</v>
      </c>
      <c r="AF1142" s="99">
        <f>SUMIFS(通讯通路门店!$BI:$BI,通讯通路门店!$S:$S,$G1142)</f>
        <v>0</v>
      </c>
      <c r="AG1142" s="99">
        <f>SUMIFS(通讯通路门店!$BH:$BH,通讯通路门店!$S:$S,$G1142)</f>
        <v>0</v>
      </c>
      <c r="AH1142" s="99">
        <f t="shared" si="86"/>
        <v>0</v>
      </c>
      <c r="AI1142" s="99">
        <f>SUMIFS(通讯通路门店!$BB:$BB,通讯通路门店!$S:$S,$G1142)</f>
        <v>0</v>
      </c>
      <c r="AJ1142" s="99">
        <f>SUMIFS(通讯通路门店!$BE:$BE,通讯通路门店!$S:$S,$G1142)</f>
        <v>0</v>
      </c>
      <c r="AK1142" s="99">
        <f>SUMIFS(通讯通路门店!$BG:$BG,通讯通路门店!$S:$S,$G1142)</f>
        <v>0</v>
      </c>
      <c r="AL1142" s="99">
        <f>SUMIFS(通讯通路门店!$BC:$BC,通讯通路门店!$S:$S,$G1142)</f>
        <v>0</v>
      </c>
      <c r="AM1142" s="99">
        <f>SUMIFS(通讯通路门店!$BD:$BD,通讯通路门店!$S:$S,$G1142)</f>
        <v>0</v>
      </c>
      <c r="AN1142" s="99">
        <f>SUMIFS(通讯通路门店!$BF:$BF,通讯通路门店!$S:$S,$G1142)</f>
        <v>0</v>
      </c>
      <c r="AO1142" s="99">
        <f t="shared" si="87"/>
        <v>0</v>
      </c>
      <c r="AP1142" s="99">
        <f>SUMIFS(通讯通路门店!$K:$K,通讯通路门店!$S:$S,$G1142)</f>
        <v>0</v>
      </c>
      <c r="AQ1142" s="83"/>
      <c r="AR1142" s="99">
        <f>SUMIFS(通讯通路门店!$T:$T,通讯通路门店!$S:$S,$G1142)</f>
        <v>0</v>
      </c>
      <c r="AS1142" s="99">
        <f>SUMIFS(通讯通路门店!$U:$U,通讯通路门店!$S:$S,$G1142)</f>
        <v>0</v>
      </c>
      <c r="AT1142" s="99">
        <f>SUMIFS(通讯通路门店!$V:$V,通讯通路门店!$S:$S,$G1142)</f>
        <v>0</v>
      </c>
      <c r="AU1142" s="99">
        <f>SUMIFS(通讯通路门店!$W:$W,通讯通路门店!$S:$S,$G1142)</f>
        <v>0</v>
      </c>
      <c r="AV1142" s="99">
        <f>SUMIFS(通讯通路门店!$Z:$Z,通讯通路门店!$S:$S,$G1142)</f>
        <v>0</v>
      </c>
      <c r="AW1142" s="99">
        <f>SUMIFS(通讯通路门店!$AB:$AB,通讯通路门店!$S:$S,$G1142)</f>
        <v>0</v>
      </c>
      <c r="AX1142" s="99">
        <f>SUMIFS(通讯通路门店!$X:$X,通讯通路门店!$S:$S,$G1142)</f>
        <v>0</v>
      </c>
      <c r="AY1142" s="99">
        <f>SUMIFS(通讯通路门店!$Y:$Y,通讯通路门店!$S:$S,$G1142)</f>
        <v>0</v>
      </c>
      <c r="AZ1142" s="99">
        <f>SUMIFS(通讯通路门店!$AA:$AA,通讯通路门店!$S:$S,$G1142)</f>
        <v>0</v>
      </c>
      <c r="BA1142" s="99">
        <f t="shared" si="88"/>
        <v>0</v>
      </c>
      <c r="BB1142" s="99">
        <f t="shared" si="89"/>
        <v>0</v>
      </c>
      <c r="BC1142" s="99">
        <f>SUMIFS(通讯通路门店!$W:$W,通讯通路门店!$S:$S,$G1142,通讯通路门店!$J:$J,"荣耀体验店")+SUMIFS(通讯通路门店!$W:$W,通讯通路门店!$S:$S,$G1142,通讯通路门店!$J:$J,"荣耀授权专卖店")</f>
        <v>0</v>
      </c>
      <c r="BD1142" s="99">
        <f>SUMIFS(通讯通路门店!$Z:$Z,通讯通路门店!$S:$S,$G1142,通讯通路门店!$J:$J,"VIVO体验店")</f>
        <v>0</v>
      </c>
      <c r="BE1142" s="99">
        <f>SUMIFS(通讯通路门店!$AB:$AB,通讯通路门店!$S:$S,$G1142,通讯通路门店!$J:$J,"OPPO体验店")</f>
        <v>0</v>
      </c>
      <c r="BF1142" s="99">
        <f>SUMIFS(通讯通路门店!$X:$X,通讯通路门店!$S:$S,$G1142,通讯通路门店!$J:$J,"华为授权体验店")+SUMIFS(通讯通路门店!$AA:$AA,通讯通路门店!$S:$S,$G1142,通讯通路门店!$J:$J,"华为堡垒店")</f>
        <v>0</v>
      </c>
      <c r="BG1142" s="99">
        <f>SUMIFS(通讯通路门店!$Y:$Y,通讯通路门店!$S:$S,$G1142,通讯通路门店!$J:$J,"小米体验店")</f>
        <v>0</v>
      </c>
      <c r="BH1142" s="99">
        <f>SUMIFS(通讯通路门店!$AA:$AA,通讯通路门店!$S:$S,$G1142,通讯通路门店!$J:$J,"苹果体验店")</f>
        <v>0</v>
      </c>
      <c r="BI1142" s="99">
        <f>SUMIFS(通讯通路门店!$K:$K,通讯通路门店!$S:$S,$G1142,通讯通路门店!$J:$J,"其他品牌专卖店")</f>
        <v>0</v>
      </c>
      <c r="BJ1142" s="99">
        <f>SUMIFS(通讯通路门店!$AC:$AC,通讯通路门店!$S:$S,$G1142)</f>
        <v>0</v>
      </c>
      <c r="BK1142" s="99">
        <f>SUMIFS(通讯通路门店!$AD:$AD,通讯通路门店!$S:$S,$G1142)</f>
        <v>0</v>
      </c>
      <c r="BL1142" s="99">
        <f>SUMIFS(通讯通路门店!$AE:$AE,通讯通路门店!$S:$S,$G1142)</f>
        <v>0</v>
      </c>
      <c r="BM1142" s="99">
        <f>SUMIFS(通讯通路门店!$AF:$AF,通讯通路门店!$S:$S,$G1142)</f>
        <v>0</v>
      </c>
      <c r="BN1142" s="99">
        <f>SUMIFS(通讯通路门店!$AG:$AG,通讯通路门店!$S:$S,$G1142)</f>
        <v>0</v>
      </c>
      <c r="BO1142" s="99">
        <f>SUMIFS(通讯通路门店!$AH:$AH,通讯通路门店!$S:$S,$G1142)</f>
        <v>0</v>
      </c>
      <c r="BP1142" s="99">
        <f>SUMIFS(通讯通路门店!$AI:$AI,通讯通路门店!$S:$S,$G1142)</f>
        <v>0</v>
      </c>
      <c r="BQ1142" s="83"/>
    </row>
    <row r="1143" spans="1:69">
      <c r="A1143" s="99" t="str">
        <f>IFERROR(_xlfn.XLOOKUP($G1143,通讯通路门店!$S$4:$S$993931,通讯通路门店!$A$4:$A$993931,0,0),"")</f>
        <v>海南省</v>
      </c>
      <c r="B1143" s="99" t="str">
        <f>IFERROR(_xlfn.XLOOKUP($G1143,通讯通路门店!$S$4:$S$993931,通讯通路门店!$B$4:$B$993931,0,0),"")</f>
        <v>东方市</v>
      </c>
      <c r="C1143" s="99" t="str">
        <f>IFERROR(_xlfn.XLOOKUP($G1143,通讯通路门店!$S$4:$S$993931,通讯通路门店!$C$4:$C$993931,0,0),"")</f>
        <v>东方市</v>
      </c>
      <c r="D1143" s="99" t="str">
        <f>IFERROR(_xlfn.XLOOKUP($G1143,通讯通路门店!$S$4:$S$993931,通讯通路门店!$D$4:$D$993931,0,0),"")</f>
        <v>八所镇</v>
      </c>
      <c r="E1143" s="83"/>
      <c r="F1143" s="83"/>
      <c r="G1143" s="101"/>
      <c r="H1143" s="102">
        <f>IFERROR(_xlfn.XLOOKUP($G1143,通讯通路门店!$S$4:$S$993931,通讯通路门店!$R$4:$R$993931,0,0),"")</f>
        <v>0</v>
      </c>
      <c r="I1143" s="83"/>
      <c r="J1143" s="83"/>
      <c r="K1143" s="83"/>
      <c r="L1143" s="83"/>
      <c r="M1143" s="83"/>
      <c r="N1143" s="83"/>
      <c r="O1143" s="83"/>
      <c r="P1143" s="83"/>
      <c r="Q1143" s="83"/>
      <c r="R1143" s="83"/>
      <c r="S1143" s="83"/>
      <c r="T1143" s="83"/>
      <c r="U1143" s="99">
        <f>COUNTIF(通讯通路门店!$S:$S,$G1143)</f>
        <v>0</v>
      </c>
      <c r="V1143" s="99">
        <f>COUNTIFS(通讯通路门店!$S:$S,$G1143,通讯通路门店!$J:$J,"综合卖场")</f>
        <v>0</v>
      </c>
      <c r="W1143" s="99">
        <f>SUMIFS(通讯通路门店!$AJ:$AJ,通讯通路门店!$S:$S,通讯客户沙盘!$G1143)</f>
        <v>0</v>
      </c>
      <c r="X1143" s="99">
        <f t="shared" si="85"/>
        <v>0</v>
      </c>
      <c r="Y1143" s="99">
        <f>COUNTIFS(通讯通路门店!$S:$S,$G1143,通讯通路门店!$J:$J,"荣耀体验店")+COUNTIFS(通讯通路门店!$S:$S,$G1143,通讯通路门店!$J:$J,"荣耀授权专卖店")</f>
        <v>0</v>
      </c>
      <c r="Z1143" s="99">
        <f>COUNTIFS(通讯通路门店!$S:$S,$G1143,通讯通路门店!$J:$J,"VIVO体验店")</f>
        <v>0</v>
      </c>
      <c r="AA1143" s="99">
        <f>COUNTIFS(通讯通路门店!$S:$S,$G1143,通讯通路门店!$J:$J,"OPPO体验店")</f>
        <v>0</v>
      </c>
      <c r="AB1143" s="99">
        <f>COUNTIFS(通讯通路门店!$S:$S,$G1143,通讯通路门店!$J:$J,"华为授权体验店")+COUNTIFS(通讯通路门店!$S:$S,$G1143,通讯通路门店!$J:$J,"华为堡垒店")</f>
        <v>0</v>
      </c>
      <c r="AC1143" s="99">
        <f>COUNTIFS(通讯通路门店!$S:$S,$G1143,通讯通路门店!$J:$J,"小米体验店")</f>
        <v>0</v>
      </c>
      <c r="AD1143" s="99">
        <f>COUNTIFS(通讯通路门店!$S:$S,$G1143,通讯通路门店!$J:$J,"苹果体验店")</f>
        <v>0</v>
      </c>
      <c r="AE1143" s="99">
        <f>COUNTIFS(通讯通路门店!$S:$S,$G1143,通讯通路门店!$J:$J,"其他品牌专卖店")</f>
        <v>0</v>
      </c>
      <c r="AF1143" s="99">
        <f>SUMIFS(通讯通路门店!$BI:$BI,通讯通路门店!$S:$S,$G1143)</f>
        <v>0</v>
      </c>
      <c r="AG1143" s="99">
        <f>SUMIFS(通讯通路门店!$BH:$BH,通讯通路门店!$S:$S,$G1143)</f>
        <v>0</v>
      </c>
      <c r="AH1143" s="99">
        <f t="shared" si="86"/>
        <v>0</v>
      </c>
      <c r="AI1143" s="99">
        <f>SUMIFS(通讯通路门店!$BB:$BB,通讯通路门店!$S:$S,$G1143)</f>
        <v>0</v>
      </c>
      <c r="AJ1143" s="99">
        <f>SUMIFS(通讯通路门店!$BE:$BE,通讯通路门店!$S:$S,$G1143)</f>
        <v>0</v>
      </c>
      <c r="AK1143" s="99">
        <f>SUMIFS(通讯通路门店!$BG:$BG,通讯通路门店!$S:$S,$G1143)</f>
        <v>0</v>
      </c>
      <c r="AL1143" s="99">
        <f>SUMIFS(通讯通路门店!$BC:$BC,通讯通路门店!$S:$S,$G1143)</f>
        <v>0</v>
      </c>
      <c r="AM1143" s="99">
        <f>SUMIFS(通讯通路门店!$BD:$BD,通讯通路门店!$S:$S,$G1143)</f>
        <v>0</v>
      </c>
      <c r="AN1143" s="99">
        <f>SUMIFS(通讯通路门店!$BF:$BF,通讯通路门店!$S:$S,$G1143)</f>
        <v>0</v>
      </c>
      <c r="AO1143" s="99">
        <f t="shared" si="87"/>
        <v>0</v>
      </c>
      <c r="AP1143" s="99">
        <f>SUMIFS(通讯通路门店!$K:$K,通讯通路门店!$S:$S,$G1143)</f>
        <v>0</v>
      </c>
      <c r="AQ1143" s="83"/>
      <c r="AR1143" s="99">
        <f>SUMIFS(通讯通路门店!$T:$T,通讯通路门店!$S:$S,$G1143)</f>
        <v>0</v>
      </c>
      <c r="AS1143" s="99">
        <f>SUMIFS(通讯通路门店!$U:$U,通讯通路门店!$S:$S,$G1143)</f>
        <v>0</v>
      </c>
      <c r="AT1143" s="99">
        <f>SUMIFS(通讯通路门店!$V:$V,通讯通路门店!$S:$S,$G1143)</f>
        <v>0</v>
      </c>
      <c r="AU1143" s="99">
        <f>SUMIFS(通讯通路门店!$W:$W,通讯通路门店!$S:$S,$G1143)</f>
        <v>0</v>
      </c>
      <c r="AV1143" s="99">
        <f>SUMIFS(通讯通路门店!$Z:$Z,通讯通路门店!$S:$S,$G1143)</f>
        <v>0</v>
      </c>
      <c r="AW1143" s="99">
        <f>SUMIFS(通讯通路门店!$AB:$AB,通讯通路门店!$S:$S,$G1143)</f>
        <v>0</v>
      </c>
      <c r="AX1143" s="99">
        <f>SUMIFS(通讯通路门店!$X:$X,通讯通路门店!$S:$S,$G1143)</f>
        <v>0</v>
      </c>
      <c r="AY1143" s="99">
        <f>SUMIFS(通讯通路门店!$Y:$Y,通讯通路门店!$S:$S,$G1143)</f>
        <v>0</v>
      </c>
      <c r="AZ1143" s="99">
        <f>SUMIFS(通讯通路门店!$AA:$AA,通讯通路门店!$S:$S,$G1143)</f>
        <v>0</v>
      </c>
      <c r="BA1143" s="99">
        <f t="shared" si="88"/>
        <v>0</v>
      </c>
      <c r="BB1143" s="99">
        <f t="shared" si="89"/>
        <v>0</v>
      </c>
      <c r="BC1143" s="99">
        <f>SUMIFS(通讯通路门店!$W:$W,通讯通路门店!$S:$S,$G1143,通讯通路门店!$J:$J,"荣耀体验店")+SUMIFS(通讯通路门店!$W:$W,通讯通路门店!$S:$S,$G1143,通讯通路门店!$J:$J,"荣耀授权专卖店")</f>
        <v>0</v>
      </c>
      <c r="BD1143" s="99">
        <f>SUMIFS(通讯通路门店!$Z:$Z,通讯通路门店!$S:$S,$G1143,通讯通路门店!$J:$J,"VIVO体验店")</f>
        <v>0</v>
      </c>
      <c r="BE1143" s="99">
        <f>SUMIFS(通讯通路门店!$AB:$AB,通讯通路门店!$S:$S,$G1143,通讯通路门店!$J:$J,"OPPO体验店")</f>
        <v>0</v>
      </c>
      <c r="BF1143" s="99">
        <f>SUMIFS(通讯通路门店!$X:$X,通讯通路门店!$S:$S,$G1143,通讯通路门店!$J:$J,"华为授权体验店")+SUMIFS(通讯通路门店!$AA:$AA,通讯通路门店!$S:$S,$G1143,通讯通路门店!$J:$J,"华为堡垒店")</f>
        <v>0</v>
      </c>
      <c r="BG1143" s="99">
        <f>SUMIFS(通讯通路门店!$Y:$Y,通讯通路门店!$S:$S,$G1143,通讯通路门店!$J:$J,"小米体验店")</f>
        <v>0</v>
      </c>
      <c r="BH1143" s="99">
        <f>SUMIFS(通讯通路门店!$AA:$AA,通讯通路门店!$S:$S,$G1143,通讯通路门店!$J:$J,"苹果体验店")</f>
        <v>0</v>
      </c>
      <c r="BI1143" s="99">
        <f>SUMIFS(通讯通路门店!$K:$K,通讯通路门店!$S:$S,$G1143,通讯通路门店!$J:$J,"其他品牌专卖店")</f>
        <v>0</v>
      </c>
      <c r="BJ1143" s="99">
        <f>SUMIFS(通讯通路门店!$AC:$AC,通讯通路门店!$S:$S,$G1143)</f>
        <v>0</v>
      </c>
      <c r="BK1143" s="99">
        <f>SUMIFS(通讯通路门店!$AD:$AD,通讯通路门店!$S:$S,$G1143)</f>
        <v>0</v>
      </c>
      <c r="BL1143" s="99">
        <f>SUMIFS(通讯通路门店!$AE:$AE,通讯通路门店!$S:$S,$G1143)</f>
        <v>0</v>
      </c>
      <c r="BM1143" s="99">
        <f>SUMIFS(通讯通路门店!$AF:$AF,通讯通路门店!$S:$S,$G1143)</f>
        <v>0</v>
      </c>
      <c r="BN1143" s="99">
        <f>SUMIFS(通讯通路门店!$AG:$AG,通讯通路门店!$S:$S,$G1143)</f>
        <v>0</v>
      </c>
      <c r="BO1143" s="99">
        <f>SUMIFS(通讯通路门店!$AH:$AH,通讯通路门店!$S:$S,$G1143)</f>
        <v>0</v>
      </c>
      <c r="BP1143" s="99">
        <f>SUMIFS(通讯通路门店!$AI:$AI,通讯通路门店!$S:$S,$G1143)</f>
        <v>0</v>
      </c>
      <c r="BQ1143" s="83"/>
    </row>
    <row r="1144" spans="1:69">
      <c r="A1144" s="99" t="str">
        <f>IFERROR(_xlfn.XLOOKUP($G1144,通讯通路门店!$S$4:$S$993931,通讯通路门店!$A$4:$A$993931,0,0),"")</f>
        <v>海南省</v>
      </c>
      <c r="B1144" s="99" t="str">
        <f>IFERROR(_xlfn.XLOOKUP($G1144,通讯通路门店!$S$4:$S$993931,通讯通路门店!$B$4:$B$993931,0,0),"")</f>
        <v>东方市</v>
      </c>
      <c r="C1144" s="99" t="str">
        <f>IFERROR(_xlfn.XLOOKUP($G1144,通讯通路门店!$S$4:$S$993931,通讯通路门店!$C$4:$C$993931,0,0),"")</f>
        <v>东方市</v>
      </c>
      <c r="D1144" s="99" t="str">
        <f>IFERROR(_xlfn.XLOOKUP($G1144,通讯通路门店!$S$4:$S$993931,通讯通路门店!$D$4:$D$993931,0,0),"")</f>
        <v>八所镇</v>
      </c>
      <c r="E1144" s="83"/>
      <c r="F1144" s="83"/>
      <c r="G1144" s="101"/>
      <c r="H1144" s="102">
        <f>IFERROR(_xlfn.XLOOKUP($G1144,通讯通路门店!$S$4:$S$993931,通讯通路门店!$R$4:$R$993931,0,0),"")</f>
        <v>0</v>
      </c>
      <c r="I1144" s="83"/>
      <c r="J1144" s="83"/>
      <c r="K1144" s="83"/>
      <c r="L1144" s="83"/>
      <c r="M1144" s="83"/>
      <c r="N1144" s="83"/>
      <c r="O1144" s="83"/>
      <c r="P1144" s="83"/>
      <c r="Q1144" s="83"/>
      <c r="R1144" s="83"/>
      <c r="S1144" s="83"/>
      <c r="T1144" s="83"/>
      <c r="U1144" s="99">
        <f>COUNTIF(通讯通路门店!$S:$S,$G1144)</f>
        <v>0</v>
      </c>
      <c r="V1144" s="99">
        <f>COUNTIFS(通讯通路门店!$S:$S,$G1144,通讯通路门店!$J:$J,"综合卖场")</f>
        <v>0</v>
      </c>
      <c r="W1144" s="99">
        <f>SUMIFS(通讯通路门店!$AJ:$AJ,通讯通路门店!$S:$S,通讯客户沙盘!$G1144)</f>
        <v>0</v>
      </c>
      <c r="X1144" s="99">
        <f t="shared" si="85"/>
        <v>0</v>
      </c>
      <c r="Y1144" s="99">
        <f>COUNTIFS(通讯通路门店!$S:$S,$G1144,通讯通路门店!$J:$J,"荣耀体验店")+COUNTIFS(通讯通路门店!$S:$S,$G1144,通讯通路门店!$J:$J,"荣耀授权专卖店")</f>
        <v>0</v>
      </c>
      <c r="Z1144" s="99">
        <f>COUNTIFS(通讯通路门店!$S:$S,$G1144,通讯通路门店!$J:$J,"VIVO体验店")</f>
        <v>0</v>
      </c>
      <c r="AA1144" s="99">
        <f>COUNTIFS(通讯通路门店!$S:$S,$G1144,通讯通路门店!$J:$J,"OPPO体验店")</f>
        <v>0</v>
      </c>
      <c r="AB1144" s="99">
        <f>COUNTIFS(通讯通路门店!$S:$S,$G1144,通讯通路门店!$J:$J,"华为授权体验店")+COUNTIFS(通讯通路门店!$S:$S,$G1144,通讯通路门店!$J:$J,"华为堡垒店")</f>
        <v>0</v>
      </c>
      <c r="AC1144" s="99">
        <f>COUNTIFS(通讯通路门店!$S:$S,$G1144,通讯通路门店!$J:$J,"小米体验店")</f>
        <v>0</v>
      </c>
      <c r="AD1144" s="99">
        <f>COUNTIFS(通讯通路门店!$S:$S,$G1144,通讯通路门店!$J:$J,"苹果体验店")</f>
        <v>0</v>
      </c>
      <c r="AE1144" s="99">
        <f>COUNTIFS(通讯通路门店!$S:$S,$G1144,通讯通路门店!$J:$J,"其他品牌专卖店")</f>
        <v>0</v>
      </c>
      <c r="AF1144" s="99">
        <f>SUMIFS(通讯通路门店!$BI:$BI,通讯通路门店!$S:$S,$G1144)</f>
        <v>0</v>
      </c>
      <c r="AG1144" s="99">
        <f>SUMIFS(通讯通路门店!$BH:$BH,通讯通路门店!$S:$S,$G1144)</f>
        <v>0</v>
      </c>
      <c r="AH1144" s="99">
        <f t="shared" si="86"/>
        <v>0</v>
      </c>
      <c r="AI1144" s="99">
        <f>SUMIFS(通讯通路门店!$BB:$BB,通讯通路门店!$S:$S,$G1144)</f>
        <v>0</v>
      </c>
      <c r="AJ1144" s="99">
        <f>SUMIFS(通讯通路门店!$BE:$BE,通讯通路门店!$S:$S,$G1144)</f>
        <v>0</v>
      </c>
      <c r="AK1144" s="99">
        <f>SUMIFS(通讯通路门店!$BG:$BG,通讯通路门店!$S:$S,$G1144)</f>
        <v>0</v>
      </c>
      <c r="AL1144" s="99">
        <f>SUMIFS(通讯通路门店!$BC:$BC,通讯通路门店!$S:$S,$G1144)</f>
        <v>0</v>
      </c>
      <c r="AM1144" s="99">
        <f>SUMIFS(通讯通路门店!$BD:$BD,通讯通路门店!$S:$S,$G1144)</f>
        <v>0</v>
      </c>
      <c r="AN1144" s="99">
        <f>SUMIFS(通讯通路门店!$BF:$BF,通讯通路门店!$S:$S,$G1144)</f>
        <v>0</v>
      </c>
      <c r="AO1144" s="99">
        <f t="shared" si="87"/>
        <v>0</v>
      </c>
      <c r="AP1144" s="99">
        <f>SUMIFS(通讯通路门店!$K:$K,通讯通路门店!$S:$S,$G1144)</f>
        <v>0</v>
      </c>
      <c r="AQ1144" s="83"/>
      <c r="AR1144" s="99">
        <f>SUMIFS(通讯通路门店!$T:$T,通讯通路门店!$S:$S,$G1144)</f>
        <v>0</v>
      </c>
      <c r="AS1144" s="99">
        <f>SUMIFS(通讯通路门店!$U:$U,通讯通路门店!$S:$S,$G1144)</f>
        <v>0</v>
      </c>
      <c r="AT1144" s="99">
        <f>SUMIFS(通讯通路门店!$V:$V,通讯通路门店!$S:$S,$G1144)</f>
        <v>0</v>
      </c>
      <c r="AU1144" s="99">
        <f>SUMIFS(通讯通路门店!$W:$W,通讯通路门店!$S:$S,$G1144)</f>
        <v>0</v>
      </c>
      <c r="AV1144" s="99">
        <f>SUMIFS(通讯通路门店!$Z:$Z,通讯通路门店!$S:$S,$G1144)</f>
        <v>0</v>
      </c>
      <c r="AW1144" s="99">
        <f>SUMIFS(通讯通路门店!$AB:$AB,通讯通路门店!$S:$S,$G1144)</f>
        <v>0</v>
      </c>
      <c r="AX1144" s="99">
        <f>SUMIFS(通讯通路门店!$X:$X,通讯通路门店!$S:$S,$G1144)</f>
        <v>0</v>
      </c>
      <c r="AY1144" s="99">
        <f>SUMIFS(通讯通路门店!$Y:$Y,通讯通路门店!$S:$S,$G1144)</f>
        <v>0</v>
      </c>
      <c r="AZ1144" s="99">
        <f>SUMIFS(通讯通路门店!$AA:$AA,通讯通路门店!$S:$S,$G1144)</f>
        <v>0</v>
      </c>
      <c r="BA1144" s="99">
        <f t="shared" si="88"/>
        <v>0</v>
      </c>
      <c r="BB1144" s="99">
        <f t="shared" si="89"/>
        <v>0</v>
      </c>
      <c r="BC1144" s="99">
        <f>SUMIFS(通讯通路门店!$W:$W,通讯通路门店!$S:$S,$G1144,通讯通路门店!$J:$J,"荣耀体验店")+SUMIFS(通讯通路门店!$W:$W,通讯通路门店!$S:$S,$G1144,通讯通路门店!$J:$J,"荣耀授权专卖店")</f>
        <v>0</v>
      </c>
      <c r="BD1144" s="99">
        <f>SUMIFS(通讯通路门店!$Z:$Z,通讯通路门店!$S:$S,$G1144,通讯通路门店!$J:$J,"VIVO体验店")</f>
        <v>0</v>
      </c>
      <c r="BE1144" s="99">
        <f>SUMIFS(通讯通路门店!$AB:$AB,通讯通路门店!$S:$S,$G1144,通讯通路门店!$J:$J,"OPPO体验店")</f>
        <v>0</v>
      </c>
      <c r="BF1144" s="99">
        <f>SUMIFS(通讯通路门店!$X:$X,通讯通路门店!$S:$S,$G1144,通讯通路门店!$J:$J,"华为授权体验店")+SUMIFS(通讯通路门店!$AA:$AA,通讯通路门店!$S:$S,$G1144,通讯通路门店!$J:$J,"华为堡垒店")</f>
        <v>0</v>
      </c>
      <c r="BG1144" s="99">
        <f>SUMIFS(通讯通路门店!$Y:$Y,通讯通路门店!$S:$S,$G1144,通讯通路门店!$J:$J,"小米体验店")</f>
        <v>0</v>
      </c>
      <c r="BH1144" s="99">
        <f>SUMIFS(通讯通路门店!$AA:$AA,通讯通路门店!$S:$S,$G1144,通讯通路门店!$J:$J,"苹果体验店")</f>
        <v>0</v>
      </c>
      <c r="BI1144" s="99">
        <f>SUMIFS(通讯通路门店!$K:$K,通讯通路门店!$S:$S,$G1144,通讯通路门店!$J:$J,"其他品牌专卖店")</f>
        <v>0</v>
      </c>
      <c r="BJ1144" s="99">
        <f>SUMIFS(通讯通路门店!$AC:$AC,通讯通路门店!$S:$S,$G1144)</f>
        <v>0</v>
      </c>
      <c r="BK1144" s="99">
        <f>SUMIFS(通讯通路门店!$AD:$AD,通讯通路门店!$S:$S,$G1144)</f>
        <v>0</v>
      </c>
      <c r="BL1144" s="99">
        <f>SUMIFS(通讯通路门店!$AE:$AE,通讯通路门店!$S:$S,$G1144)</f>
        <v>0</v>
      </c>
      <c r="BM1144" s="99">
        <f>SUMIFS(通讯通路门店!$AF:$AF,通讯通路门店!$S:$S,$G1144)</f>
        <v>0</v>
      </c>
      <c r="BN1144" s="99">
        <f>SUMIFS(通讯通路门店!$AG:$AG,通讯通路门店!$S:$S,$G1144)</f>
        <v>0</v>
      </c>
      <c r="BO1144" s="99">
        <f>SUMIFS(通讯通路门店!$AH:$AH,通讯通路门店!$S:$S,$G1144)</f>
        <v>0</v>
      </c>
      <c r="BP1144" s="99">
        <f>SUMIFS(通讯通路门店!$AI:$AI,通讯通路门店!$S:$S,$G1144)</f>
        <v>0</v>
      </c>
      <c r="BQ1144" s="83"/>
    </row>
    <row r="1145" spans="1:69">
      <c r="A1145" s="99" t="str">
        <f>IFERROR(_xlfn.XLOOKUP($G1145,通讯通路门店!$S$4:$S$993931,通讯通路门店!$A$4:$A$993931,0,0),"")</f>
        <v>海南省</v>
      </c>
      <c r="B1145" s="99" t="str">
        <f>IFERROR(_xlfn.XLOOKUP($G1145,通讯通路门店!$S$4:$S$993931,通讯通路门店!$B$4:$B$993931,0,0),"")</f>
        <v>东方市</v>
      </c>
      <c r="C1145" s="99" t="str">
        <f>IFERROR(_xlfn.XLOOKUP($G1145,通讯通路门店!$S$4:$S$993931,通讯通路门店!$C$4:$C$993931,0,0),"")</f>
        <v>东方市</v>
      </c>
      <c r="D1145" s="99" t="str">
        <f>IFERROR(_xlfn.XLOOKUP($G1145,通讯通路门店!$S$4:$S$993931,通讯通路门店!$D$4:$D$993931,0,0),"")</f>
        <v>八所镇</v>
      </c>
      <c r="E1145" s="83"/>
      <c r="F1145" s="83"/>
      <c r="G1145" s="101"/>
      <c r="H1145" s="102">
        <f>IFERROR(_xlfn.XLOOKUP($G1145,通讯通路门店!$S$4:$S$993931,通讯通路门店!$R$4:$R$993931,0,0),"")</f>
        <v>0</v>
      </c>
      <c r="I1145" s="83"/>
      <c r="J1145" s="83"/>
      <c r="K1145" s="83"/>
      <c r="L1145" s="83"/>
      <c r="M1145" s="83"/>
      <c r="N1145" s="83"/>
      <c r="O1145" s="83"/>
      <c r="P1145" s="83"/>
      <c r="Q1145" s="83"/>
      <c r="R1145" s="83"/>
      <c r="S1145" s="83"/>
      <c r="T1145" s="83"/>
      <c r="U1145" s="99">
        <f>COUNTIF(通讯通路门店!$S:$S,$G1145)</f>
        <v>0</v>
      </c>
      <c r="V1145" s="99">
        <f>COUNTIFS(通讯通路门店!$S:$S,$G1145,通讯通路门店!$J:$J,"综合卖场")</f>
        <v>0</v>
      </c>
      <c r="W1145" s="99">
        <f>SUMIFS(通讯通路门店!$AJ:$AJ,通讯通路门店!$S:$S,通讯客户沙盘!$G1145)</f>
        <v>0</v>
      </c>
      <c r="X1145" s="99">
        <f t="shared" si="85"/>
        <v>0</v>
      </c>
      <c r="Y1145" s="99">
        <f>COUNTIFS(通讯通路门店!$S:$S,$G1145,通讯通路门店!$J:$J,"荣耀体验店")+COUNTIFS(通讯通路门店!$S:$S,$G1145,通讯通路门店!$J:$J,"荣耀授权专卖店")</f>
        <v>0</v>
      </c>
      <c r="Z1145" s="99">
        <f>COUNTIFS(通讯通路门店!$S:$S,$G1145,通讯通路门店!$J:$J,"VIVO体验店")</f>
        <v>0</v>
      </c>
      <c r="AA1145" s="99">
        <f>COUNTIFS(通讯通路门店!$S:$S,$G1145,通讯通路门店!$J:$J,"OPPO体验店")</f>
        <v>0</v>
      </c>
      <c r="AB1145" s="99">
        <f>COUNTIFS(通讯通路门店!$S:$S,$G1145,通讯通路门店!$J:$J,"华为授权体验店")+COUNTIFS(通讯通路门店!$S:$S,$G1145,通讯通路门店!$J:$J,"华为堡垒店")</f>
        <v>0</v>
      </c>
      <c r="AC1145" s="99">
        <f>COUNTIFS(通讯通路门店!$S:$S,$G1145,通讯通路门店!$J:$J,"小米体验店")</f>
        <v>0</v>
      </c>
      <c r="AD1145" s="99">
        <f>COUNTIFS(通讯通路门店!$S:$S,$G1145,通讯通路门店!$J:$J,"苹果体验店")</f>
        <v>0</v>
      </c>
      <c r="AE1145" s="99">
        <f>COUNTIFS(通讯通路门店!$S:$S,$G1145,通讯通路门店!$J:$J,"其他品牌专卖店")</f>
        <v>0</v>
      </c>
      <c r="AF1145" s="99">
        <f>SUMIFS(通讯通路门店!$BI:$BI,通讯通路门店!$S:$S,$G1145)</f>
        <v>0</v>
      </c>
      <c r="AG1145" s="99">
        <f>SUMIFS(通讯通路门店!$BH:$BH,通讯通路门店!$S:$S,$G1145)</f>
        <v>0</v>
      </c>
      <c r="AH1145" s="99">
        <f t="shared" si="86"/>
        <v>0</v>
      </c>
      <c r="AI1145" s="99">
        <f>SUMIFS(通讯通路门店!$BB:$BB,通讯通路门店!$S:$S,$G1145)</f>
        <v>0</v>
      </c>
      <c r="AJ1145" s="99">
        <f>SUMIFS(通讯通路门店!$BE:$BE,通讯通路门店!$S:$S,$G1145)</f>
        <v>0</v>
      </c>
      <c r="AK1145" s="99">
        <f>SUMIFS(通讯通路门店!$BG:$BG,通讯通路门店!$S:$S,$G1145)</f>
        <v>0</v>
      </c>
      <c r="AL1145" s="99">
        <f>SUMIFS(通讯通路门店!$BC:$BC,通讯通路门店!$S:$S,$G1145)</f>
        <v>0</v>
      </c>
      <c r="AM1145" s="99">
        <f>SUMIFS(通讯通路门店!$BD:$BD,通讯通路门店!$S:$S,$G1145)</f>
        <v>0</v>
      </c>
      <c r="AN1145" s="99">
        <f>SUMIFS(通讯通路门店!$BF:$BF,通讯通路门店!$S:$S,$G1145)</f>
        <v>0</v>
      </c>
      <c r="AO1145" s="99">
        <f t="shared" si="87"/>
        <v>0</v>
      </c>
      <c r="AP1145" s="99">
        <f>SUMIFS(通讯通路门店!$K:$K,通讯通路门店!$S:$S,$G1145)</f>
        <v>0</v>
      </c>
      <c r="AQ1145" s="83"/>
      <c r="AR1145" s="99">
        <f>SUMIFS(通讯通路门店!$T:$T,通讯通路门店!$S:$S,$G1145)</f>
        <v>0</v>
      </c>
      <c r="AS1145" s="99">
        <f>SUMIFS(通讯通路门店!$U:$U,通讯通路门店!$S:$S,$G1145)</f>
        <v>0</v>
      </c>
      <c r="AT1145" s="99">
        <f>SUMIFS(通讯通路门店!$V:$V,通讯通路门店!$S:$S,$G1145)</f>
        <v>0</v>
      </c>
      <c r="AU1145" s="99">
        <f>SUMIFS(通讯通路门店!$W:$W,通讯通路门店!$S:$S,$G1145)</f>
        <v>0</v>
      </c>
      <c r="AV1145" s="99">
        <f>SUMIFS(通讯通路门店!$Z:$Z,通讯通路门店!$S:$S,$G1145)</f>
        <v>0</v>
      </c>
      <c r="AW1145" s="99">
        <f>SUMIFS(通讯通路门店!$AB:$AB,通讯通路门店!$S:$S,$G1145)</f>
        <v>0</v>
      </c>
      <c r="AX1145" s="99">
        <f>SUMIFS(通讯通路门店!$X:$X,通讯通路门店!$S:$S,$G1145)</f>
        <v>0</v>
      </c>
      <c r="AY1145" s="99">
        <f>SUMIFS(通讯通路门店!$Y:$Y,通讯通路门店!$S:$S,$G1145)</f>
        <v>0</v>
      </c>
      <c r="AZ1145" s="99">
        <f>SUMIFS(通讯通路门店!$AA:$AA,通讯通路门店!$S:$S,$G1145)</f>
        <v>0</v>
      </c>
      <c r="BA1145" s="99">
        <f t="shared" si="88"/>
        <v>0</v>
      </c>
      <c r="BB1145" s="99">
        <f t="shared" si="89"/>
        <v>0</v>
      </c>
      <c r="BC1145" s="99">
        <f>SUMIFS(通讯通路门店!$W:$W,通讯通路门店!$S:$S,$G1145,通讯通路门店!$J:$J,"荣耀体验店")+SUMIFS(通讯通路门店!$W:$W,通讯通路门店!$S:$S,$G1145,通讯通路门店!$J:$J,"荣耀授权专卖店")</f>
        <v>0</v>
      </c>
      <c r="BD1145" s="99">
        <f>SUMIFS(通讯通路门店!$Z:$Z,通讯通路门店!$S:$S,$G1145,通讯通路门店!$J:$J,"VIVO体验店")</f>
        <v>0</v>
      </c>
      <c r="BE1145" s="99">
        <f>SUMIFS(通讯通路门店!$AB:$AB,通讯通路门店!$S:$S,$G1145,通讯通路门店!$J:$J,"OPPO体验店")</f>
        <v>0</v>
      </c>
      <c r="BF1145" s="99">
        <f>SUMIFS(通讯通路门店!$X:$X,通讯通路门店!$S:$S,$G1145,通讯通路门店!$J:$J,"华为授权体验店")+SUMIFS(通讯通路门店!$AA:$AA,通讯通路门店!$S:$S,$G1145,通讯通路门店!$J:$J,"华为堡垒店")</f>
        <v>0</v>
      </c>
      <c r="BG1145" s="99">
        <f>SUMIFS(通讯通路门店!$Y:$Y,通讯通路门店!$S:$S,$G1145,通讯通路门店!$J:$J,"小米体验店")</f>
        <v>0</v>
      </c>
      <c r="BH1145" s="99">
        <f>SUMIFS(通讯通路门店!$AA:$AA,通讯通路门店!$S:$S,$G1145,通讯通路门店!$J:$J,"苹果体验店")</f>
        <v>0</v>
      </c>
      <c r="BI1145" s="99">
        <f>SUMIFS(通讯通路门店!$K:$K,通讯通路门店!$S:$S,$G1145,通讯通路门店!$J:$J,"其他品牌专卖店")</f>
        <v>0</v>
      </c>
      <c r="BJ1145" s="99">
        <f>SUMIFS(通讯通路门店!$AC:$AC,通讯通路门店!$S:$S,$G1145)</f>
        <v>0</v>
      </c>
      <c r="BK1145" s="99">
        <f>SUMIFS(通讯通路门店!$AD:$AD,通讯通路门店!$S:$S,$G1145)</f>
        <v>0</v>
      </c>
      <c r="BL1145" s="99">
        <f>SUMIFS(通讯通路门店!$AE:$AE,通讯通路门店!$S:$S,$G1145)</f>
        <v>0</v>
      </c>
      <c r="BM1145" s="99">
        <f>SUMIFS(通讯通路门店!$AF:$AF,通讯通路门店!$S:$S,$G1145)</f>
        <v>0</v>
      </c>
      <c r="BN1145" s="99">
        <f>SUMIFS(通讯通路门店!$AG:$AG,通讯通路门店!$S:$S,$G1145)</f>
        <v>0</v>
      </c>
      <c r="BO1145" s="99">
        <f>SUMIFS(通讯通路门店!$AH:$AH,通讯通路门店!$S:$S,$G1145)</f>
        <v>0</v>
      </c>
      <c r="BP1145" s="99">
        <f>SUMIFS(通讯通路门店!$AI:$AI,通讯通路门店!$S:$S,$G1145)</f>
        <v>0</v>
      </c>
      <c r="BQ1145" s="83"/>
    </row>
    <row r="1146" spans="1:69">
      <c r="A1146" s="99" t="str">
        <f>IFERROR(_xlfn.XLOOKUP($G1146,通讯通路门店!$S$4:$S$993931,通讯通路门店!$A$4:$A$993931,0,0),"")</f>
        <v>海南省</v>
      </c>
      <c r="B1146" s="99" t="str">
        <f>IFERROR(_xlfn.XLOOKUP($G1146,通讯通路门店!$S$4:$S$993931,通讯通路门店!$B$4:$B$993931,0,0),"")</f>
        <v>东方市</v>
      </c>
      <c r="C1146" s="99" t="str">
        <f>IFERROR(_xlfn.XLOOKUP($G1146,通讯通路门店!$S$4:$S$993931,通讯通路门店!$C$4:$C$993931,0,0),"")</f>
        <v>东方市</v>
      </c>
      <c r="D1146" s="99" t="str">
        <f>IFERROR(_xlfn.XLOOKUP($G1146,通讯通路门店!$S$4:$S$993931,通讯通路门店!$D$4:$D$993931,0,0),"")</f>
        <v>八所镇</v>
      </c>
      <c r="E1146" s="83"/>
      <c r="F1146" s="83"/>
      <c r="G1146" s="101"/>
      <c r="H1146" s="102">
        <f>IFERROR(_xlfn.XLOOKUP($G1146,通讯通路门店!$S$4:$S$993931,通讯通路门店!$R$4:$R$993931,0,0),"")</f>
        <v>0</v>
      </c>
      <c r="I1146" s="83"/>
      <c r="J1146" s="83"/>
      <c r="K1146" s="83"/>
      <c r="L1146" s="83"/>
      <c r="M1146" s="83"/>
      <c r="N1146" s="83"/>
      <c r="O1146" s="83"/>
      <c r="P1146" s="83"/>
      <c r="Q1146" s="83"/>
      <c r="R1146" s="83"/>
      <c r="S1146" s="83"/>
      <c r="T1146" s="83"/>
      <c r="U1146" s="99">
        <f>COUNTIF(通讯通路门店!$S:$S,$G1146)</f>
        <v>0</v>
      </c>
      <c r="V1146" s="99">
        <f>COUNTIFS(通讯通路门店!$S:$S,$G1146,通讯通路门店!$J:$J,"综合卖场")</f>
        <v>0</v>
      </c>
      <c r="W1146" s="99">
        <f>SUMIFS(通讯通路门店!$AJ:$AJ,通讯通路门店!$S:$S,通讯客户沙盘!$G1146)</f>
        <v>0</v>
      </c>
      <c r="X1146" s="99">
        <f t="shared" si="85"/>
        <v>0</v>
      </c>
      <c r="Y1146" s="99">
        <f>COUNTIFS(通讯通路门店!$S:$S,$G1146,通讯通路门店!$J:$J,"荣耀体验店")+COUNTIFS(通讯通路门店!$S:$S,$G1146,通讯通路门店!$J:$J,"荣耀授权专卖店")</f>
        <v>0</v>
      </c>
      <c r="Z1146" s="99">
        <f>COUNTIFS(通讯通路门店!$S:$S,$G1146,通讯通路门店!$J:$J,"VIVO体验店")</f>
        <v>0</v>
      </c>
      <c r="AA1146" s="99">
        <f>COUNTIFS(通讯通路门店!$S:$S,$G1146,通讯通路门店!$J:$J,"OPPO体验店")</f>
        <v>0</v>
      </c>
      <c r="AB1146" s="99">
        <f>COUNTIFS(通讯通路门店!$S:$S,$G1146,通讯通路门店!$J:$J,"华为授权体验店")+COUNTIFS(通讯通路门店!$S:$S,$G1146,通讯通路门店!$J:$J,"华为堡垒店")</f>
        <v>0</v>
      </c>
      <c r="AC1146" s="99">
        <f>COUNTIFS(通讯通路门店!$S:$S,$G1146,通讯通路门店!$J:$J,"小米体验店")</f>
        <v>0</v>
      </c>
      <c r="AD1146" s="99">
        <f>COUNTIFS(通讯通路门店!$S:$S,$G1146,通讯通路门店!$J:$J,"苹果体验店")</f>
        <v>0</v>
      </c>
      <c r="AE1146" s="99">
        <f>COUNTIFS(通讯通路门店!$S:$S,$G1146,通讯通路门店!$J:$J,"其他品牌专卖店")</f>
        <v>0</v>
      </c>
      <c r="AF1146" s="99">
        <f>SUMIFS(通讯通路门店!$BI:$BI,通讯通路门店!$S:$S,$G1146)</f>
        <v>0</v>
      </c>
      <c r="AG1146" s="99">
        <f>SUMIFS(通讯通路门店!$BH:$BH,通讯通路门店!$S:$S,$G1146)</f>
        <v>0</v>
      </c>
      <c r="AH1146" s="99">
        <f t="shared" si="86"/>
        <v>0</v>
      </c>
      <c r="AI1146" s="99">
        <f>SUMIFS(通讯通路门店!$BB:$BB,通讯通路门店!$S:$S,$G1146)</f>
        <v>0</v>
      </c>
      <c r="AJ1146" s="99">
        <f>SUMIFS(通讯通路门店!$BE:$BE,通讯通路门店!$S:$S,$G1146)</f>
        <v>0</v>
      </c>
      <c r="AK1146" s="99">
        <f>SUMIFS(通讯通路门店!$BG:$BG,通讯通路门店!$S:$S,$G1146)</f>
        <v>0</v>
      </c>
      <c r="AL1146" s="99">
        <f>SUMIFS(通讯通路门店!$BC:$BC,通讯通路门店!$S:$S,$G1146)</f>
        <v>0</v>
      </c>
      <c r="AM1146" s="99">
        <f>SUMIFS(通讯通路门店!$BD:$BD,通讯通路门店!$S:$S,$G1146)</f>
        <v>0</v>
      </c>
      <c r="AN1146" s="99">
        <f>SUMIFS(通讯通路门店!$BF:$BF,通讯通路门店!$S:$S,$G1146)</f>
        <v>0</v>
      </c>
      <c r="AO1146" s="99">
        <f t="shared" si="87"/>
        <v>0</v>
      </c>
      <c r="AP1146" s="99">
        <f>SUMIFS(通讯通路门店!$K:$K,通讯通路门店!$S:$S,$G1146)</f>
        <v>0</v>
      </c>
      <c r="AQ1146" s="83"/>
      <c r="AR1146" s="99">
        <f>SUMIFS(通讯通路门店!$T:$T,通讯通路门店!$S:$S,$G1146)</f>
        <v>0</v>
      </c>
      <c r="AS1146" s="99">
        <f>SUMIFS(通讯通路门店!$U:$U,通讯通路门店!$S:$S,$G1146)</f>
        <v>0</v>
      </c>
      <c r="AT1146" s="99">
        <f>SUMIFS(通讯通路门店!$V:$V,通讯通路门店!$S:$S,$G1146)</f>
        <v>0</v>
      </c>
      <c r="AU1146" s="99">
        <f>SUMIFS(通讯通路门店!$W:$W,通讯通路门店!$S:$S,$G1146)</f>
        <v>0</v>
      </c>
      <c r="AV1146" s="99">
        <f>SUMIFS(通讯通路门店!$Z:$Z,通讯通路门店!$S:$S,$G1146)</f>
        <v>0</v>
      </c>
      <c r="AW1146" s="99">
        <f>SUMIFS(通讯通路门店!$AB:$AB,通讯通路门店!$S:$S,$G1146)</f>
        <v>0</v>
      </c>
      <c r="AX1146" s="99">
        <f>SUMIFS(通讯通路门店!$X:$X,通讯通路门店!$S:$S,$G1146)</f>
        <v>0</v>
      </c>
      <c r="AY1146" s="99">
        <f>SUMIFS(通讯通路门店!$Y:$Y,通讯通路门店!$S:$S,$G1146)</f>
        <v>0</v>
      </c>
      <c r="AZ1146" s="99">
        <f>SUMIFS(通讯通路门店!$AA:$AA,通讯通路门店!$S:$S,$G1146)</f>
        <v>0</v>
      </c>
      <c r="BA1146" s="99">
        <f t="shared" si="88"/>
        <v>0</v>
      </c>
      <c r="BB1146" s="99">
        <f t="shared" si="89"/>
        <v>0</v>
      </c>
      <c r="BC1146" s="99">
        <f>SUMIFS(通讯通路门店!$W:$W,通讯通路门店!$S:$S,$G1146,通讯通路门店!$J:$J,"荣耀体验店")+SUMIFS(通讯通路门店!$W:$W,通讯通路门店!$S:$S,$G1146,通讯通路门店!$J:$J,"荣耀授权专卖店")</f>
        <v>0</v>
      </c>
      <c r="BD1146" s="99">
        <f>SUMIFS(通讯通路门店!$Z:$Z,通讯通路门店!$S:$S,$G1146,通讯通路门店!$J:$J,"VIVO体验店")</f>
        <v>0</v>
      </c>
      <c r="BE1146" s="99">
        <f>SUMIFS(通讯通路门店!$AB:$AB,通讯通路门店!$S:$S,$G1146,通讯通路门店!$J:$J,"OPPO体验店")</f>
        <v>0</v>
      </c>
      <c r="BF1146" s="99">
        <f>SUMIFS(通讯通路门店!$X:$X,通讯通路门店!$S:$S,$G1146,通讯通路门店!$J:$J,"华为授权体验店")+SUMIFS(通讯通路门店!$AA:$AA,通讯通路门店!$S:$S,$G1146,通讯通路门店!$J:$J,"华为堡垒店")</f>
        <v>0</v>
      </c>
      <c r="BG1146" s="99">
        <f>SUMIFS(通讯通路门店!$Y:$Y,通讯通路门店!$S:$S,$G1146,通讯通路门店!$J:$J,"小米体验店")</f>
        <v>0</v>
      </c>
      <c r="BH1146" s="99">
        <f>SUMIFS(通讯通路门店!$AA:$AA,通讯通路门店!$S:$S,$G1146,通讯通路门店!$J:$J,"苹果体验店")</f>
        <v>0</v>
      </c>
      <c r="BI1146" s="99">
        <f>SUMIFS(通讯通路门店!$K:$K,通讯通路门店!$S:$S,$G1146,通讯通路门店!$J:$J,"其他品牌专卖店")</f>
        <v>0</v>
      </c>
      <c r="BJ1146" s="99">
        <f>SUMIFS(通讯通路门店!$AC:$AC,通讯通路门店!$S:$S,$G1146)</f>
        <v>0</v>
      </c>
      <c r="BK1146" s="99">
        <f>SUMIFS(通讯通路门店!$AD:$AD,通讯通路门店!$S:$S,$G1146)</f>
        <v>0</v>
      </c>
      <c r="BL1146" s="99">
        <f>SUMIFS(通讯通路门店!$AE:$AE,通讯通路门店!$S:$S,$G1146)</f>
        <v>0</v>
      </c>
      <c r="BM1146" s="99">
        <f>SUMIFS(通讯通路门店!$AF:$AF,通讯通路门店!$S:$S,$G1146)</f>
        <v>0</v>
      </c>
      <c r="BN1146" s="99">
        <f>SUMIFS(通讯通路门店!$AG:$AG,通讯通路门店!$S:$S,$G1146)</f>
        <v>0</v>
      </c>
      <c r="BO1146" s="99">
        <f>SUMIFS(通讯通路门店!$AH:$AH,通讯通路门店!$S:$S,$G1146)</f>
        <v>0</v>
      </c>
      <c r="BP1146" s="99">
        <f>SUMIFS(通讯通路门店!$AI:$AI,通讯通路门店!$S:$S,$G1146)</f>
        <v>0</v>
      </c>
      <c r="BQ1146" s="83"/>
    </row>
    <row r="1147" spans="1:69">
      <c r="A1147" s="99" t="str">
        <f>IFERROR(_xlfn.XLOOKUP($G1147,通讯通路门店!$S$4:$S$993931,通讯通路门店!$A$4:$A$993931,0,0),"")</f>
        <v>海南省</v>
      </c>
      <c r="B1147" s="99" t="str">
        <f>IFERROR(_xlfn.XLOOKUP($G1147,通讯通路门店!$S$4:$S$993931,通讯通路门店!$B$4:$B$993931,0,0),"")</f>
        <v>东方市</v>
      </c>
      <c r="C1147" s="99" t="str">
        <f>IFERROR(_xlfn.XLOOKUP($G1147,通讯通路门店!$S$4:$S$993931,通讯通路门店!$C$4:$C$993931,0,0),"")</f>
        <v>东方市</v>
      </c>
      <c r="D1147" s="99" t="str">
        <f>IFERROR(_xlfn.XLOOKUP($G1147,通讯通路门店!$S$4:$S$993931,通讯通路门店!$D$4:$D$993931,0,0),"")</f>
        <v>八所镇</v>
      </c>
      <c r="E1147" s="83"/>
      <c r="F1147" s="83"/>
      <c r="G1147" s="101"/>
      <c r="H1147" s="102">
        <f>IFERROR(_xlfn.XLOOKUP($G1147,通讯通路门店!$S$4:$S$993931,通讯通路门店!$R$4:$R$993931,0,0),"")</f>
        <v>0</v>
      </c>
      <c r="I1147" s="83"/>
      <c r="J1147" s="83"/>
      <c r="K1147" s="83"/>
      <c r="L1147" s="83"/>
      <c r="M1147" s="83"/>
      <c r="N1147" s="83"/>
      <c r="O1147" s="83"/>
      <c r="P1147" s="83"/>
      <c r="Q1147" s="83"/>
      <c r="R1147" s="83"/>
      <c r="S1147" s="83"/>
      <c r="T1147" s="83"/>
      <c r="U1147" s="99">
        <f>COUNTIF(通讯通路门店!$S:$S,$G1147)</f>
        <v>0</v>
      </c>
      <c r="V1147" s="99">
        <f>COUNTIFS(通讯通路门店!$S:$S,$G1147,通讯通路门店!$J:$J,"综合卖场")</f>
        <v>0</v>
      </c>
      <c r="W1147" s="99">
        <f>SUMIFS(通讯通路门店!$AJ:$AJ,通讯通路门店!$S:$S,通讯客户沙盘!$G1147)</f>
        <v>0</v>
      </c>
      <c r="X1147" s="99">
        <f t="shared" si="85"/>
        <v>0</v>
      </c>
      <c r="Y1147" s="99">
        <f>COUNTIFS(通讯通路门店!$S:$S,$G1147,通讯通路门店!$J:$J,"荣耀体验店")+COUNTIFS(通讯通路门店!$S:$S,$G1147,通讯通路门店!$J:$J,"荣耀授权专卖店")</f>
        <v>0</v>
      </c>
      <c r="Z1147" s="99">
        <f>COUNTIFS(通讯通路门店!$S:$S,$G1147,通讯通路门店!$J:$J,"VIVO体验店")</f>
        <v>0</v>
      </c>
      <c r="AA1147" s="99">
        <f>COUNTIFS(通讯通路门店!$S:$S,$G1147,通讯通路门店!$J:$J,"OPPO体验店")</f>
        <v>0</v>
      </c>
      <c r="AB1147" s="99">
        <f>COUNTIFS(通讯通路门店!$S:$S,$G1147,通讯通路门店!$J:$J,"华为授权体验店")+COUNTIFS(通讯通路门店!$S:$S,$G1147,通讯通路门店!$J:$J,"华为堡垒店")</f>
        <v>0</v>
      </c>
      <c r="AC1147" s="99">
        <f>COUNTIFS(通讯通路门店!$S:$S,$G1147,通讯通路门店!$J:$J,"小米体验店")</f>
        <v>0</v>
      </c>
      <c r="AD1147" s="99">
        <f>COUNTIFS(通讯通路门店!$S:$S,$G1147,通讯通路门店!$J:$J,"苹果体验店")</f>
        <v>0</v>
      </c>
      <c r="AE1147" s="99">
        <f>COUNTIFS(通讯通路门店!$S:$S,$G1147,通讯通路门店!$J:$J,"其他品牌专卖店")</f>
        <v>0</v>
      </c>
      <c r="AF1147" s="99">
        <f>SUMIFS(通讯通路门店!$BI:$BI,通讯通路门店!$S:$S,$G1147)</f>
        <v>0</v>
      </c>
      <c r="AG1147" s="99">
        <f>SUMIFS(通讯通路门店!$BH:$BH,通讯通路门店!$S:$S,$G1147)</f>
        <v>0</v>
      </c>
      <c r="AH1147" s="99">
        <f t="shared" si="86"/>
        <v>0</v>
      </c>
      <c r="AI1147" s="99">
        <f>SUMIFS(通讯通路门店!$BB:$BB,通讯通路门店!$S:$S,$G1147)</f>
        <v>0</v>
      </c>
      <c r="AJ1147" s="99">
        <f>SUMIFS(通讯通路门店!$BE:$BE,通讯通路门店!$S:$S,$G1147)</f>
        <v>0</v>
      </c>
      <c r="AK1147" s="99">
        <f>SUMIFS(通讯通路门店!$BG:$BG,通讯通路门店!$S:$S,$G1147)</f>
        <v>0</v>
      </c>
      <c r="AL1147" s="99">
        <f>SUMIFS(通讯通路门店!$BC:$BC,通讯通路门店!$S:$S,$G1147)</f>
        <v>0</v>
      </c>
      <c r="AM1147" s="99">
        <f>SUMIFS(通讯通路门店!$BD:$BD,通讯通路门店!$S:$S,$G1147)</f>
        <v>0</v>
      </c>
      <c r="AN1147" s="99">
        <f>SUMIFS(通讯通路门店!$BF:$BF,通讯通路门店!$S:$S,$G1147)</f>
        <v>0</v>
      </c>
      <c r="AO1147" s="99">
        <f t="shared" si="87"/>
        <v>0</v>
      </c>
      <c r="AP1147" s="99">
        <f>SUMIFS(通讯通路门店!$K:$K,通讯通路门店!$S:$S,$G1147)</f>
        <v>0</v>
      </c>
      <c r="AQ1147" s="83"/>
      <c r="AR1147" s="99">
        <f>SUMIFS(通讯通路门店!$T:$T,通讯通路门店!$S:$S,$G1147)</f>
        <v>0</v>
      </c>
      <c r="AS1147" s="99">
        <f>SUMIFS(通讯通路门店!$U:$U,通讯通路门店!$S:$S,$G1147)</f>
        <v>0</v>
      </c>
      <c r="AT1147" s="99">
        <f>SUMIFS(通讯通路门店!$V:$V,通讯通路门店!$S:$S,$G1147)</f>
        <v>0</v>
      </c>
      <c r="AU1147" s="99">
        <f>SUMIFS(通讯通路门店!$W:$W,通讯通路门店!$S:$S,$G1147)</f>
        <v>0</v>
      </c>
      <c r="AV1147" s="99">
        <f>SUMIFS(通讯通路门店!$Z:$Z,通讯通路门店!$S:$S,$G1147)</f>
        <v>0</v>
      </c>
      <c r="AW1147" s="99">
        <f>SUMIFS(通讯通路门店!$AB:$AB,通讯通路门店!$S:$S,$G1147)</f>
        <v>0</v>
      </c>
      <c r="AX1147" s="99">
        <f>SUMIFS(通讯通路门店!$X:$X,通讯通路门店!$S:$S,$G1147)</f>
        <v>0</v>
      </c>
      <c r="AY1147" s="99">
        <f>SUMIFS(通讯通路门店!$Y:$Y,通讯通路门店!$S:$S,$G1147)</f>
        <v>0</v>
      </c>
      <c r="AZ1147" s="99">
        <f>SUMIFS(通讯通路门店!$AA:$AA,通讯通路门店!$S:$S,$G1147)</f>
        <v>0</v>
      </c>
      <c r="BA1147" s="99">
        <f t="shared" si="88"/>
        <v>0</v>
      </c>
      <c r="BB1147" s="99">
        <f t="shared" si="89"/>
        <v>0</v>
      </c>
      <c r="BC1147" s="99">
        <f>SUMIFS(通讯通路门店!$W:$W,通讯通路门店!$S:$S,$G1147,通讯通路门店!$J:$J,"荣耀体验店")+SUMIFS(通讯通路门店!$W:$W,通讯通路门店!$S:$S,$G1147,通讯通路门店!$J:$J,"荣耀授权专卖店")</f>
        <v>0</v>
      </c>
      <c r="BD1147" s="99">
        <f>SUMIFS(通讯通路门店!$Z:$Z,通讯通路门店!$S:$S,$G1147,通讯通路门店!$J:$J,"VIVO体验店")</f>
        <v>0</v>
      </c>
      <c r="BE1147" s="99">
        <f>SUMIFS(通讯通路门店!$AB:$AB,通讯通路门店!$S:$S,$G1147,通讯通路门店!$J:$J,"OPPO体验店")</f>
        <v>0</v>
      </c>
      <c r="BF1147" s="99">
        <f>SUMIFS(通讯通路门店!$X:$X,通讯通路门店!$S:$S,$G1147,通讯通路门店!$J:$J,"华为授权体验店")+SUMIFS(通讯通路门店!$AA:$AA,通讯通路门店!$S:$S,$G1147,通讯通路门店!$J:$J,"华为堡垒店")</f>
        <v>0</v>
      </c>
      <c r="BG1147" s="99">
        <f>SUMIFS(通讯通路门店!$Y:$Y,通讯通路门店!$S:$S,$G1147,通讯通路门店!$J:$J,"小米体验店")</f>
        <v>0</v>
      </c>
      <c r="BH1147" s="99">
        <f>SUMIFS(通讯通路门店!$AA:$AA,通讯通路门店!$S:$S,$G1147,通讯通路门店!$J:$J,"苹果体验店")</f>
        <v>0</v>
      </c>
      <c r="BI1147" s="99">
        <f>SUMIFS(通讯通路门店!$K:$K,通讯通路门店!$S:$S,$G1147,通讯通路门店!$J:$J,"其他品牌专卖店")</f>
        <v>0</v>
      </c>
      <c r="BJ1147" s="99">
        <f>SUMIFS(通讯通路门店!$AC:$AC,通讯通路门店!$S:$S,$G1147)</f>
        <v>0</v>
      </c>
      <c r="BK1147" s="99">
        <f>SUMIFS(通讯通路门店!$AD:$AD,通讯通路门店!$S:$S,$G1147)</f>
        <v>0</v>
      </c>
      <c r="BL1147" s="99">
        <f>SUMIFS(通讯通路门店!$AE:$AE,通讯通路门店!$S:$S,$G1147)</f>
        <v>0</v>
      </c>
      <c r="BM1147" s="99">
        <f>SUMIFS(通讯通路门店!$AF:$AF,通讯通路门店!$S:$S,$G1147)</f>
        <v>0</v>
      </c>
      <c r="BN1147" s="99">
        <f>SUMIFS(通讯通路门店!$AG:$AG,通讯通路门店!$S:$S,$G1147)</f>
        <v>0</v>
      </c>
      <c r="BO1147" s="99">
        <f>SUMIFS(通讯通路门店!$AH:$AH,通讯通路门店!$S:$S,$G1147)</f>
        <v>0</v>
      </c>
      <c r="BP1147" s="99">
        <f>SUMIFS(通讯通路门店!$AI:$AI,通讯通路门店!$S:$S,$G1147)</f>
        <v>0</v>
      </c>
      <c r="BQ1147" s="83"/>
    </row>
    <row r="1148" spans="1:69">
      <c r="A1148" s="99" t="str">
        <f>IFERROR(_xlfn.XLOOKUP($G1148,通讯通路门店!$S$4:$S$993931,通讯通路门店!$A$4:$A$993931,0,0),"")</f>
        <v>海南省</v>
      </c>
      <c r="B1148" s="99" t="str">
        <f>IFERROR(_xlfn.XLOOKUP($G1148,通讯通路门店!$S$4:$S$993931,通讯通路门店!$B$4:$B$993931,0,0),"")</f>
        <v>东方市</v>
      </c>
      <c r="C1148" s="99" t="str">
        <f>IFERROR(_xlfn.XLOOKUP($G1148,通讯通路门店!$S$4:$S$993931,通讯通路门店!$C$4:$C$993931,0,0),"")</f>
        <v>东方市</v>
      </c>
      <c r="D1148" s="99" t="str">
        <f>IFERROR(_xlfn.XLOOKUP($G1148,通讯通路门店!$S$4:$S$993931,通讯通路门店!$D$4:$D$993931,0,0),"")</f>
        <v>八所镇</v>
      </c>
      <c r="E1148" s="83"/>
      <c r="F1148" s="83"/>
      <c r="G1148" s="101"/>
      <c r="H1148" s="102">
        <f>IFERROR(_xlfn.XLOOKUP($G1148,通讯通路门店!$S$4:$S$993931,通讯通路门店!$R$4:$R$993931,0,0),"")</f>
        <v>0</v>
      </c>
      <c r="I1148" s="83"/>
      <c r="J1148" s="83"/>
      <c r="K1148" s="83"/>
      <c r="L1148" s="83"/>
      <c r="M1148" s="83"/>
      <c r="N1148" s="83"/>
      <c r="O1148" s="83"/>
      <c r="P1148" s="83"/>
      <c r="Q1148" s="83"/>
      <c r="R1148" s="83"/>
      <c r="S1148" s="83"/>
      <c r="T1148" s="83"/>
      <c r="U1148" s="99">
        <f>COUNTIF(通讯通路门店!$S:$S,$G1148)</f>
        <v>0</v>
      </c>
      <c r="V1148" s="99">
        <f>COUNTIFS(通讯通路门店!$S:$S,$G1148,通讯通路门店!$J:$J,"综合卖场")</f>
        <v>0</v>
      </c>
      <c r="W1148" s="99">
        <f>SUMIFS(通讯通路门店!$AJ:$AJ,通讯通路门店!$S:$S,通讯客户沙盘!$G1148)</f>
        <v>0</v>
      </c>
      <c r="X1148" s="99">
        <f t="shared" si="85"/>
        <v>0</v>
      </c>
      <c r="Y1148" s="99">
        <f>COUNTIFS(通讯通路门店!$S:$S,$G1148,通讯通路门店!$J:$J,"荣耀体验店")+COUNTIFS(通讯通路门店!$S:$S,$G1148,通讯通路门店!$J:$J,"荣耀授权专卖店")</f>
        <v>0</v>
      </c>
      <c r="Z1148" s="99">
        <f>COUNTIFS(通讯通路门店!$S:$S,$G1148,通讯通路门店!$J:$J,"VIVO体验店")</f>
        <v>0</v>
      </c>
      <c r="AA1148" s="99">
        <f>COUNTIFS(通讯通路门店!$S:$S,$G1148,通讯通路门店!$J:$J,"OPPO体验店")</f>
        <v>0</v>
      </c>
      <c r="AB1148" s="99">
        <f>COUNTIFS(通讯通路门店!$S:$S,$G1148,通讯通路门店!$J:$J,"华为授权体验店")+COUNTIFS(通讯通路门店!$S:$S,$G1148,通讯通路门店!$J:$J,"华为堡垒店")</f>
        <v>0</v>
      </c>
      <c r="AC1148" s="99">
        <f>COUNTIFS(通讯通路门店!$S:$S,$G1148,通讯通路门店!$J:$J,"小米体验店")</f>
        <v>0</v>
      </c>
      <c r="AD1148" s="99">
        <f>COUNTIFS(通讯通路门店!$S:$S,$G1148,通讯通路门店!$J:$J,"苹果体验店")</f>
        <v>0</v>
      </c>
      <c r="AE1148" s="99">
        <f>COUNTIFS(通讯通路门店!$S:$S,$G1148,通讯通路门店!$J:$J,"其他品牌专卖店")</f>
        <v>0</v>
      </c>
      <c r="AF1148" s="99">
        <f>SUMIFS(通讯通路门店!$BI:$BI,通讯通路门店!$S:$S,$G1148)</f>
        <v>0</v>
      </c>
      <c r="AG1148" s="99">
        <f>SUMIFS(通讯通路门店!$BH:$BH,通讯通路门店!$S:$S,$G1148)</f>
        <v>0</v>
      </c>
      <c r="AH1148" s="99">
        <f t="shared" si="86"/>
        <v>0</v>
      </c>
      <c r="AI1148" s="99">
        <f>SUMIFS(通讯通路门店!$BB:$BB,通讯通路门店!$S:$S,$G1148)</f>
        <v>0</v>
      </c>
      <c r="AJ1148" s="99">
        <f>SUMIFS(通讯通路门店!$BE:$BE,通讯通路门店!$S:$S,$G1148)</f>
        <v>0</v>
      </c>
      <c r="AK1148" s="99">
        <f>SUMIFS(通讯通路门店!$BG:$BG,通讯通路门店!$S:$S,$G1148)</f>
        <v>0</v>
      </c>
      <c r="AL1148" s="99">
        <f>SUMIFS(通讯通路门店!$BC:$BC,通讯通路门店!$S:$S,$G1148)</f>
        <v>0</v>
      </c>
      <c r="AM1148" s="99">
        <f>SUMIFS(通讯通路门店!$BD:$BD,通讯通路门店!$S:$S,$G1148)</f>
        <v>0</v>
      </c>
      <c r="AN1148" s="99">
        <f>SUMIFS(通讯通路门店!$BF:$BF,通讯通路门店!$S:$S,$G1148)</f>
        <v>0</v>
      </c>
      <c r="AO1148" s="99">
        <f t="shared" si="87"/>
        <v>0</v>
      </c>
      <c r="AP1148" s="99">
        <f>SUMIFS(通讯通路门店!$K:$K,通讯通路门店!$S:$S,$G1148)</f>
        <v>0</v>
      </c>
      <c r="AQ1148" s="83"/>
      <c r="AR1148" s="99">
        <f>SUMIFS(通讯通路门店!$T:$T,通讯通路门店!$S:$S,$G1148)</f>
        <v>0</v>
      </c>
      <c r="AS1148" s="99">
        <f>SUMIFS(通讯通路门店!$U:$U,通讯通路门店!$S:$S,$G1148)</f>
        <v>0</v>
      </c>
      <c r="AT1148" s="99">
        <f>SUMIFS(通讯通路门店!$V:$V,通讯通路门店!$S:$S,$G1148)</f>
        <v>0</v>
      </c>
      <c r="AU1148" s="99">
        <f>SUMIFS(通讯通路门店!$W:$W,通讯通路门店!$S:$S,$G1148)</f>
        <v>0</v>
      </c>
      <c r="AV1148" s="99">
        <f>SUMIFS(通讯通路门店!$Z:$Z,通讯通路门店!$S:$S,$G1148)</f>
        <v>0</v>
      </c>
      <c r="AW1148" s="99">
        <f>SUMIFS(通讯通路门店!$AB:$AB,通讯通路门店!$S:$S,$G1148)</f>
        <v>0</v>
      </c>
      <c r="AX1148" s="99">
        <f>SUMIFS(通讯通路门店!$X:$X,通讯通路门店!$S:$S,$G1148)</f>
        <v>0</v>
      </c>
      <c r="AY1148" s="99">
        <f>SUMIFS(通讯通路门店!$Y:$Y,通讯通路门店!$S:$S,$G1148)</f>
        <v>0</v>
      </c>
      <c r="AZ1148" s="99">
        <f>SUMIFS(通讯通路门店!$AA:$AA,通讯通路门店!$S:$S,$G1148)</f>
        <v>0</v>
      </c>
      <c r="BA1148" s="99">
        <f t="shared" si="88"/>
        <v>0</v>
      </c>
      <c r="BB1148" s="99">
        <f t="shared" si="89"/>
        <v>0</v>
      </c>
      <c r="BC1148" s="99">
        <f>SUMIFS(通讯通路门店!$W:$W,通讯通路门店!$S:$S,$G1148,通讯通路门店!$J:$J,"荣耀体验店")+SUMIFS(通讯通路门店!$W:$W,通讯通路门店!$S:$S,$G1148,通讯通路门店!$J:$J,"荣耀授权专卖店")</f>
        <v>0</v>
      </c>
      <c r="BD1148" s="99">
        <f>SUMIFS(通讯通路门店!$Z:$Z,通讯通路门店!$S:$S,$G1148,通讯通路门店!$J:$J,"VIVO体验店")</f>
        <v>0</v>
      </c>
      <c r="BE1148" s="99">
        <f>SUMIFS(通讯通路门店!$AB:$AB,通讯通路门店!$S:$S,$G1148,通讯通路门店!$J:$J,"OPPO体验店")</f>
        <v>0</v>
      </c>
      <c r="BF1148" s="99">
        <f>SUMIFS(通讯通路门店!$X:$X,通讯通路门店!$S:$S,$G1148,通讯通路门店!$J:$J,"华为授权体验店")+SUMIFS(通讯通路门店!$AA:$AA,通讯通路门店!$S:$S,$G1148,通讯通路门店!$J:$J,"华为堡垒店")</f>
        <v>0</v>
      </c>
      <c r="BG1148" s="99">
        <f>SUMIFS(通讯通路门店!$Y:$Y,通讯通路门店!$S:$S,$G1148,通讯通路门店!$J:$J,"小米体验店")</f>
        <v>0</v>
      </c>
      <c r="BH1148" s="99">
        <f>SUMIFS(通讯通路门店!$AA:$AA,通讯通路门店!$S:$S,$G1148,通讯通路门店!$J:$J,"苹果体验店")</f>
        <v>0</v>
      </c>
      <c r="BI1148" s="99">
        <f>SUMIFS(通讯通路门店!$K:$K,通讯通路门店!$S:$S,$G1148,通讯通路门店!$J:$J,"其他品牌专卖店")</f>
        <v>0</v>
      </c>
      <c r="BJ1148" s="99">
        <f>SUMIFS(通讯通路门店!$AC:$AC,通讯通路门店!$S:$S,$G1148)</f>
        <v>0</v>
      </c>
      <c r="BK1148" s="99">
        <f>SUMIFS(通讯通路门店!$AD:$AD,通讯通路门店!$S:$S,$G1148)</f>
        <v>0</v>
      </c>
      <c r="BL1148" s="99">
        <f>SUMIFS(通讯通路门店!$AE:$AE,通讯通路门店!$S:$S,$G1148)</f>
        <v>0</v>
      </c>
      <c r="BM1148" s="99">
        <f>SUMIFS(通讯通路门店!$AF:$AF,通讯通路门店!$S:$S,$G1148)</f>
        <v>0</v>
      </c>
      <c r="BN1148" s="99">
        <f>SUMIFS(通讯通路门店!$AG:$AG,通讯通路门店!$S:$S,$G1148)</f>
        <v>0</v>
      </c>
      <c r="BO1148" s="99">
        <f>SUMIFS(通讯通路门店!$AH:$AH,通讯通路门店!$S:$S,$G1148)</f>
        <v>0</v>
      </c>
      <c r="BP1148" s="99">
        <f>SUMIFS(通讯通路门店!$AI:$AI,通讯通路门店!$S:$S,$G1148)</f>
        <v>0</v>
      </c>
      <c r="BQ1148" s="83"/>
    </row>
    <row r="1149" spans="1:69">
      <c r="A1149" s="99" t="str">
        <f>IFERROR(_xlfn.XLOOKUP($G1149,通讯通路门店!$S$4:$S$993931,通讯通路门店!$A$4:$A$993931,0,0),"")</f>
        <v>海南省</v>
      </c>
      <c r="B1149" s="99" t="str">
        <f>IFERROR(_xlfn.XLOOKUP($G1149,通讯通路门店!$S$4:$S$993931,通讯通路门店!$B$4:$B$993931,0,0),"")</f>
        <v>东方市</v>
      </c>
      <c r="C1149" s="99" t="str">
        <f>IFERROR(_xlfn.XLOOKUP($G1149,通讯通路门店!$S$4:$S$993931,通讯通路门店!$C$4:$C$993931,0,0),"")</f>
        <v>东方市</v>
      </c>
      <c r="D1149" s="99" t="str">
        <f>IFERROR(_xlfn.XLOOKUP($G1149,通讯通路门店!$S$4:$S$993931,通讯通路门店!$D$4:$D$993931,0,0),"")</f>
        <v>八所镇</v>
      </c>
      <c r="E1149" s="83"/>
      <c r="F1149" s="83"/>
      <c r="G1149" s="101"/>
      <c r="H1149" s="102">
        <f>IFERROR(_xlfn.XLOOKUP($G1149,通讯通路门店!$S$4:$S$993931,通讯通路门店!$R$4:$R$993931,0,0),"")</f>
        <v>0</v>
      </c>
      <c r="I1149" s="83"/>
      <c r="J1149" s="83"/>
      <c r="K1149" s="83"/>
      <c r="L1149" s="83"/>
      <c r="M1149" s="83"/>
      <c r="N1149" s="83"/>
      <c r="O1149" s="83"/>
      <c r="P1149" s="83"/>
      <c r="Q1149" s="83"/>
      <c r="R1149" s="83"/>
      <c r="S1149" s="83"/>
      <c r="T1149" s="83"/>
      <c r="U1149" s="99">
        <f>COUNTIF(通讯通路门店!$S:$S,$G1149)</f>
        <v>0</v>
      </c>
      <c r="V1149" s="99">
        <f>COUNTIFS(通讯通路门店!$S:$S,$G1149,通讯通路门店!$J:$J,"综合卖场")</f>
        <v>0</v>
      </c>
      <c r="W1149" s="99">
        <f>SUMIFS(通讯通路门店!$AJ:$AJ,通讯通路门店!$S:$S,通讯客户沙盘!$G1149)</f>
        <v>0</v>
      </c>
      <c r="X1149" s="99">
        <f t="shared" si="85"/>
        <v>0</v>
      </c>
      <c r="Y1149" s="99">
        <f>COUNTIFS(通讯通路门店!$S:$S,$G1149,通讯通路门店!$J:$J,"荣耀体验店")+COUNTIFS(通讯通路门店!$S:$S,$G1149,通讯通路门店!$J:$J,"荣耀授权专卖店")</f>
        <v>0</v>
      </c>
      <c r="Z1149" s="99">
        <f>COUNTIFS(通讯通路门店!$S:$S,$G1149,通讯通路门店!$J:$J,"VIVO体验店")</f>
        <v>0</v>
      </c>
      <c r="AA1149" s="99">
        <f>COUNTIFS(通讯通路门店!$S:$S,$G1149,通讯通路门店!$J:$J,"OPPO体验店")</f>
        <v>0</v>
      </c>
      <c r="AB1149" s="99">
        <f>COUNTIFS(通讯通路门店!$S:$S,$G1149,通讯通路门店!$J:$J,"华为授权体验店")+COUNTIFS(通讯通路门店!$S:$S,$G1149,通讯通路门店!$J:$J,"华为堡垒店")</f>
        <v>0</v>
      </c>
      <c r="AC1149" s="99">
        <f>COUNTIFS(通讯通路门店!$S:$S,$G1149,通讯通路门店!$J:$J,"小米体验店")</f>
        <v>0</v>
      </c>
      <c r="AD1149" s="99">
        <f>COUNTIFS(通讯通路门店!$S:$S,$G1149,通讯通路门店!$J:$J,"苹果体验店")</f>
        <v>0</v>
      </c>
      <c r="AE1149" s="99">
        <f>COUNTIFS(通讯通路门店!$S:$S,$G1149,通讯通路门店!$J:$J,"其他品牌专卖店")</f>
        <v>0</v>
      </c>
      <c r="AF1149" s="99">
        <f>SUMIFS(通讯通路门店!$BI:$BI,通讯通路门店!$S:$S,$G1149)</f>
        <v>0</v>
      </c>
      <c r="AG1149" s="99">
        <f>SUMIFS(通讯通路门店!$BH:$BH,通讯通路门店!$S:$S,$G1149)</f>
        <v>0</v>
      </c>
      <c r="AH1149" s="99">
        <f t="shared" si="86"/>
        <v>0</v>
      </c>
      <c r="AI1149" s="99">
        <f>SUMIFS(通讯通路门店!$BB:$BB,通讯通路门店!$S:$S,$G1149)</f>
        <v>0</v>
      </c>
      <c r="AJ1149" s="99">
        <f>SUMIFS(通讯通路门店!$BE:$BE,通讯通路门店!$S:$S,$G1149)</f>
        <v>0</v>
      </c>
      <c r="AK1149" s="99">
        <f>SUMIFS(通讯通路门店!$BG:$BG,通讯通路门店!$S:$S,$G1149)</f>
        <v>0</v>
      </c>
      <c r="AL1149" s="99">
        <f>SUMIFS(通讯通路门店!$BC:$BC,通讯通路门店!$S:$S,$G1149)</f>
        <v>0</v>
      </c>
      <c r="AM1149" s="99">
        <f>SUMIFS(通讯通路门店!$BD:$BD,通讯通路门店!$S:$S,$G1149)</f>
        <v>0</v>
      </c>
      <c r="AN1149" s="99">
        <f>SUMIFS(通讯通路门店!$BF:$BF,通讯通路门店!$S:$S,$G1149)</f>
        <v>0</v>
      </c>
      <c r="AO1149" s="99">
        <f t="shared" si="87"/>
        <v>0</v>
      </c>
      <c r="AP1149" s="99">
        <f>SUMIFS(通讯通路门店!$K:$K,通讯通路门店!$S:$S,$G1149)</f>
        <v>0</v>
      </c>
      <c r="AQ1149" s="83"/>
      <c r="AR1149" s="99">
        <f>SUMIFS(通讯通路门店!$T:$T,通讯通路门店!$S:$S,$G1149)</f>
        <v>0</v>
      </c>
      <c r="AS1149" s="99">
        <f>SUMIFS(通讯通路门店!$U:$U,通讯通路门店!$S:$S,$G1149)</f>
        <v>0</v>
      </c>
      <c r="AT1149" s="99">
        <f>SUMIFS(通讯通路门店!$V:$V,通讯通路门店!$S:$S,$G1149)</f>
        <v>0</v>
      </c>
      <c r="AU1149" s="99">
        <f>SUMIFS(通讯通路门店!$W:$W,通讯通路门店!$S:$S,$G1149)</f>
        <v>0</v>
      </c>
      <c r="AV1149" s="99">
        <f>SUMIFS(通讯通路门店!$Z:$Z,通讯通路门店!$S:$S,$G1149)</f>
        <v>0</v>
      </c>
      <c r="AW1149" s="99">
        <f>SUMIFS(通讯通路门店!$AB:$AB,通讯通路门店!$S:$S,$G1149)</f>
        <v>0</v>
      </c>
      <c r="AX1149" s="99">
        <f>SUMIFS(通讯通路门店!$X:$X,通讯通路门店!$S:$S,$G1149)</f>
        <v>0</v>
      </c>
      <c r="AY1149" s="99">
        <f>SUMIFS(通讯通路门店!$Y:$Y,通讯通路门店!$S:$S,$G1149)</f>
        <v>0</v>
      </c>
      <c r="AZ1149" s="99">
        <f>SUMIFS(通讯通路门店!$AA:$AA,通讯通路门店!$S:$S,$G1149)</f>
        <v>0</v>
      </c>
      <c r="BA1149" s="99">
        <f t="shared" si="88"/>
        <v>0</v>
      </c>
      <c r="BB1149" s="99">
        <f t="shared" si="89"/>
        <v>0</v>
      </c>
      <c r="BC1149" s="99">
        <f>SUMIFS(通讯通路门店!$W:$W,通讯通路门店!$S:$S,$G1149,通讯通路门店!$J:$J,"荣耀体验店")+SUMIFS(通讯通路门店!$W:$W,通讯通路门店!$S:$S,$G1149,通讯通路门店!$J:$J,"荣耀授权专卖店")</f>
        <v>0</v>
      </c>
      <c r="BD1149" s="99">
        <f>SUMIFS(通讯通路门店!$Z:$Z,通讯通路门店!$S:$S,$G1149,通讯通路门店!$J:$J,"VIVO体验店")</f>
        <v>0</v>
      </c>
      <c r="BE1149" s="99">
        <f>SUMIFS(通讯通路门店!$AB:$AB,通讯通路门店!$S:$S,$G1149,通讯通路门店!$J:$J,"OPPO体验店")</f>
        <v>0</v>
      </c>
      <c r="BF1149" s="99">
        <f>SUMIFS(通讯通路门店!$X:$X,通讯通路门店!$S:$S,$G1149,通讯通路门店!$J:$J,"华为授权体验店")+SUMIFS(通讯通路门店!$AA:$AA,通讯通路门店!$S:$S,$G1149,通讯通路门店!$J:$J,"华为堡垒店")</f>
        <v>0</v>
      </c>
      <c r="BG1149" s="99">
        <f>SUMIFS(通讯通路门店!$Y:$Y,通讯通路门店!$S:$S,$G1149,通讯通路门店!$J:$J,"小米体验店")</f>
        <v>0</v>
      </c>
      <c r="BH1149" s="99">
        <f>SUMIFS(通讯通路门店!$AA:$AA,通讯通路门店!$S:$S,$G1149,通讯通路门店!$J:$J,"苹果体验店")</f>
        <v>0</v>
      </c>
      <c r="BI1149" s="99">
        <f>SUMIFS(通讯通路门店!$K:$K,通讯通路门店!$S:$S,$G1149,通讯通路门店!$J:$J,"其他品牌专卖店")</f>
        <v>0</v>
      </c>
      <c r="BJ1149" s="99">
        <f>SUMIFS(通讯通路门店!$AC:$AC,通讯通路门店!$S:$S,$G1149)</f>
        <v>0</v>
      </c>
      <c r="BK1149" s="99">
        <f>SUMIFS(通讯通路门店!$AD:$AD,通讯通路门店!$S:$S,$G1149)</f>
        <v>0</v>
      </c>
      <c r="BL1149" s="99">
        <f>SUMIFS(通讯通路门店!$AE:$AE,通讯通路门店!$S:$S,$G1149)</f>
        <v>0</v>
      </c>
      <c r="BM1149" s="99">
        <f>SUMIFS(通讯通路门店!$AF:$AF,通讯通路门店!$S:$S,$G1149)</f>
        <v>0</v>
      </c>
      <c r="BN1149" s="99">
        <f>SUMIFS(通讯通路门店!$AG:$AG,通讯通路门店!$S:$S,$G1149)</f>
        <v>0</v>
      </c>
      <c r="BO1149" s="99">
        <f>SUMIFS(通讯通路门店!$AH:$AH,通讯通路门店!$S:$S,$G1149)</f>
        <v>0</v>
      </c>
      <c r="BP1149" s="99">
        <f>SUMIFS(通讯通路门店!$AI:$AI,通讯通路门店!$S:$S,$G1149)</f>
        <v>0</v>
      </c>
      <c r="BQ1149" s="83"/>
    </row>
    <row r="1150" spans="1:69">
      <c r="A1150" s="99" t="str">
        <f>IFERROR(_xlfn.XLOOKUP($G1150,通讯通路门店!$S$4:$S$993931,通讯通路门店!$A$4:$A$993931,0,0),"")</f>
        <v>海南省</v>
      </c>
      <c r="B1150" s="99" t="str">
        <f>IFERROR(_xlfn.XLOOKUP($G1150,通讯通路门店!$S$4:$S$993931,通讯通路门店!$B$4:$B$993931,0,0),"")</f>
        <v>东方市</v>
      </c>
      <c r="C1150" s="99" t="str">
        <f>IFERROR(_xlfn.XLOOKUP($G1150,通讯通路门店!$S$4:$S$993931,通讯通路门店!$C$4:$C$993931,0,0),"")</f>
        <v>东方市</v>
      </c>
      <c r="D1150" s="99" t="str">
        <f>IFERROR(_xlfn.XLOOKUP($G1150,通讯通路门店!$S$4:$S$993931,通讯通路门店!$D$4:$D$993931,0,0),"")</f>
        <v>八所镇</v>
      </c>
      <c r="E1150" s="83"/>
      <c r="F1150" s="83"/>
      <c r="G1150" s="101"/>
      <c r="H1150" s="102">
        <f>IFERROR(_xlfn.XLOOKUP($G1150,通讯通路门店!$S$4:$S$993931,通讯通路门店!$R$4:$R$993931,0,0),"")</f>
        <v>0</v>
      </c>
      <c r="I1150" s="83"/>
      <c r="J1150" s="83"/>
      <c r="K1150" s="83"/>
      <c r="L1150" s="83"/>
      <c r="M1150" s="83"/>
      <c r="N1150" s="83"/>
      <c r="O1150" s="83"/>
      <c r="P1150" s="83"/>
      <c r="Q1150" s="83"/>
      <c r="R1150" s="83"/>
      <c r="S1150" s="83"/>
      <c r="T1150" s="83"/>
      <c r="U1150" s="99">
        <f>COUNTIF(通讯通路门店!$S:$S,$G1150)</f>
        <v>0</v>
      </c>
      <c r="V1150" s="99">
        <f>COUNTIFS(通讯通路门店!$S:$S,$G1150,通讯通路门店!$J:$J,"综合卖场")</f>
        <v>0</v>
      </c>
      <c r="W1150" s="99">
        <f>SUMIFS(通讯通路门店!$AJ:$AJ,通讯通路门店!$S:$S,通讯客户沙盘!$G1150)</f>
        <v>0</v>
      </c>
      <c r="X1150" s="99">
        <f t="shared" si="85"/>
        <v>0</v>
      </c>
      <c r="Y1150" s="99">
        <f>COUNTIFS(通讯通路门店!$S:$S,$G1150,通讯通路门店!$J:$J,"荣耀体验店")+COUNTIFS(通讯通路门店!$S:$S,$G1150,通讯通路门店!$J:$J,"荣耀授权专卖店")</f>
        <v>0</v>
      </c>
      <c r="Z1150" s="99">
        <f>COUNTIFS(通讯通路门店!$S:$S,$G1150,通讯通路门店!$J:$J,"VIVO体验店")</f>
        <v>0</v>
      </c>
      <c r="AA1150" s="99">
        <f>COUNTIFS(通讯通路门店!$S:$S,$G1150,通讯通路门店!$J:$J,"OPPO体验店")</f>
        <v>0</v>
      </c>
      <c r="AB1150" s="99">
        <f>COUNTIFS(通讯通路门店!$S:$S,$G1150,通讯通路门店!$J:$J,"华为授权体验店")+COUNTIFS(通讯通路门店!$S:$S,$G1150,通讯通路门店!$J:$J,"华为堡垒店")</f>
        <v>0</v>
      </c>
      <c r="AC1150" s="99">
        <f>COUNTIFS(通讯通路门店!$S:$S,$G1150,通讯通路门店!$J:$J,"小米体验店")</f>
        <v>0</v>
      </c>
      <c r="AD1150" s="99">
        <f>COUNTIFS(通讯通路门店!$S:$S,$G1150,通讯通路门店!$J:$J,"苹果体验店")</f>
        <v>0</v>
      </c>
      <c r="AE1150" s="99">
        <f>COUNTIFS(通讯通路门店!$S:$S,$G1150,通讯通路门店!$J:$J,"其他品牌专卖店")</f>
        <v>0</v>
      </c>
      <c r="AF1150" s="99">
        <f>SUMIFS(通讯通路门店!$BI:$BI,通讯通路门店!$S:$S,$G1150)</f>
        <v>0</v>
      </c>
      <c r="AG1150" s="99">
        <f>SUMIFS(通讯通路门店!$BH:$BH,通讯通路门店!$S:$S,$G1150)</f>
        <v>0</v>
      </c>
      <c r="AH1150" s="99">
        <f t="shared" si="86"/>
        <v>0</v>
      </c>
      <c r="AI1150" s="99">
        <f>SUMIFS(通讯通路门店!$BB:$BB,通讯通路门店!$S:$S,$G1150)</f>
        <v>0</v>
      </c>
      <c r="AJ1150" s="99">
        <f>SUMIFS(通讯通路门店!$BE:$BE,通讯通路门店!$S:$S,$G1150)</f>
        <v>0</v>
      </c>
      <c r="AK1150" s="99">
        <f>SUMIFS(通讯通路门店!$BG:$BG,通讯通路门店!$S:$S,$G1150)</f>
        <v>0</v>
      </c>
      <c r="AL1150" s="99">
        <f>SUMIFS(通讯通路门店!$BC:$BC,通讯通路门店!$S:$S,$G1150)</f>
        <v>0</v>
      </c>
      <c r="AM1150" s="99">
        <f>SUMIFS(通讯通路门店!$BD:$BD,通讯通路门店!$S:$S,$G1150)</f>
        <v>0</v>
      </c>
      <c r="AN1150" s="99">
        <f>SUMIFS(通讯通路门店!$BF:$BF,通讯通路门店!$S:$S,$G1150)</f>
        <v>0</v>
      </c>
      <c r="AO1150" s="99">
        <f t="shared" si="87"/>
        <v>0</v>
      </c>
      <c r="AP1150" s="99">
        <f>SUMIFS(通讯通路门店!$K:$K,通讯通路门店!$S:$S,$G1150)</f>
        <v>0</v>
      </c>
      <c r="AQ1150" s="83"/>
      <c r="AR1150" s="99">
        <f>SUMIFS(通讯通路门店!$T:$T,通讯通路门店!$S:$S,$G1150)</f>
        <v>0</v>
      </c>
      <c r="AS1150" s="99">
        <f>SUMIFS(通讯通路门店!$U:$U,通讯通路门店!$S:$S,$G1150)</f>
        <v>0</v>
      </c>
      <c r="AT1150" s="99">
        <f>SUMIFS(通讯通路门店!$V:$V,通讯通路门店!$S:$S,$G1150)</f>
        <v>0</v>
      </c>
      <c r="AU1150" s="99">
        <f>SUMIFS(通讯通路门店!$W:$W,通讯通路门店!$S:$S,$G1150)</f>
        <v>0</v>
      </c>
      <c r="AV1150" s="99">
        <f>SUMIFS(通讯通路门店!$Z:$Z,通讯通路门店!$S:$S,$G1150)</f>
        <v>0</v>
      </c>
      <c r="AW1150" s="99">
        <f>SUMIFS(通讯通路门店!$AB:$AB,通讯通路门店!$S:$S,$G1150)</f>
        <v>0</v>
      </c>
      <c r="AX1150" s="99">
        <f>SUMIFS(通讯通路门店!$X:$X,通讯通路门店!$S:$S,$G1150)</f>
        <v>0</v>
      </c>
      <c r="AY1150" s="99">
        <f>SUMIFS(通讯通路门店!$Y:$Y,通讯通路门店!$S:$S,$G1150)</f>
        <v>0</v>
      </c>
      <c r="AZ1150" s="99">
        <f>SUMIFS(通讯通路门店!$AA:$AA,通讯通路门店!$S:$S,$G1150)</f>
        <v>0</v>
      </c>
      <c r="BA1150" s="99">
        <f t="shared" si="88"/>
        <v>0</v>
      </c>
      <c r="BB1150" s="99">
        <f t="shared" si="89"/>
        <v>0</v>
      </c>
      <c r="BC1150" s="99">
        <f>SUMIFS(通讯通路门店!$W:$W,通讯通路门店!$S:$S,$G1150,通讯通路门店!$J:$J,"荣耀体验店")+SUMIFS(通讯通路门店!$W:$W,通讯通路门店!$S:$S,$G1150,通讯通路门店!$J:$J,"荣耀授权专卖店")</f>
        <v>0</v>
      </c>
      <c r="BD1150" s="99">
        <f>SUMIFS(通讯通路门店!$Z:$Z,通讯通路门店!$S:$S,$G1150,通讯通路门店!$J:$J,"VIVO体验店")</f>
        <v>0</v>
      </c>
      <c r="BE1150" s="99">
        <f>SUMIFS(通讯通路门店!$AB:$AB,通讯通路门店!$S:$S,$G1150,通讯通路门店!$J:$J,"OPPO体验店")</f>
        <v>0</v>
      </c>
      <c r="BF1150" s="99">
        <f>SUMIFS(通讯通路门店!$X:$X,通讯通路门店!$S:$S,$G1150,通讯通路门店!$J:$J,"华为授权体验店")+SUMIFS(通讯通路门店!$AA:$AA,通讯通路门店!$S:$S,$G1150,通讯通路门店!$J:$J,"华为堡垒店")</f>
        <v>0</v>
      </c>
      <c r="BG1150" s="99">
        <f>SUMIFS(通讯通路门店!$Y:$Y,通讯通路门店!$S:$S,$G1150,通讯通路门店!$J:$J,"小米体验店")</f>
        <v>0</v>
      </c>
      <c r="BH1150" s="99">
        <f>SUMIFS(通讯通路门店!$AA:$AA,通讯通路门店!$S:$S,$G1150,通讯通路门店!$J:$J,"苹果体验店")</f>
        <v>0</v>
      </c>
      <c r="BI1150" s="99">
        <f>SUMIFS(通讯通路门店!$K:$K,通讯通路门店!$S:$S,$G1150,通讯通路门店!$J:$J,"其他品牌专卖店")</f>
        <v>0</v>
      </c>
      <c r="BJ1150" s="99">
        <f>SUMIFS(通讯通路门店!$AC:$AC,通讯通路门店!$S:$S,$G1150)</f>
        <v>0</v>
      </c>
      <c r="BK1150" s="99">
        <f>SUMIFS(通讯通路门店!$AD:$AD,通讯通路门店!$S:$S,$G1150)</f>
        <v>0</v>
      </c>
      <c r="BL1150" s="99">
        <f>SUMIFS(通讯通路门店!$AE:$AE,通讯通路门店!$S:$S,$G1150)</f>
        <v>0</v>
      </c>
      <c r="BM1150" s="99">
        <f>SUMIFS(通讯通路门店!$AF:$AF,通讯通路门店!$S:$S,$G1150)</f>
        <v>0</v>
      </c>
      <c r="BN1150" s="99">
        <f>SUMIFS(通讯通路门店!$AG:$AG,通讯通路门店!$S:$S,$G1150)</f>
        <v>0</v>
      </c>
      <c r="BO1150" s="99">
        <f>SUMIFS(通讯通路门店!$AH:$AH,通讯通路门店!$S:$S,$G1150)</f>
        <v>0</v>
      </c>
      <c r="BP1150" s="99">
        <f>SUMIFS(通讯通路门店!$AI:$AI,通讯通路门店!$S:$S,$G1150)</f>
        <v>0</v>
      </c>
      <c r="BQ1150" s="83"/>
    </row>
    <row r="1151" spans="1:69">
      <c r="A1151" s="99" t="str">
        <f>IFERROR(_xlfn.XLOOKUP($G1151,通讯通路门店!$S$4:$S$993931,通讯通路门店!$A$4:$A$993931,0,0),"")</f>
        <v>海南省</v>
      </c>
      <c r="B1151" s="99" t="str">
        <f>IFERROR(_xlfn.XLOOKUP($G1151,通讯通路门店!$S$4:$S$993931,通讯通路门店!$B$4:$B$993931,0,0),"")</f>
        <v>东方市</v>
      </c>
      <c r="C1151" s="99" t="str">
        <f>IFERROR(_xlfn.XLOOKUP($G1151,通讯通路门店!$S$4:$S$993931,通讯通路门店!$C$4:$C$993931,0,0),"")</f>
        <v>东方市</v>
      </c>
      <c r="D1151" s="99" t="str">
        <f>IFERROR(_xlfn.XLOOKUP($G1151,通讯通路门店!$S$4:$S$993931,通讯通路门店!$D$4:$D$993931,0,0),"")</f>
        <v>八所镇</v>
      </c>
      <c r="E1151" s="83"/>
      <c r="F1151" s="83"/>
      <c r="G1151" s="101"/>
      <c r="H1151" s="102">
        <f>IFERROR(_xlfn.XLOOKUP($G1151,通讯通路门店!$S$4:$S$993931,通讯通路门店!$R$4:$R$993931,0,0),"")</f>
        <v>0</v>
      </c>
      <c r="I1151" s="83"/>
      <c r="J1151" s="83"/>
      <c r="K1151" s="83"/>
      <c r="L1151" s="83"/>
      <c r="M1151" s="83"/>
      <c r="N1151" s="83"/>
      <c r="O1151" s="83"/>
      <c r="P1151" s="83"/>
      <c r="Q1151" s="83"/>
      <c r="R1151" s="83"/>
      <c r="S1151" s="83"/>
      <c r="T1151" s="83"/>
      <c r="U1151" s="99">
        <f>COUNTIF(通讯通路门店!$S:$S,$G1151)</f>
        <v>0</v>
      </c>
      <c r="V1151" s="99">
        <f>COUNTIFS(通讯通路门店!$S:$S,$G1151,通讯通路门店!$J:$J,"综合卖场")</f>
        <v>0</v>
      </c>
      <c r="W1151" s="99">
        <f>SUMIFS(通讯通路门店!$AJ:$AJ,通讯通路门店!$S:$S,通讯客户沙盘!$G1151)</f>
        <v>0</v>
      </c>
      <c r="X1151" s="99">
        <f t="shared" si="85"/>
        <v>0</v>
      </c>
      <c r="Y1151" s="99">
        <f>COUNTIFS(通讯通路门店!$S:$S,$G1151,通讯通路门店!$J:$J,"荣耀体验店")+COUNTIFS(通讯通路门店!$S:$S,$G1151,通讯通路门店!$J:$J,"荣耀授权专卖店")</f>
        <v>0</v>
      </c>
      <c r="Z1151" s="99">
        <f>COUNTIFS(通讯通路门店!$S:$S,$G1151,通讯通路门店!$J:$J,"VIVO体验店")</f>
        <v>0</v>
      </c>
      <c r="AA1151" s="99">
        <f>COUNTIFS(通讯通路门店!$S:$S,$G1151,通讯通路门店!$J:$J,"OPPO体验店")</f>
        <v>0</v>
      </c>
      <c r="AB1151" s="99">
        <f>COUNTIFS(通讯通路门店!$S:$S,$G1151,通讯通路门店!$J:$J,"华为授权体验店")+COUNTIFS(通讯通路门店!$S:$S,$G1151,通讯通路门店!$J:$J,"华为堡垒店")</f>
        <v>0</v>
      </c>
      <c r="AC1151" s="99">
        <f>COUNTIFS(通讯通路门店!$S:$S,$G1151,通讯通路门店!$J:$J,"小米体验店")</f>
        <v>0</v>
      </c>
      <c r="AD1151" s="99">
        <f>COUNTIFS(通讯通路门店!$S:$S,$G1151,通讯通路门店!$J:$J,"苹果体验店")</f>
        <v>0</v>
      </c>
      <c r="AE1151" s="99">
        <f>COUNTIFS(通讯通路门店!$S:$S,$G1151,通讯通路门店!$J:$J,"其他品牌专卖店")</f>
        <v>0</v>
      </c>
      <c r="AF1151" s="99">
        <f>SUMIFS(通讯通路门店!$BI:$BI,通讯通路门店!$S:$S,$G1151)</f>
        <v>0</v>
      </c>
      <c r="AG1151" s="99">
        <f>SUMIFS(通讯通路门店!$BH:$BH,通讯通路门店!$S:$S,$G1151)</f>
        <v>0</v>
      </c>
      <c r="AH1151" s="99">
        <f t="shared" si="86"/>
        <v>0</v>
      </c>
      <c r="AI1151" s="99">
        <f>SUMIFS(通讯通路门店!$BB:$BB,通讯通路门店!$S:$S,$G1151)</f>
        <v>0</v>
      </c>
      <c r="AJ1151" s="99">
        <f>SUMIFS(通讯通路门店!$BE:$BE,通讯通路门店!$S:$S,$G1151)</f>
        <v>0</v>
      </c>
      <c r="AK1151" s="99">
        <f>SUMIFS(通讯通路门店!$BG:$BG,通讯通路门店!$S:$S,$G1151)</f>
        <v>0</v>
      </c>
      <c r="AL1151" s="99">
        <f>SUMIFS(通讯通路门店!$BC:$BC,通讯通路门店!$S:$S,$G1151)</f>
        <v>0</v>
      </c>
      <c r="AM1151" s="99">
        <f>SUMIFS(通讯通路门店!$BD:$BD,通讯通路门店!$S:$S,$G1151)</f>
        <v>0</v>
      </c>
      <c r="AN1151" s="99">
        <f>SUMIFS(通讯通路门店!$BF:$BF,通讯通路门店!$S:$S,$G1151)</f>
        <v>0</v>
      </c>
      <c r="AO1151" s="99">
        <f t="shared" si="87"/>
        <v>0</v>
      </c>
      <c r="AP1151" s="99">
        <f>SUMIFS(通讯通路门店!$K:$K,通讯通路门店!$S:$S,$G1151)</f>
        <v>0</v>
      </c>
      <c r="AQ1151" s="83"/>
      <c r="AR1151" s="99">
        <f>SUMIFS(通讯通路门店!$T:$T,通讯通路门店!$S:$S,$G1151)</f>
        <v>0</v>
      </c>
      <c r="AS1151" s="99">
        <f>SUMIFS(通讯通路门店!$U:$U,通讯通路门店!$S:$S,$G1151)</f>
        <v>0</v>
      </c>
      <c r="AT1151" s="99">
        <f>SUMIFS(通讯通路门店!$V:$V,通讯通路门店!$S:$S,$G1151)</f>
        <v>0</v>
      </c>
      <c r="AU1151" s="99">
        <f>SUMIFS(通讯通路门店!$W:$W,通讯通路门店!$S:$S,$G1151)</f>
        <v>0</v>
      </c>
      <c r="AV1151" s="99">
        <f>SUMIFS(通讯通路门店!$Z:$Z,通讯通路门店!$S:$S,$G1151)</f>
        <v>0</v>
      </c>
      <c r="AW1151" s="99">
        <f>SUMIFS(通讯通路门店!$AB:$AB,通讯通路门店!$S:$S,$G1151)</f>
        <v>0</v>
      </c>
      <c r="AX1151" s="99">
        <f>SUMIFS(通讯通路门店!$X:$X,通讯通路门店!$S:$S,$G1151)</f>
        <v>0</v>
      </c>
      <c r="AY1151" s="99">
        <f>SUMIFS(通讯通路门店!$Y:$Y,通讯通路门店!$S:$S,$G1151)</f>
        <v>0</v>
      </c>
      <c r="AZ1151" s="99">
        <f>SUMIFS(通讯通路门店!$AA:$AA,通讯通路门店!$S:$S,$G1151)</f>
        <v>0</v>
      </c>
      <c r="BA1151" s="99">
        <f t="shared" si="88"/>
        <v>0</v>
      </c>
      <c r="BB1151" s="99">
        <f t="shared" si="89"/>
        <v>0</v>
      </c>
      <c r="BC1151" s="99">
        <f>SUMIFS(通讯通路门店!$W:$W,通讯通路门店!$S:$S,$G1151,通讯通路门店!$J:$J,"荣耀体验店")+SUMIFS(通讯通路门店!$W:$W,通讯通路门店!$S:$S,$G1151,通讯通路门店!$J:$J,"荣耀授权专卖店")</f>
        <v>0</v>
      </c>
      <c r="BD1151" s="99">
        <f>SUMIFS(通讯通路门店!$Z:$Z,通讯通路门店!$S:$S,$G1151,通讯通路门店!$J:$J,"VIVO体验店")</f>
        <v>0</v>
      </c>
      <c r="BE1151" s="99">
        <f>SUMIFS(通讯通路门店!$AB:$AB,通讯通路门店!$S:$S,$G1151,通讯通路门店!$J:$J,"OPPO体验店")</f>
        <v>0</v>
      </c>
      <c r="BF1151" s="99">
        <f>SUMIFS(通讯通路门店!$X:$X,通讯通路门店!$S:$S,$G1151,通讯通路门店!$J:$J,"华为授权体验店")+SUMIFS(通讯通路门店!$AA:$AA,通讯通路门店!$S:$S,$G1151,通讯通路门店!$J:$J,"华为堡垒店")</f>
        <v>0</v>
      </c>
      <c r="BG1151" s="99">
        <f>SUMIFS(通讯通路门店!$Y:$Y,通讯通路门店!$S:$S,$G1151,通讯通路门店!$J:$J,"小米体验店")</f>
        <v>0</v>
      </c>
      <c r="BH1151" s="99">
        <f>SUMIFS(通讯通路门店!$AA:$AA,通讯通路门店!$S:$S,$G1151,通讯通路门店!$J:$J,"苹果体验店")</f>
        <v>0</v>
      </c>
      <c r="BI1151" s="99">
        <f>SUMIFS(通讯通路门店!$K:$K,通讯通路门店!$S:$S,$G1151,通讯通路门店!$J:$J,"其他品牌专卖店")</f>
        <v>0</v>
      </c>
      <c r="BJ1151" s="99">
        <f>SUMIFS(通讯通路门店!$AC:$AC,通讯通路门店!$S:$S,$G1151)</f>
        <v>0</v>
      </c>
      <c r="BK1151" s="99">
        <f>SUMIFS(通讯通路门店!$AD:$AD,通讯通路门店!$S:$S,$G1151)</f>
        <v>0</v>
      </c>
      <c r="BL1151" s="99">
        <f>SUMIFS(通讯通路门店!$AE:$AE,通讯通路门店!$S:$S,$G1151)</f>
        <v>0</v>
      </c>
      <c r="BM1151" s="99">
        <f>SUMIFS(通讯通路门店!$AF:$AF,通讯通路门店!$S:$S,$G1151)</f>
        <v>0</v>
      </c>
      <c r="BN1151" s="99">
        <f>SUMIFS(通讯通路门店!$AG:$AG,通讯通路门店!$S:$S,$G1151)</f>
        <v>0</v>
      </c>
      <c r="BO1151" s="99">
        <f>SUMIFS(通讯通路门店!$AH:$AH,通讯通路门店!$S:$S,$G1151)</f>
        <v>0</v>
      </c>
      <c r="BP1151" s="99">
        <f>SUMIFS(通讯通路门店!$AI:$AI,通讯通路门店!$S:$S,$G1151)</f>
        <v>0</v>
      </c>
      <c r="BQ1151" s="83"/>
    </row>
    <row r="1152" spans="1:69">
      <c r="A1152" s="99" t="str">
        <f>IFERROR(_xlfn.XLOOKUP($G1152,通讯通路门店!$S$4:$S$993931,通讯通路门店!$A$4:$A$993931,0,0),"")</f>
        <v>海南省</v>
      </c>
      <c r="B1152" s="99" t="str">
        <f>IFERROR(_xlfn.XLOOKUP($G1152,通讯通路门店!$S$4:$S$993931,通讯通路门店!$B$4:$B$993931,0,0),"")</f>
        <v>东方市</v>
      </c>
      <c r="C1152" s="99" t="str">
        <f>IFERROR(_xlfn.XLOOKUP($G1152,通讯通路门店!$S$4:$S$993931,通讯通路门店!$C$4:$C$993931,0,0),"")</f>
        <v>东方市</v>
      </c>
      <c r="D1152" s="99" t="str">
        <f>IFERROR(_xlfn.XLOOKUP($G1152,通讯通路门店!$S$4:$S$993931,通讯通路门店!$D$4:$D$993931,0,0),"")</f>
        <v>八所镇</v>
      </c>
      <c r="E1152" s="83"/>
      <c r="F1152" s="83"/>
      <c r="G1152" s="101"/>
      <c r="H1152" s="102">
        <f>IFERROR(_xlfn.XLOOKUP($G1152,通讯通路门店!$S$4:$S$993931,通讯通路门店!$R$4:$R$993931,0,0),"")</f>
        <v>0</v>
      </c>
      <c r="I1152" s="83"/>
      <c r="J1152" s="83"/>
      <c r="K1152" s="83"/>
      <c r="L1152" s="83"/>
      <c r="M1152" s="83"/>
      <c r="N1152" s="83"/>
      <c r="O1152" s="83"/>
      <c r="P1152" s="83"/>
      <c r="Q1152" s="83"/>
      <c r="R1152" s="83"/>
      <c r="S1152" s="83"/>
      <c r="T1152" s="83"/>
      <c r="U1152" s="99">
        <f>COUNTIF(通讯通路门店!$S:$S,$G1152)</f>
        <v>0</v>
      </c>
      <c r="V1152" s="99">
        <f>COUNTIFS(通讯通路门店!$S:$S,$G1152,通讯通路门店!$J:$J,"综合卖场")</f>
        <v>0</v>
      </c>
      <c r="W1152" s="99">
        <f>SUMIFS(通讯通路门店!$AJ:$AJ,通讯通路门店!$S:$S,通讯客户沙盘!$G1152)</f>
        <v>0</v>
      </c>
      <c r="X1152" s="99">
        <f t="shared" si="85"/>
        <v>0</v>
      </c>
      <c r="Y1152" s="99">
        <f>COUNTIFS(通讯通路门店!$S:$S,$G1152,通讯通路门店!$J:$J,"荣耀体验店")+COUNTIFS(通讯通路门店!$S:$S,$G1152,通讯通路门店!$J:$J,"荣耀授权专卖店")</f>
        <v>0</v>
      </c>
      <c r="Z1152" s="99">
        <f>COUNTIFS(通讯通路门店!$S:$S,$G1152,通讯通路门店!$J:$J,"VIVO体验店")</f>
        <v>0</v>
      </c>
      <c r="AA1152" s="99">
        <f>COUNTIFS(通讯通路门店!$S:$S,$G1152,通讯通路门店!$J:$J,"OPPO体验店")</f>
        <v>0</v>
      </c>
      <c r="AB1152" s="99">
        <f>COUNTIFS(通讯通路门店!$S:$S,$G1152,通讯通路门店!$J:$J,"华为授权体验店")+COUNTIFS(通讯通路门店!$S:$S,$G1152,通讯通路门店!$J:$J,"华为堡垒店")</f>
        <v>0</v>
      </c>
      <c r="AC1152" s="99">
        <f>COUNTIFS(通讯通路门店!$S:$S,$G1152,通讯通路门店!$J:$J,"小米体验店")</f>
        <v>0</v>
      </c>
      <c r="AD1152" s="99">
        <f>COUNTIFS(通讯通路门店!$S:$S,$G1152,通讯通路门店!$J:$J,"苹果体验店")</f>
        <v>0</v>
      </c>
      <c r="AE1152" s="99">
        <f>COUNTIFS(通讯通路门店!$S:$S,$G1152,通讯通路门店!$J:$J,"其他品牌专卖店")</f>
        <v>0</v>
      </c>
      <c r="AF1152" s="99">
        <f>SUMIFS(通讯通路门店!$BI:$BI,通讯通路门店!$S:$S,$G1152)</f>
        <v>0</v>
      </c>
      <c r="AG1152" s="99">
        <f>SUMIFS(通讯通路门店!$BH:$BH,通讯通路门店!$S:$S,$G1152)</f>
        <v>0</v>
      </c>
      <c r="AH1152" s="99">
        <f t="shared" si="86"/>
        <v>0</v>
      </c>
      <c r="AI1152" s="99">
        <f>SUMIFS(通讯通路门店!$BB:$BB,通讯通路门店!$S:$S,$G1152)</f>
        <v>0</v>
      </c>
      <c r="AJ1152" s="99">
        <f>SUMIFS(通讯通路门店!$BE:$BE,通讯通路门店!$S:$S,$G1152)</f>
        <v>0</v>
      </c>
      <c r="AK1152" s="99">
        <f>SUMIFS(通讯通路门店!$BG:$BG,通讯通路门店!$S:$S,$G1152)</f>
        <v>0</v>
      </c>
      <c r="AL1152" s="99">
        <f>SUMIFS(通讯通路门店!$BC:$BC,通讯通路门店!$S:$S,$G1152)</f>
        <v>0</v>
      </c>
      <c r="AM1152" s="99">
        <f>SUMIFS(通讯通路门店!$BD:$BD,通讯通路门店!$S:$S,$G1152)</f>
        <v>0</v>
      </c>
      <c r="AN1152" s="99">
        <f>SUMIFS(通讯通路门店!$BF:$BF,通讯通路门店!$S:$S,$G1152)</f>
        <v>0</v>
      </c>
      <c r="AO1152" s="99">
        <f t="shared" si="87"/>
        <v>0</v>
      </c>
      <c r="AP1152" s="99">
        <f>SUMIFS(通讯通路门店!$K:$K,通讯通路门店!$S:$S,$G1152)</f>
        <v>0</v>
      </c>
      <c r="AQ1152" s="83"/>
      <c r="AR1152" s="99">
        <f>SUMIFS(通讯通路门店!$T:$T,通讯通路门店!$S:$S,$G1152)</f>
        <v>0</v>
      </c>
      <c r="AS1152" s="99">
        <f>SUMIFS(通讯通路门店!$U:$U,通讯通路门店!$S:$S,$G1152)</f>
        <v>0</v>
      </c>
      <c r="AT1152" s="99">
        <f>SUMIFS(通讯通路门店!$V:$V,通讯通路门店!$S:$S,$G1152)</f>
        <v>0</v>
      </c>
      <c r="AU1152" s="99">
        <f>SUMIFS(通讯通路门店!$W:$W,通讯通路门店!$S:$S,$G1152)</f>
        <v>0</v>
      </c>
      <c r="AV1152" s="99">
        <f>SUMIFS(通讯通路门店!$Z:$Z,通讯通路门店!$S:$S,$G1152)</f>
        <v>0</v>
      </c>
      <c r="AW1152" s="99">
        <f>SUMIFS(通讯通路门店!$AB:$AB,通讯通路门店!$S:$S,$G1152)</f>
        <v>0</v>
      </c>
      <c r="AX1152" s="99">
        <f>SUMIFS(通讯通路门店!$X:$X,通讯通路门店!$S:$S,$G1152)</f>
        <v>0</v>
      </c>
      <c r="AY1152" s="99">
        <f>SUMIFS(通讯通路门店!$Y:$Y,通讯通路门店!$S:$S,$G1152)</f>
        <v>0</v>
      </c>
      <c r="AZ1152" s="99">
        <f>SUMIFS(通讯通路门店!$AA:$AA,通讯通路门店!$S:$S,$G1152)</f>
        <v>0</v>
      </c>
      <c r="BA1152" s="99">
        <f t="shared" si="88"/>
        <v>0</v>
      </c>
      <c r="BB1152" s="99">
        <f t="shared" si="89"/>
        <v>0</v>
      </c>
      <c r="BC1152" s="99">
        <f>SUMIFS(通讯通路门店!$W:$W,通讯通路门店!$S:$S,$G1152,通讯通路门店!$J:$J,"荣耀体验店")+SUMIFS(通讯通路门店!$W:$W,通讯通路门店!$S:$S,$G1152,通讯通路门店!$J:$J,"荣耀授权专卖店")</f>
        <v>0</v>
      </c>
      <c r="BD1152" s="99">
        <f>SUMIFS(通讯通路门店!$Z:$Z,通讯通路门店!$S:$S,$G1152,通讯通路门店!$J:$J,"VIVO体验店")</f>
        <v>0</v>
      </c>
      <c r="BE1152" s="99">
        <f>SUMIFS(通讯通路门店!$AB:$AB,通讯通路门店!$S:$S,$G1152,通讯通路门店!$J:$J,"OPPO体验店")</f>
        <v>0</v>
      </c>
      <c r="BF1152" s="99">
        <f>SUMIFS(通讯通路门店!$X:$X,通讯通路门店!$S:$S,$G1152,通讯通路门店!$J:$J,"华为授权体验店")+SUMIFS(通讯通路门店!$AA:$AA,通讯通路门店!$S:$S,$G1152,通讯通路门店!$J:$J,"华为堡垒店")</f>
        <v>0</v>
      </c>
      <c r="BG1152" s="99">
        <f>SUMIFS(通讯通路门店!$Y:$Y,通讯通路门店!$S:$S,$G1152,通讯通路门店!$J:$J,"小米体验店")</f>
        <v>0</v>
      </c>
      <c r="BH1152" s="99">
        <f>SUMIFS(通讯通路门店!$AA:$AA,通讯通路门店!$S:$S,$G1152,通讯通路门店!$J:$J,"苹果体验店")</f>
        <v>0</v>
      </c>
      <c r="BI1152" s="99">
        <f>SUMIFS(通讯通路门店!$K:$K,通讯通路门店!$S:$S,$G1152,通讯通路门店!$J:$J,"其他品牌专卖店")</f>
        <v>0</v>
      </c>
      <c r="BJ1152" s="99">
        <f>SUMIFS(通讯通路门店!$AC:$AC,通讯通路门店!$S:$S,$G1152)</f>
        <v>0</v>
      </c>
      <c r="BK1152" s="99">
        <f>SUMIFS(通讯通路门店!$AD:$AD,通讯通路门店!$S:$S,$G1152)</f>
        <v>0</v>
      </c>
      <c r="BL1152" s="99">
        <f>SUMIFS(通讯通路门店!$AE:$AE,通讯通路门店!$S:$S,$G1152)</f>
        <v>0</v>
      </c>
      <c r="BM1152" s="99">
        <f>SUMIFS(通讯通路门店!$AF:$AF,通讯通路门店!$S:$S,$G1152)</f>
        <v>0</v>
      </c>
      <c r="BN1152" s="99">
        <f>SUMIFS(通讯通路门店!$AG:$AG,通讯通路门店!$S:$S,$G1152)</f>
        <v>0</v>
      </c>
      <c r="BO1152" s="99">
        <f>SUMIFS(通讯通路门店!$AH:$AH,通讯通路门店!$S:$S,$G1152)</f>
        <v>0</v>
      </c>
      <c r="BP1152" s="99">
        <f>SUMIFS(通讯通路门店!$AI:$AI,通讯通路门店!$S:$S,$G1152)</f>
        <v>0</v>
      </c>
      <c r="BQ1152" s="83"/>
    </row>
    <row r="1153" spans="1:69">
      <c r="A1153" s="99" t="str">
        <f>IFERROR(_xlfn.XLOOKUP($G1153,通讯通路门店!$S$4:$S$993931,通讯通路门店!$A$4:$A$993931,0,0),"")</f>
        <v>海南省</v>
      </c>
      <c r="B1153" s="99" t="str">
        <f>IFERROR(_xlfn.XLOOKUP($G1153,通讯通路门店!$S$4:$S$993931,通讯通路门店!$B$4:$B$993931,0,0),"")</f>
        <v>东方市</v>
      </c>
      <c r="C1153" s="99" t="str">
        <f>IFERROR(_xlfn.XLOOKUP($G1153,通讯通路门店!$S$4:$S$993931,通讯通路门店!$C$4:$C$993931,0,0),"")</f>
        <v>东方市</v>
      </c>
      <c r="D1153" s="99" t="str">
        <f>IFERROR(_xlfn.XLOOKUP($G1153,通讯通路门店!$S$4:$S$993931,通讯通路门店!$D$4:$D$993931,0,0),"")</f>
        <v>八所镇</v>
      </c>
      <c r="E1153" s="83"/>
      <c r="F1153" s="83"/>
      <c r="G1153" s="101"/>
      <c r="H1153" s="102">
        <f>IFERROR(_xlfn.XLOOKUP($G1153,通讯通路门店!$S$4:$S$993931,通讯通路门店!$R$4:$R$993931,0,0),"")</f>
        <v>0</v>
      </c>
      <c r="I1153" s="83"/>
      <c r="J1153" s="83"/>
      <c r="K1153" s="83"/>
      <c r="L1153" s="83"/>
      <c r="M1153" s="83"/>
      <c r="N1153" s="83"/>
      <c r="O1153" s="83"/>
      <c r="P1153" s="83"/>
      <c r="Q1153" s="83"/>
      <c r="R1153" s="83"/>
      <c r="S1153" s="83"/>
      <c r="T1153" s="83"/>
      <c r="U1153" s="99">
        <f>COUNTIF(通讯通路门店!$S:$S,$G1153)</f>
        <v>0</v>
      </c>
      <c r="V1153" s="99">
        <f>COUNTIFS(通讯通路门店!$S:$S,$G1153,通讯通路门店!$J:$J,"综合卖场")</f>
        <v>0</v>
      </c>
      <c r="W1153" s="99">
        <f>SUMIFS(通讯通路门店!$AJ:$AJ,通讯通路门店!$S:$S,通讯客户沙盘!$G1153)</f>
        <v>0</v>
      </c>
      <c r="X1153" s="99">
        <f t="shared" si="85"/>
        <v>0</v>
      </c>
      <c r="Y1153" s="99">
        <f>COUNTIFS(通讯通路门店!$S:$S,$G1153,通讯通路门店!$J:$J,"荣耀体验店")+COUNTIFS(通讯通路门店!$S:$S,$G1153,通讯通路门店!$J:$J,"荣耀授权专卖店")</f>
        <v>0</v>
      </c>
      <c r="Z1153" s="99">
        <f>COUNTIFS(通讯通路门店!$S:$S,$G1153,通讯通路门店!$J:$J,"VIVO体验店")</f>
        <v>0</v>
      </c>
      <c r="AA1153" s="99">
        <f>COUNTIFS(通讯通路门店!$S:$S,$G1153,通讯通路门店!$J:$J,"OPPO体验店")</f>
        <v>0</v>
      </c>
      <c r="AB1153" s="99">
        <f>COUNTIFS(通讯通路门店!$S:$S,$G1153,通讯通路门店!$J:$J,"华为授权体验店")+COUNTIFS(通讯通路门店!$S:$S,$G1153,通讯通路门店!$J:$J,"华为堡垒店")</f>
        <v>0</v>
      </c>
      <c r="AC1153" s="99">
        <f>COUNTIFS(通讯通路门店!$S:$S,$G1153,通讯通路门店!$J:$J,"小米体验店")</f>
        <v>0</v>
      </c>
      <c r="AD1153" s="99">
        <f>COUNTIFS(通讯通路门店!$S:$S,$G1153,通讯通路门店!$J:$J,"苹果体验店")</f>
        <v>0</v>
      </c>
      <c r="AE1153" s="99">
        <f>COUNTIFS(通讯通路门店!$S:$S,$G1153,通讯通路门店!$J:$J,"其他品牌专卖店")</f>
        <v>0</v>
      </c>
      <c r="AF1153" s="99">
        <f>SUMIFS(通讯通路门店!$BI:$BI,通讯通路门店!$S:$S,$G1153)</f>
        <v>0</v>
      </c>
      <c r="AG1153" s="99">
        <f>SUMIFS(通讯通路门店!$BH:$BH,通讯通路门店!$S:$S,$G1153)</f>
        <v>0</v>
      </c>
      <c r="AH1153" s="99">
        <f t="shared" si="86"/>
        <v>0</v>
      </c>
      <c r="AI1153" s="99">
        <f>SUMIFS(通讯通路门店!$BB:$BB,通讯通路门店!$S:$S,$G1153)</f>
        <v>0</v>
      </c>
      <c r="AJ1153" s="99">
        <f>SUMIFS(通讯通路门店!$BE:$BE,通讯通路门店!$S:$S,$G1153)</f>
        <v>0</v>
      </c>
      <c r="AK1153" s="99">
        <f>SUMIFS(通讯通路门店!$BG:$BG,通讯通路门店!$S:$S,$G1153)</f>
        <v>0</v>
      </c>
      <c r="AL1153" s="99">
        <f>SUMIFS(通讯通路门店!$BC:$BC,通讯通路门店!$S:$S,$G1153)</f>
        <v>0</v>
      </c>
      <c r="AM1153" s="99">
        <f>SUMIFS(通讯通路门店!$BD:$BD,通讯通路门店!$S:$S,$G1153)</f>
        <v>0</v>
      </c>
      <c r="AN1153" s="99">
        <f>SUMIFS(通讯通路门店!$BF:$BF,通讯通路门店!$S:$S,$G1153)</f>
        <v>0</v>
      </c>
      <c r="AO1153" s="99">
        <f t="shared" si="87"/>
        <v>0</v>
      </c>
      <c r="AP1153" s="99">
        <f>SUMIFS(通讯通路门店!$K:$K,通讯通路门店!$S:$S,$G1153)</f>
        <v>0</v>
      </c>
      <c r="AQ1153" s="83"/>
      <c r="AR1153" s="99">
        <f>SUMIFS(通讯通路门店!$T:$T,通讯通路门店!$S:$S,$G1153)</f>
        <v>0</v>
      </c>
      <c r="AS1153" s="99">
        <f>SUMIFS(通讯通路门店!$U:$U,通讯通路门店!$S:$S,$G1153)</f>
        <v>0</v>
      </c>
      <c r="AT1153" s="99">
        <f>SUMIFS(通讯通路门店!$V:$V,通讯通路门店!$S:$S,$G1153)</f>
        <v>0</v>
      </c>
      <c r="AU1153" s="99">
        <f>SUMIFS(通讯通路门店!$W:$W,通讯通路门店!$S:$S,$G1153)</f>
        <v>0</v>
      </c>
      <c r="AV1153" s="99">
        <f>SUMIFS(通讯通路门店!$Z:$Z,通讯通路门店!$S:$S,$G1153)</f>
        <v>0</v>
      </c>
      <c r="AW1153" s="99">
        <f>SUMIFS(通讯通路门店!$AB:$AB,通讯通路门店!$S:$S,$G1153)</f>
        <v>0</v>
      </c>
      <c r="AX1153" s="99">
        <f>SUMIFS(通讯通路门店!$X:$X,通讯通路门店!$S:$S,$G1153)</f>
        <v>0</v>
      </c>
      <c r="AY1153" s="99">
        <f>SUMIFS(通讯通路门店!$Y:$Y,通讯通路门店!$S:$S,$G1153)</f>
        <v>0</v>
      </c>
      <c r="AZ1153" s="99">
        <f>SUMIFS(通讯通路门店!$AA:$AA,通讯通路门店!$S:$S,$G1153)</f>
        <v>0</v>
      </c>
      <c r="BA1153" s="99">
        <f t="shared" si="88"/>
        <v>0</v>
      </c>
      <c r="BB1153" s="99">
        <f t="shared" si="89"/>
        <v>0</v>
      </c>
      <c r="BC1153" s="99">
        <f>SUMIFS(通讯通路门店!$W:$W,通讯通路门店!$S:$S,$G1153,通讯通路门店!$J:$J,"荣耀体验店")+SUMIFS(通讯通路门店!$W:$W,通讯通路门店!$S:$S,$G1153,通讯通路门店!$J:$J,"荣耀授权专卖店")</f>
        <v>0</v>
      </c>
      <c r="BD1153" s="99">
        <f>SUMIFS(通讯通路门店!$Z:$Z,通讯通路门店!$S:$S,$G1153,通讯通路门店!$J:$J,"VIVO体验店")</f>
        <v>0</v>
      </c>
      <c r="BE1153" s="99">
        <f>SUMIFS(通讯通路门店!$AB:$AB,通讯通路门店!$S:$S,$G1153,通讯通路门店!$J:$J,"OPPO体验店")</f>
        <v>0</v>
      </c>
      <c r="BF1153" s="99">
        <f>SUMIFS(通讯通路门店!$X:$X,通讯通路门店!$S:$S,$G1153,通讯通路门店!$J:$J,"华为授权体验店")+SUMIFS(通讯通路门店!$AA:$AA,通讯通路门店!$S:$S,$G1153,通讯通路门店!$J:$J,"华为堡垒店")</f>
        <v>0</v>
      </c>
      <c r="BG1153" s="99">
        <f>SUMIFS(通讯通路门店!$Y:$Y,通讯通路门店!$S:$S,$G1153,通讯通路门店!$J:$J,"小米体验店")</f>
        <v>0</v>
      </c>
      <c r="BH1153" s="99">
        <f>SUMIFS(通讯通路门店!$AA:$AA,通讯通路门店!$S:$S,$G1153,通讯通路门店!$J:$J,"苹果体验店")</f>
        <v>0</v>
      </c>
      <c r="BI1153" s="99">
        <f>SUMIFS(通讯通路门店!$K:$K,通讯通路门店!$S:$S,$G1153,通讯通路门店!$J:$J,"其他品牌专卖店")</f>
        <v>0</v>
      </c>
      <c r="BJ1153" s="99">
        <f>SUMIFS(通讯通路门店!$AC:$AC,通讯通路门店!$S:$S,$G1153)</f>
        <v>0</v>
      </c>
      <c r="BK1153" s="99">
        <f>SUMIFS(通讯通路门店!$AD:$AD,通讯通路门店!$S:$S,$G1153)</f>
        <v>0</v>
      </c>
      <c r="BL1153" s="99">
        <f>SUMIFS(通讯通路门店!$AE:$AE,通讯通路门店!$S:$S,$G1153)</f>
        <v>0</v>
      </c>
      <c r="BM1153" s="99">
        <f>SUMIFS(通讯通路门店!$AF:$AF,通讯通路门店!$S:$S,$G1153)</f>
        <v>0</v>
      </c>
      <c r="BN1153" s="99">
        <f>SUMIFS(通讯通路门店!$AG:$AG,通讯通路门店!$S:$S,$G1153)</f>
        <v>0</v>
      </c>
      <c r="BO1153" s="99">
        <f>SUMIFS(通讯通路门店!$AH:$AH,通讯通路门店!$S:$S,$G1153)</f>
        <v>0</v>
      </c>
      <c r="BP1153" s="99">
        <f>SUMIFS(通讯通路门店!$AI:$AI,通讯通路门店!$S:$S,$G1153)</f>
        <v>0</v>
      </c>
      <c r="BQ1153" s="83"/>
    </row>
    <row r="1154" spans="1:69">
      <c r="A1154" s="99" t="str">
        <f>IFERROR(_xlfn.XLOOKUP($G1154,通讯通路门店!$S$4:$S$993931,通讯通路门店!$A$4:$A$993931,0,0),"")</f>
        <v>海南省</v>
      </c>
      <c r="B1154" s="99" t="str">
        <f>IFERROR(_xlfn.XLOOKUP($G1154,通讯通路门店!$S$4:$S$993931,通讯通路门店!$B$4:$B$993931,0,0),"")</f>
        <v>东方市</v>
      </c>
      <c r="C1154" s="99" t="str">
        <f>IFERROR(_xlfn.XLOOKUP($G1154,通讯通路门店!$S$4:$S$993931,通讯通路门店!$C$4:$C$993931,0,0),"")</f>
        <v>东方市</v>
      </c>
      <c r="D1154" s="99" t="str">
        <f>IFERROR(_xlfn.XLOOKUP($G1154,通讯通路门店!$S$4:$S$993931,通讯通路门店!$D$4:$D$993931,0,0),"")</f>
        <v>八所镇</v>
      </c>
      <c r="E1154" s="83"/>
      <c r="F1154" s="83"/>
      <c r="G1154" s="101"/>
      <c r="H1154" s="102">
        <f>IFERROR(_xlfn.XLOOKUP($G1154,通讯通路门店!$S$4:$S$993931,通讯通路门店!$R$4:$R$993931,0,0),"")</f>
        <v>0</v>
      </c>
      <c r="I1154" s="83"/>
      <c r="J1154" s="83"/>
      <c r="K1154" s="83"/>
      <c r="L1154" s="83"/>
      <c r="M1154" s="83"/>
      <c r="N1154" s="83"/>
      <c r="O1154" s="83"/>
      <c r="P1154" s="83"/>
      <c r="Q1154" s="83"/>
      <c r="R1154" s="83"/>
      <c r="S1154" s="83"/>
      <c r="T1154" s="83"/>
      <c r="U1154" s="99">
        <f>COUNTIF(通讯通路门店!$S:$S,$G1154)</f>
        <v>0</v>
      </c>
      <c r="V1154" s="99">
        <f>COUNTIFS(通讯通路门店!$S:$S,$G1154,通讯通路门店!$J:$J,"综合卖场")</f>
        <v>0</v>
      </c>
      <c r="W1154" s="99">
        <f>SUMIFS(通讯通路门店!$AJ:$AJ,通讯通路门店!$S:$S,通讯客户沙盘!$G1154)</f>
        <v>0</v>
      </c>
      <c r="X1154" s="99">
        <f t="shared" si="85"/>
        <v>0</v>
      </c>
      <c r="Y1154" s="99">
        <f>COUNTIFS(通讯通路门店!$S:$S,$G1154,通讯通路门店!$J:$J,"荣耀体验店")+COUNTIFS(通讯通路门店!$S:$S,$G1154,通讯通路门店!$J:$J,"荣耀授权专卖店")</f>
        <v>0</v>
      </c>
      <c r="Z1154" s="99">
        <f>COUNTIFS(通讯通路门店!$S:$S,$G1154,通讯通路门店!$J:$J,"VIVO体验店")</f>
        <v>0</v>
      </c>
      <c r="AA1154" s="99">
        <f>COUNTIFS(通讯通路门店!$S:$S,$G1154,通讯通路门店!$J:$J,"OPPO体验店")</f>
        <v>0</v>
      </c>
      <c r="AB1154" s="99">
        <f>COUNTIFS(通讯通路门店!$S:$S,$G1154,通讯通路门店!$J:$J,"华为授权体验店")+COUNTIFS(通讯通路门店!$S:$S,$G1154,通讯通路门店!$J:$J,"华为堡垒店")</f>
        <v>0</v>
      </c>
      <c r="AC1154" s="99">
        <f>COUNTIFS(通讯通路门店!$S:$S,$G1154,通讯通路门店!$J:$J,"小米体验店")</f>
        <v>0</v>
      </c>
      <c r="AD1154" s="99">
        <f>COUNTIFS(通讯通路门店!$S:$S,$G1154,通讯通路门店!$J:$J,"苹果体验店")</f>
        <v>0</v>
      </c>
      <c r="AE1154" s="99">
        <f>COUNTIFS(通讯通路门店!$S:$S,$G1154,通讯通路门店!$J:$J,"其他品牌专卖店")</f>
        <v>0</v>
      </c>
      <c r="AF1154" s="99">
        <f>SUMIFS(通讯通路门店!$BI:$BI,通讯通路门店!$S:$S,$G1154)</f>
        <v>0</v>
      </c>
      <c r="AG1154" s="99">
        <f>SUMIFS(通讯通路门店!$BH:$BH,通讯通路门店!$S:$S,$G1154)</f>
        <v>0</v>
      </c>
      <c r="AH1154" s="99">
        <f t="shared" si="86"/>
        <v>0</v>
      </c>
      <c r="AI1154" s="99">
        <f>SUMIFS(通讯通路门店!$BB:$BB,通讯通路门店!$S:$S,$G1154)</f>
        <v>0</v>
      </c>
      <c r="AJ1154" s="99">
        <f>SUMIFS(通讯通路门店!$BE:$BE,通讯通路门店!$S:$S,$G1154)</f>
        <v>0</v>
      </c>
      <c r="AK1154" s="99">
        <f>SUMIFS(通讯通路门店!$BG:$BG,通讯通路门店!$S:$S,$G1154)</f>
        <v>0</v>
      </c>
      <c r="AL1154" s="99">
        <f>SUMIFS(通讯通路门店!$BC:$BC,通讯通路门店!$S:$S,$G1154)</f>
        <v>0</v>
      </c>
      <c r="AM1154" s="99">
        <f>SUMIFS(通讯通路门店!$BD:$BD,通讯通路门店!$S:$S,$G1154)</f>
        <v>0</v>
      </c>
      <c r="AN1154" s="99">
        <f>SUMIFS(通讯通路门店!$BF:$BF,通讯通路门店!$S:$S,$G1154)</f>
        <v>0</v>
      </c>
      <c r="AO1154" s="99">
        <f t="shared" si="87"/>
        <v>0</v>
      </c>
      <c r="AP1154" s="99">
        <f>SUMIFS(通讯通路门店!$K:$K,通讯通路门店!$S:$S,$G1154)</f>
        <v>0</v>
      </c>
      <c r="AQ1154" s="83"/>
      <c r="AR1154" s="99">
        <f>SUMIFS(通讯通路门店!$T:$T,通讯通路门店!$S:$S,$G1154)</f>
        <v>0</v>
      </c>
      <c r="AS1154" s="99">
        <f>SUMIFS(通讯通路门店!$U:$U,通讯通路门店!$S:$S,$G1154)</f>
        <v>0</v>
      </c>
      <c r="AT1154" s="99">
        <f>SUMIFS(通讯通路门店!$V:$V,通讯通路门店!$S:$S,$G1154)</f>
        <v>0</v>
      </c>
      <c r="AU1154" s="99">
        <f>SUMIFS(通讯通路门店!$W:$W,通讯通路门店!$S:$S,$G1154)</f>
        <v>0</v>
      </c>
      <c r="AV1154" s="99">
        <f>SUMIFS(通讯通路门店!$Z:$Z,通讯通路门店!$S:$S,$G1154)</f>
        <v>0</v>
      </c>
      <c r="AW1154" s="99">
        <f>SUMIFS(通讯通路门店!$AB:$AB,通讯通路门店!$S:$S,$G1154)</f>
        <v>0</v>
      </c>
      <c r="AX1154" s="99">
        <f>SUMIFS(通讯通路门店!$X:$X,通讯通路门店!$S:$S,$G1154)</f>
        <v>0</v>
      </c>
      <c r="AY1154" s="99">
        <f>SUMIFS(通讯通路门店!$Y:$Y,通讯通路门店!$S:$S,$G1154)</f>
        <v>0</v>
      </c>
      <c r="AZ1154" s="99">
        <f>SUMIFS(通讯通路门店!$AA:$AA,通讯通路门店!$S:$S,$G1154)</f>
        <v>0</v>
      </c>
      <c r="BA1154" s="99">
        <f t="shared" si="88"/>
        <v>0</v>
      </c>
      <c r="BB1154" s="99">
        <f t="shared" si="89"/>
        <v>0</v>
      </c>
      <c r="BC1154" s="99">
        <f>SUMIFS(通讯通路门店!$W:$W,通讯通路门店!$S:$S,$G1154,通讯通路门店!$J:$J,"荣耀体验店")+SUMIFS(通讯通路门店!$W:$W,通讯通路门店!$S:$S,$G1154,通讯通路门店!$J:$J,"荣耀授权专卖店")</f>
        <v>0</v>
      </c>
      <c r="BD1154" s="99">
        <f>SUMIFS(通讯通路门店!$Z:$Z,通讯通路门店!$S:$S,$G1154,通讯通路门店!$J:$J,"VIVO体验店")</f>
        <v>0</v>
      </c>
      <c r="BE1154" s="99">
        <f>SUMIFS(通讯通路门店!$AB:$AB,通讯通路门店!$S:$S,$G1154,通讯通路门店!$J:$J,"OPPO体验店")</f>
        <v>0</v>
      </c>
      <c r="BF1154" s="99">
        <f>SUMIFS(通讯通路门店!$X:$X,通讯通路门店!$S:$S,$G1154,通讯通路门店!$J:$J,"华为授权体验店")+SUMIFS(通讯通路门店!$AA:$AA,通讯通路门店!$S:$S,$G1154,通讯通路门店!$J:$J,"华为堡垒店")</f>
        <v>0</v>
      </c>
      <c r="BG1154" s="99">
        <f>SUMIFS(通讯通路门店!$Y:$Y,通讯通路门店!$S:$S,$G1154,通讯通路门店!$J:$J,"小米体验店")</f>
        <v>0</v>
      </c>
      <c r="BH1154" s="99">
        <f>SUMIFS(通讯通路门店!$AA:$AA,通讯通路门店!$S:$S,$G1154,通讯通路门店!$J:$J,"苹果体验店")</f>
        <v>0</v>
      </c>
      <c r="BI1154" s="99">
        <f>SUMIFS(通讯通路门店!$K:$K,通讯通路门店!$S:$S,$G1154,通讯通路门店!$J:$J,"其他品牌专卖店")</f>
        <v>0</v>
      </c>
      <c r="BJ1154" s="99">
        <f>SUMIFS(通讯通路门店!$AC:$AC,通讯通路门店!$S:$S,$G1154)</f>
        <v>0</v>
      </c>
      <c r="BK1154" s="99">
        <f>SUMIFS(通讯通路门店!$AD:$AD,通讯通路门店!$S:$S,$G1154)</f>
        <v>0</v>
      </c>
      <c r="BL1154" s="99">
        <f>SUMIFS(通讯通路门店!$AE:$AE,通讯通路门店!$S:$S,$G1154)</f>
        <v>0</v>
      </c>
      <c r="BM1154" s="99">
        <f>SUMIFS(通讯通路门店!$AF:$AF,通讯通路门店!$S:$S,$G1154)</f>
        <v>0</v>
      </c>
      <c r="BN1154" s="99">
        <f>SUMIFS(通讯通路门店!$AG:$AG,通讯通路门店!$S:$S,$G1154)</f>
        <v>0</v>
      </c>
      <c r="BO1154" s="99">
        <f>SUMIFS(通讯通路门店!$AH:$AH,通讯通路门店!$S:$S,$G1154)</f>
        <v>0</v>
      </c>
      <c r="BP1154" s="99">
        <f>SUMIFS(通讯通路门店!$AI:$AI,通讯通路门店!$S:$S,$G1154)</f>
        <v>0</v>
      </c>
      <c r="BQ1154" s="83"/>
    </row>
    <row r="1155" spans="1:69">
      <c r="A1155" s="99" t="str">
        <f>IFERROR(_xlfn.XLOOKUP($G1155,通讯通路门店!$S$4:$S$993931,通讯通路门店!$A$4:$A$993931,0,0),"")</f>
        <v>海南省</v>
      </c>
      <c r="B1155" s="99" t="str">
        <f>IFERROR(_xlfn.XLOOKUP($G1155,通讯通路门店!$S$4:$S$993931,通讯通路门店!$B$4:$B$993931,0,0),"")</f>
        <v>东方市</v>
      </c>
      <c r="C1155" s="99" t="str">
        <f>IFERROR(_xlfn.XLOOKUP($G1155,通讯通路门店!$S$4:$S$993931,通讯通路门店!$C$4:$C$993931,0,0),"")</f>
        <v>东方市</v>
      </c>
      <c r="D1155" s="99" t="str">
        <f>IFERROR(_xlfn.XLOOKUP($G1155,通讯通路门店!$S$4:$S$993931,通讯通路门店!$D$4:$D$993931,0,0),"")</f>
        <v>八所镇</v>
      </c>
      <c r="E1155" s="83"/>
      <c r="F1155" s="83"/>
      <c r="G1155" s="101"/>
      <c r="H1155" s="102">
        <f>IFERROR(_xlfn.XLOOKUP($G1155,通讯通路门店!$S$4:$S$993931,通讯通路门店!$R$4:$R$993931,0,0),"")</f>
        <v>0</v>
      </c>
      <c r="I1155" s="83"/>
      <c r="J1155" s="83"/>
      <c r="K1155" s="83"/>
      <c r="L1155" s="83"/>
      <c r="M1155" s="83"/>
      <c r="N1155" s="83"/>
      <c r="O1155" s="83"/>
      <c r="P1155" s="83"/>
      <c r="Q1155" s="83"/>
      <c r="R1155" s="83"/>
      <c r="S1155" s="83"/>
      <c r="T1155" s="83"/>
      <c r="U1155" s="99">
        <f>COUNTIF(通讯通路门店!$S:$S,$G1155)</f>
        <v>0</v>
      </c>
      <c r="V1155" s="99">
        <f>COUNTIFS(通讯通路门店!$S:$S,$G1155,通讯通路门店!$J:$J,"综合卖场")</f>
        <v>0</v>
      </c>
      <c r="W1155" s="99">
        <f>SUMIFS(通讯通路门店!$AJ:$AJ,通讯通路门店!$S:$S,通讯客户沙盘!$G1155)</f>
        <v>0</v>
      </c>
      <c r="X1155" s="99">
        <f t="shared" si="85"/>
        <v>0</v>
      </c>
      <c r="Y1155" s="99">
        <f>COUNTIFS(通讯通路门店!$S:$S,$G1155,通讯通路门店!$J:$J,"荣耀体验店")+COUNTIFS(通讯通路门店!$S:$S,$G1155,通讯通路门店!$J:$J,"荣耀授权专卖店")</f>
        <v>0</v>
      </c>
      <c r="Z1155" s="99">
        <f>COUNTIFS(通讯通路门店!$S:$S,$G1155,通讯通路门店!$J:$J,"VIVO体验店")</f>
        <v>0</v>
      </c>
      <c r="AA1155" s="99">
        <f>COUNTIFS(通讯通路门店!$S:$S,$G1155,通讯通路门店!$J:$J,"OPPO体验店")</f>
        <v>0</v>
      </c>
      <c r="AB1155" s="99">
        <f>COUNTIFS(通讯通路门店!$S:$S,$G1155,通讯通路门店!$J:$J,"华为授权体验店")+COUNTIFS(通讯通路门店!$S:$S,$G1155,通讯通路门店!$J:$J,"华为堡垒店")</f>
        <v>0</v>
      </c>
      <c r="AC1155" s="99">
        <f>COUNTIFS(通讯通路门店!$S:$S,$G1155,通讯通路门店!$J:$J,"小米体验店")</f>
        <v>0</v>
      </c>
      <c r="AD1155" s="99">
        <f>COUNTIFS(通讯通路门店!$S:$S,$G1155,通讯通路门店!$J:$J,"苹果体验店")</f>
        <v>0</v>
      </c>
      <c r="AE1155" s="99">
        <f>COUNTIFS(通讯通路门店!$S:$S,$G1155,通讯通路门店!$J:$J,"其他品牌专卖店")</f>
        <v>0</v>
      </c>
      <c r="AF1155" s="99">
        <f>SUMIFS(通讯通路门店!$BI:$BI,通讯通路门店!$S:$S,$G1155)</f>
        <v>0</v>
      </c>
      <c r="AG1155" s="99">
        <f>SUMIFS(通讯通路门店!$BH:$BH,通讯通路门店!$S:$S,$G1155)</f>
        <v>0</v>
      </c>
      <c r="AH1155" s="99">
        <f t="shared" si="86"/>
        <v>0</v>
      </c>
      <c r="AI1155" s="99">
        <f>SUMIFS(通讯通路门店!$BB:$BB,通讯通路门店!$S:$S,$G1155)</f>
        <v>0</v>
      </c>
      <c r="AJ1155" s="99">
        <f>SUMIFS(通讯通路门店!$BE:$BE,通讯通路门店!$S:$S,$G1155)</f>
        <v>0</v>
      </c>
      <c r="AK1155" s="99">
        <f>SUMIFS(通讯通路门店!$BG:$BG,通讯通路门店!$S:$S,$G1155)</f>
        <v>0</v>
      </c>
      <c r="AL1155" s="99">
        <f>SUMIFS(通讯通路门店!$BC:$BC,通讯通路门店!$S:$S,$G1155)</f>
        <v>0</v>
      </c>
      <c r="AM1155" s="99">
        <f>SUMIFS(通讯通路门店!$BD:$BD,通讯通路门店!$S:$S,$G1155)</f>
        <v>0</v>
      </c>
      <c r="AN1155" s="99">
        <f>SUMIFS(通讯通路门店!$BF:$BF,通讯通路门店!$S:$S,$G1155)</f>
        <v>0</v>
      </c>
      <c r="AO1155" s="99">
        <f t="shared" si="87"/>
        <v>0</v>
      </c>
      <c r="AP1155" s="99">
        <f>SUMIFS(通讯通路门店!$K:$K,通讯通路门店!$S:$S,$G1155)</f>
        <v>0</v>
      </c>
      <c r="AQ1155" s="83"/>
      <c r="AR1155" s="99">
        <f>SUMIFS(通讯通路门店!$T:$T,通讯通路门店!$S:$S,$G1155)</f>
        <v>0</v>
      </c>
      <c r="AS1155" s="99">
        <f>SUMIFS(通讯通路门店!$U:$U,通讯通路门店!$S:$S,$G1155)</f>
        <v>0</v>
      </c>
      <c r="AT1155" s="99">
        <f>SUMIFS(通讯通路门店!$V:$V,通讯通路门店!$S:$S,$G1155)</f>
        <v>0</v>
      </c>
      <c r="AU1155" s="99">
        <f>SUMIFS(通讯通路门店!$W:$W,通讯通路门店!$S:$S,$G1155)</f>
        <v>0</v>
      </c>
      <c r="AV1155" s="99">
        <f>SUMIFS(通讯通路门店!$Z:$Z,通讯通路门店!$S:$S,$G1155)</f>
        <v>0</v>
      </c>
      <c r="AW1155" s="99">
        <f>SUMIFS(通讯通路门店!$AB:$AB,通讯通路门店!$S:$S,$G1155)</f>
        <v>0</v>
      </c>
      <c r="AX1155" s="99">
        <f>SUMIFS(通讯通路门店!$X:$X,通讯通路门店!$S:$S,$G1155)</f>
        <v>0</v>
      </c>
      <c r="AY1155" s="99">
        <f>SUMIFS(通讯通路门店!$Y:$Y,通讯通路门店!$S:$S,$G1155)</f>
        <v>0</v>
      </c>
      <c r="AZ1155" s="99">
        <f>SUMIFS(通讯通路门店!$AA:$AA,通讯通路门店!$S:$S,$G1155)</f>
        <v>0</v>
      </c>
      <c r="BA1155" s="99">
        <f t="shared" si="88"/>
        <v>0</v>
      </c>
      <c r="BB1155" s="99">
        <f t="shared" si="89"/>
        <v>0</v>
      </c>
      <c r="BC1155" s="99">
        <f>SUMIFS(通讯通路门店!$W:$W,通讯通路门店!$S:$S,$G1155,通讯通路门店!$J:$J,"荣耀体验店")+SUMIFS(通讯通路门店!$W:$W,通讯通路门店!$S:$S,$G1155,通讯通路门店!$J:$J,"荣耀授权专卖店")</f>
        <v>0</v>
      </c>
      <c r="BD1155" s="99">
        <f>SUMIFS(通讯通路门店!$Z:$Z,通讯通路门店!$S:$S,$G1155,通讯通路门店!$J:$J,"VIVO体验店")</f>
        <v>0</v>
      </c>
      <c r="BE1155" s="99">
        <f>SUMIFS(通讯通路门店!$AB:$AB,通讯通路门店!$S:$S,$G1155,通讯通路门店!$J:$J,"OPPO体验店")</f>
        <v>0</v>
      </c>
      <c r="BF1155" s="99">
        <f>SUMIFS(通讯通路门店!$X:$X,通讯通路门店!$S:$S,$G1155,通讯通路门店!$J:$J,"华为授权体验店")+SUMIFS(通讯通路门店!$AA:$AA,通讯通路门店!$S:$S,$G1155,通讯通路门店!$J:$J,"华为堡垒店")</f>
        <v>0</v>
      </c>
      <c r="BG1155" s="99">
        <f>SUMIFS(通讯通路门店!$Y:$Y,通讯通路门店!$S:$S,$G1155,通讯通路门店!$J:$J,"小米体验店")</f>
        <v>0</v>
      </c>
      <c r="BH1155" s="99">
        <f>SUMIFS(通讯通路门店!$AA:$AA,通讯通路门店!$S:$S,$G1155,通讯通路门店!$J:$J,"苹果体验店")</f>
        <v>0</v>
      </c>
      <c r="BI1155" s="99">
        <f>SUMIFS(通讯通路门店!$K:$K,通讯通路门店!$S:$S,$G1155,通讯通路门店!$J:$J,"其他品牌专卖店")</f>
        <v>0</v>
      </c>
      <c r="BJ1155" s="99">
        <f>SUMIFS(通讯通路门店!$AC:$AC,通讯通路门店!$S:$S,$G1155)</f>
        <v>0</v>
      </c>
      <c r="BK1155" s="99">
        <f>SUMIFS(通讯通路门店!$AD:$AD,通讯通路门店!$S:$S,$G1155)</f>
        <v>0</v>
      </c>
      <c r="BL1155" s="99">
        <f>SUMIFS(通讯通路门店!$AE:$AE,通讯通路门店!$S:$S,$G1155)</f>
        <v>0</v>
      </c>
      <c r="BM1155" s="99">
        <f>SUMIFS(通讯通路门店!$AF:$AF,通讯通路门店!$S:$S,$G1155)</f>
        <v>0</v>
      </c>
      <c r="BN1155" s="99">
        <f>SUMIFS(通讯通路门店!$AG:$AG,通讯通路门店!$S:$S,$G1155)</f>
        <v>0</v>
      </c>
      <c r="BO1155" s="99">
        <f>SUMIFS(通讯通路门店!$AH:$AH,通讯通路门店!$S:$S,$G1155)</f>
        <v>0</v>
      </c>
      <c r="BP1155" s="99">
        <f>SUMIFS(通讯通路门店!$AI:$AI,通讯通路门店!$S:$S,$G1155)</f>
        <v>0</v>
      </c>
      <c r="BQ1155" s="83"/>
    </row>
    <row r="1156" spans="1:69">
      <c r="A1156" s="99" t="str">
        <f>IFERROR(_xlfn.XLOOKUP($G1156,通讯通路门店!$S$4:$S$993931,通讯通路门店!$A$4:$A$993931,0,0),"")</f>
        <v>海南省</v>
      </c>
      <c r="B1156" s="99" t="str">
        <f>IFERROR(_xlfn.XLOOKUP($G1156,通讯通路门店!$S$4:$S$993931,通讯通路门店!$B$4:$B$993931,0,0),"")</f>
        <v>东方市</v>
      </c>
      <c r="C1156" s="99" t="str">
        <f>IFERROR(_xlfn.XLOOKUP($G1156,通讯通路门店!$S$4:$S$993931,通讯通路门店!$C$4:$C$993931,0,0),"")</f>
        <v>东方市</v>
      </c>
      <c r="D1156" s="99" t="str">
        <f>IFERROR(_xlfn.XLOOKUP($G1156,通讯通路门店!$S$4:$S$993931,通讯通路门店!$D$4:$D$993931,0,0),"")</f>
        <v>八所镇</v>
      </c>
      <c r="E1156" s="83"/>
      <c r="F1156" s="83"/>
      <c r="G1156" s="101"/>
      <c r="H1156" s="102">
        <f>IFERROR(_xlfn.XLOOKUP($G1156,通讯通路门店!$S$4:$S$993931,通讯通路门店!$R$4:$R$993931,0,0),"")</f>
        <v>0</v>
      </c>
      <c r="I1156" s="83"/>
      <c r="J1156" s="83"/>
      <c r="K1156" s="83"/>
      <c r="L1156" s="83"/>
      <c r="M1156" s="83"/>
      <c r="N1156" s="83"/>
      <c r="O1156" s="83"/>
      <c r="P1156" s="83"/>
      <c r="Q1156" s="83"/>
      <c r="R1156" s="83"/>
      <c r="S1156" s="83"/>
      <c r="T1156" s="83"/>
      <c r="U1156" s="99">
        <f>COUNTIF(通讯通路门店!$S:$S,$G1156)</f>
        <v>0</v>
      </c>
      <c r="V1156" s="99">
        <f>COUNTIFS(通讯通路门店!$S:$S,$G1156,通讯通路门店!$J:$J,"综合卖场")</f>
        <v>0</v>
      </c>
      <c r="W1156" s="99">
        <f>SUMIFS(通讯通路门店!$AJ:$AJ,通讯通路门店!$S:$S,通讯客户沙盘!$G1156)</f>
        <v>0</v>
      </c>
      <c r="X1156" s="99">
        <f t="shared" ref="X1156:X1219" si="90">Y1156+Z1156+AA1156+AB1156+AC1156+AD1156+AE1156</f>
        <v>0</v>
      </c>
      <c r="Y1156" s="99">
        <f>COUNTIFS(通讯通路门店!$S:$S,$G1156,通讯通路门店!$J:$J,"荣耀体验店")+COUNTIFS(通讯通路门店!$S:$S,$G1156,通讯通路门店!$J:$J,"荣耀授权专卖店")</f>
        <v>0</v>
      </c>
      <c r="Z1156" s="99">
        <f>COUNTIFS(通讯通路门店!$S:$S,$G1156,通讯通路门店!$J:$J,"VIVO体验店")</f>
        <v>0</v>
      </c>
      <c r="AA1156" s="99">
        <f>COUNTIFS(通讯通路门店!$S:$S,$G1156,通讯通路门店!$J:$J,"OPPO体验店")</f>
        <v>0</v>
      </c>
      <c r="AB1156" s="99">
        <f>COUNTIFS(通讯通路门店!$S:$S,$G1156,通讯通路门店!$J:$J,"华为授权体验店")+COUNTIFS(通讯通路门店!$S:$S,$G1156,通讯通路门店!$J:$J,"华为堡垒店")</f>
        <v>0</v>
      </c>
      <c r="AC1156" s="99">
        <f>COUNTIFS(通讯通路门店!$S:$S,$G1156,通讯通路门店!$J:$J,"小米体验店")</f>
        <v>0</v>
      </c>
      <c r="AD1156" s="99">
        <f>COUNTIFS(通讯通路门店!$S:$S,$G1156,通讯通路门店!$J:$J,"苹果体验店")</f>
        <v>0</v>
      </c>
      <c r="AE1156" s="99">
        <f>COUNTIFS(通讯通路门店!$S:$S,$G1156,通讯通路门店!$J:$J,"其他品牌专卖店")</f>
        <v>0</v>
      </c>
      <c r="AF1156" s="99">
        <f>SUMIFS(通讯通路门店!$BI:$BI,通讯通路门店!$S:$S,$G1156)</f>
        <v>0</v>
      </c>
      <c r="AG1156" s="99">
        <f>SUMIFS(通讯通路门店!$BH:$BH,通讯通路门店!$S:$S,$G1156)</f>
        <v>0</v>
      </c>
      <c r="AH1156" s="99">
        <f t="shared" ref="AH1156:AH1219" si="91">AI1156+AJ1156+AK1156+AL1156+AM1156+AN1156</f>
        <v>0</v>
      </c>
      <c r="AI1156" s="99">
        <f>SUMIFS(通讯通路门店!$BB:$BB,通讯通路门店!$S:$S,$G1156)</f>
        <v>0</v>
      </c>
      <c r="AJ1156" s="99">
        <f>SUMIFS(通讯通路门店!$BE:$BE,通讯通路门店!$S:$S,$G1156)</f>
        <v>0</v>
      </c>
      <c r="AK1156" s="99">
        <f>SUMIFS(通讯通路门店!$BG:$BG,通讯通路门店!$S:$S,$G1156)</f>
        <v>0</v>
      </c>
      <c r="AL1156" s="99">
        <f>SUMIFS(通讯通路门店!$BC:$BC,通讯通路门店!$S:$S,$G1156)</f>
        <v>0</v>
      </c>
      <c r="AM1156" s="99">
        <f>SUMIFS(通讯通路门店!$BD:$BD,通讯通路门店!$S:$S,$G1156)</f>
        <v>0</v>
      </c>
      <c r="AN1156" s="99">
        <f>SUMIFS(通讯通路门店!$BF:$BF,通讯通路门店!$S:$S,$G1156)</f>
        <v>0</v>
      </c>
      <c r="AO1156" s="99">
        <f t="shared" ref="AO1156:AO1219" si="92">AP1156+AQ1156</f>
        <v>0</v>
      </c>
      <c r="AP1156" s="99">
        <f>SUMIFS(通讯通路门店!$K:$K,通讯通路门店!$S:$S,$G1156)</f>
        <v>0</v>
      </c>
      <c r="AQ1156" s="83"/>
      <c r="AR1156" s="99">
        <f>SUMIFS(通讯通路门店!$T:$T,通讯通路门店!$S:$S,$G1156)</f>
        <v>0</v>
      </c>
      <c r="AS1156" s="99">
        <f>SUMIFS(通讯通路门店!$U:$U,通讯通路门店!$S:$S,$G1156)</f>
        <v>0</v>
      </c>
      <c r="AT1156" s="99">
        <f>SUMIFS(通讯通路门店!$V:$V,通讯通路门店!$S:$S,$G1156)</f>
        <v>0</v>
      </c>
      <c r="AU1156" s="99">
        <f>SUMIFS(通讯通路门店!$W:$W,通讯通路门店!$S:$S,$G1156)</f>
        <v>0</v>
      </c>
      <c r="AV1156" s="99">
        <f>SUMIFS(通讯通路门店!$Z:$Z,通讯通路门店!$S:$S,$G1156)</f>
        <v>0</v>
      </c>
      <c r="AW1156" s="99">
        <f>SUMIFS(通讯通路门店!$AB:$AB,通讯通路门店!$S:$S,$G1156)</f>
        <v>0</v>
      </c>
      <c r="AX1156" s="99">
        <f>SUMIFS(通讯通路门店!$X:$X,通讯通路门店!$S:$S,$G1156)</f>
        <v>0</v>
      </c>
      <c r="AY1156" s="99">
        <f>SUMIFS(通讯通路门店!$Y:$Y,通讯通路门店!$S:$S,$G1156)</f>
        <v>0</v>
      </c>
      <c r="AZ1156" s="99">
        <f>SUMIFS(通讯通路门店!$AA:$AA,通讯通路门店!$S:$S,$G1156)</f>
        <v>0</v>
      </c>
      <c r="BA1156" s="99">
        <f t="shared" ref="BA1156:BA1219" si="93">AP1156-BB1156</f>
        <v>0</v>
      </c>
      <c r="BB1156" s="99">
        <f t="shared" ref="BB1156:BB1219" si="94">BC1156+BD1156+BE1156+BF1156+BG1156+BH1156</f>
        <v>0</v>
      </c>
      <c r="BC1156" s="99">
        <f>SUMIFS(通讯通路门店!$W:$W,通讯通路门店!$S:$S,$G1156,通讯通路门店!$J:$J,"荣耀体验店")+SUMIFS(通讯通路门店!$W:$W,通讯通路门店!$S:$S,$G1156,通讯通路门店!$J:$J,"荣耀授权专卖店")</f>
        <v>0</v>
      </c>
      <c r="BD1156" s="99">
        <f>SUMIFS(通讯通路门店!$Z:$Z,通讯通路门店!$S:$S,$G1156,通讯通路门店!$J:$J,"VIVO体验店")</f>
        <v>0</v>
      </c>
      <c r="BE1156" s="99">
        <f>SUMIFS(通讯通路门店!$AB:$AB,通讯通路门店!$S:$S,$G1156,通讯通路门店!$J:$J,"OPPO体验店")</f>
        <v>0</v>
      </c>
      <c r="BF1156" s="99">
        <f>SUMIFS(通讯通路门店!$X:$X,通讯通路门店!$S:$S,$G1156,通讯通路门店!$J:$J,"华为授权体验店")+SUMIFS(通讯通路门店!$AA:$AA,通讯通路门店!$S:$S,$G1156,通讯通路门店!$J:$J,"华为堡垒店")</f>
        <v>0</v>
      </c>
      <c r="BG1156" s="99">
        <f>SUMIFS(通讯通路门店!$Y:$Y,通讯通路门店!$S:$S,$G1156,通讯通路门店!$J:$J,"小米体验店")</f>
        <v>0</v>
      </c>
      <c r="BH1156" s="99">
        <f>SUMIFS(通讯通路门店!$AA:$AA,通讯通路门店!$S:$S,$G1156,通讯通路门店!$J:$J,"苹果体验店")</f>
        <v>0</v>
      </c>
      <c r="BI1156" s="99">
        <f>SUMIFS(通讯通路门店!$K:$K,通讯通路门店!$S:$S,$G1156,通讯通路门店!$J:$J,"其他品牌专卖店")</f>
        <v>0</v>
      </c>
      <c r="BJ1156" s="99">
        <f>SUMIFS(通讯通路门店!$AC:$AC,通讯通路门店!$S:$S,$G1156)</f>
        <v>0</v>
      </c>
      <c r="BK1156" s="99">
        <f>SUMIFS(通讯通路门店!$AD:$AD,通讯通路门店!$S:$S,$G1156)</f>
        <v>0</v>
      </c>
      <c r="BL1156" s="99">
        <f>SUMIFS(通讯通路门店!$AE:$AE,通讯通路门店!$S:$S,$G1156)</f>
        <v>0</v>
      </c>
      <c r="BM1156" s="99">
        <f>SUMIFS(通讯通路门店!$AF:$AF,通讯通路门店!$S:$S,$G1156)</f>
        <v>0</v>
      </c>
      <c r="BN1156" s="99">
        <f>SUMIFS(通讯通路门店!$AG:$AG,通讯通路门店!$S:$S,$G1156)</f>
        <v>0</v>
      </c>
      <c r="BO1156" s="99">
        <f>SUMIFS(通讯通路门店!$AH:$AH,通讯通路门店!$S:$S,$G1156)</f>
        <v>0</v>
      </c>
      <c r="BP1156" s="99">
        <f>SUMIFS(通讯通路门店!$AI:$AI,通讯通路门店!$S:$S,$G1156)</f>
        <v>0</v>
      </c>
      <c r="BQ1156" s="83"/>
    </row>
    <row r="1157" spans="1:69">
      <c r="A1157" s="99" t="str">
        <f>IFERROR(_xlfn.XLOOKUP($G1157,通讯通路门店!$S$4:$S$993931,通讯通路门店!$A$4:$A$993931,0,0),"")</f>
        <v>海南省</v>
      </c>
      <c r="B1157" s="99" t="str">
        <f>IFERROR(_xlfn.XLOOKUP($G1157,通讯通路门店!$S$4:$S$993931,通讯通路门店!$B$4:$B$993931,0,0),"")</f>
        <v>东方市</v>
      </c>
      <c r="C1157" s="99" t="str">
        <f>IFERROR(_xlfn.XLOOKUP($G1157,通讯通路门店!$S$4:$S$993931,通讯通路门店!$C$4:$C$993931,0,0),"")</f>
        <v>东方市</v>
      </c>
      <c r="D1157" s="99" t="str">
        <f>IFERROR(_xlfn.XLOOKUP($G1157,通讯通路门店!$S$4:$S$993931,通讯通路门店!$D$4:$D$993931,0,0),"")</f>
        <v>八所镇</v>
      </c>
      <c r="E1157" s="83"/>
      <c r="F1157" s="83"/>
      <c r="G1157" s="101"/>
      <c r="H1157" s="102">
        <f>IFERROR(_xlfn.XLOOKUP($G1157,通讯通路门店!$S$4:$S$993931,通讯通路门店!$R$4:$R$993931,0,0),"")</f>
        <v>0</v>
      </c>
      <c r="I1157" s="83"/>
      <c r="J1157" s="83"/>
      <c r="K1157" s="83"/>
      <c r="L1157" s="83"/>
      <c r="M1157" s="83"/>
      <c r="N1157" s="83"/>
      <c r="O1157" s="83"/>
      <c r="P1157" s="83"/>
      <c r="Q1157" s="83"/>
      <c r="R1157" s="83"/>
      <c r="S1157" s="83"/>
      <c r="T1157" s="83"/>
      <c r="U1157" s="99">
        <f>COUNTIF(通讯通路门店!$S:$S,$G1157)</f>
        <v>0</v>
      </c>
      <c r="V1157" s="99">
        <f>COUNTIFS(通讯通路门店!$S:$S,$G1157,通讯通路门店!$J:$J,"综合卖场")</f>
        <v>0</v>
      </c>
      <c r="W1157" s="99">
        <f>SUMIFS(通讯通路门店!$AJ:$AJ,通讯通路门店!$S:$S,通讯客户沙盘!$G1157)</f>
        <v>0</v>
      </c>
      <c r="X1157" s="99">
        <f t="shared" si="90"/>
        <v>0</v>
      </c>
      <c r="Y1157" s="99">
        <f>COUNTIFS(通讯通路门店!$S:$S,$G1157,通讯通路门店!$J:$J,"荣耀体验店")+COUNTIFS(通讯通路门店!$S:$S,$G1157,通讯通路门店!$J:$J,"荣耀授权专卖店")</f>
        <v>0</v>
      </c>
      <c r="Z1157" s="99">
        <f>COUNTIFS(通讯通路门店!$S:$S,$G1157,通讯通路门店!$J:$J,"VIVO体验店")</f>
        <v>0</v>
      </c>
      <c r="AA1157" s="99">
        <f>COUNTIFS(通讯通路门店!$S:$S,$G1157,通讯通路门店!$J:$J,"OPPO体验店")</f>
        <v>0</v>
      </c>
      <c r="AB1157" s="99">
        <f>COUNTIFS(通讯通路门店!$S:$S,$G1157,通讯通路门店!$J:$J,"华为授权体验店")+COUNTIFS(通讯通路门店!$S:$S,$G1157,通讯通路门店!$J:$J,"华为堡垒店")</f>
        <v>0</v>
      </c>
      <c r="AC1157" s="99">
        <f>COUNTIFS(通讯通路门店!$S:$S,$G1157,通讯通路门店!$J:$J,"小米体验店")</f>
        <v>0</v>
      </c>
      <c r="AD1157" s="99">
        <f>COUNTIFS(通讯通路门店!$S:$S,$G1157,通讯通路门店!$J:$J,"苹果体验店")</f>
        <v>0</v>
      </c>
      <c r="AE1157" s="99">
        <f>COUNTIFS(通讯通路门店!$S:$S,$G1157,通讯通路门店!$J:$J,"其他品牌专卖店")</f>
        <v>0</v>
      </c>
      <c r="AF1157" s="99">
        <f>SUMIFS(通讯通路门店!$BI:$BI,通讯通路门店!$S:$S,$G1157)</f>
        <v>0</v>
      </c>
      <c r="AG1157" s="99">
        <f>SUMIFS(通讯通路门店!$BH:$BH,通讯通路门店!$S:$S,$G1157)</f>
        <v>0</v>
      </c>
      <c r="AH1157" s="99">
        <f t="shared" si="91"/>
        <v>0</v>
      </c>
      <c r="AI1157" s="99">
        <f>SUMIFS(通讯通路门店!$BB:$BB,通讯通路门店!$S:$S,$G1157)</f>
        <v>0</v>
      </c>
      <c r="AJ1157" s="99">
        <f>SUMIFS(通讯通路门店!$BE:$BE,通讯通路门店!$S:$S,$G1157)</f>
        <v>0</v>
      </c>
      <c r="AK1157" s="99">
        <f>SUMIFS(通讯通路门店!$BG:$BG,通讯通路门店!$S:$S,$G1157)</f>
        <v>0</v>
      </c>
      <c r="AL1157" s="99">
        <f>SUMIFS(通讯通路门店!$BC:$BC,通讯通路门店!$S:$S,$G1157)</f>
        <v>0</v>
      </c>
      <c r="AM1157" s="99">
        <f>SUMIFS(通讯通路门店!$BD:$BD,通讯通路门店!$S:$S,$G1157)</f>
        <v>0</v>
      </c>
      <c r="AN1157" s="99">
        <f>SUMIFS(通讯通路门店!$BF:$BF,通讯通路门店!$S:$S,$G1157)</f>
        <v>0</v>
      </c>
      <c r="AO1157" s="99">
        <f t="shared" si="92"/>
        <v>0</v>
      </c>
      <c r="AP1157" s="99">
        <f>SUMIFS(通讯通路门店!$K:$K,通讯通路门店!$S:$S,$G1157)</f>
        <v>0</v>
      </c>
      <c r="AQ1157" s="83"/>
      <c r="AR1157" s="99">
        <f>SUMIFS(通讯通路门店!$T:$T,通讯通路门店!$S:$S,$G1157)</f>
        <v>0</v>
      </c>
      <c r="AS1157" s="99">
        <f>SUMIFS(通讯通路门店!$U:$U,通讯通路门店!$S:$S,$G1157)</f>
        <v>0</v>
      </c>
      <c r="AT1157" s="99">
        <f>SUMIFS(通讯通路门店!$V:$V,通讯通路门店!$S:$S,$G1157)</f>
        <v>0</v>
      </c>
      <c r="AU1157" s="99">
        <f>SUMIFS(通讯通路门店!$W:$W,通讯通路门店!$S:$S,$G1157)</f>
        <v>0</v>
      </c>
      <c r="AV1157" s="99">
        <f>SUMIFS(通讯通路门店!$Z:$Z,通讯通路门店!$S:$S,$G1157)</f>
        <v>0</v>
      </c>
      <c r="AW1157" s="99">
        <f>SUMIFS(通讯通路门店!$AB:$AB,通讯通路门店!$S:$S,$G1157)</f>
        <v>0</v>
      </c>
      <c r="AX1157" s="99">
        <f>SUMIFS(通讯通路门店!$X:$X,通讯通路门店!$S:$S,$G1157)</f>
        <v>0</v>
      </c>
      <c r="AY1157" s="99">
        <f>SUMIFS(通讯通路门店!$Y:$Y,通讯通路门店!$S:$S,$G1157)</f>
        <v>0</v>
      </c>
      <c r="AZ1157" s="99">
        <f>SUMIFS(通讯通路门店!$AA:$AA,通讯通路门店!$S:$S,$G1157)</f>
        <v>0</v>
      </c>
      <c r="BA1157" s="99">
        <f t="shared" si="93"/>
        <v>0</v>
      </c>
      <c r="BB1157" s="99">
        <f t="shared" si="94"/>
        <v>0</v>
      </c>
      <c r="BC1157" s="99">
        <f>SUMIFS(通讯通路门店!$W:$W,通讯通路门店!$S:$S,$G1157,通讯通路门店!$J:$J,"荣耀体验店")+SUMIFS(通讯通路门店!$W:$W,通讯通路门店!$S:$S,$G1157,通讯通路门店!$J:$J,"荣耀授权专卖店")</f>
        <v>0</v>
      </c>
      <c r="BD1157" s="99">
        <f>SUMIFS(通讯通路门店!$Z:$Z,通讯通路门店!$S:$S,$G1157,通讯通路门店!$J:$J,"VIVO体验店")</f>
        <v>0</v>
      </c>
      <c r="BE1157" s="99">
        <f>SUMIFS(通讯通路门店!$AB:$AB,通讯通路门店!$S:$S,$G1157,通讯通路门店!$J:$J,"OPPO体验店")</f>
        <v>0</v>
      </c>
      <c r="BF1157" s="99">
        <f>SUMIFS(通讯通路门店!$X:$X,通讯通路门店!$S:$S,$G1157,通讯通路门店!$J:$J,"华为授权体验店")+SUMIFS(通讯通路门店!$AA:$AA,通讯通路门店!$S:$S,$G1157,通讯通路门店!$J:$J,"华为堡垒店")</f>
        <v>0</v>
      </c>
      <c r="BG1157" s="99">
        <f>SUMIFS(通讯通路门店!$Y:$Y,通讯通路门店!$S:$S,$G1157,通讯通路门店!$J:$J,"小米体验店")</f>
        <v>0</v>
      </c>
      <c r="BH1157" s="99">
        <f>SUMIFS(通讯通路门店!$AA:$AA,通讯通路门店!$S:$S,$G1157,通讯通路门店!$J:$J,"苹果体验店")</f>
        <v>0</v>
      </c>
      <c r="BI1157" s="99">
        <f>SUMIFS(通讯通路门店!$K:$K,通讯通路门店!$S:$S,$G1157,通讯通路门店!$J:$J,"其他品牌专卖店")</f>
        <v>0</v>
      </c>
      <c r="BJ1157" s="99">
        <f>SUMIFS(通讯通路门店!$AC:$AC,通讯通路门店!$S:$S,$G1157)</f>
        <v>0</v>
      </c>
      <c r="BK1157" s="99">
        <f>SUMIFS(通讯通路门店!$AD:$AD,通讯通路门店!$S:$S,$G1157)</f>
        <v>0</v>
      </c>
      <c r="BL1157" s="99">
        <f>SUMIFS(通讯通路门店!$AE:$AE,通讯通路门店!$S:$S,$G1157)</f>
        <v>0</v>
      </c>
      <c r="BM1157" s="99">
        <f>SUMIFS(通讯通路门店!$AF:$AF,通讯通路门店!$S:$S,$G1157)</f>
        <v>0</v>
      </c>
      <c r="BN1157" s="99">
        <f>SUMIFS(通讯通路门店!$AG:$AG,通讯通路门店!$S:$S,$G1157)</f>
        <v>0</v>
      </c>
      <c r="BO1157" s="99">
        <f>SUMIFS(通讯通路门店!$AH:$AH,通讯通路门店!$S:$S,$G1157)</f>
        <v>0</v>
      </c>
      <c r="BP1157" s="99">
        <f>SUMIFS(通讯通路门店!$AI:$AI,通讯通路门店!$S:$S,$G1157)</f>
        <v>0</v>
      </c>
      <c r="BQ1157" s="83"/>
    </row>
    <row r="1158" spans="1:69">
      <c r="A1158" s="99" t="str">
        <f>IFERROR(_xlfn.XLOOKUP($G1158,通讯通路门店!$S$4:$S$993931,通讯通路门店!$A$4:$A$993931,0,0),"")</f>
        <v>海南省</v>
      </c>
      <c r="B1158" s="99" t="str">
        <f>IFERROR(_xlfn.XLOOKUP($G1158,通讯通路门店!$S$4:$S$993931,通讯通路门店!$B$4:$B$993931,0,0),"")</f>
        <v>东方市</v>
      </c>
      <c r="C1158" s="99" t="str">
        <f>IFERROR(_xlfn.XLOOKUP($G1158,通讯通路门店!$S$4:$S$993931,通讯通路门店!$C$4:$C$993931,0,0),"")</f>
        <v>东方市</v>
      </c>
      <c r="D1158" s="99" t="str">
        <f>IFERROR(_xlfn.XLOOKUP($G1158,通讯通路门店!$S$4:$S$993931,通讯通路门店!$D$4:$D$993931,0,0),"")</f>
        <v>八所镇</v>
      </c>
      <c r="E1158" s="83"/>
      <c r="F1158" s="83"/>
      <c r="G1158" s="101"/>
      <c r="H1158" s="102">
        <f>IFERROR(_xlfn.XLOOKUP($G1158,通讯通路门店!$S$4:$S$993931,通讯通路门店!$R$4:$R$993931,0,0),"")</f>
        <v>0</v>
      </c>
      <c r="I1158" s="83"/>
      <c r="J1158" s="83"/>
      <c r="K1158" s="83"/>
      <c r="L1158" s="83"/>
      <c r="M1158" s="83"/>
      <c r="N1158" s="83"/>
      <c r="O1158" s="83"/>
      <c r="P1158" s="83"/>
      <c r="Q1158" s="83"/>
      <c r="R1158" s="83"/>
      <c r="S1158" s="83"/>
      <c r="T1158" s="83"/>
      <c r="U1158" s="99">
        <f>COUNTIF(通讯通路门店!$S:$S,$G1158)</f>
        <v>0</v>
      </c>
      <c r="V1158" s="99">
        <f>COUNTIFS(通讯通路门店!$S:$S,$G1158,通讯通路门店!$J:$J,"综合卖场")</f>
        <v>0</v>
      </c>
      <c r="W1158" s="99">
        <f>SUMIFS(通讯通路门店!$AJ:$AJ,通讯通路门店!$S:$S,通讯客户沙盘!$G1158)</f>
        <v>0</v>
      </c>
      <c r="X1158" s="99">
        <f t="shared" si="90"/>
        <v>0</v>
      </c>
      <c r="Y1158" s="99">
        <f>COUNTIFS(通讯通路门店!$S:$S,$G1158,通讯通路门店!$J:$J,"荣耀体验店")+COUNTIFS(通讯通路门店!$S:$S,$G1158,通讯通路门店!$J:$J,"荣耀授权专卖店")</f>
        <v>0</v>
      </c>
      <c r="Z1158" s="99">
        <f>COUNTIFS(通讯通路门店!$S:$S,$G1158,通讯通路门店!$J:$J,"VIVO体验店")</f>
        <v>0</v>
      </c>
      <c r="AA1158" s="99">
        <f>COUNTIFS(通讯通路门店!$S:$S,$G1158,通讯通路门店!$J:$J,"OPPO体验店")</f>
        <v>0</v>
      </c>
      <c r="AB1158" s="99">
        <f>COUNTIFS(通讯通路门店!$S:$S,$G1158,通讯通路门店!$J:$J,"华为授权体验店")+COUNTIFS(通讯通路门店!$S:$S,$G1158,通讯通路门店!$J:$J,"华为堡垒店")</f>
        <v>0</v>
      </c>
      <c r="AC1158" s="99">
        <f>COUNTIFS(通讯通路门店!$S:$S,$G1158,通讯通路门店!$J:$J,"小米体验店")</f>
        <v>0</v>
      </c>
      <c r="AD1158" s="99">
        <f>COUNTIFS(通讯通路门店!$S:$S,$G1158,通讯通路门店!$J:$J,"苹果体验店")</f>
        <v>0</v>
      </c>
      <c r="AE1158" s="99">
        <f>COUNTIFS(通讯通路门店!$S:$S,$G1158,通讯通路门店!$J:$J,"其他品牌专卖店")</f>
        <v>0</v>
      </c>
      <c r="AF1158" s="99">
        <f>SUMIFS(通讯通路门店!$BI:$BI,通讯通路门店!$S:$S,$G1158)</f>
        <v>0</v>
      </c>
      <c r="AG1158" s="99">
        <f>SUMIFS(通讯通路门店!$BH:$BH,通讯通路门店!$S:$S,$G1158)</f>
        <v>0</v>
      </c>
      <c r="AH1158" s="99">
        <f t="shared" si="91"/>
        <v>0</v>
      </c>
      <c r="AI1158" s="99">
        <f>SUMIFS(通讯通路门店!$BB:$BB,通讯通路门店!$S:$S,$G1158)</f>
        <v>0</v>
      </c>
      <c r="AJ1158" s="99">
        <f>SUMIFS(通讯通路门店!$BE:$BE,通讯通路门店!$S:$S,$G1158)</f>
        <v>0</v>
      </c>
      <c r="AK1158" s="99">
        <f>SUMIFS(通讯通路门店!$BG:$BG,通讯通路门店!$S:$S,$G1158)</f>
        <v>0</v>
      </c>
      <c r="AL1158" s="99">
        <f>SUMIFS(通讯通路门店!$BC:$BC,通讯通路门店!$S:$S,$G1158)</f>
        <v>0</v>
      </c>
      <c r="AM1158" s="99">
        <f>SUMIFS(通讯通路门店!$BD:$BD,通讯通路门店!$S:$S,$G1158)</f>
        <v>0</v>
      </c>
      <c r="AN1158" s="99">
        <f>SUMIFS(通讯通路门店!$BF:$BF,通讯通路门店!$S:$S,$G1158)</f>
        <v>0</v>
      </c>
      <c r="AO1158" s="99">
        <f t="shared" si="92"/>
        <v>0</v>
      </c>
      <c r="AP1158" s="99">
        <f>SUMIFS(通讯通路门店!$K:$K,通讯通路门店!$S:$S,$G1158)</f>
        <v>0</v>
      </c>
      <c r="AQ1158" s="83"/>
      <c r="AR1158" s="99">
        <f>SUMIFS(通讯通路门店!$T:$T,通讯通路门店!$S:$S,$G1158)</f>
        <v>0</v>
      </c>
      <c r="AS1158" s="99">
        <f>SUMIFS(通讯通路门店!$U:$U,通讯通路门店!$S:$S,$G1158)</f>
        <v>0</v>
      </c>
      <c r="AT1158" s="99">
        <f>SUMIFS(通讯通路门店!$V:$V,通讯通路门店!$S:$S,$G1158)</f>
        <v>0</v>
      </c>
      <c r="AU1158" s="99">
        <f>SUMIFS(通讯通路门店!$W:$W,通讯通路门店!$S:$S,$G1158)</f>
        <v>0</v>
      </c>
      <c r="AV1158" s="99">
        <f>SUMIFS(通讯通路门店!$Z:$Z,通讯通路门店!$S:$S,$G1158)</f>
        <v>0</v>
      </c>
      <c r="AW1158" s="99">
        <f>SUMIFS(通讯通路门店!$AB:$AB,通讯通路门店!$S:$S,$G1158)</f>
        <v>0</v>
      </c>
      <c r="AX1158" s="99">
        <f>SUMIFS(通讯通路门店!$X:$X,通讯通路门店!$S:$S,$G1158)</f>
        <v>0</v>
      </c>
      <c r="AY1158" s="99">
        <f>SUMIFS(通讯通路门店!$Y:$Y,通讯通路门店!$S:$S,$G1158)</f>
        <v>0</v>
      </c>
      <c r="AZ1158" s="99">
        <f>SUMIFS(通讯通路门店!$AA:$AA,通讯通路门店!$S:$S,$G1158)</f>
        <v>0</v>
      </c>
      <c r="BA1158" s="99">
        <f t="shared" si="93"/>
        <v>0</v>
      </c>
      <c r="BB1158" s="99">
        <f t="shared" si="94"/>
        <v>0</v>
      </c>
      <c r="BC1158" s="99">
        <f>SUMIFS(通讯通路门店!$W:$W,通讯通路门店!$S:$S,$G1158,通讯通路门店!$J:$J,"荣耀体验店")+SUMIFS(通讯通路门店!$W:$W,通讯通路门店!$S:$S,$G1158,通讯通路门店!$J:$J,"荣耀授权专卖店")</f>
        <v>0</v>
      </c>
      <c r="BD1158" s="99">
        <f>SUMIFS(通讯通路门店!$Z:$Z,通讯通路门店!$S:$S,$G1158,通讯通路门店!$J:$J,"VIVO体验店")</f>
        <v>0</v>
      </c>
      <c r="BE1158" s="99">
        <f>SUMIFS(通讯通路门店!$AB:$AB,通讯通路门店!$S:$S,$G1158,通讯通路门店!$J:$J,"OPPO体验店")</f>
        <v>0</v>
      </c>
      <c r="BF1158" s="99">
        <f>SUMIFS(通讯通路门店!$X:$X,通讯通路门店!$S:$S,$G1158,通讯通路门店!$J:$J,"华为授权体验店")+SUMIFS(通讯通路门店!$AA:$AA,通讯通路门店!$S:$S,$G1158,通讯通路门店!$J:$J,"华为堡垒店")</f>
        <v>0</v>
      </c>
      <c r="BG1158" s="99">
        <f>SUMIFS(通讯通路门店!$Y:$Y,通讯通路门店!$S:$S,$G1158,通讯通路门店!$J:$J,"小米体验店")</f>
        <v>0</v>
      </c>
      <c r="BH1158" s="99">
        <f>SUMIFS(通讯通路门店!$AA:$AA,通讯通路门店!$S:$S,$G1158,通讯通路门店!$J:$J,"苹果体验店")</f>
        <v>0</v>
      </c>
      <c r="BI1158" s="99">
        <f>SUMIFS(通讯通路门店!$K:$K,通讯通路门店!$S:$S,$G1158,通讯通路门店!$J:$J,"其他品牌专卖店")</f>
        <v>0</v>
      </c>
      <c r="BJ1158" s="99">
        <f>SUMIFS(通讯通路门店!$AC:$AC,通讯通路门店!$S:$S,$G1158)</f>
        <v>0</v>
      </c>
      <c r="BK1158" s="99">
        <f>SUMIFS(通讯通路门店!$AD:$AD,通讯通路门店!$S:$S,$G1158)</f>
        <v>0</v>
      </c>
      <c r="BL1158" s="99">
        <f>SUMIFS(通讯通路门店!$AE:$AE,通讯通路门店!$S:$S,$G1158)</f>
        <v>0</v>
      </c>
      <c r="BM1158" s="99">
        <f>SUMIFS(通讯通路门店!$AF:$AF,通讯通路门店!$S:$S,$G1158)</f>
        <v>0</v>
      </c>
      <c r="BN1158" s="99">
        <f>SUMIFS(通讯通路门店!$AG:$AG,通讯通路门店!$S:$S,$G1158)</f>
        <v>0</v>
      </c>
      <c r="BO1158" s="99">
        <f>SUMIFS(通讯通路门店!$AH:$AH,通讯通路门店!$S:$S,$G1158)</f>
        <v>0</v>
      </c>
      <c r="BP1158" s="99">
        <f>SUMIFS(通讯通路门店!$AI:$AI,通讯通路门店!$S:$S,$G1158)</f>
        <v>0</v>
      </c>
      <c r="BQ1158" s="83"/>
    </row>
    <row r="1159" spans="1:69">
      <c r="A1159" s="99" t="str">
        <f>IFERROR(_xlfn.XLOOKUP($G1159,通讯通路门店!$S$4:$S$993931,通讯通路门店!$A$4:$A$993931,0,0),"")</f>
        <v>海南省</v>
      </c>
      <c r="B1159" s="99" t="str">
        <f>IFERROR(_xlfn.XLOOKUP($G1159,通讯通路门店!$S$4:$S$993931,通讯通路门店!$B$4:$B$993931,0,0),"")</f>
        <v>东方市</v>
      </c>
      <c r="C1159" s="99" t="str">
        <f>IFERROR(_xlfn.XLOOKUP($G1159,通讯通路门店!$S$4:$S$993931,通讯通路门店!$C$4:$C$993931,0,0),"")</f>
        <v>东方市</v>
      </c>
      <c r="D1159" s="99" t="str">
        <f>IFERROR(_xlfn.XLOOKUP($G1159,通讯通路门店!$S$4:$S$993931,通讯通路门店!$D$4:$D$993931,0,0),"")</f>
        <v>八所镇</v>
      </c>
      <c r="E1159" s="83"/>
      <c r="F1159" s="83"/>
      <c r="G1159" s="101"/>
      <c r="H1159" s="102">
        <f>IFERROR(_xlfn.XLOOKUP($G1159,通讯通路门店!$S$4:$S$993931,通讯通路门店!$R$4:$R$993931,0,0),"")</f>
        <v>0</v>
      </c>
      <c r="I1159" s="83"/>
      <c r="J1159" s="83"/>
      <c r="K1159" s="83"/>
      <c r="L1159" s="83"/>
      <c r="M1159" s="83"/>
      <c r="N1159" s="83"/>
      <c r="O1159" s="83"/>
      <c r="P1159" s="83"/>
      <c r="Q1159" s="83"/>
      <c r="R1159" s="83"/>
      <c r="S1159" s="83"/>
      <c r="T1159" s="83"/>
      <c r="U1159" s="99">
        <f>COUNTIF(通讯通路门店!$S:$S,$G1159)</f>
        <v>0</v>
      </c>
      <c r="V1159" s="99">
        <f>COUNTIFS(通讯通路门店!$S:$S,$G1159,通讯通路门店!$J:$J,"综合卖场")</f>
        <v>0</v>
      </c>
      <c r="W1159" s="99">
        <f>SUMIFS(通讯通路门店!$AJ:$AJ,通讯通路门店!$S:$S,通讯客户沙盘!$G1159)</f>
        <v>0</v>
      </c>
      <c r="X1159" s="99">
        <f t="shared" si="90"/>
        <v>0</v>
      </c>
      <c r="Y1159" s="99">
        <f>COUNTIFS(通讯通路门店!$S:$S,$G1159,通讯通路门店!$J:$J,"荣耀体验店")+COUNTIFS(通讯通路门店!$S:$S,$G1159,通讯通路门店!$J:$J,"荣耀授权专卖店")</f>
        <v>0</v>
      </c>
      <c r="Z1159" s="99">
        <f>COUNTIFS(通讯通路门店!$S:$S,$G1159,通讯通路门店!$J:$J,"VIVO体验店")</f>
        <v>0</v>
      </c>
      <c r="AA1159" s="99">
        <f>COUNTIFS(通讯通路门店!$S:$S,$G1159,通讯通路门店!$J:$J,"OPPO体验店")</f>
        <v>0</v>
      </c>
      <c r="AB1159" s="99">
        <f>COUNTIFS(通讯通路门店!$S:$S,$G1159,通讯通路门店!$J:$J,"华为授权体验店")+COUNTIFS(通讯通路门店!$S:$S,$G1159,通讯通路门店!$J:$J,"华为堡垒店")</f>
        <v>0</v>
      </c>
      <c r="AC1159" s="99">
        <f>COUNTIFS(通讯通路门店!$S:$S,$G1159,通讯通路门店!$J:$J,"小米体验店")</f>
        <v>0</v>
      </c>
      <c r="AD1159" s="99">
        <f>COUNTIFS(通讯通路门店!$S:$S,$G1159,通讯通路门店!$J:$J,"苹果体验店")</f>
        <v>0</v>
      </c>
      <c r="AE1159" s="99">
        <f>COUNTIFS(通讯通路门店!$S:$S,$G1159,通讯通路门店!$J:$J,"其他品牌专卖店")</f>
        <v>0</v>
      </c>
      <c r="AF1159" s="99">
        <f>SUMIFS(通讯通路门店!$BI:$BI,通讯通路门店!$S:$S,$G1159)</f>
        <v>0</v>
      </c>
      <c r="AG1159" s="99">
        <f>SUMIFS(通讯通路门店!$BH:$BH,通讯通路门店!$S:$S,$G1159)</f>
        <v>0</v>
      </c>
      <c r="AH1159" s="99">
        <f t="shared" si="91"/>
        <v>0</v>
      </c>
      <c r="AI1159" s="99">
        <f>SUMIFS(通讯通路门店!$BB:$BB,通讯通路门店!$S:$S,$G1159)</f>
        <v>0</v>
      </c>
      <c r="AJ1159" s="99">
        <f>SUMIFS(通讯通路门店!$BE:$BE,通讯通路门店!$S:$S,$G1159)</f>
        <v>0</v>
      </c>
      <c r="AK1159" s="99">
        <f>SUMIFS(通讯通路门店!$BG:$BG,通讯通路门店!$S:$S,$G1159)</f>
        <v>0</v>
      </c>
      <c r="AL1159" s="99">
        <f>SUMIFS(通讯通路门店!$BC:$BC,通讯通路门店!$S:$S,$G1159)</f>
        <v>0</v>
      </c>
      <c r="AM1159" s="99">
        <f>SUMIFS(通讯通路门店!$BD:$BD,通讯通路门店!$S:$S,$G1159)</f>
        <v>0</v>
      </c>
      <c r="AN1159" s="99">
        <f>SUMIFS(通讯通路门店!$BF:$BF,通讯通路门店!$S:$S,$G1159)</f>
        <v>0</v>
      </c>
      <c r="AO1159" s="99">
        <f t="shared" si="92"/>
        <v>0</v>
      </c>
      <c r="AP1159" s="99">
        <f>SUMIFS(通讯通路门店!$K:$K,通讯通路门店!$S:$S,$G1159)</f>
        <v>0</v>
      </c>
      <c r="AQ1159" s="83"/>
      <c r="AR1159" s="99">
        <f>SUMIFS(通讯通路门店!$T:$T,通讯通路门店!$S:$S,$G1159)</f>
        <v>0</v>
      </c>
      <c r="AS1159" s="99">
        <f>SUMIFS(通讯通路门店!$U:$U,通讯通路门店!$S:$S,$G1159)</f>
        <v>0</v>
      </c>
      <c r="AT1159" s="99">
        <f>SUMIFS(通讯通路门店!$V:$V,通讯通路门店!$S:$S,$G1159)</f>
        <v>0</v>
      </c>
      <c r="AU1159" s="99">
        <f>SUMIFS(通讯通路门店!$W:$W,通讯通路门店!$S:$S,$G1159)</f>
        <v>0</v>
      </c>
      <c r="AV1159" s="99">
        <f>SUMIFS(通讯通路门店!$Z:$Z,通讯通路门店!$S:$S,$G1159)</f>
        <v>0</v>
      </c>
      <c r="AW1159" s="99">
        <f>SUMIFS(通讯通路门店!$AB:$AB,通讯通路门店!$S:$S,$G1159)</f>
        <v>0</v>
      </c>
      <c r="AX1159" s="99">
        <f>SUMIFS(通讯通路门店!$X:$X,通讯通路门店!$S:$S,$G1159)</f>
        <v>0</v>
      </c>
      <c r="AY1159" s="99">
        <f>SUMIFS(通讯通路门店!$Y:$Y,通讯通路门店!$S:$S,$G1159)</f>
        <v>0</v>
      </c>
      <c r="AZ1159" s="99">
        <f>SUMIFS(通讯通路门店!$AA:$AA,通讯通路门店!$S:$S,$G1159)</f>
        <v>0</v>
      </c>
      <c r="BA1159" s="99">
        <f t="shared" si="93"/>
        <v>0</v>
      </c>
      <c r="BB1159" s="99">
        <f t="shared" si="94"/>
        <v>0</v>
      </c>
      <c r="BC1159" s="99">
        <f>SUMIFS(通讯通路门店!$W:$W,通讯通路门店!$S:$S,$G1159,通讯通路门店!$J:$J,"荣耀体验店")+SUMIFS(通讯通路门店!$W:$W,通讯通路门店!$S:$S,$G1159,通讯通路门店!$J:$J,"荣耀授权专卖店")</f>
        <v>0</v>
      </c>
      <c r="BD1159" s="99">
        <f>SUMIFS(通讯通路门店!$Z:$Z,通讯通路门店!$S:$S,$G1159,通讯通路门店!$J:$J,"VIVO体验店")</f>
        <v>0</v>
      </c>
      <c r="BE1159" s="99">
        <f>SUMIFS(通讯通路门店!$AB:$AB,通讯通路门店!$S:$S,$G1159,通讯通路门店!$J:$J,"OPPO体验店")</f>
        <v>0</v>
      </c>
      <c r="BF1159" s="99">
        <f>SUMIFS(通讯通路门店!$X:$X,通讯通路门店!$S:$S,$G1159,通讯通路门店!$J:$J,"华为授权体验店")+SUMIFS(通讯通路门店!$AA:$AA,通讯通路门店!$S:$S,$G1159,通讯通路门店!$J:$J,"华为堡垒店")</f>
        <v>0</v>
      </c>
      <c r="BG1159" s="99">
        <f>SUMIFS(通讯通路门店!$Y:$Y,通讯通路门店!$S:$S,$G1159,通讯通路门店!$J:$J,"小米体验店")</f>
        <v>0</v>
      </c>
      <c r="BH1159" s="99">
        <f>SUMIFS(通讯通路门店!$AA:$AA,通讯通路门店!$S:$S,$G1159,通讯通路门店!$J:$J,"苹果体验店")</f>
        <v>0</v>
      </c>
      <c r="BI1159" s="99">
        <f>SUMIFS(通讯通路门店!$K:$K,通讯通路门店!$S:$S,$G1159,通讯通路门店!$J:$J,"其他品牌专卖店")</f>
        <v>0</v>
      </c>
      <c r="BJ1159" s="99">
        <f>SUMIFS(通讯通路门店!$AC:$AC,通讯通路门店!$S:$S,$G1159)</f>
        <v>0</v>
      </c>
      <c r="BK1159" s="99">
        <f>SUMIFS(通讯通路门店!$AD:$AD,通讯通路门店!$S:$S,$G1159)</f>
        <v>0</v>
      </c>
      <c r="BL1159" s="99">
        <f>SUMIFS(通讯通路门店!$AE:$AE,通讯通路门店!$S:$S,$G1159)</f>
        <v>0</v>
      </c>
      <c r="BM1159" s="99">
        <f>SUMIFS(通讯通路门店!$AF:$AF,通讯通路门店!$S:$S,$G1159)</f>
        <v>0</v>
      </c>
      <c r="BN1159" s="99">
        <f>SUMIFS(通讯通路门店!$AG:$AG,通讯通路门店!$S:$S,$G1159)</f>
        <v>0</v>
      </c>
      <c r="BO1159" s="99">
        <f>SUMIFS(通讯通路门店!$AH:$AH,通讯通路门店!$S:$S,$G1159)</f>
        <v>0</v>
      </c>
      <c r="BP1159" s="99">
        <f>SUMIFS(通讯通路门店!$AI:$AI,通讯通路门店!$S:$S,$G1159)</f>
        <v>0</v>
      </c>
      <c r="BQ1159" s="83"/>
    </row>
    <row r="1160" spans="1:69">
      <c r="A1160" s="99" t="str">
        <f>IFERROR(_xlfn.XLOOKUP($G1160,通讯通路门店!$S$4:$S$993931,通讯通路门店!$A$4:$A$993931,0,0),"")</f>
        <v>海南省</v>
      </c>
      <c r="B1160" s="99" t="str">
        <f>IFERROR(_xlfn.XLOOKUP($G1160,通讯通路门店!$S$4:$S$993931,通讯通路门店!$B$4:$B$993931,0,0),"")</f>
        <v>东方市</v>
      </c>
      <c r="C1160" s="99" t="str">
        <f>IFERROR(_xlfn.XLOOKUP($G1160,通讯通路门店!$S$4:$S$993931,通讯通路门店!$C$4:$C$993931,0,0),"")</f>
        <v>东方市</v>
      </c>
      <c r="D1160" s="99" t="str">
        <f>IFERROR(_xlfn.XLOOKUP($G1160,通讯通路门店!$S$4:$S$993931,通讯通路门店!$D$4:$D$993931,0,0),"")</f>
        <v>八所镇</v>
      </c>
      <c r="E1160" s="83"/>
      <c r="F1160" s="83"/>
      <c r="G1160" s="101"/>
      <c r="H1160" s="102">
        <f>IFERROR(_xlfn.XLOOKUP($G1160,通讯通路门店!$S$4:$S$993931,通讯通路门店!$R$4:$R$993931,0,0),"")</f>
        <v>0</v>
      </c>
      <c r="I1160" s="83"/>
      <c r="J1160" s="83"/>
      <c r="K1160" s="83"/>
      <c r="L1160" s="83"/>
      <c r="M1160" s="83"/>
      <c r="N1160" s="83"/>
      <c r="O1160" s="83"/>
      <c r="P1160" s="83"/>
      <c r="Q1160" s="83"/>
      <c r="R1160" s="83"/>
      <c r="S1160" s="83"/>
      <c r="T1160" s="83"/>
      <c r="U1160" s="99">
        <f>COUNTIF(通讯通路门店!$S:$S,$G1160)</f>
        <v>0</v>
      </c>
      <c r="V1160" s="99">
        <f>COUNTIFS(通讯通路门店!$S:$S,$G1160,通讯通路门店!$J:$J,"综合卖场")</f>
        <v>0</v>
      </c>
      <c r="W1160" s="99">
        <f>SUMIFS(通讯通路门店!$AJ:$AJ,通讯通路门店!$S:$S,通讯客户沙盘!$G1160)</f>
        <v>0</v>
      </c>
      <c r="X1160" s="99">
        <f t="shared" si="90"/>
        <v>0</v>
      </c>
      <c r="Y1160" s="99">
        <f>COUNTIFS(通讯通路门店!$S:$S,$G1160,通讯通路门店!$J:$J,"荣耀体验店")+COUNTIFS(通讯通路门店!$S:$S,$G1160,通讯通路门店!$J:$J,"荣耀授权专卖店")</f>
        <v>0</v>
      </c>
      <c r="Z1160" s="99">
        <f>COUNTIFS(通讯通路门店!$S:$S,$G1160,通讯通路门店!$J:$J,"VIVO体验店")</f>
        <v>0</v>
      </c>
      <c r="AA1160" s="99">
        <f>COUNTIFS(通讯通路门店!$S:$S,$G1160,通讯通路门店!$J:$J,"OPPO体验店")</f>
        <v>0</v>
      </c>
      <c r="AB1160" s="99">
        <f>COUNTIFS(通讯通路门店!$S:$S,$G1160,通讯通路门店!$J:$J,"华为授权体验店")+COUNTIFS(通讯通路门店!$S:$S,$G1160,通讯通路门店!$J:$J,"华为堡垒店")</f>
        <v>0</v>
      </c>
      <c r="AC1160" s="99">
        <f>COUNTIFS(通讯通路门店!$S:$S,$G1160,通讯通路门店!$J:$J,"小米体验店")</f>
        <v>0</v>
      </c>
      <c r="AD1160" s="99">
        <f>COUNTIFS(通讯通路门店!$S:$S,$G1160,通讯通路门店!$J:$J,"苹果体验店")</f>
        <v>0</v>
      </c>
      <c r="AE1160" s="99">
        <f>COUNTIFS(通讯通路门店!$S:$S,$G1160,通讯通路门店!$J:$J,"其他品牌专卖店")</f>
        <v>0</v>
      </c>
      <c r="AF1160" s="99">
        <f>SUMIFS(通讯通路门店!$BI:$BI,通讯通路门店!$S:$S,$G1160)</f>
        <v>0</v>
      </c>
      <c r="AG1160" s="99">
        <f>SUMIFS(通讯通路门店!$BH:$BH,通讯通路门店!$S:$S,$G1160)</f>
        <v>0</v>
      </c>
      <c r="AH1160" s="99">
        <f t="shared" si="91"/>
        <v>0</v>
      </c>
      <c r="AI1160" s="99">
        <f>SUMIFS(通讯通路门店!$BB:$BB,通讯通路门店!$S:$S,$G1160)</f>
        <v>0</v>
      </c>
      <c r="AJ1160" s="99">
        <f>SUMIFS(通讯通路门店!$BE:$BE,通讯通路门店!$S:$S,$G1160)</f>
        <v>0</v>
      </c>
      <c r="AK1160" s="99">
        <f>SUMIFS(通讯通路门店!$BG:$BG,通讯通路门店!$S:$S,$G1160)</f>
        <v>0</v>
      </c>
      <c r="AL1160" s="99">
        <f>SUMIFS(通讯通路门店!$BC:$BC,通讯通路门店!$S:$S,$G1160)</f>
        <v>0</v>
      </c>
      <c r="AM1160" s="99">
        <f>SUMIFS(通讯通路门店!$BD:$BD,通讯通路门店!$S:$S,$G1160)</f>
        <v>0</v>
      </c>
      <c r="AN1160" s="99">
        <f>SUMIFS(通讯通路门店!$BF:$BF,通讯通路门店!$S:$S,$G1160)</f>
        <v>0</v>
      </c>
      <c r="AO1160" s="99">
        <f t="shared" si="92"/>
        <v>0</v>
      </c>
      <c r="AP1160" s="99">
        <f>SUMIFS(通讯通路门店!$K:$K,通讯通路门店!$S:$S,$G1160)</f>
        <v>0</v>
      </c>
      <c r="AQ1160" s="83"/>
      <c r="AR1160" s="99">
        <f>SUMIFS(通讯通路门店!$T:$T,通讯通路门店!$S:$S,$G1160)</f>
        <v>0</v>
      </c>
      <c r="AS1160" s="99">
        <f>SUMIFS(通讯通路门店!$U:$U,通讯通路门店!$S:$S,$G1160)</f>
        <v>0</v>
      </c>
      <c r="AT1160" s="99">
        <f>SUMIFS(通讯通路门店!$V:$V,通讯通路门店!$S:$S,$G1160)</f>
        <v>0</v>
      </c>
      <c r="AU1160" s="99">
        <f>SUMIFS(通讯通路门店!$W:$W,通讯通路门店!$S:$S,$G1160)</f>
        <v>0</v>
      </c>
      <c r="AV1160" s="99">
        <f>SUMIFS(通讯通路门店!$Z:$Z,通讯通路门店!$S:$S,$G1160)</f>
        <v>0</v>
      </c>
      <c r="AW1160" s="99">
        <f>SUMIFS(通讯通路门店!$AB:$AB,通讯通路门店!$S:$S,$G1160)</f>
        <v>0</v>
      </c>
      <c r="AX1160" s="99">
        <f>SUMIFS(通讯通路门店!$X:$X,通讯通路门店!$S:$S,$G1160)</f>
        <v>0</v>
      </c>
      <c r="AY1160" s="99">
        <f>SUMIFS(通讯通路门店!$Y:$Y,通讯通路门店!$S:$S,$G1160)</f>
        <v>0</v>
      </c>
      <c r="AZ1160" s="99">
        <f>SUMIFS(通讯通路门店!$AA:$AA,通讯通路门店!$S:$S,$G1160)</f>
        <v>0</v>
      </c>
      <c r="BA1160" s="99">
        <f t="shared" si="93"/>
        <v>0</v>
      </c>
      <c r="BB1160" s="99">
        <f t="shared" si="94"/>
        <v>0</v>
      </c>
      <c r="BC1160" s="99">
        <f>SUMIFS(通讯通路门店!$W:$W,通讯通路门店!$S:$S,$G1160,通讯通路门店!$J:$J,"荣耀体验店")+SUMIFS(通讯通路门店!$W:$W,通讯通路门店!$S:$S,$G1160,通讯通路门店!$J:$J,"荣耀授权专卖店")</f>
        <v>0</v>
      </c>
      <c r="BD1160" s="99">
        <f>SUMIFS(通讯通路门店!$Z:$Z,通讯通路门店!$S:$S,$G1160,通讯通路门店!$J:$J,"VIVO体验店")</f>
        <v>0</v>
      </c>
      <c r="BE1160" s="99">
        <f>SUMIFS(通讯通路门店!$AB:$AB,通讯通路门店!$S:$S,$G1160,通讯通路门店!$J:$J,"OPPO体验店")</f>
        <v>0</v>
      </c>
      <c r="BF1160" s="99">
        <f>SUMIFS(通讯通路门店!$X:$X,通讯通路门店!$S:$S,$G1160,通讯通路门店!$J:$J,"华为授权体验店")+SUMIFS(通讯通路门店!$AA:$AA,通讯通路门店!$S:$S,$G1160,通讯通路门店!$J:$J,"华为堡垒店")</f>
        <v>0</v>
      </c>
      <c r="BG1160" s="99">
        <f>SUMIFS(通讯通路门店!$Y:$Y,通讯通路门店!$S:$S,$G1160,通讯通路门店!$J:$J,"小米体验店")</f>
        <v>0</v>
      </c>
      <c r="BH1160" s="99">
        <f>SUMIFS(通讯通路门店!$AA:$AA,通讯通路门店!$S:$S,$G1160,通讯通路门店!$J:$J,"苹果体验店")</f>
        <v>0</v>
      </c>
      <c r="BI1160" s="99">
        <f>SUMIFS(通讯通路门店!$K:$K,通讯通路门店!$S:$S,$G1160,通讯通路门店!$J:$J,"其他品牌专卖店")</f>
        <v>0</v>
      </c>
      <c r="BJ1160" s="99">
        <f>SUMIFS(通讯通路门店!$AC:$AC,通讯通路门店!$S:$S,$G1160)</f>
        <v>0</v>
      </c>
      <c r="BK1160" s="99">
        <f>SUMIFS(通讯通路门店!$AD:$AD,通讯通路门店!$S:$S,$G1160)</f>
        <v>0</v>
      </c>
      <c r="BL1160" s="99">
        <f>SUMIFS(通讯通路门店!$AE:$AE,通讯通路门店!$S:$S,$G1160)</f>
        <v>0</v>
      </c>
      <c r="BM1160" s="99">
        <f>SUMIFS(通讯通路门店!$AF:$AF,通讯通路门店!$S:$S,$G1160)</f>
        <v>0</v>
      </c>
      <c r="BN1160" s="99">
        <f>SUMIFS(通讯通路门店!$AG:$AG,通讯通路门店!$S:$S,$G1160)</f>
        <v>0</v>
      </c>
      <c r="BO1160" s="99">
        <f>SUMIFS(通讯通路门店!$AH:$AH,通讯通路门店!$S:$S,$G1160)</f>
        <v>0</v>
      </c>
      <c r="BP1160" s="99">
        <f>SUMIFS(通讯通路门店!$AI:$AI,通讯通路门店!$S:$S,$G1160)</f>
        <v>0</v>
      </c>
      <c r="BQ1160" s="83"/>
    </row>
    <row r="1161" spans="1:69">
      <c r="A1161" s="99" t="str">
        <f>IFERROR(_xlfn.XLOOKUP($G1161,通讯通路门店!$S$4:$S$993931,通讯通路门店!$A$4:$A$993931,0,0),"")</f>
        <v>海南省</v>
      </c>
      <c r="B1161" s="99" t="str">
        <f>IFERROR(_xlfn.XLOOKUP($G1161,通讯通路门店!$S$4:$S$993931,通讯通路门店!$B$4:$B$993931,0,0),"")</f>
        <v>东方市</v>
      </c>
      <c r="C1161" s="99" t="str">
        <f>IFERROR(_xlfn.XLOOKUP($G1161,通讯通路门店!$S$4:$S$993931,通讯通路门店!$C$4:$C$993931,0,0),"")</f>
        <v>东方市</v>
      </c>
      <c r="D1161" s="99" t="str">
        <f>IFERROR(_xlfn.XLOOKUP($G1161,通讯通路门店!$S$4:$S$993931,通讯通路门店!$D$4:$D$993931,0,0),"")</f>
        <v>八所镇</v>
      </c>
      <c r="E1161" s="83"/>
      <c r="F1161" s="83"/>
      <c r="G1161" s="101"/>
      <c r="H1161" s="102">
        <f>IFERROR(_xlfn.XLOOKUP($G1161,通讯通路门店!$S$4:$S$993931,通讯通路门店!$R$4:$R$993931,0,0),"")</f>
        <v>0</v>
      </c>
      <c r="I1161" s="83"/>
      <c r="J1161" s="83"/>
      <c r="K1161" s="83"/>
      <c r="L1161" s="83"/>
      <c r="M1161" s="83"/>
      <c r="N1161" s="83"/>
      <c r="O1161" s="83"/>
      <c r="P1161" s="83"/>
      <c r="Q1161" s="83"/>
      <c r="R1161" s="83"/>
      <c r="S1161" s="83"/>
      <c r="T1161" s="83"/>
      <c r="U1161" s="99">
        <f>COUNTIF(通讯通路门店!$S:$S,$G1161)</f>
        <v>0</v>
      </c>
      <c r="V1161" s="99">
        <f>COUNTIFS(通讯通路门店!$S:$S,$G1161,通讯通路门店!$J:$J,"综合卖场")</f>
        <v>0</v>
      </c>
      <c r="W1161" s="99">
        <f>SUMIFS(通讯通路门店!$AJ:$AJ,通讯通路门店!$S:$S,通讯客户沙盘!$G1161)</f>
        <v>0</v>
      </c>
      <c r="X1161" s="99">
        <f t="shared" si="90"/>
        <v>0</v>
      </c>
      <c r="Y1161" s="99">
        <f>COUNTIFS(通讯通路门店!$S:$S,$G1161,通讯通路门店!$J:$J,"荣耀体验店")+COUNTIFS(通讯通路门店!$S:$S,$G1161,通讯通路门店!$J:$J,"荣耀授权专卖店")</f>
        <v>0</v>
      </c>
      <c r="Z1161" s="99">
        <f>COUNTIFS(通讯通路门店!$S:$S,$G1161,通讯通路门店!$J:$J,"VIVO体验店")</f>
        <v>0</v>
      </c>
      <c r="AA1161" s="99">
        <f>COUNTIFS(通讯通路门店!$S:$S,$G1161,通讯通路门店!$J:$J,"OPPO体验店")</f>
        <v>0</v>
      </c>
      <c r="AB1161" s="99">
        <f>COUNTIFS(通讯通路门店!$S:$S,$G1161,通讯通路门店!$J:$J,"华为授权体验店")+COUNTIFS(通讯通路门店!$S:$S,$G1161,通讯通路门店!$J:$J,"华为堡垒店")</f>
        <v>0</v>
      </c>
      <c r="AC1161" s="99">
        <f>COUNTIFS(通讯通路门店!$S:$S,$G1161,通讯通路门店!$J:$J,"小米体验店")</f>
        <v>0</v>
      </c>
      <c r="AD1161" s="99">
        <f>COUNTIFS(通讯通路门店!$S:$S,$G1161,通讯通路门店!$J:$J,"苹果体验店")</f>
        <v>0</v>
      </c>
      <c r="AE1161" s="99">
        <f>COUNTIFS(通讯通路门店!$S:$S,$G1161,通讯通路门店!$J:$J,"其他品牌专卖店")</f>
        <v>0</v>
      </c>
      <c r="AF1161" s="99">
        <f>SUMIFS(通讯通路门店!$BI:$BI,通讯通路门店!$S:$S,$G1161)</f>
        <v>0</v>
      </c>
      <c r="AG1161" s="99">
        <f>SUMIFS(通讯通路门店!$BH:$BH,通讯通路门店!$S:$S,$G1161)</f>
        <v>0</v>
      </c>
      <c r="AH1161" s="99">
        <f t="shared" si="91"/>
        <v>0</v>
      </c>
      <c r="AI1161" s="99">
        <f>SUMIFS(通讯通路门店!$BB:$BB,通讯通路门店!$S:$S,$G1161)</f>
        <v>0</v>
      </c>
      <c r="AJ1161" s="99">
        <f>SUMIFS(通讯通路门店!$BE:$BE,通讯通路门店!$S:$S,$G1161)</f>
        <v>0</v>
      </c>
      <c r="AK1161" s="99">
        <f>SUMIFS(通讯通路门店!$BG:$BG,通讯通路门店!$S:$S,$G1161)</f>
        <v>0</v>
      </c>
      <c r="AL1161" s="99">
        <f>SUMIFS(通讯通路门店!$BC:$BC,通讯通路门店!$S:$S,$G1161)</f>
        <v>0</v>
      </c>
      <c r="AM1161" s="99">
        <f>SUMIFS(通讯通路门店!$BD:$BD,通讯通路门店!$S:$S,$G1161)</f>
        <v>0</v>
      </c>
      <c r="AN1161" s="99">
        <f>SUMIFS(通讯通路门店!$BF:$BF,通讯通路门店!$S:$S,$G1161)</f>
        <v>0</v>
      </c>
      <c r="AO1161" s="99">
        <f t="shared" si="92"/>
        <v>0</v>
      </c>
      <c r="AP1161" s="99">
        <f>SUMIFS(通讯通路门店!$K:$K,通讯通路门店!$S:$S,$G1161)</f>
        <v>0</v>
      </c>
      <c r="AQ1161" s="83"/>
      <c r="AR1161" s="99">
        <f>SUMIFS(通讯通路门店!$T:$T,通讯通路门店!$S:$S,$G1161)</f>
        <v>0</v>
      </c>
      <c r="AS1161" s="99">
        <f>SUMIFS(通讯通路门店!$U:$U,通讯通路门店!$S:$S,$G1161)</f>
        <v>0</v>
      </c>
      <c r="AT1161" s="99">
        <f>SUMIFS(通讯通路门店!$V:$V,通讯通路门店!$S:$S,$G1161)</f>
        <v>0</v>
      </c>
      <c r="AU1161" s="99">
        <f>SUMIFS(通讯通路门店!$W:$W,通讯通路门店!$S:$S,$G1161)</f>
        <v>0</v>
      </c>
      <c r="AV1161" s="99">
        <f>SUMIFS(通讯通路门店!$Z:$Z,通讯通路门店!$S:$S,$G1161)</f>
        <v>0</v>
      </c>
      <c r="AW1161" s="99">
        <f>SUMIFS(通讯通路门店!$AB:$AB,通讯通路门店!$S:$S,$G1161)</f>
        <v>0</v>
      </c>
      <c r="AX1161" s="99">
        <f>SUMIFS(通讯通路门店!$X:$X,通讯通路门店!$S:$S,$G1161)</f>
        <v>0</v>
      </c>
      <c r="AY1161" s="99">
        <f>SUMIFS(通讯通路门店!$Y:$Y,通讯通路门店!$S:$S,$G1161)</f>
        <v>0</v>
      </c>
      <c r="AZ1161" s="99">
        <f>SUMIFS(通讯通路门店!$AA:$AA,通讯通路门店!$S:$S,$G1161)</f>
        <v>0</v>
      </c>
      <c r="BA1161" s="99">
        <f t="shared" si="93"/>
        <v>0</v>
      </c>
      <c r="BB1161" s="99">
        <f t="shared" si="94"/>
        <v>0</v>
      </c>
      <c r="BC1161" s="99">
        <f>SUMIFS(通讯通路门店!$W:$W,通讯通路门店!$S:$S,$G1161,通讯通路门店!$J:$J,"荣耀体验店")+SUMIFS(通讯通路门店!$W:$W,通讯通路门店!$S:$S,$G1161,通讯通路门店!$J:$J,"荣耀授权专卖店")</f>
        <v>0</v>
      </c>
      <c r="BD1161" s="99">
        <f>SUMIFS(通讯通路门店!$Z:$Z,通讯通路门店!$S:$S,$G1161,通讯通路门店!$J:$J,"VIVO体验店")</f>
        <v>0</v>
      </c>
      <c r="BE1161" s="99">
        <f>SUMIFS(通讯通路门店!$AB:$AB,通讯通路门店!$S:$S,$G1161,通讯通路门店!$J:$J,"OPPO体验店")</f>
        <v>0</v>
      </c>
      <c r="BF1161" s="99">
        <f>SUMIFS(通讯通路门店!$X:$X,通讯通路门店!$S:$S,$G1161,通讯通路门店!$J:$J,"华为授权体验店")+SUMIFS(通讯通路门店!$AA:$AA,通讯通路门店!$S:$S,$G1161,通讯通路门店!$J:$J,"华为堡垒店")</f>
        <v>0</v>
      </c>
      <c r="BG1161" s="99">
        <f>SUMIFS(通讯通路门店!$Y:$Y,通讯通路门店!$S:$S,$G1161,通讯通路门店!$J:$J,"小米体验店")</f>
        <v>0</v>
      </c>
      <c r="BH1161" s="99">
        <f>SUMIFS(通讯通路门店!$AA:$AA,通讯通路门店!$S:$S,$G1161,通讯通路门店!$J:$J,"苹果体验店")</f>
        <v>0</v>
      </c>
      <c r="BI1161" s="99">
        <f>SUMIFS(通讯通路门店!$K:$K,通讯通路门店!$S:$S,$G1161,通讯通路门店!$J:$J,"其他品牌专卖店")</f>
        <v>0</v>
      </c>
      <c r="BJ1161" s="99">
        <f>SUMIFS(通讯通路门店!$AC:$AC,通讯通路门店!$S:$S,$G1161)</f>
        <v>0</v>
      </c>
      <c r="BK1161" s="99">
        <f>SUMIFS(通讯通路门店!$AD:$AD,通讯通路门店!$S:$S,$G1161)</f>
        <v>0</v>
      </c>
      <c r="BL1161" s="99">
        <f>SUMIFS(通讯通路门店!$AE:$AE,通讯通路门店!$S:$S,$G1161)</f>
        <v>0</v>
      </c>
      <c r="BM1161" s="99">
        <f>SUMIFS(通讯通路门店!$AF:$AF,通讯通路门店!$S:$S,$G1161)</f>
        <v>0</v>
      </c>
      <c r="BN1161" s="99">
        <f>SUMIFS(通讯通路门店!$AG:$AG,通讯通路门店!$S:$S,$G1161)</f>
        <v>0</v>
      </c>
      <c r="BO1161" s="99">
        <f>SUMIFS(通讯通路门店!$AH:$AH,通讯通路门店!$S:$S,$G1161)</f>
        <v>0</v>
      </c>
      <c r="BP1161" s="99">
        <f>SUMIFS(通讯通路门店!$AI:$AI,通讯通路门店!$S:$S,$G1161)</f>
        <v>0</v>
      </c>
      <c r="BQ1161" s="83"/>
    </row>
    <row r="1162" spans="1:69">
      <c r="A1162" s="99" t="str">
        <f>IFERROR(_xlfn.XLOOKUP($G1162,通讯通路门店!$S$4:$S$993931,通讯通路门店!$A$4:$A$993931,0,0),"")</f>
        <v>海南省</v>
      </c>
      <c r="B1162" s="99" t="str">
        <f>IFERROR(_xlfn.XLOOKUP($G1162,通讯通路门店!$S$4:$S$993931,通讯通路门店!$B$4:$B$993931,0,0),"")</f>
        <v>东方市</v>
      </c>
      <c r="C1162" s="99" t="str">
        <f>IFERROR(_xlfn.XLOOKUP($G1162,通讯通路门店!$S$4:$S$993931,通讯通路门店!$C$4:$C$993931,0,0),"")</f>
        <v>东方市</v>
      </c>
      <c r="D1162" s="99" t="str">
        <f>IFERROR(_xlfn.XLOOKUP($G1162,通讯通路门店!$S$4:$S$993931,通讯通路门店!$D$4:$D$993931,0,0),"")</f>
        <v>八所镇</v>
      </c>
      <c r="E1162" s="83"/>
      <c r="F1162" s="83"/>
      <c r="G1162" s="101"/>
      <c r="H1162" s="102">
        <f>IFERROR(_xlfn.XLOOKUP($G1162,通讯通路门店!$S$4:$S$993931,通讯通路门店!$R$4:$R$993931,0,0),"")</f>
        <v>0</v>
      </c>
      <c r="I1162" s="83"/>
      <c r="J1162" s="83"/>
      <c r="K1162" s="83"/>
      <c r="L1162" s="83"/>
      <c r="M1162" s="83"/>
      <c r="N1162" s="83"/>
      <c r="O1162" s="83"/>
      <c r="P1162" s="83"/>
      <c r="Q1162" s="83"/>
      <c r="R1162" s="83"/>
      <c r="S1162" s="83"/>
      <c r="T1162" s="83"/>
      <c r="U1162" s="99">
        <f>COUNTIF(通讯通路门店!$S:$S,$G1162)</f>
        <v>0</v>
      </c>
      <c r="V1162" s="99">
        <f>COUNTIFS(通讯通路门店!$S:$S,$G1162,通讯通路门店!$J:$J,"综合卖场")</f>
        <v>0</v>
      </c>
      <c r="W1162" s="99">
        <f>SUMIFS(通讯通路门店!$AJ:$AJ,通讯通路门店!$S:$S,通讯客户沙盘!$G1162)</f>
        <v>0</v>
      </c>
      <c r="X1162" s="99">
        <f t="shared" si="90"/>
        <v>0</v>
      </c>
      <c r="Y1162" s="99">
        <f>COUNTIFS(通讯通路门店!$S:$S,$G1162,通讯通路门店!$J:$J,"荣耀体验店")+COUNTIFS(通讯通路门店!$S:$S,$G1162,通讯通路门店!$J:$J,"荣耀授权专卖店")</f>
        <v>0</v>
      </c>
      <c r="Z1162" s="99">
        <f>COUNTIFS(通讯通路门店!$S:$S,$G1162,通讯通路门店!$J:$J,"VIVO体验店")</f>
        <v>0</v>
      </c>
      <c r="AA1162" s="99">
        <f>COUNTIFS(通讯通路门店!$S:$S,$G1162,通讯通路门店!$J:$J,"OPPO体验店")</f>
        <v>0</v>
      </c>
      <c r="AB1162" s="99">
        <f>COUNTIFS(通讯通路门店!$S:$S,$G1162,通讯通路门店!$J:$J,"华为授权体验店")+COUNTIFS(通讯通路门店!$S:$S,$G1162,通讯通路门店!$J:$J,"华为堡垒店")</f>
        <v>0</v>
      </c>
      <c r="AC1162" s="99">
        <f>COUNTIFS(通讯通路门店!$S:$S,$G1162,通讯通路门店!$J:$J,"小米体验店")</f>
        <v>0</v>
      </c>
      <c r="AD1162" s="99">
        <f>COUNTIFS(通讯通路门店!$S:$S,$G1162,通讯通路门店!$J:$J,"苹果体验店")</f>
        <v>0</v>
      </c>
      <c r="AE1162" s="99">
        <f>COUNTIFS(通讯通路门店!$S:$S,$G1162,通讯通路门店!$J:$J,"其他品牌专卖店")</f>
        <v>0</v>
      </c>
      <c r="AF1162" s="99">
        <f>SUMIFS(通讯通路门店!$BI:$BI,通讯通路门店!$S:$S,$G1162)</f>
        <v>0</v>
      </c>
      <c r="AG1162" s="99">
        <f>SUMIFS(通讯通路门店!$BH:$BH,通讯通路门店!$S:$S,$G1162)</f>
        <v>0</v>
      </c>
      <c r="AH1162" s="99">
        <f t="shared" si="91"/>
        <v>0</v>
      </c>
      <c r="AI1162" s="99">
        <f>SUMIFS(通讯通路门店!$BB:$BB,通讯通路门店!$S:$S,$G1162)</f>
        <v>0</v>
      </c>
      <c r="AJ1162" s="99">
        <f>SUMIFS(通讯通路门店!$BE:$BE,通讯通路门店!$S:$S,$G1162)</f>
        <v>0</v>
      </c>
      <c r="AK1162" s="99">
        <f>SUMIFS(通讯通路门店!$BG:$BG,通讯通路门店!$S:$S,$G1162)</f>
        <v>0</v>
      </c>
      <c r="AL1162" s="99">
        <f>SUMIFS(通讯通路门店!$BC:$BC,通讯通路门店!$S:$S,$G1162)</f>
        <v>0</v>
      </c>
      <c r="AM1162" s="99">
        <f>SUMIFS(通讯通路门店!$BD:$BD,通讯通路门店!$S:$S,$G1162)</f>
        <v>0</v>
      </c>
      <c r="AN1162" s="99">
        <f>SUMIFS(通讯通路门店!$BF:$BF,通讯通路门店!$S:$S,$G1162)</f>
        <v>0</v>
      </c>
      <c r="AO1162" s="99">
        <f t="shared" si="92"/>
        <v>0</v>
      </c>
      <c r="AP1162" s="99">
        <f>SUMIFS(通讯通路门店!$K:$K,通讯通路门店!$S:$S,$G1162)</f>
        <v>0</v>
      </c>
      <c r="AQ1162" s="83"/>
      <c r="AR1162" s="99">
        <f>SUMIFS(通讯通路门店!$T:$T,通讯通路门店!$S:$S,$G1162)</f>
        <v>0</v>
      </c>
      <c r="AS1162" s="99">
        <f>SUMIFS(通讯通路门店!$U:$U,通讯通路门店!$S:$S,$G1162)</f>
        <v>0</v>
      </c>
      <c r="AT1162" s="99">
        <f>SUMIFS(通讯通路门店!$V:$V,通讯通路门店!$S:$S,$G1162)</f>
        <v>0</v>
      </c>
      <c r="AU1162" s="99">
        <f>SUMIFS(通讯通路门店!$W:$W,通讯通路门店!$S:$S,$G1162)</f>
        <v>0</v>
      </c>
      <c r="AV1162" s="99">
        <f>SUMIFS(通讯通路门店!$Z:$Z,通讯通路门店!$S:$S,$G1162)</f>
        <v>0</v>
      </c>
      <c r="AW1162" s="99">
        <f>SUMIFS(通讯通路门店!$AB:$AB,通讯通路门店!$S:$S,$G1162)</f>
        <v>0</v>
      </c>
      <c r="AX1162" s="99">
        <f>SUMIFS(通讯通路门店!$X:$X,通讯通路门店!$S:$S,$G1162)</f>
        <v>0</v>
      </c>
      <c r="AY1162" s="99">
        <f>SUMIFS(通讯通路门店!$Y:$Y,通讯通路门店!$S:$S,$G1162)</f>
        <v>0</v>
      </c>
      <c r="AZ1162" s="99">
        <f>SUMIFS(通讯通路门店!$AA:$AA,通讯通路门店!$S:$S,$G1162)</f>
        <v>0</v>
      </c>
      <c r="BA1162" s="99">
        <f t="shared" si="93"/>
        <v>0</v>
      </c>
      <c r="BB1162" s="99">
        <f t="shared" si="94"/>
        <v>0</v>
      </c>
      <c r="BC1162" s="99">
        <f>SUMIFS(通讯通路门店!$W:$W,通讯通路门店!$S:$S,$G1162,通讯通路门店!$J:$J,"荣耀体验店")+SUMIFS(通讯通路门店!$W:$W,通讯通路门店!$S:$S,$G1162,通讯通路门店!$J:$J,"荣耀授权专卖店")</f>
        <v>0</v>
      </c>
      <c r="BD1162" s="99">
        <f>SUMIFS(通讯通路门店!$Z:$Z,通讯通路门店!$S:$S,$G1162,通讯通路门店!$J:$J,"VIVO体验店")</f>
        <v>0</v>
      </c>
      <c r="BE1162" s="99">
        <f>SUMIFS(通讯通路门店!$AB:$AB,通讯通路门店!$S:$S,$G1162,通讯通路门店!$J:$J,"OPPO体验店")</f>
        <v>0</v>
      </c>
      <c r="BF1162" s="99">
        <f>SUMIFS(通讯通路门店!$X:$X,通讯通路门店!$S:$S,$G1162,通讯通路门店!$J:$J,"华为授权体验店")+SUMIFS(通讯通路门店!$AA:$AA,通讯通路门店!$S:$S,$G1162,通讯通路门店!$J:$J,"华为堡垒店")</f>
        <v>0</v>
      </c>
      <c r="BG1162" s="99">
        <f>SUMIFS(通讯通路门店!$Y:$Y,通讯通路门店!$S:$S,$G1162,通讯通路门店!$J:$J,"小米体验店")</f>
        <v>0</v>
      </c>
      <c r="BH1162" s="99">
        <f>SUMIFS(通讯通路门店!$AA:$AA,通讯通路门店!$S:$S,$G1162,通讯通路门店!$J:$J,"苹果体验店")</f>
        <v>0</v>
      </c>
      <c r="BI1162" s="99">
        <f>SUMIFS(通讯通路门店!$K:$K,通讯通路门店!$S:$S,$G1162,通讯通路门店!$J:$J,"其他品牌专卖店")</f>
        <v>0</v>
      </c>
      <c r="BJ1162" s="99">
        <f>SUMIFS(通讯通路门店!$AC:$AC,通讯通路门店!$S:$S,$G1162)</f>
        <v>0</v>
      </c>
      <c r="BK1162" s="99">
        <f>SUMIFS(通讯通路门店!$AD:$AD,通讯通路门店!$S:$S,$G1162)</f>
        <v>0</v>
      </c>
      <c r="BL1162" s="99">
        <f>SUMIFS(通讯通路门店!$AE:$AE,通讯通路门店!$S:$S,$G1162)</f>
        <v>0</v>
      </c>
      <c r="BM1162" s="99">
        <f>SUMIFS(通讯通路门店!$AF:$AF,通讯通路门店!$S:$S,$G1162)</f>
        <v>0</v>
      </c>
      <c r="BN1162" s="99">
        <f>SUMIFS(通讯通路门店!$AG:$AG,通讯通路门店!$S:$S,$G1162)</f>
        <v>0</v>
      </c>
      <c r="BO1162" s="99">
        <f>SUMIFS(通讯通路门店!$AH:$AH,通讯通路门店!$S:$S,$G1162)</f>
        <v>0</v>
      </c>
      <c r="BP1162" s="99">
        <f>SUMIFS(通讯通路门店!$AI:$AI,通讯通路门店!$S:$S,$G1162)</f>
        <v>0</v>
      </c>
      <c r="BQ1162" s="83"/>
    </row>
    <row r="1163" spans="1:69">
      <c r="A1163" s="99" t="str">
        <f>IFERROR(_xlfn.XLOOKUP($G1163,通讯通路门店!$S$4:$S$993931,通讯通路门店!$A$4:$A$993931,0,0),"")</f>
        <v>海南省</v>
      </c>
      <c r="B1163" s="99" t="str">
        <f>IFERROR(_xlfn.XLOOKUP($G1163,通讯通路门店!$S$4:$S$993931,通讯通路门店!$B$4:$B$993931,0,0),"")</f>
        <v>东方市</v>
      </c>
      <c r="C1163" s="99" t="str">
        <f>IFERROR(_xlfn.XLOOKUP($G1163,通讯通路门店!$S$4:$S$993931,通讯通路门店!$C$4:$C$993931,0,0),"")</f>
        <v>东方市</v>
      </c>
      <c r="D1163" s="99" t="str">
        <f>IFERROR(_xlfn.XLOOKUP($G1163,通讯通路门店!$S$4:$S$993931,通讯通路门店!$D$4:$D$993931,0,0),"")</f>
        <v>八所镇</v>
      </c>
      <c r="E1163" s="83"/>
      <c r="F1163" s="83"/>
      <c r="G1163" s="101"/>
      <c r="H1163" s="102">
        <f>IFERROR(_xlfn.XLOOKUP($G1163,通讯通路门店!$S$4:$S$993931,通讯通路门店!$R$4:$R$993931,0,0),"")</f>
        <v>0</v>
      </c>
      <c r="I1163" s="83"/>
      <c r="J1163" s="83"/>
      <c r="K1163" s="83"/>
      <c r="L1163" s="83"/>
      <c r="M1163" s="83"/>
      <c r="N1163" s="83"/>
      <c r="O1163" s="83"/>
      <c r="P1163" s="83"/>
      <c r="Q1163" s="83"/>
      <c r="R1163" s="83"/>
      <c r="S1163" s="83"/>
      <c r="T1163" s="83"/>
      <c r="U1163" s="99">
        <f>COUNTIF(通讯通路门店!$S:$S,$G1163)</f>
        <v>0</v>
      </c>
      <c r="V1163" s="99">
        <f>COUNTIFS(通讯通路门店!$S:$S,$G1163,通讯通路门店!$J:$J,"综合卖场")</f>
        <v>0</v>
      </c>
      <c r="W1163" s="99">
        <f>SUMIFS(通讯通路门店!$AJ:$AJ,通讯通路门店!$S:$S,通讯客户沙盘!$G1163)</f>
        <v>0</v>
      </c>
      <c r="X1163" s="99">
        <f t="shared" si="90"/>
        <v>0</v>
      </c>
      <c r="Y1163" s="99">
        <f>COUNTIFS(通讯通路门店!$S:$S,$G1163,通讯通路门店!$J:$J,"荣耀体验店")+COUNTIFS(通讯通路门店!$S:$S,$G1163,通讯通路门店!$J:$J,"荣耀授权专卖店")</f>
        <v>0</v>
      </c>
      <c r="Z1163" s="99">
        <f>COUNTIFS(通讯通路门店!$S:$S,$G1163,通讯通路门店!$J:$J,"VIVO体验店")</f>
        <v>0</v>
      </c>
      <c r="AA1163" s="99">
        <f>COUNTIFS(通讯通路门店!$S:$S,$G1163,通讯通路门店!$J:$J,"OPPO体验店")</f>
        <v>0</v>
      </c>
      <c r="AB1163" s="99">
        <f>COUNTIFS(通讯通路门店!$S:$S,$G1163,通讯通路门店!$J:$J,"华为授权体验店")+COUNTIFS(通讯通路门店!$S:$S,$G1163,通讯通路门店!$J:$J,"华为堡垒店")</f>
        <v>0</v>
      </c>
      <c r="AC1163" s="99">
        <f>COUNTIFS(通讯通路门店!$S:$S,$G1163,通讯通路门店!$J:$J,"小米体验店")</f>
        <v>0</v>
      </c>
      <c r="AD1163" s="99">
        <f>COUNTIFS(通讯通路门店!$S:$S,$G1163,通讯通路门店!$J:$J,"苹果体验店")</f>
        <v>0</v>
      </c>
      <c r="AE1163" s="99">
        <f>COUNTIFS(通讯通路门店!$S:$S,$G1163,通讯通路门店!$J:$J,"其他品牌专卖店")</f>
        <v>0</v>
      </c>
      <c r="AF1163" s="99">
        <f>SUMIFS(通讯通路门店!$BI:$BI,通讯通路门店!$S:$S,$G1163)</f>
        <v>0</v>
      </c>
      <c r="AG1163" s="99">
        <f>SUMIFS(通讯通路门店!$BH:$BH,通讯通路门店!$S:$S,$G1163)</f>
        <v>0</v>
      </c>
      <c r="AH1163" s="99">
        <f t="shared" si="91"/>
        <v>0</v>
      </c>
      <c r="AI1163" s="99">
        <f>SUMIFS(通讯通路门店!$BB:$BB,通讯通路门店!$S:$S,$G1163)</f>
        <v>0</v>
      </c>
      <c r="AJ1163" s="99">
        <f>SUMIFS(通讯通路门店!$BE:$BE,通讯通路门店!$S:$S,$G1163)</f>
        <v>0</v>
      </c>
      <c r="AK1163" s="99">
        <f>SUMIFS(通讯通路门店!$BG:$BG,通讯通路门店!$S:$S,$G1163)</f>
        <v>0</v>
      </c>
      <c r="AL1163" s="99">
        <f>SUMIFS(通讯通路门店!$BC:$BC,通讯通路门店!$S:$S,$G1163)</f>
        <v>0</v>
      </c>
      <c r="AM1163" s="99">
        <f>SUMIFS(通讯通路门店!$BD:$BD,通讯通路门店!$S:$S,$G1163)</f>
        <v>0</v>
      </c>
      <c r="AN1163" s="99">
        <f>SUMIFS(通讯通路门店!$BF:$BF,通讯通路门店!$S:$S,$G1163)</f>
        <v>0</v>
      </c>
      <c r="AO1163" s="99">
        <f t="shared" si="92"/>
        <v>0</v>
      </c>
      <c r="AP1163" s="99">
        <f>SUMIFS(通讯通路门店!$K:$K,通讯通路门店!$S:$S,$G1163)</f>
        <v>0</v>
      </c>
      <c r="AQ1163" s="83"/>
      <c r="AR1163" s="99">
        <f>SUMIFS(通讯通路门店!$T:$T,通讯通路门店!$S:$S,$G1163)</f>
        <v>0</v>
      </c>
      <c r="AS1163" s="99">
        <f>SUMIFS(通讯通路门店!$U:$U,通讯通路门店!$S:$S,$G1163)</f>
        <v>0</v>
      </c>
      <c r="AT1163" s="99">
        <f>SUMIFS(通讯通路门店!$V:$V,通讯通路门店!$S:$S,$G1163)</f>
        <v>0</v>
      </c>
      <c r="AU1163" s="99">
        <f>SUMIFS(通讯通路门店!$W:$W,通讯通路门店!$S:$S,$G1163)</f>
        <v>0</v>
      </c>
      <c r="AV1163" s="99">
        <f>SUMIFS(通讯通路门店!$Z:$Z,通讯通路门店!$S:$S,$G1163)</f>
        <v>0</v>
      </c>
      <c r="AW1163" s="99">
        <f>SUMIFS(通讯通路门店!$AB:$AB,通讯通路门店!$S:$S,$G1163)</f>
        <v>0</v>
      </c>
      <c r="AX1163" s="99">
        <f>SUMIFS(通讯通路门店!$X:$X,通讯通路门店!$S:$S,$G1163)</f>
        <v>0</v>
      </c>
      <c r="AY1163" s="99">
        <f>SUMIFS(通讯通路门店!$Y:$Y,通讯通路门店!$S:$S,$G1163)</f>
        <v>0</v>
      </c>
      <c r="AZ1163" s="99">
        <f>SUMIFS(通讯通路门店!$AA:$AA,通讯通路门店!$S:$S,$G1163)</f>
        <v>0</v>
      </c>
      <c r="BA1163" s="99">
        <f t="shared" si="93"/>
        <v>0</v>
      </c>
      <c r="BB1163" s="99">
        <f t="shared" si="94"/>
        <v>0</v>
      </c>
      <c r="BC1163" s="99">
        <f>SUMIFS(通讯通路门店!$W:$W,通讯通路门店!$S:$S,$G1163,通讯通路门店!$J:$J,"荣耀体验店")+SUMIFS(通讯通路门店!$W:$W,通讯通路门店!$S:$S,$G1163,通讯通路门店!$J:$J,"荣耀授权专卖店")</f>
        <v>0</v>
      </c>
      <c r="BD1163" s="99">
        <f>SUMIFS(通讯通路门店!$Z:$Z,通讯通路门店!$S:$S,$G1163,通讯通路门店!$J:$J,"VIVO体验店")</f>
        <v>0</v>
      </c>
      <c r="BE1163" s="99">
        <f>SUMIFS(通讯通路门店!$AB:$AB,通讯通路门店!$S:$S,$G1163,通讯通路门店!$J:$J,"OPPO体验店")</f>
        <v>0</v>
      </c>
      <c r="BF1163" s="99">
        <f>SUMIFS(通讯通路门店!$X:$X,通讯通路门店!$S:$S,$G1163,通讯通路门店!$J:$J,"华为授权体验店")+SUMIFS(通讯通路门店!$AA:$AA,通讯通路门店!$S:$S,$G1163,通讯通路门店!$J:$J,"华为堡垒店")</f>
        <v>0</v>
      </c>
      <c r="BG1163" s="99">
        <f>SUMIFS(通讯通路门店!$Y:$Y,通讯通路门店!$S:$S,$G1163,通讯通路门店!$J:$J,"小米体验店")</f>
        <v>0</v>
      </c>
      <c r="BH1163" s="99">
        <f>SUMIFS(通讯通路门店!$AA:$AA,通讯通路门店!$S:$S,$G1163,通讯通路门店!$J:$J,"苹果体验店")</f>
        <v>0</v>
      </c>
      <c r="BI1163" s="99">
        <f>SUMIFS(通讯通路门店!$K:$K,通讯通路门店!$S:$S,$G1163,通讯通路门店!$J:$J,"其他品牌专卖店")</f>
        <v>0</v>
      </c>
      <c r="BJ1163" s="99">
        <f>SUMIFS(通讯通路门店!$AC:$AC,通讯通路门店!$S:$S,$G1163)</f>
        <v>0</v>
      </c>
      <c r="BK1163" s="99">
        <f>SUMIFS(通讯通路门店!$AD:$AD,通讯通路门店!$S:$S,$G1163)</f>
        <v>0</v>
      </c>
      <c r="BL1163" s="99">
        <f>SUMIFS(通讯通路门店!$AE:$AE,通讯通路门店!$S:$S,$G1163)</f>
        <v>0</v>
      </c>
      <c r="BM1163" s="99">
        <f>SUMIFS(通讯通路门店!$AF:$AF,通讯通路门店!$S:$S,$G1163)</f>
        <v>0</v>
      </c>
      <c r="BN1163" s="99">
        <f>SUMIFS(通讯通路门店!$AG:$AG,通讯通路门店!$S:$S,$G1163)</f>
        <v>0</v>
      </c>
      <c r="BO1163" s="99">
        <f>SUMIFS(通讯通路门店!$AH:$AH,通讯通路门店!$S:$S,$G1163)</f>
        <v>0</v>
      </c>
      <c r="BP1163" s="99">
        <f>SUMIFS(通讯通路门店!$AI:$AI,通讯通路门店!$S:$S,$G1163)</f>
        <v>0</v>
      </c>
      <c r="BQ1163" s="83"/>
    </row>
    <row r="1164" spans="1:69">
      <c r="A1164" s="99" t="str">
        <f>IFERROR(_xlfn.XLOOKUP($G1164,通讯通路门店!$S$4:$S$993931,通讯通路门店!$A$4:$A$993931,0,0),"")</f>
        <v>海南省</v>
      </c>
      <c r="B1164" s="99" t="str">
        <f>IFERROR(_xlfn.XLOOKUP($G1164,通讯通路门店!$S$4:$S$993931,通讯通路门店!$B$4:$B$993931,0,0),"")</f>
        <v>东方市</v>
      </c>
      <c r="C1164" s="99" t="str">
        <f>IFERROR(_xlfn.XLOOKUP($G1164,通讯通路门店!$S$4:$S$993931,通讯通路门店!$C$4:$C$993931,0,0),"")</f>
        <v>东方市</v>
      </c>
      <c r="D1164" s="99" t="str">
        <f>IFERROR(_xlfn.XLOOKUP($G1164,通讯通路门店!$S$4:$S$993931,通讯通路门店!$D$4:$D$993931,0,0),"")</f>
        <v>八所镇</v>
      </c>
      <c r="E1164" s="83"/>
      <c r="F1164" s="83"/>
      <c r="G1164" s="101"/>
      <c r="H1164" s="102">
        <f>IFERROR(_xlfn.XLOOKUP($G1164,通讯通路门店!$S$4:$S$993931,通讯通路门店!$R$4:$R$993931,0,0),"")</f>
        <v>0</v>
      </c>
      <c r="I1164" s="83"/>
      <c r="J1164" s="83"/>
      <c r="K1164" s="83"/>
      <c r="L1164" s="83"/>
      <c r="M1164" s="83"/>
      <c r="N1164" s="83"/>
      <c r="O1164" s="83"/>
      <c r="P1164" s="83"/>
      <c r="Q1164" s="83"/>
      <c r="R1164" s="83"/>
      <c r="S1164" s="83"/>
      <c r="T1164" s="83"/>
      <c r="U1164" s="99">
        <f>COUNTIF(通讯通路门店!$S:$S,$G1164)</f>
        <v>0</v>
      </c>
      <c r="V1164" s="99">
        <f>COUNTIFS(通讯通路门店!$S:$S,$G1164,通讯通路门店!$J:$J,"综合卖场")</f>
        <v>0</v>
      </c>
      <c r="W1164" s="99">
        <f>SUMIFS(通讯通路门店!$AJ:$AJ,通讯通路门店!$S:$S,通讯客户沙盘!$G1164)</f>
        <v>0</v>
      </c>
      <c r="X1164" s="99">
        <f t="shared" si="90"/>
        <v>0</v>
      </c>
      <c r="Y1164" s="99">
        <f>COUNTIFS(通讯通路门店!$S:$S,$G1164,通讯通路门店!$J:$J,"荣耀体验店")+COUNTIFS(通讯通路门店!$S:$S,$G1164,通讯通路门店!$J:$J,"荣耀授权专卖店")</f>
        <v>0</v>
      </c>
      <c r="Z1164" s="99">
        <f>COUNTIFS(通讯通路门店!$S:$S,$G1164,通讯通路门店!$J:$J,"VIVO体验店")</f>
        <v>0</v>
      </c>
      <c r="AA1164" s="99">
        <f>COUNTIFS(通讯通路门店!$S:$S,$G1164,通讯通路门店!$J:$J,"OPPO体验店")</f>
        <v>0</v>
      </c>
      <c r="AB1164" s="99">
        <f>COUNTIFS(通讯通路门店!$S:$S,$G1164,通讯通路门店!$J:$J,"华为授权体验店")+COUNTIFS(通讯通路门店!$S:$S,$G1164,通讯通路门店!$J:$J,"华为堡垒店")</f>
        <v>0</v>
      </c>
      <c r="AC1164" s="99">
        <f>COUNTIFS(通讯通路门店!$S:$S,$G1164,通讯通路门店!$J:$J,"小米体验店")</f>
        <v>0</v>
      </c>
      <c r="AD1164" s="99">
        <f>COUNTIFS(通讯通路门店!$S:$S,$G1164,通讯通路门店!$J:$J,"苹果体验店")</f>
        <v>0</v>
      </c>
      <c r="AE1164" s="99">
        <f>COUNTIFS(通讯通路门店!$S:$S,$G1164,通讯通路门店!$J:$J,"其他品牌专卖店")</f>
        <v>0</v>
      </c>
      <c r="AF1164" s="99">
        <f>SUMIFS(通讯通路门店!$BI:$BI,通讯通路门店!$S:$S,$G1164)</f>
        <v>0</v>
      </c>
      <c r="AG1164" s="99">
        <f>SUMIFS(通讯通路门店!$BH:$BH,通讯通路门店!$S:$S,$G1164)</f>
        <v>0</v>
      </c>
      <c r="AH1164" s="99">
        <f t="shared" si="91"/>
        <v>0</v>
      </c>
      <c r="AI1164" s="99">
        <f>SUMIFS(通讯通路门店!$BB:$BB,通讯通路门店!$S:$S,$G1164)</f>
        <v>0</v>
      </c>
      <c r="AJ1164" s="99">
        <f>SUMIFS(通讯通路门店!$BE:$BE,通讯通路门店!$S:$S,$G1164)</f>
        <v>0</v>
      </c>
      <c r="AK1164" s="99">
        <f>SUMIFS(通讯通路门店!$BG:$BG,通讯通路门店!$S:$S,$G1164)</f>
        <v>0</v>
      </c>
      <c r="AL1164" s="99">
        <f>SUMIFS(通讯通路门店!$BC:$BC,通讯通路门店!$S:$S,$G1164)</f>
        <v>0</v>
      </c>
      <c r="AM1164" s="99">
        <f>SUMIFS(通讯通路门店!$BD:$BD,通讯通路门店!$S:$S,$G1164)</f>
        <v>0</v>
      </c>
      <c r="AN1164" s="99">
        <f>SUMIFS(通讯通路门店!$BF:$BF,通讯通路门店!$S:$S,$G1164)</f>
        <v>0</v>
      </c>
      <c r="AO1164" s="99">
        <f t="shared" si="92"/>
        <v>0</v>
      </c>
      <c r="AP1164" s="99">
        <f>SUMIFS(通讯通路门店!$K:$K,通讯通路门店!$S:$S,$G1164)</f>
        <v>0</v>
      </c>
      <c r="AQ1164" s="83"/>
      <c r="AR1164" s="99">
        <f>SUMIFS(通讯通路门店!$T:$T,通讯通路门店!$S:$S,$G1164)</f>
        <v>0</v>
      </c>
      <c r="AS1164" s="99">
        <f>SUMIFS(通讯通路门店!$U:$U,通讯通路门店!$S:$S,$G1164)</f>
        <v>0</v>
      </c>
      <c r="AT1164" s="99">
        <f>SUMIFS(通讯通路门店!$V:$V,通讯通路门店!$S:$S,$G1164)</f>
        <v>0</v>
      </c>
      <c r="AU1164" s="99">
        <f>SUMIFS(通讯通路门店!$W:$W,通讯通路门店!$S:$S,$G1164)</f>
        <v>0</v>
      </c>
      <c r="AV1164" s="99">
        <f>SUMIFS(通讯通路门店!$Z:$Z,通讯通路门店!$S:$S,$G1164)</f>
        <v>0</v>
      </c>
      <c r="AW1164" s="99">
        <f>SUMIFS(通讯通路门店!$AB:$AB,通讯通路门店!$S:$S,$G1164)</f>
        <v>0</v>
      </c>
      <c r="AX1164" s="99">
        <f>SUMIFS(通讯通路门店!$X:$X,通讯通路门店!$S:$S,$G1164)</f>
        <v>0</v>
      </c>
      <c r="AY1164" s="99">
        <f>SUMIFS(通讯通路门店!$Y:$Y,通讯通路门店!$S:$S,$G1164)</f>
        <v>0</v>
      </c>
      <c r="AZ1164" s="99">
        <f>SUMIFS(通讯通路门店!$AA:$AA,通讯通路门店!$S:$S,$G1164)</f>
        <v>0</v>
      </c>
      <c r="BA1164" s="99">
        <f t="shared" si="93"/>
        <v>0</v>
      </c>
      <c r="BB1164" s="99">
        <f t="shared" si="94"/>
        <v>0</v>
      </c>
      <c r="BC1164" s="99">
        <f>SUMIFS(通讯通路门店!$W:$W,通讯通路门店!$S:$S,$G1164,通讯通路门店!$J:$J,"荣耀体验店")+SUMIFS(通讯通路门店!$W:$W,通讯通路门店!$S:$S,$G1164,通讯通路门店!$J:$J,"荣耀授权专卖店")</f>
        <v>0</v>
      </c>
      <c r="BD1164" s="99">
        <f>SUMIFS(通讯通路门店!$Z:$Z,通讯通路门店!$S:$S,$G1164,通讯通路门店!$J:$J,"VIVO体验店")</f>
        <v>0</v>
      </c>
      <c r="BE1164" s="99">
        <f>SUMIFS(通讯通路门店!$AB:$AB,通讯通路门店!$S:$S,$G1164,通讯通路门店!$J:$J,"OPPO体验店")</f>
        <v>0</v>
      </c>
      <c r="BF1164" s="99">
        <f>SUMIFS(通讯通路门店!$X:$X,通讯通路门店!$S:$S,$G1164,通讯通路门店!$J:$J,"华为授权体验店")+SUMIFS(通讯通路门店!$AA:$AA,通讯通路门店!$S:$S,$G1164,通讯通路门店!$J:$J,"华为堡垒店")</f>
        <v>0</v>
      </c>
      <c r="BG1164" s="99">
        <f>SUMIFS(通讯通路门店!$Y:$Y,通讯通路门店!$S:$S,$G1164,通讯通路门店!$J:$J,"小米体验店")</f>
        <v>0</v>
      </c>
      <c r="BH1164" s="99">
        <f>SUMIFS(通讯通路门店!$AA:$AA,通讯通路门店!$S:$S,$G1164,通讯通路门店!$J:$J,"苹果体验店")</f>
        <v>0</v>
      </c>
      <c r="BI1164" s="99">
        <f>SUMIFS(通讯通路门店!$K:$K,通讯通路门店!$S:$S,$G1164,通讯通路门店!$J:$J,"其他品牌专卖店")</f>
        <v>0</v>
      </c>
      <c r="BJ1164" s="99">
        <f>SUMIFS(通讯通路门店!$AC:$AC,通讯通路门店!$S:$S,$G1164)</f>
        <v>0</v>
      </c>
      <c r="BK1164" s="99">
        <f>SUMIFS(通讯通路门店!$AD:$AD,通讯通路门店!$S:$S,$G1164)</f>
        <v>0</v>
      </c>
      <c r="BL1164" s="99">
        <f>SUMIFS(通讯通路门店!$AE:$AE,通讯通路门店!$S:$S,$G1164)</f>
        <v>0</v>
      </c>
      <c r="BM1164" s="99">
        <f>SUMIFS(通讯通路门店!$AF:$AF,通讯通路门店!$S:$S,$G1164)</f>
        <v>0</v>
      </c>
      <c r="BN1164" s="99">
        <f>SUMIFS(通讯通路门店!$AG:$AG,通讯通路门店!$S:$S,$G1164)</f>
        <v>0</v>
      </c>
      <c r="BO1164" s="99">
        <f>SUMIFS(通讯通路门店!$AH:$AH,通讯通路门店!$S:$S,$G1164)</f>
        <v>0</v>
      </c>
      <c r="BP1164" s="99">
        <f>SUMIFS(通讯通路门店!$AI:$AI,通讯通路门店!$S:$S,$G1164)</f>
        <v>0</v>
      </c>
      <c r="BQ1164" s="83"/>
    </row>
    <row r="1165" spans="1:69">
      <c r="A1165" s="99" t="str">
        <f>IFERROR(_xlfn.XLOOKUP($G1165,通讯通路门店!$S$4:$S$993931,通讯通路门店!$A$4:$A$993931,0,0),"")</f>
        <v>海南省</v>
      </c>
      <c r="B1165" s="99" t="str">
        <f>IFERROR(_xlfn.XLOOKUP($G1165,通讯通路门店!$S$4:$S$993931,通讯通路门店!$B$4:$B$993931,0,0),"")</f>
        <v>东方市</v>
      </c>
      <c r="C1165" s="99" t="str">
        <f>IFERROR(_xlfn.XLOOKUP($G1165,通讯通路门店!$S$4:$S$993931,通讯通路门店!$C$4:$C$993931,0,0),"")</f>
        <v>东方市</v>
      </c>
      <c r="D1165" s="99" t="str">
        <f>IFERROR(_xlfn.XLOOKUP($G1165,通讯通路门店!$S$4:$S$993931,通讯通路门店!$D$4:$D$993931,0,0),"")</f>
        <v>八所镇</v>
      </c>
      <c r="E1165" s="83"/>
      <c r="F1165" s="83"/>
      <c r="G1165" s="101"/>
      <c r="H1165" s="102">
        <f>IFERROR(_xlfn.XLOOKUP($G1165,通讯通路门店!$S$4:$S$993931,通讯通路门店!$R$4:$R$993931,0,0),"")</f>
        <v>0</v>
      </c>
      <c r="I1165" s="83"/>
      <c r="J1165" s="83"/>
      <c r="K1165" s="83"/>
      <c r="L1165" s="83"/>
      <c r="M1165" s="83"/>
      <c r="N1165" s="83"/>
      <c r="O1165" s="83"/>
      <c r="P1165" s="83"/>
      <c r="Q1165" s="83"/>
      <c r="R1165" s="83"/>
      <c r="S1165" s="83"/>
      <c r="T1165" s="83"/>
      <c r="U1165" s="99">
        <f>COUNTIF(通讯通路门店!$S:$S,$G1165)</f>
        <v>0</v>
      </c>
      <c r="V1165" s="99">
        <f>COUNTIFS(通讯通路门店!$S:$S,$G1165,通讯通路门店!$J:$J,"综合卖场")</f>
        <v>0</v>
      </c>
      <c r="W1165" s="99">
        <f>SUMIFS(通讯通路门店!$AJ:$AJ,通讯通路门店!$S:$S,通讯客户沙盘!$G1165)</f>
        <v>0</v>
      </c>
      <c r="X1165" s="99">
        <f t="shared" si="90"/>
        <v>0</v>
      </c>
      <c r="Y1165" s="99">
        <f>COUNTIFS(通讯通路门店!$S:$S,$G1165,通讯通路门店!$J:$J,"荣耀体验店")+COUNTIFS(通讯通路门店!$S:$S,$G1165,通讯通路门店!$J:$J,"荣耀授权专卖店")</f>
        <v>0</v>
      </c>
      <c r="Z1165" s="99">
        <f>COUNTIFS(通讯通路门店!$S:$S,$G1165,通讯通路门店!$J:$J,"VIVO体验店")</f>
        <v>0</v>
      </c>
      <c r="AA1165" s="99">
        <f>COUNTIFS(通讯通路门店!$S:$S,$G1165,通讯通路门店!$J:$J,"OPPO体验店")</f>
        <v>0</v>
      </c>
      <c r="AB1165" s="99">
        <f>COUNTIFS(通讯通路门店!$S:$S,$G1165,通讯通路门店!$J:$J,"华为授权体验店")+COUNTIFS(通讯通路门店!$S:$S,$G1165,通讯通路门店!$J:$J,"华为堡垒店")</f>
        <v>0</v>
      </c>
      <c r="AC1165" s="99">
        <f>COUNTIFS(通讯通路门店!$S:$S,$G1165,通讯通路门店!$J:$J,"小米体验店")</f>
        <v>0</v>
      </c>
      <c r="AD1165" s="99">
        <f>COUNTIFS(通讯通路门店!$S:$S,$G1165,通讯通路门店!$J:$J,"苹果体验店")</f>
        <v>0</v>
      </c>
      <c r="AE1165" s="99">
        <f>COUNTIFS(通讯通路门店!$S:$S,$G1165,通讯通路门店!$J:$J,"其他品牌专卖店")</f>
        <v>0</v>
      </c>
      <c r="AF1165" s="99">
        <f>SUMIFS(通讯通路门店!$BI:$BI,通讯通路门店!$S:$S,$G1165)</f>
        <v>0</v>
      </c>
      <c r="AG1165" s="99">
        <f>SUMIFS(通讯通路门店!$BH:$BH,通讯通路门店!$S:$S,$G1165)</f>
        <v>0</v>
      </c>
      <c r="AH1165" s="99">
        <f t="shared" si="91"/>
        <v>0</v>
      </c>
      <c r="AI1165" s="99">
        <f>SUMIFS(通讯通路门店!$BB:$BB,通讯通路门店!$S:$S,$G1165)</f>
        <v>0</v>
      </c>
      <c r="AJ1165" s="99">
        <f>SUMIFS(通讯通路门店!$BE:$BE,通讯通路门店!$S:$S,$G1165)</f>
        <v>0</v>
      </c>
      <c r="AK1165" s="99">
        <f>SUMIFS(通讯通路门店!$BG:$BG,通讯通路门店!$S:$S,$G1165)</f>
        <v>0</v>
      </c>
      <c r="AL1165" s="99">
        <f>SUMIFS(通讯通路门店!$BC:$BC,通讯通路门店!$S:$S,$G1165)</f>
        <v>0</v>
      </c>
      <c r="AM1165" s="99">
        <f>SUMIFS(通讯通路门店!$BD:$BD,通讯通路门店!$S:$S,$G1165)</f>
        <v>0</v>
      </c>
      <c r="AN1165" s="99">
        <f>SUMIFS(通讯通路门店!$BF:$BF,通讯通路门店!$S:$S,$G1165)</f>
        <v>0</v>
      </c>
      <c r="AO1165" s="99">
        <f t="shared" si="92"/>
        <v>0</v>
      </c>
      <c r="AP1165" s="99">
        <f>SUMIFS(通讯通路门店!$K:$K,通讯通路门店!$S:$S,$G1165)</f>
        <v>0</v>
      </c>
      <c r="AQ1165" s="83"/>
      <c r="AR1165" s="99">
        <f>SUMIFS(通讯通路门店!$T:$T,通讯通路门店!$S:$S,$G1165)</f>
        <v>0</v>
      </c>
      <c r="AS1165" s="99">
        <f>SUMIFS(通讯通路门店!$U:$U,通讯通路门店!$S:$S,$G1165)</f>
        <v>0</v>
      </c>
      <c r="AT1165" s="99">
        <f>SUMIFS(通讯通路门店!$V:$V,通讯通路门店!$S:$S,$G1165)</f>
        <v>0</v>
      </c>
      <c r="AU1165" s="99">
        <f>SUMIFS(通讯通路门店!$W:$W,通讯通路门店!$S:$S,$G1165)</f>
        <v>0</v>
      </c>
      <c r="AV1165" s="99">
        <f>SUMIFS(通讯通路门店!$Z:$Z,通讯通路门店!$S:$S,$G1165)</f>
        <v>0</v>
      </c>
      <c r="AW1165" s="99">
        <f>SUMIFS(通讯通路门店!$AB:$AB,通讯通路门店!$S:$S,$G1165)</f>
        <v>0</v>
      </c>
      <c r="AX1165" s="99">
        <f>SUMIFS(通讯通路门店!$X:$X,通讯通路门店!$S:$S,$G1165)</f>
        <v>0</v>
      </c>
      <c r="AY1165" s="99">
        <f>SUMIFS(通讯通路门店!$Y:$Y,通讯通路门店!$S:$S,$G1165)</f>
        <v>0</v>
      </c>
      <c r="AZ1165" s="99">
        <f>SUMIFS(通讯通路门店!$AA:$AA,通讯通路门店!$S:$S,$G1165)</f>
        <v>0</v>
      </c>
      <c r="BA1165" s="99">
        <f t="shared" si="93"/>
        <v>0</v>
      </c>
      <c r="BB1165" s="99">
        <f t="shared" si="94"/>
        <v>0</v>
      </c>
      <c r="BC1165" s="99">
        <f>SUMIFS(通讯通路门店!$W:$W,通讯通路门店!$S:$S,$G1165,通讯通路门店!$J:$J,"荣耀体验店")+SUMIFS(通讯通路门店!$W:$W,通讯通路门店!$S:$S,$G1165,通讯通路门店!$J:$J,"荣耀授权专卖店")</f>
        <v>0</v>
      </c>
      <c r="BD1165" s="99">
        <f>SUMIFS(通讯通路门店!$Z:$Z,通讯通路门店!$S:$S,$G1165,通讯通路门店!$J:$J,"VIVO体验店")</f>
        <v>0</v>
      </c>
      <c r="BE1165" s="99">
        <f>SUMIFS(通讯通路门店!$AB:$AB,通讯通路门店!$S:$S,$G1165,通讯通路门店!$J:$J,"OPPO体验店")</f>
        <v>0</v>
      </c>
      <c r="BF1165" s="99">
        <f>SUMIFS(通讯通路门店!$X:$X,通讯通路门店!$S:$S,$G1165,通讯通路门店!$J:$J,"华为授权体验店")+SUMIFS(通讯通路门店!$AA:$AA,通讯通路门店!$S:$S,$G1165,通讯通路门店!$J:$J,"华为堡垒店")</f>
        <v>0</v>
      </c>
      <c r="BG1165" s="99">
        <f>SUMIFS(通讯通路门店!$Y:$Y,通讯通路门店!$S:$S,$G1165,通讯通路门店!$J:$J,"小米体验店")</f>
        <v>0</v>
      </c>
      <c r="BH1165" s="99">
        <f>SUMIFS(通讯通路门店!$AA:$AA,通讯通路门店!$S:$S,$G1165,通讯通路门店!$J:$J,"苹果体验店")</f>
        <v>0</v>
      </c>
      <c r="BI1165" s="99">
        <f>SUMIFS(通讯通路门店!$K:$K,通讯通路门店!$S:$S,$G1165,通讯通路门店!$J:$J,"其他品牌专卖店")</f>
        <v>0</v>
      </c>
      <c r="BJ1165" s="99">
        <f>SUMIFS(通讯通路门店!$AC:$AC,通讯通路门店!$S:$S,$G1165)</f>
        <v>0</v>
      </c>
      <c r="BK1165" s="99">
        <f>SUMIFS(通讯通路门店!$AD:$AD,通讯通路门店!$S:$S,$G1165)</f>
        <v>0</v>
      </c>
      <c r="BL1165" s="99">
        <f>SUMIFS(通讯通路门店!$AE:$AE,通讯通路门店!$S:$S,$G1165)</f>
        <v>0</v>
      </c>
      <c r="BM1165" s="99">
        <f>SUMIFS(通讯通路门店!$AF:$AF,通讯通路门店!$S:$S,$G1165)</f>
        <v>0</v>
      </c>
      <c r="BN1165" s="99">
        <f>SUMIFS(通讯通路门店!$AG:$AG,通讯通路门店!$S:$S,$G1165)</f>
        <v>0</v>
      </c>
      <c r="BO1165" s="99">
        <f>SUMIFS(通讯通路门店!$AH:$AH,通讯通路门店!$S:$S,$G1165)</f>
        <v>0</v>
      </c>
      <c r="BP1165" s="99">
        <f>SUMIFS(通讯通路门店!$AI:$AI,通讯通路门店!$S:$S,$G1165)</f>
        <v>0</v>
      </c>
      <c r="BQ1165" s="83"/>
    </row>
    <row r="1166" spans="1:69">
      <c r="A1166" s="99" t="str">
        <f>IFERROR(_xlfn.XLOOKUP($G1166,通讯通路门店!$S$4:$S$993931,通讯通路门店!$A$4:$A$993931,0,0),"")</f>
        <v>海南省</v>
      </c>
      <c r="B1166" s="99" t="str">
        <f>IFERROR(_xlfn.XLOOKUP($G1166,通讯通路门店!$S$4:$S$993931,通讯通路门店!$B$4:$B$993931,0,0),"")</f>
        <v>东方市</v>
      </c>
      <c r="C1166" s="99" t="str">
        <f>IFERROR(_xlfn.XLOOKUP($G1166,通讯通路门店!$S$4:$S$993931,通讯通路门店!$C$4:$C$993931,0,0),"")</f>
        <v>东方市</v>
      </c>
      <c r="D1166" s="99" t="str">
        <f>IFERROR(_xlfn.XLOOKUP($G1166,通讯通路门店!$S$4:$S$993931,通讯通路门店!$D$4:$D$993931,0,0),"")</f>
        <v>八所镇</v>
      </c>
      <c r="E1166" s="83"/>
      <c r="F1166" s="83"/>
      <c r="G1166" s="101"/>
      <c r="H1166" s="102">
        <f>IFERROR(_xlfn.XLOOKUP($G1166,通讯通路门店!$S$4:$S$993931,通讯通路门店!$R$4:$R$993931,0,0),"")</f>
        <v>0</v>
      </c>
      <c r="I1166" s="83"/>
      <c r="J1166" s="83"/>
      <c r="K1166" s="83"/>
      <c r="L1166" s="83"/>
      <c r="M1166" s="83"/>
      <c r="N1166" s="83"/>
      <c r="O1166" s="83"/>
      <c r="P1166" s="83"/>
      <c r="Q1166" s="83"/>
      <c r="R1166" s="83"/>
      <c r="S1166" s="83"/>
      <c r="T1166" s="83"/>
      <c r="U1166" s="99">
        <f>COUNTIF(通讯通路门店!$S:$S,$G1166)</f>
        <v>0</v>
      </c>
      <c r="V1166" s="99">
        <f>COUNTIFS(通讯通路门店!$S:$S,$G1166,通讯通路门店!$J:$J,"综合卖场")</f>
        <v>0</v>
      </c>
      <c r="W1166" s="99">
        <f>SUMIFS(通讯通路门店!$AJ:$AJ,通讯通路门店!$S:$S,通讯客户沙盘!$G1166)</f>
        <v>0</v>
      </c>
      <c r="X1166" s="99">
        <f t="shared" si="90"/>
        <v>0</v>
      </c>
      <c r="Y1166" s="99">
        <f>COUNTIFS(通讯通路门店!$S:$S,$G1166,通讯通路门店!$J:$J,"荣耀体验店")+COUNTIFS(通讯通路门店!$S:$S,$G1166,通讯通路门店!$J:$J,"荣耀授权专卖店")</f>
        <v>0</v>
      </c>
      <c r="Z1166" s="99">
        <f>COUNTIFS(通讯通路门店!$S:$S,$G1166,通讯通路门店!$J:$J,"VIVO体验店")</f>
        <v>0</v>
      </c>
      <c r="AA1166" s="99">
        <f>COUNTIFS(通讯通路门店!$S:$S,$G1166,通讯通路门店!$J:$J,"OPPO体验店")</f>
        <v>0</v>
      </c>
      <c r="AB1166" s="99">
        <f>COUNTIFS(通讯通路门店!$S:$S,$G1166,通讯通路门店!$J:$J,"华为授权体验店")+COUNTIFS(通讯通路门店!$S:$S,$G1166,通讯通路门店!$J:$J,"华为堡垒店")</f>
        <v>0</v>
      </c>
      <c r="AC1166" s="99">
        <f>COUNTIFS(通讯通路门店!$S:$S,$G1166,通讯通路门店!$J:$J,"小米体验店")</f>
        <v>0</v>
      </c>
      <c r="AD1166" s="99">
        <f>COUNTIFS(通讯通路门店!$S:$S,$G1166,通讯通路门店!$J:$J,"苹果体验店")</f>
        <v>0</v>
      </c>
      <c r="AE1166" s="99">
        <f>COUNTIFS(通讯通路门店!$S:$S,$G1166,通讯通路门店!$J:$J,"其他品牌专卖店")</f>
        <v>0</v>
      </c>
      <c r="AF1166" s="99">
        <f>SUMIFS(通讯通路门店!$BI:$BI,通讯通路门店!$S:$S,$G1166)</f>
        <v>0</v>
      </c>
      <c r="AG1166" s="99">
        <f>SUMIFS(通讯通路门店!$BH:$BH,通讯通路门店!$S:$S,$G1166)</f>
        <v>0</v>
      </c>
      <c r="AH1166" s="99">
        <f t="shared" si="91"/>
        <v>0</v>
      </c>
      <c r="AI1166" s="99">
        <f>SUMIFS(通讯通路门店!$BB:$BB,通讯通路门店!$S:$S,$G1166)</f>
        <v>0</v>
      </c>
      <c r="AJ1166" s="99">
        <f>SUMIFS(通讯通路门店!$BE:$BE,通讯通路门店!$S:$S,$G1166)</f>
        <v>0</v>
      </c>
      <c r="AK1166" s="99">
        <f>SUMIFS(通讯通路门店!$BG:$BG,通讯通路门店!$S:$S,$G1166)</f>
        <v>0</v>
      </c>
      <c r="AL1166" s="99">
        <f>SUMIFS(通讯通路门店!$BC:$BC,通讯通路门店!$S:$S,$G1166)</f>
        <v>0</v>
      </c>
      <c r="AM1166" s="99">
        <f>SUMIFS(通讯通路门店!$BD:$BD,通讯通路门店!$S:$S,$G1166)</f>
        <v>0</v>
      </c>
      <c r="AN1166" s="99">
        <f>SUMIFS(通讯通路门店!$BF:$BF,通讯通路门店!$S:$S,$G1166)</f>
        <v>0</v>
      </c>
      <c r="AO1166" s="99">
        <f t="shared" si="92"/>
        <v>0</v>
      </c>
      <c r="AP1166" s="99">
        <f>SUMIFS(通讯通路门店!$K:$K,通讯通路门店!$S:$S,$G1166)</f>
        <v>0</v>
      </c>
      <c r="AQ1166" s="83"/>
      <c r="AR1166" s="99">
        <f>SUMIFS(通讯通路门店!$T:$T,通讯通路门店!$S:$S,$G1166)</f>
        <v>0</v>
      </c>
      <c r="AS1166" s="99">
        <f>SUMIFS(通讯通路门店!$U:$U,通讯通路门店!$S:$S,$G1166)</f>
        <v>0</v>
      </c>
      <c r="AT1166" s="99">
        <f>SUMIFS(通讯通路门店!$V:$V,通讯通路门店!$S:$S,$G1166)</f>
        <v>0</v>
      </c>
      <c r="AU1166" s="99">
        <f>SUMIFS(通讯通路门店!$W:$W,通讯通路门店!$S:$S,$G1166)</f>
        <v>0</v>
      </c>
      <c r="AV1166" s="99">
        <f>SUMIFS(通讯通路门店!$Z:$Z,通讯通路门店!$S:$S,$G1166)</f>
        <v>0</v>
      </c>
      <c r="AW1166" s="99">
        <f>SUMIFS(通讯通路门店!$AB:$AB,通讯通路门店!$S:$S,$G1166)</f>
        <v>0</v>
      </c>
      <c r="AX1166" s="99">
        <f>SUMIFS(通讯通路门店!$X:$X,通讯通路门店!$S:$S,$G1166)</f>
        <v>0</v>
      </c>
      <c r="AY1166" s="99">
        <f>SUMIFS(通讯通路门店!$Y:$Y,通讯通路门店!$S:$S,$G1166)</f>
        <v>0</v>
      </c>
      <c r="AZ1166" s="99">
        <f>SUMIFS(通讯通路门店!$AA:$AA,通讯通路门店!$S:$S,$G1166)</f>
        <v>0</v>
      </c>
      <c r="BA1166" s="99">
        <f t="shared" si="93"/>
        <v>0</v>
      </c>
      <c r="BB1166" s="99">
        <f t="shared" si="94"/>
        <v>0</v>
      </c>
      <c r="BC1166" s="99">
        <f>SUMIFS(通讯通路门店!$W:$W,通讯通路门店!$S:$S,$G1166,通讯通路门店!$J:$J,"荣耀体验店")+SUMIFS(通讯通路门店!$W:$W,通讯通路门店!$S:$S,$G1166,通讯通路门店!$J:$J,"荣耀授权专卖店")</f>
        <v>0</v>
      </c>
      <c r="BD1166" s="99">
        <f>SUMIFS(通讯通路门店!$Z:$Z,通讯通路门店!$S:$S,$G1166,通讯通路门店!$J:$J,"VIVO体验店")</f>
        <v>0</v>
      </c>
      <c r="BE1166" s="99">
        <f>SUMIFS(通讯通路门店!$AB:$AB,通讯通路门店!$S:$S,$G1166,通讯通路门店!$J:$J,"OPPO体验店")</f>
        <v>0</v>
      </c>
      <c r="BF1166" s="99">
        <f>SUMIFS(通讯通路门店!$X:$X,通讯通路门店!$S:$S,$G1166,通讯通路门店!$J:$J,"华为授权体验店")+SUMIFS(通讯通路门店!$AA:$AA,通讯通路门店!$S:$S,$G1166,通讯通路门店!$J:$J,"华为堡垒店")</f>
        <v>0</v>
      </c>
      <c r="BG1166" s="99">
        <f>SUMIFS(通讯通路门店!$Y:$Y,通讯通路门店!$S:$S,$G1166,通讯通路门店!$J:$J,"小米体验店")</f>
        <v>0</v>
      </c>
      <c r="BH1166" s="99">
        <f>SUMIFS(通讯通路门店!$AA:$AA,通讯通路门店!$S:$S,$G1166,通讯通路门店!$J:$J,"苹果体验店")</f>
        <v>0</v>
      </c>
      <c r="BI1166" s="99">
        <f>SUMIFS(通讯通路门店!$K:$K,通讯通路门店!$S:$S,$G1166,通讯通路门店!$J:$J,"其他品牌专卖店")</f>
        <v>0</v>
      </c>
      <c r="BJ1166" s="99">
        <f>SUMIFS(通讯通路门店!$AC:$AC,通讯通路门店!$S:$S,$G1166)</f>
        <v>0</v>
      </c>
      <c r="BK1166" s="99">
        <f>SUMIFS(通讯通路门店!$AD:$AD,通讯通路门店!$S:$S,$G1166)</f>
        <v>0</v>
      </c>
      <c r="BL1166" s="99">
        <f>SUMIFS(通讯通路门店!$AE:$AE,通讯通路门店!$S:$S,$G1166)</f>
        <v>0</v>
      </c>
      <c r="BM1166" s="99">
        <f>SUMIFS(通讯通路门店!$AF:$AF,通讯通路门店!$S:$S,$G1166)</f>
        <v>0</v>
      </c>
      <c r="BN1166" s="99">
        <f>SUMIFS(通讯通路门店!$AG:$AG,通讯通路门店!$S:$S,$G1166)</f>
        <v>0</v>
      </c>
      <c r="BO1166" s="99">
        <f>SUMIFS(通讯通路门店!$AH:$AH,通讯通路门店!$S:$S,$G1166)</f>
        <v>0</v>
      </c>
      <c r="BP1166" s="99">
        <f>SUMIFS(通讯通路门店!$AI:$AI,通讯通路门店!$S:$S,$G1166)</f>
        <v>0</v>
      </c>
      <c r="BQ1166" s="83"/>
    </row>
    <row r="1167" spans="1:69">
      <c r="A1167" s="99" t="str">
        <f>IFERROR(_xlfn.XLOOKUP($G1167,通讯通路门店!$S$4:$S$993931,通讯通路门店!$A$4:$A$993931,0,0),"")</f>
        <v>海南省</v>
      </c>
      <c r="B1167" s="99" t="str">
        <f>IFERROR(_xlfn.XLOOKUP($G1167,通讯通路门店!$S$4:$S$993931,通讯通路门店!$B$4:$B$993931,0,0),"")</f>
        <v>东方市</v>
      </c>
      <c r="C1167" s="99" t="str">
        <f>IFERROR(_xlfn.XLOOKUP($G1167,通讯通路门店!$S$4:$S$993931,通讯通路门店!$C$4:$C$993931,0,0),"")</f>
        <v>东方市</v>
      </c>
      <c r="D1167" s="99" t="str">
        <f>IFERROR(_xlfn.XLOOKUP($G1167,通讯通路门店!$S$4:$S$993931,通讯通路门店!$D$4:$D$993931,0,0),"")</f>
        <v>八所镇</v>
      </c>
      <c r="E1167" s="83"/>
      <c r="F1167" s="83"/>
      <c r="G1167" s="101"/>
      <c r="H1167" s="102">
        <f>IFERROR(_xlfn.XLOOKUP($G1167,通讯通路门店!$S$4:$S$993931,通讯通路门店!$R$4:$R$993931,0,0),"")</f>
        <v>0</v>
      </c>
      <c r="I1167" s="83"/>
      <c r="J1167" s="83"/>
      <c r="K1167" s="83"/>
      <c r="L1167" s="83"/>
      <c r="M1167" s="83"/>
      <c r="N1167" s="83"/>
      <c r="O1167" s="83"/>
      <c r="P1167" s="83"/>
      <c r="Q1167" s="83"/>
      <c r="R1167" s="83"/>
      <c r="S1167" s="83"/>
      <c r="T1167" s="83"/>
      <c r="U1167" s="99">
        <f>COUNTIF(通讯通路门店!$S:$S,$G1167)</f>
        <v>0</v>
      </c>
      <c r="V1167" s="99">
        <f>COUNTIFS(通讯通路门店!$S:$S,$G1167,通讯通路门店!$J:$J,"综合卖场")</f>
        <v>0</v>
      </c>
      <c r="W1167" s="99">
        <f>SUMIFS(通讯通路门店!$AJ:$AJ,通讯通路门店!$S:$S,通讯客户沙盘!$G1167)</f>
        <v>0</v>
      </c>
      <c r="X1167" s="99">
        <f t="shared" si="90"/>
        <v>0</v>
      </c>
      <c r="Y1167" s="99">
        <f>COUNTIFS(通讯通路门店!$S:$S,$G1167,通讯通路门店!$J:$J,"荣耀体验店")+COUNTIFS(通讯通路门店!$S:$S,$G1167,通讯通路门店!$J:$J,"荣耀授权专卖店")</f>
        <v>0</v>
      </c>
      <c r="Z1167" s="99">
        <f>COUNTIFS(通讯通路门店!$S:$S,$G1167,通讯通路门店!$J:$J,"VIVO体验店")</f>
        <v>0</v>
      </c>
      <c r="AA1167" s="99">
        <f>COUNTIFS(通讯通路门店!$S:$S,$G1167,通讯通路门店!$J:$J,"OPPO体验店")</f>
        <v>0</v>
      </c>
      <c r="AB1167" s="99">
        <f>COUNTIFS(通讯通路门店!$S:$S,$G1167,通讯通路门店!$J:$J,"华为授权体验店")+COUNTIFS(通讯通路门店!$S:$S,$G1167,通讯通路门店!$J:$J,"华为堡垒店")</f>
        <v>0</v>
      </c>
      <c r="AC1167" s="99">
        <f>COUNTIFS(通讯通路门店!$S:$S,$G1167,通讯通路门店!$J:$J,"小米体验店")</f>
        <v>0</v>
      </c>
      <c r="AD1167" s="99">
        <f>COUNTIFS(通讯通路门店!$S:$S,$G1167,通讯通路门店!$J:$J,"苹果体验店")</f>
        <v>0</v>
      </c>
      <c r="AE1167" s="99">
        <f>COUNTIFS(通讯通路门店!$S:$S,$G1167,通讯通路门店!$J:$J,"其他品牌专卖店")</f>
        <v>0</v>
      </c>
      <c r="AF1167" s="99">
        <f>SUMIFS(通讯通路门店!$BI:$BI,通讯通路门店!$S:$S,$G1167)</f>
        <v>0</v>
      </c>
      <c r="AG1167" s="99">
        <f>SUMIFS(通讯通路门店!$BH:$BH,通讯通路门店!$S:$S,$G1167)</f>
        <v>0</v>
      </c>
      <c r="AH1167" s="99">
        <f t="shared" si="91"/>
        <v>0</v>
      </c>
      <c r="AI1167" s="99">
        <f>SUMIFS(通讯通路门店!$BB:$BB,通讯通路门店!$S:$S,$G1167)</f>
        <v>0</v>
      </c>
      <c r="AJ1167" s="99">
        <f>SUMIFS(通讯通路门店!$BE:$BE,通讯通路门店!$S:$S,$G1167)</f>
        <v>0</v>
      </c>
      <c r="AK1167" s="99">
        <f>SUMIFS(通讯通路门店!$BG:$BG,通讯通路门店!$S:$S,$G1167)</f>
        <v>0</v>
      </c>
      <c r="AL1167" s="99">
        <f>SUMIFS(通讯通路门店!$BC:$BC,通讯通路门店!$S:$S,$G1167)</f>
        <v>0</v>
      </c>
      <c r="AM1167" s="99">
        <f>SUMIFS(通讯通路门店!$BD:$BD,通讯通路门店!$S:$S,$G1167)</f>
        <v>0</v>
      </c>
      <c r="AN1167" s="99">
        <f>SUMIFS(通讯通路门店!$BF:$BF,通讯通路门店!$S:$S,$G1167)</f>
        <v>0</v>
      </c>
      <c r="AO1167" s="99">
        <f t="shared" si="92"/>
        <v>0</v>
      </c>
      <c r="AP1167" s="99">
        <f>SUMIFS(通讯通路门店!$K:$K,通讯通路门店!$S:$S,$G1167)</f>
        <v>0</v>
      </c>
      <c r="AQ1167" s="83"/>
      <c r="AR1167" s="99">
        <f>SUMIFS(通讯通路门店!$T:$T,通讯通路门店!$S:$S,$G1167)</f>
        <v>0</v>
      </c>
      <c r="AS1167" s="99">
        <f>SUMIFS(通讯通路门店!$U:$U,通讯通路门店!$S:$S,$G1167)</f>
        <v>0</v>
      </c>
      <c r="AT1167" s="99">
        <f>SUMIFS(通讯通路门店!$V:$V,通讯通路门店!$S:$S,$G1167)</f>
        <v>0</v>
      </c>
      <c r="AU1167" s="99">
        <f>SUMIFS(通讯通路门店!$W:$W,通讯通路门店!$S:$S,$G1167)</f>
        <v>0</v>
      </c>
      <c r="AV1167" s="99">
        <f>SUMIFS(通讯通路门店!$Z:$Z,通讯通路门店!$S:$S,$G1167)</f>
        <v>0</v>
      </c>
      <c r="AW1167" s="99">
        <f>SUMIFS(通讯通路门店!$AB:$AB,通讯通路门店!$S:$S,$G1167)</f>
        <v>0</v>
      </c>
      <c r="AX1167" s="99">
        <f>SUMIFS(通讯通路门店!$X:$X,通讯通路门店!$S:$S,$G1167)</f>
        <v>0</v>
      </c>
      <c r="AY1167" s="99">
        <f>SUMIFS(通讯通路门店!$Y:$Y,通讯通路门店!$S:$S,$G1167)</f>
        <v>0</v>
      </c>
      <c r="AZ1167" s="99">
        <f>SUMIFS(通讯通路门店!$AA:$AA,通讯通路门店!$S:$S,$G1167)</f>
        <v>0</v>
      </c>
      <c r="BA1167" s="99">
        <f t="shared" si="93"/>
        <v>0</v>
      </c>
      <c r="BB1167" s="99">
        <f t="shared" si="94"/>
        <v>0</v>
      </c>
      <c r="BC1167" s="99">
        <f>SUMIFS(通讯通路门店!$W:$W,通讯通路门店!$S:$S,$G1167,通讯通路门店!$J:$J,"荣耀体验店")+SUMIFS(通讯通路门店!$W:$W,通讯通路门店!$S:$S,$G1167,通讯通路门店!$J:$J,"荣耀授权专卖店")</f>
        <v>0</v>
      </c>
      <c r="BD1167" s="99">
        <f>SUMIFS(通讯通路门店!$Z:$Z,通讯通路门店!$S:$S,$G1167,通讯通路门店!$J:$J,"VIVO体验店")</f>
        <v>0</v>
      </c>
      <c r="BE1167" s="99">
        <f>SUMIFS(通讯通路门店!$AB:$AB,通讯通路门店!$S:$S,$G1167,通讯通路门店!$J:$J,"OPPO体验店")</f>
        <v>0</v>
      </c>
      <c r="BF1167" s="99">
        <f>SUMIFS(通讯通路门店!$X:$X,通讯通路门店!$S:$S,$G1167,通讯通路门店!$J:$J,"华为授权体验店")+SUMIFS(通讯通路门店!$AA:$AA,通讯通路门店!$S:$S,$G1167,通讯通路门店!$J:$J,"华为堡垒店")</f>
        <v>0</v>
      </c>
      <c r="BG1167" s="99">
        <f>SUMIFS(通讯通路门店!$Y:$Y,通讯通路门店!$S:$S,$G1167,通讯通路门店!$J:$J,"小米体验店")</f>
        <v>0</v>
      </c>
      <c r="BH1167" s="99">
        <f>SUMIFS(通讯通路门店!$AA:$AA,通讯通路门店!$S:$S,$G1167,通讯通路门店!$J:$J,"苹果体验店")</f>
        <v>0</v>
      </c>
      <c r="BI1167" s="99">
        <f>SUMIFS(通讯通路门店!$K:$K,通讯通路门店!$S:$S,$G1167,通讯通路门店!$J:$J,"其他品牌专卖店")</f>
        <v>0</v>
      </c>
      <c r="BJ1167" s="99">
        <f>SUMIFS(通讯通路门店!$AC:$AC,通讯通路门店!$S:$S,$G1167)</f>
        <v>0</v>
      </c>
      <c r="BK1167" s="99">
        <f>SUMIFS(通讯通路门店!$AD:$AD,通讯通路门店!$S:$S,$G1167)</f>
        <v>0</v>
      </c>
      <c r="BL1167" s="99">
        <f>SUMIFS(通讯通路门店!$AE:$AE,通讯通路门店!$S:$S,$G1167)</f>
        <v>0</v>
      </c>
      <c r="BM1167" s="99">
        <f>SUMIFS(通讯通路门店!$AF:$AF,通讯通路门店!$S:$S,$G1167)</f>
        <v>0</v>
      </c>
      <c r="BN1167" s="99">
        <f>SUMIFS(通讯通路门店!$AG:$AG,通讯通路门店!$S:$S,$G1167)</f>
        <v>0</v>
      </c>
      <c r="BO1167" s="99">
        <f>SUMIFS(通讯通路门店!$AH:$AH,通讯通路门店!$S:$S,$G1167)</f>
        <v>0</v>
      </c>
      <c r="BP1167" s="99">
        <f>SUMIFS(通讯通路门店!$AI:$AI,通讯通路门店!$S:$S,$G1167)</f>
        <v>0</v>
      </c>
      <c r="BQ1167" s="83"/>
    </row>
    <row r="1168" spans="1:69">
      <c r="A1168" s="99" t="str">
        <f>IFERROR(_xlfn.XLOOKUP($G1168,通讯通路门店!$S$4:$S$993931,通讯通路门店!$A$4:$A$993931,0,0),"")</f>
        <v>海南省</v>
      </c>
      <c r="B1168" s="99" t="str">
        <f>IFERROR(_xlfn.XLOOKUP($G1168,通讯通路门店!$S$4:$S$993931,通讯通路门店!$B$4:$B$993931,0,0),"")</f>
        <v>东方市</v>
      </c>
      <c r="C1168" s="99" t="str">
        <f>IFERROR(_xlfn.XLOOKUP($G1168,通讯通路门店!$S$4:$S$993931,通讯通路门店!$C$4:$C$993931,0,0),"")</f>
        <v>东方市</v>
      </c>
      <c r="D1168" s="99" t="str">
        <f>IFERROR(_xlfn.XLOOKUP($G1168,通讯通路门店!$S$4:$S$993931,通讯通路门店!$D$4:$D$993931,0,0),"")</f>
        <v>八所镇</v>
      </c>
      <c r="E1168" s="83"/>
      <c r="F1168" s="83"/>
      <c r="G1168" s="101"/>
      <c r="H1168" s="102">
        <f>IFERROR(_xlfn.XLOOKUP($G1168,通讯通路门店!$S$4:$S$993931,通讯通路门店!$R$4:$R$993931,0,0),"")</f>
        <v>0</v>
      </c>
      <c r="I1168" s="83"/>
      <c r="J1168" s="83"/>
      <c r="K1168" s="83"/>
      <c r="L1168" s="83"/>
      <c r="M1168" s="83"/>
      <c r="N1168" s="83"/>
      <c r="O1168" s="83"/>
      <c r="P1168" s="83"/>
      <c r="Q1168" s="83"/>
      <c r="R1168" s="83"/>
      <c r="S1168" s="83"/>
      <c r="T1168" s="83"/>
      <c r="U1168" s="99">
        <f>COUNTIF(通讯通路门店!$S:$S,$G1168)</f>
        <v>0</v>
      </c>
      <c r="V1168" s="99">
        <f>COUNTIFS(通讯通路门店!$S:$S,$G1168,通讯通路门店!$J:$J,"综合卖场")</f>
        <v>0</v>
      </c>
      <c r="W1168" s="99">
        <f>SUMIFS(通讯通路门店!$AJ:$AJ,通讯通路门店!$S:$S,通讯客户沙盘!$G1168)</f>
        <v>0</v>
      </c>
      <c r="X1168" s="99">
        <f t="shared" si="90"/>
        <v>0</v>
      </c>
      <c r="Y1168" s="99">
        <f>COUNTIFS(通讯通路门店!$S:$S,$G1168,通讯通路门店!$J:$J,"荣耀体验店")+COUNTIFS(通讯通路门店!$S:$S,$G1168,通讯通路门店!$J:$J,"荣耀授权专卖店")</f>
        <v>0</v>
      </c>
      <c r="Z1168" s="99">
        <f>COUNTIFS(通讯通路门店!$S:$S,$G1168,通讯通路门店!$J:$J,"VIVO体验店")</f>
        <v>0</v>
      </c>
      <c r="AA1168" s="99">
        <f>COUNTIFS(通讯通路门店!$S:$S,$G1168,通讯通路门店!$J:$J,"OPPO体验店")</f>
        <v>0</v>
      </c>
      <c r="AB1168" s="99">
        <f>COUNTIFS(通讯通路门店!$S:$S,$G1168,通讯通路门店!$J:$J,"华为授权体验店")+COUNTIFS(通讯通路门店!$S:$S,$G1168,通讯通路门店!$J:$J,"华为堡垒店")</f>
        <v>0</v>
      </c>
      <c r="AC1168" s="99">
        <f>COUNTIFS(通讯通路门店!$S:$S,$G1168,通讯通路门店!$J:$J,"小米体验店")</f>
        <v>0</v>
      </c>
      <c r="AD1168" s="99">
        <f>COUNTIFS(通讯通路门店!$S:$S,$G1168,通讯通路门店!$J:$J,"苹果体验店")</f>
        <v>0</v>
      </c>
      <c r="AE1168" s="99">
        <f>COUNTIFS(通讯通路门店!$S:$S,$G1168,通讯通路门店!$J:$J,"其他品牌专卖店")</f>
        <v>0</v>
      </c>
      <c r="AF1168" s="99">
        <f>SUMIFS(通讯通路门店!$BI:$BI,通讯通路门店!$S:$S,$G1168)</f>
        <v>0</v>
      </c>
      <c r="AG1168" s="99">
        <f>SUMIFS(通讯通路门店!$BH:$BH,通讯通路门店!$S:$S,$G1168)</f>
        <v>0</v>
      </c>
      <c r="AH1168" s="99">
        <f t="shared" si="91"/>
        <v>0</v>
      </c>
      <c r="AI1168" s="99">
        <f>SUMIFS(通讯通路门店!$BB:$BB,通讯通路门店!$S:$S,$G1168)</f>
        <v>0</v>
      </c>
      <c r="AJ1168" s="99">
        <f>SUMIFS(通讯通路门店!$BE:$BE,通讯通路门店!$S:$S,$G1168)</f>
        <v>0</v>
      </c>
      <c r="AK1168" s="99">
        <f>SUMIFS(通讯通路门店!$BG:$BG,通讯通路门店!$S:$S,$G1168)</f>
        <v>0</v>
      </c>
      <c r="AL1168" s="99">
        <f>SUMIFS(通讯通路门店!$BC:$BC,通讯通路门店!$S:$S,$G1168)</f>
        <v>0</v>
      </c>
      <c r="AM1168" s="99">
        <f>SUMIFS(通讯通路门店!$BD:$BD,通讯通路门店!$S:$S,$G1168)</f>
        <v>0</v>
      </c>
      <c r="AN1168" s="99">
        <f>SUMIFS(通讯通路门店!$BF:$BF,通讯通路门店!$S:$S,$G1168)</f>
        <v>0</v>
      </c>
      <c r="AO1168" s="99">
        <f t="shared" si="92"/>
        <v>0</v>
      </c>
      <c r="AP1168" s="99">
        <f>SUMIFS(通讯通路门店!$K:$K,通讯通路门店!$S:$S,$G1168)</f>
        <v>0</v>
      </c>
      <c r="AQ1168" s="83"/>
      <c r="AR1168" s="99">
        <f>SUMIFS(通讯通路门店!$T:$T,通讯通路门店!$S:$S,$G1168)</f>
        <v>0</v>
      </c>
      <c r="AS1168" s="99">
        <f>SUMIFS(通讯通路门店!$U:$U,通讯通路门店!$S:$S,$G1168)</f>
        <v>0</v>
      </c>
      <c r="AT1168" s="99">
        <f>SUMIFS(通讯通路门店!$V:$V,通讯通路门店!$S:$S,$G1168)</f>
        <v>0</v>
      </c>
      <c r="AU1168" s="99">
        <f>SUMIFS(通讯通路门店!$W:$W,通讯通路门店!$S:$S,$G1168)</f>
        <v>0</v>
      </c>
      <c r="AV1168" s="99">
        <f>SUMIFS(通讯通路门店!$Z:$Z,通讯通路门店!$S:$S,$G1168)</f>
        <v>0</v>
      </c>
      <c r="AW1168" s="99">
        <f>SUMIFS(通讯通路门店!$AB:$AB,通讯通路门店!$S:$S,$G1168)</f>
        <v>0</v>
      </c>
      <c r="AX1168" s="99">
        <f>SUMIFS(通讯通路门店!$X:$X,通讯通路门店!$S:$S,$G1168)</f>
        <v>0</v>
      </c>
      <c r="AY1168" s="99">
        <f>SUMIFS(通讯通路门店!$Y:$Y,通讯通路门店!$S:$S,$G1168)</f>
        <v>0</v>
      </c>
      <c r="AZ1168" s="99">
        <f>SUMIFS(通讯通路门店!$AA:$AA,通讯通路门店!$S:$S,$G1168)</f>
        <v>0</v>
      </c>
      <c r="BA1168" s="99">
        <f t="shared" si="93"/>
        <v>0</v>
      </c>
      <c r="BB1168" s="99">
        <f t="shared" si="94"/>
        <v>0</v>
      </c>
      <c r="BC1168" s="99">
        <f>SUMIFS(通讯通路门店!$W:$W,通讯通路门店!$S:$S,$G1168,通讯通路门店!$J:$J,"荣耀体验店")+SUMIFS(通讯通路门店!$W:$W,通讯通路门店!$S:$S,$G1168,通讯通路门店!$J:$J,"荣耀授权专卖店")</f>
        <v>0</v>
      </c>
      <c r="BD1168" s="99">
        <f>SUMIFS(通讯通路门店!$Z:$Z,通讯通路门店!$S:$S,$G1168,通讯通路门店!$J:$J,"VIVO体验店")</f>
        <v>0</v>
      </c>
      <c r="BE1168" s="99">
        <f>SUMIFS(通讯通路门店!$AB:$AB,通讯通路门店!$S:$S,$G1168,通讯通路门店!$J:$J,"OPPO体验店")</f>
        <v>0</v>
      </c>
      <c r="BF1168" s="99">
        <f>SUMIFS(通讯通路门店!$X:$X,通讯通路门店!$S:$S,$G1168,通讯通路门店!$J:$J,"华为授权体验店")+SUMIFS(通讯通路门店!$AA:$AA,通讯通路门店!$S:$S,$G1168,通讯通路门店!$J:$J,"华为堡垒店")</f>
        <v>0</v>
      </c>
      <c r="BG1168" s="99">
        <f>SUMIFS(通讯通路门店!$Y:$Y,通讯通路门店!$S:$S,$G1168,通讯通路门店!$J:$J,"小米体验店")</f>
        <v>0</v>
      </c>
      <c r="BH1168" s="99">
        <f>SUMIFS(通讯通路门店!$AA:$AA,通讯通路门店!$S:$S,$G1168,通讯通路门店!$J:$J,"苹果体验店")</f>
        <v>0</v>
      </c>
      <c r="BI1168" s="99">
        <f>SUMIFS(通讯通路门店!$K:$K,通讯通路门店!$S:$S,$G1168,通讯通路门店!$J:$J,"其他品牌专卖店")</f>
        <v>0</v>
      </c>
      <c r="BJ1168" s="99">
        <f>SUMIFS(通讯通路门店!$AC:$AC,通讯通路门店!$S:$S,$G1168)</f>
        <v>0</v>
      </c>
      <c r="BK1168" s="99">
        <f>SUMIFS(通讯通路门店!$AD:$AD,通讯通路门店!$S:$S,$G1168)</f>
        <v>0</v>
      </c>
      <c r="BL1168" s="99">
        <f>SUMIFS(通讯通路门店!$AE:$AE,通讯通路门店!$S:$S,$G1168)</f>
        <v>0</v>
      </c>
      <c r="BM1168" s="99">
        <f>SUMIFS(通讯通路门店!$AF:$AF,通讯通路门店!$S:$S,$G1168)</f>
        <v>0</v>
      </c>
      <c r="BN1168" s="99">
        <f>SUMIFS(通讯通路门店!$AG:$AG,通讯通路门店!$S:$S,$G1168)</f>
        <v>0</v>
      </c>
      <c r="BO1168" s="99">
        <f>SUMIFS(通讯通路门店!$AH:$AH,通讯通路门店!$S:$S,$G1168)</f>
        <v>0</v>
      </c>
      <c r="BP1168" s="99">
        <f>SUMIFS(通讯通路门店!$AI:$AI,通讯通路门店!$S:$S,$G1168)</f>
        <v>0</v>
      </c>
      <c r="BQ1168" s="83"/>
    </row>
    <row r="1169" spans="1:69">
      <c r="A1169" s="99" t="str">
        <f>IFERROR(_xlfn.XLOOKUP($G1169,通讯通路门店!$S$4:$S$993931,通讯通路门店!$A$4:$A$993931,0,0),"")</f>
        <v>海南省</v>
      </c>
      <c r="B1169" s="99" t="str">
        <f>IFERROR(_xlfn.XLOOKUP($G1169,通讯通路门店!$S$4:$S$993931,通讯通路门店!$B$4:$B$993931,0,0),"")</f>
        <v>东方市</v>
      </c>
      <c r="C1169" s="99" t="str">
        <f>IFERROR(_xlfn.XLOOKUP($G1169,通讯通路门店!$S$4:$S$993931,通讯通路门店!$C$4:$C$993931,0,0),"")</f>
        <v>东方市</v>
      </c>
      <c r="D1169" s="99" t="str">
        <f>IFERROR(_xlfn.XLOOKUP($G1169,通讯通路门店!$S$4:$S$993931,通讯通路门店!$D$4:$D$993931,0,0),"")</f>
        <v>八所镇</v>
      </c>
      <c r="E1169" s="83"/>
      <c r="F1169" s="83"/>
      <c r="G1169" s="101"/>
      <c r="H1169" s="102">
        <f>IFERROR(_xlfn.XLOOKUP($G1169,通讯通路门店!$S$4:$S$993931,通讯通路门店!$R$4:$R$993931,0,0),"")</f>
        <v>0</v>
      </c>
      <c r="I1169" s="83"/>
      <c r="J1169" s="83"/>
      <c r="K1169" s="83"/>
      <c r="L1169" s="83"/>
      <c r="M1169" s="83"/>
      <c r="N1169" s="83"/>
      <c r="O1169" s="83"/>
      <c r="P1169" s="83"/>
      <c r="Q1169" s="83"/>
      <c r="R1169" s="83"/>
      <c r="S1169" s="83"/>
      <c r="T1169" s="83"/>
      <c r="U1169" s="99">
        <f>COUNTIF(通讯通路门店!$S:$S,$G1169)</f>
        <v>0</v>
      </c>
      <c r="V1169" s="99">
        <f>COUNTIFS(通讯通路门店!$S:$S,$G1169,通讯通路门店!$J:$J,"综合卖场")</f>
        <v>0</v>
      </c>
      <c r="W1169" s="99">
        <f>SUMIFS(通讯通路门店!$AJ:$AJ,通讯通路门店!$S:$S,通讯客户沙盘!$G1169)</f>
        <v>0</v>
      </c>
      <c r="X1169" s="99">
        <f t="shared" si="90"/>
        <v>0</v>
      </c>
      <c r="Y1169" s="99">
        <f>COUNTIFS(通讯通路门店!$S:$S,$G1169,通讯通路门店!$J:$J,"荣耀体验店")+COUNTIFS(通讯通路门店!$S:$S,$G1169,通讯通路门店!$J:$J,"荣耀授权专卖店")</f>
        <v>0</v>
      </c>
      <c r="Z1169" s="99">
        <f>COUNTIFS(通讯通路门店!$S:$S,$G1169,通讯通路门店!$J:$J,"VIVO体验店")</f>
        <v>0</v>
      </c>
      <c r="AA1169" s="99">
        <f>COUNTIFS(通讯通路门店!$S:$S,$G1169,通讯通路门店!$J:$J,"OPPO体验店")</f>
        <v>0</v>
      </c>
      <c r="AB1169" s="99">
        <f>COUNTIFS(通讯通路门店!$S:$S,$G1169,通讯通路门店!$J:$J,"华为授权体验店")+COUNTIFS(通讯通路门店!$S:$S,$G1169,通讯通路门店!$J:$J,"华为堡垒店")</f>
        <v>0</v>
      </c>
      <c r="AC1169" s="99">
        <f>COUNTIFS(通讯通路门店!$S:$S,$G1169,通讯通路门店!$J:$J,"小米体验店")</f>
        <v>0</v>
      </c>
      <c r="AD1169" s="99">
        <f>COUNTIFS(通讯通路门店!$S:$S,$G1169,通讯通路门店!$J:$J,"苹果体验店")</f>
        <v>0</v>
      </c>
      <c r="AE1169" s="99">
        <f>COUNTIFS(通讯通路门店!$S:$S,$G1169,通讯通路门店!$J:$J,"其他品牌专卖店")</f>
        <v>0</v>
      </c>
      <c r="AF1169" s="99">
        <f>SUMIFS(通讯通路门店!$BI:$BI,通讯通路门店!$S:$S,$G1169)</f>
        <v>0</v>
      </c>
      <c r="AG1169" s="99">
        <f>SUMIFS(通讯通路门店!$BH:$BH,通讯通路门店!$S:$S,$G1169)</f>
        <v>0</v>
      </c>
      <c r="AH1169" s="99">
        <f t="shared" si="91"/>
        <v>0</v>
      </c>
      <c r="AI1169" s="99">
        <f>SUMIFS(通讯通路门店!$BB:$BB,通讯通路门店!$S:$S,$G1169)</f>
        <v>0</v>
      </c>
      <c r="AJ1169" s="99">
        <f>SUMIFS(通讯通路门店!$BE:$BE,通讯通路门店!$S:$S,$G1169)</f>
        <v>0</v>
      </c>
      <c r="AK1169" s="99">
        <f>SUMIFS(通讯通路门店!$BG:$BG,通讯通路门店!$S:$S,$G1169)</f>
        <v>0</v>
      </c>
      <c r="AL1169" s="99">
        <f>SUMIFS(通讯通路门店!$BC:$BC,通讯通路门店!$S:$S,$G1169)</f>
        <v>0</v>
      </c>
      <c r="AM1169" s="99">
        <f>SUMIFS(通讯通路门店!$BD:$BD,通讯通路门店!$S:$S,$G1169)</f>
        <v>0</v>
      </c>
      <c r="AN1169" s="99">
        <f>SUMIFS(通讯通路门店!$BF:$BF,通讯通路门店!$S:$S,$G1169)</f>
        <v>0</v>
      </c>
      <c r="AO1169" s="99">
        <f t="shared" si="92"/>
        <v>0</v>
      </c>
      <c r="AP1169" s="99">
        <f>SUMIFS(通讯通路门店!$K:$K,通讯通路门店!$S:$S,$G1169)</f>
        <v>0</v>
      </c>
      <c r="AQ1169" s="83"/>
      <c r="AR1169" s="99">
        <f>SUMIFS(通讯通路门店!$T:$T,通讯通路门店!$S:$S,$G1169)</f>
        <v>0</v>
      </c>
      <c r="AS1169" s="99">
        <f>SUMIFS(通讯通路门店!$U:$U,通讯通路门店!$S:$S,$G1169)</f>
        <v>0</v>
      </c>
      <c r="AT1169" s="99">
        <f>SUMIFS(通讯通路门店!$V:$V,通讯通路门店!$S:$S,$G1169)</f>
        <v>0</v>
      </c>
      <c r="AU1169" s="99">
        <f>SUMIFS(通讯通路门店!$W:$W,通讯通路门店!$S:$S,$G1169)</f>
        <v>0</v>
      </c>
      <c r="AV1169" s="99">
        <f>SUMIFS(通讯通路门店!$Z:$Z,通讯通路门店!$S:$S,$G1169)</f>
        <v>0</v>
      </c>
      <c r="AW1169" s="99">
        <f>SUMIFS(通讯通路门店!$AB:$AB,通讯通路门店!$S:$S,$G1169)</f>
        <v>0</v>
      </c>
      <c r="AX1169" s="99">
        <f>SUMIFS(通讯通路门店!$X:$X,通讯通路门店!$S:$S,$G1169)</f>
        <v>0</v>
      </c>
      <c r="AY1169" s="99">
        <f>SUMIFS(通讯通路门店!$Y:$Y,通讯通路门店!$S:$S,$G1169)</f>
        <v>0</v>
      </c>
      <c r="AZ1169" s="99">
        <f>SUMIFS(通讯通路门店!$AA:$AA,通讯通路门店!$S:$S,$G1169)</f>
        <v>0</v>
      </c>
      <c r="BA1169" s="99">
        <f t="shared" si="93"/>
        <v>0</v>
      </c>
      <c r="BB1169" s="99">
        <f t="shared" si="94"/>
        <v>0</v>
      </c>
      <c r="BC1169" s="99">
        <f>SUMIFS(通讯通路门店!$W:$W,通讯通路门店!$S:$S,$G1169,通讯通路门店!$J:$J,"荣耀体验店")+SUMIFS(通讯通路门店!$W:$W,通讯通路门店!$S:$S,$G1169,通讯通路门店!$J:$J,"荣耀授权专卖店")</f>
        <v>0</v>
      </c>
      <c r="BD1169" s="99">
        <f>SUMIFS(通讯通路门店!$Z:$Z,通讯通路门店!$S:$S,$G1169,通讯通路门店!$J:$J,"VIVO体验店")</f>
        <v>0</v>
      </c>
      <c r="BE1169" s="99">
        <f>SUMIFS(通讯通路门店!$AB:$AB,通讯通路门店!$S:$S,$G1169,通讯通路门店!$J:$J,"OPPO体验店")</f>
        <v>0</v>
      </c>
      <c r="BF1169" s="99">
        <f>SUMIFS(通讯通路门店!$X:$X,通讯通路门店!$S:$S,$G1169,通讯通路门店!$J:$J,"华为授权体验店")+SUMIFS(通讯通路门店!$AA:$AA,通讯通路门店!$S:$S,$G1169,通讯通路门店!$J:$J,"华为堡垒店")</f>
        <v>0</v>
      </c>
      <c r="BG1169" s="99">
        <f>SUMIFS(通讯通路门店!$Y:$Y,通讯通路门店!$S:$S,$G1169,通讯通路门店!$J:$J,"小米体验店")</f>
        <v>0</v>
      </c>
      <c r="BH1169" s="99">
        <f>SUMIFS(通讯通路门店!$AA:$AA,通讯通路门店!$S:$S,$G1169,通讯通路门店!$J:$J,"苹果体验店")</f>
        <v>0</v>
      </c>
      <c r="BI1169" s="99">
        <f>SUMIFS(通讯通路门店!$K:$K,通讯通路门店!$S:$S,$G1169,通讯通路门店!$J:$J,"其他品牌专卖店")</f>
        <v>0</v>
      </c>
      <c r="BJ1169" s="99">
        <f>SUMIFS(通讯通路门店!$AC:$AC,通讯通路门店!$S:$S,$G1169)</f>
        <v>0</v>
      </c>
      <c r="BK1169" s="99">
        <f>SUMIFS(通讯通路门店!$AD:$AD,通讯通路门店!$S:$S,$G1169)</f>
        <v>0</v>
      </c>
      <c r="BL1169" s="99">
        <f>SUMIFS(通讯通路门店!$AE:$AE,通讯通路门店!$S:$S,$G1169)</f>
        <v>0</v>
      </c>
      <c r="BM1169" s="99">
        <f>SUMIFS(通讯通路门店!$AF:$AF,通讯通路门店!$S:$S,$G1169)</f>
        <v>0</v>
      </c>
      <c r="BN1169" s="99">
        <f>SUMIFS(通讯通路门店!$AG:$AG,通讯通路门店!$S:$S,$G1169)</f>
        <v>0</v>
      </c>
      <c r="BO1169" s="99">
        <f>SUMIFS(通讯通路门店!$AH:$AH,通讯通路门店!$S:$S,$G1169)</f>
        <v>0</v>
      </c>
      <c r="BP1169" s="99">
        <f>SUMIFS(通讯通路门店!$AI:$AI,通讯通路门店!$S:$S,$G1169)</f>
        <v>0</v>
      </c>
      <c r="BQ1169" s="83"/>
    </row>
    <row r="1170" spans="1:69">
      <c r="A1170" s="99" t="str">
        <f>IFERROR(_xlfn.XLOOKUP($G1170,通讯通路门店!$S$4:$S$993931,通讯通路门店!$A$4:$A$993931,0,0),"")</f>
        <v>海南省</v>
      </c>
      <c r="B1170" s="99" t="str">
        <f>IFERROR(_xlfn.XLOOKUP($G1170,通讯通路门店!$S$4:$S$993931,通讯通路门店!$B$4:$B$993931,0,0),"")</f>
        <v>东方市</v>
      </c>
      <c r="C1170" s="99" t="str">
        <f>IFERROR(_xlfn.XLOOKUP($G1170,通讯通路门店!$S$4:$S$993931,通讯通路门店!$C$4:$C$993931,0,0),"")</f>
        <v>东方市</v>
      </c>
      <c r="D1170" s="99" t="str">
        <f>IFERROR(_xlfn.XLOOKUP($G1170,通讯通路门店!$S$4:$S$993931,通讯通路门店!$D$4:$D$993931,0,0),"")</f>
        <v>八所镇</v>
      </c>
      <c r="E1170" s="83"/>
      <c r="F1170" s="83"/>
      <c r="G1170" s="101"/>
      <c r="H1170" s="102">
        <f>IFERROR(_xlfn.XLOOKUP($G1170,通讯通路门店!$S$4:$S$993931,通讯通路门店!$R$4:$R$993931,0,0),"")</f>
        <v>0</v>
      </c>
      <c r="I1170" s="83"/>
      <c r="J1170" s="83"/>
      <c r="K1170" s="83"/>
      <c r="L1170" s="83"/>
      <c r="M1170" s="83"/>
      <c r="N1170" s="83"/>
      <c r="O1170" s="83"/>
      <c r="P1170" s="83"/>
      <c r="Q1170" s="83"/>
      <c r="R1170" s="83"/>
      <c r="S1170" s="83"/>
      <c r="T1170" s="83"/>
      <c r="U1170" s="99">
        <f>COUNTIF(通讯通路门店!$S:$S,$G1170)</f>
        <v>0</v>
      </c>
      <c r="V1170" s="99">
        <f>COUNTIFS(通讯通路门店!$S:$S,$G1170,通讯通路门店!$J:$J,"综合卖场")</f>
        <v>0</v>
      </c>
      <c r="W1170" s="99">
        <f>SUMIFS(通讯通路门店!$AJ:$AJ,通讯通路门店!$S:$S,通讯客户沙盘!$G1170)</f>
        <v>0</v>
      </c>
      <c r="X1170" s="99">
        <f t="shared" si="90"/>
        <v>0</v>
      </c>
      <c r="Y1170" s="99">
        <f>COUNTIFS(通讯通路门店!$S:$S,$G1170,通讯通路门店!$J:$J,"荣耀体验店")+COUNTIFS(通讯通路门店!$S:$S,$G1170,通讯通路门店!$J:$J,"荣耀授权专卖店")</f>
        <v>0</v>
      </c>
      <c r="Z1170" s="99">
        <f>COUNTIFS(通讯通路门店!$S:$S,$G1170,通讯通路门店!$J:$J,"VIVO体验店")</f>
        <v>0</v>
      </c>
      <c r="AA1170" s="99">
        <f>COUNTIFS(通讯通路门店!$S:$S,$G1170,通讯通路门店!$J:$J,"OPPO体验店")</f>
        <v>0</v>
      </c>
      <c r="AB1170" s="99">
        <f>COUNTIFS(通讯通路门店!$S:$S,$G1170,通讯通路门店!$J:$J,"华为授权体验店")+COUNTIFS(通讯通路门店!$S:$S,$G1170,通讯通路门店!$J:$J,"华为堡垒店")</f>
        <v>0</v>
      </c>
      <c r="AC1170" s="99">
        <f>COUNTIFS(通讯通路门店!$S:$S,$G1170,通讯通路门店!$J:$J,"小米体验店")</f>
        <v>0</v>
      </c>
      <c r="AD1170" s="99">
        <f>COUNTIFS(通讯通路门店!$S:$S,$G1170,通讯通路门店!$J:$J,"苹果体验店")</f>
        <v>0</v>
      </c>
      <c r="AE1170" s="99">
        <f>COUNTIFS(通讯通路门店!$S:$S,$G1170,通讯通路门店!$J:$J,"其他品牌专卖店")</f>
        <v>0</v>
      </c>
      <c r="AF1170" s="99">
        <f>SUMIFS(通讯通路门店!$BI:$BI,通讯通路门店!$S:$S,$G1170)</f>
        <v>0</v>
      </c>
      <c r="AG1170" s="99">
        <f>SUMIFS(通讯通路门店!$BH:$BH,通讯通路门店!$S:$S,$G1170)</f>
        <v>0</v>
      </c>
      <c r="AH1170" s="99">
        <f t="shared" si="91"/>
        <v>0</v>
      </c>
      <c r="AI1170" s="99">
        <f>SUMIFS(通讯通路门店!$BB:$BB,通讯通路门店!$S:$S,$G1170)</f>
        <v>0</v>
      </c>
      <c r="AJ1170" s="99">
        <f>SUMIFS(通讯通路门店!$BE:$BE,通讯通路门店!$S:$S,$G1170)</f>
        <v>0</v>
      </c>
      <c r="AK1170" s="99">
        <f>SUMIFS(通讯通路门店!$BG:$BG,通讯通路门店!$S:$S,$G1170)</f>
        <v>0</v>
      </c>
      <c r="AL1170" s="99">
        <f>SUMIFS(通讯通路门店!$BC:$BC,通讯通路门店!$S:$S,$G1170)</f>
        <v>0</v>
      </c>
      <c r="AM1170" s="99">
        <f>SUMIFS(通讯通路门店!$BD:$BD,通讯通路门店!$S:$S,$G1170)</f>
        <v>0</v>
      </c>
      <c r="AN1170" s="99">
        <f>SUMIFS(通讯通路门店!$BF:$BF,通讯通路门店!$S:$S,$G1170)</f>
        <v>0</v>
      </c>
      <c r="AO1170" s="99">
        <f t="shared" si="92"/>
        <v>0</v>
      </c>
      <c r="AP1170" s="99">
        <f>SUMIFS(通讯通路门店!$K:$K,通讯通路门店!$S:$S,$G1170)</f>
        <v>0</v>
      </c>
      <c r="AQ1170" s="83"/>
      <c r="AR1170" s="99">
        <f>SUMIFS(通讯通路门店!$T:$T,通讯通路门店!$S:$S,$G1170)</f>
        <v>0</v>
      </c>
      <c r="AS1170" s="99">
        <f>SUMIFS(通讯通路门店!$U:$U,通讯通路门店!$S:$S,$G1170)</f>
        <v>0</v>
      </c>
      <c r="AT1170" s="99">
        <f>SUMIFS(通讯通路门店!$V:$V,通讯通路门店!$S:$S,$G1170)</f>
        <v>0</v>
      </c>
      <c r="AU1170" s="99">
        <f>SUMIFS(通讯通路门店!$W:$W,通讯通路门店!$S:$S,$G1170)</f>
        <v>0</v>
      </c>
      <c r="AV1170" s="99">
        <f>SUMIFS(通讯通路门店!$Z:$Z,通讯通路门店!$S:$S,$G1170)</f>
        <v>0</v>
      </c>
      <c r="AW1170" s="99">
        <f>SUMIFS(通讯通路门店!$AB:$AB,通讯通路门店!$S:$S,$G1170)</f>
        <v>0</v>
      </c>
      <c r="AX1170" s="99">
        <f>SUMIFS(通讯通路门店!$X:$X,通讯通路门店!$S:$S,$G1170)</f>
        <v>0</v>
      </c>
      <c r="AY1170" s="99">
        <f>SUMIFS(通讯通路门店!$Y:$Y,通讯通路门店!$S:$S,$G1170)</f>
        <v>0</v>
      </c>
      <c r="AZ1170" s="99">
        <f>SUMIFS(通讯通路门店!$AA:$AA,通讯通路门店!$S:$S,$G1170)</f>
        <v>0</v>
      </c>
      <c r="BA1170" s="99">
        <f t="shared" si="93"/>
        <v>0</v>
      </c>
      <c r="BB1170" s="99">
        <f t="shared" si="94"/>
        <v>0</v>
      </c>
      <c r="BC1170" s="99">
        <f>SUMIFS(通讯通路门店!$W:$W,通讯通路门店!$S:$S,$G1170,通讯通路门店!$J:$J,"荣耀体验店")+SUMIFS(通讯通路门店!$W:$W,通讯通路门店!$S:$S,$G1170,通讯通路门店!$J:$J,"荣耀授权专卖店")</f>
        <v>0</v>
      </c>
      <c r="BD1170" s="99">
        <f>SUMIFS(通讯通路门店!$Z:$Z,通讯通路门店!$S:$S,$G1170,通讯通路门店!$J:$J,"VIVO体验店")</f>
        <v>0</v>
      </c>
      <c r="BE1170" s="99">
        <f>SUMIFS(通讯通路门店!$AB:$AB,通讯通路门店!$S:$S,$G1170,通讯通路门店!$J:$J,"OPPO体验店")</f>
        <v>0</v>
      </c>
      <c r="BF1170" s="99">
        <f>SUMIFS(通讯通路门店!$X:$X,通讯通路门店!$S:$S,$G1170,通讯通路门店!$J:$J,"华为授权体验店")+SUMIFS(通讯通路门店!$AA:$AA,通讯通路门店!$S:$S,$G1170,通讯通路门店!$J:$J,"华为堡垒店")</f>
        <v>0</v>
      </c>
      <c r="BG1170" s="99">
        <f>SUMIFS(通讯通路门店!$Y:$Y,通讯通路门店!$S:$S,$G1170,通讯通路门店!$J:$J,"小米体验店")</f>
        <v>0</v>
      </c>
      <c r="BH1170" s="99">
        <f>SUMIFS(通讯通路门店!$AA:$AA,通讯通路门店!$S:$S,$G1170,通讯通路门店!$J:$J,"苹果体验店")</f>
        <v>0</v>
      </c>
      <c r="BI1170" s="99">
        <f>SUMIFS(通讯通路门店!$K:$K,通讯通路门店!$S:$S,$G1170,通讯通路门店!$J:$J,"其他品牌专卖店")</f>
        <v>0</v>
      </c>
      <c r="BJ1170" s="99">
        <f>SUMIFS(通讯通路门店!$AC:$AC,通讯通路门店!$S:$S,$G1170)</f>
        <v>0</v>
      </c>
      <c r="BK1170" s="99">
        <f>SUMIFS(通讯通路门店!$AD:$AD,通讯通路门店!$S:$S,$G1170)</f>
        <v>0</v>
      </c>
      <c r="BL1170" s="99">
        <f>SUMIFS(通讯通路门店!$AE:$AE,通讯通路门店!$S:$S,$G1170)</f>
        <v>0</v>
      </c>
      <c r="BM1170" s="99">
        <f>SUMIFS(通讯通路门店!$AF:$AF,通讯通路门店!$S:$S,$G1170)</f>
        <v>0</v>
      </c>
      <c r="BN1170" s="99">
        <f>SUMIFS(通讯通路门店!$AG:$AG,通讯通路门店!$S:$S,$G1170)</f>
        <v>0</v>
      </c>
      <c r="BO1170" s="99">
        <f>SUMIFS(通讯通路门店!$AH:$AH,通讯通路门店!$S:$S,$G1170)</f>
        <v>0</v>
      </c>
      <c r="BP1170" s="99">
        <f>SUMIFS(通讯通路门店!$AI:$AI,通讯通路门店!$S:$S,$G1170)</f>
        <v>0</v>
      </c>
      <c r="BQ1170" s="83"/>
    </row>
    <row r="1171" spans="1:69">
      <c r="A1171" s="99" t="str">
        <f>IFERROR(_xlfn.XLOOKUP($G1171,通讯通路门店!$S$4:$S$993931,通讯通路门店!$A$4:$A$993931,0,0),"")</f>
        <v>海南省</v>
      </c>
      <c r="B1171" s="99" t="str">
        <f>IFERROR(_xlfn.XLOOKUP($G1171,通讯通路门店!$S$4:$S$993931,通讯通路门店!$B$4:$B$993931,0,0),"")</f>
        <v>东方市</v>
      </c>
      <c r="C1171" s="99" t="str">
        <f>IFERROR(_xlfn.XLOOKUP($G1171,通讯通路门店!$S$4:$S$993931,通讯通路门店!$C$4:$C$993931,0,0),"")</f>
        <v>东方市</v>
      </c>
      <c r="D1171" s="99" t="str">
        <f>IFERROR(_xlfn.XLOOKUP($G1171,通讯通路门店!$S$4:$S$993931,通讯通路门店!$D$4:$D$993931,0,0),"")</f>
        <v>八所镇</v>
      </c>
      <c r="E1171" s="83"/>
      <c r="F1171" s="83"/>
      <c r="G1171" s="101"/>
      <c r="H1171" s="102">
        <f>IFERROR(_xlfn.XLOOKUP($G1171,通讯通路门店!$S$4:$S$993931,通讯通路门店!$R$4:$R$993931,0,0),"")</f>
        <v>0</v>
      </c>
      <c r="I1171" s="83"/>
      <c r="J1171" s="83"/>
      <c r="K1171" s="83"/>
      <c r="L1171" s="83"/>
      <c r="M1171" s="83"/>
      <c r="N1171" s="83"/>
      <c r="O1171" s="83"/>
      <c r="P1171" s="83"/>
      <c r="Q1171" s="83"/>
      <c r="R1171" s="83"/>
      <c r="S1171" s="83"/>
      <c r="T1171" s="83"/>
      <c r="U1171" s="99">
        <f>COUNTIF(通讯通路门店!$S:$S,$G1171)</f>
        <v>0</v>
      </c>
      <c r="V1171" s="99">
        <f>COUNTIFS(通讯通路门店!$S:$S,$G1171,通讯通路门店!$J:$J,"综合卖场")</f>
        <v>0</v>
      </c>
      <c r="W1171" s="99">
        <f>SUMIFS(通讯通路门店!$AJ:$AJ,通讯通路门店!$S:$S,通讯客户沙盘!$G1171)</f>
        <v>0</v>
      </c>
      <c r="X1171" s="99">
        <f t="shared" si="90"/>
        <v>0</v>
      </c>
      <c r="Y1171" s="99">
        <f>COUNTIFS(通讯通路门店!$S:$S,$G1171,通讯通路门店!$J:$J,"荣耀体验店")+COUNTIFS(通讯通路门店!$S:$S,$G1171,通讯通路门店!$J:$J,"荣耀授权专卖店")</f>
        <v>0</v>
      </c>
      <c r="Z1171" s="99">
        <f>COUNTIFS(通讯通路门店!$S:$S,$G1171,通讯通路门店!$J:$J,"VIVO体验店")</f>
        <v>0</v>
      </c>
      <c r="AA1171" s="99">
        <f>COUNTIFS(通讯通路门店!$S:$S,$G1171,通讯通路门店!$J:$J,"OPPO体验店")</f>
        <v>0</v>
      </c>
      <c r="AB1171" s="99">
        <f>COUNTIFS(通讯通路门店!$S:$S,$G1171,通讯通路门店!$J:$J,"华为授权体验店")+COUNTIFS(通讯通路门店!$S:$S,$G1171,通讯通路门店!$J:$J,"华为堡垒店")</f>
        <v>0</v>
      </c>
      <c r="AC1171" s="99">
        <f>COUNTIFS(通讯通路门店!$S:$S,$G1171,通讯通路门店!$J:$J,"小米体验店")</f>
        <v>0</v>
      </c>
      <c r="AD1171" s="99">
        <f>COUNTIFS(通讯通路门店!$S:$S,$G1171,通讯通路门店!$J:$J,"苹果体验店")</f>
        <v>0</v>
      </c>
      <c r="AE1171" s="99">
        <f>COUNTIFS(通讯通路门店!$S:$S,$G1171,通讯通路门店!$J:$J,"其他品牌专卖店")</f>
        <v>0</v>
      </c>
      <c r="AF1171" s="99">
        <f>SUMIFS(通讯通路门店!$BI:$BI,通讯通路门店!$S:$S,$G1171)</f>
        <v>0</v>
      </c>
      <c r="AG1171" s="99">
        <f>SUMIFS(通讯通路门店!$BH:$BH,通讯通路门店!$S:$S,$G1171)</f>
        <v>0</v>
      </c>
      <c r="AH1171" s="99">
        <f t="shared" si="91"/>
        <v>0</v>
      </c>
      <c r="AI1171" s="99">
        <f>SUMIFS(通讯通路门店!$BB:$BB,通讯通路门店!$S:$S,$G1171)</f>
        <v>0</v>
      </c>
      <c r="AJ1171" s="99">
        <f>SUMIFS(通讯通路门店!$BE:$BE,通讯通路门店!$S:$S,$G1171)</f>
        <v>0</v>
      </c>
      <c r="AK1171" s="99">
        <f>SUMIFS(通讯通路门店!$BG:$BG,通讯通路门店!$S:$S,$G1171)</f>
        <v>0</v>
      </c>
      <c r="AL1171" s="99">
        <f>SUMIFS(通讯通路门店!$BC:$BC,通讯通路门店!$S:$S,$G1171)</f>
        <v>0</v>
      </c>
      <c r="AM1171" s="99">
        <f>SUMIFS(通讯通路门店!$BD:$BD,通讯通路门店!$S:$S,$G1171)</f>
        <v>0</v>
      </c>
      <c r="AN1171" s="99">
        <f>SUMIFS(通讯通路门店!$BF:$BF,通讯通路门店!$S:$S,$G1171)</f>
        <v>0</v>
      </c>
      <c r="AO1171" s="99">
        <f t="shared" si="92"/>
        <v>0</v>
      </c>
      <c r="AP1171" s="99">
        <f>SUMIFS(通讯通路门店!$K:$K,通讯通路门店!$S:$S,$G1171)</f>
        <v>0</v>
      </c>
      <c r="AQ1171" s="83"/>
      <c r="AR1171" s="99">
        <f>SUMIFS(通讯通路门店!$T:$T,通讯通路门店!$S:$S,$G1171)</f>
        <v>0</v>
      </c>
      <c r="AS1171" s="99">
        <f>SUMIFS(通讯通路门店!$U:$U,通讯通路门店!$S:$S,$G1171)</f>
        <v>0</v>
      </c>
      <c r="AT1171" s="99">
        <f>SUMIFS(通讯通路门店!$V:$V,通讯通路门店!$S:$S,$G1171)</f>
        <v>0</v>
      </c>
      <c r="AU1171" s="99">
        <f>SUMIFS(通讯通路门店!$W:$W,通讯通路门店!$S:$S,$G1171)</f>
        <v>0</v>
      </c>
      <c r="AV1171" s="99">
        <f>SUMIFS(通讯通路门店!$Z:$Z,通讯通路门店!$S:$S,$G1171)</f>
        <v>0</v>
      </c>
      <c r="AW1171" s="99">
        <f>SUMIFS(通讯通路门店!$AB:$AB,通讯通路门店!$S:$S,$G1171)</f>
        <v>0</v>
      </c>
      <c r="AX1171" s="99">
        <f>SUMIFS(通讯通路门店!$X:$X,通讯通路门店!$S:$S,$G1171)</f>
        <v>0</v>
      </c>
      <c r="AY1171" s="99">
        <f>SUMIFS(通讯通路门店!$Y:$Y,通讯通路门店!$S:$S,$G1171)</f>
        <v>0</v>
      </c>
      <c r="AZ1171" s="99">
        <f>SUMIFS(通讯通路门店!$AA:$AA,通讯通路门店!$S:$S,$G1171)</f>
        <v>0</v>
      </c>
      <c r="BA1171" s="99">
        <f t="shared" si="93"/>
        <v>0</v>
      </c>
      <c r="BB1171" s="99">
        <f t="shared" si="94"/>
        <v>0</v>
      </c>
      <c r="BC1171" s="99">
        <f>SUMIFS(通讯通路门店!$W:$W,通讯通路门店!$S:$S,$G1171,通讯通路门店!$J:$J,"荣耀体验店")+SUMIFS(通讯通路门店!$W:$W,通讯通路门店!$S:$S,$G1171,通讯通路门店!$J:$J,"荣耀授权专卖店")</f>
        <v>0</v>
      </c>
      <c r="BD1171" s="99">
        <f>SUMIFS(通讯通路门店!$Z:$Z,通讯通路门店!$S:$S,$G1171,通讯通路门店!$J:$J,"VIVO体验店")</f>
        <v>0</v>
      </c>
      <c r="BE1171" s="99">
        <f>SUMIFS(通讯通路门店!$AB:$AB,通讯通路门店!$S:$S,$G1171,通讯通路门店!$J:$J,"OPPO体验店")</f>
        <v>0</v>
      </c>
      <c r="BF1171" s="99">
        <f>SUMIFS(通讯通路门店!$X:$X,通讯通路门店!$S:$S,$G1171,通讯通路门店!$J:$J,"华为授权体验店")+SUMIFS(通讯通路门店!$AA:$AA,通讯通路门店!$S:$S,$G1171,通讯通路门店!$J:$J,"华为堡垒店")</f>
        <v>0</v>
      </c>
      <c r="BG1171" s="99">
        <f>SUMIFS(通讯通路门店!$Y:$Y,通讯通路门店!$S:$S,$G1171,通讯通路门店!$J:$J,"小米体验店")</f>
        <v>0</v>
      </c>
      <c r="BH1171" s="99">
        <f>SUMIFS(通讯通路门店!$AA:$AA,通讯通路门店!$S:$S,$G1171,通讯通路门店!$J:$J,"苹果体验店")</f>
        <v>0</v>
      </c>
      <c r="BI1171" s="99">
        <f>SUMIFS(通讯通路门店!$K:$K,通讯通路门店!$S:$S,$G1171,通讯通路门店!$J:$J,"其他品牌专卖店")</f>
        <v>0</v>
      </c>
      <c r="BJ1171" s="99">
        <f>SUMIFS(通讯通路门店!$AC:$AC,通讯通路门店!$S:$S,$G1171)</f>
        <v>0</v>
      </c>
      <c r="BK1171" s="99">
        <f>SUMIFS(通讯通路门店!$AD:$AD,通讯通路门店!$S:$S,$G1171)</f>
        <v>0</v>
      </c>
      <c r="BL1171" s="99">
        <f>SUMIFS(通讯通路门店!$AE:$AE,通讯通路门店!$S:$S,$G1171)</f>
        <v>0</v>
      </c>
      <c r="BM1171" s="99">
        <f>SUMIFS(通讯通路门店!$AF:$AF,通讯通路门店!$S:$S,$G1171)</f>
        <v>0</v>
      </c>
      <c r="BN1171" s="99">
        <f>SUMIFS(通讯通路门店!$AG:$AG,通讯通路门店!$S:$S,$G1171)</f>
        <v>0</v>
      </c>
      <c r="BO1171" s="99">
        <f>SUMIFS(通讯通路门店!$AH:$AH,通讯通路门店!$S:$S,$G1171)</f>
        <v>0</v>
      </c>
      <c r="BP1171" s="99">
        <f>SUMIFS(通讯通路门店!$AI:$AI,通讯通路门店!$S:$S,$G1171)</f>
        <v>0</v>
      </c>
      <c r="BQ1171" s="83"/>
    </row>
    <row r="1172" spans="1:69">
      <c r="A1172" s="99" t="str">
        <f>IFERROR(_xlfn.XLOOKUP($G1172,通讯通路门店!$S$4:$S$993931,通讯通路门店!$A$4:$A$993931,0,0),"")</f>
        <v>海南省</v>
      </c>
      <c r="B1172" s="99" t="str">
        <f>IFERROR(_xlfn.XLOOKUP($G1172,通讯通路门店!$S$4:$S$993931,通讯通路门店!$B$4:$B$993931,0,0),"")</f>
        <v>东方市</v>
      </c>
      <c r="C1172" s="99" t="str">
        <f>IFERROR(_xlfn.XLOOKUP($G1172,通讯通路门店!$S$4:$S$993931,通讯通路门店!$C$4:$C$993931,0,0),"")</f>
        <v>东方市</v>
      </c>
      <c r="D1172" s="99" t="str">
        <f>IFERROR(_xlfn.XLOOKUP($G1172,通讯通路门店!$S$4:$S$993931,通讯通路门店!$D$4:$D$993931,0,0),"")</f>
        <v>八所镇</v>
      </c>
      <c r="E1172" s="83"/>
      <c r="F1172" s="83"/>
      <c r="G1172" s="101"/>
      <c r="H1172" s="102">
        <f>IFERROR(_xlfn.XLOOKUP($G1172,通讯通路门店!$S$4:$S$993931,通讯通路门店!$R$4:$R$993931,0,0),"")</f>
        <v>0</v>
      </c>
      <c r="I1172" s="83"/>
      <c r="J1172" s="83"/>
      <c r="K1172" s="83"/>
      <c r="L1172" s="83"/>
      <c r="M1172" s="83"/>
      <c r="N1172" s="83"/>
      <c r="O1172" s="83"/>
      <c r="P1172" s="83"/>
      <c r="Q1172" s="83"/>
      <c r="R1172" s="83"/>
      <c r="S1172" s="83"/>
      <c r="T1172" s="83"/>
      <c r="U1172" s="99">
        <f>COUNTIF(通讯通路门店!$S:$S,$G1172)</f>
        <v>0</v>
      </c>
      <c r="V1172" s="99">
        <f>COUNTIFS(通讯通路门店!$S:$S,$G1172,通讯通路门店!$J:$J,"综合卖场")</f>
        <v>0</v>
      </c>
      <c r="W1172" s="99">
        <f>SUMIFS(通讯通路门店!$AJ:$AJ,通讯通路门店!$S:$S,通讯客户沙盘!$G1172)</f>
        <v>0</v>
      </c>
      <c r="X1172" s="99">
        <f t="shared" si="90"/>
        <v>0</v>
      </c>
      <c r="Y1172" s="99">
        <f>COUNTIFS(通讯通路门店!$S:$S,$G1172,通讯通路门店!$J:$J,"荣耀体验店")+COUNTIFS(通讯通路门店!$S:$S,$G1172,通讯通路门店!$J:$J,"荣耀授权专卖店")</f>
        <v>0</v>
      </c>
      <c r="Z1172" s="99">
        <f>COUNTIFS(通讯通路门店!$S:$S,$G1172,通讯通路门店!$J:$J,"VIVO体验店")</f>
        <v>0</v>
      </c>
      <c r="AA1172" s="99">
        <f>COUNTIFS(通讯通路门店!$S:$S,$G1172,通讯通路门店!$J:$J,"OPPO体验店")</f>
        <v>0</v>
      </c>
      <c r="AB1172" s="99">
        <f>COUNTIFS(通讯通路门店!$S:$S,$G1172,通讯通路门店!$J:$J,"华为授权体验店")+COUNTIFS(通讯通路门店!$S:$S,$G1172,通讯通路门店!$J:$J,"华为堡垒店")</f>
        <v>0</v>
      </c>
      <c r="AC1172" s="99">
        <f>COUNTIFS(通讯通路门店!$S:$S,$G1172,通讯通路门店!$J:$J,"小米体验店")</f>
        <v>0</v>
      </c>
      <c r="AD1172" s="99">
        <f>COUNTIFS(通讯通路门店!$S:$S,$G1172,通讯通路门店!$J:$J,"苹果体验店")</f>
        <v>0</v>
      </c>
      <c r="AE1172" s="99">
        <f>COUNTIFS(通讯通路门店!$S:$S,$G1172,通讯通路门店!$J:$J,"其他品牌专卖店")</f>
        <v>0</v>
      </c>
      <c r="AF1172" s="99">
        <f>SUMIFS(通讯通路门店!$BI:$BI,通讯通路门店!$S:$S,$G1172)</f>
        <v>0</v>
      </c>
      <c r="AG1172" s="99">
        <f>SUMIFS(通讯通路门店!$BH:$BH,通讯通路门店!$S:$S,$G1172)</f>
        <v>0</v>
      </c>
      <c r="AH1172" s="99">
        <f t="shared" si="91"/>
        <v>0</v>
      </c>
      <c r="AI1172" s="99">
        <f>SUMIFS(通讯通路门店!$BB:$BB,通讯通路门店!$S:$S,$G1172)</f>
        <v>0</v>
      </c>
      <c r="AJ1172" s="99">
        <f>SUMIFS(通讯通路门店!$BE:$BE,通讯通路门店!$S:$S,$G1172)</f>
        <v>0</v>
      </c>
      <c r="AK1172" s="99">
        <f>SUMIFS(通讯通路门店!$BG:$BG,通讯通路门店!$S:$S,$G1172)</f>
        <v>0</v>
      </c>
      <c r="AL1172" s="99">
        <f>SUMIFS(通讯通路门店!$BC:$BC,通讯通路门店!$S:$S,$G1172)</f>
        <v>0</v>
      </c>
      <c r="AM1172" s="99">
        <f>SUMIFS(通讯通路门店!$BD:$BD,通讯通路门店!$S:$S,$G1172)</f>
        <v>0</v>
      </c>
      <c r="AN1172" s="99">
        <f>SUMIFS(通讯通路门店!$BF:$BF,通讯通路门店!$S:$S,$G1172)</f>
        <v>0</v>
      </c>
      <c r="AO1172" s="99">
        <f t="shared" si="92"/>
        <v>0</v>
      </c>
      <c r="AP1172" s="99">
        <f>SUMIFS(通讯通路门店!$K:$K,通讯通路门店!$S:$S,$G1172)</f>
        <v>0</v>
      </c>
      <c r="AQ1172" s="83"/>
      <c r="AR1172" s="99">
        <f>SUMIFS(通讯通路门店!$T:$T,通讯通路门店!$S:$S,$G1172)</f>
        <v>0</v>
      </c>
      <c r="AS1172" s="99">
        <f>SUMIFS(通讯通路门店!$U:$U,通讯通路门店!$S:$S,$G1172)</f>
        <v>0</v>
      </c>
      <c r="AT1172" s="99">
        <f>SUMIFS(通讯通路门店!$V:$V,通讯通路门店!$S:$S,$G1172)</f>
        <v>0</v>
      </c>
      <c r="AU1172" s="99">
        <f>SUMIFS(通讯通路门店!$W:$W,通讯通路门店!$S:$S,$G1172)</f>
        <v>0</v>
      </c>
      <c r="AV1172" s="99">
        <f>SUMIFS(通讯通路门店!$Z:$Z,通讯通路门店!$S:$S,$G1172)</f>
        <v>0</v>
      </c>
      <c r="AW1172" s="99">
        <f>SUMIFS(通讯通路门店!$AB:$AB,通讯通路门店!$S:$S,$G1172)</f>
        <v>0</v>
      </c>
      <c r="AX1172" s="99">
        <f>SUMIFS(通讯通路门店!$X:$X,通讯通路门店!$S:$S,$G1172)</f>
        <v>0</v>
      </c>
      <c r="AY1172" s="99">
        <f>SUMIFS(通讯通路门店!$Y:$Y,通讯通路门店!$S:$S,$G1172)</f>
        <v>0</v>
      </c>
      <c r="AZ1172" s="99">
        <f>SUMIFS(通讯通路门店!$AA:$AA,通讯通路门店!$S:$S,$G1172)</f>
        <v>0</v>
      </c>
      <c r="BA1172" s="99">
        <f t="shared" si="93"/>
        <v>0</v>
      </c>
      <c r="BB1172" s="99">
        <f t="shared" si="94"/>
        <v>0</v>
      </c>
      <c r="BC1172" s="99">
        <f>SUMIFS(通讯通路门店!$W:$W,通讯通路门店!$S:$S,$G1172,通讯通路门店!$J:$J,"荣耀体验店")+SUMIFS(通讯通路门店!$W:$W,通讯通路门店!$S:$S,$G1172,通讯通路门店!$J:$J,"荣耀授权专卖店")</f>
        <v>0</v>
      </c>
      <c r="BD1172" s="99">
        <f>SUMIFS(通讯通路门店!$Z:$Z,通讯通路门店!$S:$S,$G1172,通讯通路门店!$J:$J,"VIVO体验店")</f>
        <v>0</v>
      </c>
      <c r="BE1172" s="99">
        <f>SUMIFS(通讯通路门店!$AB:$AB,通讯通路门店!$S:$S,$G1172,通讯通路门店!$J:$J,"OPPO体验店")</f>
        <v>0</v>
      </c>
      <c r="BF1172" s="99">
        <f>SUMIFS(通讯通路门店!$X:$X,通讯通路门店!$S:$S,$G1172,通讯通路门店!$J:$J,"华为授权体验店")+SUMIFS(通讯通路门店!$AA:$AA,通讯通路门店!$S:$S,$G1172,通讯通路门店!$J:$J,"华为堡垒店")</f>
        <v>0</v>
      </c>
      <c r="BG1172" s="99">
        <f>SUMIFS(通讯通路门店!$Y:$Y,通讯通路门店!$S:$S,$G1172,通讯通路门店!$J:$J,"小米体验店")</f>
        <v>0</v>
      </c>
      <c r="BH1172" s="99">
        <f>SUMIFS(通讯通路门店!$AA:$AA,通讯通路门店!$S:$S,$G1172,通讯通路门店!$J:$J,"苹果体验店")</f>
        <v>0</v>
      </c>
      <c r="BI1172" s="99">
        <f>SUMIFS(通讯通路门店!$K:$K,通讯通路门店!$S:$S,$G1172,通讯通路门店!$J:$J,"其他品牌专卖店")</f>
        <v>0</v>
      </c>
      <c r="BJ1172" s="99">
        <f>SUMIFS(通讯通路门店!$AC:$AC,通讯通路门店!$S:$S,$G1172)</f>
        <v>0</v>
      </c>
      <c r="BK1172" s="99">
        <f>SUMIFS(通讯通路门店!$AD:$AD,通讯通路门店!$S:$S,$G1172)</f>
        <v>0</v>
      </c>
      <c r="BL1172" s="99">
        <f>SUMIFS(通讯通路门店!$AE:$AE,通讯通路门店!$S:$S,$G1172)</f>
        <v>0</v>
      </c>
      <c r="BM1172" s="99">
        <f>SUMIFS(通讯通路门店!$AF:$AF,通讯通路门店!$S:$S,$G1172)</f>
        <v>0</v>
      </c>
      <c r="BN1172" s="99">
        <f>SUMIFS(通讯通路门店!$AG:$AG,通讯通路门店!$S:$S,$G1172)</f>
        <v>0</v>
      </c>
      <c r="BO1172" s="99">
        <f>SUMIFS(通讯通路门店!$AH:$AH,通讯通路门店!$S:$S,$G1172)</f>
        <v>0</v>
      </c>
      <c r="BP1172" s="99">
        <f>SUMIFS(通讯通路门店!$AI:$AI,通讯通路门店!$S:$S,$G1172)</f>
        <v>0</v>
      </c>
      <c r="BQ1172" s="83"/>
    </row>
    <row r="1173" spans="1:69">
      <c r="A1173" s="99" t="str">
        <f>IFERROR(_xlfn.XLOOKUP($G1173,通讯通路门店!$S$4:$S$993931,通讯通路门店!$A$4:$A$993931,0,0),"")</f>
        <v>海南省</v>
      </c>
      <c r="B1173" s="99" t="str">
        <f>IFERROR(_xlfn.XLOOKUP($G1173,通讯通路门店!$S$4:$S$993931,通讯通路门店!$B$4:$B$993931,0,0),"")</f>
        <v>东方市</v>
      </c>
      <c r="C1173" s="99" t="str">
        <f>IFERROR(_xlfn.XLOOKUP($G1173,通讯通路门店!$S$4:$S$993931,通讯通路门店!$C$4:$C$993931,0,0),"")</f>
        <v>东方市</v>
      </c>
      <c r="D1173" s="99" t="str">
        <f>IFERROR(_xlfn.XLOOKUP($G1173,通讯通路门店!$S$4:$S$993931,通讯通路门店!$D$4:$D$993931,0,0),"")</f>
        <v>八所镇</v>
      </c>
      <c r="E1173" s="83"/>
      <c r="F1173" s="83"/>
      <c r="G1173" s="101"/>
      <c r="H1173" s="102">
        <f>IFERROR(_xlfn.XLOOKUP($G1173,通讯通路门店!$S$4:$S$993931,通讯通路门店!$R$4:$R$993931,0,0),"")</f>
        <v>0</v>
      </c>
      <c r="I1173" s="83"/>
      <c r="J1173" s="83"/>
      <c r="K1173" s="83"/>
      <c r="L1173" s="83"/>
      <c r="M1173" s="83"/>
      <c r="N1173" s="83"/>
      <c r="O1173" s="83"/>
      <c r="P1173" s="83"/>
      <c r="Q1173" s="83"/>
      <c r="R1173" s="83"/>
      <c r="S1173" s="83"/>
      <c r="T1173" s="83"/>
      <c r="U1173" s="99">
        <f>COUNTIF(通讯通路门店!$S:$S,$G1173)</f>
        <v>0</v>
      </c>
      <c r="V1173" s="99">
        <f>COUNTIFS(通讯通路门店!$S:$S,$G1173,通讯通路门店!$J:$J,"综合卖场")</f>
        <v>0</v>
      </c>
      <c r="W1173" s="99">
        <f>SUMIFS(通讯通路门店!$AJ:$AJ,通讯通路门店!$S:$S,通讯客户沙盘!$G1173)</f>
        <v>0</v>
      </c>
      <c r="X1173" s="99">
        <f t="shared" si="90"/>
        <v>0</v>
      </c>
      <c r="Y1173" s="99">
        <f>COUNTIFS(通讯通路门店!$S:$S,$G1173,通讯通路门店!$J:$J,"荣耀体验店")+COUNTIFS(通讯通路门店!$S:$S,$G1173,通讯通路门店!$J:$J,"荣耀授权专卖店")</f>
        <v>0</v>
      </c>
      <c r="Z1173" s="99">
        <f>COUNTIFS(通讯通路门店!$S:$S,$G1173,通讯通路门店!$J:$J,"VIVO体验店")</f>
        <v>0</v>
      </c>
      <c r="AA1173" s="99">
        <f>COUNTIFS(通讯通路门店!$S:$S,$G1173,通讯通路门店!$J:$J,"OPPO体验店")</f>
        <v>0</v>
      </c>
      <c r="AB1173" s="99">
        <f>COUNTIFS(通讯通路门店!$S:$S,$G1173,通讯通路门店!$J:$J,"华为授权体验店")+COUNTIFS(通讯通路门店!$S:$S,$G1173,通讯通路门店!$J:$J,"华为堡垒店")</f>
        <v>0</v>
      </c>
      <c r="AC1173" s="99">
        <f>COUNTIFS(通讯通路门店!$S:$S,$G1173,通讯通路门店!$J:$J,"小米体验店")</f>
        <v>0</v>
      </c>
      <c r="AD1173" s="99">
        <f>COUNTIFS(通讯通路门店!$S:$S,$G1173,通讯通路门店!$J:$J,"苹果体验店")</f>
        <v>0</v>
      </c>
      <c r="AE1173" s="99">
        <f>COUNTIFS(通讯通路门店!$S:$S,$G1173,通讯通路门店!$J:$J,"其他品牌专卖店")</f>
        <v>0</v>
      </c>
      <c r="AF1173" s="99">
        <f>SUMIFS(通讯通路门店!$BI:$BI,通讯通路门店!$S:$S,$G1173)</f>
        <v>0</v>
      </c>
      <c r="AG1173" s="99">
        <f>SUMIFS(通讯通路门店!$BH:$BH,通讯通路门店!$S:$S,$G1173)</f>
        <v>0</v>
      </c>
      <c r="AH1173" s="99">
        <f t="shared" si="91"/>
        <v>0</v>
      </c>
      <c r="AI1173" s="99">
        <f>SUMIFS(通讯通路门店!$BB:$BB,通讯通路门店!$S:$S,$G1173)</f>
        <v>0</v>
      </c>
      <c r="AJ1173" s="99">
        <f>SUMIFS(通讯通路门店!$BE:$BE,通讯通路门店!$S:$S,$G1173)</f>
        <v>0</v>
      </c>
      <c r="AK1173" s="99">
        <f>SUMIFS(通讯通路门店!$BG:$BG,通讯通路门店!$S:$S,$G1173)</f>
        <v>0</v>
      </c>
      <c r="AL1173" s="99">
        <f>SUMIFS(通讯通路门店!$BC:$BC,通讯通路门店!$S:$S,$G1173)</f>
        <v>0</v>
      </c>
      <c r="AM1173" s="99">
        <f>SUMIFS(通讯通路门店!$BD:$BD,通讯通路门店!$S:$S,$G1173)</f>
        <v>0</v>
      </c>
      <c r="AN1173" s="99">
        <f>SUMIFS(通讯通路门店!$BF:$BF,通讯通路门店!$S:$S,$G1173)</f>
        <v>0</v>
      </c>
      <c r="AO1173" s="99">
        <f t="shared" si="92"/>
        <v>0</v>
      </c>
      <c r="AP1173" s="99">
        <f>SUMIFS(通讯通路门店!$K:$K,通讯通路门店!$S:$S,$G1173)</f>
        <v>0</v>
      </c>
      <c r="AQ1173" s="83"/>
      <c r="AR1173" s="99">
        <f>SUMIFS(通讯通路门店!$T:$T,通讯通路门店!$S:$S,$G1173)</f>
        <v>0</v>
      </c>
      <c r="AS1173" s="99">
        <f>SUMIFS(通讯通路门店!$U:$U,通讯通路门店!$S:$S,$G1173)</f>
        <v>0</v>
      </c>
      <c r="AT1173" s="99">
        <f>SUMIFS(通讯通路门店!$V:$V,通讯通路门店!$S:$S,$G1173)</f>
        <v>0</v>
      </c>
      <c r="AU1173" s="99">
        <f>SUMIFS(通讯通路门店!$W:$W,通讯通路门店!$S:$S,$G1173)</f>
        <v>0</v>
      </c>
      <c r="AV1173" s="99">
        <f>SUMIFS(通讯通路门店!$Z:$Z,通讯通路门店!$S:$S,$G1173)</f>
        <v>0</v>
      </c>
      <c r="AW1173" s="99">
        <f>SUMIFS(通讯通路门店!$AB:$AB,通讯通路门店!$S:$S,$G1173)</f>
        <v>0</v>
      </c>
      <c r="AX1173" s="99">
        <f>SUMIFS(通讯通路门店!$X:$X,通讯通路门店!$S:$S,$G1173)</f>
        <v>0</v>
      </c>
      <c r="AY1173" s="99">
        <f>SUMIFS(通讯通路门店!$Y:$Y,通讯通路门店!$S:$S,$G1173)</f>
        <v>0</v>
      </c>
      <c r="AZ1173" s="99">
        <f>SUMIFS(通讯通路门店!$AA:$AA,通讯通路门店!$S:$S,$G1173)</f>
        <v>0</v>
      </c>
      <c r="BA1173" s="99">
        <f t="shared" si="93"/>
        <v>0</v>
      </c>
      <c r="BB1173" s="99">
        <f t="shared" si="94"/>
        <v>0</v>
      </c>
      <c r="BC1173" s="99">
        <f>SUMIFS(通讯通路门店!$W:$W,通讯通路门店!$S:$S,$G1173,通讯通路门店!$J:$J,"荣耀体验店")+SUMIFS(通讯通路门店!$W:$W,通讯通路门店!$S:$S,$G1173,通讯通路门店!$J:$J,"荣耀授权专卖店")</f>
        <v>0</v>
      </c>
      <c r="BD1173" s="99">
        <f>SUMIFS(通讯通路门店!$Z:$Z,通讯通路门店!$S:$S,$G1173,通讯通路门店!$J:$J,"VIVO体验店")</f>
        <v>0</v>
      </c>
      <c r="BE1173" s="99">
        <f>SUMIFS(通讯通路门店!$AB:$AB,通讯通路门店!$S:$S,$G1173,通讯通路门店!$J:$J,"OPPO体验店")</f>
        <v>0</v>
      </c>
      <c r="BF1173" s="99">
        <f>SUMIFS(通讯通路门店!$X:$X,通讯通路门店!$S:$S,$G1173,通讯通路门店!$J:$J,"华为授权体验店")+SUMIFS(通讯通路门店!$AA:$AA,通讯通路门店!$S:$S,$G1173,通讯通路门店!$J:$J,"华为堡垒店")</f>
        <v>0</v>
      </c>
      <c r="BG1173" s="99">
        <f>SUMIFS(通讯通路门店!$Y:$Y,通讯通路门店!$S:$S,$G1173,通讯通路门店!$J:$J,"小米体验店")</f>
        <v>0</v>
      </c>
      <c r="BH1173" s="99">
        <f>SUMIFS(通讯通路门店!$AA:$AA,通讯通路门店!$S:$S,$G1173,通讯通路门店!$J:$J,"苹果体验店")</f>
        <v>0</v>
      </c>
      <c r="BI1173" s="99">
        <f>SUMIFS(通讯通路门店!$K:$K,通讯通路门店!$S:$S,$G1173,通讯通路门店!$J:$J,"其他品牌专卖店")</f>
        <v>0</v>
      </c>
      <c r="BJ1173" s="99">
        <f>SUMIFS(通讯通路门店!$AC:$AC,通讯通路门店!$S:$S,$G1173)</f>
        <v>0</v>
      </c>
      <c r="BK1173" s="99">
        <f>SUMIFS(通讯通路门店!$AD:$AD,通讯通路门店!$S:$S,$G1173)</f>
        <v>0</v>
      </c>
      <c r="BL1173" s="99">
        <f>SUMIFS(通讯通路门店!$AE:$AE,通讯通路门店!$S:$S,$G1173)</f>
        <v>0</v>
      </c>
      <c r="BM1173" s="99">
        <f>SUMIFS(通讯通路门店!$AF:$AF,通讯通路门店!$S:$S,$G1173)</f>
        <v>0</v>
      </c>
      <c r="BN1173" s="99">
        <f>SUMIFS(通讯通路门店!$AG:$AG,通讯通路门店!$S:$S,$G1173)</f>
        <v>0</v>
      </c>
      <c r="BO1173" s="99">
        <f>SUMIFS(通讯通路门店!$AH:$AH,通讯通路门店!$S:$S,$G1173)</f>
        <v>0</v>
      </c>
      <c r="BP1173" s="99">
        <f>SUMIFS(通讯通路门店!$AI:$AI,通讯通路门店!$S:$S,$G1173)</f>
        <v>0</v>
      </c>
      <c r="BQ1173" s="83"/>
    </row>
    <row r="1174" spans="1:69">
      <c r="A1174" s="99" t="str">
        <f>IFERROR(_xlfn.XLOOKUP($G1174,通讯通路门店!$S$4:$S$993931,通讯通路门店!$A$4:$A$993931,0,0),"")</f>
        <v>海南省</v>
      </c>
      <c r="B1174" s="99" t="str">
        <f>IFERROR(_xlfn.XLOOKUP($G1174,通讯通路门店!$S$4:$S$993931,通讯通路门店!$B$4:$B$993931,0,0),"")</f>
        <v>东方市</v>
      </c>
      <c r="C1174" s="99" t="str">
        <f>IFERROR(_xlfn.XLOOKUP($G1174,通讯通路门店!$S$4:$S$993931,通讯通路门店!$C$4:$C$993931,0,0),"")</f>
        <v>东方市</v>
      </c>
      <c r="D1174" s="99" t="str">
        <f>IFERROR(_xlfn.XLOOKUP($G1174,通讯通路门店!$S$4:$S$993931,通讯通路门店!$D$4:$D$993931,0,0),"")</f>
        <v>八所镇</v>
      </c>
      <c r="E1174" s="83"/>
      <c r="F1174" s="83"/>
      <c r="G1174" s="101"/>
      <c r="H1174" s="102">
        <f>IFERROR(_xlfn.XLOOKUP($G1174,通讯通路门店!$S$4:$S$993931,通讯通路门店!$R$4:$R$993931,0,0),"")</f>
        <v>0</v>
      </c>
      <c r="I1174" s="83"/>
      <c r="J1174" s="83"/>
      <c r="K1174" s="83"/>
      <c r="L1174" s="83"/>
      <c r="M1174" s="83"/>
      <c r="N1174" s="83"/>
      <c r="O1174" s="83"/>
      <c r="P1174" s="83"/>
      <c r="Q1174" s="83"/>
      <c r="R1174" s="83"/>
      <c r="S1174" s="83"/>
      <c r="T1174" s="83"/>
      <c r="U1174" s="99">
        <f>COUNTIF(通讯通路门店!$S:$S,$G1174)</f>
        <v>0</v>
      </c>
      <c r="V1174" s="99">
        <f>COUNTIFS(通讯通路门店!$S:$S,$G1174,通讯通路门店!$J:$J,"综合卖场")</f>
        <v>0</v>
      </c>
      <c r="W1174" s="99">
        <f>SUMIFS(通讯通路门店!$AJ:$AJ,通讯通路门店!$S:$S,通讯客户沙盘!$G1174)</f>
        <v>0</v>
      </c>
      <c r="X1174" s="99">
        <f t="shared" si="90"/>
        <v>0</v>
      </c>
      <c r="Y1174" s="99">
        <f>COUNTIFS(通讯通路门店!$S:$S,$G1174,通讯通路门店!$J:$J,"荣耀体验店")+COUNTIFS(通讯通路门店!$S:$S,$G1174,通讯通路门店!$J:$J,"荣耀授权专卖店")</f>
        <v>0</v>
      </c>
      <c r="Z1174" s="99">
        <f>COUNTIFS(通讯通路门店!$S:$S,$G1174,通讯通路门店!$J:$J,"VIVO体验店")</f>
        <v>0</v>
      </c>
      <c r="AA1174" s="99">
        <f>COUNTIFS(通讯通路门店!$S:$S,$G1174,通讯通路门店!$J:$J,"OPPO体验店")</f>
        <v>0</v>
      </c>
      <c r="AB1174" s="99">
        <f>COUNTIFS(通讯通路门店!$S:$S,$G1174,通讯通路门店!$J:$J,"华为授权体验店")+COUNTIFS(通讯通路门店!$S:$S,$G1174,通讯通路门店!$J:$J,"华为堡垒店")</f>
        <v>0</v>
      </c>
      <c r="AC1174" s="99">
        <f>COUNTIFS(通讯通路门店!$S:$S,$G1174,通讯通路门店!$J:$J,"小米体验店")</f>
        <v>0</v>
      </c>
      <c r="AD1174" s="99">
        <f>COUNTIFS(通讯通路门店!$S:$S,$G1174,通讯通路门店!$J:$J,"苹果体验店")</f>
        <v>0</v>
      </c>
      <c r="AE1174" s="99">
        <f>COUNTIFS(通讯通路门店!$S:$S,$G1174,通讯通路门店!$J:$J,"其他品牌专卖店")</f>
        <v>0</v>
      </c>
      <c r="AF1174" s="99">
        <f>SUMIFS(通讯通路门店!$BI:$BI,通讯通路门店!$S:$S,$G1174)</f>
        <v>0</v>
      </c>
      <c r="AG1174" s="99">
        <f>SUMIFS(通讯通路门店!$BH:$BH,通讯通路门店!$S:$S,$G1174)</f>
        <v>0</v>
      </c>
      <c r="AH1174" s="99">
        <f t="shared" si="91"/>
        <v>0</v>
      </c>
      <c r="AI1174" s="99">
        <f>SUMIFS(通讯通路门店!$BB:$BB,通讯通路门店!$S:$S,$G1174)</f>
        <v>0</v>
      </c>
      <c r="AJ1174" s="99">
        <f>SUMIFS(通讯通路门店!$BE:$BE,通讯通路门店!$S:$S,$G1174)</f>
        <v>0</v>
      </c>
      <c r="AK1174" s="99">
        <f>SUMIFS(通讯通路门店!$BG:$BG,通讯通路门店!$S:$S,$G1174)</f>
        <v>0</v>
      </c>
      <c r="AL1174" s="99">
        <f>SUMIFS(通讯通路门店!$BC:$BC,通讯通路门店!$S:$S,$G1174)</f>
        <v>0</v>
      </c>
      <c r="AM1174" s="99">
        <f>SUMIFS(通讯通路门店!$BD:$BD,通讯通路门店!$S:$S,$G1174)</f>
        <v>0</v>
      </c>
      <c r="AN1174" s="99">
        <f>SUMIFS(通讯通路门店!$BF:$BF,通讯通路门店!$S:$S,$G1174)</f>
        <v>0</v>
      </c>
      <c r="AO1174" s="99">
        <f t="shared" si="92"/>
        <v>0</v>
      </c>
      <c r="AP1174" s="99">
        <f>SUMIFS(通讯通路门店!$K:$K,通讯通路门店!$S:$S,$G1174)</f>
        <v>0</v>
      </c>
      <c r="AQ1174" s="83"/>
      <c r="AR1174" s="99">
        <f>SUMIFS(通讯通路门店!$T:$T,通讯通路门店!$S:$S,$G1174)</f>
        <v>0</v>
      </c>
      <c r="AS1174" s="99">
        <f>SUMIFS(通讯通路门店!$U:$U,通讯通路门店!$S:$S,$G1174)</f>
        <v>0</v>
      </c>
      <c r="AT1174" s="99">
        <f>SUMIFS(通讯通路门店!$V:$V,通讯通路门店!$S:$S,$G1174)</f>
        <v>0</v>
      </c>
      <c r="AU1174" s="99">
        <f>SUMIFS(通讯通路门店!$W:$W,通讯通路门店!$S:$S,$G1174)</f>
        <v>0</v>
      </c>
      <c r="AV1174" s="99">
        <f>SUMIFS(通讯通路门店!$Z:$Z,通讯通路门店!$S:$S,$G1174)</f>
        <v>0</v>
      </c>
      <c r="AW1174" s="99">
        <f>SUMIFS(通讯通路门店!$AB:$AB,通讯通路门店!$S:$S,$G1174)</f>
        <v>0</v>
      </c>
      <c r="AX1174" s="99">
        <f>SUMIFS(通讯通路门店!$X:$X,通讯通路门店!$S:$S,$G1174)</f>
        <v>0</v>
      </c>
      <c r="AY1174" s="99">
        <f>SUMIFS(通讯通路门店!$Y:$Y,通讯通路门店!$S:$S,$G1174)</f>
        <v>0</v>
      </c>
      <c r="AZ1174" s="99">
        <f>SUMIFS(通讯通路门店!$AA:$AA,通讯通路门店!$S:$S,$G1174)</f>
        <v>0</v>
      </c>
      <c r="BA1174" s="99">
        <f t="shared" si="93"/>
        <v>0</v>
      </c>
      <c r="BB1174" s="99">
        <f t="shared" si="94"/>
        <v>0</v>
      </c>
      <c r="BC1174" s="99">
        <f>SUMIFS(通讯通路门店!$W:$W,通讯通路门店!$S:$S,$G1174,通讯通路门店!$J:$J,"荣耀体验店")+SUMIFS(通讯通路门店!$W:$W,通讯通路门店!$S:$S,$G1174,通讯通路门店!$J:$J,"荣耀授权专卖店")</f>
        <v>0</v>
      </c>
      <c r="BD1174" s="99">
        <f>SUMIFS(通讯通路门店!$Z:$Z,通讯通路门店!$S:$S,$G1174,通讯通路门店!$J:$J,"VIVO体验店")</f>
        <v>0</v>
      </c>
      <c r="BE1174" s="99">
        <f>SUMIFS(通讯通路门店!$AB:$AB,通讯通路门店!$S:$S,$G1174,通讯通路门店!$J:$J,"OPPO体验店")</f>
        <v>0</v>
      </c>
      <c r="BF1174" s="99">
        <f>SUMIFS(通讯通路门店!$X:$X,通讯通路门店!$S:$S,$G1174,通讯通路门店!$J:$J,"华为授权体验店")+SUMIFS(通讯通路门店!$AA:$AA,通讯通路门店!$S:$S,$G1174,通讯通路门店!$J:$J,"华为堡垒店")</f>
        <v>0</v>
      </c>
      <c r="BG1174" s="99">
        <f>SUMIFS(通讯通路门店!$Y:$Y,通讯通路门店!$S:$S,$G1174,通讯通路门店!$J:$J,"小米体验店")</f>
        <v>0</v>
      </c>
      <c r="BH1174" s="99">
        <f>SUMIFS(通讯通路门店!$AA:$AA,通讯通路门店!$S:$S,$G1174,通讯通路门店!$J:$J,"苹果体验店")</f>
        <v>0</v>
      </c>
      <c r="BI1174" s="99">
        <f>SUMIFS(通讯通路门店!$K:$K,通讯通路门店!$S:$S,$G1174,通讯通路门店!$J:$J,"其他品牌专卖店")</f>
        <v>0</v>
      </c>
      <c r="BJ1174" s="99">
        <f>SUMIFS(通讯通路门店!$AC:$AC,通讯通路门店!$S:$S,$G1174)</f>
        <v>0</v>
      </c>
      <c r="BK1174" s="99">
        <f>SUMIFS(通讯通路门店!$AD:$AD,通讯通路门店!$S:$S,$G1174)</f>
        <v>0</v>
      </c>
      <c r="BL1174" s="99">
        <f>SUMIFS(通讯通路门店!$AE:$AE,通讯通路门店!$S:$S,$G1174)</f>
        <v>0</v>
      </c>
      <c r="BM1174" s="99">
        <f>SUMIFS(通讯通路门店!$AF:$AF,通讯通路门店!$S:$S,$G1174)</f>
        <v>0</v>
      </c>
      <c r="BN1174" s="99">
        <f>SUMIFS(通讯通路门店!$AG:$AG,通讯通路门店!$S:$S,$G1174)</f>
        <v>0</v>
      </c>
      <c r="BO1174" s="99">
        <f>SUMIFS(通讯通路门店!$AH:$AH,通讯通路门店!$S:$S,$G1174)</f>
        <v>0</v>
      </c>
      <c r="BP1174" s="99">
        <f>SUMIFS(通讯通路门店!$AI:$AI,通讯通路门店!$S:$S,$G1174)</f>
        <v>0</v>
      </c>
      <c r="BQ1174" s="83"/>
    </row>
    <row r="1175" spans="1:69">
      <c r="A1175" s="99" t="str">
        <f>IFERROR(_xlfn.XLOOKUP($G1175,通讯通路门店!$S$4:$S$993931,通讯通路门店!$A$4:$A$993931,0,0),"")</f>
        <v>海南省</v>
      </c>
      <c r="B1175" s="99" t="str">
        <f>IFERROR(_xlfn.XLOOKUP($G1175,通讯通路门店!$S$4:$S$993931,通讯通路门店!$B$4:$B$993931,0,0),"")</f>
        <v>东方市</v>
      </c>
      <c r="C1175" s="99" t="str">
        <f>IFERROR(_xlfn.XLOOKUP($G1175,通讯通路门店!$S$4:$S$993931,通讯通路门店!$C$4:$C$993931,0,0),"")</f>
        <v>东方市</v>
      </c>
      <c r="D1175" s="99" t="str">
        <f>IFERROR(_xlfn.XLOOKUP($G1175,通讯通路门店!$S$4:$S$993931,通讯通路门店!$D$4:$D$993931,0,0),"")</f>
        <v>八所镇</v>
      </c>
      <c r="E1175" s="83"/>
      <c r="F1175" s="83"/>
      <c r="G1175" s="101"/>
      <c r="H1175" s="102">
        <f>IFERROR(_xlfn.XLOOKUP($G1175,通讯通路门店!$S$4:$S$993931,通讯通路门店!$R$4:$R$993931,0,0),"")</f>
        <v>0</v>
      </c>
      <c r="I1175" s="83"/>
      <c r="J1175" s="83"/>
      <c r="K1175" s="83"/>
      <c r="L1175" s="83"/>
      <c r="M1175" s="83"/>
      <c r="N1175" s="83"/>
      <c r="O1175" s="83"/>
      <c r="P1175" s="83"/>
      <c r="Q1175" s="83"/>
      <c r="R1175" s="83"/>
      <c r="S1175" s="83"/>
      <c r="T1175" s="83"/>
      <c r="U1175" s="99">
        <f>COUNTIF(通讯通路门店!$S:$S,$G1175)</f>
        <v>0</v>
      </c>
      <c r="V1175" s="99">
        <f>COUNTIFS(通讯通路门店!$S:$S,$G1175,通讯通路门店!$J:$J,"综合卖场")</f>
        <v>0</v>
      </c>
      <c r="W1175" s="99">
        <f>SUMIFS(通讯通路门店!$AJ:$AJ,通讯通路门店!$S:$S,通讯客户沙盘!$G1175)</f>
        <v>0</v>
      </c>
      <c r="X1175" s="99">
        <f t="shared" si="90"/>
        <v>0</v>
      </c>
      <c r="Y1175" s="99">
        <f>COUNTIFS(通讯通路门店!$S:$S,$G1175,通讯通路门店!$J:$J,"荣耀体验店")+COUNTIFS(通讯通路门店!$S:$S,$G1175,通讯通路门店!$J:$J,"荣耀授权专卖店")</f>
        <v>0</v>
      </c>
      <c r="Z1175" s="99">
        <f>COUNTIFS(通讯通路门店!$S:$S,$G1175,通讯通路门店!$J:$J,"VIVO体验店")</f>
        <v>0</v>
      </c>
      <c r="AA1175" s="99">
        <f>COUNTIFS(通讯通路门店!$S:$S,$G1175,通讯通路门店!$J:$J,"OPPO体验店")</f>
        <v>0</v>
      </c>
      <c r="AB1175" s="99">
        <f>COUNTIFS(通讯通路门店!$S:$S,$G1175,通讯通路门店!$J:$J,"华为授权体验店")+COUNTIFS(通讯通路门店!$S:$S,$G1175,通讯通路门店!$J:$J,"华为堡垒店")</f>
        <v>0</v>
      </c>
      <c r="AC1175" s="99">
        <f>COUNTIFS(通讯通路门店!$S:$S,$G1175,通讯通路门店!$J:$J,"小米体验店")</f>
        <v>0</v>
      </c>
      <c r="AD1175" s="99">
        <f>COUNTIFS(通讯通路门店!$S:$S,$G1175,通讯通路门店!$J:$J,"苹果体验店")</f>
        <v>0</v>
      </c>
      <c r="AE1175" s="99">
        <f>COUNTIFS(通讯通路门店!$S:$S,$G1175,通讯通路门店!$J:$J,"其他品牌专卖店")</f>
        <v>0</v>
      </c>
      <c r="AF1175" s="99">
        <f>SUMIFS(通讯通路门店!$BI:$BI,通讯通路门店!$S:$S,$G1175)</f>
        <v>0</v>
      </c>
      <c r="AG1175" s="99">
        <f>SUMIFS(通讯通路门店!$BH:$BH,通讯通路门店!$S:$S,$G1175)</f>
        <v>0</v>
      </c>
      <c r="AH1175" s="99">
        <f t="shared" si="91"/>
        <v>0</v>
      </c>
      <c r="AI1175" s="99">
        <f>SUMIFS(通讯通路门店!$BB:$BB,通讯通路门店!$S:$S,$G1175)</f>
        <v>0</v>
      </c>
      <c r="AJ1175" s="99">
        <f>SUMIFS(通讯通路门店!$BE:$BE,通讯通路门店!$S:$S,$G1175)</f>
        <v>0</v>
      </c>
      <c r="AK1175" s="99">
        <f>SUMIFS(通讯通路门店!$BG:$BG,通讯通路门店!$S:$S,$G1175)</f>
        <v>0</v>
      </c>
      <c r="AL1175" s="99">
        <f>SUMIFS(通讯通路门店!$BC:$BC,通讯通路门店!$S:$S,$G1175)</f>
        <v>0</v>
      </c>
      <c r="AM1175" s="99">
        <f>SUMIFS(通讯通路门店!$BD:$BD,通讯通路门店!$S:$S,$G1175)</f>
        <v>0</v>
      </c>
      <c r="AN1175" s="99">
        <f>SUMIFS(通讯通路门店!$BF:$BF,通讯通路门店!$S:$S,$G1175)</f>
        <v>0</v>
      </c>
      <c r="AO1175" s="99">
        <f t="shared" si="92"/>
        <v>0</v>
      </c>
      <c r="AP1175" s="99">
        <f>SUMIFS(通讯通路门店!$K:$K,通讯通路门店!$S:$S,$G1175)</f>
        <v>0</v>
      </c>
      <c r="AQ1175" s="83"/>
      <c r="AR1175" s="99">
        <f>SUMIFS(通讯通路门店!$T:$T,通讯通路门店!$S:$S,$G1175)</f>
        <v>0</v>
      </c>
      <c r="AS1175" s="99">
        <f>SUMIFS(通讯通路门店!$U:$U,通讯通路门店!$S:$S,$G1175)</f>
        <v>0</v>
      </c>
      <c r="AT1175" s="99">
        <f>SUMIFS(通讯通路门店!$V:$V,通讯通路门店!$S:$S,$G1175)</f>
        <v>0</v>
      </c>
      <c r="AU1175" s="99">
        <f>SUMIFS(通讯通路门店!$W:$W,通讯通路门店!$S:$S,$G1175)</f>
        <v>0</v>
      </c>
      <c r="AV1175" s="99">
        <f>SUMIFS(通讯通路门店!$Z:$Z,通讯通路门店!$S:$S,$G1175)</f>
        <v>0</v>
      </c>
      <c r="AW1175" s="99">
        <f>SUMIFS(通讯通路门店!$AB:$AB,通讯通路门店!$S:$S,$G1175)</f>
        <v>0</v>
      </c>
      <c r="AX1175" s="99">
        <f>SUMIFS(通讯通路门店!$X:$X,通讯通路门店!$S:$S,$G1175)</f>
        <v>0</v>
      </c>
      <c r="AY1175" s="99">
        <f>SUMIFS(通讯通路门店!$Y:$Y,通讯通路门店!$S:$S,$G1175)</f>
        <v>0</v>
      </c>
      <c r="AZ1175" s="99">
        <f>SUMIFS(通讯通路门店!$AA:$AA,通讯通路门店!$S:$S,$G1175)</f>
        <v>0</v>
      </c>
      <c r="BA1175" s="99">
        <f t="shared" si="93"/>
        <v>0</v>
      </c>
      <c r="BB1175" s="99">
        <f t="shared" si="94"/>
        <v>0</v>
      </c>
      <c r="BC1175" s="99">
        <f>SUMIFS(通讯通路门店!$W:$W,通讯通路门店!$S:$S,$G1175,通讯通路门店!$J:$J,"荣耀体验店")+SUMIFS(通讯通路门店!$W:$W,通讯通路门店!$S:$S,$G1175,通讯通路门店!$J:$J,"荣耀授权专卖店")</f>
        <v>0</v>
      </c>
      <c r="BD1175" s="99">
        <f>SUMIFS(通讯通路门店!$Z:$Z,通讯通路门店!$S:$S,$G1175,通讯通路门店!$J:$J,"VIVO体验店")</f>
        <v>0</v>
      </c>
      <c r="BE1175" s="99">
        <f>SUMIFS(通讯通路门店!$AB:$AB,通讯通路门店!$S:$S,$G1175,通讯通路门店!$J:$J,"OPPO体验店")</f>
        <v>0</v>
      </c>
      <c r="BF1175" s="99">
        <f>SUMIFS(通讯通路门店!$X:$X,通讯通路门店!$S:$S,$G1175,通讯通路门店!$J:$J,"华为授权体验店")+SUMIFS(通讯通路门店!$AA:$AA,通讯通路门店!$S:$S,$G1175,通讯通路门店!$J:$J,"华为堡垒店")</f>
        <v>0</v>
      </c>
      <c r="BG1175" s="99">
        <f>SUMIFS(通讯通路门店!$Y:$Y,通讯通路门店!$S:$S,$G1175,通讯通路门店!$J:$J,"小米体验店")</f>
        <v>0</v>
      </c>
      <c r="BH1175" s="99">
        <f>SUMIFS(通讯通路门店!$AA:$AA,通讯通路门店!$S:$S,$G1175,通讯通路门店!$J:$J,"苹果体验店")</f>
        <v>0</v>
      </c>
      <c r="BI1175" s="99">
        <f>SUMIFS(通讯通路门店!$K:$K,通讯通路门店!$S:$S,$G1175,通讯通路门店!$J:$J,"其他品牌专卖店")</f>
        <v>0</v>
      </c>
      <c r="BJ1175" s="99">
        <f>SUMIFS(通讯通路门店!$AC:$AC,通讯通路门店!$S:$S,$G1175)</f>
        <v>0</v>
      </c>
      <c r="BK1175" s="99">
        <f>SUMIFS(通讯通路门店!$AD:$AD,通讯通路门店!$S:$S,$G1175)</f>
        <v>0</v>
      </c>
      <c r="BL1175" s="99">
        <f>SUMIFS(通讯通路门店!$AE:$AE,通讯通路门店!$S:$S,$G1175)</f>
        <v>0</v>
      </c>
      <c r="BM1175" s="99">
        <f>SUMIFS(通讯通路门店!$AF:$AF,通讯通路门店!$S:$S,$G1175)</f>
        <v>0</v>
      </c>
      <c r="BN1175" s="99">
        <f>SUMIFS(通讯通路门店!$AG:$AG,通讯通路门店!$S:$S,$G1175)</f>
        <v>0</v>
      </c>
      <c r="BO1175" s="99">
        <f>SUMIFS(通讯通路门店!$AH:$AH,通讯通路门店!$S:$S,$G1175)</f>
        <v>0</v>
      </c>
      <c r="BP1175" s="99">
        <f>SUMIFS(通讯通路门店!$AI:$AI,通讯通路门店!$S:$S,$G1175)</f>
        <v>0</v>
      </c>
      <c r="BQ1175" s="83"/>
    </row>
    <row r="1176" spans="1:69">
      <c r="A1176" s="99" t="str">
        <f>IFERROR(_xlfn.XLOOKUP($G1176,通讯通路门店!$S$4:$S$993931,通讯通路门店!$A$4:$A$993931,0,0),"")</f>
        <v>海南省</v>
      </c>
      <c r="B1176" s="99" t="str">
        <f>IFERROR(_xlfn.XLOOKUP($G1176,通讯通路门店!$S$4:$S$993931,通讯通路门店!$B$4:$B$993931,0,0),"")</f>
        <v>东方市</v>
      </c>
      <c r="C1176" s="99" t="str">
        <f>IFERROR(_xlfn.XLOOKUP($G1176,通讯通路门店!$S$4:$S$993931,通讯通路门店!$C$4:$C$993931,0,0),"")</f>
        <v>东方市</v>
      </c>
      <c r="D1176" s="99" t="str">
        <f>IFERROR(_xlfn.XLOOKUP($G1176,通讯通路门店!$S$4:$S$993931,通讯通路门店!$D$4:$D$993931,0,0),"")</f>
        <v>八所镇</v>
      </c>
      <c r="E1176" s="83"/>
      <c r="F1176" s="83"/>
      <c r="G1176" s="101"/>
      <c r="H1176" s="102">
        <f>IFERROR(_xlfn.XLOOKUP($G1176,通讯通路门店!$S$4:$S$993931,通讯通路门店!$R$4:$R$993931,0,0),"")</f>
        <v>0</v>
      </c>
      <c r="I1176" s="83"/>
      <c r="J1176" s="83"/>
      <c r="K1176" s="83"/>
      <c r="L1176" s="83"/>
      <c r="M1176" s="83"/>
      <c r="N1176" s="83"/>
      <c r="O1176" s="83"/>
      <c r="P1176" s="83"/>
      <c r="Q1176" s="83"/>
      <c r="R1176" s="83"/>
      <c r="S1176" s="83"/>
      <c r="T1176" s="83"/>
      <c r="U1176" s="99">
        <f>COUNTIF(通讯通路门店!$S:$S,$G1176)</f>
        <v>0</v>
      </c>
      <c r="V1176" s="99">
        <f>COUNTIFS(通讯通路门店!$S:$S,$G1176,通讯通路门店!$J:$J,"综合卖场")</f>
        <v>0</v>
      </c>
      <c r="W1176" s="99">
        <f>SUMIFS(通讯通路门店!$AJ:$AJ,通讯通路门店!$S:$S,通讯客户沙盘!$G1176)</f>
        <v>0</v>
      </c>
      <c r="X1176" s="99">
        <f t="shared" si="90"/>
        <v>0</v>
      </c>
      <c r="Y1176" s="99">
        <f>COUNTIFS(通讯通路门店!$S:$S,$G1176,通讯通路门店!$J:$J,"荣耀体验店")+COUNTIFS(通讯通路门店!$S:$S,$G1176,通讯通路门店!$J:$J,"荣耀授权专卖店")</f>
        <v>0</v>
      </c>
      <c r="Z1176" s="99">
        <f>COUNTIFS(通讯通路门店!$S:$S,$G1176,通讯通路门店!$J:$J,"VIVO体验店")</f>
        <v>0</v>
      </c>
      <c r="AA1176" s="99">
        <f>COUNTIFS(通讯通路门店!$S:$S,$G1176,通讯通路门店!$J:$J,"OPPO体验店")</f>
        <v>0</v>
      </c>
      <c r="AB1176" s="99">
        <f>COUNTIFS(通讯通路门店!$S:$S,$G1176,通讯通路门店!$J:$J,"华为授权体验店")+COUNTIFS(通讯通路门店!$S:$S,$G1176,通讯通路门店!$J:$J,"华为堡垒店")</f>
        <v>0</v>
      </c>
      <c r="AC1176" s="99">
        <f>COUNTIFS(通讯通路门店!$S:$S,$G1176,通讯通路门店!$J:$J,"小米体验店")</f>
        <v>0</v>
      </c>
      <c r="AD1176" s="99">
        <f>COUNTIFS(通讯通路门店!$S:$S,$G1176,通讯通路门店!$J:$J,"苹果体验店")</f>
        <v>0</v>
      </c>
      <c r="AE1176" s="99">
        <f>COUNTIFS(通讯通路门店!$S:$S,$G1176,通讯通路门店!$J:$J,"其他品牌专卖店")</f>
        <v>0</v>
      </c>
      <c r="AF1176" s="99">
        <f>SUMIFS(通讯通路门店!$BI:$BI,通讯通路门店!$S:$S,$G1176)</f>
        <v>0</v>
      </c>
      <c r="AG1176" s="99">
        <f>SUMIFS(通讯通路门店!$BH:$BH,通讯通路门店!$S:$S,$G1176)</f>
        <v>0</v>
      </c>
      <c r="AH1176" s="99">
        <f t="shared" si="91"/>
        <v>0</v>
      </c>
      <c r="AI1176" s="99">
        <f>SUMIFS(通讯通路门店!$BB:$BB,通讯通路门店!$S:$S,$G1176)</f>
        <v>0</v>
      </c>
      <c r="AJ1176" s="99">
        <f>SUMIFS(通讯通路门店!$BE:$BE,通讯通路门店!$S:$S,$G1176)</f>
        <v>0</v>
      </c>
      <c r="AK1176" s="99">
        <f>SUMIFS(通讯通路门店!$BG:$BG,通讯通路门店!$S:$S,$G1176)</f>
        <v>0</v>
      </c>
      <c r="AL1176" s="99">
        <f>SUMIFS(通讯通路门店!$BC:$BC,通讯通路门店!$S:$S,$G1176)</f>
        <v>0</v>
      </c>
      <c r="AM1176" s="99">
        <f>SUMIFS(通讯通路门店!$BD:$BD,通讯通路门店!$S:$S,$G1176)</f>
        <v>0</v>
      </c>
      <c r="AN1176" s="99">
        <f>SUMIFS(通讯通路门店!$BF:$BF,通讯通路门店!$S:$S,$G1176)</f>
        <v>0</v>
      </c>
      <c r="AO1176" s="99">
        <f t="shared" si="92"/>
        <v>0</v>
      </c>
      <c r="AP1176" s="99">
        <f>SUMIFS(通讯通路门店!$K:$K,通讯通路门店!$S:$S,$G1176)</f>
        <v>0</v>
      </c>
      <c r="AQ1176" s="83"/>
      <c r="AR1176" s="99">
        <f>SUMIFS(通讯通路门店!$T:$T,通讯通路门店!$S:$S,$G1176)</f>
        <v>0</v>
      </c>
      <c r="AS1176" s="99">
        <f>SUMIFS(通讯通路门店!$U:$U,通讯通路门店!$S:$S,$G1176)</f>
        <v>0</v>
      </c>
      <c r="AT1176" s="99">
        <f>SUMIFS(通讯通路门店!$V:$V,通讯通路门店!$S:$S,$G1176)</f>
        <v>0</v>
      </c>
      <c r="AU1176" s="99">
        <f>SUMIFS(通讯通路门店!$W:$W,通讯通路门店!$S:$S,$G1176)</f>
        <v>0</v>
      </c>
      <c r="AV1176" s="99">
        <f>SUMIFS(通讯通路门店!$Z:$Z,通讯通路门店!$S:$S,$G1176)</f>
        <v>0</v>
      </c>
      <c r="AW1176" s="99">
        <f>SUMIFS(通讯通路门店!$AB:$AB,通讯通路门店!$S:$S,$G1176)</f>
        <v>0</v>
      </c>
      <c r="AX1176" s="99">
        <f>SUMIFS(通讯通路门店!$X:$X,通讯通路门店!$S:$S,$G1176)</f>
        <v>0</v>
      </c>
      <c r="AY1176" s="99">
        <f>SUMIFS(通讯通路门店!$Y:$Y,通讯通路门店!$S:$S,$G1176)</f>
        <v>0</v>
      </c>
      <c r="AZ1176" s="99">
        <f>SUMIFS(通讯通路门店!$AA:$AA,通讯通路门店!$S:$S,$G1176)</f>
        <v>0</v>
      </c>
      <c r="BA1176" s="99">
        <f t="shared" si="93"/>
        <v>0</v>
      </c>
      <c r="BB1176" s="99">
        <f t="shared" si="94"/>
        <v>0</v>
      </c>
      <c r="BC1176" s="99">
        <f>SUMIFS(通讯通路门店!$W:$W,通讯通路门店!$S:$S,$G1176,通讯通路门店!$J:$J,"荣耀体验店")+SUMIFS(通讯通路门店!$W:$W,通讯通路门店!$S:$S,$G1176,通讯通路门店!$J:$J,"荣耀授权专卖店")</f>
        <v>0</v>
      </c>
      <c r="BD1176" s="99">
        <f>SUMIFS(通讯通路门店!$Z:$Z,通讯通路门店!$S:$S,$G1176,通讯通路门店!$J:$J,"VIVO体验店")</f>
        <v>0</v>
      </c>
      <c r="BE1176" s="99">
        <f>SUMIFS(通讯通路门店!$AB:$AB,通讯通路门店!$S:$S,$G1176,通讯通路门店!$J:$J,"OPPO体验店")</f>
        <v>0</v>
      </c>
      <c r="BF1176" s="99">
        <f>SUMIFS(通讯通路门店!$X:$X,通讯通路门店!$S:$S,$G1176,通讯通路门店!$J:$J,"华为授权体验店")+SUMIFS(通讯通路门店!$AA:$AA,通讯通路门店!$S:$S,$G1176,通讯通路门店!$J:$J,"华为堡垒店")</f>
        <v>0</v>
      </c>
      <c r="BG1176" s="99">
        <f>SUMIFS(通讯通路门店!$Y:$Y,通讯通路门店!$S:$S,$G1176,通讯通路门店!$J:$J,"小米体验店")</f>
        <v>0</v>
      </c>
      <c r="BH1176" s="99">
        <f>SUMIFS(通讯通路门店!$AA:$AA,通讯通路门店!$S:$S,$G1176,通讯通路门店!$J:$J,"苹果体验店")</f>
        <v>0</v>
      </c>
      <c r="BI1176" s="99">
        <f>SUMIFS(通讯通路门店!$K:$K,通讯通路门店!$S:$S,$G1176,通讯通路门店!$J:$J,"其他品牌专卖店")</f>
        <v>0</v>
      </c>
      <c r="BJ1176" s="99">
        <f>SUMIFS(通讯通路门店!$AC:$AC,通讯通路门店!$S:$S,$G1176)</f>
        <v>0</v>
      </c>
      <c r="BK1176" s="99">
        <f>SUMIFS(通讯通路门店!$AD:$AD,通讯通路门店!$S:$S,$G1176)</f>
        <v>0</v>
      </c>
      <c r="BL1176" s="99">
        <f>SUMIFS(通讯通路门店!$AE:$AE,通讯通路门店!$S:$S,$G1176)</f>
        <v>0</v>
      </c>
      <c r="BM1176" s="99">
        <f>SUMIFS(通讯通路门店!$AF:$AF,通讯通路门店!$S:$S,$G1176)</f>
        <v>0</v>
      </c>
      <c r="BN1176" s="99">
        <f>SUMIFS(通讯通路门店!$AG:$AG,通讯通路门店!$S:$S,$G1176)</f>
        <v>0</v>
      </c>
      <c r="BO1176" s="99">
        <f>SUMIFS(通讯通路门店!$AH:$AH,通讯通路门店!$S:$S,$G1176)</f>
        <v>0</v>
      </c>
      <c r="BP1176" s="99">
        <f>SUMIFS(通讯通路门店!$AI:$AI,通讯通路门店!$S:$S,$G1176)</f>
        <v>0</v>
      </c>
      <c r="BQ1176" s="83"/>
    </row>
    <row r="1177" spans="1:69">
      <c r="A1177" s="99" t="str">
        <f>IFERROR(_xlfn.XLOOKUP($G1177,通讯通路门店!$S$4:$S$993931,通讯通路门店!$A$4:$A$993931,0,0),"")</f>
        <v>海南省</v>
      </c>
      <c r="B1177" s="99" t="str">
        <f>IFERROR(_xlfn.XLOOKUP($G1177,通讯通路门店!$S$4:$S$993931,通讯通路门店!$B$4:$B$993931,0,0),"")</f>
        <v>东方市</v>
      </c>
      <c r="C1177" s="99" t="str">
        <f>IFERROR(_xlfn.XLOOKUP($G1177,通讯通路门店!$S$4:$S$993931,通讯通路门店!$C$4:$C$993931,0,0),"")</f>
        <v>东方市</v>
      </c>
      <c r="D1177" s="99" t="str">
        <f>IFERROR(_xlfn.XLOOKUP($G1177,通讯通路门店!$S$4:$S$993931,通讯通路门店!$D$4:$D$993931,0,0),"")</f>
        <v>八所镇</v>
      </c>
      <c r="E1177" s="83"/>
      <c r="F1177" s="83"/>
      <c r="G1177" s="101"/>
      <c r="H1177" s="102">
        <f>IFERROR(_xlfn.XLOOKUP($G1177,通讯通路门店!$S$4:$S$993931,通讯通路门店!$R$4:$R$993931,0,0),"")</f>
        <v>0</v>
      </c>
      <c r="I1177" s="83"/>
      <c r="J1177" s="83"/>
      <c r="K1177" s="83"/>
      <c r="L1177" s="83"/>
      <c r="M1177" s="83"/>
      <c r="N1177" s="83"/>
      <c r="O1177" s="83"/>
      <c r="P1177" s="83"/>
      <c r="Q1177" s="83"/>
      <c r="R1177" s="83"/>
      <c r="S1177" s="83"/>
      <c r="T1177" s="83"/>
      <c r="U1177" s="99">
        <f>COUNTIF(通讯通路门店!$S:$S,$G1177)</f>
        <v>0</v>
      </c>
      <c r="V1177" s="99">
        <f>COUNTIFS(通讯通路门店!$S:$S,$G1177,通讯通路门店!$J:$J,"综合卖场")</f>
        <v>0</v>
      </c>
      <c r="W1177" s="99">
        <f>SUMIFS(通讯通路门店!$AJ:$AJ,通讯通路门店!$S:$S,通讯客户沙盘!$G1177)</f>
        <v>0</v>
      </c>
      <c r="X1177" s="99">
        <f t="shared" si="90"/>
        <v>0</v>
      </c>
      <c r="Y1177" s="99">
        <f>COUNTIFS(通讯通路门店!$S:$S,$G1177,通讯通路门店!$J:$J,"荣耀体验店")+COUNTIFS(通讯通路门店!$S:$S,$G1177,通讯通路门店!$J:$J,"荣耀授权专卖店")</f>
        <v>0</v>
      </c>
      <c r="Z1177" s="99">
        <f>COUNTIFS(通讯通路门店!$S:$S,$G1177,通讯通路门店!$J:$J,"VIVO体验店")</f>
        <v>0</v>
      </c>
      <c r="AA1177" s="99">
        <f>COUNTIFS(通讯通路门店!$S:$S,$G1177,通讯通路门店!$J:$J,"OPPO体验店")</f>
        <v>0</v>
      </c>
      <c r="AB1177" s="99">
        <f>COUNTIFS(通讯通路门店!$S:$S,$G1177,通讯通路门店!$J:$J,"华为授权体验店")+COUNTIFS(通讯通路门店!$S:$S,$G1177,通讯通路门店!$J:$J,"华为堡垒店")</f>
        <v>0</v>
      </c>
      <c r="AC1177" s="99">
        <f>COUNTIFS(通讯通路门店!$S:$S,$G1177,通讯通路门店!$J:$J,"小米体验店")</f>
        <v>0</v>
      </c>
      <c r="AD1177" s="99">
        <f>COUNTIFS(通讯通路门店!$S:$S,$G1177,通讯通路门店!$J:$J,"苹果体验店")</f>
        <v>0</v>
      </c>
      <c r="AE1177" s="99">
        <f>COUNTIFS(通讯通路门店!$S:$S,$G1177,通讯通路门店!$J:$J,"其他品牌专卖店")</f>
        <v>0</v>
      </c>
      <c r="AF1177" s="99">
        <f>SUMIFS(通讯通路门店!$BI:$BI,通讯通路门店!$S:$S,$G1177)</f>
        <v>0</v>
      </c>
      <c r="AG1177" s="99">
        <f>SUMIFS(通讯通路门店!$BH:$BH,通讯通路门店!$S:$S,$G1177)</f>
        <v>0</v>
      </c>
      <c r="AH1177" s="99">
        <f t="shared" si="91"/>
        <v>0</v>
      </c>
      <c r="AI1177" s="99">
        <f>SUMIFS(通讯通路门店!$BB:$BB,通讯通路门店!$S:$S,$G1177)</f>
        <v>0</v>
      </c>
      <c r="AJ1177" s="99">
        <f>SUMIFS(通讯通路门店!$BE:$BE,通讯通路门店!$S:$S,$G1177)</f>
        <v>0</v>
      </c>
      <c r="AK1177" s="99">
        <f>SUMIFS(通讯通路门店!$BG:$BG,通讯通路门店!$S:$S,$G1177)</f>
        <v>0</v>
      </c>
      <c r="AL1177" s="99">
        <f>SUMIFS(通讯通路门店!$BC:$BC,通讯通路门店!$S:$S,$G1177)</f>
        <v>0</v>
      </c>
      <c r="AM1177" s="99">
        <f>SUMIFS(通讯通路门店!$BD:$BD,通讯通路门店!$S:$S,$G1177)</f>
        <v>0</v>
      </c>
      <c r="AN1177" s="99">
        <f>SUMIFS(通讯通路门店!$BF:$BF,通讯通路门店!$S:$S,$G1177)</f>
        <v>0</v>
      </c>
      <c r="AO1177" s="99">
        <f t="shared" si="92"/>
        <v>0</v>
      </c>
      <c r="AP1177" s="99">
        <f>SUMIFS(通讯通路门店!$K:$K,通讯通路门店!$S:$S,$G1177)</f>
        <v>0</v>
      </c>
      <c r="AQ1177" s="83"/>
      <c r="AR1177" s="99">
        <f>SUMIFS(通讯通路门店!$T:$T,通讯通路门店!$S:$S,$G1177)</f>
        <v>0</v>
      </c>
      <c r="AS1177" s="99">
        <f>SUMIFS(通讯通路门店!$U:$U,通讯通路门店!$S:$S,$G1177)</f>
        <v>0</v>
      </c>
      <c r="AT1177" s="99">
        <f>SUMIFS(通讯通路门店!$V:$V,通讯通路门店!$S:$S,$G1177)</f>
        <v>0</v>
      </c>
      <c r="AU1177" s="99">
        <f>SUMIFS(通讯通路门店!$W:$W,通讯通路门店!$S:$S,$G1177)</f>
        <v>0</v>
      </c>
      <c r="AV1177" s="99">
        <f>SUMIFS(通讯通路门店!$Z:$Z,通讯通路门店!$S:$S,$G1177)</f>
        <v>0</v>
      </c>
      <c r="AW1177" s="99">
        <f>SUMIFS(通讯通路门店!$AB:$AB,通讯通路门店!$S:$S,$G1177)</f>
        <v>0</v>
      </c>
      <c r="AX1177" s="99">
        <f>SUMIFS(通讯通路门店!$X:$X,通讯通路门店!$S:$S,$G1177)</f>
        <v>0</v>
      </c>
      <c r="AY1177" s="99">
        <f>SUMIFS(通讯通路门店!$Y:$Y,通讯通路门店!$S:$S,$G1177)</f>
        <v>0</v>
      </c>
      <c r="AZ1177" s="99">
        <f>SUMIFS(通讯通路门店!$AA:$AA,通讯通路门店!$S:$S,$G1177)</f>
        <v>0</v>
      </c>
      <c r="BA1177" s="99">
        <f t="shared" si="93"/>
        <v>0</v>
      </c>
      <c r="BB1177" s="99">
        <f t="shared" si="94"/>
        <v>0</v>
      </c>
      <c r="BC1177" s="99">
        <f>SUMIFS(通讯通路门店!$W:$W,通讯通路门店!$S:$S,$G1177,通讯通路门店!$J:$J,"荣耀体验店")+SUMIFS(通讯通路门店!$W:$W,通讯通路门店!$S:$S,$G1177,通讯通路门店!$J:$J,"荣耀授权专卖店")</f>
        <v>0</v>
      </c>
      <c r="BD1177" s="99">
        <f>SUMIFS(通讯通路门店!$Z:$Z,通讯通路门店!$S:$S,$G1177,通讯通路门店!$J:$J,"VIVO体验店")</f>
        <v>0</v>
      </c>
      <c r="BE1177" s="99">
        <f>SUMIFS(通讯通路门店!$AB:$AB,通讯通路门店!$S:$S,$G1177,通讯通路门店!$J:$J,"OPPO体验店")</f>
        <v>0</v>
      </c>
      <c r="BF1177" s="99">
        <f>SUMIFS(通讯通路门店!$X:$X,通讯通路门店!$S:$S,$G1177,通讯通路门店!$J:$J,"华为授权体验店")+SUMIFS(通讯通路门店!$AA:$AA,通讯通路门店!$S:$S,$G1177,通讯通路门店!$J:$J,"华为堡垒店")</f>
        <v>0</v>
      </c>
      <c r="BG1177" s="99">
        <f>SUMIFS(通讯通路门店!$Y:$Y,通讯通路门店!$S:$S,$G1177,通讯通路门店!$J:$J,"小米体验店")</f>
        <v>0</v>
      </c>
      <c r="BH1177" s="99">
        <f>SUMIFS(通讯通路门店!$AA:$AA,通讯通路门店!$S:$S,$G1177,通讯通路门店!$J:$J,"苹果体验店")</f>
        <v>0</v>
      </c>
      <c r="BI1177" s="99">
        <f>SUMIFS(通讯通路门店!$K:$K,通讯通路门店!$S:$S,$G1177,通讯通路门店!$J:$J,"其他品牌专卖店")</f>
        <v>0</v>
      </c>
      <c r="BJ1177" s="99">
        <f>SUMIFS(通讯通路门店!$AC:$AC,通讯通路门店!$S:$S,$G1177)</f>
        <v>0</v>
      </c>
      <c r="BK1177" s="99">
        <f>SUMIFS(通讯通路门店!$AD:$AD,通讯通路门店!$S:$S,$G1177)</f>
        <v>0</v>
      </c>
      <c r="BL1177" s="99">
        <f>SUMIFS(通讯通路门店!$AE:$AE,通讯通路门店!$S:$S,$G1177)</f>
        <v>0</v>
      </c>
      <c r="BM1177" s="99">
        <f>SUMIFS(通讯通路门店!$AF:$AF,通讯通路门店!$S:$S,$G1177)</f>
        <v>0</v>
      </c>
      <c r="BN1177" s="99">
        <f>SUMIFS(通讯通路门店!$AG:$AG,通讯通路门店!$S:$S,$G1177)</f>
        <v>0</v>
      </c>
      <c r="BO1177" s="99">
        <f>SUMIFS(通讯通路门店!$AH:$AH,通讯通路门店!$S:$S,$G1177)</f>
        <v>0</v>
      </c>
      <c r="BP1177" s="99">
        <f>SUMIFS(通讯通路门店!$AI:$AI,通讯通路门店!$S:$S,$G1177)</f>
        <v>0</v>
      </c>
      <c r="BQ1177" s="83"/>
    </row>
    <row r="1178" spans="1:69">
      <c r="A1178" s="99" t="str">
        <f>IFERROR(_xlfn.XLOOKUP($G1178,通讯通路门店!$S$4:$S$993931,通讯通路门店!$A$4:$A$993931,0,0),"")</f>
        <v>海南省</v>
      </c>
      <c r="B1178" s="99" t="str">
        <f>IFERROR(_xlfn.XLOOKUP($G1178,通讯通路门店!$S$4:$S$993931,通讯通路门店!$B$4:$B$993931,0,0),"")</f>
        <v>东方市</v>
      </c>
      <c r="C1178" s="99" t="str">
        <f>IFERROR(_xlfn.XLOOKUP($G1178,通讯通路门店!$S$4:$S$993931,通讯通路门店!$C$4:$C$993931,0,0),"")</f>
        <v>东方市</v>
      </c>
      <c r="D1178" s="99" t="str">
        <f>IFERROR(_xlfn.XLOOKUP($G1178,通讯通路门店!$S$4:$S$993931,通讯通路门店!$D$4:$D$993931,0,0),"")</f>
        <v>八所镇</v>
      </c>
      <c r="E1178" s="83"/>
      <c r="F1178" s="83"/>
      <c r="G1178" s="101"/>
      <c r="H1178" s="102">
        <f>IFERROR(_xlfn.XLOOKUP($G1178,通讯通路门店!$S$4:$S$993931,通讯通路门店!$R$4:$R$993931,0,0),"")</f>
        <v>0</v>
      </c>
      <c r="I1178" s="83"/>
      <c r="J1178" s="83"/>
      <c r="K1178" s="83"/>
      <c r="L1178" s="83"/>
      <c r="M1178" s="83"/>
      <c r="N1178" s="83"/>
      <c r="O1178" s="83"/>
      <c r="P1178" s="83"/>
      <c r="Q1178" s="83"/>
      <c r="R1178" s="83"/>
      <c r="S1178" s="83"/>
      <c r="T1178" s="83"/>
      <c r="U1178" s="99">
        <f>COUNTIF(通讯通路门店!$S:$S,$G1178)</f>
        <v>0</v>
      </c>
      <c r="V1178" s="99">
        <f>COUNTIFS(通讯通路门店!$S:$S,$G1178,通讯通路门店!$J:$J,"综合卖场")</f>
        <v>0</v>
      </c>
      <c r="W1178" s="99">
        <f>SUMIFS(通讯通路门店!$AJ:$AJ,通讯通路门店!$S:$S,通讯客户沙盘!$G1178)</f>
        <v>0</v>
      </c>
      <c r="X1178" s="99">
        <f t="shared" si="90"/>
        <v>0</v>
      </c>
      <c r="Y1178" s="99">
        <f>COUNTIFS(通讯通路门店!$S:$S,$G1178,通讯通路门店!$J:$J,"荣耀体验店")+COUNTIFS(通讯通路门店!$S:$S,$G1178,通讯通路门店!$J:$J,"荣耀授权专卖店")</f>
        <v>0</v>
      </c>
      <c r="Z1178" s="99">
        <f>COUNTIFS(通讯通路门店!$S:$S,$G1178,通讯通路门店!$J:$J,"VIVO体验店")</f>
        <v>0</v>
      </c>
      <c r="AA1178" s="99">
        <f>COUNTIFS(通讯通路门店!$S:$S,$G1178,通讯通路门店!$J:$J,"OPPO体验店")</f>
        <v>0</v>
      </c>
      <c r="AB1178" s="99">
        <f>COUNTIFS(通讯通路门店!$S:$S,$G1178,通讯通路门店!$J:$J,"华为授权体验店")+COUNTIFS(通讯通路门店!$S:$S,$G1178,通讯通路门店!$J:$J,"华为堡垒店")</f>
        <v>0</v>
      </c>
      <c r="AC1178" s="99">
        <f>COUNTIFS(通讯通路门店!$S:$S,$G1178,通讯通路门店!$J:$J,"小米体验店")</f>
        <v>0</v>
      </c>
      <c r="AD1178" s="99">
        <f>COUNTIFS(通讯通路门店!$S:$S,$G1178,通讯通路门店!$J:$J,"苹果体验店")</f>
        <v>0</v>
      </c>
      <c r="AE1178" s="99">
        <f>COUNTIFS(通讯通路门店!$S:$S,$G1178,通讯通路门店!$J:$J,"其他品牌专卖店")</f>
        <v>0</v>
      </c>
      <c r="AF1178" s="99">
        <f>SUMIFS(通讯通路门店!$BI:$BI,通讯通路门店!$S:$S,$G1178)</f>
        <v>0</v>
      </c>
      <c r="AG1178" s="99">
        <f>SUMIFS(通讯通路门店!$BH:$BH,通讯通路门店!$S:$S,$G1178)</f>
        <v>0</v>
      </c>
      <c r="AH1178" s="99">
        <f t="shared" si="91"/>
        <v>0</v>
      </c>
      <c r="AI1178" s="99">
        <f>SUMIFS(通讯通路门店!$BB:$BB,通讯通路门店!$S:$S,$G1178)</f>
        <v>0</v>
      </c>
      <c r="AJ1178" s="99">
        <f>SUMIFS(通讯通路门店!$BE:$BE,通讯通路门店!$S:$S,$G1178)</f>
        <v>0</v>
      </c>
      <c r="AK1178" s="99">
        <f>SUMIFS(通讯通路门店!$BG:$BG,通讯通路门店!$S:$S,$G1178)</f>
        <v>0</v>
      </c>
      <c r="AL1178" s="99">
        <f>SUMIFS(通讯通路门店!$BC:$BC,通讯通路门店!$S:$S,$G1178)</f>
        <v>0</v>
      </c>
      <c r="AM1178" s="99">
        <f>SUMIFS(通讯通路门店!$BD:$BD,通讯通路门店!$S:$S,$G1178)</f>
        <v>0</v>
      </c>
      <c r="AN1178" s="99">
        <f>SUMIFS(通讯通路门店!$BF:$BF,通讯通路门店!$S:$S,$G1178)</f>
        <v>0</v>
      </c>
      <c r="AO1178" s="99">
        <f t="shared" si="92"/>
        <v>0</v>
      </c>
      <c r="AP1178" s="99">
        <f>SUMIFS(通讯通路门店!$K:$K,通讯通路门店!$S:$S,$G1178)</f>
        <v>0</v>
      </c>
      <c r="AQ1178" s="83"/>
      <c r="AR1178" s="99">
        <f>SUMIFS(通讯通路门店!$T:$T,通讯通路门店!$S:$S,$G1178)</f>
        <v>0</v>
      </c>
      <c r="AS1178" s="99">
        <f>SUMIFS(通讯通路门店!$U:$U,通讯通路门店!$S:$S,$G1178)</f>
        <v>0</v>
      </c>
      <c r="AT1178" s="99">
        <f>SUMIFS(通讯通路门店!$V:$V,通讯通路门店!$S:$S,$G1178)</f>
        <v>0</v>
      </c>
      <c r="AU1178" s="99">
        <f>SUMIFS(通讯通路门店!$W:$W,通讯通路门店!$S:$S,$G1178)</f>
        <v>0</v>
      </c>
      <c r="AV1178" s="99">
        <f>SUMIFS(通讯通路门店!$Z:$Z,通讯通路门店!$S:$S,$G1178)</f>
        <v>0</v>
      </c>
      <c r="AW1178" s="99">
        <f>SUMIFS(通讯通路门店!$AB:$AB,通讯通路门店!$S:$S,$G1178)</f>
        <v>0</v>
      </c>
      <c r="AX1178" s="99">
        <f>SUMIFS(通讯通路门店!$X:$X,通讯通路门店!$S:$S,$G1178)</f>
        <v>0</v>
      </c>
      <c r="AY1178" s="99">
        <f>SUMIFS(通讯通路门店!$Y:$Y,通讯通路门店!$S:$S,$G1178)</f>
        <v>0</v>
      </c>
      <c r="AZ1178" s="99">
        <f>SUMIFS(通讯通路门店!$AA:$AA,通讯通路门店!$S:$S,$G1178)</f>
        <v>0</v>
      </c>
      <c r="BA1178" s="99">
        <f t="shared" si="93"/>
        <v>0</v>
      </c>
      <c r="BB1178" s="99">
        <f t="shared" si="94"/>
        <v>0</v>
      </c>
      <c r="BC1178" s="99">
        <f>SUMIFS(通讯通路门店!$W:$W,通讯通路门店!$S:$S,$G1178,通讯通路门店!$J:$J,"荣耀体验店")+SUMIFS(通讯通路门店!$W:$W,通讯通路门店!$S:$S,$G1178,通讯通路门店!$J:$J,"荣耀授权专卖店")</f>
        <v>0</v>
      </c>
      <c r="BD1178" s="99">
        <f>SUMIFS(通讯通路门店!$Z:$Z,通讯通路门店!$S:$S,$G1178,通讯通路门店!$J:$J,"VIVO体验店")</f>
        <v>0</v>
      </c>
      <c r="BE1178" s="99">
        <f>SUMIFS(通讯通路门店!$AB:$AB,通讯通路门店!$S:$S,$G1178,通讯通路门店!$J:$J,"OPPO体验店")</f>
        <v>0</v>
      </c>
      <c r="BF1178" s="99">
        <f>SUMIFS(通讯通路门店!$X:$X,通讯通路门店!$S:$S,$G1178,通讯通路门店!$J:$J,"华为授权体验店")+SUMIFS(通讯通路门店!$AA:$AA,通讯通路门店!$S:$S,$G1178,通讯通路门店!$J:$J,"华为堡垒店")</f>
        <v>0</v>
      </c>
      <c r="BG1178" s="99">
        <f>SUMIFS(通讯通路门店!$Y:$Y,通讯通路门店!$S:$S,$G1178,通讯通路门店!$J:$J,"小米体验店")</f>
        <v>0</v>
      </c>
      <c r="BH1178" s="99">
        <f>SUMIFS(通讯通路门店!$AA:$AA,通讯通路门店!$S:$S,$G1178,通讯通路门店!$J:$J,"苹果体验店")</f>
        <v>0</v>
      </c>
      <c r="BI1178" s="99">
        <f>SUMIFS(通讯通路门店!$K:$K,通讯通路门店!$S:$S,$G1178,通讯通路门店!$J:$J,"其他品牌专卖店")</f>
        <v>0</v>
      </c>
      <c r="BJ1178" s="99">
        <f>SUMIFS(通讯通路门店!$AC:$AC,通讯通路门店!$S:$S,$G1178)</f>
        <v>0</v>
      </c>
      <c r="BK1178" s="99">
        <f>SUMIFS(通讯通路门店!$AD:$AD,通讯通路门店!$S:$S,$G1178)</f>
        <v>0</v>
      </c>
      <c r="BL1178" s="99">
        <f>SUMIFS(通讯通路门店!$AE:$AE,通讯通路门店!$S:$S,$G1178)</f>
        <v>0</v>
      </c>
      <c r="BM1178" s="99">
        <f>SUMIFS(通讯通路门店!$AF:$AF,通讯通路门店!$S:$S,$G1178)</f>
        <v>0</v>
      </c>
      <c r="BN1178" s="99">
        <f>SUMIFS(通讯通路门店!$AG:$AG,通讯通路门店!$S:$S,$G1178)</f>
        <v>0</v>
      </c>
      <c r="BO1178" s="99">
        <f>SUMIFS(通讯通路门店!$AH:$AH,通讯通路门店!$S:$S,$G1178)</f>
        <v>0</v>
      </c>
      <c r="BP1178" s="99">
        <f>SUMIFS(通讯通路门店!$AI:$AI,通讯通路门店!$S:$S,$G1178)</f>
        <v>0</v>
      </c>
      <c r="BQ1178" s="83"/>
    </row>
    <row r="1179" spans="1:69">
      <c r="A1179" s="99" t="str">
        <f>IFERROR(_xlfn.XLOOKUP($G1179,通讯通路门店!$S$4:$S$993931,通讯通路门店!$A$4:$A$993931,0,0),"")</f>
        <v>海南省</v>
      </c>
      <c r="B1179" s="99" t="str">
        <f>IFERROR(_xlfn.XLOOKUP($G1179,通讯通路门店!$S$4:$S$993931,通讯通路门店!$B$4:$B$993931,0,0),"")</f>
        <v>东方市</v>
      </c>
      <c r="C1179" s="99" t="str">
        <f>IFERROR(_xlfn.XLOOKUP($G1179,通讯通路门店!$S$4:$S$993931,通讯通路门店!$C$4:$C$993931,0,0),"")</f>
        <v>东方市</v>
      </c>
      <c r="D1179" s="99" t="str">
        <f>IFERROR(_xlfn.XLOOKUP($G1179,通讯通路门店!$S$4:$S$993931,通讯通路门店!$D$4:$D$993931,0,0),"")</f>
        <v>八所镇</v>
      </c>
      <c r="E1179" s="83"/>
      <c r="F1179" s="83"/>
      <c r="G1179" s="101"/>
      <c r="H1179" s="102">
        <f>IFERROR(_xlfn.XLOOKUP($G1179,通讯通路门店!$S$4:$S$993931,通讯通路门店!$R$4:$R$993931,0,0),"")</f>
        <v>0</v>
      </c>
      <c r="I1179" s="83"/>
      <c r="J1179" s="83"/>
      <c r="K1179" s="83"/>
      <c r="L1179" s="83"/>
      <c r="M1179" s="83"/>
      <c r="N1179" s="83"/>
      <c r="O1179" s="83"/>
      <c r="P1179" s="83"/>
      <c r="Q1179" s="83"/>
      <c r="R1179" s="83"/>
      <c r="S1179" s="83"/>
      <c r="T1179" s="83"/>
      <c r="U1179" s="99">
        <f>COUNTIF(通讯通路门店!$S:$S,$G1179)</f>
        <v>0</v>
      </c>
      <c r="V1179" s="99">
        <f>COUNTIFS(通讯通路门店!$S:$S,$G1179,通讯通路门店!$J:$J,"综合卖场")</f>
        <v>0</v>
      </c>
      <c r="W1179" s="99">
        <f>SUMIFS(通讯通路门店!$AJ:$AJ,通讯通路门店!$S:$S,通讯客户沙盘!$G1179)</f>
        <v>0</v>
      </c>
      <c r="X1179" s="99">
        <f t="shared" si="90"/>
        <v>0</v>
      </c>
      <c r="Y1179" s="99">
        <f>COUNTIFS(通讯通路门店!$S:$S,$G1179,通讯通路门店!$J:$J,"荣耀体验店")+COUNTIFS(通讯通路门店!$S:$S,$G1179,通讯通路门店!$J:$J,"荣耀授权专卖店")</f>
        <v>0</v>
      </c>
      <c r="Z1179" s="99">
        <f>COUNTIFS(通讯通路门店!$S:$S,$G1179,通讯通路门店!$J:$J,"VIVO体验店")</f>
        <v>0</v>
      </c>
      <c r="AA1179" s="99">
        <f>COUNTIFS(通讯通路门店!$S:$S,$G1179,通讯通路门店!$J:$J,"OPPO体验店")</f>
        <v>0</v>
      </c>
      <c r="AB1179" s="99">
        <f>COUNTIFS(通讯通路门店!$S:$S,$G1179,通讯通路门店!$J:$J,"华为授权体验店")+COUNTIFS(通讯通路门店!$S:$S,$G1179,通讯通路门店!$J:$J,"华为堡垒店")</f>
        <v>0</v>
      </c>
      <c r="AC1179" s="99">
        <f>COUNTIFS(通讯通路门店!$S:$S,$G1179,通讯通路门店!$J:$J,"小米体验店")</f>
        <v>0</v>
      </c>
      <c r="AD1179" s="99">
        <f>COUNTIFS(通讯通路门店!$S:$S,$G1179,通讯通路门店!$J:$J,"苹果体验店")</f>
        <v>0</v>
      </c>
      <c r="AE1179" s="99">
        <f>COUNTIFS(通讯通路门店!$S:$S,$G1179,通讯通路门店!$J:$J,"其他品牌专卖店")</f>
        <v>0</v>
      </c>
      <c r="AF1179" s="99">
        <f>SUMIFS(通讯通路门店!$BI:$BI,通讯通路门店!$S:$S,$G1179)</f>
        <v>0</v>
      </c>
      <c r="AG1179" s="99">
        <f>SUMIFS(通讯通路门店!$BH:$BH,通讯通路门店!$S:$S,$G1179)</f>
        <v>0</v>
      </c>
      <c r="AH1179" s="99">
        <f t="shared" si="91"/>
        <v>0</v>
      </c>
      <c r="AI1179" s="99">
        <f>SUMIFS(通讯通路门店!$BB:$BB,通讯通路门店!$S:$S,$G1179)</f>
        <v>0</v>
      </c>
      <c r="AJ1179" s="99">
        <f>SUMIFS(通讯通路门店!$BE:$BE,通讯通路门店!$S:$S,$G1179)</f>
        <v>0</v>
      </c>
      <c r="AK1179" s="99">
        <f>SUMIFS(通讯通路门店!$BG:$BG,通讯通路门店!$S:$S,$G1179)</f>
        <v>0</v>
      </c>
      <c r="AL1179" s="99">
        <f>SUMIFS(通讯通路门店!$BC:$BC,通讯通路门店!$S:$S,$G1179)</f>
        <v>0</v>
      </c>
      <c r="AM1179" s="99">
        <f>SUMIFS(通讯通路门店!$BD:$BD,通讯通路门店!$S:$S,$G1179)</f>
        <v>0</v>
      </c>
      <c r="AN1179" s="99">
        <f>SUMIFS(通讯通路门店!$BF:$BF,通讯通路门店!$S:$S,$G1179)</f>
        <v>0</v>
      </c>
      <c r="AO1179" s="99">
        <f t="shared" si="92"/>
        <v>0</v>
      </c>
      <c r="AP1179" s="99">
        <f>SUMIFS(通讯通路门店!$K:$K,通讯通路门店!$S:$S,$G1179)</f>
        <v>0</v>
      </c>
      <c r="AQ1179" s="83"/>
      <c r="AR1179" s="99">
        <f>SUMIFS(通讯通路门店!$T:$T,通讯通路门店!$S:$S,$G1179)</f>
        <v>0</v>
      </c>
      <c r="AS1179" s="99">
        <f>SUMIFS(通讯通路门店!$U:$U,通讯通路门店!$S:$S,$G1179)</f>
        <v>0</v>
      </c>
      <c r="AT1179" s="99">
        <f>SUMIFS(通讯通路门店!$V:$V,通讯通路门店!$S:$S,$G1179)</f>
        <v>0</v>
      </c>
      <c r="AU1179" s="99">
        <f>SUMIFS(通讯通路门店!$W:$W,通讯通路门店!$S:$S,$G1179)</f>
        <v>0</v>
      </c>
      <c r="AV1179" s="99">
        <f>SUMIFS(通讯通路门店!$Z:$Z,通讯通路门店!$S:$S,$G1179)</f>
        <v>0</v>
      </c>
      <c r="AW1179" s="99">
        <f>SUMIFS(通讯通路门店!$AB:$AB,通讯通路门店!$S:$S,$G1179)</f>
        <v>0</v>
      </c>
      <c r="AX1179" s="99">
        <f>SUMIFS(通讯通路门店!$X:$X,通讯通路门店!$S:$S,$G1179)</f>
        <v>0</v>
      </c>
      <c r="AY1179" s="99">
        <f>SUMIFS(通讯通路门店!$Y:$Y,通讯通路门店!$S:$S,$G1179)</f>
        <v>0</v>
      </c>
      <c r="AZ1179" s="99">
        <f>SUMIFS(通讯通路门店!$AA:$AA,通讯通路门店!$S:$S,$G1179)</f>
        <v>0</v>
      </c>
      <c r="BA1179" s="99">
        <f t="shared" si="93"/>
        <v>0</v>
      </c>
      <c r="BB1179" s="99">
        <f t="shared" si="94"/>
        <v>0</v>
      </c>
      <c r="BC1179" s="99">
        <f>SUMIFS(通讯通路门店!$W:$W,通讯通路门店!$S:$S,$G1179,通讯通路门店!$J:$J,"荣耀体验店")+SUMIFS(通讯通路门店!$W:$W,通讯通路门店!$S:$S,$G1179,通讯通路门店!$J:$J,"荣耀授权专卖店")</f>
        <v>0</v>
      </c>
      <c r="BD1179" s="99">
        <f>SUMIFS(通讯通路门店!$Z:$Z,通讯通路门店!$S:$S,$G1179,通讯通路门店!$J:$J,"VIVO体验店")</f>
        <v>0</v>
      </c>
      <c r="BE1179" s="99">
        <f>SUMIFS(通讯通路门店!$AB:$AB,通讯通路门店!$S:$S,$G1179,通讯通路门店!$J:$J,"OPPO体验店")</f>
        <v>0</v>
      </c>
      <c r="BF1179" s="99">
        <f>SUMIFS(通讯通路门店!$X:$X,通讯通路门店!$S:$S,$G1179,通讯通路门店!$J:$J,"华为授权体验店")+SUMIFS(通讯通路门店!$AA:$AA,通讯通路门店!$S:$S,$G1179,通讯通路门店!$J:$J,"华为堡垒店")</f>
        <v>0</v>
      </c>
      <c r="BG1179" s="99">
        <f>SUMIFS(通讯通路门店!$Y:$Y,通讯通路门店!$S:$S,$G1179,通讯通路门店!$J:$J,"小米体验店")</f>
        <v>0</v>
      </c>
      <c r="BH1179" s="99">
        <f>SUMIFS(通讯通路门店!$AA:$AA,通讯通路门店!$S:$S,$G1179,通讯通路门店!$J:$J,"苹果体验店")</f>
        <v>0</v>
      </c>
      <c r="BI1179" s="99">
        <f>SUMIFS(通讯通路门店!$K:$K,通讯通路门店!$S:$S,$G1179,通讯通路门店!$J:$J,"其他品牌专卖店")</f>
        <v>0</v>
      </c>
      <c r="BJ1179" s="99">
        <f>SUMIFS(通讯通路门店!$AC:$AC,通讯通路门店!$S:$S,$G1179)</f>
        <v>0</v>
      </c>
      <c r="BK1179" s="99">
        <f>SUMIFS(通讯通路门店!$AD:$AD,通讯通路门店!$S:$S,$G1179)</f>
        <v>0</v>
      </c>
      <c r="BL1179" s="99">
        <f>SUMIFS(通讯通路门店!$AE:$AE,通讯通路门店!$S:$S,$G1179)</f>
        <v>0</v>
      </c>
      <c r="BM1179" s="99">
        <f>SUMIFS(通讯通路门店!$AF:$AF,通讯通路门店!$S:$S,$G1179)</f>
        <v>0</v>
      </c>
      <c r="BN1179" s="99">
        <f>SUMIFS(通讯通路门店!$AG:$AG,通讯通路门店!$S:$S,$G1179)</f>
        <v>0</v>
      </c>
      <c r="BO1179" s="99">
        <f>SUMIFS(通讯通路门店!$AH:$AH,通讯通路门店!$S:$S,$G1179)</f>
        <v>0</v>
      </c>
      <c r="BP1179" s="99">
        <f>SUMIFS(通讯通路门店!$AI:$AI,通讯通路门店!$S:$S,$G1179)</f>
        <v>0</v>
      </c>
      <c r="BQ1179" s="83"/>
    </row>
    <row r="1180" spans="1:69">
      <c r="A1180" s="99" t="str">
        <f>IFERROR(_xlfn.XLOOKUP($G1180,通讯通路门店!$S$4:$S$993931,通讯通路门店!$A$4:$A$993931,0,0),"")</f>
        <v>海南省</v>
      </c>
      <c r="B1180" s="99" t="str">
        <f>IFERROR(_xlfn.XLOOKUP($G1180,通讯通路门店!$S$4:$S$993931,通讯通路门店!$B$4:$B$993931,0,0),"")</f>
        <v>东方市</v>
      </c>
      <c r="C1180" s="99" t="str">
        <f>IFERROR(_xlfn.XLOOKUP($G1180,通讯通路门店!$S$4:$S$993931,通讯通路门店!$C$4:$C$993931,0,0),"")</f>
        <v>东方市</v>
      </c>
      <c r="D1180" s="99" t="str">
        <f>IFERROR(_xlfn.XLOOKUP($G1180,通讯通路门店!$S$4:$S$993931,通讯通路门店!$D$4:$D$993931,0,0),"")</f>
        <v>八所镇</v>
      </c>
      <c r="E1180" s="83"/>
      <c r="F1180" s="83"/>
      <c r="G1180" s="101"/>
      <c r="H1180" s="102">
        <f>IFERROR(_xlfn.XLOOKUP($G1180,通讯通路门店!$S$4:$S$993931,通讯通路门店!$R$4:$R$993931,0,0),"")</f>
        <v>0</v>
      </c>
      <c r="I1180" s="83"/>
      <c r="J1180" s="83"/>
      <c r="K1180" s="83"/>
      <c r="L1180" s="83"/>
      <c r="M1180" s="83"/>
      <c r="N1180" s="83"/>
      <c r="O1180" s="83"/>
      <c r="P1180" s="83"/>
      <c r="Q1180" s="83"/>
      <c r="R1180" s="83"/>
      <c r="S1180" s="83"/>
      <c r="T1180" s="83"/>
      <c r="U1180" s="99">
        <f>COUNTIF(通讯通路门店!$S:$S,$G1180)</f>
        <v>0</v>
      </c>
      <c r="V1180" s="99">
        <f>COUNTIFS(通讯通路门店!$S:$S,$G1180,通讯通路门店!$J:$J,"综合卖场")</f>
        <v>0</v>
      </c>
      <c r="W1180" s="99">
        <f>SUMIFS(通讯通路门店!$AJ:$AJ,通讯通路门店!$S:$S,通讯客户沙盘!$G1180)</f>
        <v>0</v>
      </c>
      <c r="X1180" s="99">
        <f t="shared" si="90"/>
        <v>0</v>
      </c>
      <c r="Y1180" s="99">
        <f>COUNTIFS(通讯通路门店!$S:$S,$G1180,通讯通路门店!$J:$J,"荣耀体验店")+COUNTIFS(通讯通路门店!$S:$S,$G1180,通讯通路门店!$J:$J,"荣耀授权专卖店")</f>
        <v>0</v>
      </c>
      <c r="Z1180" s="99">
        <f>COUNTIFS(通讯通路门店!$S:$S,$G1180,通讯通路门店!$J:$J,"VIVO体验店")</f>
        <v>0</v>
      </c>
      <c r="AA1180" s="99">
        <f>COUNTIFS(通讯通路门店!$S:$S,$G1180,通讯通路门店!$J:$J,"OPPO体验店")</f>
        <v>0</v>
      </c>
      <c r="AB1180" s="99">
        <f>COUNTIFS(通讯通路门店!$S:$S,$G1180,通讯通路门店!$J:$J,"华为授权体验店")+COUNTIFS(通讯通路门店!$S:$S,$G1180,通讯通路门店!$J:$J,"华为堡垒店")</f>
        <v>0</v>
      </c>
      <c r="AC1180" s="99">
        <f>COUNTIFS(通讯通路门店!$S:$S,$G1180,通讯通路门店!$J:$J,"小米体验店")</f>
        <v>0</v>
      </c>
      <c r="AD1180" s="99">
        <f>COUNTIFS(通讯通路门店!$S:$S,$G1180,通讯通路门店!$J:$J,"苹果体验店")</f>
        <v>0</v>
      </c>
      <c r="AE1180" s="99">
        <f>COUNTIFS(通讯通路门店!$S:$S,$G1180,通讯通路门店!$J:$J,"其他品牌专卖店")</f>
        <v>0</v>
      </c>
      <c r="AF1180" s="99">
        <f>SUMIFS(通讯通路门店!$BI:$BI,通讯通路门店!$S:$S,$G1180)</f>
        <v>0</v>
      </c>
      <c r="AG1180" s="99">
        <f>SUMIFS(通讯通路门店!$BH:$BH,通讯通路门店!$S:$S,$G1180)</f>
        <v>0</v>
      </c>
      <c r="AH1180" s="99">
        <f t="shared" si="91"/>
        <v>0</v>
      </c>
      <c r="AI1180" s="99">
        <f>SUMIFS(通讯通路门店!$BB:$BB,通讯通路门店!$S:$S,$G1180)</f>
        <v>0</v>
      </c>
      <c r="AJ1180" s="99">
        <f>SUMIFS(通讯通路门店!$BE:$BE,通讯通路门店!$S:$S,$G1180)</f>
        <v>0</v>
      </c>
      <c r="AK1180" s="99">
        <f>SUMIFS(通讯通路门店!$BG:$BG,通讯通路门店!$S:$S,$G1180)</f>
        <v>0</v>
      </c>
      <c r="AL1180" s="99">
        <f>SUMIFS(通讯通路门店!$BC:$BC,通讯通路门店!$S:$S,$G1180)</f>
        <v>0</v>
      </c>
      <c r="AM1180" s="99">
        <f>SUMIFS(通讯通路门店!$BD:$BD,通讯通路门店!$S:$S,$G1180)</f>
        <v>0</v>
      </c>
      <c r="AN1180" s="99">
        <f>SUMIFS(通讯通路门店!$BF:$BF,通讯通路门店!$S:$S,$G1180)</f>
        <v>0</v>
      </c>
      <c r="AO1180" s="99">
        <f t="shared" si="92"/>
        <v>0</v>
      </c>
      <c r="AP1180" s="99">
        <f>SUMIFS(通讯通路门店!$K:$K,通讯通路门店!$S:$S,$G1180)</f>
        <v>0</v>
      </c>
      <c r="AQ1180" s="83"/>
      <c r="AR1180" s="99">
        <f>SUMIFS(通讯通路门店!$T:$T,通讯通路门店!$S:$S,$G1180)</f>
        <v>0</v>
      </c>
      <c r="AS1180" s="99">
        <f>SUMIFS(通讯通路门店!$U:$U,通讯通路门店!$S:$S,$G1180)</f>
        <v>0</v>
      </c>
      <c r="AT1180" s="99">
        <f>SUMIFS(通讯通路门店!$V:$V,通讯通路门店!$S:$S,$G1180)</f>
        <v>0</v>
      </c>
      <c r="AU1180" s="99">
        <f>SUMIFS(通讯通路门店!$W:$W,通讯通路门店!$S:$S,$G1180)</f>
        <v>0</v>
      </c>
      <c r="AV1180" s="99">
        <f>SUMIFS(通讯通路门店!$Z:$Z,通讯通路门店!$S:$S,$G1180)</f>
        <v>0</v>
      </c>
      <c r="AW1180" s="99">
        <f>SUMIFS(通讯通路门店!$AB:$AB,通讯通路门店!$S:$S,$G1180)</f>
        <v>0</v>
      </c>
      <c r="AX1180" s="99">
        <f>SUMIFS(通讯通路门店!$X:$X,通讯通路门店!$S:$S,$G1180)</f>
        <v>0</v>
      </c>
      <c r="AY1180" s="99">
        <f>SUMIFS(通讯通路门店!$Y:$Y,通讯通路门店!$S:$S,$G1180)</f>
        <v>0</v>
      </c>
      <c r="AZ1180" s="99">
        <f>SUMIFS(通讯通路门店!$AA:$AA,通讯通路门店!$S:$S,$G1180)</f>
        <v>0</v>
      </c>
      <c r="BA1180" s="99">
        <f t="shared" si="93"/>
        <v>0</v>
      </c>
      <c r="BB1180" s="99">
        <f t="shared" si="94"/>
        <v>0</v>
      </c>
      <c r="BC1180" s="99">
        <f>SUMIFS(通讯通路门店!$W:$W,通讯通路门店!$S:$S,$G1180,通讯通路门店!$J:$J,"荣耀体验店")+SUMIFS(通讯通路门店!$W:$W,通讯通路门店!$S:$S,$G1180,通讯通路门店!$J:$J,"荣耀授权专卖店")</f>
        <v>0</v>
      </c>
      <c r="BD1180" s="99">
        <f>SUMIFS(通讯通路门店!$Z:$Z,通讯通路门店!$S:$S,$G1180,通讯通路门店!$J:$J,"VIVO体验店")</f>
        <v>0</v>
      </c>
      <c r="BE1180" s="99">
        <f>SUMIFS(通讯通路门店!$AB:$AB,通讯通路门店!$S:$S,$G1180,通讯通路门店!$J:$J,"OPPO体验店")</f>
        <v>0</v>
      </c>
      <c r="BF1180" s="99">
        <f>SUMIFS(通讯通路门店!$X:$X,通讯通路门店!$S:$S,$G1180,通讯通路门店!$J:$J,"华为授权体验店")+SUMIFS(通讯通路门店!$AA:$AA,通讯通路门店!$S:$S,$G1180,通讯通路门店!$J:$J,"华为堡垒店")</f>
        <v>0</v>
      </c>
      <c r="BG1180" s="99">
        <f>SUMIFS(通讯通路门店!$Y:$Y,通讯通路门店!$S:$S,$G1180,通讯通路门店!$J:$J,"小米体验店")</f>
        <v>0</v>
      </c>
      <c r="BH1180" s="99">
        <f>SUMIFS(通讯通路门店!$AA:$AA,通讯通路门店!$S:$S,$G1180,通讯通路门店!$J:$J,"苹果体验店")</f>
        <v>0</v>
      </c>
      <c r="BI1180" s="99">
        <f>SUMIFS(通讯通路门店!$K:$K,通讯通路门店!$S:$S,$G1180,通讯通路门店!$J:$J,"其他品牌专卖店")</f>
        <v>0</v>
      </c>
      <c r="BJ1180" s="99">
        <f>SUMIFS(通讯通路门店!$AC:$AC,通讯通路门店!$S:$S,$G1180)</f>
        <v>0</v>
      </c>
      <c r="BK1180" s="99">
        <f>SUMIFS(通讯通路门店!$AD:$AD,通讯通路门店!$S:$S,$G1180)</f>
        <v>0</v>
      </c>
      <c r="BL1180" s="99">
        <f>SUMIFS(通讯通路门店!$AE:$AE,通讯通路门店!$S:$S,$G1180)</f>
        <v>0</v>
      </c>
      <c r="BM1180" s="99">
        <f>SUMIFS(通讯通路门店!$AF:$AF,通讯通路门店!$S:$S,$G1180)</f>
        <v>0</v>
      </c>
      <c r="BN1180" s="99">
        <f>SUMIFS(通讯通路门店!$AG:$AG,通讯通路门店!$S:$S,$G1180)</f>
        <v>0</v>
      </c>
      <c r="BO1180" s="99">
        <f>SUMIFS(通讯通路门店!$AH:$AH,通讯通路门店!$S:$S,$G1180)</f>
        <v>0</v>
      </c>
      <c r="BP1180" s="99">
        <f>SUMIFS(通讯通路门店!$AI:$AI,通讯通路门店!$S:$S,$G1180)</f>
        <v>0</v>
      </c>
      <c r="BQ1180" s="83"/>
    </row>
    <row r="1181" spans="1:69">
      <c r="A1181" s="99" t="str">
        <f>IFERROR(_xlfn.XLOOKUP($G1181,通讯通路门店!$S$4:$S$993931,通讯通路门店!$A$4:$A$993931,0,0),"")</f>
        <v>海南省</v>
      </c>
      <c r="B1181" s="99" t="str">
        <f>IFERROR(_xlfn.XLOOKUP($G1181,通讯通路门店!$S$4:$S$993931,通讯通路门店!$B$4:$B$993931,0,0),"")</f>
        <v>东方市</v>
      </c>
      <c r="C1181" s="99" t="str">
        <f>IFERROR(_xlfn.XLOOKUP($G1181,通讯通路门店!$S$4:$S$993931,通讯通路门店!$C$4:$C$993931,0,0),"")</f>
        <v>东方市</v>
      </c>
      <c r="D1181" s="99" t="str">
        <f>IFERROR(_xlfn.XLOOKUP($G1181,通讯通路门店!$S$4:$S$993931,通讯通路门店!$D$4:$D$993931,0,0),"")</f>
        <v>八所镇</v>
      </c>
      <c r="E1181" s="83"/>
      <c r="F1181" s="83"/>
      <c r="G1181" s="101"/>
      <c r="H1181" s="102">
        <f>IFERROR(_xlfn.XLOOKUP($G1181,通讯通路门店!$S$4:$S$993931,通讯通路门店!$R$4:$R$993931,0,0),"")</f>
        <v>0</v>
      </c>
      <c r="I1181" s="83"/>
      <c r="J1181" s="83"/>
      <c r="K1181" s="83"/>
      <c r="L1181" s="83"/>
      <c r="M1181" s="83"/>
      <c r="N1181" s="83"/>
      <c r="O1181" s="83"/>
      <c r="P1181" s="83"/>
      <c r="Q1181" s="83"/>
      <c r="R1181" s="83"/>
      <c r="S1181" s="83"/>
      <c r="T1181" s="83"/>
      <c r="U1181" s="99">
        <f>COUNTIF(通讯通路门店!$S:$S,$G1181)</f>
        <v>0</v>
      </c>
      <c r="V1181" s="99">
        <f>COUNTIFS(通讯通路门店!$S:$S,$G1181,通讯通路门店!$J:$J,"综合卖场")</f>
        <v>0</v>
      </c>
      <c r="W1181" s="99">
        <f>SUMIFS(通讯通路门店!$AJ:$AJ,通讯通路门店!$S:$S,通讯客户沙盘!$G1181)</f>
        <v>0</v>
      </c>
      <c r="X1181" s="99">
        <f t="shared" si="90"/>
        <v>0</v>
      </c>
      <c r="Y1181" s="99">
        <f>COUNTIFS(通讯通路门店!$S:$S,$G1181,通讯通路门店!$J:$J,"荣耀体验店")+COUNTIFS(通讯通路门店!$S:$S,$G1181,通讯通路门店!$J:$J,"荣耀授权专卖店")</f>
        <v>0</v>
      </c>
      <c r="Z1181" s="99">
        <f>COUNTIFS(通讯通路门店!$S:$S,$G1181,通讯通路门店!$J:$J,"VIVO体验店")</f>
        <v>0</v>
      </c>
      <c r="AA1181" s="99">
        <f>COUNTIFS(通讯通路门店!$S:$S,$G1181,通讯通路门店!$J:$J,"OPPO体验店")</f>
        <v>0</v>
      </c>
      <c r="AB1181" s="99">
        <f>COUNTIFS(通讯通路门店!$S:$S,$G1181,通讯通路门店!$J:$J,"华为授权体验店")+COUNTIFS(通讯通路门店!$S:$S,$G1181,通讯通路门店!$J:$J,"华为堡垒店")</f>
        <v>0</v>
      </c>
      <c r="AC1181" s="99">
        <f>COUNTIFS(通讯通路门店!$S:$S,$G1181,通讯通路门店!$J:$J,"小米体验店")</f>
        <v>0</v>
      </c>
      <c r="AD1181" s="99">
        <f>COUNTIFS(通讯通路门店!$S:$S,$G1181,通讯通路门店!$J:$J,"苹果体验店")</f>
        <v>0</v>
      </c>
      <c r="AE1181" s="99">
        <f>COUNTIFS(通讯通路门店!$S:$S,$G1181,通讯通路门店!$J:$J,"其他品牌专卖店")</f>
        <v>0</v>
      </c>
      <c r="AF1181" s="99">
        <f>SUMIFS(通讯通路门店!$BI:$BI,通讯通路门店!$S:$S,$G1181)</f>
        <v>0</v>
      </c>
      <c r="AG1181" s="99">
        <f>SUMIFS(通讯通路门店!$BH:$BH,通讯通路门店!$S:$S,$G1181)</f>
        <v>0</v>
      </c>
      <c r="AH1181" s="99">
        <f t="shared" si="91"/>
        <v>0</v>
      </c>
      <c r="AI1181" s="99">
        <f>SUMIFS(通讯通路门店!$BB:$BB,通讯通路门店!$S:$S,$G1181)</f>
        <v>0</v>
      </c>
      <c r="AJ1181" s="99">
        <f>SUMIFS(通讯通路门店!$BE:$BE,通讯通路门店!$S:$S,$G1181)</f>
        <v>0</v>
      </c>
      <c r="AK1181" s="99">
        <f>SUMIFS(通讯通路门店!$BG:$BG,通讯通路门店!$S:$S,$G1181)</f>
        <v>0</v>
      </c>
      <c r="AL1181" s="99">
        <f>SUMIFS(通讯通路门店!$BC:$BC,通讯通路门店!$S:$S,$G1181)</f>
        <v>0</v>
      </c>
      <c r="AM1181" s="99">
        <f>SUMIFS(通讯通路门店!$BD:$BD,通讯通路门店!$S:$S,$G1181)</f>
        <v>0</v>
      </c>
      <c r="AN1181" s="99">
        <f>SUMIFS(通讯通路门店!$BF:$BF,通讯通路门店!$S:$S,$G1181)</f>
        <v>0</v>
      </c>
      <c r="AO1181" s="99">
        <f t="shared" si="92"/>
        <v>0</v>
      </c>
      <c r="AP1181" s="99">
        <f>SUMIFS(通讯通路门店!$K:$K,通讯通路门店!$S:$S,$G1181)</f>
        <v>0</v>
      </c>
      <c r="AQ1181" s="83"/>
      <c r="AR1181" s="99">
        <f>SUMIFS(通讯通路门店!$T:$T,通讯通路门店!$S:$S,$G1181)</f>
        <v>0</v>
      </c>
      <c r="AS1181" s="99">
        <f>SUMIFS(通讯通路门店!$U:$U,通讯通路门店!$S:$S,$G1181)</f>
        <v>0</v>
      </c>
      <c r="AT1181" s="99">
        <f>SUMIFS(通讯通路门店!$V:$V,通讯通路门店!$S:$S,$G1181)</f>
        <v>0</v>
      </c>
      <c r="AU1181" s="99">
        <f>SUMIFS(通讯通路门店!$W:$W,通讯通路门店!$S:$S,$G1181)</f>
        <v>0</v>
      </c>
      <c r="AV1181" s="99">
        <f>SUMIFS(通讯通路门店!$Z:$Z,通讯通路门店!$S:$S,$G1181)</f>
        <v>0</v>
      </c>
      <c r="AW1181" s="99">
        <f>SUMIFS(通讯通路门店!$AB:$AB,通讯通路门店!$S:$S,$G1181)</f>
        <v>0</v>
      </c>
      <c r="AX1181" s="99">
        <f>SUMIFS(通讯通路门店!$X:$X,通讯通路门店!$S:$S,$G1181)</f>
        <v>0</v>
      </c>
      <c r="AY1181" s="99">
        <f>SUMIFS(通讯通路门店!$Y:$Y,通讯通路门店!$S:$S,$G1181)</f>
        <v>0</v>
      </c>
      <c r="AZ1181" s="99">
        <f>SUMIFS(通讯通路门店!$AA:$AA,通讯通路门店!$S:$S,$G1181)</f>
        <v>0</v>
      </c>
      <c r="BA1181" s="99">
        <f t="shared" si="93"/>
        <v>0</v>
      </c>
      <c r="BB1181" s="99">
        <f t="shared" si="94"/>
        <v>0</v>
      </c>
      <c r="BC1181" s="99">
        <f>SUMIFS(通讯通路门店!$W:$W,通讯通路门店!$S:$S,$G1181,通讯通路门店!$J:$J,"荣耀体验店")+SUMIFS(通讯通路门店!$W:$W,通讯通路门店!$S:$S,$G1181,通讯通路门店!$J:$J,"荣耀授权专卖店")</f>
        <v>0</v>
      </c>
      <c r="BD1181" s="99">
        <f>SUMIFS(通讯通路门店!$Z:$Z,通讯通路门店!$S:$S,$G1181,通讯通路门店!$J:$J,"VIVO体验店")</f>
        <v>0</v>
      </c>
      <c r="BE1181" s="99">
        <f>SUMIFS(通讯通路门店!$AB:$AB,通讯通路门店!$S:$S,$G1181,通讯通路门店!$J:$J,"OPPO体验店")</f>
        <v>0</v>
      </c>
      <c r="BF1181" s="99">
        <f>SUMIFS(通讯通路门店!$X:$X,通讯通路门店!$S:$S,$G1181,通讯通路门店!$J:$J,"华为授权体验店")+SUMIFS(通讯通路门店!$AA:$AA,通讯通路门店!$S:$S,$G1181,通讯通路门店!$J:$J,"华为堡垒店")</f>
        <v>0</v>
      </c>
      <c r="BG1181" s="99">
        <f>SUMIFS(通讯通路门店!$Y:$Y,通讯通路门店!$S:$S,$G1181,通讯通路门店!$J:$J,"小米体验店")</f>
        <v>0</v>
      </c>
      <c r="BH1181" s="99">
        <f>SUMIFS(通讯通路门店!$AA:$AA,通讯通路门店!$S:$S,$G1181,通讯通路门店!$J:$J,"苹果体验店")</f>
        <v>0</v>
      </c>
      <c r="BI1181" s="99">
        <f>SUMIFS(通讯通路门店!$K:$K,通讯通路门店!$S:$S,$G1181,通讯通路门店!$J:$J,"其他品牌专卖店")</f>
        <v>0</v>
      </c>
      <c r="BJ1181" s="99">
        <f>SUMIFS(通讯通路门店!$AC:$AC,通讯通路门店!$S:$S,$G1181)</f>
        <v>0</v>
      </c>
      <c r="BK1181" s="99">
        <f>SUMIFS(通讯通路门店!$AD:$AD,通讯通路门店!$S:$S,$G1181)</f>
        <v>0</v>
      </c>
      <c r="BL1181" s="99">
        <f>SUMIFS(通讯通路门店!$AE:$AE,通讯通路门店!$S:$S,$G1181)</f>
        <v>0</v>
      </c>
      <c r="BM1181" s="99">
        <f>SUMIFS(通讯通路门店!$AF:$AF,通讯通路门店!$S:$S,$G1181)</f>
        <v>0</v>
      </c>
      <c r="BN1181" s="99">
        <f>SUMIFS(通讯通路门店!$AG:$AG,通讯通路门店!$S:$S,$G1181)</f>
        <v>0</v>
      </c>
      <c r="BO1181" s="99">
        <f>SUMIFS(通讯通路门店!$AH:$AH,通讯通路门店!$S:$S,$G1181)</f>
        <v>0</v>
      </c>
      <c r="BP1181" s="99">
        <f>SUMIFS(通讯通路门店!$AI:$AI,通讯通路门店!$S:$S,$G1181)</f>
        <v>0</v>
      </c>
      <c r="BQ1181" s="83"/>
    </row>
    <row r="1182" spans="1:69">
      <c r="A1182" s="99" t="str">
        <f>IFERROR(_xlfn.XLOOKUP($G1182,通讯通路门店!$S$4:$S$993931,通讯通路门店!$A$4:$A$993931,0,0),"")</f>
        <v>海南省</v>
      </c>
      <c r="B1182" s="99" t="str">
        <f>IFERROR(_xlfn.XLOOKUP($G1182,通讯通路门店!$S$4:$S$993931,通讯通路门店!$B$4:$B$993931,0,0),"")</f>
        <v>东方市</v>
      </c>
      <c r="C1182" s="99" t="str">
        <f>IFERROR(_xlfn.XLOOKUP($G1182,通讯通路门店!$S$4:$S$993931,通讯通路门店!$C$4:$C$993931,0,0),"")</f>
        <v>东方市</v>
      </c>
      <c r="D1182" s="99" t="str">
        <f>IFERROR(_xlfn.XLOOKUP($G1182,通讯通路门店!$S$4:$S$993931,通讯通路门店!$D$4:$D$993931,0,0),"")</f>
        <v>八所镇</v>
      </c>
      <c r="E1182" s="83"/>
      <c r="F1182" s="83"/>
      <c r="G1182" s="101"/>
      <c r="H1182" s="102">
        <f>IFERROR(_xlfn.XLOOKUP($G1182,通讯通路门店!$S$4:$S$993931,通讯通路门店!$R$4:$R$993931,0,0),"")</f>
        <v>0</v>
      </c>
      <c r="I1182" s="83"/>
      <c r="J1182" s="83"/>
      <c r="K1182" s="83"/>
      <c r="L1182" s="83"/>
      <c r="M1182" s="83"/>
      <c r="N1182" s="83"/>
      <c r="O1182" s="83"/>
      <c r="P1182" s="83"/>
      <c r="Q1182" s="83"/>
      <c r="R1182" s="83"/>
      <c r="S1182" s="83"/>
      <c r="T1182" s="83"/>
      <c r="U1182" s="99">
        <f>COUNTIF(通讯通路门店!$S:$S,$G1182)</f>
        <v>0</v>
      </c>
      <c r="V1182" s="99">
        <f>COUNTIFS(通讯通路门店!$S:$S,$G1182,通讯通路门店!$J:$J,"综合卖场")</f>
        <v>0</v>
      </c>
      <c r="W1182" s="99">
        <f>SUMIFS(通讯通路门店!$AJ:$AJ,通讯通路门店!$S:$S,通讯客户沙盘!$G1182)</f>
        <v>0</v>
      </c>
      <c r="X1182" s="99">
        <f t="shared" si="90"/>
        <v>0</v>
      </c>
      <c r="Y1182" s="99">
        <f>COUNTIFS(通讯通路门店!$S:$S,$G1182,通讯通路门店!$J:$J,"荣耀体验店")+COUNTIFS(通讯通路门店!$S:$S,$G1182,通讯通路门店!$J:$J,"荣耀授权专卖店")</f>
        <v>0</v>
      </c>
      <c r="Z1182" s="99">
        <f>COUNTIFS(通讯通路门店!$S:$S,$G1182,通讯通路门店!$J:$J,"VIVO体验店")</f>
        <v>0</v>
      </c>
      <c r="AA1182" s="99">
        <f>COUNTIFS(通讯通路门店!$S:$S,$G1182,通讯通路门店!$J:$J,"OPPO体验店")</f>
        <v>0</v>
      </c>
      <c r="AB1182" s="99">
        <f>COUNTIFS(通讯通路门店!$S:$S,$G1182,通讯通路门店!$J:$J,"华为授权体验店")+COUNTIFS(通讯通路门店!$S:$S,$G1182,通讯通路门店!$J:$J,"华为堡垒店")</f>
        <v>0</v>
      </c>
      <c r="AC1182" s="99">
        <f>COUNTIFS(通讯通路门店!$S:$S,$G1182,通讯通路门店!$J:$J,"小米体验店")</f>
        <v>0</v>
      </c>
      <c r="AD1182" s="99">
        <f>COUNTIFS(通讯通路门店!$S:$S,$G1182,通讯通路门店!$J:$J,"苹果体验店")</f>
        <v>0</v>
      </c>
      <c r="AE1182" s="99">
        <f>COUNTIFS(通讯通路门店!$S:$S,$G1182,通讯通路门店!$J:$J,"其他品牌专卖店")</f>
        <v>0</v>
      </c>
      <c r="AF1182" s="99">
        <f>SUMIFS(通讯通路门店!$BI:$BI,通讯通路门店!$S:$S,$G1182)</f>
        <v>0</v>
      </c>
      <c r="AG1182" s="99">
        <f>SUMIFS(通讯通路门店!$BH:$BH,通讯通路门店!$S:$S,$G1182)</f>
        <v>0</v>
      </c>
      <c r="AH1182" s="99">
        <f t="shared" si="91"/>
        <v>0</v>
      </c>
      <c r="AI1182" s="99">
        <f>SUMIFS(通讯通路门店!$BB:$BB,通讯通路门店!$S:$S,$G1182)</f>
        <v>0</v>
      </c>
      <c r="AJ1182" s="99">
        <f>SUMIFS(通讯通路门店!$BE:$BE,通讯通路门店!$S:$S,$G1182)</f>
        <v>0</v>
      </c>
      <c r="AK1182" s="99">
        <f>SUMIFS(通讯通路门店!$BG:$BG,通讯通路门店!$S:$S,$G1182)</f>
        <v>0</v>
      </c>
      <c r="AL1182" s="99">
        <f>SUMIFS(通讯通路门店!$BC:$BC,通讯通路门店!$S:$S,$G1182)</f>
        <v>0</v>
      </c>
      <c r="AM1182" s="99">
        <f>SUMIFS(通讯通路门店!$BD:$BD,通讯通路门店!$S:$S,$G1182)</f>
        <v>0</v>
      </c>
      <c r="AN1182" s="99">
        <f>SUMIFS(通讯通路门店!$BF:$BF,通讯通路门店!$S:$S,$G1182)</f>
        <v>0</v>
      </c>
      <c r="AO1182" s="99">
        <f t="shared" si="92"/>
        <v>0</v>
      </c>
      <c r="AP1182" s="99">
        <f>SUMIFS(通讯通路门店!$K:$K,通讯通路门店!$S:$S,$G1182)</f>
        <v>0</v>
      </c>
      <c r="AQ1182" s="83"/>
      <c r="AR1182" s="99">
        <f>SUMIFS(通讯通路门店!$T:$T,通讯通路门店!$S:$S,$G1182)</f>
        <v>0</v>
      </c>
      <c r="AS1182" s="99">
        <f>SUMIFS(通讯通路门店!$U:$U,通讯通路门店!$S:$S,$G1182)</f>
        <v>0</v>
      </c>
      <c r="AT1182" s="99">
        <f>SUMIFS(通讯通路门店!$V:$V,通讯通路门店!$S:$S,$G1182)</f>
        <v>0</v>
      </c>
      <c r="AU1182" s="99">
        <f>SUMIFS(通讯通路门店!$W:$W,通讯通路门店!$S:$S,$G1182)</f>
        <v>0</v>
      </c>
      <c r="AV1182" s="99">
        <f>SUMIFS(通讯通路门店!$Z:$Z,通讯通路门店!$S:$S,$G1182)</f>
        <v>0</v>
      </c>
      <c r="AW1182" s="99">
        <f>SUMIFS(通讯通路门店!$AB:$AB,通讯通路门店!$S:$S,$G1182)</f>
        <v>0</v>
      </c>
      <c r="AX1182" s="99">
        <f>SUMIFS(通讯通路门店!$X:$X,通讯通路门店!$S:$S,$G1182)</f>
        <v>0</v>
      </c>
      <c r="AY1182" s="99">
        <f>SUMIFS(通讯通路门店!$Y:$Y,通讯通路门店!$S:$S,$G1182)</f>
        <v>0</v>
      </c>
      <c r="AZ1182" s="99">
        <f>SUMIFS(通讯通路门店!$AA:$AA,通讯通路门店!$S:$S,$G1182)</f>
        <v>0</v>
      </c>
      <c r="BA1182" s="99">
        <f t="shared" si="93"/>
        <v>0</v>
      </c>
      <c r="BB1182" s="99">
        <f t="shared" si="94"/>
        <v>0</v>
      </c>
      <c r="BC1182" s="99">
        <f>SUMIFS(通讯通路门店!$W:$W,通讯通路门店!$S:$S,$G1182,通讯通路门店!$J:$J,"荣耀体验店")+SUMIFS(通讯通路门店!$W:$W,通讯通路门店!$S:$S,$G1182,通讯通路门店!$J:$J,"荣耀授权专卖店")</f>
        <v>0</v>
      </c>
      <c r="BD1182" s="99">
        <f>SUMIFS(通讯通路门店!$Z:$Z,通讯通路门店!$S:$S,$G1182,通讯通路门店!$J:$J,"VIVO体验店")</f>
        <v>0</v>
      </c>
      <c r="BE1182" s="99">
        <f>SUMIFS(通讯通路门店!$AB:$AB,通讯通路门店!$S:$S,$G1182,通讯通路门店!$J:$J,"OPPO体验店")</f>
        <v>0</v>
      </c>
      <c r="BF1182" s="99">
        <f>SUMIFS(通讯通路门店!$X:$X,通讯通路门店!$S:$S,$G1182,通讯通路门店!$J:$J,"华为授权体验店")+SUMIFS(通讯通路门店!$AA:$AA,通讯通路门店!$S:$S,$G1182,通讯通路门店!$J:$J,"华为堡垒店")</f>
        <v>0</v>
      </c>
      <c r="BG1182" s="99">
        <f>SUMIFS(通讯通路门店!$Y:$Y,通讯通路门店!$S:$S,$G1182,通讯通路门店!$J:$J,"小米体验店")</f>
        <v>0</v>
      </c>
      <c r="BH1182" s="99">
        <f>SUMIFS(通讯通路门店!$AA:$AA,通讯通路门店!$S:$S,$G1182,通讯通路门店!$J:$J,"苹果体验店")</f>
        <v>0</v>
      </c>
      <c r="BI1182" s="99">
        <f>SUMIFS(通讯通路门店!$K:$K,通讯通路门店!$S:$S,$G1182,通讯通路门店!$J:$J,"其他品牌专卖店")</f>
        <v>0</v>
      </c>
      <c r="BJ1182" s="99">
        <f>SUMIFS(通讯通路门店!$AC:$AC,通讯通路门店!$S:$S,$G1182)</f>
        <v>0</v>
      </c>
      <c r="BK1182" s="99">
        <f>SUMIFS(通讯通路门店!$AD:$AD,通讯通路门店!$S:$S,$G1182)</f>
        <v>0</v>
      </c>
      <c r="BL1182" s="99">
        <f>SUMIFS(通讯通路门店!$AE:$AE,通讯通路门店!$S:$S,$G1182)</f>
        <v>0</v>
      </c>
      <c r="BM1182" s="99">
        <f>SUMIFS(通讯通路门店!$AF:$AF,通讯通路门店!$S:$S,$G1182)</f>
        <v>0</v>
      </c>
      <c r="BN1182" s="99">
        <f>SUMIFS(通讯通路门店!$AG:$AG,通讯通路门店!$S:$S,$G1182)</f>
        <v>0</v>
      </c>
      <c r="BO1182" s="99">
        <f>SUMIFS(通讯通路门店!$AH:$AH,通讯通路门店!$S:$S,$G1182)</f>
        <v>0</v>
      </c>
      <c r="BP1182" s="99">
        <f>SUMIFS(通讯通路门店!$AI:$AI,通讯通路门店!$S:$S,$G1182)</f>
        <v>0</v>
      </c>
      <c r="BQ1182" s="83"/>
    </row>
    <row r="1183" spans="1:69">
      <c r="A1183" s="99" t="str">
        <f>IFERROR(_xlfn.XLOOKUP($G1183,通讯通路门店!$S$4:$S$993931,通讯通路门店!$A$4:$A$993931,0,0),"")</f>
        <v>海南省</v>
      </c>
      <c r="B1183" s="99" t="str">
        <f>IFERROR(_xlfn.XLOOKUP($G1183,通讯通路门店!$S$4:$S$993931,通讯通路门店!$B$4:$B$993931,0,0),"")</f>
        <v>东方市</v>
      </c>
      <c r="C1183" s="99" t="str">
        <f>IFERROR(_xlfn.XLOOKUP($G1183,通讯通路门店!$S$4:$S$993931,通讯通路门店!$C$4:$C$993931,0,0),"")</f>
        <v>东方市</v>
      </c>
      <c r="D1183" s="99" t="str">
        <f>IFERROR(_xlfn.XLOOKUP($G1183,通讯通路门店!$S$4:$S$993931,通讯通路门店!$D$4:$D$993931,0,0),"")</f>
        <v>八所镇</v>
      </c>
      <c r="E1183" s="83"/>
      <c r="F1183" s="83"/>
      <c r="G1183" s="101"/>
      <c r="H1183" s="102">
        <f>IFERROR(_xlfn.XLOOKUP($G1183,通讯通路门店!$S$4:$S$993931,通讯通路门店!$R$4:$R$993931,0,0),"")</f>
        <v>0</v>
      </c>
      <c r="I1183" s="83"/>
      <c r="J1183" s="83"/>
      <c r="K1183" s="83"/>
      <c r="L1183" s="83"/>
      <c r="M1183" s="83"/>
      <c r="N1183" s="83"/>
      <c r="O1183" s="83"/>
      <c r="P1183" s="83"/>
      <c r="Q1183" s="83"/>
      <c r="R1183" s="83"/>
      <c r="S1183" s="83"/>
      <c r="T1183" s="83"/>
      <c r="U1183" s="99">
        <f>COUNTIF(通讯通路门店!$S:$S,$G1183)</f>
        <v>0</v>
      </c>
      <c r="V1183" s="99">
        <f>COUNTIFS(通讯通路门店!$S:$S,$G1183,通讯通路门店!$J:$J,"综合卖场")</f>
        <v>0</v>
      </c>
      <c r="W1183" s="99">
        <f>SUMIFS(通讯通路门店!$AJ:$AJ,通讯通路门店!$S:$S,通讯客户沙盘!$G1183)</f>
        <v>0</v>
      </c>
      <c r="X1183" s="99">
        <f t="shared" si="90"/>
        <v>0</v>
      </c>
      <c r="Y1183" s="99">
        <f>COUNTIFS(通讯通路门店!$S:$S,$G1183,通讯通路门店!$J:$J,"荣耀体验店")+COUNTIFS(通讯通路门店!$S:$S,$G1183,通讯通路门店!$J:$J,"荣耀授权专卖店")</f>
        <v>0</v>
      </c>
      <c r="Z1183" s="99">
        <f>COUNTIFS(通讯通路门店!$S:$S,$G1183,通讯通路门店!$J:$J,"VIVO体验店")</f>
        <v>0</v>
      </c>
      <c r="AA1183" s="99">
        <f>COUNTIFS(通讯通路门店!$S:$S,$G1183,通讯通路门店!$J:$J,"OPPO体验店")</f>
        <v>0</v>
      </c>
      <c r="AB1183" s="99">
        <f>COUNTIFS(通讯通路门店!$S:$S,$G1183,通讯通路门店!$J:$J,"华为授权体验店")+COUNTIFS(通讯通路门店!$S:$S,$G1183,通讯通路门店!$J:$J,"华为堡垒店")</f>
        <v>0</v>
      </c>
      <c r="AC1183" s="99">
        <f>COUNTIFS(通讯通路门店!$S:$S,$G1183,通讯通路门店!$J:$J,"小米体验店")</f>
        <v>0</v>
      </c>
      <c r="AD1183" s="99">
        <f>COUNTIFS(通讯通路门店!$S:$S,$G1183,通讯通路门店!$J:$J,"苹果体验店")</f>
        <v>0</v>
      </c>
      <c r="AE1183" s="99">
        <f>COUNTIFS(通讯通路门店!$S:$S,$G1183,通讯通路门店!$J:$J,"其他品牌专卖店")</f>
        <v>0</v>
      </c>
      <c r="AF1183" s="99">
        <f>SUMIFS(通讯通路门店!$BI:$BI,通讯通路门店!$S:$S,$G1183)</f>
        <v>0</v>
      </c>
      <c r="AG1183" s="99">
        <f>SUMIFS(通讯通路门店!$BH:$BH,通讯通路门店!$S:$S,$G1183)</f>
        <v>0</v>
      </c>
      <c r="AH1183" s="99">
        <f t="shared" si="91"/>
        <v>0</v>
      </c>
      <c r="AI1183" s="99">
        <f>SUMIFS(通讯通路门店!$BB:$BB,通讯通路门店!$S:$S,$G1183)</f>
        <v>0</v>
      </c>
      <c r="AJ1183" s="99">
        <f>SUMIFS(通讯通路门店!$BE:$BE,通讯通路门店!$S:$S,$G1183)</f>
        <v>0</v>
      </c>
      <c r="AK1183" s="99">
        <f>SUMIFS(通讯通路门店!$BG:$BG,通讯通路门店!$S:$S,$G1183)</f>
        <v>0</v>
      </c>
      <c r="AL1183" s="99">
        <f>SUMIFS(通讯通路门店!$BC:$BC,通讯通路门店!$S:$S,$G1183)</f>
        <v>0</v>
      </c>
      <c r="AM1183" s="99">
        <f>SUMIFS(通讯通路门店!$BD:$BD,通讯通路门店!$S:$S,$G1183)</f>
        <v>0</v>
      </c>
      <c r="AN1183" s="99">
        <f>SUMIFS(通讯通路门店!$BF:$BF,通讯通路门店!$S:$S,$G1183)</f>
        <v>0</v>
      </c>
      <c r="AO1183" s="99">
        <f t="shared" si="92"/>
        <v>0</v>
      </c>
      <c r="AP1183" s="99">
        <f>SUMIFS(通讯通路门店!$K:$K,通讯通路门店!$S:$S,$G1183)</f>
        <v>0</v>
      </c>
      <c r="AQ1183" s="83"/>
      <c r="AR1183" s="99">
        <f>SUMIFS(通讯通路门店!$T:$T,通讯通路门店!$S:$S,$G1183)</f>
        <v>0</v>
      </c>
      <c r="AS1183" s="99">
        <f>SUMIFS(通讯通路门店!$U:$U,通讯通路门店!$S:$S,$G1183)</f>
        <v>0</v>
      </c>
      <c r="AT1183" s="99">
        <f>SUMIFS(通讯通路门店!$V:$V,通讯通路门店!$S:$S,$G1183)</f>
        <v>0</v>
      </c>
      <c r="AU1183" s="99">
        <f>SUMIFS(通讯通路门店!$W:$W,通讯通路门店!$S:$S,$G1183)</f>
        <v>0</v>
      </c>
      <c r="AV1183" s="99">
        <f>SUMIFS(通讯通路门店!$Z:$Z,通讯通路门店!$S:$S,$G1183)</f>
        <v>0</v>
      </c>
      <c r="AW1183" s="99">
        <f>SUMIFS(通讯通路门店!$AB:$AB,通讯通路门店!$S:$S,$G1183)</f>
        <v>0</v>
      </c>
      <c r="AX1183" s="99">
        <f>SUMIFS(通讯通路门店!$X:$X,通讯通路门店!$S:$S,$G1183)</f>
        <v>0</v>
      </c>
      <c r="AY1183" s="99">
        <f>SUMIFS(通讯通路门店!$Y:$Y,通讯通路门店!$S:$S,$G1183)</f>
        <v>0</v>
      </c>
      <c r="AZ1183" s="99">
        <f>SUMIFS(通讯通路门店!$AA:$AA,通讯通路门店!$S:$S,$G1183)</f>
        <v>0</v>
      </c>
      <c r="BA1183" s="99">
        <f t="shared" si="93"/>
        <v>0</v>
      </c>
      <c r="BB1183" s="99">
        <f t="shared" si="94"/>
        <v>0</v>
      </c>
      <c r="BC1183" s="99">
        <f>SUMIFS(通讯通路门店!$W:$W,通讯通路门店!$S:$S,$G1183,通讯通路门店!$J:$J,"荣耀体验店")+SUMIFS(通讯通路门店!$W:$W,通讯通路门店!$S:$S,$G1183,通讯通路门店!$J:$J,"荣耀授权专卖店")</f>
        <v>0</v>
      </c>
      <c r="BD1183" s="99">
        <f>SUMIFS(通讯通路门店!$Z:$Z,通讯通路门店!$S:$S,$G1183,通讯通路门店!$J:$J,"VIVO体验店")</f>
        <v>0</v>
      </c>
      <c r="BE1183" s="99">
        <f>SUMIFS(通讯通路门店!$AB:$AB,通讯通路门店!$S:$S,$G1183,通讯通路门店!$J:$J,"OPPO体验店")</f>
        <v>0</v>
      </c>
      <c r="BF1183" s="99">
        <f>SUMIFS(通讯通路门店!$X:$X,通讯通路门店!$S:$S,$G1183,通讯通路门店!$J:$J,"华为授权体验店")+SUMIFS(通讯通路门店!$AA:$AA,通讯通路门店!$S:$S,$G1183,通讯通路门店!$J:$J,"华为堡垒店")</f>
        <v>0</v>
      </c>
      <c r="BG1183" s="99">
        <f>SUMIFS(通讯通路门店!$Y:$Y,通讯通路门店!$S:$S,$G1183,通讯通路门店!$J:$J,"小米体验店")</f>
        <v>0</v>
      </c>
      <c r="BH1183" s="99">
        <f>SUMIFS(通讯通路门店!$AA:$AA,通讯通路门店!$S:$S,$G1183,通讯通路门店!$J:$J,"苹果体验店")</f>
        <v>0</v>
      </c>
      <c r="BI1183" s="99">
        <f>SUMIFS(通讯通路门店!$K:$K,通讯通路门店!$S:$S,$G1183,通讯通路门店!$J:$J,"其他品牌专卖店")</f>
        <v>0</v>
      </c>
      <c r="BJ1183" s="99">
        <f>SUMIFS(通讯通路门店!$AC:$AC,通讯通路门店!$S:$S,$G1183)</f>
        <v>0</v>
      </c>
      <c r="BK1183" s="99">
        <f>SUMIFS(通讯通路门店!$AD:$AD,通讯通路门店!$S:$S,$G1183)</f>
        <v>0</v>
      </c>
      <c r="BL1183" s="99">
        <f>SUMIFS(通讯通路门店!$AE:$AE,通讯通路门店!$S:$S,$G1183)</f>
        <v>0</v>
      </c>
      <c r="BM1183" s="99">
        <f>SUMIFS(通讯通路门店!$AF:$AF,通讯通路门店!$S:$S,$G1183)</f>
        <v>0</v>
      </c>
      <c r="BN1183" s="99">
        <f>SUMIFS(通讯通路门店!$AG:$AG,通讯通路门店!$S:$S,$G1183)</f>
        <v>0</v>
      </c>
      <c r="BO1183" s="99">
        <f>SUMIFS(通讯通路门店!$AH:$AH,通讯通路门店!$S:$S,$G1183)</f>
        <v>0</v>
      </c>
      <c r="BP1183" s="99">
        <f>SUMIFS(通讯通路门店!$AI:$AI,通讯通路门店!$S:$S,$G1183)</f>
        <v>0</v>
      </c>
      <c r="BQ1183" s="83"/>
    </row>
    <row r="1184" spans="1:69">
      <c r="A1184" s="99" t="str">
        <f>IFERROR(_xlfn.XLOOKUP($G1184,通讯通路门店!$S$4:$S$993931,通讯通路门店!$A$4:$A$993931,0,0),"")</f>
        <v>海南省</v>
      </c>
      <c r="B1184" s="99" t="str">
        <f>IFERROR(_xlfn.XLOOKUP($G1184,通讯通路门店!$S$4:$S$993931,通讯通路门店!$B$4:$B$993931,0,0),"")</f>
        <v>东方市</v>
      </c>
      <c r="C1184" s="99" t="str">
        <f>IFERROR(_xlfn.XLOOKUP($G1184,通讯通路门店!$S$4:$S$993931,通讯通路门店!$C$4:$C$993931,0,0),"")</f>
        <v>东方市</v>
      </c>
      <c r="D1184" s="99" t="str">
        <f>IFERROR(_xlfn.XLOOKUP($G1184,通讯通路门店!$S$4:$S$993931,通讯通路门店!$D$4:$D$993931,0,0),"")</f>
        <v>八所镇</v>
      </c>
      <c r="E1184" s="83"/>
      <c r="F1184" s="83"/>
      <c r="G1184" s="101"/>
      <c r="H1184" s="102">
        <f>IFERROR(_xlfn.XLOOKUP($G1184,通讯通路门店!$S$4:$S$993931,通讯通路门店!$R$4:$R$993931,0,0),"")</f>
        <v>0</v>
      </c>
      <c r="I1184" s="83"/>
      <c r="J1184" s="83"/>
      <c r="K1184" s="83"/>
      <c r="L1184" s="83"/>
      <c r="M1184" s="83"/>
      <c r="N1184" s="83"/>
      <c r="O1184" s="83"/>
      <c r="P1184" s="83"/>
      <c r="Q1184" s="83"/>
      <c r="R1184" s="83"/>
      <c r="S1184" s="83"/>
      <c r="T1184" s="83"/>
      <c r="U1184" s="99">
        <f>COUNTIF(通讯通路门店!$S:$S,$G1184)</f>
        <v>0</v>
      </c>
      <c r="V1184" s="99">
        <f>COUNTIFS(通讯通路门店!$S:$S,$G1184,通讯通路门店!$J:$J,"综合卖场")</f>
        <v>0</v>
      </c>
      <c r="W1184" s="99">
        <f>SUMIFS(通讯通路门店!$AJ:$AJ,通讯通路门店!$S:$S,通讯客户沙盘!$G1184)</f>
        <v>0</v>
      </c>
      <c r="X1184" s="99">
        <f t="shared" si="90"/>
        <v>0</v>
      </c>
      <c r="Y1184" s="99">
        <f>COUNTIFS(通讯通路门店!$S:$S,$G1184,通讯通路门店!$J:$J,"荣耀体验店")+COUNTIFS(通讯通路门店!$S:$S,$G1184,通讯通路门店!$J:$J,"荣耀授权专卖店")</f>
        <v>0</v>
      </c>
      <c r="Z1184" s="99">
        <f>COUNTIFS(通讯通路门店!$S:$S,$G1184,通讯通路门店!$J:$J,"VIVO体验店")</f>
        <v>0</v>
      </c>
      <c r="AA1184" s="99">
        <f>COUNTIFS(通讯通路门店!$S:$S,$G1184,通讯通路门店!$J:$J,"OPPO体验店")</f>
        <v>0</v>
      </c>
      <c r="AB1184" s="99">
        <f>COUNTIFS(通讯通路门店!$S:$S,$G1184,通讯通路门店!$J:$J,"华为授权体验店")+COUNTIFS(通讯通路门店!$S:$S,$G1184,通讯通路门店!$J:$J,"华为堡垒店")</f>
        <v>0</v>
      </c>
      <c r="AC1184" s="99">
        <f>COUNTIFS(通讯通路门店!$S:$S,$G1184,通讯通路门店!$J:$J,"小米体验店")</f>
        <v>0</v>
      </c>
      <c r="AD1184" s="99">
        <f>COUNTIFS(通讯通路门店!$S:$S,$G1184,通讯通路门店!$J:$J,"苹果体验店")</f>
        <v>0</v>
      </c>
      <c r="AE1184" s="99">
        <f>COUNTIFS(通讯通路门店!$S:$S,$G1184,通讯通路门店!$J:$J,"其他品牌专卖店")</f>
        <v>0</v>
      </c>
      <c r="AF1184" s="99">
        <f>SUMIFS(通讯通路门店!$BI:$BI,通讯通路门店!$S:$S,$G1184)</f>
        <v>0</v>
      </c>
      <c r="AG1184" s="99">
        <f>SUMIFS(通讯通路门店!$BH:$BH,通讯通路门店!$S:$S,$G1184)</f>
        <v>0</v>
      </c>
      <c r="AH1184" s="99">
        <f t="shared" si="91"/>
        <v>0</v>
      </c>
      <c r="AI1184" s="99">
        <f>SUMIFS(通讯通路门店!$BB:$BB,通讯通路门店!$S:$S,$G1184)</f>
        <v>0</v>
      </c>
      <c r="AJ1184" s="99">
        <f>SUMIFS(通讯通路门店!$BE:$BE,通讯通路门店!$S:$S,$G1184)</f>
        <v>0</v>
      </c>
      <c r="AK1184" s="99">
        <f>SUMIFS(通讯通路门店!$BG:$BG,通讯通路门店!$S:$S,$G1184)</f>
        <v>0</v>
      </c>
      <c r="AL1184" s="99">
        <f>SUMIFS(通讯通路门店!$BC:$BC,通讯通路门店!$S:$S,$G1184)</f>
        <v>0</v>
      </c>
      <c r="AM1184" s="99">
        <f>SUMIFS(通讯通路门店!$BD:$BD,通讯通路门店!$S:$S,$G1184)</f>
        <v>0</v>
      </c>
      <c r="AN1184" s="99">
        <f>SUMIFS(通讯通路门店!$BF:$BF,通讯通路门店!$S:$S,$G1184)</f>
        <v>0</v>
      </c>
      <c r="AO1184" s="99">
        <f t="shared" si="92"/>
        <v>0</v>
      </c>
      <c r="AP1184" s="99">
        <f>SUMIFS(通讯通路门店!$K:$K,通讯通路门店!$S:$S,$G1184)</f>
        <v>0</v>
      </c>
      <c r="AQ1184" s="83"/>
      <c r="AR1184" s="99">
        <f>SUMIFS(通讯通路门店!$T:$T,通讯通路门店!$S:$S,$G1184)</f>
        <v>0</v>
      </c>
      <c r="AS1184" s="99">
        <f>SUMIFS(通讯通路门店!$U:$U,通讯通路门店!$S:$S,$G1184)</f>
        <v>0</v>
      </c>
      <c r="AT1184" s="99">
        <f>SUMIFS(通讯通路门店!$V:$V,通讯通路门店!$S:$S,$G1184)</f>
        <v>0</v>
      </c>
      <c r="AU1184" s="99">
        <f>SUMIFS(通讯通路门店!$W:$W,通讯通路门店!$S:$S,$G1184)</f>
        <v>0</v>
      </c>
      <c r="AV1184" s="99">
        <f>SUMIFS(通讯通路门店!$Z:$Z,通讯通路门店!$S:$S,$G1184)</f>
        <v>0</v>
      </c>
      <c r="AW1184" s="99">
        <f>SUMIFS(通讯通路门店!$AB:$AB,通讯通路门店!$S:$S,$G1184)</f>
        <v>0</v>
      </c>
      <c r="AX1184" s="99">
        <f>SUMIFS(通讯通路门店!$X:$X,通讯通路门店!$S:$S,$G1184)</f>
        <v>0</v>
      </c>
      <c r="AY1184" s="99">
        <f>SUMIFS(通讯通路门店!$Y:$Y,通讯通路门店!$S:$S,$G1184)</f>
        <v>0</v>
      </c>
      <c r="AZ1184" s="99">
        <f>SUMIFS(通讯通路门店!$AA:$AA,通讯通路门店!$S:$S,$G1184)</f>
        <v>0</v>
      </c>
      <c r="BA1184" s="99">
        <f t="shared" si="93"/>
        <v>0</v>
      </c>
      <c r="BB1184" s="99">
        <f t="shared" si="94"/>
        <v>0</v>
      </c>
      <c r="BC1184" s="99">
        <f>SUMIFS(通讯通路门店!$W:$W,通讯通路门店!$S:$S,$G1184,通讯通路门店!$J:$J,"荣耀体验店")+SUMIFS(通讯通路门店!$W:$W,通讯通路门店!$S:$S,$G1184,通讯通路门店!$J:$J,"荣耀授权专卖店")</f>
        <v>0</v>
      </c>
      <c r="BD1184" s="99">
        <f>SUMIFS(通讯通路门店!$Z:$Z,通讯通路门店!$S:$S,$G1184,通讯通路门店!$J:$J,"VIVO体验店")</f>
        <v>0</v>
      </c>
      <c r="BE1184" s="99">
        <f>SUMIFS(通讯通路门店!$AB:$AB,通讯通路门店!$S:$S,$G1184,通讯通路门店!$J:$J,"OPPO体验店")</f>
        <v>0</v>
      </c>
      <c r="BF1184" s="99">
        <f>SUMIFS(通讯通路门店!$X:$X,通讯通路门店!$S:$S,$G1184,通讯通路门店!$J:$J,"华为授权体验店")+SUMIFS(通讯通路门店!$AA:$AA,通讯通路门店!$S:$S,$G1184,通讯通路门店!$J:$J,"华为堡垒店")</f>
        <v>0</v>
      </c>
      <c r="BG1184" s="99">
        <f>SUMIFS(通讯通路门店!$Y:$Y,通讯通路门店!$S:$S,$G1184,通讯通路门店!$J:$J,"小米体验店")</f>
        <v>0</v>
      </c>
      <c r="BH1184" s="99">
        <f>SUMIFS(通讯通路门店!$AA:$AA,通讯通路门店!$S:$S,$G1184,通讯通路门店!$J:$J,"苹果体验店")</f>
        <v>0</v>
      </c>
      <c r="BI1184" s="99">
        <f>SUMIFS(通讯通路门店!$K:$K,通讯通路门店!$S:$S,$G1184,通讯通路门店!$J:$J,"其他品牌专卖店")</f>
        <v>0</v>
      </c>
      <c r="BJ1184" s="99">
        <f>SUMIFS(通讯通路门店!$AC:$AC,通讯通路门店!$S:$S,$G1184)</f>
        <v>0</v>
      </c>
      <c r="BK1184" s="99">
        <f>SUMIFS(通讯通路门店!$AD:$AD,通讯通路门店!$S:$S,$G1184)</f>
        <v>0</v>
      </c>
      <c r="BL1184" s="99">
        <f>SUMIFS(通讯通路门店!$AE:$AE,通讯通路门店!$S:$S,$G1184)</f>
        <v>0</v>
      </c>
      <c r="BM1184" s="99">
        <f>SUMIFS(通讯通路门店!$AF:$AF,通讯通路门店!$S:$S,$G1184)</f>
        <v>0</v>
      </c>
      <c r="BN1184" s="99">
        <f>SUMIFS(通讯通路门店!$AG:$AG,通讯通路门店!$S:$S,$G1184)</f>
        <v>0</v>
      </c>
      <c r="BO1184" s="99">
        <f>SUMIFS(通讯通路门店!$AH:$AH,通讯通路门店!$S:$S,$G1184)</f>
        <v>0</v>
      </c>
      <c r="BP1184" s="99">
        <f>SUMIFS(通讯通路门店!$AI:$AI,通讯通路门店!$S:$S,$G1184)</f>
        <v>0</v>
      </c>
      <c r="BQ1184" s="83"/>
    </row>
    <row r="1185" spans="1:69">
      <c r="A1185" s="99" t="str">
        <f>IFERROR(_xlfn.XLOOKUP($G1185,通讯通路门店!$S$4:$S$993931,通讯通路门店!$A$4:$A$993931,0,0),"")</f>
        <v>海南省</v>
      </c>
      <c r="B1185" s="99" t="str">
        <f>IFERROR(_xlfn.XLOOKUP($G1185,通讯通路门店!$S$4:$S$993931,通讯通路门店!$B$4:$B$993931,0,0),"")</f>
        <v>东方市</v>
      </c>
      <c r="C1185" s="99" t="str">
        <f>IFERROR(_xlfn.XLOOKUP($G1185,通讯通路门店!$S$4:$S$993931,通讯通路门店!$C$4:$C$993931,0,0),"")</f>
        <v>东方市</v>
      </c>
      <c r="D1185" s="99" t="str">
        <f>IFERROR(_xlfn.XLOOKUP($G1185,通讯通路门店!$S$4:$S$993931,通讯通路门店!$D$4:$D$993931,0,0),"")</f>
        <v>八所镇</v>
      </c>
      <c r="E1185" s="83"/>
      <c r="F1185" s="83"/>
      <c r="G1185" s="101"/>
      <c r="H1185" s="102">
        <f>IFERROR(_xlfn.XLOOKUP($G1185,通讯通路门店!$S$4:$S$993931,通讯通路门店!$R$4:$R$993931,0,0),"")</f>
        <v>0</v>
      </c>
      <c r="I1185" s="83"/>
      <c r="J1185" s="83"/>
      <c r="K1185" s="83"/>
      <c r="L1185" s="83"/>
      <c r="M1185" s="83"/>
      <c r="N1185" s="83"/>
      <c r="O1185" s="83"/>
      <c r="P1185" s="83"/>
      <c r="Q1185" s="83"/>
      <c r="R1185" s="83"/>
      <c r="S1185" s="83"/>
      <c r="T1185" s="83"/>
      <c r="U1185" s="99">
        <f>COUNTIF(通讯通路门店!$S:$S,$G1185)</f>
        <v>0</v>
      </c>
      <c r="V1185" s="99">
        <f>COUNTIFS(通讯通路门店!$S:$S,$G1185,通讯通路门店!$J:$J,"综合卖场")</f>
        <v>0</v>
      </c>
      <c r="W1185" s="99">
        <f>SUMIFS(通讯通路门店!$AJ:$AJ,通讯通路门店!$S:$S,通讯客户沙盘!$G1185)</f>
        <v>0</v>
      </c>
      <c r="X1185" s="99">
        <f t="shared" si="90"/>
        <v>0</v>
      </c>
      <c r="Y1185" s="99">
        <f>COUNTIFS(通讯通路门店!$S:$S,$G1185,通讯通路门店!$J:$J,"荣耀体验店")+COUNTIFS(通讯通路门店!$S:$S,$G1185,通讯通路门店!$J:$J,"荣耀授权专卖店")</f>
        <v>0</v>
      </c>
      <c r="Z1185" s="99">
        <f>COUNTIFS(通讯通路门店!$S:$S,$G1185,通讯通路门店!$J:$J,"VIVO体验店")</f>
        <v>0</v>
      </c>
      <c r="AA1185" s="99">
        <f>COUNTIFS(通讯通路门店!$S:$S,$G1185,通讯通路门店!$J:$J,"OPPO体验店")</f>
        <v>0</v>
      </c>
      <c r="AB1185" s="99">
        <f>COUNTIFS(通讯通路门店!$S:$S,$G1185,通讯通路门店!$J:$J,"华为授权体验店")+COUNTIFS(通讯通路门店!$S:$S,$G1185,通讯通路门店!$J:$J,"华为堡垒店")</f>
        <v>0</v>
      </c>
      <c r="AC1185" s="99">
        <f>COUNTIFS(通讯通路门店!$S:$S,$G1185,通讯通路门店!$J:$J,"小米体验店")</f>
        <v>0</v>
      </c>
      <c r="AD1185" s="99">
        <f>COUNTIFS(通讯通路门店!$S:$S,$G1185,通讯通路门店!$J:$J,"苹果体验店")</f>
        <v>0</v>
      </c>
      <c r="AE1185" s="99">
        <f>COUNTIFS(通讯通路门店!$S:$S,$G1185,通讯通路门店!$J:$J,"其他品牌专卖店")</f>
        <v>0</v>
      </c>
      <c r="AF1185" s="99">
        <f>SUMIFS(通讯通路门店!$BI:$BI,通讯通路门店!$S:$S,$G1185)</f>
        <v>0</v>
      </c>
      <c r="AG1185" s="99">
        <f>SUMIFS(通讯通路门店!$BH:$BH,通讯通路门店!$S:$S,$G1185)</f>
        <v>0</v>
      </c>
      <c r="AH1185" s="99">
        <f t="shared" si="91"/>
        <v>0</v>
      </c>
      <c r="AI1185" s="99">
        <f>SUMIFS(通讯通路门店!$BB:$BB,通讯通路门店!$S:$S,$G1185)</f>
        <v>0</v>
      </c>
      <c r="AJ1185" s="99">
        <f>SUMIFS(通讯通路门店!$BE:$BE,通讯通路门店!$S:$S,$G1185)</f>
        <v>0</v>
      </c>
      <c r="AK1185" s="99">
        <f>SUMIFS(通讯通路门店!$BG:$BG,通讯通路门店!$S:$S,$G1185)</f>
        <v>0</v>
      </c>
      <c r="AL1185" s="99">
        <f>SUMIFS(通讯通路门店!$BC:$BC,通讯通路门店!$S:$S,$G1185)</f>
        <v>0</v>
      </c>
      <c r="AM1185" s="99">
        <f>SUMIFS(通讯通路门店!$BD:$BD,通讯通路门店!$S:$S,$G1185)</f>
        <v>0</v>
      </c>
      <c r="AN1185" s="99">
        <f>SUMIFS(通讯通路门店!$BF:$BF,通讯通路门店!$S:$S,$G1185)</f>
        <v>0</v>
      </c>
      <c r="AO1185" s="99">
        <f t="shared" si="92"/>
        <v>0</v>
      </c>
      <c r="AP1185" s="99">
        <f>SUMIFS(通讯通路门店!$K:$K,通讯通路门店!$S:$S,$G1185)</f>
        <v>0</v>
      </c>
      <c r="AQ1185" s="83"/>
      <c r="AR1185" s="99">
        <f>SUMIFS(通讯通路门店!$T:$T,通讯通路门店!$S:$S,$G1185)</f>
        <v>0</v>
      </c>
      <c r="AS1185" s="99">
        <f>SUMIFS(通讯通路门店!$U:$U,通讯通路门店!$S:$S,$G1185)</f>
        <v>0</v>
      </c>
      <c r="AT1185" s="99">
        <f>SUMIFS(通讯通路门店!$V:$V,通讯通路门店!$S:$S,$G1185)</f>
        <v>0</v>
      </c>
      <c r="AU1185" s="99">
        <f>SUMIFS(通讯通路门店!$W:$W,通讯通路门店!$S:$S,$G1185)</f>
        <v>0</v>
      </c>
      <c r="AV1185" s="99">
        <f>SUMIFS(通讯通路门店!$Z:$Z,通讯通路门店!$S:$S,$G1185)</f>
        <v>0</v>
      </c>
      <c r="AW1185" s="99">
        <f>SUMIFS(通讯通路门店!$AB:$AB,通讯通路门店!$S:$S,$G1185)</f>
        <v>0</v>
      </c>
      <c r="AX1185" s="99">
        <f>SUMIFS(通讯通路门店!$X:$X,通讯通路门店!$S:$S,$G1185)</f>
        <v>0</v>
      </c>
      <c r="AY1185" s="99">
        <f>SUMIFS(通讯通路门店!$Y:$Y,通讯通路门店!$S:$S,$G1185)</f>
        <v>0</v>
      </c>
      <c r="AZ1185" s="99">
        <f>SUMIFS(通讯通路门店!$AA:$AA,通讯通路门店!$S:$S,$G1185)</f>
        <v>0</v>
      </c>
      <c r="BA1185" s="99">
        <f t="shared" si="93"/>
        <v>0</v>
      </c>
      <c r="BB1185" s="99">
        <f t="shared" si="94"/>
        <v>0</v>
      </c>
      <c r="BC1185" s="99">
        <f>SUMIFS(通讯通路门店!$W:$W,通讯通路门店!$S:$S,$G1185,通讯通路门店!$J:$J,"荣耀体验店")+SUMIFS(通讯通路门店!$W:$W,通讯通路门店!$S:$S,$G1185,通讯通路门店!$J:$J,"荣耀授权专卖店")</f>
        <v>0</v>
      </c>
      <c r="BD1185" s="99">
        <f>SUMIFS(通讯通路门店!$Z:$Z,通讯通路门店!$S:$S,$G1185,通讯通路门店!$J:$J,"VIVO体验店")</f>
        <v>0</v>
      </c>
      <c r="BE1185" s="99">
        <f>SUMIFS(通讯通路门店!$AB:$AB,通讯通路门店!$S:$S,$G1185,通讯通路门店!$J:$J,"OPPO体验店")</f>
        <v>0</v>
      </c>
      <c r="BF1185" s="99">
        <f>SUMIFS(通讯通路门店!$X:$X,通讯通路门店!$S:$S,$G1185,通讯通路门店!$J:$J,"华为授权体验店")+SUMIFS(通讯通路门店!$AA:$AA,通讯通路门店!$S:$S,$G1185,通讯通路门店!$J:$J,"华为堡垒店")</f>
        <v>0</v>
      </c>
      <c r="BG1185" s="99">
        <f>SUMIFS(通讯通路门店!$Y:$Y,通讯通路门店!$S:$S,$G1185,通讯通路门店!$J:$J,"小米体验店")</f>
        <v>0</v>
      </c>
      <c r="BH1185" s="99">
        <f>SUMIFS(通讯通路门店!$AA:$AA,通讯通路门店!$S:$S,$G1185,通讯通路门店!$J:$J,"苹果体验店")</f>
        <v>0</v>
      </c>
      <c r="BI1185" s="99">
        <f>SUMIFS(通讯通路门店!$K:$K,通讯通路门店!$S:$S,$G1185,通讯通路门店!$J:$J,"其他品牌专卖店")</f>
        <v>0</v>
      </c>
      <c r="BJ1185" s="99">
        <f>SUMIFS(通讯通路门店!$AC:$AC,通讯通路门店!$S:$S,$G1185)</f>
        <v>0</v>
      </c>
      <c r="BK1185" s="99">
        <f>SUMIFS(通讯通路门店!$AD:$AD,通讯通路门店!$S:$S,$G1185)</f>
        <v>0</v>
      </c>
      <c r="BL1185" s="99">
        <f>SUMIFS(通讯通路门店!$AE:$AE,通讯通路门店!$S:$S,$G1185)</f>
        <v>0</v>
      </c>
      <c r="BM1185" s="99">
        <f>SUMIFS(通讯通路门店!$AF:$AF,通讯通路门店!$S:$S,$G1185)</f>
        <v>0</v>
      </c>
      <c r="BN1185" s="99">
        <f>SUMIFS(通讯通路门店!$AG:$AG,通讯通路门店!$S:$S,$G1185)</f>
        <v>0</v>
      </c>
      <c r="BO1185" s="99">
        <f>SUMIFS(通讯通路门店!$AH:$AH,通讯通路门店!$S:$S,$G1185)</f>
        <v>0</v>
      </c>
      <c r="BP1185" s="99">
        <f>SUMIFS(通讯通路门店!$AI:$AI,通讯通路门店!$S:$S,$G1185)</f>
        <v>0</v>
      </c>
      <c r="BQ1185" s="83"/>
    </row>
    <row r="1186" spans="1:69">
      <c r="A1186" s="99" t="str">
        <f>IFERROR(_xlfn.XLOOKUP($G1186,通讯通路门店!$S$4:$S$993931,通讯通路门店!$A$4:$A$993931,0,0),"")</f>
        <v>海南省</v>
      </c>
      <c r="B1186" s="99" t="str">
        <f>IFERROR(_xlfn.XLOOKUP($G1186,通讯通路门店!$S$4:$S$993931,通讯通路门店!$B$4:$B$993931,0,0),"")</f>
        <v>东方市</v>
      </c>
      <c r="C1186" s="99" t="str">
        <f>IFERROR(_xlfn.XLOOKUP($G1186,通讯通路门店!$S$4:$S$993931,通讯通路门店!$C$4:$C$993931,0,0),"")</f>
        <v>东方市</v>
      </c>
      <c r="D1186" s="99" t="str">
        <f>IFERROR(_xlfn.XLOOKUP($G1186,通讯通路门店!$S$4:$S$993931,通讯通路门店!$D$4:$D$993931,0,0),"")</f>
        <v>八所镇</v>
      </c>
      <c r="E1186" s="83"/>
      <c r="F1186" s="83"/>
      <c r="G1186" s="101"/>
      <c r="H1186" s="102">
        <f>IFERROR(_xlfn.XLOOKUP($G1186,通讯通路门店!$S$4:$S$993931,通讯通路门店!$R$4:$R$993931,0,0),"")</f>
        <v>0</v>
      </c>
      <c r="I1186" s="83"/>
      <c r="J1186" s="83"/>
      <c r="K1186" s="83"/>
      <c r="L1186" s="83"/>
      <c r="M1186" s="83"/>
      <c r="N1186" s="83"/>
      <c r="O1186" s="83"/>
      <c r="P1186" s="83"/>
      <c r="Q1186" s="83"/>
      <c r="R1186" s="83"/>
      <c r="S1186" s="83"/>
      <c r="T1186" s="83"/>
      <c r="U1186" s="99">
        <f>COUNTIF(通讯通路门店!$S:$S,$G1186)</f>
        <v>0</v>
      </c>
      <c r="V1186" s="99">
        <f>COUNTIFS(通讯通路门店!$S:$S,$G1186,通讯通路门店!$J:$J,"综合卖场")</f>
        <v>0</v>
      </c>
      <c r="W1186" s="99">
        <f>SUMIFS(通讯通路门店!$AJ:$AJ,通讯通路门店!$S:$S,通讯客户沙盘!$G1186)</f>
        <v>0</v>
      </c>
      <c r="X1186" s="99">
        <f t="shared" si="90"/>
        <v>0</v>
      </c>
      <c r="Y1186" s="99">
        <f>COUNTIFS(通讯通路门店!$S:$S,$G1186,通讯通路门店!$J:$J,"荣耀体验店")+COUNTIFS(通讯通路门店!$S:$S,$G1186,通讯通路门店!$J:$J,"荣耀授权专卖店")</f>
        <v>0</v>
      </c>
      <c r="Z1186" s="99">
        <f>COUNTIFS(通讯通路门店!$S:$S,$G1186,通讯通路门店!$J:$J,"VIVO体验店")</f>
        <v>0</v>
      </c>
      <c r="AA1186" s="99">
        <f>COUNTIFS(通讯通路门店!$S:$S,$G1186,通讯通路门店!$J:$J,"OPPO体验店")</f>
        <v>0</v>
      </c>
      <c r="AB1186" s="99">
        <f>COUNTIFS(通讯通路门店!$S:$S,$G1186,通讯通路门店!$J:$J,"华为授权体验店")+COUNTIFS(通讯通路门店!$S:$S,$G1186,通讯通路门店!$J:$J,"华为堡垒店")</f>
        <v>0</v>
      </c>
      <c r="AC1186" s="99">
        <f>COUNTIFS(通讯通路门店!$S:$S,$G1186,通讯通路门店!$J:$J,"小米体验店")</f>
        <v>0</v>
      </c>
      <c r="AD1186" s="99">
        <f>COUNTIFS(通讯通路门店!$S:$S,$G1186,通讯通路门店!$J:$J,"苹果体验店")</f>
        <v>0</v>
      </c>
      <c r="AE1186" s="99">
        <f>COUNTIFS(通讯通路门店!$S:$S,$G1186,通讯通路门店!$J:$J,"其他品牌专卖店")</f>
        <v>0</v>
      </c>
      <c r="AF1186" s="99">
        <f>SUMIFS(通讯通路门店!$BI:$BI,通讯通路门店!$S:$S,$G1186)</f>
        <v>0</v>
      </c>
      <c r="AG1186" s="99">
        <f>SUMIFS(通讯通路门店!$BH:$BH,通讯通路门店!$S:$S,$G1186)</f>
        <v>0</v>
      </c>
      <c r="AH1186" s="99">
        <f t="shared" si="91"/>
        <v>0</v>
      </c>
      <c r="AI1186" s="99">
        <f>SUMIFS(通讯通路门店!$BB:$BB,通讯通路门店!$S:$S,$G1186)</f>
        <v>0</v>
      </c>
      <c r="AJ1186" s="99">
        <f>SUMIFS(通讯通路门店!$BE:$BE,通讯通路门店!$S:$S,$G1186)</f>
        <v>0</v>
      </c>
      <c r="AK1186" s="99">
        <f>SUMIFS(通讯通路门店!$BG:$BG,通讯通路门店!$S:$S,$G1186)</f>
        <v>0</v>
      </c>
      <c r="AL1186" s="99">
        <f>SUMIFS(通讯通路门店!$BC:$BC,通讯通路门店!$S:$S,$G1186)</f>
        <v>0</v>
      </c>
      <c r="AM1186" s="99">
        <f>SUMIFS(通讯通路门店!$BD:$BD,通讯通路门店!$S:$S,$G1186)</f>
        <v>0</v>
      </c>
      <c r="AN1186" s="99">
        <f>SUMIFS(通讯通路门店!$BF:$BF,通讯通路门店!$S:$S,$G1186)</f>
        <v>0</v>
      </c>
      <c r="AO1186" s="99">
        <f t="shared" si="92"/>
        <v>0</v>
      </c>
      <c r="AP1186" s="99">
        <f>SUMIFS(通讯通路门店!$K:$K,通讯通路门店!$S:$S,$G1186)</f>
        <v>0</v>
      </c>
      <c r="AQ1186" s="83"/>
      <c r="AR1186" s="99">
        <f>SUMIFS(通讯通路门店!$T:$T,通讯通路门店!$S:$S,$G1186)</f>
        <v>0</v>
      </c>
      <c r="AS1186" s="99">
        <f>SUMIFS(通讯通路门店!$U:$U,通讯通路门店!$S:$S,$G1186)</f>
        <v>0</v>
      </c>
      <c r="AT1186" s="99">
        <f>SUMIFS(通讯通路门店!$V:$V,通讯通路门店!$S:$S,$G1186)</f>
        <v>0</v>
      </c>
      <c r="AU1186" s="99">
        <f>SUMIFS(通讯通路门店!$W:$W,通讯通路门店!$S:$S,$G1186)</f>
        <v>0</v>
      </c>
      <c r="AV1186" s="99">
        <f>SUMIFS(通讯通路门店!$Z:$Z,通讯通路门店!$S:$S,$G1186)</f>
        <v>0</v>
      </c>
      <c r="AW1186" s="99">
        <f>SUMIFS(通讯通路门店!$AB:$AB,通讯通路门店!$S:$S,$G1186)</f>
        <v>0</v>
      </c>
      <c r="AX1186" s="99">
        <f>SUMIFS(通讯通路门店!$X:$X,通讯通路门店!$S:$S,$G1186)</f>
        <v>0</v>
      </c>
      <c r="AY1186" s="99">
        <f>SUMIFS(通讯通路门店!$Y:$Y,通讯通路门店!$S:$S,$G1186)</f>
        <v>0</v>
      </c>
      <c r="AZ1186" s="99">
        <f>SUMIFS(通讯通路门店!$AA:$AA,通讯通路门店!$S:$S,$G1186)</f>
        <v>0</v>
      </c>
      <c r="BA1186" s="99">
        <f t="shared" si="93"/>
        <v>0</v>
      </c>
      <c r="BB1186" s="99">
        <f t="shared" si="94"/>
        <v>0</v>
      </c>
      <c r="BC1186" s="99">
        <f>SUMIFS(通讯通路门店!$W:$W,通讯通路门店!$S:$S,$G1186,通讯通路门店!$J:$J,"荣耀体验店")+SUMIFS(通讯通路门店!$W:$W,通讯通路门店!$S:$S,$G1186,通讯通路门店!$J:$J,"荣耀授权专卖店")</f>
        <v>0</v>
      </c>
      <c r="BD1186" s="99">
        <f>SUMIFS(通讯通路门店!$Z:$Z,通讯通路门店!$S:$S,$G1186,通讯通路门店!$J:$J,"VIVO体验店")</f>
        <v>0</v>
      </c>
      <c r="BE1186" s="99">
        <f>SUMIFS(通讯通路门店!$AB:$AB,通讯通路门店!$S:$S,$G1186,通讯通路门店!$J:$J,"OPPO体验店")</f>
        <v>0</v>
      </c>
      <c r="BF1186" s="99">
        <f>SUMIFS(通讯通路门店!$X:$X,通讯通路门店!$S:$S,$G1186,通讯通路门店!$J:$J,"华为授权体验店")+SUMIFS(通讯通路门店!$AA:$AA,通讯通路门店!$S:$S,$G1186,通讯通路门店!$J:$J,"华为堡垒店")</f>
        <v>0</v>
      </c>
      <c r="BG1186" s="99">
        <f>SUMIFS(通讯通路门店!$Y:$Y,通讯通路门店!$S:$S,$G1186,通讯通路门店!$J:$J,"小米体验店")</f>
        <v>0</v>
      </c>
      <c r="BH1186" s="99">
        <f>SUMIFS(通讯通路门店!$AA:$AA,通讯通路门店!$S:$S,$G1186,通讯通路门店!$J:$J,"苹果体验店")</f>
        <v>0</v>
      </c>
      <c r="BI1186" s="99">
        <f>SUMIFS(通讯通路门店!$K:$K,通讯通路门店!$S:$S,$G1186,通讯通路门店!$J:$J,"其他品牌专卖店")</f>
        <v>0</v>
      </c>
      <c r="BJ1186" s="99">
        <f>SUMIFS(通讯通路门店!$AC:$AC,通讯通路门店!$S:$S,$G1186)</f>
        <v>0</v>
      </c>
      <c r="BK1186" s="99">
        <f>SUMIFS(通讯通路门店!$AD:$AD,通讯通路门店!$S:$S,$G1186)</f>
        <v>0</v>
      </c>
      <c r="BL1186" s="99">
        <f>SUMIFS(通讯通路门店!$AE:$AE,通讯通路门店!$S:$S,$G1186)</f>
        <v>0</v>
      </c>
      <c r="BM1186" s="99">
        <f>SUMIFS(通讯通路门店!$AF:$AF,通讯通路门店!$S:$S,$G1186)</f>
        <v>0</v>
      </c>
      <c r="BN1186" s="99">
        <f>SUMIFS(通讯通路门店!$AG:$AG,通讯通路门店!$S:$S,$G1186)</f>
        <v>0</v>
      </c>
      <c r="BO1186" s="99">
        <f>SUMIFS(通讯通路门店!$AH:$AH,通讯通路门店!$S:$S,$G1186)</f>
        <v>0</v>
      </c>
      <c r="BP1186" s="99">
        <f>SUMIFS(通讯通路门店!$AI:$AI,通讯通路门店!$S:$S,$G1186)</f>
        <v>0</v>
      </c>
      <c r="BQ1186" s="83"/>
    </row>
    <row r="1187" spans="1:69">
      <c r="A1187" s="99" t="str">
        <f>IFERROR(_xlfn.XLOOKUP($G1187,通讯通路门店!$S$4:$S$993931,通讯通路门店!$A$4:$A$993931,0,0),"")</f>
        <v>海南省</v>
      </c>
      <c r="B1187" s="99" t="str">
        <f>IFERROR(_xlfn.XLOOKUP($G1187,通讯通路门店!$S$4:$S$993931,通讯通路门店!$B$4:$B$993931,0,0),"")</f>
        <v>东方市</v>
      </c>
      <c r="C1187" s="99" t="str">
        <f>IFERROR(_xlfn.XLOOKUP($G1187,通讯通路门店!$S$4:$S$993931,通讯通路门店!$C$4:$C$993931,0,0),"")</f>
        <v>东方市</v>
      </c>
      <c r="D1187" s="99" t="str">
        <f>IFERROR(_xlfn.XLOOKUP($G1187,通讯通路门店!$S$4:$S$993931,通讯通路门店!$D$4:$D$993931,0,0),"")</f>
        <v>八所镇</v>
      </c>
      <c r="E1187" s="83"/>
      <c r="F1187" s="83"/>
      <c r="G1187" s="101"/>
      <c r="H1187" s="102">
        <f>IFERROR(_xlfn.XLOOKUP($G1187,通讯通路门店!$S$4:$S$993931,通讯通路门店!$R$4:$R$993931,0,0),"")</f>
        <v>0</v>
      </c>
      <c r="I1187" s="83"/>
      <c r="J1187" s="83"/>
      <c r="K1187" s="83"/>
      <c r="L1187" s="83"/>
      <c r="M1187" s="83"/>
      <c r="N1187" s="83"/>
      <c r="O1187" s="83"/>
      <c r="P1187" s="83"/>
      <c r="Q1187" s="83"/>
      <c r="R1187" s="83"/>
      <c r="S1187" s="83"/>
      <c r="T1187" s="83"/>
      <c r="U1187" s="99">
        <f>COUNTIF(通讯通路门店!$S:$S,$G1187)</f>
        <v>0</v>
      </c>
      <c r="V1187" s="99">
        <f>COUNTIFS(通讯通路门店!$S:$S,$G1187,通讯通路门店!$J:$J,"综合卖场")</f>
        <v>0</v>
      </c>
      <c r="W1187" s="99">
        <f>SUMIFS(通讯通路门店!$AJ:$AJ,通讯通路门店!$S:$S,通讯客户沙盘!$G1187)</f>
        <v>0</v>
      </c>
      <c r="X1187" s="99">
        <f t="shared" si="90"/>
        <v>0</v>
      </c>
      <c r="Y1187" s="99">
        <f>COUNTIFS(通讯通路门店!$S:$S,$G1187,通讯通路门店!$J:$J,"荣耀体验店")+COUNTIFS(通讯通路门店!$S:$S,$G1187,通讯通路门店!$J:$J,"荣耀授权专卖店")</f>
        <v>0</v>
      </c>
      <c r="Z1187" s="99">
        <f>COUNTIFS(通讯通路门店!$S:$S,$G1187,通讯通路门店!$J:$J,"VIVO体验店")</f>
        <v>0</v>
      </c>
      <c r="AA1187" s="99">
        <f>COUNTIFS(通讯通路门店!$S:$S,$G1187,通讯通路门店!$J:$J,"OPPO体验店")</f>
        <v>0</v>
      </c>
      <c r="AB1187" s="99">
        <f>COUNTIFS(通讯通路门店!$S:$S,$G1187,通讯通路门店!$J:$J,"华为授权体验店")+COUNTIFS(通讯通路门店!$S:$S,$G1187,通讯通路门店!$J:$J,"华为堡垒店")</f>
        <v>0</v>
      </c>
      <c r="AC1187" s="99">
        <f>COUNTIFS(通讯通路门店!$S:$S,$G1187,通讯通路门店!$J:$J,"小米体验店")</f>
        <v>0</v>
      </c>
      <c r="AD1187" s="99">
        <f>COUNTIFS(通讯通路门店!$S:$S,$G1187,通讯通路门店!$J:$J,"苹果体验店")</f>
        <v>0</v>
      </c>
      <c r="AE1187" s="99">
        <f>COUNTIFS(通讯通路门店!$S:$S,$G1187,通讯通路门店!$J:$J,"其他品牌专卖店")</f>
        <v>0</v>
      </c>
      <c r="AF1187" s="99">
        <f>SUMIFS(通讯通路门店!$BI:$BI,通讯通路门店!$S:$S,$G1187)</f>
        <v>0</v>
      </c>
      <c r="AG1187" s="99">
        <f>SUMIFS(通讯通路门店!$BH:$BH,通讯通路门店!$S:$S,$G1187)</f>
        <v>0</v>
      </c>
      <c r="AH1187" s="99">
        <f t="shared" si="91"/>
        <v>0</v>
      </c>
      <c r="AI1187" s="99">
        <f>SUMIFS(通讯通路门店!$BB:$BB,通讯通路门店!$S:$S,$G1187)</f>
        <v>0</v>
      </c>
      <c r="AJ1187" s="99">
        <f>SUMIFS(通讯通路门店!$BE:$BE,通讯通路门店!$S:$S,$G1187)</f>
        <v>0</v>
      </c>
      <c r="AK1187" s="99">
        <f>SUMIFS(通讯通路门店!$BG:$BG,通讯通路门店!$S:$S,$G1187)</f>
        <v>0</v>
      </c>
      <c r="AL1187" s="99">
        <f>SUMIFS(通讯通路门店!$BC:$BC,通讯通路门店!$S:$S,$G1187)</f>
        <v>0</v>
      </c>
      <c r="AM1187" s="99">
        <f>SUMIFS(通讯通路门店!$BD:$BD,通讯通路门店!$S:$S,$G1187)</f>
        <v>0</v>
      </c>
      <c r="AN1187" s="99">
        <f>SUMIFS(通讯通路门店!$BF:$BF,通讯通路门店!$S:$S,$G1187)</f>
        <v>0</v>
      </c>
      <c r="AO1187" s="99">
        <f t="shared" si="92"/>
        <v>0</v>
      </c>
      <c r="AP1187" s="99">
        <f>SUMIFS(通讯通路门店!$K:$K,通讯通路门店!$S:$S,$G1187)</f>
        <v>0</v>
      </c>
      <c r="AQ1187" s="83"/>
      <c r="AR1187" s="99">
        <f>SUMIFS(通讯通路门店!$T:$T,通讯通路门店!$S:$S,$G1187)</f>
        <v>0</v>
      </c>
      <c r="AS1187" s="99">
        <f>SUMIFS(通讯通路门店!$U:$U,通讯通路门店!$S:$S,$G1187)</f>
        <v>0</v>
      </c>
      <c r="AT1187" s="99">
        <f>SUMIFS(通讯通路门店!$V:$V,通讯通路门店!$S:$S,$G1187)</f>
        <v>0</v>
      </c>
      <c r="AU1187" s="99">
        <f>SUMIFS(通讯通路门店!$W:$W,通讯通路门店!$S:$S,$G1187)</f>
        <v>0</v>
      </c>
      <c r="AV1187" s="99">
        <f>SUMIFS(通讯通路门店!$Z:$Z,通讯通路门店!$S:$S,$G1187)</f>
        <v>0</v>
      </c>
      <c r="AW1187" s="99">
        <f>SUMIFS(通讯通路门店!$AB:$AB,通讯通路门店!$S:$S,$G1187)</f>
        <v>0</v>
      </c>
      <c r="AX1187" s="99">
        <f>SUMIFS(通讯通路门店!$X:$X,通讯通路门店!$S:$S,$G1187)</f>
        <v>0</v>
      </c>
      <c r="AY1187" s="99">
        <f>SUMIFS(通讯通路门店!$Y:$Y,通讯通路门店!$S:$S,$G1187)</f>
        <v>0</v>
      </c>
      <c r="AZ1187" s="99">
        <f>SUMIFS(通讯通路门店!$AA:$AA,通讯通路门店!$S:$S,$G1187)</f>
        <v>0</v>
      </c>
      <c r="BA1187" s="99">
        <f t="shared" si="93"/>
        <v>0</v>
      </c>
      <c r="BB1187" s="99">
        <f t="shared" si="94"/>
        <v>0</v>
      </c>
      <c r="BC1187" s="99">
        <f>SUMIFS(通讯通路门店!$W:$W,通讯通路门店!$S:$S,$G1187,通讯通路门店!$J:$J,"荣耀体验店")+SUMIFS(通讯通路门店!$W:$W,通讯通路门店!$S:$S,$G1187,通讯通路门店!$J:$J,"荣耀授权专卖店")</f>
        <v>0</v>
      </c>
      <c r="BD1187" s="99">
        <f>SUMIFS(通讯通路门店!$Z:$Z,通讯通路门店!$S:$S,$G1187,通讯通路门店!$J:$J,"VIVO体验店")</f>
        <v>0</v>
      </c>
      <c r="BE1187" s="99">
        <f>SUMIFS(通讯通路门店!$AB:$AB,通讯通路门店!$S:$S,$G1187,通讯通路门店!$J:$J,"OPPO体验店")</f>
        <v>0</v>
      </c>
      <c r="BF1187" s="99">
        <f>SUMIFS(通讯通路门店!$X:$X,通讯通路门店!$S:$S,$G1187,通讯通路门店!$J:$J,"华为授权体验店")+SUMIFS(通讯通路门店!$AA:$AA,通讯通路门店!$S:$S,$G1187,通讯通路门店!$J:$J,"华为堡垒店")</f>
        <v>0</v>
      </c>
      <c r="BG1187" s="99">
        <f>SUMIFS(通讯通路门店!$Y:$Y,通讯通路门店!$S:$S,$G1187,通讯通路门店!$J:$J,"小米体验店")</f>
        <v>0</v>
      </c>
      <c r="BH1187" s="99">
        <f>SUMIFS(通讯通路门店!$AA:$AA,通讯通路门店!$S:$S,$G1187,通讯通路门店!$J:$J,"苹果体验店")</f>
        <v>0</v>
      </c>
      <c r="BI1187" s="99">
        <f>SUMIFS(通讯通路门店!$K:$K,通讯通路门店!$S:$S,$G1187,通讯通路门店!$J:$J,"其他品牌专卖店")</f>
        <v>0</v>
      </c>
      <c r="BJ1187" s="99">
        <f>SUMIFS(通讯通路门店!$AC:$AC,通讯通路门店!$S:$S,$G1187)</f>
        <v>0</v>
      </c>
      <c r="BK1187" s="99">
        <f>SUMIFS(通讯通路门店!$AD:$AD,通讯通路门店!$S:$S,$G1187)</f>
        <v>0</v>
      </c>
      <c r="BL1187" s="99">
        <f>SUMIFS(通讯通路门店!$AE:$AE,通讯通路门店!$S:$S,$G1187)</f>
        <v>0</v>
      </c>
      <c r="BM1187" s="99">
        <f>SUMIFS(通讯通路门店!$AF:$AF,通讯通路门店!$S:$S,$G1187)</f>
        <v>0</v>
      </c>
      <c r="BN1187" s="99">
        <f>SUMIFS(通讯通路门店!$AG:$AG,通讯通路门店!$S:$S,$G1187)</f>
        <v>0</v>
      </c>
      <c r="BO1187" s="99">
        <f>SUMIFS(通讯通路门店!$AH:$AH,通讯通路门店!$S:$S,$G1187)</f>
        <v>0</v>
      </c>
      <c r="BP1187" s="99">
        <f>SUMIFS(通讯通路门店!$AI:$AI,通讯通路门店!$S:$S,$G1187)</f>
        <v>0</v>
      </c>
      <c r="BQ1187" s="83"/>
    </row>
    <row r="1188" spans="1:69">
      <c r="A1188" s="99" t="str">
        <f>IFERROR(_xlfn.XLOOKUP($G1188,通讯通路门店!$S$4:$S$993931,通讯通路门店!$A$4:$A$993931,0,0),"")</f>
        <v>海南省</v>
      </c>
      <c r="B1188" s="99" t="str">
        <f>IFERROR(_xlfn.XLOOKUP($G1188,通讯通路门店!$S$4:$S$993931,通讯通路门店!$B$4:$B$993931,0,0),"")</f>
        <v>东方市</v>
      </c>
      <c r="C1188" s="99" t="str">
        <f>IFERROR(_xlfn.XLOOKUP($G1188,通讯通路门店!$S$4:$S$993931,通讯通路门店!$C$4:$C$993931,0,0),"")</f>
        <v>东方市</v>
      </c>
      <c r="D1188" s="99" t="str">
        <f>IFERROR(_xlfn.XLOOKUP($G1188,通讯通路门店!$S$4:$S$993931,通讯通路门店!$D$4:$D$993931,0,0),"")</f>
        <v>八所镇</v>
      </c>
      <c r="E1188" s="83"/>
      <c r="F1188" s="83"/>
      <c r="G1188" s="101"/>
      <c r="H1188" s="102">
        <f>IFERROR(_xlfn.XLOOKUP($G1188,通讯通路门店!$S$4:$S$993931,通讯通路门店!$R$4:$R$993931,0,0),"")</f>
        <v>0</v>
      </c>
      <c r="I1188" s="83"/>
      <c r="J1188" s="83"/>
      <c r="K1188" s="83"/>
      <c r="L1188" s="83"/>
      <c r="M1188" s="83"/>
      <c r="N1188" s="83"/>
      <c r="O1188" s="83"/>
      <c r="P1188" s="83"/>
      <c r="Q1188" s="83"/>
      <c r="R1188" s="83"/>
      <c r="S1188" s="83"/>
      <c r="T1188" s="83"/>
      <c r="U1188" s="99">
        <f>COUNTIF(通讯通路门店!$S:$S,$G1188)</f>
        <v>0</v>
      </c>
      <c r="V1188" s="99">
        <f>COUNTIFS(通讯通路门店!$S:$S,$G1188,通讯通路门店!$J:$J,"综合卖场")</f>
        <v>0</v>
      </c>
      <c r="W1188" s="99">
        <f>SUMIFS(通讯通路门店!$AJ:$AJ,通讯通路门店!$S:$S,通讯客户沙盘!$G1188)</f>
        <v>0</v>
      </c>
      <c r="X1188" s="99">
        <f t="shared" si="90"/>
        <v>0</v>
      </c>
      <c r="Y1188" s="99">
        <f>COUNTIFS(通讯通路门店!$S:$S,$G1188,通讯通路门店!$J:$J,"荣耀体验店")+COUNTIFS(通讯通路门店!$S:$S,$G1188,通讯通路门店!$J:$J,"荣耀授权专卖店")</f>
        <v>0</v>
      </c>
      <c r="Z1188" s="99">
        <f>COUNTIFS(通讯通路门店!$S:$S,$G1188,通讯通路门店!$J:$J,"VIVO体验店")</f>
        <v>0</v>
      </c>
      <c r="AA1188" s="99">
        <f>COUNTIFS(通讯通路门店!$S:$S,$G1188,通讯通路门店!$J:$J,"OPPO体验店")</f>
        <v>0</v>
      </c>
      <c r="AB1188" s="99">
        <f>COUNTIFS(通讯通路门店!$S:$S,$G1188,通讯通路门店!$J:$J,"华为授权体验店")+COUNTIFS(通讯通路门店!$S:$S,$G1188,通讯通路门店!$J:$J,"华为堡垒店")</f>
        <v>0</v>
      </c>
      <c r="AC1188" s="99">
        <f>COUNTIFS(通讯通路门店!$S:$S,$G1188,通讯通路门店!$J:$J,"小米体验店")</f>
        <v>0</v>
      </c>
      <c r="AD1188" s="99">
        <f>COUNTIFS(通讯通路门店!$S:$S,$G1188,通讯通路门店!$J:$J,"苹果体验店")</f>
        <v>0</v>
      </c>
      <c r="AE1188" s="99">
        <f>COUNTIFS(通讯通路门店!$S:$S,$G1188,通讯通路门店!$J:$J,"其他品牌专卖店")</f>
        <v>0</v>
      </c>
      <c r="AF1188" s="99">
        <f>SUMIFS(通讯通路门店!$BI:$BI,通讯通路门店!$S:$S,$G1188)</f>
        <v>0</v>
      </c>
      <c r="AG1188" s="99">
        <f>SUMIFS(通讯通路门店!$BH:$BH,通讯通路门店!$S:$S,$G1188)</f>
        <v>0</v>
      </c>
      <c r="AH1188" s="99">
        <f t="shared" si="91"/>
        <v>0</v>
      </c>
      <c r="AI1188" s="99">
        <f>SUMIFS(通讯通路门店!$BB:$BB,通讯通路门店!$S:$S,$G1188)</f>
        <v>0</v>
      </c>
      <c r="AJ1188" s="99">
        <f>SUMIFS(通讯通路门店!$BE:$BE,通讯通路门店!$S:$S,$G1188)</f>
        <v>0</v>
      </c>
      <c r="AK1188" s="99">
        <f>SUMIFS(通讯通路门店!$BG:$BG,通讯通路门店!$S:$S,$G1188)</f>
        <v>0</v>
      </c>
      <c r="AL1188" s="99">
        <f>SUMIFS(通讯通路门店!$BC:$BC,通讯通路门店!$S:$S,$G1188)</f>
        <v>0</v>
      </c>
      <c r="AM1188" s="99">
        <f>SUMIFS(通讯通路门店!$BD:$BD,通讯通路门店!$S:$S,$G1188)</f>
        <v>0</v>
      </c>
      <c r="AN1188" s="99">
        <f>SUMIFS(通讯通路门店!$BF:$BF,通讯通路门店!$S:$S,$G1188)</f>
        <v>0</v>
      </c>
      <c r="AO1188" s="99">
        <f t="shared" si="92"/>
        <v>0</v>
      </c>
      <c r="AP1188" s="99">
        <f>SUMIFS(通讯通路门店!$K:$K,通讯通路门店!$S:$S,$G1188)</f>
        <v>0</v>
      </c>
      <c r="AQ1188" s="83"/>
      <c r="AR1188" s="99">
        <f>SUMIFS(通讯通路门店!$T:$T,通讯通路门店!$S:$S,$G1188)</f>
        <v>0</v>
      </c>
      <c r="AS1188" s="99">
        <f>SUMIFS(通讯通路门店!$U:$U,通讯通路门店!$S:$S,$G1188)</f>
        <v>0</v>
      </c>
      <c r="AT1188" s="99">
        <f>SUMIFS(通讯通路门店!$V:$V,通讯通路门店!$S:$S,$G1188)</f>
        <v>0</v>
      </c>
      <c r="AU1188" s="99">
        <f>SUMIFS(通讯通路门店!$W:$W,通讯通路门店!$S:$S,$G1188)</f>
        <v>0</v>
      </c>
      <c r="AV1188" s="99">
        <f>SUMIFS(通讯通路门店!$Z:$Z,通讯通路门店!$S:$S,$G1188)</f>
        <v>0</v>
      </c>
      <c r="AW1188" s="99">
        <f>SUMIFS(通讯通路门店!$AB:$AB,通讯通路门店!$S:$S,$G1188)</f>
        <v>0</v>
      </c>
      <c r="AX1188" s="99">
        <f>SUMIFS(通讯通路门店!$X:$X,通讯通路门店!$S:$S,$G1188)</f>
        <v>0</v>
      </c>
      <c r="AY1188" s="99">
        <f>SUMIFS(通讯通路门店!$Y:$Y,通讯通路门店!$S:$S,$G1188)</f>
        <v>0</v>
      </c>
      <c r="AZ1188" s="99">
        <f>SUMIFS(通讯通路门店!$AA:$AA,通讯通路门店!$S:$S,$G1188)</f>
        <v>0</v>
      </c>
      <c r="BA1188" s="99">
        <f t="shared" si="93"/>
        <v>0</v>
      </c>
      <c r="BB1188" s="99">
        <f t="shared" si="94"/>
        <v>0</v>
      </c>
      <c r="BC1188" s="99">
        <f>SUMIFS(通讯通路门店!$W:$W,通讯通路门店!$S:$S,$G1188,通讯通路门店!$J:$J,"荣耀体验店")+SUMIFS(通讯通路门店!$W:$W,通讯通路门店!$S:$S,$G1188,通讯通路门店!$J:$J,"荣耀授权专卖店")</f>
        <v>0</v>
      </c>
      <c r="BD1188" s="99">
        <f>SUMIFS(通讯通路门店!$Z:$Z,通讯通路门店!$S:$S,$G1188,通讯通路门店!$J:$J,"VIVO体验店")</f>
        <v>0</v>
      </c>
      <c r="BE1188" s="99">
        <f>SUMIFS(通讯通路门店!$AB:$AB,通讯通路门店!$S:$S,$G1188,通讯通路门店!$J:$J,"OPPO体验店")</f>
        <v>0</v>
      </c>
      <c r="BF1188" s="99">
        <f>SUMIFS(通讯通路门店!$X:$X,通讯通路门店!$S:$S,$G1188,通讯通路门店!$J:$J,"华为授权体验店")+SUMIFS(通讯通路门店!$AA:$AA,通讯通路门店!$S:$S,$G1188,通讯通路门店!$J:$J,"华为堡垒店")</f>
        <v>0</v>
      </c>
      <c r="BG1188" s="99">
        <f>SUMIFS(通讯通路门店!$Y:$Y,通讯通路门店!$S:$S,$G1188,通讯通路门店!$J:$J,"小米体验店")</f>
        <v>0</v>
      </c>
      <c r="BH1188" s="99">
        <f>SUMIFS(通讯通路门店!$AA:$AA,通讯通路门店!$S:$S,$G1188,通讯通路门店!$J:$J,"苹果体验店")</f>
        <v>0</v>
      </c>
      <c r="BI1188" s="99">
        <f>SUMIFS(通讯通路门店!$K:$K,通讯通路门店!$S:$S,$G1188,通讯通路门店!$J:$J,"其他品牌专卖店")</f>
        <v>0</v>
      </c>
      <c r="BJ1188" s="99">
        <f>SUMIFS(通讯通路门店!$AC:$AC,通讯通路门店!$S:$S,$G1188)</f>
        <v>0</v>
      </c>
      <c r="BK1188" s="99">
        <f>SUMIFS(通讯通路门店!$AD:$AD,通讯通路门店!$S:$S,$G1188)</f>
        <v>0</v>
      </c>
      <c r="BL1188" s="99">
        <f>SUMIFS(通讯通路门店!$AE:$AE,通讯通路门店!$S:$S,$G1188)</f>
        <v>0</v>
      </c>
      <c r="BM1188" s="99">
        <f>SUMIFS(通讯通路门店!$AF:$AF,通讯通路门店!$S:$S,$G1188)</f>
        <v>0</v>
      </c>
      <c r="BN1188" s="99">
        <f>SUMIFS(通讯通路门店!$AG:$AG,通讯通路门店!$S:$S,$G1188)</f>
        <v>0</v>
      </c>
      <c r="BO1188" s="99">
        <f>SUMIFS(通讯通路门店!$AH:$AH,通讯通路门店!$S:$S,$G1188)</f>
        <v>0</v>
      </c>
      <c r="BP1188" s="99">
        <f>SUMIFS(通讯通路门店!$AI:$AI,通讯通路门店!$S:$S,$G1188)</f>
        <v>0</v>
      </c>
      <c r="BQ1188" s="83"/>
    </row>
    <row r="1189" spans="1:69">
      <c r="A1189" s="99" t="str">
        <f>IFERROR(_xlfn.XLOOKUP($G1189,通讯通路门店!$S$4:$S$993931,通讯通路门店!$A$4:$A$993931,0,0),"")</f>
        <v>海南省</v>
      </c>
      <c r="B1189" s="99" t="str">
        <f>IFERROR(_xlfn.XLOOKUP($G1189,通讯通路门店!$S$4:$S$993931,通讯通路门店!$B$4:$B$993931,0,0),"")</f>
        <v>东方市</v>
      </c>
      <c r="C1189" s="99" t="str">
        <f>IFERROR(_xlfn.XLOOKUP($G1189,通讯通路门店!$S$4:$S$993931,通讯通路门店!$C$4:$C$993931,0,0),"")</f>
        <v>东方市</v>
      </c>
      <c r="D1189" s="99" t="str">
        <f>IFERROR(_xlfn.XLOOKUP($G1189,通讯通路门店!$S$4:$S$993931,通讯通路门店!$D$4:$D$993931,0,0),"")</f>
        <v>八所镇</v>
      </c>
      <c r="E1189" s="83"/>
      <c r="F1189" s="83"/>
      <c r="G1189" s="101"/>
      <c r="H1189" s="102">
        <f>IFERROR(_xlfn.XLOOKUP($G1189,通讯通路门店!$S$4:$S$993931,通讯通路门店!$R$4:$R$993931,0,0),"")</f>
        <v>0</v>
      </c>
      <c r="I1189" s="83"/>
      <c r="J1189" s="83"/>
      <c r="K1189" s="83"/>
      <c r="L1189" s="83"/>
      <c r="M1189" s="83"/>
      <c r="N1189" s="83"/>
      <c r="O1189" s="83"/>
      <c r="P1189" s="83"/>
      <c r="Q1189" s="83"/>
      <c r="R1189" s="83"/>
      <c r="S1189" s="83"/>
      <c r="T1189" s="83"/>
      <c r="U1189" s="99">
        <f>COUNTIF(通讯通路门店!$S:$S,$G1189)</f>
        <v>0</v>
      </c>
      <c r="V1189" s="99">
        <f>COUNTIFS(通讯通路门店!$S:$S,$G1189,通讯通路门店!$J:$J,"综合卖场")</f>
        <v>0</v>
      </c>
      <c r="W1189" s="99">
        <f>SUMIFS(通讯通路门店!$AJ:$AJ,通讯通路门店!$S:$S,通讯客户沙盘!$G1189)</f>
        <v>0</v>
      </c>
      <c r="X1189" s="99">
        <f t="shared" si="90"/>
        <v>0</v>
      </c>
      <c r="Y1189" s="99">
        <f>COUNTIFS(通讯通路门店!$S:$S,$G1189,通讯通路门店!$J:$J,"荣耀体验店")+COUNTIFS(通讯通路门店!$S:$S,$G1189,通讯通路门店!$J:$J,"荣耀授权专卖店")</f>
        <v>0</v>
      </c>
      <c r="Z1189" s="99">
        <f>COUNTIFS(通讯通路门店!$S:$S,$G1189,通讯通路门店!$J:$J,"VIVO体验店")</f>
        <v>0</v>
      </c>
      <c r="AA1189" s="99">
        <f>COUNTIFS(通讯通路门店!$S:$S,$G1189,通讯通路门店!$J:$J,"OPPO体验店")</f>
        <v>0</v>
      </c>
      <c r="AB1189" s="99">
        <f>COUNTIFS(通讯通路门店!$S:$S,$G1189,通讯通路门店!$J:$J,"华为授权体验店")+COUNTIFS(通讯通路门店!$S:$S,$G1189,通讯通路门店!$J:$J,"华为堡垒店")</f>
        <v>0</v>
      </c>
      <c r="AC1189" s="99">
        <f>COUNTIFS(通讯通路门店!$S:$S,$G1189,通讯通路门店!$J:$J,"小米体验店")</f>
        <v>0</v>
      </c>
      <c r="AD1189" s="99">
        <f>COUNTIFS(通讯通路门店!$S:$S,$G1189,通讯通路门店!$J:$J,"苹果体验店")</f>
        <v>0</v>
      </c>
      <c r="AE1189" s="99">
        <f>COUNTIFS(通讯通路门店!$S:$S,$G1189,通讯通路门店!$J:$J,"其他品牌专卖店")</f>
        <v>0</v>
      </c>
      <c r="AF1189" s="99">
        <f>SUMIFS(通讯通路门店!$BI:$BI,通讯通路门店!$S:$S,$G1189)</f>
        <v>0</v>
      </c>
      <c r="AG1189" s="99">
        <f>SUMIFS(通讯通路门店!$BH:$BH,通讯通路门店!$S:$S,$G1189)</f>
        <v>0</v>
      </c>
      <c r="AH1189" s="99">
        <f t="shared" si="91"/>
        <v>0</v>
      </c>
      <c r="AI1189" s="99">
        <f>SUMIFS(通讯通路门店!$BB:$BB,通讯通路门店!$S:$S,$G1189)</f>
        <v>0</v>
      </c>
      <c r="AJ1189" s="99">
        <f>SUMIFS(通讯通路门店!$BE:$BE,通讯通路门店!$S:$S,$G1189)</f>
        <v>0</v>
      </c>
      <c r="AK1189" s="99">
        <f>SUMIFS(通讯通路门店!$BG:$BG,通讯通路门店!$S:$S,$G1189)</f>
        <v>0</v>
      </c>
      <c r="AL1189" s="99">
        <f>SUMIFS(通讯通路门店!$BC:$BC,通讯通路门店!$S:$S,$G1189)</f>
        <v>0</v>
      </c>
      <c r="AM1189" s="99">
        <f>SUMIFS(通讯通路门店!$BD:$BD,通讯通路门店!$S:$S,$G1189)</f>
        <v>0</v>
      </c>
      <c r="AN1189" s="99">
        <f>SUMIFS(通讯通路门店!$BF:$BF,通讯通路门店!$S:$S,$G1189)</f>
        <v>0</v>
      </c>
      <c r="AO1189" s="99">
        <f t="shared" si="92"/>
        <v>0</v>
      </c>
      <c r="AP1189" s="99">
        <f>SUMIFS(通讯通路门店!$K:$K,通讯通路门店!$S:$S,$G1189)</f>
        <v>0</v>
      </c>
      <c r="AQ1189" s="83"/>
      <c r="AR1189" s="99">
        <f>SUMIFS(通讯通路门店!$T:$T,通讯通路门店!$S:$S,$G1189)</f>
        <v>0</v>
      </c>
      <c r="AS1189" s="99">
        <f>SUMIFS(通讯通路门店!$U:$U,通讯通路门店!$S:$S,$G1189)</f>
        <v>0</v>
      </c>
      <c r="AT1189" s="99">
        <f>SUMIFS(通讯通路门店!$V:$V,通讯通路门店!$S:$S,$G1189)</f>
        <v>0</v>
      </c>
      <c r="AU1189" s="99">
        <f>SUMIFS(通讯通路门店!$W:$W,通讯通路门店!$S:$S,$G1189)</f>
        <v>0</v>
      </c>
      <c r="AV1189" s="99">
        <f>SUMIFS(通讯通路门店!$Z:$Z,通讯通路门店!$S:$S,$G1189)</f>
        <v>0</v>
      </c>
      <c r="AW1189" s="99">
        <f>SUMIFS(通讯通路门店!$AB:$AB,通讯通路门店!$S:$S,$G1189)</f>
        <v>0</v>
      </c>
      <c r="AX1189" s="99">
        <f>SUMIFS(通讯通路门店!$X:$X,通讯通路门店!$S:$S,$G1189)</f>
        <v>0</v>
      </c>
      <c r="AY1189" s="99">
        <f>SUMIFS(通讯通路门店!$Y:$Y,通讯通路门店!$S:$S,$G1189)</f>
        <v>0</v>
      </c>
      <c r="AZ1189" s="99">
        <f>SUMIFS(通讯通路门店!$AA:$AA,通讯通路门店!$S:$S,$G1189)</f>
        <v>0</v>
      </c>
      <c r="BA1189" s="99">
        <f t="shared" si="93"/>
        <v>0</v>
      </c>
      <c r="BB1189" s="99">
        <f t="shared" si="94"/>
        <v>0</v>
      </c>
      <c r="BC1189" s="99">
        <f>SUMIFS(通讯通路门店!$W:$W,通讯通路门店!$S:$S,$G1189,通讯通路门店!$J:$J,"荣耀体验店")+SUMIFS(通讯通路门店!$W:$W,通讯通路门店!$S:$S,$G1189,通讯通路门店!$J:$J,"荣耀授权专卖店")</f>
        <v>0</v>
      </c>
      <c r="BD1189" s="99">
        <f>SUMIFS(通讯通路门店!$Z:$Z,通讯通路门店!$S:$S,$G1189,通讯通路门店!$J:$J,"VIVO体验店")</f>
        <v>0</v>
      </c>
      <c r="BE1189" s="99">
        <f>SUMIFS(通讯通路门店!$AB:$AB,通讯通路门店!$S:$S,$G1189,通讯通路门店!$J:$J,"OPPO体验店")</f>
        <v>0</v>
      </c>
      <c r="BF1189" s="99">
        <f>SUMIFS(通讯通路门店!$X:$X,通讯通路门店!$S:$S,$G1189,通讯通路门店!$J:$J,"华为授权体验店")+SUMIFS(通讯通路门店!$AA:$AA,通讯通路门店!$S:$S,$G1189,通讯通路门店!$J:$J,"华为堡垒店")</f>
        <v>0</v>
      </c>
      <c r="BG1189" s="99">
        <f>SUMIFS(通讯通路门店!$Y:$Y,通讯通路门店!$S:$S,$G1189,通讯通路门店!$J:$J,"小米体验店")</f>
        <v>0</v>
      </c>
      <c r="BH1189" s="99">
        <f>SUMIFS(通讯通路门店!$AA:$AA,通讯通路门店!$S:$S,$G1189,通讯通路门店!$J:$J,"苹果体验店")</f>
        <v>0</v>
      </c>
      <c r="BI1189" s="99">
        <f>SUMIFS(通讯通路门店!$K:$K,通讯通路门店!$S:$S,$G1189,通讯通路门店!$J:$J,"其他品牌专卖店")</f>
        <v>0</v>
      </c>
      <c r="BJ1189" s="99">
        <f>SUMIFS(通讯通路门店!$AC:$AC,通讯通路门店!$S:$S,$G1189)</f>
        <v>0</v>
      </c>
      <c r="BK1189" s="99">
        <f>SUMIFS(通讯通路门店!$AD:$AD,通讯通路门店!$S:$S,$G1189)</f>
        <v>0</v>
      </c>
      <c r="BL1189" s="99">
        <f>SUMIFS(通讯通路门店!$AE:$AE,通讯通路门店!$S:$S,$G1189)</f>
        <v>0</v>
      </c>
      <c r="BM1189" s="99">
        <f>SUMIFS(通讯通路门店!$AF:$AF,通讯通路门店!$S:$S,$G1189)</f>
        <v>0</v>
      </c>
      <c r="BN1189" s="99">
        <f>SUMIFS(通讯通路门店!$AG:$AG,通讯通路门店!$S:$S,$G1189)</f>
        <v>0</v>
      </c>
      <c r="BO1189" s="99">
        <f>SUMIFS(通讯通路门店!$AH:$AH,通讯通路门店!$S:$S,$G1189)</f>
        <v>0</v>
      </c>
      <c r="BP1189" s="99">
        <f>SUMIFS(通讯通路门店!$AI:$AI,通讯通路门店!$S:$S,$G1189)</f>
        <v>0</v>
      </c>
      <c r="BQ1189" s="83"/>
    </row>
    <row r="1190" spans="1:69">
      <c r="A1190" s="99" t="str">
        <f>IFERROR(_xlfn.XLOOKUP($G1190,通讯通路门店!$S$4:$S$993931,通讯通路门店!$A$4:$A$993931,0,0),"")</f>
        <v>海南省</v>
      </c>
      <c r="B1190" s="99" t="str">
        <f>IFERROR(_xlfn.XLOOKUP($G1190,通讯通路门店!$S$4:$S$993931,通讯通路门店!$B$4:$B$993931,0,0),"")</f>
        <v>东方市</v>
      </c>
      <c r="C1190" s="99" t="str">
        <f>IFERROR(_xlfn.XLOOKUP($G1190,通讯通路门店!$S$4:$S$993931,通讯通路门店!$C$4:$C$993931,0,0),"")</f>
        <v>东方市</v>
      </c>
      <c r="D1190" s="99" t="str">
        <f>IFERROR(_xlfn.XLOOKUP($G1190,通讯通路门店!$S$4:$S$993931,通讯通路门店!$D$4:$D$993931,0,0),"")</f>
        <v>八所镇</v>
      </c>
      <c r="E1190" s="83"/>
      <c r="F1190" s="83"/>
      <c r="G1190" s="101"/>
      <c r="H1190" s="102">
        <f>IFERROR(_xlfn.XLOOKUP($G1190,通讯通路门店!$S$4:$S$993931,通讯通路门店!$R$4:$R$993931,0,0),"")</f>
        <v>0</v>
      </c>
      <c r="I1190" s="83"/>
      <c r="J1190" s="83"/>
      <c r="K1190" s="83"/>
      <c r="L1190" s="83"/>
      <c r="M1190" s="83"/>
      <c r="N1190" s="83"/>
      <c r="O1190" s="83"/>
      <c r="P1190" s="83"/>
      <c r="Q1190" s="83"/>
      <c r="R1190" s="83"/>
      <c r="S1190" s="83"/>
      <c r="T1190" s="83"/>
      <c r="U1190" s="99">
        <f>COUNTIF(通讯通路门店!$S:$S,$G1190)</f>
        <v>0</v>
      </c>
      <c r="V1190" s="99">
        <f>COUNTIFS(通讯通路门店!$S:$S,$G1190,通讯通路门店!$J:$J,"综合卖场")</f>
        <v>0</v>
      </c>
      <c r="W1190" s="99">
        <f>SUMIFS(通讯通路门店!$AJ:$AJ,通讯通路门店!$S:$S,通讯客户沙盘!$G1190)</f>
        <v>0</v>
      </c>
      <c r="X1190" s="99">
        <f t="shared" si="90"/>
        <v>0</v>
      </c>
      <c r="Y1190" s="99">
        <f>COUNTIFS(通讯通路门店!$S:$S,$G1190,通讯通路门店!$J:$J,"荣耀体验店")+COUNTIFS(通讯通路门店!$S:$S,$G1190,通讯通路门店!$J:$J,"荣耀授权专卖店")</f>
        <v>0</v>
      </c>
      <c r="Z1190" s="99">
        <f>COUNTIFS(通讯通路门店!$S:$S,$G1190,通讯通路门店!$J:$J,"VIVO体验店")</f>
        <v>0</v>
      </c>
      <c r="AA1190" s="99">
        <f>COUNTIFS(通讯通路门店!$S:$S,$G1190,通讯通路门店!$J:$J,"OPPO体验店")</f>
        <v>0</v>
      </c>
      <c r="AB1190" s="99">
        <f>COUNTIFS(通讯通路门店!$S:$S,$G1190,通讯通路门店!$J:$J,"华为授权体验店")+COUNTIFS(通讯通路门店!$S:$S,$G1190,通讯通路门店!$J:$J,"华为堡垒店")</f>
        <v>0</v>
      </c>
      <c r="AC1190" s="99">
        <f>COUNTIFS(通讯通路门店!$S:$S,$G1190,通讯通路门店!$J:$J,"小米体验店")</f>
        <v>0</v>
      </c>
      <c r="AD1190" s="99">
        <f>COUNTIFS(通讯通路门店!$S:$S,$G1190,通讯通路门店!$J:$J,"苹果体验店")</f>
        <v>0</v>
      </c>
      <c r="AE1190" s="99">
        <f>COUNTIFS(通讯通路门店!$S:$S,$G1190,通讯通路门店!$J:$J,"其他品牌专卖店")</f>
        <v>0</v>
      </c>
      <c r="AF1190" s="99">
        <f>SUMIFS(通讯通路门店!$BI:$BI,通讯通路门店!$S:$S,$G1190)</f>
        <v>0</v>
      </c>
      <c r="AG1190" s="99">
        <f>SUMIFS(通讯通路门店!$BH:$BH,通讯通路门店!$S:$S,$G1190)</f>
        <v>0</v>
      </c>
      <c r="AH1190" s="99">
        <f t="shared" si="91"/>
        <v>0</v>
      </c>
      <c r="AI1190" s="99">
        <f>SUMIFS(通讯通路门店!$BB:$BB,通讯通路门店!$S:$S,$G1190)</f>
        <v>0</v>
      </c>
      <c r="AJ1190" s="99">
        <f>SUMIFS(通讯通路门店!$BE:$BE,通讯通路门店!$S:$S,$G1190)</f>
        <v>0</v>
      </c>
      <c r="AK1190" s="99">
        <f>SUMIFS(通讯通路门店!$BG:$BG,通讯通路门店!$S:$S,$G1190)</f>
        <v>0</v>
      </c>
      <c r="AL1190" s="99">
        <f>SUMIFS(通讯通路门店!$BC:$BC,通讯通路门店!$S:$S,$G1190)</f>
        <v>0</v>
      </c>
      <c r="AM1190" s="99">
        <f>SUMIFS(通讯通路门店!$BD:$BD,通讯通路门店!$S:$S,$G1190)</f>
        <v>0</v>
      </c>
      <c r="AN1190" s="99">
        <f>SUMIFS(通讯通路门店!$BF:$BF,通讯通路门店!$S:$S,$G1190)</f>
        <v>0</v>
      </c>
      <c r="AO1190" s="99">
        <f t="shared" si="92"/>
        <v>0</v>
      </c>
      <c r="AP1190" s="99">
        <f>SUMIFS(通讯通路门店!$K:$K,通讯通路门店!$S:$S,$G1190)</f>
        <v>0</v>
      </c>
      <c r="AQ1190" s="83"/>
      <c r="AR1190" s="99">
        <f>SUMIFS(通讯通路门店!$T:$T,通讯通路门店!$S:$S,$G1190)</f>
        <v>0</v>
      </c>
      <c r="AS1190" s="99">
        <f>SUMIFS(通讯通路门店!$U:$U,通讯通路门店!$S:$S,$G1190)</f>
        <v>0</v>
      </c>
      <c r="AT1190" s="99">
        <f>SUMIFS(通讯通路门店!$V:$V,通讯通路门店!$S:$S,$G1190)</f>
        <v>0</v>
      </c>
      <c r="AU1190" s="99">
        <f>SUMIFS(通讯通路门店!$W:$W,通讯通路门店!$S:$S,$G1190)</f>
        <v>0</v>
      </c>
      <c r="AV1190" s="99">
        <f>SUMIFS(通讯通路门店!$Z:$Z,通讯通路门店!$S:$S,$G1190)</f>
        <v>0</v>
      </c>
      <c r="AW1190" s="99">
        <f>SUMIFS(通讯通路门店!$AB:$AB,通讯通路门店!$S:$S,$G1190)</f>
        <v>0</v>
      </c>
      <c r="AX1190" s="99">
        <f>SUMIFS(通讯通路门店!$X:$X,通讯通路门店!$S:$S,$G1190)</f>
        <v>0</v>
      </c>
      <c r="AY1190" s="99">
        <f>SUMIFS(通讯通路门店!$Y:$Y,通讯通路门店!$S:$S,$G1190)</f>
        <v>0</v>
      </c>
      <c r="AZ1190" s="99">
        <f>SUMIFS(通讯通路门店!$AA:$AA,通讯通路门店!$S:$S,$G1190)</f>
        <v>0</v>
      </c>
      <c r="BA1190" s="99">
        <f t="shared" si="93"/>
        <v>0</v>
      </c>
      <c r="BB1190" s="99">
        <f t="shared" si="94"/>
        <v>0</v>
      </c>
      <c r="BC1190" s="99">
        <f>SUMIFS(通讯通路门店!$W:$W,通讯通路门店!$S:$S,$G1190,通讯通路门店!$J:$J,"荣耀体验店")+SUMIFS(通讯通路门店!$W:$W,通讯通路门店!$S:$S,$G1190,通讯通路门店!$J:$J,"荣耀授权专卖店")</f>
        <v>0</v>
      </c>
      <c r="BD1190" s="99">
        <f>SUMIFS(通讯通路门店!$Z:$Z,通讯通路门店!$S:$S,$G1190,通讯通路门店!$J:$J,"VIVO体验店")</f>
        <v>0</v>
      </c>
      <c r="BE1190" s="99">
        <f>SUMIFS(通讯通路门店!$AB:$AB,通讯通路门店!$S:$S,$G1190,通讯通路门店!$J:$J,"OPPO体验店")</f>
        <v>0</v>
      </c>
      <c r="BF1190" s="99">
        <f>SUMIFS(通讯通路门店!$X:$X,通讯通路门店!$S:$S,$G1190,通讯通路门店!$J:$J,"华为授权体验店")+SUMIFS(通讯通路门店!$AA:$AA,通讯通路门店!$S:$S,$G1190,通讯通路门店!$J:$J,"华为堡垒店")</f>
        <v>0</v>
      </c>
      <c r="BG1190" s="99">
        <f>SUMIFS(通讯通路门店!$Y:$Y,通讯通路门店!$S:$S,$G1190,通讯通路门店!$J:$J,"小米体验店")</f>
        <v>0</v>
      </c>
      <c r="BH1190" s="99">
        <f>SUMIFS(通讯通路门店!$AA:$AA,通讯通路门店!$S:$S,$G1190,通讯通路门店!$J:$J,"苹果体验店")</f>
        <v>0</v>
      </c>
      <c r="BI1190" s="99">
        <f>SUMIFS(通讯通路门店!$K:$K,通讯通路门店!$S:$S,$G1190,通讯通路门店!$J:$J,"其他品牌专卖店")</f>
        <v>0</v>
      </c>
      <c r="BJ1190" s="99">
        <f>SUMIFS(通讯通路门店!$AC:$AC,通讯通路门店!$S:$S,$G1190)</f>
        <v>0</v>
      </c>
      <c r="BK1190" s="99">
        <f>SUMIFS(通讯通路门店!$AD:$AD,通讯通路门店!$S:$S,$G1190)</f>
        <v>0</v>
      </c>
      <c r="BL1190" s="99">
        <f>SUMIFS(通讯通路门店!$AE:$AE,通讯通路门店!$S:$S,$G1190)</f>
        <v>0</v>
      </c>
      <c r="BM1190" s="99">
        <f>SUMIFS(通讯通路门店!$AF:$AF,通讯通路门店!$S:$S,$G1190)</f>
        <v>0</v>
      </c>
      <c r="BN1190" s="99">
        <f>SUMIFS(通讯通路门店!$AG:$AG,通讯通路门店!$S:$S,$G1190)</f>
        <v>0</v>
      </c>
      <c r="BO1190" s="99">
        <f>SUMIFS(通讯通路门店!$AH:$AH,通讯通路门店!$S:$S,$G1190)</f>
        <v>0</v>
      </c>
      <c r="BP1190" s="99">
        <f>SUMIFS(通讯通路门店!$AI:$AI,通讯通路门店!$S:$S,$G1190)</f>
        <v>0</v>
      </c>
      <c r="BQ1190" s="83"/>
    </row>
    <row r="1191" spans="1:69">
      <c r="A1191" s="99" t="str">
        <f>IFERROR(_xlfn.XLOOKUP($G1191,通讯通路门店!$S$4:$S$993931,通讯通路门店!$A$4:$A$993931,0,0),"")</f>
        <v>海南省</v>
      </c>
      <c r="B1191" s="99" t="str">
        <f>IFERROR(_xlfn.XLOOKUP($G1191,通讯通路门店!$S$4:$S$993931,通讯通路门店!$B$4:$B$993931,0,0),"")</f>
        <v>东方市</v>
      </c>
      <c r="C1191" s="99" t="str">
        <f>IFERROR(_xlfn.XLOOKUP($G1191,通讯通路门店!$S$4:$S$993931,通讯通路门店!$C$4:$C$993931,0,0),"")</f>
        <v>东方市</v>
      </c>
      <c r="D1191" s="99" t="str">
        <f>IFERROR(_xlfn.XLOOKUP($G1191,通讯通路门店!$S$4:$S$993931,通讯通路门店!$D$4:$D$993931,0,0),"")</f>
        <v>八所镇</v>
      </c>
      <c r="E1191" s="83"/>
      <c r="F1191" s="83"/>
      <c r="G1191" s="101"/>
      <c r="H1191" s="102">
        <f>IFERROR(_xlfn.XLOOKUP($G1191,通讯通路门店!$S$4:$S$993931,通讯通路门店!$R$4:$R$993931,0,0),"")</f>
        <v>0</v>
      </c>
      <c r="I1191" s="83"/>
      <c r="J1191" s="83"/>
      <c r="K1191" s="83"/>
      <c r="L1191" s="83"/>
      <c r="M1191" s="83"/>
      <c r="N1191" s="83"/>
      <c r="O1191" s="83"/>
      <c r="P1191" s="83"/>
      <c r="Q1191" s="83"/>
      <c r="R1191" s="83"/>
      <c r="S1191" s="83"/>
      <c r="T1191" s="83"/>
      <c r="U1191" s="99">
        <f>COUNTIF(通讯通路门店!$S:$S,$G1191)</f>
        <v>0</v>
      </c>
      <c r="V1191" s="99">
        <f>COUNTIFS(通讯通路门店!$S:$S,$G1191,通讯通路门店!$J:$J,"综合卖场")</f>
        <v>0</v>
      </c>
      <c r="W1191" s="99">
        <f>SUMIFS(通讯通路门店!$AJ:$AJ,通讯通路门店!$S:$S,通讯客户沙盘!$G1191)</f>
        <v>0</v>
      </c>
      <c r="X1191" s="99">
        <f t="shared" si="90"/>
        <v>0</v>
      </c>
      <c r="Y1191" s="99">
        <f>COUNTIFS(通讯通路门店!$S:$S,$G1191,通讯通路门店!$J:$J,"荣耀体验店")+COUNTIFS(通讯通路门店!$S:$S,$G1191,通讯通路门店!$J:$J,"荣耀授权专卖店")</f>
        <v>0</v>
      </c>
      <c r="Z1191" s="99">
        <f>COUNTIFS(通讯通路门店!$S:$S,$G1191,通讯通路门店!$J:$J,"VIVO体验店")</f>
        <v>0</v>
      </c>
      <c r="AA1191" s="99">
        <f>COUNTIFS(通讯通路门店!$S:$S,$G1191,通讯通路门店!$J:$J,"OPPO体验店")</f>
        <v>0</v>
      </c>
      <c r="AB1191" s="99">
        <f>COUNTIFS(通讯通路门店!$S:$S,$G1191,通讯通路门店!$J:$J,"华为授权体验店")+COUNTIFS(通讯通路门店!$S:$S,$G1191,通讯通路门店!$J:$J,"华为堡垒店")</f>
        <v>0</v>
      </c>
      <c r="AC1191" s="99">
        <f>COUNTIFS(通讯通路门店!$S:$S,$G1191,通讯通路门店!$J:$J,"小米体验店")</f>
        <v>0</v>
      </c>
      <c r="AD1191" s="99">
        <f>COUNTIFS(通讯通路门店!$S:$S,$G1191,通讯通路门店!$J:$J,"苹果体验店")</f>
        <v>0</v>
      </c>
      <c r="AE1191" s="99">
        <f>COUNTIFS(通讯通路门店!$S:$S,$G1191,通讯通路门店!$J:$J,"其他品牌专卖店")</f>
        <v>0</v>
      </c>
      <c r="AF1191" s="99">
        <f>SUMIFS(通讯通路门店!$BI:$BI,通讯通路门店!$S:$S,$G1191)</f>
        <v>0</v>
      </c>
      <c r="AG1191" s="99">
        <f>SUMIFS(通讯通路门店!$BH:$BH,通讯通路门店!$S:$S,$G1191)</f>
        <v>0</v>
      </c>
      <c r="AH1191" s="99">
        <f t="shared" si="91"/>
        <v>0</v>
      </c>
      <c r="AI1191" s="99">
        <f>SUMIFS(通讯通路门店!$BB:$BB,通讯通路门店!$S:$S,$G1191)</f>
        <v>0</v>
      </c>
      <c r="AJ1191" s="99">
        <f>SUMIFS(通讯通路门店!$BE:$BE,通讯通路门店!$S:$S,$G1191)</f>
        <v>0</v>
      </c>
      <c r="AK1191" s="99">
        <f>SUMIFS(通讯通路门店!$BG:$BG,通讯通路门店!$S:$S,$G1191)</f>
        <v>0</v>
      </c>
      <c r="AL1191" s="99">
        <f>SUMIFS(通讯通路门店!$BC:$BC,通讯通路门店!$S:$S,$G1191)</f>
        <v>0</v>
      </c>
      <c r="AM1191" s="99">
        <f>SUMIFS(通讯通路门店!$BD:$BD,通讯通路门店!$S:$S,$G1191)</f>
        <v>0</v>
      </c>
      <c r="AN1191" s="99">
        <f>SUMIFS(通讯通路门店!$BF:$BF,通讯通路门店!$S:$S,$G1191)</f>
        <v>0</v>
      </c>
      <c r="AO1191" s="99">
        <f t="shared" si="92"/>
        <v>0</v>
      </c>
      <c r="AP1191" s="99">
        <f>SUMIFS(通讯通路门店!$K:$K,通讯通路门店!$S:$S,$G1191)</f>
        <v>0</v>
      </c>
      <c r="AQ1191" s="83"/>
      <c r="AR1191" s="99">
        <f>SUMIFS(通讯通路门店!$T:$T,通讯通路门店!$S:$S,$G1191)</f>
        <v>0</v>
      </c>
      <c r="AS1191" s="99">
        <f>SUMIFS(通讯通路门店!$U:$U,通讯通路门店!$S:$S,$G1191)</f>
        <v>0</v>
      </c>
      <c r="AT1191" s="99">
        <f>SUMIFS(通讯通路门店!$V:$V,通讯通路门店!$S:$S,$G1191)</f>
        <v>0</v>
      </c>
      <c r="AU1191" s="99">
        <f>SUMIFS(通讯通路门店!$W:$W,通讯通路门店!$S:$S,$G1191)</f>
        <v>0</v>
      </c>
      <c r="AV1191" s="99">
        <f>SUMIFS(通讯通路门店!$Z:$Z,通讯通路门店!$S:$S,$G1191)</f>
        <v>0</v>
      </c>
      <c r="AW1191" s="99">
        <f>SUMIFS(通讯通路门店!$AB:$AB,通讯通路门店!$S:$S,$G1191)</f>
        <v>0</v>
      </c>
      <c r="AX1191" s="99">
        <f>SUMIFS(通讯通路门店!$X:$X,通讯通路门店!$S:$S,$G1191)</f>
        <v>0</v>
      </c>
      <c r="AY1191" s="99">
        <f>SUMIFS(通讯通路门店!$Y:$Y,通讯通路门店!$S:$S,$G1191)</f>
        <v>0</v>
      </c>
      <c r="AZ1191" s="99">
        <f>SUMIFS(通讯通路门店!$AA:$AA,通讯通路门店!$S:$S,$G1191)</f>
        <v>0</v>
      </c>
      <c r="BA1191" s="99">
        <f t="shared" si="93"/>
        <v>0</v>
      </c>
      <c r="BB1191" s="99">
        <f t="shared" si="94"/>
        <v>0</v>
      </c>
      <c r="BC1191" s="99">
        <f>SUMIFS(通讯通路门店!$W:$W,通讯通路门店!$S:$S,$G1191,通讯通路门店!$J:$J,"荣耀体验店")+SUMIFS(通讯通路门店!$W:$W,通讯通路门店!$S:$S,$G1191,通讯通路门店!$J:$J,"荣耀授权专卖店")</f>
        <v>0</v>
      </c>
      <c r="BD1191" s="99">
        <f>SUMIFS(通讯通路门店!$Z:$Z,通讯通路门店!$S:$S,$G1191,通讯通路门店!$J:$J,"VIVO体验店")</f>
        <v>0</v>
      </c>
      <c r="BE1191" s="99">
        <f>SUMIFS(通讯通路门店!$AB:$AB,通讯通路门店!$S:$S,$G1191,通讯通路门店!$J:$J,"OPPO体验店")</f>
        <v>0</v>
      </c>
      <c r="BF1191" s="99">
        <f>SUMIFS(通讯通路门店!$X:$X,通讯通路门店!$S:$S,$G1191,通讯通路门店!$J:$J,"华为授权体验店")+SUMIFS(通讯通路门店!$AA:$AA,通讯通路门店!$S:$S,$G1191,通讯通路门店!$J:$J,"华为堡垒店")</f>
        <v>0</v>
      </c>
      <c r="BG1191" s="99">
        <f>SUMIFS(通讯通路门店!$Y:$Y,通讯通路门店!$S:$S,$G1191,通讯通路门店!$J:$J,"小米体验店")</f>
        <v>0</v>
      </c>
      <c r="BH1191" s="99">
        <f>SUMIFS(通讯通路门店!$AA:$AA,通讯通路门店!$S:$S,$G1191,通讯通路门店!$J:$J,"苹果体验店")</f>
        <v>0</v>
      </c>
      <c r="BI1191" s="99">
        <f>SUMIFS(通讯通路门店!$K:$K,通讯通路门店!$S:$S,$G1191,通讯通路门店!$J:$J,"其他品牌专卖店")</f>
        <v>0</v>
      </c>
      <c r="BJ1191" s="99">
        <f>SUMIFS(通讯通路门店!$AC:$AC,通讯通路门店!$S:$S,$G1191)</f>
        <v>0</v>
      </c>
      <c r="BK1191" s="99">
        <f>SUMIFS(通讯通路门店!$AD:$AD,通讯通路门店!$S:$S,$G1191)</f>
        <v>0</v>
      </c>
      <c r="BL1191" s="99">
        <f>SUMIFS(通讯通路门店!$AE:$AE,通讯通路门店!$S:$S,$G1191)</f>
        <v>0</v>
      </c>
      <c r="BM1191" s="99">
        <f>SUMIFS(通讯通路门店!$AF:$AF,通讯通路门店!$S:$S,$G1191)</f>
        <v>0</v>
      </c>
      <c r="BN1191" s="99">
        <f>SUMIFS(通讯通路门店!$AG:$AG,通讯通路门店!$S:$S,$G1191)</f>
        <v>0</v>
      </c>
      <c r="BO1191" s="99">
        <f>SUMIFS(通讯通路门店!$AH:$AH,通讯通路门店!$S:$S,$G1191)</f>
        <v>0</v>
      </c>
      <c r="BP1191" s="99">
        <f>SUMIFS(通讯通路门店!$AI:$AI,通讯通路门店!$S:$S,$G1191)</f>
        <v>0</v>
      </c>
      <c r="BQ1191" s="83"/>
    </row>
    <row r="1192" spans="1:69">
      <c r="A1192" s="99" t="str">
        <f>IFERROR(_xlfn.XLOOKUP($G1192,通讯通路门店!$S$4:$S$993931,通讯通路门店!$A$4:$A$993931,0,0),"")</f>
        <v>海南省</v>
      </c>
      <c r="B1192" s="99" t="str">
        <f>IFERROR(_xlfn.XLOOKUP($G1192,通讯通路门店!$S$4:$S$993931,通讯通路门店!$B$4:$B$993931,0,0),"")</f>
        <v>东方市</v>
      </c>
      <c r="C1192" s="99" t="str">
        <f>IFERROR(_xlfn.XLOOKUP($G1192,通讯通路门店!$S$4:$S$993931,通讯通路门店!$C$4:$C$993931,0,0),"")</f>
        <v>东方市</v>
      </c>
      <c r="D1192" s="99" t="str">
        <f>IFERROR(_xlfn.XLOOKUP($G1192,通讯通路门店!$S$4:$S$993931,通讯通路门店!$D$4:$D$993931,0,0),"")</f>
        <v>八所镇</v>
      </c>
      <c r="E1192" s="83"/>
      <c r="F1192" s="83"/>
      <c r="G1192" s="101"/>
      <c r="H1192" s="102">
        <f>IFERROR(_xlfn.XLOOKUP($G1192,通讯通路门店!$S$4:$S$993931,通讯通路门店!$R$4:$R$993931,0,0),"")</f>
        <v>0</v>
      </c>
      <c r="I1192" s="83"/>
      <c r="J1192" s="83"/>
      <c r="K1192" s="83"/>
      <c r="L1192" s="83"/>
      <c r="M1192" s="83"/>
      <c r="N1192" s="83"/>
      <c r="O1192" s="83"/>
      <c r="P1192" s="83"/>
      <c r="Q1192" s="83"/>
      <c r="R1192" s="83"/>
      <c r="S1192" s="83"/>
      <c r="T1192" s="83"/>
      <c r="U1192" s="99">
        <f>COUNTIF(通讯通路门店!$S:$S,$G1192)</f>
        <v>0</v>
      </c>
      <c r="V1192" s="99">
        <f>COUNTIFS(通讯通路门店!$S:$S,$G1192,通讯通路门店!$J:$J,"综合卖场")</f>
        <v>0</v>
      </c>
      <c r="W1192" s="99">
        <f>SUMIFS(通讯通路门店!$AJ:$AJ,通讯通路门店!$S:$S,通讯客户沙盘!$G1192)</f>
        <v>0</v>
      </c>
      <c r="X1192" s="99">
        <f t="shared" si="90"/>
        <v>0</v>
      </c>
      <c r="Y1192" s="99">
        <f>COUNTIFS(通讯通路门店!$S:$S,$G1192,通讯通路门店!$J:$J,"荣耀体验店")+COUNTIFS(通讯通路门店!$S:$S,$G1192,通讯通路门店!$J:$J,"荣耀授权专卖店")</f>
        <v>0</v>
      </c>
      <c r="Z1192" s="99">
        <f>COUNTIFS(通讯通路门店!$S:$S,$G1192,通讯通路门店!$J:$J,"VIVO体验店")</f>
        <v>0</v>
      </c>
      <c r="AA1192" s="99">
        <f>COUNTIFS(通讯通路门店!$S:$S,$G1192,通讯通路门店!$J:$J,"OPPO体验店")</f>
        <v>0</v>
      </c>
      <c r="AB1192" s="99">
        <f>COUNTIFS(通讯通路门店!$S:$S,$G1192,通讯通路门店!$J:$J,"华为授权体验店")+COUNTIFS(通讯通路门店!$S:$S,$G1192,通讯通路门店!$J:$J,"华为堡垒店")</f>
        <v>0</v>
      </c>
      <c r="AC1192" s="99">
        <f>COUNTIFS(通讯通路门店!$S:$S,$G1192,通讯通路门店!$J:$J,"小米体验店")</f>
        <v>0</v>
      </c>
      <c r="AD1192" s="99">
        <f>COUNTIFS(通讯通路门店!$S:$S,$G1192,通讯通路门店!$J:$J,"苹果体验店")</f>
        <v>0</v>
      </c>
      <c r="AE1192" s="99">
        <f>COUNTIFS(通讯通路门店!$S:$S,$G1192,通讯通路门店!$J:$J,"其他品牌专卖店")</f>
        <v>0</v>
      </c>
      <c r="AF1192" s="99">
        <f>SUMIFS(通讯通路门店!$BI:$BI,通讯通路门店!$S:$S,$G1192)</f>
        <v>0</v>
      </c>
      <c r="AG1192" s="99">
        <f>SUMIFS(通讯通路门店!$BH:$BH,通讯通路门店!$S:$S,$G1192)</f>
        <v>0</v>
      </c>
      <c r="AH1192" s="99">
        <f t="shared" si="91"/>
        <v>0</v>
      </c>
      <c r="AI1192" s="99">
        <f>SUMIFS(通讯通路门店!$BB:$BB,通讯通路门店!$S:$S,$G1192)</f>
        <v>0</v>
      </c>
      <c r="AJ1192" s="99">
        <f>SUMIFS(通讯通路门店!$BE:$BE,通讯通路门店!$S:$S,$G1192)</f>
        <v>0</v>
      </c>
      <c r="AK1192" s="99">
        <f>SUMIFS(通讯通路门店!$BG:$BG,通讯通路门店!$S:$S,$G1192)</f>
        <v>0</v>
      </c>
      <c r="AL1192" s="99">
        <f>SUMIFS(通讯通路门店!$BC:$BC,通讯通路门店!$S:$S,$G1192)</f>
        <v>0</v>
      </c>
      <c r="AM1192" s="99">
        <f>SUMIFS(通讯通路门店!$BD:$BD,通讯通路门店!$S:$S,$G1192)</f>
        <v>0</v>
      </c>
      <c r="AN1192" s="99">
        <f>SUMIFS(通讯通路门店!$BF:$BF,通讯通路门店!$S:$S,$G1192)</f>
        <v>0</v>
      </c>
      <c r="AO1192" s="99">
        <f t="shared" si="92"/>
        <v>0</v>
      </c>
      <c r="AP1192" s="99">
        <f>SUMIFS(通讯通路门店!$K:$K,通讯通路门店!$S:$S,$G1192)</f>
        <v>0</v>
      </c>
      <c r="AQ1192" s="83"/>
      <c r="AR1192" s="99">
        <f>SUMIFS(通讯通路门店!$T:$T,通讯通路门店!$S:$S,$G1192)</f>
        <v>0</v>
      </c>
      <c r="AS1192" s="99">
        <f>SUMIFS(通讯通路门店!$U:$U,通讯通路门店!$S:$S,$G1192)</f>
        <v>0</v>
      </c>
      <c r="AT1192" s="99">
        <f>SUMIFS(通讯通路门店!$V:$V,通讯通路门店!$S:$S,$G1192)</f>
        <v>0</v>
      </c>
      <c r="AU1192" s="99">
        <f>SUMIFS(通讯通路门店!$W:$W,通讯通路门店!$S:$S,$G1192)</f>
        <v>0</v>
      </c>
      <c r="AV1192" s="99">
        <f>SUMIFS(通讯通路门店!$Z:$Z,通讯通路门店!$S:$S,$G1192)</f>
        <v>0</v>
      </c>
      <c r="AW1192" s="99">
        <f>SUMIFS(通讯通路门店!$AB:$AB,通讯通路门店!$S:$S,$G1192)</f>
        <v>0</v>
      </c>
      <c r="AX1192" s="99">
        <f>SUMIFS(通讯通路门店!$X:$X,通讯通路门店!$S:$S,$G1192)</f>
        <v>0</v>
      </c>
      <c r="AY1192" s="99">
        <f>SUMIFS(通讯通路门店!$Y:$Y,通讯通路门店!$S:$S,$G1192)</f>
        <v>0</v>
      </c>
      <c r="AZ1192" s="99">
        <f>SUMIFS(通讯通路门店!$AA:$AA,通讯通路门店!$S:$S,$G1192)</f>
        <v>0</v>
      </c>
      <c r="BA1192" s="99">
        <f t="shared" si="93"/>
        <v>0</v>
      </c>
      <c r="BB1192" s="99">
        <f t="shared" si="94"/>
        <v>0</v>
      </c>
      <c r="BC1192" s="99">
        <f>SUMIFS(通讯通路门店!$W:$W,通讯通路门店!$S:$S,$G1192,通讯通路门店!$J:$J,"荣耀体验店")+SUMIFS(通讯通路门店!$W:$W,通讯通路门店!$S:$S,$G1192,通讯通路门店!$J:$J,"荣耀授权专卖店")</f>
        <v>0</v>
      </c>
      <c r="BD1192" s="99">
        <f>SUMIFS(通讯通路门店!$Z:$Z,通讯通路门店!$S:$S,$G1192,通讯通路门店!$J:$J,"VIVO体验店")</f>
        <v>0</v>
      </c>
      <c r="BE1192" s="99">
        <f>SUMIFS(通讯通路门店!$AB:$AB,通讯通路门店!$S:$S,$G1192,通讯通路门店!$J:$J,"OPPO体验店")</f>
        <v>0</v>
      </c>
      <c r="BF1192" s="99">
        <f>SUMIFS(通讯通路门店!$X:$X,通讯通路门店!$S:$S,$G1192,通讯通路门店!$J:$J,"华为授权体验店")+SUMIFS(通讯通路门店!$AA:$AA,通讯通路门店!$S:$S,$G1192,通讯通路门店!$J:$J,"华为堡垒店")</f>
        <v>0</v>
      </c>
      <c r="BG1192" s="99">
        <f>SUMIFS(通讯通路门店!$Y:$Y,通讯通路门店!$S:$S,$G1192,通讯通路门店!$J:$J,"小米体验店")</f>
        <v>0</v>
      </c>
      <c r="BH1192" s="99">
        <f>SUMIFS(通讯通路门店!$AA:$AA,通讯通路门店!$S:$S,$G1192,通讯通路门店!$J:$J,"苹果体验店")</f>
        <v>0</v>
      </c>
      <c r="BI1192" s="99">
        <f>SUMIFS(通讯通路门店!$K:$K,通讯通路门店!$S:$S,$G1192,通讯通路门店!$J:$J,"其他品牌专卖店")</f>
        <v>0</v>
      </c>
      <c r="BJ1192" s="99">
        <f>SUMIFS(通讯通路门店!$AC:$AC,通讯通路门店!$S:$S,$G1192)</f>
        <v>0</v>
      </c>
      <c r="BK1192" s="99">
        <f>SUMIFS(通讯通路门店!$AD:$AD,通讯通路门店!$S:$S,$G1192)</f>
        <v>0</v>
      </c>
      <c r="BL1192" s="99">
        <f>SUMIFS(通讯通路门店!$AE:$AE,通讯通路门店!$S:$S,$G1192)</f>
        <v>0</v>
      </c>
      <c r="BM1192" s="99">
        <f>SUMIFS(通讯通路门店!$AF:$AF,通讯通路门店!$S:$S,$G1192)</f>
        <v>0</v>
      </c>
      <c r="BN1192" s="99">
        <f>SUMIFS(通讯通路门店!$AG:$AG,通讯通路门店!$S:$S,$G1192)</f>
        <v>0</v>
      </c>
      <c r="BO1192" s="99">
        <f>SUMIFS(通讯通路门店!$AH:$AH,通讯通路门店!$S:$S,$G1192)</f>
        <v>0</v>
      </c>
      <c r="BP1192" s="99">
        <f>SUMIFS(通讯通路门店!$AI:$AI,通讯通路门店!$S:$S,$G1192)</f>
        <v>0</v>
      </c>
      <c r="BQ1192" s="83"/>
    </row>
    <row r="1193" spans="1:69">
      <c r="A1193" s="99" t="str">
        <f>IFERROR(_xlfn.XLOOKUP($G1193,通讯通路门店!$S$4:$S$993931,通讯通路门店!$A$4:$A$993931,0,0),"")</f>
        <v>海南省</v>
      </c>
      <c r="B1193" s="99" t="str">
        <f>IFERROR(_xlfn.XLOOKUP($G1193,通讯通路门店!$S$4:$S$993931,通讯通路门店!$B$4:$B$993931,0,0),"")</f>
        <v>东方市</v>
      </c>
      <c r="C1193" s="99" t="str">
        <f>IFERROR(_xlfn.XLOOKUP($G1193,通讯通路门店!$S$4:$S$993931,通讯通路门店!$C$4:$C$993931,0,0),"")</f>
        <v>东方市</v>
      </c>
      <c r="D1193" s="99" t="str">
        <f>IFERROR(_xlfn.XLOOKUP($G1193,通讯通路门店!$S$4:$S$993931,通讯通路门店!$D$4:$D$993931,0,0),"")</f>
        <v>八所镇</v>
      </c>
      <c r="E1193" s="83"/>
      <c r="F1193" s="83"/>
      <c r="G1193" s="101"/>
      <c r="H1193" s="102">
        <f>IFERROR(_xlfn.XLOOKUP($G1193,通讯通路门店!$S$4:$S$993931,通讯通路门店!$R$4:$R$993931,0,0),"")</f>
        <v>0</v>
      </c>
      <c r="I1193" s="83"/>
      <c r="J1193" s="83"/>
      <c r="K1193" s="83"/>
      <c r="L1193" s="83"/>
      <c r="M1193" s="83"/>
      <c r="N1193" s="83"/>
      <c r="O1193" s="83"/>
      <c r="P1193" s="83"/>
      <c r="Q1193" s="83"/>
      <c r="R1193" s="83"/>
      <c r="S1193" s="83"/>
      <c r="T1193" s="83"/>
      <c r="U1193" s="99">
        <f>COUNTIF(通讯通路门店!$S:$S,$G1193)</f>
        <v>0</v>
      </c>
      <c r="V1193" s="99">
        <f>COUNTIFS(通讯通路门店!$S:$S,$G1193,通讯通路门店!$J:$J,"综合卖场")</f>
        <v>0</v>
      </c>
      <c r="W1193" s="99">
        <f>SUMIFS(通讯通路门店!$AJ:$AJ,通讯通路门店!$S:$S,通讯客户沙盘!$G1193)</f>
        <v>0</v>
      </c>
      <c r="X1193" s="99">
        <f t="shared" si="90"/>
        <v>0</v>
      </c>
      <c r="Y1193" s="99">
        <f>COUNTIFS(通讯通路门店!$S:$S,$G1193,通讯通路门店!$J:$J,"荣耀体验店")+COUNTIFS(通讯通路门店!$S:$S,$G1193,通讯通路门店!$J:$J,"荣耀授权专卖店")</f>
        <v>0</v>
      </c>
      <c r="Z1193" s="99">
        <f>COUNTIFS(通讯通路门店!$S:$S,$G1193,通讯通路门店!$J:$J,"VIVO体验店")</f>
        <v>0</v>
      </c>
      <c r="AA1193" s="99">
        <f>COUNTIFS(通讯通路门店!$S:$S,$G1193,通讯通路门店!$J:$J,"OPPO体验店")</f>
        <v>0</v>
      </c>
      <c r="AB1193" s="99">
        <f>COUNTIFS(通讯通路门店!$S:$S,$G1193,通讯通路门店!$J:$J,"华为授权体验店")+COUNTIFS(通讯通路门店!$S:$S,$G1193,通讯通路门店!$J:$J,"华为堡垒店")</f>
        <v>0</v>
      </c>
      <c r="AC1193" s="99">
        <f>COUNTIFS(通讯通路门店!$S:$S,$G1193,通讯通路门店!$J:$J,"小米体验店")</f>
        <v>0</v>
      </c>
      <c r="AD1193" s="99">
        <f>COUNTIFS(通讯通路门店!$S:$S,$G1193,通讯通路门店!$J:$J,"苹果体验店")</f>
        <v>0</v>
      </c>
      <c r="AE1193" s="99">
        <f>COUNTIFS(通讯通路门店!$S:$S,$G1193,通讯通路门店!$J:$J,"其他品牌专卖店")</f>
        <v>0</v>
      </c>
      <c r="AF1193" s="99">
        <f>SUMIFS(通讯通路门店!$BI:$BI,通讯通路门店!$S:$S,$G1193)</f>
        <v>0</v>
      </c>
      <c r="AG1193" s="99">
        <f>SUMIFS(通讯通路门店!$BH:$BH,通讯通路门店!$S:$S,$G1193)</f>
        <v>0</v>
      </c>
      <c r="AH1193" s="99">
        <f t="shared" si="91"/>
        <v>0</v>
      </c>
      <c r="AI1193" s="99">
        <f>SUMIFS(通讯通路门店!$BB:$BB,通讯通路门店!$S:$S,$G1193)</f>
        <v>0</v>
      </c>
      <c r="AJ1193" s="99">
        <f>SUMIFS(通讯通路门店!$BE:$BE,通讯通路门店!$S:$S,$G1193)</f>
        <v>0</v>
      </c>
      <c r="AK1193" s="99">
        <f>SUMIFS(通讯通路门店!$BG:$BG,通讯通路门店!$S:$S,$G1193)</f>
        <v>0</v>
      </c>
      <c r="AL1193" s="99">
        <f>SUMIFS(通讯通路门店!$BC:$BC,通讯通路门店!$S:$S,$G1193)</f>
        <v>0</v>
      </c>
      <c r="AM1193" s="99">
        <f>SUMIFS(通讯通路门店!$BD:$BD,通讯通路门店!$S:$S,$G1193)</f>
        <v>0</v>
      </c>
      <c r="AN1193" s="99">
        <f>SUMIFS(通讯通路门店!$BF:$BF,通讯通路门店!$S:$S,$G1193)</f>
        <v>0</v>
      </c>
      <c r="AO1193" s="99">
        <f t="shared" si="92"/>
        <v>0</v>
      </c>
      <c r="AP1193" s="99">
        <f>SUMIFS(通讯通路门店!$K:$K,通讯通路门店!$S:$S,$G1193)</f>
        <v>0</v>
      </c>
      <c r="AQ1193" s="83"/>
      <c r="AR1193" s="99">
        <f>SUMIFS(通讯通路门店!$T:$T,通讯通路门店!$S:$S,$G1193)</f>
        <v>0</v>
      </c>
      <c r="AS1193" s="99">
        <f>SUMIFS(通讯通路门店!$U:$U,通讯通路门店!$S:$S,$G1193)</f>
        <v>0</v>
      </c>
      <c r="AT1193" s="99">
        <f>SUMIFS(通讯通路门店!$V:$V,通讯通路门店!$S:$S,$G1193)</f>
        <v>0</v>
      </c>
      <c r="AU1193" s="99">
        <f>SUMIFS(通讯通路门店!$W:$W,通讯通路门店!$S:$S,$G1193)</f>
        <v>0</v>
      </c>
      <c r="AV1193" s="99">
        <f>SUMIFS(通讯通路门店!$Z:$Z,通讯通路门店!$S:$S,$G1193)</f>
        <v>0</v>
      </c>
      <c r="AW1193" s="99">
        <f>SUMIFS(通讯通路门店!$AB:$AB,通讯通路门店!$S:$S,$G1193)</f>
        <v>0</v>
      </c>
      <c r="AX1193" s="99">
        <f>SUMIFS(通讯通路门店!$X:$X,通讯通路门店!$S:$S,$G1193)</f>
        <v>0</v>
      </c>
      <c r="AY1193" s="99">
        <f>SUMIFS(通讯通路门店!$Y:$Y,通讯通路门店!$S:$S,$G1193)</f>
        <v>0</v>
      </c>
      <c r="AZ1193" s="99">
        <f>SUMIFS(通讯通路门店!$AA:$AA,通讯通路门店!$S:$S,$G1193)</f>
        <v>0</v>
      </c>
      <c r="BA1193" s="99">
        <f t="shared" si="93"/>
        <v>0</v>
      </c>
      <c r="BB1193" s="99">
        <f t="shared" si="94"/>
        <v>0</v>
      </c>
      <c r="BC1193" s="99">
        <f>SUMIFS(通讯通路门店!$W:$W,通讯通路门店!$S:$S,$G1193,通讯通路门店!$J:$J,"荣耀体验店")+SUMIFS(通讯通路门店!$W:$W,通讯通路门店!$S:$S,$G1193,通讯通路门店!$J:$J,"荣耀授权专卖店")</f>
        <v>0</v>
      </c>
      <c r="BD1193" s="99">
        <f>SUMIFS(通讯通路门店!$Z:$Z,通讯通路门店!$S:$S,$G1193,通讯通路门店!$J:$J,"VIVO体验店")</f>
        <v>0</v>
      </c>
      <c r="BE1193" s="99">
        <f>SUMIFS(通讯通路门店!$AB:$AB,通讯通路门店!$S:$S,$G1193,通讯通路门店!$J:$J,"OPPO体验店")</f>
        <v>0</v>
      </c>
      <c r="BF1193" s="99">
        <f>SUMIFS(通讯通路门店!$X:$X,通讯通路门店!$S:$S,$G1193,通讯通路门店!$J:$J,"华为授权体验店")+SUMIFS(通讯通路门店!$AA:$AA,通讯通路门店!$S:$S,$G1193,通讯通路门店!$J:$J,"华为堡垒店")</f>
        <v>0</v>
      </c>
      <c r="BG1193" s="99">
        <f>SUMIFS(通讯通路门店!$Y:$Y,通讯通路门店!$S:$S,$G1193,通讯通路门店!$J:$J,"小米体验店")</f>
        <v>0</v>
      </c>
      <c r="BH1193" s="99">
        <f>SUMIFS(通讯通路门店!$AA:$AA,通讯通路门店!$S:$S,$G1193,通讯通路门店!$J:$J,"苹果体验店")</f>
        <v>0</v>
      </c>
      <c r="BI1193" s="99">
        <f>SUMIFS(通讯通路门店!$K:$K,通讯通路门店!$S:$S,$G1193,通讯通路门店!$J:$J,"其他品牌专卖店")</f>
        <v>0</v>
      </c>
      <c r="BJ1193" s="99">
        <f>SUMIFS(通讯通路门店!$AC:$AC,通讯通路门店!$S:$S,$G1193)</f>
        <v>0</v>
      </c>
      <c r="BK1193" s="99">
        <f>SUMIFS(通讯通路门店!$AD:$AD,通讯通路门店!$S:$S,$G1193)</f>
        <v>0</v>
      </c>
      <c r="BL1193" s="99">
        <f>SUMIFS(通讯通路门店!$AE:$AE,通讯通路门店!$S:$S,$G1193)</f>
        <v>0</v>
      </c>
      <c r="BM1193" s="99">
        <f>SUMIFS(通讯通路门店!$AF:$AF,通讯通路门店!$S:$S,$G1193)</f>
        <v>0</v>
      </c>
      <c r="BN1193" s="99">
        <f>SUMIFS(通讯通路门店!$AG:$AG,通讯通路门店!$S:$S,$G1193)</f>
        <v>0</v>
      </c>
      <c r="BO1193" s="99">
        <f>SUMIFS(通讯通路门店!$AH:$AH,通讯通路门店!$S:$S,$G1193)</f>
        <v>0</v>
      </c>
      <c r="BP1193" s="99">
        <f>SUMIFS(通讯通路门店!$AI:$AI,通讯通路门店!$S:$S,$G1193)</f>
        <v>0</v>
      </c>
      <c r="BQ1193" s="83"/>
    </row>
    <row r="1194" spans="1:69">
      <c r="A1194" s="99" t="str">
        <f>IFERROR(_xlfn.XLOOKUP($G1194,通讯通路门店!$S$4:$S$993931,通讯通路门店!$A$4:$A$993931,0,0),"")</f>
        <v>海南省</v>
      </c>
      <c r="B1194" s="99" t="str">
        <f>IFERROR(_xlfn.XLOOKUP($G1194,通讯通路门店!$S$4:$S$993931,通讯通路门店!$B$4:$B$993931,0,0),"")</f>
        <v>东方市</v>
      </c>
      <c r="C1194" s="99" t="str">
        <f>IFERROR(_xlfn.XLOOKUP($G1194,通讯通路门店!$S$4:$S$993931,通讯通路门店!$C$4:$C$993931,0,0),"")</f>
        <v>东方市</v>
      </c>
      <c r="D1194" s="99" t="str">
        <f>IFERROR(_xlfn.XLOOKUP($G1194,通讯通路门店!$S$4:$S$993931,通讯通路门店!$D$4:$D$993931,0,0),"")</f>
        <v>八所镇</v>
      </c>
      <c r="E1194" s="83"/>
      <c r="F1194" s="83"/>
      <c r="G1194" s="101"/>
      <c r="H1194" s="102">
        <f>IFERROR(_xlfn.XLOOKUP($G1194,通讯通路门店!$S$4:$S$993931,通讯通路门店!$R$4:$R$993931,0,0),"")</f>
        <v>0</v>
      </c>
      <c r="I1194" s="83"/>
      <c r="J1194" s="83"/>
      <c r="K1194" s="83"/>
      <c r="L1194" s="83"/>
      <c r="M1194" s="83"/>
      <c r="N1194" s="83"/>
      <c r="O1194" s="83"/>
      <c r="P1194" s="83"/>
      <c r="Q1194" s="83"/>
      <c r="R1194" s="83"/>
      <c r="S1194" s="83"/>
      <c r="T1194" s="83"/>
      <c r="U1194" s="99">
        <f>COUNTIF(通讯通路门店!$S:$S,$G1194)</f>
        <v>0</v>
      </c>
      <c r="V1194" s="99">
        <f>COUNTIFS(通讯通路门店!$S:$S,$G1194,通讯通路门店!$J:$J,"综合卖场")</f>
        <v>0</v>
      </c>
      <c r="W1194" s="99">
        <f>SUMIFS(通讯通路门店!$AJ:$AJ,通讯通路门店!$S:$S,通讯客户沙盘!$G1194)</f>
        <v>0</v>
      </c>
      <c r="X1194" s="99">
        <f t="shared" si="90"/>
        <v>0</v>
      </c>
      <c r="Y1194" s="99">
        <f>COUNTIFS(通讯通路门店!$S:$S,$G1194,通讯通路门店!$J:$J,"荣耀体验店")+COUNTIFS(通讯通路门店!$S:$S,$G1194,通讯通路门店!$J:$J,"荣耀授权专卖店")</f>
        <v>0</v>
      </c>
      <c r="Z1194" s="99">
        <f>COUNTIFS(通讯通路门店!$S:$S,$G1194,通讯通路门店!$J:$J,"VIVO体验店")</f>
        <v>0</v>
      </c>
      <c r="AA1194" s="99">
        <f>COUNTIFS(通讯通路门店!$S:$S,$G1194,通讯通路门店!$J:$J,"OPPO体验店")</f>
        <v>0</v>
      </c>
      <c r="AB1194" s="99">
        <f>COUNTIFS(通讯通路门店!$S:$S,$G1194,通讯通路门店!$J:$J,"华为授权体验店")+COUNTIFS(通讯通路门店!$S:$S,$G1194,通讯通路门店!$J:$J,"华为堡垒店")</f>
        <v>0</v>
      </c>
      <c r="AC1194" s="99">
        <f>COUNTIFS(通讯通路门店!$S:$S,$G1194,通讯通路门店!$J:$J,"小米体验店")</f>
        <v>0</v>
      </c>
      <c r="AD1194" s="99">
        <f>COUNTIFS(通讯通路门店!$S:$S,$G1194,通讯通路门店!$J:$J,"苹果体验店")</f>
        <v>0</v>
      </c>
      <c r="AE1194" s="99">
        <f>COUNTIFS(通讯通路门店!$S:$S,$G1194,通讯通路门店!$J:$J,"其他品牌专卖店")</f>
        <v>0</v>
      </c>
      <c r="AF1194" s="99">
        <f>SUMIFS(通讯通路门店!$BI:$BI,通讯通路门店!$S:$S,$G1194)</f>
        <v>0</v>
      </c>
      <c r="AG1194" s="99">
        <f>SUMIFS(通讯通路门店!$BH:$BH,通讯通路门店!$S:$S,$G1194)</f>
        <v>0</v>
      </c>
      <c r="AH1194" s="99">
        <f t="shared" si="91"/>
        <v>0</v>
      </c>
      <c r="AI1194" s="99">
        <f>SUMIFS(通讯通路门店!$BB:$BB,通讯通路门店!$S:$S,$G1194)</f>
        <v>0</v>
      </c>
      <c r="AJ1194" s="99">
        <f>SUMIFS(通讯通路门店!$BE:$BE,通讯通路门店!$S:$S,$G1194)</f>
        <v>0</v>
      </c>
      <c r="AK1194" s="99">
        <f>SUMIFS(通讯通路门店!$BG:$BG,通讯通路门店!$S:$S,$G1194)</f>
        <v>0</v>
      </c>
      <c r="AL1194" s="99">
        <f>SUMIFS(通讯通路门店!$BC:$BC,通讯通路门店!$S:$S,$G1194)</f>
        <v>0</v>
      </c>
      <c r="AM1194" s="99">
        <f>SUMIFS(通讯通路门店!$BD:$BD,通讯通路门店!$S:$S,$G1194)</f>
        <v>0</v>
      </c>
      <c r="AN1194" s="99">
        <f>SUMIFS(通讯通路门店!$BF:$BF,通讯通路门店!$S:$S,$G1194)</f>
        <v>0</v>
      </c>
      <c r="AO1194" s="99">
        <f t="shared" si="92"/>
        <v>0</v>
      </c>
      <c r="AP1194" s="99">
        <f>SUMIFS(通讯通路门店!$K:$K,通讯通路门店!$S:$S,$G1194)</f>
        <v>0</v>
      </c>
      <c r="AQ1194" s="83"/>
      <c r="AR1194" s="99">
        <f>SUMIFS(通讯通路门店!$T:$T,通讯通路门店!$S:$S,$G1194)</f>
        <v>0</v>
      </c>
      <c r="AS1194" s="99">
        <f>SUMIFS(通讯通路门店!$U:$U,通讯通路门店!$S:$S,$G1194)</f>
        <v>0</v>
      </c>
      <c r="AT1194" s="99">
        <f>SUMIFS(通讯通路门店!$V:$V,通讯通路门店!$S:$S,$G1194)</f>
        <v>0</v>
      </c>
      <c r="AU1194" s="99">
        <f>SUMIFS(通讯通路门店!$W:$W,通讯通路门店!$S:$S,$G1194)</f>
        <v>0</v>
      </c>
      <c r="AV1194" s="99">
        <f>SUMIFS(通讯通路门店!$Z:$Z,通讯通路门店!$S:$S,$G1194)</f>
        <v>0</v>
      </c>
      <c r="AW1194" s="99">
        <f>SUMIFS(通讯通路门店!$AB:$AB,通讯通路门店!$S:$S,$G1194)</f>
        <v>0</v>
      </c>
      <c r="AX1194" s="99">
        <f>SUMIFS(通讯通路门店!$X:$X,通讯通路门店!$S:$S,$G1194)</f>
        <v>0</v>
      </c>
      <c r="AY1194" s="99">
        <f>SUMIFS(通讯通路门店!$Y:$Y,通讯通路门店!$S:$S,$G1194)</f>
        <v>0</v>
      </c>
      <c r="AZ1194" s="99">
        <f>SUMIFS(通讯通路门店!$AA:$AA,通讯通路门店!$S:$S,$G1194)</f>
        <v>0</v>
      </c>
      <c r="BA1194" s="99">
        <f t="shared" si="93"/>
        <v>0</v>
      </c>
      <c r="BB1194" s="99">
        <f t="shared" si="94"/>
        <v>0</v>
      </c>
      <c r="BC1194" s="99">
        <f>SUMIFS(通讯通路门店!$W:$W,通讯通路门店!$S:$S,$G1194,通讯通路门店!$J:$J,"荣耀体验店")+SUMIFS(通讯通路门店!$W:$W,通讯通路门店!$S:$S,$G1194,通讯通路门店!$J:$J,"荣耀授权专卖店")</f>
        <v>0</v>
      </c>
      <c r="BD1194" s="99">
        <f>SUMIFS(通讯通路门店!$Z:$Z,通讯通路门店!$S:$S,$G1194,通讯通路门店!$J:$J,"VIVO体验店")</f>
        <v>0</v>
      </c>
      <c r="BE1194" s="99">
        <f>SUMIFS(通讯通路门店!$AB:$AB,通讯通路门店!$S:$S,$G1194,通讯通路门店!$J:$J,"OPPO体验店")</f>
        <v>0</v>
      </c>
      <c r="BF1194" s="99">
        <f>SUMIFS(通讯通路门店!$X:$X,通讯通路门店!$S:$S,$G1194,通讯通路门店!$J:$J,"华为授权体验店")+SUMIFS(通讯通路门店!$AA:$AA,通讯通路门店!$S:$S,$G1194,通讯通路门店!$J:$J,"华为堡垒店")</f>
        <v>0</v>
      </c>
      <c r="BG1194" s="99">
        <f>SUMIFS(通讯通路门店!$Y:$Y,通讯通路门店!$S:$S,$G1194,通讯通路门店!$J:$J,"小米体验店")</f>
        <v>0</v>
      </c>
      <c r="BH1194" s="99">
        <f>SUMIFS(通讯通路门店!$AA:$AA,通讯通路门店!$S:$S,$G1194,通讯通路门店!$J:$J,"苹果体验店")</f>
        <v>0</v>
      </c>
      <c r="BI1194" s="99">
        <f>SUMIFS(通讯通路门店!$K:$K,通讯通路门店!$S:$S,$G1194,通讯通路门店!$J:$J,"其他品牌专卖店")</f>
        <v>0</v>
      </c>
      <c r="BJ1194" s="99">
        <f>SUMIFS(通讯通路门店!$AC:$AC,通讯通路门店!$S:$S,$G1194)</f>
        <v>0</v>
      </c>
      <c r="BK1194" s="99">
        <f>SUMIFS(通讯通路门店!$AD:$AD,通讯通路门店!$S:$S,$G1194)</f>
        <v>0</v>
      </c>
      <c r="BL1194" s="99">
        <f>SUMIFS(通讯通路门店!$AE:$AE,通讯通路门店!$S:$S,$G1194)</f>
        <v>0</v>
      </c>
      <c r="BM1194" s="99">
        <f>SUMIFS(通讯通路门店!$AF:$AF,通讯通路门店!$S:$S,$G1194)</f>
        <v>0</v>
      </c>
      <c r="BN1194" s="99">
        <f>SUMIFS(通讯通路门店!$AG:$AG,通讯通路门店!$S:$S,$G1194)</f>
        <v>0</v>
      </c>
      <c r="BO1194" s="99">
        <f>SUMIFS(通讯通路门店!$AH:$AH,通讯通路门店!$S:$S,$G1194)</f>
        <v>0</v>
      </c>
      <c r="BP1194" s="99">
        <f>SUMIFS(通讯通路门店!$AI:$AI,通讯通路门店!$S:$S,$G1194)</f>
        <v>0</v>
      </c>
      <c r="BQ1194" s="83"/>
    </row>
    <row r="1195" spans="1:69">
      <c r="A1195" s="99" t="str">
        <f>IFERROR(_xlfn.XLOOKUP($G1195,通讯通路门店!$S$4:$S$993931,通讯通路门店!$A$4:$A$993931,0,0),"")</f>
        <v>海南省</v>
      </c>
      <c r="B1195" s="99" t="str">
        <f>IFERROR(_xlfn.XLOOKUP($G1195,通讯通路门店!$S$4:$S$993931,通讯通路门店!$B$4:$B$993931,0,0),"")</f>
        <v>东方市</v>
      </c>
      <c r="C1195" s="99" t="str">
        <f>IFERROR(_xlfn.XLOOKUP($G1195,通讯通路门店!$S$4:$S$993931,通讯通路门店!$C$4:$C$993931,0,0),"")</f>
        <v>东方市</v>
      </c>
      <c r="D1195" s="99" t="str">
        <f>IFERROR(_xlfn.XLOOKUP($G1195,通讯通路门店!$S$4:$S$993931,通讯通路门店!$D$4:$D$993931,0,0),"")</f>
        <v>八所镇</v>
      </c>
      <c r="E1195" s="83"/>
      <c r="F1195" s="83"/>
      <c r="G1195" s="101"/>
      <c r="H1195" s="102">
        <f>IFERROR(_xlfn.XLOOKUP($G1195,通讯通路门店!$S$4:$S$993931,通讯通路门店!$R$4:$R$993931,0,0),"")</f>
        <v>0</v>
      </c>
      <c r="I1195" s="83"/>
      <c r="J1195" s="83"/>
      <c r="K1195" s="83"/>
      <c r="L1195" s="83"/>
      <c r="M1195" s="83"/>
      <c r="N1195" s="83"/>
      <c r="O1195" s="83"/>
      <c r="P1195" s="83"/>
      <c r="Q1195" s="83"/>
      <c r="R1195" s="83"/>
      <c r="S1195" s="83"/>
      <c r="T1195" s="83"/>
      <c r="U1195" s="99">
        <f>COUNTIF(通讯通路门店!$S:$S,$G1195)</f>
        <v>0</v>
      </c>
      <c r="V1195" s="99">
        <f>COUNTIFS(通讯通路门店!$S:$S,$G1195,通讯通路门店!$J:$J,"综合卖场")</f>
        <v>0</v>
      </c>
      <c r="W1195" s="99">
        <f>SUMIFS(通讯通路门店!$AJ:$AJ,通讯通路门店!$S:$S,通讯客户沙盘!$G1195)</f>
        <v>0</v>
      </c>
      <c r="X1195" s="99">
        <f t="shared" si="90"/>
        <v>0</v>
      </c>
      <c r="Y1195" s="99">
        <f>COUNTIFS(通讯通路门店!$S:$S,$G1195,通讯通路门店!$J:$J,"荣耀体验店")+COUNTIFS(通讯通路门店!$S:$S,$G1195,通讯通路门店!$J:$J,"荣耀授权专卖店")</f>
        <v>0</v>
      </c>
      <c r="Z1195" s="99">
        <f>COUNTIFS(通讯通路门店!$S:$S,$G1195,通讯通路门店!$J:$J,"VIVO体验店")</f>
        <v>0</v>
      </c>
      <c r="AA1195" s="99">
        <f>COUNTIFS(通讯通路门店!$S:$S,$G1195,通讯通路门店!$J:$J,"OPPO体验店")</f>
        <v>0</v>
      </c>
      <c r="AB1195" s="99">
        <f>COUNTIFS(通讯通路门店!$S:$S,$G1195,通讯通路门店!$J:$J,"华为授权体验店")+COUNTIFS(通讯通路门店!$S:$S,$G1195,通讯通路门店!$J:$J,"华为堡垒店")</f>
        <v>0</v>
      </c>
      <c r="AC1195" s="99">
        <f>COUNTIFS(通讯通路门店!$S:$S,$G1195,通讯通路门店!$J:$J,"小米体验店")</f>
        <v>0</v>
      </c>
      <c r="AD1195" s="99">
        <f>COUNTIFS(通讯通路门店!$S:$S,$G1195,通讯通路门店!$J:$J,"苹果体验店")</f>
        <v>0</v>
      </c>
      <c r="AE1195" s="99">
        <f>COUNTIFS(通讯通路门店!$S:$S,$G1195,通讯通路门店!$J:$J,"其他品牌专卖店")</f>
        <v>0</v>
      </c>
      <c r="AF1195" s="99">
        <f>SUMIFS(通讯通路门店!$BI:$BI,通讯通路门店!$S:$S,$G1195)</f>
        <v>0</v>
      </c>
      <c r="AG1195" s="99">
        <f>SUMIFS(通讯通路门店!$BH:$BH,通讯通路门店!$S:$S,$G1195)</f>
        <v>0</v>
      </c>
      <c r="AH1195" s="99">
        <f t="shared" si="91"/>
        <v>0</v>
      </c>
      <c r="AI1195" s="99">
        <f>SUMIFS(通讯通路门店!$BB:$BB,通讯通路门店!$S:$S,$G1195)</f>
        <v>0</v>
      </c>
      <c r="AJ1195" s="99">
        <f>SUMIFS(通讯通路门店!$BE:$BE,通讯通路门店!$S:$S,$G1195)</f>
        <v>0</v>
      </c>
      <c r="AK1195" s="99">
        <f>SUMIFS(通讯通路门店!$BG:$BG,通讯通路门店!$S:$S,$G1195)</f>
        <v>0</v>
      </c>
      <c r="AL1195" s="99">
        <f>SUMIFS(通讯通路门店!$BC:$BC,通讯通路门店!$S:$S,$G1195)</f>
        <v>0</v>
      </c>
      <c r="AM1195" s="99">
        <f>SUMIFS(通讯通路门店!$BD:$BD,通讯通路门店!$S:$S,$G1195)</f>
        <v>0</v>
      </c>
      <c r="AN1195" s="99">
        <f>SUMIFS(通讯通路门店!$BF:$BF,通讯通路门店!$S:$S,$G1195)</f>
        <v>0</v>
      </c>
      <c r="AO1195" s="99">
        <f t="shared" si="92"/>
        <v>0</v>
      </c>
      <c r="AP1195" s="99">
        <f>SUMIFS(通讯通路门店!$K:$K,通讯通路门店!$S:$S,$G1195)</f>
        <v>0</v>
      </c>
      <c r="AQ1195" s="83"/>
      <c r="AR1195" s="99">
        <f>SUMIFS(通讯通路门店!$T:$T,通讯通路门店!$S:$S,$G1195)</f>
        <v>0</v>
      </c>
      <c r="AS1195" s="99">
        <f>SUMIFS(通讯通路门店!$U:$U,通讯通路门店!$S:$S,$G1195)</f>
        <v>0</v>
      </c>
      <c r="AT1195" s="99">
        <f>SUMIFS(通讯通路门店!$V:$V,通讯通路门店!$S:$S,$G1195)</f>
        <v>0</v>
      </c>
      <c r="AU1195" s="99">
        <f>SUMIFS(通讯通路门店!$W:$W,通讯通路门店!$S:$S,$G1195)</f>
        <v>0</v>
      </c>
      <c r="AV1195" s="99">
        <f>SUMIFS(通讯通路门店!$Z:$Z,通讯通路门店!$S:$S,$G1195)</f>
        <v>0</v>
      </c>
      <c r="AW1195" s="99">
        <f>SUMIFS(通讯通路门店!$AB:$AB,通讯通路门店!$S:$S,$G1195)</f>
        <v>0</v>
      </c>
      <c r="AX1195" s="99">
        <f>SUMIFS(通讯通路门店!$X:$X,通讯通路门店!$S:$S,$G1195)</f>
        <v>0</v>
      </c>
      <c r="AY1195" s="99">
        <f>SUMIFS(通讯通路门店!$Y:$Y,通讯通路门店!$S:$S,$G1195)</f>
        <v>0</v>
      </c>
      <c r="AZ1195" s="99">
        <f>SUMIFS(通讯通路门店!$AA:$AA,通讯通路门店!$S:$S,$G1195)</f>
        <v>0</v>
      </c>
      <c r="BA1195" s="99">
        <f t="shared" si="93"/>
        <v>0</v>
      </c>
      <c r="BB1195" s="99">
        <f t="shared" si="94"/>
        <v>0</v>
      </c>
      <c r="BC1195" s="99">
        <f>SUMIFS(通讯通路门店!$W:$W,通讯通路门店!$S:$S,$G1195,通讯通路门店!$J:$J,"荣耀体验店")+SUMIFS(通讯通路门店!$W:$W,通讯通路门店!$S:$S,$G1195,通讯通路门店!$J:$J,"荣耀授权专卖店")</f>
        <v>0</v>
      </c>
      <c r="BD1195" s="99">
        <f>SUMIFS(通讯通路门店!$Z:$Z,通讯通路门店!$S:$S,$G1195,通讯通路门店!$J:$J,"VIVO体验店")</f>
        <v>0</v>
      </c>
      <c r="BE1195" s="99">
        <f>SUMIFS(通讯通路门店!$AB:$AB,通讯通路门店!$S:$S,$G1195,通讯通路门店!$J:$J,"OPPO体验店")</f>
        <v>0</v>
      </c>
      <c r="BF1195" s="99">
        <f>SUMIFS(通讯通路门店!$X:$X,通讯通路门店!$S:$S,$G1195,通讯通路门店!$J:$J,"华为授权体验店")+SUMIFS(通讯通路门店!$AA:$AA,通讯通路门店!$S:$S,$G1195,通讯通路门店!$J:$J,"华为堡垒店")</f>
        <v>0</v>
      </c>
      <c r="BG1195" s="99">
        <f>SUMIFS(通讯通路门店!$Y:$Y,通讯通路门店!$S:$S,$G1195,通讯通路门店!$J:$J,"小米体验店")</f>
        <v>0</v>
      </c>
      <c r="BH1195" s="99">
        <f>SUMIFS(通讯通路门店!$AA:$AA,通讯通路门店!$S:$S,$G1195,通讯通路门店!$J:$J,"苹果体验店")</f>
        <v>0</v>
      </c>
      <c r="BI1195" s="99">
        <f>SUMIFS(通讯通路门店!$K:$K,通讯通路门店!$S:$S,$G1195,通讯通路门店!$J:$J,"其他品牌专卖店")</f>
        <v>0</v>
      </c>
      <c r="BJ1195" s="99">
        <f>SUMIFS(通讯通路门店!$AC:$AC,通讯通路门店!$S:$S,$G1195)</f>
        <v>0</v>
      </c>
      <c r="BK1195" s="99">
        <f>SUMIFS(通讯通路门店!$AD:$AD,通讯通路门店!$S:$S,$G1195)</f>
        <v>0</v>
      </c>
      <c r="BL1195" s="99">
        <f>SUMIFS(通讯通路门店!$AE:$AE,通讯通路门店!$S:$S,$G1195)</f>
        <v>0</v>
      </c>
      <c r="BM1195" s="99">
        <f>SUMIFS(通讯通路门店!$AF:$AF,通讯通路门店!$S:$S,$G1195)</f>
        <v>0</v>
      </c>
      <c r="BN1195" s="99">
        <f>SUMIFS(通讯通路门店!$AG:$AG,通讯通路门店!$S:$S,$G1195)</f>
        <v>0</v>
      </c>
      <c r="BO1195" s="99">
        <f>SUMIFS(通讯通路门店!$AH:$AH,通讯通路门店!$S:$S,$G1195)</f>
        <v>0</v>
      </c>
      <c r="BP1195" s="99">
        <f>SUMIFS(通讯通路门店!$AI:$AI,通讯通路门店!$S:$S,$G1195)</f>
        <v>0</v>
      </c>
      <c r="BQ1195" s="83"/>
    </row>
    <row r="1196" spans="1:69">
      <c r="A1196" s="99" t="str">
        <f>IFERROR(_xlfn.XLOOKUP($G1196,通讯通路门店!$S$4:$S$993931,通讯通路门店!$A$4:$A$993931,0,0),"")</f>
        <v>海南省</v>
      </c>
      <c r="B1196" s="99" t="str">
        <f>IFERROR(_xlfn.XLOOKUP($G1196,通讯通路门店!$S$4:$S$993931,通讯通路门店!$B$4:$B$993931,0,0),"")</f>
        <v>东方市</v>
      </c>
      <c r="C1196" s="99" t="str">
        <f>IFERROR(_xlfn.XLOOKUP($G1196,通讯通路门店!$S$4:$S$993931,通讯通路门店!$C$4:$C$993931,0,0),"")</f>
        <v>东方市</v>
      </c>
      <c r="D1196" s="99" t="str">
        <f>IFERROR(_xlfn.XLOOKUP($G1196,通讯通路门店!$S$4:$S$993931,通讯通路门店!$D$4:$D$993931,0,0),"")</f>
        <v>八所镇</v>
      </c>
      <c r="E1196" s="83"/>
      <c r="F1196" s="83"/>
      <c r="G1196" s="101"/>
      <c r="H1196" s="102">
        <f>IFERROR(_xlfn.XLOOKUP($G1196,通讯通路门店!$S$4:$S$993931,通讯通路门店!$R$4:$R$993931,0,0),"")</f>
        <v>0</v>
      </c>
      <c r="I1196" s="83"/>
      <c r="J1196" s="83"/>
      <c r="K1196" s="83"/>
      <c r="L1196" s="83"/>
      <c r="M1196" s="83"/>
      <c r="N1196" s="83"/>
      <c r="O1196" s="83"/>
      <c r="P1196" s="83"/>
      <c r="Q1196" s="83"/>
      <c r="R1196" s="83"/>
      <c r="S1196" s="83"/>
      <c r="T1196" s="83"/>
      <c r="U1196" s="99">
        <f>COUNTIF(通讯通路门店!$S:$S,$G1196)</f>
        <v>0</v>
      </c>
      <c r="V1196" s="99">
        <f>COUNTIFS(通讯通路门店!$S:$S,$G1196,通讯通路门店!$J:$J,"综合卖场")</f>
        <v>0</v>
      </c>
      <c r="W1196" s="99">
        <f>SUMIFS(通讯通路门店!$AJ:$AJ,通讯通路门店!$S:$S,通讯客户沙盘!$G1196)</f>
        <v>0</v>
      </c>
      <c r="X1196" s="99">
        <f t="shared" si="90"/>
        <v>0</v>
      </c>
      <c r="Y1196" s="99">
        <f>COUNTIFS(通讯通路门店!$S:$S,$G1196,通讯通路门店!$J:$J,"荣耀体验店")+COUNTIFS(通讯通路门店!$S:$S,$G1196,通讯通路门店!$J:$J,"荣耀授权专卖店")</f>
        <v>0</v>
      </c>
      <c r="Z1196" s="99">
        <f>COUNTIFS(通讯通路门店!$S:$S,$G1196,通讯通路门店!$J:$J,"VIVO体验店")</f>
        <v>0</v>
      </c>
      <c r="AA1196" s="99">
        <f>COUNTIFS(通讯通路门店!$S:$S,$G1196,通讯通路门店!$J:$J,"OPPO体验店")</f>
        <v>0</v>
      </c>
      <c r="AB1196" s="99">
        <f>COUNTIFS(通讯通路门店!$S:$S,$G1196,通讯通路门店!$J:$J,"华为授权体验店")+COUNTIFS(通讯通路门店!$S:$S,$G1196,通讯通路门店!$J:$J,"华为堡垒店")</f>
        <v>0</v>
      </c>
      <c r="AC1196" s="99">
        <f>COUNTIFS(通讯通路门店!$S:$S,$G1196,通讯通路门店!$J:$J,"小米体验店")</f>
        <v>0</v>
      </c>
      <c r="AD1196" s="99">
        <f>COUNTIFS(通讯通路门店!$S:$S,$G1196,通讯通路门店!$J:$J,"苹果体验店")</f>
        <v>0</v>
      </c>
      <c r="AE1196" s="99">
        <f>COUNTIFS(通讯通路门店!$S:$S,$G1196,通讯通路门店!$J:$J,"其他品牌专卖店")</f>
        <v>0</v>
      </c>
      <c r="AF1196" s="99">
        <f>SUMIFS(通讯通路门店!$BI:$BI,通讯通路门店!$S:$S,$G1196)</f>
        <v>0</v>
      </c>
      <c r="AG1196" s="99">
        <f>SUMIFS(通讯通路门店!$BH:$BH,通讯通路门店!$S:$S,$G1196)</f>
        <v>0</v>
      </c>
      <c r="AH1196" s="99">
        <f t="shared" si="91"/>
        <v>0</v>
      </c>
      <c r="AI1196" s="99">
        <f>SUMIFS(通讯通路门店!$BB:$BB,通讯通路门店!$S:$S,$G1196)</f>
        <v>0</v>
      </c>
      <c r="AJ1196" s="99">
        <f>SUMIFS(通讯通路门店!$BE:$BE,通讯通路门店!$S:$S,$G1196)</f>
        <v>0</v>
      </c>
      <c r="AK1196" s="99">
        <f>SUMIFS(通讯通路门店!$BG:$BG,通讯通路门店!$S:$S,$G1196)</f>
        <v>0</v>
      </c>
      <c r="AL1196" s="99">
        <f>SUMIFS(通讯通路门店!$BC:$BC,通讯通路门店!$S:$S,$G1196)</f>
        <v>0</v>
      </c>
      <c r="AM1196" s="99">
        <f>SUMIFS(通讯通路门店!$BD:$BD,通讯通路门店!$S:$S,$G1196)</f>
        <v>0</v>
      </c>
      <c r="AN1196" s="99">
        <f>SUMIFS(通讯通路门店!$BF:$BF,通讯通路门店!$S:$S,$G1196)</f>
        <v>0</v>
      </c>
      <c r="AO1196" s="99">
        <f t="shared" si="92"/>
        <v>0</v>
      </c>
      <c r="AP1196" s="99">
        <f>SUMIFS(通讯通路门店!$K:$K,通讯通路门店!$S:$S,$G1196)</f>
        <v>0</v>
      </c>
      <c r="AQ1196" s="83"/>
      <c r="AR1196" s="99">
        <f>SUMIFS(通讯通路门店!$T:$T,通讯通路门店!$S:$S,$G1196)</f>
        <v>0</v>
      </c>
      <c r="AS1196" s="99">
        <f>SUMIFS(通讯通路门店!$U:$U,通讯通路门店!$S:$S,$G1196)</f>
        <v>0</v>
      </c>
      <c r="AT1196" s="99">
        <f>SUMIFS(通讯通路门店!$V:$V,通讯通路门店!$S:$S,$G1196)</f>
        <v>0</v>
      </c>
      <c r="AU1196" s="99">
        <f>SUMIFS(通讯通路门店!$W:$W,通讯通路门店!$S:$S,$G1196)</f>
        <v>0</v>
      </c>
      <c r="AV1196" s="99">
        <f>SUMIFS(通讯通路门店!$Z:$Z,通讯通路门店!$S:$S,$G1196)</f>
        <v>0</v>
      </c>
      <c r="AW1196" s="99">
        <f>SUMIFS(通讯通路门店!$AB:$AB,通讯通路门店!$S:$S,$G1196)</f>
        <v>0</v>
      </c>
      <c r="AX1196" s="99">
        <f>SUMIFS(通讯通路门店!$X:$X,通讯通路门店!$S:$S,$G1196)</f>
        <v>0</v>
      </c>
      <c r="AY1196" s="99">
        <f>SUMIFS(通讯通路门店!$Y:$Y,通讯通路门店!$S:$S,$G1196)</f>
        <v>0</v>
      </c>
      <c r="AZ1196" s="99">
        <f>SUMIFS(通讯通路门店!$AA:$AA,通讯通路门店!$S:$S,$G1196)</f>
        <v>0</v>
      </c>
      <c r="BA1196" s="99">
        <f t="shared" si="93"/>
        <v>0</v>
      </c>
      <c r="BB1196" s="99">
        <f t="shared" si="94"/>
        <v>0</v>
      </c>
      <c r="BC1196" s="99">
        <f>SUMIFS(通讯通路门店!$W:$W,通讯通路门店!$S:$S,$G1196,通讯通路门店!$J:$J,"荣耀体验店")+SUMIFS(通讯通路门店!$W:$W,通讯通路门店!$S:$S,$G1196,通讯通路门店!$J:$J,"荣耀授权专卖店")</f>
        <v>0</v>
      </c>
      <c r="BD1196" s="99">
        <f>SUMIFS(通讯通路门店!$Z:$Z,通讯通路门店!$S:$S,$G1196,通讯通路门店!$J:$J,"VIVO体验店")</f>
        <v>0</v>
      </c>
      <c r="BE1196" s="99">
        <f>SUMIFS(通讯通路门店!$AB:$AB,通讯通路门店!$S:$S,$G1196,通讯通路门店!$J:$J,"OPPO体验店")</f>
        <v>0</v>
      </c>
      <c r="BF1196" s="99">
        <f>SUMIFS(通讯通路门店!$X:$X,通讯通路门店!$S:$S,$G1196,通讯通路门店!$J:$J,"华为授权体验店")+SUMIFS(通讯通路门店!$AA:$AA,通讯通路门店!$S:$S,$G1196,通讯通路门店!$J:$J,"华为堡垒店")</f>
        <v>0</v>
      </c>
      <c r="BG1196" s="99">
        <f>SUMIFS(通讯通路门店!$Y:$Y,通讯通路门店!$S:$S,$G1196,通讯通路门店!$J:$J,"小米体验店")</f>
        <v>0</v>
      </c>
      <c r="BH1196" s="99">
        <f>SUMIFS(通讯通路门店!$AA:$AA,通讯通路门店!$S:$S,$G1196,通讯通路门店!$J:$J,"苹果体验店")</f>
        <v>0</v>
      </c>
      <c r="BI1196" s="99">
        <f>SUMIFS(通讯通路门店!$K:$K,通讯通路门店!$S:$S,$G1196,通讯通路门店!$J:$J,"其他品牌专卖店")</f>
        <v>0</v>
      </c>
      <c r="BJ1196" s="99">
        <f>SUMIFS(通讯通路门店!$AC:$AC,通讯通路门店!$S:$S,$G1196)</f>
        <v>0</v>
      </c>
      <c r="BK1196" s="99">
        <f>SUMIFS(通讯通路门店!$AD:$AD,通讯通路门店!$S:$S,$G1196)</f>
        <v>0</v>
      </c>
      <c r="BL1196" s="99">
        <f>SUMIFS(通讯通路门店!$AE:$AE,通讯通路门店!$S:$S,$G1196)</f>
        <v>0</v>
      </c>
      <c r="BM1196" s="99">
        <f>SUMIFS(通讯通路门店!$AF:$AF,通讯通路门店!$S:$S,$G1196)</f>
        <v>0</v>
      </c>
      <c r="BN1196" s="99">
        <f>SUMIFS(通讯通路门店!$AG:$AG,通讯通路门店!$S:$S,$G1196)</f>
        <v>0</v>
      </c>
      <c r="BO1196" s="99">
        <f>SUMIFS(通讯通路门店!$AH:$AH,通讯通路门店!$S:$S,$G1196)</f>
        <v>0</v>
      </c>
      <c r="BP1196" s="99">
        <f>SUMIFS(通讯通路门店!$AI:$AI,通讯通路门店!$S:$S,$G1196)</f>
        <v>0</v>
      </c>
      <c r="BQ1196" s="83"/>
    </row>
    <row r="1197" spans="1:69">
      <c r="A1197" s="99" t="str">
        <f>IFERROR(_xlfn.XLOOKUP($G1197,通讯通路门店!$S$4:$S$993931,通讯通路门店!$A$4:$A$993931,0,0),"")</f>
        <v>海南省</v>
      </c>
      <c r="B1197" s="99" t="str">
        <f>IFERROR(_xlfn.XLOOKUP($G1197,通讯通路门店!$S$4:$S$993931,通讯通路门店!$B$4:$B$993931,0,0),"")</f>
        <v>东方市</v>
      </c>
      <c r="C1197" s="99" t="str">
        <f>IFERROR(_xlfn.XLOOKUP($G1197,通讯通路门店!$S$4:$S$993931,通讯通路门店!$C$4:$C$993931,0,0),"")</f>
        <v>东方市</v>
      </c>
      <c r="D1197" s="99" t="str">
        <f>IFERROR(_xlfn.XLOOKUP($G1197,通讯通路门店!$S$4:$S$993931,通讯通路门店!$D$4:$D$993931,0,0),"")</f>
        <v>八所镇</v>
      </c>
      <c r="E1197" s="83"/>
      <c r="F1197" s="83"/>
      <c r="G1197" s="101"/>
      <c r="H1197" s="102">
        <f>IFERROR(_xlfn.XLOOKUP($G1197,通讯通路门店!$S$4:$S$993931,通讯通路门店!$R$4:$R$993931,0,0),"")</f>
        <v>0</v>
      </c>
      <c r="I1197" s="83"/>
      <c r="J1197" s="83"/>
      <c r="K1197" s="83"/>
      <c r="L1197" s="83"/>
      <c r="M1197" s="83"/>
      <c r="N1197" s="83"/>
      <c r="O1197" s="83"/>
      <c r="P1197" s="83"/>
      <c r="Q1197" s="83"/>
      <c r="R1197" s="83"/>
      <c r="S1197" s="83"/>
      <c r="T1197" s="83"/>
      <c r="U1197" s="99">
        <f>COUNTIF(通讯通路门店!$S:$S,$G1197)</f>
        <v>0</v>
      </c>
      <c r="V1197" s="99">
        <f>COUNTIFS(通讯通路门店!$S:$S,$G1197,通讯通路门店!$J:$J,"综合卖场")</f>
        <v>0</v>
      </c>
      <c r="W1197" s="99">
        <f>SUMIFS(通讯通路门店!$AJ:$AJ,通讯通路门店!$S:$S,通讯客户沙盘!$G1197)</f>
        <v>0</v>
      </c>
      <c r="X1197" s="99">
        <f t="shared" si="90"/>
        <v>0</v>
      </c>
      <c r="Y1197" s="99">
        <f>COUNTIFS(通讯通路门店!$S:$S,$G1197,通讯通路门店!$J:$J,"荣耀体验店")+COUNTIFS(通讯通路门店!$S:$S,$G1197,通讯通路门店!$J:$J,"荣耀授权专卖店")</f>
        <v>0</v>
      </c>
      <c r="Z1197" s="99">
        <f>COUNTIFS(通讯通路门店!$S:$S,$G1197,通讯通路门店!$J:$J,"VIVO体验店")</f>
        <v>0</v>
      </c>
      <c r="AA1197" s="99">
        <f>COUNTIFS(通讯通路门店!$S:$S,$G1197,通讯通路门店!$J:$J,"OPPO体验店")</f>
        <v>0</v>
      </c>
      <c r="AB1197" s="99">
        <f>COUNTIFS(通讯通路门店!$S:$S,$G1197,通讯通路门店!$J:$J,"华为授权体验店")+COUNTIFS(通讯通路门店!$S:$S,$G1197,通讯通路门店!$J:$J,"华为堡垒店")</f>
        <v>0</v>
      </c>
      <c r="AC1197" s="99">
        <f>COUNTIFS(通讯通路门店!$S:$S,$G1197,通讯通路门店!$J:$J,"小米体验店")</f>
        <v>0</v>
      </c>
      <c r="AD1197" s="99">
        <f>COUNTIFS(通讯通路门店!$S:$S,$G1197,通讯通路门店!$J:$J,"苹果体验店")</f>
        <v>0</v>
      </c>
      <c r="AE1197" s="99">
        <f>COUNTIFS(通讯通路门店!$S:$S,$G1197,通讯通路门店!$J:$J,"其他品牌专卖店")</f>
        <v>0</v>
      </c>
      <c r="AF1197" s="99">
        <f>SUMIFS(通讯通路门店!$BI:$BI,通讯通路门店!$S:$S,$G1197)</f>
        <v>0</v>
      </c>
      <c r="AG1197" s="99">
        <f>SUMIFS(通讯通路门店!$BH:$BH,通讯通路门店!$S:$S,$G1197)</f>
        <v>0</v>
      </c>
      <c r="AH1197" s="99">
        <f t="shared" si="91"/>
        <v>0</v>
      </c>
      <c r="AI1197" s="99">
        <f>SUMIFS(通讯通路门店!$BB:$BB,通讯通路门店!$S:$S,$G1197)</f>
        <v>0</v>
      </c>
      <c r="AJ1197" s="99">
        <f>SUMIFS(通讯通路门店!$BE:$BE,通讯通路门店!$S:$S,$G1197)</f>
        <v>0</v>
      </c>
      <c r="AK1197" s="99">
        <f>SUMIFS(通讯通路门店!$BG:$BG,通讯通路门店!$S:$S,$G1197)</f>
        <v>0</v>
      </c>
      <c r="AL1197" s="99">
        <f>SUMIFS(通讯通路门店!$BC:$BC,通讯通路门店!$S:$S,$G1197)</f>
        <v>0</v>
      </c>
      <c r="AM1197" s="99">
        <f>SUMIFS(通讯通路门店!$BD:$BD,通讯通路门店!$S:$S,$G1197)</f>
        <v>0</v>
      </c>
      <c r="AN1197" s="99">
        <f>SUMIFS(通讯通路门店!$BF:$BF,通讯通路门店!$S:$S,$G1197)</f>
        <v>0</v>
      </c>
      <c r="AO1197" s="99">
        <f t="shared" si="92"/>
        <v>0</v>
      </c>
      <c r="AP1197" s="99">
        <f>SUMIFS(通讯通路门店!$K:$K,通讯通路门店!$S:$S,$G1197)</f>
        <v>0</v>
      </c>
      <c r="AQ1197" s="83"/>
      <c r="AR1197" s="99">
        <f>SUMIFS(通讯通路门店!$T:$T,通讯通路门店!$S:$S,$G1197)</f>
        <v>0</v>
      </c>
      <c r="AS1197" s="99">
        <f>SUMIFS(通讯通路门店!$U:$U,通讯通路门店!$S:$S,$G1197)</f>
        <v>0</v>
      </c>
      <c r="AT1197" s="99">
        <f>SUMIFS(通讯通路门店!$V:$V,通讯通路门店!$S:$S,$G1197)</f>
        <v>0</v>
      </c>
      <c r="AU1197" s="99">
        <f>SUMIFS(通讯通路门店!$W:$W,通讯通路门店!$S:$S,$G1197)</f>
        <v>0</v>
      </c>
      <c r="AV1197" s="99">
        <f>SUMIFS(通讯通路门店!$Z:$Z,通讯通路门店!$S:$S,$G1197)</f>
        <v>0</v>
      </c>
      <c r="AW1197" s="99">
        <f>SUMIFS(通讯通路门店!$AB:$AB,通讯通路门店!$S:$S,$G1197)</f>
        <v>0</v>
      </c>
      <c r="AX1197" s="99">
        <f>SUMIFS(通讯通路门店!$X:$X,通讯通路门店!$S:$S,$G1197)</f>
        <v>0</v>
      </c>
      <c r="AY1197" s="99">
        <f>SUMIFS(通讯通路门店!$Y:$Y,通讯通路门店!$S:$S,$G1197)</f>
        <v>0</v>
      </c>
      <c r="AZ1197" s="99">
        <f>SUMIFS(通讯通路门店!$AA:$AA,通讯通路门店!$S:$S,$G1197)</f>
        <v>0</v>
      </c>
      <c r="BA1197" s="99">
        <f t="shared" si="93"/>
        <v>0</v>
      </c>
      <c r="BB1197" s="99">
        <f t="shared" si="94"/>
        <v>0</v>
      </c>
      <c r="BC1197" s="99">
        <f>SUMIFS(通讯通路门店!$W:$W,通讯通路门店!$S:$S,$G1197,通讯通路门店!$J:$J,"荣耀体验店")+SUMIFS(通讯通路门店!$W:$W,通讯通路门店!$S:$S,$G1197,通讯通路门店!$J:$J,"荣耀授权专卖店")</f>
        <v>0</v>
      </c>
      <c r="BD1197" s="99">
        <f>SUMIFS(通讯通路门店!$Z:$Z,通讯通路门店!$S:$S,$G1197,通讯通路门店!$J:$J,"VIVO体验店")</f>
        <v>0</v>
      </c>
      <c r="BE1197" s="99">
        <f>SUMIFS(通讯通路门店!$AB:$AB,通讯通路门店!$S:$S,$G1197,通讯通路门店!$J:$J,"OPPO体验店")</f>
        <v>0</v>
      </c>
      <c r="BF1197" s="99">
        <f>SUMIFS(通讯通路门店!$X:$X,通讯通路门店!$S:$S,$G1197,通讯通路门店!$J:$J,"华为授权体验店")+SUMIFS(通讯通路门店!$AA:$AA,通讯通路门店!$S:$S,$G1197,通讯通路门店!$J:$J,"华为堡垒店")</f>
        <v>0</v>
      </c>
      <c r="BG1197" s="99">
        <f>SUMIFS(通讯通路门店!$Y:$Y,通讯通路门店!$S:$S,$G1197,通讯通路门店!$J:$J,"小米体验店")</f>
        <v>0</v>
      </c>
      <c r="BH1197" s="99">
        <f>SUMIFS(通讯通路门店!$AA:$AA,通讯通路门店!$S:$S,$G1197,通讯通路门店!$J:$J,"苹果体验店")</f>
        <v>0</v>
      </c>
      <c r="BI1197" s="99">
        <f>SUMIFS(通讯通路门店!$K:$K,通讯通路门店!$S:$S,$G1197,通讯通路门店!$J:$J,"其他品牌专卖店")</f>
        <v>0</v>
      </c>
      <c r="BJ1197" s="99">
        <f>SUMIFS(通讯通路门店!$AC:$AC,通讯通路门店!$S:$S,$G1197)</f>
        <v>0</v>
      </c>
      <c r="BK1197" s="99">
        <f>SUMIFS(通讯通路门店!$AD:$AD,通讯通路门店!$S:$S,$G1197)</f>
        <v>0</v>
      </c>
      <c r="BL1197" s="99">
        <f>SUMIFS(通讯通路门店!$AE:$AE,通讯通路门店!$S:$S,$G1197)</f>
        <v>0</v>
      </c>
      <c r="BM1197" s="99">
        <f>SUMIFS(通讯通路门店!$AF:$AF,通讯通路门店!$S:$S,$G1197)</f>
        <v>0</v>
      </c>
      <c r="BN1197" s="99">
        <f>SUMIFS(通讯通路门店!$AG:$AG,通讯通路门店!$S:$S,$G1197)</f>
        <v>0</v>
      </c>
      <c r="BO1197" s="99">
        <f>SUMIFS(通讯通路门店!$AH:$AH,通讯通路门店!$S:$S,$G1197)</f>
        <v>0</v>
      </c>
      <c r="BP1197" s="99">
        <f>SUMIFS(通讯通路门店!$AI:$AI,通讯通路门店!$S:$S,$G1197)</f>
        <v>0</v>
      </c>
      <c r="BQ1197" s="83"/>
    </row>
    <row r="1198" spans="1:69">
      <c r="A1198" s="99" t="str">
        <f>IFERROR(_xlfn.XLOOKUP($G1198,通讯通路门店!$S$4:$S$993931,通讯通路门店!$A$4:$A$993931,0,0),"")</f>
        <v>海南省</v>
      </c>
      <c r="B1198" s="99" t="str">
        <f>IFERROR(_xlfn.XLOOKUP($G1198,通讯通路门店!$S$4:$S$993931,通讯通路门店!$B$4:$B$993931,0,0),"")</f>
        <v>东方市</v>
      </c>
      <c r="C1198" s="99" t="str">
        <f>IFERROR(_xlfn.XLOOKUP($G1198,通讯通路门店!$S$4:$S$993931,通讯通路门店!$C$4:$C$993931,0,0),"")</f>
        <v>东方市</v>
      </c>
      <c r="D1198" s="99" t="str">
        <f>IFERROR(_xlfn.XLOOKUP($G1198,通讯通路门店!$S$4:$S$993931,通讯通路门店!$D$4:$D$993931,0,0),"")</f>
        <v>八所镇</v>
      </c>
      <c r="E1198" s="83"/>
      <c r="F1198" s="83"/>
      <c r="G1198" s="101"/>
      <c r="H1198" s="102">
        <f>IFERROR(_xlfn.XLOOKUP($G1198,通讯通路门店!$S$4:$S$993931,通讯通路门店!$R$4:$R$993931,0,0),"")</f>
        <v>0</v>
      </c>
      <c r="I1198" s="83"/>
      <c r="J1198" s="83"/>
      <c r="K1198" s="83"/>
      <c r="L1198" s="83"/>
      <c r="M1198" s="83"/>
      <c r="N1198" s="83"/>
      <c r="O1198" s="83"/>
      <c r="P1198" s="83"/>
      <c r="Q1198" s="83"/>
      <c r="R1198" s="83"/>
      <c r="S1198" s="83"/>
      <c r="T1198" s="83"/>
      <c r="U1198" s="99">
        <f>COUNTIF(通讯通路门店!$S:$S,$G1198)</f>
        <v>0</v>
      </c>
      <c r="V1198" s="99">
        <f>COUNTIFS(通讯通路门店!$S:$S,$G1198,通讯通路门店!$J:$J,"综合卖场")</f>
        <v>0</v>
      </c>
      <c r="W1198" s="99">
        <f>SUMIFS(通讯通路门店!$AJ:$AJ,通讯通路门店!$S:$S,通讯客户沙盘!$G1198)</f>
        <v>0</v>
      </c>
      <c r="X1198" s="99">
        <f t="shared" si="90"/>
        <v>0</v>
      </c>
      <c r="Y1198" s="99">
        <f>COUNTIFS(通讯通路门店!$S:$S,$G1198,通讯通路门店!$J:$J,"荣耀体验店")+COUNTIFS(通讯通路门店!$S:$S,$G1198,通讯通路门店!$J:$J,"荣耀授权专卖店")</f>
        <v>0</v>
      </c>
      <c r="Z1198" s="99">
        <f>COUNTIFS(通讯通路门店!$S:$S,$G1198,通讯通路门店!$J:$J,"VIVO体验店")</f>
        <v>0</v>
      </c>
      <c r="AA1198" s="99">
        <f>COUNTIFS(通讯通路门店!$S:$S,$G1198,通讯通路门店!$J:$J,"OPPO体验店")</f>
        <v>0</v>
      </c>
      <c r="AB1198" s="99">
        <f>COUNTIFS(通讯通路门店!$S:$S,$G1198,通讯通路门店!$J:$J,"华为授权体验店")+COUNTIFS(通讯通路门店!$S:$S,$G1198,通讯通路门店!$J:$J,"华为堡垒店")</f>
        <v>0</v>
      </c>
      <c r="AC1198" s="99">
        <f>COUNTIFS(通讯通路门店!$S:$S,$G1198,通讯通路门店!$J:$J,"小米体验店")</f>
        <v>0</v>
      </c>
      <c r="AD1198" s="99">
        <f>COUNTIFS(通讯通路门店!$S:$S,$G1198,通讯通路门店!$J:$J,"苹果体验店")</f>
        <v>0</v>
      </c>
      <c r="AE1198" s="99">
        <f>COUNTIFS(通讯通路门店!$S:$S,$G1198,通讯通路门店!$J:$J,"其他品牌专卖店")</f>
        <v>0</v>
      </c>
      <c r="AF1198" s="99">
        <f>SUMIFS(通讯通路门店!$BI:$BI,通讯通路门店!$S:$S,$G1198)</f>
        <v>0</v>
      </c>
      <c r="AG1198" s="99">
        <f>SUMIFS(通讯通路门店!$BH:$BH,通讯通路门店!$S:$S,$G1198)</f>
        <v>0</v>
      </c>
      <c r="AH1198" s="99">
        <f t="shared" si="91"/>
        <v>0</v>
      </c>
      <c r="AI1198" s="99">
        <f>SUMIFS(通讯通路门店!$BB:$BB,通讯通路门店!$S:$S,$G1198)</f>
        <v>0</v>
      </c>
      <c r="AJ1198" s="99">
        <f>SUMIFS(通讯通路门店!$BE:$BE,通讯通路门店!$S:$S,$G1198)</f>
        <v>0</v>
      </c>
      <c r="AK1198" s="99">
        <f>SUMIFS(通讯通路门店!$BG:$BG,通讯通路门店!$S:$S,$G1198)</f>
        <v>0</v>
      </c>
      <c r="AL1198" s="99">
        <f>SUMIFS(通讯通路门店!$BC:$BC,通讯通路门店!$S:$S,$G1198)</f>
        <v>0</v>
      </c>
      <c r="AM1198" s="99">
        <f>SUMIFS(通讯通路门店!$BD:$BD,通讯通路门店!$S:$S,$G1198)</f>
        <v>0</v>
      </c>
      <c r="AN1198" s="99">
        <f>SUMIFS(通讯通路门店!$BF:$BF,通讯通路门店!$S:$S,$G1198)</f>
        <v>0</v>
      </c>
      <c r="AO1198" s="99">
        <f t="shared" si="92"/>
        <v>0</v>
      </c>
      <c r="AP1198" s="99">
        <f>SUMIFS(通讯通路门店!$K:$K,通讯通路门店!$S:$S,$G1198)</f>
        <v>0</v>
      </c>
      <c r="AQ1198" s="83"/>
      <c r="AR1198" s="99">
        <f>SUMIFS(通讯通路门店!$T:$T,通讯通路门店!$S:$S,$G1198)</f>
        <v>0</v>
      </c>
      <c r="AS1198" s="99">
        <f>SUMIFS(通讯通路门店!$U:$U,通讯通路门店!$S:$S,$G1198)</f>
        <v>0</v>
      </c>
      <c r="AT1198" s="99">
        <f>SUMIFS(通讯通路门店!$V:$V,通讯通路门店!$S:$S,$G1198)</f>
        <v>0</v>
      </c>
      <c r="AU1198" s="99">
        <f>SUMIFS(通讯通路门店!$W:$W,通讯通路门店!$S:$S,$G1198)</f>
        <v>0</v>
      </c>
      <c r="AV1198" s="99">
        <f>SUMIFS(通讯通路门店!$Z:$Z,通讯通路门店!$S:$S,$G1198)</f>
        <v>0</v>
      </c>
      <c r="AW1198" s="99">
        <f>SUMIFS(通讯通路门店!$AB:$AB,通讯通路门店!$S:$S,$G1198)</f>
        <v>0</v>
      </c>
      <c r="AX1198" s="99">
        <f>SUMIFS(通讯通路门店!$X:$X,通讯通路门店!$S:$S,$G1198)</f>
        <v>0</v>
      </c>
      <c r="AY1198" s="99">
        <f>SUMIFS(通讯通路门店!$Y:$Y,通讯通路门店!$S:$S,$G1198)</f>
        <v>0</v>
      </c>
      <c r="AZ1198" s="99">
        <f>SUMIFS(通讯通路门店!$AA:$AA,通讯通路门店!$S:$S,$G1198)</f>
        <v>0</v>
      </c>
      <c r="BA1198" s="99">
        <f t="shared" si="93"/>
        <v>0</v>
      </c>
      <c r="BB1198" s="99">
        <f t="shared" si="94"/>
        <v>0</v>
      </c>
      <c r="BC1198" s="99">
        <f>SUMIFS(通讯通路门店!$W:$W,通讯通路门店!$S:$S,$G1198,通讯通路门店!$J:$J,"荣耀体验店")+SUMIFS(通讯通路门店!$W:$W,通讯通路门店!$S:$S,$G1198,通讯通路门店!$J:$J,"荣耀授权专卖店")</f>
        <v>0</v>
      </c>
      <c r="BD1198" s="99">
        <f>SUMIFS(通讯通路门店!$Z:$Z,通讯通路门店!$S:$S,$G1198,通讯通路门店!$J:$J,"VIVO体验店")</f>
        <v>0</v>
      </c>
      <c r="BE1198" s="99">
        <f>SUMIFS(通讯通路门店!$AB:$AB,通讯通路门店!$S:$S,$G1198,通讯通路门店!$J:$J,"OPPO体验店")</f>
        <v>0</v>
      </c>
      <c r="BF1198" s="99">
        <f>SUMIFS(通讯通路门店!$X:$X,通讯通路门店!$S:$S,$G1198,通讯通路门店!$J:$J,"华为授权体验店")+SUMIFS(通讯通路门店!$AA:$AA,通讯通路门店!$S:$S,$G1198,通讯通路门店!$J:$J,"华为堡垒店")</f>
        <v>0</v>
      </c>
      <c r="BG1198" s="99">
        <f>SUMIFS(通讯通路门店!$Y:$Y,通讯通路门店!$S:$S,$G1198,通讯通路门店!$J:$J,"小米体验店")</f>
        <v>0</v>
      </c>
      <c r="BH1198" s="99">
        <f>SUMIFS(通讯通路门店!$AA:$AA,通讯通路门店!$S:$S,$G1198,通讯通路门店!$J:$J,"苹果体验店")</f>
        <v>0</v>
      </c>
      <c r="BI1198" s="99">
        <f>SUMIFS(通讯通路门店!$K:$K,通讯通路门店!$S:$S,$G1198,通讯通路门店!$J:$J,"其他品牌专卖店")</f>
        <v>0</v>
      </c>
      <c r="BJ1198" s="99">
        <f>SUMIFS(通讯通路门店!$AC:$AC,通讯通路门店!$S:$S,$G1198)</f>
        <v>0</v>
      </c>
      <c r="BK1198" s="99">
        <f>SUMIFS(通讯通路门店!$AD:$AD,通讯通路门店!$S:$S,$G1198)</f>
        <v>0</v>
      </c>
      <c r="BL1198" s="99">
        <f>SUMIFS(通讯通路门店!$AE:$AE,通讯通路门店!$S:$S,$G1198)</f>
        <v>0</v>
      </c>
      <c r="BM1198" s="99">
        <f>SUMIFS(通讯通路门店!$AF:$AF,通讯通路门店!$S:$S,$G1198)</f>
        <v>0</v>
      </c>
      <c r="BN1198" s="99">
        <f>SUMIFS(通讯通路门店!$AG:$AG,通讯通路门店!$S:$S,$G1198)</f>
        <v>0</v>
      </c>
      <c r="BO1198" s="99">
        <f>SUMIFS(通讯通路门店!$AH:$AH,通讯通路门店!$S:$S,$G1198)</f>
        <v>0</v>
      </c>
      <c r="BP1198" s="99">
        <f>SUMIFS(通讯通路门店!$AI:$AI,通讯通路门店!$S:$S,$G1198)</f>
        <v>0</v>
      </c>
      <c r="BQ1198" s="83"/>
    </row>
    <row r="1199" spans="1:69">
      <c r="A1199" s="99" t="str">
        <f>IFERROR(_xlfn.XLOOKUP($G1199,通讯通路门店!$S$4:$S$993931,通讯通路门店!$A$4:$A$993931,0,0),"")</f>
        <v>海南省</v>
      </c>
      <c r="B1199" s="99" t="str">
        <f>IFERROR(_xlfn.XLOOKUP($G1199,通讯通路门店!$S$4:$S$993931,通讯通路门店!$B$4:$B$993931,0,0),"")</f>
        <v>东方市</v>
      </c>
      <c r="C1199" s="99" t="str">
        <f>IFERROR(_xlfn.XLOOKUP($G1199,通讯通路门店!$S$4:$S$993931,通讯通路门店!$C$4:$C$993931,0,0),"")</f>
        <v>东方市</v>
      </c>
      <c r="D1199" s="99" t="str">
        <f>IFERROR(_xlfn.XLOOKUP($G1199,通讯通路门店!$S$4:$S$993931,通讯通路门店!$D$4:$D$993931,0,0),"")</f>
        <v>八所镇</v>
      </c>
      <c r="E1199" s="83"/>
      <c r="F1199" s="83"/>
      <c r="G1199" s="101"/>
      <c r="H1199" s="102">
        <f>IFERROR(_xlfn.XLOOKUP($G1199,通讯通路门店!$S$4:$S$993931,通讯通路门店!$R$4:$R$993931,0,0),"")</f>
        <v>0</v>
      </c>
      <c r="I1199" s="83"/>
      <c r="J1199" s="83"/>
      <c r="K1199" s="83"/>
      <c r="L1199" s="83"/>
      <c r="M1199" s="83"/>
      <c r="N1199" s="83"/>
      <c r="O1199" s="83"/>
      <c r="P1199" s="83"/>
      <c r="Q1199" s="83"/>
      <c r="R1199" s="83"/>
      <c r="S1199" s="83"/>
      <c r="T1199" s="83"/>
      <c r="U1199" s="99">
        <f>COUNTIF(通讯通路门店!$S:$S,$G1199)</f>
        <v>0</v>
      </c>
      <c r="V1199" s="99">
        <f>COUNTIFS(通讯通路门店!$S:$S,$G1199,通讯通路门店!$J:$J,"综合卖场")</f>
        <v>0</v>
      </c>
      <c r="W1199" s="99">
        <f>SUMIFS(通讯通路门店!$AJ:$AJ,通讯通路门店!$S:$S,通讯客户沙盘!$G1199)</f>
        <v>0</v>
      </c>
      <c r="X1199" s="99">
        <f t="shared" si="90"/>
        <v>0</v>
      </c>
      <c r="Y1199" s="99">
        <f>COUNTIFS(通讯通路门店!$S:$S,$G1199,通讯通路门店!$J:$J,"荣耀体验店")+COUNTIFS(通讯通路门店!$S:$S,$G1199,通讯通路门店!$J:$J,"荣耀授权专卖店")</f>
        <v>0</v>
      </c>
      <c r="Z1199" s="99">
        <f>COUNTIFS(通讯通路门店!$S:$S,$G1199,通讯通路门店!$J:$J,"VIVO体验店")</f>
        <v>0</v>
      </c>
      <c r="AA1199" s="99">
        <f>COUNTIFS(通讯通路门店!$S:$S,$G1199,通讯通路门店!$J:$J,"OPPO体验店")</f>
        <v>0</v>
      </c>
      <c r="AB1199" s="99">
        <f>COUNTIFS(通讯通路门店!$S:$S,$G1199,通讯通路门店!$J:$J,"华为授权体验店")+COUNTIFS(通讯通路门店!$S:$S,$G1199,通讯通路门店!$J:$J,"华为堡垒店")</f>
        <v>0</v>
      </c>
      <c r="AC1199" s="99">
        <f>COUNTIFS(通讯通路门店!$S:$S,$G1199,通讯通路门店!$J:$J,"小米体验店")</f>
        <v>0</v>
      </c>
      <c r="AD1199" s="99">
        <f>COUNTIFS(通讯通路门店!$S:$S,$G1199,通讯通路门店!$J:$J,"苹果体验店")</f>
        <v>0</v>
      </c>
      <c r="AE1199" s="99">
        <f>COUNTIFS(通讯通路门店!$S:$S,$G1199,通讯通路门店!$J:$J,"其他品牌专卖店")</f>
        <v>0</v>
      </c>
      <c r="AF1199" s="99">
        <f>SUMIFS(通讯通路门店!$BI:$BI,通讯通路门店!$S:$S,$G1199)</f>
        <v>0</v>
      </c>
      <c r="AG1199" s="99">
        <f>SUMIFS(通讯通路门店!$BH:$BH,通讯通路门店!$S:$S,$G1199)</f>
        <v>0</v>
      </c>
      <c r="AH1199" s="99">
        <f t="shared" si="91"/>
        <v>0</v>
      </c>
      <c r="AI1199" s="99">
        <f>SUMIFS(通讯通路门店!$BB:$BB,通讯通路门店!$S:$S,$G1199)</f>
        <v>0</v>
      </c>
      <c r="AJ1199" s="99">
        <f>SUMIFS(通讯通路门店!$BE:$BE,通讯通路门店!$S:$S,$G1199)</f>
        <v>0</v>
      </c>
      <c r="AK1199" s="99">
        <f>SUMIFS(通讯通路门店!$BG:$BG,通讯通路门店!$S:$S,$G1199)</f>
        <v>0</v>
      </c>
      <c r="AL1199" s="99">
        <f>SUMIFS(通讯通路门店!$BC:$BC,通讯通路门店!$S:$S,$G1199)</f>
        <v>0</v>
      </c>
      <c r="AM1199" s="99">
        <f>SUMIFS(通讯通路门店!$BD:$BD,通讯通路门店!$S:$S,$G1199)</f>
        <v>0</v>
      </c>
      <c r="AN1199" s="99">
        <f>SUMIFS(通讯通路门店!$BF:$BF,通讯通路门店!$S:$S,$G1199)</f>
        <v>0</v>
      </c>
      <c r="AO1199" s="99">
        <f t="shared" si="92"/>
        <v>0</v>
      </c>
      <c r="AP1199" s="99">
        <f>SUMIFS(通讯通路门店!$K:$K,通讯通路门店!$S:$S,$G1199)</f>
        <v>0</v>
      </c>
      <c r="AQ1199" s="83"/>
      <c r="AR1199" s="99">
        <f>SUMIFS(通讯通路门店!$T:$T,通讯通路门店!$S:$S,$G1199)</f>
        <v>0</v>
      </c>
      <c r="AS1199" s="99">
        <f>SUMIFS(通讯通路门店!$U:$U,通讯通路门店!$S:$S,$G1199)</f>
        <v>0</v>
      </c>
      <c r="AT1199" s="99">
        <f>SUMIFS(通讯通路门店!$V:$V,通讯通路门店!$S:$S,$G1199)</f>
        <v>0</v>
      </c>
      <c r="AU1199" s="99">
        <f>SUMIFS(通讯通路门店!$W:$W,通讯通路门店!$S:$S,$G1199)</f>
        <v>0</v>
      </c>
      <c r="AV1199" s="99">
        <f>SUMIFS(通讯通路门店!$Z:$Z,通讯通路门店!$S:$S,$G1199)</f>
        <v>0</v>
      </c>
      <c r="AW1199" s="99">
        <f>SUMIFS(通讯通路门店!$AB:$AB,通讯通路门店!$S:$S,$G1199)</f>
        <v>0</v>
      </c>
      <c r="AX1199" s="99">
        <f>SUMIFS(通讯通路门店!$X:$X,通讯通路门店!$S:$S,$G1199)</f>
        <v>0</v>
      </c>
      <c r="AY1199" s="99">
        <f>SUMIFS(通讯通路门店!$Y:$Y,通讯通路门店!$S:$S,$G1199)</f>
        <v>0</v>
      </c>
      <c r="AZ1199" s="99">
        <f>SUMIFS(通讯通路门店!$AA:$AA,通讯通路门店!$S:$S,$G1199)</f>
        <v>0</v>
      </c>
      <c r="BA1199" s="99">
        <f t="shared" si="93"/>
        <v>0</v>
      </c>
      <c r="BB1199" s="99">
        <f t="shared" si="94"/>
        <v>0</v>
      </c>
      <c r="BC1199" s="99">
        <f>SUMIFS(通讯通路门店!$W:$W,通讯通路门店!$S:$S,$G1199,通讯通路门店!$J:$J,"荣耀体验店")+SUMIFS(通讯通路门店!$W:$W,通讯通路门店!$S:$S,$G1199,通讯通路门店!$J:$J,"荣耀授权专卖店")</f>
        <v>0</v>
      </c>
      <c r="BD1199" s="99">
        <f>SUMIFS(通讯通路门店!$Z:$Z,通讯通路门店!$S:$S,$G1199,通讯通路门店!$J:$J,"VIVO体验店")</f>
        <v>0</v>
      </c>
      <c r="BE1199" s="99">
        <f>SUMIFS(通讯通路门店!$AB:$AB,通讯通路门店!$S:$S,$G1199,通讯通路门店!$J:$J,"OPPO体验店")</f>
        <v>0</v>
      </c>
      <c r="BF1199" s="99">
        <f>SUMIFS(通讯通路门店!$X:$X,通讯通路门店!$S:$S,$G1199,通讯通路门店!$J:$J,"华为授权体验店")+SUMIFS(通讯通路门店!$AA:$AA,通讯通路门店!$S:$S,$G1199,通讯通路门店!$J:$J,"华为堡垒店")</f>
        <v>0</v>
      </c>
      <c r="BG1199" s="99">
        <f>SUMIFS(通讯通路门店!$Y:$Y,通讯通路门店!$S:$S,$G1199,通讯通路门店!$J:$J,"小米体验店")</f>
        <v>0</v>
      </c>
      <c r="BH1199" s="99">
        <f>SUMIFS(通讯通路门店!$AA:$AA,通讯通路门店!$S:$S,$G1199,通讯通路门店!$J:$J,"苹果体验店")</f>
        <v>0</v>
      </c>
      <c r="BI1199" s="99">
        <f>SUMIFS(通讯通路门店!$K:$K,通讯通路门店!$S:$S,$G1199,通讯通路门店!$J:$J,"其他品牌专卖店")</f>
        <v>0</v>
      </c>
      <c r="BJ1199" s="99">
        <f>SUMIFS(通讯通路门店!$AC:$AC,通讯通路门店!$S:$S,$G1199)</f>
        <v>0</v>
      </c>
      <c r="BK1199" s="99">
        <f>SUMIFS(通讯通路门店!$AD:$AD,通讯通路门店!$S:$S,$G1199)</f>
        <v>0</v>
      </c>
      <c r="BL1199" s="99">
        <f>SUMIFS(通讯通路门店!$AE:$AE,通讯通路门店!$S:$S,$G1199)</f>
        <v>0</v>
      </c>
      <c r="BM1199" s="99">
        <f>SUMIFS(通讯通路门店!$AF:$AF,通讯通路门店!$S:$S,$G1199)</f>
        <v>0</v>
      </c>
      <c r="BN1199" s="99">
        <f>SUMIFS(通讯通路门店!$AG:$AG,通讯通路门店!$S:$S,$G1199)</f>
        <v>0</v>
      </c>
      <c r="BO1199" s="99">
        <f>SUMIFS(通讯通路门店!$AH:$AH,通讯通路门店!$S:$S,$G1199)</f>
        <v>0</v>
      </c>
      <c r="BP1199" s="99">
        <f>SUMIFS(通讯通路门店!$AI:$AI,通讯通路门店!$S:$S,$G1199)</f>
        <v>0</v>
      </c>
      <c r="BQ1199" s="83"/>
    </row>
    <row r="1200" spans="1:69">
      <c r="A1200" s="99" t="str">
        <f>IFERROR(_xlfn.XLOOKUP($G1200,通讯通路门店!$S$4:$S$993931,通讯通路门店!$A$4:$A$993931,0,0),"")</f>
        <v>海南省</v>
      </c>
      <c r="B1200" s="99" t="str">
        <f>IFERROR(_xlfn.XLOOKUP($G1200,通讯通路门店!$S$4:$S$993931,通讯通路门店!$B$4:$B$993931,0,0),"")</f>
        <v>东方市</v>
      </c>
      <c r="C1200" s="99" t="str">
        <f>IFERROR(_xlfn.XLOOKUP($G1200,通讯通路门店!$S$4:$S$993931,通讯通路门店!$C$4:$C$993931,0,0),"")</f>
        <v>东方市</v>
      </c>
      <c r="D1200" s="99" t="str">
        <f>IFERROR(_xlfn.XLOOKUP($G1200,通讯通路门店!$S$4:$S$993931,通讯通路门店!$D$4:$D$993931,0,0),"")</f>
        <v>八所镇</v>
      </c>
      <c r="E1200" s="83"/>
      <c r="F1200" s="83"/>
      <c r="G1200" s="101"/>
      <c r="H1200" s="102">
        <f>IFERROR(_xlfn.XLOOKUP($G1200,通讯通路门店!$S$4:$S$993931,通讯通路门店!$R$4:$R$993931,0,0),"")</f>
        <v>0</v>
      </c>
      <c r="I1200" s="83"/>
      <c r="J1200" s="83"/>
      <c r="K1200" s="83"/>
      <c r="L1200" s="83"/>
      <c r="M1200" s="83"/>
      <c r="N1200" s="83"/>
      <c r="O1200" s="83"/>
      <c r="P1200" s="83"/>
      <c r="Q1200" s="83"/>
      <c r="R1200" s="83"/>
      <c r="S1200" s="83"/>
      <c r="T1200" s="83"/>
      <c r="U1200" s="99">
        <f>COUNTIF(通讯通路门店!$S:$S,$G1200)</f>
        <v>0</v>
      </c>
      <c r="V1200" s="99">
        <f>COUNTIFS(通讯通路门店!$S:$S,$G1200,通讯通路门店!$J:$J,"综合卖场")</f>
        <v>0</v>
      </c>
      <c r="W1200" s="99">
        <f>SUMIFS(通讯通路门店!$AJ:$AJ,通讯通路门店!$S:$S,通讯客户沙盘!$G1200)</f>
        <v>0</v>
      </c>
      <c r="X1200" s="99">
        <f t="shared" si="90"/>
        <v>0</v>
      </c>
      <c r="Y1200" s="99">
        <f>COUNTIFS(通讯通路门店!$S:$S,$G1200,通讯通路门店!$J:$J,"荣耀体验店")+COUNTIFS(通讯通路门店!$S:$S,$G1200,通讯通路门店!$J:$J,"荣耀授权专卖店")</f>
        <v>0</v>
      </c>
      <c r="Z1200" s="99">
        <f>COUNTIFS(通讯通路门店!$S:$S,$G1200,通讯通路门店!$J:$J,"VIVO体验店")</f>
        <v>0</v>
      </c>
      <c r="AA1200" s="99">
        <f>COUNTIFS(通讯通路门店!$S:$S,$G1200,通讯通路门店!$J:$J,"OPPO体验店")</f>
        <v>0</v>
      </c>
      <c r="AB1200" s="99">
        <f>COUNTIFS(通讯通路门店!$S:$S,$G1200,通讯通路门店!$J:$J,"华为授权体验店")+COUNTIFS(通讯通路门店!$S:$S,$G1200,通讯通路门店!$J:$J,"华为堡垒店")</f>
        <v>0</v>
      </c>
      <c r="AC1200" s="99">
        <f>COUNTIFS(通讯通路门店!$S:$S,$G1200,通讯通路门店!$J:$J,"小米体验店")</f>
        <v>0</v>
      </c>
      <c r="AD1200" s="99">
        <f>COUNTIFS(通讯通路门店!$S:$S,$G1200,通讯通路门店!$J:$J,"苹果体验店")</f>
        <v>0</v>
      </c>
      <c r="AE1200" s="99">
        <f>COUNTIFS(通讯通路门店!$S:$S,$G1200,通讯通路门店!$J:$J,"其他品牌专卖店")</f>
        <v>0</v>
      </c>
      <c r="AF1200" s="99">
        <f>SUMIFS(通讯通路门店!$BI:$BI,通讯通路门店!$S:$S,$G1200)</f>
        <v>0</v>
      </c>
      <c r="AG1200" s="99">
        <f>SUMIFS(通讯通路门店!$BH:$BH,通讯通路门店!$S:$S,$G1200)</f>
        <v>0</v>
      </c>
      <c r="AH1200" s="99">
        <f t="shared" si="91"/>
        <v>0</v>
      </c>
      <c r="AI1200" s="99">
        <f>SUMIFS(通讯通路门店!$BB:$BB,通讯通路门店!$S:$S,$G1200)</f>
        <v>0</v>
      </c>
      <c r="AJ1200" s="99">
        <f>SUMIFS(通讯通路门店!$BE:$BE,通讯通路门店!$S:$S,$G1200)</f>
        <v>0</v>
      </c>
      <c r="AK1200" s="99">
        <f>SUMIFS(通讯通路门店!$BG:$BG,通讯通路门店!$S:$S,$G1200)</f>
        <v>0</v>
      </c>
      <c r="AL1200" s="99">
        <f>SUMIFS(通讯通路门店!$BC:$BC,通讯通路门店!$S:$S,$G1200)</f>
        <v>0</v>
      </c>
      <c r="AM1200" s="99">
        <f>SUMIFS(通讯通路门店!$BD:$BD,通讯通路门店!$S:$S,$G1200)</f>
        <v>0</v>
      </c>
      <c r="AN1200" s="99">
        <f>SUMIFS(通讯通路门店!$BF:$BF,通讯通路门店!$S:$S,$G1200)</f>
        <v>0</v>
      </c>
      <c r="AO1200" s="99">
        <f t="shared" si="92"/>
        <v>0</v>
      </c>
      <c r="AP1200" s="99">
        <f>SUMIFS(通讯通路门店!$K:$K,通讯通路门店!$S:$S,$G1200)</f>
        <v>0</v>
      </c>
      <c r="AQ1200" s="83"/>
      <c r="AR1200" s="99">
        <f>SUMIFS(通讯通路门店!$T:$T,通讯通路门店!$S:$S,$G1200)</f>
        <v>0</v>
      </c>
      <c r="AS1200" s="99">
        <f>SUMIFS(通讯通路门店!$U:$U,通讯通路门店!$S:$S,$G1200)</f>
        <v>0</v>
      </c>
      <c r="AT1200" s="99">
        <f>SUMIFS(通讯通路门店!$V:$V,通讯通路门店!$S:$S,$G1200)</f>
        <v>0</v>
      </c>
      <c r="AU1200" s="99">
        <f>SUMIFS(通讯通路门店!$W:$W,通讯通路门店!$S:$S,$G1200)</f>
        <v>0</v>
      </c>
      <c r="AV1200" s="99">
        <f>SUMIFS(通讯通路门店!$Z:$Z,通讯通路门店!$S:$S,$G1200)</f>
        <v>0</v>
      </c>
      <c r="AW1200" s="99">
        <f>SUMIFS(通讯通路门店!$AB:$AB,通讯通路门店!$S:$S,$G1200)</f>
        <v>0</v>
      </c>
      <c r="AX1200" s="99">
        <f>SUMIFS(通讯通路门店!$X:$X,通讯通路门店!$S:$S,$G1200)</f>
        <v>0</v>
      </c>
      <c r="AY1200" s="99">
        <f>SUMIFS(通讯通路门店!$Y:$Y,通讯通路门店!$S:$S,$G1200)</f>
        <v>0</v>
      </c>
      <c r="AZ1200" s="99">
        <f>SUMIFS(通讯通路门店!$AA:$AA,通讯通路门店!$S:$S,$G1200)</f>
        <v>0</v>
      </c>
      <c r="BA1200" s="99">
        <f t="shared" si="93"/>
        <v>0</v>
      </c>
      <c r="BB1200" s="99">
        <f t="shared" si="94"/>
        <v>0</v>
      </c>
      <c r="BC1200" s="99">
        <f>SUMIFS(通讯通路门店!$W:$W,通讯通路门店!$S:$S,$G1200,通讯通路门店!$J:$J,"荣耀体验店")+SUMIFS(通讯通路门店!$W:$W,通讯通路门店!$S:$S,$G1200,通讯通路门店!$J:$J,"荣耀授权专卖店")</f>
        <v>0</v>
      </c>
      <c r="BD1200" s="99">
        <f>SUMIFS(通讯通路门店!$Z:$Z,通讯通路门店!$S:$S,$G1200,通讯通路门店!$J:$J,"VIVO体验店")</f>
        <v>0</v>
      </c>
      <c r="BE1200" s="99">
        <f>SUMIFS(通讯通路门店!$AB:$AB,通讯通路门店!$S:$S,$G1200,通讯通路门店!$J:$J,"OPPO体验店")</f>
        <v>0</v>
      </c>
      <c r="BF1200" s="99">
        <f>SUMIFS(通讯通路门店!$X:$X,通讯通路门店!$S:$S,$G1200,通讯通路门店!$J:$J,"华为授权体验店")+SUMIFS(通讯通路门店!$AA:$AA,通讯通路门店!$S:$S,$G1200,通讯通路门店!$J:$J,"华为堡垒店")</f>
        <v>0</v>
      </c>
      <c r="BG1200" s="99">
        <f>SUMIFS(通讯通路门店!$Y:$Y,通讯通路门店!$S:$S,$G1200,通讯通路门店!$J:$J,"小米体验店")</f>
        <v>0</v>
      </c>
      <c r="BH1200" s="99">
        <f>SUMIFS(通讯通路门店!$AA:$AA,通讯通路门店!$S:$S,$G1200,通讯通路门店!$J:$J,"苹果体验店")</f>
        <v>0</v>
      </c>
      <c r="BI1200" s="99">
        <f>SUMIFS(通讯通路门店!$K:$K,通讯通路门店!$S:$S,$G1200,通讯通路门店!$J:$J,"其他品牌专卖店")</f>
        <v>0</v>
      </c>
      <c r="BJ1200" s="99">
        <f>SUMIFS(通讯通路门店!$AC:$AC,通讯通路门店!$S:$S,$G1200)</f>
        <v>0</v>
      </c>
      <c r="BK1200" s="99">
        <f>SUMIFS(通讯通路门店!$AD:$AD,通讯通路门店!$S:$S,$G1200)</f>
        <v>0</v>
      </c>
      <c r="BL1200" s="99">
        <f>SUMIFS(通讯通路门店!$AE:$AE,通讯通路门店!$S:$S,$G1200)</f>
        <v>0</v>
      </c>
      <c r="BM1200" s="99">
        <f>SUMIFS(通讯通路门店!$AF:$AF,通讯通路门店!$S:$S,$G1200)</f>
        <v>0</v>
      </c>
      <c r="BN1200" s="99">
        <f>SUMIFS(通讯通路门店!$AG:$AG,通讯通路门店!$S:$S,$G1200)</f>
        <v>0</v>
      </c>
      <c r="BO1200" s="99">
        <f>SUMIFS(通讯通路门店!$AH:$AH,通讯通路门店!$S:$S,$G1200)</f>
        <v>0</v>
      </c>
      <c r="BP1200" s="99">
        <f>SUMIFS(通讯通路门店!$AI:$AI,通讯通路门店!$S:$S,$G1200)</f>
        <v>0</v>
      </c>
      <c r="BQ1200" s="83"/>
    </row>
    <row r="1201" spans="1:69">
      <c r="A1201" s="99" t="str">
        <f>IFERROR(_xlfn.XLOOKUP($G1201,通讯通路门店!$S$4:$S$993931,通讯通路门店!$A$4:$A$993931,0,0),"")</f>
        <v>海南省</v>
      </c>
      <c r="B1201" s="99" t="str">
        <f>IFERROR(_xlfn.XLOOKUP($G1201,通讯通路门店!$S$4:$S$993931,通讯通路门店!$B$4:$B$993931,0,0),"")</f>
        <v>东方市</v>
      </c>
      <c r="C1201" s="99" t="str">
        <f>IFERROR(_xlfn.XLOOKUP($G1201,通讯通路门店!$S$4:$S$993931,通讯通路门店!$C$4:$C$993931,0,0),"")</f>
        <v>东方市</v>
      </c>
      <c r="D1201" s="99" t="str">
        <f>IFERROR(_xlfn.XLOOKUP($G1201,通讯通路门店!$S$4:$S$993931,通讯通路门店!$D$4:$D$993931,0,0),"")</f>
        <v>八所镇</v>
      </c>
      <c r="E1201" s="83"/>
      <c r="F1201" s="83"/>
      <c r="G1201" s="101"/>
      <c r="H1201" s="102">
        <f>IFERROR(_xlfn.XLOOKUP($G1201,通讯通路门店!$S$4:$S$993931,通讯通路门店!$R$4:$R$993931,0,0),"")</f>
        <v>0</v>
      </c>
      <c r="I1201" s="83"/>
      <c r="J1201" s="83"/>
      <c r="K1201" s="83"/>
      <c r="L1201" s="83"/>
      <c r="M1201" s="83"/>
      <c r="N1201" s="83"/>
      <c r="O1201" s="83"/>
      <c r="P1201" s="83"/>
      <c r="Q1201" s="83"/>
      <c r="R1201" s="83"/>
      <c r="S1201" s="83"/>
      <c r="T1201" s="83"/>
      <c r="U1201" s="99">
        <f>COUNTIF(通讯通路门店!$S:$S,$G1201)</f>
        <v>0</v>
      </c>
      <c r="V1201" s="99">
        <f>COUNTIFS(通讯通路门店!$S:$S,$G1201,通讯通路门店!$J:$J,"综合卖场")</f>
        <v>0</v>
      </c>
      <c r="W1201" s="99">
        <f>SUMIFS(通讯通路门店!$AJ:$AJ,通讯通路门店!$S:$S,通讯客户沙盘!$G1201)</f>
        <v>0</v>
      </c>
      <c r="X1201" s="99">
        <f t="shared" si="90"/>
        <v>0</v>
      </c>
      <c r="Y1201" s="99">
        <f>COUNTIFS(通讯通路门店!$S:$S,$G1201,通讯通路门店!$J:$J,"荣耀体验店")+COUNTIFS(通讯通路门店!$S:$S,$G1201,通讯通路门店!$J:$J,"荣耀授权专卖店")</f>
        <v>0</v>
      </c>
      <c r="Z1201" s="99">
        <f>COUNTIFS(通讯通路门店!$S:$S,$G1201,通讯通路门店!$J:$J,"VIVO体验店")</f>
        <v>0</v>
      </c>
      <c r="AA1201" s="99">
        <f>COUNTIFS(通讯通路门店!$S:$S,$G1201,通讯通路门店!$J:$J,"OPPO体验店")</f>
        <v>0</v>
      </c>
      <c r="AB1201" s="99">
        <f>COUNTIFS(通讯通路门店!$S:$S,$G1201,通讯通路门店!$J:$J,"华为授权体验店")+COUNTIFS(通讯通路门店!$S:$S,$G1201,通讯通路门店!$J:$J,"华为堡垒店")</f>
        <v>0</v>
      </c>
      <c r="AC1201" s="99">
        <f>COUNTIFS(通讯通路门店!$S:$S,$G1201,通讯通路门店!$J:$J,"小米体验店")</f>
        <v>0</v>
      </c>
      <c r="AD1201" s="99">
        <f>COUNTIFS(通讯通路门店!$S:$S,$G1201,通讯通路门店!$J:$J,"苹果体验店")</f>
        <v>0</v>
      </c>
      <c r="AE1201" s="99">
        <f>COUNTIFS(通讯通路门店!$S:$S,$G1201,通讯通路门店!$J:$J,"其他品牌专卖店")</f>
        <v>0</v>
      </c>
      <c r="AF1201" s="99">
        <f>SUMIFS(通讯通路门店!$BI:$BI,通讯通路门店!$S:$S,$G1201)</f>
        <v>0</v>
      </c>
      <c r="AG1201" s="99">
        <f>SUMIFS(通讯通路门店!$BH:$BH,通讯通路门店!$S:$S,$G1201)</f>
        <v>0</v>
      </c>
      <c r="AH1201" s="99">
        <f t="shared" si="91"/>
        <v>0</v>
      </c>
      <c r="AI1201" s="99">
        <f>SUMIFS(通讯通路门店!$BB:$BB,通讯通路门店!$S:$S,$G1201)</f>
        <v>0</v>
      </c>
      <c r="AJ1201" s="99">
        <f>SUMIFS(通讯通路门店!$BE:$BE,通讯通路门店!$S:$S,$G1201)</f>
        <v>0</v>
      </c>
      <c r="AK1201" s="99">
        <f>SUMIFS(通讯通路门店!$BG:$BG,通讯通路门店!$S:$S,$G1201)</f>
        <v>0</v>
      </c>
      <c r="AL1201" s="99">
        <f>SUMIFS(通讯通路门店!$BC:$BC,通讯通路门店!$S:$S,$G1201)</f>
        <v>0</v>
      </c>
      <c r="AM1201" s="99">
        <f>SUMIFS(通讯通路门店!$BD:$BD,通讯通路门店!$S:$S,$G1201)</f>
        <v>0</v>
      </c>
      <c r="AN1201" s="99">
        <f>SUMIFS(通讯通路门店!$BF:$BF,通讯通路门店!$S:$S,$G1201)</f>
        <v>0</v>
      </c>
      <c r="AO1201" s="99">
        <f t="shared" si="92"/>
        <v>0</v>
      </c>
      <c r="AP1201" s="99">
        <f>SUMIFS(通讯通路门店!$K:$K,通讯通路门店!$S:$S,$G1201)</f>
        <v>0</v>
      </c>
      <c r="AQ1201" s="83"/>
      <c r="AR1201" s="99">
        <f>SUMIFS(通讯通路门店!$T:$T,通讯通路门店!$S:$S,$G1201)</f>
        <v>0</v>
      </c>
      <c r="AS1201" s="99">
        <f>SUMIFS(通讯通路门店!$U:$U,通讯通路门店!$S:$S,$G1201)</f>
        <v>0</v>
      </c>
      <c r="AT1201" s="99">
        <f>SUMIFS(通讯通路门店!$V:$V,通讯通路门店!$S:$S,$G1201)</f>
        <v>0</v>
      </c>
      <c r="AU1201" s="99">
        <f>SUMIFS(通讯通路门店!$W:$W,通讯通路门店!$S:$S,$G1201)</f>
        <v>0</v>
      </c>
      <c r="AV1201" s="99">
        <f>SUMIFS(通讯通路门店!$Z:$Z,通讯通路门店!$S:$S,$G1201)</f>
        <v>0</v>
      </c>
      <c r="AW1201" s="99">
        <f>SUMIFS(通讯通路门店!$AB:$AB,通讯通路门店!$S:$S,$G1201)</f>
        <v>0</v>
      </c>
      <c r="AX1201" s="99">
        <f>SUMIFS(通讯通路门店!$X:$X,通讯通路门店!$S:$S,$G1201)</f>
        <v>0</v>
      </c>
      <c r="AY1201" s="99">
        <f>SUMIFS(通讯通路门店!$Y:$Y,通讯通路门店!$S:$S,$G1201)</f>
        <v>0</v>
      </c>
      <c r="AZ1201" s="99">
        <f>SUMIFS(通讯通路门店!$AA:$AA,通讯通路门店!$S:$S,$G1201)</f>
        <v>0</v>
      </c>
      <c r="BA1201" s="99">
        <f t="shared" si="93"/>
        <v>0</v>
      </c>
      <c r="BB1201" s="99">
        <f t="shared" si="94"/>
        <v>0</v>
      </c>
      <c r="BC1201" s="99">
        <f>SUMIFS(通讯通路门店!$W:$W,通讯通路门店!$S:$S,$G1201,通讯通路门店!$J:$J,"荣耀体验店")+SUMIFS(通讯通路门店!$W:$W,通讯通路门店!$S:$S,$G1201,通讯通路门店!$J:$J,"荣耀授权专卖店")</f>
        <v>0</v>
      </c>
      <c r="BD1201" s="99">
        <f>SUMIFS(通讯通路门店!$Z:$Z,通讯通路门店!$S:$S,$G1201,通讯通路门店!$J:$J,"VIVO体验店")</f>
        <v>0</v>
      </c>
      <c r="BE1201" s="99">
        <f>SUMIFS(通讯通路门店!$AB:$AB,通讯通路门店!$S:$S,$G1201,通讯通路门店!$J:$J,"OPPO体验店")</f>
        <v>0</v>
      </c>
      <c r="BF1201" s="99">
        <f>SUMIFS(通讯通路门店!$X:$X,通讯通路门店!$S:$S,$G1201,通讯通路门店!$J:$J,"华为授权体验店")+SUMIFS(通讯通路门店!$AA:$AA,通讯通路门店!$S:$S,$G1201,通讯通路门店!$J:$J,"华为堡垒店")</f>
        <v>0</v>
      </c>
      <c r="BG1201" s="99">
        <f>SUMIFS(通讯通路门店!$Y:$Y,通讯通路门店!$S:$S,$G1201,通讯通路门店!$J:$J,"小米体验店")</f>
        <v>0</v>
      </c>
      <c r="BH1201" s="99">
        <f>SUMIFS(通讯通路门店!$AA:$AA,通讯通路门店!$S:$S,$G1201,通讯通路门店!$J:$J,"苹果体验店")</f>
        <v>0</v>
      </c>
      <c r="BI1201" s="99">
        <f>SUMIFS(通讯通路门店!$K:$K,通讯通路门店!$S:$S,$G1201,通讯通路门店!$J:$J,"其他品牌专卖店")</f>
        <v>0</v>
      </c>
      <c r="BJ1201" s="99">
        <f>SUMIFS(通讯通路门店!$AC:$AC,通讯通路门店!$S:$S,$G1201)</f>
        <v>0</v>
      </c>
      <c r="BK1201" s="99">
        <f>SUMIFS(通讯通路门店!$AD:$AD,通讯通路门店!$S:$S,$G1201)</f>
        <v>0</v>
      </c>
      <c r="BL1201" s="99">
        <f>SUMIFS(通讯通路门店!$AE:$AE,通讯通路门店!$S:$S,$G1201)</f>
        <v>0</v>
      </c>
      <c r="BM1201" s="99">
        <f>SUMIFS(通讯通路门店!$AF:$AF,通讯通路门店!$S:$S,$G1201)</f>
        <v>0</v>
      </c>
      <c r="BN1201" s="99">
        <f>SUMIFS(通讯通路门店!$AG:$AG,通讯通路门店!$S:$S,$G1201)</f>
        <v>0</v>
      </c>
      <c r="BO1201" s="99">
        <f>SUMIFS(通讯通路门店!$AH:$AH,通讯通路门店!$S:$S,$G1201)</f>
        <v>0</v>
      </c>
      <c r="BP1201" s="99">
        <f>SUMIFS(通讯通路门店!$AI:$AI,通讯通路门店!$S:$S,$G1201)</f>
        <v>0</v>
      </c>
      <c r="BQ1201" s="83"/>
    </row>
    <row r="1202" spans="1:69">
      <c r="A1202" s="99" t="str">
        <f>IFERROR(_xlfn.XLOOKUP($G1202,通讯通路门店!$S$4:$S$993931,通讯通路门店!$A$4:$A$993931,0,0),"")</f>
        <v>海南省</v>
      </c>
      <c r="B1202" s="99" t="str">
        <f>IFERROR(_xlfn.XLOOKUP($G1202,通讯通路门店!$S$4:$S$993931,通讯通路门店!$B$4:$B$993931,0,0),"")</f>
        <v>东方市</v>
      </c>
      <c r="C1202" s="99" t="str">
        <f>IFERROR(_xlfn.XLOOKUP($G1202,通讯通路门店!$S$4:$S$993931,通讯通路门店!$C$4:$C$993931,0,0),"")</f>
        <v>东方市</v>
      </c>
      <c r="D1202" s="99" t="str">
        <f>IFERROR(_xlfn.XLOOKUP($G1202,通讯通路门店!$S$4:$S$993931,通讯通路门店!$D$4:$D$993931,0,0),"")</f>
        <v>八所镇</v>
      </c>
      <c r="E1202" s="83"/>
      <c r="F1202" s="83"/>
      <c r="G1202" s="101"/>
      <c r="H1202" s="102">
        <f>IFERROR(_xlfn.XLOOKUP($G1202,通讯通路门店!$S$4:$S$993931,通讯通路门店!$R$4:$R$993931,0,0),"")</f>
        <v>0</v>
      </c>
      <c r="I1202" s="83"/>
      <c r="J1202" s="83"/>
      <c r="K1202" s="83"/>
      <c r="L1202" s="83"/>
      <c r="M1202" s="83"/>
      <c r="N1202" s="83"/>
      <c r="O1202" s="83"/>
      <c r="P1202" s="83"/>
      <c r="Q1202" s="83"/>
      <c r="R1202" s="83"/>
      <c r="S1202" s="83"/>
      <c r="T1202" s="83"/>
      <c r="U1202" s="99">
        <f>COUNTIF(通讯通路门店!$S:$S,$G1202)</f>
        <v>0</v>
      </c>
      <c r="V1202" s="99">
        <f>COUNTIFS(通讯通路门店!$S:$S,$G1202,通讯通路门店!$J:$J,"综合卖场")</f>
        <v>0</v>
      </c>
      <c r="W1202" s="99">
        <f>SUMIFS(通讯通路门店!$AJ:$AJ,通讯通路门店!$S:$S,通讯客户沙盘!$G1202)</f>
        <v>0</v>
      </c>
      <c r="X1202" s="99">
        <f t="shared" si="90"/>
        <v>0</v>
      </c>
      <c r="Y1202" s="99">
        <f>COUNTIFS(通讯通路门店!$S:$S,$G1202,通讯通路门店!$J:$J,"荣耀体验店")+COUNTIFS(通讯通路门店!$S:$S,$G1202,通讯通路门店!$J:$J,"荣耀授权专卖店")</f>
        <v>0</v>
      </c>
      <c r="Z1202" s="99">
        <f>COUNTIFS(通讯通路门店!$S:$S,$G1202,通讯通路门店!$J:$J,"VIVO体验店")</f>
        <v>0</v>
      </c>
      <c r="AA1202" s="99">
        <f>COUNTIFS(通讯通路门店!$S:$S,$G1202,通讯通路门店!$J:$J,"OPPO体验店")</f>
        <v>0</v>
      </c>
      <c r="AB1202" s="99">
        <f>COUNTIFS(通讯通路门店!$S:$S,$G1202,通讯通路门店!$J:$J,"华为授权体验店")+COUNTIFS(通讯通路门店!$S:$S,$G1202,通讯通路门店!$J:$J,"华为堡垒店")</f>
        <v>0</v>
      </c>
      <c r="AC1202" s="99">
        <f>COUNTIFS(通讯通路门店!$S:$S,$G1202,通讯通路门店!$J:$J,"小米体验店")</f>
        <v>0</v>
      </c>
      <c r="AD1202" s="99">
        <f>COUNTIFS(通讯通路门店!$S:$S,$G1202,通讯通路门店!$J:$J,"苹果体验店")</f>
        <v>0</v>
      </c>
      <c r="AE1202" s="99">
        <f>COUNTIFS(通讯通路门店!$S:$S,$G1202,通讯通路门店!$J:$J,"其他品牌专卖店")</f>
        <v>0</v>
      </c>
      <c r="AF1202" s="99">
        <f>SUMIFS(通讯通路门店!$BI:$BI,通讯通路门店!$S:$S,$G1202)</f>
        <v>0</v>
      </c>
      <c r="AG1202" s="99">
        <f>SUMIFS(通讯通路门店!$BH:$BH,通讯通路门店!$S:$S,$G1202)</f>
        <v>0</v>
      </c>
      <c r="AH1202" s="99">
        <f t="shared" si="91"/>
        <v>0</v>
      </c>
      <c r="AI1202" s="99">
        <f>SUMIFS(通讯通路门店!$BB:$BB,通讯通路门店!$S:$S,$G1202)</f>
        <v>0</v>
      </c>
      <c r="AJ1202" s="99">
        <f>SUMIFS(通讯通路门店!$BE:$BE,通讯通路门店!$S:$S,$G1202)</f>
        <v>0</v>
      </c>
      <c r="AK1202" s="99">
        <f>SUMIFS(通讯通路门店!$BG:$BG,通讯通路门店!$S:$S,$G1202)</f>
        <v>0</v>
      </c>
      <c r="AL1202" s="99">
        <f>SUMIFS(通讯通路门店!$BC:$BC,通讯通路门店!$S:$S,$G1202)</f>
        <v>0</v>
      </c>
      <c r="AM1202" s="99">
        <f>SUMIFS(通讯通路门店!$BD:$BD,通讯通路门店!$S:$S,$G1202)</f>
        <v>0</v>
      </c>
      <c r="AN1202" s="99">
        <f>SUMIFS(通讯通路门店!$BF:$BF,通讯通路门店!$S:$S,$G1202)</f>
        <v>0</v>
      </c>
      <c r="AO1202" s="99">
        <f t="shared" si="92"/>
        <v>0</v>
      </c>
      <c r="AP1202" s="99">
        <f>SUMIFS(通讯通路门店!$K:$K,通讯通路门店!$S:$S,$G1202)</f>
        <v>0</v>
      </c>
      <c r="AQ1202" s="83"/>
      <c r="AR1202" s="99">
        <f>SUMIFS(通讯通路门店!$T:$T,通讯通路门店!$S:$S,$G1202)</f>
        <v>0</v>
      </c>
      <c r="AS1202" s="99">
        <f>SUMIFS(通讯通路门店!$U:$U,通讯通路门店!$S:$S,$G1202)</f>
        <v>0</v>
      </c>
      <c r="AT1202" s="99">
        <f>SUMIFS(通讯通路门店!$V:$V,通讯通路门店!$S:$S,$G1202)</f>
        <v>0</v>
      </c>
      <c r="AU1202" s="99">
        <f>SUMIFS(通讯通路门店!$W:$W,通讯通路门店!$S:$S,$G1202)</f>
        <v>0</v>
      </c>
      <c r="AV1202" s="99">
        <f>SUMIFS(通讯通路门店!$Z:$Z,通讯通路门店!$S:$S,$G1202)</f>
        <v>0</v>
      </c>
      <c r="AW1202" s="99">
        <f>SUMIFS(通讯通路门店!$AB:$AB,通讯通路门店!$S:$S,$G1202)</f>
        <v>0</v>
      </c>
      <c r="AX1202" s="99">
        <f>SUMIFS(通讯通路门店!$X:$X,通讯通路门店!$S:$S,$G1202)</f>
        <v>0</v>
      </c>
      <c r="AY1202" s="99">
        <f>SUMIFS(通讯通路门店!$Y:$Y,通讯通路门店!$S:$S,$G1202)</f>
        <v>0</v>
      </c>
      <c r="AZ1202" s="99">
        <f>SUMIFS(通讯通路门店!$AA:$AA,通讯通路门店!$S:$S,$G1202)</f>
        <v>0</v>
      </c>
      <c r="BA1202" s="99">
        <f t="shared" si="93"/>
        <v>0</v>
      </c>
      <c r="BB1202" s="99">
        <f t="shared" si="94"/>
        <v>0</v>
      </c>
      <c r="BC1202" s="99">
        <f>SUMIFS(通讯通路门店!$W:$W,通讯通路门店!$S:$S,$G1202,通讯通路门店!$J:$J,"荣耀体验店")+SUMIFS(通讯通路门店!$W:$W,通讯通路门店!$S:$S,$G1202,通讯通路门店!$J:$J,"荣耀授权专卖店")</f>
        <v>0</v>
      </c>
      <c r="BD1202" s="99">
        <f>SUMIFS(通讯通路门店!$Z:$Z,通讯通路门店!$S:$S,$G1202,通讯通路门店!$J:$J,"VIVO体验店")</f>
        <v>0</v>
      </c>
      <c r="BE1202" s="99">
        <f>SUMIFS(通讯通路门店!$AB:$AB,通讯通路门店!$S:$S,$G1202,通讯通路门店!$J:$J,"OPPO体验店")</f>
        <v>0</v>
      </c>
      <c r="BF1202" s="99">
        <f>SUMIFS(通讯通路门店!$X:$X,通讯通路门店!$S:$S,$G1202,通讯通路门店!$J:$J,"华为授权体验店")+SUMIFS(通讯通路门店!$AA:$AA,通讯通路门店!$S:$S,$G1202,通讯通路门店!$J:$J,"华为堡垒店")</f>
        <v>0</v>
      </c>
      <c r="BG1202" s="99">
        <f>SUMIFS(通讯通路门店!$Y:$Y,通讯通路门店!$S:$S,$G1202,通讯通路门店!$J:$J,"小米体验店")</f>
        <v>0</v>
      </c>
      <c r="BH1202" s="99">
        <f>SUMIFS(通讯通路门店!$AA:$AA,通讯通路门店!$S:$S,$G1202,通讯通路门店!$J:$J,"苹果体验店")</f>
        <v>0</v>
      </c>
      <c r="BI1202" s="99">
        <f>SUMIFS(通讯通路门店!$K:$K,通讯通路门店!$S:$S,$G1202,通讯通路门店!$J:$J,"其他品牌专卖店")</f>
        <v>0</v>
      </c>
      <c r="BJ1202" s="99">
        <f>SUMIFS(通讯通路门店!$AC:$AC,通讯通路门店!$S:$S,$G1202)</f>
        <v>0</v>
      </c>
      <c r="BK1202" s="99">
        <f>SUMIFS(通讯通路门店!$AD:$AD,通讯通路门店!$S:$S,$G1202)</f>
        <v>0</v>
      </c>
      <c r="BL1202" s="99">
        <f>SUMIFS(通讯通路门店!$AE:$AE,通讯通路门店!$S:$S,$G1202)</f>
        <v>0</v>
      </c>
      <c r="BM1202" s="99">
        <f>SUMIFS(通讯通路门店!$AF:$AF,通讯通路门店!$S:$S,$G1202)</f>
        <v>0</v>
      </c>
      <c r="BN1202" s="99">
        <f>SUMIFS(通讯通路门店!$AG:$AG,通讯通路门店!$S:$S,$G1202)</f>
        <v>0</v>
      </c>
      <c r="BO1202" s="99">
        <f>SUMIFS(通讯通路门店!$AH:$AH,通讯通路门店!$S:$S,$G1202)</f>
        <v>0</v>
      </c>
      <c r="BP1202" s="99">
        <f>SUMIFS(通讯通路门店!$AI:$AI,通讯通路门店!$S:$S,$G1202)</f>
        <v>0</v>
      </c>
      <c r="BQ1202" s="83"/>
    </row>
    <row r="1203" spans="1:69">
      <c r="A1203" s="99" t="str">
        <f>IFERROR(_xlfn.XLOOKUP($G1203,通讯通路门店!$S$4:$S$993931,通讯通路门店!$A$4:$A$993931,0,0),"")</f>
        <v>海南省</v>
      </c>
      <c r="B1203" s="99" t="str">
        <f>IFERROR(_xlfn.XLOOKUP($G1203,通讯通路门店!$S$4:$S$993931,通讯通路门店!$B$4:$B$993931,0,0),"")</f>
        <v>东方市</v>
      </c>
      <c r="C1203" s="99" t="str">
        <f>IFERROR(_xlfn.XLOOKUP($G1203,通讯通路门店!$S$4:$S$993931,通讯通路门店!$C$4:$C$993931,0,0),"")</f>
        <v>东方市</v>
      </c>
      <c r="D1203" s="99" t="str">
        <f>IFERROR(_xlfn.XLOOKUP($G1203,通讯通路门店!$S$4:$S$993931,通讯通路门店!$D$4:$D$993931,0,0),"")</f>
        <v>八所镇</v>
      </c>
      <c r="E1203" s="83"/>
      <c r="F1203" s="83"/>
      <c r="G1203" s="101"/>
      <c r="H1203" s="102">
        <f>IFERROR(_xlfn.XLOOKUP($G1203,通讯通路门店!$S$4:$S$993931,通讯通路门店!$R$4:$R$993931,0,0),"")</f>
        <v>0</v>
      </c>
      <c r="I1203" s="83"/>
      <c r="J1203" s="83"/>
      <c r="K1203" s="83"/>
      <c r="L1203" s="83"/>
      <c r="M1203" s="83"/>
      <c r="N1203" s="83"/>
      <c r="O1203" s="83"/>
      <c r="P1203" s="83"/>
      <c r="Q1203" s="83"/>
      <c r="R1203" s="83"/>
      <c r="S1203" s="83"/>
      <c r="T1203" s="83"/>
      <c r="U1203" s="99">
        <f>COUNTIF(通讯通路门店!$S:$S,$G1203)</f>
        <v>0</v>
      </c>
      <c r="V1203" s="99">
        <f>COUNTIFS(通讯通路门店!$S:$S,$G1203,通讯通路门店!$J:$J,"综合卖场")</f>
        <v>0</v>
      </c>
      <c r="W1203" s="99">
        <f>SUMIFS(通讯通路门店!$AJ:$AJ,通讯通路门店!$S:$S,通讯客户沙盘!$G1203)</f>
        <v>0</v>
      </c>
      <c r="X1203" s="99">
        <f t="shared" si="90"/>
        <v>0</v>
      </c>
      <c r="Y1203" s="99">
        <f>COUNTIFS(通讯通路门店!$S:$S,$G1203,通讯通路门店!$J:$J,"荣耀体验店")+COUNTIFS(通讯通路门店!$S:$S,$G1203,通讯通路门店!$J:$J,"荣耀授权专卖店")</f>
        <v>0</v>
      </c>
      <c r="Z1203" s="99">
        <f>COUNTIFS(通讯通路门店!$S:$S,$G1203,通讯通路门店!$J:$J,"VIVO体验店")</f>
        <v>0</v>
      </c>
      <c r="AA1203" s="99">
        <f>COUNTIFS(通讯通路门店!$S:$S,$G1203,通讯通路门店!$J:$J,"OPPO体验店")</f>
        <v>0</v>
      </c>
      <c r="AB1203" s="99">
        <f>COUNTIFS(通讯通路门店!$S:$S,$G1203,通讯通路门店!$J:$J,"华为授权体验店")+COUNTIFS(通讯通路门店!$S:$S,$G1203,通讯通路门店!$J:$J,"华为堡垒店")</f>
        <v>0</v>
      </c>
      <c r="AC1203" s="99">
        <f>COUNTIFS(通讯通路门店!$S:$S,$G1203,通讯通路门店!$J:$J,"小米体验店")</f>
        <v>0</v>
      </c>
      <c r="AD1203" s="99">
        <f>COUNTIFS(通讯通路门店!$S:$S,$G1203,通讯通路门店!$J:$J,"苹果体验店")</f>
        <v>0</v>
      </c>
      <c r="AE1203" s="99">
        <f>COUNTIFS(通讯通路门店!$S:$S,$G1203,通讯通路门店!$J:$J,"其他品牌专卖店")</f>
        <v>0</v>
      </c>
      <c r="AF1203" s="99">
        <f>SUMIFS(通讯通路门店!$BI:$BI,通讯通路门店!$S:$S,$G1203)</f>
        <v>0</v>
      </c>
      <c r="AG1203" s="99">
        <f>SUMIFS(通讯通路门店!$BH:$BH,通讯通路门店!$S:$S,$G1203)</f>
        <v>0</v>
      </c>
      <c r="AH1203" s="99">
        <f t="shared" si="91"/>
        <v>0</v>
      </c>
      <c r="AI1203" s="99">
        <f>SUMIFS(通讯通路门店!$BB:$BB,通讯通路门店!$S:$S,$G1203)</f>
        <v>0</v>
      </c>
      <c r="AJ1203" s="99">
        <f>SUMIFS(通讯通路门店!$BE:$BE,通讯通路门店!$S:$S,$G1203)</f>
        <v>0</v>
      </c>
      <c r="AK1203" s="99">
        <f>SUMIFS(通讯通路门店!$BG:$BG,通讯通路门店!$S:$S,$G1203)</f>
        <v>0</v>
      </c>
      <c r="AL1203" s="99">
        <f>SUMIFS(通讯通路门店!$BC:$BC,通讯通路门店!$S:$S,$G1203)</f>
        <v>0</v>
      </c>
      <c r="AM1203" s="99">
        <f>SUMIFS(通讯通路门店!$BD:$BD,通讯通路门店!$S:$S,$G1203)</f>
        <v>0</v>
      </c>
      <c r="AN1203" s="99">
        <f>SUMIFS(通讯通路门店!$BF:$BF,通讯通路门店!$S:$S,$G1203)</f>
        <v>0</v>
      </c>
      <c r="AO1203" s="99">
        <f t="shared" si="92"/>
        <v>0</v>
      </c>
      <c r="AP1203" s="99">
        <f>SUMIFS(通讯通路门店!$K:$K,通讯通路门店!$S:$S,$G1203)</f>
        <v>0</v>
      </c>
      <c r="AQ1203" s="83"/>
      <c r="AR1203" s="99">
        <f>SUMIFS(通讯通路门店!$T:$T,通讯通路门店!$S:$S,$G1203)</f>
        <v>0</v>
      </c>
      <c r="AS1203" s="99">
        <f>SUMIFS(通讯通路门店!$U:$U,通讯通路门店!$S:$S,$G1203)</f>
        <v>0</v>
      </c>
      <c r="AT1203" s="99">
        <f>SUMIFS(通讯通路门店!$V:$V,通讯通路门店!$S:$S,$G1203)</f>
        <v>0</v>
      </c>
      <c r="AU1203" s="99">
        <f>SUMIFS(通讯通路门店!$W:$W,通讯通路门店!$S:$S,$G1203)</f>
        <v>0</v>
      </c>
      <c r="AV1203" s="99">
        <f>SUMIFS(通讯通路门店!$Z:$Z,通讯通路门店!$S:$S,$G1203)</f>
        <v>0</v>
      </c>
      <c r="AW1203" s="99">
        <f>SUMIFS(通讯通路门店!$AB:$AB,通讯通路门店!$S:$S,$G1203)</f>
        <v>0</v>
      </c>
      <c r="AX1203" s="99">
        <f>SUMIFS(通讯通路门店!$X:$X,通讯通路门店!$S:$S,$G1203)</f>
        <v>0</v>
      </c>
      <c r="AY1203" s="99">
        <f>SUMIFS(通讯通路门店!$Y:$Y,通讯通路门店!$S:$S,$G1203)</f>
        <v>0</v>
      </c>
      <c r="AZ1203" s="99">
        <f>SUMIFS(通讯通路门店!$AA:$AA,通讯通路门店!$S:$S,$G1203)</f>
        <v>0</v>
      </c>
      <c r="BA1203" s="99">
        <f t="shared" si="93"/>
        <v>0</v>
      </c>
      <c r="BB1203" s="99">
        <f t="shared" si="94"/>
        <v>0</v>
      </c>
      <c r="BC1203" s="99">
        <f>SUMIFS(通讯通路门店!$W:$W,通讯通路门店!$S:$S,$G1203,通讯通路门店!$J:$J,"荣耀体验店")+SUMIFS(通讯通路门店!$W:$W,通讯通路门店!$S:$S,$G1203,通讯通路门店!$J:$J,"荣耀授权专卖店")</f>
        <v>0</v>
      </c>
      <c r="BD1203" s="99">
        <f>SUMIFS(通讯通路门店!$Z:$Z,通讯通路门店!$S:$S,$G1203,通讯通路门店!$J:$J,"VIVO体验店")</f>
        <v>0</v>
      </c>
      <c r="BE1203" s="99">
        <f>SUMIFS(通讯通路门店!$AB:$AB,通讯通路门店!$S:$S,$G1203,通讯通路门店!$J:$J,"OPPO体验店")</f>
        <v>0</v>
      </c>
      <c r="BF1203" s="99">
        <f>SUMIFS(通讯通路门店!$X:$X,通讯通路门店!$S:$S,$G1203,通讯通路门店!$J:$J,"华为授权体验店")+SUMIFS(通讯通路门店!$AA:$AA,通讯通路门店!$S:$S,$G1203,通讯通路门店!$J:$J,"华为堡垒店")</f>
        <v>0</v>
      </c>
      <c r="BG1203" s="99">
        <f>SUMIFS(通讯通路门店!$Y:$Y,通讯通路门店!$S:$S,$G1203,通讯通路门店!$J:$J,"小米体验店")</f>
        <v>0</v>
      </c>
      <c r="BH1203" s="99">
        <f>SUMIFS(通讯通路门店!$AA:$AA,通讯通路门店!$S:$S,$G1203,通讯通路门店!$J:$J,"苹果体验店")</f>
        <v>0</v>
      </c>
      <c r="BI1203" s="99">
        <f>SUMIFS(通讯通路门店!$K:$K,通讯通路门店!$S:$S,$G1203,通讯通路门店!$J:$J,"其他品牌专卖店")</f>
        <v>0</v>
      </c>
      <c r="BJ1203" s="99">
        <f>SUMIFS(通讯通路门店!$AC:$AC,通讯通路门店!$S:$S,$G1203)</f>
        <v>0</v>
      </c>
      <c r="BK1203" s="99">
        <f>SUMIFS(通讯通路门店!$AD:$AD,通讯通路门店!$S:$S,$G1203)</f>
        <v>0</v>
      </c>
      <c r="BL1203" s="99">
        <f>SUMIFS(通讯通路门店!$AE:$AE,通讯通路门店!$S:$S,$G1203)</f>
        <v>0</v>
      </c>
      <c r="BM1203" s="99">
        <f>SUMIFS(通讯通路门店!$AF:$AF,通讯通路门店!$S:$S,$G1203)</f>
        <v>0</v>
      </c>
      <c r="BN1203" s="99">
        <f>SUMIFS(通讯通路门店!$AG:$AG,通讯通路门店!$S:$S,$G1203)</f>
        <v>0</v>
      </c>
      <c r="BO1203" s="99">
        <f>SUMIFS(通讯通路门店!$AH:$AH,通讯通路门店!$S:$S,$G1203)</f>
        <v>0</v>
      </c>
      <c r="BP1203" s="99">
        <f>SUMIFS(通讯通路门店!$AI:$AI,通讯通路门店!$S:$S,$G1203)</f>
        <v>0</v>
      </c>
      <c r="BQ1203" s="83"/>
    </row>
    <row r="1204" spans="1:69">
      <c r="A1204" s="99" t="str">
        <f>IFERROR(_xlfn.XLOOKUP($G1204,通讯通路门店!$S$4:$S$993931,通讯通路门店!$A$4:$A$993931,0,0),"")</f>
        <v>海南省</v>
      </c>
      <c r="B1204" s="99" t="str">
        <f>IFERROR(_xlfn.XLOOKUP($G1204,通讯通路门店!$S$4:$S$993931,通讯通路门店!$B$4:$B$993931,0,0),"")</f>
        <v>东方市</v>
      </c>
      <c r="C1204" s="99" t="str">
        <f>IFERROR(_xlfn.XLOOKUP($G1204,通讯通路门店!$S$4:$S$993931,通讯通路门店!$C$4:$C$993931,0,0),"")</f>
        <v>东方市</v>
      </c>
      <c r="D1204" s="99" t="str">
        <f>IFERROR(_xlfn.XLOOKUP($G1204,通讯通路门店!$S$4:$S$993931,通讯通路门店!$D$4:$D$993931,0,0),"")</f>
        <v>八所镇</v>
      </c>
      <c r="E1204" s="83"/>
      <c r="F1204" s="83"/>
      <c r="G1204" s="101"/>
      <c r="H1204" s="102">
        <f>IFERROR(_xlfn.XLOOKUP($G1204,通讯通路门店!$S$4:$S$993931,通讯通路门店!$R$4:$R$993931,0,0),"")</f>
        <v>0</v>
      </c>
      <c r="I1204" s="83"/>
      <c r="J1204" s="83"/>
      <c r="K1204" s="83"/>
      <c r="L1204" s="83"/>
      <c r="M1204" s="83"/>
      <c r="N1204" s="83"/>
      <c r="O1204" s="83"/>
      <c r="P1204" s="83"/>
      <c r="Q1204" s="83"/>
      <c r="R1204" s="83"/>
      <c r="S1204" s="83"/>
      <c r="T1204" s="83"/>
      <c r="U1204" s="99">
        <f>COUNTIF(通讯通路门店!$S:$S,$G1204)</f>
        <v>0</v>
      </c>
      <c r="V1204" s="99">
        <f>COUNTIFS(通讯通路门店!$S:$S,$G1204,通讯通路门店!$J:$J,"综合卖场")</f>
        <v>0</v>
      </c>
      <c r="W1204" s="99">
        <f>SUMIFS(通讯通路门店!$AJ:$AJ,通讯通路门店!$S:$S,通讯客户沙盘!$G1204)</f>
        <v>0</v>
      </c>
      <c r="X1204" s="99">
        <f t="shared" si="90"/>
        <v>0</v>
      </c>
      <c r="Y1204" s="99">
        <f>COUNTIFS(通讯通路门店!$S:$S,$G1204,通讯通路门店!$J:$J,"荣耀体验店")+COUNTIFS(通讯通路门店!$S:$S,$G1204,通讯通路门店!$J:$J,"荣耀授权专卖店")</f>
        <v>0</v>
      </c>
      <c r="Z1204" s="99">
        <f>COUNTIFS(通讯通路门店!$S:$S,$G1204,通讯通路门店!$J:$J,"VIVO体验店")</f>
        <v>0</v>
      </c>
      <c r="AA1204" s="99">
        <f>COUNTIFS(通讯通路门店!$S:$S,$G1204,通讯通路门店!$J:$J,"OPPO体验店")</f>
        <v>0</v>
      </c>
      <c r="AB1204" s="99">
        <f>COUNTIFS(通讯通路门店!$S:$S,$G1204,通讯通路门店!$J:$J,"华为授权体验店")+COUNTIFS(通讯通路门店!$S:$S,$G1204,通讯通路门店!$J:$J,"华为堡垒店")</f>
        <v>0</v>
      </c>
      <c r="AC1204" s="99">
        <f>COUNTIFS(通讯通路门店!$S:$S,$G1204,通讯通路门店!$J:$J,"小米体验店")</f>
        <v>0</v>
      </c>
      <c r="AD1204" s="99">
        <f>COUNTIFS(通讯通路门店!$S:$S,$G1204,通讯通路门店!$J:$J,"苹果体验店")</f>
        <v>0</v>
      </c>
      <c r="AE1204" s="99">
        <f>COUNTIFS(通讯通路门店!$S:$S,$G1204,通讯通路门店!$J:$J,"其他品牌专卖店")</f>
        <v>0</v>
      </c>
      <c r="AF1204" s="99">
        <f>SUMIFS(通讯通路门店!$BI:$BI,通讯通路门店!$S:$S,$G1204)</f>
        <v>0</v>
      </c>
      <c r="AG1204" s="99">
        <f>SUMIFS(通讯通路门店!$BH:$BH,通讯通路门店!$S:$S,$G1204)</f>
        <v>0</v>
      </c>
      <c r="AH1204" s="99">
        <f t="shared" si="91"/>
        <v>0</v>
      </c>
      <c r="AI1204" s="99">
        <f>SUMIFS(通讯通路门店!$BB:$BB,通讯通路门店!$S:$S,$G1204)</f>
        <v>0</v>
      </c>
      <c r="AJ1204" s="99">
        <f>SUMIFS(通讯通路门店!$BE:$BE,通讯通路门店!$S:$S,$G1204)</f>
        <v>0</v>
      </c>
      <c r="AK1204" s="99">
        <f>SUMIFS(通讯通路门店!$BG:$BG,通讯通路门店!$S:$S,$G1204)</f>
        <v>0</v>
      </c>
      <c r="AL1204" s="99">
        <f>SUMIFS(通讯通路门店!$BC:$BC,通讯通路门店!$S:$S,$G1204)</f>
        <v>0</v>
      </c>
      <c r="AM1204" s="99">
        <f>SUMIFS(通讯通路门店!$BD:$BD,通讯通路门店!$S:$S,$G1204)</f>
        <v>0</v>
      </c>
      <c r="AN1204" s="99">
        <f>SUMIFS(通讯通路门店!$BF:$BF,通讯通路门店!$S:$S,$G1204)</f>
        <v>0</v>
      </c>
      <c r="AO1204" s="99">
        <f t="shared" si="92"/>
        <v>0</v>
      </c>
      <c r="AP1204" s="99">
        <f>SUMIFS(通讯通路门店!$K:$K,通讯通路门店!$S:$S,$G1204)</f>
        <v>0</v>
      </c>
      <c r="AQ1204" s="83"/>
      <c r="AR1204" s="99">
        <f>SUMIFS(通讯通路门店!$T:$T,通讯通路门店!$S:$S,$G1204)</f>
        <v>0</v>
      </c>
      <c r="AS1204" s="99">
        <f>SUMIFS(通讯通路门店!$U:$U,通讯通路门店!$S:$S,$G1204)</f>
        <v>0</v>
      </c>
      <c r="AT1204" s="99">
        <f>SUMIFS(通讯通路门店!$V:$V,通讯通路门店!$S:$S,$G1204)</f>
        <v>0</v>
      </c>
      <c r="AU1204" s="99">
        <f>SUMIFS(通讯通路门店!$W:$W,通讯通路门店!$S:$S,$G1204)</f>
        <v>0</v>
      </c>
      <c r="AV1204" s="99">
        <f>SUMIFS(通讯通路门店!$Z:$Z,通讯通路门店!$S:$S,$G1204)</f>
        <v>0</v>
      </c>
      <c r="AW1204" s="99">
        <f>SUMIFS(通讯通路门店!$AB:$AB,通讯通路门店!$S:$S,$G1204)</f>
        <v>0</v>
      </c>
      <c r="AX1204" s="99">
        <f>SUMIFS(通讯通路门店!$X:$X,通讯通路门店!$S:$S,$G1204)</f>
        <v>0</v>
      </c>
      <c r="AY1204" s="99">
        <f>SUMIFS(通讯通路门店!$Y:$Y,通讯通路门店!$S:$S,$G1204)</f>
        <v>0</v>
      </c>
      <c r="AZ1204" s="99">
        <f>SUMIFS(通讯通路门店!$AA:$AA,通讯通路门店!$S:$S,$G1204)</f>
        <v>0</v>
      </c>
      <c r="BA1204" s="99">
        <f t="shared" si="93"/>
        <v>0</v>
      </c>
      <c r="BB1204" s="99">
        <f t="shared" si="94"/>
        <v>0</v>
      </c>
      <c r="BC1204" s="99">
        <f>SUMIFS(通讯通路门店!$W:$W,通讯通路门店!$S:$S,$G1204,通讯通路门店!$J:$J,"荣耀体验店")+SUMIFS(通讯通路门店!$W:$W,通讯通路门店!$S:$S,$G1204,通讯通路门店!$J:$J,"荣耀授权专卖店")</f>
        <v>0</v>
      </c>
      <c r="BD1204" s="99">
        <f>SUMIFS(通讯通路门店!$Z:$Z,通讯通路门店!$S:$S,$G1204,通讯通路门店!$J:$J,"VIVO体验店")</f>
        <v>0</v>
      </c>
      <c r="BE1204" s="99">
        <f>SUMIFS(通讯通路门店!$AB:$AB,通讯通路门店!$S:$S,$G1204,通讯通路门店!$J:$J,"OPPO体验店")</f>
        <v>0</v>
      </c>
      <c r="BF1204" s="99">
        <f>SUMIFS(通讯通路门店!$X:$X,通讯通路门店!$S:$S,$G1204,通讯通路门店!$J:$J,"华为授权体验店")+SUMIFS(通讯通路门店!$AA:$AA,通讯通路门店!$S:$S,$G1204,通讯通路门店!$J:$J,"华为堡垒店")</f>
        <v>0</v>
      </c>
      <c r="BG1204" s="99">
        <f>SUMIFS(通讯通路门店!$Y:$Y,通讯通路门店!$S:$S,$G1204,通讯通路门店!$J:$J,"小米体验店")</f>
        <v>0</v>
      </c>
      <c r="BH1204" s="99">
        <f>SUMIFS(通讯通路门店!$AA:$AA,通讯通路门店!$S:$S,$G1204,通讯通路门店!$J:$J,"苹果体验店")</f>
        <v>0</v>
      </c>
      <c r="BI1204" s="99">
        <f>SUMIFS(通讯通路门店!$K:$K,通讯通路门店!$S:$S,$G1204,通讯通路门店!$J:$J,"其他品牌专卖店")</f>
        <v>0</v>
      </c>
      <c r="BJ1204" s="99">
        <f>SUMIFS(通讯通路门店!$AC:$AC,通讯通路门店!$S:$S,$G1204)</f>
        <v>0</v>
      </c>
      <c r="BK1204" s="99">
        <f>SUMIFS(通讯通路门店!$AD:$AD,通讯通路门店!$S:$S,$G1204)</f>
        <v>0</v>
      </c>
      <c r="BL1204" s="99">
        <f>SUMIFS(通讯通路门店!$AE:$AE,通讯通路门店!$S:$S,$G1204)</f>
        <v>0</v>
      </c>
      <c r="BM1204" s="99">
        <f>SUMIFS(通讯通路门店!$AF:$AF,通讯通路门店!$S:$S,$G1204)</f>
        <v>0</v>
      </c>
      <c r="BN1204" s="99">
        <f>SUMIFS(通讯通路门店!$AG:$AG,通讯通路门店!$S:$S,$G1204)</f>
        <v>0</v>
      </c>
      <c r="BO1204" s="99">
        <f>SUMIFS(通讯通路门店!$AH:$AH,通讯通路门店!$S:$S,$G1204)</f>
        <v>0</v>
      </c>
      <c r="BP1204" s="99">
        <f>SUMIFS(通讯通路门店!$AI:$AI,通讯通路门店!$S:$S,$G1204)</f>
        <v>0</v>
      </c>
      <c r="BQ1204" s="83"/>
    </row>
    <row r="1205" spans="1:69">
      <c r="A1205" s="99" t="str">
        <f>IFERROR(_xlfn.XLOOKUP($G1205,通讯通路门店!$S$4:$S$993931,通讯通路门店!$A$4:$A$993931,0,0),"")</f>
        <v>海南省</v>
      </c>
      <c r="B1205" s="99" t="str">
        <f>IFERROR(_xlfn.XLOOKUP($G1205,通讯通路门店!$S$4:$S$993931,通讯通路门店!$B$4:$B$993931,0,0),"")</f>
        <v>东方市</v>
      </c>
      <c r="C1205" s="99" t="str">
        <f>IFERROR(_xlfn.XLOOKUP($G1205,通讯通路门店!$S$4:$S$993931,通讯通路门店!$C$4:$C$993931,0,0),"")</f>
        <v>东方市</v>
      </c>
      <c r="D1205" s="99" t="str">
        <f>IFERROR(_xlfn.XLOOKUP($G1205,通讯通路门店!$S$4:$S$993931,通讯通路门店!$D$4:$D$993931,0,0),"")</f>
        <v>八所镇</v>
      </c>
      <c r="E1205" s="83"/>
      <c r="F1205" s="83"/>
      <c r="G1205" s="101"/>
      <c r="H1205" s="102">
        <f>IFERROR(_xlfn.XLOOKUP($G1205,通讯通路门店!$S$4:$S$993931,通讯通路门店!$R$4:$R$993931,0,0),"")</f>
        <v>0</v>
      </c>
      <c r="I1205" s="83"/>
      <c r="J1205" s="83"/>
      <c r="K1205" s="83"/>
      <c r="L1205" s="83"/>
      <c r="M1205" s="83"/>
      <c r="N1205" s="83"/>
      <c r="O1205" s="83"/>
      <c r="P1205" s="83"/>
      <c r="Q1205" s="83"/>
      <c r="R1205" s="83"/>
      <c r="S1205" s="83"/>
      <c r="T1205" s="83"/>
      <c r="U1205" s="99">
        <f>COUNTIF(通讯通路门店!$S:$S,$G1205)</f>
        <v>0</v>
      </c>
      <c r="V1205" s="99">
        <f>COUNTIFS(通讯通路门店!$S:$S,$G1205,通讯通路门店!$J:$J,"综合卖场")</f>
        <v>0</v>
      </c>
      <c r="W1205" s="99">
        <f>SUMIFS(通讯通路门店!$AJ:$AJ,通讯通路门店!$S:$S,通讯客户沙盘!$G1205)</f>
        <v>0</v>
      </c>
      <c r="X1205" s="99">
        <f t="shared" si="90"/>
        <v>0</v>
      </c>
      <c r="Y1205" s="99">
        <f>COUNTIFS(通讯通路门店!$S:$S,$G1205,通讯通路门店!$J:$J,"荣耀体验店")+COUNTIFS(通讯通路门店!$S:$S,$G1205,通讯通路门店!$J:$J,"荣耀授权专卖店")</f>
        <v>0</v>
      </c>
      <c r="Z1205" s="99">
        <f>COUNTIFS(通讯通路门店!$S:$S,$G1205,通讯通路门店!$J:$J,"VIVO体验店")</f>
        <v>0</v>
      </c>
      <c r="AA1205" s="99">
        <f>COUNTIFS(通讯通路门店!$S:$S,$G1205,通讯通路门店!$J:$J,"OPPO体验店")</f>
        <v>0</v>
      </c>
      <c r="AB1205" s="99">
        <f>COUNTIFS(通讯通路门店!$S:$S,$G1205,通讯通路门店!$J:$J,"华为授权体验店")+COUNTIFS(通讯通路门店!$S:$S,$G1205,通讯通路门店!$J:$J,"华为堡垒店")</f>
        <v>0</v>
      </c>
      <c r="AC1205" s="99">
        <f>COUNTIFS(通讯通路门店!$S:$S,$G1205,通讯通路门店!$J:$J,"小米体验店")</f>
        <v>0</v>
      </c>
      <c r="AD1205" s="99">
        <f>COUNTIFS(通讯通路门店!$S:$S,$G1205,通讯通路门店!$J:$J,"苹果体验店")</f>
        <v>0</v>
      </c>
      <c r="AE1205" s="99">
        <f>COUNTIFS(通讯通路门店!$S:$S,$G1205,通讯通路门店!$J:$J,"其他品牌专卖店")</f>
        <v>0</v>
      </c>
      <c r="AF1205" s="99">
        <f>SUMIFS(通讯通路门店!$BI:$BI,通讯通路门店!$S:$S,$G1205)</f>
        <v>0</v>
      </c>
      <c r="AG1205" s="99">
        <f>SUMIFS(通讯通路门店!$BH:$BH,通讯通路门店!$S:$S,$G1205)</f>
        <v>0</v>
      </c>
      <c r="AH1205" s="99">
        <f t="shared" si="91"/>
        <v>0</v>
      </c>
      <c r="AI1205" s="99">
        <f>SUMIFS(通讯通路门店!$BB:$BB,通讯通路门店!$S:$S,$G1205)</f>
        <v>0</v>
      </c>
      <c r="AJ1205" s="99">
        <f>SUMIFS(通讯通路门店!$BE:$BE,通讯通路门店!$S:$S,$G1205)</f>
        <v>0</v>
      </c>
      <c r="AK1205" s="99">
        <f>SUMIFS(通讯通路门店!$BG:$BG,通讯通路门店!$S:$S,$G1205)</f>
        <v>0</v>
      </c>
      <c r="AL1205" s="99">
        <f>SUMIFS(通讯通路门店!$BC:$BC,通讯通路门店!$S:$S,$G1205)</f>
        <v>0</v>
      </c>
      <c r="AM1205" s="99">
        <f>SUMIFS(通讯通路门店!$BD:$BD,通讯通路门店!$S:$S,$G1205)</f>
        <v>0</v>
      </c>
      <c r="AN1205" s="99">
        <f>SUMIFS(通讯通路门店!$BF:$BF,通讯通路门店!$S:$S,$G1205)</f>
        <v>0</v>
      </c>
      <c r="AO1205" s="99">
        <f t="shared" si="92"/>
        <v>0</v>
      </c>
      <c r="AP1205" s="99">
        <f>SUMIFS(通讯通路门店!$K:$K,通讯通路门店!$S:$S,$G1205)</f>
        <v>0</v>
      </c>
      <c r="AQ1205" s="83"/>
      <c r="AR1205" s="99">
        <f>SUMIFS(通讯通路门店!$T:$T,通讯通路门店!$S:$S,$G1205)</f>
        <v>0</v>
      </c>
      <c r="AS1205" s="99">
        <f>SUMIFS(通讯通路门店!$U:$U,通讯通路门店!$S:$S,$G1205)</f>
        <v>0</v>
      </c>
      <c r="AT1205" s="99">
        <f>SUMIFS(通讯通路门店!$V:$V,通讯通路门店!$S:$S,$G1205)</f>
        <v>0</v>
      </c>
      <c r="AU1205" s="99">
        <f>SUMIFS(通讯通路门店!$W:$W,通讯通路门店!$S:$S,$G1205)</f>
        <v>0</v>
      </c>
      <c r="AV1205" s="99">
        <f>SUMIFS(通讯通路门店!$Z:$Z,通讯通路门店!$S:$S,$G1205)</f>
        <v>0</v>
      </c>
      <c r="AW1205" s="99">
        <f>SUMIFS(通讯通路门店!$AB:$AB,通讯通路门店!$S:$S,$G1205)</f>
        <v>0</v>
      </c>
      <c r="AX1205" s="99">
        <f>SUMIFS(通讯通路门店!$X:$X,通讯通路门店!$S:$S,$G1205)</f>
        <v>0</v>
      </c>
      <c r="AY1205" s="99">
        <f>SUMIFS(通讯通路门店!$Y:$Y,通讯通路门店!$S:$S,$G1205)</f>
        <v>0</v>
      </c>
      <c r="AZ1205" s="99">
        <f>SUMIFS(通讯通路门店!$AA:$AA,通讯通路门店!$S:$S,$G1205)</f>
        <v>0</v>
      </c>
      <c r="BA1205" s="99">
        <f t="shared" si="93"/>
        <v>0</v>
      </c>
      <c r="BB1205" s="99">
        <f t="shared" si="94"/>
        <v>0</v>
      </c>
      <c r="BC1205" s="99">
        <f>SUMIFS(通讯通路门店!$W:$W,通讯通路门店!$S:$S,$G1205,通讯通路门店!$J:$J,"荣耀体验店")+SUMIFS(通讯通路门店!$W:$W,通讯通路门店!$S:$S,$G1205,通讯通路门店!$J:$J,"荣耀授权专卖店")</f>
        <v>0</v>
      </c>
      <c r="BD1205" s="99">
        <f>SUMIFS(通讯通路门店!$Z:$Z,通讯通路门店!$S:$S,$G1205,通讯通路门店!$J:$J,"VIVO体验店")</f>
        <v>0</v>
      </c>
      <c r="BE1205" s="99">
        <f>SUMIFS(通讯通路门店!$AB:$AB,通讯通路门店!$S:$S,$G1205,通讯通路门店!$J:$J,"OPPO体验店")</f>
        <v>0</v>
      </c>
      <c r="BF1205" s="99">
        <f>SUMIFS(通讯通路门店!$X:$X,通讯通路门店!$S:$S,$G1205,通讯通路门店!$J:$J,"华为授权体验店")+SUMIFS(通讯通路门店!$AA:$AA,通讯通路门店!$S:$S,$G1205,通讯通路门店!$J:$J,"华为堡垒店")</f>
        <v>0</v>
      </c>
      <c r="BG1205" s="99">
        <f>SUMIFS(通讯通路门店!$Y:$Y,通讯通路门店!$S:$S,$G1205,通讯通路门店!$J:$J,"小米体验店")</f>
        <v>0</v>
      </c>
      <c r="BH1205" s="99">
        <f>SUMIFS(通讯通路门店!$AA:$AA,通讯通路门店!$S:$S,$G1205,通讯通路门店!$J:$J,"苹果体验店")</f>
        <v>0</v>
      </c>
      <c r="BI1205" s="99">
        <f>SUMIFS(通讯通路门店!$K:$K,通讯通路门店!$S:$S,$G1205,通讯通路门店!$J:$J,"其他品牌专卖店")</f>
        <v>0</v>
      </c>
      <c r="BJ1205" s="99">
        <f>SUMIFS(通讯通路门店!$AC:$AC,通讯通路门店!$S:$S,$G1205)</f>
        <v>0</v>
      </c>
      <c r="BK1205" s="99">
        <f>SUMIFS(通讯通路门店!$AD:$AD,通讯通路门店!$S:$S,$G1205)</f>
        <v>0</v>
      </c>
      <c r="BL1205" s="99">
        <f>SUMIFS(通讯通路门店!$AE:$AE,通讯通路门店!$S:$S,$G1205)</f>
        <v>0</v>
      </c>
      <c r="BM1205" s="99">
        <f>SUMIFS(通讯通路门店!$AF:$AF,通讯通路门店!$S:$S,$G1205)</f>
        <v>0</v>
      </c>
      <c r="BN1205" s="99">
        <f>SUMIFS(通讯通路门店!$AG:$AG,通讯通路门店!$S:$S,$G1205)</f>
        <v>0</v>
      </c>
      <c r="BO1205" s="99">
        <f>SUMIFS(通讯通路门店!$AH:$AH,通讯通路门店!$S:$S,$G1205)</f>
        <v>0</v>
      </c>
      <c r="BP1205" s="99">
        <f>SUMIFS(通讯通路门店!$AI:$AI,通讯通路门店!$S:$S,$G1205)</f>
        <v>0</v>
      </c>
      <c r="BQ1205" s="83"/>
    </row>
    <row r="1206" spans="1:69">
      <c r="A1206" s="99" t="str">
        <f>IFERROR(_xlfn.XLOOKUP($G1206,通讯通路门店!$S$4:$S$993931,通讯通路门店!$A$4:$A$993931,0,0),"")</f>
        <v>海南省</v>
      </c>
      <c r="B1206" s="99" t="str">
        <f>IFERROR(_xlfn.XLOOKUP($G1206,通讯通路门店!$S$4:$S$993931,通讯通路门店!$B$4:$B$993931,0,0),"")</f>
        <v>东方市</v>
      </c>
      <c r="C1206" s="99" t="str">
        <f>IFERROR(_xlfn.XLOOKUP($G1206,通讯通路门店!$S$4:$S$993931,通讯通路门店!$C$4:$C$993931,0,0),"")</f>
        <v>东方市</v>
      </c>
      <c r="D1206" s="99" t="str">
        <f>IFERROR(_xlfn.XLOOKUP($G1206,通讯通路门店!$S$4:$S$993931,通讯通路门店!$D$4:$D$993931,0,0),"")</f>
        <v>八所镇</v>
      </c>
      <c r="E1206" s="83"/>
      <c r="F1206" s="83"/>
      <c r="G1206" s="101"/>
      <c r="H1206" s="102">
        <f>IFERROR(_xlfn.XLOOKUP($G1206,通讯通路门店!$S$4:$S$993931,通讯通路门店!$R$4:$R$993931,0,0),"")</f>
        <v>0</v>
      </c>
      <c r="I1206" s="83"/>
      <c r="J1206" s="83"/>
      <c r="K1206" s="83"/>
      <c r="L1206" s="83"/>
      <c r="M1206" s="83"/>
      <c r="N1206" s="83"/>
      <c r="O1206" s="83"/>
      <c r="P1206" s="83"/>
      <c r="Q1206" s="83"/>
      <c r="R1206" s="83"/>
      <c r="S1206" s="83"/>
      <c r="T1206" s="83"/>
      <c r="U1206" s="99">
        <f>COUNTIF(通讯通路门店!$S:$S,$G1206)</f>
        <v>0</v>
      </c>
      <c r="V1206" s="99">
        <f>COUNTIFS(通讯通路门店!$S:$S,$G1206,通讯通路门店!$J:$J,"综合卖场")</f>
        <v>0</v>
      </c>
      <c r="W1206" s="99">
        <f>SUMIFS(通讯通路门店!$AJ:$AJ,通讯通路门店!$S:$S,通讯客户沙盘!$G1206)</f>
        <v>0</v>
      </c>
      <c r="X1206" s="99">
        <f t="shared" si="90"/>
        <v>0</v>
      </c>
      <c r="Y1206" s="99">
        <f>COUNTIFS(通讯通路门店!$S:$S,$G1206,通讯通路门店!$J:$J,"荣耀体验店")+COUNTIFS(通讯通路门店!$S:$S,$G1206,通讯通路门店!$J:$J,"荣耀授权专卖店")</f>
        <v>0</v>
      </c>
      <c r="Z1206" s="99">
        <f>COUNTIFS(通讯通路门店!$S:$S,$G1206,通讯通路门店!$J:$J,"VIVO体验店")</f>
        <v>0</v>
      </c>
      <c r="AA1206" s="99">
        <f>COUNTIFS(通讯通路门店!$S:$S,$G1206,通讯通路门店!$J:$J,"OPPO体验店")</f>
        <v>0</v>
      </c>
      <c r="AB1206" s="99">
        <f>COUNTIFS(通讯通路门店!$S:$S,$G1206,通讯通路门店!$J:$J,"华为授权体验店")+COUNTIFS(通讯通路门店!$S:$S,$G1206,通讯通路门店!$J:$J,"华为堡垒店")</f>
        <v>0</v>
      </c>
      <c r="AC1206" s="99">
        <f>COUNTIFS(通讯通路门店!$S:$S,$G1206,通讯通路门店!$J:$J,"小米体验店")</f>
        <v>0</v>
      </c>
      <c r="AD1206" s="99">
        <f>COUNTIFS(通讯通路门店!$S:$S,$G1206,通讯通路门店!$J:$J,"苹果体验店")</f>
        <v>0</v>
      </c>
      <c r="AE1206" s="99">
        <f>COUNTIFS(通讯通路门店!$S:$S,$G1206,通讯通路门店!$J:$J,"其他品牌专卖店")</f>
        <v>0</v>
      </c>
      <c r="AF1206" s="99">
        <f>SUMIFS(通讯通路门店!$BI:$BI,通讯通路门店!$S:$S,$G1206)</f>
        <v>0</v>
      </c>
      <c r="AG1206" s="99">
        <f>SUMIFS(通讯通路门店!$BH:$BH,通讯通路门店!$S:$S,$G1206)</f>
        <v>0</v>
      </c>
      <c r="AH1206" s="99">
        <f t="shared" si="91"/>
        <v>0</v>
      </c>
      <c r="AI1206" s="99">
        <f>SUMIFS(通讯通路门店!$BB:$BB,通讯通路门店!$S:$S,$G1206)</f>
        <v>0</v>
      </c>
      <c r="AJ1206" s="99">
        <f>SUMIFS(通讯通路门店!$BE:$BE,通讯通路门店!$S:$S,$G1206)</f>
        <v>0</v>
      </c>
      <c r="AK1206" s="99">
        <f>SUMIFS(通讯通路门店!$BG:$BG,通讯通路门店!$S:$S,$G1206)</f>
        <v>0</v>
      </c>
      <c r="AL1206" s="99">
        <f>SUMIFS(通讯通路门店!$BC:$BC,通讯通路门店!$S:$S,$G1206)</f>
        <v>0</v>
      </c>
      <c r="AM1206" s="99">
        <f>SUMIFS(通讯通路门店!$BD:$BD,通讯通路门店!$S:$S,$G1206)</f>
        <v>0</v>
      </c>
      <c r="AN1206" s="99">
        <f>SUMIFS(通讯通路门店!$BF:$BF,通讯通路门店!$S:$S,$G1206)</f>
        <v>0</v>
      </c>
      <c r="AO1206" s="99">
        <f t="shared" si="92"/>
        <v>0</v>
      </c>
      <c r="AP1206" s="99">
        <f>SUMIFS(通讯通路门店!$K:$K,通讯通路门店!$S:$S,$G1206)</f>
        <v>0</v>
      </c>
      <c r="AQ1206" s="83"/>
      <c r="AR1206" s="99">
        <f>SUMIFS(通讯通路门店!$T:$T,通讯通路门店!$S:$S,$G1206)</f>
        <v>0</v>
      </c>
      <c r="AS1206" s="99">
        <f>SUMIFS(通讯通路门店!$U:$U,通讯通路门店!$S:$S,$G1206)</f>
        <v>0</v>
      </c>
      <c r="AT1206" s="99">
        <f>SUMIFS(通讯通路门店!$V:$V,通讯通路门店!$S:$S,$G1206)</f>
        <v>0</v>
      </c>
      <c r="AU1206" s="99">
        <f>SUMIFS(通讯通路门店!$W:$W,通讯通路门店!$S:$S,$G1206)</f>
        <v>0</v>
      </c>
      <c r="AV1206" s="99">
        <f>SUMIFS(通讯通路门店!$Z:$Z,通讯通路门店!$S:$S,$G1206)</f>
        <v>0</v>
      </c>
      <c r="AW1206" s="99">
        <f>SUMIFS(通讯通路门店!$AB:$AB,通讯通路门店!$S:$S,$G1206)</f>
        <v>0</v>
      </c>
      <c r="AX1206" s="99">
        <f>SUMIFS(通讯通路门店!$X:$X,通讯通路门店!$S:$S,$G1206)</f>
        <v>0</v>
      </c>
      <c r="AY1206" s="99">
        <f>SUMIFS(通讯通路门店!$Y:$Y,通讯通路门店!$S:$S,$G1206)</f>
        <v>0</v>
      </c>
      <c r="AZ1206" s="99">
        <f>SUMIFS(通讯通路门店!$AA:$AA,通讯通路门店!$S:$S,$G1206)</f>
        <v>0</v>
      </c>
      <c r="BA1206" s="99">
        <f t="shared" si="93"/>
        <v>0</v>
      </c>
      <c r="BB1206" s="99">
        <f t="shared" si="94"/>
        <v>0</v>
      </c>
      <c r="BC1206" s="99">
        <f>SUMIFS(通讯通路门店!$W:$W,通讯通路门店!$S:$S,$G1206,通讯通路门店!$J:$J,"荣耀体验店")+SUMIFS(通讯通路门店!$W:$W,通讯通路门店!$S:$S,$G1206,通讯通路门店!$J:$J,"荣耀授权专卖店")</f>
        <v>0</v>
      </c>
      <c r="BD1206" s="99">
        <f>SUMIFS(通讯通路门店!$Z:$Z,通讯通路门店!$S:$S,$G1206,通讯通路门店!$J:$J,"VIVO体验店")</f>
        <v>0</v>
      </c>
      <c r="BE1206" s="99">
        <f>SUMIFS(通讯通路门店!$AB:$AB,通讯通路门店!$S:$S,$G1206,通讯通路门店!$J:$J,"OPPO体验店")</f>
        <v>0</v>
      </c>
      <c r="BF1206" s="99">
        <f>SUMIFS(通讯通路门店!$X:$X,通讯通路门店!$S:$S,$G1206,通讯通路门店!$J:$J,"华为授权体验店")+SUMIFS(通讯通路门店!$AA:$AA,通讯通路门店!$S:$S,$G1206,通讯通路门店!$J:$J,"华为堡垒店")</f>
        <v>0</v>
      </c>
      <c r="BG1206" s="99">
        <f>SUMIFS(通讯通路门店!$Y:$Y,通讯通路门店!$S:$S,$G1206,通讯通路门店!$J:$J,"小米体验店")</f>
        <v>0</v>
      </c>
      <c r="BH1206" s="99">
        <f>SUMIFS(通讯通路门店!$AA:$AA,通讯通路门店!$S:$S,$G1206,通讯通路门店!$J:$J,"苹果体验店")</f>
        <v>0</v>
      </c>
      <c r="BI1206" s="99">
        <f>SUMIFS(通讯通路门店!$K:$K,通讯通路门店!$S:$S,$G1206,通讯通路门店!$J:$J,"其他品牌专卖店")</f>
        <v>0</v>
      </c>
      <c r="BJ1206" s="99">
        <f>SUMIFS(通讯通路门店!$AC:$AC,通讯通路门店!$S:$S,$G1206)</f>
        <v>0</v>
      </c>
      <c r="BK1206" s="99">
        <f>SUMIFS(通讯通路门店!$AD:$AD,通讯通路门店!$S:$S,$G1206)</f>
        <v>0</v>
      </c>
      <c r="BL1206" s="99">
        <f>SUMIFS(通讯通路门店!$AE:$AE,通讯通路门店!$S:$S,$G1206)</f>
        <v>0</v>
      </c>
      <c r="BM1206" s="99">
        <f>SUMIFS(通讯通路门店!$AF:$AF,通讯通路门店!$S:$S,$G1206)</f>
        <v>0</v>
      </c>
      <c r="BN1206" s="99">
        <f>SUMIFS(通讯通路门店!$AG:$AG,通讯通路门店!$S:$S,$G1206)</f>
        <v>0</v>
      </c>
      <c r="BO1206" s="99">
        <f>SUMIFS(通讯通路门店!$AH:$AH,通讯通路门店!$S:$S,$G1206)</f>
        <v>0</v>
      </c>
      <c r="BP1206" s="99">
        <f>SUMIFS(通讯通路门店!$AI:$AI,通讯通路门店!$S:$S,$G1206)</f>
        <v>0</v>
      </c>
      <c r="BQ1206" s="83"/>
    </row>
    <row r="1207" spans="1:69">
      <c r="A1207" s="99" t="str">
        <f>IFERROR(_xlfn.XLOOKUP($G1207,通讯通路门店!$S$4:$S$993931,通讯通路门店!$A$4:$A$993931,0,0),"")</f>
        <v>海南省</v>
      </c>
      <c r="B1207" s="99" t="str">
        <f>IFERROR(_xlfn.XLOOKUP($G1207,通讯通路门店!$S$4:$S$993931,通讯通路门店!$B$4:$B$993931,0,0),"")</f>
        <v>东方市</v>
      </c>
      <c r="C1207" s="99" t="str">
        <f>IFERROR(_xlfn.XLOOKUP($G1207,通讯通路门店!$S$4:$S$993931,通讯通路门店!$C$4:$C$993931,0,0),"")</f>
        <v>东方市</v>
      </c>
      <c r="D1207" s="99" t="str">
        <f>IFERROR(_xlfn.XLOOKUP($G1207,通讯通路门店!$S$4:$S$993931,通讯通路门店!$D$4:$D$993931,0,0),"")</f>
        <v>八所镇</v>
      </c>
      <c r="E1207" s="83"/>
      <c r="F1207" s="83"/>
      <c r="G1207" s="101"/>
      <c r="H1207" s="102">
        <f>IFERROR(_xlfn.XLOOKUP($G1207,通讯通路门店!$S$4:$S$993931,通讯通路门店!$R$4:$R$993931,0,0),"")</f>
        <v>0</v>
      </c>
      <c r="I1207" s="83"/>
      <c r="J1207" s="83"/>
      <c r="K1207" s="83"/>
      <c r="L1207" s="83"/>
      <c r="M1207" s="83"/>
      <c r="N1207" s="83"/>
      <c r="O1207" s="83"/>
      <c r="P1207" s="83"/>
      <c r="Q1207" s="83"/>
      <c r="R1207" s="83"/>
      <c r="S1207" s="83"/>
      <c r="T1207" s="83"/>
      <c r="U1207" s="99">
        <f>COUNTIF(通讯通路门店!$S:$S,$G1207)</f>
        <v>0</v>
      </c>
      <c r="V1207" s="99">
        <f>COUNTIFS(通讯通路门店!$S:$S,$G1207,通讯通路门店!$J:$J,"综合卖场")</f>
        <v>0</v>
      </c>
      <c r="W1207" s="99">
        <f>SUMIFS(通讯通路门店!$AJ:$AJ,通讯通路门店!$S:$S,通讯客户沙盘!$G1207)</f>
        <v>0</v>
      </c>
      <c r="X1207" s="99">
        <f t="shared" si="90"/>
        <v>0</v>
      </c>
      <c r="Y1207" s="99">
        <f>COUNTIFS(通讯通路门店!$S:$S,$G1207,通讯通路门店!$J:$J,"荣耀体验店")+COUNTIFS(通讯通路门店!$S:$S,$G1207,通讯通路门店!$J:$J,"荣耀授权专卖店")</f>
        <v>0</v>
      </c>
      <c r="Z1207" s="99">
        <f>COUNTIFS(通讯通路门店!$S:$S,$G1207,通讯通路门店!$J:$J,"VIVO体验店")</f>
        <v>0</v>
      </c>
      <c r="AA1207" s="99">
        <f>COUNTIFS(通讯通路门店!$S:$S,$G1207,通讯通路门店!$J:$J,"OPPO体验店")</f>
        <v>0</v>
      </c>
      <c r="AB1207" s="99">
        <f>COUNTIFS(通讯通路门店!$S:$S,$G1207,通讯通路门店!$J:$J,"华为授权体验店")+COUNTIFS(通讯通路门店!$S:$S,$G1207,通讯通路门店!$J:$J,"华为堡垒店")</f>
        <v>0</v>
      </c>
      <c r="AC1207" s="99">
        <f>COUNTIFS(通讯通路门店!$S:$S,$G1207,通讯通路门店!$J:$J,"小米体验店")</f>
        <v>0</v>
      </c>
      <c r="AD1207" s="99">
        <f>COUNTIFS(通讯通路门店!$S:$S,$G1207,通讯通路门店!$J:$J,"苹果体验店")</f>
        <v>0</v>
      </c>
      <c r="AE1207" s="99">
        <f>COUNTIFS(通讯通路门店!$S:$S,$G1207,通讯通路门店!$J:$J,"其他品牌专卖店")</f>
        <v>0</v>
      </c>
      <c r="AF1207" s="99">
        <f>SUMIFS(通讯通路门店!$BI:$BI,通讯通路门店!$S:$S,$G1207)</f>
        <v>0</v>
      </c>
      <c r="AG1207" s="99">
        <f>SUMIFS(通讯通路门店!$BH:$BH,通讯通路门店!$S:$S,$G1207)</f>
        <v>0</v>
      </c>
      <c r="AH1207" s="99">
        <f t="shared" si="91"/>
        <v>0</v>
      </c>
      <c r="AI1207" s="99">
        <f>SUMIFS(通讯通路门店!$BB:$BB,通讯通路门店!$S:$S,$G1207)</f>
        <v>0</v>
      </c>
      <c r="AJ1207" s="99">
        <f>SUMIFS(通讯通路门店!$BE:$BE,通讯通路门店!$S:$S,$G1207)</f>
        <v>0</v>
      </c>
      <c r="AK1207" s="99">
        <f>SUMIFS(通讯通路门店!$BG:$BG,通讯通路门店!$S:$S,$G1207)</f>
        <v>0</v>
      </c>
      <c r="AL1207" s="99">
        <f>SUMIFS(通讯通路门店!$BC:$BC,通讯通路门店!$S:$S,$G1207)</f>
        <v>0</v>
      </c>
      <c r="AM1207" s="99">
        <f>SUMIFS(通讯通路门店!$BD:$BD,通讯通路门店!$S:$S,$G1207)</f>
        <v>0</v>
      </c>
      <c r="AN1207" s="99">
        <f>SUMIFS(通讯通路门店!$BF:$BF,通讯通路门店!$S:$S,$G1207)</f>
        <v>0</v>
      </c>
      <c r="AO1207" s="99">
        <f t="shared" si="92"/>
        <v>0</v>
      </c>
      <c r="AP1207" s="99">
        <f>SUMIFS(通讯通路门店!$K:$K,通讯通路门店!$S:$S,$G1207)</f>
        <v>0</v>
      </c>
      <c r="AQ1207" s="83"/>
      <c r="AR1207" s="99">
        <f>SUMIFS(通讯通路门店!$T:$T,通讯通路门店!$S:$S,$G1207)</f>
        <v>0</v>
      </c>
      <c r="AS1207" s="99">
        <f>SUMIFS(通讯通路门店!$U:$U,通讯通路门店!$S:$S,$G1207)</f>
        <v>0</v>
      </c>
      <c r="AT1207" s="99">
        <f>SUMIFS(通讯通路门店!$V:$V,通讯通路门店!$S:$S,$G1207)</f>
        <v>0</v>
      </c>
      <c r="AU1207" s="99">
        <f>SUMIFS(通讯通路门店!$W:$W,通讯通路门店!$S:$S,$G1207)</f>
        <v>0</v>
      </c>
      <c r="AV1207" s="99">
        <f>SUMIFS(通讯通路门店!$Z:$Z,通讯通路门店!$S:$S,$G1207)</f>
        <v>0</v>
      </c>
      <c r="AW1207" s="99">
        <f>SUMIFS(通讯通路门店!$AB:$AB,通讯通路门店!$S:$S,$G1207)</f>
        <v>0</v>
      </c>
      <c r="AX1207" s="99">
        <f>SUMIFS(通讯通路门店!$X:$X,通讯通路门店!$S:$S,$G1207)</f>
        <v>0</v>
      </c>
      <c r="AY1207" s="99">
        <f>SUMIFS(通讯通路门店!$Y:$Y,通讯通路门店!$S:$S,$G1207)</f>
        <v>0</v>
      </c>
      <c r="AZ1207" s="99">
        <f>SUMIFS(通讯通路门店!$AA:$AA,通讯通路门店!$S:$S,$G1207)</f>
        <v>0</v>
      </c>
      <c r="BA1207" s="99">
        <f t="shared" si="93"/>
        <v>0</v>
      </c>
      <c r="BB1207" s="99">
        <f t="shared" si="94"/>
        <v>0</v>
      </c>
      <c r="BC1207" s="99">
        <f>SUMIFS(通讯通路门店!$W:$W,通讯通路门店!$S:$S,$G1207,通讯通路门店!$J:$J,"荣耀体验店")+SUMIFS(通讯通路门店!$W:$W,通讯通路门店!$S:$S,$G1207,通讯通路门店!$J:$J,"荣耀授权专卖店")</f>
        <v>0</v>
      </c>
      <c r="BD1207" s="99">
        <f>SUMIFS(通讯通路门店!$Z:$Z,通讯通路门店!$S:$S,$G1207,通讯通路门店!$J:$J,"VIVO体验店")</f>
        <v>0</v>
      </c>
      <c r="BE1207" s="99">
        <f>SUMIFS(通讯通路门店!$AB:$AB,通讯通路门店!$S:$S,$G1207,通讯通路门店!$J:$J,"OPPO体验店")</f>
        <v>0</v>
      </c>
      <c r="BF1207" s="99">
        <f>SUMIFS(通讯通路门店!$X:$X,通讯通路门店!$S:$S,$G1207,通讯通路门店!$J:$J,"华为授权体验店")+SUMIFS(通讯通路门店!$AA:$AA,通讯通路门店!$S:$S,$G1207,通讯通路门店!$J:$J,"华为堡垒店")</f>
        <v>0</v>
      </c>
      <c r="BG1207" s="99">
        <f>SUMIFS(通讯通路门店!$Y:$Y,通讯通路门店!$S:$S,$G1207,通讯通路门店!$J:$J,"小米体验店")</f>
        <v>0</v>
      </c>
      <c r="BH1207" s="99">
        <f>SUMIFS(通讯通路门店!$AA:$AA,通讯通路门店!$S:$S,$G1207,通讯通路门店!$J:$J,"苹果体验店")</f>
        <v>0</v>
      </c>
      <c r="BI1207" s="99">
        <f>SUMIFS(通讯通路门店!$K:$K,通讯通路门店!$S:$S,$G1207,通讯通路门店!$J:$J,"其他品牌专卖店")</f>
        <v>0</v>
      </c>
      <c r="BJ1207" s="99">
        <f>SUMIFS(通讯通路门店!$AC:$AC,通讯通路门店!$S:$S,$G1207)</f>
        <v>0</v>
      </c>
      <c r="BK1207" s="99">
        <f>SUMIFS(通讯通路门店!$AD:$AD,通讯通路门店!$S:$S,$G1207)</f>
        <v>0</v>
      </c>
      <c r="BL1207" s="99">
        <f>SUMIFS(通讯通路门店!$AE:$AE,通讯通路门店!$S:$S,$G1207)</f>
        <v>0</v>
      </c>
      <c r="BM1207" s="99">
        <f>SUMIFS(通讯通路门店!$AF:$AF,通讯通路门店!$S:$S,$G1207)</f>
        <v>0</v>
      </c>
      <c r="BN1207" s="99">
        <f>SUMIFS(通讯通路门店!$AG:$AG,通讯通路门店!$S:$S,$G1207)</f>
        <v>0</v>
      </c>
      <c r="BO1207" s="99">
        <f>SUMIFS(通讯通路门店!$AH:$AH,通讯通路门店!$S:$S,$G1207)</f>
        <v>0</v>
      </c>
      <c r="BP1207" s="99">
        <f>SUMIFS(通讯通路门店!$AI:$AI,通讯通路门店!$S:$S,$G1207)</f>
        <v>0</v>
      </c>
      <c r="BQ1207" s="83"/>
    </row>
    <row r="1208" spans="1:69">
      <c r="A1208" s="99" t="str">
        <f>IFERROR(_xlfn.XLOOKUP($G1208,通讯通路门店!$S$4:$S$993931,通讯通路门店!$A$4:$A$993931,0,0),"")</f>
        <v>海南省</v>
      </c>
      <c r="B1208" s="99" t="str">
        <f>IFERROR(_xlfn.XLOOKUP($G1208,通讯通路门店!$S$4:$S$993931,通讯通路门店!$B$4:$B$993931,0,0),"")</f>
        <v>东方市</v>
      </c>
      <c r="C1208" s="99" t="str">
        <f>IFERROR(_xlfn.XLOOKUP($G1208,通讯通路门店!$S$4:$S$993931,通讯通路门店!$C$4:$C$993931,0,0),"")</f>
        <v>东方市</v>
      </c>
      <c r="D1208" s="99" t="str">
        <f>IFERROR(_xlfn.XLOOKUP($G1208,通讯通路门店!$S$4:$S$993931,通讯通路门店!$D$4:$D$993931,0,0),"")</f>
        <v>八所镇</v>
      </c>
      <c r="E1208" s="83"/>
      <c r="F1208" s="83"/>
      <c r="G1208" s="101"/>
      <c r="H1208" s="102">
        <f>IFERROR(_xlfn.XLOOKUP($G1208,通讯通路门店!$S$4:$S$993931,通讯通路门店!$R$4:$R$993931,0,0),"")</f>
        <v>0</v>
      </c>
      <c r="I1208" s="83"/>
      <c r="J1208" s="83"/>
      <c r="K1208" s="83"/>
      <c r="L1208" s="83"/>
      <c r="M1208" s="83"/>
      <c r="N1208" s="83"/>
      <c r="O1208" s="83"/>
      <c r="P1208" s="83"/>
      <c r="Q1208" s="83"/>
      <c r="R1208" s="83"/>
      <c r="S1208" s="83"/>
      <c r="T1208" s="83"/>
      <c r="U1208" s="99">
        <f>COUNTIF(通讯通路门店!$S:$S,$G1208)</f>
        <v>0</v>
      </c>
      <c r="V1208" s="99">
        <f>COUNTIFS(通讯通路门店!$S:$S,$G1208,通讯通路门店!$J:$J,"综合卖场")</f>
        <v>0</v>
      </c>
      <c r="W1208" s="99">
        <f>SUMIFS(通讯通路门店!$AJ:$AJ,通讯通路门店!$S:$S,通讯客户沙盘!$G1208)</f>
        <v>0</v>
      </c>
      <c r="X1208" s="99">
        <f t="shared" si="90"/>
        <v>0</v>
      </c>
      <c r="Y1208" s="99">
        <f>COUNTIFS(通讯通路门店!$S:$S,$G1208,通讯通路门店!$J:$J,"荣耀体验店")+COUNTIFS(通讯通路门店!$S:$S,$G1208,通讯通路门店!$J:$J,"荣耀授权专卖店")</f>
        <v>0</v>
      </c>
      <c r="Z1208" s="99">
        <f>COUNTIFS(通讯通路门店!$S:$S,$G1208,通讯通路门店!$J:$J,"VIVO体验店")</f>
        <v>0</v>
      </c>
      <c r="AA1208" s="99">
        <f>COUNTIFS(通讯通路门店!$S:$S,$G1208,通讯通路门店!$J:$J,"OPPO体验店")</f>
        <v>0</v>
      </c>
      <c r="AB1208" s="99">
        <f>COUNTIFS(通讯通路门店!$S:$S,$G1208,通讯通路门店!$J:$J,"华为授权体验店")+COUNTIFS(通讯通路门店!$S:$S,$G1208,通讯通路门店!$J:$J,"华为堡垒店")</f>
        <v>0</v>
      </c>
      <c r="AC1208" s="99">
        <f>COUNTIFS(通讯通路门店!$S:$S,$G1208,通讯通路门店!$J:$J,"小米体验店")</f>
        <v>0</v>
      </c>
      <c r="AD1208" s="99">
        <f>COUNTIFS(通讯通路门店!$S:$S,$G1208,通讯通路门店!$J:$J,"苹果体验店")</f>
        <v>0</v>
      </c>
      <c r="AE1208" s="99">
        <f>COUNTIFS(通讯通路门店!$S:$S,$G1208,通讯通路门店!$J:$J,"其他品牌专卖店")</f>
        <v>0</v>
      </c>
      <c r="AF1208" s="99">
        <f>SUMIFS(通讯通路门店!$BI:$BI,通讯通路门店!$S:$S,$G1208)</f>
        <v>0</v>
      </c>
      <c r="AG1208" s="99">
        <f>SUMIFS(通讯通路门店!$BH:$BH,通讯通路门店!$S:$S,$G1208)</f>
        <v>0</v>
      </c>
      <c r="AH1208" s="99">
        <f t="shared" si="91"/>
        <v>0</v>
      </c>
      <c r="AI1208" s="99">
        <f>SUMIFS(通讯通路门店!$BB:$BB,通讯通路门店!$S:$S,$G1208)</f>
        <v>0</v>
      </c>
      <c r="AJ1208" s="99">
        <f>SUMIFS(通讯通路门店!$BE:$BE,通讯通路门店!$S:$S,$G1208)</f>
        <v>0</v>
      </c>
      <c r="AK1208" s="99">
        <f>SUMIFS(通讯通路门店!$BG:$BG,通讯通路门店!$S:$S,$G1208)</f>
        <v>0</v>
      </c>
      <c r="AL1208" s="99">
        <f>SUMIFS(通讯通路门店!$BC:$BC,通讯通路门店!$S:$S,$G1208)</f>
        <v>0</v>
      </c>
      <c r="AM1208" s="99">
        <f>SUMIFS(通讯通路门店!$BD:$BD,通讯通路门店!$S:$S,$G1208)</f>
        <v>0</v>
      </c>
      <c r="AN1208" s="99">
        <f>SUMIFS(通讯通路门店!$BF:$BF,通讯通路门店!$S:$S,$G1208)</f>
        <v>0</v>
      </c>
      <c r="AO1208" s="99">
        <f t="shared" si="92"/>
        <v>0</v>
      </c>
      <c r="AP1208" s="99">
        <f>SUMIFS(通讯通路门店!$K:$K,通讯通路门店!$S:$S,$G1208)</f>
        <v>0</v>
      </c>
      <c r="AQ1208" s="83"/>
      <c r="AR1208" s="99">
        <f>SUMIFS(通讯通路门店!$T:$T,通讯通路门店!$S:$S,$G1208)</f>
        <v>0</v>
      </c>
      <c r="AS1208" s="99">
        <f>SUMIFS(通讯通路门店!$U:$U,通讯通路门店!$S:$S,$G1208)</f>
        <v>0</v>
      </c>
      <c r="AT1208" s="99">
        <f>SUMIFS(通讯通路门店!$V:$V,通讯通路门店!$S:$S,$G1208)</f>
        <v>0</v>
      </c>
      <c r="AU1208" s="99">
        <f>SUMIFS(通讯通路门店!$W:$W,通讯通路门店!$S:$S,$G1208)</f>
        <v>0</v>
      </c>
      <c r="AV1208" s="99">
        <f>SUMIFS(通讯通路门店!$Z:$Z,通讯通路门店!$S:$S,$G1208)</f>
        <v>0</v>
      </c>
      <c r="AW1208" s="99">
        <f>SUMIFS(通讯通路门店!$AB:$AB,通讯通路门店!$S:$S,$G1208)</f>
        <v>0</v>
      </c>
      <c r="AX1208" s="99">
        <f>SUMIFS(通讯通路门店!$X:$X,通讯通路门店!$S:$S,$G1208)</f>
        <v>0</v>
      </c>
      <c r="AY1208" s="99">
        <f>SUMIFS(通讯通路门店!$Y:$Y,通讯通路门店!$S:$S,$G1208)</f>
        <v>0</v>
      </c>
      <c r="AZ1208" s="99">
        <f>SUMIFS(通讯通路门店!$AA:$AA,通讯通路门店!$S:$S,$G1208)</f>
        <v>0</v>
      </c>
      <c r="BA1208" s="99">
        <f t="shared" si="93"/>
        <v>0</v>
      </c>
      <c r="BB1208" s="99">
        <f t="shared" si="94"/>
        <v>0</v>
      </c>
      <c r="BC1208" s="99">
        <f>SUMIFS(通讯通路门店!$W:$W,通讯通路门店!$S:$S,$G1208,通讯通路门店!$J:$J,"荣耀体验店")+SUMIFS(通讯通路门店!$W:$W,通讯通路门店!$S:$S,$G1208,通讯通路门店!$J:$J,"荣耀授权专卖店")</f>
        <v>0</v>
      </c>
      <c r="BD1208" s="99">
        <f>SUMIFS(通讯通路门店!$Z:$Z,通讯通路门店!$S:$S,$G1208,通讯通路门店!$J:$J,"VIVO体验店")</f>
        <v>0</v>
      </c>
      <c r="BE1208" s="99">
        <f>SUMIFS(通讯通路门店!$AB:$AB,通讯通路门店!$S:$S,$G1208,通讯通路门店!$J:$J,"OPPO体验店")</f>
        <v>0</v>
      </c>
      <c r="BF1208" s="99">
        <f>SUMIFS(通讯通路门店!$X:$X,通讯通路门店!$S:$S,$G1208,通讯通路门店!$J:$J,"华为授权体验店")+SUMIFS(通讯通路门店!$AA:$AA,通讯通路门店!$S:$S,$G1208,通讯通路门店!$J:$J,"华为堡垒店")</f>
        <v>0</v>
      </c>
      <c r="BG1208" s="99">
        <f>SUMIFS(通讯通路门店!$Y:$Y,通讯通路门店!$S:$S,$G1208,通讯通路门店!$J:$J,"小米体验店")</f>
        <v>0</v>
      </c>
      <c r="BH1208" s="99">
        <f>SUMIFS(通讯通路门店!$AA:$AA,通讯通路门店!$S:$S,$G1208,通讯通路门店!$J:$J,"苹果体验店")</f>
        <v>0</v>
      </c>
      <c r="BI1208" s="99">
        <f>SUMIFS(通讯通路门店!$K:$K,通讯通路门店!$S:$S,$G1208,通讯通路门店!$J:$J,"其他品牌专卖店")</f>
        <v>0</v>
      </c>
      <c r="BJ1208" s="99">
        <f>SUMIFS(通讯通路门店!$AC:$AC,通讯通路门店!$S:$S,$G1208)</f>
        <v>0</v>
      </c>
      <c r="BK1208" s="99">
        <f>SUMIFS(通讯通路门店!$AD:$AD,通讯通路门店!$S:$S,$G1208)</f>
        <v>0</v>
      </c>
      <c r="BL1208" s="99">
        <f>SUMIFS(通讯通路门店!$AE:$AE,通讯通路门店!$S:$S,$G1208)</f>
        <v>0</v>
      </c>
      <c r="BM1208" s="99">
        <f>SUMIFS(通讯通路门店!$AF:$AF,通讯通路门店!$S:$S,$G1208)</f>
        <v>0</v>
      </c>
      <c r="BN1208" s="99">
        <f>SUMIFS(通讯通路门店!$AG:$AG,通讯通路门店!$S:$S,$G1208)</f>
        <v>0</v>
      </c>
      <c r="BO1208" s="99">
        <f>SUMIFS(通讯通路门店!$AH:$AH,通讯通路门店!$S:$S,$G1208)</f>
        <v>0</v>
      </c>
      <c r="BP1208" s="99">
        <f>SUMIFS(通讯通路门店!$AI:$AI,通讯通路门店!$S:$S,$G1208)</f>
        <v>0</v>
      </c>
      <c r="BQ1208" s="83"/>
    </row>
    <row r="1209" spans="1:69">
      <c r="A1209" s="99" t="str">
        <f>IFERROR(_xlfn.XLOOKUP($G1209,通讯通路门店!$S$4:$S$993931,通讯通路门店!$A$4:$A$993931,0,0),"")</f>
        <v>海南省</v>
      </c>
      <c r="B1209" s="99" t="str">
        <f>IFERROR(_xlfn.XLOOKUP($G1209,通讯通路门店!$S$4:$S$993931,通讯通路门店!$B$4:$B$993931,0,0),"")</f>
        <v>东方市</v>
      </c>
      <c r="C1209" s="99" t="str">
        <f>IFERROR(_xlfn.XLOOKUP($G1209,通讯通路门店!$S$4:$S$993931,通讯通路门店!$C$4:$C$993931,0,0),"")</f>
        <v>东方市</v>
      </c>
      <c r="D1209" s="99" t="str">
        <f>IFERROR(_xlfn.XLOOKUP($G1209,通讯通路门店!$S$4:$S$993931,通讯通路门店!$D$4:$D$993931,0,0),"")</f>
        <v>八所镇</v>
      </c>
      <c r="E1209" s="83"/>
      <c r="F1209" s="83"/>
      <c r="G1209" s="101"/>
      <c r="H1209" s="102">
        <f>IFERROR(_xlfn.XLOOKUP($G1209,通讯通路门店!$S$4:$S$993931,通讯通路门店!$R$4:$R$993931,0,0),"")</f>
        <v>0</v>
      </c>
      <c r="I1209" s="83"/>
      <c r="J1209" s="83"/>
      <c r="K1209" s="83"/>
      <c r="L1209" s="83"/>
      <c r="M1209" s="83"/>
      <c r="N1209" s="83"/>
      <c r="O1209" s="83"/>
      <c r="P1209" s="83"/>
      <c r="Q1209" s="83"/>
      <c r="R1209" s="83"/>
      <c r="S1209" s="83"/>
      <c r="T1209" s="83"/>
      <c r="U1209" s="99">
        <f>COUNTIF(通讯通路门店!$S:$S,$G1209)</f>
        <v>0</v>
      </c>
      <c r="V1209" s="99">
        <f>COUNTIFS(通讯通路门店!$S:$S,$G1209,通讯通路门店!$J:$J,"综合卖场")</f>
        <v>0</v>
      </c>
      <c r="W1209" s="99">
        <f>SUMIFS(通讯通路门店!$AJ:$AJ,通讯通路门店!$S:$S,通讯客户沙盘!$G1209)</f>
        <v>0</v>
      </c>
      <c r="X1209" s="99">
        <f t="shared" si="90"/>
        <v>0</v>
      </c>
      <c r="Y1209" s="99">
        <f>COUNTIFS(通讯通路门店!$S:$S,$G1209,通讯通路门店!$J:$J,"荣耀体验店")+COUNTIFS(通讯通路门店!$S:$S,$G1209,通讯通路门店!$J:$J,"荣耀授权专卖店")</f>
        <v>0</v>
      </c>
      <c r="Z1209" s="99">
        <f>COUNTIFS(通讯通路门店!$S:$S,$G1209,通讯通路门店!$J:$J,"VIVO体验店")</f>
        <v>0</v>
      </c>
      <c r="AA1209" s="99">
        <f>COUNTIFS(通讯通路门店!$S:$S,$G1209,通讯通路门店!$J:$J,"OPPO体验店")</f>
        <v>0</v>
      </c>
      <c r="AB1209" s="99">
        <f>COUNTIFS(通讯通路门店!$S:$S,$G1209,通讯通路门店!$J:$J,"华为授权体验店")+COUNTIFS(通讯通路门店!$S:$S,$G1209,通讯通路门店!$J:$J,"华为堡垒店")</f>
        <v>0</v>
      </c>
      <c r="AC1209" s="99">
        <f>COUNTIFS(通讯通路门店!$S:$S,$G1209,通讯通路门店!$J:$J,"小米体验店")</f>
        <v>0</v>
      </c>
      <c r="AD1209" s="99">
        <f>COUNTIFS(通讯通路门店!$S:$S,$G1209,通讯通路门店!$J:$J,"苹果体验店")</f>
        <v>0</v>
      </c>
      <c r="AE1209" s="99">
        <f>COUNTIFS(通讯通路门店!$S:$S,$G1209,通讯通路门店!$J:$J,"其他品牌专卖店")</f>
        <v>0</v>
      </c>
      <c r="AF1209" s="99">
        <f>SUMIFS(通讯通路门店!$BI:$BI,通讯通路门店!$S:$S,$G1209)</f>
        <v>0</v>
      </c>
      <c r="AG1209" s="99">
        <f>SUMIFS(通讯通路门店!$BH:$BH,通讯通路门店!$S:$S,$G1209)</f>
        <v>0</v>
      </c>
      <c r="AH1209" s="99">
        <f t="shared" si="91"/>
        <v>0</v>
      </c>
      <c r="AI1209" s="99">
        <f>SUMIFS(通讯通路门店!$BB:$BB,通讯通路门店!$S:$S,$G1209)</f>
        <v>0</v>
      </c>
      <c r="AJ1209" s="99">
        <f>SUMIFS(通讯通路门店!$BE:$BE,通讯通路门店!$S:$S,$G1209)</f>
        <v>0</v>
      </c>
      <c r="AK1209" s="99">
        <f>SUMIFS(通讯通路门店!$BG:$BG,通讯通路门店!$S:$S,$G1209)</f>
        <v>0</v>
      </c>
      <c r="AL1209" s="99">
        <f>SUMIFS(通讯通路门店!$BC:$BC,通讯通路门店!$S:$S,$G1209)</f>
        <v>0</v>
      </c>
      <c r="AM1209" s="99">
        <f>SUMIFS(通讯通路门店!$BD:$BD,通讯通路门店!$S:$S,$G1209)</f>
        <v>0</v>
      </c>
      <c r="AN1209" s="99">
        <f>SUMIFS(通讯通路门店!$BF:$BF,通讯通路门店!$S:$S,$G1209)</f>
        <v>0</v>
      </c>
      <c r="AO1209" s="99">
        <f t="shared" si="92"/>
        <v>0</v>
      </c>
      <c r="AP1209" s="99">
        <f>SUMIFS(通讯通路门店!$K:$K,通讯通路门店!$S:$S,$G1209)</f>
        <v>0</v>
      </c>
      <c r="AQ1209" s="83"/>
      <c r="AR1209" s="99">
        <f>SUMIFS(通讯通路门店!$T:$T,通讯通路门店!$S:$S,$G1209)</f>
        <v>0</v>
      </c>
      <c r="AS1209" s="99">
        <f>SUMIFS(通讯通路门店!$U:$U,通讯通路门店!$S:$S,$G1209)</f>
        <v>0</v>
      </c>
      <c r="AT1209" s="99">
        <f>SUMIFS(通讯通路门店!$V:$V,通讯通路门店!$S:$S,$G1209)</f>
        <v>0</v>
      </c>
      <c r="AU1209" s="99">
        <f>SUMIFS(通讯通路门店!$W:$W,通讯通路门店!$S:$S,$G1209)</f>
        <v>0</v>
      </c>
      <c r="AV1209" s="99">
        <f>SUMIFS(通讯通路门店!$Z:$Z,通讯通路门店!$S:$S,$G1209)</f>
        <v>0</v>
      </c>
      <c r="AW1209" s="99">
        <f>SUMIFS(通讯通路门店!$AB:$AB,通讯通路门店!$S:$S,$G1209)</f>
        <v>0</v>
      </c>
      <c r="AX1209" s="99">
        <f>SUMIFS(通讯通路门店!$X:$X,通讯通路门店!$S:$S,$G1209)</f>
        <v>0</v>
      </c>
      <c r="AY1209" s="99">
        <f>SUMIFS(通讯通路门店!$Y:$Y,通讯通路门店!$S:$S,$G1209)</f>
        <v>0</v>
      </c>
      <c r="AZ1209" s="99">
        <f>SUMIFS(通讯通路门店!$AA:$AA,通讯通路门店!$S:$S,$G1209)</f>
        <v>0</v>
      </c>
      <c r="BA1209" s="99">
        <f t="shared" si="93"/>
        <v>0</v>
      </c>
      <c r="BB1209" s="99">
        <f t="shared" si="94"/>
        <v>0</v>
      </c>
      <c r="BC1209" s="99">
        <f>SUMIFS(通讯通路门店!$W:$W,通讯通路门店!$S:$S,$G1209,通讯通路门店!$J:$J,"荣耀体验店")+SUMIFS(通讯通路门店!$W:$W,通讯通路门店!$S:$S,$G1209,通讯通路门店!$J:$J,"荣耀授权专卖店")</f>
        <v>0</v>
      </c>
      <c r="BD1209" s="99">
        <f>SUMIFS(通讯通路门店!$Z:$Z,通讯通路门店!$S:$S,$G1209,通讯通路门店!$J:$J,"VIVO体验店")</f>
        <v>0</v>
      </c>
      <c r="BE1209" s="99">
        <f>SUMIFS(通讯通路门店!$AB:$AB,通讯通路门店!$S:$S,$G1209,通讯通路门店!$J:$J,"OPPO体验店")</f>
        <v>0</v>
      </c>
      <c r="BF1209" s="99">
        <f>SUMIFS(通讯通路门店!$X:$X,通讯通路门店!$S:$S,$G1209,通讯通路门店!$J:$J,"华为授权体验店")+SUMIFS(通讯通路门店!$AA:$AA,通讯通路门店!$S:$S,$G1209,通讯通路门店!$J:$J,"华为堡垒店")</f>
        <v>0</v>
      </c>
      <c r="BG1209" s="99">
        <f>SUMIFS(通讯通路门店!$Y:$Y,通讯通路门店!$S:$S,$G1209,通讯通路门店!$J:$J,"小米体验店")</f>
        <v>0</v>
      </c>
      <c r="BH1209" s="99">
        <f>SUMIFS(通讯通路门店!$AA:$AA,通讯通路门店!$S:$S,$G1209,通讯通路门店!$J:$J,"苹果体验店")</f>
        <v>0</v>
      </c>
      <c r="BI1209" s="99">
        <f>SUMIFS(通讯通路门店!$K:$K,通讯通路门店!$S:$S,$G1209,通讯通路门店!$J:$J,"其他品牌专卖店")</f>
        <v>0</v>
      </c>
      <c r="BJ1209" s="99">
        <f>SUMIFS(通讯通路门店!$AC:$AC,通讯通路门店!$S:$S,$G1209)</f>
        <v>0</v>
      </c>
      <c r="BK1209" s="99">
        <f>SUMIFS(通讯通路门店!$AD:$AD,通讯通路门店!$S:$S,$G1209)</f>
        <v>0</v>
      </c>
      <c r="BL1209" s="99">
        <f>SUMIFS(通讯通路门店!$AE:$AE,通讯通路门店!$S:$S,$G1209)</f>
        <v>0</v>
      </c>
      <c r="BM1209" s="99">
        <f>SUMIFS(通讯通路门店!$AF:$AF,通讯通路门店!$S:$S,$G1209)</f>
        <v>0</v>
      </c>
      <c r="BN1209" s="99">
        <f>SUMIFS(通讯通路门店!$AG:$AG,通讯通路门店!$S:$S,$G1209)</f>
        <v>0</v>
      </c>
      <c r="BO1209" s="99">
        <f>SUMIFS(通讯通路门店!$AH:$AH,通讯通路门店!$S:$S,$G1209)</f>
        <v>0</v>
      </c>
      <c r="BP1209" s="99">
        <f>SUMIFS(通讯通路门店!$AI:$AI,通讯通路门店!$S:$S,$G1209)</f>
        <v>0</v>
      </c>
      <c r="BQ1209" s="83"/>
    </row>
    <row r="1210" spans="1:69">
      <c r="A1210" s="99" t="str">
        <f>IFERROR(_xlfn.XLOOKUP($G1210,通讯通路门店!$S$4:$S$993931,通讯通路门店!$A$4:$A$993931,0,0),"")</f>
        <v>海南省</v>
      </c>
      <c r="B1210" s="99" t="str">
        <f>IFERROR(_xlfn.XLOOKUP($G1210,通讯通路门店!$S$4:$S$993931,通讯通路门店!$B$4:$B$993931,0,0),"")</f>
        <v>东方市</v>
      </c>
      <c r="C1210" s="99" t="str">
        <f>IFERROR(_xlfn.XLOOKUP($G1210,通讯通路门店!$S$4:$S$993931,通讯通路门店!$C$4:$C$993931,0,0),"")</f>
        <v>东方市</v>
      </c>
      <c r="D1210" s="99" t="str">
        <f>IFERROR(_xlfn.XLOOKUP($G1210,通讯通路门店!$S$4:$S$993931,通讯通路门店!$D$4:$D$993931,0,0),"")</f>
        <v>八所镇</v>
      </c>
      <c r="E1210" s="83"/>
      <c r="F1210" s="83"/>
      <c r="G1210" s="101"/>
      <c r="H1210" s="102">
        <f>IFERROR(_xlfn.XLOOKUP($G1210,通讯通路门店!$S$4:$S$993931,通讯通路门店!$R$4:$R$993931,0,0),"")</f>
        <v>0</v>
      </c>
      <c r="I1210" s="83"/>
      <c r="J1210" s="83"/>
      <c r="K1210" s="83"/>
      <c r="L1210" s="83"/>
      <c r="M1210" s="83"/>
      <c r="N1210" s="83"/>
      <c r="O1210" s="83"/>
      <c r="P1210" s="83"/>
      <c r="Q1210" s="83"/>
      <c r="R1210" s="83"/>
      <c r="S1210" s="83"/>
      <c r="T1210" s="83"/>
      <c r="U1210" s="99">
        <f>COUNTIF(通讯通路门店!$S:$S,$G1210)</f>
        <v>0</v>
      </c>
      <c r="V1210" s="99">
        <f>COUNTIFS(通讯通路门店!$S:$S,$G1210,通讯通路门店!$J:$J,"综合卖场")</f>
        <v>0</v>
      </c>
      <c r="W1210" s="99">
        <f>SUMIFS(通讯通路门店!$AJ:$AJ,通讯通路门店!$S:$S,通讯客户沙盘!$G1210)</f>
        <v>0</v>
      </c>
      <c r="X1210" s="99">
        <f t="shared" si="90"/>
        <v>0</v>
      </c>
      <c r="Y1210" s="99">
        <f>COUNTIFS(通讯通路门店!$S:$S,$G1210,通讯通路门店!$J:$J,"荣耀体验店")+COUNTIFS(通讯通路门店!$S:$S,$G1210,通讯通路门店!$J:$J,"荣耀授权专卖店")</f>
        <v>0</v>
      </c>
      <c r="Z1210" s="99">
        <f>COUNTIFS(通讯通路门店!$S:$S,$G1210,通讯通路门店!$J:$J,"VIVO体验店")</f>
        <v>0</v>
      </c>
      <c r="AA1210" s="99">
        <f>COUNTIFS(通讯通路门店!$S:$S,$G1210,通讯通路门店!$J:$J,"OPPO体验店")</f>
        <v>0</v>
      </c>
      <c r="AB1210" s="99">
        <f>COUNTIFS(通讯通路门店!$S:$S,$G1210,通讯通路门店!$J:$J,"华为授权体验店")+COUNTIFS(通讯通路门店!$S:$S,$G1210,通讯通路门店!$J:$J,"华为堡垒店")</f>
        <v>0</v>
      </c>
      <c r="AC1210" s="99">
        <f>COUNTIFS(通讯通路门店!$S:$S,$G1210,通讯通路门店!$J:$J,"小米体验店")</f>
        <v>0</v>
      </c>
      <c r="AD1210" s="99">
        <f>COUNTIFS(通讯通路门店!$S:$S,$G1210,通讯通路门店!$J:$J,"苹果体验店")</f>
        <v>0</v>
      </c>
      <c r="AE1210" s="99">
        <f>COUNTIFS(通讯通路门店!$S:$S,$G1210,通讯通路门店!$J:$J,"其他品牌专卖店")</f>
        <v>0</v>
      </c>
      <c r="AF1210" s="99">
        <f>SUMIFS(通讯通路门店!$BI:$BI,通讯通路门店!$S:$S,$G1210)</f>
        <v>0</v>
      </c>
      <c r="AG1210" s="99">
        <f>SUMIFS(通讯通路门店!$BH:$BH,通讯通路门店!$S:$S,$G1210)</f>
        <v>0</v>
      </c>
      <c r="AH1210" s="99">
        <f t="shared" si="91"/>
        <v>0</v>
      </c>
      <c r="AI1210" s="99">
        <f>SUMIFS(通讯通路门店!$BB:$BB,通讯通路门店!$S:$S,$G1210)</f>
        <v>0</v>
      </c>
      <c r="AJ1210" s="99">
        <f>SUMIFS(通讯通路门店!$BE:$BE,通讯通路门店!$S:$S,$G1210)</f>
        <v>0</v>
      </c>
      <c r="AK1210" s="99">
        <f>SUMIFS(通讯通路门店!$BG:$BG,通讯通路门店!$S:$S,$G1210)</f>
        <v>0</v>
      </c>
      <c r="AL1210" s="99">
        <f>SUMIFS(通讯通路门店!$BC:$BC,通讯通路门店!$S:$S,$G1210)</f>
        <v>0</v>
      </c>
      <c r="AM1210" s="99">
        <f>SUMIFS(通讯通路门店!$BD:$BD,通讯通路门店!$S:$S,$G1210)</f>
        <v>0</v>
      </c>
      <c r="AN1210" s="99">
        <f>SUMIFS(通讯通路门店!$BF:$BF,通讯通路门店!$S:$S,$G1210)</f>
        <v>0</v>
      </c>
      <c r="AO1210" s="99">
        <f t="shared" si="92"/>
        <v>0</v>
      </c>
      <c r="AP1210" s="99">
        <f>SUMIFS(通讯通路门店!$K:$K,通讯通路门店!$S:$S,$G1210)</f>
        <v>0</v>
      </c>
      <c r="AQ1210" s="83"/>
      <c r="AR1210" s="99">
        <f>SUMIFS(通讯通路门店!$T:$T,通讯通路门店!$S:$S,$G1210)</f>
        <v>0</v>
      </c>
      <c r="AS1210" s="99">
        <f>SUMIFS(通讯通路门店!$U:$U,通讯通路门店!$S:$S,$G1210)</f>
        <v>0</v>
      </c>
      <c r="AT1210" s="99">
        <f>SUMIFS(通讯通路门店!$V:$V,通讯通路门店!$S:$S,$G1210)</f>
        <v>0</v>
      </c>
      <c r="AU1210" s="99">
        <f>SUMIFS(通讯通路门店!$W:$W,通讯通路门店!$S:$S,$G1210)</f>
        <v>0</v>
      </c>
      <c r="AV1210" s="99">
        <f>SUMIFS(通讯通路门店!$Z:$Z,通讯通路门店!$S:$S,$G1210)</f>
        <v>0</v>
      </c>
      <c r="AW1210" s="99">
        <f>SUMIFS(通讯通路门店!$AB:$AB,通讯通路门店!$S:$S,$G1210)</f>
        <v>0</v>
      </c>
      <c r="AX1210" s="99">
        <f>SUMIFS(通讯通路门店!$X:$X,通讯通路门店!$S:$S,$G1210)</f>
        <v>0</v>
      </c>
      <c r="AY1210" s="99">
        <f>SUMIFS(通讯通路门店!$Y:$Y,通讯通路门店!$S:$S,$G1210)</f>
        <v>0</v>
      </c>
      <c r="AZ1210" s="99">
        <f>SUMIFS(通讯通路门店!$AA:$AA,通讯通路门店!$S:$S,$G1210)</f>
        <v>0</v>
      </c>
      <c r="BA1210" s="99">
        <f t="shared" si="93"/>
        <v>0</v>
      </c>
      <c r="BB1210" s="99">
        <f t="shared" si="94"/>
        <v>0</v>
      </c>
      <c r="BC1210" s="99">
        <f>SUMIFS(通讯通路门店!$W:$W,通讯通路门店!$S:$S,$G1210,通讯通路门店!$J:$J,"荣耀体验店")+SUMIFS(通讯通路门店!$W:$W,通讯通路门店!$S:$S,$G1210,通讯通路门店!$J:$J,"荣耀授权专卖店")</f>
        <v>0</v>
      </c>
      <c r="BD1210" s="99">
        <f>SUMIFS(通讯通路门店!$Z:$Z,通讯通路门店!$S:$S,$G1210,通讯通路门店!$J:$J,"VIVO体验店")</f>
        <v>0</v>
      </c>
      <c r="BE1210" s="99">
        <f>SUMIFS(通讯通路门店!$AB:$AB,通讯通路门店!$S:$S,$G1210,通讯通路门店!$J:$J,"OPPO体验店")</f>
        <v>0</v>
      </c>
      <c r="BF1210" s="99">
        <f>SUMIFS(通讯通路门店!$X:$X,通讯通路门店!$S:$S,$G1210,通讯通路门店!$J:$J,"华为授权体验店")+SUMIFS(通讯通路门店!$AA:$AA,通讯通路门店!$S:$S,$G1210,通讯通路门店!$J:$J,"华为堡垒店")</f>
        <v>0</v>
      </c>
      <c r="BG1210" s="99">
        <f>SUMIFS(通讯通路门店!$Y:$Y,通讯通路门店!$S:$S,$G1210,通讯通路门店!$J:$J,"小米体验店")</f>
        <v>0</v>
      </c>
      <c r="BH1210" s="99">
        <f>SUMIFS(通讯通路门店!$AA:$AA,通讯通路门店!$S:$S,$G1210,通讯通路门店!$J:$J,"苹果体验店")</f>
        <v>0</v>
      </c>
      <c r="BI1210" s="99">
        <f>SUMIFS(通讯通路门店!$K:$K,通讯通路门店!$S:$S,$G1210,通讯通路门店!$J:$J,"其他品牌专卖店")</f>
        <v>0</v>
      </c>
      <c r="BJ1210" s="99">
        <f>SUMIFS(通讯通路门店!$AC:$AC,通讯通路门店!$S:$S,$G1210)</f>
        <v>0</v>
      </c>
      <c r="BK1210" s="99">
        <f>SUMIFS(通讯通路门店!$AD:$AD,通讯通路门店!$S:$S,$G1210)</f>
        <v>0</v>
      </c>
      <c r="BL1210" s="99">
        <f>SUMIFS(通讯通路门店!$AE:$AE,通讯通路门店!$S:$S,$G1210)</f>
        <v>0</v>
      </c>
      <c r="BM1210" s="99">
        <f>SUMIFS(通讯通路门店!$AF:$AF,通讯通路门店!$S:$S,$G1210)</f>
        <v>0</v>
      </c>
      <c r="BN1210" s="99">
        <f>SUMIFS(通讯通路门店!$AG:$AG,通讯通路门店!$S:$S,$G1210)</f>
        <v>0</v>
      </c>
      <c r="BO1210" s="99">
        <f>SUMIFS(通讯通路门店!$AH:$AH,通讯通路门店!$S:$S,$G1210)</f>
        <v>0</v>
      </c>
      <c r="BP1210" s="99">
        <f>SUMIFS(通讯通路门店!$AI:$AI,通讯通路门店!$S:$S,$G1210)</f>
        <v>0</v>
      </c>
      <c r="BQ1210" s="83"/>
    </row>
    <row r="1211" spans="1:69">
      <c r="A1211" s="99" t="str">
        <f>IFERROR(_xlfn.XLOOKUP($G1211,通讯通路门店!$S$4:$S$993931,通讯通路门店!$A$4:$A$993931,0,0),"")</f>
        <v>海南省</v>
      </c>
      <c r="B1211" s="99" t="str">
        <f>IFERROR(_xlfn.XLOOKUP($G1211,通讯通路门店!$S$4:$S$993931,通讯通路门店!$B$4:$B$993931,0,0),"")</f>
        <v>东方市</v>
      </c>
      <c r="C1211" s="99" t="str">
        <f>IFERROR(_xlfn.XLOOKUP($G1211,通讯通路门店!$S$4:$S$993931,通讯通路门店!$C$4:$C$993931,0,0),"")</f>
        <v>东方市</v>
      </c>
      <c r="D1211" s="99" t="str">
        <f>IFERROR(_xlfn.XLOOKUP($G1211,通讯通路门店!$S$4:$S$993931,通讯通路门店!$D$4:$D$993931,0,0),"")</f>
        <v>八所镇</v>
      </c>
      <c r="E1211" s="83"/>
      <c r="F1211" s="83"/>
      <c r="G1211" s="101"/>
      <c r="H1211" s="102">
        <f>IFERROR(_xlfn.XLOOKUP($G1211,通讯通路门店!$S$4:$S$993931,通讯通路门店!$R$4:$R$993931,0,0),"")</f>
        <v>0</v>
      </c>
      <c r="I1211" s="83"/>
      <c r="J1211" s="83"/>
      <c r="K1211" s="83"/>
      <c r="L1211" s="83"/>
      <c r="M1211" s="83"/>
      <c r="N1211" s="83"/>
      <c r="O1211" s="83"/>
      <c r="P1211" s="83"/>
      <c r="Q1211" s="83"/>
      <c r="R1211" s="83"/>
      <c r="S1211" s="83"/>
      <c r="T1211" s="83"/>
      <c r="U1211" s="99">
        <f>COUNTIF(通讯通路门店!$S:$S,$G1211)</f>
        <v>0</v>
      </c>
      <c r="V1211" s="99">
        <f>COUNTIFS(通讯通路门店!$S:$S,$G1211,通讯通路门店!$J:$J,"综合卖场")</f>
        <v>0</v>
      </c>
      <c r="W1211" s="99">
        <f>SUMIFS(通讯通路门店!$AJ:$AJ,通讯通路门店!$S:$S,通讯客户沙盘!$G1211)</f>
        <v>0</v>
      </c>
      <c r="X1211" s="99">
        <f t="shared" si="90"/>
        <v>0</v>
      </c>
      <c r="Y1211" s="99">
        <f>COUNTIFS(通讯通路门店!$S:$S,$G1211,通讯通路门店!$J:$J,"荣耀体验店")+COUNTIFS(通讯通路门店!$S:$S,$G1211,通讯通路门店!$J:$J,"荣耀授权专卖店")</f>
        <v>0</v>
      </c>
      <c r="Z1211" s="99">
        <f>COUNTIFS(通讯通路门店!$S:$S,$G1211,通讯通路门店!$J:$J,"VIVO体验店")</f>
        <v>0</v>
      </c>
      <c r="AA1211" s="99">
        <f>COUNTIFS(通讯通路门店!$S:$S,$G1211,通讯通路门店!$J:$J,"OPPO体验店")</f>
        <v>0</v>
      </c>
      <c r="AB1211" s="99">
        <f>COUNTIFS(通讯通路门店!$S:$S,$G1211,通讯通路门店!$J:$J,"华为授权体验店")+COUNTIFS(通讯通路门店!$S:$S,$G1211,通讯通路门店!$J:$J,"华为堡垒店")</f>
        <v>0</v>
      </c>
      <c r="AC1211" s="99">
        <f>COUNTIFS(通讯通路门店!$S:$S,$G1211,通讯通路门店!$J:$J,"小米体验店")</f>
        <v>0</v>
      </c>
      <c r="AD1211" s="99">
        <f>COUNTIFS(通讯通路门店!$S:$S,$G1211,通讯通路门店!$J:$J,"苹果体验店")</f>
        <v>0</v>
      </c>
      <c r="AE1211" s="99">
        <f>COUNTIFS(通讯通路门店!$S:$S,$G1211,通讯通路门店!$J:$J,"其他品牌专卖店")</f>
        <v>0</v>
      </c>
      <c r="AF1211" s="99">
        <f>SUMIFS(通讯通路门店!$BI:$BI,通讯通路门店!$S:$S,$G1211)</f>
        <v>0</v>
      </c>
      <c r="AG1211" s="99">
        <f>SUMIFS(通讯通路门店!$BH:$BH,通讯通路门店!$S:$S,$G1211)</f>
        <v>0</v>
      </c>
      <c r="AH1211" s="99">
        <f t="shared" si="91"/>
        <v>0</v>
      </c>
      <c r="AI1211" s="99">
        <f>SUMIFS(通讯通路门店!$BB:$BB,通讯通路门店!$S:$S,$G1211)</f>
        <v>0</v>
      </c>
      <c r="AJ1211" s="99">
        <f>SUMIFS(通讯通路门店!$BE:$BE,通讯通路门店!$S:$S,$G1211)</f>
        <v>0</v>
      </c>
      <c r="AK1211" s="99">
        <f>SUMIFS(通讯通路门店!$BG:$BG,通讯通路门店!$S:$S,$G1211)</f>
        <v>0</v>
      </c>
      <c r="AL1211" s="99">
        <f>SUMIFS(通讯通路门店!$BC:$BC,通讯通路门店!$S:$S,$G1211)</f>
        <v>0</v>
      </c>
      <c r="AM1211" s="99">
        <f>SUMIFS(通讯通路门店!$BD:$BD,通讯通路门店!$S:$S,$G1211)</f>
        <v>0</v>
      </c>
      <c r="AN1211" s="99">
        <f>SUMIFS(通讯通路门店!$BF:$BF,通讯通路门店!$S:$S,$G1211)</f>
        <v>0</v>
      </c>
      <c r="AO1211" s="99">
        <f t="shared" si="92"/>
        <v>0</v>
      </c>
      <c r="AP1211" s="99">
        <f>SUMIFS(通讯通路门店!$K:$K,通讯通路门店!$S:$S,$G1211)</f>
        <v>0</v>
      </c>
      <c r="AQ1211" s="83"/>
      <c r="AR1211" s="99">
        <f>SUMIFS(通讯通路门店!$T:$T,通讯通路门店!$S:$S,$G1211)</f>
        <v>0</v>
      </c>
      <c r="AS1211" s="99">
        <f>SUMIFS(通讯通路门店!$U:$U,通讯通路门店!$S:$S,$G1211)</f>
        <v>0</v>
      </c>
      <c r="AT1211" s="99">
        <f>SUMIFS(通讯通路门店!$V:$V,通讯通路门店!$S:$S,$G1211)</f>
        <v>0</v>
      </c>
      <c r="AU1211" s="99">
        <f>SUMIFS(通讯通路门店!$W:$W,通讯通路门店!$S:$S,$G1211)</f>
        <v>0</v>
      </c>
      <c r="AV1211" s="99">
        <f>SUMIFS(通讯通路门店!$Z:$Z,通讯通路门店!$S:$S,$G1211)</f>
        <v>0</v>
      </c>
      <c r="AW1211" s="99">
        <f>SUMIFS(通讯通路门店!$AB:$AB,通讯通路门店!$S:$S,$G1211)</f>
        <v>0</v>
      </c>
      <c r="AX1211" s="99">
        <f>SUMIFS(通讯通路门店!$X:$X,通讯通路门店!$S:$S,$G1211)</f>
        <v>0</v>
      </c>
      <c r="AY1211" s="99">
        <f>SUMIFS(通讯通路门店!$Y:$Y,通讯通路门店!$S:$S,$G1211)</f>
        <v>0</v>
      </c>
      <c r="AZ1211" s="99">
        <f>SUMIFS(通讯通路门店!$AA:$AA,通讯通路门店!$S:$S,$G1211)</f>
        <v>0</v>
      </c>
      <c r="BA1211" s="99">
        <f t="shared" si="93"/>
        <v>0</v>
      </c>
      <c r="BB1211" s="99">
        <f t="shared" si="94"/>
        <v>0</v>
      </c>
      <c r="BC1211" s="99">
        <f>SUMIFS(通讯通路门店!$W:$W,通讯通路门店!$S:$S,$G1211,通讯通路门店!$J:$J,"荣耀体验店")+SUMIFS(通讯通路门店!$W:$W,通讯通路门店!$S:$S,$G1211,通讯通路门店!$J:$J,"荣耀授权专卖店")</f>
        <v>0</v>
      </c>
      <c r="BD1211" s="99">
        <f>SUMIFS(通讯通路门店!$Z:$Z,通讯通路门店!$S:$S,$G1211,通讯通路门店!$J:$J,"VIVO体验店")</f>
        <v>0</v>
      </c>
      <c r="BE1211" s="99">
        <f>SUMIFS(通讯通路门店!$AB:$AB,通讯通路门店!$S:$S,$G1211,通讯通路门店!$J:$J,"OPPO体验店")</f>
        <v>0</v>
      </c>
      <c r="BF1211" s="99">
        <f>SUMIFS(通讯通路门店!$X:$X,通讯通路门店!$S:$S,$G1211,通讯通路门店!$J:$J,"华为授权体验店")+SUMIFS(通讯通路门店!$AA:$AA,通讯通路门店!$S:$S,$G1211,通讯通路门店!$J:$J,"华为堡垒店")</f>
        <v>0</v>
      </c>
      <c r="BG1211" s="99">
        <f>SUMIFS(通讯通路门店!$Y:$Y,通讯通路门店!$S:$S,$G1211,通讯通路门店!$J:$J,"小米体验店")</f>
        <v>0</v>
      </c>
      <c r="BH1211" s="99">
        <f>SUMIFS(通讯通路门店!$AA:$AA,通讯通路门店!$S:$S,$G1211,通讯通路门店!$J:$J,"苹果体验店")</f>
        <v>0</v>
      </c>
      <c r="BI1211" s="99">
        <f>SUMIFS(通讯通路门店!$K:$K,通讯通路门店!$S:$S,$G1211,通讯通路门店!$J:$J,"其他品牌专卖店")</f>
        <v>0</v>
      </c>
      <c r="BJ1211" s="99">
        <f>SUMIFS(通讯通路门店!$AC:$AC,通讯通路门店!$S:$S,$G1211)</f>
        <v>0</v>
      </c>
      <c r="BK1211" s="99">
        <f>SUMIFS(通讯通路门店!$AD:$AD,通讯通路门店!$S:$S,$G1211)</f>
        <v>0</v>
      </c>
      <c r="BL1211" s="99">
        <f>SUMIFS(通讯通路门店!$AE:$AE,通讯通路门店!$S:$S,$G1211)</f>
        <v>0</v>
      </c>
      <c r="BM1211" s="99">
        <f>SUMIFS(通讯通路门店!$AF:$AF,通讯通路门店!$S:$S,$G1211)</f>
        <v>0</v>
      </c>
      <c r="BN1211" s="99">
        <f>SUMIFS(通讯通路门店!$AG:$AG,通讯通路门店!$S:$S,$G1211)</f>
        <v>0</v>
      </c>
      <c r="BO1211" s="99">
        <f>SUMIFS(通讯通路门店!$AH:$AH,通讯通路门店!$S:$S,$G1211)</f>
        <v>0</v>
      </c>
      <c r="BP1211" s="99">
        <f>SUMIFS(通讯通路门店!$AI:$AI,通讯通路门店!$S:$S,$G1211)</f>
        <v>0</v>
      </c>
      <c r="BQ1211" s="83"/>
    </row>
    <row r="1212" spans="1:69">
      <c r="A1212" s="99" t="str">
        <f>IFERROR(_xlfn.XLOOKUP($G1212,通讯通路门店!$S$4:$S$993931,通讯通路门店!$A$4:$A$993931,0,0),"")</f>
        <v>海南省</v>
      </c>
      <c r="B1212" s="99" t="str">
        <f>IFERROR(_xlfn.XLOOKUP($G1212,通讯通路门店!$S$4:$S$993931,通讯通路门店!$B$4:$B$993931,0,0),"")</f>
        <v>东方市</v>
      </c>
      <c r="C1212" s="99" t="str">
        <f>IFERROR(_xlfn.XLOOKUP($G1212,通讯通路门店!$S$4:$S$993931,通讯通路门店!$C$4:$C$993931,0,0),"")</f>
        <v>东方市</v>
      </c>
      <c r="D1212" s="99" t="str">
        <f>IFERROR(_xlfn.XLOOKUP($G1212,通讯通路门店!$S$4:$S$993931,通讯通路门店!$D$4:$D$993931,0,0),"")</f>
        <v>八所镇</v>
      </c>
      <c r="E1212" s="83"/>
      <c r="F1212" s="83"/>
      <c r="G1212" s="101"/>
      <c r="H1212" s="102">
        <f>IFERROR(_xlfn.XLOOKUP($G1212,通讯通路门店!$S$4:$S$993931,通讯通路门店!$R$4:$R$993931,0,0),"")</f>
        <v>0</v>
      </c>
      <c r="I1212" s="83"/>
      <c r="J1212" s="83"/>
      <c r="K1212" s="83"/>
      <c r="L1212" s="83"/>
      <c r="M1212" s="83"/>
      <c r="N1212" s="83"/>
      <c r="O1212" s="83"/>
      <c r="P1212" s="83"/>
      <c r="Q1212" s="83"/>
      <c r="R1212" s="83"/>
      <c r="S1212" s="83"/>
      <c r="T1212" s="83"/>
      <c r="U1212" s="99">
        <f>COUNTIF(通讯通路门店!$S:$S,$G1212)</f>
        <v>0</v>
      </c>
      <c r="V1212" s="99">
        <f>COUNTIFS(通讯通路门店!$S:$S,$G1212,通讯通路门店!$J:$J,"综合卖场")</f>
        <v>0</v>
      </c>
      <c r="W1212" s="99">
        <f>SUMIFS(通讯通路门店!$AJ:$AJ,通讯通路门店!$S:$S,通讯客户沙盘!$G1212)</f>
        <v>0</v>
      </c>
      <c r="X1212" s="99">
        <f t="shared" si="90"/>
        <v>0</v>
      </c>
      <c r="Y1212" s="99">
        <f>COUNTIFS(通讯通路门店!$S:$S,$G1212,通讯通路门店!$J:$J,"荣耀体验店")+COUNTIFS(通讯通路门店!$S:$S,$G1212,通讯通路门店!$J:$J,"荣耀授权专卖店")</f>
        <v>0</v>
      </c>
      <c r="Z1212" s="99">
        <f>COUNTIFS(通讯通路门店!$S:$S,$G1212,通讯通路门店!$J:$J,"VIVO体验店")</f>
        <v>0</v>
      </c>
      <c r="AA1212" s="99">
        <f>COUNTIFS(通讯通路门店!$S:$S,$G1212,通讯通路门店!$J:$J,"OPPO体验店")</f>
        <v>0</v>
      </c>
      <c r="AB1212" s="99">
        <f>COUNTIFS(通讯通路门店!$S:$S,$G1212,通讯通路门店!$J:$J,"华为授权体验店")+COUNTIFS(通讯通路门店!$S:$S,$G1212,通讯通路门店!$J:$J,"华为堡垒店")</f>
        <v>0</v>
      </c>
      <c r="AC1212" s="99">
        <f>COUNTIFS(通讯通路门店!$S:$S,$G1212,通讯通路门店!$J:$J,"小米体验店")</f>
        <v>0</v>
      </c>
      <c r="AD1212" s="99">
        <f>COUNTIFS(通讯通路门店!$S:$S,$G1212,通讯通路门店!$J:$J,"苹果体验店")</f>
        <v>0</v>
      </c>
      <c r="AE1212" s="99">
        <f>COUNTIFS(通讯通路门店!$S:$S,$G1212,通讯通路门店!$J:$J,"其他品牌专卖店")</f>
        <v>0</v>
      </c>
      <c r="AF1212" s="99">
        <f>SUMIFS(通讯通路门店!$BI:$BI,通讯通路门店!$S:$S,$G1212)</f>
        <v>0</v>
      </c>
      <c r="AG1212" s="99">
        <f>SUMIFS(通讯通路门店!$BH:$BH,通讯通路门店!$S:$S,$G1212)</f>
        <v>0</v>
      </c>
      <c r="AH1212" s="99">
        <f t="shared" si="91"/>
        <v>0</v>
      </c>
      <c r="AI1212" s="99">
        <f>SUMIFS(通讯通路门店!$BB:$BB,通讯通路门店!$S:$S,$G1212)</f>
        <v>0</v>
      </c>
      <c r="AJ1212" s="99">
        <f>SUMIFS(通讯通路门店!$BE:$BE,通讯通路门店!$S:$S,$G1212)</f>
        <v>0</v>
      </c>
      <c r="AK1212" s="99">
        <f>SUMIFS(通讯通路门店!$BG:$BG,通讯通路门店!$S:$S,$G1212)</f>
        <v>0</v>
      </c>
      <c r="AL1212" s="99">
        <f>SUMIFS(通讯通路门店!$BC:$BC,通讯通路门店!$S:$S,$G1212)</f>
        <v>0</v>
      </c>
      <c r="AM1212" s="99">
        <f>SUMIFS(通讯通路门店!$BD:$BD,通讯通路门店!$S:$S,$G1212)</f>
        <v>0</v>
      </c>
      <c r="AN1212" s="99">
        <f>SUMIFS(通讯通路门店!$BF:$BF,通讯通路门店!$S:$S,$G1212)</f>
        <v>0</v>
      </c>
      <c r="AO1212" s="99">
        <f t="shared" si="92"/>
        <v>0</v>
      </c>
      <c r="AP1212" s="99">
        <f>SUMIFS(通讯通路门店!$K:$K,通讯通路门店!$S:$S,$G1212)</f>
        <v>0</v>
      </c>
      <c r="AQ1212" s="83"/>
      <c r="AR1212" s="99">
        <f>SUMIFS(通讯通路门店!$T:$T,通讯通路门店!$S:$S,$G1212)</f>
        <v>0</v>
      </c>
      <c r="AS1212" s="99">
        <f>SUMIFS(通讯通路门店!$U:$U,通讯通路门店!$S:$S,$G1212)</f>
        <v>0</v>
      </c>
      <c r="AT1212" s="99">
        <f>SUMIFS(通讯通路门店!$V:$V,通讯通路门店!$S:$S,$G1212)</f>
        <v>0</v>
      </c>
      <c r="AU1212" s="99">
        <f>SUMIFS(通讯通路门店!$W:$W,通讯通路门店!$S:$S,$G1212)</f>
        <v>0</v>
      </c>
      <c r="AV1212" s="99">
        <f>SUMIFS(通讯通路门店!$Z:$Z,通讯通路门店!$S:$S,$G1212)</f>
        <v>0</v>
      </c>
      <c r="AW1212" s="99">
        <f>SUMIFS(通讯通路门店!$AB:$AB,通讯通路门店!$S:$S,$G1212)</f>
        <v>0</v>
      </c>
      <c r="AX1212" s="99">
        <f>SUMIFS(通讯通路门店!$X:$X,通讯通路门店!$S:$S,$G1212)</f>
        <v>0</v>
      </c>
      <c r="AY1212" s="99">
        <f>SUMIFS(通讯通路门店!$Y:$Y,通讯通路门店!$S:$S,$G1212)</f>
        <v>0</v>
      </c>
      <c r="AZ1212" s="99">
        <f>SUMIFS(通讯通路门店!$AA:$AA,通讯通路门店!$S:$S,$G1212)</f>
        <v>0</v>
      </c>
      <c r="BA1212" s="99">
        <f t="shared" si="93"/>
        <v>0</v>
      </c>
      <c r="BB1212" s="99">
        <f t="shared" si="94"/>
        <v>0</v>
      </c>
      <c r="BC1212" s="99">
        <f>SUMIFS(通讯通路门店!$W:$W,通讯通路门店!$S:$S,$G1212,通讯通路门店!$J:$J,"荣耀体验店")+SUMIFS(通讯通路门店!$W:$W,通讯通路门店!$S:$S,$G1212,通讯通路门店!$J:$J,"荣耀授权专卖店")</f>
        <v>0</v>
      </c>
      <c r="BD1212" s="99">
        <f>SUMIFS(通讯通路门店!$Z:$Z,通讯通路门店!$S:$S,$G1212,通讯通路门店!$J:$J,"VIVO体验店")</f>
        <v>0</v>
      </c>
      <c r="BE1212" s="99">
        <f>SUMIFS(通讯通路门店!$AB:$AB,通讯通路门店!$S:$S,$G1212,通讯通路门店!$J:$J,"OPPO体验店")</f>
        <v>0</v>
      </c>
      <c r="BF1212" s="99">
        <f>SUMIFS(通讯通路门店!$X:$X,通讯通路门店!$S:$S,$G1212,通讯通路门店!$J:$J,"华为授权体验店")+SUMIFS(通讯通路门店!$AA:$AA,通讯通路门店!$S:$S,$G1212,通讯通路门店!$J:$J,"华为堡垒店")</f>
        <v>0</v>
      </c>
      <c r="BG1212" s="99">
        <f>SUMIFS(通讯通路门店!$Y:$Y,通讯通路门店!$S:$S,$G1212,通讯通路门店!$J:$J,"小米体验店")</f>
        <v>0</v>
      </c>
      <c r="BH1212" s="99">
        <f>SUMIFS(通讯通路门店!$AA:$AA,通讯通路门店!$S:$S,$G1212,通讯通路门店!$J:$J,"苹果体验店")</f>
        <v>0</v>
      </c>
      <c r="BI1212" s="99">
        <f>SUMIFS(通讯通路门店!$K:$K,通讯通路门店!$S:$S,$G1212,通讯通路门店!$J:$J,"其他品牌专卖店")</f>
        <v>0</v>
      </c>
      <c r="BJ1212" s="99">
        <f>SUMIFS(通讯通路门店!$AC:$AC,通讯通路门店!$S:$S,$G1212)</f>
        <v>0</v>
      </c>
      <c r="BK1212" s="99">
        <f>SUMIFS(通讯通路门店!$AD:$AD,通讯通路门店!$S:$S,$G1212)</f>
        <v>0</v>
      </c>
      <c r="BL1212" s="99">
        <f>SUMIFS(通讯通路门店!$AE:$AE,通讯通路门店!$S:$S,$G1212)</f>
        <v>0</v>
      </c>
      <c r="BM1212" s="99">
        <f>SUMIFS(通讯通路门店!$AF:$AF,通讯通路门店!$S:$S,$G1212)</f>
        <v>0</v>
      </c>
      <c r="BN1212" s="99">
        <f>SUMIFS(通讯通路门店!$AG:$AG,通讯通路门店!$S:$S,$G1212)</f>
        <v>0</v>
      </c>
      <c r="BO1212" s="99">
        <f>SUMIFS(通讯通路门店!$AH:$AH,通讯通路门店!$S:$S,$G1212)</f>
        <v>0</v>
      </c>
      <c r="BP1212" s="99">
        <f>SUMIFS(通讯通路门店!$AI:$AI,通讯通路门店!$S:$S,$G1212)</f>
        <v>0</v>
      </c>
      <c r="BQ1212" s="83"/>
    </row>
    <row r="1213" spans="1:69">
      <c r="A1213" s="99" t="str">
        <f>IFERROR(_xlfn.XLOOKUP($G1213,通讯通路门店!$S$4:$S$993931,通讯通路门店!$A$4:$A$993931,0,0),"")</f>
        <v>海南省</v>
      </c>
      <c r="B1213" s="99" t="str">
        <f>IFERROR(_xlfn.XLOOKUP($G1213,通讯通路门店!$S$4:$S$993931,通讯通路门店!$B$4:$B$993931,0,0),"")</f>
        <v>东方市</v>
      </c>
      <c r="C1213" s="99" t="str">
        <f>IFERROR(_xlfn.XLOOKUP($G1213,通讯通路门店!$S$4:$S$993931,通讯通路门店!$C$4:$C$993931,0,0),"")</f>
        <v>东方市</v>
      </c>
      <c r="D1213" s="99" t="str">
        <f>IFERROR(_xlfn.XLOOKUP($G1213,通讯通路门店!$S$4:$S$993931,通讯通路门店!$D$4:$D$993931,0,0),"")</f>
        <v>八所镇</v>
      </c>
      <c r="E1213" s="83"/>
      <c r="F1213" s="83"/>
      <c r="G1213" s="101"/>
      <c r="H1213" s="102">
        <f>IFERROR(_xlfn.XLOOKUP($G1213,通讯通路门店!$S$4:$S$993931,通讯通路门店!$R$4:$R$993931,0,0),"")</f>
        <v>0</v>
      </c>
      <c r="I1213" s="83"/>
      <c r="J1213" s="83"/>
      <c r="K1213" s="83"/>
      <c r="L1213" s="83"/>
      <c r="M1213" s="83"/>
      <c r="N1213" s="83"/>
      <c r="O1213" s="83"/>
      <c r="P1213" s="83"/>
      <c r="Q1213" s="83"/>
      <c r="R1213" s="83"/>
      <c r="S1213" s="83"/>
      <c r="T1213" s="83"/>
      <c r="U1213" s="99">
        <f>COUNTIF(通讯通路门店!$S:$S,$G1213)</f>
        <v>0</v>
      </c>
      <c r="V1213" s="99">
        <f>COUNTIFS(通讯通路门店!$S:$S,$G1213,通讯通路门店!$J:$J,"综合卖场")</f>
        <v>0</v>
      </c>
      <c r="W1213" s="99">
        <f>SUMIFS(通讯通路门店!$AJ:$AJ,通讯通路门店!$S:$S,通讯客户沙盘!$G1213)</f>
        <v>0</v>
      </c>
      <c r="X1213" s="99">
        <f t="shared" si="90"/>
        <v>0</v>
      </c>
      <c r="Y1213" s="99">
        <f>COUNTIFS(通讯通路门店!$S:$S,$G1213,通讯通路门店!$J:$J,"荣耀体验店")+COUNTIFS(通讯通路门店!$S:$S,$G1213,通讯通路门店!$J:$J,"荣耀授权专卖店")</f>
        <v>0</v>
      </c>
      <c r="Z1213" s="99">
        <f>COUNTIFS(通讯通路门店!$S:$S,$G1213,通讯通路门店!$J:$J,"VIVO体验店")</f>
        <v>0</v>
      </c>
      <c r="AA1213" s="99">
        <f>COUNTIFS(通讯通路门店!$S:$S,$G1213,通讯通路门店!$J:$J,"OPPO体验店")</f>
        <v>0</v>
      </c>
      <c r="AB1213" s="99">
        <f>COUNTIFS(通讯通路门店!$S:$S,$G1213,通讯通路门店!$J:$J,"华为授权体验店")+COUNTIFS(通讯通路门店!$S:$S,$G1213,通讯通路门店!$J:$J,"华为堡垒店")</f>
        <v>0</v>
      </c>
      <c r="AC1213" s="99">
        <f>COUNTIFS(通讯通路门店!$S:$S,$G1213,通讯通路门店!$J:$J,"小米体验店")</f>
        <v>0</v>
      </c>
      <c r="AD1213" s="99">
        <f>COUNTIFS(通讯通路门店!$S:$S,$G1213,通讯通路门店!$J:$J,"苹果体验店")</f>
        <v>0</v>
      </c>
      <c r="AE1213" s="99">
        <f>COUNTIFS(通讯通路门店!$S:$S,$G1213,通讯通路门店!$J:$J,"其他品牌专卖店")</f>
        <v>0</v>
      </c>
      <c r="AF1213" s="99">
        <f>SUMIFS(通讯通路门店!$BI:$BI,通讯通路门店!$S:$S,$G1213)</f>
        <v>0</v>
      </c>
      <c r="AG1213" s="99">
        <f>SUMIFS(通讯通路门店!$BH:$BH,通讯通路门店!$S:$S,$G1213)</f>
        <v>0</v>
      </c>
      <c r="AH1213" s="99">
        <f t="shared" si="91"/>
        <v>0</v>
      </c>
      <c r="AI1213" s="99">
        <f>SUMIFS(通讯通路门店!$BB:$BB,通讯通路门店!$S:$S,$G1213)</f>
        <v>0</v>
      </c>
      <c r="AJ1213" s="99">
        <f>SUMIFS(通讯通路门店!$BE:$BE,通讯通路门店!$S:$S,$G1213)</f>
        <v>0</v>
      </c>
      <c r="AK1213" s="99">
        <f>SUMIFS(通讯通路门店!$BG:$BG,通讯通路门店!$S:$S,$G1213)</f>
        <v>0</v>
      </c>
      <c r="AL1213" s="99">
        <f>SUMIFS(通讯通路门店!$BC:$BC,通讯通路门店!$S:$S,$G1213)</f>
        <v>0</v>
      </c>
      <c r="AM1213" s="99">
        <f>SUMIFS(通讯通路门店!$BD:$BD,通讯通路门店!$S:$S,$G1213)</f>
        <v>0</v>
      </c>
      <c r="AN1213" s="99">
        <f>SUMIFS(通讯通路门店!$BF:$BF,通讯通路门店!$S:$S,$G1213)</f>
        <v>0</v>
      </c>
      <c r="AO1213" s="99">
        <f t="shared" si="92"/>
        <v>0</v>
      </c>
      <c r="AP1213" s="99">
        <f>SUMIFS(通讯通路门店!$K:$K,通讯通路门店!$S:$S,$G1213)</f>
        <v>0</v>
      </c>
      <c r="AQ1213" s="83"/>
      <c r="AR1213" s="99">
        <f>SUMIFS(通讯通路门店!$T:$T,通讯通路门店!$S:$S,$G1213)</f>
        <v>0</v>
      </c>
      <c r="AS1213" s="99">
        <f>SUMIFS(通讯通路门店!$U:$U,通讯通路门店!$S:$S,$G1213)</f>
        <v>0</v>
      </c>
      <c r="AT1213" s="99">
        <f>SUMIFS(通讯通路门店!$V:$V,通讯通路门店!$S:$S,$G1213)</f>
        <v>0</v>
      </c>
      <c r="AU1213" s="99">
        <f>SUMIFS(通讯通路门店!$W:$W,通讯通路门店!$S:$S,$G1213)</f>
        <v>0</v>
      </c>
      <c r="AV1213" s="99">
        <f>SUMIFS(通讯通路门店!$Z:$Z,通讯通路门店!$S:$S,$G1213)</f>
        <v>0</v>
      </c>
      <c r="AW1213" s="99">
        <f>SUMIFS(通讯通路门店!$AB:$AB,通讯通路门店!$S:$S,$G1213)</f>
        <v>0</v>
      </c>
      <c r="AX1213" s="99">
        <f>SUMIFS(通讯通路门店!$X:$X,通讯通路门店!$S:$S,$G1213)</f>
        <v>0</v>
      </c>
      <c r="AY1213" s="99">
        <f>SUMIFS(通讯通路门店!$Y:$Y,通讯通路门店!$S:$S,$G1213)</f>
        <v>0</v>
      </c>
      <c r="AZ1213" s="99">
        <f>SUMIFS(通讯通路门店!$AA:$AA,通讯通路门店!$S:$S,$G1213)</f>
        <v>0</v>
      </c>
      <c r="BA1213" s="99">
        <f t="shared" si="93"/>
        <v>0</v>
      </c>
      <c r="BB1213" s="99">
        <f t="shared" si="94"/>
        <v>0</v>
      </c>
      <c r="BC1213" s="99">
        <f>SUMIFS(通讯通路门店!$W:$W,通讯通路门店!$S:$S,$G1213,通讯通路门店!$J:$J,"荣耀体验店")+SUMIFS(通讯通路门店!$W:$W,通讯通路门店!$S:$S,$G1213,通讯通路门店!$J:$J,"荣耀授权专卖店")</f>
        <v>0</v>
      </c>
      <c r="BD1213" s="99">
        <f>SUMIFS(通讯通路门店!$Z:$Z,通讯通路门店!$S:$S,$G1213,通讯通路门店!$J:$J,"VIVO体验店")</f>
        <v>0</v>
      </c>
      <c r="BE1213" s="99">
        <f>SUMIFS(通讯通路门店!$AB:$AB,通讯通路门店!$S:$S,$G1213,通讯通路门店!$J:$J,"OPPO体验店")</f>
        <v>0</v>
      </c>
      <c r="BF1213" s="99">
        <f>SUMIFS(通讯通路门店!$X:$X,通讯通路门店!$S:$S,$G1213,通讯通路门店!$J:$J,"华为授权体验店")+SUMIFS(通讯通路门店!$AA:$AA,通讯通路门店!$S:$S,$G1213,通讯通路门店!$J:$J,"华为堡垒店")</f>
        <v>0</v>
      </c>
      <c r="BG1213" s="99">
        <f>SUMIFS(通讯通路门店!$Y:$Y,通讯通路门店!$S:$S,$G1213,通讯通路门店!$J:$J,"小米体验店")</f>
        <v>0</v>
      </c>
      <c r="BH1213" s="99">
        <f>SUMIFS(通讯通路门店!$AA:$AA,通讯通路门店!$S:$S,$G1213,通讯通路门店!$J:$J,"苹果体验店")</f>
        <v>0</v>
      </c>
      <c r="BI1213" s="99">
        <f>SUMIFS(通讯通路门店!$K:$K,通讯通路门店!$S:$S,$G1213,通讯通路门店!$J:$J,"其他品牌专卖店")</f>
        <v>0</v>
      </c>
      <c r="BJ1213" s="99">
        <f>SUMIFS(通讯通路门店!$AC:$AC,通讯通路门店!$S:$S,$G1213)</f>
        <v>0</v>
      </c>
      <c r="BK1213" s="99">
        <f>SUMIFS(通讯通路门店!$AD:$AD,通讯通路门店!$S:$S,$G1213)</f>
        <v>0</v>
      </c>
      <c r="BL1213" s="99">
        <f>SUMIFS(通讯通路门店!$AE:$AE,通讯通路门店!$S:$S,$G1213)</f>
        <v>0</v>
      </c>
      <c r="BM1213" s="99">
        <f>SUMIFS(通讯通路门店!$AF:$AF,通讯通路门店!$S:$S,$G1213)</f>
        <v>0</v>
      </c>
      <c r="BN1213" s="99">
        <f>SUMIFS(通讯通路门店!$AG:$AG,通讯通路门店!$S:$S,$G1213)</f>
        <v>0</v>
      </c>
      <c r="BO1213" s="99">
        <f>SUMIFS(通讯通路门店!$AH:$AH,通讯通路门店!$S:$S,$G1213)</f>
        <v>0</v>
      </c>
      <c r="BP1213" s="99">
        <f>SUMIFS(通讯通路门店!$AI:$AI,通讯通路门店!$S:$S,$G1213)</f>
        <v>0</v>
      </c>
      <c r="BQ1213" s="83"/>
    </row>
    <row r="1214" spans="1:69">
      <c r="A1214" s="99" t="str">
        <f>IFERROR(_xlfn.XLOOKUP($G1214,通讯通路门店!$S$4:$S$993931,通讯通路门店!$A$4:$A$993931,0,0),"")</f>
        <v>海南省</v>
      </c>
      <c r="B1214" s="99" t="str">
        <f>IFERROR(_xlfn.XLOOKUP($G1214,通讯通路门店!$S$4:$S$993931,通讯通路门店!$B$4:$B$993931,0,0),"")</f>
        <v>东方市</v>
      </c>
      <c r="C1214" s="99" t="str">
        <f>IFERROR(_xlfn.XLOOKUP($G1214,通讯通路门店!$S$4:$S$993931,通讯通路门店!$C$4:$C$993931,0,0),"")</f>
        <v>东方市</v>
      </c>
      <c r="D1214" s="99" t="str">
        <f>IFERROR(_xlfn.XLOOKUP($G1214,通讯通路门店!$S$4:$S$993931,通讯通路门店!$D$4:$D$993931,0,0),"")</f>
        <v>八所镇</v>
      </c>
      <c r="E1214" s="83"/>
      <c r="F1214" s="83"/>
      <c r="G1214" s="101"/>
      <c r="H1214" s="102">
        <f>IFERROR(_xlfn.XLOOKUP($G1214,通讯通路门店!$S$4:$S$993931,通讯通路门店!$R$4:$R$993931,0,0),"")</f>
        <v>0</v>
      </c>
      <c r="I1214" s="83"/>
      <c r="J1214" s="83"/>
      <c r="K1214" s="83"/>
      <c r="L1214" s="83"/>
      <c r="M1214" s="83"/>
      <c r="N1214" s="83"/>
      <c r="O1214" s="83"/>
      <c r="P1214" s="83"/>
      <c r="Q1214" s="83"/>
      <c r="R1214" s="83"/>
      <c r="S1214" s="83"/>
      <c r="T1214" s="83"/>
      <c r="U1214" s="99">
        <f>COUNTIF(通讯通路门店!$S:$S,$G1214)</f>
        <v>0</v>
      </c>
      <c r="V1214" s="99">
        <f>COUNTIFS(通讯通路门店!$S:$S,$G1214,通讯通路门店!$J:$J,"综合卖场")</f>
        <v>0</v>
      </c>
      <c r="W1214" s="99">
        <f>SUMIFS(通讯通路门店!$AJ:$AJ,通讯通路门店!$S:$S,通讯客户沙盘!$G1214)</f>
        <v>0</v>
      </c>
      <c r="X1214" s="99">
        <f t="shared" si="90"/>
        <v>0</v>
      </c>
      <c r="Y1214" s="99">
        <f>COUNTIFS(通讯通路门店!$S:$S,$G1214,通讯通路门店!$J:$J,"荣耀体验店")+COUNTIFS(通讯通路门店!$S:$S,$G1214,通讯通路门店!$J:$J,"荣耀授权专卖店")</f>
        <v>0</v>
      </c>
      <c r="Z1214" s="99">
        <f>COUNTIFS(通讯通路门店!$S:$S,$G1214,通讯通路门店!$J:$J,"VIVO体验店")</f>
        <v>0</v>
      </c>
      <c r="AA1214" s="99">
        <f>COUNTIFS(通讯通路门店!$S:$S,$G1214,通讯通路门店!$J:$J,"OPPO体验店")</f>
        <v>0</v>
      </c>
      <c r="AB1214" s="99">
        <f>COUNTIFS(通讯通路门店!$S:$S,$G1214,通讯通路门店!$J:$J,"华为授权体验店")+COUNTIFS(通讯通路门店!$S:$S,$G1214,通讯通路门店!$J:$J,"华为堡垒店")</f>
        <v>0</v>
      </c>
      <c r="AC1214" s="99">
        <f>COUNTIFS(通讯通路门店!$S:$S,$G1214,通讯通路门店!$J:$J,"小米体验店")</f>
        <v>0</v>
      </c>
      <c r="AD1214" s="99">
        <f>COUNTIFS(通讯通路门店!$S:$S,$G1214,通讯通路门店!$J:$J,"苹果体验店")</f>
        <v>0</v>
      </c>
      <c r="AE1214" s="99">
        <f>COUNTIFS(通讯通路门店!$S:$S,$G1214,通讯通路门店!$J:$J,"其他品牌专卖店")</f>
        <v>0</v>
      </c>
      <c r="AF1214" s="99">
        <f>SUMIFS(通讯通路门店!$BI:$BI,通讯通路门店!$S:$S,$G1214)</f>
        <v>0</v>
      </c>
      <c r="AG1214" s="99">
        <f>SUMIFS(通讯通路门店!$BH:$BH,通讯通路门店!$S:$S,$G1214)</f>
        <v>0</v>
      </c>
      <c r="AH1214" s="99">
        <f t="shared" si="91"/>
        <v>0</v>
      </c>
      <c r="AI1214" s="99">
        <f>SUMIFS(通讯通路门店!$BB:$BB,通讯通路门店!$S:$S,$G1214)</f>
        <v>0</v>
      </c>
      <c r="AJ1214" s="99">
        <f>SUMIFS(通讯通路门店!$BE:$BE,通讯通路门店!$S:$S,$G1214)</f>
        <v>0</v>
      </c>
      <c r="AK1214" s="99">
        <f>SUMIFS(通讯通路门店!$BG:$BG,通讯通路门店!$S:$S,$G1214)</f>
        <v>0</v>
      </c>
      <c r="AL1214" s="99">
        <f>SUMIFS(通讯通路门店!$BC:$BC,通讯通路门店!$S:$S,$G1214)</f>
        <v>0</v>
      </c>
      <c r="AM1214" s="99">
        <f>SUMIFS(通讯通路门店!$BD:$BD,通讯通路门店!$S:$S,$G1214)</f>
        <v>0</v>
      </c>
      <c r="AN1214" s="99">
        <f>SUMIFS(通讯通路门店!$BF:$BF,通讯通路门店!$S:$S,$G1214)</f>
        <v>0</v>
      </c>
      <c r="AO1214" s="99">
        <f t="shared" si="92"/>
        <v>0</v>
      </c>
      <c r="AP1214" s="99">
        <f>SUMIFS(通讯通路门店!$K:$K,通讯通路门店!$S:$S,$G1214)</f>
        <v>0</v>
      </c>
      <c r="AQ1214" s="83"/>
      <c r="AR1214" s="99">
        <f>SUMIFS(通讯通路门店!$T:$T,通讯通路门店!$S:$S,$G1214)</f>
        <v>0</v>
      </c>
      <c r="AS1214" s="99">
        <f>SUMIFS(通讯通路门店!$U:$U,通讯通路门店!$S:$S,$G1214)</f>
        <v>0</v>
      </c>
      <c r="AT1214" s="99">
        <f>SUMIFS(通讯通路门店!$V:$V,通讯通路门店!$S:$S,$G1214)</f>
        <v>0</v>
      </c>
      <c r="AU1214" s="99">
        <f>SUMIFS(通讯通路门店!$W:$W,通讯通路门店!$S:$S,$G1214)</f>
        <v>0</v>
      </c>
      <c r="AV1214" s="99">
        <f>SUMIFS(通讯通路门店!$Z:$Z,通讯通路门店!$S:$S,$G1214)</f>
        <v>0</v>
      </c>
      <c r="AW1214" s="99">
        <f>SUMIFS(通讯通路门店!$AB:$AB,通讯通路门店!$S:$S,$G1214)</f>
        <v>0</v>
      </c>
      <c r="AX1214" s="99">
        <f>SUMIFS(通讯通路门店!$X:$X,通讯通路门店!$S:$S,$G1214)</f>
        <v>0</v>
      </c>
      <c r="AY1214" s="99">
        <f>SUMIFS(通讯通路门店!$Y:$Y,通讯通路门店!$S:$S,$G1214)</f>
        <v>0</v>
      </c>
      <c r="AZ1214" s="99">
        <f>SUMIFS(通讯通路门店!$AA:$AA,通讯通路门店!$S:$S,$G1214)</f>
        <v>0</v>
      </c>
      <c r="BA1214" s="99">
        <f t="shared" si="93"/>
        <v>0</v>
      </c>
      <c r="BB1214" s="99">
        <f t="shared" si="94"/>
        <v>0</v>
      </c>
      <c r="BC1214" s="99">
        <f>SUMIFS(通讯通路门店!$W:$W,通讯通路门店!$S:$S,$G1214,通讯通路门店!$J:$J,"荣耀体验店")+SUMIFS(通讯通路门店!$W:$W,通讯通路门店!$S:$S,$G1214,通讯通路门店!$J:$J,"荣耀授权专卖店")</f>
        <v>0</v>
      </c>
      <c r="BD1214" s="99">
        <f>SUMIFS(通讯通路门店!$Z:$Z,通讯通路门店!$S:$S,$G1214,通讯通路门店!$J:$J,"VIVO体验店")</f>
        <v>0</v>
      </c>
      <c r="BE1214" s="99">
        <f>SUMIFS(通讯通路门店!$AB:$AB,通讯通路门店!$S:$S,$G1214,通讯通路门店!$J:$J,"OPPO体验店")</f>
        <v>0</v>
      </c>
      <c r="BF1214" s="99">
        <f>SUMIFS(通讯通路门店!$X:$X,通讯通路门店!$S:$S,$G1214,通讯通路门店!$J:$J,"华为授权体验店")+SUMIFS(通讯通路门店!$AA:$AA,通讯通路门店!$S:$S,$G1214,通讯通路门店!$J:$J,"华为堡垒店")</f>
        <v>0</v>
      </c>
      <c r="BG1214" s="99">
        <f>SUMIFS(通讯通路门店!$Y:$Y,通讯通路门店!$S:$S,$G1214,通讯通路门店!$J:$J,"小米体验店")</f>
        <v>0</v>
      </c>
      <c r="BH1214" s="99">
        <f>SUMIFS(通讯通路门店!$AA:$AA,通讯通路门店!$S:$S,$G1214,通讯通路门店!$J:$J,"苹果体验店")</f>
        <v>0</v>
      </c>
      <c r="BI1214" s="99">
        <f>SUMIFS(通讯通路门店!$K:$K,通讯通路门店!$S:$S,$G1214,通讯通路门店!$J:$J,"其他品牌专卖店")</f>
        <v>0</v>
      </c>
      <c r="BJ1214" s="99">
        <f>SUMIFS(通讯通路门店!$AC:$AC,通讯通路门店!$S:$S,$G1214)</f>
        <v>0</v>
      </c>
      <c r="BK1214" s="99">
        <f>SUMIFS(通讯通路门店!$AD:$AD,通讯通路门店!$S:$S,$G1214)</f>
        <v>0</v>
      </c>
      <c r="BL1214" s="99">
        <f>SUMIFS(通讯通路门店!$AE:$AE,通讯通路门店!$S:$S,$G1214)</f>
        <v>0</v>
      </c>
      <c r="BM1214" s="99">
        <f>SUMIFS(通讯通路门店!$AF:$AF,通讯通路门店!$S:$S,$G1214)</f>
        <v>0</v>
      </c>
      <c r="BN1214" s="99">
        <f>SUMIFS(通讯通路门店!$AG:$AG,通讯通路门店!$S:$S,$G1214)</f>
        <v>0</v>
      </c>
      <c r="BO1214" s="99">
        <f>SUMIFS(通讯通路门店!$AH:$AH,通讯通路门店!$S:$S,$G1214)</f>
        <v>0</v>
      </c>
      <c r="BP1214" s="99">
        <f>SUMIFS(通讯通路门店!$AI:$AI,通讯通路门店!$S:$S,$G1214)</f>
        <v>0</v>
      </c>
      <c r="BQ1214" s="83"/>
    </row>
    <row r="1215" spans="1:69">
      <c r="A1215" s="99" t="str">
        <f>IFERROR(_xlfn.XLOOKUP($G1215,通讯通路门店!$S$4:$S$993931,通讯通路门店!$A$4:$A$993931,0,0),"")</f>
        <v>海南省</v>
      </c>
      <c r="B1215" s="99" t="str">
        <f>IFERROR(_xlfn.XLOOKUP($G1215,通讯通路门店!$S$4:$S$993931,通讯通路门店!$B$4:$B$993931,0,0),"")</f>
        <v>东方市</v>
      </c>
      <c r="C1215" s="99" t="str">
        <f>IFERROR(_xlfn.XLOOKUP($G1215,通讯通路门店!$S$4:$S$993931,通讯通路门店!$C$4:$C$993931,0,0),"")</f>
        <v>东方市</v>
      </c>
      <c r="D1215" s="99" t="str">
        <f>IFERROR(_xlfn.XLOOKUP($G1215,通讯通路门店!$S$4:$S$993931,通讯通路门店!$D$4:$D$993931,0,0),"")</f>
        <v>八所镇</v>
      </c>
      <c r="E1215" s="83"/>
      <c r="F1215" s="83"/>
      <c r="G1215" s="101"/>
      <c r="H1215" s="102">
        <f>IFERROR(_xlfn.XLOOKUP($G1215,通讯通路门店!$S$4:$S$993931,通讯通路门店!$R$4:$R$993931,0,0),"")</f>
        <v>0</v>
      </c>
      <c r="I1215" s="83"/>
      <c r="J1215" s="83"/>
      <c r="K1215" s="83"/>
      <c r="L1215" s="83"/>
      <c r="M1215" s="83"/>
      <c r="N1215" s="83"/>
      <c r="O1215" s="83"/>
      <c r="P1215" s="83"/>
      <c r="Q1215" s="83"/>
      <c r="R1215" s="83"/>
      <c r="S1215" s="83"/>
      <c r="T1215" s="83"/>
      <c r="U1215" s="99">
        <f>COUNTIF(通讯通路门店!$S:$S,$G1215)</f>
        <v>0</v>
      </c>
      <c r="V1215" s="99">
        <f>COUNTIFS(通讯通路门店!$S:$S,$G1215,通讯通路门店!$J:$J,"综合卖场")</f>
        <v>0</v>
      </c>
      <c r="W1215" s="99">
        <f>SUMIFS(通讯通路门店!$AJ:$AJ,通讯通路门店!$S:$S,通讯客户沙盘!$G1215)</f>
        <v>0</v>
      </c>
      <c r="X1215" s="99">
        <f t="shared" si="90"/>
        <v>0</v>
      </c>
      <c r="Y1215" s="99">
        <f>COUNTIFS(通讯通路门店!$S:$S,$G1215,通讯通路门店!$J:$J,"荣耀体验店")+COUNTIFS(通讯通路门店!$S:$S,$G1215,通讯通路门店!$J:$J,"荣耀授权专卖店")</f>
        <v>0</v>
      </c>
      <c r="Z1215" s="99">
        <f>COUNTIFS(通讯通路门店!$S:$S,$G1215,通讯通路门店!$J:$J,"VIVO体验店")</f>
        <v>0</v>
      </c>
      <c r="AA1215" s="99">
        <f>COUNTIFS(通讯通路门店!$S:$S,$G1215,通讯通路门店!$J:$J,"OPPO体验店")</f>
        <v>0</v>
      </c>
      <c r="AB1215" s="99">
        <f>COUNTIFS(通讯通路门店!$S:$S,$G1215,通讯通路门店!$J:$J,"华为授权体验店")+COUNTIFS(通讯通路门店!$S:$S,$G1215,通讯通路门店!$J:$J,"华为堡垒店")</f>
        <v>0</v>
      </c>
      <c r="AC1215" s="99">
        <f>COUNTIFS(通讯通路门店!$S:$S,$G1215,通讯通路门店!$J:$J,"小米体验店")</f>
        <v>0</v>
      </c>
      <c r="AD1215" s="99">
        <f>COUNTIFS(通讯通路门店!$S:$S,$G1215,通讯通路门店!$J:$J,"苹果体验店")</f>
        <v>0</v>
      </c>
      <c r="AE1215" s="99">
        <f>COUNTIFS(通讯通路门店!$S:$S,$G1215,通讯通路门店!$J:$J,"其他品牌专卖店")</f>
        <v>0</v>
      </c>
      <c r="AF1215" s="99">
        <f>SUMIFS(通讯通路门店!$BI:$BI,通讯通路门店!$S:$S,$G1215)</f>
        <v>0</v>
      </c>
      <c r="AG1215" s="99">
        <f>SUMIFS(通讯通路门店!$BH:$BH,通讯通路门店!$S:$S,$G1215)</f>
        <v>0</v>
      </c>
      <c r="AH1215" s="99">
        <f t="shared" si="91"/>
        <v>0</v>
      </c>
      <c r="AI1215" s="99">
        <f>SUMIFS(通讯通路门店!$BB:$BB,通讯通路门店!$S:$S,$G1215)</f>
        <v>0</v>
      </c>
      <c r="AJ1215" s="99">
        <f>SUMIFS(通讯通路门店!$BE:$BE,通讯通路门店!$S:$S,$G1215)</f>
        <v>0</v>
      </c>
      <c r="AK1215" s="99">
        <f>SUMIFS(通讯通路门店!$BG:$BG,通讯通路门店!$S:$S,$G1215)</f>
        <v>0</v>
      </c>
      <c r="AL1215" s="99">
        <f>SUMIFS(通讯通路门店!$BC:$BC,通讯通路门店!$S:$S,$G1215)</f>
        <v>0</v>
      </c>
      <c r="AM1215" s="99">
        <f>SUMIFS(通讯通路门店!$BD:$BD,通讯通路门店!$S:$S,$G1215)</f>
        <v>0</v>
      </c>
      <c r="AN1215" s="99">
        <f>SUMIFS(通讯通路门店!$BF:$BF,通讯通路门店!$S:$S,$G1215)</f>
        <v>0</v>
      </c>
      <c r="AO1215" s="99">
        <f t="shared" si="92"/>
        <v>0</v>
      </c>
      <c r="AP1215" s="99">
        <f>SUMIFS(通讯通路门店!$K:$K,通讯通路门店!$S:$S,$G1215)</f>
        <v>0</v>
      </c>
      <c r="AQ1215" s="83"/>
      <c r="AR1215" s="99">
        <f>SUMIFS(通讯通路门店!$T:$T,通讯通路门店!$S:$S,$G1215)</f>
        <v>0</v>
      </c>
      <c r="AS1215" s="99">
        <f>SUMIFS(通讯通路门店!$U:$U,通讯通路门店!$S:$S,$G1215)</f>
        <v>0</v>
      </c>
      <c r="AT1215" s="99">
        <f>SUMIFS(通讯通路门店!$V:$V,通讯通路门店!$S:$S,$G1215)</f>
        <v>0</v>
      </c>
      <c r="AU1215" s="99">
        <f>SUMIFS(通讯通路门店!$W:$W,通讯通路门店!$S:$S,$G1215)</f>
        <v>0</v>
      </c>
      <c r="AV1215" s="99">
        <f>SUMIFS(通讯通路门店!$Z:$Z,通讯通路门店!$S:$S,$G1215)</f>
        <v>0</v>
      </c>
      <c r="AW1215" s="99">
        <f>SUMIFS(通讯通路门店!$AB:$AB,通讯通路门店!$S:$S,$G1215)</f>
        <v>0</v>
      </c>
      <c r="AX1215" s="99">
        <f>SUMIFS(通讯通路门店!$X:$X,通讯通路门店!$S:$S,$G1215)</f>
        <v>0</v>
      </c>
      <c r="AY1215" s="99">
        <f>SUMIFS(通讯通路门店!$Y:$Y,通讯通路门店!$S:$S,$G1215)</f>
        <v>0</v>
      </c>
      <c r="AZ1215" s="99">
        <f>SUMIFS(通讯通路门店!$AA:$AA,通讯通路门店!$S:$S,$G1215)</f>
        <v>0</v>
      </c>
      <c r="BA1215" s="99">
        <f t="shared" si="93"/>
        <v>0</v>
      </c>
      <c r="BB1215" s="99">
        <f t="shared" si="94"/>
        <v>0</v>
      </c>
      <c r="BC1215" s="99">
        <f>SUMIFS(通讯通路门店!$W:$W,通讯通路门店!$S:$S,$G1215,通讯通路门店!$J:$J,"荣耀体验店")+SUMIFS(通讯通路门店!$W:$W,通讯通路门店!$S:$S,$G1215,通讯通路门店!$J:$J,"荣耀授权专卖店")</f>
        <v>0</v>
      </c>
      <c r="BD1215" s="99">
        <f>SUMIFS(通讯通路门店!$Z:$Z,通讯通路门店!$S:$S,$G1215,通讯通路门店!$J:$J,"VIVO体验店")</f>
        <v>0</v>
      </c>
      <c r="BE1215" s="99">
        <f>SUMIFS(通讯通路门店!$AB:$AB,通讯通路门店!$S:$S,$G1215,通讯通路门店!$J:$J,"OPPO体验店")</f>
        <v>0</v>
      </c>
      <c r="BF1215" s="99">
        <f>SUMIFS(通讯通路门店!$X:$X,通讯通路门店!$S:$S,$G1215,通讯通路门店!$J:$J,"华为授权体验店")+SUMIFS(通讯通路门店!$AA:$AA,通讯通路门店!$S:$S,$G1215,通讯通路门店!$J:$J,"华为堡垒店")</f>
        <v>0</v>
      </c>
      <c r="BG1215" s="99">
        <f>SUMIFS(通讯通路门店!$Y:$Y,通讯通路门店!$S:$S,$G1215,通讯通路门店!$J:$J,"小米体验店")</f>
        <v>0</v>
      </c>
      <c r="BH1215" s="99">
        <f>SUMIFS(通讯通路门店!$AA:$AA,通讯通路门店!$S:$S,$G1215,通讯通路门店!$J:$J,"苹果体验店")</f>
        <v>0</v>
      </c>
      <c r="BI1215" s="99">
        <f>SUMIFS(通讯通路门店!$K:$K,通讯通路门店!$S:$S,$G1215,通讯通路门店!$J:$J,"其他品牌专卖店")</f>
        <v>0</v>
      </c>
      <c r="BJ1215" s="99">
        <f>SUMIFS(通讯通路门店!$AC:$AC,通讯通路门店!$S:$S,$G1215)</f>
        <v>0</v>
      </c>
      <c r="BK1215" s="99">
        <f>SUMIFS(通讯通路门店!$AD:$AD,通讯通路门店!$S:$S,$G1215)</f>
        <v>0</v>
      </c>
      <c r="BL1215" s="99">
        <f>SUMIFS(通讯通路门店!$AE:$AE,通讯通路门店!$S:$S,$G1215)</f>
        <v>0</v>
      </c>
      <c r="BM1215" s="99">
        <f>SUMIFS(通讯通路门店!$AF:$AF,通讯通路门店!$S:$S,$G1215)</f>
        <v>0</v>
      </c>
      <c r="BN1215" s="99">
        <f>SUMIFS(通讯通路门店!$AG:$AG,通讯通路门店!$S:$S,$G1215)</f>
        <v>0</v>
      </c>
      <c r="BO1215" s="99">
        <f>SUMIFS(通讯通路门店!$AH:$AH,通讯通路门店!$S:$S,$G1215)</f>
        <v>0</v>
      </c>
      <c r="BP1215" s="99">
        <f>SUMIFS(通讯通路门店!$AI:$AI,通讯通路门店!$S:$S,$G1215)</f>
        <v>0</v>
      </c>
      <c r="BQ1215" s="83"/>
    </row>
    <row r="1216" spans="1:69">
      <c r="A1216" s="99" t="str">
        <f>IFERROR(_xlfn.XLOOKUP($G1216,通讯通路门店!$S$4:$S$993931,通讯通路门店!$A$4:$A$993931,0,0),"")</f>
        <v>海南省</v>
      </c>
      <c r="B1216" s="99" t="str">
        <f>IFERROR(_xlfn.XLOOKUP($G1216,通讯通路门店!$S$4:$S$993931,通讯通路门店!$B$4:$B$993931,0,0),"")</f>
        <v>东方市</v>
      </c>
      <c r="C1216" s="99" t="str">
        <f>IFERROR(_xlfn.XLOOKUP($G1216,通讯通路门店!$S$4:$S$993931,通讯通路门店!$C$4:$C$993931,0,0),"")</f>
        <v>东方市</v>
      </c>
      <c r="D1216" s="99" t="str">
        <f>IFERROR(_xlfn.XLOOKUP($G1216,通讯通路门店!$S$4:$S$993931,通讯通路门店!$D$4:$D$993931,0,0),"")</f>
        <v>八所镇</v>
      </c>
      <c r="E1216" s="83"/>
      <c r="F1216" s="83"/>
      <c r="G1216" s="101"/>
      <c r="H1216" s="102">
        <f>IFERROR(_xlfn.XLOOKUP($G1216,通讯通路门店!$S$4:$S$993931,通讯通路门店!$R$4:$R$993931,0,0),"")</f>
        <v>0</v>
      </c>
      <c r="I1216" s="83"/>
      <c r="J1216" s="83"/>
      <c r="K1216" s="83"/>
      <c r="L1216" s="83"/>
      <c r="M1216" s="83"/>
      <c r="N1216" s="83"/>
      <c r="O1216" s="83"/>
      <c r="P1216" s="83"/>
      <c r="Q1216" s="83"/>
      <c r="R1216" s="83"/>
      <c r="S1216" s="83"/>
      <c r="T1216" s="83"/>
      <c r="U1216" s="99">
        <f>COUNTIF(通讯通路门店!$S:$S,$G1216)</f>
        <v>0</v>
      </c>
      <c r="V1216" s="99">
        <f>COUNTIFS(通讯通路门店!$S:$S,$G1216,通讯通路门店!$J:$J,"综合卖场")</f>
        <v>0</v>
      </c>
      <c r="W1216" s="99">
        <f>SUMIFS(通讯通路门店!$AJ:$AJ,通讯通路门店!$S:$S,通讯客户沙盘!$G1216)</f>
        <v>0</v>
      </c>
      <c r="X1216" s="99">
        <f t="shared" si="90"/>
        <v>0</v>
      </c>
      <c r="Y1216" s="99">
        <f>COUNTIFS(通讯通路门店!$S:$S,$G1216,通讯通路门店!$J:$J,"荣耀体验店")+COUNTIFS(通讯通路门店!$S:$S,$G1216,通讯通路门店!$J:$J,"荣耀授权专卖店")</f>
        <v>0</v>
      </c>
      <c r="Z1216" s="99">
        <f>COUNTIFS(通讯通路门店!$S:$S,$G1216,通讯通路门店!$J:$J,"VIVO体验店")</f>
        <v>0</v>
      </c>
      <c r="AA1216" s="99">
        <f>COUNTIFS(通讯通路门店!$S:$S,$G1216,通讯通路门店!$J:$J,"OPPO体验店")</f>
        <v>0</v>
      </c>
      <c r="AB1216" s="99">
        <f>COUNTIFS(通讯通路门店!$S:$S,$G1216,通讯通路门店!$J:$J,"华为授权体验店")+COUNTIFS(通讯通路门店!$S:$S,$G1216,通讯通路门店!$J:$J,"华为堡垒店")</f>
        <v>0</v>
      </c>
      <c r="AC1216" s="99">
        <f>COUNTIFS(通讯通路门店!$S:$S,$G1216,通讯通路门店!$J:$J,"小米体验店")</f>
        <v>0</v>
      </c>
      <c r="AD1216" s="99">
        <f>COUNTIFS(通讯通路门店!$S:$S,$G1216,通讯通路门店!$J:$J,"苹果体验店")</f>
        <v>0</v>
      </c>
      <c r="AE1216" s="99">
        <f>COUNTIFS(通讯通路门店!$S:$S,$G1216,通讯通路门店!$J:$J,"其他品牌专卖店")</f>
        <v>0</v>
      </c>
      <c r="AF1216" s="99">
        <f>SUMIFS(通讯通路门店!$BI:$BI,通讯通路门店!$S:$S,$G1216)</f>
        <v>0</v>
      </c>
      <c r="AG1216" s="99">
        <f>SUMIFS(通讯通路门店!$BH:$BH,通讯通路门店!$S:$S,$G1216)</f>
        <v>0</v>
      </c>
      <c r="AH1216" s="99">
        <f t="shared" si="91"/>
        <v>0</v>
      </c>
      <c r="AI1216" s="99">
        <f>SUMIFS(通讯通路门店!$BB:$BB,通讯通路门店!$S:$S,$G1216)</f>
        <v>0</v>
      </c>
      <c r="AJ1216" s="99">
        <f>SUMIFS(通讯通路门店!$BE:$BE,通讯通路门店!$S:$S,$G1216)</f>
        <v>0</v>
      </c>
      <c r="AK1216" s="99">
        <f>SUMIFS(通讯通路门店!$BG:$BG,通讯通路门店!$S:$S,$G1216)</f>
        <v>0</v>
      </c>
      <c r="AL1216" s="99">
        <f>SUMIFS(通讯通路门店!$BC:$BC,通讯通路门店!$S:$S,$G1216)</f>
        <v>0</v>
      </c>
      <c r="AM1216" s="99">
        <f>SUMIFS(通讯通路门店!$BD:$BD,通讯通路门店!$S:$S,$G1216)</f>
        <v>0</v>
      </c>
      <c r="AN1216" s="99">
        <f>SUMIFS(通讯通路门店!$BF:$BF,通讯通路门店!$S:$S,$G1216)</f>
        <v>0</v>
      </c>
      <c r="AO1216" s="99">
        <f t="shared" si="92"/>
        <v>0</v>
      </c>
      <c r="AP1216" s="99">
        <f>SUMIFS(通讯通路门店!$K:$K,通讯通路门店!$S:$S,$G1216)</f>
        <v>0</v>
      </c>
      <c r="AQ1216" s="83"/>
      <c r="AR1216" s="99">
        <f>SUMIFS(通讯通路门店!$T:$T,通讯通路门店!$S:$S,$G1216)</f>
        <v>0</v>
      </c>
      <c r="AS1216" s="99">
        <f>SUMIFS(通讯通路门店!$U:$U,通讯通路门店!$S:$S,$G1216)</f>
        <v>0</v>
      </c>
      <c r="AT1216" s="99">
        <f>SUMIFS(通讯通路门店!$V:$V,通讯通路门店!$S:$S,$G1216)</f>
        <v>0</v>
      </c>
      <c r="AU1216" s="99">
        <f>SUMIFS(通讯通路门店!$W:$W,通讯通路门店!$S:$S,$G1216)</f>
        <v>0</v>
      </c>
      <c r="AV1216" s="99">
        <f>SUMIFS(通讯通路门店!$Z:$Z,通讯通路门店!$S:$S,$G1216)</f>
        <v>0</v>
      </c>
      <c r="AW1216" s="99">
        <f>SUMIFS(通讯通路门店!$AB:$AB,通讯通路门店!$S:$S,$G1216)</f>
        <v>0</v>
      </c>
      <c r="AX1216" s="99">
        <f>SUMIFS(通讯通路门店!$X:$X,通讯通路门店!$S:$S,$G1216)</f>
        <v>0</v>
      </c>
      <c r="AY1216" s="99">
        <f>SUMIFS(通讯通路门店!$Y:$Y,通讯通路门店!$S:$S,$G1216)</f>
        <v>0</v>
      </c>
      <c r="AZ1216" s="99">
        <f>SUMIFS(通讯通路门店!$AA:$AA,通讯通路门店!$S:$S,$G1216)</f>
        <v>0</v>
      </c>
      <c r="BA1216" s="99">
        <f t="shared" si="93"/>
        <v>0</v>
      </c>
      <c r="BB1216" s="99">
        <f t="shared" si="94"/>
        <v>0</v>
      </c>
      <c r="BC1216" s="99">
        <f>SUMIFS(通讯通路门店!$W:$W,通讯通路门店!$S:$S,$G1216,通讯通路门店!$J:$J,"荣耀体验店")+SUMIFS(通讯通路门店!$W:$W,通讯通路门店!$S:$S,$G1216,通讯通路门店!$J:$J,"荣耀授权专卖店")</f>
        <v>0</v>
      </c>
      <c r="BD1216" s="99">
        <f>SUMIFS(通讯通路门店!$Z:$Z,通讯通路门店!$S:$S,$G1216,通讯通路门店!$J:$J,"VIVO体验店")</f>
        <v>0</v>
      </c>
      <c r="BE1216" s="99">
        <f>SUMIFS(通讯通路门店!$AB:$AB,通讯通路门店!$S:$S,$G1216,通讯通路门店!$J:$J,"OPPO体验店")</f>
        <v>0</v>
      </c>
      <c r="BF1216" s="99">
        <f>SUMIFS(通讯通路门店!$X:$X,通讯通路门店!$S:$S,$G1216,通讯通路门店!$J:$J,"华为授权体验店")+SUMIFS(通讯通路门店!$AA:$AA,通讯通路门店!$S:$S,$G1216,通讯通路门店!$J:$J,"华为堡垒店")</f>
        <v>0</v>
      </c>
      <c r="BG1216" s="99">
        <f>SUMIFS(通讯通路门店!$Y:$Y,通讯通路门店!$S:$S,$G1216,通讯通路门店!$J:$J,"小米体验店")</f>
        <v>0</v>
      </c>
      <c r="BH1216" s="99">
        <f>SUMIFS(通讯通路门店!$AA:$AA,通讯通路门店!$S:$S,$G1216,通讯通路门店!$J:$J,"苹果体验店")</f>
        <v>0</v>
      </c>
      <c r="BI1216" s="99">
        <f>SUMIFS(通讯通路门店!$K:$K,通讯通路门店!$S:$S,$G1216,通讯通路门店!$J:$J,"其他品牌专卖店")</f>
        <v>0</v>
      </c>
      <c r="BJ1216" s="99">
        <f>SUMIFS(通讯通路门店!$AC:$AC,通讯通路门店!$S:$S,$G1216)</f>
        <v>0</v>
      </c>
      <c r="BK1216" s="99">
        <f>SUMIFS(通讯通路门店!$AD:$AD,通讯通路门店!$S:$S,$G1216)</f>
        <v>0</v>
      </c>
      <c r="BL1216" s="99">
        <f>SUMIFS(通讯通路门店!$AE:$AE,通讯通路门店!$S:$S,$G1216)</f>
        <v>0</v>
      </c>
      <c r="BM1216" s="99">
        <f>SUMIFS(通讯通路门店!$AF:$AF,通讯通路门店!$S:$S,$G1216)</f>
        <v>0</v>
      </c>
      <c r="BN1216" s="99">
        <f>SUMIFS(通讯通路门店!$AG:$AG,通讯通路门店!$S:$S,$G1216)</f>
        <v>0</v>
      </c>
      <c r="BO1216" s="99">
        <f>SUMIFS(通讯通路门店!$AH:$AH,通讯通路门店!$S:$S,$G1216)</f>
        <v>0</v>
      </c>
      <c r="BP1216" s="99">
        <f>SUMIFS(通讯通路门店!$AI:$AI,通讯通路门店!$S:$S,$G1216)</f>
        <v>0</v>
      </c>
      <c r="BQ1216" s="83"/>
    </row>
    <row r="1217" spans="1:69">
      <c r="A1217" s="99" t="str">
        <f>IFERROR(_xlfn.XLOOKUP($G1217,通讯通路门店!$S$4:$S$993931,通讯通路门店!$A$4:$A$993931,0,0),"")</f>
        <v>海南省</v>
      </c>
      <c r="B1217" s="99" t="str">
        <f>IFERROR(_xlfn.XLOOKUP($G1217,通讯通路门店!$S$4:$S$993931,通讯通路门店!$B$4:$B$993931,0,0),"")</f>
        <v>东方市</v>
      </c>
      <c r="C1217" s="99" t="str">
        <f>IFERROR(_xlfn.XLOOKUP($G1217,通讯通路门店!$S$4:$S$993931,通讯通路门店!$C$4:$C$993931,0,0),"")</f>
        <v>东方市</v>
      </c>
      <c r="D1217" s="99" t="str">
        <f>IFERROR(_xlfn.XLOOKUP($G1217,通讯通路门店!$S$4:$S$993931,通讯通路门店!$D$4:$D$993931,0,0),"")</f>
        <v>八所镇</v>
      </c>
      <c r="E1217" s="83"/>
      <c r="F1217" s="83"/>
      <c r="G1217" s="101"/>
      <c r="H1217" s="102">
        <f>IFERROR(_xlfn.XLOOKUP($G1217,通讯通路门店!$S$4:$S$993931,通讯通路门店!$R$4:$R$993931,0,0),"")</f>
        <v>0</v>
      </c>
      <c r="I1217" s="83"/>
      <c r="J1217" s="83"/>
      <c r="K1217" s="83"/>
      <c r="L1217" s="83"/>
      <c r="M1217" s="83"/>
      <c r="N1217" s="83"/>
      <c r="O1217" s="83"/>
      <c r="P1217" s="83"/>
      <c r="Q1217" s="83"/>
      <c r="R1217" s="83"/>
      <c r="S1217" s="83"/>
      <c r="T1217" s="83"/>
      <c r="U1217" s="99">
        <f>COUNTIF(通讯通路门店!$S:$S,$G1217)</f>
        <v>0</v>
      </c>
      <c r="V1217" s="99">
        <f>COUNTIFS(通讯通路门店!$S:$S,$G1217,通讯通路门店!$J:$J,"综合卖场")</f>
        <v>0</v>
      </c>
      <c r="W1217" s="99">
        <f>SUMIFS(通讯通路门店!$AJ:$AJ,通讯通路门店!$S:$S,通讯客户沙盘!$G1217)</f>
        <v>0</v>
      </c>
      <c r="X1217" s="99">
        <f t="shared" si="90"/>
        <v>0</v>
      </c>
      <c r="Y1217" s="99">
        <f>COUNTIFS(通讯通路门店!$S:$S,$G1217,通讯通路门店!$J:$J,"荣耀体验店")+COUNTIFS(通讯通路门店!$S:$S,$G1217,通讯通路门店!$J:$J,"荣耀授权专卖店")</f>
        <v>0</v>
      </c>
      <c r="Z1217" s="99">
        <f>COUNTIFS(通讯通路门店!$S:$S,$G1217,通讯通路门店!$J:$J,"VIVO体验店")</f>
        <v>0</v>
      </c>
      <c r="AA1217" s="99">
        <f>COUNTIFS(通讯通路门店!$S:$S,$G1217,通讯通路门店!$J:$J,"OPPO体验店")</f>
        <v>0</v>
      </c>
      <c r="AB1217" s="99">
        <f>COUNTIFS(通讯通路门店!$S:$S,$G1217,通讯通路门店!$J:$J,"华为授权体验店")+COUNTIFS(通讯通路门店!$S:$S,$G1217,通讯通路门店!$J:$J,"华为堡垒店")</f>
        <v>0</v>
      </c>
      <c r="AC1217" s="99">
        <f>COUNTIFS(通讯通路门店!$S:$S,$G1217,通讯通路门店!$J:$J,"小米体验店")</f>
        <v>0</v>
      </c>
      <c r="AD1217" s="99">
        <f>COUNTIFS(通讯通路门店!$S:$S,$G1217,通讯通路门店!$J:$J,"苹果体验店")</f>
        <v>0</v>
      </c>
      <c r="AE1217" s="99">
        <f>COUNTIFS(通讯通路门店!$S:$S,$G1217,通讯通路门店!$J:$J,"其他品牌专卖店")</f>
        <v>0</v>
      </c>
      <c r="AF1217" s="99">
        <f>SUMIFS(通讯通路门店!$BI:$BI,通讯通路门店!$S:$S,$G1217)</f>
        <v>0</v>
      </c>
      <c r="AG1217" s="99">
        <f>SUMIFS(通讯通路门店!$BH:$BH,通讯通路门店!$S:$S,$G1217)</f>
        <v>0</v>
      </c>
      <c r="AH1217" s="99">
        <f t="shared" si="91"/>
        <v>0</v>
      </c>
      <c r="AI1217" s="99">
        <f>SUMIFS(通讯通路门店!$BB:$BB,通讯通路门店!$S:$S,$G1217)</f>
        <v>0</v>
      </c>
      <c r="AJ1217" s="99">
        <f>SUMIFS(通讯通路门店!$BE:$BE,通讯通路门店!$S:$S,$G1217)</f>
        <v>0</v>
      </c>
      <c r="AK1217" s="99">
        <f>SUMIFS(通讯通路门店!$BG:$BG,通讯通路门店!$S:$S,$G1217)</f>
        <v>0</v>
      </c>
      <c r="AL1217" s="99">
        <f>SUMIFS(通讯通路门店!$BC:$BC,通讯通路门店!$S:$S,$G1217)</f>
        <v>0</v>
      </c>
      <c r="AM1217" s="99">
        <f>SUMIFS(通讯通路门店!$BD:$BD,通讯通路门店!$S:$S,$G1217)</f>
        <v>0</v>
      </c>
      <c r="AN1217" s="99">
        <f>SUMIFS(通讯通路门店!$BF:$BF,通讯通路门店!$S:$S,$G1217)</f>
        <v>0</v>
      </c>
      <c r="AO1217" s="99">
        <f t="shared" si="92"/>
        <v>0</v>
      </c>
      <c r="AP1217" s="99">
        <f>SUMIFS(通讯通路门店!$K:$K,通讯通路门店!$S:$S,$G1217)</f>
        <v>0</v>
      </c>
      <c r="AQ1217" s="83"/>
      <c r="AR1217" s="99">
        <f>SUMIFS(通讯通路门店!$T:$T,通讯通路门店!$S:$S,$G1217)</f>
        <v>0</v>
      </c>
      <c r="AS1217" s="99">
        <f>SUMIFS(通讯通路门店!$U:$U,通讯通路门店!$S:$S,$G1217)</f>
        <v>0</v>
      </c>
      <c r="AT1217" s="99">
        <f>SUMIFS(通讯通路门店!$V:$V,通讯通路门店!$S:$S,$G1217)</f>
        <v>0</v>
      </c>
      <c r="AU1217" s="99">
        <f>SUMIFS(通讯通路门店!$W:$W,通讯通路门店!$S:$S,$G1217)</f>
        <v>0</v>
      </c>
      <c r="AV1217" s="99">
        <f>SUMIFS(通讯通路门店!$Z:$Z,通讯通路门店!$S:$S,$G1217)</f>
        <v>0</v>
      </c>
      <c r="AW1217" s="99">
        <f>SUMIFS(通讯通路门店!$AB:$AB,通讯通路门店!$S:$S,$G1217)</f>
        <v>0</v>
      </c>
      <c r="AX1217" s="99">
        <f>SUMIFS(通讯通路门店!$X:$X,通讯通路门店!$S:$S,$G1217)</f>
        <v>0</v>
      </c>
      <c r="AY1217" s="99">
        <f>SUMIFS(通讯通路门店!$Y:$Y,通讯通路门店!$S:$S,$G1217)</f>
        <v>0</v>
      </c>
      <c r="AZ1217" s="99">
        <f>SUMIFS(通讯通路门店!$AA:$AA,通讯通路门店!$S:$S,$G1217)</f>
        <v>0</v>
      </c>
      <c r="BA1217" s="99">
        <f t="shared" si="93"/>
        <v>0</v>
      </c>
      <c r="BB1217" s="99">
        <f t="shared" si="94"/>
        <v>0</v>
      </c>
      <c r="BC1217" s="99">
        <f>SUMIFS(通讯通路门店!$W:$W,通讯通路门店!$S:$S,$G1217,通讯通路门店!$J:$J,"荣耀体验店")+SUMIFS(通讯通路门店!$W:$W,通讯通路门店!$S:$S,$G1217,通讯通路门店!$J:$J,"荣耀授权专卖店")</f>
        <v>0</v>
      </c>
      <c r="BD1217" s="99">
        <f>SUMIFS(通讯通路门店!$Z:$Z,通讯通路门店!$S:$S,$G1217,通讯通路门店!$J:$J,"VIVO体验店")</f>
        <v>0</v>
      </c>
      <c r="BE1217" s="99">
        <f>SUMIFS(通讯通路门店!$AB:$AB,通讯通路门店!$S:$S,$G1217,通讯通路门店!$J:$J,"OPPO体验店")</f>
        <v>0</v>
      </c>
      <c r="BF1217" s="99">
        <f>SUMIFS(通讯通路门店!$X:$X,通讯通路门店!$S:$S,$G1217,通讯通路门店!$J:$J,"华为授权体验店")+SUMIFS(通讯通路门店!$AA:$AA,通讯通路门店!$S:$S,$G1217,通讯通路门店!$J:$J,"华为堡垒店")</f>
        <v>0</v>
      </c>
      <c r="BG1217" s="99">
        <f>SUMIFS(通讯通路门店!$Y:$Y,通讯通路门店!$S:$S,$G1217,通讯通路门店!$J:$J,"小米体验店")</f>
        <v>0</v>
      </c>
      <c r="BH1217" s="99">
        <f>SUMIFS(通讯通路门店!$AA:$AA,通讯通路门店!$S:$S,$G1217,通讯通路门店!$J:$J,"苹果体验店")</f>
        <v>0</v>
      </c>
      <c r="BI1217" s="99">
        <f>SUMIFS(通讯通路门店!$K:$K,通讯通路门店!$S:$S,$G1217,通讯通路门店!$J:$J,"其他品牌专卖店")</f>
        <v>0</v>
      </c>
      <c r="BJ1217" s="99">
        <f>SUMIFS(通讯通路门店!$AC:$AC,通讯通路门店!$S:$S,$G1217)</f>
        <v>0</v>
      </c>
      <c r="BK1217" s="99">
        <f>SUMIFS(通讯通路门店!$AD:$AD,通讯通路门店!$S:$S,$G1217)</f>
        <v>0</v>
      </c>
      <c r="BL1217" s="99">
        <f>SUMIFS(通讯通路门店!$AE:$AE,通讯通路门店!$S:$S,$G1217)</f>
        <v>0</v>
      </c>
      <c r="BM1217" s="99">
        <f>SUMIFS(通讯通路门店!$AF:$AF,通讯通路门店!$S:$S,$G1217)</f>
        <v>0</v>
      </c>
      <c r="BN1217" s="99">
        <f>SUMIFS(通讯通路门店!$AG:$AG,通讯通路门店!$S:$S,$G1217)</f>
        <v>0</v>
      </c>
      <c r="BO1217" s="99">
        <f>SUMIFS(通讯通路门店!$AH:$AH,通讯通路门店!$S:$S,$G1217)</f>
        <v>0</v>
      </c>
      <c r="BP1217" s="99">
        <f>SUMIFS(通讯通路门店!$AI:$AI,通讯通路门店!$S:$S,$G1217)</f>
        <v>0</v>
      </c>
      <c r="BQ1217" s="83"/>
    </row>
    <row r="1218" spans="1:69">
      <c r="A1218" s="99" t="str">
        <f>IFERROR(_xlfn.XLOOKUP($G1218,通讯通路门店!$S$4:$S$993931,通讯通路门店!$A$4:$A$993931,0,0),"")</f>
        <v>海南省</v>
      </c>
      <c r="B1218" s="99" t="str">
        <f>IFERROR(_xlfn.XLOOKUP($G1218,通讯通路门店!$S$4:$S$993931,通讯通路门店!$B$4:$B$993931,0,0),"")</f>
        <v>东方市</v>
      </c>
      <c r="C1218" s="99" t="str">
        <f>IFERROR(_xlfn.XLOOKUP($G1218,通讯通路门店!$S$4:$S$993931,通讯通路门店!$C$4:$C$993931,0,0),"")</f>
        <v>东方市</v>
      </c>
      <c r="D1218" s="99" t="str">
        <f>IFERROR(_xlfn.XLOOKUP($G1218,通讯通路门店!$S$4:$S$993931,通讯通路门店!$D$4:$D$993931,0,0),"")</f>
        <v>八所镇</v>
      </c>
      <c r="E1218" s="83"/>
      <c r="F1218" s="83"/>
      <c r="G1218" s="101"/>
      <c r="H1218" s="102">
        <f>IFERROR(_xlfn.XLOOKUP($G1218,通讯通路门店!$S$4:$S$993931,通讯通路门店!$R$4:$R$993931,0,0),"")</f>
        <v>0</v>
      </c>
      <c r="I1218" s="83"/>
      <c r="J1218" s="83"/>
      <c r="K1218" s="83"/>
      <c r="L1218" s="83"/>
      <c r="M1218" s="83"/>
      <c r="N1218" s="83"/>
      <c r="O1218" s="83"/>
      <c r="P1218" s="83"/>
      <c r="Q1218" s="83"/>
      <c r="R1218" s="83"/>
      <c r="S1218" s="83"/>
      <c r="T1218" s="83"/>
      <c r="U1218" s="99">
        <f>COUNTIF(通讯通路门店!$S:$S,$G1218)</f>
        <v>0</v>
      </c>
      <c r="V1218" s="99">
        <f>COUNTIFS(通讯通路门店!$S:$S,$G1218,通讯通路门店!$J:$J,"综合卖场")</f>
        <v>0</v>
      </c>
      <c r="W1218" s="99">
        <f>SUMIFS(通讯通路门店!$AJ:$AJ,通讯通路门店!$S:$S,通讯客户沙盘!$G1218)</f>
        <v>0</v>
      </c>
      <c r="X1218" s="99">
        <f t="shared" si="90"/>
        <v>0</v>
      </c>
      <c r="Y1218" s="99">
        <f>COUNTIFS(通讯通路门店!$S:$S,$G1218,通讯通路门店!$J:$J,"荣耀体验店")+COUNTIFS(通讯通路门店!$S:$S,$G1218,通讯通路门店!$J:$J,"荣耀授权专卖店")</f>
        <v>0</v>
      </c>
      <c r="Z1218" s="99">
        <f>COUNTIFS(通讯通路门店!$S:$S,$G1218,通讯通路门店!$J:$J,"VIVO体验店")</f>
        <v>0</v>
      </c>
      <c r="AA1218" s="99">
        <f>COUNTIFS(通讯通路门店!$S:$S,$G1218,通讯通路门店!$J:$J,"OPPO体验店")</f>
        <v>0</v>
      </c>
      <c r="AB1218" s="99">
        <f>COUNTIFS(通讯通路门店!$S:$S,$G1218,通讯通路门店!$J:$J,"华为授权体验店")+COUNTIFS(通讯通路门店!$S:$S,$G1218,通讯通路门店!$J:$J,"华为堡垒店")</f>
        <v>0</v>
      </c>
      <c r="AC1218" s="99">
        <f>COUNTIFS(通讯通路门店!$S:$S,$G1218,通讯通路门店!$J:$J,"小米体验店")</f>
        <v>0</v>
      </c>
      <c r="AD1218" s="99">
        <f>COUNTIFS(通讯通路门店!$S:$S,$G1218,通讯通路门店!$J:$J,"苹果体验店")</f>
        <v>0</v>
      </c>
      <c r="AE1218" s="99">
        <f>COUNTIFS(通讯通路门店!$S:$S,$G1218,通讯通路门店!$J:$J,"其他品牌专卖店")</f>
        <v>0</v>
      </c>
      <c r="AF1218" s="99">
        <f>SUMIFS(通讯通路门店!$BI:$BI,通讯通路门店!$S:$S,$G1218)</f>
        <v>0</v>
      </c>
      <c r="AG1218" s="99">
        <f>SUMIFS(通讯通路门店!$BH:$BH,通讯通路门店!$S:$S,$G1218)</f>
        <v>0</v>
      </c>
      <c r="AH1218" s="99">
        <f t="shared" si="91"/>
        <v>0</v>
      </c>
      <c r="AI1218" s="99">
        <f>SUMIFS(通讯通路门店!$BB:$BB,通讯通路门店!$S:$S,$G1218)</f>
        <v>0</v>
      </c>
      <c r="AJ1218" s="99">
        <f>SUMIFS(通讯通路门店!$BE:$BE,通讯通路门店!$S:$S,$G1218)</f>
        <v>0</v>
      </c>
      <c r="AK1218" s="99">
        <f>SUMIFS(通讯通路门店!$BG:$BG,通讯通路门店!$S:$S,$G1218)</f>
        <v>0</v>
      </c>
      <c r="AL1218" s="99">
        <f>SUMIFS(通讯通路门店!$BC:$BC,通讯通路门店!$S:$S,$G1218)</f>
        <v>0</v>
      </c>
      <c r="AM1218" s="99">
        <f>SUMIFS(通讯通路门店!$BD:$BD,通讯通路门店!$S:$S,$G1218)</f>
        <v>0</v>
      </c>
      <c r="AN1218" s="99">
        <f>SUMIFS(通讯通路门店!$BF:$BF,通讯通路门店!$S:$S,$G1218)</f>
        <v>0</v>
      </c>
      <c r="AO1218" s="99">
        <f t="shared" si="92"/>
        <v>0</v>
      </c>
      <c r="AP1218" s="99">
        <f>SUMIFS(通讯通路门店!$K:$K,通讯通路门店!$S:$S,$G1218)</f>
        <v>0</v>
      </c>
      <c r="AQ1218" s="83"/>
      <c r="AR1218" s="99">
        <f>SUMIFS(通讯通路门店!$T:$T,通讯通路门店!$S:$S,$G1218)</f>
        <v>0</v>
      </c>
      <c r="AS1218" s="99">
        <f>SUMIFS(通讯通路门店!$U:$U,通讯通路门店!$S:$S,$G1218)</f>
        <v>0</v>
      </c>
      <c r="AT1218" s="99">
        <f>SUMIFS(通讯通路门店!$V:$V,通讯通路门店!$S:$S,$G1218)</f>
        <v>0</v>
      </c>
      <c r="AU1218" s="99">
        <f>SUMIFS(通讯通路门店!$W:$W,通讯通路门店!$S:$S,$G1218)</f>
        <v>0</v>
      </c>
      <c r="AV1218" s="99">
        <f>SUMIFS(通讯通路门店!$Z:$Z,通讯通路门店!$S:$S,$G1218)</f>
        <v>0</v>
      </c>
      <c r="AW1218" s="99">
        <f>SUMIFS(通讯通路门店!$AB:$AB,通讯通路门店!$S:$S,$G1218)</f>
        <v>0</v>
      </c>
      <c r="AX1218" s="99">
        <f>SUMIFS(通讯通路门店!$X:$X,通讯通路门店!$S:$S,$G1218)</f>
        <v>0</v>
      </c>
      <c r="AY1218" s="99">
        <f>SUMIFS(通讯通路门店!$Y:$Y,通讯通路门店!$S:$S,$G1218)</f>
        <v>0</v>
      </c>
      <c r="AZ1218" s="99">
        <f>SUMIFS(通讯通路门店!$AA:$AA,通讯通路门店!$S:$S,$G1218)</f>
        <v>0</v>
      </c>
      <c r="BA1218" s="99">
        <f t="shared" si="93"/>
        <v>0</v>
      </c>
      <c r="BB1218" s="99">
        <f t="shared" si="94"/>
        <v>0</v>
      </c>
      <c r="BC1218" s="99">
        <f>SUMIFS(通讯通路门店!$W:$W,通讯通路门店!$S:$S,$G1218,通讯通路门店!$J:$J,"荣耀体验店")+SUMIFS(通讯通路门店!$W:$W,通讯通路门店!$S:$S,$G1218,通讯通路门店!$J:$J,"荣耀授权专卖店")</f>
        <v>0</v>
      </c>
      <c r="BD1218" s="99">
        <f>SUMIFS(通讯通路门店!$Z:$Z,通讯通路门店!$S:$S,$G1218,通讯通路门店!$J:$J,"VIVO体验店")</f>
        <v>0</v>
      </c>
      <c r="BE1218" s="99">
        <f>SUMIFS(通讯通路门店!$AB:$AB,通讯通路门店!$S:$S,$G1218,通讯通路门店!$J:$J,"OPPO体验店")</f>
        <v>0</v>
      </c>
      <c r="BF1218" s="99">
        <f>SUMIFS(通讯通路门店!$X:$X,通讯通路门店!$S:$S,$G1218,通讯通路门店!$J:$J,"华为授权体验店")+SUMIFS(通讯通路门店!$AA:$AA,通讯通路门店!$S:$S,$G1218,通讯通路门店!$J:$J,"华为堡垒店")</f>
        <v>0</v>
      </c>
      <c r="BG1218" s="99">
        <f>SUMIFS(通讯通路门店!$Y:$Y,通讯通路门店!$S:$S,$G1218,通讯通路门店!$J:$J,"小米体验店")</f>
        <v>0</v>
      </c>
      <c r="BH1218" s="99">
        <f>SUMIFS(通讯通路门店!$AA:$AA,通讯通路门店!$S:$S,$G1218,通讯通路门店!$J:$J,"苹果体验店")</f>
        <v>0</v>
      </c>
      <c r="BI1218" s="99">
        <f>SUMIFS(通讯通路门店!$K:$K,通讯通路门店!$S:$S,$G1218,通讯通路门店!$J:$J,"其他品牌专卖店")</f>
        <v>0</v>
      </c>
      <c r="BJ1218" s="99">
        <f>SUMIFS(通讯通路门店!$AC:$AC,通讯通路门店!$S:$S,$G1218)</f>
        <v>0</v>
      </c>
      <c r="BK1218" s="99">
        <f>SUMIFS(通讯通路门店!$AD:$AD,通讯通路门店!$S:$S,$G1218)</f>
        <v>0</v>
      </c>
      <c r="BL1218" s="99">
        <f>SUMIFS(通讯通路门店!$AE:$AE,通讯通路门店!$S:$S,$G1218)</f>
        <v>0</v>
      </c>
      <c r="BM1218" s="99">
        <f>SUMIFS(通讯通路门店!$AF:$AF,通讯通路门店!$S:$S,$G1218)</f>
        <v>0</v>
      </c>
      <c r="BN1218" s="99">
        <f>SUMIFS(通讯通路门店!$AG:$AG,通讯通路门店!$S:$S,$G1218)</f>
        <v>0</v>
      </c>
      <c r="BO1218" s="99">
        <f>SUMIFS(通讯通路门店!$AH:$AH,通讯通路门店!$S:$S,$G1218)</f>
        <v>0</v>
      </c>
      <c r="BP1218" s="99">
        <f>SUMIFS(通讯通路门店!$AI:$AI,通讯通路门店!$S:$S,$G1218)</f>
        <v>0</v>
      </c>
      <c r="BQ1218" s="83"/>
    </row>
    <row r="1219" spans="1:69">
      <c r="A1219" s="99" t="str">
        <f>IFERROR(_xlfn.XLOOKUP($G1219,通讯通路门店!$S$4:$S$993931,通讯通路门店!$A$4:$A$993931,0,0),"")</f>
        <v>海南省</v>
      </c>
      <c r="B1219" s="99" t="str">
        <f>IFERROR(_xlfn.XLOOKUP($G1219,通讯通路门店!$S$4:$S$993931,通讯通路门店!$B$4:$B$993931,0,0),"")</f>
        <v>东方市</v>
      </c>
      <c r="C1219" s="99" t="str">
        <f>IFERROR(_xlfn.XLOOKUP($G1219,通讯通路门店!$S$4:$S$993931,通讯通路门店!$C$4:$C$993931,0,0),"")</f>
        <v>东方市</v>
      </c>
      <c r="D1219" s="99" t="str">
        <f>IFERROR(_xlfn.XLOOKUP($G1219,通讯通路门店!$S$4:$S$993931,通讯通路门店!$D$4:$D$993931,0,0),"")</f>
        <v>八所镇</v>
      </c>
      <c r="E1219" s="83"/>
      <c r="F1219" s="83"/>
      <c r="G1219" s="101"/>
      <c r="H1219" s="102">
        <f>IFERROR(_xlfn.XLOOKUP($G1219,通讯通路门店!$S$4:$S$993931,通讯通路门店!$R$4:$R$993931,0,0),"")</f>
        <v>0</v>
      </c>
      <c r="I1219" s="83"/>
      <c r="J1219" s="83"/>
      <c r="K1219" s="83"/>
      <c r="L1219" s="83"/>
      <c r="M1219" s="83"/>
      <c r="N1219" s="83"/>
      <c r="O1219" s="83"/>
      <c r="P1219" s="83"/>
      <c r="Q1219" s="83"/>
      <c r="R1219" s="83"/>
      <c r="S1219" s="83"/>
      <c r="T1219" s="83"/>
      <c r="U1219" s="99">
        <f>COUNTIF(通讯通路门店!$S:$S,$G1219)</f>
        <v>0</v>
      </c>
      <c r="V1219" s="99">
        <f>COUNTIFS(通讯通路门店!$S:$S,$G1219,通讯通路门店!$J:$J,"综合卖场")</f>
        <v>0</v>
      </c>
      <c r="W1219" s="99">
        <f>SUMIFS(通讯通路门店!$AJ:$AJ,通讯通路门店!$S:$S,通讯客户沙盘!$G1219)</f>
        <v>0</v>
      </c>
      <c r="X1219" s="99">
        <f t="shared" si="90"/>
        <v>0</v>
      </c>
      <c r="Y1219" s="99">
        <f>COUNTIFS(通讯通路门店!$S:$S,$G1219,通讯通路门店!$J:$J,"荣耀体验店")+COUNTIFS(通讯通路门店!$S:$S,$G1219,通讯通路门店!$J:$J,"荣耀授权专卖店")</f>
        <v>0</v>
      </c>
      <c r="Z1219" s="99">
        <f>COUNTIFS(通讯通路门店!$S:$S,$G1219,通讯通路门店!$J:$J,"VIVO体验店")</f>
        <v>0</v>
      </c>
      <c r="AA1219" s="99">
        <f>COUNTIFS(通讯通路门店!$S:$S,$G1219,通讯通路门店!$J:$J,"OPPO体验店")</f>
        <v>0</v>
      </c>
      <c r="AB1219" s="99">
        <f>COUNTIFS(通讯通路门店!$S:$S,$G1219,通讯通路门店!$J:$J,"华为授权体验店")+COUNTIFS(通讯通路门店!$S:$S,$G1219,通讯通路门店!$J:$J,"华为堡垒店")</f>
        <v>0</v>
      </c>
      <c r="AC1219" s="99">
        <f>COUNTIFS(通讯通路门店!$S:$S,$G1219,通讯通路门店!$J:$J,"小米体验店")</f>
        <v>0</v>
      </c>
      <c r="AD1219" s="99">
        <f>COUNTIFS(通讯通路门店!$S:$S,$G1219,通讯通路门店!$J:$J,"苹果体验店")</f>
        <v>0</v>
      </c>
      <c r="AE1219" s="99">
        <f>COUNTIFS(通讯通路门店!$S:$S,$G1219,通讯通路门店!$J:$J,"其他品牌专卖店")</f>
        <v>0</v>
      </c>
      <c r="AF1219" s="99">
        <f>SUMIFS(通讯通路门店!$BI:$BI,通讯通路门店!$S:$S,$G1219)</f>
        <v>0</v>
      </c>
      <c r="AG1219" s="99">
        <f>SUMIFS(通讯通路门店!$BH:$BH,通讯通路门店!$S:$S,$G1219)</f>
        <v>0</v>
      </c>
      <c r="AH1219" s="99">
        <f t="shared" si="91"/>
        <v>0</v>
      </c>
      <c r="AI1219" s="99">
        <f>SUMIFS(通讯通路门店!$BB:$BB,通讯通路门店!$S:$S,$G1219)</f>
        <v>0</v>
      </c>
      <c r="AJ1219" s="99">
        <f>SUMIFS(通讯通路门店!$BE:$BE,通讯通路门店!$S:$S,$G1219)</f>
        <v>0</v>
      </c>
      <c r="AK1219" s="99">
        <f>SUMIFS(通讯通路门店!$BG:$BG,通讯通路门店!$S:$S,$G1219)</f>
        <v>0</v>
      </c>
      <c r="AL1219" s="99">
        <f>SUMIFS(通讯通路门店!$BC:$BC,通讯通路门店!$S:$S,$G1219)</f>
        <v>0</v>
      </c>
      <c r="AM1219" s="99">
        <f>SUMIFS(通讯通路门店!$BD:$BD,通讯通路门店!$S:$S,$G1219)</f>
        <v>0</v>
      </c>
      <c r="AN1219" s="99">
        <f>SUMIFS(通讯通路门店!$BF:$BF,通讯通路门店!$S:$S,$G1219)</f>
        <v>0</v>
      </c>
      <c r="AO1219" s="99">
        <f t="shared" si="92"/>
        <v>0</v>
      </c>
      <c r="AP1219" s="99">
        <f>SUMIFS(通讯通路门店!$K:$K,通讯通路门店!$S:$S,$G1219)</f>
        <v>0</v>
      </c>
      <c r="AQ1219" s="83"/>
      <c r="AR1219" s="99">
        <f>SUMIFS(通讯通路门店!$T:$T,通讯通路门店!$S:$S,$G1219)</f>
        <v>0</v>
      </c>
      <c r="AS1219" s="99">
        <f>SUMIFS(通讯通路门店!$U:$U,通讯通路门店!$S:$S,$G1219)</f>
        <v>0</v>
      </c>
      <c r="AT1219" s="99">
        <f>SUMIFS(通讯通路门店!$V:$V,通讯通路门店!$S:$S,$G1219)</f>
        <v>0</v>
      </c>
      <c r="AU1219" s="99">
        <f>SUMIFS(通讯通路门店!$W:$W,通讯通路门店!$S:$S,$G1219)</f>
        <v>0</v>
      </c>
      <c r="AV1219" s="99">
        <f>SUMIFS(通讯通路门店!$Z:$Z,通讯通路门店!$S:$S,$G1219)</f>
        <v>0</v>
      </c>
      <c r="AW1219" s="99">
        <f>SUMIFS(通讯通路门店!$AB:$AB,通讯通路门店!$S:$S,$G1219)</f>
        <v>0</v>
      </c>
      <c r="AX1219" s="99">
        <f>SUMIFS(通讯通路门店!$X:$X,通讯通路门店!$S:$S,$G1219)</f>
        <v>0</v>
      </c>
      <c r="AY1219" s="99">
        <f>SUMIFS(通讯通路门店!$Y:$Y,通讯通路门店!$S:$S,$G1219)</f>
        <v>0</v>
      </c>
      <c r="AZ1219" s="99">
        <f>SUMIFS(通讯通路门店!$AA:$AA,通讯通路门店!$S:$S,$G1219)</f>
        <v>0</v>
      </c>
      <c r="BA1219" s="99">
        <f t="shared" si="93"/>
        <v>0</v>
      </c>
      <c r="BB1219" s="99">
        <f t="shared" si="94"/>
        <v>0</v>
      </c>
      <c r="BC1219" s="99">
        <f>SUMIFS(通讯通路门店!$W:$W,通讯通路门店!$S:$S,$G1219,通讯通路门店!$J:$J,"荣耀体验店")+SUMIFS(通讯通路门店!$W:$W,通讯通路门店!$S:$S,$G1219,通讯通路门店!$J:$J,"荣耀授权专卖店")</f>
        <v>0</v>
      </c>
      <c r="BD1219" s="99">
        <f>SUMIFS(通讯通路门店!$Z:$Z,通讯通路门店!$S:$S,$G1219,通讯通路门店!$J:$J,"VIVO体验店")</f>
        <v>0</v>
      </c>
      <c r="BE1219" s="99">
        <f>SUMIFS(通讯通路门店!$AB:$AB,通讯通路门店!$S:$S,$G1219,通讯通路门店!$J:$J,"OPPO体验店")</f>
        <v>0</v>
      </c>
      <c r="BF1219" s="99">
        <f>SUMIFS(通讯通路门店!$X:$X,通讯通路门店!$S:$S,$G1219,通讯通路门店!$J:$J,"华为授权体验店")+SUMIFS(通讯通路门店!$AA:$AA,通讯通路门店!$S:$S,$G1219,通讯通路门店!$J:$J,"华为堡垒店")</f>
        <v>0</v>
      </c>
      <c r="BG1219" s="99">
        <f>SUMIFS(通讯通路门店!$Y:$Y,通讯通路门店!$S:$S,$G1219,通讯通路门店!$J:$J,"小米体验店")</f>
        <v>0</v>
      </c>
      <c r="BH1219" s="99">
        <f>SUMIFS(通讯通路门店!$AA:$AA,通讯通路门店!$S:$S,$G1219,通讯通路门店!$J:$J,"苹果体验店")</f>
        <v>0</v>
      </c>
      <c r="BI1219" s="99">
        <f>SUMIFS(通讯通路门店!$K:$K,通讯通路门店!$S:$S,$G1219,通讯通路门店!$J:$J,"其他品牌专卖店")</f>
        <v>0</v>
      </c>
      <c r="BJ1219" s="99">
        <f>SUMIFS(通讯通路门店!$AC:$AC,通讯通路门店!$S:$S,$G1219)</f>
        <v>0</v>
      </c>
      <c r="BK1219" s="99">
        <f>SUMIFS(通讯通路门店!$AD:$AD,通讯通路门店!$S:$S,$G1219)</f>
        <v>0</v>
      </c>
      <c r="BL1219" s="99">
        <f>SUMIFS(通讯通路门店!$AE:$AE,通讯通路门店!$S:$S,$G1219)</f>
        <v>0</v>
      </c>
      <c r="BM1219" s="99">
        <f>SUMIFS(通讯通路门店!$AF:$AF,通讯通路门店!$S:$S,$G1219)</f>
        <v>0</v>
      </c>
      <c r="BN1219" s="99">
        <f>SUMIFS(通讯通路门店!$AG:$AG,通讯通路门店!$S:$S,$G1219)</f>
        <v>0</v>
      </c>
      <c r="BO1219" s="99">
        <f>SUMIFS(通讯通路门店!$AH:$AH,通讯通路门店!$S:$S,$G1219)</f>
        <v>0</v>
      </c>
      <c r="BP1219" s="99">
        <f>SUMIFS(通讯通路门店!$AI:$AI,通讯通路门店!$S:$S,$G1219)</f>
        <v>0</v>
      </c>
      <c r="BQ1219" s="83"/>
    </row>
    <row r="1220" spans="1:69">
      <c r="A1220" s="99" t="str">
        <f>IFERROR(_xlfn.XLOOKUP($G1220,通讯通路门店!$S$4:$S$993931,通讯通路门店!$A$4:$A$993931,0,0),"")</f>
        <v>海南省</v>
      </c>
      <c r="B1220" s="99" t="str">
        <f>IFERROR(_xlfn.XLOOKUP($G1220,通讯通路门店!$S$4:$S$993931,通讯通路门店!$B$4:$B$993931,0,0),"")</f>
        <v>东方市</v>
      </c>
      <c r="C1220" s="99" t="str">
        <f>IFERROR(_xlfn.XLOOKUP($G1220,通讯通路门店!$S$4:$S$993931,通讯通路门店!$C$4:$C$993931,0,0),"")</f>
        <v>东方市</v>
      </c>
      <c r="D1220" s="99" t="str">
        <f>IFERROR(_xlfn.XLOOKUP($G1220,通讯通路门店!$S$4:$S$993931,通讯通路门店!$D$4:$D$993931,0,0),"")</f>
        <v>八所镇</v>
      </c>
      <c r="E1220" s="83"/>
      <c r="F1220" s="83"/>
      <c r="G1220" s="101"/>
      <c r="H1220" s="102">
        <f>IFERROR(_xlfn.XLOOKUP($G1220,通讯通路门店!$S$4:$S$993931,通讯通路门店!$R$4:$R$993931,0,0),"")</f>
        <v>0</v>
      </c>
      <c r="I1220" s="83"/>
      <c r="J1220" s="83"/>
      <c r="K1220" s="83"/>
      <c r="L1220" s="83"/>
      <c r="M1220" s="83"/>
      <c r="N1220" s="83"/>
      <c r="O1220" s="83"/>
      <c r="P1220" s="83"/>
      <c r="Q1220" s="83"/>
      <c r="R1220" s="83"/>
      <c r="S1220" s="83"/>
      <c r="T1220" s="83"/>
      <c r="U1220" s="99">
        <f>COUNTIF(通讯通路门店!$S:$S,$G1220)</f>
        <v>0</v>
      </c>
      <c r="V1220" s="99">
        <f>COUNTIFS(通讯通路门店!$S:$S,$G1220,通讯通路门店!$J:$J,"综合卖场")</f>
        <v>0</v>
      </c>
      <c r="W1220" s="99">
        <f>SUMIFS(通讯通路门店!$AJ:$AJ,通讯通路门店!$S:$S,通讯客户沙盘!$G1220)</f>
        <v>0</v>
      </c>
      <c r="X1220" s="99">
        <f t="shared" ref="X1220:X1283" si="95">Y1220+Z1220+AA1220+AB1220+AC1220+AD1220+AE1220</f>
        <v>0</v>
      </c>
      <c r="Y1220" s="99">
        <f>COUNTIFS(通讯通路门店!$S:$S,$G1220,通讯通路门店!$J:$J,"荣耀体验店")+COUNTIFS(通讯通路门店!$S:$S,$G1220,通讯通路门店!$J:$J,"荣耀授权专卖店")</f>
        <v>0</v>
      </c>
      <c r="Z1220" s="99">
        <f>COUNTIFS(通讯通路门店!$S:$S,$G1220,通讯通路门店!$J:$J,"VIVO体验店")</f>
        <v>0</v>
      </c>
      <c r="AA1220" s="99">
        <f>COUNTIFS(通讯通路门店!$S:$S,$G1220,通讯通路门店!$J:$J,"OPPO体验店")</f>
        <v>0</v>
      </c>
      <c r="AB1220" s="99">
        <f>COUNTIFS(通讯通路门店!$S:$S,$G1220,通讯通路门店!$J:$J,"华为授权体验店")+COUNTIFS(通讯通路门店!$S:$S,$G1220,通讯通路门店!$J:$J,"华为堡垒店")</f>
        <v>0</v>
      </c>
      <c r="AC1220" s="99">
        <f>COUNTIFS(通讯通路门店!$S:$S,$G1220,通讯通路门店!$J:$J,"小米体验店")</f>
        <v>0</v>
      </c>
      <c r="AD1220" s="99">
        <f>COUNTIFS(通讯通路门店!$S:$S,$G1220,通讯通路门店!$J:$J,"苹果体验店")</f>
        <v>0</v>
      </c>
      <c r="AE1220" s="99">
        <f>COUNTIFS(通讯通路门店!$S:$S,$G1220,通讯通路门店!$J:$J,"其他品牌专卖店")</f>
        <v>0</v>
      </c>
      <c r="AF1220" s="99">
        <f>SUMIFS(通讯通路门店!$BI:$BI,通讯通路门店!$S:$S,$G1220)</f>
        <v>0</v>
      </c>
      <c r="AG1220" s="99">
        <f>SUMIFS(通讯通路门店!$BH:$BH,通讯通路门店!$S:$S,$G1220)</f>
        <v>0</v>
      </c>
      <c r="AH1220" s="99">
        <f t="shared" ref="AH1220:AH1283" si="96">AI1220+AJ1220+AK1220+AL1220+AM1220+AN1220</f>
        <v>0</v>
      </c>
      <c r="AI1220" s="99">
        <f>SUMIFS(通讯通路门店!$BB:$BB,通讯通路门店!$S:$S,$G1220)</f>
        <v>0</v>
      </c>
      <c r="AJ1220" s="99">
        <f>SUMIFS(通讯通路门店!$BE:$BE,通讯通路门店!$S:$S,$G1220)</f>
        <v>0</v>
      </c>
      <c r="AK1220" s="99">
        <f>SUMIFS(通讯通路门店!$BG:$BG,通讯通路门店!$S:$S,$G1220)</f>
        <v>0</v>
      </c>
      <c r="AL1220" s="99">
        <f>SUMIFS(通讯通路门店!$BC:$BC,通讯通路门店!$S:$S,$G1220)</f>
        <v>0</v>
      </c>
      <c r="AM1220" s="99">
        <f>SUMIFS(通讯通路门店!$BD:$BD,通讯通路门店!$S:$S,$G1220)</f>
        <v>0</v>
      </c>
      <c r="AN1220" s="99">
        <f>SUMIFS(通讯通路门店!$BF:$BF,通讯通路门店!$S:$S,$G1220)</f>
        <v>0</v>
      </c>
      <c r="AO1220" s="99">
        <f t="shared" ref="AO1220:AO1283" si="97">AP1220+AQ1220</f>
        <v>0</v>
      </c>
      <c r="AP1220" s="99">
        <f>SUMIFS(通讯通路门店!$K:$K,通讯通路门店!$S:$S,$G1220)</f>
        <v>0</v>
      </c>
      <c r="AQ1220" s="83"/>
      <c r="AR1220" s="99">
        <f>SUMIFS(通讯通路门店!$T:$T,通讯通路门店!$S:$S,$G1220)</f>
        <v>0</v>
      </c>
      <c r="AS1220" s="99">
        <f>SUMIFS(通讯通路门店!$U:$U,通讯通路门店!$S:$S,$G1220)</f>
        <v>0</v>
      </c>
      <c r="AT1220" s="99">
        <f>SUMIFS(通讯通路门店!$V:$V,通讯通路门店!$S:$S,$G1220)</f>
        <v>0</v>
      </c>
      <c r="AU1220" s="99">
        <f>SUMIFS(通讯通路门店!$W:$W,通讯通路门店!$S:$S,$G1220)</f>
        <v>0</v>
      </c>
      <c r="AV1220" s="99">
        <f>SUMIFS(通讯通路门店!$Z:$Z,通讯通路门店!$S:$S,$G1220)</f>
        <v>0</v>
      </c>
      <c r="AW1220" s="99">
        <f>SUMIFS(通讯通路门店!$AB:$AB,通讯通路门店!$S:$S,$G1220)</f>
        <v>0</v>
      </c>
      <c r="AX1220" s="99">
        <f>SUMIFS(通讯通路门店!$X:$X,通讯通路门店!$S:$S,$G1220)</f>
        <v>0</v>
      </c>
      <c r="AY1220" s="99">
        <f>SUMIFS(通讯通路门店!$Y:$Y,通讯通路门店!$S:$S,$G1220)</f>
        <v>0</v>
      </c>
      <c r="AZ1220" s="99">
        <f>SUMIFS(通讯通路门店!$AA:$AA,通讯通路门店!$S:$S,$G1220)</f>
        <v>0</v>
      </c>
      <c r="BA1220" s="99">
        <f t="shared" ref="BA1220:BA1283" si="98">AP1220-BB1220</f>
        <v>0</v>
      </c>
      <c r="BB1220" s="99">
        <f t="shared" ref="BB1220:BB1283" si="99">BC1220+BD1220+BE1220+BF1220+BG1220+BH1220</f>
        <v>0</v>
      </c>
      <c r="BC1220" s="99">
        <f>SUMIFS(通讯通路门店!$W:$W,通讯通路门店!$S:$S,$G1220,通讯通路门店!$J:$J,"荣耀体验店")+SUMIFS(通讯通路门店!$W:$W,通讯通路门店!$S:$S,$G1220,通讯通路门店!$J:$J,"荣耀授权专卖店")</f>
        <v>0</v>
      </c>
      <c r="BD1220" s="99">
        <f>SUMIFS(通讯通路门店!$Z:$Z,通讯通路门店!$S:$S,$G1220,通讯通路门店!$J:$J,"VIVO体验店")</f>
        <v>0</v>
      </c>
      <c r="BE1220" s="99">
        <f>SUMIFS(通讯通路门店!$AB:$AB,通讯通路门店!$S:$S,$G1220,通讯通路门店!$J:$J,"OPPO体验店")</f>
        <v>0</v>
      </c>
      <c r="BF1220" s="99">
        <f>SUMIFS(通讯通路门店!$X:$X,通讯通路门店!$S:$S,$G1220,通讯通路门店!$J:$J,"华为授权体验店")+SUMIFS(通讯通路门店!$AA:$AA,通讯通路门店!$S:$S,$G1220,通讯通路门店!$J:$J,"华为堡垒店")</f>
        <v>0</v>
      </c>
      <c r="BG1220" s="99">
        <f>SUMIFS(通讯通路门店!$Y:$Y,通讯通路门店!$S:$S,$G1220,通讯通路门店!$J:$J,"小米体验店")</f>
        <v>0</v>
      </c>
      <c r="BH1220" s="99">
        <f>SUMIFS(通讯通路门店!$AA:$AA,通讯通路门店!$S:$S,$G1220,通讯通路门店!$J:$J,"苹果体验店")</f>
        <v>0</v>
      </c>
      <c r="BI1220" s="99">
        <f>SUMIFS(通讯通路门店!$K:$K,通讯通路门店!$S:$S,$G1220,通讯通路门店!$J:$J,"其他品牌专卖店")</f>
        <v>0</v>
      </c>
      <c r="BJ1220" s="99">
        <f>SUMIFS(通讯通路门店!$AC:$AC,通讯通路门店!$S:$S,$G1220)</f>
        <v>0</v>
      </c>
      <c r="BK1220" s="99">
        <f>SUMIFS(通讯通路门店!$AD:$AD,通讯通路门店!$S:$S,$G1220)</f>
        <v>0</v>
      </c>
      <c r="BL1220" s="99">
        <f>SUMIFS(通讯通路门店!$AE:$AE,通讯通路门店!$S:$S,$G1220)</f>
        <v>0</v>
      </c>
      <c r="BM1220" s="99">
        <f>SUMIFS(通讯通路门店!$AF:$AF,通讯通路门店!$S:$S,$G1220)</f>
        <v>0</v>
      </c>
      <c r="BN1220" s="99">
        <f>SUMIFS(通讯通路门店!$AG:$AG,通讯通路门店!$S:$S,$G1220)</f>
        <v>0</v>
      </c>
      <c r="BO1220" s="99">
        <f>SUMIFS(通讯通路门店!$AH:$AH,通讯通路门店!$S:$S,$G1220)</f>
        <v>0</v>
      </c>
      <c r="BP1220" s="99">
        <f>SUMIFS(通讯通路门店!$AI:$AI,通讯通路门店!$S:$S,$G1220)</f>
        <v>0</v>
      </c>
      <c r="BQ1220" s="83"/>
    </row>
    <row r="1221" spans="1:69">
      <c r="A1221" s="99" t="str">
        <f>IFERROR(_xlfn.XLOOKUP($G1221,通讯通路门店!$S$4:$S$993931,通讯通路门店!$A$4:$A$993931,0,0),"")</f>
        <v>海南省</v>
      </c>
      <c r="B1221" s="99" t="str">
        <f>IFERROR(_xlfn.XLOOKUP($G1221,通讯通路门店!$S$4:$S$993931,通讯通路门店!$B$4:$B$993931,0,0),"")</f>
        <v>东方市</v>
      </c>
      <c r="C1221" s="99" t="str">
        <f>IFERROR(_xlfn.XLOOKUP($G1221,通讯通路门店!$S$4:$S$993931,通讯通路门店!$C$4:$C$993931,0,0),"")</f>
        <v>东方市</v>
      </c>
      <c r="D1221" s="99" t="str">
        <f>IFERROR(_xlfn.XLOOKUP($G1221,通讯通路门店!$S$4:$S$993931,通讯通路门店!$D$4:$D$993931,0,0),"")</f>
        <v>八所镇</v>
      </c>
      <c r="E1221" s="83"/>
      <c r="F1221" s="83"/>
      <c r="G1221" s="101"/>
      <c r="H1221" s="102">
        <f>IFERROR(_xlfn.XLOOKUP($G1221,通讯通路门店!$S$4:$S$993931,通讯通路门店!$R$4:$R$993931,0,0),"")</f>
        <v>0</v>
      </c>
      <c r="I1221" s="83"/>
      <c r="J1221" s="83"/>
      <c r="K1221" s="83"/>
      <c r="L1221" s="83"/>
      <c r="M1221" s="83"/>
      <c r="N1221" s="83"/>
      <c r="O1221" s="83"/>
      <c r="P1221" s="83"/>
      <c r="Q1221" s="83"/>
      <c r="R1221" s="83"/>
      <c r="S1221" s="83"/>
      <c r="T1221" s="83"/>
      <c r="U1221" s="99">
        <f>COUNTIF(通讯通路门店!$S:$S,$G1221)</f>
        <v>0</v>
      </c>
      <c r="V1221" s="99">
        <f>COUNTIFS(通讯通路门店!$S:$S,$G1221,通讯通路门店!$J:$J,"综合卖场")</f>
        <v>0</v>
      </c>
      <c r="W1221" s="99">
        <f>SUMIFS(通讯通路门店!$AJ:$AJ,通讯通路门店!$S:$S,通讯客户沙盘!$G1221)</f>
        <v>0</v>
      </c>
      <c r="X1221" s="99">
        <f t="shared" si="95"/>
        <v>0</v>
      </c>
      <c r="Y1221" s="99">
        <f>COUNTIFS(通讯通路门店!$S:$S,$G1221,通讯通路门店!$J:$J,"荣耀体验店")+COUNTIFS(通讯通路门店!$S:$S,$G1221,通讯通路门店!$J:$J,"荣耀授权专卖店")</f>
        <v>0</v>
      </c>
      <c r="Z1221" s="99">
        <f>COUNTIFS(通讯通路门店!$S:$S,$G1221,通讯通路门店!$J:$J,"VIVO体验店")</f>
        <v>0</v>
      </c>
      <c r="AA1221" s="99">
        <f>COUNTIFS(通讯通路门店!$S:$S,$G1221,通讯通路门店!$J:$J,"OPPO体验店")</f>
        <v>0</v>
      </c>
      <c r="AB1221" s="99">
        <f>COUNTIFS(通讯通路门店!$S:$S,$G1221,通讯通路门店!$J:$J,"华为授权体验店")+COUNTIFS(通讯通路门店!$S:$S,$G1221,通讯通路门店!$J:$J,"华为堡垒店")</f>
        <v>0</v>
      </c>
      <c r="AC1221" s="99">
        <f>COUNTIFS(通讯通路门店!$S:$S,$G1221,通讯通路门店!$J:$J,"小米体验店")</f>
        <v>0</v>
      </c>
      <c r="AD1221" s="99">
        <f>COUNTIFS(通讯通路门店!$S:$S,$G1221,通讯通路门店!$J:$J,"苹果体验店")</f>
        <v>0</v>
      </c>
      <c r="AE1221" s="99">
        <f>COUNTIFS(通讯通路门店!$S:$S,$G1221,通讯通路门店!$J:$J,"其他品牌专卖店")</f>
        <v>0</v>
      </c>
      <c r="AF1221" s="99">
        <f>SUMIFS(通讯通路门店!$BI:$BI,通讯通路门店!$S:$S,$G1221)</f>
        <v>0</v>
      </c>
      <c r="AG1221" s="99">
        <f>SUMIFS(通讯通路门店!$BH:$BH,通讯通路门店!$S:$S,$G1221)</f>
        <v>0</v>
      </c>
      <c r="AH1221" s="99">
        <f t="shared" si="96"/>
        <v>0</v>
      </c>
      <c r="AI1221" s="99">
        <f>SUMIFS(通讯通路门店!$BB:$BB,通讯通路门店!$S:$S,$G1221)</f>
        <v>0</v>
      </c>
      <c r="AJ1221" s="99">
        <f>SUMIFS(通讯通路门店!$BE:$BE,通讯通路门店!$S:$S,$G1221)</f>
        <v>0</v>
      </c>
      <c r="AK1221" s="99">
        <f>SUMIFS(通讯通路门店!$BG:$BG,通讯通路门店!$S:$S,$G1221)</f>
        <v>0</v>
      </c>
      <c r="AL1221" s="99">
        <f>SUMIFS(通讯通路门店!$BC:$BC,通讯通路门店!$S:$S,$G1221)</f>
        <v>0</v>
      </c>
      <c r="AM1221" s="99">
        <f>SUMIFS(通讯通路门店!$BD:$BD,通讯通路门店!$S:$S,$G1221)</f>
        <v>0</v>
      </c>
      <c r="AN1221" s="99">
        <f>SUMIFS(通讯通路门店!$BF:$BF,通讯通路门店!$S:$S,$G1221)</f>
        <v>0</v>
      </c>
      <c r="AO1221" s="99">
        <f t="shared" si="97"/>
        <v>0</v>
      </c>
      <c r="AP1221" s="99">
        <f>SUMIFS(通讯通路门店!$K:$K,通讯通路门店!$S:$S,$G1221)</f>
        <v>0</v>
      </c>
      <c r="AQ1221" s="83"/>
      <c r="AR1221" s="99">
        <f>SUMIFS(通讯通路门店!$T:$T,通讯通路门店!$S:$S,$G1221)</f>
        <v>0</v>
      </c>
      <c r="AS1221" s="99">
        <f>SUMIFS(通讯通路门店!$U:$U,通讯通路门店!$S:$S,$G1221)</f>
        <v>0</v>
      </c>
      <c r="AT1221" s="99">
        <f>SUMIFS(通讯通路门店!$V:$V,通讯通路门店!$S:$S,$G1221)</f>
        <v>0</v>
      </c>
      <c r="AU1221" s="99">
        <f>SUMIFS(通讯通路门店!$W:$W,通讯通路门店!$S:$S,$G1221)</f>
        <v>0</v>
      </c>
      <c r="AV1221" s="99">
        <f>SUMIFS(通讯通路门店!$Z:$Z,通讯通路门店!$S:$S,$G1221)</f>
        <v>0</v>
      </c>
      <c r="AW1221" s="99">
        <f>SUMIFS(通讯通路门店!$AB:$AB,通讯通路门店!$S:$S,$G1221)</f>
        <v>0</v>
      </c>
      <c r="AX1221" s="99">
        <f>SUMIFS(通讯通路门店!$X:$X,通讯通路门店!$S:$S,$G1221)</f>
        <v>0</v>
      </c>
      <c r="AY1221" s="99">
        <f>SUMIFS(通讯通路门店!$Y:$Y,通讯通路门店!$S:$S,$G1221)</f>
        <v>0</v>
      </c>
      <c r="AZ1221" s="99">
        <f>SUMIFS(通讯通路门店!$AA:$AA,通讯通路门店!$S:$S,$G1221)</f>
        <v>0</v>
      </c>
      <c r="BA1221" s="99">
        <f t="shared" si="98"/>
        <v>0</v>
      </c>
      <c r="BB1221" s="99">
        <f t="shared" si="99"/>
        <v>0</v>
      </c>
      <c r="BC1221" s="99">
        <f>SUMIFS(通讯通路门店!$W:$W,通讯通路门店!$S:$S,$G1221,通讯通路门店!$J:$J,"荣耀体验店")+SUMIFS(通讯通路门店!$W:$W,通讯通路门店!$S:$S,$G1221,通讯通路门店!$J:$J,"荣耀授权专卖店")</f>
        <v>0</v>
      </c>
      <c r="BD1221" s="99">
        <f>SUMIFS(通讯通路门店!$Z:$Z,通讯通路门店!$S:$S,$G1221,通讯通路门店!$J:$J,"VIVO体验店")</f>
        <v>0</v>
      </c>
      <c r="BE1221" s="99">
        <f>SUMIFS(通讯通路门店!$AB:$AB,通讯通路门店!$S:$S,$G1221,通讯通路门店!$J:$J,"OPPO体验店")</f>
        <v>0</v>
      </c>
      <c r="BF1221" s="99">
        <f>SUMIFS(通讯通路门店!$X:$X,通讯通路门店!$S:$S,$G1221,通讯通路门店!$J:$J,"华为授权体验店")+SUMIFS(通讯通路门店!$AA:$AA,通讯通路门店!$S:$S,$G1221,通讯通路门店!$J:$J,"华为堡垒店")</f>
        <v>0</v>
      </c>
      <c r="BG1221" s="99">
        <f>SUMIFS(通讯通路门店!$Y:$Y,通讯通路门店!$S:$S,$G1221,通讯通路门店!$J:$J,"小米体验店")</f>
        <v>0</v>
      </c>
      <c r="BH1221" s="99">
        <f>SUMIFS(通讯通路门店!$AA:$AA,通讯通路门店!$S:$S,$G1221,通讯通路门店!$J:$J,"苹果体验店")</f>
        <v>0</v>
      </c>
      <c r="BI1221" s="99">
        <f>SUMIFS(通讯通路门店!$K:$K,通讯通路门店!$S:$S,$G1221,通讯通路门店!$J:$J,"其他品牌专卖店")</f>
        <v>0</v>
      </c>
      <c r="BJ1221" s="99">
        <f>SUMIFS(通讯通路门店!$AC:$AC,通讯通路门店!$S:$S,$G1221)</f>
        <v>0</v>
      </c>
      <c r="BK1221" s="99">
        <f>SUMIFS(通讯通路门店!$AD:$AD,通讯通路门店!$S:$S,$G1221)</f>
        <v>0</v>
      </c>
      <c r="BL1221" s="99">
        <f>SUMIFS(通讯通路门店!$AE:$AE,通讯通路门店!$S:$S,$G1221)</f>
        <v>0</v>
      </c>
      <c r="BM1221" s="99">
        <f>SUMIFS(通讯通路门店!$AF:$AF,通讯通路门店!$S:$S,$G1221)</f>
        <v>0</v>
      </c>
      <c r="BN1221" s="99">
        <f>SUMIFS(通讯通路门店!$AG:$AG,通讯通路门店!$S:$S,$G1221)</f>
        <v>0</v>
      </c>
      <c r="BO1221" s="99">
        <f>SUMIFS(通讯通路门店!$AH:$AH,通讯通路门店!$S:$S,$G1221)</f>
        <v>0</v>
      </c>
      <c r="BP1221" s="99">
        <f>SUMIFS(通讯通路门店!$AI:$AI,通讯通路门店!$S:$S,$G1221)</f>
        <v>0</v>
      </c>
      <c r="BQ1221" s="83"/>
    </row>
    <row r="1222" spans="1:69">
      <c r="A1222" s="99" t="str">
        <f>IFERROR(_xlfn.XLOOKUP($G1222,通讯通路门店!$S$4:$S$993931,通讯通路门店!$A$4:$A$993931,0,0),"")</f>
        <v>海南省</v>
      </c>
      <c r="B1222" s="99" t="str">
        <f>IFERROR(_xlfn.XLOOKUP($G1222,通讯通路门店!$S$4:$S$993931,通讯通路门店!$B$4:$B$993931,0,0),"")</f>
        <v>东方市</v>
      </c>
      <c r="C1222" s="99" t="str">
        <f>IFERROR(_xlfn.XLOOKUP($G1222,通讯通路门店!$S$4:$S$993931,通讯通路门店!$C$4:$C$993931,0,0),"")</f>
        <v>东方市</v>
      </c>
      <c r="D1222" s="99" t="str">
        <f>IFERROR(_xlfn.XLOOKUP($G1222,通讯通路门店!$S$4:$S$993931,通讯通路门店!$D$4:$D$993931,0,0),"")</f>
        <v>八所镇</v>
      </c>
      <c r="E1222" s="83"/>
      <c r="F1222" s="83"/>
      <c r="G1222" s="101"/>
      <c r="H1222" s="102">
        <f>IFERROR(_xlfn.XLOOKUP($G1222,通讯通路门店!$S$4:$S$993931,通讯通路门店!$R$4:$R$993931,0,0),"")</f>
        <v>0</v>
      </c>
      <c r="I1222" s="83"/>
      <c r="J1222" s="83"/>
      <c r="K1222" s="83"/>
      <c r="L1222" s="83"/>
      <c r="M1222" s="83"/>
      <c r="N1222" s="83"/>
      <c r="O1222" s="83"/>
      <c r="P1222" s="83"/>
      <c r="Q1222" s="83"/>
      <c r="R1222" s="83"/>
      <c r="S1222" s="83"/>
      <c r="T1222" s="83"/>
      <c r="U1222" s="99">
        <f>COUNTIF(通讯通路门店!$S:$S,$G1222)</f>
        <v>0</v>
      </c>
      <c r="V1222" s="99">
        <f>COUNTIFS(通讯通路门店!$S:$S,$G1222,通讯通路门店!$J:$J,"综合卖场")</f>
        <v>0</v>
      </c>
      <c r="W1222" s="99">
        <f>SUMIFS(通讯通路门店!$AJ:$AJ,通讯通路门店!$S:$S,通讯客户沙盘!$G1222)</f>
        <v>0</v>
      </c>
      <c r="X1222" s="99">
        <f t="shared" si="95"/>
        <v>0</v>
      </c>
      <c r="Y1222" s="99">
        <f>COUNTIFS(通讯通路门店!$S:$S,$G1222,通讯通路门店!$J:$J,"荣耀体验店")+COUNTIFS(通讯通路门店!$S:$S,$G1222,通讯通路门店!$J:$J,"荣耀授权专卖店")</f>
        <v>0</v>
      </c>
      <c r="Z1222" s="99">
        <f>COUNTIFS(通讯通路门店!$S:$S,$G1222,通讯通路门店!$J:$J,"VIVO体验店")</f>
        <v>0</v>
      </c>
      <c r="AA1222" s="99">
        <f>COUNTIFS(通讯通路门店!$S:$S,$G1222,通讯通路门店!$J:$J,"OPPO体验店")</f>
        <v>0</v>
      </c>
      <c r="AB1222" s="99">
        <f>COUNTIFS(通讯通路门店!$S:$S,$G1222,通讯通路门店!$J:$J,"华为授权体验店")+COUNTIFS(通讯通路门店!$S:$S,$G1222,通讯通路门店!$J:$J,"华为堡垒店")</f>
        <v>0</v>
      </c>
      <c r="AC1222" s="99">
        <f>COUNTIFS(通讯通路门店!$S:$S,$G1222,通讯通路门店!$J:$J,"小米体验店")</f>
        <v>0</v>
      </c>
      <c r="AD1222" s="99">
        <f>COUNTIFS(通讯通路门店!$S:$S,$G1222,通讯通路门店!$J:$J,"苹果体验店")</f>
        <v>0</v>
      </c>
      <c r="AE1222" s="99">
        <f>COUNTIFS(通讯通路门店!$S:$S,$G1222,通讯通路门店!$J:$J,"其他品牌专卖店")</f>
        <v>0</v>
      </c>
      <c r="AF1222" s="99">
        <f>SUMIFS(通讯通路门店!$BI:$BI,通讯通路门店!$S:$S,$G1222)</f>
        <v>0</v>
      </c>
      <c r="AG1222" s="99">
        <f>SUMIFS(通讯通路门店!$BH:$BH,通讯通路门店!$S:$S,$G1222)</f>
        <v>0</v>
      </c>
      <c r="AH1222" s="99">
        <f t="shared" si="96"/>
        <v>0</v>
      </c>
      <c r="AI1222" s="99">
        <f>SUMIFS(通讯通路门店!$BB:$BB,通讯通路门店!$S:$S,$G1222)</f>
        <v>0</v>
      </c>
      <c r="AJ1222" s="99">
        <f>SUMIFS(通讯通路门店!$BE:$BE,通讯通路门店!$S:$S,$G1222)</f>
        <v>0</v>
      </c>
      <c r="AK1222" s="99">
        <f>SUMIFS(通讯通路门店!$BG:$BG,通讯通路门店!$S:$S,$G1222)</f>
        <v>0</v>
      </c>
      <c r="AL1222" s="99">
        <f>SUMIFS(通讯通路门店!$BC:$BC,通讯通路门店!$S:$S,$G1222)</f>
        <v>0</v>
      </c>
      <c r="AM1222" s="99">
        <f>SUMIFS(通讯通路门店!$BD:$BD,通讯通路门店!$S:$S,$G1222)</f>
        <v>0</v>
      </c>
      <c r="AN1222" s="99">
        <f>SUMIFS(通讯通路门店!$BF:$BF,通讯通路门店!$S:$S,$G1222)</f>
        <v>0</v>
      </c>
      <c r="AO1222" s="99">
        <f t="shared" si="97"/>
        <v>0</v>
      </c>
      <c r="AP1222" s="99">
        <f>SUMIFS(通讯通路门店!$K:$K,通讯通路门店!$S:$S,$G1222)</f>
        <v>0</v>
      </c>
      <c r="AQ1222" s="83"/>
      <c r="AR1222" s="99">
        <f>SUMIFS(通讯通路门店!$T:$T,通讯通路门店!$S:$S,$G1222)</f>
        <v>0</v>
      </c>
      <c r="AS1222" s="99">
        <f>SUMIFS(通讯通路门店!$U:$U,通讯通路门店!$S:$S,$G1222)</f>
        <v>0</v>
      </c>
      <c r="AT1222" s="99">
        <f>SUMIFS(通讯通路门店!$V:$V,通讯通路门店!$S:$S,$G1222)</f>
        <v>0</v>
      </c>
      <c r="AU1222" s="99">
        <f>SUMIFS(通讯通路门店!$W:$W,通讯通路门店!$S:$S,$G1222)</f>
        <v>0</v>
      </c>
      <c r="AV1222" s="99">
        <f>SUMIFS(通讯通路门店!$Z:$Z,通讯通路门店!$S:$S,$G1222)</f>
        <v>0</v>
      </c>
      <c r="AW1222" s="99">
        <f>SUMIFS(通讯通路门店!$AB:$AB,通讯通路门店!$S:$S,$G1222)</f>
        <v>0</v>
      </c>
      <c r="AX1222" s="99">
        <f>SUMIFS(通讯通路门店!$X:$X,通讯通路门店!$S:$S,$G1222)</f>
        <v>0</v>
      </c>
      <c r="AY1222" s="99">
        <f>SUMIFS(通讯通路门店!$Y:$Y,通讯通路门店!$S:$S,$G1222)</f>
        <v>0</v>
      </c>
      <c r="AZ1222" s="99">
        <f>SUMIFS(通讯通路门店!$AA:$AA,通讯通路门店!$S:$S,$G1222)</f>
        <v>0</v>
      </c>
      <c r="BA1222" s="99">
        <f t="shared" si="98"/>
        <v>0</v>
      </c>
      <c r="BB1222" s="99">
        <f t="shared" si="99"/>
        <v>0</v>
      </c>
      <c r="BC1222" s="99">
        <f>SUMIFS(通讯通路门店!$W:$W,通讯通路门店!$S:$S,$G1222,通讯通路门店!$J:$J,"荣耀体验店")+SUMIFS(通讯通路门店!$W:$W,通讯通路门店!$S:$S,$G1222,通讯通路门店!$J:$J,"荣耀授权专卖店")</f>
        <v>0</v>
      </c>
      <c r="BD1222" s="99">
        <f>SUMIFS(通讯通路门店!$Z:$Z,通讯通路门店!$S:$S,$G1222,通讯通路门店!$J:$J,"VIVO体验店")</f>
        <v>0</v>
      </c>
      <c r="BE1222" s="99">
        <f>SUMIFS(通讯通路门店!$AB:$AB,通讯通路门店!$S:$S,$G1222,通讯通路门店!$J:$J,"OPPO体验店")</f>
        <v>0</v>
      </c>
      <c r="BF1222" s="99">
        <f>SUMIFS(通讯通路门店!$X:$X,通讯通路门店!$S:$S,$G1222,通讯通路门店!$J:$J,"华为授权体验店")+SUMIFS(通讯通路门店!$AA:$AA,通讯通路门店!$S:$S,$G1222,通讯通路门店!$J:$J,"华为堡垒店")</f>
        <v>0</v>
      </c>
      <c r="BG1222" s="99">
        <f>SUMIFS(通讯通路门店!$Y:$Y,通讯通路门店!$S:$S,$G1222,通讯通路门店!$J:$J,"小米体验店")</f>
        <v>0</v>
      </c>
      <c r="BH1222" s="99">
        <f>SUMIFS(通讯通路门店!$AA:$AA,通讯通路门店!$S:$S,$G1222,通讯通路门店!$J:$J,"苹果体验店")</f>
        <v>0</v>
      </c>
      <c r="BI1222" s="99">
        <f>SUMIFS(通讯通路门店!$K:$K,通讯通路门店!$S:$S,$G1222,通讯通路门店!$J:$J,"其他品牌专卖店")</f>
        <v>0</v>
      </c>
      <c r="BJ1222" s="99">
        <f>SUMIFS(通讯通路门店!$AC:$AC,通讯通路门店!$S:$S,$G1222)</f>
        <v>0</v>
      </c>
      <c r="BK1222" s="99">
        <f>SUMIFS(通讯通路门店!$AD:$AD,通讯通路门店!$S:$S,$G1222)</f>
        <v>0</v>
      </c>
      <c r="BL1222" s="99">
        <f>SUMIFS(通讯通路门店!$AE:$AE,通讯通路门店!$S:$S,$G1222)</f>
        <v>0</v>
      </c>
      <c r="BM1222" s="99">
        <f>SUMIFS(通讯通路门店!$AF:$AF,通讯通路门店!$S:$S,$G1222)</f>
        <v>0</v>
      </c>
      <c r="BN1222" s="99">
        <f>SUMIFS(通讯通路门店!$AG:$AG,通讯通路门店!$S:$S,$G1222)</f>
        <v>0</v>
      </c>
      <c r="BO1222" s="99">
        <f>SUMIFS(通讯通路门店!$AH:$AH,通讯通路门店!$S:$S,$G1222)</f>
        <v>0</v>
      </c>
      <c r="BP1222" s="99">
        <f>SUMIFS(通讯通路门店!$AI:$AI,通讯通路门店!$S:$S,$G1222)</f>
        <v>0</v>
      </c>
      <c r="BQ1222" s="83"/>
    </row>
    <row r="1223" spans="1:69">
      <c r="A1223" s="99" t="str">
        <f>IFERROR(_xlfn.XLOOKUP($G1223,通讯通路门店!$S$4:$S$993931,通讯通路门店!$A$4:$A$993931,0,0),"")</f>
        <v>海南省</v>
      </c>
      <c r="B1223" s="99" t="str">
        <f>IFERROR(_xlfn.XLOOKUP($G1223,通讯通路门店!$S$4:$S$993931,通讯通路门店!$B$4:$B$993931,0,0),"")</f>
        <v>东方市</v>
      </c>
      <c r="C1223" s="99" t="str">
        <f>IFERROR(_xlfn.XLOOKUP($G1223,通讯通路门店!$S$4:$S$993931,通讯通路门店!$C$4:$C$993931,0,0),"")</f>
        <v>东方市</v>
      </c>
      <c r="D1223" s="99" t="str">
        <f>IFERROR(_xlfn.XLOOKUP($G1223,通讯通路门店!$S$4:$S$993931,通讯通路门店!$D$4:$D$993931,0,0),"")</f>
        <v>八所镇</v>
      </c>
      <c r="E1223" s="83"/>
      <c r="F1223" s="83"/>
      <c r="G1223" s="101"/>
      <c r="H1223" s="102">
        <f>IFERROR(_xlfn.XLOOKUP($G1223,通讯通路门店!$S$4:$S$993931,通讯通路门店!$R$4:$R$993931,0,0),"")</f>
        <v>0</v>
      </c>
      <c r="I1223" s="83"/>
      <c r="J1223" s="83"/>
      <c r="K1223" s="83"/>
      <c r="L1223" s="83"/>
      <c r="M1223" s="83"/>
      <c r="N1223" s="83"/>
      <c r="O1223" s="83"/>
      <c r="P1223" s="83"/>
      <c r="Q1223" s="83"/>
      <c r="R1223" s="83"/>
      <c r="S1223" s="83"/>
      <c r="T1223" s="83"/>
      <c r="U1223" s="99">
        <f>COUNTIF(通讯通路门店!$S:$S,$G1223)</f>
        <v>0</v>
      </c>
      <c r="V1223" s="99">
        <f>COUNTIFS(通讯通路门店!$S:$S,$G1223,通讯通路门店!$J:$J,"综合卖场")</f>
        <v>0</v>
      </c>
      <c r="W1223" s="99">
        <f>SUMIFS(通讯通路门店!$AJ:$AJ,通讯通路门店!$S:$S,通讯客户沙盘!$G1223)</f>
        <v>0</v>
      </c>
      <c r="X1223" s="99">
        <f t="shared" si="95"/>
        <v>0</v>
      </c>
      <c r="Y1223" s="99">
        <f>COUNTIFS(通讯通路门店!$S:$S,$G1223,通讯通路门店!$J:$J,"荣耀体验店")+COUNTIFS(通讯通路门店!$S:$S,$G1223,通讯通路门店!$J:$J,"荣耀授权专卖店")</f>
        <v>0</v>
      </c>
      <c r="Z1223" s="99">
        <f>COUNTIFS(通讯通路门店!$S:$S,$G1223,通讯通路门店!$J:$J,"VIVO体验店")</f>
        <v>0</v>
      </c>
      <c r="AA1223" s="99">
        <f>COUNTIFS(通讯通路门店!$S:$S,$G1223,通讯通路门店!$J:$J,"OPPO体验店")</f>
        <v>0</v>
      </c>
      <c r="AB1223" s="99">
        <f>COUNTIFS(通讯通路门店!$S:$S,$G1223,通讯通路门店!$J:$J,"华为授权体验店")+COUNTIFS(通讯通路门店!$S:$S,$G1223,通讯通路门店!$J:$J,"华为堡垒店")</f>
        <v>0</v>
      </c>
      <c r="AC1223" s="99">
        <f>COUNTIFS(通讯通路门店!$S:$S,$G1223,通讯通路门店!$J:$J,"小米体验店")</f>
        <v>0</v>
      </c>
      <c r="AD1223" s="99">
        <f>COUNTIFS(通讯通路门店!$S:$S,$G1223,通讯通路门店!$J:$J,"苹果体验店")</f>
        <v>0</v>
      </c>
      <c r="AE1223" s="99">
        <f>COUNTIFS(通讯通路门店!$S:$S,$G1223,通讯通路门店!$J:$J,"其他品牌专卖店")</f>
        <v>0</v>
      </c>
      <c r="AF1223" s="99">
        <f>SUMIFS(通讯通路门店!$BI:$BI,通讯通路门店!$S:$S,$G1223)</f>
        <v>0</v>
      </c>
      <c r="AG1223" s="99">
        <f>SUMIFS(通讯通路门店!$BH:$BH,通讯通路门店!$S:$S,$G1223)</f>
        <v>0</v>
      </c>
      <c r="AH1223" s="99">
        <f t="shared" si="96"/>
        <v>0</v>
      </c>
      <c r="AI1223" s="99">
        <f>SUMIFS(通讯通路门店!$BB:$BB,通讯通路门店!$S:$S,$G1223)</f>
        <v>0</v>
      </c>
      <c r="AJ1223" s="99">
        <f>SUMIFS(通讯通路门店!$BE:$BE,通讯通路门店!$S:$S,$G1223)</f>
        <v>0</v>
      </c>
      <c r="AK1223" s="99">
        <f>SUMIFS(通讯通路门店!$BG:$BG,通讯通路门店!$S:$S,$G1223)</f>
        <v>0</v>
      </c>
      <c r="AL1223" s="99">
        <f>SUMIFS(通讯通路门店!$BC:$BC,通讯通路门店!$S:$S,$G1223)</f>
        <v>0</v>
      </c>
      <c r="AM1223" s="99">
        <f>SUMIFS(通讯通路门店!$BD:$BD,通讯通路门店!$S:$S,$G1223)</f>
        <v>0</v>
      </c>
      <c r="AN1223" s="99">
        <f>SUMIFS(通讯通路门店!$BF:$BF,通讯通路门店!$S:$S,$G1223)</f>
        <v>0</v>
      </c>
      <c r="AO1223" s="99">
        <f t="shared" si="97"/>
        <v>0</v>
      </c>
      <c r="AP1223" s="99">
        <f>SUMIFS(通讯通路门店!$K:$K,通讯通路门店!$S:$S,$G1223)</f>
        <v>0</v>
      </c>
      <c r="AQ1223" s="83"/>
      <c r="AR1223" s="99">
        <f>SUMIFS(通讯通路门店!$T:$T,通讯通路门店!$S:$S,$G1223)</f>
        <v>0</v>
      </c>
      <c r="AS1223" s="99">
        <f>SUMIFS(通讯通路门店!$U:$U,通讯通路门店!$S:$S,$G1223)</f>
        <v>0</v>
      </c>
      <c r="AT1223" s="99">
        <f>SUMIFS(通讯通路门店!$V:$V,通讯通路门店!$S:$S,$G1223)</f>
        <v>0</v>
      </c>
      <c r="AU1223" s="99">
        <f>SUMIFS(通讯通路门店!$W:$W,通讯通路门店!$S:$S,$G1223)</f>
        <v>0</v>
      </c>
      <c r="AV1223" s="99">
        <f>SUMIFS(通讯通路门店!$Z:$Z,通讯通路门店!$S:$S,$G1223)</f>
        <v>0</v>
      </c>
      <c r="AW1223" s="99">
        <f>SUMIFS(通讯通路门店!$AB:$AB,通讯通路门店!$S:$S,$G1223)</f>
        <v>0</v>
      </c>
      <c r="AX1223" s="99">
        <f>SUMIFS(通讯通路门店!$X:$X,通讯通路门店!$S:$S,$G1223)</f>
        <v>0</v>
      </c>
      <c r="AY1223" s="99">
        <f>SUMIFS(通讯通路门店!$Y:$Y,通讯通路门店!$S:$S,$G1223)</f>
        <v>0</v>
      </c>
      <c r="AZ1223" s="99">
        <f>SUMIFS(通讯通路门店!$AA:$AA,通讯通路门店!$S:$S,$G1223)</f>
        <v>0</v>
      </c>
      <c r="BA1223" s="99">
        <f t="shared" si="98"/>
        <v>0</v>
      </c>
      <c r="BB1223" s="99">
        <f t="shared" si="99"/>
        <v>0</v>
      </c>
      <c r="BC1223" s="99">
        <f>SUMIFS(通讯通路门店!$W:$W,通讯通路门店!$S:$S,$G1223,通讯通路门店!$J:$J,"荣耀体验店")+SUMIFS(通讯通路门店!$W:$W,通讯通路门店!$S:$S,$G1223,通讯通路门店!$J:$J,"荣耀授权专卖店")</f>
        <v>0</v>
      </c>
      <c r="BD1223" s="99">
        <f>SUMIFS(通讯通路门店!$Z:$Z,通讯通路门店!$S:$S,$G1223,通讯通路门店!$J:$J,"VIVO体验店")</f>
        <v>0</v>
      </c>
      <c r="BE1223" s="99">
        <f>SUMIFS(通讯通路门店!$AB:$AB,通讯通路门店!$S:$S,$G1223,通讯通路门店!$J:$J,"OPPO体验店")</f>
        <v>0</v>
      </c>
      <c r="BF1223" s="99">
        <f>SUMIFS(通讯通路门店!$X:$X,通讯通路门店!$S:$S,$G1223,通讯通路门店!$J:$J,"华为授权体验店")+SUMIFS(通讯通路门店!$AA:$AA,通讯通路门店!$S:$S,$G1223,通讯通路门店!$J:$J,"华为堡垒店")</f>
        <v>0</v>
      </c>
      <c r="BG1223" s="99">
        <f>SUMIFS(通讯通路门店!$Y:$Y,通讯通路门店!$S:$S,$G1223,通讯通路门店!$J:$J,"小米体验店")</f>
        <v>0</v>
      </c>
      <c r="BH1223" s="99">
        <f>SUMIFS(通讯通路门店!$AA:$AA,通讯通路门店!$S:$S,$G1223,通讯通路门店!$J:$J,"苹果体验店")</f>
        <v>0</v>
      </c>
      <c r="BI1223" s="99">
        <f>SUMIFS(通讯通路门店!$K:$K,通讯通路门店!$S:$S,$G1223,通讯通路门店!$J:$J,"其他品牌专卖店")</f>
        <v>0</v>
      </c>
      <c r="BJ1223" s="99">
        <f>SUMIFS(通讯通路门店!$AC:$AC,通讯通路门店!$S:$S,$G1223)</f>
        <v>0</v>
      </c>
      <c r="BK1223" s="99">
        <f>SUMIFS(通讯通路门店!$AD:$AD,通讯通路门店!$S:$S,$G1223)</f>
        <v>0</v>
      </c>
      <c r="BL1223" s="99">
        <f>SUMIFS(通讯通路门店!$AE:$AE,通讯通路门店!$S:$S,$G1223)</f>
        <v>0</v>
      </c>
      <c r="BM1223" s="99">
        <f>SUMIFS(通讯通路门店!$AF:$AF,通讯通路门店!$S:$S,$G1223)</f>
        <v>0</v>
      </c>
      <c r="BN1223" s="99">
        <f>SUMIFS(通讯通路门店!$AG:$AG,通讯通路门店!$S:$S,$G1223)</f>
        <v>0</v>
      </c>
      <c r="BO1223" s="99">
        <f>SUMIFS(通讯通路门店!$AH:$AH,通讯通路门店!$S:$S,$G1223)</f>
        <v>0</v>
      </c>
      <c r="BP1223" s="99">
        <f>SUMIFS(通讯通路门店!$AI:$AI,通讯通路门店!$S:$S,$G1223)</f>
        <v>0</v>
      </c>
      <c r="BQ1223" s="83"/>
    </row>
    <row r="1224" spans="1:69">
      <c r="A1224" s="99" t="str">
        <f>IFERROR(_xlfn.XLOOKUP($G1224,通讯通路门店!$S$4:$S$993931,通讯通路门店!$A$4:$A$993931,0,0),"")</f>
        <v>海南省</v>
      </c>
      <c r="B1224" s="99" t="str">
        <f>IFERROR(_xlfn.XLOOKUP($G1224,通讯通路门店!$S$4:$S$993931,通讯通路门店!$B$4:$B$993931,0,0),"")</f>
        <v>东方市</v>
      </c>
      <c r="C1224" s="99" t="str">
        <f>IFERROR(_xlfn.XLOOKUP($G1224,通讯通路门店!$S$4:$S$993931,通讯通路门店!$C$4:$C$993931,0,0),"")</f>
        <v>东方市</v>
      </c>
      <c r="D1224" s="99" t="str">
        <f>IFERROR(_xlfn.XLOOKUP($G1224,通讯通路门店!$S$4:$S$993931,通讯通路门店!$D$4:$D$993931,0,0),"")</f>
        <v>八所镇</v>
      </c>
      <c r="E1224" s="83"/>
      <c r="F1224" s="83"/>
      <c r="G1224" s="101"/>
      <c r="H1224" s="102">
        <f>IFERROR(_xlfn.XLOOKUP($G1224,通讯通路门店!$S$4:$S$993931,通讯通路门店!$R$4:$R$993931,0,0),"")</f>
        <v>0</v>
      </c>
      <c r="I1224" s="83"/>
      <c r="J1224" s="83"/>
      <c r="K1224" s="83"/>
      <c r="L1224" s="83"/>
      <c r="M1224" s="83"/>
      <c r="N1224" s="83"/>
      <c r="O1224" s="83"/>
      <c r="P1224" s="83"/>
      <c r="Q1224" s="83"/>
      <c r="R1224" s="83"/>
      <c r="S1224" s="83"/>
      <c r="T1224" s="83"/>
      <c r="U1224" s="99">
        <f>COUNTIF(通讯通路门店!$S:$S,$G1224)</f>
        <v>0</v>
      </c>
      <c r="V1224" s="99">
        <f>COUNTIFS(通讯通路门店!$S:$S,$G1224,通讯通路门店!$J:$J,"综合卖场")</f>
        <v>0</v>
      </c>
      <c r="W1224" s="99">
        <f>SUMIFS(通讯通路门店!$AJ:$AJ,通讯通路门店!$S:$S,通讯客户沙盘!$G1224)</f>
        <v>0</v>
      </c>
      <c r="X1224" s="99">
        <f t="shared" si="95"/>
        <v>0</v>
      </c>
      <c r="Y1224" s="99">
        <f>COUNTIFS(通讯通路门店!$S:$S,$G1224,通讯通路门店!$J:$J,"荣耀体验店")+COUNTIFS(通讯通路门店!$S:$S,$G1224,通讯通路门店!$J:$J,"荣耀授权专卖店")</f>
        <v>0</v>
      </c>
      <c r="Z1224" s="99">
        <f>COUNTIFS(通讯通路门店!$S:$S,$G1224,通讯通路门店!$J:$J,"VIVO体验店")</f>
        <v>0</v>
      </c>
      <c r="AA1224" s="99">
        <f>COUNTIFS(通讯通路门店!$S:$S,$G1224,通讯通路门店!$J:$J,"OPPO体验店")</f>
        <v>0</v>
      </c>
      <c r="AB1224" s="99">
        <f>COUNTIFS(通讯通路门店!$S:$S,$G1224,通讯通路门店!$J:$J,"华为授权体验店")+COUNTIFS(通讯通路门店!$S:$S,$G1224,通讯通路门店!$J:$J,"华为堡垒店")</f>
        <v>0</v>
      </c>
      <c r="AC1224" s="99">
        <f>COUNTIFS(通讯通路门店!$S:$S,$G1224,通讯通路门店!$J:$J,"小米体验店")</f>
        <v>0</v>
      </c>
      <c r="AD1224" s="99">
        <f>COUNTIFS(通讯通路门店!$S:$S,$G1224,通讯通路门店!$J:$J,"苹果体验店")</f>
        <v>0</v>
      </c>
      <c r="AE1224" s="99">
        <f>COUNTIFS(通讯通路门店!$S:$S,$G1224,通讯通路门店!$J:$J,"其他品牌专卖店")</f>
        <v>0</v>
      </c>
      <c r="AF1224" s="99">
        <f>SUMIFS(通讯通路门店!$BI:$BI,通讯通路门店!$S:$S,$G1224)</f>
        <v>0</v>
      </c>
      <c r="AG1224" s="99">
        <f>SUMIFS(通讯通路门店!$BH:$BH,通讯通路门店!$S:$S,$G1224)</f>
        <v>0</v>
      </c>
      <c r="AH1224" s="99">
        <f t="shared" si="96"/>
        <v>0</v>
      </c>
      <c r="AI1224" s="99">
        <f>SUMIFS(通讯通路门店!$BB:$BB,通讯通路门店!$S:$S,$G1224)</f>
        <v>0</v>
      </c>
      <c r="AJ1224" s="99">
        <f>SUMIFS(通讯通路门店!$BE:$BE,通讯通路门店!$S:$S,$G1224)</f>
        <v>0</v>
      </c>
      <c r="AK1224" s="99">
        <f>SUMIFS(通讯通路门店!$BG:$BG,通讯通路门店!$S:$S,$G1224)</f>
        <v>0</v>
      </c>
      <c r="AL1224" s="99">
        <f>SUMIFS(通讯通路门店!$BC:$BC,通讯通路门店!$S:$S,$G1224)</f>
        <v>0</v>
      </c>
      <c r="AM1224" s="99">
        <f>SUMIFS(通讯通路门店!$BD:$BD,通讯通路门店!$S:$S,$G1224)</f>
        <v>0</v>
      </c>
      <c r="AN1224" s="99">
        <f>SUMIFS(通讯通路门店!$BF:$BF,通讯通路门店!$S:$S,$G1224)</f>
        <v>0</v>
      </c>
      <c r="AO1224" s="99">
        <f t="shared" si="97"/>
        <v>0</v>
      </c>
      <c r="AP1224" s="99">
        <f>SUMIFS(通讯通路门店!$K:$K,通讯通路门店!$S:$S,$G1224)</f>
        <v>0</v>
      </c>
      <c r="AQ1224" s="83"/>
      <c r="AR1224" s="99">
        <f>SUMIFS(通讯通路门店!$T:$T,通讯通路门店!$S:$S,$G1224)</f>
        <v>0</v>
      </c>
      <c r="AS1224" s="99">
        <f>SUMIFS(通讯通路门店!$U:$U,通讯通路门店!$S:$S,$G1224)</f>
        <v>0</v>
      </c>
      <c r="AT1224" s="99">
        <f>SUMIFS(通讯通路门店!$V:$V,通讯通路门店!$S:$S,$G1224)</f>
        <v>0</v>
      </c>
      <c r="AU1224" s="99">
        <f>SUMIFS(通讯通路门店!$W:$W,通讯通路门店!$S:$S,$G1224)</f>
        <v>0</v>
      </c>
      <c r="AV1224" s="99">
        <f>SUMIFS(通讯通路门店!$Z:$Z,通讯通路门店!$S:$S,$G1224)</f>
        <v>0</v>
      </c>
      <c r="AW1224" s="99">
        <f>SUMIFS(通讯通路门店!$AB:$AB,通讯通路门店!$S:$S,$G1224)</f>
        <v>0</v>
      </c>
      <c r="AX1224" s="99">
        <f>SUMIFS(通讯通路门店!$X:$X,通讯通路门店!$S:$S,$G1224)</f>
        <v>0</v>
      </c>
      <c r="AY1224" s="99">
        <f>SUMIFS(通讯通路门店!$Y:$Y,通讯通路门店!$S:$S,$G1224)</f>
        <v>0</v>
      </c>
      <c r="AZ1224" s="99">
        <f>SUMIFS(通讯通路门店!$AA:$AA,通讯通路门店!$S:$S,$G1224)</f>
        <v>0</v>
      </c>
      <c r="BA1224" s="99">
        <f t="shared" si="98"/>
        <v>0</v>
      </c>
      <c r="BB1224" s="99">
        <f t="shared" si="99"/>
        <v>0</v>
      </c>
      <c r="BC1224" s="99">
        <f>SUMIFS(通讯通路门店!$W:$W,通讯通路门店!$S:$S,$G1224,通讯通路门店!$J:$J,"荣耀体验店")+SUMIFS(通讯通路门店!$W:$W,通讯通路门店!$S:$S,$G1224,通讯通路门店!$J:$J,"荣耀授权专卖店")</f>
        <v>0</v>
      </c>
      <c r="BD1224" s="99">
        <f>SUMIFS(通讯通路门店!$Z:$Z,通讯通路门店!$S:$S,$G1224,通讯通路门店!$J:$J,"VIVO体验店")</f>
        <v>0</v>
      </c>
      <c r="BE1224" s="99">
        <f>SUMIFS(通讯通路门店!$AB:$AB,通讯通路门店!$S:$S,$G1224,通讯通路门店!$J:$J,"OPPO体验店")</f>
        <v>0</v>
      </c>
      <c r="BF1224" s="99">
        <f>SUMIFS(通讯通路门店!$X:$X,通讯通路门店!$S:$S,$G1224,通讯通路门店!$J:$J,"华为授权体验店")+SUMIFS(通讯通路门店!$AA:$AA,通讯通路门店!$S:$S,$G1224,通讯通路门店!$J:$J,"华为堡垒店")</f>
        <v>0</v>
      </c>
      <c r="BG1224" s="99">
        <f>SUMIFS(通讯通路门店!$Y:$Y,通讯通路门店!$S:$S,$G1224,通讯通路门店!$J:$J,"小米体验店")</f>
        <v>0</v>
      </c>
      <c r="BH1224" s="99">
        <f>SUMIFS(通讯通路门店!$AA:$AA,通讯通路门店!$S:$S,$G1224,通讯通路门店!$J:$J,"苹果体验店")</f>
        <v>0</v>
      </c>
      <c r="BI1224" s="99">
        <f>SUMIFS(通讯通路门店!$K:$K,通讯通路门店!$S:$S,$G1224,通讯通路门店!$J:$J,"其他品牌专卖店")</f>
        <v>0</v>
      </c>
      <c r="BJ1224" s="99">
        <f>SUMIFS(通讯通路门店!$AC:$AC,通讯通路门店!$S:$S,$G1224)</f>
        <v>0</v>
      </c>
      <c r="BK1224" s="99">
        <f>SUMIFS(通讯通路门店!$AD:$AD,通讯通路门店!$S:$S,$G1224)</f>
        <v>0</v>
      </c>
      <c r="BL1224" s="99">
        <f>SUMIFS(通讯通路门店!$AE:$AE,通讯通路门店!$S:$S,$G1224)</f>
        <v>0</v>
      </c>
      <c r="BM1224" s="99">
        <f>SUMIFS(通讯通路门店!$AF:$AF,通讯通路门店!$S:$S,$G1224)</f>
        <v>0</v>
      </c>
      <c r="BN1224" s="99">
        <f>SUMIFS(通讯通路门店!$AG:$AG,通讯通路门店!$S:$S,$G1224)</f>
        <v>0</v>
      </c>
      <c r="BO1224" s="99">
        <f>SUMIFS(通讯通路门店!$AH:$AH,通讯通路门店!$S:$S,$G1224)</f>
        <v>0</v>
      </c>
      <c r="BP1224" s="99">
        <f>SUMIFS(通讯通路门店!$AI:$AI,通讯通路门店!$S:$S,$G1224)</f>
        <v>0</v>
      </c>
      <c r="BQ1224" s="83"/>
    </row>
    <row r="1225" spans="1:69">
      <c r="A1225" s="99" t="str">
        <f>IFERROR(_xlfn.XLOOKUP($G1225,通讯通路门店!$S$4:$S$993931,通讯通路门店!$A$4:$A$993931,0,0),"")</f>
        <v>海南省</v>
      </c>
      <c r="B1225" s="99" t="str">
        <f>IFERROR(_xlfn.XLOOKUP($G1225,通讯通路门店!$S$4:$S$993931,通讯通路门店!$B$4:$B$993931,0,0),"")</f>
        <v>东方市</v>
      </c>
      <c r="C1225" s="99" t="str">
        <f>IFERROR(_xlfn.XLOOKUP($G1225,通讯通路门店!$S$4:$S$993931,通讯通路门店!$C$4:$C$993931,0,0),"")</f>
        <v>东方市</v>
      </c>
      <c r="D1225" s="99" t="str">
        <f>IFERROR(_xlfn.XLOOKUP($G1225,通讯通路门店!$S$4:$S$993931,通讯通路门店!$D$4:$D$993931,0,0),"")</f>
        <v>八所镇</v>
      </c>
      <c r="E1225" s="83"/>
      <c r="F1225" s="83"/>
      <c r="G1225" s="101"/>
      <c r="H1225" s="102">
        <f>IFERROR(_xlfn.XLOOKUP($G1225,通讯通路门店!$S$4:$S$993931,通讯通路门店!$R$4:$R$993931,0,0),"")</f>
        <v>0</v>
      </c>
      <c r="I1225" s="83"/>
      <c r="J1225" s="83"/>
      <c r="K1225" s="83"/>
      <c r="L1225" s="83"/>
      <c r="M1225" s="83"/>
      <c r="N1225" s="83"/>
      <c r="O1225" s="83"/>
      <c r="P1225" s="83"/>
      <c r="Q1225" s="83"/>
      <c r="R1225" s="83"/>
      <c r="S1225" s="83"/>
      <c r="T1225" s="83"/>
      <c r="U1225" s="99">
        <f>COUNTIF(通讯通路门店!$S:$S,$G1225)</f>
        <v>0</v>
      </c>
      <c r="V1225" s="99">
        <f>COUNTIFS(通讯通路门店!$S:$S,$G1225,通讯通路门店!$J:$J,"综合卖场")</f>
        <v>0</v>
      </c>
      <c r="W1225" s="99">
        <f>SUMIFS(通讯通路门店!$AJ:$AJ,通讯通路门店!$S:$S,通讯客户沙盘!$G1225)</f>
        <v>0</v>
      </c>
      <c r="X1225" s="99">
        <f t="shared" si="95"/>
        <v>0</v>
      </c>
      <c r="Y1225" s="99">
        <f>COUNTIFS(通讯通路门店!$S:$S,$G1225,通讯通路门店!$J:$J,"荣耀体验店")+COUNTIFS(通讯通路门店!$S:$S,$G1225,通讯通路门店!$J:$J,"荣耀授权专卖店")</f>
        <v>0</v>
      </c>
      <c r="Z1225" s="99">
        <f>COUNTIFS(通讯通路门店!$S:$S,$G1225,通讯通路门店!$J:$J,"VIVO体验店")</f>
        <v>0</v>
      </c>
      <c r="AA1225" s="99">
        <f>COUNTIFS(通讯通路门店!$S:$S,$G1225,通讯通路门店!$J:$J,"OPPO体验店")</f>
        <v>0</v>
      </c>
      <c r="AB1225" s="99">
        <f>COUNTIFS(通讯通路门店!$S:$S,$G1225,通讯通路门店!$J:$J,"华为授权体验店")+COUNTIFS(通讯通路门店!$S:$S,$G1225,通讯通路门店!$J:$J,"华为堡垒店")</f>
        <v>0</v>
      </c>
      <c r="AC1225" s="99">
        <f>COUNTIFS(通讯通路门店!$S:$S,$G1225,通讯通路门店!$J:$J,"小米体验店")</f>
        <v>0</v>
      </c>
      <c r="AD1225" s="99">
        <f>COUNTIFS(通讯通路门店!$S:$S,$G1225,通讯通路门店!$J:$J,"苹果体验店")</f>
        <v>0</v>
      </c>
      <c r="AE1225" s="99">
        <f>COUNTIFS(通讯通路门店!$S:$S,$G1225,通讯通路门店!$J:$J,"其他品牌专卖店")</f>
        <v>0</v>
      </c>
      <c r="AF1225" s="99">
        <f>SUMIFS(通讯通路门店!$BI:$BI,通讯通路门店!$S:$S,$G1225)</f>
        <v>0</v>
      </c>
      <c r="AG1225" s="99">
        <f>SUMIFS(通讯通路门店!$BH:$BH,通讯通路门店!$S:$S,$G1225)</f>
        <v>0</v>
      </c>
      <c r="AH1225" s="99">
        <f t="shared" si="96"/>
        <v>0</v>
      </c>
      <c r="AI1225" s="99">
        <f>SUMIFS(通讯通路门店!$BB:$BB,通讯通路门店!$S:$S,$G1225)</f>
        <v>0</v>
      </c>
      <c r="AJ1225" s="99">
        <f>SUMIFS(通讯通路门店!$BE:$BE,通讯通路门店!$S:$S,$G1225)</f>
        <v>0</v>
      </c>
      <c r="AK1225" s="99">
        <f>SUMIFS(通讯通路门店!$BG:$BG,通讯通路门店!$S:$S,$G1225)</f>
        <v>0</v>
      </c>
      <c r="AL1225" s="99">
        <f>SUMIFS(通讯通路门店!$BC:$BC,通讯通路门店!$S:$S,$G1225)</f>
        <v>0</v>
      </c>
      <c r="AM1225" s="99">
        <f>SUMIFS(通讯通路门店!$BD:$BD,通讯通路门店!$S:$S,$G1225)</f>
        <v>0</v>
      </c>
      <c r="AN1225" s="99">
        <f>SUMIFS(通讯通路门店!$BF:$BF,通讯通路门店!$S:$S,$G1225)</f>
        <v>0</v>
      </c>
      <c r="AO1225" s="99">
        <f t="shared" si="97"/>
        <v>0</v>
      </c>
      <c r="AP1225" s="99">
        <f>SUMIFS(通讯通路门店!$K:$K,通讯通路门店!$S:$S,$G1225)</f>
        <v>0</v>
      </c>
      <c r="AQ1225" s="83"/>
      <c r="AR1225" s="99">
        <f>SUMIFS(通讯通路门店!$T:$T,通讯通路门店!$S:$S,$G1225)</f>
        <v>0</v>
      </c>
      <c r="AS1225" s="99">
        <f>SUMIFS(通讯通路门店!$U:$U,通讯通路门店!$S:$S,$G1225)</f>
        <v>0</v>
      </c>
      <c r="AT1225" s="99">
        <f>SUMIFS(通讯通路门店!$V:$V,通讯通路门店!$S:$S,$G1225)</f>
        <v>0</v>
      </c>
      <c r="AU1225" s="99">
        <f>SUMIFS(通讯通路门店!$W:$W,通讯通路门店!$S:$S,$G1225)</f>
        <v>0</v>
      </c>
      <c r="AV1225" s="99">
        <f>SUMIFS(通讯通路门店!$Z:$Z,通讯通路门店!$S:$S,$G1225)</f>
        <v>0</v>
      </c>
      <c r="AW1225" s="99">
        <f>SUMIFS(通讯通路门店!$AB:$AB,通讯通路门店!$S:$S,$G1225)</f>
        <v>0</v>
      </c>
      <c r="AX1225" s="99">
        <f>SUMIFS(通讯通路门店!$X:$X,通讯通路门店!$S:$S,$G1225)</f>
        <v>0</v>
      </c>
      <c r="AY1225" s="99">
        <f>SUMIFS(通讯通路门店!$Y:$Y,通讯通路门店!$S:$S,$G1225)</f>
        <v>0</v>
      </c>
      <c r="AZ1225" s="99">
        <f>SUMIFS(通讯通路门店!$AA:$AA,通讯通路门店!$S:$S,$G1225)</f>
        <v>0</v>
      </c>
      <c r="BA1225" s="99">
        <f t="shared" si="98"/>
        <v>0</v>
      </c>
      <c r="BB1225" s="99">
        <f t="shared" si="99"/>
        <v>0</v>
      </c>
      <c r="BC1225" s="99">
        <f>SUMIFS(通讯通路门店!$W:$W,通讯通路门店!$S:$S,$G1225,通讯通路门店!$J:$J,"荣耀体验店")+SUMIFS(通讯通路门店!$W:$W,通讯通路门店!$S:$S,$G1225,通讯通路门店!$J:$J,"荣耀授权专卖店")</f>
        <v>0</v>
      </c>
      <c r="BD1225" s="99">
        <f>SUMIFS(通讯通路门店!$Z:$Z,通讯通路门店!$S:$S,$G1225,通讯通路门店!$J:$J,"VIVO体验店")</f>
        <v>0</v>
      </c>
      <c r="BE1225" s="99">
        <f>SUMIFS(通讯通路门店!$AB:$AB,通讯通路门店!$S:$S,$G1225,通讯通路门店!$J:$J,"OPPO体验店")</f>
        <v>0</v>
      </c>
      <c r="BF1225" s="99">
        <f>SUMIFS(通讯通路门店!$X:$X,通讯通路门店!$S:$S,$G1225,通讯通路门店!$J:$J,"华为授权体验店")+SUMIFS(通讯通路门店!$AA:$AA,通讯通路门店!$S:$S,$G1225,通讯通路门店!$J:$J,"华为堡垒店")</f>
        <v>0</v>
      </c>
      <c r="BG1225" s="99">
        <f>SUMIFS(通讯通路门店!$Y:$Y,通讯通路门店!$S:$S,$G1225,通讯通路门店!$J:$J,"小米体验店")</f>
        <v>0</v>
      </c>
      <c r="BH1225" s="99">
        <f>SUMIFS(通讯通路门店!$AA:$AA,通讯通路门店!$S:$S,$G1225,通讯通路门店!$J:$J,"苹果体验店")</f>
        <v>0</v>
      </c>
      <c r="BI1225" s="99">
        <f>SUMIFS(通讯通路门店!$K:$K,通讯通路门店!$S:$S,$G1225,通讯通路门店!$J:$J,"其他品牌专卖店")</f>
        <v>0</v>
      </c>
      <c r="BJ1225" s="99">
        <f>SUMIFS(通讯通路门店!$AC:$AC,通讯通路门店!$S:$S,$G1225)</f>
        <v>0</v>
      </c>
      <c r="BK1225" s="99">
        <f>SUMIFS(通讯通路门店!$AD:$AD,通讯通路门店!$S:$S,$G1225)</f>
        <v>0</v>
      </c>
      <c r="BL1225" s="99">
        <f>SUMIFS(通讯通路门店!$AE:$AE,通讯通路门店!$S:$S,$G1225)</f>
        <v>0</v>
      </c>
      <c r="BM1225" s="99">
        <f>SUMIFS(通讯通路门店!$AF:$AF,通讯通路门店!$S:$S,$G1225)</f>
        <v>0</v>
      </c>
      <c r="BN1225" s="99">
        <f>SUMIFS(通讯通路门店!$AG:$AG,通讯通路门店!$S:$S,$G1225)</f>
        <v>0</v>
      </c>
      <c r="BO1225" s="99">
        <f>SUMIFS(通讯通路门店!$AH:$AH,通讯通路门店!$S:$S,$G1225)</f>
        <v>0</v>
      </c>
      <c r="BP1225" s="99">
        <f>SUMIFS(通讯通路门店!$AI:$AI,通讯通路门店!$S:$S,$G1225)</f>
        <v>0</v>
      </c>
      <c r="BQ1225" s="83"/>
    </row>
    <row r="1226" spans="1:69">
      <c r="A1226" s="99" t="str">
        <f>IFERROR(_xlfn.XLOOKUP($G1226,通讯通路门店!$S$4:$S$993931,通讯通路门店!$A$4:$A$993931,0,0),"")</f>
        <v>海南省</v>
      </c>
      <c r="B1226" s="99" t="str">
        <f>IFERROR(_xlfn.XLOOKUP($G1226,通讯通路门店!$S$4:$S$993931,通讯通路门店!$B$4:$B$993931,0,0),"")</f>
        <v>东方市</v>
      </c>
      <c r="C1226" s="99" t="str">
        <f>IFERROR(_xlfn.XLOOKUP($G1226,通讯通路门店!$S$4:$S$993931,通讯通路门店!$C$4:$C$993931,0,0),"")</f>
        <v>东方市</v>
      </c>
      <c r="D1226" s="99" t="str">
        <f>IFERROR(_xlfn.XLOOKUP($G1226,通讯通路门店!$S$4:$S$993931,通讯通路门店!$D$4:$D$993931,0,0),"")</f>
        <v>八所镇</v>
      </c>
      <c r="E1226" s="83"/>
      <c r="F1226" s="83"/>
      <c r="G1226" s="101"/>
      <c r="H1226" s="102">
        <f>IFERROR(_xlfn.XLOOKUP($G1226,通讯通路门店!$S$4:$S$993931,通讯通路门店!$R$4:$R$993931,0,0),"")</f>
        <v>0</v>
      </c>
      <c r="I1226" s="83"/>
      <c r="J1226" s="83"/>
      <c r="K1226" s="83"/>
      <c r="L1226" s="83"/>
      <c r="M1226" s="83"/>
      <c r="N1226" s="83"/>
      <c r="O1226" s="83"/>
      <c r="P1226" s="83"/>
      <c r="Q1226" s="83"/>
      <c r="R1226" s="83"/>
      <c r="S1226" s="83"/>
      <c r="T1226" s="83"/>
      <c r="U1226" s="99">
        <f>COUNTIF(通讯通路门店!$S:$S,$G1226)</f>
        <v>0</v>
      </c>
      <c r="V1226" s="99">
        <f>COUNTIFS(通讯通路门店!$S:$S,$G1226,通讯通路门店!$J:$J,"综合卖场")</f>
        <v>0</v>
      </c>
      <c r="W1226" s="99">
        <f>SUMIFS(通讯通路门店!$AJ:$AJ,通讯通路门店!$S:$S,通讯客户沙盘!$G1226)</f>
        <v>0</v>
      </c>
      <c r="X1226" s="99">
        <f t="shared" si="95"/>
        <v>0</v>
      </c>
      <c r="Y1226" s="99">
        <f>COUNTIFS(通讯通路门店!$S:$S,$G1226,通讯通路门店!$J:$J,"荣耀体验店")+COUNTIFS(通讯通路门店!$S:$S,$G1226,通讯通路门店!$J:$J,"荣耀授权专卖店")</f>
        <v>0</v>
      </c>
      <c r="Z1226" s="99">
        <f>COUNTIFS(通讯通路门店!$S:$S,$G1226,通讯通路门店!$J:$J,"VIVO体验店")</f>
        <v>0</v>
      </c>
      <c r="AA1226" s="99">
        <f>COUNTIFS(通讯通路门店!$S:$S,$G1226,通讯通路门店!$J:$J,"OPPO体验店")</f>
        <v>0</v>
      </c>
      <c r="AB1226" s="99">
        <f>COUNTIFS(通讯通路门店!$S:$S,$G1226,通讯通路门店!$J:$J,"华为授权体验店")+COUNTIFS(通讯通路门店!$S:$S,$G1226,通讯通路门店!$J:$J,"华为堡垒店")</f>
        <v>0</v>
      </c>
      <c r="AC1226" s="99">
        <f>COUNTIFS(通讯通路门店!$S:$S,$G1226,通讯通路门店!$J:$J,"小米体验店")</f>
        <v>0</v>
      </c>
      <c r="AD1226" s="99">
        <f>COUNTIFS(通讯通路门店!$S:$S,$G1226,通讯通路门店!$J:$J,"苹果体验店")</f>
        <v>0</v>
      </c>
      <c r="AE1226" s="99">
        <f>COUNTIFS(通讯通路门店!$S:$S,$G1226,通讯通路门店!$J:$J,"其他品牌专卖店")</f>
        <v>0</v>
      </c>
      <c r="AF1226" s="99">
        <f>SUMIFS(通讯通路门店!$BI:$BI,通讯通路门店!$S:$S,$G1226)</f>
        <v>0</v>
      </c>
      <c r="AG1226" s="99">
        <f>SUMIFS(通讯通路门店!$BH:$BH,通讯通路门店!$S:$S,$G1226)</f>
        <v>0</v>
      </c>
      <c r="AH1226" s="99">
        <f t="shared" si="96"/>
        <v>0</v>
      </c>
      <c r="AI1226" s="99">
        <f>SUMIFS(通讯通路门店!$BB:$BB,通讯通路门店!$S:$S,$G1226)</f>
        <v>0</v>
      </c>
      <c r="AJ1226" s="99">
        <f>SUMIFS(通讯通路门店!$BE:$BE,通讯通路门店!$S:$S,$G1226)</f>
        <v>0</v>
      </c>
      <c r="AK1226" s="99">
        <f>SUMIFS(通讯通路门店!$BG:$BG,通讯通路门店!$S:$S,$G1226)</f>
        <v>0</v>
      </c>
      <c r="AL1226" s="99">
        <f>SUMIFS(通讯通路门店!$BC:$BC,通讯通路门店!$S:$S,$G1226)</f>
        <v>0</v>
      </c>
      <c r="AM1226" s="99">
        <f>SUMIFS(通讯通路门店!$BD:$BD,通讯通路门店!$S:$S,$G1226)</f>
        <v>0</v>
      </c>
      <c r="AN1226" s="99">
        <f>SUMIFS(通讯通路门店!$BF:$BF,通讯通路门店!$S:$S,$G1226)</f>
        <v>0</v>
      </c>
      <c r="AO1226" s="99">
        <f t="shared" si="97"/>
        <v>0</v>
      </c>
      <c r="AP1226" s="99">
        <f>SUMIFS(通讯通路门店!$K:$K,通讯通路门店!$S:$S,$G1226)</f>
        <v>0</v>
      </c>
      <c r="AQ1226" s="83"/>
      <c r="AR1226" s="99">
        <f>SUMIFS(通讯通路门店!$T:$T,通讯通路门店!$S:$S,$G1226)</f>
        <v>0</v>
      </c>
      <c r="AS1226" s="99">
        <f>SUMIFS(通讯通路门店!$U:$U,通讯通路门店!$S:$S,$G1226)</f>
        <v>0</v>
      </c>
      <c r="AT1226" s="99">
        <f>SUMIFS(通讯通路门店!$V:$V,通讯通路门店!$S:$S,$G1226)</f>
        <v>0</v>
      </c>
      <c r="AU1226" s="99">
        <f>SUMIFS(通讯通路门店!$W:$W,通讯通路门店!$S:$S,$G1226)</f>
        <v>0</v>
      </c>
      <c r="AV1226" s="99">
        <f>SUMIFS(通讯通路门店!$Z:$Z,通讯通路门店!$S:$S,$G1226)</f>
        <v>0</v>
      </c>
      <c r="AW1226" s="99">
        <f>SUMIFS(通讯通路门店!$AB:$AB,通讯通路门店!$S:$S,$G1226)</f>
        <v>0</v>
      </c>
      <c r="AX1226" s="99">
        <f>SUMIFS(通讯通路门店!$X:$X,通讯通路门店!$S:$S,$G1226)</f>
        <v>0</v>
      </c>
      <c r="AY1226" s="99">
        <f>SUMIFS(通讯通路门店!$Y:$Y,通讯通路门店!$S:$S,$G1226)</f>
        <v>0</v>
      </c>
      <c r="AZ1226" s="99">
        <f>SUMIFS(通讯通路门店!$AA:$AA,通讯通路门店!$S:$S,$G1226)</f>
        <v>0</v>
      </c>
      <c r="BA1226" s="99">
        <f t="shared" si="98"/>
        <v>0</v>
      </c>
      <c r="BB1226" s="99">
        <f t="shared" si="99"/>
        <v>0</v>
      </c>
      <c r="BC1226" s="99">
        <f>SUMIFS(通讯通路门店!$W:$W,通讯通路门店!$S:$S,$G1226,通讯通路门店!$J:$J,"荣耀体验店")+SUMIFS(通讯通路门店!$W:$W,通讯通路门店!$S:$S,$G1226,通讯通路门店!$J:$J,"荣耀授权专卖店")</f>
        <v>0</v>
      </c>
      <c r="BD1226" s="99">
        <f>SUMIFS(通讯通路门店!$Z:$Z,通讯通路门店!$S:$S,$G1226,通讯通路门店!$J:$J,"VIVO体验店")</f>
        <v>0</v>
      </c>
      <c r="BE1226" s="99">
        <f>SUMIFS(通讯通路门店!$AB:$AB,通讯通路门店!$S:$S,$G1226,通讯通路门店!$J:$J,"OPPO体验店")</f>
        <v>0</v>
      </c>
      <c r="BF1226" s="99">
        <f>SUMIFS(通讯通路门店!$X:$X,通讯通路门店!$S:$S,$G1226,通讯通路门店!$J:$J,"华为授权体验店")+SUMIFS(通讯通路门店!$AA:$AA,通讯通路门店!$S:$S,$G1226,通讯通路门店!$J:$J,"华为堡垒店")</f>
        <v>0</v>
      </c>
      <c r="BG1226" s="99">
        <f>SUMIFS(通讯通路门店!$Y:$Y,通讯通路门店!$S:$S,$G1226,通讯通路门店!$J:$J,"小米体验店")</f>
        <v>0</v>
      </c>
      <c r="BH1226" s="99">
        <f>SUMIFS(通讯通路门店!$AA:$AA,通讯通路门店!$S:$S,$G1226,通讯通路门店!$J:$J,"苹果体验店")</f>
        <v>0</v>
      </c>
      <c r="BI1226" s="99">
        <f>SUMIFS(通讯通路门店!$K:$K,通讯通路门店!$S:$S,$G1226,通讯通路门店!$J:$J,"其他品牌专卖店")</f>
        <v>0</v>
      </c>
      <c r="BJ1226" s="99">
        <f>SUMIFS(通讯通路门店!$AC:$AC,通讯通路门店!$S:$S,$G1226)</f>
        <v>0</v>
      </c>
      <c r="BK1226" s="99">
        <f>SUMIFS(通讯通路门店!$AD:$AD,通讯通路门店!$S:$S,$G1226)</f>
        <v>0</v>
      </c>
      <c r="BL1226" s="99">
        <f>SUMIFS(通讯通路门店!$AE:$AE,通讯通路门店!$S:$S,$G1226)</f>
        <v>0</v>
      </c>
      <c r="BM1226" s="99">
        <f>SUMIFS(通讯通路门店!$AF:$AF,通讯通路门店!$S:$S,$G1226)</f>
        <v>0</v>
      </c>
      <c r="BN1226" s="99">
        <f>SUMIFS(通讯通路门店!$AG:$AG,通讯通路门店!$S:$S,$G1226)</f>
        <v>0</v>
      </c>
      <c r="BO1226" s="99">
        <f>SUMIFS(通讯通路门店!$AH:$AH,通讯通路门店!$S:$S,$G1226)</f>
        <v>0</v>
      </c>
      <c r="BP1226" s="99">
        <f>SUMIFS(通讯通路门店!$AI:$AI,通讯通路门店!$S:$S,$G1226)</f>
        <v>0</v>
      </c>
      <c r="BQ1226" s="83"/>
    </row>
    <row r="1227" spans="1:69">
      <c r="A1227" s="99" t="str">
        <f>IFERROR(_xlfn.XLOOKUP($G1227,通讯通路门店!$S$4:$S$993931,通讯通路门店!$A$4:$A$993931,0,0),"")</f>
        <v>海南省</v>
      </c>
      <c r="B1227" s="99" t="str">
        <f>IFERROR(_xlfn.XLOOKUP($G1227,通讯通路门店!$S$4:$S$993931,通讯通路门店!$B$4:$B$993931,0,0),"")</f>
        <v>东方市</v>
      </c>
      <c r="C1227" s="99" t="str">
        <f>IFERROR(_xlfn.XLOOKUP($G1227,通讯通路门店!$S$4:$S$993931,通讯通路门店!$C$4:$C$993931,0,0),"")</f>
        <v>东方市</v>
      </c>
      <c r="D1227" s="99" t="str">
        <f>IFERROR(_xlfn.XLOOKUP($G1227,通讯通路门店!$S$4:$S$993931,通讯通路门店!$D$4:$D$993931,0,0),"")</f>
        <v>八所镇</v>
      </c>
      <c r="E1227" s="83"/>
      <c r="F1227" s="83"/>
      <c r="G1227" s="101"/>
      <c r="H1227" s="102">
        <f>IFERROR(_xlfn.XLOOKUP($G1227,通讯通路门店!$S$4:$S$993931,通讯通路门店!$R$4:$R$993931,0,0),"")</f>
        <v>0</v>
      </c>
      <c r="I1227" s="83"/>
      <c r="J1227" s="83"/>
      <c r="K1227" s="83"/>
      <c r="L1227" s="83"/>
      <c r="M1227" s="83"/>
      <c r="N1227" s="83"/>
      <c r="O1227" s="83"/>
      <c r="P1227" s="83"/>
      <c r="Q1227" s="83"/>
      <c r="R1227" s="83"/>
      <c r="S1227" s="83"/>
      <c r="T1227" s="83"/>
      <c r="U1227" s="99">
        <f>COUNTIF(通讯通路门店!$S:$S,$G1227)</f>
        <v>0</v>
      </c>
      <c r="V1227" s="99">
        <f>COUNTIFS(通讯通路门店!$S:$S,$G1227,通讯通路门店!$J:$J,"综合卖场")</f>
        <v>0</v>
      </c>
      <c r="W1227" s="99">
        <f>SUMIFS(通讯通路门店!$AJ:$AJ,通讯通路门店!$S:$S,通讯客户沙盘!$G1227)</f>
        <v>0</v>
      </c>
      <c r="X1227" s="99">
        <f t="shared" si="95"/>
        <v>0</v>
      </c>
      <c r="Y1227" s="99">
        <f>COUNTIFS(通讯通路门店!$S:$S,$G1227,通讯通路门店!$J:$J,"荣耀体验店")+COUNTIFS(通讯通路门店!$S:$S,$G1227,通讯通路门店!$J:$J,"荣耀授权专卖店")</f>
        <v>0</v>
      </c>
      <c r="Z1227" s="99">
        <f>COUNTIFS(通讯通路门店!$S:$S,$G1227,通讯通路门店!$J:$J,"VIVO体验店")</f>
        <v>0</v>
      </c>
      <c r="AA1227" s="99">
        <f>COUNTIFS(通讯通路门店!$S:$S,$G1227,通讯通路门店!$J:$J,"OPPO体验店")</f>
        <v>0</v>
      </c>
      <c r="AB1227" s="99">
        <f>COUNTIFS(通讯通路门店!$S:$S,$G1227,通讯通路门店!$J:$J,"华为授权体验店")+COUNTIFS(通讯通路门店!$S:$S,$G1227,通讯通路门店!$J:$J,"华为堡垒店")</f>
        <v>0</v>
      </c>
      <c r="AC1227" s="99">
        <f>COUNTIFS(通讯通路门店!$S:$S,$G1227,通讯通路门店!$J:$J,"小米体验店")</f>
        <v>0</v>
      </c>
      <c r="AD1227" s="99">
        <f>COUNTIFS(通讯通路门店!$S:$S,$G1227,通讯通路门店!$J:$J,"苹果体验店")</f>
        <v>0</v>
      </c>
      <c r="AE1227" s="99">
        <f>COUNTIFS(通讯通路门店!$S:$S,$G1227,通讯通路门店!$J:$J,"其他品牌专卖店")</f>
        <v>0</v>
      </c>
      <c r="AF1227" s="99">
        <f>SUMIFS(通讯通路门店!$BI:$BI,通讯通路门店!$S:$S,$G1227)</f>
        <v>0</v>
      </c>
      <c r="AG1227" s="99">
        <f>SUMIFS(通讯通路门店!$BH:$BH,通讯通路门店!$S:$S,$G1227)</f>
        <v>0</v>
      </c>
      <c r="AH1227" s="99">
        <f t="shared" si="96"/>
        <v>0</v>
      </c>
      <c r="AI1227" s="99">
        <f>SUMIFS(通讯通路门店!$BB:$BB,通讯通路门店!$S:$S,$G1227)</f>
        <v>0</v>
      </c>
      <c r="AJ1227" s="99">
        <f>SUMIFS(通讯通路门店!$BE:$BE,通讯通路门店!$S:$S,$G1227)</f>
        <v>0</v>
      </c>
      <c r="AK1227" s="99">
        <f>SUMIFS(通讯通路门店!$BG:$BG,通讯通路门店!$S:$S,$G1227)</f>
        <v>0</v>
      </c>
      <c r="AL1227" s="99">
        <f>SUMIFS(通讯通路门店!$BC:$BC,通讯通路门店!$S:$S,$G1227)</f>
        <v>0</v>
      </c>
      <c r="AM1227" s="99">
        <f>SUMIFS(通讯通路门店!$BD:$BD,通讯通路门店!$S:$S,$G1227)</f>
        <v>0</v>
      </c>
      <c r="AN1227" s="99">
        <f>SUMIFS(通讯通路门店!$BF:$BF,通讯通路门店!$S:$S,$G1227)</f>
        <v>0</v>
      </c>
      <c r="AO1227" s="99">
        <f t="shared" si="97"/>
        <v>0</v>
      </c>
      <c r="AP1227" s="99">
        <f>SUMIFS(通讯通路门店!$K:$K,通讯通路门店!$S:$S,$G1227)</f>
        <v>0</v>
      </c>
      <c r="AQ1227" s="83"/>
      <c r="AR1227" s="99">
        <f>SUMIFS(通讯通路门店!$T:$T,通讯通路门店!$S:$S,$G1227)</f>
        <v>0</v>
      </c>
      <c r="AS1227" s="99">
        <f>SUMIFS(通讯通路门店!$U:$U,通讯通路门店!$S:$S,$G1227)</f>
        <v>0</v>
      </c>
      <c r="AT1227" s="99">
        <f>SUMIFS(通讯通路门店!$V:$V,通讯通路门店!$S:$S,$G1227)</f>
        <v>0</v>
      </c>
      <c r="AU1227" s="99">
        <f>SUMIFS(通讯通路门店!$W:$W,通讯通路门店!$S:$S,$G1227)</f>
        <v>0</v>
      </c>
      <c r="AV1227" s="99">
        <f>SUMIFS(通讯通路门店!$Z:$Z,通讯通路门店!$S:$S,$G1227)</f>
        <v>0</v>
      </c>
      <c r="AW1227" s="99">
        <f>SUMIFS(通讯通路门店!$AB:$AB,通讯通路门店!$S:$S,$G1227)</f>
        <v>0</v>
      </c>
      <c r="AX1227" s="99">
        <f>SUMIFS(通讯通路门店!$X:$X,通讯通路门店!$S:$S,$G1227)</f>
        <v>0</v>
      </c>
      <c r="AY1227" s="99">
        <f>SUMIFS(通讯通路门店!$Y:$Y,通讯通路门店!$S:$S,$G1227)</f>
        <v>0</v>
      </c>
      <c r="AZ1227" s="99">
        <f>SUMIFS(通讯通路门店!$AA:$AA,通讯通路门店!$S:$S,$G1227)</f>
        <v>0</v>
      </c>
      <c r="BA1227" s="99">
        <f t="shared" si="98"/>
        <v>0</v>
      </c>
      <c r="BB1227" s="99">
        <f t="shared" si="99"/>
        <v>0</v>
      </c>
      <c r="BC1227" s="99">
        <f>SUMIFS(通讯通路门店!$W:$W,通讯通路门店!$S:$S,$G1227,通讯通路门店!$J:$J,"荣耀体验店")+SUMIFS(通讯通路门店!$W:$W,通讯通路门店!$S:$S,$G1227,通讯通路门店!$J:$J,"荣耀授权专卖店")</f>
        <v>0</v>
      </c>
      <c r="BD1227" s="99">
        <f>SUMIFS(通讯通路门店!$Z:$Z,通讯通路门店!$S:$S,$G1227,通讯通路门店!$J:$J,"VIVO体验店")</f>
        <v>0</v>
      </c>
      <c r="BE1227" s="99">
        <f>SUMIFS(通讯通路门店!$AB:$AB,通讯通路门店!$S:$S,$G1227,通讯通路门店!$J:$J,"OPPO体验店")</f>
        <v>0</v>
      </c>
      <c r="BF1227" s="99">
        <f>SUMIFS(通讯通路门店!$X:$X,通讯通路门店!$S:$S,$G1227,通讯通路门店!$J:$J,"华为授权体验店")+SUMIFS(通讯通路门店!$AA:$AA,通讯通路门店!$S:$S,$G1227,通讯通路门店!$J:$J,"华为堡垒店")</f>
        <v>0</v>
      </c>
      <c r="BG1227" s="99">
        <f>SUMIFS(通讯通路门店!$Y:$Y,通讯通路门店!$S:$S,$G1227,通讯通路门店!$J:$J,"小米体验店")</f>
        <v>0</v>
      </c>
      <c r="BH1227" s="99">
        <f>SUMIFS(通讯通路门店!$AA:$AA,通讯通路门店!$S:$S,$G1227,通讯通路门店!$J:$J,"苹果体验店")</f>
        <v>0</v>
      </c>
      <c r="BI1227" s="99">
        <f>SUMIFS(通讯通路门店!$K:$K,通讯通路门店!$S:$S,$G1227,通讯通路门店!$J:$J,"其他品牌专卖店")</f>
        <v>0</v>
      </c>
      <c r="BJ1227" s="99">
        <f>SUMIFS(通讯通路门店!$AC:$AC,通讯通路门店!$S:$S,$G1227)</f>
        <v>0</v>
      </c>
      <c r="BK1227" s="99">
        <f>SUMIFS(通讯通路门店!$AD:$AD,通讯通路门店!$S:$S,$G1227)</f>
        <v>0</v>
      </c>
      <c r="BL1227" s="99">
        <f>SUMIFS(通讯通路门店!$AE:$AE,通讯通路门店!$S:$S,$G1227)</f>
        <v>0</v>
      </c>
      <c r="BM1227" s="99">
        <f>SUMIFS(通讯通路门店!$AF:$AF,通讯通路门店!$S:$S,$G1227)</f>
        <v>0</v>
      </c>
      <c r="BN1227" s="99">
        <f>SUMIFS(通讯通路门店!$AG:$AG,通讯通路门店!$S:$S,$G1227)</f>
        <v>0</v>
      </c>
      <c r="BO1227" s="99">
        <f>SUMIFS(通讯通路门店!$AH:$AH,通讯通路门店!$S:$S,$G1227)</f>
        <v>0</v>
      </c>
      <c r="BP1227" s="99">
        <f>SUMIFS(通讯通路门店!$AI:$AI,通讯通路门店!$S:$S,$G1227)</f>
        <v>0</v>
      </c>
      <c r="BQ1227" s="83"/>
    </row>
    <row r="1228" spans="1:69">
      <c r="A1228" s="99" t="str">
        <f>IFERROR(_xlfn.XLOOKUP($G1228,通讯通路门店!$S$4:$S$993931,通讯通路门店!$A$4:$A$993931,0,0),"")</f>
        <v>海南省</v>
      </c>
      <c r="B1228" s="99" t="str">
        <f>IFERROR(_xlfn.XLOOKUP($G1228,通讯通路门店!$S$4:$S$993931,通讯通路门店!$B$4:$B$993931,0,0),"")</f>
        <v>东方市</v>
      </c>
      <c r="C1228" s="99" t="str">
        <f>IFERROR(_xlfn.XLOOKUP($G1228,通讯通路门店!$S$4:$S$993931,通讯通路门店!$C$4:$C$993931,0,0),"")</f>
        <v>东方市</v>
      </c>
      <c r="D1228" s="99" t="str">
        <f>IFERROR(_xlfn.XLOOKUP($G1228,通讯通路门店!$S$4:$S$993931,通讯通路门店!$D$4:$D$993931,0,0),"")</f>
        <v>八所镇</v>
      </c>
      <c r="E1228" s="83"/>
      <c r="F1228" s="83"/>
      <c r="G1228" s="101"/>
      <c r="H1228" s="102">
        <f>IFERROR(_xlfn.XLOOKUP($G1228,通讯通路门店!$S$4:$S$993931,通讯通路门店!$R$4:$R$993931,0,0),"")</f>
        <v>0</v>
      </c>
      <c r="I1228" s="83"/>
      <c r="J1228" s="83"/>
      <c r="K1228" s="83"/>
      <c r="L1228" s="83"/>
      <c r="M1228" s="83"/>
      <c r="N1228" s="83"/>
      <c r="O1228" s="83"/>
      <c r="P1228" s="83"/>
      <c r="Q1228" s="83"/>
      <c r="R1228" s="83"/>
      <c r="S1228" s="83"/>
      <c r="T1228" s="83"/>
      <c r="U1228" s="99">
        <f>COUNTIF(通讯通路门店!$S:$S,$G1228)</f>
        <v>0</v>
      </c>
      <c r="V1228" s="99">
        <f>COUNTIFS(通讯通路门店!$S:$S,$G1228,通讯通路门店!$J:$J,"综合卖场")</f>
        <v>0</v>
      </c>
      <c r="W1228" s="99">
        <f>SUMIFS(通讯通路门店!$AJ:$AJ,通讯通路门店!$S:$S,通讯客户沙盘!$G1228)</f>
        <v>0</v>
      </c>
      <c r="X1228" s="99">
        <f t="shared" si="95"/>
        <v>0</v>
      </c>
      <c r="Y1228" s="99">
        <f>COUNTIFS(通讯通路门店!$S:$S,$G1228,通讯通路门店!$J:$J,"荣耀体验店")+COUNTIFS(通讯通路门店!$S:$S,$G1228,通讯通路门店!$J:$J,"荣耀授权专卖店")</f>
        <v>0</v>
      </c>
      <c r="Z1228" s="99">
        <f>COUNTIFS(通讯通路门店!$S:$S,$G1228,通讯通路门店!$J:$J,"VIVO体验店")</f>
        <v>0</v>
      </c>
      <c r="AA1228" s="99">
        <f>COUNTIFS(通讯通路门店!$S:$S,$G1228,通讯通路门店!$J:$J,"OPPO体验店")</f>
        <v>0</v>
      </c>
      <c r="AB1228" s="99">
        <f>COUNTIFS(通讯通路门店!$S:$S,$G1228,通讯通路门店!$J:$J,"华为授权体验店")+COUNTIFS(通讯通路门店!$S:$S,$G1228,通讯通路门店!$J:$J,"华为堡垒店")</f>
        <v>0</v>
      </c>
      <c r="AC1228" s="99">
        <f>COUNTIFS(通讯通路门店!$S:$S,$G1228,通讯通路门店!$J:$J,"小米体验店")</f>
        <v>0</v>
      </c>
      <c r="AD1228" s="99">
        <f>COUNTIFS(通讯通路门店!$S:$S,$G1228,通讯通路门店!$J:$J,"苹果体验店")</f>
        <v>0</v>
      </c>
      <c r="AE1228" s="99">
        <f>COUNTIFS(通讯通路门店!$S:$S,$G1228,通讯通路门店!$J:$J,"其他品牌专卖店")</f>
        <v>0</v>
      </c>
      <c r="AF1228" s="99">
        <f>SUMIFS(通讯通路门店!$BI:$BI,通讯通路门店!$S:$S,$G1228)</f>
        <v>0</v>
      </c>
      <c r="AG1228" s="99">
        <f>SUMIFS(通讯通路门店!$BH:$BH,通讯通路门店!$S:$S,$G1228)</f>
        <v>0</v>
      </c>
      <c r="AH1228" s="99">
        <f t="shared" si="96"/>
        <v>0</v>
      </c>
      <c r="AI1228" s="99">
        <f>SUMIFS(通讯通路门店!$BB:$BB,通讯通路门店!$S:$S,$G1228)</f>
        <v>0</v>
      </c>
      <c r="AJ1228" s="99">
        <f>SUMIFS(通讯通路门店!$BE:$BE,通讯通路门店!$S:$S,$G1228)</f>
        <v>0</v>
      </c>
      <c r="AK1228" s="99">
        <f>SUMIFS(通讯通路门店!$BG:$BG,通讯通路门店!$S:$S,$G1228)</f>
        <v>0</v>
      </c>
      <c r="AL1228" s="99">
        <f>SUMIFS(通讯通路门店!$BC:$BC,通讯通路门店!$S:$S,$G1228)</f>
        <v>0</v>
      </c>
      <c r="AM1228" s="99">
        <f>SUMIFS(通讯通路门店!$BD:$BD,通讯通路门店!$S:$S,$G1228)</f>
        <v>0</v>
      </c>
      <c r="AN1228" s="99">
        <f>SUMIFS(通讯通路门店!$BF:$BF,通讯通路门店!$S:$S,$G1228)</f>
        <v>0</v>
      </c>
      <c r="AO1228" s="99">
        <f t="shared" si="97"/>
        <v>0</v>
      </c>
      <c r="AP1228" s="99">
        <f>SUMIFS(通讯通路门店!$K:$K,通讯通路门店!$S:$S,$G1228)</f>
        <v>0</v>
      </c>
      <c r="AQ1228" s="83"/>
      <c r="AR1228" s="99">
        <f>SUMIFS(通讯通路门店!$T:$T,通讯通路门店!$S:$S,$G1228)</f>
        <v>0</v>
      </c>
      <c r="AS1228" s="99">
        <f>SUMIFS(通讯通路门店!$U:$U,通讯通路门店!$S:$S,$G1228)</f>
        <v>0</v>
      </c>
      <c r="AT1228" s="99">
        <f>SUMIFS(通讯通路门店!$V:$V,通讯通路门店!$S:$S,$G1228)</f>
        <v>0</v>
      </c>
      <c r="AU1228" s="99">
        <f>SUMIFS(通讯通路门店!$W:$W,通讯通路门店!$S:$S,$G1228)</f>
        <v>0</v>
      </c>
      <c r="AV1228" s="99">
        <f>SUMIFS(通讯通路门店!$Z:$Z,通讯通路门店!$S:$S,$G1228)</f>
        <v>0</v>
      </c>
      <c r="AW1228" s="99">
        <f>SUMIFS(通讯通路门店!$AB:$AB,通讯通路门店!$S:$S,$G1228)</f>
        <v>0</v>
      </c>
      <c r="AX1228" s="99">
        <f>SUMIFS(通讯通路门店!$X:$X,通讯通路门店!$S:$S,$G1228)</f>
        <v>0</v>
      </c>
      <c r="AY1228" s="99">
        <f>SUMIFS(通讯通路门店!$Y:$Y,通讯通路门店!$S:$S,$G1228)</f>
        <v>0</v>
      </c>
      <c r="AZ1228" s="99">
        <f>SUMIFS(通讯通路门店!$AA:$AA,通讯通路门店!$S:$S,$G1228)</f>
        <v>0</v>
      </c>
      <c r="BA1228" s="99">
        <f t="shared" si="98"/>
        <v>0</v>
      </c>
      <c r="BB1228" s="99">
        <f t="shared" si="99"/>
        <v>0</v>
      </c>
      <c r="BC1228" s="99">
        <f>SUMIFS(通讯通路门店!$W:$W,通讯通路门店!$S:$S,$G1228,通讯通路门店!$J:$J,"荣耀体验店")+SUMIFS(通讯通路门店!$W:$W,通讯通路门店!$S:$S,$G1228,通讯通路门店!$J:$J,"荣耀授权专卖店")</f>
        <v>0</v>
      </c>
      <c r="BD1228" s="99">
        <f>SUMIFS(通讯通路门店!$Z:$Z,通讯通路门店!$S:$S,$G1228,通讯通路门店!$J:$J,"VIVO体验店")</f>
        <v>0</v>
      </c>
      <c r="BE1228" s="99">
        <f>SUMIFS(通讯通路门店!$AB:$AB,通讯通路门店!$S:$S,$G1228,通讯通路门店!$J:$J,"OPPO体验店")</f>
        <v>0</v>
      </c>
      <c r="BF1228" s="99">
        <f>SUMIFS(通讯通路门店!$X:$X,通讯通路门店!$S:$S,$G1228,通讯通路门店!$J:$J,"华为授权体验店")+SUMIFS(通讯通路门店!$AA:$AA,通讯通路门店!$S:$S,$G1228,通讯通路门店!$J:$J,"华为堡垒店")</f>
        <v>0</v>
      </c>
      <c r="BG1228" s="99">
        <f>SUMIFS(通讯通路门店!$Y:$Y,通讯通路门店!$S:$S,$G1228,通讯通路门店!$J:$J,"小米体验店")</f>
        <v>0</v>
      </c>
      <c r="BH1228" s="99">
        <f>SUMIFS(通讯通路门店!$AA:$AA,通讯通路门店!$S:$S,$G1228,通讯通路门店!$J:$J,"苹果体验店")</f>
        <v>0</v>
      </c>
      <c r="BI1228" s="99">
        <f>SUMIFS(通讯通路门店!$K:$K,通讯通路门店!$S:$S,$G1228,通讯通路门店!$J:$J,"其他品牌专卖店")</f>
        <v>0</v>
      </c>
      <c r="BJ1228" s="99">
        <f>SUMIFS(通讯通路门店!$AC:$AC,通讯通路门店!$S:$S,$G1228)</f>
        <v>0</v>
      </c>
      <c r="BK1228" s="99">
        <f>SUMIFS(通讯通路门店!$AD:$AD,通讯通路门店!$S:$S,$G1228)</f>
        <v>0</v>
      </c>
      <c r="BL1228" s="99">
        <f>SUMIFS(通讯通路门店!$AE:$AE,通讯通路门店!$S:$S,$G1228)</f>
        <v>0</v>
      </c>
      <c r="BM1228" s="99">
        <f>SUMIFS(通讯通路门店!$AF:$AF,通讯通路门店!$S:$S,$G1228)</f>
        <v>0</v>
      </c>
      <c r="BN1228" s="99">
        <f>SUMIFS(通讯通路门店!$AG:$AG,通讯通路门店!$S:$S,$G1228)</f>
        <v>0</v>
      </c>
      <c r="BO1228" s="99">
        <f>SUMIFS(通讯通路门店!$AH:$AH,通讯通路门店!$S:$S,$G1228)</f>
        <v>0</v>
      </c>
      <c r="BP1228" s="99">
        <f>SUMIFS(通讯通路门店!$AI:$AI,通讯通路门店!$S:$S,$G1228)</f>
        <v>0</v>
      </c>
      <c r="BQ1228" s="83"/>
    </row>
    <row r="1229" spans="1:69">
      <c r="A1229" s="99" t="str">
        <f>IFERROR(_xlfn.XLOOKUP($G1229,通讯通路门店!$S$4:$S$993931,通讯通路门店!$A$4:$A$993931,0,0),"")</f>
        <v>海南省</v>
      </c>
      <c r="B1229" s="99" t="str">
        <f>IFERROR(_xlfn.XLOOKUP($G1229,通讯通路门店!$S$4:$S$993931,通讯通路门店!$B$4:$B$993931,0,0),"")</f>
        <v>东方市</v>
      </c>
      <c r="C1229" s="99" t="str">
        <f>IFERROR(_xlfn.XLOOKUP($G1229,通讯通路门店!$S$4:$S$993931,通讯通路门店!$C$4:$C$993931,0,0),"")</f>
        <v>东方市</v>
      </c>
      <c r="D1229" s="99" t="str">
        <f>IFERROR(_xlfn.XLOOKUP($G1229,通讯通路门店!$S$4:$S$993931,通讯通路门店!$D$4:$D$993931,0,0),"")</f>
        <v>八所镇</v>
      </c>
      <c r="E1229" s="83"/>
      <c r="F1229" s="83"/>
      <c r="G1229" s="101"/>
      <c r="H1229" s="102">
        <f>IFERROR(_xlfn.XLOOKUP($G1229,通讯通路门店!$S$4:$S$993931,通讯通路门店!$R$4:$R$993931,0,0),"")</f>
        <v>0</v>
      </c>
      <c r="I1229" s="83"/>
      <c r="J1229" s="83"/>
      <c r="K1229" s="83"/>
      <c r="L1229" s="83"/>
      <c r="M1229" s="83"/>
      <c r="N1229" s="83"/>
      <c r="O1229" s="83"/>
      <c r="P1229" s="83"/>
      <c r="Q1229" s="83"/>
      <c r="R1229" s="83"/>
      <c r="S1229" s="83"/>
      <c r="T1229" s="83"/>
      <c r="U1229" s="99">
        <f>COUNTIF(通讯通路门店!$S:$S,$G1229)</f>
        <v>0</v>
      </c>
      <c r="V1229" s="99">
        <f>COUNTIFS(通讯通路门店!$S:$S,$G1229,通讯通路门店!$J:$J,"综合卖场")</f>
        <v>0</v>
      </c>
      <c r="W1229" s="99">
        <f>SUMIFS(通讯通路门店!$AJ:$AJ,通讯通路门店!$S:$S,通讯客户沙盘!$G1229)</f>
        <v>0</v>
      </c>
      <c r="X1229" s="99">
        <f t="shared" si="95"/>
        <v>0</v>
      </c>
      <c r="Y1229" s="99">
        <f>COUNTIFS(通讯通路门店!$S:$S,$G1229,通讯通路门店!$J:$J,"荣耀体验店")+COUNTIFS(通讯通路门店!$S:$S,$G1229,通讯通路门店!$J:$J,"荣耀授权专卖店")</f>
        <v>0</v>
      </c>
      <c r="Z1229" s="99">
        <f>COUNTIFS(通讯通路门店!$S:$S,$G1229,通讯通路门店!$J:$J,"VIVO体验店")</f>
        <v>0</v>
      </c>
      <c r="AA1229" s="99">
        <f>COUNTIFS(通讯通路门店!$S:$S,$G1229,通讯通路门店!$J:$J,"OPPO体验店")</f>
        <v>0</v>
      </c>
      <c r="AB1229" s="99">
        <f>COUNTIFS(通讯通路门店!$S:$S,$G1229,通讯通路门店!$J:$J,"华为授权体验店")+COUNTIFS(通讯通路门店!$S:$S,$G1229,通讯通路门店!$J:$J,"华为堡垒店")</f>
        <v>0</v>
      </c>
      <c r="AC1229" s="99">
        <f>COUNTIFS(通讯通路门店!$S:$S,$G1229,通讯通路门店!$J:$J,"小米体验店")</f>
        <v>0</v>
      </c>
      <c r="AD1229" s="99">
        <f>COUNTIFS(通讯通路门店!$S:$S,$G1229,通讯通路门店!$J:$J,"苹果体验店")</f>
        <v>0</v>
      </c>
      <c r="AE1229" s="99">
        <f>COUNTIFS(通讯通路门店!$S:$S,$G1229,通讯通路门店!$J:$J,"其他品牌专卖店")</f>
        <v>0</v>
      </c>
      <c r="AF1229" s="99">
        <f>SUMIFS(通讯通路门店!$BI:$BI,通讯通路门店!$S:$S,$G1229)</f>
        <v>0</v>
      </c>
      <c r="AG1229" s="99">
        <f>SUMIFS(通讯通路门店!$BH:$BH,通讯通路门店!$S:$S,$G1229)</f>
        <v>0</v>
      </c>
      <c r="AH1229" s="99">
        <f t="shared" si="96"/>
        <v>0</v>
      </c>
      <c r="AI1229" s="99">
        <f>SUMIFS(通讯通路门店!$BB:$BB,通讯通路门店!$S:$S,$G1229)</f>
        <v>0</v>
      </c>
      <c r="AJ1229" s="99">
        <f>SUMIFS(通讯通路门店!$BE:$BE,通讯通路门店!$S:$S,$G1229)</f>
        <v>0</v>
      </c>
      <c r="AK1229" s="99">
        <f>SUMIFS(通讯通路门店!$BG:$BG,通讯通路门店!$S:$S,$G1229)</f>
        <v>0</v>
      </c>
      <c r="AL1229" s="99">
        <f>SUMIFS(通讯通路门店!$BC:$BC,通讯通路门店!$S:$S,$G1229)</f>
        <v>0</v>
      </c>
      <c r="AM1229" s="99">
        <f>SUMIFS(通讯通路门店!$BD:$BD,通讯通路门店!$S:$S,$G1229)</f>
        <v>0</v>
      </c>
      <c r="AN1229" s="99">
        <f>SUMIFS(通讯通路门店!$BF:$BF,通讯通路门店!$S:$S,$G1229)</f>
        <v>0</v>
      </c>
      <c r="AO1229" s="99">
        <f t="shared" si="97"/>
        <v>0</v>
      </c>
      <c r="AP1229" s="99">
        <f>SUMIFS(通讯通路门店!$K:$K,通讯通路门店!$S:$S,$G1229)</f>
        <v>0</v>
      </c>
      <c r="AQ1229" s="83"/>
      <c r="AR1229" s="99">
        <f>SUMIFS(通讯通路门店!$T:$T,通讯通路门店!$S:$S,$G1229)</f>
        <v>0</v>
      </c>
      <c r="AS1229" s="99">
        <f>SUMIFS(通讯通路门店!$U:$U,通讯通路门店!$S:$S,$G1229)</f>
        <v>0</v>
      </c>
      <c r="AT1229" s="99">
        <f>SUMIFS(通讯通路门店!$V:$V,通讯通路门店!$S:$S,$G1229)</f>
        <v>0</v>
      </c>
      <c r="AU1229" s="99">
        <f>SUMIFS(通讯通路门店!$W:$W,通讯通路门店!$S:$S,$G1229)</f>
        <v>0</v>
      </c>
      <c r="AV1229" s="99">
        <f>SUMIFS(通讯通路门店!$Z:$Z,通讯通路门店!$S:$S,$G1229)</f>
        <v>0</v>
      </c>
      <c r="AW1229" s="99">
        <f>SUMIFS(通讯通路门店!$AB:$AB,通讯通路门店!$S:$S,$G1229)</f>
        <v>0</v>
      </c>
      <c r="AX1229" s="99">
        <f>SUMIFS(通讯通路门店!$X:$X,通讯通路门店!$S:$S,$G1229)</f>
        <v>0</v>
      </c>
      <c r="AY1229" s="99">
        <f>SUMIFS(通讯通路门店!$Y:$Y,通讯通路门店!$S:$S,$G1229)</f>
        <v>0</v>
      </c>
      <c r="AZ1229" s="99">
        <f>SUMIFS(通讯通路门店!$AA:$AA,通讯通路门店!$S:$S,$G1229)</f>
        <v>0</v>
      </c>
      <c r="BA1229" s="99">
        <f t="shared" si="98"/>
        <v>0</v>
      </c>
      <c r="BB1229" s="99">
        <f t="shared" si="99"/>
        <v>0</v>
      </c>
      <c r="BC1229" s="99">
        <f>SUMIFS(通讯通路门店!$W:$W,通讯通路门店!$S:$S,$G1229,通讯通路门店!$J:$J,"荣耀体验店")+SUMIFS(通讯通路门店!$W:$W,通讯通路门店!$S:$S,$G1229,通讯通路门店!$J:$J,"荣耀授权专卖店")</f>
        <v>0</v>
      </c>
      <c r="BD1229" s="99">
        <f>SUMIFS(通讯通路门店!$Z:$Z,通讯通路门店!$S:$S,$G1229,通讯通路门店!$J:$J,"VIVO体验店")</f>
        <v>0</v>
      </c>
      <c r="BE1229" s="99">
        <f>SUMIFS(通讯通路门店!$AB:$AB,通讯通路门店!$S:$S,$G1229,通讯通路门店!$J:$J,"OPPO体验店")</f>
        <v>0</v>
      </c>
      <c r="BF1229" s="99">
        <f>SUMIFS(通讯通路门店!$X:$X,通讯通路门店!$S:$S,$G1229,通讯通路门店!$J:$J,"华为授权体验店")+SUMIFS(通讯通路门店!$AA:$AA,通讯通路门店!$S:$S,$G1229,通讯通路门店!$J:$J,"华为堡垒店")</f>
        <v>0</v>
      </c>
      <c r="BG1229" s="99">
        <f>SUMIFS(通讯通路门店!$Y:$Y,通讯通路门店!$S:$S,$G1229,通讯通路门店!$J:$J,"小米体验店")</f>
        <v>0</v>
      </c>
      <c r="BH1229" s="99">
        <f>SUMIFS(通讯通路门店!$AA:$AA,通讯通路门店!$S:$S,$G1229,通讯通路门店!$J:$J,"苹果体验店")</f>
        <v>0</v>
      </c>
      <c r="BI1229" s="99">
        <f>SUMIFS(通讯通路门店!$K:$K,通讯通路门店!$S:$S,$G1229,通讯通路门店!$J:$J,"其他品牌专卖店")</f>
        <v>0</v>
      </c>
      <c r="BJ1229" s="99">
        <f>SUMIFS(通讯通路门店!$AC:$AC,通讯通路门店!$S:$S,$G1229)</f>
        <v>0</v>
      </c>
      <c r="BK1229" s="99">
        <f>SUMIFS(通讯通路门店!$AD:$AD,通讯通路门店!$S:$S,$G1229)</f>
        <v>0</v>
      </c>
      <c r="BL1229" s="99">
        <f>SUMIFS(通讯通路门店!$AE:$AE,通讯通路门店!$S:$S,$G1229)</f>
        <v>0</v>
      </c>
      <c r="BM1229" s="99">
        <f>SUMIFS(通讯通路门店!$AF:$AF,通讯通路门店!$S:$S,$G1229)</f>
        <v>0</v>
      </c>
      <c r="BN1229" s="99">
        <f>SUMIFS(通讯通路门店!$AG:$AG,通讯通路门店!$S:$S,$G1229)</f>
        <v>0</v>
      </c>
      <c r="BO1229" s="99">
        <f>SUMIFS(通讯通路门店!$AH:$AH,通讯通路门店!$S:$S,$G1229)</f>
        <v>0</v>
      </c>
      <c r="BP1229" s="99">
        <f>SUMIFS(通讯通路门店!$AI:$AI,通讯通路门店!$S:$S,$G1229)</f>
        <v>0</v>
      </c>
      <c r="BQ1229" s="83"/>
    </row>
    <row r="1230" spans="1:69">
      <c r="A1230" s="99" t="str">
        <f>IFERROR(_xlfn.XLOOKUP($G1230,通讯通路门店!$S$4:$S$993931,通讯通路门店!$A$4:$A$993931,0,0),"")</f>
        <v>海南省</v>
      </c>
      <c r="B1230" s="99" t="str">
        <f>IFERROR(_xlfn.XLOOKUP($G1230,通讯通路门店!$S$4:$S$993931,通讯通路门店!$B$4:$B$993931,0,0),"")</f>
        <v>东方市</v>
      </c>
      <c r="C1230" s="99" t="str">
        <f>IFERROR(_xlfn.XLOOKUP($G1230,通讯通路门店!$S$4:$S$993931,通讯通路门店!$C$4:$C$993931,0,0),"")</f>
        <v>东方市</v>
      </c>
      <c r="D1230" s="99" t="str">
        <f>IFERROR(_xlfn.XLOOKUP($G1230,通讯通路门店!$S$4:$S$993931,通讯通路门店!$D$4:$D$993931,0,0),"")</f>
        <v>八所镇</v>
      </c>
      <c r="E1230" s="83"/>
      <c r="F1230" s="83"/>
      <c r="G1230" s="101"/>
      <c r="H1230" s="102">
        <f>IFERROR(_xlfn.XLOOKUP($G1230,通讯通路门店!$S$4:$S$993931,通讯通路门店!$R$4:$R$993931,0,0),"")</f>
        <v>0</v>
      </c>
      <c r="I1230" s="83"/>
      <c r="J1230" s="83"/>
      <c r="K1230" s="83"/>
      <c r="L1230" s="83"/>
      <c r="M1230" s="83"/>
      <c r="N1230" s="83"/>
      <c r="O1230" s="83"/>
      <c r="P1230" s="83"/>
      <c r="Q1230" s="83"/>
      <c r="R1230" s="83"/>
      <c r="S1230" s="83"/>
      <c r="T1230" s="83"/>
      <c r="U1230" s="99">
        <f>COUNTIF(通讯通路门店!$S:$S,$G1230)</f>
        <v>0</v>
      </c>
      <c r="V1230" s="99">
        <f>COUNTIFS(通讯通路门店!$S:$S,$G1230,通讯通路门店!$J:$J,"综合卖场")</f>
        <v>0</v>
      </c>
      <c r="W1230" s="99">
        <f>SUMIFS(通讯通路门店!$AJ:$AJ,通讯通路门店!$S:$S,通讯客户沙盘!$G1230)</f>
        <v>0</v>
      </c>
      <c r="X1230" s="99">
        <f t="shared" si="95"/>
        <v>0</v>
      </c>
      <c r="Y1230" s="99">
        <f>COUNTIFS(通讯通路门店!$S:$S,$G1230,通讯通路门店!$J:$J,"荣耀体验店")+COUNTIFS(通讯通路门店!$S:$S,$G1230,通讯通路门店!$J:$J,"荣耀授权专卖店")</f>
        <v>0</v>
      </c>
      <c r="Z1230" s="99">
        <f>COUNTIFS(通讯通路门店!$S:$S,$G1230,通讯通路门店!$J:$J,"VIVO体验店")</f>
        <v>0</v>
      </c>
      <c r="AA1230" s="99">
        <f>COUNTIFS(通讯通路门店!$S:$S,$G1230,通讯通路门店!$J:$J,"OPPO体验店")</f>
        <v>0</v>
      </c>
      <c r="AB1230" s="99">
        <f>COUNTIFS(通讯通路门店!$S:$S,$G1230,通讯通路门店!$J:$J,"华为授权体验店")+COUNTIFS(通讯通路门店!$S:$S,$G1230,通讯通路门店!$J:$J,"华为堡垒店")</f>
        <v>0</v>
      </c>
      <c r="AC1230" s="99">
        <f>COUNTIFS(通讯通路门店!$S:$S,$G1230,通讯通路门店!$J:$J,"小米体验店")</f>
        <v>0</v>
      </c>
      <c r="AD1230" s="99">
        <f>COUNTIFS(通讯通路门店!$S:$S,$G1230,通讯通路门店!$J:$J,"苹果体验店")</f>
        <v>0</v>
      </c>
      <c r="AE1230" s="99">
        <f>COUNTIFS(通讯通路门店!$S:$S,$G1230,通讯通路门店!$J:$J,"其他品牌专卖店")</f>
        <v>0</v>
      </c>
      <c r="AF1230" s="99">
        <f>SUMIFS(通讯通路门店!$BI:$BI,通讯通路门店!$S:$S,$G1230)</f>
        <v>0</v>
      </c>
      <c r="AG1230" s="99">
        <f>SUMIFS(通讯通路门店!$BH:$BH,通讯通路门店!$S:$S,$G1230)</f>
        <v>0</v>
      </c>
      <c r="AH1230" s="99">
        <f t="shared" si="96"/>
        <v>0</v>
      </c>
      <c r="AI1230" s="99">
        <f>SUMIFS(通讯通路门店!$BB:$BB,通讯通路门店!$S:$S,$G1230)</f>
        <v>0</v>
      </c>
      <c r="AJ1230" s="99">
        <f>SUMIFS(通讯通路门店!$BE:$BE,通讯通路门店!$S:$S,$G1230)</f>
        <v>0</v>
      </c>
      <c r="AK1230" s="99">
        <f>SUMIFS(通讯通路门店!$BG:$BG,通讯通路门店!$S:$S,$G1230)</f>
        <v>0</v>
      </c>
      <c r="AL1230" s="99">
        <f>SUMIFS(通讯通路门店!$BC:$BC,通讯通路门店!$S:$S,$G1230)</f>
        <v>0</v>
      </c>
      <c r="AM1230" s="99">
        <f>SUMIFS(通讯通路门店!$BD:$BD,通讯通路门店!$S:$S,$G1230)</f>
        <v>0</v>
      </c>
      <c r="AN1230" s="99">
        <f>SUMIFS(通讯通路门店!$BF:$BF,通讯通路门店!$S:$S,$G1230)</f>
        <v>0</v>
      </c>
      <c r="AO1230" s="99">
        <f t="shared" si="97"/>
        <v>0</v>
      </c>
      <c r="AP1230" s="99">
        <f>SUMIFS(通讯通路门店!$K:$K,通讯通路门店!$S:$S,$G1230)</f>
        <v>0</v>
      </c>
      <c r="AQ1230" s="83"/>
      <c r="AR1230" s="99">
        <f>SUMIFS(通讯通路门店!$T:$T,通讯通路门店!$S:$S,$G1230)</f>
        <v>0</v>
      </c>
      <c r="AS1230" s="99">
        <f>SUMIFS(通讯通路门店!$U:$U,通讯通路门店!$S:$S,$G1230)</f>
        <v>0</v>
      </c>
      <c r="AT1230" s="99">
        <f>SUMIFS(通讯通路门店!$V:$V,通讯通路门店!$S:$S,$G1230)</f>
        <v>0</v>
      </c>
      <c r="AU1230" s="99">
        <f>SUMIFS(通讯通路门店!$W:$W,通讯通路门店!$S:$S,$G1230)</f>
        <v>0</v>
      </c>
      <c r="AV1230" s="99">
        <f>SUMIFS(通讯通路门店!$Z:$Z,通讯通路门店!$S:$S,$G1230)</f>
        <v>0</v>
      </c>
      <c r="AW1230" s="99">
        <f>SUMIFS(通讯通路门店!$AB:$AB,通讯通路门店!$S:$S,$G1230)</f>
        <v>0</v>
      </c>
      <c r="AX1230" s="99">
        <f>SUMIFS(通讯通路门店!$X:$X,通讯通路门店!$S:$S,$G1230)</f>
        <v>0</v>
      </c>
      <c r="AY1230" s="99">
        <f>SUMIFS(通讯通路门店!$Y:$Y,通讯通路门店!$S:$S,$G1230)</f>
        <v>0</v>
      </c>
      <c r="AZ1230" s="99">
        <f>SUMIFS(通讯通路门店!$AA:$AA,通讯通路门店!$S:$S,$G1230)</f>
        <v>0</v>
      </c>
      <c r="BA1230" s="99">
        <f t="shared" si="98"/>
        <v>0</v>
      </c>
      <c r="BB1230" s="99">
        <f t="shared" si="99"/>
        <v>0</v>
      </c>
      <c r="BC1230" s="99">
        <f>SUMIFS(通讯通路门店!$W:$W,通讯通路门店!$S:$S,$G1230,通讯通路门店!$J:$J,"荣耀体验店")+SUMIFS(通讯通路门店!$W:$W,通讯通路门店!$S:$S,$G1230,通讯通路门店!$J:$J,"荣耀授权专卖店")</f>
        <v>0</v>
      </c>
      <c r="BD1230" s="99">
        <f>SUMIFS(通讯通路门店!$Z:$Z,通讯通路门店!$S:$S,$G1230,通讯通路门店!$J:$J,"VIVO体验店")</f>
        <v>0</v>
      </c>
      <c r="BE1230" s="99">
        <f>SUMIFS(通讯通路门店!$AB:$AB,通讯通路门店!$S:$S,$G1230,通讯通路门店!$J:$J,"OPPO体验店")</f>
        <v>0</v>
      </c>
      <c r="BF1230" s="99">
        <f>SUMIFS(通讯通路门店!$X:$X,通讯通路门店!$S:$S,$G1230,通讯通路门店!$J:$J,"华为授权体验店")+SUMIFS(通讯通路门店!$AA:$AA,通讯通路门店!$S:$S,$G1230,通讯通路门店!$J:$J,"华为堡垒店")</f>
        <v>0</v>
      </c>
      <c r="BG1230" s="99">
        <f>SUMIFS(通讯通路门店!$Y:$Y,通讯通路门店!$S:$S,$G1230,通讯通路门店!$J:$J,"小米体验店")</f>
        <v>0</v>
      </c>
      <c r="BH1230" s="99">
        <f>SUMIFS(通讯通路门店!$AA:$AA,通讯通路门店!$S:$S,$G1230,通讯通路门店!$J:$J,"苹果体验店")</f>
        <v>0</v>
      </c>
      <c r="BI1230" s="99">
        <f>SUMIFS(通讯通路门店!$K:$K,通讯通路门店!$S:$S,$G1230,通讯通路门店!$J:$J,"其他品牌专卖店")</f>
        <v>0</v>
      </c>
      <c r="BJ1230" s="99">
        <f>SUMIFS(通讯通路门店!$AC:$AC,通讯通路门店!$S:$S,$G1230)</f>
        <v>0</v>
      </c>
      <c r="BK1230" s="99">
        <f>SUMIFS(通讯通路门店!$AD:$AD,通讯通路门店!$S:$S,$G1230)</f>
        <v>0</v>
      </c>
      <c r="BL1230" s="99">
        <f>SUMIFS(通讯通路门店!$AE:$AE,通讯通路门店!$S:$S,$G1230)</f>
        <v>0</v>
      </c>
      <c r="BM1230" s="99">
        <f>SUMIFS(通讯通路门店!$AF:$AF,通讯通路门店!$S:$S,$G1230)</f>
        <v>0</v>
      </c>
      <c r="BN1230" s="99">
        <f>SUMIFS(通讯通路门店!$AG:$AG,通讯通路门店!$S:$S,$G1230)</f>
        <v>0</v>
      </c>
      <c r="BO1230" s="99">
        <f>SUMIFS(通讯通路门店!$AH:$AH,通讯通路门店!$S:$S,$G1230)</f>
        <v>0</v>
      </c>
      <c r="BP1230" s="99">
        <f>SUMIFS(通讯通路门店!$AI:$AI,通讯通路门店!$S:$S,$G1230)</f>
        <v>0</v>
      </c>
      <c r="BQ1230" s="83"/>
    </row>
    <row r="1231" spans="1:69">
      <c r="A1231" s="99" t="str">
        <f>IFERROR(_xlfn.XLOOKUP($G1231,通讯通路门店!$S$4:$S$993931,通讯通路门店!$A$4:$A$993931,0,0),"")</f>
        <v>海南省</v>
      </c>
      <c r="B1231" s="99" t="str">
        <f>IFERROR(_xlfn.XLOOKUP($G1231,通讯通路门店!$S$4:$S$993931,通讯通路门店!$B$4:$B$993931,0,0),"")</f>
        <v>东方市</v>
      </c>
      <c r="C1231" s="99" t="str">
        <f>IFERROR(_xlfn.XLOOKUP($G1231,通讯通路门店!$S$4:$S$993931,通讯通路门店!$C$4:$C$993931,0,0),"")</f>
        <v>东方市</v>
      </c>
      <c r="D1231" s="99" t="str">
        <f>IFERROR(_xlfn.XLOOKUP($G1231,通讯通路门店!$S$4:$S$993931,通讯通路门店!$D$4:$D$993931,0,0),"")</f>
        <v>八所镇</v>
      </c>
      <c r="E1231" s="83"/>
      <c r="F1231" s="83"/>
      <c r="G1231" s="101"/>
      <c r="H1231" s="102">
        <f>IFERROR(_xlfn.XLOOKUP($G1231,通讯通路门店!$S$4:$S$993931,通讯通路门店!$R$4:$R$993931,0,0),"")</f>
        <v>0</v>
      </c>
      <c r="I1231" s="83"/>
      <c r="J1231" s="83"/>
      <c r="K1231" s="83"/>
      <c r="L1231" s="83"/>
      <c r="M1231" s="83"/>
      <c r="N1231" s="83"/>
      <c r="O1231" s="83"/>
      <c r="P1231" s="83"/>
      <c r="Q1231" s="83"/>
      <c r="R1231" s="83"/>
      <c r="S1231" s="83"/>
      <c r="T1231" s="83"/>
      <c r="U1231" s="99">
        <f>COUNTIF(通讯通路门店!$S:$S,$G1231)</f>
        <v>0</v>
      </c>
      <c r="V1231" s="99">
        <f>COUNTIFS(通讯通路门店!$S:$S,$G1231,通讯通路门店!$J:$J,"综合卖场")</f>
        <v>0</v>
      </c>
      <c r="W1231" s="99">
        <f>SUMIFS(通讯通路门店!$AJ:$AJ,通讯通路门店!$S:$S,通讯客户沙盘!$G1231)</f>
        <v>0</v>
      </c>
      <c r="X1231" s="99">
        <f t="shared" si="95"/>
        <v>0</v>
      </c>
      <c r="Y1231" s="99">
        <f>COUNTIFS(通讯通路门店!$S:$S,$G1231,通讯通路门店!$J:$J,"荣耀体验店")+COUNTIFS(通讯通路门店!$S:$S,$G1231,通讯通路门店!$J:$J,"荣耀授权专卖店")</f>
        <v>0</v>
      </c>
      <c r="Z1231" s="99">
        <f>COUNTIFS(通讯通路门店!$S:$S,$G1231,通讯通路门店!$J:$J,"VIVO体验店")</f>
        <v>0</v>
      </c>
      <c r="AA1231" s="99">
        <f>COUNTIFS(通讯通路门店!$S:$S,$G1231,通讯通路门店!$J:$J,"OPPO体验店")</f>
        <v>0</v>
      </c>
      <c r="AB1231" s="99">
        <f>COUNTIFS(通讯通路门店!$S:$S,$G1231,通讯通路门店!$J:$J,"华为授权体验店")+COUNTIFS(通讯通路门店!$S:$S,$G1231,通讯通路门店!$J:$J,"华为堡垒店")</f>
        <v>0</v>
      </c>
      <c r="AC1231" s="99">
        <f>COUNTIFS(通讯通路门店!$S:$S,$G1231,通讯通路门店!$J:$J,"小米体验店")</f>
        <v>0</v>
      </c>
      <c r="AD1231" s="99">
        <f>COUNTIFS(通讯通路门店!$S:$S,$G1231,通讯通路门店!$J:$J,"苹果体验店")</f>
        <v>0</v>
      </c>
      <c r="AE1231" s="99">
        <f>COUNTIFS(通讯通路门店!$S:$S,$G1231,通讯通路门店!$J:$J,"其他品牌专卖店")</f>
        <v>0</v>
      </c>
      <c r="AF1231" s="99">
        <f>SUMIFS(通讯通路门店!$BI:$BI,通讯通路门店!$S:$S,$G1231)</f>
        <v>0</v>
      </c>
      <c r="AG1231" s="99">
        <f>SUMIFS(通讯通路门店!$BH:$BH,通讯通路门店!$S:$S,$G1231)</f>
        <v>0</v>
      </c>
      <c r="AH1231" s="99">
        <f t="shared" si="96"/>
        <v>0</v>
      </c>
      <c r="AI1231" s="99">
        <f>SUMIFS(通讯通路门店!$BB:$BB,通讯通路门店!$S:$S,$G1231)</f>
        <v>0</v>
      </c>
      <c r="AJ1231" s="99">
        <f>SUMIFS(通讯通路门店!$BE:$BE,通讯通路门店!$S:$S,$G1231)</f>
        <v>0</v>
      </c>
      <c r="AK1231" s="99">
        <f>SUMIFS(通讯通路门店!$BG:$BG,通讯通路门店!$S:$S,$G1231)</f>
        <v>0</v>
      </c>
      <c r="AL1231" s="99">
        <f>SUMIFS(通讯通路门店!$BC:$BC,通讯通路门店!$S:$S,$G1231)</f>
        <v>0</v>
      </c>
      <c r="AM1231" s="99">
        <f>SUMIFS(通讯通路门店!$BD:$BD,通讯通路门店!$S:$S,$G1231)</f>
        <v>0</v>
      </c>
      <c r="AN1231" s="99">
        <f>SUMIFS(通讯通路门店!$BF:$BF,通讯通路门店!$S:$S,$G1231)</f>
        <v>0</v>
      </c>
      <c r="AO1231" s="99">
        <f t="shared" si="97"/>
        <v>0</v>
      </c>
      <c r="AP1231" s="99">
        <f>SUMIFS(通讯通路门店!$K:$K,通讯通路门店!$S:$S,$G1231)</f>
        <v>0</v>
      </c>
      <c r="AQ1231" s="83"/>
      <c r="AR1231" s="99">
        <f>SUMIFS(通讯通路门店!$T:$T,通讯通路门店!$S:$S,$G1231)</f>
        <v>0</v>
      </c>
      <c r="AS1231" s="99">
        <f>SUMIFS(通讯通路门店!$U:$U,通讯通路门店!$S:$S,$G1231)</f>
        <v>0</v>
      </c>
      <c r="AT1231" s="99">
        <f>SUMIFS(通讯通路门店!$V:$V,通讯通路门店!$S:$S,$G1231)</f>
        <v>0</v>
      </c>
      <c r="AU1231" s="99">
        <f>SUMIFS(通讯通路门店!$W:$W,通讯通路门店!$S:$S,$G1231)</f>
        <v>0</v>
      </c>
      <c r="AV1231" s="99">
        <f>SUMIFS(通讯通路门店!$Z:$Z,通讯通路门店!$S:$S,$G1231)</f>
        <v>0</v>
      </c>
      <c r="AW1231" s="99">
        <f>SUMIFS(通讯通路门店!$AB:$AB,通讯通路门店!$S:$S,$G1231)</f>
        <v>0</v>
      </c>
      <c r="AX1231" s="99">
        <f>SUMIFS(通讯通路门店!$X:$X,通讯通路门店!$S:$S,$G1231)</f>
        <v>0</v>
      </c>
      <c r="AY1231" s="99">
        <f>SUMIFS(通讯通路门店!$Y:$Y,通讯通路门店!$S:$S,$G1231)</f>
        <v>0</v>
      </c>
      <c r="AZ1231" s="99">
        <f>SUMIFS(通讯通路门店!$AA:$AA,通讯通路门店!$S:$S,$G1231)</f>
        <v>0</v>
      </c>
      <c r="BA1231" s="99">
        <f t="shared" si="98"/>
        <v>0</v>
      </c>
      <c r="BB1231" s="99">
        <f t="shared" si="99"/>
        <v>0</v>
      </c>
      <c r="BC1231" s="99">
        <f>SUMIFS(通讯通路门店!$W:$W,通讯通路门店!$S:$S,$G1231,通讯通路门店!$J:$J,"荣耀体验店")+SUMIFS(通讯通路门店!$W:$W,通讯通路门店!$S:$S,$G1231,通讯通路门店!$J:$J,"荣耀授权专卖店")</f>
        <v>0</v>
      </c>
      <c r="BD1231" s="99">
        <f>SUMIFS(通讯通路门店!$Z:$Z,通讯通路门店!$S:$S,$G1231,通讯通路门店!$J:$J,"VIVO体验店")</f>
        <v>0</v>
      </c>
      <c r="BE1231" s="99">
        <f>SUMIFS(通讯通路门店!$AB:$AB,通讯通路门店!$S:$S,$G1231,通讯通路门店!$J:$J,"OPPO体验店")</f>
        <v>0</v>
      </c>
      <c r="BF1231" s="99">
        <f>SUMIFS(通讯通路门店!$X:$X,通讯通路门店!$S:$S,$G1231,通讯通路门店!$J:$J,"华为授权体验店")+SUMIFS(通讯通路门店!$AA:$AA,通讯通路门店!$S:$S,$G1231,通讯通路门店!$J:$J,"华为堡垒店")</f>
        <v>0</v>
      </c>
      <c r="BG1231" s="99">
        <f>SUMIFS(通讯通路门店!$Y:$Y,通讯通路门店!$S:$S,$G1231,通讯通路门店!$J:$J,"小米体验店")</f>
        <v>0</v>
      </c>
      <c r="BH1231" s="99">
        <f>SUMIFS(通讯通路门店!$AA:$AA,通讯通路门店!$S:$S,$G1231,通讯通路门店!$J:$J,"苹果体验店")</f>
        <v>0</v>
      </c>
      <c r="BI1231" s="99">
        <f>SUMIFS(通讯通路门店!$K:$K,通讯通路门店!$S:$S,$G1231,通讯通路门店!$J:$J,"其他品牌专卖店")</f>
        <v>0</v>
      </c>
      <c r="BJ1231" s="99">
        <f>SUMIFS(通讯通路门店!$AC:$AC,通讯通路门店!$S:$S,$G1231)</f>
        <v>0</v>
      </c>
      <c r="BK1231" s="99">
        <f>SUMIFS(通讯通路门店!$AD:$AD,通讯通路门店!$S:$S,$G1231)</f>
        <v>0</v>
      </c>
      <c r="BL1231" s="99">
        <f>SUMIFS(通讯通路门店!$AE:$AE,通讯通路门店!$S:$S,$G1231)</f>
        <v>0</v>
      </c>
      <c r="BM1231" s="99">
        <f>SUMIFS(通讯通路门店!$AF:$AF,通讯通路门店!$S:$S,$G1231)</f>
        <v>0</v>
      </c>
      <c r="BN1231" s="99">
        <f>SUMIFS(通讯通路门店!$AG:$AG,通讯通路门店!$S:$S,$G1231)</f>
        <v>0</v>
      </c>
      <c r="BO1231" s="99">
        <f>SUMIFS(通讯通路门店!$AH:$AH,通讯通路门店!$S:$S,$G1231)</f>
        <v>0</v>
      </c>
      <c r="BP1231" s="99">
        <f>SUMIFS(通讯通路门店!$AI:$AI,通讯通路门店!$S:$S,$G1231)</f>
        <v>0</v>
      </c>
      <c r="BQ1231" s="83"/>
    </row>
    <row r="1232" spans="1:69">
      <c r="A1232" s="99" t="str">
        <f>IFERROR(_xlfn.XLOOKUP($G1232,通讯通路门店!$S$4:$S$993931,通讯通路门店!$A$4:$A$993931,0,0),"")</f>
        <v>海南省</v>
      </c>
      <c r="B1232" s="99" t="str">
        <f>IFERROR(_xlfn.XLOOKUP($G1232,通讯通路门店!$S$4:$S$993931,通讯通路门店!$B$4:$B$993931,0,0),"")</f>
        <v>东方市</v>
      </c>
      <c r="C1232" s="99" t="str">
        <f>IFERROR(_xlfn.XLOOKUP($G1232,通讯通路门店!$S$4:$S$993931,通讯通路门店!$C$4:$C$993931,0,0),"")</f>
        <v>东方市</v>
      </c>
      <c r="D1232" s="99" t="str">
        <f>IFERROR(_xlfn.XLOOKUP($G1232,通讯通路门店!$S$4:$S$993931,通讯通路门店!$D$4:$D$993931,0,0),"")</f>
        <v>八所镇</v>
      </c>
      <c r="E1232" s="83"/>
      <c r="F1232" s="83"/>
      <c r="G1232" s="101"/>
      <c r="H1232" s="102">
        <f>IFERROR(_xlfn.XLOOKUP($G1232,通讯通路门店!$S$4:$S$993931,通讯通路门店!$R$4:$R$993931,0,0),"")</f>
        <v>0</v>
      </c>
      <c r="I1232" s="83"/>
      <c r="J1232" s="83"/>
      <c r="K1232" s="83"/>
      <c r="L1232" s="83"/>
      <c r="M1232" s="83"/>
      <c r="N1232" s="83"/>
      <c r="O1232" s="83"/>
      <c r="P1232" s="83"/>
      <c r="Q1232" s="83"/>
      <c r="R1232" s="83"/>
      <c r="S1232" s="83"/>
      <c r="T1232" s="83"/>
      <c r="U1232" s="99">
        <f>COUNTIF(通讯通路门店!$S:$S,$G1232)</f>
        <v>0</v>
      </c>
      <c r="V1232" s="99">
        <f>COUNTIFS(通讯通路门店!$S:$S,$G1232,通讯通路门店!$J:$J,"综合卖场")</f>
        <v>0</v>
      </c>
      <c r="W1232" s="99">
        <f>SUMIFS(通讯通路门店!$AJ:$AJ,通讯通路门店!$S:$S,通讯客户沙盘!$G1232)</f>
        <v>0</v>
      </c>
      <c r="X1232" s="99">
        <f t="shared" si="95"/>
        <v>0</v>
      </c>
      <c r="Y1232" s="99">
        <f>COUNTIFS(通讯通路门店!$S:$S,$G1232,通讯通路门店!$J:$J,"荣耀体验店")+COUNTIFS(通讯通路门店!$S:$S,$G1232,通讯通路门店!$J:$J,"荣耀授权专卖店")</f>
        <v>0</v>
      </c>
      <c r="Z1232" s="99">
        <f>COUNTIFS(通讯通路门店!$S:$S,$G1232,通讯通路门店!$J:$J,"VIVO体验店")</f>
        <v>0</v>
      </c>
      <c r="AA1232" s="99">
        <f>COUNTIFS(通讯通路门店!$S:$S,$G1232,通讯通路门店!$J:$J,"OPPO体验店")</f>
        <v>0</v>
      </c>
      <c r="AB1232" s="99">
        <f>COUNTIFS(通讯通路门店!$S:$S,$G1232,通讯通路门店!$J:$J,"华为授权体验店")+COUNTIFS(通讯通路门店!$S:$S,$G1232,通讯通路门店!$J:$J,"华为堡垒店")</f>
        <v>0</v>
      </c>
      <c r="AC1232" s="99">
        <f>COUNTIFS(通讯通路门店!$S:$S,$G1232,通讯通路门店!$J:$J,"小米体验店")</f>
        <v>0</v>
      </c>
      <c r="AD1232" s="99">
        <f>COUNTIFS(通讯通路门店!$S:$S,$G1232,通讯通路门店!$J:$J,"苹果体验店")</f>
        <v>0</v>
      </c>
      <c r="AE1232" s="99">
        <f>COUNTIFS(通讯通路门店!$S:$S,$G1232,通讯通路门店!$J:$J,"其他品牌专卖店")</f>
        <v>0</v>
      </c>
      <c r="AF1232" s="99">
        <f>SUMIFS(通讯通路门店!$BI:$BI,通讯通路门店!$S:$S,$G1232)</f>
        <v>0</v>
      </c>
      <c r="AG1232" s="99">
        <f>SUMIFS(通讯通路门店!$BH:$BH,通讯通路门店!$S:$S,$G1232)</f>
        <v>0</v>
      </c>
      <c r="AH1232" s="99">
        <f t="shared" si="96"/>
        <v>0</v>
      </c>
      <c r="AI1232" s="99">
        <f>SUMIFS(通讯通路门店!$BB:$BB,通讯通路门店!$S:$S,$G1232)</f>
        <v>0</v>
      </c>
      <c r="AJ1232" s="99">
        <f>SUMIFS(通讯通路门店!$BE:$BE,通讯通路门店!$S:$S,$G1232)</f>
        <v>0</v>
      </c>
      <c r="AK1232" s="99">
        <f>SUMIFS(通讯通路门店!$BG:$BG,通讯通路门店!$S:$S,$G1232)</f>
        <v>0</v>
      </c>
      <c r="AL1232" s="99">
        <f>SUMIFS(通讯通路门店!$BC:$BC,通讯通路门店!$S:$S,$G1232)</f>
        <v>0</v>
      </c>
      <c r="AM1232" s="99">
        <f>SUMIFS(通讯通路门店!$BD:$BD,通讯通路门店!$S:$S,$G1232)</f>
        <v>0</v>
      </c>
      <c r="AN1232" s="99">
        <f>SUMIFS(通讯通路门店!$BF:$BF,通讯通路门店!$S:$S,$G1232)</f>
        <v>0</v>
      </c>
      <c r="AO1232" s="99">
        <f t="shared" si="97"/>
        <v>0</v>
      </c>
      <c r="AP1232" s="99">
        <f>SUMIFS(通讯通路门店!$K:$K,通讯通路门店!$S:$S,$G1232)</f>
        <v>0</v>
      </c>
      <c r="AQ1232" s="83"/>
      <c r="AR1232" s="99">
        <f>SUMIFS(通讯通路门店!$T:$T,通讯通路门店!$S:$S,$G1232)</f>
        <v>0</v>
      </c>
      <c r="AS1232" s="99">
        <f>SUMIFS(通讯通路门店!$U:$U,通讯通路门店!$S:$S,$G1232)</f>
        <v>0</v>
      </c>
      <c r="AT1232" s="99">
        <f>SUMIFS(通讯通路门店!$V:$V,通讯通路门店!$S:$S,$G1232)</f>
        <v>0</v>
      </c>
      <c r="AU1232" s="99">
        <f>SUMIFS(通讯通路门店!$W:$W,通讯通路门店!$S:$S,$G1232)</f>
        <v>0</v>
      </c>
      <c r="AV1232" s="99">
        <f>SUMIFS(通讯通路门店!$Z:$Z,通讯通路门店!$S:$S,$G1232)</f>
        <v>0</v>
      </c>
      <c r="AW1232" s="99">
        <f>SUMIFS(通讯通路门店!$AB:$AB,通讯通路门店!$S:$S,$G1232)</f>
        <v>0</v>
      </c>
      <c r="AX1232" s="99">
        <f>SUMIFS(通讯通路门店!$X:$X,通讯通路门店!$S:$S,$G1232)</f>
        <v>0</v>
      </c>
      <c r="AY1232" s="99">
        <f>SUMIFS(通讯通路门店!$Y:$Y,通讯通路门店!$S:$S,$G1232)</f>
        <v>0</v>
      </c>
      <c r="AZ1232" s="99">
        <f>SUMIFS(通讯通路门店!$AA:$AA,通讯通路门店!$S:$S,$G1232)</f>
        <v>0</v>
      </c>
      <c r="BA1232" s="99">
        <f t="shared" si="98"/>
        <v>0</v>
      </c>
      <c r="BB1232" s="99">
        <f t="shared" si="99"/>
        <v>0</v>
      </c>
      <c r="BC1232" s="99">
        <f>SUMIFS(通讯通路门店!$W:$W,通讯通路门店!$S:$S,$G1232,通讯通路门店!$J:$J,"荣耀体验店")+SUMIFS(通讯通路门店!$W:$W,通讯通路门店!$S:$S,$G1232,通讯通路门店!$J:$J,"荣耀授权专卖店")</f>
        <v>0</v>
      </c>
      <c r="BD1232" s="99">
        <f>SUMIFS(通讯通路门店!$Z:$Z,通讯通路门店!$S:$S,$G1232,通讯通路门店!$J:$J,"VIVO体验店")</f>
        <v>0</v>
      </c>
      <c r="BE1232" s="99">
        <f>SUMIFS(通讯通路门店!$AB:$AB,通讯通路门店!$S:$S,$G1232,通讯通路门店!$J:$J,"OPPO体验店")</f>
        <v>0</v>
      </c>
      <c r="BF1232" s="99">
        <f>SUMIFS(通讯通路门店!$X:$X,通讯通路门店!$S:$S,$G1232,通讯通路门店!$J:$J,"华为授权体验店")+SUMIFS(通讯通路门店!$AA:$AA,通讯通路门店!$S:$S,$G1232,通讯通路门店!$J:$J,"华为堡垒店")</f>
        <v>0</v>
      </c>
      <c r="BG1232" s="99">
        <f>SUMIFS(通讯通路门店!$Y:$Y,通讯通路门店!$S:$S,$G1232,通讯通路门店!$J:$J,"小米体验店")</f>
        <v>0</v>
      </c>
      <c r="BH1232" s="99">
        <f>SUMIFS(通讯通路门店!$AA:$AA,通讯通路门店!$S:$S,$G1232,通讯通路门店!$J:$J,"苹果体验店")</f>
        <v>0</v>
      </c>
      <c r="BI1232" s="99">
        <f>SUMIFS(通讯通路门店!$K:$K,通讯通路门店!$S:$S,$G1232,通讯通路门店!$J:$J,"其他品牌专卖店")</f>
        <v>0</v>
      </c>
      <c r="BJ1232" s="99">
        <f>SUMIFS(通讯通路门店!$AC:$AC,通讯通路门店!$S:$S,$G1232)</f>
        <v>0</v>
      </c>
      <c r="BK1232" s="99">
        <f>SUMIFS(通讯通路门店!$AD:$AD,通讯通路门店!$S:$S,$G1232)</f>
        <v>0</v>
      </c>
      <c r="BL1232" s="99">
        <f>SUMIFS(通讯通路门店!$AE:$AE,通讯通路门店!$S:$S,$G1232)</f>
        <v>0</v>
      </c>
      <c r="BM1232" s="99">
        <f>SUMIFS(通讯通路门店!$AF:$AF,通讯通路门店!$S:$S,$G1232)</f>
        <v>0</v>
      </c>
      <c r="BN1232" s="99">
        <f>SUMIFS(通讯通路门店!$AG:$AG,通讯通路门店!$S:$S,$G1232)</f>
        <v>0</v>
      </c>
      <c r="BO1232" s="99">
        <f>SUMIFS(通讯通路门店!$AH:$AH,通讯通路门店!$S:$S,$G1232)</f>
        <v>0</v>
      </c>
      <c r="BP1232" s="99">
        <f>SUMIFS(通讯通路门店!$AI:$AI,通讯通路门店!$S:$S,$G1232)</f>
        <v>0</v>
      </c>
      <c r="BQ1232" s="83"/>
    </row>
    <row r="1233" spans="1:69">
      <c r="A1233" s="99" t="str">
        <f>IFERROR(_xlfn.XLOOKUP($G1233,通讯通路门店!$S$4:$S$993931,通讯通路门店!$A$4:$A$993931,0,0),"")</f>
        <v>海南省</v>
      </c>
      <c r="B1233" s="99" t="str">
        <f>IFERROR(_xlfn.XLOOKUP($G1233,通讯通路门店!$S$4:$S$993931,通讯通路门店!$B$4:$B$993931,0,0),"")</f>
        <v>东方市</v>
      </c>
      <c r="C1233" s="99" t="str">
        <f>IFERROR(_xlfn.XLOOKUP($G1233,通讯通路门店!$S$4:$S$993931,通讯通路门店!$C$4:$C$993931,0,0),"")</f>
        <v>东方市</v>
      </c>
      <c r="D1233" s="99" t="str">
        <f>IFERROR(_xlfn.XLOOKUP($G1233,通讯通路门店!$S$4:$S$993931,通讯通路门店!$D$4:$D$993931,0,0),"")</f>
        <v>八所镇</v>
      </c>
      <c r="E1233" s="83"/>
      <c r="F1233" s="83"/>
      <c r="G1233" s="101"/>
      <c r="H1233" s="102">
        <f>IFERROR(_xlfn.XLOOKUP($G1233,通讯通路门店!$S$4:$S$993931,通讯通路门店!$R$4:$R$993931,0,0),"")</f>
        <v>0</v>
      </c>
      <c r="I1233" s="83"/>
      <c r="J1233" s="83"/>
      <c r="K1233" s="83"/>
      <c r="L1233" s="83"/>
      <c r="M1233" s="83"/>
      <c r="N1233" s="83"/>
      <c r="O1233" s="83"/>
      <c r="P1233" s="83"/>
      <c r="Q1233" s="83"/>
      <c r="R1233" s="83"/>
      <c r="S1233" s="83"/>
      <c r="T1233" s="83"/>
      <c r="U1233" s="99">
        <f>COUNTIF(通讯通路门店!$S:$S,$G1233)</f>
        <v>0</v>
      </c>
      <c r="V1233" s="99">
        <f>COUNTIFS(通讯通路门店!$S:$S,$G1233,通讯通路门店!$J:$J,"综合卖场")</f>
        <v>0</v>
      </c>
      <c r="W1233" s="99">
        <f>SUMIFS(通讯通路门店!$AJ:$AJ,通讯通路门店!$S:$S,通讯客户沙盘!$G1233)</f>
        <v>0</v>
      </c>
      <c r="X1233" s="99">
        <f t="shared" si="95"/>
        <v>0</v>
      </c>
      <c r="Y1233" s="99">
        <f>COUNTIFS(通讯通路门店!$S:$S,$G1233,通讯通路门店!$J:$J,"荣耀体验店")+COUNTIFS(通讯通路门店!$S:$S,$G1233,通讯通路门店!$J:$J,"荣耀授权专卖店")</f>
        <v>0</v>
      </c>
      <c r="Z1233" s="99">
        <f>COUNTIFS(通讯通路门店!$S:$S,$G1233,通讯通路门店!$J:$J,"VIVO体验店")</f>
        <v>0</v>
      </c>
      <c r="AA1233" s="99">
        <f>COUNTIFS(通讯通路门店!$S:$S,$G1233,通讯通路门店!$J:$J,"OPPO体验店")</f>
        <v>0</v>
      </c>
      <c r="AB1233" s="99">
        <f>COUNTIFS(通讯通路门店!$S:$S,$G1233,通讯通路门店!$J:$J,"华为授权体验店")+COUNTIFS(通讯通路门店!$S:$S,$G1233,通讯通路门店!$J:$J,"华为堡垒店")</f>
        <v>0</v>
      </c>
      <c r="AC1233" s="99">
        <f>COUNTIFS(通讯通路门店!$S:$S,$G1233,通讯通路门店!$J:$J,"小米体验店")</f>
        <v>0</v>
      </c>
      <c r="AD1233" s="99">
        <f>COUNTIFS(通讯通路门店!$S:$S,$G1233,通讯通路门店!$J:$J,"苹果体验店")</f>
        <v>0</v>
      </c>
      <c r="AE1233" s="99">
        <f>COUNTIFS(通讯通路门店!$S:$S,$G1233,通讯通路门店!$J:$J,"其他品牌专卖店")</f>
        <v>0</v>
      </c>
      <c r="AF1233" s="99">
        <f>SUMIFS(通讯通路门店!$BI:$BI,通讯通路门店!$S:$S,$G1233)</f>
        <v>0</v>
      </c>
      <c r="AG1233" s="99">
        <f>SUMIFS(通讯通路门店!$BH:$BH,通讯通路门店!$S:$S,$G1233)</f>
        <v>0</v>
      </c>
      <c r="AH1233" s="99">
        <f t="shared" si="96"/>
        <v>0</v>
      </c>
      <c r="AI1233" s="99">
        <f>SUMIFS(通讯通路门店!$BB:$BB,通讯通路门店!$S:$S,$G1233)</f>
        <v>0</v>
      </c>
      <c r="AJ1233" s="99">
        <f>SUMIFS(通讯通路门店!$BE:$BE,通讯通路门店!$S:$S,$G1233)</f>
        <v>0</v>
      </c>
      <c r="AK1233" s="99">
        <f>SUMIFS(通讯通路门店!$BG:$BG,通讯通路门店!$S:$S,$G1233)</f>
        <v>0</v>
      </c>
      <c r="AL1233" s="99">
        <f>SUMIFS(通讯通路门店!$BC:$BC,通讯通路门店!$S:$S,$G1233)</f>
        <v>0</v>
      </c>
      <c r="AM1233" s="99">
        <f>SUMIFS(通讯通路门店!$BD:$BD,通讯通路门店!$S:$S,$G1233)</f>
        <v>0</v>
      </c>
      <c r="AN1233" s="99">
        <f>SUMIFS(通讯通路门店!$BF:$BF,通讯通路门店!$S:$S,$G1233)</f>
        <v>0</v>
      </c>
      <c r="AO1233" s="99">
        <f t="shared" si="97"/>
        <v>0</v>
      </c>
      <c r="AP1233" s="99">
        <f>SUMIFS(通讯通路门店!$K:$K,通讯通路门店!$S:$S,$G1233)</f>
        <v>0</v>
      </c>
      <c r="AQ1233" s="83"/>
      <c r="AR1233" s="99">
        <f>SUMIFS(通讯通路门店!$T:$T,通讯通路门店!$S:$S,$G1233)</f>
        <v>0</v>
      </c>
      <c r="AS1233" s="99">
        <f>SUMIFS(通讯通路门店!$U:$U,通讯通路门店!$S:$S,$G1233)</f>
        <v>0</v>
      </c>
      <c r="AT1233" s="99">
        <f>SUMIFS(通讯通路门店!$V:$V,通讯通路门店!$S:$S,$G1233)</f>
        <v>0</v>
      </c>
      <c r="AU1233" s="99">
        <f>SUMIFS(通讯通路门店!$W:$W,通讯通路门店!$S:$S,$G1233)</f>
        <v>0</v>
      </c>
      <c r="AV1233" s="99">
        <f>SUMIFS(通讯通路门店!$Z:$Z,通讯通路门店!$S:$S,$G1233)</f>
        <v>0</v>
      </c>
      <c r="AW1233" s="99">
        <f>SUMIFS(通讯通路门店!$AB:$AB,通讯通路门店!$S:$S,$G1233)</f>
        <v>0</v>
      </c>
      <c r="AX1233" s="99">
        <f>SUMIFS(通讯通路门店!$X:$X,通讯通路门店!$S:$S,$G1233)</f>
        <v>0</v>
      </c>
      <c r="AY1233" s="99">
        <f>SUMIFS(通讯通路门店!$Y:$Y,通讯通路门店!$S:$S,$G1233)</f>
        <v>0</v>
      </c>
      <c r="AZ1233" s="99">
        <f>SUMIFS(通讯通路门店!$AA:$AA,通讯通路门店!$S:$S,$G1233)</f>
        <v>0</v>
      </c>
      <c r="BA1233" s="99">
        <f t="shared" si="98"/>
        <v>0</v>
      </c>
      <c r="BB1233" s="99">
        <f t="shared" si="99"/>
        <v>0</v>
      </c>
      <c r="BC1233" s="99">
        <f>SUMIFS(通讯通路门店!$W:$W,通讯通路门店!$S:$S,$G1233,通讯通路门店!$J:$J,"荣耀体验店")+SUMIFS(通讯通路门店!$W:$W,通讯通路门店!$S:$S,$G1233,通讯通路门店!$J:$J,"荣耀授权专卖店")</f>
        <v>0</v>
      </c>
      <c r="BD1233" s="99">
        <f>SUMIFS(通讯通路门店!$Z:$Z,通讯通路门店!$S:$S,$G1233,通讯通路门店!$J:$J,"VIVO体验店")</f>
        <v>0</v>
      </c>
      <c r="BE1233" s="99">
        <f>SUMIFS(通讯通路门店!$AB:$AB,通讯通路门店!$S:$S,$G1233,通讯通路门店!$J:$J,"OPPO体验店")</f>
        <v>0</v>
      </c>
      <c r="BF1233" s="99">
        <f>SUMIFS(通讯通路门店!$X:$X,通讯通路门店!$S:$S,$G1233,通讯通路门店!$J:$J,"华为授权体验店")+SUMIFS(通讯通路门店!$AA:$AA,通讯通路门店!$S:$S,$G1233,通讯通路门店!$J:$J,"华为堡垒店")</f>
        <v>0</v>
      </c>
      <c r="BG1233" s="99">
        <f>SUMIFS(通讯通路门店!$Y:$Y,通讯通路门店!$S:$S,$G1233,通讯通路门店!$J:$J,"小米体验店")</f>
        <v>0</v>
      </c>
      <c r="BH1233" s="99">
        <f>SUMIFS(通讯通路门店!$AA:$AA,通讯通路门店!$S:$S,$G1233,通讯通路门店!$J:$J,"苹果体验店")</f>
        <v>0</v>
      </c>
      <c r="BI1233" s="99">
        <f>SUMIFS(通讯通路门店!$K:$K,通讯通路门店!$S:$S,$G1233,通讯通路门店!$J:$J,"其他品牌专卖店")</f>
        <v>0</v>
      </c>
      <c r="BJ1233" s="99">
        <f>SUMIFS(通讯通路门店!$AC:$AC,通讯通路门店!$S:$S,$G1233)</f>
        <v>0</v>
      </c>
      <c r="BK1233" s="99">
        <f>SUMIFS(通讯通路门店!$AD:$AD,通讯通路门店!$S:$S,$G1233)</f>
        <v>0</v>
      </c>
      <c r="BL1233" s="99">
        <f>SUMIFS(通讯通路门店!$AE:$AE,通讯通路门店!$S:$S,$G1233)</f>
        <v>0</v>
      </c>
      <c r="BM1233" s="99">
        <f>SUMIFS(通讯通路门店!$AF:$AF,通讯通路门店!$S:$S,$G1233)</f>
        <v>0</v>
      </c>
      <c r="BN1233" s="99">
        <f>SUMIFS(通讯通路门店!$AG:$AG,通讯通路门店!$S:$S,$G1233)</f>
        <v>0</v>
      </c>
      <c r="BO1233" s="99">
        <f>SUMIFS(通讯通路门店!$AH:$AH,通讯通路门店!$S:$S,$G1233)</f>
        <v>0</v>
      </c>
      <c r="BP1233" s="99">
        <f>SUMIFS(通讯通路门店!$AI:$AI,通讯通路门店!$S:$S,$G1233)</f>
        <v>0</v>
      </c>
      <c r="BQ1233" s="83"/>
    </row>
    <row r="1234" spans="1:69">
      <c r="A1234" s="99" t="str">
        <f>IFERROR(_xlfn.XLOOKUP($G1234,通讯通路门店!$S$4:$S$993931,通讯通路门店!$A$4:$A$993931,0,0),"")</f>
        <v>海南省</v>
      </c>
      <c r="B1234" s="99" t="str">
        <f>IFERROR(_xlfn.XLOOKUP($G1234,通讯通路门店!$S$4:$S$993931,通讯通路门店!$B$4:$B$993931,0,0),"")</f>
        <v>东方市</v>
      </c>
      <c r="C1234" s="99" t="str">
        <f>IFERROR(_xlfn.XLOOKUP($G1234,通讯通路门店!$S$4:$S$993931,通讯通路门店!$C$4:$C$993931,0,0),"")</f>
        <v>东方市</v>
      </c>
      <c r="D1234" s="99" t="str">
        <f>IFERROR(_xlfn.XLOOKUP($G1234,通讯通路门店!$S$4:$S$993931,通讯通路门店!$D$4:$D$993931,0,0),"")</f>
        <v>八所镇</v>
      </c>
      <c r="E1234" s="83"/>
      <c r="F1234" s="83"/>
      <c r="G1234" s="101"/>
      <c r="H1234" s="102">
        <f>IFERROR(_xlfn.XLOOKUP($G1234,通讯通路门店!$S$4:$S$993931,通讯通路门店!$R$4:$R$993931,0,0),"")</f>
        <v>0</v>
      </c>
      <c r="I1234" s="83"/>
      <c r="J1234" s="83"/>
      <c r="K1234" s="83"/>
      <c r="L1234" s="83"/>
      <c r="M1234" s="83"/>
      <c r="N1234" s="83"/>
      <c r="O1234" s="83"/>
      <c r="P1234" s="83"/>
      <c r="Q1234" s="83"/>
      <c r="R1234" s="83"/>
      <c r="S1234" s="83"/>
      <c r="T1234" s="83"/>
      <c r="U1234" s="99">
        <f>COUNTIF(通讯通路门店!$S:$S,$G1234)</f>
        <v>0</v>
      </c>
      <c r="V1234" s="99">
        <f>COUNTIFS(通讯通路门店!$S:$S,$G1234,通讯通路门店!$J:$J,"综合卖场")</f>
        <v>0</v>
      </c>
      <c r="W1234" s="99">
        <f>SUMIFS(通讯通路门店!$AJ:$AJ,通讯通路门店!$S:$S,通讯客户沙盘!$G1234)</f>
        <v>0</v>
      </c>
      <c r="X1234" s="99">
        <f t="shared" si="95"/>
        <v>0</v>
      </c>
      <c r="Y1234" s="99">
        <f>COUNTIFS(通讯通路门店!$S:$S,$G1234,通讯通路门店!$J:$J,"荣耀体验店")+COUNTIFS(通讯通路门店!$S:$S,$G1234,通讯通路门店!$J:$J,"荣耀授权专卖店")</f>
        <v>0</v>
      </c>
      <c r="Z1234" s="99">
        <f>COUNTIFS(通讯通路门店!$S:$S,$G1234,通讯通路门店!$J:$J,"VIVO体验店")</f>
        <v>0</v>
      </c>
      <c r="AA1234" s="99">
        <f>COUNTIFS(通讯通路门店!$S:$S,$G1234,通讯通路门店!$J:$J,"OPPO体验店")</f>
        <v>0</v>
      </c>
      <c r="AB1234" s="99">
        <f>COUNTIFS(通讯通路门店!$S:$S,$G1234,通讯通路门店!$J:$J,"华为授权体验店")+COUNTIFS(通讯通路门店!$S:$S,$G1234,通讯通路门店!$J:$J,"华为堡垒店")</f>
        <v>0</v>
      </c>
      <c r="AC1234" s="99">
        <f>COUNTIFS(通讯通路门店!$S:$S,$G1234,通讯通路门店!$J:$J,"小米体验店")</f>
        <v>0</v>
      </c>
      <c r="AD1234" s="99">
        <f>COUNTIFS(通讯通路门店!$S:$S,$G1234,通讯通路门店!$J:$J,"苹果体验店")</f>
        <v>0</v>
      </c>
      <c r="AE1234" s="99">
        <f>COUNTIFS(通讯通路门店!$S:$S,$G1234,通讯通路门店!$J:$J,"其他品牌专卖店")</f>
        <v>0</v>
      </c>
      <c r="AF1234" s="99">
        <f>SUMIFS(通讯通路门店!$BI:$BI,通讯通路门店!$S:$S,$G1234)</f>
        <v>0</v>
      </c>
      <c r="AG1234" s="99">
        <f>SUMIFS(通讯通路门店!$BH:$BH,通讯通路门店!$S:$S,$G1234)</f>
        <v>0</v>
      </c>
      <c r="AH1234" s="99">
        <f t="shared" si="96"/>
        <v>0</v>
      </c>
      <c r="AI1234" s="99">
        <f>SUMIFS(通讯通路门店!$BB:$BB,通讯通路门店!$S:$S,$G1234)</f>
        <v>0</v>
      </c>
      <c r="AJ1234" s="99">
        <f>SUMIFS(通讯通路门店!$BE:$BE,通讯通路门店!$S:$S,$G1234)</f>
        <v>0</v>
      </c>
      <c r="AK1234" s="99">
        <f>SUMIFS(通讯通路门店!$BG:$BG,通讯通路门店!$S:$S,$G1234)</f>
        <v>0</v>
      </c>
      <c r="AL1234" s="99">
        <f>SUMIFS(通讯通路门店!$BC:$BC,通讯通路门店!$S:$S,$G1234)</f>
        <v>0</v>
      </c>
      <c r="AM1234" s="99">
        <f>SUMIFS(通讯通路门店!$BD:$BD,通讯通路门店!$S:$S,$G1234)</f>
        <v>0</v>
      </c>
      <c r="AN1234" s="99">
        <f>SUMIFS(通讯通路门店!$BF:$BF,通讯通路门店!$S:$S,$G1234)</f>
        <v>0</v>
      </c>
      <c r="AO1234" s="99">
        <f t="shared" si="97"/>
        <v>0</v>
      </c>
      <c r="AP1234" s="99">
        <f>SUMIFS(通讯通路门店!$K:$K,通讯通路门店!$S:$S,$G1234)</f>
        <v>0</v>
      </c>
      <c r="AQ1234" s="83"/>
      <c r="AR1234" s="99">
        <f>SUMIFS(通讯通路门店!$T:$T,通讯通路门店!$S:$S,$G1234)</f>
        <v>0</v>
      </c>
      <c r="AS1234" s="99">
        <f>SUMIFS(通讯通路门店!$U:$U,通讯通路门店!$S:$S,$G1234)</f>
        <v>0</v>
      </c>
      <c r="AT1234" s="99">
        <f>SUMIFS(通讯通路门店!$V:$V,通讯通路门店!$S:$S,$G1234)</f>
        <v>0</v>
      </c>
      <c r="AU1234" s="99">
        <f>SUMIFS(通讯通路门店!$W:$W,通讯通路门店!$S:$S,$G1234)</f>
        <v>0</v>
      </c>
      <c r="AV1234" s="99">
        <f>SUMIFS(通讯通路门店!$Z:$Z,通讯通路门店!$S:$S,$G1234)</f>
        <v>0</v>
      </c>
      <c r="AW1234" s="99">
        <f>SUMIFS(通讯通路门店!$AB:$AB,通讯通路门店!$S:$S,$G1234)</f>
        <v>0</v>
      </c>
      <c r="AX1234" s="99">
        <f>SUMIFS(通讯通路门店!$X:$X,通讯通路门店!$S:$S,$G1234)</f>
        <v>0</v>
      </c>
      <c r="AY1234" s="99">
        <f>SUMIFS(通讯通路门店!$Y:$Y,通讯通路门店!$S:$S,$G1234)</f>
        <v>0</v>
      </c>
      <c r="AZ1234" s="99">
        <f>SUMIFS(通讯通路门店!$AA:$AA,通讯通路门店!$S:$S,$G1234)</f>
        <v>0</v>
      </c>
      <c r="BA1234" s="99">
        <f t="shared" si="98"/>
        <v>0</v>
      </c>
      <c r="BB1234" s="99">
        <f t="shared" si="99"/>
        <v>0</v>
      </c>
      <c r="BC1234" s="99">
        <f>SUMIFS(通讯通路门店!$W:$W,通讯通路门店!$S:$S,$G1234,通讯通路门店!$J:$J,"荣耀体验店")+SUMIFS(通讯通路门店!$W:$W,通讯通路门店!$S:$S,$G1234,通讯通路门店!$J:$J,"荣耀授权专卖店")</f>
        <v>0</v>
      </c>
      <c r="BD1234" s="99">
        <f>SUMIFS(通讯通路门店!$Z:$Z,通讯通路门店!$S:$S,$G1234,通讯通路门店!$J:$J,"VIVO体验店")</f>
        <v>0</v>
      </c>
      <c r="BE1234" s="99">
        <f>SUMIFS(通讯通路门店!$AB:$AB,通讯通路门店!$S:$S,$G1234,通讯通路门店!$J:$J,"OPPO体验店")</f>
        <v>0</v>
      </c>
      <c r="BF1234" s="99">
        <f>SUMIFS(通讯通路门店!$X:$X,通讯通路门店!$S:$S,$G1234,通讯通路门店!$J:$J,"华为授权体验店")+SUMIFS(通讯通路门店!$AA:$AA,通讯通路门店!$S:$S,$G1234,通讯通路门店!$J:$J,"华为堡垒店")</f>
        <v>0</v>
      </c>
      <c r="BG1234" s="99">
        <f>SUMIFS(通讯通路门店!$Y:$Y,通讯通路门店!$S:$S,$G1234,通讯通路门店!$J:$J,"小米体验店")</f>
        <v>0</v>
      </c>
      <c r="BH1234" s="99">
        <f>SUMIFS(通讯通路门店!$AA:$AA,通讯通路门店!$S:$S,$G1234,通讯通路门店!$J:$J,"苹果体验店")</f>
        <v>0</v>
      </c>
      <c r="BI1234" s="99">
        <f>SUMIFS(通讯通路门店!$K:$K,通讯通路门店!$S:$S,$G1234,通讯通路门店!$J:$J,"其他品牌专卖店")</f>
        <v>0</v>
      </c>
      <c r="BJ1234" s="99">
        <f>SUMIFS(通讯通路门店!$AC:$AC,通讯通路门店!$S:$S,$G1234)</f>
        <v>0</v>
      </c>
      <c r="BK1234" s="99">
        <f>SUMIFS(通讯通路门店!$AD:$AD,通讯通路门店!$S:$S,$G1234)</f>
        <v>0</v>
      </c>
      <c r="BL1234" s="99">
        <f>SUMIFS(通讯通路门店!$AE:$AE,通讯通路门店!$S:$S,$G1234)</f>
        <v>0</v>
      </c>
      <c r="BM1234" s="99">
        <f>SUMIFS(通讯通路门店!$AF:$AF,通讯通路门店!$S:$S,$G1234)</f>
        <v>0</v>
      </c>
      <c r="BN1234" s="99">
        <f>SUMIFS(通讯通路门店!$AG:$AG,通讯通路门店!$S:$S,$G1234)</f>
        <v>0</v>
      </c>
      <c r="BO1234" s="99">
        <f>SUMIFS(通讯通路门店!$AH:$AH,通讯通路门店!$S:$S,$G1234)</f>
        <v>0</v>
      </c>
      <c r="BP1234" s="99">
        <f>SUMIFS(通讯通路门店!$AI:$AI,通讯通路门店!$S:$S,$G1234)</f>
        <v>0</v>
      </c>
      <c r="BQ1234" s="83"/>
    </row>
    <row r="1235" spans="1:69">
      <c r="A1235" s="99" t="str">
        <f>IFERROR(_xlfn.XLOOKUP($G1235,通讯通路门店!$S$4:$S$993931,通讯通路门店!$A$4:$A$993931,0,0),"")</f>
        <v>海南省</v>
      </c>
      <c r="B1235" s="99" t="str">
        <f>IFERROR(_xlfn.XLOOKUP($G1235,通讯通路门店!$S$4:$S$993931,通讯通路门店!$B$4:$B$993931,0,0),"")</f>
        <v>东方市</v>
      </c>
      <c r="C1235" s="99" t="str">
        <f>IFERROR(_xlfn.XLOOKUP($G1235,通讯通路门店!$S$4:$S$993931,通讯通路门店!$C$4:$C$993931,0,0),"")</f>
        <v>东方市</v>
      </c>
      <c r="D1235" s="99" t="str">
        <f>IFERROR(_xlfn.XLOOKUP($G1235,通讯通路门店!$S$4:$S$993931,通讯通路门店!$D$4:$D$993931,0,0),"")</f>
        <v>八所镇</v>
      </c>
      <c r="E1235" s="83"/>
      <c r="F1235" s="83"/>
      <c r="G1235" s="101"/>
      <c r="H1235" s="102">
        <f>IFERROR(_xlfn.XLOOKUP($G1235,通讯通路门店!$S$4:$S$993931,通讯通路门店!$R$4:$R$993931,0,0),"")</f>
        <v>0</v>
      </c>
      <c r="I1235" s="83"/>
      <c r="J1235" s="83"/>
      <c r="K1235" s="83"/>
      <c r="L1235" s="83"/>
      <c r="M1235" s="83"/>
      <c r="N1235" s="83"/>
      <c r="O1235" s="83"/>
      <c r="P1235" s="83"/>
      <c r="Q1235" s="83"/>
      <c r="R1235" s="83"/>
      <c r="S1235" s="83"/>
      <c r="T1235" s="83"/>
      <c r="U1235" s="99">
        <f>COUNTIF(通讯通路门店!$S:$S,$G1235)</f>
        <v>0</v>
      </c>
      <c r="V1235" s="99">
        <f>COUNTIFS(通讯通路门店!$S:$S,$G1235,通讯通路门店!$J:$J,"综合卖场")</f>
        <v>0</v>
      </c>
      <c r="W1235" s="99">
        <f>SUMIFS(通讯通路门店!$AJ:$AJ,通讯通路门店!$S:$S,通讯客户沙盘!$G1235)</f>
        <v>0</v>
      </c>
      <c r="X1235" s="99">
        <f t="shared" si="95"/>
        <v>0</v>
      </c>
      <c r="Y1235" s="99">
        <f>COUNTIFS(通讯通路门店!$S:$S,$G1235,通讯通路门店!$J:$J,"荣耀体验店")+COUNTIFS(通讯通路门店!$S:$S,$G1235,通讯通路门店!$J:$J,"荣耀授权专卖店")</f>
        <v>0</v>
      </c>
      <c r="Z1235" s="99">
        <f>COUNTIFS(通讯通路门店!$S:$S,$G1235,通讯通路门店!$J:$J,"VIVO体验店")</f>
        <v>0</v>
      </c>
      <c r="AA1235" s="99">
        <f>COUNTIFS(通讯通路门店!$S:$S,$G1235,通讯通路门店!$J:$J,"OPPO体验店")</f>
        <v>0</v>
      </c>
      <c r="AB1235" s="99">
        <f>COUNTIFS(通讯通路门店!$S:$S,$G1235,通讯通路门店!$J:$J,"华为授权体验店")+COUNTIFS(通讯通路门店!$S:$S,$G1235,通讯通路门店!$J:$J,"华为堡垒店")</f>
        <v>0</v>
      </c>
      <c r="AC1235" s="99">
        <f>COUNTIFS(通讯通路门店!$S:$S,$G1235,通讯通路门店!$J:$J,"小米体验店")</f>
        <v>0</v>
      </c>
      <c r="AD1235" s="99">
        <f>COUNTIFS(通讯通路门店!$S:$S,$G1235,通讯通路门店!$J:$J,"苹果体验店")</f>
        <v>0</v>
      </c>
      <c r="AE1235" s="99">
        <f>COUNTIFS(通讯通路门店!$S:$S,$G1235,通讯通路门店!$J:$J,"其他品牌专卖店")</f>
        <v>0</v>
      </c>
      <c r="AF1235" s="99">
        <f>SUMIFS(通讯通路门店!$BI:$BI,通讯通路门店!$S:$S,$G1235)</f>
        <v>0</v>
      </c>
      <c r="AG1235" s="99">
        <f>SUMIFS(通讯通路门店!$BH:$BH,通讯通路门店!$S:$S,$G1235)</f>
        <v>0</v>
      </c>
      <c r="AH1235" s="99">
        <f t="shared" si="96"/>
        <v>0</v>
      </c>
      <c r="AI1235" s="99">
        <f>SUMIFS(通讯通路门店!$BB:$BB,通讯通路门店!$S:$S,$G1235)</f>
        <v>0</v>
      </c>
      <c r="AJ1235" s="99">
        <f>SUMIFS(通讯通路门店!$BE:$BE,通讯通路门店!$S:$S,$G1235)</f>
        <v>0</v>
      </c>
      <c r="AK1235" s="99">
        <f>SUMIFS(通讯通路门店!$BG:$BG,通讯通路门店!$S:$S,$G1235)</f>
        <v>0</v>
      </c>
      <c r="AL1235" s="99">
        <f>SUMIFS(通讯通路门店!$BC:$BC,通讯通路门店!$S:$S,$G1235)</f>
        <v>0</v>
      </c>
      <c r="AM1235" s="99">
        <f>SUMIFS(通讯通路门店!$BD:$BD,通讯通路门店!$S:$S,$G1235)</f>
        <v>0</v>
      </c>
      <c r="AN1235" s="99">
        <f>SUMIFS(通讯通路门店!$BF:$BF,通讯通路门店!$S:$S,$G1235)</f>
        <v>0</v>
      </c>
      <c r="AO1235" s="99">
        <f t="shared" si="97"/>
        <v>0</v>
      </c>
      <c r="AP1235" s="99">
        <f>SUMIFS(通讯通路门店!$K:$K,通讯通路门店!$S:$S,$G1235)</f>
        <v>0</v>
      </c>
      <c r="AQ1235" s="83"/>
      <c r="AR1235" s="99">
        <f>SUMIFS(通讯通路门店!$T:$T,通讯通路门店!$S:$S,$G1235)</f>
        <v>0</v>
      </c>
      <c r="AS1235" s="99">
        <f>SUMIFS(通讯通路门店!$U:$U,通讯通路门店!$S:$S,$G1235)</f>
        <v>0</v>
      </c>
      <c r="AT1235" s="99">
        <f>SUMIFS(通讯通路门店!$V:$V,通讯通路门店!$S:$S,$G1235)</f>
        <v>0</v>
      </c>
      <c r="AU1235" s="99">
        <f>SUMIFS(通讯通路门店!$W:$W,通讯通路门店!$S:$S,$G1235)</f>
        <v>0</v>
      </c>
      <c r="AV1235" s="99">
        <f>SUMIFS(通讯通路门店!$Z:$Z,通讯通路门店!$S:$S,$G1235)</f>
        <v>0</v>
      </c>
      <c r="AW1235" s="99">
        <f>SUMIFS(通讯通路门店!$AB:$AB,通讯通路门店!$S:$S,$G1235)</f>
        <v>0</v>
      </c>
      <c r="AX1235" s="99">
        <f>SUMIFS(通讯通路门店!$X:$X,通讯通路门店!$S:$S,$G1235)</f>
        <v>0</v>
      </c>
      <c r="AY1235" s="99">
        <f>SUMIFS(通讯通路门店!$Y:$Y,通讯通路门店!$S:$S,$G1235)</f>
        <v>0</v>
      </c>
      <c r="AZ1235" s="99">
        <f>SUMIFS(通讯通路门店!$AA:$AA,通讯通路门店!$S:$S,$G1235)</f>
        <v>0</v>
      </c>
      <c r="BA1235" s="99">
        <f t="shared" si="98"/>
        <v>0</v>
      </c>
      <c r="BB1235" s="99">
        <f t="shared" si="99"/>
        <v>0</v>
      </c>
      <c r="BC1235" s="99">
        <f>SUMIFS(通讯通路门店!$W:$W,通讯通路门店!$S:$S,$G1235,通讯通路门店!$J:$J,"荣耀体验店")+SUMIFS(通讯通路门店!$W:$W,通讯通路门店!$S:$S,$G1235,通讯通路门店!$J:$J,"荣耀授权专卖店")</f>
        <v>0</v>
      </c>
      <c r="BD1235" s="99">
        <f>SUMIFS(通讯通路门店!$Z:$Z,通讯通路门店!$S:$S,$G1235,通讯通路门店!$J:$J,"VIVO体验店")</f>
        <v>0</v>
      </c>
      <c r="BE1235" s="99">
        <f>SUMIFS(通讯通路门店!$AB:$AB,通讯通路门店!$S:$S,$G1235,通讯通路门店!$J:$J,"OPPO体验店")</f>
        <v>0</v>
      </c>
      <c r="BF1235" s="99">
        <f>SUMIFS(通讯通路门店!$X:$X,通讯通路门店!$S:$S,$G1235,通讯通路门店!$J:$J,"华为授权体验店")+SUMIFS(通讯通路门店!$AA:$AA,通讯通路门店!$S:$S,$G1235,通讯通路门店!$J:$J,"华为堡垒店")</f>
        <v>0</v>
      </c>
      <c r="BG1235" s="99">
        <f>SUMIFS(通讯通路门店!$Y:$Y,通讯通路门店!$S:$S,$G1235,通讯通路门店!$J:$J,"小米体验店")</f>
        <v>0</v>
      </c>
      <c r="BH1235" s="99">
        <f>SUMIFS(通讯通路门店!$AA:$AA,通讯通路门店!$S:$S,$G1235,通讯通路门店!$J:$J,"苹果体验店")</f>
        <v>0</v>
      </c>
      <c r="BI1235" s="99">
        <f>SUMIFS(通讯通路门店!$K:$K,通讯通路门店!$S:$S,$G1235,通讯通路门店!$J:$J,"其他品牌专卖店")</f>
        <v>0</v>
      </c>
      <c r="BJ1235" s="99">
        <f>SUMIFS(通讯通路门店!$AC:$AC,通讯通路门店!$S:$S,$G1235)</f>
        <v>0</v>
      </c>
      <c r="BK1235" s="99">
        <f>SUMIFS(通讯通路门店!$AD:$AD,通讯通路门店!$S:$S,$G1235)</f>
        <v>0</v>
      </c>
      <c r="BL1235" s="99">
        <f>SUMIFS(通讯通路门店!$AE:$AE,通讯通路门店!$S:$S,$G1235)</f>
        <v>0</v>
      </c>
      <c r="BM1235" s="99">
        <f>SUMIFS(通讯通路门店!$AF:$AF,通讯通路门店!$S:$S,$G1235)</f>
        <v>0</v>
      </c>
      <c r="BN1235" s="99">
        <f>SUMIFS(通讯通路门店!$AG:$AG,通讯通路门店!$S:$S,$G1235)</f>
        <v>0</v>
      </c>
      <c r="BO1235" s="99">
        <f>SUMIFS(通讯通路门店!$AH:$AH,通讯通路门店!$S:$S,$G1235)</f>
        <v>0</v>
      </c>
      <c r="BP1235" s="99">
        <f>SUMIFS(通讯通路门店!$AI:$AI,通讯通路门店!$S:$S,$G1235)</f>
        <v>0</v>
      </c>
      <c r="BQ1235" s="83"/>
    </row>
    <row r="1236" spans="1:69">
      <c r="A1236" s="99" t="str">
        <f>IFERROR(_xlfn.XLOOKUP($G1236,通讯通路门店!$S$4:$S$993931,通讯通路门店!$A$4:$A$993931,0,0),"")</f>
        <v>海南省</v>
      </c>
      <c r="B1236" s="99" t="str">
        <f>IFERROR(_xlfn.XLOOKUP($G1236,通讯通路门店!$S$4:$S$993931,通讯通路门店!$B$4:$B$993931,0,0),"")</f>
        <v>东方市</v>
      </c>
      <c r="C1236" s="99" t="str">
        <f>IFERROR(_xlfn.XLOOKUP($G1236,通讯通路门店!$S$4:$S$993931,通讯通路门店!$C$4:$C$993931,0,0),"")</f>
        <v>东方市</v>
      </c>
      <c r="D1236" s="99" t="str">
        <f>IFERROR(_xlfn.XLOOKUP($G1236,通讯通路门店!$S$4:$S$993931,通讯通路门店!$D$4:$D$993931,0,0),"")</f>
        <v>八所镇</v>
      </c>
      <c r="E1236" s="83"/>
      <c r="F1236" s="83"/>
      <c r="G1236" s="101"/>
      <c r="H1236" s="102">
        <f>IFERROR(_xlfn.XLOOKUP($G1236,通讯通路门店!$S$4:$S$993931,通讯通路门店!$R$4:$R$993931,0,0),"")</f>
        <v>0</v>
      </c>
      <c r="I1236" s="83"/>
      <c r="J1236" s="83"/>
      <c r="K1236" s="83"/>
      <c r="L1236" s="83"/>
      <c r="M1236" s="83"/>
      <c r="N1236" s="83"/>
      <c r="O1236" s="83"/>
      <c r="P1236" s="83"/>
      <c r="Q1236" s="83"/>
      <c r="R1236" s="83"/>
      <c r="S1236" s="83"/>
      <c r="T1236" s="83"/>
      <c r="U1236" s="99">
        <f>COUNTIF(通讯通路门店!$S:$S,$G1236)</f>
        <v>0</v>
      </c>
      <c r="V1236" s="99">
        <f>COUNTIFS(通讯通路门店!$S:$S,$G1236,通讯通路门店!$J:$J,"综合卖场")</f>
        <v>0</v>
      </c>
      <c r="W1236" s="99">
        <f>SUMIFS(通讯通路门店!$AJ:$AJ,通讯通路门店!$S:$S,通讯客户沙盘!$G1236)</f>
        <v>0</v>
      </c>
      <c r="X1236" s="99">
        <f t="shared" si="95"/>
        <v>0</v>
      </c>
      <c r="Y1236" s="99">
        <f>COUNTIFS(通讯通路门店!$S:$S,$G1236,通讯通路门店!$J:$J,"荣耀体验店")+COUNTIFS(通讯通路门店!$S:$S,$G1236,通讯通路门店!$J:$J,"荣耀授权专卖店")</f>
        <v>0</v>
      </c>
      <c r="Z1236" s="99">
        <f>COUNTIFS(通讯通路门店!$S:$S,$G1236,通讯通路门店!$J:$J,"VIVO体验店")</f>
        <v>0</v>
      </c>
      <c r="AA1236" s="99">
        <f>COUNTIFS(通讯通路门店!$S:$S,$G1236,通讯通路门店!$J:$J,"OPPO体验店")</f>
        <v>0</v>
      </c>
      <c r="AB1236" s="99">
        <f>COUNTIFS(通讯通路门店!$S:$S,$G1236,通讯通路门店!$J:$J,"华为授权体验店")+COUNTIFS(通讯通路门店!$S:$S,$G1236,通讯通路门店!$J:$J,"华为堡垒店")</f>
        <v>0</v>
      </c>
      <c r="AC1236" s="99">
        <f>COUNTIFS(通讯通路门店!$S:$S,$G1236,通讯通路门店!$J:$J,"小米体验店")</f>
        <v>0</v>
      </c>
      <c r="AD1236" s="99">
        <f>COUNTIFS(通讯通路门店!$S:$S,$G1236,通讯通路门店!$J:$J,"苹果体验店")</f>
        <v>0</v>
      </c>
      <c r="AE1236" s="99">
        <f>COUNTIFS(通讯通路门店!$S:$S,$G1236,通讯通路门店!$J:$J,"其他品牌专卖店")</f>
        <v>0</v>
      </c>
      <c r="AF1236" s="99">
        <f>SUMIFS(通讯通路门店!$BI:$BI,通讯通路门店!$S:$S,$G1236)</f>
        <v>0</v>
      </c>
      <c r="AG1236" s="99">
        <f>SUMIFS(通讯通路门店!$BH:$BH,通讯通路门店!$S:$S,$G1236)</f>
        <v>0</v>
      </c>
      <c r="AH1236" s="99">
        <f t="shared" si="96"/>
        <v>0</v>
      </c>
      <c r="AI1236" s="99">
        <f>SUMIFS(通讯通路门店!$BB:$BB,通讯通路门店!$S:$S,$G1236)</f>
        <v>0</v>
      </c>
      <c r="AJ1236" s="99">
        <f>SUMIFS(通讯通路门店!$BE:$BE,通讯通路门店!$S:$S,$G1236)</f>
        <v>0</v>
      </c>
      <c r="AK1236" s="99">
        <f>SUMIFS(通讯通路门店!$BG:$BG,通讯通路门店!$S:$S,$G1236)</f>
        <v>0</v>
      </c>
      <c r="AL1236" s="99">
        <f>SUMIFS(通讯通路门店!$BC:$BC,通讯通路门店!$S:$S,$G1236)</f>
        <v>0</v>
      </c>
      <c r="AM1236" s="99">
        <f>SUMIFS(通讯通路门店!$BD:$BD,通讯通路门店!$S:$S,$G1236)</f>
        <v>0</v>
      </c>
      <c r="AN1236" s="99">
        <f>SUMIFS(通讯通路门店!$BF:$BF,通讯通路门店!$S:$S,$G1236)</f>
        <v>0</v>
      </c>
      <c r="AO1236" s="99">
        <f t="shared" si="97"/>
        <v>0</v>
      </c>
      <c r="AP1236" s="99">
        <f>SUMIFS(通讯通路门店!$K:$K,通讯通路门店!$S:$S,$G1236)</f>
        <v>0</v>
      </c>
      <c r="AQ1236" s="83"/>
      <c r="AR1236" s="99">
        <f>SUMIFS(通讯通路门店!$T:$T,通讯通路门店!$S:$S,$G1236)</f>
        <v>0</v>
      </c>
      <c r="AS1236" s="99">
        <f>SUMIFS(通讯通路门店!$U:$U,通讯通路门店!$S:$S,$G1236)</f>
        <v>0</v>
      </c>
      <c r="AT1236" s="99">
        <f>SUMIFS(通讯通路门店!$V:$V,通讯通路门店!$S:$S,$G1236)</f>
        <v>0</v>
      </c>
      <c r="AU1236" s="99">
        <f>SUMIFS(通讯通路门店!$W:$W,通讯通路门店!$S:$S,$G1236)</f>
        <v>0</v>
      </c>
      <c r="AV1236" s="99">
        <f>SUMIFS(通讯通路门店!$Z:$Z,通讯通路门店!$S:$S,$G1236)</f>
        <v>0</v>
      </c>
      <c r="AW1236" s="99">
        <f>SUMIFS(通讯通路门店!$AB:$AB,通讯通路门店!$S:$S,$G1236)</f>
        <v>0</v>
      </c>
      <c r="AX1236" s="99">
        <f>SUMIFS(通讯通路门店!$X:$X,通讯通路门店!$S:$S,$G1236)</f>
        <v>0</v>
      </c>
      <c r="AY1236" s="99">
        <f>SUMIFS(通讯通路门店!$Y:$Y,通讯通路门店!$S:$S,$G1236)</f>
        <v>0</v>
      </c>
      <c r="AZ1236" s="99">
        <f>SUMIFS(通讯通路门店!$AA:$AA,通讯通路门店!$S:$S,$G1236)</f>
        <v>0</v>
      </c>
      <c r="BA1236" s="99">
        <f t="shared" si="98"/>
        <v>0</v>
      </c>
      <c r="BB1236" s="99">
        <f t="shared" si="99"/>
        <v>0</v>
      </c>
      <c r="BC1236" s="99">
        <f>SUMIFS(通讯通路门店!$W:$W,通讯通路门店!$S:$S,$G1236,通讯通路门店!$J:$J,"荣耀体验店")+SUMIFS(通讯通路门店!$W:$W,通讯通路门店!$S:$S,$G1236,通讯通路门店!$J:$J,"荣耀授权专卖店")</f>
        <v>0</v>
      </c>
      <c r="BD1236" s="99">
        <f>SUMIFS(通讯通路门店!$Z:$Z,通讯通路门店!$S:$S,$G1236,通讯通路门店!$J:$J,"VIVO体验店")</f>
        <v>0</v>
      </c>
      <c r="BE1236" s="99">
        <f>SUMIFS(通讯通路门店!$AB:$AB,通讯通路门店!$S:$S,$G1236,通讯通路门店!$J:$J,"OPPO体验店")</f>
        <v>0</v>
      </c>
      <c r="BF1236" s="99">
        <f>SUMIFS(通讯通路门店!$X:$X,通讯通路门店!$S:$S,$G1236,通讯通路门店!$J:$J,"华为授权体验店")+SUMIFS(通讯通路门店!$AA:$AA,通讯通路门店!$S:$S,$G1236,通讯通路门店!$J:$J,"华为堡垒店")</f>
        <v>0</v>
      </c>
      <c r="BG1236" s="99">
        <f>SUMIFS(通讯通路门店!$Y:$Y,通讯通路门店!$S:$S,$G1236,通讯通路门店!$J:$J,"小米体验店")</f>
        <v>0</v>
      </c>
      <c r="BH1236" s="99">
        <f>SUMIFS(通讯通路门店!$AA:$AA,通讯通路门店!$S:$S,$G1236,通讯通路门店!$J:$J,"苹果体验店")</f>
        <v>0</v>
      </c>
      <c r="BI1236" s="99">
        <f>SUMIFS(通讯通路门店!$K:$K,通讯通路门店!$S:$S,$G1236,通讯通路门店!$J:$J,"其他品牌专卖店")</f>
        <v>0</v>
      </c>
      <c r="BJ1236" s="99">
        <f>SUMIFS(通讯通路门店!$AC:$AC,通讯通路门店!$S:$S,$G1236)</f>
        <v>0</v>
      </c>
      <c r="BK1236" s="99">
        <f>SUMIFS(通讯通路门店!$AD:$AD,通讯通路门店!$S:$S,$G1236)</f>
        <v>0</v>
      </c>
      <c r="BL1236" s="99">
        <f>SUMIFS(通讯通路门店!$AE:$AE,通讯通路门店!$S:$S,$G1236)</f>
        <v>0</v>
      </c>
      <c r="BM1236" s="99">
        <f>SUMIFS(通讯通路门店!$AF:$AF,通讯通路门店!$S:$S,$G1236)</f>
        <v>0</v>
      </c>
      <c r="BN1236" s="99">
        <f>SUMIFS(通讯通路门店!$AG:$AG,通讯通路门店!$S:$S,$G1236)</f>
        <v>0</v>
      </c>
      <c r="BO1236" s="99">
        <f>SUMIFS(通讯通路门店!$AH:$AH,通讯通路门店!$S:$S,$G1236)</f>
        <v>0</v>
      </c>
      <c r="BP1236" s="99">
        <f>SUMIFS(通讯通路门店!$AI:$AI,通讯通路门店!$S:$S,$G1236)</f>
        <v>0</v>
      </c>
      <c r="BQ1236" s="83"/>
    </row>
    <row r="1237" spans="1:69">
      <c r="A1237" s="99" t="str">
        <f>IFERROR(_xlfn.XLOOKUP($G1237,通讯通路门店!$S$4:$S$993931,通讯通路门店!$A$4:$A$993931,0,0),"")</f>
        <v>海南省</v>
      </c>
      <c r="B1237" s="99" t="str">
        <f>IFERROR(_xlfn.XLOOKUP($G1237,通讯通路门店!$S$4:$S$993931,通讯通路门店!$B$4:$B$993931,0,0),"")</f>
        <v>东方市</v>
      </c>
      <c r="C1237" s="99" t="str">
        <f>IFERROR(_xlfn.XLOOKUP($G1237,通讯通路门店!$S$4:$S$993931,通讯通路门店!$C$4:$C$993931,0,0),"")</f>
        <v>东方市</v>
      </c>
      <c r="D1237" s="99" t="str">
        <f>IFERROR(_xlfn.XLOOKUP($G1237,通讯通路门店!$S$4:$S$993931,通讯通路门店!$D$4:$D$993931,0,0),"")</f>
        <v>八所镇</v>
      </c>
      <c r="E1237" s="83"/>
      <c r="F1237" s="83"/>
      <c r="G1237" s="101"/>
      <c r="H1237" s="102">
        <f>IFERROR(_xlfn.XLOOKUP($G1237,通讯通路门店!$S$4:$S$993931,通讯通路门店!$R$4:$R$993931,0,0),"")</f>
        <v>0</v>
      </c>
      <c r="I1237" s="83"/>
      <c r="J1237" s="83"/>
      <c r="K1237" s="83"/>
      <c r="L1237" s="83"/>
      <c r="M1237" s="83"/>
      <c r="N1237" s="83"/>
      <c r="O1237" s="83"/>
      <c r="P1237" s="83"/>
      <c r="Q1237" s="83"/>
      <c r="R1237" s="83"/>
      <c r="S1237" s="83"/>
      <c r="T1237" s="83"/>
      <c r="U1237" s="99">
        <f>COUNTIF(通讯通路门店!$S:$S,$G1237)</f>
        <v>0</v>
      </c>
      <c r="V1237" s="99">
        <f>COUNTIFS(通讯通路门店!$S:$S,$G1237,通讯通路门店!$J:$J,"综合卖场")</f>
        <v>0</v>
      </c>
      <c r="W1237" s="99">
        <f>SUMIFS(通讯通路门店!$AJ:$AJ,通讯通路门店!$S:$S,通讯客户沙盘!$G1237)</f>
        <v>0</v>
      </c>
      <c r="X1237" s="99">
        <f t="shared" si="95"/>
        <v>0</v>
      </c>
      <c r="Y1237" s="99">
        <f>COUNTIFS(通讯通路门店!$S:$S,$G1237,通讯通路门店!$J:$J,"荣耀体验店")+COUNTIFS(通讯通路门店!$S:$S,$G1237,通讯通路门店!$J:$J,"荣耀授权专卖店")</f>
        <v>0</v>
      </c>
      <c r="Z1237" s="99">
        <f>COUNTIFS(通讯通路门店!$S:$S,$G1237,通讯通路门店!$J:$J,"VIVO体验店")</f>
        <v>0</v>
      </c>
      <c r="AA1237" s="99">
        <f>COUNTIFS(通讯通路门店!$S:$S,$G1237,通讯通路门店!$J:$J,"OPPO体验店")</f>
        <v>0</v>
      </c>
      <c r="AB1237" s="99">
        <f>COUNTIFS(通讯通路门店!$S:$S,$G1237,通讯通路门店!$J:$J,"华为授权体验店")+COUNTIFS(通讯通路门店!$S:$S,$G1237,通讯通路门店!$J:$J,"华为堡垒店")</f>
        <v>0</v>
      </c>
      <c r="AC1237" s="99">
        <f>COUNTIFS(通讯通路门店!$S:$S,$G1237,通讯通路门店!$J:$J,"小米体验店")</f>
        <v>0</v>
      </c>
      <c r="AD1237" s="99">
        <f>COUNTIFS(通讯通路门店!$S:$S,$G1237,通讯通路门店!$J:$J,"苹果体验店")</f>
        <v>0</v>
      </c>
      <c r="AE1237" s="99">
        <f>COUNTIFS(通讯通路门店!$S:$S,$G1237,通讯通路门店!$J:$J,"其他品牌专卖店")</f>
        <v>0</v>
      </c>
      <c r="AF1237" s="99">
        <f>SUMIFS(通讯通路门店!$BI:$BI,通讯通路门店!$S:$S,$G1237)</f>
        <v>0</v>
      </c>
      <c r="AG1237" s="99">
        <f>SUMIFS(通讯通路门店!$BH:$BH,通讯通路门店!$S:$S,$G1237)</f>
        <v>0</v>
      </c>
      <c r="AH1237" s="99">
        <f t="shared" si="96"/>
        <v>0</v>
      </c>
      <c r="AI1237" s="99">
        <f>SUMIFS(通讯通路门店!$BB:$BB,通讯通路门店!$S:$S,$G1237)</f>
        <v>0</v>
      </c>
      <c r="AJ1237" s="99">
        <f>SUMIFS(通讯通路门店!$BE:$BE,通讯通路门店!$S:$S,$G1237)</f>
        <v>0</v>
      </c>
      <c r="AK1237" s="99">
        <f>SUMIFS(通讯通路门店!$BG:$BG,通讯通路门店!$S:$S,$G1237)</f>
        <v>0</v>
      </c>
      <c r="AL1237" s="99">
        <f>SUMIFS(通讯通路门店!$BC:$BC,通讯通路门店!$S:$S,$G1237)</f>
        <v>0</v>
      </c>
      <c r="AM1237" s="99">
        <f>SUMIFS(通讯通路门店!$BD:$BD,通讯通路门店!$S:$S,$G1237)</f>
        <v>0</v>
      </c>
      <c r="AN1237" s="99">
        <f>SUMIFS(通讯通路门店!$BF:$BF,通讯通路门店!$S:$S,$G1237)</f>
        <v>0</v>
      </c>
      <c r="AO1237" s="99">
        <f t="shared" si="97"/>
        <v>0</v>
      </c>
      <c r="AP1237" s="99">
        <f>SUMIFS(通讯通路门店!$K:$K,通讯通路门店!$S:$S,$G1237)</f>
        <v>0</v>
      </c>
      <c r="AQ1237" s="83"/>
      <c r="AR1237" s="99">
        <f>SUMIFS(通讯通路门店!$T:$T,通讯通路门店!$S:$S,$G1237)</f>
        <v>0</v>
      </c>
      <c r="AS1237" s="99">
        <f>SUMIFS(通讯通路门店!$U:$U,通讯通路门店!$S:$S,$G1237)</f>
        <v>0</v>
      </c>
      <c r="AT1237" s="99">
        <f>SUMIFS(通讯通路门店!$V:$V,通讯通路门店!$S:$S,$G1237)</f>
        <v>0</v>
      </c>
      <c r="AU1237" s="99">
        <f>SUMIFS(通讯通路门店!$W:$W,通讯通路门店!$S:$S,$G1237)</f>
        <v>0</v>
      </c>
      <c r="AV1237" s="99">
        <f>SUMIFS(通讯通路门店!$Z:$Z,通讯通路门店!$S:$S,$G1237)</f>
        <v>0</v>
      </c>
      <c r="AW1237" s="99">
        <f>SUMIFS(通讯通路门店!$AB:$AB,通讯通路门店!$S:$S,$G1237)</f>
        <v>0</v>
      </c>
      <c r="AX1237" s="99">
        <f>SUMIFS(通讯通路门店!$X:$X,通讯通路门店!$S:$S,$G1237)</f>
        <v>0</v>
      </c>
      <c r="AY1237" s="99">
        <f>SUMIFS(通讯通路门店!$Y:$Y,通讯通路门店!$S:$S,$G1237)</f>
        <v>0</v>
      </c>
      <c r="AZ1237" s="99">
        <f>SUMIFS(通讯通路门店!$AA:$AA,通讯通路门店!$S:$S,$G1237)</f>
        <v>0</v>
      </c>
      <c r="BA1237" s="99">
        <f t="shared" si="98"/>
        <v>0</v>
      </c>
      <c r="BB1237" s="99">
        <f t="shared" si="99"/>
        <v>0</v>
      </c>
      <c r="BC1237" s="99">
        <f>SUMIFS(通讯通路门店!$W:$W,通讯通路门店!$S:$S,$G1237,通讯通路门店!$J:$J,"荣耀体验店")+SUMIFS(通讯通路门店!$W:$W,通讯通路门店!$S:$S,$G1237,通讯通路门店!$J:$J,"荣耀授权专卖店")</f>
        <v>0</v>
      </c>
      <c r="BD1237" s="99">
        <f>SUMIFS(通讯通路门店!$Z:$Z,通讯通路门店!$S:$S,$G1237,通讯通路门店!$J:$J,"VIVO体验店")</f>
        <v>0</v>
      </c>
      <c r="BE1237" s="99">
        <f>SUMIFS(通讯通路门店!$AB:$AB,通讯通路门店!$S:$S,$G1237,通讯通路门店!$J:$J,"OPPO体验店")</f>
        <v>0</v>
      </c>
      <c r="BF1237" s="99">
        <f>SUMIFS(通讯通路门店!$X:$X,通讯通路门店!$S:$S,$G1237,通讯通路门店!$J:$J,"华为授权体验店")+SUMIFS(通讯通路门店!$AA:$AA,通讯通路门店!$S:$S,$G1237,通讯通路门店!$J:$J,"华为堡垒店")</f>
        <v>0</v>
      </c>
      <c r="BG1237" s="99">
        <f>SUMIFS(通讯通路门店!$Y:$Y,通讯通路门店!$S:$S,$G1237,通讯通路门店!$J:$J,"小米体验店")</f>
        <v>0</v>
      </c>
      <c r="BH1237" s="99">
        <f>SUMIFS(通讯通路门店!$AA:$AA,通讯通路门店!$S:$S,$G1237,通讯通路门店!$J:$J,"苹果体验店")</f>
        <v>0</v>
      </c>
      <c r="BI1237" s="99">
        <f>SUMIFS(通讯通路门店!$K:$K,通讯通路门店!$S:$S,$G1237,通讯通路门店!$J:$J,"其他品牌专卖店")</f>
        <v>0</v>
      </c>
      <c r="BJ1237" s="99">
        <f>SUMIFS(通讯通路门店!$AC:$AC,通讯通路门店!$S:$S,$G1237)</f>
        <v>0</v>
      </c>
      <c r="BK1237" s="99">
        <f>SUMIFS(通讯通路门店!$AD:$AD,通讯通路门店!$S:$S,$G1237)</f>
        <v>0</v>
      </c>
      <c r="BL1237" s="99">
        <f>SUMIFS(通讯通路门店!$AE:$AE,通讯通路门店!$S:$S,$G1237)</f>
        <v>0</v>
      </c>
      <c r="BM1237" s="99">
        <f>SUMIFS(通讯通路门店!$AF:$AF,通讯通路门店!$S:$S,$G1237)</f>
        <v>0</v>
      </c>
      <c r="BN1237" s="99">
        <f>SUMIFS(通讯通路门店!$AG:$AG,通讯通路门店!$S:$S,$G1237)</f>
        <v>0</v>
      </c>
      <c r="BO1237" s="99">
        <f>SUMIFS(通讯通路门店!$AH:$AH,通讯通路门店!$S:$S,$G1237)</f>
        <v>0</v>
      </c>
      <c r="BP1237" s="99">
        <f>SUMIFS(通讯通路门店!$AI:$AI,通讯通路门店!$S:$S,$G1237)</f>
        <v>0</v>
      </c>
      <c r="BQ1237" s="83"/>
    </row>
    <row r="1238" spans="1:69">
      <c r="A1238" s="99" t="str">
        <f>IFERROR(_xlfn.XLOOKUP($G1238,通讯通路门店!$S$4:$S$993931,通讯通路门店!$A$4:$A$993931,0,0),"")</f>
        <v>海南省</v>
      </c>
      <c r="B1238" s="99" t="str">
        <f>IFERROR(_xlfn.XLOOKUP($G1238,通讯通路门店!$S$4:$S$993931,通讯通路门店!$B$4:$B$993931,0,0),"")</f>
        <v>东方市</v>
      </c>
      <c r="C1238" s="99" t="str">
        <f>IFERROR(_xlfn.XLOOKUP($G1238,通讯通路门店!$S$4:$S$993931,通讯通路门店!$C$4:$C$993931,0,0),"")</f>
        <v>东方市</v>
      </c>
      <c r="D1238" s="99" t="str">
        <f>IFERROR(_xlfn.XLOOKUP($G1238,通讯通路门店!$S$4:$S$993931,通讯通路门店!$D$4:$D$993931,0,0),"")</f>
        <v>八所镇</v>
      </c>
      <c r="E1238" s="83"/>
      <c r="F1238" s="83"/>
      <c r="G1238" s="101"/>
      <c r="H1238" s="102">
        <f>IFERROR(_xlfn.XLOOKUP($G1238,通讯通路门店!$S$4:$S$993931,通讯通路门店!$R$4:$R$993931,0,0),"")</f>
        <v>0</v>
      </c>
      <c r="I1238" s="83"/>
      <c r="J1238" s="83"/>
      <c r="K1238" s="83"/>
      <c r="L1238" s="83"/>
      <c r="M1238" s="83"/>
      <c r="N1238" s="83"/>
      <c r="O1238" s="83"/>
      <c r="P1238" s="83"/>
      <c r="Q1238" s="83"/>
      <c r="R1238" s="83"/>
      <c r="S1238" s="83"/>
      <c r="T1238" s="83"/>
      <c r="U1238" s="99">
        <f>COUNTIF(通讯通路门店!$S:$S,$G1238)</f>
        <v>0</v>
      </c>
      <c r="V1238" s="99">
        <f>COUNTIFS(通讯通路门店!$S:$S,$G1238,通讯通路门店!$J:$J,"综合卖场")</f>
        <v>0</v>
      </c>
      <c r="W1238" s="99">
        <f>SUMIFS(通讯通路门店!$AJ:$AJ,通讯通路门店!$S:$S,通讯客户沙盘!$G1238)</f>
        <v>0</v>
      </c>
      <c r="X1238" s="99">
        <f t="shared" si="95"/>
        <v>0</v>
      </c>
      <c r="Y1238" s="99">
        <f>COUNTIFS(通讯通路门店!$S:$S,$G1238,通讯通路门店!$J:$J,"荣耀体验店")+COUNTIFS(通讯通路门店!$S:$S,$G1238,通讯通路门店!$J:$J,"荣耀授权专卖店")</f>
        <v>0</v>
      </c>
      <c r="Z1238" s="99">
        <f>COUNTIFS(通讯通路门店!$S:$S,$G1238,通讯通路门店!$J:$J,"VIVO体验店")</f>
        <v>0</v>
      </c>
      <c r="AA1238" s="99">
        <f>COUNTIFS(通讯通路门店!$S:$S,$G1238,通讯通路门店!$J:$J,"OPPO体验店")</f>
        <v>0</v>
      </c>
      <c r="AB1238" s="99">
        <f>COUNTIFS(通讯通路门店!$S:$S,$G1238,通讯通路门店!$J:$J,"华为授权体验店")+COUNTIFS(通讯通路门店!$S:$S,$G1238,通讯通路门店!$J:$J,"华为堡垒店")</f>
        <v>0</v>
      </c>
      <c r="AC1238" s="99">
        <f>COUNTIFS(通讯通路门店!$S:$S,$G1238,通讯通路门店!$J:$J,"小米体验店")</f>
        <v>0</v>
      </c>
      <c r="AD1238" s="99">
        <f>COUNTIFS(通讯通路门店!$S:$S,$G1238,通讯通路门店!$J:$J,"苹果体验店")</f>
        <v>0</v>
      </c>
      <c r="AE1238" s="99">
        <f>COUNTIFS(通讯通路门店!$S:$S,$G1238,通讯通路门店!$J:$J,"其他品牌专卖店")</f>
        <v>0</v>
      </c>
      <c r="AF1238" s="99">
        <f>SUMIFS(通讯通路门店!$BI:$BI,通讯通路门店!$S:$S,$G1238)</f>
        <v>0</v>
      </c>
      <c r="AG1238" s="99">
        <f>SUMIFS(通讯通路门店!$BH:$BH,通讯通路门店!$S:$S,$G1238)</f>
        <v>0</v>
      </c>
      <c r="AH1238" s="99">
        <f t="shared" si="96"/>
        <v>0</v>
      </c>
      <c r="AI1238" s="99">
        <f>SUMIFS(通讯通路门店!$BB:$BB,通讯通路门店!$S:$S,$G1238)</f>
        <v>0</v>
      </c>
      <c r="AJ1238" s="99">
        <f>SUMIFS(通讯通路门店!$BE:$BE,通讯通路门店!$S:$S,$G1238)</f>
        <v>0</v>
      </c>
      <c r="AK1238" s="99">
        <f>SUMIFS(通讯通路门店!$BG:$BG,通讯通路门店!$S:$S,$G1238)</f>
        <v>0</v>
      </c>
      <c r="AL1238" s="99">
        <f>SUMIFS(通讯通路门店!$BC:$BC,通讯通路门店!$S:$S,$G1238)</f>
        <v>0</v>
      </c>
      <c r="AM1238" s="99">
        <f>SUMIFS(通讯通路门店!$BD:$BD,通讯通路门店!$S:$S,$G1238)</f>
        <v>0</v>
      </c>
      <c r="AN1238" s="99">
        <f>SUMIFS(通讯通路门店!$BF:$BF,通讯通路门店!$S:$S,$G1238)</f>
        <v>0</v>
      </c>
      <c r="AO1238" s="99">
        <f t="shared" si="97"/>
        <v>0</v>
      </c>
      <c r="AP1238" s="99">
        <f>SUMIFS(通讯通路门店!$K:$K,通讯通路门店!$S:$S,$G1238)</f>
        <v>0</v>
      </c>
      <c r="AQ1238" s="83"/>
      <c r="AR1238" s="99">
        <f>SUMIFS(通讯通路门店!$T:$T,通讯通路门店!$S:$S,$G1238)</f>
        <v>0</v>
      </c>
      <c r="AS1238" s="99">
        <f>SUMIFS(通讯通路门店!$U:$U,通讯通路门店!$S:$S,$G1238)</f>
        <v>0</v>
      </c>
      <c r="AT1238" s="99">
        <f>SUMIFS(通讯通路门店!$V:$V,通讯通路门店!$S:$S,$G1238)</f>
        <v>0</v>
      </c>
      <c r="AU1238" s="99">
        <f>SUMIFS(通讯通路门店!$W:$W,通讯通路门店!$S:$S,$G1238)</f>
        <v>0</v>
      </c>
      <c r="AV1238" s="99">
        <f>SUMIFS(通讯通路门店!$Z:$Z,通讯通路门店!$S:$S,$G1238)</f>
        <v>0</v>
      </c>
      <c r="AW1238" s="99">
        <f>SUMIFS(通讯通路门店!$AB:$AB,通讯通路门店!$S:$S,$G1238)</f>
        <v>0</v>
      </c>
      <c r="AX1238" s="99">
        <f>SUMIFS(通讯通路门店!$X:$X,通讯通路门店!$S:$S,$G1238)</f>
        <v>0</v>
      </c>
      <c r="AY1238" s="99">
        <f>SUMIFS(通讯通路门店!$Y:$Y,通讯通路门店!$S:$S,$G1238)</f>
        <v>0</v>
      </c>
      <c r="AZ1238" s="99">
        <f>SUMIFS(通讯通路门店!$AA:$AA,通讯通路门店!$S:$S,$G1238)</f>
        <v>0</v>
      </c>
      <c r="BA1238" s="99">
        <f t="shared" si="98"/>
        <v>0</v>
      </c>
      <c r="BB1238" s="99">
        <f t="shared" si="99"/>
        <v>0</v>
      </c>
      <c r="BC1238" s="99">
        <f>SUMIFS(通讯通路门店!$W:$W,通讯通路门店!$S:$S,$G1238,通讯通路门店!$J:$J,"荣耀体验店")+SUMIFS(通讯通路门店!$W:$W,通讯通路门店!$S:$S,$G1238,通讯通路门店!$J:$J,"荣耀授权专卖店")</f>
        <v>0</v>
      </c>
      <c r="BD1238" s="99">
        <f>SUMIFS(通讯通路门店!$Z:$Z,通讯通路门店!$S:$S,$G1238,通讯通路门店!$J:$J,"VIVO体验店")</f>
        <v>0</v>
      </c>
      <c r="BE1238" s="99">
        <f>SUMIFS(通讯通路门店!$AB:$AB,通讯通路门店!$S:$S,$G1238,通讯通路门店!$J:$J,"OPPO体验店")</f>
        <v>0</v>
      </c>
      <c r="BF1238" s="99">
        <f>SUMIFS(通讯通路门店!$X:$X,通讯通路门店!$S:$S,$G1238,通讯通路门店!$J:$J,"华为授权体验店")+SUMIFS(通讯通路门店!$AA:$AA,通讯通路门店!$S:$S,$G1238,通讯通路门店!$J:$J,"华为堡垒店")</f>
        <v>0</v>
      </c>
      <c r="BG1238" s="99">
        <f>SUMIFS(通讯通路门店!$Y:$Y,通讯通路门店!$S:$S,$G1238,通讯通路门店!$J:$J,"小米体验店")</f>
        <v>0</v>
      </c>
      <c r="BH1238" s="99">
        <f>SUMIFS(通讯通路门店!$AA:$AA,通讯通路门店!$S:$S,$G1238,通讯通路门店!$J:$J,"苹果体验店")</f>
        <v>0</v>
      </c>
      <c r="BI1238" s="99">
        <f>SUMIFS(通讯通路门店!$K:$K,通讯通路门店!$S:$S,$G1238,通讯通路门店!$J:$J,"其他品牌专卖店")</f>
        <v>0</v>
      </c>
      <c r="BJ1238" s="99">
        <f>SUMIFS(通讯通路门店!$AC:$AC,通讯通路门店!$S:$S,$G1238)</f>
        <v>0</v>
      </c>
      <c r="BK1238" s="99">
        <f>SUMIFS(通讯通路门店!$AD:$AD,通讯通路门店!$S:$S,$G1238)</f>
        <v>0</v>
      </c>
      <c r="BL1238" s="99">
        <f>SUMIFS(通讯通路门店!$AE:$AE,通讯通路门店!$S:$S,$G1238)</f>
        <v>0</v>
      </c>
      <c r="BM1238" s="99">
        <f>SUMIFS(通讯通路门店!$AF:$AF,通讯通路门店!$S:$S,$G1238)</f>
        <v>0</v>
      </c>
      <c r="BN1238" s="99">
        <f>SUMIFS(通讯通路门店!$AG:$AG,通讯通路门店!$S:$S,$G1238)</f>
        <v>0</v>
      </c>
      <c r="BO1238" s="99">
        <f>SUMIFS(通讯通路门店!$AH:$AH,通讯通路门店!$S:$S,$G1238)</f>
        <v>0</v>
      </c>
      <c r="BP1238" s="99">
        <f>SUMIFS(通讯通路门店!$AI:$AI,通讯通路门店!$S:$S,$G1238)</f>
        <v>0</v>
      </c>
      <c r="BQ1238" s="83"/>
    </row>
    <row r="1239" spans="1:69">
      <c r="A1239" s="99" t="str">
        <f>IFERROR(_xlfn.XLOOKUP($G1239,通讯通路门店!$S$4:$S$993931,通讯通路门店!$A$4:$A$993931,0,0),"")</f>
        <v>海南省</v>
      </c>
      <c r="B1239" s="99" t="str">
        <f>IFERROR(_xlfn.XLOOKUP($G1239,通讯通路门店!$S$4:$S$993931,通讯通路门店!$B$4:$B$993931,0,0),"")</f>
        <v>东方市</v>
      </c>
      <c r="C1239" s="99" t="str">
        <f>IFERROR(_xlfn.XLOOKUP($G1239,通讯通路门店!$S$4:$S$993931,通讯通路门店!$C$4:$C$993931,0,0),"")</f>
        <v>东方市</v>
      </c>
      <c r="D1239" s="99" t="str">
        <f>IFERROR(_xlfn.XLOOKUP($G1239,通讯通路门店!$S$4:$S$993931,通讯通路门店!$D$4:$D$993931,0,0),"")</f>
        <v>八所镇</v>
      </c>
      <c r="E1239" s="83"/>
      <c r="F1239" s="83"/>
      <c r="G1239" s="101"/>
      <c r="H1239" s="102">
        <f>IFERROR(_xlfn.XLOOKUP($G1239,通讯通路门店!$S$4:$S$993931,通讯通路门店!$R$4:$R$993931,0,0),"")</f>
        <v>0</v>
      </c>
      <c r="I1239" s="83"/>
      <c r="J1239" s="83"/>
      <c r="K1239" s="83"/>
      <c r="L1239" s="83"/>
      <c r="M1239" s="83"/>
      <c r="N1239" s="83"/>
      <c r="O1239" s="83"/>
      <c r="P1239" s="83"/>
      <c r="Q1239" s="83"/>
      <c r="R1239" s="83"/>
      <c r="S1239" s="83"/>
      <c r="T1239" s="83"/>
      <c r="U1239" s="99">
        <f>COUNTIF(通讯通路门店!$S:$S,$G1239)</f>
        <v>0</v>
      </c>
      <c r="V1239" s="99">
        <f>COUNTIFS(通讯通路门店!$S:$S,$G1239,通讯通路门店!$J:$J,"综合卖场")</f>
        <v>0</v>
      </c>
      <c r="W1239" s="99">
        <f>SUMIFS(通讯通路门店!$AJ:$AJ,通讯通路门店!$S:$S,通讯客户沙盘!$G1239)</f>
        <v>0</v>
      </c>
      <c r="X1239" s="99">
        <f t="shared" si="95"/>
        <v>0</v>
      </c>
      <c r="Y1239" s="99">
        <f>COUNTIFS(通讯通路门店!$S:$S,$G1239,通讯通路门店!$J:$J,"荣耀体验店")+COUNTIFS(通讯通路门店!$S:$S,$G1239,通讯通路门店!$J:$J,"荣耀授权专卖店")</f>
        <v>0</v>
      </c>
      <c r="Z1239" s="99">
        <f>COUNTIFS(通讯通路门店!$S:$S,$G1239,通讯通路门店!$J:$J,"VIVO体验店")</f>
        <v>0</v>
      </c>
      <c r="AA1239" s="99">
        <f>COUNTIFS(通讯通路门店!$S:$S,$G1239,通讯通路门店!$J:$J,"OPPO体验店")</f>
        <v>0</v>
      </c>
      <c r="AB1239" s="99">
        <f>COUNTIFS(通讯通路门店!$S:$S,$G1239,通讯通路门店!$J:$J,"华为授权体验店")+COUNTIFS(通讯通路门店!$S:$S,$G1239,通讯通路门店!$J:$J,"华为堡垒店")</f>
        <v>0</v>
      </c>
      <c r="AC1239" s="99">
        <f>COUNTIFS(通讯通路门店!$S:$S,$G1239,通讯通路门店!$J:$J,"小米体验店")</f>
        <v>0</v>
      </c>
      <c r="AD1239" s="99">
        <f>COUNTIFS(通讯通路门店!$S:$S,$G1239,通讯通路门店!$J:$J,"苹果体验店")</f>
        <v>0</v>
      </c>
      <c r="AE1239" s="99">
        <f>COUNTIFS(通讯通路门店!$S:$S,$G1239,通讯通路门店!$J:$J,"其他品牌专卖店")</f>
        <v>0</v>
      </c>
      <c r="AF1239" s="99">
        <f>SUMIFS(通讯通路门店!$BI:$BI,通讯通路门店!$S:$S,$G1239)</f>
        <v>0</v>
      </c>
      <c r="AG1239" s="99">
        <f>SUMIFS(通讯通路门店!$BH:$BH,通讯通路门店!$S:$S,$G1239)</f>
        <v>0</v>
      </c>
      <c r="AH1239" s="99">
        <f t="shared" si="96"/>
        <v>0</v>
      </c>
      <c r="AI1239" s="99">
        <f>SUMIFS(通讯通路门店!$BB:$BB,通讯通路门店!$S:$S,$G1239)</f>
        <v>0</v>
      </c>
      <c r="AJ1239" s="99">
        <f>SUMIFS(通讯通路门店!$BE:$BE,通讯通路门店!$S:$S,$G1239)</f>
        <v>0</v>
      </c>
      <c r="AK1239" s="99">
        <f>SUMIFS(通讯通路门店!$BG:$BG,通讯通路门店!$S:$S,$G1239)</f>
        <v>0</v>
      </c>
      <c r="AL1239" s="99">
        <f>SUMIFS(通讯通路门店!$BC:$BC,通讯通路门店!$S:$S,$G1239)</f>
        <v>0</v>
      </c>
      <c r="AM1239" s="99">
        <f>SUMIFS(通讯通路门店!$BD:$BD,通讯通路门店!$S:$S,$G1239)</f>
        <v>0</v>
      </c>
      <c r="AN1239" s="99">
        <f>SUMIFS(通讯通路门店!$BF:$BF,通讯通路门店!$S:$S,$G1239)</f>
        <v>0</v>
      </c>
      <c r="AO1239" s="99">
        <f t="shared" si="97"/>
        <v>0</v>
      </c>
      <c r="AP1239" s="99">
        <f>SUMIFS(通讯通路门店!$K:$K,通讯通路门店!$S:$S,$G1239)</f>
        <v>0</v>
      </c>
      <c r="AQ1239" s="83"/>
      <c r="AR1239" s="99">
        <f>SUMIFS(通讯通路门店!$T:$T,通讯通路门店!$S:$S,$G1239)</f>
        <v>0</v>
      </c>
      <c r="AS1239" s="99">
        <f>SUMIFS(通讯通路门店!$U:$U,通讯通路门店!$S:$S,$G1239)</f>
        <v>0</v>
      </c>
      <c r="AT1239" s="99">
        <f>SUMIFS(通讯通路门店!$V:$V,通讯通路门店!$S:$S,$G1239)</f>
        <v>0</v>
      </c>
      <c r="AU1239" s="99">
        <f>SUMIFS(通讯通路门店!$W:$W,通讯通路门店!$S:$S,$G1239)</f>
        <v>0</v>
      </c>
      <c r="AV1239" s="99">
        <f>SUMIFS(通讯通路门店!$Z:$Z,通讯通路门店!$S:$S,$G1239)</f>
        <v>0</v>
      </c>
      <c r="AW1239" s="99">
        <f>SUMIFS(通讯通路门店!$AB:$AB,通讯通路门店!$S:$S,$G1239)</f>
        <v>0</v>
      </c>
      <c r="AX1239" s="99">
        <f>SUMIFS(通讯通路门店!$X:$X,通讯通路门店!$S:$S,$G1239)</f>
        <v>0</v>
      </c>
      <c r="AY1239" s="99">
        <f>SUMIFS(通讯通路门店!$Y:$Y,通讯通路门店!$S:$S,$G1239)</f>
        <v>0</v>
      </c>
      <c r="AZ1239" s="99">
        <f>SUMIFS(通讯通路门店!$AA:$AA,通讯通路门店!$S:$S,$G1239)</f>
        <v>0</v>
      </c>
      <c r="BA1239" s="99">
        <f t="shared" si="98"/>
        <v>0</v>
      </c>
      <c r="BB1239" s="99">
        <f t="shared" si="99"/>
        <v>0</v>
      </c>
      <c r="BC1239" s="99">
        <f>SUMIFS(通讯通路门店!$W:$W,通讯通路门店!$S:$S,$G1239,通讯通路门店!$J:$J,"荣耀体验店")+SUMIFS(通讯通路门店!$W:$W,通讯通路门店!$S:$S,$G1239,通讯通路门店!$J:$J,"荣耀授权专卖店")</f>
        <v>0</v>
      </c>
      <c r="BD1239" s="99">
        <f>SUMIFS(通讯通路门店!$Z:$Z,通讯通路门店!$S:$S,$G1239,通讯通路门店!$J:$J,"VIVO体验店")</f>
        <v>0</v>
      </c>
      <c r="BE1239" s="99">
        <f>SUMIFS(通讯通路门店!$AB:$AB,通讯通路门店!$S:$S,$G1239,通讯通路门店!$J:$J,"OPPO体验店")</f>
        <v>0</v>
      </c>
      <c r="BF1239" s="99">
        <f>SUMIFS(通讯通路门店!$X:$X,通讯通路门店!$S:$S,$G1239,通讯通路门店!$J:$J,"华为授权体验店")+SUMIFS(通讯通路门店!$AA:$AA,通讯通路门店!$S:$S,$G1239,通讯通路门店!$J:$J,"华为堡垒店")</f>
        <v>0</v>
      </c>
      <c r="BG1239" s="99">
        <f>SUMIFS(通讯通路门店!$Y:$Y,通讯通路门店!$S:$S,$G1239,通讯通路门店!$J:$J,"小米体验店")</f>
        <v>0</v>
      </c>
      <c r="BH1239" s="99">
        <f>SUMIFS(通讯通路门店!$AA:$AA,通讯通路门店!$S:$S,$G1239,通讯通路门店!$J:$J,"苹果体验店")</f>
        <v>0</v>
      </c>
      <c r="BI1239" s="99">
        <f>SUMIFS(通讯通路门店!$K:$K,通讯通路门店!$S:$S,$G1239,通讯通路门店!$J:$J,"其他品牌专卖店")</f>
        <v>0</v>
      </c>
      <c r="BJ1239" s="99">
        <f>SUMIFS(通讯通路门店!$AC:$AC,通讯通路门店!$S:$S,$G1239)</f>
        <v>0</v>
      </c>
      <c r="BK1239" s="99">
        <f>SUMIFS(通讯通路门店!$AD:$AD,通讯通路门店!$S:$S,$G1239)</f>
        <v>0</v>
      </c>
      <c r="BL1239" s="99">
        <f>SUMIFS(通讯通路门店!$AE:$AE,通讯通路门店!$S:$S,$G1239)</f>
        <v>0</v>
      </c>
      <c r="BM1239" s="99">
        <f>SUMIFS(通讯通路门店!$AF:$AF,通讯通路门店!$S:$S,$G1239)</f>
        <v>0</v>
      </c>
      <c r="BN1239" s="99">
        <f>SUMIFS(通讯通路门店!$AG:$AG,通讯通路门店!$S:$S,$G1239)</f>
        <v>0</v>
      </c>
      <c r="BO1239" s="99">
        <f>SUMIFS(通讯通路门店!$AH:$AH,通讯通路门店!$S:$S,$G1239)</f>
        <v>0</v>
      </c>
      <c r="BP1239" s="99">
        <f>SUMIFS(通讯通路门店!$AI:$AI,通讯通路门店!$S:$S,$G1239)</f>
        <v>0</v>
      </c>
      <c r="BQ1239" s="83"/>
    </row>
    <row r="1240" spans="1:69">
      <c r="A1240" s="99" t="str">
        <f>IFERROR(_xlfn.XLOOKUP($G1240,通讯通路门店!$S$4:$S$993931,通讯通路门店!$A$4:$A$993931,0,0),"")</f>
        <v>海南省</v>
      </c>
      <c r="B1240" s="99" t="str">
        <f>IFERROR(_xlfn.XLOOKUP($G1240,通讯通路门店!$S$4:$S$993931,通讯通路门店!$B$4:$B$993931,0,0),"")</f>
        <v>东方市</v>
      </c>
      <c r="C1240" s="99" t="str">
        <f>IFERROR(_xlfn.XLOOKUP($G1240,通讯通路门店!$S$4:$S$993931,通讯通路门店!$C$4:$C$993931,0,0),"")</f>
        <v>东方市</v>
      </c>
      <c r="D1240" s="99" t="str">
        <f>IFERROR(_xlfn.XLOOKUP($G1240,通讯通路门店!$S$4:$S$993931,通讯通路门店!$D$4:$D$993931,0,0),"")</f>
        <v>八所镇</v>
      </c>
      <c r="E1240" s="83"/>
      <c r="F1240" s="83"/>
      <c r="G1240" s="101"/>
      <c r="H1240" s="102">
        <f>IFERROR(_xlfn.XLOOKUP($G1240,通讯通路门店!$S$4:$S$993931,通讯通路门店!$R$4:$R$993931,0,0),"")</f>
        <v>0</v>
      </c>
      <c r="I1240" s="83"/>
      <c r="J1240" s="83"/>
      <c r="K1240" s="83"/>
      <c r="L1240" s="83"/>
      <c r="M1240" s="83"/>
      <c r="N1240" s="83"/>
      <c r="O1240" s="83"/>
      <c r="P1240" s="83"/>
      <c r="Q1240" s="83"/>
      <c r="R1240" s="83"/>
      <c r="S1240" s="83"/>
      <c r="T1240" s="83"/>
      <c r="U1240" s="99">
        <f>COUNTIF(通讯通路门店!$S:$S,$G1240)</f>
        <v>0</v>
      </c>
      <c r="V1240" s="99">
        <f>COUNTIFS(通讯通路门店!$S:$S,$G1240,通讯通路门店!$J:$J,"综合卖场")</f>
        <v>0</v>
      </c>
      <c r="W1240" s="99">
        <f>SUMIFS(通讯通路门店!$AJ:$AJ,通讯通路门店!$S:$S,通讯客户沙盘!$G1240)</f>
        <v>0</v>
      </c>
      <c r="X1240" s="99">
        <f t="shared" si="95"/>
        <v>0</v>
      </c>
      <c r="Y1240" s="99">
        <f>COUNTIFS(通讯通路门店!$S:$S,$G1240,通讯通路门店!$J:$J,"荣耀体验店")+COUNTIFS(通讯通路门店!$S:$S,$G1240,通讯通路门店!$J:$J,"荣耀授权专卖店")</f>
        <v>0</v>
      </c>
      <c r="Z1240" s="99">
        <f>COUNTIFS(通讯通路门店!$S:$S,$G1240,通讯通路门店!$J:$J,"VIVO体验店")</f>
        <v>0</v>
      </c>
      <c r="AA1240" s="99">
        <f>COUNTIFS(通讯通路门店!$S:$S,$G1240,通讯通路门店!$J:$J,"OPPO体验店")</f>
        <v>0</v>
      </c>
      <c r="AB1240" s="99">
        <f>COUNTIFS(通讯通路门店!$S:$S,$G1240,通讯通路门店!$J:$J,"华为授权体验店")+COUNTIFS(通讯通路门店!$S:$S,$G1240,通讯通路门店!$J:$J,"华为堡垒店")</f>
        <v>0</v>
      </c>
      <c r="AC1240" s="99">
        <f>COUNTIFS(通讯通路门店!$S:$S,$G1240,通讯通路门店!$J:$J,"小米体验店")</f>
        <v>0</v>
      </c>
      <c r="AD1240" s="99">
        <f>COUNTIFS(通讯通路门店!$S:$S,$G1240,通讯通路门店!$J:$J,"苹果体验店")</f>
        <v>0</v>
      </c>
      <c r="AE1240" s="99">
        <f>COUNTIFS(通讯通路门店!$S:$S,$G1240,通讯通路门店!$J:$J,"其他品牌专卖店")</f>
        <v>0</v>
      </c>
      <c r="AF1240" s="99">
        <f>SUMIFS(通讯通路门店!$BI:$BI,通讯通路门店!$S:$S,$G1240)</f>
        <v>0</v>
      </c>
      <c r="AG1240" s="99">
        <f>SUMIFS(通讯通路门店!$BH:$BH,通讯通路门店!$S:$S,$G1240)</f>
        <v>0</v>
      </c>
      <c r="AH1240" s="99">
        <f t="shared" si="96"/>
        <v>0</v>
      </c>
      <c r="AI1240" s="99">
        <f>SUMIFS(通讯通路门店!$BB:$BB,通讯通路门店!$S:$S,$G1240)</f>
        <v>0</v>
      </c>
      <c r="AJ1240" s="99">
        <f>SUMIFS(通讯通路门店!$BE:$BE,通讯通路门店!$S:$S,$G1240)</f>
        <v>0</v>
      </c>
      <c r="AK1240" s="99">
        <f>SUMIFS(通讯通路门店!$BG:$BG,通讯通路门店!$S:$S,$G1240)</f>
        <v>0</v>
      </c>
      <c r="AL1240" s="99">
        <f>SUMIFS(通讯通路门店!$BC:$BC,通讯通路门店!$S:$S,$G1240)</f>
        <v>0</v>
      </c>
      <c r="AM1240" s="99">
        <f>SUMIFS(通讯通路门店!$BD:$BD,通讯通路门店!$S:$S,$G1240)</f>
        <v>0</v>
      </c>
      <c r="AN1240" s="99">
        <f>SUMIFS(通讯通路门店!$BF:$BF,通讯通路门店!$S:$S,$G1240)</f>
        <v>0</v>
      </c>
      <c r="AO1240" s="99">
        <f t="shared" si="97"/>
        <v>0</v>
      </c>
      <c r="AP1240" s="99">
        <f>SUMIFS(通讯通路门店!$K:$K,通讯通路门店!$S:$S,$G1240)</f>
        <v>0</v>
      </c>
      <c r="AQ1240" s="83"/>
      <c r="AR1240" s="99">
        <f>SUMIFS(通讯通路门店!$T:$T,通讯通路门店!$S:$S,$G1240)</f>
        <v>0</v>
      </c>
      <c r="AS1240" s="99">
        <f>SUMIFS(通讯通路门店!$U:$U,通讯通路门店!$S:$S,$G1240)</f>
        <v>0</v>
      </c>
      <c r="AT1240" s="99">
        <f>SUMIFS(通讯通路门店!$V:$V,通讯通路门店!$S:$S,$G1240)</f>
        <v>0</v>
      </c>
      <c r="AU1240" s="99">
        <f>SUMIFS(通讯通路门店!$W:$W,通讯通路门店!$S:$S,$G1240)</f>
        <v>0</v>
      </c>
      <c r="AV1240" s="99">
        <f>SUMIFS(通讯通路门店!$Z:$Z,通讯通路门店!$S:$S,$G1240)</f>
        <v>0</v>
      </c>
      <c r="AW1240" s="99">
        <f>SUMIFS(通讯通路门店!$AB:$AB,通讯通路门店!$S:$S,$G1240)</f>
        <v>0</v>
      </c>
      <c r="AX1240" s="99">
        <f>SUMIFS(通讯通路门店!$X:$X,通讯通路门店!$S:$S,$G1240)</f>
        <v>0</v>
      </c>
      <c r="AY1240" s="99">
        <f>SUMIFS(通讯通路门店!$Y:$Y,通讯通路门店!$S:$S,$G1240)</f>
        <v>0</v>
      </c>
      <c r="AZ1240" s="99">
        <f>SUMIFS(通讯通路门店!$AA:$AA,通讯通路门店!$S:$S,$G1240)</f>
        <v>0</v>
      </c>
      <c r="BA1240" s="99">
        <f t="shared" si="98"/>
        <v>0</v>
      </c>
      <c r="BB1240" s="99">
        <f t="shared" si="99"/>
        <v>0</v>
      </c>
      <c r="BC1240" s="99">
        <f>SUMIFS(通讯通路门店!$W:$W,通讯通路门店!$S:$S,$G1240,通讯通路门店!$J:$J,"荣耀体验店")+SUMIFS(通讯通路门店!$W:$W,通讯通路门店!$S:$S,$G1240,通讯通路门店!$J:$J,"荣耀授权专卖店")</f>
        <v>0</v>
      </c>
      <c r="BD1240" s="99">
        <f>SUMIFS(通讯通路门店!$Z:$Z,通讯通路门店!$S:$S,$G1240,通讯通路门店!$J:$J,"VIVO体验店")</f>
        <v>0</v>
      </c>
      <c r="BE1240" s="99">
        <f>SUMIFS(通讯通路门店!$AB:$AB,通讯通路门店!$S:$S,$G1240,通讯通路门店!$J:$J,"OPPO体验店")</f>
        <v>0</v>
      </c>
      <c r="BF1240" s="99">
        <f>SUMIFS(通讯通路门店!$X:$X,通讯通路门店!$S:$S,$G1240,通讯通路门店!$J:$J,"华为授权体验店")+SUMIFS(通讯通路门店!$AA:$AA,通讯通路门店!$S:$S,$G1240,通讯通路门店!$J:$J,"华为堡垒店")</f>
        <v>0</v>
      </c>
      <c r="BG1240" s="99">
        <f>SUMIFS(通讯通路门店!$Y:$Y,通讯通路门店!$S:$S,$G1240,通讯通路门店!$J:$J,"小米体验店")</f>
        <v>0</v>
      </c>
      <c r="BH1240" s="99">
        <f>SUMIFS(通讯通路门店!$AA:$AA,通讯通路门店!$S:$S,$G1240,通讯通路门店!$J:$J,"苹果体验店")</f>
        <v>0</v>
      </c>
      <c r="BI1240" s="99">
        <f>SUMIFS(通讯通路门店!$K:$K,通讯通路门店!$S:$S,$G1240,通讯通路门店!$J:$J,"其他品牌专卖店")</f>
        <v>0</v>
      </c>
      <c r="BJ1240" s="99">
        <f>SUMIFS(通讯通路门店!$AC:$AC,通讯通路门店!$S:$S,$G1240)</f>
        <v>0</v>
      </c>
      <c r="BK1240" s="99">
        <f>SUMIFS(通讯通路门店!$AD:$AD,通讯通路门店!$S:$S,$G1240)</f>
        <v>0</v>
      </c>
      <c r="BL1240" s="99">
        <f>SUMIFS(通讯通路门店!$AE:$AE,通讯通路门店!$S:$S,$G1240)</f>
        <v>0</v>
      </c>
      <c r="BM1240" s="99">
        <f>SUMIFS(通讯通路门店!$AF:$AF,通讯通路门店!$S:$S,$G1240)</f>
        <v>0</v>
      </c>
      <c r="BN1240" s="99">
        <f>SUMIFS(通讯通路门店!$AG:$AG,通讯通路门店!$S:$S,$G1240)</f>
        <v>0</v>
      </c>
      <c r="BO1240" s="99">
        <f>SUMIFS(通讯通路门店!$AH:$AH,通讯通路门店!$S:$S,$G1240)</f>
        <v>0</v>
      </c>
      <c r="BP1240" s="99">
        <f>SUMIFS(通讯通路门店!$AI:$AI,通讯通路门店!$S:$S,$G1240)</f>
        <v>0</v>
      </c>
      <c r="BQ1240" s="83"/>
    </row>
    <row r="1241" spans="1:69">
      <c r="A1241" s="99" t="str">
        <f>IFERROR(_xlfn.XLOOKUP($G1241,通讯通路门店!$S$4:$S$993931,通讯通路门店!$A$4:$A$993931,0,0),"")</f>
        <v>海南省</v>
      </c>
      <c r="B1241" s="99" t="str">
        <f>IFERROR(_xlfn.XLOOKUP($G1241,通讯通路门店!$S$4:$S$993931,通讯通路门店!$B$4:$B$993931,0,0),"")</f>
        <v>东方市</v>
      </c>
      <c r="C1241" s="99" t="str">
        <f>IFERROR(_xlfn.XLOOKUP($G1241,通讯通路门店!$S$4:$S$993931,通讯通路门店!$C$4:$C$993931,0,0),"")</f>
        <v>东方市</v>
      </c>
      <c r="D1241" s="99" t="str">
        <f>IFERROR(_xlfn.XLOOKUP($G1241,通讯通路门店!$S$4:$S$993931,通讯通路门店!$D$4:$D$993931,0,0),"")</f>
        <v>八所镇</v>
      </c>
      <c r="E1241" s="83"/>
      <c r="F1241" s="83"/>
      <c r="G1241" s="101"/>
      <c r="H1241" s="102">
        <f>IFERROR(_xlfn.XLOOKUP($G1241,通讯通路门店!$S$4:$S$993931,通讯通路门店!$R$4:$R$993931,0,0),"")</f>
        <v>0</v>
      </c>
      <c r="I1241" s="83"/>
      <c r="J1241" s="83"/>
      <c r="K1241" s="83"/>
      <c r="L1241" s="83"/>
      <c r="M1241" s="83"/>
      <c r="N1241" s="83"/>
      <c r="O1241" s="83"/>
      <c r="P1241" s="83"/>
      <c r="Q1241" s="83"/>
      <c r="R1241" s="83"/>
      <c r="S1241" s="83"/>
      <c r="T1241" s="83"/>
      <c r="U1241" s="99">
        <f>COUNTIF(通讯通路门店!$S:$S,$G1241)</f>
        <v>0</v>
      </c>
      <c r="V1241" s="99">
        <f>COUNTIFS(通讯通路门店!$S:$S,$G1241,通讯通路门店!$J:$J,"综合卖场")</f>
        <v>0</v>
      </c>
      <c r="W1241" s="99">
        <f>SUMIFS(通讯通路门店!$AJ:$AJ,通讯通路门店!$S:$S,通讯客户沙盘!$G1241)</f>
        <v>0</v>
      </c>
      <c r="X1241" s="99">
        <f t="shared" si="95"/>
        <v>0</v>
      </c>
      <c r="Y1241" s="99">
        <f>COUNTIFS(通讯通路门店!$S:$S,$G1241,通讯通路门店!$J:$J,"荣耀体验店")+COUNTIFS(通讯通路门店!$S:$S,$G1241,通讯通路门店!$J:$J,"荣耀授权专卖店")</f>
        <v>0</v>
      </c>
      <c r="Z1241" s="99">
        <f>COUNTIFS(通讯通路门店!$S:$S,$G1241,通讯通路门店!$J:$J,"VIVO体验店")</f>
        <v>0</v>
      </c>
      <c r="AA1241" s="99">
        <f>COUNTIFS(通讯通路门店!$S:$S,$G1241,通讯通路门店!$J:$J,"OPPO体验店")</f>
        <v>0</v>
      </c>
      <c r="AB1241" s="99">
        <f>COUNTIFS(通讯通路门店!$S:$S,$G1241,通讯通路门店!$J:$J,"华为授权体验店")+COUNTIFS(通讯通路门店!$S:$S,$G1241,通讯通路门店!$J:$J,"华为堡垒店")</f>
        <v>0</v>
      </c>
      <c r="AC1241" s="99">
        <f>COUNTIFS(通讯通路门店!$S:$S,$G1241,通讯通路门店!$J:$J,"小米体验店")</f>
        <v>0</v>
      </c>
      <c r="AD1241" s="99">
        <f>COUNTIFS(通讯通路门店!$S:$S,$G1241,通讯通路门店!$J:$J,"苹果体验店")</f>
        <v>0</v>
      </c>
      <c r="AE1241" s="99">
        <f>COUNTIFS(通讯通路门店!$S:$S,$G1241,通讯通路门店!$J:$J,"其他品牌专卖店")</f>
        <v>0</v>
      </c>
      <c r="AF1241" s="99">
        <f>SUMIFS(通讯通路门店!$BI:$BI,通讯通路门店!$S:$S,$G1241)</f>
        <v>0</v>
      </c>
      <c r="AG1241" s="99">
        <f>SUMIFS(通讯通路门店!$BH:$BH,通讯通路门店!$S:$S,$G1241)</f>
        <v>0</v>
      </c>
      <c r="AH1241" s="99">
        <f t="shared" si="96"/>
        <v>0</v>
      </c>
      <c r="AI1241" s="99">
        <f>SUMIFS(通讯通路门店!$BB:$BB,通讯通路门店!$S:$S,$G1241)</f>
        <v>0</v>
      </c>
      <c r="AJ1241" s="99">
        <f>SUMIFS(通讯通路门店!$BE:$BE,通讯通路门店!$S:$S,$G1241)</f>
        <v>0</v>
      </c>
      <c r="AK1241" s="99">
        <f>SUMIFS(通讯通路门店!$BG:$BG,通讯通路门店!$S:$S,$G1241)</f>
        <v>0</v>
      </c>
      <c r="AL1241" s="99">
        <f>SUMIFS(通讯通路门店!$BC:$BC,通讯通路门店!$S:$S,$G1241)</f>
        <v>0</v>
      </c>
      <c r="AM1241" s="99">
        <f>SUMIFS(通讯通路门店!$BD:$BD,通讯通路门店!$S:$S,$G1241)</f>
        <v>0</v>
      </c>
      <c r="AN1241" s="99">
        <f>SUMIFS(通讯通路门店!$BF:$BF,通讯通路门店!$S:$S,$G1241)</f>
        <v>0</v>
      </c>
      <c r="AO1241" s="99">
        <f t="shared" si="97"/>
        <v>0</v>
      </c>
      <c r="AP1241" s="99">
        <f>SUMIFS(通讯通路门店!$K:$K,通讯通路门店!$S:$S,$G1241)</f>
        <v>0</v>
      </c>
      <c r="AQ1241" s="83"/>
      <c r="AR1241" s="99">
        <f>SUMIFS(通讯通路门店!$T:$T,通讯通路门店!$S:$S,$G1241)</f>
        <v>0</v>
      </c>
      <c r="AS1241" s="99">
        <f>SUMIFS(通讯通路门店!$U:$U,通讯通路门店!$S:$S,$G1241)</f>
        <v>0</v>
      </c>
      <c r="AT1241" s="99">
        <f>SUMIFS(通讯通路门店!$V:$V,通讯通路门店!$S:$S,$G1241)</f>
        <v>0</v>
      </c>
      <c r="AU1241" s="99">
        <f>SUMIFS(通讯通路门店!$W:$W,通讯通路门店!$S:$S,$G1241)</f>
        <v>0</v>
      </c>
      <c r="AV1241" s="99">
        <f>SUMIFS(通讯通路门店!$Z:$Z,通讯通路门店!$S:$S,$G1241)</f>
        <v>0</v>
      </c>
      <c r="AW1241" s="99">
        <f>SUMIFS(通讯通路门店!$AB:$AB,通讯通路门店!$S:$S,$G1241)</f>
        <v>0</v>
      </c>
      <c r="AX1241" s="99">
        <f>SUMIFS(通讯通路门店!$X:$X,通讯通路门店!$S:$S,$G1241)</f>
        <v>0</v>
      </c>
      <c r="AY1241" s="99">
        <f>SUMIFS(通讯通路门店!$Y:$Y,通讯通路门店!$S:$S,$G1241)</f>
        <v>0</v>
      </c>
      <c r="AZ1241" s="99">
        <f>SUMIFS(通讯通路门店!$AA:$AA,通讯通路门店!$S:$S,$G1241)</f>
        <v>0</v>
      </c>
      <c r="BA1241" s="99">
        <f t="shared" si="98"/>
        <v>0</v>
      </c>
      <c r="BB1241" s="99">
        <f t="shared" si="99"/>
        <v>0</v>
      </c>
      <c r="BC1241" s="99">
        <f>SUMIFS(通讯通路门店!$W:$W,通讯通路门店!$S:$S,$G1241,通讯通路门店!$J:$J,"荣耀体验店")+SUMIFS(通讯通路门店!$W:$W,通讯通路门店!$S:$S,$G1241,通讯通路门店!$J:$J,"荣耀授权专卖店")</f>
        <v>0</v>
      </c>
      <c r="BD1241" s="99">
        <f>SUMIFS(通讯通路门店!$Z:$Z,通讯通路门店!$S:$S,$G1241,通讯通路门店!$J:$J,"VIVO体验店")</f>
        <v>0</v>
      </c>
      <c r="BE1241" s="99">
        <f>SUMIFS(通讯通路门店!$AB:$AB,通讯通路门店!$S:$S,$G1241,通讯通路门店!$J:$J,"OPPO体验店")</f>
        <v>0</v>
      </c>
      <c r="BF1241" s="99">
        <f>SUMIFS(通讯通路门店!$X:$X,通讯通路门店!$S:$S,$G1241,通讯通路门店!$J:$J,"华为授权体验店")+SUMIFS(通讯通路门店!$AA:$AA,通讯通路门店!$S:$S,$G1241,通讯通路门店!$J:$J,"华为堡垒店")</f>
        <v>0</v>
      </c>
      <c r="BG1241" s="99">
        <f>SUMIFS(通讯通路门店!$Y:$Y,通讯通路门店!$S:$S,$G1241,通讯通路门店!$J:$J,"小米体验店")</f>
        <v>0</v>
      </c>
      <c r="BH1241" s="99">
        <f>SUMIFS(通讯通路门店!$AA:$AA,通讯通路门店!$S:$S,$G1241,通讯通路门店!$J:$J,"苹果体验店")</f>
        <v>0</v>
      </c>
      <c r="BI1241" s="99">
        <f>SUMIFS(通讯通路门店!$K:$K,通讯通路门店!$S:$S,$G1241,通讯通路门店!$J:$J,"其他品牌专卖店")</f>
        <v>0</v>
      </c>
      <c r="BJ1241" s="99">
        <f>SUMIFS(通讯通路门店!$AC:$AC,通讯通路门店!$S:$S,$G1241)</f>
        <v>0</v>
      </c>
      <c r="BK1241" s="99">
        <f>SUMIFS(通讯通路门店!$AD:$AD,通讯通路门店!$S:$S,$G1241)</f>
        <v>0</v>
      </c>
      <c r="BL1241" s="99">
        <f>SUMIFS(通讯通路门店!$AE:$AE,通讯通路门店!$S:$S,$G1241)</f>
        <v>0</v>
      </c>
      <c r="BM1241" s="99">
        <f>SUMIFS(通讯通路门店!$AF:$AF,通讯通路门店!$S:$S,$G1241)</f>
        <v>0</v>
      </c>
      <c r="BN1241" s="99">
        <f>SUMIFS(通讯通路门店!$AG:$AG,通讯通路门店!$S:$S,$G1241)</f>
        <v>0</v>
      </c>
      <c r="BO1241" s="99">
        <f>SUMIFS(通讯通路门店!$AH:$AH,通讯通路门店!$S:$S,$G1241)</f>
        <v>0</v>
      </c>
      <c r="BP1241" s="99">
        <f>SUMIFS(通讯通路门店!$AI:$AI,通讯通路门店!$S:$S,$G1241)</f>
        <v>0</v>
      </c>
      <c r="BQ1241" s="83"/>
    </row>
    <row r="1242" spans="1:69">
      <c r="A1242" s="99" t="str">
        <f>IFERROR(_xlfn.XLOOKUP($G1242,通讯通路门店!$S$4:$S$993931,通讯通路门店!$A$4:$A$993931,0,0),"")</f>
        <v>海南省</v>
      </c>
      <c r="B1242" s="99" t="str">
        <f>IFERROR(_xlfn.XLOOKUP($G1242,通讯通路门店!$S$4:$S$993931,通讯通路门店!$B$4:$B$993931,0,0),"")</f>
        <v>东方市</v>
      </c>
      <c r="C1242" s="99" t="str">
        <f>IFERROR(_xlfn.XLOOKUP($G1242,通讯通路门店!$S$4:$S$993931,通讯通路门店!$C$4:$C$993931,0,0),"")</f>
        <v>东方市</v>
      </c>
      <c r="D1242" s="99" t="str">
        <f>IFERROR(_xlfn.XLOOKUP($G1242,通讯通路门店!$S$4:$S$993931,通讯通路门店!$D$4:$D$993931,0,0),"")</f>
        <v>八所镇</v>
      </c>
      <c r="E1242" s="83"/>
      <c r="F1242" s="83"/>
      <c r="G1242" s="101"/>
      <c r="H1242" s="102">
        <f>IFERROR(_xlfn.XLOOKUP($G1242,通讯通路门店!$S$4:$S$993931,通讯通路门店!$R$4:$R$993931,0,0),"")</f>
        <v>0</v>
      </c>
      <c r="I1242" s="83"/>
      <c r="J1242" s="83"/>
      <c r="K1242" s="83"/>
      <c r="L1242" s="83"/>
      <c r="M1242" s="83"/>
      <c r="N1242" s="83"/>
      <c r="O1242" s="83"/>
      <c r="P1242" s="83"/>
      <c r="Q1242" s="83"/>
      <c r="R1242" s="83"/>
      <c r="S1242" s="83"/>
      <c r="T1242" s="83"/>
      <c r="U1242" s="99">
        <f>COUNTIF(通讯通路门店!$S:$S,$G1242)</f>
        <v>0</v>
      </c>
      <c r="V1242" s="99">
        <f>COUNTIFS(通讯通路门店!$S:$S,$G1242,通讯通路门店!$J:$J,"综合卖场")</f>
        <v>0</v>
      </c>
      <c r="W1242" s="99">
        <f>SUMIFS(通讯通路门店!$AJ:$AJ,通讯通路门店!$S:$S,通讯客户沙盘!$G1242)</f>
        <v>0</v>
      </c>
      <c r="X1242" s="99">
        <f t="shared" si="95"/>
        <v>0</v>
      </c>
      <c r="Y1242" s="99">
        <f>COUNTIFS(通讯通路门店!$S:$S,$G1242,通讯通路门店!$J:$J,"荣耀体验店")+COUNTIFS(通讯通路门店!$S:$S,$G1242,通讯通路门店!$J:$J,"荣耀授权专卖店")</f>
        <v>0</v>
      </c>
      <c r="Z1242" s="99">
        <f>COUNTIFS(通讯通路门店!$S:$S,$G1242,通讯通路门店!$J:$J,"VIVO体验店")</f>
        <v>0</v>
      </c>
      <c r="AA1242" s="99">
        <f>COUNTIFS(通讯通路门店!$S:$S,$G1242,通讯通路门店!$J:$J,"OPPO体验店")</f>
        <v>0</v>
      </c>
      <c r="AB1242" s="99">
        <f>COUNTIFS(通讯通路门店!$S:$S,$G1242,通讯通路门店!$J:$J,"华为授权体验店")+COUNTIFS(通讯通路门店!$S:$S,$G1242,通讯通路门店!$J:$J,"华为堡垒店")</f>
        <v>0</v>
      </c>
      <c r="AC1242" s="99">
        <f>COUNTIFS(通讯通路门店!$S:$S,$G1242,通讯通路门店!$J:$J,"小米体验店")</f>
        <v>0</v>
      </c>
      <c r="AD1242" s="99">
        <f>COUNTIFS(通讯通路门店!$S:$S,$G1242,通讯通路门店!$J:$J,"苹果体验店")</f>
        <v>0</v>
      </c>
      <c r="AE1242" s="99">
        <f>COUNTIFS(通讯通路门店!$S:$S,$G1242,通讯通路门店!$J:$J,"其他品牌专卖店")</f>
        <v>0</v>
      </c>
      <c r="AF1242" s="99">
        <f>SUMIFS(通讯通路门店!$BI:$BI,通讯通路门店!$S:$S,$G1242)</f>
        <v>0</v>
      </c>
      <c r="AG1242" s="99">
        <f>SUMIFS(通讯通路门店!$BH:$BH,通讯通路门店!$S:$S,$G1242)</f>
        <v>0</v>
      </c>
      <c r="AH1242" s="99">
        <f t="shared" si="96"/>
        <v>0</v>
      </c>
      <c r="AI1242" s="99">
        <f>SUMIFS(通讯通路门店!$BB:$BB,通讯通路门店!$S:$S,$G1242)</f>
        <v>0</v>
      </c>
      <c r="AJ1242" s="99">
        <f>SUMIFS(通讯通路门店!$BE:$BE,通讯通路门店!$S:$S,$G1242)</f>
        <v>0</v>
      </c>
      <c r="AK1242" s="99">
        <f>SUMIFS(通讯通路门店!$BG:$BG,通讯通路门店!$S:$S,$G1242)</f>
        <v>0</v>
      </c>
      <c r="AL1242" s="99">
        <f>SUMIFS(通讯通路门店!$BC:$BC,通讯通路门店!$S:$S,$G1242)</f>
        <v>0</v>
      </c>
      <c r="AM1242" s="99">
        <f>SUMIFS(通讯通路门店!$BD:$BD,通讯通路门店!$S:$S,$G1242)</f>
        <v>0</v>
      </c>
      <c r="AN1242" s="99">
        <f>SUMIFS(通讯通路门店!$BF:$BF,通讯通路门店!$S:$S,$G1242)</f>
        <v>0</v>
      </c>
      <c r="AO1242" s="99">
        <f t="shared" si="97"/>
        <v>0</v>
      </c>
      <c r="AP1242" s="99">
        <f>SUMIFS(通讯通路门店!$K:$K,通讯通路门店!$S:$S,$G1242)</f>
        <v>0</v>
      </c>
      <c r="AQ1242" s="83"/>
      <c r="AR1242" s="99">
        <f>SUMIFS(通讯通路门店!$T:$T,通讯通路门店!$S:$S,$G1242)</f>
        <v>0</v>
      </c>
      <c r="AS1242" s="99">
        <f>SUMIFS(通讯通路门店!$U:$U,通讯通路门店!$S:$S,$G1242)</f>
        <v>0</v>
      </c>
      <c r="AT1242" s="99">
        <f>SUMIFS(通讯通路门店!$V:$V,通讯通路门店!$S:$S,$G1242)</f>
        <v>0</v>
      </c>
      <c r="AU1242" s="99">
        <f>SUMIFS(通讯通路门店!$W:$W,通讯通路门店!$S:$S,$G1242)</f>
        <v>0</v>
      </c>
      <c r="AV1242" s="99">
        <f>SUMIFS(通讯通路门店!$Z:$Z,通讯通路门店!$S:$S,$G1242)</f>
        <v>0</v>
      </c>
      <c r="AW1242" s="99">
        <f>SUMIFS(通讯通路门店!$AB:$AB,通讯通路门店!$S:$S,$G1242)</f>
        <v>0</v>
      </c>
      <c r="AX1242" s="99">
        <f>SUMIFS(通讯通路门店!$X:$X,通讯通路门店!$S:$S,$G1242)</f>
        <v>0</v>
      </c>
      <c r="AY1242" s="99">
        <f>SUMIFS(通讯通路门店!$Y:$Y,通讯通路门店!$S:$S,$G1242)</f>
        <v>0</v>
      </c>
      <c r="AZ1242" s="99">
        <f>SUMIFS(通讯通路门店!$AA:$AA,通讯通路门店!$S:$S,$G1242)</f>
        <v>0</v>
      </c>
      <c r="BA1242" s="99">
        <f t="shared" si="98"/>
        <v>0</v>
      </c>
      <c r="BB1242" s="99">
        <f t="shared" si="99"/>
        <v>0</v>
      </c>
      <c r="BC1242" s="99">
        <f>SUMIFS(通讯通路门店!$W:$W,通讯通路门店!$S:$S,$G1242,通讯通路门店!$J:$J,"荣耀体验店")+SUMIFS(通讯通路门店!$W:$W,通讯通路门店!$S:$S,$G1242,通讯通路门店!$J:$J,"荣耀授权专卖店")</f>
        <v>0</v>
      </c>
      <c r="BD1242" s="99">
        <f>SUMIFS(通讯通路门店!$Z:$Z,通讯通路门店!$S:$S,$G1242,通讯通路门店!$J:$J,"VIVO体验店")</f>
        <v>0</v>
      </c>
      <c r="BE1242" s="99">
        <f>SUMIFS(通讯通路门店!$AB:$AB,通讯通路门店!$S:$S,$G1242,通讯通路门店!$J:$J,"OPPO体验店")</f>
        <v>0</v>
      </c>
      <c r="BF1242" s="99">
        <f>SUMIFS(通讯通路门店!$X:$X,通讯通路门店!$S:$S,$G1242,通讯通路门店!$J:$J,"华为授权体验店")+SUMIFS(通讯通路门店!$AA:$AA,通讯通路门店!$S:$S,$G1242,通讯通路门店!$J:$J,"华为堡垒店")</f>
        <v>0</v>
      </c>
      <c r="BG1242" s="99">
        <f>SUMIFS(通讯通路门店!$Y:$Y,通讯通路门店!$S:$S,$G1242,通讯通路门店!$J:$J,"小米体验店")</f>
        <v>0</v>
      </c>
      <c r="BH1242" s="99">
        <f>SUMIFS(通讯通路门店!$AA:$AA,通讯通路门店!$S:$S,$G1242,通讯通路门店!$J:$J,"苹果体验店")</f>
        <v>0</v>
      </c>
      <c r="BI1242" s="99">
        <f>SUMIFS(通讯通路门店!$K:$K,通讯通路门店!$S:$S,$G1242,通讯通路门店!$J:$J,"其他品牌专卖店")</f>
        <v>0</v>
      </c>
      <c r="BJ1242" s="99">
        <f>SUMIFS(通讯通路门店!$AC:$AC,通讯通路门店!$S:$S,$G1242)</f>
        <v>0</v>
      </c>
      <c r="BK1242" s="99">
        <f>SUMIFS(通讯通路门店!$AD:$AD,通讯通路门店!$S:$S,$G1242)</f>
        <v>0</v>
      </c>
      <c r="BL1242" s="99">
        <f>SUMIFS(通讯通路门店!$AE:$AE,通讯通路门店!$S:$S,$G1242)</f>
        <v>0</v>
      </c>
      <c r="BM1242" s="99">
        <f>SUMIFS(通讯通路门店!$AF:$AF,通讯通路门店!$S:$S,$G1242)</f>
        <v>0</v>
      </c>
      <c r="BN1242" s="99">
        <f>SUMIFS(通讯通路门店!$AG:$AG,通讯通路门店!$S:$S,$G1242)</f>
        <v>0</v>
      </c>
      <c r="BO1242" s="99">
        <f>SUMIFS(通讯通路门店!$AH:$AH,通讯通路门店!$S:$S,$G1242)</f>
        <v>0</v>
      </c>
      <c r="BP1242" s="99">
        <f>SUMIFS(通讯通路门店!$AI:$AI,通讯通路门店!$S:$S,$G1242)</f>
        <v>0</v>
      </c>
      <c r="BQ1242" s="83"/>
    </row>
    <row r="1243" spans="1:69">
      <c r="A1243" s="99" t="str">
        <f>IFERROR(_xlfn.XLOOKUP($G1243,通讯通路门店!$S$4:$S$993931,通讯通路门店!$A$4:$A$993931,0,0),"")</f>
        <v>海南省</v>
      </c>
      <c r="B1243" s="99" t="str">
        <f>IFERROR(_xlfn.XLOOKUP($G1243,通讯通路门店!$S$4:$S$993931,通讯通路门店!$B$4:$B$993931,0,0),"")</f>
        <v>东方市</v>
      </c>
      <c r="C1243" s="99" t="str">
        <f>IFERROR(_xlfn.XLOOKUP($G1243,通讯通路门店!$S$4:$S$993931,通讯通路门店!$C$4:$C$993931,0,0),"")</f>
        <v>东方市</v>
      </c>
      <c r="D1243" s="99" t="str">
        <f>IFERROR(_xlfn.XLOOKUP($G1243,通讯通路门店!$S$4:$S$993931,通讯通路门店!$D$4:$D$993931,0,0),"")</f>
        <v>八所镇</v>
      </c>
      <c r="E1243" s="83"/>
      <c r="F1243" s="83"/>
      <c r="G1243" s="101"/>
      <c r="H1243" s="102">
        <f>IFERROR(_xlfn.XLOOKUP($G1243,通讯通路门店!$S$4:$S$993931,通讯通路门店!$R$4:$R$993931,0,0),"")</f>
        <v>0</v>
      </c>
      <c r="I1243" s="83"/>
      <c r="J1243" s="83"/>
      <c r="K1243" s="83"/>
      <c r="L1243" s="83"/>
      <c r="M1243" s="83"/>
      <c r="N1243" s="83"/>
      <c r="O1243" s="83"/>
      <c r="P1243" s="83"/>
      <c r="Q1243" s="83"/>
      <c r="R1243" s="83"/>
      <c r="S1243" s="83"/>
      <c r="T1243" s="83"/>
      <c r="U1243" s="99">
        <f>COUNTIF(通讯通路门店!$S:$S,$G1243)</f>
        <v>0</v>
      </c>
      <c r="V1243" s="99">
        <f>COUNTIFS(通讯通路门店!$S:$S,$G1243,通讯通路门店!$J:$J,"综合卖场")</f>
        <v>0</v>
      </c>
      <c r="W1243" s="99">
        <f>SUMIFS(通讯通路门店!$AJ:$AJ,通讯通路门店!$S:$S,通讯客户沙盘!$G1243)</f>
        <v>0</v>
      </c>
      <c r="X1243" s="99">
        <f t="shared" si="95"/>
        <v>0</v>
      </c>
      <c r="Y1243" s="99">
        <f>COUNTIFS(通讯通路门店!$S:$S,$G1243,通讯通路门店!$J:$J,"荣耀体验店")+COUNTIFS(通讯通路门店!$S:$S,$G1243,通讯通路门店!$J:$J,"荣耀授权专卖店")</f>
        <v>0</v>
      </c>
      <c r="Z1243" s="99">
        <f>COUNTIFS(通讯通路门店!$S:$S,$G1243,通讯通路门店!$J:$J,"VIVO体验店")</f>
        <v>0</v>
      </c>
      <c r="AA1243" s="99">
        <f>COUNTIFS(通讯通路门店!$S:$S,$G1243,通讯通路门店!$J:$J,"OPPO体验店")</f>
        <v>0</v>
      </c>
      <c r="AB1243" s="99">
        <f>COUNTIFS(通讯通路门店!$S:$S,$G1243,通讯通路门店!$J:$J,"华为授权体验店")+COUNTIFS(通讯通路门店!$S:$S,$G1243,通讯通路门店!$J:$J,"华为堡垒店")</f>
        <v>0</v>
      </c>
      <c r="AC1243" s="99">
        <f>COUNTIFS(通讯通路门店!$S:$S,$G1243,通讯通路门店!$J:$J,"小米体验店")</f>
        <v>0</v>
      </c>
      <c r="AD1243" s="99">
        <f>COUNTIFS(通讯通路门店!$S:$S,$G1243,通讯通路门店!$J:$J,"苹果体验店")</f>
        <v>0</v>
      </c>
      <c r="AE1243" s="99">
        <f>COUNTIFS(通讯通路门店!$S:$S,$G1243,通讯通路门店!$J:$J,"其他品牌专卖店")</f>
        <v>0</v>
      </c>
      <c r="AF1243" s="99">
        <f>SUMIFS(通讯通路门店!$BI:$BI,通讯通路门店!$S:$S,$G1243)</f>
        <v>0</v>
      </c>
      <c r="AG1243" s="99">
        <f>SUMIFS(通讯通路门店!$BH:$BH,通讯通路门店!$S:$S,$G1243)</f>
        <v>0</v>
      </c>
      <c r="AH1243" s="99">
        <f t="shared" si="96"/>
        <v>0</v>
      </c>
      <c r="AI1243" s="99">
        <f>SUMIFS(通讯通路门店!$BB:$BB,通讯通路门店!$S:$S,$G1243)</f>
        <v>0</v>
      </c>
      <c r="AJ1243" s="99">
        <f>SUMIFS(通讯通路门店!$BE:$BE,通讯通路门店!$S:$S,$G1243)</f>
        <v>0</v>
      </c>
      <c r="AK1243" s="99">
        <f>SUMIFS(通讯通路门店!$BG:$BG,通讯通路门店!$S:$S,$G1243)</f>
        <v>0</v>
      </c>
      <c r="AL1243" s="99">
        <f>SUMIFS(通讯通路门店!$BC:$BC,通讯通路门店!$S:$S,$G1243)</f>
        <v>0</v>
      </c>
      <c r="AM1243" s="99">
        <f>SUMIFS(通讯通路门店!$BD:$BD,通讯通路门店!$S:$S,$G1243)</f>
        <v>0</v>
      </c>
      <c r="AN1243" s="99">
        <f>SUMIFS(通讯通路门店!$BF:$BF,通讯通路门店!$S:$S,$G1243)</f>
        <v>0</v>
      </c>
      <c r="AO1243" s="99">
        <f t="shared" si="97"/>
        <v>0</v>
      </c>
      <c r="AP1243" s="99">
        <f>SUMIFS(通讯通路门店!$K:$K,通讯通路门店!$S:$S,$G1243)</f>
        <v>0</v>
      </c>
      <c r="AQ1243" s="83"/>
      <c r="AR1243" s="99">
        <f>SUMIFS(通讯通路门店!$T:$T,通讯通路门店!$S:$S,$G1243)</f>
        <v>0</v>
      </c>
      <c r="AS1243" s="99">
        <f>SUMIFS(通讯通路门店!$U:$U,通讯通路门店!$S:$S,$G1243)</f>
        <v>0</v>
      </c>
      <c r="AT1243" s="99">
        <f>SUMIFS(通讯通路门店!$V:$V,通讯通路门店!$S:$S,$G1243)</f>
        <v>0</v>
      </c>
      <c r="AU1243" s="99">
        <f>SUMIFS(通讯通路门店!$W:$W,通讯通路门店!$S:$S,$G1243)</f>
        <v>0</v>
      </c>
      <c r="AV1243" s="99">
        <f>SUMIFS(通讯通路门店!$Z:$Z,通讯通路门店!$S:$S,$G1243)</f>
        <v>0</v>
      </c>
      <c r="AW1243" s="99">
        <f>SUMIFS(通讯通路门店!$AB:$AB,通讯通路门店!$S:$S,$G1243)</f>
        <v>0</v>
      </c>
      <c r="AX1243" s="99">
        <f>SUMIFS(通讯通路门店!$X:$X,通讯通路门店!$S:$S,$G1243)</f>
        <v>0</v>
      </c>
      <c r="AY1243" s="99">
        <f>SUMIFS(通讯通路门店!$Y:$Y,通讯通路门店!$S:$S,$G1243)</f>
        <v>0</v>
      </c>
      <c r="AZ1243" s="99">
        <f>SUMIFS(通讯通路门店!$AA:$AA,通讯通路门店!$S:$S,$G1243)</f>
        <v>0</v>
      </c>
      <c r="BA1243" s="99">
        <f t="shared" si="98"/>
        <v>0</v>
      </c>
      <c r="BB1243" s="99">
        <f t="shared" si="99"/>
        <v>0</v>
      </c>
      <c r="BC1243" s="99">
        <f>SUMIFS(通讯通路门店!$W:$W,通讯通路门店!$S:$S,$G1243,通讯通路门店!$J:$J,"荣耀体验店")+SUMIFS(通讯通路门店!$W:$W,通讯通路门店!$S:$S,$G1243,通讯通路门店!$J:$J,"荣耀授权专卖店")</f>
        <v>0</v>
      </c>
      <c r="BD1243" s="99">
        <f>SUMIFS(通讯通路门店!$Z:$Z,通讯通路门店!$S:$S,$G1243,通讯通路门店!$J:$J,"VIVO体验店")</f>
        <v>0</v>
      </c>
      <c r="BE1243" s="99">
        <f>SUMIFS(通讯通路门店!$AB:$AB,通讯通路门店!$S:$S,$G1243,通讯通路门店!$J:$J,"OPPO体验店")</f>
        <v>0</v>
      </c>
      <c r="BF1243" s="99">
        <f>SUMIFS(通讯通路门店!$X:$X,通讯通路门店!$S:$S,$G1243,通讯通路门店!$J:$J,"华为授权体验店")+SUMIFS(通讯通路门店!$AA:$AA,通讯通路门店!$S:$S,$G1243,通讯通路门店!$J:$J,"华为堡垒店")</f>
        <v>0</v>
      </c>
      <c r="BG1243" s="99">
        <f>SUMIFS(通讯通路门店!$Y:$Y,通讯通路门店!$S:$S,$G1243,通讯通路门店!$J:$J,"小米体验店")</f>
        <v>0</v>
      </c>
      <c r="BH1243" s="99">
        <f>SUMIFS(通讯通路门店!$AA:$AA,通讯通路门店!$S:$S,$G1243,通讯通路门店!$J:$J,"苹果体验店")</f>
        <v>0</v>
      </c>
      <c r="BI1243" s="99">
        <f>SUMIFS(通讯通路门店!$K:$K,通讯通路门店!$S:$S,$G1243,通讯通路门店!$J:$J,"其他品牌专卖店")</f>
        <v>0</v>
      </c>
      <c r="BJ1243" s="99">
        <f>SUMIFS(通讯通路门店!$AC:$AC,通讯通路门店!$S:$S,$G1243)</f>
        <v>0</v>
      </c>
      <c r="BK1243" s="99">
        <f>SUMIFS(通讯通路门店!$AD:$AD,通讯通路门店!$S:$S,$G1243)</f>
        <v>0</v>
      </c>
      <c r="BL1243" s="99">
        <f>SUMIFS(通讯通路门店!$AE:$AE,通讯通路门店!$S:$S,$G1243)</f>
        <v>0</v>
      </c>
      <c r="BM1243" s="99">
        <f>SUMIFS(通讯通路门店!$AF:$AF,通讯通路门店!$S:$S,$G1243)</f>
        <v>0</v>
      </c>
      <c r="BN1243" s="99">
        <f>SUMIFS(通讯通路门店!$AG:$AG,通讯通路门店!$S:$S,$G1243)</f>
        <v>0</v>
      </c>
      <c r="BO1243" s="99">
        <f>SUMIFS(通讯通路门店!$AH:$AH,通讯通路门店!$S:$S,$G1243)</f>
        <v>0</v>
      </c>
      <c r="BP1243" s="99">
        <f>SUMIFS(通讯通路门店!$AI:$AI,通讯通路门店!$S:$S,$G1243)</f>
        <v>0</v>
      </c>
      <c r="BQ1243" s="83"/>
    </row>
    <row r="1244" spans="1:69">
      <c r="A1244" s="99" t="str">
        <f>IFERROR(_xlfn.XLOOKUP($G1244,通讯通路门店!$S$4:$S$993931,通讯通路门店!$A$4:$A$993931,0,0),"")</f>
        <v>海南省</v>
      </c>
      <c r="B1244" s="99" t="str">
        <f>IFERROR(_xlfn.XLOOKUP($G1244,通讯通路门店!$S$4:$S$993931,通讯通路门店!$B$4:$B$993931,0,0),"")</f>
        <v>东方市</v>
      </c>
      <c r="C1244" s="99" t="str">
        <f>IFERROR(_xlfn.XLOOKUP($G1244,通讯通路门店!$S$4:$S$993931,通讯通路门店!$C$4:$C$993931,0,0),"")</f>
        <v>东方市</v>
      </c>
      <c r="D1244" s="99" t="str">
        <f>IFERROR(_xlfn.XLOOKUP($G1244,通讯通路门店!$S$4:$S$993931,通讯通路门店!$D$4:$D$993931,0,0),"")</f>
        <v>八所镇</v>
      </c>
      <c r="E1244" s="83"/>
      <c r="F1244" s="83"/>
      <c r="G1244" s="101"/>
      <c r="H1244" s="102">
        <f>IFERROR(_xlfn.XLOOKUP($G1244,通讯通路门店!$S$4:$S$993931,通讯通路门店!$R$4:$R$993931,0,0),"")</f>
        <v>0</v>
      </c>
      <c r="I1244" s="83"/>
      <c r="J1244" s="83"/>
      <c r="K1244" s="83"/>
      <c r="L1244" s="83"/>
      <c r="M1244" s="83"/>
      <c r="N1244" s="83"/>
      <c r="O1244" s="83"/>
      <c r="P1244" s="83"/>
      <c r="Q1244" s="83"/>
      <c r="R1244" s="83"/>
      <c r="S1244" s="83"/>
      <c r="T1244" s="83"/>
      <c r="U1244" s="99">
        <f>COUNTIF(通讯通路门店!$S:$S,$G1244)</f>
        <v>0</v>
      </c>
      <c r="V1244" s="99">
        <f>COUNTIFS(通讯通路门店!$S:$S,$G1244,通讯通路门店!$J:$J,"综合卖场")</f>
        <v>0</v>
      </c>
      <c r="W1244" s="99">
        <f>SUMIFS(通讯通路门店!$AJ:$AJ,通讯通路门店!$S:$S,通讯客户沙盘!$G1244)</f>
        <v>0</v>
      </c>
      <c r="X1244" s="99">
        <f t="shared" si="95"/>
        <v>0</v>
      </c>
      <c r="Y1244" s="99">
        <f>COUNTIFS(通讯通路门店!$S:$S,$G1244,通讯通路门店!$J:$J,"荣耀体验店")+COUNTIFS(通讯通路门店!$S:$S,$G1244,通讯通路门店!$J:$J,"荣耀授权专卖店")</f>
        <v>0</v>
      </c>
      <c r="Z1244" s="99">
        <f>COUNTIFS(通讯通路门店!$S:$S,$G1244,通讯通路门店!$J:$J,"VIVO体验店")</f>
        <v>0</v>
      </c>
      <c r="AA1244" s="99">
        <f>COUNTIFS(通讯通路门店!$S:$S,$G1244,通讯通路门店!$J:$J,"OPPO体验店")</f>
        <v>0</v>
      </c>
      <c r="AB1244" s="99">
        <f>COUNTIFS(通讯通路门店!$S:$S,$G1244,通讯通路门店!$J:$J,"华为授权体验店")+COUNTIFS(通讯通路门店!$S:$S,$G1244,通讯通路门店!$J:$J,"华为堡垒店")</f>
        <v>0</v>
      </c>
      <c r="AC1244" s="99">
        <f>COUNTIFS(通讯通路门店!$S:$S,$G1244,通讯通路门店!$J:$J,"小米体验店")</f>
        <v>0</v>
      </c>
      <c r="AD1244" s="99">
        <f>COUNTIFS(通讯通路门店!$S:$S,$G1244,通讯通路门店!$J:$J,"苹果体验店")</f>
        <v>0</v>
      </c>
      <c r="AE1244" s="99">
        <f>COUNTIFS(通讯通路门店!$S:$S,$G1244,通讯通路门店!$J:$J,"其他品牌专卖店")</f>
        <v>0</v>
      </c>
      <c r="AF1244" s="99">
        <f>SUMIFS(通讯通路门店!$BI:$BI,通讯通路门店!$S:$S,$G1244)</f>
        <v>0</v>
      </c>
      <c r="AG1244" s="99">
        <f>SUMIFS(通讯通路门店!$BH:$BH,通讯通路门店!$S:$S,$G1244)</f>
        <v>0</v>
      </c>
      <c r="AH1244" s="99">
        <f t="shared" si="96"/>
        <v>0</v>
      </c>
      <c r="AI1244" s="99">
        <f>SUMIFS(通讯通路门店!$BB:$BB,通讯通路门店!$S:$S,$G1244)</f>
        <v>0</v>
      </c>
      <c r="AJ1244" s="99">
        <f>SUMIFS(通讯通路门店!$BE:$BE,通讯通路门店!$S:$S,$G1244)</f>
        <v>0</v>
      </c>
      <c r="AK1244" s="99">
        <f>SUMIFS(通讯通路门店!$BG:$BG,通讯通路门店!$S:$S,$G1244)</f>
        <v>0</v>
      </c>
      <c r="AL1244" s="99">
        <f>SUMIFS(通讯通路门店!$BC:$BC,通讯通路门店!$S:$S,$G1244)</f>
        <v>0</v>
      </c>
      <c r="AM1244" s="99">
        <f>SUMIFS(通讯通路门店!$BD:$BD,通讯通路门店!$S:$S,$G1244)</f>
        <v>0</v>
      </c>
      <c r="AN1244" s="99">
        <f>SUMIFS(通讯通路门店!$BF:$BF,通讯通路门店!$S:$S,$G1244)</f>
        <v>0</v>
      </c>
      <c r="AO1244" s="99">
        <f t="shared" si="97"/>
        <v>0</v>
      </c>
      <c r="AP1244" s="99">
        <f>SUMIFS(通讯通路门店!$K:$K,通讯通路门店!$S:$S,$G1244)</f>
        <v>0</v>
      </c>
      <c r="AQ1244" s="83"/>
      <c r="AR1244" s="99">
        <f>SUMIFS(通讯通路门店!$T:$T,通讯通路门店!$S:$S,$G1244)</f>
        <v>0</v>
      </c>
      <c r="AS1244" s="99">
        <f>SUMIFS(通讯通路门店!$U:$U,通讯通路门店!$S:$S,$G1244)</f>
        <v>0</v>
      </c>
      <c r="AT1244" s="99">
        <f>SUMIFS(通讯通路门店!$V:$V,通讯通路门店!$S:$S,$G1244)</f>
        <v>0</v>
      </c>
      <c r="AU1244" s="99">
        <f>SUMIFS(通讯通路门店!$W:$W,通讯通路门店!$S:$S,$G1244)</f>
        <v>0</v>
      </c>
      <c r="AV1244" s="99">
        <f>SUMIFS(通讯通路门店!$Z:$Z,通讯通路门店!$S:$S,$G1244)</f>
        <v>0</v>
      </c>
      <c r="AW1244" s="99">
        <f>SUMIFS(通讯通路门店!$AB:$AB,通讯通路门店!$S:$S,$G1244)</f>
        <v>0</v>
      </c>
      <c r="AX1244" s="99">
        <f>SUMIFS(通讯通路门店!$X:$X,通讯通路门店!$S:$S,$G1244)</f>
        <v>0</v>
      </c>
      <c r="AY1244" s="99">
        <f>SUMIFS(通讯通路门店!$Y:$Y,通讯通路门店!$S:$S,$G1244)</f>
        <v>0</v>
      </c>
      <c r="AZ1244" s="99">
        <f>SUMIFS(通讯通路门店!$AA:$AA,通讯通路门店!$S:$S,$G1244)</f>
        <v>0</v>
      </c>
      <c r="BA1244" s="99">
        <f t="shared" si="98"/>
        <v>0</v>
      </c>
      <c r="BB1244" s="99">
        <f t="shared" si="99"/>
        <v>0</v>
      </c>
      <c r="BC1244" s="99">
        <f>SUMIFS(通讯通路门店!$W:$W,通讯通路门店!$S:$S,$G1244,通讯通路门店!$J:$J,"荣耀体验店")+SUMIFS(通讯通路门店!$W:$W,通讯通路门店!$S:$S,$G1244,通讯通路门店!$J:$J,"荣耀授权专卖店")</f>
        <v>0</v>
      </c>
      <c r="BD1244" s="99">
        <f>SUMIFS(通讯通路门店!$Z:$Z,通讯通路门店!$S:$S,$G1244,通讯通路门店!$J:$J,"VIVO体验店")</f>
        <v>0</v>
      </c>
      <c r="BE1244" s="99">
        <f>SUMIFS(通讯通路门店!$AB:$AB,通讯通路门店!$S:$S,$G1244,通讯通路门店!$J:$J,"OPPO体验店")</f>
        <v>0</v>
      </c>
      <c r="BF1244" s="99">
        <f>SUMIFS(通讯通路门店!$X:$X,通讯通路门店!$S:$S,$G1244,通讯通路门店!$J:$J,"华为授权体验店")+SUMIFS(通讯通路门店!$AA:$AA,通讯通路门店!$S:$S,$G1244,通讯通路门店!$J:$J,"华为堡垒店")</f>
        <v>0</v>
      </c>
      <c r="BG1244" s="99">
        <f>SUMIFS(通讯通路门店!$Y:$Y,通讯通路门店!$S:$S,$G1244,通讯通路门店!$J:$J,"小米体验店")</f>
        <v>0</v>
      </c>
      <c r="BH1244" s="99">
        <f>SUMIFS(通讯通路门店!$AA:$AA,通讯通路门店!$S:$S,$G1244,通讯通路门店!$J:$J,"苹果体验店")</f>
        <v>0</v>
      </c>
      <c r="BI1244" s="99">
        <f>SUMIFS(通讯通路门店!$K:$K,通讯通路门店!$S:$S,$G1244,通讯通路门店!$J:$J,"其他品牌专卖店")</f>
        <v>0</v>
      </c>
      <c r="BJ1244" s="99">
        <f>SUMIFS(通讯通路门店!$AC:$AC,通讯通路门店!$S:$S,$G1244)</f>
        <v>0</v>
      </c>
      <c r="BK1244" s="99">
        <f>SUMIFS(通讯通路门店!$AD:$AD,通讯通路门店!$S:$S,$G1244)</f>
        <v>0</v>
      </c>
      <c r="BL1244" s="99">
        <f>SUMIFS(通讯通路门店!$AE:$AE,通讯通路门店!$S:$S,$G1244)</f>
        <v>0</v>
      </c>
      <c r="BM1244" s="99">
        <f>SUMIFS(通讯通路门店!$AF:$AF,通讯通路门店!$S:$S,$G1244)</f>
        <v>0</v>
      </c>
      <c r="BN1244" s="99">
        <f>SUMIFS(通讯通路门店!$AG:$AG,通讯通路门店!$S:$S,$G1244)</f>
        <v>0</v>
      </c>
      <c r="BO1244" s="99">
        <f>SUMIFS(通讯通路门店!$AH:$AH,通讯通路门店!$S:$S,$G1244)</f>
        <v>0</v>
      </c>
      <c r="BP1244" s="99">
        <f>SUMIFS(通讯通路门店!$AI:$AI,通讯通路门店!$S:$S,$G1244)</f>
        <v>0</v>
      </c>
      <c r="BQ1244" s="83"/>
    </row>
    <row r="1245" spans="1:69">
      <c r="A1245" s="99" t="str">
        <f>IFERROR(_xlfn.XLOOKUP($G1245,通讯通路门店!$S$4:$S$993931,通讯通路门店!$A$4:$A$993931,0,0),"")</f>
        <v>海南省</v>
      </c>
      <c r="B1245" s="99" t="str">
        <f>IFERROR(_xlfn.XLOOKUP($G1245,通讯通路门店!$S$4:$S$993931,通讯通路门店!$B$4:$B$993931,0,0),"")</f>
        <v>东方市</v>
      </c>
      <c r="C1245" s="99" t="str">
        <f>IFERROR(_xlfn.XLOOKUP($G1245,通讯通路门店!$S$4:$S$993931,通讯通路门店!$C$4:$C$993931,0,0),"")</f>
        <v>东方市</v>
      </c>
      <c r="D1245" s="99" t="str">
        <f>IFERROR(_xlfn.XLOOKUP($G1245,通讯通路门店!$S$4:$S$993931,通讯通路门店!$D$4:$D$993931,0,0),"")</f>
        <v>八所镇</v>
      </c>
      <c r="E1245" s="83"/>
      <c r="F1245" s="83"/>
      <c r="G1245" s="101"/>
      <c r="H1245" s="102">
        <f>IFERROR(_xlfn.XLOOKUP($G1245,通讯通路门店!$S$4:$S$993931,通讯通路门店!$R$4:$R$993931,0,0),"")</f>
        <v>0</v>
      </c>
      <c r="I1245" s="83"/>
      <c r="J1245" s="83"/>
      <c r="K1245" s="83"/>
      <c r="L1245" s="83"/>
      <c r="M1245" s="83"/>
      <c r="N1245" s="83"/>
      <c r="O1245" s="83"/>
      <c r="P1245" s="83"/>
      <c r="Q1245" s="83"/>
      <c r="R1245" s="83"/>
      <c r="S1245" s="83"/>
      <c r="T1245" s="83"/>
      <c r="U1245" s="99">
        <f>COUNTIF(通讯通路门店!$S:$S,$G1245)</f>
        <v>0</v>
      </c>
      <c r="V1245" s="99">
        <f>COUNTIFS(通讯通路门店!$S:$S,$G1245,通讯通路门店!$J:$J,"综合卖场")</f>
        <v>0</v>
      </c>
      <c r="W1245" s="99">
        <f>SUMIFS(通讯通路门店!$AJ:$AJ,通讯通路门店!$S:$S,通讯客户沙盘!$G1245)</f>
        <v>0</v>
      </c>
      <c r="X1245" s="99">
        <f t="shared" si="95"/>
        <v>0</v>
      </c>
      <c r="Y1245" s="99">
        <f>COUNTIFS(通讯通路门店!$S:$S,$G1245,通讯通路门店!$J:$J,"荣耀体验店")+COUNTIFS(通讯通路门店!$S:$S,$G1245,通讯通路门店!$J:$J,"荣耀授权专卖店")</f>
        <v>0</v>
      </c>
      <c r="Z1245" s="99">
        <f>COUNTIFS(通讯通路门店!$S:$S,$G1245,通讯通路门店!$J:$J,"VIVO体验店")</f>
        <v>0</v>
      </c>
      <c r="AA1245" s="99">
        <f>COUNTIFS(通讯通路门店!$S:$S,$G1245,通讯通路门店!$J:$J,"OPPO体验店")</f>
        <v>0</v>
      </c>
      <c r="AB1245" s="99">
        <f>COUNTIFS(通讯通路门店!$S:$S,$G1245,通讯通路门店!$J:$J,"华为授权体验店")+COUNTIFS(通讯通路门店!$S:$S,$G1245,通讯通路门店!$J:$J,"华为堡垒店")</f>
        <v>0</v>
      </c>
      <c r="AC1245" s="99">
        <f>COUNTIFS(通讯通路门店!$S:$S,$G1245,通讯通路门店!$J:$J,"小米体验店")</f>
        <v>0</v>
      </c>
      <c r="AD1245" s="99">
        <f>COUNTIFS(通讯通路门店!$S:$S,$G1245,通讯通路门店!$J:$J,"苹果体验店")</f>
        <v>0</v>
      </c>
      <c r="AE1245" s="99">
        <f>COUNTIFS(通讯通路门店!$S:$S,$G1245,通讯通路门店!$J:$J,"其他品牌专卖店")</f>
        <v>0</v>
      </c>
      <c r="AF1245" s="99">
        <f>SUMIFS(通讯通路门店!$BI:$BI,通讯通路门店!$S:$S,$G1245)</f>
        <v>0</v>
      </c>
      <c r="AG1245" s="99">
        <f>SUMIFS(通讯通路门店!$BH:$BH,通讯通路门店!$S:$S,$G1245)</f>
        <v>0</v>
      </c>
      <c r="AH1245" s="99">
        <f t="shared" si="96"/>
        <v>0</v>
      </c>
      <c r="AI1245" s="99">
        <f>SUMIFS(通讯通路门店!$BB:$BB,通讯通路门店!$S:$S,$G1245)</f>
        <v>0</v>
      </c>
      <c r="AJ1245" s="99">
        <f>SUMIFS(通讯通路门店!$BE:$BE,通讯通路门店!$S:$S,$G1245)</f>
        <v>0</v>
      </c>
      <c r="AK1245" s="99">
        <f>SUMIFS(通讯通路门店!$BG:$BG,通讯通路门店!$S:$S,$G1245)</f>
        <v>0</v>
      </c>
      <c r="AL1245" s="99">
        <f>SUMIFS(通讯通路门店!$BC:$BC,通讯通路门店!$S:$S,$G1245)</f>
        <v>0</v>
      </c>
      <c r="AM1245" s="99">
        <f>SUMIFS(通讯通路门店!$BD:$BD,通讯通路门店!$S:$S,$G1245)</f>
        <v>0</v>
      </c>
      <c r="AN1245" s="99">
        <f>SUMIFS(通讯通路门店!$BF:$BF,通讯通路门店!$S:$S,$G1245)</f>
        <v>0</v>
      </c>
      <c r="AO1245" s="99">
        <f t="shared" si="97"/>
        <v>0</v>
      </c>
      <c r="AP1245" s="99">
        <f>SUMIFS(通讯通路门店!$K:$K,通讯通路门店!$S:$S,$G1245)</f>
        <v>0</v>
      </c>
      <c r="AQ1245" s="83"/>
      <c r="AR1245" s="99">
        <f>SUMIFS(通讯通路门店!$T:$T,通讯通路门店!$S:$S,$G1245)</f>
        <v>0</v>
      </c>
      <c r="AS1245" s="99">
        <f>SUMIFS(通讯通路门店!$U:$U,通讯通路门店!$S:$S,$G1245)</f>
        <v>0</v>
      </c>
      <c r="AT1245" s="99">
        <f>SUMIFS(通讯通路门店!$V:$V,通讯通路门店!$S:$S,$G1245)</f>
        <v>0</v>
      </c>
      <c r="AU1245" s="99">
        <f>SUMIFS(通讯通路门店!$W:$W,通讯通路门店!$S:$S,$G1245)</f>
        <v>0</v>
      </c>
      <c r="AV1245" s="99">
        <f>SUMIFS(通讯通路门店!$Z:$Z,通讯通路门店!$S:$S,$G1245)</f>
        <v>0</v>
      </c>
      <c r="AW1245" s="99">
        <f>SUMIFS(通讯通路门店!$AB:$AB,通讯通路门店!$S:$S,$G1245)</f>
        <v>0</v>
      </c>
      <c r="AX1245" s="99">
        <f>SUMIFS(通讯通路门店!$X:$X,通讯通路门店!$S:$S,$G1245)</f>
        <v>0</v>
      </c>
      <c r="AY1245" s="99">
        <f>SUMIFS(通讯通路门店!$Y:$Y,通讯通路门店!$S:$S,$G1245)</f>
        <v>0</v>
      </c>
      <c r="AZ1245" s="99">
        <f>SUMIFS(通讯通路门店!$AA:$AA,通讯通路门店!$S:$S,$G1245)</f>
        <v>0</v>
      </c>
      <c r="BA1245" s="99">
        <f t="shared" si="98"/>
        <v>0</v>
      </c>
      <c r="BB1245" s="99">
        <f t="shared" si="99"/>
        <v>0</v>
      </c>
      <c r="BC1245" s="99">
        <f>SUMIFS(通讯通路门店!$W:$W,通讯通路门店!$S:$S,$G1245,通讯通路门店!$J:$J,"荣耀体验店")+SUMIFS(通讯通路门店!$W:$W,通讯通路门店!$S:$S,$G1245,通讯通路门店!$J:$J,"荣耀授权专卖店")</f>
        <v>0</v>
      </c>
      <c r="BD1245" s="99">
        <f>SUMIFS(通讯通路门店!$Z:$Z,通讯通路门店!$S:$S,$G1245,通讯通路门店!$J:$J,"VIVO体验店")</f>
        <v>0</v>
      </c>
      <c r="BE1245" s="99">
        <f>SUMIFS(通讯通路门店!$AB:$AB,通讯通路门店!$S:$S,$G1245,通讯通路门店!$J:$J,"OPPO体验店")</f>
        <v>0</v>
      </c>
      <c r="BF1245" s="99">
        <f>SUMIFS(通讯通路门店!$X:$X,通讯通路门店!$S:$S,$G1245,通讯通路门店!$J:$J,"华为授权体验店")+SUMIFS(通讯通路门店!$AA:$AA,通讯通路门店!$S:$S,$G1245,通讯通路门店!$J:$J,"华为堡垒店")</f>
        <v>0</v>
      </c>
      <c r="BG1245" s="99">
        <f>SUMIFS(通讯通路门店!$Y:$Y,通讯通路门店!$S:$S,$G1245,通讯通路门店!$J:$J,"小米体验店")</f>
        <v>0</v>
      </c>
      <c r="BH1245" s="99">
        <f>SUMIFS(通讯通路门店!$AA:$AA,通讯通路门店!$S:$S,$G1245,通讯通路门店!$J:$J,"苹果体验店")</f>
        <v>0</v>
      </c>
      <c r="BI1245" s="99">
        <f>SUMIFS(通讯通路门店!$K:$K,通讯通路门店!$S:$S,$G1245,通讯通路门店!$J:$J,"其他品牌专卖店")</f>
        <v>0</v>
      </c>
      <c r="BJ1245" s="99">
        <f>SUMIFS(通讯通路门店!$AC:$AC,通讯通路门店!$S:$S,$G1245)</f>
        <v>0</v>
      </c>
      <c r="BK1245" s="99">
        <f>SUMIFS(通讯通路门店!$AD:$AD,通讯通路门店!$S:$S,$G1245)</f>
        <v>0</v>
      </c>
      <c r="BL1245" s="99">
        <f>SUMIFS(通讯通路门店!$AE:$AE,通讯通路门店!$S:$S,$G1245)</f>
        <v>0</v>
      </c>
      <c r="BM1245" s="99">
        <f>SUMIFS(通讯通路门店!$AF:$AF,通讯通路门店!$S:$S,$G1245)</f>
        <v>0</v>
      </c>
      <c r="BN1245" s="99">
        <f>SUMIFS(通讯通路门店!$AG:$AG,通讯通路门店!$S:$S,$G1245)</f>
        <v>0</v>
      </c>
      <c r="BO1245" s="99">
        <f>SUMIFS(通讯通路门店!$AH:$AH,通讯通路门店!$S:$S,$G1245)</f>
        <v>0</v>
      </c>
      <c r="BP1245" s="99">
        <f>SUMIFS(通讯通路门店!$AI:$AI,通讯通路门店!$S:$S,$G1245)</f>
        <v>0</v>
      </c>
      <c r="BQ1245" s="83"/>
    </row>
    <row r="1246" spans="1:69">
      <c r="A1246" s="99" t="str">
        <f>IFERROR(_xlfn.XLOOKUP($G1246,通讯通路门店!$S$4:$S$993931,通讯通路门店!$A$4:$A$993931,0,0),"")</f>
        <v>海南省</v>
      </c>
      <c r="B1246" s="99" t="str">
        <f>IFERROR(_xlfn.XLOOKUP($G1246,通讯通路门店!$S$4:$S$993931,通讯通路门店!$B$4:$B$993931,0,0),"")</f>
        <v>东方市</v>
      </c>
      <c r="C1246" s="99" t="str">
        <f>IFERROR(_xlfn.XLOOKUP($G1246,通讯通路门店!$S$4:$S$993931,通讯通路门店!$C$4:$C$993931,0,0),"")</f>
        <v>东方市</v>
      </c>
      <c r="D1246" s="99" t="str">
        <f>IFERROR(_xlfn.XLOOKUP($G1246,通讯通路门店!$S$4:$S$993931,通讯通路门店!$D$4:$D$993931,0,0),"")</f>
        <v>八所镇</v>
      </c>
      <c r="E1246" s="83"/>
      <c r="F1246" s="83"/>
      <c r="G1246" s="101"/>
      <c r="H1246" s="102">
        <f>IFERROR(_xlfn.XLOOKUP($G1246,通讯通路门店!$S$4:$S$993931,通讯通路门店!$R$4:$R$993931,0,0),"")</f>
        <v>0</v>
      </c>
      <c r="I1246" s="83"/>
      <c r="J1246" s="83"/>
      <c r="K1246" s="83"/>
      <c r="L1246" s="83"/>
      <c r="M1246" s="83"/>
      <c r="N1246" s="83"/>
      <c r="O1246" s="83"/>
      <c r="P1246" s="83"/>
      <c r="Q1246" s="83"/>
      <c r="R1246" s="83"/>
      <c r="S1246" s="83"/>
      <c r="T1246" s="83"/>
      <c r="U1246" s="99">
        <f>COUNTIF(通讯通路门店!$S:$S,$G1246)</f>
        <v>0</v>
      </c>
      <c r="V1246" s="99">
        <f>COUNTIFS(通讯通路门店!$S:$S,$G1246,通讯通路门店!$J:$J,"综合卖场")</f>
        <v>0</v>
      </c>
      <c r="W1246" s="99">
        <f>SUMIFS(通讯通路门店!$AJ:$AJ,通讯通路门店!$S:$S,通讯客户沙盘!$G1246)</f>
        <v>0</v>
      </c>
      <c r="X1246" s="99">
        <f t="shared" si="95"/>
        <v>0</v>
      </c>
      <c r="Y1246" s="99">
        <f>COUNTIFS(通讯通路门店!$S:$S,$G1246,通讯通路门店!$J:$J,"荣耀体验店")+COUNTIFS(通讯通路门店!$S:$S,$G1246,通讯通路门店!$J:$J,"荣耀授权专卖店")</f>
        <v>0</v>
      </c>
      <c r="Z1246" s="99">
        <f>COUNTIFS(通讯通路门店!$S:$S,$G1246,通讯通路门店!$J:$J,"VIVO体验店")</f>
        <v>0</v>
      </c>
      <c r="AA1246" s="99">
        <f>COUNTIFS(通讯通路门店!$S:$S,$G1246,通讯通路门店!$J:$J,"OPPO体验店")</f>
        <v>0</v>
      </c>
      <c r="AB1246" s="99">
        <f>COUNTIFS(通讯通路门店!$S:$S,$G1246,通讯通路门店!$J:$J,"华为授权体验店")+COUNTIFS(通讯通路门店!$S:$S,$G1246,通讯通路门店!$J:$J,"华为堡垒店")</f>
        <v>0</v>
      </c>
      <c r="AC1246" s="99">
        <f>COUNTIFS(通讯通路门店!$S:$S,$G1246,通讯通路门店!$J:$J,"小米体验店")</f>
        <v>0</v>
      </c>
      <c r="AD1246" s="99">
        <f>COUNTIFS(通讯通路门店!$S:$S,$G1246,通讯通路门店!$J:$J,"苹果体验店")</f>
        <v>0</v>
      </c>
      <c r="AE1246" s="99">
        <f>COUNTIFS(通讯通路门店!$S:$S,$G1246,通讯通路门店!$J:$J,"其他品牌专卖店")</f>
        <v>0</v>
      </c>
      <c r="AF1246" s="99">
        <f>SUMIFS(通讯通路门店!$BI:$BI,通讯通路门店!$S:$S,$G1246)</f>
        <v>0</v>
      </c>
      <c r="AG1246" s="99">
        <f>SUMIFS(通讯通路门店!$BH:$BH,通讯通路门店!$S:$S,$G1246)</f>
        <v>0</v>
      </c>
      <c r="AH1246" s="99">
        <f t="shared" si="96"/>
        <v>0</v>
      </c>
      <c r="AI1246" s="99">
        <f>SUMIFS(通讯通路门店!$BB:$BB,通讯通路门店!$S:$S,$G1246)</f>
        <v>0</v>
      </c>
      <c r="AJ1246" s="99">
        <f>SUMIFS(通讯通路门店!$BE:$BE,通讯通路门店!$S:$S,$G1246)</f>
        <v>0</v>
      </c>
      <c r="AK1246" s="99">
        <f>SUMIFS(通讯通路门店!$BG:$BG,通讯通路门店!$S:$S,$G1246)</f>
        <v>0</v>
      </c>
      <c r="AL1246" s="99">
        <f>SUMIFS(通讯通路门店!$BC:$BC,通讯通路门店!$S:$S,$G1246)</f>
        <v>0</v>
      </c>
      <c r="AM1246" s="99">
        <f>SUMIFS(通讯通路门店!$BD:$BD,通讯通路门店!$S:$S,$G1246)</f>
        <v>0</v>
      </c>
      <c r="AN1246" s="99">
        <f>SUMIFS(通讯通路门店!$BF:$BF,通讯通路门店!$S:$S,$G1246)</f>
        <v>0</v>
      </c>
      <c r="AO1246" s="99">
        <f t="shared" si="97"/>
        <v>0</v>
      </c>
      <c r="AP1246" s="99">
        <f>SUMIFS(通讯通路门店!$K:$K,通讯通路门店!$S:$S,$G1246)</f>
        <v>0</v>
      </c>
      <c r="AQ1246" s="83"/>
      <c r="AR1246" s="99">
        <f>SUMIFS(通讯通路门店!$T:$T,通讯通路门店!$S:$S,$G1246)</f>
        <v>0</v>
      </c>
      <c r="AS1246" s="99">
        <f>SUMIFS(通讯通路门店!$U:$U,通讯通路门店!$S:$S,$G1246)</f>
        <v>0</v>
      </c>
      <c r="AT1246" s="99">
        <f>SUMIFS(通讯通路门店!$V:$V,通讯通路门店!$S:$S,$G1246)</f>
        <v>0</v>
      </c>
      <c r="AU1246" s="99">
        <f>SUMIFS(通讯通路门店!$W:$W,通讯通路门店!$S:$S,$G1246)</f>
        <v>0</v>
      </c>
      <c r="AV1246" s="99">
        <f>SUMIFS(通讯通路门店!$Z:$Z,通讯通路门店!$S:$S,$G1246)</f>
        <v>0</v>
      </c>
      <c r="AW1246" s="99">
        <f>SUMIFS(通讯通路门店!$AB:$AB,通讯通路门店!$S:$S,$G1246)</f>
        <v>0</v>
      </c>
      <c r="AX1246" s="99">
        <f>SUMIFS(通讯通路门店!$X:$X,通讯通路门店!$S:$S,$G1246)</f>
        <v>0</v>
      </c>
      <c r="AY1246" s="99">
        <f>SUMIFS(通讯通路门店!$Y:$Y,通讯通路门店!$S:$S,$G1246)</f>
        <v>0</v>
      </c>
      <c r="AZ1246" s="99">
        <f>SUMIFS(通讯通路门店!$AA:$AA,通讯通路门店!$S:$S,$G1246)</f>
        <v>0</v>
      </c>
      <c r="BA1246" s="99">
        <f t="shared" si="98"/>
        <v>0</v>
      </c>
      <c r="BB1246" s="99">
        <f t="shared" si="99"/>
        <v>0</v>
      </c>
      <c r="BC1246" s="99">
        <f>SUMIFS(通讯通路门店!$W:$W,通讯通路门店!$S:$S,$G1246,通讯通路门店!$J:$J,"荣耀体验店")+SUMIFS(通讯通路门店!$W:$W,通讯通路门店!$S:$S,$G1246,通讯通路门店!$J:$J,"荣耀授权专卖店")</f>
        <v>0</v>
      </c>
      <c r="BD1246" s="99">
        <f>SUMIFS(通讯通路门店!$Z:$Z,通讯通路门店!$S:$S,$G1246,通讯通路门店!$J:$J,"VIVO体验店")</f>
        <v>0</v>
      </c>
      <c r="BE1246" s="99">
        <f>SUMIFS(通讯通路门店!$AB:$AB,通讯通路门店!$S:$S,$G1246,通讯通路门店!$J:$J,"OPPO体验店")</f>
        <v>0</v>
      </c>
      <c r="BF1246" s="99">
        <f>SUMIFS(通讯通路门店!$X:$X,通讯通路门店!$S:$S,$G1246,通讯通路门店!$J:$J,"华为授权体验店")+SUMIFS(通讯通路门店!$AA:$AA,通讯通路门店!$S:$S,$G1246,通讯通路门店!$J:$J,"华为堡垒店")</f>
        <v>0</v>
      </c>
      <c r="BG1246" s="99">
        <f>SUMIFS(通讯通路门店!$Y:$Y,通讯通路门店!$S:$S,$G1246,通讯通路门店!$J:$J,"小米体验店")</f>
        <v>0</v>
      </c>
      <c r="BH1246" s="99">
        <f>SUMIFS(通讯通路门店!$AA:$AA,通讯通路门店!$S:$S,$G1246,通讯通路门店!$J:$J,"苹果体验店")</f>
        <v>0</v>
      </c>
      <c r="BI1246" s="99">
        <f>SUMIFS(通讯通路门店!$K:$K,通讯通路门店!$S:$S,$G1246,通讯通路门店!$J:$J,"其他品牌专卖店")</f>
        <v>0</v>
      </c>
      <c r="BJ1246" s="99">
        <f>SUMIFS(通讯通路门店!$AC:$AC,通讯通路门店!$S:$S,$G1246)</f>
        <v>0</v>
      </c>
      <c r="BK1246" s="99">
        <f>SUMIFS(通讯通路门店!$AD:$AD,通讯通路门店!$S:$S,$G1246)</f>
        <v>0</v>
      </c>
      <c r="BL1246" s="99">
        <f>SUMIFS(通讯通路门店!$AE:$AE,通讯通路门店!$S:$S,$G1246)</f>
        <v>0</v>
      </c>
      <c r="BM1246" s="99">
        <f>SUMIFS(通讯通路门店!$AF:$AF,通讯通路门店!$S:$S,$G1246)</f>
        <v>0</v>
      </c>
      <c r="BN1246" s="99">
        <f>SUMIFS(通讯通路门店!$AG:$AG,通讯通路门店!$S:$S,$G1246)</f>
        <v>0</v>
      </c>
      <c r="BO1246" s="99">
        <f>SUMIFS(通讯通路门店!$AH:$AH,通讯通路门店!$S:$S,$G1246)</f>
        <v>0</v>
      </c>
      <c r="BP1246" s="99">
        <f>SUMIFS(通讯通路门店!$AI:$AI,通讯通路门店!$S:$S,$G1246)</f>
        <v>0</v>
      </c>
      <c r="BQ1246" s="83"/>
    </row>
    <row r="1247" spans="1:69">
      <c r="A1247" s="99" t="str">
        <f>IFERROR(_xlfn.XLOOKUP($G1247,通讯通路门店!$S$4:$S$993931,通讯通路门店!$A$4:$A$993931,0,0),"")</f>
        <v>海南省</v>
      </c>
      <c r="B1247" s="99" t="str">
        <f>IFERROR(_xlfn.XLOOKUP($G1247,通讯通路门店!$S$4:$S$993931,通讯通路门店!$B$4:$B$993931,0,0),"")</f>
        <v>东方市</v>
      </c>
      <c r="C1247" s="99" t="str">
        <f>IFERROR(_xlfn.XLOOKUP($G1247,通讯通路门店!$S$4:$S$993931,通讯通路门店!$C$4:$C$993931,0,0),"")</f>
        <v>东方市</v>
      </c>
      <c r="D1247" s="99" t="str">
        <f>IFERROR(_xlfn.XLOOKUP($G1247,通讯通路门店!$S$4:$S$993931,通讯通路门店!$D$4:$D$993931,0,0),"")</f>
        <v>八所镇</v>
      </c>
      <c r="E1247" s="83"/>
      <c r="F1247" s="83"/>
      <c r="G1247" s="101"/>
      <c r="H1247" s="102">
        <f>IFERROR(_xlfn.XLOOKUP($G1247,通讯通路门店!$S$4:$S$993931,通讯通路门店!$R$4:$R$993931,0,0),"")</f>
        <v>0</v>
      </c>
      <c r="I1247" s="83"/>
      <c r="J1247" s="83"/>
      <c r="K1247" s="83"/>
      <c r="L1247" s="83"/>
      <c r="M1247" s="83"/>
      <c r="N1247" s="83"/>
      <c r="O1247" s="83"/>
      <c r="P1247" s="83"/>
      <c r="Q1247" s="83"/>
      <c r="R1247" s="83"/>
      <c r="S1247" s="83"/>
      <c r="T1247" s="83"/>
      <c r="U1247" s="99">
        <f>COUNTIF(通讯通路门店!$S:$S,$G1247)</f>
        <v>0</v>
      </c>
      <c r="V1247" s="99">
        <f>COUNTIFS(通讯通路门店!$S:$S,$G1247,通讯通路门店!$J:$J,"综合卖场")</f>
        <v>0</v>
      </c>
      <c r="W1247" s="99">
        <f>SUMIFS(通讯通路门店!$AJ:$AJ,通讯通路门店!$S:$S,通讯客户沙盘!$G1247)</f>
        <v>0</v>
      </c>
      <c r="X1247" s="99">
        <f t="shared" si="95"/>
        <v>0</v>
      </c>
      <c r="Y1247" s="99">
        <f>COUNTIFS(通讯通路门店!$S:$S,$G1247,通讯通路门店!$J:$J,"荣耀体验店")+COUNTIFS(通讯通路门店!$S:$S,$G1247,通讯通路门店!$J:$J,"荣耀授权专卖店")</f>
        <v>0</v>
      </c>
      <c r="Z1247" s="99">
        <f>COUNTIFS(通讯通路门店!$S:$S,$G1247,通讯通路门店!$J:$J,"VIVO体验店")</f>
        <v>0</v>
      </c>
      <c r="AA1247" s="99">
        <f>COUNTIFS(通讯通路门店!$S:$S,$G1247,通讯通路门店!$J:$J,"OPPO体验店")</f>
        <v>0</v>
      </c>
      <c r="AB1247" s="99">
        <f>COUNTIFS(通讯通路门店!$S:$S,$G1247,通讯通路门店!$J:$J,"华为授权体验店")+COUNTIFS(通讯通路门店!$S:$S,$G1247,通讯通路门店!$J:$J,"华为堡垒店")</f>
        <v>0</v>
      </c>
      <c r="AC1247" s="99">
        <f>COUNTIFS(通讯通路门店!$S:$S,$G1247,通讯通路门店!$J:$J,"小米体验店")</f>
        <v>0</v>
      </c>
      <c r="AD1247" s="99">
        <f>COUNTIFS(通讯通路门店!$S:$S,$G1247,通讯通路门店!$J:$J,"苹果体验店")</f>
        <v>0</v>
      </c>
      <c r="AE1247" s="99">
        <f>COUNTIFS(通讯通路门店!$S:$S,$G1247,通讯通路门店!$J:$J,"其他品牌专卖店")</f>
        <v>0</v>
      </c>
      <c r="AF1247" s="99">
        <f>SUMIFS(通讯通路门店!$BI:$BI,通讯通路门店!$S:$S,$G1247)</f>
        <v>0</v>
      </c>
      <c r="AG1247" s="99">
        <f>SUMIFS(通讯通路门店!$BH:$BH,通讯通路门店!$S:$S,$G1247)</f>
        <v>0</v>
      </c>
      <c r="AH1247" s="99">
        <f t="shared" si="96"/>
        <v>0</v>
      </c>
      <c r="AI1247" s="99">
        <f>SUMIFS(通讯通路门店!$BB:$BB,通讯通路门店!$S:$S,$G1247)</f>
        <v>0</v>
      </c>
      <c r="AJ1247" s="99">
        <f>SUMIFS(通讯通路门店!$BE:$BE,通讯通路门店!$S:$S,$G1247)</f>
        <v>0</v>
      </c>
      <c r="AK1247" s="99">
        <f>SUMIFS(通讯通路门店!$BG:$BG,通讯通路门店!$S:$S,$G1247)</f>
        <v>0</v>
      </c>
      <c r="AL1247" s="99">
        <f>SUMIFS(通讯通路门店!$BC:$BC,通讯通路门店!$S:$S,$G1247)</f>
        <v>0</v>
      </c>
      <c r="AM1247" s="99">
        <f>SUMIFS(通讯通路门店!$BD:$BD,通讯通路门店!$S:$S,$G1247)</f>
        <v>0</v>
      </c>
      <c r="AN1247" s="99">
        <f>SUMIFS(通讯通路门店!$BF:$BF,通讯通路门店!$S:$S,$G1247)</f>
        <v>0</v>
      </c>
      <c r="AO1247" s="99">
        <f t="shared" si="97"/>
        <v>0</v>
      </c>
      <c r="AP1247" s="99">
        <f>SUMIFS(通讯通路门店!$K:$K,通讯通路门店!$S:$S,$G1247)</f>
        <v>0</v>
      </c>
      <c r="AQ1247" s="83"/>
      <c r="AR1247" s="99">
        <f>SUMIFS(通讯通路门店!$T:$T,通讯通路门店!$S:$S,$G1247)</f>
        <v>0</v>
      </c>
      <c r="AS1247" s="99">
        <f>SUMIFS(通讯通路门店!$U:$U,通讯通路门店!$S:$S,$G1247)</f>
        <v>0</v>
      </c>
      <c r="AT1247" s="99">
        <f>SUMIFS(通讯通路门店!$V:$V,通讯通路门店!$S:$S,$G1247)</f>
        <v>0</v>
      </c>
      <c r="AU1247" s="99">
        <f>SUMIFS(通讯通路门店!$W:$W,通讯通路门店!$S:$S,$G1247)</f>
        <v>0</v>
      </c>
      <c r="AV1247" s="99">
        <f>SUMIFS(通讯通路门店!$Z:$Z,通讯通路门店!$S:$S,$G1247)</f>
        <v>0</v>
      </c>
      <c r="AW1247" s="99">
        <f>SUMIFS(通讯通路门店!$AB:$AB,通讯通路门店!$S:$S,$G1247)</f>
        <v>0</v>
      </c>
      <c r="AX1247" s="99">
        <f>SUMIFS(通讯通路门店!$X:$X,通讯通路门店!$S:$S,$G1247)</f>
        <v>0</v>
      </c>
      <c r="AY1247" s="99">
        <f>SUMIFS(通讯通路门店!$Y:$Y,通讯通路门店!$S:$S,$G1247)</f>
        <v>0</v>
      </c>
      <c r="AZ1247" s="99">
        <f>SUMIFS(通讯通路门店!$AA:$AA,通讯通路门店!$S:$S,$G1247)</f>
        <v>0</v>
      </c>
      <c r="BA1247" s="99">
        <f t="shared" si="98"/>
        <v>0</v>
      </c>
      <c r="BB1247" s="99">
        <f t="shared" si="99"/>
        <v>0</v>
      </c>
      <c r="BC1247" s="99">
        <f>SUMIFS(通讯通路门店!$W:$W,通讯通路门店!$S:$S,$G1247,通讯通路门店!$J:$J,"荣耀体验店")+SUMIFS(通讯通路门店!$W:$W,通讯通路门店!$S:$S,$G1247,通讯通路门店!$J:$J,"荣耀授权专卖店")</f>
        <v>0</v>
      </c>
      <c r="BD1247" s="99">
        <f>SUMIFS(通讯通路门店!$Z:$Z,通讯通路门店!$S:$S,$G1247,通讯通路门店!$J:$J,"VIVO体验店")</f>
        <v>0</v>
      </c>
      <c r="BE1247" s="99">
        <f>SUMIFS(通讯通路门店!$AB:$AB,通讯通路门店!$S:$S,$G1247,通讯通路门店!$J:$J,"OPPO体验店")</f>
        <v>0</v>
      </c>
      <c r="BF1247" s="99">
        <f>SUMIFS(通讯通路门店!$X:$X,通讯通路门店!$S:$S,$G1247,通讯通路门店!$J:$J,"华为授权体验店")+SUMIFS(通讯通路门店!$AA:$AA,通讯通路门店!$S:$S,$G1247,通讯通路门店!$J:$J,"华为堡垒店")</f>
        <v>0</v>
      </c>
      <c r="BG1247" s="99">
        <f>SUMIFS(通讯通路门店!$Y:$Y,通讯通路门店!$S:$S,$G1247,通讯通路门店!$J:$J,"小米体验店")</f>
        <v>0</v>
      </c>
      <c r="BH1247" s="99">
        <f>SUMIFS(通讯通路门店!$AA:$AA,通讯通路门店!$S:$S,$G1247,通讯通路门店!$J:$J,"苹果体验店")</f>
        <v>0</v>
      </c>
      <c r="BI1247" s="99">
        <f>SUMIFS(通讯通路门店!$K:$K,通讯通路门店!$S:$S,$G1247,通讯通路门店!$J:$J,"其他品牌专卖店")</f>
        <v>0</v>
      </c>
      <c r="BJ1247" s="99">
        <f>SUMIFS(通讯通路门店!$AC:$AC,通讯通路门店!$S:$S,$G1247)</f>
        <v>0</v>
      </c>
      <c r="BK1247" s="99">
        <f>SUMIFS(通讯通路门店!$AD:$AD,通讯通路门店!$S:$S,$G1247)</f>
        <v>0</v>
      </c>
      <c r="BL1247" s="99">
        <f>SUMIFS(通讯通路门店!$AE:$AE,通讯通路门店!$S:$S,$G1247)</f>
        <v>0</v>
      </c>
      <c r="BM1247" s="99">
        <f>SUMIFS(通讯通路门店!$AF:$AF,通讯通路门店!$S:$S,$G1247)</f>
        <v>0</v>
      </c>
      <c r="BN1247" s="99">
        <f>SUMIFS(通讯通路门店!$AG:$AG,通讯通路门店!$S:$S,$G1247)</f>
        <v>0</v>
      </c>
      <c r="BO1247" s="99">
        <f>SUMIFS(通讯通路门店!$AH:$AH,通讯通路门店!$S:$S,$G1247)</f>
        <v>0</v>
      </c>
      <c r="BP1247" s="99">
        <f>SUMIFS(通讯通路门店!$AI:$AI,通讯通路门店!$S:$S,$G1247)</f>
        <v>0</v>
      </c>
      <c r="BQ1247" s="83"/>
    </row>
    <row r="1248" spans="1:69">
      <c r="A1248" s="99" t="str">
        <f>IFERROR(_xlfn.XLOOKUP($G1248,通讯通路门店!$S$4:$S$993931,通讯通路门店!$A$4:$A$993931,0,0),"")</f>
        <v>海南省</v>
      </c>
      <c r="B1248" s="99" t="str">
        <f>IFERROR(_xlfn.XLOOKUP($G1248,通讯通路门店!$S$4:$S$993931,通讯通路门店!$B$4:$B$993931,0,0),"")</f>
        <v>东方市</v>
      </c>
      <c r="C1248" s="99" t="str">
        <f>IFERROR(_xlfn.XLOOKUP($G1248,通讯通路门店!$S$4:$S$993931,通讯通路门店!$C$4:$C$993931,0,0),"")</f>
        <v>东方市</v>
      </c>
      <c r="D1248" s="99" t="str">
        <f>IFERROR(_xlfn.XLOOKUP($G1248,通讯通路门店!$S$4:$S$993931,通讯通路门店!$D$4:$D$993931,0,0),"")</f>
        <v>八所镇</v>
      </c>
      <c r="E1248" s="83"/>
      <c r="F1248" s="83"/>
      <c r="G1248" s="101"/>
      <c r="H1248" s="102">
        <f>IFERROR(_xlfn.XLOOKUP($G1248,通讯通路门店!$S$4:$S$993931,通讯通路门店!$R$4:$R$993931,0,0),"")</f>
        <v>0</v>
      </c>
      <c r="I1248" s="83"/>
      <c r="J1248" s="83"/>
      <c r="K1248" s="83"/>
      <c r="L1248" s="83"/>
      <c r="M1248" s="83"/>
      <c r="N1248" s="83"/>
      <c r="O1248" s="83"/>
      <c r="P1248" s="83"/>
      <c r="Q1248" s="83"/>
      <c r="R1248" s="83"/>
      <c r="S1248" s="83"/>
      <c r="T1248" s="83"/>
      <c r="U1248" s="99">
        <f>COUNTIF(通讯通路门店!$S:$S,$G1248)</f>
        <v>0</v>
      </c>
      <c r="V1248" s="99">
        <f>COUNTIFS(通讯通路门店!$S:$S,$G1248,通讯通路门店!$J:$J,"综合卖场")</f>
        <v>0</v>
      </c>
      <c r="W1248" s="99">
        <f>SUMIFS(通讯通路门店!$AJ:$AJ,通讯通路门店!$S:$S,通讯客户沙盘!$G1248)</f>
        <v>0</v>
      </c>
      <c r="X1248" s="99">
        <f t="shared" si="95"/>
        <v>0</v>
      </c>
      <c r="Y1248" s="99">
        <f>COUNTIFS(通讯通路门店!$S:$S,$G1248,通讯通路门店!$J:$J,"荣耀体验店")+COUNTIFS(通讯通路门店!$S:$S,$G1248,通讯通路门店!$J:$J,"荣耀授权专卖店")</f>
        <v>0</v>
      </c>
      <c r="Z1248" s="99">
        <f>COUNTIFS(通讯通路门店!$S:$S,$G1248,通讯通路门店!$J:$J,"VIVO体验店")</f>
        <v>0</v>
      </c>
      <c r="AA1248" s="99">
        <f>COUNTIFS(通讯通路门店!$S:$S,$G1248,通讯通路门店!$J:$J,"OPPO体验店")</f>
        <v>0</v>
      </c>
      <c r="AB1248" s="99">
        <f>COUNTIFS(通讯通路门店!$S:$S,$G1248,通讯通路门店!$J:$J,"华为授权体验店")+COUNTIFS(通讯通路门店!$S:$S,$G1248,通讯通路门店!$J:$J,"华为堡垒店")</f>
        <v>0</v>
      </c>
      <c r="AC1248" s="99">
        <f>COUNTIFS(通讯通路门店!$S:$S,$G1248,通讯通路门店!$J:$J,"小米体验店")</f>
        <v>0</v>
      </c>
      <c r="AD1248" s="99">
        <f>COUNTIFS(通讯通路门店!$S:$S,$G1248,通讯通路门店!$J:$J,"苹果体验店")</f>
        <v>0</v>
      </c>
      <c r="AE1248" s="99">
        <f>COUNTIFS(通讯通路门店!$S:$S,$G1248,通讯通路门店!$J:$J,"其他品牌专卖店")</f>
        <v>0</v>
      </c>
      <c r="AF1248" s="99">
        <f>SUMIFS(通讯通路门店!$BI:$BI,通讯通路门店!$S:$S,$G1248)</f>
        <v>0</v>
      </c>
      <c r="AG1248" s="99">
        <f>SUMIFS(通讯通路门店!$BH:$BH,通讯通路门店!$S:$S,$G1248)</f>
        <v>0</v>
      </c>
      <c r="AH1248" s="99">
        <f t="shared" si="96"/>
        <v>0</v>
      </c>
      <c r="AI1248" s="99">
        <f>SUMIFS(通讯通路门店!$BB:$BB,通讯通路门店!$S:$S,$G1248)</f>
        <v>0</v>
      </c>
      <c r="AJ1248" s="99">
        <f>SUMIFS(通讯通路门店!$BE:$BE,通讯通路门店!$S:$S,$G1248)</f>
        <v>0</v>
      </c>
      <c r="AK1248" s="99">
        <f>SUMIFS(通讯通路门店!$BG:$BG,通讯通路门店!$S:$S,$G1248)</f>
        <v>0</v>
      </c>
      <c r="AL1248" s="99">
        <f>SUMIFS(通讯通路门店!$BC:$BC,通讯通路门店!$S:$S,$G1248)</f>
        <v>0</v>
      </c>
      <c r="AM1248" s="99">
        <f>SUMIFS(通讯通路门店!$BD:$BD,通讯通路门店!$S:$S,$G1248)</f>
        <v>0</v>
      </c>
      <c r="AN1248" s="99">
        <f>SUMIFS(通讯通路门店!$BF:$BF,通讯通路门店!$S:$S,$G1248)</f>
        <v>0</v>
      </c>
      <c r="AO1248" s="99">
        <f t="shared" si="97"/>
        <v>0</v>
      </c>
      <c r="AP1248" s="99">
        <f>SUMIFS(通讯通路门店!$K:$K,通讯通路门店!$S:$S,$G1248)</f>
        <v>0</v>
      </c>
      <c r="AQ1248" s="83"/>
      <c r="AR1248" s="99">
        <f>SUMIFS(通讯通路门店!$T:$T,通讯通路门店!$S:$S,$G1248)</f>
        <v>0</v>
      </c>
      <c r="AS1248" s="99">
        <f>SUMIFS(通讯通路门店!$U:$U,通讯通路门店!$S:$S,$G1248)</f>
        <v>0</v>
      </c>
      <c r="AT1248" s="99">
        <f>SUMIFS(通讯通路门店!$V:$V,通讯通路门店!$S:$S,$G1248)</f>
        <v>0</v>
      </c>
      <c r="AU1248" s="99">
        <f>SUMIFS(通讯通路门店!$W:$W,通讯通路门店!$S:$S,$G1248)</f>
        <v>0</v>
      </c>
      <c r="AV1248" s="99">
        <f>SUMIFS(通讯通路门店!$Z:$Z,通讯通路门店!$S:$S,$G1248)</f>
        <v>0</v>
      </c>
      <c r="AW1248" s="99">
        <f>SUMIFS(通讯通路门店!$AB:$AB,通讯通路门店!$S:$S,$G1248)</f>
        <v>0</v>
      </c>
      <c r="AX1248" s="99">
        <f>SUMIFS(通讯通路门店!$X:$X,通讯通路门店!$S:$S,$G1248)</f>
        <v>0</v>
      </c>
      <c r="AY1248" s="99">
        <f>SUMIFS(通讯通路门店!$Y:$Y,通讯通路门店!$S:$S,$G1248)</f>
        <v>0</v>
      </c>
      <c r="AZ1248" s="99">
        <f>SUMIFS(通讯通路门店!$AA:$AA,通讯通路门店!$S:$S,$G1248)</f>
        <v>0</v>
      </c>
      <c r="BA1248" s="99">
        <f t="shared" si="98"/>
        <v>0</v>
      </c>
      <c r="BB1248" s="99">
        <f t="shared" si="99"/>
        <v>0</v>
      </c>
      <c r="BC1248" s="99">
        <f>SUMIFS(通讯通路门店!$W:$W,通讯通路门店!$S:$S,$G1248,通讯通路门店!$J:$J,"荣耀体验店")+SUMIFS(通讯通路门店!$W:$W,通讯通路门店!$S:$S,$G1248,通讯通路门店!$J:$J,"荣耀授权专卖店")</f>
        <v>0</v>
      </c>
      <c r="BD1248" s="99">
        <f>SUMIFS(通讯通路门店!$Z:$Z,通讯通路门店!$S:$S,$G1248,通讯通路门店!$J:$J,"VIVO体验店")</f>
        <v>0</v>
      </c>
      <c r="BE1248" s="99">
        <f>SUMIFS(通讯通路门店!$AB:$AB,通讯通路门店!$S:$S,$G1248,通讯通路门店!$J:$J,"OPPO体验店")</f>
        <v>0</v>
      </c>
      <c r="BF1248" s="99">
        <f>SUMIFS(通讯通路门店!$X:$X,通讯通路门店!$S:$S,$G1248,通讯通路门店!$J:$J,"华为授权体验店")+SUMIFS(通讯通路门店!$AA:$AA,通讯通路门店!$S:$S,$G1248,通讯通路门店!$J:$J,"华为堡垒店")</f>
        <v>0</v>
      </c>
      <c r="BG1248" s="99">
        <f>SUMIFS(通讯通路门店!$Y:$Y,通讯通路门店!$S:$S,$G1248,通讯通路门店!$J:$J,"小米体验店")</f>
        <v>0</v>
      </c>
      <c r="BH1248" s="99">
        <f>SUMIFS(通讯通路门店!$AA:$AA,通讯通路门店!$S:$S,$G1248,通讯通路门店!$J:$J,"苹果体验店")</f>
        <v>0</v>
      </c>
      <c r="BI1248" s="99">
        <f>SUMIFS(通讯通路门店!$K:$K,通讯通路门店!$S:$S,$G1248,通讯通路门店!$J:$J,"其他品牌专卖店")</f>
        <v>0</v>
      </c>
      <c r="BJ1248" s="99">
        <f>SUMIFS(通讯通路门店!$AC:$AC,通讯通路门店!$S:$S,$G1248)</f>
        <v>0</v>
      </c>
      <c r="BK1248" s="99">
        <f>SUMIFS(通讯通路门店!$AD:$AD,通讯通路门店!$S:$S,$G1248)</f>
        <v>0</v>
      </c>
      <c r="BL1248" s="99">
        <f>SUMIFS(通讯通路门店!$AE:$AE,通讯通路门店!$S:$S,$G1248)</f>
        <v>0</v>
      </c>
      <c r="BM1248" s="99">
        <f>SUMIFS(通讯通路门店!$AF:$AF,通讯通路门店!$S:$S,$G1248)</f>
        <v>0</v>
      </c>
      <c r="BN1248" s="99">
        <f>SUMIFS(通讯通路门店!$AG:$AG,通讯通路门店!$S:$S,$G1248)</f>
        <v>0</v>
      </c>
      <c r="BO1248" s="99">
        <f>SUMIFS(通讯通路门店!$AH:$AH,通讯通路门店!$S:$S,$G1248)</f>
        <v>0</v>
      </c>
      <c r="BP1248" s="99">
        <f>SUMIFS(通讯通路门店!$AI:$AI,通讯通路门店!$S:$S,$G1248)</f>
        <v>0</v>
      </c>
      <c r="BQ1248" s="83"/>
    </row>
    <row r="1249" spans="1:69">
      <c r="A1249" s="99" t="str">
        <f>IFERROR(_xlfn.XLOOKUP($G1249,通讯通路门店!$S$4:$S$993931,通讯通路门店!$A$4:$A$993931,0,0),"")</f>
        <v>海南省</v>
      </c>
      <c r="B1249" s="99" t="str">
        <f>IFERROR(_xlfn.XLOOKUP($G1249,通讯通路门店!$S$4:$S$993931,通讯通路门店!$B$4:$B$993931,0,0),"")</f>
        <v>东方市</v>
      </c>
      <c r="C1249" s="99" t="str">
        <f>IFERROR(_xlfn.XLOOKUP($G1249,通讯通路门店!$S$4:$S$993931,通讯通路门店!$C$4:$C$993931,0,0),"")</f>
        <v>东方市</v>
      </c>
      <c r="D1249" s="99" t="str">
        <f>IFERROR(_xlfn.XLOOKUP($G1249,通讯通路门店!$S$4:$S$993931,通讯通路门店!$D$4:$D$993931,0,0),"")</f>
        <v>八所镇</v>
      </c>
      <c r="E1249" s="83"/>
      <c r="F1249" s="83"/>
      <c r="G1249" s="101"/>
      <c r="H1249" s="102">
        <f>IFERROR(_xlfn.XLOOKUP($G1249,通讯通路门店!$S$4:$S$993931,通讯通路门店!$R$4:$R$993931,0,0),"")</f>
        <v>0</v>
      </c>
      <c r="I1249" s="83"/>
      <c r="J1249" s="83"/>
      <c r="K1249" s="83"/>
      <c r="L1249" s="83"/>
      <c r="M1249" s="83"/>
      <c r="N1249" s="83"/>
      <c r="O1249" s="83"/>
      <c r="P1249" s="83"/>
      <c r="Q1249" s="83"/>
      <c r="R1249" s="83"/>
      <c r="S1249" s="83"/>
      <c r="T1249" s="83"/>
      <c r="U1249" s="99">
        <f>COUNTIF(通讯通路门店!$S:$S,$G1249)</f>
        <v>0</v>
      </c>
      <c r="V1249" s="99">
        <f>COUNTIFS(通讯通路门店!$S:$S,$G1249,通讯通路门店!$J:$J,"综合卖场")</f>
        <v>0</v>
      </c>
      <c r="W1249" s="99">
        <f>SUMIFS(通讯通路门店!$AJ:$AJ,通讯通路门店!$S:$S,通讯客户沙盘!$G1249)</f>
        <v>0</v>
      </c>
      <c r="X1249" s="99">
        <f t="shared" si="95"/>
        <v>0</v>
      </c>
      <c r="Y1249" s="99">
        <f>COUNTIFS(通讯通路门店!$S:$S,$G1249,通讯通路门店!$J:$J,"荣耀体验店")+COUNTIFS(通讯通路门店!$S:$S,$G1249,通讯通路门店!$J:$J,"荣耀授权专卖店")</f>
        <v>0</v>
      </c>
      <c r="Z1249" s="99">
        <f>COUNTIFS(通讯通路门店!$S:$S,$G1249,通讯通路门店!$J:$J,"VIVO体验店")</f>
        <v>0</v>
      </c>
      <c r="AA1249" s="99">
        <f>COUNTIFS(通讯通路门店!$S:$S,$G1249,通讯通路门店!$J:$J,"OPPO体验店")</f>
        <v>0</v>
      </c>
      <c r="AB1249" s="99">
        <f>COUNTIFS(通讯通路门店!$S:$S,$G1249,通讯通路门店!$J:$J,"华为授权体验店")+COUNTIFS(通讯通路门店!$S:$S,$G1249,通讯通路门店!$J:$J,"华为堡垒店")</f>
        <v>0</v>
      </c>
      <c r="AC1249" s="99">
        <f>COUNTIFS(通讯通路门店!$S:$S,$G1249,通讯通路门店!$J:$J,"小米体验店")</f>
        <v>0</v>
      </c>
      <c r="AD1249" s="99">
        <f>COUNTIFS(通讯通路门店!$S:$S,$G1249,通讯通路门店!$J:$J,"苹果体验店")</f>
        <v>0</v>
      </c>
      <c r="AE1249" s="99">
        <f>COUNTIFS(通讯通路门店!$S:$S,$G1249,通讯通路门店!$J:$J,"其他品牌专卖店")</f>
        <v>0</v>
      </c>
      <c r="AF1249" s="99">
        <f>SUMIFS(通讯通路门店!$BI:$BI,通讯通路门店!$S:$S,$G1249)</f>
        <v>0</v>
      </c>
      <c r="AG1249" s="99">
        <f>SUMIFS(通讯通路门店!$BH:$BH,通讯通路门店!$S:$S,$G1249)</f>
        <v>0</v>
      </c>
      <c r="AH1249" s="99">
        <f t="shared" si="96"/>
        <v>0</v>
      </c>
      <c r="AI1249" s="99">
        <f>SUMIFS(通讯通路门店!$BB:$BB,通讯通路门店!$S:$S,$G1249)</f>
        <v>0</v>
      </c>
      <c r="AJ1249" s="99">
        <f>SUMIFS(通讯通路门店!$BE:$BE,通讯通路门店!$S:$S,$G1249)</f>
        <v>0</v>
      </c>
      <c r="AK1249" s="99">
        <f>SUMIFS(通讯通路门店!$BG:$BG,通讯通路门店!$S:$S,$G1249)</f>
        <v>0</v>
      </c>
      <c r="AL1249" s="99">
        <f>SUMIFS(通讯通路门店!$BC:$BC,通讯通路门店!$S:$S,$G1249)</f>
        <v>0</v>
      </c>
      <c r="AM1249" s="99">
        <f>SUMIFS(通讯通路门店!$BD:$BD,通讯通路门店!$S:$S,$G1249)</f>
        <v>0</v>
      </c>
      <c r="AN1249" s="99">
        <f>SUMIFS(通讯通路门店!$BF:$BF,通讯通路门店!$S:$S,$G1249)</f>
        <v>0</v>
      </c>
      <c r="AO1249" s="99">
        <f t="shared" si="97"/>
        <v>0</v>
      </c>
      <c r="AP1249" s="99">
        <f>SUMIFS(通讯通路门店!$K:$K,通讯通路门店!$S:$S,$G1249)</f>
        <v>0</v>
      </c>
      <c r="AQ1249" s="83"/>
      <c r="AR1249" s="99">
        <f>SUMIFS(通讯通路门店!$T:$T,通讯通路门店!$S:$S,$G1249)</f>
        <v>0</v>
      </c>
      <c r="AS1249" s="99">
        <f>SUMIFS(通讯通路门店!$U:$U,通讯通路门店!$S:$S,$G1249)</f>
        <v>0</v>
      </c>
      <c r="AT1249" s="99">
        <f>SUMIFS(通讯通路门店!$V:$V,通讯通路门店!$S:$S,$G1249)</f>
        <v>0</v>
      </c>
      <c r="AU1249" s="99">
        <f>SUMIFS(通讯通路门店!$W:$W,通讯通路门店!$S:$S,$G1249)</f>
        <v>0</v>
      </c>
      <c r="AV1249" s="99">
        <f>SUMIFS(通讯通路门店!$Z:$Z,通讯通路门店!$S:$S,$G1249)</f>
        <v>0</v>
      </c>
      <c r="AW1249" s="99">
        <f>SUMIFS(通讯通路门店!$AB:$AB,通讯通路门店!$S:$S,$G1249)</f>
        <v>0</v>
      </c>
      <c r="AX1249" s="99">
        <f>SUMIFS(通讯通路门店!$X:$X,通讯通路门店!$S:$S,$G1249)</f>
        <v>0</v>
      </c>
      <c r="AY1249" s="99">
        <f>SUMIFS(通讯通路门店!$Y:$Y,通讯通路门店!$S:$S,$G1249)</f>
        <v>0</v>
      </c>
      <c r="AZ1249" s="99">
        <f>SUMIFS(通讯通路门店!$AA:$AA,通讯通路门店!$S:$S,$G1249)</f>
        <v>0</v>
      </c>
      <c r="BA1249" s="99">
        <f t="shared" si="98"/>
        <v>0</v>
      </c>
      <c r="BB1249" s="99">
        <f t="shared" si="99"/>
        <v>0</v>
      </c>
      <c r="BC1249" s="99">
        <f>SUMIFS(通讯通路门店!$W:$W,通讯通路门店!$S:$S,$G1249,通讯通路门店!$J:$J,"荣耀体验店")+SUMIFS(通讯通路门店!$W:$W,通讯通路门店!$S:$S,$G1249,通讯通路门店!$J:$J,"荣耀授权专卖店")</f>
        <v>0</v>
      </c>
      <c r="BD1249" s="99">
        <f>SUMIFS(通讯通路门店!$Z:$Z,通讯通路门店!$S:$S,$G1249,通讯通路门店!$J:$J,"VIVO体验店")</f>
        <v>0</v>
      </c>
      <c r="BE1249" s="99">
        <f>SUMIFS(通讯通路门店!$AB:$AB,通讯通路门店!$S:$S,$G1249,通讯通路门店!$J:$J,"OPPO体验店")</f>
        <v>0</v>
      </c>
      <c r="BF1249" s="99">
        <f>SUMIFS(通讯通路门店!$X:$X,通讯通路门店!$S:$S,$G1249,通讯通路门店!$J:$J,"华为授权体验店")+SUMIFS(通讯通路门店!$AA:$AA,通讯通路门店!$S:$S,$G1249,通讯通路门店!$J:$J,"华为堡垒店")</f>
        <v>0</v>
      </c>
      <c r="BG1249" s="99">
        <f>SUMIFS(通讯通路门店!$Y:$Y,通讯通路门店!$S:$S,$G1249,通讯通路门店!$J:$J,"小米体验店")</f>
        <v>0</v>
      </c>
      <c r="BH1249" s="99">
        <f>SUMIFS(通讯通路门店!$AA:$AA,通讯通路门店!$S:$S,$G1249,通讯通路门店!$J:$J,"苹果体验店")</f>
        <v>0</v>
      </c>
      <c r="BI1249" s="99">
        <f>SUMIFS(通讯通路门店!$K:$K,通讯通路门店!$S:$S,$G1249,通讯通路门店!$J:$J,"其他品牌专卖店")</f>
        <v>0</v>
      </c>
      <c r="BJ1249" s="99">
        <f>SUMIFS(通讯通路门店!$AC:$AC,通讯通路门店!$S:$S,$G1249)</f>
        <v>0</v>
      </c>
      <c r="BK1249" s="99">
        <f>SUMIFS(通讯通路门店!$AD:$AD,通讯通路门店!$S:$S,$G1249)</f>
        <v>0</v>
      </c>
      <c r="BL1249" s="99">
        <f>SUMIFS(通讯通路门店!$AE:$AE,通讯通路门店!$S:$S,$G1249)</f>
        <v>0</v>
      </c>
      <c r="BM1249" s="99">
        <f>SUMIFS(通讯通路门店!$AF:$AF,通讯通路门店!$S:$S,$G1249)</f>
        <v>0</v>
      </c>
      <c r="BN1249" s="99">
        <f>SUMIFS(通讯通路门店!$AG:$AG,通讯通路门店!$S:$S,$G1249)</f>
        <v>0</v>
      </c>
      <c r="BO1249" s="99">
        <f>SUMIFS(通讯通路门店!$AH:$AH,通讯通路门店!$S:$S,$G1249)</f>
        <v>0</v>
      </c>
      <c r="BP1249" s="99">
        <f>SUMIFS(通讯通路门店!$AI:$AI,通讯通路门店!$S:$S,$G1249)</f>
        <v>0</v>
      </c>
      <c r="BQ1249" s="83"/>
    </row>
    <row r="1250" spans="1:69">
      <c r="A1250" s="99" t="str">
        <f>IFERROR(_xlfn.XLOOKUP($G1250,通讯通路门店!$S$4:$S$993931,通讯通路门店!$A$4:$A$993931,0,0),"")</f>
        <v>海南省</v>
      </c>
      <c r="B1250" s="99" t="str">
        <f>IFERROR(_xlfn.XLOOKUP($G1250,通讯通路门店!$S$4:$S$993931,通讯通路门店!$B$4:$B$993931,0,0),"")</f>
        <v>东方市</v>
      </c>
      <c r="C1250" s="99" t="str">
        <f>IFERROR(_xlfn.XLOOKUP($G1250,通讯通路门店!$S$4:$S$993931,通讯通路门店!$C$4:$C$993931,0,0),"")</f>
        <v>东方市</v>
      </c>
      <c r="D1250" s="99" t="str">
        <f>IFERROR(_xlfn.XLOOKUP($G1250,通讯通路门店!$S$4:$S$993931,通讯通路门店!$D$4:$D$993931,0,0),"")</f>
        <v>八所镇</v>
      </c>
      <c r="E1250" s="83"/>
      <c r="F1250" s="83"/>
      <c r="G1250" s="101"/>
      <c r="H1250" s="102">
        <f>IFERROR(_xlfn.XLOOKUP($G1250,通讯通路门店!$S$4:$S$993931,通讯通路门店!$R$4:$R$993931,0,0),"")</f>
        <v>0</v>
      </c>
      <c r="I1250" s="83"/>
      <c r="J1250" s="83"/>
      <c r="K1250" s="83"/>
      <c r="L1250" s="83"/>
      <c r="M1250" s="83"/>
      <c r="N1250" s="83"/>
      <c r="O1250" s="83"/>
      <c r="P1250" s="83"/>
      <c r="Q1250" s="83"/>
      <c r="R1250" s="83"/>
      <c r="S1250" s="83"/>
      <c r="T1250" s="83"/>
      <c r="U1250" s="99">
        <f>COUNTIF(通讯通路门店!$S:$S,$G1250)</f>
        <v>0</v>
      </c>
      <c r="V1250" s="99">
        <f>COUNTIFS(通讯通路门店!$S:$S,$G1250,通讯通路门店!$J:$J,"综合卖场")</f>
        <v>0</v>
      </c>
      <c r="W1250" s="99">
        <f>SUMIFS(通讯通路门店!$AJ:$AJ,通讯通路门店!$S:$S,通讯客户沙盘!$G1250)</f>
        <v>0</v>
      </c>
      <c r="X1250" s="99">
        <f t="shared" si="95"/>
        <v>0</v>
      </c>
      <c r="Y1250" s="99">
        <f>COUNTIFS(通讯通路门店!$S:$S,$G1250,通讯通路门店!$J:$J,"荣耀体验店")+COUNTIFS(通讯通路门店!$S:$S,$G1250,通讯通路门店!$J:$J,"荣耀授权专卖店")</f>
        <v>0</v>
      </c>
      <c r="Z1250" s="99">
        <f>COUNTIFS(通讯通路门店!$S:$S,$G1250,通讯通路门店!$J:$J,"VIVO体验店")</f>
        <v>0</v>
      </c>
      <c r="AA1250" s="99">
        <f>COUNTIFS(通讯通路门店!$S:$S,$G1250,通讯通路门店!$J:$J,"OPPO体验店")</f>
        <v>0</v>
      </c>
      <c r="AB1250" s="99">
        <f>COUNTIFS(通讯通路门店!$S:$S,$G1250,通讯通路门店!$J:$J,"华为授权体验店")+COUNTIFS(通讯通路门店!$S:$S,$G1250,通讯通路门店!$J:$J,"华为堡垒店")</f>
        <v>0</v>
      </c>
      <c r="AC1250" s="99">
        <f>COUNTIFS(通讯通路门店!$S:$S,$G1250,通讯通路门店!$J:$J,"小米体验店")</f>
        <v>0</v>
      </c>
      <c r="AD1250" s="99">
        <f>COUNTIFS(通讯通路门店!$S:$S,$G1250,通讯通路门店!$J:$J,"苹果体验店")</f>
        <v>0</v>
      </c>
      <c r="AE1250" s="99">
        <f>COUNTIFS(通讯通路门店!$S:$S,$G1250,通讯通路门店!$J:$J,"其他品牌专卖店")</f>
        <v>0</v>
      </c>
      <c r="AF1250" s="99">
        <f>SUMIFS(通讯通路门店!$BI:$BI,通讯通路门店!$S:$S,$G1250)</f>
        <v>0</v>
      </c>
      <c r="AG1250" s="99">
        <f>SUMIFS(通讯通路门店!$BH:$BH,通讯通路门店!$S:$S,$G1250)</f>
        <v>0</v>
      </c>
      <c r="AH1250" s="99">
        <f t="shared" si="96"/>
        <v>0</v>
      </c>
      <c r="AI1250" s="99">
        <f>SUMIFS(通讯通路门店!$BB:$BB,通讯通路门店!$S:$S,$G1250)</f>
        <v>0</v>
      </c>
      <c r="AJ1250" s="99">
        <f>SUMIFS(通讯通路门店!$BE:$BE,通讯通路门店!$S:$S,$G1250)</f>
        <v>0</v>
      </c>
      <c r="AK1250" s="99">
        <f>SUMIFS(通讯通路门店!$BG:$BG,通讯通路门店!$S:$S,$G1250)</f>
        <v>0</v>
      </c>
      <c r="AL1250" s="99">
        <f>SUMIFS(通讯通路门店!$BC:$BC,通讯通路门店!$S:$S,$G1250)</f>
        <v>0</v>
      </c>
      <c r="AM1250" s="99">
        <f>SUMIFS(通讯通路门店!$BD:$BD,通讯通路门店!$S:$S,$G1250)</f>
        <v>0</v>
      </c>
      <c r="AN1250" s="99">
        <f>SUMIFS(通讯通路门店!$BF:$BF,通讯通路门店!$S:$S,$G1250)</f>
        <v>0</v>
      </c>
      <c r="AO1250" s="99">
        <f t="shared" si="97"/>
        <v>0</v>
      </c>
      <c r="AP1250" s="99">
        <f>SUMIFS(通讯通路门店!$K:$K,通讯通路门店!$S:$S,$G1250)</f>
        <v>0</v>
      </c>
      <c r="AQ1250" s="83"/>
      <c r="AR1250" s="99">
        <f>SUMIFS(通讯通路门店!$T:$T,通讯通路门店!$S:$S,$G1250)</f>
        <v>0</v>
      </c>
      <c r="AS1250" s="99">
        <f>SUMIFS(通讯通路门店!$U:$U,通讯通路门店!$S:$S,$G1250)</f>
        <v>0</v>
      </c>
      <c r="AT1250" s="99">
        <f>SUMIFS(通讯通路门店!$V:$V,通讯通路门店!$S:$S,$G1250)</f>
        <v>0</v>
      </c>
      <c r="AU1250" s="99">
        <f>SUMIFS(通讯通路门店!$W:$W,通讯通路门店!$S:$S,$G1250)</f>
        <v>0</v>
      </c>
      <c r="AV1250" s="99">
        <f>SUMIFS(通讯通路门店!$Z:$Z,通讯通路门店!$S:$S,$G1250)</f>
        <v>0</v>
      </c>
      <c r="AW1250" s="99">
        <f>SUMIFS(通讯通路门店!$AB:$AB,通讯通路门店!$S:$S,$G1250)</f>
        <v>0</v>
      </c>
      <c r="AX1250" s="99">
        <f>SUMIFS(通讯通路门店!$X:$X,通讯通路门店!$S:$S,$G1250)</f>
        <v>0</v>
      </c>
      <c r="AY1250" s="99">
        <f>SUMIFS(通讯通路门店!$Y:$Y,通讯通路门店!$S:$S,$G1250)</f>
        <v>0</v>
      </c>
      <c r="AZ1250" s="99">
        <f>SUMIFS(通讯通路门店!$AA:$AA,通讯通路门店!$S:$S,$G1250)</f>
        <v>0</v>
      </c>
      <c r="BA1250" s="99">
        <f t="shared" si="98"/>
        <v>0</v>
      </c>
      <c r="BB1250" s="99">
        <f t="shared" si="99"/>
        <v>0</v>
      </c>
      <c r="BC1250" s="99">
        <f>SUMIFS(通讯通路门店!$W:$W,通讯通路门店!$S:$S,$G1250,通讯通路门店!$J:$J,"荣耀体验店")+SUMIFS(通讯通路门店!$W:$W,通讯通路门店!$S:$S,$G1250,通讯通路门店!$J:$J,"荣耀授权专卖店")</f>
        <v>0</v>
      </c>
      <c r="BD1250" s="99">
        <f>SUMIFS(通讯通路门店!$Z:$Z,通讯通路门店!$S:$S,$G1250,通讯通路门店!$J:$J,"VIVO体验店")</f>
        <v>0</v>
      </c>
      <c r="BE1250" s="99">
        <f>SUMIFS(通讯通路门店!$AB:$AB,通讯通路门店!$S:$S,$G1250,通讯通路门店!$J:$J,"OPPO体验店")</f>
        <v>0</v>
      </c>
      <c r="BF1250" s="99">
        <f>SUMIFS(通讯通路门店!$X:$X,通讯通路门店!$S:$S,$G1250,通讯通路门店!$J:$J,"华为授权体验店")+SUMIFS(通讯通路门店!$AA:$AA,通讯通路门店!$S:$S,$G1250,通讯通路门店!$J:$J,"华为堡垒店")</f>
        <v>0</v>
      </c>
      <c r="BG1250" s="99">
        <f>SUMIFS(通讯通路门店!$Y:$Y,通讯通路门店!$S:$S,$G1250,通讯通路门店!$J:$J,"小米体验店")</f>
        <v>0</v>
      </c>
      <c r="BH1250" s="99">
        <f>SUMIFS(通讯通路门店!$AA:$AA,通讯通路门店!$S:$S,$G1250,通讯通路门店!$J:$J,"苹果体验店")</f>
        <v>0</v>
      </c>
      <c r="BI1250" s="99">
        <f>SUMIFS(通讯通路门店!$K:$K,通讯通路门店!$S:$S,$G1250,通讯通路门店!$J:$J,"其他品牌专卖店")</f>
        <v>0</v>
      </c>
      <c r="BJ1250" s="99">
        <f>SUMIFS(通讯通路门店!$AC:$AC,通讯通路门店!$S:$S,$G1250)</f>
        <v>0</v>
      </c>
      <c r="BK1250" s="99">
        <f>SUMIFS(通讯通路门店!$AD:$AD,通讯通路门店!$S:$S,$G1250)</f>
        <v>0</v>
      </c>
      <c r="BL1250" s="99">
        <f>SUMIFS(通讯通路门店!$AE:$AE,通讯通路门店!$S:$S,$G1250)</f>
        <v>0</v>
      </c>
      <c r="BM1250" s="99">
        <f>SUMIFS(通讯通路门店!$AF:$AF,通讯通路门店!$S:$S,$G1250)</f>
        <v>0</v>
      </c>
      <c r="BN1250" s="99">
        <f>SUMIFS(通讯通路门店!$AG:$AG,通讯通路门店!$S:$S,$G1250)</f>
        <v>0</v>
      </c>
      <c r="BO1250" s="99">
        <f>SUMIFS(通讯通路门店!$AH:$AH,通讯通路门店!$S:$S,$G1250)</f>
        <v>0</v>
      </c>
      <c r="BP1250" s="99">
        <f>SUMIFS(通讯通路门店!$AI:$AI,通讯通路门店!$S:$S,$G1250)</f>
        <v>0</v>
      </c>
      <c r="BQ1250" s="83"/>
    </row>
    <row r="1251" spans="1:69">
      <c r="A1251" s="99" t="str">
        <f>IFERROR(_xlfn.XLOOKUP($G1251,通讯通路门店!$S$4:$S$993931,通讯通路门店!$A$4:$A$993931,0,0),"")</f>
        <v>海南省</v>
      </c>
      <c r="B1251" s="99" t="str">
        <f>IFERROR(_xlfn.XLOOKUP($G1251,通讯通路门店!$S$4:$S$993931,通讯通路门店!$B$4:$B$993931,0,0),"")</f>
        <v>东方市</v>
      </c>
      <c r="C1251" s="99" t="str">
        <f>IFERROR(_xlfn.XLOOKUP($G1251,通讯通路门店!$S$4:$S$993931,通讯通路门店!$C$4:$C$993931,0,0),"")</f>
        <v>东方市</v>
      </c>
      <c r="D1251" s="99" t="str">
        <f>IFERROR(_xlfn.XLOOKUP($G1251,通讯通路门店!$S$4:$S$993931,通讯通路门店!$D$4:$D$993931,0,0),"")</f>
        <v>八所镇</v>
      </c>
      <c r="E1251" s="83"/>
      <c r="F1251" s="83"/>
      <c r="G1251" s="101"/>
      <c r="H1251" s="102">
        <f>IFERROR(_xlfn.XLOOKUP($G1251,通讯通路门店!$S$4:$S$993931,通讯通路门店!$R$4:$R$993931,0,0),"")</f>
        <v>0</v>
      </c>
      <c r="I1251" s="83"/>
      <c r="J1251" s="83"/>
      <c r="K1251" s="83"/>
      <c r="L1251" s="83"/>
      <c r="M1251" s="83"/>
      <c r="N1251" s="83"/>
      <c r="O1251" s="83"/>
      <c r="P1251" s="83"/>
      <c r="Q1251" s="83"/>
      <c r="R1251" s="83"/>
      <c r="S1251" s="83"/>
      <c r="T1251" s="83"/>
      <c r="U1251" s="99">
        <f>COUNTIF(通讯通路门店!$S:$S,$G1251)</f>
        <v>0</v>
      </c>
      <c r="V1251" s="99">
        <f>COUNTIFS(通讯通路门店!$S:$S,$G1251,通讯通路门店!$J:$J,"综合卖场")</f>
        <v>0</v>
      </c>
      <c r="W1251" s="99">
        <f>SUMIFS(通讯通路门店!$AJ:$AJ,通讯通路门店!$S:$S,通讯客户沙盘!$G1251)</f>
        <v>0</v>
      </c>
      <c r="X1251" s="99">
        <f t="shared" si="95"/>
        <v>0</v>
      </c>
      <c r="Y1251" s="99">
        <f>COUNTIFS(通讯通路门店!$S:$S,$G1251,通讯通路门店!$J:$J,"荣耀体验店")+COUNTIFS(通讯通路门店!$S:$S,$G1251,通讯通路门店!$J:$J,"荣耀授权专卖店")</f>
        <v>0</v>
      </c>
      <c r="Z1251" s="99">
        <f>COUNTIFS(通讯通路门店!$S:$S,$G1251,通讯通路门店!$J:$J,"VIVO体验店")</f>
        <v>0</v>
      </c>
      <c r="AA1251" s="99">
        <f>COUNTIFS(通讯通路门店!$S:$S,$G1251,通讯通路门店!$J:$J,"OPPO体验店")</f>
        <v>0</v>
      </c>
      <c r="AB1251" s="99">
        <f>COUNTIFS(通讯通路门店!$S:$S,$G1251,通讯通路门店!$J:$J,"华为授权体验店")+COUNTIFS(通讯通路门店!$S:$S,$G1251,通讯通路门店!$J:$J,"华为堡垒店")</f>
        <v>0</v>
      </c>
      <c r="AC1251" s="99">
        <f>COUNTIFS(通讯通路门店!$S:$S,$G1251,通讯通路门店!$J:$J,"小米体验店")</f>
        <v>0</v>
      </c>
      <c r="AD1251" s="99">
        <f>COUNTIFS(通讯通路门店!$S:$S,$G1251,通讯通路门店!$J:$J,"苹果体验店")</f>
        <v>0</v>
      </c>
      <c r="AE1251" s="99">
        <f>COUNTIFS(通讯通路门店!$S:$S,$G1251,通讯通路门店!$J:$J,"其他品牌专卖店")</f>
        <v>0</v>
      </c>
      <c r="AF1251" s="99">
        <f>SUMIFS(通讯通路门店!$BI:$BI,通讯通路门店!$S:$S,$G1251)</f>
        <v>0</v>
      </c>
      <c r="AG1251" s="99">
        <f>SUMIFS(通讯通路门店!$BH:$BH,通讯通路门店!$S:$S,$G1251)</f>
        <v>0</v>
      </c>
      <c r="AH1251" s="99">
        <f t="shared" si="96"/>
        <v>0</v>
      </c>
      <c r="AI1251" s="99">
        <f>SUMIFS(通讯通路门店!$BB:$BB,通讯通路门店!$S:$S,$G1251)</f>
        <v>0</v>
      </c>
      <c r="AJ1251" s="99">
        <f>SUMIFS(通讯通路门店!$BE:$BE,通讯通路门店!$S:$S,$G1251)</f>
        <v>0</v>
      </c>
      <c r="AK1251" s="99">
        <f>SUMIFS(通讯通路门店!$BG:$BG,通讯通路门店!$S:$S,$G1251)</f>
        <v>0</v>
      </c>
      <c r="AL1251" s="99">
        <f>SUMIFS(通讯通路门店!$BC:$BC,通讯通路门店!$S:$S,$G1251)</f>
        <v>0</v>
      </c>
      <c r="AM1251" s="99">
        <f>SUMIFS(通讯通路门店!$BD:$BD,通讯通路门店!$S:$S,$G1251)</f>
        <v>0</v>
      </c>
      <c r="AN1251" s="99">
        <f>SUMIFS(通讯通路门店!$BF:$BF,通讯通路门店!$S:$S,$G1251)</f>
        <v>0</v>
      </c>
      <c r="AO1251" s="99">
        <f t="shared" si="97"/>
        <v>0</v>
      </c>
      <c r="AP1251" s="99">
        <f>SUMIFS(通讯通路门店!$K:$K,通讯通路门店!$S:$S,$G1251)</f>
        <v>0</v>
      </c>
      <c r="AQ1251" s="83"/>
      <c r="AR1251" s="99">
        <f>SUMIFS(通讯通路门店!$T:$T,通讯通路门店!$S:$S,$G1251)</f>
        <v>0</v>
      </c>
      <c r="AS1251" s="99">
        <f>SUMIFS(通讯通路门店!$U:$U,通讯通路门店!$S:$S,$G1251)</f>
        <v>0</v>
      </c>
      <c r="AT1251" s="99">
        <f>SUMIFS(通讯通路门店!$V:$V,通讯通路门店!$S:$S,$G1251)</f>
        <v>0</v>
      </c>
      <c r="AU1251" s="99">
        <f>SUMIFS(通讯通路门店!$W:$W,通讯通路门店!$S:$S,$G1251)</f>
        <v>0</v>
      </c>
      <c r="AV1251" s="99">
        <f>SUMIFS(通讯通路门店!$Z:$Z,通讯通路门店!$S:$S,$G1251)</f>
        <v>0</v>
      </c>
      <c r="AW1251" s="99">
        <f>SUMIFS(通讯通路门店!$AB:$AB,通讯通路门店!$S:$S,$G1251)</f>
        <v>0</v>
      </c>
      <c r="AX1251" s="99">
        <f>SUMIFS(通讯通路门店!$X:$X,通讯通路门店!$S:$S,$G1251)</f>
        <v>0</v>
      </c>
      <c r="AY1251" s="99">
        <f>SUMIFS(通讯通路门店!$Y:$Y,通讯通路门店!$S:$S,$G1251)</f>
        <v>0</v>
      </c>
      <c r="AZ1251" s="99">
        <f>SUMIFS(通讯通路门店!$AA:$AA,通讯通路门店!$S:$S,$G1251)</f>
        <v>0</v>
      </c>
      <c r="BA1251" s="99">
        <f t="shared" si="98"/>
        <v>0</v>
      </c>
      <c r="BB1251" s="99">
        <f t="shared" si="99"/>
        <v>0</v>
      </c>
      <c r="BC1251" s="99">
        <f>SUMIFS(通讯通路门店!$W:$W,通讯通路门店!$S:$S,$G1251,通讯通路门店!$J:$J,"荣耀体验店")+SUMIFS(通讯通路门店!$W:$W,通讯通路门店!$S:$S,$G1251,通讯通路门店!$J:$J,"荣耀授权专卖店")</f>
        <v>0</v>
      </c>
      <c r="BD1251" s="99">
        <f>SUMIFS(通讯通路门店!$Z:$Z,通讯通路门店!$S:$S,$G1251,通讯通路门店!$J:$J,"VIVO体验店")</f>
        <v>0</v>
      </c>
      <c r="BE1251" s="99">
        <f>SUMIFS(通讯通路门店!$AB:$AB,通讯通路门店!$S:$S,$G1251,通讯通路门店!$J:$J,"OPPO体验店")</f>
        <v>0</v>
      </c>
      <c r="BF1251" s="99">
        <f>SUMIFS(通讯通路门店!$X:$X,通讯通路门店!$S:$S,$G1251,通讯通路门店!$J:$J,"华为授权体验店")+SUMIFS(通讯通路门店!$AA:$AA,通讯通路门店!$S:$S,$G1251,通讯通路门店!$J:$J,"华为堡垒店")</f>
        <v>0</v>
      </c>
      <c r="BG1251" s="99">
        <f>SUMIFS(通讯通路门店!$Y:$Y,通讯通路门店!$S:$S,$G1251,通讯通路门店!$J:$J,"小米体验店")</f>
        <v>0</v>
      </c>
      <c r="BH1251" s="99">
        <f>SUMIFS(通讯通路门店!$AA:$AA,通讯通路门店!$S:$S,$G1251,通讯通路门店!$J:$J,"苹果体验店")</f>
        <v>0</v>
      </c>
      <c r="BI1251" s="99">
        <f>SUMIFS(通讯通路门店!$K:$K,通讯通路门店!$S:$S,$G1251,通讯通路门店!$J:$J,"其他品牌专卖店")</f>
        <v>0</v>
      </c>
      <c r="BJ1251" s="99">
        <f>SUMIFS(通讯通路门店!$AC:$AC,通讯通路门店!$S:$S,$G1251)</f>
        <v>0</v>
      </c>
      <c r="BK1251" s="99">
        <f>SUMIFS(通讯通路门店!$AD:$AD,通讯通路门店!$S:$S,$G1251)</f>
        <v>0</v>
      </c>
      <c r="BL1251" s="99">
        <f>SUMIFS(通讯通路门店!$AE:$AE,通讯通路门店!$S:$S,$G1251)</f>
        <v>0</v>
      </c>
      <c r="BM1251" s="99">
        <f>SUMIFS(通讯通路门店!$AF:$AF,通讯通路门店!$S:$S,$G1251)</f>
        <v>0</v>
      </c>
      <c r="BN1251" s="99">
        <f>SUMIFS(通讯通路门店!$AG:$AG,通讯通路门店!$S:$S,$G1251)</f>
        <v>0</v>
      </c>
      <c r="BO1251" s="99">
        <f>SUMIFS(通讯通路门店!$AH:$AH,通讯通路门店!$S:$S,$G1251)</f>
        <v>0</v>
      </c>
      <c r="BP1251" s="99">
        <f>SUMIFS(通讯通路门店!$AI:$AI,通讯通路门店!$S:$S,$G1251)</f>
        <v>0</v>
      </c>
      <c r="BQ1251" s="83"/>
    </row>
    <row r="1252" spans="1:69">
      <c r="A1252" s="99" t="str">
        <f>IFERROR(_xlfn.XLOOKUP($G1252,通讯通路门店!$S$4:$S$993931,通讯通路门店!$A$4:$A$993931,0,0),"")</f>
        <v>海南省</v>
      </c>
      <c r="B1252" s="99" t="str">
        <f>IFERROR(_xlfn.XLOOKUP($G1252,通讯通路门店!$S$4:$S$993931,通讯通路门店!$B$4:$B$993931,0,0),"")</f>
        <v>东方市</v>
      </c>
      <c r="C1252" s="99" t="str">
        <f>IFERROR(_xlfn.XLOOKUP($G1252,通讯通路门店!$S$4:$S$993931,通讯通路门店!$C$4:$C$993931,0,0),"")</f>
        <v>东方市</v>
      </c>
      <c r="D1252" s="99" t="str">
        <f>IFERROR(_xlfn.XLOOKUP($G1252,通讯通路门店!$S$4:$S$993931,通讯通路门店!$D$4:$D$993931,0,0),"")</f>
        <v>八所镇</v>
      </c>
      <c r="E1252" s="83"/>
      <c r="F1252" s="83"/>
      <c r="G1252" s="101"/>
      <c r="H1252" s="102">
        <f>IFERROR(_xlfn.XLOOKUP($G1252,通讯通路门店!$S$4:$S$993931,通讯通路门店!$R$4:$R$993931,0,0),"")</f>
        <v>0</v>
      </c>
      <c r="I1252" s="83"/>
      <c r="J1252" s="83"/>
      <c r="K1252" s="83"/>
      <c r="L1252" s="83"/>
      <c r="M1252" s="83"/>
      <c r="N1252" s="83"/>
      <c r="O1252" s="83"/>
      <c r="P1252" s="83"/>
      <c r="Q1252" s="83"/>
      <c r="R1252" s="83"/>
      <c r="S1252" s="83"/>
      <c r="T1252" s="83"/>
      <c r="U1252" s="99">
        <f>COUNTIF(通讯通路门店!$S:$S,$G1252)</f>
        <v>0</v>
      </c>
      <c r="V1252" s="99">
        <f>COUNTIFS(通讯通路门店!$S:$S,$G1252,通讯通路门店!$J:$J,"综合卖场")</f>
        <v>0</v>
      </c>
      <c r="W1252" s="99">
        <f>SUMIFS(通讯通路门店!$AJ:$AJ,通讯通路门店!$S:$S,通讯客户沙盘!$G1252)</f>
        <v>0</v>
      </c>
      <c r="X1252" s="99">
        <f t="shared" si="95"/>
        <v>0</v>
      </c>
      <c r="Y1252" s="99">
        <f>COUNTIFS(通讯通路门店!$S:$S,$G1252,通讯通路门店!$J:$J,"荣耀体验店")+COUNTIFS(通讯通路门店!$S:$S,$G1252,通讯通路门店!$J:$J,"荣耀授权专卖店")</f>
        <v>0</v>
      </c>
      <c r="Z1252" s="99">
        <f>COUNTIFS(通讯通路门店!$S:$S,$G1252,通讯通路门店!$J:$J,"VIVO体验店")</f>
        <v>0</v>
      </c>
      <c r="AA1252" s="99">
        <f>COUNTIFS(通讯通路门店!$S:$S,$G1252,通讯通路门店!$J:$J,"OPPO体验店")</f>
        <v>0</v>
      </c>
      <c r="AB1252" s="99">
        <f>COUNTIFS(通讯通路门店!$S:$S,$G1252,通讯通路门店!$J:$J,"华为授权体验店")+COUNTIFS(通讯通路门店!$S:$S,$G1252,通讯通路门店!$J:$J,"华为堡垒店")</f>
        <v>0</v>
      </c>
      <c r="AC1252" s="99">
        <f>COUNTIFS(通讯通路门店!$S:$S,$G1252,通讯通路门店!$J:$J,"小米体验店")</f>
        <v>0</v>
      </c>
      <c r="AD1252" s="99">
        <f>COUNTIFS(通讯通路门店!$S:$S,$G1252,通讯通路门店!$J:$J,"苹果体验店")</f>
        <v>0</v>
      </c>
      <c r="AE1252" s="99">
        <f>COUNTIFS(通讯通路门店!$S:$S,$G1252,通讯通路门店!$J:$J,"其他品牌专卖店")</f>
        <v>0</v>
      </c>
      <c r="AF1252" s="99">
        <f>SUMIFS(通讯通路门店!$BI:$BI,通讯通路门店!$S:$S,$G1252)</f>
        <v>0</v>
      </c>
      <c r="AG1252" s="99">
        <f>SUMIFS(通讯通路门店!$BH:$BH,通讯通路门店!$S:$S,$G1252)</f>
        <v>0</v>
      </c>
      <c r="AH1252" s="99">
        <f t="shared" si="96"/>
        <v>0</v>
      </c>
      <c r="AI1252" s="99">
        <f>SUMIFS(通讯通路门店!$BB:$BB,通讯通路门店!$S:$S,$G1252)</f>
        <v>0</v>
      </c>
      <c r="AJ1252" s="99">
        <f>SUMIFS(通讯通路门店!$BE:$BE,通讯通路门店!$S:$S,$G1252)</f>
        <v>0</v>
      </c>
      <c r="AK1252" s="99">
        <f>SUMIFS(通讯通路门店!$BG:$BG,通讯通路门店!$S:$S,$G1252)</f>
        <v>0</v>
      </c>
      <c r="AL1252" s="99">
        <f>SUMIFS(通讯通路门店!$BC:$BC,通讯通路门店!$S:$S,$G1252)</f>
        <v>0</v>
      </c>
      <c r="AM1252" s="99">
        <f>SUMIFS(通讯通路门店!$BD:$BD,通讯通路门店!$S:$S,$G1252)</f>
        <v>0</v>
      </c>
      <c r="AN1252" s="99">
        <f>SUMIFS(通讯通路门店!$BF:$BF,通讯通路门店!$S:$S,$G1252)</f>
        <v>0</v>
      </c>
      <c r="AO1252" s="99">
        <f t="shared" si="97"/>
        <v>0</v>
      </c>
      <c r="AP1252" s="99">
        <f>SUMIFS(通讯通路门店!$K:$K,通讯通路门店!$S:$S,$G1252)</f>
        <v>0</v>
      </c>
      <c r="AQ1252" s="83"/>
      <c r="AR1252" s="99">
        <f>SUMIFS(通讯通路门店!$T:$T,通讯通路门店!$S:$S,$G1252)</f>
        <v>0</v>
      </c>
      <c r="AS1252" s="99">
        <f>SUMIFS(通讯通路门店!$U:$U,通讯通路门店!$S:$S,$G1252)</f>
        <v>0</v>
      </c>
      <c r="AT1252" s="99">
        <f>SUMIFS(通讯通路门店!$V:$V,通讯通路门店!$S:$S,$G1252)</f>
        <v>0</v>
      </c>
      <c r="AU1252" s="99">
        <f>SUMIFS(通讯通路门店!$W:$W,通讯通路门店!$S:$S,$G1252)</f>
        <v>0</v>
      </c>
      <c r="AV1252" s="99">
        <f>SUMIFS(通讯通路门店!$Z:$Z,通讯通路门店!$S:$S,$G1252)</f>
        <v>0</v>
      </c>
      <c r="AW1252" s="99">
        <f>SUMIFS(通讯通路门店!$AB:$AB,通讯通路门店!$S:$S,$G1252)</f>
        <v>0</v>
      </c>
      <c r="AX1252" s="99">
        <f>SUMIFS(通讯通路门店!$X:$X,通讯通路门店!$S:$S,$G1252)</f>
        <v>0</v>
      </c>
      <c r="AY1252" s="99">
        <f>SUMIFS(通讯通路门店!$Y:$Y,通讯通路门店!$S:$S,$G1252)</f>
        <v>0</v>
      </c>
      <c r="AZ1252" s="99">
        <f>SUMIFS(通讯通路门店!$AA:$AA,通讯通路门店!$S:$S,$G1252)</f>
        <v>0</v>
      </c>
      <c r="BA1252" s="99">
        <f t="shared" si="98"/>
        <v>0</v>
      </c>
      <c r="BB1252" s="99">
        <f t="shared" si="99"/>
        <v>0</v>
      </c>
      <c r="BC1252" s="99">
        <f>SUMIFS(通讯通路门店!$W:$W,通讯通路门店!$S:$S,$G1252,通讯通路门店!$J:$J,"荣耀体验店")+SUMIFS(通讯通路门店!$W:$W,通讯通路门店!$S:$S,$G1252,通讯通路门店!$J:$J,"荣耀授权专卖店")</f>
        <v>0</v>
      </c>
      <c r="BD1252" s="99">
        <f>SUMIFS(通讯通路门店!$Z:$Z,通讯通路门店!$S:$S,$G1252,通讯通路门店!$J:$J,"VIVO体验店")</f>
        <v>0</v>
      </c>
      <c r="BE1252" s="99">
        <f>SUMIFS(通讯通路门店!$AB:$AB,通讯通路门店!$S:$S,$G1252,通讯通路门店!$J:$J,"OPPO体验店")</f>
        <v>0</v>
      </c>
      <c r="BF1252" s="99">
        <f>SUMIFS(通讯通路门店!$X:$X,通讯通路门店!$S:$S,$G1252,通讯通路门店!$J:$J,"华为授权体验店")+SUMIFS(通讯通路门店!$AA:$AA,通讯通路门店!$S:$S,$G1252,通讯通路门店!$J:$J,"华为堡垒店")</f>
        <v>0</v>
      </c>
      <c r="BG1252" s="99">
        <f>SUMIFS(通讯通路门店!$Y:$Y,通讯通路门店!$S:$S,$G1252,通讯通路门店!$J:$J,"小米体验店")</f>
        <v>0</v>
      </c>
      <c r="BH1252" s="99">
        <f>SUMIFS(通讯通路门店!$AA:$AA,通讯通路门店!$S:$S,$G1252,通讯通路门店!$J:$J,"苹果体验店")</f>
        <v>0</v>
      </c>
      <c r="BI1252" s="99">
        <f>SUMIFS(通讯通路门店!$K:$K,通讯通路门店!$S:$S,$G1252,通讯通路门店!$J:$J,"其他品牌专卖店")</f>
        <v>0</v>
      </c>
      <c r="BJ1252" s="99">
        <f>SUMIFS(通讯通路门店!$AC:$AC,通讯通路门店!$S:$S,$G1252)</f>
        <v>0</v>
      </c>
      <c r="BK1252" s="99">
        <f>SUMIFS(通讯通路门店!$AD:$AD,通讯通路门店!$S:$S,$G1252)</f>
        <v>0</v>
      </c>
      <c r="BL1252" s="99">
        <f>SUMIFS(通讯通路门店!$AE:$AE,通讯通路门店!$S:$S,$G1252)</f>
        <v>0</v>
      </c>
      <c r="BM1252" s="99">
        <f>SUMIFS(通讯通路门店!$AF:$AF,通讯通路门店!$S:$S,$G1252)</f>
        <v>0</v>
      </c>
      <c r="BN1252" s="99">
        <f>SUMIFS(通讯通路门店!$AG:$AG,通讯通路门店!$S:$S,$G1252)</f>
        <v>0</v>
      </c>
      <c r="BO1252" s="99">
        <f>SUMIFS(通讯通路门店!$AH:$AH,通讯通路门店!$S:$S,$G1252)</f>
        <v>0</v>
      </c>
      <c r="BP1252" s="99">
        <f>SUMIFS(通讯通路门店!$AI:$AI,通讯通路门店!$S:$S,$G1252)</f>
        <v>0</v>
      </c>
      <c r="BQ1252" s="83"/>
    </row>
    <row r="1253" spans="1:69">
      <c r="A1253" s="99" t="str">
        <f>IFERROR(_xlfn.XLOOKUP($G1253,通讯通路门店!$S$4:$S$993931,通讯通路门店!$A$4:$A$993931,0,0),"")</f>
        <v>海南省</v>
      </c>
      <c r="B1253" s="99" t="str">
        <f>IFERROR(_xlfn.XLOOKUP($G1253,通讯通路门店!$S$4:$S$993931,通讯通路门店!$B$4:$B$993931,0,0),"")</f>
        <v>东方市</v>
      </c>
      <c r="C1253" s="99" t="str">
        <f>IFERROR(_xlfn.XLOOKUP($G1253,通讯通路门店!$S$4:$S$993931,通讯通路门店!$C$4:$C$993931,0,0),"")</f>
        <v>东方市</v>
      </c>
      <c r="D1253" s="99" t="str">
        <f>IFERROR(_xlfn.XLOOKUP($G1253,通讯通路门店!$S$4:$S$993931,通讯通路门店!$D$4:$D$993931,0,0),"")</f>
        <v>八所镇</v>
      </c>
      <c r="E1253" s="83"/>
      <c r="F1253" s="83"/>
      <c r="G1253" s="101"/>
      <c r="H1253" s="102">
        <f>IFERROR(_xlfn.XLOOKUP($G1253,通讯通路门店!$S$4:$S$993931,通讯通路门店!$R$4:$R$993931,0,0),"")</f>
        <v>0</v>
      </c>
      <c r="I1253" s="83"/>
      <c r="J1253" s="83"/>
      <c r="K1253" s="83"/>
      <c r="L1253" s="83"/>
      <c r="M1253" s="83"/>
      <c r="N1253" s="83"/>
      <c r="O1253" s="83"/>
      <c r="P1253" s="83"/>
      <c r="Q1253" s="83"/>
      <c r="R1253" s="83"/>
      <c r="S1253" s="83"/>
      <c r="T1253" s="83"/>
      <c r="U1253" s="99">
        <f>COUNTIF(通讯通路门店!$S:$S,$G1253)</f>
        <v>0</v>
      </c>
      <c r="V1253" s="99">
        <f>COUNTIFS(通讯通路门店!$S:$S,$G1253,通讯通路门店!$J:$J,"综合卖场")</f>
        <v>0</v>
      </c>
      <c r="W1253" s="99">
        <f>SUMIFS(通讯通路门店!$AJ:$AJ,通讯通路门店!$S:$S,通讯客户沙盘!$G1253)</f>
        <v>0</v>
      </c>
      <c r="X1253" s="99">
        <f t="shared" si="95"/>
        <v>0</v>
      </c>
      <c r="Y1253" s="99">
        <f>COUNTIFS(通讯通路门店!$S:$S,$G1253,通讯通路门店!$J:$J,"荣耀体验店")+COUNTIFS(通讯通路门店!$S:$S,$G1253,通讯通路门店!$J:$J,"荣耀授权专卖店")</f>
        <v>0</v>
      </c>
      <c r="Z1253" s="99">
        <f>COUNTIFS(通讯通路门店!$S:$S,$G1253,通讯通路门店!$J:$J,"VIVO体验店")</f>
        <v>0</v>
      </c>
      <c r="AA1253" s="99">
        <f>COUNTIFS(通讯通路门店!$S:$S,$G1253,通讯通路门店!$J:$J,"OPPO体验店")</f>
        <v>0</v>
      </c>
      <c r="AB1253" s="99">
        <f>COUNTIFS(通讯通路门店!$S:$S,$G1253,通讯通路门店!$J:$J,"华为授权体验店")+COUNTIFS(通讯通路门店!$S:$S,$G1253,通讯通路门店!$J:$J,"华为堡垒店")</f>
        <v>0</v>
      </c>
      <c r="AC1253" s="99">
        <f>COUNTIFS(通讯通路门店!$S:$S,$G1253,通讯通路门店!$J:$J,"小米体验店")</f>
        <v>0</v>
      </c>
      <c r="AD1253" s="99">
        <f>COUNTIFS(通讯通路门店!$S:$S,$G1253,通讯通路门店!$J:$J,"苹果体验店")</f>
        <v>0</v>
      </c>
      <c r="AE1253" s="99">
        <f>COUNTIFS(通讯通路门店!$S:$S,$G1253,通讯通路门店!$J:$J,"其他品牌专卖店")</f>
        <v>0</v>
      </c>
      <c r="AF1253" s="99">
        <f>SUMIFS(通讯通路门店!$BI:$BI,通讯通路门店!$S:$S,$G1253)</f>
        <v>0</v>
      </c>
      <c r="AG1253" s="99">
        <f>SUMIFS(通讯通路门店!$BH:$BH,通讯通路门店!$S:$S,$G1253)</f>
        <v>0</v>
      </c>
      <c r="AH1253" s="99">
        <f t="shared" si="96"/>
        <v>0</v>
      </c>
      <c r="AI1253" s="99">
        <f>SUMIFS(通讯通路门店!$BB:$BB,通讯通路门店!$S:$S,$G1253)</f>
        <v>0</v>
      </c>
      <c r="AJ1253" s="99">
        <f>SUMIFS(通讯通路门店!$BE:$BE,通讯通路门店!$S:$S,$G1253)</f>
        <v>0</v>
      </c>
      <c r="AK1253" s="99">
        <f>SUMIFS(通讯通路门店!$BG:$BG,通讯通路门店!$S:$S,$G1253)</f>
        <v>0</v>
      </c>
      <c r="AL1253" s="99">
        <f>SUMIFS(通讯通路门店!$BC:$BC,通讯通路门店!$S:$S,$G1253)</f>
        <v>0</v>
      </c>
      <c r="AM1253" s="99">
        <f>SUMIFS(通讯通路门店!$BD:$BD,通讯通路门店!$S:$S,$G1253)</f>
        <v>0</v>
      </c>
      <c r="AN1253" s="99">
        <f>SUMIFS(通讯通路门店!$BF:$BF,通讯通路门店!$S:$S,$G1253)</f>
        <v>0</v>
      </c>
      <c r="AO1253" s="99">
        <f t="shared" si="97"/>
        <v>0</v>
      </c>
      <c r="AP1253" s="99">
        <f>SUMIFS(通讯通路门店!$K:$K,通讯通路门店!$S:$S,$G1253)</f>
        <v>0</v>
      </c>
      <c r="AQ1253" s="83"/>
      <c r="AR1253" s="99">
        <f>SUMIFS(通讯通路门店!$T:$T,通讯通路门店!$S:$S,$G1253)</f>
        <v>0</v>
      </c>
      <c r="AS1253" s="99">
        <f>SUMIFS(通讯通路门店!$U:$U,通讯通路门店!$S:$S,$G1253)</f>
        <v>0</v>
      </c>
      <c r="AT1253" s="99">
        <f>SUMIFS(通讯通路门店!$V:$V,通讯通路门店!$S:$S,$G1253)</f>
        <v>0</v>
      </c>
      <c r="AU1253" s="99">
        <f>SUMIFS(通讯通路门店!$W:$W,通讯通路门店!$S:$S,$G1253)</f>
        <v>0</v>
      </c>
      <c r="AV1253" s="99">
        <f>SUMIFS(通讯通路门店!$Z:$Z,通讯通路门店!$S:$S,$G1253)</f>
        <v>0</v>
      </c>
      <c r="AW1253" s="99">
        <f>SUMIFS(通讯通路门店!$AB:$AB,通讯通路门店!$S:$S,$G1253)</f>
        <v>0</v>
      </c>
      <c r="AX1253" s="99">
        <f>SUMIFS(通讯通路门店!$X:$X,通讯通路门店!$S:$S,$G1253)</f>
        <v>0</v>
      </c>
      <c r="AY1253" s="99">
        <f>SUMIFS(通讯通路门店!$Y:$Y,通讯通路门店!$S:$S,$G1253)</f>
        <v>0</v>
      </c>
      <c r="AZ1253" s="99">
        <f>SUMIFS(通讯通路门店!$AA:$AA,通讯通路门店!$S:$S,$G1253)</f>
        <v>0</v>
      </c>
      <c r="BA1253" s="99">
        <f t="shared" si="98"/>
        <v>0</v>
      </c>
      <c r="BB1253" s="99">
        <f t="shared" si="99"/>
        <v>0</v>
      </c>
      <c r="BC1253" s="99">
        <f>SUMIFS(通讯通路门店!$W:$W,通讯通路门店!$S:$S,$G1253,通讯通路门店!$J:$J,"荣耀体验店")+SUMIFS(通讯通路门店!$W:$W,通讯通路门店!$S:$S,$G1253,通讯通路门店!$J:$J,"荣耀授权专卖店")</f>
        <v>0</v>
      </c>
      <c r="BD1253" s="99">
        <f>SUMIFS(通讯通路门店!$Z:$Z,通讯通路门店!$S:$S,$G1253,通讯通路门店!$J:$J,"VIVO体验店")</f>
        <v>0</v>
      </c>
      <c r="BE1253" s="99">
        <f>SUMIFS(通讯通路门店!$AB:$AB,通讯通路门店!$S:$S,$G1253,通讯通路门店!$J:$J,"OPPO体验店")</f>
        <v>0</v>
      </c>
      <c r="BF1253" s="99">
        <f>SUMIFS(通讯通路门店!$X:$X,通讯通路门店!$S:$S,$G1253,通讯通路门店!$J:$J,"华为授权体验店")+SUMIFS(通讯通路门店!$AA:$AA,通讯通路门店!$S:$S,$G1253,通讯通路门店!$J:$J,"华为堡垒店")</f>
        <v>0</v>
      </c>
      <c r="BG1253" s="99">
        <f>SUMIFS(通讯通路门店!$Y:$Y,通讯通路门店!$S:$S,$G1253,通讯通路门店!$J:$J,"小米体验店")</f>
        <v>0</v>
      </c>
      <c r="BH1253" s="99">
        <f>SUMIFS(通讯通路门店!$AA:$AA,通讯通路门店!$S:$S,$G1253,通讯通路门店!$J:$J,"苹果体验店")</f>
        <v>0</v>
      </c>
      <c r="BI1253" s="99">
        <f>SUMIFS(通讯通路门店!$K:$K,通讯通路门店!$S:$S,$G1253,通讯通路门店!$J:$J,"其他品牌专卖店")</f>
        <v>0</v>
      </c>
      <c r="BJ1253" s="99">
        <f>SUMIFS(通讯通路门店!$AC:$AC,通讯通路门店!$S:$S,$G1253)</f>
        <v>0</v>
      </c>
      <c r="BK1253" s="99">
        <f>SUMIFS(通讯通路门店!$AD:$AD,通讯通路门店!$S:$S,$G1253)</f>
        <v>0</v>
      </c>
      <c r="BL1253" s="99">
        <f>SUMIFS(通讯通路门店!$AE:$AE,通讯通路门店!$S:$S,$G1253)</f>
        <v>0</v>
      </c>
      <c r="BM1253" s="99">
        <f>SUMIFS(通讯通路门店!$AF:$AF,通讯通路门店!$S:$S,$G1253)</f>
        <v>0</v>
      </c>
      <c r="BN1253" s="99">
        <f>SUMIFS(通讯通路门店!$AG:$AG,通讯通路门店!$S:$S,$G1253)</f>
        <v>0</v>
      </c>
      <c r="BO1253" s="99">
        <f>SUMIFS(通讯通路门店!$AH:$AH,通讯通路门店!$S:$S,$G1253)</f>
        <v>0</v>
      </c>
      <c r="BP1253" s="99">
        <f>SUMIFS(通讯通路门店!$AI:$AI,通讯通路门店!$S:$S,$G1253)</f>
        <v>0</v>
      </c>
      <c r="BQ1253" s="83"/>
    </row>
    <row r="1254" spans="1:69">
      <c r="A1254" s="99" t="str">
        <f>IFERROR(_xlfn.XLOOKUP($G1254,通讯通路门店!$S$4:$S$993931,通讯通路门店!$A$4:$A$993931,0,0),"")</f>
        <v>海南省</v>
      </c>
      <c r="B1254" s="99" t="str">
        <f>IFERROR(_xlfn.XLOOKUP($G1254,通讯通路门店!$S$4:$S$993931,通讯通路门店!$B$4:$B$993931,0,0),"")</f>
        <v>东方市</v>
      </c>
      <c r="C1254" s="99" t="str">
        <f>IFERROR(_xlfn.XLOOKUP($G1254,通讯通路门店!$S$4:$S$993931,通讯通路门店!$C$4:$C$993931,0,0),"")</f>
        <v>东方市</v>
      </c>
      <c r="D1254" s="99" t="str">
        <f>IFERROR(_xlfn.XLOOKUP($G1254,通讯通路门店!$S$4:$S$993931,通讯通路门店!$D$4:$D$993931,0,0),"")</f>
        <v>八所镇</v>
      </c>
      <c r="E1254" s="83"/>
      <c r="F1254" s="83"/>
      <c r="G1254" s="101"/>
      <c r="H1254" s="102">
        <f>IFERROR(_xlfn.XLOOKUP($G1254,通讯通路门店!$S$4:$S$993931,通讯通路门店!$R$4:$R$993931,0,0),"")</f>
        <v>0</v>
      </c>
      <c r="I1254" s="83"/>
      <c r="J1254" s="83"/>
      <c r="K1254" s="83"/>
      <c r="L1254" s="83"/>
      <c r="M1254" s="83"/>
      <c r="N1254" s="83"/>
      <c r="O1254" s="83"/>
      <c r="P1254" s="83"/>
      <c r="Q1254" s="83"/>
      <c r="R1254" s="83"/>
      <c r="S1254" s="83"/>
      <c r="T1254" s="83"/>
      <c r="U1254" s="99">
        <f>COUNTIF(通讯通路门店!$S:$S,$G1254)</f>
        <v>0</v>
      </c>
      <c r="V1254" s="99">
        <f>COUNTIFS(通讯通路门店!$S:$S,$G1254,通讯通路门店!$J:$J,"综合卖场")</f>
        <v>0</v>
      </c>
      <c r="W1254" s="99">
        <f>SUMIFS(通讯通路门店!$AJ:$AJ,通讯通路门店!$S:$S,通讯客户沙盘!$G1254)</f>
        <v>0</v>
      </c>
      <c r="X1254" s="99">
        <f t="shared" si="95"/>
        <v>0</v>
      </c>
      <c r="Y1254" s="99">
        <f>COUNTIFS(通讯通路门店!$S:$S,$G1254,通讯通路门店!$J:$J,"荣耀体验店")+COUNTIFS(通讯通路门店!$S:$S,$G1254,通讯通路门店!$J:$J,"荣耀授权专卖店")</f>
        <v>0</v>
      </c>
      <c r="Z1254" s="99">
        <f>COUNTIFS(通讯通路门店!$S:$S,$G1254,通讯通路门店!$J:$J,"VIVO体验店")</f>
        <v>0</v>
      </c>
      <c r="AA1254" s="99">
        <f>COUNTIFS(通讯通路门店!$S:$S,$G1254,通讯通路门店!$J:$J,"OPPO体验店")</f>
        <v>0</v>
      </c>
      <c r="AB1254" s="99">
        <f>COUNTIFS(通讯通路门店!$S:$S,$G1254,通讯通路门店!$J:$J,"华为授权体验店")+COUNTIFS(通讯通路门店!$S:$S,$G1254,通讯通路门店!$J:$J,"华为堡垒店")</f>
        <v>0</v>
      </c>
      <c r="AC1254" s="99">
        <f>COUNTIFS(通讯通路门店!$S:$S,$G1254,通讯通路门店!$J:$J,"小米体验店")</f>
        <v>0</v>
      </c>
      <c r="AD1254" s="99">
        <f>COUNTIFS(通讯通路门店!$S:$S,$G1254,通讯通路门店!$J:$J,"苹果体验店")</f>
        <v>0</v>
      </c>
      <c r="AE1254" s="99">
        <f>COUNTIFS(通讯通路门店!$S:$S,$G1254,通讯通路门店!$J:$J,"其他品牌专卖店")</f>
        <v>0</v>
      </c>
      <c r="AF1254" s="99">
        <f>SUMIFS(通讯通路门店!$BI:$BI,通讯通路门店!$S:$S,$G1254)</f>
        <v>0</v>
      </c>
      <c r="AG1254" s="99">
        <f>SUMIFS(通讯通路门店!$BH:$BH,通讯通路门店!$S:$S,$G1254)</f>
        <v>0</v>
      </c>
      <c r="AH1254" s="99">
        <f t="shared" si="96"/>
        <v>0</v>
      </c>
      <c r="AI1254" s="99">
        <f>SUMIFS(通讯通路门店!$BB:$BB,通讯通路门店!$S:$S,$G1254)</f>
        <v>0</v>
      </c>
      <c r="AJ1254" s="99">
        <f>SUMIFS(通讯通路门店!$BE:$BE,通讯通路门店!$S:$S,$G1254)</f>
        <v>0</v>
      </c>
      <c r="AK1254" s="99">
        <f>SUMIFS(通讯通路门店!$BG:$BG,通讯通路门店!$S:$S,$G1254)</f>
        <v>0</v>
      </c>
      <c r="AL1254" s="99">
        <f>SUMIFS(通讯通路门店!$BC:$BC,通讯通路门店!$S:$S,$G1254)</f>
        <v>0</v>
      </c>
      <c r="AM1254" s="99">
        <f>SUMIFS(通讯通路门店!$BD:$BD,通讯通路门店!$S:$S,$G1254)</f>
        <v>0</v>
      </c>
      <c r="AN1254" s="99">
        <f>SUMIFS(通讯通路门店!$BF:$BF,通讯通路门店!$S:$S,$G1254)</f>
        <v>0</v>
      </c>
      <c r="AO1254" s="99">
        <f t="shared" si="97"/>
        <v>0</v>
      </c>
      <c r="AP1254" s="99">
        <f>SUMIFS(通讯通路门店!$K:$K,通讯通路门店!$S:$S,$G1254)</f>
        <v>0</v>
      </c>
      <c r="AQ1254" s="83"/>
      <c r="AR1254" s="99">
        <f>SUMIFS(通讯通路门店!$T:$T,通讯通路门店!$S:$S,$G1254)</f>
        <v>0</v>
      </c>
      <c r="AS1254" s="99">
        <f>SUMIFS(通讯通路门店!$U:$U,通讯通路门店!$S:$S,$G1254)</f>
        <v>0</v>
      </c>
      <c r="AT1254" s="99">
        <f>SUMIFS(通讯通路门店!$V:$V,通讯通路门店!$S:$S,$G1254)</f>
        <v>0</v>
      </c>
      <c r="AU1254" s="99">
        <f>SUMIFS(通讯通路门店!$W:$W,通讯通路门店!$S:$S,$G1254)</f>
        <v>0</v>
      </c>
      <c r="AV1254" s="99">
        <f>SUMIFS(通讯通路门店!$Z:$Z,通讯通路门店!$S:$S,$G1254)</f>
        <v>0</v>
      </c>
      <c r="AW1254" s="99">
        <f>SUMIFS(通讯通路门店!$AB:$AB,通讯通路门店!$S:$S,$G1254)</f>
        <v>0</v>
      </c>
      <c r="AX1254" s="99">
        <f>SUMIFS(通讯通路门店!$X:$X,通讯通路门店!$S:$S,$G1254)</f>
        <v>0</v>
      </c>
      <c r="AY1254" s="99">
        <f>SUMIFS(通讯通路门店!$Y:$Y,通讯通路门店!$S:$S,$G1254)</f>
        <v>0</v>
      </c>
      <c r="AZ1254" s="99">
        <f>SUMIFS(通讯通路门店!$AA:$AA,通讯通路门店!$S:$S,$G1254)</f>
        <v>0</v>
      </c>
      <c r="BA1254" s="99">
        <f t="shared" si="98"/>
        <v>0</v>
      </c>
      <c r="BB1254" s="99">
        <f t="shared" si="99"/>
        <v>0</v>
      </c>
      <c r="BC1254" s="99">
        <f>SUMIFS(通讯通路门店!$W:$W,通讯通路门店!$S:$S,$G1254,通讯通路门店!$J:$J,"荣耀体验店")+SUMIFS(通讯通路门店!$W:$W,通讯通路门店!$S:$S,$G1254,通讯通路门店!$J:$J,"荣耀授权专卖店")</f>
        <v>0</v>
      </c>
      <c r="BD1254" s="99">
        <f>SUMIFS(通讯通路门店!$Z:$Z,通讯通路门店!$S:$S,$G1254,通讯通路门店!$J:$J,"VIVO体验店")</f>
        <v>0</v>
      </c>
      <c r="BE1254" s="99">
        <f>SUMIFS(通讯通路门店!$AB:$AB,通讯通路门店!$S:$S,$G1254,通讯通路门店!$J:$J,"OPPO体验店")</f>
        <v>0</v>
      </c>
      <c r="BF1254" s="99">
        <f>SUMIFS(通讯通路门店!$X:$X,通讯通路门店!$S:$S,$G1254,通讯通路门店!$J:$J,"华为授权体验店")+SUMIFS(通讯通路门店!$AA:$AA,通讯通路门店!$S:$S,$G1254,通讯通路门店!$J:$J,"华为堡垒店")</f>
        <v>0</v>
      </c>
      <c r="BG1254" s="99">
        <f>SUMIFS(通讯通路门店!$Y:$Y,通讯通路门店!$S:$S,$G1254,通讯通路门店!$J:$J,"小米体验店")</f>
        <v>0</v>
      </c>
      <c r="BH1254" s="99">
        <f>SUMIFS(通讯通路门店!$AA:$AA,通讯通路门店!$S:$S,$G1254,通讯通路门店!$J:$J,"苹果体验店")</f>
        <v>0</v>
      </c>
      <c r="BI1254" s="99">
        <f>SUMIFS(通讯通路门店!$K:$K,通讯通路门店!$S:$S,$G1254,通讯通路门店!$J:$J,"其他品牌专卖店")</f>
        <v>0</v>
      </c>
      <c r="BJ1254" s="99">
        <f>SUMIFS(通讯通路门店!$AC:$AC,通讯通路门店!$S:$S,$G1254)</f>
        <v>0</v>
      </c>
      <c r="BK1254" s="99">
        <f>SUMIFS(通讯通路门店!$AD:$AD,通讯通路门店!$S:$S,$G1254)</f>
        <v>0</v>
      </c>
      <c r="BL1254" s="99">
        <f>SUMIFS(通讯通路门店!$AE:$AE,通讯通路门店!$S:$S,$G1254)</f>
        <v>0</v>
      </c>
      <c r="BM1254" s="99">
        <f>SUMIFS(通讯通路门店!$AF:$AF,通讯通路门店!$S:$S,$G1254)</f>
        <v>0</v>
      </c>
      <c r="BN1254" s="99">
        <f>SUMIFS(通讯通路门店!$AG:$AG,通讯通路门店!$S:$S,$G1254)</f>
        <v>0</v>
      </c>
      <c r="BO1254" s="99">
        <f>SUMIFS(通讯通路门店!$AH:$AH,通讯通路门店!$S:$S,$G1254)</f>
        <v>0</v>
      </c>
      <c r="BP1254" s="99">
        <f>SUMIFS(通讯通路门店!$AI:$AI,通讯通路门店!$S:$S,$G1254)</f>
        <v>0</v>
      </c>
      <c r="BQ1254" s="83"/>
    </row>
    <row r="1255" spans="1:69">
      <c r="A1255" s="99" t="str">
        <f>IFERROR(_xlfn.XLOOKUP($G1255,通讯通路门店!$S$4:$S$993931,通讯通路门店!$A$4:$A$993931,0,0),"")</f>
        <v>海南省</v>
      </c>
      <c r="B1255" s="99" t="str">
        <f>IFERROR(_xlfn.XLOOKUP($G1255,通讯通路门店!$S$4:$S$993931,通讯通路门店!$B$4:$B$993931,0,0),"")</f>
        <v>东方市</v>
      </c>
      <c r="C1255" s="99" t="str">
        <f>IFERROR(_xlfn.XLOOKUP($G1255,通讯通路门店!$S$4:$S$993931,通讯通路门店!$C$4:$C$993931,0,0),"")</f>
        <v>东方市</v>
      </c>
      <c r="D1255" s="99" t="str">
        <f>IFERROR(_xlfn.XLOOKUP($G1255,通讯通路门店!$S$4:$S$993931,通讯通路门店!$D$4:$D$993931,0,0),"")</f>
        <v>八所镇</v>
      </c>
      <c r="E1255" s="83"/>
      <c r="F1255" s="83"/>
      <c r="G1255" s="101"/>
      <c r="H1255" s="102">
        <f>IFERROR(_xlfn.XLOOKUP($G1255,通讯通路门店!$S$4:$S$993931,通讯通路门店!$R$4:$R$993931,0,0),"")</f>
        <v>0</v>
      </c>
      <c r="I1255" s="83"/>
      <c r="J1255" s="83"/>
      <c r="K1255" s="83"/>
      <c r="L1255" s="83"/>
      <c r="M1255" s="83"/>
      <c r="N1255" s="83"/>
      <c r="O1255" s="83"/>
      <c r="P1255" s="83"/>
      <c r="Q1255" s="83"/>
      <c r="R1255" s="83"/>
      <c r="S1255" s="83"/>
      <c r="T1255" s="83"/>
      <c r="U1255" s="99">
        <f>COUNTIF(通讯通路门店!$S:$S,$G1255)</f>
        <v>0</v>
      </c>
      <c r="V1255" s="99">
        <f>COUNTIFS(通讯通路门店!$S:$S,$G1255,通讯通路门店!$J:$J,"综合卖场")</f>
        <v>0</v>
      </c>
      <c r="W1255" s="99">
        <f>SUMIFS(通讯通路门店!$AJ:$AJ,通讯通路门店!$S:$S,通讯客户沙盘!$G1255)</f>
        <v>0</v>
      </c>
      <c r="X1255" s="99">
        <f t="shared" si="95"/>
        <v>0</v>
      </c>
      <c r="Y1255" s="99">
        <f>COUNTIFS(通讯通路门店!$S:$S,$G1255,通讯通路门店!$J:$J,"荣耀体验店")+COUNTIFS(通讯通路门店!$S:$S,$G1255,通讯通路门店!$J:$J,"荣耀授权专卖店")</f>
        <v>0</v>
      </c>
      <c r="Z1255" s="99">
        <f>COUNTIFS(通讯通路门店!$S:$S,$G1255,通讯通路门店!$J:$J,"VIVO体验店")</f>
        <v>0</v>
      </c>
      <c r="AA1255" s="99">
        <f>COUNTIFS(通讯通路门店!$S:$S,$G1255,通讯通路门店!$J:$J,"OPPO体验店")</f>
        <v>0</v>
      </c>
      <c r="AB1255" s="99">
        <f>COUNTIFS(通讯通路门店!$S:$S,$G1255,通讯通路门店!$J:$J,"华为授权体验店")+COUNTIFS(通讯通路门店!$S:$S,$G1255,通讯通路门店!$J:$J,"华为堡垒店")</f>
        <v>0</v>
      </c>
      <c r="AC1255" s="99">
        <f>COUNTIFS(通讯通路门店!$S:$S,$G1255,通讯通路门店!$J:$J,"小米体验店")</f>
        <v>0</v>
      </c>
      <c r="AD1255" s="99">
        <f>COUNTIFS(通讯通路门店!$S:$S,$G1255,通讯通路门店!$J:$J,"苹果体验店")</f>
        <v>0</v>
      </c>
      <c r="AE1255" s="99">
        <f>COUNTIFS(通讯通路门店!$S:$S,$G1255,通讯通路门店!$J:$J,"其他品牌专卖店")</f>
        <v>0</v>
      </c>
      <c r="AF1255" s="99">
        <f>SUMIFS(通讯通路门店!$BI:$BI,通讯通路门店!$S:$S,$G1255)</f>
        <v>0</v>
      </c>
      <c r="AG1255" s="99">
        <f>SUMIFS(通讯通路门店!$BH:$BH,通讯通路门店!$S:$S,$G1255)</f>
        <v>0</v>
      </c>
      <c r="AH1255" s="99">
        <f t="shared" si="96"/>
        <v>0</v>
      </c>
      <c r="AI1255" s="99">
        <f>SUMIFS(通讯通路门店!$BB:$BB,通讯通路门店!$S:$S,$G1255)</f>
        <v>0</v>
      </c>
      <c r="AJ1255" s="99">
        <f>SUMIFS(通讯通路门店!$BE:$BE,通讯通路门店!$S:$S,$G1255)</f>
        <v>0</v>
      </c>
      <c r="AK1255" s="99">
        <f>SUMIFS(通讯通路门店!$BG:$BG,通讯通路门店!$S:$S,$G1255)</f>
        <v>0</v>
      </c>
      <c r="AL1255" s="99">
        <f>SUMIFS(通讯通路门店!$BC:$BC,通讯通路门店!$S:$S,$G1255)</f>
        <v>0</v>
      </c>
      <c r="AM1255" s="99">
        <f>SUMIFS(通讯通路门店!$BD:$BD,通讯通路门店!$S:$S,$G1255)</f>
        <v>0</v>
      </c>
      <c r="AN1255" s="99">
        <f>SUMIFS(通讯通路门店!$BF:$BF,通讯通路门店!$S:$S,$G1255)</f>
        <v>0</v>
      </c>
      <c r="AO1255" s="99">
        <f t="shared" si="97"/>
        <v>0</v>
      </c>
      <c r="AP1255" s="99">
        <f>SUMIFS(通讯通路门店!$K:$K,通讯通路门店!$S:$S,$G1255)</f>
        <v>0</v>
      </c>
      <c r="AQ1255" s="83"/>
      <c r="AR1255" s="99">
        <f>SUMIFS(通讯通路门店!$T:$T,通讯通路门店!$S:$S,$G1255)</f>
        <v>0</v>
      </c>
      <c r="AS1255" s="99">
        <f>SUMIFS(通讯通路门店!$U:$U,通讯通路门店!$S:$S,$G1255)</f>
        <v>0</v>
      </c>
      <c r="AT1255" s="99">
        <f>SUMIFS(通讯通路门店!$V:$V,通讯通路门店!$S:$S,$G1255)</f>
        <v>0</v>
      </c>
      <c r="AU1255" s="99">
        <f>SUMIFS(通讯通路门店!$W:$W,通讯通路门店!$S:$S,$G1255)</f>
        <v>0</v>
      </c>
      <c r="AV1255" s="99">
        <f>SUMIFS(通讯通路门店!$Z:$Z,通讯通路门店!$S:$S,$G1255)</f>
        <v>0</v>
      </c>
      <c r="AW1255" s="99">
        <f>SUMIFS(通讯通路门店!$AB:$AB,通讯通路门店!$S:$S,$G1255)</f>
        <v>0</v>
      </c>
      <c r="AX1255" s="99">
        <f>SUMIFS(通讯通路门店!$X:$X,通讯通路门店!$S:$S,$G1255)</f>
        <v>0</v>
      </c>
      <c r="AY1255" s="99">
        <f>SUMIFS(通讯通路门店!$Y:$Y,通讯通路门店!$S:$S,$G1255)</f>
        <v>0</v>
      </c>
      <c r="AZ1255" s="99">
        <f>SUMIFS(通讯通路门店!$AA:$AA,通讯通路门店!$S:$S,$G1255)</f>
        <v>0</v>
      </c>
      <c r="BA1255" s="99">
        <f t="shared" si="98"/>
        <v>0</v>
      </c>
      <c r="BB1255" s="99">
        <f t="shared" si="99"/>
        <v>0</v>
      </c>
      <c r="BC1255" s="99">
        <f>SUMIFS(通讯通路门店!$W:$W,通讯通路门店!$S:$S,$G1255,通讯通路门店!$J:$J,"荣耀体验店")+SUMIFS(通讯通路门店!$W:$W,通讯通路门店!$S:$S,$G1255,通讯通路门店!$J:$J,"荣耀授权专卖店")</f>
        <v>0</v>
      </c>
      <c r="BD1255" s="99">
        <f>SUMIFS(通讯通路门店!$Z:$Z,通讯通路门店!$S:$S,$G1255,通讯通路门店!$J:$J,"VIVO体验店")</f>
        <v>0</v>
      </c>
      <c r="BE1255" s="99">
        <f>SUMIFS(通讯通路门店!$AB:$AB,通讯通路门店!$S:$S,$G1255,通讯通路门店!$J:$J,"OPPO体验店")</f>
        <v>0</v>
      </c>
      <c r="BF1255" s="99">
        <f>SUMIFS(通讯通路门店!$X:$X,通讯通路门店!$S:$S,$G1255,通讯通路门店!$J:$J,"华为授权体验店")+SUMIFS(通讯通路门店!$AA:$AA,通讯通路门店!$S:$S,$G1255,通讯通路门店!$J:$J,"华为堡垒店")</f>
        <v>0</v>
      </c>
      <c r="BG1255" s="99">
        <f>SUMIFS(通讯通路门店!$Y:$Y,通讯通路门店!$S:$S,$G1255,通讯通路门店!$J:$J,"小米体验店")</f>
        <v>0</v>
      </c>
      <c r="BH1255" s="99">
        <f>SUMIFS(通讯通路门店!$AA:$AA,通讯通路门店!$S:$S,$G1255,通讯通路门店!$J:$J,"苹果体验店")</f>
        <v>0</v>
      </c>
      <c r="BI1255" s="99">
        <f>SUMIFS(通讯通路门店!$K:$K,通讯通路门店!$S:$S,$G1255,通讯通路门店!$J:$J,"其他品牌专卖店")</f>
        <v>0</v>
      </c>
      <c r="BJ1255" s="99">
        <f>SUMIFS(通讯通路门店!$AC:$AC,通讯通路门店!$S:$S,$G1255)</f>
        <v>0</v>
      </c>
      <c r="BK1255" s="99">
        <f>SUMIFS(通讯通路门店!$AD:$AD,通讯通路门店!$S:$S,$G1255)</f>
        <v>0</v>
      </c>
      <c r="BL1255" s="99">
        <f>SUMIFS(通讯通路门店!$AE:$AE,通讯通路门店!$S:$S,$G1255)</f>
        <v>0</v>
      </c>
      <c r="BM1255" s="99">
        <f>SUMIFS(通讯通路门店!$AF:$AF,通讯通路门店!$S:$S,$G1255)</f>
        <v>0</v>
      </c>
      <c r="BN1255" s="99">
        <f>SUMIFS(通讯通路门店!$AG:$AG,通讯通路门店!$S:$S,$G1255)</f>
        <v>0</v>
      </c>
      <c r="BO1255" s="99">
        <f>SUMIFS(通讯通路门店!$AH:$AH,通讯通路门店!$S:$S,$G1255)</f>
        <v>0</v>
      </c>
      <c r="BP1255" s="99">
        <f>SUMIFS(通讯通路门店!$AI:$AI,通讯通路门店!$S:$S,$G1255)</f>
        <v>0</v>
      </c>
      <c r="BQ1255" s="83"/>
    </row>
    <row r="1256" spans="1:69">
      <c r="A1256" s="99" t="str">
        <f>IFERROR(_xlfn.XLOOKUP($G1256,通讯通路门店!$S$4:$S$993931,通讯通路门店!$A$4:$A$993931,0,0),"")</f>
        <v>海南省</v>
      </c>
      <c r="B1256" s="99" t="str">
        <f>IFERROR(_xlfn.XLOOKUP($G1256,通讯通路门店!$S$4:$S$993931,通讯通路门店!$B$4:$B$993931,0,0),"")</f>
        <v>东方市</v>
      </c>
      <c r="C1256" s="99" t="str">
        <f>IFERROR(_xlfn.XLOOKUP($G1256,通讯通路门店!$S$4:$S$993931,通讯通路门店!$C$4:$C$993931,0,0),"")</f>
        <v>东方市</v>
      </c>
      <c r="D1256" s="99" t="str">
        <f>IFERROR(_xlfn.XLOOKUP($G1256,通讯通路门店!$S$4:$S$993931,通讯通路门店!$D$4:$D$993931,0,0),"")</f>
        <v>八所镇</v>
      </c>
      <c r="E1256" s="83"/>
      <c r="F1256" s="83"/>
      <c r="G1256" s="101"/>
      <c r="H1256" s="102">
        <f>IFERROR(_xlfn.XLOOKUP($G1256,通讯通路门店!$S$4:$S$993931,通讯通路门店!$R$4:$R$993931,0,0),"")</f>
        <v>0</v>
      </c>
      <c r="I1256" s="83"/>
      <c r="J1256" s="83"/>
      <c r="K1256" s="83"/>
      <c r="L1256" s="83"/>
      <c r="M1256" s="83"/>
      <c r="N1256" s="83"/>
      <c r="O1256" s="83"/>
      <c r="P1256" s="83"/>
      <c r="Q1256" s="83"/>
      <c r="R1256" s="83"/>
      <c r="S1256" s="83"/>
      <c r="T1256" s="83"/>
      <c r="U1256" s="99">
        <f>COUNTIF(通讯通路门店!$S:$S,$G1256)</f>
        <v>0</v>
      </c>
      <c r="V1256" s="99">
        <f>COUNTIFS(通讯通路门店!$S:$S,$G1256,通讯通路门店!$J:$J,"综合卖场")</f>
        <v>0</v>
      </c>
      <c r="W1256" s="99">
        <f>SUMIFS(通讯通路门店!$AJ:$AJ,通讯通路门店!$S:$S,通讯客户沙盘!$G1256)</f>
        <v>0</v>
      </c>
      <c r="X1256" s="99">
        <f t="shared" si="95"/>
        <v>0</v>
      </c>
      <c r="Y1256" s="99">
        <f>COUNTIFS(通讯通路门店!$S:$S,$G1256,通讯通路门店!$J:$J,"荣耀体验店")+COUNTIFS(通讯通路门店!$S:$S,$G1256,通讯通路门店!$J:$J,"荣耀授权专卖店")</f>
        <v>0</v>
      </c>
      <c r="Z1256" s="99">
        <f>COUNTIFS(通讯通路门店!$S:$S,$G1256,通讯通路门店!$J:$J,"VIVO体验店")</f>
        <v>0</v>
      </c>
      <c r="AA1256" s="99">
        <f>COUNTIFS(通讯通路门店!$S:$S,$G1256,通讯通路门店!$J:$J,"OPPO体验店")</f>
        <v>0</v>
      </c>
      <c r="AB1256" s="99">
        <f>COUNTIFS(通讯通路门店!$S:$S,$G1256,通讯通路门店!$J:$J,"华为授权体验店")+COUNTIFS(通讯通路门店!$S:$S,$G1256,通讯通路门店!$J:$J,"华为堡垒店")</f>
        <v>0</v>
      </c>
      <c r="AC1256" s="99">
        <f>COUNTIFS(通讯通路门店!$S:$S,$G1256,通讯通路门店!$J:$J,"小米体验店")</f>
        <v>0</v>
      </c>
      <c r="AD1256" s="99">
        <f>COUNTIFS(通讯通路门店!$S:$S,$G1256,通讯通路门店!$J:$J,"苹果体验店")</f>
        <v>0</v>
      </c>
      <c r="AE1256" s="99">
        <f>COUNTIFS(通讯通路门店!$S:$S,$G1256,通讯通路门店!$J:$J,"其他品牌专卖店")</f>
        <v>0</v>
      </c>
      <c r="AF1256" s="99">
        <f>SUMIFS(通讯通路门店!$BI:$BI,通讯通路门店!$S:$S,$G1256)</f>
        <v>0</v>
      </c>
      <c r="AG1256" s="99">
        <f>SUMIFS(通讯通路门店!$BH:$BH,通讯通路门店!$S:$S,$G1256)</f>
        <v>0</v>
      </c>
      <c r="AH1256" s="99">
        <f t="shared" si="96"/>
        <v>0</v>
      </c>
      <c r="AI1256" s="99">
        <f>SUMIFS(通讯通路门店!$BB:$BB,通讯通路门店!$S:$S,$G1256)</f>
        <v>0</v>
      </c>
      <c r="AJ1256" s="99">
        <f>SUMIFS(通讯通路门店!$BE:$BE,通讯通路门店!$S:$S,$G1256)</f>
        <v>0</v>
      </c>
      <c r="AK1256" s="99">
        <f>SUMIFS(通讯通路门店!$BG:$BG,通讯通路门店!$S:$S,$G1256)</f>
        <v>0</v>
      </c>
      <c r="AL1256" s="99">
        <f>SUMIFS(通讯通路门店!$BC:$BC,通讯通路门店!$S:$S,$G1256)</f>
        <v>0</v>
      </c>
      <c r="AM1256" s="99">
        <f>SUMIFS(通讯通路门店!$BD:$BD,通讯通路门店!$S:$S,$G1256)</f>
        <v>0</v>
      </c>
      <c r="AN1256" s="99">
        <f>SUMIFS(通讯通路门店!$BF:$BF,通讯通路门店!$S:$S,$G1256)</f>
        <v>0</v>
      </c>
      <c r="AO1256" s="99">
        <f t="shared" si="97"/>
        <v>0</v>
      </c>
      <c r="AP1256" s="99">
        <f>SUMIFS(通讯通路门店!$K:$K,通讯通路门店!$S:$S,$G1256)</f>
        <v>0</v>
      </c>
      <c r="AQ1256" s="83"/>
      <c r="AR1256" s="99">
        <f>SUMIFS(通讯通路门店!$T:$T,通讯通路门店!$S:$S,$G1256)</f>
        <v>0</v>
      </c>
      <c r="AS1256" s="99">
        <f>SUMIFS(通讯通路门店!$U:$U,通讯通路门店!$S:$S,$G1256)</f>
        <v>0</v>
      </c>
      <c r="AT1256" s="99">
        <f>SUMIFS(通讯通路门店!$V:$V,通讯通路门店!$S:$S,$G1256)</f>
        <v>0</v>
      </c>
      <c r="AU1256" s="99">
        <f>SUMIFS(通讯通路门店!$W:$W,通讯通路门店!$S:$S,$G1256)</f>
        <v>0</v>
      </c>
      <c r="AV1256" s="99">
        <f>SUMIFS(通讯通路门店!$Z:$Z,通讯通路门店!$S:$S,$G1256)</f>
        <v>0</v>
      </c>
      <c r="AW1256" s="99">
        <f>SUMIFS(通讯通路门店!$AB:$AB,通讯通路门店!$S:$S,$G1256)</f>
        <v>0</v>
      </c>
      <c r="AX1256" s="99">
        <f>SUMIFS(通讯通路门店!$X:$X,通讯通路门店!$S:$S,$G1256)</f>
        <v>0</v>
      </c>
      <c r="AY1256" s="99">
        <f>SUMIFS(通讯通路门店!$Y:$Y,通讯通路门店!$S:$S,$G1256)</f>
        <v>0</v>
      </c>
      <c r="AZ1256" s="99">
        <f>SUMIFS(通讯通路门店!$AA:$AA,通讯通路门店!$S:$S,$G1256)</f>
        <v>0</v>
      </c>
      <c r="BA1256" s="99">
        <f t="shared" si="98"/>
        <v>0</v>
      </c>
      <c r="BB1256" s="99">
        <f t="shared" si="99"/>
        <v>0</v>
      </c>
      <c r="BC1256" s="99">
        <f>SUMIFS(通讯通路门店!$W:$W,通讯通路门店!$S:$S,$G1256,通讯通路门店!$J:$J,"荣耀体验店")+SUMIFS(通讯通路门店!$W:$W,通讯通路门店!$S:$S,$G1256,通讯通路门店!$J:$J,"荣耀授权专卖店")</f>
        <v>0</v>
      </c>
      <c r="BD1256" s="99">
        <f>SUMIFS(通讯通路门店!$Z:$Z,通讯通路门店!$S:$S,$G1256,通讯通路门店!$J:$J,"VIVO体验店")</f>
        <v>0</v>
      </c>
      <c r="BE1256" s="99">
        <f>SUMIFS(通讯通路门店!$AB:$AB,通讯通路门店!$S:$S,$G1256,通讯通路门店!$J:$J,"OPPO体验店")</f>
        <v>0</v>
      </c>
      <c r="BF1256" s="99">
        <f>SUMIFS(通讯通路门店!$X:$X,通讯通路门店!$S:$S,$G1256,通讯通路门店!$J:$J,"华为授权体验店")+SUMIFS(通讯通路门店!$AA:$AA,通讯通路门店!$S:$S,$G1256,通讯通路门店!$J:$J,"华为堡垒店")</f>
        <v>0</v>
      </c>
      <c r="BG1256" s="99">
        <f>SUMIFS(通讯通路门店!$Y:$Y,通讯通路门店!$S:$S,$G1256,通讯通路门店!$J:$J,"小米体验店")</f>
        <v>0</v>
      </c>
      <c r="BH1256" s="99">
        <f>SUMIFS(通讯通路门店!$AA:$AA,通讯通路门店!$S:$S,$G1256,通讯通路门店!$J:$J,"苹果体验店")</f>
        <v>0</v>
      </c>
      <c r="BI1256" s="99">
        <f>SUMIFS(通讯通路门店!$K:$K,通讯通路门店!$S:$S,$G1256,通讯通路门店!$J:$J,"其他品牌专卖店")</f>
        <v>0</v>
      </c>
      <c r="BJ1256" s="99">
        <f>SUMIFS(通讯通路门店!$AC:$AC,通讯通路门店!$S:$S,$G1256)</f>
        <v>0</v>
      </c>
      <c r="BK1256" s="99">
        <f>SUMIFS(通讯通路门店!$AD:$AD,通讯通路门店!$S:$S,$G1256)</f>
        <v>0</v>
      </c>
      <c r="BL1256" s="99">
        <f>SUMIFS(通讯通路门店!$AE:$AE,通讯通路门店!$S:$S,$G1256)</f>
        <v>0</v>
      </c>
      <c r="BM1256" s="99">
        <f>SUMIFS(通讯通路门店!$AF:$AF,通讯通路门店!$S:$S,$G1256)</f>
        <v>0</v>
      </c>
      <c r="BN1256" s="99">
        <f>SUMIFS(通讯通路门店!$AG:$AG,通讯通路门店!$S:$S,$G1256)</f>
        <v>0</v>
      </c>
      <c r="BO1256" s="99">
        <f>SUMIFS(通讯通路门店!$AH:$AH,通讯通路门店!$S:$S,$G1256)</f>
        <v>0</v>
      </c>
      <c r="BP1256" s="99">
        <f>SUMIFS(通讯通路门店!$AI:$AI,通讯通路门店!$S:$S,$G1256)</f>
        <v>0</v>
      </c>
      <c r="BQ1256" s="83"/>
    </row>
    <row r="1257" spans="1:69">
      <c r="A1257" s="99" t="str">
        <f>IFERROR(_xlfn.XLOOKUP($G1257,通讯通路门店!$S$4:$S$993931,通讯通路门店!$A$4:$A$993931,0,0),"")</f>
        <v>海南省</v>
      </c>
      <c r="B1257" s="99" t="str">
        <f>IFERROR(_xlfn.XLOOKUP($G1257,通讯通路门店!$S$4:$S$993931,通讯通路门店!$B$4:$B$993931,0,0),"")</f>
        <v>东方市</v>
      </c>
      <c r="C1257" s="99" t="str">
        <f>IFERROR(_xlfn.XLOOKUP($G1257,通讯通路门店!$S$4:$S$993931,通讯通路门店!$C$4:$C$993931,0,0),"")</f>
        <v>东方市</v>
      </c>
      <c r="D1257" s="99" t="str">
        <f>IFERROR(_xlfn.XLOOKUP($G1257,通讯通路门店!$S$4:$S$993931,通讯通路门店!$D$4:$D$993931,0,0),"")</f>
        <v>八所镇</v>
      </c>
      <c r="E1257" s="83"/>
      <c r="F1257" s="83"/>
      <c r="G1257" s="101"/>
      <c r="H1257" s="102">
        <f>IFERROR(_xlfn.XLOOKUP($G1257,通讯通路门店!$S$4:$S$993931,通讯通路门店!$R$4:$R$993931,0,0),"")</f>
        <v>0</v>
      </c>
      <c r="I1257" s="83"/>
      <c r="J1257" s="83"/>
      <c r="K1257" s="83"/>
      <c r="L1257" s="83"/>
      <c r="M1257" s="83"/>
      <c r="N1257" s="83"/>
      <c r="O1257" s="83"/>
      <c r="P1257" s="83"/>
      <c r="Q1257" s="83"/>
      <c r="R1257" s="83"/>
      <c r="S1257" s="83"/>
      <c r="T1257" s="83"/>
      <c r="U1257" s="99">
        <f>COUNTIF(通讯通路门店!$S:$S,$G1257)</f>
        <v>0</v>
      </c>
      <c r="V1257" s="99">
        <f>COUNTIFS(通讯通路门店!$S:$S,$G1257,通讯通路门店!$J:$J,"综合卖场")</f>
        <v>0</v>
      </c>
      <c r="W1257" s="99">
        <f>SUMIFS(通讯通路门店!$AJ:$AJ,通讯通路门店!$S:$S,通讯客户沙盘!$G1257)</f>
        <v>0</v>
      </c>
      <c r="X1257" s="99">
        <f t="shared" si="95"/>
        <v>0</v>
      </c>
      <c r="Y1257" s="99">
        <f>COUNTIFS(通讯通路门店!$S:$S,$G1257,通讯通路门店!$J:$J,"荣耀体验店")+COUNTIFS(通讯通路门店!$S:$S,$G1257,通讯通路门店!$J:$J,"荣耀授权专卖店")</f>
        <v>0</v>
      </c>
      <c r="Z1257" s="99">
        <f>COUNTIFS(通讯通路门店!$S:$S,$G1257,通讯通路门店!$J:$J,"VIVO体验店")</f>
        <v>0</v>
      </c>
      <c r="AA1257" s="99">
        <f>COUNTIFS(通讯通路门店!$S:$S,$G1257,通讯通路门店!$J:$J,"OPPO体验店")</f>
        <v>0</v>
      </c>
      <c r="AB1257" s="99">
        <f>COUNTIFS(通讯通路门店!$S:$S,$G1257,通讯通路门店!$J:$J,"华为授权体验店")+COUNTIFS(通讯通路门店!$S:$S,$G1257,通讯通路门店!$J:$J,"华为堡垒店")</f>
        <v>0</v>
      </c>
      <c r="AC1257" s="99">
        <f>COUNTIFS(通讯通路门店!$S:$S,$G1257,通讯通路门店!$J:$J,"小米体验店")</f>
        <v>0</v>
      </c>
      <c r="AD1257" s="99">
        <f>COUNTIFS(通讯通路门店!$S:$S,$G1257,通讯通路门店!$J:$J,"苹果体验店")</f>
        <v>0</v>
      </c>
      <c r="AE1257" s="99">
        <f>COUNTIFS(通讯通路门店!$S:$S,$G1257,通讯通路门店!$J:$J,"其他品牌专卖店")</f>
        <v>0</v>
      </c>
      <c r="AF1257" s="99">
        <f>SUMIFS(通讯通路门店!$BI:$BI,通讯通路门店!$S:$S,$G1257)</f>
        <v>0</v>
      </c>
      <c r="AG1257" s="99">
        <f>SUMIFS(通讯通路门店!$BH:$BH,通讯通路门店!$S:$S,$G1257)</f>
        <v>0</v>
      </c>
      <c r="AH1257" s="99">
        <f t="shared" si="96"/>
        <v>0</v>
      </c>
      <c r="AI1257" s="99">
        <f>SUMIFS(通讯通路门店!$BB:$BB,通讯通路门店!$S:$S,$G1257)</f>
        <v>0</v>
      </c>
      <c r="AJ1257" s="99">
        <f>SUMIFS(通讯通路门店!$BE:$BE,通讯通路门店!$S:$S,$G1257)</f>
        <v>0</v>
      </c>
      <c r="AK1257" s="99">
        <f>SUMIFS(通讯通路门店!$BG:$BG,通讯通路门店!$S:$S,$G1257)</f>
        <v>0</v>
      </c>
      <c r="AL1257" s="99">
        <f>SUMIFS(通讯通路门店!$BC:$BC,通讯通路门店!$S:$S,$G1257)</f>
        <v>0</v>
      </c>
      <c r="AM1257" s="99">
        <f>SUMIFS(通讯通路门店!$BD:$BD,通讯通路门店!$S:$S,$G1257)</f>
        <v>0</v>
      </c>
      <c r="AN1257" s="99">
        <f>SUMIFS(通讯通路门店!$BF:$BF,通讯通路门店!$S:$S,$G1257)</f>
        <v>0</v>
      </c>
      <c r="AO1257" s="99">
        <f t="shared" si="97"/>
        <v>0</v>
      </c>
      <c r="AP1257" s="99">
        <f>SUMIFS(通讯通路门店!$K:$K,通讯通路门店!$S:$S,$G1257)</f>
        <v>0</v>
      </c>
      <c r="AQ1257" s="83"/>
      <c r="AR1257" s="99">
        <f>SUMIFS(通讯通路门店!$T:$T,通讯通路门店!$S:$S,$G1257)</f>
        <v>0</v>
      </c>
      <c r="AS1257" s="99">
        <f>SUMIFS(通讯通路门店!$U:$U,通讯通路门店!$S:$S,$G1257)</f>
        <v>0</v>
      </c>
      <c r="AT1257" s="99">
        <f>SUMIFS(通讯通路门店!$V:$V,通讯通路门店!$S:$S,$G1257)</f>
        <v>0</v>
      </c>
      <c r="AU1257" s="99">
        <f>SUMIFS(通讯通路门店!$W:$W,通讯通路门店!$S:$S,$G1257)</f>
        <v>0</v>
      </c>
      <c r="AV1257" s="99">
        <f>SUMIFS(通讯通路门店!$Z:$Z,通讯通路门店!$S:$S,$G1257)</f>
        <v>0</v>
      </c>
      <c r="AW1257" s="99">
        <f>SUMIFS(通讯通路门店!$AB:$AB,通讯通路门店!$S:$S,$G1257)</f>
        <v>0</v>
      </c>
      <c r="AX1257" s="99">
        <f>SUMIFS(通讯通路门店!$X:$X,通讯通路门店!$S:$S,$G1257)</f>
        <v>0</v>
      </c>
      <c r="AY1257" s="99">
        <f>SUMIFS(通讯通路门店!$Y:$Y,通讯通路门店!$S:$S,$G1257)</f>
        <v>0</v>
      </c>
      <c r="AZ1257" s="99">
        <f>SUMIFS(通讯通路门店!$AA:$AA,通讯通路门店!$S:$S,$G1257)</f>
        <v>0</v>
      </c>
      <c r="BA1257" s="99">
        <f t="shared" si="98"/>
        <v>0</v>
      </c>
      <c r="BB1257" s="99">
        <f t="shared" si="99"/>
        <v>0</v>
      </c>
      <c r="BC1257" s="99">
        <f>SUMIFS(通讯通路门店!$W:$W,通讯通路门店!$S:$S,$G1257,通讯通路门店!$J:$J,"荣耀体验店")+SUMIFS(通讯通路门店!$W:$W,通讯通路门店!$S:$S,$G1257,通讯通路门店!$J:$J,"荣耀授权专卖店")</f>
        <v>0</v>
      </c>
      <c r="BD1257" s="99">
        <f>SUMIFS(通讯通路门店!$Z:$Z,通讯通路门店!$S:$S,$G1257,通讯通路门店!$J:$J,"VIVO体验店")</f>
        <v>0</v>
      </c>
      <c r="BE1257" s="99">
        <f>SUMIFS(通讯通路门店!$AB:$AB,通讯通路门店!$S:$S,$G1257,通讯通路门店!$J:$J,"OPPO体验店")</f>
        <v>0</v>
      </c>
      <c r="BF1257" s="99">
        <f>SUMIFS(通讯通路门店!$X:$X,通讯通路门店!$S:$S,$G1257,通讯通路门店!$J:$J,"华为授权体验店")+SUMIFS(通讯通路门店!$AA:$AA,通讯通路门店!$S:$S,$G1257,通讯通路门店!$J:$J,"华为堡垒店")</f>
        <v>0</v>
      </c>
      <c r="BG1257" s="99">
        <f>SUMIFS(通讯通路门店!$Y:$Y,通讯通路门店!$S:$S,$G1257,通讯通路门店!$J:$J,"小米体验店")</f>
        <v>0</v>
      </c>
      <c r="BH1257" s="99">
        <f>SUMIFS(通讯通路门店!$AA:$AA,通讯通路门店!$S:$S,$G1257,通讯通路门店!$J:$J,"苹果体验店")</f>
        <v>0</v>
      </c>
      <c r="BI1257" s="99">
        <f>SUMIFS(通讯通路门店!$K:$K,通讯通路门店!$S:$S,$G1257,通讯通路门店!$J:$J,"其他品牌专卖店")</f>
        <v>0</v>
      </c>
      <c r="BJ1257" s="99">
        <f>SUMIFS(通讯通路门店!$AC:$AC,通讯通路门店!$S:$S,$G1257)</f>
        <v>0</v>
      </c>
      <c r="BK1257" s="99">
        <f>SUMIFS(通讯通路门店!$AD:$AD,通讯通路门店!$S:$S,$G1257)</f>
        <v>0</v>
      </c>
      <c r="BL1257" s="99">
        <f>SUMIFS(通讯通路门店!$AE:$AE,通讯通路门店!$S:$S,$G1257)</f>
        <v>0</v>
      </c>
      <c r="BM1257" s="99">
        <f>SUMIFS(通讯通路门店!$AF:$AF,通讯通路门店!$S:$S,$G1257)</f>
        <v>0</v>
      </c>
      <c r="BN1257" s="99">
        <f>SUMIFS(通讯通路门店!$AG:$AG,通讯通路门店!$S:$S,$G1257)</f>
        <v>0</v>
      </c>
      <c r="BO1257" s="99">
        <f>SUMIFS(通讯通路门店!$AH:$AH,通讯通路门店!$S:$S,$G1257)</f>
        <v>0</v>
      </c>
      <c r="BP1257" s="99">
        <f>SUMIFS(通讯通路门店!$AI:$AI,通讯通路门店!$S:$S,$G1257)</f>
        <v>0</v>
      </c>
      <c r="BQ1257" s="83"/>
    </row>
    <row r="1258" spans="1:69">
      <c r="A1258" s="99" t="str">
        <f>IFERROR(_xlfn.XLOOKUP($G1258,通讯通路门店!$S$4:$S$993931,通讯通路门店!$A$4:$A$993931,0,0),"")</f>
        <v>海南省</v>
      </c>
      <c r="B1258" s="99" t="str">
        <f>IFERROR(_xlfn.XLOOKUP($G1258,通讯通路门店!$S$4:$S$993931,通讯通路门店!$B$4:$B$993931,0,0),"")</f>
        <v>东方市</v>
      </c>
      <c r="C1258" s="99" t="str">
        <f>IFERROR(_xlfn.XLOOKUP($G1258,通讯通路门店!$S$4:$S$993931,通讯通路门店!$C$4:$C$993931,0,0),"")</f>
        <v>东方市</v>
      </c>
      <c r="D1258" s="99" t="str">
        <f>IFERROR(_xlfn.XLOOKUP($G1258,通讯通路门店!$S$4:$S$993931,通讯通路门店!$D$4:$D$993931,0,0),"")</f>
        <v>八所镇</v>
      </c>
      <c r="E1258" s="83"/>
      <c r="F1258" s="83"/>
      <c r="G1258" s="101"/>
      <c r="H1258" s="102">
        <f>IFERROR(_xlfn.XLOOKUP($G1258,通讯通路门店!$S$4:$S$993931,通讯通路门店!$R$4:$R$993931,0,0),"")</f>
        <v>0</v>
      </c>
      <c r="I1258" s="83"/>
      <c r="J1258" s="83"/>
      <c r="K1258" s="83"/>
      <c r="L1258" s="83"/>
      <c r="M1258" s="83"/>
      <c r="N1258" s="83"/>
      <c r="O1258" s="83"/>
      <c r="P1258" s="83"/>
      <c r="Q1258" s="83"/>
      <c r="R1258" s="83"/>
      <c r="S1258" s="83"/>
      <c r="T1258" s="83"/>
      <c r="U1258" s="99">
        <f>COUNTIF(通讯通路门店!$S:$S,$G1258)</f>
        <v>0</v>
      </c>
      <c r="V1258" s="99">
        <f>COUNTIFS(通讯通路门店!$S:$S,$G1258,通讯通路门店!$J:$J,"综合卖场")</f>
        <v>0</v>
      </c>
      <c r="W1258" s="99">
        <f>SUMIFS(通讯通路门店!$AJ:$AJ,通讯通路门店!$S:$S,通讯客户沙盘!$G1258)</f>
        <v>0</v>
      </c>
      <c r="X1258" s="99">
        <f t="shared" si="95"/>
        <v>0</v>
      </c>
      <c r="Y1258" s="99">
        <f>COUNTIFS(通讯通路门店!$S:$S,$G1258,通讯通路门店!$J:$J,"荣耀体验店")+COUNTIFS(通讯通路门店!$S:$S,$G1258,通讯通路门店!$J:$J,"荣耀授权专卖店")</f>
        <v>0</v>
      </c>
      <c r="Z1258" s="99">
        <f>COUNTIFS(通讯通路门店!$S:$S,$G1258,通讯通路门店!$J:$J,"VIVO体验店")</f>
        <v>0</v>
      </c>
      <c r="AA1258" s="99">
        <f>COUNTIFS(通讯通路门店!$S:$S,$G1258,通讯通路门店!$J:$J,"OPPO体验店")</f>
        <v>0</v>
      </c>
      <c r="AB1258" s="99">
        <f>COUNTIFS(通讯通路门店!$S:$S,$G1258,通讯通路门店!$J:$J,"华为授权体验店")+COUNTIFS(通讯通路门店!$S:$S,$G1258,通讯通路门店!$J:$J,"华为堡垒店")</f>
        <v>0</v>
      </c>
      <c r="AC1258" s="99">
        <f>COUNTIFS(通讯通路门店!$S:$S,$G1258,通讯通路门店!$J:$J,"小米体验店")</f>
        <v>0</v>
      </c>
      <c r="AD1258" s="99">
        <f>COUNTIFS(通讯通路门店!$S:$S,$G1258,通讯通路门店!$J:$J,"苹果体验店")</f>
        <v>0</v>
      </c>
      <c r="AE1258" s="99">
        <f>COUNTIFS(通讯通路门店!$S:$S,$G1258,通讯通路门店!$J:$J,"其他品牌专卖店")</f>
        <v>0</v>
      </c>
      <c r="AF1258" s="99">
        <f>SUMIFS(通讯通路门店!$BI:$BI,通讯通路门店!$S:$S,$G1258)</f>
        <v>0</v>
      </c>
      <c r="AG1258" s="99">
        <f>SUMIFS(通讯通路门店!$BH:$BH,通讯通路门店!$S:$S,$G1258)</f>
        <v>0</v>
      </c>
      <c r="AH1258" s="99">
        <f t="shared" si="96"/>
        <v>0</v>
      </c>
      <c r="AI1258" s="99">
        <f>SUMIFS(通讯通路门店!$BB:$BB,通讯通路门店!$S:$S,$G1258)</f>
        <v>0</v>
      </c>
      <c r="AJ1258" s="99">
        <f>SUMIFS(通讯通路门店!$BE:$BE,通讯通路门店!$S:$S,$G1258)</f>
        <v>0</v>
      </c>
      <c r="AK1258" s="99">
        <f>SUMIFS(通讯通路门店!$BG:$BG,通讯通路门店!$S:$S,$G1258)</f>
        <v>0</v>
      </c>
      <c r="AL1258" s="99">
        <f>SUMIFS(通讯通路门店!$BC:$BC,通讯通路门店!$S:$S,$G1258)</f>
        <v>0</v>
      </c>
      <c r="AM1258" s="99">
        <f>SUMIFS(通讯通路门店!$BD:$BD,通讯通路门店!$S:$S,$G1258)</f>
        <v>0</v>
      </c>
      <c r="AN1258" s="99">
        <f>SUMIFS(通讯通路门店!$BF:$BF,通讯通路门店!$S:$S,$G1258)</f>
        <v>0</v>
      </c>
      <c r="AO1258" s="99">
        <f t="shared" si="97"/>
        <v>0</v>
      </c>
      <c r="AP1258" s="99">
        <f>SUMIFS(通讯通路门店!$K:$K,通讯通路门店!$S:$S,$G1258)</f>
        <v>0</v>
      </c>
      <c r="AQ1258" s="83"/>
      <c r="AR1258" s="99">
        <f>SUMIFS(通讯通路门店!$T:$T,通讯通路门店!$S:$S,$G1258)</f>
        <v>0</v>
      </c>
      <c r="AS1258" s="99">
        <f>SUMIFS(通讯通路门店!$U:$U,通讯通路门店!$S:$S,$G1258)</f>
        <v>0</v>
      </c>
      <c r="AT1258" s="99">
        <f>SUMIFS(通讯通路门店!$V:$V,通讯通路门店!$S:$S,$G1258)</f>
        <v>0</v>
      </c>
      <c r="AU1258" s="99">
        <f>SUMIFS(通讯通路门店!$W:$W,通讯通路门店!$S:$S,$G1258)</f>
        <v>0</v>
      </c>
      <c r="AV1258" s="99">
        <f>SUMIFS(通讯通路门店!$Z:$Z,通讯通路门店!$S:$S,$G1258)</f>
        <v>0</v>
      </c>
      <c r="AW1258" s="99">
        <f>SUMIFS(通讯通路门店!$AB:$AB,通讯通路门店!$S:$S,$G1258)</f>
        <v>0</v>
      </c>
      <c r="AX1258" s="99">
        <f>SUMIFS(通讯通路门店!$X:$X,通讯通路门店!$S:$S,$G1258)</f>
        <v>0</v>
      </c>
      <c r="AY1258" s="99">
        <f>SUMIFS(通讯通路门店!$Y:$Y,通讯通路门店!$S:$S,$G1258)</f>
        <v>0</v>
      </c>
      <c r="AZ1258" s="99">
        <f>SUMIFS(通讯通路门店!$AA:$AA,通讯通路门店!$S:$S,$G1258)</f>
        <v>0</v>
      </c>
      <c r="BA1258" s="99">
        <f t="shared" si="98"/>
        <v>0</v>
      </c>
      <c r="BB1258" s="99">
        <f t="shared" si="99"/>
        <v>0</v>
      </c>
      <c r="BC1258" s="99">
        <f>SUMIFS(通讯通路门店!$W:$W,通讯通路门店!$S:$S,$G1258,通讯通路门店!$J:$J,"荣耀体验店")+SUMIFS(通讯通路门店!$W:$W,通讯通路门店!$S:$S,$G1258,通讯通路门店!$J:$J,"荣耀授权专卖店")</f>
        <v>0</v>
      </c>
      <c r="BD1258" s="99">
        <f>SUMIFS(通讯通路门店!$Z:$Z,通讯通路门店!$S:$S,$G1258,通讯通路门店!$J:$J,"VIVO体验店")</f>
        <v>0</v>
      </c>
      <c r="BE1258" s="99">
        <f>SUMIFS(通讯通路门店!$AB:$AB,通讯通路门店!$S:$S,$G1258,通讯通路门店!$J:$J,"OPPO体验店")</f>
        <v>0</v>
      </c>
      <c r="BF1258" s="99">
        <f>SUMIFS(通讯通路门店!$X:$X,通讯通路门店!$S:$S,$G1258,通讯通路门店!$J:$J,"华为授权体验店")+SUMIFS(通讯通路门店!$AA:$AA,通讯通路门店!$S:$S,$G1258,通讯通路门店!$J:$J,"华为堡垒店")</f>
        <v>0</v>
      </c>
      <c r="BG1258" s="99">
        <f>SUMIFS(通讯通路门店!$Y:$Y,通讯通路门店!$S:$S,$G1258,通讯通路门店!$J:$J,"小米体验店")</f>
        <v>0</v>
      </c>
      <c r="BH1258" s="99">
        <f>SUMIFS(通讯通路门店!$AA:$AA,通讯通路门店!$S:$S,$G1258,通讯通路门店!$J:$J,"苹果体验店")</f>
        <v>0</v>
      </c>
      <c r="BI1258" s="99">
        <f>SUMIFS(通讯通路门店!$K:$K,通讯通路门店!$S:$S,$G1258,通讯通路门店!$J:$J,"其他品牌专卖店")</f>
        <v>0</v>
      </c>
      <c r="BJ1258" s="99">
        <f>SUMIFS(通讯通路门店!$AC:$AC,通讯通路门店!$S:$S,$G1258)</f>
        <v>0</v>
      </c>
      <c r="BK1258" s="99">
        <f>SUMIFS(通讯通路门店!$AD:$AD,通讯通路门店!$S:$S,$G1258)</f>
        <v>0</v>
      </c>
      <c r="BL1258" s="99">
        <f>SUMIFS(通讯通路门店!$AE:$AE,通讯通路门店!$S:$S,$G1258)</f>
        <v>0</v>
      </c>
      <c r="BM1258" s="99">
        <f>SUMIFS(通讯通路门店!$AF:$AF,通讯通路门店!$S:$S,$G1258)</f>
        <v>0</v>
      </c>
      <c r="BN1258" s="99">
        <f>SUMIFS(通讯通路门店!$AG:$AG,通讯通路门店!$S:$S,$G1258)</f>
        <v>0</v>
      </c>
      <c r="BO1258" s="99">
        <f>SUMIFS(通讯通路门店!$AH:$AH,通讯通路门店!$S:$S,$G1258)</f>
        <v>0</v>
      </c>
      <c r="BP1258" s="99">
        <f>SUMIFS(通讯通路门店!$AI:$AI,通讯通路门店!$S:$S,$G1258)</f>
        <v>0</v>
      </c>
      <c r="BQ1258" s="83"/>
    </row>
    <row r="1259" spans="1:69">
      <c r="A1259" s="99" t="str">
        <f>IFERROR(_xlfn.XLOOKUP($G1259,通讯通路门店!$S$4:$S$993931,通讯通路门店!$A$4:$A$993931,0,0),"")</f>
        <v>海南省</v>
      </c>
      <c r="B1259" s="99" t="str">
        <f>IFERROR(_xlfn.XLOOKUP($G1259,通讯通路门店!$S$4:$S$993931,通讯通路门店!$B$4:$B$993931,0,0),"")</f>
        <v>东方市</v>
      </c>
      <c r="C1259" s="99" t="str">
        <f>IFERROR(_xlfn.XLOOKUP($G1259,通讯通路门店!$S$4:$S$993931,通讯通路门店!$C$4:$C$993931,0,0),"")</f>
        <v>东方市</v>
      </c>
      <c r="D1259" s="99" t="str">
        <f>IFERROR(_xlfn.XLOOKUP($G1259,通讯通路门店!$S$4:$S$993931,通讯通路门店!$D$4:$D$993931,0,0),"")</f>
        <v>八所镇</v>
      </c>
      <c r="E1259" s="83"/>
      <c r="F1259" s="83"/>
      <c r="G1259" s="101"/>
      <c r="H1259" s="102">
        <f>IFERROR(_xlfn.XLOOKUP($G1259,通讯通路门店!$S$4:$S$993931,通讯通路门店!$R$4:$R$993931,0,0),"")</f>
        <v>0</v>
      </c>
      <c r="I1259" s="83"/>
      <c r="J1259" s="83"/>
      <c r="K1259" s="83"/>
      <c r="L1259" s="83"/>
      <c r="M1259" s="83"/>
      <c r="N1259" s="83"/>
      <c r="O1259" s="83"/>
      <c r="P1259" s="83"/>
      <c r="Q1259" s="83"/>
      <c r="R1259" s="83"/>
      <c r="S1259" s="83"/>
      <c r="T1259" s="83"/>
      <c r="U1259" s="99">
        <f>COUNTIF(通讯通路门店!$S:$S,$G1259)</f>
        <v>0</v>
      </c>
      <c r="V1259" s="99">
        <f>COUNTIFS(通讯通路门店!$S:$S,$G1259,通讯通路门店!$J:$J,"综合卖场")</f>
        <v>0</v>
      </c>
      <c r="W1259" s="99">
        <f>SUMIFS(通讯通路门店!$AJ:$AJ,通讯通路门店!$S:$S,通讯客户沙盘!$G1259)</f>
        <v>0</v>
      </c>
      <c r="X1259" s="99">
        <f t="shared" si="95"/>
        <v>0</v>
      </c>
      <c r="Y1259" s="99">
        <f>COUNTIFS(通讯通路门店!$S:$S,$G1259,通讯通路门店!$J:$J,"荣耀体验店")+COUNTIFS(通讯通路门店!$S:$S,$G1259,通讯通路门店!$J:$J,"荣耀授权专卖店")</f>
        <v>0</v>
      </c>
      <c r="Z1259" s="99">
        <f>COUNTIFS(通讯通路门店!$S:$S,$G1259,通讯通路门店!$J:$J,"VIVO体验店")</f>
        <v>0</v>
      </c>
      <c r="AA1259" s="99">
        <f>COUNTIFS(通讯通路门店!$S:$S,$G1259,通讯通路门店!$J:$J,"OPPO体验店")</f>
        <v>0</v>
      </c>
      <c r="AB1259" s="99">
        <f>COUNTIFS(通讯通路门店!$S:$S,$G1259,通讯通路门店!$J:$J,"华为授权体验店")+COUNTIFS(通讯通路门店!$S:$S,$G1259,通讯通路门店!$J:$J,"华为堡垒店")</f>
        <v>0</v>
      </c>
      <c r="AC1259" s="99">
        <f>COUNTIFS(通讯通路门店!$S:$S,$G1259,通讯通路门店!$J:$J,"小米体验店")</f>
        <v>0</v>
      </c>
      <c r="AD1259" s="99">
        <f>COUNTIFS(通讯通路门店!$S:$S,$G1259,通讯通路门店!$J:$J,"苹果体验店")</f>
        <v>0</v>
      </c>
      <c r="AE1259" s="99">
        <f>COUNTIFS(通讯通路门店!$S:$S,$G1259,通讯通路门店!$J:$J,"其他品牌专卖店")</f>
        <v>0</v>
      </c>
      <c r="AF1259" s="99">
        <f>SUMIFS(通讯通路门店!$BI:$BI,通讯通路门店!$S:$S,$G1259)</f>
        <v>0</v>
      </c>
      <c r="AG1259" s="99">
        <f>SUMIFS(通讯通路门店!$BH:$BH,通讯通路门店!$S:$S,$G1259)</f>
        <v>0</v>
      </c>
      <c r="AH1259" s="99">
        <f t="shared" si="96"/>
        <v>0</v>
      </c>
      <c r="AI1259" s="99">
        <f>SUMIFS(通讯通路门店!$BB:$BB,通讯通路门店!$S:$S,$G1259)</f>
        <v>0</v>
      </c>
      <c r="AJ1259" s="99">
        <f>SUMIFS(通讯通路门店!$BE:$BE,通讯通路门店!$S:$S,$G1259)</f>
        <v>0</v>
      </c>
      <c r="AK1259" s="99">
        <f>SUMIFS(通讯通路门店!$BG:$BG,通讯通路门店!$S:$S,$G1259)</f>
        <v>0</v>
      </c>
      <c r="AL1259" s="99">
        <f>SUMIFS(通讯通路门店!$BC:$BC,通讯通路门店!$S:$S,$G1259)</f>
        <v>0</v>
      </c>
      <c r="AM1259" s="99">
        <f>SUMIFS(通讯通路门店!$BD:$BD,通讯通路门店!$S:$S,$G1259)</f>
        <v>0</v>
      </c>
      <c r="AN1259" s="99">
        <f>SUMIFS(通讯通路门店!$BF:$BF,通讯通路门店!$S:$S,$G1259)</f>
        <v>0</v>
      </c>
      <c r="AO1259" s="99">
        <f t="shared" si="97"/>
        <v>0</v>
      </c>
      <c r="AP1259" s="99">
        <f>SUMIFS(通讯通路门店!$K:$K,通讯通路门店!$S:$S,$G1259)</f>
        <v>0</v>
      </c>
      <c r="AQ1259" s="83"/>
      <c r="AR1259" s="99">
        <f>SUMIFS(通讯通路门店!$T:$T,通讯通路门店!$S:$S,$G1259)</f>
        <v>0</v>
      </c>
      <c r="AS1259" s="99">
        <f>SUMIFS(通讯通路门店!$U:$U,通讯通路门店!$S:$S,$G1259)</f>
        <v>0</v>
      </c>
      <c r="AT1259" s="99">
        <f>SUMIFS(通讯通路门店!$V:$V,通讯通路门店!$S:$S,$G1259)</f>
        <v>0</v>
      </c>
      <c r="AU1259" s="99">
        <f>SUMIFS(通讯通路门店!$W:$W,通讯通路门店!$S:$S,$G1259)</f>
        <v>0</v>
      </c>
      <c r="AV1259" s="99">
        <f>SUMIFS(通讯通路门店!$Z:$Z,通讯通路门店!$S:$S,$G1259)</f>
        <v>0</v>
      </c>
      <c r="AW1259" s="99">
        <f>SUMIFS(通讯通路门店!$AB:$AB,通讯通路门店!$S:$S,$G1259)</f>
        <v>0</v>
      </c>
      <c r="AX1259" s="99">
        <f>SUMIFS(通讯通路门店!$X:$X,通讯通路门店!$S:$S,$G1259)</f>
        <v>0</v>
      </c>
      <c r="AY1259" s="99">
        <f>SUMIFS(通讯通路门店!$Y:$Y,通讯通路门店!$S:$S,$G1259)</f>
        <v>0</v>
      </c>
      <c r="AZ1259" s="99">
        <f>SUMIFS(通讯通路门店!$AA:$AA,通讯通路门店!$S:$S,$G1259)</f>
        <v>0</v>
      </c>
      <c r="BA1259" s="99">
        <f t="shared" si="98"/>
        <v>0</v>
      </c>
      <c r="BB1259" s="99">
        <f t="shared" si="99"/>
        <v>0</v>
      </c>
      <c r="BC1259" s="99">
        <f>SUMIFS(通讯通路门店!$W:$W,通讯通路门店!$S:$S,$G1259,通讯通路门店!$J:$J,"荣耀体验店")+SUMIFS(通讯通路门店!$W:$W,通讯通路门店!$S:$S,$G1259,通讯通路门店!$J:$J,"荣耀授权专卖店")</f>
        <v>0</v>
      </c>
      <c r="BD1259" s="99">
        <f>SUMIFS(通讯通路门店!$Z:$Z,通讯通路门店!$S:$S,$G1259,通讯通路门店!$J:$J,"VIVO体验店")</f>
        <v>0</v>
      </c>
      <c r="BE1259" s="99">
        <f>SUMIFS(通讯通路门店!$AB:$AB,通讯通路门店!$S:$S,$G1259,通讯通路门店!$J:$J,"OPPO体验店")</f>
        <v>0</v>
      </c>
      <c r="BF1259" s="99">
        <f>SUMIFS(通讯通路门店!$X:$X,通讯通路门店!$S:$S,$G1259,通讯通路门店!$J:$J,"华为授权体验店")+SUMIFS(通讯通路门店!$AA:$AA,通讯通路门店!$S:$S,$G1259,通讯通路门店!$J:$J,"华为堡垒店")</f>
        <v>0</v>
      </c>
      <c r="BG1259" s="99">
        <f>SUMIFS(通讯通路门店!$Y:$Y,通讯通路门店!$S:$S,$G1259,通讯通路门店!$J:$J,"小米体验店")</f>
        <v>0</v>
      </c>
      <c r="BH1259" s="99">
        <f>SUMIFS(通讯通路门店!$AA:$AA,通讯通路门店!$S:$S,$G1259,通讯通路门店!$J:$J,"苹果体验店")</f>
        <v>0</v>
      </c>
      <c r="BI1259" s="99">
        <f>SUMIFS(通讯通路门店!$K:$K,通讯通路门店!$S:$S,$G1259,通讯通路门店!$J:$J,"其他品牌专卖店")</f>
        <v>0</v>
      </c>
      <c r="BJ1259" s="99">
        <f>SUMIFS(通讯通路门店!$AC:$AC,通讯通路门店!$S:$S,$G1259)</f>
        <v>0</v>
      </c>
      <c r="BK1259" s="99">
        <f>SUMIFS(通讯通路门店!$AD:$AD,通讯通路门店!$S:$S,$G1259)</f>
        <v>0</v>
      </c>
      <c r="BL1259" s="99">
        <f>SUMIFS(通讯通路门店!$AE:$AE,通讯通路门店!$S:$S,$G1259)</f>
        <v>0</v>
      </c>
      <c r="BM1259" s="99">
        <f>SUMIFS(通讯通路门店!$AF:$AF,通讯通路门店!$S:$S,$G1259)</f>
        <v>0</v>
      </c>
      <c r="BN1259" s="99">
        <f>SUMIFS(通讯通路门店!$AG:$AG,通讯通路门店!$S:$S,$G1259)</f>
        <v>0</v>
      </c>
      <c r="BO1259" s="99">
        <f>SUMIFS(通讯通路门店!$AH:$AH,通讯通路门店!$S:$S,$G1259)</f>
        <v>0</v>
      </c>
      <c r="BP1259" s="99">
        <f>SUMIFS(通讯通路门店!$AI:$AI,通讯通路门店!$S:$S,$G1259)</f>
        <v>0</v>
      </c>
      <c r="BQ1259" s="83"/>
    </row>
    <row r="1260" spans="1:69">
      <c r="A1260" s="99" t="str">
        <f>IFERROR(_xlfn.XLOOKUP($G1260,通讯通路门店!$S$4:$S$993931,通讯通路门店!$A$4:$A$993931,0,0),"")</f>
        <v>海南省</v>
      </c>
      <c r="B1260" s="99" t="str">
        <f>IFERROR(_xlfn.XLOOKUP($G1260,通讯通路门店!$S$4:$S$993931,通讯通路门店!$B$4:$B$993931,0,0),"")</f>
        <v>东方市</v>
      </c>
      <c r="C1260" s="99" t="str">
        <f>IFERROR(_xlfn.XLOOKUP($G1260,通讯通路门店!$S$4:$S$993931,通讯通路门店!$C$4:$C$993931,0,0),"")</f>
        <v>东方市</v>
      </c>
      <c r="D1260" s="99" t="str">
        <f>IFERROR(_xlfn.XLOOKUP($G1260,通讯通路门店!$S$4:$S$993931,通讯通路门店!$D$4:$D$993931,0,0),"")</f>
        <v>八所镇</v>
      </c>
      <c r="E1260" s="83"/>
      <c r="F1260" s="83"/>
      <c r="G1260" s="101"/>
      <c r="H1260" s="102">
        <f>IFERROR(_xlfn.XLOOKUP($G1260,通讯通路门店!$S$4:$S$993931,通讯通路门店!$R$4:$R$993931,0,0),"")</f>
        <v>0</v>
      </c>
      <c r="I1260" s="83"/>
      <c r="J1260" s="83"/>
      <c r="K1260" s="83"/>
      <c r="L1260" s="83"/>
      <c r="M1260" s="83"/>
      <c r="N1260" s="83"/>
      <c r="O1260" s="83"/>
      <c r="P1260" s="83"/>
      <c r="Q1260" s="83"/>
      <c r="R1260" s="83"/>
      <c r="S1260" s="83"/>
      <c r="T1260" s="83"/>
      <c r="U1260" s="99">
        <f>COUNTIF(通讯通路门店!$S:$S,$G1260)</f>
        <v>0</v>
      </c>
      <c r="V1260" s="99">
        <f>COUNTIFS(通讯通路门店!$S:$S,$G1260,通讯通路门店!$J:$J,"综合卖场")</f>
        <v>0</v>
      </c>
      <c r="W1260" s="99">
        <f>SUMIFS(通讯通路门店!$AJ:$AJ,通讯通路门店!$S:$S,通讯客户沙盘!$G1260)</f>
        <v>0</v>
      </c>
      <c r="X1260" s="99">
        <f t="shared" si="95"/>
        <v>0</v>
      </c>
      <c r="Y1260" s="99">
        <f>COUNTIFS(通讯通路门店!$S:$S,$G1260,通讯通路门店!$J:$J,"荣耀体验店")+COUNTIFS(通讯通路门店!$S:$S,$G1260,通讯通路门店!$J:$J,"荣耀授权专卖店")</f>
        <v>0</v>
      </c>
      <c r="Z1260" s="99">
        <f>COUNTIFS(通讯通路门店!$S:$S,$G1260,通讯通路门店!$J:$J,"VIVO体验店")</f>
        <v>0</v>
      </c>
      <c r="AA1260" s="99">
        <f>COUNTIFS(通讯通路门店!$S:$S,$G1260,通讯通路门店!$J:$J,"OPPO体验店")</f>
        <v>0</v>
      </c>
      <c r="AB1260" s="99">
        <f>COUNTIFS(通讯通路门店!$S:$S,$G1260,通讯通路门店!$J:$J,"华为授权体验店")+COUNTIFS(通讯通路门店!$S:$S,$G1260,通讯通路门店!$J:$J,"华为堡垒店")</f>
        <v>0</v>
      </c>
      <c r="AC1260" s="99">
        <f>COUNTIFS(通讯通路门店!$S:$S,$G1260,通讯通路门店!$J:$J,"小米体验店")</f>
        <v>0</v>
      </c>
      <c r="AD1260" s="99">
        <f>COUNTIFS(通讯通路门店!$S:$S,$G1260,通讯通路门店!$J:$J,"苹果体验店")</f>
        <v>0</v>
      </c>
      <c r="AE1260" s="99">
        <f>COUNTIFS(通讯通路门店!$S:$S,$G1260,通讯通路门店!$J:$J,"其他品牌专卖店")</f>
        <v>0</v>
      </c>
      <c r="AF1260" s="99">
        <f>SUMIFS(通讯通路门店!$BI:$BI,通讯通路门店!$S:$S,$G1260)</f>
        <v>0</v>
      </c>
      <c r="AG1260" s="99">
        <f>SUMIFS(通讯通路门店!$BH:$BH,通讯通路门店!$S:$S,$G1260)</f>
        <v>0</v>
      </c>
      <c r="AH1260" s="99">
        <f t="shared" si="96"/>
        <v>0</v>
      </c>
      <c r="AI1260" s="99">
        <f>SUMIFS(通讯通路门店!$BB:$BB,通讯通路门店!$S:$S,$G1260)</f>
        <v>0</v>
      </c>
      <c r="AJ1260" s="99">
        <f>SUMIFS(通讯通路门店!$BE:$BE,通讯通路门店!$S:$S,$G1260)</f>
        <v>0</v>
      </c>
      <c r="AK1260" s="99">
        <f>SUMIFS(通讯通路门店!$BG:$BG,通讯通路门店!$S:$S,$G1260)</f>
        <v>0</v>
      </c>
      <c r="AL1260" s="99">
        <f>SUMIFS(通讯通路门店!$BC:$BC,通讯通路门店!$S:$S,$G1260)</f>
        <v>0</v>
      </c>
      <c r="AM1260" s="99">
        <f>SUMIFS(通讯通路门店!$BD:$BD,通讯通路门店!$S:$S,$G1260)</f>
        <v>0</v>
      </c>
      <c r="AN1260" s="99">
        <f>SUMIFS(通讯通路门店!$BF:$BF,通讯通路门店!$S:$S,$G1260)</f>
        <v>0</v>
      </c>
      <c r="AO1260" s="99">
        <f t="shared" si="97"/>
        <v>0</v>
      </c>
      <c r="AP1260" s="99">
        <f>SUMIFS(通讯通路门店!$K:$K,通讯通路门店!$S:$S,$G1260)</f>
        <v>0</v>
      </c>
      <c r="AQ1260" s="83"/>
      <c r="AR1260" s="99">
        <f>SUMIFS(通讯通路门店!$T:$T,通讯通路门店!$S:$S,$G1260)</f>
        <v>0</v>
      </c>
      <c r="AS1260" s="99">
        <f>SUMIFS(通讯通路门店!$U:$U,通讯通路门店!$S:$S,$G1260)</f>
        <v>0</v>
      </c>
      <c r="AT1260" s="99">
        <f>SUMIFS(通讯通路门店!$V:$V,通讯通路门店!$S:$S,$G1260)</f>
        <v>0</v>
      </c>
      <c r="AU1260" s="99">
        <f>SUMIFS(通讯通路门店!$W:$W,通讯通路门店!$S:$S,$G1260)</f>
        <v>0</v>
      </c>
      <c r="AV1260" s="99">
        <f>SUMIFS(通讯通路门店!$Z:$Z,通讯通路门店!$S:$S,$G1260)</f>
        <v>0</v>
      </c>
      <c r="AW1260" s="99">
        <f>SUMIFS(通讯通路门店!$AB:$AB,通讯通路门店!$S:$S,$G1260)</f>
        <v>0</v>
      </c>
      <c r="AX1260" s="99">
        <f>SUMIFS(通讯通路门店!$X:$X,通讯通路门店!$S:$S,$G1260)</f>
        <v>0</v>
      </c>
      <c r="AY1260" s="99">
        <f>SUMIFS(通讯通路门店!$Y:$Y,通讯通路门店!$S:$S,$G1260)</f>
        <v>0</v>
      </c>
      <c r="AZ1260" s="99">
        <f>SUMIFS(通讯通路门店!$AA:$AA,通讯通路门店!$S:$S,$G1260)</f>
        <v>0</v>
      </c>
      <c r="BA1260" s="99">
        <f t="shared" si="98"/>
        <v>0</v>
      </c>
      <c r="BB1260" s="99">
        <f t="shared" si="99"/>
        <v>0</v>
      </c>
      <c r="BC1260" s="99">
        <f>SUMIFS(通讯通路门店!$W:$W,通讯通路门店!$S:$S,$G1260,通讯通路门店!$J:$J,"荣耀体验店")+SUMIFS(通讯通路门店!$W:$W,通讯通路门店!$S:$S,$G1260,通讯通路门店!$J:$J,"荣耀授权专卖店")</f>
        <v>0</v>
      </c>
      <c r="BD1260" s="99">
        <f>SUMIFS(通讯通路门店!$Z:$Z,通讯通路门店!$S:$S,$G1260,通讯通路门店!$J:$J,"VIVO体验店")</f>
        <v>0</v>
      </c>
      <c r="BE1260" s="99">
        <f>SUMIFS(通讯通路门店!$AB:$AB,通讯通路门店!$S:$S,$G1260,通讯通路门店!$J:$J,"OPPO体验店")</f>
        <v>0</v>
      </c>
      <c r="BF1260" s="99">
        <f>SUMIFS(通讯通路门店!$X:$X,通讯通路门店!$S:$S,$G1260,通讯通路门店!$J:$J,"华为授权体验店")+SUMIFS(通讯通路门店!$AA:$AA,通讯通路门店!$S:$S,$G1260,通讯通路门店!$J:$J,"华为堡垒店")</f>
        <v>0</v>
      </c>
      <c r="BG1260" s="99">
        <f>SUMIFS(通讯通路门店!$Y:$Y,通讯通路门店!$S:$S,$G1260,通讯通路门店!$J:$J,"小米体验店")</f>
        <v>0</v>
      </c>
      <c r="BH1260" s="99">
        <f>SUMIFS(通讯通路门店!$AA:$AA,通讯通路门店!$S:$S,$G1260,通讯通路门店!$J:$J,"苹果体验店")</f>
        <v>0</v>
      </c>
      <c r="BI1260" s="99">
        <f>SUMIFS(通讯通路门店!$K:$K,通讯通路门店!$S:$S,$G1260,通讯通路门店!$J:$J,"其他品牌专卖店")</f>
        <v>0</v>
      </c>
      <c r="BJ1260" s="99">
        <f>SUMIFS(通讯通路门店!$AC:$AC,通讯通路门店!$S:$S,$G1260)</f>
        <v>0</v>
      </c>
      <c r="BK1260" s="99">
        <f>SUMIFS(通讯通路门店!$AD:$AD,通讯通路门店!$S:$S,$G1260)</f>
        <v>0</v>
      </c>
      <c r="BL1260" s="99">
        <f>SUMIFS(通讯通路门店!$AE:$AE,通讯通路门店!$S:$S,$G1260)</f>
        <v>0</v>
      </c>
      <c r="BM1260" s="99">
        <f>SUMIFS(通讯通路门店!$AF:$AF,通讯通路门店!$S:$S,$G1260)</f>
        <v>0</v>
      </c>
      <c r="BN1260" s="99">
        <f>SUMIFS(通讯通路门店!$AG:$AG,通讯通路门店!$S:$S,$G1260)</f>
        <v>0</v>
      </c>
      <c r="BO1260" s="99">
        <f>SUMIFS(通讯通路门店!$AH:$AH,通讯通路门店!$S:$S,$G1260)</f>
        <v>0</v>
      </c>
      <c r="BP1260" s="99">
        <f>SUMIFS(通讯通路门店!$AI:$AI,通讯通路门店!$S:$S,$G1260)</f>
        <v>0</v>
      </c>
      <c r="BQ1260" s="83"/>
    </row>
    <row r="1261" spans="1:69">
      <c r="A1261" s="99" t="str">
        <f>IFERROR(_xlfn.XLOOKUP($G1261,通讯通路门店!$S$4:$S$993931,通讯通路门店!$A$4:$A$993931,0,0),"")</f>
        <v>海南省</v>
      </c>
      <c r="B1261" s="99" t="str">
        <f>IFERROR(_xlfn.XLOOKUP($G1261,通讯通路门店!$S$4:$S$993931,通讯通路门店!$B$4:$B$993931,0,0),"")</f>
        <v>东方市</v>
      </c>
      <c r="C1261" s="99" t="str">
        <f>IFERROR(_xlfn.XLOOKUP($G1261,通讯通路门店!$S$4:$S$993931,通讯通路门店!$C$4:$C$993931,0,0),"")</f>
        <v>东方市</v>
      </c>
      <c r="D1261" s="99" t="str">
        <f>IFERROR(_xlfn.XLOOKUP($G1261,通讯通路门店!$S$4:$S$993931,通讯通路门店!$D$4:$D$993931,0,0),"")</f>
        <v>八所镇</v>
      </c>
      <c r="E1261" s="83"/>
      <c r="F1261" s="83"/>
      <c r="G1261" s="101"/>
      <c r="H1261" s="102">
        <f>IFERROR(_xlfn.XLOOKUP($G1261,通讯通路门店!$S$4:$S$993931,通讯通路门店!$R$4:$R$993931,0,0),"")</f>
        <v>0</v>
      </c>
      <c r="I1261" s="83"/>
      <c r="J1261" s="83"/>
      <c r="K1261" s="83"/>
      <c r="L1261" s="83"/>
      <c r="M1261" s="83"/>
      <c r="N1261" s="83"/>
      <c r="O1261" s="83"/>
      <c r="P1261" s="83"/>
      <c r="Q1261" s="83"/>
      <c r="R1261" s="83"/>
      <c r="S1261" s="83"/>
      <c r="T1261" s="83"/>
      <c r="U1261" s="99">
        <f>COUNTIF(通讯通路门店!$S:$S,$G1261)</f>
        <v>0</v>
      </c>
      <c r="V1261" s="99">
        <f>COUNTIFS(通讯通路门店!$S:$S,$G1261,通讯通路门店!$J:$J,"综合卖场")</f>
        <v>0</v>
      </c>
      <c r="W1261" s="99">
        <f>SUMIFS(通讯通路门店!$AJ:$AJ,通讯通路门店!$S:$S,通讯客户沙盘!$G1261)</f>
        <v>0</v>
      </c>
      <c r="X1261" s="99">
        <f t="shared" si="95"/>
        <v>0</v>
      </c>
      <c r="Y1261" s="99">
        <f>COUNTIFS(通讯通路门店!$S:$S,$G1261,通讯通路门店!$J:$J,"荣耀体验店")+COUNTIFS(通讯通路门店!$S:$S,$G1261,通讯通路门店!$J:$J,"荣耀授权专卖店")</f>
        <v>0</v>
      </c>
      <c r="Z1261" s="99">
        <f>COUNTIFS(通讯通路门店!$S:$S,$G1261,通讯通路门店!$J:$J,"VIVO体验店")</f>
        <v>0</v>
      </c>
      <c r="AA1261" s="99">
        <f>COUNTIFS(通讯通路门店!$S:$S,$G1261,通讯通路门店!$J:$J,"OPPO体验店")</f>
        <v>0</v>
      </c>
      <c r="AB1261" s="99">
        <f>COUNTIFS(通讯通路门店!$S:$S,$G1261,通讯通路门店!$J:$J,"华为授权体验店")+COUNTIFS(通讯通路门店!$S:$S,$G1261,通讯通路门店!$J:$J,"华为堡垒店")</f>
        <v>0</v>
      </c>
      <c r="AC1261" s="99">
        <f>COUNTIFS(通讯通路门店!$S:$S,$G1261,通讯通路门店!$J:$J,"小米体验店")</f>
        <v>0</v>
      </c>
      <c r="AD1261" s="99">
        <f>COUNTIFS(通讯通路门店!$S:$S,$G1261,通讯通路门店!$J:$J,"苹果体验店")</f>
        <v>0</v>
      </c>
      <c r="AE1261" s="99">
        <f>COUNTIFS(通讯通路门店!$S:$S,$G1261,通讯通路门店!$J:$J,"其他品牌专卖店")</f>
        <v>0</v>
      </c>
      <c r="AF1261" s="99">
        <f>SUMIFS(通讯通路门店!$BI:$BI,通讯通路门店!$S:$S,$G1261)</f>
        <v>0</v>
      </c>
      <c r="AG1261" s="99">
        <f>SUMIFS(通讯通路门店!$BH:$BH,通讯通路门店!$S:$S,$G1261)</f>
        <v>0</v>
      </c>
      <c r="AH1261" s="99">
        <f t="shared" si="96"/>
        <v>0</v>
      </c>
      <c r="AI1261" s="99">
        <f>SUMIFS(通讯通路门店!$BB:$BB,通讯通路门店!$S:$S,$G1261)</f>
        <v>0</v>
      </c>
      <c r="AJ1261" s="99">
        <f>SUMIFS(通讯通路门店!$BE:$BE,通讯通路门店!$S:$S,$G1261)</f>
        <v>0</v>
      </c>
      <c r="AK1261" s="99">
        <f>SUMIFS(通讯通路门店!$BG:$BG,通讯通路门店!$S:$S,$G1261)</f>
        <v>0</v>
      </c>
      <c r="AL1261" s="99">
        <f>SUMIFS(通讯通路门店!$BC:$BC,通讯通路门店!$S:$S,$G1261)</f>
        <v>0</v>
      </c>
      <c r="AM1261" s="99">
        <f>SUMIFS(通讯通路门店!$BD:$BD,通讯通路门店!$S:$S,$G1261)</f>
        <v>0</v>
      </c>
      <c r="AN1261" s="99">
        <f>SUMIFS(通讯通路门店!$BF:$BF,通讯通路门店!$S:$S,$G1261)</f>
        <v>0</v>
      </c>
      <c r="AO1261" s="99">
        <f t="shared" si="97"/>
        <v>0</v>
      </c>
      <c r="AP1261" s="99">
        <f>SUMIFS(通讯通路门店!$K:$K,通讯通路门店!$S:$S,$G1261)</f>
        <v>0</v>
      </c>
      <c r="AQ1261" s="83"/>
      <c r="AR1261" s="99">
        <f>SUMIFS(通讯通路门店!$T:$T,通讯通路门店!$S:$S,$G1261)</f>
        <v>0</v>
      </c>
      <c r="AS1261" s="99">
        <f>SUMIFS(通讯通路门店!$U:$U,通讯通路门店!$S:$S,$G1261)</f>
        <v>0</v>
      </c>
      <c r="AT1261" s="99">
        <f>SUMIFS(通讯通路门店!$V:$V,通讯通路门店!$S:$S,$G1261)</f>
        <v>0</v>
      </c>
      <c r="AU1261" s="99">
        <f>SUMIFS(通讯通路门店!$W:$W,通讯通路门店!$S:$S,$G1261)</f>
        <v>0</v>
      </c>
      <c r="AV1261" s="99">
        <f>SUMIFS(通讯通路门店!$Z:$Z,通讯通路门店!$S:$S,$G1261)</f>
        <v>0</v>
      </c>
      <c r="AW1261" s="99">
        <f>SUMIFS(通讯通路门店!$AB:$AB,通讯通路门店!$S:$S,$G1261)</f>
        <v>0</v>
      </c>
      <c r="AX1261" s="99">
        <f>SUMIFS(通讯通路门店!$X:$X,通讯通路门店!$S:$S,$G1261)</f>
        <v>0</v>
      </c>
      <c r="AY1261" s="99">
        <f>SUMIFS(通讯通路门店!$Y:$Y,通讯通路门店!$S:$S,$G1261)</f>
        <v>0</v>
      </c>
      <c r="AZ1261" s="99">
        <f>SUMIFS(通讯通路门店!$AA:$AA,通讯通路门店!$S:$S,$G1261)</f>
        <v>0</v>
      </c>
      <c r="BA1261" s="99">
        <f t="shared" si="98"/>
        <v>0</v>
      </c>
      <c r="BB1261" s="99">
        <f t="shared" si="99"/>
        <v>0</v>
      </c>
      <c r="BC1261" s="99">
        <f>SUMIFS(通讯通路门店!$W:$W,通讯通路门店!$S:$S,$G1261,通讯通路门店!$J:$J,"荣耀体验店")+SUMIFS(通讯通路门店!$W:$W,通讯通路门店!$S:$S,$G1261,通讯通路门店!$J:$J,"荣耀授权专卖店")</f>
        <v>0</v>
      </c>
      <c r="BD1261" s="99">
        <f>SUMIFS(通讯通路门店!$Z:$Z,通讯通路门店!$S:$S,$G1261,通讯通路门店!$J:$J,"VIVO体验店")</f>
        <v>0</v>
      </c>
      <c r="BE1261" s="99">
        <f>SUMIFS(通讯通路门店!$AB:$AB,通讯通路门店!$S:$S,$G1261,通讯通路门店!$J:$J,"OPPO体验店")</f>
        <v>0</v>
      </c>
      <c r="BF1261" s="99">
        <f>SUMIFS(通讯通路门店!$X:$X,通讯通路门店!$S:$S,$G1261,通讯通路门店!$J:$J,"华为授权体验店")+SUMIFS(通讯通路门店!$AA:$AA,通讯通路门店!$S:$S,$G1261,通讯通路门店!$J:$J,"华为堡垒店")</f>
        <v>0</v>
      </c>
      <c r="BG1261" s="99">
        <f>SUMIFS(通讯通路门店!$Y:$Y,通讯通路门店!$S:$S,$G1261,通讯通路门店!$J:$J,"小米体验店")</f>
        <v>0</v>
      </c>
      <c r="BH1261" s="99">
        <f>SUMIFS(通讯通路门店!$AA:$AA,通讯通路门店!$S:$S,$G1261,通讯通路门店!$J:$J,"苹果体验店")</f>
        <v>0</v>
      </c>
      <c r="BI1261" s="99">
        <f>SUMIFS(通讯通路门店!$K:$K,通讯通路门店!$S:$S,$G1261,通讯通路门店!$J:$J,"其他品牌专卖店")</f>
        <v>0</v>
      </c>
      <c r="BJ1261" s="99">
        <f>SUMIFS(通讯通路门店!$AC:$AC,通讯通路门店!$S:$S,$G1261)</f>
        <v>0</v>
      </c>
      <c r="BK1261" s="99">
        <f>SUMIFS(通讯通路门店!$AD:$AD,通讯通路门店!$S:$S,$G1261)</f>
        <v>0</v>
      </c>
      <c r="BL1261" s="99">
        <f>SUMIFS(通讯通路门店!$AE:$AE,通讯通路门店!$S:$S,$G1261)</f>
        <v>0</v>
      </c>
      <c r="BM1261" s="99">
        <f>SUMIFS(通讯通路门店!$AF:$AF,通讯通路门店!$S:$S,$G1261)</f>
        <v>0</v>
      </c>
      <c r="BN1261" s="99">
        <f>SUMIFS(通讯通路门店!$AG:$AG,通讯通路门店!$S:$S,$G1261)</f>
        <v>0</v>
      </c>
      <c r="BO1261" s="99">
        <f>SUMIFS(通讯通路门店!$AH:$AH,通讯通路门店!$S:$S,$G1261)</f>
        <v>0</v>
      </c>
      <c r="BP1261" s="99">
        <f>SUMIFS(通讯通路门店!$AI:$AI,通讯通路门店!$S:$S,$G1261)</f>
        <v>0</v>
      </c>
      <c r="BQ1261" s="83"/>
    </row>
    <row r="1262" spans="1:69">
      <c r="A1262" s="99" t="str">
        <f>IFERROR(_xlfn.XLOOKUP($G1262,通讯通路门店!$S$4:$S$993931,通讯通路门店!$A$4:$A$993931,0,0),"")</f>
        <v>海南省</v>
      </c>
      <c r="B1262" s="99" t="str">
        <f>IFERROR(_xlfn.XLOOKUP($G1262,通讯通路门店!$S$4:$S$993931,通讯通路门店!$B$4:$B$993931,0,0),"")</f>
        <v>东方市</v>
      </c>
      <c r="C1262" s="99" t="str">
        <f>IFERROR(_xlfn.XLOOKUP($G1262,通讯通路门店!$S$4:$S$993931,通讯通路门店!$C$4:$C$993931,0,0),"")</f>
        <v>东方市</v>
      </c>
      <c r="D1262" s="99" t="str">
        <f>IFERROR(_xlfn.XLOOKUP($G1262,通讯通路门店!$S$4:$S$993931,通讯通路门店!$D$4:$D$993931,0,0),"")</f>
        <v>八所镇</v>
      </c>
      <c r="E1262" s="83"/>
      <c r="F1262" s="83"/>
      <c r="G1262" s="101"/>
      <c r="H1262" s="102">
        <f>IFERROR(_xlfn.XLOOKUP($G1262,通讯通路门店!$S$4:$S$993931,通讯通路门店!$R$4:$R$993931,0,0),"")</f>
        <v>0</v>
      </c>
      <c r="I1262" s="83"/>
      <c r="J1262" s="83"/>
      <c r="K1262" s="83"/>
      <c r="L1262" s="83"/>
      <c r="M1262" s="83"/>
      <c r="N1262" s="83"/>
      <c r="O1262" s="83"/>
      <c r="P1262" s="83"/>
      <c r="Q1262" s="83"/>
      <c r="R1262" s="83"/>
      <c r="S1262" s="83"/>
      <c r="T1262" s="83"/>
      <c r="U1262" s="99">
        <f>COUNTIF(通讯通路门店!$S:$S,$G1262)</f>
        <v>0</v>
      </c>
      <c r="V1262" s="99">
        <f>COUNTIFS(通讯通路门店!$S:$S,$G1262,通讯通路门店!$J:$J,"综合卖场")</f>
        <v>0</v>
      </c>
      <c r="W1262" s="99">
        <f>SUMIFS(通讯通路门店!$AJ:$AJ,通讯通路门店!$S:$S,通讯客户沙盘!$G1262)</f>
        <v>0</v>
      </c>
      <c r="X1262" s="99">
        <f t="shared" si="95"/>
        <v>0</v>
      </c>
      <c r="Y1262" s="99">
        <f>COUNTIFS(通讯通路门店!$S:$S,$G1262,通讯通路门店!$J:$J,"荣耀体验店")+COUNTIFS(通讯通路门店!$S:$S,$G1262,通讯通路门店!$J:$J,"荣耀授权专卖店")</f>
        <v>0</v>
      </c>
      <c r="Z1262" s="99">
        <f>COUNTIFS(通讯通路门店!$S:$S,$G1262,通讯通路门店!$J:$J,"VIVO体验店")</f>
        <v>0</v>
      </c>
      <c r="AA1262" s="99">
        <f>COUNTIFS(通讯通路门店!$S:$S,$G1262,通讯通路门店!$J:$J,"OPPO体验店")</f>
        <v>0</v>
      </c>
      <c r="AB1262" s="99">
        <f>COUNTIFS(通讯通路门店!$S:$S,$G1262,通讯通路门店!$J:$J,"华为授权体验店")+COUNTIFS(通讯通路门店!$S:$S,$G1262,通讯通路门店!$J:$J,"华为堡垒店")</f>
        <v>0</v>
      </c>
      <c r="AC1262" s="99">
        <f>COUNTIFS(通讯通路门店!$S:$S,$G1262,通讯通路门店!$J:$J,"小米体验店")</f>
        <v>0</v>
      </c>
      <c r="AD1262" s="99">
        <f>COUNTIFS(通讯通路门店!$S:$S,$G1262,通讯通路门店!$J:$J,"苹果体验店")</f>
        <v>0</v>
      </c>
      <c r="AE1262" s="99">
        <f>COUNTIFS(通讯通路门店!$S:$S,$G1262,通讯通路门店!$J:$J,"其他品牌专卖店")</f>
        <v>0</v>
      </c>
      <c r="AF1262" s="99">
        <f>SUMIFS(通讯通路门店!$BI:$BI,通讯通路门店!$S:$S,$G1262)</f>
        <v>0</v>
      </c>
      <c r="AG1262" s="99">
        <f>SUMIFS(通讯通路门店!$BH:$BH,通讯通路门店!$S:$S,$G1262)</f>
        <v>0</v>
      </c>
      <c r="AH1262" s="99">
        <f t="shared" si="96"/>
        <v>0</v>
      </c>
      <c r="AI1262" s="99">
        <f>SUMIFS(通讯通路门店!$BB:$BB,通讯通路门店!$S:$S,$G1262)</f>
        <v>0</v>
      </c>
      <c r="AJ1262" s="99">
        <f>SUMIFS(通讯通路门店!$BE:$BE,通讯通路门店!$S:$S,$G1262)</f>
        <v>0</v>
      </c>
      <c r="AK1262" s="99">
        <f>SUMIFS(通讯通路门店!$BG:$BG,通讯通路门店!$S:$S,$G1262)</f>
        <v>0</v>
      </c>
      <c r="AL1262" s="99">
        <f>SUMIFS(通讯通路门店!$BC:$BC,通讯通路门店!$S:$S,$G1262)</f>
        <v>0</v>
      </c>
      <c r="AM1262" s="99">
        <f>SUMIFS(通讯通路门店!$BD:$BD,通讯通路门店!$S:$S,$G1262)</f>
        <v>0</v>
      </c>
      <c r="AN1262" s="99">
        <f>SUMIFS(通讯通路门店!$BF:$BF,通讯通路门店!$S:$S,$G1262)</f>
        <v>0</v>
      </c>
      <c r="AO1262" s="99">
        <f t="shared" si="97"/>
        <v>0</v>
      </c>
      <c r="AP1262" s="99">
        <f>SUMIFS(通讯通路门店!$K:$K,通讯通路门店!$S:$S,$G1262)</f>
        <v>0</v>
      </c>
      <c r="AQ1262" s="83"/>
      <c r="AR1262" s="99">
        <f>SUMIFS(通讯通路门店!$T:$T,通讯通路门店!$S:$S,$G1262)</f>
        <v>0</v>
      </c>
      <c r="AS1262" s="99">
        <f>SUMIFS(通讯通路门店!$U:$U,通讯通路门店!$S:$S,$G1262)</f>
        <v>0</v>
      </c>
      <c r="AT1262" s="99">
        <f>SUMIFS(通讯通路门店!$V:$V,通讯通路门店!$S:$S,$G1262)</f>
        <v>0</v>
      </c>
      <c r="AU1262" s="99">
        <f>SUMIFS(通讯通路门店!$W:$W,通讯通路门店!$S:$S,$G1262)</f>
        <v>0</v>
      </c>
      <c r="AV1262" s="99">
        <f>SUMIFS(通讯通路门店!$Z:$Z,通讯通路门店!$S:$S,$G1262)</f>
        <v>0</v>
      </c>
      <c r="AW1262" s="99">
        <f>SUMIFS(通讯通路门店!$AB:$AB,通讯通路门店!$S:$S,$G1262)</f>
        <v>0</v>
      </c>
      <c r="AX1262" s="99">
        <f>SUMIFS(通讯通路门店!$X:$X,通讯通路门店!$S:$S,$G1262)</f>
        <v>0</v>
      </c>
      <c r="AY1262" s="99">
        <f>SUMIFS(通讯通路门店!$Y:$Y,通讯通路门店!$S:$S,$G1262)</f>
        <v>0</v>
      </c>
      <c r="AZ1262" s="99">
        <f>SUMIFS(通讯通路门店!$AA:$AA,通讯通路门店!$S:$S,$G1262)</f>
        <v>0</v>
      </c>
      <c r="BA1262" s="99">
        <f t="shared" si="98"/>
        <v>0</v>
      </c>
      <c r="BB1262" s="99">
        <f t="shared" si="99"/>
        <v>0</v>
      </c>
      <c r="BC1262" s="99">
        <f>SUMIFS(通讯通路门店!$W:$W,通讯通路门店!$S:$S,$G1262,通讯通路门店!$J:$J,"荣耀体验店")+SUMIFS(通讯通路门店!$W:$W,通讯通路门店!$S:$S,$G1262,通讯通路门店!$J:$J,"荣耀授权专卖店")</f>
        <v>0</v>
      </c>
      <c r="BD1262" s="99">
        <f>SUMIFS(通讯通路门店!$Z:$Z,通讯通路门店!$S:$S,$G1262,通讯通路门店!$J:$J,"VIVO体验店")</f>
        <v>0</v>
      </c>
      <c r="BE1262" s="99">
        <f>SUMIFS(通讯通路门店!$AB:$AB,通讯通路门店!$S:$S,$G1262,通讯通路门店!$J:$J,"OPPO体验店")</f>
        <v>0</v>
      </c>
      <c r="BF1262" s="99">
        <f>SUMIFS(通讯通路门店!$X:$X,通讯通路门店!$S:$S,$G1262,通讯通路门店!$J:$J,"华为授权体验店")+SUMIFS(通讯通路门店!$AA:$AA,通讯通路门店!$S:$S,$G1262,通讯通路门店!$J:$J,"华为堡垒店")</f>
        <v>0</v>
      </c>
      <c r="BG1262" s="99">
        <f>SUMIFS(通讯通路门店!$Y:$Y,通讯通路门店!$S:$S,$G1262,通讯通路门店!$J:$J,"小米体验店")</f>
        <v>0</v>
      </c>
      <c r="BH1262" s="99">
        <f>SUMIFS(通讯通路门店!$AA:$AA,通讯通路门店!$S:$S,$G1262,通讯通路门店!$J:$J,"苹果体验店")</f>
        <v>0</v>
      </c>
      <c r="BI1262" s="99">
        <f>SUMIFS(通讯通路门店!$K:$K,通讯通路门店!$S:$S,$G1262,通讯通路门店!$J:$J,"其他品牌专卖店")</f>
        <v>0</v>
      </c>
      <c r="BJ1262" s="99">
        <f>SUMIFS(通讯通路门店!$AC:$AC,通讯通路门店!$S:$S,$G1262)</f>
        <v>0</v>
      </c>
      <c r="BK1262" s="99">
        <f>SUMIFS(通讯通路门店!$AD:$AD,通讯通路门店!$S:$S,$G1262)</f>
        <v>0</v>
      </c>
      <c r="BL1262" s="99">
        <f>SUMIFS(通讯通路门店!$AE:$AE,通讯通路门店!$S:$S,$G1262)</f>
        <v>0</v>
      </c>
      <c r="BM1262" s="99">
        <f>SUMIFS(通讯通路门店!$AF:$AF,通讯通路门店!$S:$S,$G1262)</f>
        <v>0</v>
      </c>
      <c r="BN1262" s="99">
        <f>SUMIFS(通讯通路门店!$AG:$AG,通讯通路门店!$S:$S,$G1262)</f>
        <v>0</v>
      </c>
      <c r="BO1262" s="99">
        <f>SUMIFS(通讯通路门店!$AH:$AH,通讯通路门店!$S:$S,$G1262)</f>
        <v>0</v>
      </c>
      <c r="BP1262" s="99">
        <f>SUMIFS(通讯通路门店!$AI:$AI,通讯通路门店!$S:$S,$G1262)</f>
        <v>0</v>
      </c>
      <c r="BQ1262" s="83"/>
    </row>
    <row r="1263" spans="1:69">
      <c r="A1263" s="99" t="str">
        <f>IFERROR(_xlfn.XLOOKUP($G1263,通讯通路门店!$S$4:$S$993931,通讯通路门店!$A$4:$A$993931,0,0),"")</f>
        <v>海南省</v>
      </c>
      <c r="B1263" s="99" t="str">
        <f>IFERROR(_xlfn.XLOOKUP($G1263,通讯通路门店!$S$4:$S$993931,通讯通路门店!$B$4:$B$993931,0,0),"")</f>
        <v>东方市</v>
      </c>
      <c r="C1263" s="99" t="str">
        <f>IFERROR(_xlfn.XLOOKUP($G1263,通讯通路门店!$S$4:$S$993931,通讯通路门店!$C$4:$C$993931,0,0),"")</f>
        <v>东方市</v>
      </c>
      <c r="D1263" s="99" t="str">
        <f>IFERROR(_xlfn.XLOOKUP($G1263,通讯通路门店!$S$4:$S$993931,通讯通路门店!$D$4:$D$993931,0,0),"")</f>
        <v>八所镇</v>
      </c>
      <c r="E1263" s="83"/>
      <c r="F1263" s="83"/>
      <c r="G1263" s="101"/>
      <c r="H1263" s="102">
        <f>IFERROR(_xlfn.XLOOKUP($G1263,通讯通路门店!$S$4:$S$993931,通讯通路门店!$R$4:$R$993931,0,0),"")</f>
        <v>0</v>
      </c>
      <c r="I1263" s="83"/>
      <c r="J1263" s="83"/>
      <c r="K1263" s="83"/>
      <c r="L1263" s="83"/>
      <c r="M1263" s="83"/>
      <c r="N1263" s="83"/>
      <c r="O1263" s="83"/>
      <c r="P1263" s="83"/>
      <c r="Q1263" s="83"/>
      <c r="R1263" s="83"/>
      <c r="S1263" s="83"/>
      <c r="T1263" s="83"/>
      <c r="U1263" s="99">
        <f>COUNTIF(通讯通路门店!$S:$S,$G1263)</f>
        <v>0</v>
      </c>
      <c r="V1263" s="99">
        <f>COUNTIFS(通讯通路门店!$S:$S,$G1263,通讯通路门店!$J:$J,"综合卖场")</f>
        <v>0</v>
      </c>
      <c r="W1263" s="99">
        <f>SUMIFS(通讯通路门店!$AJ:$AJ,通讯通路门店!$S:$S,通讯客户沙盘!$G1263)</f>
        <v>0</v>
      </c>
      <c r="X1263" s="99">
        <f t="shared" si="95"/>
        <v>0</v>
      </c>
      <c r="Y1263" s="99">
        <f>COUNTIFS(通讯通路门店!$S:$S,$G1263,通讯通路门店!$J:$J,"荣耀体验店")+COUNTIFS(通讯通路门店!$S:$S,$G1263,通讯通路门店!$J:$J,"荣耀授权专卖店")</f>
        <v>0</v>
      </c>
      <c r="Z1263" s="99">
        <f>COUNTIFS(通讯通路门店!$S:$S,$G1263,通讯通路门店!$J:$J,"VIVO体验店")</f>
        <v>0</v>
      </c>
      <c r="AA1263" s="99">
        <f>COUNTIFS(通讯通路门店!$S:$S,$G1263,通讯通路门店!$J:$J,"OPPO体验店")</f>
        <v>0</v>
      </c>
      <c r="AB1263" s="99">
        <f>COUNTIFS(通讯通路门店!$S:$S,$G1263,通讯通路门店!$J:$J,"华为授权体验店")+COUNTIFS(通讯通路门店!$S:$S,$G1263,通讯通路门店!$J:$J,"华为堡垒店")</f>
        <v>0</v>
      </c>
      <c r="AC1263" s="99">
        <f>COUNTIFS(通讯通路门店!$S:$S,$G1263,通讯通路门店!$J:$J,"小米体验店")</f>
        <v>0</v>
      </c>
      <c r="AD1263" s="99">
        <f>COUNTIFS(通讯通路门店!$S:$S,$G1263,通讯通路门店!$J:$J,"苹果体验店")</f>
        <v>0</v>
      </c>
      <c r="AE1263" s="99">
        <f>COUNTIFS(通讯通路门店!$S:$S,$G1263,通讯通路门店!$J:$J,"其他品牌专卖店")</f>
        <v>0</v>
      </c>
      <c r="AF1263" s="99">
        <f>SUMIFS(通讯通路门店!$BI:$BI,通讯通路门店!$S:$S,$G1263)</f>
        <v>0</v>
      </c>
      <c r="AG1263" s="99">
        <f>SUMIFS(通讯通路门店!$BH:$BH,通讯通路门店!$S:$S,$G1263)</f>
        <v>0</v>
      </c>
      <c r="AH1263" s="99">
        <f t="shared" si="96"/>
        <v>0</v>
      </c>
      <c r="AI1263" s="99">
        <f>SUMIFS(通讯通路门店!$BB:$BB,通讯通路门店!$S:$S,$G1263)</f>
        <v>0</v>
      </c>
      <c r="AJ1263" s="99">
        <f>SUMIFS(通讯通路门店!$BE:$BE,通讯通路门店!$S:$S,$G1263)</f>
        <v>0</v>
      </c>
      <c r="AK1263" s="99">
        <f>SUMIFS(通讯通路门店!$BG:$BG,通讯通路门店!$S:$S,$G1263)</f>
        <v>0</v>
      </c>
      <c r="AL1263" s="99">
        <f>SUMIFS(通讯通路门店!$BC:$BC,通讯通路门店!$S:$S,$G1263)</f>
        <v>0</v>
      </c>
      <c r="AM1263" s="99">
        <f>SUMIFS(通讯通路门店!$BD:$BD,通讯通路门店!$S:$S,$G1263)</f>
        <v>0</v>
      </c>
      <c r="AN1263" s="99">
        <f>SUMIFS(通讯通路门店!$BF:$BF,通讯通路门店!$S:$S,$G1263)</f>
        <v>0</v>
      </c>
      <c r="AO1263" s="99">
        <f t="shared" si="97"/>
        <v>0</v>
      </c>
      <c r="AP1263" s="99">
        <f>SUMIFS(通讯通路门店!$K:$K,通讯通路门店!$S:$S,$G1263)</f>
        <v>0</v>
      </c>
      <c r="AQ1263" s="83"/>
      <c r="AR1263" s="99">
        <f>SUMIFS(通讯通路门店!$T:$T,通讯通路门店!$S:$S,$G1263)</f>
        <v>0</v>
      </c>
      <c r="AS1263" s="99">
        <f>SUMIFS(通讯通路门店!$U:$U,通讯通路门店!$S:$S,$G1263)</f>
        <v>0</v>
      </c>
      <c r="AT1263" s="99">
        <f>SUMIFS(通讯通路门店!$V:$V,通讯通路门店!$S:$S,$G1263)</f>
        <v>0</v>
      </c>
      <c r="AU1263" s="99">
        <f>SUMIFS(通讯通路门店!$W:$W,通讯通路门店!$S:$S,$G1263)</f>
        <v>0</v>
      </c>
      <c r="AV1263" s="99">
        <f>SUMIFS(通讯通路门店!$Z:$Z,通讯通路门店!$S:$S,$G1263)</f>
        <v>0</v>
      </c>
      <c r="AW1263" s="99">
        <f>SUMIFS(通讯通路门店!$AB:$AB,通讯通路门店!$S:$S,$G1263)</f>
        <v>0</v>
      </c>
      <c r="AX1263" s="99">
        <f>SUMIFS(通讯通路门店!$X:$X,通讯通路门店!$S:$S,$G1263)</f>
        <v>0</v>
      </c>
      <c r="AY1263" s="99">
        <f>SUMIFS(通讯通路门店!$Y:$Y,通讯通路门店!$S:$S,$G1263)</f>
        <v>0</v>
      </c>
      <c r="AZ1263" s="99">
        <f>SUMIFS(通讯通路门店!$AA:$AA,通讯通路门店!$S:$S,$G1263)</f>
        <v>0</v>
      </c>
      <c r="BA1263" s="99">
        <f t="shared" si="98"/>
        <v>0</v>
      </c>
      <c r="BB1263" s="99">
        <f t="shared" si="99"/>
        <v>0</v>
      </c>
      <c r="BC1263" s="99">
        <f>SUMIFS(通讯通路门店!$W:$W,通讯通路门店!$S:$S,$G1263,通讯通路门店!$J:$J,"荣耀体验店")+SUMIFS(通讯通路门店!$W:$W,通讯通路门店!$S:$S,$G1263,通讯通路门店!$J:$J,"荣耀授权专卖店")</f>
        <v>0</v>
      </c>
      <c r="BD1263" s="99">
        <f>SUMIFS(通讯通路门店!$Z:$Z,通讯通路门店!$S:$S,$G1263,通讯通路门店!$J:$J,"VIVO体验店")</f>
        <v>0</v>
      </c>
      <c r="BE1263" s="99">
        <f>SUMIFS(通讯通路门店!$AB:$AB,通讯通路门店!$S:$S,$G1263,通讯通路门店!$J:$J,"OPPO体验店")</f>
        <v>0</v>
      </c>
      <c r="BF1263" s="99">
        <f>SUMIFS(通讯通路门店!$X:$X,通讯通路门店!$S:$S,$G1263,通讯通路门店!$J:$J,"华为授权体验店")+SUMIFS(通讯通路门店!$AA:$AA,通讯通路门店!$S:$S,$G1263,通讯通路门店!$J:$J,"华为堡垒店")</f>
        <v>0</v>
      </c>
      <c r="BG1263" s="99">
        <f>SUMIFS(通讯通路门店!$Y:$Y,通讯通路门店!$S:$S,$G1263,通讯通路门店!$J:$J,"小米体验店")</f>
        <v>0</v>
      </c>
      <c r="BH1263" s="99">
        <f>SUMIFS(通讯通路门店!$AA:$AA,通讯通路门店!$S:$S,$G1263,通讯通路门店!$J:$J,"苹果体验店")</f>
        <v>0</v>
      </c>
      <c r="BI1263" s="99">
        <f>SUMIFS(通讯通路门店!$K:$K,通讯通路门店!$S:$S,$G1263,通讯通路门店!$J:$J,"其他品牌专卖店")</f>
        <v>0</v>
      </c>
      <c r="BJ1263" s="99">
        <f>SUMIFS(通讯通路门店!$AC:$AC,通讯通路门店!$S:$S,$G1263)</f>
        <v>0</v>
      </c>
      <c r="BK1263" s="99">
        <f>SUMIFS(通讯通路门店!$AD:$AD,通讯通路门店!$S:$S,$G1263)</f>
        <v>0</v>
      </c>
      <c r="BL1263" s="99">
        <f>SUMIFS(通讯通路门店!$AE:$AE,通讯通路门店!$S:$S,$G1263)</f>
        <v>0</v>
      </c>
      <c r="BM1263" s="99">
        <f>SUMIFS(通讯通路门店!$AF:$AF,通讯通路门店!$S:$S,$G1263)</f>
        <v>0</v>
      </c>
      <c r="BN1263" s="99">
        <f>SUMIFS(通讯通路门店!$AG:$AG,通讯通路门店!$S:$S,$G1263)</f>
        <v>0</v>
      </c>
      <c r="BO1263" s="99">
        <f>SUMIFS(通讯通路门店!$AH:$AH,通讯通路门店!$S:$S,$G1263)</f>
        <v>0</v>
      </c>
      <c r="BP1263" s="99">
        <f>SUMIFS(通讯通路门店!$AI:$AI,通讯通路门店!$S:$S,$G1263)</f>
        <v>0</v>
      </c>
      <c r="BQ1263" s="83"/>
    </row>
    <row r="1264" spans="1:69">
      <c r="A1264" s="99" t="str">
        <f>IFERROR(_xlfn.XLOOKUP($G1264,通讯通路门店!$S$4:$S$993931,通讯通路门店!$A$4:$A$993931,0,0),"")</f>
        <v>海南省</v>
      </c>
      <c r="B1264" s="99" t="str">
        <f>IFERROR(_xlfn.XLOOKUP($G1264,通讯通路门店!$S$4:$S$993931,通讯通路门店!$B$4:$B$993931,0,0),"")</f>
        <v>东方市</v>
      </c>
      <c r="C1264" s="99" t="str">
        <f>IFERROR(_xlfn.XLOOKUP($G1264,通讯通路门店!$S$4:$S$993931,通讯通路门店!$C$4:$C$993931,0,0),"")</f>
        <v>东方市</v>
      </c>
      <c r="D1264" s="99" t="str">
        <f>IFERROR(_xlfn.XLOOKUP($G1264,通讯通路门店!$S$4:$S$993931,通讯通路门店!$D$4:$D$993931,0,0),"")</f>
        <v>八所镇</v>
      </c>
      <c r="E1264" s="83"/>
      <c r="F1264" s="83"/>
      <c r="G1264" s="101"/>
      <c r="H1264" s="102">
        <f>IFERROR(_xlfn.XLOOKUP($G1264,通讯通路门店!$S$4:$S$993931,通讯通路门店!$R$4:$R$993931,0,0),"")</f>
        <v>0</v>
      </c>
      <c r="I1264" s="83"/>
      <c r="J1264" s="83"/>
      <c r="K1264" s="83"/>
      <c r="L1264" s="83"/>
      <c r="M1264" s="83"/>
      <c r="N1264" s="83"/>
      <c r="O1264" s="83"/>
      <c r="P1264" s="83"/>
      <c r="Q1264" s="83"/>
      <c r="R1264" s="83"/>
      <c r="S1264" s="83"/>
      <c r="T1264" s="83"/>
      <c r="U1264" s="99">
        <f>COUNTIF(通讯通路门店!$S:$S,$G1264)</f>
        <v>0</v>
      </c>
      <c r="V1264" s="99">
        <f>COUNTIFS(通讯通路门店!$S:$S,$G1264,通讯通路门店!$J:$J,"综合卖场")</f>
        <v>0</v>
      </c>
      <c r="W1264" s="99">
        <f>SUMIFS(通讯通路门店!$AJ:$AJ,通讯通路门店!$S:$S,通讯客户沙盘!$G1264)</f>
        <v>0</v>
      </c>
      <c r="X1264" s="99">
        <f t="shared" si="95"/>
        <v>0</v>
      </c>
      <c r="Y1264" s="99">
        <f>COUNTIFS(通讯通路门店!$S:$S,$G1264,通讯通路门店!$J:$J,"荣耀体验店")+COUNTIFS(通讯通路门店!$S:$S,$G1264,通讯通路门店!$J:$J,"荣耀授权专卖店")</f>
        <v>0</v>
      </c>
      <c r="Z1264" s="99">
        <f>COUNTIFS(通讯通路门店!$S:$S,$G1264,通讯通路门店!$J:$J,"VIVO体验店")</f>
        <v>0</v>
      </c>
      <c r="AA1264" s="99">
        <f>COUNTIFS(通讯通路门店!$S:$S,$G1264,通讯通路门店!$J:$J,"OPPO体验店")</f>
        <v>0</v>
      </c>
      <c r="AB1264" s="99">
        <f>COUNTIFS(通讯通路门店!$S:$S,$G1264,通讯通路门店!$J:$J,"华为授权体验店")+COUNTIFS(通讯通路门店!$S:$S,$G1264,通讯通路门店!$J:$J,"华为堡垒店")</f>
        <v>0</v>
      </c>
      <c r="AC1264" s="99">
        <f>COUNTIFS(通讯通路门店!$S:$S,$G1264,通讯通路门店!$J:$J,"小米体验店")</f>
        <v>0</v>
      </c>
      <c r="AD1264" s="99">
        <f>COUNTIFS(通讯通路门店!$S:$S,$G1264,通讯通路门店!$J:$J,"苹果体验店")</f>
        <v>0</v>
      </c>
      <c r="AE1264" s="99">
        <f>COUNTIFS(通讯通路门店!$S:$S,$G1264,通讯通路门店!$J:$J,"其他品牌专卖店")</f>
        <v>0</v>
      </c>
      <c r="AF1264" s="99">
        <f>SUMIFS(通讯通路门店!$BI:$BI,通讯通路门店!$S:$S,$G1264)</f>
        <v>0</v>
      </c>
      <c r="AG1264" s="99">
        <f>SUMIFS(通讯通路门店!$BH:$BH,通讯通路门店!$S:$S,$G1264)</f>
        <v>0</v>
      </c>
      <c r="AH1264" s="99">
        <f t="shared" si="96"/>
        <v>0</v>
      </c>
      <c r="AI1264" s="99">
        <f>SUMIFS(通讯通路门店!$BB:$BB,通讯通路门店!$S:$S,$G1264)</f>
        <v>0</v>
      </c>
      <c r="AJ1264" s="99">
        <f>SUMIFS(通讯通路门店!$BE:$BE,通讯通路门店!$S:$S,$G1264)</f>
        <v>0</v>
      </c>
      <c r="AK1264" s="99">
        <f>SUMIFS(通讯通路门店!$BG:$BG,通讯通路门店!$S:$S,$G1264)</f>
        <v>0</v>
      </c>
      <c r="AL1264" s="99">
        <f>SUMIFS(通讯通路门店!$BC:$BC,通讯通路门店!$S:$S,$G1264)</f>
        <v>0</v>
      </c>
      <c r="AM1264" s="99">
        <f>SUMIFS(通讯通路门店!$BD:$BD,通讯通路门店!$S:$S,$G1264)</f>
        <v>0</v>
      </c>
      <c r="AN1264" s="99">
        <f>SUMIFS(通讯通路门店!$BF:$BF,通讯通路门店!$S:$S,$G1264)</f>
        <v>0</v>
      </c>
      <c r="AO1264" s="99">
        <f t="shared" si="97"/>
        <v>0</v>
      </c>
      <c r="AP1264" s="99">
        <f>SUMIFS(通讯通路门店!$K:$K,通讯通路门店!$S:$S,$G1264)</f>
        <v>0</v>
      </c>
      <c r="AQ1264" s="83"/>
      <c r="AR1264" s="99">
        <f>SUMIFS(通讯通路门店!$T:$T,通讯通路门店!$S:$S,$G1264)</f>
        <v>0</v>
      </c>
      <c r="AS1264" s="99">
        <f>SUMIFS(通讯通路门店!$U:$U,通讯通路门店!$S:$S,$G1264)</f>
        <v>0</v>
      </c>
      <c r="AT1264" s="99">
        <f>SUMIFS(通讯通路门店!$V:$V,通讯通路门店!$S:$S,$G1264)</f>
        <v>0</v>
      </c>
      <c r="AU1264" s="99">
        <f>SUMIFS(通讯通路门店!$W:$W,通讯通路门店!$S:$S,$G1264)</f>
        <v>0</v>
      </c>
      <c r="AV1264" s="99">
        <f>SUMIFS(通讯通路门店!$Z:$Z,通讯通路门店!$S:$S,$G1264)</f>
        <v>0</v>
      </c>
      <c r="AW1264" s="99">
        <f>SUMIFS(通讯通路门店!$AB:$AB,通讯通路门店!$S:$S,$G1264)</f>
        <v>0</v>
      </c>
      <c r="AX1264" s="99">
        <f>SUMIFS(通讯通路门店!$X:$X,通讯通路门店!$S:$S,$G1264)</f>
        <v>0</v>
      </c>
      <c r="AY1264" s="99">
        <f>SUMIFS(通讯通路门店!$Y:$Y,通讯通路门店!$S:$S,$G1264)</f>
        <v>0</v>
      </c>
      <c r="AZ1264" s="99">
        <f>SUMIFS(通讯通路门店!$AA:$AA,通讯通路门店!$S:$S,$G1264)</f>
        <v>0</v>
      </c>
      <c r="BA1264" s="99">
        <f t="shared" si="98"/>
        <v>0</v>
      </c>
      <c r="BB1264" s="99">
        <f t="shared" si="99"/>
        <v>0</v>
      </c>
      <c r="BC1264" s="99">
        <f>SUMIFS(通讯通路门店!$W:$W,通讯通路门店!$S:$S,$G1264,通讯通路门店!$J:$J,"荣耀体验店")+SUMIFS(通讯通路门店!$W:$W,通讯通路门店!$S:$S,$G1264,通讯通路门店!$J:$J,"荣耀授权专卖店")</f>
        <v>0</v>
      </c>
      <c r="BD1264" s="99">
        <f>SUMIFS(通讯通路门店!$Z:$Z,通讯通路门店!$S:$S,$G1264,通讯通路门店!$J:$J,"VIVO体验店")</f>
        <v>0</v>
      </c>
      <c r="BE1264" s="99">
        <f>SUMIFS(通讯通路门店!$AB:$AB,通讯通路门店!$S:$S,$G1264,通讯通路门店!$J:$J,"OPPO体验店")</f>
        <v>0</v>
      </c>
      <c r="BF1264" s="99">
        <f>SUMIFS(通讯通路门店!$X:$X,通讯通路门店!$S:$S,$G1264,通讯通路门店!$J:$J,"华为授权体验店")+SUMIFS(通讯通路门店!$AA:$AA,通讯通路门店!$S:$S,$G1264,通讯通路门店!$J:$J,"华为堡垒店")</f>
        <v>0</v>
      </c>
      <c r="BG1264" s="99">
        <f>SUMIFS(通讯通路门店!$Y:$Y,通讯通路门店!$S:$S,$G1264,通讯通路门店!$J:$J,"小米体验店")</f>
        <v>0</v>
      </c>
      <c r="BH1264" s="99">
        <f>SUMIFS(通讯通路门店!$AA:$AA,通讯通路门店!$S:$S,$G1264,通讯通路门店!$J:$J,"苹果体验店")</f>
        <v>0</v>
      </c>
      <c r="BI1264" s="99">
        <f>SUMIFS(通讯通路门店!$K:$K,通讯通路门店!$S:$S,$G1264,通讯通路门店!$J:$J,"其他品牌专卖店")</f>
        <v>0</v>
      </c>
      <c r="BJ1264" s="99">
        <f>SUMIFS(通讯通路门店!$AC:$AC,通讯通路门店!$S:$S,$G1264)</f>
        <v>0</v>
      </c>
      <c r="BK1264" s="99">
        <f>SUMIFS(通讯通路门店!$AD:$AD,通讯通路门店!$S:$S,$G1264)</f>
        <v>0</v>
      </c>
      <c r="BL1264" s="99">
        <f>SUMIFS(通讯通路门店!$AE:$AE,通讯通路门店!$S:$S,$G1264)</f>
        <v>0</v>
      </c>
      <c r="BM1264" s="99">
        <f>SUMIFS(通讯通路门店!$AF:$AF,通讯通路门店!$S:$S,$G1264)</f>
        <v>0</v>
      </c>
      <c r="BN1264" s="99">
        <f>SUMIFS(通讯通路门店!$AG:$AG,通讯通路门店!$S:$S,$G1264)</f>
        <v>0</v>
      </c>
      <c r="BO1264" s="99">
        <f>SUMIFS(通讯通路门店!$AH:$AH,通讯通路门店!$S:$S,$G1264)</f>
        <v>0</v>
      </c>
      <c r="BP1264" s="99">
        <f>SUMIFS(通讯通路门店!$AI:$AI,通讯通路门店!$S:$S,$G1264)</f>
        <v>0</v>
      </c>
      <c r="BQ1264" s="83"/>
    </row>
    <row r="1265" spans="1:69">
      <c r="A1265" s="99" t="str">
        <f>IFERROR(_xlfn.XLOOKUP($G1265,通讯通路门店!$S$4:$S$993931,通讯通路门店!$A$4:$A$993931,0,0),"")</f>
        <v>海南省</v>
      </c>
      <c r="B1265" s="99" t="str">
        <f>IFERROR(_xlfn.XLOOKUP($G1265,通讯通路门店!$S$4:$S$993931,通讯通路门店!$B$4:$B$993931,0,0),"")</f>
        <v>东方市</v>
      </c>
      <c r="C1265" s="99" t="str">
        <f>IFERROR(_xlfn.XLOOKUP($G1265,通讯通路门店!$S$4:$S$993931,通讯通路门店!$C$4:$C$993931,0,0),"")</f>
        <v>东方市</v>
      </c>
      <c r="D1265" s="99" t="str">
        <f>IFERROR(_xlfn.XLOOKUP($G1265,通讯通路门店!$S$4:$S$993931,通讯通路门店!$D$4:$D$993931,0,0),"")</f>
        <v>八所镇</v>
      </c>
      <c r="E1265" s="83"/>
      <c r="F1265" s="83"/>
      <c r="G1265" s="101"/>
      <c r="H1265" s="102">
        <f>IFERROR(_xlfn.XLOOKUP($G1265,通讯通路门店!$S$4:$S$993931,通讯通路门店!$R$4:$R$993931,0,0),"")</f>
        <v>0</v>
      </c>
      <c r="I1265" s="83"/>
      <c r="J1265" s="83"/>
      <c r="K1265" s="83"/>
      <c r="L1265" s="83"/>
      <c r="M1265" s="83"/>
      <c r="N1265" s="83"/>
      <c r="O1265" s="83"/>
      <c r="P1265" s="83"/>
      <c r="Q1265" s="83"/>
      <c r="R1265" s="83"/>
      <c r="S1265" s="83"/>
      <c r="T1265" s="83"/>
      <c r="U1265" s="99">
        <f>COUNTIF(通讯通路门店!$S:$S,$G1265)</f>
        <v>0</v>
      </c>
      <c r="V1265" s="99">
        <f>COUNTIFS(通讯通路门店!$S:$S,$G1265,通讯通路门店!$J:$J,"综合卖场")</f>
        <v>0</v>
      </c>
      <c r="W1265" s="99">
        <f>SUMIFS(通讯通路门店!$AJ:$AJ,通讯通路门店!$S:$S,通讯客户沙盘!$G1265)</f>
        <v>0</v>
      </c>
      <c r="X1265" s="99">
        <f t="shared" si="95"/>
        <v>0</v>
      </c>
      <c r="Y1265" s="99">
        <f>COUNTIFS(通讯通路门店!$S:$S,$G1265,通讯通路门店!$J:$J,"荣耀体验店")+COUNTIFS(通讯通路门店!$S:$S,$G1265,通讯通路门店!$J:$J,"荣耀授权专卖店")</f>
        <v>0</v>
      </c>
      <c r="Z1265" s="99">
        <f>COUNTIFS(通讯通路门店!$S:$S,$G1265,通讯通路门店!$J:$J,"VIVO体验店")</f>
        <v>0</v>
      </c>
      <c r="AA1265" s="99">
        <f>COUNTIFS(通讯通路门店!$S:$S,$G1265,通讯通路门店!$J:$J,"OPPO体验店")</f>
        <v>0</v>
      </c>
      <c r="AB1265" s="99">
        <f>COUNTIFS(通讯通路门店!$S:$S,$G1265,通讯通路门店!$J:$J,"华为授权体验店")+COUNTIFS(通讯通路门店!$S:$S,$G1265,通讯通路门店!$J:$J,"华为堡垒店")</f>
        <v>0</v>
      </c>
      <c r="AC1265" s="99">
        <f>COUNTIFS(通讯通路门店!$S:$S,$G1265,通讯通路门店!$J:$J,"小米体验店")</f>
        <v>0</v>
      </c>
      <c r="AD1265" s="99">
        <f>COUNTIFS(通讯通路门店!$S:$S,$G1265,通讯通路门店!$J:$J,"苹果体验店")</f>
        <v>0</v>
      </c>
      <c r="AE1265" s="99">
        <f>COUNTIFS(通讯通路门店!$S:$S,$G1265,通讯通路门店!$J:$J,"其他品牌专卖店")</f>
        <v>0</v>
      </c>
      <c r="AF1265" s="99">
        <f>SUMIFS(通讯通路门店!$BI:$BI,通讯通路门店!$S:$S,$G1265)</f>
        <v>0</v>
      </c>
      <c r="AG1265" s="99">
        <f>SUMIFS(通讯通路门店!$BH:$BH,通讯通路门店!$S:$S,$G1265)</f>
        <v>0</v>
      </c>
      <c r="AH1265" s="99">
        <f t="shared" si="96"/>
        <v>0</v>
      </c>
      <c r="AI1265" s="99">
        <f>SUMIFS(通讯通路门店!$BB:$BB,通讯通路门店!$S:$S,$G1265)</f>
        <v>0</v>
      </c>
      <c r="AJ1265" s="99">
        <f>SUMIFS(通讯通路门店!$BE:$BE,通讯通路门店!$S:$S,$G1265)</f>
        <v>0</v>
      </c>
      <c r="AK1265" s="99">
        <f>SUMIFS(通讯通路门店!$BG:$BG,通讯通路门店!$S:$S,$G1265)</f>
        <v>0</v>
      </c>
      <c r="AL1265" s="99">
        <f>SUMIFS(通讯通路门店!$BC:$BC,通讯通路门店!$S:$S,$G1265)</f>
        <v>0</v>
      </c>
      <c r="AM1265" s="99">
        <f>SUMIFS(通讯通路门店!$BD:$BD,通讯通路门店!$S:$S,$G1265)</f>
        <v>0</v>
      </c>
      <c r="AN1265" s="99">
        <f>SUMIFS(通讯通路门店!$BF:$BF,通讯通路门店!$S:$S,$G1265)</f>
        <v>0</v>
      </c>
      <c r="AO1265" s="99">
        <f t="shared" si="97"/>
        <v>0</v>
      </c>
      <c r="AP1265" s="99">
        <f>SUMIFS(通讯通路门店!$K:$K,通讯通路门店!$S:$S,$G1265)</f>
        <v>0</v>
      </c>
      <c r="AQ1265" s="83"/>
      <c r="AR1265" s="99">
        <f>SUMIFS(通讯通路门店!$T:$T,通讯通路门店!$S:$S,$G1265)</f>
        <v>0</v>
      </c>
      <c r="AS1265" s="99">
        <f>SUMIFS(通讯通路门店!$U:$U,通讯通路门店!$S:$S,$G1265)</f>
        <v>0</v>
      </c>
      <c r="AT1265" s="99">
        <f>SUMIFS(通讯通路门店!$V:$V,通讯通路门店!$S:$S,$G1265)</f>
        <v>0</v>
      </c>
      <c r="AU1265" s="99">
        <f>SUMIFS(通讯通路门店!$W:$W,通讯通路门店!$S:$S,$G1265)</f>
        <v>0</v>
      </c>
      <c r="AV1265" s="99">
        <f>SUMIFS(通讯通路门店!$Z:$Z,通讯通路门店!$S:$S,$G1265)</f>
        <v>0</v>
      </c>
      <c r="AW1265" s="99">
        <f>SUMIFS(通讯通路门店!$AB:$AB,通讯通路门店!$S:$S,$G1265)</f>
        <v>0</v>
      </c>
      <c r="AX1265" s="99">
        <f>SUMIFS(通讯通路门店!$X:$X,通讯通路门店!$S:$S,$G1265)</f>
        <v>0</v>
      </c>
      <c r="AY1265" s="99">
        <f>SUMIFS(通讯通路门店!$Y:$Y,通讯通路门店!$S:$S,$G1265)</f>
        <v>0</v>
      </c>
      <c r="AZ1265" s="99">
        <f>SUMIFS(通讯通路门店!$AA:$AA,通讯通路门店!$S:$S,$G1265)</f>
        <v>0</v>
      </c>
      <c r="BA1265" s="99">
        <f t="shared" si="98"/>
        <v>0</v>
      </c>
      <c r="BB1265" s="99">
        <f t="shared" si="99"/>
        <v>0</v>
      </c>
      <c r="BC1265" s="99">
        <f>SUMIFS(通讯通路门店!$W:$W,通讯通路门店!$S:$S,$G1265,通讯通路门店!$J:$J,"荣耀体验店")+SUMIFS(通讯通路门店!$W:$W,通讯通路门店!$S:$S,$G1265,通讯通路门店!$J:$J,"荣耀授权专卖店")</f>
        <v>0</v>
      </c>
      <c r="BD1265" s="99">
        <f>SUMIFS(通讯通路门店!$Z:$Z,通讯通路门店!$S:$S,$G1265,通讯通路门店!$J:$J,"VIVO体验店")</f>
        <v>0</v>
      </c>
      <c r="BE1265" s="99">
        <f>SUMIFS(通讯通路门店!$AB:$AB,通讯通路门店!$S:$S,$G1265,通讯通路门店!$J:$J,"OPPO体验店")</f>
        <v>0</v>
      </c>
      <c r="BF1265" s="99">
        <f>SUMIFS(通讯通路门店!$X:$X,通讯通路门店!$S:$S,$G1265,通讯通路门店!$J:$J,"华为授权体验店")+SUMIFS(通讯通路门店!$AA:$AA,通讯通路门店!$S:$S,$G1265,通讯通路门店!$J:$J,"华为堡垒店")</f>
        <v>0</v>
      </c>
      <c r="BG1265" s="99">
        <f>SUMIFS(通讯通路门店!$Y:$Y,通讯通路门店!$S:$S,$G1265,通讯通路门店!$J:$J,"小米体验店")</f>
        <v>0</v>
      </c>
      <c r="BH1265" s="99">
        <f>SUMIFS(通讯通路门店!$AA:$AA,通讯通路门店!$S:$S,$G1265,通讯通路门店!$J:$J,"苹果体验店")</f>
        <v>0</v>
      </c>
      <c r="BI1265" s="99">
        <f>SUMIFS(通讯通路门店!$K:$K,通讯通路门店!$S:$S,$G1265,通讯通路门店!$J:$J,"其他品牌专卖店")</f>
        <v>0</v>
      </c>
      <c r="BJ1265" s="99">
        <f>SUMIFS(通讯通路门店!$AC:$AC,通讯通路门店!$S:$S,$G1265)</f>
        <v>0</v>
      </c>
      <c r="BK1265" s="99">
        <f>SUMIFS(通讯通路门店!$AD:$AD,通讯通路门店!$S:$S,$G1265)</f>
        <v>0</v>
      </c>
      <c r="BL1265" s="99">
        <f>SUMIFS(通讯通路门店!$AE:$AE,通讯通路门店!$S:$S,$G1265)</f>
        <v>0</v>
      </c>
      <c r="BM1265" s="99">
        <f>SUMIFS(通讯通路门店!$AF:$AF,通讯通路门店!$S:$S,$G1265)</f>
        <v>0</v>
      </c>
      <c r="BN1265" s="99">
        <f>SUMIFS(通讯通路门店!$AG:$AG,通讯通路门店!$S:$S,$G1265)</f>
        <v>0</v>
      </c>
      <c r="BO1265" s="99">
        <f>SUMIFS(通讯通路门店!$AH:$AH,通讯通路门店!$S:$S,$G1265)</f>
        <v>0</v>
      </c>
      <c r="BP1265" s="99">
        <f>SUMIFS(通讯通路门店!$AI:$AI,通讯通路门店!$S:$S,$G1265)</f>
        <v>0</v>
      </c>
      <c r="BQ1265" s="83"/>
    </row>
    <row r="1266" spans="1:69">
      <c r="A1266" s="99" t="str">
        <f>IFERROR(_xlfn.XLOOKUP($G1266,通讯通路门店!$S$4:$S$993931,通讯通路门店!$A$4:$A$993931,0,0),"")</f>
        <v>海南省</v>
      </c>
      <c r="B1266" s="99" t="str">
        <f>IFERROR(_xlfn.XLOOKUP($G1266,通讯通路门店!$S$4:$S$993931,通讯通路门店!$B$4:$B$993931,0,0),"")</f>
        <v>东方市</v>
      </c>
      <c r="C1266" s="99" t="str">
        <f>IFERROR(_xlfn.XLOOKUP($G1266,通讯通路门店!$S$4:$S$993931,通讯通路门店!$C$4:$C$993931,0,0),"")</f>
        <v>东方市</v>
      </c>
      <c r="D1266" s="99" t="str">
        <f>IFERROR(_xlfn.XLOOKUP($G1266,通讯通路门店!$S$4:$S$993931,通讯通路门店!$D$4:$D$993931,0,0),"")</f>
        <v>八所镇</v>
      </c>
      <c r="E1266" s="83"/>
      <c r="F1266" s="83"/>
      <c r="G1266" s="101"/>
      <c r="H1266" s="102">
        <f>IFERROR(_xlfn.XLOOKUP($G1266,通讯通路门店!$S$4:$S$993931,通讯通路门店!$R$4:$R$993931,0,0),"")</f>
        <v>0</v>
      </c>
      <c r="I1266" s="83"/>
      <c r="J1266" s="83"/>
      <c r="K1266" s="83"/>
      <c r="L1266" s="83"/>
      <c r="M1266" s="83"/>
      <c r="N1266" s="83"/>
      <c r="O1266" s="83"/>
      <c r="P1266" s="83"/>
      <c r="Q1266" s="83"/>
      <c r="R1266" s="83"/>
      <c r="S1266" s="83"/>
      <c r="T1266" s="83"/>
      <c r="U1266" s="99">
        <f>COUNTIF(通讯通路门店!$S:$S,$G1266)</f>
        <v>0</v>
      </c>
      <c r="V1266" s="99">
        <f>COUNTIFS(通讯通路门店!$S:$S,$G1266,通讯通路门店!$J:$J,"综合卖场")</f>
        <v>0</v>
      </c>
      <c r="W1266" s="99">
        <f>SUMIFS(通讯通路门店!$AJ:$AJ,通讯通路门店!$S:$S,通讯客户沙盘!$G1266)</f>
        <v>0</v>
      </c>
      <c r="X1266" s="99">
        <f t="shared" si="95"/>
        <v>0</v>
      </c>
      <c r="Y1266" s="99">
        <f>COUNTIFS(通讯通路门店!$S:$S,$G1266,通讯通路门店!$J:$J,"荣耀体验店")+COUNTIFS(通讯通路门店!$S:$S,$G1266,通讯通路门店!$J:$J,"荣耀授权专卖店")</f>
        <v>0</v>
      </c>
      <c r="Z1266" s="99">
        <f>COUNTIFS(通讯通路门店!$S:$S,$G1266,通讯通路门店!$J:$J,"VIVO体验店")</f>
        <v>0</v>
      </c>
      <c r="AA1266" s="99">
        <f>COUNTIFS(通讯通路门店!$S:$S,$G1266,通讯通路门店!$J:$J,"OPPO体验店")</f>
        <v>0</v>
      </c>
      <c r="AB1266" s="99">
        <f>COUNTIFS(通讯通路门店!$S:$S,$G1266,通讯通路门店!$J:$J,"华为授权体验店")+COUNTIFS(通讯通路门店!$S:$S,$G1266,通讯通路门店!$J:$J,"华为堡垒店")</f>
        <v>0</v>
      </c>
      <c r="AC1266" s="99">
        <f>COUNTIFS(通讯通路门店!$S:$S,$G1266,通讯通路门店!$J:$J,"小米体验店")</f>
        <v>0</v>
      </c>
      <c r="AD1266" s="99">
        <f>COUNTIFS(通讯通路门店!$S:$S,$G1266,通讯通路门店!$J:$J,"苹果体验店")</f>
        <v>0</v>
      </c>
      <c r="AE1266" s="99">
        <f>COUNTIFS(通讯通路门店!$S:$S,$G1266,通讯通路门店!$J:$J,"其他品牌专卖店")</f>
        <v>0</v>
      </c>
      <c r="AF1266" s="99">
        <f>SUMIFS(通讯通路门店!$BI:$BI,通讯通路门店!$S:$S,$G1266)</f>
        <v>0</v>
      </c>
      <c r="AG1266" s="99">
        <f>SUMIFS(通讯通路门店!$BH:$BH,通讯通路门店!$S:$S,$G1266)</f>
        <v>0</v>
      </c>
      <c r="AH1266" s="99">
        <f t="shared" si="96"/>
        <v>0</v>
      </c>
      <c r="AI1266" s="99">
        <f>SUMIFS(通讯通路门店!$BB:$BB,通讯通路门店!$S:$S,$G1266)</f>
        <v>0</v>
      </c>
      <c r="AJ1266" s="99">
        <f>SUMIFS(通讯通路门店!$BE:$BE,通讯通路门店!$S:$S,$G1266)</f>
        <v>0</v>
      </c>
      <c r="AK1266" s="99">
        <f>SUMIFS(通讯通路门店!$BG:$BG,通讯通路门店!$S:$S,$G1266)</f>
        <v>0</v>
      </c>
      <c r="AL1266" s="99">
        <f>SUMIFS(通讯通路门店!$BC:$BC,通讯通路门店!$S:$S,$G1266)</f>
        <v>0</v>
      </c>
      <c r="AM1266" s="99">
        <f>SUMIFS(通讯通路门店!$BD:$BD,通讯通路门店!$S:$S,$G1266)</f>
        <v>0</v>
      </c>
      <c r="AN1266" s="99">
        <f>SUMIFS(通讯通路门店!$BF:$BF,通讯通路门店!$S:$S,$G1266)</f>
        <v>0</v>
      </c>
      <c r="AO1266" s="99">
        <f t="shared" si="97"/>
        <v>0</v>
      </c>
      <c r="AP1266" s="99">
        <f>SUMIFS(通讯通路门店!$K:$K,通讯通路门店!$S:$S,$G1266)</f>
        <v>0</v>
      </c>
      <c r="AQ1266" s="83"/>
      <c r="AR1266" s="99">
        <f>SUMIFS(通讯通路门店!$T:$T,通讯通路门店!$S:$S,$G1266)</f>
        <v>0</v>
      </c>
      <c r="AS1266" s="99">
        <f>SUMIFS(通讯通路门店!$U:$U,通讯通路门店!$S:$S,$G1266)</f>
        <v>0</v>
      </c>
      <c r="AT1266" s="99">
        <f>SUMIFS(通讯通路门店!$V:$V,通讯通路门店!$S:$S,$G1266)</f>
        <v>0</v>
      </c>
      <c r="AU1266" s="99">
        <f>SUMIFS(通讯通路门店!$W:$W,通讯通路门店!$S:$S,$G1266)</f>
        <v>0</v>
      </c>
      <c r="AV1266" s="99">
        <f>SUMIFS(通讯通路门店!$Z:$Z,通讯通路门店!$S:$S,$G1266)</f>
        <v>0</v>
      </c>
      <c r="AW1266" s="99">
        <f>SUMIFS(通讯通路门店!$AB:$AB,通讯通路门店!$S:$S,$G1266)</f>
        <v>0</v>
      </c>
      <c r="AX1266" s="99">
        <f>SUMIFS(通讯通路门店!$X:$X,通讯通路门店!$S:$S,$G1266)</f>
        <v>0</v>
      </c>
      <c r="AY1266" s="99">
        <f>SUMIFS(通讯通路门店!$Y:$Y,通讯通路门店!$S:$S,$G1266)</f>
        <v>0</v>
      </c>
      <c r="AZ1266" s="99">
        <f>SUMIFS(通讯通路门店!$AA:$AA,通讯通路门店!$S:$S,$G1266)</f>
        <v>0</v>
      </c>
      <c r="BA1266" s="99">
        <f t="shared" si="98"/>
        <v>0</v>
      </c>
      <c r="BB1266" s="99">
        <f t="shared" si="99"/>
        <v>0</v>
      </c>
      <c r="BC1266" s="99">
        <f>SUMIFS(通讯通路门店!$W:$W,通讯通路门店!$S:$S,$G1266,通讯通路门店!$J:$J,"荣耀体验店")+SUMIFS(通讯通路门店!$W:$W,通讯通路门店!$S:$S,$G1266,通讯通路门店!$J:$J,"荣耀授权专卖店")</f>
        <v>0</v>
      </c>
      <c r="BD1266" s="99">
        <f>SUMIFS(通讯通路门店!$Z:$Z,通讯通路门店!$S:$S,$G1266,通讯通路门店!$J:$J,"VIVO体验店")</f>
        <v>0</v>
      </c>
      <c r="BE1266" s="99">
        <f>SUMIFS(通讯通路门店!$AB:$AB,通讯通路门店!$S:$S,$G1266,通讯通路门店!$J:$J,"OPPO体验店")</f>
        <v>0</v>
      </c>
      <c r="BF1266" s="99">
        <f>SUMIFS(通讯通路门店!$X:$X,通讯通路门店!$S:$S,$G1266,通讯通路门店!$J:$J,"华为授权体验店")+SUMIFS(通讯通路门店!$AA:$AA,通讯通路门店!$S:$S,$G1266,通讯通路门店!$J:$J,"华为堡垒店")</f>
        <v>0</v>
      </c>
      <c r="BG1266" s="99">
        <f>SUMIFS(通讯通路门店!$Y:$Y,通讯通路门店!$S:$S,$G1266,通讯通路门店!$J:$J,"小米体验店")</f>
        <v>0</v>
      </c>
      <c r="BH1266" s="99">
        <f>SUMIFS(通讯通路门店!$AA:$AA,通讯通路门店!$S:$S,$G1266,通讯通路门店!$J:$J,"苹果体验店")</f>
        <v>0</v>
      </c>
      <c r="BI1266" s="99">
        <f>SUMIFS(通讯通路门店!$K:$K,通讯通路门店!$S:$S,$G1266,通讯通路门店!$J:$J,"其他品牌专卖店")</f>
        <v>0</v>
      </c>
      <c r="BJ1266" s="99">
        <f>SUMIFS(通讯通路门店!$AC:$AC,通讯通路门店!$S:$S,$G1266)</f>
        <v>0</v>
      </c>
      <c r="BK1266" s="99">
        <f>SUMIFS(通讯通路门店!$AD:$AD,通讯通路门店!$S:$S,$G1266)</f>
        <v>0</v>
      </c>
      <c r="BL1266" s="99">
        <f>SUMIFS(通讯通路门店!$AE:$AE,通讯通路门店!$S:$S,$G1266)</f>
        <v>0</v>
      </c>
      <c r="BM1266" s="99">
        <f>SUMIFS(通讯通路门店!$AF:$AF,通讯通路门店!$S:$S,$G1266)</f>
        <v>0</v>
      </c>
      <c r="BN1266" s="99">
        <f>SUMIFS(通讯通路门店!$AG:$AG,通讯通路门店!$S:$S,$G1266)</f>
        <v>0</v>
      </c>
      <c r="BO1266" s="99">
        <f>SUMIFS(通讯通路门店!$AH:$AH,通讯通路门店!$S:$S,$G1266)</f>
        <v>0</v>
      </c>
      <c r="BP1266" s="99">
        <f>SUMIFS(通讯通路门店!$AI:$AI,通讯通路门店!$S:$S,$G1266)</f>
        <v>0</v>
      </c>
      <c r="BQ1266" s="83"/>
    </row>
    <row r="1267" spans="1:69">
      <c r="A1267" s="99" t="str">
        <f>IFERROR(_xlfn.XLOOKUP($G1267,通讯通路门店!$S$4:$S$993931,通讯通路门店!$A$4:$A$993931,0,0),"")</f>
        <v>海南省</v>
      </c>
      <c r="B1267" s="99" t="str">
        <f>IFERROR(_xlfn.XLOOKUP($G1267,通讯通路门店!$S$4:$S$993931,通讯通路门店!$B$4:$B$993931,0,0),"")</f>
        <v>东方市</v>
      </c>
      <c r="C1267" s="99" t="str">
        <f>IFERROR(_xlfn.XLOOKUP($G1267,通讯通路门店!$S$4:$S$993931,通讯通路门店!$C$4:$C$993931,0,0),"")</f>
        <v>东方市</v>
      </c>
      <c r="D1267" s="99" t="str">
        <f>IFERROR(_xlfn.XLOOKUP($G1267,通讯通路门店!$S$4:$S$993931,通讯通路门店!$D$4:$D$993931,0,0),"")</f>
        <v>八所镇</v>
      </c>
      <c r="E1267" s="83"/>
      <c r="F1267" s="83"/>
      <c r="G1267" s="101"/>
      <c r="H1267" s="102">
        <f>IFERROR(_xlfn.XLOOKUP($G1267,通讯通路门店!$S$4:$S$993931,通讯通路门店!$R$4:$R$993931,0,0),"")</f>
        <v>0</v>
      </c>
      <c r="I1267" s="83"/>
      <c r="J1267" s="83"/>
      <c r="K1267" s="83"/>
      <c r="L1267" s="83"/>
      <c r="M1267" s="83"/>
      <c r="N1267" s="83"/>
      <c r="O1267" s="83"/>
      <c r="P1267" s="83"/>
      <c r="Q1267" s="83"/>
      <c r="R1267" s="83"/>
      <c r="S1267" s="83"/>
      <c r="T1267" s="83"/>
      <c r="U1267" s="99">
        <f>COUNTIF(通讯通路门店!$S:$S,$G1267)</f>
        <v>0</v>
      </c>
      <c r="V1267" s="99">
        <f>COUNTIFS(通讯通路门店!$S:$S,$G1267,通讯通路门店!$J:$J,"综合卖场")</f>
        <v>0</v>
      </c>
      <c r="W1267" s="99">
        <f>SUMIFS(通讯通路门店!$AJ:$AJ,通讯通路门店!$S:$S,通讯客户沙盘!$G1267)</f>
        <v>0</v>
      </c>
      <c r="X1267" s="99">
        <f t="shared" si="95"/>
        <v>0</v>
      </c>
      <c r="Y1267" s="99">
        <f>COUNTIFS(通讯通路门店!$S:$S,$G1267,通讯通路门店!$J:$J,"荣耀体验店")+COUNTIFS(通讯通路门店!$S:$S,$G1267,通讯通路门店!$J:$J,"荣耀授权专卖店")</f>
        <v>0</v>
      </c>
      <c r="Z1267" s="99">
        <f>COUNTIFS(通讯通路门店!$S:$S,$G1267,通讯通路门店!$J:$J,"VIVO体验店")</f>
        <v>0</v>
      </c>
      <c r="AA1267" s="99">
        <f>COUNTIFS(通讯通路门店!$S:$S,$G1267,通讯通路门店!$J:$J,"OPPO体验店")</f>
        <v>0</v>
      </c>
      <c r="AB1267" s="99">
        <f>COUNTIFS(通讯通路门店!$S:$S,$G1267,通讯通路门店!$J:$J,"华为授权体验店")+COUNTIFS(通讯通路门店!$S:$S,$G1267,通讯通路门店!$J:$J,"华为堡垒店")</f>
        <v>0</v>
      </c>
      <c r="AC1267" s="99">
        <f>COUNTIFS(通讯通路门店!$S:$S,$G1267,通讯通路门店!$J:$J,"小米体验店")</f>
        <v>0</v>
      </c>
      <c r="AD1267" s="99">
        <f>COUNTIFS(通讯通路门店!$S:$S,$G1267,通讯通路门店!$J:$J,"苹果体验店")</f>
        <v>0</v>
      </c>
      <c r="AE1267" s="99">
        <f>COUNTIFS(通讯通路门店!$S:$S,$G1267,通讯通路门店!$J:$J,"其他品牌专卖店")</f>
        <v>0</v>
      </c>
      <c r="AF1267" s="99">
        <f>SUMIFS(通讯通路门店!$BI:$BI,通讯通路门店!$S:$S,$G1267)</f>
        <v>0</v>
      </c>
      <c r="AG1267" s="99">
        <f>SUMIFS(通讯通路门店!$BH:$BH,通讯通路门店!$S:$S,$G1267)</f>
        <v>0</v>
      </c>
      <c r="AH1267" s="99">
        <f t="shared" si="96"/>
        <v>0</v>
      </c>
      <c r="AI1267" s="99">
        <f>SUMIFS(通讯通路门店!$BB:$BB,通讯通路门店!$S:$S,$G1267)</f>
        <v>0</v>
      </c>
      <c r="AJ1267" s="99">
        <f>SUMIFS(通讯通路门店!$BE:$BE,通讯通路门店!$S:$S,$G1267)</f>
        <v>0</v>
      </c>
      <c r="AK1267" s="99">
        <f>SUMIFS(通讯通路门店!$BG:$BG,通讯通路门店!$S:$S,$G1267)</f>
        <v>0</v>
      </c>
      <c r="AL1267" s="99">
        <f>SUMIFS(通讯通路门店!$BC:$BC,通讯通路门店!$S:$S,$G1267)</f>
        <v>0</v>
      </c>
      <c r="AM1267" s="99">
        <f>SUMIFS(通讯通路门店!$BD:$BD,通讯通路门店!$S:$S,$G1267)</f>
        <v>0</v>
      </c>
      <c r="AN1267" s="99">
        <f>SUMIFS(通讯通路门店!$BF:$BF,通讯通路门店!$S:$S,$G1267)</f>
        <v>0</v>
      </c>
      <c r="AO1267" s="99">
        <f t="shared" si="97"/>
        <v>0</v>
      </c>
      <c r="AP1267" s="99">
        <f>SUMIFS(通讯通路门店!$K:$K,通讯通路门店!$S:$S,$G1267)</f>
        <v>0</v>
      </c>
      <c r="AQ1267" s="83"/>
      <c r="AR1267" s="99">
        <f>SUMIFS(通讯通路门店!$T:$T,通讯通路门店!$S:$S,$G1267)</f>
        <v>0</v>
      </c>
      <c r="AS1267" s="99">
        <f>SUMIFS(通讯通路门店!$U:$U,通讯通路门店!$S:$S,$G1267)</f>
        <v>0</v>
      </c>
      <c r="AT1267" s="99">
        <f>SUMIFS(通讯通路门店!$V:$V,通讯通路门店!$S:$S,$G1267)</f>
        <v>0</v>
      </c>
      <c r="AU1267" s="99">
        <f>SUMIFS(通讯通路门店!$W:$W,通讯通路门店!$S:$S,$G1267)</f>
        <v>0</v>
      </c>
      <c r="AV1267" s="99">
        <f>SUMIFS(通讯通路门店!$Z:$Z,通讯通路门店!$S:$S,$G1267)</f>
        <v>0</v>
      </c>
      <c r="AW1267" s="99">
        <f>SUMIFS(通讯通路门店!$AB:$AB,通讯通路门店!$S:$S,$G1267)</f>
        <v>0</v>
      </c>
      <c r="AX1267" s="99">
        <f>SUMIFS(通讯通路门店!$X:$X,通讯通路门店!$S:$S,$G1267)</f>
        <v>0</v>
      </c>
      <c r="AY1267" s="99">
        <f>SUMIFS(通讯通路门店!$Y:$Y,通讯通路门店!$S:$S,$G1267)</f>
        <v>0</v>
      </c>
      <c r="AZ1267" s="99">
        <f>SUMIFS(通讯通路门店!$AA:$AA,通讯通路门店!$S:$S,$G1267)</f>
        <v>0</v>
      </c>
      <c r="BA1267" s="99">
        <f t="shared" si="98"/>
        <v>0</v>
      </c>
      <c r="BB1267" s="99">
        <f t="shared" si="99"/>
        <v>0</v>
      </c>
      <c r="BC1267" s="99">
        <f>SUMIFS(通讯通路门店!$W:$W,通讯通路门店!$S:$S,$G1267,通讯通路门店!$J:$J,"荣耀体验店")+SUMIFS(通讯通路门店!$W:$W,通讯通路门店!$S:$S,$G1267,通讯通路门店!$J:$J,"荣耀授权专卖店")</f>
        <v>0</v>
      </c>
      <c r="BD1267" s="99">
        <f>SUMIFS(通讯通路门店!$Z:$Z,通讯通路门店!$S:$S,$G1267,通讯通路门店!$J:$J,"VIVO体验店")</f>
        <v>0</v>
      </c>
      <c r="BE1267" s="99">
        <f>SUMIFS(通讯通路门店!$AB:$AB,通讯通路门店!$S:$S,$G1267,通讯通路门店!$J:$J,"OPPO体验店")</f>
        <v>0</v>
      </c>
      <c r="BF1267" s="99">
        <f>SUMIFS(通讯通路门店!$X:$X,通讯通路门店!$S:$S,$G1267,通讯通路门店!$J:$J,"华为授权体验店")+SUMIFS(通讯通路门店!$AA:$AA,通讯通路门店!$S:$S,$G1267,通讯通路门店!$J:$J,"华为堡垒店")</f>
        <v>0</v>
      </c>
      <c r="BG1267" s="99">
        <f>SUMIFS(通讯通路门店!$Y:$Y,通讯通路门店!$S:$S,$G1267,通讯通路门店!$J:$J,"小米体验店")</f>
        <v>0</v>
      </c>
      <c r="BH1267" s="99">
        <f>SUMIFS(通讯通路门店!$AA:$AA,通讯通路门店!$S:$S,$G1267,通讯通路门店!$J:$J,"苹果体验店")</f>
        <v>0</v>
      </c>
      <c r="BI1267" s="99">
        <f>SUMIFS(通讯通路门店!$K:$K,通讯通路门店!$S:$S,$G1267,通讯通路门店!$J:$J,"其他品牌专卖店")</f>
        <v>0</v>
      </c>
      <c r="BJ1267" s="99">
        <f>SUMIFS(通讯通路门店!$AC:$AC,通讯通路门店!$S:$S,$G1267)</f>
        <v>0</v>
      </c>
      <c r="BK1267" s="99">
        <f>SUMIFS(通讯通路门店!$AD:$AD,通讯通路门店!$S:$S,$G1267)</f>
        <v>0</v>
      </c>
      <c r="BL1267" s="99">
        <f>SUMIFS(通讯通路门店!$AE:$AE,通讯通路门店!$S:$S,$G1267)</f>
        <v>0</v>
      </c>
      <c r="BM1267" s="99">
        <f>SUMIFS(通讯通路门店!$AF:$AF,通讯通路门店!$S:$S,$G1267)</f>
        <v>0</v>
      </c>
      <c r="BN1267" s="99">
        <f>SUMIFS(通讯通路门店!$AG:$AG,通讯通路门店!$S:$S,$G1267)</f>
        <v>0</v>
      </c>
      <c r="BO1267" s="99">
        <f>SUMIFS(通讯通路门店!$AH:$AH,通讯通路门店!$S:$S,$G1267)</f>
        <v>0</v>
      </c>
      <c r="BP1267" s="99">
        <f>SUMIFS(通讯通路门店!$AI:$AI,通讯通路门店!$S:$S,$G1267)</f>
        <v>0</v>
      </c>
      <c r="BQ1267" s="83"/>
    </row>
    <row r="1268" spans="1:69">
      <c r="A1268" s="99" t="str">
        <f>IFERROR(_xlfn.XLOOKUP($G1268,通讯通路门店!$S$4:$S$993931,通讯通路门店!$A$4:$A$993931,0,0),"")</f>
        <v>海南省</v>
      </c>
      <c r="B1268" s="99" t="str">
        <f>IFERROR(_xlfn.XLOOKUP($G1268,通讯通路门店!$S$4:$S$993931,通讯通路门店!$B$4:$B$993931,0,0),"")</f>
        <v>东方市</v>
      </c>
      <c r="C1268" s="99" t="str">
        <f>IFERROR(_xlfn.XLOOKUP($G1268,通讯通路门店!$S$4:$S$993931,通讯通路门店!$C$4:$C$993931,0,0),"")</f>
        <v>东方市</v>
      </c>
      <c r="D1268" s="99" t="str">
        <f>IFERROR(_xlfn.XLOOKUP($G1268,通讯通路门店!$S$4:$S$993931,通讯通路门店!$D$4:$D$993931,0,0),"")</f>
        <v>八所镇</v>
      </c>
      <c r="E1268" s="83"/>
      <c r="F1268" s="83"/>
      <c r="G1268" s="101"/>
      <c r="H1268" s="102">
        <f>IFERROR(_xlfn.XLOOKUP($G1268,通讯通路门店!$S$4:$S$993931,通讯通路门店!$R$4:$R$993931,0,0),"")</f>
        <v>0</v>
      </c>
      <c r="I1268" s="83"/>
      <c r="J1268" s="83"/>
      <c r="K1268" s="83"/>
      <c r="L1268" s="83"/>
      <c r="M1268" s="83"/>
      <c r="N1268" s="83"/>
      <c r="O1268" s="83"/>
      <c r="P1268" s="83"/>
      <c r="Q1268" s="83"/>
      <c r="R1268" s="83"/>
      <c r="S1268" s="83"/>
      <c r="T1268" s="83"/>
      <c r="U1268" s="99">
        <f>COUNTIF(通讯通路门店!$S:$S,$G1268)</f>
        <v>0</v>
      </c>
      <c r="V1268" s="99">
        <f>COUNTIFS(通讯通路门店!$S:$S,$G1268,通讯通路门店!$J:$J,"综合卖场")</f>
        <v>0</v>
      </c>
      <c r="W1268" s="99">
        <f>SUMIFS(通讯通路门店!$AJ:$AJ,通讯通路门店!$S:$S,通讯客户沙盘!$G1268)</f>
        <v>0</v>
      </c>
      <c r="X1268" s="99">
        <f t="shared" si="95"/>
        <v>0</v>
      </c>
      <c r="Y1268" s="99">
        <f>COUNTIFS(通讯通路门店!$S:$S,$G1268,通讯通路门店!$J:$J,"荣耀体验店")+COUNTIFS(通讯通路门店!$S:$S,$G1268,通讯通路门店!$J:$J,"荣耀授权专卖店")</f>
        <v>0</v>
      </c>
      <c r="Z1268" s="99">
        <f>COUNTIFS(通讯通路门店!$S:$S,$G1268,通讯通路门店!$J:$J,"VIVO体验店")</f>
        <v>0</v>
      </c>
      <c r="AA1268" s="99">
        <f>COUNTIFS(通讯通路门店!$S:$S,$G1268,通讯通路门店!$J:$J,"OPPO体验店")</f>
        <v>0</v>
      </c>
      <c r="AB1268" s="99">
        <f>COUNTIFS(通讯通路门店!$S:$S,$G1268,通讯通路门店!$J:$J,"华为授权体验店")+COUNTIFS(通讯通路门店!$S:$S,$G1268,通讯通路门店!$J:$J,"华为堡垒店")</f>
        <v>0</v>
      </c>
      <c r="AC1268" s="99">
        <f>COUNTIFS(通讯通路门店!$S:$S,$G1268,通讯通路门店!$J:$J,"小米体验店")</f>
        <v>0</v>
      </c>
      <c r="AD1268" s="99">
        <f>COUNTIFS(通讯通路门店!$S:$S,$G1268,通讯通路门店!$J:$J,"苹果体验店")</f>
        <v>0</v>
      </c>
      <c r="AE1268" s="99">
        <f>COUNTIFS(通讯通路门店!$S:$S,$G1268,通讯通路门店!$J:$J,"其他品牌专卖店")</f>
        <v>0</v>
      </c>
      <c r="AF1268" s="99">
        <f>SUMIFS(通讯通路门店!$BI:$BI,通讯通路门店!$S:$S,$G1268)</f>
        <v>0</v>
      </c>
      <c r="AG1268" s="99">
        <f>SUMIFS(通讯通路门店!$BH:$BH,通讯通路门店!$S:$S,$G1268)</f>
        <v>0</v>
      </c>
      <c r="AH1268" s="99">
        <f t="shared" si="96"/>
        <v>0</v>
      </c>
      <c r="AI1268" s="99">
        <f>SUMIFS(通讯通路门店!$BB:$BB,通讯通路门店!$S:$S,$G1268)</f>
        <v>0</v>
      </c>
      <c r="AJ1268" s="99">
        <f>SUMIFS(通讯通路门店!$BE:$BE,通讯通路门店!$S:$S,$G1268)</f>
        <v>0</v>
      </c>
      <c r="AK1268" s="99">
        <f>SUMIFS(通讯通路门店!$BG:$BG,通讯通路门店!$S:$S,$G1268)</f>
        <v>0</v>
      </c>
      <c r="AL1268" s="99">
        <f>SUMIFS(通讯通路门店!$BC:$BC,通讯通路门店!$S:$S,$G1268)</f>
        <v>0</v>
      </c>
      <c r="AM1268" s="99">
        <f>SUMIFS(通讯通路门店!$BD:$BD,通讯通路门店!$S:$S,$G1268)</f>
        <v>0</v>
      </c>
      <c r="AN1268" s="99">
        <f>SUMIFS(通讯通路门店!$BF:$BF,通讯通路门店!$S:$S,$G1268)</f>
        <v>0</v>
      </c>
      <c r="AO1268" s="99">
        <f t="shared" si="97"/>
        <v>0</v>
      </c>
      <c r="AP1268" s="99">
        <f>SUMIFS(通讯通路门店!$K:$K,通讯通路门店!$S:$S,$G1268)</f>
        <v>0</v>
      </c>
      <c r="AQ1268" s="83"/>
      <c r="AR1268" s="99">
        <f>SUMIFS(通讯通路门店!$T:$T,通讯通路门店!$S:$S,$G1268)</f>
        <v>0</v>
      </c>
      <c r="AS1268" s="99">
        <f>SUMIFS(通讯通路门店!$U:$U,通讯通路门店!$S:$S,$G1268)</f>
        <v>0</v>
      </c>
      <c r="AT1268" s="99">
        <f>SUMIFS(通讯通路门店!$V:$V,通讯通路门店!$S:$S,$G1268)</f>
        <v>0</v>
      </c>
      <c r="AU1268" s="99">
        <f>SUMIFS(通讯通路门店!$W:$W,通讯通路门店!$S:$S,$G1268)</f>
        <v>0</v>
      </c>
      <c r="AV1268" s="99">
        <f>SUMIFS(通讯通路门店!$Z:$Z,通讯通路门店!$S:$S,$G1268)</f>
        <v>0</v>
      </c>
      <c r="AW1268" s="99">
        <f>SUMIFS(通讯通路门店!$AB:$AB,通讯通路门店!$S:$S,$G1268)</f>
        <v>0</v>
      </c>
      <c r="AX1268" s="99">
        <f>SUMIFS(通讯通路门店!$X:$X,通讯通路门店!$S:$S,$G1268)</f>
        <v>0</v>
      </c>
      <c r="AY1268" s="99">
        <f>SUMIFS(通讯通路门店!$Y:$Y,通讯通路门店!$S:$S,$G1268)</f>
        <v>0</v>
      </c>
      <c r="AZ1268" s="99">
        <f>SUMIFS(通讯通路门店!$AA:$AA,通讯通路门店!$S:$S,$G1268)</f>
        <v>0</v>
      </c>
      <c r="BA1268" s="99">
        <f t="shared" si="98"/>
        <v>0</v>
      </c>
      <c r="BB1268" s="99">
        <f t="shared" si="99"/>
        <v>0</v>
      </c>
      <c r="BC1268" s="99">
        <f>SUMIFS(通讯通路门店!$W:$W,通讯通路门店!$S:$S,$G1268,通讯通路门店!$J:$J,"荣耀体验店")+SUMIFS(通讯通路门店!$W:$W,通讯通路门店!$S:$S,$G1268,通讯通路门店!$J:$J,"荣耀授权专卖店")</f>
        <v>0</v>
      </c>
      <c r="BD1268" s="99">
        <f>SUMIFS(通讯通路门店!$Z:$Z,通讯通路门店!$S:$S,$G1268,通讯通路门店!$J:$J,"VIVO体验店")</f>
        <v>0</v>
      </c>
      <c r="BE1268" s="99">
        <f>SUMIFS(通讯通路门店!$AB:$AB,通讯通路门店!$S:$S,$G1268,通讯通路门店!$J:$J,"OPPO体验店")</f>
        <v>0</v>
      </c>
      <c r="BF1268" s="99">
        <f>SUMIFS(通讯通路门店!$X:$X,通讯通路门店!$S:$S,$G1268,通讯通路门店!$J:$J,"华为授权体验店")+SUMIFS(通讯通路门店!$AA:$AA,通讯通路门店!$S:$S,$G1268,通讯通路门店!$J:$J,"华为堡垒店")</f>
        <v>0</v>
      </c>
      <c r="BG1268" s="99">
        <f>SUMIFS(通讯通路门店!$Y:$Y,通讯通路门店!$S:$S,$G1268,通讯通路门店!$J:$J,"小米体验店")</f>
        <v>0</v>
      </c>
      <c r="BH1268" s="99">
        <f>SUMIFS(通讯通路门店!$AA:$AA,通讯通路门店!$S:$S,$G1268,通讯通路门店!$J:$J,"苹果体验店")</f>
        <v>0</v>
      </c>
      <c r="BI1268" s="99">
        <f>SUMIFS(通讯通路门店!$K:$K,通讯通路门店!$S:$S,$G1268,通讯通路门店!$J:$J,"其他品牌专卖店")</f>
        <v>0</v>
      </c>
      <c r="BJ1268" s="99">
        <f>SUMIFS(通讯通路门店!$AC:$AC,通讯通路门店!$S:$S,$G1268)</f>
        <v>0</v>
      </c>
      <c r="BK1268" s="99">
        <f>SUMIFS(通讯通路门店!$AD:$AD,通讯通路门店!$S:$S,$G1268)</f>
        <v>0</v>
      </c>
      <c r="BL1268" s="99">
        <f>SUMIFS(通讯通路门店!$AE:$AE,通讯通路门店!$S:$S,$G1268)</f>
        <v>0</v>
      </c>
      <c r="BM1268" s="99">
        <f>SUMIFS(通讯通路门店!$AF:$AF,通讯通路门店!$S:$S,$G1268)</f>
        <v>0</v>
      </c>
      <c r="BN1268" s="99">
        <f>SUMIFS(通讯通路门店!$AG:$AG,通讯通路门店!$S:$S,$G1268)</f>
        <v>0</v>
      </c>
      <c r="BO1268" s="99">
        <f>SUMIFS(通讯通路门店!$AH:$AH,通讯通路门店!$S:$S,$G1268)</f>
        <v>0</v>
      </c>
      <c r="BP1268" s="99">
        <f>SUMIFS(通讯通路门店!$AI:$AI,通讯通路门店!$S:$S,$G1268)</f>
        <v>0</v>
      </c>
      <c r="BQ1268" s="83"/>
    </row>
    <row r="1269" spans="1:69">
      <c r="A1269" s="99" t="str">
        <f>IFERROR(_xlfn.XLOOKUP($G1269,通讯通路门店!$S$4:$S$993931,通讯通路门店!$A$4:$A$993931,0,0),"")</f>
        <v>海南省</v>
      </c>
      <c r="B1269" s="99" t="str">
        <f>IFERROR(_xlfn.XLOOKUP($G1269,通讯通路门店!$S$4:$S$993931,通讯通路门店!$B$4:$B$993931,0,0),"")</f>
        <v>东方市</v>
      </c>
      <c r="C1269" s="99" t="str">
        <f>IFERROR(_xlfn.XLOOKUP($G1269,通讯通路门店!$S$4:$S$993931,通讯通路门店!$C$4:$C$993931,0,0),"")</f>
        <v>东方市</v>
      </c>
      <c r="D1269" s="99" t="str">
        <f>IFERROR(_xlfn.XLOOKUP($G1269,通讯通路门店!$S$4:$S$993931,通讯通路门店!$D$4:$D$993931,0,0),"")</f>
        <v>八所镇</v>
      </c>
      <c r="E1269" s="83"/>
      <c r="F1269" s="83"/>
      <c r="G1269" s="101"/>
      <c r="H1269" s="102">
        <f>IFERROR(_xlfn.XLOOKUP($G1269,通讯通路门店!$S$4:$S$993931,通讯通路门店!$R$4:$R$993931,0,0),"")</f>
        <v>0</v>
      </c>
      <c r="I1269" s="83"/>
      <c r="J1269" s="83"/>
      <c r="K1269" s="83"/>
      <c r="L1269" s="83"/>
      <c r="M1269" s="83"/>
      <c r="N1269" s="83"/>
      <c r="O1269" s="83"/>
      <c r="P1269" s="83"/>
      <c r="Q1269" s="83"/>
      <c r="R1269" s="83"/>
      <c r="S1269" s="83"/>
      <c r="T1269" s="83"/>
      <c r="U1269" s="99">
        <f>COUNTIF(通讯通路门店!$S:$S,$G1269)</f>
        <v>0</v>
      </c>
      <c r="V1269" s="99">
        <f>COUNTIFS(通讯通路门店!$S:$S,$G1269,通讯通路门店!$J:$J,"综合卖场")</f>
        <v>0</v>
      </c>
      <c r="W1269" s="99">
        <f>SUMIFS(通讯通路门店!$AJ:$AJ,通讯通路门店!$S:$S,通讯客户沙盘!$G1269)</f>
        <v>0</v>
      </c>
      <c r="X1269" s="99">
        <f t="shared" si="95"/>
        <v>0</v>
      </c>
      <c r="Y1269" s="99">
        <f>COUNTIFS(通讯通路门店!$S:$S,$G1269,通讯通路门店!$J:$J,"荣耀体验店")+COUNTIFS(通讯通路门店!$S:$S,$G1269,通讯通路门店!$J:$J,"荣耀授权专卖店")</f>
        <v>0</v>
      </c>
      <c r="Z1269" s="99">
        <f>COUNTIFS(通讯通路门店!$S:$S,$G1269,通讯通路门店!$J:$J,"VIVO体验店")</f>
        <v>0</v>
      </c>
      <c r="AA1269" s="99">
        <f>COUNTIFS(通讯通路门店!$S:$S,$G1269,通讯通路门店!$J:$J,"OPPO体验店")</f>
        <v>0</v>
      </c>
      <c r="AB1269" s="99">
        <f>COUNTIFS(通讯通路门店!$S:$S,$G1269,通讯通路门店!$J:$J,"华为授权体验店")+COUNTIFS(通讯通路门店!$S:$S,$G1269,通讯通路门店!$J:$J,"华为堡垒店")</f>
        <v>0</v>
      </c>
      <c r="AC1269" s="99">
        <f>COUNTIFS(通讯通路门店!$S:$S,$G1269,通讯通路门店!$J:$J,"小米体验店")</f>
        <v>0</v>
      </c>
      <c r="AD1269" s="99">
        <f>COUNTIFS(通讯通路门店!$S:$S,$G1269,通讯通路门店!$J:$J,"苹果体验店")</f>
        <v>0</v>
      </c>
      <c r="AE1269" s="99">
        <f>COUNTIFS(通讯通路门店!$S:$S,$G1269,通讯通路门店!$J:$J,"其他品牌专卖店")</f>
        <v>0</v>
      </c>
      <c r="AF1269" s="99">
        <f>SUMIFS(通讯通路门店!$BI:$BI,通讯通路门店!$S:$S,$G1269)</f>
        <v>0</v>
      </c>
      <c r="AG1269" s="99">
        <f>SUMIFS(通讯通路门店!$BH:$BH,通讯通路门店!$S:$S,$G1269)</f>
        <v>0</v>
      </c>
      <c r="AH1269" s="99">
        <f t="shared" si="96"/>
        <v>0</v>
      </c>
      <c r="AI1269" s="99">
        <f>SUMIFS(通讯通路门店!$BB:$BB,通讯通路门店!$S:$S,$G1269)</f>
        <v>0</v>
      </c>
      <c r="AJ1269" s="99">
        <f>SUMIFS(通讯通路门店!$BE:$BE,通讯通路门店!$S:$S,$G1269)</f>
        <v>0</v>
      </c>
      <c r="AK1269" s="99">
        <f>SUMIFS(通讯通路门店!$BG:$BG,通讯通路门店!$S:$S,$G1269)</f>
        <v>0</v>
      </c>
      <c r="AL1269" s="99">
        <f>SUMIFS(通讯通路门店!$BC:$BC,通讯通路门店!$S:$S,$G1269)</f>
        <v>0</v>
      </c>
      <c r="AM1269" s="99">
        <f>SUMIFS(通讯通路门店!$BD:$BD,通讯通路门店!$S:$S,$G1269)</f>
        <v>0</v>
      </c>
      <c r="AN1269" s="99">
        <f>SUMIFS(通讯通路门店!$BF:$BF,通讯通路门店!$S:$S,$G1269)</f>
        <v>0</v>
      </c>
      <c r="AO1269" s="99">
        <f t="shared" si="97"/>
        <v>0</v>
      </c>
      <c r="AP1269" s="99">
        <f>SUMIFS(通讯通路门店!$K:$K,通讯通路门店!$S:$S,$G1269)</f>
        <v>0</v>
      </c>
      <c r="AQ1269" s="83"/>
      <c r="AR1269" s="99">
        <f>SUMIFS(通讯通路门店!$T:$T,通讯通路门店!$S:$S,$G1269)</f>
        <v>0</v>
      </c>
      <c r="AS1269" s="99">
        <f>SUMIFS(通讯通路门店!$U:$U,通讯通路门店!$S:$S,$G1269)</f>
        <v>0</v>
      </c>
      <c r="AT1269" s="99">
        <f>SUMIFS(通讯通路门店!$V:$V,通讯通路门店!$S:$S,$G1269)</f>
        <v>0</v>
      </c>
      <c r="AU1269" s="99">
        <f>SUMIFS(通讯通路门店!$W:$W,通讯通路门店!$S:$S,$G1269)</f>
        <v>0</v>
      </c>
      <c r="AV1269" s="99">
        <f>SUMIFS(通讯通路门店!$Z:$Z,通讯通路门店!$S:$S,$G1269)</f>
        <v>0</v>
      </c>
      <c r="AW1269" s="99">
        <f>SUMIFS(通讯通路门店!$AB:$AB,通讯通路门店!$S:$S,$G1269)</f>
        <v>0</v>
      </c>
      <c r="AX1269" s="99">
        <f>SUMIFS(通讯通路门店!$X:$X,通讯通路门店!$S:$S,$G1269)</f>
        <v>0</v>
      </c>
      <c r="AY1269" s="99">
        <f>SUMIFS(通讯通路门店!$Y:$Y,通讯通路门店!$S:$S,$G1269)</f>
        <v>0</v>
      </c>
      <c r="AZ1269" s="99">
        <f>SUMIFS(通讯通路门店!$AA:$AA,通讯通路门店!$S:$S,$G1269)</f>
        <v>0</v>
      </c>
      <c r="BA1269" s="99">
        <f t="shared" si="98"/>
        <v>0</v>
      </c>
      <c r="BB1269" s="99">
        <f t="shared" si="99"/>
        <v>0</v>
      </c>
      <c r="BC1269" s="99">
        <f>SUMIFS(通讯通路门店!$W:$W,通讯通路门店!$S:$S,$G1269,通讯通路门店!$J:$J,"荣耀体验店")+SUMIFS(通讯通路门店!$W:$W,通讯通路门店!$S:$S,$G1269,通讯通路门店!$J:$J,"荣耀授权专卖店")</f>
        <v>0</v>
      </c>
      <c r="BD1269" s="99">
        <f>SUMIFS(通讯通路门店!$Z:$Z,通讯通路门店!$S:$S,$G1269,通讯通路门店!$J:$J,"VIVO体验店")</f>
        <v>0</v>
      </c>
      <c r="BE1269" s="99">
        <f>SUMIFS(通讯通路门店!$AB:$AB,通讯通路门店!$S:$S,$G1269,通讯通路门店!$J:$J,"OPPO体验店")</f>
        <v>0</v>
      </c>
      <c r="BF1269" s="99">
        <f>SUMIFS(通讯通路门店!$X:$X,通讯通路门店!$S:$S,$G1269,通讯通路门店!$J:$J,"华为授权体验店")+SUMIFS(通讯通路门店!$AA:$AA,通讯通路门店!$S:$S,$G1269,通讯通路门店!$J:$J,"华为堡垒店")</f>
        <v>0</v>
      </c>
      <c r="BG1269" s="99">
        <f>SUMIFS(通讯通路门店!$Y:$Y,通讯通路门店!$S:$S,$G1269,通讯通路门店!$J:$J,"小米体验店")</f>
        <v>0</v>
      </c>
      <c r="BH1269" s="99">
        <f>SUMIFS(通讯通路门店!$AA:$AA,通讯通路门店!$S:$S,$G1269,通讯通路门店!$J:$J,"苹果体验店")</f>
        <v>0</v>
      </c>
      <c r="BI1269" s="99">
        <f>SUMIFS(通讯通路门店!$K:$K,通讯通路门店!$S:$S,$G1269,通讯通路门店!$J:$J,"其他品牌专卖店")</f>
        <v>0</v>
      </c>
      <c r="BJ1269" s="99">
        <f>SUMIFS(通讯通路门店!$AC:$AC,通讯通路门店!$S:$S,$G1269)</f>
        <v>0</v>
      </c>
      <c r="BK1269" s="99">
        <f>SUMIFS(通讯通路门店!$AD:$AD,通讯通路门店!$S:$S,$G1269)</f>
        <v>0</v>
      </c>
      <c r="BL1269" s="99">
        <f>SUMIFS(通讯通路门店!$AE:$AE,通讯通路门店!$S:$S,$G1269)</f>
        <v>0</v>
      </c>
      <c r="BM1269" s="99">
        <f>SUMIFS(通讯通路门店!$AF:$AF,通讯通路门店!$S:$S,$G1269)</f>
        <v>0</v>
      </c>
      <c r="BN1269" s="99">
        <f>SUMIFS(通讯通路门店!$AG:$AG,通讯通路门店!$S:$S,$G1269)</f>
        <v>0</v>
      </c>
      <c r="BO1269" s="99">
        <f>SUMIFS(通讯通路门店!$AH:$AH,通讯通路门店!$S:$S,$G1269)</f>
        <v>0</v>
      </c>
      <c r="BP1269" s="99">
        <f>SUMIFS(通讯通路门店!$AI:$AI,通讯通路门店!$S:$S,$G1269)</f>
        <v>0</v>
      </c>
      <c r="BQ1269" s="83"/>
    </row>
    <row r="1270" spans="1:69">
      <c r="A1270" s="99" t="str">
        <f>IFERROR(_xlfn.XLOOKUP($G1270,通讯通路门店!$S$4:$S$993931,通讯通路门店!$A$4:$A$993931,0,0),"")</f>
        <v>海南省</v>
      </c>
      <c r="B1270" s="99" t="str">
        <f>IFERROR(_xlfn.XLOOKUP($G1270,通讯通路门店!$S$4:$S$993931,通讯通路门店!$B$4:$B$993931,0,0),"")</f>
        <v>东方市</v>
      </c>
      <c r="C1270" s="99" t="str">
        <f>IFERROR(_xlfn.XLOOKUP($G1270,通讯通路门店!$S$4:$S$993931,通讯通路门店!$C$4:$C$993931,0,0),"")</f>
        <v>东方市</v>
      </c>
      <c r="D1270" s="99" t="str">
        <f>IFERROR(_xlfn.XLOOKUP($G1270,通讯通路门店!$S$4:$S$993931,通讯通路门店!$D$4:$D$993931,0,0),"")</f>
        <v>八所镇</v>
      </c>
      <c r="E1270" s="83"/>
      <c r="F1270" s="83"/>
      <c r="G1270" s="101"/>
      <c r="H1270" s="102">
        <f>IFERROR(_xlfn.XLOOKUP($G1270,通讯通路门店!$S$4:$S$993931,通讯通路门店!$R$4:$R$993931,0,0),"")</f>
        <v>0</v>
      </c>
      <c r="I1270" s="83"/>
      <c r="J1270" s="83"/>
      <c r="K1270" s="83"/>
      <c r="L1270" s="83"/>
      <c r="M1270" s="83"/>
      <c r="N1270" s="83"/>
      <c r="O1270" s="83"/>
      <c r="P1270" s="83"/>
      <c r="Q1270" s="83"/>
      <c r="R1270" s="83"/>
      <c r="S1270" s="83"/>
      <c r="T1270" s="83"/>
      <c r="U1270" s="99">
        <f>COUNTIF(通讯通路门店!$S:$S,$G1270)</f>
        <v>0</v>
      </c>
      <c r="V1270" s="99">
        <f>COUNTIFS(通讯通路门店!$S:$S,$G1270,通讯通路门店!$J:$J,"综合卖场")</f>
        <v>0</v>
      </c>
      <c r="W1270" s="99">
        <f>SUMIFS(通讯通路门店!$AJ:$AJ,通讯通路门店!$S:$S,通讯客户沙盘!$G1270)</f>
        <v>0</v>
      </c>
      <c r="X1270" s="99">
        <f t="shared" si="95"/>
        <v>0</v>
      </c>
      <c r="Y1270" s="99">
        <f>COUNTIFS(通讯通路门店!$S:$S,$G1270,通讯通路门店!$J:$J,"荣耀体验店")+COUNTIFS(通讯通路门店!$S:$S,$G1270,通讯通路门店!$J:$J,"荣耀授权专卖店")</f>
        <v>0</v>
      </c>
      <c r="Z1270" s="99">
        <f>COUNTIFS(通讯通路门店!$S:$S,$G1270,通讯通路门店!$J:$J,"VIVO体验店")</f>
        <v>0</v>
      </c>
      <c r="AA1270" s="99">
        <f>COUNTIFS(通讯通路门店!$S:$S,$G1270,通讯通路门店!$J:$J,"OPPO体验店")</f>
        <v>0</v>
      </c>
      <c r="AB1270" s="99">
        <f>COUNTIFS(通讯通路门店!$S:$S,$G1270,通讯通路门店!$J:$J,"华为授权体验店")+COUNTIFS(通讯通路门店!$S:$S,$G1270,通讯通路门店!$J:$J,"华为堡垒店")</f>
        <v>0</v>
      </c>
      <c r="AC1270" s="99">
        <f>COUNTIFS(通讯通路门店!$S:$S,$G1270,通讯通路门店!$J:$J,"小米体验店")</f>
        <v>0</v>
      </c>
      <c r="AD1270" s="99">
        <f>COUNTIFS(通讯通路门店!$S:$S,$G1270,通讯通路门店!$J:$J,"苹果体验店")</f>
        <v>0</v>
      </c>
      <c r="AE1270" s="99">
        <f>COUNTIFS(通讯通路门店!$S:$S,$G1270,通讯通路门店!$J:$J,"其他品牌专卖店")</f>
        <v>0</v>
      </c>
      <c r="AF1270" s="99">
        <f>SUMIFS(通讯通路门店!$BI:$BI,通讯通路门店!$S:$S,$G1270)</f>
        <v>0</v>
      </c>
      <c r="AG1270" s="99">
        <f>SUMIFS(通讯通路门店!$BH:$BH,通讯通路门店!$S:$S,$G1270)</f>
        <v>0</v>
      </c>
      <c r="AH1270" s="99">
        <f t="shared" si="96"/>
        <v>0</v>
      </c>
      <c r="AI1270" s="99">
        <f>SUMIFS(通讯通路门店!$BB:$BB,通讯通路门店!$S:$S,$G1270)</f>
        <v>0</v>
      </c>
      <c r="AJ1270" s="99">
        <f>SUMIFS(通讯通路门店!$BE:$BE,通讯通路门店!$S:$S,$G1270)</f>
        <v>0</v>
      </c>
      <c r="AK1270" s="99">
        <f>SUMIFS(通讯通路门店!$BG:$BG,通讯通路门店!$S:$S,$G1270)</f>
        <v>0</v>
      </c>
      <c r="AL1270" s="99">
        <f>SUMIFS(通讯通路门店!$BC:$BC,通讯通路门店!$S:$S,$G1270)</f>
        <v>0</v>
      </c>
      <c r="AM1270" s="99">
        <f>SUMIFS(通讯通路门店!$BD:$BD,通讯通路门店!$S:$S,$G1270)</f>
        <v>0</v>
      </c>
      <c r="AN1270" s="99">
        <f>SUMIFS(通讯通路门店!$BF:$BF,通讯通路门店!$S:$S,$G1270)</f>
        <v>0</v>
      </c>
      <c r="AO1270" s="99">
        <f t="shared" si="97"/>
        <v>0</v>
      </c>
      <c r="AP1270" s="99">
        <f>SUMIFS(通讯通路门店!$K:$K,通讯通路门店!$S:$S,$G1270)</f>
        <v>0</v>
      </c>
      <c r="AQ1270" s="83"/>
      <c r="AR1270" s="99">
        <f>SUMIFS(通讯通路门店!$T:$T,通讯通路门店!$S:$S,$G1270)</f>
        <v>0</v>
      </c>
      <c r="AS1270" s="99">
        <f>SUMIFS(通讯通路门店!$U:$U,通讯通路门店!$S:$S,$G1270)</f>
        <v>0</v>
      </c>
      <c r="AT1270" s="99">
        <f>SUMIFS(通讯通路门店!$V:$V,通讯通路门店!$S:$S,$G1270)</f>
        <v>0</v>
      </c>
      <c r="AU1270" s="99">
        <f>SUMIFS(通讯通路门店!$W:$W,通讯通路门店!$S:$S,$G1270)</f>
        <v>0</v>
      </c>
      <c r="AV1270" s="99">
        <f>SUMIFS(通讯通路门店!$Z:$Z,通讯通路门店!$S:$S,$G1270)</f>
        <v>0</v>
      </c>
      <c r="AW1270" s="99">
        <f>SUMIFS(通讯通路门店!$AB:$AB,通讯通路门店!$S:$S,$G1270)</f>
        <v>0</v>
      </c>
      <c r="AX1270" s="99">
        <f>SUMIFS(通讯通路门店!$X:$X,通讯通路门店!$S:$S,$G1270)</f>
        <v>0</v>
      </c>
      <c r="AY1270" s="99">
        <f>SUMIFS(通讯通路门店!$Y:$Y,通讯通路门店!$S:$S,$G1270)</f>
        <v>0</v>
      </c>
      <c r="AZ1270" s="99">
        <f>SUMIFS(通讯通路门店!$AA:$AA,通讯通路门店!$S:$S,$G1270)</f>
        <v>0</v>
      </c>
      <c r="BA1270" s="99">
        <f t="shared" si="98"/>
        <v>0</v>
      </c>
      <c r="BB1270" s="99">
        <f t="shared" si="99"/>
        <v>0</v>
      </c>
      <c r="BC1270" s="99">
        <f>SUMIFS(通讯通路门店!$W:$W,通讯通路门店!$S:$S,$G1270,通讯通路门店!$J:$J,"荣耀体验店")+SUMIFS(通讯通路门店!$W:$W,通讯通路门店!$S:$S,$G1270,通讯通路门店!$J:$J,"荣耀授权专卖店")</f>
        <v>0</v>
      </c>
      <c r="BD1270" s="99">
        <f>SUMIFS(通讯通路门店!$Z:$Z,通讯通路门店!$S:$S,$G1270,通讯通路门店!$J:$J,"VIVO体验店")</f>
        <v>0</v>
      </c>
      <c r="BE1270" s="99">
        <f>SUMIFS(通讯通路门店!$AB:$AB,通讯通路门店!$S:$S,$G1270,通讯通路门店!$J:$J,"OPPO体验店")</f>
        <v>0</v>
      </c>
      <c r="BF1270" s="99">
        <f>SUMIFS(通讯通路门店!$X:$X,通讯通路门店!$S:$S,$G1270,通讯通路门店!$J:$J,"华为授权体验店")+SUMIFS(通讯通路门店!$AA:$AA,通讯通路门店!$S:$S,$G1270,通讯通路门店!$J:$J,"华为堡垒店")</f>
        <v>0</v>
      </c>
      <c r="BG1270" s="99">
        <f>SUMIFS(通讯通路门店!$Y:$Y,通讯通路门店!$S:$S,$G1270,通讯通路门店!$J:$J,"小米体验店")</f>
        <v>0</v>
      </c>
      <c r="BH1270" s="99">
        <f>SUMIFS(通讯通路门店!$AA:$AA,通讯通路门店!$S:$S,$G1270,通讯通路门店!$J:$J,"苹果体验店")</f>
        <v>0</v>
      </c>
      <c r="BI1270" s="99">
        <f>SUMIFS(通讯通路门店!$K:$K,通讯通路门店!$S:$S,$G1270,通讯通路门店!$J:$J,"其他品牌专卖店")</f>
        <v>0</v>
      </c>
      <c r="BJ1270" s="99">
        <f>SUMIFS(通讯通路门店!$AC:$AC,通讯通路门店!$S:$S,$G1270)</f>
        <v>0</v>
      </c>
      <c r="BK1270" s="99">
        <f>SUMIFS(通讯通路门店!$AD:$AD,通讯通路门店!$S:$S,$G1270)</f>
        <v>0</v>
      </c>
      <c r="BL1270" s="99">
        <f>SUMIFS(通讯通路门店!$AE:$AE,通讯通路门店!$S:$S,$G1270)</f>
        <v>0</v>
      </c>
      <c r="BM1270" s="99">
        <f>SUMIFS(通讯通路门店!$AF:$AF,通讯通路门店!$S:$S,$G1270)</f>
        <v>0</v>
      </c>
      <c r="BN1270" s="99">
        <f>SUMIFS(通讯通路门店!$AG:$AG,通讯通路门店!$S:$S,$G1270)</f>
        <v>0</v>
      </c>
      <c r="BO1270" s="99">
        <f>SUMIFS(通讯通路门店!$AH:$AH,通讯通路门店!$S:$S,$G1270)</f>
        <v>0</v>
      </c>
      <c r="BP1270" s="99">
        <f>SUMIFS(通讯通路门店!$AI:$AI,通讯通路门店!$S:$S,$G1270)</f>
        <v>0</v>
      </c>
      <c r="BQ1270" s="83"/>
    </row>
    <row r="1271" spans="1:69">
      <c r="A1271" s="99" t="str">
        <f>IFERROR(_xlfn.XLOOKUP($G1271,通讯通路门店!$S$4:$S$993931,通讯通路门店!$A$4:$A$993931,0,0),"")</f>
        <v>海南省</v>
      </c>
      <c r="B1271" s="99" t="str">
        <f>IFERROR(_xlfn.XLOOKUP($G1271,通讯通路门店!$S$4:$S$993931,通讯通路门店!$B$4:$B$993931,0,0),"")</f>
        <v>东方市</v>
      </c>
      <c r="C1271" s="99" t="str">
        <f>IFERROR(_xlfn.XLOOKUP($G1271,通讯通路门店!$S$4:$S$993931,通讯通路门店!$C$4:$C$993931,0,0),"")</f>
        <v>东方市</v>
      </c>
      <c r="D1271" s="99" t="str">
        <f>IFERROR(_xlfn.XLOOKUP($G1271,通讯通路门店!$S$4:$S$993931,通讯通路门店!$D$4:$D$993931,0,0),"")</f>
        <v>八所镇</v>
      </c>
      <c r="E1271" s="83"/>
      <c r="F1271" s="83"/>
      <c r="G1271" s="101"/>
      <c r="H1271" s="102">
        <f>IFERROR(_xlfn.XLOOKUP($G1271,通讯通路门店!$S$4:$S$993931,通讯通路门店!$R$4:$R$993931,0,0),"")</f>
        <v>0</v>
      </c>
      <c r="I1271" s="83"/>
      <c r="J1271" s="83"/>
      <c r="K1271" s="83"/>
      <c r="L1271" s="83"/>
      <c r="M1271" s="83"/>
      <c r="N1271" s="83"/>
      <c r="O1271" s="83"/>
      <c r="P1271" s="83"/>
      <c r="Q1271" s="83"/>
      <c r="R1271" s="83"/>
      <c r="S1271" s="83"/>
      <c r="T1271" s="83"/>
      <c r="U1271" s="99">
        <f>COUNTIF(通讯通路门店!$S:$S,$G1271)</f>
        <v>0</v>
      </c>
      <c r="V1271" s="99">
        <f>COUNTIFS(通讯通路门店!$S:$S,$G1271,通讯通路门店!$J:$J,"综合卖场")</f>
        <v>0</v>
      </c>
      <c r="W1271" s="99">
        <f>SUMIFS(通讯通路门店!$AJ:$AJ,通讯通路门店!$S:$S,通讯客户沙盘!$G1271)</f>
        <v>0</v>
      </c>
      <c r="X1271" s="99">
        <f t="shared" si="95"/>
        <v>0</v>
      </c>
      <c r="Y1271" s="99">
        <f>COUNTIFS(通讯通路门店!$S:$S,$G1271,通讯通路门店!$J:$J,"荣耀体验店")+COUNTIFS(通讯通路门店!$S:$S,$G1271,通讯通路门店!$J:$J,"荣耀授权专卖店")</f>
        <v>0</v>
      </c>
      <c r="Z1271" s="99">
        <f>COUNTIFS(通讯通路门店!$S:$S,$G1271,通讯通路门店!$J:$J,"VIVO体验店")</f>
        <v>0</v>
      </c>
      <c r="AA1271" s="99">
        <f>COUNTIFS(通讯通路门店!$S:$S,$G1271,通讯通路门店!$J:$J,"OPPO体验店")</f>
        <v>0</v>
      </c>
      <c r="AB1271" s="99">
        <f>COUNTIFS(通讯通路门店!$S:$S,$G1271,通讯通路门店!$J:$J,"华为授权体验店")+COUNTIFS(通讯通路门店!$S:$S,$G1271,通讯通路门店!$J:$J,"华为堡垒店")</f>
        <v>0</v>
      </c>
      <c r="AC1271" s="99">
        <f>COUNTIFS(通讯通路门店!$S:$S,$G1271,通讯通路门店!$J:$J,"小米体验店")</f>
        <v>0</v>
      </c>
      <c r="AD1271" s="99">
        <f>COUNTIFS(通讯通路门店!$S:$S,$G1271,通讯通路门店!$J:$J,"苹果体验店")</f>
        <v>0</v>
      </c>
      <c r="AE1271" s="99">
        <f>COUNTIFS(通讯通路门店!$S:$S,$G1271,通讯通路门店!$J:$J,"其他品牌专卖店")</f>
        <v>0</v>
      </c>
      <c r="AF1271" s="99">
        <f>SUMIFS(通讯通路门店!$BI:$BI,通讯通路门店!$S:$S,$G1271)</f>
        <v>0</v>
      </c>
      <c r="AG1271" s="99">
        <f>SUMIFS(通讯通路门店!$BH:$BH,通讯通路门店!$S:$S,$G1271)</f>
        <v>0</v>
      </c>
      <c r="AH1271" s="99">
        <f t="shared" si="96"/>
        <v>0</v>
      </c>
      <c r="AI1271" s="99">
        <f>SUMIFS(通讯通路门店!$BB:$BB,通讯通路门店!$S:$S,$G1271)</f>
        <v>0</v>
      </c>
      <c r="AJ1271" s="99">
        <f>SUMIFS(通讯通路门店!$BE:$BE,通讯通路门店!$S:$S,$G1271)</f>
        <v>0</v>
      </c>
      <c r="AK1271" s="99">
        <f>SUMIFS(通讯通路门店!$BG:$BG,通讯通路门店!$S:$S,$G1271)</f>
        <v>0</v>
      </c>
      <c r="AL1271" s="99">
        <f>SUMIFS(通讯通路门店!$BC:$BC,通讯通路门店!$S:$S,$G1271)</f>
        <v>0</v>
      </c>
      <c r="AM1271" s="99">
        <f>SUMIFS(通讯通路门店!$BD:$BD,通讯通路门店!$S:$S,$G1271)</f>
        <v>0</v>
      </c>
      <c r="AN1271" s="99">
        <f>SUMIFS(通讯通路门店!$BF:$BF,通讯通路门店!$S:$S,$G1271)</f>
        <v>0</v>
      </c>
      <c r="AO1271" s="99">
        <f t="shared" si="97"/>
        <v>0</v>
      </c>
      <c r="AP1271" s="99">
        <f>SUMIFS(通讯通路门店!$K:$K,通讯通路门店!$S:$S,$G1271)</f>
        <v>0</v>
      </c>
      <c r="AQ1271" s="83"/>
      <c r="AR1271" s="99">
        <f>SUMIFS(通讯通路门店!$T:$T,通讯通路门店!$S:$S,$G1271)</f>
        <v>0</v>
      </c>
      <c r="AS1271" s="99">
        <f>SUMIFS(通讯通路门店!$U:$U,通讯通路门店!$S:$S,$G1271)</f>
        <v>0</v>
      </c>
      <c r="AT1271" s="99">
        <f>SUMIFS(通讯通路门店!$V:$V,通讯通路门店!$S:$S,$G1271)</f>
        <v>0</v>
      </c>
      <c r="AU1271" s="99">
        <f>SUMIFS(通讯通路门店!$W:$W,通讯通路门店!$S:$S,$G1271)</f>
        <v>0</v>
      </c>
      <c r="AV1271" s="99">
        <f>SUMIFS(通讯通路门店!$Z:$Z,通讯通路门店!$S:$S,$G1271)</f>
        <v>0</v>
      </c>
      <c r="AW1271" s="99">
        <f>SUMIFS(通讯通路门店!$AB:$AB,通讯通路门店!$S:$S,$G1271)</f>
        <v>0</v>
      </c>
      <c r="AX1271" s="99">
        <f>SUMIFS(通讯通路门店!$X:$X,通讯通路门店!$S:$S,$G1271)</f>
        <v>0</v>
      </c>
      <c r="AY1271" s="99">
        <f>SUMIFS(通讯通路门店!$Y:$Y,通讯通路门店!$S:$S,$G1271)</f>
        <v>0</v>
      </c>
      <c r="AZ1271" s="99">
        <f>SUMIFS(通讯通路门店!$AA:$AA,通讯通路门店!$S:$S,$G1271)</f>
        <v>0</v>
      </c>
      <c r="BA1271" s="99">
        <f t="shared" si="98"/>
        <v>0</v>
      </c>
      <c r="BB1271" s="99">
        <f t="shared" si="99"/>
        <v>0</v>
      </c>
      <c r="BC1271" s="99">
        <f>SUMIFS(通讯通路门店!$W:$W,通讯通路门店!$S:$S,$G1271,通讯通路门店!$J:$J,"荣耀体验店")+SUMIFS(通讯通路门店!$W:$W,通讯通路门店!$S:$S,$G1271,通讯通路门店!$J:$J,"荣耀授权专卖店")</f>
        <v>0</v>
      </c>
      <c r="BD1271" s="99">
        <f>SUMIFS(通讯通路门店!$Z:$Z,通讯通路门店!$S:$S,$G1271,通讯通路门店!$J:$J,"VIVO体验店")</f>
        <v>0</v>
      </c>
      <c r="BE1271" s="99">
        <f>SUMIFS(通讯通路门店!$AB:$AB,通讯通路门店!$S:$S,$G1271,通讯通路门店!$J:$J,"OPPO体验店")</f>
        <v>0</v>
      </c>
      <c r="BF1271" s="99">
        <f>SUMIFS(通讯通路门店!$X:$X,通讯通路门店!$S:$S,$G1271,通讯通路门店!$J:$J,"华为授权体验店")+SUMIFS(通讯通路门店!$AA:$AA,通讯通路门店!$S:$S,$G1271,通讯通路门店!$J:$J,"华为堡垒店")</f>
        <v>0</v>
      </c>
      <c r="BG1271" s="99">
        <f>SUMIFS(通讯通路门店!$Y:$Y,通讯通路门店!$S:$S,$G1271,通讯通路门店!$J:$J,"小米体验店")</f>
        <v>0</v>
      </c>
      <c r="BH1271" s="99">
        <f>SUMIFS(通讯通路门店!$AA:$AA,通讯通路门店!$S:$S,$G1271,通讯通路门店!$J:$J,"苹果体验店")</f>
        <v>0</v>
      </c>
      <c r="BI1271" s="99">
        <f>SUMIFS(通讯通路门店!$K:$K,通讯通路门店!$S:$S,$G1271,通讯通路门店!$J:$J,"其他品牌专卖店")</f>
        <v>0</v>
      </c>
      <c r="BJ1271" s="99">
        <f>SUMIFS(通讯通路门店!$AC:$AC,通讯通路门店!$S:$S,$G1271)</f>
        <v>0</v>
      </c>
      <c r="BK1271" s="99">
        <f>SUMIFS(通讯通路门店!$AD:$AD,通讯通路门店!$S:$S,$G1271)</f>
        <v>0</v>
      </c>
      <c r="BL1271" s="99">
        <f>SUMIFS(通讯通路门店!$AE:$AE,通讯通路门店!$S:$S,$G1271)</f>
        <v>0</v>
      </c>
      <c r="BM1271" s="99">
        <f>SUMIFS(通讯通路门店!$AF:$AF,通讯通路门店!$S:$S,$G1271)</f>
        <v>0</v>
      </c>
      <c r="BN1271" s="99">
        <f>SUMIFS(通讯通路门店!$AG:$AG,通讯通路门店!$S:$S,$G1271)</f>
        <v>0</v>
      </c>
      <c r="BO1271" s="99">
        <f>SUMIFS(通讯通路门店!$AH:$AH,通讯通路门店!$S:$S,$G1271)</f>
        <v>0</v>
      </c>
      <c r="BP1271" s="99">
        <f>SUMIFS(通讯通路门店!$AI:$AI,通讯通路门店!$S:$S,$G1271)</f>
        <v>0</v>
      </c>
      <c r="BQ1271" s="83"/>
    </row>
    <row r="1272" spans="1:69">
      <c r="A1272" s="99" t="str">
        <f>IFERROR(_xlfn.XLOOKUP($G1272,通讯通路门店!$S$4:$S$993931,通讯通路门店!$A$4:$A$993931,0,0),"")</f>
        <v>海南省</v>
      </c>
      <c r="B1272" s="99" t="str">
        <f>IFERROR(_xlfn.XLOOKUP($G1272,通讯通路门店!$S$4:$S$993931,通讯通路门店!$B$4:$B$993931,0,0),"")</f>
        <v>东方市</v>
      </c>
      <c r="C1272" s="99" t="str">
        <f>IFERROR(_xlfn.XLOOKUP($G1272,通讯通路门店!$S$4:$S$993931,通讯通路门店!$C$4:$C$993931,0,0),"")</f>
        <v>东方市</v>
      </c>
      <c r="D1272" s="99" t="str">
        <f>IFERROR(_xlfn.XLOOKUP($G1272,通讯通路门店!$S$4:$S$993931,通讯通路门店!$D$4:$D$993931,0,0),"")</f>
        <v>八所镇</v>
      </c>
      <c r="E1272" s="83"/>
      <c r="F1272" s="83"/>
      <c r="G1272" s="101"/>
      <c r="H1272" s="102">
        <f>IFERROR(_xlfn.XLOOKUP($G1272,通讯通路门店!$S$4:$S$993931,通讯通路门店!$R$4:$R$993931,0,0),"")</f>
        <v>0</v>
      </c>
      <c r="I1272" s="83"/>
      <c r="J1272" s="83"/>
      <c r="K1272" s="83"/>
      <c r="L1272" s="83"/>
      <c r="M1272" s="83"/>
      <c r="N1272" s="83"/>
      <c r="O1272" s="83"/>
      <c r="P1272" s="83"/>
      <c r="Q1272" s="83"/>
      <c r="R1272" s="83"/>
      <c r="S1272" s="83"/>
      <c r="T1272" s="83"/>
      <c r="U1272" s="99">
        <f>COUNTIF(通讯通路门店!$S:$S,$G1272)</f>
        <v>0</v>
      </c>
      <c r="V1272" s="99">
        <f>COUNTIFS(通讯通路门店!$S:$S,$G1272,通讯通路门店!$J:$J,"综合卖场")</f>
        <v>0</v>
      </c>
      <c r="W1272" s="99">
        <f>SUMIFS(通讯通路门店!$AJ:$AJ,通讯通路门店!$S:$S,通讯客户沙盘!$G1272)</f>
        <v>0</v>
      </c>
      <c r="X1272" s="99">
        <f t="shared" si="95"/>
        <v>0</v>
      </c>
      <c r="Y1272" s="99">
        <f>COUNTIFS(通讯通路门店!$S:$S,$G1272,通讯通路门店!$J:$J,"荣耀体验店")+COUNTIFS(通讯通路门店!$S:$S,$G1272,通讯通路门店!$J:$J,"荣耀授权专卖店")</f>
        <v>0</v>
      </c>
      <c r="Z1272" s="99">
        <f>COUNTIFS(通讯通路门店!$S:$S,$G1272,通讯通路门店!$J:$J,"VIVO体验店")</f>
        <v>0</v>
      </c>
      <c r="AA1272" s="99">
        <f>COUNTIFS(通讯通路门店!$S:$S,$G1272,通讯通路门店!$J:$J,"OPPO体验店")</f>
        <v>0</v>
      </c>
      <c r="AB1272" s="99">
        <f>COUNTIFS(通讯通路门店!$S:$S,$G1272,通讯通路门店!$J:$J,"华为授权体验店")+COUNTIFS(通讯通路门店!$S:$S,$G1272,通讯通路门店!$J:$J,"华为堡垒店")</f>
        <v>0</v>
      </c>
      <c r="AC1272" s="99">
        <f>COUNTIFS(通讯通路门店!$S:$S,$G1272,通讯通路门店!$J:$J,"小米体验店")</f>
        <v>0</v>
      </c>
      <c r="AD1272" s="99">
        <f>COUNTIFS(通讯通路门店!$S:$S,$G1272,通讯通路门店!$J:$J,"苹果体验店")</f>
        <v>0</v>
      </c>
      <c r="AE1272" s="99">
        <f>COUNTIFS(通讯通路门店!$S:$S,$G1272,通讯通路门店!$J:$J,"其他品牌专卖店")</f>
        <v>0</v>
      </c>
      <c r="AF1272" s="99">
        <f>SUMIFS(通讯通路门店!$BI:$BI,通讯通路门店!$S:$S,$G1272)</f>
        <v>0</v>
      </c>
      <c r="AG1272" s="99">
        <f>SUMIFS(通讯通路门店!$BH:$BH,通讯通路门店!$S:$S,$G1272)</f>
        <v>0</v>
      </c>
      <c r="AH1272" s="99">
        <f t="shared" si="96"/>
        <v>0</v>
      </c>
      <c r="AI1272" s="99">
        <f>SUMIFS(通讯通路门店!$BB:$BB,通讯通路门店!$S:$S,$G1272)</f>
        <v>0</v>
      </c>
      <c r="AJ1272" s="99">
        <f>SUMIFS(通讯通路门店!$BE:$BE,通讯通路门店!$S:$S,$G1272)</f>
        <v>0</v>
      </c>
      <c r="AK1272" s="99">
        <f>SUMIFS(通讯通路门店!$BG:$BG,通讯通路门店!$S:$S,$G1272)</f>
        <v>0</v>
      </c>
      <c r="AL1272" s="99">
        <f>SUMIFS(通讯通路门店!$BC:$BC,通讯通路门店!$S:$S,$G1272)</f>
        <v>0</v>
      </c>
      <c r="AM1272" s="99">
        <f>SUMIFS(通讯通路门店!$BD:$BD,通讯通路门店!$S:$S,$G1272)</f>
        <v>0</v>
      </c>
      <c r="AN1272" s="99">
        <f>SUMIFS(通讯通路门店!$BF:$BF,通讯通路门店!$S:$S,$G1272)</f>
        <v>0</v>
      </c>
      <c r="AO1272" s="99">
        <f t="shared" si="97"/>
        <v>0</v>
      </c>
      <c r="AP1272" s="99">
        <f>SUMIFS(通讯通路门店!$K:$K,通讯通路门店!$S:$S,$G1272)</f>
        <v>0</v>
      </c>
      <c r="AQ1272" s="83"/>
      <c r="AR1272" s="99">
        <f>SUMIFS(通讯通路门店!$T:$T,通讯通路门店!$S:$S,$G1272)</f>
        <v>0</v>
      </c>
      <c r="AS1272" s="99">
        <f>SUMIFS(通讯通路门店!$U:$U,通讯通路门店!$S:$S,$G1272)</f>
        <v>0</v>
      </c>
      <c r="AT1272" s="99">
        <f>SUMIFS(通讯通路门店!$V:$V,通讯通路门店!$S:$S,$G1272)</f>
        <v>0</v>
      </c>
      <c r="AU1272" s="99">
        <f>SUMIFS(通讯通路门店!$W:$W,通讯通路门店!$S:$S,$G1272)</f>
        <v>0</v>
      </c>
      <c r="AV1272" s="99">
        <f>SUMIFS(通讯通路门店!$Z:$Z,通讯通路门店!$S:$S,$G1272)</f>
        <v>0</v>
      </c>
      <c r="AW1272" s="99">
        <f>SUMIFS(通讯通路门店!$AB:$AB,通讯通路门店!$S:$S,$G1272)</f>
        <v>0</v>
      </c>
      <c r="AX1272" s="99">
        <f>SUMIFS(通讯通路门店!$X:$X,通讯通路门店!$S:$S,$G1272)</f>
        <v>0</v>
      </c>
      <c r="AY1272" s="99">
        <f>SUMIFS(通讯通路门店!$Y:$Y,通讯通路门店!$S:$S,$G1272)</f>
        <v>0</v>
      </c>
      <c r="AZ1272" s="99">
        <f>SUMIFS(通讯通路门店!$AA:$AA,通讯通路门店!$S:$S,$G1272)</f>
        <v>0</v>
      </c>
      <c r="BA1272" s="99">
        <f t="shared" si="98"/>
        <v>0</v>
      </c>
      <c r="BB1272" s="99">
        <f t="shared" si="99"/>
        <v>0</v>
      </c>
      <c r="BC1272" s="99">
        <f>SUMIFS(通讯通路门店!$W:$W,通讯通路门店!$S:$S,$G1272,通讯通路门店!$J:$J,"荣耀体验店")+SUMIFS(通讯通路门店!$W:$W,通讯通路门店!$S:$S,$G1272,通讯通路门店!$J:$J,"荣耀授权专卖店")</f>
        <v>0</v>
      </c>
      <c r="BD1272" s="99">
        <f>SUMIFS(通讯通路门店!$Z:$Z,通讯通路门店!$S:$S,$G1272,通讯通路门店!$J:$J,"VIVO体验店")</f>
        <v>0</v>
      </c>
      <c r="BE1272" s="99">
        <f>SUMIFS(通讯通路门店!$AB:$AB,通讯通路门店!$S:$S,$G1272,通讯通路门店!$J:$J,"OPPO体验店")</f>
        <v>0</v>
      </c>
      <c r="BF1272" s="99">
        <f>SUMIFS(通讯通路门店!$X:$X,通讯通路门店!$S:$S,$G1272,通讯通路门店!$J:$J,"华为授权体验店")+SUMIFS(通讯通路门店!$AA:$AA,通讯通路门店!$S:$S,$G1272,通讯通路门店!$J:$J,"华为堡垒店")</f>
        <v>0</v>
      </c>
      <c r="BG1272" s="99">
        <f>SUMIFS(通讯通路门店!$Y:$Y,通讯通路门店!$S:$S,$G1272,通讯通路门店!$J:$J,"小米体验店")</f>
        <v>0</v>
      </c>
      <c r="BH1272" s="99">
        <f>SUMIFS(通讯通路门店!$AA:$AA,通讯通路门店!$S:$S,$G1272,通讯通路门店!$J:$J,"苹果体验店")</f>
        <v>0</v>
      </c>
      <c r="BI1272" s="99">
        <f>SUMIFS(通讯通路门店!$K:$K,通讯通路门店!$S:$S,$G1272,通讯通路门店!$J:$J,"其他品牌专卖店")</f>
        <v>0</v>
      </c>
      <c r="BJ1272" s="99">
        <f>SUMIFS(通讯通路门店!$AC:$AC,通讯通路门店!$S:$S,$G1272)</f>
        <v>0</v>
      </c>
      <c r="BK1272" s="99">
        <f>SUMIFS(通讯通路门店!$AD:$AD,通讯通路门店!$S:$S,$G1272)</f>
        <v>0</v>
      </c>
      <c r="BL1272" s="99">
        <f>SUMIFS(通讯通路门店!$AE:$AE,通讯通路门店!$S:$S,$G1272)</f>
        <v>0</v>
      </c>
      <c r="BM1272" s="99">
        <f>SUMIFS(通讯通路门店!$AF:$AF,通讯通路门店!$S:$S,$G1272)</f>
        <v>0</v>
      </c>
      <c r="BN1272" s="99">
        <f>SUMIFS(通讯通路门店!$AG:$AG,通讯通路门店!$S:$S,$G1272)</f>
        <v>0</v>
      </c>
      <c r="BO1272" s="99">
        <f>SUMIFS(通讯通路门店!$AH:$AH,通讯通路门店!$S:$S,$G1272)</f>
        <v>0</v>
      </c>
      <c r="BP1272" s="99">
        <f>SUMIFS(通讯通路门店!$AI:$AI,通讯通路门店!$S:$S,$G1272)</f>
        <v>0</v>
      </c>
      <c r="BQ1272" s="83"/>
    </row>
    <row r="1273" spans="1:69">
      <c r="A1273" s="99" t="str">
        <f>IFERROR(_xlfn.XLOOKUP($G1273,通讯通路门店!$S$4:$S$993931,通讯通路门店!$A$4:$A$993931,0,0),"")</f>
        <v>海南省</v>
      </c>
      <c r="B1273" s="99" t="str">
        <f>IFERROR(_xlfn.XLOOKUP($G1273,通讯通路门店!$S$4:$S$993931,通讯通路门店!$B$4:$B$993931,0,0),"")</f>
        <v>东方市</v>
      </c>
      <c r="C1273" s="99" t="str">
        <f>IFERROR(_xlfn.XLOOKUP($G1273,通讯通路门店!$S$4:$S$993931,通讯通路门店!$C$4:$C$993931,0,0),"")</f>
        <v>东方市</v>
      </c>
      <c r="D1273" s="99" t="str">
        <f>IFERROR(_xlfn.XLOOKUP($G1273,通讯通路门店!$S$4:$S$993931,通讯通路门店!$D$4:$D$993931,0,0),"")</f>
        <v>八所镇</v>
      </c>
      <c r="E1273" s="83"/>
      <c r="F1273" s="83"/>
      <c r="G1273" s="101"/>
      <c r="H1273" s="102">
        <f>IFERROR(_xlfn.XLOOKUP($G1273,通讯通路门店!$S$4:$S$993931,通讯通路门店!$R$4:$R$993931,0,0),"")</f>
        <v>0</v>
      </c>
      <c r="I1273" s="83"/>
      <c r="J1273" s="83"/>
      <c r="K1273" s="83"/>
      <c r="L1273" s="83"/>
      <c r="M1273" s="83"/>
      <c r="N1273" s="83"/>
      <c r="O1273" s="83"/>
      <c r="P1273" s="83"/>
      <c r="Q1273" s="83"/>
      <c r="R1273" s="83"/>
      <c r="S1273" s="83"/>
      <c r="T1273" s="83"/>
      <c r="U1273" s="99">
        <f>COUNTIF(通讯通路门店!$S:$S,$G1273)</f>
        <v>0</v>
      </c>
      <c r="V1273" s="99">
        <f>COUNTIFS(通讯通路门店!$S:$S,$G1273,通讯通路门店!$J:$J,"综合卖场")</f>
        <v>0</v>
      </c>
      <c r="W1273" s="99">
        <f>SUMIFS(通讯通路门店!$AJ:$AJ,通讯通路门店!$S:$S,通讯客户沙盘!$G1273)</f>
        <v>0</v>
      </c>
      <c r="X1273" s="99">
        <f t="shared" si="95"/>
        <v>0</v>
      </c>
      <c r="Y1273" s="99">
        <f>COUNTIFS(通讯通路门店!$S:$S,$G1273,通讯通路门店!$J:$J,"荣耀体验店")+COUNTIFS(通讯通路门店!$S:$S,$G1273,通讯通路门店!$J:$J,"荣耀授权专卖店")</f>
        <v>0</v>
      </c>
      <c r="Z1273" s="99">
        <f>COUNTIFS(通讯通路门店!$S:$S,$G1273,通讯通路门店!$J:$J,"VIVO体验店")</f>
        <v>0</v>
      </c>
      <c r="AA1273" s="99">
        <f>COUNTIFS(通讯通路门店!$S:$S,$G1273,通讯通路门店!$J:$J,"OPPO体验店")</f>
        <v>0</v>
      </c>
      <c r="AB1273" s="99">
        <f>COUNTIFS(通讯通路门店!$S:$S,$G1273,通讯通路门店!$J:$J,"华为授权体验店")+COUNTIFS(通讯通路门店!$S:$S,$G1273,通讯通路门店!$J:$J,"华为堡垒店")</f>
        <v>0</v>
      </c>
      <c r="AC1273" s="99">
        <f>COUNTIFS(通讯通路门店!$S:$S,$G1273,通讯通路门店!$J:$J,"小米体验店")</f>
        <v>0</v>
      </c>
      <c r="AD1273" s="99">
        <f>COUNTIFS(通讯通路门店!$S:$S,$G1273,通讯通路门店!$J:$J,"苹果体验店")</f>
        <v>0</v>
      </c>
      <c r="AE1273" s="99">
        <f>COUNTIFS(通讯通路门店!$S:$S,$G1273,通讯通路门店!$J:$J,"其他品牌专卖店")</f>
        <v>0</v>
      </c>
      <c r="AF1273" s="99">
        <f>SUMIFS(通讯通路门店!$BI:$BI,通讯通路门店!$S:$S,$G1273)</f>
        <v>0</v>
      </c>
      <c r="AG1273" s="99">
        <f>SUMIFS(通讯通路门店!$BH:$BH,通讯通路门店!$S:$S,$G1273)</f>
        <v>0</v>
      </c>
      <c r="AH1273" s="99">
        <f t="shared" si="96"/>
        <v>0</v>
      </c>
      <c r="AI1273" s="99">
        <f>SUMIFS(通讯通路门店!$BB:$BB,通讯通路门店!$S:$S,$G1273)</f>
        <v>0</v>
      </c>
      <c r="AJ1273" s="99">
        <f>SUMIFS(通讯通路门店!$BE:$BE,通讯通路门店!$S:$S,$G1273)</f>
        <v>0</v>
      </c>
      <c r="AK1273" s="99">
        <f>SUMIFS(通讯通路门店!$BG:$BG,通讯通路门店!$S:$S,$G1273)</f>
        <v>0</v>
      </c>
      <c r="AL1273" s="99">
        <f>SUMIFS(通讯通路门店!$BC:$BC,通讯通路门店!$S:$S,$G1273)</f>
        <v>0</v>
      </c>
      <c r="AM1273" s="99">
        <f>SUMIFS(通讯通路门店!$BD:$BD,通讯通路门店!$S:$S,$G1273)</f>
        <v>0</v>
      </c>
      <c r="AN1273" s="99">
        <f>SUMIFS(通讯通路门店!$BF:$BF,通讯通路门店!$S:$S,$G1273)</f>
        <v>0</v>
      </c>
      <c r="AO1273" s="99">
        <f t="shared" si="97"/>
        <v>0</v>
      </c>
      <c r="AP1273" s="99">
        <f>SUMIFS(通讯通路门店!$K:$K,通讯通路门店!$S:$S,$G1273)</f>
        <v>0</v>
      </c>
      <c r="AQ1273" s="83"/>
      <c r="AR1273" s="99">
        <f>SUMIFS(通讯通路门店!$T:$T,通讯通路门店!$S:$S,$G1273)</f>
        <v>0</v>
      </c>
      <c r="AS1273" s="99">
        <f>SUMIFS(通讯通路门店!$U:$U,通讯通路门店!$S:$S,$G1273)</f>
        <v>0</v>
      </c>
      <c r="AT1273" s="99">
        <f>SUMIFS(通讯通路门店!$V:$V,通讯通路门店!$S:$S,$G1273)</f>
        <v>0</v>
      </c>
      <c r="AU1273" s="99">
        <f>SUMIFS(通讯通路门店!$W:$W,通讯通路门店!$S:$S,$G1273)</f>
        <v>0</v>
      </c>
      <c r="AV1273" s="99">
        <f>SUMIFS(通讯通路门店!$Z:$Z,通讯通路门店!$S:$S,$G1273)</f>
        <v>0</v>
      </c>
      <c r="AW1273" s="99">
        <f>SUMIFS(通讯通路门店!$AB:$AB,通讯通路门店!$S:$S,$G1273)</f>
        <v>0</v>
      </c>
      <c r="AX1273" s="99">
        <f>SUMIFS(通讯通路门店!$X:$X,通讯通路门店!$S:$S,$G1273)</f>
        <v>0</v>
      </c>
      <c r="AY1273" s="99">
        <f>SUMIFS(通讯通路门店!$Y:$Y,通讯通路门店!$S:$S,$G1273)</f>
        <v>0</v>
      </c>
      <c r="AZ1273" s="99">
        <f>SUMIFS(通讯通路门店!$AA:$AA,通讯通路门店!$S:$S,$G1273)</f>
        <v>0</v>
      </c>
      <c r="BA1273" s="99">
        <f t="shared" si="98"/>
        <v>0</v>
      </c>
      <c r="BB1273" s="99">
        <f t="shared" si="99"/>
        <v>0</v>
      </c>
      <c r="BC1273" s="99">
        <f>SUMIFS(通讯通路门店!$W:$W,通讯通路门店!$S:$S,$G1273,通讯通路门店!$J:$J,"荣耀体验店")+SUMIFS(通讯通路门店!$W:$W,通讯通路门店!$S:$S,$G1273,通讯通路门店!$J:$J,"荣耀授权专卖店")</f>
        <v>0</v>
      </c>
      <c r="BD1273" s="99">
        <f>SUMIFS(通讯通路门店!$Z:$Z,通讯通路门店!$S:$S,$G1273,通讯通路门店!$J:$J,"VIVO体验店")</f>
        <v>0</v>
      </c>
      <c r="BE1273" s="99">
        <f>SUMIFS(通讯通路门店!$AB:$AB,通讯通路门店!$S:$S,$G1273,通讯通路门店!$J:$J,"OPPO体验店")</f>
        <v>0</v>
      </c>
      <c r="BF1273" s="99">
        <f>SUMIFS(通讯通路门店!$X:$X,通讯通路门店!$S:$S,$G1273,通讯通路门店!$J:$J,"华为授权体验店")+SUMIFS(通讯通路门店!$AA:$AA,通讯通路门店!$S:$S,$G1273,通讯通路门店!$J:$J,"华为堡垒店")</f>
        <v>0</v>
      </c>
      <c r="BG1273" s="99">
        <f>SUMIFS(通讯通路门店!$Y:$Y,通讯通路门店!$S:$S,$G1273,通讯通路门店!$J:$J,"小米体验店")</f>
        <v>0</v>
      </c>
      <c r="BH1273" s="99">
        <f>SUMIFS(通讯通路门店!$AA:$AA,通讯通路门店!$S:$S,$G1273,通讯通路门店!$J:$J,"苹果体验店")</f>
        <v>0</v>
      </c>
      <c r="BI1273" s="99">
        <f>SUMIFS(通讯通路门店!$K:$K,通讯通路门店!$S:$S,$G1273,通讯通路门店!$J:$J,"其他品牌专卖店")</f>
        <v>0</v>
      </c>
      <c r="BJ1273" s="99">
        <f>SUMIFS(通讯通路门店!$AC:$AC,通讯通路门店!$S:$S,$G1273)</f>
        <v>0</v>
      </c>
      <c r="BK1273" s="99">
        <f>SUMIFS(通讯通路门店!$AD:$AD,通讯通路门店!$S:$S,$G1273)</f>
        <v>0</v>
      </c>
      <c r="BL1273" s="99">
        <f>SUMIFS(通讯通路门店!$AE:$AE,通讯通路门店!$S:$S,$G1273)</f>
        <v>0</v>
      </c>
      <c r="BM1273" s="99">
        <f>SUMIFS(通讯通路门店!$AF:$AF,通讯通路门店!$S:$S,$G1273)</f>
        <v>0</v>
      </c>
      <c r="BN1273" s="99">
        <f>SUMIFS(通讯通路门店!$AG:$AG,通讯通路门店!$S:$S,$G1273)</f>
        <v>0</v>
      </c>
      <c r="BO1273" s="99">
        <f>SUMIFS(通讯通路门店!$AH:$AH,通讯通路门店!$S:$S,$G1273)</f>
        <v>0</v>
      </c>
      <c r="BP1273" s="99">
        <f>SUMIFS(通讯通路门店!$AI:$AI,通讯通路门店!$S:$S,$G1273)</f>
        <v>0</v>
      </c>
      <c r="BQ1273" s="83"/>
    </row>
    <row r="1274" spans="1:69">
      <c r="A1274" s="99" t="str">
        <f>IFERROR(_xlfn.XLOOKUP($G1274,通讯通路门店!$S$4:$S$993931,通讯通路门店!$A$4:$A$993931,0,0),"")</f>
        <v>海南省</v>
      </c>
      <c r="B1274" s="99" t="str">
        <f>IFERROR(_xlfn.XLOOKUP($G1274,通讯通路门店!$S$4:$S$993931,通讯通路门店!$B$4:$B$993931,0,0),"")</f>
        <v>东方市</v>
      </c>
      <c r="C1274" s="99" t="str">
        <f>IFERROR(_xlfn.XLOOKUP($G1274,通讯通路门店!$S$4:$S$993931,通讯通路门店!$C$4:$C$993931,0,0),"")</f>
        <v>东方市</v>
      </c>
      <c r="D1274" s="99" t="str">
        <f>IFERROR(_xlfn.XLOOKUP($G1274,通讯通路门店!$S$4:$S$993931,通讯通路门店!$D$4:$D$993931,0,0),"")</f>
        <v>八所镇</v>
      </c>
      <c r="E1274" s="83"/>
      <c r="F1274" s="83"/>
      <c r="G1274" s="101"/>
      <c r="H1274" s="102">
        <f>IFERROR(_xlfn.XLOOKUP($G1274,通讯通路门店!$S$4:$S$993931,通讯通路门店!$R$4:$R$993931,0,0),"")</f>
        <v>0</v>
      </c>
      <c r="I1274" s="83"/>
      <c r="J1274" s="83"/>
      <c r="K1274" s="83"/>
      <c r="L1274" s="83"/>
      <c r="M1274" s="83"/>
      <c r="N1274" s="83"/>
      <c r="O1274" s="83"/>
      <c r="P1274" s="83"/>
      <c r="Q1274" s="83"/>
      <c r="R1274" s="83"/>
      <c r="S1274" s="83"/>
      <c r="T1274" s="83"/>
      <c r="U1274" s="99">
        <f>COUNTIF(通讯通路门店!$S:$S,$G1274)</f>
        <v>0</v>
      </c>
      <c r="V1274" s="99">
        <f>COUNTIFS(通讯通路门店!$S:$S,$G1274,通讯通路门店!$J:$J,"综合卖场")</f>
        <v>0</v>
      </c>
      <c r="W1274" s="99">
        <f>SUMIFS(通讯通路门店!$AJ:$AJ,通讯通路门店!$S:$S,通讯客户沙盘!$G1274)</f>
        <v>0</v>
      </c>
      <c r="X1274" s="99">
        <f t="shared" si="95"/>
        <v>0</v>
      </c>
      <c r="Y1274" s="99">
        <f>COUNTIFS(通讯通路门店!$S:$S,$G1274,通讯通路门店!$J:$J,"荣耀体验店")+COUNTIFS(通讯通路门店!$S:$S,$G1274,通讯通路门店!$J:$J,"荣耀授权专卖店")</f>
        <v>0</v>
      </c>
      <c r="Z1274" s="99">
        <f>COUNTIFS(通讯通路门店!$S:$S,$G1274,通讯通路门店!$J:$J,"VIVO体验店")</f>
        <v>0</v>
      </c>
      <c r="AA1274" s="99">
        <f>COUNTIFS(通讯通路门店!$S:$S,$G1274,通讯通路门店!$J:$J,"OPPO体验店")</f>
        <v>0</v>
      </c>
      <c r="AB1274" s="99">
        <f>COUNTIFS(通讯通路门店!$S:$S,$G1274,通讯通路门店!$J:$J,"华为授权体验店")+COUNTIFS(通讯通路门店!$S:$S,$G1274,通讯通路门店!$J:$J,"华为堡垒店")</f>
        <v>0</v>
      </c>
      <c r="AC1274" s="99">
        <f>COUNTIFS(通讯通路门店!$S:$S,$G1274,通讯通路门店!$J:$J,"小米体验店")</f>
        <v>0</v>
      </c>
      <c r="AD1274" s="99">
        <f>COUNTIFS(通讯通路门店!$S:$S,$G1274,通讯通路门店!$J:$J,"苹果体验店")</f>
        <v>0</v>
      </c>
      <c r="AE1274" s="99">
        <f>COUNTIFS(通讯通路门店!$S:$S,$G1274,通讯通路门店!$J:$J,"其他品牌专卖店")</f>
        <v>0</v>
      </c>
      <c r="AF1274" s="99">
        <f>SUMIFS(通讯通路门店!$BI:$BI,通讯通路门店!$S:$S,$G1274)</f>
        <v>0</v>
      </c>
      <c r="AG1274" s="99">
        <f>SUMIFS(通讯通路门店!$BH:$BH,通讯通路门店!$S:$S,$G1274)</f>
        <v>0</v>
      </c>
      <c r="AH1274" s="99">
        <f t="shared" si="96"/>
        <v>0</v>
      </c>
      <c r="AI1274" s="99">
        <f>SUMIFS(通讯通路门店!$BB:$BB,通讯通路门店!$S:$S,$G1274)</f>
        <v>0</v>
      </c>
      <c r="AJ1274" s="99">
        <f>SUMIFS(通讯通路门店!$BE:$BE,通讯通路门店!$S:$S,$G1274)</f>
        <v>0</v>
      </c>
      <c r="AK1274" s="99">
        <f>SUMIFS(通讯通路门店!$BG:$BG,通讯通路门店!$S:$S,$G1274)</f>
        <v>0</v>
      </c>
      <c r="AL1274" s="99">
        <f>SUMIFS(通讯通路门店!$BC:$BC,通讯通路门店!$S:$S,$G1274)</f>
        <v>0</v>
      </c>
      <c r="AM1274" s="99">
        <f>SUMIFS(通讯通路门店!$BD:$BD,通讯通路门店!$S:$S,$G1274)</f>
        <v>0</v>
      </c>
      <c r="AN1274" s="99">
        <f>SUMIFS(通讯通路门店!$BF:$BF,通讯通路门店!$S:$S,$G1274)</f>
        <v>0</v>
      </c>
      <c r="AO1274" s="99">
        <f t="shared" si="97"/>
        <v>0</v>
      </c>
      <c r="AP1274" s="99">
        <f>SUMIFS(通讯通路门店!$K:$K,通讯通路门店!$S:$S,$G1274)</f>
        <v>0</v>
      </c>
      <c r="AQ1274" s="83"/>
      <c r="AR1274" s="99">
        <f>SUMIFS(通讯通路门店!$T:$T,通讯通路门店!$S:$S,$G1274)</f>
        <v>0</v>
      </c>
      <c r="AS1274" s="99">
        <f>SUMIFS(通讯通路门店!$U:$U,通讯通路门店!$S:$S,$G1274)</f>
        <v>0</v>
      </c>
      <c r="AT1274" s="99">
        <f>SUMIFS(通讯通路门店!$V:$V,通讯通路门店!$S:$S,$G1274)</f>
        <v>0</v>
      </c>
      <c r="AU1274" s="99">
        <f>SUMIFS(通讯通路门店!$W:$W,通讯通路门店!$S:$S,$G1274)</f>
        <v>0</v>
      </c>
      <c r="AV1274" s="99">
        <f>SUMIFS(通讯通路门店!$Z:$Z,通讯通路门店!$S:$S,$G1274)</f>
        <v>0</v>
      </c>
      <c r="AW1274" s="99">
        <f>SUMIFS(通讯通路门店!$AB:$AB,通讯通路门店!$S:$S,$G1274)</f>
        <v>0</v>
      </c>
      <c r="AX1274" s="99">
        <f>SUMIFS(通讯通路门店!$X:$X,通讯通路门店!$S:$S,$G1274)</f>
        <v>0</v>
      </c>
      <c r="AY1274" s="99">
        <f>SUMIFS(通讯通路门店!$Y:$Y,通讯通路门店!$S:$S,$G1274)</f>
        <v>0</v>
      </c>
      <c r="AZ1274" s="99">
        <f>SUMIFS(通讯通路门店!$AA:$AA,通讯通路门店!$S:$S,$G1274)</f>
        <v>0</v>
      </c>
      <c r="BA1274" s="99">
        <f t="shared" si="98"/>
        <v>0</v>
      </c>
      <c r="BB1274" s="99">
        <f t="shared" si="99"/>
        <v>0</v>
      </c>
      <c r="BC1274" s="99">
        <f>SUMIFS(通讯通路门店!$W:$W,通讯通路门店!$S:$S,$G1274,通讯通路门店!$J:$J,"荣耀体验店")+SUMIFS(通讯通路门店!$W:$W,通讯通路门店!$S:$S,$G1274,通讯通路门店!$J:$J,"荣耀授权专卖店")</f>
        <v>0</v>
      </c>
      <c r="BD1274" s="99">
        <f>SUMIFS(通讯通路门店!$Z:$Z,通讯通路门店!$S:$S,$G1274,通讯通路门店!$J:$J,"VIVO体验店")</f>
        <v>0</v>
      </c>
      <c r="BE1274" s="99">
        <f>SUMIFS(通讯通路门店!$AB:$AB,通讯通路门店!$S:$S,$G1274,通讯通路门店!$J:$J,"OPPO体验店")</f>
        <v>0</v>
      </c>
      <c r="BF1274" s="99">
        <f>SUMIFS(通讯通路门店!$X:$X,通讯通路门店!$S:$S,$G1274,通讯通路门店!$J:$J,"华为授权体验店")+SUMIFS(通讯通路门店!$AA:$AA,通讯通路门店!$S:$S,$G1274,通讯通路门店!$J:$J,"华为堡垒店")</f>
        <v>0</v>
      </c>
      <c r="BG1274" s="99">
        <f>SUMIFS(通讯通路门店!$Y:$Y,通讯通路门店!$S:$S,$G1274,通讯通路门店!$J:$J,"小米体验店")</f>
        <v>0</v>
      </c>
      <c r="BH1274" s="99">
        <f>SUMIFS(通讯通路门店!$AA:$AA,通讯通路门店!$S:$S,$G1274,通讯通路门店!$J:$J,"苹果体验店")</f>
        <v>0</v>
      </c>
      <c r="BI1274" s="99">
        <f>SUMIFS(通讯通路门店!$K:$K,通讯通路门店!$S:$S,$G1274,通讯通路门店!$J:$J,"其他品牌专卖店")</f>
        <v>0</v>
      </c>
      <c r="BJ1274" s="99">
        <f>SUMIFS(通讯通路门店!$AC:$AC,通讯通路门店!$S:$S,$G1274)</f>
        <v>0</v>
      </c>
      <c r="BK1274" s="99">
        <f>SUMIFS(通讯通路门店!$AD:$AD,通讯通路门店!$S:$S,$G1274)</f>
        <v>0</v>
      </c>
      <c r="BL1274" s="99">
        <f>SUMIFS(通讯通路门店!$AE:$AE,通讯通路门店!$S:$S,$G1274)</f>
        <v>0</v>
      </c>
      <c r="BM1274" s="99">
        <f>SUMIFS(通讯通路门店!$AF:$AF,通讯通路门店!$S:$S,$G1274)</f>
        <v>0</v>
      </c>
      <c r="BN1274" s="99">
        <f>SUMIFS(通讯通路门店!$AG:$AG,通讯通路门店!$S:$S,$G1274)</f>
        <v>0</v>
      </c>
      <c r="BO1274" s="99">
        <f>SUMIFS(通讯通路门店!$AH:$AH,通讯通路门店!$S:$S,$G1274)</f>
        <v>0</v>
      </c>
      <c r="BP1274" s="99">
        <f>SUMIFS(通讯通路门店!$AI:$AI,通讯通路门店!$S:$S,$G1274)</f>
        <v>0</v>
      </c>
      <c r="BQ1274" s="83"/>
    </row>
    <row r="1275" spans="1:69">
      <c r="A1275" s="99" t="str">
        <f>IFERROR(_xlfn.XLOOKUP($G1275,通讯通路门店!$S$4:$S$993931,通讯通路门店!$A$4:$A$993931,0,0),"")</f>
        <v>海南省</v>
      </c>
      <c r="B1275" s="99" t="str">
        <f>IFERROR(_xlfn.XLOOKUP($G1275,通讯通路门店!$S$4:$S$993931,通讯通路门店!$B$4:$B$993931,0,0),"")</f>
        <v>东方市</v>
      </c>
      <c r="C1275" s="99" t="str">
        <f>IFERROR(_xlfn.XLOOKUP($G1275,通讯通路门店!$S$4:$S$993931,通讯通路门店!$C$4:$C$993931,0,0),"")</f>
        <v>东方市</v>
      </c>
      <c r="D1275" s="99" t="str">
        <f>IFERROR(_xlfn.XLOOKUP($G1275,通讯通路门店!$S$4:$S$993931,通讯通路门店!$D$4:$D$993931,0,0),"")</f>
        <v>八所镇</v>
      </c>
      <c r="E1275" s="83"/>
      <c r="F1275" s="83"/>
      <c r="G1275" s="101"/>
      <c r="H1275" s="102">
        <f>IFERROR(_xlfn.XLOOKUP($G1275,通讯通路门店!$S$4:$S$993931,通讯通路门店!$R$4:$R$993931,0,0),"")</f>
        <v>0</v>
      </c>
      <c r="I1275" s="83"/>
      <c r="J1275" s="83"/>
      <c r="K1275" s="83"/>
      <c r="L1275" s="83"/>
      <c r="M1275" s="83"/>
      <c r="N1275" s="83"/>
      <c r="O1275" s="83"/>
      <c r="P1275" s="83"/>
      <c r="Q1275" s="83"/>
      <c r="R1275" s="83"/>
      <c r="S1275" s="83"/>
      <c r="T1275" s="83"/>
      <c r="U1275" s="99">
        <f>COUNTIF(通讯通路门店!$S:$S,$G1275)</f>
        <v>0</v>
      </c>
      <c r="V1275" s="99">
        <f>COUNTIFS(通讯通路门店!$S:$S,$G1275,通讯通路门店!$J:$J,"综合卖场")</f>
        <v>0</v>
      </c>
      <c r="W1275" s="99">
        <f>SUMIFS(通讯通路门店!$AJ:$AJ,通讯通路门店!$S:$S,通讯客户沙盘!$G1275)</f>
        <v>0</v>
      </c>
      <c r="X1275" s="99">
        <f t="shared" si="95"/>
        <v>0</v>
      </c>
      <c r="Y1275" s="99">
        <f>COUNTIFS(通讯通路门店!$S:$S,$G1275,通讯通路门店!$J:$J,"荣耀体验店")+COUNTIFS(通讯通路门店!$S:$S,$G1275,通讯通路门店!$J:$J,"荣耀授权专卖店")</f>
        <v>0</v>
      </c>
      <c r="Z1275" s="99">
        <f>COUNTIFS(通讯通路门店!$S:$S,$G1275,通讯通路门店!$J:$J,"VIVO体验店")</f>
        <v>0</v>
      </c>
      <c r="AA1275" s="99">
        <f>COUNTIFS(通讯通路门店!$S:$S,$G1275,通讯通路门店!$J:$J,"OPPO体验店")</f>
        <v>0</v>
      </c>
      <c r="AB1275" s="99">
        <f>COUNTIFS(通讯通路门店!$S:$S,$G1275,通讯通路门店!$J:$J,"华为授权体验店")+COUNTIFS(通讯通路门店!$S:$S,$G1275,通讯通路门店!$J:$J,"华为堡垒店")</f>
        <v>0</v>
      </c>
      <c r="AC1275" s="99">
        <f>COUNTIFS(通讯通路门店!$S:$S,$G1275,通讯通路门店!$J:$J,"小米体验店")</f>
        <v>0</v>
      </c>
      <c r="AD1275" s="99">
        <f>COUNTIFS(通讯通路门店!$S:$S,$G1275,通讯通路门店!$J:$J,"苹果体验店")</f>
        <v>0</v>
      </c>
      <c r="AE1275" s="99">
        <f>COUNTIFS(通讯通路门店!$S:$S,$G1275,通讯通路门店!$J:$J,"其他品牌专卖店")</f>
        <v>0</v>
      </c>
      <c r="AF1275" s="99">
        <f>SUMIFS(通讯通路门店!$BI:$BI,通讯通路门店!$S:$S,$G1275)</f>
        <v>0</v>
      </c>
      <c r="AG1275" s="99">
        <f>SUMIFS(通讯通路门店!$BH:$BH,通讯通路门店!$S:$S,$G1275)</f>
        <v>0</v>
      </c>
      <c r="AH1275" s="99">
        <f t="shared" si="96"/>
        <v>0</v>
      </c>
      <c r="AI1275" s="99">
        <f>SUMIFS(通讯通路门店!$BB:$BB,通讯通路门店!$S:$S,$G1275)</f>
        <v>0</v>
      </c>
      <c r="AJ1275" s="99">
        <f>SUMIFS(通讯通路门店!$BE:$BE,通讯通路门店!$S:$S,$G1275)</f>
        <v>0</v>
      </c>
      <c r="AK1275" s="99">
        <f>SUMIFS(通讯通路门店!$BG:$BG,通讯通路门店!$S:$S,$G1275)</f>
        <v>0</v>
      </c>
      <c r="AL1275" s="99">
        <f>SUMIFS(通讯通路门店!$BC:$BC,通讯通路门店!$S:$S,$G1275)</f>
        <v>0</v>
      </c>
      <c r="AM1275" s="99">
        <f>SUMIFS(通讯通路门店!$BD:$BD,通讯通路门店!$S:$S,$G1275)</f>
        <v>0</v>
      </c>
      <c r="AN1275" s="99">
        <f>SUMIFS(通讯通路门店!$BF:$BF,通讯通路门店!$S:$S,$G1275)</f>
        <v>0</v>
      </c>
      <c r="AO1275" s="99">
        <f t="shared" si="97"/>
        <v>0</v>
      </c>
      <c r="AP1275" s="99">
        <f>SUMIFS(通讯通路门店!$K:$K,通讯通路门店!$S:$S,$G1275)</f>
        <v>0</v>
      </c>
      <c r="AQ1275" s="83"/>
      <c r="AR1275" s="99">
        <f>SUMIFS(通讯通路门店!$T:$T,通讯通路门店!$S:$S,$G1275)</f>
        <v>0</v>
      </c>
      <c r="AS1275" s="99">
        <f>SUMIFS(通讯通路门店!$U:$U,通讯通路门店!$S:$S,$G1275)</f>
        <v>0</v>
      </c>
      <c r="AT1275" s="99">
        <f>SUMIFS(通讯通路门店!$V:$V,通讯通路门店!$S:$S,$G1275)</f>
        <v>0</v>
      </c>
      <c r="AU1275" s="99">
        <f>SUMIFS(通讯通路门店!$W:$W,通讯通路门店!$S:$S,$G1275)</f>
        <v>0</v>
      </c>
      <c r="AV1275" s="99">
        <f>SUMIFS(通讯通路门店!$Z:$Z,通讯通路门店!$S:$S,$G1275)</f>
        <v>0</v>
      </c>
      <c r="AW1275" s="99">
        <f>SUMIFS(通讯通路门店!$AB:$AB,通讯通路门店!$S:$S,$G1275)</f>
        <v>0</v>
      </c>
      <c r="AX1275" s="99">
        <f>SUMIFS(通讯通路门店!$X:$X,通讯通路门店!$S:$S,$G1275)</f>
        <v>0</v>
      </c>
      <c r="AY1275" s="99">
        <f>SUMIFS(通讯通路门店!$Y:$Y,通讯通路门店!$S:$S,$G1275)</f>
        <v>0</v>
      </c>
      <c r="AZ1275" s="99">
        <f>SUMIFS(通讯通路门店!$AA:$AA,通讯通路门店!$S:$S,$G1275)</f>
        <v>0</v>
      </c>
      <c r="BA1275" s="99">
        <f t="shared" si="98"/>
        <v>0</v>
      </c>
      <c r="BB1275" s="99">
        <f t="shared" si="99"/>
        <v>0</v>
      </c>
      <c r="BC1275" s="99">
        <f>SUMIFS(通讯通路门店!$W:$W,通讯通路门店!$S:$S,$G1275,通讯通路门店!$J:$J,"荣耀体验店")+SUMIFS(通讯通路门店!$W:$W,通讯通路门店!$S:$S,$G1275,通讯通路门店!$J:$J,"荣耀授权专卖店")</f>
        <v>0</v>
      </c>
      <c r="BD1275" s="99">
        <f>SUMIFS(通讯通路门店!$Z:$Z,通讯通路门店!$S:$S,$G1275,通讯通路门店!$J:$J,"VIVO体验店")</f>
        <v>0</v>
      </c>
      <c r="BE1275" s="99">
        <f>SUMIFS(通讯通路门店!$AB:$AB,通讯通路门店!$S:$S,$G1275,通讯通路门店!$J:$J,"OPPO体验店")</f>
        <v>0</v>
      </c>
      <c r="BF1275" s="99">
        <f>SUMIFS(通讯通路门店!$X:$X,通讯通路门店!$S:$S,$G1275,通讯通路门店!$J:$J,"华为授权体验店")+SUMIFS(通讯通路门店!$AA:$AA,通讯通路门店!$S:$S,$G1275,通讯通路门店!$J:$J,"华为堡垒店")</f>
        <v>0</v>
      </c>
      <c r="BG1275" s="99">
        <f>SUMIFS(通讯通路门店!$Y:$Y,通讯通路门店!$S:$S,$G1275,通讯通路门店!$J:$J,"小米体验店")</f>
        <v>0</v>
      </c>
      <c r="BH1275" s="99">
        <f>SUMIFS(通讯通路门店!$AA:$AA,通讯通路门店!$S:$S,$G1275,通讯通路门店!$J:$J,"苹果体验店")</f>
        <v>0</v>
      </c>
      <c r="BI1275" s="99">
        <f>SUMIFS(通讯通路门店!$K:$K,通讯通路门店!$S:$S,$G1275,通讯通路门店!$J:$J,"其他品牌专卖店")</f>
        <v>0</v>
      </c>
      <c r="BJ1275" s="99">
        <f>SUMIFS(通讯通路门店!$AC:$AC,通讯通路门店!$S:$S,$G1275)</f>
        <v>0</v>
      </c>
      <c r="BK1275" s="99">
        <f>SUMIFS(通讯通路门店!$AD:$AD,通讯通路门店!$S:$S,$G1275)</f>
        <v>0</v>
      </c>
      <c r="BL1275" s="99">
        <f>SUMIFS(通讯通路门店!$AE:$AE,通讯通路门店!$S:$S,$G1275)</f>
        <v>0</v>
      </c>
      <c r="BM1275" s="99">
        <f>SUMIFS(通讯通路门店!$AF:$AF,通讯通路门店!$S:$S,$G1275)</f>
        <v>0</v>
      </c>
      <c r="BN1275" s="99">
        <f>SUMIFS(通讯通路门店!$AG:$AG,通讯通路门店!$S:$S,$G1275)</f>
        <v>0</v>
      </c>
      <c r="BO1275" s="99">
        <f>SUMIFS(通讯通路门店!$AH:$AH,通讯通路门店!$S:$S,$G1275)</f>
        <v>0</v>
      </c>
      <c r="BP1275" s="99">
        <f>SUMIFS(通讯通路门店!$AI:$AI,通讯通路门店!$S:$S,$G1275)</f>
        <v>0</v>
      </c>
      <c r="BQ1275" s="83"/>
    </row>
    <row r="1276" spans="1:69">
      <c r="A1276" s="99" t="str">
        <f>IFERROR(_xlfn.XLOOKUP($G1276,通讯通路门店!$S$4:$S$993931,通讯通路门店!$A$4:$A$993931,0,0),"")</f>
        <v>海南省</v>
      </c>
      <c r="B1276" s="99" t="str">
        <f>IFERROR(_xlfn.XLOOKUP($G1276,通讯通路门店!$S$4:$S$993931,通讯通路门店!$B$4:$B$993931,0,0),"")</f>
        <v>东方市</v>
      </c>
      <c r="C1276" s="99" t="str">
        <f>IFERROR(_xlfn.XLOOKUP($G1276,通讯通路门店!$S$4:$S$993931,通讯通路门店!$C$4:$C$993931,0,0),"")</f>
        <v>东方市</v>
      </c>
      <c r="D1276" s="99" t="str">
        <f>IFERROR(_xlfn.XLOOKUP($G1276,通讯通路门店!$S$4:$S$993931,通讯通路门店!$D$4:$D$993931,0,0),"")</f>
        <v>八所镇</v>
      </c>
      <c r="E1276" s="83"/>
      <c r="F1276" s="83"/>
      <c r="G1276" s="101"/>
      <c r="H1276" s="102">
        <f>IFERROR(_xlfn.XLOOKUP($G1276,通讯通路门店!$S$4:$S$993931,通讯通路门店!$R$4:$R$993931,0,0),"")</f>
        <v>0</v>
      </c>
      <c r="I1276" s="83"/>
      <c r="J1276" s="83"/>
      <c r="K1276" s="83"/>
      <c r="L1276" s="83"/>
      <c r="M1276" s="83"/>
      <c r="N1276" s="83"/>
      <c r="O1276" s="83"/>
      <c r="P1276" s="83"/>
      <c r="Q1276" s="83"/>
      <c r="R1276" s="83"/>
      <c r="S1276" s="83"/>
      <c r="T1276" s="83"/>
      <c r="U1276" s="99">
        <f>COUNTIF(通讯通路门店!$S:$S,$G1276)</f>
        <v>0</v>
      </c>
      <c r="V1276" s="99">
        <f>COUNTIFS(通讯通路门店!$S:$S,$G1276,通讯通路门店!$J:$J,"综合卖场")</f>
        <v>0</v>
      </c>
      <c r="W1276" s="99">
        <f>SUMIFS(通讯通路门店!$AJ:$AJ,通讯通路门店!$S:$S,通讯客户沙盘!$G1276)</f>
        <v>0</v>
      </c>
      <c r="X1276" s="99">
        <f t="shared" si="95"/>
        <v>0</v>
      </c>
      <c r="Y1276" s="99">
        <f>COUNTIFS(通讯通路门店!$S:$S,$G1276,通讯通路门店!$J:$J,"荣耀体验店")+COUNTIFS(通讯通路门店!$S:$S,$G1276,通讯通路门店!$J:$J,"荣耀授权专卖店")</f>
        <v>0</v>
      </c>
      <c r="Z1276" s="99">
        <f>COUNTIFS(通讯通路门店!$S:$S,$G1276,通讯通路门店!$J:$J,"VIVO体验店")</f>
        <v>0</v>
      </c>
      <c r="AA1276" s="99">
        <f>COUNTIFS(通讯通路门店!$S:$S,$G1276,通讯通路门店!$J:$J,"OPPO体验店")</f>
        <v>0</v>
      </c>
      <c r="AB1276" s="99">
        <f>COUNTIFS(通讯通路门店!$S:$S,$G1276,通讯通路门店!$J:$J,"华为授权体验店")+COUNTIFS(通讯通路门店!$S:$S,$G1276,通讯通路门店!$J:$J,"华为堡垒店")</f>
        <v>0</v>
      </c>
      <c r="AC1276" s="99">
        <f>COUNTIFS(通讯通路门店!$S:$S,$G1276,通讯通路门店!$J:$J,"小米体验店")</f>
        <v>0</v>
      </c>
      <c r="AD1276" s="99">
        <f>COUNTIFS(通讯通路门店!$S:$S,$G1276,通讯通路门店!$J:$J,"苹果体验店")</f>
        <v>0</v>
      </c>
      <c r="AE1276" s="99">
        <f>COUNTIFS(通讯通路门店!$S:$S,$G1276,通讯通路门店!$J:$J,"其他品牌专卖店")</f>
        <v>0</v>
      </c>
      <c r="AF1276" s="99">
        <f>SUMIFS(通讯通路门店!$BI:$BI,通讯通路门店!$S:$S,$G1276)</f>
        <v>0</v>
      </c>
      <c r="AG1276" s="99">
        <f>SUMIFS(通讯通路门店!$BH:$BH,通讯通路门店!$S:$S,$G1276)</f>
        <v>0</v>
      </c>
      <c r="AH1276" s="99">
        <f t="shared" si="96"/>
        <v>0</v>
      </c>
      <c r="AI1276" s="99">
        <f>SUMIFS(通讯通路门店!$BB:$BB,通讯通路门店!$S:$S,$G1276)</f>
        <v>0</v>
      </c>
      <c r="AJ1276" s="99">
        <f>SUMIFS(通讯通路门店!$BE:$BE,通讯通路门店!$S:$S,$G1276)</f>
        <v>0</v>
      </c>
      <c r="AK1276" s="99">
        <f>SUMIFS(通讯通路门店!$BG:$BG,通讯通路门店!$S:$S,$G1276)</f>
        <v>0</v>
      </c>
      <c r="AL1276" s="99">
        <f>SUMIFS(通讯通路门店!$BC:$BC,通讯通路门店!$S:$S,$G1276)</f>
        <v>0</v>
      </c>
      <c r="AM1276" s="99">
        <f>SUMIFS(通讯通路门店!$BD:$BD,通讯通路门店!$S:$S,$G1276)</f>
        <v>0</v>
      </c>
      <c r="AN1276" s="99">
        <f>SUMIFS(通讯通路门店!$BF:$BF,通讯通路门店!$S:$S,$G1276)</f>
        <v>0</v>
      </c>
      <c r="AO1276" s="99">
        <f t="shared" si="97"/>
        <v>0</v>
      </c>
      <c r="AP1276" s="99">
        <f>SUMIFS(通讯通路门店!$K:$K,通讯通路门店!$S:$S,$G1276)</f>
        <v>0</v>
      </c>
      <c r="AQ1276" s="83"/>
      <c r="AR1276" s="99">
        <f>SUMIFS(通讯通路门店!$T:$T,通讯通路门店!$S:$S,$G1276)</f>
        <v>0</v>
      </c>
      <c r="AS1276" s="99">
        <f>SUMIFS(通讯通路门店!$U:$U,通讯通路门店!$S:$S,$G1276)</f>
        <v>0</v>
      </c>
      <c r="AT1276" s="99">
        <f>SUMIFS(通讯通路门店!$V:$V,通讯通路门店!$S:$S,$G1276)</f>
        <v>0</v>
      </c>
      <c r="AU1276" s="99">
        <f>SUMIFS(通讯通路门店!$W:$W,通讯通路门店!$S:$S,$G1276)</f>
        <v>0</v>
      </c>
      <c r="AV1276" s="99">
        <f>SUMIFS(通讯通路门店!$Z:$Z,通讯通路门店!$S:$S,$G1276)</f>
        <v>0</v>
      </c>
      <c r="AW1276" s="99">
        <f>SUMIFS(通讯通路门店!$AB:$AB,通讯通路门店!$S:$S,$G1276)</f>
        <v>0</v>
      </c>
      <c r="AX1276" s="99">
        <f>SUMIFS(通讯通路门店!$X:$X,通讯通路门店!$S:$S,$G1276)</f>
        <v>0</v>
      </c>
      <c r="AY1276" s="99">
        <f>SUMIFS(通讯通路门店!$Y:$Y,通讯通路门店!$S:$S,$G1276)</f>
        <v>0</v>
      </c>
      <c r="AZ1276" s="99">
        <f>SUMIFS(通讯通路门店!$AA:$AA,通讯通路门店!$S:$S,$G1276)</f>
        <v>0</v>
      </c>
      <c r="BA1276" s="99">
        <f t="shared" si="98"/>
        <v>0</v>
      </c>
      <c r="BB1276" s="99">
        <f t="shared" si="99"/>
        <v>0</v>
      </c>
      <c r="BC1276" s="99">
        <f>SUMIFS(通讯通路门店!$W:$W,通讯通路门店!$S:$S,$G1276,通讯通路门店!$J:$J,"荣耀体验店")+SUMIFS(通讯通路门店!$W:$W,通讯通路门店!$S:$S,$G1276,通讯通路门店!$J:$J,"荣耀授权专卖店")</f>
        <v>0</v>
      </c>
      <c r="BD1276" s="99">
        <f>SUMIFS(通讯通路门店!$Z:$Z,通讯通路门店!$S:$S,$G1276,通讯通路门店!$J:$J,"VIVO体验店")</f>
        <v>0</v>
      </c>
      <c r="BE1276" s="99">
        <f>SUMIFS(通讯通路门店!$AB:$AB,通讯通路门店!$S:$S,$G1276,通讯通路门店!$J:$J,"OPPO体验店")</f>
        <v>0</v>
      </c>
      <c r="BF1276" s="99">
        <f>SUMIFS(通讯通路门店!$X:$X,通讯通路门店!$S:$S,$G1276,通讯通路门店!$J:$J,"华为授权体验店")+SUMIFS(通讯通路门店!$AA:$AA,通讯通路门店!$S:$S,$G1276,通讯通路门店!$J:$J,"华为堡垒店")</f>
        <v>0</v>
      </c>
      <c r="BG1276" s="99">
        <f>SUMIFS(通讯通路门店!$Y:$Y,通讯通路门店!$S:$S,$G1276,通讯通路门店!$J:$J,"小米体验店")</f>
        <v>0</v>
      </c>
      <c r="BH1276" s="99">
        <f>SUMIFS(通讯通路门店!$AA:$AA,通讯通路门店!$S:$S,$G1276,通讯通路门店!$J:$J,"苹果体验店")</f>
        <v>0</v>
      </c>
      <c r="BI1276" s="99">
        <f>SUMIFS(通讯通路门店!$K:$K,通讯通路门店!$S:$S,$G1276,通讯通路门店!$J:$J,"其他品牌专卖店")</f>
        <v>0</v>
      </c>
      <c r="BJ1276" s="99">
        <f>SUMIFS(通讯通路门店!$AC:$AC,通讯通路门店!$S:$S,$G1276)</f>
        <v>0</v>
      </c>
      <c r="BK1276" s="99">
        <f>SUMIFS(通讯通路门店!$AD:$AD,通讯通路门店!$S:$S,$G1276)</f>
        <v>0</v>
      </c>
      <c r="BL1276" s="99">
        <f>SUMIFS(通讯通路门店!$AE:$AE,通讯通路门店!$S:$S,$G1276)</f>
        <v>0</v>
      </c>
      <c r="BM1276" s="99">
        <f>SUMIFS(通讯通路门店!$AF:$AF,通讯通路门店!$S:$S,$G1276)</f>
        <v>0</v>
      </c>
      <c r="BN1276" s="99">
        <f>SUMIFS(通讯通路门店!$AG:$AG,通讯通路门店!$S:$S,$G1276)</f>
        <v>0</v>
      </c>
      <c r="BO1276" s="99">
        <f>SUMIFS(通讯通路门店!$AH:$AH,通讯通路门店!$S:$S,$G1276)</f>
        <v>0</v>
      </c>
      <c r="BP1276" s="99">
        <f>SUMIFS(通讯通路门店!$AI:$AI,通讯通路门店!$S:$S,$G1276)</f>
        <v>0</v>
      </c>
      <c r="BQ1276" s="83"/>
    </row>
    <row r="1277" spans="1:69">
      <c r="A1277" s="99" t="str">
        <f>IFERROR(_xlfn.XLOOKUP($G1277,通讯通路门店!$S$4:$S$993931,通讯通路门店!$A$4:$A$993931,0,0),"")</f>
        <v>海南省</v>
      </c>
      <c r="B1277" s="99" t="str">
        <f>IFERROR(_xlfn.XLOOKUP($G1277,通讯通路门店!$S$4:$S$993931,通讯通路门店!$B$4:$B$993931,0,0),"")</f>
        <v>东方市</v>
      </c>
      <c r="C1277" s="99" t="str">
        <f>IFERROR(_xlfn.XLOOKUP($G1277,通讯通路门店!$S$4:$S$993931,通讯通路门店!$C$4:$C$993931,0,0),"")</f>
        <v>东方市</v>
      </c>
      <c r="D1277" s="99" t="str">
        <f>IFERROR(_xlfn.XLOOKUP($G1277,通讯通路门店!$S$4:$S$993931,通讯通路门店!$D$4:$D$993931,0,0),"")</f>
        <v>八所镇</v>
      </c>
      <c r="E1277" s="83"/>
      <c r="F1277" s="83"/>
      <c r="G1277" s="101"/>
      <c r="H1277" s="102">
        <f>IFERROR(_xlfn.XLOOKUP($G1277,通讯通路门店!$S$4:$S$993931,通讯通路门店!$R$4:$R$993931,0,0),"")</f>
        <v>0</v>
      </c>
      <c r="I1277" s="83"/>
      <c r="J1277" s="83"/>
      <c r="K1277" s="83"/>
      <c r="L1277" s="83"/>
      <c r="M1277" s="83"/>
      <c r="N1277" s="83"/>
      <c r="O1277" s="83"/>
      <c r="P1277" s="83"/>
      <c r="Q1277" s="83"/>
      <c r="R1277" s="83"/>
      <c r="S1277" s="83"/>
      <c r="T1277" s="83"/>
      <c r="U1277" s="99">
        <f>COUNTIF(通讯通路门店!$S:$S,$G1277)</f>
        <v>0</v>
      </c>
      <c r="V1277" s="99">
        <f>COUNTIFS(通讯通路门店!$S:$S,$G1277,通讯通路门店!$J:$J,"综合卖场")</f>
        <v>0</v>
      </c>
      <c r="W1277" s="99">
        <f>SUMIFS(通讯通路门店!$AJ:$AJ,通讯通路门店!$S:$S,通讯客户沙盘!$G1277)</f>
        <v>0</v>
      </c>
      <c r="X1277" s="99">
        <f t="shared" si="95"/>
        <v>0</v>
      </c>
      <c r="Y1277" s="99">
        <f>COUNTIFS(通讯通路门店!$S:$S,$G1277,通讯通路门店!$J:$J,"荣耀体验店")+COUNTIFS(通讯通路门店!$S:$S,$G1277,通讯通路门店!$J:$J,"荣耀授权专卖店")</f>
        <v>0</v>
      </c>
      <c r="Z1277" s="99">
        <f>COUNTIFS(通讯通路门店!$S:$S,$G1277,通讯通路门店!$J:$J,"VIVO体验店")</f>
        <v>0</v>
      </c>
      <c r="AA1277" s="99">
        <f>COUNTIFS(通讯通路门店!$S:$S,$G1277,通讯通路门店!$J:$J,"OPPO体验店")</f>
        <v>0</v>
      </c>
      <c r="AB1277" s="99">
        <f>COUNTIFS(通讯通路门店!$S:$S,$G1277,通讯通路门店!$J:$J,"华为授权体验店")+COUNTIFS(通讯通路门店!$S:$S,$G1277,通讯通路门店!$J:$J,"华为堡垒店")</f>
        <v>0</v>
      </c>
      <c r="AC1277" s="99">
        <f>COUNTIFS(通讯通路门店!$S:$S,$G1277,通讯通路门店!$J:$J,"小米体验店")</f>
        <v>0</v>
      </c>
      <c r="AD1277" s="99">
        <f>COUNTIFS(通讯通路门店!$S:$S,$G1277,通讯通路门店!$J:$J,"苹果体验店")</f>
        <v>0</v>
      </c>
      <c r="AE1277" s="99">
        <f>COUNTIFS(通讯通路门店!$S:$S,$G1277,通讯通路门店!$J:$J,"其他品牌专卖店")</f>
        <v>0</v>
      </c>
      <c r="AF1277" s="99">
        <f>SUMIFS(通讯通路门店!$BI:$BI,通讯通路门店!$S:$S,$G1277)</f>
        <v>0</v>
      </c>
      <c r="AG1277" s="99">
        <f>SUMIFS(通讯通路门店!$BH:$BH,通讯通路门店!$S:$S,$G1277)</f>
        <v>0</v>
      </c>
      <c r="AH1277" s="99">
        <f t="shared" si="96"/>
        <v>0</v>
      </c>
      <c r="AI1277" s="99">
        <f>SUMIFS(通讯通路门店!$BB:$BB,通讯通路门店!$S:$S,$G1277)</f>
        <v>0</v>
      </c>
      <c r="AJ1277" s="99">
        <f>SUMIFS(通讯通路门店!$BE:$BE,通讯通路门店!$S:$S,$G1277)</f>
        <v>0</v>
      </c>
      <c r="AK1277" s="99">
        <f>SUMIFS(通讯通路门店!$BG:$BG,通讯通路门店!$S:$S,$G1277)</f>
        <v>0</v>
      </c>
      <c r="AL1277" s="99">
        <f>SUMIFS(通讯通路门店!$BC:$BC,通讯通路门店!$S:$S,$G1277)</f>
        <v>0</v>
      </c>
      <c r="AM1277" s="99">
        <f>SUMIFS(通讯通路门店!$BD:$BD,通讯通路门店!$S:$S,$G1277)</f>
        <v>0</v>
      </c>
      <c r="AN1277" s="99">
        <f>SUMIFS(通讯通路门店!$BF:$BF,通讯通路门店!$S:$S,$G1277)</f>
        <v>0</v>
      </c>
      <c r="AO1277" s="99">
        <f t="shared" si="97"/>
        <v>0</v>
      </c>
      <c r="AP1277" s="99">
        <f>SUMIFS(通讯通路门店!$K:$K,通讯通路门店!$S:$S,$G1277)</f>
        <v>0</v>
      </c>
      <c r="AQ1277" s="83"/>
      <c r="AR1277" s="99">
        <f>SUMIFS(通讯通路门店!$T:$T,通讯通路门店!$S:$S,$G1277)</f>
        <v>0</v>
      </c>
      <c r="AS1277" s="99">
        <f>SUMIFS(通讯通路门店!$U:$U,通讯通路门店!$S:$S,$G1277)</f>
        <v>0</v>
      </c>
      <c r="AT1277" s="99">
        <f>SUMIFS(通讯通路门店!$V:$V,通讯通路门店!$S:$S,$G1277)</f>
        <v>0</v>
      </c>
      <c r="AU1277" s="99">
        <f>SUMIFS(通讯通路门店!$W:$W,通讯通路门店!$S:$S,$G1277)</f>
        <v>0</v>
      </c>
      <c r="AV1277" s="99">
        <f>SUMIFS(通讯通路门店!$Z:$Z,通讯通路门店!$S:$S,$G1277)</f>
        <v>0</v>
      </c>
      <c r="AW1277" s="99">
        <f>SUMIFS(通讯通路门店!$AB:$AB,通讯通路门店!$S:$S,$G1277)</f>
        <v>0</v>
      </c>
      <c r="AX1277" s="99">
        <f>SUMIFS(通讯通路门店!$X:$X,通讯通路门店!$S:$S,$G1277)</f>
        <v>0</v>
      </c>
      <c r="AY1277" s="99">
        <f>SUMIFS(通讯通路门店!$Y:$Y,通讯通路门店!$S:$S,$G1277)</f>
        <v>0</v>
      </c>
      <c r="AZ1277" s="99">
        <f>SUMIFS(通讯通路门店!$AA:$AA,通讯通路门店!$S:$S,$G1277)</f>
        <v>0</v>
      </c>
      <c r="BA1277" s="99">
        <f t="shared" si="98"/>
        <v>0</v>
      </c>
      <c r="BB1277" s="99">
        <f t="shared" si="99"/>
        <v>0</v>
      </c>
      <c r="BC1277" s="99">
        <f>SUMIFS(通讯通路门店!$W:$W,通讯通路门店!$S:$S,$G1277,通讯通路门店!$J:$J,"荣耀体验店")+SUMIFS(通讯通路门店!$W:$W,通讯通路门店!$S:$S,$G1277,通讯通路门店!$J:$J,"荣耀授权专卖店")</f>
        <v>0</v>
      </c>
      <c r="BD1277" s="99">
        <f>SUMIFS(通讯通路门店!$Z:$Z,通讯通路门店!$S:$S,$G1277,通讯通路门店!$J:$J,"VIVO体验店")</f>
        <v>0</v>
      </c>
      <c r="BE1277" s="99">
        <f>SUMIFS(通讯通路门店!$AB:$AB,通讯通路门店!$S:$S,$G1277,通讯通路门店!$J:$J,"OPPO体验店")</f>
        <v>0</v>
      </c>
      <c r="BF1277" s="99">
        <f>SUMIFS(通讯通路门店!$X:$X,通讯通路门店!$S:$S,$G1277,通讯通路门店!$J:$J,"华为授权体验店")+SUMIFS(通讯通路门店!$AA:$AA,通讯通路门店!$S:$S,$G1277,通讯通路门店!$J:$J,"华为堡垒店")</f>
        <v>0</v>
      </c>
      <c r="BG1277" s="99">
        <f>SUMIFS(通讯通路门店!$Y:$Y,通讯通路门店!$S:$S,$G1277,通讯通路门店!$J:$J,"小米体验店")</f>
        <v>0</v>
      </c>
      <c r="BH1277" s="99">
        <f>SUMIFS(通讯通路门店!$AA:$AA,通讯通路门店!$S:$S,$G1277,通讯通路门店!$J:$J,"苹果体验店")</f>
        <v>0</v>
      </c>
      <c r="BI1277" s="99">
        <f>SUMIFS(通讯通路门店!$K:$K,通讯通路门店!$S:$S,$G1277,通讯通路门店!$J:$J,"其他品牌专卖店")</f>
        <v>0</v>
      </c>
      <c r="BJ1277" s="99">
        <f>SUMIFS(通讯通路门店!$AC:$AC,通讯通路门店!$S:$S,$G1277)</f>
        <v>0</v>
      </c>
      <c r="BK1277" s="99">
        <f>SUMIFS(通讯通路门店!$AD:$AD,通讯通路门店!$S:$S,$G1277)</f>
        <v>0</v>
      </c>
      <c r="BL1277" s="99">
        <f>SUMIFS(通讯通路门店!$AE:$AE,通讯通路门店!$S:$S,$G1277)</f>
        <v>0</v>
      </c>
      <c r="BM1277" s="99">
        <f>SUMIFS(通讯通路门店!$AF:$AF,通讯通路门店!$S:$S,$G1277)</f>
        <v>0</v>
      </c>
      <c r="BN1277" s="99">
        <f>SUMIFS(通讯通路门店!$AG:$AG,通讯通路门店!$S:$S,$G1277)</f>
        <v>0</v>
      </c>
      <c r="BO1277" s="99">
        <f>SUMIFS(通讯通路门店!$AH:$AH,通讯通路门店!$S:$S,$G1277)</f>
        <v>0</v>
      </c>
      <c r="BP1277" s="99">
        <f>SUMIFS(通讯通路门店!$AI:$AI,通讯通路门店!$S:$S,$G1277)</f>
        <v>0</v>
      </c>
      <c r="BQ1277" s="83"/>
    </row>
    <row r="1278" spans="1:69">
      <c r="A1278" s="99" t="str">
        <f>IFERROR(_xlfn.XLOOKUP($G1278,通讯通路门店!$S$4:$S$993931,通讯通路门店!$A$4:$A$993931,0,0),"")</f>
        <v>海南省</v>
      </c>
      <c r="B1278" s="99" t="str">
        <f>IFERROR(_xlfn.XLOOKUP($G1278,通讯通路门店!$S$4:$S$993931,通讯通路门店!$B$4:$B$993931,0,0),"")</f>
        <v>东方市</v>
      </c>
      <c r="C1278" s="99" t="str">
        <f>IFERROR(_xlfn.XLOOKUP($G1278,通讯通路门店!$S$4:$S$993931,通讯通路门店!$C$4:$C$993931,0,0),"")</f>
        <v>东方市</v>
      </c>
      <c r="D1278" s="99" t="str">
        <f>IFERROR(_xlfn.XLOOKUP($G1278,通讯通路门店!$S$4:$S$993931,通讯通路门店!$D$4:$D$993931,0,0),"")</f>
        <v>八所镇</v>
      </c>
      <c r="E1278" s="83"/>
      <c r="F1278" s="83"/>
      <c r="G1278" s="101"/>
      <c r="H1278" s="102">
        <f>IFERROR(_xlfn.XLOOKUP($G1278,通讯通路门店!$S$4:$S$993931,通讯通路门店!$R$4:$R$993931,0,0),"")</f>
        <v>0</v>
      </c>
      <c r="I1278" s="83"/>
      <c r="J1278" s="83"/>
      <c r="K1278" s="83"/>
      <c r="L1278" s="83"/>
      <c r="M1278" s="83"/>
      <c r="N1278" s="83"/>
      <c r="O1278" s="83"/>
      <c r="P1278" s="83"/>
      <c r="Q1278" s="83"/>
      <c r="R1278" s="83"/>
      <c r="S1278" s="83"/>
      <c r="T1278" s="83"/>
      <c r="U1278" s="99">
        <f>COUNTIF(通讯通路门店!$S:$S,$G1278)</f>
        <v>0</v>
      </c>
      <c r="V1278" s="99">
        <f>COUNTIFS(通讯通路门店!$S:$S,$G1278,通讯通路门店!$J:$J,"综合卖场")</f>
        <v>0</v>
      </c>
      <c r="W1278" s="99">
        <f>SUMIFS(通讯通路门店!$AJ:$AJ,通讯通路门店!$S:$S,通讯客户沙盘!$G1278)</f>
        <v>0</v>
      </c>
      <c r="X1278" s="99">
        <f t="shared" si="95"/>
        <v>0</v>
      </c>
      <c r="Y1278" s="99">
        <f>COUNTIFS(通讯通路门店!$S:$S,$G1278,通讯通路门店!$J:$J,"荣耀体验店")+COUNTIFS(通讯通路门店!$S:$S,$G1278,通讯通路门店!$J:$J,"荣耀授权专卖店")</f>
        <v>0</v>
      </c>
      <c r="Z1278" s="99">
        <f>COUNTIFS(通讯通路门店!$S:$S,$G1278,通讯通路门店!$J:$J,"VIVO体验店")</f>
        <v>0</v>
      </c>
      <c r="AA1278" s="99">
        <f>COUNTIFS(通讯通路门店!$S:$S,$G1278,通讯通路门店!$J:$J,"OPPO体验店")</f>
        <v>0</v>
      </c>
      <c r="AB1278" s="99">
        <f>COUNTIFS(通讯通路门店!$S:$S,$G1278,通讯通路门店!$J:$J,"华为授权体验店")+COUNTIFS(通讯通路门店!$S:$S,$G1278,通讯通路门店!$J:$J,"华为堡垒店")</f>
        <v>0</v>
      </c>
      <c r="AC1278" s="99">
        <f>COUNTIFS(通讯通路门店!$S:$S,$G1278,通讯通路门店!$J:$J,"小米体验店")</f>
        <v>0</v>
      </c>
      <c r="AD1278" s="99">
        <f>COUNTIFS(通讯通路门店!$S:$S,$G1278,通讯通路门店!$J:$J,"苹果体验店")</f>
        <v>0</v>
      </c>
      <c r="AE1278" s="99">
        <f>COUNTIFS(通讯通路门店!$S:$S,$G1278,通讯通路门店!$J:$J,"其他品牌专卖店")</f>
        <v>0</v>
      </c>
      <c r="AF1278" s="99">
        <f>SUMIFS(通讯通路门店!$BI:$BI,通讯通路门店!$S:$S,$G1278)</f>
        <v>0</v>
      </c>
      <c r="AG1278" s="99">
        <f>SUMIFS(通讯通路门店!$BH:$BH,通讯通路门店!$S:$S,$G1278)</f>
        <v>0</v>
      </c>
      <c r="AH1278" s="99">
        <f t="shared" si="96"/>
        <v>0</v>
      </c>
      <c r="AI1278" s="99">
        <f>SUMIFS(通讯通路门店!$BB:$BB,通讯通路门店!$S:$S,$G1278)</f>
        <v>0</v>
      </c>
      <c r="AJ1278" s="99">
        <f>SUMIFS(通讯通路门店!$BE:$BE,通讯通路门店!$S:$S,$G1278)</f>
        <v>0</v>
      </c>
      <c r="AK1278" s="99">
        <f>SUMIFS(通讯通路门店!$BG:$BG,通讯通路门店!$S:$S,$G1278)</f>
        <v>0</v>
      </c>
      <c r="AL1278" s="99">
        <f>SUMIFS(通讯通路门店!$BC:$BC,通讯通路门店!$S:$S,$G1278)</f>
        <v>0</v>
      </c>
      <c r="AM1278" s="99">
        <f>SUMIFS(通讯通路门店!$BD:$BD,通讯通路门店!$S:$S,$G1278)</f>
        <v>0</v>
      </c>
      <c r="AN1278" s="99">
        <f>SUMIFS(通讯通路门店!$BF:$BF,通讯通路门店!$S:$S,$G1278)</f>
        <v>0</v>
      </c>
      <c r="AO1278" s="99">
        <f t="shared" si="97"/>
        <v>0</v>
      </c>
      <c r="AP1278" s="99">
        <f>SUMIFS(通讯通路门店!$K:$K,通讯通路门店!$S:$S,$G1278)</f>
        <v>0</v>
      </c>
      <c r="AQ1278" s="83"/>
      <c r="AR1278" s="99">
        <f>SUMIFS(通讯通路门店!$T:$T,通讯通路门店!$S:$S,$G1278)</f>
        <v>0</v>
      </c>
      <c r="AS1278" s="99">
        <f>SUMIFS(通讯通路门店!$U:$U,通讯通路门店!$S:$S,$G1278)</f>
        <v>0</v>
      </c>
      <c r="AT1278" s="99">
        <f>SUMIFS(通讯通路门店!$V:$V,通讯通路门店!$S:$S,$G1278)</f>
        <v>0</v>
      </c>
      <c r="AU1278" s="99">
        <f>SUMIFS(通讯通路门店!$W:$W,通讯通路门店!$S:$S,$G1278)</f>
        <v>0</v>
      </c>
      <c r="AV1278" s="99">
        <f>SUMIFS(通讯通路门店!$Z:$Z,通讯通路门店!$S:$S,$G1278)</f>
        <v>0</v>
      </c>
      <c r="AW1278" s="99">
        <f>SUMIFS(通讯通路门店!$AB:$AB,通讯通路门店!$S:$S,$G1278)</f>
        <v>0</v>
      </c>
      <c r="AX1278" s="99">
        <f>SUMIFS(通讯通路门店!$X:$X,通讯通路门店!$S:$S,$G1278)</f>
        <v>0</v>
      </c>
      <c r="AY1278" s="99">
        <f>SUMIFS(通讯通路门店!$Y:$Y,通讯通路门店!$S:$S,$G1278)</f>
        <v>0</v>
      </c>
      <c r="AZ1278" s="99">
        <f>SUMIFS(通讯通路门店!$AA:$AA,通讯通路门店!$S:$S,$G1278)</f>
        <v>0</v>
      </c>
      <c r="BA1278" s="99">
        <f t="shared" si="98"/>
        <v>0</v>
      </c>
      <c r="BB1278" s="99">
        <f t="shared" si="99"/>
        <v>0</v>
      </c>
      <c r="BC1278" s="99">
        <f>SUMIFS(通讯通路门店!$W:$W,通讯通路门店!$S:$S,$G1278,通讯通路门店!$J:$J,"荣耀体验店")+SUMIFS(通讯通路门店!$W:$W,通讯通路门店!$S:$S,$G1278,通讯通路门店!$J:$J,"荣耀授权专卖店")</f>
        <v>0</v>
      </c>
      <c r="BD1278" s="99">
        <f>SUMIFS(通讯通路门店!$Z:$Z,通讯通路门店!$S:$S,$G1278,通讯通路门店!$J:$J,"VIVO体验店")</f>
        <v>0</v>
      </c>
      <c r="BE1278" s="99">
        <f>SUMIFS(通讯通路门店!$AB:$AB,通讯通路门店!$S:$S,$G1278,通讯通路门店!$J:$J,"OPPO体验店")</f>
        <v>0</v>
      </c>
      <c r="BF1278" s="99">
        <f>SUMIFS(通讯通路门店!$X:$X,通讯通路门店!$S:$S,$G1278,通讯通路门店!$J:$J,"华为授权体验店")+SUMIFS(通讯通路门店!$AA:$AA,通讯通路门店!$S:$S,$G1278,通讯通路门店!$J:$J,"华为堡垒店")</f>
        <v>0</v>
      </c>
      <c r="BG1278" s="99">
        <f>SUMIFS(通讯通路门店!$Y:$Y,通讯通路门店!$S:$S,$G1278,通讯通路门店!$J:$J,"小米体验店")</f>
        <v>0</v>
      </c>
      <c r="BH1278" s="99">
        <f>SUMIFS(通讯通路门店!$AA:$AA,通讯通路门店!$S:$S,$G1278,通讯通路门店!$J:$J,"苹果体验店")</f>
        <v>0</v>
      </c>
      <c r="BI1278" s="99">
        <f>SUMIFS(通讯通路门店!$K:$K,通讯通路门店!$S:$S,$G1278,通讯通路门店!$J:$J,"其他品牌专卖店")</f>
        <v>0</v>
      </c>
      <c r="BJ1278" s="99">
        <f>SUMIFS(通讯通路门店!$AC:$AC,通讯通路门店!$S:$S,$G1278)</f>
        <v>0</v>
      </c>
      <c r="BK1278" s="99">
        <f>SUMIFS(通讯通路门店!$AD:$AD,通讯通路门店!$S:$S,$G1278)</f>
        <v>0</v>
      </c>
      <c r="BL1278" s="99">
        <f>SUMIFS(通讯通路门店!$AE:$AE,通讯通路门店!$S:$S,$G1278)</f>
        <v>0</v>
      </c>
      <c r="BM1278" s="99">
        <f>SUMIFS(通讯通路门店!$AF:$AF,通讯通路门店!$S:$S,$G1278)</f>
        <v>0</v>
      </c>
      <c r="BN1278" s="99">
        <f>SUMIFS(通讯通路门店!$AG:$AG,通讯通路门店!$S:$S,$G1278)</f>
        <v>0</v>
      </c>
      <c r="BO1278" s="99">
        <f>SUMIFS(通讯通路门店!$AH:$AH,通讯通路门店!$S:$S,$G1278)</f>
        <v>0</v>
      </c>
      <c r="BP1278" s="99">
        <f>SUMIFS(通讯通路门店!$AI:$AI,通讯通路门店!$S:$S,$G1278)</f>
        <v>0</v>
      </c>
      <c r="BQ1278" s="83"/>
    </row>
    <row r="1279" spans="1:69">
      <c r="A1279" s="99" t="str">
        <f>IFERROR(_xlfn.XLOOKUP($G1279,通讯通路门店!$S$4:$S$993931,通讯通路门店!$A$4:$A$993931,0,0),"")</f>
        <v>海南省</v>
      </c>
      <c r="B1279" s="99" t="str">
        <f>IFERROR(_xlfn.XLOOKUP($G1279,通讯通路门店!$S$4:$S$993931,通讯通路门店!$B$4:$B$993931,0,0),"")</f>
        <v>东方市</v>
      </c>
      <c r="C1279" s="99" t="str">
        <f>IFERROR(_xlfn.XLOOKUP($G1279,通讯通路门店!$S$4:$S$993931,通讯通路门店!$C$4:$C$993931,0,0),"")</f>
        <v>东方市</v>
      </c>
      <c r="D1279" s="99" t="str">
        <f>IFERROR(_xlfn.XLOOKUP($G1279,通讯通路门店!$S$4:$S$993931,通讯通路门店!$D$4:$D$993931,0,0),"")</f>
        <v>八所镇</v>
      </c>
      <c r="E1279" s="83"/>
      <c r="F1279" s="83"/>
      <c r="G1279" s="101"/>
      <c r="H1279" s="102">
        <f>IFERROR(_xlfn.XLOOKUP($G1279,通讯通路门店!$S$4:$S$993931,通讯通路门店!$R$4:$R$993931,0,0),"")</f>
        <v>0</v>
      </c>
      <c r="I1279" s="83"/>
      <c r="J1279" s="83"/>
      <c r="K1279" s="83"/>
      <c r="L1279" s="83"/>
      <c r="M1279" s="83"/>
      <c r="N1279" s="83"/>
      <c r="O1279" s="83"/>
      <c r="P1279" s="83"/>
      <c r="Q1279" s="83"/>
      <c r="R1279" s="83"/>
      <c r="S1279" s="83"/>
      <c r="T1279" s="83"/>
      <c r="U1279" s="99">
        <f>COUNTIF(通讯通路门店!$S:$S,$G1279)</f>
        <v>0</v>
      </c>
      <c r="V1279" s="99">
        <f>COUNTIFS(通讯通路门店!$S:$S,$G1279,通讯通路门店!$J:$J,"综合卖场")</f>
        <v>0</v>
      </c>
      <c r="W1279" s="99">
        <f>SUMIFS(通讯通路门店!$AJ:$AJ,通讯通路门店!$S:$S,通讯客户沙盘!$G1279)</f>
        <v>0</v>
      </c>
      <c r="X1279" s="99">
        <f t="shared" si="95"/>
        <v>0</v>
      </c>
      <c r="Y1279" s="99">
        <f>COUNTIFS(通讯通路门店!$S:$S,$G1279,通讯通路门店!$J:$J,"荣耀体验店")+COUNTIFS(通讯通路门店!$S:$S,$G1279,通讯通路门店!$J:$J,"荣耀授权专卖店")</f>
        <v>0</v>
      </c>
      <c r="Z1279" s="99">
        <f>COUNTIFS(通讯通路门店!$S:$S,$G1279,通讯通路门店!$J:$J,"VIVO体验店")</f>
        <v>0</v>
      </c>
      <c r="AA1279" s="99">
        <f>COUNTIFS(通讯通路门店!$S:$S,$G1279,通讯通路门店!$J:$J,"OPPO体验店")</f>
        <v>0</v>
      </c>
      <c r="AB1279" s="99">
        <f>COUNTIFS(通讯通路门店!$S:$S,$G1279,通讯通路门店!$J:$J,"华为授权体验店")+COUNTIFS(通讯通路门店!$S:$S,$G1279,通讯通路门店!$J:$J,"华为堡垒店")</f>
        <v>0</v>
      </c>
      <c r="AC1279" s="99">
        <f>COUNTIFS(通讯通路门店!$S:$S,$G1279,通讯通路门店!$J:$J,"小米体验店")</f>
        <v>0</v>
      </c>
      <c r="AD1279" s="99">
        <f>COUNTIFS(通讯通路门店!$S:$S,$G1279,通讯通路门店!$J:$J,"苹果体验店")</f>
        <v>0</v>
      </c>
      <c r="AE1279" s="99">
        <f>COUNTIFS(通讯通路门店!$S:$S,$G1279,通讯通路门店!$J:$J,"其他品牌专卖店")</f>
        <v>0</v>
      </c>
      <c r="AF1279" s="99">
        <f>SUMIFS(通讯通路门店!$BI:$BI,通讯通路门店!$S:$S,$G1279)</f>
        <v>0</v>
      </c>
      <c r="AG1279" s="99">
        <f>SUMIFS(通讯通路门店!$BH:$BH,通讯通路门店!$S:$S,$G1279)</f>
        <v>0</v>
      </c>
      <c r="AH1279" s="99">
        <f t="shared" si="96"/>
        <v>0</v>
      </c>
      <c r="AI1279" s="99">
        <f>SUMIFS(通讯通路门店!$BB:$BB,通讯通路门店!$S:$S,$G1279)</f>
        <v>0</v>
      </c>
      <c r="AJ1279" s="99">
        <f>SUMIFS(通讯通路门店!$BE:$BE,通讯通路门店!$S:$S,$G1279)</f>
        <v>0</v>
      </c>
      <c r="AK1279" s="99">
        <f>SUMIFS(通讯通路门店!$BG:$BG,通讯通路门店!$S:$S,$G1279)</f>
        <v>0</v>
      </c>
      <c r="AL1279" s="99">
        <f>SUMIFS(通讯通路门店!$BC:$BC,通讯通路门店!$S:$S,$G1279)</f>
        <v>0</v>
      </c>
      <c r="AM1279" s="99">
        <f>SUMIFS(通讯通路门店!$BD:$BD,通讯通路门店!$S:$S,$G1279)</f>
        <v>0</v>
      </c>
      <c r="AN1279" s="99">
        <f>SUMIFS(通讯通路门店!$BF:$BF,通讯通路门店!$S:$S,$G1279)</f>
        <v>0</v>
      </c>
      <c r="AO1279" s="99">
        <f t="shared" si="97"/>
        <v>0</v>
      </c>
      <c r="AP1279" s="99">
        <f>SUMIFS(通讯通路门店!$K:$K,通讯通路门店!$S:$S,$G1279)</f>
        <v>0</v>
      </c>
      <c r="AQ1279" s="83"/>
      <c r="AR1279" s="99">
        <f>SUMIFS(通讯通路门店!$T:$T,通讯通路门店!$S:$S,$G1279)</f>
        <v>0</v>
      </c>
      <c r="AS1279" s="99">
        <f>SUMIFS(通讯通路门店!$U:$U,通讯通路门店!$S:$S,$G1279)</f>
        <v>0</v>
      </c>
      <c r="AT1279" s="99">
        <f>SUMIFS(通讯通路门店!$V:$V,通讯通路门店!$S:$S,$G1279)</f>
        <v>0</v>
      </c>
      <c r="AU1279" s="99">
        <f>SUMIFS(通讯通路门店!$W:$W,通讯通路门店!$S:$S,$G1279)</f>
        <v>0</v>
      </c>
      <c r="AV1279" s="99">
        <f>SUMIFS(通讯通路门店!$Z:$Z,通讯通路门店!$S:$S,$G1279)</f>
        <v>0</v>
      </c>
      <c r="AW1279" s="99">
        <f>SUMIFS(通讯通路门店!$AB:$AB,通讯通路门店!$S:$S,$G1279)</f>
        <v>0</v>
      </c>
      <c r="AX1279" s="99">
        <f>SUMIFS(通讯通路门店!$X:$X,通讯通路门店!$S:$S,$G1279)</f>
        <v>0</v>
      </c>
      <c r="AY1279" s="99">
        <f>SUMIFS(通讯通路门店!$Y:$Y,通讯通路门店!$S:$S,$G1279)</f>
        <v>0</v>
      </c>
      <c r="AZ1279" s="99">
        <f>SUMIFS(通讯通路门店!$AA:$AA,通讯通路门店!$S:$S,$G1279)</f>
        <v>0</v>
      </c>
      <c r="BA1279" s="99">
        <f t="shared" si="98"/>
        <v>0</v>
      </c>
      <c r="BB1279" s="99">
        <f t="shared" si="99"/>
        <v>0</v>
      </c>
      <c r="BC1279" s="99">
        <f>SUMIFS(通讯通路门店!$W:$W,通讯通路门店!$S:$S,$G1279,通讯通路门店!$J:$J,"荣耀体验店")+SUMIFS(通讯通路门店!$W:$W,通讯通路门店!$S:$S,$G1279,通讯通路门店!$J:$J,"荣耀授权专卖店")</f>
        <v>0</v>
      </c>
      <c r="BD1279" s="99">
        <f>SUMIFS(通讯通路门店!$Z:$Z,通讯通路门店!$S:$S,$G1279,通讯通路门店!$J:$J,"VIVO体验店")</f>
        <v>0</v>
      </c>
      <c r="BE1279" s="99">
        <f>SUMIFS(通讯通路门店!$AB:$AB,通讯通路门店!$S:$S,$G1279,通讯通路门店!$J:$J,"OPPO体验店")</f>
        <v>0</v>
      </c>
      <c r="BF1279" s="99">
        <f>SUMIFS(通讯通路门店!$X:$X,通讯通路门店!$S:$S,$G1279,通讯通路门店!$J:$J,"华为授权体验店")+SUMIFS(通讯通路门店!$AA:$AA,通讯通路门店!$S:$S,$G1279,通讯通路门店!$J:$J,"华为堡垒店")</f>
        <v>0</v>
      </c>
      <c r="BG1279" s="99">
        <f>SUMIFS(通讯通路门店!$Y:$Y,通讯通路门店!$S:$S,$G1279,通讯通路门店!$J:$J,"小米体验店")</f>
        <v>0</v>
      </c>
      <c r="BH1279" s="99">
        <f>SUMIFS(通讯通路门店!$AA:$AA,通讯通路门店!$S:$S,$G1279,通讯通路门店!$J:$J,"苹果体验店")</f>
        <v>0</v>
      </c>
      <c r="BI1279" s="99">
        <f>SUMIFS(通讯通路门店!$K:$K,通讯通路门店!$S:$S,$G1279,通讯通路门店!$J:$J,"其他品牌专卖店")</f>
        <v>0</v>
      </c>
      <c r="BJ1279" s="99">
        <f>SUMIFS(通讯通路门店!$AC:$AC,通讯通路门店!$S:$S,$G1279)</f>
        <v>0</v>
      </c>
      <c r="BK1279" s="99">
        <f>SUMIFS(通讯通路门店!$AD:$AD,通讯通路门店!$S:$S,$G1279)</f>
        <v>0</v>
      </c>
      <c r="BL1279" s="99">
        <f>SUMIFS(通讯通路门店!$AE:$AE,通讯通路门店!$S:$S,$G1279)</f>
        <v>0</v>
      </c>
      <c r="BM1279" s="99">
        <f>SUMIFS(通讯通路门店!$AF:$AF,通讯通路门店!$S:$S,$G1279)</f>
        <v>0</v>
      </c>
      <c r="BN1279" s="99">
        <f>SUMIFS(通讯通路门店!$AG:$AG,通讯通路门店!$S:$S,$G1279)</f>
        <v>0</v>
      </c>
      <c r="BO1279" s="99">
        <f>SUMIFS(通讯通路门店!$AH:$AH,通讯通路门店!$S:$S,$G1279)</f>
        <v>0</v>
      </c>
      <c r="BP1279" s="99">
        <f>SUMIFS(通讯通路门店!$AI:$AI,通讯通路门店!$S:$S,$G1279)</f>
        <v>0</v>
      </c>
      <c r="BQ1279" s="83"/>
    </row>
    <row r="1280" spans="1:69">
      <c r="A1280" s="99" t="str">
        <f>IFERROR(_xlfn.XLOOKUP($G1280,通讯通路门店!$S$4:$S$993931,通讯通路门店!$A$4:$A$993931,0,0),"")</f>
        <v>海南省</v>
      </c>
      <c r="B1280" s="99" t="str">
        <f>IFERROR(_xlfn.XLOOKUP($G1280,通讯通路门店!$S$4:$S$993931,通讯通路门店!$B$4:$B$993931,0,0),"")</f>
        <v>东方市</v>
      </c>
      <c r="C1280" s="99" t="str">
        <f>IFERROR(_xlfn.XLOOKUP($G1280,通讯通路门店!$S$4:$S$993931,通讯通路门店!$C$4:$C$993931,0,0),"")</f>
        <v>东方市</v>
      </c>
      <c r="D1280" s="99" t="str">
        <f>IFERROR(_xlfn.XLOOKUP($G1280,通讯通路门店!$S$4:$S$993931,通讯通路门店!$D$4:$D$993931,0,0),"")</f>
        <v>八所镇</v>
      </c>
      <c r="E1280" s="83"/>
      <c r="F1280" s="83"/>
      <c r="G1280" s="101"/>
      <c r="H1280" s="102">
        <f>IFERROR(_xlfn.XLOOKUP($G1280,通讯通路门店!$S$4:$S$993931,通讯通路门店!$R$4:$R$993931,0,0),"")</f>
        <v>0</v>
      </c>
      <c r="I1280" s="83"/>
      <c r="J1280" s="83"/>
      <c r="K1280" s="83"/>
      <c r="L1280" s="83"/>
      <c r="M1280" s="83"/>
      <c r="N1280" s="83"/>
      <c r="O1280" s="83"/>
      <c r="P1280" s="83"/>
      <c r="Q1280" s="83"/>
      <c r="R1280" s="83"/>
      <c r="S1280" s="83"/>
      <c r="T1280" s="83"/>
      <c r="U1280" s="99">
        <f>COUNTIF(通讯通路门店!$S:$S,$G1280)</f>
        <v>0</v>
      </c>
      <c r="V1280" s="99">
        <f>COUNTIFS(通讯通路门店!$S:$S,$G1280,通讯通路门店!$J:$J,"综合卖场")</f>
        <v>0</v>
      </c>
      <c r="W1280" s="99">
        <f>SUMIFS(通讯通路门店!$AJ:$AJ,通讯通路门店!$S:$S,通讯客户沙盘!$G1280)</f>
        <v>0</v>
      </c>
      <c r="X1280" s="99">
        <f t="shared" si="95"/>
        <v>0</v>
      </c>
      <c r="Y1280" s="99">
        <f>COUNTIFS(通讯通路门店!$S:$S,$G1280,通讯通路门店!$J:$J,"荣耀体验店")+COUNTIFS(通讯通路门店!$S:$S,$G1280,通讯通路门店!$J:$J,"荣耀授权专卖店")</f>
        <v>0</v>
      </c>
      <c r="Z1280" s="99">
        <f>COUNTIFS(通讯通路门店!$S:$S,$G1280,通讯通路门店!$J:$J,"VIVO体验店")</f>
        <v>0</v>
      </c>
      <c r="AA1280" s="99">
        <f>COUNTIFS(通讯通路门店!$S:$S,$G1280,通讯通路门店!$J:$J,"OPPO体验店")</f>
        <v>0</v>
      </c>
      <c r="AB1280" s="99">
        <f>COUNTIFS(通讯通路门店!$S:$S,$G1280,通讯通路门店!$J:$J,"华为授权体验店")+COUNTIFS(通讯通路门店!$S:$S,$G1280,通讯通路门店!$J:$J,"华为堡垒店")</f>
        <v>0</v>
      </c>
      <c r="AC1280" s="99">
        <f>COUNTIFS(通讯通路门店!$S:$S,$G1280,通讯通路门店!$J:$J,"小米体验店")</f>
        <v>0</v>
      </c>
      <c r="AD1280" s="99">
        <f>COUNTIFS(通讯通路门店!$S:$S,$G1280,通讯通路门店!$J:$J,"苹果体验店")</f>
        <v>0</v>
      </c>
      <c r="AE1280" s="99">
        <f>COUNTIFS(通讯通路门店!$S:$S,$G1280,通讯通路门店!$J:$J,"其他品牌专卖店")</f>
        <v>0</v>
      </c>
      <c r="AF1280" s="99">
        <f>SUMIFS(通讯通路门店!$BI:$BI,通讯通路门店!$S:$S,$G1280)</f>
        <v>0</v>
      </c>
      <c r="AG1280" s="99">
        <f>SUMIFS(通讯通路门店!$BH:$BH,通讯通路门店!$S:$S,$G1280)</f>
        <v>0</v>
      </c>
      <c r="AH1280" s="99">
        <f t="shared" si="96"/>
        <v>0</v>
      </c>
      <c r="AI1280" s="99">
        <f>SUMIFS(通讯通路门店!$BB:$BB,通讯通路门店!$S:$S,$G1280)</f>
        <v>0</v>
      </c>
      <c r="AJ1280" s="99">
        <f>SUMIFS(通讯通路门店!$BE:$BE,通讯通路门店!$S:$S,$G1280)</f>
        <v>0</v>
      </c>
      <c r="AK1280" s="99">
        <f>SUMIFS(通讯通路门店!$BG:$BG,通讯通路门店!$S:$S,$G1280)</f>
        <v>0</v>
      </c>
      <c r="AL1280" s="99">
        <f>SUMIFS(通讯通路门店!$BC:$BC,通讯通路门店!$S:$S,$G1280)</f>
        <v>0</v>
      </c>
      <c r="AM1280" s="99">
        <f>SUMIFS(通讯通路门店!$BD:$BD,通讯通路门店!$S:$S,$G1280)</f>
        <v>0</v>
      </c>
      <c r="AN1280" s="99">
        <f>SUMIFS(通讯通路门店!$BF:$BF,通讯通路门店!$S:$S,$G1280)</f>
        <v>0</v>
      </c>
      <c r="AO1280" s="99">
        <f t="shared" si="97"/>
        <v>0</v>
      </c>
      <c r="AP1280" s="99">
        <f>SUMIFS(通讯通路门店!$K:$K,通讯通路门店!$S:$S,$G1280)</f>
        <v>0</v>
      </c>
      <c r="AQ1280" s="83"/>
      <c r="AR1280" s="99">
        <f>SUMIFS(通讯通路门店!$T:$T,通讯通路门店!$S:$S,$G1280)</f>
        <v>0</v>
      </c>
      <c r="AS1280" s="99">
        <f>SUMIFS(通讯通路门店!$U:$U,通讯通路门店!$S:$S,$G1280)</f>
        <v>0</v>
      </c>
      <c r="AT1280" s="99">
        <f>SUMIFS(通讯通路门店!$V:$V,通讯通路门店!$S:$S,$G1280)</f>
        <v>0</v>
      </c>
      <c r="AU1280" s="99">
        <f>SUMIFS(通讯通路门店!$W:$W,通讯通路门店!$S:$S,$G1280)</f>
        <v>0</v>
      </c>
      <c r="AV1280" s="99">
        <f>SUMIFS(通讯通路门店!$Z:$Z,通讯通路门店!$S:$S,$G1280)</f>
        <v>0</v>
      </c>
      <c r="AW1280" s="99">
        <f>SUMIFS(通讯通路门店!$AB:$AB,通讯通路门店!$S:$S,$G1280)</f>
        <v>0</v>
      </c>
      <c r="AX1280" s="99">
        <f>SUMIFS(通讯通路门店!$X:$X,通讯通路门店!$S:$S,$G1280)</f>
        <v>0</v>
      </c>
      <c r="AY1280" s="99">
        <f>SUMIFS(通讯通路门店!$Y:$Y,通讯通路门店!$S:$S,$G1280)</f>
        <v>0</v>
      </c>
      <c r="AZ1280" s="99">
        <f>SUMIFS(通讯通路门店!$AA:$AA,通讯通路门店!$S:$S,$G1280)</f>
        <v>0</v>
      </c>
      <c r="BA1280" s="99">
        <f t="shared" si="98"/>
        <v>0</v>
      </c>
      <c r="BB1280" s="99">
        <f t="shared" si="99"/>
        <v>0</v>
      </c>
      <c r="BC1280" s="99">
        <f>SUMIFS(通讯通路门店!$W:$W,通讯通路门店!$S:$S,$G1280,通讯通路门店!$J:$J,"荣耀体验店")+SUMIFS(通讯通路门店!$W:$W,通讯通路门店!$S:$S,$G1280,通讯通路门店!$J:$J,"荣耀授权专卖店")</f>
        <v>0</v>
      </c>
      <c r="BD1280" s="99">
        <f>SUMIFS(通讯通路门店!$Z:$Z,通讯通路门店!$S:$S,$G1280,通讯通路门店!$J:$J,"VIVO体验店")</f>
        <v>0</v>
      </c>
      <c r="BE1280" s="99">
        <f>SUMIFS(通讯通路门店!$AB:$AB,通讯通路门店!$S:$S,$G1280,通讯通路门店!$J:$J,"OPPO体验店")</f>
        <v>0</v>
      </c>
      <c r="BF1280" s="99">
        <f>SUMIFS(通讯通路门店!$X:$X,通讯通路门店!$S:$S,$G1280,通讯通路门店!$J:$J,"华为授权体验店")+SUMIFS(通讯通路门店!$AA:$AA,通讯通路门店!$S:$S,$G1280,通讯通路门店!$J:$J,"华为堡垒店")</f>
        <v>0</v>
      </c>
      <c r="BG1280" s="99">
        <f>SUMIFS(通讯通路门店!$Y:$Y,通讯通路门店!$S:$S,$G1280,通讯通路门店!$J:$J,"小米体验店")</f>
        <v>0</v>
      </c>
      <c r="BH1280" s="99">
        <f>SUMIFS(通讯通路门店!$AA:$AA,通讯通路门店!$S:$S,$G1280,通讯通路门店!$J:$J,"苹果体验店")</f>
        <v>0</v>
      </c>
      <c r="BI1280" s="99">
        <f>SUMIFS(通讯通路门店!$K:$K,通讯通路门店!$S:$S,$G1280,通讯通路门店!$J:$J,"其他品牌专卖店")</f>
        <v>0</v>
      </c>
      <c r="BJ1280" s="99">
        <f>SUMIFS(通讯通路门店!$AC:$AC,通讯通路门店!$S:$S,$G1280)</f>
        <v>0</v>
      </c>
      <c r="BK1280" s="99">
        <f>SUMIFS(通讯通路门店!$AD:$AD,通讯通路门店!$S:$S,$G1280)</f>
        <v>0</v>
      </c>
      <c r="BL1280" s="99">
        <f>SUMIFS(通讯通路门店!$AE:$AE,通讯通路门店!$S:$S,$G1280)</f>
        <v>0</v>
      </c>
      <c r="BM1280" s="99">
        <f>SUMIFS(通讯通路门店!$AF:$AF,通讯通路门店!$S:$S,$G1280)</f>
        <v>0</v>
      </c>
      <c r="BN1280" s="99">
        <f>SUMIFS(通讯通路门店!$AG:$AG,通讯通路门店!$S:$S,$G1280)</f>
        <v>0</v>
      </c>
      <c r="BO1280" s="99">
        <f>SUMIFS(通讯通路门店!$AH:$AH,通讯通路门店!$S:$S,$G1280)</f>
        <v>0</v>
      </c>
      <c r="BP1280" s="99">
        <f>SUMIFS(通讯通路门店!$AI:$AI,通讯通路门店!$S:$S,$G1280)</f>
        <v>0</v>
      </c>
      <c r="BQ1280" s="83"/>
    </row>
    <row r="1281" spans="1:69">
      <c r="A1281" s="99" t="str">
        <f>IFERROR(_xlfn.XLOOKUP($G1281,通讯通路门店!$S$4:$S$993931,通讯通路门店!$A$4:$A$993931,0,0),"")</f>
        <v>海南省</v>
      </c>
      <c r="B1281" s="99" t="str">
        <f>IFERROR(_xlfn.XLOOKUP($G1281,通讯通路门店!$S$4:$S$993931,通讯通路门店!$B$4:$B$993931,0,0),"")</f>
        <v>东方市</v>
      </c>
      <c r="C1281" s="99" t="str">
        <f>IFERROR(_xlfn.XLOOKUP($G1281,通讯通路门店!$S$4:$S$993931,通讯通路门店!$C$4:$C$993931,0,0),"")</f>
        <v>东方市</v>
      </c>
      <c r="D1281" s="99" t="str">
        <f>IFERROR(_xlfn.XLOOKUP($G1281,通讯通路门店!$S$4:$S$993931,通讯通路门店!$D$4:$D$993931,0,0),"")</f>
        <v>八所镇</v>
      </c>
      <c r="E1281" s="83"/>
      <c r="F1281" s="83"/>
      <c r="G1281" s="101"/>
      <c r="H1281" s="102">
        <f>IFERROR(_xlfn.XLOOKUP($G1281,通讯通路门店!$S$4:$S$993931,通讯通路门店!$R$4:$R$993931,0,0),"")</f>
        <v>0</v>
      </c>
      <c r="I1281" s="83"/>
      <c r="J1281" s="83"/>
      <c r="K1281" s="83"/>
      <c r="L1281" s="83"/>
      <c r="M1281" s="83"/>
      <c r="N1281" s="83"/>
      <c r="O1281" s="83"/>
      <c r="P1281" s="83"/>
      <c r="Q1281" s="83"/>
      <c r="R1281" s="83"/>
      <c r="S1281" s="83"/>
      <c r="T1281" s="83"/>
      <c r="U1281" s="99">
        <f>COUNTIF(通讯通路门店!$S:$S,$G1281)</f>
        <v>0</v>
      </c>
      <c r="V1281" s="99">
        <f>COUNTIFS(通讯通路门店!$S:$S,$G1281,通讯通路门店!$J:$J,"综合卖场")</f>
        <v>0</v>
      </c>
      <c r="W1281" s="99">
        <f>SUMIFS(通讯通路门店!$AJ:$AJ,通讯通路门店!$S:$S,通讯客户沙盘!$G1281)</f>
        <v>0</v>
      </c>
      <c r="X1281" s="99">
        <f t="shared" si="95"/>
        <v>0</v>
      </c>
      <c r="Y1281" s="99">
        <f>COUNTIFS(通讯通路门店!$S:$S,$G1281,通讯通路门店!$J:$J,"荣耀体验店")+COUNTIFS(通讯通路门店!$S:$S,$G1281,通讯通路门店!$J:$J,"荣耀授权专卖店")</f>
        <v>0</v>
      </c>
      <c r="Z1281" s="99">
        <f>COUNTIFS(通讯通路门店!$S:$S,$G1281,通讯通路门店!$J:$J,"VIVO体验店")</f>
        <v>0</v>
      </c>
      <c r="AA1281" s="99">
        <f>COUNTIFS(通讯通路门店!$S:$S,$G1281,通讯通路门店!$J:$J,"OPPO体验店")</f>
        <v>0</v>
      </c>
      <c r="AB1281" s="99">
        <f>COUNTIFS(通讯通路门店!$S:$S,$G1281,通讯通路门店!$J:$J,"华为授权体验店")+COUNTIFS(通讯通路门店!$S:$S,$G1281,通讯通路门店!$J:$J,"华为堡垒店")</f>
        <v>0</v>
      </c>
      <c r="AC1281" s="99">
        <f>COUNTIFS(通讯通路门店!$S:$S,$G1281,通讯通路门店!$J:$J,"小米体验店")</f>
        <v>0</v>
      </c>
      <c r="AD1281" s="99">
        <f>COUNTIFS(通讯通路门店!$S:$S,$G1281,通讯通路门店!$J:$J,"苹果体验店")</f>
        <v>0</v>
      </c>
      <c r="AE1281" s="99">
        <f>COUNTIFS(通讯通路门店!$S:$S,$G1281,通讯通路门店!$J:$J,"其他品牌专卖店")</f>
        <v>0</v>
      </c>
      <c r="AF1281" s="99">
        <f>SUMIFS(通讯通路门店!$BI:$BI,通讯通路门店!$S:$S,$G1281)</f>
        <v>0</v>
      </c>
      <c r="AG1281" s="99">
        <f>SUMIFS(通讯通路门店!$BH:$BH,通讯通路门店!$S:$S,$G1281)</f>
        <v>0</v>
      </c>
      <c r="AH1281" s="99">
        <f t="shared" si="96"/>
        <v>0</v>
      </c>
      <c r="AI1281" s="99">
        <f>SUMIFS(通讯通路门店!$BB:$BB,通讯通路门店!$S:$S,$G1281)</f>
        <v>0</v>
      </c>
      <c r="AJ1281" s="99">
        <f>SUMIFS(通讯通路门店!$BE:$BE,通讯通路门店!$S:$S,$G1281)</f>
        <v>0</v>
      </c>
      <c r="AK1281" s="99">
        <f>SUMIFS(通讯通路门店!$BG:$BG,通讯通路门店!$S:$S,$G1281)</f>
        <v>0</v>
      </c>
      <c r="AL1281" s="99">
        <f>SUMIFS(通讯通路门店!$BC:$BC,通讯通路门店!$S:$S,$G1281)</f>
        <v>0</v>
      </c>
      <c r="AM1281" s="99">
        <f>SUMIFS(通讯通路门店!$BD:$BD,通讯通路门店!$S:$S,$G1281)</f>
        <v>0</v>
      </c>
      <c r="AN1281" s="99">
        <f>SUMIFS(通讯通路门店!$BF:$BF,通讯通路门店!$S:$S,$G1281)</f>
        <v>0</v>
      </c>
      <c r="AO1281" s="99">
        <f t="shared" si="97"/>
        <v>0</v>
      </c>
      <c r="AP1281" s="99">
        <f>SUMIFS(通讯通路门店!$K:$K,通讯通路门店!$S:$S,$G1281)</f>
        <v>0</v>
      </c>
      <c r="AQ1281" s="83"/>
      <c r="AR1281" s="99">
        <f>SUMIFS(通讯通路门店!$T:$T,通讯通路门店!$S:$S,$G1281)</f>
        <v>0</v>
      </c>
      <c r="AS1281" s="99">
        <f>SUMIFS(通讯通路门店!$U:$U,通讯通路门店!$S:$S,$G1281)</f>
        <v>0</v>
      </c>
      <c r="AT1281" s="99">
        <f>SUMIFS(通讯通路门店!$V:$V,通讯通路门店!$S:$S,$G1281)</f>
        <v>0</v>
      </c>
      <c r="AU1281" s="99">
        <f>SUMIFS(通讯通路门店!$W:$W,通讯通路门店!$S:$S,$G1281)</f>
        <v>0</v>
      </c>
      <c r="AV1281" s="99">
        <f>SUMIFS(通讯通路门店!$Z:$Z,通讯通路门店!$S:$S,$G1281)</f>
        <v>0</v>
      </c>
      <c r="AW1281" s="99">
        <f>SUMIFS(通讯通路门店!$AB:$AB,通讯通路门店!$S:$S,$G1281)</f>
        <v>0</v>
      </c>
      <c r="AX1281" s="99">
        <f>SUMIFS(通讯通路门店!$X:$X,通讯通路门店!$S:$S,$G1281)</f>
        <v>0</v>
      </c>
      <c r="AY1281" s="99">
        <f>SUMIFS(通讯通路门店!$Y:$Y,通讯通路门店!$S:$S,$G1281)</f>
        <v>0</v>
      </c>
      <c r="AZ1281" s="99">
        <f>SUMIFS(通讯通路门店!$AA:$AA,通讯通路门店!$S:$S,$G1281)</f>
        <v>0</v>
      </c>
      <c r="BA1281" s="99">
        <f t="shared" si="98"/>
        <v>0</v>
      </c>
      <c r="BB1281" s="99">
        <f t="shared" si="99"/>
        <v>0</v>
      </c>
      <c r="BC1281" s="99">
        <f>SUMIFS(通讯通路门店!$W:$W,通讯通路门店!$S:$S,$G1281,通讯通路门店!$J:$J,"荣耀体验店")+SUMIFS(通讯通路门店!$W:$W,通讯通路门店!$S:$S,$G1281,通讯通路门店!$J:$J,"荣耀授权专卖店")</f>
        <v>0</v>
      </c>
      <c r="BD1281" s="99">
        <f>SUMIFS(通讯通路门店!$Z:$Z,通讯通路门店!$S:$S,$G1281,通讯通路门店!$J:$J,"VIVO体验店")</f>
        <v>0</v>
      </c>
      <c r="BE1281" s="99">
        <f>SUMIFS(通讯通路门店!$AB:$AB,通讯通路门店!$S:$S,$G1281,通讯通路门店!$J:$J,"OPPO体验店")</f>
        <v>0</v>
      </c>
      <c r="BF1281" s="99">
        <f>SUMIFS(通讯通路门店!$X:$X,通讯通路门店!$S:$S,$G1281,通讯通路门店!$J:$J,"华为授权体验店")+SUMIFS(通讯通路门店!$AA:$AA,通讯通路门店!$S:$S,$G1281,通讯通路门店!$J:$J,"华为堡垒店")</f>
        <v>0</v>
      </c>
      <c r="BG1281" s="99">
        <f>SUMIFS(通讯通路门店!$Y:$Y,通讯通路门店!$S:$S,$G1281,通讯通路门店!$J:$J,"小米体验店")</f>
        <v>0</v>
      </c>
      <c r="BH1281" s="99">
        <f>SUMIFS(通讯通路门店!$AA:$AA,通讯通路门店!$S:$S,$G1281,通讯通路门店!$J:$J,"苹果体验店")</f>
        <v>0</v>
      </c>
      <c r="BI1281" s="99">
        <f>SUMIFS(通讯通路门店!$K:$K,通讯通路门店!$S:$S,$G1281,通讯通路门店!$J:$J,"其他品牌专卖店")</f>
        <v>0</v>
      </c>
      <c r="BJ1281" s="99">
        <f>SUMIFS(通讯通路门店!$AC:$AC,通讯通路门店!$S:$S,$G1281)</f>
        <v>0</v>
      </c>
      <c r="BK1281" s="99">
        <f>SUMIFS(通讯通路门店!$AD:$AD,通讯通路门店!$S:$S,$G1281)</f>
        <v>0</v>
      </c>
      <c r="BL1281" s="99">
        <f>SUMIFS(通讯通路门店!$AE:$AE,通讯通路门店!$S:$S,$G1281)</f>
        <v>0</v>
      </c>
      <c r="BM1281" s="99">
        <f>SUMIFS(通讯通路门店!$AF:$AF,通讯通路门店!$S:$S,$G1281)</f>
        <v>0</v>
      </c>
      <c r="BN1281" s="99">
        <f>SUMIFS(通讯通路门店!$AG:$AG,通讯通路门店!$S:$S,$G1281)</f>
        <v>0</v>
      </c>
      <c r="BO1281" s="99">
        <f>SUMIFS(通讯通路门店!$AH:$AH,通讯通路门店!$S:$S,$G1281)</f>
        <v>0</v>
      </c>
      <c r="BP1281" s="99">
        <f>SUMIFS(通讯通路门店!$AI:$AI,通讯通路门店!$S:$S,$G1281)</f>
        <v>0</v>
      </c>
      <c r="BQ1281" s="83"/>
    </row>
    <row r="1282" spans="1:69">
      <c r="A1282" s="99" t="str">
        <f>IFERROR(_xlfn.XLOOKUP($G1282,通讯通路门店!$S$4:$S$993931,通讯通路门店!$A$4:$A$993931,0,0),"")</f>
        <v>海南省</v>
      </c>
      <c r="B1282" s="99" t="str">
        <f>IFERROR(_xlfn.XLOOKUP($G1282,通讯通路门店!$S$4:$S$993931,通讯通路门店!$B$4:$B$993931,0,0),"")</f>
        <v>东方市</v>
      </c>
      <c r="C1282" s="99" t="str">
        <f>IFERROR(_xlfn.XLOOKUP($G1282,通讯通路门店!$S$4:$S$993931,通讯通路门店!$C$4:$C$993931,0,0),"")</f>
        <v>东方市</v>
      </c>
      <c r="D1282" s="99" t="str">
        <f>IFERROR(_xlfn.XLOOKUP($G1282,通讯通路门店!$S$4:$S$993931,通讯通路门店!$D$4:$D$993931,0,0),"")</f>
        <v>八所镇</v>
      </c>
      <c r="E1282" s="83"/>
      <c r="F1282" s="83"/>
      <c r="G1282" s="101"/>
      <c r="H1282" s="102">
        <f>IFERROR(_xlfn.XLOOKUP($G1282,通讯通路门店!$S$4:$S$993931,通讯通路门店!$R$4:$R$993931,0,0),"")</f>
        <v>0</v>
      </c>
      <c r="I1282" s="83"/>
      <c r="J1282" s="83"/>
      <c r="K1282" s="83"/>
      <c r="L1282" s="83"/>
      <c r="M1282" s="83"/>
      <c r="N1282" s="83"/>
      <c r="O1282" s="83"/>
      <c r="P1282" s="83"/>
      <c r="Q1282" s="83"/>
      <c r="R1282" s="83"/>
      <c r="S1282" s="83"/>
      <c r="T1282" s="83"/>
      <c r="U1282" s="99">
        <f>COUNTIF(通讯通路门店!$S:$S,$G1282)</f>
        <v>0</v>
      </c>
      <c r="V1282" s="99">
        <f>COUNTIFS(通讯通路门店!$S:$S,$G1282,通讯通路门店!$J:$J,"综合卖场")</f>
        <v>0</v>
      </c>
      <c r="W1282" s="99">
        <f>SUMIFS(通讯通路门店!$AJ:$AJ,通讯通路门店!$S:$S,通讯客户沙盘!$G1282)</f>
        <v>0</v>
      </c>
      <c r="X1282" s="99">
        <f t="shared" si="95"/>
        <v>0</v>
      </c>
      <c r="Y1282" s="99">
        <f>COUNTIFS(通讯通路门店!$S:$S,$G1282,通讯通路门店!$J:$J,"荣耀体验店")+COUNTIFS(通讯通路门店!$S:$S,$G1282,通讯通路门店!$J:$J,"荣耀授权专卖店")</f>
        <v>0</v>
      </c>
      <c r="Z1282" s="99">
        <f>COUNTIFS(通讯通路门店!$S:$S,$G1282,通讯通路门店!$J:$J,"VIVO体验店")</f>
        <v>0</v>
      </c>
      <c r="AA1282" s="99">
        <f>COUNTIFS(通讯通路门店!$S:$S,$G1282,通讯通路门店!$J:$J,"OPPO体验店")</f>
        <v>0</v>
      </c>
      <c r="AB1282" s="99">
        <f>COUNTIFS(通讯通路门店!$S:$S,$G1282,通讯通路门店!$J:$J,"华为授权体验店")+COUNTIFS(通讯通路门店!$S:$S,$G1282,通讯通路门店!$J:$J,"华为堡垒店")</f>
        <v>0</v>
      </c>
      <c r="AC1282" s="99">
        <f>COUNTIFS(通讯通路门店!$S:$S,$G1282,通讯通路门店!$J:$J,"小米体验店")</f>
        <v>0</v>
      </c>
      <c r="AD1282" s="99">
        <f>COUNTIFS(通讯通路门店!$S:$S,$G1282,通讯通路门店!$J:$J,"苹果体验店")</f>
        <v>0</v>
      </c>
      <c r="AE1282" s="99">
        <f>COUNTIFS(通讯通路门店!$S:$S,$G1282,通讯通路门店!$J:$J,"其他品牌专卖店")</f>
        <v>0</v>
      </c>
      <c r="AF1282" s="99">
        <f>SUMIFS(通讯通路门店!$BI:$BI,通讯通路门店!$S:$S,$G1282)</f>
        <v>0</v>
      </c>
      <c r="AG1282" s="99">
        <f>SUMIFS(通讯通路门店!$BH:$BH,通讯通路门店!$S:$S,$G1282)</f>
        <v>0</v>
      </c>
      <c r="AH1282" s="99">
        <f t="shared" si="96"/>
        <v>0</v>
      </c>
      <c r="AI1282" s="99">
        <f>SUMIFS(通讯通路门店!$BB:$BB,通讯通路门店!$S:$S,$G1282)</f>
        <v>0</v>
      </c>
      <c r="AJ1282" s="99">
        <f>SUMIFS(通讯通路门店!$BE:$BE,通讯通路门店!$S:$S,$G1282)</f>
        <v>0</v>
      </c>
      <c r="AK1282" s="99">
        <f>SUMIFS(通讯通路门店!$BG:$BG,通讯通路门店!$S:$S,$G1282)</f>
        <v>0</v>
      </c>
      <c r="AL1282" s="99">
        <f>SUMIFS(通讯通路门店!$BC:$BC,通讯通路门店!$S:$S,$G1282)</f>
        <v>0</v>
      </c>
      <c r="AM1282" s="99">
        <f>SUMIFS(通讯通路门店!$BD:$BD,通讯通路门店!$S:$S,$G1282)</f>
        <v>0</v>
      </c>
      <c r="AN1282" s="99">
        <f>SUMIFS(通讯通路门店!$BF:$BF,通讯通路门店!$S:$S,$G1282)</f>
        <v>0</v>
      </c>
      <c r="AO1282" s="99">
        <f t="shared" si="97"/>
        <v>0</v>
      </c>
      <c r="AP1282" s="99">
        <f>SUMIFS(通讯通路门店!$K:$K,通讯通路门店!$S:$S,$G1282)</f>
        <v>0</v>
      </c>
      <c r="AQ1282" s="83"/>
      <c r="AR1282" s="99">
        <f>SUMIFS(通讯通路门店!$T:$T,通讯通路门店!$S:$S,$G1282)</f>
        <v>0</v>
      </c>
      <c r="AS1282" s="99">
        <f>SUMIFS(通讯通路门店!$U:$U,通讯通路门店!$S:$S,$G1282)</f>
        <v>0</v>
      </c>
      <c r="AT1282" s="99">
        <f>SUMIFS(通讯通路门店!$V:$V,通讯通路门店!$S:$S,$G1282)</f>
        <v>0</v>
      </c>
      <c r="AU1282" s="99">
        <f>SUMIFS(通讯通路门店!$W:$W,通讯通路门店!$S:$S,$G1282)</f>
        <v>0</v>
      </c>
      <c r="AV1282" s="99">
        <f>SUMIFS(通讯通路门店!$Z:$Z,通讯通路门店!$S:$S,$G1282)</f>
        <v>0</v>
      </c>
      <c r="AW1282" s="99">
        <f>SUMIFS(通讯通路门店!$AB:$AB,通讯通路门店!$S:$S,$G1282)</f>
        <v>0</v>
      </c>
      <c r="AX1282" s="99">
        <f>SUMIFS(通讯通路门店!$X:$X,通讯通路门店!$S:$S,$G1282)</f>
        <v>0</v>
      </c>
      <c r="AY1282" s="99">
        <f>SUMIFS(通讯通路门店!$Y:$Y,通讯通路门店!$S:$S,$G1282)</f>
        <v>0</v>
      </c>
      <c r="AZ1282" s="99">
        <f>SUMIFS(通讯通路门店!$AA:$AA,通讯通路门店!$S:$S,$G1282)</f>
        <v>0</v>
      </c>
      <c r="BA1282" s="99">
        <f t="shared" si="98"/>
        <v>0</v>
      </c>
      <c r="BB1282" s="99">
        <f t="shared" si="99"/>
        <v>0</v>
      </c>
      <c r="BC1282" s="99">
        <f>SUMIFS(通讯通路门店!$W:$W,通讯通路门店!$S:$S,$G1282,通讯通路门店!$J:$J,"荣耀体验店")+SUMIFS(通讯通路门店!$W:$W,通讯通路门店!$S:$S,$G1282,通讯通路门店!$J:$J,"荣耀授权专卖店")</f>
        <v>0</v>
      </c>
      <c r="BD1282" s="99">
        <f>SUMIFS(通讯通路门店!$Z:$Z,通讯通路门店!$S:$S,$G1282,通讯通路门店!$J:$J,"VIVO体验店")</f>
        <v>0</v>
      </c>
      <c r="BE1282" s="99">
        <f>SUMIFS(通讯通路门店!$AB:$AB,通讯通路门店!$S:$S,$G1282,通讯通路门店!$J:$J,"OPPO体验店")</f>
        <v>0</v>
      </c>
      <c r="BF1282" s="99">
        <f>SUMIFS(通讯通路门店!$X:$X,通讯通路门店!$S:$S,$G1282,通讯通路门店!$J:$J,"华为授权体验店")+SUMIFS(通讯通路门店!$AA:$AA,通讯通路门店!$S:$S,$G1282,通讯通路门店!$J:$J,"华为堡垒店")</f>
        <v>0</v>
      </c>
      <c r="BG1282" s="99">
        <f>SUMIFS(通讯通路门店!$Y:$Y,通讯通路门店!$S:$S,$G1282,通讯通路门店!$J:$J,"小米体验店")</f>
        <v>0</v>
      </c>
      <c r="BH1282" s="99">
        <f>SUMIFS(通讯通路门店!$AA:$AA,通讯通路门店!$S:$S,$G1282,通讯通路门店!$J:$J,"苹果体验店")</f>
        <v>0</v>
      </c>
      <c r="BI1282" s="99">
        <f>SUMIFS(通讯通路门店!$K:$K,通讯通路门店!$S:$S,$G1282,通讯通路门店!$J:$J,"其他品牌专卖店")</f>
        <v>0</v>
      </c>
      <c r="BJ1282" s="99">
        <f>SUMIFS(通讯通路门店!$AC:$AC,通讯通路门店!$S:$S,$G1282)</f>
        <v>0</v>
      </c>
      <c r="BK1282" s="99">
        <f>SUMIFS(通讯通路门店!$AD:$AD,通讯通路门店!$S:$S,$G1282)</f>
        <v>0</v>
      </c>
      <c r="BL1282" s="99">
        <f>SUMIFS(通讯通路门店!$AE:$AE,通讯通路门店!$S:$S,$G1282)</f>
        <v>0</v>
      </c>
      <c r="BM1282" s="99">
        <f>SUMIFS(通讯通路门店!$AF:$AF,通讯通路门店!$S:$S,$G1282)</f>
        <v>0</v>
      </c>
      <c r="BN1282" s="99">
        <f>SUMIFS(通讯通路门店!$AG:$AG,通讯通路门店!$S:$S,$G1282)</f>
        <v>0</v>
      </c>
      <c r="BO1282" s="99">
        <f>SUMIFS(通讯通路门店!$AH:$AH,通讯通路门店!$S:$S,$G1282)</f>
        <v>0</v>
      </c>
      <c r="BP1282" s="99">
        <f>SUMIFS(通讯通路门店!$AI:$AI,通讯通路门店!$S:$S,$G1282)</f>
        <v>0</v>
      </c>
      <c r="BQ1282" s="83"/>
    </row>
    <row r="1283" spans="1:69">
      <c r="A1283" s="99" t="str">
        <f>IFERROR(_xlfn.XLOOKUP($G1283,通讯通路门店!$S$4:$S$993931,通讯通路门店!$A$4:$A$993931,0,0),"")</f>
        <v>海南省</v>
      </c>
      <c r="B1283" s="99" t="str">
        <f>IFERROR(_xlfn.XLOOKUP($G1283,通讯通路门店!$S$4:$S$993931,通讯通路门店!$B$4:$B$993931,0,0),"")</f>
        <v>东方市</v>
      </c>
      <c r="C1283" s="99" t="str">
        <f>IFERROR(_xlfn.XLOOKUP($G1283,通讯通路门店!$S$4:$S$993931,通讯通路门店!$C$4:$C$993931,0,0),"")</f>
        <v>东方市</v>
      </c>
      <c r="D1283" s="99" t="str">
        <f>IFERROR(_xlfn.XLOOKUP($G1283,通讯通路门店!$S$4:$S$993931,通讯通路门店!$D$4:$D$993931,0,0),"")</f>
        <v>八所镇</v>
      </c>
      <c r="E1283" s="83"/>
      <c r="F1283" s="83"/>
      <c r="G1283" s="101"/>
      <c r="H1283" s="102">
        <f>IFERROR(_xlfn.XLOOKUP($G1283,通讯通路门店!$S$4:$S$993931,通讯通路门店!$R$4:$R$993931,0,0),"")</f>
        <v>0</v>
      </c>
      <c r="I1283" s="83"/>
      <c r="J1283" s="83"/>
      <c r="K1283" s="83"/>
      <c r="L1283" s="83"/>
      <c r="M1283" s="83"/>
      <c r="N1283" s="83"/>
      <c r="O1283" s="83"/>
      <c r="P1283" s="83"/>
      <c r="Q1283" s="83"/>
      <c r="R1283" s="83"/>
      <c r="S1283" s="83"/>
      <c r="T1283" s="83"/>
      <c r="U1283" s="99">
        <f>COUNTIF(通讯通路门店!$S:$S,$G1283)</f>
        <v>0</v>
      </c>
      <c r="V1283" s="99">
        <f>COUNTIFS(通讯通路门店!$S:$S,$G1283,通讯通路门店!$J:$J,"综合卖场")</f>
        <v>0</v>
      </c>
      <c r="W1283" s="99">
        <f>SUMIFS(通讯通路门店!$AJ:$AJ,通讯通路门店!$S:$S,通讯客户沙盘!$G1283)</f>
        <v>0</v>
      </c>
      <c r="X1283" s="99">
        <f t="shared" si="95"/>
        <v>0</v>
      </c>
      <c r="Y1283" s="99">
        <f>COUNTIFS(通讯通路门店!$S:$S,$G1283,通讯通路门店!$J:$J,"荣耀体验店")+COUNTIFS(通讯通路门店!$S:$S,$G1283,通讯通路门店!$J:$J,"荣耀授权专卖店")</f>
        <v>0</v>
      </c>
      <c r="Z1283" s="99">
        <f>COUNTIFS(通讯通路门店!$S:$S,$G1283,通讯通路门店!$J:$J,"VIVO体验店")</f>
        <v>0</v>
      </c>
      <c r="AA1283" s="99">
        <f>COUNTIFS(通讯通路门店!$S:$S,$G1283,通讯通路门店!$J:$J,"OPPO体验店")</f>
        <v>0</v>
      </c>
      <c r="AB1283" s="99">
        <f>COUNTIFS(通讯通路门店!$S:$S,$G1283,通讯通路门店!$J:$J,"华为授权体验店")+COUNTIFS(通讯通路门店!$S:$S,$G1283,通讯通路门店!$J:$J,"华为堡垒店")</f>
        <v>0</v>
      </c>
      <c r="AC1283" s="99">
        <f>COUNTIFS(通讯通路门店!$S:$S,$G1283,通讯通路门店!$J:$J,"小米体验店")</f>
        <v>0</v>
      </c>
      <c r="AD1283" s="99">
        <f>COUNTIFS(通讯通路门店!$S:$S,$G1283,通讯通路门店!$J:$J,"苹果体验店")</f>
        <v>0</v>
      </c>
      <c r="AE1283" s="99">
        <f>COUNTIFS(通讯通路门店!$S:$S,$G1283,通讯通路门店!$J:$J,"其他品牌专卖店")</f>
        <v>0</v>
      </c>
      <c r="AF1283" s="99">
        <f>SUMIFS(通讯通路门店!$BI:$BI,通讯通路门店!$S:$S,$G1283)</f>
        <v>0</v>
      </c>
      <c r="AG1283" s="99">
        <f>SUMIFS(通讯通路门店!$BH:$BH,通讯通路门店!$S:$S,$G1283)</f>
        <v>0</v>
      </c>
      <c r="AH1283" s="99">
        <f t="shared" si="96"/>
        <v>0</v>
      </c>
      <c r="AI1283" s="99">
        <f>SUMIFS(通讯通路门店!$BB:$BB,通讯通路门店!$S:$S,$G1283)</f>
        <v>0</v>
      </c>
      <c r="AJ1283" s="99">
        <f>SUMIFS(通讯通路门店!$BE:$BE,通讯通路门店!$S:$S,$G1283)</f>
        <v>0</v>
      </c>
      <c r="AK1283" s="99">
        <f>SUMIFS(通讯通路门店!$BG:$BG,通讯通路门店!$S:$S,$G1283)</f>
        <v>0</v>
      </c>
      <c r="AL1283" s="99">
        <f>SUMIFS(通讯通路门店!$BC:$BC,通讯通路门店!$S:$S,$G1283)</f>
        <v>0</v>
      </c>
      <c r="AM1283" s="99">
        <f>SUMIFS(通讯通路门店!$BD:$BD,通讯通路门店!$S:$S,$G1283)</f>
        <v>0</v>
      </c>
      <c r="AN1283" s="99">
        <f>SUMIFS(通讯通路门店!$BF:$BF,通讯通路门店!$S:$S,$G1283)</f>
        <v>0</v>
      </c>
      <c r="AO1283" s="99">
        <f t="shared" si="97"/>
        <v>0</v>
      </c>
      <c r="AP1283" s="99">
        <f>SUMIFS(通讯通路门店!$K:$K,通讯通路门店!$S:$S,$G1283)</f>
        <v>0</v>
      </c>
      <c r="AQ1283" s="83"/>
      <c r="AR1283" s="99">
        <f>SUMIFS(通讯通路门店!$T:$T,通讯通路门店!$S:$S,$G1283)</f>
        <v>0</v>
      </c>
      <c r="AS1283" s="99">
        <f>SUMIFS(通讯通路门店!$U:$U,通讯通路门店!$S:$S,$G1283)</f>
        <v>0</v>
      </c>
      <c r="AT1283" s="99">
        <f>SUMIFS(通讯通路门店!$V:$V,通讯通路门店!$S:$S,$G1283)</f>
        <v>0</v>
      </c>
      <c r="AU1283" s="99">
        <f>SUMIFS(通讯通路门店!$W:$W,通讯通路门店!$S:$S,$G1283)</f>
        <v>0</v>
      </c>
      <c r="AV1283" s="99">
        <f>SUMIFS(通讯通路门店!$Z:$Z,通讯通路门店!$S:$S,$G1283)</f>
        <v>0</v>
      </c>
      <c r="AW1283" s="99">
        <f>SUMIFS(通讯通路门店!$AB:$AB,通讯通路门店!$S:$S,$G1283)</f>
        <v>0</v>
      </c>
      <c r="AX1283" s="99">
        <f>SUMIFS(通讯通路门店!$X:$X,通讯通路门店!$S:$S,$G1283)</f>
        <v>0</v>
      </c>
      <c r="AY1283" s="99">
        <f>SUMIFS(通讯通路门店!$Y:$Y,通讯通路门店!$S:$S,$G1283)</f>
        <v>0</v>
      </c>
      <c r="AZ1283" s="99">
        <f>SUMIFS(通讯通路门店!$AA:$AA,通讯通路门店!$S:$S,$G1283)</f>
        <v>0</v>
      </c>
      <c r="BA1283" s="99">
        <f t="shared" si="98"/>
        <v>0</v>
      </c>
      <c r="BB1283" s="99">
        <f t="shared" si="99"/>
        <v>0</v>
      </c>
      <c r="BC1283" s="99">
        <f>SUMIFS(通讯通路门店!$W:$W,通讯通路门店!$S:$S,$G1283,通讯通路门店!$J:$J,"荣耀体验店")+SUMIFS(通讯通路门店!$W:$W,通讯通路门店!$S:$S,$G1283,通讯通路门店!$J:$J,"荣耀授权专卖店")</f>
        <v>0</v>
      </c>
      <c r="BD1283" s="99">
        <f>SUMIFS(通讯通路门店!$Z:$Z,通讯通路门店!$S:$S,$G1283,通讯通路门店!$J:$J,"VIVO体验店")</f>
        <v>0</v>
      </c>
      <c r="BE1283" s="99">
        <f>SUMIFS(通讯通路门店!$AB:$AB,通讯通路门店!$S:$S,$G1283,通讯通路门店!$J:$J,"OPPO体验店")</f>
        <v>0</v>
      </c>
      <c r="BF1283" s="99">
        <f>SUMIFS(通讯通路门店!$X:$X,通讯通路门店!$S:$S,$G1283,通讯通路门店!$J:$J,"华为授权体验店")+SUMIFS(通讯通路门店!$AA:$AA,通讯通路门店!$S:$S,$G1283,通讯通路门店!$J:$J,"华为堡垒店")</f>
        <v>0</v>
      </c>
      <c r="BG1283" s="99">
        <f>SUMIFS(通讯通路门店!$Y:$Y,通讯通路门店!$S:$S,$G1283,通讯通路门店!$J:$J,"小米体验店")</f>
        <v>0</v>
      </c>
      <c r="BH1283" s="99">
        <f>SUMIFS(通讯通路门店!$AA:$AA,通讯通路门店!$S:$S,$G1283,通讯通路门店!$J:$J,"苹果体验店")</f>
        <v>0</v>
      </c>
      <c r="BI1283" s="99">
        <f>SUMIFS(通讯通路门店!$K:$K,通讯通路门店!$S:$S,$G1283,通讯通路门店!$J:$J,"其他品牌专卖店")</f>
        <v>0</v>
      </c>
      <c r="BJ1283" s="99">
        <f>SUMIFS(通讯通路门店!$AC:$AC,通讯通路门店!$S:$S,$G1283)</f>
        <v>0</v>
      </c>
      <c r="BK1283" s="99">
        <f>SUMIFS(通讯通路门店!$AD:$AD,通讯通路门店!$S:$S,$G1283)</f>
        <v>0</v>
      </c>
      <c r="BL1283" s="99">
        <f>SUMIFS(通讯通路门店!$AE:$AE,通讯通路门店!$S:$S,$G1283)</f>
        <v>0</v>
      </c>
      <c r="BM1283" s="99">
        <f>SUMIFS(通讯通路门店!$AF:$AF,通讯通路门店!$S:$S,$G1283)</f>
        <v>0</v>
      </c>
      <c r="BN1283" s="99">
        <f>SUMIFS(通讯通路门店!$AG:$AG,通讯通路门店!$S:$S,$G1283)</f>
        <v>0</v>
      </c>
      <c r="BO1283" s="99">
        <f>SUMIFS(通讯通路门店!$AH:$AH,通讯通路门店!$S:$S,$G1283)</f>
        <v>0</v>
      </c>
      <c r="BP1283" s="99">
        <f>SUMIFS(通讯通路门店!$AI:$AI,通讯通路门店!$S:$S,$G1283)</f>
        <v>0</v>
      </c>
      <c r="BQ1283" s="83"/>
    </row>
    <row r="1284" spans="1:69">
      <c r="A1284" s="99" t="str">
        <f>IFERROR(_xlfn.XLOOKUP($G1284,通讯通路门店!$S$4:$S$993931,通讯通路门店!$A$4:$A$993931,0,0),"")</f>
        <v>海南省</v>
      </c>
      <c r="B1284" s="99" t="str">
        <f>IFERROR(_xlfn.XLOOKUP($G1284,通讯通路门店!$S$4:$S$993931,通讯通路门店!$B$4:$B$993931,0,0),"")</f>
        <v>东方市</v>
      </c>
      <c r="C1284" s="99" t="str">
        <f>IFERROR(_xlfn.XLOOKUP($G1284,通讯通路门店!$S$4:$S$993931,通讯通路门店!$C$4:$C$993931,0,0),"")</f>
        <v>东方市</v>
      </c>
      <c r="D1284" s="99" t="str">
        <f>IFERROR(_xlfn.XLOOKUP($G1284,通讯通路门店!$S$4:$S$993931,通讯通路门店!$D$4:$D$993931,0,0),"")</f>
        <v>八所镇</v>
      </c>
      <c r="E1284" s="83"/>
      <c r="F1284" s="83"/>
      <c r="G1284" s="101"/>
      <c r="H1284" s="102">
        <f>IFERROR(_xlfn.XLOOKUP($G1284,通讯通路门店!$S$4:$S$993931,通讯通路门店!$R$4:$R$993931,0,0),"")</f>
        <v>0</v>
      </c>
      <c r="I1284" s="83"/>
      <c r="J1284" s="83"/>
      <c r="K1284" s="83"/>
      <c r="L1284" s="83"/>
      <c r="M1284" s="83"/>
      <c r="N1284" s="83"/>
      <c r="O1284" s="83"/>
      <c r="P1284" s="83"/>
      <c r="Q1284" s="83"/>
      <c r="R1284" s="83"/>
      <c r="S1284" s="83"/>
      <c r="T1284" s="83"/>
      <c r="U1284" s="99">
        <f>COUNTIF(通讯通路门店!$S:$S,$G1284)</f>
        <v>0</v>
      </c>
      <c r="V1284" s="99">
        <f>COUNTIFS(通讯通路门店!$S:$S,$G1284,通讯通路门店!$J:$J,"综合卖场")</f>
        <v>0</v>
      </c>
      <c r="W1284" s="99">
        <f>SUMIFS(通讯通路门店!$AJ:$AJ,通讯通路门店!$S:$S,通讯客户沙盘!$G1284)</f>
        <v>0</v>
      </c>
      <c r="X1284" s="99">
        <f t="shared" ref="X1284:X1347" si="100">Y1284+Z1284+AA1284+AB1284+AC1284+AD1284+AE1284</f>
        <v>0</v>
      </c>
      <c r="Y1284" s="99">
        <f>COUNTIFS(通讯通路门店!$S:$S,$G1284,通讯通路门店!$J:$J,"荣耀体验店")+COUNTIFS(通讯通路门店!$S:$S,$G1284,通讯通路门店!$J:$J,"荣耀授权专卖店")</f>
        <v>0</v>
      </c>
      <c r="Z1284" s="99">
        <f>COUNTIFS(通讯通路门店!$S:$S,$G1284,通讯通路门店!$J:$J,"VIVO体验店")</f>
        <v>0</v>
      </c>
      <c r="AA1284" s="99">
        <f>COUNTIFS(通讯通路门店!$S:$S,$G1284,通讯通路门店!$J:$J,"OPPO体验店")</f>
        <v>0</v>
      </c>
      <c r="AB1284" s="99">
        <f>COUNTIFS(通讯通路门店!$S:$S,$G1284,通讯通路门店!$J:$J,"华为授权体验店")+COUNTIFS(通讯通路门店!$S:$S,$G1284,通讯通路门店!$J:$J,"华为堡垒店")</f>
        <v>0</v>
      </c>
      <c r="AC1284" s="99">
        <f>COUNTIFS(通讯通路门店!$S:$S,$G1284,通讯通路门店!$J:$J,"小米体验店")</f>
        <v>0</v>
      </c>
      <c r="AD1284" s="99">
        <f>COUNTIFS(通讯通路门店!$S:$S,$G1284,通讯通路门店!$J:$J,"苹果体验店")</f>
        <v>0</v>
      </c>
      <c r="AE1284" s="99">
        <f>COUNTIFS(通讯通路门店!$S:$S,$G1284,通讯通路门店!$J:$J,"其他品牌专卖店")</f>
        <v>0</v>
      </c>
      <c r="AF1284" s="99">
        <f>SUMIFS(通讯通路门店!$BI:$BI,通讯通路门店!$S:$S,$G1284)</f>
        <v>0</v>
      </c>
      <c r="AG1284" s="99">
        <f>SUMIFS(通讯通路门店!$BH:$BH,通讯通路门店!$S:$S,$G1284)</f>
        <v>0</v>
      </c>
      <c r="AH1284" s="99">
        <f t="shared" ref="AH1284:AH1347" si="101">AI1284+AJ1284+AK1284+AL1284+AM1284+AN1284</f>
        <v>0</v>
      </c>
      <c r="AI1284" s="99">
        <f>SUMIFS(通讯通路门店!$BB:$BB,通讯通路门店!$S:$S,$G1284)</f>
        <v>0</v>
      </c>
      <c r="AJ1284" s="99">
        <f>SUMIFS(通讯通路门店!$BE:$BE,通讯通路门店!$S:$S,$G1284)</f>
        <v>0</v>
      </c>
      <c r="AK1284" s="99">
        <f>SUMIFS(通讯通路门店!$BG:$BG,通讯通路门店!$S:$S,$G1284)</f>
        <v>0</v>
      </c>
      <c r="AL1284" s="99">
        <f>SUMIFS(通讯通路门店!$BC:$BC,通讯通路门店!$S:$S,$G1284)</f>
        <v>0</v>
      </c>
      <c r="AM1284" s="99">
        <f>SUMIFS(通讯通路门店!$BD:$BD,通讯通路门店!$S:$S,$G1284)</f>
        <v>0</v>
      </c>
      <c r="AN1284" s="99">
        <f>SUMIFS(通讯通路门店!$BF:$BF,通讯通路门店!$S:$S,$G1284)</f>
        <v>0</v>
      </c>
      <c r="AO1284" s="99">
        <f t="shared" ref="AO1284:AO1347" si="102">AP1284+AQ1284</f>
        <v>0</v>
      </c>
      <c r="AP1284" s="99">
        <f>SUMIFS(通讯通路门店!$K:$K,通讯通路门店!$S:$S,$G1284)</f>
        <v>0</v>
      </c>
      <c r="AQ1284" s="83"/>
      <c r="AR1284" s="99">
        <f>SUMIFS(通讯通路门店!$T:$T,通讯通路门店!$S:$S,$G1284)</f>
        <v>0</v>
      </c>
      <c r="AS1284" s="99">
        <f>SUMIFS(通讯通路门店!$U:$U,通讯通路门店!$S:$S,$G1284)</f>
        <v>0</v>
      </c>
      <c r="AT1284" s="99">
        <f>SUMIFS(通讯通路门店!$V:$V,通讯通路门店!$S:$S,$G1284)</f>
        <v>0</v>
      </c>
      <c r="AU1284" s="99">
        <f>SUMIFS(通讯通路门店!$W:$W,通讯通路门店!$S:$S,$G1284)</f>
        <v>0</v>
      </c>
      <c r="AV1284" s="99">
        <f>SUMIFS(通讯通路门店!$Z:$Z,通讯通路门店!$S:$S,$G1284)</f>
        <v>0</v>
      </c>
      <c r="AW1284" s="99">
        <f>SUMIFS(通讯通路门店!$AB:$AB,通讯通路门店!$S:$S,$G1284)</f>
        <v>0</v>
      </c>
      <c r="AX1284" s="99">
        <f>SUMIFS(通讯通路门店!$X:$X,通讯通路门店!$S:$S,$G1284)</f>
        <v>0</v>
      </c>
      <c r="AY1284" s="99">
        <f>SUMIFS(通讯通路门店!$Y:$Y,通讯通路门店!$S:$S,$G1284)</f>
        <v>0</v>
      </c>
      <c r="AZ1284" s="99">
        <f>SUMIFS(通讯通路门店!$AA:$AA,通讯通路门店!$S:$S,$G1284)</f>
        <v>0</v>
      </c>
      <c r="BA1284" s="99">
        <f t="shared" ref="BA1284:BA1347" si="103">AP1284-BB1284</f>
        <v>0</v>
      </c>
      <c r="BB1284" s="99">
        <f t="shared" ref="BB1284:BB1347" si="104">BC1284+BD1284+BE1284+BF1284+BG1284+BH1284</f>
        <v>0</v>
      </c>
      <c r="BC1284" s="99">
        <f>SUMIFS(通讯通路门店!$W:$W,通讯通路门店!$S:$S,$G1284,通讯通路门店!$J:$J,"荣耀体验店")+SUMIFS(通讯通路门店!$W:$W,通讯通路门店!$S:$S,$G1284,通讯通路门店!$J:$J,"荣耀授权专卖店")</f>
        <v>0</v>
      </c>
      <c r="BD1284" s="99">
        <f>SUMIFS(通讯通路门店!$Z:$Z,通讯通路门店!$S:$S,$G1284,通讯通路门店!$J:$J,"VIVO体验店")</f>
        <v>0</v>
      </c>
      <c r="BE1284" s="99">
        <f>SUMIFS(通讯通路门店!$AB:$AB,通讯通路门店!$S:$S,$G1284,通讯通路门店!$J:$J,"OPPO体验店")</f>
        <v>0</v>
      </c>
      <c r="BF1284" s="99">
        <f>SUMIFS(通讯通路门店!$X:$X,通讯通路门店!$S:$S,$G1284,通讯通路门店!$J:$J,"华为授权体验店")+SUMIFS(通讯通路门店!$AA:$AA,通讯通路门店!$S:$S,$G1284,通讯通路门店!$J:$J,"华为堡垒店")</f>
        <v>0</v>
      </c>
      <c r="BG1284" s="99">
        <f>SUMIFS(通讯通路门店!$Y:$Y,通讯通路门店!$S:$S,$G1284,通讯通路门店!$J:$J,"小米体验店")</f>
        <v>0</v>
      </c>
      <c r="BH1284" s="99">
        <f>SUMIFS(通讯通路门店!$AA:$AA,通讯通路门店!$S:$S,$G1284,通讯通路门店!$J:$J,"苹果体验店")</f>
        <v>0</v>
      </c>
      <c r="BI1284" s="99">
        <f>SUMIFS(通讯通路门店!$K:$K,通讯通路门店!$S:$S,$G1284,通讯通路门店!$J:$J,"其他品牌专卖店")</f>
        <v>0</v>
      </c>
      <c r="BJ1284" s="99">
        <f>SUMIFS(通讯通路门店!$AC:$AC,通讯通路门店!$S:$S,$G1284)</f>
        <v>0</v>
      </c>
      <c r="BK1284" s="99">
        <f>SUMIFS(通讯通路门店!$AD:$AD,通讯通路门店!$S:$S,$G1284)</f>
        <v>0</v>
      </c>
      <c r="BL1284" s="99">
        <f>SUMIFS(通讯通路门店!$AE:$AE,通讯通路门店!$S:$S,$G1284)</f>
        <v>0</v>
      </c>
      <c r="BM1284" s="99">
        <f>SUMIFS(通讯通路门店!$AF:$AF,通讯通路门店!$S:$S,$G1284)</f>
        <v>0</v>
      </c>
      <c r="BN1284" s="99">
        <f>SUMIFS(通讯通路门店!$AG:$AG,通讯通路门店!$S:$S,$G1284)</f>
        <v>0</v>
      </c>
      <c r="BO1284" s="99">
        <f>SUMIFS(通讯通路门店!$AH:$AH,通讯通路门店!$S:$S,$G1284)</f>
        <v>0</v>
      </c>
      <c r="BP1284" s="99">
        <f>SUMIFS(通讯通路门店!$AI:$AI,通讯通路门店!$S:$S,$G1284)</f>
        <v>0</v>
      </c>
      <c r="BQ1284" s="83"/>
    </row>
    <row r="1285" spans="1:69">
      <c r="A1285" s="99" t="str">
        <f>IFERROR(_xlfn.XLOOKUP($G1285,通讯通路门店!$S$4:$S$993931,通讯通路门店!$A$4:$A$993931,0,0),"")</f>
        <v>海南省</v>
      </c>
      <c r="B1285" s="99" t="str">
        <f>IFERROR(_xlfn.XLOOKUP($G1285,通讯通路门店!$S$4:$S$993931,通讯通路门店!$B$4:$B$993931,0,0),"")</f>
        <v>东方市</v>
      </c>
      <c r="C1285" s="99" t="str">
        <f>IFERROR(_xlfn.XLOOKUP($G1285,通讯通路门店!$S$4:$S$993931,通讯通路门店!$C$4:$C$993931,0,0),"")</f>
        <v>东方市</v>
      </c>
      <c r="D1285" s="99" t="str">
        <f>IFERROR(_xlfn.XLOOKUP($G1285,通讯通路门店!$S$4:$S$993931,通讯通路门店!$D$4:$D$993931,0,0),"")</f>
        <v>八所镇</v>
      </c>
      <c r="E1285" s="83"/>
      <c r="F1285" s="83"/>
      <c r="G1285" s="101"/>
      <c r="H1285" s="102">
        <f>IFERROR(_xlfn.XLOOKUP($G1285,通讯通路门店!$S$4:$S$993931,通讯通路门店!$R$4:$R$993931,0,0),"")</f>
        <v>0</v>
      </c>
      <c r="I1285" s="83"/>
      <c r="J1285" s="83"/>
      <c r="K1285" s="83"/>
      <c r="L1285" s="83"/>
      <c r="M1285" s="83"/>
      <c r="N1285" s="83"/>
      <c r="O1285" s="83"/>
      <c r="P1285" s="83"/>
      <c r="Q1285" s="83"/>
      <c r="R1285" s="83"/>
      <c r="S1285" s="83"/>
      <c r="T1285" s="83"/>
      <c r="U1285" s="99">
        <f>COUNTIF(通讯通路门店!$S:$S,$G1285)</f>
        <v>0</v>
      </c>
      <c r="V1285" s="99">
        <f>COUNTIFS(通讯通路门店!$S:$S,$G1285,通讯通路门店!$J:$J,"综合卖场")</f>
        <v>0</v>
      </c>
      <c r="W1285" s="99">
        <f>SUMIFS(通讯通路门店!$AJ:$AJ,通讯通路门店!$S:$S,通讯客户沙盘!$G1285)</f>
        <v>0</v>
      </c>
      <c r="X1285" s="99">
        <f t="shared" si="100"/>
        <v>0</v>
      </c>
      <c r="Y1285" s="99">
        <f>COUNTIFS(通讯通路门店!$S:$S,$G1285,通讯通路门店!$J:$J,"荣耀体验店")+COUNTIFS(通讯通路门店!$S:$S,$G1285,通讯通路门店!$J:$J,"荣耀授权专卖店")</f>
        <v>0</v>
      </c>
      <c r="Z1285" s="99">
        <f>COUNTIFS(通讯通路门店!$S:$S,$G1285,通讯通路门店!$J:$J,"VIVO体验店")</f>
        <v>0</v>
      </c>
      <c r="AA1285" s="99">
        <f>COUNTIFS(通讯通路门店!$S:$S,$G1285,通讯通路门店!$J:$J,"OPPO体验店")</f>
        <v>0</v>
      </c>
      <c r="AB1285" s="99">
        <f>COUNTIFS(通讯通路门店!$S:$S,$G1285,通讯通路门店!$J:$J,"华为授权体验店")+COUNTIFS(通讯通路门店!$S:$S,$G1285,通讯通路门店!$J:$J,"华为堡垒店")</f>
        <v>0</v>
      </c>
      <c r="AC1285" s="99">
        <f>COUNTIFS(通讯通路门店!$S:$S,$G1285,通讯通路门店!$J:$J,"小米体验店")</f>
        <v>0</v>
      </c>
      <c r="AD1285" s="99">
        <f>COUNTIFS(通讯通路门店!$S:$S,$G1285,通讯通路门店!$J:$J,"苹果体验店")</f>
        <v>0</v>
      </c>
      <c r="AE1285" s="99">
        <f>COUNTIFS(通讯通路门店!$S:$S,$G1285,通讯通路门店!$J:$J,"其他品牌专卖店")</f>
        <v>0</v>
      </c>
      <c r="AF1285" s="99">
        <f>SUMIFS(通讯通路门店!$BI:$BI,通讯通路门店!$S:$S,$G1285)</f>
        <v>0</v>
      </c>
      <c r="AG1285" s="99">
        <f>SUMIFS(通讯通路门店!$BH:$BH,通讯通路门店!$S:$S,$G1285)</f>
        <v>0</v>
      </c>
      <c r="AH1285" s="99">
        <f t="shared" si="101"/>
        <v>0</v>
      </c>
      <c r="AI1285" s="99">
        <f>SUMIFS(通讯通路门店!$BB:$BB,通讯通路门店!$S:$S,$G1285)</f>
        <v>0</v>
      </c>
      <c r="AJ1285" s="99">
        <f>SUMIFS(通讯通路门店!$BE:$BE,通讯通路门店!$S:$S,$G1285)</f>
        <v>0</v>
      </c>
      <c r="AK1285" s="99">
        <f>SUMIFS(通讯通路门店!$BG:$BG,通讯通路门店!$S:$S,$G1285)</f>
        <v>0</v>
      </c>
      <c r="AL1285" s="99">
        <f>SUMIFS(通讯通路门店!$BC:$BC,通讯通路门店!$S:$S,$G1285)</f>
        <v>0</v>
      </c>
      <c r="AM1285" s="99">
        <f>SUMIFS(通讯通路门店!$BD:$BD,通讯通路门店!$S:$S,$G1285)</f>
        <v>0</v>
      </c>
      <c r="AN1285" s="99">
        <f>SUMIFS(通讯通路门店!$BF:$BF,通讯通路门店!$S:$S,$G1285)</f>
        <v>0</v>
      </c>
      <c r="AO1285" s="99">
        <f t="shared" si="102"/>
        <v>0</v>
      </c>
      <c r="AP1285" s="99">
        <f>SUMIFS(通讯通路门店!$K:$K,通讯通路门店!$S:$S,$G1285)</f>
        <v>0</v>
      </c>
      <c r="AQ1285" s="83"/>
      <c r="AR1285" s="99">
        <f>SUMIFS(通讯通路门店!$T:$T,通讯通路门店!$S:$S,$G1285)</f>
        <v>0</v>
      </c>
      <c r="AS1285" s="99">
        <f>SUMIFS(通讯通路门店!$U:$U,通讯通路门店!$S:$S,$G1285)</f>
        <v>0</v>
      </c>
      <c r="AT1285" s="99">
        <f>SUMIFS(通讯通路门店!$V:$V,通讯通路门店!$S:$S,$G1285)</f>
        <v>0</v>
      </c>
      <c r="AU1285" s="99">
        <f>SUMIFS(通讯通路门店!$W:$W,通讯通路门店!$S:$S,$G1285)</f>
        <v>0</v>
      </c>
      <c r="AV1285" s="99">
        <f>SUMIFS(通讯通路门店!$Z:$Z,通讯通路门店!$S:$S,$G1285)</f>
        <v>0</v>
      </c>
      <c r="AW1285" s="99">
        <f>SUMIFS(通讯通路门店!$AB:$AB,通讯通路门店!$S:$S,$G1285)</f>
        <v>0</v>
      </c>
      <c r="AX1285" s="99">
        <f>SUMIFS(通讯通路门店!$X:$X,通讯通路门店!$S:$S,$G1285)</f>
        <v>0</v>
      </c>
      <c r="AY1285" s="99">
        <f>SUMIFS(通讯通路门店!$Y:$Y,通讯通路门店!$S:$S,$G1285)</f>
        <v>0</v>
      </c>
      <c r="AZ1285" s="99">
        <f>SUMIFS(通讯通路门店!$AA:$AA,通讯通路门店!$S:$S,$G1285)</f>
        <v>0</v>
      </c>
      <c r="BA1285" s="99">
        <f t="shared" si="103"/>
        <v>0</v>
      </c>
      <c r="BB1285" s="99">
        <f t="shared" si="104"/>
        <v>0</v>
      </c>
      <c r="BC1285" s="99">
        <f>SUMIFS(通讯通路门店!$W:$W,通讯通路门店!$S:$S,$G1285,通讯通路门店!$J:$J,"荣耀体验店")+SUMIFS(通讯通路门店!$W:$W,通讯通路门店!$S:$S,$G1285,通讯通路门店!$J:$J,"荣耀授权专卖店")</f>
        <v>0</v>
      </c>
      <c r="BD1285" s="99">
        <f>SUMIFS(通讯通路门店!$Z:$Z,通讯通路门店!$S:$S,$G1285,通讯通路门店!$J:$J,"VIVO体验店")</f>
        <v>0</v>
      </c>
      <c r="BE1285" s="99">
        <f>SUMIFS(通讯通路门店!$AB:$AB,通讯通路门店!$S:$S,$G1285,通讯通路门店!$J:$J,"OPPO体验店")</f>
        <v>0</v>
      </c>
      <c r="BF1285" s="99">
        <f>SUMIFS(通讯通路门店!$X:$X,通讯通路门店!$S:$S,$G1285,通讯通路门店!$J:$J,"华为授权体验店")+SUMIFS(通讯通路门店!$AA:$AA,通讯通路门店!$S:$S,$G1285,通讯通路门店!$J:$J,"华为堡垒店")</f>
        <v>0</v>
      </c>
      <c r="BG1285" s="99">
        <f>SUMIFS(通讯通路门店!$Y:$Y,通讯通路门店!$S:$S,$G1285,通讯通路门店!$J:$J,"小米体验店")</f>
        <v>0</v>
      </c>
      <c r="BH1285" s="99">
        <f>SUMIFS(通讯通路门店!$AA:$AA,通讯通路门店!$S:$S,$G1285,通讯通路门店!$J:$J,"苹果体验店")</f>
        <v>0</v>
      </c>
      <c r="BI1285" s="99">
        <f>SUMIFS(通讯通路门店!$K:$K,通讯通路门店!$S:$S,$G1285,通讯通路门店!$J:$J,"其他品牌专卖店")</f>
        <v>0</v>
      </c>
      <c r="BJ1285" s="99">
        <f>SUMIFS(通讯通路门店!$AC:$AC,通讯通路门店!$S:$S,$G1285)</f>
        <v>0</v>
      </c>
      <c r="BK1285" s="99">
        <f>SUMIFS(通讯通路门店!$AD:$AD,通讯通路门店!$S:$S,$G1285)</f>
        <v>0</v>
      </c>
      <c r="BL1285" s="99">
        <f>SUMIFS(通讯通路门店!$AE:$AE,通讯通路门店!$S:$S,$G1285)</f>
        <v>0</v>
      </c>
      <c r="BM1285" s="99">
        <f>SUMIFS(通讯通路门店!$AF:$AF,通讯通路门店!$S:$S,$G1285)</f>
        <v>0</v>
      </c>
      <c r="BN1285" s="99">
        <f>SUMIFS(通讯通路门店!$AG:$AG,通讯通路门店!$S:$S,$G1285)</f>
        <v>0</v>
      </c>
      <c r="BO1285" s="99">
        <f>SUMIFS(通讯通路门店!$AH:$AH,通讯通路门店!$S:$S,$G1285)</f>
        <v>0</v>
      </c>
      <c r="BP1285" s="99">
        <f>SUMIFS(通讯通路门店!$AI:$AI,通讯通路门店!$S:$S,$G1285)</f>
        <v>0</v>
      </c>
      <c r="BQ1285" s="83"/>
    </row>
    <row r="1286" spans="1:69">
      <c r="A1286" s="99" t="str">
        <f>IFERROR(_xlfn.XLOOKUP($G1286,通讯通路门店!$S$4:$S$993931,通讯通路门店!$A$4:$A$993931,0,0),"")</f>
        <v>海南省</v>
      </c>
      <c r="B1286" s="99" t="str">
        <f>IFERROR(_xlfn.XLOOKUP($G1286,通讯通路门店!$S$4:$S$993931,通讯通路门店!$B$4:$B$993931,0,0),"")</f>
        <v>东方市</v>
      </c>
      <c r="C1286" s="99" t="str">
        <f>IFERROR(_xlfn.XLOOKUP($G1286,通讯通路门店!$S$4:$S$993931,通讯通路门店!$C$4:$C$993931,0,0),"")</f>
        <v>东方市</v>
      </c>
      <c r="D1286" s="99" t="str">
        <f>IFERROR(_xlfn.XLOOKUP($G1286,通讯通路门店!$S$4:$S$993931,通讯通路门店!$D$4:$D$993931,0,0),"")</f>
        <v>八所镇</v>
      </c>
      <c r="E1286" s="83"/>
      <c r="F1286" s="83"/>
      <c r="G1286" s="101"/>
      <c r="H1286" s="102">
        <f>IFERROR(_xlfn.XLOOKUP($G1286,通讯通路门店!$S$4:$S$993931,通讯通路门店!$R$4:$R$993931,0,0),"")</f>
        <v>0</v>
      </c>
      <c r="I1286" s="83"/>
      <c r="J1286" s="83"/>
      <c r="K1286" s="83"/>
      <c r="L1286" s="83"/>
      <c r="M1286" s="83"/>
      <c r="N1286" s="83"/>
      <c r="O1286" s="83"/>
      <c r="P1286" s="83"/>
      <c r="Q1286" s="83"/>
      <c r="R1286" s="83"/>
      <c r="S1286" s="83"/>
      <c r="T1286" s="83"/>
      <c r="U1286" s="99">
        <f>COUNTIF(通讯通路门店!$S:$S,$G1286)</f>
        <v>0</v>
      </c>
      <c r="V1286" s="99">
        <f>COUNTIFS(通讯通路门店!$S:$S,$G1286,通讯通路门店!$J:$J,"综合卖场")</f>
        <v>0</v>
      </c>
      <c r="W1286" s="99">
        <f>SUMIFS(通讯通路门店!$AJ:$AJ,通讯通路门店!$S:$S,通讯客户沙盘!$G1286)</f>
        <v>0</v>
      </c>
      <c r="X1286" s="99">
        <f t="shared" si="100"/>
        <v>0</v>
      </c>
      <c r="Y1286" s="99">
        <f>COUNTIFS(通讯通路门店!$S:$S,$G1286,通讯通路门店!$J:$J,"荣耀体验店")+COUNTIFS(通讯通路门店!$S:$S,$G1286,通讯通路门店!$J:$J,"荣耀授权专卖店")</f>
        <v>0</v>
      </c>
      <c r="Z1286" s="99">
        <f>COUNTIFS(通讯通路门店!$S:$S,$G1286,通讯通路门店!$J:$J,"VIVO体验店")</f>
        <v>0</v>
      </c>
      <c r="AA1286" s="99">
        <f>COUNTIFS(通讯通路门店!$S:$S,$G1286,通讯通路门店!$J:$J,"OPPO体验店")</f>
        <v>0</v>
      </c>
      <c r="AB1286" s="99">
        <f>COUNTIFS(通讯通路门店!$S:$S,$G1286,通讯通路门店!$J:$J,"华为授权体验店")+COUNTIFS(通讯通路门店!$S:$S,$G1286,通讯通路门店!$J:$J,"华为堡垒店")</f>
        <v>0</v>
      </c>
      <c r="AC1286" s="99">
        <f>COUNTIFS(通讯通路门店!$S:$S,$G1286,通讯通路门店!$J:$J,"小米体验店")</f>
        <v>0</v>
      </c>
      <c r="AD1286" s="99">
        <f>COUNTIFS(通讯通路门店!$S:$S,$G1286,通讯通路门店!$J:$J,"苹果体验店")</f>
        <v>0</v>
      </c>
      <c r="AE1286" s="99">
        <f>COUNTIFS(通讯通路门店!$S:$S,$G1286,通讯通路门店!$J:$J,"其他品牌专卖店")</f>
        <v>0</v>
      </c>
      <c r="AF1286" s="99">
        <f>SUMIFS(通讯通路门店!$BI:$BI,通讯通路门店!$S:$S,$G1286)</f>
        <v>0</v>
      </c>
      <c r="AG1286" s="99">
        <f>SUMIFS(通讯通路门店!$BH:$BH,通讯通路门店!$S:$S,$G1286)</f>
        <v>0</v>
      </c>
      <c r="AH1286" s="99">
        <f t="shared" si="101"/>
        <v>0</v>
      </c>
      <c r="AI1286" s="99">
        <f>SUMIFS(通讯通路门店!$BB:$BB,通讯通路门店!$S:$S,$G1286)</f>
        <v>0</v>
      </c>
      <c r="AJ1286" s="99">
        <f>SUMIFS(通讯通路门店!$BE:$BE,通讯通路门店!$S:$S,$G1286)</f>
        <v>0</v>
      </c>
      <c r="AK1286" s="99">
        <f>SUMIFS(通讯通路门店!$BG:$BG,通讯通路门店!$S:$S,$G1286)</f>
        <v>0</v>
      </c>
      <c r="AL1286" s="99">
        <f>SUMIFS(通讯通路门店!$BC:$BC,通讯通路门店!$S:$S,$G1286)</f>
        <v>0</v>
      </c>
      <c r="AM1286" s="99">
        <f>SUMIFS(通讯通路门店!$BD:$BD,通讯通路门店!$S:$S,$G1286)</f>
        <v>0</v>
      </c>
      <c r="AN1286" s="99">
        <f>SUMIFS(通讯通路门店!$BF:$BF,通讯通路门店!$S:$S,$G1286)</f>
        <v>0</v>
      </c>
      <c r="AO1286" s="99">
        <f t="shared" si="102"/>
        <v>0</v>
      </c>
      <c r="AP1286" s="99">
        <f>SUMIFS(通讯通路门店!$K:$K,通讯通路门店!$S:$S,$G1286)</f>
        <v>0</v>
      </c>
      <c r="AQ1286" s="83"/>
      <c r="AR1286" s="99">
        <f>SUMIFS(通讯通路门店!$T:$T,通讯通路门店!$S:$S,$G1286)</f>
        <v>0</v>
      </c>
      <c r="AS1286" s="99">
        <f>SUMIFS(通讯通路门店!$U:$U,通讯通路门店!$S:$S,$G1286)</f>
        <v>0</v>
      </c>
      <c r="AT1286" s="99">
        <f>SUMIFS(通讯通路门店!$V:$V,通讯通路门店!$S:$S,$G1286)</f>
        <v>0</v>
      </c>
      <c r="AU1286" s="99">
        <f>SUMIFS(通讯通路门店!$W:$W,通讯通路门店!$S:$S,$G1286)</f>
        <v>0</v>
      </c>
      <c r="AV1286" s="99">
        <f>SUMIFS(通讯通路门店!$Z:$Z,通讯通路门店!$S:$S,$G1286)</f>
        <v>0</v>
      </c>
      <c r="AW1286" s="99">
        <f>SUMIFS(通讯通路门店!$AB:$AB,通讯通路门店!$S:$S,$G1286)</f>
        <v>0</v>
      </c>
      <c r="AX1286" s="99">
        <f>SUMIFS(通讯通路门店!$X:$X,通讯通路门店!$S:$S,$G1286)</f>
        <v>0</v>
      </c>
      <c r="AY1286" s="99">
        <f>SUMIFS(通讯通路门店!$Y:$Y,通讯通路门店!$S:$S,$G1286)</f>
        <v>0</v>
      </c>
      <c r="AZ1286" s="99">
        <f>SUMIFS(通讯通路门店!$AA:$AA,通讯通路门店!$S:$S,$G1286)</f>
        <v>0</v>
      </c>
      <c r="BA1286" s="99">
        <f t="shared" si="103"/>
        <v>0</v>
      </c>
      <c r="BB1286" s="99">
        <f t="shared" si="104"/>
        <v>0</v>
      </c>
      <c r="BC1286" s="99">
        <f>SUMIFS(通讯通路门店!$W:$W,通讯通路门店!$S:$S,$G1286,通讯通路门店!$J:$J,"荣耀体验店")+SUMIFS(通讯通路门店!$W:$W,通讯通路门店!$S:$S,$G1286,通讯通路门店!$J:$J,"荣耀授权专卖店")</f>
        <v>0</v>
      </c>
      <c r="BD1286" s="99">
        <f>SUMIFS(通讯通路门店!$Z:$Z,通讯通路门店!$S:$S,$G1286,通讯通路门店!$J:$J,"VIVO体验店")</f>
        <v>0</v>
      </c>
      <c r="BE1286" s="99">
        <f>SUMIFS(通讯通路门店!$AB:$AB,通讯通路门店!$S:$S,$G1286,通讯通路门店!$J:$J,"OPPO体验店")</f>
        <v>0</v>
      </c>
      <c r="BF1286" s="99">
        <f>SUMIFS(通讯通路门店!$X:$X,通讯通路门店!$S:$S,$G1286,通讯通路门店!$J:$J,"华为授权体验店")+SUMIFS(通讯通路门店!$AA:$AA,通讯通路门店!$S:$S,$G1286,通讯通路门店!$J:$J,"华为堡垒店")</f>
        <v>0</v>
      </c>
      <c r="BG1286" s="99">
        <f>SUMIFS(通讯通路门店!$Y:$Y,通讯通路门店!$S:$S,$G1286,通讯通路门店!$J:$J,"小米体验店")</f>
        <v>0</v>
      </c>
      <c r="BH1286" s="99">
        <f>SUMIFS(通讯通路门店!$AA:$AA,通讯通路门店!$S:$S,$G1286,通讯通路门店!$J:$J,"苹果体验店")</f>
        <v>0</v>
      </c>
      <c r="BI1286" s="99">
        <f>SUMIFS(通讯通路门店!$K:$K,通讯通路门店!$S:$S,$G1286,通讯通路门店!$J:$J,"其他品牌专卖店")</f>
        <v>0</v>
      </c>
      <c r="BJ1286" s="99">
        <f>SUMIFS(通讯通路门店!$AC:$AC,通讯通路门店!$S:$S,$G1286)</f>
        <v>0</v>
      </c>
      <c r="BK1286" s="99">
        <f>SUMIFS(通讯通路门店!$AD:$AD,通讯通路门店!$S:$S,$G1286)</f>
        <v>0</v>
      </c>
      <c r="BL1286" s="99">
        <f>SUMIFS(通讯通路门店!$AE:$AE,通讯通路门店!$S:$S,$G1286)</f>
        <v>0</v>
      </c>
      <c r="BM1286" s="99">
        <f>SUMIFS(通讯通路门店!$AF:$AF,通讯通路门店!$S:$S,$G1286)</f>
        <v>0</v>
      </c>
      <c r="BN1286" s="99">
        <f>SUMIFS(通讯通路门店!$AG:$AG,通讯通路门店!$S:$S,$G1286)</f>
        <v>0</v>
      </c>
      <c r="BO1286" s="99">
        <f>SUMIFS(通讯通路门店!$AH:$AH,通讯通路门店!$S:$S,$G1286)</f>
        <v>0</v>
      </c>
      <c r="BP1286" s="99">
        <f>SUMIFS(通讯通路门店!$AI:$AI,通讯通路门店!$S:$S,$G1286)</f>
        <v>0</v>
      </c>
      <c r="BQ1286" s="83"/>
    </row>
    <row r="1287" spans="1:69">
      <c r="A1287" s="99" t="str">
        <f>IFERROR(_xlfn.XLOOKUP($G1287,通讯通路门店!$S$4:$S$993931,通讯通路门店!$A$4:$A$993931,0,0),"")</f>
        <v>海南省</v>
      </c>
      <c r="B1287" s="99" t="str">
        <f>IFERROR(_xlfn.XLOOKUP($G1287,通讯通路门店!$S$4:$S$993931,通讯通路门店!$B$4:$B$993931,0,0),"")</f>
        <v>东方市</v>
      </c>
      <c r="C1287" s="99" t="str">
        <f>IFERROR(_xlfn.XLOOKUP($G1287,通讯通路门店!$S$4:$S$993931,通讯通路门店!$C$4:$C$993931,0,0),"")</f>
        <v>东方市</v>
      </c>
      <c r="D1287" s="99" t="str">
        <f>IFERROR(_xlfn.XLOOKUP($G1287,通讯通路门店!$S$4:$S$993931,通讯通路门店!$D$4:$D$993931,0,0),"")</f>
        <v>八所镇</v>
      </c>
      <c r="E1287" s="83"/>
      <c r="F1287" s="83"/>
      <c r="G1287" s="101"/>
      <c r="H1287" s="102">
        <f>IFERROR(_xlfn.XLOOKUP($G1287,通讯通路门店!$S$4:$S$993931,通讯通路门店!$R$4:$R$993931,0,0),"")</f>
        <v>0</v>
      </c>
      <c r="I1287" s="83"/>
      <c r="J1287" s="83"/>
      <c r="K1287" s="83"/>
      <c r="L1287" s="83"/>
      <c r="M1287" s="83"/>
      <c r="N1287" s="83"/>
      <c r="O1287" s="83"/>
      <c r="P1287" s="83"/>
      <c r="Q1287" s="83"/>
      <c r="R1287" s="83"/>
      <c r="S1287" s="83"/>
      <c r="T1287" s="83"/>
      <c r="U1287" s="99">
        <f>COUNTIF(通讯通路门店!$S:$S,$G1287)</f>
        <v>0</v>
      </c>
      <c r="V1287" s="99">
        <f>COUNTIFS(通讯通路门店!$S:$S,$G1287,通讯通路门店!$J:$J,"综合卖场")</f>
        <v>0</v>
      </c>
      <c r="W1287" s="99">
        <f>SUMIFS(通讯通路门店!$AJ:$AJ,通讯通路门店!$S:$S,通讯客户沙盘!$G1287)</f>
        <v>0</v>
      </c>
      <c r="X1287" s="99">
        <f t="shared" si="100"/>
        <v>0</v>
      </c>
      <c r="Y1287" s="99">
        <f>COUNTIFS(通讯通路门店!$S:$S,$G1287,通讯通路门店!$J:$J,"荣耀体验店")+COUNTIFS(通讯通路门店!$S:$S,$G1287,通讯通路门店!$J:$J,"荣耀授权专卖店")</f>
        <v>0</v>
      </c>
      <c r="Z1287" s="99">
        <f>COUNTIFS(通讯通路门店!$S:$S,$G1287,通讯通路门店!$J:$J,"VIVO体验店")</f>
        <v>0</v>
      </c>
      <c r="AA1287" s="99">
        <f>COUNTIFS(通讯通路门店!$S:$S,$G1287,通讯通路门店!$J:$J,"OPPO体验店")</f>
        <v>0</v>
      </c>
      <c r="AB1287" s="99">
        <f>COUNTIFS(通讯通路门店!$S:$S,$G1287,通讯通路门店!$J:$J,"华为授权体验店")+COUNTIFS(通讯通路门店!$S:$S,$G1287,通讯通路门店!$J:$J,"华为堡垒店")</f>
        <v>0</v>
      </c>
      <c r="AC1287" s="99">
        <f>COUNTIFS(通讯通路门店!$S:$S,$G1287,通讯通路门店!$J:$J,"小米体验店")</f>
        <v>0</v>
      </c>
      <c r="AD1287" s="99">
        <f>COUNTIFS(通讯通路门店!$S:$S,$G1287,通讯通路门店!$J:$J,"苹果体验店")</f>
        <v>0</v>
      </c>
      <c r="AE1287" s="99">
        <f>COUNTIFS(通讯通路门店!$S:$S,$G1287,通讯通路门店!$J:$J,"其他品牌专卖店")</f>
        <v>0</v>
      </c>
      <c r="AF1287" s="99">
        <f>SUMIFS(通讯通路门店!$BI:$BI,通讯通路门店!$S:$S,$G1287)</f>
        <v>0</v>
      </c>
      <c r="AG1287" s="99">
        <f>SUMIFS(通讯通路门店!$BH:$BH,通讯通路门店!$S:$S,$G1287)</f>
        <v>0</v>
      </c>
      <c r="AH1287" s="99">
        <f t="shared" si="101"/>
        <v>0</v>
      </c>
      <c r="AI1287" s="99">
        <f>SUMIFS(通讯通路门店!$BB:$BB,通讯通路门店!$S:$S,$G1287)</f>
        <v>0</v>
      </c>
      <c r="AJ1287" s="99">
        <f>SUMIFS(通讯通路门店!$BE:$BE,通讯通路门店!$S:$S,$G1287)</f>
        <v>0</v>
      </c>
      <c r="AK1287" s="99">
        <f>SUMIFS(通讯通路门店!$BG:$BG,通讯通路门店!$S:$S,$G1287)</f>
        <v>0</v>
      </c>
      <c r="AL1287" s="99">
        <f>SUMIFS(通讯通路门店!$BC:$BC,通讯通路门店!$S:$S,$G1287)</f>
        <v>0</v>
      </c>
      <c r="AM1287" s="99">
        <f>SUMIFS(通讯通路门店!$BD:$BD,通讯通路门店!$S:$S,$G1287)</f>
        <v>0</v>
      </c>
      <c r="AN1287" s="99">
        <f>SUMIFS(通讯通路门店!$BF:$BF,通讯通路门店!$S:$S,$G1287)</f>
        <v>0</v>
      </c>
      <c r="AO1287" s="99">
        <f t="shared" si="102"/>
        <v>0</v>
      </c>
      <c r="AP1287" s="99">
        <f>SUMIFS(通讯通路门店!$K:$K,通讯通路门店!$S:$S,$G1287)</f>
        <v>0</v>
      </c>
      <c r="AQ1287" s="83"/>
      <c r="AR1287" s="99">
        <f>SUMIFS(通讯通路门店!$T:$T,通讯通路门店!$S:$S,$G1287)</f>
        <v>0</v>
      </c>
      <c r="AS1287" s="99">
        <f>SUMIFS(通讯通路门店!$U:$U,通讯通路门店!$S:$S,$G1287)</f>
        <v>0</v>
      </c>
      <c r="AT1287" s="99">
        <f>SUMIFS(通讯通路门店!$V:$V,通讯通路门店!$S:$S,$G1287)</f>
        <v>0</v>
      </c>
      <c r="AU1287" s="99">
        <f>SUMIFS(通讯通路门店!$W:$W,通讯通路门店!$S:$S,$G1287)</f>
        <v>0</v>
      </c>
      <c r="AV1287" s="99">
        <f>SUMIFS(通讯通路门店!$Z:$Z,通讯通路门店!$S:$S,$G1287)</f>
        <v>0</v>
      </c>
      <c r="AW1287" s="99">
        <f>SUMIFS(通讯通路门店!$AB:$AB,通讯通路门店!$S:$S,$G1287)</f>
        <v>0</v>
      </c>
      <c r="AX1287" s="99">
        <f>SUMIFS(通讯通路门店!$X:$X,通讯通路门店!$S:$S,$G1287)</f>
        <v>0</v>
      </c>
      <c r="AY1287" s="99">
        <f>SUMIFS(通讯通路门店!$Y:$Y,通讯通路门店!$S:$S,$G1287)</f>
        <v>0</v>
      </c>
      <c r="AZ1287" s="99">
        <f>SUMIFS(通讯通路门店!$AA:$AA,通讯通路门店!$S:$S,$G1287)</f>
        <v>0</v>
      </c>
      <c r="BA1287" s="99">
        <f t="shared" si="103"/>
        <v>0</v>
      </c>
      <c r="BB1287" s="99">
        <f t="shared" si="104"/>
        <v>0</v>
      </c>
      <c r="BC1287" s="99">
        <f>SUMIFS(通讯通路门店!$W:$W,通讯通路门店!$S:$S,$G1287,通讯通路门店!$J:$J,"荣耀体验店")+SUMIFS(通讯通路门店!$W:$W,通讯通路门店!$S:$S,$G1287,通讯通路门店!$J:$J,"荣耀授权专卖店")</f>
        <v>0</v>
      </c>
      <c r="BD1287" s="99">
        <f>SUMIFS(通讯通路门店!$Z:$Z,通讯通路门店!$S:$S,$G1287,通讯通路门店!$J:$J,"VIVO体验店")</f>
        <v>0</v>
      </c>
      <c r="BE1287" s="99">
        <f>SUMIFS(通讯通路门店!$AB:$AB,通讯通路门店!$S:$S,$G1287,通讯通路门店!$J:$J,"OPPO体验店")</f>
        <v>0</v>
      </c>
      <c r="BF1287" s="99">
        <f>SUMIFS(通讯通路门店!$X:$X,通讯通路门店!$S:$S,$G1287,通讯通路门店!$J:$J,"华为授权体验店")+SUMIFS(通讯通路门店!$AA:$AA,通讯通路门店!$S:$S,$G1287,通讯通路门店!$J:$J,"华为堡垒店")</f>
        <v>0</v>
      </c>
      <c r="BG1287" s="99">
        <f>SUMIFS(通讯通路门店!$Y:$Y,通讯通路门店!$S:$S,$G1287,通讯通路门店!$J:$J,"小米体验店")</f>
        <v>0</v>
      </c>
      <c r="BH1287" s="99">
        <f>SUMIFS(通讯通路门店!$AA:$AA,通讯通路门店!$S:$S,$G1287,通讯通路门店!$J:$J,"苹果体验店")</f>
        <v>0</v>
      </c>
      <c r="BI1287" s="99">
        <f>SUMIFS(通讯通路门店!$K:$K,通讯通路门店!$S:$S,$G1287,通讯通路门店!$J:$J,"其他品牌专卖店")</f>
        <v>0</v>
      </c>
      <c r="BJ1287" s="99">
        <f>SUMIFS(通讯通路门店!$AC:$AC,通讯通路门店!$S:$S,$G1287)</f>
        <v>0</v>
      </c>
      <c r="BK1287" s="99">
        <f>SUMIFS(通讯通路门店!$AD:$AD,通讯通路门店!$S:$S,$G1287)</f>
        <v>0</v>
      </c>
      <c r="BL1287" s="99">
        <f>SUMIFS(通讯通路门店!$AE:$AE,通讯通路门店!$S:$S,$G1287)</f>
        <v>0</v>
      </c>
      <c r="BM1287" s="99">
        <f>SUMIFS(通讯通路门店!$AF:$AF,通讯通路门店!$S:$S,$G1287)</f>
        <v>0</v>
      </c>
      <c r="BN1287" s="99">
        <f>SUMIFS(通讯通路门店!$AG:$AG,通讯通路门店!$S:$S,$G1287)</f>
        <v>0</v>
      </c>
      <c r="BO1287" s="99">
        <f>SUMIFS(通讯通路门店!$AH:$AH,通讯通路门店!$S:$S,$G1287)</f>
        <v>0</v>
      </c>
      <c r="BP1287" s="99">
        <f>SUMIFS(通讯通路门店!$AI:$AI,通讯通路门店!$S:$S,$G1287)</f>
        <v>0</v>
      </c>
      <c r="BQ1287" s="83"/>
    </row>
    <row r="1288" spans="1:69">
      <c r="A1288" s="99" t="str">
        <f>IFERROR(_xlfn.XLOOKUP($G1288,通讯通路门店!$S$4:$S$993931,通讯通路门店!$A$4:$A$993931,0,0),"")</f>
        <v>海南省</v>
      </c>
      <c r="B1288" s="99" t="str">
        <f>IFERROR(_xlfn.XLOOKUP($G1288,通讯通路门店!$S$4:$S$993931,通讯通路门店!$B$4:$B$993931,0,0),"")</f>
        <v>东方市</v>
      </c>
      <c r="C1288" s="99" t="str">
        <f>IFERROR(_xlfn.XLOOKUP($G1288,通讯通路门店!$S$4:$S$993931,通讯通路门店!$C$4:$C$993931,0,0),"")</f>
        <v>东方市</v>
      </c>
      <c r="D1288" s="99" t="str">
        <f>IFERROR(_xlfn.XLOOKUP($G1288,通讯通路门店!$S$4:$S$993931,通讯通路门店!$D$4:$D$993931,0,0),"")</f>
        <v>八所镇</v>
      </c>
      <c r="E1288" s="83"/>
      <c r="F1288" s="83"/>
      <c r="G1288" s="101"/>
      <c r="H1288" s="102">
        <f>IFERROR(_xlfn.XLOOKUP($G1288,通讯通路门店!$S$4:$S$993931,通讯通路门店!$R$4:$R$993931,0,0),"")</f>
        <v>0</v>
      </c>
      <c r="I1288" s="83"/>
      <c r="J1288" s="83"/>
      <c r="K1288" s="83"/>
      <c r="L1288" s="83"/>
      <c r="M1288" s="83"/>
      <c r="N1288" s="83"/>
      <c r="O1288" s="83"/>
      <c r="P1288" s="83"/>
      <c r="Q1288" s="83"/>
      <c r="R1288" s="83"/>
      <c r="S1288" s="83"/>
      <c r="T1288" s="83"/>
      <c r="U1288" s="99">
        <f>COUNTIF(通讯通路门店!$S:$S,$G1288)</f>
        <v>0</v>
      </c>
      <c r="V1288" s="99">
        <f>COUNTIFS(通讯通路门店!$S:$S,$G1288,通讯通路门店!$J:$J,"综合卖场")</f>
        <v>0</v>
      </c>
      <c r="W1288" s="99">
        <f>SUMIFS(通讯通路门店!$AJ:$AJ,通讯通路门店!$S:$S,通讯客户沙盘!$G1288)</f>
        <v>0</v>
      </c>
      <c r="X1288" s="99">
        <f t="shared" si="100"/>
        <v>0</v>
      </c>
      <c r="Y1288" s="99">
        <f>COUNTIFS(通讯通路门店!$S:$S,$G1288,通讯通路门店!$J:$J,"荣耀体验店")+COUNTIFS(通讯通路门店!$S:$S,$G1288,通讯通路门店!$J:$J,"荣耀授权专卖店")</f>
        <v>0</v>
      </c>
      <c r="Z1288" s="99">
        <f>COUNTIFS(通讯通路门店!$S:$S,$G1288,通讯通路门店!$J:$J,"VIVO体验店")</f>
        <v>0</v>
      </c>
      <c r="AA1288" s="99">
        <f>COUNTIFS(通讯通路门店!$S:$S,$G1288,通讯通路门店!$J:$J,"OPPO体验店")</f>
        <v>0</v>
      </c>
      <c r="AB1288" s="99">
        <f>COUNTIFS(通讯通路门店!$S:$S,$G1288,通讯通路门店!$J:$J,"华为授权体验店")+COUNTIFS(通讯通路门店!$S:$S,$G1288,通讯通路门店!$J:$J,"华为堡垒店")</f>
        <v>0</v>
      </c>
      <c r="AC1288" s="99">
        <f>COUNTIFS(通讯通路门店!$S:$S,$G1288,通讯通路门店!$J:$J,"小米体验店")</f>
        <v>0</v>
      </c>
      <c r="AD1288" s="99">
        <f>COUNTIFS(通讯通路门店!$S:$S,$G1288,通讯通路门店!$J:$J,"苹果体验店")</f>
        <v>0</v>
      </c>
      <c r="AE1288" s="99">
        <f>COUNTIFS(通讯通路门店!$S:$S,$G1288,通讯通路门店!$J:$J,"其他品牌专卖店")</f>
        <v>0</v>
      </c>
      <c r="AF1288" s="99">
        <f>SUMIFS(通讯通路门店!$BI:$BI,通讯通路门店!$S:$S,$G1288)</f>
        <v>0</v>
      </c>
      <c r="AG1288" s="99">
        <f>SUMIFS(通讯通路门店!$BH:$BH,通讯通路门店!$S:$S,$G1288)</f>
        <v>0</v>
      </c>
      <c r="AH1288" s="99">
        <f t="shared" si="101"/>
        <v>0</v>
      </c>
      <c r="AI1288" s="99">
        <f>SUMIFS(通讯通路门店!$BB:$BB,通讯通路门店!$S:$S,$G1288)</f>
        <v>0</v>
      </c>
      <c r="AJ1288" s="99">
        <f>SUMIFS(通讯通路门店!$BE:$BE,通讯通路门店!$S:$S,$G1288)</f>
        <v>0</v>
      </c>
      <c r="AK1288" s="99">
        <f>SUMIFS(通讯通路门店!$BG:$BG,通讯通路门店!$S:$S,$G1288)</f>
        <v>0</v>
      </c>
      <c r="AL1288" s="99">
        <f>SUMIFS(通讯通路门店!$BC:$BC,通讯通路门店!$S:$S,$G1288)</f>
        <v>0</v>
      </c>
      <c r="AM1288" s="99">
        <f>SUMIFS(通讯通路门店!$BD:$BD,通讯通路门店!$S:$S,$G1288)</f>
        <v>0</v>
      </c>
      <c r="AN1288" s="99">
        <f>SUMIFS(通讯通路门店!$BF:$BF,通讯通路门店!$S:$S,$G1288)</f>
        <v>0</v>
      </c>
      <c r="AO1288" s="99">
        <f t="shared" si="102"/>
        <v>0</v>
      </c>
      <c r="AP1288" s="99">
        <f>SUMIFS(通讯通路门店!$K:$K,通讯通路门店!$S:$S,$G1288)</f>
        <v>0</v>
      </c>
      <c r="AQ1288" s="83"/>
      <c r="AR1288" s="99">
        <f>SUMIFS(通讯通路门店!$T:$T,通讯通路门店!$S:$S,$G1288)</f>
        <v>0</v>
      </c>
      <c r="AS1288" s="99">
        <f>SUMIFS(通讯通路门店!$U:$U,通讯通路门店!$S:$S,$G1288)</f>
        <v>0</v>
      </c>
      <c r="AT1288" s="99">
        <f>SUMIFS(通讯通路门店!$V:$V,通讯通路门店!$S:$S,$G1288)</f>
        <v>0</v>
      </c>
      <c r="AU1288" s="99">
        <f>SUMIFS(通讯通路门店!$W:$W,通讯通路门店!$S:$S,$G1288)</f>
        <v>0</v>
      </c>
      <c r="AV1288" s="99">
        <f>SUMIFS(通讯通路门店!$Z:$Z,通讯通路门店!$S:$S,$G1288)</f>
        <v>0</v>
      </c>
      <c r="AW1288" s="99">
        <f>SUMIFS(通讯通路门店!$AB:$AB,通讯通路门店!$S:$S,$G1288)</f>
        <v>0</v>
      </c>
      <c r="AX1288" s="99">
        <f>SUMIFS(通讯通路门店!$X:$X,通讯通路门店!$S:$S,$G1288)</f>
        <v>0</v>
      </c>
      <c r="AY1288" s="99">
        <f>SUMIFS(通讯通路门店!$Y:$Y,通讯通路门店!$S:$S,$G1288)</f>
        <v>0</v>
      </c>
      <c r="AZ1288" s="99">
        <f>SUMIFS(通讯通路门店!$AA:$AA,通讯通路门店!$S:$S,$G1288)</f>
        <v>0</v>
      </c>
      <c r="BA1288" s="99">
        <f t="shared" si="103"/>
        <v>0</v>
      </c>
      <c r="BB1288" s="99">
        <f t="shared" si="104"/>
        <v>0</v>
      </c>
      <c r="BC1288" s="99">
        <f>SUMIFS(通讯通路门店!$W:$W,通讯通路门店!$S:$S,$G1288,通讯通路门店!$J:$J,"荣耀体验店")+SUMIFS(通讯通路门店!$W:$W,通讯通路门店!$S:$S,$G1288,通讯通路门店!$J:$J,"荣耀授权专卖店")</f>
        <v>0</v>
      </c>
      <c r="BD1288" s="99">
        <f>SUMIFS(通讯通路门店!$Z:$Z,通讯通路门店!$S:$S,$G1288,通讯通路门店!$J:$J,"VIVO体验店")</f>
        <v>0</v>
      </c>
      <c r="BE1288" s="99">
        <f>SUMIFS(通讯通路门店!$AB:$AB,通讯通路门店!$S:$S,$G1288,通讯通路门店!$J:$J,"OPPO体验店")</f>
        <v>0</v>
      </c>
      <c r="BF1288" s="99">
        <f>SUMIFS(通讯通路门店!$X:$X,通讯通路门店!$S:$S,$G1288,通讯通路门店!$J:$J,"华为授权体验店")+SUMIFS(通讯通路门店!$AA:$AA,通讯通路门店!$S:$S,$G1288,通讯通路门店!$J:$J,"华为堡垒店")</f>
        <v>0</v>
      </c>
      <c r="BG1288" s="99">
        <f>SUMIFS(通讯通路门店!$Y:$Y,通讯通路门店!$S:$S,$G1288,通讯通路门店!$J:$J,"小米体验店")</f>
        <v>0</v>
      </c>
      <c r="BH1288" s="99">
        <f>SUMIFS(通讯通路门店!$AA:$AA,通讯通路门店!$S:$S,$G1288,通讯通路门店!$J:$J,"苹果体验店")</f>
        <v>0</v>
      </c>
      <c r="BI1288" s="99">
        <f>SUMIFS(通讯通路门店!$K:$K,通讯通路门店!$S:$S,$G1288,通讯通路门店!$J:$J,"其他品牌专卖店")</f>
        <v>0</v>
      </c>
      <c r="BJ1288" s="99">
        <f>SUMIFS(通讯通路门店!$AC:$AC,通讯通路门店!$S:$S,$G1288)</f>
        <v>0</v>
      </c>
      <c r="BK1288" s="99">
        <f>SUMIFS(通讯通路门店!$AD:$AD,通讯通路门店!$S:$S,$G1288)</f>
        <v>0</v>
      </c>
      <c r="BL1288" s="99">
        <f>SUMIFS(通讯通路门店!$AE:$AE,通讯通路门店!$S:$S,$G1288)</f>
        <v>0</v>
      </c>
      <c r="BM1288" s="99">
        <f>SUMIFS(通讯通路门店!$AF:$AF,通讯通路门店!$S:$S,$G1288)</f>
        <v>0</v>
      </c>
      <c r="BN1288" s="99">
        <f>SUMIFS(通讯通路门店!$AG:$AG,通讯通路门店!$S:$S,$G1288)</f>
        <v>0</v>
      </c>
      <c r="BO1288" s="99">
        <f>SUMIFS(通讯通路门店!$AH:$AH,通讯通路门店!$S:$S,$G1288)</f>
        <v>0</v>
      </c>
      <c r="BP1288" s="99">
        <f>SUMIFS(通讯通路门店!$AI:$AI,通讯通路门店!$S:$S,$G1288)</f>
        <v>0</v>
      </c>
      <c r="BQ1288" s="83"/>
    </row>
    <row r="1289" spans="1:69">
      <c r="A1289" s="99" t="str">
        <f>IFERROR(_xlfn.XLOOKUP($G1289,通讯通路门店!$S$4:$S$993931,通讯通路门店!$A$4:$A$993931,0,0),"")</f>
        <v>海南省</v>
      </c>
      <c r="B1289" s="99" t="str">
        <f>IFERROR(_xlfn.XLOOKUP($G1289,通讯通路门店!$S$4:$S$993931,通讯通路门店!$B$4:$B$993931,0,0),"")</f>
        <v>东方市</v>
      </c>
      <c r="C1289" s="99" t="str">
        <f>IFERROR(_xlfn.XLOOKUP($G1289,通讯通路门店!$S$4:$S$993931,通讯通路门店!$C$4:$C$993931,0,0),"")</f>
        <v>东方市</v>
      </c>
      <c r="D1289" s="99" t="str">
        <f>IFERROR(_xlfn.XLOOKUP($G1289,通讯通路门店!$S$4:$S$993931,通讯通路门店!$D$4:$D$993931,0,0),"")</f>
        <v>八所镇</v>
      </c>
      <c r="E1289" s="83"/>
      <c r="F1289" s="83"/>
      <c r="G1289" s="101"/>
      <c r="H1289" s="102">
        <f>IFERROR(_xlfn.XLOOKUP($G1289,通讯通路门店!$S$4:$S$993931,通讯通路门店!$R$4:$R$993931,0,0),"")</f>
        <v>0</v>
      </c>
      <c r="I1289" s="83"/>
      <c r="J1289" s="83"/>
      <c r="K1289" s="83"/>
      <c r="L1289" s="83"/>
      <c r="M1289" s="83"/>
      <c r="N1289" s="83"/>
      <c r="O1289" s="83"/>
      <c r="P1289" s="83"/>
      <c r="Q1289" s="83"/>
      <c r="R1289" s="83"/>
      <c r="S1289" s="83"/>
      <c r="T1289" s="83"/>
      <c r="U1289" s="99">
        <f>COUNTIF(通讯通路门店!$S:$S,$G1289)</f>
        <v>0</v>
      </c>
      <c r="V1289" s="99">
        <f>COUNTIFS(通讯通路门店!$S:$S,$G1289,通讯通路门店!$J:$J,"综合卖场")</f>
        <v>0</v>
      </c>
      <c r="W1289" s="99">
        <f>SUMIFS(通讯通路门店!$AJ:$AJ,通讯通路门店!$S:$S,通讯客户沙盘!$G1289)</f>
        <v>0</v>
      </c>
      <c r="X1289" s="99">
        <f t="shared" si="100"/>
        <v>0</v>
      </c>
      <c r="Y1289" s="99">
        <f>COUNTIFS(通讯通路门店!$S:$S,$G1289,通讯通路门店!$J:$J,"荣耀体验店")+COUNTIFS(通讯通路门店!$S:$S,$G1289,通讯通路门店!$J:$J,"荣耀授权专卖店")</f>
        <v>0</v>
      </c>
      <c r="Z1289" s="99">
        <f>COUNTIFS(通讯通路门店!$S:$S,$G1289,通讯通路门店!$J:$J,"VIVO体验店")</f>
        <v>0</v>
      </c>
      <c r="AA1289" s="99">
        <f>COUNTIFS(通讯通路门店!$S:$S,$G1289,通讯通路门店!$J:$J,"OPPO体验店")</f>
        <v>0</v>
      </c>
      <c r="AB1289" s="99">
        <f>COUNTIFS(通讯通路门店!$S:$S,$G1289,通讯通路门店!$J:$J,"华为授权体验店")+COUNTIFS(通讯通路门店!$S:$S,$G1289,通讯通路门店!$J:$J,"华为堡垒店")</f>
        <v>0</v>
      </c>
      <c r="AC1289" s="99">
        <f>COUNTIFS(通讯通路门店!$S:$S,$G1289,通讯通路门店!$J:$J,"小米体验店")</f>
        <v>0</v>
      </c>
      <c r="AD1289" s="99">
        <f>COUNTIFS(通讯通路门店!$S:$S,$G1289,通讯通路门店!$J:$J,"苹果体验店")</f>
        <v>0</v>
      </c>
      <c r="AE1289" s="99">
        <f>COUNTIFS(通讯通路门店!$S:$S,$G1289,通讯通路门店!$J:$J,"其他品牌专卖店")</f>
        <v>0</v>
      </c>
      <c r="AF1289" s="99">
        <f>SUMIFS(通讯通路门店!$BI:$BI,通讯通路门店!$S:$S,$G1289)</f>
        <v>0</v>
      </c>
      <c r="AG1289" s="99">
        <f>SUMIFS(通讯通路门店!$BH:$BH,通讯通路门店!$S:$S,$G1289)</f>
        <v>0</v>
      </c>
      <c r="AH1289" s="99">
        <f t="shared" si="101"/>
        <v>0</v>
      </c>
      <c r="AI1289" s="99">
        <f>SUMIFS(通讯通路门店!$BB:$BB,通讯通路门店!$S:$S,$G1289)</f>
        <v>0</v>
      </c>
      <c r="AJ1289" s="99">
        <f>SUMIFS(通讯通路门店!$BE:$BE,通讯通路门店!$S:$S,$G1289)</f>
        <v>0</v>
      </c>
      <c r="AK1289" s="99">
        <f>SUMIFS(通讯通路门店!$BG:$BG,通讯通路门店!$S:$S,$G1289)</f>
        <v>0</v>
      </c>
      <c r="AL1289" s="99">
        <f>SUMIFS(通讯通路门店!$BC:$BC,通讯通路门店!$S:$S,$G1289)</f>
        <v>0</v>
      </c>
      <c r="AM1289" s="99">
        <f>SUMIFS(通讯通路门店!$BD:$BD,通讯通路门店!$S:$S,$G1289)</f>
        <v>0</v>
      </c>
      <c r="AN1289" s="99">
        <f>SUMIFS(通讯通路门店!$BF:$BF,通讯通路门店!$S:$S,$G1289)</f>
        <v>0</v>
      </c>
      <c r="AO1289" s="99">
        <f t="shared" si="102"/>
        <v>0</v>
      </c>
      <c r="AP1289" s="99">
        <f>SUMIFS(通讯通路门店!$K:$K,通讯通路门店!$S:$S,$G1289)</f>
        <v>0</v>
      </c>
      <c r="AQ1289" s="83"/>
      <c r="AR1289" s="99">
        <f>SUMIFS(通讯通路门店!$T:$T,通讯通路门店!$S:$S,$G1289)</f>
        <v>0</v>
      </c>
      <c r="AS1289" s="99">
        <f>SUMIFS(通讯通路门店!$U:$U,通讯通路门店!$S:$S,$G1289)</f>
        <v>0</v>
      </c>
      <c r="AT1289" s="99">
        <f>SUMIFS(通讯通路门店!$V:$V,通讯通路门店!$S:$S,$G1289)</f>
        <v>0</v>
      </c>
      <c r="AU1289" s="99">
        <f>SUMIFS(通讯通路门店!$W:$W,通讯通路门店!$S:$S,$G1289)</f>
        <v>0</v>
      </c>
      <c r="AV1289" s="99">
        <f>SUMIFS(通讯通路门店!$Z:$Z,通讯通路门店!$S:$S,$G1289)</f>
        <v>0</v>
      </c>
      <c r="AW1289" s="99">
        <f>SUMIFS(通讯通路门店!$AB:$AB,通讯通路门店!$S:$S,$G1289)</f>
        <v>0</v>
      </c>
      <c r="AX1289" s="99">
        <f>SUMIFS(通讯通路门店!$X:$X,通讯通路门店!$S:$S,$G1289)</f>
        <v>0</v>
      </c>
      <c r="AY1289" s="99">
        <f>SUMIFS(通讯通路门店!$Y:$Y,通讯通路门店!$S:$S,$G1289)</f>
        <v>0</v>
      </c>
      <c r="AZ1289" s="99">
        <f>SUMIFS(通讯通路门店!$AA:$AA,通讯通路门店!$S:$S,$G1289)</f>
        <v>0</v>
      </c>
      <c r="BA1289" s="99">
        <f t="shared" si="103"/>
        <v>0</v>
      </c>
      <c r="BB1289" s="99">
        <f t="shared" si="104"/>
        <v>0</v>
      </c>
      <c r="BC1289" s="99">
        <f>SUMIFS(通讯通路门店!$W:$W,通讯通路门店!$S:$S,$G1289,通讯通路门店!$J:$J,"荣耀体验店")+SUMIFS(通讯通路门店!$W:$W,通讯通路门店!$S:$S,$G1289,通讯通路门店!$J:$J,"荣耀授权专卖店")</f>
        <v>0</v>
      </c>
      <c r="BD1289" s="99">
        <f>SUMIFS(通讯通路门店!$Z:$Z,通讯通路门店!$S:$S,$G1289,通讯通路门店!$J:$J,"VIVO体验店")</f>
        <v>0</v>
      </c>
      <c r="BE1289" s="99">
        <f>SUMIFS(通讯通路门店!$AB:$AB,通讯通路门店!$S:$S,$G1289,通讯通路门店!$J:$J,"OPPO体验店")</f>
        <v>0</v>
      </c>
      <c r="BF1289" s="99">
        <f>SUMIFS(通讯通路门店!$X:$X,通讯通路门店!$S:$S,$G1289,通讯通路门店!$J:$J,"华为授权体验店")+SUMIFS(通讯通路门店!$AA:$AA,通讯通路门店!$S:$S,$G1289,通讯通路门店!$J:$J,"华为堡垒店")</f>
        <v>0</v>
      </c>
      <c r="BG1289" s="99">
        <f>SUMIFS(通讯通路门店!$Y:$Y,通讯通路门店!$S:$S,$G1289,通讯通路门店!$J:$J,"小米体验店")</f>
        <v>0</v>
      </c>
      <c r="BH1289" s="99">
        <f>SUMIFS(通讯通路门店!$AA:$AA,通讯通路门店!$S:$S,$G1289,通讯通路门店!$J:$J,"苹果体验店")</f>
        <v>0</v>
      </c>
      <c r="BI1289" s="99">
        <f>SUMIFS(通讯通路门店!$K:$K,通讯通路门店!$S:$S,$G1289,通讯通路门店!$J:$J,"其他品牌专卖店")</f>
        <v>0</v>
      </c>
      <c r="BJ1289" s="99">
        <f>SUMIFS(通讯通路门店!$AC:$AC,通讯通路门店!$S:$S,$G1289)</f>
        <v>0</v>
      </c>
      <c r="BK1289" s="99">
        <f>SUMIFS(通讯通路门店!$AD:$AD,通讯通路门店!$S:$S,$G1289)</f>
        <v>0</v>
      </c>
      <c r="BL1289" s="99">
        <f>SUMIFS(通讯通路门店!$AE:$AE,通讯通路门店!$S:$S,$G1289)</f>
        <v>0</v>
      </c>
      <c r="BM1289" s="99">
        <f>SUMIFS(通讯通路门店!$AF:$AF,通讯通路门店!$S:$S,$G1289)</f>
        <v>0</v>
      </c>
      <c r="BN1289" s="99">
        <f>SUMIFS(通讯通路门店!$AG:$AG,通讯通路门店!$S:$S,$G1289)</f>
        <v>0</v>
      </c>
      <c r="BO1289" s="99">
        <f>SUMIFS(通讯通路门店!$AH:$AH,通讯通路门店!$S:$S,$G1289)</f>
        <v>0</v>
      </c>
      <c r="BP1289" s="99">
        <f>SUMIFS(通讯通路门店!$AI:$AI,通讯通路门店!$S:$S,$G1289)</f>
        <v>0</v>
      </c>
      <c r="BQ1289" s="83"/>
    </row>
    <row r="1290" spans="1:69">
      <c r="A1290" s="99" t="str">
        <f>IFERROR(_xlfn.XLOOKUP($G1290,通讯通路门店!$S$4:$S$993931,通讯通路门店!$A$4:$A$993931,0,0),"")</f>
        <v>海南省</v>
      </c>
      <c r="B1290" s="99" t="str">
        <f>IFERROR(_xlfn.XLOOKUP($G1290,通讯通路门店!$S$4:$S$993931,通讯通路门店!$B$4:$B$993931,0,0),"")</f>
        <v>东方市</v>
      </c>
      <c r="C1290" s="99" t="str">
        <f>IFERROR(_xlfn.XLOOKUP($G1290,通讯通路门店!$S$4:$S$993931,通讯通路门店!$C$4:$C$993931,0,0),"")</f>
        <v>东方市</v>
      </c>
      <c r="D1290" s="99" t="str">
        <f>IFERROR(_xlfn.XLOOKUP($G1290,通讯通路门店!$S$4:$S$993931,通讯通路门店!$D$4:$D$993931,0,0),"")</f>
        <v>八所镇</v>
      </c>
      <c r="E1290" s="83"/>
      <c r="F1290" s="83"/>
      <c r="G1290" s="101"/>
      <c r="H1290" s="102">
        <f>IFERROR(_xlfn.XLOOKUP($G1290,通讯通路门店!$S$4:$S$993931,通讯通路门店!$R$4:$R$993931,0,0),"")</f>
        <v>0</v>
      </c>
      <c r="I1290" s="83"/>
      <c r="J1290" s="83"/>
      <c r="K1290" s="83"/>
      <c r="L1290" s="83"/>
      <c r="M1290" s="83"/>
      <c r="N1290" s="83"/>
      <c r="O1290" s="83"/>
      <c r="P1290" s="83"/>
      <c r="Q1290" s="83"/>
      <c r="R1290" s="83"/>
      <c r="S1290" s="83"/>
      <c r="T1290" s="83"/>
      <c r="U1290" s="99">
        <f>COUNTIF(通讯通路门店!$S:$S,$G1290)</f>
        <v>0</v>
      </c>
      <c r="V1290" s="99">
        <f>COUNTIFS(通讯通路门店!$S:$S,$G1290,通讯通路门店!$J:$J,"综合卖场")</f>
        <v>0</v>
      </c>
      <c r="W1290" s="99">
        <f>SUMIFS(通讯通路门店!$AJ:$AJ,通讯通路门店!$S:$S,通讯客户沙盘!$G1290)</f>
        <v>0</v>
      </c>
      <c r="X1290" s="99">
        <f t="shared" si="100"/>
        <v>0</v>
      </c>
      <c r="Y1290" s="99">
        <f>COUNTIFS(通讯通路门店!$S:$S,$G1290,通讯通路门店!$J:$J,"荣耀体验店")+COUNTIFS(通讯通路门店!$S:$S,$G1290,通讯通路门店!$J:$J,"荣耀授权专卖店")</f>
        <v>0</v>
      </c>
      <c r="Z1290" s="99">
        <f>COUNTIFS(通讯通路门店!$S:$S,$G1290,通讯通路门店!$J:$J,"VIVO体验店")</f>
        <v>0</v>
      </c>
      <c r="AA1290" s="99">
        <f>COUNTIFS(通讯通路门店!$S:$S,$G1290,通讯通路门店!$J:$J,"OPPO体验店")</f>
        <v>0</v>
      </c>
      <c r="AB1290" s="99">
        <f>COUNTIFS(通讯通路门店!$S:$S,$G1290,通讯通路门店!$J:$J,"华为授权体验店")+COUNTIFS(通讯通路门店!$S:$S,$G1290,通讯通路门店!$J:$J,"华为堡垒店")</f>
        <v>0</v>
      </c>
      <c r="AC1290" s="99">
        <f>COUNTIFS(通讯通路门店!$S:$S,$G1290,通讯通路门店!$J:$J,"小米体验店")</f>
        <v>0</v>
      </c>
      <c r="AD1290" s="99">
        <f>COUNTIFS(通讯通路门店!$S:$S,$G1290,通讯通路门店!$J:$J,"苹果体验店")</f>
        <v>0</v>
      </c>
      <c r="AE1290" s="99">
        <f>COUNTIFS(通讯通路门店!$S:$S,$G1290,通讯通路门店!$J:$J,"其他品牌专卖店")</f>
        <v>0</v>
      </c>
      <c r="AF1290" s="99">
        <f>SUMIFS(通讯通路门店!$BI:$BI,通讯通路门店!$S:$S,$G1290)</f>
        <v>0</v>
      </c>
      <c r="AG1290" s="99">
        <f>SUMIFS(通讯通路门店!$BH:$BH,通讯通路门店!$S:$S,$G1290)</f>
        <v>0</v>
      </c>
      <c r="AH1290" s="99">
        <f t="shared" si="101"/>
        <v>0</v>
      </c>
      <c r="AI1290" s="99">
        <f>SUMIFS(通讯通路门店!$BB:$BB,通讯通路门店!$S:$S,$G1290)</f>
        <v>0</v>
      </c>
      <c r="AJ1290" s="99">
        <f>SUMIFS(通讯通路门店!$BE:$BE,通讯通路门店!$S:$S,$G1290)</f>
        <v>0</v>
      </c>
      <c r="AK1290" s="99">
        <f>SUMIFS(通讯通路门店!$BG:$BG,通讯通路门店!$S:$S,$G1290)</f>
        <v>0</v>
      </c>
      <c r="AL1290" s="99">
        <f>SUMIFS(通讯通路门店!$BC:$BC,通讯通路门店!$S:$S,$G1290)</f>
        <v>0</v>
      </c>
      <c r="AM1290" s="99">
        <f>SUMIFS(通讯通路门店!$BD:$BD,通讯通路门店!$S:$S,$G1290)</f>
        <v>0</v>
      </c>
      <c r="AN1290" s="99">
        <f>SUMIFS(通讯通路门店!$BF:$BF,通讯通路门店!$S:$S,$G1290)</f>
        <v>0</v>
      </c>
      <c r="AO1290" s="99">
        <f t="shared" si="102"/>
        <v>0</v>
      </c>
      <c r="AP1290" s="99">
        <f>SUMIFS(通讯通路门店!$K:$K,通讯通路门店!$S:$S,$G1290)</f>
        <v>0</v>
      </c>
      <c r="AQ1290" s="83"/>
      <c r="AR1290" s="99">
        <f>SUMIFS(通讯通路门店!$T:$T,通讯通路门店!$S:$S,$G1290)</f>
        <v>0</v>
      </c>
      <c r="AS1290" s="99">
        <f>SUMIFS(通讯通路门店!$U:$U,通讯通路门店!$S:$S,$G1290)</f>
        <v>0</v>
      </c>
      <c r="AT1290" s="99">
        <f>SUMIFS(通讯通路门店!$V:$V,通讯通路门店!$S:$S,$G1290)</f>
        <v>0</v>
      </c>
      <c r="AU1290" s="99">
        <f>SUMIFS(通讯通路门店!$W:$W,通讯通路门店!$S:$S,$G1290)</f>
        <v>0</v>
      </c>
      <c r="AV1290" s="99">
        <f>SUMIFS(通讯通路门店!$Z:$Z,通讯通路门店!$S:$S,$G1290)</f>
        <v>0</v>
      </c>
      <c r="AW1290" s="99">
        <f>SUMIFS(通讯通路门店!$AB:$AB,通讯通路门店!$S:$S,$G1290)</f>
        <v>0</v>
      </c>
      <c r="AX1290" s="99">
        <f>SUMIFS(通讯通路门店!$X:$X,通讯通路门店!$S:$S,$G1290)</f>
        <v>0</v>
      </c>
      <c r="AY1290" s="99">
        <f>SUMIFS(通讯通路门店!$Y:$Y,通讯通路门店!$S:$S,$G1290)</f>
        <v>0</v>
      </c>
      <c r="AZ1290" s="99">
        <f>SUMIFS(通讯通路门店!$AA:$AA,通讯通路门店!$S:$S,$G1290)</f>
        <v>0</v>
      </c>
      <c r="BA1290" s="99">
        <f t="shared" si="103"/>
        <v>0</v>
      </c>
      <c r="BB1290" s="99">
        <f t="shared" si="104"/>
        <v>0</v>
      </c>
      <c r="BC1290" s="99">
        <f>SUMIFS(通讯通路门店!$W:$W,通讯通路门店!$S:$S,$G1290,通讯通路门店!$J:$J,"荣耀体验店")+SUMIFS(通讯通路门店!$W:$W,通讯通路门店!$S:$S,$G1290,通讯通路门店!$J:$J,"荣耀授权专卖店")</f>
        <v>0</v>
      </c>
      <c r="BD1290" s="99">
        <f>SUMIFS(通讯通路门店!$Z:$Z,通讯通路门店!$S:$S,$G1290,通讯通路门店!$J:$J,"VIVO体验店")</f>
        <v>0</v>
      </c>
      <c r="BE1290" s="99">
        <f>SUMIFS(通讯通路门店!$AB:$AB,通讯通路门店!$S:$S,$G1290,通讯通路门店!$J:$J,"OPPO体验店")</f>
        <v>0</v>
      </c>
      <c r="BF1290" s="99">
        <f>SUMIFS(通讯通路门店!$X:$X,通讯通路门店!$S:$S,$G1290,通讯通路门店!$J:$J,"华为授权体验店")+SUMIFS(通讯通路门店!$AA:$AA,通讯通路门店!$S:$S,$G1290,通讯通路门店!$J:$J,"华为堡垒店")</f>
        <v>0</v>
      </c>
      <c r="BG1290" s="99">
        <f>SUMIFS(通讯通路门店!$Y:$Y,通讯通路门店!$S:$S,$G1290,通讯通路门店!$J:$J,"小米体验店")</f>
        <v>0</v>
      </c>
      <c r="BH1290" s="99">
        <f>SUMIFS(通讯通路门店!$AA:$AA,通讯通路门店!$S:$S,$G1290,通讯通路门店!$J:$J,"苹果体验店")</f>
        <v>0</v>
      </c>
      <c r="BI1290" s="99">
        <f>SUMIFS(通讯通路门店!$K:$K,通讯通路门店!$S:$S,$G1290,通讯通路门店!$J:$J,"其他品牌专卖店")</f>
        <v>0</v>
      </c>
      <c r="BJ1290" s="99">
        <f>SUMIFS(通讯通路门店!$AC:$AC,通讯通路门店!$S:$S,$G1290)</f>
        <v>0</v>
      </c>
      <c r="BK1290" s="99">
        <f>SUMIFS(通讯通路门店!$AD:$AD,通讯通路门店!$S:$S,$G1290)</f>
        <v>0</v>
      </c>
      <c r="BL1290" s="99">
        <f>SUMIFS(通讯通路门店!$AE:$AE,通讯通路门店!$S:$S,$G1290)</f>
        <v>0</v>
      </c>
      <c r="BM1290" s="99">
        <f>SUMIFS(通讯通路门店!$AF:$AF,通讯通路门店!$S:$S,$G1290)</f>
        <v>0</v>
      </c>
      <c r="BN1290" s="99">
        <f>SUMIFS(通讯通路门店!$AG:$AG,通讯通路门店!$S:$S,$G1290)</f>
        <v>0</v>
      </c>
      <c r="BO1290" s="99">
        <f>SUMIFS(通讯通路门店!$AH:$AH,通讯通路门店!$S:$S,$G1290)</f>
        <v>0</v>
      </c>
      <c r="BP1290" s="99">
        <f>SUMIFS(通讯通路门店!$AI:$AI,通讯通路门店!$S:$S,$G1290)</f>
        <v>0</v>
      </c>
      <c r="BQ1290" s="83"/>
    </row>
    <row r="1291" spans="1:69">
      <c r="A1291" s="99" t="str">
        <f>IFERROR(_xlfn.XLOOKUP($G1291,通讯通路门店!$S$4:$S$993931,通讯通路门店!$A$4:$A$993931,0,0),"")</f>
        <v>海南省</v>
      </c>
      <c r="B1291" s="99" t="str">
        <f>IFERROR(_xlfn.XLOOKUP($G1291,通讯通路门店!$S$4:$S$993931,通讯通路门店!$B$4:$B$993931,0,0),"")</f>
        <v>东方市</v>
      </c>
      <c r="C1291" s="99" t="str">
        <f>IFERROR(_xlfn.XLOOKUP($G1291,通讯通路门店!$S$4:$S$993931,通讯通路门店!$C$4:$C$993931,0,0),"")</f>
        <v>东方市</v>
      </c>
      <c r="D1291" s="99" t="str">
        <f>IFERROR(_xlfn.XLOOKUP($G1291,通讯通路门店!$S$4:$S$993931,通讯通路门店!$D$4:$D$993931,0,0),"")</f>
        <v>八所镇</v>
      </c>
      <c r="E1291" s="83"/>
      <c r="F1291" s="83"/>
      <c r="G1291" s="101"/>
      <c r="H1291" s="102">
        <f>IFERROR(_xlfn.XLOOKUP($G1291,通讯通路门店!$S$4:$S$993931,通讯通路门店!$R$4:$R$993931,0,0),"")</f>
        <v>0</v>
      </c>
      <c r="I1291" s="83"/>
      <c r="J1291" s="83"/>
      <c r="K1291" s="83"/>
      <c r="L1291" s="83"/>
      <c r="M1291" s="83"/>
      <c r="N1291" s="83"/>
      <c r="O1291" s="83"/>
      <c r="P1291" s="83"/>
      <c r="Q1291" s="83"/>
      <c r="R1291" s="83"/>
      <c r="S1291" s="83"/>
      <c r="T1291" s="83"/>
      <c r="U1291" s="99">
        <f>COUNTIF(通讯通路门店!$S:$S,$G1291)</f>
        <v>0</v>
      </c>
      <c r="V1291" s="99">
        <f>COUNTIFS(通讯通路门店!$S:$S,$G1291,通讯通路门店!$J:$J,"综合卖场")</f>
        <v>0</v>
      </c>
      <c r="W1291" s="99">
        <f>SUMIFS(通讯通路门店!$AJ:$AJ,通讯通路门店!$S:$S,通讯客户沙盘!$G1291)</f>
        <v>0</v>
      </c>
      <c r="X1291" s="99">
        <f t="shared" si="100"/>
        <v>0</v>
      </c>
      <c r="Y1291" s="99">
        <f>COUNTIFS(通讯通路门店!$S:$S,$G1291,通讯通路门店!$J:$J,"荣耀体验店")+COUNTIFS(通讯通路门店!$S:$S,$G1291,通讯通路门店!$J:$J,"荣耀授权专卖店")</f>
        <v>0</v>
      </c>
      <c r="Z1291" s="99">
        <f>COUNTIFS(通讯通路门店!$S:$S,$G1291,通讯通路门店!$J:$J,"VIVO体验店")</f>
        <v>0</v>
      </c>
      <c r="AA1291" s="99">
        <f>COUNTIFS(通讯通路门店!$S:$S,$G1291,通讯通路门店!$J:$J,"OPPO体验店")</f>
        <v>0</v>
      </c>
      <c r="AB1291" s="99">
        <f>COUNTIFS(通讯通路门店!$S:$S,$G1291,通讯通路门店!$J:$J,"华为授权体验店")+COUNTIFS(通讯通路门店!$S:$S,$G1291,通讯通路门店!$J:$J,"华为堡垒店")</f>
        <v>0</v>
      </c>
      <c r="AC1291" s="99">
        <f>COUNTIFS(通讯通路门店!$S:$S,$G1291,通讯通路门店!$J:$J,"小米体验店")</f>
        <v>0</v>
      </c>
      <c r="AD1291" s="99">
        <f>COUNTIFS(通讯通路门店!$S:$S,$G1291,通讯通路门店!$J:$J,"苹果体验店")</f>
        <v>0</v>
      </c>
      <c r="AE1291" s="99">
        <f>COUNTIFS(通讯通路门店!$S:$S,$G1291,通讯通路门店!$J:$J,"其他品牌专卖店")</f>
        <v>0</v>
      </c>
      <c r="AF1291" s="99">
        <f>SUMIFS(通讯通路门店!$BI:$BI,通讯通路门店!$S:$S,$G1291)</f>
        <v>0</v>
      </c>
      <c r="AG1291" s="99">
        <f>SUMIFS(通讯通路门店!$BH:$BH,通讯通路门店!$S:$S,$G1291)</f>
        <v>0</v>
      </c>
      <c r="AH1291" s="99">
        <f t="shared" si="101"/>
        <v>0</v>
      </c>
      <c r="AI1291" s="99">
        <f>SUMIFS(通讯通路门店!$BB:$BB,通讯通路门店!$S:$S,$G1291)</f>
        <v>0</v>
      </c>
      <c r="AJ1291" s="99">
        <f>SUMIFS(通讯通路门店!$BE:$BE,通讯通路门店!$S:$S,$G1291)</f>
        <v>0</v>
      </c>
      <c r="AK1291" s="99">
        <f>SUMIFS(通讯通路门店!$BG:$BG,通讯通路门店!$S:$S,$G1291)</f>
        <v>0</v>
      </c>
      <c r="AL1291" s="99">
        <f>SUMIFS(通讯通路门店!$BC:$BC,通讯通路门店!$S:$S,$G1291)</f>
        <v>0</v>
      </c>
      <c r="AM1291" s="99">
        <f>SUMIFS(通讯通路门店!$BD:$BD,通讯通路门店!$S:$S,$G1291)</f>
        <v>0</v>
      </c>
      <c r="AN1291" s="99">
        <f>SUMIFS(通讯通路门店!$BF:$BF,通讯通路门店!$S:$S,$G1291)</f>
        <v>0</v>
      </c>
      <c r="AO1291" s="99">
        <f t="shared" si="102"/>
        <v>0</v>
      </c>
      <c r="AP1291" s="99">
        <f>SUMIFS(通讯通路门店!$K:$K,通讯通路门店!$S:$S,$G1291)</f>
        <v>0</v>
      </c>
      <c r="AQ1291" s="83"/>
      <c r="AR1291" s="99">
        <f>SUMIFS(通讯通路门店!$T:$T,通讯通路门店!$S:$S,$G1291)</f>
        <v>0</v>
      </c>
      <c r="AS1291" s="99">
        <f>SUMIFS(通讯通路门店!$U:$U,通讯通路门店!$S:$S,$G1291)</f>
        <v>0</v>
      </c>
      <c r="AT1291" s="99">
        <f>SUMIFS(通讯通路门店!$V:$V,通讯通路门店!$S:$S,$G1291)</f>
        <v>0</v>
      </c>
      <c r="AU1291" s="99">
        <f>SUMIFS(通讯通路门店!$W:$W,通讯通路门店!$S:$S,$G1291)</f>
        <v>0</v>
      </c>
      <c r="AV1291" s="99">
        <f>SUMIFS(通讯通路门店!$Z:$Z,通讯通路门店!$S:$S,$G1291)</f>
        <v>0</v>
      </c>
      <c r="AW1291" s="99">
        <f>SUMIFS(通讯通路门店!$AB:$AB,通讯通路门店!$S:$S,$G1291)</f>
        <v>0</v>
      </c>
      <c r="AX1291" s="99">
        <f>SUMIFS(通讯通路门店!$X:$X,通讯通路门店!$S:$S,$G1291)</f>
        <v>0</v>
      </c>
      <c r="AY1291" s="99">
        <f>SUMIFS(通讯通路门店!$Y:$Y,通讯通路门店!$S:$S,$G1291)</f>
        <v>0</v>
      </c>
      <c r="AZ1291" s="99">
        <f>SUMIFS(通讯通路门店!$AA:$AA,通讯通路门店!$S:$S,$G1291)</f>
        <v>0</v>
      </c>
      <c r="BA1291" s="99">
        <f t="shared" si="103"/>
        <v>0</v>
      </c>
      <c r="BB1291" s="99">
        <f t="shared" si="104"/>
        <v>0</v>
      </c>
      <c r="BC1291" s="99">
        <f>SUMIFS(通讯通路门店!$W:$W,通讯通路门店!$S:$S,$G1291,通讯通路门店!$J:$J,"荣耀体验店")+SUMIFS(通讯通路门店!$W:$W,通讯通路门店!$S:$S,$G1291,通讯通路门店!$J:$J,"荣耀授权专卖店")</f>
        <v>0</v>
      </c>
      <c r="BD1291" s="99">
        <f>SUMIFS(通讯通路门店!$Z:$Z,通讯通路门店!$S:$S,$G1291,通讯通路门店!$J:$J,"VIVO体验店")</f>
        <v>0</v>
      </c>
      <c r="BE1291" s="99">
        <f>SUMIFS(通讯通路门店!$AB:$AB,通讯通路门店!$S:$S,$G1291,通讯通路门店!$J:$J,"OPPO体验店")</f>
        <v>0</v>
      </c>
      <c r="BF1291" s="99">
        <f>SUMIFS(通讯通路门店!$X:$X,通讯通路门店!$S:$S,$G1291,通讯通路门店!$J:$J,"华为授权体验店")+SUMIFS(通讯通路门店!$AA:$AA,通讯通路门店!$S:$S,$G1291,通讯通路门店!$J:$J,"华为堡垒店")</f>
        <v>0</v>
      </c>
      <c r="BG1291" s="99">
        <f>SUMIFS(通讯通路门店!$Y:$Y,通讯通路门店!$S:$S,$G1291,通讯通路门店!$J:$J,"小米体验店")</f>
        <v>0</v>
      </c>
      <c r="BH1291" s="99">
        <f>SUMIFS(通讯通路门店!$AA:$AA,通讯通路门店!$S:$S,$G1291,通讯通路门店!$J:$J,"苹果体验店")</f>
        <v>0</v>
      </c>
      <c r="BI1291" s="99">
        <f>SUMIFS(通讯通路门店!$K:$K,通讯通路门店!$S:$S,$G1291,通讯通路门店!$J:$J,"其他品牌专卖店")</f>
        <v>0</v>
      </c>
      <c r="BJ1291" s="99">
        <f>SUMIFS(通讯通路门店!$AC:$AC,通讯通路门店!$S:$S,$G1291)</f>
        <v>0</v>
      </c>
      <c r="BK1291" s="99">
        <f>SUMIFS(通讯通路门店!$AD:$AD,通讯通路门店!$S:$S,$G1291)</f>
        <v>0</v>
      </c>
      <c r="BL1291" s="99">
        <f>SUMIFS(通讯通路门店!$AE:$AE,通讯通路门店!$S:$S,$G1291)</f>
        <v>0</v>
      </c>
      <c r="BM1291" s="99">
        <f>SUMIFS(通讯通路门店!$AF:$AF,通讯通路门店!$S:$S,$G1291)</f>
        <v>0</v>
      </c>
      <c r="BN1291" s="99">
        <f>SUMIFS(通讯通路门店!$AG:$AG,通讯通路门店!$S:$S,$G1291)</f>
        <v>0</v>
      </c>
      <c r="BO1291" s="99">
        <f>SUMIFS(通讯通路门店!$AH:$AH,通讯通路门店!$S:$S,$G1291)</f>
        <v>0</v>
      </c>
      <c r="BP1291" s="99">
        <f>SUMIFS(通讯通路门店!$AI:$AI,通讯通路门店!$S:$S,$G1291)</f>
        <v>0</v>
      </c>
      <c r="BQ1291" s="83"/>
    </row>
    <row r="1292" spans="1:69">
      <c r="A1292" s="99" t="str">
        <f>IFERROR(_xlfn.XLOOKUP($G1292,通讯通路门店!$S$4:$S$993931,通讯通路门店!$A$4:$A$993931,0,0),"")</f>
        <v>海南省</v>
      </c>
      <c r="B1292" s="99" t="str">
        <f>IFERROR(_xlfn.XLOOKUP($G1292,通讯通路门店!$S$4:$S$993931,通讯通路门店!$B$4:$B$993931,0,0),"")</f>
        <v>东方市</v>
      </c>
      <c r="C1292" s="99" t="str">
        <f>IFERROR(_xlfn.XLOOKUP($G1292,通讯通路门店!$S$4:$S$993931,通讯通路门店!$C$4:$C$993931,0,0),"")</f>
        <v>东方市</v>
      </c>
      <c r="D1292" s="99" t="str">
        <f>IFERROR(_xlfn.XLOOKUP($G1292,通讯通路门店!$S$4:$S$993931,通讯通路门店!$D$4:$D$993931,0,0),"")</f>
        <v>八所镇</v>
      </c>
      <c r="E1292" s="83"/>
      <c r="F1292" s="83"/>
      <c r="G1292" s="101"/>
      <c r="H1292" s="102">
        <f>IFERROR(_xlfn.XLOOKUP($G1292,通讯通路门店!$S$4:$S$993931,通讯通路门店!$R$4:$R$993931,0,0),"")</f>
        <v>0</v>
      </c>
      <c r="I1292" s="83"/>
      <c r="J1292" s="83"/>
      <c r="K1292" s="83"/>
      <c r="L1292" s="83"/>
      <c r="M1292" s="83"/>
      <c r="N1292" s="83"/>
      <c r="O1292" s="83"/>
      <c r="P1292" s="83"/>
      <c r="Q1292" s="83"/>
      <c r="R1292" s="83"/>
      <c r="S1292" s="83"/>
      <c r="T1292" s="83"/>
      <c r="U1292" s="99">
        <f>COUNTIF(通讯通路门店!$S:$S,$G1292)</f>
        <v>0</v>
      </c>
      <c r="V1292" s="99">
        <f>COUNTIFS(通讯通路门店!$S:$S,$G1292,通讯通路门店!$J:$J,"综合卖场")</f>
        <v>0</v>
      </c>
      <c r="W1292" s="99">
        <f>SUMIFS(通讯通路门店!$AJ:$AJ,通讯通路门店!$S:$S,通讯客户沙盘!$G1292)</f>
        <v>0</v>
      </c>
      <c r="X1292" s="99">
        <f t="shared" si="100"/>
        <v>0</v>
      </c>
      <c r="Y1292" s="99">
        <f>COUNTIFS(通讯通路门店!$S:$S,$G1292,通讯通路门店!$J:$J,"荣耀体验店")+COUNTIFS(通讯通路门店!$S:$S,$G1292,通讯通路门店!$J:$J,"荣耀授权专卖店")</f>
        <v>0</v>
      </c>
      <c r="Z1292" s="99">
        <f>COUNTIFS(通讯通路门店!$S:$S,$G1292,通讯通路门店!$J:$J,"VIVO体验店")</f>
        <v>0</v>
      </c>
      <c r="AA1292" s="99">
        <f>COUNTIFS(通讯通路门店!$S:$S,$G1292,通讯通路门店!$J:$J,"OPPO体验店")</f>
        <v>0</v>
      </c>
      <c r="AB1292" s="99">
        <f>COUNTIFS(通讯通路门店!$S:$S,$G1292,通讯通路门店!$J:$J,"华为授权体验店")+COUNTIFS(通讯通路门店!$S:$S,$G1292,通讯通路门店!$J:$J,"华为堡垒店")</f>
        <v>0</v>
      </c>
      <c r="AC1292" s="99">
        <f>COUNTIFS(通讯通路门店!$S:$S,$G1292,通讯通路门店!$J:$J,"小米体验店")</f>
        <v>0</v>
      </c>
      <c r="AD1292" s="99">
        <f>COUNTIFS(通讯通路门店!$S:$S,$G1292,通讯通路门店!$J:$J,"苹果体验店")</f>
        <v>0</v>
      </c>
      <c r="AE1292" s="99">
        <f>COUNTIFS(通讯通路门店!$S:$S,$G1292,通讯通路门店!$J:$J,"其他品牌专卖店")</f>
        <v>0</v>
      </c>
      <c r="AF1292" s="99">
        <f>SUMIFS(通讯通路门店!$BI:$BI,通讯通路门店!$S:$S,$G1292)</f>
        <v>0</v>
      </c>
      <c r="AG1292" s="99">
        <f>SUMIFS(通讯通路门店!$BH:$BH,通讯通路门店!$S:$S,$G1292)</f>
        <v>0</v>
      </c>
      <c r="AH1292" s="99">
        <f t="shared" si="101"/>
        <v>0</v>
      </c>
      <c r="AI1292" s="99">
        <f>SUMIFS(通讯通路门店!$BB:$BB,通讯通路门店!$S:$S,$G1292)</f>
        <v>0</v>
      </c>
      <c r="AJ1292" s="99">
        <f>SUMIFS(通讯通路门店!$BE:$BE,通讯通路门店!$S:$S,$G1292)</f>
        <v>0</v>
      </c>
      <c r="AK1292" s="99">
        <f>SUMIFS(通讯通路门店!$BG:$BG,通讯通路门店!$S:$S,$G1292)</f>
        <v>0</v>
      </c>
      <c r="AL1292" s="99">
        <f>SUMIFS(通讯通路门店!$BC:$BC,通讯通路门店!$S:$S,$G1292)</f>
        <v>0</v>
      </c>
      <c r="AM1292" s="99">
        <f>SUMIFS(通讯通路门店!$BD:$BD,通讯通路门店!$S:$S,$G1292)</f>
        <v>0</v>
      </c>
      <c r="AN1292" s="99">
        <f>SUMIFS(通讯通路门店!$BF:$BF,通讯通路门店!$S:$S,$G1292)</f>
        <v>0</v>
      </c>
      <c r="AO1292" s="99">
        <f t="shared" si="102"/>
        <v>0</v>
      </c>
      <c r="AP1292" s="99">
        <f>SUMIFS(通讯通路门店!$K:$K,通讯通路门店!$S:$S,$G1292)</f>
        <v>0</v>
      </c>
      <c r="AQ1292" s="83"/>
      <c r="AR1292" s="99">
        <f>SUMIFS(通讯通路门店!$T:$T,通讯通路门店!$S:$S,$G1292)</f>
        <v>0</v>
      </c>
      <c r="AS1292" s="99">
        <f>SUMIFS(通讯通路门店!$U:$U,通讯通路门店!$S:$S,$G1292)</f>
        <v>0</v>
      </c>
      <c r="AT1292" s="99">
        <f>SUMIFS(通讯通路门店!$V:$V,通讯通路门店!$S:$S,$G1292)</f>
        <v>0</v>
      </c>
      <c r="AU1292" s="99">
        <f>SUMIFS(通讯通路门店!$W:$W,通讯通路门店!$S:$S,$G1292)</f>
        <v>0</v>
      </c>
      <c r="AV1292" s="99">
        <f>SUMIFS(通讯通路门店!$Z:$Z,通讯通路门店!$S:$S,$G1292)</f>
        <v>0</v>
      </c>
      <c r="AW1292" s="99">
        <f>SUMIFS(通讯通路门店!$AB:$AB,通讯通路门店!$S:$S,$G1292)</f>
        <v>0</v>
      </c>
      <c r="AX1292" s="99">
        <f>SUMIFS(通讯通路门店!$X:$X,通讯通路门店!$S:$S,$G1292)</f>
        <v>0</v>
      </c>
      <c r="AY1292" s="99">
        <f>SUMIFS(通讯通路门店!$Y:$Y,通讯通路门店!$S:$S,$G1292)</f>
        <v>0</v>
      </c>
      <c r="AZ1292" s="99">
        <f>SUMIFS(通讯通路门店!$AA:$AA,通讯通路门店!$S:$S,$G1292)</f>
        <v>0</v>
      </c>
      <c r="BA1292" s="99">
        <f t="shared" si="103"/>
        <v>0</v>
      </c>
      <c r="BB1292" s="99">
        <f t="shared" si="104"/>
        <v>0</v>
      </c>
      <c r="BC1292" s="99">
        <f>SUMIFS(通讯通路门店!$W:$W,通讯通路门店!$S:$S,$G1292,通讯通路门店!$J:$J,"荣耀体验店")+SUMIFS(通讯通路门店!$W:$W,通讯通路门店!$S:$S,$G1292,通讯通路门店!$J:$J,"荣耀授权专卖店")</f>
        <v>0</v>
      </c>
      <c r="BD1292" s="99">
        <f>SUMIFS(通讯通路门店!$Z:$Z,通讯通路门店!$S:$S,$G1292,通讯通路门店!$J:$J,"VIVO体验店")</f>
        <v>0</v>
      </c>
      <c r="BE1292" s="99">
        <f>SUMIFS(通讯通路门店!$AB:$AB,通讯通路门店!$S:$S,$G1292,通讯通路门店!$J:$J,"OPPO体验店")</f>
        <v>0</v>
      </c>
      <c r="BF1292" s="99">
        <f>SUMIFS(通讯通路门店!$X:$X,通讯通路门店!$S:$S,$G1292,通讯通路门店!$J:$J,"华为授权体验店")+SUMIFS(通讯通路门店!$AA:$AA,通讯通路门店!$S:$S,$G1292,通讯通路门店!$J:$J,"华为堡垒店")</f>
        <v>0</v>
      </c>
      <c r="BG1292" s="99">
        <f>SUMIFS(通讯通路门店!$Y:$Y,通讯通路门店!$S:$S,$G1292,通讯通路门店!$J:$J,"小米体验店")</f>
        <v>0</v>
      </c>
      <c r="BH1292" s="99">
        <f>SUMIFS(通讯通路门店!$AA:$AA,通讯通路门店!$S:$S,$G1292,通讯通路门店!$J:$J,"苹果体验店")</f>
        <v>0</v>
      </c>
      <c r="BI1292" s="99">
        <f>SUMIFS(通讯通路门店!$K:$K,通讯通路门店!$S:$S,$G1292,通讯通路门店!$J:$J,"其他品牌专卖店")</f>
        <v>0</v>
      </c>
      <c r="BJ1292" s="99">
        <f>SUMIFS(通讯通路门店!$AC:$AC,通讯通路门店!$S:$S,$G1292)</f>
        <v>0</v>
      </c>
      <c r="BK1292" s="99">
        <f>SUMIFS(通讯通路门店!$AD:$AD,通讯通路门店!$S:$S,$G1292)</f>
        <v>0</v>
      </c>
      <c r="BL1292" s="99">
        <f>SUMIFS(通讯通路门店!$AE:$AE,通讯通路门店!$S:$S,$G1292)</f>
        <v>0</v>
      </c>
      <c r="BM1292" s="99">
        <f>SUMIFS(通讯通路门店!$AF:$AF,通讯通路门店!$S:$S,$G1292)</f>
        <v>0</v>
      </c>
      <c r="BN1292" s="99">
        <f>SUMIFS(通讯通路门店!$AG:$AG,通讯通路门店!$S:$S,$G1292)</f>
        <v>0</v>
      </c>
      <c r="BO1292" s="99">
        <f>SUMIFS(通讯通路门店!$AH:$AH,通讯通路门店!$S:$S,$G1292)</f>
        <v>0</v>
      </c>
      <c r="BP1292" s="99">
        <f>SUMIFS(通讯通路门店!$AI:$AI,通讯通路门店!$S:$S,$G1292)</f>
        <v>0</v>
      </c>
      <c r="BQ1292" s="83"/>
    </row>
    <row r="1293" spans="1:69">
      <c r="A1293" s="99" t="str">
        <f>IFERROR(_xlfn.XLOOKUP($G1293,通讯通路门店!$S$4:$S$993931,通讯通路门店!$A$4:$A$993931,0,0),"")</f>
        <v>海南省</v>
      </c>
      <c r="B1293" s="99" t="str">
        <f>IFERROR(_xlfn.XLOOKUP($G1293,通讯通路门店!$S$4:$S$993931,通讯通路门店!$B$4:$B$993931,0,0),"")</f>
        <v>东方市</v>
      </c>
      <c r="C1293" s="99" t="str">
        <f>IFERROR(_xlfn.XLOOKUP($G1293,通讯通路门店!$S$4:$S$993931,通讯通路门店!$C$4:$C$993931,0,0),"")</f>
        <v>东方市</v>
      </c>
      <c r="D1293" s="99" t="str">
        <f>IFERROR(_xlfn.XLOOKUP($G1293,通讯通路门店!$S$4:$S$993931,通讯通路门店!$D$4:$D$993931,0,0),"")</f>
        <v>八所镇</v>
      </c>
      <c r="E1293" s="83"/>
      <c r="F1293" s="83"/>
      <c r="G1293" s="101"/>
      <c r="H1293" s="102">
        <f>IFERROR(_xlfn.XLOOKUP($G1293,通讯通路门店!$S$4:$S$993931,通讯通路门店!$R$4:$R$993931,0,0),"")</f>
        <v>0</v>
      </c>
      <c r="I1293" s="83"/>
      <c r="J1293" s="83"/>
      <c r="K1293" s="83"/>
      <c r="L1293" s="83"/>
      <c r="M1293" s="83"/>
      <c r="N1293" s="83"/>
      <c r="O1293" s="83"/>
      <c r="P1293" s="83"/>
      <c r="Q1293" s="83"/>
      <c r="R1293" s="83"/>
      <c r="S1293" s="83"/>
      <c r="T1293" s="83"/>
      <c r="U1293" s="99">
        <f>COUNTIF(通讯通路门店!$S:$S,$G1293)</f>
        <v>0</v>
      </c>
      <c r="V1293" s="99">
        <f>COUNTIFS(通讯通路门店!$S:$S,$G1293,通讯通路门店!$J:$J,"综合卖场")</f>
        <v>0</v>
      </c>
      <c r="W1293" s="99">
        <f>SUMIFS(通讯通路门店!$AJ:$AJ,通讯通路门店!$S:$S,通讯客户沙盘!$G1293)</f>
        <v>0</v>
      </c>
      <c r="X1293" s="99">
        <f t="shared" si="100"/>
        <v>0</v>
      </c>
      <c r="Y1293" s="99">
        <f>COUNTIFS(通讯通路门店!$S:$S,$G1293,通讯通路门店!$J:$J,"荣耀体验店")+COUNTIFS(通讯通路门店!$S:$S,$G1293,通讯通路门店!$J:$J,"荣耀授权专卖店")</f>
        <v>0</v>
      </c>
      <c r="Z1293" s="99">
        <f>COUNTIFS(通讯通路门店!$S:$S,$G1293,通讯通路门店!$J:$J,"VIVO体验店")</f>
        <v>0</v>
      </c>
      <c r="AA1293" s="99">
        <f>COUNTIFS(通讯通路门店!$S:$S,$G1293,通讯通路门店!$J:$J,"OPPO体验店")</f>
        <v>0</v>
      </c>
      <c r="AB1293" s="99">
        <f>COUNTIFS(通讯通路门店!$S:$S,$G1293,通讯通路门店!$J:$J,"华为授权体验店")+COUNTIFS(通讯通路门店!$S:$S,$G1293,通讯通路门店!$J:$J,"华为堡垒店")</f>
        <v>0</v>
      </c>
      <c r="AC1293" s="99">
        <f>COUNTIFS(通讯通路门店!$S:$S,$G1293,通讯通路门店!$J:$J,"小米体验店")</f>
        <v>0</v>
      </c>
      <c r="AD1293" s="99">
        <f>COUNTIFS(通讯通路门店!$S:$S,$G1293,通讯通路门店!$J:$J,"苹果体验店")</f>
        <v>0</v>
      </c>
      <c r="AE1293" s="99">
        <f>COUNTIFS(通讯通路门店!$S:$S,$G1293,通讯通路门店!$J:$J,"其他品牌专卖店")</f>
        <v>0</v>
      </c>
      <c r="AF1293" s="99">
        <f>SUMIFS(通讯通路门店!$BI:$BI,通讯通路门店!$S:$S,$G1293)</f>
        <v>0</v>
      </c>
      <c r="AG1293" s="99">
        <f>SUMIFS(通讯通路门店!$BH:$BH,通讯通路门店!$S:$S,$G1293)</f>
        <v>0</v>
      </c>
      <c r="AH1293" s="99">
        <f t="shared" si="101"/>
        <v>0</v>
      </c>
      <c r="AI1293" s="99">
        <f>SUMIFS(通讯通路门店!$BB:$BB,通讯通路门店!$S:$S,$G1293)</f>
        <v>0</v>
      </c>
      <c r="AJ1293" s="99">
        <f>SUMIFS(通讯通路门店!$BE:$BE,通讯通路门店!$S:$S,$G1293)</f>
        <v>0</v>
      </c>
      <c r="AK1293" s="99">
        <f>SUMIFS(通讯通路门店!$BG:$BG,通讯通路门店!$S:$S,$G1293)</f>
        <v>0</v>
      </c>
      <c r="AL1293" s="99">
        <f>SUMIFS(通讯通路门店!$BC:$BC,通讯通路门店!$S:$S,$G1293)</f>
        <v>0</v>
      </c>
      <c r="AM1293" s="99">
        <f>SUMIFS(通讯通路门店!$BD:$BD,通讯通路门店!$S:$S,$G1293)</f>
        <v>0</v>
      </c>
      <c r="AN1293" s="99">
        <f>SUMIFS(通讯通路门店!$BF:$BF,通讯通路门店!$S:$S,$G1293)</f>
        <v>0</v>
      </c>
      <c r="AO1293" s="99">
        <f t="shared" si="102"/>
        <v>0</v>
      </c>
      <c r="AP1293" s="99">
        <f>SUMIFS(通讯通路门店!$K:$K,通讯通路门店!$S:$S,$G1293)</f>
        <v>0</v>
      </c>
      <c r="AQ1293" s="83"/>
      <c r="AR1293" s="99">
        <f>SUMIFS(通讯通路门店!$T:$T,通讯通路门店!$S:$S,$G1293)</f>
        <v>0</v>
      </c>
      <c r="AS1293" s="99">
        <f>SUMIFS(通讯通路门店!$U:$U,通讯通路门店!$S:$S,$G1293)</f>
        <v>0</v>
      </c>
      <c r="AT1293" s="99">
        <f>SUMIFS(通讯通路门店!$V:$V,通讯通路门店!$S:$S,$G1293)</f>
        <v>0</v>
      </c>
      <c r="AU1293" s="99">
        <f>SUMIFS(通讯通路门店!$W:$W,通讯通路门店!$S:$S,$G1293)</f>
        <v>0</v>
      </c>
      <c r="AV1293" s="99">
        <f>SUMIFS(通讯通路门店!$Z:$Z,通讯通路门店!$S:$S,$G1293)</f>
        <v>0</v>
      </c>
      <c r="AW1293" s="99">
        <f>SUMIFS(通讯通路门店!$AB:$AB,通讯通路门店!$S:$S,$G1293)</f>
        <v>0</v>
      </c>
      <c r="AX1293" s="99">
        <f>SUMIFS(通讯通路门店!$X:$X,通讯通路门店!$S:$S,$G1293)</f>
        <v>0</v>
      </c>
      <c r="AY1293" s="99">
        <f>SUMIFS(通讯通路门店!$Y:$Y,通讯通路门店!$S:$S,$G1293)</f>
        <v>0</v>
      </c>
      <c r="AZ1293" s="99">
        <f>SUMIFS(通讯通路门店!$AA:$AA,通讯通路门店!$S:$S,$G1293)</f>
        <v>0</v>
      </c>
      <c r="BA1293" s="99">
        <f t="shared" si="103"/>
        <v>0</v>
      </c>
      <c r="BB1293" s="99">
        <f t="shared" si="104"/>
        <v>0</v>
      </c>
      <c r="BC1293" s="99">
        <f>SUMIFS(通讯通路门店!$W:$W,通讯通路门店!$S:$S,$G1293,通讯通路门店!$J:$J,"荣耀体验店")+SUMIFS(通讯通路门店!$W:$W,通讯通路门店!$S:$S,$G1293,通讯通路门店!$J:$J,"荣耀授权专卖店")</f>
        <v>0</v>
      </c>
      <c r="BD1293" s="99">
        <f>SUMIFS(通讯通路门店!$Z:$Z,通讯通路门店!$S:$S,$G1293,通讯通路门店!$J:$J,"VIVO体验店")</f>
        <v>0</v>
      </c>
      <c r="BE1293" s="99">
        <f>SUMIFS(通讯通路门店!$AB:$AB,通讯通路门店!$S:$S,$G1293,通讯通路门店!$J:$J,"OPPO体验店")</f>
        <v>0</v>
      </c>
      <c r="BF1293" s="99">
        <f>SUMIFS(通讯通路门店!$X:$X,通讯通路门店!$S:$S,$G1293,通讯通路门店!$J:$J,"华为授权体验店")+SUMIFS(通讯通路门店!$AA:$AA,通讯通路门店!$S:$S,$G1293,通讯通路门店!$J:$J,"华为堡垒店")</f>
        <v>0</v>
      </c>
      <c r="BG1293" s="99">
        <f>SUMIFS(通讯通路门店!$Y:$Y,通讯通路门店!$S:$S,$G1293,通讯通路门店!$J:$J,"小米体验店")</f>
        <v>0</v>
      </c>
      <c r="BH1293" s="99">
        <f>SUMIFS(通讯通路门店!$AA:$AA,通讯通路门店!$S:$S,$G1293,通讯通路门店!$J:$J,"苹果体验店")</f>
        <v>0</v>
      </c>
      <c r="BI1293" s="99">
        <f>SUMIFS(通讯通路门店!$K:$K,通讯通路门店!$S:$S,$G1293,通讯通路门店!$J:$J,"其他品牌专卖店")</f>
        <v>0</v>
      </c>
      <c r="BJ1293" s="99">
        <f>SUMIFS(通讯通路门店!$AC:$AC,通讯通路门店!$S:$S,$G1293)</f>
        <v>0</v>
      </c>
      <c r="BK1293" s="99">
        <f>SUMIFS(通讯通路门店!$AD:$AD,通讯通路门店!$S:$S,$G1293)</f>
        <v>0</v>
      </c>
      <c r="BL1293" s="99">
        <f>SUMIFS(通讯通路门店!$AE:$AE,通讯通路门店!$S:$S,$G1293)</f>
        <v>0</v>
      </c>
      <c r="BM1293" s="99">
        <f>SUMIFS(通讯通路门店!$AF:$AF,通讯通路门店!$S:$S,$G1293)</f>
        <v>0</v>
      </c>
      <c r="BN1293" s="99">
        <f>SUMIFS(通讯通路门店!$AG:$AG,通讯通路门店!$S:$S,$G1293)</f>
        <v>0</v>
      </c>
      <c r="BO1293" s="99">
        <f>SUMIFS(通讯通路门店!$AH:$AH,通讯通路门店!$S:$S,$G1293)</f>
        <v>0</v>
      </c>
      <c r="BP1293" s="99">
        <f>SUMIFS(通讯通路门店!$AI:$AI,通讯通路门店!$S:$S,$G1293)</f>
        <v>0</v>
      </c>
      <c r="BQ1293" s="83"/>
    </row>
    <row r="1294" spans="1:69">
      <c r="A1294" s="99" t="str">
        <f>IFERROR(_xlfn.XLOOKUP($G1294,通讯通路门店!$S$4:$S$993931,通讯通路门店!$A$4:$A$993931,0,0),"")</f>
        <v>海南省</v>
      </c>
      <c r="B1294" s="99" t="str">
        <f>IFERROR(_xlfn.XLOOKUP($G1294,通讯通路门店!$S$4:$S$993931,通讯通路门店!$B$4:$B$993931,0,0),"")</f>
        <v>东方市</v>
      </c>
      <c r="C1294" s="99" t="str">
        <f>IFERROR(_xlfn.XLOOKUP($G1294,通讯通路门店!$S$4:$S$993931,通讯通路门店!$C$4:$C$993931,0,0),"")</f>
        <v>东方市</v>
      </c>
      <c r="D1294" s="99" t="str">
        <f>IFERROR(_xlfn.XLOOKUP($G1294,通讯通路门店!$S$4:$S$993931,通讯通路门店!$D$4:$D$993931,0,0),"")</f>
        <v>八所镇</v>
      </c>
      <c r="E1294" s="83"/>
      <c r="F1294" s="83"/>
      <c r="G1294" s="101"/>
      <c r="H1294" s="102">
        <f>IFERROR(_xlfn.XLOOKUP($G1294,通讯通路门店!$S$4:$S$993931,通讯通路门店!$R$4:$R$993931,0,0),"")</f>
        <v>0</v>
      </c>
      <c r="I1294" s="83"/>
      <c r="J1294" s="83"/>
      <c r="K1294" s="83"/>
      <c r="L1294" s="83"/>
      <c r="M1294" s="83"/>
      <c r="N1294" s="83"/>
      <c r="O1294" s="83"/>
      <c r="P1294" s="83"/>
      <c r="Q1294" s="83"/>
      <c r="R1294" s="83"/>
      <c r="S1294" s="83"/>
      <c r="T1294" s="83"/>
      <c r="U1294" s="99">
        <f>COUNTIF(通讯通路门店!$S:$S,$G1294)</f>
        <v>0</v>
      </c>
      <c r="V1294" s="99">
        <f>COUNTIFS(通讯通路门店!$S:$S,$G1294,通讯通路门店!$J:$J,"综合卖场")</f>
        <v>0</v>
      </c>
      <c r="W1294" s="99">
        <f>SUMIFS(通讯通路门店!$AJ:$AJ,通讯通路门店!$S:$S,通讯客户沙盘!$G1294)</f>
        <v>0</v>
      </c>
      <c r="X1294" s="99">
        <f t="shared" si="100"/>
        <v>0</v>
      </c>
      <c r="Y1294" s="99">
        <f>COUNTIFS(通讯通路门店!$S:$S,$G1294,通讯通路门店!$J:$J,"荣耀体验店")+COUNTIFS(通讯通路门店!$S:$S,$G1294,通讯通路门店!$J:$J,"荣耀授权专卖店")</f>
        <v>0</v>
      </c>
      <c r="Z1294" s="99">
        <f>COUNTIFS(通讯通路门店!$S:$S,$G1294,通讯通路门店!$J:$J,"VIVO体验店")</f>
        <v>0</v>
      </c>
      <c r="AA1294" s="99">
        <f>COUNTIFS(通讯通路门店!$S:$S,$G1294,通讯通路门店!$J:$J,"OPPO体验店")</f>
        <v>0</v>
      </c>
      <c r="AB1294" s="99">
        <f>COUNTIFS(通讯通路门店!$S:$S,$G1294,通讯通路门店!$J:$J,"华为授权体验店")+COUNTIFS(通讯通路门店!$S:$S,$G1294,通讯通路门店!$J:$J,"华为堡垒店")</f>
        <v>0</v>
      </c>
      <c r="AC1294" s="99">
        <f>COUNTIFS(通讯通路门店!$S:$S,$G1294,通讯通路门店!$J:$J,"小米体验店")</f>
        <v>0</v>
      </c>
      <c r="AD1294" s="99">
        <f>COUNTIFS(通讯通路门店!$S:$S,$G1294,通讯通路门店!$J:$J,"苹果体验店")</f>
        <v>0</v>
      </c>
      <c r="AE1294" s="99">
        <f>COUNTIFS(通讯通路门店!$S:$S,$G1294,通讯通路门店!$J:$J,"其他品牌专卖店")</f>
        <v>0</v>
      </c>
      <c r="AF1294" s="99">
        <f>SUMIFS(通讯通路门店!$BI:$BI,通讯通路门店!$S:$S,$G1294)</f>
        <v>0</v>
      </c>
      <c r="AG1294" s="99">
        <f>SUMIFS(通讯通路门店!$BH:$BH,通讯通路门店!$S:$S,$G1294)</f>
        <v>0</v>
      </c>
      <c r="AH1294" s="99">
        <f t="shared" si="101"/>
        <v>0</v>
      </c>
      <c r="AI1294" s="99">
        <f>SUMIFS(通讯通路门店!$BB:$BB,通讯通路门店!$S:$S,$G1294)</f>
        <v>0</v>
      </c>
      <c r="AJ1294" s="99">
        <f>SUMIFS(通讯通路门店!$BE:$BE,通讯通路门店!$S:$S,$G1294)</f>
        <v>0</v>
      </c>
      <c r="AK1294" s="99">
        <f>SUMIFS(通讯通路门店!$BG:$BG,通讯通路门店!$S:$S,$G1294)</f>
        <v>0</v>
      </c>
      <c r="AL1294" s="99">
        <f>SUMIFS(通讯通路门店!$BC:$BC,通讯通路门店!$S:$S,$G1294)</f>
        <v>0</v>
      </c>
      <c r="AM1294" s="99">
        <f>SUMIFS(通讯通路门店!$BD:$BD,通讯通路门店!$S:$S,$G1294)</f>
        <v>0</v>
      </c>
      <c r="AN1294" s="99">
        <f>SUMIFS(通讯通路门店!$BF:$BF,通讯通路门店!$S:$S,$G1294)</f>
        <v>0</v>
      </c>
      <c r="AO1294" s="99">
        <f t="shared" si="102"/>
        <v>0</v>
      </c>
      <c r="AP1294" s="99">
        <f>SUMIFS(通讯通路门店!$K:$K,通讯通路门店!$S:$S,$G1294)</f>
        <v>0</v>
      </c>
      <c r="AQ1294" s="83"/>
      <c r="AR1294" s="99">
        <f>SUMIFS(通讯通路门店!$T:$T,通讯通路门店!$S:$S,$G1294)</f>
        <v>0</v>
      </c>
      <c r="AS1294" s="99">
        <f>SUMIFS(通讯通路门店!$U:$U,通讯通路门店!$S:$S,$G1294)</f>
        <v>0</v>
      </c>
      <c r="AT1294" s="99">
        <f>SUMIFS(通讯通路门店!$V:$V,通讯通路门店!$S:$S,$G1294)</f>
        <v>0</v>
      </c>
      <c r="AU1294" s="99">
        <f>SUMIFS(通讯通路门店!$W:$W,通讯通路门店!$S:$S,$G1294)</f>
        <v>0</v>
      </c>
      <c r="AV1294" s="99">
        <f>SUMIFS(通讯通路门店!$Z:$Z,通讯通路门店!$S:$S,$G1294)</f>
        <v>0</v>
      </c>
      <c r="AW1294" s="99">
        <f>SUMIFS(通讯通路门店!$AB:$AB,通讯通路门店!$S:$S,$G1294)</f>
        <v>0</v>
      </c>
      <c r="AX1294" s="99">
        <f>SUMIFS(通讯通路门店!$X:$X,通讯通路门店!$S:$S,$G1294)</f>
        <v>0</v>
      </c>
      <c r="AY1294" s="99">
        <f>SUMIFS(通讯通路门店!$Y:$Y,通讯通路门店!$S:$S,$G1294)</f>
        <v>0</v>
      </c>
      <c r="AZ1294" s="99">
        <f>SUMIFS(通讯通路门店!$AA:$AA,通讯通路门店!$S:$S,$G1294)</f>
        <v>0</v>
      </c>
      <c r="BA1294" s="99">
        <f t="shared" si="103"/>
        <v>0</v>
      </c>
      <c r="BB1294" s="99">
        <f t="shared" si="104"/>
        <v>0</v>
      </c>
      <c r="BC1294" s="99">
        <f>SUMIFS(通讯通路门店!$W:$W,通讯通路门店!$S:$S,$G1294,通讯通路门店!$J:$J,"荣耀体验店")+SUMIFS(通讯通路门店!$W:$W,通讯通路门店!$S:$S,$G1294,通讯通路门店!$J:$J,"荣耀授权专卖店")</f>
        <v>0</v>
      </c>
      <c r="BD1294" s="99">
        <f>SUMIFS(通讯通路门店!$Z:$Z,通讯通路门店!$S:$S,$G1294,通讯通路门店!$J:$J,"VIVO体验店")</f>
        <v>0</v>
      </c>
      <c r="BE1294" s="99">
        <f>SUMIFS(通讯通路门店!$AB:$AB,通讯通路门店!$S:$S,$G1294,通讯通路门店!$J:$J,"OPPO体验店")</f>
        <v>0</v>
      </c>
      <c r="BF1294" s="99">
        <f>SUMIFS(通讯通路门店!$X:$X,通讯通路门店!$S:$S,$G1294,通讯通路门店!$J:$J,"华为授权体验店")+SUMIFS(通讯通路门店!$AA:$AA,通讯通路门店!$S:$S,$G1294,通讯通路门店!$J:$J,"华为堡垒店")</f>
        <v>0</v>
      </c>
      <c r="BG1294" s="99">
        <f>SUMIFS(通讯通路门店!$Y:$Y,通讯通路门店!$S:$S,$G1294,通讯通路门店!$J:$J,"小米体验店")</f>
        <v>0</v>
      </c>
      <c r="BH1294" s="99">
        <f>SUMIFS(通讯通路门店!$AA:$AA,通讯通路门店!$S:$S,$G1294,通讯通路门店!$J:$J,"苹果体验店")</f>
        <v>0</v>
      </c>
      <c r="BI1294" s="99">
        <f>SUMIFS(通讯通路门店!$K:$K,通讯通路门店!$S:$S,$G1294,通讯通路门店!$J:$J,"其他品牌专卖店")</f>
        <v>0</v>
      </c>
      <c r="BJ1294" s="99">
        <f>SUMIFS(通讯通路门店!$AC:$AC,通讯通路门店!$S:$S,$G1294)</f>
        <v>0</v>
      </c>
      <c r="BK1294" s="99">
        <f>SUMIFS(通讯通路门店!$AD:$AD,通讯通路门店!$S:$S,$G1294)</f>
        <v>0</v>
      </c>
      <c r="BL1294" s="99">
        <f>SUMIFS(通讯通路门店!$AE:$AE,通讯通路门店!$S:$S,$G1294)</f>
        <v>0</v>
      </c>
      <c r="BM1294" s="99">
        <f>SUMIFS(通讯通路门店!$AF:$AF,通讯通路门店!$S:$S,$G1294)</f>
        <v>0</v>
      </c>
      <c r="BN1294" s="99">
        <f>SUMIFS(通讯通路门店!$AG:$AG,通讯通路门店!$S:$S,$G1294)</f>
        <v>0</v>
      </c>
      <c r="BO1294" s="99">
        <f>SUMIFS(通讯通路门店!$AH:$AH,通讯通路门店!$S:$S,$G1294)</f>
        <v>0</v>
      </c>
      <c r="BP1294" s="99">
        <f>SUMIFS(通讯通路门店!$AI:$AI,通讯通路门店!$S:$S,$G1294)</f>
        <v>0</v>
      </c>
      <c r="BQ1294" s="83"/>
    </row>
    <row r="1295" spans="1:69">
      <c r="A1295" s="99" t="str">
        <f>IFERROR(_xlfn.XLOOKUP($G1295,通讯通路门店!$S$4:$S$993931,通讯通路门店!$A$4:$A$993931,0,0),"")</f>
        <v>海南省</v>
      </c>
      <c r="B1295" s="99" t="str">
        <f>IFERROR(_xlfn.XLOOKUP($G1295,通讯通路门店!$S$4:$S$993931,通讯通路门店!$B$4:$B$993931,0,0),"")</f>
        <v>东方市</v>
      </c>
      <c r="C1295" s="99" t="str">
        <f>IFERROR(_xlfn.XLOOKUP($G1295,通讯通路门店!$S$4:$S$993931,通讯通路门店!$C$4:$C$993931,0,0),"")</f>
        <v>东方市</v>
      </c>
      <c r="D1295" s="99" t="str">
        <f>IFERROR(_xlfn.XLOOKUP($G1295,通讯通路门店!$S$4:$S$993931,通讯通路门店!$D$4:$D$993931,0,0),"")</f>
        <v>八所镇</v>
      </c>
      <c r="E1295" s="83"/>
      <c r="F1295" s="83"/>
      <c r="G1295" s="101"/>
      <c r="H1295" s="102">
        <f>IFERROR(_xlfn.XLOOKUP($G1295,通讯通路门店!$S$4:$S$993931,通讯通路门店!$R$4:$R$993931,0,0),"")</f>
        <v>0</v>
      </c>
      <c r="I1295" s="83"/>
      <c r="J1295" s="83"/>
      <c r="K1295" s="83"/>
      <c r="L1295" s="83"/>
      <c r="M1295" s="83"/>
      <c r="N1295" s="83"/>
      <c r="O1295" s="83"/>
      <c r="P1295" s="83"/>
      <c r="Q1295" s="83"/>
      <c r="R1295" s="83"/>
      <c r="S1295" s="83"/>
      <c r="T1295" s="83"/>
      <c r="U1295" s="99">
        <f>COUNTIF(通讯通路门店!$S:$S,$G1295)</f>
        <v>0</v>
      </c>
      <c r="V1295" s="99">
        <f>COUNTIFS(通讯通路门店!$S:$S,$G1295,通讯通路门店!$J:$J,"综合卖场")</f>
        <v>0</v>
      </c>
      <c r="W1295" s="99">
        <f>SUMIFS(通讯通路门店!$AJ:$AJ,通讯通路门店!$S:$S,通讯客户沙盘!$G1295)</f>
        <v>0</v>
      </c>
      <c r="X1295" s="99">
        <f t="shared" si="100"/>
        <v>0</v>
      </c>
      <c r="Y1295" s="99">
        <f>COUNTIFS(通讯通路门店!$S:$S,$G1295,通讯通路门店!$J:$J,"荣耀体验店")+COUNTIFS(通讯通路门店!$S:$S,$G1295,通讯通路门店!$J:$J,"荣耀授权专卖店")</f>
        <v>0</v>
      </c>
      <c r="Z1295" s="99">
        <f>COUNTIFS(通讯通路门店!$S:$S,$G1295,通讯通路门店!$J:$J,"VIVO体验店")</f>
        <v>0</v>
      </c>
      <c r="AA1295" s="99">
        <f>COUNTIFS(通讯通路门店!$S:$S,$G1295,通讯通路门店!$J:$J,"OPPO体验店")</f>
        <v>0</v>
      </c>
      <c r="AB1295" s="99">
        <f>COUNTIFS(通讯通路门店!$S:$S,$G1295,通讯通路门店!$J:$J,"华为授权体验店")+COUNTIFS(通讯通路门店!$S:$S,$G1295,通讯通路门店!$J:$J,"华为堡垒店")</f>
        <v>0</v>
      </c>
      <c r="AC1295" s="99">
        <f>COUNTIFS(通讯通路门店!$S:$S,$G1295,通讯通路门店!$J:$J,"小米体验店")</f>
        <v>0</v>
      </c>
      <c r="AD1295" s="99">
        <f>COUNTIFS(通讯通路门店!$S:$S,$G1295,通讯通路门店!$J:$J,"苹果体验店")</f>
        <v>0</v>
      </c>
      <c r="AE1295" s="99">
        <f>COUNTIFS(通讯通路门店!$S:$S,$G1295,通讯通路门店!$J:$J,"其他品牌专卖店")</f>
        <v>0</v>
      </c>
      <c r="AF1295" s="99">
        <f>SUMIFS(通讯通路门店!$BI:$BI,通讯通路门店!$S:$S,$G1295)</f>
        <v>0</v>
      </c>
      <c r="AG1295" s="99">
        <f>SUMIFS(通讯通路门店!$BH:$BH,通讯通路门店!$S:$S,$G1295)</f>
        <v>0</v>
      </c>
      <c r="AH1295" s="99">
        <f t="shared" si="101"/>
        <v>0</v>
      </c>
      <c r="AI1295" s="99">
        <f>SUMIFS(通讯通路门店!$BB:$BB,通讯通路门店!$S:$S,$G1295)</f>
        <v>0</v>
      </c>
      <c r="AJ1295" s="99">
        <f>SUMIFS(通讯通路门店!$BE:$BE,通讯通路门店!$S:$S,$G1295)</f>
        <v>0</v>
      </c>
      <c r="AK1295" s="99">
        <f>SUMIFS(通讯通路门店!$BG:$BG,通讯通路门店!$S:$S,$G1295)</f>
        <v>0</v>
      </c>
      <c r="AL1295" s="99">
        <f>SUMIFS(通讯通路门店!$BC:$BC,通讯通路门店!$S:$S,$G1295)</f>
        <v>0</v>
      </c>
      <c r="AM1295" s="99">
        <f>SUMIFS(通讯通路门店!$BD:$BD,通讯通路门店!$S:$S,$G1295)</f>
        <v>0</v>
      </c>
      <c r="AN1295" s="99">
        <f>SUMIFS(通讯通路门店!$BF:$BF,通讯通路门店!$S:$S,$G1295)</f>
        <v>0</v>
      </c>
      <c r="AO1295" s="99">
        <f t="shared" si="102"/>
        <v>0</v>
      </c>
      <c r="AP1295" s="99">
        <f>SUMIFS(通讯通路门店!$K:$K,通讯通路门店!$S:$S,$G1295)</f>
        <v>0</v>
      </c>
      <c r="AQ1295" s="83"/>
      <c r="AR1295" s="99">
        <f>SUMIFS(通讯通路门店!$T:$T,通讯通路门店!$S:$S,$G1295)</f>
        <v>0</v>
      </c>
      <c r="AS1295" s="99">
        <f>SUMIFS(通讯通路门店!$U:$U,通讯通路门店!$S:$S,$G1295)</f>
        <v>0</v>
      </c>
      <c r="AT1295" s="99">
        <f>SUMIFS(通讯通路门店!$V:$V,通讯通路门店!$S:$S,$G1295)</f>
        <v>0</v>
      </c>
      <c r="AU1295" s="99">
        <f>SUMIFS(通讯通路门店!$W:$W,通讯通路门店!$S:$S,$G1295)</f>
        <v>0</v>
      </c>
      <c r="AV1295" s="99">
        <f>SUMIFS(通讯通路门店!$Z:$Z,通讯通路门店!$S:$S,$G1295)</f>
        <v>0</v>
      </c>
      <c r="AW1295" s="99">
        <f>SUMIFS(通讯通路门店!$AB:$AB,通讯通路门店!$S:$S,$G1295)</f>
        <v>0</v>
      </c>
      <c r="AX1295" s="99">
        <f>SUMIFS(通讯通路门店!$X:$X,通讯通路门店!$S:$S,$G1295)</f>
        <v>0</v>
      </c>
      <c r="AY1295" s="99">
        <f>SUMIFS(通讯通路门店!$Y:$Y,通讯通路门店!$S:$S,$G1295)</f>
        <v>0</v>
      </c>
      <c r="AZ1295" s="99">
        <f>SUMIFS(通讯通路门店!$AA:$AA,通讯通路门店!$S:$S,$G1295)</f>
        <v>0</v>
      </c>
      <c r="BA1295" s="99">
        <f t="shared" si="103"/>
        <v>0</v>
      </c>
      <c r="BB1295" s="99">
        <f t="shared" si="104"/>
        <v>0</v>
      </c>
      <c r="BC1295" s="99">
        <f>SUMIFS(通讯通路门店!$W:$W,通讯通路门店!$S:$S,$G1295,通讯通路门店!$J:$J,"荣耀体验店")+SUMIFS(通讯通路门店!$W:$W,通讯通路门店!$S:$S,$G1295,通讯通路门店!$J:$J,"荣耀授权专卖店")</f>
        <v>0</v>
      </c>
      <c r="BD1295" s="99">
        <f>SUMIFS(通讯通路门店!$Z:$Z,通讯通路门店!$S:$S,$G1295,通讯通路门店!$J:$J,"VIVO体验店")</f>
        <v>0</v>
      </c>
      <c r="BE1295" s="99">
        <f>SUMIFS(通讯通路门店!$AB:$AB,通讯通路门店!$S:$S,$G1295,通讯通路门店!$J:$J,"OPPO体验店")</f>
        <v>0</v>
      </c>
      <c r="BF1295" s="99">
        <f>SUMIFS(通讯通路门店!$X:$X,通讯通路门店!$S:$S,$G1295,通讯通路门店!$J:$J,"华为授权体验店")+SUMIFS(通讯通路门店!$AA:$AA,通讯通路门店!$S:$S,$G1295,通讯通路门店!$J:$J,"华为堡垒店")</f>
        <v>0</v>
      </c>
      <c r="BG1295" s="99">
        <f>SUMIFS(通讯通路门店!$Y:$Y,通讯通路门店!$S:$S,$G1295,通讯通路门店!$J:$J,"小米体验店")</f>
        <v>0</v>
      </c>
      <c r="BH1295" s="99">
        <f>SUMIFS(通讯通路门店!$AA:$AA,通讯通路门店!$S:$S,$G1295,通讯通路门店!$J:$J,"苹果体验店")</f>
        <v>0</v>
      </c>
      <c r="BI1295" s="99">
        <f>SUMIFS(通讯通路门店!$K:$K,通讯通路门店!$S:$S,$G1295,通讯通路门店!$J:$J,"其他品牌专卖店")</f>
        <v>0</v>
      </c>
      <c r="BJ1295" s="99">
        <f>SUMIFS(通讯通路门店!$AC:$AC,通讯通路门店!$S:$S,$G1295)</f>
        <v>0</v>
      </c>
      <c r="BK1295" s="99">
        <f>SUMIFS(通讯通路门店!$AD:$AD,通讯通路门店!$S:$S,$G1295)</f>
        <v>0</v>
      </c>
      <c r="BL1295" s="99">
        <f>SUMIFS(通讯通路门店!$AE:$AE,通讯通路门店!$S:$S,$G1295)</f>
        <v>0</v>
      </c>
      <c r="BM1295" s="99">
        <f>SUMIFS(通讯通路门店!$AF:$AF,通讯通路门店!$S:$S,$G1295)</f>
        <v>0</v>
      </c>
      <c r="BN1295" s="99">
        <f>SUMIFS(通讯通路门店!$AG:$AG,通讯通路门店!$S:$S,$G1295)</f>
        <v>0</v>
      </c>
      <c r="BO1295" s="99">
        <f>SUMIFS(通讯通路门店!$AH:$AH,通讯通路门店!$S:$S,$G1295)</f>
        <v>0</v>
      </c>
      <c r="BP1295" s="99">
        <f>SUMIFS(通讯通路门店!$AI:$AI,通讯通路门店!$S:$S,$G1295)</f>
        <v>0</v>
      </c>
      <c r="BQ1295" s="83"/>
    </row>
    <row r="1296" spans="1:69">
      <c r="A1296" s="99" t="str">
        <f>IFERROR(_xlfn.XLOOKUP($G1296,通讯通路门店!$S$4:$S$993931,通讯通路门店!$A$4:$A$993931,0,0),"")</f>
        <v>海南省</v>
      </c>
      <c r="B1296" s="99" t="str">
        <f>IFERROR(_xlfn.XLOOKUP($G1296,通讯通路门店!$S$4:$S$993931,通讯通路门店!$B$4:$B$993931,0,0),"")</f>
        <v>东方市</v>
      </c>
      <c r="C1296" s="99" t="str">
        <f>IFERROR(_xlfn.XLOOKUP($G1296,通讯通路门店!$S$4:$S$993931,通讯通路门店!$C$4:$C$993931,0,0),"")</f>
        <v>东方市</v>
      </c>
      <c r="D1296" s="99" t="str">
        <f>IFERROR(_xlfn.XLOOKUP($G1296,通讯通路门店!$S$4:$S$993931,通讯通路门店!$D$4:$D$993931,0,0),"")</f>
        <v>八所镇</v>
      </c>
      <c r="E1296" s="83"/>
      <c r="F1296" s="83"/>
      <c r="G1296" s="101"/>
      <c r="H1296" s="102">
        <f>IFERROR(_xlfn.XLOOKUP($G1296,通讯通路门店!$S$4:$S$993931,通讯通路门店!$R$4:$R$993931,0,0),"")</f>
        <v>0</v>
      </c>
      <c r="I1296" s="83"/>
      <c r="J1296" s="83"/>
      <c r="K1296" s="83"/>
      <c r="L1296" s="83"/>
      <c r="M1296" s="83"/>
      <c r="N1296" s="83"/>
      <c r="O1296" s="83"/>
      <c r="P1296" s="83"/>
      <c r="Q1296" s="83"/>
      <c r="R1296" s="83"/>
      <c r="S1296" s="83"/>
      <c r="T1296" s="83"/>
      <c r="U1296" s="99">
        <f>COUNTIF(通讯通路门店!$S:$S,$G1296)</f>
        <v>0</v>
      </c>
      <c r="V1296" s="99">
        <f>COUNTIFS(通讯通路门店!$S:$S,$G1296,通讯通路门店!$J:$J,"综合卖场")</f>
        <v>0</v>
      </c>
      <c r="W1296" s="99">
        <f>SUMIFS(通讯通路门店!$AJ:$AJ,通讯通路门店!$S:$S,通讯客户沙盘!$G1296)</f>
        <v>0</v>
      </c>
      <c r="X1296" s="99">
        <f t="shared" si="100"/>
        <v>0</v>
      </c>
      <c r="Y1296" s="99">
        <f>COUNTIFS(通讯通路门店!$S:$S,$G1296,通讯通路门店!$J:$J,"荣耀体验店")+COUNTIFS(通讯通路门店!$S:$S,$G1296,通讯通路门店!$J:$J,"荣耀授权专卖店")</f>
        <v>0</v>
      </c>
      <c r="Z1296" s="99">
        <f>COUNTIFS(通讯通路门店!$S:$S,$G1296,通讯通路门店!$J:$J,"VIVO体验店")</f>
        <v>0</v>
      </c>
      <c r="AA1296" s="99">
        <f>COUNTIFS(通讯通路门店!$S:$S,$G1296,通讯通路门店!$J:$J,"OPPO体验店")</f>
        <v>0</v>
      </c>
      <c r="AB1296" s="99">
        <f>COUNTIFS(通讯通路门店!$S:$S,$G1296,通讯通路门店!$J:$J,"华为授权体验店")+COUNTIFS(通讯通路门店!$S:$S,$G1296,通讯通路门店!$J:$J,"华为堡垒店")</f>
        <v>0</v>
      </c>
      <c r="AC1296" s="99">
        <f>COUNTIFS(通讯通路门店!$S:$S,$G1296,通讯通路门店!$J:$J,"小米体验店")</f>
        <v>0</v>
      </c>
      <c r="AD1296" s="99">
        <f>COUNTIFS(通讯通路门店!$S:$S,$G1296,通讯通路门店!$J:$J,"苹果体验店")</f>
        <v>0</v>
      </c>
      <c r="AE1296" s="99">
        <f>COUNTIFS(通讯通路门店!$S:$S,$G1296,通讯通路门店!$J:$J,"其他品牌专卖店")</f>
        <v>0</v>
      </c>
      <c r="AF1296" s="99">
        <f>SUMIFS(通讯通路门店!$BI:$BI,通讯通路门店!$S:$S,$G1296)</f>
        <v>0</v>
      </c>
      <c r="AG1296" s="99">
        <f>SUMIFS(通讯通路门店!$BH:$BH,通讯通路门店!$S:$S,$G1296)</f>
        <v>0</v>
      </c>
      <c r="AH1296" s="99">
        <f t="shared" si="101"/>
        <v>0</v>
      </c>
      <c r="AI1296" s="99">
        <f>SUMIFS(通讯通路门店!$BB:$BB,通讯通路门店!$S:$S,$G1296)</f>
        <v>0</v>
      </c>
      <c r="AJ1296" s="99">
        <f>SUMIFS(通讯通路门店!$BE:$BE,通讯通路门店!$S:$S,$G1296)</f>
        <v>0</v>
      </c>
      <c r="AK1296" s="99">
        <f>SUMIFS(通讯通路门店!$BG:$BG,通讯通路门店!$S:$S,$G1296)</f>
        <v>0</v>
      </c>
      <c r="AL1296" s="99">
        <f>SUMIFS(通讯通路门店!$BC:$BC,通讯通路门店!$S:$S,$G1296)</f>
        <v>0</v>
      </c>
      <c r="AM1296" s="99">
        <f>SUMIFS(通讯通路门店!$BD:$BD,通讯通路门店!$S:$S,$G1296)</f>
        <v>0</v>
      </c>
      <c r="AN1296" s="99">
        <f>SUMIFS(通讯通路门店!$BF:$BF,通讯通路门店!$S:$S,$G1296)</f>
        <v>0</v>
      </c>
      <c r="AO1296" s="99">
        <f t="shared" si="102"/>
        <v>0</v>
      </c>
      <c r="AP1296" s="99">
        <f>SUMIFS(通讯通路门店!$K:$K,通讯通路门店!$S:$S,$G1296)</f>
        <v>0</v>
      </c>
      <c r="AQ1296" s="83"/>
      <c r="AR1296" s="99">
        <f>SUMIFS(通讯通路门店!$T:$T,通讯通路门店!$S:$S,$G1296)</f>
        <v>0</v>
      </c>
      <c r="AS1296" s="99">
        <f>SUMIFS(通讯通路门店!$U:$U,通讯通路门店!$S:$S,$G1296)</f>
        <v>0</v>
      </c>
      <c r="AT1296" s="99">
        <f>SUMIFS(通讯通路门店!$V:$V,通讯通路门店!$S:$S,$G1296)</f>
        <v>0</v>
      </c>
      <c r="AU1296" s="99">
        <f>SUMIFS(通讯通路门店!$W:$W,通讯通路门店!$S:$S,$G1296)</f>
        <v>0</v>
      </c>
      <c r="AV1296" s="99">
        <f>SUMIFS(通讯通路门店!$Z:$Z,通讯通路门店!$S:$S,$G1296)</f>
        <v>0</v>
      </c>
      <c r="AW1296" s="99">
        <f>SUMIFS(通讯通路门店!$AB:$AB,通讯通路门店!$S:$S,$G1296)</f>
        <v>0</v>
      </c>
      <c r="AX1296" s="99">
        <f>SUMIFS(通讯通路门店!$X:$X,通讯通路门店!$S:$S,$G1296)</f>
        <v>0</v>
      </c>
      <c r="AY1296" s="99">
        <f>SUMIFS(通讯通路门店!$Y:$Y,通讯通路门店!$S:$S,$G1296)</f>
        <v>0</v>
      </c>
      <c r="AZ1296" s="99">
        <f>SUMIFS(通讯通路门店!$AA:$AA,通讯通路门店!$S:$S,$G1296)</f>
        <v>0</v>
      </c>
      <c r="BA1296" s="99">
        <f t="shared" si="103"/>
        <v>0</v>
      </c>
      <c r="BB1296" s="99">
        <f t="shared" si="104"/>
        <v>0</v>
      </c>
      <c r="BC1296" s="99">
        <f>SUMIFS(通讯通路门店!$W:$W,通讯通路门店!$S:$S,$G1296,通讯通路门店!$J:$J,"荣耀体验店")+SUMIFS(通讯通路门店!$W:$W,通讯通路门店!$S:$S,$G1296,通讯通路门店!$J:$J,"荣耀授权专卖店")</f>
        <v>0</v>
      </c>
      <c r="BD1296" s="99">
        <f>SUMIFS(通讯通路门店!$Z:$Z,通讯通路门店!$S:$S,$G1296,通讯通路门店!$J:$J,"VIVO体验店")</f>
        <v>0</v>
      </c>
      <c r="BE1296" s="99">
        <f>SUMIFS(通讯通路门店!$AB:$AB,通讯通路门店!$S:$S,$G1296,通讯通路门店!$J:$J,"OPPO体验店")</f>
        <v>0</v>
      </c>
      <c r="BF1296" s="99">
        <f>SUMIFS(通讯通路门店!$X:$X,通讯通路门店!$S:$S,$G1296,通讯通路门店!$J:$J,"华为授权体验店")+SUMIFS(通讯通路门店!$AA:$AA,通讯通路门店!$S:$S,$G1296,通讯通路门店!$J:$J,"华为堡垒店")</f>
        <v>0</v>
      </c>
      <c r="BG1296" s="99">
        <f>SUMIFS(通讯通路门店!$Y:$Y,通讯通路门店!$S:$S,$G1296,通讯通路门店!$J:$J,"小米体验店")</f>
        <v>0</v>
      </c>
      <c r="BH1296" s="99">
        <f>SUMIFS(通讯通路门店!$AA:$AA,通讯通路门店!$S:$S,$G1296,通讯通路门店!$J:$J,"苹果体验店")</f>
        <v>0</v>
      </c>
      <c r="BI1296" s="99">
        <f>SUMIFS(通讯通路门店!$K:$K,通讯通路门店!$S:$S,$G1296,通讯通路门店!$J:$J,"其他品牌专卖店")</f>
        <v>0</v>
      </c>
      <c r="BJ1296" s="99">
        <f>SUMIFS(通讯通路门店!$AC:$AC,通讯通路门店!$S:$S,$G1296)</f>
        <v>0</v>
      </c>
      <c r="BK1296" s="99">
        <f>SUMIFS(通讯通路门店!$AD:$AD,通讯通路门店!$S:$S,$G1296)</f>
        <v>0</v>
      </c>
      <c r="BL1296" s="99">
        <f>SUMIFS(通讯通路门店!$AE:$AE,通讯通路门店!$S:$S,$G1296)</f>
        <v>0</v>
      </c>
      <c r="BM1296" s="99">
        <f>SUMIFS(通讯通路门店!$AF:$AF,通讯通路门店!$S:$S,$G1296)</f>
        <v>0</v>
      </c>
      <c r="BN1296" s="99">
        <f>SUMIFS(通讯通路门店!$AG:$AG,通讯通路门店!$S:$S,$G1296)</f>
        <v>0</v>
      </c>
      <c r="BO1296" s="99">
        <f>SUMIFS(通讯通路门店!$AH:$AH,通讯通路门店!$S:$S,$G1296)</f>
        <v>0</v>
      </c>
      <c r="BP1296" s="99">
        <f>SUMIFS(通讯通路门店!$AI:$AI,通讯通路门店!$S:$S,$G1296)</f>
        <v>0</v>
      </c>
      <c r="BQ1296" s="83"/>
    </row>
    <row r="1297" spans="1:69">
      <c r="A1297" s="99" t="str">
        <f>IFERROR(_xlfn.XLOOKUP($G1297,通讯通路门店!$S$4:$S$993931,通讯通路门店!$A$4:$A$993931,0,0),"")</f>
        <v>海南省</v>
      </c>
      <c r="B1297" s="99" t="str">
        <f>IFERROR(_xlfn.XLOOKUP($G1297,通讯通路门店!$S$4:$S$993931,通讯通路门店!$B$4:$B$993931,0,0),"")</f>
        <v>东方市</v>
      </c>
      <c r="C1297" s="99" t="str">
        <f>IFERROR(_xlfn.XLOOKUP($G1297,通讯通路门店!$S$4:$S$993931,通讯通路门店!$C$4:$C$993931,0,0),"")</f>
        <v>东方市</v>
      </c>
      <c r="D1297" s="99" t="str">
        <f>IFERROR(_xlfn.XLOOKUP($G1297,通讯通路门店!$S$4:$S$993931,通讯通路门店!$D$4:$D$993931,0,0),"")</f>
        <v>八所镇</v>
      </c>
      <c r="E1297" s="83"/>
      <c r="F1297" s="83"/>
      <c r="G1297" s="101"/>
      <c r="H1297" s="102">
        <f>IFERROR(_xlfn.XLOOKUP($G1297,通讯通路门店!$S$4:$S$993931,通讯通路门店!$R$4:$R$993931,0,0),"")</f>
        <v>0</v>
      </c>
      <c r="I1297" s="83"/>
      <c r="J1297" s="83"/>
      <c r="K1297" s="83"/>
      <c r="L1297" s="83"/>
      <c r="M1297" s="83"/>
      <c r="N1297" s="83"/>
      <c r="O1297" s="83"/>
      <c r="P1297" s="83"/>
      <c r="Q1297" s="83"/>
      <c r="R1297" s="83"/>
      <c r="S1297" s="83"/>
      <c r="T1297" s="83"/>
      <c r="U1297" s="99">
        <f>COUNTIF(通讯通路门店!$S:$S,$G1297)</f>
        <v>0</v>
      </c>
      <c r="V1297" s="99">
        <f>COUNTIFS(通讯通路门店!$S:$S,$G1297,通讯通路门店!$J:$J,"综合卖场")</f>
        <v>0</v>
      </c>
      <c r="W1297" s="99">
        <f>SUMIFS(通讯通路门店!$AJ:$AJ,通讯通路门店!$S:$S,通讯客户沙盘!$G1297)</f>
        <v>0</v>
      </c>
      <c r="X1297" s="99">
        <f t="shared" si="100"/>
        <v>0</v>
      </c>
      <c r="Y1297" s="99">
        <f>COUNTIFS(通讯通路门店!$S:$S,$G1297,通讯通路门店!$J:$J,"荣耀体验店")+COUNTIFS(通讯通路门店!$S:$S,$G1297,通讯通路门店!$J:$J,"荣耀授权专卖店")</f>
        <v>0</v>
      </c>
      <c r="Z1297" s="99">
        <f>COUNTIFS(通讯通路门店!$S:$S,$G1297,通讯通路门店!$J:$J,"VIVO体验店")</f>
        <v>0</v>
      </c>
      <c r="AA1297" s="99">
        <f>COUNTIFS(通讯通路门店!$S:$S,$G1297,通讯通路门店!$J:$J,"OPPO体验店")</f>
        <v>0</v>
      </c>
      <c r="AB1297" s="99">
        <f>COUNTIFS(通讯通路门店!$S:$S,$G1297,通讯通路门店!$J:$J,"华为授权体验店")+COUNTIFS(通讯通路门店!$S:$S,$G1297,通讯通路门店!$J:$J,"华为堡垒店")</f>
        <v>0</v>
      </c>
      <c r="AC1297" s="99">
        <f>COUNTIFS(通讯通路门店!$S:$S,$G1297,通讯通路门店!$J:$J,"小米体验店")</f>
        <v>0</v>
      </c>
      <c r="AD1297" s="99">
        <f>COUNTIFS(通讯通路门店!$S:$S,$G1297,通讯通路门店!$J:$J,"苹果体验店")</f>
        <v>0</v>
      </c>
      <c r="AE1297" s="99">
        <f>COUNTIFS(通讯通路门店!$S:$S,$G1297,通讯通路门店!$J:$J,"其他品牌专卖店")</f>
        <v>0</v>
      </c>
      <c r="AF1297" s="99">
        <f>SUMIFS(通讯通路门店!$BI:$BI,通讯通路门店!$S:$S,$G1297)</f>
        <v>0</v>
      </c>
      <c r="AG1297" s="99">
        <f>SUMIFS(通讯通路门店!$BH:$BH,通讯通路门店!$S:$S,$G1297)</f>
        <v>0</v>
      </c>
      <c r="AH1297" s="99">
        <f t="shared" si="101"/>
        <v>0</v>
      </c>
      <c r="AI1297" s="99">
        <f>SUMIFS(通讯通路门店!$BB:$BB,通讯通路门店!$S:$S,$G1297)</f>
        <v>0</v>
      </c>
      <c r="AJ1297" s="99">
        <f>SUMIFS(通讯通路门店!$BE:$BE,通讯通路门店!$S:$S,$G1297)</f>
        <v>0</v>
      </c>
      <c r="AK1297" s="99">
        <f>SUMIFS(通讯通路门店!$BG:$BG,通讯通路门店!$S:$S,$G1297)</f>
        <v>0</v>
      </c>
      <c r="AL1297" s="99">
        <f>SUMIFS(通讯通路门店!$BC:$BC,通讯通路门店!$S:$S,$G1297)</f>
        <v>0</v>
      </c>
      <c r="AM1297" s="99">
        <f>SUMIFS(通讯通路门店!$BD:$BD,通讯通路门店!$S:$S,$G1297)</f>
        <v>0</v>
      </c>
      <c r="AN1297" s="99">
        <f>SUMIFS(通讯通路门店!$BF:$BF,通讯通路门店!$S:$S,$G1297)</f>
        <v>0</v>
      </c>
      <c r="AO1297" s="99">
        <f t="shared" si="102"/>
        <v>0</v>
      </c>
      <c r="AP1297" s="99">
        <f>SUMIFS(通讯通路门店!$K:$K,通讯通路门店!$S:$S,$G1297)</f>
        <v>0</v>
      </c>
      <c r="AQ1297" s="83"/>
      <c r="AR1297" s="99">
        <f>SUMIFS(通讯通路门店!$T:$T,通讯通路门店!$S:$S,$G1297)</f>
        <v>0</v>
      </c>
      <c r="AS1297" s="99">
        <f>SUMIFS(通讯通路门店!$U:$U,通讯通路门店!$S:$S,$G1297)</f>
        <v>0</v>
      </c>
      <c r="AT1297" s="99">
        <f>SUMIFS(通讯通路门店!$V:$V,通讯通路门店!$S:$S,$G1297)</f>
        <v>0</v>
      </c>
      <c r="AU1297" s="99">
        <f>SUMIFS(通讯通路门店!$W:$W,通讯通路门店!$S:$S,$G1297)</f>
        <v>0</v>
      </c>
      <c r="AV1297" s="99">
        <f>SUMIFS(通讯通路门店!$Z:$Z,通讯通路门店!$S:$S,$G1297)</f>
        <v>0</v>
      </c>
      <c r="AW1297" s="99">
        <f>SUMIFS(通讯通路门店!$AB:$AB,通讯通路门店!$S:$S,$G1297)</f>
        <v>0</v>
      </c>
      <c r="AX1297" s="99">
        <f>SUMIFS(通讯通路门店!$X:$X,通讯通路门店!$S:$S,$G1297)</f>
        <v>0</v>
      </c>
      <c r="AY1297" s="99">
        <f>SUMIFS(通讯通路门店!$Y:$Y,通讯通路门店!$S:$S,$G1297)</f>
        <v>0</v>
      </c>
      <c r="AZ1297" s="99">
        <f>SUMIFS(通讯通路门店!$AA:$AA,通讯通路门店!$S:$S,$G1297)</f>
        <v>0</v>
      </c>
      <c r="BA1297" s="99">
        <f t="shared" si="103"/>
        <v>0</v>
      </c>
      <c r="BB1297" s="99">
        <f t="shared" si="104"/>
        <v>0</v>
      </c>
      <c r="BC1297" s="99">
        <f>SUMIFS(通讯通路门店!$W:$W,通讯通路门店!$S:$S,$G1297,通讯通路门店!$J:$J,"荣耀体验店")+SUMIFS(通讯通路门店!$W:$W,通讯通路门店!$S:$S,$G1297,通讯通路门店!$J:$J,"荣耀授权专卖店")</f>
        <v>0</v>
      </c>
      <c r="BD1297" s="99">
        <f>SUMIFS(通讯通路门店!$Z:$Z,通讯通路门店!$S:$S,$G1297,通讯通路门店!$J:$J,"VIVO体验店")</f>
        <v>0</v>
      </c>
      <c r="BE1297" s="99">
        <f>SUMIFS(通讯通路门店!$AB:$AB,通讯通路门店!$S:$S,$G1297,通讯通路门店!$J:$J,"OPPO体验店")</f>
        <v>0</v>
      </c>
      <c r="BF1297" s="99">
        <f>SUMIFS(通讯通路门店!$X:$X,通讯通路门店!$S:$S,$G1297,通讯通路门店!$J:$J,"华为授权体验店")+SUMIFS(通讯通路门店!$AA:$AA,通讯通路门店!$S:$S,$G1297,通讯通路门店!$J:$J,"华为堡垒店")</f>
        <v>0</v>
      </c>
      <c r="BG1297" s="99">
        <f>SUMIFS(通讯通路门店!$Y:$Y,通讯通路门店!$S:$S,$G1297,通讯通路门店!$J:$J,"小米体验店")</f>
        <v>0</v>
      </c>
      <c r="BH1297" s="99">
        <f>SUMIFS(通讯通路门店!$AA:$AA,通讯通路门店!$S:$S,$G1297,通讯通路门店!$J:$J,"苹果体验店")</f>
        <v>0</v>
      </c>
      <c r="BI1297" s="99">
        <f>SUMIFS(通讯通路门店!$K:$K,通讯通路门店!$S:$S,$G1297,通讯通路门店!$J:$J,"其他品牌专卖店")</f>
        <v>0</v>
      </c>
      <c r="BJ1297" s="99">
        <f>SUMIFS(通讯通路门店!$AC:$AC,通讯通路门店!$S:$S,$G1297)</f>
        <v>0</v>
      </c>
      <c r="BK1297" s="99">
        <f>SUMIFS(通讯通路门店!$AD:$AD,通讯通路门店!$S:$S,$G1297)</f>
        <v>0</v>
      </c>
      <c r="BL1297" s="99">
        <f>SUMIFS(通讯通路门店!$AE:$AE,通讯通路门店!$S:$S,$G1297)</f>
        <v>0</v>
      </c>
      <c r="BM1297" s="99">
        <f>SUMIFS(通讯通路门店!$AF:$AF,通讯通路门店!$S:$S,$G1297)</f>
        <v>0</v>
      </c>
      <c r="BN1297" s="99">
        <f>SUMIFS(通讯通路门店!$AG:$AG,通讯通路门店!$S:$S,$G1297)</f>
        <v>0</v>
      </c>
      <c r="BO1297" s="99">
        <f>SUMIFS(通讯通路门店!$AH:$AH,通讯通路门店!$S:$S,$G1297)</f>
        <v>0</v>
      </c>
      <c r="BP1297" s="99">
        <f>SUMIFS(通讯通路门店!$AI:$AI,通讯通路门店!$S:$S,$G1297)</f>
        <v>0</v>
      </c>
      <c r="BQ1297" s="83"/>
    </row>
    <row r="1298" spans="1:69">
      <c r="A1298" s="99" t="str">
        <f>IFERROR(_xlfn.XLOOKUP($G1298,通讯通路门店!$S$4:$S$993931,通讯通路门店!$A$4:$A$993931,0,0),"")</f>
        <v>海南省</v>
      </c>
      <c r="B1298" s="99" t="str">
        <f>IFERROR(_xlfn.XLOOKUP($G1298,通讯通路门店!$S$4:$S$993931,通讯通路门店!$B$4:$B$993931,0,0),"")</f>
        <v>东方市</v>
      </c>
      <c r="C1298" s="99" t="str">
        <f>IFERROR(_xlfn.XLOOKUP($G1298,通讯通路门店!$S$4:$S$993931,通讯通路门店!$C$4:$C$993931,0,0),"")</f>
        <v>东方市</v>
      </c>
      <c r="D1298" s="99" t="str">
        <f>IFERROR(_xlfn.XLOOKUP($G1298,通讯通路门店!$S$4:$S$993931,通讯通路门店!$D$4:$D$993931,0,0),"")</f>
        <v>八所镇</v>
      </c>
      <c r="E1298" s="83"/>
      <c r="F1298" s="83"/>
      <c r="G1298" s="101"/>
      <c r="H1298" s="102">
        <f>IFERROR(_xlfn.XLOOKUP($G1298,通讯通路门店!$S$4:$S$993931,通讯通路门店!$R$4:$R$993931,0,0),"")</f>
        <v>0</v>
      </c>
      <c r="I1298" s="83"/>
      <c r="J1298" s="83"/>
      <c r="K1298" s="83"/>
      <c r="L1298" s="83"/>
      <c r="M1298" s="83"/>
      <c r="N1298" s="83"/>
      <c r="O1298" s="83"/>
      <c r="P1298" s="83"/>
      <c r="Q1298" s="83"/>
      <c r="R1298" s="83"/>
      <c r="S1298" s="83"/>
      <c r="T1298" s="83"/>
      <c r="U1298" s="99">
        <f>COUNTIF(通讯通路门店!$S:$S,$G1298)</f>
        <v>0</v>
      </c>
      <c r="V1298" s="99">
        <f>COUNTIFS(通讯通路门店!$S:$S,$G1298,通讯通路门店!$J:$J,"综合卖场")</f>
        <v>0</v>
      </c>
      <c r="W1298" s="99">
        <f>SUMIFS(通讯通路门店!$AJ:$AJ,通讯通路门店!$S:$S,通讯客户沙盘!$G1298)</f>
        <v>0</v>
      </c>
      <c r="X1298" s="99">
        <f t="shared" si="100"/>
        <v>0</v>
      </c>
      <c r="Y1298" s="99">
        <f>COUNTIFS(通讯通路门店!$S:$S,$G1298,通讯通路门店!$J:$J,"荣耀体验店")+COUNTIFS(通讯通路门店!$S:$S,$G1298,通讯通路门店!$J:$J,"荣耀授权专卖店")</f>
        <v>0</v>
      </c>
      <c r="Z1298" s="99">
        <f>COUNTIFS(通讯通路门店!$S:$S,$G1298,通讯通路门店!$J:$J,"VIVO体验店")</f>
        <v>0</v>
      </c>
      <c r="AA1298" s="99">
        <f>COUNTIFS(通讯通路门店!$S:$S,$G1298,通讯通路门店!$J:$J,"OPPO体验店")</f>
        <v>0</v>
      </c>
      <c r="AB1298" s="99">
        <f>COUNTIFS(通讯通路门店!$S:$S,$G1298,通讯通路门店!$J:$J,"华为授权体验店")+COUNTIFS(通讯通路门店!$S:$S,$G1298,通讯通路门店!$J:$J,"华为堡垒店")</f>
        <v>0</v>
      </c>
      <c r="AC1298" s="99">
        <f>COUNTIFS(通讯通路门店!$S:$S,$G1298,通讯通路门店!$J:$J,"小米体验店")</f>
        <v>0</v>
      </c>
      <c r="AD1298" s="99">
        <f>COUNTIFS(通讯通路门店!$S:$S,$G1298,通讯通路门店!$J:$J,"苹果体验店")</f>
        <v>0</v>
      </c>
      <c r="AE1298" s="99">
        <f>COUNTIFS(通讯通路门店!$S:$S,$G1298,通讯通路门店!$J:$J,"其他品牌专卖店")</f>
        <v>0</v>
      </c>
      <c r="AF1298" s="99">
        <f>SUMIFS(通讯通路门店!$BI:$BI,通讯通路门店!$S:$S,$G1298)</f>
        <v>0</v>
      </c>
      <c r="AG1298" s="99">
        <f>SUMIFS(通讯通路门店!$BH:$BH,通讯通路门店!$S:$S,$G1298)</f>
        <v>0</v>
      </c>
      <c r="AH1298" s="99">
        <f t="shared" si="101"/>
        <v>0</v>
      </c>
      <c r="AI1298" s="99">
        <f>SUMIFS(通讯通路门店!$BB:$BB,通讯通路门店!$S:$S,$G1298)</f>
        <v>0</v>
      </c>
      <c r="AJ1298" s="99">
        <f>SUMIFS(通讯通路门店!$BE:$BE,通讯通路门店!$S:$S,$G1298)</f>
        <v>0</v>
      </c>
      <c r="AK1298" s="99">
        <f>SUMIFS(通讯通路门店!$BG:$BG,通讯通路门店!$S:$S,$G1298)</f>
        <v>0</v>
      </c>
      <c r="AL1298" s="99">
        <f>SUMIFS(通讯通路门店!$BC:$BC,通讯通路门店!$S:$S,$G1298)</f>
        <v>0</v>
      </c>
      <c r="AM1298" s="99">
        <f>SUMIFS(通讯通路门店!$BD:$BD,通讯通路门店!$S:$S,$G1298)</f>
        <v>0</v>
      </c>
      <c r="AN1298" s="99">
        <f>SUMIFS(通讯通路门店!$BF:$BF,通讯通路门店!$S:$S,$G1298)</f>
        <v>0</v>
      </c>
      <c r="AO1298" s="99">
        <f t="shared" si="102"/>
        <v>0</v>
      </c>
      <c r="AP1298" s="99">
        <f>SUMIFS(通讯通路门店!$K:$K,通讯通路门店!$S:$S,$G1298)</f>
        <v>0</v>
      </c>
      <c r="AQ1298" s="83"/>
      <c r="AR1298" s="99">
        <f>SUMIFS(通讯通路门店!$T:$T,通讯通路门店!$S:$S,$G1298)</f>
        <v>0</v>
      </c>
      <c r="AS1298" s="99">
        <f>SUMIFS(通讯通路门店!$U:$U,通讯通路门店!$S:$S,$G1298)</f>
        <v>0</v>
      </c>
      <c r="AT1298" s="99">
        <f>SUMIFS(通讯通路门店!$V:$V,通讯通路门店!$S:$S,$G1298)</f>
        <v>0</v>
      </c>
      <c r="AU1298" s="99">
        <f>SUMIFS(通讯通路门店!$W:$W,通讯通路门店!$S:$S,$G1298)</f>
        <v>0</v>
      </c>
      <c r="AV1298" s="99">
        <f>SUMIFS(通讯通路门店!$Z:$Z,通讯通路门店!$S:$S,$G1298)</f>
        <v>0</v>
      </c>
      <c r="AW1298" s="99">
        <f>SUMIFS(通讯通路门店!$AB:$AB,通讯通路门店!$S:$S,$G1298)</f>
        <v>0</v>
      </c>
      <c r="AX1298" s="99">
        <f>SUMIFS(通讯通路门店!$X:$X,通讯通路门店!$S:$S,$G1298)</f>
        <v>0</v>
      </c>
      <c r="AY1298" s="99">
        <f>SUMIFS(通讯通路门店!$Y:$Y,通讯通路门店!$S:$S,$G1298)</f>
        <v>0</v>
      </c>
      <c r="AZ1298" s="99">
        <f>SUMIFS(通讯通路门店!$AA:$AA,通讯通路门店!$S:$S,$G1298)</f>
        <v>0</v>
      </c>
      <c r="BA1298" s="99">
        <f t="shared" si="103"/>
        <v>0</v>
      </c>
      <c r="BB1298" s="99">
        <f t="shared" si="104"/>
        <v>0</v>
      </c>
      <c r="BC1298" s="99">
        <f>SUMIFS(通讯通路门店!$W:$W,通讯通路门店!$S:$S,$G1298,通讯通路门店!$J:$J,"荣耀体验店")+SUMIFS(通讯通路门店!$W:$W,通讯通路门店!$S:$S,$G1298,通讯通路门店!$J:$J,"荣耀授权专卖店")</f>
        <v>0</v>
      </c>
      <c r="BD1298" s="99">
        <f>SUMIFS(通讯通路门店!$Z:$Z,通讯通路门店!$S:$S,$G1298,通讯通路门店!$J:$J,"VIVO体验店")</f>
        <v>0</v>
      </c>
      <c r="BE1298" s="99">
        <f>SUMIFS(通讯通路门店!$AB:$AB,通讯通路门店!$S:$S,$G1298,通讯通路门店!$J:$J,"OPPO体验店")</f>
        <v>0</v>
      </c>
      <c r="BF1298" s="99">
        <f>SUMIFS(通讯通路门店!$X:$X,通讯通路门店!$S:$S,$G1298,通讯通路门店!$J:$J,"华为授权体验店")+SUMIFS(通讯通路门店!$AA:$AA,通讯通路门店!$S:$S,$G1298,通讯通路门店!$J:$J,"华为堡垒店")</f>
        <v>0</v>
      </c>
      <c r="BG1298" s="99">
        <f>SUMIFS(通讯通路门店!$Y:$Y,通讯通路门店!$S:$S,$G1298,通讯通路门店!$J:$J,"小米体验店")</f>
        <v>0</v>
      </c>
      <c r="BH1298" s="99">
        <f>SUMIFS(通讯通路门店!$AA:$AA,通讯通路门店!$S:$S,$G1298,通讯通路门店!$J:$J,"苹果体验店")</f>
        <v>0</v>
      </c>
      <c r="BI1298" s="99">
        <f>SUMIFS(通讯通路门店!$K:$K,通讯通路门店!$S:$S,$G1298,通讯通路门店!$J:$J,"其他品牌专卖店")</f>
        <v>0</v>
      </c>
      <c r="BJ1298" s="99">
        <f>SUMIFS(通讯通路门店!$AC:$AC,通讯通路门店!$S:$S,$G1298)</f>
        <v>0</v>
      </c>
      <c r="BK1298" s="99">
        <f>SUMIFS(通讯通路门店!$AD:$AD,通讯通路门店!$S:$S,$G1298)</f>
        <v>0</v>
      </c>
      <c r="BL1298" s="99">
        <f>SUMIFS(通讯通路门店!$AE:$AE,通讯通路门店!$S:$S,$G1298)</f>
        <v>0</v>
      </c>
      <c r="BM1298" s="99">
        <f>SUMIFS(通讯通路门店!$AF:$AF,通讯通路门店!$S:$S,$G1298)</f>
        <v>0</v>
      </c>
      <c r="BN1298" s="99">
        <f>SUMIFS(通讯通路门店!$AG:$AG,通讯通路门店!$S:$S,$G1298)</f>
        <v>0</v>
      </c>
      <c r="BO1298" s="99">
        <f>SUMIFS(通讯通路门店!$AH:$AH,通讯通路门店!$S:$S,$G1298)</f>
        <v>0</v>
      </c>
      <c r="BP1298" s="99">
        <f>SUMIFS(通讯通路门店!$AI:$AI,通讯通路门店!$S:$S,$G1298)</f>
        <v>0</v>
      </c>
      <c r="BQ1298" s="83"/>
    </row>
    <row r="1299" spans="1:69">
      <c r="A1299" s="99" t="str">
        <f>IFERROR(_xlfn.XLOOKUP($G1299,通讯通路门店!$S$4:$S$993931,通讯通路门店!$A$4:$A$993931,0,0),"")</f>
        <v>海南省</v>
      </c>
      <c r="B1299" s="99" t="str">
        <f>IFERROR(_xlfn.XLOOKUP($G1299,通讯通路门店!$S$4:$S$993931,通讯通路门店!$B$4:$B$993931,0,0),"")</f>
        <v>东方市</v>
      </c>
      <c r="C1299" s="99" t="str">
        <f>IFERROR(_xlfn.XLOOKUP($G1299,通讯通路门店!$S$4:$S$993931,通讯通路门店!$C$4:$C$993931,0,0),"")</f>
        <v>东方市</v>
      </c>
      <c r="D1299" s="99" t="str">
        <f>IFERROR(_xlfn.XLOOKUP($G1299,通讯通路门店!$S$4:$S$993931,通讯通路门店!$D$4:$D$993931,0,0),"")</f>
        <v>八所镇</v>
      </c>
      <c r="E1299" s="83"/>
      <c r="F1299" s="83"/>
      <c r="G1299" s="101"/>
      <c r="H1299" s="102">
        <f>IFERROR(_xlfn.XLOOKUP($G1299,通讯通路门店!$S$4:$S$993931,通讯通路门店!$R$4:$R$993931,0,0),"")</f>
        <v>0</v>
      </c>
      <c r="I1299" s="83"/>
      <c r="J1299" s="83"/>
      <c r="K1299" s="83"/>
      <c r="L1299" s="83"/>
      <c r="M1299" s="83"/>
      <c r="N1299" s="83"/>
      <c r="O1299" s="83"/>
      <c r="P1299" s="83"/>
      <c r="Q1299" s="83"/>
      <c r="R1299" s="83"/>
      <c r="S1299" s="83"/>
      <c r="T1299" s="83"/>
      <c r="U1299" s="99">
        <f>COUNTIF(通讯通路门店!$S:$S,$G1299)</f>
        <v>0</v>
      </c>
      <c r="V1299" s="99">
        <f>COUNTIFS(通讯通路门店!$S:$S,$G1299,通讯通路门店!$J:$J,"综合卖场")</f>
        <v>0</v>
      </c>
      <c r="W1299" s="99">
        <f>SUMIFS(通讯通路门店!$AJ:$AJ,通讯通路门店!$S:$S,通讯客户沙盘!$G1299)</f>
        <v>0</v>
      </c>
      <c r="X1299" s="99">
        <f t="shared" si="100"/>
        <v>0</v>
      </c>
      <c r="Y1299" s="99">
        <f>COUNTIFS(通讯通路门店!$S:$S,$G1299,通讯通路门店!$J:$J,"荣耀体验店")+COUNTIFS(通讯通路门店!$S:$S,$G1299,通讯通路门店!$J:$J,"荣耀授权专卖店")</f>
        <v>0</v>
      </c>
      <c r="Z1299" s="99">
        <f>COUNTIFS(通讯通路门店!$S:$S,$G1299,通讯通路门店!$J:$J,"VIVO体验店")</f>
        <v>0</v>
      </c>
      <c r="AA1299" s="99">
        <f>COUNTIFS(通讯通路门店!$S:$S,$G1299,通讯通路门店!$J:$J,"OPPO体验店")</f>
        <v>0</v>
      </c>
      <c r="AB1299" s="99">
        <f>COUNTIFS(通讯通路门店!$S:$S,$G1299,通讯通路门店!$J:$J,"华为授权体验店")+COUNTIFS(通讯通路门店!$S:$S,$G1299,通讯通路门店!$J:$J,"华为堡垒店")</f>
        <v>0</v>
      </c>
      <c r="AC1299" s="99">
        <f>COUNTIFS(通讯通路门店!$S:$S,$G1299,通讯通路门店!$J:$J,"小米体验店")</f>
        <v>0</v>
      </c>
      <c r="AD1299" s="99">
        <f>COUNTIFS(通讯通路门店!$S:$S,$G1299,通讯通路门店!$J:$J,"苹果体验店")</f>
        <v>0</v>
      </c>
      <c r="AE1299" s="99">
        <f>COUNTIFS(通讯通路门店!$S:$S,$G1299,通讯通路门店!$J:$J,"其他品牌专卖店")</f>
        <v>0</v>
      </c>
      <c r="AF1299" s="99">
        <f>SUMIFS(通讯通路门店!$BI:$BI,通讯通路门店!$S:$S,$G1299)</f>
        <v>0</v>
      </c>
      <c r="AG1299" s="99">
        <f>SUMIFS(通讯通路门店!$BH:$BH,通讯通路门店!$S:$S,$G1299)</f>
        <v>0</v>
      </c>
      <c r="AH1299" s="99">
        <f t="shared" si="101"/>
        <v>0</v>
      </c>
      <c r="AI1299" s="99">
        <f>SUMIFS(通讯通路门店!$BB:$BB,通讯通路门店!$S:$S,$G1299)</f>
        <v>0</v>
      </c>
      <c r="AJ1299" s="99">
        <f>SUMIFS(通讯通路门店!$BE:$BE,通讯通路门店!$S:$S,$G1299)</f>
        <v>0</v>
      </c>
      <c r="AK1299" s="99">
        <f>SUMIFS(通讯通路门店!$BG:$BG,通讯通路门店!$S:$S,$G1299)</f>
        <v>0</v>
      </c>
      <c r="AL1299" s="99">
        <f>SUMIFS(通讯通路门店!$BC:$BC,通讯通路门店!$S:$S,$G1299)</f>
        <v>0</v>
      </c>
      <c r="AM1299" s="99">
        <f>SUMIFS(通讯通路门店!$BD:$BD,通讯通路门店!$S:$S,$G1299)</f>
        <v>0</v>
      </c>
      <c r="AN1299" s="99">
        <f>SUMIFS(通讯通路门店!$BF:$BF,通讯通路门店!$S:$S,$G1299)</f>
        <v>0</v>
      </c>
      <c r="AO1299" s="99">
        <f t="shared" si="102"/>
        <v>0</v>
      </c>
      <c r="AP1299" s="99">
        <f>SUMIFS(通讯通路门店!$K:$K,通讯通路门店!$S:$S,$G1299)</f>
        <v>0</v>
      </c>
      <c r="AQ1299" s="83"/>
      <c r="AR1299" s="99">
        <f>SUMIFS(通讯通路门店!$T:$T,通讯通路门店!$S:$S,$G1299)</f>
        <v>0</v>
      </c>
      <c r="AS1299" s="99">
        <f>SUMIFS(通讯通路门店!$U:$U,通讯通路门店!$S:$S,$G1299)</f>
        <v>0</v>
      </c>
      <c r="AT1299" s="99">
        <f>SUMIFS(通讯通路门店!$V:$V,通讯通路门店!$S:$S,$G1299)</f>
        <v>0</v>
      </c>
      <c r="AU1299" s="99">
        <f>SUMIFS(通讯通路门店!$W:$W,通讯通路门店!$S:$S,$G1299)</f>
        <v>0</v>
      </c>
      <c r="AV1299" s="99">
        <f>SUMIFS(通讯通路门店!$Z:$Z,通讯通路门店!$S:$S,$G1299)</f>
        <v>0</v>
      </c>
      <c r="AW1299" s="99">
        <f>SUMIFS(通讯通路门店!$AB:$AB,通讯通路门店!$S:$S,$G1299)</f>
        <v>0</v>
      </c>
      <c r="AX1299" s="99">
        <f>SUMIFS(通讯通路门店!$X:$X,通讯通路门店!$S:$S,$G1299)</f>
        <v>0</v>
      </c>
      <c r="AY1299" s="99">
        <f>SUMIFS(通讯通路门店!$Y:$Y,通讯通路门店!$S:$S,$G1299)</f>
        <v>0</v>
      </c>
      <c r="AZ1299" s="99">
        <f>SUMIFS(通讯通路门店!$AA:$AA,通讯通路门店!$S:$S,$G1299)</f>
        <v>0</v>
      </c>
      <c r="BA1299" s="99">
        <f t="shared" si="103"/>
        <v>0</v>
      </c>
      <c r="BB1299" s="99">
        <f t="shared" si="104"/>
        <v>0</v>
      </c>
      <c r="BC1299" s="99">
        <f>SUMIFS(通讯通路门店!$W:$W,通讯通路门店!$S:$S,$G1299,通讯通路门店!$J:$J,"荣耀体验店")+SUMIFS(通讯通路门店!$W:$W,通讯通路门店!$S:$S,$G1299,通讯通路门店!$J:$J,"荣耀授权专卖店")</f>
        <v>0</v>
      </c>
      <c r="BD1299" s="99">
        <f>SUMIFS(通讯通路门店!$Z:$Z,通讯通路门店!$S:$S,$G1299,通讯通路门店!$J:$J,"VIVO体验店")</f>
        <v>0</v>
      </c>
      <c r="BE1299" s="99">
        <f>SUMIFS(通讯通路门店!$AB:$AB,通讯通路门店!$S:$S,$G1299,通讯通路门店!$J:$J,"OPPO体验店")</f>
        <v>0</v>
      </c>
      <c r="BF1299" s="99">
        <f>SUMIFS(通讯通路门店!$X:$X,通讯通路门店!$S:$S,$G1299,通讯通路门店!$J:$J,"华为授权体验店")+SUMIFS(通讯通路门店!$AA:$AA,通讯通路门店!$S:$S,$G1299,通讯通路门店!$J:$J,"华为堡垒店")</f>
        <v>0</v>
      </c>
      <c r="BG1299" s="99">
        <f>SUMIFS(通讯通路门店!$Y:$Y,通讯通路门店!$S:$S,$G1299,通讯通路门店!$J:$J,"小米体验店")</f>
        <v>0</v>
      </c>
      <c r="BH1299" s="99">
        <f>SUMIFS(通讯通路门店!$AA:$AA,通讯通路门店!$S:$S,$G1299,通讯通路门店!$J:$J,"苹果体验店")</f>
        <v>0</v>
      </c>
      <c r="BI1299" s="99">
        <f>SUMIFS(通讯通路门店!$K:$K,通讯通路门店!$S:$S,$G1299,通讯通路门店!$J:$J,"其他品牌专卖店")</f>
        <v>0</v>
      </c>
      <c r="BJ1299" s="99">
        <f>SUMIFS(通讯通路门店!$AC:$AC,通讯通路门店!$S:$S,$G1299)</f>
        <v>0</v>
      </c>
      <c r="BK1299" s="99">
        <f>SUMIFS(通讯通路门店!$AD:$AD,通讯通路门店!$S:$S,$G1299)</f>
        <v>0</v>
      </c>
      <c r="BL1299" s="99">
        <f>SUMIFS(通讯通路门店!$AE:$AE,通讯通路门店!$S:$S,$G1299)</f>
        <v>0</v>
      </c>
      <c r="BM1299" s="99">
        <f>SUMIFS(通讯通路门店!$AF:$AF,通讯通路门店!$S:$S,$G1299)</f>
        <v>0</v>
      </c>
      <c r="BN1299" s="99">
        <f>SUMIFS(通讯通路门店!$AG:$AG,通讯通路门店!$S:$S,$G1299)</f>
        <v>0</v>
      </c>
      <c r="BO1299" s="99">
        <f>SUMIFS(通讯通路门店!$AH:$AH,通讯通路门店!$S:$S,$G1299)</f>
        <v>0</v>
      </c>
      <c r="BP1299" s="99">
        <f>SUMIFS(通讯通路门店!$AI:$AI,通讯通路门店!$S:$S,$G1299)</f>
        <v>0</v>
      </c>
      <c r="BQ1299" s="83"/>
    </row>
    <row r="1300" spans="1:69">
      <c r="A1300" s="99" t="str">
        <f>IFERROR(_xlfn.XLOOKUP($G1300,通讯通路门店!$S$4:$S$993931,通讯通路门店!$A$4:$A$993931,0,0),"")</f>
        <v>海南省</v>
      </c>
      <c r="B1300" s="99" t="str">
        <f>IFERROR(_xlfn.XLOOKUP($G1300,通讯通路门店!$S$4:$S$993931,通讯通路门店!$B$4:$B$993931,0,0),"")</f>
        <v>东方市</v>
      </c>
      <c r="C1300" s="99" t="str">
        <f>IFERROR(_xlfn.XLOOKUP($G1300,通讯通路门店!$S$4:$S$993931,通讯通路门店!$C$4:$C$993931,0,0),"")</f>
        <v>东方市</v>
      </c>
      <c r="D1300" s="99" t="str">
        <f>IFERROR(_xlfn.XLOOKUP($G1300,通讯通路门店!$S$4:$S$993931,通讯通路门店!$D$4:$D$993931,0,0),"")</f>
        <v>八所镇</v>
      </c>
      <c r="E1300" s="83"/>
      <c r="F1300" s="83"/>
      <c r="G1300" s="101"/>
      <c r="H1300" s="102">
        <f>IFERROR(_xlfn.XLOOKUP($G1300,通讯通路门店!$S$4:$S$993931,通讯通路门店!$R$4:$R$993931,0,0),"")</f>
        <v>0</v>
      </c>
      <c r="I1300" s="83"/>
      <c r="J1300" s="83"/>
      <c r="K1300" s="83"/>
      <c r="L1300" s="83"/>
      <c r="M1300" s="83"/>
      <c r="N1300" s="83"/>
      <c r="O1300" s="83"/>
      <c r="P1300" s="83"/>
      <c r="Q1300" s="83"/>
      <c r="R1300" s="83"/>
      <c r="S1300" s="83"/>
      <c r="T1300" s="83"/>
      <c r="U1300" s="99">
        <f>COUNTIF(通讯通路门店!$S:$S,$G1300)</f>
        <v>0</v>
      </c>
      <c r="V1300" s="99">
        <f>COUNTIFS(通讯通路门店!$S:$S,$G1300,通讯通路门店!$J:$J,"综合卖场")</f>
        <v>0</v>
      </c>
      <c r="W1300" s="99">
        <f>SUMIFS(通讯通路门店!$AJ:$AJ,通讯通路门店!$S:$S,通讯客户沙盘!$G1300)</f>
        <v>0</v>
      </c>
      <c r="X1300" s="99">
        <f t="shared" si="100"/>
        <v>0</v>
      </c>
      <c r="Y1300" s="99">
        <f>COUNTIFS(通讯通路门店!$S:$S,$G1300,通讯通路门店!$J:$J,"荣耀体验店")+COUNTIFS(通讯通路门店!$S:$S,$G1300,通讯通路门店!$J:$J,"荣耀授权专卖店")</f>
        <v>0</v>
      </c>
      <c r="Z1300" s="99">
        <f>COUNTIFS(通讯通路门店!$S:$S,$G1300,通讯通路门店!$J:$J,"VIVO体验店")</f>
        <v>0</v>
      </c>
      <c r="AA1300" s="99">
        <f>COUNTIFS(通讯通路门店!$S:$S,$G1300,通讯通路门店!$J:$J,"OPPO体验店")</f>
        <v>0</v>
      </c>
      <c r="AB1300" s="99">
        <f>COUNTIFS(通讯通路门店!$S:$S,$G1300,通讯通路门店!$J:$J,"华为授权体验店")+COUNTIFS(通讯通路门店!$S:$S,$G1300,通讯通路门店!$J:$J,"华为堡垒店")</f>
        <v>0</v>
      </c>
      <c r="AC1300" s="99">
        <f>COUNTIFS(通讯通路门店!$S:$S,$G1300,通讯通路门店!$J:$J,"小米体验店")</f>
        <v>0</v>
      </c>
      <c r="AD1300" s="99">
        <f>COUNTIFS(通讯通路门店!$S:$S,$G1300,通讯通路门店!$J:$J,"苹果体验店")</f>
        <v>0</v>
      </c>
      <c r="AE1300" s="99">
        <f>COUNTIFS(通讯通路门店!$S:$S,$G1300,通讯通路门店!$J:$J,"其他品牌专卖店")</f>
        <v>0</v>
      </c>
      <c r="AF1300" s="99">
        <f>SUMIFS(通讯通路门店!$BI:$BI,通讯通路门店!$S:$S,$G1300)</f>
        <v>0</v>
      </c>
      <c r="AG1300" s="99">
        <f>SUMIFS(通讯通路门店!$BH:$BH,通讯通路门店!$S:$S,$G1300)</f>
        <v>0</v>
      </c>
      <c r="AH1300" s="99">
        <f t="shared" si="101"/>
        <v>0</v>
      </c>
      <c r="AI1300" s="99">
        <f>SUMIFS(通讯通路门店!$BB:$BB,通讯通路门店!$S:$S,$G1300)</f>
        <v>0</v>
      </c>
      <c r="AJ1300" s="99">
        <f>SUMIFS(通讯通路门店!$BE:$BE,通讯通路门店!$S:$S,$G1300)</f>
        <v>0</v>
      </c>
      <c r="AK1300" s="99">
        <f>SUMIFS(通讯通路门店!$BG:$BG,通讯通路门店!$S:$S,$G1300)</f>
        <v>0</v>
      </c>
      <c r="AL1300" s="99">
        <f>SUMIFS(通讯通路门店!$BC:$BC,通讯通路门店!$S:$S,$G1300)</f>
        <v>0</v>
      </c>
      <c r="AM1300" s="99">
        <f>SUMIFS(通讯通路门店!$BD:$BD,通讯通路门店!$S:$S,$G1300)</f>
        <v>0</v>
      </c>
      <c r="AN1300" s="99">
        <f>SUMIFS(通讯通路门店!$BF:$BF,通讯通路门店!$S:$S,$G1300)</f>
        <v>0</v>
      </c>
      <c r="AO1300" s="99">
        <f t="shared" si="102"/>
        <v>0</v>
      </c>
      <c r="AP1300" s="99">
        <f>SUMIFS(通讯通路门店!$K:$K,通讯通路门店!$S:$S,$G1300)</f>
        <v>0</v>
      </c>
      <c r="AQ1300" s="83"/>
      <c r="AR1300" s="99">
        <f>SUMIFS(通讯通路门店!$T:$T,通讯通路门店!$S:$S,$G1300)</f>
        <v>0</v>
      </c>
      <c r="AS1300" s="99">
        <f>SUMIFS(通讯通路门店!$U:$U,通讯通路门店!$S:$S,$G1300)</f>
        <v>0</v>
      </c>
      <c r="AT1300" s="99">
        <f>SUMIFS(通讯通路门店!$V:$V,通讯通路门店!$S:$S,$G1300)</f>
        <v>0</v>
      </c>
      <c r="AU1300" s="99">
        <f>SUMIFS(通讯通路门店!$W:$W,通讯通路门店!$S:$S,$G1300)</f>
        <v>0</v>
      </c>
      <c r="AV1300" s="99">
        <f>SUMIFS(通讯通路门店!$Z:$Z,通讯通路门店!$S:$S,$G1300)</f>
        <v>0</v>
      </c>
      <c r="AW1300" s="99">
        <f>SUMIFS(通讯通路门店!$AB:$AB,通讯通路门店!$S:$S,$G1300)</f>
        <v>0</v>
      </c>
      <c r="AX1300" s="99">
        <f>SUMIFS(通讯通路门店!$X:$X,通讯通路门店!$S:$S,$G1300)</f>
        <v>0</v>
      </c>
      <c r="AY1300" s="99">
        <f>SUMIFS(通讯通路门店!$Y:$Y,通讯通路门店!$S:$S,$G1300)</f>
        <v>0</v>
      </c>
      <c r="AZ1300" s="99">
        <f>SUMIFS(通讯通路门店!$AA:$AA,通讯通路门店!$S:$S,$G1300)</f>
        <v>0</v>
      </c>
      <c r="BA1300" s="99">
        <f t="shared" si="103"/>
        <v>0</v>
      </c>
      <c r="BB1300" s="99">
        <f t="shared" si="104"/>
        <v>0</v>
      </c>
      <c r="BC1300" s="99">
        <f>SUMIFS(通讯通路门店!$W:$W,通讯通路门店!$S:$S,$G1300,通讯通路门店!$J:$J,"荣耀体验店")+SUMIFS(通讯通路门店!$W:$W,通讯通路门店!$S:$S,$G1300,通讯通路门店!$J:$J,"荣耀授权专卖店")</f>
        <v>0</v>
      </c>
      <c r="BD1300" s="99">
        <f>SUMIFS(通讯通路门店!$Z:$Z,通讯通路门店!$S:$S,$G1300,通讯通路门店!$J:$J,"VIVO体验店")</f>
        <v>0</v>
      </c>
      <c r="BE1300" s="99">
        <f>SUMIFS(通讯通路门店!$AB:$AB,通讯通路门店!$S:$S,$G1300,通讯通路门店!$J:$J,"OPPO体验店")</f>
        <v>0</v>
      </c>
      <c r="BF1300" s="99">
        <f>SUMIFS(通讯通路门店!$X:$X,通讯通路门店!$S:$S,$G1300,通讯通路门店!$J:$J,"华为授权体验店")+SUMIFS(通讯通路门店!$AA:$AA,通讯通路门店!$S:$S,$G1300,通讯通路门店!$J:$J,"华为堡垒店")</f>
        <v>0</v>
      </c>
      <c r="BG1300" s="99">
        <f>SUMIFS(通讯通路门店!$Y:$Y,通讯通路门店!$S:$S,$G1300,通讯通路门店!$J:$J,"小米体验店")</f>
        <v>0</v>
      </c>
      <c r="BH1300" s="99">
        <f>SUMIFS(通讯通路门店!$AA:$AA,通讯通路门店!$S:$S,$G1300,通讯通路门店!$J:$J,"苹果体验店")</f>
        <v>0</v>
      </c>
      <c r="BI1300" s="99">
        <f>SUMIFS(通讯通路门店!$K:$K,通讯通路门店!$S:$S,$G1300,通讯通路门店!$J:$J,"其他品牌专卖店")</f>
        <v>0</v>
      </c>
      <c r="BJ1300" s="99">
        <f>SUMIFS(通讯通路门店!$AC:$AC,通讯通路门店!$S:$S,$G1300)</f>
        <v>0</v>
      </c>
      <c r="BK1300" s="99">
        <f>SUMIFS(通讯通路门店!$AD:$AD,通讯通路门店!$S:$S,$G1300)</f>
        <v>0</v>
      </c>
      <c r="BL1300" s="99">
        <f>SUMIFS(通讯通路门店!$AE:$AE,通讯通路门店!$S:$S,$G1300)</f>
        <v>0</v>
      </c>
      <c r="BM1300" s="99">
        <f>SUMIFS(通讯通路门店!$AF:$AF,通讯通路门店!$S:$S,$G1300)</f>
        <v>0</v>
      </c>
      <c r="BN1300" s="99">
        <f>SUMIFS(通讯通路门店!$AG:$AG,通讯通路门店!$S:$S,$G1300)</f>
        <v>0</v>
      </c>
      <c r="BO1300" s="99">
        <f>SUMIFS(通讯通路门店!$AH:$AH,通讯通路门店!$S:$S,$G1300)</f>
        <v>0</v>
      </c>
      <c r="BP1300" s="99">
        <f>SUMIFS(通讯通路门店!$AI:$AI,通讯通路门店!$S:$S,$G1300)</f>
        <v>0</v>
      </c>
      <c r="BQ1300" s="83"/>
    </row>
    <row r="1301" spans="1:69">
      <c r="A1301" s="99" t="str">
        <f>IFERROR(_xlfn.XLOOKUP($G1301,通讯通路门店!$S$4:$S$993931,通讯通路门店!$A$4:$A$993931,0,0),"")</f>
        <v>海南省</v>
      </c>
      <c r="B1301" s="99" t="str">
        <f>IFERROR(_xlfn.XLOOKUP($G1301,通讯通路门店!$S$4:$S$993931,通讯通路门店!$B$4:$B$993931,0,0),"")</f>
        <v>东方市</v>
      </c>
      <c r="C1301" s="99" t="str">
        <f>IFERROR(_xlfn.XLOOKUP($G1301,通讯通路门店!$S$4:$S$993931,通讯通路门店!$C$4:$C$993931,0,0),"")</f>
        <v>东方市</v>
      </c>
      <c r="D1301" s="99" t="str">
        <f>IFERROR(_xlfn.XLOOKUP($G1301,通讯通路门店!$S$4:$S$993931,通讯通路门店!$D$4:$D$993931,0,0),"")</f>
        <v>八所镇</v>
      </c>
      <c r="E1301" s="83"/>
      <c r="F1301" s="83"/>
      <c r="G1301" s="101"/>
      <c r="H1301" s="102">
        <f>IFERROR(_xlfn.XLOOKUP($G1301,通讯通路门店!$S$4:$S$993931,通讯通路门店!$R$4:$R$993931,0,0),"")</f>
        <v>0</v>
      </c>
      <c r="I1301" s="83"/>
      <c r="J1301" s="83"/>
      <c r="K1301" s="83"/>
      <c r="L1301" s="83"/>
      <c r="M1301" s="83"/>
      <c r="N1301" s="83"/>
      <c r="O1301" s="83"/>
      <c r="P1301" s="83"/>
      <c r="Q1301" s="83"/>
      <c r="R1301" s="83"/>
      <c r="S1301" s="83"/>
      <c r="T1301" s="83"/>
      <c r="U1301" s="99">
        <f>COUNTIF(通讯通路门店!$S:$S,$G1301)</f>
        <v>0</v>
      </c>
      <c r="V1301" s="99">
        <f>COUNTIFS(通讯通路门店!$S:$S,$G1301,通讯通路门店!$J:$J,"综合卖场")</f>
        <v>0</v>
      </c>
      <c r="W1301" s="99">
        <f>SUMIFS(通讯通路门店!$AJ:$AJ,通讯通路门店!$S:$S,通讯客户沙盘!$G1301)</f>
        <v>0</v>
      </c>
      <c r="X1301" s="99">
        <f t="shared" si="100"/>
        <v>0</v>
      </c>
      <c r="Y1301" s="99">
        <f>COUNTIFS(通讯通路门店!$S:$S,$G1301,通讯通路门店!$J:$J,"荣耀体验店")+COUNTIFS(通讯通路门店!$S:$S,$G1301,通讯通路门店!$J:$J,"荣耀授权专卖店")</f>
        <v>0</v>
      </c>
      <c r="Z1301" s="99">
        <f>COUNTIFS(通讯通路门店!$S:$S,$G1301,通讯通路门店!$J:$J,"VIVO体验店")</f>
        <v>0</v>
      </c>
      <c r="AA1301" s="99">
        <f>COUNTIFS(通讯通路门店!$S:$S,$G1301,通讯通路门店!$J:$J,"OPPO体验店")</f>
        <v>0</v>
      </c>
      <c r="AB1301" s="99">
        <f>COUNTIFS(通讯通路门店!$S:$S,$G1301,通讯通路门店!$J:$J,"华为授权体验店")+COUNTIFS(通讯通路门店!$S:$S,$G1301,通讯通路门店!$J:$J,"华为堡垒店")</f>
        <v>0</v>
      </c>
      <c r="AC1301" s="99">
        <f>COUNTIFS(通讯通路门店!$S:$S,$G1301,通讯通路门店!$J:$J,"小米体验店")</f>
        <v>0</v>
      </c>
      <c r="AD1301" s="99">
        <f>COUNTIFS(通讯通路门店!$S:$S,$G1301,通讯通路门店!$J:$J,"苹果体验店")</f>
        <v>0</v>
      </c>
      <c r="AE1301" s="99">
        <f>COUNTIFS(通讯通路门店!$S:$S,$G1301,通讯通路门店!$J:$J,"其他品牌专卖店")</f>
        <v>0</v>
      </c>
      <c r="AF1301" s="99">
        <f>SUMIFS(通讯通路门店!$BI:$BI,通讯通路门店!$S:$S,$G1301)</f>
        <v>0</v>
      </c>
      <c r="AG1301" s="99">
        <f>SUMIFS(通讯通路门店!$BH:$BH,通讯通路门店!$S:$S,$G1301)</f>
        <v>0</v>
      </c>
      <c r="AH1301" s="99">
        <f t="shared" si="101"/>
        <v>0</v>
      </c>
      <c r="AI1301" s="99">
        <f>SUMIFS(通讯通路门店!$BB:$BB,通讯通路门店!$S:$S,$G1301)</f>
        <v>0</v>
      </c>
      <c r="AJ1301" s="99">
        <f>SUMIFS(通讯通路门店!$BE:$BE,通讯通路门店!$S:$S,$G1301)</f>
        <v>0</v>
      </c>
      <c r="AK1301" s="99">
        <f>SUMIFS(通讯通路门店!$BG:$BG,通讯通路门店!$S:$S,$G1301)</f>
        <v>0</v>
      </c>
      <c r="AL1301" s="99">
        <f>SUMIFS(通讯通路门店!$BC:$BC,通讯通路门店!$S:$S,$G1301)</f>
        <v>0</v>
      </c>
      <c r="AM1301" s="99">
        <f>SUMIFS(通讯通路门店!$BD:$BD,通讯通路门店!$S:$S,$G1301)</f>
        <v>0</v>
      </c>
      <c r="AN1301" s="99">
        <f>SUMIFS(通讯通路门店!$BF:$BF,通讯通路门店!$S:$S,$G1301)</f>
        <v>0</v>
      </c>
      <c r="AO1301" s="99">
        <f t="shared" si="102"/>
        <v>0</v>
      </c>
      <c r="AP1301" s="99">
        <f>SUMIFS(通讯通路门店!$K:$K,通讯通路门店!$S:$S,$G1301)</f>
        <v>0</v>
      </c>
      <c r="AQ1301" s="83"/>
      <c r="AR1301" s="99">
        <f>SUMIFS(通讯通路门店!$T:$T,通讯通路门店!$S:$S,$G1301)</f>
        <v>0</v>
      </c>
      <c r="AS1301" s="99">
        <f>SUMIFS(通讯通路门店!$U:$U,通讯通路门店!$S:$S,$G1301)</f>
        <v>0</v>
      </c>
      <c r="AT1301" s="99">
        <f>SUMIFS(通讯通路门店!$V:$V,通讯通路门店!$S:$S,$G1301)</f>
        <v>0</v>
      </c>
      <c r="AU1301" s="99">
        <f>SUMIFS(通讯通路门店!$W:$W,通讯通路门店!$S:$S,$G1301)</f>
        <v>0</v>
      </c>
      <c r="AV1301" s="99">
        <f>SUMIFS(通讯通路门店!$Z:$Z,通讯通路门店!$S:$S,$G1301)</f>
        <v>0</v>
      </c>
      <c r="AW1301" s="99">
        <f>SUMIFS(通讯通路门店!$AB:$AB,通讯通路门店!$S:$S,$G1301)</f>
        <v>0</v>
      </c>
      <c r="AX1301" s="99">
        <f>SUMIFS(通讯通路门店!$X:$X,通讯通路门店!$S:$S,$G1301)</f>
        <v>0</v>
      </c>
      <c r="AY1301" s="99">
        <f>SUMIFS(通讯通路门店!$Y:$Y,通讯通路门店!$S:$S,$G1301)</f>
        <v>0</v>
      </c>
      <c r="AZ1301" s="99">
        <f>SUMIFS(通讯通路门店!$AA:$AA,通讯通路门店!$S:$S,$G1301)</f>
        <v>0</v>
      </c>
      <c r="BA1301" s="99">
        <f t="shared" si="103"/>
        <v>0</v>
      </c>
      <c r="BB1301" s="99">
        <f t="shared" si="104"/>
        <v>0</v>
      </c>
      <c r="BC1301" s="99">
        <f>SUMIFS(通讯通路门店!$W:$W,通讯通路门店!$S:$S,$G1301,通讯通路门店!$J:$J,"荣耀体验店")+SUMIFS(通讯通路门店!$W:$W,通讯通路门店!$S:$S,$G1301,通讯通路门店!$J:$J,"荣耀授权专卖店")</f>
        <v>0</v>
      </c>
      <c r="BD1301" s="99">
        <f>SUMIFS(通讯通路门店!$Z:$Z,通讯通路门店!$S:$S,$G1301,通讯通路门店!$J:$J,"VIVO体验店")</f>
        <v>0</v>
      </c>
      <c r="BE1301" s="99">
        <f>SUMIFS(通讯通路门店!$AB:$AB,通讯通路门店!$S:$S,$G1301,通讯通路门店!$J:$J,"OPPO体验店")</f>
        <v>0</v>
      </c>
      <c r="BF1301" s="99">
        <f>SUMIFS(通讯通路门店!$X:$X,通讯通路门店!$S:$S,$G1301,通讯通路门店!$J:$J,"华为授权体验店")+SUMIFS(通讯通路门店!$AA:$AA,通讯通路门店!$S:$S,$G1301,通讯通路门店!$J:$J,"华为堡垒店")</f>
        <v>0</v>
      </c>
      <c r="BG1301" s="99">
        <f>SUMIFS(通讯通路门店!$Y:$Y,通讯通路门店!$S:$S,$G1301,通讯通路门店!$J:$J,"小米体验店")</f>
        <v>0</v>
      </c>
      <c r="BH1301" s="99">
        <f>SUMIFS(通讯通路门店!$AA:$AA,通讯通路门店!$S:$S,$G1301,通讯通路门店!$J:$J,"苹果体验店")</f>
        <v>0</v>
      </c>
      <c r="BI1301" s="99">
        <f>SUMIFS(通讯通路门店!$K:$K,通讯通路门店!$S:$S,$G1301,通讯通路门店!$J:$J,"其他品牌专卖店")</f>
        <v>0</v>
      </c>
      <c r="BJ1301" s="99">
        <f>SUMIFS(通讯通路门店!$AC:$AC,通讯通路门店!$S:$S,$G1301)</f>
        <v>0</v>
      </c>
      <c r="BK1301" s="99">
        <f>SUMIFS(通讯通路门店!$AD:$AD,通讯通路门店!$S:$S,$G1301)</f>
        <v>0</v>
      </c>
      <c r="BL1301" s="99">
        <f>SUMIFS(通讯通路门店!$AE:$AE,通讯通路门店!$S:$S,$G1301)</f>
        <v>0</v>
      </c>
      <c r="BM1301" s="99">
        <f>SUMIFS(通讯通路门店!$AF:$AF,通讯通路门店!$S:$S,$G1301)</f>
        <v>0</v>
      </c>
      <c r="BN1301" s="99">
        <f>SUMIFS(通讯通路门店!$AG:$AG,通讯通路门店!$S:$S,$G1301)</f>
        <v>0</v>
      </c>
      <c r="BO1301" s="99">
        <f>SUMIFS(通讯通路门店!$AH:$AH,通讯通路门店!$S:$S,$G1301)</f>
        <v>0</v>
      </c>
      <c r="BP1301" s="99">
        <f>SUMIFS(通讯通路门店!$AI:$AI,通讯通路门店!$S:$S,$G1301)</f>
        <v>0</v>
      </c>
      <c r="BQ1301" s="83"/>
    </row>
    <row r="1302" spans="1:69">
      <c r="A1302" s="99" t="str">
        <f>IFERROR(_xlfn.XLOOKUP($G1302,通讯通路门店!$S$4:$S$993931,通讯通路门店!$A$4:$A$993931,0,0),"")</f>
        <v>海南省</v>
      </c>
      <c r="B1302" s="99" t="str">
        <f>IFERROR(_xlfn.XLOOKUP($G1302,通讯通路门店!$S$4:$S$993931,通讯通路门店!$B$4:$B$993931,0,0),"")</f>
        <v>东方市</v>
      </c>
      <c r="C1302" s="99" t="str">
        <f>IFERROR(_xlfn.XLOOKUP($G1302,通讯通路门店!$S$4:$S$993931,通讯通路门店!$C$4:$C$993931,0,0),"")</f>
        <v>东方市</v>
      </c>
      <c r="D1302" s="99" t="str">
        <f>IFERROR(_xlfn.XLOOKUP($G1302,通讯通路门店!$S$4:$S$993931,通讯通路门店!$D$4:$D$993931,0,0),"")</f>
        <v>八所镇</v>
      </c>
      <c r="E1302" s="83"/>
      <c r="F1302" s="83"/>
      <c r="G1302" s="101"/>
      <c r="H1302" s="102">
        <f>IFERROR(_xlfn.XLOOKUP($G1302,通讯通路门店!$S$4:$S$993931,通讯通路门店!$R$4:$R$993931,0,0),"")</f>
        <v>0</v>
      </c>
      <c r="I1302" s="83"/>
      <c r="J1302" s="83"/>
      <c r="K1302" s="83"/>
      <c r="L1302" s="83"/>
      <c r="M1302" s="83"/>
      <c r="N1302" s="83"/>
      <c r="O1302" s="83"/>
      <c r="P1302" s="83"/>
      <c r="Q1302" s="83"/>
      <c r="R1302" s="83"/>
      <c r="S1302" s="83"/>
      <c r="T1302" s="83"/>
      <c r="U1302" s="99">
        <f>COUNTIF(通讯通路门店!$S:$S,$G1302)</f>
        <v>0</v>
      </c>
      <c r="V1302" s="99">
        <f>COUNTIFS(通讯通路门店!$S:$S,$G1302,通讯通路门店!$J:$J,"综合卖场")</f>
        <v>0</v>
      </c>
      <c r="W1302" s="99">
        <f>SUMIFS(通讯通路门店!$AJ:$AJ,通讯通路门店!$S:$S,通讯客户沙盘!$G1302)</f>
        <v>0</v>
      </c>
      <c r="X1302" s="99">
        <f t="shared" si="100"/>
        <v>0</v>
      </c>
      <c r="Y1302" s="99">
        <f>COUNTIFS(通讯通路门店!$S:$S,$G1302,通讯通路门店!$J:$J,"荣耀体验店")+COUNTIFS(通讯通路门店!$S:$S,$G1302,通讯通路门店!$J:$J,"荣耀授权专卖店")</f>
        <v>0</v>
      </c>
      <c r="Z1302" s="99">
        <f>COUNTIFS(通讯通路门店!$S:$S,$G1302,通讯通路门店!$J:$J,"VIVO体验店")</f>
        <v>0</v>
      </c>
      <c r="AA1302" s="99">
        <f>COUNTIFS(通讯通路门店!$S:$S,$G1302,通讯通路门店!$J:$J,"OPPO体验店")</f>
        <v>0</v>
      </c>
      <c r="AB1302" s="99">
        <f>COUNTIFS(通讯通路门店!$S:$S,$G1302,通讯通路门店!$J:$J,"华为授权体验店")+COUNTIFS(通讯通路门店!$S:$S,$G1302,通讯通路门店!$J:$J,"华为堡垒店")</f>
        <v>0</v>
      </c>
      <c r="AC1302" s="99">
        <f>COUNTIFS(通讯通路门店!$S:$S,$G1302,通讯通路门店!$J:$J,"小米体验店")</f>
        <v>0</v>
      </c>
      <c r="AD1302" s="99">
        <f>COUNTIFS(通讯通路门店!$S:$S,$G1302,通讯通路门店!$J:$J,"苹果体验店")</f>
        <v>0</v>
      </c>
      <c r="AE1302" s="99">
        <f>COUNTIFS(通讯通路门店!$S:$S,$G1302,通讯通路门店!$J:$J,"其他品牌专卖店")</f>
        <v>0</v>
      </c>
      <c r="AF1302" s="99">
        <f>SUMIFS(通讯通路门店!$BI:$BI,通讯通路门店!$S:$S,$G1302)</f>
        <v>0</v>
      </c>
      <c r="AG1302" s="99">
        <f>SUMIFS(通讯通路门店!$BH:$BH,通讯通路门店!$S:$S,$G1302)</f>
        <v>0</v>
      </c>
      <c r="AH1302" s="99">
        <f t="shared" si="101"/>
        <v>0</v>
      </c>
      <c r="AI1302" s="99">
        <f>SUMIFS(通讯通路门店!$BB:$BB,通讯通路门店!$S:$S,$G1302)</f>
        <v>0</v>
      </c>
      <c r="AJ1302" s="99">
        <f>SUMIFS(通讯通路门店!$BE:$BE,通讯通路门店!$S:$S,$G1302)</f>
        <v>0</v>
      </c>
      <c r="AK1302" s="99">
        <f>SUMIFS(通讯通路门店!$BG:$BG,通讯通路门店!$S:$S,$G1302)</f>
        <v>0</v>
      </c>
      <c r="AL1302" s="99">
        <f>SUMIFS(通讯通路门店!$BC:$BC,通讯通路门店!$S:$S,$G1302)</f>
        <v>0</v>
      </c>
      <c r="AM1302" s="99">
        <f>SUMIFS(通讯通路门店!$BD:$BD,通讯通路门店!$S:$S,$G1302)</f>
        <v>0</v>
      </c>
      <c r="AN1302" s="99">
        <f>SUMIFS(通讯通路门店!$BF:$BF,通讯通路门店!$S:$S,$G1302)</f>
        <v>0</v>
      </c>
      <c r="AO1302" s="99">
        <f t="shared" si="102"/>
        <v>0</v>
      </c>
      <c r="AP1302" s="99">
        <f>SUMIFS(通讯通路门店!$K:$K,通讯通路门店!$S:$S,$G1302)</f>
        <v>0</v>
      </c>
      <c r="AQ1302" s="83"/>
      <c r="AR1302" s="99">
        <f>SUMIFS(通讯通路门店!$T:$T,通讯通路门店!$S:$S,$G1302)</f>
        <v>0</v>
      </c>
      <c r="AS1302" s="99">
        <f>SUMIFS(通讯通路门店!$U:$U,通讯通路门店!$S:$S,$G1302)</f>
        <v>0</v>
      </c>
      <c r="AT1302" s="99">
        <f>SUMIFS(通讯通路门店!$V:$V,通讯通路门店!$S:$S,$G1302)</f>
        <v>0</v>
      </c>
      <c r="AU1302" s="99">
        <f>SUMIFS(通讯通路门店!$W:$W,通讯通路门店!$S:$S,$G1302)</f>
        <v>0</v>
      </c>
      <c r="AV1302" s="99">
        <f>SUMIFS(通讯通路门店!$Z:$Z,通讯通路门店!$S:$S,$G1302)</f>
        <v>0</v>
      </c>
      <c r="AW1302" s="99">
        <f>SUMIFS(通讯通路门店!$AB:$AB,通讯通路门店!$S:$S,$G1302)</f>
        <v>0</v>
      </c>
      <c r="AX1302" s="99">
        <f>SUMIFS(通讯通路门店!$X:$X,通讯通路门店!$S:$S,$G1302)</f>
        <v>0</v>
      </c>
      <c r="AY1302" s="99">
        <f>SUMIFS(通讯通路门店!$Y:$Y,通讯通路门店!$S:$S,$G1302)</f>
        <v>0</v>
      </c>
      <c r="AZ1302" s="99">
        <f>SUMIFS(通讯通路门店!$AA:$AA,通讯通路门店!$S:$S,$G1302)</f>
        <v>0</v>
      </c>
      <c r="BA1302" s="99">
        <f t="shared" si="103"/>
        <v>0</v>
      </c>
      <c r="BB1302" s="99">
        <f t="shared" si="104"/>
        <v>0</v>
      </c>
      <c r="BC1302" s="99">
        <f>SUMIFS(通讯通路门店!$W:$W,通讯通路门店!$S:$S,$G1302,通讯通路门店!$J:$J,"荣耀体验店")+SUMIFS(通讯通路门店!$W:$W,通讯通路门店!$S:$S,$G1302,通讯通路门店!$J:$J,"荣耀授权专卖店")</f>
        <v>0</v>
      </c>
      <c r="BD1302" s="99">
        <f>SUMIFS(通讯通路门店!$Z:$Z,通讯通路门店!$S:$S,$G1302,通讯通路门店!$J:$J,"VIVO体验店")</f>
        <v>0</v>
      </c>
      <c r="BE1302" s="99">
        <f>SUMIFS(通讯通路门店!$AB:$AB,通讯通路门店!$S:$S,$G1302,通讯通路门店!$J:$J,"OPPO体验店")</f>
        <v>0</v>
      </c>
      <c r="BF1302" s="99">
        <f>SUMIFS(通讯通路门店!$X:$X,通讯通路门店!$S:$S,$G1302,通讯通路门店!$J:$J,"华为授权体验店")+SUMIFS(通讯通路门店!$AA:$AA,通讯通路门店!$S:$S,$G1302,通讯通路门店!$J:$J,"华为堡垒店")</f>
        <v>0</v>
      </c>
      <c r="BG1302" s="99">
        <f>SUMIFS(通讯通路门店!$Y:$Y,通讯通路门店!$S:$S,$G1302,通讯通路门店!$J:$J,"小米体验店")</f>
        <v>0</v>
      </c>
      <c r="BH1302" s="99">
        <f>SUMIFS(通讯通路门店!$AA:$AA,通讯通路门店!$S:$S,$G1302,通讯通路门店!$J:$J,"苹果体验店")</f>
        <v>0</v>
      </c>
      <c r="BI1302" s="99">
        <f>SUMIFS(通讯通路门店!$K:$K,通讯通路门店!$S:$S,$G1302,通讯通路门店!$J:$J,"其他品牌专卖店")</f>
        <v>0</v>
      </c>
      <c r="BJ1302" s="99">
        <f>SUMIFS(通讯通路门店!$AC:$AC,通讯通路门店!$S:$S,$G1302)</f>
        <v>0</v>
      </c>
      <c r="BK1302" s="99">
        <f>SUMIFS(通讯通路门店!$AD:$AD,通讯通路门店!$S:$S,$G1302)</f>
        <v>0</v>
      </c>
      <c r="BL1302" s="99">
        <f>SUMIFS(通讯通路门店!$AE:$AE,通讯通路门店!$S:$S,$G1302)</f>
        <v>0</v>
      </c>
      <c r="BM1302" s="99">
        <f>SUMIFS(通讯通路门店!$AF:$AF,通讯通路门店!$S:$S,$G1302)</f>
        <v>0</v>
      </c>
      <c r="BN1302" s="99">
        <f>SUMIFS(通讯通路门店!$AG:$AG,通讯通路门店!$S:$S,$G1302)</f>
        <v>0</v>
      </c>
      <c r="BO1302" s="99">
        <f>SUMIFS(通讯通路门店!$AH:$AH,通讯通路门店!$S:$S,$G1302)</f>
        <v>0</v>
      </c>
      <c r="BP1302" s="99">
        <f>SUMIFS(通讯通路门店!$AI:$AI,通讯通路门店!$S:$S,$G1302)</f>
        <v>0</v>
      </c>
      <c r="BQ1302" s="83"/>
    </row>
    <row r="1303" spans="1:69">
      <c r="A1303" s="99" t="str">
        <f>IFERROR(_xlfn.XLOOKUP($G1303,通讯通路门店!$S$4:$S$993931,通讯通路门店!$A$4:$A$993931,0,0),"")</f>
        <v>海南省</v>
      </c>
      <c r="B1303" s="99" t="str">
        <f>IFERROR(_xlfn.XLOOKUP($G1303,通讯通路门店!$S$4:$S$993931,通讯通路门店!$B$4:$B$993931,0,0),"")</f>
        <v>东方市</v>
      </c>
      <c r="C1303" s="99" t="str">
        <f>IFERROR(_xlfn.XLOOKUP($G1303,通讯通路门店!$S$4:$S$993931,通讯通路门店!$C$4:$C$993931,0,0),"")</f>
        <v>东方市</v>
      </c>
      <c r="D1303" s="99" t="str">
        <f>IFERROR(_xlfn.XLOOKUP($G1303,通讯通路门店!$S$4:$S$993931,通讯通路门店!$D$4:$D$993931,0,0),"")</f>
        <v>八所镇</v>
      </c>
      <c r="E1303" s="83"/>
      <c r="F1303" s="83"/>
      <c r="G1303" s="101"/>
      <c r="H1303" s="102">
        <f>IFERROR(_xlfn.XLOOKUP($G1303,通讯通路门店!$S$4:$S$993931,通讯通路门店!$R$4:$R$993931,0,0),"")</f>
        <v>0</v>
      </c>
      <c r="I1303" s="83"/>
      <c r="J1303" s="83"/>
      <c r="K1303" s="83"/>
      <c r="L1303" s="83"/>
      <c r="M1303" s="83"/>
      <c r="N1303" s="83"/>
      <c r="O1303" s="83"/>
      <c r="P1303" s="83"/>
      <c r="Q1303" s="83"/>
      <c r="R1303" s="83"/>
      <c r="S1303" s="83"/>
      <c r="T1303" s="83"/>
      <c r="U1303" s="99">
        <f>COUNTIF(通讯通路门店!$S:$S,$G1303)</f>
        <v>0</v>
      </c>
      <c r="V1303" s="99">
        <f>COUNTIFS(通讯通路门店!$S:$S,$G1303,通讯通路门店!$J:$J,"综合卖场")</f>
        <v>0</v>
      </c>
      <c r="W1303" s="99">
        <f>SUMIFS(通讯通路门店!$AJ:$AJ,通讯通路门店!$S:$S,通讯客户沙盘!$G1303)</f>
        <v>0</v>
      </c>
      <c r="X1303" s="99">
        <f t="shared" si="100"/>
        <v>0</v>
      </c>
      <c r="Y1303" s="99">
        <f>COUNTIFS(通讯通路门店!$S:$S,$G1303,通讯通路门店!$J:$J,"荣耀体验店")+COUNTIFS(通讯通路门店!$S:$S,$G1303,通讯通路门店!$J:$J,"荣耀授权专卖店")</f>
        <v>0</v>
      </c>
      <c r="Z1303" s="99">
        <f>COUNTIFS(通讯通路门店!$S:$S,$G1303,通讯通路门店!$J:$J,"VIVO体验店")</f>
        <v>0</v>
      </c>
      <c r="AA1303" s="99">
        <f>COUNTIFS(通讯通路门店!$S:$S,$G1303,通讯通路门店!$J:$J,"OPPO体验店")</f>
        <v>0</v>
      </c>
      <c r="AB1303" s="99">
        <f>COUNTIFS(通讯通路门店!$S:$S,$G1303,通讯通路门店!$J:$J,"华为授权体验店")+COUNTIFS(通讯通路门店!$S:$S,$G1303,通讯通路门店!$J:$J,"华为堡垒店")</f>
        <v>0</v>
      </c>
      <c r="AC1303" s="99">
        <f>COUNTIFS(通讯通路门店!$S:$S,$G1303,通讯通路门店!$J:$J,"小米体验店")</f>
        <v>0</v>
      </c>
      <c r="AD1303" s="99">
        <f>COUNTIFS(通讯通路门店!$S:$S,$G1303,通讯通路门店!$J:$J,"苹果体验店")</f>
        <v>0</v>
      </c>
      <c r="AE1303" s="99">
        <f>COUNTIFS(通讯通路门店!$S:$S,$G1303,通讯通路门店!$J:$J,"其他品牌专卖店")</f>
        <v>0</v>
      </c>
      <c r="AF1303" s="99">
        <f>SUMIFS(通讯通路门店!$BI:$BI,通讯通路门店!$S:$S,$G1303)</f>
        <v>0</v>
      </c>
      <c r="AG1303" s="99">
        <f>SUMIFS(通讯通路门店!$BH:$BH,通讯通路门店!$S:$S,$G1303)</f>
        <v>0</v>
      </c>
      <c r="AH1303" s="99">
        <f t="shared" si="101"/>
        <v>0</v>
      </c>
      <c r="AI1303" s="99">
        <f>SUMIFS(通讯通路门店!$BB:$BB,通讯通路门店!$S:$S,$G1303)</f>
        <v>0</v>
      </c>
      <c r="AJ1303" s="99">
        <f>SUMIFS(通讯通路门店!$BE:$BE,通讯通路门店!$S:$S,$G1303)</f>
        <v>0</v>
      </c>
      <c r="AK1303" s="99">
        <f>SUMIFS(通讯通路门店!$BG:$BG,通讯通路门店!$S:$S,$G1303)</f>
        <v>0</v>
      </c>
      <c r="AL1303" s="99">
        <f>SUMIFS(通讯通路门店!$BC:$BC,通讯通路门店!$S:$S,$G1303)</f>
        <v>0</v>
      </c>
      <c r="AM1303" s="99">
        <f>SUMIFS(通讯通路门店!$BD:$BD,通讯通路门店!$S:$S,$G1303)</f>
        <v>0</v>
      </c>
      <c r="AN1303" s="99">
        <f>SUMIFS(通讯通路门店!$BF:$BF,通讯通路门店!$S:$S,$G1303)</f>
        <v>0</v>
      </c>
      <c r="AO1303" s="99">
        <f t="shared" si="102"/>
        <v>0</v>
      </c>
      <c r="AP1303" s="99">
        <f>SUMIFS(通讯通路门店!$K:$K,通讯通路门店!$S:$S,$G1303)</f>
        <v>0</v>
      </c>
      <c r="AQ1303" s="83"/>
      <c r="AR1303" s="99">
        <f>SUMIFS(通讯通路门店!$T:$T,通讯通路门店!$S:$S,$G1303)</f>
        <v>0</v>
      </c>
      <c r="AS1303" s="99">
        <f>SUMIFS(通讯通路门店!$U:$U,通讯通路门店!$S:$S,$G1303)</f>
        <v>0</v>
      </c>
      <c r="AT1303" s="99">
        <f>SUMIFS(通讯通路门店!$V:$V,通讯通路门店!$S:$S,$G1303)</f>
        <v>0</v>
      </c>
      <c r="AU1303" s="99">
        <f>SUMIFS(通讯通路门店!$W:$W,通讯通路门店!$S:$S,$G1303)</f>
        <v>0</v>
      </c>
      <c r="AV1303" s="99">
        <f>SUMIFS(通讯通路门店!$Z:$Z,通讯通路门店!$S:$S,$G1303)</f>
        <v>0</v>
      </c>
      <c r="AW1303" s="99">
        <f>SUMIFS(通讯通路门店!$AB:$AB,通讯通路门店!$S:$S,$G1303)</f>
        <v>0</v>
      </c>
      <c r="AX1303" s="99">
        <f>SUMIFS(通讯通路门店!$X:$X,通讯通路门店!$S:$S,$G1303)</f>
        <v>0</v>
      </c>
      <c r="AY1303" s="99">
        <f>SUMIFS(通讯通路门店!$Y:$Y,通讯通路门店!$S:$S,$G1303)</f>
        <v>0</v>
      </c>
      <c r="AZ1303" s="99">
        <f>SUMIFS(通讯通路门店!$AA:$AA,通讯通路门店!$S:$S,$G1303)</f>
        <v>0</v>
      </c>
      <c r="BA1303" s="99">
        <f t="shared" si="103"/>
        <v>0</v>
      </c>
      <c r="BB1303" s="99">
        <f t="shared" si="104"/>
        <v>0</v>
      </c>
      <c r="BC1303" s="99">
        <f>SUMIFS(通讯通路门店!$W:$W,通讯通路门店!$S:$S,$G1303,通讯通路门店!$J:$J,"荣耀体验店")+SUMIFS(通讯通路门店!$W:$W,通讯通路门店!$S:$S,$G1303,通讯通路门店!$J:$J,"荣耀授权专卖店")</f>
        <v>0</v>
      </c>
      <c r="BD1303" s="99">
        <f>SUMIFS(通讯通路门店!$Z:$Z,通讯通路门店!$S:$S,$G1303,通讯通路门店!$J:$J,"VIVO体验店")</f>
        <v>0</v>
      </c>
      <c r="BE1303" s="99">
        <f>SUMIFS(通讯通路门店!$AB:$AB,通讯通路门店!$S:$S,$G1303,通讯通路门店!$J:$J,"OPPO体验店")</f>
        <v>0</v>
      </c>
      <c r="BF1303" s="99">
        <f>SUMIFS(通讯通路门店!$X:$X,通讯通路门店!$S:$S,$G1303,通讯通路门店!$J:$J,"华为授权体验店")+SUMIFS(通讯通路门店!$AA:$AA,通讯通路门店!$S:$S,$G1303,通讯通路门店!$J:$J,"华为堡垒店")</f>
        <v>0</v>
      </c>
      <c r="BG1303" s="99">
        <f>SUMIFS(通讯通路门店!$Y:$Y,通讯通路门店!$S:$S,$G1303,通讯通路门店!$J:$J,"小米体验店")</f>
        <v>0</v>
      </c>
      <c r="BH1303" s="99">
        <f>SUMIFS(通讯通路门店!$AA:$AA,通讯通路门店!$S:$S,$G1303,通讯通路门店!$J:$J,"苹果体验店")</f>
        <v>0</v>
      </c>
      <c r="BI1303" s="99">
        <f>SUMIFS(通讯通路门店!$K:$K,通讯通路门店!$S:$S,$G1303,通讯通路门店!$J:$J,"其他品牌专卖店")</f>
        <v>0</v>
      </c>
      <c r="BJ1303" s="99">
        <f>SUMIFS(通讯通路门店!$AC:$AC,通讯通路门店!$S:$S,$G1303)</f>
        <v>0</v>
      </c>
      <c r="BK1303" s="99">
        <f>SUMIFS(通讯通路门店!$AD:$AD,通讯通路门店!$S:$S,$G1303)</f>
        <v>0</v>
      </c>
      <c r="BL1303" s="99">
        <f>SUMIFS(通讯通路门店!$AE:$AE,通讯通路门店!$S:$S,$G1303)</f>
        <v>0</v>
      </c>
      <c r="BM1303" s="99">
        <f>SUMIFS(通讯通路门店!$AF:$AF,通讯通路门店!$S:$S,$G1303)</f>
        <v>0</v>
      </c>
      <c r="BN1303" s="99">
        <f>SUMIFS(通讯通路门店!$AG:$AG,通讯通路门店!$S:$S,$G1303)</f>
        <v>0</v>
      </c>
      <c r="BO1303" s="99">
        <f>SUMIFS(通讯通路门店!$AH:$AH,通讯通路门店!$S:$S,$G1303)</f>
        <v>0</v>
      </c>
      <c r="BP1303" s="99">
        <f>SUMIFS(通讯通路门店!$AI:$AI,通讯通路门店!$S:$S,$G1303)</f>
        <v>0</v>
      </c>
      <c r="BQ1303" s="83"/>
    </row>
    <row r="1304" spans="1:69">
      <c r="A1304" s="99" t="str">
        <f>IFERROR(_xlfn.XLOOKUP($G1304,通讯通路门店!$S$4:$S$993931,通讯通路门店!$A$4:$A$993931,0,0),"")</f>
        <v>海南省</v>
      </c>
      <c r="B1304" s="99" t="str">
        <f>IFERROR(_xlfn.XLOOKUP($G1304,通讯通路门店!$S$4:$S$993931,通讯通路门店!$B$4:$B$993931,0,0),"")</f>
        <v>东方市</v>
      </c>
      <c r="C1304" s="99" t="str">
        <f>IFERROR(_xlfn.XLOOKUP($G1304,通讯通路门店!$S$4:$S$993931,通讯通路门店!$C$4:$C$993931,0,0),"")</f>
        <v>东方市</v>
      </c>
      <c r="D1304" s="99" t="str">
        <f>IFERROR(_xlfn.XLOOKUP($G1304,通讯通路门店!$S$4:$S$993931,通讯通路门店!$D$4:$D$993931,0,0),"")</f>
        <v>八所镇</v>
      </c>
      <c r="E1304" s="83"/>
      <c r="F1304" s="83"/>
      <c r="G1304" s="101"/>
      <c r="H1304" s="102">
        <f>IFERROR(_xlfn.XLOOKUP($G1304,通讯通路门店!$S$4:$S$993931,通讯通路门店!$R$4:$R$993931,0,0),"")</f>
        <v>0</v>
      </c>
      <c r="I1304" s="83"/>
      <c r="J1304" s="83"/>
      <c r="K1304" s="83"/>
      <c r="L1304" s="83"/>
      <c r="M1304" s="83"/>
      <c r="N1304" s="83"/>
      <c r="O1304" s="83"/>
      <c r="P1304" s="83"/>
      <c r="Q1304" s="83"/>
      <c r="R1304" s="83"/>
      <c r="S1304" s="83"/>
      <c r="T1304" s="83"/>
      <c r="U1304" s="99">
        <f>COUNTIF(通讯通路门店!$S:$S,$G1304)</f>
        <v>0</v>
      </c>
      <c r="V1304" s="99">
        <f>COUNTIFS(通讯通路门店!$S:$S,$G1304,通讯通路门店!$J:$J,"综合卖场")</f>
        <v>0</v>
      </c>
      <c r="W1304" s="99">
        <f>SUMIFS(通讯通路门店!$AJ:$AJ,通讯通路门店!$S:$S,通讯客户沙盘!$G1304)</f>
        <v>0</v>
      </c>
      <c r="X1304" s="99">
        <f t="shared" si="100"/>
        <v>0</v>
      </c>
      <c r="Y1304" s="99">
        <f>COUNTIFS(通讯通路门店!$S:$S,$G1304,通讯通路门店!$J:$J,"荣耀体验店")+COUNTIFS(通讯通路门店!$S:$S,$G1304,通讯通路门店!$J:$J,"荣耀授权专卖店")</f>
        <v>0</v>
      </c>
      <c r="Z1304" s="99">
        <f>COUNTIFS(通讯通路门店!$S:$S,$G1304,通讯通路门店!$J:$J,"VIVO体验店")</f>
        <v>0</v>
      </c>
      <c r="AA1304" s="99">
        <f>COUNTIFS(通讯通路门店!$S:$S,$G1304,通讯通路门店!$J:$J,"OPPO体验店")</f>
        <v>0</v>
      </c>
      <c r="AB1304" s="99">
        <f>COUNTIFS(通讯通路门店!$S:$S,$G1304,通讯通路门店!$J:$J,"华为授权体验店")+COUNTIFS(通讯通路门店!$S:$S,$G1304,通讯通路门店!$J:$J,"华为堡垒店")</f>
        <v>0</v>
      </c>
      <c r="AC1304" s="99">
        <f>COUNTIFS(通讯通路门店!$S:$S,$G1304,通讯通路门店!$J:$J,"小米体验店")</f>
        <v>0</v>
      </c>
      <c r="AD1304" s="99">
        <f>COUNTIFS(通讯通路门店!$S:$S,$G1304,通讯通路门店!$J:$J,"苹果体验店")</f>
        <v>0</v>
      </c>
      <c r="AE1304" s="99">
        <f>COUNTIFS(通讯通路门店!$S:$S,$G1304,通讯通路门店!$J:$J,"其他品牌专卖店")</f>
        <v>0</v>
      </c>
      <c r="AF1304" s="99">
        <f>SUMIFS(通讯通路门店!$BI:$BI,通讯通路门店!$S:$S,$G1304)</f>
        <v>0</v>
      </c>
      <c r="AG1304" s="99">
        <f>SUMIFS(通讯通路门店!$BH:$BH,通讯通路门店!$S:$S,$G1304)</f>
        <v>0</v>
      </c>
      <c r="AH1304" s="99">
        <f t="shared" si="101"/>
        <v>0</v>
      </c>
      <c r="AI1304" s="99">
        <f>SUMIFS(通讯通路门店!$BB:$BB,通讯通路门店!$S:$S,$G1304)</f>
        <v>0</v>
      </c>
      <c r="AJ1304" s="99">
        <f>SUMIFS(通讯通路门店!$BE:$BE,通讯通路门店!$S:$S,$G1304)</f>
        <v>0</v>
      </c>
      <c r="AK1304" s="99">
        <f>SUMIFS(通讯通路门店!$BG:$BG,通讯通路门店!$S:$S,$G1304)</f>
        <v>0</v>
      </c>
      <c r="AL1304" s="99">
        <f>SUMIFS(通讯通路门店!$BC:$BC,通讯通路门店!$S:$S,$G1304)</f>
        <v>0</v>
      </c>
      <c r="AM1304" s="99">
        <f>SUMIFS(通讯通路门店!$BD:$BD,通讯通路门店!$S:$S,$G1304)</f>
        <v>0</v>
      </c>
      <c r="AN1304" s="99">
        <f>SUMIFS(通讯通路门店!$BF:$BF,通讯通路门店!$S:$S,$G1304)</f>
        <v>0</v>
      </c>
      <c r="AO1304" s="99">
        <f t="shared" si="102"/>
        <v>0</v>
      </c>
      <c r="AP1304" s="99">
        <f>SUMIFS(通讯通路门店!$K:$K,通讯通路门店!$S:$S,$G1304)</f>
        <v>0</v>
      </c>
      <c r="AQ1304" s="83"/>
      <c r="AR1304" s="99">
        <f>SUMIFS(通讯通路门店!$T:$T,通讯通路门店!$S:$S,$G1304)</f>
        <v>0</v>
      </c>
      <c r="AS1304" s="99">
        <f>SUMIFS(通讯通路门店!$U:$U,通讯通路门店!$S:$S,$G1304)</f>
        <v>0</v>
      </c>
      <c r="AT1304" s="99">
        <f>SUMIFS(通讯通路门店!$V:$V,通讯通路门店!$S:$S,$G1304)</f>
        <v>0</v>
      </c>
      <c r="AU1304" s="99">
        <f>SUMIFS(通讯通路门店!$W:$W,通讯通路门店!$S:$S,$G1304)</f>
        <v>0</v>
      </c>
      <c r="AV1304" s="99">
        <f>SUMIFS(通讯通路门店!$Z:$Z,通讯通路门店!$S:$S,$G1304)</f>
        <v>0</v>
      </c>
      <c r="AW1304" s="99">
        <f>SUMIFS(通讯通路门店!$AB:$AB,通讯通路门店!$S:$S,$G1304)</f>
        <v>0</v>
      </c>
      <c r="AX1304" s="99">
        <f>SUMIFS(通讯通路门店!$X:$X,通讯通路门店!$S:$S,$G1304)</f>
        <v>0</v>
      </c>
      <c r="AY1304" s="99">
        <f>SUMIFS(通讯通路门店!$Y:$Y,通讯通路门店!$S:$S,$G1304)</f>
        <v>0</v>
      </c>
      <c r="AZ1304" s="99">
        <f>SUMIFS(通讯通路门店!$AA:$AA,通讯通路门店!$S:$S,$G1304)</f>
        <v>0</v>
      </c>
      <c r="BA1304" s="99">
        <f t="shared" si="103"/>
        <v>0</v>
      </c>
      <c r="BB1304" s="99">
        <f t="shared" si="104"/>
        <v>0</v>
      </c>
      <c r="BC1304" s="99">
        <f>SUMIFS(通讯通路门店!$W:$W,通讯通路门店!$S:$S,$G1304,通讯通路门店!$J:$J,"荣耀体验店")+SUMIFS(通讯通路门店!$W:$W,通讯通路门店!$S:$S,$G1304,通讯通路门店!$J:$J,"荣耀授权专卖店")</f>
        <v>0</v>
      </c>
      <c r="BD1304" s="99">
        <f>SUMIFS(通讯通路门店!$Z:$Z,通讯通路门店!$S:$S,$G1304,通讯通路门店!$J:$J,"VIVO体验店")</f>
        <v>0</v>
      </c>
      <c r="BE1304" s="99">
        <f>SUMIFS(通讯通路门店!$AB:$AB,通讯通路门店!$S:$S,$G1304,通讯通路门店!$J:$J,"OPPO体验店")</f>
        <v>0</v>
      </c>
      <c r="BF1304" s="99">
        <f>SUMIFS(通讯通路门店!$X:$X,通讯通路门店!$S:$S,$G1304,通讯通路门店!$J:$J,"华为授权体验店")+SUMIFS(通讯通路门店!$AA:$AA,通讯通路门店!$S:$S,$G1304,通讯通路门店!$J:$J,"华为堡垒店")</f>
        <v>0</v>
      </c>
      <c r="BG1304" s="99">
        <f>SUMIFS(通讯通路门店!$Y:$Y,通讯通路门店!$S:$S,$G1304,通讯通路门店!$J:$J,"小米体验店")</f>
        <v>0</v>
      </c>
      <c r="BH1304" s="99">
        <f>SUMIFS(通讯通路门店!$AA:$AA,通讯通路门店!$S:$S,$G1304,通讯通路门店!$J:$J,"苹果体验店")</f>
        <v>0</v>
      </c>
      <c r="BI1304" s="99">
        <f>SUMIFS(通讯通路门店!$K:$K,通讯通路门店!$S:$S,$G1304,通讯通路门店!$J:$J,"其他品牌专卖店")</f>
        <v>0</v>
      </c>
      <c r="BJ1304" s="99">
        <f>SUMIFS(通讯通路门店!$AC:$AC,通讯通路门店!$S:$S,$G1304)</f>
        <v>0</v>
      </c>
      <c r="BK1304" s="99">
        <f>SUMIFS(通讯通路门店!$AD:$AD,通讯通路门店!$S:$S,$G1304)</f>
        <v>0</v>
      </c>
      <c r="BL1304" s="99">
        <f>SUMIFS(通讯通路门店!$AE:$AE,通讯通路门店!$S:$S,$G1304)</f>
        <v>0</v>
      </c>
      <c r="BM1304" s="99">
        <f>SUMIFS(通讯通路门店!$AF:$AF,通讯通路门店!$S:$S,$G1304)</f>
        <v>0</v>
      </c>
      <c r="BN1304" s="99">
        <f>SUMIFS(通讯通路门店!$AG:$AG,通讯通路门店!$S:$S,$G1304)</f>
        <v>0</v>
      </c>
      <c r="BO1304" s="99">
        <f>SUMIFS(通讯通路门店!$AH:$AH,通讯通路门店!$S:$S,$G1304)</f>
        <v>0</v>
      </c>
      <c r="BP1304" s="99">
        <f>SUMIFS(通讯通路门店!$AI:$AI,通讯通路门店!$S:$S,$G1304)</f>
        <v>0</v>
      </c>
      <c r="BQ1304" s="83"/>
    </row>
    <row r="1305" spans="1:69">
      <c r="A1305" s="99" t="str">
        <f>IFERROR(_xlfn.XLOOKUP($G1305,通讯通路门店!$S$4:$S$993931,通讯通路门店!$A$4:$A$993931,0,0),"")</f>
        <v>海南省</v>
      </c>
      <c r="B1305" s="99" t="str">
        <f>IFERROR(_xlfn.XLOOKUP($G1305,通讯通路门店!$S$4:$S$993931,通讯通路门店!$B$4:$B$993931,0,0),"")</f>
        <v>东方市</v>
      </c>
      <c r="C1305" s="99" t="str">
        <f>IFERROR(_xlfn.XLOOKUP($G1305,通讯通路门店!$S$4:$S$993931,通讯通路门店!$C$4:$C$993931,0,0),"")</f>
        <v>东方市</v>
      </c>
      <c r="D1305" s="99" t="str">
        <f>IFERROR(_xlfn.XLOOKUP($G1305,通讯通路门店!$S$4:$S$993931,通讯通路门店!$D$4:$D$993931,0,0),"")</f>
        <v>八所镇</v>
      </c>
      <c r="E1305" s="83"/>
      <c r="F1305" s="83"/>
      <c r="G1305" s="101"/>
      <c r="H1305" s="102">
        <f>IFERROR(_xlfn.XLOOKUP($G1305,通讯通路门店!$S$4:$S$993931,通讯通路门店!$R$4:$R$993931,0,0),"")</f>
        <v>0</v>
      </c>
      <c r="I1305" s="83"/>
      <c r="J1305" s="83"/>
      <c r="K1305" s="83"/>
      <c r="L1305" s="83"/>
      <c r="M1305" s="83"/>
      <c r="N1305" s="83"/>
      <c r="O1305" s="83"/>
      <c r="P1305" s="83"/>
      <c r="Q1305" s="83"/>
      <c r="R1305" s="83"/>
      <c r="S1305" s="83"/>
      <c r="T1305" s="83"/>
      <c r="U1305" s="99">
        <f>COUNTIF(通讯通路门店!$S:$S,$G1305)</f>
        <v>0</v>
      </c>
      <c r="V1305" s="99">
        <f>COUNTIFS(通讯通路门店!$S:$S,$G1305,通讯通路门店!$J:$J,"综合卖场")</f>
        <v>0</v>
      </c>
      <c r="W1305" s="99">
        <f>SUMIFS(通讯通路门店!$AJ:$AJ,通讯通路门店!$S:$S,通讯客户沙盘!$G1305)</f>
        <v>0</v>
      </c>
      <c r="X1305" s="99">
        <f t="shared" si="100"/>
        <v>0</v>
      </c>
      <c r="Y1305" s="99">
        <f>COUNTIFS(通讯通路门店!$S:$S,$G1305,通讯通路门店!$J:$J,"荣耀体验店")+COUNTIFS(通讯通路门店!$S:$S,$G1305,通讯通路门店!$J:$J,"荣耀授权专卖店")</f>
        <v>0</v>
      </c>
      <c r="Z1305" s="99">
        <f>COUNTIFS(通讯通路门店!$S:$S,$G1305,通讯通路门店!$J:$J,"VIVO体验店")</f>
        <v>0</v>
      </c>
      <c r="AA1305" s="99">
        <f>COUNTIFS(通讯通路门店!$S:$S,$G1305,通讯通路门店!$J:$J,"OPPO体验店")</f>
        <v>0</v>
      </c>
      <c r="AB1305" s="99">
        <f>COUNTIFS(通讯通路门店!$S:$S,$G1305,通讯通路门店!$J:$J,"华为授权体验店")+COUNTIFS(通讯通路门店!$S:$S,$G1305,通讯通路门店!$J:$J,"华为堡垒店")</f>
        <v>0</v>
      </c>
      <c r="AC1305" s="99">
        <f>COUNTIFS(通讯通路门店!$S:$S,$G1305,通讯通路门店!$J:$J,"小米体验店")</f>
        <v>0</v>
      </c>
      <c r="AD1305" s="99">
        <f>COUNTIFS(通讯通路门店!$S:$S,$G1305,通讯通路门店!$J:$J,"苹果体验店")</f>
        <v>0</v>
      </c>
      <c r="AE1305" s="99">
        <f>COUNTIFS(通讯通路门店!$S:$S,$G1305,通讯通路门店!$J:$J,"其他品牌专卖店")</f>
        <v>0</v>
      </c>
      <c r="AF1305" s="99">
        <f>SUMIFS(通讯通路门店!$BI:$BI,通讯通路门店!$S:$S,$G1305)</f>
        <v>0</v>
      </c>
      <c r="AG1305" s="99">
        <f>SUMIFS(通讯通路门店!$BH:$BH,通讯通路门店!$S:$S,$G1305)</f>
        <v>0</v>
      </c>
      <c r="AH1305" s="99">
        <f t="shared" si="101"/>
        <v>0</v>
      </c>
      <c r="AI1305" s="99">
        <f>SUMIFS(通讯通路门店!$BB:$BB,通讯通路门店!$S:$S,$G1305)</f>
        <v>0</v>
      </c>
      <c r="AJ1305" s="99">
        <f>SUMIFS(通讯通路门店!$BE:$BE,通讯通路门店!$S:$S,$G1305)</f>
        <v>0</v>
      </c>
      <c r="AK1305" s="99">
        <f>SUMIFS(通讯通路门店!$BG:$BG,通讯通路门店!$S:$S,$G1305)</f>
        <v>0</v>
      </c>
      <c r="AL1305" s="99">
        <f>SUMIFS(通讯通路门店!$BC:$BC,通讯通路门店!$S:$S,$G1305)</f>
        <v>0</v>
      </c>
      <c r="AM1305" s="99">
        <f>SUMIFS(通讯通路门店!$BD:$BD,通讯通路门店!$S:$S,$G1305)</f>
        <v>0</v>
      </c>
      <c r="AN1305" s="99">
        <f>SUMIFS(通讯通路门店!$BF:$BF,通讯通路门店!$S:$S,$G1305)</f>
        <v>0</v>
      </c>
      <c r="AO1305" s="99">
        <f t="shared" si="102"/>
        <v>0</v>
      </c>
      <c r="AP1305" s="99">
        <f>SUMIFS(通讯通路门店!$K:$K,通讯通路门店!$S:$S,$G1305)</f>
        <v>0</v>
      </c>
      <c r="AQ1305" s="83"/>
      <c r="AR1305" s="99">
        <f>SUMIFS(通讯通路门店!$T:$T,通讯通路门店!$S:$S,$G1305)</f>
        <v>0</v>
      </c>
      <c r="AS1305" s="99">
        <f>SUMIFS(通讯通路门店!$U:$U,通讯通路门店!$S:$S,$G1305)</f>
        <v>0</v>
      </c>
      <c r="AT1305" s="99">
        <f>SUMIFS(通讯通路门店!$V:$V,通讯通路门店!$S:$S,$G1305)</f>
        <v>0</v>
      </c>
      <c r="AU1305" s="99">
        <f>SUMIFS(通讯通路门店!$W:$W,通讯通路门店!$S:$S,$G1305)</f>
        <v>0</v>
      </c>
      <c r="AV1305" s="99">
        <f>SUMIFS(通讯通路门店!$Z:$Z,通讯通路门店!$S:$S,$G1305)</f>
        <v>0</v>
      </c>
      <c r="AW1305" s="99">
        <f>SUMIFS(通讯通路门店!$AB:$AB,通讯通路门店!$S:$S,$G1305)</f>
        <v>0</v>
      </c>
      <c r="AX1305" s="99">
        <f>SUMIFS(通讯通路门店!$X:$X,通讯通路门店!$S:$S,$G1305)</f>
        <v>0</v>
      </c>
      <c r="AY1305" s="99">
        <f>SUMIFS(通讯通路门店!$Y:$Y,通讯通路门店!$S:$S,$G1305)</f>
        <v>0</v>
      </c>
      <c r="AZ1305" s="99">
        <f>SUMIFS(通讯通路门店!$AA:$AA,通讯通路门店!$S:$S,$G1305)</f>
        <v>0</v>
      </c>
      <c r="BA1305" s="99">
        <f t="shared" si="103"/>
        <v>0</v>
      </c>
      <c r="BB1305" s="99">
        <f t="shared" si="104"/>
        <v>0</v>
      </c>
      <c r="BC1305" s="99">
        <f>SUMIFS(通讯通路门店!$W:$W,通讯通路门店!$S:$S,$G1305,通讯通路门店!$J:$J,"荣耀体验店")+SUMIFS(通讯通路门店!$W:$W,通讯通路门店!$S:$S,$G1305,通讯通路门店!$J:$J,"荣耀授权专卖店")</f>
        <v>0</v>
      </c>
      <c r="BD1305" s="99">
        <f>SUMIFS(通讯通路门店!$Z:$Z,通讯通路门店!$S:$S,$G1305,通讯通路门店!$J:$J,"VIVO体验店")</f>
        <v>0</v>
      </c>
      <c r="BE1305" s="99">
        <f>SUMIFS(通讯通路门店!$AB:$AB,通讯通路门店!$S:$S,$G1305,通讯通路门店!$J:$J,"OPPO体验店")</f>
        <v>0</v>
      </c>
      <c r="BF1305" s="99">
        <f>SUMIFS(通讯通路门店!$X:$X,通讯通路门店!$S:$S,$G1305,通讯通路门店!$J:$J,"华为授权体验店")+SUMIFS(通讯通路门店!$AA:$AA,通讯通路门店!$S:$S,$G1305,通讯通路门店!$J:$J,"华为堡垒店")</f>
        <v>0</v>
      </c>
      <c r="BG1305" s="99">
        <f>SUMIFS(通讯通路门店!$Y:$Y,通讯通路门店!$S:$S,$G1305,通讯通路门店!$J:$J,"小米体验店")</f>
        <v>0</v>
      </c>
      <c r="BH1305" s="99">
        <f>SUMIFS(通讯通路门店!$AA:$AA,通讯通路门店!$S:$S,$G1305,通讯通路门店!$J:$J,"苹果体验店")</f>
        <v>0</v>
      </c>
      <c r="BI1305" s="99">
        <f>SUMIFS(通讯通路门店!$K:$K,通讯通路门店!$S:$S,$G1305,通讯通路门店!$J:$J,"其他品牌专卖店")</f>
        <v>0</v>
      </c>
      <c r="BJ1305" s="99">
        <f>SUMIFS(通讯通路门店!$AC:$AC,通讯通路门店!$S:$S,$G1305)</f>
        <v>0</v>
      </c>
      <c r="BK1305" s="99">
        <f>SUMIFS(通讯通路门店!$AD:$AD,通讯通路门店!$S:$S,$G1305)</f>
        <v>0</v>
      </c>
      <c r="BL1305" s="99">
        <f>SUMIFS(通讯通路门店!$AE:$AE,通讯通路门店!$S:$S,$G1305)</f>
        <v>0</v>
      </c>
      <c r="BM1305" s="99">
        <f>SUMIFS(通讯通路门店!$AF:$AF,通讯通路门店!$S:$S,$G1305)</f>
        <v>0</v>
      </c>
      <c r="BN1305" s="99">
        <f>SUMIFS(通讯通路门店!$AG:$AG,通讯通路门店!$S:$S,$G1305)</f>
        <v>0</v>
      </c>
      <c r="BO1305" s="99">
        <f>SUMIFS(通讯通路门店!$AH:$AH,通讯通路门店!$S:$S,$G1305)</f>
        <v>0</v>
      </c>
      <c r="BP1305" s="99">
        <f>SUMIFS(通讯通路门店!$AI:$AI,通讯通路门店!$S:$S,$G1305)</f>
        <v>0</v>
      </c>
      <c r="BQ1305" s="83"/>
    </row>
    <row r="1306" spans="1:69">
      <c r="A1306" s="99" t="str">
        <f>IFERROR(_xlfn.XLOOKUP($G1306,通讯通路门店!$S$4:$S$993931,通讯通路门店!$A$4:$A$993931,0,0),"")</f>
        <v>海南省</v>
      </c>
      <c r="B1306" s="99" t="str">
        <f>IFERROR(_xlfn.XLOOKUP($G1306,通讯通路门店!$S$4:$S$993931,通讯通路门店!$B$4:$B$993931,0,0),"")</f>
        <v>东方市</v>
      </c>
      <c r="C1306" s="99" t="str">
        <f>IFERROR(_xlfn.XLOOKUP($G1306,通讯通路门店!$S$4:$S$993931,通讯通路门店!$C$4:$C$993931,0,0),"")</f>
        <v>东方市</v>
      </c>
      <c r="D1306" s="99" t="str">
        <f>IFERROR(_xlfn.XLOOKUP($G1306,通讯通路门店!$S$4:$S$993931,通讯通路门店!$D$4:$D$993931,0,0),"")</f>
        <v>八所镇</v>
      </c>
      <c r="E1306" s="83"/>
      <c r="F1306" s="83"/>
      <c r="G1306" s="101"/>
      <c r="H1306" s="102">
        <f>IFERROR(_xlfn.XLOOKUP($G1306,通讯通路门店!$S$4:$S$993931,通讯通路门店!$R$4:$R$993931,0,0),"")</f>
        <v>0</v>
      </c>
      <c r="I1306" s="83"/>
      <c r="J1306" s="83"/>
      <c r="K1306" s="83"/>
      <c r="L1306" s="83"/>
      <c r="M1306" s="83"/>
      <c r="N1306" s="83"/>
      <c r="O1306" s="83"/>
      <c r="P1306" s="83"/>
      <c r="Q1306" s="83"/>
      <c r="R1306" s="83"/>
      <c r="S1306" s="83"/>
      <c r="T1306" s="83"/>
      <c r="U1306" s="99">
        <f>COUNTIF(通讯通路门店!$S:$S,$G1306)</f>
        <v>0</v>
      </c>
      <c r="V1306" s="99">
        <f>COUNTIFS(通讯通路门店!$S:$S,$G1306,通讯通路门店!$J:$J,"综合卖场")</f>
        <v>0</v>
      </c>
      <c r="W1306" s="99">
        <f>SUMIFS(通讯通路门店!$AJ:$AJ,通讯通路门店!$S:$S,通讯客户沙盘!$G1306)</f>
        <v>0</v>
      </c>
      <c r="X1306" s="99">
        <f t="shared" si="100"/>
        <v>0</v>
      </c>
      <c r="Y1306" s="99">
        <f>COUNTIFS(通讯通路门店!$S:$S,$G1306,通讯通路门店!$J:$J,"荣耀体验店")+COUNTIFS(通讯通路门店!$S:$S,$G1306,通讯通路门店!$J:$J,"荣耀授权专卖店")</f>
        <v>0</v>
      </c>
      <c r="Z1306" s="99">
        <f>COUNTIFS(通讯通路门店!$S:$S,$G1306,通讯通路门店!$J:$J,"VIVO体验店")</f>
        <v>0</v>
      </c>
      <c r="AA1306" s="99">
        <f>COUNTIFS(通讯通路门店!$S:$S,$G1306,通讯通路门店!$J:$J,"OPPO体验店")</f>
        <v>0</v>
      </c>
      <c r="AB1306" s="99">
        <f>COUNTIFS(通讯通路门店!$S:$S,$G1306,通讯通路门店!$J:$J,"华为授权体验店")+COUNTIFS(通讯通路门店!$S:$S,$G1306,通讯通路门店!$J:$J,"华为堡垒店")</f>
        <v>0</v>
      </c>
      <c r="AC1306" s="99">
        <f>COUNTIFS(通讯通路门店!$S:$S,$G1306,通讯通路门店!$J:$J,"小米体验店")</f>
        <v>0</v>
      </c>
      <c r="AD1306" s="99">
        <f>COUNTIFS(通讯通路门店!$S:$S,$G1306,通讯通路门店!$J:$J,"苹果体验店")</f>
        <v>0</v>
      </c>
      <c r="AE1306" s="99">
        <f>COUNTIFS(通讯通路门店!$S:$S,$G1306,通讯通路门店!$J:$J,"其他品牌专卖店")</f>
        <v>0</v>
      </c>
      <c r="AF1306" s="99">
        <f>SUMIFS(通讯通路门店!$BI:$BI,通讯通路门店!$S:$S,$G1306)</f>
        <v>0</v>
      </c>
      <c r="AG1306" s="99">
        <f>SUMIFS(通讯通路门店!$BH:$BH,通讯通路门店!$S:$S,$G1306)</f>
        <v>0</v>
      </c>
      <c r="AH1306" s="99">
        <f t="shared" si="101"/>
        <v>0</v>
      </c>
      <c r="AI1306" s="99">
        <f>SUMIFS(通讯通路门店!$BB:$BB,通讯通路门店!$S:$S,$G1306)</f>
        <v>0</v>
      </c>
      <c r="AJ1306" s="99">
        <f>SUMIFS(通讯通路门店!$BE:$BE,通讯通路门店!$S:$S,$G1306)</f>
        <v>0</v>
      </c>
      <c r="AK1306" s="99">
        <f>SUMIFS(通讯通路门店!$BG:$BG,通讯通路门店!$S:$S,$G1306)</f>
        <v>0</v>
      </c>
      <c r="AL1306" s="99">
        <f>SUMIFS(通讯通路门店!$BC:$BC,通讯通路门店!$S:$S,$G1306)</f>
        <v>0</v>
      </c>
      <c r="AM1306" s="99">
        <f>SUMIFS(通讯通路门店!$BD:$BD,通讯通路门店!$S:$S,$G1306)</f>
        <v>0</v>
      </c>
      <c r="AN1306" s="99">
        <f>SUMIFS(通讯通路门店!$BF:$BF,通讯通路门店!$S:$S,$G1306)</f>
        <v>0</v>
      </c>
      <c r="AO1306" s="99">
        <f t="shared" si="102"/>
        <v>0</v>
      </c>
      <c r="AP1306" s="99">
        <f>SUMIFS(通讯通路门店!$K:$K,通讯通路门店!$S:$S,$G1306)</f>
        <v>0</v>
      </c>
      <c r="AQ1306" s="83"/>
      <c r="AR1306" s="99">
        <f>SUMIFS(通讯通路门店!$T:$T,通讯通路门店!$S:$S,$G1306)</f>
        <v>0</v>
      </c>
      <c r="AS1306" s="99">
        <f>SUMIFS(通讯通路门店!$U:$U,通讯通路门店!$S:$S,$G1306)</f>
        <v>0</v>
      </c>
      <c r="AT1306" s="99">
        <f>SUMIFS(通讯通路门店!$V:$V,通讯通路门店!$S:$S,$G1306)</f>
        <v>0</v>
      </c>
      <c r="AU1306" s="99">
        <f>SUMIFS(通讯通路门店!$W:$W,通讯通路门店!$S:$S,$G1306)</f>
        <v>0</v>
      </c>
      <c r="AV1306" s="99">
        <f>SUMIFS(通讯通路门店!$Z:$Z,通讯通路门店!$S:$S,$G1306)</f>
        <v>0</v>
      </c>
      <c r="AW1306" s="99">
        <f>SUMIFS(通讯通路门店!$AB:$AB,通讯通路门店!$S:$S,$G1306)</f>
        <v>0</v>
      </c>
      <c r="AX1306" s="99">
        <f>SUMIFS(通讯通路门店!$X:$X,通讯通路门店!$S:$S,$G1306)</f>
        <v>0</v>
      </c>
      <c r="AY1306" s="99">
        <f>SUMIFS(通讯通路门店!$Y:$Y,通讯通路门店!$S:$S,$G1306)</f>
        <v>0</v>
      </c>
      <c r="AZ1306" s="99">
        <f>SUMIFS(通讯通路门店!$AA:$AA,通讯通路门店!$S:$S,$G1306)</f>
        <v>0</v>
      </c>
      <c r="BA1306" s="99">
        <f t="shared" si="103"/>
        <v>0</v>
      </c>
      <c r="BB1306" s="99">
        <f t="shared" si="104"/>
        <v>0</v>
      </c>
      <c r="BC1306" s="99">
        <f>SUMIFS(通讯通路门店!$W:$W,通讯通路门店!$S:$S,$G1306,通讯通路门店!$J:$J,"荣耀体验店")+SUMIFS(通讯通路门店!$W:$W,通讯通路门店!$S:$S,$G1306,通讯通路门店!$J:$J,"荣耀授权专卖店")</f>
        <v>0</v>
      </c>
      <c r="BD1306" s="99">
        <f>SUMIFS(通讯通路门店!$Z:$Z,通讯通路门店!$S:$S,$G1306,通讯通路门店!$J:$J,"VIVO体验店")</f>
        <v>0</v>
      </c>
      <c r="BE1306" s="99">
        <f>SUMIFS(通讯通路门店!$AB:$AB,通讯通路门店!$S:$S,$G1306,通讯通路门店!$J:$J,"OPPO体验店")</f>
        <v>0</v>
      </c>
      <c r="BF1306" s="99">
        <f>SUMIFS(通讯通路门店!$X:$X,通讯通路门店!$S:$S,$G1306,通讯通路门店!$J:$J,"华为授权体验店")+SUMIFS(通讯通路门店!$AA:$AA,通讯通路门店!$S:$S,$G1306,通讯通路门店!$J:$J,"华为堡垒店")</f>
        <v>0</v>
      </c>
      <c r="BG1306" s="99">
        <f>SUMIFS(通讯通路门店!$Y:$Y,通讯通路门店!$S:$S,$G1306,通讯通路门店!$J:$J,"小米体验店")</f>
        <v>0</v>
      </c>
      <c r="BH1306" s="99">
        <f>SUMIFS(通讯通路门店!$AA:$AA,通讯通路门店!$S:$S,$G1306,通讯通路门店!$J:$J,"苹果体验店")</f>
        <v>0</v>
      </c>
      <c r="BI1306" s="99">
        <f>SUMIFS(通讯通路门店!$K:$K,通讯通路门店!$S:$S,$G1306,通讯通路门店!$J:$J,"其他品牌专卖店")</f>
        <v>0</v>
      </c>
      <c r="BJ1306" s="99">
        <f>SUMIFS(通讯通路门店!$AC:$AC,通讯通路门店!$S:$S,$G1306)</f>
        <v>0</v>
      </c>
      <c r="BK1306" s="99">
        <f>SUMIFS(通讯通路门店!$AD:$AD,通讯通路门店!$S:$S,$G1306)</f>
        <v>0</v>
      </c>
      <c r="BL1306" s="99">
        <f>SUMIFS(通讯通路门店!$AE:$AE,通讯通路门店!$S:$S,$G1306)</f>
        <v>0</v>
      </c>
      <c r="BM1306" s="99">
        <f>SUMIFS(通讯通路门店!$AF:$AF,通讯通路门店!$S:$S,$G1306)</f>
        <v>0</v>
      </c>
      <c r="BN1306" s="99">
        <f>SUMIFS(通讯通路门店!$AG:$AG,通讯通路门店!$S:$S,$G1306)</f>
        <v>0</v>
      </c>
      <c r="BO1306" s="99">
        <f>SUMIFS(通讯通路门店!$AH:$AH,通讯通路门店!$S:$S,$G1306)</f>
        <v>0</v>
      </c>
      <c r="BP1306" s="99">
        <f>SUMIFS(通讯通路门店!$AI:$AI,通讯通路门店!$S:$S,$G1306)</f>
        <v>0</v>
      </c>
      <c r="BQ1306" s="83"/>
    </row>
    <row r="1307" spans="1:69">
      <c r="A1307" s="99" t="str">
        <f>IFERROR(_xlfn.XLOOKUP($G1307,通讯通路门店!$S$4:$S$993931,通讯通路门店!$A$4:$A$993931,0,0),"")</f>
        <v>海南省</v>
      </c>
      <c r="B1307" s="99" t="str">
        <f>IFERROR(_xlfn.XLOOKUP($G1307,通讯通路门店!$S$4:$S$993931,通讯通路门店!$B$4:$B$993931,0,0),"")</f>
        <v>东方市</v>
      </c>
      <c r="C1307" s="99" t="str">
        <f>IFERROR(_xlfn.XLOOKUP($G1307,通讯通路门店!$S$4:$S$993931,通讯通路门店!$C$4:$C$993931,0,0),"")</f>
        <v>东方市</v>
      </c>
      <c r="D1307" s="99" t="str">
        <f>IFERROR(_xlfn.XLOOKUP($G1307,通讯通路门店!$S$4:$S$993931,通讯通路门店!$D$4:$D$993931,0,0),"")</f>
        <v>八所镇</v>
      </c>
      <c r="E1307" s="83"/>
      <c r="F1307" s="83"/>
      <c r="G1307" s="101"/>
      <c r="H1307" s="102">
        <f>IFERROR(_xlfn.XLOOKUP($G1307,通讯通路门店!$S$4:$S$993931,通讯通路门店!$R$4:$R$993931,0,0),"")</f>
        <v>0</v>
      </c>
      <c r="I1307" s="83"/>
      <c r="J1307" s="83"/>
      <c r="K1307" s="83"/>
      <c r="L1307" s="83"/>
      <c r="M1307" s="83"/>
      <c r="N1307" s="83"/>
      <c r="O1307" s="83"/>
      <c r="P1307" s="83"/>
      <c r="Q1307" s="83"/>
      <c r="R1307" s="83"/>
      <c r="S1307" s="83"/>
      <c r="T1307" s="83"/>
      <c r="U1307" s="99">
        <f>COUNTIF(通讯通路门店!$S:$S,$G1307)</f>
        <v>0</v>
      </c>
      <c r="V1307" s="99">
        <f>COUNTIFS(通讯通路门店!$S:$S,$G1307,通讯通路门店!$J:$J,"综合卖场")</f>
        <v>0</v>
      </c>
      <c r="W1307" s="99">
        <f>SUMIFS(通讯通路门店!$AJ:$AJ,通讯通路门店!$S:$S,通讯客户沙盘!$G1307)</f>
        <v>0</v>
      </c>
      <c r="X1307" s="99">
        <f t="shared" si="100"/>
        <v>0</v>
      </c>
      <c r="Y1307" s="99">
        <f>COUNTIFS(通讯通路门店!$S:$S,$G1307,通讯通路门店!$J:$J,"荣耀体验店")+COUNTIFS(通讯通路门店!$S:$S,$G1307,通讯通路门店!$J:$J,"荣耀授权专卖店")</f>
        <v>0</v>
      </c>
      <c r="Z1307" s="99">
        <f>COUNTIFS(通讯通路门店!$S:$S,$G1307,通讯通路门店!$J:$J,"VIVO体验店")</f>
        <v>0</v>
      </c>
      <c r="AA1307" s="99">
        <f>COUNTIFS(通讯通路门店!$S:$S,$G1307,通讯通路门店!$J:$J,"OPPO体验店")</f>
        <v>0</v>
      </c>
      <c r="AB1307" s="99">
        <f>COUNTIFS(通讯通路门店!$S:$S,$G1307,通讯通路门店!$J:$J,"华为授权体验店")+COUNTIFS(通讯通路门店!$S:$S,$G1307,通讯通路门店!$J:$J,"华为堡垒店")</f>
        <v>0</v>
      </c>
      <c r="AC1307" s="99">
        <f>COUNTIFS(通讯通路门店!$S:$S,$G1307,通讯通路门店!$J:$J,"小米体验店")</f>
        <v>0</v>
      </c>
      <c r="AD1307" s="99">
        <f>COUNTIFS(通讯通路门店!$S:$S,$G1307,通讯通路门店!$J:$J,"苹果体验店")</f>
        <v>0</v>
      </c>
      <c r="AE1307" s="99">
        <f>COUNTIFS(通讯通路门店!$S:$S,$G1307,通讯通路门店!$J:$J,"其他品牌专卖店")</f>
        <v>0</v>
      </c>
      <c r="AF1307" s="99">
        <f>SUMIFS(通讯通路门店!$BI:$BI,通讯通路门店!$S:$S,$G1307)</f>
        <v>0</v>
      </c>
      <c r="AG1307" s="99">
        <f>SUMIFS(通讯通路门店!$BH:$BH,通讯通路门店!$S:$S,$G1307)</f>
        <v>0</v>
      </c>
      <c r="AH1307" s="99">
        <f t="shared" si="101"/>
        <v>0</v>
      </c>
      <c r="AI1307" s="99">
        <f>SUMIFS(通讯通路门店!$BB:$BB,通讯通路门店!$S:$S,$G1307)</f>
        <v>0</v>
      </c>
      <c r="AJ1307" s="99">
        <f>SUMIFS(通讯通路门店!$BE:$BE,通讯通路门店!$S:$S,$G1307)</f>
        <v>0</v>
      </c>
      <c r="AK1307" s="99">
        <f>SUMIFS(通讯通路门店!$BG:$BG,通讯通路门店!$S:$S,$G1307)</f>
        <v>0</v>
      </c>
      <c r="AL1307" s="99">
        <f>SUMIFS(通讯通路门店!$BC:$BC,通讯通路门店!$S:$S,$G1307)</f>
        <v>0</v>
      </c>
      <c r="AM1307" s="99">
        <f>SUMIFS(通讯通路门店!$BD:$BD,通讯通路门店!$S:$S,$G1307)</f>
        <v>0</v>
      </c>
      <c r="AN1307" s="99">
        <f>SUMIFS(通讯通路门店!$BF:$BF,通讯通路门店!$S:$S,$G1307)</f>
        <v>0</v>
      </c>
      <c r="AO1307" s="99">
        <f t="shared" si="102"/>
        <v>0</v>
      </c>
      <c r="AP1307" s="99">
        <f>SUMIFS(通讯通路门店!$K:$K,通讯通路门店!$S:$S,$G1307)</f>
        <v>0</v>
      </c>
      <c r="AQ1307" s="83"/>
      <c r="AR1307" s="99">
        <f>SUMIFS(通讯通路门店!$T:$T,通讯通路门店!$S:$S,$G1307)</f>
        <v>0</v>
      </c>
      <c r="AS1307" s="99">
        <f>SUMIFS(通讯通路门店!$U:$U,通讯通路门店!$S:$S,$G1307)</f>
        <v>0</v>
      </c>
      <c r="AT1307" s="99">
        <f>SUMIFS(通讯通路门店!$V:$V,通讯通路门店!$S:$S,$G1307)</f>
        <v>0</v>
      </c>
      <c r="AU1307" s="99">
        <f>SUMIFS(通讯通路门店!$W:$W,通讯通路门店!$S:$S,$G1307)</f>
        <v>0</v>
      </c>
      <c r="AV1307" s="99">
        <f>SUMIFS(通讯通路门店!$Z:$Z,通讯通路门店!$S:$S,$G1307)</f>
        <v>0</v>
      </c>
      <c r="AW1307" s="99">
        <f>SUMIFS(通讯通路门店!$AB:$AB,通讯通路门店!$S:$S,$G1307)</f>
        <v>0</v>
      </c>
      <c r="AX1307" s="99">
        <f>SUMIFS(通讯通路门店!$X:$X,通讯通路门店!$S:$S,$G1307)</f>
        <v>0</v>
      </c>
      <c r="AY1307" s="99">
        <f>SUMIFS(通讯通路门店!$Y:$Y,通讯通路门店!$S:$S,$G1307)</f>
        <v>0</v>
      </c>
      <c r="AZ1307" s="99">
        <f>SUMIFS(通讯通路门店!$AA:$AA,通讯通路门店!$S:$S,$G1307)</f>
        <v>0</v>
      </c>
      <c r="BA1307" s="99">
        <f t="shared" si="103"/>
        <v>0</v>
      </c>
      <c r="BB1307" s="99">
        <f t="shared" si="104"/>
        <v>0</v>
      </c>
      <c r="BC1307" s="99">
        <f>SUMIFS(通讯通路门店!$W:$W,通讯通路门店!$S:$S,$G1307,通讯通路门店!$J:$J,"荣耀体验店")+SUMIFS(通讯通路门店!$W:$W,通讯通路门店!$S:$S,$G1307,通讯通路门店!$J:$J,"荣耀授权专卖店")</f>
        <v>0</v>
      </c>
      <c r="BD1307" s="99">
        <f>SUMIFS(通讯通路门店!$Z:$Z,通讯通路门店!$S:$S,$G1307,通讯通路门店!$J:$J,"VIVO体验店")</f>
        <v>0</v>
      </c>
      <c r="BE1307" s="99">
        <f>SUMIFS(通讯通路门店!$AB:$AB,通讯通路门店!$S:$S,$G1307,通讯通路门店!$J:$J,"OPPO体验店")</f>
        <v>0</v>
      </c>
      <c r="BF1307" s="99">
        <f>SUMIFS(通讯通路门店!$X:$X,通讯通路门店!$S:$S,$G1307,通讯通路门店!$J:$J,"华为授权体验店")+SUMIFS(通讯通路门店!$AA:$AA,通讯通路门店!$S:$S,$G1307,通讯通路门店!$J:$J,"华为堡垒店")</f>
        <v>0</v>
      </c>
      <c r="BG1307" s="99">
        <f>SUMIFS(通讯通路门店!$Y:$Y,通讯通路门店!$S:$S,$G1307,通讯通路门店!$J:$J,"小米体验店")</f>
        <v>0</v>
      </c>
      <c r="BH1307" s="99">
        <f>SUMIFS(通讯通路门店!$AA:$AA,通讯通路门店!$S:$S,$G1307,通讯通路门店!$J:$J,"苹果体验店")</f>
        <v>0</v>
      </c>
      <c r="BI1307" s="99">
        <f>SUMIFS(通讯通路门店!$K:$K,通讯通路门店!$S:$S,$G1307,通讯通路门店!$J:$J,"其他品牌专卖店")</f>
        <v>0</v>
      </c>
      <c r="BJ1307" s="99">
        <f>SUMIFS(通讯通路门店!$AC:$AC,通讯通路门店!$S:$S,$G1307)</f>
        <v>0</v>
      </c>
      <c r="BK1307" s="99">
        <f>SUMIFS(通讯通路门店!$AD:$AD,通讯通路门店!$S:$S,$G1307)</f>
        <v>0</v>
      </c>
      <c r="BL1307" s="99">
        <f>SUMIFS(通讯通路门店!$AE:$AE,通讯通路门店!$S:$S,$G1307)</f>
        <v>0</v>
      </c>
      <c r="BM1307" s="99">
        <f>SUMIFS(通讯通路门店!$AF:$AF,通讯通路门店!$S:$S,$G1307)</f>
        <v>0</v>
      </c>
      <c r="BN1307" s="99">
        <f>SUMIFS(通讯通路门店!$AG:$AG,通讯通路门店!$S:$S,$G1307)</f>
        <v>0</v>
      </c>
      <c r="BO1307" s="99">
        <f>SUMIFS(通讯通路门店!$AH:$AH,通讯通路门店!$S:$S,$G1307)</f>
        <v>0</v>
      </c>
      <c r="BP1307" s="99">
        <f>SUMIFS(通讯通路门店!$AI:$AI,通讯通路门店!$S:$S,$G1307)</f>
        <v>0</v>
      </c>
      <c r="BQ1307" s="83"/>
    </row>
    <row r="1308" spans="1:69">
      <c r="A1308" s="99" t="str">
        <f>IFERROR(_xlfn.XLOOKUP($G1308,通讯通路门店!$S$4:$S$993931,通讯通路门店!$A$4:$A$993931,0,0),"")</f>
        <v>海南省</v>
      </c>
      <c r="B1308" s="99" t="str">
        <f>IFERROR(_xlfn.XLOOKUP($G1308,通讯通路门店!$S$4:$S$993931,通讯通路门店!$B$4:$B$993931,0,0),"")</f>
        <v>东方市</v>
      </c>
      <c r="C1308" s="99" t="str">
        <f>IFERROR(_xlfn.XLOOKUP($G1308,通讯通路门店!$S$4:$S$993931,通讯通路门店!$C$4:$C$993931,0,0),"")</f>
        <v>东方市</v>
      </c>
      <c r="D1308" s="99" t="str">
        <f>IFERROR(_xlfn.XLOOKUP($G1308,通讯通路门店!$S$4:$S$993931,通讯通路门店!$D$4:$D$993931,0,0),"")</f>
        <v>八所镇</v>
      </c>
      <c r="E1308" s="83"/>
      <c r="F1308" s="83"/>
      <c r="G1308" s="101"/>
      <c r="H1308" s="102">
        <f>IFERROR(_xlfn.XLOOKUP($G1308,通讯通路门店!$S$4:$S$993931,通讯通路门店!$R$4:$R$993931,0,0),"")</f>
        <v>0</v>
      </c>
      <c r="I1308" s="83"/>
      <c r="J1308" s="83"/>
      <c r="K1308" s="83"/>
      <c r="L1308" s="83"/>
      <c r="M1308" s="83"/>
      <c r="N1308" s="83"/>
      <c r="O1308" s="83"/>
      <c r="P1308" s="83"/>
      <c r="Q1308" s="83"/>
      <c r="R1308" s="83"/>
      <c r="S1308" s="83"/>
      <c r="T1308" s="83"/>
      <c r="U1308" s="99">
        <f>COUNTIF(通讯通路门店!$S:$S,$G1308)</f>
        <v>0</v>
      </c>
      <c r="V1308" s="99">
        <f>COUNTIFS(通讯通路门店!$S:$S,$G1308,通讯通路门店!$J:$J,"综合卖场")</f>
        <v>0</v>
      </c>
      <c r="W1308" s="99">
        <f>SUMIFS(通讯通路门店!$AJ:$AJ,通讯通路门店!$S:$S,通讯客户沙盘!$G1308)</f>
        <v>0</v>
      </c>
      <c r="X1308" s="99">
        <f t="shared" si="100"/>
        <v>0</v>
      </c>
      <c r="Y1308" s="99">
        <f>COUNTIFS(通讯通路门店!$S:$S,$G1308,通讯通路门店!$J:$J,"荣耀体验店")+COUNTIFS(通讯通路门店!$S:$S,$G1308,通讯通路门店!$J:$J,"荣耀授权专卖店")</f>
        <v>0</v>
      </c>
      <c r="Z1308" s="99">
        <f>COUNTIFS(通讯通路门店!$S:$S,$G1308,通讯通路门店!$J:$J,"VIVO体验店")</f>
        <v>0</v>
      </c>
      <c r="AA1308" s="99">
        <f>COUNTIFS(通讯通路门店!$S:$S,$G1308,通讯通路门店!$J:$J,"OPPO体验店")</f>
        <v>0</v>
      </c>
      <c r="AB1308" s="99">
        <f>COUNTIFS(通讯通路门店!$S:$S,$G1308,通讯通路门店!$J:$J,"华为授权体验店")+COUNTIFS(通讯通路门店!$S:$S,$G1308,通讯通路门店!$J:$J,"华为堡垒店")</f>
        <v>0</v>
      </c>
      <c r="AC1308" s="99">
        <f>COUNTIFS(通讯通路门店!$S:$S,$G1308,通讯通路门店!$J:$J,"小米体验店")</f>
        <v>0</v>
      </c>
      <c r="AD1308" s="99">
        <f>COUNTIFS(通讯通路门店!$S:$S,$G1308,通讯通路门店!$J:$J,"苹果体验店")</f>
        <v>0</v>
      </c>
      <c r="AE1308" s="99">
        <f>COUNTIFS(通讯通路门店!$S:$S,$G1308,通讯通路门店!$J:$J,"其他品牌专卖店")</f>
        <v>0</v>
      </c>
      <c r="AF1308" s="99">
        <f>SUMIFS(通讯通路门店!$BI:$BI,通讯通路门店!$S:$S,$G1308)</f>
        <v>0</v>
      </c>
      <c r="AG1308" s="99">
        <f>SUMIFS(通讯通路门店!$BH:$BH,通讯通路门店!$S:$S,$G1308)</f>
        <v>0</v>
      </c>
      <c r="AH1308" s="99">
        <f t="shared" si="101"/>
        <v>0</v>
      </c>
      <c r="AI1308" s="99">
        <f>SUMIFS(通讯通路门店!$BB:$BB,通讯通路门店!$S:$S,$G1308)</f>
        <v>0</v>
      </c>
      <c r="AJ1308" s="99">
        <f>SUMIFS(通讯通路门店!$BE:$BE,通讯通路门店!$S:$S,$G1308)</f>
        <v>0</v>
      </c>
      <c r="AK1308" s="99">
        <f>SUMIFS(通讯通路门店!$BG:$BG,通讯通路门店!$S:$S,$G1308)</f>
        <v>0</v>
      </c>
      <c r="AL1308" s="99">
        <f>SUMIFS(通讯通路门店!$BC:$BC,通讯通路门店!$S:$S,$G1308)</f>
        <v>0</v>
      </c>
      <c r="AM1308" s="99">
        <f>SUMIFS(通讯通路门店!$BD:$BD,通讯通路门店!$S:$S,$G1308)</f>
        <v>0</v>
      </c>
      <c r="AN1308" s="99">
        <f>SUMIFS(通讯通路门店!$BF:$BF,通讯通路门店!$S:$S,$G1308)</f>
        <v>0</v>
      </c>
      <c r="AO1308" s="99">
        <f t="shared" si="102"/>
        <v>0</v>
      </c>
      <c r="AP1308" s="99">
        <f>SUMIFS(通讯通路门店!$K:$K,通讯通路门店!$S:$S,$G1308)</f>
        <v>0</v>
      </c>
      <c r="AQ1308" s="83"/>
      <c r="AR1308" s="99">
        <f>SUMIFS(通讯通路门店!$T:$T,通讯通路门店!$S:$S,$G1308)</f>
        <v>0</v>
      </c>
      <c r="AS1308" s="99">
        <f>SUMIFS(通讯通路门店!$U:$U,通讯通路门店!$S:$S,$G1308)</f>
        <v>0</v>
      </c>
      <c r="AT1308" s="99">
        <f>SUMIFS(通讯通路门店!$V:$V,通讯通路门店!$S:$S,$G1308)</f>
        <v>0</v>
      </c>
      <c r="AU1308" s="99">
        <f>SUMIFS(通讯通路门店!$W:$W,通讯通路门店!$S:$S,$G1308)</f>
        <v>0</v>
      </c>
      <c r="AV1308" s="99">
        <f>SUMIFS(通讯通路门店!$Z:$Z,通讯通路门店!$S:$S,$G1308)</f>
        <v>0</v>
      </c>
      <c r="AW1308" s="99">
        <f>SUMIFS(通讯通路门店!$AB:$AB,通讯通路门店!$S:$S,$G1308)</f>
        <v>0</v>
      </c>
      <c r="AX1308" s="99">
        <f>SUMIFS(通讯通路门店!$X:$X,通讯通路门店!$S:$S,$G1308)</f>
        <v>0</v>
      </c>
      <c r="AY1308" s="99">
        <f>SUMIFS(通讯通路门店!$Y:$Y,通讯通路门店!$S:$S,$G1308)</f>
        <v>0</v>
      </c>
      <c r="AZ1308" s="99">
        <f>SUMIFS(通讯通路门店!$AA:$AA,通讯通路门店!$S:$S,$G1308)</f>
        <v>0</v>
      </c>
      <c r="BA1308" s="99">
        <f t="shared" si="103"/>
        <v>0</v>
      </c>
      <c r="BB1308" s="99">
        <f t="shared" si="104"/>
        <v>0</v>
      </c>
      <c r="BC1308" s="99">
        <f>SUMIFS(通讯通路门店!$W:$W,通讯通路门店!$S:$S,$G1308,通讯通路门店!$J:$J,"荣耀体验店")+SUMIFS(通讯通路门店!$W:$W,通讯通路门店!$S:$S,$G1308,通讯通路门店!$J:$J,"荣耀授权专卖店")</f>
        <v>0</v>
      </c>
      <c r="BD1308" s="99">
        <f>SUMIFS(通讯通路门店!$Z:$Z,通讯通路门店!$S:$S,$G1308,通讯通路门店!$J:$J,"VIVO体验店")</f>
        <v>0</v>
      </c>
      <c r="BE1308" s="99">
        <f>SUMIFS(通讯通路门店!$AB:$AB,通讯通路门店!$S:$S,$G1308,通讯通路门店!$J:$J,"OPPO体验店")</f>
        <v>0</v>
      </c>
      <c r="BF1308" s="99">
        <f>SUMIFS(通讯通路门店!$X:$X,通讯通路门店!$S:$S,$G1308,通讯通路门店!$J:$J,"华为授权体验店")+SUMIFS(通讯通路门店!$AA:$AA,通讯通路门店!$S:$S,$G1308,通讯通路门店!$J:$J,"华为堡垒店")</f>
        <v>0</v>
      </c>
      <c r="BG1308" s="99">
        <f>SUMIFS(通讯通路门店!$Y:$Y,通讯通路门店!$S:$S,$G1308,通讯通路门店!$J:$J,"小米体验店")</f>
        <v>0</v>
      </c>
      <c r="BH1308" s="99">
        <f>SUMIFS(通讯通路门店!$AA:$AA,通讯通路门店!$S:$S,$G1308,通讯通路门店!$J:$J,"苹果体验店")</f>
        <v>0</v>
      </c>
      <c r="BI1308" s="99">
        <f>SUMIFS(通讯通路门店!$K:$K,通讯通路门店!$S:$S,$G1308,通讯通路门店!$J:$J,"其他品牌专卖店")</f>
        <v>0</v>
      </c>
      <c r="BJ1308" s="99">
        <f>SUMIFS(通讯通路门店!$AC:$AC,通讯通路门店!$S:$S,$G1308)</f>
        <v>0</v>
      </c>
      <c r="BK1308" s="99">
        <f>SUMIFS(通讯通路门店!$AD:$AD,通讯通路门店!$S:$S,$G1308)</f>
        <v>0</v>
      </c>
      <c r="BL1308" s="99">
        <f>SUMIFS(通讯通路门店!$AE:$AE,通讯通路门店!$S:$S,$G1308)</f>
        <v>0</v>
      </c>
      <c r="BM1308" s="99">
        <f>SUMIFS(通讯通路门店!$AF:$AF,通讯通路门店!$S:$S,$G1308)</f>
        <v>0</v>
      </c>
      <c r="BN1308" s="99">
        <f>SUMIFS(通讯通路门店!$AG:$AG,通讯通路门店!$S:$S,$G1308)</f>
        <v>0</v>
      </c>
      <c r="BO1308" s="99">
        <f>SUMIFS(通讯通路门店!$AH:$AH,通讯通路门店!$S:$S,$G1308)</f>
        <v>0</v>
      </c>
      <c r="BP1308" s="99">
        <f>SUMIFS(通讯通路门店!$AI:$AI,通讯通路门店!$S:$S,$G1308)</f>
        <v>0</v>
      </c>
      <c r="BQ1308" s="83"/>
    </row>
    <row r="1309" spans="1:69">
      <c r="A1309" s="99" t="str">
        <f>IFERROR(_xlfn.XLOOKUP($G1309,通讯通路门店!$S$4:$S$993931,通讯通路门店!$A$4:$A$993931,0,0),"")</f>
        <v>海南省</v>
      </c>
      <c r="B1309" s="99" t="str">
        <f>IFERROR(_xlfn.XLOOKUP($G1309,通讯通路门店!$S$4:$S$993931,通讯通路门店!$B$4:$B$993931,0,0),"")</f>
        <v>东方市</v>
      </c>
      <c r="C1309" s="99" t="str">
        <f>IFERROR(_xlfn.XLOOKUP($G1309,通讯通路门店!$S$4:$S$993931,通讯通路门店!$C$4:$C$993931,0,0),"")</f>
        <v>东方市</v>
      </c>
      <c r="D1309" s="99" t="str">
        <f>IFERROR(_xlfn.XLOOKUP($G1309,通讯通路门店!$S$4:$S$993931,通讯通路门店!$D$4:$D$993931,0,0),"")</f>
        <v>八所镇</v>
      </c>
      <c r="E1309" s="83"/>
      <c r="F1309" s="83"/>
      <c r="G1309" s="101"/>
      <c r="H1309" s="102">
        <f>IFERROR(_xlfn.XLOOKUP($G1309,通讯通路门店!$S$4:$S$993931,通讯通路门店!$R$4:$R$993931,0,0),"")</f>
        <v>0</v>
      </c>
      <c r="I1309" s="83"/>
      <c r="J1309" s="83"/>
      <c r="K1309" s="83"/>
      <c r="L1309" s="83"/>
      <c r="M1309" s="83"/>
      <c r="N1309" s="83"/>
      <c r="O1309" s="83"/>
      <c r="P1309" s="83"/>
      <c r="Q1309" s="83"/>
      <c r="R1309" s="83"/>
      <c r="S1309" s="83"/>
      <c r="T1309" s="83"/>
      <c r="U1309" s="99">
        <f>COUNTIF(通讯通路门店!$S:$S,$G1309)</f>
        <v>0</v>
      </c>
      <c r="V1309" s="99">
        <f>COUNTIFS(通讯通路门店!$S:$S,$G1309,通讯通路门店!$J:$J,"综合卖场")</f>
        <v>0</v>
      </c>
      <c r="W1309" s="99">
        <f>SUMIFS(通讯通路门店!$AJ:$AJ,通讯通路门店!$S:$S,通讯客户沙盘!$G1309)</f>
        <v>0</v>
      </c>
      <c r="X1309" s="99">
        <f t="shared" si="100"/>
        <v>0</v>
      </c>
      <c r="Y1309" s="99">
        <f>COUNTIFS(通讯通路门店!$S:$S,$G1309,通讯通路门店!$J:$J,"荣耀体验店")+COUNTIFS(通讯通路门店!$S:$S,$G1309,通讯通路门店!$J:$J,"荣耀授权专卖店")</f>
        <v>0</v>
      </c>
      <c r="Z1309" s="99">
        <f>COUNTIFS(通讯通路门店!$S:$S,$G1309,通讯通路门店!$J:$J,"VIVO体验店")</f>
        <v>0</v>
      </c>
      <c r="AA1309" s="99">
        <f>COUNTIFS(通讯通路门店!$S:$S,$G1309,通讯通路门店!$J:$J,"OPPO体验店")</f>
        <v>0</v>
      </c>
      <c r="AB1309" s="99">
        <f>COUNTIFS(通讯通路门店!$S:$S,$G1309,通讯通路门店!$J:$J,"华为授权体验店")+COUNTIFS(通讯通路门店!$S:$S,$G1309,通讯通路门店!$J:$J,"华为堡垒店")</f>
        <v>0</v>
      </c>
      <c r="AC1309" s="99">
        <f>COUNTIFS(通讯通路门店!$S:$S,$G1309,通讯通路门店!$J:$J,"小米体验店")</f>
        <v>0</v>
      </c>
      <c r="AD1309" s="99">
        <f>COUNTIFS(通讯通路门店!$S:$S,$G1309,通讯通路门店!$J:$J,"苹果体验店")</f>
        <v>0</v>
      </c>
      <c r="AE1309" s="99">
        <f>COUNTIFS(通讯通路门店!$S:$S,$G1309,通讯通路门店!$J:$J,"其他品牌专卖店")</f>
        <v>0</v>
      </c>
      <c r="AF1309" s="99">
        <f>SUMIFS(通讯通路门店!$BI:$BI,通讯通路门店!$S:$S,$G1309)</f>
        <v>0</v>
      </c>
      <c r="AG1309" s="99">
        <f>SUMIFS(通讯通路门店!$BH:$BH,通讯通路门店!$S:$S,$G1309)</f>
        <v>0</v>
      </c>
      <c r="AH1309" s="99">
        <f t="shared" si="101"/>
        <v>0</v>
      </c>
      <c r="AI1309" s="99">
        <f>SUMIFS(通讯通路门店!$BB:$BB,通讯通路门店!$S:$S,$G1309)</f>
        <v>0</v>
      </c>
      <c r="AJ1309" s="99">
        <f>SUMIFS(通讯通路门店!$BE:$BE,通讯通路门店!$S:$S,$G1309)</f>
        <v>0</v>
      </c>
      <c r="AK1309" s="99">
        <f>SUMIFS(通讯通路门店!$BG:$BG,通讯通路门店!$S:$S,$G1309)</f>
        <v>0</v>
      </c>
      <c r="AL1309" s="99">
        <f>SUMIFS(通讯通路门店!$BC:$BC,通讯通路门店!$S:$S,$G1309)</f>
        <v>0</v>
      </c>
      <c r="AM1309" s="99">
        <f>SUMIFS(通讯通路门店!$BD:$BD,通讯通路门店!$S:$S,$G1309)</f>
        <v>0</v>
      </c>
      <c r="AN1309" s="99">
        <f>SUMIFS(通讯通路门店!$BF:$BF,通讯通路门店!$S:$S,$G1309)</f>
        <v>0</v>
      </c>
      <c r="AO1309" s="99">
        <f t="shared" si="102"/>
        <v>0</v>
      </c>
      <c r="AP1309" s="99">
        <f>SUMIFS(通讯通路门店!$K:$K,通讯通路门店!$S:$S,$G1309)</f>
        <v>0</v>
      </c>
      <c r="AQ1309" s="83"/>
      <c r="AR1309" s="99">
        <f>SUMIFS(通讯通路门店!$T:$T,通讯通路门店!$S:$S,$G1309)</f>
        <v>0</v>
      </c>
      <c r="AS1309" s="99">
        <f>SUMIFS(通讯通路门店!$U:$U,通讯通路门店!$S:$S,$G1309)</f>
        <v>0</v>
      </c>
      <c r="AT1309" s="99">
        <f>SUMIFS(通讯通路门店!$V:$V,通讯通路门店!$S:$S,$G1309)</f>
        <v>0</v>
      </c>
      <c r="AU1309" s="99">
        <f>SUMIFS(通讯通路门店!$W:$W,通讯通路门店!$S:$S,$G1309)</f>
        <v>0</v>
      </c>
      <c r="AV1309" s="99">
        <f>SUMIFS(通讯通路门店!$Z:$Z,通讯通路门店!$S:$S,$G1309)</f>
        <v>0</v>
      </c>
      <c r="AW1309" s="99">
        <f>SUMIFS(通讯通路门店!$AB:$AB,通讯通路门店!$S:$S,$G1309)</f>
        <v>0</v>
      </c>
      <c r="AX1309" s="99">
        <f>SUMIFS(通讯通路门店!$X:$X,通讯通路门店!$S:$S,$G1309)</f>
        <v>0</v>
      </c>
      <c r="AY1309" s="99">
        <f>SUMIFS(通讯通路门店!$Y:$Y,通讯通路门店!$S:$S,$G1309)</f>
        <v>0</v>
      </c>
      <c r="AZ1309" s="99">
        <f>SUMIFS(通讯通路门店!$AA:$AA,通讯通路门店!$S:$S,$G1309)</f>
        <v>0</v>
      </c>
      <c r="BA1309" s="99">
        <f t="shared" si="103"/>
        <v>0</v>
      </c>
      <c r="BB1309" s="99">
        <f t="shared" si="104"/>
        <v>0</v>
      </c>
      <c r="BC1309" s="99">
        <f>SUMIFS(通讯通路门店!$W:$W,通讯通路门店!$S:$S,$G1309,通讯通路门店!$J:$J,"荣耀体验店")+SUMIFS(通讯通路门店!$W:$W,通讯通路门店!$S:$S,$G1309,通讯通路门店!$J:$J,"荣耀授权专卖店")</f>
        <v>0</v>
      </c>
      <c r="BD1309" s="99">
        <f>SUMIFS(通讯通路门店!$Z:$Z,通讯通路门店!$S:$S,$G1309,通讯通路门店!$J:$J,"VIVO体验店")</f>
        <v>0</v>
      </c>
      <c r="BE1309" s="99">
        <f>SUMIFS(通讯通路门店!$AB:$AB,通讯通路门店!$S:$S,$G1309,通讯通路门店!$J:$J,"OPPO体验店")</f>
        <v>0</v>
      </c>
      <c r="BF1309" s="99">
        <f>SUMIFS(通讯通路门店!$X:$X,通讯通路门店!$S:$S,$G1309,通讯通路门店!$J:$J,"华为授权体验店")+SUMIFS(通讯通路门店!$AA:$AA,通讯通路门店!$S:$S,$G1309,通讯通路门店!$J:$J,"华为堡垒店")</f>
        <v>0</v>
      </c>
      <c r="BG1309" s="99">
        <f>SUMIFS(通讯通路门店!$Y:$Y,通讯通路门店!$S:$S,$G1309,通讯通路门店!$J:$J,"小米体验店")</f>
        <v>0</v>
      </c>
      <c r="BH1309" s="99">
        <f>SUMIFS(通讯通路门店!$AA:$AA,通讯通路门店!$S:$S,$G1309,通讯通路门店!$J:$J,"苹果体验店")</f>
        <v>0</v>
      </c>
      <c r="BI1309" s="99">
        <f>SUMIFS(通讯通路门店!$K:$K,通讯通路门店!$S:$S,$G1309,通讯通路门店!$J:$J,"其他品牌专卖店")</f>
        <v>0</v>
      </c>
      <c r="BJ1309" s="99">
        <f>SUMIFS(通讯通路门店!$AC:$AC,通讯通路门店!$S:$S,$G1309)</f>
        <v>0</v>
      </c>
      <c r="BK1309" s="99">
        <f>SUMIFS(通讯通路门店!$AD:$AD,通讯通路门店!$S:$S,$G1309)</f>
        <v>0</v>
      </c>
      <c r="BL1309" s="99">
        <f>SUMIFS(通讯通路门店!$AE:$AE,通讯通路门店!$S:$S,$G1309)</f>
        <v>0</v>
      </c>
      <c r="BM1309" s="99">
        <f>SUMIFS(通讯通路门店!$AF:$AF,通讯通路门店!$S:$S,$G1309)</f>
        <v>0</v>
      </c>
      <c r="BN1309" s="99">
        <f>SUMIFS(通讯通路门店!$AG:$AG,通讯通路门店!$S:$S,$G1309)</f>
        <v>0</v>
      </c>
      <c r="BO1309" s="99">
        <f>SUMIFS(通讯通路门店!$AH:$AH,通讯通路门店!$S:$S,$G1309)</f>
        <v>0</v>
      </c>
      <c r="BP1309" s="99">
        <f>SUMIFS(通讯通路门店!$AI:$AI,通讯通路门店!$S:$S,$G1309)</f>
        <v>0</v>
      </c>
      <c r="BQ1309" s="83"/>
    </row>
    <row r="1310" spans="1:69">
      <c r="A1310" s="99" t="str">
        <f>IFERROR(_xlfn.XLOOKUP($G1310,通讯通路门店!$S$4:$S$993931,通讯通路门店!$A$4:$A$993931,0,0),"")</f>
        <v>海南省</v>
      </c>
      <c r="B1310" s="99" t="str">
        <f>IFERROR(_xlfn.XLOOKUP($G1310,通讯通路门店!$S$4:$S$993931,通讯通路门店!$B$4:$B$993931,0,0),"")</f>
        <v>东方市</v>
      </c>
      <c r="C1310" s="99" t="str">
        <f>IFERROR(_xlfn.XLOOKUP($G1310,通讯通路门店!$S$4:$S$993931,通讯通路门店!$C$4:$C$993931,0,0),"")</f>
        <v>东方市</v>
      </c>
      <c r="D1310" s="99" t="str">
        <f>IFERROR(_xlfn.XLOOKUP($G1310,通讯通路门店!$S$4:$S$993931,通讯通路门店!$D$4:$D$993931,0,0),"")</f>
        <v>八所镇</v>
      </c>
      <c r="E1310" s="83"/>
      <c r="F1310" s="83"/>
      <c r="G1310" s="101"/>
      <c r="H1310" s="102">
        <f>IFERROR(_xlfn.XLOOKUP($G1310,通讯通路门店!$S$4:$S$993931,通讯通路门店!$R$4:$R$993931,0,0),"")</f>
        <v>0</v>
      </c>
      <c r="I1310" s="83"/>
      <c r="J1310" s="83"/>
      <c r="K1310" s="83"/>
      <c r="L1310" s="83"/>
      <c r="M1310" s="83"/>
      <c r="N1310" s="83"/>
      <c r="O1310" s="83"/>
      <c r="P1310" s="83"/>
      <c r="Q1310" s="83"/>
      <c r="R1310" s="83"/>
      <c r="S1310" s="83"/>
      <c r="T1310" s="83"/>
      <c r="U1310" s="99">
        <f>COUNTIF(通讯通路门店!$S:$S,$G1310)</f>
        <v>0</v>
      </c>
      <c r="V1310" s="99">
        <f>COUNTIFS(通讯通路门店!$S:$S,$G1310,通讯通路门店!$J:$J,"综合卖场")</f>
        <v>0</v>
      </c>
      <c r="W1310" s="99">
        <f>SUMIFS(通讯通路门店!$AJ:$AJ,通讯通路门店!$S:$S,通讯客户沙盘!$G1310)</f>
        <v>0</v>
      </c>
      <c r="X1310" s="99">
        <f t="shared" si="100"/>
        <v>0</v>
      </c>
      <c r="Y1310" s="99">
        <f>COUNTIFS(通讯通路门店!$S:$S,$G1310,通讯通路门店!$J:$J,"荣耀体验店")+COUNTIFS(通讯通路门店!$S:$S,$G1310,通讯通路门店!$J:$J,"荣耀授权专卖店")</f>
        <v>0</v>
      </c>
      <c r="Z1310" s="99">
        <f>COUNTIFS(通讯通路门店!$S:$S,$G1310,通讯通路门店!$J:$J,"VIVO体验店")</f>
        <v>0</v>
      </c>
      <c r="AA1310" s="99">
        <f>COUNTIFS(通讯通路门店!$S:$S,$G1310,通讯通路门店!$J:$J,"OPPO体验店")</f>
        <v>0</v>
      </c>
      <c r="AB1310" s="99">
        <f>COUNTIFS(通讯通路门店!$S:$S,$G1310,通讯通路门店!$J:$J,"华为授权体验店")+COUNTIFS(通讯通路门店!$S:$S,$G1310,通讯通路门店!$J:$J,"华为堡垒店")</f>
        <v>0</v>
      </c>
      <c r="AC1310" s="99">
        <f>COUNTIFS(通讯通路门店!$S:$S,$G1310,通讯通路门店!$J:$J,"小米体验店")</f>
        <v>0</v>
      </c>
      <c r="AD1310" s="99">
        <f>COUNTIFS(通讯通路门店!$S:$S,$G1310,通讯通路门店!$J:$J,"苹果体验店")</f>
        <v>0</v>
      </c>
      <c r="AE1310" s="99">
        <f>COUNTIFS(通讯通路门店!$S:$S,$G1310,通讯通路门店!$J:$J,"其他品牌专卖店")</f>
        <v>0</v>
      </c>
      <c r="AF1310" s="99">
        <f>SUMIFS(通讯通路门店!$BI:$BI,通讯通路门店!$S:$S,$G1310)</f>
        <v>0</v>
      </c>
      <c r="AG1310" s="99">
        <f>SUMIFS(通讯通路门店!$BH:$BH,通讯通路门店!$S:$S,$G1310)</f>
        <v>0</v>
      </c>
      <c r="AH1310" s="99">
        <f t="shared" si="101"/>
        <v>0</v>
      </c>
      <c r="AI1310" s="99">
        <f>SUMIFS(通讯通路门店!$BB:$BB,通讯通路门店!$S:$S,$G1310)</f>
        <v>0</v>
      </c>
      <c r="AJ1310" s="99">
        <f>SUMIFS(通讯通路门店!$BE:$BE,通讯通路门店!$S:$S,$G1310)</f>
        <v>0</v>
      </c>
      <c r="AK1310" s="99">
        <f>SUMIFS(通讯通路门店!$BG:$BG,通讯通路门店!$S:$S,$G1310)</f>
        <v>0</v>
      </c>
      <c r="AL1310" s="99">
        <f>SUMIFS(通讯通路门店!$BC:$BC,通讯通路门店!$S:$S,$G1310)</f>
        <v>0</v>
      </c>
      <c r="AM1310" s="99">
        <f>SUMIFS(通讯通路门店!$BD:$BD,通讯通路门店!$S:$S,$G1310)</f>
        <v>0</v>
      </c>
      <c r="AN1310" s="99">
        <f>SUMIFS(通讯通路门店!$BF:$BF,通讯通路门店!$S:$S,$G1310)</f>
        <v>0</v>
      </c>
      <c r="AO1310" s="99">
        <f t="shared" si="102"/>
        <v>0</v>
      </c>
      <c r="AP1310" s="99">
        <f>SUMIFS(通讯通路门店!$K:$K,通讯通路门店!$S:$S,$G1310)</f>
        <v>0</v>
      </c>
      <c r="AQ1310" s="83"/>
      <c r="AR1310" s="99">
        <f>SUMIFS(通讯通路门店!$T:$T,通讯通路门店!$S:$S,$G1310)</f>
        <v>0</v>
      </c>
      <c r="AS1310" s="99">
        <f>SUMIFS(通讯通路门店!$U:$U,通讯通路门店!$S:$S,$G1310)</f>
        <v>0</v>
      </c>
      <c r="AT1310" s="99">
        <f>SUMIFS(通讯通路门店!$V:$V,通讯通路门店!$S:$S,$G1310)</f>
        <v>0</v>
      </c>
      <c r="AU1310" s="99">
        <f>SUMIFS(通讯通路门店!$W:$W,通讯通路门店!$S:$S,$G1310)</f>
        <v>0</v>
      </c>
      <c r="AV1310" s="99">
        <f>SUMIFS(通讯通路门店!$Z:$Z,通讯通路门店!$S:$S,$G1310)</f>
        <v>0</v>
      </c>
      <c r="AW1310" s="99">
        <f>SUMIFS(通讯通路门店!$AB:$AB,通讯通路门店!$S:$S,$G1310)</f>
        <v>0</v>
      </c>
      <c r="AX1310" s="99">
        <f>SUMIFS(通讯通路门店!$X:$X,通讯通路门店!$S:$S,$G1310)</f>
        <v>0</v>
      </c>
      <c r="AY1310" s="99">
        <f>SUMIFS(通讯通路门店!$Y:$Y,通讯通路门店!$S:$S,$G1310)</f>
        <v>0</v>
      </c>
      <c r="AZ1310" s="99">
        <f>SUMIFS(通讯通路门店!$AA:$AA,通讯通路门店!$S:$S,$G1310)</f>
        <v>0</v>
      </c>
      <c r="BA1310" s="99">
        <f t="shared" si="103"/>
        <v>0</v>
      </c>
      <c r="BB1310" s="99">
        <f t="shared" si="104"/>
        <v>0</v>
      </c>
      <c r="BC1310" s="99">
        <f>SUMIFS(通讯通路门店!$W:$W,通讯通路门店!$S:$S,$G1310,通讯通路门店!$J:$J,"荣耀体验店")+SUMIFS(通讯通路门店!$W:$W,通讯通路门店!$S:$S,$G1310,通讯通路门店!$J:$J,"荣耀授权专卖店")</f>
        <v>0</v>
      </c>
      <c r="BD1310" s="99">
        <f>SUMIFS(通讯通路门店!$Z:$Z,通讯通路门店!$S:$S,$G1310,通讯通路门店!$J:$J,"VIVO体验店")</f>
        <v>0</v>
      </c>
      <c r="BE1310" s="99">
        <f>SUMIFS(通讯通路门店!$AB:$AB,通讯通路门店!$S:$S,$G1310,通讯通路门店!$J:$J,"OPPO体验店")</f>
        <v>0</v>
      </c>
      <c r="BF1310" s="99">
        <f>SUMIFS(通讯通路门店!$X:$X,通讯通路门店!$S:$S,$G1310,通讯通路门店!$J:$J,"华为授权体验店")+SUMIFS(通讯通路门店!$AA:$AA,通讯通路门店!$S:$S,$G1310,通讯通路门店!$J:$J,"华为堡垒店")</f>
        <v>0</v>
      </c>
      <c r="BG1310" s="99">
        <f>SUMIFS(通讯通路门店!$Y:$Y,通讯通路门店!$S:$S,$G1310,通讯通路门店!$J:$J,"小米体验店")</f>
        <v>0</v>
      </c>
      <c r="BH1310" s="99">
        <f>SUMIFS(通讯通路门店!$AA:$AA,通讯通路门店!$S:$S,$G1310,通讯通路门店!$J:$J,"苹果体验店")</f>
        <v>0</v>
      </c>
      <c r="BI1310" s="99">
        <f>SUMIFS(通讯通路门店!$K:$K,通讯通路门店!$S:$S,$G1310,通讯通路门店!$J:$J,"其他品牌专卖店")</f>
        <v>0</v>
      </c>
      <c r="BJ1310" s="99">
        <f>SUMIFS(通讯通路门店!$AC:$AC,通讯通路门店!$S:$S,$G1310)</f>
        <v>0</v>
      </c>
      <c r="BK1310" s="99">
        <f>SUMIFS(通讯通路门店!$AD:$AD,通讯通路门店!$S:$S,$G1310)</f>
        <v>0</v>
      </c>
      <c r="BL1310" s="99">
        <f>SUMIFS(通讯通路门店!$AE:$AE,通讯通路门店!$S:$S,$G1310)</f>
        <v>0</v>
      </c>
      <c r="BM1310" s="99">
        <f>SUMIFS(通讯通路门店!$AF:$AF,通讯通路门店!$S:$S,$G1310)</f>
        <v>0</v>
      </c>
      <c r="BN1310" s="99">
        <f>SUMIFS(通讯通路门店!$AG:$AG,通讯通路门店!$S:$S,$G1310)</f>
        <v>0</v>
      </c>
      <c r="BO1310" s="99">
        <f>SUMIFS(通讯通路门店!$AH:$AH,通讯通路门店!$S:$S,$G1310)</f>
        <v>0</v>
      </c>
      <c r="BP1310" s="99">
        <f>SUMIFS(通讯通路门店!$AI:$AI,通讯通路门店!$S:$S,$G1310)</f>
        <v>0</v>
      </c>
      <c r="BQ1310" s="83"/>
    </row>
    <row r="1311" spans="1:69">
      <c r="A1311" s="99" t="str">
        <f>IFERROR(_xlfn.XLOOKUP($G1311,通讯通路门店!$S$4:$S$993931,通讯通路门店!$A$4:$A$993931,0,0),"")</f>
        <v>海南省</v>
      </c>
      <c r="B1311" s="99" t="str">
        <f>IFERROR(_xlfn.XLOOKUP($G1311,通讯通路门店!$S$4:$S$993931,通讯通路门店!$B$4:$B$993931,0,0),"")</f>
        <v>东方市</v>
      </c>
      <c r="C1311" s="99" t="str">
        <f>IFERROR(_xlfn.XLOOKUP($G1311,通讯通路门店!$S$4:$S$993931,通讯通路门店!$C$4:$C$993931,0,0),"")</f>
        <v>东方市</v>
      </c>
      <c r="D1311" s="99" t="str">
        <f>IFERROR(_xlfn.XLOOKUP($G1311,通讯通路门店!$S$4:$S$993931,通讯通路门店!$D$4:$D$993931,0,0),"")</f>
        <v>八所镇</v>
      </c>
      <c r="E1311" s="83"/>
      <c r="F1311" s="83"/>
      <c r="G1311" s="101"/>
      <c r="H1311" s="102">
        <f>IFERROR(_xlfn.XLOOKUP($G1311,通讯通路门店!$S$4:$S$993931,通讯通路门店!$R$4:$R$993931,0,0),"")</f>
        <v>0</v>
      </c>
      <c r="I1311" s="83"/>
      <c r="J1311" s="83"/>
      <c r="K1311" s="83"/>
      <c r="L1311" s="83"/>
      <c r="M1311" s="83"/>
      <c r="N1311" s="83"/>
      <c r="O1311" s="83"/>
      <c r="P1311" s="83"/>
      <c r="Q1311" s="83"/>
      <c r="R1311" s="83"/>
      <c r="S1311" s="83"/>
      <c r="T1311" s="83"/>
      <c r="U1311" s="99">
        <f>COUNTIF(通讯通路门店!$S:$S,$G1311)</f>
        <v>0</v>
      </c>
      <c r="V1311" s="99">
        <f>COUNTIFS(通讯通路门店!$S:$S,$G1311,通讯通路门店!$J:$J,"综合卖场")</f>
        <v>0</v>
      </c>
      <c r="W1311" s="99">
        <f>SUMIFS(通讯通路门店!$AJ:$AJ,通讯通路门店!$S:$S,通讯客户沙盘!$G1311)</f>
        <v>0</v>
      </c>
      <c r="X1311" s="99">
        <f t="shared" si="100"/>
        <v>0</v>
      </c>
      <c r="Y1311" s="99">
        <f>COUNTIFS(通讯通路门店!$S:$S,$G1311,通讯通路门店!$J:$J,"荣耀体验店")+COUNTIFS(通讯通路门店!$S:$S,$G1311,通讯通路门店!$J:$J,"荣耀授权专卖店")</f>
        <v>0</v>
      </c>
      <c r="Z1311" s="99">
        <f>COUNTIFS(通讯通路门店!$S:$S,$G1311,通讯通路门店!$J:$J,"VIVO体验店")</f>
        <v>0</v>
      </c>
      <c r="AA1311" s="99">
        <f>COUNTIFS(通讯通路门店!$S:$S,$G1311,通讯通路门店!$J:$J,"OPPO体验店")</f>
        <v>0</v>
      </c>
      <c r="AB1311" s="99">
        <f>COUNTIFS(通讯通路门店!$S:$S,$G1311,通讯通路门店!$J:$J,"华为授权体验店")+COUNTIFS(通讯通路门店!$S:$S,$G1311,通讯通路门店!$J:$J,"华为堡垒店")</f>
        <v>0</v>
      </c>
      <c r="AC1311" s="99">
        <f>COUNTIFS(通讯通路门店!$S:$S,$G1311,通讯通路门店!$J:$J,"小米体验店")</f>
        <v>0</v>
      </c>
      <c r="AD1311" s="99">
        <f>COUNTIFS(通讯通路门店!$S:$S,$G1311,通讯通路门店!$J:$J,"苹果体验店")</f>
        <v>0</v>
      </c>
      <c r="AE1311" s="99">
        <f>COUNTIFS(通讯通路门店!$S:$S,$G1311,通讯通路门店!$J:$J,"其他品牌专卖店")</f>
        <v>0</v>
      </c>
      <c r="AF1311" s="99">
        <f>SUMIFS(通讯通路门店!$BI:$BI,通讯通路门店!$S:$S,$G1311)</f>
        <v>0</v>
      </c>
      <c r="AG1311" s="99">
        <f>SUMIFS(通讯通路门店!$BH:$BH,通讯通路门店!$S:$S,$G1311)</f>
        <v>0</v>
      </c>
      <c r="AH1311" s="99">
        <f t="shared" si="101"/>
        <v>0</v>
      </c>
      <c r="AI1311" s="99">
        <f>SUMIFS(通讯通路门店!$BB:$BB,通讯通路门店!$S:$S,$G1311)</f>
        <v>0</v>
      </c>
      <c r="AJ1311" s="99">
        <f>SUMIFS(通讯通路门店!$BE:$BE,通讯通路门店!$S:$S,$G1311)</f>
        <v>0</v>
      </c>
      <c r="AK1311" s="99">
        <f>SUMIFS(通讯通路门店!$BG:$BG,通讯通路门店!$S:$S,$G1311)</f>
        <v>0</v>
      </c>
      <c r="AL1311" s="99">
        <f>SUMIFS(通讯通路门店!$BC:$BC,通讯通路门店!$S:$S,$G1311)</f>
        <v>0</v>
      </c>
      <c r="AM1311" s="99">
        <f>SUMIFS(通讯通路门店!$BD:$BD,通讯通路门店!$S:$S,$G1311)</f>
        <v>0</v>
      </c>
      <c r="AN1311" s="99">
        <f>SUMIFS(通讯通路门店!$BF:$BF,通讯通路门店!$S:$S,$G1311)</f>
        <v>0</v>
      </c>
      <c r="AO1311" s="99">
        <f t="shared" si="102"/>
        <v>0</v>
      </c>
      <c r="AP1311" s="99">
        <f>SUMIFS(通讯通路门店!$K:$K,通讯通路门店!$S:$S,$G1311)</f>
        <v>0</v>
      </c>
      <c r="AQ1311" s="83"/>
      <c r="AR1311" s="99">
        <f>SUMIFS(通讯通路门店!$T:$T,通讯通路门店!$S:$S,$G1311)</f>
        <v>0</v>
      </c>
      <c r="AS1311" s="99">
        <f>SUMIFS(通讯通路门店!$U:$U,通讯通路门店!$S:$S,$G1311)</f>
        <v>0</v>
      </c>
      <c r="AT1311" s="99">
        <f>SUMIFS(通讯通路门店!$V:$V,通讯通路门店!$S:$S,$G1311)</f>
        <v>0</v>
      </c>
      <c r="AU1311" s="99">
        <f>SUMIFS(通讯通路门店!$W:$W,通讯通路门店!$S:$S,$G1311)</f>
        <v>0</v>
      </c>
      <c r="AV1311" s="99">
        <f>SUMIFS(通讯通路门店!$Z:$Z,通讯通路门店!$S:$S,$G1311)</f>
        <v>0</v>
      </c>
      <c r="AW1311" s="99">
        <f>SUMIFS(通讯通路门店!$AB:$AB,通讯通路门店!$S:$S,$G1311)</f>
        <v>0</v>
      </c>
      <c r="AX1311" s="99">
        <f>SUMIFS(通讯通路门店!$X:$X,通讯通路门店!$S:$S,$G1311)</f>
        <v>0</v>
      </c>
      <c r="AY1311" s="99">
        <f>SUMIFS(通讯通路门店!$Y:$Y,通讯通路门店!$S:$S,$G1311)</f>
        <v>0</v>
      </c>
      <c r="AZ1311" s="99">
        <f>SUMIFS(通讯通路门店!$AA:$AA,通讯通路门店!$S:$S,$G1311)</f>
        <v>0</v>
      </c>
      <c r="BA1311" s="99">
        <f t="shared" si="103"/>
        <v>0</v>
      </c>
      <c r="BB1311" s="99">
        <f t="shared" si="104"/>
        <v>0</v>
      </c>
      <c r="BC1311" s="99">
        <f>SUMIFS(通讯通路门店!$W:$W,通讯通路门店!$S:$S,$G1311,通讯通路门店!$J:$J,"荣耀体验店")+SUMIFS(通讯通路门店!$W:$W,通讯通路门店!$S:$S,$G1311,通讯通路门店!$J:$J,"荣耀授权专卖店")</f>
        <v>0</v>
      </c>
      <c r="BD1311" s="99">
        <f>SUMIFS(通讯通路门店!$Z:$Z,通讯通路门店!$S:$S,$G1311,通讯通路门店!$J:$J,"VIVO体验店")</f>
        <v>0</v>
      </c>
      <c r="BE1311" s="99">
        <f>SUMIFS(通讯通路门店!$AB:$AB,通讯通路门店!$S:$S,$G1311,通讯通路门店!$J:$J,"OPPO体验店")</f>
        <v>0</v>
      </c>
      <c r="BF1311" s="99">
        <f>SUMIFS(通讯通路门店!$X:$X,通讯通路门店!$S:$S,$G1311,通讯通路门店!$J:$J,"华为授权体验店")+SUMIFS(通讯通路门店!$AA:$AA,通讯通路门店!$S:$S,$G1311,通讯通路门店!$J:$J,"华为堡垒店")</f>
        <v>0</v>
      </c>
      <c r="BG1311" s="99">
        <f>SUMIFS(通讯通路门店!$Y:$Y,通讯通路门店!$S:$S,$G1311,通讯通路门店!$J:$J,"小米体验店")</f>
        <v>0</v>
      </c>
      <c r="BH1311" s="99">
        <f>SUMIFS(通讯通路门店!$AA:$AA,通讯通路门店!$S:$S,$G1311,通讯通路门店!$J:$J,"苹果体验店")</f>
        <v>0</v>
      </c>
      <c r="BI1311" s="99">
        <f>SUMIFS(通讯通路门店!$K:$K,通讯通路门店!$S:$S,$G1311,通讯通路门店!$J:$J,"其他品牌专卖店")</f>
        <v>0</v>
      </c>
      <c r="BJ1311" s="99">
        <f>SUMIFS(通讯通路门店!$AC:$AC,通讯通路门店!$S:$S,$G1311)</f>
        <v>0</v>
      </c>
      <c r="BK1311" s="99">
        <f>SUMIFS(通讯通路门店!$AD:$AD,通讯通路门店!$S:$S,$G1311)</f>
        <v>0</v>
      </c>
      <c r="BL1311" s="99">
        <f>SUMIFS(通讯通路门店!$AE:$AE,通讯通路门店!$S:$S,$G1311)</f>
        <v>0</v>
      </c>
      <c r="BM1311" s="99">
        <f>SUMIFS(通讯通路门店!$AF:$AF,通讯通路门店!$S:$S,$G1311)</f>
        <v>0</v>
      </c>
      <c r="BN1311" s="99">
        <f>SUMIFS(通讯通路门店!$AG:$AG,通讯通路门店!$S:$S,$G1311)</f>
        <v>0</v>
      </c>
      <c r="BO1311" s="99">
        <f>SUMIFS(通讯通路门店!$AH:$AH,通讯通路门店!$S:$S,$G1311)</f>
        <v>0</v>
      </c>
      <c r="BP1311" s="99">
        <f>SUMIFS(通讯通路门店!$AI:$AI,通讯通路门店!$S:$S,$G1311)</f>
        <v>0</v>
      </c>
      <c r="BQ1311" s="83"/>
    </row>
    <row r="1312" spans="1:69">
      <c r="A1312" s="99" t="str">
        <f>IFERROR(_xlfn.XLOOKUP($G1312,通讯通路门店!$S$4:$S$993931,通讯通路门店!$A$4:$A$993931,0,0),"")</f>
        <v>海南省</v>
      </c>
      <c r="B1312" s="99" t="str">
        <f>IFERROR(_xlfn.XLOOKUP($G1312,通讯通路门店!$S$4:$S$993931,通讯通路门店!$B$4:$B$993931,0,0),"")</f>
        <v>东方市</v>
      </c>
      <c r="C1312" s="99" t="str">
        <f>IFERROR(_xlfn.XLOOKUP($G1312,通讯通路门店!$S$4:$S$993931,通讯通路门店!$C$4:$C$993931,0,0),"")</f>
        <v>东方市</v>
      </c>
      <c r="D1312" s="99" t="str">
        <f>IFERROR(_xlfn.XLOOKUP($G1312,通讯通路门店!$S$4:$S$993931,通讯通路门店!$D$4:$D$993931,0,0),"")</f>
        <v>八所镇</v>
      </c>
      <c r="E1312" s="83"/>
      <c r="F1312" s="83"/>
      <c r="G1312" s="101"/>
      <c r="H1312" s="102">
        <f>IFERROR(_xlfn.XLOOKUP($G1312,通讯通路门店!$S$4:$S$993931,通讯通路门店!$R$4:$R$993931,0,0),"")</f>
        <v>0</v>
      </c>
      <c r="I1312" s="83"/>
      <c r="J1312" s="83"/>
      <c r="K1312" s="83"/>
      <c r="L1312" s="83"/>
      <c r="M1312" s="83"/>
      <c r="N1312" s="83"/>
      <c r="O1312" s="83"/>
      <c r="P1312" s="83"/>
      <c r="Q1312" s="83"/>
      <c r="R1312" s="83"/>
      <c r="S1312" s="83"/>
      <c r="T1312" s="83"/>
      <c r="U1312" s="99">
        <f>COUNTIF(通讯通路门店!$S:$S,$G1312)</f>
        <v>0</v>
      </c>
      <c r="V1312" s="99">
        <f>COUNTIFS(通讯通路门店!$S:$S,$G1312,通讯通路门店!$J:$J,"综合卖场")</f>
        <v>0</v>
      </c>
      <c r="W1312" s="99">
        <f>SUMIFS(通讯通路门店!$AJ:$AJ,通讯通路门店!$S:$S,通讯客户沙盘!$G1312)</f>
        <v>0</v>
      </c>
      <c r="X1312" s="99">
        <f t="shared" si="100"/>
        <v>0</v>
      </c>
      <c r="Y1312" s="99">
        <f>COUNTIFS(通讯通路门店!$S:$S,$G1312,通讯通路门店!$J:$J,"荣耀体验店")+COUNTIFS(通讯通路门店!$S:$S,$G1312,通讯通路门店!$J:$J,"荣耀授权专卖店")</f>
        <v>0</v>
      </c>
      <c r="Z1312" s="99">
        <f>COUNTIFS(通讯通路门店!$S:$S,$G1312,通讯通路门店!$J:$J,"VIVO体验店")</f>
        <v>0</v>
      </c>
      <c r="AA1312" s="99">
        <f>COUNTIFS(通讯通路门店!$S:$S,$G1312,通讯通路门店!$J:$J,"OPPO体验店")</f>
        <v>0</v>
      </c>
      <c r="AB1312" s="99">
        <f>COUNTIFS(通讯通路门店!$S:$S,$G1312,通讯通路门店!$J:$J,"华为授权体验店")+COUNTIFS(通讯通路门店!$S:$S,$G1312,通讯通路门店!$J:$J,"华为堡垒店")</f>
        <v>0</v>
      </c>
      <c r="AC1312" s="99">
        <f>COUNTIFS(通讯通路门店!$S:$S,$G1312,通讯通路门店!$J:$J,"小米体验店")</f>
        <v>0</v>
      </c>
      <c r="AD1312" s="99">
        <f>COUNTIFS(通讯通路门店!$S:$S,$G1312,通讯通路门店!$J:$J,"苹果体验店")</f>
        <v>0</v>
      </c>
      <c r="AE1312" s="99">
        <f>COUNTIFS(通讯通路门店!$S:$S,$G1312,通讯通路门店!$J:$J,"其他品牌专卖店")</f>
        <v>0</v>
      </c>
      <c r="AF1312" s="99">
        <f>SUMIFS(通讯通路门店!$BI:$BI,通讯通路门店!$S:$S,$G1312)</f>
        <v>0</v>
      </c>
      <c r="AG1312" s="99">
        <f>SUMIFS(通讯通路门店!$BH:$BH,通讯通路门店!$S:$S,$G1312)</f>
        <v>0</v>
      </c>
      <c r="AH1312" s="99">
        <f t="shared" si="101"/>
        <v>0</v>
      </c>
      <c r="AI1312" s="99">
        <f>SUMIFS(通讯通路门店!$BB:$BB,通讯通路门店!$S:$S,$G1312)</f>
        <v>0</v>
      </c>
      <c r="AJ1312" s="99">
        <f>SUMIFS(通讯通路门店!$BE:$BE,通讯通路门店!$S:$S,$G1312)</f>
        <v>0</v>
      </c>
      <c r="AK1312" s="99">
        <f>SUMIFS(通讯通路门店!$BG:$BG,通讯通路门店!$S:$S,$G1312)</f>
        <v>0</v>
      </c>
      <c r="AL1312" s="99">
        <f>SUMIFS(通讯通路门店!$BC:$BC,通讯通路门店!$S:$S,$G1312)</f>
        <v>0</v>
      </c>
      <c r="AM1312" s="99">
        <f>SUMIFS(通讯通路门店!$BD:$BD,通讯通路门店!$S:$S,$G1312)</f>
        <v>0</v>
      </c>
      <c r="AN1312" s="99">
        <f>SUMIFS(通讯通路门店!$BF:$BF,通讯通路门店!$S:$S,$G1312)</f>
        <v>0</v>
      </c>
      <c r="AO1312" s="99">
        <f t="shared" si="102"/>
        <v>0</v>
      </c>
      <c r="AP1312" s="99">
        <f>SUMIFS(通讯通路门店!$K:$K,通讯通路门店!$S:$S,$G1312)</f>
        <v>0</v>
      </c>
      <c r="AQ1312" s="83"/>
      <c r="AR1312" s="99">
        <f>SUMIFS(通讯通路门店!$T:$T,通讯通路门店!$S:$S,$G1312)</f>
        <v>0</v>
      </c>
      <c r="AS1312" s="99">
        <f>SUMIFS(通讯通路门店!$U:$U,通讯通路门店!$S:$S,$G1312)</f>
        <v>0</v>
      </c>
      <c r="AT1312" s="99">
        <f>SUMIFS(通讯通路门店!$V:$V,通讯通路门店!$S:$S,$G1312)</f>
        <v>0</v>
      </c>
      <c r="AU1312" s="99">
        <f>SUMIFS(通讯通路门店!$W:$W,通讯通路门店!$S:$S,$G1312)</f>
        <v>0</v>
      </c>
      <c r="AV1312" s="99">
        <f>SUMIFS(通讯通路门店!$Z:$Z,通讯通路门店!$S:$S,$G1312)</f>
        <v>0</v>
      </c>
      <c r="AW1312" s="99">
        <f>SUMIFS(通讯通路门店!$AB:$AB,通讯通路门店!$S:$S,$G1312)</f>
        <v>0</v>
      </c>
      <c r="AX1312" s="99">
        <f>SUMIFS(通讯通路门店!$X:$X,通讯通路门店!$S:$S,$G1312)</f>
        <v>0</v>
      </c>
      <c r="AY1312" s="99">
        <f>SUMIFS(通讯通路门店!$Y:$Y,通讯通路门店!$S:$S,$G1312)</f>
        <v>0</v>
      </c>
      <c r="AZ1312" s="99">
        <f>SUMIFS(通讯通路门店!$AA:$AA,通讯通路门店!$S:$S,$G1312)</f>
        <v>0</v>
      </c>
      <c r="BA1312" s="99">
        <f t="shared" si="103"/>
        <v>0</v>
      </c>
      <c r="BB1312" s="99">
        <f t="shared" si="104"/>
        <v>0</v>
      </c>
      <c r="BC1312" s="99">
        <f>SUMIFS(通讯通路门店!$W:$W,通讯通路门店!$S:$S,$G1312,通讯通路门店!$J:$J,"荣耀体验店")+SUMIFS(通讯通路门店!$W:$W,通讯通路门店!$S:$S,$G1312,通讯通路门店!$J:$J,"荣耀授权专卖店")</f>
        <v>0</v>
      </c>
      <c r="BD1312" s="99">
        <f>SUMIFS(通讯通路门店!$Z:$Z,通讯通路门店!$S:$S,$G1312,通讯通路门店!$J:$J,"VIVO体验店")</f>
        <v>0</v>
      </c>
      <c r="BE1312" s="99">
        <f>SUMIFS(通讯通路门店!$AB:$AB,通讯通路门店!$S:$S,$G1312,通讯通路门店!$J:$J,"OPPO体验店")</f>
        <v>0</v>
      </c>
      <c r="BF1312" s="99">
        <f>SUMIFS(通讯通路门店!$X:$X,通讯通路门店!$S:$S,$G1312,通讯通路门店!$J:$J,"华为授权体验店")+SUMIFS(通讯通路门店!$AA:$AA,通讯通路门店!$S:$S,$G1312,通讯通路门店!$J:$J,"华为堡垒店")</f>
        <v>0</v>
      </c>
      <c r="BG1312" s="99">
        <f>SUMIFS(通讯通路门店!$Y:$Y,通讯通路门店!$S:$S,$G1312,通讯通路门店!$J:$J,"小米体验店")</f>
        <v>0</v>
      </c>
      <c r="BH1312" s="99">
        <f>SUMIFS(通讯通路门店!$AA:$AA,通讯通路门店!$S:$S,$G1312,通讯通路门店!$J:$J,"苹果体验店")</f>
        <v>0</v>
      </c>
      <c r="BI1312" s="99">
        <f>SUMIFS(通讯通路门店!$K:$K,通讯通路门店!$S:$S,$G1312,通讯通路门店!$J:$J,"其他品牌专卖店")</f>
        <v>0</v>
      </c>
      <c r="BJ1312" s="99">
        <f>SUMIFS(通讯通路门店!$AC:$AC,通讯通路门店!$S:$S,$G1312)</f>
        <v>0</v>
      </c>
      <c r="BK1312" s="99">
        <f>SUMIFS(通讯通路门店!$AD:$AD,通讯通路门店!$S:$S,$G1312)</f>
        <v>0</v>
      </c>
      <c r="BL1312" s="99">
        <f>SUMIFS(通讯通路门店!$AE:$AE,通讯通路门店!$S:$S,$G1312)</f>
        <v>0</v>
      </c>
      <c r="BM1312" s="99">
        <f>SUMIFS(通讯通路门店!$AF:$AF,通讯通路门店!$S:$S,$G1312)</f>
        <v>0</v>
      </c>
      <c r="BN1312" s="99">
        <f>SUMIFS(通讯通路门店!$AG:$AG,通讯通路门店!$S:$S,$G1312)</f>
        <v>0</v>
      </c>
      <c r="BO1312" s="99">
        <f>SUMIFS(通讯通路门店!$AH:$AH,通讯通路门店!$S:$S,$G1312)</f>
        <v>0</v>
      </c>
      <c r="BP1312" s="99">
        <f>SUMIFS(通讯通路门店!$AI:$AI,通讯通路门店!$S:$S,$G1312)</f>
        <v>0</v>
      </c>
      <c r="BQ1312" s="83"/>
    </row>
    <row r="1313" spans="1:69">
      <c r="A1313" s="99" t="str">
        <f>IFERROR(_xlfn.XLOOKUP($G1313,通讯通路门店!$S$4:$S$993931,通讯通路门店!$A$4:$A$993931,0,0),"")</f>
        <v>海南省</v>
      </c>
      <c r="B1313" s="99" t="str">
        <f>IFERROR(_xlfn.XLOOKUP($G1313,通讯通路门店!$S$4:$S$993931,通讯通路门店!$B$4:$B$993931,0,0),"")</f>
        <v>东方市</v>
      </c>
      <c r="C1313" s="99" t="str">
        <f>IFERROR(_xlfn.XLOOKUP($G1313,通讯通路门店!$S$4:$S$993931,通讯通路门店!$C$4:$C$993931,0,0),"")</f>
        <v>东方市</v>
      </c>
      <c r="D1313" s="99" t="str">
        <f>IFERROR(_xlfn.XLOOKUP($G1313,通讯通路门店!$S$4:$S$993931,通讯通路门店!$D$4:$D$993931,0,0),"")</f>
        <v>八所镇</v>
      </c>
      <c r="E1313" s="83"/>
      <c r="F1313" s="83"/>
      <c r="G1313" s="101"/>
      <c r="H1313" s="102">
        <f>IFERROR(_xlfn.XLOOKUP($G1313,通讯通路门店!$S$4:$S$993931,通讯通路门店!$R$4:$R$993931,0,0),"")</f>
        <v>0</v>
      </c>
      <c r="I1313" s="83"/>
      <c r="J1313" s="83"/>
      <c r="K1313" s="83"/>
      <c r="L1313" s="83"/>
      <c r="M1313" s="83"/>
      <c r="N1313" s="83"/>
      <c r="O1313" s="83"/>
      <c r="P1313" s="83"/>
      <c r="Q1313" s="83"/>
      <c r="R1313" s="83"/>
      <c r="S1313" s="83"/>
      <c r="T1313" s="83"/>
      <c r="U1313" s="99">
        <f>COUNTIF(通讯通路门店!$S:$S,$G1313)</f>
        <v>0</v>
      </c>
      <c r="V1313" s="99">
        <f>COUNTIFS(通讯通路门店!$S:$S,$G1313,通讯通路门店!$J:$J,"综合卖场")</f>
        <v>0</v>
      </c>
      <c r="W1313" s="99">
        <f>SUMIFS(通讯通路门店!$AJ:$AJ,通讯通路门店!$S:$S,通讯客户沙盘!$G1313)</f>
        <v>0</v>
      </c>
      <c r="X1313" s="99">
        <f t="shared" si="100"/>
        <v>0</v>
      </c>
      <c r="Y1313" s="99">
        <f>COUNTIFS(通讯通路门店!$S:$S,$G1313,通讯通路门店!$J:$J,"荣耀体验店")+COUNTIFS(通讯通路门店!$S:$S,$G1313,通讯通路门店!$J:$J,"荣耀授权专卖店")</f>
        <v>0</v>
      </c>
      <c r="Z1313" s="99">
        <f>COUNTIFS(通讯通路门店!$S:$S,$G1313,通讯通路门店!$J:$J,"VIVO体验店")</f>
        <v>0</v>
      </c>
      <c r="AA1313" s="99">
        <f>COUNTIFS(通讯通路门店!$S:$S,$G1313,通讯通路门店!$J:$J,"OPPO体验店")</f>
        <v>0</v>
      </c>
      <c r="AB1313" s="99">
        <f>COUNTIFS(通讯通路门店!$S:$S,$G1313,通讯通路门店!$J:$J,"华为授权体验店")+COUNTIFS(通讯通路门店!$S:$S,$G1313,通讯通路门店!$J:$J,"华为堡垒店")</f>
        <v>0</v>
      </c>
      <c r="AC1313" s="99">
        <f>COUNTIFS(通讯通路门店!$S:$S,$G1313,通讯通路门店!$J:$J,"小米体验店")</f>
        <v>0</v>
      </c>
      <c r="AD1313" s="99">
        <f>COUNTIFS(通讯通路门店!$S:$S,$G1313,通讯通路门店!$J:$J,"苹果体验店")</f>
        <v>0</v>
      </c>
      <c r="AE1313" s="99">
        <f>COUNTIFS(通讯通路门店!$S:$S,$G1313,通讯通路门店!$J:$J,"其他品牌专卖店")</f>
        <v>0</v>
      </c>
      <c r="AF1313" s="99">
        <f>SUMIFS(通讯通路门店!$BI:$BI,通讯通路门店!$S:$S,$G1313)</f>
        <v>0</v>
      </c>
      <c r="AG1313" s="99">
        <f>SUMIFS(通讯通路门店!$BH:$BH,通讯通路门店!$S:$S,$G1313)</f>
        <v>0</v>
      </c>
      <c r="AH1313" s="99">
        <f t="shared" si="101"/>
        <v>0</v>
      </c>
      <c r="AI1313" s="99">
        <f>SUMIFS(通讯通路门店!$BB:$BB,通讯通路门店!$S:$S,$G1313)</f>
        <v>0</v>
      </c>
      <c r="AJ1313" s="99">
        <f>SUMIFS(通讯通路门店!$BE:$BE,通讯通路门店!$S:$S,$G1313)</f>
        <v>0</v>
      </c>
      <c r="AK1313" s="99">
        <f>SUMIFS(通讯通路门店!$BG:$BG,通讯通路门店!$S:$S,$G1313)</f>
        <v>0</v>
      </c>
      <c r="AL1313" s="99">
        <f>SUMIFS(通讯通路门店!$BC:$BC,通讯通路门店!$S:$S,$G1313)</f>
        <v>0</v>
      </c>
      <c r="AM1313" s="99">
        <f>SUMIFS(通讯通路门店!$BD:$BD,通讯通路门店!$S:$S,$G1313)</f>
        <v>0</v>
      </c>
      <c r="AN1313" s="99">
        <f>SUMIFS(通讯通路门店!$BF:$BF,通讯通路门店!$S:$S,$G1313)</f>
        <v>0</v>
      </c>
      <c r="AO1313" s="99">
        <f t="shared" si="102"/>
        <v>0</v>
      </c>
      <c r="AP1313" s="99">
        <f>SUMIFS(通讯通路门店!$K:$K,通讯通路门店!$S:$S,$G1313)</f>
        <v>0</v>
      </c>
      <c r="AQ1313" s="83"/>
      <c r="AR1313" s="99">
        <f>SUMIFS(通讯通路门店!$T:$T,通讯通路门店!$S:$S,$G1313)</f>
        <v>0</v>
      </c>
      <c r="AS1313" s="99">
        <f>SUMIFS(通讯通路门店!$U:$U,通讯通路门店!$S:$S,$G1313)</f>
        <v>0</v>
      </c>
      <c r="AT1313" s="99">
        <f>SUMIFS(通讯通路门店!$V:$V,通讯通路门店!$S:$S,$G1313)</f>
        <v>0</v>
      </c>
      <c r="AU1313" s="99">
        <f>SUMIFS(通讯通路门店!$W:$W,通讯通路门店!$S:$S,$G1313)</f>
        <v>0</v>
      </c>
      <c r="AV1313" s="99">
        <f>SUMIFS(通讯通路门店!$Z:$Z,通讯通路门店!$S:$S,$G1313)</f>
        <v>0</v>
      </c>
      <c r="AW1313" s="99">
        <f>SUMIFS(通讯通路门店!$AB:$AB,通讯通路门店!$S:$S,$G1313)</f>
        <v>0</v>
      </c>
      <c r="AX1313" s="99">
        <f>SUMIFS(通讯通路门店!$X:$X,通讯通路门店!$S:$S,$G1313)</f>
        <v>0</v>
      </c>
      <c r="AY1313" s="99">
        <f>SUMIFS(通讯通路门店!$Y:$Y,通讯通路门店!$S:$S,$G1313)</f>
        <v>0</v>
      </c>
      <c r="AZ1313" s="99">
        <f>SUMIFS(通讯通路门店!$AA:$AA,通讯通路门店!$S:$S,$G1313)</f>
        <v>0</v>
      </c>
      <c r="BA1313" s="99">
        <f t="shared" si="103"/>
        <v>0</v>
      </c>
      <c r="BB1313" s="99">
        <f t="shared" si="104"/>
        <v>0</v>
      </c>
      <c r="BC1313" s="99">
        <f>SUMIFS(通讯通路门店!$W:$W,通讯通路门店!$S:$S,$G1313,通讯通路门店!$J:$J,"荣耀体验店")+SUMIFS(通讯通路门店!$W:$W,通讯通路门店!$S:$S,$G1313,通讯通路门店!$J:$J,"荣耀授权专卖店")</f>
        <v>0</v>
      </c>
      <c r="BD1313" s="99">
        <f>SUMIFS(通讯通路门店!$Z:$Z,通讯通路门店!$S:$S,$G1313,通讯通路门店!$J:$J,"VIVO体验店")</f>
        <v>0</v>
      </c>
      <c r="BE1313" s="99">
        <f>SUMIFS(通讯通路门店!$AB:$AB,通讯通路门店!$S:$S,$G1313,通讯通路门店!$J:$J,"OPPO体验店")</f>
        <v>0</v>
      </c>
      <c r="BF1313" s="99">
        <f>SUMIFS(通讯通路门店!$X:$X,通讯通路门店!$S:$S,$G1313,通讯通路门店!$J:$J,"华为授权体验店")+SUMIFS(通讯通路门店!$AA:$AA,通讯通路门店!$S:$S,$G1313,通讯通路门店!$J:$J,"华为堡垒店")</f>
        <v>0</v>
      </c>
      <c r="BG1313" s="99">
        <f>SUMIFS(通讯通路门店!$Y:$Y,通讯通路门店!$S:$S,$G1313,通讯通路门店!$J:$J,"小米体验店")</f>
        <v>0</v>
      </c>
      <c r="BH1313" s="99">
        <f>SUMIFS(通讯通路门店!$AA:$AA,通讯通路门店!$S:$S,$G1313,通讯通路门店!$J:$J,"苹果体验店")</f>
        <v>0</v>
      </c>
      <c r="BI1313" s="99">
        <f>SUMIFS(通讯通路门店!$K:$K,通讯通路门店!$S:$S,$G1313,通讯通路门店!$J:$J,"其他品牌专卖店")</f>
        <v>0</v>
      </c>
      <c r="BJ1313" s="99">
        <f>SUMIFS(通讯通路门店!$AC:$AC,通讯通路门店!$S:$S,$G1313)</f>
        <v>0</v>
      </c>
      <c r="BK1313" s="99">
        <f>SUMIFS(通讯通路门店!$AD:$AD,通讯通路门店!$S:$S,$G1313)</f>
        <v>0</v>
      </c>
      <c r="BL1313" s="99">
        <f>SUMIFS(通讯通路门店!$AE:$AE,通讯通路门店!$S:$S,$G1313)</f>
        <v>0</v>
      </c>
      <c r="BM1313" s="99">
        <f>SUMIFS(通讯通路门店!$AF:$AF,通讯通路门店!$S:$S,$G1313)</f>
        <v>0</v>
      </c>
      <c r="BN1313" s="99">
        <f>SUMIFS(通讯通路门店!$AG:$AG,通讯通路门店!$S:$S,$G1313)</f>
        <v>0</v>
      </c>
      <c r="BO1313" s="99">
        <f>SUMIFS(通讯通路门店!$AH:$AH,通讯通路门店!$S:$S,$G1313)</f>
        <v>0</v>
      </c>
      <c r="BP1313" s="99">
        <f>SUMIFS(通讯通路门店!$AI:$AI,通讯通路门店!$S:$S,$G1313)</f>
        <v>0</v>
      </c>
      <c r="BQ1313" s="83"/>
    </row>
    <row r="1314" spans="1:69">
      <c r="A1314" s="99" t="str">
        <f>IFERROR(_xlfn.XLOOKUP($G1314,通讯通路门店!$S$4:$S$993931,通讯通路门店!$A$4:$A$993931,0,0),"")</f>
        <v>海南省</v>
      </c>
      <c r="B1314" s="99" t="str">
        <f>IFERROR(_xlfn.XLOOKUP($G1314,通讯通路门店!$S$4:$S$993931,通讯通路门店!$B$4:$B$993931,0,0),"")</f>
        <v>东方市</v>
      </c>
      <c r="C1314" s="99" t="str">
        <f>IFERROR(_xlfn.XLOOKUP($G1314,通讯通路门店!$S$4:$S$993931,通讯通路门店!$C$4:$C$993931,0,0),"")</f>
        <v>东方市</v>
      </c>
      <c r="D1314" s="99" t="str">
        <f>IFERROR(_xlfn.XLOOKUP($G1314,通讯通路门店!$S$4:$S$993931,通讯通路门店!$D$4:$D$993931,0,0),"")</f>
        <v>八所镇</v>
      </c>
      <c r="E1314" s="83"/>
      <c r="F1314" s="83"/>
      <c r="G1314" s="101"/>
      <c r="H1314" s="102">
        <f>IFERROR(_xlfn.XLOOKUP($G1314,通讯通路门店!$S$4:$S$993931,通讯通路门店!$R$4:$R$993931,0,0),"")</f>
        <v>0</v>
      </c>
      <c r="I1314" s="83"/>
      <c r="J1314" s="83"/>
      <c r="K1314" s="83"/>
      <c r="L1314" s="83"/>
      <c r="M1314" s="83"/>
      <c r="N1314" s="83"/>
      <c r="O1314" s="83"/>
      <c r="P1314" s="83"/>
      <c r="Q1314" s="83"/>
      <c r="R1314" s="83"/>
      <c r="S1314" s="83"/>
      <c r="T1314" s="83"/>
      <c r="U1314" s="99">
        <f>COUNTIF(通讯通路门店!$S:$S,$G1314)</f>
        <v>0</v>
      </c>
      <c r="V1314" s="99">
        <f>COUNTIFS(通讯通路门店!$S:$S,$G1314,通讯通路门店!$J:$J,"综合卖场")</f>
        <v>0</v>
      </c>
      <c r="W1314" s="99">
        <f>SUMIFS(通讯通路门店!$AJ:$AJ,通讯通路门店!$S:$S,通讯客户沙盘!$G1314)</f>
        <v>0</v>
      </c>
      <c r="X1314" s="99">
        <f t="shared" si="100"/>
        <v>0</v>
      </c>
      <c r="Y1314" s="99">
        <f>COUNTIFS(通讯通路门店!$S:$S,$G1314,通讯通路门店!$J:$J,"荣耀体验店")+COUNTIFS(通讯通路门店!$S:$S,$G1314,通讯通路门店!$J:$J,"荣耀授权专卖店")</f>
        <v>0</v>
      </c>
      <c r="Z1314" s="99">
        <f>COUNTIFS(通讯通路门店!$S:$S,$G1314,通讯通路门店!$J:$J,"VIVO体验店")</f>
        <v>0</v>
      </c>
      <c r="AA1314" s="99">
        <f>COUNTIFS(通讯通路门店!$S:$S,$G1314,通讯通路门店!$J:$J,"OPPO体验店")</f>
        <v>0</v>
      </c>
      <c r="AB1314" s="99">
        <f>COUNTIFS(通讯通路门店!$S:$S,$G1314,通讯通路门店!$J:$J,"华为授权体验店")+COUNTIFS(通讯通路门店!$S:$S,$G1314,通讯通路门店!$J:$J,"华为堡垒店")</f>
        <v>0</v>
      </c>
      <c r="AC1314" s="99">
        <f>COUNTIFS(通讯通路门店!$S:$S,$G1314,通讯通路门店!$J:$J,"小米体验店")</f>
        <v>0</v>
      </c>
      <c r="AD1314" s="99">
        <f>COUNTIFS(通讯通路门店!$S:$S,$G1314,通讯通路门店!$J:$J,"苹果体验店")</f>
        <v>0</v>
      </c>
      <c r="AE1314" s="99">
        <f>COUNTIFS(通讯通路门店!$S:$S,$G1314,通讯通路门店!$J:$J,"其他品牌专卖店")</f>
        <v>0</v>
      </c>
      <c r="AF1314" s="99">
        <f>SUMIFS(通讯通路门店!$BI:$BI,通讯通路门店!$S:$S,$G1314)</f>
        <v>0</v>
      </c>
      <c r="AG1314" s="99">
        <f>SUMIFS(通讯通路门店!$BH:$BH,通讯通路门店!$S:$S,$G1314)</f>
        <v>0</v>
      </c>
      <c r="AH1314" s="99">
        <f t="shared" si="101"/>
        <v>0</v>
      </c>
      <c r="AI1314" s="99">
        <f>SUMIFS(通讯通路门店!$BB:$BB,通讯通路门店!$S:$S,$G1314)</f>
        <v>0</v>
      </c>
      <c r="AJ1314" s="99">
        <f>SUMIFS(通讯通路门店!$BE:$BE,通讯通路门店!$S:$S,$G1314)</f>
        <v>0</v>
      </c>
      <c r="AK1314" s="99">
        <f>SUMIFS(通讯通路门店!$BG:$BG,通讯通路门店!$S:$S,$G1314)</f>
        <v>0</v>
      </c>
      <c r="AL1314" s="99">
        <f>SUMIFS(通讯通路门店!$BC:$BC,通讯通路门店!$S:$S,$G1314)</f>
        <v>0</v>
      </c>
      <c r="AM1314" s="99">
        <f>SUMIFS(通讯通路门店!$BD:$BD,通讯通路门店!$S:$S,$G1314)</f>
        <v>0</v>
      </c>
      <c r="AN1314" s="99">
        <f>SUMIFS(通讯通路门店!$BF:$BF,通讯通路门店!$S:$S,$G1314)</f>
        <v>0</v>
      </c>
      <c r="AO1314" s="99">
        <f t="shared" si="102"/>
        <v>0</v>
      </c>
      <c r="AP1314" s="99">
        <f>SUMIFS(通讯通路门店!$K:$K,通讯通路门店!$S:$S,$G1314)</f>
        <v>0</v>
      </c>
      <c r="AQ1314" s="83"/>
      <c r="AR1314" s="99">
        <f>SUMIFS(通讯通路门店!$T:$T,通讯通路门店!$S:$S,$G1314)</f>
        <v>0</v>
      </c>
      <c r="AS1314" s="99">
        <f>SUMIFS(通讯通路门店!$U:$U,通讯通路门店!$S:$S,$G1314)</f>
        <v>0</v>
      </c>
      <c r="AT1314" s="99">
        <f>SUMIFS(通讯通路门店!$V:$V,通讯通路门店!$S:$S,$G1314)</f>
        <v>0</v>
      </c>
      <c r="AU1314" s="99">
        <f>SUMIFS(通讯通路门店!$W:$W,通讯通路门店!$S:$S,$G1314)</f>
        <v>0</v>
      </c>
      <c r="AV1314" s="99">
        <f>SUMIFS(通讯通路门店!$Z:$Z,通讯通路门店!$S:$S,$G1314)</f>
        <v>0</v>
      </c>
      <c r="AW1314" s="99">
        <f>SUMIFS(通讯通路门店!$AB:$AB,通讯通路门店!$S:$S,$G1314)</f>
        <v>0</v>
      </c>
      <c r="AX1314" s="99">
        <f>SUMIFS(通讯通路门店!$X:$X,通讯通路门店!$S:$S,$G1314)</f>
        <v>0</v>
      </c>
      <c r="AY1314" s="99">
        <f>SUMIFS(通讯通路门店!$Y:$Y,通讯通路门店!$S:$S,$G1314)</f>
        <v>0</v>
      </c>
      <c r="AZ1314" s="99">
        <f>SUMIFS(通讯通路门店!$AA:$AA,通讯通路门店!$S:$S,$G1314)</f>
        <v>0</v>
      </c>
      <c r="BA1314" s="99">
        <f t="shared" si="103"/>
        <v>0</v>
      </c>
      <c r="BB1314" s="99">
        <f t="shared" si="104"/>
        <v>0</v>
      </c>
      <c r="BC1314" s="99">
        <f>SUMIFS(通讯通路门店!$W:$W,通讯通路门店!$S:$S,$G1314,通讯通路门店!$J:$J,"荣耀体验店")+SUMIFS(通讯通路门店!$W:$W,通讯通路门店!$S:$S,$G1314,通讯通路门店!$J:$J,"荣耀授权专卖店")</f>
        <v>0</v>
      </c>
      <c r="BD1314" s="99">
        <f>SUMIFS(通讯通路门店!$Z:$Z,通讯通路门店!$S:$S,$G1314,通讯通路门店!$J:$J,"VIVO体验店")</f>
        <v>0</v>
      </c>
      <c r="BE1314" s="99">
        <f>SUMIFS(通讯通路门店!$AB:$AB,通讯通路门店!$S:$S,$G1314,通讯通路门店!$J:$J,"OPPO体验店")</f>
        <v>0</v>
      </c>
      <c r="BF1314" s="99">
        <f>SUMIFS(通讯通路门店!$X:$X,通讯通路门店!$S:$S,$G1314,通讯通路门店!$J:$J,"华为授权体验店")+SUMIFS(通讯通路门店!$AA:$AA,通讯通路门店!$S:$S,$G1314,通讯通路门店!$J:$J,"华为堡垒店")</f>
        <v>0</v>
      </c>
      <c r="BG1314" s="99">
        <f>SUMIFS(通讯通路门店!$Y:$Y,通讯通路门店!$S:$S,$G1314,通讯通路门店!$J:$J,"小米体验店")</f>
        <v>0</v>
      </c>
      <c r="BH1314" s="99">
        <f>SUMIFS(通讯通路门店!$AA:$AA,通讯通路门店!$S:$S,$G1314,通讯通路门店!$J:$J,"苹果体验店")</f>
        <v>0</v>
      </c>
      <c r="BI1314" s="99">
        <f>SUMIFS(通讯通路门店!$K:$K,通讯通路门店!$S:$S,$G1314,通讯通路门店!$J:$J,"其他品牌专卖店")</f>
        <v>0</v>
      </c>
      <c r="BJ1314" s="99">
        <f>SUMIFS(通讯通路门店!$AC:$AC,通讯通路门店!$S:$S,$G1314)</f>
        <v>0</v>
      </c>
      <c r="BK1314" s="99">
        <f>SUMIFS(通讯通路门店!$AD:$AD,通讯通路门店!$S:$S,$G1314)</f>
        <v>0</v>
      </c>
      <c r="BL1314" s="99">
        <f>SUMIFS(通讯通路门店!$AE:$AE,通讯通路门店!$S:$S,$G1314)</f>
        <v>0</v>
      </c>
      <c r="BM1314" s="99">
        <f>SUMIFS(通讯通路门店!$AF:$AF,通讯通路门店!$S:$S,$G1314)</f>
        <v>0</v>
      </c>
      <c r="BN1314" s="99">
        <f>SUMIFS(通讯通路门店!$AG:$AG,通讯通路门店!$S:$S,$G1314)</f>
        <v>0</v>
      </c>
      <c r="BO1314" s="99">
        <f>SUMIFS(通讯通路门店!$AH:$AH,通讯通路门店!$S:$S,$G1314)</f>
        <v>0</v>
      </c>
      <c r="BP1314" s="99">
        <f>SUMIFS(通讯通路门店!$AI:$AI,通讯通路门店!$S:$S,$G1314)</f>
        <v>0</v>
      </c>
      <c r="BQ1314" s="83"/>
    </row>
    <row r="1315" spans="1:69">
      <c r="A1315" s="99" t="str">
        <f>IFERROR(_xlfn.XLOOKUP($G1315,通讯通路门店!$S$4:$S$993931,通讯通路门店!$A$4:$A$993931,0,0),"")</f>
        <v>海南省</v>
      </c>
      <c r="B1315" s="99" t="str">
        <f>IFERROR(_xlfn.XLOOKUP($G1315,通讯通路门店!$S$4:$S$993931,通讯通路门店!$B$4:$B$993931,0,0),"")</f>
        <v>东方市</v>
      </c>
      <c r="C1315" s="99" t="str">
        <f>IFERROR(_xlfn.XLOOKUP($G1315,通讯通路门店!$S$4:$S$993931,通讯通路门店!$C$4:$C$993931,0,0),"")</f>
        <v>东方市</v>
      </c>
      <c r="D1315" s="99" t="str">
        <f>IFERROR(_xlfn.XLOOKUP($G1315,通讯通路门店!$S$4:$S$993931,通讯通路门店!$D$4:$D$993931,0,0),"")</f>
        <v>八所镇</v>
      </c>
      <c r="E1315" s="83"/>
      <c r="F1315" s="83"/>
      <c r="G1315" s="101"/>
      <c r="H1315" s="102">
        <f>IFERROR(_xlfn.XLOOKUP($G1315,通讯通路门店!$S$4:$S$993931,通讯通路门店!$R$4:$R$993931,0,0),"")</f>
        <v>0</v>
      </c>
      <c r="I1315" s="83"/>
      <c r="J1315" s="83"/>
      <c r="K1315" s="83"/>
      <c r="L1315" s="83"/>
      <c r="M1315" s="83"/>
      <c r="N1315" s="83"/>
      <c r="O1315" s="83"/>
      <c r="P1315" s="83"/>
      <c r="Q1315" s="83"/>
      <c r="R1315" s="83"/>
      <c r="S1315" s="83"/>
      <c r="T1315" s="83"/>
      <c r="U1315" s="99">
        <f>COUNTIF(通讯通路门店!$S:$S,$G1315)</f>
        <v>0</v>
      </c>
      <c r="V1315" s="99">
        <f>COUNTIFS(通讯通路门店!$S:$S,$G1315,通讯通路门店!$J:$J,"综合卖场")</f>
        <v>0</v>
      </c>
      <c r="W1315" s="99">
        <f>SUMIFS(通讯通路门店!$AJ:$AJ,通讯通路门店!$S:$S,通讯客户沙盘!$G1315)</f>
        <v>0</v>
      </c>
      <c r="X1315" s="99">
        <f t="shared" si="100"/>
        <v>0</v>
      </c>
      <c r="Y1315" s="99">
        <f>COUNTIFS(通讯通路门店!$S:$S,$G1315,通讯通路门店!$J:$J,"荣耀体验店")+COUNTIFS(通讯通路门店!$S:$S,$G1315,通讯通路门店!$J:$J,"荣耀授权专卖店")</f>
        <v>0</v>
      </c>
      <c r="Z1315" s="99">
        <f>COUNTIFS(通讯通路门店!$S:$S,$G1315,通讯通路门店!$J:$J,"VIVO体验店")</f>
        <v>0</v>
      </c>
      <c r="AA1315" s="99">
        <f>COUNTIFS(通讯通路门店!$S:$S,$G1315,通讯通路门店!$J:$J,"OPPO体验店")</f>
        <v>0</v>
      </c>
      <c r="AB1315" s="99">
        <f>COUNTIFS(通讯通路门店!$S:$S,$G1315,通讯通路门店!$J:$J,"华为授权体验店")+COUNTIFS(通讯通路门店!$S:$S,$G1315,通讯通路门店!$J:$J,"华为堡垒店")</f>
        <v>0</v>
      </c>
      <c r="AC1315" s="99">
        <f>COUNTIFS(通讯通路门店!$S:$S,$G1315,通讯通路门店!$J:$J,"小米体验店")</f>
        <v>0</v>
      </c>
      <c r="AD1315" s="99">
        <f>COUNTIFS(通讯通路门店!$S:$S,$G1315,通讯通路门店!$J:$J,"苹果体验店")</f>
        <v>0</v>
      </c>
      <c r="AE1315" s="99">
        <f>COUNTIFS(通讯通路门店!$S:$S,$G1315,通讯通路门店!$J:$J,"其他品牌专卖店")</f>
        <v>0</v>
      </c>
      <c r="AF1315" s="99">
        <f>SUMIFS(通讯通路门店!$BI:$BI,通讯通路门店!$S:$S,$G1315)</f>
        <v>0</v>
      </c>
      <c r="AG1315" s="99">
        <f>SUMIFS(通讯通路门店!$BH:$BH,通讯通路门店!$S:$S,$G1315)</f>
        <v>0</v>
      </c>
      <c r="AH1315" s="99">
        <f t="shared" si="101"/>
        <v>0</v>
      </c>
      <c r="AI1315" s="99">
        <f>SUMIFS(通讯通路门店!$BB:$BB,通讯通路门店!$S:$S,$G1315)</f>
        <v>0</v>
      </c>
      <c r="AJ1315" s="99">
        <f>SUMIFS(通讯通路门店!$BE:$BE,通讯通路门店!$S:$S,$G1315)</f>
        <v>0</v>
      </c>
      <c r="AK1315" s="99">
        <f>SUMIFS(通讯通路门店!$BG:$BG,通讯通路门店!$S:$S,$G1315)</f>
        <v>0</v>
      </c>
      <c r="AL1315" s="99">
        <f>SUMIFS(通讯通路门店!$BC:$BC,通讯通路门店!$S:$S,$G1315)</f>
        <v>0</v>
      </c>
      <c r="AM1315" s="99">
        <f>SUMIFS(通讯通路门店!$BD:$BD,通讯通路门店!$S:$S,$G1315)</f>
        <v>0</v>
      </c>
      <c r="AN1315" s="99">
        <f>SUMIFS(通讯通路门店!$BF:$BF,通讯通路门店!$S:$S,$G1315)</f>
        <v>0</v>
      </c>
      <c r="AO1315" s="99">
        <f t="shared" si="102"/>
        <v>0</v>
      </c>
      <c r="AP1315" s="99">
        <f>SUMIFS(通讯通路门店!$K:$K,通讯通路门店!$S:$S,$G1315)</f>
        <v>0</v>
      </c>
      <c r="AQ1315" s="83"/>
      <c r="AR1315" s="99">
        <f>SUMIFS(通讯通路门店!$T:$T,通讯通路门店!$S:$S,$G1315)</f>
        <v>0</v>
      </c>
      <c r="AS1315" s="99">
        <f>SUMIFS(通讯通路门店!$U:$U,通讯通路门店!$S:$S,$G1315)</f>
        <v>0</v>
      </c>
      <c r="AT1315" s="99">
        <f>SUMIFS(通讯通路门店!$V:$V,通讯通路门店!$S:$S,$G1315)</f>
        <v>0</v>
      </c>
      <c r="AU1315" s="99">
        <f>SUMIFS(通讯通路门店!$W:$W,通讯通路门店!$S:$S,$G1315)</f>
        <v>0</v>
      </c>
      <c r="AV1315" s="99">
        <f>SUMIFS(通讯通路门店!$Z:$Z,通讯通路门店!$S:$S,$G1315)</f>
        <v>0</v>
      </c>
      <c r="AW1315" s="99">
        <f>SUMIFS(通讯通路门店!$AB:$AB,通讯通路门店!$S:$S,$G1315)</f>
        <v>0</v>
      </c>
      <c r="AX1315" s="99">
        <f>SUMIFS(通讯通路门店!$X:$X,通讯通路门店!$S:$S,$G1315)</f>
        <v>0</v>
      </c>
      <c r="AY1315" s="99">
        <f>SUMIFS(通讯通路门店!$Y:$Y,通讯通路门店!$S:$S,$G1315)</f>
        <v>0</v>
      </c>
      <c r="AZ1315" s="99">
        <f>SUMIFS(通讯通路门店!$AA:$AA,通讯通路门店!$S:$S,$G1315)</f>
        <v>0</v>
      </c>
      <c r="BA1315" s="99">
        <f t="shared" si="103"/>
        <v>0</v>
      </c>
      <c r="BB1315" s="99">
        <f t="shared" si="104"/>
        <v>0</v>
      </c>
      <c r="BC1315" s="99">
        <f>SUMIFS(通讯通路门店!$W:$W,通讯通路门店!$S:$S,$G1315,通讯通路门店!$J:$J,"荣耀体验店")+SUMIFS(通讯通路门店!$W:$W,通讯通路门店!$S:$S,$G1315,通讯通路门店!$J:$J,"荣耀授权专卖店")</f>
        <v>0</v>
      </c>
      <c r="BD1315" s="99">
        <f>SUMIFS(通讯通路门店!$Z:$Z,通讯通路门店!$S:$S,$G1315,通讯通路门店!$J:$J,"VIVO体验店")</f>
        <v>0</v>
      </c>
      <c r="BE1315" s="99">
        <f>SUMIFS(通讯通路门店!$AB:$AB,通讯通路门店!$S:$S,$G1315,通讯通路门店!$J:$J,"OPPO体验店")</f>
        <v>0</v>
      </c>
      <c r="BF1315" s="99">
        <f>SUMIFS(通讯通路门店!$X:$X,通讯通路门店!$S:$S,$G1315,通讯通路门店!$J:$J,"华为授权体验店")+SUMIFS(通讯通路门店!$AA:$AA,通讯通路门店!$S:$S,$G1315,通讯通路门店!$J:$J,"华为堡垒店")</f>
        <v>0</v>
      </c>
      <c r="BG1315" s="99">
        <f>SUMIFS(通讯通路门店!$Y:$Y,通讯通路门店!$S:$S,$G1315,通讯通路门店!$J:$J,"小米体验店")</f>
        <v>0</v>
      </c>
      <c r="BH1315" s="99">
        <f>SUMIFS(通讯通路门店!$AA:$AA,通讯通路门店!$S:$S,$G1315,通讯通路门店!$J:$J,"苹果体验店")</f>
        <v>0</v>
      </c>
      <c r="BI1315" s="99">
        <f>SUMIFS(通讯通路门店!$K:$K,通讯通路门店!$S:$S,$G1315,通讯通路门店!$J:$J,"其他品牌专卖店")</f>
        <v>0</v>
      </c>
      <c r="BJ1315" s="99">
        <f>SUMIFS(通讯通路门店!$AC:$AC,通讯通路门店!$S:$S,$G1315)</f>
        <v>0</v>
      </c>
      <c r="BK1315" s="99">
        <f>SUMIFS(通讯通路门店!$AD:$AD,通讯通路门店!$S:$S,$G1315)</f>
        <v>0</v>
      </c>
      <c r="BL1315" s="99">
        <f>SUMIFS(通讯通路门店!$AE:$AE,通讯通路门店!$S:$S,$G1315)</f>
        <v>0</v>
      </c>
      <c r="BM1315" s="99">
        <f>SUMIFS(通讯通路门店!$AF:$AF,通讯通路门店!$S:$S,$G1315)</f>
        <v>0</v>
      </c>
      <c r="BN1315" s="99">
        <f>SUMIFS(通讯通路门店!$AG:$AG,通讯通路门店!$S:$S,$G1315)</f>
        <v>0</v>
      </c>
      <c r="BO1315" s="99">
        <f>SUMIFS(通讯通路门店!$AH:$AH,通讯通路门店!$S:$S,$G1315)</f>
        <v>0</v>
      </c>
      <c r="BP1315" s="99">
        <f>SUMIFS(通讯通路门店!$AI:$AI,通讯通路门店!$S:$S,$G1315)</f>
        <v>0</v>
      </c>
      <c r="BQ1315" s="83"/>
    </row>
    <row r="1316" spans="1:69">
      <c r="A1316" s="99" t="str">
        <f>IFERROR(_xlfn.XLOOKUP($G1316,通讯通路门店!$S$4:$S$993931,通讯通路门店!$A$4:$A$993931,0,0),"")</f>
        <v>海南省</v>
      </c>
      <c r="B1316" s="99" t="str">
        <f>IFERROR(_xlfn.XLOOKUP($G1316,通讯通路门店!$S$4:$S$993931,通讯通路门店!$B$4:$B$993931,0,0),"")</f>
        <v>东方市</v>
      </c>
      <c r="C1316" s="99" t="str">
        <f>IFERROR(_xlfn.XLOOKUP($G1316,通讯通路门店!$S$4:$S$993931,通讯通路门店!$C$4:$C$993931,0,0),"")</f>
        <v>东方市</v>
      </c>
      <c r="D1316" s="99" t="str">
        <f>IFERROR(_xlfn.XLOOKUP($G1316,通讯通路门店!$S$4:$S$993931,通讯通路门店!$D$4:$D$993931,0,0),"")</f>
        <v>八所镇</v>
      </c>
      <c r="E1316" s="83"/>
      <c r="F1316" s="83"/>
      <c r="G1316" s="101"/>
      <c r="H1316" s="102">
        <f>IFERROR(_xlfn.XLOOKUP($G1316,通讯通路门店!$S$4:$S$993931,通讯通路门店!$R$4:$R$993931,0,0),"")</f>
        <v>0</v>
      </c>
      <c r="I1316" s="83"/>
      <c r="J1316" s="83"/>
      <c r="K1316" s="83"/>
      <c r="L1316" s="83"/>
      <c r="M1316" s="83"/>
      <c r="N1316" s="83"/>
      <c r="O1316" s="83"/>
      <c r="P1316" s="83"/>
      <c r="Q1316" s="83"/>
      <c r="R1316" s="83"/>
      <c r="S1316" s="83"/>
      <c r="T1316" s="83"/>
      <c r="U1316" s="99">
        <f>COUNTIF(通讯通路门店!$S:$S,$G1316)</f>
        <v>0</v>
      </c>
      <c r="V1316" s="99">
        <f>COUNTIFS(通讯通路门店!$S:$S,$G1316,通讯通路门店!$J:$J,"综合卖场")</f>
        <v>0</v>
      </c>
      <c r="W1316" s="99">
        <f>SUMIFS(通讯通路门店!$AJ:$AJ,通讯通路门店!$S:$S,通讯客户沙盘!$G1316)</f>
        <v>0</v>
      </c>
      <c r="X1316" s="99">
        <f t="shared" si="100"/>
        <v>0</v>
      </c>
      <c r="Y1316" s="99">
        <f>COUNTIFS(通讯通路门店!$S:$S,$G1316,通讯通路门店!$J:$J,"荣耀体验店")+COUNTIFS(通讯通路门店!$S:$S,$G1316,通讯通路门店!$J:$J,"荣耀授权专卖店")</f>
        <v>0</v>
      </c>
      <c r="Z1316" s="99">
        <f>COUNTIFS(通讯通路门店!$S:$S,$G1316,通讯通路门店!$J:$J,"VIVO体验店")</f>
        <v>0</v>
      </c>
      <c r="AA1316" s="99">
        <f>COUNTIFS(通讯通路门店!$S:$S,$G1316,通讯通路门店!$J:$J,"OPPO体验店")</f>
        <v>0</v>
      </c>
      <c r="AB1316" s="99">
        <f>COUNTIFS(通讯通路门店!$S:$S,$G1316,通讯通路门店!$J:$J,"华为授权体验店")+COUNTIFS(通讯通路门店!$S:$S,$G1316,通讯通路门店!$J:$J,"华为堡垒店")</f>
        <v>0</v>
      </c>
      <c r="AC1316" s="99">
        <f>COUNTIFS(通讯通路门店!$S:$S,$G1316,通讯通路门店!$J:$J,"小米体验店")</f>
        <v>0</v>
      </c>
      <c r="AD1316" s="99">
        <f>COUNTIFS(通讯通路门店!$S:$S,$G1316,通讯通路门店!$J:$J,"苹果体验店")</f>
        <v>0</v>
      </c>
      <c r="AE1316" s="99">
        <f>COUNTIFS(通讯通路门店!$S:$S,$G1316,通讯通路门店!$J:$J,"其他品牌专卖店")</f>
        <v>0</v>
      </c>
      <c r="AF1316" s="99">
        <f>SUMIFS(通讯通路门店!$BI:$BI,通讯通路门店!$S:$S,$G1316)</f>
        <v>0</v>
      </c>
      <c r="AG1316" s="99">
        <f>SUMIFS(通讯通路门店!$BH:$BH,通讯通路门店!$S:$S,$G1316)</f>
        <v>0</v>
      </c>
      <c r="AH1316" s="99">
        <f t="shared" si="101"/>
        <v>0</v>
      </c>
      <c r="AI1316" s="99">
        <f>SUMIFS(通讯通路门店!$BB:$BB,通讯通路门店!$S:$S,$G1316)</f>
        <v>0</v>
      </c>
      <c r="AJ1316" s="99">
        <f>SUMIFS(通讯通路门店!$BE:$BE,通讯通路门店!$S:$S,$G1316)</f>
        <v>0</v>
      </c>
      <c r="AK1316" s="99">
        <f>SUMIFS(通讯通路门店!$BG:$BG,通讯通路门店!$S:$S,$G1316)</f>
        <v>0</v>
      </c>
      <c r="AL1316" s="99">
        <f>SUMIFS(通讯通路门店!$BC:$BC,通讯通路门店!$S:$S,$G1316)</f>
        <v>0</v>
      </c>
      <c r="AM1316" s="99">
        <f>SUMIFS(通讯通路门店!$BD:$BD,通讯通路门店!$S:$S,$G1316)</f>
        <v>0</v>
      </c>
      <c r="AN1316" s="99">
        <f>SUMIFS(通讯通路门店!$BF:$BF,通讯通路门店!$S:$S,$G1316)</f>
        <v>0</v>
      </c>
      <c r="AO1316" s="99">
        <f t="shared" si="102"/>
        <v>0</v>
      </c>
      <c r="AP1316" s="99">
        <f>SUMIFS(通讯通路门店!$K:$K,通讯通路门店!$S:$S,$G1316)</f>
        <v>0</v>
      </c>
      <c r="AQ1316" s="83"/>
      <c r="AR1316" s="99">
        <f>SUMIFS(通讯通路门店!$T:$T,通讯通路门店!$S:$S,$G1316)</f>
        <v>0</v>
      </c>
      <c r="AS1316" s="99">
        <f>SUMIFS(通讯通路门店!$U:$U,通讯通路门店!$S:$S,$G1316)</f>
        <v>0</v>
      </c>
      <c r="AT1316" s="99">
        <f>SUMIFS(通讯通路门店!$V:$V,通讯通路门店!$S:$S,$G1316)</f>
        <v>0</v>
      </c>
      <c r="AU1316" s="99">
        <f>SUMIFS(通讯通路门店!$W:$W,通讯通路门店!$S:$S,$G1316)</f>
        <v>0</v>
      </c>
      <c r="AV1316" s="99">
        <f>SUMIFS(通讯通路门店!$Z:$Z,通讯通路门店!$S:$S,$G1316)</f>
        <v>0</v>
      </c>
      <c r="AW1316" s="99">
        <f>SUMIFS(通讯通路门店!$AB:$AB,通讯通路门店!$S:$S,$G1316)</f>
        <v>0</v>
      </c>
      <c r="AX1316" s="99">
        <f>SUMIFS(通讯通路门店!$X:$X,通讯通路门店!$S:$S,$G1316)</f>
        <v>0</v>
      </c>
      <c r="AY1316" s="99">
        <f>SUMIFS(通讯通路门店!$Y:$Y,通讯通路门店!$S:$S,$G1316)</f>
        <v>0</v>
      </c>
      <c r="AZ1316" s="99">
        <f>SUMIFS(通讯通路门店!$AA:$AA,通讯通路门店!$S:$S,$G1316)</f>
        <v>0</v>
      </c>
      <c r="BA1316" s="99">
        <f t="shared" si="103"/>
        <v>0</v>
      </c>
      <c r="BB1316" s="99">
        <f t="shared" si="104"/>
        <v>0</v>
      </c>
      <c r="BC1316" s="99">
        <f>SUMIFS(通讯通路门店!$W:$W,通讯通路门店!$S:$S,$G1316,通讯通路门店!$J:$J,"荣耀体验店")+SUMIFS(通讯通路门店!$W:$W,通讯通路门店!$S:$S,$G1316,通讯通路门店!$J:$J,"荣耀授权专卖店")</f>
        <v>0</v>
      </c>
      <c r="BD1316" s="99">
        <f>SUMIFS(通讯通路门店!$Z:$Z,通讯通路门店!$S:$S,$G1316,通讯通路门店!$J:$J,"VIVO体验店")</f>
        <v>0</v>
      </c>
      <c r="BE1316" s="99">
        <f>SUMIFS(通讯通路门店!$AB:$AB,通讯通路门店!$S:$S,$G1316,通讯通路门店!$J:$J,"OPPO体验店")</f>
        <v>0</v>
      </c>
      <c r="BF1316" s="99">
        <f>SUMIFS(通讯通路门店!$X:$X,通讯通路门店!$S:$S,$G1316,通讯通路门店!$J:$J,"华为授权体验店")+SUMIFS(通讯通路门店!$AA:$AA,通讯通路门店!$S:$S,$G1316,通讯通路门店!$J:$J,"华为堡垒店")</f>
        <v>0</v>
      </c>
      <c r="BG1316" s="99">
        <f>SUMIFS(通讯通路门店!$Y:$Y,通讯通路门店!$S:$S,$G1316,通讯通路门店!$J:$J,"小米体验店")</f>
        <v>0</v>
      </c>
      <c r="BH1316" s="99">
        <f>SUMIFS(通讯通路门店!$AA:$AA,通讯通路门店!$S:$S,$G1316,通讯通路门店!$J:$J,"苹果体验店")</f>
        <v>0</v>
      </c>
      <c r="BI1316" s="99">
        <f>SUMIFS(通讯通路门店!$K:$K,通讯通路门店!$S:$S,$G1316,通讯通路门店!$J:$J,"其他品牌专卖店")</f>
        <v>0</v>
      </c>
      <c r="BJ1316" s="99">
        <f>SUMIFS(通讯通路门店!$AC:$AC,通讯通路门店!$S:$S,$G1316)</f>
        <v>0</v>
      </c>
      <c r="BK1316" s="99">
        <f>SUMIFS(通讯通路门店!$AD:$AD,通讯通路门店!$S:$S,$G1316)</f>
        <v>0</v>
      </c>
      <c r="BL1316" s="99">
        <f>SUMIFS(通讯通路门店!$AE:$AE,通讯通路门店!$S:$S,$G1316)</f>
        <v>0</v>
      </c>
      <c r="BM1316" s="99">
        <f>SUMIFS(通讯通路门店!$AF:$AF,通讯通路门店!$S:$S,$G1316)</f>
        <v>0</v>
      </c>
      <c r="BN1316" s="99">
        <f>SUMIFS(通讯通路门店!$AG:$AG,通讯通路门店!$S:$S,$G1316)</f>
        <v>0</v>
      </c>
      <c r="BO1316" s="99">
        <f>SUMIFS(通讯通路门店!$AH:$AH,通讯通路门店!$S:$S,$G1316)</f>
        <v>0</v>
      </c>
      <c r="BP1316" s="99">
        <f>SUMIFS(通讯通路门店!$AI:$AI,通讯通路门店!$S:$S,$G1316)</f>
        <v>0</v>
      </c>
      <c r="BQ1316" s="83"/>
    </row>
    <row r="1317" spans="1:69">
      <c r="A1317" s="99" t="str">
        <f>IFERROR(_xlfn.XLOOKUP($G1317,通讯通路门店!$S$4:$S$993931,通讯通路门店!$A$4:$A$993931,0,0),"")</f>
        <v>海南省</v>
      </c>
      <c r="B1317" s="99" t="str">
        <f>IFERROR(_xlfn.XLOOKUP($G1317,通讯通路门店!$S$4:$S$993931,通讯通路门店!$B$4:$B$993931,0,0),"")</f>
        <v>东方市</v>
      </c>
      <c r="C1317" s="99" t="str">
        <f>IFERROR(_xlfn.XLOOKUP($G1317,通讯通路门店!$S$4:$S$993931,通讯通路门店!$C$4:$C$993931,0,0),"")</f>
        <v>东方市</v>
      </c>
      <c r="D1317" s="99" t="str">
        <f>IFERROR(_xlfn.XLOOKUP($G1317,通讯通路门店!$S$4:$S$993931,通讯通路门店!$D$4:$D$993931,0,0),"")</f>
        <v>八所镇</v>
      </c>
      <c r="E1317" s="83"/>
      <c r="F1317" s="83"/>
      <c r="G1317" s="101"/>
      <c r="H1317" s="102">
        <f>IFERROR(_xlfn.XLOOKUP($G1317,通讯通路门店!$S$4:$S$993931,通讯通路门店!$R$4:$R$993931,0,0),"")</f>
        <v>0</v>
      </c>
      <c r="I1317" s="83"/>
      <c r="J1317" s="83"/>
      <c r="K1317" s="83"/>
      <c r="L1317" s="83"/>
      <c r="M1317" s="83"/>
      <c r="N1317" s="83"/>
      <c r="O1317" s="83"/>
      <c r="P1317" s="83"/>
      <c r="Q1317" s="83"/>
      <c r="R1317" s="83"/>
      <c r="S1317" s="83"/>
      <c r="T1317" s="83"/>
      <c r="U1317" s="99">
        <f>COUNTIF(通讯通路门店!$S:$S,$G1317)</f>
        <v>0</v>
      </c>
      <c r="V1317" s="99">
        <f>COUNTIFS(通讯通路门店!$S:$S,$G1317,通讯通路门店!$J:$J,"综合卖场")</f>
        <v>0</v>
      </c>
      <c r="W1317" s="99">
        <f>SUMIFS(通讯通路门店!$AJ:$AJ,通讯通路门店!$S:$S,通讯客户沙盘!$G1317)</f>
        <v>0</v>
      </c>
      <c r="X1317" s="99">
        <f t="shared" si="100"/>
        <v>0</v>
      </c>
      <c r="Y1317" s="99">
        <f>COUNTIFS(通讯通路门店!$S:$S,$G1317,通讯通路门店!$J:$J,"荣耀体验店")+COUNTIFS(通讯通路门店!$S:$S,$G1317,通讯通路门店!$J:$J,"荣耀授权专卖店")</f>
        <v>0</v>
      </c>
      <c r="Z1317" s="99">
        <f>COUNTIFS(通讯通路门店!$S:$S,$G1317,通讯通路门店!$J:$J,"VIVO体验店")</f>
        <v>0</v>
      </c>
      <c r="AA1317" s="99">
        <f>COUNTIFS(通讯通路门店!$S:$S,$G1317,通讯通路门店!$J:$J,"OPPO体验店")</f>
        <v>0</v>
      </c>
      <c r="AB1317" s="99">
        <f>COUNTIFS(通讯通路门店!$S:$S,$G1317,通讯通路门店!$J:$J,"华为授权体验店")+COUNTIFS(通讯通路门店!$S:$S,$G1317,通讯通路门店!$J:$J,"华为堡垒店")</f>
        <v>0</v>
      </c>
      <c r="AC1317" s="99">
        <f>COUNTIFS(通讯通路门店!$S:$S,$G1317,通讯通路门店!$J:$J,"小米体验店")</f>
        <v>0</v>
      </c>
      <c r="AD1317" s="99">
        <f>COUNTIFS(通讯通路门店!$S:$S,$G1317,通讯通路门店!$J:$J,"苹果体验店")</f>
        <v>0</v>
      </c>
      <c r="AE1317" s="99">
        <f>COUNTIFS(通讯通路门店!$S:$S,$G1317,通讯通路门店!$J:$J,"其他品牌专卖店")</f>
        <v>0</v>
      </c>
      <c r="AF1317" s="99">
        <f>SUMIFS(通讯通路门店!$BI:$BI,通讯通路门店!$S:$S,$G1317)</f>
        <v>0</v>
      </c>
      <c r="AG1317" s="99">
        <f>SUMIFS(通讯通路门店!$BH:$BH,通讯通路门店!$S:$S,$G1317)</f>
        <v>0</v>
      </c>
      <c r="AH1317" s="99">
        <f t="shared" si="101"/>
        <v>0</v>
      </c>
      <c r="AI1317" s="99">
        <f>SUMIFS(通讯通路门店!$BB:$BB,通讯通路门店!$S:$S,$G1317)</f>
        <v>0</v>
      </c>
      <c r="AJ1317" s="99">
        <f>SUMIFS(通讯通路门店!$BE:$BE,通讯通路门店!$S:$S,$G1317)</f>
        <v>0</v>
      </c>
      <c r="AK1317" s="99">
        <f>SUMIFS(通讯通路门店!$BG:$BG,通讯通路门店!$S:$S,$G1317)</f>
        <v>0</v>
      </c>
      <c r="AL1317" s="99">
        <f>SUMIFS(通讯通路门店!$BC:$BC,通讯通路门店!$S:$S,$G1317)</f>
        <v>0</v>
      </c>
      <c r="AM1317" s="99">
        <f>SUMIFS(通讯通路门店!$BD:$BD,通讯通路门店!$S:$S,$G1317)</f>
        <v>0</v>
      </c>
      <c r="AN1317" s="99">
        <f>SUMIFS(通讯通路门店!$BF:$BF,通讯通路门店!$S:$S,$G1317)</f>
        <v>0</v>
      </c>
      <c r="AO1317" s="99">
        <f t="shared" si="102"/>
        <v>0</v>
      </c>
      <c r="AP1317" s="99">
        <f>SUMIFS(通讯通路门店!$K:$K,通讯通路门店!$S:$S,$G1317)</f>
        <v>0</v>
      </c>
      <c r="AQ1317" s="83"/>
      <c r="AR1317" s="99">
        <f>SUMIFS(通讯通路门店!$T:$T,通讯通路门店!$S:$S,$G1317)</f>
        <v>0</v>
      </c>
      <c r="AS1317" s="99">
        <f>SUMIFS(通讯通路门店!$U:$U,通讯通路门店!$S:$S,$G1317)</f>
        <v>0</v>
      </c>
      <c r="AT1317" s="99">
        <f>SUMIFS(通讯通路门店!$V:$V,通讯通路门店!$S:$S,$G1317)</f>
        <v>0</v>
      </c>
      <c r="AU1317" s="99">
        <f>SUMIFS(通讯通路门店!$W:$W,通讯通路门店!$S:$S,$G1317)</f>
        <v>0</v>
      </c>
      <c r="AV1317" s="99">
        <f>SUMIFS(通讯通路门店!$Z:$Z,通讯通路门店!$S:$S,$G1317)</f>
        <v>0</v>
      </c>
      <c r="AW1317" s="99">
        <f>SUMIFS(通讯通路门店!$AB:$AB,通讯通路门店!$S:$S,$G1317)</f>
        <v>0</v>
      </c>
      <c r="AX1317" s="99">
        <f>SUMIFS(通讯通路门店!$X:$X,通讯通路门店!$S:$S,$G1317)</f>
        <v>0</v>
      </c>
      <c r="AY1317" s="99">
        <f>SUMIFS(通讯通路门店!$Y:$Y,通讯通路门店!$S:$S,$G1317)</f>
        <v>0</v>
      </c>
      <c r="AZ1317" s="99">
        <f>SUMIFS(通讯通路门店!$AA:$AA,通讯通路门店!$S:$S,$G1317)</f>
        <v>0</v>
      </c>
      <c r="BA1317" s="99">
        <f t="shared" si="103"/>
        <v>0</v>
      </c>
      <c r="BB1317" s="99">
        <f t="shared" si="104"/>
        <v>0</v>
      </c>
      <c r="BC1317" s="99">
        <f>SUMIFS(通讯通路门店!$W:$W,通讯通路门店!$S:$S,$G1317,通讯通路门店!$J:$J,"荣耀体验店")+SUMIFS(通讯通路门店!$W:$W,通讯通路门店!$S:$S,$G1317,通讯通路门店!$J:$J,"荣耀授权专卖店")</f>
        <v>0</v>
      </c>
      <c r="BD1317" s="99">
        <f>SUMIFS(通讯通路门店!$Z:$Z,通讯通路门店!$S:$S,$G1317,通讯通路门店!$J:$J,"VIVO体验店")</f>
        <v>0</v>
      </c>
      <c r="BE1317" s="99">
        <f>SUMIFS(通讯通路门店!$AB:$AB,通讯通路门店!$S:$S,$G1317,通讯通路门店!$J:$J,"OPPO体验店")</f>
        <v>0</v>
      </c>
      <c r="BF1317" s="99">
        <f>SUMIFS(通讯通路门店!$X:$X,通讯通路门店!$S:$S,$G1317,通讯通路门店!$J:$J,"华为授权体验店")+SUMIFS(通讯通路门店!$AA:$AA,通讯通路门店!$S:$S,$G1317,通讯通路门店!$J:$J,"华为堡垒店")</f>
        <v>0</v>
      </c>
      <c r="BG1317" s="99">
        <f>SUMIFS(通讯通路门店!$Y:$Y,通讯通路门店!$S:$S,$G1317,通讯通路门店!$J:$J,"小米体验店")</f>
        <v>0</v>
      </c>
      <c r="BH1317" s="99">
        <f>SUMIFS(通讯通路门店!$AA:$AA,通讯通路门店!$S:$S,$G1317,通讯通路门店!$J:$J,"苹果体验店")</f>
        <v>0</v>
      </c>
      <c r="BI1317" s="99">
        <f>SUMIFS(通讯通路门店!$K:$K,通讯通路门店!$S:$S,$G1317,通讯通路门店!$J:$J,"其他品牌专卖店")</f>
        <v>0</v>
      </c>
      <c r="BJ1317" s="99">
        <f>SUMIFS(通讯通路门店!$AC:$AC,通讯通路门店!$S:$S,$G1317)</f>
        <v>0</v>
      </c>
      <c r="BK1317" s="99">
        <f>SUMIFS(通讯通路门店!$AD:$AD,通讯通路门店!$S:$S,$G1317)</f>
        <v>0</v>
      </c>
      <c r="BL1317" s="99">
        <f>SUMIFS(通讯通路门店!$AE:$AE,通讯通路门店!$S:$S,$G1317)</f>
        <v>0</v>
      </c>
      <c r="BM1317" s="99">
        <f>SUMIFS(通讯通路门店!$AF:$AF,通讯通路门店!$S:$S,$G1317)</f>
        <v>0</v>
      </c>
      <c r="BN1317" s="99">
        <f>SUMIFS(通讯通路门店!$AG:$AG,通讯通路门店!$S:$S,$G1317)</f>
        <v>0</v>
      </c>
      <c r="BO1317" s="99">
        <f>SUMIFS(通讯通路门店!$AH:$AH,通讯通路门店!$S:$S,$G1317)</f>
        <v>0</v>
      </c>
      <c r="BP1317" s="99">
        <f>SUMIFS(通讯通路门店!$AI:$AI,通讯通路门店!$S:$S,$G1317)</f>
        <v>0</v>
      </c>
      <c r="BQ1317" s="83"/>
    </row>
    <row r="1318" spans="1:69">
      <c r="A1318" s="99" t="str">
        <f>IFERROR(_xlfn.XLOOKUP($G1318,通讯通路门店!$S$4:$S$993931,通讯通路门店!$A$4:$A$993931,0,0),"")</f>
        <v>海南省</v>
      </c>
      <c r="B1318" s="99" t="str">
        <f>IFERROR(_xlfn.XLOOKUP($G1318,通讯通路门店!$S$4:$S$993931,通讯通路门店!$B$4:$B$993931,0,0),"")</f>
        <v>东方市</v>
      </c>
      <c r="C1318" s="99" t="str">
        <f>IFERROR(_xlfn.XLOOKUP($G1318,通讯通路门店!$S$4:$S$993931,通讯通路门店!$C$4:$C$993931,0,0),"")</f>
        <v>东方市</v>
      </c>
      <c r="D1318" s="99" t="str">
        <f>IFERROR(_xlfn.XLOOKUP($G1318,通讯通路门店!$S$4:$S$993931,通讯通路门店!$D$4:$D$993931,0,0),"")</f>
        <v>八所镇</v>
      </c>
      <c r="E1318" s="83"/>
      <c r="F1318" s="83"/>
      <c r="G1318" s="101"/>
      <c r="H1318" s="102">
        <f>IFERROR(_xlfn.XLOOKUP($G1318,通讯通路门店!$S$4:$S$993931,通讯通路门店!$R$4:$R$993931,0,0),"")</f>
        <v>0</v>
      </c>
      <c r="I1318" s="83"/>
      <c r="J1318" s="83"/>
      <c r="K1318" s="83"/>
      <c r="L1318" s="83"/>
      <c r="M1318" s="83"/>
      <c r="N1318" s="83"/>
      <c r="O1318" s="83"/>
      <c r="P1318" s="83"/>
      <c r="Q1318" s="83"/>
      <c r="R1318" s="83"/>
      <c r="S1318" s="83"/>
      <c r="T1318" s="83"/>
      <c r="U1318" s="99">
        <f>COUNTIF(通讯通路门店!$S:$S,$G1318)</f>
        <v>0</v>
      </c>
      <c r="V1318" s="99">
        <f>COUNTIFS(通讯通路门店!$S:$S,$G1318,通讯通路门店!$J:$J,"综合卖场")</f>
        <v>0</v>
      </c>
      <c r="W1318" s="99">
        <f>SUMIFS(通讯通路门店!$AJ:$AJ,通讯通路门店!$S:$S,通讯客户沙盘!$G1318)</f>
        <v>0</v>
      </c>
      <c r="X1318" s="99">
        <f t="shared" si="100"/>
        <v>0</v>
      </c>
      <c r="Y1318" s="99">
        <f>COUNTIFS(通讯通路门店!$S:$S,$G1318,通讯通路门店!$J:$J,"荣耀体验店")+COUNTIFS(通讯通路门店!$S:$S,$G1318,通讯通路门店!$J:$J,"荣耀授权专卖店")</f>
        <v>0</v>
      </c>
      <c r="Z1318" s="99">
        <f>COUNTIFS(通讯通路门店!$S:$S,$G1318,通讯通路门店!$J:$J,"VIVO体验店")</f>
        <v>0</v>
      </c>
      <c r="AA1318" s="99">
        <f>COUNTIFS(通讯通路门店!$S:$S,$G1318,通讯通路门店!$J:$J,"OPPO体验店")</f>
        <v>0</v>
      </c>
      <c r="AB1318" s="99">
        <f>COUNTIFS(通讯通路门店!$S:$S,$G1318,通讯通路门店!$J:$J,"华为授权体验店")+COUNTIFS(通讯通路门店!$S:$S,$G1318,通讯通路门店!$J:$J,"华为堡垒店")</f>
        <v>0</v>
      </c>
      <c r="AC1318" s="99">
        <f>COUNTIFS(通讯通路门店!$S:$S,$G1318,通讯通路门店!$J:$J,"小米体验店")</f>
        <v>0</v>
      </c>
      <c r="AD1318" s="99">
        <f>COUNTIFS(通讯通路门店!$S:$S,$G1318,通讯通路门店!$J:$J,"苹果体验店")</f>
        <v>0</v>
      </c>
      <c r="AE1318" s="99">
        <f>COUNTIFS(通讯通路门店!$S:$S,$G1318,通讯通路门店!$J:$J,"其他品牌专卖店")</f>
        <v>0</v>
      </c>
      <c r="AF1318" s="99">
        <f>SUMIFS(通讯通路门店!$BI:$BI,通讯通路门店!$S:$S,$G1318)</f>
        <v>0</v>
      </c>
      <c r="AG1318" s="99">
        <f>SUMIFS(通讯通路门店!$BH:$BH,通讯通路门店!$S:$S,$G1318)</f>
        <v>0</v>
      </c>
      <c r="AH1318" s="99">
        <f t="shared" si="101"/>
        <v>0</v>
      </c>
      <c r="AI1318" s="99">
        <f>SUMIFS(通讯通路门店!$BB:$BB,通讯通路门店!$S:$S,$G1318)</f>
        <v>0</v>
      </c>
      <c r="AJ1318" s="99">
        <f>SUMIFS(通讯通路门店!$BE:$BE,通讯通路门店!$S:$S,$G1318)</f>
        <v>0</v>
      </c>
      <c r="AK1318" s="99">
        <f>SUMIFS(通讯通路门店!$BG:$BG,通讯通路门店!$S:$S,$G1318)</f>
        <v>0</v>
      </c>
      <c r="AL1318" s="99">
        <f>SUMIFS(通讯通路门店!$BC:$BC,通讯通路门店!$S:$S,$G1318)</f>
        <v>0</v>
      </c>
      <c r="AM1318" s="99">
        <f>SUMIFS(通讯通路门店!$BD:$BD,通讯通路门店!$S:$S,$G1318)</f>
        <v>0</v>
      </c>
      <c r="AN1318" s="99">
        <f>SUMIFS(通讯通路门店!$BF:$BF,通讯通路门店!$S:$S,$G1318)</f>
        <v>0</v>
      </c>
      <c r="AO1318" s="99">
        <f t="shared" si="102"/>
        <v>0</v>
      </c>
      <c r="AP1318" s="99">
        <f>SUMIFS(通讯通路门店!$K:$K,通讯通路门店!$S:$S,$G1318)</f>
        <v>0</v>
      </c>
      <c r="AQ1318" s="83"/>
      <c r="AR1318" s="99">
        <f>SUMIFS(通讯通路门店!$T:$T,通讯通路门店!$S:$S,$G1318)</f>
        <v>0</v>
      </c>
      <c r="AS1318" s="99">
        <f>SUMIFS(通讯通路门店!$U:$U,通讯通路门店!$S:$S,$G1318)</f>
        <v>0</v>
      </c>
      <c r="AT1318" s="99">
        <f>SUMIFS(通讯通路门店!$V:$V,通讯通路门店!$S:$S,$G1318)</f>
        <v>0</v>
      </c>
      <c r="AU1318" s="99">
        <f>SUMIFS(通讯通路门店!$W:$W,通讯通路门店!$S:$S,$G1318)</f>
        <v>0</v>
      </c>
      <c r="AV1318" s="99">
        <f>SUMIFS(通讯通路门店!$Z:$Z,通讯通路门店!$S:$S,$G1318)</f>
        <v>0</v>
      </c>
      <c r="AW1318" s="99">
        <f>SUMIFS(通讯通路门店!$AB:$AB,通讯通路门店!$S:$S,$G1318)</f>
        <v>0</v>
      </c>
      <c r="AX1318" s="99">
        <f>SUMIFS(通讯通路门店!$X:$X,通讯通路门店!$S:$S,$G1318)</f>
        <v>0</v>
      </c>
      <c r="AY1318" s="99">
        <f>SUMIFS(通讯通路门店!$Y:$Y,通讯通路门店!$S:$S,$G1318)</f>
        <v>0</v>
      </c>
      <c r="AZ1318" s="99">
        <f>SUMIFS(通讯通路门店!$AA:$AA,通讯通路门店!$S:$S,$G1318)</f>
        <v>0</v>
      </c>
      <c r="BA1318" s="99">
        <f t="shared" si="103"/>
        <v>0</v>
      </c>
      <c r="BB1318" s="99">
        <f t="shared" si="104"/>
        <v>0</v>
      </c>
      <c r="BC1318" s="99">
        <f>SUMIFS(通讯通路门店!$W:$W,通讯通路门店!$S:$S,$G1318,通讯通路门店!$J:$J,"荣耀体验店")+SUMIFS(通讯通路门店!$W:$W,通讯通路门店!$S:$S,$G1318,通讯通路门店!$J:$J,"荣耀授权专卖店")</f>
        <v>0</v>
      </c>
      <c r="BD1318" s="99">
        <f>SUMIFS(通讯通路门店!$Z:$Z,通讯通路门店!$S:$S,$G1318,通讯通路门店!$J:$J,"VIVO体验店")</f>
        <v>0</v>
      </c>
      <c r="BE1318" s="99">
        <f>SUMIFS(通讯通路门店!$AB:$AB,通讯通路门店!$S:$S,$G1318,通讯通路门店!$J:$J,"OPPO体验店")</f>
        <v>0</v>
      </c>
      <c r="BF1318" s="99">
        <f>SUMIFS(通讯通路门店!$X:$X,通讯通路门店!$S:$S,$G1318,通讯通路门店!$J:$J,"华为授权体验店")+SUMIFS(通讯通路门店!$AA:$AA,通讯通路门店!$S:$S,$G1318,通讯通路门店!$J:$J,"华为堡垒店")</f>
        <v>0</v>
      </c>
      <c r="BG1318" s="99">
        <f>SUMIFS(通讯通路门店!$Y:$Y,通讯通路门店!$S:$S,$G1318,通讯通路门店!$J:$J,"小米体验店")</f>
        <v>0</v>
      </c>
      <c r="BH1318" s="99">
        <f>SUMIFS(通讯通路门店!$AA:$AA,通讯通路门店!$S:$S,$G1318,通讯通路门店!$J:$J,"苹果体验店")</f>
        <v>0</v>
      </c>
      <c r="BI1318" s="99">
        <f>SUMIFS(通讯通路门店!$K:$K,通讯通路门店!$S:$S,$G1318,通讯通路门店!$J:$J,"其他品牌专卖店")</f>
        <v>0</v>
      </c>
      <c r="BJ1318" s="99">
        <f>SUMIFS(通讯通路门店!$AC:$AC,通讯通路门店!$S:$S,$G1318)</f>
        <v>0</v>
      </c>
      <c r="BK1318" s="99">
        <f>SUMIFS(通讯通路门店!$AD:$AD,通讯通路门店!$S:$S,$G1318)</f>
        <v>0</v>
      </c>
      <c r="BL1318" s="99">
        <f>SUMIFS(通讯通路门店!$AE:$AE,通讯通路门店!$S:$S,$G1318)</f>
        <v>0</v>
      </c>
      <c r="BM1318" s="99">
        <f>SUMIFS(通讯通路门店!$AF:$AF,通讯通路门店!$S:$S,$G1318)</f>
        <v>0</v>
      </c>
      <c r="BN1318" s="99">
        <f>SUMIFS(通讯通路门店!$AG:$AG,通讯通路门店!$S:$S,$G1318)</f>
        <v>0</v>
      </c>
      <c r="BO1318" s="99">
        <f>SUMIFS(通讯通路门店!$AH:$AH,通讯通路门店!$S:$S,$G1318)</f>
        <v>0</v>
      </c>
      <c r="BP1318" s="99">
        <f>SUMIFS(通讯通路门店!$AI:$AI,通讯通路门店!$S:$S,$G1318)</f>
        <v>0</v>
      </c>
      <c r="BQ1318" s="83"/>
    </row>
    <row r="1319" spans="1:69">
      <c r="A1319" s="99" t="str">
        <f>IFERROR(_xlfn.XLOOKUP($G1319,通讯通路门店!$S$4:$S$993931,通讯通路门店!$A$4:$A$993931,0,0),"")</f>
        <v>海南省</v>
      </c>
      <c r="B1319" s="99" t="str">
        <f>IFERROR(_xlfn.XLOOKUP($G1319,通讯通路门店!$S$4:$S$993931,通讯通路门店!$B$4:$B$993931,0,0),"")</f>
        <v>东方市</v>
      </c>
      <c r="C1319" s="99" t="str">
        <f>IFERROR(_xlfn.XLOOKUP($G1319,通讯通路门店!$S$4:$S$993931,通讯通路门店!$C$4:$C$993931,0,0),"")</f>
        <v>东方市</v>
      </c>
      <c r="D1319" s="99" t="str">
        <f>IFERROR(_xlfn.XLOOKUP($G1319,通讯通路门店!$S$4:$S$993931,通讯通路门店!$D$4:$D$993931,0,0),"")</f>
        <v>八所镇</v>
      </c>
      <c r="E1319" s="83"/>
      <c r="F1319" s="83"/>
      <c r="G1319" s="101"/>
      <c r="H1319" s="102">
        <f>IFERROR(_xlfn.XLOOKUP($G1319,通讯通路门店!$S$4:$S$993931,通讯通路门店!$R$4:$R$993931,0,0),"")</f>
        <v>0</v>
      </c>
      <c r="I1319" s="83"/>
      <c r="J1319" s="83"/>
      <c r="K1319" s="83"/>
      <c r="L1319" s="83"/>
      <c r="M1319" s="83"/>
      <c r="N1319" s="83"/>
      <c r="O1319" s="83"/>
      <c r="P1319" s="83"/>
      <c r="Q1319" s="83"/>
      <c r="R1319" s="83"/>
      <c r="S1319" s="83"/>
      <c r="T1319" s="83"/>
      <c r="U1319" s="99">
        <f>COUNTIF(通讯通路门店!$S:$S,$G1319)</f>
        <v>0</v>
      </c>
      <c r="V1319" s="99">
        <f>COUNTIFS(通讯通路门店!$S:$S,$G1319,通讯通路门店!$J:$J,"综合卖场")</f>
        <v>0</v>
      </c>
      <c r="W1319" s="99">
        <f>SUMIFS(通讯通路门店!$AJ:$AJ,通讯通路门店!$S:$S,通讯客户沙盘!$G1319)</f>
        <v>0</v>
      </c>
      <c r="X1319" s="99">
        <f t="shared" si="100"/>
        <v>0</v>
      </c>
      <c r="Y1319" s="99">
        <f>COUNTIFS(通讯通路门店!$S:$S,$G1319,通讯通路门店!$J:$J,"荣耀体验店")+COUNTIFS(通讯通路门店!$S:$S,$G1319,通讯通路门店!$J:$J,"荣耀授权专卖店")</f>
        <v>0</v>
      </c>
      <c r="Z1319" s="99">
        <f>COUNTIFS(通讯通路门店!$S:$S,$G1319,通讯通路门店!$J:$J,"VIVO体验店")</f>
        <v>0</v>
      </c>
      <c r="AA1319" s="99">
        <f>COUNTIFS(通讯通路门店!$S:$S,$G1319,通讯通路门店!$J:$J,"OPPO体验店")</f>
        <v>0</v>
      </c>
      <c r="AB1319" s="99">
        <f>COUNTIFS(通讯通路门店!$S:$S,$G1319,通讯通路门店!$J:$J,"华为授权体验店")+COUNTIFS(通讯通路门店!$S:$S,$G1319,通讯通路门店!$J:$J,"华为堡垒店")</f>
        <v>0</v>
      </c>
      <c r="AC1319" s="99">
        <f>COUNTIFS(通讯通路门店!$S:$S,$G1319,通讯通路门店!$J:$J,"小米体验店")</f>
        <v>0</v>
      </c>
      <c r="AD1319" s="99">
        <f>COUNTIFS(通讯通路门店!$S:$S,$G1319,通讯通路门店!$J:$J,"苹果体验店")</f>
        <v>0</v>
      </c>
      <c r="AE1319" s="99">
        <f>COUNTIFS(通讯通路门店!$S:$S,$G1319,通讯通路门店!$J:$J,"其他品牌专卖店")</f>
        <v>0</v>
      </c>
      <c r="AF1319" s="99">
        <f>SUMIFS(通讯通路门店!$BI:$BI,通讯通路门店!$S:$S,$G1319)</f>
        <v>0</v>
      </c>
      <c r="AG1319" s="99">
        <f>SUMIFS(通讯通路门店!$BH:$BH,通讯通路门店!$S:$S,$G1319)</f>
        <v>0</v>
      </c>
      <c r="AH1319" s="99">
        <f t="shared" si="101"/>
        <v>0</v>
      </c>
      <c r="AI1319" s="99">
        <f>SUMIFS(通讯通路门店!$BB:$BB,通讯通路门店!$S:$S,$G1319)</f>
        <v>0</v>
      </c>
      <c r="AJ1319" s="99">
        <f>SUMIFS(通讯通路门店!$BE:$BE,通讯通路门店!$S:$S,$G1319)</f>
        <v>0</v>
      </c>
      <c r="AK1319" s="99">
        <f>SUMIFS(通讯通路门店!$BG:$BG,通讯通路门店!$S:$S,$G1319)</f>
        <v>0</v>
      </c>
      <c r="AL1319" s="99">
        <f>SUMIFS(通讯通路门店!$BC:$BC,通讯通路门店!$S:$S,$G1319)</f>
        <v>0</v>
      </c>
      <c r="AM1319" s="99">
        <f>SUMIFS(通讯通路门店!$BD:$BD,通讯通路门店!$S:$S,$G1319)</f>
        <v>0</v>
      </c>
      <c r="AN1319" s="99">
        <f>SUMIFS(通讯通路门店!$BF:$BF,通讯通路门店!$S:$S,$G1319)</f>
        <v>0</v>
      </c>
      <c r="AO1319" s="99">
        <f t="shared" si="102"/>
        <v>0</v>
      </c>
      <c r="AP1319" s="99">
        <f>SUMIFS(通讯通路门店!$K:$K,通讯通路门店!$S:$S,$G1319)</f>
        <v>0</v>
      </c>
      <c r="AQ1319" s="83"/>
      <c r="AR1319" s="99">
        <f>SUMIFS(通讯通路门店!$T:$T,通讯通路门店!$S:$S,$G1319)</f>
        <v>0</v>
      </c>
      <c r="AS1319" s="99">
        <f>SUMIFS(通讯通路门店!$U:$U,通讯通路门店!$S:$S,$G1319)</f>
        <v>0</v>
      </c>
      <c r="AT1319" s="99">
        <f>SUMIFS(通讯通路门店!$V:$V,通讯通路门店!$S:$S,$G1319)</f>
        <v>0</v>
      </c>
      <c r="AU1319" s="99">
        <f>SUMIFS(通讯通路门店!$W:$W,通讯通路门店!$S:$S,$G1319)</f>
        <v>0</v>
      </c>
      <c r="AV1319" s="99">
        <f>SUMIFS(通讯通路门店!$Z:$Z,通讯通路门店!$S:$S,$G1319)</f>
        <v>0</v>
      </c>
      <c r="AW1319" s="99">
        <f>SUMIFS(通讯通路门店!$AB:$AB,通讯通路门店!$S:$S,$G1319)</f>
        <v>0</v>
      </c>
      <c r="AX1319" s="99">
        <f>SUMIFS(通讯通路门店!$X:$X,通讯通路门店!$S:$S,$G1319)</f>
        <v>0</v>
      </c>
      <c r="AY1319" s="99">
        <f>SUMIFS(通讯通路门店!$Y:$Y,通讯通路门店!$S:$S,$G1319)</f>
        <v>0</v>
      </c>
      <c r="AZ1319" s="99">
        <f>SUMIFS(通讯通路门店!$AA:$AA,通讯通路门店!$S:$S,$G1319)</f>
        <v>0</v>
      </c>
      <c r="BA1319" s="99">
        <f t="shared" si="103"/>
        <v>0</v>
      </c>
      <c r="BB1319" s="99">
        <f t="shared" si="104"/>
        <v>0</v>
      </c>
      <c r="BC1319" s="99">
        <f>SUMIFS(通讯通路门店!$W:$W,通讯通路门店!$S:$S,$G1319,通讯通路门店!$J:$J,"荣耀体验店")+SUMIFS(通讯通路门店!$W:$W,通讯通路门店!$S:$S,$G1319,通讯通路门店!$J:$J,"荣耀授权专卖店")</f>
        <v>0</v>
      </c>
      <c r="BD1319" s="99">
        <f>SUMIFS(通讯通路门店!$Z:$Z,通讯通路门店!$S:$S,$G1319,通讯通路门店!$J:$J,"VIVO体验店")</f>
        <v>0</v>
      </c>
      <c r="BE1319" s="99">
        <f>SUMIFS(通讯通路门店!$AB:$AB,通讯通路门店!$S:$S,$G1319,通讯通路门店!$J:$J,"OPPO体验店")</f>
        <v>0</v>
      </c>
      <c r="BF1319" s="99">
        <f>SUMIFS(通讯通路门店!$X:$X,通讯通路门店!$S:$S,$G1319,通讯通路门店!$J:$J,"华为授权体验店")+SUMIFS(通讯通路门店!$AA:$AA,通讯通路门店!$S:$S,$G1319,通讯通路门店!$J:$J,"华为堡垒店")</f>
        <v>0</v>
      </c>
      <c r="BG1319" s="99">
        <f>SUMIFS(通讯通路门店!$Y:$Y,通讯通路门店!$S:$S,$G1319,通讯通路门店!$J:$J,"小米体验店")</f>
        <v>0</v>
      </c>
      <c r="BH1319" s="99">
        <f>SUMIFS(通讯通路门店!$AA:$AA,通讯通路门店!$S:$S,$G1319,通讯通路门店!$J:$J,"苹果体验店")</f>
        <v>0</v>
      </c>
      <c r="BI1319" s="99">
        <f>SUMIFS(通讯通路门店!$K:$K,通讯通路门店!$S:$S,$G1319,通讯通路门店!$J:$J,"其他品牌专卖店")</f>
        <v>0</v>
      </c>
      <c r="BJ1319" s="99">
        <f>SUMIFS(通讯通路门店!$AC:$AC,通讯通路门店!$S:$S,$G1319)</f>
        <v>0</v>
      </c>
      <c r="BK1319" s="99">
        <f>SUMIFS(通讯通路门店!$AD:$AD,通讯通路门店!$S:$S,$G1319)</f>
        <v>0</v>
      </c>
      <c r="BL1319" s="99">
        <f>SUMIFS(通讯通路门店!$AE:$AE,通讯通路门店!$S:$S,$G1319)</f>
        <v>0</v>
      </c>
      <c r="BM1319" s="99">
        <f>SUMIFS(通讯通路门店!$AF:$AF,通讯通路门店!$S:$S,$G1319)</f>
        <v>0</v>
      </c>
      <c r="BN1319" s="99">
        <f>SUMIFS(通讯通路门店!$AG:$AG,通讯通路门店!$S:$S,$G1319)</f>
        <v>0</v>
      </c>
      <c r="BO1319" s="99">
        <f>SUMIFS(通讯通路门店!$AH:$AH,通讯通路门店!$S:$S,$G1319)</f>
        <v>0</v>
      </c>
      <c r="BP1319" s="99">
        <f>SUMIFS(通讯通路门店!$AI:$AI,通讯通路门店!$S:$S,$G1319)</f>
        <v>0</v>
      </c>
      <c r="BQ1319" s="83"/>
    </row>
    <row r="1320" spans="1:69">
      <c r="A1320" s="99" t="str">
        <f>IFERROR(_xlfn.XLOOKUP($G1320,通讯通路门店!$S$4:$S$993931,通讯通路门店!$A$4:$A$993931,0,0),"")</f>
        <v>海南省</v>
      </c>
      <c r="B1320" s="99" t="str">
        <f>IFERROR(_xlfn.XLOOKUP($G1320,通讯通路门店!$S$4:$S$993931,通讯通路门店!$B$4:$B$993931,0,0),"")</f>
        <v>东方市</v>
      </c>
      <c r="C1320" s="99" t="str">
        <f>IFERROR(_xlfn.XLOOKUP($G1320,通讯通路门店!$S$4:$S$993931,通讯通路门店!$C$4:$C$993931,0,0),"")</f>
        <v>东方市</v>
      </c>
      <c r="D1320" s="99" t="str">
        <f>IFERROR(_xlfn.XLOOKUP($G1320,通讯通路门店!$S$4:$S$993931,通讯通路门店!$D$4:$D$993931,0,0),"")</f>
        <v>八所镇</v>
      </c>
      <c r="E1320" s="83"/>
      <c r="F1320" s="83"/>
      <c r="G1320" s="101"/>
      <c r="H1320" s="102">
        <f>IFERROR(_xlfn.XLOOKUP($G1320,通讯通路门店!$S$4:$S$993931,通讯通路门店!$R$4:$R$993931,0,0),"")</f>
        <v>0</v>
      </c>
      <c r="I1320" s="83"/>
      <c r="J1320" s="83"/>
      <c r="K1320" s="83"/>
      <c r="L1320" s="83"/>
      <c r="M1320" s="83"/>
      <c r="N1320" s="83"/>
      <c r="O1320" s="83"/>
      <c r="P1320" s="83"/>
      <c r="Q1320" s="83"/>
      <c r="R1320" s="83"/>
      <c r="S1320" s="83"/>
      <c r="T1320" s="83"/>
      <c r="U1320" s="99">
        <f>COUNTIF(通讯通路门店!$S:$S,$G1320)</f>
        <v>0</v>
      </c>
      <c r="V1320" s="99">
        <f>COUNTIFS(通讯通路门店!$S:$S,$G1320,通讯通路门店!$J:$J,"综合卖场")</f>
        <v>0</v>
      </c>
      <c r="W1320" s="99">
        <f>SUMIFS(通讯通路门店!$AJ:$AJ,通讯通路门店!$S:$S,通讯客户沙盘!$G1320)</f>
        <v>0</v>
      </c>
      <c r="X1320" s="99">
        <f t="shared" si="100"/>
        <v>0</v>
      </c>
      <c r="Y1320" s="99">
        <f>COUNTIFS(通讯通路门店!$S:$S,$G1320,通讯通路门店!$J:$J,"荣耀体验店")+COUNTIFS(通讯通路门店!$S:$S,$G1320,通讯通路门店!$J:$J,"荣耀授权专卖店")</f>
        <v>0</v>
      </c>
      <c r="Z1320" s="99">
        <f>COUNTIFS(通讯通路门店!$S:$S,$G1320,通讯通路门店!$J:$J,"VIVO体验店")</f>
        <v>0</v>
      </c>
      <c r="AA1320" s="99">
        <f>COUNTIFS(通讯通路门店!$S:$S,$G1320,通讯通路门店!$J:$J,"OPPO体验店")</f>
        <v>0</v>
      </c>
      <c r="AB1320" s="99">
        <f>COUNTIFS(通讯通路门店!$S:$S,$G1320,通讯通路门店!$J:$J,"华为授权体验店")+COUNTIFS(通讯通路门店!$S:$S,$G1320,通讯通路门店!$J:$J,"华为堡垒店")</f>
        <v>0</v>
      </c>
      <c r="AC1320" s="99">
        <f>COUNTIFS(通讯通路门店!$S:$S,$G1320,通讯通路门店!$J:$J,"小米体验店")</f>
        <v>0</v>
      </c>
      <c r="AD1320" s="99">
        <f>COUNTIFS(通讯通路门店!$S:$S,$G1320,通讯通路门店!$J:$J,"苹果体验店")</f>
        <v>0</v>
      </c>
      <c r="AE1320" s="99">
        <f>COUNTIFS(通讯通路门店!$S:$S,$G1320,通讯通路门店!$J:$J,"其他品牌专卖店")</f>
        <v>0</v>
      </c>
      <c r="AF1320" s="99">
        <f>SUMIFS(通讯通路门店!$BI:$BI,通讯通路门店!$S:$S,$G1320)</f>
        <v>0</v>
      </c>
      <c r="AG1320" s="99">
        <f>SUMIFS(通讯通路门店!$BH:$BH,通讯通路门店!$S:$S,$G1320)</f>
        <v>0</v>
      </c>
      <c r="AH1320" s="99">
        <f t="shared" si="101"/>
        <v>0</v>
      </c>
      <c r="AI1320" s="99">
        <f>SUMIFS(通讯通路门店!$BB:$BB,通讯通路门店!$S:$S,$G1320)</f>
        <v>0</v>
      </c>
      <c r="AJ1320" s="99">
        <f>SUMIFS(通讯通路门店!$BE:$BE,通讯通路门店!$S:$S,$G1320)</f>
        <v>0</v>
      </c>
      <c r="AK1320" s="99">
        <f>SUMIFS(通讯通路门店!$BG:$BG,通讯通路门店!$S:$S,$G1320)</f>
        <v>0</v>
      </c>
      <c r="AL1320" s="99">
        <f>SUMIFS(通讯通路门店!$BC:$BC,通讯通路门店!$S:$S,$G1320)</f>
        <v>0</v>
      </c>
      <c r="AM1320" s="99">
        <f>SUMIFS(通讯通路门店!$BD:$BD,通讯通路门店!$S:$S,$G1320)</f>
        <v>0</v>
      </c>
      <c r="AN1320" s="99">
        <f>SUMIFS(通讯通路门店!$BF:$BF,通讯通路门店!$S:$S,$G1320)</f>
        <v>0</v>
      </c>
      <c r="AO1320" s="99">
        <f t="shared" si="102"/>
        <v>0</v>
      </c>
      <c r="AP1320" s="99">
        <f>SUMIFS(通讯通路门店!$K:$K,通讯通路门店!$S:$S,$G1320)</f>
        <v>0</v>
      </c>
      <c r="AQ1320" s="83"/>
      <c r="AR1320" s="99">
        <f>SUMIFS(通讯通路门店!$T:$T,通讯通路门店!$S:$S,$G1320)</f>
        <v>0</v>
      </c>
      <c r="AS1320" s="99">
        <f>SUMIFS(通讯通路门店!$U:$U,通讯通路门店!$S:$S,$G1320)</f>
        <v>0</v>
      </c>
      <c r="AT1320" s="99">
        <f>SUMIFS(通讯通路门店!$V:$V,通讯通路门店!$S:$S,$G1320)</f>
        <v>0</v>
      </c>
      <c r="AU1320" s="99">
        <f>SUMIFS(通讯通路门店!$W:$W,通讯通路门店!$S:$S,$G1320)</f>
        <v>0</v>
      </c>
      <c r="AV1320" s="99">
        <f>SUMIFS(通讯通路门店!$Z:$Z,通讯通路门店!$S:$S,$G1320)</f>
        <v>0</v>
      </c>
      <c r="AW1320" s="99">
        <f>SUMIFS(通讯通路门店!$AB:$AB,通讯通路门店!$S:$S,$G1320)</f>
        <v>0</v>
      </c>
      <c r="AX1320" s="99">
        <f>SUMIFS(通讯通路门店!$X:$X,通讯通路门店!$S:$S,$G1320)</f>
        <v>0</v>
      </c>
      <c r="AY1320" s="99">
        <f>SUMIFS(通讯通路门店!$Y:$Y,通讯通路门店!$S:$S,$G1320)</f>
        <v>0</v>
      </c>
      <c r="AZ1320" s="99">
        <f>SUMIFS(通讯通路门店!$AA:$AA,通讯通路门店!$S:$S,$G1320)</f>
        <v>0</v>
      </c>
      <c r="BA1320" s="99">
        <f t="shared" si="103"/>
        <v>0</v>
      </c>
      <c r="BB1320" s="99">
        <f t="shared" si="104"/>
        <v>0</v>
      </c>
      <c r="BC1320" s="99">
        <f>SUMIFS(通讯通路门店!$W:$W,通讯通路门店!$S:$S,$G1320,通讯通路门店!$J:$J,"荣耀体验店")+SUMIFS(通讯通路门店!$W:$W,通讯通路门店!$S:$S,$G1320,通讯通路门店!$J:$J,"荣耀授权专卖店")</f>
        <v>0</v>
      </c>
      <c r="BD1320" s="99">
        <f>SUMIFS(通讯通路门店!$Z:$Z,通讯通路门店!$S:$S,$G1320,通讯通路门店!$J:$J,"VIVO体验店")</f>
        <v>0</v>
      </c>
      <c r="BE1320" s="99">
        <f>SUMIFS(通讯通路门店!$AB:$AB,通讯通路门店!$S:$S,$G1320,通讯通路门店!$J:$J,"OPPO体验店")</f>
        <v>0</v>
      </c>
      <c r="BF1320" s="99">
        <f>SUMIFS(通讯通路门店!$X:$X,通讯通路门店!$S:$S,$G1320,通讯通路门店!$J:$J,"华为授权体验店")+SUMIFS(通讯通路门店!$AA:$AA,通讯通路门店!$S:$S,$G1320,通讯通路门店!$J:$J,"华为堡垒店")</f>
        <v>0</v>
      </c>
      <c r="BG1320" s="99">
        <f>SUMIFS(通讯通路门店!$Y:$Y,通讯通路门店!$S:$S,$G1320,通讯通路门店!$J:$J,"小米体验店")</f>
        <v>0</v>
      </c>
      <c r="BH1320" s="99">
        <f>SUMIFS(通讯通路门店!$AA:$AA,通讯通路门店!$S:$S,$G1320,通讯通路门店!$J:$J,"苹果体验店")</f>
        <v>0</v>
      </c>
      <c r="BI1320" s="99">
        <f>SUMIFS(通讯通路门店!$K:$K,通讯通路门店!$S:$S,$G1320,通讯通路门店!$J:$J,"其他品牌专卖店")</f>
        <v>0</v>
      </c>
      <c r="BJ1320" s="99">
        <f>SUMIFS(通讯通路门店!$AC:$AC,通讯通路门店!$S:$S,$G1320)</f>
        <v>0</v>
      </c>
      <c r="BK1320" s="99">
        <f>SUMIFS(通讯通路门店!$AD:$AD,通讯通路门店!$S:$S,$G1320)</f>
        <v>0</v>
      </c>
      <c r="BL1320" s="99">
        <f>SUMIFS(通讯通路门店!$AE:$AE,通讯通路门店!$S:$S,$G1320)</f>
        <v>0</v>
      </c>
      <c r="BM1320" s="99">
        <f>SUMIFS(通讯通路门店!$AF:$AF,通讯通路门店!$S:$S,$G1320)</f>
        <v>0</v>
      </c>
      <c r="BN1320" s="99">
        <f>SUMIFS(通讯通路门店!$AG:$AG,通讯通路门店!$S:$S,$G1320)</f>
        <v>0</v>
      </c>
      <c r="BO1320" s="99">
        <f>SUMIFS(通讯通路门店!$AH:$AH,通讯通路门店!$S:$S,$G1320)</f>
        <v>0</v>
      </c>
      <c r="BP1320" s="99">
        <f>SUMIFS(通讯通路门店!$AI:$AI,通讯通路门店!$S:$S,$G1320)</f>
        <v>0</v>
      </c>
      <c r="BQ1320" s="83"/>
    </row>
    <row r="1321" spans="1:69">
      <c r="A1321" s="99" t="str">
        <f>IFERROR(_xlfn.XLOOKUP($G1321,通讯通路门店!$S$4:$S$993931,通讯通路门店!$A$4:$A$993931,0,0),"")</f>
        <v>海南省</v>
      </c>
      <c r="B1321" s="99" t="str">
        <f>IFERROR(_xlfn.XLOOKUP($G1321,通讯通路门店!$S$4:$S$993931,通讯通路门店!$B$4:$B$993931,0,0),"")</f>
        <v>东方市</v>
      </c>
      <c r="C1321" s="99" t="str">
        <f>IFERROR(_xlfn.XLOOKUP($G1321,通讯通路门店!$S$4:$S$993931,通讯通路门店!$C$4:$C$993931,0,0),"")</f>
        <v>东方市</v>
      </c>
      <c r="D1321" s="99" t="str">
        <f>IFERROR(_xlfn.XLOOKUP($G1321,通讯通路门店!$S$4:$S$993931,通讯通路门店!$D$4:$D$993931,0,0),"")</f>
        <v>八所镇</v>
      </c>
      <c r="E1321" s="83"/>
      <c r="F1321" s="83"/>
      <c r="G1321" s="101"/>
      <c r="H1321" s="102">
        <f>IFERROR(_xlfn.XLOOKUP($G1321,通讯通路门店!$S$4:$S$993931,通讯通路门店!$R$4:$R$993931,0,0),"")</f>
        <v>0</v>
      </c>
      <c r="I1321" s="83"/>
      <c r="J1321" s="83"/>
      <c r="K1321" s="83"/>
      <c r="L1321" s="83"/>
      <c r="M1321" s="83"/>
      <c r="N1321" s="83"/>
      <c r="O1321" s="83"/>
      <c r="P1321" s="83"/>
      <c r="Q1321" s="83"/>
      <c r="R1321" s="83"/>
      <c r="S1321" s="83"/>
      <c r="T1321" s="83"/>
      <c r="U1321" s="99">
        <f>COUNTIF(通讯通路门店!$S:$S,$G1321)</f>
        <v>0</v>
      </c>
      <c r="V1321" s="99">
        <f>COUNTIFS(通讯通路门店!$S:$S,$G1321,通讯通路门店!$J:$J,"综合卖场")</f>
        <v>0</v>
      </c>
      <c r="W1321" s="99">
        <f>SUMIFS(通讯通路门店!$AJ:$AJ,通讯通路门店!$S:$S,通讯客户沙盘!$G1321)</f>
        <v>0</v>
      </c>
      <c r="X1321" s="99">
        <f t="shared" si="100"/>
        <v>0</v>
      </c>
      <c r="Y1321" s="99">
        <f>COUNTIFS(通讯通路门店!$S:$S,$G1321,通讯通路门店!$J:$J,"荣耀体验店")+COUNTIFS(通讯通路门店!$S:$S,$G1321,通讯通路门店!$J:$J,"荣耀授权专卖店")</f>
        <v>0</v>
      </c>
      <c r="Z1321" s="99">
        <f>COUNTIFS(通讯通路门店!$S:$S,$G1321,通讯通路门店!$J:$J,"VIVO体验店")</f>
        <v>0</v>
      </c>
      <c r="AA1321" s="99">
        <f>COUNTIFS(通讯通路门店!$S:$S,$G1321,通讯通路门店!$J:$J,"OPPO体验店")</f>
        <v>0</v>
      </c>
      <c r="AB1321" s="99">
        <f>COUNTIFS(通讯通路门店!$S:$S,$G1321,通讯通路门店!$J:$J,"华为授权体验店")+COUNTIFS(通讯通路门店!$S:$S,$G1321,通讯通路门店!$J:$J,"华为堡垒店")</f>
        <v>0</v>
      </c>
      <c r="AC1321" s="99">
        <f>COUNTIFS(通讯通路门店!$S:$S,$G1321,通讯通路门店!$J:$J,"小米体验店")</f>
        <v>0</v>
      </c>
      <c r="AD1321" s="99">
        <f>COUNTIFS(通讯通路门店!$S:$S,$G1321,通讯通路门店!$J:$J,"苹果体验店")</f>
        <v>0</v>
      </c>
      <c r="AE1321" s="99">
        <f>COUNTIFS(通讯通路门店!$S:$S,$G1321,通讯通路门店!$J:$J,"其他品牌专卖店")</f>
        <v>0</v>
      </c>
      <c r="AF1321" s="99">
        <f>SUMIFS(通讯通路门店!$BI:$BI,通讯通路门店!$S:$S,$G1321)</f>
        <v>0</v>
      </c>
      <c r="AG1321" s="99">
        <f>SUMIFS(通讯通路门店!$BH:$BH,通讯通路门店!$S:$S,$G1321)</f>
        <v>0</v>
      </c>
      <c r="AH1321" s="99">
        <f t="shared" si="101"/>
        <v>0</v>
      </c>
      <c r="AI1321" s="99">
        <f>SUMIFS(通讯通路门店!$BB:$BB,通讯通路门店!$S:$S,$G1321)</f>
        <v>0</v>
      </c>
      <c r="AJ1321" s="99">
        <f>SUMIFS(通讯通路门店!$BE:$BE,通讯通路门店!$S:$S,$G1321)</f>
        <v>0</v>
      </c>
      <c r="AK1321" s="99">
        <f>SUMIFS(通讯通路门店!$BG:$BG,通讯通路门店!$S:$S,$G1321)</f>
        <v>0</v>
      </c>
      <c r="AL1321" s="99">
        <f>SUMIFS(通讯通路门店!$BC:$BC,通讯通路门店!$S:$S,$G1321)</f>
        <v>0</v>
      </c>
      <c r="AM1321" s="99">
        <f>SUMIFS(通讯通路门店!$BD:$BD,通讯通路门店!$S:$S,$G1321)</f>
        <v>0</v>
      </c>
      <c r="AN1321" s="99">
        <f>SUMIFS(通讯通路门店!$BF:$BF,通讯通路门店!$S:$S,$G1321)</f>
        <v>0</v>
      </c>
      <c r="AO1321" s="99">
        <f t="shared" si="102"/>
        <v>0</v>
      </c>
      <c r="AP1321" s="99">
        <f>SUMIFS(通讯通路门店!$K:$K,通讯通路门店!$S:$S,$G1321)</f>
        <v>0</v>
      </c>
      <c r="AQ1321" s="83"/>
      <c r="AR1321" s="99">
        <f>SUMIFS(通讯通路门店!$T:$T,通讯通路门店!$S:$S,$G1321)</f>
        <v>0</v>
      </c>
      <c r="AS1321" s="99">
        <f>SUMIFS(通讯通路门店!$U:$U,通讯通路门店!$S:$S,$G1321)</f>
        <v>0</v>
      </c>
      <c r="AT1321" s="99">
        <f>SUMIFS(通讯通路门店!$V:$V,通讯通路门店!$S:$S,$G1321)</f>
        <v>0</v>
      </c>
      <c r="AU1321" s="99">
        <f>SUMIFS(通讯通路门店!$W:$W,通讯通路门店!$S:$S,$G1321)</f>
        <v>0</v>
      </c>
      <c r="AV1321" s="99">
        <f>SUMIFS(通讯通路门店!$Z:$Z,通讯通路门店!$S:$S,$G1321)</f>
        <v>0</v>
      </c>
      <c r="AW1321" s="99">
        <f>SUMIFS(通讯通路门店!$AB:$AB,通讯通路门店!$S:$S,$G1321)</f>
        <v>0</v>
      </c>
      <c r="AX1321" s="99">
        <f>SUMIFS(通讯通路门店!$X:$X,通讯通路门店!$S:$S,$G1321)</f>
        <v>0</v>
      </c>
      <c r="AY1321" s="99">
        <f>SUMIFS(通讯通路门店!$Y:$Y,通讯通路门店!$S:$S,$G1321)</f>
        <v>0</v>
      </c>
      <c r="AZ1321" s="99">
        <f>SUMIFS(通讯通路门店!$AA:$AA,通讯通路门店!$S:$S,$G1321)</f>
        <v>0</v>
      </c>
      <c r="BA1321" s="99">
        <f t="shared" si="103"/>
        <v>0</v>
      </c>
      <c r="BB1321" s="99">
        <f t="shared" si="104"/>
        <v>0</v>
      </c>
      <c r="BC1321" s="99">
        <f>SUMIFS(通讯通路门店!$W:$W,通讯通路门店!$S:$S,$G1321,通讯通路门店!$J:$J,"荣耀体验店")+SUMIFS(通讯通路门店!$W:$W,通讯通路门店!$S:$S,$G1321,通讯通路门店!$J:$J,"荣耀授权专卖店")</f>
        <v>0</v>
      </c>
      <c r="BD1321" s="99">
        <f>SUMIFS(通讯通路门店!$Z:$Z,通讯通路门店!$S:$S,$G1321,通讯通路门店!$J:$J,"VIVO体验店")</f>
        <v>0</v>
      </c>
      <c r="BE1321" s="99">
        <f>SUMIFS(通讯通路门店!$AB:$AB,通讯通路门店!$S:$S,$G1321,通讯通路门店!$J:$J,"OPPO体验店")</f>
        <v>0</v>
      </c>
      <c r="BF1321" s="99">
        <f>SUMIFS(通讯通路门店!$X:$X,通讯通路门店!$S:$S,$G1321,通讯通路门店!$J:$J,"华为授权体验店")+SUMIFS(通讯通路门店!$AA:$AA,通讯通路门店!$S:$S,$G1321,通讯通路门店!$J:$J,"华为堡垒店")</f>
        <v>0</v>
      </c>
      <c r="BG1321" s="99">
        <f>SUMIFS(通讯通路门店!$Y:$Y,通讯通路门店!$S:$S,$G1321,通讯通路门店!$J:$J,"小米体验店")</f>
        <v>0</v>
      </c>
      <c r="BH1321" s="99">
        <f>SUMIFS(通讯通路门店!$AA:$AA,通讯通路门店!$S:$S,$G1321,通讯通路门店!$J:$J,"苹果体验店")</f>
        <v>0</v>
      </c>
      <c r="BI1321" s="99">
        <f>SUMIFS(通讯通路门店!$K:$K,通讯通路门店!$S:$S,$G1321,通讯通路门店!$J:$J,"其他品牌专卖店")</f>
        <v>0</v>
      </c>
      <c r="BJ1321" s="99">
        <f>SUMIFS(通讯通路门店!$AC:$AC,通讯通路门店!$S:$S,$G1321)</f>
        <v>0</v>
      </c>
      <c r="BK1321" s="99">
        <f>SUMIFS(通讯通路门店!$AD:$AD,通讯通路门店!$S:$S,$G1321)</f>
        <v>0</v>
      </c>
      <c r="BL1321" s="99">
        <f>SUMIFS(通讯通路门店!$AE:$AE,通讯通路门店!$S:$S,$G1321)</f>
        <v>0</v>
      </c>
      <c r="BM1321" s="99">
        <f>SUMIFS(通讯通路门店!$AF:$AF,通讯通路门店!$S:$S,$G1321)</f>
        <v>0</v>
      </c>
      <c r="BN1321" s="99">
        <f>SUMIFS(通讯通路门店!$AG:$AG,通讯通路门店!$S:$S,$G1321)</f>
        <v>0</v>
      </c>
      <c r="BO1321" s="99">
        <f>SUMIFS(通讯通路门店!$AH:$AH,通讯通路门店!$S:$S,$G1321)</f>
        <v>0</v>
      </c>
      <c r="BP1321" s="99">
        <f>SUMIFS(通讯通路门店!$AI:$AI,通讯通路门店!$S:$S,$G1321)</f>
        <v>0</v>
      </c>
      <c r="BQ1321" s="83"/>
    </row>
    <row r="1322" spans="1:69">
      <c r="A1322" s="99" t="str">
        <f>IFERROR(_xlfn.XLOOKUP($G1322,通讯通路门店!$S$4:$S$993931,通讯通路门店!$A$4:$A$993931,0,0),"")</f>
        <v>海南省</v>
      </c>
      <c r="B1322" s="99" t="str">
        <f>IFERROR(_xlfn.XLOOKUP($G1322,通讯通路门店!$S$4:$S$993931,通讯通路门店!$B$4:$B$993931,0,0),"")</f>
        <v>东方市</v>
      </c>
      <c r="C1322" s="99" t="str">
        <f>IFERROR(_xlfn.XLOOKUP($G1322,通讯通路门店!$S$4:$S$993931,通讯通路门店!$C$4:$C$993931,0,0),"")</f>
        <v>东方市</v>
      </c>
      <c r="D1322" s="99" t="str">
        <f>IFERROR(_xlfn.XLOOKUP($G1322,通讯通路门店!$S$4:$S$993931,通讯通路门店!$D$4:$D$993931,0,0),"")</f>
        <v>八所镇</v>
      </c>
      <c r="E1322" s="83"/>
      <c r="F1322" s="83"/>
      <c r="G1322" s="101"/>
      <c r="H1322" s="102">
        <f>IFERROR(_xlfn.XLOOKUP($G1322,通讯通路门店!$S$4:$S$993931,通讯通路门店!$R$4:$R$993931,0,0),"")</f>
        <v>0</v>
      </c>
      <c r="I1322" s="83"/>
      <c r="J1322" s="83"/>
      <c r="K1322" s="83"/>
      <c r="L1322" s="83"/>
      <c r="M1322" s="83"/>
      <c r="N1322" s="83"/>
      <c r="O1322" s="83"/>
      <c r="P1322" s="83"/>
      <c r="Q1322" s="83"/>
      <c r="R1322" s="83"/>
      <c r="S1322" s="83"/>
      <c r="T1322" s="83"/>
      <c r="U1322" s="99">
        <f>COUNTIF(通讯通路门店!$S:$S,$G1322)</f>
        <v>0</v>
      </c>
      <c r="V1322" s="99">
        <f>COUNTIFS(通讯通路门店!$S:$S,$G1322,通讯通路门店!$J:$J,"综合卖场")</f>
        <v>0</v>
      </c>
      <c r="W1322" s="99">
        <f>SUMIFS(通讯通路门店!$AJ:$AJ,通讯通路门店!$S:$S,通讯客户沙盘!$G1322)</f>
        <v>0</v>
      </c>
      <c r="X1322" s="99">
        <f t="shared" si="100"/>
        <v>0</v>
      </c>
      <c r="Y1322" s="99">
        <f>COUNTIFS(通讯通路门店!$S:$S,$G1322,通讯通路门店!$J:$J,"荣耀体验店")+COUNTIFS(通讯通路门店!$S:$S,$G1322,通讯通路门店!$J:$J,"荣耀授权专卖店")</f>
        <v>0</v>
      </c>
      <c r="Z1322" s="99">
        <f>COUNTIFS(通讯通路门店!$S:$S,$G1322,通讯通路门店!$J:$J,"VIVO体验店")</f>
        <v>0</v>
      </c>
      <c r="AA1322" s="99">
        <f>COUNTIFS(通讯通路门店!$S:$S,$G1322,通讯通路门店!$J:$J,"OPPO体验店")</f>
        <v>0</v>
      </c>
      <c r="AB1322" s="99">
        <f>COUNTIFS(通讯通路门店!$S:$S,$G1322,通讯通路门店!$J:$J,"华为授权体验店")+COUNTIFS(通讯通路门店!$S:$S,$G1322,通讯通路门店!$J:$J,"华为堡垒店")</f>
        <v>0</v>
      </c>
      <c r="AC1322" s="99">
        <f>COUNTIFS(通讯通路门店!$S:$S,$G1322,通讯通路门店!$J:$J,"小米体验店")</f>
        <v>0</v>
      </c>
      <c r="AD1322" s="99">
        <f>COUNTIFS(通讯通路门店!$S:$S,$G1322,通讯通路门店!$J:$J,"苹果体验店")</f>
        <v>0</v>
      </c>
      <c r="AE1322" s="99">
        <f>COUNTIFS(通讯通路门店!$S:$S,$G1322,通讯通路门店!$J:$J,"其他品牌专卖店")</f>
        <v>0</v>
      </c>
      <c r="AF1322" s="99">
        <f>SUMIFS(通讯通路门店!$BI:$BI,通讯通路门店!$S:$S,$G1322)</f>
        <v>0</v>
      </c>
      <c r="AG1322" s="99">
        <f>SUMIFS(通讯通路门店!$BH:$BH,通讯通路门店!$S:$S,$G1322)</f>
        <v>0</v>
      </c>
      <c r="AH1322" s="99">
        <f t="shared" si="101"/>
        <v>0</v>
      </c>
      <c r="AI1322" s="99">
        <f>SUMIFS(通讯通路门店!$BB:$BB,通讯通路门店!$S:$S,$G1322)</f>
        <v>0</v>
      </c>
      <c r="AJ1322" s="99">
        <f>SUMIFS(通讯通路门店!$BE:$BE,通讯通路门店!$S:$S,$G1322)</f>
        <v>0</v>
      </c>
      <c r="AK1322" s="99">
        <f>SUMIFS(通讯通路门店!$BG:$BG,通讯通路门店!$S:$S,$G1322)</f>
        <v>0</v>
      </c>
      <c r="AL1322" s="99">
        <f>SUMIFS(通讯通路门店!$BC:$BC,通讯通路门店!$S:$S,$G1322)</f>
        <v>0</v>
      </c>
      <c r="AM1322" s="99">
        <f>SUMIFS(通讯通路门店!$BD:$BD,通讯通路门店!$S:$S,$G1322)</f>
        <v>0</v>
      </c>
      <c r="AN1322" s="99">
        <f>SUMIFS(通讯通路门店!$BF:$BF,通讯通路门店!$S:$S,$G1322)</f>
        <v>0</v>
      </c>
      <c r="AO1322" s="99">
        <f t="shared" si="102"/>
        <v>0</v>
      </c>
      <c r="AP1322" s="99">
        <f>SUMIFS(通讯通路门店!$K:$K,通讯通路门店!$S:$S,$G1322)</f>
        <v>0</v>
      </c>
      <c r="AQ1322" s="83"/>
      <c r="AR1322" s="99">
        <f>SUMIFS(通讯通路门店!$T:$T,通讯通路门店!$S:$S,$G1322)</f>
        <v>0</v>
      </c>
      <c r="AS1322" s="99">
        <f>SUMIFS(通讯通路门店!$U:$U,通讯通路门店!$S:$S,$G1322)</f>
        <v>0</v>
      </c>
      <c r="AT1322" s="99">
        <f>SUMIFS(通讯通路门店!$V:$V,通讯通路门店!$S:$S,$G1322)</f>
        <v>0</v>
      </c>
      <c r="AU1322" s="99">
        <f>SUMIFS(通讯通路门店!$W:$W,通讯通路门店!$S:$S,$G1322)</f>
        <v>0</v>
      </c>
      <c r="AV1322" s="99">
        <f>SUMIFS(通讯通路门店!$Z:$Z,通讯通路门店!$S:$S,$G1322)</f>
        <v>0</v>
      </c>
      <c r="AW1322" s="99">
        <f>SUMIFS(通讯通路门店!$AB:$AB,通讯通路门店!$S:$S,$G1322)</f>
        <v>0</v>
      </c>
      <c r="AX1322" s="99">
        <f>SUMIFS(通讯通路门店!$X:$X,通讯通路门店!$S:$S,$G1322)</f>
        <v>0</v>
      </c>
      <c r="AY1322" s="99">
        <f>SUMIFS(通讯通路门店!$Y:$Y,通讯通路门店!$S:$S,$G1322)</f>
        <v>0</v>
      </c>
      <c r="AZ1322" s="99">
        <f>SUMIFS(通讯通路门店!$AA:$AA,通讯通路门店!$S:$S,$G1322)</f>
        <v>0</v>
      </c>
      <c r="BA1322" s="99">
        <f t="shared" si="103"/>
        <v>0</v>
      </c>
      <c r="BB1322" s="99">
        <f t="shared" si="104"/>
        <v>0</v>
      </c>
      <c r="BC1322" s="99">
        <f>SUMIFS(通讯通路门店!$W:$W,通讯通路门店!$S:$S,$G1322,通讯通路门店!$J:$J,"荣耀体验店")+SUMIFS(通讯通路门店!$W:$W,通讯通路门店!$S:$S,$G1322,通讯通路门店!$J:$J,"荣耀授权专卖店")</f>
        <v>0</v>
      </c>
      <c r="BD1322" s="99">
        <f>SUMIFS(通讯通路门店!$Z:$Z,通讯通路门店!$S:$S,$G1322,通讯通路门店!$J:$J,"VIVO体验店")</f>
        <v>0</v>
      </c>
      <c r="BE1322" s="99">
        <f>SUMIFS(通讯通路门店!$AB:$AB,通讯通路门店!$S:$S,$G1322,通讯通路门店!$J:$J,"OPPO体验店")</f>
        <v>0</v>
      </c>
      <c r="BF1322" s="99">
        <f>SUMIFS(通讯通路门店!$X:$X,通讯通路门店!$S:$S,$G1322,通讯通路门店!$J:$J,"华为授权体验店")+SUMIFS(通讯通路门店!$AA:$AA,通讯通路门店!$S:$S,$G1322,通讯通路门店!$J:$J,"华为堡垒店")</f>
        <v>0</v>
      </c>
      <c r="BG1322" s="99">
        <f>SUMIFS(通讯通路门店!$Y:$Y,通讯通路门店!$S:$S,$G1322,通讯通路门店!$J:$J,"小米体验店")</f>
        <v>0</v>
      </c>
      <c r="BH1322" s="99">
        <f>SUMIFS(通讯通路门店!$AA:$AA,通讯通路门店!$S:$S,$G1322,通讯通路门店!$J:$J,"苹果体验店")</f>
        <v>0</v>
      </c>
      <c r="BI1322" s="99">
        <f>SUMIFS(通讯通路门店!$K:$K,通讯通路门店!$S:$S,$G1322,通讯通路门店!$J:$J,"其他品牌专卖店")</f>
        <v>0</v>
      </c>
      <c r="BJ1322" s="99">
        <f>SUMIFS(通讯通路门店!$AC:$AC,通讯通路门店!$S:$S,$G1322)</f>
        <v>0</v>
      </c>
      <c r="BK1322" s="99">
        <f>SUMIFS(通讯通路门店!$AD:$AD,通讯通路门店!$S:$S,$G1322)</f>
        <v>0</v>
      </c>
      <c r="BL1322" s="99">
        <f>SUMIFS(通讯通路门店!$AE:$AE,通讯通路门店!$S:$S,$G1322)</f>
        <v>0</v>
      </c>
      <c r="BM1322" s="99">
        <f>SUMIFS(通讯通路门店!$AF:$AF,通讯通路门店!$S:$S,$G1322)</f>
        <v>0</v>
      </c>
      <c r="BN1322" s="99">
        <f>SUMIFS(通讯通路门店!$AG:$AG,通讯通路门店!$S:$S,$G1322)</f>
        <v>0</v>
      </c>
      <c r="BO1322" s="99">
        <f>SUMIFS(通讯通路门店!$AH:$AH,通讯通路门店!$S:$S,$G1322)</f>
        <v>0</v>
      </c>
      <c r="BP1322" s="99">
        <f>SUMIFS(通讯通路门店!$AI:$AI,通讯通路门店!$S:$S,$G1322)</f>
        <v>0</v>
      </c>
      <c r="BQ1322" s="83"/>
    </row>
    <row r="1323" spans="1:69">
      <c r="A1323" s="99" t="str">
        <f>IFERROR(_xlfn.XLOOKUP($G1323,通讯通路门店!$S$4:$S$993931,通讯通路门店!$A$4:$A$993931,0,0),"")</f>
        <v>海南省</v>
      </c>
      <c r="B1323" s="99" t="str">
        <f>IFERROR(_xlfn.XLOOKUP($G1323,通讯通路门店!$S$4:$S$993931,通讯通路门店!$B$4:$B$993931,0,0),"")</f>
        <v>东方市</v>
      </c>
      <c r="C1323" s="99" t="str">
        <f>IFERROR(_xlfn.XLOOKUP($G1323,通讯通路门店!$S$4:$S$993931,通讯通路门店!$C$4:$C$993931,0,0),"")</f>
        <v>东方市</v>
      </c>
      <c r="D1323" s="99" t="str">
        <f>IFERROR(_xlfn.XLOOKUP($G1323,通讯通路门店!$S$4:$S$993931,通讯通路门店!$D$4:$D$993931,0,0),"")</f>
        <v>八所镇</v>
      </c>
      <c r="E1323" s="83"/>
      <c r="F1323" s="83"/>
      <c r="G1323" s="101"/>
      <c r="H1323" s="102">
        <f>IFERROR(_xlfn.XLOOKUP($G1323,通讯通路门店!$S$4:$S$993931,通讯通路门店!$R$4:$R$993931,0,0),"")</f>
        <v>0</v>
      </c>
      <c r="I1323" s="83"/>
      <c r="J1323" s="83"/>
      <c r="K1323" s="83"/>
      <c r="L1323" s="83"/>
      <c r="M1323" s="83"/>
      <c r="N1323" s="83"/>
      <c r="O1323" s="83"/>
      <c r="P1323" s="83"/>
      <c r="Q1323" s="83"/>
      <c r="R1323" s="83"/>
      <c r="S1323" s="83"/>
      <c r="T1323" s="83"/>
      <c r="U1323" s="99">
        <f>COUNTIF(通讯通路门店!$S:$S,$G1323)</f>
        <v>0</v>
      </c>
      <c r="V1323" s="99">
        <f>COUNTIFS(通讯通路门店!$S:$S,$G1323,通讯通路门店!$J:$J,"综合卖场")</f>
        <v>0</v>
      </c>
      <c r="W1323" s="99">
        <f>SUMIFS(通讯通路门店!$AJ:$AJ,通讯通路门店!$S:$S,通讯客户沙盘!$G1323)</f>
        <v>0</v>
      </c>
      <c r="X1323" s="99">
        <f t="shared" si="100"/>
        <v>0</v>
      </c>
      <c r="Y1323" s="99">
        <f>COUNTIFS(通讯通路门店!$S:$S,$G1323,通讯通路门店!$J:$J,"荣耀体验店")+COUNTIFS(通讯通路门店!$S:$S,$G1323,通讯通路门店!$J:$J,"荣耀授权专卖店")</f>
        <v>0</v>
      </c>
      <c r="Z1323" s="99">
        <f>COUNTIFS(通讯通路门店!$S:$S,$G1323,通讯通路门店!$J:$J,"VIVO体验店")</f>
        <v>0</v>
      </c>
      <c r="AA1323" s="99">
        <f>COUNTIFS(通讯通路门店!$S:$S,$G1323,通讯通路门店!$J:$J,"OPPO体验店")</f>
        <v>0</v>
      </c>
      <c r="AB1323" s="99">
        <f>COUNTIFS(通讯通路门店!$S:$S,$G1323,通讯通路门店!$J:$J,"华为授权体验店")+COUNTIFS(通讯通路门店!$S:$S,$G1323,通讯通路门店!$J:$J,"华为堡垒店")</f>
        <v>0</v>
      </c>
      <c r="AC1323" s="99">
        <f>COUNTIFS(通讯通路门店!$S:$S,$G1323,通讯通路门店!$J:$J,"小米体验店")</f>
        <v>0</v>
      </c>
      <c r="AD1323" s="99">
        <f>COUNTIFS(通讯通路门店!$S:$S,$G1323,通讯通路门店!$J:$J,"苹果体验店")</f>
        <v>0</v>
      </c>
      <c r="AE1323" s="99">
        <f>COUNTIFS(通讯通路门店!$S:$S,$G1323,通讯通路门店!$J:$J,"其他品牌专卖店")</f>
        <v>0</v>
      </c>
      <c r="AF1323" s="99">
        <f>SUMIFS(通讯通路门店!$BI:$BI,通讯通路门店!$S:$S,$G1323)</f>
        <v>0</v>
      </c>
      <c r="AG1323" s="99">
        <f>SUMIFS(通讯通路门店!$BH:$BH,通讯通路门店!$S:$S,$G1323)</f>
        <v>0</v>
      </c>
      <c r="AH1323" s="99">
        <f t="shared" si="101"/>
        <v>0</v>
      </c>
      <c r="AI1323" s="99">
        <f>SUMIFS(通讯通路门店!$BB:$BB,通讯通路门店!$S:$S,$G1323)</f>
        <v>0</v>
      </c>
      <c r="AJ1323" s="99">
        <f>SUMIFS(通讯通路门店!$BE:$BE,通讯通路门店!$S:$S,$G1323)</f>
        <v>0</v>
      </c>
      <c r="AK1323" s="99">
        <f>SUMIFS(通讯通路门店!$BG:$BG,通讯通路门店!$S:$S,$G1323)</f>
        <v>0</v>
      </c>
      <c r="AL1323" s="99">
        <f>SUMIFS(通讯通路门店!$BC:$BC,通讯通路门店!$S:$S,$G1323)</f>
        <v>0</v>
      </c>
      <c r="AM1323" s="99">
        <f>SUMIFS(通讯通路门店!$BD:$BD,通讯通路门店!$S:$S,$G1323)</f>
        <v>0</v>
      </c>
      <c r="AN1323" s="99">
        <f>SUMIFS(通讯通路门店!$BF:$BF,通讯通路门店!$S:$S,$G1323)</f>
        <v>0</v>
      </c>
      <c r="AO1323" s="99">
        <f t="shared" si="102"/>
        <v>0</v>
      </c>
      <c r="AP1323" s="99">
        <f>SUMIFS(通讯通路门店!$K:$K,通讯通路门店!$S:$S,$G1323)</f>
        <v>0</v>
      </c>
      <c r="AQ1323" s="83"/>
      <c r="AR1323" s="99">
        <f>SUMIFS(通讯通路门店!$T:$T,通讯通路门店!$S:$S,$G1323)</f>
        <v>0</v>
      </c>
      <c r="AS1323" s="99">
        <f>SUMIFS(通讯通路门店!$U:$U,通讯通路门店!$S:$S,$G1323)</f>
        <v>0</v>
      </c>
      <c r="AT1323" s="99">
        <f>SUMIFS(通讯通路门店!$V:$V,通讯通路门店!$S:$S,$G1323)</f>
        <v>0</v>
      </c>
      <c r="AU1323" s="99">
        <f>SUMIFS(通讯通路门店!$W:$W,通讯通路门店!$S:$S,$G1323)</f>
        <v>0</v>
      </c>
      <c r="AV1323" s="99">
        <f>SUMIFS(通讯通路门店!$Z:$Z,通讯通路门店!$S:$S,$G1323)</f>
        <v>0</v>
      </c>
      <c r="AW1323" s="99">
        <f>SUMIFS(通讯通路门店!$AB:$AB,通讯通路门店!$S:$S,$G1323)</f>
        <v>0</v>
      </c>
      <c r="AX1323" s="99">
        <f>SUMIFS(通讯通路门店!$X:$X,通讯通路门店!$S:$S,$G1323)</f>
        <v>0</v>
      </c>
      <c r="AY1323" s="99">
        <f>SUMIFS(通讯通路门店!$Y:$Y,通讯通路门店!$S:$S,$G1323)</f>
        <v>0</v>
      </c>
      <c r="AZ1323" s="99">
        <f>SUMIFS(通讯通路门店!$AA:$AA,通讯通路门店!$S:$S,$G1323)</f>
        <v>0</v>
      </c>
      <c r="BA1323" s="99">
        <f t="shared" si="103"/>
        <v>0</v>
      </c>
      <c r="BB1323" s="99">
        <f t="shared" si="104"/>
        <v>0</v>
      </c>
      <c r="BC1323" s="99">
        <f>SUMIFS(通讯通路门店!$W:$W,通讯通路门店!$S:$S,$G1323,通讯通路门店!$J:$J,"荣耀体验店")+SUMIFS(通讯通路门店!$W:$W,通讯通路门店!$S:$S,$G1323,通讯通路门店!$J:$J,"荣耀授权专卖店")</f>
        <v>0</v>
      </c>
      <c r="BD1323" s="99">
        <f>SUMIFS(通讯通路门店!$Z:$Z,通讯通路门店!$S:$S,$G1323,通讯通路门店!$J:$J,"VIVO体验店")</f>
        <v>0</v>
      </c>
      <c r="BE1323" s="99">
        <f>SUMIFS(通讯通路门店!$AB:$AB,通讯通路门店!$S:$S,$G1323,通讯通路门店!$J:$J,"OPPO体验店")</f>
        <v>0</v>
      </c>
      <c r="BF1323" s="99">
        <f>SUMIFS(通讯通路门店!$X:$X,通讯通路门店!$S:$S,$G1323,通讯通路门店!$J:$J,"华为授权体验店")+SUMIFS(通讯通路门店!$AA:$AA,通讯通路门店!$S:$S,$G1323,通讯通路门店!$J:$J,"华为堡垒店")</f>
        <v>0</v>
      </c>
      <c r="BG1323" s="99">
        <f>SUMIFS(通讯通路门店!$Y:$Y,通讯通路门店!$S:$S,$G1323,通讯通路门店!$J:$J,"小米体验店")</f>
        <v>0</v>
      </c>
      <c r="BH1323" s="99">
        <f>SUMIFS(通讯通路门店!$AA:$AA,通讯通路门店!$S:$S,$G1323,通讯通路门店!$J:$J,"苹果体验店")</f>
        <v>0</v>
      </c>
      <c r="BI1323" s="99">
        <f>SUMIFS(通讯通路门店!$K:$K,通讯通路门店!$S:$S,$G1323,通讯通路门店!$J:$J,"其他品牌专卖店")</f>
        <v>0</v>
      </c>
      <c r="BJ1323" s="99">
        <f>SUMIFS(通讯通路门店!$AC:$AC,通讯通路门店!$S:$S,$G1323)</f>
        <v>0</v>
      </c>
      <c r="BK1323" s="99">
        <f>SUMIFS(通讯通路门店!$AD:$AD,通讯通路门店!$S:$S,$G1323)</f>
        <v>0</v>
      </c>
      <c r="BL1323" s="99">
        <f>SUMIFS(通讯通路门店!$AE:$AE,通讯通路门店!$S:$S,$G1323)</f>
        <v>0</v>
      </c>
      <c r="BM1323" s="99">
        <f>SUMIFS(通讯通路门店!$AF:$AF,通讯通路门店!$S:$S,$G1323)</f>
        <v>0</v>
      </c>
      <c r="BN1323" s="99">
        <f>SUMIFS(通讯通路门店!$AG:$AG,通讯通路门店!$S:$S,$G1323)</f>
        <v>0</v>
      </c>
      <c r="BO1323" s="99">
        <f>SUMIFS(通讯通路门店!$AH:$AH,通讯通路门店!$S:$S,$G1323)</f>
        <v>0</v>
      </c>
      <c r="BP1323" s="99">
        <f>SUMIFS(通讯通路门店!$AI:$AI,通讯通路门店!$S:$S,$G1323)</f>
        <v>0</v>
      </c>
      <c r="BQ1323" s="83"/>
    </row>
    <row r="1324" spans="1:69">
      <c r="A1324" s="99" t="str">
        <f>IFERROR(_xlfn.XLOOKUP($G1324,通讯通路门店!$S$4:$S$993931,通讯通路门店!$A$4:$A$993931,0,0),"")</f>
        <v>海南省</v>
      </c>
      <c r="B1324" s="99" t="str">
        <f>IFERROR(_xlfn.XLOOKUP($G1324,通讯通路门店!$S$4:$S$993931,通讯通路门店!$B$4:$B$993931,0,0),"")</f>
        <v>东方市</v>
      </c>
      <c r="C1324" s="99" t="str">
        <f>IFERROR(_xlfn.XLOOKUP($G1324,通讯通路门店!$S$4:$S$993931,通讯通路门店!$C$4:$C$993931,0,0),"")</f>
        <v>东方市</v>
      </c>
      <c r="D1324" s="99" t="str">
        <f>IFERROR(_xlfn.XLOOKUP($G1324,通讯通路门店!$S$4:$S$993931,通讯通路门店!$D$4:$D$993931,0,0),"")</f>
        <v>八所镇</v>
      </c>
      <c r="E1324" s="83"/>
      <c r="F1324" s="83"/>
      <c r="G1324" s="101"/>
      <c r="H1324" s="102">
        <f>IFERROR(_xlfn.XLOOKUP($G1324,通讯通路门店!$S$4:$S$993931,通讯通路门店!$R$4:$R$993931,0,0),"")</f>
        <v>0</v>
      </c>
      <c r="I1324" s="83"/>
      <c r="J1324" s="83"/>
      <c r="K1324" s="83"/>
      <c r="L1324" s="83"/>
      <c r="M1324" s="83"/>
      <c r="N1324" s="83"/>
      <c r="O1324" s="83"/>
      <c r="P1324" s="83"/>
      <c r="Q1324" s="83"/>
      <c r="R1324" s="83"/>
      <c r="S1324" s="83"/>
      <c r="T1324" s="83"/>
      <c r="U1324" s="99">
        <f>COUNTIF(通讯通路门店!$S:$S,$G1324)</f>
        <v>0</v>
      </c>
      <c r="V1324" s="99">
        <f>COUNTIFS(通讯通路门店!$S:$S,$G1324,通讯通路门店!$J:$J,"综合卖场")</f>
        <v>0</v>
      </c>
      <c r="W1324" s="99">
        <f>SUMIFS(通讯通路门店!$AJ:$AJ,通讯通路门店!$S:$S,通讯客户沙盘!$G1324)</f>
        <v>0</v>
      </c>
      <c r="X1324" s="99">
        <f t="shared" si="100"/>
        <v>0</v>
      </c>
      <c r="Y1324" s="99">
        <f>COUNTIFS(通讯通路门店!$S:$S,$G1324,通讯通路门店!$J:$J,"荣耀体验店")+COUNTIFS(通讯通路门店!$S:$S,$G1324,通讯通路门店!$J:$J,"荣耀授权专卖店")</f>
        <v>0</v>
      </c>
      <c r="Z1324" s="99">
        <f>COUNTIFS(通讯通路门店!$S:$S,$G1324,通讯通路门店!$J:$J,"VIVO体验店")</f>
        <v>0</v>
      </c>
      <c r="AA1324" s="99">
        <f>COUNTIFS(通讯通路门店!$S:$S,$G1324,通讯通路门店!$J:$J,"OPPO体验店")</f>
        <v>0</v>
      </c>
      <c r="AB1324" s="99">
        <f>COUNTIFS(通讯通路门店!$S:$S,$G1324,通讯通路门店!$J:$J,"华为授权体验店")+COUNTIFS(通讯通路门店!$S:$S,$G1324,通讯通路门店!$J:$J,"华为堡垒店")</f>
        <v>0</v>
      </c>
      <c r="AC1324" s="99">
        <f>COUNTIFS(通讯通路门店!$S:$S,$G1324,通讯通路门店!$J:$J,"小米体验店")</f>
        <v>0</v>
      </c>
      <c r="AD1324" s="99">
        <f>COUNTIFS(通讯通路门店!$S:$S,$G1324,通讯通路门店!$J:$J,"苹果体验店")</f>
        <v>0</v>
      </c>
      <c r="AE1324" s="99">
        <f>COUNTIFS(通讯通路门店!$S:$S,$G1324,通讯通路门店!$J:$J,"其他品牌专卖店")</f>
        <v>0</v>
      </c>
      <c r="AF1324" s="99">
        <f>SUMIFS(通讯通路门店!$BI:$BI,通讯通路门店!$S:$S,$G1324)</f>
        <v>0</v>
      </c>
      <c r="AG1324" s="99">
        <f>SUMIFS(通讯通路门店!$BH:$BH,通讯通路门店!$S:$S,$G1324)</f>
        <v>0</v>
      </c>
      <c r="AH1324" s="99">
        <f t="shared" si="101"/>
        <v>0</v>
      </c>
      <c r="AI1324" s="99">
        <f>SUMIFS(通讯通路门店!$BB:$BB,通讯通路门店!$S:$S,$G1324)</f>
        <v>0</v>
      </c>
      <c r="AJ1324" s="99">
        <f>SUMIFS(通讯通路门店!$BE:$BE,通讯通路门店!$S:$S,$G1324)</f>
        <v>0</v>
      </c>
      <c r="AK1324" s="99">
        <f>SUMIFS(通讯通路门店!$BG:$BG,通讯通路门店!$S:$S,$G1324)</f>
        <v>0</v>
      </c>
      <c r="AL1324" s="99">
        <f>SUMIFS(通讯通路门店!$BC:$BC,通讯通路门店!$S:$S,$G1324)</f>
        <v>0</v>
      </c>
      <c r="AM1324" s="99">
        <f>SUMIFS(通讯通路门店!$BD:$BD,通讯通路门店!$S:$S,$G1324)</f>
        <v>0</v>
      </c>
      <c r="AN1324" s="99">
        <f>SUMIFS(通讯通路门店!$BF:$BF,通讯通路门店!$S:$S,$G1324)</f>
        <v>0</v>
      </c>
      <c r="AO1324" s="99">
        <f t="shared" si="102"/>
        <v>0</v>
      </c>
      <c r="AP1324" s="99">
        <f>SUMIFS(通讯通路门店!$K:$K,通讯通路门店!$S:$S,$G1324)</f>
        <v>0</v>
      </c>
      <c r="AQ1324" s="83"/>
      <c r="AR1324" s="99">
        <f>SUMIFS(通讯通路门店!$T:$T,通讯通路门店!$S:$S,$G1324)</f>
        <v>0</v>
      </c>
      <c r="AS1324" s="99">
        <f>SUMIFS(通讯通路门店!$U:$U,通讯通路门店!$S:$S,$G1324)</f>
        <v>0</v>
      </c>
      <c r="AT1324" s="99">
        <f>SUMIFS(通讯通路门店!$V:$V,通讯通路门店!$S:$S,$G1324)</f>
        <v>0</v>
      </c>
      <c r="AU1324" s="99">
        <f>SUMIFS(通讯通路门店!$W:$W,通讯通路门店!$S:$S,$G1324)</f>
        <v>0</v>
      </c>
      <c r="AV1324" s="99">
        <f>SUMIFS(通讯通路门店!$Z:$Z,通讯通路门店!$S:$S,$G1324)</f>
        <v>0</v>
      </c>
      <c r="AW1324" s="99">
        <f>SUMIFS(通讯通路门店!$AB:$AB,通讯通路门店!$S:$S,$G1324)</f>
        <v>0</v>
      </c>
      <c r="AX1324" s="99">
        <f>SUMIFS(通讯通路门店!$X:$X,通讯通路门店!$S:$S,$G1324)</f>
        <v>0</v>
      </c>
      <c r="AY1324" s="99">
        <f>SUMIFS(通讯通路门店!$Y:$Y,通讯通路门店!$S:$S,$G1324)</f>
        <v>0</v>
      </c>
      <c r="AZ1324" s="99">
        <f>SUMIFS(通讯通路门店!$AA:$AA,通讯通路门店!$S:$S,$G1324)</f>
        <v>0</v>
      </c>
      <c r="BA1324" s="99">
        <f t="shared" si="103"/>
        <v>0</v>
      </c>
      <c r="BB1324" s="99">
        <f t="shared" si="104"/>
        <v>0</v>
      </c>
      <c r="BC1324" s="99">
        <f>SUMIFS(通讯通路门店!$W:$W,通讯通路门店!$S:$S,$G1324,通讯通路门店!$J:$J,"荣耀体验店")+SUMIFS(通讯通路门店!$W:$W,通讯通路门店!$S:$S,$G1324,通讯通路门店!$J:$J,"荣耀授权专卖店")</f>
        <v>0</v>
      </c>
      <c r="BD1324" s="99">
        <f>SUMIFS(通讯通路门店!$Z:$Z,通讯通路门店!$S:$S,$G1324,通讯通路门店!$J:$J,"VIVO体验店")</f>
        <v>0</v>
      </c>
      <c r="BE1324" s="99">
        <f>SUMIFS(通讯通路门店!$AB:$AB,通讯通路门店!$S:$S,$G1324,通讯通路门店!$J:$J,"OPPO体验店")</f>
        <v>0</v>
      </c>
      <c r="BF1324" s="99">
        <f>SUMIFS(通讯通路门店!$X:$X,通讯通路门店!$S:$S,$G1324,通讯通路门店!$J:$J,"华为授权体验店")+SUMIFS(通讯通路门店!$AA:$AA,通讯通路门店!$S:$S,$G1324,通讯通路门店!$J:$J,"华为堡垒店")</f>
        <v>0</v>
      </c>
      <c r="BG1324" s="99">
        <f>SUMIFS(通讯通路门店!$Y:$Y,通讯通路门店!$S:$S,$G1324,通讯通路门店!$J:$J,"小米体验店")</f>
        <v>0</v>
      </c>
      <c r="BH1324" s="99">
        <f>SUMIFS(通讯通路门店!$AA:$AA,通讯通路门店!$S:$S,$G1324,通讯通路门店!$J:$J,"苹果体验店")</f>
        <v>0</v>
      </c>
      <c r="BI1324" s="99">
        <f>SUMIFS(通讯通路门店!$K:$K,通讯通路门店!$S:$S,$G1324,通讯通路门店!$J:$J,"其他品牌专卖店")</f>
        <v>0</v>
      </c>
      <c r="BJ1324" s="99">
        <f>SUMIFS(通讯通路门店!$AC:$AC,通讯通路门店!$S:$S,$G1324)</f>
        <v>0</v>
      </c>
      <c r="BK1324" s="99">
        <f>SUMIFS(通讯通路门店!$AD:$AD,通讯通路门店!$S:$S,$G1324)</f>
        <v>0</v>
      </c>
      <c r="BL1324" s="99">
        <f>SUMIFS(通讯通路门店!$AE:$AE,通讯通路门店!$S:$S,$G1324)</f>
        <v>0</v>
      </c>
      <c r="BM1324" s="99">
        <f>SUMIFS(通讯通路门店!$AF:$AF,通讯通路门店!$S:$S,$G1324)</f>
        <v>0</v>
      </c>
      <c r="BN1324" s="99">
        <f>SUMIFS(通讯通路门店!$AG:$AG,通讯通路门店!$S:$S,$G1324)</f>
        <v>0</v>
      </c>
      <c r="BO1324" s="99">
        <f>SUMIFS(通讯通路门店!$AH:$AH,通讯通路门店!$S:$S,$G1324)</f>
        <v>0</v>
      </c>
      <c r="BP1324" s="99">
        <f>SUMIFS(通讯通路门店!$AI:$AI,通讯通路门店!$S:$S,$G1324)</f>
        <v>0</v>
      </c>
      <c r="BQ1324" s="83"/>
    </row>
    <row r="1325" spans="1:69">
      <c r="A1325" s="99" t="str">
        <f>IFERROR(_xlfn.XLOOKUP($G1325,通讯通路门店!$S$4:$S$993931,通讯通路门店!$A$4:$A$993931,0,0),"")</f>
        <v>海南省</v>
      </c>
      <c r="B1325" s="99" t="str">
        <f>IFERROR(_xlfn.XLOOKUP($G1325,通讯通路门店!$S$4:$S$993931,通讯通路门店!$B$4:$B$993931,0,0),"")</f>
        <v>东方市</v>
      </c>
      <c r="C1325" s="99" t="str">
        <f>IFERROR(_xlfn.XLOOKUP($G1325,通讯通路门店!$S$4:$S$993931,通讯通路门店!$C$4:$C$993931,0,0),"")</f>
        <v>东方市</v>
      </c>
      <c r="D1325" s="99" t="str">
        <f>IFERROR(_xlfn.XLOOKUP($G1325,通讯通路门店!$S$4:$S$993931,通讯通路门店!$D$4:$D$993931,0,0),"")</f>
        <v>八所镇</v>
      </c>
      <c r="E1325" s="83"/>
      <c r="F1325" s="83"/>
      <c r="G1325" s="101"/>
      <c r="H1325" s="102">
        <f>IFERROR(_xlfn.XLOOKUP($G1325,通讯通路门店!$S$4:$S$993931,通讯通路门店!$R$4:$R$993931,0,0),"")</f>
        <v>0</v>
      </c>
      <c r="I1325" s="83"/>
      <c r="J1325" s="83"/>
      <c r="K1325" s="83"/>
      <c r="L1325" s="83"/>
      <c r="M1325" s="83"/>
      <c r="N1325" s="83"/>
      <c r="O1325" s="83"/>
      <c r="P1325" s="83"/>
      <c r="Q1325" s="83"/>
      <c r="R1325" s="83"/>
      <c r="S1325" s="83"/>
      <c r="T1325" s="83"/>
      <c r="U1325" s="99">
        <f>COUNTIF(通讯通路门店!$S:$S,$G1325)</f>
        <v>0</v>
      </c>
      <c r="V1325" s="99">
        <f>COUNTIFS(通讯通路门店!$S:$S,$G1325,通讯通路门店!$J:$J,"综合卖场")</f>
        <v>0</v>
      </c>
      <c r="W1325" s="99">
        <f>SUMIFS(通讯通路门店!$AJ:$AJ,通讯通路门店!$S:$S,通讯客户沙盘!$G1325)</f>
        <v>0</v>
      </c>
      <c r="X1325" s="99">
        <f t="shared" si="100"/>
        <v>0</v>
      </c>
      <c r="Y1325" s="99">
        <f>COUNTIFS(通讯通路门店!$S:$S,$G1325,通讯通路门店!$J:$J,"荣耀体验店")+COUNTIFS(通讯通路门店!$S:$S,$G1325,通讯通路门店!$J:$J,"荣耀授权专卖店")</f>
        <v>0</v>
      </c>
      <c r="Z1325" s="99">
        <f>COUNTIFS(通讯通路门店!$S:$S,$G1325,通讯通路门店!$J:$J,"VIVO体验店")</f>
        <v>0</v>
      </c>
      <c r="AA1325" s="99">
        <f>COUNTIFS(通讯通路门店!$S:$S,$G1325,通讯通路门店!$J:$J,"OPPO体验店")</f>
        <v>0</v>
      </c>
      <c r="AB1325" s="99">
        <f>COUNTIFS(通讯通路门店!$S:$S,$G1325,通讯通路门店!$J:$J,"华为授权体验店")+COUNTIFS(通讯通路门店!$S:$S,$G1325,通讯通路门店!$J:$J,"华为堡垒店")</f>
        <v>0</v>
      </c>
      <c r="AC1325" s="99">
        <f>COUNTIFS(通讯通路门店!$S:$S,$G1325,通讯通路门店!$J:$J,"小米体验店")</f>
        <v>0</v>
      </c>
      <c r="AD1325" s="99">
        <f>COUNTIFS(通讯通路门店!$S:$S,$G1325,通讯通路门店!$J:$J,"苹果体验店")</f>
        <v>0</v>
      </c>
      <c r="AE1325" s="99">
        <f>COUNTIFS(通讯通路门店!$S:$S,$G1325,通讯通路门店!$J:$J,"其他品牌专卖店")</f>
        <v>0</v>
      </c>
      <c r="AF1325" s="99">
        <f>SUMIFS(通讯通路门店!$BI:$BI,通讯通路门店!$S:$S,$G1325)</f>
        <v>0</v>
      </c>
      <c r="AG1325" s="99">
        <f>SUMIFS(通讯通路门店!$BH:$BH,通讯通路门店!$S:$S,$G1325)</f>
        <v>0</v>
      </c>
      <c r="AH1325" s="99">
        <f t="shared" si="101"/>
        <v>0</v>
      </c>
      <c r="AI1325" s="99">
        <f>SUMIFS(通讯通路门店!$BB:$BB,通讯通路门店!$S:$S,$G1325)</f>
        <v>0</v>
      </c>
      <c r="AJ1325" s="99">
        <f>SUMIFS(通讯通路门店!$BE:$BE,通讯通路门店!$S:$S,$G1325)</f>
        <v>0</v>
      </c>
      <c r="AK1325" s="99">
        <f>SUMIFS(通讯通路门店!$BG:$BG,通讯通路门店!$S:$S,$G1325)</f>
        <v>0</v>
      </c>
      <c r="AL1325" s="99">
        <f>SUMIFS(通讯通路门店!$BC:$BC,通讯通路门店!$S:$S,$G1325)</f>
        <v>0</v>
      </c>
      <c r="AM1325" s="99">
        <f>SUMIFS(通讯通路门店!$BD:$BD,通讯通路门店!$S:$S,$G1325)</f>
        <v>0</v>
      </c>
      <c r="AN1325" s="99">
        <f>SUMIFS(通讯通路门店!$BF:$BF,通讯通路门店!$S:$S,$G1325)</f>
        <v>0</v>
      </c>
      <c r="AO1325" s="99">
        <f t="shared" si="102"/>
        <v>0</v>
      </c>
      <c r="AP1325" s="99">
        <f>SUMIFS(通讯通路门店!$K:$K,通讯通路门店!$S:$S,$G1325)</f>
        <v>0</v>
      </c>
      <c r="AQ1325" s="83"/>
      <c r="AR1325" s="99">
        <f>SUMIFS(通讯通路门店!$T:$T,通讯通路门店!$S:$S,$G1325)</f>
        <v>0</v>
      </c>
      <c r="AS1325" s="99">
        <f>SUMIFS(通讯通路门店!$U:$U,通讯通路门店!$S:$S,$G1325)</f>
        <v>0</v>
      </c>
      <c r="AT1325" s="99">
        <f>SUMIFS(通讯通路门店!$V:$V,通讯通路门店!$S:$S,$G1325)</f>
        <v>0</v>
      </c>
      <c r="AU1325" s="99">
        <f>SUMIFS(通讯通路门店!$W:$W,通讯通路门店!$S:$S,$G1325)</f>
        <v>0</v>
      </c>
      <c r="AV1325" s="99">
        <f>SUMIFS(通讯通路门店!$Z:$Z,通讯通路门店!$S:$S,$G1325)</f>
        <v>0</v>
      </c>
      <c r="AW1325" s="99">
        <f>SUMIFS(通讯通路门店!$AB:$AB,通讯通路门店!$S:$S,$G1325)</f>
        <v>0</v>
      </c>
      <c r="AX1325" s="99">
        <f>SUMIFS(通讯通路门店!$X:$X,通讯通路门店!$S:$S,$G1325)</f>
        <v>0</v>
      </c>
      <c r="AY1325" s="99">
        <f>SUMIFS(通讯通路门店!$Y:$Y,通讯通路门店!$S:$S,$G1325)</f>
        <v>0</v>
      </c>
      <c r="AZ1325" s="99">
        <f>SUMIFS(通讯通路门店!$AA:$AA,通讯通路门店!$S:$S,$G1325)</f>
        <v>0</v>
      </c>
      <c r="BA1325" s="99">
        <f t="shared" si="103"/>
        <v>0</v>
      </c>
      <c r="BB1325" s="99">
        <f t="shared" si="104"/>
        <v>0</v>
      </c>
      <c r="BC1325" s="99">
        <f>SUMIFS(通讯通路门店!$W:$W,通讯通路门店!$S:$S,$G1325,通讯通路门店!$J:$J,"荣耀体验店")+SUMIFS(通讯通路门店!$W:$W,通讯通路门店!$S:$S,$G1325,通讯通路门店!$J:$J,"荣耀授权专卖店")</f>
        <v>0</v>
      </c>
      <c r="BD1325" s="99">
        <f>SUMIFS(通讯通路门店!$Z:$Z,通讯通路门店!$S:$S,$G1325,通讯通路门店!$J:$J,"VIVO体验店")</f>
        <v>0</v>
      </c>
      <c r="BE1325" s="99">
        <f>SUMIFS(通讯通路门店!$AB:$AB,通讯通路门店!$S:$S,$G1325,通讯通路门店!$J:$J,"OPPO体验店")</f>
        <v>0</v>
      </c>
      <c r="BF1325" s="99">
        <f>SUMIFS(通讯通路门店!$X:$X,通讯通路门店!$S:$S,$G1325,通讯通路门店!$J:$J,"华为授权体验店")+SUMIFS(通讯通路门店!$AA:$AA,通讯通路门店!$S:$S,$G1325,通讯通路门店!$J:$J,"华为堡垒店")</f>
        <v>0</v>
      </c>
      <c r="BG1325" s="99">
        <f>SUMIFS(通讯通路门店!$Y:$Y,通讯通路门店!$S:$S,$G1325,通讯通路门店!$J:$J,"小米体验店")</f>
        <v>0</v>
      </c>
      <c r="BH1325" s="99">
        <f>SUMIFS(通讯通路门店!$AA:$AA,通讯通路门店!$S:$S,$G1325,通讯通路门店!$J:$J,"苹果体验店")</f>
        <v>0</v>
      </c>
      <c r="BI1325" s="99">
        <f>SUMIFS(通讯通路门店!$K:$K,通讯通路门店!$S:$S,$G1325,通讯通路门店!$J:$J,"其他品牌专卖店")</f>
        <v>0</v>
      </c>
      <c r="BJ1325" s="99">
        <f>SUMIFS(通讯通路门店!$AC:$AC,通讯通路门店!$S:$S,$G1325)</f>
        <v>0</v>
      </c>
      <c r="BK1325" s="99">
        <f>SUMIFS(通讯通路门店!$AD:$AD,通讯通路门店!$S:$S,$G1325)</f>
        <v>0</v>
      </c>
      <c r="BL1325" s="99">
        <f>SUMIFS(通讯通路门店!$AE:$AE,通讯通路门店!$S:$S,$G1325)</f>
        <v>0</v>
      </c>
      <c r="BM1325" s="99">
        <f>SUMIFS(通讯通路门店!$AF:$AF,通讯通路门店!$S:$S,$G1325)</f>
        <v>0</v>
      </c>
      <c r="BN1325" s="99">
        <f>SUMIFS(通讯通路门店!$AG:$AG,通讯通路门店!$S:$S,$G1325)</f>
        <v>0</v>
      </c>
      <c r="BO1325" s="99">
        <f>SUMIFS(通讯通路门店!$AH:$AH,通讯通路门店!$S:$S,$G1325)</f>
        <v>0</v>
      </c>
      <c r="BP1325" s="99">
        <f>SUMIFS(通讯通路门店!$AI:$AI,通讯通路门店!$S:$S,$G1325)</f>
        <v>0</v>
      </c>
      <c r="BQ1325" s="83"/>
    </row>
    <row r="1326" spans="1:69">
      <c r="A1326" s="99" t="str">
        <f>IFERROR(_xlfn.XLOOKUP($G1326,通讯通路门店!$S$4:$S$993931,通讯通路门店!$A$4:$A$993931,0,0),"")</f>
        <v>海南省</v>
      </c>
      <c r="B1326" s="99" t="str">
        <f>IFERROR(_xlfn.XLOOKUP($G1326,通讯通路门店!$S$4:$S$993931,通讯通路门店!$B$4:$B$993931,0,0),"")</f>
        <v>东方市</v>
      </c>
      <c r="C1326" s="99" t="str">
        <f>IFERROR(_xlfn.XLOOKUP($G1326,通讯通路门店!$S$4:$S$993931,通讯通路门店!$C$4:$C$993931,0,0),"")</f>
        <v>东方市</v>
      </c>
      <c r="D1326" s="99" t="str">
        <f>IFERROR(_xlfn.XLOOKUP($G1326,通讯通路门店!$S$4:$S$993931,通讯通路门店!$D$4:$D$993931,0,0),"")</f>
        <v>八所镇</v>
      </c>
      <c r="E1326" s="83"/>
      <c r="F1326" s="83"/>
      <c r="G1326" s="101"/>
      <c r="H1326" s="102">
        <f>IFERROR(_xlfn.XLOOKUP($G1326,通讯通路门店!$S$4:$S$993931,通讯通路门店!$R$4:$R$993931,0,0),"")</f>
        <v>0</v>
      </c>
      <c r="I1326" s="83"/>
      <c r="J1326" s="83"/>
      <c r="K1326" s="83"/>
      <c r="L1326" s="83"/>
      <c r="M1326" s="83"/>
      <c r="N1326" s="83"/>
      <c r="O1326" s="83"/>
      <c r="P1326" s="83"/>
      <c r="Q1326" s="83"/>
      <c r="R1326" s="83"/>
      <c r="S1326" s="83"/>
      <c r="T1326" s="83"/>
      <c r="U1326" s="99">
        <f>COUNTIF(通讯通路门店!$S:$S,$G1326)</f>
        <v>0</v>
      </c>
      <c r="V1326" s="99">
        <f>COUNTIFS(通讯通路门店!$S:$S,$G1326,通讯通路门店!$J:$J,"综合卖场")</f>
        <v>0</v>
      </c>
      <c r="W1326" s="99">
        <f>SUMIFS(通讯通路门店!$AJ:$AJ,通讯通路门店!$S:$S,通讯客户沙盘!$G1326)</f>
        <v>0</v>
      </c>
      <c r="X1326" s="99">
        <f t="shared" si="100"/>
        <v>0</v>
      </c>
      <c r="Y1326" s="99">
        <f>COUNTIFS(通讯通路门店!$S:$S,$G1326,通讯通路门店!$J:$J,"荣耀体验店")+COUNTIFS(通讯通路门店!$S:$S,$G1326,通讯通路门店!$J:$J,"荣耀授权专卖店")</f>
        <v>0</v>
      </c>
      <c r="Z1326" s="99">
        <f>COUNTIFS(通讯通路门店!$S:$S,$G1326,通讯通路门店!$J:$J,"VIVO体验店")</f>
        <v>0</v>
      </c>
      <c r="AA1326" s="99">
        <f>COUNTIFS(通讯通路门店!$S:$S,$G1326,通讯通路门店!$J:$J,"OPPO体验店")</f>
        <v>0</v>
      </c>
      <c r="AB1326" s="99">
        <f>COUNTIFS(通讯通路门店!$S:$S,$G1326,通讯通路门店!$J:$J,"华为授权体验店")+COUNTIFS(通讯通路门店!$S:$S,$G1326,通讯通路门店!$J:$J,"华为堡垒店")</f>
        <v>0</v>
      </c>
      <c r="AC1326" s="99">
        <f>COUNTIFS(通讯通路门店!$S:$S,$G1326,通讯通路门店!$J:$J,"小米体验店")</f>
        <v>0</v>
      </c>
      <c r="AD1326" s="99">
        <f>COUNTIFS(通讯通路门店!$S:$S,$G1326,通讯通路门店!$J:$J,"苹果体验店")</f>
        <v>0</v>
      </c>
      <c r="AE1326" s="99">
        <f>COUNTIFS(通讯通路门店!$S:$S,$G1326,通讯通路门店!$J:$J,"其他品牌专卖店")</f>
        <v>0</v>
      </c>
      <c r="AF1326" s="99">
        <f>SUMIFS(通讯通路门店!$BI:$BI,通讯通路门店!$S:$S,$G1326)</f>
        <v>0</v>
      </c>
      <c r="AG1326" s="99">
        <f>SUMIFS(通讯通路门店!$BH:$BH,通讯通路门店!$S:$S,$G1326)</f>
        <v>0</v>
      </c>
      <c r="AH1326" s="99">
        <f t="shared" si="101"/>
        <v>0</v>
      </c>
      <c r="AI1326" s="99">
        <f>SUMIFS(通讯通路门店!$BB:$BB,通讯通路门店!$S:$S,$G1326)</f>
        <v>0</v>
      </c>
      <c r="AJ1326" s="99">
        <f>SUMIFS(通讯通路门店!$BE:$BE,通讯通路门店!$S:$S,$G1326)</f>
        <v>0</v>
      </c>
      <c r="AK1326" s="99">
        <f>SUMIFS(通讯通路门店!$BG:$BG,通讯通路门店!$S:$S,$G1326)</f>
        <v>0</v>
      </c>
      <c r="AL1326" s="99">
        <f>SUMIFS(通讯通路门店!$BC:$BC,通讯通路门店!$S:$S,$G1326)</f>
        <v>0</v>
      </c>
      <c r="AM1326" s="99">
        <f>SUMIFS(通讯通路门店!$BD:$BD,通讯通路门店!$S:$S,$G1326)</f>
        <v>0</v>
      </c>
      <c r="AN1326" s="99">
        <f>SUMIFS(通讯通路门店!$BF:$BF,通讯通路门店!$S:$S,$G1326)</f>
        <v>0</v>
      </c>
      <c r="AO1326" s="99">
        <f t="shared" si="102"/>
        <v>0</v>
      </c>
      <c r="AP1326" s="99">
        <f>SUMIFS(通讯通路门店!$K:$K,通讯通路门店!$S:$S,$G1326)</f>
        <v>0</v>
      </c>
      <c r="AQ1326" s="83"/>
      <c r="AR1326" s="99">
        <f>SUMIFS(通讯通路门店!$T:$T,通讯通路门店!$S:$S,$G1326)</f>
        <v>0</v>
      </c>
      <c r="AS1326" s="99">
        <f>SUMIFS(通讯通路门店!$U:$U,通讯通路门店!$S:$S,$G1326)</f>
        <v>0</v>
      </c>
      <c r="AT1326" s="99">
        <f>SUMIFS(通讯通路门店!$V:$V,通讯通路门店!$S:$S,$G1326)</f>
        <v>0</v>
      </c>
      <c r="AU1326" s="99">
        <f>SUMIFS(通讯通路门店!$W:$W,通讯通路门店!$S:$S,$G1326)</f>
        <v>0</v>
      </c>
      <c r="AV1326" s="99">
        <f>SUMIFS(通讯通路门店!$Z:$Z,通讯通路门店!$S:$S,$G1326)</f>
        <v>0</v>
      </c>
      <c r="AW1326" s="99">
        <f>SUMIFS(通讯通路门店!$AB:$AB,通讯通路门店!$S:$S,$G1326)</f>
        <v>0</v>
      </c>
      <c r="AX1326" s="99">
        <f>SUMIFS(通讯通路门店!$X:$X,通讯通路门店!$S:$S,$G1326)</f>
        <v>0</v>
      </c>
      <c r="AY1326" s="99">
        <f>SUMIFS(通讯通路门店!$Y:$Y,通讯通路门店!$S:$S,$G1326)</f>
        <v>0</v>
      </c>
      <c r="AZ1326" s="99">
        <f>SUMIFS(通讯通路门店!$AA:$AA,通讯通路门店!$S:$S,$G1326)</f>
        <v>0</v>
      </c>
      <c r="BA1326" s="99">
        <f t="shared" si="103"/>
        <v>0</v>
      </c>
      <c r="BB1326" s="99">
        <f t="shared" si="104"/>
        <v>0</v>
      </c>
      <c r="BC1326" s="99">
        <f>SUMIFS(通讯通路门店!$W:$W,通讯通路门店!$S:$S,$G1326,通讯通路门店!$J:$J,"荣耀体验店")+SUMIFS(通讯通路门店!$W:$W,通讯通路门店!$S:$S,$G1326,通讯通路门店!$J:$J,"荣耀授权专卖店")</f>
        <v>0</v>
      </c>
      <c r="BD1326" s="99">
        <f>SUMIFS(通讯通路门店!$Z:$Z,通讯通路门店!$S:$S,$G1326,通讯通路门店!$J:$J,"VIVO体验店")</f>
        <v>0</v>
      </c>
      <c r="BE1326" s="99">
        <f>SUMIFS(通讯通路门店!$AB:$AB,通讯通路门店!$S:$S,$G1326,通讯通路门店!$J:$J,"OPPO体验店")</f>
        <v>0</v>
      </c>
      <c r="BF1326" s="99">
        <f>SUMIFS(通讯通路门店!$X:$X,通讯通路门店!$S:$S,$G1326,通讯通路门店!$J:$J,"华为授权体验店")+SUMIFS(通讯通路门店!$AA:$AA,通讯通路门店!$S:$S,$G1326,通讯通路门店!$J:$J,"华为堡垒店")</f>
        <v>0</v>
      </c>
      <c r="BG1326" s="99">
        <f>SUMIFS(通讯通路门店!$Y:$Y,通讯通路门店!$S:$S,$G1326,通讯通路门店!$J:$J,"小米体验店")</f>
        <v>0</v>
      </c>
      <c r="BH1326" s="99">
        <f>SUMIFS(通讯通路门店!$AA:$AA,通讯通路门店!$S:$S,$G1326,通讯通路门店!$J:$J,"苹果体验店")</f>
        <v>0</v>
      </c>
      <c r="BI1326" s="99">
        <f>SUMIFS(通讯通路门店!$K:$K,通讯通路门店!$S:$S,$G1326,通讯通路门店!$J:$J,"其他品牌专卖店")</f>
        <v>0</v>
      </c>
      <c r="BJ1326" s="99">
        <f>SUMIFS(通讯通路门店!$AC:$AC,通讯通路门店!$S:$S,$G1326)</f>
        <v>0</v>
      </c>
      <c r="BK1326" s="99">
        <f>SUMIFS(通讯通路门店!$AD:$AD,通讯通路门店!$S:$S,$G1326)</f>
        <v>0</v>
      </c>
      <c r="BL1326" s="99">
        <f>SUMIFS(通讯通路门店!$AE:$AE,通讯通路门店!$S:$S,$G1326)</f>
        <v>0</v>
      </c>
      <c r="BM1326" s="99">
        <f>SUMIFS(通讯通路门店!$AF:$AF,通讯通路门店!$S:$S,$G1326)</f>
        <v>0</v>
      </c>
      <c r="BN1326" s="99">
        <f>SUMIFS(通讯通路门店!$AG:$AG,通讯通路门店!$S:$S,$G1326)</f>
        <v>0</v>
      </c>
      <c r="BO1326" s="99">
        <f>SUMIFS(通讯通路门店!$AH:$AH,通讯通路门店!$S:$S,$G1326)</f>
        <v>0</v>
      </c>
      <c r="BP1326" s="99">
        <f>SUMIFS(通讯通路门店!$AI:$AI,通讯通路门店!$S:$S,$G1326)</f>
        <v>0</v>
      </c>
      <c r="BQ1326" s="83"/>
    </row>
    <row r="1327" spans="1:69">
      <c r="A1327" s="99" t="str">
        <f>IFERROR(_xlfn.XLOOKUP($G1327,通讯通路门店!$S$4:$S$993931,通讯通路门店!$A$4:$A$993931,0,0),"")</f>
        <v>海南省</v>
      </c>
      <c r="B1327" s="99" t="str">
        <f>IFERROR(_xlfn.XLOOKUP($G1327,通讯通路门店!$S$4:$S$993931,通讯通路门店!$B$4:$B$993931,0,0),"")</f>
        <v>东方市</v>
      </c>
      <c r="C1327" s="99" t="str">
        <f>IFERROR(_xlfn.XLOOKUP($G1327,通讯通路门店!$S$4:$S$993931,通讯通路门店!$C$4:$C$993931,0,0),"")</f>
        <v>东方市</v>
      </c>
      <c r="D1327" s="99" t="str">
        <f>IFERROR(_xlfn.XLOOKUP($G1327,通讯通路门店!$S$4:$S$993931,通讯通路门店!$D$4:$D$993931,0,0),"")</f>
        <v>八所镇</v>
      </c>
      <c r="E1327" s="83"/>
      <c r="F1327" s="83"/>
      <c r="G1327" s="101"/>
      <c r="H1327" s="102">
        <f>IFERROR(_xlfn.XLOOKUP($G1327,通讯通路门店!$S$4:$S$993931,通讯通路门店!$R$4:$R$993931,0,0),"")</f>
        <v>0</v>
      </c>
      <c r="I1327" s="83"/>
      <c r="J1327" s="83"/>
      <c r="K1327" s="83"/>
      <c r="L1327" s="83"/>
      <c r="M1327" s="83"/>
      <c r="N1327" s="83"/>
      <c r="O1327" s="83"/>
      <c r="P1327" s="83"/>
      <c r="Q1327" s="83"/>
      <c r="R1327" s="83"/>
      <c r="S1327" s="83"/>
      <c r="T1327" s="83"/>
      <c r="U1327" s="99">
        <f>COUNTIF(通讯通路门店!$S:$S,$G1327)</f>
        <v>0</v>
      </c>
      <c r="V1327" s="99">
        <f>COUNTIFS(通讯通路门店!$S:$S,$G1327,通讯通路门店!$J:$J,"综合卖场")</f>
        <v>0</v>
      </c>
      <c r="W1327" s="99">
        <f>SUMIFS(通讯通路门店!$AJ:$AJ,通讯通路门店!$S:$S,通讯客户沙盘!$G1327)</f>
        <v>0</v>
      </c>
      <c r="X1327" s="99">
        <f t="shared" si="100"/>
        <v>0</v>
      </c>
      <c r="Y1327" s="99">
        <f>COUNTIFS(通讯通路门店!$S:$S,$G1327,通讯通路门店!$J:$J,"荣耀体验店")+COUNTIFS(通讯通路门店!$S:$S,$G1327,通讯通路门店!$J:$J,"荣耀授权专卖店")</f>
        <v>0</v>
      </c>
      <c r="Z1327" s="99">
        <f>COUNTIFS(通讯通路门店!$S:$S,$G1327,通讯通路门店!$J:$J,"VIVO体验店")</f>
        <v>0</v>
      </c>
      <c r="AA1327" s="99">
        <f>COUNTIFS(通讯通路门店!$S:$S,$G1327,通讯通路门店!$J:$J,"OPPO体验店")</f>
        <v>0</v>
      </c>
      <c r="AB1327" s="99">
        <f>COUNTIFS(通讯通路门店!$S:$S,$G1327,通讯通路门店!$J:$J,"华为授权体验店")+COUNTIFS(通讯通路门店!$S:$S,$G1327,通讯通路门店!$J:$J,"华为堡垒店")</f>
        <v>0</v>
      </c>
      <c r="AC1327" s="99">
        <f>COUNTIFS(通讯通路门店!$S:$S,$G1327,通讯通路门店!$J:$J,"小米体验店")</f>
        <v>0</v>
      </c>
      <c r="AD1327" s="99">
        <f>COUNTIFS(通讯通路门店!$S:$S,$G1327,通讯通路门店!$J:$J,"苹果体验店")</f>
        <v>0</v>
      </c>
      <c r="AE1327" s="99">
        <f>COUNTIFS(通讯通路门店!$S:$S,$G1327,通讯通路门店!$J:$J,"其他品牌专卖店")</f>
        <v>0</v>
      </c>
      <c r="AF1327" s="99">
        <f>SUMIFS(通讯通路门店!$BI:$BI,通讯通路门店!$S:$S,$G1327)</f>
        <v>0</v>
      </c>
      <c r="AG1327" s="99">
        <f>SUMIFS(通讯通路门店!$BH:$BH,通讯通路门店!$S:$S,$G1327)</f>
        <v>0</v>
      </c>
      <c r="AH1327" s="99">
        <f t="shared" si="101"/>
        <v>0</v>
      </c>
      <c r="AI1327" s="99">
        <f>SUMIFS(通讯通路门店!$BB:$BB,通讯通路门店!$S:$S,$G1327)</f>
        <v>0</v>
      </c>
      <c r="AJ1327" s="99">
        <f>SUMIFS(通讯通路门店!$BE:$BE,通讯通路门店!$S:$S,$G1327)</f>
        <v>0</v>
      </c>
      <c r="AK1327" s="99">
        <f>SUMIFS(通讯通路门店!$BG:$BG,通讯通路门店!$S:$S,$G1327)</f>
        <v>0</v>
      </c>
      <c r="AL1327" s="99">
        <f>SUMIFS(通讯通路门店!$BC:$BC,通讯通路门店!$S:$S,$G1327)</f>
        <v>0</v>
      </c>
      <c r="AM1327" s="99">
        <f>SUMIFS(通讯通路门店!$BD:$BD,通讯通路门店!$S:$S,$G1327)</f>
        <v>0</v>
      </c>
      <c r="AN1327" s="99">
        <f>SUMIFS(通讯通路门店!$BF:$BF,通讯通路门店!$S:$S,$G1327)</f>
        <v>0</v>
      </c>
      <c r="AO1327" s="99">
        <f t="shared" si="102"/>
        <v>0</v>
      </c>
      <c r="AP1327" s="99">
        <f>SUMIFS(通讯通路门店!$K:$K,通讯通路门店!$S:$S,$G1327)</f>
        <v>0</v>
      </c>
      <c r="AQ1327" s="83"/>
      <c r="AR1327" s="99">
        <f>SUMIFS(通讯通路门店!$T:$T,通讯通路门店!$S:$S,$G1327)</f>
        <v>0</v>
      </c>
      <c r="AS1327" s="99">
        <f>SUMIFS(通讯通路门店!$U:$U,通讯通路门店!$S:$S,$G1327)</f>
        <v>0</v>
      </c>
      <c r="AT1327" s="99">
        <f>SUMIFS(通讯通路门店!$V:$V,通讯通路门店!$S:$S,$G1327)</f>
        <v>0</v>
      </c>
      <c r="AU1327" s="99">
        <f>SUMIFS(通讯通路门店!$W:$W,通讯通路门店!$S:$S,$G1327)</f>
        <v>0</v>
      </c>
      <c r="AV1327" s="99">
        <f>SUMIFS(通讯通路门店!$Z:$Z,通讯通路门店!$S:$S,$G1327)</f>
        <v>0</v>
      </c>
      <c r="AW1327" s="99">
        <f>SUMIFS(通讯通路门店!$AB:$AB,通讯通路门店!$S:$S,$G1327)</f>
        <v>0</v>
      </c>
      <c r="AX1327" s="99">
        <f>SUMIFS(通讯通路门店!$X:$X,通讯通路门店!$S:$S,$G1327)</f>
        <v>0</v>
      </c>
      <c r="AY1327" s="99">
        <f>SUMIFS(通讯通路门店!$Y:$Y,通讯通路门店!$S:$S,$G1327)</f>
        <v>0</v>
      </c>
      <c r="AZ1327" s="99">
        <f>SUMIFS(通讯通路门店!$AA:$AA,通讯通路门店!$S:$S,$G1327)</f>
        <v>0</v>
      </c>
      <c r="BA1327" s="99">
        <f t="shared" si="103"/>
        <v>0</v>
      </c>
      <c r="BB1327" s="99">
        <f t="shared" si="104"/>
        <v>0</v>
      </c>
      <c r="BC1327" s="99">
        <f>SUMIFS(通讯通路门店!$W:$W,通讯通路门店!$S:$S,$G1327,通讯通路门店!$J:$J,"荣耀体验店")+SUMIFS(通讯通路门店!$W:$W,通讯通路门店!$S:$S,$G1327,通讯通路门店!$J:$J,"荣耀授权专卖店")</f>
        <v>0</v>
      </c>
      <c r="BD1327" s="99">
        <f>SUMIFS(通讯通路门店!$Z:$Z,通讯通路门店!$S:$S,$G1327,通讯通路门店!$J:$J,"VIVO体验店")</f>
        <v>0</v>
      </c>
      <c r="BE1327" s="99">
        <f>SUMIFS(通讯通路门店!$AB:$AB,通讯通路门店!$S:$S,$G1327,通讯通路门店!$J:$J,"OPPO体验店")</f>
        <v>0</v>
      </c>
      <c r="BF1327" s="99">
        <f>SUMIFS(通讯通路门店!$X:$X,通讯通路门店!$S:$S,$G1327,通讯通路门店!$J:$J,"华为授权体验店")+SUMIFS(通讯通路门店!$AA:$AA,通讯通路门店!$S:$S,$G1327,通讯通路门店!$J:$J,"华为堡垒店")</f>
        <v>0</v>
      </c>
      <c r="BG1327" s="99">
        <f>SUMIFS(通讯通路门店!$Y:$Y,通讯通路门店!$S:$S,$G1327,通讯通路门店!$J:$J,"小米体验店")</f>
        <v>0</v>
      </c>
      <c r="BH1327" s="99">
        <f>SUMIFS(通讯通路门店!$AA:$AA,通讯通路门店!$S:$S,$G1327,通讯通路门店!$J:$J,"苹果体验店")</f>
        <v>0</v>
      </c>
      <c r="BI1327" s="99">
        <f>SUMIFS(通讯通路门店!$K:$K,通讯通路门店!$S:$S,$G1327,通讯通路门店!$J:$J,"其他品牌专卖店")</f>
        <v>0</v>
      </c>
      <c r="BJ1327" s="99">
        <f>SUMIFS(通讯通路门店!$AC:$AC,通讯通路门店!$S:$S,$G1327)</f>
        <v>0</v>
      </c>
      <c r="BK1327" s="99">
        <f>SUMIFS(通讯通路门店!$AD:$AD,通讯通路门店!$S:$S,$G1327)</f>
        <v>0</v>
      </c>
      <c r="BL1327" s="99">
        <f>SUMIFS(通讯通路门店!$AE:$AE,通讯通路门店!$S:$S,$G1327)</f>
        <v>0</v>
      </c>
      <c r="BM1327" s="99">
        <f>SUMIFS(通讯通路门店!$AF:$AF,通讯通路门店!$S:$S,$G1327)</f>
        <v>0</v>
      </c>
      <c r="BN1327" s="99">
        <f>SUMIFS(通讯通路门店!$AG:$AG,通讯通路门店!$S:$S,$G1327)</f>
        <v>0</v>
      </c>
      <c r="BO1327" s="99">
        <f>SUMIFS(通讯通路门店!$AH:$AH,通讯通路门店!$S:$S,$G1327)</f>
        <v>0</v>
      </c>
      <c r="BP1327" s="99">
        <f>SUMIFS(通讯通路门店!$AI:$AI,通讯通路门店!$S:$S,$G1327)</f>
        <v>0</v>
      </c>
      <c r="BQ1327" s="83"/>
    </row>
    <row r="1328" spans="1:69">
      <c r="A1328" s="99" t="str">
        <f>IFERROR(_xlfn.XLOOKUP($G1328,通讯通路门店!$S$4:$S$993931,通讯通路门店!$A$4:$A$993931,0,0),"")</f>
        <v>海南省</v>
      </c>
      <c r="B1328" s="99" t="str">
        <f>IFERROR(_xlfn.XLOOKUP($G1328,通讯通路门店!$S$4:$S$993931,通讯通路门店!$B$4:$B$993931,0,0),"")</f>
        <v>东方市</v>
      </c>
      <c r="C1328" s="99" t="str">
        <f>IFERROR(_xlfn.XLOOKUP($G1328,通讯通路门店!$S$4:$S$993931,通讯通路门店!$C$4:$C$993931,0,0),"")</f>
        <v>东方市</v>
      </c>
      <c r="D1328" s="99" t="str">
        <f>IFERROR(_xlfn.XLOOKUP($G1328,通讯通路门店!$S$4:$S$993931,通讯通路门店!$D$4:$D$993931,0,0),"")</f>
        <v>八所镇</v>
      </c>
      <c r="E1328" s="83"/>
      <c r="F1328" s="83"/>
      <c r="G1328" s="101"/>
      <c r="H1328" s="102">
        <f>IFERROR(_xlfn.XLOOKUP($G1328,通讯通路门店!$S$4:$S$993931,通讯通路门店!$R$4:$R$993931,0,0),"")</f>
        <v>0</v>
      </c>
      <c r="I1328" s="83"/>
      <c r="J1328" s="83"/>
      <c r="K1328" s="83"/>
      <c r="L1328" s="83"/>
      <c r="M1328" s="83"/>
      <c r="N1328" s="83"/>
      <c r="O1328" s="83"/>
      <c r="P1328" s="83"/>
      <c r="Q1328" s="83"/>
      <c r="R1328" s="83"/>
      <c r="S1328" s="83"/>
      <c r="T1328" s="83"/>
      <c r="U1328" s="99">
        <f>COUNTIF(通讯通路门店!$S:$S,$G1328)</f>
        <v>0</v>
      </c>
      <c r="V1328" s="99">
        <f>COUNTIFS(通讯通路门店!$S:$S,$G1328,通讯通路门店!$J:$J,"综合卖场")</f>
        <v>0</v>
      </c>
      <c r="W1328" s="99">
        <f>SUMIFS(通讯通路门店!$AJ:$AJ,通讯通路门店!$S:$S,通讯客户沙盘!$G1328)</f>
        <v>0</v>
      </c>
      <c r="X1328" s="99">
        <f t="shared" si="100"/>
        <v>0</v>
      </c>
      <c r="Y1328" s="99">
        <f>COUNTIFS(通讯通路门店!$S:$S,$G1328,通讯通路门店!$J:$J,"荣耀体验店")+COUNTIFS(通讯通路门店!$S:$S,$G1328,通讯通路门店!$J:$J,"荣耀授权专卖店")</f>
        <v>0</v>
      </c>
      <c r="Z1328" s="99">
        <f>COUNTIFS(通讯通路门店!$S:$S,$G1328,通讯通路门店!$J:$J,"VIVO体验店")</f>
        <v>0</v>
      </c>
      <c r="AA1328" s="99">
        <f>COUNTIFS(通讯通路门店!$S:$S,$G1328,通讯通路门店!$J:$J,"OPPO体验店")</f>
        <v>0</v>
      </c>
      <c r="AB1328" s="99">
        <f>COUNTIFS(通讯通路门店!$S:$S,$G1328,通讯通路门店!$J:$J,"华为授权体验店")+COUNTIFS(通讯通路门店!$S:$S,$G1328,通讯通路门店!$J:$J,"华为堡垒店")</f>
        <v>0</v>
      </c>
      <c r="AC1328" s="99">
        <f>COUNTIFS(通讯通路门店!$S:$S,$G1328,通讯通路门店!$J:$J,"小米体验店")</f>
        <v>0</v>
      </c>
      <c r="AD1328" s="99">
        <f>COUNTIFS(通讯通路门店!$S:$S,$G1328,通讯通路门店!$J:$J,"苹果体验店")</f>
        <v>0</v>
      </c>
      <c r="AE1328" s="99">
        <f>COUNTIFS(通讯通路门店!$S:$S,$G1328,通讯通路门店!$J:$J,"其他品牌专卖店")</f>
        <v>0</v>
      </c>
      <c r="AF1328" s="99">
        <f>SUMIFS(通讯通路门店!$BI:$BI,通讯通路门店!$S:$S,$G1328)</f>
        <v>0</v>
      </c>
      <c r="AG1328" s="99">
        <f>SUMIFS(通讯通路门店!$BH:$BH,通讯通路门店!$S:$S,$G1328)</f>
        <v>0</v>
      </c>
      <c r="AH1328" s="99">
        <f t="shared" si="101"/>
        <v>0</v>
      </c>
      <c r="AI1328" s="99">
        <f>SUMIFS(通讯通路门店!$BB:$BB,通讯通路门店!$S:$S,$G1328)</f>
        <v>0</v>
      </c>
      <c r="AJ1328" s="99">
        <f>SUMIFS(通讯通路门店!$BE:$BE,通讯通路门店!$S:$S,$G1328)</f>
        <v>0</v>
      </c>
      <c r="AK1328" s="99">
        <f>SUMIFS(通讯通路门店!$BG:$BG,通讯通路门店!$S:$S,$G1328)</f>
        <v>0</v>
      </c>
      <c r="AL1328" s="99">
        <f>SUMIFS(通讯通路门店!$BC:$BC,通讯通路门店!$S:$S,$G1328)</f>
        <v>0</v>
      </c>
      <c r="AM1328" s="99">
        <f>SUMIFS(通讯通路门店!$BD:$BD,通讯通路门店!$S:$S,$G1328)</f>
        <v>0</v>
      </c>
      <c r="AN1328" s="99">
        <f>SUMIFS(通讯通路门店!$BF:$BF,通讯通路门店!$S:$S,$G1328)</f>
        <v>0</v>
      </c>
      <c r="AO1328" s="99">
        <f t="shared" si="102"/>
        <v>0</v>
      </c>
      <c r="AP1328" s="99">
        <f>SUMIFS(通讯通路门店!$K:$K,通讯通路门店!$S:$S,$G1328)</f>
        <v>0</v>
      </c>
      <c r="AQ1328" s="83"/>
      <c r="AR1328" s="99">
        <f>SUMIFS(通讯通路门店!$T:$T,通讯通路门店!$S:$S,$G1328)</f>
        <v>0</v>
      </c>
      <c r="AS1328" s="99">
        <f>SUMIFS(通讯通路门店!$U:$U,通讯通路门店!$S:$S,$G1328)</f>
        <v>0</v>
      </c>
      <c r="AT1328" s="99">
        <f>SUMIFS(通讯通路门店!$V:$V,通讯通路门店!$S:$S,$G1328)</f>
        <v>0</v>
      </c>
      <c r="AU1328" s="99">
        <f>SUMIFS(通讯通路门店!$W:$W,通讯通路门店!$S:$S,$G1328)</f>
        <v>0</v>
      </c>
      <c r="AV1328" s="99">
        <f>SUMIFS(通讯通路门店!$Z:$Z,通讯通路门店!$S:$S,$G1328)</f>
        <v>0</v>
      </c>
      <c r="AW1328" s="99">
        <f>SUMIFS(通讯通路门店!$AB:$AB,通讯通路门店!$S:$S,$G1328)</f>
        <v>0</v>
      </c>
      <c r="AX1328" s="99">
        <f>SUMIFS(通讯通路门店!$X:$X,通讯通路门店!$S:$S,$G1328)</f>
        <v>0</v>
      </c>
      <c r="AY1328" s="99">
        <f>SUMIFS(通讯通路门店!$Y:$Y,通讯通路门店!$S:$S,$G1328)</f>
        <v>0</v>
      </c>
      <c r="AZ1328" s="99">
        <f>SUMIFS(通讯通路门店!$AA:$AA,通讯通路门店!$S:$S,$G1328)</f>
        <v>0</v>
      </c>
      <c r="BA1328" s="99">
        <f t="shared" si="103"/>
        <v>0</v>
      </c>
      <c r="BB1328" s="99">
        <f t="shared" si="104"/>
        <v>0</v>
      </c>
      <c r="BC1328" s="99">
        <f>SUMIFS(通讯通路门店!$W:$W,通讯通路门店!$S:$S,$G1328,通讯通路门店!$J:$J,"荣耀体验店")+SUMIFS(通讯通路门店!$W:$W,通讯通路门店!$S:$S,$G1328,通讯通路门店!$J:$J,"荣耀授权专卖店")</f>
        <v>0</v>
      </c>
      <c r="BD1328" s="99">
        <f>SUMIFS(通讯通路门店!$Z:$Z,通讯通路门店!$S:$S,$G1328,通讯通路门店!$J:$J,"VIVO体验店")</f>
        <v>0</v>
      </c>
      <c r="BE1328" s="99">
        <f>SUMIFS(通讯通路门店!$AB:$AB,通讯通路门店!$S:$S,$G1328,通讯通路门店!$J:$J,"OPPO体验店")</f>
        <v>0</v>
      </c>
      <c r="BF1328" s="99">
        <f>SUMIFS(通讯通路门店!$X:$X,通讯通路门店!$S:$S,$G1328,通讯通路门店!$J:$J,"华为授权体验店")+SUMIFS(通讯通路门店!$AA:$AA,通讯通路门店!$S:$S,$G1328,通讯通路门店!$J:$J,"华为堡垒店")</f>
        <v>0</v>
      </c>
      <c r="BG1328" s="99">
        <f>SUMIFS(通讯通路门店!$Y:$Y,通讯通路门店!$S:$S,$G1328,通讯通路门店!$J:$J,"小米体验店")</f>
        <v>0</v>
      </c>
      <c r="BH1328" s="99">
        <f>SUMIFS(通讯通路门店!$AA:$AA,通讯通路门店!$S:$S,$G1328,通讯通路门店!$J:$J,"苹果体验店")</f>
        <v>0</v>
      </c>
      <c r="BI1328" s="99">
        <f>SUMIFS(通讯通路门店!$K:$K,通讯通路门店!$S:$S,$G1328,通讯通路门店!$J:$J,"其他品牌专卖店")</f>
        <v>0</v>
      </c>
      <c r="BJ1328" s="99">
        <f>SUMIFS(通讯通路门店!$AC:$AC,通讯通路门店!$S:$S,$G1328)</f>
        <v>0</v>
      </c>
      <c r="BK1328" s="99">
        <f>SUMIFS(通讯通路门店!$AD:$AD,通讯通路门店!$S:$S,$G1328)</f>
        <v>0</v>
      </c>
      <c r="BL1328" s="99">
        <f>SUMIFS(通讯通路门店!$AE:$AE,通讯通路门店!$S:$S,$G1328)</f>
        <v>0</v>
      </c>
      <c r="BM1328" s="99">
        <f>SUMIFS(通讯通路门店!$AF:$AF,通讯通路门店!$S:$S,$G1328)</f>
        <v>0</v>
      </c>
      <c r="BN1328" s="99">
        <f>SUMIFS(通讯通路门店!$AG:$AG,通讯通路门店!$S:$S,$G1328)</f>
        <v>0</v>
      </c>
      <c r="BO1328" s="99">
        <f>SUMIFS(通讯通路门店!$AH:$AH,通讯通路门店!$S:$S,$G1328)</f>
        <v>0</v>
      </c>
      <c r="BP1328" s="99">
        <f>SUMIFS(通讯通路门店!$AI:$AI,通讯通路门店!$S:$S,$G1328)</f>
        <v>0</v>
      </c>
      <c r="BQ1328" s="83"/>
    </row>
    <row r="1329" spans="1:69">
      <c r="A1329" s="99" t="str">
        <f>IFERROR(_xlfn.XLOOKUP($G1329,通讯通路门店!$S$4:$S$993931,通讯通路门店!$A$4:$A$993931,0,0),"")</f>
        <v>海南省</v>
      </c>
      <c r="B1329" s="99" t="str">
        <f>IFERROR(_xlfn.XLOOKUP($G1329,通讯通路门店!$S$4:$S$993931,通讯通路门店!$B$4:$B$993931,0,0),"")</f>
        <v>东方市</v>
      </c>
      <c r="C1329" s="99" t="str">
        <f>IFERROR(_xlfn.XLOOKUP($G1329,通讯通路门店!$S$4:$S$993931,通讯通路门店!$C$4:$C$993931,0,0),"")</f>
        <v>东方市</v>
      </c>
      <c r="D1329" s="99" t="str">
        <f>IFERROR(_xlfn.XLOOKUP($G1329,通讯通路门店!$S$4:$S$993931,通讯通路门店!$D$4:$D$993931,0,0),"")</f>
        <v>八所镇</v>
      </c>
      <c r="E1329" s="83"/>
      <c r="F1329" s="83"/>
      <c r="G1329" s="101"/>
      <c r="H1329" s="102">
        <f>IFERROR(_xlfn.XLOOKUP($G1329,通讯通路门店!$S$4:$S$993931,通讯通路门店!$R$4:$R$993931,0,0),"")</f>
        <v>0</v>
      </c>
      <c r="I1329" s="83"/>
      <c r="J1329" s="83"/>
      <c r="K1329" s="83"/>
      <c r="L1329" s="83"/>
      <c r="M1329" s="83"/>
      <c r="N1329" s="83"/>
      <c r="O1329" s="83"/>
      <c r="P1329" s="83"/>
      <c r="Q1329" s="83"/>
      <c r="R1329" s="83"/>
      <c r="S1329" s="83"/>
      <c r="T1329" s="83"/>
      <c r="U1329" s="99">
        <f>COUNTIF(通讯通路门店!$S:$S,$G1329)</f>
        <v>0</v>
      </c>
      <c r="V1329" s="99">
        <f>COUNTIFS(通讯通路门店!$S:$S,$G1329,通讯通路门店!$J:$J,"综合卖场")</f>
        <v>0</v>
      </c>
      <c r="W1329" s="99">
        <f>SUMIFS(通讯通路门店!$AJ:$AJ,通讯通路门店!$S:$S,通讯客户沙盘!$G1329)</f>
        <v>0</v>
      </c>
      <c r="X1329" s="99">
        <f t="shared" si="100"/>
        <v>0</v>
      </c>
      <c r="Y1329" s="99">
        <f>COUNTIFS(通讯通路门店!$S:$S,$G1329,通讯通路门店!$J:$J,"荣耀体验店")+COUNTIFS(通讯通路门店!$S:$S,$G1329,通讯通路门店!$J:$J,"荣耀授权专卖店")</f>
        <v>0</v>
      </c>
      <c r="Z1329" s="99">
        <f>COUNTIFS(通讯通路门店!$S:$S,$G1329,通讯通路门店!$J:$J,"VIVO体验店")</f>
        <v>0</v>
      </c>
      <c r="AA1329" s="99">
        <f>COUNTIFS(通讯通路门店!$S:$S,$G1329,通讯通路门店!$J:$J,"OPPO体验店")</f>
        <v>0</v>
      </c>
      <c r="AB1329" s="99">
        <f>COUNTIFS(通讯通路门店!$S:$S,$G1329,通讯通路门店!$J:$J,"华为授权体验店")+COUNTIFS(通讯通路门店!$S:$S,$G1329,通讯通路门店!$J:$J,"华为堡垒店")</f>
        <v>0</v>
      </c>
      <c r="AC1329" s="99">
        <f>COUNTIFS(通讯通路门店!$S:$S,$G1329,通讯通路门店!$J:$J,"小米体验店")</f>
        <v>0</v>
      </c>
      <c r="AD1329" s="99">
        <f>COUNTIFS(通讯通路门店!$S:$S,$G1329,通讯通路门店!$J:$J,"苹果体验店")</f>
        <v>0</v>
      </c>
      <c r="AE1329" s="99">
        <f>COUNTIFS(通讯通路门店!$S:$S,$G1329,通讯通路门店!$J:$J,"其他品牌专卖店")</f>
        <v>0</v>
      </c>
      <c r="AF1329" s="99">
        <f>SUMIFS(通讯通路门店!$BI:$BI,通讯通路门店!$S:$S,$G1329)</f>
        <v>0</v>
      </c>
      <c r="AG1329" s="99">
        <f>SUMIFS(通讯通路门店!$BH:$BH,通讯通路门店!$S:$S,$G1329)</f>
        <v>0</v>
      </c>
      <c r="AH1329" s="99">
        <f t="shared" si="101"/>
        <v>0</v>
      </c>
      <c r="AI1329" s="99">
        <f>SUMIFS(通讯通路门店!$BB:$BB,通讯通路门店!$S:$S,$G1329)</f>
        <v>0</v>
      </c>
      <c r="AJ1329" s="99">
        <f>SUMIFS(通讯通路门店!$BE:$BE,通讯通路门店!$S:$S,$G1329)</f>
        <v>0</v>
      </c>
      <c r="AK1329" s="99">
        <f>SUMIFS(通讯通路门店!$BG:$BG,通讯通路门店!$S:$S,$G1329)</f>
        <v>0</v>
      </c>
      <c r="AL1329" s="99">
        <f>SUMIFS(通讯通路门店!$BC:$BC,通讯通路门店!$S:$S,$G1329)</f>
        <v>0</v>
      </c>
      <c r="AM1329" s="99">
        <f>SUMIFS(通讯通路门店!$BD:$BD,通讯通路门店!$S:$S,$G1329)</f>
        <v>0</v>
      </c>
      <c r="AN1329" s="99">
        <f>SUMIFS(通讯通路门店!$BF:$BF,通讯通路门店!$S:$S,$G1329)</f>
        <v>0</v>
      </c>
      <c r="AO1329" s="99">
        <f t="shared" si="102"/>
        <v>0</v>
      </c>
      <c r="AP1329" s="99">
        <f>SUMIFS(通讯通路门店!$K:$K,通讯通路门店!$S:$S,$G1329)</f>
        <v>0</v>
      </c>
      <c r="AQ1329" s="83"/>
      <c r="AR1329" s="99">
        <f>SUMIFS(通讯通路门店!$T:$T,通讯通路门店!$S:$S,$G1329)</f>
        <v>0</v>
      </c>
      <c r="AS1329" s="99">
        <f>SUMIFS(通讯通路门店!$U:$U,通讯通路门店!$S:$S,$G1329)</f>
        <v>0</v>
      </c>
      <c r="AT1329" s="99">
        <f>SUMIFS(通讯通路门店!$V:$V,通讯通路门店!$S:$S,$G1329)</f>
        <v>0</v>
      </c>
      <c r="AU1329" s="99">
        <f>SUMIFS(通讯通路门店!$W:$W,通讯通路门店!$S:$S,$G1329)</f>
        <v>0</v>
      </c>
      <c r="AV1329" s="99">
        <f>SUMIFS(通讯通路门店!$Z:$Z,通讯通路门店!$S:$S,$G1329)</f>
        <v>0</v>
      </c>
      <c r="AW1329" s="99">
        <f>SUMIFS(通讯通路门店!$AB:$AB,通讯通路门店!$S:$S,$G1329)</f>
        <v>0</v>
      </c>
      <c r="AX1329" s="99">
        <f>SUMIFS(通讯通路门店!$X:$X,通讯通路门店!$S:$S,$G1329)</f>
        <v>0</v>
      </c>
      <c r="AY1329" s="99">
        <f>SUMIFS(通讯通路门店!$Y:$Y,通讯通路门店!$S:$S,$G1329)</f>
        <v>0</v>
      </c>
      <c r="AZ1329" s="99">
        <f>SUMIFS(通讯通路门店!$AA:$AA,通讯通路门店!$S:$S,$G1329)</f>
        <v>0</v>
      </c>
      <c r="BA1329" s="99">
        <f t="shared" si="103"/>
        <v>0</v>
      </c>
      <c r="BB1329" s="99">
        <f t="shared" si="104"/>
        <v>0</v>
      </c>
      <c r="BC1329" s="99">
        <f>SUMIFS(通讯通路门店!$W:$W,通讯通路门店!$S:$S,$G1329,通讯通路门店!$J:$J,"荣耀体验店")+SUMIFS(通讯通路门店!$W:$W,通讯通路门店!$S:$S,$G1329,通讯通路门店!$J:$J,"荣耀授权专卖店")</f>
        <v>0</v>
      </c>
      <c r="BD1329" s="99">
        <f>SUMIFS(通讯通路门店!$Z:$Z,通讯通路门店!$S:$S,$G1329,通讯通路门店!$J:$J,"VIVO体验店")</f>
        <v>0</v>
      </c>
      <c r="BE1329" s="99">
        <f>SUMIFS(通讯通路门店!$AB:$AB,通讯通路门店!$S:$S,$G1329,通讯通路门店!$J:$J,"OPPO体验店")</f>
        <v>0</v>
      </c>
      <c r="BF1329" s="99">
        <f>SUMIFS(通讯通路门店!$X:$X,通讯通路门店!$S:$S,$G1329,通讯通路门店!$J:$J,"华为授权体验店")+SUMIFS(通讯通路门店!$AA:$AA,通讯通路门店!$S:$S,$G1329,通讯通路门店!$J:$J,"华为堡垒店")</f>
        <v>0</v>
      </c>
      <c r="BG1329" s="99">
        <f>SUMIFS(通讯通路门店!$Y:$Y,通讯通路门店!$S:$S,$G1329,通讯通路门店!$J:$J,"小米体验店")</f>
        <v>0</v>
      </c>
      <c r="BH1329" s="99">
        <f>SUMIFS(通讯通路门店!$AA:$AA,通讯通路门店!$S:$S,$G1329,通讯通路门店!$J:$J,"苹果体验店")</f>
        <v>0</v>
      </c>
      <c r="BI1329" s="99">
        <f>SUMIFS(通讯通路门店!$K:$K,通讯通路门店!$S:$S,$G1329,通讯通路门店!$J:$J,"其他品牌专卖店")</f>
        <v>0</v>
      </c>
      <c r="BJ1329" s="99">
        <f>SUMIFS(通讯通路门店!$AC:$AC,通讯通路门店!$S:$S,$G1329)</f>
        <v>0</v>
      </c>
      <c r="BK1329" s="99">
        <f>SUMIFS(通讯通路门店!$AD:$AD,通讯通路门店!$S:$S,$G1329)</f>
        <v>0</v>
      </c>
      <c r="BL1329" s="99">
        <f>SUMIFS(通讯通路门店!$AE:$AE,通讯通路门店!$S:$S,$G1329)</f>
        <v>0</v>
      </c>
      <c r="BM1329" s="99">
        <f>SUMIFS(通讯通路门店!$AF:$AF,通讯通路门店!$S:$S,$G1329)</f>
        <v>0</v>
      </c>
      <c r="BN1329" s="99">
        <f>SUMIFS(通讯通路门店!$AG:$AG,通讯通路门店!$S:$S,$G1329)</f>
        <v>0</v>
      </c>
      <c r="BO1329" s="99">
        <f>SUMIFS(通讯通路门店!$AH:$AH,通讯通路门店!$S:$S,$G1329)</f>
        <v>0</v>
      </c>
      <c r="BP1329" s="99">
        <f>SUMIFS(通讯通路门店!$AI:$AI,通讯通路门店!$S:$S,$G1329)</f>
        <v>0</v>
      </c>
      <c r="BQ1329" s="83"/>
    </row>
    <row r="1330" spans="1:69">
      <c r="A1330" s="99" t="str">
        <f>IFERROR(_xlfn.XLOOKUP($G1330,通讯通路门店!$S$4:$S$993931,通讯通路门店!$A$4:$A$993931,0,0),"")</f>
        <v>海南省</v>
      </c>
      <c r="B1330" s="99" t="str">
        <f>IFERROR(_xlfn.XLOOKUP($G1330,通讯通路门店!$S$4:$S$993931,通讯通路门店!$B$4:$B$993931,0,0),"")</f>
        <v>东方市</v>
      </c>
      <c r="C1330" s="99" t="str">
        <f>IFERROR(_xlfn.XLOOKUP($G1330,通讯通路门店!$S$4:$S$993931,通讯通路门店!$C$4:$C$993931,0,0),"")</f>
        <v>东方市</v>
      </c>
      <c r="D1330" s="99" t="str">
        <f>IFERROR(_xlfn.XLOOKUP($G1330,通讯通路门店!$S$4:$S$993931,通讯通路门店!$D$4:$D$993931,0,0),"")</f>
        <v>八所镇</v>
      </c>
      <c r="E1330" s="83"/>
      <c r="F1330" s="83"/>
      <c r="G1330" s="101"/>
      <c r="H1330" s="102">
        <f>IFERROR(_xlfn.XLOOKUP($G1330,通讯通路门店!$S$4:$S$993931,通讯通路门店!$R$4:$R$993931,0,0),"")</f>
        <v>0</v>
      </c>
      <c r="I1330" s="83"/>
      <c r="J1330" s="83"/>
      <c r="K1330" s="83"/>
      <c r="L1330" s="83"/>
      <c r="M1330" s="83"/>
      <c r="N1330" s="83"/>
      <c r="O1330" s="83"/>
      <c r="P1330" s="83"/>
      <c r="Q1330" s="83"/>
      <c r="R1330" s="83"/>
      <c r="S1330" s="83"/>
      <c r="T1330" s="83"/>
      <c r="U1330" s="99">
        <f>COUNTIF(通讯通路门店!$S:$S,$G1330)</f>
        <v>0</v>
      </c>
      <c r="V1330" s="99">
        <f>COUNTIFS(通讯通路门店!$S:$S,$G1330,通讯通路门店!$J:$J,"综合卖场")</f>
        <v>0</v>
      </c>
      <c r="W1330" s="99">
        <f>SUMIFS(通讯通路门店!$AJ:$AJ,通讯通路门店!$S:$S,通讯客户沙盘!$G1330)</f>
        <v>0</v>
      </c>
      <c r="X1330" s="99">
        <f t="shared" si="100"/>
        <v>0</v>
      </c>
      <c r="Y1330" s="99">
        <f>COUNTIFS(通讯通路门店!$S:$S,$G1330,通讯通路门店!$J:$J,"荣耀体验店")+COUNTIFS(通讯通路门店!$S:$S,$G1330,通讯通路门店!$J:$J,"荣耀授权专卖店")</f>
        <v>0</v>
      </c>
      <c r="Z1330" s="99">
        <f>COUNTIFS(通讯通路门店!$S:$S,$G1330,通讯通路门店!$J:$J,"VIVO体验店")</f>
        <v>0</v>
      </c>
      <c r="AA1330" s="99">
        <f>COUNTIFS(通讯通路门店!$S:$S,$G1330,通讯通路门店!$J:$J,"OPPO体验店")</f>
        <v>0</v>
      </c>
      <c r="AB1330" s="99">
        <f>COUNTIFS(通讯通路门店!$S:$S,$G1330,通讯通路门店!$J:$J,"华为授权体验店")+COUNTIFS(通讯通路门店!$S:$S,$G1330,通讯通路门店!$J:$J,"华为堡垒店")</f>
        <v>0</v>
      </c>
      <c r="AC1330" s="99">
        <f>COUNTIFS(通讯通路门店!$S:$S,$G1330,通讯通路门店!$J:$J,"小米体验店")</f>
        <v>0</v>
      </c>
      <c r="AD1330" s="99">
        <f>COUNTIFS(通讯通路门店!$S:$S,$G1330,通讯通路门店!$J:$J,"苹果体验店")</f>
        <v>0</v>
      </c>
      <c r="AE1330" s="99">
        <f>COUNTIFS(通讯通路门店!$S:$S,$G1330,通讯通路门店!$J:$J,"其他品牌专卖店")</f>
        <v>0</v>
      </c>
      <c r="AF1330" s="99">
        <f>SUMIFS(通讯通路门店!$BI:$BI,通讯通路门店!$S:$S,$G1330)</f>
        <v>0</v>
      </c>
      <c r="AG1330" s="99">
        <f>SUMIFS(通讯通路门店!$BH:$BH,通讯通路门店!$S:$S,$G1330)</f>
        <v>0</v>
      </c>
      <c r="AH1330" s="99">
        <f t="shared" si="101"/>
        <v>0</v>
      </c>
      <c r="AI1330" s="99">
        <f>SUMIFS(通讯通路门店!$BB:$BB,通讯通路门店!$S:$S,$G1330)</f>
        <v>0</v>
      </c>
      <c r="AJ1330" s="99">
        <f>SUMIFS(通讯通路门店!$BE:$BE,通讯通路门店!$S:$S,$G1330)</f>
        <v>0</v>
      </c>
      <c r="AK1330" s="99">
        <f>SUMIFS(通讯通路门店!$BG:$BG,通讯通路门店!$S:$S,$G1330)</f>
        <v>0</v>
      </c>
      <c r="AL1330" s="99">
        <f>SUMIFS(通讯通路门店!$BC:$BC,通讯通路门店!$S:$S,$G1330)</f>
        <v>0</v>
      </c>
      <c r="AM1330" s="99">
        <f>SUMIFS(通讯通路门店!$BD:$BD,通讯通路门店!$S:$S,$G1330)</f>
        <v>0</v>
      </c>
      <c r="AN1330" s="99">
        <f>SUMIFS(通讯通路门店!$BF:$BF,通讯通路门店!$S:$S,$G1330)</f>
        <v>0</v>
      </c>
      <c r="AO1330" s="99">
        <f t="shared" si="102"/>
        <v>0</v>
      </c>
      <c r="AP1330" s="99">
        <f>SUMIFS(通讯通路门店!$K:$K,通讯通路门店!$S:$S,$G1330)</f>
        <v>0</v>
      </c>
      <c r="AQ1330" s="83"/>
      <c r="AR1330" s="99">
        <f>SUMIFS(通讯通路门店!$T:$T,通讯通路门店!$S:$S,$G1330)</f>
        <v>0</v>
      </c>
      <c r="AS1330" s="99">
        <f>SUMIFS(通讯通路门店!$U:$U,通讯通路门店!$S:$S,$G1330)</f>
        <v>0</v>
      </c>
      <c r="AT1330" s="99">
        <f>SUMIFS(通讯通路门店!$V:$V,通讯通路门店!$S:$S,$G1330)</f>
        <v>0</v>
      </c>
      <c r="AU1330" s="99">
        <f>SUMIFS(通讯通路门店!$W:$W,通讯通路门店!$S:$S,$G1330)</f>
        <v>0</v>
      </c>
      <c r="AV1330" s="99">
        <f>SUMIFS(通讯通路门店!$Z:$Z,通讯通路门店!$S:$S,$G1330)</f>
        <v>0</v>
      </c>
      <c r="AW1330" s="99">
        <f>SUMIFS(通讯通路门店!$AB:$AB,通讯通路门店!$S:$S,$G1330)</f>
        <v>0</v>
      </c>
      <c r="AX1330" s="99">
        <f>SUMIFS(通讯通路门店!$X:$X,通讯通路门店!$S:$S,$G1330)</f>
        <v>0</v>
      </c>
      <c r="AY1330" s="99">
        <f>SUMIFS(通讯通路门店!$Y:$Y,通讯通路门店!$S:$S,$G1330)</f>
        <v>0</v>
      </c>
      <c r="AZ1330" s="99">
        <f>SUMIFS(通讯通路门店!$AA:$AA,通讯通路门店!$S:$S,$G1330)</f>
        <v>0</v>
      </c>
      <c r="BA1330" s="99">
        <f t="shared" si="103"/>
        <v>0</v>
      </c>
      <c r="BB1330" s="99">
        <f t="shared" si="104"/>
        <v>0</v>
      </c>
      <c r="BC1330" s="99">
        <f>SUMIFS(通讯通路门店!$W:$W,通讯通路门店!$S:$S,$G1330,通讯通路门店!$J:$J,"荣耀体验店")+SUMIFS(通讯通路门店!$W:$W,通讯通路门店!$S:$S,$G1330,通讯通路门店!$J:$J,"荣耀授权专卖店")</f>
        <v>0</v>
      </c>
      <c r="BD1330" s="99">
        <f>SUMIFS(通讯通路门店!$Z:$Z,通讯通路门店!$S:$S,$G1330,通讯通路门店!$J:$J,"VIVO体验店")</f>
        <v>0</v>
      </c>
      <c r="BE1330" s="99">
        <f>SUMIFS(通讯通路门店!$AB:$AB,通讯通路门店!$S:$S,$G1330,通讯通路门店!$J:$J,"OPPO体验店")</f>
        <v>0</v>
      </c>
      <c r="BF1330" s="99">
        <f>SUMIFS(通讯通路门店!$X:$X,通讯通路门店!$S:$S,$G1330,通讯通路门店!$J:$J,"华为授权体验店")+SUMIFS(通讯通路门店!$AA:$AA,通讯通路门店!$S:$S,$G1330,通讯通路门店!$J:$J,"华为堡垒店")</f>
        <v>0</v>
      </c>
      <c r="BG1330" s="99">
        <f>SUMIFS(通讯通路门店!$Y:$Y,通讯通路门店!$S:$S,$G1330,通讯通路门店!$J:$J,"小米体验店")</f>
        <v>0</v>
      </c>
      <c r="BH1330" s="99">
        <f>SUMIFS(通讯通路门店!$AA:$AA,通讯通路门店!$S:$S,$G1330,通讯通路门店!$J:$J,"苹果体验店")</f>
        <v>0</v>
      </c>
      <c r="BI1330" s="99">
        <f>SUMIFS(通讯通路门店!$K:$K,通讯通路门店!$S:$S,$G1330,通讯通路门店!$J:$J,"其他品牌专卖店")</f>
        <v>0</v>
      </c>
      <c r="BJ1330" s="99">
        <f>SUMIFS(通讯通路门店!$AC:$AC,通讯通路门店!$S:$S,$G1330)</f>
        <v>0</v>
      </c>
      <c r="BK1330" s="99">
        <f>SUMIFS(通讯通路门店!$AD:$AD,通讯通路门店!$S:$S,$G1330)</f>
        <v>0</v>
      </c>
      <c r="BL1330" s="99">
        <f>SUMIFS(通讯通路门店!$AE:$AE,通讯通路门店!$S:$S,$G1330)</f>
        <v>0</v>
      </c>
      <c r="BM1330" s="99">
        <f>SUMIFS(通讯通路门店!$AF:$AF,通讯通路门店!$S:$S,$G1330)</f>
        <v>0</v>
      </c>
      <c r="BN1330" s="99">
        <f>SUMIFS(通讯通路门店!$AG:$AG,通讯通路门店!$S:$S,$G1330)</f>
        <v>0</v>
      </c>
      <c r="BO1330" s="99">
        <f>SUMIFS(通讯通路门店!$AH:$AH,通讯通路门店!$S:$S,$G1330)</f>
        <v>0</v>
      </c>
      <c r="BP1330" s="99">
        <f>SUMIFS(通讯通路门店!$AI:$AI,通讯通路门店!$S:$S,$G1330)</f>
        <v>0</v>
      </c>
      <c r="BQ1330" s="83"/>
    </row>
    <row r="1331" spans="1:69">
      <c r="A1331" s="99" t="str">
        <f>IFERROR(_xlfn.XLOOKUP($G1331,通讯通路门店!$S$4:$S$993931,通讯通路门店!$A$4:$A$993931,0,0),"")</f>
        <v>海南省</v>
      </c>
      <c r="B1331" s="99" t="str">
        <f>IFERROR(_xlfn.XLOOKUP($G1331,通讯通路门店!$S$4:$S$993931,通讯通路门店!$B$4:$B$993931,0,0),"")</f>
        <v>东方市</v>
      </c>
      <c r="C1331" s="99" t="str">
        <f>IFERROR(_xlfn.XLOOKUP($G1331,通讯通路门店!$S$4:$S$993931,通讯通路门店!$C$4:$C$993931,0,0),"")</f>
        <v>东方市</v>
      </c>
      <c r="D1331" s="99" t="str">
        <f>IFERROR(_xlfn.XLOOKUP($G1331,通讯通路门店!$S$4:$S$993931,通讯通路门店!$D$4:$D$993931,0,0),"")</f>
        <v>八所镇</v>
      </c>
      <c r="E1331" s="83"/>
      <c r="F1331" s="83"/>
      <c r="G1331" s="101"/>
      <c r="H1331" s="102">
        <f>IFERROR(_xlfn.XLOOKUP($G1331,通讯通路门店!$S$4:$S$993931,通讯通路门店!$R$4:$R$993931,0,0),"")</f>
        <v>0</v>
      </c>
      <c r="I1331" s="83"/>
      <c r="J1331" s="83"/>
      <c r="K1331" s="83"/>
      <c r="L1331" s="83"/>
      <c r="M1331" s="83"/>
      <c r="N1331" s="83"/>
      <c r="O1331" s="83"/>
      <c r="P1331" s="83"/>
      <c r="Q1331" s="83"/>
      <c r="R1331" s="83"/>
      <c r="S1331" s="83"/>
      <c r="T1331" s="83"/>
      <c r="U1331" s="99">
        <f>COUNTIF(通讯通路门店!$S:$S,$G1331)</f>
        <v>0</v>
      </c>
      <c r="V1331" s="99">
        <f>COUNTIFS(通讯通路门店!$S:$S,$G1331,通讯通路门店!$J:$J,"综合卖场")</f>
        <v>0</v>
      </c>
      <c r="W1331" s="99">
        <f>SUMIFS(通讯通路门店!$AJ:$AJ,通讯通路门店!$S:$S,通讯客户沙盘!$G1331)</f>
        <v>0</v>
      </c>
      <c r="X1331" s="99">
        <f t="shared" si="100"/>
        <v>0</v>
      </c>
      <c r="Y1331" s="99">
        <f>COUNTIFS(通讯通路门店!$S:$S,$G1331,通讯通路门店!$J:$J,"荣耀体验店")+COUNTIFS(通讯通路门店!$S:$S,$G1331,通讯通路门店!$J:$J,"荣耀授权专卖店")</f>
        <v>0</v>
      </c>
      <c r="Z1331" s="99">
        <f>COUNTIFS(通讯通路门店!$S:$S,$G1331,通讯通路门店!$J:$J,"VIVO体验店")</f>
        <v>0</v>
      </c>
      <c r="AA1331" s="99">
        <f>COUNTIFS(通讯通路门店!$S:$S,$G1331,通讯通路门店!$J:$J,"OPPO体验店")</f>
        <v>0</v>
      </c>
      <c r="AB1331" s="99">
        <f>COUNTIFS(通讯通路门店!$S:$S,$G1331,通讯通路门店!$J:$J,"华为授权体验店")+COUNTIFS(通讯通路门店!$S:$S,$G1331,通讯通路门店!$J:$J,"华为堡垒店")</f>
        <v>0</v>
      </c>
      <c r="AC1331" s="99">
        <f>COUNTIFS(通讯通路门店!$S:$S,$G1331,通讯通路门店!$J:$J,"小米体验店")</f>
        <v>0</v>
      </c>
      <c r="AD1331" s="99">
        <f>COUNTIFS(通讯通路门店!$S:$S,$G1331,通讯通路门店!$J:$J,"苹果体验店")</f>
        <v>0</v>
      </c>
      <c r="AE1331" s="99">
        <f>COUNTIFS(通讯通路门店!$S:$S,$G1331,通讯通路门店!$J:$J,"其他品牌专卖店")</f>
        <v>0</v>
      </c>
      <c r="AF1331" s="99">
        <f>SUMIFS(通讯通路门店!$BI:$BI,通讯通路门店!$S:$S,$G1331)</f>
        <v>0</v>
      </c>
      <c r="AG1331" s="99">
        <f>SUMIFS(通讯通路门店!$BH:$BH,通讯通路门店!$S:$S,$G1331)</f>
        <v>0</v>
      </c>
      <c r="AH1331" s="99">
        <f t="shared" si="101"/>
        <v>0</v>
      </c>
      <c r="AI1331" s="99">
        <f>SUMIFS(通讯通路门店!$BB:$BB,通讯通路门店!$S:$S,$G1331)</f>
        <v>0</v>
      </c>
      <c r="AJ1331" s="99">
        <f>SUMIFS(通讯通路门店!$BE:$BE,通讯通路门店!$S:$S,$G1331)</f>
        <v>0</v>
      </c>
      <c r="AK1331" s="99">
        <f>SUMIFS(通讯通路门店!$BG:$BG,通讯通路门店!$S:$S,$G1331)</f>
        <v>0</v>
      </c>
      <c r="AL1331" s="99">
        <f>SUMIFS(通讯通路门店!$BC:$BC,通讯通路门店!$S:$S,$G1331)</f>
        <v>0</v>
      </c>
      <c r="AM1331" s="99">
        <f>SUMIFS(通讯通路门店!$BD:$BD,通讯通路门店!$S:$S,$G1331)</f>
        <v>0</v>
      </c>
      <c r="AN1331" s="99">
        <f>SUMIFS(通讯通路门店!$BF:$BF,通讯通路门店!$S:$S,$G1331)</f>
        <v>0</v>
      </c>
      <c r="AO1331" s="99">
        <f t="shared" si="102"/>
        <v>0</v>
      </c>
      <c r="AP1331" s="99">
        <f>SUMIFS(通讯通路门店!$K:$K,通讯通路门店!$S:$S,$G1331)</f>
        <v>0</v>
      </c>
      <c r="AQ1331" s="83"/>
      <c r="AR1331" s="99">
        <f>SUMIFS(通讯通路门店!$T:$T,通讯通路门店!$S:$S,$G1331)</f>
        <v>0</v>
      </c>
      <c r="AS1331" s="99">
        <f>SUMIFS(通讯通路门店!$U:$U,通讯通路门店!$S:$S,$G1331)</f>
        <v>0</v>
      </c>
      <c r="AT1331" s="99">
        <f>SUMIFS(通讯通路门店!$V:$V,通讯通路门店!$S:$S,$G1331)</f>
        <v>0</v>
      </c>
      <c r="AU1331" s="99">
        <f>SUMIFS(通讯通路门店!$W:$W,通讯通路门店!$S:$S,$G1331)</f>
        <v>0</v>
      </c>
      <c r="AV1331" s="99">
        <f>SUMIFS(通讯通路门店!$Z:$Z,通讯通路门店!$S:$S,$G1331)</f>
        <v>0</v>
      </c>
      <c r="AW1331" s="99">
        <f>SUMIFS(通讯通路门店!$AB:$AB,通讯通路门店!$S:$S,$G1331)</f>
        <v>0</v>
      </c>
      <c r="AX1331" s="99">
        <f>SUMIFS(通讯通路门店!$X:$X,通讯通路门店!$S:$S,$G1331)</f>
        <v>0</v>
      </c>
      <c r="AY1331" s="99">
        <f>SUMIFS(通讯通路门店!$Y:$Y,通讯通路门店!$S:$S,$G1331)</f>
        <v>0</v>
      </c>
      <c r="AZ1331" s="99">
        <f>SUMIFS(通讯通路门店!$AA:$AA,通讯通路门店!$S:$S,$G1331)</f>
        <v>0</v>
      </c>
      <c r="BA1331" s="99">
        <f t="shared" si="103"/>
        <v>0</v>
      </c>
      <c r="BB1331" s="99">
        <f t="shared" si="104"/>
        <v>0</v>
      </c>
      <c r="BC1331" s="99">
        <f>SUMIFS(通讯通路门店!$W:$W,通讯通路门店!$S:$S,$G1331,通讯通路门店!$J:$J,"荣耀体验店")+SUMIFS(通讯通路门店!$W:$W,通讯通路门店!$S:$S,$G1331,通讯通路门店!$J:$J,"荣耀授权专卖店")</f>
        <v>0</v>
      </c>
      <c r="BD1331" s="99">
        <f>SUMIFS(通讯通路门店!$Z:$Z,通讯通路门店!$S:$S,$G1331,通讯通路门店!$J:$J,"VIVO体验店")</f>
        <v>0</v>
      </c>
      <c r="BE1331" s="99">
        <f>SUMIFS(通讯通路门店!$AB:$AB,通讯通路门店!$S:$S,$G1331,通讯通路门店!$J:$J,"OPPO体验店")</f>
        <v>0</v>
      </c>
      <c r="BF1331" s="99">
        <f>SUMIFS(通讯通路门店!$X:$X,通讯通路门店!$S:$S,$G1331,通讯通路门店!$J:$J,"华为授权体验店")+SUMIFS(通讯通路门店!$AA:$AA,通讯通路门店!$S:$S,$G1331,通讯通路门店!$J:$J,"华为堡垒店")</f>
        <v>0</v>
      </c>
      <c r="BG1331" s="99">
        <f>SUMIFS(通讯通路门店!$Y:$Y,通讯通路门店!$S:$S,$G1331,通讯通路门店!$J:$J,"小米体验店")</f>
        <v>0</v>
      </c>
      <c r="BH1331" s="99">
        <f>SUMIFS(通讯通路门店!$AA:$AA,通讯通路门店!$S:$S,$G1331,通讯通路门店!$J:$J,"苹果体验店")</f>
        <v>0</v>
      </c>
      <c r="BI1331" s="99">
        <f>SUMIFS(通讯通路门店!$K:$K,通讯通路门店!$S:$S,$G1331,通讯通路门店!$J:$J,"其他品牌专卖店")</f>
        <v>0</v>
      </c>
      <c r="BJ1331" s="99">
        <f>SUMIFS(通讯通路门店!$AC:$AC,通讯通路门店!$S:$S,$G1331)</f>
        <v>0</v>
      </c>
      <c r="BK1331" s="99">
        <f>SUMIFS(通讯通路门店!$AD:$AD,通讯通路门店!$S:$S,$G1331)</f>
        <v>0</v>
      </c>
      <c r="BL1331" s="99">
        <f>SUMIFS(通讯通路门店!$AE:$AE,通讯通路门店!$S:$S,$G1331)</f>
        <v>0</v>
      </c>
      <c r="BM1331" s="99">
        <f>SUMIFS(通讯通路门店!$AF:$AF,通讯通路门店!$S:$S,$G1331)</f>
        <v>0</v>
      </c>
      <c r="BN1331" s="99">
        <f>SUMIFS(通讯通路门店!$AG:$AG,通讯通路门店!$S:$S,$G1331)</f>
        <v>0</v>
      </c>
      <c r="BO1331" s="99">
        <f>SUMIFS(通讯通路门店!$AH:$AH,通讯通路门店!$S:$S,$G1331)</f>
        <v>0</v>
      </c>
      <c r="BP1331" s="99">
        <f>SUMIFS(通讯通路门店!$AI:$AI,通讯通路门店!$S:$S,$G1331)</f>
        <v>0</v>
      </c>
      <c r="BQ1331" s="83"/>
    </row>
    <row r="1332" spans="1:69">
      <c r="A1332" s="99" t="str">
        <f>IFERROR(_xlfn.XLOOKUP($G1332,通讯通路门店!$S$4:$S$993931,通讯通路门店!$A$4:$A$993931,0,0),"")</f>
        <v>海南省</v>
      </c>
      <c r="B1332" s="99" t="str">
        <f>IFERROR(_xlfn.XLOOKUP($G1332,通讯通路门店!$S$4:$S$993931,通讯通路门店!$B$4:$B$993931,0,0),"")</f>
        <v>东方市</v>
      </c>
      <c r="C1332" s="99" t="str">
        <f>IFERROR(_xlfn.XLOOKUP($G1332,通讯通路门店!$S$4:$S$993931,通讯通路门店!$C$4:$C$993931,0,0),"")</f>
        <v>东方市</v>
      </c>
      <c r="D1332" s="99" t="str">
        <f>IFERROR(_xlfn.XLOOKUP($G1332,通讯通路门店!$S$4:$S$993931,通讯通路门店!$D$4:$D$993931,0,0),"")</f>
        <v>八所镇</v>
      </c>
      <c r="E1332" s="83"/>
      <c r="F1332" s="83"/>
      <c r="G1332" s="101"/>
      <c r="H1332" s="102">
        <f>IFERROR(_xlfn.XLOOKUP($G1332,通讯通路门店!$S$4:$S$993931,通讯通路门店!$R$4:$R$993931,0,0),"")</f>
        <v>0</v>
      </c>
      <c r="I1332" s="83"/>
      <c r="J1332" s="83"/>
      <c r="K1332" s="83"/>
      <c r="L1332" s="83"/>
      <c r="M1332" s="83"/>
      <c r="N1332" s="83"/>
      <c r="O1332" s="83"/>
      <c r="P1332" s="83"/>
      <c r="Q1332" s="83"/>
      <c r="R1332" s="83"/>
      <c r="S1332" s="83"/>
      <c r="T1332" s="83"/>
      <c r="U1332" s="99">
        <f>COUNTIF(通讯通路门店!$S:$S,$G1332)</f>
        <v>0</v>
      </c>
      <c r="V1332" s="99">
        <f>COUNTIFS(通讯通路门店!$S:$S,$G1332,通讯通路门店!$J:$J,"综合卖场")</f>
        <v>0</v>
      </c>
      <c r="W1332" s="99">
        <f>SUMIFS(通讯通路门店!$AJ:$AJ,通讯通路门店!$S:$S,通讯客户沙盘!$G1332)</f>
        <v>0</v>
      </c>
      <c r="X1332" s="99">
        <f t="shared" si="100"/>
        <v>0</v>
      </c>
      <c r="Y1332" s="99">
        <f>COUNTIFS(通讯通路门店!$S:$S,$G1332,通讯通路门店!$J:$J,"荣耀体验店")+COUNTIFS(通讯通路门店!$S:$S,$G1332,通讯通路门店!$J:$J,"荣耀授权专卖店")</f>
        <v>0</v>
      </c>
      <c r="Z1332" s="99">
        <f>COUNTIFS(通讯通路门店!$S:$S,$G1332,通讯通路门店!$J:$J,"VIVO体验店")</f>
        <v>0</v>
      </c>
      <c r="AA1332" s="99">
        <f>COUNTIFS(通讯通路门店!$S:$S,$G1332,通讯通路门店!$J:$J,"OPPO体验店")</f>
        <v>0</v>
      </c>
      <c r="AB1332" s="99">
        <f>COUNTIFS(通讯通路门店!$S:$S,$G1332,通讯通路门店!$J:$J,"华为授权体验店")+COUNTIFS(通讯通路门店!$S:$S,$G1332,通讯通路门店!$J:$J,"华为堡垒店")</f>
        <v>0</v>
      </c>
      <c r="AC1332" s="99">
        <f>COUNTIFS(通讯通路门店!$S:$S,$G1332,通讯通路门店!$J:$J,"小米体验店")</f>
        <v>0</v>
      </c>
      <c r="AD1332" s="99">
        <f>COUNTIFS(通讯通路门店!$S:$S,$G1332,通讯通路门店!$J:$J,"苹果体验店")</f>
        <v>0</v>
      </c>
      <c r="AE1332" s="99">
        <f>COUNTIFS(通讯通路门店!$S:$S,$G1332,通讯通路门店!$J:$J,"其他品牌专卖店")</f>
        <v>0</v>
      </c>
      <c r="AF1332" s="99">
        <f>SUMIFS(通讯通路门店!$BI:$BI,通讯通路门店!$S:$S,$G1332)</f>
        <v>0</v>
      </c>
      <c r="AG1332" s="99">
        <f>SUMIFS(通讯通路门店!$BH:$BH,通讯通路门店!$S:$S,$G1332)</f>
        <v>0</v>
      </c>
      <c r="AH1332" s="99">
        <f t="shared" si="101"/>
        <v>0</v>
      </c>
      <c r="AI1332" s="99">
        <f>SUMIFS(通讯通路门店!$BB:$BB,通讯通路门店!$S:$S,$G1332)</f>
        <v>0</v>
      </c>
      <c r="AJ1332" s="99">
        <f>SUMIFS(通讯通路门店!$BE:$BE,通讯通路门店!$S:$S,$G1332)</f>
        <v>0</v>
      </c>
      <c r="AK1332" s="99">
        <f>SUMIFS(通讯通路门店!$BG:$BG,通讯通路门店!$S:$S,$G1332)</f>
        <v>0</v>
      </c>
      <c r="AL1332" s="99">
        <f>SUMIFS(通讯通路门店!$BC:$BC,通讯通路门店!$S:$S,$G1332)</f>
        <v>0</v>
      </c>
      <c r="AM1332" s="99">
        <f>SUMIFS(通讯通路门店!$BD:$BD,通讯通路门店!$S:$S,$G1332)</f>
        <v>0</v>
      </c>
      <c r="AN1332" s="99">
        <f>SUMIFS(通讯通路门店!$BF:$BF,通讯通路门店!$S:$S,$G1332)</f>
        <v>0</v>
      </c>
      <c r="AO1332" s="99">
        <f t="shared" si="102"/>
        <v>0</v>
      </c>
      <c r="AP1332" s="99">
        <f>SUMIFS(通讯通路门店!$K:$K,通讯通路门店!$S:$S,$G1332)</f>
        <v>0</v>
      </c>
      <c r="AQ1332" s="83"/>
      <c r="AR1332" s="99">
        <f>SUMIFS(通讯通路门店!$T:$T,通讯通路门店!$S:$S,$G1332)</f>
        <v>0</v>
      </c>
      <c r="AS1332" s="99">
        <f>SUMIFS(通讯通路门店!$U:$U,通讯通路门店!$S:$S,$G1332)</f>
        <v>0</v>
      </c>
      <c r="AT1332" s="99">
        <f>SUMIFS(通讯通路门店!$V:$V,通讯通路门店!$S:$S,$G1332)</f>
        <v>0</v>
      </c>
      <c r="AU1332" s="99">
        <f>SUMIFS(通讯通路门店!$W:$W,通讯通路门店!$S:$S,$G1332)</f>
        <v>0</v>
      </c>
      <c r="AV1332" s="99">
        <f>SUMIFS(通讯通路门店!$Z:$Z,通讯通路门店!$S:$S,$G1332)</f>
        <v>0</v>
      </c>
      <c r="AW1332" s="99">
        <f>SUMIFS(通讯通路门店!$AB:$AB,通讯通路门店!$S:$S,$G1332)</f>
        <v>0</v>
      </c>
      <c r="AX1332" s="99">
        <f>SUMIFS(通讯通路门店!$X:$X,通讯通路门店!$S:$S,$G1332)</f>
        <v>0</v>
      </c>
      <c r="AY1332" s="99">
        <f>SUMIFS(通讯通路门店!$Y:$Y,通讯通路门店!$S:$S,$G1332)</f>
        <v>0</v>
      </c>
      <c r="AZ1332" s="99">
        <f>SUMIFS(通讯通路门店!$AA:$AA,通讯通路门店!$S:$S,$G1332)</f>
        <v>0</v>
      </c>
      <c r="BA1332" s="99">
        <f t="shared" si="103"/>
        <v>0</v>
      </c>
      <c r="BB1332" s="99">
        <f t="shared" si="104"/>
        <v>0</v>
      </c>
      <c r="BC1332" s="99">
        <f>SUMIFS(通讯通路门店!$W:$W,通讯通路门店!$S:$S,$G1332,通讯通路门店!$J:$J,"荣耀体验店")+SUMIFS(通讯通路门店!$W:$W,通讯通路门店!$S:$S,$G1332,通讯通路门店!$J:$J,"荣耀授权专卖店")</f>
        <v>0</v>
      </c>
      <c r="BD1332" s="99">
        <f>SUMIFS(通讯通路门店!$Z:$Z,通讯通路门店!$S:$S,$G1332,通讯通路门店!$J:$J,"VIVO体验店")</f>
        <v>0</v>
      </c>
      <c r="BE1332" s="99">
        <f>SUMIFS(通讯通路门店!$AB:$AB,通讯通路门店!$S:$S,$G1332,通讯通路门店!$J:$J,"OPPO体验店")</f>
        <v>0</v>
      </c>
      <c r="BF1332" s="99">
        <f>SUMIFS(通讯通路门店!$X:$X,通讯通路门店!$S:$S,$G1332,通讯通路门店!$J:$J,"华为授权体验店")+SUMIFS(通讯通路门店!$AA:$AA,通讯通路门店!$S:$S,$G1332,通讯通路门店!$J:$J,"华为堡垒店")</f>
        <v>0</v>
      </c>
      <c r="BG1332" s="99">
        <f>SUMIFS(通讯通路门店!$Y:$Y,通讯通路门店!$S:$S,$G1332,通讯通路门店!$J:$J,"小米体验店")</f>
        <v>0</v>
      </c>
      <c r="BH1332" s="99">
        <f>SUMIFS(通讯通路门店!$AA:$AA,通讯通路门店!$S:$S,$G1332,通讯通路门店!$J:$J,"苹果体验店")</f>
        <v>0</v>
      </c>
      <c r="BI1332" s="99">
        <f>SUMIFS(通讯通路门店!$K:$K,通讯通路门店!$S:$S,$G1332,通讯通路门店!$J:$J,"其他品牌专卖店")</f>
        <v>0</v>
      </c>
      <c r="BJ1332" s="99">
        <f>SUMIFS(通讯通路门店!$AC:$AC,通讯通路门店!$S:$S,$G1332)</f>
        <v>0</v>
      </c>
      <c r="BK1332" s="99">
        <f>SUMIFS(通讯通路门店!$AD:$AD,通讯通路门店!$S:$S,$G1332)</f>
        <v>0</v>
      </c>
      <c r="BL1332" s="99">
        <f>SUMIFS(通讯通路门店!$AE:$AE,通讯通路门店!$S:$S,$G1332)</f>
        <v>0</v>
      </c>
      <c r="BM1332" s="99">
        <f>SUMIFS(通讯通路门店!$AF:$AF,通讯通路门店!$S:$S,$G1332)</f>
        <v>0</v>
      </c>
      <c r="BN1332" s="99">
        <f>SUMIFS(通讯通路门店!$AG:$AG,通讯通路门店!$S:$S,$G1332)</f>
        <v>0</v>
      </c>
      <c r="BO1332" s="99">
        <f>SUMIFS(通讯通路门店!$AH:$AH,通讯通路门店!$S:$S,$G1332)</f>
        <v>0</v>
      </c>
      <c r="BP1332" s="99">
        <f>SUMIFS(通讯通路门店!$AI:$AI,通讯通路门店!$S:$S,$G1332)</f>
        <v>0</v>
      </c>
      <c r="BQ1332" s="83"/>
    </row>
    <row r="1333" spans="1:69">
      <c r="A1333" s="99" t="str">
        <f>IFERROR(_xlfn.XLOOKUP($G1333,通讯通路门店!$S$4:$S$993931,通讯通路门店!$A$4:$A$993931,0,0),"")</f>
        <v>海南省</v>
      </c>
      <c r="B1333" s="99" t="str">
        <f>IFERROR(_xlfn.XLOOKUP($G1333,通讯通路门店!$S$4:$S$993931,通讯通路门店!$B$4:$B$993931,0,0),"")</f>
        <v>东方市</v>
      </c>
      <c r="C1333" s="99" t="str">
        <f>IFERROR(_xlfn.XLOOKUP($G1333,通讯通路门店!$S$4:$S$993931,通讯通路门店!$C$4:$C$993931,0,0),"")</f>
        <v>东方市</v>
      </c>
      <c r="D1333" s="99" t="str">
        <f>IFERROR(_xlfn.XLOOKUP($G1333,通讯通路门店!$S$4:$S$993931,通讯通路门店!$D$4:$D$993931,0,0),"")</f>
        <v>八所镇</v>
      </c>
      <c r="E1333" s="83"/>
      <c r="F1333" s="83"/>
      <c r="G1333" s="101"/>
      <c r="H1333" s="102">
        <f>IFERROR(_xlfn.XLOOKUP($G1333,通讯通路门店!$S$4:$S$993931,通讯通路门店!$R$4:$R$993931,0,0),"")</f>
        <v>0</v>
      </c>
      <c r="I1333" s="83"/>
      <c r="J1333" s="83"/>
      <c r="K1333" s="83"/>
      <c r="L1333" s="83"/>
      <c r="M1333" s="83"/>
      <c r="N1333" s="83"/>
      <c r="O1333" s="83"/>
      <c r="P1333" s="83"/>
      <c r="Q1333" s="83"/>
      <c r="R1333" s="83"/>
      <c r="S1333" s="83"/>
      <c r="T1333" s="83"/>
      <c r="U1333" s="99">
        <f>COUNTIF(通讯通路门店!$S:$S,$G1333)</f>
        <v>0</v>
      </c>
      <c r="V1333" s="99">
        <f>COUNTIFS(通讯通路门店!$S:$S,$G1333,通讯通路门店!$J:$J,"综合卖场")</f>
        <v>0</v>
      </c>
      <c r="W1333" s="99">
        <f>SUMIFS(通讯通路门店!$AJ:$AJ,通讯通路门店!$S:$S,通讯客户沙盘!$G1333)</f>
        <v>0</v>
      </c>
      <c r="X1333" s="99">
        <f t="shared" si="100"/>
        <v>0</v>
      </c>
      <c r="Y1333" s="99">
        <f>COUNTIFS(通讯通路门店!$S:$S,$G1333,通讯通路门店!$J:$J,"荣耀体验店")+COUNTIFS(通讯通路门店!$S:$S,$G1333,通讯通路门店!$J:$J,"荣耀授权专卖店")</f>
        <v>0</v>
      </c>
      <c r="Z1333" s="99">
        <f>COUNTIFS(通讯通路门店!$S:$S,$G1333,通讯通路门店!$J:$J,"VIVO体验店")</f>
        <v>0</v>
      </c>
      <c r="AA1333" s="99">
        <f>COUNTIFS(通讯通路门店!$S:$S,$G1333,通讯通路门店!$J:$J,"OPPO体验店")</f>
        <v>0</v>
      </c>
      <c r="AB1333" s="99">
        <f>COUNTIFS(通讯通路门店!$S:$S,$G1333,通讯通路门店!$J:$J,"华为授权体验店")+COUNTIFS(通讯通路门店!$S:$S,$G1333,通讯通路门店!$J:$J,"华为堡垒店")</f>
        <v>0</v>
      </c>
      <c r="AC1333" s="99">
        <f>COUNTIFS(通讯通路门店!$S:$S,$G1333,通讯通路门店!$J:$J,"小米体验店")</f>
        <v>0</v>
      </c>
      <c r="AD1333" s="99">
        <f>COUNTIFS(通讯通路门店!$S:$S,$G1333,通讯通路门店!$J:$J,"苹果体验店")</f>
        <v>0</v>
      </c>
      <c r="AE1333" s="99">
        <f>COUNTIFS(通讯通路门店!$S:$S,$G1333,通讯通路门店!$J:$J,"其他品牌专卖店")</f>
        <v>0</v>
      </c>
      <c r="AF1333" s="99">
        <f>SUMIFS(通讯通路门店!$BI:$BI,通讯通路门店!$S:$S,$G1333)</f>
        <v>0</v>
      </c>
      <c r="AG1333" s="99">
        <f>SUMIFS(通讯通路门店!$BH:$BH,通讯通路门店!$S:$S,$G1333)</f>
        <v>0</v>
      </c>
      <c r="AH1333" s="99">
        <f t="shared" si="101"/>
        <v>0</v>
      </c>
      <c r="AI1333" s="99">
        <f>SUMIFS(通讯通路门店!$BB:$BB,通讯通路门店!$S:$S,$G1333)</f>
        <v>0</v>
      </c>
      <c r="AJ1333" s="99">
        <f>SUMIFS(通讯通路门店!$BE:$BE,通讯通路门店!$S:$S,$G1333)</f>
        <v>0</v>
      </c>
      <c r="AK1333" s="99">
        <f>SUMIFS(通讯通路门店!$BG:$BG,通讯通路门店!$S:$S,$G1333)</f>
        <v>0</v>
      </c>
      <c r="AL1333" s="99">
        <f>SUMIFS(通讯通路门店!$BC:$BC,通讯通路门店!$S:$S,$G1333)</f>
        <v>0</v>
      </c>
      <c r="AM1333" s="99">
        <f>SUMIFS(通讯通路门店!$BD:$BD,通讯通路门店!$S:$S,$G1333)</f>
        <v>0</v>
      </c>
      <c r="AN1333" s="99">
        <f>SUMIFS(通讯通路门店!$BF:$BF,通讯通路门店!$S:$S,$G1333)</f>
        <v>0</v>
      </c>
      <c r="AO1333" s="99">
        <f t="shared" si="102"/>
        <v>0</v>
      </c>
      <c r="AP1333" s="99">
        <f>SUMIFS(通讯通路门店!$K:$K,通讯通路门店!$S:$S,$G1333)</f>
        <v>0</v>
      </c>
      <c r="AQ1333" s="83"/>
      <c r="AR1333" s="99">
        <f>SUMIFS(通讯通路门店!$T:$T,通讯通路门店!$S:$S,$G1333)</f>
        <v>0</v>
      </c>
      <c r="AS1333" s="99">
        <f>SUMIFS(通讯通路门店!$U:$U,通讯通路门店!$S:$S,$G1333)</f>
        <v>0</v>
      </c>
      <c r="AT1333" s="99">
        <f>SUMIFS(通讯通路门店!$V:$V,通讯通路门店!$S:$S,$G1333)</f>
        <v>0</v>
      </c>
      <c r="AU1333" s="99">
        <f>SUMIFS(通讯通路门店!$W:$W,通讯通路门店!$S:$S,$G1333)</f>
        <v>0</v>
      </c>
      <c r="AV1333" s="99">
        <f>SUMIFS(通讯通路门店!$Z:$Z,通讯通路门店!$S:$S,$G1333)</f>
        <v>0</v>
      </c>
      <c r="AW1333" s="99">
        <f>SUMIFS(通讯通路门店!$AB:$AB,通讯通路门店!$S:$S,$G1333)</f>
        <v>0</v>
      </c>
      <c r="AX1333" s="99">
        <f>SUMIFS(通讯通路门店!$X:$X,通讯通路门店!$S:$S,$G1333)</f>
        <v>0</v>
      </c>
      <c r="AY1333" s="99">
        <f>SUMIFS(通讯通路门店!$Y:$Y,通讯通路门店!$S:$S,$G1333)</f>
        <v>0</v>
      </c>
      <c r="AZ1333" s="99">
        <f>SUMIFS(通讯通路门店!$AA:$AA,通讯通路门店!$S:$S,$G1333)</f>
        <v>0</v>
      </c>
      <c r="BA1333" s="99">
        <f t="shared" si="103"/>
        <v>0</v>
      </c>
      <c r="BB1333" s="99">
        <f t="shared" si="104"/>
        <v>0</v>
      </c>
      <c r="BC1333" s="99">
        <f>SUMIFS(通讯通路门店!$W:$W,通讯通路门店!$S:$S,$G1333,通讯通路门店!$J:$J,"荣耀体验店")+SUMIFS(通讯通路门店!$W:$W,通讯通路门店!$S:$S,$G1333,通讯通路门店!$J:$J,"荣耀授权专卖店")</f>
        <v>0</v>
      </c>
      <c r="BD1333" s="99">
        <f>SUMIFS(通讯通路门店!$Z:$Z,通讯通路门店!$S:$S,$G1333,通讯通路门店!$J:$J,"VIVO体验店")</f>
        <v>0</v>
      </c>
      <c r="BE1333" s="99">
        <f>SUMIFS(通讯通路门店!$AB:$AB,通讯通路门店!$S:$S,$G1333,通讯通路门店!$J:$J,"OPPO体验店")</f>
        <v>0</v>
      </c>
      <c r="BF1333" s="99">
        <f>SUMIFS(通讯通路门店!$X:$X,通讯通路门店!$S:$S,$G1333,通讯通路门店!$J:$J,"华为授权体验店")+SUMIFS(通讯通路门店!$AA:$AA,通讯通路门店!$S:$S,$G1333,通讯通路门店!$J:$J,"华为堡垒店")</f>
        <v>0</v>
      </c>
      <c r="BG1333" s="99">
        <f>SUMIFS(通讯通路门店!$Y:$Y,通讯通路门店!$S:$S,$G1333,通讯通路门店!$J:$J,"小米体验店")</f>
        <v>0</v>
      </c>
      <c r="BH1333" s="99">
        <f>SUMIFS(通讯通路门店!$AA:$AA,通讯通路门店!$S:$S,$G1333,通讯通路门店!$J:$J,"苹果体验店")</f>
        <v>0</v>
      </c>
      <c r="BI1333" s="99">
        <f>SUMIFS(通讯通路门店!$K:$K,通讯通路门店!$S:$S,$G1333,通讯通路门店!$J:$J,"其他品牌专卖店")</f>
        <v>0</v>
      </c>
      <c r="BJ1333" s="99">
        <f>SUMIFS(通讯通路门店!$AC:$AC,通讯通路门店!$S:$S,$G1333)</f>
        <v>0</v>
      </c>
      <c r="BK1333" s="99">
        <f>SUMIFS(通讯通路门店!$AD:$AD,通讯通路门店!$S:$S,$G1333)</f>
        <v>0</v>
      </c>
      <c r="BL1333" s="99">
        <f>SUMIFS(通讯通路门店!$AE:$AE,通讯通路门店!$S:$S,$G1333)</f>
        <v>0</v>
      </c>
      <c r="BM1333" s="99">
        <f>SUMIFS(通讯通路门店!$AF:$AF,通讯通路门店!$S:$S,$G1333)</f>
        <v>0</v>
      </c>
      <c r="BN1333" s="99">
        <f>SUMIFS(通讯通路门店!$AG:$AG,通讯通路门店!$S:$S,$G1333)</f>
        <v>0</v>
      </c>
      <c r="BO1333" s="99">
        <f>SUMIFS(通讯通路门店!$AH:$AH,通讯通路门店!$S:$S,$G1333)</f>
        <v>0</v>
      </c>
      <c r="BP1333" s="99">
        <f>SUMIFS(通讯通路门店!$AI:$AI,通讯通路门店!$S:$S,$G1333)</f>
        <v>0</v>
      </c>
      <c r="BQ1333" s="83"/>
    </row>
    <row r="1334" spans="1:69">
      <c r="A1334" s="99" t="str">
        <f>IFERROR(_xlfn.XLOOKUP($G1334,通讯通路门店!$S$4:$S$993931,通讯通路门店!$A$4:$A$993931,0,0),"")</f>
        <v>海南省</v>
      </c>
      <c r="B1334" s="99" t="str">
        <f>IFERROR(_xlfn.XLOOKUP($G1334,通讯通路门店!$S$4:$S$993931,通讯通路门店!$B$4:$B$993931,0,0),"")</f>
        <v>东方市</v>
      </c>
      <c r="C1334" s="99" t="str">
        <f>IFERROR(_xlfn.XLOOKUP($G1334,通讯通路门店!$S$4:$S$993931,通讯通路门店!$C$4:$C$993931,0,0),"")</f>
        <v>东方市</v>
      </c>
      <c r="D1334" s="99" t="str">
        <f>IFERROR(_xlfn.XLOOKUP($G1334,通讯通路门店!$S$4:$S$993931,通讯通路门店!$D$4:$D$993931,0,0),"")</f>
        <v>八所镇</v>
      </c>
      <c r="E1334" s="83"/>
      <c r="F1334" s="83"/>
      <c r="G1334" s="101"/>
      <c r="H1334" s="102">
        <f>IFERROR(_xlfn.XLOOKUP($G1334,通讯通路门店!$S$4:$S$993931,通讯通路门店!$R$4:$R$993931,0,0),"")</f>
        <v>0</v>
      </c>
      <c r="I1334" s="83"/>
      <c r="J1334" s="83"/>
      <c r="K1334" s="83"/>
      <c r="L1334" s="83"/>
      <c r="M1334" s="83"/>
      <c r="N1334" s="83"/>
      <c r="O1334" s="83"/>
      <c r="P1334" s="83"/>
      <c r="Q1334" s="83"/>
      <c r="R1334" s="83"/>
      <c r="S1334" s="83"/>
      <c r="T1334" s="83"/>
      <c r="U1334" s="99">
        <f>COUNTIF(通讯通路门店!$S:$S,$G1334)</f>
        <v>0</v>
      </c>
      <c r="V1334" s="99">
        <f>COUNTIFS(通讯通路门店!$S:$S,$G1334,通讯通路门店!$J:$J,"综合卖场")</f>
        <v>0</v>
      </c>
      <c r="W1334" s="99">
        <f>SUMIFS(通讯通路门店!$AJ:$AJ,通讯通路门店!$S:$S,通讯客户沙盘!$G1334)</f>
        <v>0</v>
      </c>
      <c r="X1334" s="99">
        <f t="shared" si="100"/>
        <v>0</v>
      </c>
      <c r="Y1334" s="99">
        <f>COUNTIFS(通讯通路门店!$S:$S,$G1334,通讯通路门店!$J:$J,"荣耀体验店")+COUNTIFS(通讯通路门店!$S:$S,$G1334,通讯通路门店!$J:$J,"荣耀授权专卖店")</f>
        <v>0</v>
      </c>
      <c r="Z1334" s="99">
        <f>COUNTIFS(通讯通路门店!$S:$S,$G1334,通讯通路门店!$J:$J,"VIVO体验店")</f>
        <v>0</v>
      </c>
      <c r="AA1334" s="99">
        <f>COUNTIFS(通讯通路门店!$S:$S,$G1334,通讯通路门店!$J:$J,"OPPO体验店")</f>
        <v>0</v>
      </c>
      <c r="AB1334" s="99">
        <f>COUNTIFS(通讯通路门店!$S:$S,$G1334,通讯通路门店!$J:$J,"华为授权体验店")+COUNTIFS(通讯通路门店!$S:$S,$G1334,通讯通路门店!$J:$J,"华为堡垒店")</f>
        <v>0</v>
      </c>
      <c r="AC1334" s="99">
        <f>COUNTIFS(通讯通路门店!$S:$S,$G1334,通讯通路门店!$J:$J,"小米体验店")</f>
        <v>0</v>
      </c>
      <c r="AD1334" s="99">
        <f>COUNTIFS(通讯通路门店!$S:$S,$G1334,通讯通路门店!$J:$J,"苹果体验店")</f>
        <v>0</v>
      </c>
      <c r="AE1334" s="99">
        <f>COUNTIFS(通讯通路门店!$S:$S,$G1334,通讯通路门店!$J:$J,"其他品牌专卖店")</f>
        <v>0</v>
      </c>
      <c r="AF1334" s="99">
        <f>SUMIFS(通讯通路门店!$BI:$BI,通讯通路门店!$S:$S,$G1334)</f>
        <v>0</v>
      </c>
      <c r="AG1334" s="99">
        <f>SUMIFS(通讯通路门店!$BH:$BH,通讯通路门店!$S:$S,$G1334)</f>
        <v>0</v>
      </c>
      <c r="AH1334" s="99">
        <f t="shared" si="101"/>
        <v>0</v>
      </c>
      <c r="AI1334" s="99">
        <f>SUMIFS(通讯通路门店!$BB:$BB,通讯通路门店!$S:$S,$G1334)</f>
        <v>0</v>
      </c>
      <c r="AJ1334" s="99">
        <f>SUMIFS(通讯通路门店!$BE:$BE,通讯通路门店!$S:$S,$G1334)</f>
        <v>0</v>
      </c>
      <c r="AK1334" s="99">
        <f>SUMIFS(通讯通路门店!$BG:$BG,通讯通路门店!$S:$S,$G1334)</f>
        <v>0</v>
      </c>
      <c r="AL1334" s="99">
        <f>SUMIFS(通讯通路门店!$BC:$BC,通讯通路门店!$S:$S,$G1334)</f>
        <v>0</v>
      </c>
      <c r="AM1334" s="99">
        <f>SUMIFS(通讯通路门店!$BD:$BD,通讯通路门店!$S:$S,$G1334)</f>
        <v>0</v>
      </c>
      <c r="AN1334" s="99">
        <f>SUMIFS(通讯通路门店!$BF:$BF,通讯通路门店!$S:$S,$G1334)</f>
        <v>0</v>
      </c>
      <c r="AO1334" s="99">
        <f t="shared" si="102"/>
        <v>0</v>
      </c>
      <c r="AP1334" s="99">
        <f>SUMIFS(通讯通路门店!$K:$K,通讯通路门店!$S:$S,$G1334)</f>
        <v>0</v>
      </c>
      <c r="AQ1334" s="83"/>
      <c r="AR1334" s="99">
        <f>SUMIFS(通讯通路门店!$T:$T,通讯通路门店!$S:$S,$G1334)</f>
        <v>0</v>
      </c>
      <c r="AS1334" s="99">
        <f>SUMIFS(通讯通路门店!$U:$U,通讯通路门店!$S:$S,$G1334)</f>
        <v>0</v>
      </c>
      <c r="AT1334" s="99">
        <f>SUMIFS(通讯通路门店!$V:$V,通讯通路门店!$S:$S,$G1334)</f>
        <v>0</v>
      </c>
      <c r="AU1334" s="99">
        <f>SUMIFS(通讯通路门店!$W:$W,通讯通路门店!$S:$S,$G1334)</f>
        <v>0</v>
      </c>
      <c r="AV1334" s="99">
        <f>SUMIFS(通讯通路门店!$Z:$Z,通讯通路门店!$S:$S,$G1334)</f>
        <v>0</v>
      </c>
      <c r="AW1334" s="99">
        <f>SUMIFS(通讯通路门店!$AB:$AB,通讯通路门店!$S:$S,$G1334)</f>
        <v>0</v>
      </c>
      <c r="AX1334" s="99">
        <f>SUMIFS(通讯通路门店!$X:$X,通讯通路门店!$S:$S,$G1334)</f>
        <v>0</v>
      </c>
      <c r="AY1334" s="99">
        <f>SUMIFS(通讯通路门店!$Y:$Y,通讯通路门店!$S:$S,$G1334)</f>
        <v>0</v>
      </c>
      <c r="AZ1334" s="99">
        <f>SUMIFS(通讯通路门店!$AA:$AA,通讯通路门店!$S:$S,$G1334)</f>
        <v>0</v>
      </c>
      <c r="BA1334" s="99">
        <f t="shared" si="103"/>
        <v>0</v>
      </c>
      <c r="BB1334" s="99">
        <f t="shared" si="104"/>
        <v>0</v>
      </c>
      <c r="BC1334" s="99">
        <f>SUMIFS(通讯通路门店!$W:$W,通讯通路门店!$S:$S,$G1334,通讯通路门店!$J:$J,"荣耀体验店")+SUMIFS(通讯通路门店!$W:$W,通讯通路门店!$S:$S,$G1334,通讯通路门店!$J:$J,"荣耀授权专卖店")</f>
        <v>0</v>
      </c>
      <c r="BD1334" s="99">
        <f>SUMIFS(通讯通路门店!$Z:$Z,通讯通路门店!$S:$S,$G1334,通讯通路门店!$J:$J,"VIVO体验店")</f>
        <v>0</v>
      </c>
      <c r="BE1334" s="99">
        <f>SUMIFS(通讯通路门店!$AB:$AB,通讯通路门店!$S:$S,$G1334,通讯通路门店!$J:$J,"OPPO体验店")</f>
        <v>0</v>
      </c>
      <c r="BF1334" s="99">
        <f>SUMIFS(通讯通路门店!$X:$X,通讯通路门店!$S:$S,$G1334,通讯通路门店!$J:$J,"华为授权体验店")+SUMIFS(通讯通路门店!$AA:$AA,通讯通路门店!$S:$S,$G1334,通讯通路门店!$J:$J,"华为堡垒店")</f>
        <v>0</v>
      </c>
      <c r="BG1334" s="99">
        <f>SUMIFS(通讯通路门店!$Y:$Y,通讯通路门店!$S:$S,$G1334,通讯通路门店!$J:$J,"小米体验店")</f>
        <v>0</v>
      </c>
      <c r="BH1334" s="99">
        <f>SUMIFS(通讯通路门店!$AA:$AA,通讯通路门店!$S:$S,$G1334,通讯通路门店!$J:$J,"苹果体验店")</f>
        <v>0</v>
      </c>
      <c r="BI1334" s="99">
        <f>SUMIFS(通讯通路门店!$K:$K,通讯通路门店!$S:$S,$G1334,通讯通路门店!$J:$J,"其他品牌专卖店")</f>
        <v>0</v>
      </c>
      <c r="BJ1334" s="99">
        <f>SUMIFS(通讯通路门店!$AC:$AC,通讯通路门店!$S:$S,$G1334)</f>
        <v>0</v>
      </c>
      <c r="BK1334" s="99">
        <f>SUMIFS(通讯通路门店!$AD:$AD,通讯通路门店!$S:$S,$G1334)</f>
        <v>0</v>
      </c>
      <c r="BL1334" s="99">
        <f>SUMIFS(通讯通路门店!$AE:$AE,通讯通路门店!$S:$S,$G1334)</f>
        <v>0</v>
      </c>
      <c r="BM1334" s="99">
        <f>SUMIFS(通讯通路门店!$AF:$AF,通讯通路门店!$S:$S,$G1334)</f>
        <v>0</v>
      </c>
      <c r="BN1334" s="99">
        <f>SUMIFS(通讯通路门店!$AG:$AG,通讯通路门店!$S:$S,$G1334)</f>
        <v>0</v>
      </c>
      <c r="BO1334" s="99">
        <f>SUMIFS(通讯通路门店!$AH:$AH,通讯通路门店!$S:$S,$G1334)</f>
        <v>0</v>
      </c>
      <c r="BP1334" s="99">
        <f>SUMIFS(通讯通路门店!$AI:$AI,通讯通路门店!$S:$S,$G1334)</f>
        <v>0</v>
      </c>
      <c r="BQ1334" s="83"/>
    </row>
    <row r="1335" spans="1:69">
      <c r="A1335" s="99" t="str">
        <f>IFERROR(_xlfn.XLOOKUP($G1335,通讯通路门店!$S$4:$S$993931,通讯通路门店!$A$4:$A$993931,0,0),"")</f>
        <v>海南省</v>
      </c>
      <c r="B1335" s="99" t="str">
        <f>IFERROR(_xlfn.XLOOKUP($G1335,通讯通路门店!$S$4:$S$993931,通讯通路门店!$B$4:$B$993931,0,0),"")</f>
        <v>东方市</v>
      </c>
      <c r="C1335" s="99" t="str">
        <f>IFERROR(_xlfn.XLOOKUP($G1335,通讯通路门店!$S$4:$S$993931,通讯通路门店!$C$4:$C$993931,0,0),"")</f>
        <v>东方市</v>
      </c>
      <c r="D1335" s="99" t="str">
        <f>IFERROR(_xlfn.XLOOKUP($G1335,通讯通路门店!$S$4:$S$993931,通讯通路门店!$D$4:$D$993931,0,0),"")</f>
        <v>八所镇</v>
      </c>
      <c r="E1335" s="83"/>
      <c r="F1335" s="83"/>
      <c r="G1335" s="101"/>
      <c r="H1335" s="102">
        <f>IFERROR(_xlfn.XLOOKUP($G1335,通讯通路门店!$S$4:$S$993931,通讯通路门店!$R$4:$R$993931,0,0),"")</f>
        <v>0</v>
      </c>
      <c r="I1335" s="83"/>
      <c r="J1335" s="83"/>
      <c r="K1335" s="83"/>
      <c r="L1335" s="83"/>
      <c r="M1335" s="83"/>
      <c r="N1335" s="83"/>
      <c r="O1335" s="83"/>
      <c r="P1335" s="83"/>
      <c r="Q1335" s="83"/>
      <c r="R1335" s="83"/>
      <c r="S1335" s="83"/>
      <c r="T1335" s="83"/>
      <c r="U1335" s="99">
        <f>COUNTIF(通讯通路门店!$S:$S,$G1335)</f>
        <v>0</v>
      </c>
      <c r="V1335" s="99">
        <f>COUNTIFS(通讯通路门店!$S:$S,$G1335,通讯通路门店!$J:$J,"综合卖场")</f>
        <v>0</v>
      </c>
      <c r="W1335" s="99">
        <f>SUMIFS(通讯通路门店!$AJ:$AJ,通讯通路门店!$S:$S,通讯客户沙盘!$G1335)</f>
        <v>0</v>
      </c>
      <c r="X1335" s="99">
        <f t="shared" si="100"/>
        <v>0</v>
      </c>
      <c r="Y1335" s="99">
        <f>COUNTIFS(通讯通路门店!$S:$S,$G1335,通讯通路门店!$J:$J,"荣耀体验店")+COUNTIFS(通讯通路门店!$S:$S,$G1335,通讯通路门店!$J:$J,"荣耀授权专卖店")</f>
        <v>0</v>
      </c>
      <c r="Z1335" s="99">
        <f>COUNTIFS(通讯通路门店!$S:$S,$G1335,通讯通路门店!$J:$J,"VIVO体验店")</f>
        <v>0</v>
      </c>
      <c r="AA1335" s="99">
        <f>COUNTIFS(通讯通路门店!$S:$S,$G1335,通讯通路门店!$J:$J,"OPPO体验店")</f>
        <v>0</v>
      </c>
      <c r="AB1335" s="99">
        <f>COUNTIFS(通讯通路门店!$S:$S,$G1335,通讯通路门店!$J:$J,"华为授权体验店")+COUNTIFS(通讯通路门店!$S:$S,$G1335,通讯通路门店!$J:$J,"华为堡垒店")</f>
        <v>0</v>
      </c>
      <c r="AC1335" s="99">
        <f>COUNTIFS(通讯通路门店!$S:$S,$G1335,通讯通路门店!$J:$J,"小米体验店")</f>
        <v>0</v>
      </c>
      <c r="AD1335" s="99">
        <f>COUNTIFS(通讯通路门店!$S:$S,$G1335,通讯通路门店!$J:$J,"苹果体验店")</f>
        <v>0</v>
      </c>
      <c r="AE1335" s="99">
        <f>COUNTIFS(通讯通路门店!$S:$S,$G1335,通讯通路门店!$J:$J,"其他品牌专卖店")</f>
        <v>0</v>
      </c>
      <c r="AF1335" s="99">
        <f>SUMIFS(通讯通路门店!$BI:$BI,通讯通路门店!$S:$S,$G1335)</f>
        <v>0</v>
      </c>
      <c r="AG1335" s="99">
        <f>SUMIFS(通讯通路门店!$BH:$BH,通讯通路门店!$S:$S,$G1335)</f>
        <v>0</v>
      </c>
      <c r="AH1335" s="99">
        <f t="shared" si="101"/>
        <v>0</v>
      </c>
      <c r="AI1335" s="99">
        <f>SUMIFS(通讯通路门店!$BB:$BB,通讯通路门店!$S:$S,$G1335)</f>
        <v>0</v>
      </c>
      <c r="AJ1335" s="99">
        <f>SUMIFS(通讯通路门店!$BE:$BE,通讯通路门店!$S:$S,$G1335)</f>
        <v>0</v>
      </c>
      <c r="AK1335" s="99">
        <f>SUMIFS(通讯通路门店!$BG:$BG,通讯通路门店!$S:$S,$G1335)</f>
        <v>0</v>
      </c>
      <c r="AL1335" s="99">
        <f>SUMIFS(通讯通路门店!$BC:$BC,通讯通路门店!$S:$S,$G1335)</f>
        <v>0</v>
      </c>
      <c r="AM1335" s="99">
        <f>SUMIFS(通讯通路门店!$BD:$BD,通讯通路门店!$S:$S,$G1335)</f>
        <v>0</v>
      </c>
      <c r="AN1335" s="99">
        <f>SUMIFS(通讯通路门店!$BF:$BF,通讯通路门店!$S:$S,$G1335)</f>
        <v>0</v>
      </c>
      <c r="AO1335" s="99">
        <f t="shared" si="102"/>
        <v>0</v>
      </c>
      <c r="AP1335" s="99">
        <f>SUMIFS(通讯通路门店!$K:$K,通讯通路门店!$S:$S,$G1335)</f>
        <v>0</v>
      </c>
      <c r="AQ1335" s="83"/>
      <c r="AR1335" s="99">
        <f>SUMIFS(通讯通路门店!$T:$T,通讯通路门店!$S:$S,$G1335)</f>
        <v>0</v>
      </c>
      <c r="AS1335" s="99">
        <f>SUMIFS(通讯通路门店!$U:$U,通讯通路门店!$S:$S,$G1335)</f>
        <v>0</v>
      </c>
      <c r="AT1335" s="99">
        <f>SUMIFS(通讯通路门店!$V:$V,通讯通路门店!$S:$S,$G1335)</f>
        <v>0</v>
      </c>
      <c r="AU1335" s="99">
        <f>SUMIFS(通讯通路门店!$W:$W,通讯通路门店!$S:$S,$G1335)</f>
        <v>0</v>
      </c>
      <c r="AV1335" s="99">
        <f>SUMIFS(通讯通路门店!$Z:$Z,通讯通路门店!$S:$S,$G1335)</f>
        <v>0</v>
      </c>
      <c r="AW1335" s="99">
        <f>SUMIFS(通讯通路门店!$AB:$AB,通讯通路门店!$S:$S,$G1335)</f>
        <v>0</v>
      </c>
      <c r="AX1335" s="99">
        <f>SUMIFS(通讯通路门店!$X:$X,通讯通路门店!$S:$S,$G1335)</f>
        <v>0</v>
      </c>
      <c r="AY1335" s="99">
        <f>SUMIFS(通讯通路门店!$Y:$Y,通讯通路门店!$S:$S,$G1335)</f>
        <v>0</v>
      </c>
      <c r="AZ1335" s="99">
        <f>SUMIFS(通讯通路门店!$AA:$AA,通讯通路门店!$S:$S,$G1335)</f>
        <v>0</v>
      </c>
      <c r="BA1335" s="99">
        <f t="shared" si="103"/>
        <v>0</v>
      </c>
      <c r="BB1335" s="99">
        <f t="shared" si="104"/>
        <v>0</v>
      </c>
      <c r="BC1335" s="99">
        <f>SUMIFS(通讯通路门店!$W:$W,通讯通路门店!$S:$S,$G1335,通讯通路门店!$J:$J,"荣耀体验店")+SUMIFS(通讯通路门店!$W:$W,通讯通路门店!$S:$S,$G1335,通讯通路门店!$J:$J,"荣耀授权专卖店")</f>
        <v>0</v>
      </c>
      <c r="BD1335" s="99">
        <f>SUMIFS(通讯通路门店!$Z:$Z,通讯通路门店!$S:$S,$G1335,通讯通路门店!$J:$J,"VIVO体验店")</f>
        <v>0</v>
      </c>
      <c r="BE1335" s="99">
        <f>SUMIFS(通讯通路门店!$AB:$AB,通讯通路门店!$S:$S,$G1335,通讯通路门店!$J:$J,"OPPO体验店")</f>
        <v>0</v>
      </c>
      <c r="BF1335" s="99">
        <f>SUMIFS(通讯通路门店!$X:$X,通讯通路门店!$S:$S,$G1335,通讯通路门店!$J:$J,"华为授权体验店")+SUMIFS(通讯通路门店!$AA:$AA,通讯通路门店!$S:$S,$G1335,通讯通路门店!$J:$J,"华为堡垒店")</f>
        <v>0</v>
      </c>
      <c r="BG1335" s="99">
        <f>SUMIFS(通讯通路门店!$Y:$Y,通讯通路门店!$S:$S,$G1335,通讯通路门店!$J:$J,"小米体验店")</f>
        <v>0</v>
      </c>
      <c r="BH1335" s="99">
        <f>SUMIFS(通讯通路门店!$AA:$AA,通讯通路门店!$S:$S,$G1335,通讯通路门店!$J:$J,"苹果体验店")</f>
        <v>0</v>
      </c>
      <c r="BI1335" s="99">
        <f>SUMIFS(通讯通路门店!$K:$K,通讯通路门店!$S:$S,$G1335,通讯通路门店!$J:$J,"其他品牌专卖店")</f>
        <v>0</v>
      </c>
      <c r="BJ1335" s="99">
        <f>SUMIFS(通讯通路门店!$AC:$AC,通讯通路门店!$S:$S,$G1335)</f>
        <v>0</v>
      </c>
      <c r="BK1335" s="99">
        <f>SUMIFS(通讯通路门店!$AD:$AD,通讯通路门店!$S:$S,$G1335)</f>
        <v>0</v>
      </c>
      <c r="BL1335" s="99">
        <f>SUMIFS(通讯通路门店!$AE:$AE,通讯通路门店!$S:$S,$G1335)</f>
        <v>0</v>
      </c>
      <c r="BM1335" s="99">
        <f>SUMIFS(通讯通路门店!$AF:$AF,通讯通路门店!$S:$S,$G1335)</f>
        <v>0</v>
      </c>
      <c r="BN1335" s="99">
        <f>SUMIFS(通讯通路门店!$AG:$AG,通讯通路门店!$S:$S,$G1335)</f>
        <v>0</v>
      </c>
      <c r="BO1335" s="99">
        <f>SUMIFS(通讯通路门店!$AH:$AH,通讯通路门店!$S:$S,$G1335)</f>
        <v>0</v>
      </c>
      <c r="BP1335" s="99">
        <f>SUMIFS(通讯通路门店!$AI:$AI,通讯通路门店!$S:$S,$G1335)</f>
        <v>0</v>
      </c>
      <c r="BQ1335" s="83"/>
    </row>
    <row r="1336" spans="1:69">
      <c r="A1336" s="99" t="str">
        <f>IFERROR(_xlfn.XLOOKUP($G1336,通讯通路门店!$S$4:$S$993931,通讯通路门店!$A$4:$A$993931,0,0),"")</f>
        <v>海南省</v>
      </c>
      <c r="B1336" s="99" t="str">
        <f>IFERROR(_xlfn.XLOOKUP($G1336,通讯通路门店!$S$4:$S$993931,通讯通路门店!$B$4:$B$993931,0,0),"")</f>
        <v>东方市</v>
      </c>
      <c r="C1336" s="99" t="str">
        <f>IFERROR(_xlfn.XLOOKUP($G1336,通讯通路门店!$S$4:$S$993931,通讯通路门店!$C$4:$C$993931,0,0),"")</f>
        <v>东方市</v>
      </c>
      <c r="D1336" s="99" t="str">
        <f>IFERROR(_xlfn.XLOOKUP($G1336,通讯通路门店!$S$4:$S$993931,通讯通路门店!$D$4:$D$993931,0,0),"")</f>
        <v>八所镇</v>
      </c>
      <c r="E1336" s="83"/>
      <c r="F1336" s="83"/>
      <c r="G1336" s="101"/>
      <c r="H1336" s="102">
        <f>IFERROR(_xlfn.XLOOKUP($G1336,通讯通路门店!$S$4:$S$993931,通讯通路门店!$R$4:$R$993931,0,0),"")</f>
        <v>0</v>
      </c>
      <c r="I1336" s="83"/>
      <c r="J1336" s="83"/>
      <c r="K1336" s="83"/>
      <c r="L1336" s="83"/>
      <c r="M1336" s="83"/>
      <c r="N1336" s="83"/>
      <c r="O1336" s="83"/>
      <c r="P1336" s="83"/>
      <c r="Q1336" s="83"/>
      <c r="R1336" s="83"/>
      <c r="S1336" s="83"/>
      <c r="T1336" s="83"/>
      <c r="U1336" s="99">
        <f>COUNTIF(通讯通路门店!$S:$S,$G1336)</f>
        <v>0</v>
      </c>
      <c r="V1336" s="99">
        <f>COUNTIFS(通讯通路门店!$S:$S,$G1336,通讯通路门店!$J:$J,"综合卖场")</f>
        <v>0</v>
      </c>
      <c r="W1336" s="99">
        <f>SUMIFS(通讯通路门店!$AJ:$AJ,通讯通路门店!$S:$S,通讯客户沙盘!$G1336)</f>
        <v>0</v>
      </c>
      <c r="X1336" s="99">
        <f t="shared" si="100"/>
        <v>0</v>
      </c>
      <c r="Y1336" s="99">
        <f>COUNTIFS(通讯通路门店!$S:$S,$G1336,通讯通路门店!$J:$J,"荣耀体验店")+COUNTIFS(通讯通路门店!$S:$S,$G1336,通讯通路门店!$J:$J,"荣耀授权专卖店")</f>
        <v>0</v>
      </c>
      <c r="Z1336" s="99">
        <f>COUNTIFS(通讯通路门店!$S:$S,$G1336,通讯通路门店!$J:$J,"VIVO体验店")</f>
        <v>0</v>
      </c>
      <c r="AA1336" s="99">
        <f>COUNTIFS(通讯通路门店!$S:$S,$G1336,通讯通路门店!$J:$J,"OPPO体验店")</f>
        <v>0</v>
      </c>
      <c r="AB1336" s="99">
        <f>COUNTIFS(通讯通路门店!$S:$S,$G1336,通讯通路门店!$J:$J,"华为授权体验店")+COUNTIFS(通讯通路门店!$S:$S,$G1336,通讯通路门店!$J:$J,"华为堡垒店")</f>
        <v>0</v>
      </c>
      <c r="AC1336" s="99">
        <f>COUNTIFS(通讯通路门店!$S:$S,$G1336,通讯通路门店!$J:$J,"小米体验店")</f>
        <v>0</v>
      </c>
      <c r="AD1336" s="99">
        <f>COUNTIFS(通讯通路门店!$S:$S,$G1336,通讯通路门店!$J:$J,"苹果体验店")</f>
        <v>0</v>
      </c>
      <c r="AE1336" s="99">
        <f>COUNTIFS(通讯通路门店!$S:$S,$G1336,通讯通路门店!$J:$J,"其他品牌专卖店")</f>
        <v>0</v>
      </c>
      <c r="AF1336" s="99">
        <f>SUMIFS(通讯通路门店!$BI:$BI,通讯通路门店!$S:$S,$G1336)</f>
        <v>0</v>
      </c>
      <c r="AG1336" s="99">
        <f>SUMIFS(通讯通路门店!$BH:$BH,通讯通路门店!$S:$S,$G1336)</f>
        <v>0</v>
      </c>
      <c r="AH1336" s="99">
        <f t="shared" si="101"/>
        <v>0</v>
      </c>
      <c r="AI1336" s="99">
        <f>SUMIFS(通讯通路门店!$BB:$BB,通讯通路门店!$S:$S,$G1336)</f>
        <v>0</v>
      </c>
      <c r="AJ1336" s="99">
        <f>SUMIFS(通讯通路门店!$BE:$BE,通讯通路门店!$S:$S,$G1336)</f>
        <v>0</v>
      </c>
      <c r="AK1336" s="99">
        <f>SUMIFS(通讯通路门店!$BG:$BG,通讯通路门店!$S:$S,$G1336)</f>
        <v>0</v>
      </c>
      <c r="AL1336" s="99">
        <f>SUMIFS(通讯通路门店!$BC:$BC,通讯通路门店!$S:$S,$G1336)</f>
        <v>0</v>
      </c>
      <c r="AM1336" s="99">
        <f>SUMIFS(通讯通路门店!$BD:$BD,通讯通路门店!$S:$S,$G1336)</f>
        <v>0</v>
      </c>
      <c r="AN1336" s="99">
        <f>SUMIFS(通讯通路门店!$BF:$BF,通讯通路门店!$S:$S,$G1336)</f>
        <v>0</v>
      </c>
      <c r="AO1336" s="99">
        <f t="shared" si="102"/>
        <v>0</v>
      </c>
      <c r="AP1336" s="99">
        <f>SUMIFS(通讯通路门店!$K:$K,通讯通路门店!$S:$S,$G1336)</f>
        <v>0</v>
      </c>
      <c r="AQ1336" s="83"/>
      <c r="AR1336" s="99">
        <f>SUMIFS(通讯通路门店!$T:$T,通讯通路门店!$S:$S,$G1336)</f>
        <v>0</v>
      </c>
      <c r="AS1336" s="99">
        <f>SUMIFS(通讯通路门店!$U:$U,通讯通路门店!$S:$S,$G1336)</f>
        <v>0</v>
      </c>
      <c r="AT1336" s="99">
        <f>SUMIFS(通讯通路门店!$V:$V,通讯通路门店!$S:$S,$G1336)</f>
        <v>0</v>
      </c>
      <c r="AU1336" s="99">
        <f>SUMIFS(通讯通路门店!$W:$W,通讯通路门店!$S:$S,$G1336)</f>
        <v>0</v>
      </c>
      <c r="AV1336" s="99">
        <f>SUMIFS(通讯通路门店!$Z:$Z,通讯通路门店!$S:$S,$G1336)</f>
        <v>0</v>
      </c>
      <c r="AW1336" s="99">
        <f>SUMIFS(通讯通路门店!$AB:$AB,通讯通路门店!$S:$S,$G1336)</f>
        <v>0</v>
      </c>
      <c r="AX1336" s="99">
        <f>SUMIFS(通讯通路门店!$X:$X,通讯通路门店!$S:$S,$G1336)</f>
        <v>0</v>
      </c>
      <c r="AY1336" s="99">
        <f>SUMIFS(通讯通路门店!$Y:$Y,通讯通路门店!$S:$S,$G1336)</f>
        <v>0</v>
      </c>
      <c r="AZ1336" s="99">
        <f>SUMIFS(通讯通路门店!$AA:$AA,通讯通路门店!$S:$S,$G1336)</f>
        <v>0</v>
      </c>
      <c r="BA1336" s="99">
        <f t="shared" si="103"/>
        <v>0</v>
      </c>
      <c r="BB1336" s="99">
        <f t="shared" si="104"/>
        <v>0</v>
      </c>
      <c r="BC1336" s="99">
        <f>SUMIFS(通讯通路门店!$W:$W,通讯通路门店!$S:$S,$G1336,通讯通路门店!$J:$J,"荣耀体验店")+SUMIFS(通讯通路门店!$W:$W,通讯通路门店!$S:$S,$G1336,通讯通路门店!$J:$J,"荣耀授权专卖店")</f>
        <v>0</v>
      </c>
      <c r="BD1336" s="99">
        <f>SUMIFS(通讯通路门店!$Z:$Z,通讯通路门店!$S:$S,$G1336,通讯通路门店!$J:$J,"VIVO体验店")</f>
        <v>0</v>
      </c>
      <c r="BE1336" s="99">
        <f>SUMIFS(通讯通路门店!$AB:$AB,通讯通路门店!$S:$S,$G1336,通讯通路门店!$J:$J,"OPPO体验店")</f>
        <v>0</v>
      </c>
      <c r="BF1336" s="99">
        <f>SUMIFS(通讯通路门店!$X:$X,通讯通路门店!$S:$S,$G1336,通讯通路门店!$J:$J,"华为授权体验店")+SUMIFS(通讯通路门店!$AA:$AA,通讯通路门店!$S:$S,$G1336,通讯通路门店!$J:$J,"华为堡垒店")</f>
        <v>0</v>
      </c>
      <c r="BG1336" s="99">
        <f>SUMIFS(通讯通路门店!$Y:$Y,通讯通路门店!$S:$S,$G1336,通讯通路门店!$J:$J,"小米体验店")</f>
        <v>0</v>
      </c>
      <c r="BH1336" s="99">
        <f>SUMIFS(通讯通路门店!$AA:$AA,通讯通路门店!$S:$S,$G1336,通讯通路门店!$J:$J,"苹果体验店")</f>
        <v>0</v>
      </c>
      <c r="BI1336" s="99">
        <f>SUMIFS(通讯通路门店!$K:$K,通讯通路门店!$S:$S,$G1336,通讯通路门店!$J:$J,"其他品牌专卖店")</f>
        <v>0</v>
      </c>
      <c r="BJ1336" s="99">
        <f>SUMIFS(通讯通路门店!$AC:$AC,通讯通路门店!$S:$S,$G1336)</f>
        <v>0</v>
      </c>
      <c r="BK1336" s="99">
        <f>SUMIFS(通讯通路门店!$AD:$AD,通讯通路门店!$S:$S,$G1336)</f>
        <v>0</v>
      </c>
      <c r="BL1336" s="99">
        <f>SUMIFS(通讯通路门店!$AE:$AE,通讯通路门店!$S:$S,$G1336)</f>
        <v>0</v>
      </c>
      <c r="BM1336" s="99">
        <f>SUMIFS(通讯通路门店!$AF:$AF,通讯通路门店!$S:$S,$G1336)</f>
        <v>0</v>
      </c>
      <c r="BN1336" s="99">
        <f>SUMIFS(通讯通路门店!$AG:$AG,通讯通路门店!$S:$S,$G1336)</f>
        <v>0</v>
      </c>
      <c r="BO1336" s="99">
        <f>SUMIFS(通讯通路门店!$AH:$AH,通讯通路门店!$S:$S,$G1336)</f>
        <v>0</v>
      </c>
      <c r="BP1336" s="99">
        <f>SUMIFS(通讯通路门店!$AI:$AI,通讯通路门店!$S:$S,$G1336)</f>
        <v>0</v>
      </c>
      <c r="BQ1336" s="83"/>
    </row>
    <row r="1337" spans="1:69">
      <c r="A1337" s="99" t="str">
        <f>IFERROR(_xlfn.XLOOKUP($G1337,通讯通路门店!$S$4:$S$993931,通讯通路门店!$A$4:$A$993931,0,0),"")</f>
        <v>海南省</v>
      </c>
      <c r="B1337" s="99" t="str">
        <f>IFERROR(_xlfn.XLOOKUP($G1337,通讯通路门店!$S$4:$S$993931,通讯通路门店!$B$4:$B$993931,0,0),"")</f>
        <v>东方市</v>
      </c>
      <c r="C1337" s="99" t="str">
        <f>IFERROR(_xlfn.XLOOKUP($G1337,通讯通路门店!$S$4:$S$993931,通讯通路门店!$C$4:$C$993931,0,0),"")</f>
        <v>东方市</v>
      </c>
      <c r="D1337" s="99" t="str">
        <f>IFERROR(_xlfn.XLOOKUP($G1337,通讯通路门店!$S$4:$S$993931,通讯通路门店!$D$4:$D$993931,0,0),"")</f>
        <v>八所镇</v>
      </c>
      <c r="E1337" s="83"/>
      <c r="F1337" s="83"/>
      <c r="G1337" s="101"/>
      <c r="H1337" s="102">
        <f>IFERROR(_xlfn.XLOOKUP($G1337,通讯通路门店!$S$4:$S$993931,通讯通路门店!$R$4:$R$993931,0,0),"")</f>
        <v>0</v>
      </c>
      <c r="I1337" s="83"/>
      <c r="J1337" s="83"/>
      <c r="K1337" s="83"/>
      <c r="L1337" s="83"/>
      <c r="M1337" s="83"/>
      <c r="N1337" s="83"/>
      <c r="O1337" s="83"/>
      <c r="P1337" s="83"/>
      <c r="Q1337" s="83"/>
      <c r="R1337" s="83"/>
      <c r="S1337" s="83"/>
      <c r="T1337" s="83"/>
      <c r="U1337" s="99">
        <f>COUNTIF(通讯通路门店!$S:$S,$G1337)</f>
        <v>0</v>
      </c>
      <c r="V1337" s="99">
        <f>COUNTIFS(通讯通路门店!$S:$S,$G1337,通讯通路门店!$J:$J,"综合卖场")</f>
        <v>0</v>
      </c>
      <c r="W1337" s="99">
        <f>SUMIFS(通讯通路门店!$AJ:$AJ,通讯通路门店!$S:$S,通讯客户沙盘!$G1337)</f>
        <v>0</v>
      </c>
      <c r="X1337" s="99">
        <f t="shared" si="100"/>
        <v>0</v>
      </c>
      <c r="Y1337" s="99">
        <f>COUNTIFS(通讯通路门店!$S:$S,$G1337,通讯通路门店!$J:$J,"荣耀体验店")+COUNTIFS(通讯通路门店!$S:$S,$G1337,通讯通路门店!$J:$J,"荣耀授权专卖店")</f>
        <v>0</v>
      </c>
      <c r="Z1337" s="99">
        <f>COUNTIFS(通讯通路门店!$S:$S,$G1337,通讯通路门店!$J:$J,"VIVO体验店")</f>
        <v>0</v>
      </c>
      <c r="AA1337" s="99">
        <f>COUNTIFS(通讯通路门店!$S:$S,$G1337,通讯通路门店!$J:$J,"OPPO体验店")</f>
        <v>0</v>
      </c>
      <c r="AB1337" s="99">
        <f>COUNTIFS(通讯通路门店!$S:$S,$G1337,通讯通路门店!$J:$J,"华为授权体验店")+COUNTIFS(通讯通路门店!$S:$S,$G1337,通讯通路门店!$J:$J,"华为堡垒店")</f>
        <v>0</v>
      </c>
      <c r="AC1337" s="99">
        <f>COUNTIFS(通讯通路门店!$S:$S,$G1337,通讯通路门店!$J:$J,"小米体验店")</f>
        <v>0</v>
      </c>
      <c r="AD1337" s="99">
        <f>COUNTIFS(通讯通路门店!$S:$S,$G1337,通讯通路门店!$J:$J,"苹果体验店")</f>
        <v>0</v>
      </c>
      <c r="AE1337" s="99">
        <f>COUNTIFS(通讯通路门店!$S:$S,$G1337,通讯通路门店!$J:$J,"其他品牌专卖店")</f>
        <v>0</v>
      </c>
      <c r="AF1337" s="99">
        <f>SUMIFS(通讯通路门店!$BI:$BI,通讯通路门店!$S:$S,$G1337)</f>
        <v>0</v>
      </c>
      <c r="AG1337" s="99">
        <f>SUMIFS(通讯通路门店!$BH:$BH,通讯通路门店!$S:$S,$G1337)</f>
        <v>0</v>
      </c>
      <c r="AH1337" s="99">
        <f t="shared" si="101"/>
        <v>0</v>
      </c>
      <c r="AI1337" s="99">
        <f>SUMIFS(通讯通路门店!$BB:$BB,通讯通路门店!$S:$S,$G1337)</f>
        <v>0</v>
      </c>
      <c r="AJ1337" s="99">
        <f>SUMIFS(通讯通路门店!$BE:$BE,通讯通路门店!$S:$S,$G1337)</f>
        <v>0</v>
      </c>
      <c r="AK1337" s="99">
        <f>SUMIFS(通讯通路门店!$BG:$BG,通讯通路门店!$S:$S,$G1337)</f>
        <v>0</v>
      </c>
      <c r="AL1337" s="99">
        <f>SUMIFS(通讯通路门店!$BC:$BC,通讯通路门店!$S:$S,$G1337)</f>
        <v>0</v>
      </c>
      <c r="AM1337" s="99">
        <f>SUMIFS(通讯通路门店!$BD:$BD,通讯通路门店!$S:$S,$G1337)</f>
        <v>0</v>
      </c>
      <c r="AN1337" s="99">
        <f>SUMIFS(通讯通路门店!$BF:$BF,通讯通路门店!$S:$S,$G1337)</f>
        <v>0</v>
      </c>
      <c r="AO1337" s="99">
        <f t="shared" si="102"/>
        <v>0</v>
      </c>
      <c r="AP1337" s="99">
        <f>SUMIFS(通讯通路门店!$K:$K,通讯通路门店!$S:$S,$G1337)</f>
        <v>0</v>
      </c>
      <c r="AQ1337" s="83"/>
      <c r="AR1337" s="99">
        <f>SUMIFS(通讯通路门店!$T:$T,通讯通路门店!$S:$S,$G1337)</f>
        <v>0</v>
      </c>
      <c r="AS1337" s="99">
        <f>SUMIFS(通讯通路门店!$U:$U,通讯通路门店!$S:$S,$G1337)</f>
        <v>0</v>
      </c>
      <c r="AT1337" s="99">
        <f>SUMIFS(通讯通路门店!$V:$V,通讯通路门店!$S:$S,$G1337)</f>
        <v>0</v>
      </c>
      <c r="AU1337" s="99">
        <f>SUMIFS(通讯通路门店!$W:$W,通讯通路门店!$S:$S,$G1337)</f>
        <v>0</v>
      </c>
      <c r="AV1337" s="99">
        <f>SUMIFS(通讯通路门店!$Z:$Z,通讯通路门店!$S:$S,$G1337)</f>
        <v>0</v>
      </c>
      <c r="AW1337" s="99">
        <f>SUMIFS(通讯通路门店!$AB:$AB,通讯通路门店!$S:$S,$G1337)</f>
        <v>0</v>
      </c>
      <c r="AX1337" s="99">
        <f>SUMIFS(通讯通路门店!$X:$X,通讯通路门店!$S:$S,$G1337)</f>
        <v>0</v>
      </c>
      <c r="AY1337" s="99">
        <f>SUMIFS(通讯通路门店!$Y:$Y,通讯通路门店!$S:$S,$G1337)</f>
        <v>0</v>
      </c>
      <c r="AZ1337" s="99">
        <f>SUMIFS(通讯通路门店!$AA:$AA,通讯通路门店!$S:$S,$G1337)</f>
        <v>0</v>
      </c>
      <c r="BA1337" s="99">
        <f t="shared" si="103"/>
        <v>0</v>
      </c>
      <c r="BB1337" s="99">
        <f t="shared" si="104"/>
        <v>0</v>
      </c>
      <c r="BC1337" s="99">
        <f>SUMIFS(通讯通路门店!$W:$W,通讯通路门店!$S:$S,$G1337,通讯通路门店!$J:$J,"荣耀体验店")+SUMIFS(通讯通路门店!$W:$W,通讯通路门店!$S:$S,$G1337,通讯通路门店!$J:$J,"荣耀授权专卖店")</f>
        <v>0</v>
      </c>
      <c r="BD1337" s="99">
        <f>SUMIFS(通讯通路门店!$Z:$Z,通讯通路门店!$S:$S,$G1337,通讯通路门店!$J:$J,"VIVO体验店")</f>
        <v>0</v>
      </c>
      <c r="BE1337" s="99">
        <f>SUMIFS(通讯通路门店!$AB:$AB,通讯通路门店!$S:$S,$G1337,通讯通路门店!$J:$J,"OPPO体验店")</f>
        <v>0</v>
      </c>
      <c r="BF1337" s="99">
        <f>SUMIFS(通讯通路门店!$X:$X,通讯通路门店!$S:$S,$G1337,通讯通路门店!$J:$J,"华为授权体验店")+SUMIFS(通讯通路门店!$AA:$AA,通讯通路门店!$S:$S,$G1337,通讯通路门店!$J:$J,"华为堡垒店")</f>
        <v>0</v>
      </c>
      <c r="BG1337" s="99">
        <f>SUMIFS(通讯通路门店!$Y:$Y,通讯通路门店!$S:$S,$G1337,通讯通路门店!$J:$J,"小米体验店")</f>
        <v>0</v>
      </c>
      <c r="BH1337" s="99">
        <f>SUMIFS(通讯通路门店!$AA:$AA,通讯通路门店!$S:$S,$G1337,通讯通路门店!$J:$J,"苹果体验店")</f>
        <v>0</v>
      </c>
      <c r="BI1337" s="99">
        <f>SUMIFS(通讯通路门店!$K:$K,通讯通路门店!$S:$S,$G1337,通讯通路门店!$J:$J,"其他品牌专卖店")</f>
        <v>0</v>
      </c>
      <c r="BJ1337" s="99">
        <f>SUMIFS(通讯通路门店!$AC:$AC,通讯通路门店!$S:$S,$G1337)</f>
        <v>0</v>
      </c>
      <c r="BK1337" s="99">
        <f>SUMIFS(通讯通路门店!$AD:$AD,通讯通路门店!$S:$S,$G1337)</f>
        <v>0</v>
      </c>
      <c r="BL1337" s="99">
        <f>SUMIFS(通讯通路门店!$AE:$AE,通讯通路门店!$S:$S,$G1337)</f>
        <v>0</v>
      </c>
      <c r="BM1337" s="99">
        <f>SUMIFS(通讯通路门店!$AF:$AF,通讯通路门店!$S:$S,$G1337)</f>
        <v>0</v>
      </c>
      <c r="BN1337" s="99">
        <f>SUMIFS(通讯通路门店!$AG:$AG,通讯通路门店!$S:$S,$G1337)</f>
        <v>0</v>
      </c>
      <c r="BO1337" s="99">
        <f>SUMIFS(通讯通路门店!$AH:$AH,通讯通路门店!$S:$S,$G1337)</f>
        <v>0</v>
      </c>
      <c r="BP1337" s="99">
        <f>SUMIFS(通讯通路门店!$AI:$AI,通讯通路门店!$S:$S,$G1337)</f>
        <v>0</v>
      </c>
      <c r="BQ1337" s="83"/>
    </row>
    <row r="1338" spans="1:69">
      <c r="A1338" s="99" t="str">
        <f>IFERROR(_xlfn.XLOOKUP($G1338,通讯通路门店!$S$4:$S$993931,通讯通路门店!$A$4:$A$993931,0,0),"")</f>
        <v>海南省</v>
      </c>
      <c r="B1338" s="99" t="str">
        <f>IFERROR(_xlfn.XLOOKUP($G1338,通讯通路门店!$S$4:$S$993931,通讯通路门店!$B$4:$B$993931,0,0),"")</f>
        <v>东方市</v>
      </c>
      <c r="C1338" s="99" t="str">
        <f>IFERROR(_xlfn.XLOOKUP($G1338,通讯通路门店!$S$4:$S$993931,通讯通路门店!$C$4:$C$993931,0,0),"")</f>
        <v>东方市</v>
      </c>
      <c r="D1338" s="99" t="str">
        <f>IFERROR(_xlfn.XLOOKUP($G1338,通讯通路门店!$S$4:$S$993931,通讯通路门店!$D$4:$D$993931,0,0),"")</f>
        <v>八所镇</v>
      </c>
      <c r="E1338" s="83"/>
      <c r="F1338" s="83"/>
      <c r="G1338" s="101"/>
      <c r="H1338" s="102">
        <f>IFERROR(_xlfn.XLOOKUP($G1338,通讯通路门店!$S$4:$S$993931,通讯通路门店!$R$4:$R$993931,0,0),"")</f>
        <v>0</v>
      </c>
      <c r="I1338" s="83"/>
      <c r="J1338" s="83"/>
      <c r="K1338" s="83"/>
      <c r="L1338" s="83"/>
      <c r="M1338" s="83"/>
      <c r="N1338" s="83"/>
      <c r="O1338" s="83"/>
      <c r="P1338" s="83"/>
      <c r="Q1338" s="83"/>
      <c r="R1338" s="83"/>
      <c r="S1338" s="83"/>
      <c r="T1338" s="83"/>
      <c r="U1338" s="99">
        <f>COUNTIF(通讯通路门店!$S:$S,$G1338)</f>
        <v>0</v>
      </c>
      <c r="V1338" s="99">
        <f>COUNTIFS(通讯通路门店!$S:$S,$G1338,通讯通路门店!$J:$J,"综合卖场")</f>
        <v>0</v>
      </c>
      <c r="W1338" s="99">
        <f>SUMIFS(通讯通路门店!$AJ:$AJ,通讯通路门店!$S:$S,通讯客户沙盘!$G1338)</f>
        <v>0</v>
      </c>
      <c r="X1338" s="99">
        <f t="shared" si="100"/>
        <v>0</v>
      </c>
      <c r="Y1338" s="99">
        <f>COUNTIFS(通讯通路门店!$S:$S,$G1338,通讯通路门店!$J:$J,"荣耀体验店")+COUNTIFS(通讯通路门店!$S:$S,$G1338,通讯通路门店!$J:$J,"荣耀授权专卖店")</f>
        <v>0</v>
      </c>
      <c r="Z1338" s="99">
        <f>COUNTIFS(通讯通路门店!$S:$S,$G1338,通讯通路门店!$J:$J,"VIVO体验店")</f>
        <v>0</v>
      </c>
      <c r="AA1338" s="99">
        <f>COUNTIFS(通讯通路门店!$S:$S,$G1338,通讯通路门店!$J:$J,"OPPO体验店")</f>
        <v>0</v>
      </c>
      <c r="AB1338" s="99">
        <f>COUNTIFS(通讯通路门店!$S:$S,$G1338,通讯通路门店!$J:$J,"华为授权体验店")+COUNTIFS(通讯通路门店!$S:$S,$G1338,通讯通路门店!$J:$J,"华为堡垒店")</f>
        <v>0</v>
      </c>
      <c r="AC1338" s="99">
        <f>COUNTIFS(通讯通路门店!$S:$S,$G1338,通讯通路门店!$J:$J,"小米体验店")</f>
        <v>0</v>
      </c>
      <c r="AD1338" s="99">
        <f>COUNTIFS(通讯通路门店!$S:$S,$G1338,通讯通路门店!$J:$J,"苹果体验店")</f>
        <v>0</v>
      </c>
      <c r="AE1338" s="99">
        <f>COUNTIFS(通讯通路门店!$S:$S,$G1338,通讯通路门店!$J:$J,"其他品牌专卖店")</f>
        <v>0</v>
      </c>
      <c r="AF1338" s="99">
        <f>SUMIFS(通讯通路门店!$BI:$BI,通讯通路门店!$S:$S,$G1338)</f>
        <v>0</v>
      </c>
      <c r="AG1338" s="99">
        <f>SUMIFS(通讯通路门店!$BH:$BH,通讯通路门店!$S:$S,$G1338)</f>
        <v>0</v>
      </c>
      <c r="AH1338" s="99">
        <f t="shared" si="101"/>
        <v>0</v>
      </c>
      <c r="AI1338" s="99">
        <f>SUMIFS(通讯通路门店!$BB:$BB,通讯通路门店!$S:$S,$G1338)</f>
        <v>0</v>
      </c>
      <c r="AJ1338" s="99">
        <f>SUMIFS(通讯通路门店!$BE:$BE,通讯通路门店!$S:$S,$G1338)</f>
        <v>0</v>
      </c>
      <c r="AK1338" s="99">
        <f>SUMIFS(通讯通路门店!$BG:$BG,通讯通路门店!$S:$S,$G1338)</f>
        <v>0</v>
      </c>
      <c r="AL1338" s="99">
        <f>SUMIFS(通讯通路门店!$BC:$BC,通讯通路门店!$S:$S,$G1338)</f>
        <v>0</v>
      </c>
      <c r="AM1338" s="99">
        <f>SUMIFS(通讯通路门店!$BD:$BD,通讯通路门店!$S:$S,$G1338)</f>
        <v>0</v>
      </c>
      <c r="AN1338" s="99">
        <f>SUMIFS(通讯通路门店!$BF:$BF,通讯通路门店!$S:$S,$G1338)</f>
        <v>0</v>
      </c>
      <c r="AO1338" s="99">
        <f t="shared" si="102"/>
        <v>0</v>
      </c>
      <c r="AP1338" s="99">
        <f>SUMIFS(通讯通路门店!$K:$K,通讯通路门店!$S:$S,$G1338)</f>
        <v>0</v>
      </c>
      <c r="AQ1338" s="83"/>
      <c r="AR1338" s="99">
        <f>SUMIFS(通讯通路门店!$T:$T,通讯通路门店!$S:$S,$G1338)</f>
        <v>0</v>
      </c>
      <c r="AS1338" s="99">
        <f>SUMIFS(通讯通路门店!$U:$U,通讯通路门店!$S:$S,$G1338)</f>
        <v>0</v>
      </c>
      <c r="AT1338" s="99">
        <f>SUMIFS(通讯通路门店!$V:$V,通讯通路门店!$S:$S,$G1338)</f>
        <v>0</v>
      </c>
      <c r="AU1338" s="99">
        <f>SUMIFS(通讯通路门店!$W:$W,通讯通路门店!$S:$S,$G1338)</f>
        <v>0</v>
      </c>
      <c r="AV1338" s="99">
        <f>SUMIFS(通讯通路门店!$Z:$Z,通讯通路门店!$S:$S,$G1338)</f>
        <v>0</v>
      </c>
      <c r="AW1338" s="99">
        <f>SUMIFS(通讯通路门店!$AB:$AB,通讯通路门店!$S:$S,$G1338)</f>
        <v>0</v>
      </c>
      <c r="AX1338" s="99">
        <f>SUMIFS(通讯通路门店!$X:$X,通讯通路门店!$S:$S,$G1338)</f>
        <v>0</v>
      </c>
      <c r="AY1338" s="99">
        <f>SUMIFS(通讯通路门店!$Y:$Y,通讯通路门店!$S:$S,$G1338)</f>
        <v>0</v>
      </c>
      <c r="AZ1338" s="99">
        <f>SUMIFS(通讯通路门店!$AA:$AA,通讯通路门店!$S:$S,$G1338)</f>
        <v>0</v>
      </c>
      <c r="BA1338" s="99">
        <f t="shared" si="103"/>
        <v>0</v>
      </c>
      <c r="BB1338" s="99">
        <f t="shared" si="104"/>
        <v>0</v>
      </c>
      <c r="BC1338" s="99">
        <f>SUMIFS(通讯通路门店!$W:$W,通讯通路门店!$S:$S,$G1338,通讯通路门店!$J:$J,"荣耀体验店")+SUMIFS(通讯通路门店!$W:$W,通讯通路门店!$S:$S,$G1338,通讯通路门店!$J:$J,"荣耀授权专卖店")</f>
        <v>0</v>
      </c>
      <c r="BD1338" s="99">
        <f>SUMIFS(通讯通路门店!$Z:$Z,通讯通路门店!$S:$S,$G1338,通讯通路门店!$J:$J,"VIVO体验店")</f>
        <v>0</v>
      </c>
      <c r="BE1338" s="99">
        <f>SUMIFS(通讯通路门店!$AB:$AB,通讯通路门店!$S:$S,$G1338,通讯通路门店!$J:$J,"OPPO体验店")</f>
        <v>0</v>
      </c>
      <c r="BF1338" s="99">
        <f>SUMIFS(通讯通路门店!$X:$X,通讯通路门店!$S:$S,$G1338,通讯通路门店!$J:$J,"华为授权体验店")+SUMIFS(通讯通路门店!$AA:$AA,通讯通路门店!$S:$S,$G1338,通讯通路门店!$J:$J,"华为堡垒店")</f>
        <v>0</v>
      </c>
      <c r="BG1338" s="99">
        <f>SUMIFS(通讯通路门店!$Y:$Y,通讯通路门店!$S:$S,$G1338,通讯通路门店!$J:$J,"小米体验店")</f>
        <v>0</v>
      </c>
      <c r="BH1338" s="99">
        <f>SUMIFS(通讯通路门店!$AA:$AA,通讯通路门店!$S:$S,$G1338,通讯通路门店!$J:$J,"苹果体验店")</f>
        <v>0</v>
      </c>
      <c r="BI1338" s="99">
        <f>SUMIFS(通讯通路门店!$K:$K,通讯通路门店!$S:$S,$G1338,通讯通路门店!$J:$J,"其他品牌专卖店")</f>
        <v>0</v>
      </c>
      <c r="BJ1338" s="99">
        <f>SUMIFS(通讯通路门店!$AC:$AC,通讯通路门店!$S:$S,$G1338)</f>
        <v>0</v>
      </c>
      <c r="BK1338" s="99">
        <f>SUMIFS(通讯通路门店!$AD:$AD,通讯通路门店!$S:$S,$G1338)</f>
        <v>0</v>
      </c>
      <c r="BL1338" s="99">
        <f>SUMIFS(通讯通路门店!$AE:$AE,通讯通路门店!$S:$S,$G1338)</f>
        <v>0</v>
      </c>
      <c r="BM1338" s="99">
        <f>SUMIFS(通讯通路门店!$AF:$AF,通讯通路门店!$S:$S,$G1338)</f>
        <v>0</v>
      </c>
      <c r="BN1338" s="99">
        <f>SUMIFS(通讯通路门店!$AG:$AG,通讯通路门店!$S:$S,$G1338)</f>
        <v>0</v>
      </c>
      <c r="BO1338" s="99">
        <f>SUMIFS(通讯通路门店!$AH:$AH,通讯通路门店!$S:$S,$G1338)</f>
        <v>0</v>
      </c>
      <c r="BP1338" s="99">
        <f>SUMIFS(通讯通路门店!$AI:$AI,通讯通路门店!$S:$S,$G1338)</f>
        <v>0</v>
      </c>
      <c r="BQ1338" s="83"/>
    </row>
    <row r="1339" spans="1:69">
      <c r="A1339" s="99" t="str">
        <f>IFERROR(_xlfn.XLOOKUP($G1339,通讯通路门店!$S$4:$S$993931,通讯通路门店!$A$4:$A$993931,0,0),"")</f>
        <v>海南省</v>
      </c>
      <c r="B1339" s="99" t="str">
        <f>IFERROR(_xlfn.XLOOKUP($G1339,通讯通路门店!$S$4:$S$993931,通讯通路门店!$B$4:$B$993931,0,0),"")</f>
        <v>东方市</v>
      </c>
      <c r="C1339" s="99" t="str">
        <f>IFERROR(_xlfn.XLOOKUP($G1339,通讯通路门店!$S$4:$S$993931,通讯通路门店!$C$4:$C$993931,0,0),"")</f>
        <v>东方市</v>
      </c>
      <c r="D1339" s="99" t="str">
        <f>IFERROR(_xlfn.XLOOKUP($G1339,通讯通路门店!$S$4:$S$993931,通讯通路门店!$D$4:$D$993931,0,0),"")</f>
        <v>八所镇</v>
      </c>
      <c r="E1339" s="83"/>
      <c r="F1339" s="83"/>
      <c r="G1339" s="101"/>
      <c r="H1339" s="102">
        <f>IFERROR(_xlfn.XLOOKUP($G1339,通讯通路门店!$S$4:$S$993931,通讯通路门店!$R$4:$R$993931,0,0),"")</f>
        <v>0</v>
      </c>
      <c r="I1339" s="83"/>
      <c r="J1339" s="83"/>
      <c r="K1339" s="83"/>
      <c r="L1339" s="83"/>
      <c r="M1339" s="83"/>
      <c r="N1339" s="83"/>
      <c r="O1339" s="83"/>
      <c r="P1339" s="83"/>
      <c r="Q1339" s="83"/>
      <c r="R1339" s="83"/>
      <c r="S1339" s="83"/>
      <c r="T1339" s="83"/>
      <c r="U1339" s="99">
        <f>COUNTIF(通讯通路门店!$S:$S,$G1339)</f>
        <v>0</v>
      </c>
      <c r="V1339" s="99">
        <f>COUNTIFS(通讯通路门店!$S:$S,$G1339,通讯通路门店!$J:$J,"综合卖场")</f>
        <v>0</v>
      </c>
      <c r="W1339" s="99">
        <f>SUMIFS(通讯通路门店!$AJ:$AJ,通讯通路门店!$S:$S,通讯客户沙盘!$G1339)</f>
        <v>0</v>
      </c>
      <c r="X1339" s="99">
        <f t="shared" si="100"/>
        <v>0</v>
      </c>
      <c r="Y1339" s="99">
        <f>COUNTIFS(通讯通路门店!$S:$S,$G1339,通讯通路门店!$J:$J,"荣耀体验店")+COUNTIFS(通讯通路门店!$S:$S,$G1339,通讯通路门店!$J:$J,"荣耀授权专卖店")</f>
        <v>0</v>
      </c>
      <c r="Z1339" s="99">
        <f>COUNTIFS(通讯通路门店!$S:$S,$G1339,通讯通路门店!$J:$J,"VIVO体验店")</f>
        <v>0</v>
      </c>
      <c r="AA1339" s="99">
        <f>COUNTIFS(通讯通路门店!$S:$S,$G1339,通讯通路门店!$J:$J,"OPPO体验店")</f>
        <v>0</v>
      </c>
      <c r="AB1339" s="99">
        <f>COUNTIFS(通讯通路门店!$S:$S,$G1339,通讯通路门店!$J:$J,"华为授权体验店")+COUNTIFS(通讯通路门店!$S:$S,$G1339,通讯通路门店!$J:$J,"华为堡垒店")</f>
        <v>0</v>
      </c>
      <c r="AC1339" s="99">
        <f>COUNTIFS(通讯通路门店!$S:$S,$G1339,通讯通路门店!$J:$J,"小米体验店")</f>
        <v>0</v>
      </c>
      <c r="AD1339" s="99">
        <f>COUNTIFS(通讯通路门店!$S:$S,$G1339,通讯通路门店!$J:$J,"苹果体验店")</f>
        <v>0</v>
      </c>
      <c r="AE1339" s="99">
        <f>COUNTIFS(通讯通路门店!$S:$S,$G1339,通讯通路门店!$J:$J,"其他品牌专卖店")</f>
        <v>0</v>
      </c>
      <c r="AF1339" s="99">
        <f>SUMIFS(通讯通路门店!$BI:$BI,通讯通路门店!$S:$S,$G1339)</f>
        <v>0</v>
      </c>
      <c r="AG1339" s="99">
        <f>SUMIFS(通讯通路门店!$BH:$BH,通讯通路门店!$S:$S,$G1339)</f>
        <v>0</v>
      </c>
      <c r="AH1339" s="99">
        <f t="shared" si="101"/>
        <v>0</v>
      </c>
      <c r="AI1339" s="99">
        <f>SUMIFS(通讯通路门店!$BB:$BB,通讯通路门店!$S:$S,$G1339)</f>
        <v>0</v>
      </c>
      <c r="AJ1339" s="99">
        <f>SUMIFS(通讯通路门店!$BE:$BE,通讯通路门店!$S:$S,$G1339)</f>
        <v>0</v>
      </c>
      <c r="AK1339" s="99">
        <f>SUMIFS(通讯通路门店!$BG:$BG,通讯通路门店!$S:$S,$G1339)</f>
        <v>0</v>
      </c>
      <c r="AL1339" s="99">
        <f>SUMIFS(通讯通路门店!$BC:$BC,通讯通路门店!$S:$S,$G1339)</f>
        <v>0</v>
      </c>
      <c r="AM1339" s="99">
        <f>SUMIFS(通讯通路门店!$BD:$BD,通讯通路门店!$S:$S,$G1339)</f>
        <v>0</v>
      </c>
      <c r="AN1339" s="99">
        <f>SUMIFS(通讯通路门店!$BF:$BF,通讯通路门店!$S:$S,$G1339)</f>
        <v>0</v>
      </c>
      <c r="AO1339" s="99">
        <f t="shared" si="102"/>
        <v>0</v>
      </c>
      <c r="AP1339" s="99">
        <f>SUMIFS(通讯通路门店!$K:$K,通讯通路门店!$S:$S,$G1339)</f>
        <v>0</v>
      </c>
      <c r="AQ1339" s="83"/>
      <c r="AR1339" s="99">
        <f>SUMIFS(通讯通路门店!$T:$T,通讯通路门店!$S:$S,$G1339)</f>
        <v>0</v>
      </c>
      <c r="AS1339" s="99">
        <f>SUMIFS(通讯通路门店!$U:$U,通讯通路门店!$S:$S,$G1339)</f>
        <v>0</v>
      </c>
      <c r="AT1339" s="99">
        <f>SUMIFS(通讯通路门店!$V:$V,通讯通路门店!$S:$S,$G1339)</f>
        <v>0</v>
      </c>
      <c r="AU1339" s="99">
        <f>SUMIFS(通讯通路门店!$W:$W,通讯通路门店!$S:$S,$G1339)</f>
        <v>0</v>
      </c>
      <c r="AV1339" s="99">
        <f>SUMIFS(通讯通路门店!$Z:$Z,通讯通路门店!$S:$S,$G1339)</f>
        <v>0</v>
      </c>
      <c r="AW1339" s="99">
        <f>SUMIFS(通讯通路门店!$AB:$AB,通讯通路门店!$S:$S,$G1339)</f>
        <v>0</v>
      </c>
      <c r="AX1339" s="99">
        <f>SUMIFS(通讯通路门店!$X:$X,通讯通路门店!$S:$S,$G1339)</f>
        <v>0</v>
      </c>
      <c r="AY1339" s="99">
        <f>SUMIFS(通讯通路门店!$Y:$Y,通讯通路门店!$S:$S,$G1339)</f>
        <v>0</v>
      </c>
      <c r="AZ1339" s="99">
        <f>SUMIFS(通讯通路门店!$AA:$AA,通讯通路门店!$S:$S,$G1339)</f>
        <v>0</v>
      </c>
      <c r="BA1339" s="99">
        <f t="shared" si="103"/>
        <v>0</v>
      </c>
      <c r="BB1339" s="99">
        <f t="shared" si="104"/>
        <v>0</v>
      </c>
      <c r="BC1339" s="99">
        <f>SUMIFS(通讯通路门店!$W:$W,通讯通路门店!$S:$S,$G1339,通讯通路门店!$J:$J,"荣耀体验店")+SUMIFS(通讯通路门店!$W:$W,通讯通路门店!$S:$S,$G1339,通讯通路门店!$J:$J,"荣耀授权专卖店")</f>
        <v>0</v>
      </c>
      <c r="BD1339" s="99">
        <f>SUMIFS(通讯通路门店!$Z:$Z,通讯通路门店!$S:$S,$G1339,通讯通路门店!$J:$J,"VIVO体验店")</f>
        <v>0</v>
      </c>
      <c r="BE1339" s="99">
        <f>SUMIFS(通讯通路门店!$AB:$AB,通讯通路门店!$S:$S,$G1339,通讯通路门店!$J:$J,"OPPO体验店")</f>
        <v>0</v>
      </c>
      <c r="BF1339" s="99">
        <f>SUMIFS(通讯通路门店!$X:$X,通讯通路门店!$S:$S,$G1339,通讯通路门店!$J:$J,"华为授权体验店")+SUMIFS(通讯通路门店!$AA:$AA,通讯通路门店!$S:$S,$G1339,通讯通路门店!$J:$J,"华为堡垒店")</f>
        <v>0</v>
      </c>
      <c r="BG1339" s="99">
        <f>SUMIFS(通讯通路门店!$Y:$Y,通讯通路门店!$S:$S,$G1339,通讯通路门店!$J:$J,"小米体验店")</f>
        <v>0</v>
      </c>
      <c r="BH1339" s="99">
        <f>SUMIFS(通讯通路门店!$AA:$AA,通讯通路门店!$S:$S,$G1339,通讯通路门店!$J:$J,"苹果体验店")</f>
        <v>0</v>
      </c>
      <c r="BI1339" s="99">
        <f>SUMIFS(通讯通路门店!$K:$K,通讯通路门店!$S:$S,$G1339,通讯通路门店!$J:$J,"其他品牌专卖店")</f>
        <v>0</v>
      </c>
      <c r="BJ1339" s="99">
        <f>SUMIFS(通讯通路门店!$AC:$AC,通讯通路门店!$S:$S,$G1339)</f>
        <v>0</v>
      </c>
      <c r="BK1339" s="99">
        <f>SUMIFS(通讯通路门店!$AD:$AD,通讯通路门店!$S:$S,$G1339)</f>
        <v>0</v>
      </c>
      <c r="BL1339" s="99">
        <f>SUMIFS(通讯通路门店!$AE:$AE,通讯通路门店!$S:$S,$G1339)</f>
        <v>0</v>
      </c>
      <c r="BM1339" s="99">
        <f>SUMIFS(通讯通路门店!$AF:$AF,通讯通路门店!$S:$S,$G1339)</f>
        <v>0</v>
      </c>
      <c r="BN1339" s="99">
        <f>SUMIFS(通讯通路门店!$AG:$AG,通讯通路门店!$S:$S,$G1339)</f>
        <v>0</v>
      </c>
      <c r="BO1339" s="99">
        <f>SUMIFS(通讯通路门店!$AH:$AH,通讯通路门店!$S:$S,$G1339)</f>
        <v>0</v>
      </c>
      <c r="BP1339" s="99">
        <f>SUMIFS(通讯通路门店!$AI:$AI,通讯通路门店!$S:$S,$G1339)</f>
        <v>0</v>
      </c>
      <c r="BQ1339" s="83"/>
    </row>
    <row r="1340" spans="1:69">
      <c r="A1340" s="99" t="str">
        <f>IFERROR(_xlfn.XLOOKUP($G1340,通讯通路门店!$S$4:$S$993931,通讯通路门店!$A$4:$A$993931,0,0),"")</f>
        <v>海南省</v>
      </c>
      <c r="B1340" s="99" t="str">
        <f>IFERROR(_xlfn.XLOOKUP($G1340,通讯通路门店!$S$4:$S$993931,通讯通路门店!$B$4:$B$993931,0,0),"")</f>
        <v>东方市</v>
      </c>
      <c r="C1340" s="99" t="str">
        <f>IFERROR(_xlfn.XLOOKUP($G1340,通讯通路门店!$S$4:$S$993931,通讯通路门店!$C$4:$C$993931,0,0),"")</f>
        <v>东方市</v>
      </c>
      <c r="D1340" s="99" t="str">
        <f>IFERROR(_xlfn.XLOOKUP($G1340,通讯通路门店!$S$4:$S$993931,通讯通路门店!$D$4:$D$993931,0,0),"")</f>
        <v>八所镇</v>
      </c>
      <c r="E1340" s="83"/>
      <c r="F1340" s="83"/>
      <c r="G1340" s="101"/>
      <c r="H1340" s="102">
        <f>IFERROR(_xlfn.XLOOKUP($G1340,通讯通路门店!$S$4:$S$993931,通讯通路门店!$R$4:$R$993931,0,0),"")</f>
        <v>0</v>
      </c>
      <c r="I1340" s="83"/>
      <c r="J1340" s="83"/>
      <c r="K1340" s="83"/>
      <c r="L1340" s="83"/>
      <c r="M1340" s="83"/>
      <c r="N1340" s="83"/>
      <c r="O1340" s="83"/>
      <c r="P1340" s="83"/>
      <c r="Q1340" s="83"/>
      <c r="R1340" s="83"/>
      <c r="S1340" s="83"/>
      <c r="T1340" s="83"/>
      <c r="U1340" s="99">
        <f>COUNTIF(通讯通路门店!$S:$S,$G1340)</f>
        <v>0</v>
      </c>
      <c r="V1340" s="99">
        <f>COUNTIFS(通讯通路门店!$S:$S,$G1340,通讯通路门店!$J:$J,"综合卖场")</f>
        <v>0</v>
      </c>
      <c r="W1340" s="99">
        <f>SUMIFS(通讯通路门店!$AJ:$AJ,通讯通路门店!$S:$S,通讯客户沙盘!$G1340)</f>
        <v>0</v>
      </c>
      <c r="X1340" s="99">
        <f t="shared" si="100"/>
        <v>0</v>
      </c>
      <c r="Y1340" s="99">
        <f>COUNTIFS(通讯通路门店!$S:$S,$G1340,通讯通路门店!$J:$J,"荣耀体验店")+COUNTIFS(通讯通路门店!$S:$S,$G1340,通讯通路门店!$J:$J,"荣耀授权专卖店")</f>
        <v>0</v>
      </c>
      <c r="Z1340" s="99">
        <f>COUNTIFS(通讯通路门店!$S:$S,$G1340,通讯通路门店!$J:$J,"VIVO体验店")</f>
        <v>0</v>
      </c>
      <c r="AA1340" s="99">
        <f>COUNTIFS(通讯通路门店!$S:$S,$G1340,通讯通路门店!$J:$J,"OPPO体验店")</f>
        <v>0</v>
      </c>
      <c r="AB1340" s="99">
        <f>COUNTIFS(通讯通路门店!$S:$S,$G1340,通讯通路门店!$J:$J,"华为授权体验店")+COUNTIFS(通讯通路门店!$S:$S,$G1340,通讯通路门店!$J:$J,"华为堡垒店")</f>
        <v>0</v>
      </c>
      <c r="AC1340" s="99">
        <f>COUNTIFS(通讯通路门店!$S:$S,$G1340,通讯通路门店!$J:$J,"小米体验店")</f>
        <v>0</v>
      </c>
      <c r="AD1340" s="99">
        <f>COUNTIFS(通讯通路门店!$S:$S,$G1340,通讯通路门店!$J:$J,"苹果体验店")</f>
        <v>0</v>
      </c>
      <c r="AE1340" s="99">
        <f>COUNTIFS(通讯通路门店!$S:$S,$G1340,通讯通路门店!$J:$J,"其他品牌专卖店")</f>
        <v>0</v>
      </c>
      <c r="AF1340" s="99">
        <f>SUMIFS(通讯通路门店!$BI:$BI,通讯通路门店!$S:$S,$G1340)</f>
        <v>0</v>
      </c>
      <c r="AG1340" s="99">
        <f>SUMIFS(通讯通路门店!$BH:$BH,通讯通路门店!$S:$S,$G1340)</f>
        <v>0</v>
      </c>
      <c r="AH1340" s="99">
        <f t="shared" si="101"/>
        <v>0</v>
      </c>
      <c r="AI1340" s="99">
        <f>SUMIFS(通讯通路门店!$BB:$BB,通讯通路门店!$S:$S,$G1340)</f>
        <v>0</v>
      </c>
      <c r="AJ1340" s="99">
        <f>SUMIFS(通讯通路门店!$BE:$BE,通讯通路门店!$S:$S,$G1340)</f>
        <v>0</v>
      </c>
      <c r="AK1340" s="99">
        <f>SUMIFS(通讯通路门店!$BG:$BG,通讯通路门店!$S:$S,$G1340)</f>
        <v>0</v>
      </c>
      <c r="AL1340" s="99">
        <f>SUMIFS(通讯通路门店!$BC:$BC,通讯通路门店!$S:$S,$G1340)</f>
        <v>0</v>
      </c>
      <c r="AM1340" s="99">
        <f>SUMIFS(通讯通路门店!$BD:$BD,通讯通路门店!$S:$S,$G1340)</f>
        <v>0</v>
      </c>
      <c r="AN1340" s="99">
        <f>SUMIFS(通讯通路门店!$BF:$BF,通讯通路门店!$S:$S,$G1340)</f>
        <v>0</v>
      </c>
      <c r="AO1340" s="99">
        <f t="shared" si="102"/>
        <v>0</v>
      </c>
      <c r="AP1340" s="99">
        <f>SUMIFS(通讯通路门店!$K:$K,通讯通路门店!$S:$S,$G1340)</f>
        <v>0</v>
      </c>
      <c r="AQ1340" s="83"/>
      <c r="AR1340" s="99">
        <f>SUMIFS(通讯通路门店!$T:$T,通讯通路门店!$S:$S,$G1340)</f>
        <v>0</v>
      </c>
      <c r="AS1340" s="99">
        <f>SUMIFS(通讯通路门店!$U:$U,通讯通路门店!$S:$S,$G1340)</f>
        <v>0</v>
      </c>
      <c r="AT1340" s="99">
        <f>SUMIFS(通讯通路门店!$V:$V,通讯通路门店!$S:$S,$G1340)</f>
        <v>0</v>
      </c>
      <c r="AU1340" s="99">
        <f>SUMIFS(通讯通路门店!$W:$W,通讯通路门店!$S:$S,$G1340)</f>
        <v>0</v>
      </c>
      <c r="AV1340" s="99">
        <f>SUMIFS(通讯通路门店!$Z:$Z,通讯通路门店!$S:$S,$G1340)</f>
        <v>0</v>
      </c>
      <c r="AW1340" s="99">
        <f>SUMIFS(通讯通路门店!$AB:$AB,通讯通路门店!$S:$S,$G1340)</f>
        <v>0</v>
      </c>
      <c r="AX1340" s="99">
        <f>SUMIFS(通讯通路门店!$X:$X,通讯通路门店!$S:$S,$G1340)</f>
        <v>0</v>
      </c>
      <c r="AY1340" s="99">
        <f>SUMIFS(通讯通路门店!$Y:$Y,通讯通路门店!$S:$S,$G1340)</f>
        <v>0</v>
      </c>
      <c r="AZ1340" s="99">
        <f>SUMIFS(通讯通路门店!$AA:$AA,通讯通路门店!$S:$S,$G1340)</f>
        <v>0</v>
      </c>
      <c r="BA1340" s="99">
        <f t="shared" si="103"/>
        <v>0</v>
      </c>
      <c r="BB1340" s="99">
        <f t="shared" si="104"/>
        <v>0</v>
      </c>
      <c r="BC1340" s="99">
        <f>SUMIFS(通讯通路门店!$W:$W,通讯通路门店!$S:$S,$G1340,通讯通路门店!$J:$J,"荣耀体验店")+SUMIFS(通讯通路门店!$W:$W,通讯通路门店!$S:$S,$G1340,通讯通路门店!$J:$J,"荣耀授权专卖店")</f>
        <v>0</v>
      </c>
      <c r="BD1340" s="99">
        <f>SUMIFS(通讯通路门店!$Z:$Z,通讯通路门店!$S:$S,$G1340,通讯通路门店!$J:$J,"VIVO体验店")</f>
        <v>0</v>
      </c>
      <c r="BE1340" s="99">
        <f>SUMIFS(通讯通路门店!$AB:$AB,通讯通路门店!$S:$S,$G1340,通讯通路门店!$J:$J,"OPPO体验店")</f>
        <v>0</v>
      </c>
      <c r="BF1340" s="99">
        <f>SUMIFS(通讯通路门店!$X:$X,通讯通路门店!$S:$S,$G1340,通讯通路门店!$J:$J,"华为授权体验店")+SUMIFS(通讯通路门店!$AA:$AA,通讯通路门店!$S:$S,$G1340,通讯通路门店!$J:$J,"华为堡垒店")</f>
        <v>0</v>
      </c>
      <c r="BG1340" s="99">
        <f>SUMIFS(通讯通路门店!$Y:$Y,通讯通路门店!$S:$S,$G1340,通讯通路门店!$J:$J,"小米体验店")</f>
        <v>0</v>
      </c>
      <c r="BH1340" s="99">
        <f>SUMIFS(通讯通路门店!$AA:$AA,通讯通路门店!$S:$S,$G1340,通讯通路门店!$J:$J,"苹果体验店")</f>
        <v>0</v>
      </c>
      <c r="BI1340" s="99">
        <f>SUMIFS(通讯通路门店!$K:$K,通讯通路门店!$S:$S,$G1340,通讯通路门店!$J:$J,"其他品牌专卖店")</f>
        <v>0</v>
      </c>
      <c r="BJ1340" s="99">
        <f>SUMIFS(通讯通路门店!$AC:$AC,通讯通路门店!$S:$S,$G1340)</f>
        <v>0</v>
      </c>
      <c r="BK1340" s="99">
        <f>SUMIFS(通讯通路门店!$AD:$AD,通讯通路门店!$S:$S,$G1340)</f>
        <v>0</v>
      </c>
      <c r="BL1340" s="99">
        <f>SUMIFS(通讯通路门店!$AE:$AE,通讯通路门店!$S:$S,$G1340)</f>
        <v>0</v>
      </c>
      <c r="BM1340" s="99">
        <f>SUMIFS(通讯通路门店!$AF:$AF,通讯通路门店!$S:$S,$G1340)</f>
        <v>0</v>
      </c>
      <c r="BN1340" s="99">
        <f>SUMIFS(通讯通路门店!$AG:$AG,通讯通路门店!$S:$S,$G1340)</f>
        <v>0</v>
      </c>
      <c r="BO1340" s="99">
        <f>SUMIFS(通讯通路门店!$AH:$AH,通讯通路门店!$S:$S,$G1340)</f>
        <v>0</v>
      </c>
      <c r="BP1340" s="99">
        <f>SUMIFS(通讯通路门店!$AI:$AI,通讯通路门店!$S:$S,$G1340)</f>
        <v>0</v>
      </c>
      <c r="BQ1340" s="83"/>
    </row>
    <row r="1341" spans="1:69">
      <c r="A1341" s="99" t="str">
        <f>IFERROR(_xlfn.XLOOKUP($G1341,通讯通路门店!$S$4:$S$993931,通讯通路门店!$A$4:$A$993931,0,0),"")</f>
        <v>海南省</v>
      </c>
      <c r="B1341" s="99" t="str">
        <f>IFERROR(_xlfn.XLOOKUP($G1341,通讯通路门店!$S$4:$S$993931,通讯通路门店!$B$4:$B$993931,0,0),"")</f>
        <v>东方市</v>
      </c>
      <c r="C1341" s="99" t="str">
        <f>IFERROR(_xlfn.XLOOKUP($G1341,通讯通路门店!$S$4:$S$993931,通讯通路门店!$C$4:$C$993931,0,0),"")</f>
        <v>东方市</v>
      </c>
      <c r="D1341" s="99" t="str">
        <f>IFERROR(_xlfn.XLOOKUP($G1341,通讯通路门店!$S$4:$S$993931,通讯通路门店!$D$4:$D$993931,0,0),"")</f>
        <v>八所镇</v>
      </c>
      <c r="E1341" s="83"/>
      <c r="F1341" s="83"/>
      <c r="G1341" s="101"/>
      <c r="H1341" s="102">
        <f>IFERROR(_xlfn.XLOOKUP($G1341,通讯通路门店!$S$4:$S$993931,通讯通路门店!$R$4:$R$993931,0,0),"")</f>
        <v>0</v>
      </c>
      <c r="I1341" s="83"/>
      <c r="J1341" s="83"/>
      <c r="K1341" s="83"/>
      <c r="L1341" s="83"/>
      <c r="M1341" s="83"/>
      <c r="N1341" s="83"/>
      <c r="O1341" s="83"/>
      <c r="P1341" s="83"/>
      <c r="Q1341" s="83"/>
      <c r="R1341" s="83"/>
      <c r="S1341" s="83"/>
      <c r="T1341" s="83"/>
      <c r="U1341" s="99">
        <f>COUNTIF(通讯通路门店!$S:$S,$G1341)</f>
        <v>0</v>
      </c>
      <c r="V1341" s="99">
        <f>COUNTIFS(通讯通路门店!$S:$S,$G1341,通讯通路门店!$J:$J,"综合卖场")</f>
        <v>0</v>
      </c>
      <c r="W1341" s="99">
        <f>SUMIFS(通讯通路门店!$AJ:$AJ,通讯通路门店!$S:$S,通讯客户沙盘!$G1341)</f>
        <v>0</v>
      </c>
      <c r="X1341" s="99">
        <f t="shared" si="100"/>
        <v>0</v>
      </c>
      <c r="Y1341" s="99">
        <f>COUNTIFS(通讯通路门店!$S:$S,$G1341,通讯通路门店!$J:$J,"荣耀体验店")+COUNTIFS(通讯通路门店!$S:$S,$G1341,通讯通路门店!$J:$J,"荣耀授权专卖店")</f>
        <v>0</v>
      </c>
      <c r="Z1341" s="99">
        <f>COUNTIFS(通讯通路门店!$S:$S,$G1341,通讯通路门店!$J:$J,"VIVO体验店")</f>
        <v>0</v>
      </c>
      <c r="AA1341" s="99">
        <f>COUNTIFS(通讯通路门店!$S:$S,$G1341,通讯通路门店!$J:$J,"OPPO体验店")</f>
        <v>0</v>
      </c>
      <c r="AB1341" s="99">
        <f>COUNTIFS(通讯通路门店!$S:$S,$G1341,通讯通路门店!$J:$J,"华为授权体验店")+COUNTIFS(通讯通路门店!$S:$S,$G1341,通讯通路门店!$J:$J,"华为堡垒店")</f>
        <v>0</v>
      </c>
      <c r="AC1341" s="99">
        <f>COUNTIFS(通讯通路门店!$S:$S,$G1341,通讯通路门店!$J:$J,"小米体验店")</f>
        <v>0</v>
      </c>
      <c r="AD1341" s="99">
        <f>COUNTIFS(通讯通路门店!$S:$S,$G1341,通讯通路门店!$J:$J,"苹果体验店")</f>
        <v>0</v>
      </c>
      <c r="AE1341" s="99">
        <f>COUNTIFS(通讯通路门店!$S:$S,$G1341,通讯通路门店!$J:$J,"其他品牌专卖店")</f>
        <v>0</v>
      </c>
      <c r="AF1341" s="99">
        <f>SUMIFS(通讯通路门店!$BI:$BI,通讯通路门店!$S:$S,$G1341)</f>
        <v>0</v>
      </c>
      <c r="AG1341" s="99">
        <f>SUMIFS(通讯通路门店!$BH:$BH,通讯通路门店!$S:$S,$G1341)</f>
        <v>0</v>
      </c>
      <c r="AH1341" s="99">
        <f t="shared" si="101"/>
        <v>0</v>
      </c>
      <c r="AI1341" s="99">
        <f>SUMIFS(通讯通路门店!$BB:$BB,通讯通路门店!$S:$S,$G1341)</f>
        <v>0</v>
      </c>
      <c r="AJ1341" s="99">
        <f>SUMIFS(通讯通路门店!$BE:$BE,通讯通路门店!$S:$S,$G1341)</f>
        <v>0</v>
      </c>
      <c r="AK1341" s="99">
        <f>SUMIFS(通讯通路门店!$BG:$BG,通讯通路门店!$S:$S,$G1341)</f>
        <v>0</v>
      </c>
      <c r="AL1341" s="99">
        <f>SUMIFS(通讯通路门店!$BC:$BC,通讯通路门店!$S:$S,$G1341)</f>
        <v>0</v>
      </c>
      <c r="AM1341" s="99">
        <f>SUMIFS(通讯通路门店!$BD:$BD,通讯通路门店!$S:$S,$G1341)</f>
        <v>0</v>
      </c>
      <c r="AN1341" s="99">
        <f>SUMIFS(通讯通路门店!$BF:$BF,通讯通路门店!$S:$S,$G1341)</f>
        <v>0</v>
      </c>
      <c r="AO1341" s="99">
        <f t="shared" si="102"/>
        <v>0</v>
      </c>
      <c r="AP1341" s="99">
        <f>SUMIFS(通讯通路门店!$K:$K,通讯通路门店!$S:$S,$G1341)</f>
        <v>0</v>
      </c>
      <c r="AQ1341" s="83"/>
      <c r="AR1341" s="99">
        <f>SUMIFS(通讯通路门店!$T:$T,通讯通路门店!$S:$S,$G1341)</f>
        <v>0</v>
      </c>
      <c r="AS1341" s="99">
        <f>SUMIFS(通讯通路门店!$U:$U,通讯通路门店!$S:$S,$G1341)</f>
        <v>0</v>
      </c>
      <c r="AT1341" s="99">
        <f>SUMIFS(通讯通路门店!$V:$V,通讯通路门店!$S:$S,$G1341)</f>
        <v>0</v>
      </c>
      <c r="AU1341" s="99">
        <f>SUMIFS(通讯通路门店!$W:$W,通讯通路门店!$S:$S,$G1341)</f>
        <v>0</v>
      </c>
      <c r="AV1341" s="99">
        <f>SUMIFS(通讯通路门店!$Z:$Z,通讯通路门店!$S:$S,$G1341)</f>
        <v>0</v>
      </c>
      <c r="AW1341" s="99">
        <f>SUMIFS(通讯通路门店!$AB:$AB,通讯通路门店!$S:$S,$G1341)</f>
        <v>0</v>
      </c>
      <c r="AX1341" s="99">
        <f>SUMIFS(通讯通路门店!$X:$X,通讯通路门店!$S:$S,$G1341)</f>
        <v>0</v>
      </c>
      <c r="AY1341" s="99">
        <f>SUMIFS(通讯通路门店!$Y:$Y,通讯通路门店!$S:$S,$G1341)</f>
        <v>0</v>
      </c>
      <c r="AZ1341" s="99">
        <f>SUMIFS(通讯通路门店!$AA:$AA,通讯通路门店!$S:$S,$G1341)</f>
        <v>0</v>
      </c>
      <c r="BA1341" s="99">
        <f t="shared" si="103"/>
        <v>0</v>
      </c>
      <c r="BB1341" s="99">
        <f t="shared" si="104"/>
        <v>0</v>
      </c>
      <c r="BC1341" s="99">
        <f>SUMIFS(通讯通路门店!$W:$W,通讯通路门店!$S:$S,$G1341,通讯通路门店!$J:$J,"荣耀体验店")+SUMIFS(通讯通路门店!$W:$W,通讯通路门店!$S:$S,$G1341,通讯通路门店!$J:$J,"荣耀授权专卖店")</f>
        <v>0</v>
      </c>
      <c r="BD1341" s="99">
        <f>SUMIFS(通讯通路门店!$Z:$Z,通讯通路门店!$S:$S,$G1341,通讯通路门店!$J:$J,"VIVO体验店")</f>
        <v>0</v>
      </c>
      <c r="BE1341" s="99">
        <f>SUMIFS(通讯通路门店!$AB:$AB,通讯通路门店!$S:$S,$G1341,通讯通路门店!$J:$J,"OPPO体验店")</f>
        <v>0</v>
      </c>
      <c r="BF1341" s="99">
        <f>SUMIFS(通讯通路门店!$X:$X,通讯通路门店!$S:$S,$G1341,通讯通路门店!$J:$J,"华为授权体验店")+SUMIFS(通讯通路门店!$AA:$AA,通讯通路门店!$S:$S,$G1341,通讯通路门店!$J:$J,"华为堡垒店")</f>
        <v>0</v>
      </c>
      <c r="BG1341" s="99">
        <f>SUMIFS(通讯通路门店!$Y:$Y,通讯通路门店!$S:$S,$G1341,通讯通路门店!$J:$J,"小米体验店")</f>
        <v>0</v>
      </c>
      <c r="BH1341" s="99">
        <f>SUMIFS(通讯通路门店!$AA:$AA,通讯通路门店!$S:$S,$G1341,通讯通路门店!$J:$J,"苹果体验店")</f>
        <v>0</v>
      </c>
      <c r="BI1341" s="99">
        <f>SUMIFS(通讯通路门店!$K:$K,通讯通路门店!$S:$S,$G1341,通讯通路门店!$J:$J,"其他品牌专卖店")</f>
        <v>0</v>
      </c>
      <c r="BJ1341" s="99">
        <f>SUMIFS(通讯通路门店!$AC:$AC,通讯通路门店!$S:$S,$G1341)</f>
        <v>0</v>
      </c>
      <c r="BK1341" s="99">
        <f>SUMIFS(通讯通路门店!$AD:$AD,通讯通路门店!$S:$S,$G1341)</f>
        <v>0</v>
      </c>
      <c r="BL1341" s="99">
        <f>SUMIFS(通讯通路门店!$AE:$AE,通讯通路门店!$S:$S,$G1341)</f>
        <v>0</v>
      </c>
      <c r="BM1341" s="99">
        <f>SUMIFS(通讯通路门店!$AF:$AF,通讯通路门店!$S:$S,$G1341)</f>
        <v>0</v>
      </c>
      <c r="BN1341" s="99">
        <f>SUMIFS(通讯通路门店!$AG:$AG,通讯通路门店!$S:$S,$G1341)</f>
        <v>0</v>
      </c>
      <c r="BO1341" s="99">
        <f>SUMIFS(通讯通路门店!$AH:$AH,通讯通路门店!$S:$S,$G1341)</f>
        <v>0</v>
      </c>
      <c r="BP1341" s="99">
        <f>SUMIFS(通讯通路门店!$AI:$AI,通讯通路门店!$S:$S,$G1341)</f>
        <v>0</v>
      </c>
      <c r="BQ1341" s="83"/>
    </row>
    <row r="1342" spans="1:69">
      <c r="A1342" s="99" t="str">
        <f>IFERROR(_xlfn.XLOOKUP($G1342,通讯通路门店!$S$4:$S$993931,通讯通路门店!$A$4:$A$993931,0,0),"")</f>
        <v>海南省</v>
      </c>
      <c r="B1342" s="99" t="str">
        <f>IFERROR(_xlfn.XLOOKUP($G1342,通讯通路门店!$S$4:$S$993931,通讯通路门店!$B$4:$B$993931,0,0),"")</f>
        <v>东方市</v>
      </c>
      <c r="C1342" s="99" t="str">
        <f>IFERROR(_xlfn.XLOOKUP($G1342,通讯通路门店!$S$4:$S$993931,通讯通路门店!$C$4:$C$993931,0,0),"")</f>
        <v>东方市</v>
      </c>
      <c r="D1342" s="99" t="str">
        <f>IFERROR(_xlfn.XLOOKUP($G1342,通讯通路门店!$S$4:$S$993931,通讯通路门店!$D$4:$D$993931,0,0),"")</f>
        <v>八所镇</v>
      </c>
      <c r="E1342" s="83"/>
      <c r="F1342" s="83"/>
      <c r="G1342" s="101"/>
      <c r="H1342" s="102">
        <f>IFERROR(_xlfn.XLOOKUP($G1342,通讯通路门店!$S$4:$S$993931,通讯通路门店!$R$4:$R$993931,0,0),"")</f>
        <v>0</v>
      </c>
      <c r="I1342" s="83"/>
      <c r="J1342" s="83"/>
      <c r="K1342" s="83"/>
      <c r="L1342" s="83"/>
      <c r="M1342" s="83"/>
      <c r="N1342" s="83"/>
      <c r="O1342" s="83"/>
      <c r="P1342" s="83"/>
      <c r="Q1342" s="83"/>
      <c r="R1342" s="83"/>
      <c r="S1342" s="83"/>
      <c r="T1342" s="83"/>
      <c r="U1342" s="99">
        <f>COUNTIF(通讯通路门店!$S:$S,$G1342)</f>
        <v>0</v>
      </c>
      <c r="V1342" s="99">
        <f>COUNTIFS(通讯通路门店!$S:$S,$G1342,通讯通路门店!$J:$J,"综合卖场")</f>
        <v>0</v>
      </c>
      <c r="W1342" s="99">
        <f>SUMIFS(通讯通路门店!$AJ:$AJ,通讯通路门店!$S:$S,通讯客户沙盘!$G1342)</f>
        <v>0</v>
      </c>
      <c r="X1342" s="99">
        <f t="shared" si="100"/>
        <v>0</v>
      </c>
      <c r="Y1342" s="99">
        <f>COUNTIFS(通讯通路门店!$S:$S,$G1342,通讯通路门店!$J:$J,"荣耀体验店")+COUNTIFS(通讯通路门店!$S:$S,$G1342,通讯通路门店!$J:$J,"荣耀授权专卖店")</f>
        <v>0</v>
      </c>
      <c r="Z1342" s="99">
        <f>COUNTIFS(通讯通路门店!$S:$S,$G1342,通讯通路门店!$J:$J,"VIVO体验店")</f>
        <v>0</v>
      </c>
      <c r="AA1342" s="99">
        <f>COUNTIFS(通讯通路门店!$S:$S,$G1342,通讯通路门店!$J:$J,"OPPO体验店")</f>
        <v>0</v>
      </c>
      <c r="AB1342" s="99">
        <f>COUNTIFS(通讯通路门店!$S:$S,$G1342,通讯通路门店!$J:$J,"华为授权体验店")+COUNTIFS(通讯通路门店!$S:$S,$G1342,通讯通路门店!$J:$J,"华为堡垒店")</f>
        <v>0</v>
      </c>
      <c r="AC1342" s="99">
        <f>COUNTIFS(通讯通路门店!$S:$S,$G1342,通讯通路门店!$J:$J,"小米体验店")</f>
        <v>0</v>
      </c>
      <c r="AD1342" s="99">
        <f>COUNTIFS(通讯通路门店!$S:$S,$G1342,通讯通路门店!$J:$J,"苹果体验店")</f>
        <v>0</v>
      </c>
      <c r="AE1342" s="99">
        <f>COUNTIFS(通讯通路门店!$S:$S,$G1342,通讯通路门店!$J:$J,"其他品牌专卖店")</f>
        <v>0</v>
      </c>
      <c r="AF1342" s="99">
        <f>SUMIFS(通讯通路门店!$BI:$BI,通讯通路门店!$S:$S,$G1342)</f>
        <v>0</v>
      </c>
      <c r="AG1342" s="99">
        <f>SUMIFS(通讯通路门店!$BH:$BH,通讯通路门店!$S:$S,$G1342)</f>
        <v>0</v>
      </c>
      <c r="AH1342" s="99">
        <f t="shared" si="101"/>
        <v>0</v>
      </c>
      <c r="AI1342" s="99">
        <f>SUMIFS(通讯通路门店!$BB:$BB,通讯通路门店!$S:$S,$G1342)</f>
        <v>0</v>
      </c>
      <c r="AJ1342" s="99">
        <f>SUMIFS(通讯通路门店!$BE:$BE,通讯通路门店!$S:$S,$G1342)</f>
        <v>0</v>
      </c>
      <c r="AK1342" s="99">
        <f>SUMIFS(通讯通路门店!$BG:$BG,通讯通路门店!$S:$S,$G1342)</f>
        <v>0</v>
      </c>
      <c r="AL1342" s="99">
        <f>SUMIFS(通讯通路门店!$BC:$BC,通讯通路门店!$S:$S,$G1342)</f>
        <v>0</v>
      </c>
      <c r="AM1342" s="99">
        <f>SUMIFS(通讯通路门店!$BD:$BD,通讯通路门店!$S:$S,$G1342)</f>
        <v>0</v>
      </c>
      <c r="AN1342" s="99">
        <f>SUMIFS(通讯通路门店!$BF:$BF,通讯通路门店!$S:$S,$G1342)</f>
        <v>0</v>
      </c>
      <c r="AO1342" s="99">
        <f t="shared" si="102"/>
        <v>0</v>
      </c>
      <c r="AP1342" s="99">
        <f>SUMIFS(通讯通路门店!$K:$K,通讯通路门店!$S:$S,$G1342)</f>
        <v>0</v>
      </c>
      <c r="AQ1342" s="83"/>
      <c r="AR1342" s="99">
        <f>SUMIFS(通讯通路门店!$T:$T,通讯通路门店!$S:$S,$G1342)</f>
        <v>0</v>
      </c>
      <c r="AS1342" s="99">
        <f>SUMIFS(通讯通路门店!$U:$U,通讯通路门店!$S:$S,$G1342)</f>
        <v>0</v>
      </c>
      <c r="AT1342" s="99">
        <f>SUMIFS(通讯通路门店!$V:$V,通讯通路门店!$S:$S,$G1342)</f>
        <v>0</v>
      </c>
      <c r="AU1342" s="99">
        <f>SUMIFS(通讯通路门店!$W:$W,通讯通路门店!$S:$S,$G1342)</f>
        <v>0</v>
      </c>
      <c r="AV1342" s="99">
        <f>SUMIFS(通讯通路门店!$Z:$Z,通讯通路门店!$S:$S,$G1342)</f>
        <v>0</v>
      </c>
      <c r="AW1342" s="99">
        <f>SUMIFS(通讯通路门店!$AB:$AB,通讯通路门店!$S:$S,$G1342)</f>
        <v>0</v>
      </c>
      <c r="AX1342" s="99">
        <f>SUMIFS(通讯通路门店!$X:$X,通讯通路门店!$S:$S,$G1342)</f>
        <v>0</v>
      </c>
      <c r="AY1342" s="99">
        <f>SUMIFS(通讯通路门店!$Y:$Y,通讯通路门店!$S:$S,$G1342)</f>
        <v>0</v>
      </c>
      <c r="AZ1342" s="99">
        <f>SUMIFS(通讯通路门店!$AA:$AA,通讯通路门店!$S:$S,$G1342)</f>
        <v>0</v>
      </c>
      <c r="BA1342" s="99">
        <f t="shared" si="103"/>
        <v>0</v>
      </c>
      <c r="BB1342" s="99">
        <f t="shared" si="104"/>
        <v>0</v>
      </c>
      <c r="BC1342" s="99">
        <f>SUMIFS(通讯通路门店!$W:$W,通讯通路门店!$S:$S,$G1342,通讯通路门店!$J:$J,"荣耀体验店")+SUMIFS(通讯通路门店!$W:$W,通讯通路门店!$S:$S,$G1342,通讯通路门店!$J:$J,"荣耀授权专卖店")</f>
        <v>0</v>
      </c>
      <c r="BD1342" s="99">
        <f>SUMIFS(通讯通路门店!$Z:$Z,通讯通路门店!$S:$S,$G1342,通讯通路门店!$J:$J,"VIVO体验店")</f>
        <v>0</v>
      </c>
      <c r="BE1342" s="99">
        <f>SUMIFS(通讯通路门店!$AB:$AB,通讯通路门店!$S:$S,$G1342,通讯通路门店!$J:$J,"OPPO体验店")</f>
        <v>0</v>
      </c>
      <c r="BF1342" s="99">
        <f>SUMIFS(通讯通路门店!$X:$X,通讯通路门店!$S:$S,$G1342,通讯通路门店!$J:$J,"华为授权体验店")+SUMIFS(通讯通路门店!$AA:$AA,通讯通路门店!$S:$S,$G1342,通讯通路门店!$J:$J,"华为堡垒店")</f>
        <v>0</v>
      </c>
      <c r="BG1342" s="99">
        <f>SUMIFS(通讯通路门店!$Y:$Y,通讯通路门店!$S:$S,$G1342,通讯通路门店!$J:$J,"小米体验店")</f>
        <v>0</v>
      </c>
      <c r="BH1342" s="99">
        <f>SUMIFS(通讯通路门店!$AA:$AA,通讯通路门店!$S:$S,$G1342,通讯通路门店!$J:$J,"苹果体验店")</f>
        <v>0</v>
      </c>
      <c r="BI1342" s="99">
        <f>SUMIFS(通讯通路门店!$K:$K,通讯通路门店!$S:$S,$G1342,通讯通路门店!$J:$J,"其他品牌专卖店")</f>
        <v>0</v>
      </c>
      <c r="BJ1342" s="99">
        <f>SUMIFS(通讯通路门店!$AC:$AC,通讯通路门店!$S:$S,$G1342)</f>
        <v>0</v>
      </c>
      <c r="BK1342" s="99">
        <f>SUMIFS(通讯通路门店!$AD:$AD,通讯通路门店!$S:$S,$G1342)</f>
        <v>0</v>
      </c>
      <c r="BL1342" s="99">
        <f>SUMIFS(通讯通路门店!$AE:$AE,通讯通路门店!$S:$S,$G1342)</f>
        <v>0</v>
      </c>
      <c r="BM1342" s="99">
        <f>SUMIFS(通讯通路门店!$AF:$AF,通讯通路门店!$S:$S,$G1342)</f>
        <v>0</v>
      </c>
      <c r="BN1342" s="99">
        <f>SUMIFS(通讯通路门店!$AG:$AG,通讯通路门店!$S:$S,$G1342)</f>
        <v>0</v>
      </c>
      <c r="BO1342" s="99">
        <f>SUMIFS(通讯通路门店!$AH:$AH,通讯通路门店!$S:$S,$G1342)</f>
        <v>0</v>
      </c>
      <c r="BP1342" s="99">
        <f>SUMIFS(通讯通路门店!$AI:$AI,通讯通路门店!$S:$S,$G1342)</f>
        <v>0</v>
      </c>
      <c r="BQ1342" s="83"/>
    </row>
    <row r="1343" spans="1:69">
      <c r="A1343" s="99" t="str">
        <f>IFERROR(_xlfn.XLOOKUP($G1343,通讯通路门店!$S$4:$S$993931,通讯通路门店!$A$4:$A$993931,0,0),"")</f>
        <v>海南省</v>
      </c>
      <c r="B1343" s="99" t="str">
        <f>IFERROR(_xlfn.XLOOKUP($G1343,通讯通路门店!$S$4:$S$993931,通讯通路门店!$B$4:$B$993931,0,0),"")</f>
        <v>东方市</v>
      </c>
      <c r="C1343" s="99" t="str">
        <f>IFERROR(_xlfn.XLOOKUP($G1343,通讯通路门店!$S$4:$S$993931,通讯通路门店!$C$4:$C$993931,0,0),"")</f>
        <v>东方市</v>
      </c>
      <c r="D1343" s="99" t="str">
        <f>IFERROR(_xlfn.XLOOKUP($G1343,通讯通路门店!$S$4:$S$993931,通讯通路门店!$D$4:$D$993931,0,0),"")</f>
        <v>八所镇</v>
      </c>
      <c r="E1343" s="83"/>
      <c r="F1343" s="83"/>
      <c r="G1343" s="101"/>
      <c r="H1343" s="102">
        <f>IFERROR(_xlfn.XLOOKUP($G1343,通讯通路门店!$S$4:$S$993931,通讯通路门店!$R$4:$R$993931,0,0),"")</f>
        <v>0</v>
      </c>
      <c r="I1343" s="83"/>
      <c r="J1343" s="83"/>
      <c r="K1343" s="83"/>
      <c r="L1343" s="83"/>
      <c r="M1343" s="83"/>
      <c r="N1343" s="83"/>
      <c r="O1343" s="83"/>
      <c r="P1343" s="83"/>
      <c r="Q1343" s="83"/>
      <c r="R1343" s="83"/>
      <c r="S1343" s="83"/>
      <c r="T1343" s="83"/>
      <c r="U1343" s="99">
        <f>COUNTIF(通讯通路门店!$S:$S,$G1343)</f>
        <v>0</v>
      </c>
      <c r="V1343" s="99">
        <f>COUNTIFS(通讯通路门店!$S:$S,$G1343,通讯通路门店!$J:$J,"综合卖场")</f>
        <v>0</v>
      </c>
      <c r="W1343" s="99">
        <f>SUMIFS(通讯通路门店!$AJ:$AJ,通讯通路门店!$S:$S,通讯客户沙盘!$G1343)</f>
        <v>0</v>
      </c>
      <c r="X1343" s="99">
        <f t="shared" si="100"/>
        <v>0</v>
      </c>
      <c r="Y1343" s="99">
        <f>COUNTIFS(通讯通路门店!$S:$S,$G1343,通讯通路门店!$J:$J,"荣耀体验店")+COUNTIFS(通讯通路门店!$S:$S,$G1343,通讯通路门店!$J:$J,"荣耀授权专卖店")</f>
        <v>0</v>
      </c>
      <c r="Z1343" s="99">
        <f>COUNTIFS(通讯通路门店!$S:$S,$G1343,通讯通路门店!$J:$J,"VIVO体验店")</f>
        <v>0</v>
      </c>
      <c r="AA1343" s="99">
        <f>COUNTIFS(通讯通路门店!$S:$S,$G1343,通讯通路门店!$J:$J,"OPPO体验店")</f>
        <v>0</v>
      </c>
      <c r="AB1343" s="99">
        <f>COUNTIFS(通讯通路门店!$S:$S,$G1343,通讯通路门店!$J:$J,"华为授权体验店")+COUNTIFS(通讯通路门店!$S:$S,$G1343,通讯通路门店!$J:$J,"华为堡垒店")</f>
        <v>0</v>
      </c>
      <c r="AC1343" s="99">
        <f>COUNTIFS(通讯通路门店!$S:$S,$G1343,通讯通路门店!$J:$J,"小米体验店")</f>
        <v>0</v>
      </c>
      <c r="AD1343" s="99">
        <f>COUNTIFS(通讯通路门店!$S:$S,$G1343,通讯通路门店!$J:$J,"苹果体验店")</f>
        <v>0</v>
      </c>
      <c r="AE1343" s="99">
        <f>COUNTIFS(通讯通路门店!$S:$S,$G1343,通讯通路门店!$J:$J,"其他品牌专卖店")</f>
        <v>0</v>
      </c>
      <c r="AF1343" s="99">
        <f>SUMIFS(通讯通路门店!$BI:$BI,通讯通路门店!$S:$S,$G1343)</f>
        <v>0</v>
      </c>
      <c r="AG1343" s="99">
        <f>SUMIFS(通讯通路门店!$BH:$BH,通讯通路门店!$S:$S,$G1343)</f>
        <v>0</v>
      </c>
      <c r="AH1343" s="99">
        <f t="shared" si="101"/>
        <v>0</v>
      </c>
      <c r="AI1343" s="99">
        <f>SUMIFS(通讯通路门店!$BB:$BB,通讯通路门店!$S:$S,$G1343)</f>
        <v>0</v>
      </c>
      <c r="AJ1343" s="99">
        <f>SUMIFS(通讯通路门店!$BE:$BE,通讯通路门店!$S:$S,$G1343)</f>
        <v>0</v>
      </c>
      <c r="AK1343" s="99">
        <f>SUMIFS(通讯通路门店!$BG:$BG,通讯通路门店!$S:$S,$G1343)</f>
        <v>0</v>
      </c>
      <c r="AL1343" s="99">
        <f>SUMIFS(通讯通路门店!$BC:$BC,通讯通路门店!$S:$S,$G1343)</f>
        <v>0</v>
      </c>
      <c r="AM1343" s="99">
        <f>SUMIFS(通讯通路门店!$BD:$BD,通讯通路门店!$S:$S,$G1343)</f>
        <v>0</v>
      </c>
      <c r="AN1343" s="99">
        <f>SUMIFS(通讯通路门店!$BF:$BF,通讯通路门店!$S:$S,$G1343)</f>
        <v>0</v>
      </c>
      <c r="AO1343" s="99">
        <f t="shared" si="102"/>
        <v>0</v>
      </c>
      <c r="AP1343" s="99">
        <f>SUMIFS(通讯通路门店!$K:$K,通讯通路门店!$S:$S,$G1343)</f>
        <v>0</v>
      </c>
      <c r="AQ1343" s="83"/>
      <c r="AR1343" s="99">
        <f>SUMIFS(通讯通路门店!$T:$T,通讯通路门店!$S:$S,$G1343)</f>
        <v>0</v>
      </c>
      <c r="AS1343" s="99">
        <f>SUMIFS(通讯通路门店!$U:$U,通讯通路门店!$S:$S,$G1343)</f>
        <v>0</v>
      </c>
      <c r="AT1343" s="99">
        <f>SUMIFS(通讯通路门店!$V:$V,通讯通路门店!$S:$S,$G1343)</f>
        <v>0</v>
      </c>
      <c r="AU1343" s="99">
        <f>SUMIFS(通讯通路门店!$W:$W,通讯通路门店!$S:$S,$G1343)</f>
        <v>0</v>
      </c>
      <c r="AV1343" s="99">
        <f>SUMIFS(通讯通路门店!$Z:$Z,通讯通路门店!$S:$S,$G1343)</f>
        <v>0</v>
      </c>
      <c r="AW1343" s="99">
        <f>SUMIFS(通讯通路门店!$AB:$AB,通讯通路门店!$S:$S,$G1343)</f>
        <v>0</v>
      </c>
      <c r="AX1343" s="99">
        <f>SUMIFS(通讯通路门店!$X:$X,通讯通路门店!$S:$S,$G1343)</f>
        <v>0</v>
      </c>
      <c r="AY1343" s="99">
        <f>SUMIFS(通讯通路门店!$Y:$Y,通讯通路门店!$S:$S,$G1343)</f>
        <v>0</v>
      </c>
      <c r="AZ1343" s="99">
        <f>SUMIFS(通讯通路门店!$AA:$AA,通讯通路门店!$S:$S,$G1343)</f>
        <v>0</v>
      </c>
      <c r="BA1343" s="99">
        <f t="shared" si="103"/>
        <v>0</v>
      </c>
      <c r="BB1343" s="99">
        <f t="shared" si="104"/>
        <v>0</v>
      </c>
      <c r="BC1343" s="99">
        <f>SUMIFS(通讯通路门店!$W:$W,通讯通路门店!$S:$S,$G1343,通讯通路门店!$J:$J,"荣耀体验店")+SUMIFS(通讯通路门店!$W:$W,通讯通路门店!$S:$S,$G1343,通讯通路门店!$J:$J,"荣耀授权专卖店")</f>
        <v>0</v>
      </c>
      <c r="BD1343" s="99">
        <f>SUMIFS(通讯通路门店!$Z:$Z,通讯通路门店!$S:$S,$G1343,通讯通路门店!$J:$J,"VIVO体验店")</f>
        <v>0</v>
      </c>
      <c r="BE1343" s="99">
        <f>SUMIFS(通讯通路门店!$AB:$AB,通讯通路门店!$S:$S,$G1343,通讯通路门店!$J:$J,"OPPO体验店")</f>
        <v>0</v>
      </c>
      <c r="BF1343" s="99">
        <f>SUMIFS(通讯通路门店!$X:$X,通讯通路门店!$S:$S,$G1343,通讯通路门店!$J:$J,"华为授权体验店")+SUMIFS(通讯通路门店!$AA:$AA,通讯通路门店!$S:$S,$G1343,通讯通路门店!$J:$J,"华为堡垒店")</f>
        <v>0</v>
      </c>
      <c r="BG1343" s="99">
        <f>SUMIFS(通讯通路门店!$Y:$Y,通讯通路门店!$S:$S,$G1343,通讯通路门店!$J:$J,"小米体验店")</f>
        <v>0</v>
      </c>
      <c r="BH1343" s="99">
        <f>SUMIFS(通讯通路门店!$AA:$AA,通讯通路门店!$S:$S,$G1343,通讯通路门店!$J:$J,"苹果体验店")</f>
        <v>0</v>
      </c>
      <c r="BI1343" s="99">
        <f>SUMIFS(通讯通路门店!$K:$K,通讯通路门店!$S:$S,$G1343,通讯通路门店!$J:$J,"其他品牌专卖店")</f>
        <v>0</v>
      </c>
      <c r="BJ1343" s="99">
        <f>SUMIFS(通讯通路门店!$AC:$AC,通讯通路门店!$S:$S,$G1343)</f>
        <v>0</v>
      </c>
      <c r="BK1343" s="99">
        <f>SUMIFS(通讯通路门店!$AD:$AD,通讯通路门店!$S:$S,$G1343)</f>
        <v>0</v>
      </c>
      <c r="BL1343" s="99">
        <f>SUMIFS(通讯通路门店!$AE:$AE,通讯通路门店!$S:$S,$G1343)</f>
        <v>0</v>
      </c>
      <c r="BM1343" s="99">
        <f>SUMIFS(通讯通路门店!$AF:$AF,通讯通路门店!$S:$S,$G1343)</f>
        <v>0</v>
      </c>
      <c r="BN1343" s="99">
        <f>SUMIFS(通讯通路门店!$AG:$AG,通讯通路门店!$S:$S,$G1343)</f>
        <v>0</v>
      </c>
      <c r="BO1343" s="99">
        <f>SUMIFS(通讯通路门店!$AH:$AH,通讯通路门店!$S:$S,$G1343)</f>
        <v>0</v>
      </c>
      <c r="BP1343" s="99">
        <f>SUMIFS(通讯通路门店!$AI:$AI,通讯通路门店!$S:$S,$G1343)</f>
        <v>0</v>
      </c>
      <c r="BQ1343" s="83"/>
    </row>
    <row r="1344" spans="1:69">
      <c r="A1344" s="99" t="str">
        <f>IFERROR(_xlfn.XLOOKUP($G1344,通讯通路门店!$S$4:$S$993931,通讯通路门店!$A$4:$A$993931,0,0),"")</f>
        <v>海南省</v>
      </c>
      <c r="B1344" s="99" t="str">
        <f>IFERROR(_xlfn.XLOOKUP($G1344,通讯通路门店!$S$4:$S$993931,通讯通路门店!$B$4:$B$993931,0,0),"")</f>
        <v>东方市</v>
      </c>
      <c r="C1344" s="99" t="str">
        <f>IFERROR(_xlfn.XLOOKUP($G1344,通讯通路门店!$S$4:$S$993931,通讯通路门店!$C$4:$C$993931,0,0),"")</f>
        <v>东方市</v>
      </c>
      <c r="D1344" s="99" t="str">
        <f>IFERROR(_xlfn.XLOOKUP($G1344,通讯通路门店!$S$4:$S$993931,通讯通路门店!$D$4:$D$993931,0,0),"")</f>
        <v>八所镇</v>
      </c>
      <c r="E1344" s="83"/>
      <c r="F1344" s="83"/>
      <c r="G1344" s="101"/>
      <c r="H1344" s="102">
        <f>IFERROR(_xlfn.XLOOKUP($G1344,通讯通路门店!$S$4:$S$993931,通讯通路门店!$R$4:$R$993931,0,0),"")</f>
        <v>0</v>
      </c>
      <c r="I1344" s="83"/>
      <c r="J1344" s="83"/>
      <c r="K1344" s="83"/>
      <c r="L1344" s="83"/>
      <c r="M1344" s="83"/>
      <c r="N1344" s="83"/>
      <c r="O1344" s="83"/>
      <c r="P1344" s="83"/>
      <c r="Q1344" s="83"/>
      <c r="R1344" s="83"/>
      <c r="S1344" s="83"/>
      <c r="T1344" s="83"/>
      <c r="U1344" s="99">
        <f>COUNTIF(通讯通路门店!$S:$S,$G1344)</f>
        <v>0</v>
      </c>
      <c r="V1344" s="99">
        <f>COUNTIFS(通讯通路门店!$S:$S,$G1344,通讯通路门店!$J:$J,"综合卖场")</f>
        <v>0</v>
      </c>
      <c r="W1344" s="99">
        <f>SUMIFS(通讯通路门店!$AJ:$AJ,通讯通路门店!$S:$S,通讯客户沙盘!$G1344)</f>
        <v>0</v>
      </c>
      <c r="X1344" s="99">
        <f t="shared" si="100"/>
        <v>0</v>
      </c>
      <c r="Y1344" s="99">
        <f>COUNTIFS(通讯通路门店!$S:$S,$G1344,通讯通路门店!$J:$J,"荣耀体验店")+COUNTIFS(通讯通路门店!$S:$S,$G1344,通讯通路门店!$J:$J,"荣耀授权专卖店")</f>
        <v>0</v>
      </c>
      <c r="Z1344" s="99">
        <f>COUNTIFS(通讯通路门店!$S:$S,$G1344,通讯通路门店!$J:$J,"VIVO体验店")</f>
        <v>0</v>
      </c>
      <c r="AA1344" s="99">
        <f>COUNTIFS(通讯通路门店!$S:$S,$G1344,通讯通路门店!$J:$J,"OPPO体验店")</f>
        <v>0</v>
      </c>
      <c r="AB1344" s="99">
        <f>COUNTIFS(通讯通路门店!$S:$S,$G1344,通讯通路门店!$J:$J,"华为授权体验店")+COUNTIFS(通讯通路门店!$S:$S,$G1344,通讯通路门店!$J:$J,"华为堡垒店")</f>
        <v>0</v>
      </c>
      <c r="AC1344" s="99">
        <f>COUNTIFS(通讯通路门店!$S:$S,$G1344,通讯通路门店!$J:$J,"小米体验店")</f>
        <v>0</v>
      </c>
      <c r="AD1344" s="99">
        <f>COUNTIFS(通讯通路门店!$S:$S,$G1344,通讯通路门店!$J:$J,"苹果体验店")</f>
        <v>0</v>
      </c>
      <c r="AE1344" s="99">
        <f>COUNTIFS(通讯通路门店!$S:$S,$G1344,通讯通路门店!$J:$J,"其他品牌专卖店")</f>
        <v>0</v>
      </c>
      <c r="AF1344" s="99">
        <f>SUMIFS(通讯通路门店!$BI:$BI,通讯通路门店!$S:$S,$G1344)</f>
        <v>0</v>
      </c>
      <c r="AG1344" s="99">
        <f>SUMIFS(通讯通路门店!$BH:$BH,通讯通路门店!$S:$S,$G1344)</f>
        <v>0</v>
      </c>
      <c r="AH1344" s="99">
        <f t="shared" si="101"/>
        <v>0</v>
      </c>
      <c r="AI1344" s="99">
        <f>SUMIFS(通讯通路门店!$BB:$BB,通讯通路门店!$S:$S,$G1344)</f>
        <v>0</v>
      </c>
      <c r="AJ1344" s="99">
        <f>SUMIFS(通讯通路门店!$BE:$BE,通讯通路门店!$S:$S,$G1344)</f>
        <v>0</v>
      </c>
      <c r="AK1344" s="99">
        <f>SUMIFS(通讯通路门店!$BG:$BG,通讯通路门店!$S:$S,$G1344)</f>
        <v>0</v>
      </c>
      <c r="AL1344" s="99">
        <f>SUMIFS(通讯通路门店!$BC:$BC,通讯通路门店!$S:$S,$G1344)</f>
        <v>0</v>
      </c>
      <c r="AM1344" s="99">
        <f>SUMIFS(通讯通路门店!$BD:$BD,通讯通路门店!$S:$S,$G1344)</f>
        <v>0</v>
      </c>
      <c r="AN1344" s="99">
        <f>SUMIFS(通讯通路门店!$BF:$BF,通讯通路门店!$S:$S,$G1344)</f>
        <v>0</v>
      </c>
      <c r="AO1344" s="99">
        <f t="shared" si="102"/>
        <v>0</v>
      </c>
      <c r="AP1344" s="99">
        <f>SUMIFS(通讯通路门店!$K:$K,通讯通路门店!$S:$S,$G1344)</f>
        <v>0</v>
      </c>
      <c r="AQ1344" s="83"/>
      <c r="AR1344" s="99">
        <f>SUMIFS(通讯通路门店!$T:$T,通讯通路门店!$S:$S,$G1344)</f>
        <v>0</v>
      </c>
      <c r="AS1344" s="99">
        <f>SUMIFS(通讯通路门店!$U:$U,通讯通路门店!$S:$S,$G1344)</f>
        <v>0</v>
      </c>
      <c r="AT1344" s="99">
        <f>SUMIFS(通讯通路门店!$V:$V,通讯通路门店!$S:$S,$G1344)</f>
        <v>0</v>
      </c>
      <c r="AU1344" s="99">
        <f>SUMIFS(通讯通路门店!$W:$W,通讯通路门店!$S:$S,$G1344)</f>
        <v>0</v>
      </c>
      <c r="AV1344" s="99">
        <f>SUMIFS(通讯通路门店!$Z:$Z,通讯通路门店!$S:$S,$G1344)</f>
        <v>0</v>
      </c>
      <c r="AW1344" s="99">
        <f>SUMIFS(通讯通路门店!$AB:$AB,通讯通路门店!$S:$S,$G1344)</f>
        <v>0</v>
      </c>
      <c r="AX1344" s="99">
        <f>SUMIFS(通讯通路门店!$X:$X,通讯通路门店!$S:$S,$G1344)</f>
        <v>0</v>
      </c>
      <c r="AY1344" s="99">
        <f>SUMIFS(通讯通路门店!$Y:$Y,通讯通路门店!$S:$S,$G1344)</f>
        <v>0</v>
      </c>
      <c r="AZ1344" s="99">
        <f>SUMIFS(通讯通路门店!$AA:$AA,通讯通路门店!$S:$S,$G1344)</f>
        <v>0</v>
      </c>
      <c r="BA1344" s="99">
        <f t="shared" si="103"/>
        <v>0</v>
      </c>
      <c r="BB1344" s="99">
        <f t="shared" si="104"/>
        <v>0</v>
      </c>
      <c r="BC1344" s="99">
        <f>SUMIFS(通讯通路门店!$W:$W,通讯通路门店!$S:$S,$G1344,通讯通路门店!$J:$J,"荣耀体验店")+SUMIFS(通讯通路门店!$W:$W,通讯通路门店!$S:$S,$G1344,通讯通路门店!$J:$J,"荣耀授权专卖店")</f>
        <v>0</v>
      </c>
      <c r="BD1344" s="99">
        <f>SUMIFS(通讯通路门店!$Z:$Z,通讯通路门店!$S:$S,$G1344,通讯通路门店!$J:$J,"VIVO体验店")</f>
        <v>0</v>
      </c>
      <c r="BE1344" s="99">
        <f>SUMIFS(通讯通路门店!$AB:$AB,通讯通路门店!$S:$S,$G1344,通讯通路门店!$J:$J,"OPPO体验店")</f>
        <v>0</v>
      </c>
      <c r="BF1344" s="99">
        <f>SUMIFS(通讯通路门店!$X:$X,通讯通路门店!$S:$S,$G1344,通讯通路门店!$J:$J,"华为授权体验店")+SUMIFS(通讯通路门店!$AA:$AA,通讯通路门店!$S:$S,$G1344,通讯通路门店!$J:$J,"华为堡垒店")</f>
        <v>0</v>
      </c>
      <c r="BG1344" s="99">
        <f>SUMIFS(通讯通路门店!$Y:$Y,通讯通路门店!$S:$S,$G1344,通讯通路门店!$J:$J,"小米体验店")</f>
        <v>0</v>
      </c>
      <c r="BH1344" s="99">
        <f>SUMIFS(通讯通路门店!$AA:$AA,通讯通路门店!$S:$S,$G1344,通讯通路门店!$J:$J,"苹果体验店")</f>
        <v>0</v>
      </c>
      <c r="BI1344" s="99">
        <f>SUMIFS(通讯通路门店!$K:$K,通讯通路门店!$S:$S,$G1344,通讯通路门店!$J:$J,"其他品牌专卖店")</f>
        <v>0</v>
      </c>
      <c r="BJ1344" s="99">
        <f>SUMIFS(通讯通路门店!$AC:$AC,通讯通路门店!$S:$S,$G1344)</f>
        <v>0</v>
      </c>
      <c r="BK1344" s="99">
        <f>SUMIFS(通讯通路门店!$AD:$AD,通讯通路门店!$S:$S,$G1344)</f>
        <v>0</v>
      </c>
      <c r="BL1344" s="99">
        <f>SUMIFS(通讯通路门店!$AE:$AE,通讯通路门店!$S:$S,$G1344)</f>
        <v>0</v>
      </c>
      <c r="BM1344" s="99">
        <f>SUMIFS(通讯通路门店!$AF:$AF,通讯通路门店!$S:$S,$G1344)</f>
        <v>0</v>
      </c>
      <c r="BN1344" s="99">
        <f>SUMIFS(通讯通路门店!$AG:$AG,通讯通路门店!$S:$S,$G1344)</f>
        <v>0</v>
      </c>
      <c r="BO1344" s="99">
        <f>SUMIFS(通讯通路门店!$AH:$AH,通讯通路门店!$S:$S,$G1344)</f>
        <v>0</v>
      </c>
      <c r="BP1344" s="99">
        <f>SUMIFS(通讯通路门店!$AI:$AI,通讯通路门店!$S:$S,$G1344)</f>
        <v>0</v>
      </c>
      <c r="BQ1344" s="83"/>
    </row>
    <row r="1345" spans="1:69">
      <c r="A1345" s="99" t="str">
        <f>IFERROR(_xlfn.XLOOKUP($G1345,通讯通路门店!$S$4:$S$993931,通讯通路门店!$A$4:$A$993931,0,0),"")</f>
        <v>海南省</v>
      </c>
      <c r="B1345" s="99" t="str">
        <f>IFERROR(_xlfn.XLOOKUP($G1345,通讯通路门店!$S$4:$S$993931,通讯通路门店!$B$4:$B$993931,0,0),"")</f>
        <v>东方市</v>
      </c>
      <c r="C1345" s="99" t="str">
        <f>IFERROR(_xlfn.XLOOKUP($G1345,通讯通路门店!$S$4:$S$993931,通讯通路门店!$C$4:$C$993931,0,0),"")</f>
        <v>东方市</v>
      </c>
      <c r="D1345" s="99" t="str">
        <f>IFERROR(_xlfn.XLOOKUP($G1345,通讯通路门店!$S$4:$S$993931,通讯通路门店!$D$4:$D$993931,0,0),"")</f>
        <v>八所镇</v>
      </c>
      <c r="E1345" s="83"/>
      <c r="F1345" s="83"/>
      <c r="G1345" s="101"/>
      <c r="H1345" s="102">
        <f>IFERROR(_xlfn.XLOOKUP($G1345,通讯通路门店!$S$4:$S$993931,通讯通路门店!$R$4:$R$993931,0,0),"")</f>
        <v>0</v>
      </c>
      <c r="I1345" s="83"/>
      <c r="J1345" s="83"/>
      <c r="K1345" s="83"/>
      <c r="L1345" s="83"/>
      <c r="M1345" s="83"/>
      <c r="N1345" s="83"/>
      <c r="O1345" s="83"/>
      <c r="P1345" s="83"/>
      <c r="Q1345" s="83"/>
      <c r="R1345" s="83"/>
      <c r="S1345" s="83"/>
      <c r="T1345" s="83"/>
      <c r="U1345" s="99">
        <f>COUNTIF(通讯通路门店!$S:$S,$G1345)</f>
        <v>0</v>
      </c>
      <c r="V1345" s="99">
        <f>COUNTIFS(通讯通路门店!$S:$S,$G1345,通讯通路门店!$J:$J,"综合卖场")</f>
        <v>0</v>
      </c>
      <c r="W1345" s="99">
        <f>SUMIFS(通讯通路门店!$AJ:$AJ,通讯通路门店!$S:$S,通讯客户沙盘!$G1345)</f>
        <v>0</v>
      </c>
      <c r="X1345" s="99">
        <f t="shared" si="100"/>
        <v>0</v>
      </c>
      <c r="Y1345" s="99">
        <f>COUNTIFS(通讯通路门店!$S:$S,$G1345,通讯通路门店!$J:$J,"荣耀体验店")+COUNTIFS(通讯通路门店!$S:$S,$G1345,通讯通路门店!$J:$J,"荣耀授权专卖店")</f>
        <v>0</v>
      </c>
      <c r="Z1345" s="99">
        <f>COUNTIFS(通讯通路门店!$S:$S,$G1345,通讯通路门店!$J:$J,"VIVO体验店")</f>
        <v>0</v>
      </c>
      <c r="AA1345" s="99">
        <f>COUNTIFS(通讯通路门店!$S:$S,$G1345,通讯通路门店!$J:$J,"OPPO体验店")</f>
        <v>0</v>
      </c>
      <c r="AB1345" s="99">
        <f>COUNTIFS(通讯通路门店!$S:$S,$G1345,通讯通路门店!$J:$J,"华为授权体验店")+COUNTIFS(通讯通路门店!$S:$S,$G1345,通讯通路门店!$J:$J,"华为堡垒店")</f>
        <v>0</v>
      </c>
      <c r="AC1345" s="99">
        <f>COUNTIFS(通讯通路门店!$S:$S,$G1345,通讯通路门店!$J:$J,"小米体验店")</f>
        <v>0</v>
      </c>
      <c r="AD1345" s="99">
        <f>COUNTIFS(通讯通路门店!$S:$S,$G1345,通讯通路门店!$J:$J,"苹果体验店")</f>
        <v>0</v>
      </c>
      <c r="AE1345" s="99">
        <f>COUNTIFS(通讯通路门店!$S:$S,$G1345,通讯通路门店!$J:$J,"其他品牌专卖店")</f>
        <v>0</v>
      </c>
      <c r="AF1345" s="99">
        <f>SUMIFS(通讯通路门店!$BI:$BI,通讯通路门店!$S:$S,$G1345)</f>
        <v>0</v>
      </c>
      <c r="AG1345" s="99">
        <f>SUMIFS(通讯通路门店!$BH:$BH,通讯通路门店!$S:$S,$G1345)</f>
        <v>0</v>
      </c>
      <c r="AH1345" s="99">
        <f t="shared" si="101"/>
        <v>0</v>
      </c>
      <c r="AI1345" s="99">
        <f>SUMIFS(通讯通路门店!$BB:$BB,通讯通路门店!$S:$S,$G1345)</f>
        <v>0</v>
      </c>
      <c r="AJ1345" s="99">
        <f>SUMIFS(通讯通路门店!$BE:$BE,通讯通路门店!$S:$S,$G1345)</f>
        <v>0</v>
      </c>
      <c r="AK1345" s="99">
        <f>SUMIFS(通讯通路门店!$BG:$BG,通讯通路门店!$S:$S,$G1345)</f>
        <v>0</v>
      </c>
      <c r="AL1345" s="99">
        <f>SUMIFS(通讯通路门店!$BC:$BC,通讯通路门店!$S:$S,$G1345)</f>
        <v>0</v>
      </c>
      <c r="AM1345" s="99">
        <f>SUMIFS(通讯通路门店!$BD:$BD,通讯通路门店!$S:$S,$G1345)</f>
        <v>0</v>
      </c>
      <c r="AN1345" s="99">
        <f>SUMIFS(通讯通路门店!$BF:$BF,通讯通路门店!$S:$S,$G1345)</f>
        <v>0</v>
      </c>
      <c r="AO1345" s="99">
        <f t="shared" si="102"/>
        <v>0</v>
      </c>
      <c r="AP1345" s="99">
        <f>SUMIFS(通讯通路门店!$K:$K,通讯通路门店!$S:$S,$G1345)</f>
        <v>0</v>
      </c>
      <c r="AQ1345" s="83"/>
      <c r="AR1345" s="99">
        <f>SUMIFS(通讯通路门店!$T:$T,通讯通路门店!$S:$S,$G1345)</f>
        <v>0</v>
      </c>
      <c r="AS1345" s="99">
        <f>SUMIFS(通讯通路门店!$U:$U,通讯通路门店!$S:$S,$G1345)</f>
        <v>0</v>
      </c>
      <c r="AT1345" s="99">
        <f>SUMIFS(通讯通路门店!$V:$V,通讯通路门店!$S:$S,$G1345)</f>
        <v>0</v>
      </c>
      <c r="AU1345" s="99">
        <f>SUMIFS(通讯通路门店!$W:$W,通讯通路门店!$S:$S,$G1345)</f>
        <v>0</v>
      </c>
      <c r="AV1345" s="99">
        <f>SUMIFS(通讯通路门店!$Z:$Z,通讯通路门店!$S:$S,$G1345)</f>
        <v>0</v>
      </c>
      <c r="AW1345" s="99">
        <f>SUMIFS(通讯通路门店!$AB:$AB,通讯通路门店!$S:$S,$G1345)</f>
        <v>0</v>
      </c>
      <c r="AX1345" s="99">
        <f>SUMIFS(通讯通路门店!$X:$X,通讯通路门店!$S:$S,$G1345)</f>
        <v>0</v>
      </c>
      <c r="AY1345" s="99">
        <f>SUMIFS(通讯通路门店!$Y:$Y,通讯通路门店!$S:$S,$G1345)</f>
        <v>0</v>
      </c>
      <c r="AZ1345" s="99">
        <f>SUMIFS(通讯通路门店!$AA:$AA,通讯通路门店!$S:$S,$G1345)</f>
        <v>0</v>
      </c>
      <c r="BA1345" s="99">
        <f t="shared" si="103"/>
        <v>0</v>
      </c>
      <c r="BB1345" s="99">
        <f t="shared" si="104"/>
        <v>0</v>
      </c>
      <c r="BC1345" s="99">
        <f>SUMIFS(通讯通路门店!$W:$W,通讯通路门店!$S:$S,$G1345,通讯通路门店!$J:$J,"荣耀体验店")+SUMIFS(通讯通路门店!$W:$W,通讯通路门店!$S:$S,$G1345,通讯通路门店!$J:$J,"荣耀授权专卖店")</f>
        <v>0</v>
      </c>
      <c r="BD1345" s="99">
        <f>SUMIFS(通讯通路门店!$Z:$Z,通讯通路门店!$S:$S,$G1345,通讯通路门店!$J:$J,"VIVO体验店")</f>
        <v>0</v>
      </c>
      <c r="BE1345" s="99">
        <f>SUMIFS(通讯通路门店!$AB:$AB,通讯通路门店!$S:$S,$G1345,通讯通路门店!$J:$J,"OPPO体验店")</f>
        <v>0</v>
      </c>
      <c r="BF1345" s="99">
        <f>SUMIFS(通讯通路门店!$X:$X,通讯通路门店!$S:$S,$G1345,通讯通路门店!$J:$J,"华为授权体验店")+SUMIFS(通讯通路门店!$AA:$AA,通讯通路门店!$S:$S,$G1345,通讯通路门店!$J:$J,"华为堡垒店")</f>
        <v>0</v>
      </c>
      <c r="BG1345" s="99">
        <f>SUMIFS(通讯通路门店!$Y:$Y,通讯通路门店!$S:$S,$G1345,通讯通路门店!$J:$J,"小米体验店")</f>
        <v>0</v>
      </c>
      <c r="BH1345" s="99">
        <f>SUMIFS(通讯通路门店!$AA:$AA,通讯通路门店!$S:$S,$G1345,通讯通路门店!$J:$J,"苹果体验店")</f>
        <v>0</v>
      </c>
      <c r="BI1345" s="99">
        <f>SUMIFS(通讯通路门店!$K:$K,通讯通路门店!$S:$S,$G1345,通讯通路门店!$J:$J,"其他品牌专卖店")</f>
        <v>0</v>
      </c>
      <c r="BJ1345" s="99">
        <f>SUMIFS(通讯通路门店!$AC:$AC,通讯通路门店!$S:$S,$G1345)</f>
        <v>0</v>
      </c>
      <c r="BK1345" s="99">
        <f>SUMIFS(通讯通路门店!$AD:$AD,通讯通路门店!$S:$S,$G1345)</f>
        <v>0</v>
      </c>
      <c r="BL1345" s="99">
        <f>SUMIFS(通讯通路门店!$AE:$AE,通讯通路门店!$S:$S,$G1345)</f>
        <v>0</v>
      </c>
      <c r="BM1345" s="99">
        <f>SUMIFS(通讯通路门店!$AF:$AF,通讯通路门店!$S:$S,$G1345)</f>
        <v>0</v>
      </c>
      <c r="BN1345" s="99">
        <f>SUMIFS(通讯通路门店!$AG:$AG,通讯通路门店!$S:$S,$G1345)</f>
        <v>0</v>
      </c>
      <c r="BO1345" s="99">
        <f>SUMIFS(通讯通路门店!$AH:$AH,通讯通路门店!$S:$S,$G1345)</f>
        <v>0</v>
      </c>
      <c r="BP1345" s="99">
        <f>SUMIFS(通讯通路门店!$AI:$AI,通讯通路门店!$S:$S,$G1345)</f>
        <v>0</v>
      </c>
      <c r="BQ1345" s="83"/>
    </row>
    <row r="1346" spans="1:69">
      <c r="A1346" s="99" t="str">
        <f>IFERROR(_xlfn.XLOOKUP($G1346,通讯通路门店!$S$4:$S$993931,通讯通路门店!$A$4:$A$993931,0,0),"")</f>
        <v>海南省</v>
      </c>
      <c r="B1346" s="99" t="str">
        <f>IFERROR(_xlfn.XLOOKUP($G1346,通讯通路门店!$S$4:$S$993931,通讯通路门店!$B$4:$B$993931,0,0),"")</f>
        <v>东方市</v>
      </c>
      <c r="C1346" s="99" t="str">
        <f>IFERROR(_xlfn.XLOOKUP($G1346,通讯通路门店!$S$4:$S$993931,通讯通路门店!$C$4:$C$993931,0,0),"")</f>
        <v>东方市</v>
      </c>
      <c r="D1346" s="99" t="str">
        <f>IFERROR(_xlfn.XLOOKUP($G1346,通讯通路门店!$S$4:$S$993931,通讯通路门店!$D$4:$D$993931,0,0),"")</f>
        <v>八所镇</v>
      </c>
      <c r="E1346" s="83"/>
      <c r="F1346" s="83"/>
      <c r="G1346" s="101"/>
      <c r="H1346" s="102">
        <f>IFERROR(_xlfn.XLOOKUP($G1346,通讯通路门店!$S$4:$S$993931,通讯通路门店!$R$4:$R$993931,0,0),"")</f>
        <v>0</v>
      </c>
      <c r="I1346" s="83"/>
      <c r="J1346" s="83"/>
      <c r="K1346" s="83"/>
      <c r="L1346" s="83"/>
      <c r="M1346" s="83"/>
      <c r="N1346" s="83"/>
      <c r="O1346" s="83"/>
      <c r="P1346" s="83"/>
      <c r="Q1346" s="83"/>
      <c r="R1346" s="83"/>
      <c r="S1346" s="83"/>
      <c r="T1346" s="83"/>
      <c r="U1346" s="99">
        <f>COUNTIF(通讯通路门店!$S:$S,$G1346)</f>
        <v>0</v>
      </c>
      <c r="V1346" s="99">
        <f>COUNTIFS(通讯通路门店!$S:$S,$G1346,通讯通路门店!$J:$J,"综合卖场")</f>
        <v>0</v>
      </c>
      <c r="W1346" s="99">
        <f>SUMIFS(通讯通路门店!$AJ:$AJ,通讯通路门店!$S:$S,通讯客户沙盘!$G1346)</f>
        <v>0</v>
      </c>
      <c r="X1346" s="99">
        <f t="shared" si="100"/>
        <v>0</v>
      </c>
      <c r="Y1346" s="99">
        <f>COUNTIFS(通讯通路门店!$S:$S,$G1346,通讯通路门店!$J:$J,"荣耀体验店")+COUNTIFS(通讯通路门店!$S:$S,$G1346,通讯通路门店!$J:$J,"荣耀授权专卖店")</f>
        <v>0</v>
      </c>
      <c r="Z1346" s="99">
        <f>COUNTIFS(通讯通路门店!$S:$S,$G1346,通讯通路门店!$J:$J,"VIVO体验店")</f>
        <v>0</v>
      </c>
      <c r="AA1346" s="99">
        <f>COUNTIFS(通讯通路门店!$S:$S,$G1346,通讯通路门店!$J:$J,"OPPO体验店")</f>
        <v>0</v>
      </c>
      <c r="AB1346" s="99">
        <f>COUNTIFS(通讯通路门店!$S:$S,$G1346,通讯通路门店!$J:$J,"华为授权体验店")+COUNTIFS(通讯通路门店!$S:$S,$G1346,通讯通路门店!$J:$J,"华为堡垒店")</f>
        <v>0</v>
      </c>
      <c r="AC1346" s="99">
        <f>COUNTIFS(通讯通路门店!$S:$S,$G1346,通讯通路门店!$J:$J,"小米体验店")</f>
        <v>0</v>
      </c>
      <c r="AD1346" s="99">
        <f>COUNTIFS(通讯通路门店!$S:$S,$G1346,通讯通路门店!$J:$J,"苹果体验店")</f>
        <v>0</v>
      </c>
      <c r="AE1346" s="99">
        <f>COUNTIFS(通讯通路门店!$S:$S,$G1346,通讯通路门店!$J:$J,"其他品牌专卖店")</f>
        <v>0</v>
      </c>
      <c r="AF1346" s="99">
        <f>SUMIFS(通讯通路门店!$BI:$BI,通讯通路门店!$S:$S,$G1346)</f>
        <v>0</v>
      </c>
      <c r="AG1346" s="99">
        <f>SUMIFS(通讯通路门店!$BH:$BH,通讯通路门店!$S:$S,$G1346)</f>
        <v>0</v>
      </c>
      <c r="AH1346" s="99">
        <f t="shared" si="101"/>
        <v>0</v>
      </c>
      <c r="AI1346" s="99">
        <f>SUMIFS(通讯通路门店!$BB:$BB,通讯通路门店!$S:$S,$G1346)</f>
        <v>0</v>
      </c>
      <c r="AJ1346" s="99">
        <f>SUMIFS(通讯通路门店!$BE:$BE,通讯通路门店!$S:$S,$G1346)</f>
        <v>0</v>
      </c>
      <c r="AK1346" s="99">
        <f>SUMIFS(通讯通路门店!$BG:$BG,通讯通路门店!$S:$S,$G1346)</f>
        <v>0</v>
      </c>
      <c r="AL1346" s="99">
        <f>SUMIFS(通讯通路门店!$BC:$BC,通讯通路门店!$S:$S,$G1346)</f>
        <v>0</v>
      </c>
      <c r="AM1346" s="99">
        <f>SUMIFS(通讯通路门店!$BD:$BD,通讯通路门店!$S:$S,$G1346)</f>
        <v>0</v>
      </c>
      <c r="AN1346" s="99">
        <f>SUMIFS(通讯通路门店!$BF:$BF,通讯通路门店!$S:$S,$G1346)</f>
        <v>0</v>
      </c>
      <c r="AO1346" s="99">
        <f t="shared" si="102"/>
        <v>0</v>
      </c>
      <c r="AP1346" s="99">
        <f>SUMIFS(通讯通路门店!$K:$K,通讯通路门店!$S:$S,$G1346)</f>
        <v>0</v>
      </c>
      <c r="AQ1346" s="83"/>
      <c r="AR1346" s="99">
        <f>SUMIFS(通讯通路门店!$T:$T,通讯通路门店!$S:$S,$G1346)</f>
        <v>0</v>
      </c>
      <c r="AS1346" s="99">
        <f>SUMIFS(通讯通路门店!$U:$U,通讯通路门店!$S:$S,$G1346)</f>
        <v>0</v>
      </c>
      <c r="AT1346" s="99">
        <f>SUMIFS(通讯通路门店!$V:$V,通讯通路门店!$S:$S,$G1346)</f>
        <v>0</v>
      </c>
      <c r="AU1346" s="99">
        <f>SUMIFS(通讯通路门店!$W:$W,通讯通路门店!$S:$S,$G1346)</f>
        <v>0</v>
      </c>
      <c r="AV1346" s="99">
        <f>SUMIFS(通讯通路门店!$Z:$Z,通讯通路门店!$S:$S,$G1346)</f>
        <v>0</v>
      </c>
      <c r="AW1346" s="99">
        <f>SUMIFS(通讯通路门店!$AB:$AB,通讯通路门店!$S:$S,$G1346)</f>
        <v>0</v>
      </c>
      <c r="AX1346" s="99">
        <f>SUMIFS(通讯通路门店!$X:$X,通讯通路门店!$S:$S,$G1346)</f>
        <v>0</v>
      </c>
      <c r="AY1346" s="99">
        <f>SUMIFS(通讯通路门店!$Y:$Y,通讯通路门店!$S:$S,$G1346)</f>
        <v>0</v>
      </c>
      <c r="AZ1346" s="99">
        <f>SUMIFS(通讯通路门店!$AA:$AA,通讯通路门店!$S:$S,$G1346)</f>
        <v>0</v>
      </c>
      <c r="BA1346" s="99">
        <f t="shared" si="103"/>
        <v>0</v>
      </c>
      <c r="BB1346" s="99">
        <f t="shared" si="104"/>
        <v>0</v>
      </c>
      <c r="BC1346" s="99">
        <f>SUMIFS(通讯通路门店!$W:$W,通讯通路门店!$S:$S,$G1346,通讯通路门店!$J:$J,"荣耀体验店")+SUMIFS(通讯通路门店!$W:$W,通讯通路门店!$S:$S,$G1346,通讯通路门店!$J:$J,"荣耀授权专卖店")</f>
        <v>0</v>
      </c>
      <c r="BD1346" s="99">
        <f>SUMIFS(通讯通路门店!$Z:$Z,通讯通路门店!$S:$S,$G1346,通讯通路门店!$J:$J,"VIVO体验店")</f>
        <v>0</v>
      </c>
      <c r="BE1346" s="99">
        <f>SUMIFS(通讯通路门店!$AB:$AB,通讯通路门店!$S:$S,$G1346,通讯通路门店!$J:$J,"OPPO体验店")</f>
        <v>0</v>
      </c>
      <c r="BF1346" s="99">
        <f>SUMIFS(通讯通路门店!$X:$X,通讯通路门店!$S:$S,$G1346,通讯通路门店!$J:$J,"华为授权体验店")+SUMIFS(通讯通路门店!$AA:$AA,通讯通路门店!$S:$S,$G1346,通讯通路门店!$J:$J,"华为堡垒店")</f>
        <v>0</v>
      </c>
      <c r="BG1346" s="99">
        <f>SUMIFS(通讯通路门店!$Y:$Y,通讯通路门店!$S:$S,$G1346,通讯通路门店!$J:$J,"小米体验店")</f>
        <v>0</v>
      </c>
      <c r="BH1346" s="99">
        <f>SUMIFS(通讯通路门店!$AA:$AA,通讯通路门店!$S:$S,$G1346,通讯通路门店!$J:$J,"苹果体验店")</f>
        <v>0</v>
      </c>
      <c r="BI1346" s="99">
        <f>SUMIFS(通讯通路门店!$K:$K,通讯通路门店!$S:$S,$G1346,通讯通路门店!$J:$J,"其他品牌专卖店")</f>
        <v>0</v>
      </c>
      <c r="BJ1346" s="99">
        <f>SUMIFS(通讯通路门店!$AC:$AC,通讯通路门店!$S:$S,$G1346)</f>
        <v>0</v>
      </c>
      <c r="BK1346" s="99">
        <f>SUMIFS(通讯通路门店!$AD:$AD,通讯通路门店!$S:$S,$G1346)</f>
        <v>0</v>
      </c>
      <c r="BL1346" s="99">
        <f>SUMIFS(通讯通路门店!$AE:$AE,通讯通路门店!$S:$S,$G1346)</f>
        <v>0</v>
      </c>
      <c r="BM1346" s="99">
        <f>SUMIFS(通讯通路门店!$AF:$AF,通讯通路门店!$S:$S,$G1346)</f>
        <v>0</v>
      </c>
      <c r="BN1346" s="99">
        <f>SUMIFS(通讯通路门店!$AG:$AG,通讯通路门店!$S:$S,$G1346)</f>
        <v>0</v>
      </c>
      <c r="BO1346" s="99">
        <f>SUMIFS(通讯通路门店!$AH:$AH,通讯通路门店!$S:$S,$G1346)</f>
        <v>0</v>
      </c>
      <c r="BP1346" s="99">
        <f>SUMIFS(通讯通路门店!$AI:$AI,通讯通路门店!$S:$S,$G1346)</f>
        <v>0</v>
      </c>
      <c r="BQ1346" s="83"/>
    </row>
    <row r="1347" spans="1:69">
      <c r="A1347" s="99" t="str">
        <f>IFERROR(_xlfn.XLOOKUP($G1347,通讯通路门店!$S$4:$S$993931,通讯通路门店!$A$4:$A$993931,0,0),"")</f>
        <v>海南省</v>
      </c>
      <c r="B1347" s="99" t="str">
        <f>IFERROR(_xlfn.XLOOKUP($G1347,通讯通路门店!$S$4:$S$993931,通讯通路门店!$B$4:$B$993931,0,0),"")</f>
        <v>东方市</v>
      </c>
      <c r="C1347" s="99" t="str">
        <f>IFERROR(_xlfn.XLOOKUP($G1347,通讯通路门店!$S$4:$S$993931,通讯通路门店!$C$4:$C$993931,0,0),"")</f>
        <v>东方市</v>
      </c>
      <c r="D1347" s="99" t="str">
        <f>IFERROR(_xlfn.XLOOKUP($G1347,通讯通路门店!$S$4:$S$993931,通讯通路门店!$D$4:$D$993931,0,0),"")</f>
        <v>八所镇</v>
      </c>
      <c r="E1347" s="83"/>
      <c r="F1347" s="83"/>
      <c r="G1347" s="101"/>
      <c r="H1347" s="102">
        <f>IFERROR(_xlfn.XLOOKUP($G1347,通讯通路门店!$S$4:$S$993931,通讯通路门店!$R$4:$R$993931,0,0),"")</f>
        <v>0</v>
      </c>
      <c r="I1347" s="83"/>
      <c r="J1347" s="83"/>
      <c r="K1347" s="83"/>
      <c r="L1347" s="83"/>
      <c r="M1347" s="83"/>
      <c r="N1347" s="83"/>
      <c r="O1347" s="83"/>
      <c r="P1347" s="83"/>
      <c r="Q1347" s="83"/>
      <c r="R1347" s="83"/>
      <c r="S1347" s="83"/>
      <c r="T1347" s="83"/>
      <c r="U1347" s="99">
        <f>COUNTIF(通讯通路门店!$S:$S,$G1347)</f>
        <v>0</v>
      </c>
      <c r="V1347" s="99">
        <f>COUNTIFS(通讯通路门店!$S:$S,$G1347,通讯通路门店!$J:$J,"综合卖场")</f>
        <v>0</v>
      </c>
      <c r="W1347" s="99">
        <f>SUMIFS(通讯通路门店!$AJ:$AJ,通讯通路门店!$S:$S,通讯客户沙盘!$G1347)</f>
        <v>0</v>
      </c>
      <c r="X1347" s="99">
        <f t="shared" si="100"/>
        <v>0</v>
      </c>
      <c r="Y1347" s="99">
        <f>COUNTIFS(通讯通路门店!$S:$S,$G1347,通讯通路门店!$J:$J,"荣耀体验店")+COUNTIFS(通讯通路门店!$S:$S,$G1347,通讯通路门店!$J:$J,"荣耀授权专卖店")</f>
        <v>0</v>
      </c>
      <c r="Z1347" s="99">
        <f>COUNTIFS(通讯通路门店!$S:$S,$G1347,通讯通路门店!$J:$J,"VIVO体验店")</f>
        <v>0</v>
      </c>
      <c r="AA1347" s="99">
        <f>COUNTIFS(通讯通路门店!$S:$S,$G1347,通讯通路门店!$J:$J,"OPPO体验店")</f>
        <v>0</v>
      </c>
      <c r="AB1347" s="99">
        <f>COUNTIFS(通讯通路门店!$S:$S,$G1347,通讯通路门店!$J:$J,"华为授权体验店")+COUNTIFS(通讯通路门店!$S:$S,$G1347,通讯通路门店!$J:$J,"华为堡垒店")</f>
        <v>0</v>
      </c>
      <c r="AC1347" s="99">
        <f>COUNTIFS(通讯通路门店!$S:$S,$G1347,通讯通路门店!$J:$J,"小米体验店")</f>
        <v>0</v>
      </c>
      <c r="AD1347" s="99">
        <f>COUNTIFS(通讯通路门店!$S:$S,$G1347,通讯通路门店!$J:$J,"苹果体验店")</f>
        <v>0</v>
      </c>
      <c r="AE1347" s="99">
        <f>COUNTIFS(通讯通路门店!$S:$S,$G1347,通讯通路门店!$J:$J,"其他品牌专卖店")</f>
        <v>0</v>
      </c>
      <c r="AF1347" s="99">
        <f>SUMIFS(通讯通路门店!$BI:$BI,通讯通路门店!$S:$S,$G1347)</f>
        <v>0</v>
      </c>
      <c r="AG1347" s="99">
        <f>SUMIFS(通讯通路门店!$BH:$BH,通讯通路门店!$S:$S,$G1347)</f>
        <v>0</v>
      </c>
      <c r="AH1347" s="99">
        <f t="shared" si="101"/>
        <v>0</v>
      </c>
      <c r="AI1347" s="99">
        <f>SUMIFS(通讯通路门店!$BB:$BB,通讯通路门店!$S:$S,$G1347)</f>
        <v>0</v>
      </c>
      <c r="AJ1347" s="99">
        <f>SUMIFS(通讯通路门店!$BE:$BE,通讯通路门店!$S:$S,$G1347)</f>
        <v>0</v>
      </c>
      <c r="AK1347" s="99">
        <f>SUMIFS(通讯通路门店!$BG:$BG,通讯通路门店!$S:$S,$G1347)</f>
        <v>0</v>
      </c>
      <c r="AL1347" s="99">
        <f>SUMIFS(通讯通路门店!$BC:$BC,通讯通路门店!$S:$S,$G1347)</f>
        <v>0</v>
      </c>
      <c r="AM1347" s="99">
        <f>SUMIFS(通讯通路门店!$BD:$BD,通讯通路门店!$S:$S,$G1347)</f>
        <v>0</v>
      </c>
      <c r="AN1347" s="99">
        <f>SUMIFS(通讯通路门店!$BF:$BF,通讯通路门店!$S:$S,$G1347)</f>
        <v>0</v>
      </c>
      <c r="AO1347" s="99">
        <f t="shared" si="102"/>
        <v>0</v>
      </c>
      <c r="AP1347" s="99">
        <f>SUMIFS(通讯通路门店!$K:$K,通讯通路门店!$S:$S,$G1347)</f>
        <v>0</v>
      </c>
      <c r="AQ1347" s="83"/>
      <c r="AR1347" s="99">
        <f>SUMIFS(通讯通路门店!$T:$T,通讯通路门店!$S:$S,$G1347)</f>
        <v>0</v>
      </c>
      <c r="AS1347" s="99">
        <f>SUMIFS(通讯通路门店!$U:$U,通讯通路门店!$S:$S,$G1347)</f>
        <v>0</v>
      </c>
      <c r="AT1347" s="99">
        <f>SUMIFS(通讯通路门店!$V:$V,通讯通路门店!$S:$S,$G1347)</f>
        <v>0</v>
      </c>
      <c r="AU1347" s="99">
        <f>SUMIFS(通讯通路门店!$W:$W,通讯通路门店!$S:$S,$G1347)</f>
        <v>0</v>
      </c>
      <c r="AV1347" s="99">
        <f>SUMIFS(通讯通路门店!$Z:$Z,通讯通路门店!$S:$S,$G1347)</f>
        <v>0</v>
      </c>
      <c r="AW1347" s="99">
        <f>SUMIFS(通讯通路门店!$AB:$AB,通讯通路门店!$S:$S,$G1347)</f>
        <v>0</v>
      </c>
      <c r="AX1347" s="99">
        <f>SUMIFS(通讯通路门店!$X:$X,通讯通路门店!$S:$S,$G1347)</f>
        <v>0</v>
      </c>
      <c r="AY1347" s="99">
        <f>SUMIFS(通讯通路门店!$Y:$Y,通讯通路门店!$S:$S,$G1347)</f>
        <v>0</v>
      </c>
      <c r="AZ1347" s="99">
        <f>SUMIFS(通讯通路门店!$AA:$AA,通讯通路门店!$S:$S,$G1347)</f>
        <v>0</v>
      </c>
      <c r="BA1347" s="99">
        <f t="shared" si="103"/>
        <v>0</v>
      </c>
      <c r="BB1347" s="99">
        <f t="shared" si="104"/>
        <v>0</v>
      </c>
      <c r="BC1347" s="99">
        <f>SUMIFS(通讯通路门店!$W:$W,通讯通路门店!$S:$S,$G1347,通讯通路门店!$J:$J,"荣耀体验店")+SUMIFS(通讯通路门店!$W:$W,通讯通路门店!$S:$S,$G1347,通讯通路门店!$J:$J,"荣耀授权专卖店")</f>
        <v>0</v>
      </c>
      <c r="BD1347" s="99">
        <f>SUMIFS(通讯通路门店!$Z:$Z,通讯通路门店!$S:$S,$G1347,通讯通路门店!$J:$J,"VIVO体验店")</f>
        <v>0</v>
      </c>
      <c r="BE1347" s="99">
        <f>SUMIFS(通讯通路门店!$AB:$AB,通讯通路门店!$S:$S,$G1347,通讯通路门店!$J:$J,"OPPO体验店")</f>
        <v>0</v>
      </c>
      <c r="BF1347" s="99">
        <f>SUMIFS(通讯通路门店!$X:$X,通讯通路门店!$S:$S,$G1347,通讯通路门店!$J:$J,"华为授权体验店")+SUMIFS(通讯通路门店!$AA:$AA,通讯通路门店!$S:$S,$G1347,通讯通路门店!$J:$J,"华为堡垒店")</f>
        <v>0</v>
      </c>
      <c r="BG1347" s="99">
        <f>SUMIFS(通讯通路门店!$Y:$Y,通讯通路门店!$S:$S,$G1347,通讯通路门店!$J:$J,"小米体验店")</f>
        <v>0</v>
      </c>
      <c r="BH1347" s="99">
        <f>SUMIFS(通讯通路门店!$AA:$AA,通讯通路门店!$S:$S,$G1347,通讯通路门店!$J:$J,"苹果体验店")</f>
        <v>0</v>
      </c>
      <c r="BI1347" s="99">
        <f>SUMIFS(通讯通路门店!$K:$K,通讯通路门店!$S:$S,$G1347,通讯通路门店!$J:$J,"其他品牌专卖店")</f>
        <v>0</v>
      </c>
      <c r="BJ1347" s="99">
        <f>SUMIFS(通讯通路门店!$AC:$AC,通讯通路门店!$S:$S,$G1347)</f>
        <v>0</v>
      </c>
      <c r="BK1347" s="99">
        <f>SUMIFS(通讯通路门店!$AD:$AD,通讯通路门店!$S:$S,$G1347)</f>
        <v>0</v>
      </c>
      <c r="BL1347" s="99">
        <f>SUMIFS(通讯通路门店!$AE:$AE,通讯通路门店!$S:$S,$G1347)</f>
        <v>0</v>
      </c>
      <c r="BM1347" s="99">
        <f>SUMIFS(通讯通路门店!$AF:$AF,通讯通路门店!$S:$S,$G1347)</f>
        <v>0</v>
      </c>
      <c r="BN1347" s="99">
        <f>SUMIFS(通讯通路门店!$AG:$AG,通讯通路门店!$S:$S,$G1347)</f>
        <v>0</v>
      </c>
      <c r="BO1347" s="99">
        <f>SUMIFS(通讯通路门店!$AH:$AH,通讯通路门店!$S:$S,$G1347)</f>
        <v>0</v>
      </c>
      <c r="BP1347" s="99">
        <f>SUMIFS(通讯通路门店!$AI:$AI,通讯通路门店!$S:$S,$G1347)</f>
        <v>0</v>
      </c>
      <c r="BQ1347" s="83"/>
    </row>
    <row r="1348" spans="1:69">
      <c r="A1348" s="99" t="str">
        <f>IFERROR(_xlfn.XLOOKUP($G1348,通讯通路门店!$S$4:$S$993931,通讯通路门店!$A$4:$A$993931,0,0),"")</f>
        <v>海南省</v>
      </c>
      <c r="B1348" s="99" t="str">
        <f>IFERROR(_xlfn.XLOOKUP($G1348,通讯通路门店!$S$4:$S$993931,通讯通路门店!$B$4:$B$993931,0,0),"")</f>
        <v>东方市</v>
      </c>
      <c r="C1348" s="99" t="str">
        <f>IFERROR(_xlfn.XLOOKUP($G1348,通讯通路门店!$S$4:$S$993931,通讯通路门店!$C$4:$C$993931,0,0),"")</f>
        <v>东方市</v>
      </c>
      <c r="D1348" s="99" t="str">
        <f>IFERROR(_xlfn.XLOOKUP($G1348,通讯通路门店!$S$4:$S$993931,通讯通路门店!$D$4:$D$993931,0,0),"")</f>
        <v>八所镇</v>
      </c>
      <c r="E1348" s="83"/>
      <c r="F1348" s="83"/>
      <c r="G1348" s="101"/>
      <c r="H1348" s="102">
        <f>IFERROR(_xlfn.XLOOKUP($G1348,通讯通路门店!$S$4:$S$993931,通讯通路门店!$R$4:$R$993931,0,0),"")</f>
        <v>0</v>
      </c>
      <c r="I1348" s="83"/>
      <c r="J1348" s="83"/>
      <c r="K1348" s="83"/>
      <c r="L1348" s="83"/>
      <c r="M1348" s="83"/>
      <c r="N1348" s="83"/>
      <c r="O1348" s="83"/>
      <c r="P1348" s="83"/>
      <c r="Q1348" s="83"/>
      <c r="R1348" s="83"/>
      <c r="S1348" s="83"/>
      <c r="T1348" s="83"/>
      <c r="U1348" s="99">
        <f>COUNTIF(通讯通路门店!$S:$S,$G1348)</f>
        <v>0</v>
      </c>
      <c r="V1348" s="99">
        <f>COUNTIFS(通讯通路门店!$S:$S,$G1348,通讯通路门店!$J:$J,"综合卖场")</f>
        <v>0</v>
      </c>
      <c r="W1348" s="99">
        <f>SUMIFS(通讯通路门店!$AJ:$AJ,通讯通路门店!$S:$S,通讯客户沙盘!$G1348)</f>
        <v>0</v>
      </c>
      <c r="X1348" s="99">
        <f t="shared" ref="X1348:X1411" si="105">Y1348+Z1348+AA1348+AB1348+AC1348+AD1348+AE1348</f>
        <v>0</v>
      </c>
      <c r="Y1348" s="99">
        <f>COUNTIFS(通讯通路门店!$S:$S,$G1348,通讯通路门店!$J:$J,"荣耀体验店")+COUNTIFS(通讯通路门店!$S:$S,$G1348,通讯通路门店!$J:$J,"荣耀授权专卖店")</f>
        <v>0</v>
      </c>
      <c r="Z1348" s="99">
        <f>COUNTIFS(通讯通路门店!$S:$S,$G1348,通讯通路门店!$J:$J,"VIVO体验店")</f>
        <v>0</v>
      </c>
      <c r="AA1348" s="99">
        <f>COUNTIFS(通讯通路门店!$S:$S,$G1348,通讯通路门店!$J:$J,"OPPO体验店")</f>
        <v>0</v>
      </c>
      <c r="AB1348" s="99">
        <f>COUNTIFS(通讯通路门店!$S:$S,$G1348,通讯通路门店!$J:$J,"华为授权体验店")+COUNTIFS(通讯通路门店!$S:$S,$G1348,通讯通路门店!$J:$J,"华为堡垒店")</f>
        <v>0</v>
      </c>
      <c r="AC1348" s="99">
        <f>COUNTIFS(通讯通路门店!$S:$S,$G1348,通讯通路门店!$J:$J,"小米体验店")</f>
        <v>0</v>
      </c>
      <c r="AD1348" s="99">
        <f>COUNTIFS(通讯通路门店!$S:$S,$G1348,通讯通路门店!$J:$J,"苹果体验店")</f>
        <v>0</v>
      </c>
      <c r="AE1348" s="99">
        <f>COUNTIFS(通讯通路门店!$S:$S,$G1348,通讯通路门店!$J:$J,"其他品牌专卖店")</f>
        <v>0</v>
      </c>
      <c r="AF1348" s="99">
        <f>SUMIFS(通讯通路门店!$BI:$BI,通讯通路门店!$S:$S,$G1348)</f>
        <v>0</v>
      </c>
      <c r="AG1348" s="99">
        <f>SUMIFS(通讯通路门店!$BH:$BH,通讯通路门店!$S:$S,$G1348)</f>
        <v>0</v>
      </c>
      <c r="AH1348" s="99">
        <f t="shared" ref="AH1348:AH1411" si="106">AI1348+AJ1348+AK1348+AL1348+AM1348+AN1348</f>
        <v>0</v>
      </c>
      <c r="AI1348" s="99">
        <f>SUMIFS(通讯通路门店!$BB:$BB,通讯通路门店!$S:$S,$G1348)</f>
        <v>0</v>
      </c>
      <c r="AJ1348" s="99">
        <f>SUMIFS(通讯通路门店!$BE:$BE,通讯通路门店!$S:$S,$G1348)</f>
        <v>0</v>
      </c>
      <c r="AK1348" s="99">
        <f>SUMIFS(通讯通路门店!$BG:$BG,通讯通路门店!$S:$S,$G1348)</f>
        <v>0</v>
      </c>
      <c r="AL1348" s="99">
        <f>SUMIFS(通讯通路门店!$BC:$BC,通讯通路门店!$S:$S,$G1348)</f>
        <v>0</v>
      </c>
      <c r="AM1348" s="99">
        <f>SUMIFS(通讯通路门店!$BD:$BD,通讯通路门店!$S:$S,$G1348)</f>
        <v>0</v>
      </c>
      <c r="AN1348" s="99">
        <f>SUMIFS(通讯通路门店!$BF:$BF,通讯通路门店!$S:$S,$G1348)</f>
        <v>0</v>
      </c>
      <c r="AO1348" s="99">
        <f t="shared" ref="AO1348:AO1411" si="107">AP1348+AQ1348</f>
        <v>0</v>
      </c>
      <c r="AP1348" s="99">
        <f>SUMIFS(通讯通路门店!$K:$K,通讯通路门店!$S:$S,$G1348)</f>
        <v>0</v>
      </c>
      <c r="AQ1348" s="83"/>
      <c r="AR1348" s="99">
        <f>SUMIFS(通讯通路门店!$T:$T,通讯通路门店!$S:$S,$G1348)</f>
        <v>0</v>
      </c>
      <c r="AS1348" s="99">
        <f>SUMIFS(通讯通路门店!$U:$U,通讯通路门店!$S:$S,$G1348)</f>
        <v>0</v>
      </c>
      <c r="AT1348" s="99">
        <f>SUMIFS(通讯通路门店!$V:$V,通讯通路门店!$S:$S,$G1348)</f>
        <v>0</v>
      </c>
      <c r="AU1348" s="99">
        <f>SUMIFS(通讯通路门店!$W:$W,通讯通路门店!$S:$S,$G1348)</f>
        <v>0</v>
      </c>
      <c r="AV1348" s="99">
        <f>SUMIFS(通讯通路门店!$Z:$Z,通讯通路门店!$S:$S,$G1348)</f>
        <v>0</v>
      </c>
      <c r="AW1348" s="99">
        <f>SUMIFS(通讯通路门店!$AB:$AB,通讯通路门店!$S:$S,$G1348)</f>
        <v>0</v>
      </c>
      <c r="AX1348" s="99">
        <f>SUMIFS(通讯通路门店!$X:$X,通讯通路门店!$S:$S,$G1348)</f>
        <v>0</v>
      </c>
      <c r="AY1348" s="99">
        <f>SUMIFS(通讯通路门店!$Y:$Y,通讯通路门店!$S:$S,$G1348)</f>
        <v>0</v>
      </c>
      <c r="AZ1348" s="99">
        <f>SUMIFS(通讯通路门店!$AA:$AA,通讯通路门店!$S:$S,$G1348)</f>
        <v>0</v>
      </c>
      <c r="BA1348" s="99">
        <f t="shared" ref="BA1348:BA1411" si="108">AP1348-BB1348</f>
        <v>0</v>
      </c>
      <c r="BB1348" s="99">
        <f t="shared" ref="BB1348:BB1411" si="109">BC1348+BD1348+BE1348+BF1348+BG1348+BH1348</f>
        <v>0</v>
      </c>
      <c r="BC1348" s="99">
        <f>SUMIFS(通讯通路门店!$W:$W,通讯通路门店!$S:$S,$G1348,通讯通路门店!$J:$J,"荣耀体验店")+SUMIFS(通讯通路门店!$W:$W,通讯通路门店!$S:$S,$G1348,通讯通路门店!$J:$J,"荣耀授权专卖店")</f>
        <v>0</v>
      </c>
      <c r="BD1348" s="99">
        <f>SUMIFS(通讯通路门店!$Z:$Z,通讯通路门店!$S:$S,$G1348,通讯通路门店!$J:$J,"VIVO体验店")</f>
        <v>0</v>
      </c>
      <c r="BE1348" s="99">
        <f>SUMIFS(通讯通路门店!$AB:$AB,通讯通路门店!$S:$S,$G1348,通讯通路门店!$J:$J,"OPPO体验店")</f>
        <v>0</v>
      </c>
      <c r="BF1348" s="99">
        <f>SUMIFS(通讯通路门店!$X:$X,通讯通路门店!$S:$S,$G1348,通讯通路门店!$J:$J,"华为授权体验店")+SUMIFS(通讯通路门店!$AA:$AA,通讯通路门店!$S:$S,$G1348,通讯通路门店!$J:$J,"华为堡垒店")</f>
        <v>0</v>
      </c>
      <c r="BG1348" s="99">
        <f>SUMIFS(通讯通路门店!$Y:$Y,通讯通路门店!$S:$S,$G1348,通讯通路门店!$J:$J,"小米体验店")</f>
        <v>0</v>
      </c>
      <c r="BH1348" s="99">
        <f>SUMIFS(通讯通路门店!$AA:$AA,通讯通路门店!$S:$S,$G1348,通讯通路门店!$J:$J,"苹果体验店")</f>
        <v>0</v>
      </c>
      <c r="BI1348" s="99">
        <f>SUMIFS(通讯通路门店!$K:$K,通讯通路门店!$S:$S,$G1348,通讯通路门店!$J:$J,"其他品牌专卖店")</f>
        <v>0</v>
      </c>
      <c r="BJ1348" s="99">
        <f>SUMIFS(通讯通路门店!$AC:$AC,通讯通路门店!$S:$S,$G1348)</f>
        <v>0</v>
      </c>
      <c r="BK1348" s="99">
        <f>SUMIFS(通讯通路门店!$AD:$AD,通讯通路门店!$S:$S,$G1348)</f>
        <v>0</v>
      </c>
      <c r="BL1348" s="99">
        <f>SUMIFS(通讯通路门店!$AE:$AE,通讯通路门店!$S:$S,$G1348)</f>
        <v>0</v>
      </c>
      <c r="BM1348" s="99">
        <f>SUMIFS(通讯通路门店!$AF:$AF,通讯通路门店!$S:$S,$G1348)</f>
        <v>0</v>
      </c>
      <c r="BN1348" s="99">
        <f>SUMIFS(通讯通路门店!$AG:$AG,通讯通路门店!$S:$S,$G1348)</f>
        <v>0</v>
      </c>
      <c r="BO1348" s="99">
        <f>SUMIFS(通讯通路门店!$AH:$AH,通讯通路门店!$S:$S,$G1348)</f>
        <v>0</v>
      </c>
      <c r="BP1348" s="99">
        <f>SUMIFS(通讯通路门店!$AI:$AI,通讯通路门店!$S:$S,$G1348)</f>
        <v>0</v>
      </c>
      <c r="BQ1348" s="83"/>
    </row>
    <row r="1349" spans="1:69">
      <c r="A1349" s="99" t="str">
        <f>IFERROR(_xlfn.XLOOKUP($G1349,通讯通路门店!$S$4:$S$993931,通讯通路门店!$A$4:$A$993931,0,0),"")</f>
        <v>海南省</v>
      </c>
      <c r="B1349" s="99" t="str">
        <f>IFERROR(_xlfn.XLOOKUP($G1349,通讯通路门店!$S$4:$S$993931,通讯通路门店!$B$4:$B$993931,0,0),"")</f>
        <v>东方市</v>
      </c>
      <c r="C1349" s="99" t="str">
        <f>IFERROR(_xlfn.XLOOKUP($G1349,通讯通路门店!$S$4:$S$993931,通讯通路门店!$C$4:$C$993931,0,0),"")</f>
        <v>东方市</v>
      </c>
      <c r="D1349" s="99" t="str">
        <f>IFERROR(_xlfn.XLOOKUP($G1349,通讯通路门店!$S$4:$S$993931,通讯通路门店!$D$4:$D$993931,0,0),"")</f>
        <v>八所镇</v>
      </c>
      <c r="E1349" s="83"/>
      <c r="F1349" s="83"/>
      <c r="G1349" s="101"/>
      <c r="H1349" s="102">
        <f>IFERROR(_xlfn.XLOOKUP($G1349,通讯通路门店!$S$4:$S$993931,通讯通路门店!$R$4:$R$993931,0,0),"")</f>
        <v>0</v>
      </c>
      <c r="I1349" s="83"/>
      <c r="J1349" s="83"/>
      <c r="K1349" s="83"/>
      <c r="L1349" s="83"/>
      <c r="M1349" s="83"/>
      <c r="N1349" s="83"/>
      <c r="O1349" s="83"/>
      <c r="P1349" s="83"/>
      <c r="Q1349" s="83"/>
      <c r="R1349" s="83"/>
      <c r="S1349" s="83"/>
      <c r="T1349" s="83"/>
      <c r="U1349" s="99">
        <f>COUNTIF(通讯通路门店!$S:$S,$G1349)</f>
        <v>0</v>
      </c>
      <c r="V1349" s="99">
        <f>COUNTIFS(通讯通路门店!$S:$S,$G1349,通讯通路门店!$J:$J,"综合卖场")</f>
        <v>0</v>
      </c>
      <c r="W1349" s="99">
        <f>SUMIFS(通讯通路门店!$AJ:$AJ,通讯通路门店!$S:$S,通讯客户沙盘!$G1349)</f>
        <v>0</v>
      </c>
      <c r="X1349" s="99">
        <f t="shared" si="105"/>
        <v>0</v>
      </c>
      <c r="Y1349" s="99">
        <f>COUNTIFS(通讯通路门店!$S:$S,$G1349,通讯通路门店!$J:$J,"荣耀体验店")+COUNTIFS(通讯通路门店!$S:$S,$G1349,通讯通路门店!$J:$J,"荣耀授权专卖店")</f>
        <v>0</v>
      </c>
      <c r="Z1349" s="99">
        <f>COUNTIFS(通讯通路门店!$S:$S,$G1349,通讯通路门店!$J:$J,"VIVO体验店")</f>
        <v>0</v>
      </c>
      <c r="AA1349" s="99">
        <f>COUNTIFS(通讯通路门店!$S:$S,$G1349,通讯通路门店!$J:$J,"OPPO体验店")</f>
        <v>0</v>
      </c>
      <c r="AB1349" s="99">
        <f>COUNTIFS(通讯通路门店!$S:$S,$G1349,通讯通路门店!$J:$J,"华为授权体验店")+COUNTIFS(通讯通路门店!$S:$S,$G1349,通讯通路门店!$J:$J,"华为堡垒店")</f>
        <v>0</v>
      </c>
      <c r="AC1349" s="99">
        <f>COUNTIFS(通讯通路门店!$S:$S,$G1349,通讯通路门店!$J:$J,"小米体验店")</f>
        <v>0</v>
      </c>
      <c r="AD1349" s="99">
        <f>COUNTIFS(通讯通路门店!$S:$S,$G1349,通讯通路门店!$J:$J,"苹果体验店")</f>
        <v>0</v>
      </c>
      <c r="AE1349" s="99">
        <f>COUNTIFS(通讯通路门店!$S:$S,$G1349,通讯通路门店!$J:$J,"其他品牌专卖店")</f>
        <v>0</v>
      </c>
      <c r="AF1349" s="99">
        <f>SUMIFS(通讯通路门店!$BI:$BI,通讯通路门店!$S:$S,$G1349)</f>
        <v>0</v>
      </c>
      <c r="AG1349" s="99">
        <f>SUMIFS(通讯通路门店!$BH:$BH,通讯通路门店!$S:$S,$G1349)</f>
        <v>0</v>
      </c>
      <c r="AH1349" s="99">
        <f t="shared" si="106"/>
        <v>0</v>
      </c>
      <c r="AI1349" s="99">
        <f>SUMIFS(通讯通路门店!$BB:$BB,通讯通路门店!$S:$S,$G1349)</f>
        <v>0</v>
      </c>
      <c r="AJ1349" s="99">
        <f>SUMIFS(通讯通路门店!$BE:$BE,通讯通路门店!$S:$S,$G1349)</f>
        <v>0</v>
      </c>
      <c r="AK1349" s="99">
        <f>SUMIFS(通讯通路门店!$BG:$BG,通讯通路门店!$S:$S,$G1349)</f>
        <v>0</v>
      </c>
      <c r="AL1349" s="99">
        <f>SUMIFS(通讯通路门店!$BC:$BC,通讯通路门店!$S:$S,$G1349)</f>
        <v>0</v>
      </c>
      <c r="AM1349" s="99">
        <f>SUMIFS(通讯通路门店!$BD:$BD,通讯通路门店!$S:$S,$G1349)</f>
        <v>0</v>
      </c>
      <c r="AN1349" s="99">
        <f>SUMIFS(通讯通路门店!$BF:$BF,通讯通路门店!$S:$S,$G1349)</f>
        <v>0</v>
      </c>
      <c r="AO1349" s="99">
        <f t="shared" si="107"/>
        <v>0</v>
      </c>
      <c r="AP1349" s="99">
        <f>SUMIFS(通讯通路门店!$K:$K,通讯通路门店!$S:$S,$G1349)</f>
        <v>0</v>
      </c>
      <c r="AQ1349" s="83"/>
      <c r="AR1349" s="99">
        <f>SUMIFS(通讯通路门店!$T:$T,通讯通路门店!$S:$S,$G1349)</f>
        <v>0</v>
      </c>
      <c r="AS1349" s="99">
        <f>SUMIFS(通讯通路门店!$U:$U,通讯通路门店!$S:$S,$G1349)</f>
        <v>0</v>
      </c>
      <c r="AT1349" s="99">
        <f>SUMIFS(通讯通路门店!$V:$V,通讯通路门店!$S:$S,$G1349)</f>
        <v>0</v>
      </c>
      <c r="AU1349" s="99">
        <f>SUMIFS(通讯通路门店!$W:$W,通讯通路门店!$S:$S,$G1349)</f>
        <v>0</v>
      </c>
      <c r="AV1349" s="99">
        <f>SUMIFS(通讯通路门店!$Z:$Z,通讯通路门店!$S:$S,$G1349)</f>
        <v>0</v>
      </c>
      <c r="AW1349" s="99">
        <f>SUMIFS(通讯通路门店!$AB:$AB,通讯通路门店!$S:$S,$G1349)</f>
        <v>0</v>
      </c>
      <c r="AX1349" s="99">
        <f>SUMIFS(通讯通路门店!$X:$X,通讯通路门店!$S:$S,$G1349)</f>
        <v>0</v>
      </c>
      <c r="AY1349" s="99">
        <f>SUMIFS(通讯通路门店!$Y:$Y,通讯通路门店!$S:$S,$G1349)</f>
        <v>0</v>
      </c>
      <c r="AZ1349" s="99">
        <f>SUMIFS(通讯通路门店!$AA:$AA,通讯通路门店!$S:$S,$G1349)</f>
        <v>0</v>
      </c>
      <c r="BA1349" s="99">
        <f t="shared" si="108"/>
        <v>0</v>
      </c>
      <c r="BB1349" s="99">
        <f t="shared" si="109"/>
        <v>0</v>
      </c>
      <c r="BC1349" s="99">
        <f>SUMIFS(通讯通路门店!$W:$W,通讯通路门店!$S:$S,$G1349,通讯通路门店!$J:$J,"荣耀体验店")+SUMIFS(通讯通路门店!$W:$W,通讯通路门店!$S:$S,$G1349,通讯通路门店!$J:$J,"荣耀授权专卖店")</f>
        <v>0</v>
      </c>
      <c r="BD1349" s="99">
        <f>SUMIFS(通讯通路门店!$Z:$Z,通讯通路门店!$S:$S,$G1349,通讯通路门店!$J:$J,"VIVO体验店")</f>
        <v>0</v>
      </c>
      <c r="BE1349" s="99">
        <f>SUMIFS(通讯通路门店!$AB:$AB,通讯通路门店!$S:$S,$G1349,通讯通路门店!$J:$J,"OPPO体验店")</f>
        <v>0</v>
      </c>
      <c r="BF1349" s="99">
        <f>SUMIFS(通讯通路门店!$X:$X,通讯通路门店!$S:$S,$G1349,通讯通路门店!$J:$J,"华为授权体验店")+SUMIFS(通讯通路门店!$AA:$AA,通讯通路门店!$S:$S,$G1349,通讯通路门店!$J:$J,"华为堡垒店")</f>
        <v>0</v>
      </c>
      <c r="BG1349" s="99">
        <f>SUMIFS(通讯通路门店!$Y:$Y,通讯通路门店!$S:$S,$G1349,通讯通路门店!$J:$J,"小米体验店")</f>
        <v>0</v>
      </c>
      <c r="BH1349" s="99">
        <f>SUMIFS(通讯通路门店!$AA:$AA,通讯通路门店!$S:$S,$G1349,通讯通路门店!$J:$J,"苹果体验店")</f>
        <v>0</v>
      </c>
      <c r="BI1349" s="99">
        <f>SUMIFS(通讯通路门店!$K:$K,通讯通路门店!$S:$S,$G1349,通讯通路门店!$J:$J,"其他品牌专卖店")</f>
        <v>0</v>
      </c>
      <c r="BJ1349" s="99">
        <f>SUMIFS(通讯通路门店!$AC:$AC,通讯通路门店!$S:$S,$G1349)</f>
        <v>0</v>
      </c>
      <c r="BK1349" s="99">
        <f>SUMIFS(通讯通路门店!$AD:$AD,通讯通路门店!$S:$S,$G1349)</f>
        <v>0</v>
      </c>
      <c r="BL1349" s="99">
        <f>SUMIFS(通讯通路门店!$AE:$AE,通讯通路门店!$S:$S,$G1349)</f>
        <v>0</v>
      </c>
      <c r="BM1349" s="99">
        <f>SUMIFS(通讯通路门店!$AF:$AF,通讯通路门店!$S:$S,$G1349)</f>
        <v>0</v>
      </c>
      <c r="BN1349" s="99">
        <f>SUMIFS(通讯通路门店!$AG:$AG,通讯通路门店!$S:$S,$G1349)</f>
        <v>0</v>
      </c>
      <c r="BO1349" s="99">
        <f>SUMIFS(通讯通路门店!$AH:$AH,通讯通路门店!$S:$S,$G1349)</f>
        <v>0</v>
      </c>
      <c r="BP1349" s="99">
        <f>SUMIFS(通讯通路门店!$AI:$AI,通讯通路门店!$S:$S,$G1349)</f>
        <v>0</v>
      </c>
      <c r="BQ1349" s="83"/>
    </row>
    <row r="1350" spans="1:69">
      <c r="A1350" s="99" t="str">
        <f>IFERROR(_xlfn.XLOOKUP($G1350,通讯通路门店!$S$4:$S$993931,通讯通路门店!$A$4:$A$993931,0,0),"")</f>
        <v>海南省</v>
      </c>
      <c r="B1350" s="99" t="str">
        <f>IFERROR(_xlfn.XLOOKUP($G1350,通讯通路门店!$S$4:$S$993931,通讯通路门店!$B$4:$B$993931,0,0),"")</f>
        <v>东方市</v>
      </c>
      <c r="C1350" s="99" t="str">
        <f>IFERROR(_xlfn.XLOOKUP($G1350,通讯通路门店!$S$4:$S$993931,通讯通路门店!$C$4:$C$993931,0,0),"")</f>
        <v>东方市</v>
      </c>
      <c r="D1350" s="99" t="str">
        <f>IFERROR(_xlfn.XLOOKUP($G1350,通讯通路门店!$S$4:$S$993931,通讯通路门店!$D$4:$D$993931,0,0),"")</f>
        <v>八所镇</v>
      </c>
      <c r="E1350" s="83"/>
      <c r="F1350" s="83"/>
      <c r="G1350" s="101"/>
      <c r="H1350" s="102">
        <f>IFERROR(_xlfn.XLOOKUP($G1350,通讯通路门店!$S$4:$S$993931,通讯通路门店!$R$4:$R$993931,0,0),"")</f>
        <v>0</v>
      </c>
      <c r="I1350" s="83"/>
      <c r="J1350" s="83"/>
      <c r="K1350" s="83"/>
      <c r="L1350" s="83"/>
      <c r="M1350" s="83"/>
      <c r="N1350" s="83"/>
      <c r="O1350" s="83"/>
      <c r="P1350" s="83"/>
      <c r="Q1350" s="83"/>
      <c r="R1350" s="83"/>
      <c r="S1350" s="83"/>
      <c r="T1350" s="83"/>
      <c r="U1350" s="99">
        <f>COUNTIF(通讯通路门店!$S:$S,$G1350)</f>
        <v>0</v>
      </c>
      <c r="V1350" s="99">
        <f>COUNTIFS(通讯通路门店!$S:$S,$G1350,通讯通路门店!$J:$J,"综合卖场")</f>
        <v>0</v>
      </c>
      <c r="W1350" s="99">
        <f>SUMIFS(通讯通路门店!$AJ:$AJ,通讯通路门店!$S:$S,通讯客户沙盘!$G1350)</f>
        <v>0</v>
      </c>
      <c r="X1350" s="99">
        <f t="shared" si="105"/>
        <v>0</v>
      </c>
      <c r="Y1350" s="99">
        <f>COUNTIFS(通讯通路门店!$S:$S,$G1350,通讯通路门店!$J:$J,"荣耀体验店")+COUNTIFS(通讯通路门店!$S:$S,$G1350,通讯通路门店!$J:$J,"荣耀授权专卖店")</f>
        <v>0</v>
      </c>
      <c r="Z1350" s="99">
        <f>COUNTIFS(通讯通路门店!$S:$S,$G1350,通讯通路门店!$J:$J,"VIVO体验店")</f>
        <v>0</v>
      </c>
      <c r="AA1350" s="99">
        <f>COUNTIFS(通讯通路门店!$S:$S,$G1350,通讯通路门店!$J:$J,"OPPO体验店")</f>
        <v>0</v>
      </c>
      <c r="AB1350" s="99">
        <f>COUNTIFS(通讯通路门店!$S:$S,$G1350,通讯通路门店!$J:$J,"华为授权体验店")+COUNTIFS(通讯通路门店!$S:$S,$G1350,通讯通路门店!$J:$J,"华为堡垒店")</f>
        <v>0</v>
      </c>
      <c r="AC1350" s="99">
        <f>COUNTIFS(通讯通路门店!$S:$S,$G1350,通讯通路门店!$J:$J,"小米体验店")</f>
        <v>0</v>
      </c>
      <c r="AD1350" s="99">
        <f>COUNTIFS(通讯通路门店!$S:$S,$G1350,通讯通路门店!$J:$J,"苹果体验店")</f>
        <v>0</v>
      </c>
      <c r="AE1350" s="99">
        <f>COUNTIFS(通讯通路门店!$S:$S,$G1350,通讯通路门店!$J:$J,"其他品牌专卖店")</f>
        <v>0</v>
      </c>
      <c r="AF1350" s="99">
        <f>SUMIFS(通讯通路门店!$BI:$BI,通讯通路门店!$S:$S,$G1350)</f>
        <v>0</v>
      </c>
      <c r="AG1350" s="99">
        <f>SUMIFS(通讯通路门店!$BH:$BH,通讯通路门店!$S:$S,$G1350)</f>
        <v>0</v>
      </c>
      <c r="AH1350" s="99">
        <f t="shared" si="106"/>
        <v>0</v>
      </c>
      <c r="AI1350" s="99">
        <f>SUMIFS(通讯通路门店!$BB:$BB,通讯通路门店!$S:$S,$G1350)</f>
        <v>0</v>
      </c>
      <c r="AJ1350" s="99">
        <f>SUMIFS(通讯通路门店!$BE:$BE,通讯通路门店!$S:$S,$G1350)</f>
        <v>0</v>
      </c>
      <c r="AK1350" s="99">
        <f>SUMIFS(通讯通路门店!$BG:$BG,通讯通路门店!$S:$S,$G1350)</f>
        <v>0</v>
      </c>
      <c r="AL1350" s="99">
        <f>SUMIFS(通讯通路门店!$BC:$BC,通讯通路门店!$S:$S,$G1350)</f>
        <v>0</v>
      </c>
      <c r="AM1350" s="99">
        <f>SUMIFS(通讯通路门店!$BD:$BD,通讯通路门店!$S:$S,$G1350)</f>
        <v>0</v>
      </c>
      <c r="AN1350" s="99">
        <f>SUMIFS(通讯通路门店!$BF:$BF,通讯通路门店!$S:$S,$G1350)</f>
        <v>0</v>
      </c>
      <c r="AO1350" s="99">
        <f t="shared" si="107"/>
        <v>0</v>
      </c>
      <c r="AP1350" s="99">
        <f>SUMIFS(通讯通路门店!$K:$K,通讯通路门店!$S:$S,$G1350)</f>
        <v>0</v>
      </c>
      <c r="AQ1350" s="83"/>
      <c r="AR1350" s="99">
        <f>SUMIFS(通讯通路门店!$T:$T,通讯通路门店!$S:$S,$G1350)</f>
        <v>0</v>
      </c>
      <c r="AS1350" s="99">
        <f>SUMIFS(通讯通路门店!$U:$U,通讯通路门店!$S:$S,$G1350)</f>
        <v>0</v>
      </c>
      <c r="AT1350" s="99">
        <f>SUMIFS(通讯通路门店!$V:$V,通讯通路门店!$S:$S,$G1350)</f>
        <v>0</v>
      </c>
      <c r="AU1350" s="99">
        <f>SUMIFS(通讯通路门店!$W:$W,通讯通路门店!$S:$S,$G1350)</f>
        <v>0</v>
      </c>
      <c r="AV1350" s="99">
        <f>SUMIFS(通讯通路门店!$Z:$Z,通讯通路门店!$S:$S,$G1350)</f>
        <v>0</v>
      </c>
      <c r="AW1350" s="99">
        <f>SUMIFS(通讯通路门店!$AB:$AB,通讯通路门店!$S:$S,$G1350)</f>
        <v>0</v>
      </c>
      <c r="AX1350" s="99">
        <f>SUMIFS(通讯通路门店!$X:$X,通讯通路门店!$S:$S,$G1350)</f>
        <v>0</v>
      </c>
      <c r="AY1350" s="99">
        <f>SUMIFS(通讯通路门店!$Y:$Y,通讯通路门店!$S:$S,$G1350)</f>
        <v>0</v>
      </c>
      <c r="AZ1350" s="99">
        <f>SUMIFS(通讯通路门店!$AA:$AA,通讯通路门店!$S:$S,$G1350)</f>
        <v>0</v>
      </c>
      <c r="BA1350" s="99">
        <f t="shared" si="108"/>
        <v>0</v>
      </c>
      <c r="BB1350" s="99">
        <f t="shared" si="109"/>
        <v>0</v>
      </c>
      <c r="BC1350" s="99">
        <f>SUMIFS(通讯通路门店!$W:$W,通讯通路门店!$S:$S,$G1350,通讯通路门店!$J:$J,"荣耀体验店")+SUMIFS(通讯通路门店!$W:$W,通讯通路门店!$S:$S,$G1350,通讯通路门店!$J:$J,"荣耀授权专卖店")</f>
        <v>0</v>
      </c>
      <c r="BD1350" s="99">
        <f>SUMIFS(通讯通路门店!$Z:$Z,通讯通路门店!$S:$S,$G1350,通讯通路门店!$J:$J,"VIVO体验店")</f>
        <v>0</v>
      </c>
      <c r="BE1350" s="99">
        <f>SUMIFS(通讯通路门店!$AB:$AB,通讯通路门店!$S:$S,$G1350,通讯通路门店!$J:$J,"OPPO体验店")</f>
        <v>0</v>
      </c>
      <c r="BF1350" s="99">
        <f>SUMIFS(通讯通路门店!$X:$X,通讯通路门店!$S:$S,$G1350,通讯通路门店!$J:$J,"华为授权体验店")+SUMIFS(通讯通路门店!$AA:$AA,通讯通路门店!$S:$S,$G1350,通讯通路门店!$J:$J,"华为堡垒店")</f>
        <v>0</v>
      </c>
      <c r="BG1350" s="99">
        <f>SUMIFS(通讯通路门店!$Y:$Y,通讯通路门店!$S:$S,$G1350,通讯通路门店!$J:$J,"小米体验店")</f>
        <v>0</v>
      </c>
      <c r="BH1350" s="99">
        <f>SUMIFS(通讯通路门店!$AA:$AA,通讯通路门店!$S:$S,$G1350,通讯通路门店!$J:$J,"苹果体验店")</f>
        <v>0</v>
      </c>
      <c r="BI1350" s="99">
        <f>SUMIFS(通讯通路门店!$K:$K,通讯通路门店!$S:$S,$G1350,通讯通路门店!$J:$J,"其他品牌专卖店")</f>
        <v>0</v>
      </c>
      <c r="BJ1350" s="99">
        <f>SUMIFS(通讯通路门店!$AC:$AC,通讯通路门店!$S:$S,$G1350)</f>
        <v>0</v>
      </c>
      <c r="BK1350" s="99">
        <f>SUMIFS(通讯通路门店!$AD:$AD,通讯通路门店!$S:$S,$G1350)</f>
        <v>0</v>
      </c>
      <c r="BL1350" s="99">
        <f>SUMIFS(通讯通路门店!$AE:$AE,通讯通路门店!$S:$S,$G1350)</f>
        <v>0</v>
      </c>
      <c r="BM1350" s="99">
        <f>SUMIFS(通讯通路门店!$AF:$AF,通讯通路门店!$S:$S,$G1350)</f>
        <v>0</v>
      </c>
      <c r="BN1350" s="99">
        <f>SUMIFS(通讯通路门店!$AG:$AG,通讯通路门店!$S:$S,$G1350)</f>
        <v>0</v>
      </c>
      <c r="BO1350" s="99">
        <f>SUMIFS(通讯通路门店!$AH:$AH,通讯通路门店!$S:$S,$G1350)</f>
        <v>0</v>
      </c>
      <c r="BP1350" s="99">
        <f>SUMIFS(通讯通路门店!$AI:$AI,通讯通路门店!$S:$S,$G1350)</f>
        <v>0</v>
      </c>
      <c r="BQ1350" s="83"/>
    </row>
    <row r="1351" spans="1:69">
      <c r="A1351" s="99" t="str">
        <f>IFERROR(_xlfn.XLOOKUP($G1351,通讯通路门店!$S$4:$S$993931,通讯通路门店!$A$4:$A$993931,0,0),"")</f>
        <v>海南省</v>
      </c>
      <c r="B1351" s="99" t="str">
        <f>IFERROR(_xlfn.XLOOKUP($G1351,通讯通路门店!$S$4:$S$993931,通讯通路门店!$B$4:$B$993931,0,0),"")</f>
        <v>东方市</v>
      </c>
      <c r="C1351" s="99" t="str">
        <f>IFERROR(_xlfn.XLOOKUP($G1351,通讯通路门店!$S$4:$S$993931,通讯通路门店!$C$4:$C$993931,0,0),"")</f>
        <v>东方市</v>
      </c>
      <c r="D1351" s="99" t="str">
        <f>IFERROR(_xlfn.XLOOKUP($G1351,通讯通路门店!$S$4:$S$993931,通讯通路门店!$D$4:$D$993931,0,0),"")</f>
        <v>八所镇</v>
      </c>
      <c r="E1351" s="83"/>
      <c r="F1351" s="83"/>
      <c r="G1351" s="101"/>
      <c r="H1351" s="102">
        <f>IFERROR(_xlfn.XLOOKUP($G1351,通讯通路门店!$S$4:$S$993931,通讯通路门店!$R$4:$R$993931,0,0),"")</f>
        <v>0</v>
      </c>
      <c r="I1351" s="83"/>
      <c r="J1351" s="83"/>
      <c r="K1351" s="83"/>
      <c r="L1351" s="83"/>
      <c r="M1351" s="83"/>
      <c r="N1351" s="83"/>
      <c r="O1351" s="83"/>
      <c r="P1351" s="83"/>
      <c r="Q1351" s="83"/>
      <c r="R1351" s="83"/>
      <c r="S1351" s="83"/>
      <c r="T1351" s="83"/>
      <c r="U1351" s="99">
        <f>COUNTIF(通讯通路门店!$S:$S,$G1351)</f>
        <v>0</v>
      </c>
      <c r="V1351" s="99">
        <f>COUNTIFS(通讯通路门店!$S:$S,$G1351,通讯通路门店!$J:$J,"综合卖场")</f>
        <v>0</v>
      </c>
      <c r="W1351" s="99">
        <f>SUMIFS(通讯通路门店!$AJ:$AJ,通讯通路门店!$S:$S,通讯客户沙盘!$G1351)</f>
        <v>0</v>
      </c>
      <c r="X1351" s="99">
        <f t="shared" si="105"/>
        <v>0</v>
      </c>
      <c r="Y1351" s="99">
        <f>COUNTIFS(通讯通路门店!$S:$S,$G1351,通讯通路门店!$J:$J,"荣耀体验店")+COUNTIFS(通讯通路门店!$S:$S,$G1351,通讯通路门店!$J:$J,"荣耀授权专卖店")</f>
        <v>0</v>
      </c>
      <c r="Z1351" s="99">
        <f>COUNTIFS(通讯通路门店!$S:$S,$G1351,通讯通路门店!$J:$J,"VIVO体验店")</f>
        <v>0</v>
      </c>
      <c r="AA1351" s="99">
        <f>COUNTIFS(通讯通路门店!$S:$S,$G1351,通讯通路门店!$J:$J,"OPPO体验店")</f>
        <v>0</v>
      </c>
      <c r="AB1351" s="99">
        <f>COUNTIFS(通讯通路门店!$S:$S,$G1351,通讯通路门店!$J:$J,"华为授权体验店")+COUNTIFS(通讯通路门店!$S:$S,$G1351,通讯通路门店!$J:$J,"华为堡垒店")</f>
        <v>0</v>
      </c>
      <c r="AC1351" s="99">
        <f>COUNTIFS(通讯通路门店!$S:$S,$G1351,通讯通路门店!$J:$J,"小米体验店")</f>
        <v>0</v>
      </c>
      <c r="AD1351" s="99">
        <f>COUNTIFS(通讯通路门店!$S:$S,$G1351,通讯通路门店!$J:$J,"苹果体验店")</f>
        <v>0</v>
      </c>
      <c r="AE1351" s="99">
        <f>COUNTIFS(通讯通路门店!$S:$S,$G1351,通讯通路门店!$J:$J,"其他品牌专卖店")</f>
        <v>0</v>
      </c>
      <c r="AF1351" s="99">
        <f>SUMIFS(通讯通路门店!$BI:$BI,通讯通路门店!$S:$S,$G1351)</f>
        <v>0</v>
      </c>
      <c r="AG1351" s="99">
        <f>SUMIFS(通讯通路门店!$BH:$BH,通讯通路门店!$S:$S,$G1351)</f>
        <v>0</v>
      </c>
      <c r="AH1351" s="99">
        <f t="shared" si="106"/>
        <v>0</v>
      </c>
      <c r="AI1351" s="99">
        <f>SUMIFS(通讯通路门店!$BB:$BB,通讯通路门店!$S:$S,$G1351)</f>
        <v>0</v>
      </c>
      <c r="AJ1351" s="99">
        <f>SUMIFS(通讯通路门店!$BE:$BE,通讯通路门店!$S:$S,$G1351)</f>
        <v>0</v>
      </c>
      <c r="AK1351" s="99">
        <f>SUMIFS(通讯通路门店!$BG:$BG,通讯通路门店!$S:$S,$G1351)</f>
        <v>0</v>
      </c>
      <c r="AL1351" s="99">
        <f>SUMIFS(通讯通路门店!$BC:$BC,通讯通路门店!$S:$S,$G1351)</f>
        <v>0</v>
      </c>
      <c r="AM1351" s="99">
        <f>SUMIFS(通讯通路门店!$BD:$BD,通讯通路门店!$S:$S,$G1351)</f>
        <v>0</v>
      </c>
      <c r="AN1351" s="99">
        <f>SUMIFS(通讯通路门店!$BF:$BF,通讯通路门店!$S:$S,$G1351)</f>
        <v>0</v>
      </c>
      <c r="AO1351" s="99">
        <f t="shared" si="107"/>
        <v>0</v>
      </c>
      <c r="AP1351" s="99">
        <f>SUMIFS(通讯通路门店!$K:$K,通讯通路门店!$S:$S,$G1351)</f>
        <v>0</v>
      </c>
      <c r="AQ1351" s="83"/>
      <c r="AR1351" s="99">
        <f>SUMIFS(通讯通路门店!$T:$T,通讯通路门店!$S:$S,$G1351)</f>
        <v>0</v>
      </c>
      <c r="AS1351" s="99">
        <f>SUMIFS(通讯通路门店!$U:$U,通讯通路门店!$S:$S,$G1351)</f>
        <v>0</v>
      </c>
      <c r="AT1351" s="99">
        <f>SUMIFS(通讯通路门店!$V:$V,通讯通路门店!$S:$S,$G1351)</f>
        <v>0</v>
      </c>
      <c r="AU1351" s="99">
        <f>SUMIFS(通讯通路门店!$W:$W,通讯通路门店!$S:$S,$G1351)</f>
        <v>0</v>
      </c>
      <c r="AV1351" s="99">
        <f>SUMIFS(通讯通路门店!$Z:$Z,通讯通路门店!$S:$S,$G1351)</f>
        <v>0</v>
      </c>
      <c r="AW1351" s="99">
        <f>SUMIFS(通讯通路门店!$AB:$AB,通讯通路门店!$S:$S,$G1351)</f>
        <v>0</v>
      </c>
      <c r="AX1351" s="99">
        <f>SUMIFS(通讯通路门店!$X:$X,通讯通路门店!$S:$S,$G1351)</f>
        <v>0</v>
      </c>
      <c r="AY1351" s="99">
        <f>SUMIFS(通讯通路门店!$Y:$Y,通讯通路门店!$S:$S,$G1351)</f>
        <v>0</v>
      </c>
      <c r="AZ1351" s="99">
        <f>SUMIFS(通讯通路门店!$AA:$AA,通讯通路门店!$S:$S,$G1351)</f>
        <v>0</v>
      </c>
      <c r="BA1351" s="99">
        <f t="shared" si="108"/>
        <v>0</v>
      </c>
      <c r="BB1351" s="99">
        <f t="shared" si="109"/>
        <v>0</v>
      </c>
      <c r="BC1351" s="99">
        <f>SUMIFS(通讯通路门店!$W:$W,通讯通路门店!$S:$S,$G1351,通讯通路门店!$J:$J,"荣耀体验店")+SUMIFS(通讯通路门店!$W:$W,通讯通路门店!$S:$S,$G1351,通讯通路门店!$J:$J,"荣耀授权专卖店")</f>
        <v>0</v>
      </c>
      <c r="BD1351" s="99">
        <f>SUMIFS(通讯通路门店!$Z:$Z,通讯通路门店!$S:$S,$G1351,通讯通路门店!$J:$J,"VIVO体验店")</f>
        <v>0</v>
      </c>
      <c r="BE1351" s="99">
        <f>SUMIFS(通讯通路门店!$AB:$AB,通讯通路门店!$S:$S,$G1351,通讯通路门店!$J:$J,"OPPO体验店")</f>
        <v>0</v>
      </c>
      <c r="BF1351" s="99">
        <f>SUMIFS(通讯通路门店!$X:$X,通讯通路门店!$S:$S,$G1351,通讯通路门店!$J:$J,"华为授权体验店")+SUMIFS(通讯通路门店!$AA:$AA,通讯通路门店!$S:$S,$G1351,通讯通路门店!$J:$J,"华为堡垒店")</f>
        <v>0</v>
      </c>
      <c r="BG1351" s="99">
        <f>SUMIFS(通讯通路门店!$Y:$Y,通讯通路门店!$S:$S,$G1351,通讯通路门店!$J:$J,"小米体验店")</f>
        <v>0</v>
      </c>
      <c r="BH1351" s="99">
        <f>SUMIFS(通讯通路门店!$AA:$AA,通讯通路门店!$S:$S,$G1351,通讯通路门店!$J:$J,"苹果体验店")</f>
        <v>0</v>
      </c>
      <c r="BI1351" s="99">
        <f>SUMIFS(通讯通路门店!$K:$K,通讯通路门店!$S:$S,$G1351,通讯通路门店!$J:$J,"其他品牌专卖店")</f>
        <v>0</v>
      </c>
      <c r="BJ1351" s="99">
        <f>SUMIFS(通讯通路门店!$AC:$AC,通讯通路门店!$S:$S,$G1351)</f>
        <v>0</v>
      </c>
      <c r="BK1351" s="99">
        <f>SUMIFS(通讯通路门店!$AD:$AD,通讯通路门店!$S:$S,$G1351)</f>
        <v>0</v>
      </c>
      <c r="BL1351" s="99">
        <f>SUMIFS(通讯通路门店!$AE:$AE,通讯通路门店!$S:$S,$G1351)</f>
        <v>0</v>
      </c>
      <c r="BM1351" s="99">
        <f>SUMIFS(通讯通路门店!$AF:$AF,通讯通路门店!$S:$S,$G1351)</f>
        <v>0</v>
      </c>
      <c r="BN1351" s="99">
        <f>SUMIFS(通讯通路门店!$AG:$AG,通讯通路门店!$S:$S,$G1351)</f>
        <v>0</v>
      </c>
      <c r="BO1351" s="99">
        <f>SUMIFS(通讯通路门店!$AH:$AH,通讯通路门店!$S:$S,$G1351)</f>
        <v>0</v>
      </c>
      <c r="BP1351" s="99">
        <f>SUMIFS(通讯通路门店!$AI:$AI,通讯通路门店!$S:$S,$G1351)</f>
        <v>0</v>
      </c>
      <c r="BQ1351" s="83"/>
    </row>
    <row r="1352" spans="1:69">
      <c r="A1352" s="99" t="str">
        <f>IFERROR(_xlfn.XLOOKUP($G1352,通讯通路门店!$S$4:$S$993931,通讯通路门店!$A$4:$A$993931,0,0),"")</f>
        <v>海南省</v>
      </c>
      <c r="B1352" s="99" t="str">
        <f>IFERROR(_xlfn.XLOOKUP($G1352,通讯通路门店!$S$4:$S$993931,通讯通路门店!$B$4:$B$993931,0,0),"")</f>
        <v>东方市</v>
      </c>
      <c r="C1352" s="99" t="str">
        <f>IFERROR(_xlfn.XLOOKUP($G1352,通讯通路门店!$S$4:$S$993931,通讯通路门店!$C$4:$C$993931,0,0),"")</f>
        <v>东方市</v>
      </c>
      <c r="D1352" s="99" t="str">
        <f>IFERROR(_xlfn.XLOOKUP($G1352,通讯通路门店!$S$4:$S$993931,通讯通路门店!$D$4:$D$993931,0,0),"")</f>
        <v>八所镇</v>
      </c>
      <c r="E1352" s="83"/>
      <c r="F1352" s="83"/>
      <c r="G1352" s="101"/>
      <c r="H1352" s="102">
        <f>IFERROR(_xlfn.XLOOKUP($G1352,通讯通路门店!$S$4:$S$993931,通讯通路门店!$R$4:$R$993931,0,0),"")</f>
        <v>0</v>
      </c>
      <c r="I1352" s="83"/>
      <c r="J1352" s="83"/>
      <c r="K1352" s="83"/>
      <c r="L1352" s="83"/>
      <c r="M1352" s="83"/>
      <c r="N1352" s="83"/>
      <c r="O1352" s="83"/>
      <c r="P1352" s="83"/>
      <c r="Q1352" s="83"/>
      <c r="R1352" s="83"/>
      <c r="S1352" s="83"/>
      <c r="T1352" s="83"/>
      <c r="U1352" s="99">
        <f>COUNTIF(通讯通路门店!$S:$S,$G1352)</f>
        <v>0</v>
      </c>
      <c r="V1352" s="99">
        <f>COUNTIFS(通讯通路门店!$S:$S,$G1352,通讯通路门店!$J:$J,"综合卖场")</f>
        <v>0</v>
      </c>
      <c r="W1352" s="99">
        <f>SUMIFS(通讯通路门店!$AJ:$AJ,通讯通路门店!$S:$S,通讯客户沙盘!$G1352)</f>
        <v>0</v>
      </c>
      <c r="X1352" s="99">
        <f t="shared" si="105"/>
        <v>0</v>
      </c>
      <c r="Y1352" s="99">
        <f>COUNTIFS(通讯通路门店!$S:$S,$G1352,通讯通路门店!$J:$J,"荣耀体验店")+COUNTIFS(通讯通路门店!$S:$S,$G1352,通讯通路门店!$J:$J,"荣耀授权专卖店")</f>
        <v>0</v>
      </c>
      <c r="Z1352" s="99">
        <f>COUNTIFS(通讯通路门店!$S:$S,$G1352,通讯通路门店!$J:$J,"VIVO体验店")</f>
        <v>0</v>
      </c>
      <c r="AA1352" s="99">
        <f>COUNTIFS(通讯通路门店!$S:$S,$G1352,通讯通路门店!$J:$J,"OPPO体验店")</f>
        <v>0</v>
      </c>
      <c r="AB1352" s="99">
        <f>COUNTIFS(通讯通路门店!$S:$S,$G1352,通讯通路门店!$J:$J,"华为授权体验店")+COUNTIFS(通讯通路门店!$S:$S,$G1352,通讯通路门店!$J:$J,"华为堡垒店")</f>
        <v>0</v>
      </c>
      <c r="AC1352" s="99">
        <f>COUNTIFS(通讯通路门店!$S:$S,$G1352,通讯通路门店!$J:$J,"小米体验店")</f>
        <v>0</v>
      </c>
      <c r="AD1352" s="99">
        <f>COUNTIFS(通讯通路门店!$S:$S,$G1352,通讯通路门店!$J:$J,"苹果体验店")</f>
        <v>0</v>
      </c>
      <c r="AE1352" s="99">
        <f>COUNTIFS(通讯通路门店!$S:$S,$G1352,通讯通路门店!$J:$J,"其他品牌专卖店")</f>
        <v>0</v>
      </c>
      <c r="AF1352" s="99">
        <f>SUMIFS(通讯通路门店!$BI:$BI,通讯通路门店!$S:$S,$G1352)</f>
        <v>0</v>
      </c>
      <c r="AG1352" s="99">
        <f>SUMIFS(通讯通路门店!$BH:$BH,通讯通路门店!$S:$S,$G1352)</f>
        <v>0</v>
      </c>
      <c r="AH1352" s="99">
        <f t="shared" si="106"/>
        <v>0</v>
      </c>
      <c r="AI1352" s="99">
        <f>SUMIFS(通讯通路门店!$BB:$BB,通讯通路门店!$S:$S,$G1352)</f>
        <v>0</v>
      </c>
      <c r="AJ1352" s="99">
        <f>SUMIFS(通讯通路门店!$BE:$BE,通讯通路门店!$S:$S,$G1352)</f>
        <v>0</v>
      </c>
      <c r="AK1352" s="99">
        <f>SUMIFS(通讯通路门店!$BG:$BG,通讯通路门店!$S:$S,$G1352)</f>
        <v>0</v>
      </c>
      <c r="AL1352" s="99">
        <f>SUMIFS(通讯通路门店!$BC:$BC,通讯通路门店!$S:$S,$G1352)</f>
        <v>0</v>
      </c>
      <c r="AM1352" s="99">
        <f>SUMIFS(通讯通路门店!$BD:$BD,通讯通路门店!$S:$S,$G1352)</f>
        <v>0</v>
      </c>
      <c r="AN1352" s="99">
        <f>SUMIFS(通讯通路门店!$BF:$BF,通讯通路门店!$S:$S,$G1352)</f>
        <v>0</v>
      </c>
      <c r="AO1352" s="99">
        <f t="shared" si="107"/>
        <v>0</v>
      </c>
      <c r="AP1352" s="99">
        <f>SUMIFS(通讯通路门店!$K:$K,通讯通路门店!$S:$S,$G1352)</f>
        <v>0</v>
      </c>
      <c r="AQ1352" s="83"/>
      <c r="AR1352" s="99">
        <f>SUMIFS(通讯通路门店!$T:$T,通讯通路门店!$S:$S,$G1352)</f>
        <v>0</v>
      </c>
      <c r="AS1352" s="99">
        <f>SUMIFS(通讯通路门店!$U:$U,通讯通路门店!$S:$S,$G1352)</f>
        <v>0</v>
      </c>
      <c r="AT1352" s="99">
        <f>SUMIFS(通讯通路门店!$V:$V,通讯通路门店!$S:$S,$G1352)</f>
        <v>0</v>
      </c>
      <c r="AU1352" s="99">
        <f>SUMIFS(通讯通路门店!$W:$W,通讯通路门店!$S:$S,$G1352)</f>
        <v>0</v>
      </c>
      <c r="AV1352" s="99">
        <f>SUMIFS(通讯通路门店!$Z:$Z,通讯通路门店!$S:$S,$G1352)</f>
        <v>0</v>
      </c>
      <c r="AW1352" s="99">
        <f>SUMIFS(通讯通路门店!$AB:$AB,通讯通路门店!$S:$S,$G1352)</f>
        <v>0</v>
      </c>
      <c r="AX1352" s="99">
        <f>SUMIFS(通讯通路门店!$X:$X,通讯通路门店!$S:$S,$G1352)</f>
        <v>0</v>
      </c>
      <c r="AY1352" s="99">
        <f>SUMIFS(通讯通路门店!$Y:$Y,通讯通路门店!$S:$S,$G1352)</f>
        <v>0</v>
      </c>
      <c r="AZ1352" s="99">
        <f>SUMIFS(通讯通路门店!$AA:$AA,通讯通路门店!$S:$S,$G1352)</f>
        <v>0</v>
      </c>
      <c r="BA1352" s="99">
        <f t="shared" si="108"/>
        <v>0</v>
      </c>
      <c r="BB1352" s="99">
        <f t="shared" si="109"/>
        <v>0</v>
      </c>
      <c r="BC1352" s="99">
        <f>SUMIFS(通讯通路门店!$W:$W,通讯通路门店!$S:$S,$G1352,通讯通路门店!$J:$J,"荣耀体验店")+SUMIFS(通讯通路门店!$W:$W,通讯通路门店!$S:$S,$G1352,通讯通路门店!$J:$J,"荣耀授权专卖店")</f>
        <v>0</v>
      </c>
      <c r="BD1352" s="99">
        <f>SUMIFS(通讯通路门店!$Z:$Z,通讯通路门店!$S:$S,$G1352,通讯通路门店!$J:$J,"VIVO体验店")</f>
        <v>0</v>
      </c>
      <c r="BE1352" s="99">
        <f>SUMIFS(通讯通路门店!$AB:$AB,通讯通路门店!$S:$S,$G1352,通讯通路门店!$J:$J,"OPPO体验店")</f>
        <v>0</v>
      </c>
      <c r="BF1352" s="99">
        <f>SUMIFS(通讯通路门店!$X:$X,通讯通路门店!$S:$S,$G1352,通讯通路门店!$J:$J,"华为授权体验店")+SUMIFS(通讯通路门店!$AA:$AA,通讯通路门店!$S:$S,$G1352,通讯通路门店!$J:$J,"华为堡垒店")</f>
        <v>0</v>
      </c>
      <c r="BG1352" s="99">
        <f>SUMIFS(通讯通路门店!$Y:$Y,通讯通路门店!$S:$S,$G1352,通讯通路门店!$J:$J,"小米体验店")</f>
        <v>0</v>
      </c>
      <c r="BH1352" s="99">
        <f>SUMIFS(通讯通路门店!$AA:$AA,通讯通路门店!$S:$S,$G1352,通讯通路门店!$J:$J,"苹果体验店")</f>
        <v>0</v>
      </c>
      <c r="BI1352" s="99">
        <f>SUMIFS(通讯通路门店!$K:$K,通讯通路门店!$S:$S,$G1352,通讯通路门店!$J:$J,"其他品牌专卖店")</f>
        <v>0</v>
      </c>
      <c r="BJ1352" s="99">
        <f>SUMIFS(通讯通路门店!$AC:$AC,通讯通路门店!$S:$S,$G1352)</f>
        <v>0</v>
      </c>
      <c r="BK1352" s="99">
        <f>SUMIFS(通讯通路门店!$AD:$AD,通讯通路门店!$S:$S,$G1352)</f>
        <v>0</v>
      </c>
      <c r="BL1352" s="99">
        <f>SUMIFS(通讯通路门店!$AE:$AE,通讯通路门店!$S:$S,$G1352)</f>
        <v>0</v>
      </c>
      <c r="BM1352" s="99">
        <f>SUMIFS(通讯通路门店!$AF:$AF,通讯通路门店!$S:$S,$G1352)</f>
        <v>0</v>
      </c>
      <c r="BN1352" s="99">
        <f>SUMIFS(通讯通路门店!$AG:$AG,通讯通路门店!$S:$S,$G1352)</f>
        <v>0</v>
      </c>
      <c r="BO1352" s="99">
        <f>SUMIFS(通讯通路门店!$AH:$AH,通讯通路门店!$S:$S,$G1352)</f>
        <v>0</v>
      </c>
      <c r="BP1352" s="99">
        <f>SUMIFS(通讯通路门店!$AI:$AI,通讯通路门店!$S:$S,$G1352)</f>
        <v>0</v>
      </c>
      <c r="BQ1352" s="83"/>
    </row>
    <row r="1353" spans="1:69">
      <c r="A1353" s="99" t="str">
        <f>IFERROR(_xlfn.XLOOKUP($G1353,通讯通路门店!$S$4:$S$993931,通讯通路门店!$A$4:$A$993931,0,0),"")</f>
        <v>海南省</v>
      </c>
      <c r="B1353" s="99" t="str">
        <f>IFERROR(_xlfn.XLOOKUP($G1353,通讯通路门店!$S$4:$S$993931,通讯通路门店!$B$4:$B$993931,0,0),"")</f>
        <v>东方市</v>
      </c>
      <c r="C1353" s="99" t="str">
        <f>IFERROR(_xlfn.XLOOKUP($G1353,通讯通路门店!$S$4:$S$993931,通讯通路门店!$C$4:$C$993931,0,0),"")</f>
        <v>东方市</v>
      </c>
      <c r="D1353" s="99" t="str">
        <f>IFERROR(_xlfn.XLOOKUP($G1353,通讯通路门店!$S$4:$S$993931,通讯通路门店!$D$4:$D$993931,0,0),"")</f>
        <v>八所镇</v>
      </c>
      <c r="E1353" s="83"/>
      <c r="F1353" s="83"/>
      <c r="G1353" s="101"/>
      <c r="H1353" s="102">
        <f>IFERROR(_xlfn.XLOOKUP($G1353,通讯通路门店!$S$4:$S$993931,通讯通路门店!$R$4:$R$993931,0,0),"")</f>
        <v>0</v>
      </c>
      <c r="I1353" s="83"/>
      <c r="J1353" s="83"/>
      <c r="K1353" s="83"/>
      <c r="L1353" s="83"/>
      <c r="M1353" s="83"/>
      <c r="N1353" s="83"/>
      <c r="O1353" s="83"/>
      <c r="P1353" s="83"/>
      <c r="Q1353" s="83"/>
      <c r="R1353" s="83"/>
      <c r="S1353" s="83"/>
      <c r="T1353" s="83"/>
      <c r="U1353" s="99">
        <f>COUNTIF(通讯通路门店!$S:$S,$G1353)</f>
        <v>0</v>
      </c>
      <c r="V1353" s="99">
        <f>COUNTIFS(通讯通路门店!$S:$S,$G1353,通讯通路门店!$J:$J,"综合卖场")</f>
        <v>0</v>
      </c>
      <c r="W1353" s="99">
        <f>SUMIFS(通讯通路门店!$AJ:$AJ,通讯通路门店!$S:$S,通讯客户沙盘!$G1353)</f>
        <v>0</v>
      </c>
      <c r="X1353" s="99">
        <f t="shared" si="105"/>
        <v>0</v>
      </c>
      <c r="Y1353" s="99">
        <f>COUNTIFS(通讯通路门店!$S:$S,$G1353,通讯通路门店!$J:$J,"荣耀体验店")+COUNTIFS(通讯通路门店!$S:$S,$G1353,通讯通路门店!$J:$J,"荣耀授权专卖店")</f>
        <v>0</v>
      </c>
      <c r="Z1353" s="99">
        <f>COUNTIFS(通讯通路门店!$S:$S,$G1353,通讯通路门店!$J:$J,"VIVO体验店")</f>
        <v>0</v>
      </c>
      <c r="AA1353" s="99">
        <f>COUNTIFS(通讯通路门店!$S:$S,$G1353,通讯通路门店!$J:$J,"OPPO体验店")</f>
        <v>0</v>
      </c>
      <c r="AB1353" s="99">
        <f>COUNTIFS(通讯通路门店!$S:$S,$G1353,通讯通路门店!$J:$J,"华为授权体验店")+COUNTIFS(通讯通路门店!$S:$S,$G1353,通讯通路门店!$J:$J,"华为堡垒店")</f>
        <v>0</v>
      </c>
      <c r="AC1353" s="99">
        <f>COUNTIFS(通讯通路门店!$S:$S,$G1353,通讯通路门店!$J:$J,"小米体验店")</f>
        <v>0</v>
      </c>
      <c r="AD1353" s="99">
        <f>COUNTIFS(通讯通路门店!$S:$S,$G1353,通讯通路门店!$J:$J,"苹果体验店")</f>
        <v>0</v>
      </c>
      <c r="AE1353" s="99">
        <f>COUNTIFS(通讯通路门店!$S:$S,$G1353,通讯通路门店!$J:$J,"其他品牌专卖店")</f>
        <v>0</v>
      </c>
      <c r="AF1353" s="99">
        <f>SUMIFS(通讯通路门店!$BI:$BI,通讯通路门店!$S:$S,$G1353)</f>
        <v>0</v>
      </c>
      <c r="AG1353" s="99">
        <f>SUMIFS(通讯通路门店!$BH:$BH,通讯通路门店!$S:$S,$G1353)</f>
        <v>0</v>
      </c>
      <c r="AH1353" s="99">
        <f t="shared" si="106"/>
        <v>0</v>
      </c>
      <c r="AI1353" s="99">
        <f>SUMIFS(通讯通路门店!$BB:$BB,通讯通路门店!$S:$S,$G1353)</f>
        <v>0</v>
      </c>
      <c r="AJ1353" s="99">
        <f>SUMIFS(通讯通路门店!$BE:$BE,通讯通路门店!$S:$S,$G1353)</f>
        <v>0</v>
      </c>
      <c r="AK1353" s="99">
        <f>SUMIFS(通讯通路门店!$BG:$BG,通讯通路门店!$S:$S,$G1353)</f>
        <v>0</v>
      </c>
      <c r="AL1353" s="99">
        <f>SUMIFS(通讯通路门店!$BC:$BC,通讯通路门店!$S:$S,$G1353)</f>
        <v>0</v>
      </c>
      <c r="AM1353" s="99">
        <f>SUMIFS(通讯通路门店!$BD:$BD,通讯通路门店!$S:$S,$G1353)</f>
        <v>0</v>
      </c>
      <c r="AN1353" s="99">
        <f>SUMIFS(通讯通路门店!$BF:$BF,通讯通路门店!$S:$S,$G1353)</f>
        <v>0</v>
      </c>
      <c r="AO1353" s="99">
        <f t="shared" si="107"/>
        <v>0</v>
      </c>
      <c r="AP1353" s="99">
        <f>SUMIFS(通讯通路门店!$K:$K,通讯通路门店!$S:$S,$G1353)</f>
        <v>0</v>
      </c>
      <c r="AQ1353" s="83"/>
      <c r="AR1353" s="99">
        <f>SUMIFS(通讯通路门店!$T:$T,通讯通路门店!$S:$S,$G1353)</f>
        <v>0</v>
      </c>
      <c r="AS1353" s="99">
        <f>SUMIFS(通讯通路门店!$U:$U,通讯通路门店!$S:$S,$G1353)</f>
        <v>0</v>
      </c>
      <c r="AT1353" s="99">
        <f>SUMIFS(通讯通路门店!$V:$V,通讯通路门店!$S:$S,$G1353)</f>
        <v>0</v>
      </c>
      <c r="AU1353" s="99">
        <f>SUMIFS(通讯通路门店!$W:$W,通讯通路门店!$S:$S,$G1353)</f>
        <v>0</v>
      </c>
      <c r="AV1353" s="99">
        <f>SUMIFS(通讯通路门店!$Z:$Z,通讯通路门店!$S:$S,$G1353)</f>
        <v>0</v>
      </c>
      <c r="AW1353" s="99">
        <f>SUMIFS(通讯通路门店!$AB:$AB,通讯通路门店!$S:$S,$G1353)</f>
        <v>0</v>
      </c>
      <c r="AX1353" s="99">
        <f>SUMIFS(通讯通路门店!$X:$X,通讯通路门店!$S:$S,$G1353)</f>
        <v>0</v>
      </c>
      <c r="AY1353" s="99">
        <f>SUMIFS(通讯通路门店!$Y:$Y,通讯通路门店!$S:$S,$G1353)</f>
        <v>0</v>
      </c>
      <c r="AZ1353" s="99">
        <f>SUMIFS(通讯通路门店!$AA:$AA,通讯通路门店!$S:$S,$G1353)</f>
        <v>0</v>
      </c>
      <c r="BA1353" s="99">
        <f t="shared" si="108"/>
        <v>0</v>
      </c>
      <c r="BB1353" s="99">
        <f t="shared" si="109"/>
        <v>0</v>
      </c>
      <c r="BC1353" s="99">
        <f>SUMIFS(通讯通路门店!$W:$W,通讯通路门店!$S:$S,$G1353,通讯通路门店!$J:$J,"荣耀体验店")+SUMIFS(通讯通路门店!$W:$W,通讯通路门店!$S:$S,$G1353,通讯通路门店!$J:$J,"荣耀授权专卖店")</f>
        <v>0</v>
      </c>
      <c r="BD1353" s="99">
        <f>SUMIFS(通讯通路门店!$Z:$Z,通讯通路门店!$S:$S,$G1353,通讯通路门店!$J:$J,"VIVO体验店")</f>
        <v>0</v>
      </c>
      <c r="BE1353" s="99">
        <f>SUMIFS(通讯通路门店!$AB:$AB,通讯通路门店!$S:$S,$G1353,通讯通路门店!$J:$J,"OPPO体验店")</f>
        <v>0</v>
      </c>
      <c r="BF1353" s="99">
        <f>SUMIFS(通讯通路门店!$X:$X,通讯通路门店!$S:$S,$G1353,通讯通路门店!$J:$J,"华为授权体验店")+SUMIFS(通讯通路门店!$AA:$AA,通讯通路门店!$S:$S,$G1353,通讯通路门店!$J:$J,"华为堡垒店")</f>
        <v>0</v>
      </c>
      <c r="BG1353" s="99">
        <f>SUMIFS(通讯通路门店!$Y:$Y,通讯通路门店!$S:$S,$G1353,通讯通路门店!$J:$J,"小米体验店")</f>
        <v>0</v>
      </c>
      <c r="BH1353" s="99">
        <f>SUMIFS(通讯通路门店!$AA:$AA,通讯通路门店!$S:$S,$G1353,通讯通路门店!$J:$J,"苹果体验店")</f>
        <v>0</v>
      </c>
      <c r="BI1353" s="99">
        <f>SUMIFS(通讯通路门店!$K:$K,通讯通路门店!$S:$S,$G1353,通讯通路门店!$J:$J,"其他品牌专卖店")</f>
        <v>0</v>
      </c>
      <c r="BJ1353" s="99">
        <f>SUMIFS(通讯通路门店!$AC:$AC,通讯通路门店!$S:$S,$G1353)</f>
        <v>0</v>
      </c>
      <c r="BK1353" s="99">
        <f>SUMIFS(通讯通路门店!$AD:$AD,通讯通路门店!$S:$S,$G1353)</f>
        <v>0</v>
      </c>
      <c r="BL1353" s="99">
        <f>SUMIFS(通讯通路门店!$AE:$AE,通讯通路门店!$S:$S,$G1353)</f>
        <v>0</v>
      </c>
      <c r="BM1353" s="99">
        <f>SUMIFS(通讯通路门店!$AF:$AF,通讯通路门店!$S:$S,$G1353)</f>
        <v>0</v>
      </c>
      <c r="BN1353" s="99">
        <f>SUMIFS(通讯通路门店!$AG:$AG,通讯通路门店!$S:$S,$G1353)</f>
        <v>0</v>
      </c>
      <c r="BO1353" s="99">
        <f>SUMIFS(通讯通路门店!$AH:$AH,通讯通路门店!$S:$S,$G1353)</f>
        <v>0</v>
      </c>
      <c r="BP1353" s="99">
        <f>SUMIFS(通讯通路门店!$AI:$AI,通讯通路门店!$S:$S,$G1353)</f>
        <v>0</v>
      </c>
      <c r="BQ1353" s="83"/>
    </row>
    <row r="1354" spans="1:69">
      <c r="A1354" s="99" t="str">
        <f>IFERROR(_xlfn.XLOOKUP($G1354,通讯通路门店!$S$4:$S$993931,通讯通路门店!$A$4:$A$993931,0,0),"")</f>
        <v>海南省</v>
      </c>
      <c r="B1354" s="99" t="str">
        <f>IFERROR(_xlfn.XLOOKUP($G1354,通讯通路门店!$S$4:$S$993931,通讯通路门店!$B$4:$B$993931,0,0),"")</f>
        <v>东方市</v>
      </c>
      <c r="C1354" s="99" t="str">
        <f>IFERROR(_xlfn.XLOOKUP($G1354,通讯通路门店!$S$4:$S$993931,通讯通路门店!$C$4:$C$993931,0,0),"")</f>
        <v>东方市</v>
      </c>
      <c r="D1354" s="99" t="str">
        <f>IFERROR(_xlfn.XLOOKUP($G1354,通讯通路门店!$S$4:$S$993931,通讯通路门店!$D$4:$D$993931,0,0),"")</f>
        <v>八所镇</v>
      </c>
      <c r="E1354" s="83"/>
      <c r="F1354" s="83"/>
      <c r="G1354" s="101"/>
      <c r="H1354" s="102">
        <f>IFERROR(_xlfn.XLOOKUP($G1354,通讯通路门店!$S$4:$S$993931,通讯通路门店!$R$4:$R$993931,0,0),"")</f>
        <v>0</v>
      </c>
      <c r="I1354" s="83"/>
      <c r="J1354" s="83"/>
      <c r="K1354" s="83"/>
      <c r="L1354" s="83"/>
      <c r="M1354" s="83"/>
      <c r="N1354" s="83"/>
      <c r="O1354" s="83"/>
      <c r="P1354" s="83"/>
      <c r="Q1354" s="83"/>
      <c r="R1354" s="83"/>
      <c r="S1354" s="83"/>
      <c r="T1354" s="83"/>
      <c r="U1354" s="99">
        <f>COUNTIF(通讯通路门店!$S:$S,$G1354)</f>
        <v>0</v>
      </c>
      <c r="V1354" s="99">
        <f>COUNTIFS(通讯通路门店!$S:$S,$G1354,通讯通路门店!$J:$J,"综合卖场")</f>
        <v>0</v>
      </c>
      <c r="W1354" s="99">
        <f>SUMIFS(通讯通路门店!$AJ:$AJ,通讯通路门店!$S:$S,通讯客户沙盘!$G1354)</f>
        <v>0</v>
      </c>
      <c r="X1354" s="99">
        <f t="shared" si="105"/>
        <v>0</v>
      </c>
      <c r="Y1354" s="99">
        <f>COUNTIFS(通讯通路门店!$S:$S,$G1354,通讯通路门店!$J:$J,"荣耀体验店")+COUNTIFS(通讯通路门店!$S:$S,$G1354,通讯通路门店!$J:$J,"荣耀授权专卖店")</f>
        <v>0</v>
      </c>
      <c r="Z1354" s="99">
        <f>COUNTIFS(通讯通路门店!$S:$S,$G1354,通讯通路门店!$J:$J,"VIVO体验店")</f>
        <v>0</v>
      </c>
      <c r="AA1354" s="99">
        <f>COUNTIFS(通讯通路门店!$S:$S,$G1354,通讯通路门店!$J:$J,"OPPO体验店")</f>
        <v>0</v>
      </c>
      <c r="AB1354" s="99">
        <f>COUNTIFS(通讯通路门店!$S:$S,$G1354,通讯通路门店!$J:$J,"华为授权体验店")+COUNTIFS(通讯通路门店!$S:$S,$G1354,通讯通路门店!$J:$J,"华为堡垒店")</f>
        <v>0</v>
      </c>
      <c r="AC1354" s="99">
        <f>COUNTIFS(通讯通路门店!$S:$S,$G1354,通讯通路门店!$J:$J,"小米体验店")</f>
        <v>0</v>
      </c>
      <c r="AD1354" s="99">
        <f>COUNTIFS(通讯通路门店!$S:$S,$G1354,通讯通路门店!$J:$J,"苹果体验店")</f>
        <v>0</v>
      </c>
      <c r="AE1354" s="99">
        <f>COUNTIFS(通讯通路门店!$S:$S,$G1354,通讯通路门店!$J:$J,"其他品牌专卖店")</f>
        <v>0</v>
      </c>
      <c r="AF1354" s="99">
        <f>SUMIFS(通讯通路门店!$BI:$BI,通讯通路门店!$S:$S,$G1354)</f>
        <v>0</v>
      </c>
      <c r="AG1354" s="99">
        <f>SUMIFS(通讯通路门店!$BH:$BH,通讯通路门店!$S:$S,$G1354)</f>
        <v>0</v>
      </c>
      <c r="AH1354" s="99">
        <f t="shared" si="106"/>
        <v>0</v>
      </c>
      <c r="AI1354" s="99">
        <f>SUMIFS(通讯通路门店!$BB:$BB,通讯通路门店!$S:$S,$G1354)</f>
        <v>0</v>
      </c>
      <c r="AJ1354" s="99">
        <f>SUMIFS(通讯通路门店!$BE:$BE,通讯通路门店!$S:$S,$G1354)</f>
        <v>0</v>
      </c>
      <c r="AK1354" s="99">
        <f>SUMIFS(通讯通路门店!$BG:$BG,通讯通路门店!$S:$S,$G1354)</f>
        <v>0</v>
      </c>
      <c r="AL1354" s="99">
        <f>SUMIFS(通讯通路门店!$BC:$BC,通讯通路门店!$S:$S,$G1354)</f>
        <v>0</v>
      </c>
      <c r="AM1354" s="99">
        <f>SUMIFS(通讯通路门店!$BD:$BD,通讯通路门店!$S:$S,$G1354)</f>
        <v>0</v>
      </c>
      <c r="AN1354" s="99">
        <f>SUMIFS(通讯通路门店!$BF:$BF,通讯通路门店!$S:$S,$G1354)</f>
        <v>0</v>
      </c>
      <c r="AO1354" s="99">
        <f t="shared" si="107"/>
        <v>0</v>
      </c>
      <c r="AP1354" s="99">
        <f>SUMIFS(通讯通路门店!$K:$K,通讯通路门店!$S:$S,$G1354)</f>
        <v>0</v>
      </c>
      <c r="AQ1354" s="83"/>
      <c r="AR1354" s="99">
        <f>SUMIFS(通讯通路门店!$T:$T,通讯通路门店!$S:$S,$G1354)</f>
        <v>0</v>
      </c>
      <c r="AS1354" s="99">
        <f>SUMIFS(通讯通路门店!$U:$U,通讯通路门店!$S:$S,$G1354)</f>
        <v>0</v>
      </c>
      <c r="AT1354" s="99">
        <f>SUMIFS(通讯通路门店!$V:$V,通讯通路门店!$S:$S,$G1354)</f>
        <v>0</v>
      </c>
      <c r="AU1354" s="99">
        <f>SUMIFS(通讯通路门店!$W:$W,通讯通路门店!$S:$S,$G1354)</f>
        <v>0</v>
      </c>
      <c r="AV1354" s="99">
        <f>SUMIFS(通讯通路门店!$Z:$Z,通讯通路门店!$S:$S,$G1354)</f>
        <v>0</v>
      </c>
      <c r="AW1354" s="99">
        <f>SUMIFS(通讯通路门店!$AB:$AB,通讯通路门店!$S:$S,$G1354)</f>
        <v>0</v>
      </c>
      <c r="AX1354" s="99">
        <f>SUMIFS(通讯通路门店!$X:$X,通讯通路门店!$S:$S,$G1354)</f>
        <v>0</v>
      </c>
      <c r="AY1354" s="99">
        <f>SUMIFS(通讯通路门店!$Y:$Y,通讯通路门店!$S:$S,$G1354)</f>
        <v>0</v>
      </c>
      <c r="AZ1354" s="99">
        <f>SUMIFS(通讯通路门店!$AA:$AA,通讯通路门店!$S:$S,$G1354)</f>
        <v>0</v>
      </c>
      <c r="BA1354" s="99">
        <f t="shared" si="108"/>
        <v>0</v>
      </c>
      <c r="BB1354" s="99">
        <f t="shared" si="109"/>
        <v>0</v>
      </c>
      <c r="BC1354" s="99">
        <f>SUMIFS(通讯通路门店!$W:$W,通讯通路门店!$S:$S,$G1354,通讯通路门店!$J:$J,"荣耀体验店")+SUMIFS(通讯通路门店!$W:$W,通讯通路门店!$S:$S,$G1354,通讯通路门店!$J:$J,"荣耀授权专卖店")</f>
        <v>0</v>
      </c>
      <c r="BD1354" s="99">
        <f>SUMIFS(通讯通路门店!$Z:$Z,通讯通路门店!$S:$S,$G1354,通讯通路门店!$J:$J,"VIVO体验店")</f>
        <v>0</v>
      </c>
      <c r="BE1354" s="99">
        <f>SUMIFS(通讯通路门店!$AB:$AB,通讯通路门店!$S:$S,$G1354,通讯通路门店!$J:$J,"OPPO体验店")</f>
        <v>0</v>
      </c>
      <c r="BF1354" s="99">
        <f>SUMIFS(通讯通路门店!$X:$X,通讯通路门店!$S:$S,$G1354,通讯通路门店!$J:$J,"华为授权体验店")+SUMIFS(通讯通路门店!$AA:$AA,通讯通路门店!$S:$S,$G1354,通讯通路门店!$J:$J,"华为堡垒店")</f>
        <v>0</v>
      </c>
      <c r="BG1354" s="99">
        <f>SUMIFS(通讯通路门店!$Y:$Y,通讯通路门店!$S:$S,$G1354,通讯通路门店!$J:$J,"小米体验店")</f>
        <v>0</v>
      </c>
      <c r="BH1354" s="99">
        <f>SUMIFS(通讯通路门店!$AA:$AA,通讯通路门店!$S:$S,$G1354,通讯通路门店!$J:$J,"苹果体验店")</f>
        <v>0</v>
      </c>
      <c r="BI1354" s="99">
        <f>SUMIFS(通讯通路门店!$K:$K,通讯通路门店!$S:$S,$G1354,通讯通路门店!$J:$J,"其他品牌专卖店")</f>
        <v>0</v>
      </c>
      <c r="BJ1354" s="99">
        <f>SUMIFS(通讯通路门店!$AC:$AC,通讯通路门店!$S:$S,$G1354)</f>
        <v>0</v>
      </c>
      <c r="BK1354" s="99">
        <f>SUMIFS(通讯通路门店!$AD:$AD,通讯通路门店!$S:$S,$G1354)</f>
        <v>0</v>
      </c>
      <c r="BL1354" s="99">
        <f>SUMIFS(通讯通路门店!$AE:$AE,通讯通路门店!$S:$S,$G1354)</f>
        <v>0</v>
      </c>
      <c r="BM1354" s="99">
        <f>SUMIFS(通讯通路门店!$AF:$AF,通讯通路门店!$S:$S,$G1354)</f>
        <v>0</v>
      </c>
      <c r="BN1354" s="99">
        <f>SUMIFS(通讯通路门店!$AG:$AG,通讯通路门店!$S:$S,$G1354)</f>
        <v>0</v>
      </c>
      <c r="BO1354" s="99">
        <f>SUMIFS(通讯通路门店!$AH:$AH,通讯通路门店!$S:$S,$G1354)</f>
        <v>0</v>
      </c>
      <c r="BP1354" s="99">
        <f>SUMIFS(通讯通路门店!$AI:$AI,通讯通路门店!$S:$S,$G1354)</f>
        <v>0</v>
      </c>
      <c r="BQ1354" s="83"/>
    </row>
    <row r="1355" spans="1:69">
      <c r="A1355" s="99" t="str">
        <f>IFERROR(_xlfn.XLOOKUP($G1355,通讯通路门店!$S$4:$S$993931,通讯通路门店!$A$4:$A$993931,0,0),"")</f>
        <v>海南省</v>
      </c>
      <c r="B1355" s="99" t="str">
        <f>IFERROR(_xlfn.XLOOKUP($G1355,通讯通路门店!$S$4:$S$993931,通讯通路门店!$B$4:$B$993931,0,0),"")</f>
        <v>东方市</v>
      </c>
      <c r="C1355" s="99" t="str">
        <f>IFERROR(_xlfn.XLOOKUP($G1355,通讯通路门店!$S$4:$S$993931,通讯通路门店!$C$4:$C$993931,0,0),"")</f>
        <v>东方市</v>
      </c>
      <c r="D1355" s="99" t="str">
        <f>IFERROR(_xlfn.XLOOKUP($G1355,通讯通路门店!$S$4:$S$993931,通讯通路门店!$D$4:$D$993931,0,0),"")</f>
        <v>八所镇</v>
      </c>
      <c r="E1355" s="83"/>
      <c r="F1355" s="83"/>
      <c r="G1355" s="101"/>
      <c r="H1355" s="102">
        <f>IFERROR(_xlfn.XLOOKUP($G1355,通讯通路门店!$S$4:$S$993931,通讯通路门店!$R$4:$R$993931,0,0),"")</f>
        <v>0</v>
      </c>
      <c r="I1355" s="83"/>
      <c r="J1355" s="83"/>
      <c r="K1355" s="83"/>
      <c r="L1355" s="83"/>
      <c r="M1355" s="83"/>
      <c r="N1355" s="83"/>
      <c r="O1355" s="83"/>
      <c r="P1355" s="83"/>
      <c r="Q1355" s="83"/>
      <c r="R1355" s="83"/>
      <c r="S1355" s="83"/>
      <c r="T1355" s="83"/>
      <c r="U1355" s="99">
        <f>COUNTIF(通讯通路门店!$S:$S,$G1355)</f>
        <v>0</v>
      </c>
      <c r="V1355" s="99">
        <f>COUNTIFS(通讯通路门店!$S:$S,$G1355,通讯通路门店!$J:$J,"综合卖场")</f>
        <v>0</v>
      </c>
      <c r="W1355" s="99">
        <f>SUMIFS(通讯通路门店!$AJ:$AJ,通讯通路门店!$S:$S,通讯客户沙盘!$G1355)</f>
        <v>0</v>
      </c>
      <c r="X1355" s="99">
        <f t="shared" si="105"/>
        <v>0</v>
      </c>
      <c r="Y1355" s="99">
        <f>COUNTIFS(通讯通路门店!$S:$S,$G1355,通讯通路门店!$J:$J,"荣耀体验店")+COUNTIFS(通讯通路门店!$S:$S,$G1355,通讯通路门店!$J:$J,"荣耀授权专卖店")</f>
        <v>0</v>
      </c>
      <c r="Z1355" s="99">
        <f>COUNTIFS(通讯通路门店!$S:$S,$G1355,通讯通路门店!$J:$J,"VIVO体验店")</f>
        <v>0</v>
      </c>
      <c r="AA1355" s="99">
        <f>COUNTIFS(通讯通路门店!$S:$S,$G1355,通讯通路门店!$J:$J,"OPPO体验店")</f>
        <v>0</v>
      </c>
      <c r="AB1355" s="99">
        <f>COUNTIFS(通讯通路门店!$S:$S,$G1355,通讯通路门店!$J:$J,"华为授权体验店")+COUNTIFS(通讯通路门店!$S:$S,$G1355,通讯通路门店!$J:$J,"华为堡垒店")</f>
        <v>0</v>
      </c>
      <c r="AC1355" s="99">
        <f>COUNTIFS(通讯通路门店!$S:$S,$G1355,通讯通路门店!$J:$J,"小米体验店")</f>
        <v>0</v>
      </c>
      <c r="AD1355" s="99">
        <f>COUNTIFS(通讯通路门店!$S:$S,$G1355,通讯通路门店!$J:$J,"苹果体验店")</f>
        <v>0</v>
      </c>
      <c r="AE1355" s="99">
        <f>COUNTIFS(通讯通路门店!$S:$S,$G1355,通讯通路门店!$J:$J,"其他品牌专卖店")</f>
        <v>0</v>
      </c>
      <c r="AF1355" s="99">
        <f>SUMIFS(通讯通路门店!$BI:$BI,通讯通路门店!$S:$S,$G1355)</f>
        <v>0</v>
      </c>
      <c r="AG1355" s="99">
        <f>SUMIFS(通讯通路门店!$BH:$BH,通讯通路门店!$S:$S,$G1355)</f>
        <v>0</v>
      </c>
      <c r="AH1355" s="99">
        <f t="shared" si="106"/>
        <v>0</v>
      </c>
      <c r="AI1355" s="99">
        <f>SUMIFS(通讯通路门店!$BB:$BB,通讯通路门店!$S:$S,$G1355)</f>
        <v>0</v>
      </c>
      <c r="AJ1355" s="99">
        <f>SUMIFS(通讯通路门店!$BE:$BE,通讯通路门店!$S:$S,$G1355)</f>
        <v>0</v>
      </c>
      <c r="AK1355" s="99">
        <f>SUMIFS(通讯通路门店!$BG:$BG,通讯通路门店!$S:$S,$G1355)</f>
        <v>0</v>
      </c>
      <c r="AL1355" s="99">
        <f>SUMIFS(通讯通路门店!$BC:$BC,通讯通路门店!$S:$S,$G1355)</f>
        <v>0</v>
      </c>
      <c r="AM1355" s="99">
        <f>SUMIFS(通讯通路门店!$BD:$BD,通讯通路门店!$S:$S,$G1355)</f>
        <v>0</v>
      </c>
      <c r="AN1355" s="99">
        <f>SUMIFS(通讯通路门店!$BF:$BF,通讯通路门店!$S:$S,$G1355)</f>
        <v>0</v>
      </c>
      <c r="AO1355" s="99">
        <f t="shared" si="107"/>
        <v>0</v>
      </c>
      <c r="AP1355" s="99">
        <f>SUMIFS(通讯通路门店!$K:$K,通讯通路门店!$S:$S,$G1355)</f>
        <v>0</v>
      </c>
      <c r="AQ1355" s="83"/>
      <c r="AR1355" s="99">
        <f>SUMIFS(通讯通路门店!$T:$T,通讯通路门店!$S:$S,$G1355)</f>
        <v>0</v>
      </c>
      <c r="AS1355" s="99">
        <f>SUMIFS(通讯通路门店!$U:$U,通讯通路门店!$S:$S,$G1355)</f>
        <v>0</v>
      </c>
      <c r="AT1355" s="99">
        <f>SUMIFS(通讯通路门店!$V:$V,通讯通路门店!$S:$S,$G1355)</f>
        <v>0</v>
      </c>
      <c r="AU1355" s="99">
        <f>SUMIFS(通讯通路门店!$W:$W,通讯通路门店!$S:$S,$G1355)</f>
        <v>0</v>
      </c>
      <c r="AV1355" s="99">
        <f>SUMIFS(通讯通路门店!$Z:$Z,通讯通路门店!$S:$S,$G1355)</f>
        <v>0</v>
      </c>
      <c r="AW1355" s="99">
        <f>SUMIFS(通讯通路门店!$AB:$AB,通讯通路门店!$S:$S,$G1355)</f>
        <v>0</v>
      </c>
      <c r="AX1355" s="99">
        <f>SUMIFS(通讯通路门店!$X:$X,通讯通路门店!$S:$S,$G1355)</f>
        <v>0</v>
      </c>
      <c r="AY1355" s="99">
        <f>SUMIFS(通讯通路门店!$Y:$Y,通讯通路门店!$S:$S,$G1355)</f>
        <v>0</v>
      </c>
      <c r="AZ1355" s="99">
        <f>SUMIFS(通讯通路门店!$AA:$AA,通讯通路门店!$S:$S,$G1355)</f>
        <v>0</v>
      </c>
      <c r="BA1355" s="99">
        <f t="shared" si="108"/>
        <v>0</v>
      </c>
      <c r="BB1355" s="99">
        <f t="shared" si="109"/>
        <v>0</v>
      </c>
      <c r="BC1355" s="99">
        <f>SUMIFS(通讯通路门店!$W:$W,通讯通路门店!$S:$S,$G1355,通讯通路门店!$J:$J,"荣耀体验店")+SUMIFS(通讯通路门店!$W:$W,通讯通路门店!$S:$S,$G1355,通讯通路门店!$J:$J,"荣耀授权专卖店")</f>
        <v>0</v>
      </c>
      <c r="BD1355" s="99">
        <f>SUMIFS(通讯通路门店!$Z:$Z,通讯通路门店!$S:$S,$G1355,通讯通路门店!$J:$J,"VIVO体验店")</f>
        <v>0</v>
      </c>
      <c r="BE1355" s="99">
        <f>SUMIFS(通讯通路门店!$AB:$AB,通讯通路门店!$S:$S,$G1355,通讯通路门店!$J:$J,"OPPO体验店")</f>
        <v>0</v>
      </c>
      <c r="BF1355" s="99">
        <f>SUMIFS(通讯通路门店!$X:$X,通讯通路门店!$S:$S,$G1355,通讯通路门店!$J:$J,"华为授权体验店")+SUMIFS(通讯通路门店!$AA:$AA,通讯通路门店!$S:$S,$G1355,通讯通路门店!$J:$J,"华为堡垒店")</f>
        <v>0</v>
      </c>
      <c r="BG1355" s="99">
        <f>SUMIFS(通讯通路门店!$Y:$Y,通讯通路门店!$S:$S,$G1355,通讯通路门店!$J:$J,"小米体验店")</f>
        <v>0</v>
      </c>
      <c r="BH1355" s="99">
        <f>SUMIFS(通讯通路门店!$AA:$AA,通讯通路门店!$S:$S,$G1355,通讯通路门店!$J:$J,"苹果体验店")</f>
        <v>0</v>
      </c>
      <c r="BI1355" s="99">
        <f>SUMIFS(通讯通路门店!$K:$K,通讯通路门店!$S:$S,$G1355,通讯通路门店!$J:$J,"其他品牌专卖店")</f>
        <v>0</v>
      </c>
      <c r="BJ1355" s="99">
        <f>SUMIFS(通讯通路门店!$AC:$AC,通讯通路门店!$S:$S,$G1355)</f>
        <v>0</v>
      </c>
      <c r="BK1355" s="99">
        <f>SUMIFS(通讯通路门店!$AD:$AD,通讯通路门店!$S:$S,$G1355)</f>
        <v>0</v>
      </c>
      <c r="BL1355" s="99">
        <f>SUMIFS(通讯通路门店!$AE:$AE,通讯通路门店!$S:$S,$G1355)</f>
        <v>0</v>
      </c>
      <c r="BM1355" s="99">
        <f>SUMIFS(通讯通路门店!$AF:$AF,通讯通路门店!$S:$S,$G1355)</f>
        <v>0</v>
      </c>
      <c r="BN1355" s="99">
        <f>SUMIFS(通讯通路门店!$AG:$AG,通讯通路门店!$S:$S,$G1355)</f>
        <v>0</v>
      </c>
      <c r="BO1355" s="99">
        <f>SUMIFS(通讯通路门店!$AH:$AH,通讯通路门店!$S:$S,$G1355)</f>
        <v>0</v>
      </c>
      <c r="BP1355" s="99">
        <f>SUMIFS(通讯通路门店!$AI:$AI,通讯通路门店!$S:$S,$G1355)</f>
        <v>0</v>
      </c>
      <c r="BQ1355" s="83"/>
    </row>
    <row r="1356" spans="1:69">
      <c r="A1356" s="99" t="str">
        <f>IFERROR(_xlfn.XLOOKUP($G1356,通讯通路门店!$S$4:$S$993931,通讯通路门店!$A$4:$A$993931,0,0),"")</f>
        <v>海南省</v>
      </c>
      <c r="B1356" s="99" t="str">
        <f>IFERROR(_xlfn.XLOOKUP($G1356,通讯通路门店!$S$4:$S$993931,通讯通路门店!$B$4:$B$993931,0,0),"")</f>
        <v>东方市</v>
      </c>
      <c r="C1356" s="99" t="str">
        <f>IFERROR(_xlfn.XLOOKUP($G1356,通讯通路门店!$S$4:$S$993931,通讯通路门店!$C$4:$C$993931,0,0),"")</f>
        <v>东方市</v>
      </c>
      <c r="D1356" s="99" t="str">
        <f>IFERROR(_xlfn.XLOOKUP($G1356,通讯通路门店!$S$4:$S$993931,通讯通路门店!$D$4:$D$993931,0,0),"")</f>
        <v>八所镇</v>
      </c>
      <c r="E1356" s="83"/>
      <c r="F1356" s="83"/>
      <c r="G1356" s="101"/>
      <c r="H1356" s="102">
        <f>IFERROR(_xlfn.XLOOKUP($G1356,通讯通路门店!$S$4:$S$993931,通讯通路门店!$R$4:$R$993931,0,0),"")</f>
        <v>0</v>
      </c>
      <c r="I1356" s="83"/>
      <c r="J1356" s="83"/>
      <c r="K1356" s="83"/>
      <c r="L1356" s="83"/>
      <c r="M1356" s="83"/>
      <c r="N1356" s="83"/>
      <c r="O1356" s="83"/>
      <c r="P1356" s="83"/>
      <c r="Q1356" s="83"/>
      <c r="R1356" s="83"/>
      <c r="S1356" s="83"/>
      <c r="T1356" s="83"/>
      <c r="U1356" s="99">
        <f>COUNTIF(通讯通路门店!$S:$S,$G1356)</f>
        <v>0</v>
      </c>
      <c r="V1356" s="99">
        <f>COUNTIFS(通讯通路门店!$S:$S,$G1356,通讯通路门店!$J:$J,"综合卖场")</f>
        <v>0</v>
      </c>
      <c r="W1356" s="99">
        <f>SUMIFS(通讯通路门店!$AJ:$AJ,通讯通路门店!$S:$S,通讯客户沙盘!$G1356)</f>
        <v>0</v>
      </c>
      <c r="X1356" s="99">
        <f t="shared" si="105"/>
        <v>0</v>
      </c>
      <c r="Y1356" s="99">
        <f>COUNTIFS(通讯通路门店!$S:$S,$G1356,通讯通路门店!$J:$J,"荣耀体验店")+COUNTIFS(通讯通路门店!$S:$S,$G1356,通讯通路门店!$J:$J,"荣耀授权专卖店")</f>
        <v>0</v>
      </c>
      <c r="Z1356" s="99">
        <f>COUNTIFS(通讯通路门店!$S:$S,$G1356,通讯通路门店!$J:$J,"VIVO体验店")</f>
        <v>0</v>
      </c>
      <c r="AA1356" s="99">
        <f>COUNTIFS(通讯通路门店!$S:$S,$G1356,通讯通路门店!$J:$J,"OPPO体验店")</f>
        <v>0</v>
      </c>
      <c r="AB1356" s="99">
        <f>COUNTIFS(通讯通路门店!$S:$S,$G1356,通讯通路门店!$J:$J,"华为授权体验店")+COUNTIFS(通讯通路门店!$S:$S,$G1356,通讯通路门店!$J:$J,"华为堡垒店")</f>
        <v>0</v>
      </c>
      <c r="AC1356" s="99">
        <f>COUNTIFS(通讯通路门店!$S:$S,$G1356,通讯通路门店!$J:$J,"小米体验店")</f>
        <v>0</v>
      </c>
      <c r="AD1356" s="99">
        <f>COUNTIFS(通讯通路门店!$S:$S,$G1356,通讯通路门店!$J:$J,"苹果体验店")</f>
        <v>0</v>
      </c>
      <c r="AE1356" s="99">
        <f>COUNTIFS(通讯通路门店!$S:$S,$G1356,通讯通路门店!$J:$J,"其他品牌专卖店")</f>
        <v>0</v>
      </c>
      <c r="AF1356" s="99">
        <f>SUMIFS(通讯通路门店!$BI:$BI,通讯通路门店!$S:$S,$G1356)</f>
        <v>0</v>
      </c>
      <c r="AG1356" s="99">
        <f>SUMIFS(通讯通路门店!$BH:$BH,通讯通路门店!$S:$S,$G1356)</f>
        <v>0</v>
      </c>
      <c r="AH1356" s="99">
        <f t="shared" si="106"/>
        <v>0</v>
      </c>
      <c r="AI1356" s="99">
        <f>SUMIFS(通讯通路门店!$BB:$BB,通讯通路门店!$S:$S,$G1356)</f>
        <v>0</v>
      </c>
      <c r="AJ1356" s="99">
        <f>SUMIFS(通讯通路门店!$BE:$BE,通讯通路门店!$S:$S,$G1356)</f>
        <v>0</v>
      </c>
      <c r="AK1356" s="99">
        <f>SUMIFS(通讯通路门店!$BG:$BG,通讯通路门店!$S:$S,$G1356)</f>
        <v>0</v>
      </c>
      <c r="AL1356" s="99">
        <f>SUMIFS(通讯通路门店!$BC:$BC,通讯通路门店!$S:$S,$G1356)</f>
        <v>0</v>
      </c>
      <c r="AM1356" s="99">
        <f>SUMIFS(通讯通路门店!$BD:$BD,通讯通路门店!$S:$S,$G1356)</f>
        <v>0</v>
      </c>
      <c r="AN1356" s="99">
        <f>SUMIFS(通讯通路门店!$BF:$BF,通讯通路门店!$S:$S,$G1356)</f>
        <v>0</v>
      </c>
      <c r="AO1356" s="99">
        <f t="shared" si="107"/>
        <v>0</v>
      </c>
      <c r="AP1356" s="99">
        <f>SUMIFS(通讯通路门店!$K:$K,通讯通路门店!$S:$S,$G1356)</f>
        <v>0</v>
      </c>
      <c r="AQ1356" s="83"/>
      <c r="AR1356" s="99">
        <f>SUMIFS(通讯通路门店!$T:$T,通讯通路门店!$S:$S,$G1356)</f>
        <v>0</v>
      </c>
      <c r="AS1356" s="99">
        <f>SUMIFS(通讯通路门店!$U:$U,通讯通路门店!$S:$S,$G1356)</f>
        <v>0</v>
      </c>
      <c r="AT1356" s="99">
        <f>SUMIFS(通讯通路门店!$V:$V,通讯通路门店!$S:$S,$G1356)</f>
        <v>0</v>
      </c>
      <c r="AU1356" s="99">
        <f>SUMIFS(通讯通路门店!$W:$W,通讯通路门店!$S:$S,$G1356)</f>
        <v>0</v>
      </c>
      <c r="AV1356" s="99">
        <f>SUMIFS(通讯通路门店!$Z:$Z,通讯通路门店!$S:$S,$G1356)</f>
        <v>0</v>
      </c>
      <c r="AW1356" s="99">
        <f>SUMIFS(通讯通路门店!$AB:$AB,通讯通路门店!$S:$S,$G1356)</f>
        <v>0</v>
      </c>
      <c r="AX1356" s="99">
        <f>SUMIFS(通讯通路门店!$X:$X,通讯通路门店!$S:$S,$G1356)</f>
        <v>0</v>
      </c>
      <c r="AY1356" s="99">
        <f>SUMIFS(通讯通路门店!$Y:$Y,通讯通路门店!$S:$S,$G1356)</f>
        <v>0</v>
      </c>
      <c r="AZ1356" s="99">
        <f>SUMIFS(通讯通路门店!$AA:$AA,通讯通路门店!$S:$S,$G1356)</f>
        <v>0</v>
      </c>
      <c r="BA1356" s="99">
        <f t="shared" si="108"/>
        <v>0</v>
      </c>
      <c r="BB1356" s="99">
        <f t="shared" si="109"/>
        <v>0</v>
      </c>
      <c r="BC1356" s="99">
        <f>SUMIFS(通讯通路门店!$W:$W,通讯通路门店!$S:$S,$G1356,通讯通路门店!$J:$J,"荣耀体验店")+SUMIFS(通讯通路门店!$W:$W,通讯通路门店!$S:$S,$G1356,通讯通路门店!$J:$J,"荣耀授权专卖店")</f>
        <v>0</v>
      </c>
      <c r="BD1356" s="99">
        <f>SUMIFS(通讯通路门店!$Z:$Z,通讯通路门店!$S:$S,$G1356,通讯通路门店!$J:$J,"VIVO体验店")</f>
        <v>0</v>
      </c>
      <c r="BE1356" s="99">
        <f>SUMIFS(通讯通路门店!$AB:$AB,通讯通路门店!$S:$S,$G1356,通讯通路门店!$J:$J,"OPPO体验店")</f>
        <v>0</v>
      </c>
      <c r="BF1356" s="99">
        <f>SUMIFS(通讯通路门店!$X:$X,通讯通路门店!$S:$S,$G1356,通讯通路门店!$J:$J,"华为授权体验店")+SUMIFS(通讯通路门店!$AA:$AA,通讯通路门店!$S:$S,$G1356,通讯通路门店!$J:$J,"华为堡垒店")</f>
        <v>0</v>
      </c>
      <c r="BG1356" s="99">
        <f>SUMIFS(通讯通路门店!$Y:$Y,通讯通路门店!$S:$S,$G1356,通讯通路门店!$J:$J,"小米体验店")</f>
        <v>0</v>
      </c>
      <c r="BH1356" s="99">
        <f>SUMIFS(通讯通路门店!$AA:$AA,通讯通路门店!$S:$S,$G1356,通讯通路门店!$J:$J,"苹果体验店")</f>
        <v>0</v>
      </c>
      <c r="BI1356" s="99">
        <f>SUMIFS(通讯通路门店!$K:$K,通讯通路门店!$S:$S,$G1356,通讯通路门店!$J:$J,"其他品牌专卖店")</f>
        <v>0</v>
      </c>
      <c r="BJ1356" s="99">
        <f>SUMIFS(通讯通路门店!$AC:$AC,通讯通路门店!$S:$S,$G1356)</f>
        <v>0</v>
      </c>
      <c r="BK1356" s="99">
        <f>SUMIFS(通讯通路门店!$AD:$AD,通讯通路门店!$S:$S,$G1356)</f>
        <v>0</v>
      </c>
      <c r="BL1356" s="99">
        <f>SUMIFS(通讯通路门店!$AE:$AE,通讯通路门店!$S:$S,$G1356)</f>
        <v>0</v>
      </c>
      <c r="BM1356" s="99">
        <f>SUMIFS(通讯通路门店!$AF:$AF,通讯通路门店!$S:$S,$G1356)</f>
        <v>0</v>
      </c>
      <c r="BN1356" s="99">
        <f>SUMIFS(通讯通路门店!$AG:$AG,通讯通路门店!$S:$S,$G1356)</f>
        <v>0</v>
      </c>
      <c r="BO1356" s="99">
        <f>SUMIFS(通讯通路门店!$AH:$AH,通讯通路门店!$S:$S,$G1356)</f>
        <v>0</v>
      </c>
      <c r="BP1356" s="99">
        <f>SUMIFS(通讯通路门店!$AI:$AI,通讯通路门店!$S:$S,$G1356)</f>
        <v>0</v>
      </c>
      <c r="BQ1356" s="83"/>
    </row>
    <row r="1357" spans="1:69">
      <c r="A1357" s="99" t="str">
        <f>IFERROR(_xlfn.XLOOKUP($G1357,通讯通路门店!$S$4:$S$993931,通讯通路门店!$A$4:$A$993931,0,0),"")</f>
        <v>海南省</v>
      </c>
      <c r="B1357" s="99" t="str">
        <f>IFERROR(_xlfn.XLOOKUP($G1357,通讯通路门店!$S$4:$S$993931,通讯通路门店!$B$4:$B$993931,0,0),"")</f>
        <v>东方市</v>
      </c>
      <c r="C1357" s="99" t="str">
        <f>IFERROR(_xlfn.XLOOKUP($G1357,通讯通路门店!$S$4:$S$993931,通讯通路门店!$C$4:$C$993931,0,0),"")</f>
        <v>东方市</v>
      </c>
      <c r="D1357" s="99" t="str">
        <f>IFERROR(_xlfn.XLOOKUP($G1357,通讯通路门店!$S$4:$S$993931,通讯通路门店!$D$4:$D$993931,0,0),"")</f>
        <v>八所镇</v>
      </c>
      <c r="E1357" s="83"/>
      <c r="F1357" s="83"/>
      <c r="G1357" s="101"/>
      <c r="H1357" s="102">
        <f>IFERROR(_xlfn.XLOOKUP($G1357,通讯通路门店!$S$4:$S$993931,通讯通路门店!$R$4:$R$993931,0,0),"")</f>
        <v>0</v>
      </c>
      <c r="I1357" s="83"/>
      <c r="J1357" s="83"/>
      <c r="K1357" s="83"/>
      <c r="L1357" s="83"/>
      <c r="M1357" s="83"/>
      <c r="N1357" s="83"/>
      <c r="O1357" s="83"/>
      <c r="P1357" s="83"/>
      <c r="Q1357" s="83"/>
      <c r="R1357" s="83"/>
      <c r="S1357" s="83"/>
      <c r="T1357" s="83"/>
      <c r="U1357" s="99">
        <f>COUNTIF(通讯通路门店!$S:$S,$G1357)</f>
        <v>0</v>
      </c>
      <c r="V1357" s="99">
        <f>COUNTIFS(通讯通路门店!$S:$S,$G1357,通讯通路门店!$J:$J,"综合卖场")</f>
        <v>0</v>
      </c>
      <c r="W1357" s="99">
        <f>SUMIFS(通讯通路门店!$AJ:$AJ,通讯通路门店!$S:$S,通讯客户沙盘!$G1357)</f>
        <v>0</v>
      </c>
      <c r="X1357" s="99">
        <f t="shared" si="105"/>
        <v>0</v>
      </c>
      <c r="Y1357" s="99">
        <f>COUNTIFS(通讯通路门店!$S:$S,$G1357,通讯通路门店!$J:$J,"荣耀体验店")+COUNTIFS(通讯通路门店!$S:$S,$G1357,通讯通路门店!$J:$J,"荣耀授权专卖店")</f>
        <v>0</v>
      </c>
      <c r="Z1357" s="99">
        <f>COUNTIFS(通讯通路门店!$S:$S,$G1357,通讯通路门店!$J:$J,"VIVO体验店")</f>
        <v>0</v>
      </c>
      <c r="AA1357" s="99">
        <f>COUNTIFS(通讯通路门店!$S:$S,$G1357,通讯通路门店!$J:$J,"OPPO体验店")</f>
        <v>0</v>
      </c>
      <c r="AB1357" s="99">
        <f>COUNTIFS(通讯通路门店!$S:$S,$G1357,通讯通路门店!$J:$J,"华为授权体验店")+COUNTIFS(通讯通路门店!$S:$S,$G1357,通讯通路门店!$J:$J,"华为堡垒店")</f>
        <v>0</v>
      </c>
      <c r="AC1357" s="99">
        <f>COUNTIFS(通讯通路门店!$S:$S,$G1357,通讯通路门店!$J:$J,"小米体验店")</f>
        <v>0</v>
      </c>
      <c r="AD1357" s="99">
        <f>COUNTIFS(通讯通路门店!$S:$S,$G1357,通讯通路门店!$J:$J,"苹果体验店")</f>
        <v>0</v>
      </c>
      <c r="AE1357" s="99">
        <f>COUNTIFS(通讯通路门店!$S:$S,$G1357,通讯通路门店!$J:$J,"其他品牌专卖店")</f>
        <v>0</v>
      </c>
      <c r="AF1357" s="99">
        <f>SUMIFS(通讯通路门店!$BI:$BI,通讯通路门店!$S:$S,$G1357)</f>
        <v>0</v>
      </c>
      <c r="AG1357" s="99">
        <f>SUMIFS(通讯通路门店!$BH:$BH,通讯通路门店!$S:$S,$G1357)</f>
        <v>0</v>
      </c>
      <c r="AH1357" s="99">
        <f t="shared" si="106"/>
        <v>0</v>
      </c>
      <c r="AI1357" s="99">
        <f>SUMIFS(通讯通路门店!$BB:$BB,通讯通路门店!$S:$S,$G1357)</f>
        <v>0</v>
      </c>
      <c r="AJ1357" s="99">
        <f>SUMIFS(通讯通路门店!$BE:$BE,通讯通路门店!$S:$S,$G1357)</f>
        <v>0</v>
      </c>
      <c r="AK1357" s="99">
        <f>SUMIFS(通讯通路门店!$BG:$BG,通讯通路门店!$S:$S,$G1357)</f>
        <v>0</v>
      </c>
      <c r="AL1357" s="99">
        <f>SUMIFS(通讯通路门店!$BC:$BC,通讯通路门店!$S:$S,$G1357)</f>
        <v>0</v>
      </c>
      <c r="AM1357" s="99">
        <f>SUMIFS(通讯通路门店!$BD:$BD,通讯通路门店!$S:$S,$G1357)</f>
        <v>0</v>
      </c>
      <c r="AN1357" s="99">
        <f>SUMIFS(通讯通路门店!$BF:$BF,通讯通路门店!$S:$S,$G1357)</f>
        <v>0</v>
      </c>
      <c r="AO1357" s="99">
        <f t="shared" si="107"/>
        <v>0</v>
      </c>
      <c r="AP1357" s="99">
        <f>SUMIFS(通讯通路门店!$K:$K,通讯通路门店!$S:$S,$G1357)</f>
        <v>0</v>
      </c>
      <c r="AQ1357" s="83"/>
      <c r="AR1357" s="99">
        <f>SUMIFS(通讯通路门店!$T:$T,通讯通路门店!$S:$S,$G1357)</f>
        <v>0</v>
      </c>
      <c r="AS1357" s="99">
        <f>SUMIFS(通讯通路门店!$U:$U,通讯通路门店!$S:$S,$G1357)</f>
        <v>0</v>
      </c>
      <c r="AT1357" s="99">
        <f>SUMIFS(通讯通路门店!$V:$V,通讯通路门店!$S:$S,$G1357)</f>
        <v>0</v>
      </c>
      <c r="AU1357" s="99">
        <f>SUMIFS(通讯通路门店!$W:$W,通讯通路门店!$S:$S,$G1357)</f>
        <v>0</v>
      </c>
      <c r="AV1357" s="99">
        <f>SUMIFS(通讯通路门店!$Z:$Z,通讯通路门店!$S:$S,$G1357)</f>
        <v>0</v>
      </c>
      <c r="AW1357" s="99">
        <f>SUMIFS(通讯通路门店!$AB:$AB,通讯通路门店!$S:$S,$G1357)</f>
        <v>0</v>
      </c>
      <c r="AX1357" s="99">
        <f>SUMIFS(通讯通路门店!$X:$X,通讯通路门店!$S:$S,$G1357)</f>
        <v>0</v>
      </c>
      <c r="AY1357" s="99">
        <f>SUMIFS(通讯通路门店!$Y:$Y,通讯通路门店!$S:$S,$G1357)</f>
        <v>0</v>
      </c>
      <c r="AZ1357" s="99">
        <f>SUMIFS(通讯通路门店!$AA:$AA,通讯通路门店!$S:$S,$G1357)</f>
        <v>0</v>
      </c>
      <c r="BA1357" s="99">
        <f t="shared" si="108"/>
        <v>0</v>
      </c>
      <c r="BB1357" s="99">
        <f t="shared" si="109"/>
        <v>0</v>
      </c>
      <c r="BC1357" s="99">
        <f>SUMIFS(通讯通路门店!$W:$W,通讯通路门店!$S:$S,$G1357,通讯通路门店!$J:$J,"荣耀体验店")+SUMIFS(通讯通路门店!$W:$W,通讯通路门店!$S:$S,$G1357,通讯通路门店!$J:$J,"荣耀授权专卖店")</f>
        <v>0</v>
      </c>
      <c r="BD1357" s="99">
        <f>SUMIFS(通讯通路门店!$Z:$Z,通讯通路门店!$S:$S,$G1357,通讯通路门店!$J:$J,"VIVO体验店")</f>
        <v>0</v>
      </c>
      <c r="BE1357" s="99">
        <f>SUMIFS(通讯通路门店!$AB:$AB,通讯通路门店!$S:$S,$G1357,通讯通路门店!$J:$J,"OPPO体验店")</f>
        <v>0</v>
      </c>
      <c r="BF1357" s="99">
        <f>SUMIFS(通讯通路门店!$X:$X,通讯通路门店!$S:$S,$G1357,通讯通路门店!$J:$J,"华为授权体验店")+SUMIFS(通讯通路门店!$AA:$AA,通讯通路门店!$S:$S,$G1357,通讯通路门店!$J:$J,"华为堡垒店")</f>
        <v>0</v>
      </c>
      <c r="BG1357" s="99">
        <f>SUMIFS(通讯通路门店!$Y:$Y,通讯通路门店!$S:$S,$G1357,通讯通路门店!$J:$J,"小米体验店")</f>
        <v>0</v>
      </c>
      <c r="BH1357" s="99">
        <f>SUMIFS(通讯通路门店!$AA:$AA,通讯通路门店!$S:$S,$G1357,通讯通路门店!$J:$J,"苹果体验店")</f>
        <v>0</v>
      </c>
      <c r="BI1357" s="99">
        <f>SUMIFS(通讯通路门店!$K:$K,通讯通路门店!$S:$S,$G1357,通讯通路门店!$J:$J,"其他品牌专卖店")</f>
        <v>0</v>
      </c>
      <c r="BJ1357" s="99">
        <f>SUMIFS(通讯通路门店!$AC:$AC,通讯通路门店!$S:$S,$G1357)</f>
        <v>0</v>
      </c>
      <c r="BK1357" s="99">
        <f>SUMIFS(通讯通路门店!$AD:$AD,通讯通路门店!$S:$S,$G1357)</f>
        <v>0</v>
      </c>
      <c r="BL1357" s="99">
        <f>SUMIFS(通讯通路门店!$AE:$AE,通讯通路门店!$S:$S,$G1357)</f>
        <v>0</v>
      </c>
      <c r="BM1357" s="99">
        <f>SUMIFS(通讯通路门店!$AF:$AF,通讯通路门店!$S:$S,$G1357)</f>
        <v>0</v>
      </c>
      <c r="BN1357" s="99">
        <f>SUMIFS(通讯通路门店!$AG:$AG,通讯通路门店!$S:$S,$G1357)</f>
        <v>0</v>
      </c>
      <c r="BO1357" s="99">
        <f>SUMIFS(通讯通路门店!$AH:$AH,通讯通路门店!$S:$S,$G1357)</f>
        <v>0</v>
      </c>
      <c r="BP1357" s="99">
        <f>SUMIFS(通讯通路门店!$AI:$AI,通讯通路门店!$S:$S,$G1357)</f>
        <v>0</v>
      </c>
      <c r="BQ1357" s="83"/>
    </row>
    <row r="1358" spans="1:69">
      <c r="A1358" s="99" t="str">
        <f>IFERROR(_xlfn.XLOOKUP($G1358,通讯通路门店!$S$4:$S$993931,通讯通路门店!$A$4:$A$993931,0,0),"")</f>
        <v>海南省</v>
      </c>
      <c r="B1358" s="99" t="str">
        <f>IFERROR(_xlfn.XLOOKUP($G1358,通讯通路门店!$S$4:$S$993931,通讯通路门店!$B$4:$B$993931,0,0),"")</f>
        <v>东方市</v>
      </c>
      <c r="C1358" s="99" t="str">
        <f>IFERROR(_xlfn.XLOOKUP($G1358,通讯通路门店!$S$4:$S$993931,通讯通路门店!$C$4:$C$993931,0,0),"")</f>
        <v>东方市</v>
      </c>
      <c r="D1358" s="99" t="str">
        <f>IFERROR(_xlfn.XLOOKUP($G1358,通讯通路门店!$S$4:$S$993931,通讯通路门店!$D$4:$D$993931,0,0),"")</f>
        <v>八所镇</v>
      </c>
      <c r="E1358" s="83"/>
      <c r="F1358" s="83"/>
      <c r="G1358" s="101"/>
      <c r="H1358" s="102">
        <f>IFERROR(_xlfn.XLOOKUP($G1358,通讯通路门店!$S$4:$S$993931,通讯通路门店!$R$4:$R$993931,0,0),"")</f>
        <v>0</v>
      </c>
      <c r="I1358" s="83"/>
      <c r="J1358" s="83"/>
      <c r="K1358" s="83"/>
      <c r="L1358" s="83"/>
      <c r="M1358" s="83"/>
      <c r="N1358" s="83"/>
      <c r="O1358" s="83"/>
      <c r="P1358" s="83"/>
      <c r="Q1358" s="83"/>
      <c r="R1358" s="83"/>
      <c r="S1358" s="83"/>
      <c r="T1358" s="83"/>
      <c r="U1358" s="99">
        <f>COUNTIF(通讯通路门店!$S:$S,$G1358)</f>
        <v>0</v>
      </c>
      <c r="V1358" s="99">
        <f>COUNTIFS(通讯通路门店!$S:$S,$G1358,通讯通路门店!$J:$J,"综合卖场")</f>
        <v>0</v>
      </c>
      <c r="W1358" s="99">
        <f>SUMIFS(通讯通路门店!$AJ:$AJ,通讯通路门店!$S:$S,通讯客户沙盘!$G1358)</f>
        <v>0</v>
      </c>
      <c r="X1358" s="99">
        <f t="shared" si="105"/>
        <v>0</v>
      </c>
      <c r="Y1358" s="99">
        <f>COUNTIFS(通讯通路门店!$S:$S,$G1358,通讯通路门店!$J:$J,"荣耀体验店")+COUNTIFS(通讯通路门店!$S:$S,$G1358,通讯通路门店!$J:$J,"荣耀授权专卖店")</f>
        <v>0</v>
      </c>
      <c r="Z1358" s="99">
        <f>COUNTIFS(通讯通路门店!$S:$S,$G1358,通讯通路门店!$J:$J,"VIVO体验店")</f>
        <v>0</v>
      </c>
      <c r="AA1358" s="99">
        <f>COUNTIFS(通讯通路门店!$S:$S,$G1358,通讯通路门店!$J:$J,"OPPO体验店")</f>
        <v>0</v>
      </c>
      <c r="AB1358" s="99">
        <f>COUNTIFS(通讯通路门店!$S:$S,$G1358,通讯通路门店!$J:$J,"华为授权体验店")+COUNTIFS(通讯通路门店!$S:$S,$G1358,通讯通路门店!$J:$J,"华为堡垒店")</f>
        <v>0</v>
      </c>
      <c r="AC1358" s="99">
        <f>COUNTIFS(通讯通路门店!$S:$S,$G1358,通讯通路门店!$J:$J,"小米体验店")</f>
        <v>0</v>
      </c>
      <c r="AD1358" s="99">
        <f>COUNTIFS(通讯通路门店!$S:$S,$G1358,通讯通路门店!$J:$J,"苹果体验店")</f>
        <v>0</v>
      </c>
      <c r="AE1358" s="99">
        <f>COUNTIFS(通讯通路门店!$S:$S,$G1358,通讯通路门店!$J:$J,"其他品牌专卖店")</f>
        <v>0</v>
      </c>
      <c r="AF1358" s="99">
        <f>SUMIFS(通讯通路门店!$BI:$BI,通讯通路门店!$S:$S,$G1358)</f>
        <v>0</v>
      </c>
      <c r="AG1358" s="99">
        <f>SUMIFS(通讯通路门店!$BH:$BH,通讯通路门店!$S:$S,$G1358)</f>
        <v>0</v>
      </c>
      <c r="AH1358" s="99">
        <f t="shared" si="106"/>
        <v>0</v>
      </c>
      <c r="AI1358" s="99">
        <f>SUMIFS(通讯通路门店!$BB:$BB,通讯通路门店!$S:$S,$G1358)</f>
        <v>0</v>
      </c>
      <c r="AJ1358" s="99">
        <f>SUMIFS(通讯通路门店!$BE:$BE,通讯通路门店!$S:$S,$G1358)</f>
        <v>0</v>
      </c>
      <c r="AK1358" s="99">
        <f>SUMIFS(通讯通路门店!$BG:$BG,通讯通路门店!$S:$S,$G1358)</f>
        <v>0</v>
      </c>
      <c r="AL1358" s="99">
        <f>SUMIFS(通讯通路门店!$BC:$BC,通讯通路门店!$S:$S,$G1358)</f>
        <v>0</v>
      </c>
      <c r="AM1358" s="99">
        <f>SUMIFS(通讯通路门店!$BD:$BD,通讯通路门店!$S:$S,$G1358)</f>
        <v>0</v>
      </c>
      <c r="AN1358" s="99">
        <f>SUMIFS(通讯通路门店!$BF:$BF,通讯通路门店!$S:$S,$G1358)</f>
        <v>0</v>
      </c>
      <c r="AO1358" s="99">
        <f t="shared" si="107"/>
        <v>0</v>
      </c>
      <c r="AP1358" s="99">
        <f>SUMIFS(通讯通路门店!$K:$K,通讯通路门店!$S:$S,$G1358)</f>
        <v>0</v>
      </c>
      <c r="AQ1358" s="83"/>
      <c r="AR1358" s="99">
        <f>SUMIFS(通讯通路门店!$T:$T,通讯通路门店!$S:$S,$G1358)</f>
        <v>0</v>
      </c>
      <c r="AS1358" s="99">
        <f>SUMIFS(通讯通路门店!$U:$U,通讯通路门店!$S:$S,$G1358)</f>
        <v>0</v>
      </c>
      <c r="AT1358" s="99">
        <f>SUMIFS(通讯通路门店!$V:$V,通讯通路门店!$S:$S,$G1358)</f>
        <v>0</v>
      </c>
      <c r="AU1358" s="99">
        <f>SUMIFS(通讯通路门店!$W:$W,通讯通路门店!$S:$S,$G1358)</f>
        <v>0</v>
      </c>
      <c r="AV1358" s="99">
        <f>SUMIFS(通讯通路门店!$Z:$Z,通讯通路门店!$S:$S,$G1358)</f>
        <v>0</v>
      </c>
      <c r="AW1358" s="99">
        <f>SUMIFS(通讯通路门店!$AB:$AB,通讯通路门店!$S:$S,$G1358)</f>
        <v>0</v>
      </c>
      <c r="AX1358" s="99">
        <f>SUMIFS(通讯通路门店!$X:$X,通讯通路门店!$S:$S,$G1358)</f>
        <v>0</v>
      </c>
      <c r="AY1358" s="99">
        <f>SUMIFS(通讯通路门店!$Y:$Y,通讯通路门店!$S:$S,$G1358)</f>
        <v>0</v>
      </c>
      <c r="AZ1358" s="99">
        <f>SUMIFS(通讯通路门店!$AA:$AA,通讯通路门店!$S:$S,$G1358)</f>
        <v>0</v>
      </c>
      <c r="BA1358" s="99">
        <f t="shared" si="108"/>
        <v>0</v>
      </c>
      <c r="BB1358" s="99">
        <f t="shared" si="109"/>
        <v>0</v>
      </c>
      <c r="BC1358" s="99">
        <f>SUMIFS(通讯通路门店!$W:$W,通讯通路门店!$S:$S,$G1358,通讯通路门店!$J:$J,"荣耀体验店")+SUMIFS(通讯通路门店!$W:$W,通讯通路门店!$S:$S,$G1358,通讯通路门店!$J:$J,"荣耀授权专卖店")</f>
        <v>0</v>
      </c>
      <c r="BD1358" s="99">
        <f>SUMIFS(通讯通路门店!$Z:$Z,通讯通路门店!$S:$S,$G1358,通讯通路门店!$J:$J,"VIVO体验店")</f>
        <v>0</v>
      </c>
      <c r="BE1358" s="99">
        <f>SUMIFS(通讯通路门店!$AB:$AB,通讯通路门店!$S:$S,$G1358,通讯通路门店!$J:$J,"OPPO体验店")</f>
        <v>0</v>
      </c>
      <c r="BF1358" s="99">
        <f>SUMIFS(通讯通路门店!$X:$X,通讯通路门店!$S:$S,$G1358,通讯通路门店!$J:$J,"华为授权体验店")+SUMIFS(通讯通路门店!$AA:$AA,通讯通路门店!$S:$S,$G1358,通讯通路门店!$J:$J,"华为堡垒店")</f>
        <v>0</v>
      </c>
      <c r="BG1358" s="99">
        <f>SUMIFS(通讯通路门店!$Y:$Y,通讯通路门店!$S:$S,$G1358,通讯通路门店!$J:$J,"小米体验店")</f>
        <v>0</v>
      </c>
      <c r="BH1358" s="99">
        <f>SUMIFS(通讯通路门店!$AA:$AA,通讯通路门店!$S:$S,$G1358,通讯通路门店!$J:$J,"苹果体验店")</f>
        <v>0</v>
      </c>
      <c r="BI1358" s="99">
        <f>SUMIFS(通讯通路门店!$K:$K,通讯通路门店!$S:$S,$G1358,通讯通路门店!$J:$J,"其他品牌专卖店")</f>
        <v>0</v>
      </c>
      <c r="BJ1358" s="99">
        <f>SUMIFS(通讯通路门店!$AC:$AC,通讯通路门店!$S:$S,$G1358)</f>
        <v>0</v>
      </c>
      <c r="BK1358" s="99">
        <f>SUMIFS(通讯通路门店!$AD:$AD,通讯通路门店!$S:$S,$G1358)</f>
        <v>0</v>
      </c>
      <c r="BL1358" s="99">
        <f>SUMIFS(通讯通路门店!$AE:$AE,通讯通路门店!$S:$S,$G1358)</f>
        <v>0</v>
      </c>
      <c r="BM1358" s="99">
        <f>SUMIFS(通讯通路门店!$AF:$AF,通讯通路门店!$S:$S,$G1358)</f>
        <v>0</v>
      </c>
      <c r="BN1358" s="99">
        <f>SUMIFS(通讯通路门店!$AG:$AG,通讯通路门店!$S:$S,$G1358)</f>
        <v>0</v>
      </c>
      <c r="BO1358" s="99">
        <f>SUMIFS(通讯通路门店!$AH:$AH,通讯通路门店!$S:$S,$G1358)</f>
        <v>0</v>
      </c>
      <c r="BP1358" s="99">
        <f>SUMIFS(通讯通路门店!$AI:$AI,通讯通路门店!$S:$S,$G1358)</f>
        <v>0</v>
      </c>
      <c r="BQ1358" s="83"/>
    </row>
    <row r="1359" spans="1:69">
      <c r="A1359" s="99" t="str">
        <f>IFERROR(_xlfn.XLOOKUP($G1359,通讯通路门店!$S$4:$S$993931,通讯通路门店!$A$4:$A$993931,0,0),"")</f>
        <v>海南省</v>
      </c>
      <c r="B1359" s="99" t="str">
        <f>IFERROR(_xlfn.XLOOKUP($G1359,通讯通路门店!$S$4:$S$993931,通讯通路门店!$B$4:$B$993931,0,0),"")</f>
        <v>东方市</v>
      </c>
      <c r="C1359" s="99" t="str">
        <f>IFERROR(_xlfn.XLOOKUP($G1359,通讯通路门店!$S$4:$S$993931,通讯通路门店!$C$4:$C$993931,0,0),"")</f>
        <v>东方市</v>
      </c>
      <c r="D1359" s="99" t="str">
        <f>IFERROR(_xlfn.XLOOKUP($G1359,通讯通路门店!$S$4:$S$993931,通讯通路门店!$D$4:$D$993931,0,0),"")</f>
        <v>八所镇</v>
      </c>
      <c r="E1359" s="83"/>
      <c r="F1359" s="83"/>
      <c r="G1359" s="101"/>
      <c r="H1359" s="102">
        <f>IFERROR(_xlfn.XLOOKUP($G1359,通讯通路门店!$S$4:$S$993931,通讯通路门店!$R$4:$R$993931,0,0),"")</f>
        <v>0</v>
      </c>
      <c r="I1359" s="83"/>
      <c r="J1359" s="83"/>
      <c r="K1359" s="83"/>
      <c r="L1359" s="83"/>
      <c r="M1359" s="83"/>
      <c r="N1359" s="83"/>
      <c r="O1359" s="83"/>
      <c r="P1359" s="83"/>
      <c r="Q1359" s="83"/>
      <c r="R1359" s="83"/>
      <c r="S1359" s="83"/>
      <c r="T1359" s="83"/>
      <c r="U1359" s="99">
        <f>COUNTIF(通讯通路门店!$S:$S,$G1359)</f>
        <v>0</v>
      </c>
      <c r="V1359" s="99">
        <f>COUNTIFS(通讯通路门店!$S:$S,$G1359,通讯通路门店!$J:$J,"综合卖场")</f>
        <v>0</v>
      </c>
      <c r="W1359" s="99">
        <f>SUMIFS(通讯通路门店!$AJ:$AJ,通讯通路门店!$S:$S,通讯客户沙盘!$G1359)</f>
        <v>0</v>
      </c>
      <c r="X1359" s="99">
        <f t="shared" si="105"/>
        <v>0</v>
      </c>
      <c r="Y1359" s="99">
        <f>COUNTIFS(通讯通路门店!$S:$S,$G1359,通讯通路门店!$J:$J,"荣耀体验店")+COUNTIFS(通讯通路门店!$S:$S,$G1359,通讯通路门店!$J:$J,"荣耀授权专卖店")</f>
        <v>0</v>
      </c>
      <c r="Z1359" s="99">
        <f>COUNTIFS(通讯通路门店!$S:$S,$G1359,通讯通路门店!$J:$J,"VIVO体验店")</f>
        <v>0</v>
      </c>
      <c r="AA1359" s="99">
        <f>COUNTIFS(通讯通路门店!$S:$S,$G1359,通讯通路门店!$J:$J,"OPPO体验店")</f>
        <v>0</v>
      </c>
      <c r="AB1359" s="99">
        <f>COUNTIFS(通讯通路门店!$S:$S,$G1359,通讯通路门店!$J:$J,"华为授权体验店")+COUNTIFS(通讯通路门店!$S:$S,$G1359,通讯通路门店!$J:$J,"华为堡垒店")</f>
        <v>0</v>
      </c>
      <c r="AC1359" s="99">
        <f>COUNTIFS(通讯通路门店!$S:$S,$G1359,通讯通路门店!$J:$J,"小米体验店")</f>
        <v>0</v>
      </c>
      <c r="AD1359" s="99">
        <f>COUNTIFS(通讯通路门店!$S:$S,$G1359,通讯通路门店!$J:$J,"苹果体验店")</f>
        <v>0</v>
      </c>
      <c r="AE1359" s="99">
        <f>COUNTIFS(通讯通路门店!$S:$S,$G1359,通讯通路门店!$J:$J,"其他品牌专卖店")</f>
        <v>0</v>
      </c>
      <c r="AF1359" s="99">
        <f>SUMIFS(通讯通路门店!$BI:$BI,通讯通路门店!$S:$S,$G1359)</f>
        <v>0</v>
      </c>
      <c r="AG1359" s="99">
        <f>SUMIFS(通讯通路门店!$BH:$BH,通讯通路门店!$S:$S,$G1359)</f>
        <v>0</v>
      </c>
      <c r="AH1359" s="99">
        <f t="shared" si="106"/>
        <v>0</v>
      </c>
      <c r="AI1359" s="99">
        <f>SUMIFS(通讯通路门店!$BB:$BB,通讯通路门店!$S:$S,$G1359)</f>
        <v>0</v>
      </c>
      <c r="AJ1359" s="99">
        <f>SUMIFS(通讯通路门店!$BE:$BE,通讯通路门店!$S:$S,$G1359)</f>
        <v>0</v>
      </c>
      <c r="AK1359" s="99">
        <f>SUMIFS(通讯通路门店!$BG:$BG,通讯通路门店!$S:$S,$G1359)</f>
        <v>0</v>
      </c>
      <c r="AL1359" s="99">
        <f>SUMIFS(通讯通路门店!$BC:$BC,通讯通路门店!$S:$S,$G1359)</f>
        <v>0</v>
      </c>
      <c r="AM1359" s="99">
        <f>SUMIFS(通讯通路门店!$BD:$BD,通讯通路门店!$S:$S,$G1359)</f>
        <v>0</v>
      </c>
      <c r="AN1359" s="99">
        <f>SUMIFS(通讯通路门店!$BF:$BF,通讯通路门店!$S:$S,$G1359)</f>
        <v>0</v>
      </c>
      <c r="AO1359" s="99">
        <f t="shared" si="107"/>
        <v>0</v>
      </c>
      <c r="AP1359" s="99">
        <f>SUMIFS(通讯通路门店!$K:$K,通讯通路门店!$S:$S,$G1359)</f>
        <v>0</v>
      </c>
      <c r="AQ1359" s="83"/>
      <c r="AR1359" s="99">
        <f>SUMIFS(通讯通路门店!$T:$T,通讯通路门店!$S:$S,$G1359)</f>
        <v>0</v>
      </c>
      <c r="AS1359" s="99">
        <f>SUMIFS(通讯通路门店!$U:$U,通讯通路门店!$S:$S,$G1359)</f>
        <v>0</v>
      </c>
      <c r="AT1359" s="99">
        <f>SUMIFS(通讯通路门店!$V:$V,通讯通路门店!$S:$S,$G1359)</f>
        <v>0</v>
      </c>
      <c r="AU1359" s="99">
        <f>SUMIFS(通讯通路门店!$W:$W,通讯通路门店!$S:$S,$G1359)</f>
        <v>0</v>
      </c>
      <c r="AV1359" s="99">
        <f>SUMIFS(通讯通路门店!$Z:$Z,通讯通路门店!$S:$S,$G1359)</f>
        <v>0</v>
      </c>
      <c r="AW1359" s="99">
        <f>SUMIFS(通讯通路门店!$AB:$AB,通讯通路门店!$S:$S,$G1359)</f>
        <v>0</v>
      </c>
      <c r="AX1359" s="99">
        <f>SUMIFS(通讯通路门店!$X:$X,通讯通路门店!$S:$S,$G1359)</f>
        <v>0</v>
      </c>
      <c r="AY1359" s="99">
        <f>SUMIFS(通讯通路门店!$Y:$Y,通讯通路门店!$S:$S,$G1359)</f>
        <v>0</v>
      </c>
      <c r="AZ1359" s="99">
        <f>SUMIFS(通讯通路门店!$AA:$AA,通讯通路门店!$S:$S,$G1359)</f>
        <v>0</v>
      </c>
      <c r="BA1359" s="99">
        <f t="shared" si="108"/>
        <v>0</v>
      </c>
      <c r="BB1359" s="99">
        <f t="shared" si="109"/>
        <v>0</v>
      </c>
      <c r="BC1359" s="99">
        <f>SUMIFS(通讯通路门店!$W:$W,通讯通路门店!$S:$S,$G1359,通讯通路门店!$J:$J,"荣耀体验店")+SUMIFS(通讯通路门店!$W:$W,通讯通路门店!$S:$S,$G1359,通讯通路门店!$J:$J,"荣耀授权专卖店")</f>
        <v>0</v>
      </c>
      <c r="BD1359" s="99">
        <f>SUMIFS(通讯通路门店!$Z:$Z,通讯通路门店!$S:$S,$G1359,通讯通路门店!$J:$J,"VIVO体验店")</f>
        <v>0</v>
      </c>
      <c r="BE1359" s="99">
        <f>SUMIFS(通讯通路门店!$AB:$AB,通讯通路门店!$S:$S,$G1359,通讯通路门店!$J:$J,"OPPO体验店")</f>
        <v>0</v>
      </c>
      <c r="BF1359" s="99">
        <f>SUMIFS(通讯通路门店!$X:$X,通讯通路门店!$S:$S,$G1359,通讯通路门店!$J:$J,"华为授权体验店")+SUMIFS(通讯通路门店!$AA:$AA,通讯通路门店!$S:$S,$G1359,通讯通路门店!$J:$J,"华为堡垒店")</f>
        <v>0</v>
      </c>
      <c r="BG1359" s="99">
        <f>SUMIFS(通讯通路门店!$Y:$Y,通讯通路门店!$S:$S,$G1359,通讯通路门店!$J:$J,"小米体验店")</f>
        <v>0</v>
      </c>
      <c r="BH1359" s="99">
        <f>SUMIFS(通讯通路门店!$AA:$AA,通讯通路门店!$S:$S,$G1359,通讯通路门店!$J:$J,"苹果体验店")</f>
        <v>0</v>
      </c>
      <c r="BI1359" s="99">
        <f>SUMIFS(通讯通路门店!$K:$K,通讯通路门店!$S:$S,$G1359,通讯通路门店!$J:$J,"其他品牌专卖店")</f>
        <v>0</v>
      </c>
      <c r="BJ1359" s="99">
        <f>SUMIFS(通讯通路门店!$AC:$AC,通讯通路门店!$S:$S,$G1359)</f>
        <v>0</v>
      </c>
      <c r="BK1359" s="99">
        <f>SUMIFS(通讯通路门店!$AD:$AD,通讯通路门店!$S:$S,$G1359)</f>
        <v>0</v>
      </c>
      <c r="BL1359" s="99">
        <f>SUMIFS(通讯通路门店!$AE:$AE,通讯通路门店!$S:$S,$G1359)</f>
        <v>0</v>
      </c>
      <c r="BM1359" s="99">
        <f>SUMIFS(通讯通路门店!$AF:$AF,通讯通路门店!$S:$S,$G1359)</f>
        <v>0</v>
      </c>
      <c r="BN1359" s="99">
        <f>SUMIFS(通讯通路门店!$AG:$AG,通讯通路门店!$S:$S,$G1359)</f>
        <v>0</v>
      </c>
      <c r="BO1359" s="99">
        <f>SUMIFS(通讯通路门店!$AH:$AH,通讯通路门店!$S:$S,$G1359)</f>
        <v>0</v>
      </c>
      <c r="BP1359" s="99">
        <f>SUMIFS(通讯通路门店!$AI:$AI,通讯通路门店!$S:$S,$G1359)</f>
        <v>0</v>
      </c>
      <c r="BQ1359" s="83"/>
    </row>
    <row r="1360" spans="1:69">
      <c r="A1360" s="99" t="str">
        <f>IFERROR(_xlfn.XLOOKUP($G1360,通讯通路门店!$S$4:$S$993931,通讯通路门店!$A$4:$A$993931,0,0),"")</f>
        <v>海南省</v>
      </c>
      <c r="B1360" s="99" t="str">
        <f>IFERROR(_xlfn.XLOOKUP($G1360,通讯通路门店!$S$4:$S$993931,通讯通路门店!$B$4:$B$993931,0,0),"")</f>
        <v>东方市</v>
      </c>
      <c r="C1360" s="99" t="str">
        <f>IFERROR(_xlfn.XLOOKUP($G1360,通讯通路门店!$S$4:$S$993931,通讯通路门店!$C$4:$C$993931,0,0),"")</f>
        <v>东方市</v>
      </c>
      <c r="D1360" s="99" t="str">
        <f>IFERROR(_xlfn.XLOOKUP($G1360,通讯通路门店!$S$4:$S$993931,通讯通路门店!$D$4:$D$993931,0,0),"")</f>
        <v>八所镇</v>
      </c>
      <c r="E1360" s="83"/>
      <c r="F1360" s="83"/>
      <c r="G1360" s="101"/>
      <c r="H1360" s="102">
        <f>IFERROR(_xlfn.XLOOKUP($G1360,通讯通路门店!$S$4:$S$993931,通讯通路门店!$R$4:$R$993931,0,0),"")</f>
        <v>0</v>
      </c>
      <c r="I1360" s="83"/>
      <c r="J1360" s="83"/>
      <c r="K1360" s="83"/>
      <c r="L1360" s="83"/>
      <c r="M1360" s="83"/>
      <c r="N1360" s="83"/>
      <c r="O1360" s="83"/>
      <c r="P1360" s="83"/>
      <c r="Q1360" s="83"/>
      <c r="R1360" s="83"/>
      <c r="S1360" s="83"/>
      <c r="T1360" s="83"/>
      <c r="U1360" s="99">
        <f>COUNTIF(通讯通路门店!$S:$S,$G1360)</f>
        <v>0</v>
      </c>
      <c r="V1360" s="99">
        <f>COUNTIFS(通讯通路门店!$S:$S,$G1360,通讯通路门店!$J:$J,"综合卖场")</f>
        <v>0</v>
      </c>
      <c r="W1360" s="99">
        <f>SUMIFS(通讯通路门店!$AJ:$AJ,通讯通路门店!$S:$S,通讯客户沙盘!$G1360)</f>
        <v>0</v>
      </c>
      <c r="X1360" s="99">
        <f t="shared" si="105"/>
        <v>0</v>
      </c>
      <c r="Y1360" s="99">
        <f>COUNTIFS(通讯通路门店!$S:$S,$G1360,通讯通路门店!$J:$J,"荣耀体验店")+COUNTIFS(通讯通路门店!$S:$S,$G1360,通讯通路门店!$J:$J,"荣耀授权专卖店")</f>
        <v>0</v>
      </c>
      <c r="Z1360" s="99">
        <f>COUNTIFS(通讯通路门店!$S:$S,$G1360,通讯通路门店!$J:$J,"VIVO体验店")</f>
        <v>0</v>
      </c>
      <c r="AA1360" s="99">
        <f>COUNTIFS(通讯通路门店!$S:$S,$G1360,通讯通路门店!$J:$J,"OPPO体验店")</f>
        <v>0</v>
      </c>
      <c r="AB1360" s="99">
        <f>COUNTIFS(通讯通路门店!$S:$S,$G1360,通讯通路门店!$J:$J,"华为授权体验店")+COUNTIFS(通讯通路门店!$S:$S,$G1360,通讯通路门店!$J:$J,"华为堡垒店")</f>
        <v>0</v>
      </c>
      <c r="AC1360" s="99">
        <f>COUNTIFS(通讯通路门店!$S:$S,$G1360,通讯通路门店!$J:$J,"小米体验店")</f>
        <v>0</v>
      </c>
      <c r="AD1360" s="99">
        <f>COUNTIFS(通讯通路门店!$S:$S,$G1360,通讯通路门店!$J:$J,"苹果体验店")</f>
        <v>0</v>
      </c>
      <c r="AE1360" s="99">
        <f>COUNTIFS(通讯通路门店!$S:$S,$G1360,通讯通路门店!$J:$J,"其他品牌专卖店")</f>
        <v>0</v>
      </c>
      <c r="AF1360" s="99">
        <f>SUMIFS(通讯通路门店!$BI:$BI,通讯通路门店!$S:$S,$G1360)</f>
        <v>0</v>
      </c>
      <c r="AG1360" s="99">
        <f>SUMIFS(通讯通路门店!$BH:$BH,通讯通路门店!$S:$S,$G1360)</f>
        <v>0</v>
      </c>
      <c r="AH1360" s="99">
        <f t="shared" si="106"/>
        <v>0</v>
      </c>
      <c r="AI1360" s="99">
        <f>SUMIFS(通讯通路门店!$BB:$BB,通讯通路门店!$S:$S,$G1360)</f>
        <v>0</v>
      </c>
      <c r="AJ1360" s="99">
        <f>SUMIFS(通讯通路门店!$BE:$BE,通讯通路门店!$S:$S,$G1360)</f>
        <v>0</v>
      </c>
      <c r="AK1360" s="99">
        <f>SUMIFS(通讯通路门店!$BG:$BG,通讯通路门店!$S:$S,$G1360)</f>
        <v>0</v>
      </c>
      <c r="AL1360" s="99">
        <f>SUMIFS(通讯通路门店!$BC:$BC,通讯通路门店!$S:$S,$G1360)</f>
        <v>0</v>
      </c>
      <c r="AM1360" s="99">
        <f>SUMIFS(通讯通路门店!$BD:$BD,通讯通路门店!$S:$S,$G1360)</f>
        <v>0</v>
      </c>
      <c r="AN1360" s="99">
        <f>SUMIFS(通讯通路门店!$BF:$BF,通讯通路门店!$S:$S,$G1360)</f>
        <v>0</v>
      </c>
      <c r="AO1360" s="99">
        <f t="shared" si="107"/>
        <v>0</v>
      </c>
      <c r="AP1360" s="99">
        <f>SUMIFS(通讯通路门店!$K:$K,通讯通路门店!$S:$S,$G1360)</f>
        <v>0</v>
      </c>
      <c r="AQ1360" s="83"/>
      <c r="AR1360" s="99">
        <f>SUMIFS(通讯通路门店!$T:$T,通讯通路门店!$S:$S,$G1360)</f>
        <v>0</v>
      </c>
      <c r="AS1360" s="99">
        <f>SUMIFS(通讯通路门店!$U:$U,通讯通路门店!$S:$S,$G1360)</f>
        <v>0</v>
      </c>
      <c r="AT1360" s="99">
        <f>SUMIFS(通讯通路门店!$V:$V,通讯通路门店!$S:$S,$G1360)</f>
        <v>0</v>
      </c>
      <c r="AU1360" s="99">
        <f>SUMIFS(通讯通路门店!$W:$W,通讯通路门店!$S:$S,$G1360)</f>
        <v>0</v>
      </c>
      <c r="AV1360" s="99">
        <f>SUMIFS(通讯通路门店!$Z:$Z,通讯通路门店!$S:$S,$G1360)</f>
        <v>0</v>
      </c>
      <c r="AW1360" s="99">
        <f>SUMIFS(通讯通路门店!$AB:$AB,通讯通路门店!$S:$S,$G1360)</f>
        <v>0</v>
      </c>
      <c r="AX1360" s="99">
        <f>SUMIFS(通讯通路门店!$X:$X,通讯通路门店!$S:$S,$G1360)</f>
        <v>0</v>
      </c>
      <c r="AY1360" s="99">
        <f>SUMIFS(通讯通路门店!$Y:$Y,通讯通路门店!$S:$S,$G1360)</f>
        <v>0</v>
      </c>
      <c r="AZ1360" s="99">
        <f>SUMIFS(通讯通路门店!$AA:$AA,通讯通路门店!$S:$S,$G1360)</f>
        <v>0</v>
      </c>
      <c r="BA1360" s="99">
        <f t="shared" si="108"/>
        <v>0</v>
      </c>
      <c r="BB1360" s="99">
        <f t="shared" si="109"/>
        <v>0</v>
      </c>
      <c r="BC1360" s="99">
        <f>SUMIFS(通讯通路门店!$W:$W,通讯通路门店!$S:$S,$G1360,通讯通路门店!$J:$J,"荣耀体验店")+SUMIFS(通讯通路门店!$W:$W,通讯通路门店!$S:$S,$G1360,通讯通路门店!$J:$J,"荣耀授权专卖店")</f>
        <v>0</v>
      </c>
      <c r="BD1360" s="99">
        <f>SUMIFS(通讯通路门店!$Z:$Z,通讯通路门店!$S:$S,$G1360,通讯通路门店!$J:$J,"VIVO体验店")</f>
        <v>0</v>
      </c>
      <c r="BE1360" s="99">
        <f>SUMIFS(通讯通路门店!$AB:$AB,通讯通路门店!$S:$S,$G1360,通讯通路门店!$J:$J,"OPPO体验店")</f>
        <v>0</v>
      </c>
      <c r="BF1360" s="99">
        <f>SUMIFS(通讯通路门店!$X:$X,通讯通路门店!$S:$S,$G1360,通讯通路门店!$J:$J,"华为授权体验店")+SUMIFS(通讯通路门店!$AA:$AA,通讯通路门店!$S:$S,$G1360,通讯通路门店!$J:$J,"华为堡垒店")</f>
        <v>0</v>
      </c>
      <c r="BG1360" s="99">
        <f>SUMIFS(通讯通路门店!$Y:$Y,通讯通路门店!$S:$S,$G1360,通讯通路门店!$J:$J,"小米体验店")</f>
        <v>0</v>
      </c>
      <c r="BH1360" s="99">
        <f>SUMIFS(通讯通路门店!$AA:$AA,通讯通路门店!$S:$S,$G1360,通讯通路门店!$J:$J,"苹果体验店")</f>
        <v>0</v>
      </c>
      <c r="BI1360" s="99">
        <f>SUMIFS(通讯通路门店!$K:$K,通讯通路门店!$S:$S,$G1360,通讯通路门店!$J:$J,"其他品牌专卖店")</f>
        <v>0</v>
      </c>
      <c r="BJ1360" s="99">
        <f>SUMIFS(通讯通路门店!$AC:$AC,通讯通路门店!$S:$S,$G1360)</f>
        <v>0</v>
      </c>
      <c r="BK1360" s="99">
        <f>SUMIFS(通讯通路门店!$AD:$AD,通讯通路门店!$S:$S,$G1360)</f>
        <v>0</v>
      </c>
      <c r="BL1360" s="99">
        <f>SUMIFS(通讯通路门店!$AE:$AE,通讯通路门店!$S:$S,$G1360)</f>
        <v>0</v>
      </c>
      <c r="BM1360" s="99">
        <f>SUMIFS(通讯通路门店!$AF:$AF,通讯通路门店!$S:$S,$G1360)</f>
        <v>0</v>
      </c>
      <c r="BN1360" s="99">
        <f>SUMIFS(通讯通路门店!$AG:$AG,通讯通路门店!$S:$S,$G1360)</f>
        <v>0</v>
      </c>
      <c r="BO1360" s="99">
        <f>SUMIFS(通讯通路门店!$AH:$AH,通讯通路门店!$S:$S,$G1360)</f>
        <v>0</v>
      </c>
      <c r="BP1360" s="99">
        <f>SUMIFS(通讯通路门店!$AI:$AI,通讯通路门店!$S:$S,$G1360)</f>
        <v>0</v>
      </c>
      <c r="BQ1360" s="83"/>
    </row>
    <row r="1361" spans="1:69">
      <c r="A1361" s="99" t="str">
        <f>IFERROR(_xlfn.XLOOKUP($G1361,通讯通路门店!$S$4:$S$993931,通讯通路门店!$A$4:$A$993931,0,0),"")</f>
        <v>海南省</v>
      </c>
      <c r="B1361" s="99" t="str">
        <f>IFERROR(_xlfn.XLOOKUP($G1361,通讯通路门店!$S$4:$S$993931,通讯通路门店!$B$4:$B$993931,0,0),"")</f>
        <v>东方市</v>
      </c>
      <c r="C1361" s="99" t="str">
        <f>IFERROR(_xlfn.XLOOKUP($G1361,通讯通路门店!$S$4:$S$993931,通讯通路门店!$C$4:$C$993931,0,0),"")</f>
        <v>东方市</v>
      </c>
      <c r="D1361" s="99" t="str">
        <f>IFERROR(_xlfn.XLOOKUP($G1361,通讯通路门店!$S$4:$S$993931,通讯通路门店!$D$4:$D$993931,0,0),"")</f>
        <v>八所镇</v>
      </c>
      <c r="E1361" s="83"/>
      <c r="F1361" s="83"/>
      <c r="G1361" s="101"/>
      <c r="H1361" s="102">
        <f>IFERROR(_xlfn.XLOOKUP($G1361,通讯通路门店!$S$4:$S$993931,通讯通路门店!$R$4:$R$993931,0,0),"")</f>
        <v>0</v>
      </c>
      <c r="I1361" s="83"/>
      <c r="J1361" s="83"/>
      <c r="K1361" s="83"/>
      <c r="L1361" s="83"/>
      <c r="M1361" s="83"/>
      <c r="N1361" s="83"/>
      <c r="O1361" s="83"/>
      <c r="P1361" s="83"/>
      <c r="Q1361" s="83"/>
      <c r="R1361" s="83"/>
      <c r="S1361" s="83"/>
      <c r="T1361" s="83"/>
      <c r="U1361" s="99">
        <f>COUNTIF(通讯通路门店!$S:$S,$G1361)</f>
        <v>0</v>
      </c>
      <c r="V1361" s="99">
        <f>COUNTIFS(通讯通路门店!$S:$S,$G1361,通讯通路门店!$J:$J,"综合卖场")</f>
        <v>0</v>
      </c>
      <c r="W1361" s="99">
        <f>SUMIFS(通讯通路门店!$AJ:$AJ,通讯通路门店!$S:$S,通讯客户沙盘!$G1361)</f>
        <v>0</v>
      </c>
      <c r="X1361" s="99">
        <f t="shared" si="105"/>
        <v>0</v>
      </c>
      <c r="Y1361" s="99">
        <f>COUNTIFS(通讯通路门店!$S:$S,$G1361,通讯通路门店!$J:$J,"荣耀体验店")+COUNTIFS(通讯通路门店!$S:$S,$G1361,通讯通路门店!$J:$J,"荣耀授权专卖店")</f>
        <v>0</v>
      </c>
      <c r="Z1361" s="99">
        <f>COUNTIFS(通讯通路门店!$S:$S,$G1361,通讯通路门店!$J:$J,"VIVO体验店")</f>
        <v>0</v>
      </c>
      <c r="AA1361" s="99">
        <f>COUNTIFS(通讯通路门店!$S:$S,$G1361,通讯通路门店!$J:$J,"OPPO体验店")</f>
        <v>0</v>
      </c>
      <c r="AB1361" s="99">
        <f>COUNTIFS(通讯通路门店!$S:$S,$G1361,通讯通路门店!$J:$J,"华为授权体验店")+COUNTIFS(通讯通路门店!$S:$S,$G1361,通讯通路门店!$J:$J,"华为堡垒店")</f>
        <v>0</v>
      </c>
      <c r="AC1361" s="99">
        <f>COUNTIFS(通讯通路门店!$S:$S,$G1361,通讯通路门店!$J:$J,"小米体验店")</f>
        <v>0</v>
      </c>
      <c r="AD1361" s="99">
        <f>COUNTIFS(通讯通路门店!$S:$S,$G1361,通讯通路门店!$J:$J,"苹果体验店")</f>
        <v>0</v>
      </c>
      <c r="AE1361" s="99">
        <f>COUNTIFS(通讯通路门店!$S:$S,$G1361,通讯通路门店!$J:$J,"其他品牌专卖店")</f>
        <v>0</v>
      </c>
      <c r="AF1361" s="99">
        <f>SUMIFS(通讯通路门店!$BI:$BI,通讯通路门店!$S:$S,$G1361)</f>
        <v>0</v>
      </c>
      <c r="AG1361" s="99">
        <f>SUMIFS(通讯通路门店!$BH:$BH,通讯通路门店!$S:$S,$G1361)</f>
        <v>0</v>
      </c>
      <c r="AH1361" s="99">
        <f t="shared" si="106"/>
        <v>0</v>
      </c>
      <c r="AI1361" s="99">
        <f>SUMIFS(通讯通路门店!$BB:$BB,通讯通路门店!$S:$S,$G1361)</f>
        <v>0</v>
      </c>
      <c r="AJ1361" s="99">
        <f>SUMIFS(通讯通路门店!$BE:$BE,通讯通路门店!$S:$S,$G1361)</f>
        <v>0</v>
      </c>
      <c r="AK1361" s="99">
        <f>SUMIFS(通讯通路门店!$BG:$BG,通讯通路门店!$S:$S,$G1361)</f>
        <v>0</v>
      </c>
      <c r="AL1361" s="99">
        <f>SUMIFS(通讯通路门店!$BC:$BC,通讯通路门店!$S:$S,$G1361)</f>
        <v>0</v>
      </c>
      <c r="AM1361" s="99">
        <f>SUMIFS(通讯通路门店!$BD:$BD,通讯通路门店!$S:$S,$G1361)</f>
        <v>0</v>
      </c>
      <c r="AN1361" s="99">
        <f>SUMIFS(通讯通路门店!$BF:$BF,通讯通路门店!$S:$S,$G1361)</f>
        <v>0</v>
      </c>
      <c r="AO1361" s="99">
        <f t="shared" si="107"/>
        <v>0</v>
      </c>
      <c r="AP1361" s="99">
        <f>SUMIFS(通讯通路门店!$K:$K,通讯通路门店!$S:$S,$G1361)</f>
        <v>0</v>
      </c>
      <c r="AQ1361" s="83"/>
      <c r="AR1361" s="99">
        <f>SUMIFS(通讯通路门店!$T:$T,通讯通路门店!$S:$S,$G1361)</f>
        <v>0</v>
      </c>
      <c r="AS1361" s="99">
        <f>SUMIFS(通讯通路门店!$U:$U,通讯通路门店!$S:$S,$G1361)</f>
        <v>0</v>
      </c>
      <c r="AT1361" s="99">
        <f>SUMIFS(通讯通路门店!$V:$V,通讯通路门店!$S:$S,$G1361)</f>
        <v>0</v>
      </c>
      <c r="AU1361" s="99">
        <f>SUMIFS(通讯通路门店!$W:$W,通讯通路门店!$S:$S,$G1361)</f>
        <v>0</v>
      </c>
      <c r="AV1361" s="99">
        <f>SUMIFS(通讯通路门店!$Z:$Z,通讯通路门店!$S:$S,$G1361)</f>
        <v>0</v>
      </c>
      <c r="AW1361" s="99">
        <f>SUMIFS(通讯通路门店!$AB:$AB,通讯通路门店!$S:$S,$G1361)</f>
        <v>0</v>
      </c>
      <c r="AX1361" s="99">
        <f>SUMIFS(通讯通路门店!$X:$X,通讯通路门店!$S:$S,$G1361)</f>
        <v>0</v>
      </c>
      <c r="AY1361" s="99">
        <f>SUMIFS(通讯通路门店!$Y:$Y,通讯通路门店!$S:$S,$G1361)</f>
        <v>0</v>
      </c>
      <c r="AZ1361" s="99">
        <f>SUMIFS(通讯通路门店!$AA:$AA,通讯通路门店!$S:$S,$G1361)</f>
        <v>0</v>
      </c>
      <c r="BA1361" s="99">
        <f t="shared" si="108"/>
        <v>0</v>
      </c>
      <c r="BB1361" s="99">
        <f t="shared" si="109"/>
        <v>0</v>
      </c>
      <c r="BC1361" s="99">
        <f>SUMIFS(通讯通路门店!$W:$W,通讯通路门店!$S:$S,$G1361,通讯通路门店!$J:$J,"荣耀体验店")+SUMIFS(通讯通路门店!$W:$W,通讯通路门店!$S:$S,$G1361,通讯通路门店!$J:$J,"荣耀授权专卖店")</f>
        <v>0</v>
      </c>
      <c r="BD1361" s="99">
        <f>SUMIFS(通讯通路门店!$Z:$Z,通讯通路门店!$S:$S,$G1361,通讯通路门店!$J:$J,"VIVO体验店")</f>
        <v>0</v>
      </c>
      <c r="BE1361" s="99">
        <f>SUMIFS(通讯通路门店!$AB:$AB,通讯通路门店!$S:$S,$G1361,通讯通路门店!$J:$J,"OPPO体验店")</f>
        <v>0</v>
      </c>
      <c r="BF1361" s="99">
        <f>SUMIFS(通讯通路门店!$X:$X,通讯通路门店!$S:$S,$G1361,通讯通路门店!$J:$J,"华为授权体验店")+SUMIFS(通讯通路门店!$AA:$AA,通讯通路门店!$S:$S,$G1361,通讯通路门店!$J:$J,"华为堡垒店")</f>
        <v>0</v>
      </c>
      <c r="BG1361" s="99">
        <f>SUMIFS(通讯通路门店!$Y:$Y,通讯通路门店!$S:$S,$G1361,通讯通路门店!$J:$J,"小米体验店")</f>
        <v>0</v>
      </c>
      <c r="BH1361" s="99">
        <f>SUMIFS(通讯通路门店!$AA:$AA,通讯通路门店!$S:$S,$G1361,通讯通路门店!$J:$J,"苹果体验店")</f>
        <v>0</v>
      </c>
      <c r="BI1361" s="99">
        <f>SUMIFS(通讯通路门店!$K:$K,通讯通路门店!$S:$S,$G1361,通讯通路门店!$J:$J,"其他品牌专卖店")</f>
        <v>0</v>
      </c>
      <c r="BJ1361" s="99">
        <f>SUMIFS(通讯通路门店!$AC:$AC,通讯通路门店!$S:$S,$G1361)</f>
        <v>0</v>
      </c>
      <c r="BK1361" s="99">
        <f>SUMIFS(通讯通路门店!$AD:$AD,通讯通路门店!$S:$S,$G1361)</f>
        <v>0</v>
      </c>
      <c r="BL1361" s="99">
        <f>SUMIFS(通讯通路门店!$AE:$AE,通讯通路门店!$S:$S,$G1361)</f>
        <v>0</v>
      </c>
      <c r="BM1361" s="99">
        <f>SUMIFS(通讯通路门店!$AF:$AF,通讯通路门店!$S:$S,$G1361)</f>
        <v>0</v>
      </c>
      <c r="BN1361" s="99">
        <f>SUMIFS(通讯通路门店!$AG:$AG,通讯通路门店!$S:$S,$G1361)</f>
        <v>0</v>
      </c>
      <c r="BO1361" s="99">
        <f>SUMIFS(通讯通路门店!$AH:$AH,通讯通路门店!$S:$S,$G1361)</f>
        <v>0</v>
      </c>
      <c r="BP1361" s="99">
        <f>SUMIFS(通讯通路门店!$AI:$AI,通讯通路门店!$S:$S,$G1361)</f>
        <v>0</v>
      </c>
      <c r="BQ1361" s="83"/>
    </row>
    <row r="1362" spans="1:69">
      <c r="A1362" s="99" t="str">
        <f>IFERROR(_xlfn.XLOOKUP($G1362,通讯通路门店!$S$4:$S$993931,通讯通路门店!$A$4:$A$993931,0,0),"")</f>
        <v>海南省</v>
      </c>
      <c r="B1362" s="99" t="str">
        <f>IFERROR(_xlfn.XLOOKUP($G1362,通讯通路门店!$S$4:$S$993931,通讯通路门店!$B$4:$B$993931,0,0),"")</f>
        <v>东方市</v>
      </c>
      <c r="C1362" s="99" t="str">
        <f>IFERROR(_xlfn.XLOOKUP($G1362,通讯通路门店!$S$4:$S$993931,通讯通路门店!$C$4:$C$993931,0,0),"")</f>
        <v>东方市</v>
      </c>
      <c r="D1362" s="99" t="str">
        <f>IFERROR(_xlfn.XLOOKUP($G1362,通讯通路门店!$S$4:$S$993931,通讯通路门店!$D$4:$D$993931,0,0),"")</f>
        <v>八所镇</v>
      </c>
      <c r="E1362" s="83"/>
      <c r="F1362" s="83"/>
      <c r="G1362" s="101"/>
      <c r="H1362" s="102">
        <f>IFERROR(_xlfn.XLOOKUP($G1362,通讯通路门店!$S$4:$S$993931,通讯通路门店!$R$4:$R$993931,0,0),"")</f>
        <v>0</v>
      </c>
      <c r="I1362" s="83"/>
      <c r="J1362" s="83"/>
      <c r="K1362" s="83"/>
      <c r="L1362" s="83"/>
      <c r="M1362" s="83"/>
      <c r="N1362" s="83"/>
      <c r="O1362" s="83"/>
      <c r="P1362" s="83"/>
      <c r="Q1362" s="83"/>
      <c r="R1362" s="83"/>
      <c r="S1362" s="83"/>
      <c r="T1362" s="83"/>
      <c r="U1362" s="99">
        <f>COUNTIF(通讯通路门店!$S:$S,$G1362)</f>
        <v>0</v>
      </c>
      <c r="V1362" s="99">
        <f>COUNTIFS(通讯通路门店!$S:$S,$G1362,通讯通路门店!$J:$J,"综合卖场")</f>
        <v>0</v>
      </c>
      <c r="W1362" s="99">
        <f>SUMIFS(通讯通路门店!$AJ:$AJ,通讯通路门店!$S:$S,通讯客户沙盘!$G1362)</f>
        <v>0</v>
      </c>
      <c r="X1362" s="99">
        <f t="shared" si="105"/>
        <v>0</v>
      </c>
      <c r="Y1362" s="99">
        <f>COUNTIFS(通讯通路门店!$S:$S,$G1362,通讯通路门店!$J:$J,"荣耀体验店")+COUNTIFS(通讯通路门店!$S:$S,$G1362,通讯通路门店!$J:$J,"荣耀授权专卖店")</f>
        <v>0</v>
      </c>
      <c r="Z1362" s="99">
        <f>COUNTIFS(通讯通路门店!$S:$S,$G1362,通讯通路门店!$J:$J,"VIVO体验店")</f>
        <v>0</v>
      </c>
      <c r="AA1362" s="99">
        <f>COUNTIFS(通讯通路门店!$S:$S,$G1362,通讯通路门店!$J:$J,"OPPO体验店")</f>
        <v>0</v>
      </c>
      <c r="AB1362" s="99">
        <f>COUNTIFS(通讯通路门店!$S:$S,$G1362,通讯通路门店!$J:$J,"华为授权体验店")+COUNTIFS(通讯通路门店!$S:$S,$G1362,通讯通路门店!$J:$J,"华为堡垒店")</f>
        <v>0</v>
      </c>
      <c r="AC1362" s="99">
        <f>COUNTIFS(通讯通路门店!$S:$S,$G1362,通讯通路门店!$J:$J,"小米体验店")</f>
        <v>0</v>
      </c>
      <c r="AD1362" s="99">
        <f>COUNTIFS(通讯通路门店!$S:$S,$G1362,通讯通路门店!$J:$J,"苹果体验店")</f>
        <v>0</v>
      </c>
      <c r="AE1362" s="99">
        <f>COUNTIFS(通讯通路门店!$S:$S,$G1362,通讯通路门店!$J:$J,"其他品牌专卖店")</f>
        <v>0</v>
      </c>
      <c r="AF1362" s="99">
        <f>SUMIFS(通讯通路门店!$BI:$BI,通讯通路门店!$S:$S,$G1362)</f>
        <v>0</v>
      </c>
      <c r="AG1362" s="99">
        <f>SUMIFS(通讯通路门店!$BH:$BH,通讯通路门店!$S:$S,$G1362)</f>
        <v>0</v>
      </c>
      <c r="AH1362" s="99">
        <f t="shared" si="106"/>
        <v>0</v>
      </c>
      <c r="AI1362" s="99">
        <f>SUMIFS(通讯通路门店!$BB:$BB,通讯通路门店!$S:$S,$G1362)</f>
        <v>0</v>
      </c>
      <c r="AJ1362" s="99">
        <f>SUMIFS(通讯通路门店!$BE:$BE,通讯通路门店!$S:$S,$G1362)</f>
        <v>0</v>
      </c>
      <c r="AK1362" s="99">
        <f>SUMIFS(通讯通路门店!$BG:$BG,通讯通路门店!$S:$S,$G1362)</f>
        <v>0</v>
      </c>
      <c r="AL1362" s="99">
        <f>SUMIFS(通讯通路门店!$BC:$BC,通讯通路门店!$S:$S,$G1362)</f>
        <v>0</v>
      </c>
      <c r="AM1362" s="99">
        <f>SUMIFS(通讯通路门店!$BD:$BD,通讯通路门店!$S:$S,$G1362)</f>
        <v>0</v>
      </c>
      <c r="AN1362" s="99">
        <f>SUMIFS(通讯通路门店!$BF:$BF,通讯通路门店!$S:$S,$G1362)</f>
        <v>0</v>
      </c>
      <c r="AO1362" s="99">
        <f t="shared" si="107"/>
        <v>0</v>
      </c>
      <c r="AP1362" s="99">
        <f>SUMIFS(通讯通路门店!$K:$K,通讯通路门店!$S:$S,$G1362)</f>
        <v>0</v>
      </c>
      <c r="AQ1362" s="83"/>
      <c r="AR1362" s="99">
        <f>SUMIFS(通讯通路门店!$T:$T,通讯通路门店!$S:$S,$G1362)</f>
        <v>0</v>
      </c>
      <c r="AS1362" s="99">
        <f>SUMIFS(通讯通路门店!$U:$U,通讯通路门店!$S:$S,$G1362)</f>
        <v>0</v>
      </c>
      <c r="AT1362" s="99">
        <f>SUMIFS(通讯通路门店!$V:$V,通讯通路门店!$S:$S,$G1362)</f>
        <v>0</v>
      </c>
      <c r="AU1362" s="99">
        <f>SUMIFS(通讯通路门店!$W:$W,通讯通路门店!$S:$S,$G1362)</f>
        <v>0</v>
      </c>
      <c r="AV1362" s="99">
        <f>SUMIFS(通讯通路门店!$Z:$Z,通讯通路门店!$S:$S,$G1362)</f>
        <v>0</v>
      </c>
      <c r="AW1362" s="99">
        <f>SUMIFS(通讯通路门店!$AB:$AB,通讯通路门店!$S:$S,$G1362)</f>
        <v>0</v>
      </c>
      <c r="AX1362" s="99">
        <f>SUMIFS(通讯通路门店!$X:$X,通讯通路门店!$S:$S,$G1362)</f>
        <v>0</v>
      </c>
      <c r="AY1362" s="99">
        <f>SUMIFS(通讯通路门店!$Y:$Y,通讯通路门店!$S:$S,$G1362)</f>
        <v>0</v>
      </c>
      <c r="AZ1362" s="99">
        <f>SUMIFS(通讯通路门店!$AA:$AA,通讯通路门店!$S:$S,$G1362)</f>
        <v>0</v>
      </c>
      <c r="BA1362" s="99">
        <f t="shared" si="108"/>
        <v>0</v>
      </c>
      <c r="BB1362" s="99">
        <f t="shared" si="109"/>
        <v>0</v>
      </c>
      <c r="BC1362" s="99">
        <f>SUMIFS(通讯通路门店!$W:$W,通讯通路门店!$S:$S,$G1362,通讯通路门店!$J:$J,"荣耀体验店")+SUMIFS(通讯通路门店!$W:$W,通讯通路门店!$S:$S,$G1362,通讯通路门店!$J:$J,"荣耀授权专卖店")</f>
        <v>0</v>
      </c>
      <c r="BD1362" s="99">
        <f>SUMIFS(通讯通路门店!$Z:$Z,通讯通路门店!$S:$S,$G1362,通讯通路门店!$J:$J,"VIVO体验店")</f>
        <v>0</v>
      </c>
      <c r="BE1362" s="99">
        <f>SUMIFS(通讯通路门店!$AB:$AB,通讯通路门店!$S:$S,$G1362,通讯通路门店!$J:$J,"OPPO体验店")</f>
        <v>0</v>
      </c>
      <c r="BF1362" s="99">
        <f>SUMIFS(通讯通路门店!$X:$X,通讯通路门店!$S:$S,$G1362,通讯通路门店!$J:$J,"华为授权体验店")+SUMIFS(通讯通路门店!$AA:$AA,通讯通路门店!$S:$S,$G1362,通讯通路门店!$J:$J,"华为堡垒店")</f>
        <v>0</v>
      </c>
      <c r="BG1362" s="99">
        <f>SUMIFS(通讯通路门店!$Y:$Y,通讯通路门店!$S:$S,$G1362,通讯通路门店!$J:$J,"小米体验店")</f>
        <v>0</v>
      </c>
      <c r="BH1362" s="99">
        <f>SUMIFS(通讯通路门店!$AA:$AA,通讯通路门店!$S:$S,$G1362,通讯通路门店!$J:$J,"苹果体验店")</f>
        <v>0</v>
      </c>
      <c r="BI1362" s="99">
        <f>SUMIFS(通讯通路门店!$K:$K,通讯通路门店!$S:$S,$G1362,通讯通路门店!$J:$J,"其他品牌专卖店")</f>
        <v>0</v>
      </c>
      <c r="BJ1362" s="99">
        <f>SUMIFS(通讯通路门店!$AC:$AC,通讯通路门店!$S:$S,$G1362)</f>
        <v>0</v>
      </c>
      <c r="BK1362" s="99">
        <f>SUMIFS(通讯通路门店!$AD:$AD,通讯通路门店!$S:$S,$G1362)</f>
        <v>0</v>
      </c>
      <c r="BL1362" s="99">
        <f>SUMIFS(通讯通路门店!$AE:$AE,通讯通路门店!$S:$S,$G1362)</f>
        <v>0</v>
      </c>
      <c r="BM1362" s="99">
        <f>SUMIFS(通讯通路门店!$AF:$AF,通讯通路门店!$S:$S,$G1362)</f>
        <v>0</v>
      </c>
      <c r="BN1362" s="99">
        <f>SUMIFS(通讯通路门店!$AG:$AG,通讯通路门店!$S:$S,$G1362)</f>
        <v>0</v>
      </c>
      <c r="BO1362" s="99">
        <f>SUMIFS(通讯通路门店!$AH:$AH,通讯通路门店!$S:$S,$G1362)</f>
        <v>0</v>
      </c>
      <c r="BP1362" s="99">
        <f>SUMIFS(通讯通路门店!$AI:$AI,通讯通路门店!$S:$S,$G1362)</f>
        <v>0</v>
      </c>
      <c r="BQ1362" s="83"/>
    </row>
    <row r="1363" spans="1:69">
      <c r="A1363" s="99" t="str">
        <f>IFERROR(_xlfn.XLOOKUP($G1363,通讯通路门店!$S$4:$S$993931,通讯通路门店!$A$4:$A$993931,0,0),"")</f>
        <v>海南省</v>
      </c>
      <c r="B1363" s="99" t="str">
        <f>IFERROR(_xlfn.XLOOKUP($G1363,通讯通路门店!$S$4:$S$993931,通讯通路门店!$B$4:$B$993931,0,0),"")</f>
        <v>东方市</v>
      </c>
      <c r="C1363" s="99" t="str">
        <f>IFERROR(_xlfn.XLOOKUP($G1363,通讯通路门店!$S$4:$S$993931,通讯通路门店!$C$4:$C$993931,0,0),"")</f>
        <v>东方市</v>
      </c>
      <c r="D1363" s="99" t="str">
        <f>IFERROR(_xlfn.XLOOKUP($G1363,通讯通路门店!$S$4:$S$993931,通讯通路门店!$D$4:$D$993931,0,0),"")</f>
        <v>八所镇</v>
      </c>
      <c r="E1363" s="83"/>
      <c r="F1363" s="83"/>
      <c r="G1363" s="101"/>
      <c r="H1363" s="102">
        <f>IFERROR(_xlfn.XLOOKUP($G1363,通讯通路门店!$S$4:$S$993931,通讯通路门店!$R$4:$R$993931,0,0),"")</f>
        <v>0</v>
      </c>
      <c r="I1363" s="83"/>
      <c r="J1363" s="83"/>
      <c r="K1363" s="83"/>
      <c r="L1363" s="83"/>
      <c r="M1363" s="83"/>
      <c r="N1363" s="83"/>
      <c r="O1363" s="83"/>
      <c r="P1363" s="83"/>
      <c r="Q1363" s="83"/>
      <c r="R1363" s="83"/>
      <c r="S1363" s="83"/>
      <c r="T1363" s="83"/>
      <c r="U1363" s="99">
        <f>COUNTIF(通讯通路门店!$S:$S,$G1363)</f>
        <v>0</v>
      </c>
      <c r="V1363" s="99">
        <f>COUNTIFS(通讯通路门店!$S:$S,$G1363,通讯通路门店!$J:$J,"综合卖场")</f>
        <v>0</v>
      </c>
      <c r="W1363" s="99">
        <f>SUMIFS(通讯通路门店!$AJ:$AJ,通讯通路门店!$S:$S,通讯客户沙盘!$G1363)</f>
        <v>0</v>
      </c>
      <c r="X1363" s="99">
        <f t="shared" si="105"/>
        <v>0</v>
      </c>
      <c r="Y1363" s="99">
        <f>COUNTIFS(通讯通路门店!$S:$S,$G1363,通讯通路门店!$J:$J,"荣耀体验店")+COUNTIFS(通讯通路门店!$S:$S,$G1363,通讯通路门店!$J:$J,"荣耀授权专卖店")</f>
        <v>0</v>
      </c>
      <c r="Z1363" s="99">
        <f>COUNTIFS(通讯通路门店!$S:$S,$G1363,通讯通路门店!$J:$J,"VIVO体验店")</f>
        <v>0</v>
      </c>
      <c r="AA1363" s="99">
        <f>COUNTIFS(通讯通路门店!$S:$S,$G1363,通讯通路门店!$J:$J,"OPPO体验店")</f>
        <v>0</v>
      </c>
      <c r="AB1363" s="99">
        <f>COUNTIFS(通讯通路门店!$S:$S,$G1363,通讯通路门店!$J:$J,"华为授权体验店")+COUNTIFS(通讯通路门店!$S:$S,$G1363,通讯通路门店!$J:$J,"华为堡垒店")</f>
        <v>0</v>
      </c>
      <c r="AC1363" s="99">
        <f>COUNTIFS(通讯通路门店!$S:$S,$G1363,通讯通路门店!$J:$J,"小米体验店")</f>
        <v>0</v>
      </c>
      <c r="AD1363" s="99">
        <f>COUNTIFS(通讯通路门店!$S:$S,$G1363,通讯通路门店!$J:$J,"苹果体验店")</f>
        <v>0</v>
      </c>
      <c r="AE1363" s="99">
        <f>COUNTIFS(通讯通路门店!$S:$S,$G1363,通讯通路门店!$J:$J,"其他品牌专卖店")</f>
        <v>0</v>
      </c>
      <c r="AF1363" s="99">
        <f>SUMIFS(通讯通路门店!$BI:$BI,通讯通路门店!$S:$S,$G1363)</f>
        <v>0</v>
      </c>
      <c r="AG1363" s="99">
        <f>SUMIFS(通讯通路门店!$BH:$BH,通讯通路门店!$S:$S,$G1363)</f>
        <v>0</v>
      </c>
      <c r="AH1363" s="99">
        <f t="shared" si="106"/>
        <v>0</v>
      </c>
      <c r="AI1363" s="99">
        <f>SUMIFS(通讯通路门店!$BB:$BB,通讯通路门店!$S:$S,$G1363)</f>
        <v>0</v>
      </c>
      <c r="AJ1363" s="99">
        <f>SUMIFS(通讯通路门店!$BE:$BE,通讯通路门店!$S:$S,$G1363)</f>
        <v>0</v>
      </c>
      <c r="AK1363" s="99">
        <f>SUMIFS(通讯通路门店!$BG:$BG,通讯通路门店!$S:$S,$G1363)</f>
        <v>0</v>
      </c>
      <c r="AL1363" s="99">
        <f>SUMIFS(通讯通路门店!$BC:$BC,通讯通路门店!$S:$S,$G1363)</f>
        <v>0</v>
      </c>
      <c r="AM1363" s="99">
        <f>SUMIFS(通讯通路门店!$BD:$BD,通讯通路门店!$S:$S,$G1363)</f>
        <v>0</v>
      </c>
      <c r="AN1363" s="99">
        <f>SUMIFS(通讯通路门店!$BF:$BF,通讯通路门店!$S:$S,$G1363)</f>
        <v>0</v>
      </c>
      <c r="AO1363" s="99">
        <f t="shared" si="107"/>
        <v>0</v>
      </c>
      <c r="AP1363" s="99">
        <f>SUMIFS(通讯通路门店!$K:$K,通讯通路门店!$S:$S,$G1363)</f>
        <v>0</v>
      </c>
      <c r="AQ1363" s="83"/>
      <c r="AR1363" s="99">
        <f>SUMIFS(通讯通路门店!$T:$T,通讯通路门店!$S:$S,$G1363)</f>
        <v>0</v>
      </c>
      <c r="AS1363" s="99">
        <f>SUMIFS(通讯通路门店!$U:$U,通讯通路门店!$S:$S,$G1363)</f>
        <v>0</v>
      </c>
      <c r="AT1363" s="99">
        <f>SUMIFS(通讯通路门店!$V:$V,通讯通路门店!$S:$S,$G1363)</f>
        <v>0</v>
      </c>
      <c r="AU1363" s="99">
        <f>SUMIFS(通讯通路门店!$W:$W,通讯通路门店!$S:$S,$G1363)</f>
        <v>0</v>
      </c>
      <c r="AV1363" s="99">
        <f>SUMIFS(通讯通路门店!$Z:$Z,通讯通路门店!$S:$S,$G1363)</f>
        <v>0</v>
      </c>
      <c r="AW1363" s="99">
        <f>SUMIFS(通讯通路门店!$AB:$AB,通讯通路门店!$S:$S,$G1363)</f>
        <v>0</v>
      </c>
      <c r="AX1363" s="99">
        <f>SUMIFS(通讯通路门店!$X:$X,通讯通路门店!$S:$S,$G1363)</f>
        <v>0</v>
      </c>
      <c r="AY1363" s="99">
        <f>SUMIFS(通讯通路门店!$Y:$Y,通讯通路门店!$S:$S,$G1363)</f>
        <v>0</v>
      </c>
      <c r="AZ1363" s="99">
        <f>SUMIFS(通讯通路门店!$AA:$AA,通讯通路门店!$S:$S,$G1363)</f>
        <v>0</v>
      </c>
      <c r="BA1363" s="99">
        <f t="shared" si="108"/>
        <v>0</v>
      </c>
      <c r="BB1363" s="99">
        <f t="shared" si="109"/>
        <v>0</v>
      </c>
      <c r="BC1363" s="99">
        <f>SUMIFS(通讯通路门店!$W:$W,通讯通路门店!$S:$S,$G1363,通讯通路门店!$J:$J,"荣耀体验店")+SUMIFS(通讯通路门店!$W:$W,通讯通路门店!$S:$S,$G1363,通讯通路门店!$J:$J,"荣耀授权专卖店")</f>
        <v>0</v>
      </c>
      <c r="BD1363" s="99">
        <f>SUMIFS(通讯通路门店!$Z:$Z,通讯通路门店!$S:$S,$G1363,通讯通路门店!$J:$J,"VIVO体验店")</f>
        <v>0</v>
      </c>
      <c r="BE1363" s="99">
        <f>SUMIFS(通讯通路门店!$AB:$AB,通讯通路门店!$S:$S,$G1363,通讯通路门店!$J:$J,"OPPO体验店")</f>
        <v>0</v>
      </c>
      <c r="BF1363" s="99">
        <f>SUMIFS(通讯通路门店!$X:$X,通讯通路门店!$S:$S,$G1363,通讯通路门店!$J:$J,"华为授权体验店")+SUMIFS(通讯通路门店!$AA:$AA,通讯通路门店!$S:$S,$G1363,通讯通路门店!$J:$J,"华为堡垒店")</f>
        <v>0</v>
      </c>
      <c r="BG1363" s="99">
        <f>SUMIFS(通讯通路门店!$Y:$Y,通讯通路门店!$S:$S,$G1363,通讯通路门店!$J:$J,"小米体验店")</f>
        <v>0</v>
      </c>
      <c r="BH1363" s="99">
        <f>SUMIFS(通讯通路门店!$AA:$AA,通讯通路门店!$S:$S,$G1363,通讯通路门店!$J:$J,"苹果体验店")</f>
        <v>0</v>
      </c>
      <c r="BI1363" s="99">
        <f>SUMIFS(通讯通路门店!$K:$K,通讯通路门店!$S:$S,$G1363,通讯通路门店!$J:$J,"其他品牌专卖店")</f>
        <v>0</v>
      </c>
      <c r="BJ1363" s="99">
        <f>SUMIFS(通讯通路门店!$AC:$AC,通讯通路门店!$S:$S,$G1363)</f>
        <v>0</v>
      </c>
      <c r="BK1363" s="99">
        <f>SUMIFS(通讯通路门店!$AD:$AD,通讯通路门店!$S:$S,$G1363)</f>
        <v>0</v>
      </c>
      <c r="BL1363" s="99">
        <f>SUMIFS(通讯通路门店!$AE:$AE,通讯通路门店!$S:$S,$G1363)</f>
        <v>0</v>
      </c>
      <c r="BM1363" s="99">
        <f>SUMIFS(通讯通路门店!$AF:$AF,通讯通路门店!$S:$S,$G1363)</f>
        <v>0</v>
      </c>
      <c r="BN1363" s="99">
        <f>SUMIFS(通讯通路门店!$AG:$AG,通讯通路门店!$S:$S,$G1363)</f>
        <v>0</v>
      </c>
      <c r="BO1363" s="99">
        <f>SUMIFS(通讯通路门店!$AH:$AH,通讯通路门店!$S:$S,$G1363)</f>
        <v>0</v>
      </c>
      <c r="BP1363" s="99">
        <f>SUMIFS(通讯通路门店!$AI:$AI,通讯通路门店!$S:$S,$G1363)</f>
        <v>0</v>
      </c>
      <c r="BQ1363" s="83"/>
    </row>
    <row r="1364" spans="1:69">
      <c r="A1364" s="99" t="str">
        <f>IFERROR(_xlfn.XLOOKUP($G1364,通讯通路门店!$S$4:$S$993931,通讯通路门店!$A$4:$A$993931,0,0),"")</f>
        <v>海南省</v>
      </c>
      <c r="B1364" s="99" t="str">
        <f>IFERROR(_xlfn.XLOOKUP($G1364,通讯通路门店!$S$4:$S$993931,通讯通路门店!$B$4:$B$993931,0,0),"")</f>
        <v>东方市</v>
      </c>
      <c r="C1364" s="99" t="str">
        <f>IFERROR(_xlfn.XLOOKUP($G1364,通讯通路门店!$S$4:$S$993931,通讯通路门店!$C$4:$C$993931,0,0),"")</f>
        <v>东方市</v>
      </c>
      <c r="D1364" s="99" t="str">
        <f>IFERROR(_xlfn.XLOOKUP($G1364,通讯通路门店!$S$4:$S$993931,通讯通路门店!$D$4:$D$993931,0,0),"")</f>
        <v>八所镇</v>
      </c>
      <c r="E1364" s="83"/>
      <c r="F1364" s="83"/>
      <c r="G1364" s="101"/>
      <c r="H1364" s="102">
        <f>IFERROR(_xlfn.XLOOKUP($G1364,通讯通路门店!$S$4:$S$993931,通讯通路门店!$R$4:$R$993931,0,0),"")</f>
        <v>0</v>
      </c>
      <c r="I1364" s="83"/>
      <c r="J1364" s="83"/>
      <c r="K1364" s="83"/>
      <c r="L1364" s="83"/>
      <c r="M1364" s="83"/>
      <c r="N1364" s="83"/>
      <c r="O1364" s="83"/>
      <c r="P1364" s="83"/>
      <c r="Q1364" s="83"/>
      <c r="R1364" s="83"/>
      <c r="S1364" s="83"/>
      <c r="T1364" s="83"/>
      <c r="U1364" s="99">
        <f>COUNTIF(通讯通路门店!$S:$S,$G1364)</f>
        <v>0</v>
      </c>
      <c r="V1364" s="99">
        <f>COUNTIFS(通讯通路门店!$S:$S,$G1364,通讯通路门店!$J:$J,"综合卖场")</f>
        <v>0</v>
      </c>
      <c r="W1364" s="99">
        <f>SUMIFS(通讯通路门店!$AJ:$AJ,通讯通路门店!$S:$S,通讯客户沙盘!$G1364)</f>
        <v>0</v>
      </c>
      <c r="X1364" s="99">
        <f t="shared" si="105"/>
        <v>0</v>
      </c>
      <c r="Y1364" s="99">
        <f>COUNTIFS(通讯通路门店!$S:$S,$G1364,通讯通路门店!$J:$J,"荣耀体验店")+COUNTIFS(通讯通路门店!$S:$S,$G1364,通讯通路门店!$J:$J,"荣耀授权专卖店")</f>
        <v>0</v>
      </c>
      <c r="Z1364" s="99">
        <f>COUNTIFS(通讯通路门店!$S:$S,$G1364,通讯通路门店!$J:$J,"VIVO体验店")</f>
        <v>0</v>
      </c>
      <c r="AA1364" s="99">
        <f>COUNTIFS(通讯通路门店!$S:$S,$G1364,通讯通路门店!$J:$J,"OPPO体验店")</f>
        <v>0</v>
      </c>
      <c r="AB1364" s="99">
        <f>COUNTIFS(通讯通路门店!$S:$S,$G1364,通讯通路门店!$J:$J,"华为授权体验店")+COUNTIFS(通讯通路门店!$S:$S,$G1364,通讯通路门店!$J:$J,"华为堡垒店")</f>
        <v>0</v>
      </c>
      <c r="AC1364" s="99">
        <f>COUNTIFS(通讯通路门店!$S:$S,$G1364,通讯通路门店!$J:$J,"小米体验店")</f>
        <v>0</v>
      </c>
      <c r="AD1364" s="99">
        <f>COUNTIFS(通讯通路门店!$S:$S,$G1364,通讯通路门店!$J:$J,"苹果体验店")</f>
        <v>0</v>
      </c>
      <c r="AE1364" s="99">
        <f>COUNTIFS(通讯通路门店!$S:$S,$G1364,通讯通路门店!$J:$J,"其他品牌专卖店")</f>
        <v>0</v>
      </c>
      <c r="AF1364" s="99">
        <f>SUMIFS(通讯通路门店!$BI:$BI,通讯通路门店!$S:$S,$G1364)</f>
        <v>0</v>
      </c>
      <c r="AG1364" s="99">
        <f>SUMIFS(通讯通路门店!$BH:$BH,通讯通路门店!$S:$S,$G1364)</f>
        <v>0</v>
      </c>
      <c r="AH1364" s="99">
        <f t="shared" si="106"/>
        <v>0</v>
      </c>
      <c r="AI1364" s="99">
        <f>SUMIFS(通讯通路门店!$BB:$BB,通讯通路门店!$S:$S,$G1364)</f>
        <v>0</v>
      </c>
      <c r="AJ1364" s="99">
        <f>SUMIFS(通讯通路门店!$BE:$BE,通讯通路门店!$S:$S,$G1364)</f>
        <v>0</v>
      </c>
      <c r="AK1364" s="99">
        <f>SUMIFS(通讯通路门店!$BG:$BG,通讯通路门店!$S:$S,$G1364)</f>
        <v>0</v>
      </c>
      <c r="AL1364" s="99">
        <f>SUMIFS(通讯通路门店!$BC:$BC,通讯通路门店!$S:$S,$G1364)</f>
        <v>0</v>
      </c>
      <c r="AM1364" s="99">
        <f>SUMIFS(通讯通路门店!$BD:$BD,通讯通路门店!$S:$S,$G1364)</f>
        <v>0</v>
      </c>
      <c r="AN1364" s="99">
        <f>SUMIFS(通讯通路门店!$BF:$BF,通讯通路门店!$S:$S,$G1364)</f>
        <v>0</v>
      </c>
      <c r="AO1364" s="99">
        <f t="shared" si="107"/>
        <v>0</v>
      </c>
      <c r="AP1364" s="99">
        <f>SUMIFS(通讯通路门店!$K:$K,通讯通路门店!$S:$S,$G1364)</f>
        <v>0</v>
      </c>
      <c r="AQ1364" s="83"/>
      <c r="AR1364" s="99">
        <f>SUMIFS(通讯通路门店!$T:$T,通讯通路门店!$S:$S,$G1364)</f>
        <v>0</v>
      </c>
      <c r="AS1364" s="99">
        <f>SUMIFS(通讯通路门店!$U:$U,通讯通路门店!$S:$S,$G1364)</f>
        <v>0</v>
      </c>
      <c r="AT1364" s="99">
        <f>SUMIFS(通讯通路门店!$V:$V,通讯通路门店!$S:$S,$G1364)</f>
        <v>0</v>
      </c>
      <c r="AU1364" s="99">
        <f>SUMIFS(通讯通路门店!$W:$W,通讯通路门店!$S:$S,$G1364)</f>
        <v>0</v>
      </c>
      <c r="AV1364" s="99">
        <f>SUMIFS(通讯通路门店!$Z:$Z,通讯通路门店!$S:$S,$G1364)</f>
        <v>0</v>
      </c>
      <c r="AW1364" s="99">
        <f>SUMIFS(通讯通路门店!$AB:$AB,通讯通路门店!$S:$S,$G1364)</f>
        <v>0</v>
      </c>
      <c r="AX1364" s="99">
        <f>SUMIFS(通讯通路门店!$X:$X,通讯通路门店!$S:$S,$G1364)</f>
        <v>0</v>
      </c>
      <c r="AY1364" s="99">
        <f>SUMIFS(通讯通路门店!$Y:$Y,通讯通路门店!$S:$S,$G1364)</f>
        <v>0</v>
      </c>
      <c r="AZ1364" s="99">
        <f>SUMIFS(通讯通路门店!$AA:$AA,通讯通路门店!$S:$S,$G1364)</f>
        <v>0</v>
      </c>
      <c r="BA1364" s="99">
        <f t="shared" si="108"/>
        <v>0</v>
      </c>
      <c r="BB1364" s="99">
        <f t="shared" si="109"/>
        <v>0</v>
      </c>
      <c r="BC1364" s="99">
        <f>SUMIFS(通讯通路门店!$W:$W,通讯通路门店!$S:$S,$G1364,通讯通路门店!$J:$J,"荣耀体验店")+SUMIFS(通讯通路门店!$W:$W,通讯通路门店!$S:$S,$G1364,通讯通路门店!$J:$J,"荣耀授权专卖店")</f>
        <v>0</v>
      </c>
      <c r="BD1364" s="99">
        <f>SUMIFS(通讯通路门店!$Z:$Z,通讯通路门店!$S:$S,$G1364,通讯通路门店!$J:$J,"VIVO体验店")</f>
        <v>0</v>
      </c>
      <c r="BE1364" s="99">
        <f>SUMIFS(通讯通路门店!$AB:$AB,通讯通路门店!$S:$S,$G1364,通讯通路门店!$J:$J,"OPPO体验店")</f>
        <v>0</v>
      </c>
      <c r="BF1364" s="99">
        <f>SUMIFS(通讯通路门店!$X:$X,通讯通路门店!$S:$S,$G1364,通讯通路门店!$J:$J,"华为授权体验店")+SUMIFS(通讯通路门店!$AA:$AA,通讯通路门店!$S:$S,$G1364,通讯通路门店!$J:$J,"华为堡垒店")</f>
        <v>0</v>
      </c>
      <c r="BG1364" s="99">
        <f>SUMIFS(通讯通路门店!$Y:$Y,通讯通路门店!$S:$S,$G1364,通讯通路门店!$J:$J,"小米体验店")</f>
        <v>0</v>
      </c>
      <c r="BH1364" s="99">
        <f>SUMIFS(通讯通路门店!$AA:$AA,通讯通路门店!$S:$S,$G1364,通讯通路门店!$J:$J,"苹果体验店")</f>
        <v>0</v>
      </c>
      <c r="BI1364" s="99">
        <f>SUMIFS(通讯通路门店!$K:$K,通讯通路门店!$S:$S,$G1364,通讯通路门店!$J:$J,"其他品牌专卖店")</f>
        <v>0</v>
      </c>
      <c r="BJ1364" s="99">
        <f>SUMIFS(通讯通路门店!$AC:$AC,通讯通路门店!$S:$S,$G1364)</f>
        <v>0</v>
      </c>
      <c r="BK1364" s="99">
        <f>SUMIFS(通讯通路门店!$AD:$AD,通讯通路门店!$S:$S,$G1364)</f>
        <v>0</v>
      </c>
      <c r="BL1364" s="99">
        <f>SUMIFS(通讯通路门店!$AE:$AE,通讯通路门店!$S:$S,$G1364)</f>
        <v>0</v>
      </c>
      <c r="BM1364" s="99">
        <f>SUMIFS(通讯通路门店!$AF:$AF,通讯通路门店!$S:$S,$G1364)</f>
        <v>0</v>
      </c>
      <c r="BN1364" s="99">
        <f>SUMIFS(通讯通路门店!$AG:$AG,通讯通路门店!$S:$S,$G1364)</f>
        <v>0</v>
      </c>
      <c r="BO1364" s="99">
        <f>SUMIFS(通讯通路门店!$AH:$AH,通讯通路门店!$S:$S,$G1364)</f>
        <v>0</v>
      </c>
      <c r="BP1364" s="99">
        <f>SUMIFS(通讯通路门店!$AI:$AI,通讯通路门店!$S:$S,$G1364)</f>
        <v>0</v>
      </c>
      <c r="BQ1364" s="83"/>
    </row>
    <row r="1365" spans="1:69">
      <c r="A1365" s="99" t="str">
        <f>IFERROR(_xlfn.XLOOKUP($G1365,通讯通路门店!$S$4:$S$993931,通讯通路门店!$A$4:$A$993931,0,0),"")</f>
        <v>海南省</v>
      </c>
      <c r="B1365" s="99" t="str">
        <f>IFERROR(_xlfn.XLOOKUP($G1365,通讯通路门店!$S$4:$S$993931,通讯通路门店!$B$4:$B$993931,0,0),"")</f>
        <v>东方市</v>
      </c>
      <c r="C1365" s="99" t="str">
        <f>IFERROR(_xlfn.XLOOKUP($G1365,通讯通路门店!$S$4:$S$993931,通讯通路门店!$C$4:$C$993931,0,0),"")</f>
        <v>东方市</v>
      </c>
      <c r="D1365" s="99" t="str">
        <f>IFERROR(_xlfn.XLOOKUP($G1365,通讯通路门店!$S$4:$S$993931,通讯通路门店!$D$4:$D$993931,0,0),"")</f>
        <v>八所镇</v>
      </c>
      <c r="E1365" s="83"/>
      <c r="F1365" s="83"/>
      <c r="G1365" s="101"/>
      <c r="H1365" s="102">
        <f>IFERROR(_xlfn.XLOOKUP($G1365,通讯通路门店!$S$4:$S$993931,通讯通路门店!$R$4:$R$993931,0,0),"")</f>
        <v>0</v>
      </c>
      <c r="I1365" s="83"/>
      <c r="J1365" s="83"/>
      <c r="K1365" s="83"/>
      <c r="L1365" s="83"/>
      <c r="M1365" s="83"/>
      <c r="N1365" s="83"/>
      <c r="O1365" s="83"/>
      <c r="P1365" s="83"/>
      <c r="Q1365" s="83"/>
      <c r="R1365" s="83"/>
      <c r="S1365" s="83"/>
      <c r="T1365" s="83"/>
      <c r="U1365" s="99">
        <f>COUNTIF(通讯通路门店!$S:$S,$G1365)</f>
        <v>0</v>
      </c>
      <c r="V1365" s="99">
        <f>COUNTIFS(通讯通路门店!$S:$S,$G1365,通讯通路门店!$J:$J,"综合卖场")</f>
        <v>0</v>
      </c>
      <c r="W1365" s="99">
        <f>SUMIFS(通讯通路门店!$AJ:$AJ,通讯通路门店!$S:$S,通讯客户沙盘!$G1365)</f>
        <v>0</v>
      </c>
      <c r="X1365" s="99">
        <f t="shared" si="105"/>
        <v>0</v>
      </c>
      <c r="Y1365" s="99">
        <f>COUNTIFS(通讯通路门店!$S:$S,$G1365,通讯通路门店!$J:$J,"荣耀体验店")+COUNTIFS(通讯通路门店!$S:$S,$G1365,通讯通路门店!$J:$J,"荣耀授权专卖店")</f>
        <v>0</v>
      </c>
      <c r="Z1365" s="99">
        <f>COUNTIFS(通讯通路门店!$S:$S,$G1365,通讯通路门店!$J:$J,"VIVO体验店")</f>
        <v>0</v>
      </c>
      <c r="AA1365" s="99">
        <f>COUNTIFS(通讯通路门店!$S:$S,$G1365,通讯通路门店!$J:$J,"OPPO体验店")</f>
        <v>0</v>
      </c>
      <c r="AB1365" s="99">
        <f>COUNTIFS(通讯通路门店!$S:$S,$G1365,通讯通路门店!$J:$J,"华为授权体验店")+COUNTIFS(通讯通路门店!$S:$S,$G1365,通讯通路门店!$J:$J,"华为堡垒店")</f>
        <v>0</v>
      </c>
      <c r="AC1365" s="99">
        <f>COUNTIFS(通讯通路门店!$S:$S,$G1365,通讯通路门店!$J:$J,"小米体验店")</f>
        <v>0</v>
      </c>
      <c r="AD1365" s="99">
        <f>COUNTIFS(通讯通路门店!$S:$S,$G1365,通讯通路门店!$J:$J,"苹果体验店")</f>
        <v>0</v>
      </c>
      <c r="AE1365" s="99">
        <f>COUNTIFS(通讯通路门店!$S:$S,$G1365,通讯通路门店!$J:$J,"其他品牌专卖店")</f>
        <v>0</v>
      </c>
      <c r="AF1365" s="99">
        <f>SUMIFS(通讯通路门店!$BI:$BI,通讯通路门店!$S:$S,$G1365)</f>
        <v>0</v>
      </c>
      <c r="AG1365" s="99">
        <f>SUMIFS(通讯通路门店!$BH:$BH,通讯通路门店!$S:$S,$G1365)</f>
        <v>0</v>
      </c>
      <c r="AH1365" s="99">
        <f t="shared" si="106"/>
        <v>0</v>
      </c>
      <c r="AI1365" s="99">
        <f>SUMIFS(通讯通路门店!$BB:$BB,通讯通路门店!$S:$S,$G1365)</f>
        <v>0</v>
      </c>
      <c r="AJ1365" s="99">
        <f>SUMIFS(通讯通路门店!$BE:$BE,通讯通路门店!$S:$S,$G1365)</f>
        <v>0</v>
      </c>
      <c r="AK1365" s="99">
        <f>SUMIFS(通讯通路门店!$BG:$BG,通讯通路门店!$S:$S,$G1365)</f>
        <v>0</v>
      </c>
      <c r="AL1365" s="99">
        <f>SUMIFS(通讯通路门店!$BC:$BC,通讯通路门店!$S:$S,$G1365)</f>
        <v>0</v>
      </c>
      <c r="AM1365" s="99">
        <f>SUMIFS(通讯通路门店!$BD:$BD,通讯通路门店!$S:$S,$G1365)</f>
        <v>0</v>
      </c>
      <c r="AN1365" s="99">
        <f>SUMIFS(通讯通路门店!$BF:$BF,通讯通路门店!$S:$S,$G1365)</f>
        <v>0</v>
      </c>
      <c r="AO1365" s="99">
        <f t="shared" si="107"/>
        <v>0</v>
      </c>
      <c r="AP1365" s="99">
        <f>SUMIFS(通讯通路门店!$K:$K,通讯通路门店!$S:$S,$G1365)</f>
        <v>0</v>
      </c>
      <c r="AQ1365" s="83"/>
      <c r="AR1365" s="99">
        <f>SUMIFS(通讯通路门店!$T:$T,通讯通路门店!$S:$S,$G1365)</f>
        <v>0</v>
      </c>
      <c r="AS1365" s="99">
        <f>SUMIFS(通讯通路门店!$U:$U,通讯通路门店!$S:$S,$G1365)</f>
        <v>0</v>
      </c>
      <c r="AT1365" s="99">
        <f>SUMIFS(通讯通路门店!$V:$V,通讯通路门店!$S:$S,$G1365)</f>
        <v>0</v>
      </c>
      <c r="AU1365" s="99">
        <f>SUMIFS(通讯通路门店!$W:$W,通讯通路门店!$S:$S,$G1365)</f>
        <v>0</v>
      </c>
      <c r="AV1365" s="99">
        <f>SUMIFS(通讯通路门店!$Z:$Z,通讯通路门店!$S:$S,$G1365)</f>
        <v>0</v>
      </c>
      <c r="AW1365" s="99">
        <f>SUMIFS(通讯通路门店!$AB:$AB,通讯通路门店!$S:$S,$G1365)</f>
        <v>0</v>
      </c>
      <c r="AX1365" s="99">
        <f>SUMIFS(通讯通路门店!$X:$X,通讯通路门店!$S:$S,$G1365)</f>
        <v>0</v>
      </c>
      <c r="AY1365" s="99">
        <f>SUMIFS(通讯通路门店!$Y:$Y,通讯通路门店!$S:$S,$G1365)</f>
        <v>0</v>
      </c>
      <c r="AZ1365" s="99">
        <f>SUMIFS(通讯通路门店!$AA:$AA,通讯通路门店!$S:$S,$G1365)</f>
        <v>0</v>
      </c>
      <c r="BA1365" s="99">
        <f t="shared" si="108"/>
        <v>0</v>
      </c>
      <c r="BB1365" s="99">
        <f t="shared" si="109"/>
        <v>0</v>
      </c>
      <c r="BC1365" s="99">
        <f>SUMIFS(通讯通路门店!$W:$W,通讯通路门店!$S:$S,$G1365,通讯通路门店!$J:$J,"荣耀体验店")+SUMIFS(通讯通路门店!$W:$W,通讯通路门店!$S:$S,$G1365,通讯通路门店!$J:$J,"荣耀授权专卖店")</f>
        <v>0</v>
      </c>
      <c r="BD1365" s="99">
        <f>SUMIFS(通讯通路门店!$Z:$Z,通讯通路门店!$S:$S,$G1365,通讯通路门店!$J:$J,"VIVO体验店")</f>
        <v>0</v>
      </c>
      <c r="BE1365" s="99">
        <f>SUMIFS(通讯通路门店!$AB:$AB,通讯通路门店!$S:$S,$G1365,通讯通路门店!$J:$J,"OPPO体验店")</f>
        <v>0</v>
      </c>
      <c r="BF1365" s="99">
        <f>SUMIFS(通讯通路门店!$X:$X,通讯通路门店!$S:$S,$G1365,通讯通路门店!$J:$J,"华为授权体验店")+SUMIFS(通讯通路门店!$AA:$AA,通讯通路门店!$S:$S,$G1365,通讯通路门店!$J:$J,"华为堡垒店")</f>
        <v>0</v>
      </c>
      <c r="BG1365" s="99">
        <f>SUMIFS(通讯通路门店!$Y:$Y,通讯通路门店!$S:$S,$G1365,通讯通路门店!$J:$J,"小米体验店")</f>
        <v>0</v>
      </c>
      <c r="BH1365" s="99">
        <f>SUMIFS(通讯通路门店!$AA:$AA,通讯通路门店!$S:$S,$G1365,通讯通路门店!$J:$J,"苹果体验店")</f>
        <v>0</v>
      </c>
      <c r="BI1365" s="99">
        <f>SUMIFS(通讯通路门店!$K:$K,通讯通路门店!$S:$S,$G1365,通讯通路门店!$J:$J,"其他品牌专卖店")</f>
        <v>0</v>
      </c>
      <c r="BJ1365" s="99">
        <f>SUMIFS(通讯通路门店!$AC:$AC,通讯通路门店!$S:$S,$G1365)</f>
        <v>0</v>
      </c>
      <c r="BK1365" s="99">
        <f>SUMIFS(通讯通路门店!$AD:$AD,通讯通路门店!$S:$S,$G1365)</f>
        <v>0</v>
      </c>
      <c r="BL1365" s="99">
        <f>SUMIFS(通讯通路门店!$AE:$AE,通讯通路门店!$S:$S,$G1365)</f>
        <v>0</v>
      </c>
      <c r="BM1365" s="99">
        <f>SUMIFS(通讯通路门店!$AF:$AF,通讯通路门店!$S:$S,$G1365)</f>
        <v>0</v>
      </c>
      <c r="BN1365" s="99">
        <f>SUMIFS(通讯通路门店!$AG:$AG,通讯通路门店!$S:$S,$G1365)</f>
        <v>0</v>
      </c>
      <c r="BO1365" s="99">
        <f>SUMIFS(通讯通路门店!$AH:$AH,通讯通路门店!$S:$S,$G1365)</f>
        <v>0</v>
      </c>
      <c r="BP1365" s="99">
        <f>SUMIFS(通讯通路门店!$AI:$AI,通讯通路门店!$S:$S,$G1365)</f>
        <v>0</v>
      </c>
      <c r="BQ1365" s="83"/>
    </row>
    <row r="1366" spans="1:69">
      <c r="A1366" s="99" t="str">
        <f>IFERROR(_xlfn.XLOOKUP($G1366,通讯通路门店!$S$4:$S$993931,通讯通路门店!$A$4:$A$993931,0,0),"")</f>
        <v>海南省</v>
      </c>
      <c r="B1366" s="99" t="str">
        <f>IFERROR(_xlfn.XLOOKUP($G1366,通讯通路门店!$S$4:$S$993931,通讯通路门店!$B$4:$B$993931,0,0),"")</f>
        <v>东方市</v>
      </c>
      <c r="C1366" s="99" t="str">
        <f>IFERROR(_xlfn.XLOOKUP($G1366,通讯通路门店!$S$4:$S$993931,通讯通路门店!$C$4:$C$993931,0,0),"")</f>
        <v>东方市</v>
      </c>
      <c r="D1366" s="99" t="str">
        <f>IFERROR(_xlfn.XLOOKUP($G1366,通讯通路门店!$S$4:$S$993931,通讯通路门店!$D$4:$D$993931,0,0),"")</f>
        <v>八所镇</v>
      </c>
      <c r="E1366" s="83"/>
      <c r="F1366" s="83"/>
      <c r="G1366" s="101"/>
      <c r="H1366" s="102">
        <f>IFERROR(_xlfn.XLOOKUP($G1366,通讯通路门店!$S$4:$S$993931,通讯通路门店!$R$4:$R$993931,0,0),"")</f>
        <v>0</v>
      </c>
      <c r="I1366" s="83"/>
      <c r="J1366" s="83"/>
      <c r="K1366" s="83"/>
      <c r="L1366" s="83"/>
      <c r="M1366" s="83"/>
      <c r="N1366" s="83"/>
      <c r="O1366" s="83"/>
      <c r="P1366" s="83"/>
      <c r="Q1366" s="83"/>
      <c r="R1366" s="83"/>
      <c r="S1366" s="83"/>
      <c r="T1366" s="83"/>
      <c r="U1366" s="99">
        <f>COUNTIF(通讯通路门店!$S:$S,$G1366)</f>
        <v>0</v>
      </c>
      <c r="V1366" s="99">
        <f>COUNTIFS(通讯通路门店!$S:$S,$G1366,通讯通路门店!$J:$J,"综合卖场")</f>
        <v>0</v>
      </c>
      <c r="W1366" s="99">
        <f>SUMIFS(通讯通路门店!$AJ:$AJ,通讯通路门店!$S:$S,通讯客户沙盘!$G1366)</f>
        <v>0</v>
      </c>
      <c r="X1366" s="99">
        <f t="shared" si="105"/>
        <v>0</v>
      </c>
      <c r="Y1366" s="99">
        <f>COUNTIFS(通讯通路门店!$S:$S,$G1366,通讯通路门店!$J:$J,"荣耀体验店")+COUNTIFS(通讯通路门店!$S:$S,$G1366,通讯通路门店!$J:$J,"荣耀授权专卖店")</f>
        <v>0</v>
      </c>
      <c r="Z1366" s="99">
        <f>COUNTIFS(通讯通路门店!$S:$S,$G1366,通讯通路门店!$J:$J,"VIVO体验店")</f>
        <v>0</v>
      </c>
      <c r="AA1366" s="99">
        <f>COUNTIFS(通讯通路门店!$S:$S,$G1366,通讯通路门店!$J:$J,"OPPO体验店")</f>
        <v>0</v>
      </c>
      <c r="AB1366" s="99">
        <f>COUNTIFS(通讯通路门店!$S:$S,$G1366,通讯通路门店!$J:$J,"华为授权体验店")+COUNTIFS(通讯通路门店!$S:$S,$G1366,通讯通路门店!$J:$J,"华为堡垒店")</f>
        <v>0</v>
      </c>
      <c r="AC1366" s="99">
        <f>COUNTIFS(通讯通路门店!$S:$S,$G1366,通讯通路门店!$J:$J,"小米体验店")</f>
        <v>0</v>
      </c>
      <c r="AD1366" s="99">
        <f>COUNTIFS(通讯通路门店!$S:$S,$G1366,通讯通路门店!$J:$J,"苹果体验店")</f>
        <v>0</v>
      </c>
      <c r="AE1366" s="99">
        <f>COUNTIFS(通讯通路门店!$S:$S,$G1366,通讯通路门店!$J:$J,"其他品牌专卖店")</f>
        <v>0</v>
      </c>
      <c r="AF1366" s="99">
        <f>SUMIFS(通讯通路门店!$BI:$BI,通讯通路门店!$S:$S,$G1366)</f>
        <v>0</v>
      </c>
      <c r="AG1366" s="99">
        <f>SUMIFS(通讯通路门店!$BH:$BH,通讯通路门店!$S:$S,$G1366)</f>
        <v>0</v>
      </c>
      <c r="AH1366" s="99">
        <f t="shared" si="106"/>
        <v>0</v>
      </c>
      <c r="AI1366" s="99">
        <f>SUMIFS(通讯通路门店!$BB:$BB,通讯通路门店!$S:$S,$G1366)</f>
        <v>0</v>
      </c>
      <c r="AJ1366" s="99">
        <f>SUMIFS(通讯通路门店!$BE:$BE,通讯通路门店!$S:$S,$G1366)</f>
        <v>0</v>
      </c>
      <c r="AK1366" s="99">
        <f>SUMIFS(通讯通路门店!$BG:$BG,通讯通路门店!$S:$S,$G1366)</f>
        <v>0</v>
      </c>
      <c r="AL1366" s="99">
        <f>SUMIFS(通讯通路门店!$BC:$BC,通讯通路门店!$S:$S,$G1366)</f>
        <v>0</v>
      </c>
      <c r="AM1366" s="99">
        <f>SUMIFS(通讯通路门店!$BD:$BD,通讯通路门店!$S:$S,$G1366)</f>
        <v>0</v>
      </c>
      <c r="AN1366" s="99">
        <f>SUMIFS(通讯通路门店!$BF:$BF,通讯通路门店!$S:$S,$G1366)</f>
        <v>0</v>
      </c>
      <c r="AO1366" s="99">
        <f t="shared" si="107"/>
        <v>0</v>
      </c>
      <c r="AP1366" s="99">
        <f>SUMIFS(通讯通路门店!$K:$K,通讯通路门店!$S:$S,$G1366)</f>
        <v>0</v>
      </c>
      <c r="AQ1366" s="83"/>
      <c r="AR1366" s="99">
        <f>SUMIFS(通讯通路门店!$T:$T,通讯通路门店!$S:$S,$G1366)</f>
        <v>0</v>
      </c>
      <c r="AS1366" s="99">
        <f>SUMIFS(通讯通路门店!$U:$U,通讯通路门店!$S:$S,$G1366)</f>
        <v>0</v>
      </c>
      <c r="AT1366" s="99">
        <f>SUMIFS(通讯通路门店!$V:$V,通讯通路门店!$S:$S,$G1366)</f>
        <v>0</v>
      </c>
      <c r="AU1366" s="99">
        <f>SUMIFS(通讯通路门店!$W:$W,通讯通路门店!$S:$S,$G1366)</f>
        <v>0</v>
      </c>
      <c r="AV1366" s="99">
        <f>SUMIFS(通讯通路门店!$Z:$Z,通讯通路门店!$S:$S,$G1366)</f>
        <v>0</v>
      </c>
      <c r="AW1366" s="99">
        <f>SUMIFS(通讯通路门店!$AB:$AB,通讯通路门店!$S:$S,$G1366)</f>
        <v>0</v>
      </c>
      <c r="AX1366" s="99">
        <f>SUMIFS(通讯通路门店!$X:$X,通讯通路门店!$S:$S,$G1366)</f>
        <v>0</v>
      </c>
      <c r="AY1366" s="99">
        <f>SUMIFS(通讯通路门店!$Y:$Y,通讯通路门店!$S:$S,$G1366)</f>
        <v>0</v>
      </c>
      <c r="AZ1366" s="99">
        <f>SUMIFS(通讯通路门店!$AA:$AA,通讯通路门店!$S:$S,$G1366)</f>
        <v>0</v>
      </c>
      <c r="BA1366" s="99">
        <f t="shared" si="108"/>
        <v>0</v>
      </c>
      <c r="BB1366" s="99">
        <f t="shared" si="109"/>
        <v>0</v>
      </c>
      <c r="BC1366" s="99">
        <f>SUMIFS(通讯通路门店!$W:$W,通讯通路门店!$S:$S,$G1366,通讯通路门店!$J:$J,"荣耀体验店")+SUMIFS(通讯通路门店!$W:$W,通讯通路门店!$S:$S,$G1366,通讯通路门店!$J:$J,"荣耀授权专卖店")</f>
        <v>0</v>
      </c>
      <c r="BD1366" s="99">
        <f>SUMIFS(通讯通路门店!$Z:$Z,通讯通路门店!$S:$S,$G1366,通讯通路门店!$J:$J,"VIVO体验店")</f>
        <v>0</v>
      </c>
      <c r="BE1366" s="99">
        <f>SUMIFS(通讯通路门店!$AB:$AB,通讯通路门店!$S:$S,$G1366,通讯通路门店!$J:$J,"OPPO体验店")</f>
        <v>0</v>
      </c>
      <c r="BF1366" s="99">
        <f>SUMIFS(通讯通路门店!$X:$X,通讯通路门店!$S:$S,$G1366,通讯通路门店!$J:$J,"华为授权体验店")+SUMIFS(通讯通路门店!$AA:$AA,通讯通路门店!$S:$S,$G1366,通讯通路门店!$J:$J,"华为堡垒店")</f>
        <v>0</v>
      </c>
      <c r="BG1366" s="99">
        <f>SUMIFS(通讯通路门店!$Y:$Y,通讯通路门店!$S:$S,$G1366,通讯通路门店!$J:$J,"小米体验店")</f>
        <v>0</v>
      </c>
      <c r="BH1366" s="99">
        <f>SUMIFS(通讯通路门店!$AA:$AA,通讯通路门店!$S:$S,$G1366,通讯通路门店!$J:$J,"苹果体验店")</f>
        <v>0</v>
      </c>
      <c r="BI1366" s="99">
        <f>SUMIFS(通讯通路门店!$K:$K,通讯通路门店!$S:$S,$G1366,通讯通路门店!$J:$J,"其他品牌专卖店")</f>
        <v>0</v>
      </c>
      <c r="BJ1366" s="99">
        <f>SUMIFS(通讯通路门店!$AC:$AC,通讯通路门店!$S:$S,$G1366)</f>
        <v>0</v>
      </c>
      <c r="BK1366" s="99">
        <f>SUMIFS(通讯通路门店!$AD:$AD,通讯通路门店!$S:$S,$G1366)</f>
        <v>0</v>
      </c>
      <c r="BL1366" s="99">
        <f>SUMIFS(通讯通路门店!$AE:$AE,通讯通路门店!$S:$S,$G1366)</f>
        <v>0</v>
      </c>
      <c r="BM1366" s="99">
        <f>SUMIFS(通讯通路门店!$AF:$AF,通讯通路门店!$S:$S,$G1366)</f>
        <v>0</v>
      </c>
      <c r="BN1366" s="99">
        <f>SUMIFS(通讯通路门店!$AG:$AG,通讯通路门店!$S:$S,$G1366)</f>
        <v>0</v>
      </c>
      <c r="BO1366" s="99">
        <f>SUMIFS(通讯通路门店!$AH:$AH,通讯通路门店!$S:$S,$G1366)</f>
        <v>0</v>
      </c>
      <c r="BP1366" s="99">
        <f>SUMIFS(通讯通路门店!$AI:$AI,通讯通路门店!$S:$S,$G1366)</f>
        <v>0</v>
      </c>
      <c r="BQ1366" s="83"/>
    </row>
    <row r="1367" spans="1:69">
      <c r="A1367" s="99" t="str">
        <f>IFERROR(_xlfn.XLOOKUP($G1367,通讯通路门店!$S$4:$S$993931,通讯通路门店!$A$4:$A$993931,0,0),"")</f>
        <v>海南省</v>
      </c>
      <c r="B1367" s="99" t="str">
        <f>IFERROR(_xlfn.XLOOKUP($G1367,通讯通路门店!$S$4:$S$993931,通讯通路门店!$B$4:$B$993931,0,0),"")</f>
        <v>东方市</v>
      </c>
      <c r="C1367" s="99" t="str">
        <f>IFERROR(_xlfn.XLOOKUP($G1367,通讯通路门店!$S$4:$S$993931,通讯通路门店!$C$4:$C$993931,0,0),"")</f>
        <v>东方市</v>
      </c>
      <c r="D1367" s="99" t="str">
        <f>IFERROR(_xlfn.XLOOKUP($G1367,通讯通路门店!$S$4:$S$993931,通讯通路门店!$D$4:$D$993931,0,0),"")</f>
        <v>八所镇</v>
      </c>
      <c r="E1367" s="83"/>
      <c r="F1367" s="83"/>
      <c r="G1367" s="101"/>
      <c r="H1367" s="102">
        <f>IFERROR(_xlfn.XLOOKUP($G1367,通讯通路门店!$S$4:$S$993931,通讯通路门店!$R$4:$R$993931,0,0),"")</f>
        <v>0</v>
      </c>
      <c r="I1367" s="83"/>
      <c r="J1367" s="83"/>
      <c r="K1367" s="83"/>
      <c r="L1367" s="83"/>
      <c r="M1367" s="83"/>
      <c r="N1367" s="83"/>
      <c r="O1367" s="83"/>
      <c r="P1367" s="83"/>
      <c r="Q1367" s="83"/>
      <c r="R1367" s="83"/>
      <c r="S1367" s="83"/>
      <c r="T1367" s="83"/>
      <c r="U1367" s="99">
        <f>COUNTIF(通讯通路门店!$S:$S,$G1367)</f>
        <v>0</v>
      </c>
      <c r="V1367" s="99">
        <f>COUNTIFS(通讯通路门店!$S:$S,$G1367,通讯通路门店!$J:$J,"综合卖场")</f>
        <v>0</v>
      </c>
      <c r="W1367" s="99">
        <f>SUMIFS(通讯通路门店!$AJ:$AJ,通讯通路门店!$S:$S,通讯客户沙盘!$G1367)</f>
        <v>0</v>
      </c>
      <c r="X1367" s="99">
        <f t="shared" si="105"/>
        <v>0</v>
      </c>
      <c r="Y1367" s="99">
        <f>COUNTIFS(通讯通路门店!$S:$S,$G1367,通讯通路门店!$J:$J,"荣耀体验店")+COUNTIFS(通讯通路门店!$S:$S,$G1367,通讯通路门店!$J:$J,"荣耀授权专卖店")</f>
        <v>0</v>
      </c>
      <c r="Z1367" s="99">
        <f>COUNTIFS(通讯通路门店!$S:$S,$G1367,通讯通路门店!$J:$J,"VIVO体验店")</f>
        <v>0</v>
      </c>
      <c r="AA1367" s="99">
        <f>COUNTIFS(通讯通路门店!$S:$S,$G1367,通讯通路门店!$J:$J,"OPPO体验店")</f>
        <v>0</v>
      </c>
      <c r="AB1367" s="99">
        <f>COUNTIFS(通讯通路门店!$S:$S,$G1367,通讯通路门店!$J:$J,"华为授权体验店")+COUNTIFS(通讯通路门店!$S:$S,$G1367,通讯通路门店!$J:$J,"华为堡垒店")</f>
        <v>0</v>
      </c>
      <c r="AC1367" s="99">
        <f>COUNTIFS(通讯通路门店!$S:$S,$G1367,通讯通路门店!$J:$J,"小米体验店")</f>
        <v>0</v>
      </c>
      <c r="AD1367" s="99">
        <f>COUNTIFS(通讯通路门店!$S:$S,$G1367,通讯通路门店!$J:$J,"苹果体验店")</f>
        <v>0</v>
      </c>
      <c r="AE1367" s="99">
        <f>COUNTIFS(通讯通路门店!$S:$S,$G1367,通讯通路门店!$J:$J,"其他品牌专卖店")</f>
        <v>0</v>
      </c>
      <c r="AF1367" s="99">
        <f>SUMIFS(通讯通路门店!$BI:$BI,通讯通路门店!$S:$S,$G1367)</f>
        <v>0</v>
      </c>
      <c r="AG1367" s="99">
        <f>SUMIFS(通讯通路门店!$BH:$BH,通讯通路门店!$S:$S,$G1367)</f>
        <v>0</v>
      </c>
      <c r="AH1367" s="99">
        <f t="shared" si="106"/>
        <v>0</v>
      </c>
      <c r="AI1367" s="99">
        <f>SUMIFS(通讯通路门店!$BB:$BB,通讯通路门店!$S:$S,$G1367)</f>
        <v>0</v>
      </c>
      <c r="AJ1367" s="99">
        <f>SUMIFS(通讯通路门店!$BE:$BE,通讯通路门店!$S:$S,$G1367)</f>
        <v>0</v>
      </c>
      <c r="AK1367" s="99">
        <f>SUMIFS(通讯通路门店!$BG:$BG,通讯通路门店!$S:$S,$G1367)</f>
        <v>0</v>
      </c>
      <c r="AL1367" s="99">
        <f>SUMIFS(通讯通路门店!$BC:$BC,通讯通路门店!$S:$S,$G1367)</f>
        <v>0</v>
      </c>
      <c r="AM1367" s="99">
        <f>SUMIFS(通讯通路门店!$BD:$BD,通讯通路门店!$S:$S,$G1367)</f>
        <v>0</v>
      </c>
      <c r="AN1367" s="99">
        <f>SUMIFS(通讯通路门店!$BF:$BF,通讯通路门店!$S:$S,$G1367)</f>
        <v>0</v>
      </c>
      <c r="AO1367" s="99">
        <f t="shared" si="107"/>
        <v>0</v>
      </c>
      <c r="AP1367" s="99">
        <f>SUMIFS(通讯通路门店!$K:$K,通讯通路门店!$S:$S,$G1367)</f>
        <v>0</v>
      </c>
      <c r="AQ1367" s="83"/>
      <c r="AR1367" s="99">
        <f>SUMIFS(通讯通路门店!$T:$T,通讯通路门店!$S:$S,$G1367)</f>
        <v>0</v>
      </c>
      <c r="AS1367" s="99">
        <f>SUMIFS(通讯通路门店!$U:$U,通讯通路门店!$S:$S,$G1367)</f>
        <v>0</v>
      </c>
      <c r="AT1367" s="99">
        <f>SUMIFS(通讯通路门店!$V:$V,通讯通路门店!$S:$S,$G1367)</f>
        <v>0</v>
      </c>
      <c r="AU1367" s="99">
        <f>SUMIFS(通讯通路门店!$W:$W,通讯通路门店!$S:$S,$G1367)</f>
        <v>0</v>
      </c>
      <c r="AV1367" s="99">
        <f>SUMIFS(通讯通路门店!$Z:$Z,通讯通路门店!$S:$S,$G1367)</f>
        <v>0</v>
      </c>
      <c r="AW1367" s="99">
        <f>SUMIFS(通讯通路门店!$AB:$AB,通讯通路门店!$S:$S,$G1367)</f>
        <v>0</v>
      </c>
      <c r="AX1367" s="99">
        <f>SUMIFS(通讯通路门店!$X:$X,通讯通路门店!$S:$S,$G1367)</f>
        <v>0</v>
      </c>
      <c r="AY1367" s="99">
        <f>SUMIFS(通讯通路门店!$Y:$Y,通讯通路门店!$S:$S,$G1367)</f>
        <v>0</v>
      </c>
      <c r="AZ1367" s="99">
        <f>SUMIFS(通讯通路门店!$AA:$AA,通讯通路门店!$S:$S,$G1367)</f>
        <v>0</v>
      </c>
      <c r="BA1367" s="99">
        <f t="shared" si="108"/>
        <v>0</v>
      </c>
      <c r="BB1367" s="99">
        <f t="shared" si="109"/>
        <v>0</v>
      </c>
      <c r="BC1367" s="99">
        <f>SUMIFS(通讯通路门店!$W:$W,通讯通路门店!$S:$S,$G1367,通讯通路门店!$J:$J,"荣耀体验店")+SUMIFS(通讯通路门店!$W:$W,通讯通路门店!$S:$S,$G1367,通讯通路门店!$J:$J,"荣耀授权专卖店")</f>
        <v>0</v>
      </c>
      <c r="BD1367" s="99">
        <f>SUMIFS(通讯通路门店!$Z:$Z,通讯通路门店!$S:$S,$G1367,通讯通路门店!$J:$J,"VIVO体验店")</f>
        <v>0</v>
      </c>
      <c r="BE1367" s="99">
        <f>SUMIFS(通讯通路门店!$AB:$AB,通讯通路门店!$S:$S,$G1367,通讯通路门店!$J:$J,"OPPO体验店")</f>
        <v>0</v>
      </c>
      <c r="BF1367" s="99">
        <f>SUMIFS(通讯通路门店!$X:$X,通讯通路门店!$S:$S,$G1367,通讯通路门店!$J:$J,"华为授权体验店")+SUMIFS(通讯通路门店!$AA:$AA,通讯通路门店!$S:$S,$G1367,通讯通路门店!$J:$J,"华为堡垒店")</f>
        <v>0</v>
      </c>
      <c r="BG1367" s="99">
        <f>SUMIFS(通讯通路门店!$Y:$Y,通讯通路门店!$S:$S,$G1367,通讯通路门店!$J:$J,"小米体验店")</f>
        <v>0</v>
      </c>
      <c r="BH1367" s="99">
        <f>SUMIFS(通讯通路门店!$AA:$AA,通讯通路门店!$S:$S,$G1367,通讯通路门店!$J:$J,"苹果体验店")</f>
        <v>0</v>
      </c>
      <c r="BI1367" s="99">
        <f>SUMIFS(通讯通路门店!$K:$K,通讯通路门店!$S:$S,$G1367,通讯通路门店!$J:$J,"其他品牌专卖店")</f>
        <v>0</v>
      </c>
      <c r="BJ1367" s="99">
        <f>SUMIFS(通讯通路门店!$AC:$AC,通讯通路门店!$S:$S,$G1367)</f>
        <v>0</v>
      </c>
      <c r="BK1367" s="99">
        <f>SUMIFS(通讯通路门店!$AD:$AD,通讯通路门店!$S:$S,$G1367)</f>
        <v>0</v>
      </c>
      <c r="BL1367" s="99">
        <f>SUMIFS(通讯通路门店!$AE:$AE,通讯通路门店!$S:$S,$G1367)</f>
        <v>0</v>
      </c>
      <c r="BM1367" s="99">
        <f>SUMIFS(通讯通路门店!$AF:$AF,通讯通路门店!$S:$S,$G1367)</f>
        <v>0</v>
      </c>
      <c r="BN1367" s="99">
        <f>SUMIFS(通讯通路门店!$AG:$AG,通讯通路门店!$S:$S,$G1367)</f>
        <v>0</v>
      </c>
      <c r="BO1367" s="99">
        <f>SUMIFS(通讯通路门店!$AH:$AH,通讯通路门店!$S:$S,$G1367)</f>
        <v>0</v>
      </c>
      <c r="BP1367" s="99">
        <f>SUMIFS(通讯通路门店!$AI:$AI,通讯通路门店!$S:$S,$G1367)</f>
        <v>0</v>
      </c>
      <c r="BQ1367" s="83"/>
    </row>
    <row r="1368" spans="1:69">
      <c r="A1368" s="99" t="str">
        <f>IFERROR(_xlfn.XLOOKUP($G1368,通讯通路门店!$S$4:$S$993931,通讯通路门店!$A$4:$A$993931,0,0),"")</f>
        <v>海南省</v>
      </c>
      <c r="B1368" s="99" t="str">
        <f>IFERROR(_xlfn.XLOOKUP($G1368,通讯通路门店!$S$4:$S$993931,通讯通路门店!$B$4:$B$993931,0,0),"")</f>
        <v>东方市</v>
      </c>
      <c r="C1368" s="99" t="str">
        <f>IFERROR(_xlfn.XLOOKUP($G1368,通讯通路门店!$S$4:$S$993931,通讯通路门店!$C$4:$C$993931,0,0),"")</f>
        <v>东方市</v>
      </c>
      <c r="D1368" s="99" t="str">
        <f>IFERROR(_xlfn.XLOOKUP($G1368,通讯通路门店!$S$4:$S$993931,通讯通路门店!$D$4:$D$993931,0,0),"")</f>
        <v>八所镇</v>
      </c>
      <c r="E1368" s="83"/>
      <c r="F1368" s="83"/>
      <c r="G1368" s="101"/>
      <c r="H1368" s="102">
        <f>IFERROR(_xlfn.XLOOKUP($G1368,通讯通路门店!$S$4:$S$993931,通讯通路门店!$R$4:$R$993931,0,0),"")</f>
        <v>0</v>
      </c>
      <c r="I1368" s="83"/>
      <c r="J1368" s="83"/>
      <c r="K1368" s="83"/>
      <c r="L1368" s="83"/>
      <c r="M1368" s="83"/>
      <c r="N1368" s="83"/>
      <c r="O1368" s="83"/>
      <c r="P1368" s="83"/>
      <c r="Q1368" s="83"/>
      <c r="R1368" s="83"/>
      <c r="S1368" s="83"/>
      <c r="T1368" s="83"/>
      <c r="U1368" s="99">
        <f>COUNTIF(通讯通路门店!$S:$S,$G1368)</f>
        <v>0</v>
      </c>
      <c r="V1368" s="99">
        <f>COUNTIFS(通讯通路门店!$S:$S,$G1368,通讯通路门店!$J:$J,"综合卖场")</f>
        <v>0</v>
      </c>
      <c r="W1368" s="99">
        <f>SUMIFS(通讯通路门店!$AJ:$AJ,通讯通路门店!$S:$S,通讯客户沙盘!$G1368)</f>
        <v>0</v>
      </c>
      <c r="X1368" s="99">
        <f t="shared" si="105"/>
        <v>0</v>
      </c>
      <c r="Y1368" s="99">
        <f>COUNTIFS(通讯通路门店!$S:$S,$G1368,通讯通路门店!$J:$J,"荣耀体验店")+COUNTIFS(通讯通路门店!$S:$S,$G1368,通讯通路门店!$J:$J,"荣耀授权专卖店")</f>
        <v>0</v>
      </c>
      <c r="Z1368" s="99">
        <f>COUNTIFS(通讯通路门店!$S:$S,$G1368,通讯通路门店!$J:$J,"VIVO体验店")</f>
        <v>0</v>
      </c>
      <c r="AA1368" s="99">
        <f>COUNTIFS(通讯通路门店!$S:$S,$G1368,通讯通路门店!$J:$J,"OPPO体验店")</f>
        <v>0</v>
      </c>
      <c r="AB1368" s="99">
        <f>COUNTIFS(通讯通路门店!$S:$S,$G1368,通讯通路门店!$J:$J,"华为授权体验店")+COUNTIFS(通讯通路门店!$S:$S,$G1368,通讯通路门店!$J:$J,"华为堡垒店")</f>
        <v>0</v>
      </c>
      <c r="AC1368" s="99">
        <f>COUNTIFS(通讯通路门店!$S:$S,$G1368,通讯通路门店!$J:$J,"小米体验店")</f>
        <v>0</v>
      </c>
      <c r="AD1368" s="99">
        <f>COUNTIFS(通讯通路门店!$S:$S,$G1368,通讯通路门店!$J:$J,"苹果体验店")</f>
        <v>0</v>
      </c>
      <c r="AE1368" s="99">
        <f>COUNTIFS(通讯通路门店!$S:$S,$G1368,通讯通路门店!$J:$J,"其他品牌专卖店")</f>
        <v>0</v>
      </c>
      <c r="AF1368" s="99">
        <f>SUMIFS(通讯通路门店!$BI:$BI,通讯通路门店!$S:$S,$G1368)</f>
        <v>0</v>
      </c>
      <c r="AG1368" s="99">
        <f>SUMIFS(通讯通路门店!$BH:$BH,通讯通路门店!$S:$S,$G1368)</f>
        <v>0</v>
      </c>
      <c r="AH1368" s="99">
        <f t="shared" si="106"/>
        <v>0</v>
      </c>
      <c r="AI1368" s="99">
        <f>SUMIFS(通讯通路门店!$BB:$BB,通讯通路门店!$S:$S,$G1368)</f>
        <v>0</v>
      </c>
      <c r="AJ1368" s="99">
        <f>SUMIFS(通讯通路门店!$BE:$BE,通讯通路门店!$S:$S,$G1368)</f>
        <v>0</v>
      </c>
      <c r="AK1368" s="99">
        <f>SUMIFS(通讯通路门店!$BG:$BG,通讯通路门店!$S:$S,$G1368)</f>
        <v>0</v>
      </c>
      <c r="AL1368" s="99">
        <f>SUMIFS(通讯通路门店!$BC:$BC,通讯通路门店!$S:$S,$G1368)</f>
        <v>0</v>
      </c>
      <c r="AM1368" s="99">
        <f>SUMIFS(通讯通路门店!$BD:$BD,通讯通路门店!$S:$S,$G1368)</f>
        <v>0</v>
      </c>
      <c r="AN1368" s="99">
        <f>SUMIFS(通讯通路门店!$BF:$BF,通讯通路门店!$S:$S,$G1368)</f>
        <v>0</v>
      </c>
      <c r="AO1368" s="99">
        <f t="shared" si="107"/>
        <v>0</v>
      </c>
      <c r="AP1368" s="99">
        <f>SUMIFS(通讯通路门店!$K:$K,通讯通路门店!$S:$S,$G1368)</f>
        <v>0</v>
      </c>
      <c r="AQ1368" s="83"/>
      <c r="AR1368" s="99">
        <f>SUMIFS(通讯通路门店!$T:$T,通讯通路门店!$S:$S,$G1368)</f>
        <v>0</v>
      </c>
      <c r="AS1368" s="99">
        <f>SUMIFS(通讯通路门店!$U:$U,通讯通路门店!$S:$S,$G1368)</f>
        <v>0</v>
      </c>
      <c r="AT1368" s="99">
        <f>SUMIFS(通讯通路门店!$V:$V,通讯通路门店!$S:$S,$G1368)</f>
        <v>0</v>
      </c>
      <c r="AU1368" s="99">
        <f>SUMIFS(通讯通路门店!$W:$W,通讯通路门店!$S:$S,$G1368)</f>
        <v>0</v>
      </c>
      <c r="AV1368" s="99">
        <f>SUMIFS(通讯通路门店!$Z:$Z,通讯通路门店!$S:$S,$G1368)</f>
        <v>0</v>
      </c>
      <c r="AW1368" s="99">
        <f>SUMIFS(通讯通路门店!$AB:$AB,通讯通路门店!$S:$S,$G1368)</f>
        <v>0</v>
      </c>
      <c r="AX1368" s="99">
        <f>SUMIFS(通讯通路门店!$X:$X,通讯通路门店!$S:$S,$G1368)</f>
        <v>0</v>
      </c>
      <c r="AY1368" s="99">
        <f>SUMIFS(通讯通路门店!$Y:$Y,通讯通路门店!$S:$S,$G1368)</f>
        <v>0</v>
      </c>
      <c r="AZ1368" s="99">
        <f>SUMIFS(通讯通路门店!$AA:$AA,通讯通路门店!$S:$S,$G1368)</f>
        <v>0</v>
      </c>
      <c r="BA1368" s="99">
        <f t="shared" si="108"/>
        <v>0</v>
      </c>
      <c r="BB1368" s="99">
        <f t="shared" si="109"/>
        <v>0</v>
      </c>
      <c r="BC1368" s="99">
        <f>SUMIFS(通讯通路门店!$W:$W,通讯通路门店!$S:$S,$G1368,通讯通路门店!$J:$J,"荣耀体验店")+SUMIFS(通讯通路门店!$W:$W,通讯通路门店!$S:$S,$G1368,通讯通路门店!$J:$J,"荣耀授权专卖店")</f>
        <v>0</v>
      </c>
      <c r="BD1368" s="99">
        <f>SUMIFS(通讯通路门店!$Z:$Z,通讯通路门店!$S:$S,$G1368,通讯通路门店!$J:$J,"VIVO体验店")</f>
        <v>0</v>
      </c>
      <c r="BE1368" s="99">
        <f>SUMIFS(通讯通路门店!$AB:$AB,通讯通路门店!$S:$S,$G1368,通讯通路门店!$J:$J,"OPPO体验店")</f>
        <v>0</v>
      </c>
      <c r="BF1368" s="99">
        <f>SUMIFS(通讯通路门店!$X:$X,通讯通路门店!$S:$S,$G1368,通讯通路门店!$J:$J,"华为授权体验店")+SUMIFS(通讯通路门店!$AA:$AA,通讯通路门店!$S:$S,$G1368,通讯通路门店!$J:$J,"华为堡垒店")</f>
        <v>0</v>
      </c>
      <c r="BG1368" s="99">
        <f>SUMIFS(通讯通路门店!$Y:$Y,通讯通路门店!$S:$S,$G1368,通讯通路门店!$J:$J,"小米体验店")</f>
        <v>0</v>
      </c>
      <c r="BH1368" s="99">
        <f>SUMIFS(通讯通路门店!$AA:$AA,通讯通路门店!$S:$S,$G1368,通讯通路门店!$J:$J,"苹果体验店")</f>
        <v>0</v>
      </c>
      <c r="BI1368" s="99">
        <f>SUMIFS(通讯通路门店!$K:$K,通讯通路门店!$S:$S,$G1368,通讯通路门店!$J:$J,"其他品牌专卖店")</f>
        <v>0</v>
      </c>
      <c r="BJ1368" s="99">
        <f>SUMIFS(通讯通路门店!$AC:$AC,通讯通路门店!$S:$S,$G1368)</f>
        <v>0</v>
      </c>
      <c r="BK1368" s="99">
        <f>SUMIFS(通讯通路门店!$AD:$AD,通讯通路门店!$S:$S,$G1368)</f>
        <v>0</v>
      </c>
      <c r="BL1368" s="99">
        <f>SUMIFS(通讯通路门店!$AE:$AE,通讯通路门店!$S:$S,$G1368)</f>
        <v>0</v>
      </c>
      <c r="BM1368" s="99">
        <f>SUMIFS(通讯通路门店!$AF:$AF,通讯通路门店!$S:$S,$G1368)</f>
        <v>0</v>
      </c>
      <c r="BN1368" s="99">
        <f>SUMIFS(通讯通路门店!$AG:$AG,通讯通路门店!$S:$S,$G1368)</f>
        <v>0</v>
      </c>
      <c r="BO1368" s="99">
        <f>SUMIFS(通讯通路门店!$AH:$AH,通讯通路门店!$S:$S,$G1368)</f>
        <v>0</v>
      </c>
      <c r="BP1368" s="99">
        <f>SUMIFS(通讯通路门店!$AI:$AI,通讯通路门店!$S:$S,$G1368)</f>
        <v>0</v>
      </c>
      <c r="BQ1368" s="83"/>
    </row>
    <row r="1369" spans="1:69">
      <c r="A1369" s="99" t="str">
        <f>IFERROR(_xlfn.XLOOKUP($G1369,通讯通路门店!$S$4:$S$993931,通讯通路门店!$A$4:$A$993931,0,0),"")</f>
        <v>海南省</v>
      </c>
      <c r="B1369" s="99" t="str">
        <f>IFERROR(_xlfn.XLOOKUP($G1369,通讯通路门店!$S$4:$S$993931,通讯通路门店!$B$4:$B$993931,0,0),"")</f>
        <v>东方市</v>
      </c>
      <c r="C1369" s="99" t="str">
        <f>IFERROR(_xlfn.XLOOKUP($G1369,通讯通路门店!$S$4:$S$993931,通讯通路门店!$C$4:$C$993931,0,0),"")</f>
        <v>东方市</v>
      </c>
      <c r="D1369" s="99" t="str">
        <f>IFERROR(_xlfn.XLOOKUP($G1369,通讯通路门店!$S$4:$S$993931,通讯通路门店!$D$4:$D$993931,0,0),"")</f>
        <v>八所镇</v>
      </c>
      <c r="E1369" s="83"/>
      <c r="F1369" s="83"/>
      <c r="G1369" s="101"/>
      <c r="H1369" s="102">
        <f>IFERROR(_xlfn.XLOOKUP($G1369,通讯通路门店!$S$4:$S$993931,通讯通路门店!$R$4:$R$993931,0,0),"")</f>
        <v>0</v>
      </c>
      <c r="I1369" s="83"/>
      <c r="J1369" s="83"/>
      <c r="K1369" s="83"/>
      <c r="L1369" s="83"/>
      <c r="M1369" s="83"/>
      <c r="N1369" s="83"/>
      <c r="O1369" s="83"/>
      <c r="P1369" s="83"/>
      <c r="Q1369" s="83"/>
      <c r="R1369" s="83"/>
      <c r="S1369" s="83"/>
      <c r="T1369" s="83"/>
      <c r="U1369" s="99">
        <f>COUNTIF(通讯通路门店!$S:$S,$G1369)</f>
        <v>0</v>
      </c>
      <c r="V1369" s="99">
        <f>COUNTIFS(通讯通路门店!$S:$S,$G1369,通讯通路门店!$J:$J,"综合卖场")</f>
        <v>0</v>
      </c>
      <c r="W1369" s="99">
        <f>SUMIFS(通讯通路门店!$AJ:$AJ,通讯通路门店!$S:$S,通讯客户沙盘!$G1369)</f>
        <v>0</v>
      </c>
      <c r="X1369" s="99">
        <f t="shared" si="105"/>
        <v>0</v>
      </c>
      <c r="Y1369" s="99">
        <f>COUNTIFS(通讯通路门店!$S:$S,$G1369,通讯通路门店!$J:$J,"荣耀体验店")+COUNTIFS(通讯通路门店!$S:$S,$G1369,通讯通路门店!$J:$J,"荣耀授权专卖店")</f>
        <v>0</v>
      </c>
      <c r="Z1369" s="99">
        <f>COUNTIFS(通讯通路门店!$S:$S,$G1369,通讯通路门店!$J:$J,"VIVO体验店")</f>
        <v>0</v>
      </c>
      <c r="AA1369" s="99">
        <f>COUNTIFS(通讯通路门店!$S:$S,$G1369,通讯通路门店!$J:$J,"OPPO体验店")</f>
        <v>0</v>
      </c>
      <c r="AB1369" s="99">
        <f>COUNTIFS(通讯通路门店!$S:$S,$G1369,通讯通路门店!$J:$J,"华为授权体验店")+COUNTIFS(通讯通路门店!$S:$S,$G1369,通讯通路门店!$J:$J,"华为堡垒店")</f>
        <v>0</v>
      </c>
      <c r="AC1369" s="99">
        <f>COUNTIFS(通讯通路门店!$S:$S,$G1369,通讯通路门店!$J:$J,"小米体验店")</f>
        <v>0</v>
      </c>
      <c r="AD1369" s="99">
        <f>COUNTIFS(通讯通路门店!$S:$S,$G1369,通讯通路门店!$J:$J,"苹果体验店")</f>
        <v>0</v>
      </c>
      <c r="AE1369" s="99">
        <f>COUNTIFS(通讯通路门店!$S:$S,$G1369,通讯通路门店!$J:$J,"其他品牌专卖店")</f>
        <v>0</v>
      </c>
      <c r="AF1369" s="99">
        <f>SUMIFS(通讯通路门店!$BI:$BI,通讯通路门店!$S:$S,$G1369)</f>
        <v>0</v>
      </c>
      <c r="AG1369" s="99">
        <f>SUMIFS(通讯通路门店!$BH:$BH,通讯通路门店!$S:$S,$G1369)</f>
        <v>0</v>
      </c>
      <c r="AH1369" s="99">
        <f t="shared" si="106"/>
        <v>0</v>
      </c>
      <c r="AI1369" s="99">
        <f>SUMIFS(通讯通路门店!$BB:$BB,通讯通路门店!$S:$S,$G1369)</f>
        <v>0</v>
      </c>
      <c r="AJ1369" s="99">
        <f>SUMIFS(通讯通路门店!$BE:$BE,通讯通路门店!$S:$S,$G1369)</f>
        <v>0</v>
      </c>
      <c r="AK1369" s="99">
        <f>SUMIFS(通讯通路门店!$BG:$BG,通讯通路门店!$S:$S,$G1369)</f>
        <v>0</v>
      </c>
      <c r="AL1369" s="99">
        <f>SUMIFS(通讯通路门店!$BC:$BC,通讯通路门店!$S:$S,$G1369)</f>
        <v>0</v>
      </c>
      <c r="AM1369" s="99">
        <f>SUMIFS(通讯通路门店!$BD:$BD,通讯通路门店!$S:$S,$G1369)</f>
        <v>0</v>
      </c>
      <c r="AN1369" s="99">
        <f>SUMIFS(通讯通路门店!$BF:$BF,通讯通路门店!$S:$S,$G1369)</f>
        <v>0</v>
      </c>
      <c r="AO1369" s="99">
        <f t="shared" si="107"/>
        <v>0</v>
      </c>
      <c r="AP1369" s="99">
        <f>SUMIFS(通讯通路门店!$K:$K,通讯通路门店!$S:$S,$G1369)</f>
        <v>0</v>
      </c>
      <c r="AQ1369" s="83"/>
      <c r="AR1369" s="99">
        <f>SUMIFS(通讯通路门店!$T:$T,通讯通路门店!$S:$S,$G1369)</f>
        <v>0</v>
      </c>
      <c r="AS1369" s="99">
        <f>SUMIFS(通讯通路门店!$U:$U,通讯通路门店!$S:$S,$G1369)</f>
        <v>0</v>
      </c>
      <c r="AT1369" s="99">
        <f>SUMIFS(通讯通路门店!$V:$V,通讯通路门店!$S:$S,$G1369)</f>
        <v>0</v>
      </c>
      <c r="AU1369" s="99">
        <f>SUMIFS(通讯通路门店!$W:$W,通讯通路门店!$S:$S,$G1369)</f>
        <v>0</v>
      </c>
      <c r="AV1369" s="99">
        <f>SUMIFS(通讯通路门店!$Z:$Z,通讯通路门店!$S:$S,$G1369)</f>
        <v>0</v>
      </c>
      <c r="AW1369" s="99">
        <f>SUMIFS(通讯通路门店!$AB:$AB,通讯通路门店!$S:$S,$G1369)</f>
        <v>0</v>
      </c>
      <c r="AX1369" s="99">
        <f>SUMIFS(通讯通路门店!$X:$X,通讯通路门店!$S:$S,$G1369)</f>
        <v>0</v>
      </c>
      <c r="AY1369" s="99">
        <f>SUMIFS(通讯通路门店!$Y:$Y,通讯通路门店!$S:$S,$G1369)</f>
        <v>0</v>
      </c>
      <c r="AZ1369" s="99">
        <f>SUMIFS(通讯通路门店!$AA:$AA,通讯通路门店!$S:$S,$G1369)</f>
        <v>0</v>
      </c>
      <c r="BA1369" s="99">
        <f t="shared" si="108"/>
        <v>0</v>
      </c>
      <c r="BB1369" s="99">
        <f t="shared" si="109"/>
        <v>0</v>
      </c>
      <c r="BC1369" s="99">
        <f>SUMIFS(通讯通路门店!$W:$W,通讯通路门店!$S:$S,$G1369,通讯通路门店!$J:$J,"荣耀体验店")+SUMIFS(通讯通路门店!$W:$W,通讯通路门店!$S:$S,$G1369,通讯通路门店!$J:$J,"荣耀授权专卖店")</f>
        <v>0</v>
      </c>
      <c r="BD1369" s="99">
        <f>SUMIFS(通讯通路门店!$Z:$Z,通讯通路门店!$S:$S,$G1369,通讯通路门店!$J:$J,"VIVO体验店")</f>
        <v>0</v>
      </c>
      <c r="BE1369" s="99">
        <f>SUMIFS(通讯通路门店!$AB:$AB,通讯通路门店!$S:$S,$G1369,通讯通路门店!$J:$J,"OPPO体验店")</f>
        <v>0</v>
      </c>
      <c r="BF1369" s="99">
        <f>SUMIFS(通讯通路门店!$X:$X,通讯通路门店!$S:$S,$G1369,通讯通路门店!$J:$J,"华为授权体验店")+SUMIFS(通讯通路门店!$AA:$AA,通讯通路门店!$S:$S,$G1369,通讯通路门店!$J:$J,"华为堡垒店")</f>
        <v>0</v>
      </c>
      <c r="BG1369" s="99">
        <f>SUMIFS(通讯通路门店!$Y:$Y,通讯通路门店!$S:$S,$G1369,通讯通路门店!$J:$J,"小米体验店")</f>
        <v>0</v>
      </c>
      <c r="BH1369" s="99">
        <f>SUMIFS(通讯通路门店!$AA:$AA,通讯通路门店!$S:$S,$G1369,通讯通路门店!$J:$J,"苹果体验店")</f>
        <v>0</v>
      </c>
      <c r="BI1369" s="99">
        <f>SUMIFS(通讯通路门店!$K:$K,通讯通路门店!$S:$S,$G1369,通讯通路门店!$J:$J,"其他品牌专卖店")</f>
        <v>0</v>
      </c>
      <c r="BJ1369" s="99">
        <f>SUMIFS(通讯通路门店!$AC:$AC,通讯通路门店!$S:$S,$G1369)</f>
        <v>0</v>
      </c>
      <c r="BK1369" s="99">
        <f>SUMIFS(通讯通路门店!$AD:$AD,通讯通路门店!$S:$S,$G1369)</f>
        <v>0</v>
      </c>
      <c r="BL1369" s="99">
        <f>SUMIFS(通讯通路门店!$AE:$AE,通讯通路门店!$S:$S,$G1369)</f>
        <v>0</v>
      </c>
      <c r="BM1369" s="99">
        <f>SUMIFS(通讯通路门店!$AF:$AF,通讯通路门店!$S:$S,$G1369)</f>
        <v>0</v>
      </c>
      <c r="BN1369" s="99">
        <f>SUMIFS(通讯通路门店!$AG:$AG,通讯通路门店!$S:$S,$G1369)</f>
        <v>0</v>
      </c>
      <c r="BO1369" s="99">
        <f>SUMIFS(通讯通路门店!$AH:$AH,通讯通路门店!$S:$S,$G1369)</f>
        <v>0</v>
      </c>
      <c r="BP1369" s="99">
        <f>SUMIFS(通讯通路门店!$AI:$AI,通讯通路门店!$S:$S,$G1369)</f>
        <v>0</v>
      </c>
      <c r="BQ1369" s="83"/>
    </row>
    <row r="1370" spans="1:69">
      <c r="A1370" s="99" t="str">
        <f>IFERROR(_xlfn.XLOOKUP($G1370,通讯通路门店!$S$4:$S$993931,通讯通路门店!$A$4:$A$993931,0,0),"")</f>
        <v>海南省</v>
      </c>
      <c r="B1370" s="99" t="str">
        <f>IFERROR(_xlfn.XLOOKUP($G1370,通讯通路门店!$S$4:$S$993931,通讯通路门店!$B$4:$B$993931,0,0),"")</f>
        <v>东方市</v>
      </c>
      <c r="C1370" s="99" t="str">
        <f>IFERROR(_xlfn.XLOOKUP($G1370,通讯通路门店!$S$4:$S$993931,通讯通路门店!$C$4:$C$993931,0,0),"")</f>
        <v>东方市</v>
      </c>
      <c r="D1370" s="99" t="str">
        <f>IFERROR(_xlfn.XLOOKUP($G1370,通讯通路门店!$S$4:$S$993931,通讯通路门店!$D$4:$D$993931,0,0),"")</f>
        <v>八所镇</v>
      </c>
      <c r="E1370" s="83"/>
      <c r="F1370" s="83"/>
      <c r="G1370" s="101"/>
      <c r="H1370" s="102">
        <f>IFERROR(_xlfn.XLOOKUP($G1370,通讯通路门店!$S$4:$S$993931,通讯通路门店!$R$4:$R$993931,0,0),"")</f>
        <v>0</v>
      </c>
      <c r="I1370" s="83"/>
      <c r="J1370" s="83"/>
      <c r="K1370" s="83"/>
      <c r="L1370" s="83"/>
      <c r="M1370" s="83"/>
      <c r="N1370" s="83"/>
      <c r="O1370" s="83"/>
      <c r="P1370" s="83"/>
      <c r="Q1370" s="83"/>
      <c r="R1370" s="83"/>
      <c r="S1370" s="83"/>
      <c r="T1370" s="83"/>
      <c r="U1370" s="99">
        <f>COUNTIF(通讯通路门店!$S:$S,$G1370)</f>
        <v>0</v>
      </c>
      <c r="V1370" s="99">
        <f>COUNTIFS(通讯通路门店!$S:$S,$G1370,通讯通路门店!$J:$J,"综合卖场")</f>
        <v>0</v>
      </c>
      <c r="W1370" s="99">
        <f>SUMIFS(通讯通路门店!$AJ:$AJ,通讯通路门店!$S:$S,通讯客户沙盘!$G1370)</f>
        <v>0</v>
      </c>
      <c r="X1370" s="99">
        <f t="shared" si="105"/>
        <v>0</v>
      </c>
      <c r="Y1370" s="99">
        <f>COUNTIFS(通讯通路门店!$S:$S,$G1370,通讯通路门店!$J:$J,"荣耀体验店")+COUNTIFS(通讯通路门店!$S:$S,$G1370,通讯通路门店!$J:$J,"荣耀授权专卖店")</f>
        <v>0</v>
      </c>
      <c r="Z1370" s="99">
        <f>COUNTIFS(通讯通路门店!$S:$S,$G1370,通讯通路门店!$J:$J,"VIVO体验店")</f>
        <v>0</v>
      </c>
      <c r="AA1370" s="99">
        <f>COUNTIFS(通讯通路门店!$S:$S,$G1370,通讯通路门店!$J:$J,"OPPO体验店")</f>
        <v>0</v>
      </c>
      <c r="AB1370" s="99">
        <f>COUNTIFS(通讯通路门店!$S:$S,$G1370,通讯通路门店!$J:$J,"华为授权体验店")+COUNTIFS(通讯通路门店!$S:$S,$G1370,通讯通路门店!$J:$J,"华为堡垒店")</f>
        <v>0</v>
      </c>
      <c r="AC1370" s="99">
        <f>COUNTIFS(通讯通路门店!$S:$S,$G1370,通讯通路门店!$J:$J,"小米体验店")</f>
        <v>0</v>
      </c>
      <c r="AD1370" s="99">
        <f>COUNTIFS(通讯通路门店!$S:$S,$G1370,通讯通路门店!$J:$J,"苹果体验店")</f>
        <v>0</v>
      </c>
      <c r="AE1370" s="99">
        <f>COUNTIFS(通讯通路门店!$S:$S,$G1370,通讯通路门店!$J:$J,"其他品牌专卖店")</f>
        <v>0</v>
      </c>
      <c r="AF1370" s="99">
        <f>SUMIFS(通讯通路门店!$BI:$BI,通讯通路门店!$S:$S,$G1370)</f>
        <v>0</v>
      </c>
      <c r="AG1370" s="99">
        <f>SUMIFS(通讯通路门店!$BH:$BH,通讯通路门店!$S:$S,$G1370)</f>
        <v>0</v>
      </c>
      <c r="AH1370" s="99">
        <f t="shared" si="106"/>
        <v>0</v>
      </c>
      <c r="AI1370" s="99">
        <f>SUMIFS(通讯通路门店!$BB:$BB,通讯通路门店!$S:$S,$G1370)</f>
        <v>0</v>
      </c>
      <c r="AJ1370" s="99">
        <f>SUMIFS(通讯通路门店!$BE:$BE,通讯通路门店!$S:$S,$G1370)</f>
        <v>0</v>
      </c>
      <c r="AK1370" s="99">
        <f>SUMIFS(通讯通路门店!$BG:$BG,通讯通路门店!$S:$S,$G1370)</f>
        <v>0</v>
      </c>
      <c r="AL1370" s="99">
        <f>SUMIFS(通讯通路门店!$BC:$BC,通讯通路门店!$S:$S,$G1370)</f>
        <v>0</v>
      </c>
      <c r="AM1370" s="99">
        <f>SUMIFS(通讯通路门店!$BD:$BD,通讯通路门店!$S:$S,$G1370)</f>
        <v>0</v>
      </c>
      <c r="AN1370" s="99">
        <f>SUMIFS(通讯通路门店!$BF:$BF,通讯通路门店!$S:$S,$G1370)</f>
        <v>0</v>
      </c>
      <c r="AO1370" s="99">
        <f t="shared" si="107"/>
        <v>0</v>
      </c>
      <c r="AP1370" s="99">
        <f>SUMIFS(通讯通路门店!$K:$K,通讯通路门店!$S:$S,$G1370)</f>
        <v>0</v>
      </c>
      <c r="AQ1370" s="83"/>
      <c r="AR1370" s="99">
        <f>SUMIFS(通讯通路门店!$T:$T,通讯通路门店!$S:$S,$G1370)</f>
        <v>0</v>
      </c>
      <c r="AS1370" s="99">
        <f>SUMIFS(通讯通路门店!$U:$U,通讯通路门店!$S:$S,$G1370)</f>
        <v>0</v>
      </c>
      <c r="AT1370" s="99">
        <f>SUMIFS(通讯通路门店!$V:$V,通讯通路门店!$S:$S,$G1370)</f>
        <v>0</v>
      </c>
      <c r="AU1370" s="99">
        <f>SUMIFS(通讯通路门店!$W:$W,通讯通路门店!$S:$S,$G1370)</f>
        <v>0</v>
      </c>
      <c r="AV1370" s="99">
        <f>SUMIFS(通讯通路门店!$Z:$Z,通讯通路门店!$S:$S,$G1370)</f>
        <v>0</v>
      </c>
      <c r="AW1370" s="99">
        <f>SUMIFS(通讯通路门店!$AB:$AB,通讯通路门店!$S:$S,$G1370)</f>
        <v>0</v>
      </c>
      <c r="AX1370" s="99">
        <f>SUMIFS(通讯通路门店!$X:$X,通讯通路门店!$S:$S,$G1370)</f>
        <v>0</v>
      </c>
      <c r="AY1370" s="99">
        <f>SUMIFS(通讯通路门店!$Y:$Y,通讯通路门店!$S:$S,$G1370)</f>
        <v>0</v>
      </c>
      <c r="AZ1370" s="99">
        <f>SUMIFS(通讯通路门店!$AA:$AA,通讯通路门店!$S:$S,$G1370)</f>
        <v>0</v>
      </c>
      <c r="BA1370" s="99">
        <f t="shared" si="108"/>
        <v>0</v>
      </c>
      <c r="BB1370" s="99">
        <f t="shared" si="109"/>
        <v>0</v>
      </c>
      <c r="BC1370" s="99">
        <f>SUMIFS(通讯通路门店!$W:$W,通讯通路门店!$S:$S,$G1370,通讯通路门店!$J:$J,"荣耀体验店")+SUMIFS(通讯通路门店!$W:$W,通讯通路门店!$S:$S,$G1370,通讯通路门店!$J:$J,"荣耀授权专卖店")</f>
        <v>0</v>
      </c>
      <c r="BD1370" s="99">
        <f>SUMIFS(通讯通路门店!$Z:$Z,通讯通路门店!$S:$S,$G1370,通讯通路门店!$J:$J,"VIVO体验店")</f>
        <v>0</v>
      </c>
      <c r="BE1370" s="99">
        <f>SUMIFS(通讯通路门店!$AB:$AB,通讯通路门店!$S:$S,$G1370,通讯通路门店!$J:$J,"OPPO体验店")</f>
        <v>0</v>
      </c>
      <c r="BF1370" s="99">
        <f>SUMIFS(通讯通路门店!$X:$X,通讯通路门店!$S:$S,$G1370,通讯通路门店!$J:$J,"华为授权体验店")+SUMIFS(通讯通路门店!$AA:$AA,通讯通路门店!$S:$S,$G1370,通讯通路门店!$J:$J,"华为堡垒店")</f>
        <v>0</v>
      </c>
      <c r="BG1370" s="99">
        <f>SUMIFS(通讯通路门店!$Y:$Y,通讯通路门店!$S:$S,$G1370,通讯通路门店!$J:$J,"小米体验店")</f>
        <v>0</v>
      </c>
      <c r="BH1370" s="99">
        <f>SUMIFS(通讯通路门店!$AA:$AA,通讯通路门店!$S:$S,$G1370,通讯通路门店!$J:$J,"苹果体验店")</f>
        <v>0</v>
      </c>
      <c r="BI1370" s="99">
        <f>SUMIFS(通讯通路门店!$K:$K,通讯通路门店!$S:$S,$G1370,通讯通路门店!$J:$J,"其他品牌专卖店")</f>
        <v>0</v>
      </c>
      <c r="BJ1370" s="99">
        <f>SUMIFS(通讯通路门店!$AC:$AC,通讯通路门店!$S:$S,$G1370)</f>
        <v>0</v>
      </c>
      <c r="BK1370" s="99">
        <f>SUMIFS(通讯通路门店!$AD:$AD,通讯通路门店!$S:$S,$G1370)</f>
        <v>0</v>
      </c>
      <c r="BL1370" s="99">
        <f>SUMIFS(通讯通路门店!$AE:$AE,通讯通路门店!$S:$S,$G1370)</f>
        <v>0</v>
      </c>
      <c r="BM1370" s="99">
        <f>SUMIFS(通讯通路门店!$AF:$AF,通讯通路门店!$S:$S,$G1370)</f>
        <v>0</v>
      </c>
      <c r="BN1370" s="99">
        <f>SUMIFS(通讯通路门店!$AG:$AG,通讯通路门店!$S:$S,$G1370)</f>
        <v>0</v>
      </c>
      <c r="BO1370" s="99">
        <f>SUMIFS(通讯通路门店!$AH:$AH,通讯通路门店!$S:$S,$G1370)</f>
        <v>0</v>
      </c>
      <c r="BP1370" s="99">
        <f>SUMIFS(通讯通路门店!$AI:$AI,通讯通路门店!$S:$S,$G1370)</f>
        <v>0</v>
      </c>
      <c r="BQ1370" s="83"/>
    </row>
    <row r="1371" spans="1:69">
      <c r="A1371" s="99" t="str">
        <f>IFERROR(_xlfn.XLOOKUP($G1371,通讯通路门店!$S$4:$S$993931,通讯通路门店!$A$4:$A$993931,0,0),"")</f>
        <v>海南省</v>
      </c>
      <c r="B1371" s="99" t="str">
        <f>IFERROR(_xlfn.XLOOKUP($G1371,通讯通路门店!$S$4:$S$993931,通讯通路门店!$B$4:$B$993931,0,0),"")</f>
        <v>东方市</v>
      </c>
      <c r="C1371" s="99" t="str">
        <f>IFERROR(_xlfn.XLOOKUP($G1371,通讯通路门店!$S$4:$S$993931,通讯通路门店!$C$4:$C$993931,0,0),"")</f>
        <v>东方市</v>
      </c>
      <c r="D1371" s="99" t="str">
        <f>IFERROR(_xlfn.XLOOKUP($G1371,通讯通路门店!$S$4:$S$993931,通讯通路门店!$D$4:$D$993931,0,0),"")</f>
        <v>八所镇</v>
      </c>
      <c r="E1371" s="83"/>
      <c r="F1371" s="83"/>
      <c r="G1371" s="101"/>
      <c r="H1371" s="102">
        <f>IFERROR(_xlfn.XLOOKUP($G1371,通讯通路门店!$S$4:$S$993931,通讯通路门店!$R$4:$R$993931,0,0),"")</f>
        <v>0</v>
      </c>
      <c r="I1371" s="83"/>
      <c r="J1371" s="83"/>
      <c r="K1371" s="83"/>
      <c r="L1371" s="83"/>
      <c r="M1371" s="83"/>
      <c r="N1371" s="83"/>
      <c r="O1371" s="83"/>
      <c r="P1371" s="83"/>
      <c r="Q1371" s="83"/>
      <c r="R1371" s="83"/>
      <c r="S1371" s="83"/>
      <c r="T1371" s="83"/>
      <c r="U1371" s="99">
        <f>COUNTIF(通讯通路门店!$S:$S,$G1371)</f>
        <v>0</v>
      </c>
      <c r="V1371" s="99">
        <f>COUNTIFS(通讯通路门店!$S:$S,$G1371,通讯通路门店!$J:$J,"综合卖场")</f>
        <v>0</v>
      </c>
      <c r="W1371" s="99">
        <f>SUMIFS(通讯通路门店!$AJ:$AJ,通讯通路门店!$S:$S,通讯客户沙盘!$G1371)</f>
        <v>0</v>
      </c>
      <c r="X1371" s="99">
        <f t="shared" si="105"/>
        <v>0</v>
      </c>
      <c r="Y1371" s="99">
        <f>COUNTIFS(通讯通路门店!$S:$S,$G1371,通讯通路门店!$J:$J,"荣耀体验店")+COUNTIFS(通讯通路门店!$S:$S,$G1371,通讯通路门店!$J:$J,"荣耀授权专卖店")</f>
        <v>0</v>
      </c>
      <c r="Z1371" s="99">
        <f>COUNTIFS(通讯通路门店!$S:$S,$G1371,通讯通路门店!$J:$J,"VIVO体验店")</f>
        <v>0</v>
      </c>
      <c r="AA1371" s="99">
        <f>COUNTIFS(通讯通路门店!$S:$S,$G1371,通讯通路门店!$J:$J,"OPPO体验店")</f>
        <v>0</v>
      </c>
      <c r="AB1371" s="99">
        <f>COUNTIFS(通讯通路门店!$S:$S,$G1371,通讯通路门店!$J:$J,"华为授权体验店")+COUNTIFS(通讯通路门店!$S:$S,$G1371,通讯通路门店!$J:$J,"华为堡垒店")</f>
        <v>0</v>
      </c>
      <c r="AC1371" s="99">
        <f>COUNTIFS(通讯通路门店!$S:$S,$G1371,通讯通路门店!$J:$J,"小米体验店")</f>
        <v>0</v>
      </c>
      <c r="AD1371" s="99">
        <f>COUNTIFS(通讯通路门店!$S:$S,$G1371,通讯通路门店!$J:$J,"苹果体验店")</f>
        <v>0</v>
      </c>
      <c r="AE1371" s="99">
        <f>COUNTIFS(通讯通路门店!$S:$S,$G1371,通讯通路门店!$J:$J,"其他品牌专卖店")</f>
        <v>0</v>
      </c>
      <c r="AF1371" s="99">
        <f>SUMIFS(通讯通路门店!$BI:$BI,通讯通路门店!$S:$S,$G1371)</f>
        <v>0</v>
      </c>
      <c r="AG1371" s="99">
        <f>SUMIFS(通讯通路门店!$BH:$BH,通讯通路门店!$S:$S,$G1371)</f>
        <v>0</v>
      </c>
      <c r="AH1371" s="99">
        <f t="shared" si="106"/>
        <v>0</v>
      </c>
      <c r="AI1371" s="99">
        <f>SUMIFS(通讯通路门店!$BB:$BB,通讯通路门店!$S:$S,$G1371)</f>
        <v>0</v>
      </c>
      <c r="AJ1371" s="99">
        <f>SUMIFS(通讯通路门店!$BE:$BE,通讯通路门店!$S:$S,$G1371)</f>
        <v>0</v>
      </c>
      <c r="AK1371" s="99">
        <f>SUMIFS(通讯通路门店!$BG:$BG,通讯通路门店!$S:$S,$G1371)</f>
        <v>0</v>
      </c>
      <c r="AL1371" s="99">
        <f>SUMIFS(通讯通路门店!$BC:$BC,通讯通路门店!$S:$S,$G1371)</f>
        <v>0</v>
      </c>
      <c r="AM1371" s="99">
        <f>SUMIFS(通讯通路门店!$BD:$BD,通讯通路门店!$S:$S,$G1371)</f>
        <v>0</v>
      </c>
      <c r="AN1371" s="99">
        <f>SUMIFS(通讯通路门店!$BF:$BF,通讯通路门店!$S:$S,$G1371)</f>
        <v>0</v>
      </c>
      <c r="AO1371" s="99">
        <f t="shared" si="107"/>
        <v>0</v>
      </c>
      <c r="AP1371" s="99">
        <f>SUMIFS(通讯通路门店!$K:$K,通讯通路门店!$S:$S,$G1371)</f>
        <v>0</v>
      </c>
      <c r="AQ1371" s="83"/>
      <c r="AR1371" s="99">
        <f>SUMIFS(通讯通路门店!$T:$T,通讯通路门店!$S:$S,$G1371)</f>
        <v>0</v>
      </c>
      <c r="AS1371" s="99">
        <f>SUMIFS(通讯通路门店!$U:$U,通讯通路门店!$S:$S,$G1371)</f>
        <v>0</v>
      </c>
      <c r="AT1371" s="99">
        <f>SUMIFS(通讯通路门店!$V:$V,通讯通路门店!$S:$S,$G1371)</f>
        <v>0</v>
      </c>
      <c r="AU1371" s="99">
        <f>SUMIFS(通讯通路门店!$W:$W,通讯通路门店!$S:$S,$G1371)</f>
        <v>0</v>
      </c>
      <c r="AV1371" s="99">
        <f>SUMIFS(通讯通路门店!$Z:$Z,通讯通路门店!$S:$S,$G1371)</f>
        <v>0</v>
      </c>
      <c r="AW1371" s="99">
        <f>SUMIFS(通讯通路门店!$AB:$AB,通讯通路门店!$S:$S,$G1371)</f>
        <v>0</v>
      </c>
      <c r="AX1371" s="99">
        <f>SUMIFS(通讯通路门店!$X:$X,通讯通路门店!$S:$S,$G1371)</f>
        <v>0</v>
      </c>
      <c r="AY1371" s="99">
        <f>SUMIFS(通讯通路门店!$Y:$Y,通讯通路门店!$S:$S,$G1371)</f>
        <v>0</v>
      </c>
      <c r="AZ1371" s="99">
        <f>SUMIFS(通讯通路门店!$AA:$AA,通讯通路门店!$S:$S,$G1371)</f>
        <v>0</v>
      </c>
      <c r="BA1371" s="99">
        <f t="shared" si="108"/>
        <v>0</v>
      </c>
      <c r="BB1371" s="99">
        <f t="shared" si="109"/>
        <v>0</v>
      </c>
      <c r="BC1371" s="99">
        <f>SUMIFS(通讯通路门店!$W:$W,通讯通路门店!$S:$S,$G1371,通讯通路门店!$J:$J,"荣耀体验店")+SUMIFS(通讯通路门店!$W:$W,通讯通路门店!$S:$S,$G1371,通讯通路门店!$J:$J,"荣耀授权专卖店")</f>
        <v>0</v>
      </c>
      <c r="BD1371" s="99">
        <f>SUMIFS(通讯通路门店!$Z:$Z,通讯通路门店!$S:$S,$G1371,通讯通路门店!$J:$J,"VIVO体验店")</f>
        <v>0</v>
      </c>
      <c r="BE1371" s="99">
        <f>SUMIFS(通讯通路门店!$AB:$AB,通讯通路门店!$S:$S,$G1371,通讯通路门店!$J:$J,"OPPO体验店")</f>
        <v>0</v>
      </c>
      <c r="BF1371" s="99">
        <f>SUMIFS(通讯通路门店!$X:$X,通讯通路门店!$S:$S,$G1371,通讯通路门店!$J:$J,"华为授权体验店")+SUMIFS(通讯通路门店!$AA:$AA,通讯通路门店!$S:$S,$G1371,通讯通路门店!$J:$J,"华为堡垒店")</f>
        <v>0</v>
      </c>
      <c r="BG1371" s="99">
        <f>SUMIFS(通讯通路门店!$Y:$Y,通讯通路门店!$S:$S,$G1371,通讯通路门店!$J:$J,"小米体验店")</f>
        <v>0</v>
      </c>
      <c r="BH1371" s="99">
        <f>SUMIFS(通讯通路门店!$AA:$AA,通讯通路门店!$S:$S,$G1371,通讯通路门店!$J:$J,"苹果体验店")</f>
        <v>0</v>
      </c>
      <c r="BI1371" s="99">
        <f>SUMIFS(通讯通路门店!$K:$K,通讯通路门店!$S:$S,$G1371,通讯通路门店!$J:$J,"其他品牌专卖店")</f>
        <v>0</v>
      </c>
      <c r="BJ1371" s="99">
        <f>SUMIFS(通讯通路门店!$AC:$AC,通讯通路门店!$S:$S,$G1371)</f>
        <v>0</v>
      </c>
      <c r="BK1371" s="99">
        <f>SUMIFS(通讯通路门店!$AD:$AD,通讯通路门店!$S:$S,$G1371)</f>
        <v>0</v>
      </c>
      <c r="BL1371" s="99">
        <f>SUMIFS(通讯通路门店!$AE:$AE,通讯通路门店!$S:$S,$G1371)</f>
        <v>0</v>
      </c>
      <c r="BM1371" s="99">
        <f>SUMIFS(通讯通路门店!$AF:$AF,通讯通路门店!$S:$S,$G1371)</f>
        <v>0</v>
      </c>
      <c r="BN1371" s="99">
        <f>SUMIFS(通讯通路门店!$AG:$AG,通讯通路门店!$S:$S,$G1371)</f>
        <v>0</v>
      </c>
      <c r="BO1371" s="99">
        <f>SUMIFS(通讯通路门店!$AH:$AH,通讯通路门店!$S:$S,$G1371)</f>
        <v>0</v>
      </c>
      <c r="BP1371" s="99">
        <f>SUMIFS(通讯通路门店!$AI:$AI,通讯通路门店!$S:$S,$G1371)</f>
        <v>0</v>
      </c>
      <c r="BQ1371" s="83"/>
    </row>
    <row r="1372" spans="1:69">
      <c r="A1372" s="99" t="str">
        <f>IFERROR(_xlfn.XLOOKUP($G1372,通讯通路门店!$S$4:$S$993931,通讯通路门店!$A$4:$A$993931,0,0),"")</f>
        <v>海南省</v>
      </c>
      <c r="B1372" s="99" t="str">
        <f>IFERROR(_xlfn.XLOOKUP($G1372,通讯通路门店!$S$4:$S$993931,通讯通路门店!$B$4:$B$993931,0,0),"")</f>
        <v>东方市</v>
      </c>
      <c r="C1372" s="99" t="str">
        <f>IFERROR(_xlfn.XLOOKUP($G1372,通讯通路门店!$S$4:$S$993931,通讯通路门店!$C$4:$C$993931,0,0),"")</f>
        <v>东方市</v>
      </c>
      <c r="D1372" s="99" t="str">
        <f>IFERROR(_xlfn.XLOOKUP($G1372,通讯通路门店!$S$4:$S$993931,通讯通路门店!$D$4:$D$993931,0,0),"")</f>
        <v>八所镇</v>
      </c>
      <c r="E1372" s="83"/>
      <c r="F1372" s="83"/>
      <c r="G1372" s="101"/>
      <c r="H1372" s="102">
        <f>IFERROR(_xlfn.XLOOKUP($G1372,通讯通路门店!$S$4:$S$993931,通讯通路门店!$R$4:$R$993931,0,0),"")</f>
        <v>0</v>
      </c>
      <c r="I1372" s="83"/>
      <c r="J1372" s="83"/>
      <c r="K1372" s="83"/>
      <c r="L1372" s="83"/>
      <c r="M1372" s="83"/>
      <c r="N1372" s="83"/>
      <c r="O1372" s="83"/>
      <c r="P1372" s="83"/>
      <c r="Q1372" s="83"/>
      <c r="R1372" s="83"/>
      <c r="S1372" s="83"/>
      <c r="T1372" s="83"/>
      <c r="U1372" s="99">
        <f>COUNTIF(通讯通路门店!$S:$S,$G1372)</f>
        <v>0</v>
      </c>
      <c r="V1372" s="99">
        <f>COUNTIFS(通讯通路门店!$S:$S,$G1372,通讯通路门店!$J:$J,"综合卖场")</f>
        <v>0</v>
      </c>
      <c r="W1372" s="99">
        <f>SUMIFS(通讯通路门店!$AJ:$AJ,通讯通路门店!$S:$S,通讯客户沙盘!$G1372)</f>
        <v>0</v>
      </c>
      <c r="X1372" s="99">
        <f t="shared" si="105"/>
        <v>0</v>
      </c>
      <c r="Y1372" s="99">
        <f>COUNTIFS(通讯通路门店!$S:$S,$G1372,通讯通路门店!$J:$J,"荣耀体验店")+COUNTIFS(通讯通路门店!$S:$S,$G1372,通讯通路门店!$J:$J,"荣耀授权专卖店")</f>
        <v>0</v>
      </c>
      <c r="Z1372" s="99">
        <f>COUNTIFS(通讯通路门店!$S:$S,$G1372,通讯通路门店!$J:$J,"VIVO体验店")</f>
        <v>0</v>
      </c>
      <c r="AA1372" s="99">
        <f>COUNTIFS(通讯通路门店!$S:$S,$G1372,通讯通路门店!$J:$J,"OPPO体验店")</f>
        <v>0</v>
      </c>
      <c r="AB1372" s="99">
        <f>COUNTIFS(通讯通路门店!$S:$S,$G1372,通讯通路门店!$J:$J,"华为授权体验店")+COUNTIFS(通讯通路门店!$S:$S,$G1372,通讯通路门店!$J:$J,"华为堡垒店")</f>
        <v>0</v>
      </c>
      <c r="AC1372" s="99">
        <f>COUNTIFS(通讯通路门店!$S:$S,$G1372,通讯通路门店!$J:$J,"小米体验店")</f>
        <v>0</v>
      </c>
      <c r="AD1372" s="99">
        <f>COUNTIFS(通讯通路门店!$S:$S,$G1372,通讯通路门店!$J:$J,"苹果体验店")</f>
        <v>0</v>
      </c>
      <c r="AE1372" s="99">
        <f>COUNTIFS(通讯通路门店!$S:$S,$G1372,通讯通路门店!$J:$J,"其他品牌专卖店")</f>
        <v>0</v>
      </c>
      <c r="AF1372" s="99">
        <f>SUMIFS(通讯通路门店!$BI:$BI,通讯通路门店!$S:$S,$G1372)</f>
        <v>0</v>
      </c>
      <c r="AG1372" s="99">
        <f>SUMIFS(通讯通路门店!$BH:$BH,通讯通路门店!$S:$S,$G1372)</f>
        <v>0</v>
      </c>
      <c r="AH1372" s="99">
        <f t="shared" si="106"/>
        <v>0</v>
      </c>
      <c r="AI1372" s="99">
        <f>SUMIFS(通讯通路门店!$BB:$BB,通讯通路门店!$S:$S,$G1372)</f>
        <v>0</v>
      </c>
      <c r="AJ1372" s="99">
        <f>SUMIFS(通讯通路门店!$BE:$BE,通讯通路门店!$S:$S,$G1372)</f>
        <v>0</v>
      </c>
      <c r="AK1372" s="99">
        <f>SUMIFS(通讯通路门店!$BG:$BG,通讯通路门店!$S:$S,$G1372)</f>
        <v>0</v>
      </c>
      <c r="AL1372" s="99">
        <f>SUMIFS(通讯通路门店!$BC:$BC,通讯通路门店!$S:$S,$G1372)</f>
        <v>0</v>
      </c>
      <c r="AM1372" s="99">
        <f>SUMIFS(通讯通路门店!$BD:$BD,通讯通路门店!$S:$S,$G1372)</f>
        <v>0</v>
      </c>
      <c r="AN1372" s="99">
        <f>SUMIFS(通讯通路门店!$BF:$BF,通讯通路门店!$S:$S,$G1372)</f>
        <v>0</v>
      </c>
      <c r="AO1372" s="99">
        <f t="shared" si="107"/>
        <v>0</v>
      </c>
      <c r="AP1372" s="99">
        <f>SUMIFS(通讯通路门店!$K:$K,通讯通路门店!$S:$S,$G1372)</f>
        <v>0</v>
      </c>
      <c r="AQ1372" s="83"/>
      <c r="AR1372" s="99">
        <f>SUMIFS(通讯通路门店!$T:$T,通讯通路门店!$S:$S,$G1372)</f>
        <v>0</v>
      </c>
      <c r="AS1372" s="99">
        <f>SUMIFS(通讯通路门店!$U:$U,通讯通路门店!$S:$S,$G1372)</f>
        <v>0</v>
      </c>
      <c r="AT1372" s="99">
        <f>SUMIFS(通讯通路门店!$V:$V,通讯通路门店!$S:$S,$G1372)</f>
        <v>0</v>
      </c>
      <c r="AU1372" s="99">
        <f>SUMIFS(通讯通路门店!$W:$W,通讯通路门店!$S:$S,$G1372)</f>
        <v>0</v>
      </c>
      <c r="AV1372" s="99">
        <f>SUMIFS(通讯通路门店!$Z:$Z,通讯通路门店!$S:$S,$G1372)</f>
        <v>0</v>
      </c>
      <c r="AW1372" s="99">
        <f>SUMIFS(通讯通路门店!$AB:$AB,通讯通路门店!$S:$S,$G1372)</f>
        <v>0</v>
      </c>
      <c r="AX1372" s="99">
        <f>SUMIFS(通讯通路门店!$X:$X,通讯通路门店!$S:$S,$G1372)</f>
        <v>0</v>
      </c>
      <c r="AY1372" s="99">
        <f>SUMIFS(通讯通路门店!$Y:$Y,通讯通路门店!$S:$S,$G1372)</f>
        <v>0</v>
      </c>
      <c r="AZ1372" s="99">
        <f>SUMIFS(通讯通路门店!$AA:$AA,通讯通路门店!$S:$S,$G1372)</f>
        <v>0</v>
      </c>
      <c r="BA1372" s="99">
        <f t="shared" si="108"/>
        <v>0</v>
      </c>
      <c r="BB1372" s="99">
        <f t="shared" si="109"/>
        <v>0</v>
      </c>
      <c r="BC1372" s="99">
        <f>SUMIFS(通讯通路门店!$W:$W,通讯通路门店!$S:$S,$G1372,通讯通路门店!$J:$J,"荣耀体验店")+SUMIFS(通讯通路门店!$W:$W,通讯通路门店!$S:$S,$G1372,通讯通路门店!$J:$J,"荣耀授权专卖店")</f>
        <v>0</v>
      </c>
      <c r="BD1372" s="99">
        <f>SUMIFS(通讯通路门店!$Z:$Z,通讯通路门店!$S:$S,$G1372,通讯通路门店!$J:$J,"VIVO体验店")</f>
        <v>0</v>
      </c>
      <c r="BE1372" s="99">
        <f>SUMIFS(通讯通路门店!$AB:$AB,通讯通路门店!$S:$S,$G1372,通讯通路门店!$J:$J,"OPPO体验店")</f>
        <v>0</v>
      </c>
      <c r="BF1372" s="99">
        <f>SUMIFS(通讯通路门店!$X:$X,通讯通路门店!$S:$S,$G1372,通讯通路门店!$J:$J,"华为授权体验店")+SUMIFS(通讯通路门店!$AA:$AA,通讯通路门店!$S:$S,$G1372,通讯通路门店!$J:$J,"华为堡垒店")</f>
        <v>0</v>
      </c>
      <c r="BG1372" s="99">
        <f>SUMIFS(通讯通路门店!$Y:$Y,通讯通路门店!$S:$S,$G1372,通讯通路门店!$J:$J,"小米体验店")</f>
        <v>0</v>
      </c>
      <c r="BH1372" s="99">
        <f>SUMIFS(通讯通路门店!$AA:$AA,通讯通路门店!$S:$S,$G1372,通讯通路门店!$J:$J,"苹果体验店")</f>
        <v>0</v>
      </c>
      <c r="BI1372" s="99">
        <f>SUMIFS(通讯通路门店!$K:$K,通讯通路门店!$S:$S,$G1372,通讯通路门店!$J:$J,"其他品牌专卖店")</f>
        <v>0</v>
      </c>
      <c r="BJ1372" s="99">
        <f>SUMIFS(通讯通路门店!$AC:$AC,通讯通路门店!$S:$S,$G1372)</f>
        <v>0</v>
      </c>
      <c r="BK1372" s="99">
        <f>SUMIFS(通讯通路门店!$AD:$AD,通讯通路门店!$S:$S,$G1372)</f>
        <v>0</v>
      </c>
      <c r="BL1372" s="99">
        <f>SUMIFS(通讯通路门店!$AE:$AE,通讯通路门店!$S:$S,$G1372)</f>
        <v>0</v>
      </c>
      <c r="BM1372" s="99">
        <f>SUMIFS(通讯通路门店!$AF:$AF,通讯通路门店!$S:$S,$G1372)</f>
        <v>0</v>
      </c>
      <c r="BN1372" s="99">
        <f>SUMIFS(通讯通路门店!$AG:$AG,通讯通路门店!$S:$S,$G1372)</f>
        <v>0</v>
      </c>
      <c r="BO1372" s="99">
        <f>SUMIFS(通讯通路门店!$AH:$AH,通讯通路门店!$S:$S,$G1372)</f>
        <v>0</v>
      </c>
      <c r="BP1372" s="99">
        <f>SUMIFS(通讯通路门店!$AI:$AI,通讯通路门店!$S:$S,$G1372)</f>
        <v>0</v>
      </c>
      <c r="BQ1372" s="83"/>
    </row>
    <row r="1373" spans="1:69">
      <c r="A1373" s="99" t="str">
        <f>IFERROR(_xlfn.XLOOKUP($G1373,通讯通路门店!$S$4:$S$993931,通讯通路门店!$A$4:$A$993931,0,0),"")</f>
        <v>海南省</v>
      </c>
      <c r="B1373" s="99" t="str">
        <f>IFERROR(_xlfn.XLOOKUP($G1373,通讯通路门店!$S$4:$S$993931,通讯通路门店!$B$4:$B$993931,0,0),"")</f>
        <v>东方市</v>
      </c>
      <c r="C1373" s="99" t="str">
        <f>IFERROR(_xlfn.XLOOKUP($G1373,通讯通路门店!$S$4:$S$993931,通讯通路门店!$C$4:$C$993931,0,0),"")</f>
        <v>东方市</v>
      </c>
      <c r="D1373" s="99" t="str">
        <f>IFERROR(_xlfn.XLOOKUP($G1373,通讯通路门店!$S$4:$S$993931,通讯通路门店!$D$4:$D$993931,0,0),"")</f>
        <v>八所镇</v>
      </c>
      <c r="E1373" s="83"/>
      <c r="F1373" s="83"/>
      <c r="G1373" s="101"/>
      <c r="H1373" s="102">
        <f>IFERROR(_xlfn.XLOOKUP($G1373,通讯通路门店!$S$4:$S$993931,通讯通路门店!$R$4:$R$993931,0,0),"")</f>
        <v>0</v>
      </c>
      <c r="I1373" s="83"/>
      <c r="J1373" s="83"/>
      <c r="K1373" s="83"/>
      <c r="L1373" s="83"/>
      <c r="M1373" s="83"/>
      <c r="N1373" s="83"/>
      <c r="O1373" s="83"/>
      <c r="P1373" s="83"/>
      <c r="Q1373" s="83"/>
      <c r="R1373" s="83"/>
      <c r="S1373" s="83"/>
      <c r="T1373" s="83"/>
      <c r="U1373" s="99">
        <f>COUNTIF(通讯通路门店!$S:$S,$G1373)</f>
        <v>0</v>
      </c>
      <c r="V1373" s="99">
        <f>COUNTIFS(通讯通路门店!$S:$S,$G1373,通讯通路门店!$J:$J,"综合卖场")</f>
        <v>0</v>
      </c>
      <c r="W1373" s="99">
        <f>SUMIFS(通讯通路门店!$AJ:$AJ,通讯通路门店!$S:$S,通讯客户沙盘!$G1373)</f>
        <v>0</v>
      </c>
      <c r="X1373" s="99">
        <f t="shared" si="105"/>
        <v>0</v>
      </c>
      <c r="Y1373" s="99">
        <f>COUNTIFS(通讯通路门店!$S:$S,$G1373,通讯通路门店!$J:$J,"荣耀体验店")+COUNTIFS(通讯通路门店!$S:$S,$G1373,通讯通路门店!$J:$J,"荣耀授权专卖店")</f>
        <v>0</v>
      </c>
      <c r="Z1373" s="99">
        <f>COUNTIFS(通讯通路门店!$S:$S,$G1373,通讯通路门店!$J:$J,"VIVO体验店")</f>
        <v>0</v>
      </c>
      <c r="AA1373" s="99">
        <f>COUNTIFS(通讯通路门店!$S:$S,$G1373,通讯通路门店!$J:$J,"OPPO体验店")</f>
        <v>0</v>
      </c>
      <c r="AB1373" s="99">
        <f>COUNTIFS(通讯通路门店!$S:$S,$G1373,通讯通路门店!$J:$J,"华为授权体验店")+COUNTIFS(通讯通路门店!$S:$S,$G1373,通讯通路门店!$J:$J,"华为堡垒店")</f>
        <v>0</v>
      </c>
      <c r="AC1373" s="99">
        <f>COUNTIFS(通讯通路门店!$S:$S,$G1373,通讯通路门店!$J:$J,"小米体验店")</f>
        <v>0</v>
      </c>
      <c r="AD1373" s="99">
        <f>COUNTIFS(通讯通路门店!$S:$S,$G1373,通讯通路门店!$J:$J,"苹果体验店")</f>
        <v>0</v>
      </c>
      <c r="AE1373" s="99">
        <f>COUNTIFS(通讯通路门店!$S:$S,$G1373,通讯通路门店!$J:$J,"其他品牌专卖店")</f>
        <v>0</v>
      </c>
      <c r="AF1373" s="99">
        <f>SUMIFS(通讯通路门店!$BI:$BI,通讯通路门店!$S:$S,$G1373)</f>
        <v>0</v>
      </c>
      <c r="AG1373" s="99">
        <f>SUMIFS(通讯通路门店!$BH:$BH,通讯通路门店!$S:$S,$G1373)</f>
        <v>0</v>
      </c>
      <c r="AH1373" s="99">
        <f t="shared" si="106"/>
        <v>0</v>
      </c>
      <c r="AI1373" s="99">
        <f>SUMIFS(通讯通路门店!$BB:$BB,通讯通路门店!$S:$S,$G1373)</f>
        <v>0</v>
      </c>
      <c r="AJ1373" s="99">
        <f>SUMIFS(通讯通路门店!$BE:$BE,通讯通路门店!$S:$S,$G1373)</f>
        <v>0</v>
      </c>
      <c r="AK1373" s="99">
        <f>SUMIFS(通讯通路门店!$BG:$BG,通讯通路门店!$S:$S,$G1373)</f>
        <v>0</v>
      </c>
      <c r="AL1373" s="99">
        <f>SUMIFS(通讯通路门店!$BC:$BC,通讯通路门店!$S:$S,$G1373)</f>
        <v>0</v>
      </c>
      <c r="AM1373" s="99">
        <f>SUMIFS(通讯通路门店!$BD:$BD,通讯通路门店!$S:$S,$G1373)</f>
        <v>0</v>
      </c>
      <c r="AN1373" s="99">
        <f>SUMIFS(通讯通路门店!$BF:$BF,通讯通路门店!$S:$S,$G1373)</f>
        <v>0</v>
      </c>
      <c r="AO1373" s="99">
        <f t="shared" si="107"/>
        <v>0</v>
      </c>
      <c r="AP1373" s="99">
        <f>SUMIFS(通讯通路门店!$K:$K,通讯通路门店!$S:$S,$G1373)</f>
        <v>0</v>
      </c>
      <c r="AQ1373" s="83"/>
      <c r="AR1373" s="99">
        <f>SUMIFS(通讯通路门店!$T:$T,通讯通路门店!$S:$S,$G1373)</f>
        <v>0</v>
      </c>
      <c r="AS1373" s="99">
        <f>SUMIFS(通讯通路门店!$U:$U,通讯通路门店!$S:$S,$G1373)</f>
        <v>0</v>
      </c>
      <c r="AT1373" s="99">
        <f>SUMIFS(通讯通路门店!$V:$V,通讯通路门店!$S:$S,$G1373)</f>
        <v>0</v>
      </c>
      <c r="AU1373" s="99">
        <f>SUMIFS(通讯通路门店!$W:$W,通讯通路门店!$S:$S,$G1373)</f>
        <v>0</v>
      </c>
      <c r="AV1373" s="99">
        <f>SUMIFS(通讯通路门店!$Z:$Z,通讯通路门店!$S:$S,$G1373)</f>
        <v>0</v>
      </c>
      <c r="AW1373" s="99">
        <f>SUMIFS(通讯通路门店!$AB:$AB,通讯通路门店!$S:$S,$G1373)</f>
        <v>0</v>
      </c>
      <c r="AX1373" s="99">
        <f>SUMIFS(通讯通路门店!$X:$X,通讯通路门店!$S:$S,$G1373)</f>
        <v>0</v>
      </c>
      <c r="AY1373" s="99">
        <f>SUMIFS(通讯通路门店!$Y:$Y,通讯通路门店!$S:$S,$G1373)</f>
        <v>0</v>
      </c>
      <c r="AZ1373" s="99">
        <f>SUMIFS(通讯通路门店!$AA:$AA,通讯通路门店!$S:$S,$G1373)</f>
        <v>0</v>
      </c>
      <c r="BA1373" s="99">
        <f t="shared" si="108"/>
        <v>0</v>
      </c>
      <c r="BB1373" s="99">
        <f t="shared" si="109"/>
        <v>0</v>
      </c>
      <c r="BC1373" s="99">
        <f>SUMIFS(通讯通路门店!$W:$W,通讯通路门店!$S:$S,$G1373,通讯通路门店!$J:$J,"荣耀体验店")+SUMIFS(通讯通路门店!$W:$W,通讯通路门店!$S:$S,$G1373,通讯通路门店!$J:$J,"荣耀授权专卖店")</f>
        <v>0</v>
      </c>
      <c r="BD1373" s="99">
        <f>SUMIFS(通讯通路门店!$Z:$Z,通讯通路门店!$S:$S,$G1373,通讯通路门店!$J:$J,"VIVO体验店")</f>
        <v>0</v>
      </c>
      <c r="BE1373" s="99">
        <f>SUMIFS(通讯通路门店!$AB:$AB,通讯通路门店!$S:$S,$G1373,通讯通路门店!$J:$J,"OPPO体验店")</f>
        <v>0</v>
      </c>
      <c r="BF1373" s="99">
        <f>SUMIFS(通讯通路门店!$X:$X,通讯通路门店!$S:$S,$G1373,通讯通路门店!$J:$J,"华为授权体验店")+SUMIFS(通讯通路门店!$AA:$AA,通讯通路门店!$S:$S,$G1373,通讯通路门店!$J:$J,"华为堡垒店")</f>
        <v>0</v>
      </c>
      <c r="BG1373" s="99">
        <f>SUMIFS(通讯通路门店!$Y:$Y,通讯通路门店!$S:$S,$G1373,通讯通路门店!$J:$J,"小米体验店")</f>
        <v>0</v>
      </c>
      <c r="BH1373" s="99">
        <f>SUMIFS(通讯通路门店!$AA:$AA,通讯通路门店!$S:$S,$G1373,通讯通路门店!$J:$J,"苹果体验店")</f>
        <v>0</v>
      </c>
      <c r="BI1373" s="99">
        <f>SUMIFS(通讯通路门店!$K:$K,通讯通路门店!$S:$S,$G1373,通讯通路门店!$J:$J,"其他品牌专卖店")</f>
        <v>0</v>
      </c>
      <c r="BJ1373" s="99">
        <f>SUMIFS(通讯通路门店!$AC:$AC,通讯通路门店!$S:$S,$G1373)</f>
        <v>0</v>
      </c>
      <c r="BK1373" s="99">
        <f>SUMIFS(通讯通路门店!$AD:$AD,通讯通路门店!$S:$S,$G1373)</f>
        <v>0</v>
      </c>
      <c r="BL1373" s="99">
        <f>SUMIFS(通讯通路门店!$AE:$AE,通讯通路门店!$S:$S,$G1373)</f>
        <v>0</v>
      </c>
      <c r="BM1373" s="99">
        <f>SUMIFS(通讯通路门店!$AF:$AF,通讯通路门店!$S:$S,$G1373)</f>
        <v>0</v>
      </c>
      <c r="BN1373" s="99">
        <f>SUMIFS(通讯通路门店!$AG:$AG,通讯通路门店!$S:$S,$G1373)</f>
        <v>0</v>
      </c>
      <c r="BO1373" s="99">
        <f>SUMIFS(通讯通路门店!$AH:$AH,通讯通路门店!$S:$S,$G1373)</f>
        <v>0</v>
      </c>
      <c r="BP1373" s="99">
        <f>SUMIFS(通讯通路门店!$AI:$AI,通讯通路门店!$S:$S,$G1373)</f>
        <v>0</v>
      </c>
      <c r="BQ1373" s="83"/>
    </row>
    <row r="1374" spans="1:69">
      <c r="A1374" s="99" t="str">
        <f>IFERROR(_xlfn.XLOOKUP($G1374,通讯通路门店!$S$4:$S$993931,通讯通路门店!$A$4:$A$993931,0,0),"")</f>
        <v>海南省</v>
      </c>
      <c r="B1374" s="99" t="str">
        <f>IFERROR(_xlfn.XLOOKUP($G1374,通讯通路门店!$S$4:$S$993931,通讯通路门店!$B$4:$B$993931,0,0),"")</f>
        <v>东方市</v>
      </c>
      <c r="C1374" s="99" t="str">
        <f>IFERROR(_xlfn.XLOOKUP($G1374,通讯通路门店!$S$4:$S$993931,通讯通路门店!$C$4:$C$993931,0,0),"")</f>
        <v>东方市</v>
      </c>
      <c r="D1374" s="99" t="str">
        <f>IFERROR(_xlfn.XLOOKUP($G1374,通讯通路门店!$S$4:$S$993931,通讯通路门店!$D$4:$D$993931,0,0),"")</f>
        <v>八所镇</v>
      </c>
      <c r="E1374" s="83"/>
      <c r="F1374" s="83"/>
      <c r="G1374" s="101"/>
      <c r="H1374" s="102">
        <f>IFERROR(_xlfn.XLOOKUP($G1374,通讯通路门店!$S$4:$S$993931,通讯通路门店!$R$4:$R$993931,0,0),"")</f>
        <v>0</v>
      </c>
      <c r="I1374" s="83"/>
      <c r="J1374" s="83"/>
      <c r="K1374" s="83"/>
      <c r="L1374" s="83"/>
      <c r="M1374" s="83"/>
      <c r="N1374" s="83"/>
      <c r="O1374" s="83"/>
      <c r="P1374" s="83"/>
      <c r="Q1374" s="83"/>
      <c r="R1374" s="83"/>
      <c r="S1374" s="83"/>
      <c r="T1374" s="83"/>
      <c r="U1374" s="99">
        <f>COUNTIF(通讯通路门店!$S:$S,$G1374)</f>
        <v>0</v>
      </c>
      <c r="V1374" s="99">
        <f>COUNTIFS(通讯通路门店!$S:$S,$G1374,通讯通路门店!$J:$J,"综合卖场")</f>
        <v>0</v>
      </c>
      <c r="W1374" s="99">
        <f>SUMIFS(通讯通路门店!$AJ:$AJ,通讯通路门店!$S:$S,通讯客户沙盘!$G1374)</f>
        <v>0</v>
      </c>
      <c r="X1374" s="99">
        <f t="shared" si="105"/>
        <v>0</v>
      </c>
      <c r="Y1374" s="99">
        <f>COUNTIFS(通讯通路门店!$S:$S,$G1374,通讯通路门店!$J:$J,"荣耀体验店")+COUNTIFS(通讯通路门店!$S:$S,$G1374,通讯通路门店!$J:$J,"荣耀授权专卖店")</f>
        <v>0</v>
      </c>
      <c r="Z1374" s="99">
        <f>COUNTIFS(通讯通路门店!$S:$S,$G1374,通讯通路门店!$J:$J,"VIVO体验店")</f>
        <v>0</v>
      </c>
      <c r="AA1374" s="99">
        <f>COUNTIFS(通讯通路门店!$S:$S,$G1374,通讯通路门店!$J:$J,"OPPO体验店")</f>
        <v>0</v>
      </c>
      <c r="AB1374" s="99">
        <f>COUNTIFS(通讯通路门店!$S:$S,$G1374,通讯通路门店!$J:$J,"华为授权体验店")+COUNTIFS(通讯通路门店!$S:$S,$G1374,通讯通路门店!$J:$J,"华为堡垒店")</f>
        <v>0</v>
      </c>
      <c r="AC1374" s="99">
        <f>COUNTIFS(通讯通路门店!$S:$S,$G1374,通讯通路门店!$J:$J,"小米体验店")</f>
        <v>0</v>
      </c>
      <c r="AD1374" s="99">
        <f>COUNTIFS(通讯通路门店!$S:$S,$G1374,通讯通路门店!$J:$J,"苹果体验店")</f>
        <v>0</v>
      </c>
      <c r="AE1374" s="99">
        <f>COUNTIFS(通讯通路门店!$S:$S,$G1374,通讯通路门店!$J:$J,"其他品牌专卖店")</f>
        <v>0</v>
      </c>
      <c r="AF1374" s="99">
        <f>SUMIFS(通讯通路门店!$BI:$BI,通讯通路门店!$S:$S,$G1374)</f>
        <v>0</v>
      </c>
      <c r="AG1374" s="99">
        <f>SUMIFS(通讯通路门店!$BH:$BH,通讯通路门店!$S:$S,$G1374)</f>
        <v>0</v>
      </c>
      <c r="AH1374" s="99">
        <f t="shared" si="106"/>
        <v>0</v>
      </c>
      <c r="AI1374" s="99">
        <f>SUMIFS(通讯通路门店!$BB:$BB,通讯通路门店!$S:$S,$G1374)</f>
        <v>0</v>
      </c>
      <c r="AJ1374" s="99">
        <f>SUMIFS(通讯通路门店!$BE:$BE,通讯通路门店!$S:$S,$G1374)</f>
        <v>0</v>
      </c>
      <c r="AK1374" s="99">
        <f>SUMIFS(通讯通路门店!$BG:$BG,通讯通路门店!$S:$S,$G1374)</f>
        <v>0</v>
      </c>
      <c r="AL1374" s="99">
        <f>SUMIFS(通讯通路门店!$BC:$BC,通讯通路门店!$S:$S,$G1374)</f>
        <v>0</v>
      </c>
      <c r="AM1374" s="99">
        <f>SUMIFS(通讯通路门店!$BD:$BD,通讯通路门店!$S:$S,$G1374)</f>
        <v>0</v>
      </c>
      <c r="AN1374" s="99">
        <f>SUMIFS(通讯通路门店!$BF:$BF,通讯通路门店!$S:$S,$G1374)</f>
        <v>0</v>
      </c>
      <c r="AO1374" s="99">
        <f t="shared" si="107"/>
        <v>0</v>
      </c>
      <c r="AP1374" s="99">
        <f>SUMIFS(通讯通路门店!$K:$K,通讯通路门店!$S:$S,$G1374)</f>
        <v>0</v>
      </c>
      <c r="AQ1374" s="83"/>
      <c r="AR1374" s="99">
        <f>SUMIFS(通讯通路门店!$T:$T,通讯通路门店!$S:$S,$G1374)</f>
        <v>0</v>
      </c>
      <c r="AS1374" s="99">
        <f>SUMIFS(通讯通路门店!$U:$U,通讯通路门店!$S:$S,$G1374)</f>
        <v>0</v>
      </c>
      <c r="AT1374" s="99">
        <f>SUMIFS(通讯通路门店!$V:$V,通讯通路门店!$S:$S,$G1374)</f>
        <v>0</v>
      </c>
      <c r="AU1374" s="99">
        <f>SUMIFS(通讯通路门店!$W:$W,通讯通路门店!$S:$S,$G1374)</f>
        <v>0</v>
      </c>
      <c r="AV1374" s="99">
        <f>SUMIFS(通讯通路门店!$Z:$Z,通讯通路门店!$S:$S,$G1374)</f>
        <v>0</v>
      </c>
      <c r="AW1374" s="99">
        <f>SUMIFS(通讯通路门店!$AB:$AB,通讯通路门店!$S:$S,$G1374)</f>
        <v>0</v>
      </c>
      <c r="AX1374" s="99">
        <f>SUMIFS(通讯通路门店!$X:$X,通讯通路门店!$S:$S,$G1374)</f>
        <v>0</v>
      </c>
      <c r="AY1374" s="99">
        <f>SUMIFS(通讯通路门店!$Y:$Y,通讯通路门店!$S:$S,$G1374)</f>
        <v>0</v>
      </c>
      <c r="AZ1374" s="99">
        <f>SUMIFS(通讯通路门店!$AA:$AA,通讯通路门店!$S:$S,$G1374)</f>
        <v>0</v>
      </c>
      <c r="BA1374" s="99">
        <f t="shared" si="108"/>
        <v>0</v>
      </c>
      <c r="BB1374" s="99">
        <f t="shared" si="109"/>
        <v>0</v>
      </c>
      <c r="BC1374" s="99">
        <f>SUMIFS(通讯通路门店!$W:$W,通讯通路门店!$S:$S,$G1374,通讯通路门店!$J:$J,"荣耀体验店")+SUMIFS(通讯通路门店!$W:$W,通讯通路门店!$S:$S,$G1374,通讯通路门店!$J:$J,"荣耀授权专卖店")</f>
        <v>0</v>
      </c>
      <c r="BD1374" s="99">
        <f>SUMIFS(通讯通路门店!$Z:$Z,通讯通路门店!$S:$S,$G1374,通讯通路门店!$J:$J,"VIVO体验店")</f>
        <v>0</v>
      </c>
      <c r="BE1374" s="99">
        <f>SUMIFS(通讯通路门店!$AB:$AB,通讯通路门店!$S:$S,$G1374,通讯通路门店!$J:$J,"OPPO体验店")</f>
        <v>0</v>
      </c>
      <c r="BF1374" s="99">
        <f>SUMIFS(通讯通路门店!$X:$X,通讯通路门店!$S:$S,$G1374,通讯通路门店!$J:$J,"华为授权体验店")+SUMIFS(通讯通路门店!$AA:$AA,通讯通路门店!$S:$S,$G1374,通讯通路门店!$J:$J,"华为堡垒店")</f>
        <v>0</v>
      </c>
      <c r="BG1374" s="99">
        <f>SUMIFS(通讯通路门店!$Y:$Y,通讯通路门店!$S:$S,$G1374,通讯通路门店!$J:$J,"小米体验店")</f>
        <v>0</v>
      </c>
      <c r="BH1374" s="99">
        <f>SUMIFS(通讯通路门店!$AA:$AA,通讯通路门店!$S:$S,$G1374,通讯通路门店!$J:$J,"苹果体验店")</f>
        <v>0</v>
      </c>
      <c r="BI1374" s="99">
        <f>SUMIFS(通讯通路门店!$K:$K,通讯通路门店!$S:$S,$G1374,通讯通路门店!$J:$J,"其他品牌专卖店")</f>
        <v>0</v>
      </c>
      <c r="BJ1374" s="99">
        <f>SUMIFS(通讯通路门店!$AC:$AC,通讯通路门店!$S:$S,$G1374)</f>
        <v>0</v>
      </c>
      <c r="BK1374" s="99">
        <f>SUMIFS(通讯通路门店!$AD:$AD,通讯通路门店!$S:$S,$G1374)</f>
        <v>0</v>
      </c>
      <c r="BL1374" s="99">
        <f>SUMIFS(通讯通路门店!$AE:$AE,通讯通路门店!$S:$S,$G1374)</f>
        <v>0</v>
      </c>
      <c r="BM1374" s="99">
        <f>SUMIFS(通讯通路门店!$AF:$AF,通讯通路门店!$S:$S,$G1374)</f>
        <v>0</v>
      </c>
      <c r="BN1374" s="99">
        <f>SUMIFS(通讯通路门店!$AG:$AG,通讯通路门店!$S:$S,$G1374)</f>
        <v>0</v>
      </c>
      <c r="BO1374" s="99">
        <f>SUMIFS(通讯通路门店!$AH:$AH,通讯通路门店!$S:$S,$G1374)</f>
        <v>0</v>
      </c>
      <c r="BP1374" s="99">
        <f>SUMIFS(通讯通路门店!$AI:$AI,通讯通路门店!$S:$S,$G1374)</f>
        <v>0</v>
      </c>
      <c r="BQ1374" s="83"/>
    </row>
    <row r="1375" spans="1:69">
      <c r="A1375" s="99" t="str">
        <f>IFERROR(_xlfn.XLOOKUP($G1375,通讯通路门店!$S$4:$S$993931,通讯通路门店!$A$4:$A$993931,0,0),"")</f>
        <v>海南省</v>
      </c>
      <c r="B1375" s="99" t="str">
        <f>IFERROR(_xlfn.XLOOKUP($G1375,通讯通路门店!$S$4:$S$993931,通讯通路门店!$B$4:$B$993931,0,0),"")</f>
        <v>东方市</v>
      </c>
      <c r="C1375" s="99" t="str">
        <f>IFERROR(_xlfn.XLOOKUP($G1375,通讯通路门店!$S$4:$S$993931,通讯通路门店!$C$4:$C$993931,0,0),"")</f>
        <v>东方市</v>
      </c>
      <c r="D1375" s="99" t="str">
        <f>IFERROR(_xlfn.XLOOKUP($G1375,通讯通路门店!$S$4:$S$993931,通讯通路门店!$D$4:$D$993931,0,0),"")</f>
        <v>八所镇</v>
      </c>
      <c r="E1375" s="83"/>
      <c r="F1375" s="83"/>
      <c r="G1375" s="101"/>
      <c r="H1375" s="102">
        <f>IFERROR(_xlfn.XLOOKUP($G1375,通讯通路门店!$S$4:$S$993931,通讯通路门店!$R$4:$R$993931,0,0),"")</f>
        <v>0</v>
      </c>
      <c r="I1375" s="83"/>
      <c r="J1375" s="83"/>
      <c r="K1375" s="83"/>
      <c r="L1375" s="83"/>
      <c r="M1375" s="83"/>
      <c r="N1375" s="83"/>
      <c r="O1375" s="83"/>
      <c r="P1375" s="83"/>
      <c r="Q1375" s="83"/>
      <c r="R1375" s="83"/>
      <c r="S1375" s="83"/>
      <c r="T1375" s="83"/>
      <c r="U1375" s="99">
        <f>COUNTIF(通讯通路门店!$S:$S,$G1375)</f>
        <v>0</v>
      </c>
      <c r="V1375" s="99">
        <f>COUNTIFS(通讯通路门店!$S:$S,$G1375,通讯通路门店!$J:$J,"综合卖场")</f>
        <v>0</v>
      </c>
      <c r="W1375" s="99">
        <f>SUMIFS(通讯通路门店!$AJ:$AJ,通讯通路门店!$S:$S,通讯客户沙盘!$G1375)</f>
        <v>0</v>
      </c>
      <c r="X1375" s="99">
        <f t="shared" si="105"/>
        <v>0</v>
      </c>
      <c r="Y1375" s="99">
        <f>COUNTIFS(通讯通路门店!$S:$S,$G1375,通讯通路门店!$J:$J,"荣耀体验店")+COUNTIFS(通讯通路门店!$S:$S,$G1375,通讯通路门店!$J:$J,"荣耀授权专卖店")</f>
        <v>0</v>
      </c>
      <c r="Z1375" s="99">
        <f>COUNTIFS(通讯通路门店!$S:$S,$G1375,通讯通路门店!$J:$J,"VIVO体验店")</f>
        <v>0</v>
      </c>
      <c r="AA1375" s="99">
        <f>COUNTIFS(通讯通路门店!$S:$S,$G1375,通讯通路门店!$J:$J,"OPPO体验店")</f>
        <v>0</v>
      </c>
      <c r="AB1375" s="99">
        <f>COUNTIFS(通讯通路门店!$S:$S,$G1375,通讯通路门店!$J:$J,"华为授权体验店")+COUNTIFS(通讯通路门店!$S:$S,$G1375,通讯通路门店!$J:$J,"华为堡垒店")</f>
        <v>0</v>
      </c>
      <c r="AC1375" s="99">
        <f>COUNTIFS(通讯通路门店!$S:$S,$G1375,通讯通路门店!$J:$J,"小米体验店")</f>
        <v>0</v>
      </c>
      <c r="AD1375" s="99">
        <f>COUNTIFS(通讯通路门店!$S:$S,$G1375,通讯通路门店!$J:$J,"苹果体验店")</f>
        <v>0</v>
      </c>
      <c r="AE1375" s="99">
        <f>COUNTIFS(通讯通路门店!$S:$S,$G1375,通讯通路门店!$J:$J,"其他品牌专卖店")</f>
        <v>0</v>
      </c>
      <c r="AF1375" s="99">
        <f>SUMIFS(通讯通路门店!$BI:$BI,通讯通路门店!$S:$S,$G1375)</f>
        <v>0</v>
      </c>
      <c r="AG1375" s="99">
        <f>SUMIFS(通讯通路门店!$BH:$BH,通讯通路门店!$S:$S,$G1375)</f>
        <v>0</v>
      </c>
      <c r="AH1375" s="99">
        <f t="shared" si="106"/>
        <v>0</v>
      </c>
      <c r="AI1375" s="99">
        <f>SUMIFS(通讯通路门店!$BB:$BB,通讯通路门店!$S:$S,$G1375)</f>
        <v>0</v>
      </c>
      <c r="AJ1375" s="99">
        <f>SUMIFS(通讯通路门店!$BE:$BE,通讯通路门店!$S:$S,$G1375)</f>
        <v>0</v>
      </c>
      <c r="AK1375" s="99">
        <f>SUMIFS(通讯通路门店!$BG:$BG,通讯通路门店!$S:$S,$G1375)</f>
        <v>0</v>
      </c>
      <c r="AL1375" s="99">
        <f>SUMIFS(通讯通路门店!$BC:$BC,通讯通路门店!$S:$S,$G1375)</f>
        <v>0</v>
      </c>
      <c r="AM1375" s="99">
        <f>SUMIFS(通讯通路门店!$BD:$BD,通讯通路门店!$S:$S,$G1375)</f>
        <v>0</v>
      </c>
      <c r="AN1375" s="99">
        <f>SUMIFS(通讯通路门店!$BF:$BF,通讯通路门店!$S:$S,$G1375)</f>
        <v>0</v>
      </c>
      <c r="AO1375" s="99">
        <f t="shared" si="107"/>
        <v>0</v>
      </c>
      <c r="AP1375" s="99">
        <f>SUMIFS(通讯通路门店!$K:$K,通讯通路门店!$S:$S,$G1375)</f>
        <v>0</v>
      </c>
      <c r="AQ1375" s="83"/>
      <c r="AR1375" s="99">
        <f>SUMIFS(通讯通路门店!$T:$T,通讯通路门店!$S:$S,$G1375)</f>
        <v>0</v>
      </c>
      <c r="AS1375" s="99">
        <f>SUMIFS(通讯通路门店!$U:$U,通讯通路门店!$S:$S,$G1375)</f>
        <v>0</v>
      </c>
      <c r="AT1375" s="99">
        <f>SUMIFS(通讯通路门店!$V:$V,通讯通路门店!$S:$S,$G1375)</f>
        <v>0</v>
      </c>
      <c r="AU1375" s="99">
        <f>SUMIFS(通讯通路门店!$W:$W,通讯通路门店!$S:$S,$G1375)</f>
        <v>0</v>
      </c>
      <c r="AV1375" s="99">
        <f>SUMIFS(通讯通路门店!$Z:$Z,通讯通路门店!$S:$S,$G1375)</f>
        <v>0</v>
      </c>
      <c r="AW1375" s="99">
        <f>SUMIFS(通讯通路门店!$AB:$AB,通讯通路门店!$S:$S,$G1375)</f>
        <v>0</v>
      </c>
      <c r="AX1375" s="99">
        <f>SUMIFS(通讯通路门店!$X:$X,通讯通路门店!$S:$S,$G1375)</f>
        <v>0</v>
      </c>
      <c r="AY1375" s="99">
        <f>SUMIFS(通讯通路门店!$Y:$Y,通讯通路门店!$S:$S,$G1375)</f>
        <v>0</v>
      </c>
      <c r="AZ1375" s="99">
        <f>SUMIFS(通讯通路门店!$AA:$AA,通讯通路门店!$S:$S,$G1375)</f>
        <v>0</v>
      </c>
      <c r="BA1375" s="99">
        <f t="shared" si="108"/>
        <v>0</v>
      </c>
      <c r="BB1375" s="99">
        <f t="shared" si="109"/>
        <v>0</v>
      </c>
      <c r="BC1375" s="99">
        <f>SUMIFS(通讯通路门店!$W:$W,通讯通路门店!$S:$S,$G1375,通讯通路门店!$J:$J,"荣耀体验店")+SUMIFS(通讯通路门店!$W:$W,通讯通路门店!$S:$S,$G1375,通讯通路门店!$J:$J,"荣耀授权专卖店")</f>
        <v>0</v>
      </c>
      <c r="BD1375" s="99">
        <f>SUMIFS(通讯通路门店!$Z:$Z,通讯通路门店!$S:$S,$G1375,通讯通路门店!$J:$J,"VIVO体验店")</f>
        <v>0</v>
      </c>
      <c r="BE1375" s="99">
        <f>SUMIFS(通讯通路门店!$AB:$AB,通讯通路门店!$S:$S,$G1375,通讯通路门店!$J:$J,"OPPO体验店")</f>
        <v>0</v>
      </c>
      <c r="BF1375" s="99">
        <f>SUMIFS(通讯通路门店!$X:$X,通讯通路门店!$S:$S,$G1375,通讯通路门店!$J:$J,"华为授权体验店")+SUMIFS(通讯通路门店!$AA:$AA,通讯通路门店!$S:$S,$G1375,通讯通路门店!$J:$J,"华为堡垒店")</f>
        <v>0</v>
      </c>
      <c r="BG1375" s="99">
        <f>SUMIFS(通讯通路门店!$Y:$Y,通讯通路门店!$S:$S,$G1375,通讯通路门店!$J:$J,"小米体验店")</f>
        <v>0</v>
      </c>
      <c r="BH1375" s="99">
        <f>SUMIFS(通讯通路门店!$AA:$AA,通讯通路门店!$S:$S,$G1375,通讯通路门店!$J:$J,"苹果体验店")</f>
        <v>0</v>
      </c>
      <c r="BI1375" s="99">
        <f>SUMIFS(通讯通路门店!$K:$K,通讯通路门店!$S:$S,$G1375,通讯通路门店!$J:$J,"其他品牌专卖店")</f>
        <v>0</v>
      </c>
      <c r="BJ1375" s="99">
        <f>SUMIFS(通讯通路门店!$AC:$AC,通讯通路门店!$S:$S,$G1375)</f>
        <v>0</v>
      </c>
      <c r="BK1375" s="99">
        <f>SUMIFS(通讯通路门店!$AD:$AD,通讯通路门店!$S:$S,$G1375)</f>
        <v>0</v>
      </c>
      <c r="BL1375" s="99">
        <f>SUMIFS(通讯通路门店!$AE:$AE,通讯通路门店!$S:$S,$G1375)</f>
        <v>0</v>
      </c>
      <c r="BM1375" s="99">
        <f>SUMIFS(通讯通路门店!$AF:$AF,通讯通路门店!$S:$S,$G1375)</f>
        <v>0</v>
      </c>
      <c r="BN1375" s="99">
        <f>SUMIFS(通讯通路门店!$AG:$AG,通讯通路门店!$S:$S,$G1375)</f>
        <v>0</v>
      </c>
      <c r="BO1375" s="99">
        <f>SUMIFS(通讯通路门店!$AH:$AH,通讯通路门店!$S:$S,$G1375)</f>
        <v>0</v>
      </c>
      <c r="BP1375" s="99">
        <f>SUMIFS(通讯通路门店!$AI:$AI,通讯通路门店!$S:$S,$G1375)</f>
        <v>0</v>
      </c>
      <c r="BQ1375" s="83"/>
    </row>
    <row r="1376" spans="1:69">
      <c r="A1376" s="99" t="str">
        <f>IFERROR(_xlfn.XLOOKUP($G1376,通讯通路门店!$S$4:$S$993931,通讯通路门店!$A$4:$A$993931,0,0),"")</f>
        <v>海南省</v>
      </c>
      <c r="B1376" s="99" t="str">
        <f>IFERROR(_xlfn.XLOOKUP($G1376,通讯通路门店!$S$4:$S$993931,通讯通路门店!$B$4:$B$993931,0,0),"")</f>
        <v>东方市</v>
      </c>
      <c r="C1376" s="99" t="str">
        <f>IFERROR(_xlfn.XLOOKUP($G1376,通讯通路门店!$S$4:$S$993931,通讯通路门店!$C$4:$C$993931,0,0),"")</f>
        <v>东方市</v>
      </c>
      <c r="D1376" s="99" t="str">
        <f>IFERROR(_xlfn.XLOOKUP($G1376,通讯通路门店!$S$4:$S$993931,通讯通路门店!$D$4:$D$993931,0,0),"")</f>
        <v>八所镇</v>
      </c>
      <c r="E1376" s="83"/>
      <c r="F1376" s="83"/>
      <c r="G1376" s="101"/>
      <c r="H1376" s="102">
        <f>IFERROR(_xlfn.XLOOKUP($G1376,通讯通路门店!$S$4:$S$993931,通讯通路门店!$R$4:$R$993931,0,0),"")</f>
        <v>0</v>
      </c>
      <c r="I1376" s="83"/>
      <c r="J1376" s="83"/>
      <c r="K1376" s="83"/>
      <c r="L1376" s="83"/>
      <c r="M1376" s="83"/>
      <c r="N1376" s="83"/>
      <c r="O1376" s="83"/>
      <c r="P1376" s="83"/>
      <c r="Q1376" s="83"/>
      <c r="R1376" s="83"/>
      <c r="S1376" s="83"/>
      <c r="T1376" s="83"/>
      <c r="U1376" s="99">
        <f>COUNTIF(通讯通路门店!$S:$S,$G1376)</f>
        <v>0</v>
      </c>
      <c r="V1376" s="99">
        <f>COUNTIFS(通讯通路门店!$S:$S,$G1376,通讯通路门店!$J:$J,"综合卖场")</f>
        <v>0</v>
      </c>
      <c r="W1376" s="99">
        <f>SUMIFS(通讯通路门店!$AJ:$AJ,通讯通路门店!$S:$S,通讯客户沙盘!$G1376)</f>
        <v>0</v>
      </c>
      <c r="X1376" s="99">
        <f t="shared" si="105"/>
        <v>0</v>
      </c>
      <c r="Y1376" s="99">
        <f>COUNTIFS(通讯通路门店!$S:$S,$G1376,通讯通路门店!$J:$J,"荣耀体验店")+COUNTIFS(通讯通路门店!$S:$S,$G1376,通讯通路门店!$J:$J,"荣耀授权专卖店")</f>
        <v>0</v>
      </c>
      <c r="Z1376" s="99">
        <f>COUNTIFS(通讯通路门店!$S:$S,$G1376,通讯通路门店!$J:$J,"VIVO体验店")</f>
        <v>0</v>
      </c>
      <c r="AA1376" s="99">
        <f>COUNTIFS(通讯通路门店!$S:$S,$G1376,通讯通路门店!$J:$J,"OPPO体验店")</f>
        <v>0</v>
      </c>
      <c r="AB1376" s="99">
        <f>COUNTIFS(通讯通路门店!$S:$S,$G1376,通讯通路门店!$J:$J,"华为授权体验店")+COUNTIFS(通讯通路门店!$S:$S,$G1376,通讯通路门店!$J:$J,"华为堡垒店")</f>
        <v>0</v>
      </c>
      <c r="AC1376" s="99">
        <f>COUNTIFS(通讯通路门店!$S:$S,$G1376,通讯通路门店!$J:$J,"小米体验店")</f>
        <v>0</v>
      </c>
      <c r="AD1376" s="99">
        <f>COUNTIFS(通讯通路门店!$S:$S,$G1376,通讯通路门店!$J:$J,"苹果体验店")</f>
        <v>0</v>
      </c>
      <c r="AE1376" s="99">
        <f>COUNTIFS(通讯通路门店!$S:$S,$G1376,通讯通路门店!$J:$J,"其他品牌专卖店")</f>
        <v>0</v>
      </c>
      <c r="AF1376" s="99">
        <f>SUMIFS(通讯通路门店!$BI:$BI,通讯通路门店!$S:$S,$G1376)</f>
        <v>0</v>
      </c>
      <c r="AG1376" s="99">
        <f>SUMIFS(通讯通路门店!$BH:$BH,通讯通路门店!$S:$S,$G1376)</f>
        <v>0</v>
      </c>
      <c r="AH1376" s="99">
        <f t="shared" si="106"/>
        <v>0</v>
      </c>
      <c r="AI1376" s="99">
        <f>SUMIFS(通讯通路门店!$BB:$BB,通讯通路门店!$S:$S,$G1376)</f>
        <v>0</v>
      </c>
      <c r="AJ1376" s="99">
        <f>SUMIFS(通讯通路门店!$BE:$BE,通讯通路门店!$S:$S,$G1376)</f>
        <v>0</v>
      </c>
      <c r="AK1376" s="99">
        <f>SUMIFS(通讯通路门店!$BG:$BG,通讯通路门店!$S:$S,$G1376)</f>
        <v>0</v>
      </c>
      <c r="AL1376" s="99">
        <f>SUMIFS(通讯通路门店!$BC:$BC,通讯通路门店!$S:$S,$G1376)</f>
        <v>0</v>
      </c>
      <c r="AM1376" s="99">
        <f>SUMIFS(通讯通路门店!$BD:$BD,通讯通路门店!$S:$S,$G1376)</f>
        <v>0</v>
      </c>
      <c r="AN1376" s="99">
        <f>SUMIFS(通讯通路门店!$BF:$BF,通讯通路门店!$S:$S,$G1376)</f>
        <v>0</v>
      </c>
      <c r="AO1376" s="99">
        <f t="shared" si="107"/>
        <v>0</v>
      </c>
      <c r="AP1376" s="99">
        <f>SUMIFS(通讯通路门店!$K:$K,通讯通路门店!$S:$S,$G1376)</f>
        <v>0</v>
      </c>
      <c r="AQ1376" s="83"/>
      <c r="AR1376" s="99">
        <f>SUMIFS(通讯通路门店!$T:$T,通讯通路门店!$S:$S,$G1376)</f>
        <v>0</v>
      </c>
      <c r="AS1376" s="99">
        <f>SUMIFS(通讯通路门店!$U:$U,通讯通路门店!$S:$S,$G1376)</f>
        <v>0</v>
      </c>
      <c r="AT1376" s="99">
        <f>SUMIFS(通讯通路门店!$V:$V,通讯通路门店!$S:$S,$G1376)</f>
        <v>0</v>
      </c>
      <c r="AU1376" s="99">
        <f>SUMIFS(通讯通路门店!$W:$W,通讯通路门店!$S:$S,$G1376)</f>
        <v>0</v>
      </c>
      <c r="AV1376" s="99">
        <f>SUMIFS(通讯通路门店!$Z:$Z,通讯通路门店!$S:$S,$G1376)</f>
        <v>0</v>
      </c>
      <c r="AW1376" s="99">
        <f>SUMIFS(通讯通路门店!$AB:$AB,通讯通路门店!$S:$S,$G1376)</f>
        <v>0</v>
      </c>
      <c r="AX1376" s="99">
        <f>SUMIFS(通讯通路门店!$X:$X,通讯通路门店!$S:$S,$G1376)</f>
        <v>0</v>
      </c>
      <c r="AY1376" s="99">
        <f>SUMIFS(通讯通路门店!$Y:$Y,通讯通路门店!$S:$S,$G1376)</f>
        <v>0</v>
      </c>
      <c r="AZ1376" s="99">
        <f>SUMIFS(通讯通路门店!$AA:$AA,通讯通路门店!$S:$S,$G1376)</f>
        <v>0</v>
      </c>
      <c r="BA1376" s="99">
        <f t="shared" si="108"/>
        <v>0</v>
      </c>
      <c r="BB1376" s="99">
        <f t="shared" si="109"/>
        <v>0</v>
      </c>
      <c r="BC1376" s="99">
        <f>SUMIFS(通讯通路门店!$W:$W,通讯通路门店!$S:$S,$G1376,通讯通路门店!$J:$J,"荣耀体验店")+SUMIFS(通讯通路门店!$W:$W,通讯通路门店!$S:$S,$G1376,通讯通路门店!$J:$J,"荣耀授权专卖店")</f>
        <v>0</v>
      </c>
      <c r="BD1376" s="99">
        <f>SUMIFS(通讯通路门店!$Z:$Z,通讯通路门店!$S:$S,$G1376,通讯通路门店!$J:$J,"VIVO体验店")</f>
        <v>0</v>
      </c>
      <c r="BE1376" s="99">
        <f>SUMIFS(通讯通路门店!$AB:$AB,通讯通路门店!$S:$S,$G1376,通讯通路门店!$J:$J,"OPPO体验店")</f>
        <v>0</v>
      </c>
      <c r="BF1376" s="99">
        <f>SUMIFS(通讯通路门店!$X:$X,通讯通路门店!$S:$S,$G1376,通讯通路门店!$J:$J,"华为授权体验店")+SUMIFS(通讯通路门店!$AA:$AA,通讯通路门店!$S:$S,$G1376,通讯通路门店!$J:$J,"华为堡垒店")</f>
        <v>0</v>
      </c>
      <c r="BG1376" s="99">
        <f>SUMIFS(通讯通路门店!$Y:$Y,通讯通路门店!$S:$S,$G1376,通讯通路门店!$J:$J,"小米体验店")</f>
        <v>0</v>
      </c>
      <c r="BH1376" s="99">
        <f>SUMIFS(通讯通路门店!$AA:$AA,通讯通路门店!$S:$S,$G1376,通讯通路门店!$J:$J,"苹果体验店")</f>
        <v>0</v>
      </c>
      <c r="BI1376" s="99">
        <f>SUMIFS(通讯通路门店!$K:$K,通讯通路门店!$S:$S,$G1376,通讯通路门店!$J:$J,"其他品牌专卖店")</f>
        <v>0</v>
      </c>
      <c r="BJ1376" s="99">
        <f>SUMIFS(通讯通路门店!$AC:$AC,通讯通路门店!$S:$S,$G1376)</f>
        <v>0</v>
      </c>
      <c r="BK1376" s="99">
        <f>SUMIFS(通讯通路门店!$AD:$AD,通讯通路门店!$S:$S,$G1376)</f>
        <v>0</v>
      </c>
      <c r="BL1376" s="99">
        <f>SUMIFS(通讯通路门店!$AE:$AE,通讯通路门店!$S:$S,$G1376)</f>
        <v>0</v>
      </c>
      <c r="BM1376" s="99">
        <f>SUMIFS(通讯通路门店!$AF:$AF,通讯通路门店!$S:$S,$G1376)</f>
        <v>0</v>
      </c>
      <c r="BN1376" s="99">
        <f>SUMIFS(通讯通路门店!$AG:$AG,通讯通路门店!$S:$S,$G1376)</f>
        <v>0</v>
      </c>
      <c r="BO1376" s="99">
        <f>SUMIFS(通讯通路门店!$AH:$AH,通讯通路门店!$S:$S,$G1376)</f>
        <v>0</v>
      </c>
      <c r="BP1376" s="99">
        <f>SUMIFS(通讯通路门店!$AI:$AI,通讯通路门店!$S:$S,$G1376)</f>
        <v>0</v>
      </c>
      <c r="BQ1376" s="83"/>
    </row>
    <row r="1377" spans="1:69">
      <c r="A1377" s="99" t="str">
        <f>IFERROR(_xlfn.XLOOKUP($G1377,通讯通路门店!$S$4:$S$993931,通讯通路门店!$A$4:$A$993931,0,0),"")</f>
        <v>海南省</v>
      </c>
      <c r="B1377" s="99" t="str">
        <f>IFERROR(_xlfn.XLOOKUP($G1377,通讯通路门店!$S$4:$S$993931,通讯通路门店!$B$4:$B$993931,0,0),"")</f>
        <v>东方市</v>
      </c>
      <c r="C1377" s="99" t="str">
        <f>IFERROR(_xlfn.XLOOKUP($G1377,通讯通路门店!$S$4:$S$993931,通讯通路门店!$C$4:$C$993931,0,0),"")</f>
        <v>东方市</v>
      </c>
      <c r="D1377" s="99" t="str">
        <f>IFERROR(_xlfn.XLOOKUP($G1377,通讯通路门店!$S$4:$S$993931,通讯通路门店!$D$4:$D$993931,0,0),"")</f>
        <v>八所镇</v>
      </c>
      <c r="E1377" s="83"/>
      <c r="F1377" s="83"/>
      <c r="G1377" s="101"/>
      <c r="H1377" s="102">
        <f>IFERROR(_xlfn.XLOOKUP($G1377,通讯通路门店!$S$4:$S$993931,通讯通路门店!$R$4:$R$993931,0,0),"")</f>
        <v>0</v>
      </c>
      <c r="I1377" s="83"/>
      <c r="J1377" s="83"/>
      <c r="K1377" s="83"/>
      <c r="L1377" s="83"/>
      <c r="M1377" s="83"/>
      <c r="N1377" s="83"/>
      <c r="O1377" s="83"/>
      <c r="P1377" s="83"/>
      <c r="Q1377" s="83"/>
      <c r="R1377" s="83"/>
      <c r="S1377" s="83"/>
      <c r="T1377" s="83"/>
      <c r="U1377" s="99">
        <f>COUNTIF(通讯通路门店!$S:$S,$G1377)</f>
        <v>0</v>
      </c>
      <c r="V1377" s="99">
        <f>COUNTIFS(通讯通路门店!$S:$S,$G1377,通讯通路门店!$J:$J,"综合卖场")</f>
        <v>0</v>
      </c>
      <c r="W1377" s="99">
        <f>SUMIFS(通讯通路门店!$AJ:$AJ,通讯通路门店!$S:$S,通讯客户沙盘!$G1377)</f>
        <v>0</v>
      </c>
      <c r="X1377" s="99">
        <f t="shared" si="105"/>
        <v>0</v>
      </c>
      <c r="Y1377" s="99">
        <f>COUNTIFS(通讯通路门店!$S:$S,$G1377,通讯通路门店!$J:$J,"荣耀体验店")+COUNTIFS(通讯通路门店!$S:$S,$G1377,通讯通路门店!$J:$J,"荣耀授权专卖店")</f>
        <v>0</v>
      </c>
      <c r="Z1377" s="99">
        <f>COUNTIFS(通讯通路门店!$S:$S,$G1377,通讯通路门店!$J:$J,"VIVO体验店")</f>
        <v>0</v>
      </c>
      <c r="AA1377" s="99">
        <f>COUNTIFS(通讯通路门店!$S:$S,$G1377,通讯通路门店!$J:$J,"OPPO体验店")</f>
        <v>0</v>
      </c>
      <c r="AB1377" s="99">
        <f>COUNTIFS(通讯通路门店!$S:$S,$G1377,通讯通路门店!$J:$J,"华为授权体验店")+COUNTIFS(通讯通路门店!$S:$S,$G1377,通讯通路门店!$J:$J,"华为堡垒店")</f>
        <v>0</v>
      </c>
      <c r="AC1377" s="99">
        <f>COUNTIFS(通讯通路门店!$S:$S,$G1377,通讯通路门店!$J:$J,"小米体验店")</f>
        <v>0</v>
      </c>
      <c r="AD1377" s="99">
        <f>COUNTIFS(通讯通路门店!$S:$S,$G1377,通讯通路门店!$J:$J,"苹果体验店")</f>
        <v>0</v>
      </c>
      <c r="AE1377" s="99">
        <f>COUNTIFS(通讯通路门店!$S:$S,$G1377,通讯通路门店!$J:$J,"其他品牌专卖店")</f>
        <v>0</v>
      </c>
      <c r="AF1377" s="99">
        <f>SUMIFS(通讯通路门店!$BI:$BI,通讯通路门店!$S:$S,$G1377)</f>
        <v>0</v>
      </c>
      <c r="AG1377" s="99">
        <f>SUMIFS(通讯通路门店!$BH:$BH,通讯通路门店!$S:$S,$G1377)</f>
        <v>0</v>
      </c>
      <c r="AH1377" s="99">
        <f t="shared" si="106"/>
        <v>0</v>
      </c>
      <c r="AI1377" s="99">
        <f>SUMIFS(通讯通路门店!$BB:$BB,通讯通路门店!$S:$S,$G1377)</f>
        <v>0</v>
      </c>
      <c r="AJ1377" s="99">
        <f>SUMIFS(通讯通路门店!$BE:$BE,通讯通路门店!$S:$S,$G1377)</f>
        <v>0</v>
      </c>
      <c r="AK1377" s="99">
        <f>SUMIFS(通讯通路门店!$BG:$BG,通讯通路门店!$S:$S,$G1377)</f>
        <v>0</v>
      </c>
      <c r="AL1377" s="99">
        <f>SUMIFS(通讯通路门店!$BC:$BC,通讯通路门店!$S:$S,$G1377)</f>
        <v>0</v>
      </c>
      <c r="AM1377" s="99">
        <f>SUMIFS(通讯通路门店!$BD:$BD,通讯通路门店!$S:$S,$G1377)</f>
        <v>0</v>
      </c>
      <c r="AN1377" s="99">
        <f>SUMIFS(通讯通路门店!$BF:$BF,通讯通路门店!$S:$S,$G1377)</f>
        <v>0</v>
      </c>
      <c r="AO1377" s="99">
        <f t="shared" si="107"/>
        <v>0</v>
      </c>
      <c r="AP1377" s="99">
        <f>SUMIFS(通讯通路门店!$K:$K,通讯通路门店!$S:$S,$G1377)</f>
        <v>0</v>
      </c>
      <c r="AQ1377" s="83"/>
      <c r="AR1377" s="99">
        <f>SUMIFS(通讯通路门店!$T:$T,通讯通路门店!$S:$S,$G1377)</f>
        <v>0</v>
      </c>
      <c r="AS1377" s="99">
        <f>SUMIFS(通讯通路门店!$U:$U,通讯通路门店!$S:$S,$G1377)</f>
        <v>0</v>
      </c>
      <c r="AT1377" s="99">
        <f>SUMIFS(通讯通路门店!$V:$V,通讯通路门店!$S:$S,$G1377)</f>
        <v>0</v>
      </c>
      <c r="AU1377" s="99">
        <f>SUMIFS(通讯通路门店!$W:$W,通讯通路门店!$S:$S,$G1377)</f>
        <v>0</v>
      </c>
      <c r="AV1377" s="99">
        <f>SUMIFS(通讯通路门店!$Z:$Z,通讯通路门店!$S:$S,$G1377)</f>
        <v>0</v>
      </c>
      <c r="AW1377" s="99">
        <f>SUMIFS(通讯通路门店!$AB:$AB,通讯通路门店!$S:$S,$G1377)</f>
        <v>0</v>
      </c>
      <c r="AX1377" s="99">
        <f>SUMIFS(通讯通路门店!$X:$X,通讯通路门店!$S:$S,$G1377)</f>
        <v>0</v>
      </c>
      <c r="AY1377" s="99">
        <f>SUMIFS(通讯通路门店!$Y:$Y,通讯通路门店!$S:$S,$G1377)</f>
        <v>0</v>
      </c>
      <c r="AZ1377" s="99">
        <f>SUMIFS(通讯通路门店!$AA:$AA,通讯通路门店!$S:$S,$G1377)</f>
        <v>0</v>
      </c>
      <c r="BA1377" s="99">
        <f t="shared" si="108"/>
        <v>0</v>
      </c>
      <c r="BB1377" s="99">
        <f t="shared" si="109"/>
        <v>0</v>
      </c>
      <c r="BC1377" s="99">
        <f>SUMIFS(通讯通路门店!$W:$W,通讯通路门店!$S:$S,$G1377,通讯通路门店!$J:$J,"荣耀体验店")+SUMIFS(通讯通路门店!$W:$W,通讯通路门店!$S:$S,$G1377,通讯通路门店!$J:$J,"荣耀授权专卖店")</f>
        <v>0</v>
      </c>
      <c r="BD1377" s="99">
        <f>SUMIFS(通讯通路门店!$Z:$Z,通讯通路门店!$S:$S,$G1377,通讯通路门店!$J:$J,"VIVO体验店")</f>
        <v>0</v>
      </c>
      <c r="BE1377" s="99">
        <f>SUMIFS(通讯通路门店!$AB:$AB,通讯通路门店!$S:$S,$G1377,通讯通路门店!$J:$J,"OPPO体验店")</f>
        <v>0</v>
      </c>
      <c r="BF1377" s="99">
        <f>SUMIFS(通讯通路门店!$X:$X,通讯通路门店!$S:$S,$G1377,通讯通路门店!$J:$J,"华为授权体验店")+SUMIFS(通讯通路门店!$AA:$AA,通讯通路门店!$S:$S,$G1377,通讯通路门店!$J:$J,"华为堡垒店")</f>
        <v>0</v>
      </c>
      <c r="BG1377" s="99">
        <f>SUMIFS(通讯通路门店!$Y:$Y,通讯通路门店!$S:$S,$G1377,通讯通路门店!$J:$J,"小米体验店")</f>
        <v>0</v>
      </c>
      <c r="BH1377" s="99">
        <f>SUMIFS(通讯通路门店!$AA:$AA,通讯通路门店!$S:$S,$G1377,通讯通路门店!$J:$J,"苹果体验店")</f>
        <v>0</v>
      </c>
      <c r="BI1377" s="99">
        <f>SUMIFS(通讯通路门店!$K:$K,通讯通路门店!$S:$S,$G1377,通讯通路门店!$J:$J,"其他品牌专卖店")</f>
        <v>0</v>
      </c>
      <c r="BJ1377" s="99">
        <f>SUMIFS(通讯通路门店!$AC:$AC,通讯通路门店!$S:$S,$G1377)</f>
        <v>0</v>
      </c>
      <c r="BK1377" s="99">
        <f>SUMIFS(通讯通路门店!$AD:$AD,通讯通路门店!$S:$S,$G1377)</f>
        <v>0</v>
      </c>
      <c r="BL1377" s="99">
        <f>SUMIFS(通讯通路门店!$AE:$AE,通讯通路门店!$S:$S,$G1377)</f>
        <v>0</v>
      </c>
      <c r="BM1377" s="99">
        <f>SUMIFS(通讯通路门店!$AF:$AF,通讯通路门店!$S:$S,$G1377)</f>
        <v>0</v>
      </c>
      <c r="BN1377" s="99">
        <f>SUMIFS(通讯通路门店!$AG:$AG,通讯通路门店!$S:$S,$G1377)</f>
        <v>0</v>
      </c>
      <c r="BO1377" s="99">
        <f>SUMIFS(通讯通路门店!$AH:$AH,通讯通路门店!$S:$S,$G1377)</f>
        <v>0</v>
      </c>
      <c r="BP1377" s="99">
        <f>SUMIFS(通讯通路门店!$AI:$AI,通讯通路门店!$S:$S,$G1377)</f>
        <v>0</v>
      </c>
      <c r="BQ1377" s="83"/>
    </row>
    <row r="1378" spans="1:69">
      <c r="A1378" s="99" t="str">
        <f>IFERROR(_xlfn.XLOOKUP($G1378,通讯通路门店!$S$4:$S$993931,通讯通路门店!$A$4:$A$993931,0,0),"")</f>
        <v>海南省</v>
      </c>
      <c r="B1378" s="99" t="str">
        <f>IFERROR(_xlfn.XLOOKUP($G1378,通讯通路门店!$S$4:$S$993931,通讯通路门店!$B$4:$B$993931,0,0),"")</f>
        <v>东方市</v>
      </c>
      <c r="C1378" s="99" t="str">
        <f>IFERROR(_xlfn.XLOOKUP($G1378,通讯通路门店!$S$4:$S$993931,通讯通路门店!$C$4:$C$993931,0,0),"")</f>
        <v>东方市</v>
      </c>
      <c r="D1378" s="99" t="str">
        <f>IFERROR(_xlfn.XLOOKUP($G1378,通讯通路门店!$S$4:$S$993931,通讯通路门店!$D$4:$D$993931,0,0),"")</f>
        <v>八所镇</v>
      </c>
      <c r="E1378" s="83"/>
      <c r="F1378" s="83"/>
      <c r="G1378" s="101"/>
      <c r="H1378" s="102">
        <f>IFERROR(_xlfn.XLOOKUP($G1378,通讯通路门店!$S$4:$S$993931,通讯通路门店!$R$4:$R$993931,0,0),"")</f>
        <v>0</v>
      </c>
      <c r="I1378" s="83"/>
      <c r="J1378" s="83"/>
      <c r="K1378" s="83"/>
      <c r="L1378" s="83"/>
      <c r="M1378" s="83"/>
      <c r="N1378" s="83"/>
      <c r="O1378" s="83"/>
      <c r="P1378" s="83"/>
      <c r="Q1378" s="83"/>
      <c r="R1378" s="83"/>
      <c r="S1378" s="83"/>
      <c r="T1378" s="83"/>
      <c r="U1378" s="99">
        <f>COUNTIF(通讯通路门店!$S:$S,$G1378)</f>
        <v>0</v>
      </c>
      <c r="V1378" s="99">
        <f>COUNTIFS(通讯通路门店!$S:$S,$G1378,通讯通路门店!$J:$J,"综合卖场")</f>
        <v>0</v>
      </c>
      <c r="W1378" s="99">
        <f>SUMIFS(通讯通路门店!$AJ:$AJ,通讯通路门店!$S:$S,通讯客户沙盘!$G1378)</f>
        <v>0</v>
      </c>
      <c r="X1378" s="99">
        <f t="shared" si="105"/>
        <v>0</v>
      </c>
      <c r="Y1378" s="99">
        <f>COUNTIFS(通讯通路门店!$S:$S,$G1378,通讯通路门店!$J:$J,"荣耀体验店")+COUNTIFS(通讯通路门店!$S:$S,$G1378,通讯通路门店!$J:$J,"荣耀授权专卖店")</f>
        <v>0</v>
      </c>
      <c r="Z1378" s="99">
        <f>COUNTIFS(通讯通路门店!$S:$S,$G1378,通讯通路门店!$J:$J,"VIVO体验店")</f>
        <v>0</v>
      </c>
      <c r="AA1378" s="99">
        <f>COUNTIFS(通讯通路门店!$S:$S,$G1378,通讯通路门店!$J:$J,"OPPO体验店")</f>
        <v>0</v>
      </c>
      <c r="AB1378" s="99">
        <f>COUNTIFS(通讯通路门店!$S:$S,$G1378,通讯通路门店!$J:$J,"华为授权体验店")+COUNTIFS(通讯通路门店!$S:$S,$G1378,通讯通路门店!$J:$J,"华为堡垒店")</f>
        <v>0</v>
      </c>
      <c r="AC1378" s="99">
        <f>COUNTIFS(通讯通路门店!$S:$S,$G1378,通讯通路门店!$J:$J,"小米体验店")</f>
        <v>0</v>
      </c>
      <c r="AD1378" s="99">
        <f>COUNTIFS(通讯通路门店!$S:$S,$G1378,通讯通路门店!$J:$J,"苹果体验店")</f>
        <v>0</v>
      </c>
      <c r="AE1378" s="99">
        <f>COUNTIFS(通讯通路门店!$S:$S,$G1378,通讯通路门店!$J:$J,"其他品牌专卖店")</f>
        <v>0</v>
      </c>
      <c r="AF1378" s="99">
        <f>SUMIFS(通讯通路门店!$BI:$BI,通讯通路门店!$S:$S,$G1378)</f>
        <v>0</v>
      </c>
      <c r="AG1378" s="99">
        <f>SUMIFS(通讯通路门店!$BH:$BH,通讯通路门店!$S:$S,$G1378)</f>
        <v>0</v>
      </c>
      <c r="AH1378" s="99">
        <f t="shared" si="106"/>
        <v>0</v>
      </c>
      <c r="AI1378" s="99">
        <f>SUMIFS(通讯通路门店!$BB:$BB,通讯通路门店!$S:$S,$G1378)</f>
        <v>0</v>
      </c>
      <c r="AJ1378" s="99">
        <f>SUMIFS(通讯通路门店!$BE:$BE,通讯通路门店!$S:$S,$G1378)</f>
        <v>0</v>
      </c>
      <c r="AK1378" s="99">
        <f>SUMIFS(通讯通路门店!$BG:$BG,通讯通路门店!$S:$S,$G1378)</f>
        <v>0</v>
      </c>
      <c r="AL1378" s="99">
        <f>SUMIFS(通讯通路门店!$BC:$BC,通讯通路门店!$S:$S,$G1378)</f>
        <v>0</v>
      </c>
      <c r="AM1378" s="99">
        <f>SUMIFS(通讯通路门店!$BD:$BD,通讯通路门店!$S:$S,$G1378)</f>
        <v>0</v>
      </c>
      <c r="AN1378" s="99">
        <f>SUMIFS(通讯通路门店!$BF:$BF,通讯通路门店!$S:$S,$G1378)</f>
        <v>0</v>
      </c>
      <c r="AO1378" s="99">
        <f t="shared" si="107"/>
        <v>0</v>
      </c>
      <c r="AP1378" s="99">
        <f>SUMIFS(通讯通路门店!$K:$K,通讯通路门店!$S:$S,$G1378)</f>
        <v>0</v>
      </c>
      <c r="AQ1378" s="83"/>
      <c r="AR1378" s="99">
        <f>SUMIFS(通讯通路门店!$T:$T,通讯通路门店!$S:$S,$G1378)</f>
        <v>0</v>
      </c>
      <c r="AS1378" s="99">
        <f>SUMIFS(通讯通路门店!$U:$U,通讯通路门店!$S:$S,$G1378)</f>
        <v>0</v>
      </c>
      <c r="AT1378" s="99">
        <f>SUMIFS(通讯通路门店!$V:$V,通讯通路门店!$S:$S,$G1378)</f>
        <v>0</v>
      </c>
      <c r="AU1378" s="99">
        <f>SUMIFS(通讯通路门店!$W:$W,通讯通路门店!$S:$S,$G1378)</f>
        <v>0</v>
      </c>
      <c r="AV1378" s="99">
        <f>SUMIFS(通讯通路门店!$Z:$Z,通讯通路门店!$S:$S,$G1378)</f>
        <v>0</v>
      </c>
      <c r="AW1378" s="99">
        <f>SUMIFS(通讯通路门店!$AB:$AB,通讯通路门店!$S:$S,$G1378)</f>
        <v>0</v>
      </c>
      <c r="AX1378" s="99">
        <f>SUMIFS(通讯通路门店!$X:$X,通讯通路门店!$S:$S,$G1378)</f>
        <v>0</v>
      </c>
      <c r="AY1378" s="99">
        <f>SUMIFS(通讯通路门店!$Y:$Y,通讯通路门店!$S:$S,$G1378)</f>
        <v>0</v>
      </c>
      <c r="AZ1378" s="99">
        <f>SUMIFS(通讯通路门店!$AA:$AA,通讯通路门店!$S:$S,$G1378)</f>
        <v>0</v>
      </c>
      <c r="BA1378" s="99">
        <f t="shared" si="108"/>
        <v>0</v>
      </c>
      <c r="BB1378" s="99">
        <f t="shared" si="109"/>
        <v>0</v>
      </c>
      <c r="BC1378" s="99">
        <f>SUMIFS(通讯通路门店!$W:$W,通讯通路门店!$S:$S,$G1378,通讯通路门店!$J:$J,"荣耀体验店")+SUMIFS(通讯通路门店!$W:$W,通讯通路门店!$S:$S,$G1378,通讯通路门店!$J:$J,"荣耀授权专卖店")</f>
        <v>0</v>
      </c>
      <c r="BD1378" s="99">
        <f>SUMIFS(通讯通路门店!$Z:$Z,通讯通路门店!$S:$S,$G1378,通讯通路门店!$J:$J,"VIVO体验店")</f>
        <v>0</v>
      </c>
      <c r="BE1378" s="99">
        <f>SUMIFS(通讯通路门店!$AB:$AB,通讯通路门店!$S:$S,$G1378,通讯通路门店!$J:$J,"OPPO体验店")</f>
        <v>0</v>
      </c>
      <c r="BF1378" s="99">
        <f>SUMIFS(通讯通路门店!$X:$X,通讯通路门店!$S:$S,$G1378,通讯通路门店!$J:$J,"华为授权体验店")+SUMIFS(通讯通路门店!$AA:$AA,通讯通路门店!$S:$S,$G1378,通讯通路门店!$J:$J,"华为堡垒店")</f>
        <v>0</v>
      </c>
      <c r="BG1378" s="99">
        <f>SUMIFS(通讯通路门店!$Y:$Y,通讯通路门店!$S:$S,$G1378,通讯通路门店!$J:$J,"小米体验店")</f>
        <v>0</v>
      </c>
      <c r="BH1378" s="99">
        <f>SUMIFS(通讯通路门店!$AA:$AA,通讯通路门店!$S:$S,$G1378,通讯通路门店!$J:$J,"苹果体验店")</f>
        <v>0</v>
      </c>
      <c r="BI1378" s="99">
        <f>SUMIFS(通讯通路门店!$K:$K,通讯通路门店!$S:$S,$G1378,通讯通路门店!$J:$J,"其他品牌专卖店")</f>
        <v>0</v>
      </c>
      <c r="BJ1378" s="99">
        <f>SUMIFS(通讯通路门店!$AC:$AC,通讯通路门店!$S:$S,$G1378)</f>
        <v>0</v>
      </c>
      <c r="BK1378" s="99">
        <f>SUMIFS(通讯通路门店!$AD:$AD,通讯通路门店!$S:$S,$G1378)</f>
        <v>0</v>
      </c>
      <c r="BL1378" s="99">
        <f>SUMIFS(通讯通路门店!$AE:$AE,通讯通路门店!$S:$S,$G1378)</f>
        <v>0</v>
      </c>
      <c r="BM1378" s="99">
        <f>SUMIFS(通讯通路门店!$AF:$AF,通讯通路门店!$S:$S,$G1378)</f>
        <v>0</v>
      </c>
      <c r="BN1378" s="99">
        <f>SUMIFS(通讯通路门店!$AG:$AG,通讯通路门店!$S:$S,$G1378)</f>
        <v>0</v>
      </c>
      <c r="BO1378" s="99">
        <f>SUMIFS(通讯通路门店!$AH:$AH,通讯通路门店!$S:$S,$G1378)</f>
        <v>0</v>
      </c>
      <c r="BP1378" s="99">
        <f>SUMIFS(通讯通路门店!$AI:$AI,通讯通路门店!$S:$S,$G1378)</f>
        <v>0</v>
      </c>
      <c r="BQ1378" s="83"/>
    </row>
    <row r="1379" spans="1:69">
      <c r="A1379" s="99" t="str">
        <f>IFERROR(_xlfn.XLOOKUP($G1379,通讯通路门店!$S$4:$S$993931,通讯通路门店!$A$4:$A$993931,0,0),"")</f>
        <v>海南省</v>
      </c>
      <c r="B1379" s="99" t="str">
        <f>IFERROR(_xlfn.XLOOKUP($G1379,通讯通路门店!$S$4:$S$993931,通讯通路门店!$B$4:$B$993931,0,0),"")</f>
        <v>东方市</v>
      </c>
      <c r="C1379" s="99" t="str">
        <f>IFERROR(_xlfn.XLOOKUP($G1379,通讯通路门店!$S$4:$S$993931,通讯通路门店!$C$4:$C$993931,0,0),"")</f>
        <v>东方市</v>
      </c>
      <c r="D1379" s="99" t="str">
        <f>IFERROR(_xlfn.XLOOKUP($G1379,通讯通路门店!$S$4:$S$993931,通讯通路门店!$D$4:$D$993931,0,0),"")</f>
        <v>八所镇</v>
      </c>
      <c r="E1379" s="83"/>
      <c r="F1379" s="83"/>
      <c r="G1379" s="101"/>
      <c r="H1379" s="102">
        <f>IFERROR(_xlfn.XLOOKUP($G1379,通讯通路门店!$S$4:$S$993931,通讯通路门店!$R$4:$R$993931,0,0),"")</f>
        <v>0</v>
      </c>
      <c r="I1379" s="83"/>
      <c r="J1379" s="83"/>
      <c r="K1379" s="83"/>
      <c r="L1379" s="83"/>
      <c r="M1379" s="83"/>
      <c r="N1379" s="83"/>
      <c r="O1379" s="83"/>
      <c r="P1379" s="83"/>
      <c r="Q1379" s="83"/>
      <c r="R1379" s="83"/>
      <c r="S1379" s="83"/>
      <c r="T1379" s="83"/>
      <c r="U1379" s="99">
        <f>COUNTIF(通讯通路门店!$S:$S,$G1379)</f>
        <v>0</v>
      </c>
      <c r="V1379" s="99">
        <f>COUNTIFS(通讯通路门店!$S:$S,$G1379,通讯通路门店!$J:$J,"综合卖场")</f>
        <v>0</v>
      </c>
      <c r="W1379" s="99">
        <f>SUMIFS(通讯通路门店!$AJ:$AJ,通讯通路门店!$S:$S,通讯客户沙盘!$G1379)</f>
        <v>0</v>
      </c>
      <c r="X1379" s="99">
        <f t="shared" si="105"/>
        <v>0</v>
      </c>
      <c r="Y1379" s="99">
        <f>COUNTIFS(通讯通路门店!$S:$S,$G1379,通讯通路门店!$J:$J,"荣耀体验店")+COUNTIFS(通讯通路门店!$S:$S,$G1379,通讯通路门店!$J:$J,"荣耀授权专卖店")</f>
        <v>0</v>
      </c>
      <c r="Z1379" s="99">
        <f>COUNTIFS(通讯通路门店!$S:$S,$G1379,通讯通路门店!$J:$J,"VIVO体验店")</f>
        <v>0</v>
      </c>
      <c r="AA1379" s="99">
        <f>COUNTIFS(通讯通路门店!$S:$S,$G1379,通讯通路门店!$J:$J,"OPPO体验店")</f>
        <v>0</v>
      </c>
      <c r="AB1379" s="99">
        <f>COUNTIFS(通讯通路门店!$S:$S,$G1379,通讯通路门店!$J:$J,"华为授权体验店")+COUNTIFS(通讯通路门店!$S:$S,$G1379,通讯通路门店!$J:$J,"华为堡垒店")</f>
        <v>0</v>
      </c>
      <c r="AC1379" s="99">
        <f>COUNTIFS(通讯通路门店!$S:$S,$G1379,通讯通路门店!$J:$J,"小米体验店")</f>
        <v>0</v>
      </c>
      <c r="AD1379" s="99">
        <f>COUNTIFS(通讯通路门店!$S:$S,$G1379,通讯通路门店!$J:$J,"苹果体验店")</f>
        <v>0</v>
      </c>
      <c r="AE1379" s="99">
        <f>COUNTIFS(通讯通路门店!$S:$S,$G1379,通讯通路门店!$J:$J,"其他品牌专卖店")</f>
        <v>0</v>
      </c>
      <c r="AF1379" s="99">
        <f>SUMIFS(通讯通路门店!$BI:$BI,通讯通路门店!$S:$S,$G1379)</f>
        <v>0</v>
      </c>
      <c r="AG1379" s="99">
        <f>SUMIFS(通讯通路门店!$BH:$BH,通讯通路门店!$S:$S,$G1379)</f>
        <v>0</v>
      </c>
      <c r="AH1379" s="99">
        <f t="shared" si="106"/>
        <v>0</v>
      </c>
      <c r="AI1379" s="99">
        <f>SUMIFS(通讯通路门店!$BB:$BB,通讯通路门店!$S:$S,$G1379)</f>
        <v>0</v>
      </c>
      <c r="AJ1379" s="99">
        <f>SUMIFS(通讯通路门店!$BE:$BE,通讯通路门店!$S:$S,$G1379)</f>
        <v>0</v>
      </c>
      <c r="AK1379" s="99">
        <f>SUMIFS(通讯通路门店!$BG:$BG,通讯通路门店!$S:$S,$G1379)</f>
        <v>0</v>
      </c>
      <c r="AL1379" s="99">
        <f>SUMIFS(通讯通路门店!$BC:$BC,通讯通路门店!$S:$S,$G1379)</f>
        <v>0</v>
      </c>
      <c r="AM1379" s="99">
        <f>SUMIFS(通讯通路门店!$BD:$BD,通讯通路门店!$S:$S,$G1379)</f>
        <v>0</v>
      </c>
      <c r="AN1379" s="99">
        <f>SUMIFS(通讯通路门店!$BF:$BF,通讯通路门店!$S:$S,$G1379)</f>
        <v>0</v>
      </c>
      <c r="AO1379" s="99">
        <f t="shared" si="107"/>
        <v>0</v>
      </c>
      <c r="AP1379" s="99">
        <f>SUMIFS(通讯通路门店!$K:$K,通讯通路门店!$S:$S,$G1379)</f>
        <v>0</v>
      </c>
      <c r="AQ1379" s="83"/>
      <c r="AR1379" s="99">
        <f>SUMIFS(通讯通路门店!$T:$T,通讯通路门店!$S:$S,$G1379)</f>
        <v>0</v>
      </c>
      <c r="AS1379" s="99">
        <f>SUMIFS(通讯通路门店!$U:$U,通讯通路门店!$S:$S,$G1379)</f>
        <v>0</v>
      </c>
      <c r="AT1379" s="99">
        <f>SUMIFS(通讯通路门店!$V:$V,通讯通路门店!$S:$S,$G1379)</f>
        <v>0</v>
      </c>
      <c r="AU1379" s="99">
        <f>SUMIFS(通讯通路门店!$W:$W,通讯通路门店!$S:$S,$G1379)</f>
        <v>0</v>
      </c>
      <c r="AV1379" s="99">
        <f>SUMIFS(通讯通路门店!$Z:$Z,通讯通路门店!$S:$S,$G1379)</f>
        <v>0</v>
      </c>
      <c r="AW1379" s="99">
        <f>SUMIFS(通讯通路门店!$AB:$AB,通讯通路门店!$S:$S,$G1379)</f>
        <v>0</v>
      </c>
      <c r="AX1379" s="99">
        <f>SUMIFS(通讯通路门店!$X:$X,通讯通路门店!$S:$S,$G1379)</f>
        <v>0</v>
      </c>
      <c r="AY1379" s="99">
        <f>SUMIFS(通讯通路门店!$Y:$Y,通讯通路门店!$S:$S,$G1379)</f>
        <v>0</v>
      </c>
      <c r="AZ1379" s="99">
        <f>SUMIFS(通讯通路门店!$AA:$AA,通讯通路门店!$S:$S,$G1379)</f>
        <v>0</v>
      </c>
      <c r="BA1379" s="99">
        <f t="shared" si="108"/>
        <v>0</v>
      </c>
      <c r="BB1379" s="99">
        <f t="shared" si="109"/>
        <v>0</v>
      </c>
      <c r="BC1379" s="99">
        <f>SUMIFS(通讯通路门店!$W:$W,通讯通路门店!$S:$S,$G1379,通讯通路门店!$J:$J,"荣耀体验店")+SUMIFS(通讯通路门店!$W:$W,通讯通路门店!$S:$S,$G1379,通讯通路门店!$J:$J,"荣耀授权专卖店")</f>
        <v>0</v>
      </c>
      <c r="BD1379" s="99">
        <f>SUMIFS(通讯通路门店!$Z:$Z,通讯通路门店!$S:$S,$G1379,通讯通路门店!$J:$J,"VIVO体验店")</f>
        <v>0</v>
      </c>
      <c r="BE1379" s="99">
        <f>SUMIFS(通讯通路门店!$AB:$AB,通讯通路门店!$S:$S,$G1379,通讯通路门店!$J:$J,"OPPO体验店")</f>
        <v>0</v>
      </c>
      <c r="BF1379" s="99">
        <f>SUMIFS(通讯通路门店!$X:$X,通讯通路门店!$S:$S,$G1379,通讯通路门店!$J:$J,"华为授权体验店")+SUMIFS(通讯通路门店!$AA:$AA,通讯通路门店!$S:$S,$G1379,通讯通路门店!$J:$J,"华为堡垒店")</f>
        <v>0</v>
      </c>
      <c r="BG1379" s="99">
        <f>SUMIFS(通讯通路门店!$Y:$Y,通讯通路门店!$S:$S,$G1379,通讯通路门店!$J:$J,"小米体验店")</f>
        <v>0</v>
      </c>
      <c r="BH1379" s="99">
        <f>SUMIFS(通讯通路门店!$AA:$AA,通讯通路门店!$S:$S,$G1379,通讯通路门店!$J:$J,"苹果体验店")</f>
        <v>0</v>
      </c>
      <c r="BI1379" s="99">
        <f>SUMIFS(通讯通路门店!$K:$K,通讯通路门店!$S:$S,$G1379,通讯通路门店!$J:$J,"其他品牌专卖店")</f>
        <v>0</v>
      </c>
      <c r="BJ1379" s="99">
        <f>SUMIFS(通讯通路门店!$AC:$AC,通讯通路门店!$S:$S,$G1379)</f>
        <v>0</v>
      </c>
      <c r="BK1379" s="99">
        <f>SUMIFS(通讯通路门店!$AD:$AD,通讯通路门店!$S:$S,$G1379)</f>
        <v>0</v>
      </c>
      <c r="BL1379" s="99">
        <f>SUMIFS(通讯通路门店!$AE:$AE,通讯通路门店!$S:$S,$G1379)</f>
        <v>0</v>
      </c>
      <c r="BM1379" s="99">
        <f>SUMIFS(通讯通路门店!$AF:$AF,通讯通路门店!$S:$S,$G1379)</f>
        <v>0</v>
      </c>
      <c r="BN1379" s="99">
        <f>SUMIFS(通讯通路门店!$AG:$AG,通讯通路门店!$S:$S,$G1379)</f>
        <v>0</v>
      </c>
      <c r="BO1379" s="99">
        <f>SUMIFS(通讯通路门店!$AH:$AH,通讯通路门店!$S:$S,$G1379)</f>
        <v>0</v>
      </c>
      <c r="BP1379" s="99">
        <f>SUMIFS(通讯通路门店!$AI:$AI,通讯通路门店!$S:$S,$G1379)</f>
        <v>0</v>
      </c>
      <c r="BQ1379" s="83"/>
    </row>
    <row r="1380" spans="1:69">
      <c r="A1380" s="99" t="str">
        <f>IFERROR(_xlfn.XLOOKUP($G1380,通讯通路门店!$S$4:$S$993931,通讯通路门店!$A$4:$A$993931,0,0),"")</f>
        <v>海南省</v>
      </c>
      <c r="B1380" s="99" t="str">
        <f>IFERROR(_xlfn.XLOOKUP($G1380,通讯通路门店!$S$4:$S$993931,通讯通路门店!$B$4:$B$993931,0,0),"")</f>
        <v>东方市</v>
      </c>
      <c r="C1380" s="99" t="str">
        <f>IFERROR(_xlfn.XLOOKUP($G1380,通讯通路门店!$S$4:$S$993931,通讯通路门店!$C$4:$C$993931,0,0),"")</f>
        <v>东方市</v>
      </c>
      <c r="D1380" s="99" t="str">
        <f>IFERROR(_xlfn.XLOOKUP($G1380,通讯通路门店!$S$4:$S$993931,通讯通路门店!$D$4:$D$993931,0,0),"")</f>
        <v>八所镇</v>
      </c>
      <c r="E1380" s="83"/>
      <c r="F1380" s="83"/>
      <c r="G1380" s="101"/>
      <c r="H1380" s="102">
        <f>IFERROR(_xlfn.XLOOKUP($G1380,通讯通路门店!$S$4:$S$993931,通讯通路门店!$R$4:$R$993931,0,0),"")</f>
        <v>0</v>
      </c>
      <c r="I1380" s="83"/>
      <c r="J1380" s="83"/>
      <c r="K1380" s="83"/>
      <c r="L1380" s="83"/>
      <c r="M1380" s="83"/>
      <c r="N1380" s="83"/>
      <c r="O1380" s="83"/>
      <c r="P1380" s="83"/>
      <c r="Q1380" s="83"/>
      <c r="R1380" s="83"/>
      <c r="S1380" s="83"/>
      <c r="T1380" s="83"/>
      <c r="U1380" s="99">
        <f>COUNTIF(通讯通路门店!$S:$S,$G1380)</f>
        <v>0</v>
      </c>
      <c r="V1380" s="99">
        <f>COUNTIFS(通讯通路门店!$S:$S,$G1380,通讯通路门店!$J:$J,"综合卖场")</f>
        <v>0</v>
      </c>
      <c r="W1380" s="99">
        <f>SUMIFS(通讯通路门店!$AJ:$AJ,通讯通路门店!$S:$S,通讯客户沙盘!$G1380)</f>
        <v>0</v>
      </c>
      <c r="X1380" s="99">
        <f t="shared" si="105"/>
        <v>0</v>
      </c>
      <c r="Y1380" s="99">
        <f>COUNTIFS(通讯通路门店!$S:$S,$G1380,通讯通路门店!$J:$J,"荣耀体验店")+COUNTIFS(通讯通路门店!$S:$S,$G1380,通讯通路门店!$J:$J,"荣耀授权专卖店")</f>
        <v>0</v>
      </c>
      <c r="Z1380" s="99">
        <f>COUNTIFS(通讯通路门店!$S:$S,$G1380,通讯通路门店!$J:$J,"VIVO体验店")</f>
        <v>0</v>
      </c>
      <c r="AA1380" s="99">
        <f>COUNTIFS(通讯通路门店!$S:$S,$G1380,通讯通路门店!$J:$J,"OPPO体验店")</f>
        <v>0</v>
      </c>
      <c r="AB1380" s="99">
        <f>COUNTIFS(通讯通路门店!$S:$S,$G1380,通讯通路门店!$J:$J,"华为授权体验店")+COUNTIFS(通讯通路门店!$S:$S,$G1380,通讯通路门店!$J:$J,"华为堡垒店")</f>
        <v>0</v>
      </c>
      <c r="AC1380" s="99">
        <f>COUNTIFS(通讯通路门店!$S:$S,$G1380,通讯通路门店!$J:$J,"小米体验店")</f>
        <v>0</v>
      </c>
      <c r="AD1380" s="99">
        <f>COUNTIFS(通讯通路门店!$S:$S,$G1380,通讯通路门店!$J:$J,"苹果体验店")</f>
        <v>0</v>
      </c>
      <c r="AE1380" s="99">
        <f>COUNTIFS(通讯通路门店!$S:$S,$G1380,通讯通路门店!$J:$J,"其他品牌专卖店")</f>
        <v>0</v>
      </c>
      <c r="AF1380" s="99">
        <f>SUMIFS(通讯通路门店!$BI:$BI,通讯通路门店!$S:$S,$G1380)</f>
        <v>0</v>
      </c>
      <c r="AG1380" s="99">
        <f>SUMIFS(通讯通路门店!$BH:$BH,通讯通路门店!$S:$S,$G1380)</f>
        <v>0</v>
      </c>
      <c r="AH1380" s="99">
        <f t="shared" si="106"/>
        <v>0</v>
      </c>
      <c r="AI1380" s="99">
        <f>SUMIFS(通讯通路门店!$BB:$BB,通讯通路门店!$S:$S,$G1380)</f>
        <v>0</v>
      </c>
      <c r="AJ1380" s="99">
        <f>SUMIFS(通讯通路门店!$BE:$BE,通讯通路门店!$S:$S,$G1380)</f>
        <v>0</v>
      </c>
      <c r="AK1380" s="99">
        <f>SUMIFS(通讯通路门店!$BG:$BG,通讯通路门店!$S:$S,$G1380)</f>
        <v>0</v>
      </c>
      <c r="AL1380" s="99">
        <f>SUMIFS(通讯通路门店!$BC:$BC,通讯通路门店!$S:$S,$G1380)</f>
        <v>0</v>
      </c>
      <c r="AM1380" s="99">
        <f>SUMIFS(通讯通路门店!$BD:$BD,通讯通路门店!$S:$S,$G1380)</f>
        <v>0</v>
      </c>
      <c r="AN1380" s="99">
        <f>SUMIFS(通讯通路门店!$BF:$BF,通讯通路门店!$S:$S,$G1380)</f>
        <v>0</v>
      </c>
      <c r="AO1380" s="99">
        <f t="shared" si="107"/>
        <v>0</v>
      </c>
      <c r="AP1380" s="99">
        <f>SUMIFS(通讯通路门店!$K:$K,通讯通路门店!$S:$S,$G1380)</f>
        <v>0</v>
      </c>
      <c r="AQ1380" s="83"/>
      <c r="AR1380" s="99">
        <f>SUMIFS(通讯通路门店!$T:$T,通讯通路门店!$S:$S,$G1380)</f>
        <v>0</v>
      </c>
      <c r="AS1380" s="99">
        <f>SUMIFS(通讯通路门店!$U:$U,通讯通路门店!$S:$S,$G1380)</f>
        <v>0</v>
      </c>
      <c r="AT1380" s="99">
        <f>SUMIFS(通讯通路门店!$V:$V,通讯通路门店!$S:$S,$G1380)</f>
        <v>0</v>
      </c>
      <c r="AU1380" s="99">
        <f>SUMIFS(通讯通路门店!$W:$W,通讯通路门店!$S:$S,$G1380)</f>
        <v>0</v>
      </c>
      <c r="AV1380" s="99">
        <f>SUMIFS(通讯通路门店!$Z:$Z,通讯通路门店!$S:$S,$G1380)</f>
        <v>0</v>
      </c>
      <c r="AW1380" s="99">
        <f>SUMIFS(通讯通路门店!$AB:$AB,通讯通路门店!$S:$S,$G1380)</f>
        <v>0</v>
      </c>
      <c r="AX1380" s="99">
        <f>SUMIFS(通讯通路门店!$X:$X,通讯通路门店!$S:$S,$G1380)</f>
        <v>0</v>
      </c>
      <c r="AY1380" s="99">
        <f>SUMIFS(通讯通路门店!$Y:$Y,通讯通路门店!$S:$S,$G1380)</f>
        <v>0</v>
      </c>
      <c r="AZ1380" s="99">
        <f>SUMIFS(通讯通路门店!$AA:$AA,通讯通路门店!$S:$S,$G1380)</f>
        <v>0</v>
      </c>
      <c r="BA1380" s="99">
        <f t="shared" si="108"/>
        <v>0</v>
      </c>
      <c r="BB1380" s="99">
        <f t="shared" si="109"/>
        <v>0</v>
      </c>
      <c r="BC1380" s="99">
        <f>SUMIFS(通讯通路门店!$W:$W,通讯通路门店!$S:$S,$G1380,通讯通路门店!$J:$J,"荣耀体验店")+SUMIFS(通讯通路门店!$W:$W,通讯通路门店!$S:$S,$G1380,通讯通路门店!$J:$J,"荣耀授权专卖店")</f>
        <v>0</v>
      </c>
      <c r="BD1380" s="99">
        <f>SUMIFS(通讯通路门店!$Z:$Z,通讯通路门店!$S:$S,$G1380,通讯通路门店!$J:$J,"VIVO体验店")</f>
        <v>0</v>
      </c>
      <c r="BE1380" s="99">
        <f>SUMIFS(通讯通路门店!$AB:$AB,通讯通路门店!$S:$S,$G1380,通讯通路门店!$J:$J,"OPPO体验店")</f>
        <v>0</v>
      </c>
      <c r="BF1380" s="99">
        <f>SUMIFS(通讯通路门店!$X:$X,通讯通路门店!$S:$S,$G1380,通讯通路门店!$J:$J,"华为授权体验店")+SUMIFS(通讯通路门店!$AA:$AA,通讯通路门店!$S:$S,$G1380,通讯通路门店!$J:$J,"华为堡垒店")</f>
        <v>0</v>
      </c>
      <c r="BG1380" s="99">
        <f>SUMIFS(通讯通路门店!$Y:$Y,通讯通路门店!$S:$S,$G1380,通讯通路门店!$J:$J,"小米体验店")</f>
        <v>0</v>
      </c>
      <c r="BH1380" s="99">
        <f>SUMIFS(通讯通路门店!$AA:$AA,通讯通路门店!$S:$S,$G1380,通讯通路门店!$J:$J,"苹果体验店")</f>
        <v>0</v>
      </c>
      <c r="BI1380" s="99">
        <f>SUMIFS(通讯通路门店!$K:$K,通讯通路门店!$S:$S,$G1380,通讯通路门店!$J:$J,"其他品牌专卖店")</f>
        <v>0</v>
      </c>
      <c r="BJ1380" s="99">
        <f>SUMIFS(通讯通路门店!$AC:$AC,通讯通路门店!$S:$S,$G1380)</f>
        <v>0</v>
      </c>
      <c r="BK1380" s="99">
        <f>SUMIFS(通讯通路门店!$AD:$AD,通讯通路门店!$S:$S,$G1380)</f>
        <v>0</v>
      </c>
      <c r="BL1380" s="99">
        <f>SUMIFS(通讯通路门店!$AE:$AE,通讯通路门店!$S:$S,$G1380)</f>
        <v>0</v>
      </c>
      <c r="BM1380" s="99">
        <f>SUMIFS(通讯通路门店!$AF:$AF,通讯通路门店!$S:$S,$G1380)</f>
        <v>0</v>
      </c>
      <c r="BN1380" s="99">
        <f>SUMIFS(通讯通路门店!$AG:$AG,通讯通路门店!$S:$S,$G1380)</f>
        <v>0</v>
      </c>
      <c r="BO1380" s="99">
        <f>SUMIFS(通讯通路门店!$AH:$AH,通讯通路门店!$S:$S,$G1380)</f>
        <v>0</v>
      </c>
      <c r="BP1380" s="99">
        <f>SUMIFS(通讯通路门店!$AI:$AI,通讯通路门店!$S:$S,$G1380)</f>
        <v>0</v>
      </c>
      <c r="BQ1380" s="83"/>
    </row>
    <row r="1381" spans="1:69">
      <c r="A1381" s="99" t="str">
        <f>IFERROR(_xlfn.XLOOKUP($G1381,通讯通路门店!$S$4:$S$993931,通讯通路门店!$A$4:$A$993931,0,0),"")</f>
        <v>海南省</v>
      </c>
      <c r="B1381" s="99" t="str">
        <f>IFERROR(_xlfn.XLOOKUP($G1381,通讯通路门店!$S$4:$S$993931,通讯通路门店!$B$4:$B$993931,0,0),"")</f>
        <v>东方市</v>
      </c>
      <c r="C1381" s="99" t="str">
        <f>IFERROR(_xlfn.XLOOKUP($G1381,通讯通路门店!$S$4:$S$993931,通讯通路门店!$C$4:$C$993931,0,0),"")</f>
        <v>东方市</v>
      </c>
      <c r="D1381" s="99" t="str">
        <f>IFERROR(_xlfn.XLOOKUP($G1381,通讯通路门店!$S$4:$S$993931,通讯通路门店!$D$4:$D$993931,0,0),"")</f>
        <v>八所镇</v>
      </c>
      <c r="E1381" s="83"/>
      <c r="F1381" s="83"/>
      <c r="G1381" s="101"/>
      <c r="H1381" s="102">
        <f>IFERROR(_xlfn.XLOOKUP($G1381,通讯通路门店!$S$4:$S$993931,通讯通路门店!$R$4:$R$993931,0,0),"")</f>
        <v>0</v>
      </c>
      <c r="I1381" s="83"/>
      <c r="J1381" s="83"/>
      <c r="K1381" s="83"/>
      <c r="L1381" s="83"/>
      <c r="M1381" s="83"/>
      <c r="N1381" s="83"/>
      <c r="O1381" s="83"/>
      <c r="P1381" s="83"/>
      <c r="Q1381" s="83"/>
      <c r="R1381" s="83"/>
      <c r="S1381" s="83"/>
      <c r="T1381" s="83"/>
      <c r="U1381" s="99">
        <f>COUNTIF(通讯通路门店!$S:$S,$G1381)</f>
        <v>0</v>
      </c>
      <c r="V1381" s="99">
        <f>COUNTIFS(通讯通路门店!$S:$S,$G1381,通讯通路门店!$J:$J,"综合卖场")</f>
        <v>0</v>
      </c>
      <c r="W1381" s="99">
        <f>SUMIFS(通讯通路门店!$AJ:$AJ,通讯通路门店!$S:$S,通讯客户沙盘!$G1381)</f>
        <v>0</v>
      </c>
      <c r="X1381" s="99">
        <f t="shared" si="105"/>
        <v>0</v>
      </c>
      <c r="Y1381" s="99">
        <f>COUNTIFS(通讯通路门店!$S:$S,$G1381,通讯通路门店!$J:$J,"荣耀体验店")+COUNTIFS(通讯通路门店!$S:$S,$G1381,通讯通路门店!$J:$J,"荣耀授权专卖店")</f>
        <v>0</v>
      </c>
      <c r="Z1381" s="99">
        <f>COUNTIFS(通讯通路门店!$S:$S,$G1381,通讯通路门店!$J:$J,"VIVO体验店")</f>
        <v>0</v>
      </c>
      <c r="AA1381" s="99">
        <f>COUNTIFS(通讯通路门店!$S:$S,$G1381,通讯通路门店!$J:$J,"OPPO体验店")</f>
        <v>0</v>
      </c>
      <c r="AB1381" s="99">
        <f>COUNTIFS(通讯通路门店!$S:$S,$G1381,通讯通路门店!$J:$J,"华为授权体验店")+COUNTIFS(通讯通路门店!$S:$S,$G1381,通讯通路门店!$J:$J,"华为堡垒店")</f>
        <v>0</v>
      </c>
      <c r="AC1381" s="99">
        <f>COUNTIFS(通讯通路门店!$S:$S,$G1381,通讯通路门店!$J:$J,"小米体验店")</f>
        <v>0</v>
      </c>
      <c r="AD1381" s="99">
        <f>COUNTIFS(通讯通路门店!$S:$S,$G1381,通讯通路门店!$J:$J,"苹果体验店")</f>
        <v>0</v>
      </c>
      <c r="AE1381" s="99">
        <f>COUNTIFS(通讯通路门店!$S:$S,$G1381,通讯通路门店!$J:$J,"其他品牌专卖店")</f>
        <v>0</v>
      </c>
      <c r="AF1381" s="99">
        <f>SUMIFS(通讯通路门店!$BI:$BI,通讯通路门店!$S:$S,$G1381)</f>
        <v>0</v>
      </c>
      <c r="AG1381" s="99">
        <f>SUMIFS(通讯通路门店!$BH:$BH,通讯通路门店!$S:$S,$G1381)</f>
        <v>0</v>
      </c>
      <c r="AH1381" s="99">
        <f t="shared" si="106"/>
        <v>0</v>
      </c>
      <c r="AI1381" s="99">
        <f>SUMIFS(通讯通路门店!$BB:$BB,通讯通路门店!$S:$S,$G1381)</f>
        <v>0</v>
      </c>
      <c r="AJ1381" s="99">
        <f>SUMIFS(通讯通路门店!$BE:$BE,通讯通路门店!$S:$S,$G1381)</f>
        <v>0</v>
      </c>
      <c r="AK1381" s="99">
        <f>SUMIFS(通讯通路门店!$BG:$BG,通讯通路门店!$S:$S,$G1381)</f>
        <v>0</v>
      </c>
      <c r="AL1381" s="99">
        <f>SUMIFS(通讯通路门店!$BC:$BC,通讯通路门店!$S:$S,$G1381)</f>
        <v>0</v>
      </c>
      <c r="AM1381" s="99">
        <f>SUMIFS(通讯通路门店!$BD:$BD,通讯通路门店!$S:$S,$G1381)</f>
        <v>0</v>
      </c>
      <c r="AN1381" s="99">
        <f>SUMIFS(通讯通路门店!$BF:$BF,通讯通路门店!$S:$S,$G1381)</f>
        <v>0</v>
      </c>
      <c r="AO1381" s="99">
        <f t="shared" si="107"/>
        <v>0</v>
      </c>
      <c r="AP1381" s="99">
        <f>SUMIFS(通讯通路门店!$K:$K,通讯通路门店!$S:$S,$G1381)</f>
        <v>0</v>
      </c>
      <c r="AQ1381" s="83"/>
      <c r="AR1381" s="99">
        <f>SUMIFS(通讯通路门店!$T:$T,通讯通路门店!$S:$S,$G1381)</f>
        <v>0</v>
      </c>
      <c r="AS1381" s="99">
        <f>SUMIFS(通讯通路门店!$U:$U,通讯通路门店!$S:$S,$G1381)</f>
        <v>0</v>
      </c>
      <c r="AT1381" s="99">
        <f>SUMIFS(通讯通路门店!$V:$V,通讯通路门店!$S:$S,$G1381)</f>
        <v>0</v>
      </c>
      <c r="AU1381" s="99">
        <f>SUMIFS(通讯通路门店!$W:$W,通讯通路门店!$S:$S,$G1381)</f>
        <v>0</v>
      </c>
      <c r="AV1381" s="99">
        <f>SUMIFS(通讯通路门店!$Z:$Z,通讯通路门店!$S:$S,$G1381)</f>
        <v>0</v>
      </c>
      <c r="AW1381" s="99">
        <f>SUMIFS(通讯通路门店!$AB:$AB,通讯通路门店!$S:$S,$G1381)</f>
        <v>0</v>
      </c>
      <c r="AX1381" s="99">
        <f>SUMIFS(通讯通路门店!$X:$X,通讯通路门店!$S:$S,$G1381)</f>
        <v>0</v>
      </c>
      <c r="AY1381" s="99">
        <f>SUMIFS(通讯通路门店!$Y:$Y,通讯通路门店!$S:$S,$G1381)</f>
        <v>0</v>
      </c>
      <c r="AZ1381" s="99">
        <f>SUMIFS(通讯通路门店!$AA:$AA,通讯通路门店!$S:$S,$G1381)</f>
        <v>0</v>
      </c>
      <c r="BA1381" s="99">
        <f t="shared" si="108"/>
        <v>0</v>
      </c>
      <c r="BB1381" s="99">
        <f t="shared" si="109"/>
        <v>0</v>
      </c>
      <c r="BC1381" s="99">
        <f>SUMIFS(通讯通路门店!$W:$W,通讯通路门店!$S:$S,$G1381,通讯通路门店!$J:$J,"荣耀体验店")+SUMIFS(通讯通路门店!$W:$W,通讯通路门店!$S:$S,$G1381,通讯通路门店!$J:$J,"荣耀授权专卖店")</f>
        <v>0</v>
      </c>
      <c r="BD1381" s="99">
        <f>SUMIFS(通讯通路门店!$Z:$Z,通讯通路门店!$S:$S,$G1381,通讯通路门店!$J:$J,"VIVO体验店")</f>
        <v>0</v>
      </c>
      <c r="BE1381" s="99">
        <f>SUMIFS(通讯通路门店!$AB:$AB,通讯通路门店!$S:$S,$G1381,通讯通路门店!$J:$J,"OPPO体验店")</f>
        <v>0</v>
      </c>
      <c r="BF1381" s="99">
        <f>SUMIFS(通讯通路门店!$X:$X,通讯通路门店!$S:$S,$G1381,通讯通路门店!$J:$J,"华为授权体验店")+SUMIFS(通讯通路门店!$AA:$AA,通讯通路门店!$S:$S,$G1381,通讯通路门店!$J:$J,"华为堡垒店")</f>
        <v>0</v>
      </c>
      <c r="BG1381" s="99">
        <f>SUMIFS(通讯通路门店!$Y:$Y,通讯通路门店!$S:$S,$G1381,通讯通路门店!$J:$J,"小米体验店")</f>
        <v>0</v>
      </c>
      <c r="BH1381" s="99">
        <f>SUMIFS(通讯通路门店!$AA:$AA,通讯通路门店!$S:$S,$G1381,通讯通路门店!$J:$J,"苹果体验店")</f>
        <v>0</v>
      </c>
      <c r="BI1381" s="99">
        <f>SUMIFS(通讯通路门店!$K:$K,通讯通路门店!$S:$S,$G1381,通讯通路门店!$J:$J,"其他品牌专卖店")</f>
        <v>0</v>
      </c>
      <c r="BJ1381" s="99">
        <f>SUMIFS(通讯通路门店!$AC:$AC,通讯通路门店!$S:$S,$G1381)</f>
        <v>0</v>
      </c>
      <c r="BK1381" s="99">
        <f>SUMIFS(通讯通路门店!$AD:$AD,通讯通路门店!$S:$S,$G1381)</f>
        <v>0</v>
      </c>
      <c r="BL1381" s="99">
        <f>SUMIFS(通讯通路门店!$AE:$AE,通讯通路门店!$S:$S,$G1381)</f>
        <v>0</v>
      </c>
      <c r="BM1381" s="99">
        <f>SUMIFS(通讯通路门店!$AF:$AF,通讯通路门店!$S:$S,$G1381)</f>
        <v>0</v>
      </c>
      <c r="BN1381" s="99">
        <f>SUMIFS(通讯通路门店!$AG:$AG,通讯通路门店!$S:$S,$G1381)</f>
        <v>0</v>
      </c>
      <c r="BO1381" s="99">
        <f>SUMIFS(通讯通路门店!$AH:$AH,通讯通路门店!$S:$S,$G1381)</f>
        <v>0</v>
      </c>
      <c r="BP1381" s="99">
        <f>SUMIFS(通讯通路门店!$AI:$AI,通讯通路门店!$S:$S,$G1381)</f>
        <v>0</v>
      </c>
      <c r="BQ1381" s="83"/>
    </row>
    <row r="1382" spans="1:69">
      <c r="A1382" s="99" t="str">
        <f>IFERROR(_xlfn.XLOOKUP($G1382,通讯通路门店!$S$4:$S$993931,通讯通路门店!$A$4:$A$993931,0,0),"")</f>
        <v>海南省</v>
      </c>
      <c r="B1382" s="99" t="str">
        <f>IFERROR(_xlfn.XLOOKUP($G1382,通讯通路门店!$S$4:$S$993931,通讯通路门店!$B$4:$B$993931,0,0),"")</f>
        <v>东方市</v>
      </c>
      <c r="C1382" s="99" t="str">
        <f>IFERROR(_xlfn.XLOOKUP($G1382,通讯通路门店!$S$4:$S$993931,通讯通路门店!$C$4:$C$993931,0,0),"")</f>
        <v>东方市</v>
      </c>
      <c r="D1382" s="99" t="str">
        <f>IFERROR(_xlfn.XLOOKUP($G1382,通讯通路门店!$S$4:$S$993931,通讯通路门店!$D$4:$D$993931,0,0),"")</f>
        <v>八所镇</v>
      </c>
      <c r="E1382" s="83"/>
      <c r="F1382" s="83"/>
      <c r="G1382" s="101"/>
      <c r="H1382" s="102">
        <f>IFERROR(_xlfn.XLOOKUP($G1382,通讯通路门店!$S$4:$S$993931,通讯通路门店!$R$4:$R$993931,0,0),"")</f>
        <v>0</v>
      </c>
      <c r="I1382" s="83"/>
      <c r="J1382" s="83"/>
      <c r="K1382" s="83"/>
      <c r="L1382" s="83"/>
      <c r="M1382" s="83"/>
      <c r="N1382" s="83"/>
      <c r="O1382" s="83"/>
      <c r="P1382" s="83"/>
      <c r="Q1382" s="83"/>
      <c r="R1382" s="83"/>
      <c r="S1382" s="83"/>
      <c r="T1382" s="83"/>
      <c r="U1382" s="99">
        <f>COUNTIF(通讯通路门店!$S:$S,$G1382)</f>
        <v>0</v>
      </c>
      <c r="V1382" s="99">
        <f>COUNTIFS(通讯通路门店!$S:$S,$G1382,通讯通路门店!$J:$J,"综合卖场")</f>
        <v>0</v>
      </c>
      <c r="W1382" s="99">
        <f>SUMIFS(通讯通路门店!$AJ:$AJ,通讯通路门店!$S:$S,通讯客户沙盘!$G1382)</f>
        <v>0</v>
      </c>
      <c r="X1382" s="99">
        <f t="shared" si="105"/>
        <v>0</v>
      </c>
      <c r="Y1382" s="99">
        <f>COUNTIFS(通讯通路门店!$S:$S,$G1382,通讯通路门店!$J:$J,"荣耀体验店")+COUNTIFS(通讯通路门店!$S:$S,$G1382,通讯通路门店!$J:$J,"荣耀授权专卖店")</f>
        <v>0</v>
      </c>
      <c r="Z1382" s="99">
        <f>COUNTIFS(通讯通路门店!$S:$S,$G1382,通讯通路门店!$J:$J,"VIVO体验店")</f>
        <v>0</v>
      </c>
      <c r="AA1382" s="99">
        <f>COUNTIFS(通讯通路门店!$S:$S,$G1382,通讯通路门店!$J:$J,"OPPO体验店")</f>
        <v>0</v>
      </c>
      <c r="AB1382" s="99">
        <f>COUNTIFS(通讯通路门店!$S:$S,$G1382,通讯通路门店!$J:$J,"华为授权体验店")+COUNTIFS(通讯通路门店!$S:$S,$G1382,通讯通路门店!$J:$J,"华为堡垒店")</f>
        <v>0</v>
      </c>
      <c r="AC1382" s="99">
        <f>COUNTIFS(通讯通路门店!$S:$S,$G1382,通讯通路门店!$J:$J,"小米体验店")</f>
        <v>0</v>
      </c>
      <c r="AD1382" s="99">
        <f>COUNTIFS(通讯通路门店!$S:$S,$G1382,通讯通路门店!$J:$J,"苹果体验店")</f>
        <v>0</v>
      </c>
      <c r="AE1382" s="99">
        <f>COUNTIFS(通讯通路门店!$S:$S,$G1382,通讯通路门店!$J:$J,"其他品牌专卖店")</f>
        <v>0</v>
      </c>
      <c r="AF1382" s="99">
        <f>SUMIFS(通讯通路门店!$BI:$BI,通讯通路门店!$S:$S,$G1382)</f>
        <v>0</v>
      </c>
      <c r="AG1382" s="99">
        <f>SUMIFS(通讯通路门店!$BH:$BH,通讯通路门店!$S:$S,$G1382)</f>
        <v>0</v>
      </c>
      <c r="AH1382" s="99">
        <f t="shared" si="106"/>
        <v>0</v>
      </c>
      <c r="AI1382" s="99">
        <f>SUMIFS(通讯通路门店!$BB:$BB,通讯通路门店!$S:$S,$G1382)</f>
        <v>0</v>
      </c>
      <c r="AJ1382" s="99">
        <f>SUMIFS(通讯通路门店!$BE:$BE,通讯通路门店!$S:$S,$G1382)</f>
        <v>0</v>
      </c>
      <c r="AK1382" s="99">
        <f>SUMIFS(通讯通路门店!$BG:$BG,通讯通路门店!$S:$S,$G1382)</f>
        <v>0</v>
      </c>
      <c r="AL1382" s="99">
        <f>SUMIFS(通讯通路门店!$BC:$BC,通讯通路门店!$S:$S,$G1382)</f>
        <v>0</v>
      </c>
      <c r="AM1382" s="99">
        <f>SUMIFS(通讯通路门店!$BD:$BD,通讯通路门店!$S:$S,$G1382)</f>
        <v>0</v>
      </c>
      <c r="AN1382" s="99">
        <f>SUMIFS(通讯通路门店!$BF:$BF,通讯通路门店!$S:$S,$G1382)</f>
        <v>0</v>
      </c>
      <c r="AO1382" s="99">
        <f t="shared" si="107"/>
        <v>0</v>
      </c>
      <c r="AP1382" s="99">
        <f>SUMIFS(通讯通路门店!$K:$K,通讯通路门店!$S:$S,$G1382)</f>
        <v>0</v>
      </c>
      <c r="AQ1382" s="83"/>
      <c r="AR1382" s="99">
        <f>SUMIFS(通讯通路门店!$T:$T,通讯通路门店!$S:$S,$G1382)</f>
        <v>0</v>
      </c>
      <c r="AS1382" s="99">
        <f>SUMIFS(通讯通路门店!$U:$U,通讯通路门店!$S:$S,$G1382)</f>
        <v>0</v>
      </c>
      <c r="AT1382" s="99">
        <f>SUMIFS(通讯通路门店!$V:$V,通讯通路门店!$S:$S,$G1382)</f>
        <v>0</v>
      </c>
      <c r="AU1382" s="99">
        <f>SUMIFS(通讯通路门店!$W:$W,通讯通路门店!$S:$S,$G1382)</f>
        <v>0</v>
      </c>
      <c r="AV1382" s="99">
        <f>SUMIFS(通讯通路门店!$Z:$Z,通讯通路门店!$S:$S,$G1382)</f>
        <v>0</v>
      </c>
      <c r="AW1382" s="99">
        <f>SUMIFS(通讯通路门店!$AB:$AB,通讯通路门店!$S:$S,$G1382)</f>
        <v>0</v>
      </c>
      <c r="AX1382" s="99">
        <f>SUMIFS(通讯通路门店!$X:$X,通讯通路门店!$S:$S,$G1382)</f>
        <v>0</v>
      </c>
      <c r="AY1382" s="99">
        <f>SUMIFS(通讯通路门店!$Y:$Y,通讯通路门店!$S:$S,$G1382)</f>
        <v>0</v>
      </c>
      <c r="AZ1382" s="99">
        <f>SUMIFS(通讯通路门店!$AA:$AA,通讯通路门店!$S:$S,$G1382)</f>
        <v>0</v>
      </c>
      <c r="BA1382" s="99">
        <f t="shared" si="108"/>
        <v>0</v>
      </c>
      <c r="BB1382" s="99">
        <f t="shared" si="109"/>
        <v>0</v>
      </c>
      <c r="BC1382" s="99">
        <f>SUMIFS(通讯通路门店!$W:$W,通讯通路门店!$S:$S,$G1382,通讯通路门店!$J:$J,"荣耀体验店")+SUMIFS(通讯通路门店!$W:$W,通讯通路门店!$S:$S,$G1382,通讯通路门店!$J:$J,"荣耀授权专卖店")</f>
        <v>0</v>
      </c>
      <c r="BD1382" s="99">
        <f>SUMIFS(通讯通路门店!$Z:$Z,通讯通路门店!$S:$S,$G1382,通讯通路门店!$J:$J,"VIVO体验店")</f>
        <v>0</v>
      </c>
      <c r="BE1382" s="99">
        <f>SUMIFS(通讯通路门店!$AB:$AB,通讯通路门店!$S:$S,$G1382,通讯通路门店!$J:$J,"OPPO体验店")</f>
        <v>0</v>
      </c>
      <c r="BF1382" s="99">
        <f>SUMIFS(通讯通路门店!$X:$X,通讯通路门店!$S:$S,$G1382,通讯通路门店!$J:$J,"华为授权体验店")+SUMIFS(通讯通路门店!$AA:$AA,通讯通路门店!$S:$S,$G1382,通讯通路门店!$J:$J,"华为堡垒店")</f>
        <v>0</v>
      </c>
      <c r="BG1382" s="99">
        <f>SUMIFS(通讯通路门店!$Y:$Y,通讯通路门店!$S:$S,$G1382,通讯通路门店!$J:$J,"小米体验店")</f>
        <v>0</v>
      </c>
      <c r="BH1382" s="99">
        <f>SUMIFS(通讯通路门店!$AA:$AA,通讯通路门店!$S:$S,$G1382,通讯通路门店!$J:$J,"苹果体验店")</f>
        <v>0</v>
      </c>
      <c r="BI1382" s="99">
        <f>SUMIFS(通讯通路门店!$K:$K,通讯通路门店!$S:$S,$G1382,通讯通路门店!$J:$J,"其他品牌专卖店")</f>
        <v>0</v>
      </c>
      <c r="BJ1382" s="99">
        <f>SUMIFS(通讯通路门店!$AC:$AC,通讯通路门店!$S:$S,$G1382)</f>
        <v>0</v>
      </c>
      <c r="BK1382" s="99">
        <f>SUMIFS(通讯通路门店!$AD:$AD,通讯通路门店!$S:$S,$G1382)</f>
        <v>0</v>
      </c>
      <c r="BL1382" s="99">
        <f>SUMIFS(通讯通路门店!$AE:$AE,通讯通路门店!$S:$S,$G1382)</f>
        <v>0</v>
      </c>
      <c r="BM1382" s="99">
        <f>SUMIFS(通讯通路门店!$AF:$AF,通讯通路门店!$S:$S,$G1382)</f>
        <v>0</v>
      </c>
      <c r="BN1382" s="99">
        <f>SUMIFS(通讯通路门店!$AG:$AG,通讯通路门店!$S:$S,$G1382)</f>
        <v>0</v>
      </c>
      <c r="BO1382" s="99">
        <f>SUMIFS(通讯通路门店!$AH:$AH,通讯通路门店!$S:$S,$G1382)</f>
        <v>0</v>
      </c>
      <c r="BP1382" s="99">
        <f>SUMIFS(通讯通路门店!$AI:$AI,通讯通路门店!$S:$S,$G1382)</f>
        <v>0</v>
      </c>
      <c r="BQ1382" s="83"/>
    </row>
    <row r="1383" spans="1:69">
      <c r="A1383" s="99" t="str">
        <f>IFERROR(_xlfn.XLOOKUP($G1383,通讯通路门店!$S$4:$S$993931,通讯通路门店!$A$4:$A$993931,0,0),"")</f>
        <v>海南省</v>
      </c>
      <c r="B1383" s="99" t="str">
        <f>IFERROR(_xlfn.XLOOKUP($G1383,通讯通路门店!$S$4:$S$993931,通讯通路门店!$B$4:$B$993931,0,0),"")</f>
        <v>东方市</v>
      </c>
      <c r="C1383" s="99" t="str">
        <f>IFERROR(_xlfn.XLOOKUP($G1383,通讯通路门店!$S$4:$S$993931,通讯通路门店!$C$4:$C$993931,0,0),"")</f>
        <v>东方市</v>
      </c>
      <c r="D1383" s="99" t="str">
        <f>IFERROR(_xlfn.XLOOKUP($G1383,通讯通路门店!$S$4:$S$993931,通讯通路门店!$D$4:$D$993931,0,0),"")</f>
        <v>八所镇</v>
      </c>
      <c r="E1383" s="83"/>
      <c r="F1383" s="83"/>
      <c r="G1383" s="101"/>
      <c r="H1383" s="102">
        <f>IFERROR(_xlfn.XLOOKUP($G1383,通讯通路门店!$S$4:$S$993931,通讯通路门店!$R$4:$R$993931,0,0),"")</f>
        <v>0</v>
      </c>
      <c r="I1383" s="83"/>
      <c r="J1383" s="83"/>
      <c r="K1383" s="83"/>
      <c r="L1383" s="83"/>
      <c r="M1383" s="83"/>
      <c r="N1383" s="83"/>
      <c r="O1383" s="83"/>
      <c r="P1383" s="83"/>
      <c r="Q1383" s="83"/>
      <c r="R1383" s="83"/>
      <c r="S1383" s="83"/>
      <c r="T1383" s="83"/>
      <c r="U1383" s="99">
        <f>COUNTIF(通讯通路门店!$S:$S,$G1383)</f>
        <v>0</v>
      </c>
      <c r="V1383" s="99">
        <f>COUNTIFS(通讯通路门店!$S:$S,$G1383,通讯通路门店!$J:$J,"综合卖场")</f>
        <v>0</v>
      </c>
      <c r="W1383" s="99">
        <f>SUMIFS(通讯通路门店!$AJ:$AJ,通讯通路门店!$S:$S,通讯客户沙盘!$G1383)</f>
        <v>0</v>
      </c>
      <c r="X1383" s="99">
        <f t="shared" si="105"/>
        <v>0</v>
      </c>
      <c r="Y1383" s="99">
        <f>COUNTIFS(通讯通路门店!$S:$S,$G1383,通讯通路门店!$J:$J,"荣耀体验店")+COUNTIFS(通讯通路门店!$S:$S,$G1383,通讯通路门店!$J:$J,"荣耀授权专卖店")</f>
        <v>0</v>
      </c>
      <c r="Z1383" s="99">
        <f>COUNTIFS(通讯通路门店!$S:$S,$G1383,通讯通路门店!$J:$J,"VIVO体验店")</f>
        <v>0</v>
      </c>
      <c r="AA1383" s="99">
        <f>COUNTIFS(通讯通路门店!$S:$S,$G1383,通讯通路门店!$J:$J,"OPPO体验店")</f>
        <v>0</v>
      </c>
      <c r="AB1383" s="99">
        <f>COUNTIFS(通讯通路门店!$S:$S,$G1383,通讯通路门店!$J:$J,"华为授权体验店")+COUNTIFS(通讯通路门店!$S:$S,$G1383,通讯通路门店!$J:$J,"华为堡垒店")</f>
        <v>0</v>
      </c>
      <c r="AC1383" s="99">
        <f>COUNTIFS(通讯通路门店!$S:$S,$G1383,通讯通路门店!$J:$J,"小米体验店")</f>
        <v>0</v>
      </c>
      <c r="AD1383" s="99">
        <f>COUNTIFS(通讯通路门店!$S:$S,$G1383,通讯通路门店!$J:$J,"苹果体验店")</f>
        <v>0</v>
      </c>
      <c r="AE1383" s="99">
        <f>COUNTIFS(通讯通路门店!$S:$S,$G1383,通讯通路门店!$J:$J,"其他品牌专卖店")</f>
        <v>0</v>
      </c>
      <c r="AF1383" s="99">
        <f>SUMIFS(通讯通路门店!$BI:$BI,通讯通路门店!$S:$S,$G1383)</f>
        <v>0</v>
      </c>
      <c r="AG1383" s="99">
        <f>SUMIFS(通讯通路门店!$BH:$BH,通讯通路门店!$S:$S,$G1383)</f>
        <v>0</v>
      </c>
      <c r="AH1383" s="99">
        <f t="shared" si="106"/>
        <v>0</v>
      </c>
      <c r="AI1383" s="99">
        <f>SUMIFS(通讯通路门店!$BB:$BB,通讯通路门店!$S:$S,$G1383)</f>
        <v>0</v>
      </c>
      <c r="AJ1383" s="99">
        <f>SUMIFS(通讯通路门店!$BE:$BE,通讯通路门店!$S:$S,$G1383)</f>
        <v>0</v>
      </c>
      <c r="AK1383" s="99">
        <f>SUMIFS(通讯通路门店!$BG:$BG,通讯通路门店!$S:$S,$G1383)</f>
        <v>0</v>
      </c>
      <c r="AL1383" s="99">
        <f>SUMIFS(通讯通路门店!$BC:$BC,通讯通路门店!$S:$S,$G1383)</f>
        <v>0</v>
      </c>
      <c r="AM1383" s="99">
        <f>SUMIFS(通讯通路门店!$BD:$BD,通讯通路门店!$S:$S,$G1383)</f>
        <v>0</v>
      </c>
      <c r="AN1383" s="99">
        <f>SUMIFS(通讯通路门店!$BF:$BF,通讯通路门店!$S:$S,$G1383)</f>
        <v>0</v>
      </c>
      <c r="AO1383" s="99">
        <f t="shared" si="107"/>
        <v>0</v>
      </c>
      <c r="AP1383" s="99">
        <f>SUMIFS(通讯通路门店!$K:$K,通讯通路门店!$S:$S,$G1383)</f>
        <v>0</v>
      </c>
      <c r="AQ1383" s="83"/>
      <c r="AR1383" s="99">
        <f>SUMIFS(通讯通路门店!$T:$T,通讯通路门店!$S:$S,$G1383)</f>
        <v>0</v>
      </c>
      <c r="AS1383" s="99">
        <f>SUMIFS(通讯通路门店!$U:$U,通讯通路门店!$S:$S,$G1383)</f>
        <v>0</v>
      </c>
      <c r="AT1383" s="99">
        <f>SUMIFS(通讯通路门店!$V:$V,通讯通路门店!$S:$S,$G1383)</f>
        <v>0</v>
      </c>
      <c r="AU1383" s="99">
        <f>SUMIFS(通讯通路门店!$W:$W,通讯通路门店!$S:$S,$G1383)</f>
        <v>0</v>
      </c>
      <c r="AV1383" s="99">
        <f>SUMIFS(通讯通路门店!$Z:$Z,通讯通路门店!$S:$S,$G1383)</f>
        <v>0</v>
      </c>
      <c r="AW1383" s="99">
        <f>SUMIFS(通讯通路门店!$AB:$AB,通讯通路门店!$S:$S,$G1383)</f>
        <v>0</v>
      </c>
      <c r="AX1383" s="99">
        <f>SUMIFS(通讯通路门店!$X:$X,通讯通路门店!$S:$S,$G1383)</f>
        <v>0</v>
      </c>
      <c r="AY1383" s="99">
        <f>SUMIFS(通讯通路门店!$Y:$Y,通讯通路门店!$S:$S,$G1383)</f>
        <v>0</v>
      </c>
      <c r="AZ1383" s="99">
        <f>SUMIFS(通讯通路门店!$AA:$AA,通讯通路门店!$S:$S,$G1383)</f>
        <v>0</v>
      </c>
      <c r="BA1383" s="99">
        <f t="shared" si="108"/>
        <v>0</v>
      </c>
      <c r="BB1383" s="99">
        <f t="shared" si="109"/>
        <v>0</v>
      </c>
      <c r="BC1383" s="99">
        <f>SUMIFS(通讯通路门店!$W:$W,通讯通路门店!$S:$S,$G1383,通讯通路门店!$J:$J,"荣耀体验店")+SUMIFS(通讯通路门店!$W:$W,通讯通路门店!$S:$S,$G1383,通讯通路门店!$J:$J,"荣耀授权专卖店")</f>
        <v>0</v>
      </c>
      <c r="BD1383" s="99">
        <f>SUMIFS(通讯通路门店!$Z:$Z,通讯通路门店!$S:$S,$G1383,通讯通路门店!$J:$J,"VIVO体验店")</f>
        <v>0</v>
      </c>
      <c r="BE1383" s="99">
        <f>SUMIFS(通讯通路门店!$AB:$AB,通讯通路门店!$S:$S,$G1383,通讯通路门店!$J:$J,"OPPO体验店")</f>
        <v>0</v>
      </c>
      <c r="BF1383" s="99">
        <f>SUMIFS(通讯通路门店!$X:$X,通讯通路门店!$S:$S,$G1383,通讯通路门店!$J:$J,"华为授权体验店")+SUMIFS(通讯通路门店!$AA:$AA,通讯通路门店!$S:$S,$G1383,通讯通路门店!$J:$J,"华为堡垒店")</f>
        <v>0</v>
      </c>
      <c r="BG1383" s="99">
        <f>SUMIFS(通讯通路门店!$Y:$Y,通讯通路门店!$S:$S,$G1383,通讯通路门店!$J:$J,"小米体验店")</f>
        <v>0</v>
      </c>
      <c r="BH1383" s="99">
        <f>SUMIFS(通讯通路门店!$AA:$AA,通讯通路门店!$S:$S,$G1383,通讯通路门店!$J:$J,"苹果体验店")</f>
        <v>0</v>
      </c>
      <c r="BI1383" s="99">
        <f>SUMIFS(通讯通路门店!$K:$K,通讯通路门店!$S:$S,$G1383,通讯通路门店!$J:$J,"其他品牌专卖店")</f>
        <v>0</v>
      </c>
      <c r="BJ1383" s="99">
        <f>SUMIFS(通讯通路门店!$AC:$AC,通讯通路门店!$S:$S,$G1383)</f>
        <v>0</v>
      </c>
      <c r="BK1383" s="99">
        <f>SUMIFS(通讯通路门店!$AD:$AD,通讯通路门店!$S:$S,$G1383)</f>
        <v>0</v>
      </c>
      <c r="BL1383" s="99">
        <f>SUMIFS(通讯通路门店!$AE:$AE,通讯通路门店!$S:$S,$G1383)</f>
        <v>0</v>
      </c>
      <c r="BM1383" s="99">
        <f>SUMIFS(通讯通路门店!$AF:$AF,通讯通路门店!$S:$S,$G1383)</f>
        <v>0</v>
      </c>
      <c r="BN1383" s="99">
        <f>SUMIFS(通讯通路门店!$AG:$AG,通讯通路门店!$S:$S,$G1383)</f>
        <v>0</v>
      </c>
      <c r="BO1383" s="99">
        <f>SUMIFS(通讯通路门店!$AH:$AH,通讯通路门店!$S:$S,$G1383)</f>
        <v>0</v>
      </c>
      <c r="BP1383" s="99">
        <f>SUMIFS(通讯通路门店!$AI:$AI,通讯通路门店!$S:$S,$G1383)</f>
        <v>0</v>
      </c>
      <c r="BQ1383" s="83"/>
    </row>
    <row r="1384" spans="1:69">
      <c r="A1384" s="99" t="str">
        <f>IFERROR(_xlfn.XLOOKUP($G1384,通讯通路门店!$S$4:$S$993931,通讯通路门店!$A$4:$A$993931,0,0),"")</f>
        <v>海南省</v>
      </c>
      <c r="B1384" s="99" t="str">
        <f>IFERROR(_xlfn.XLOOKUP($G1384,通讯通路门店!$S$4:$S$993931,通讯通路门店!$B$4:$B$993931,0,0),"")</f>
        <v>东方市</v>
      </c>
      <c r="C1384" s="99" t="str">
        <f>IFERROR(_xlfn.XLOOKUP($G1384,通讯通路门店!$S$4:$S$993931,通讯通路门店!$C$4:$C$993931,0,0),"")</f>
        <v>东方市</v>
      </c>
      <c r="D1384" s="99" t="str">
        <f>IFERROR(_xlfn.XLOOKUP($G1384,通讯通路门店!$S$4:$S$993931,通讯通路门店!$D$4:$D$993931,0,0),"")</f>
        <v>八所镇</v>
      </c>
      <c r="E1384" s="83"/>
      <c r="F1384" s="83"/>
      <c r="G1384" s="101"/>
      <c r="H1384" s="102">
        <f>IFERROR(_xlfn.XLOOKUP($G1384,通讯通路门店!$S$4:$S$993931,通讯通路门店!$R$4:$R$993931,0,0),"")</f>
        <v>0</v>
      </c>
      <c r="I1384" s="83"/>
      <c r="J1384" s="83"/>
      <c r="K1384" s="83"/>
      <c r="L1384" s="83"/>
      <c r="M1384" s="83"/>
      <c r="N1384" s="83"/>
      <c r="O1384" s="83"/>
      <c r="P1384" s="83"/>
      <c r="Q1384" s="83"/>
      <c r="R1384" s="83"/>
      <c r="S1384" s="83"/>
      <c r="T1384" s="83"/>
      <c r="U1384" s="99">
        <f>COUNTIF(通讯通路门店!$S:$S,$G1384)</f>
        <v>0</v>
      </c>
      <c r="V1384" s="99">
        <f>COUNTIFS(通讯通路门店!$S:$S,$G1384,通讯通路门店!$J:$J,"综合卖场")</f>
        <v>0</v>
      </c>
      <c r="W1384" s="99">
        <f>SUMIFS(通讯通路门店!$AJ:$AJ,通讯通路门店!$S:$S,通讯客户沙盘!$G1384)</f>
        <v>0</v>
      </c>
      <c r="X1384" s="99">
        <f t="shared" si="105"/>
        <v>0</v>
      </c>
      <c r="Y1384" s="99">
        <f>COUNTIFS(通讯通路门店!$S:$S,$G1384,通讯通路门店!$J:$J,"荣耀体验店")+COUNTIFS(通讯通路门店!$S:$S,$G1384,通讯通路门店!$J:$J,"荣耀授权专卖店")</f>
        <v>0</v>
      </c>
      <c r="Z1384" s="99">
        <f>COUNTIFS(通讯通路门店!$S:$S,$G1384,通讯通路门店!$J:$J,"VIVO体验店")</f>
        <v>0</v>
      </c>
      <c r="AA1384" s="99">
        <f>COUNTIFS(通讯通路门店!$S:$S,$G1384,通讯通路门店!$J:$J,"OPPO体验店")</f>
        <v>0</v>
      </c>
      <c r="AB1384" s="99">
        <f>COUNTIFS(通讯通路门店!$S:$S,$G1384,通讯通路门店!$J:$J,"华为授权体验店")+COUNTIFS(通讯通路门店!$S:$S,$G1384,通讯通路门店!$J:$J,"华为堡垒店")</f>
        <v>0</v>
      </c>
      <c r="AC1384" s="99">
        <f>COUNTIFS(通讯通路门店!$S:$S,$G1384,通讯通路门店!$J:$J,"小米体验店")</f>
        <v>0</v>
      </c>
      <c r="AD1384" s="99">
        <f>COUNTIFS(通讯通路门店!$S:$S,$G1384,通讯通路门店!$J:$J,"苹果体验店")</f>
        <v>0</v>
      </c>
      <c r="AE1384" s="99">
        <f>COUNTIFS(通讯通路门店!$S:$S,$G1384,通讯通路门店!$J:$J,"其他品牌专卖店")</f>
        <v>0</v>
      </c>
      <c r="AF1384" s="99">
        <f>SUMIFS(通讯通路门店!$BI:$BI,通讯通路门店!$S:$S,$G1384)</f>
        <v>0</v>
      </c>
      <c r="AG1384" s="99">
        <f>SUMIFS(通讯通路门店!$BH:$BH,通讯通路门店!$S:$S,$G1384)</f>
        <v>0</v>
      </c>
      <c r="AH1384" s="99">
        <f t="shared" si="106"/>
        <v>0</v>
      </c>
      <c r="AI1384" s="99">
        <f>SUMIFS(通讯通路门店!$BB:$BB,通讯通路门店!$S:$S,$G1384)</f>
        <v>0</v>
      </c>
      <c r="AJ1384" s="99">
        <f>SUMIFS(通讯通路门店!$BE:$BE,通讯通路门店!$S:$S,$G1384)</f>
        <v>0</v>
      </c>
      <c r="AK1384" s="99">
        <f>SUMIFS(通讯通路门店!$BG:$BG,通讯通路门店!$S:$S,$G1384)</f>
        <v>0</v>
      </c>
      <c r="AL1384" s="99">
        <f>SUMIFS(通讯通路门店!$BC:$BC,通讯通路门店!$S:$S,$G1384)</f>
        <v>0</v>
      </c>
      <c r="AM1384" s="99">
        <f>SUMIFS(通讯通路门店!$BD:$BD,通讯通路门店!$S:$S,$G1384)</f>
        <v>0</v>
      </c>
      <c r="AN1384" s="99">
        <f>SUMIFS(通讯通路门店!$BF:$BF,通讯通路门店!$S:$S,$G1384)</f>
        <v>0</v>
      </c>
      <c r="AO1384" s="99">
        <f t="shared" si="107"/>
        <v>0</v>
      </c>
      <c r="AP1384" s="99">
        <f>SUMIFS(通讯通路门店!$K:$K,通讯通路门店!$S:$S,$G1384)</f>
        <v>0</v>
      </c>
      <c r="AQ1384" s="83"/>
      <c r="AR1384" s="99">
        <f>SUMIFS(通讯通路门店!$T:$T,通讯通路门店!$S:$S,$G1384)</f>
        <v>0</v>
      </c>
      <c r="AS1384" s="99">
        <f>SUMIFS(通讯通路门店!$U:$U,通讯通路门店!$S:$S,$G1384)</f>
        <v>0</v>
      </c>
      <c r="AT1384" s="99">
        <f>SUMIFS(通讯通路门店!$V:$V,通讯通路门店!$S:$S,$G1384)</f>
        <v>0</v>
      </c>
      <c r="AU1384" s="99">
        <f>SUMIFS(通讯通路门店!$W:$W,通讯通路门店!$S:$S,$G1384)</f>
        <v>0</v>
      </c>
      <c r="AV1384" s="99">
        <f>SUMIFS(通讯通路门店!$Z:$Z,通讯通路门店!$S:$S,$G1384)</f>
        <v>0</v>
      </c>
      <c r="AW1384" s="99">
        <f>SUMIFS(通讯通路门店!$AB:$AB,通讯通路门店!$S:$S,$G1384)</f>
        <v>0</v>
      </c>
      <c r="AX1384" s="99">
        <f>SUMIFS(通讯通路门店!$X:$X,通讯通路门店!$S:$S,$G1384)</f>
        <v>0</v>
      </c>
      <c r="AY1384" s="99">
        <f>SUMIFS(通讯通路门店!$Y:$Y,通讯通路门店!$S:$S,$G1384)</f>
        <v>0</v>
      </c>
      <c r="AZ1384" s="99">
        <f>SUMIFS(通讯通路门店!$AA:$AA,通讯通路门店!$S:$S,$G1384)</f>
        <v>0</v>
      </c>
      <c r="BA1384" s="99">
        <f t="shared" si="108"/>
        <v>0</v>
      </c>
      <c r="BB1384" s="99">
        <f t="shared" si="109"/>
        <v>0</v>
      </c>
      <c r="BC1384" s="99">
        <f>SUMIFS(通讯通路门店!$W:$W,通讯通路门店!$S:$S,$G1384,通讯通路门店!$J:$J,"荣耀体验店")+SUMIFS(通讯通路门店!$W:$W,通讯通路门店!$S:$S,$G1384,通讯通路门店!$J:$J,"荣耀授权专卖店")</f>
        <v>0</v>
      </c>
      <c r="BD1384" s="99">
        <f>SUMIFS(通讯通路门店!$Z:$Z,通讯通路门店!$S:$S,$G1384,通讯通路门店!$J:$J,"VIVO体验店")</f>
        <v>0</v>
      </c>
      <c r="BE1384" s="99">
        <f>SUMIFS(通讯通路门店!$AB:$AB,通讯通路门店!$S:$S,$G1384,通讯通路门店!$J:$J,"OPPO体验店")</f>
        <v>0</v>
      </c>
      <c r="BF1384" s="99">
        <f>SUMIFS(通讯通路门店!$X:$X,通讯通路门店!$S:$S,$G1384,通讯通路门店!$J:$J,"华为授权体验店")+SUMIFS(通讯通路门店!$AA:$AA,通讯通路门店!$S:$S,$G1384,通讯通路门店!$J:$J,"华为堡垒店")</f>
        <v>0</v>
      </c>
      <c r="BG1384" s="99">
        <f>SUMIFS(通讯通路门店!$Y:$Y,通讯通路门店!$S:$S,$G1384,通讯通路门店!$J:$J,"小米体验店")</f>
        <v>0</v>
      </c>
      <c r="BH1384" s="99">
        <f>SUMIFS(通讯通路门店!$AA:$AA,通讯通路门店!$S:$S,$G1384,通讯通路门店!$J:$J,"苹果体验店")</f>
        <v>0</v>
      </c>
      <c r="BI1384" s="99">
        <f>SUMIFS(通讯通路门店!$K:$K,通讯通路门店!$S:$S,$G1384,通讯通路门店!$J:$J,"其他品牌专卖店")</f>
        <v>0</v>
      </c>
      <c r="BJ1384" s="99">
        <f>SUMIFS(通讯通路门店!$AC:$AC,通讯通路门店!$S:$S,$G1384)</f>
        <v>0</v>
      </c>
      <c r="BK1384" s="99">
        <f>SUMIFS(通讯通路门店!$AD:$AD,通讯通路门店!$S:$S,$G1384)</f>
        <v>0</v>
      </c>
      <c r="BL1384" s="99">
        <f>SUMIFS(通讯通路门店!$AE:$AE,通讯通路门店!$S:$S,$G1384)</f>
        <v>0</v>
      </c>
      <c r="BM1384" s="99">
        <f>SUMIFS(通讯通路门店!$AF:$AF,通讯通路门店!$S:$S,$G1384)</f>
        <v>0</v>
      </c>
      <c r="BN1384" s="99">
        <f>SUMIFS(通讯通路门店!$AG:$AG,通讯通路门店!$S:$S,$G1384)</f>
        <v>0</v>
      </c>
      <c r="BO1384" s="99">
        <f>SUMIFS(通讯通路门店!$AH:$AH,通讯通路门店!$S:$S,$G1384)</f>
        <v>0</v>
      </c>
      <c r="BP1384" s="99">
        <f>SUMIFS(通讯通路门店!$AI:$AI,通讯通路门店!$S:$S,$G1384)</f>
        <v>0</v>
      </c>
      <c r="BQ1384" s="83"/>
    </row>
    <row r="1385" spans="1:69">
      <c r="A1385" s="99" t="str">
        <f>IFERROR(_xlfn.XLOOKUP($G1385,通讯通路门店!$S$4:$S$993931,通讯通路门店!$A$4:$A$993931,0,0),"")</f>
        <v>海南省</v>
      </c>
      <c r="B1385" s="99" t="str">
        <f>IFERROR(_xlfn.XLOOKUP($G1385,通讯通路门店!$S$4:$S$993931,通讯通路门店!$B$4:$B$993931,0,0),"")</f>
        <v>东方市</v>
      </c>
      <c r="C1385" s="99" t="str">
        <f>IFERROR(_xlfn.XLOOKUP($G1385,通讯通路门店!$S$4:$S$993931,通讯通路门店!$C$4:$C$993931,0,0),"")</f>
        <v>东方市</v>
      </c>
      <c r="D1385" s="99" t="str">
        <f>IFERROR(_xlfn.XLOOKUP($G1385,通讯通路门店!$S$4:$S$993931,通讯通路门店!$D$4:$D$993931,0,0),"")</f>
        <v>八所镇</v>
      </c>
      <c r="E1385" s="83"/>
      <c r="F1385" s="83"/>
      <c r="G1385" s="101"/>
      <c r="H1385" s="102">
        <f>IFERROR(_xlfn.XLOOKUP($G1385,通讯通路门店!$S$4:$S$993931,通讯通路门店!$R$4:$R$993931,0,0),"")</f>
        <v>0</v>
      </c>
      <c r="I1385" s="83"/>
      <c r="J1385" s="83"/>
      <c r="K1385" s="83"/>
      <c r="L1385" s="83"/>
      <c r="M1385" s="83"/>
      <c r="N1385" s="83"/>
      <c r="O1385" s="83"/>
      <c r="P1385" s="83"/>
      <c r="Q1385" s="83"/>
      <c r="R1385" s="83"/>
      <c r="S1385" s="83"/>
      <c r="T1385" s="83"/>
      <c r="U1385" s="99">
        <f>COUNTIF(通讯通路门店!$S:$S,$G1385)</f>
        <v>0</v>
      </c>
      <c r="V1385" s="99">
        <f>COUNTIFS(通讯通路门店!$S:$S,$G1385,通讯通路门店!$J:$J,"综合卖场")</f>
        <v>0</v>
      </c>
      <c r="W1385" s="99">
        <f>SUMIFS(通讯通路门店!$AJ:$AJ,通讯通路门店!$S:$S,通讯客户沙盘!$G1385)</f>
        <v>0</v>
      </c>
      <c r="X1385" s="99">
        <f t="shared" si="105"/>
        <v>0</v>
      </c>
      <c r="Y1385" s="99">
        <f>COUNTIFS(通讯通路门店!$S:$S,$G1385,通讯通路门店!$J:$J,"荣耀体验店")+COUNTIFS(通讯通路门店!$S:$S,$G1385,通讯通路门店!$J:$J,"荣耀授权专卖店")</f>
        <v>0</v>
      </c>
      <c r="Z1385" s="99">
        <f>COUNTIFS(通讯通路门店!$S:$S,$G1385,通讯通路门店!$J:$J,"VIVO体验店")</f>
        <v>0</v>
      </c>
      <c r="AA1385" s="99">
        <f>COUNTIFS(通讯通路门店!$S:$S,$G1385,通讯通路门店!$J:$J,"OPPO体验店")</f>
        <v>0</v>
      </c>
      <c r="AB1385" s="99">
        <f>COUNTIFS(通讯通路门店!$S:$S,$G1385,通讯通路门店!$J:$J,"华为授权体验店")+COUNTIFS(通讯通路门店!$S:$S,$G1385,通讯通路门店!$J:$J,"华为堡垒店")</f>
        <v>0</v>
      </c>
      <c r="AC1385" s="99">
        <f>COUNTIFS(通讯通路门店!$S:$S,$G1385,通讯通路门店!$J:$J,"小米体验店")</f>
        <v>0</v>
      </c>
      <c r="AD1385" s="99">
        <f>COUNTIFS(通讯通路门店!$S:$S,$G1385,通讯通路门店!$J:$J,"苹果体验店")</f>
        <v>0</v>
      </c>
      <c r="AE1385" s="99">
        <f>COUNTIFS(通讯通路门店!$S:$S,$G1385,通讯通路门店!$J:$J,"其他品牌专卖店")</f>
        <v>0</v>
      </c>
      <c r="AF1385" s="99">
        <f>SUMIFS(通讯通路门店!$BI:$BI,通讯通路门店!$S:$S,$G1385)</f>
        <v>0</v>
      </c>
      <c r="AG1385" s="99">
        <f>SUMIFS(通讯通路门店!$BH:$BH,通讯通路门店!$S:$S,$G1385)</f>
        <v>0</v>
      </c>
      <c r="AH1385" s="99">
        <f t="shared" si="106"/>
        <v>0</v>
      </c>
      <c r="AI1385" s="99">
        <f>SUMIFS(通讯通路门店!$BB:$BB,通讯通路门店!$S:$S,$G1385)</f>
        <v>0</v>
      </c>
      <c r="AJ1385" s="99">
        <f>SUMIFS(通讯通路门店!$BE:$BE,通讯通路门店!$S:$S,$G1385)</f>
        <v>0</v>
      </c>
      <c r="AK1385" s="99">
        <f>SUMIFS(通讯通路门店!$BG:$BG,通讯通路门店!$S:$S,$G1385)</f>
        <v>0</v>
      </c>
      <c r="AL1385" s="99">
        <f>SUMIFS(通讯通路门店!$BC:$BC,通讯通路门店!$S:$S,$G1385)</f>
        <v>0</v>
      </c>
      <c r="AM1385" s="99">
        <f>SUMIFS(通讯通路门店!$BD:$BD,通讯通路门店!$S:$S,$G1385)</f>
        <v>0</v>
      </c>
      <c r="AN1385" s="99">
        <f>SUMIFS(通讯通路门店!$BF:$BF,通讯通路门店!$S:$S,$G1385)</f>
        <v>0</v>
      </c>
      <c r="AO1385" s="99">
        <f t="shared" si="107"/>
        <v>0</v>
      </c>
      <c r="AP1385" s="99">
        <f>SUMIFS(通讯通路门店!$K:$K,通讯通路门店!$S:$S,$G1385)</f>
        <v>0</v>
      </c>
      <c r="AQ1385" s="83"/>
      <c r="AR1385" s="99">
        <f>SUMIFS(通讯通路门店!$T:$T,通讯通路门店!$S:$S,$G1385)</f>
        <v>0</v>
      </c>
      <c r="AS1385" s="99">
        <f>SUMIFS(通讯通路门店!$U:$U,通讯通路门店!$S:$S,$G1385)</f>
        <v>0</v>
      </c>
      <c r="AT1385" s="99">
        <f>SUMIFS(通讯通路门店!$V:$V,通讯通路门店!$S:$S,$G1385)</f>
        <v>0</v>
      </c>
      <c r="AU1385" s="99">
        <f>SUMIFS(通讯通路门店!$W:$W,通讯通路门店!$S:$S,$G1385)</f>
        <v>0</v>
      </c>
      <c r="AV1385" s="99">
        <f>SUMIFS(通讯通路门店!$Z:$Z,通讯通路门店!$S:$S,$G1385)</f>
        <v>0</v>
      </c>
      <c r="AW1385" s="99">
        <f>SUMIFS(通讯通路门店!$AB:$AB,通讯通路门店!$S:$S,$G1385)</f>
        <v>0</v>
      </c>
      <c r="AX1385" s="99">
        <f>SUMIFS(通讯通路门店!$X:$X,通讯通路门店!$S:$S,$G1385)</f>
        <v>0</v>
      </c>
      <c r="AY1385" s="99">
        <f>SUMIFS(通讯通路门店!$Y:$Y,通讯通路门店!$S:$S,$G1385)</f>
        <v>0</v>
      </c>
      <c r="AZ1385" s="99">
        <f>SUMIFS(通讯通路门店!$AA:$AA,通讯通路门店!$S:$S,$G1385)</f>
        <v>0</v>
      </c>
      <c r="BA1385" s="99">
        <f t="shared" si="108"/>
        <v>0</v>
      </c>
      <c r="BB1385" s="99">
        <f t="shared" si="109"/>
        <v>0</v>
      </c>
      <c r="BC1385" s="99">
        <f>SUMIFS(通讯通路门店!$W:$W,通讯通路门店!$S:$S,$G1385,通讯通路门店!$J:$J,"荣耀体验店")+SUMIFS(通讯通路门店!$W:$W,通讯通路门店!$S:$S,$G1385,通讯通路门店!$J:$J,"荣耀授权专卖店")</f>
        <v>0</v>
      </c>
      <c r="BD1385" s="99">
        <f>SUMIFS(通讯通路门店!$Z:$Z,通讯通路门店!$S:$S,$G1385,通讯通路门店!$J:$J,"VIVO体验店")</f>
        <v>0</v>
      </c>
      <c r="BE1385" s="99">
        <f>SUMIFS(通讯通路门店!$AB:$AB,通讯通路门店!$S:$S,$G1385,通讯通路门店!$J:$J,"OPPO体验店")</f>
        <v>0</v>
      </c>
      <c r="BF1385" s="99">
        <f>SUMIFS(通讯通路门店!$X:$X,通讯通路门店!$S:$S,$G1385,通讯通路门店!$J:$J,"华为授权体验店")+SUMIFS(通讯通路门店!$AA:$AA,通讯通路门店!$S:$S,$G1385,通讯通路门店!$J:$J,"华为堡垒店")</f>
        <v>0</v>
      </c>
      <c r="BG1385" s="99">
        <f>SUMIFS(通讯通路门店!$Y:$Y,通讯通路门店!$S:$S,$G1385,通讯通路门店!$J:$J,"小米体验店")</f>
        <v>0</v>
      </c>
      <c r="BH1385" s="99">
        <f>SUMIFS(通讯通路门店!$AA:$AA,通讯通路门店!$S:$S,$G1385,通讯通路门店!$J:$J,"苹果体验店")</f>
        <v>0</v>
      </c>
      <c r="BI1385" s="99">
        <f>SUMIFS(通讯通路门店!$K:$K,通讯通路门店!$S:$S,$G1385,通讯通路门店!$J:$J,"其他品牌专卖店")</f>
        <v>0</v>
      </c>
      <c r="BJ1385" s="99">
        <f>SUMIFS(通讯通路门店!$AC:$AC,通讯通路门店!$S:$S,$G1385)</f>
        <v>0</v>
      </c>
      <c r="BK1385" s="99">
        <f>SUMIFS(通讯通路门店!$AD:$AD,通讯通路门店!$S:$S,$G1385)</f>
        <v>0</v>
      </c>
      <c r="BL1385" s="99">
        <f>SUMIFS(通讯通路门店!$AE:$AE,通讯通路门店!$S:$S,$G1385)</f>
        <v>0</v>
      </c>
      <c r="BM1385" s="99">
        <f>SUMIFS(通讯通路门店!$AF:$AF,通讯通路门店!$S:$S,$G1385)</f>
        <v>0</v>
      </c>
      <c r="BN1385" s="99">
        <f>SUMIFS(通讯通路门店!$AG:$AG,通讯通路门店!$S:$S,$G1385)</f>
        <v>0</v>
      </c>
      <c r="BO1385" s="99">
        <f>SUMIFS(通讯通路门店!$AH:$AH,通讯通路门店!$S:$S,$G1385)</f>
        <v>0</v>
      </c>
      <c r="BP1385" s="99">
        <f>SUMIFS(通讯通路门店!$AI:$AI,通讯通路门店!$S:$S,$G1385)</f>
        <v>0</v>
      </c>
      <c r="BQ1385" s="83"/>
    </row>
    <row r="1386" spans="1:69">
      <c r="A1386" s="99" t="str">
        <f>IFERROR(_xlfn.XLOOKUP($G1386,通讯通路门店!$S$4:$S$993931,通讯通路门店!$A$4:$A$993931,0,0),"")</f>
        <v>海南省</v>
      </c>
      <c r="B1386" s="99" t="str">
        <f>IFERROR(_xlfn.XLOOKUP($G1386,通讯通路门店!$S$4:$S$993931,通讯通路门店!$B$4:$B$993931,0,0),"")</f>
        <v>东方市</v>
      </c>
      <c r="C1386" s="99" t="str">
        <f>IFERROR(_xlfn.XLOOKUP($G1386,通讯通路门店!$S$4:$S$993931,通讯通路门店!$C$4:$C$993931,0,0),"")</f>
        <v>东方市</v>
      </c>
      <c r="D1386" s="99" t="str">
        <f>IFERROR(_xlfn.XLOOKUP($G1386,通讯通路门店!$S$4:$S$993931,通讯通路门店!$D$4:$D$993931,0,0),"")</f>
        <v>八所镇</v>
      </c>
      <c r="E1386" s="83"/>
      <c r="F1386" s="83"/>
      <c r="G1386" s="101"/>
      <c r="H1386" s="102">
        <f>IFERROR(_xlfn.XLOOKUP($G1386,通讯通路门店!$S$4:$S$993931,通讯通路门店!$R$4:$R$993931,0,0),"")</f>
        <v>0</v>
      </c>
      <c r="I1386" s="83"/>
      <c r="J1386" s="83"/>
      <c r="K1386" s="83"/>
      <c r="L1386" s="83"/>
      <c r="M1386" s="83"/>
      <c r="N1386" s="83"/>
      <c r="O1386" s="83"/>
      <c r="P1386" s="83"/>
      <c r="Q1386" s="83"/>
      <c r="R1386" s="83"/>
      <c r="S1386" s="83"/>
      <c r="T1386" s="83"/>
      <c r="U1386" s="99">
        <f>COUNTIF(通讯通路门店!$S:$S,$G1386)</f>
        <v>0</v>
      </c>
      <c r="V1386" s="99">
        <f>COUNTIFS(通讯通路门店!$S:$S,$G1386,通讯通路门店!$J:$J,"综合卖场")</f>
        <v>0</v>
      </c>
      <c r="W1386" s="99">
        <f>SUMIFS(通讯通路门店!$AJ:$AJ,通讯通路门店!$S:$S,通讯客户沙盘!$G1386)</f>
        <v>0</v>
      </c>
      <c r="X1386" s="99">
        <f t="shared" si="105"/>
        <v>0</v>
      </c>
      <c r="Y1386" s="99">
        <f>COUNTIFS(通讯通路门店!$S:$S,$G1386,通讯通路门店!$J:$J,"荣耀体验店")+COUNTIFS(通讯通路门店!$S:$S,$G1386,通讯通路门店!$J:$J,"荣耀授权专卖店")</f>
        <v>0</v>
      </c>
      <c r="Z1386" s="99">
        <f>COUNTIFS(通讯通路门店!$S:$S,$G1386,通讯通路门店!$J:$J,"VIVO体验店")</f>
        <v>0</v>
      </c>
      <c r="AA1386" s="99">
        <f>COUNTIFS(通讯通路门店!$S:$S,$G1386,通讯通路门店!$J:$J,"OPPO体验店")</f>
        <v>0</v>
      </c>
      <c r="AB1386" s="99">
        <f>COUNTIFS(通讯通路门店!$S:$S,$G1386,通讯通路门店!$J:$J,"华为授权体验店")+COUNTIFS(通讯通路门店!$S:$S,$G1386,通讯通路门店!$J:$J,"华为堡垒店")</f>
        <v>0</v>
      </c>
      <c r="AC1386" s="99">
        <f>COUNTIFS(通讯通路门店!$S:$S,$G1386,通讯通路门店!$J:$J,"小米体验店")</f>
        <v>0</v>
      </c>
      <c r="AD1386" s="99">
        <f>COUNTIFS(通讯通路门店!$S:$S,$G1386,通讯通路门店!$J:$J,"苹果体验店")</f>
        <v>0</v>
      </c>
      <c r="AE1386" s="99">
        <f>COUNTIFS(通讯通路门店!$S:$S,$G1386,通讯通路门店!$J:$J,"其他品牌专卖店")</f>
        <v>0</v>
      </c>
      <c r="AF1386" s="99">
        <f>SUMIFS(通讯通路门店!$BI:$BI,通讯通路门店!$S:$S,$G1386)</f>
        <v>0</v>
      </c>
      <c r="AG1386" s="99">
        <f>SUMIFS(通讯通路门店!$BH:$BH,通讯通路门店!$S:$S,$G1386)</f>
        <v>0</v>
      </c>
      <c r="AH1386" s="99">
        <f t="shared" si="106"/>
        <v>0</v>
      </c>
      <c r="AI1386" s="99">
        <f>SUMIFS(通讯通路门店!$BB:$BB,通讯通路门店!$S:$S,$G1386)</f>
        <v>0</v>
      </c>
      <c r="AJ1386" s="99">
        <f>SUMIFS(通讯通路门店!$BE:$BE,通讯通路门店!$S:$S,$G1386)</f>
        <v>0</v>
      </c>
      <c r="AK1386" s="99">
        <f>SUMIFS(通讯通路门店!$BG:$BG,通讯通路门店!$S:$S,$G1386)</f>
        <v>0</v>
      </c>
      <c r="AL1386" s="99">
        <f>SUMIFS(通讯通路门店!$BC:$BC,通讯通路门店!$S:$S,$G1386)</f>
        <v>0</v>
      </c>
      <c r="AM1386" s="99">
        <f>SUMIFS(通讯通路门店!$BD:$BD,通讯通路门店!$S:$S,$G1386)</f>
        <v>0</v>
      </c>
      <c r="AN1386" s="99">
        <f>SUMIFS(通讯通路门店!$BF:$BF,通讯通路门店!$S:$S,$G1386)</f>
        <v>0</v>
      </c>
      <c r="AO1386" s="99">
        <f t="shared" si="107"/>
        <v>0</v>
      </c>
      <c r="AP1386" s="99">
        <f>SUMIFS(通讯通路门店!$K:$K,通讯通路门店!$S:$S,$G1386)</f>
        <v>0</v>
      </c>
      <c r="AQ1386" s="83"/>
      <c r="AR1386" s="99">
        <f>SUMIFS(通讯通路门店!$T:$T,通讯通路门店!$S:$S,$G1386)</f>
        <v>0</v>
      </c>
      <c r="AS1386" s="99">
        <f>SUMIFS(通讯通路门店!$U:$U,通讯通路门店!$S:$S,$G1386)</f>
        <v>0</v>
      </c>
      <c r="AT1386" s="99">
        <f>SUMIFS(通讯通路门店!$V:$V,通讯通路门店!$S:$S,$G1386)</f>
        <v>0</v>
      </c>
      <c r="AU1386" s="99">
        <f>SUMIFS(通讯通路门店!$W:$W,通讯通路门店!$S:$S,$G1386)</f>
        <v>0</v>
      </c>
      <c r="AV1386" s="99">
        <f>SUMIFS(通讯通路门店!$Z:$Z,通讯通路门店!$S:$S,$G1386)</f>
        <v>0</v>
      </c>
      <c r="AW1386" s="99">
        <f>SUMIFS(通讯通路门店!$AB:$AB,通讯通路门店!$S:$S,$G1386)</f>
        <v>0</v>
      </c>
      <c r="AX1386" s="99">
        <f>SUMIFS(通讯通路门店!$X:$X,通讯通路门店!$S:$S,$G1386)</f>
        <v>0</v>
      </c>
      <c r="AY1386" s="99">
        <f>SUMIFS(通讯通路门店!$Y:$Y,通讯通路门店!$S:$S,$G1386)</f>
        <v>0</v>
      </c>
      <c r="AZ1386" s="99">
        <f>SUMIFS(通讯通路门店!$AA:$AA,通讯通路门店!$S:$S,$G1386)</f>
        <v>0</v>
      </c>
      <c r="BA1386" s="99">
        <f t="shared" si="108"/>
        <v>0</v>
      </c>
      <c r="BB1386" s="99">
        <f t="shared" si="109"/>
        <v>0</v>
      </c>
      <c r="BC1386" s="99">
        <f>SUMIFS(通讯通路门店!$W:$W,通讯通路门店!$S:$S,$G1386,通讯通路门店!$J:$J,"荣耀体验店")+SUMIFS(通讯通路门店!$W:$W,通讯通路门店!$S:$S,$G1386,通讯通路门店!$J:$J,"荣耀授权专卖店")</f>
        <v>0</v>
      </c>
      <c r="BD1386" s="99">
        <f>SUMIFS(通讯通路门店!$Z:$Z,通讯通路门店!$S:$S,$G1386,通讯通路门店!$J:$J,"VIVO体验店")</f>
        <v>0</v>
      </c>
      <c r="BE1386" s="99">
        <f>SUMIFS(通讯通路门店!$AB:$AB,通讯通路门店!$S:$S,$G1386,通讯通路门店!$J:$J,"OPPO体验店")</f>
        <v>0</v>
      </c>
      <c r="BF1386" s="99">
        <f>SUMIFS(通讯通路门店!$X:$X,通讯通路门店!$S:$S,$G1386,通讯通路门店!$J:$J,"华为授权体验店")+SUMIFS(通讯通路门店!$AA:$AA,通讯通路门店!$S:$S,$G1386,通讯通路门店!$J:$J,"华为堡垒店")</f>
        <v>0</v>
      </c>
      <c r="BG1386" s="99">
        <f>SUMIFS(通讯通路门店!$Y:$Y,通讯通路门店!$S:$S,$G1386,通讯通路门店!$J:$J,"小米体验店")</f>
        <v>0</v>
      </c>
      <c r="BH1386" s="99">
        <f>SUMIFS(通讯通路门店!$AA:$AA,通讯通路门店!$S:$S,$G1386,通讯通路门店!$J:$J,"苹果体验店")</f>
        <v>0</v>
      </c>
      <c r="BI1386" s="99">
        <f>SUMIFS(通讯通路门店!$K:$K,通讯通路门店!$S:$S,$G1386,通讯通路门店!$J:$J,"其他品牌专卖店")</f>
        <v>0</v>
      </c>
      <c r="BJ1386" s="99">
        <f>SUMIFS(通讯通路门店!$AC:$AC,通讯通路门店!$S:$S,$G1386)</f>
        <v>0</v>
      </c>
      <c r="BK1386" s="99">
        <f>SUMIFS(通讯通路门店!$AD:$AD,通讯通路门店!$S:$S,$G1386)</f>
        <v>0</v>
      </c>
      <c r="BL1386" s="99">
        <f>SUMIFS(通讯通路门店!$AE:$AE,通讯通路门店!$S:$S,$G1386)</f>
        <v>0</v>
      </c>
      <c r="BM1386" s="99">
        <f>SUMIFS(通讯通路门店!$AF:$AF,通讯通路门店!$S:$S,$G1386)</f>
        <v>0</v>
      </c>
      <c r="BN1386" s="99">
        <f>SUMIFS(通讯通路门店!$AG:$AG,通讯通路门店!$S:$S,$G1386)</f>
        <v>0</v>
      </c>
      <c r="BO1386" s="99">
        <f>SUMIFS(通讯通路门店!$AH:$AH,通讯通路门店!$S:$S,$G1386)</f>
        <v>0</v>
      </c>
      <c r="BP1386" s="99">
        <f>SUMIFS(通讯通路门店!$AI:$AI,通讯通路门店!$S:$S,$G1386)</f>
        <v>0</v>
      </c>
      <c r="BQ1386" s="83"/>
    </row>
    <row r="1387" spans="1:69">
      <c r="A1387" s="99" t="str">
        <f>IFERROR(_xlfn.XLOOKUP($G1387,通讯通路门店!$S$4:$S$993931,通讯通路门店!$A$4:$A$993931,0,0),"")</f>
        <v>海南省</v>
      </c>
      <c r="B1387" s="99" t="str">
        <f>IFERROR(_xlfn.XLOOKUP($G1387,通讯通路门店!$S$4:$S$993931,通讯通路门店!$B$4:$B$993931,0,0),"")</f>
        <v>东方市</v>
      </c>
      <c r="C1387" s="99" t="str">
        <f>IFERROR(_xlfn.XLOOKUP($G1387,通讯通路门店!$S$4:$S$993931,通讯通路门店!$C$4:$C$993931,0,0),"")</f>
        <v>东方市</v>
      </c>
      <c r="D1387" s="99" t="str">
        <f>IFERROR(_xlfn.XLOOKUP($G1387,通讯通路门店!$S$4:$S$993931,通讯通路门店!$D$4:$D$993931,0,0),"")</f>
        <v>八所镇</v>
      </c>
      <c r="E1387" s="83"/>
      <c r="F1387" s="83"/>
      <c r="G1387" s="101"/>
      <c r="H1387" s="102">
        <f>IFERROR(_xlfn.XLOOKUP($G1387,通讯通路门店!$S$4:$S$993931,通讯通路门店!$R$4:$R$993931,0,0),"")</f>
        <v>0</v>
      </c>
      <c r="I1387" s="83"/>
      <c r="J1387" s="83"/>
      <c r="K1387" s="83"/>
      <c r="L1387" s="83"/>
      <c r="M1387" s="83"/>
      <c r="N1387" s="83"/>
      <c r="O1387" s="83"/>
      <c r="P1387" s="83"/>
      <c r="Q1387" s="83"/>
      <c r="R1387" s="83"/>
      <c r="S1387" s="83"/>
      <c r="T1387" s="83"/>
      <c r="U1387" s="99">
        <f>COUNTIF(通讯通路门店!$S:$S,$G1387)</f>
        <v>0</v>
      </c>
      <c r="V1387" s="99">
        <f>COUNTIFS(通讯通路门店!$S:$S,$G1387,通讯通路门店!$J:$J,"综合卖场")</f>
        <v>0</v>
      </c>
      <c r="W1387" s="99">
        <f>SUMIFS(通讯通路门店!$AJ:$AJ,通讯通路门店!$S:$S,通讯客户沙盘!$G1387)</f>
        <v>0</v>
      </c>
      <c r="X1387" s="99">
        <f t="shared" si="105"/>
        <v>0</v>
      </c>
      <c r="Y1387" s="99">
        <f>COUNTIFS(通讯通路门店!$S:$S,$G1387,通讯通路门店!$J:$J,"荣耀体验店")+COUNTIFS(通讯通路门店!$S:$S,$G1387,通讯通路门店!$J:$J,"荣耀授权专卖店")</f>
        <v>0</v>
      </c>
      <c r="Z1387" s="99">
        <f>COUNTIFS(通讯通路门店!$S:$S,$G1387,通讯通路门店!$J:$J,"VIVO体验店")</f>
        <v>0</v>
      </c>
      <c r="AA1387" s="99">
        <f>COUNTIFS(通讯通路门店!$S:$S,$G1387,通讯通路门店!$J:$J,"OPPO体验店")</f>
        <v>0</v>
      </c>
      <c r="AB1387" s="99">
        <f>COUNTIFS(通讯通路门店!$S:$S,$G1387,通讯通路门店!$J:$J,"华为授权体验店")+COUNTIFS(通讯通路门店!$S:$S,$G1387,通讯通路门店!$J:$J,"华为堡垒店")</f>
        <v>0</v>
      </c>
      <c r="AC1387" s="99">
        <f>COUNTIFS(通讯通路门店!$S:$S,$G1387,通讯通路门店!$J:$J,"小米体验店")</f>
        <v>0</v>
      </c>
      <c r="AD1387" s="99">
        <f>COUNTIFS(通讯通路门店!$S:$S,$G1387,通讯通路门店!$J:$J,"苹果体验店")</f>
        <v>0</v>
      </c>
      <c r="AE1387" s="99">
        <f>COUNTIFS(通讯通路门店!$S:$S,$G1387,通讯通路门店!$J:$J,"其他品牌专卖店")</f>
        <v>0</v>
      </c>
      <c r="AF1387" s="99">
        <f>SUMIFS(通讯通路门店!$BI:$BI,通讯通路门店!$S:$S,$G1387)</f>
        <v>0</v>
      </c>
      <c r="AG1387" s="99">
        <f>SUMIFS(通讯通路门店!$BH:$BH,通讯通路门店!$S:$S,$G1387)</f>
        <v>0</v>
      </c>
      <c r="AH1387" s="99">
        <f t="shared" si="106"/>
        <v>0</v>
      </c>
      <c r="AI1387" s="99">
        <f>SUMIFS(通讯通路门店!$BB:$BB,通讯通路门店!$S:$S,$G1387)</f>
        <v>0</v>
      </c>
      <c r="AJ1387" s="99">
        <f>SUMIFS(通讯通路门店!$BE:$BE,通讯通路门店!$S:$S,$G1387)</f>
        <v>0</v>
      </c>
      <c r="AK1387" s="99">
        <f>SUMIFS(通讯通路门店!$BG:$BG,通讯通路门店!$S:$S,$G1387)</f>
        <v>0</v>
      </c>
      <c r="AL1387" s="99">
        <f>SUMIFS(通讯通路门店!$BC:$BC,通讯通路门店!$S:$S,$G1387)</f>
        <v>0</v>
      </c>
      <c r="AM1387" s="99">
        <f>SUMIFS(通讯通路门店!$BD:$BD,通讯通路门店!$S:$S,$G1387)</f>
        <v>0</v>
      </c>
      <c r="AN1387" s="99">
        <f>SUMIFS(通讯通路门店!$BF:$BF,通讯通路门店!$S:$S,$G1387)</f>
        <v>0</v>
      </c>
      <c r="AO1387" s="99">
        <f t="shared" si="107"/>
        <v>0</v>
      </c>
      <c r="AP1387" s="99">
        <f>SUMIFS(通讯通路门店!$K:$K,通讯通路门店!$S:$S,$G1387)</f>
        <v>0</v>
      </c>
      <c r="AQ1387" s="83"/>
      <c r="AR1387" s="99">
        <f>SUMIFS(通讯通路门店!$T:$T,通讯通路门店!$S:$S,$G1387)</f>
        <v>0</v>
      </c>
      <c r="AS1387" s="99">
        <f>SUMIFS(通讯通路门店!$U:$U,通讯通路门店!$S:$S,$G1387)</f>
        <v>0</v>
      </c>
      <c r="AT1387" s="99">
        <f>SUMIFS(通讯通路门店!$V:$V,通讯通路门店!$S:$S,$G1387)</f>
        <v>0</v>
      </c>
      <c r="AU1387" s="99">
        <f>SUMIFS(通讯通路门店!$W:$W,通讯通路门店!$S:$S,$G1387)</f>
        <v>0</v>
      </c>
      <c r="AV1387" s="99">
        <f>SUMIFS(通讯通路门店!$Z:$Z,通讯通路门店!$S:$S,$G1387)</f>
        <v>0</v>
      </c>
      <c r="AW1387" s="99">
        <f>SUMIFS(通讯通路门店!$AB:$AB,通讯通路门店!$S:$S,$G1387)</f>
        <v>0</v>
      </c>
      <c r="AX1387" s="99">
        <f>SUMIFS(通讯通路门店!$X:$X,通讯通路门店!$S:$S,$G1387)</f>
        <v>0</v>
      </c>
      <c r="AY1387" s="99">
        <f>SUMIFS(通讯通路门店!$Y:$Y,通讯通路门店!$S:$S,$G1387)</f>
        <v>0</v>
      </c>
      <c r="AZ1387" s="99">
        <f>SUMIFS(通讯通路门店!$AA:$AA,通讯通路门店!$S:$S,$G1387)</f>
        <v>0</v>
      </c>
      <c r="BA1387" s="99">
        <f t="shared" si="108"/>
        <v>0</v>
      </c>
      <c r="BB1387" s="99">
        <f t="shared" si="109"/>
        <v>0</v>
      </c>
      <c r="BC1387" s="99">
        <f>SUMIFS(通讯通路门店!$W:$W,通讯通路门店!$S:$S,$G1387,通讯通路门店!$J:$J,"荣耀体验店")+SUMIFS(通讯通路门店!$W:$W,通讯通路门店!$S:$S,$G1387,通讯通路门店!$J:$J,"荣耀授权专卖店")</f>
        <v>0</v>
      </c>
      <c r="BD1387" s="99">
        <f>SUMIFS(通讯通路门店!$Z:$Z,通讯通路门店!$S:$S,$G1387,通讯通路门店!$J:$J,"VIVO体验店")</f>
        <v>0</v>
      </c>
      <c r="BE1387" s="99">
        <f>SUMIFS(通讯通路门店!$AB:$AB,通讯通路门店!$S:$S,$G1387,通讯通路门店!$J:$J,"OPPO体验店")</f>
        <v>0</v>
      </c>
      <c r="BF1387" s="99">
        <f>SUMIFS(通讯通路门店!$X:$X,通讯通路门店!$S:$S,$G1387,通讯通路门店!$J:$J,"华为授权体验店")+SUMIFS(通讯通路门店!$AA:$AA,通讯通路门店!$S:$S,$G1387,通讯通路门店!$J:$J,"华为堡垒店")</f>
        <v>0</v>
      </c>
      <c r="BG1387" s="99">
        <f>SUMIFS(通讯通路门店!$Y:$Y,通讯通路门店!$S:$S,$G1387,通讯通路门店!$J:$J,"小米体验店")</f>
        <v>0</v>
      </c>
      <c r="BH1387" s="99">
        <f>SUMIFS(通讯通路门店!$AA:$AA,通讯通路门店!$S:$S,$G1387,通讯通路门店!$J:$J,"苹果体验店")</f>
        <v>0</v>
      </c>
      <c r="BI1387" s="99">
        <f>SUMIFS(通讯通路门店!$K:$K,通讯通路门店!$S:$S,$G1387,通讯通路门店!$J:$J,"其他品牌专卖店")</f>
        <v>0</v>
      </c>
      <c r="BJ1387" s="99">
        <f>SUMIFS(通讯通路门店!$AC:$AC,通讯通路门店!$S:$S,$G1387)</f>
        <v>0</v>
      </c>
      <c r="BK1387" s="99">
        <f>SUMIFS(通讯通路门店!$AD:$AD,通讯通路门店!$S:$S,$G1387)</f>
        <v>0</v>
      </c>
      <c r="BL1387" s="99">
        <f>SUMIFS(通讯通路门店!$AE:$AE,通讯通路门店!$S:$S,$G1387)</f>
        <v>0</v>
      </c>
      <c r="BM1387" s="99">
        <f>SUMIFS(通讯通路门店!$AF:$AF,通讯通路门店!$S:$S,$G1387)</f>
        <v>0</v>
      </c>
      <c r="BN1387" s="99">
        <f>SUMIFS(通讯通路门店!$AG:$AG,通讯通路门店!$S:$S,$G1387)</f>
        <v>0</v>
      </c>
      <c r="BO1387" s="99">
        <f>SUMIFS(通讯通路门店!$AH:$AH,通讯通路门店!$S:$S,$G1387)</f>
        <v>0</v>
      </c>
      <c r="BP1387" s="99">
        <f>SUMIFS(通讯通路门店!$AI:$AI,通讯通路门店!$S:$S,$G1387)</f>
        <v>0</v>
      </c>
      <c r="BQ1387" s="83"/>
    </row>
    <row r="1388" spans="1:69">
      <c r="A1388" s="99" t="str">
        <f>IFERROR(_xlfn.XLOOKUP($G1388,通讯通路门店!$S$4:$S$993931,通讯通路门店!$A$4:$A$993931,0,0),"")</f>
        <v>海南省</v>
      </c>
      <c r="B1388" s="99" t="str">
        <f>IFERROR(_xlfn.XLOOKUP($G1388,通讯通路门店!$S$4:$S$993931,通讯通路门店!$B$4:$B$993931,0,0),"")</f>
        <v>东方市</v>
      </c>
      <c r="C1388" s="99" t="str">
        <f>IFERROR(_xlfn.XLOOKUP($G1388,通讯通路门店!$S$4:$S$993931,通讯通路门店!$C$4:$C$993931,0,0),"")</f>
        <v>东方市</v>
      </c>
      <c r="D1388" s="99" t="str">
        <f>IFERROR(_xlfn.XLOOKUP($G1388,通讯通路门店!$S$4:$S$993931,通讯通路门店!$D$4:$D$993931,0,0),"")</f>
        <v>八所镇</v>
      </c>
      <c r="E1388" s="83"/>
      <c r="F1388" s="83"/>
      <c r="G1388" s="101"/>
      <c r="H1388" s="102">
        <f>IFERROR(_xlfn.XLOOKUP($G1388,通讯通路门店!$S$4:$S$993931,通讯通路门店!$R$4:$R$993931,0,0),"")</f>
        <v>0</v>
      </c>
      <c r="I1388" s="83"/>
      <c r="J1388" s="83"/>
      <c r="K1388" s="83"/>
      <c r="L1388" s="83"/>
      <c r="M1388" s="83"/>
      <c r="N1388" s="83"/>
      <c r="O1388" s="83"/>
      <c r="P1388" s="83"/>
      <c r="Q1388" s="83"/>
      <c r="R1388" s="83"/>
      <c r="S1388" s="83"/>
      <c r="T1388" s="83"/>
      <c r="U1388" s="99">
        <f>COUNTIF(通讯通路门店!$S:$S,$G1388)</f>
        <v>0</v>
      </c>
      <c r="V1388" s="99">
        <f>COUNTIFS(通讯通路门店!$S:$S,$G1388,通讯通路门店!$J:$J,"综合卖场")</f>
        <v>0</v>
      </c>
      <c r="W1388" s="99">
        <f>SUMIFS(通讯通路门店!$AJ:$AJ,通讯通路门店!$S:$S,通讯客户沙盘!$G1388)</f>
        <v>0</v>
      </c>
      <c r="X1388" s="99">
        <f t="shared" si="105"/>
        <v>0</v>
      </c>
      <c r="Y1388" s="99">
        <f>COUNTIFS(通讯通路门店!$S:$S,$G1388,通讯通路门店!$J:$J,"荣耀体验店")+COUNTIFS(通讯通路门店!$S:$S,$G1388,通讯通路门店!$J:$J,"荣耀授权专卖店")</f>
        <v>0</v>
      </c>
      <c r="Z1388" s="99">
        <f>COUNTIFS(通讯通路门店!$S:$S,$G1388,通讯通路门店!$J:$J,"VIVO体验店")</f>
        <v>0</v>
      </c>
      <c r="AA1388" s="99">
        <f>COUNTIFS(通讯通路门店!$S:$S,$G1388,通讯通路门店!$J:$J,"OPPO体验店")</f>
        <v>0</v>
      </c>
      <c r="AB1388" s="99">
        <f>COUNTIFS(通讯通路门店!$S:$S,$G1388,通讯通路门店!$J:$J,"华为授权体验店")+COUNTIFS(通讯通路门店!$S:$S,$G1388,通讯通路门店!$J:$J,"华为堡垒店")</f>
        <v>0</v>
      </c>
      <c r="AC1388" s="99">
        <f>COUNTIFS(通讯通路门店!$S:$S,$G1388,通讯通路门店!$J:$J,"小米体验店")</f>
        <v>0</v>
      </c>
      <c r="AD1388" s="99">
        <f>COUNTIFS(通讯通路门店!$S:$S,$G1388,通讯通路门店!$J:$J,"苹果体验店")</f>
        <v>0</v>
      </c>
      <c r="AE1388" s="99">
        <f>COUNTIFS(通讯通路门店!$S:$S,$G1388,通讯通路门店!$J:$J,"其他品牌专卖店")</f>
        <v>0</v>
      </c>
      <c r="AF1388" s="99">
        <f>SUMIFS(通讯通路门店!$BI:$BI,通讯通路门店!$S:$S,$G1388)</f>
        <v>0</v>
      </c>
      <c r="AG1388" s="99">
        <f>SUMIFS(通讯通路门店!$BH:$BH,通讯通路门店!$S:$S,$G1388)</f>
        <v>0</v>
      </c>
      <c r="AH1388" s="99">
        <f t="shared" si="106"/>
        <v>0</v>
      </c>
      <c r="AI1388" s="99">
        <f>SUMIFS(通讯通路门店!$BB:$BB,通讯通路门店!$S:$S,$G1388)</f>
        <v>0</v>
      </c>
      <c r="AJ1388" s="99">
        <f>SUMIFS(通讯通路门店!$BE:$BE,通讯通路门店!$S:$S,$G1388)</f>
        <v>0</v>
      </c>
      <c r="AK1388" s="99">
        <f>SUMIFS(通讯通路门店!$BG:$BG,通讯通路门店!$S:$S,$G1388)</f>
        <v>0</v>
      </c>
      <c r="AL1388" s="99">
        <f>SUMIFS(通讯通路门店!$BC:$BC,通讯通路门店!$S:$S,$G1388)</f>
        <v>0</v>
      </c>
      <c r="AM1388" s="99">
        <f>SUMIFS(通讯通路门店!$BD:$BD,通讯通路门店!$S:$S,$G1388)</f>
        <v>0</v>
      </c>
      <c r="AN1388" s="99">
        <f>SUMIFS(通讯通路门店!$BF:$BF,通讯通路门店!$S:$S,$G1388)</f>
        <v>0</v>
      </c>
      <c r="AO1388" s="99">
        <f t="shared" si="107"/>
        <v>0</v>
      </c>
      <c r="AP1388" s="99">
        <f>SUMIFS(通讯通路门店!$K:$K,通讯通路门店!$S:$S,$G1388)</f>
        <v>0</v>
      </c>
      <c r="AQ1388" s="83"/>
      <c r="AR1388" s="99">
        <f>SUMIFS(通讯通路门店!$T:$T,通讯通路门店!$S:$S,$G1388)</f>
        <v>0</v>
      </c>
      <c r="AS1388" s="99">
        <f>SUMIFS(通讯通路门店!$U:$U,通讯通路门店!$S:$S,$G1388)</f>
        <v>0</v>
      </c>
      <c r="AT1388" s="99">
        <f>SUMIFS(通讯通路门店!$V:$V,通讯通路门店!$S:$S,$G1388)</f>
        <v>0</v>
      </c>
      <c r="AU1388" s="99">
        <f>SUMIFS(通讯通路门店!$W:$W,通讯通路门店!$S:$S,$G1388)</f>
        <v>0</v>
      </c>
      <c r="AV1388" s="99">
        <f>SUMIFS(通讯通路门店!$Z:$Z,通讯通路门店!$S:$S,$G1388)</f>
        <v>0</v>
      </c>
      <c r="AW1388" s="99">
        <f>SUMIFS(通讯通路门店!$AB:$AB,通讯通路门店!$S:$S,$G1388)</f>
        <v>0</v>
      </c>
      <c r="AX1388" s="99">
        <f>SUMIFS(通讯通路门店!$X:$X,通讯通路门店!$S:$S,$G1388)</f>
        <v>0</v>
      </c>
      <c r="AY1388" s="99">
        <f>SUMIFS(通讯通路门店!$Y:$Y,通讯通路门店!$S:$S,$G1388)</f>
        <v>0</v>
      </c>
      <c r="AZ1388" s="99">
        <f>SUMIFS(通讯通路门店!$AA:$AA,通讯通路门店!$S:$S,$G1388)</f>
        <v>0</v>
      </c>
      <c r="BA1388" s="99">
        <f t="shared" si="108"/>
        <v>0</v>
      </c>
      <c r="BB1388" s="99">
        <f t="shared" si="109"/>
        <v>0</v>
      </c>
      <c r="BC1388" s="99">
        <f>SUMIFS(通讯通路门店!$W:$W,通讯通路门店!$S:$S,$G1388,通讯通路门店!$J:$J,"荣耀体验店")+SUMIFS(通讯通路门店!$W:$W,通讯通路门店!$S:$S,$G1388,通讯通路门店!$J:$J,"荣耀授权专卖店")</f>
        <v>0</v>
      </c>
      <c r="BD1388" s="99">
        <f>SUMIFS(通讯通路门店!$Z:$Z,通讯通路门店!$S:$S,$G1388,通讯通路门店!$J:$J,"VIVO体验店")</f>
        <v>0</v>
      </c>
      <c r="BE1388" s="99">
        <f>SUMIFS(通讯通路门店!$AB:$AB,通讯通路门店!$S:$S,$G1388,通讯通路门店!$J:$J,"OPPO体验店")</f>
        <v>0</v>
      </c>
      <c r="BF1388" s="99">
        <f>SUMIFS(通讯通路门店!$X:$X,通讯通路门店!$S:$S,$G1388,通讯通路门店!$J:$J,"华为授权体验店")+SUMIFS(通讯通路门店!$AA:$AA,通讯通路门店!$S:$S,$G1388,通讯通路门店!$J:$J,"华为堡垒店")</f>
        <v>0</v>
      </c>
      <c r="BG1388" s="99">
        <f>SUMIFS(通讯通路门店!$Y:$Y,通讯通路门店!$S:$S,$G1388,通讯通路门店!$J:$J,"小米体验店")</f>
        <v>0</v>
      </c>
      <c r="BH1388" s="99">
        <f>SUMIFS(通讯通路门店!$AA:$AA,通讯通路门店!$S:$S,$G1388,通讯通路门店!$J:$J,"苹果体验店")</f>
        <v>0</v>
      </c>
      <c r="BI1388" s="99">
        <f>SUMIFS(通讯通路门店!$K:$K,通讯通路门店!$S:$S,$G1388,通讯通路门店!$J:$J,"其他品牌专卖店")</f>
        <v>0</v>
      </c>
      <c r="BJ1388" s="99">
        <f>SUMIFS(通讯通路门店!$AC:$AC,通讯通路门店!$S:$S,$G1388)</f>
        <v>0</v>
      </c>
      <c r="BK1388" s="99">
        <f>SUMIFS(通讯通路门店!$AD:$AD,通讯通路门店!$S:$S,$G1388)</f>
        <v>0</v>
      </c>
      <c r="BL1388" s="99">
        <f>SUMIFS(通讯通路门店!$AE:$AE,通讯通路门店!$S:$S,$G1388)</f>
        <v>0</v>
      </c>
      <c r="BM1388" s="99">
        <f>SUMIFS(通讯通路门店!$AF:$AF,通讯通路门店!$S:$S,$G1388)</f>
        <v>0</v>
      </c>
      <c r="BN1388" s="99">
        <f>SUMIFS(通讯通路门店!$AG:$AG,通讯通路门店!$S:$S,$G1388)</f>
        <v>0</v>
      </c>
      <c r="BO1388" s="99">
        <f>SUMIFS(通讯通路门店!$AH:$AH,通讯通路门店!$S:$S,$G1388)</f>
        <v>0</v>
      </c>
      <c r="BP1388" s="99">
        <f>SUMIFS(通讯通路门店!$AI:$AI,通讯通路门店!$S:$S,$G1388)</f>
        <v>0</v>
      </c>
      <c r="BQ1388" s="83"/>
    </row>
    <row r="1389" spans="1:69">
      <c r="A1389" s="99" t="str">
        <f>IFERROR(_xlfn.XLOOKUP($G1389,通讯通路门店!$S$4:$S$993931,通讯通路门店!$A$4:$A$993931,0,0),"")</f>
        <v>海南省</v>
      </c>
      <c r="B1389" s="99" t="str">
        <f>IFERROR(_xlfn.XLOOKUP($G1389,通讯通路门店!$S$4:$S$993931,通讯通路门店!$B$4:$B$993931,0,0),"")</f>
        <v>东方市</v>
      </c>
      <c r="C1389" s="99" t="str">
        <f>IFERROR(_xlfn.XLOOKUP($G1389,通讯通路门店!$S$4:$S$993931,通讯通路门店!$C$4:$C$993931,0,0),"")</f>
        <v>东方市</v>
      </c>
      <c r="D1389" s="99" t="str">
        <f>IFERROR(_xlfn.XLOOKUP($G1389,通讯通路门店!$S$4:$S$993931,通讯通路门店!$D$4:$D$993931,0,0),"")</f>
        <v>八所镇</v>
      </c>
      <c r="E1389" s="83"/>
      <c r="F1389" s="83"/>
      <c r="G1389" s="101"/>
      <c r="H1389" s="102">
        <f>IFERROR(_xlfn.XLOOKUP($G1389,通讯通路门店!$S$4:$S$993931,通讯通路门店!$R$4:$R$993931,0,0),"")</f>
        <v>0</v>
      </c>
      <c r="I1389" s="83"/>
      <c r="J1389" s="83"/>
      <c r="K1389" s="83"/>
      <c r="L1389" s="83"/>
      <c r="M1389" s="83"/>
      <c r="N1389" s="83"/>
      <c r="O1389" s="83"/>
      <c r="P1389" s="83"/>
      <c r="Q1389" s="83"/>
      <c r="R1389" s="83"/>
      <c r="S1389" s="83"/>
      <c r="T1389" s="83"/>
      <c r="U1389" s="99">
        <f>COUNTIF(通讯通路门店!$S:$S,$G1389)</f>
        <v>0</v>
      </c>
      <c r="V1389" s="99">
        <f>COUNTIFS(通讯通路门店!$S:$S,$G1389,通讯通路门店!$J:$J,"综合卖场")</f>
        <v>0</v>
      </c>
      <c r="W1389" s="99">
        <f>SUMIFS(通讯通路门店!$AJ:$AJ,通讯通路门店!$S:$S,通讯客户沙盘!$G1389)</f>
        <v>0</v>
      </c>
      <c r="X1389" s="99">
        <f t="shared" si="105"/>
        <v>0</v>
      </c>
      <c r="Y1389" s="99">
        <f>COUNTIFS(通讯通路门店!$S:$S,$G1389,通讯通路门店!$J:$J,"荣耀体验店")+COUNTIFS(通讯通路门店!$S:$S,$G1389,通讯通路门店!$J:$J,"荣耀授权专卖店")</f>
        <v>0</v>
      </c>
      <c r="Z1389" s="99">
        <f>COUNTIFS(通讯通路门店!$S:$S,$G1389,通讯通路门店!$J:$J,"VIVO体验店")</f>
        <v>0</v>
      </c>
      <c r="AA1389" s="99">
        <f>COUNTIFS(通讯通路门店!$S:$S,$G1389,通讯通路门店!$J:$J,"OPPO体验店")</f>
        <v>0</v>
      </c>
      <c r="AB1389" s="99">
        <f>COUNTIFS(通讯通路门店!$S:$S,$G1389,通讯通路门店!$J:$J,"华为授权体验店")+COUNTIFS(通讯通路门店!$S:$S,$G1389,通讯通路门店!$J:$J,"华为堡垒店")</f>
        <v>0</v>
      </c>
      <c r="AC1389" s="99">
        <f>COUNTIFS(通讯通路门店!$S:$S,$G1389,通讯通路门店!$J:$J,"小米体验店")</f>
        <v>0</v>
      </c>
      <c r="AD1389" s="99">
        <f>COUNTIFS(通讯通路门店!$S:$S,$G1389,通讯通路门店!$J:$J,"苹果体验店")</f>
        <v>0</v>
      </c>
      <c r="AE1389" s="99">
        <f>COUNTIFS(通讯通路门店!$S:$S,$G1389,通讯通路门店!$J:$J,"其他品牌专卖店")</f>
        <v>0</v>
      </c>
      <c r="AF1389" s="99">
        <f>SUMIFS(通讯通路门店!$BI:$BI,通讯通路门店!$S:$S,$G1389)</f>
        <v>0</v>
      </c>
      <c r="AG1389" s="99">
        <f>SUMIFS(通讯通路门店!$BH:$BH,通讯通路门店!$S:$S,$G1389)</f>
        <v>0</v>
      </c>
      <c r="AH1389" s="99">
        <f t="shared" si="106"/>
        <v>0</v>
      </c>
      <c r="AI1389" s="99">
        <f>SUMIFS(通讯通路门店!$BB:$BB,通讯通路门店!$S:$S,$G1389)</f>
        <v>0</v>
      </c>
      <c r="AJ1389" s="99">
        <f>SUMIFS(通讯通路门店!$BE:$BE,通讯通路门店!$S:$S,$G1389)</f>
        <v>0</v>
      </c>
      <c r="AK1389" s="99">
        <f>SUMIFS(通讯通路门店!$BG:$BG,通讯通路门店!$S:$S,$G1389)</f>
        <v>0</v>
      </c>
      <c r="AL1389" s="99">
        <f>SUMIFS(通讯通路门店!$BC:$BC,通讯通路门店!$S:$S,$G1389)</f>
        <v>0</v>
      </c>
      <c r="AM1389" s="99">
        <f>SUMIFS(通讯通路门店!$BD:$BD,通讯通路门店!$S:$S,$G1389)</f>
        <v>0</v>
      </c>
      <c r="AN1389" s="99">
        <f>SUMIFS(通讯通路门店!$BF:$BF,通讯通路门店!$S:$S,$G1389)</f>
        <v>0</v>
      </c>
      <c r="AO1389" s="99">
        <f t="shared" si="107"/>
        <v>0</v>
      </c>
      <c r="AP1389" s="99">
        <f>SUMIFS(通讯通路门店!$K:$K,通讯通路门店!$S:$S,$G1389)</f>
        <v>0</v>
      </c>
      <c r="AQ1389" s="83"/>
      <c r="AR1389" s="99">
        <f>SUMIFS(通讯通路门店!$T:$T,通讯通路门店!$S:$S,$G1389)</f>
        <v>0</v>
      </c>
      <c r="AS1389" s="99">
        <f>SUMIFS(通讯通路门店!$U:$U,通讯通路门店!$S:$S,$G1389)</f>
        <v>0</v>
      </c>
      <c r="AT1389" s="99">
        <f>SUMIFS(通讯通路门店!$V:$V,通讯通路门店!$S:$S,$G1389)</f>
        <v>0</v>
      </c>
      <c r="AU1389" s="99">
        <f>SUMIFS(通讯通路门店!$W:$W,通讯通路门店!$S:$S,$G1389)</f>
        <v>0</v>
      </c>
      <c r="AV1389" s="99">
        <f>SUMIFS(通讯通路门店!$Z:$Z,通讯通路门店!$S:$S,$G1389)</f>
        <v>0</v>
      </c>
      <c r="AW1389" s="99">
        <f>SUMIFS(通讯通路门店!$AB:$AB,通讯通路门店!$S:$S,$G1389)</f>
        <v>0</v>
      </c>
      <c r="AX1389" s="99">
        <f>SUMIFS(通讯通路门店!$X:$X,通讯通路门店!$S:$S,$G1389)</f>
        <v>0</v>
      </c>
      <c r="AY1389" s="99">
        <f>SUMIFS(通讯通路门店!$Y:$Y,通讯通路门店!$S:$S,$G1389)</f>
        <v>0</v>
      </c>
      <c r="AZ1389" s="99">
        <f>SUMIFS(通讯通路门店!$AA:$AA,通讯通路门店!$S:$S,$G1389)</f>
        <v>0</v>
      </c>
      <c r="BA1389" s="99">
        <f t="shared" si="108"/>
        <v>0</v>
      </c>
      <c r="BB1389" s="99">
        <f t="shared" si="109"/>
        <v>0</v>
      </c>
      <c r="BC1389" s="99">
        <f>SUMIFS(通讯通路门店!$W:$W,通讯通路门店!$S:$S,$G1389,通讯通路门店!$J:$J,"荣耀体验店")+SUMIFS(通讯通路门店!$W:$W,通讯通路门店!$S:$S,$G1389,通讯通路门店!$J:$J,"荣耀授权专卖店")</f>
        <v>0</v>
      </c>
      <c r="BD1389" s="99">
        <f>SUMIFS(通讯通路门店!$Z:$Z,通讯通路门店!$S:$S,$G1389,通讯通路门店!$J:$J,"VIVO体验店")</f>
        <v>0</v>
      </c>
      <c r="BE1389" s="99">
        <f>SUMIFS(通讯通路门店!$AB:$AB,通讯通路门店!$S:$S,$G1389,通讯通路门店!$J:$J,"OPPO体验店")</f>
        <v>0</v>
      </c>
      <c r="BF1389" s="99">
        <f>SUMIFS(通讯通路门店!$X:$X,通讯通路门店!$S:$S,$G1389,通讯通路门店!$J:$J,"华为授权体验店")+SUMIFS(通讯通路门店!$AA:$AA,通讯通路门店!$S:$S,$G1389,通讯通路门店!$J:$J,"华为堡垒店")</f>
        <v>0</v>
      </c>
      <c r="BG1389" s="99">
        <f>SUMIFS(通讯通路门店!$Y:$Y,通讯通路门店!$S:$S,$G1389,通讯通路门店!$J:$J,"小米体验店")</f>
        <v>0</v>
      </c>
      <c r="BH1389" s="99">
        <f>SUMIFS(通讯通路门店!$AA:$AA,通讯通路门店!$S:$S,$G1389,通讯通路门店!$J:$J,"苹果体验店")</f>
        <v>0</v>
      </c>
      <c r="BI1389" s="99">
        <f>SUMIFS(通讯通路门店!$K:$K,通讯通路门店!$S:$S,$G1389,通讯通路门店!$J:$J,"其他品牌专卖店")</f>
        <v>0</v>
      </c>
      <c r="BJ1389" s="99">
        <f>SUMIFS(通讯通路门店!$AC:$AC,通讯通路门店!$S:$S,$G1389)</f>
        <v>0</v>
      </c>
      <c r="BK1389" s="99">
        <f>SUMIFS(通讯通路门店!$AD:$AD,通讯通路门店!$S:$S,$G1389)</f>
        <v>0</v>
      </c>
      <c r="BL1389" s="99">
        <f>SUMIFS(通讯通路门店!$AE:$AE,通讯通路门店!$S:$S,$G1389)</f>
        <v>0</v>
      </c>
      <c r="BM1389" s="99">
        <f>SUMIFS(通讯通路门店!$AF:$AF,通讯通路门店!$S:$S,$G1389)</f>
        <v>0</v>
      </c>
      <c r="BN1389" s="99">
        <f>SUMIFS(通讯通路门店!$AG:$AG,通讯通路门店!$S:$S,$G1389)</f>
        <v>0</v>
      </c>
      <c r="BO1389" s="99">
        <f>SUMIFS(通讯通路门店!$AH:$AH,通讯通路门店!$S:$S,$G1389)</f>
        <v>0</v>
      </c>
      <c r="BP1389" s="99">
        <f>SUMIFS(通讯通路门店!$AI:$AI,通讯通路门店!$S:$S,$G1389)</f>
        <v>0</v>
      </c>
      <c r="BQ1389" s="83"/>
    </row>
    <row r="1390" spans="1:69">
      <c r="A1390" s="99" t="str">
        <f>IFERROR(_xlfn.XLOOKUP($G1390,通讯通路门店!$S$4:$S$993931,通讯通路门店!$A$4:$A$993931,0,0),"")</f>
        <v>海南省</v>
      </c>
      <c r="B1390" s="99" t="str">
        <f>IFERROR(_xlfn.XLOOKUP($G1390,通讯通路门店!$S$4:$S$993931,通讯通路门店!$B$4:$B$993931,0,0),"")</f>
        <v>东方市</v>
      </c>
      <c r="C1390" s="99" t="str">
        <f>IFERROR(_xlfn.XLOOKUP($G1390,通讯通路门店!$S$4:$S$993931,通讯通路门店!$C$4:$C$993931,0,0),"")</f>
        <v>东方市</v>
      </c>
      <c r="D1390" s="99" t="str">
        <f>IFERROR(_xlfn.XLOOKUP($G1390,通讯通路门店!$S$4:$S$993931,通讯通路门店!$D$4:$D$993931,0,0),"")</f>
        <v>八所镇</v>
      </c>
      <c r="E1390" s="83"/>
      <c r="F1390" s="83"/>
      <c r="G1390" s="101"/>
      <c r="H1390" s="102">
        <f>IFERROR(_xlfn.XLOOKUP($G1390,通讯通路门店!$S$4:$S$993931,通讯通路门店!$R$4:$R$993931,0,0),"")</f>
        <v>0</v>
      </c>
      <c r="I1390" s="83"/>
      <c r="J1390" s="83"/>
      <c r="K1390" s="83"/>
      <c r="L1390" s="83"/>
      <c r="M1390" s="83"/>
      <c r="N1390" s="83"/>
      <c r="O1390" s="83"/>
      <c r="P1390" s="83"/>
      <c r="Q1390" s="83"/>
      <c r="R1390" s="83"/>
      <c r="S1390" s="83"/>
      <c r="T1390" s="83"/>
      <c r="U1390" s="99">
        <f>COUNTIF(通讯通路门店!$S:$S,$G1390)</f>
        <v>0</v>
      </c>
      <c r="V1390" s="99">
        <f>COUNTIFS(通讯通路门店!$S:$S,$G1390,通讯通路门店!$J:$J,"综合卖场")</f>
        <v>0</v>
      </c>
      <c r="W1390" s="99">
        <f>SUMIFS(通讯通路门店!$AJ:$AJ,通讯通路门店!$S:$S,通讯客户沙盘!$G1390)</f>
        <v>0</v>
      </c>
      <c r="X1390" s="99">
        <f t="shared" si="105"/>
        <v>0</v>
      </c>
      <c r="Y1390" s="99">
        <f>COUNTIFS(通讯通路门店!$S:$S,$G1390,通讯通路门店!$J:$J,"荣耀体验店")+COUNTIFS(通讯通路门店!$S:$S,$G1390,通讯通路门店!$J:$J,"荣耀授权专卖店")</f>
        <v>0</v>
      </c>
      <c r="Z1390" s="99">
        <f>COUNTIFS(通讯通路门店!$S:$S,$G1390,通讯通路门店!$J:$J,"VIVO体验店")</f>
        <v>0</v>
      </c>
      <c r="AA1390" s="99">
        <f>COUNTIFS(通讯通路门店!$S:$S,$G1390,通讯通路门店!$J:$J,"OPPO体验店")</f>
        <v>0</v>
      </c>
      <c r="AB1390" s="99">
        <f>COUNTIFS(通讯通路门店!$S:$S,$G1390,通讯通路门店!$J:$J,"华为授权体验店")+COUNTIFS(通讯通路门店!$S:$S,$G1390,通讯通路门店!$J:$J,"华为堡垒店")</f>
        <v>0</v>
      </c>
      <c r="AC1390" s="99">
        <f>COUNTIFS(通讯通路门店!$S:$S,$G1390,通讯通路门店!$J:$J,"小米体验店")</f>
        <v>0</v>
      </c>
      <c r="AD1390" s="99">
        <f>COUNTIFS(通讯通路门店!$S:$S,$G1390,通讯通路门店!$J:$J,"苹果体验店")</f>
        <v>0</v>
      </c>
      <c r="AE1390" s="99">
        <f>COUNTIFS(通讯通路门店!$S:$S,$G1390,通讯通路门店!$J:$J,"其他品牌专卖店")</f>
        <v>0</v>
      </c>
      <c r="AF1390" s="99">
        <f>SUMIFS(通讯通路门店!$BI:$BI,通讯通路门店!$S:$S,$G1390)</f>
        <v>0</v>
      </c>
      <c r="AG1390" s="99">
        <f>SUMIFS(通讯通路门店!$BH:$BH,通讯通路门店!$S:$S,$G1390)</f>
        <v>0</v>
      </c>
      <c r="AH1390" s="99">
        <f t="shared" si="106"/>
        <v>0</v>
      </c>
      <c r="AI1390" s="99">
        <f>SUMIFS(通讯通路门店!$BB:$BB,通讯通路门店!$S:$S,$G1390)</f>
        <v>0</v>
      </c>
      <c r="AJ1390" s="99">
        <f>SUMIFS(通讯通路门店!$BE:$BE,通讯通路门店!$S:$S,$G1390)</f>
        <v>0</v>
      </c>
      <c r="AK1390" s="99">
        <f>SUMIFS(通讯通路门店!$BG:$BG,通讯通路门店!$S:$S,$G1390)</f>
        <v>0</v>
      </c>
      <c r="AL1390" s="99">
        <f>SUMIFS(通讯通路门店!$BC:$BC,通讯通路门店!$S:$S,$G1390)</f>
        <v>0</v>
      </c>
      <c r="AM1390" s="99">
        <f>SUMIFS(通讯通路门店!$BD:$BD,通讯通路门店!$S:$S,$G1390)</f>
        <v>0</v>
      </c>
      <c r="AN1390" s="99">
        <f>SUMIFS(通讯通路门店!$BF:$BF,通讯通路门店!$S:$S,$G1390)</f>
        <v>0</v>
      </c>
      <c r="AO1390" s="99">
        <f t="shared" si="107"/>
        <v>0</v>
      </c>
      <c r="AP1390" s="99">
        <f>SUMIFS(通讯通路门店!$K:$K,通讯通路门店!$S:$S,$G1390)</f>
        <v>0</v>
      </c>
      <c r="AQ1390" s="83"/>
      <c r="AR1390" s="99">
        <f>SUMIFS(通讯通路门店!$T:$T,通讯通路门店!$S:$S,$G1390)</f>
        <v>0</v>
      </c>
      <c r="AS1390" s="99">
        <f>SUMIFS(通讯通路门店!$U:$U,通讯通路门店!$S:$S,$G1390)</f>
        <v>0</v>
      </c>
      <c r="AT1390" s="99">
        <f>SUMIFS(通讯通路门店!$V:$V,通讯通路门店!$S:$S,$G1390)</f>
        <v>0</v>
      </c>
      <c r="AU1390" s="99">
        <f>SUMIFS(通讯通路门店!$W:$W,通讯通路门店!$S:$S,$G1390)</f>
        <v>0</v>
      </c>
      <c r="AV1390" s="99">
        <f>SUMIFS(通讯通路门店!$Z:$Z,通讯通路门店!$S:$S,$G1390)</f>
        <v>0</v>
      </c>
      <c r="AW1390" s="99">
        <f>SUMIFS(通讯通路门店!$AB:$AB,通讯通路门店!$S:$S,$G1390)</f>
        <v>0</v>
      </c>
      <c r="AX1390" s="99">
        <f>SUMIFS(通讯通路门店!$X:$X,通讯通路门店!$S:$S,$G1390)</f>
        <v>0</v>
      </c>
      <c r="AY1390" s="99">
        <f>SUMIFS(通讯通路门店!$Y:$Y,通讯通路门店!$S:$S,$G1390)</f>
        <v>0</v>
      </c>
      <c r="AZ1390" s="99">
        <f>SUMIFS(通讯通路门店!$AA:$AA,通讯通路门店!$S:$S,$G1390)</f>
        <v>0</v>
      </c>
      <c r="BA1390" s="99">
        <f t="shared" si="108"/>
        <v>0</v>
      </c>
      <c r="BB1390" s="99">
        <f t="shared" si="109"/>
        <v>0</v>
      </c>
      <c r="BC1390" s="99">
        <f>SUMIFS(通讯通路门店!$W:$W,通讯通路门店!$S:$S,$G1390,通讯通路门店!$J:$J,"荣耀体验店")+SUMIFS(通讯通路门店!$W:$W,通讯通路门店!$S:$S,$G1390,通讯通路门店!$J:$J,"荣耀授权专卖店")</f>
        <v>0</v>
      </c>
      <c r="BD1390" s="99">
        <f>SUMIFS(通讯通路门店!$Z:$Z,通讯通路门店!$S:$S,$G1390,通讯通路门店!$J:$J,"VIVO体验店")</f>
        <v>0</v>
      </c>
      <c r="BE1390" s="99">
        <f>SUMIFS(通讯通路门店!$AB:$AB,通讯通路门店!$S:$S,$G1390,通讯通路门店!$J:$J,"OPPO体验店")</f>
        <v>0</v>
      </c>
      <c r="BF1390" s="99">
        <f>SUMIFS(通讯通路门店!$X:$X,通讯通路门店!$S:$S,$G1390,通讯通路门店!$J:$J,"华为授权体验店")+SUMIFS(通讯通路门店!$AA:$AA,通讯通路门店!$S:$S,$G1390,通讯通路门店!$J:$J,"华为堡垒店")</f>
        <v>0</v>
      </c>
      <c r="BG1390" s="99">
        <f>SUMIFS(通讯通路门店!$Y:$Y,通讯通路门店!$S:$S,$G1390,通讯通路门店!$J:$J,"小米体验店")</f>
        <v>0</v>
      </c>
      <c r="BH1390" s="99">
        <f>SUMIFS(通讯通路门店!$AA:$AA,通讯通路门店!$S:$S,$G1390,通讯通路门店!$J:$J,"苹果体验店")</f>
        <v>0</v>
      </c>
      <c r="BI1390" s="99">
        <f>SUMIFS(通讯通路门店!$K:$K,通讯通路门店!$S:$S,$G1390,通讯通路门店!$J:$J,"其他品牌专卖店")</f>
        <v>0</v>
      </c>
      <c r="BJ1390" s="99">
        <f>SUMIFS(通讯通路门店!$AC:$AC,通讯通路门店!$S:$S,$G1390)</f>
        <v>0</v>
      </c>
      <c r="BK1390" s="99">
        <f>SUMIFS(通讯通路门店!$AD:$AD,通讯通路门店!$S:$S,$G1390)</f>
        <v>0</v>
      </c>
      <c r="BL1390" s="99">
        <f>SUMIFS(通讯通路门店!$AE:$AE,通讯通路门店!$S:$S,$G1390)</f>
        <v>0</v>
      </c>
      <c r="BM1390" s="99">
        <f>SUMIFS(通讯通路门店!$AF:$AF,通讯通路门店!$S:$S,$G1390)</f>
        <v>0</v>
      </c>
      <c r="BN1390" s="99">
        <f>SUMIFS(通讯通路门店!$AG:$AG,通讯通路门店!$S:$S,$G1390)</f>
        <v>0</v>
      </c>
      <c r="BO1390" s="99">
        <f>SUMIFS(通讯通路门店!$AH:$AH,通讯通路门店!$S:$S,$G1390)</f>
        <v>0</v>
      </c>
      <c r="BP1390" s="99">
        <f>SUMIFS(通讯通路门店!$AI:$AI,通讯通路门店!$S:$S,$G1390)</f>
        <v>0</v>
      </c>
      <c r="BQ1390" s="83"/>
    </row>
    <row r="1391" spans="1:69">
      <c r="A1391" s="99" t="str">
        <f>IFERROR(_xlfn.XLOOKUP($G1391,通讯通路门店!$S$4:$S$993931,通讯通路门店!$A$4:$A$993931,0,0),"")</f>
        <v>海南省</v>
      </c>
      <c r="B1391" s="99" t="str">
        <f>IFERROR(_xlfn.XLOOKUP($G1391,通讯通路门店!$S$4:$S$993931,通讯通路门店!$B$4:$B$993931,0,0),"")</f>
        <v>东方市</v>
      </c>
      <c r="C1391" s="99" t="str">
        <f>IFERROR(_xlfn.XLOOKUP($G1391,通讯通路门店!$S$4:$S$993931,通讯通路门店!$C$4:$C$993931,0,0),"")</f>
        <v>东方市</v>
      </c>
      <c r="D1391" s="99" t="str">
        <f>IFERROR(_xlfn.XLOOKUP($G1391,通讯通路门店!$S$4:$S$993931,通讯通路门店!$D$4:$D$993931,0,0),"")</f>
        <v>八所镇</v>
      </c>
      <c r="E1391" s="83"/>
      <c r="F1391" s="83"/>
      <c r="G1391" s="101"/>
      <c r="H1391" s="102">
        <f>IFERROR(_xlfn.XLOOKUP($G1391,通讯通路门店!$S$4:$S$993931,通讯通路门店!$R$4:$R$993931,0,0),"")</f>
        <v>0</v>
      </c>
      <c r="I1391" s="83"/>
      <c r="J1391" s="83"/>
      <c r="K1391" s="83"/>
      <c r="L1391" s="83"/>
      <c r="M1391" s="83"/>
      <c r="N1391" s="83"/>
      <c r="O1391" s="83"/>
      <c r="P1391" s="83"/>
      <c r="Q1391" s="83"/>
      <c r="R1391" s="83"/>
      <c r="S1391" s="83"/>
      <c r="T1391" s="83"/>
      <c r="U1391" s="99">
        <f>COUNTIF(通讯通路门店!$S:$S,$G1391)</f>
        <v>0</v>
      </c>
      <c r="V1391" s="99">
        <f>COUNTIFS(通讯通路门店!$S:$S,$G1391,通讯通路门店!$J:$J,"综合卖场")</f>
        <v>0</v>
      </c>
      <c r="W1391" s="99">
        <f>SUMIFS(通讯通路门店!$AJ:$AJ,通讯通路门店!$S:$S,通讯客户沙盘!$G1391)</f>
        <v>0</v>
      </c>
      <c r="X1391" s="99">
        <f t="shared" si="105"/>
        <v>0</v>
      </c>
      <c r="Y1391" s="99">
        <f>COUNTIFS(通讯通路门店!$S:$S,$G1391,通讯通路门店!$J:$J,"荣耀体验店")+COUNTIFS(通讯通路门店!$S:$S,$G1391,通讯通路门店!$J:$J,"荣耀授权专卖店")</f>
        <v>0</v>
      </c>
      <c r="Z1391" s="99">
        <f>COUNTIFS(通讯通路门店!$S:$S,$G1391,通讯通路门店!$J:$J,"VIVO体验店")</f>
        <v>0</v>
      </c>
      <c r="AA1391" s="99">
        <f>COUNTIFS(通讯通路门店!$S:$S,$G1391,通讯通路门店!$J:$J,"OPPO体验店")</f>
        <v>0</v>
      </c>
      <c r="AB1391" s="99">
        <f>COUNTIFS(通讯通路门店!$S:$S,$G1391,通讯通路门店!$J:$J,"华为授权体验店")+COUNTIFS(通讯通路门店!$S:$S,$G1391,通讯通路门店!$J:$J,"华为堡垒店")</f>
        <v>0</v>
      </c>
      <c r="AC1391" s="99">
        <f>COUNTIFS(通讯通路门店!$S:$S,$G1391,通讯通路门店!$J:$J,"小米体验店")</f>
        <v>0</v>
      </c>
      <c r="AD1391" s="99">
        <f>COUNTIFS(通讯通路门店!$S:$S,$G1391,通讯通路门店!$J:$J,"苹果体验店")</f>
        <v>0</v>
      </c>
      <c r="AE1391" s="99">
        <f>COUNTIFS(通讯通路门店!$S:$S,$G1391,通讯通路门店!$J:$J,"其他品牌专卖店")</f>
        <v>0</v>
      </c>
      <c r="AF1391" s="99">
        <f>SUMIFS(通讯通路门店!$BI:$BI,通讯通路门店!$S:$S,$G1391)</f>
        <v>0</v>
      </c>
      <c r="AG1391" s="99">
        <f>SUMIFS(通讯通路门店!$BH:$BH,通讯通路门店!$S:$S,$G1391)</f>
        <v>0</v>
      </c>
      <c r="AH1391" s="99">
        <f t="shared" si="106"/>
        <v>0</v>
      </c>
      <c r="AI1391" s="99">
        <f>SUMIFS(通讯通路门店!$BB:$BB,通讯通路门店!$S:$S,$G1391)</f>
        <v>0</v>
      </c>
      <c r="AJ1391" s="99">
        <f>SUMIFS(通讯通路门店!$BE:$BE,通讯通路门店!$S:$S,$G1391)</f>
        <v>0</v>
      </c>
      <c r="AK1391" s="99">
        <f>SUMIFS(通讯通路门店!$BG:$BG,通讯通路门店!$S:$S,$G1391)</f>
        <v>0</v>
      </c>
      <c r="AL1391" s="99">
        <f>SUMIFS(通讯通路门店!$BC:$BC,通讯通路门店!$S:$S,$G1391)</f>
        <v>0</v>
      </c>
      <c r="AM1391" s="99">
        <f>SUMIFS(通讯通路门店!$BD:$BD,通讯通路门店!$S:$S,$G1391)</f>
        <v>0</v>
      </c>
      <c r="AN1391" s="99">
        <f>SUMIFS(通讯通路门店!$BF:$BF,通讯通路门店!$S:$S,$G1391)</f>
        <v>0</v>
      </c>
      <c r="AO1391" s="99">
        <f t="shared" si="107"/>
        <v>0</v>
      </c>
      <c r="AP1391" s="99">
        <f>SUMIFS(通讯通路门店!$K:$K,通讯通路门店!$S:$S,$G1391)</f>
        <v>0</v>
      </c>
      <c r="AQ1391" s="83"/>
      <c r="AR1391" s="99">
        <f>SUMIFS(通讯通路门店!$T:$T,通讯通路门店!$S:$S,$G1391)</f>
        <v>0</v>
      </c>
      <c r="AS1391" s="99">
        <f>SUMIFS(通讯通路门店!$U:$U,通讯通路门店!$S:$S,$G1391)</f>
        <v>0</v>
      </c>
      <c r="AT1391" s="99">
        <f>SUMIFS(通讯通路门店!$V:$V,通讯通路门店!$S:$S,$G1391)</f>
        <v>0</v>
      </c>
      <c r="AU1391" s="99">
        <f>SUMIFS(通讯通路门店!$W:$W,通讯通路门店!$S:$S,$G1391)</f>
        <v>0</v>
      </c>
      <c r="AV1391" s="99">
        <f>SUMIFS(通讯通路门店!$Z:$Z,通讯通路门店!$S:$S,$G1391)</f>
        <v>0</v>
      </c>
      <c r="AW1391" s="99">
        <f>SUMIFS(通讯通路门店!$AB:$AB,通讯通路门店!$S:$S,$G1391)</f>
        <v>0</v>
      </c>
      <c r="AX1391" s="99">
        <f>SUMIFS(通讯通路门店!$X:$X,通讯通路门店!$S:$S,$G1391)</f>
        <v>0</v>
      </c>
      <c r="AY1391" s="99">
        <f>SUMIFS(通讯通路门店!$Y:$Y,通讯通路门店!$S:$S,$G1391)</f>
        <v>0</v>
      </c>
      <c r="AZ1391" s="99">
        <f>SUMIFS(通讯通路门店!$AA:$AA,通讯通路门店!$S:$S,$G1391)</f>
        <v>0</v>
      </c>
      <c r="BA1391" s="99">
        <f t="shared" si="108"/>
        <v>0</v>
      </c>
      <c r="BB1391" s="99">
        <f t="shared" si="109"/>
        <v>0</v>
      </c>
      <c r="BC1391" s="99">
        <f>SUMIFS(通讯通路门店!$W:$W,通讯通路门店!$S:$S,$G1391,通讯通路门店!$J:$J,"荣耀体验店")+SUMIFS(通讯通路门店!$W:$W,通讯通路门店!$S:$S,$G1391,通讯通路门店!$J:$J,"荣耀授权专卖店")</f>
        <v>0</v>
      </c>
      <c r="BD1391" s="99">
        <f>SUMIFS(通讯通路门店!$Z:$Z,通讯通路门店!$S:$S,$G1391,通讯通路门店!$J:$J,"VIVO体验店")</f>
        <v>0</v>
      </c>
      <c r="BE1391" s="99">
        <f>SUMIFS(通讯通路门店!$AB:$AB,通讯通路门店!$S:$S,$G1391,通讯通路门店!$J:$J,"OPPO体验店")</f>
        <v>0</v>
      </c>
      <c r="BF1391" s="99">
        <f>SUMIFS(通讯通路门店!$X:$X,通讯通路门店!$S:$S,$G1391,通讯通路门店!$J:$J,"华为授权体验店")+SUMIFS(通讯通路门店!$AA:$AA,通讯通路门店!$S:$S,$G1391,通讯通路门店!$J:$J,"华为堡垒店")</f>
        <v>0</v>
      </c>
      <c r="BG1391" s="99">
        <f>SUMIFS(通讯通路门店!$Y:$Y,通讯通路门店!$S:$S,$G1391,通讯通路门店!$J:$J,"小米体验店")</f>
        <v>0</v>
      </c>
      <c r="BH1391" s="99">
        <f>SUMIFS(通讯通路门店!$AA:$AA,通讯通路门店!$S:$S,$G1391,通讯通路门店!$J:$J,"苹果体验店")</f>
        <v>0</v>
      </c>
      <c r="BI1391" s="99">
        <f>SUMIFS(通讯通路门店!$K:$K,通讯通路门店!$S:$S,$G1391,通讯通路门店!$J:$J,"其他品牌专卖店")</f>
        <v>0</v>
      </c>
      <c r="BJ1391" s="99">
        <f>SUMIFS(通讯通路门店!$AC:$AC,通讯通路门店!$S:$S,$G1391)</f>
        <v>0</v>
      </c>
      <c r="BK1391" s="99">
        <f>SUMIFS(通讯通路门店!$AD:$AD,通讯通路门店!$S:$S,$G1391)</f>
        <v>0</v>
      </c>
      <c r="BL1391" s="99">
        <f>SUMIFS(通讯通路门店!$AE:$AE,通讯通路门店!$S:$S,$G1391)</f>
        <v>0</v>
      </c>
      <c r="BM1391" s="99">
        <f>SUMIFS(通讯通路门店!$AF:$AF,通讯通路门店!$S:$S,$G1391)</f>
        <v>0</v>
      </c>
      <c r="BN1391" s="99">
        <f>SUMIFS(通讯通路门店!$AG:$AG,通讯通路门店!$S:$S,$G1391)</f>
        <v>0</v>
      </c>
      <c r="BO1391" s="99">
        <f>SUMIFS(通讯通路门店!$AH:$AH,通讯通路门店!$S:$S,$G1391)</f>
        <v>0</v>
      </c>
      <c r="BP1391" s="99">
        <f>SUMIFS(通讯通路门店!$AI:$AI,通讯通路门店!$S:$S,$G1391)</f>
        <v>0</v>
      </c>
      <c r="BQ1391" s="83"/>
    </row>
    <row r="1392" spans="1:69">
      <c r="A1392" s="99" t="str">
        <f>IFERROR(_xlfn.XLOOKUP($G1392,通讯通路门店!$S$4:$S$993931,通讯通路门店!$A$4:$A$993931,0,0),"")</f>
        <v>海南省</v>
      </c>
      <c r="B1392" s="99" t="str">
        <f>IFERROR(_xlfn.XLOOKUP($G1392,通讯通路门店!$S$4:$S$993931,通讯通路门店!$B$4:$B$993931,0,0),"")</f>
        <v>东方市</v>
      </c>
      <c r="C1392" s="99" t="str">
        <f>IFERROR(_xlfn.XLOOKUP($G1392,通讯通路门店!$S$4:$S$993931,通讯通路门店!$C$4:$C$993931,0,0),"")</f>
        <v>东方市</v>
      </c>
      <c r="D1392" s="99" t="str">
        <f>IFERROR(_xlfn.XLOOKUP($G1392,通讯通路门店!$S$4:$S$993931,通讯通路门店!$D$4:$D$993931,0,0),"")</f>
        <v>八所镇</v>
      </c>
      <c r="E1392" s="83"/>
      <c r="F1392" s="83"/>
      <c r="G1392" s="101"/>
      <c r="H1392" s="102">
        <f>IFERROR(_xlfn.XLOOKUP($G1392,通讯通路门店!$S$4:$S$993931,通讯通路门店!$R$4:$R$993931,0,0),"")</f>
        <v>0</v>
      </c>
      <c r="I1392" s="83"/>
      <c r="J1392" s="83"/>
      <c r="K1392" s="83"/>
      <c r="L1392" s="83"/>
      <c r="M1392" s="83"/>
      <c r="N1392" s="83"/>
      <c r="O1392" s="83"/>
      <c r="P1392" s="83"/>
      <c r="Q1392" s="83"/>
      <c r="R1392" s="83"/>
      <c r="S1392" s="83"/>
      <c r="T1392" s="83"/>
      <c r="U1392" s="99">
        <f>COUNTIF(通讯通路门店!$S:$S,$G1392)</f>
        <v>0</v>
      </c>
      <c r="V1392" s="99">
        <f>COUNTIFS(通讯通路门店!$S:$S,$G1392,通讯通路门店!$J:$J,"综合卖场")</f>
        <v>0</v>
      </c>
      <c r="W1392" s="99">
        <f>SUMIFS(通讯通路门店!$AJ:$AJ,通讯通路门店!$S:$S,通讯客户沙盘!$G1392)</f>
        <v>0</v>
      </c>
      <c r="X1392" s="99">
        <f t="shared" si="105"/>
        <v>0</v>
      </c>
      <c r="Y1392" s="99">
        <f>COUNTIFS(通讯通路门店!$S:$S,$G1392,通讯通路门店!$J:$J,"荣耀体验店")+COUNTIFS(通讯通路门店!$S:$S,$G1392,通讯通路门店!$J:$J,"荣耀授权专卖店")</f>
        <v>0</v>
      </c>
      <c r="Z1392" s="99">
        <f>COUNTIFS(通讯通路门店!$S:$S,$G1392,通讯通路门店!$J:$J,"VIVO体验店")</f>
        <v>0</v>
      </c>
      <c r="AA1392" s="99">
        <f>COUNTIFS(通讯通路门店!$S:$S,$G1392,通讯通路门店!$J:$J,"OPPO体验店")</f>
        <v>0</v>
      </c>
      <c r="AB1392" s="99">
        <f>COUNTIFS(通讯通路门店!$S:$S,$G1392,通讯通路门店!$J:$J,"华为授权体验店")+COUNTIFS(通讯通路门店!$S:$S,$G1392,通讯通路门店!$J:$J,"华为堡垒店")</f>
        <v>0</v>
      </c>
      <c r="AC1392" s="99">
        <f>COUNTIFS(通讯通路门店!$S:$S,$G1392,通讯通路门店!$J:$J,"小米体验店")</f>
        <v>0</v>
      </c>
      <c r="AD1392" s="99">
        <f>COUNTIFS(通讯通路门店!$S:$S,$G1392,通讯通路门店!$J:$J,"苹果体验店")</f>
        <v>0</v>
      </c>
      <c r="AE1392" s="99">
        <f>COUNTIFS(通讯通路门店!$S:$S,$G1392,通讯通路门店!$J:$J,"其他品牌专卖店")</f>
        <v>0</v>
      </c>
      <c r="AF1392" s="99">
        <f>SUMIFS(通讯通路门店!$BI:$BI,通讯通路门店!$S:$S,$G1392)</f>
        <v>0</v>
      </c>
      <c r="AG1392" s="99">
        <f>SUMIFS(通讯通路门店!$BH:$BH,通讯通路门店!$S:$S,$G1392)</f>
        <v>0</v>
      </c>
      <c r="AH1392" s="99">
        <f t="shared" si="106"/>
        <v>0</v>
      </c>
      <c r="AI1392" s="99">
        <f>SUMIFS(通讯通路门店!$BB:$BB,通讯通路门店!$S:$S,$G1392)</f>
        <v>0</v>
      </c>
      <c r="AJ1392" s="99">
        <f>SUMIFS(通讯通路门店!$BE:$BE,通讯通路门店!$S:$S,$G1392)</f>
        <v>0</v>
      </c>
      <c r="AK1392" s="99">
        <f>SUMIFS(通讯通路门店!$BG:$BG,通讯通路门店!$S:$S,$G1392)</f>
        <v>0</v>
      </c>
      <c r="AL1392" s="99">
        <f>SUMIFS(通讯通路门店!$BC:$BC,通讯通路门店!$S:$S,$G1392)</f>
        <v>0</v>
      </c>
      <c r="AM1392" s="99">
        <f>SUMIFS(通讯通路门店!$BD:$BD,通讯通路门店!$S:$S,$G1392)</f>
        <v>0</v>
      </c>
      <c r="AN1392" s="99">
        <f>SUMIFS(通讯通路门店!$BF:$BF,通讯通路门店!$S:$S,$G1392)</f>
        <v>0</v>
      </c>
      <c r="AO1392" s="99">
        <f t="shared" si="107"/>
        <v>0</v>
      </c>
      <c r="AP1392" s="99">
        <f>SUMIFS(通讯通路门店!$K:$K,通讯通路门店!$S:$S,$G1392)</f>
        <v>0</v>
      </c>
      <c r="AQ1392" s="83"/>
      <c r="AR1392" s="99">
        <f>SUMIFS(通讯通路门店!$T:$T,通讯通路门店!$S:$S,$G1392)</f>
        <v>0</v>
      </c>
      <c r="AS1392" s="99">
        <f>SUMIFS(通讯通路门店!$U:$U,通讯通路门店!$S:$S,$G1392)</f>
        <v>0</v>
      </c>
      <c r="AT1392" s="99">
        <f>SUMIFS(通讯通路门店!$V:$V,通讯通路门店!$S:$S,$G1392)</f>
        <v>0</v>
      </c>
      <c r="AU1392" s="99">
        <f>SUMIFS(通讯通路门店!$W:$W,通讯通路门店!$S:$S,$G1392)</f>
        <v>0</v>
      </c>
      <c r="AV1392" s="99">
        <f>SUMIFS(通讯通路门店!$Z:$Z,通讯通路门店!$S:$S,$G1392)</f>
        <v>0</v>
      </c>
      <c r="AW1392" s="99">
        <f>SUMIFS(通讯通路门店!$AB:$AB,通讯通路门店!$S:$S,$G1392)</f>
        <v>0</v>
      </c>
      <c r="AX1392" s="99">
        <f>SUMIFS(通讯通路门店!$X:$X,通讯通路门店!$S:$S,$G1392)</f>
        <v>0</v>
      </c>
      <c r="AY1392" s="99">
        <f>SUMIFS(通讯通路门店!$Y:$Y,通讯通路门店!$S:$S,$G1392)</f>
        <v>0</v>
      </c>
      <c r="AZ1392" s="99">
        <f>SUMIFS(通讯通路门店!$AA:$AA,通讯通路门店!$S:$S,$G1392)</f>
        <v>0</v>
      </c>
      <c r="BA1392" s="99">
        <f t="shared" si="108"/>
        <v>0</v>
      </c>
      <c r="BB1392" s="99">
        <f t="shared" si="109"/>
        <v>0</v>
      </c>
      <c r="BC1392" s="99">
        <f>SUMIFS(通讯通路门店!$W:$W,通讯通路门店!$S:$S,$G1392,通讯通路门店!$J:$J,"荣耀体验店")+SUMIFS(通讯通路门店!$W:$W,通讯通路门店!$S:$S,$G1392,通讯通路门店!$J:$J,"荣耀授权专卖店")</f>
        <v>0</v>
      </c>
      <c r="BD1392" s="99">
        <f>SUMIFS(通讯通路门店!$Z:$Z,通讯通路门店!$S:$S,$G1392,通讯通路门店!$J:$J,"VIVO体验店")</f>
        <v>0</v>
      </c>
      <c r="BE1392" s="99">
        <f>SUMIFS(通讯通路门店!$AB:$AB,通讯通路门店!$S:$S,$G1392,通讯通路门店!$J:$J,"OPPO体验店")</f>
        <v>0</v>
      </c>
      <c r="BF1392" s="99">
        <f>SUMIFS(通讯通路门店!$X:$X,通讯通路门店!$S:$S,$G1392,通讯通路门店!$J:$J,"华为授权体验店")+SUMIFS(通讯通路门店!$AA:$AA,通讯通路门店!$S:$S,$G1392,通讯通路门店!$J:$J,"华为堡垒店")</f>
        <v>0</v>
      </c>
      <c r="BG1392" s="99">
        <f>SUMIFS(通讯通路门店!$Y:$Y,通讯通路门店!$S:$S,$G1392,通讯通路门店!$J:$J,"小米体验店")</f>
        <v>0</v>
      </c>
      <c r="BH1392" s="99">
        <f>SUMIFS(通讯通路门店!$AA:$AA,通讯通路门店!$S:$S,$G1392,通讯通路门店!$J:$J,"苹果体验店")</f>
        <v>0</v>
      </c>
      <c r="BI1392" s="99">
        <f>SUMIFS(通讯通路门店!$K:$K,通讯通路门店!$S:$S,$G1392,通讯通路门店!$J:$J,"其他品牌专卖店")</f>
        <v>0</v>
      </c>
      <c r="BJ1392" s="99">
        <f>SUMIFS(通讯通路门店!$AC:$AC,通讯通路门店!$S:$S,$G1392)</f>
        <v>0</v>
      </c>
      <c r="BK1392" s="99">
        <f>SUMIFS(通讯通路门店!$AD:$AD,通讯通路门店!$S:$S,$G1392)</f>
        <v>0</v>
      </c>
      <c r="BL1392" s="99">
        <f>SUMIFS(通讯通路门店!$AE:$AE,通讯通路门店!$S:$S,$G1392)</f>
        <v>0</v>
      </c>
      <c r="BM1392" s="99">
        <f>SUMIFS(通讯通路门店!$AF:$AF,通讯通路门店!$S:$S,$G1392)</f>
        <v>0</v>
      </c>
      <c r="BN1392" s="99">
        <f>SUMIFS(通讯通路门店!$AG:$AG,通讯通路门店!$S:$S,$G1392)</f>
        <v>0</v>
      </c>
      <c r="BO1392" s="99">
        <f>SUMIFS(通讯通路门店!$AH:$AH,通讯通路门店!$S:$S,$G1392)</f>
        <v>0</v>
      </c>
      <c r="BP1392" s="99">
        <f>SUMIFS(通讯通路门店!$AI:$AI,通讯通路门店!$S:$S,$G1392)</f>
        <v>0</v>
      </c>
      <c r="BQ1392" s="83"/>
    </row>
    <row r="1393" spans="1:69">
      <c r="A1393" s="99" t="str">
        <f>IFERROR(_xlfn.XLOOKUP($G1393,通讯通路门店!$S$4:$S$993931,通讯通路门店!$A$4:$A$993931,0,0),"")</f>
        <v>海南省</v>
      </c>
      <c r="B1393" s="99" t="str">
        <f>IFERROR(_xlfn.XLOOKUP($G1393,通讯通路门店!$S$4:$S$993931,通讯通路门店!$B$4:$B$993931,0,0),"")</f>
        <v>东方市</v>
      </c>
      <c r="C1393" s="99" t="str">
        <f>IFERROR(_xlfn.XLOOKUP($G1393,通讯通路门店!$S$4:$S$993931,通讯通路门店!$C$4:$C$993931,0,0),"")</f>
        <v>东方市</v>
      </c>
      <c r="D1393" s="99" t="str">
        <f>IFERROR(_xlfn.XLOOKUP($G1393,通讯通路门店!$S$4:$S$993931,通讯通路门店!$D$4:$D$993931,0,0),"")</f>
        <v>八所镇</v>
      </c>
      <c r="E1393" s="83"/>
      <c r="F1393" s="83"/>
      <c r="G1393" s="101"/>
      <c r="H1393" s="102">
        <f>IFERROR(_xlfn.XLOOKUP($G1393,通讯通路门店!$S$4:$S$993931,通讯通路门店!$R$4:$R$993931,0,0),"")</f>
        <v>0</v>
      </c>
      <c r="I1393" s="83"/>
      <c r="J1393" s="83"/>
      <c r="K1393" s="83"/>
      <c r="L1393" s="83"/>
      <c r="M1393" s="83"/>
      <c r="N1393" s="83"/>
      <c r="O1393" s="83"/>
      <c r="P1393" s="83"/>
      <c r="Q1393" s="83"/>
      <c r="R1393" s="83"/>
      <c r="S1393" s="83"/>
      <c r="T1393" s="83"/>
      <c r="U1393" s="99">
        <f>COUNTIF(通讯通路门店!$S:$S,$G1393)</f>
        <v>0</v>
      </c>
      <c r="V1393" s="99">
        <f>COUNTIFS(通讯通路门店!$S:$S,$G1393,通讯通路门店!$J:$J,"综合卖场")</f>
        <v>0</v>
      </c>
      <c r="W1393" s="99">
        <f>SUMIFS(通讯通路门店!$AJ:$AJ,通讯通路门店!$S:$S,通讯客户沙盘!$G1393)</f>
        <v>0</v>
      </c>
      <c r="X1393" s="99">
        <f t="shared" si="105"/>
        <v>0</v>
      </c>
      <c r="Y1393" s="99">
        <f>COUNTIFS(通讯通路门店!$S:$S,$G1393,通讯通路门店!$J:$J,"荣耀体验店")+COUNTIFS(通讯通路门店!$S:$S,$G1393,通讯通路门店!$J:$J,"荣耀授权专卖店")</f>
        <v>0</v>
      </c>
      <c r="Z1393" s="99">
        <f>COUNTIFS(通讯通路门店!$S:$S,$G1393,通讯通路门店!$J:$J,"VIVO体验店")</f>
        <v>0</v>
      </c>
      <c r="AA1393" s="99">
        <f>COUNTIFS(通讯通路门店!$S:$S,$G1393,通讯通路门店!$J:$J,"OPPO体验店")</f>
        <v>0</v>
      </c>
      <c r="AB1393" s="99">
        <f>COUNTIFS(通讯通路门店!$S:$S,$G1393,通讯通路门店!$J:$J,"华为授权体验店")+COUNTIFS(通讯通路门店!$S:$S,$G1393,通讯通路门店!$J:$J,"华为堡垒店")</f>
        <v>0</v>
      </c>
      <c r="AC1393" s="99">
        <f>COUNTIFS(通讯通路门店!$S:$S,$G1393,通讯通路门店!$J:$J,"小米体验店")</f>
        <v>0</v>
      </c>
      <c r="AD1393" s="99">
        <f>COUNTIFS(通讯通路门店!$S:$S,$G1393,通讯通路门店!$J:$J,"苹果体验店")</f>
        <v>0</v>
      </c>
      <c r="AE1393" s="99">
        <f>COUNTIFS(通讯通路门店!$S:$S,$G1393,通讯通路门店!$J:$J,"其他品牌专卖店")</f>
        <v>0</v>
      </c>
      <c r="AF1393" s="99">
        <f>SUMIFS(通讯通路门店!$BI:$BI,通讯通路门店!$S:$S,$G1393)</f>
        <v>0</v>
      </c>
      <c r="AG1393" s="99">
        <f>SUMIFS(通讯通路门店!$BH:$BH,通讯通路门店!$S:$S,$G1393)</f>
        <v>0</v>
      </c>
      <c r="AH1393" s="99">
        <f t="shared" si="106"/>
        <v>0</v>
      </c>
      <c r="AI1393" s="99">
        <f>SUMIFS(通讯通路门店!$BB:$BB,通讯通路门店!$S:$S,$G1393)</f>
        <v>0</v>
      </c>
      <c r="AJ1393" s="99">
        <f>SUMIFS(通讯通路门店!$BE:$BE,通讯通路门店!$S:$S,$G1393)</f>
        <v>0</v>
      </c>
      <c r="AK1393" s="99">
        <f>SUMIFS(通讯通路门店!$BG:$BG,通讯通路门店!$S:$S,$G1393)</f>
        <v>0</v>
      </c>
      <c r="AL1393" s="99">
        <f>SUMIFS(通讯通路门店!$BC:$BC,通讯通路门店!$S:$S,$G1393)</f>
        <v>0</v>
      </c>
      <c r="AM1393" s="99">
        <f>SUMIFS(通讯通路门店!$BD:$BD,通讯通路门店!$S:$S,$G1393)</f>
        <v>0</v>
      </c>
      <c r="AN1393" s="99">
        <f>SUMIFS(通讯通路门店!$BF:$BF,通讯通路门店!$S:$S,$G1393)</f>
        <v>0</v>
      </c>
      <c r="AO1393" s="99">
        <f t="shared" si="107"/>
        <v>0</v>
      </c>
      <c r="AP1393" s="99">
        <f>SUMIFS(通讯通路门店!$K:$K,通讯通路门店!$S:$S,$G1393)</f>
        <v>0</v>
      </c>
      <c r="AQ1393" s="83"/>
      <c r="AR1393" s="99">
        <f>SUMIFS(通讯通路门店!$T:$T,通讯通路门店!$S:$S,$G1393)</f>
        <v>0</v>
      </c>
      <c r="AS1393" s="99">
        <f>SUMIFS(通讯通路门店!$U:$U,通讯通路门店!$S:$S,$G1393)</f>
        <v>0</v>
      </c>
      <c r="AT1393" s="99">
        <f>SUMIFS(通讯通路门店!$V:$V,通讯通路门店!$S:$S,$G1393)</f>
        <v>0</v>
      </c>
      <c r="AU1393" s="99">
        <f>SUMIFS(通讯通路门店!$W:$W,通讯通路门店!$S:$S,$G1393)</f>
        <v>0</v>
      </c>
      <c r="AV1393" s="99">
        <f>SUMIFS(通讯通路门店!$Z:$Z,通讯通路门店!$S:$S,$G1393)</f>
        <v>0</v>
      </c>
      <c r="AW1393" s="99">
        <f>SUMIFS(通讯通路门店!$AB:$AB,通讯通路门店!$S:$S,$G1393)</f>
        <v>0</v>
      </c>
      <c r="AX1393" s="99">
        <f>SUMIFS(通讯通路门店!$X:$X,通讯通路门店!$S:$S,$G1393)</f>
        <v>0</v>
      </c>
      <c r="AY1393" s="99">
        <f>SUMIFS(通讯通路门店!$Y:$Y,通讯通路门店!$S:$S,$G1393)</f>
        <v>0</v>
      </c>
      <c r="AZ1393" s="99">
        <f>SUMIFS(通讯通路门店!$AA:$AA,通讯通路门店!$S:$S,$G1393)</f>
        <v>0</v>
      </c>
      <c r="BA1393" s="99">
        <f t="shared" si="108"/>
        <v>0</v>
      </c>
      <c r="BB1393" s="99">
        <f t="shared" si="109"/>
        <v>0</v>
      </c>
      <c r="BC1393" s="99">
        <f>SUMIFS(通讯通路门店!$W:$W,通讯通路门店!$S:$S,$G1393,通讯通路门店!$J:$J,"荣耀体验店")+SUMIFS(通讯通路门店!$W:$W,通讯通路门店!$S:$S,$G1393,通讯通路门店!$J:$J,"荣耀授权专卖店")</f>
        <v>0</v>
      </c>
      <c r="BD1393" s="99">
        <f>SUMIFS(通讯通路门店!$Z:$Z,通讯通路门店!$S:$S,$G1393,通讯通路门店!$J:$J,"VIVO体验店")</f>
        <v>0</v>
      </c>
      <c r="BE1393" s="99">
        <f>SUMIFS(通讯通路门店!$AB:$AB,通讯通路门店!$S:$S,$G1393,通讯通路门店!$J:$J,"OPPO体验店")</f>
        <v>0</v>
      </c>
      <c r="BF1393" s="99">
        <f>SUMIFS(通讯通路门店!$X:$X,通讯通路门店!$S:$S,$G1393,通讯通路门店!$J:$J,"华为授权体验店")+SUMIFS(通讯通路门店!$AA:$AA,通讯通路门店!$S:$S,$G1393,通讯通路门店!$J:$J,"华为堡垒店")</f>
        <v>0</v>
      </c>
      <c r="BG1393" s="99">
        <f>SUMIFS(通讯通路门店!$Y:$Y,通讯通路门店!$S:$S,$G1393,通讯通路门店!$J:$J,"小米体验店")</f>
        <v>0</v>
      </c>
      <c r="BH1393" s="99">
        <f>SUMIFS(通讯通路门店!$AA:$AA,通讯通路门店!$S:$S,$G1393,通讯通路门店!$J:$J,"苹果体验店")</f>
        <v>0</v>
      </c>
      <c r="BI1393" s="99">
        <f>SUMIFS(通讯通路门店!$K:$K,通讯通路门店!$S:$S,$G1393,通讯通路门店!$J:$J,"其他品牌专卖店")</f>
        <v>0</v>
      </c>
      <c r="BJ1393" s="99">
        <f>SUMIFS(通讯通路门店!$AC:$AC,通讯通路门店!$S:$S,$G1393)</f>
        <v>0</v>
      </c>
      <c r="BK1393" s="99">
        <f>SUMIFS(通讯通路门店!$AD:$AD,通讯通路门店!$S:$S,$G1393)</f>
        <v>0</v>
      </c>
      <c r="BL1393" s="99">
        <f>SUMIFS(通讯通路门店!$AE:$AE,通讯通路门店!$S:$S,$G1393)</f>
        <v>0</v>
      </c>
      <c r="BM1393" s="99">
        <f>SUMIFS(通讯通路门店!$AF:$AF,通讯通路门店!$S:$S,$G1393)</f>
        <v>0</v>
      </c>
      <c r="BN1393" s="99">
        <f>SUMIFS(通讯通路门店!$AG:$AG,通讯通路门店!$S:$S,$G1393)</f>
        <v>0</v>
      </c>
      <c r="BO1393" s="99">
        <f>SUMIFS(通讯通路门店!$AH:$AH,通讯通路门店!$S:$S,$G1393)</f>
        <v>0</v>
      </c>
      <c r="BP1393" s="99">
        <f>SUMIFS(通讯通路门店!$AI:$AI,通讯通路门店!$S:$S,$G1393)</f>
        <v>0</v>
      </c>
      <c r="BQ1393" s="83"/>
    </row>
    <row r="1394" spans="1:69">
      <c r="A1394" s="99" t="str">
        <f>IFERROR(_xlfn.XLOOKUP($G1394,通讯通路门店!$S$4:$S$993931,通讯通路门店!$A$4:$A$993931,0,0),"")</f>
        <v>海南省</v>
      </c>
      <c r="B1394" s="99" t="str">
        <f>IFERROR(_xlfn.XLOOKUP($G1394,通讯通路门店!$S$4:$S$993931,通讯通路门店!$B$4:$B$993931,0,0),"")</f>
        <v>东方市</v>
      </c>
      <c r="C1394" s="99" t="str">
        <f>IFERROR(_xlfn.XLOOKUP($G1394,通讯通路门店!$S$4:$S$993931,通讯通路门店!$C$4:$C$993931,0,0),"")</f>
        <v>东方市</v>
      </c>
      <c r="D1394" s="99" t="str">
        <f>IFERROR(_xlfn.XLOOKUP($G1394,通讯通路门店!$S$4:$S$993931,通讯通路门店!$D$4:$D$993931,0,0),"")</f>
        <v>八所镇</v>
      </c>
      <c r="E1394" s="83"/>
      <c r="F1394" s="83"/>
      <c r="G1394" s="101"/>
      <c r="H1394" s="102">
        <f>IFERROR(_xlfn.XLOOKUP($G1394,通讯通路门店!$S$4:$S$993931,通讯通路门店!$R$4:$R$993931,0,0),"")</f>
        <v>0</v>
      </c>
      <c r="I1394" s="83"/>
      <c r="J1394" s="83"/>
      <c r="K1394" s="83"/>
      <c r="L1394" s="83"/>
      <c r="M1394" s="83"/>
      <c r="N1394" s="83"/>
      <c r="O1394" s="83"/>
      <c r="P1394" s="83"/>
      <c r="Q1394" s="83"/>
      <c r="R1394" s="83"/>
      <c r="S1394" s="83"/>
      <c r="T1394" s="83"/>
      <c r="U1394" s="99">
        <f>COUNTIF(通讯通路门店!$S:$S,$G1394)</f>
        <v>0</v>
      </c>
      <c r="V1394" s="99">
        <f>COUNTIFS(通讯通路门店!$S:$S,$G1394,通讯通路门店!$J:$J,"综合卖场")</f>
        <v>0</v>
      </c>
      <c r="W1394" s="99">
        <f>SUMIFS(通讯通路门店!$AJ:$AJ,通讯通路门店!$S:$S,通讯客户沙盘!$G1394)</f>
        <v>0</v>
      </c>
      <c r="X1394" s="99">
        <f t="shared" si="105"/>
        <v>0</v>
      </c>
      <c r="Y1394" s="99">
        <f>COUNTIFS(通讯通路门店!$S:$S,$G1394,通讯通路门店!$J:$J,"荣耀体验店")+COUNTIFS(通讯通路门店!$S:$S,$G1394,通讯通路门店!$J:$J,"荣耀授权专卖店")</f>
        <v>0</v>
      </c>
      <c r="Z1394" s="99">
        <f>COUNTIFS(通讯通路门店!$S:$S,$G1394,通讯通路门店!$J:$J,"VIVO体验店")</f>
        <v>0</v>
      </c>
      <c r="AA1394" s="99">
        <f>COUNTIFS(通讯通路门店!$S:$S,$G1394,通讯通路门店!$J:$J,"OPPO体验店")</f>
        <v>0</v>
      </c>
      <c r="AB1394" s="99">
        <f>COUNTIFS(通讯通路门店!$S:$S,$G1394,通讯通路门店!$J:$J,"华为授权体验店")+COUNTIFS(通讯通路门店!$S:$S,$G1394,通讯通路门店!$J:$J,"华为堡垒店")</f>
        <v>0</v>
      </c>
      <c r="AC1394" s="99">
        <f>COUNTIFS(通讯通路门店!$S:$S,$G1394,通讯通路门店!$J:$J,"小米体验店")</f>
        <v>0</v>
      </c>
      <c r="AD1394" s="99">
        <f>COUNTIFS(通讯通路门店!$S:$S,$G1394,通讯通路门店!$J:$J,"苹果体验店")</f>
        <v>0</v>
      </c>
      <c r="AE1394" s="99">
        <f>COUNTIFS(通讯通路门店!$S:$S,$G1394,通讯通路门店!$J:$J,"其他品牌专卖店")</f>
        <v>0</v>
      </c>
      <c r="AF1394" s="99">
        <f>SUMIFS(通讯通路门店!$BI:$BI,通讯通路门店!$S:$S,$G1394)</f>
        <v>0</v>
      </c>
      <c r="AG1394" s="99">
        <f>SUMIFS(通讯通路门店!$BH:$BH,通讯通路门店!$S:$S,$G1394)</f>
        <v>0</v>
      </c>
      <c r="AH1394" s="99">
        <f t="shared" si="106"/>
        <v>0</v>
      </c>
      <c r="AI1394" s="99">
        <f>SUMIFS(通讯通路门店!$BB:$BB,通讯通路门店!$S:$S,$G1394)</f>
        <v>0</v>
      </c>
      <c r="AJ1394" s="99">
        <f>SUMIFS(通讯通路门店!$BE:$BE,通讯通路门店!$S:$S,$G1394)</f>
        <v>0</v>
      </c>
      <c r="AK1394" s="99">
        <f>SUMIFS(通讯通路门店!$BG:$BG,通讯通路门店!$S:$S,$G1394)</f>
        <v>0</v>
      </c>
      <c r="AL1394" s="99">
        <f>SUMIFS(通讯通路门店!$BC:$BC,通讯通路门店!$S:$S,$G1394)</f>
        <v>0</v>
      </c>
      <c r="AM1394" s="99">
        <f>SUMIFS(通讯通路门店!$BD:$BD,通讯通路门店!$S:$S,$G1394)</f>
        <v>0</v>
      </c>
      <c r="AN1394" s="99">
        <f>SUMIFS(通讯通路门店!$BF:$BF,通讯通路门店!$S:$S,$G1394)</f>
        <v>0</v>
      </c>
      <c r="AO1394" s="99">
        <f t="shared" si="107"/>
        <v>0</v>
      </c>
      <c r="AP1394" s="99">
        <f>SUMIFS(通讯通路门店!$K:$K,通讯通路门店!$S:$S,$G1394)</f>
        <v>0</v>
      </c>
      <c r="AQ1394" s="83"/>
      <c r="AR1394" s="99">
        <f>SUMIFS(通讯通路门店!$T:$T,通讯通路门店!$S:$S,$G1394)</f>
        <v>0</v>
      </c>
      <c r="AS1394" s="99">
        <f>SUMIFS(通讯通路门店!$U:$U,通讯通路门店!$S:$S,$G1394)</f>
        <v>0</v>
      </c>
      <c r="AT1394" s="99">
        <f>SUMIFS(通讯通路门店!$V:$V,通讯通路门店!$S:$S,$G1394)</f>
        <v>0</v>
      </c>
      <c r="AU1394" s="99">
        <f>SUMIFS(通讯通路门店!$W:$W,通讯通路门店!$S:$S,$G1394)</f>
        <v>0</v>
      </c>
      <c r="AV1394" s="99">
        <f>SUMIFS(通讯通路门店!$Z:$Z,通讯通路门店!$S:$S,$G1394)</f>
        <v>0</v>
      </c>
      <c r="AW1394" s="99">
        <f>SUMIFS(通讯通路门店!$AB:$AB,通讯通路门店!$S:$S,$G1394)</f>
        <v>0</v>
      </c>
      <c r="AX1394" s="99">
        <f>SUMIFS(通讯通路门店!$X:$X,通讯通路门店!$S:$S,$G1394)</f>
        <v>0</v>
      </c>
      <c r="AY1394" s="99">
        <f>SUMIFS(通讯通路门店!$Y:$Y,通讯通路门店!$S:$S,$G1394)</f>
        <v>0</v>
      </c>
      <c r="AZ1394" s="99">
        <f>SUMIFS(通讯通路门店!$AA:$AA,通讯通路门店!$S:$S,$G1394)</f>
        <v>0</v>
      </c>
      <c r="BA1394" s="99">
        <f t="shared" si="108"/>
        <v>0</v>
      </c>
      <c r="BB1394" s="99">
        <f t="shared" si="109"/>
        <v>0</v>
      </c>
      <c r="BC1394" s="99">
        <f>SUMIFS(通讯通路门店!$W:$W,通讯通路门店!$S:$S,$G1394,通讯通路门店!$J:$J,"荣耀体验店")+SUMIFS(通讯通路门店!$W:$W,通讯通路门店!$S:$S,$G1394,通讯通路门店!$J:$J,"荣耀授权专卖店")</f>
        <v>0</v>
      </c>
      <c r="BD1394" s="99">
        <f>SUMIFS(通讯通路门店!$Z:$Z,通讯通路门店!$S:$S,$G1394,通讯通路门店!$J:$J,"VIVO体验店")</f>
        <v>0</v>
      </c>
      <c r="BE1394" s="99">
        <f>SUMIFS(通讯通路门店!$AB:$AB,通讯通路门店!$S:$S,$G1394,通讯通路门店!$J:$J,"OPPO体验店")</f>
        <v>0</v>
      </c>
      <c r="BF1394" s="99">
        <f>SUMIFS(通讯通路门店!$X:$X,通讯通路门店!$S:$S,$G1394,通讯通路门店!$J:$J,"华为授权体验店")+SUMIFS(通讯通路门店!$AA:$AA,通讯通路门店!$S:$S,$G1394,通讯通路门店!$J:$J,"华为堡垒店")</f>
        <v>0</v>
      </c>
      <c r="BG1394" s="99">
        <f>SUMIFS(通讯通路门店!$Y:$Y,通讯通路门店!$S:$S,$G1394,通讯通路门店!$J:$J,"小米体验店")</f>
        <v>0</v>
      </c>
      <c r="BH1394" s="99">
        <f>SUMIFS(通讯通路门店!$AA:$AA,通讯通路门店!$S:$S,$G1394,通讯通路门店!$J:$J,"苹果体验店")</f>
        <v>0</v>
      </c>
      <c r="BI1394" s="99">
        <f>SUMIFS(通讯通路门店!$K:$K,通讯通路门店!$S:$S,$G1394,通讯通路门店!$J:$J,"其他品牌专卖店")</f>
        <v>0</v>
      </c>
      <c r="BJ1394" s="99">
        <f>SUMIFS(通讯通路门店!$AC:$AC,通讯通路门店!$S:$S,$G1394)</f>
        <v>0</v>
      </c>
      <c r="BK1394" s="99">
        <f>SUMIFS(通讯通路门店!$AD:$AD,通讯通路门店!$S:$S,$G1394)</f>
        <v>0</v>
      </c>
      <c r="BL1394" s="99">
        <f>SUMIFS(通讯通路门店!$AE:$AE,通讯通路门店!$S:$S,$G1394)</f>
        <v>0</v>
      </c>
      <c r="BM1394" s="99">
        <f>SUMIFS(通讯通路门店!$AF:$AF,通讯通路门店!$S:$S,$G1394)</f>
        <v>0</v>
      </c>
      <c r="BN1394" s="99">
        <f>SUMIFS(通讯通路门店!$AG:$AG,通讯通路门店!$S:$S,$G1394)</f>
        <v>0</v>
      </c>
      <c r="BO1394" s="99">
        <f>SUMIFS(通讯通路门店!$AH:$AH,通讯通路门店!$S:$S,$G1394)</f>
        <v>0</v>
      </c>
      <c r="BP1394" s="99">
        <f>SUMIFS(通讯通路门店!$AI:$AI,通讯通路门店!$S:$S,$G1394)</f>
        <v>0</v>
      </c>
      <c r="BQ1394" s="83"/>
    </row>
    <row r="1395" spans="1:69">
      <c r="A1395" s="99" t="str">
        <f>IFERROR(_xlfn.XLOOKUP($G1395,通讯通路门店!$S$4:$S$993931,通讯通路门店!$A$4:$A$993931,0,0),"")</f>
        <v>海南省</v>
      </c>
      <c r="B1395" s="99" t="str">
        <f>IFERROR(_xlfn.XLOOKUP($G1395,通讯通路门店!$S$4:$S$993931,通讯通路门店!$B$4:$B$993931,0,0),"")</f>
        <v>东方市</v>
      </c>
      <c r="C1395" s="99" t="str">
        <f>IFERROR(_xlfn.XLOOKUP($G1395,通讯通路门店!$S$4:$S$993931,通讯通路门店!$C$4:$C$993931,0,0),"")</f>
        <v>东方市</v>
      </c>
      <c r="D1395" s="99" t="str">
        <f>IFERROR(_xlfn.XLOOKUP($G1395,通讯通路门店!$S$4:$S$993931,通讯通路门店!$D$4:$D$993931,0,0),"")</f>
        <v>八所镇</v>
      </c>
      <c r="E1395" s="83"/>
      <c r="F1395" s="83"/>
      <c r="G1395" s="101"/>
      <c r="H1395" s="102">
        <f>IFERROR(_xlfn.XLOOKUP($G1395,通讯通路门店!$S$4:$S$993931,通讯通路门店!$R$4:$R$993931,0,0),"")</f>
        <v>0</v>
      </c>
      <c r="I1395" s="83"/>
      <c r="J1395" s="83"/>
      <c r="K1395" s="83"/>
      <c r="L1395" s="83"/>
      <c r="M1395" s="83"/>
      <c r="N1395" s="83"/>
      <c r="O1395" s="83"/>
      <c r="P1395" s="83"/>
      <c r="Q1395" s="83"/>
      <c r="R1395" s="83"/>
      <c r="S1395" s="83"/>
      <c r="T1395" s="83"/>
      <c r="U1395" s="99">
        <f>COUNTIF(通讯通路门店!$S:$S,$G1395)</f>
        <v>0</v>
      </c>
      <c r="V1395" s="99">
        <f>COUNTIFS(通讯通路门店!$S:$S,$G1395,通讯通路门店!$J:$J,"综合卖场")</f>
        <v>0</v>
      </c>
      <c r="W1395" s="99">
        <f>SUMIFS(通讯通路门店!$AJ:$AJ,通讯通路门店!$S:$S,通讯客户沙盘!$G1395)</f>
        <v>0</v>
      </c>
      <c r="X1395" s="99">
        <f t="shared" si="105"/>
        <v>0</v>
      </c>
      <c r="Y1395" s="99">
        <f>COUNTIFS(通讯通路门店!$S:$S,$G1395,通讯通路门店!$J:$J,"荣耀体验店")+COUNTIFS(通讯通路门店!$S:$S,$G1395,通讯通路门店!$J:$J,"荣耀授权专卖店")</f>
        <v>0</v>
      </c>
      <c r="Z1395" s="99">
        <f>COUNTIFS(通讯通路门店!$S:$S,$G1395,通讯通路门店!$J:$J,"VIVO体验店")</f>
        <v>0</v>
      </c>
      <c r="AA1395" s="99">
        <f>COUNTIFS(通讯通路门店!$S:$S,$G1395,通讯通路门店!$J:$J,"OPPO体验店")</f>
        <v>0</v>
      </c>
      <c r="AB1395" s="99">
        <f>COUNTIFS(通讯通路门店!$S:$S,$G1395,通讯通路门店!$J:$J,"华为授权体验店")+COUNTIFS(通讯通路门店!$S:$S,$G1395,通讯通路门店!$J:$J,"华为堡垒店")</f>
        <v>0</v>
      </c>
      <c r="AC1395" s="99">
        <f>COUNTIFS(通讯通路门店!$S:$S,$G1395,通讯通路门店!$J:$J,"小米体验店")</f>
        <v>0</v>
      </c>
      <c r="AD1395" s="99">
        <f>COUNTIFS(通讯通路门店!$S:$S,$G1395,通讯通路门店!$J:$J,"苹果体验店")</f>
        <v>0</v>
      </c>
      <c r="AE1395" s="99">
        <f>COUNTIFS(通讯通路门店!$S:$S,$G1395,通讯通路门店!$J:$J,"其他品牌专卖店")</f>
        <v>0</v>
      </c>
      <c r="AF1395" s="99">
        <f>SUMIFS(通讯通路门店!$BI:$BI,通讯通路门店!$S:$S,$G1395)</f>
        <v>0</v>
      </c>
      <c r="AG1395" s="99">
        <f>SUMIFS(通讯通路门店!$BH:$BH,通讯通路门店!$S:$S,$G1395)</f>
        <v>0</v>
      </c>
      <c r="AH1395" s="99">
        <f t="shared" si="106"/>
        <v>0</v>
      </c>
      <c r="AI1395" s="99">
        <f>SUMIFS(通讯通路门店!$BB:$BB,通讯通路门店!$S:$S,$G1395)</f>
        <v>0</v>
      </c>
      <c r="AJ1395" s="99">
        <f>SUMIFS(通讯通路门店!$BE:$BE,通讯通路门店!$S:$S,$G1395)</f>
        <v>0</v>
      </c>
      <c r="AK1395" s="99">
        <f>SUMIFS(通讯通路门店!$BG:$BG,通讯通路门店!$S:$S,$G1395)</f>
        <v>0</v>
      </c>
      <c r="AL1395" s="99">
        <f>SUMIFS(通讯通路门店!$BC:$BC,通讯通路门店!$S:$S,$G1395)</f>
        <v>0</v>
      </c>
      <c r="AM1395" s="99">
        <f>SUMIFS(通讯通路门店!$BD:$BD,通讯通路门店!$S:$S,$G1395)</f>
        <v>0</v>
      </c>
      <c r="AN1395" s="99">
        <f>SUMIFS(通讯通路门店!$BF:$BF,通讯通路门店!$S:$S,$G1395)</f>
        <v>0</v>
      </c>
      <c r="AO1395" s="99">
        <f t="shared" si="107"/>
        <v>0</v>
      </c>
      <c r="AP1395" s="99">
        <f>SUMIFS(通讯通路门店!$K:$K,通讯通路门店!$S:$S,$G1395)</f>
        <v>0</v>
      </c>
      <c r="AQ1395" s="83"/>
      <c r="AR1395" s="99">
        <f>SUMIFS(通讯通路门店!$T:$T,通讯通路门店!$S:$S,$G1395)</f>
        <v>0</v>
      </c>
      <c r="AS1395" s="99">
        <f>SUMIFS(通讯通路门店!$U:$U,通讯通路门店!$S:$S,$G1395)</f>
        <v>0</v>
      </c>
      <c r="AT1395" s="99">
        <f>SUMIFS(通讯通路门店!$V:$V,通讯通路门店!$S:$S,$G1395)</f>
        <v>0</v>
      </c>
      <c r="AU1395" s="99">
        <f>SUMIFS(通讯通路门店!$W:$W,通讯通路门店!$S:$S,$G1395)</f>
        <v>0</v>
      </c>
      <c r="AV1395" s="99">
        <f>SUMIFS(通讯通路门店!$Z:$Z,通讯通路门店!$S:$S,$G1395)</f>
        <v>0</v>
      </c>
      <c r="AW1395" s="99">
        <f>SUMIFS(通讯通路门店!$AB:$AB,通讯通路门店!$S:$S,$G1395)</f>
        <v>0</v>
      </c>
      <c r="AX1395" s="99">
        <f>SUMIFS(通讯通路门店!$X:$X,通讯通路门店!$S:$S,$G1395)</f>
        <v>0</v>
      </c>
      <c r="AY1395" s="99">
        <f>SUMIFS(通讯通路门店!$Y:$Y,通讯通路门店!$S:$S,$G1395)</f>
        <v>0</v>
      </c>
      <c r="AZ1395" s="99">
        <f>SUMIFS(通讯通路门店!$AA:$AA,通讯通路门店!$S:$S,$G1395)</f>
        <v>0</v>
      </c>
      <c r="BA1395" s="99">
        <f t="shared" si="108"/>
        <v>0</v>
      </c>
      <c r="BB1395" s="99">
        <f t="shared" si="109"/>
        <v>0</v>
      </c>
      <c r="BC1395" s="99">
        <f>SUMIFS(通讯通路门店!$W:$W,通讯通路门店!$S:$S,$G1395,通讯通路门店!$J:$J,"荣耀体验店")+SUMIFS(通讯通路门店!$W:$W,通讯通路门店!$S:$S,$G1395,通讯通路门店!$J:$J,"荣耀授权专卖店")</f>
        <v>0</v>
      </c>
      <c r="BD1395" s="99">
        <f>SUMIFS(通讯通路门店!$Z:$Z,通讯通路门店!$S:$S,$G1395,通讯通路门店!$J:$J,"VIVO体验店")</f>
        <v>0</v>
      </c>
      <c r="BE1395" s="99">
        <f>SUMIFS(通讯通路门店!$AB:$AB,通讯通路门店!$S:$S,$G1395,通讯通路门店!$J:$J,"OPPO体验店")</f>
        <v>0</v>
      </c>
      <c r="BF1395" s="99">
        <f>SUMIFS(通讯通路门店!$X:$X,通讯通路门店!$S:$S,$G1395,通讯通路门店!$J:$J,"华为授权体验店")+SUMIFS(通讯通路门店!$AA:$AA,通讯通路门店!$S:$S,$G1395,通讯通路门店!$J:$J,"华为堡垒店")</f>
        <v>0</v>
      </c>
      <c r="BG1395" s="99">
        <f>SUMIFS(通讯通路门店!$Y:$Y,通讯通路门店!$S:$S,$G1395,通讯通路门店!$J:$J,"小米体验店")</f>
        <v>0</v>
      </c>
      <c r="BH1395" s="99">
        <f>SUMIFS(通讯通路门店!$AA:$AA,通讯通路门店!$S:$S,$G1395,通讯通路门店!$J:$J,"苹果体验店")</f>
        <v>0</v>
      </c>
      <c r="BI1395" s="99">
        <f>SUMIFS(通讯通路门店!$K:$K,通讯通路门店!$S:$S,$G1395,通讯通路门店!$J:$J,"其他品牌专卖店")</f>
        <v>0</v>
      </c>
      <c r="BJ1395" s="99">
        <f>SUMIFS(通讯通路门店!$AC:$AC,通讯通路门店!$S:$S,$G1395)</f>
        <v>0</v>
      </c>
      <c r="BK1395" s="99">
        <f>SUMIFS(通讯通路门店!$AD:$AD,通讯通路门店!$S:$S,$G1395)</f>
        <v>0</v>
      </c>
      <c r="BL1395" s="99">
        <f>SUMIFS(通讯通路门店!$AE:$AE,通讯通路门店!$S:$S,$G1395)</f>
        <v>0</v>
      </c>
      <c r="BM1395" s="99">
        <f>SUMIFS(通讯通路门店!$AF:$AF,通讯通路门店!$S:$S,$G1395)</f>
        <v>0</v>
      </c>
      <c r="BN1395" s="99">
        <f>SUMIFS(通讯通路门店!$AG:$AG,通讯通路门店!$S:$S,$G1395)</f>
        <v>0</v>
      </c>
      <c r="BO1395" s="99">
        <f>SUMIFS(通讯通路门店!$AH:$AH,通讯通路门店!$S:$S,$G1395)</f>
        <v>0</v>
      </c>
      <c r="BP1395" s="99">
        <f>SUMIFS(通讯通路门店!$AI:$AI,通讯通路门店!$S:$S,$G1395)</f>
        <v>0</v>
      </c>
      <c r="BQ1395" s="83"/>
    </row>
    <row r="1396" spans="1:69">
      <c r="A1396" s="99" t="str">
        <f>IFERROR(_xlfn.XLOOKUP($G1396,通讯通路门店!$S$4:$S$993931,通讯通路门店!$A$4:$A$993931,0,0),"")</f>
        <v>海南省</v>
      </c>
      <c r="B1396" s="99" t="str">
        <f>IFERROR(_xlfn.XLOOKUP($G1396,通讯通路门店!$S$4:$S$993931,通讯通路门店!$B$4:$B$993931,0,0),"")</f>
        <v>东方市</v>
      </c>
      <c r="C1396" s="99" t="str">
        <f>IFERROR(_xlfn.XLOOKUP($G1396,通讯通路门店!$S$4:$S$993931,通讯通路门店!$C$4:$C$993931,0,0),"")</f>
        <v>东方市</v>
      </c>
      <c r="D1396" s="99" t="str">
        <f>IFERROR(_xlfn.XLOOKUP($G1396,通讯通路门店!$S$4:$S$993931,通讯通路门店!$D$4:$D$993931,0,0),"")</f>
        <v>八所镇</v>
      </c>
      <c r="E1396" s="83"/>
      <c r="F1396" s="83"/>
      <c r="G1396" s="101"/>
      <c r="H1396" s="102">
        <f>IFERROR(_xlfn.XLOOKUP($G1396,通讯通路门店!$S$4:$S$993931,通讯通路门店!$R$4:$R$993931,0,0),"")</f>
        <v>0</v>
      </c>
      <c r="I1396" s="83"/>
      <c r="J1396" s="83"/>
      <c r="K1396" s="83"/>
      <c r="L1396" s="83"/>
      <c r="M1396" s="83"/>
      <c r="N1396" s="83"/>
      <c r="O1396" s="83"/>
      <c r="P1396" s="83"/>
      <c r="Q1396" s="83"/>
      <c r="R1396" s="83"/>
      <c r="S1396" s="83"/>
      <c r="T1396" s="83"/>
      <c r="U1396" s="99">
        <f>COUNTIF(通讯通路门店!$S:$S,$G1396)</f>
        <v>0</v>
      </c>
      <c r="V1396" s="99">
        <f>COUNTIFS(通讯通路门店!$S:$S,$G1396,通讯通路门店!$J:$J,"综合卖场")</f>
        <v>0</v>
      </c>
      <c r="W1396" s="99">
        <f>SUMIFS(通讯通路门店!$AJ:$AJ,通讯通路门店!$S:$S,通讯客户沙盘!$G1396)</f>
        <v>0</v>
      </c>
      <c r="X1396" s="99">
        <f t="shared" si="105"/>
        <v>0</v>
      </c>
      <c r="Y1396" s="99">
        <f>COUNTIFS(通讯通路门店!$S:$S,$G1396,通讯通路门店!$J:$J,"荣耀体验店")+COUNTIFS(通讯通路门店!$S:$S,$G1396,通讯通路门店!$J:$J,"荣耀授权专卖店")</f>
        <v>0</v>
      </c>
      <c r="Z1396" s="99">
        <f>COUNTIFS(通讯通路门店!$S:$S,$G1396,通讯通路门店!$J:$J,"VIVO体验店")</f>
        <v>0</v>
      </c>
      <c r="AA1396" s="99">
        <f>COUNTIFS(通讯通路门店!$S:$S,$G1396,通讯通路门店!$J:$J,"OPPO体验店")</f>
        <v>0</v>
      </c>
      <c r="AB1396" s="99">
        <f>COUNTIFS(通讯通路门店!$S:$S,$G1396,通讯通路门店!$J:$J,"华为授权体验店")+COUNTIFS(通讯通路门店!$S:$S,$G1396,通讯通路门店!$J:$J,"华为堡垒店")</f>
        <v>0</v>
      </c>
      <c r="AC1396" s="99">
        <f>COUNTIFS(通讯通路门店!$S:$S,$G1396,通讯通路门店!$J:$J,"小米体验店")</f>
        <v>0</v>
      </c>
      <c r="AD1396" s="99">
        <f>COUNTIFS(通讯通路门店!$S:$S,$G1396,通讯通路门店!$J:$J,"苹果体验店")</f>
        <v>0</v>
      </c>
      <c r="AE1396" s="99">
        <f>COUNTIFS(通讯通路门店!$S:$S,$G1396,通讯通路门店!$J:$J,"其他品牌专卖店")</f>
        <v>0</v>
      </c>
      <c r="AF1396" s="99">
        <f>SUMIFS(通讯通路门店!$BI:$BI,通讯通路门店!$S:$S,$G1396)</f>
        <v>0</v>
      </c>
      <c r="AG1396" s="99">
        <f>SUMIFS(通讯通路门店!$BH:$BH,通讯通路门店!$S:$S,$G1396)</f>
        <v>0</v>
      </c>
      <c r="AH1396" s="99">
        <f t="shared" si="106"/>
        <v>0</v>
      </c>
      <c r="AI1396" s="99">
        <f>SUMIFS(通讯通路门店!$BB:$BB,通讯通路门店!$S:$S,$G1396)</f>
        <v>0</v>
      </c>
      <c r="AJ1396" s="99">
        <f>SUMIFS(通讯通路门店!$BE:$BE,通讯通路门店!$S:$S,$G1396)</f>
        <v>0</v>
      </c>
      <c r="AK1396" s="99">
        <f>SUMIFS(通讯通路门店!$BG:$BG,通讯通路门店!$S:$S,$G1396)</f>
        <v>0</v>
      </c>
      <c r="AL1396" s="99">
        <f>SUMIFS(通讯通路门店!$BC:$BC,通讯通路门店!$S:$S,$G1396)</f>
        <v>0</v>
      </c>
      <c r="AM1396" s="99">
        <f>SUMIFS(通讯通路门店!$BD:$BD,通讯通路门店!$S:$S,$G1396)</f>
        <v>0</v>
      </c>
      <c r="AN1396" s="99">
        <f>SUMIFS(通讯通路门店!$BF:$BF,通讯通路门店!$S:$S,$G1396)</f>
        <v>0</v>
      </c>
      <c r="AO1396" s="99">
        <f t="shared" si="107"/>
        <v>0</v>
      </c>
      <c r="AP1396" s="99">
        <f>SUMIFS(通讯通路门店!$K:$K,通讯通路门店!$S:$S,$G1396)</f>
        <v>0</v>
      </c>
      <c r="AQ1396" s="83"/>
      <c r="AR1396" s="99">
        <f>SUMIFS(通讯通路门店!$T:$T,通讯通路门店!$S:$S,$G1396)</f>
        <v>0</v>
      </c>
      <c r="AS1396" s="99">
        <f>SUMIFS(通讯通路门店!$U:$U,通讯通路门店!$S:$S,$G1396)</f>
        <v>0</v>
      </c>
      <c r="AT1396" s="99">
        <f>SUMIFS(通讯通路门店!$V:$V,通讯通路门店!$S:$S,$G1396)</f>
        <v>0</v>
      </c>
      <c r="AU1396" s="99">
        <f>SUMIFS(通讯通路门店!$W:$W,通讯通路门店!$S:$S,$G1396)</f>
        <v>0</v>
      </c>
      <c r="AV1396" s="99">
        <f>SUMIFS(通讯通路门店!$Z:$Z,通讯通路门店!$S:$S,$G1396)</f>
        <v>0</v>
      </c>
      <c r="AW1396" s="99">
        <f>SUMIFS(通讯通路门店!$AB:$AB,通讯通路门店!$S:$S,$G1396)</f>
        <v>0</v>
      </c>
      <c r="AX1396" s="99">
        <f>SUMIFS(通讯通路门店!$X:$X,通讯通路门店!$S:$S,$G1396)</f>
        <v>0</v>
      </c>
      <c r="AY1396" s="99">
        <f>SUMIFS(通讯通路门店!$Y:$Y,通讯通路门店!$S:$S,$G1396)</f>
        <v>0</v>
      </c>
      <c r="AZ1396" s="99">
        <f>SUMIFS(通讯通路门店!$AA:$AA,通讯通路门店!$S:$S,$G1396)</f>
        <v>0</v>
      </c>
      <c r="BA1396" s="99">
        <f t="shared" si="108"/>
        <v>0</v>
      </c>
      <c r="BB1396" s="99">
        <f t="shared" si="109"/>
        <v>0</v>
      </c>
      <c r="BC1396" s="99">
        <f>SUMIFS(通讯通路门店!$W:$W,通讯通路门店!$S:$S,$G1396,通讯通路门店!$J:$J,"荣耀体验店")+SUMIFS(通讯通路门店!$W:$W,通讯通路门店!$S:$S,$G1396,通讯通路门店!$J:$J,"荣耀授权专卖店")</f>
        <v>0</v>
      </c>
      <c r="BD1396" s="99">
        <f>SUMIFS(通讯通路门店!$Z:$Z,通讯通路门店!$S:$S,$G1396,通讯通路门店!$J:$J,"VIVO体验店")</f>
        <v>0</v>
      </c>
      <c r="BE1396" s="99">
        <f>SUMIFS(通讯通路门店!$AB:$AB,通讯通路门店!$S:$S,$G1396,通讯通路门店!$J:$J,"OPPO体验店")</f>
        <v>0</v>
      </c>
      <c r="BF1396" s="99">
        <f>SUMIFS(通讯通路门店!$X:$X,通讯通路门店!$S:$S,$G1396,通讯通路门店!$J:$J,"华为授权体验店")+SUMIFS(通讯通路门店!$AA:$AA,通讯通路门店!$S:$S,$G1396,通讯通路门店!$J:$J,"华为堡垒店")</f>
        <v>0</v>
      </c>
      <c r="BG1396" s="99">
        <f>SUMIFS(通讯通路门店!$Y:$Y,通讯通路门店!$S:$S,$G1396,通讯通路门店!$J:$J,"小米体验店")</f>
        <v>0</v>
      </c>
      <c r="BH1396" s="99">
        <f>SUMIFS(通讯通路门店!$AA:$AA,通讯通路门店!$S:$S,$G1396,通讯通路门店!$J:$J,"苹果体验店")</f>
        <v>0</v>
      </c>
      <c r="BI1396" s="99">
        <f>SUMIFS(通讯通路门店!$K:$K,通讯通路门店!$S:$S,$G1396,通讯通路门店!$J:$J,"其他品牌专卖店")</f>
        <v>0</v>
      </c>
      <c r="BJ1396" s="99">
        <f>SUMIFS(通讯通路门店!$AC:$AC,通讯通路门店!$S:$S,$G1396)</f>
        <v>0</v>
      </c>
      <c r="BK1396" s="99">
        <f>SUMIFS(通讯通路门店!$AD:$AD,通讯通路门店!$S:$S,$G1396)</f>
        <v>0</v>
      </c>
      <c r="BL1396" s="99">
        <f>SUMIFS(通讯通路门店!$AE:$AE,通讯通路门店!$S:$S,$G1396)</f>
        <v>0</v>
      </c>
      <c r="BM1396" s="99">
        <f>SUMIFS(通讯通路门店!$AF:$AF,通讯通路门店!$S:$S,$G1396)</f>
        <v>0</v>
      </c>
      <c r="BN1396" s="99">
        <f>SUMIFS(通讯通路门店!$AG:$AG,通讯通路门店!$S:$S,$G1396)</f>
        <v>0</v>
      </c>
      <c r="BO1396" s="99">
        <f>SUMIFS(通讯通路门店!$AH:$AH,通讯通路门店!$S:$S,$G1396)</f>
        <v>0</v>
      </c>
      <c r="BP1396" s="99">
        <f>SUMIFS(通讯通路门店!$AI:$AI,通讯通路门店!$S:$S,$G1396)</f>
        <v>0</v>
      </c>
      <c r="BQ1396" s="83"/>
    </row>
    <row r="1397" spans="1:69">
      <c r="A1397" s="99" t="str">
        <f>IFERROR(_xlfn.XLOOKUP($G1397,通讯通路门店!$S$4:$S$993931,通讯通路门店!$A$4:$A$993931,0,0),"")</f>
        <v>海南省</v>
      </c>
      <c r="B1397" s="99" t="str">
        <f>IFERROR(_xlfn.XLOOKUP($G1397,通讯通路门店!$S$4:$S$993931,通讯通路门店!$B$4:$B$993931,0,0),"")</f>
        <v>东方市</v>
      </c>
      <c r="C1397" s="99" t="str">
        <f>IFERROR(_xlfn.XLOOKUP($G1397,通讯通路门店!$S$4:$S$993931,通讯通路门店!$C$4:$C$993931,0,0),"")</f>
        <v>东方市</v>
      </c>
      <c r="D1397" s="99" t="str">
        <f>IFERROR(_xlfn.XLOOKUP($G1397,通讯通路门店!$S$4:$S$993931,通讯通路门店!$D$4:$D$993931,0,0),"")</f>
        <v>八所镇</v>
      </c>
      <c r="E1397" s="83"/>
      <c r="F1397" s="83"/>
      <c r="G1397" s="101"/>
      <c r="H1397" s="102">
        <f>IFERROR(_xlfn.XLOOKUP($G1397,通讯通路门店!$S$4:$S$993931,通讯通路门店!$R$4:$R$993931,0,0),"")</f>
        <v>0</v>
      </c>
      <c r="I1397" s="83"/>
      <c r="J1397" s="83"/>
      <c r="K1397" s="83"/>
      <c r="L1397" s="83"/>
      <c r="M1397" s="83"/>
      <c r="N1397" s="83"/>
      <c r="O1397" s="83"/>
      <c r="P1397" s="83"/>
      <c r="Q1397" s="83"/>
      <c r="R1397" s="83"/>
      <c r="S1397" s="83"/>
      <c r="T1397" s="83"/>
      <c r="U1397" s="99">
        <f>COUNTIF(通讯通路门店!$S:$S,$G1397)</f>
        <v>0</v>
      </c>
      <c r="V1397" s="99">
        <f>COUNTIFS(通讯通路门店!$S:$S,$G1397,通讯通路门店!$J:$J,"综合卖场")</f>
        <v>0</v>
      </c>
      <c r="W1397" s="99">
        <f>SUMIFS(通讯通路门店!$AJ:$AJ,通讯通路门店!$S:$S,通讯客户沙盘!$G1397)</f>
        <v>0</v>
      </c>
      <c r="X1397" s="99">
        <f t="shared" si="105"/>
        <v>0</v>
      </c>
      <c r="Y1397" s="99">
        <f>COUNTIFS(通讯通路门店!$S:$S,$G1397,通讯通路门店!$J:$J,"荣耀体验店")+COUNTIFS(通讯通路门店!$S:$S,$G1397,通讯通路门店!$J:$J,"荣耀授权专卖店")</f>
        <v>0</v>
      </c>
      <c r="Z1397" s="99">
        <f>COUNTIFS(通讯通路门店!$S:$S,$G1397,通讯通路门店!$J:$J,"VIVO体验店")</f>
        <v>0</v>
      </c>
      <c r="AA1397" s="99">
        <f>COUNTIFS(通讯通路门店!$S:$S,$G1397,通讯通路门店!$J:$J,"OPPO体验店")</f>
        <v>0</v>
      </c>
      <c r="AB1397" s="99">
        <f>COUNTIFS(通讯通路门店!$S:$S,$G1397,通讯通路门店!$J:$J,"华为授权体验店")+COUNTIFS(通讯通路门店!$S:$S,$G1397,通讯通路门店!$J:$J,"华为堡垒店")</f>
        <v>0</v>
      </c>
      <c r="AC1397" s="99">
        <f>COUNTIFS(通讯通路门店!$S:$S,$G1397,通讯通路门店!$J:$J,"小米体验店")</f>
        <v>0</v>
      </c>
      <c r="AD1397" s="99">
        <f>COUNTIFS(通讯通路门店!$S:$S,$G1397,通讯通路门店!$J:$J,"苹果体验店")</f>
        <v>0</v>
      </c>
      <c r="AE1397" s="99">
        <f>COUNTIFS(通讯通路门店!$S:$S,$G1397,通讯通路门店!$J:$J,"其他品牌专卖店")</f>
        <v>0</v>
      </c>
      <c r="AF1397" s="99">
        <f>SUMIFS(通讯通路门店!$BI:$BI,通讯通路门店!$S:$S,$G1397)</f>
        <v>0</v>
      </c>
      <c r="AG1397" s="99">
        <f>SUMIFS(通讯通路门店!$BH:$BH,通讯通路门店!$S:$S,$G1397)</f>
        <v>0</v>
      </c>
      <c r="AH1397" s="99">
        <f t="shared" si="106"/>
        <v>0</v>
      </c>
      <c r="AI1397" s="99">
        <f>SUMIFS(通讯通路门店!$BB:$BB,通讯通路门店!$S:$S,$G1397)</f>
        <v>0</v>
      </c>
      <c r="AJ1397" s="99">
        <f>SUMIFS(通讯通路门店!$BE:$BE,通讯通路门店!$S:$S,$G1397)</f>
        <v>0</v>
      </c>
      <c r="AK1397" s="99">
        <f>SUMIFS(通讯通路门店!$BG:$BG,通讯通路门店!$S:$S,$G1397)</f>
        <v>0</v>
      </c>
      <c r="AL1397" s="99">
        <f>SUMIFS(通讯通路门店!$BC:$BC,通讯通路门店!$S:$S,$G1397)</f>
        <v>0</v>
      </c>
      <c r="AM1397" s="99">
        <f>SUMIFS(通讯通路门店!$BD:$BD,通讯通路门店!$S:$S,$G1397)</f>
        <v>0</v>
      </c>
      <c r="AN1397" s="99">
        <f>SUMIFS(通讯通路门店!$BF:$BF,通讯通路门店!$S:$S,$G1397)</f>
        <v>0</v>
      </c>
      <c r="AO1397" s="99">
        <f t="shared" si="107"/>
        <v>0</v>
      </c>
      <c r="AP1397" s="99">
        <f>SUMIFS(通讯通路门店!$K:$K,通讯通路门店!$S:$S,$G1397)</f>
        <v>0</v>
      </c>
      <c r="AQ1397" s="83"/>
      <c r="AR1397" s="99">
        <f>SUMIFS(通讯通路门店!$T:$T,通讯通路门店!$S:$S,$G1397)</f>
        <v>0</v>
      </c>
      <c r="AS1397" s="99">
        <f>SUMIFS(通讯通路门店!$U:$U,通讯通路门店!$S:$S,$G1397)</f>
        <v>0</v>
      </c>
      <c r="AT1397" s="99">
        <f>SUMIFS(通讯通路门店!$V:$V,通讯通路门店!$S:$S,$G1397)</f>
        <v>0</v>
      </c>
      <c r="AU1397" s="99">
        <f>SUMIFS(通讯通路门店!$W:$W,通讯通路门店!$S:$S,$G1397)</f>
        <v>0</v>
      </c>
      <c r="AV1397" s="99">
        <f>SUMIFS(通讯通路门店!$Z:$Z,通讯通路门店!$S:$S,$G1397)</f>
        <v>0</v>
      </c>
      <c r="AW1397" s="99">
        <f>SUMIFS(通讯通路门店!$AB:$AB,通讯通路门店!$S:$S,$G1397)</f>
        <v>0</v>
      </c>
      <c r="AX1397" s="99">
        <f>SUMIFS(通讯通路门店!$X:$X,通讯通路门店!$S:$S,$G1397)</f>
        <v>0</v>
      </c>
      <c r="AY1397" s="99">
        <f>SUMIFS(通讯通路门店!$Y:$Y,通讯通路门店!$S:$S,$G1397)</f>
        <v>0</v>
      </c>
      <c r="AZ1397" s="99">
        <f>SUMIFS(通讯通路门店!$AA:$AA,通讯通路门店!$S:$S,$G1397)</f>
        <v>0</v>
      </c>
      <c r="BA1397" s="99">
        <f t="shared" si="108"/>
        <v>0</v>
      </c>
      <c r="BB1397" s="99">
        <f t="shared" si="109"/>
        <v>0</v>
      </c>
      <c r="BC1397" s="99">
        <f>SUMIFS(通讯通路门店!$W:$W,通讯通路门店!$S:$S,$G1397,通讯通路门店!$J:$J,"荣耀体验店")+SUMIFS(通讯通路门店!$W:$W,通讯通路门店!$S:$S,$G1397,通讯通路门店!$J:$J,"荣耀授权专卖店")</f>
        <v>0</v>
      </c>
      <c r="BD1397" s="99">
        <f>SUMIFS(通讯通路门店!$Z:$Z,通讯通路门店!$S:$S,$G1397,通讯通路门店!$J:$J,"VIVO体验店")</f>
        <v>0</v>
      </c>
      <c r="BE1397" s="99">
        <f>SUMIFS(通讯通路门店!$AB:$AB,通讯通路门店!$S:$S,$G1397,通讯通路门店!$J:$J,"OPPO体验店")</f>
        <v>0</v>
      </c>
      <c r="BF1397" s="99">
        <f>SUMIFS(通讯通路门店!$X:$X,通讯通路门店!$S:$S,$G1397,通讯通路门店!$J:$J,"华为授权体验店")+SUMIFS(通讯通路门店!$AA:$AA,通讯通路门店!$S:$S,$G1397,通讯通路门店!$J:$J,"华为堡垒店")</f>
        <v>0</v>
      </c>
      <c r="BG1397" s="99">
        <f>SUMIFS(通讯通路门店!$Y:$Y,通讯通路门店!$S:$S,$G1397,通讯通路门店!$J:$J,"小米体验店")</f>
        <v>0</v>
      </c>
      <c r="BH1397" s="99">
        <f>SUMIFS(通讯通路门店!$AA:$AA,通讯通路门店!$S:$S,$G1397,通讯通路门店!$J:$J,"苹果体验店")</f>
        <v>0</v>
      </c>
      <c r="BI1397" s="99">
        <f>SUMIFS(通讯通路门店!$K:$K,通讯通路门店!$S:$S,$G1397,通讯通路门店!$J:$J,"其他品牌专卖店")</f>
        <v>0</v>
      </c>
      <c r="BJ1397" s="99">
        <f>SUMIFS(通讯通路门店!$AC:$AC,通讯通路门店!$S:$S,$G1397)</f>
        <v>0</v>
      </c>
      <c r="BK1397" s="99">
        <f>SUMIFS(通讯通路门店!$AD:$AD,通讯通路门店!$S:$S,$G1397)</f>
        <v>0</v>
      </c>
      <c r="BL1397" s="99">
        <f>SUMIFS(通讯通路门店!$AE:$AE,通讯通路门店!$S:$S,$G1397)</f>
        <v>0</v>
      </c>
      <c r="BM1397" s="99">
        <f>SUMIFS(通讯通路门店!$AF:$AF,通讯通路门店!$S:$S,$G1397)</f>
        <v>0</v>
      </c>
      <c r="BN1397" s="99">
        <f>SUMIFS(通讯通路门店!$AG:$AG,通讯通路门店!$S:$S,$G1397)</f>
        <v>0</v>
      </c>
      <c r="BO1397" s="99">
        <f>SUMIFS(通讯通路门店!$AH:$AH,通讯通路门店!$S:$S,$G1397)</f>
        <v>0</v>
      </c>
      <c r="BP1397" s="99">
        <f>SUMIFS(通讯通路门店!$AI:$AI,通讯通路门店!$S:$S,$G1397)</f>
        <v>0</v>
      </c>
      <c r="BQ1397" s="83"/>
    </row>
    <row r="1398" spans="1:69">
      <c r="A1398" s="99" t="str">
        <f>IFERROR(_xlfn.XLOOKUP($G1398,通讯通路门店!$S$4:$S$993931,通讯通路门店!$A$4:$A$993931,0,0),"")</f>
        <v>海南省</v>
      </c>
      <c r="B1398" s="99" t="str">
        <f>IFERROR(_xlfn.XLOOKUP($G1398,通讯通路门店!$S$4:$S$993931,通讯通路门店!$B$4:$B$993931,0,0),"")</f>
        <v>东方市</v>
      </c>
      <c r="C1398" s="99" t="str">
        <f>IFERROR(_xlfn.XLOOKUP($G1398,通讯通路门店!$S$4:$S$993931,通讯通路门店!$C$4:$C$993931,0,0),"")</f>
        <v>东方市</v>
      </c>
      <c r="D1398" s="99" t="str">
        <f>IFERROR(_xlfn.XLOOKUP($G1398,通讯通路门店!$S$4:$S$993931,通讯通路门店!$D$4:$D$993931,0,0),"")</f>
        <v>八所镇</v>
      </c>
      <c r="E1398" s="83"/>
      <c r="F1398" s="83"/>
      <c r="G1398" s="101"/>
      <c r="H1398" s="102">
        <f>IFERROR(_xlfn.XLOOKUP($G1398,通讯通路门店!$S$4:$S$993931,通讯通路门店!$R$4:$R$993931,0,0),"")</f>
        <v>0</v>
      </c>
      <c r="I1398" s="83"/>
      <c r="J1398" s="83"/>
      <c r="K1398" s="83"/>
      <c r="L1398" s="83"/>
      <c r="M1398" s="83"/>
      <c r="N1398" s="83"/>
      <c r="O1398" s="83"/>
      <c r="P1398" s="83"/>
      <c r="Q1398" s="83"/>
      <c r="R1398" s="83"/>
      <c r="S1398" s="83"/>
      <c r="T1398" s="83"/>
      <c r="U1398" s="99">
        <f>COUNTIF(通讯通路门店!$S:$S,$G1398)</f>
        <v>0</v>
      </c>
      <c r="V1398" s="99">
        <f>COUNTIFS(通讯通路门店!$S:$S,$G1398,通讯通路门店!$J:$J,"综合卖场")</f>
        <v>0</v>
      </c>
      <c r="W1398" s="99">
        <f>SUMIFS(通讯通路门店!$AJ:$AJ,通讯通路门店!$S:$S,通讯客户沙盘!$G1398)</f>
        <v>0</v>
      </c>
      <c r="X1398" s="99">
        <f t="shared" si="105"/>
        <v>0</v>
      </c>
      <c r="Y1398" s="99">
        <f>COUNTIFS(通讯通路门店!$S:$S,$G1398,通讯通路门店!$J:$J,"荣耀体验店")+COUNTIFS(通讯通路门店!$S:$S,$G1398,通讯通路门店!$J:$J,"荣耀授权专卖店")</f>
        <v>0</v>
      </c>
      <c r="Z1398" s="99">
        <f>COUNTIFS(通讯通路门店!$S:$S,$G1398,通讯通路门店!$J:$J,"VIVO体验店")</f>
        <v>0</v>
      </c>
      <c r="AA1398" s="99">
        <f>COUNTIFS(通讯通路门店!$S:$S,$G1398,通讯通路门店!$J:$J,"OPPO体验店")</f>
        <v>0</v>
      </c>
      <c r="AB1398" s="99">
        <f>COUNTIFS(通讯通路门店!$S:$S,$G1398,通讯通路门店!$J:$J,"华为授权体验店")+COUNTIFS(通讯通路门店!$S:$S,$G1398,通讯通路门店!$J:$J,"华为堡垒店")</f>
        <v>0</v>
      </c>
      <c r="AC1398" s="99">
        <f>COUNTIFS(通讯通路门店!$S:$S,$G1398,通讯通路门店!$J:$J,"小米体验店")</f>
        <v>0</v>
      </c>
      <c r="AD1398" s="99">
        <f>COUNTIFS(通讯通路门店!$S:$S,$G1398,通讯通路门店!$J:$J,"苹果体验店")</f>
        <v>0</v>
      </c>
      <c r="AE1398" s="99">
        <f>COUNTIFS(通讯通路门店!$S:$S,$G1398,通讯通路门店!$J:$J,"其他品牌专卖店")</f>
        <v>0</v>
      </c>
      <c r="AF1398" s="99">
        <f>SUMIFS(通讯通路门店!$BI:$BI,通讯通路门店!$S:$S,$G1398)</f>
        <v>0</v>
      </c>
      <c r="AG1398" s="99">
        <f>SUMIFS(通讯通路门店!$BH:$BH,通讯通路门店!$S:$S,$G1398)</f>
        <v>0</v>
      </c>
      <c r="AH1398" s="99">
        <f t="shared" si="106"/>
        <v>0</v>
      </c>
      <c r="AI1398" s="99">
        <f>SUMIFS(通讯通路门店!$BB:$BB,通讯通路门店!$S:$S,$G1398)</f>
        <v>0</v>
      </c>
      <c r="AJ1398" s="99">
        <f>SUMIFS(通讯通路门店!$BE:$BE,通讯通路门店!$S:$S,$G1398)</f>
        <v>0</v>
      </c>
      <c r="AK1398" s="99">
        <f>SUMIFS(通讯通路门店!$BG:$BG,通讯通路门店!$S:$S,$G1398)</f>
        <v>0</v>
      </c>
      <c r="AL1398" s="99">
        <f>SUMIFS(通讯通路门店!$BC:$BC,通讯通路门店!$S:$S,$G1398)</f>
        <v>0</v>
      </c>
      <c r="AM1398" s="99">
        <f>SUMIFS(通讯通路门店!$BD:$BD,通讯通路门店!$S:$S,$G1398)</f>
        <v>0</v>
      </c>
      <c r="AN1398" s="99">
        <f>SUMIFS(通讯通路门店!$BF:$BF,通讯通路门店!$S:$S,$G1398)</f>
        <v>0</v>
      </c>
      <c r="AO1398" s="99">
        <f t="shared" si="107"/>
        <v>0</v>
      </c>
      <c r="AP1398" s="99">
        <f>SUMIFS(通讯通路门店!$K:$K,通讯通路门店!$S:$S,$G1398)</f>
        <v>0</v>
      </c>
      <c r="AQ1398" s="83"/>
      <c r="AR1398" s="99">
        <f>SUMIFS(通讯通路门店!$T:$T,通讯通路门店!$S:$S,$G1398)</f>
        <v>0</v>
      </c>
      <c r="AS1398" s="99">
        <f>SUMIFS(通讯通路门店!$U:$U,通讯通路门店!$S:$S,$G1398)</f>
        <v>0</v>
      </c>
      <c r="AT1398" s="99">
        <f>SUMIFS(通讯通路门店!$V:$V,通讯通路门店!$S:$S,$G1398)</f>
        <v>0</v>
      </c>
      <c r="AU1398" s="99">
        <f>SUMIFS(通讯通路门店!$W:$W,通讯通路门店!$S:$S,$G1398)</f>
        <v>0</v>
      </c>
      <c r="AV1398" s="99">
        <f>SUMIFS(通讯通路门店!$Z:$Z,通讯通路门店!$S:$S,$G1398)</f>
        <v>0</v>
      </c>
      <c r="AW1398" s="99">
        <f>SUMIFS(通讯通路门店!$AB:$AB,通讯通路门店!$S:$S,$G1398)</f>
        <v>0</v>
      </c>
      <c r="AX1398" s="99">
        <f>SUMIFS(通讯通路门店!$X:$X,通讯通路门店!$S:$S,$G1398)</f>
        <v>0</v>
      </c>
      <c r="AY1398" s="99">
        <f>SUMIFS(通讯通路门店!$Y:$Y,通讯通路门店!$S:$S,$G1398)</f>
        <v>0</v>
      </c>
      <c r="AZ1398" s="99">
        <f>SUMIFS(通讯通路门店!$AA:$AA,通讯通路门店!$S:$S,$G1398)</f>
        <v>0</v>
      </c>
      <c r="BA1398" s="99">
        <f t="shared" si="108"/>
        <v>0</v>
      </c>
      <c r="BB1398" s="99">
        <f t="shared" si="109"/>
        <v>0</v>
      </c>
      <c r="BC1398" s="99">
        <f>SUMIFS(通讯通路门店!$W:$W,通讯通路门店!$S:$S,$G1398,通讯通路门店!$J:$J,"荣耀体验店")+SUMIFS(通讯通路门店!$W:$W,通讯通路门店!$S:$S,$G1398,通讯通路门店!$J:$J,"荣耀授权专卖店")</f>
        <v>0</v>
      </c>
      <c r="BD1398" s="99">
        <f>SUMIFS(通讯通路门店!$Z:$Z,通讯通路门店!$S:$S,$G1398,通讯通路门店!$J:$J,"VIVO体验店")</f>
        <v>0</v>
      </c>
      <c r="BE1398" s="99">
        <f>SUMIFS(通讯通路门店!$AB:$AB,通讯通路门店!$S:$S,$G1398,通讯通路门店!$J:$J,"OPPO体验店")</f>
        <v>0</v>
      </c>
      <c r="BF1398" s="99">
        <f>SUMIFS(通讯通路门店!$X:$X,通讯通路门店!$S:$S,$G1398,通讯通路门店!$J:$J,"华为授权体验店")+SUMIFS(通讯通路门店!$AA:$AA,通讯通路门店!$S:$S,$G1398,通讯通路门店!$J:$J,"华为堡垒店")</f>
        <v>0</v>
      </c>
      <c r="BG1398" s="99">
        <f>SUMIFS(通讯通路门店!$Y:$Y,通讯通路门店!$S:$S,$G1398,通讯通路门店!$J:$J,"小米体验店")</f>
        <v>0</v>
      </c>
      <c r="BH1398" s="99">
        <f>SUMIFS(通讯通路门店!$AA:$AA,通讯通路门店!$S:$S,$G1398,通讯通路门店!$J:$J,"苹果体验店")</f>
        <v>0</v>
      </c>
      <c r="BI1398" s="99">
        <f>SUMIFS(通讯通路门店!$K:$K,通讯通路门店!$S:$S,$G1398,通讯通路门店!$J:$J,"其他品牌专卖店")</f>
        <v>0</v>
      </c>
      <c r="BJ1398" s="99">
        <f>SUMIFS(通讯通路门店!$AC:$AC,通讯通路门店!$S:$S,$G1398)</f>
        <v>0</v>
      </c>
      <c r="BK1398" s="99">
        <f>SUMIFS(通讯通路门店!$AD:$AD,通讯通路门店!$S:$S,$G1398)</f>
        <v>0</v>
      </c>
      <c r="BL1398" s="99">
        <f>SUMIFS(通讯通路门店!$AE:$AE,通讯通路门店!$S:$S,$G1398)</f>
        <v>0</v>
      </c>
      <c r="BM1398" s="99">
        <f>SUMIFS(通讯通路门店!$AF:$AF,通讯通路门店!$S:$S,$G1398)</f>
        <v>0</v>
      </c>
      <c r="BN1398" s="99">
        <f>SUMIFS(通讯通路门店!$AG:$AG,通讯通路门店!$S:$S,$G1398)</f>
        <v>0</v>
      </c>
      <c r="BO1398" s="99">
        <f>SUMIFS(通讯通路门店!$AH:$AH,通讯通路门店!$S:$S,$G1398)</f>
        <v>0</v>
      </c>
      <c r="BP1398" s="99">
        <f>SUMIFS(通讯通路门店!$AI:$AI,通讯通路门店!$S:$S,$G1398)</f>
        <v>0</v>
      </c>
      <c r="BQ1398" s="83"/>
    </row>
    <row r="1399" spans="1:69">
      <c r="A1399" s="99" t="str">
        <f>IFERROR(_xlfn.XLOOKUP($G1399,通讯通路门店!$S$4:$S$993931,通讯通路门店!$A$4:$A$993931,0,0),"")</f>
        <v>海南省</v>
      </c>
      <c r="B1399" s="99" t="str">
        <f>IFERROR(_xlfn.XLOOKUP($G1399,通讯通路门店!$S$4:$S$993931,通讯通路门店!$B$4:$B$993931,0,0),"")</f>
        <v>东方市</v>
      </c>
      <c r="C1399" s="99" t="str">
        <f>IFERROR(_xlfn.XLOOKUP($G1399,通讯通路门店!$S$4:$S$993931,通讯通路门店!$C$4:$C$993931,0,0),"")</f>
        <v>东方市</v>
      </c>
      <c r="D1399" s="99" t="str">
        <f>IFERROR(_xlfn.XLOOKUP($G1399,通讯通路门店!$S$4:$S$993931,通讯通路门店!$D$4:$D$993931,0,0),"")</f>
        <v>八所镇</v>
      </c>
      <c r="E1399" s="83"/>
      <c r="F1399" s="83"/>
      <c r="G1399" s="101"/>
      <c r="H1399" s="102">
        <f>IFERROR(_xlfn.XLOOKUP($G1399,通讯通路门店!$S$4:$S$993931,通讯通路门店!$R$4:$R$993931,0,0),"")</f>
        <v>0</v>
      </c>
      <c r="I1399" s="83"/>
      <c r="J1399" s="83"/>
      <c r="K1399" s="83"/>
      <c r="L1399" s="83"/>
      <c r="M1399" s="83"/>
      <c r="N1399" s="83"/>
      <c r="O1399" s="83"/>
      <c r="P1399" s="83"/>
      <c r="Q1399" s="83"/>
      <c r="R1399" s="83"/>
      <c r="S1399" s="83"/>
      <c r="T1399" s="83"/>
      <c r="U1399" s="99">
        <f>COUNTIF(通讯通路门店!$S:$S,$G1399)</f>
        <v>0</v>
      </c>
      <c r="V1399" s="99">
        <f>COUNTIFS(通讯通路门店!$S:$S,$G1399,通讯通路门店!$J:$J,"综合卖场")</f>
        <v>0</v>
      </c>
      <c r="W1399" s="99">
        <f>SUMIFS(通讯通路门店!$AJ:$AJ,通讯通路门店!$S:$S,通讯客户沙盘!$G1399)</f>
        <v>0</v>
      </c>
      <c r="X1399" s="99">
        <f t="shared" si="105"/>
        <v>0</v>
      </c>
      <c r="Y1399" s="99">
        <f>COUNTIFS(通讯通路门店!$S:$S,$G1399,通讯通路门店!$J:$J,"荣耀体验店")+COUNTIFS(通讯通路门店!$S:$S,$G1399,通讯通路门店!$J:$J,"荣耀授权专卖店")</f>
        <v>0</v>
      </c>
      <c r="Z1399" s="99">
        <f>COUNTIFS(通讯通路门店!$S:$S,$G1399,通讯通路门店!$J:$J,"VIVO体验店")</f>
        <v>0</v>
      </c>
      <c r="AA1399" s="99">
        <f>COUNTIFS(通讯通路门店!$S:$S,$G1399,通讯通路门店!$J:$J,"OPPO体验店")</f>
        <v>0</v>
      </c>
      <c r="AB1399" s="99">
        <f>COUNTIFS(通讯通路门店!$S:$S,$G1399,通讯通路门店!$J:$J,"华为授权体验店")+COUNTIFS(通讯通路门店!$S:$S,$G1399,通讯通路门店!$J:$J,"华为堡垒店")</f>
        <v>0</v>
      </c>
      <c r="AC1399" s="99">
        <f>COUNTIFS(通讯通路门店!$S:$S,$G1399,通讯通路门店!$J:$J,"小米体验店")</f>
        <v>0</v>
      </c>
      <c r="AD1399" s="99">
        <f>COUNTIFS(通讯通路门店!$S:$S,$G1399,通讯通路门店!$J:$J,"苹果体验店")</f>
        <v>0</v>
      </c>
      <c r="AE1399" s="99">
        <f>COUNTIFS(通讯通路门店!$S:$S,$G1399,通讯通路门店!$J:$J,"其他品牌专卖店")</f>
        <v>0</v>
      </c>
      <c r="AF1399" s="99">
        <f>SUMIFS(通讯通路门店!$BI:$BI,通讯通路门店!$S:$S,$G1399)</f>
        <v>0</v>
      </c>
      <c r="AG1399" s="99">
        <f>SUMIFS(通讯通路门店!$BH:$BH,通讯通路门店!$S:$S,$G1399)</f>
        <v>0</v>
      </c>
      <c r="AH1399" s="99">
        <f t="shared" si="106"/>
        <v>0</v>
      </c>
      <c r="AI1399" s="99">
        <f>SUMIFS(通讯通路门店!$BB:$BB,通讯通路门店!$S:$S,$G1399)</f>
        <v>0</v>
      </c>
      <c r="AJ1399" s="99">
        <f>SUMIFS(通讯通路门店!$BE:$BE,通讯通路门店!$S:$S,$G1399)</f>
        <v>0</v>
      </c>
      <c r="AK1399" s="99">
        <f>SUMIFS(通讯通路门店!$BG:$BG,通讯通路门店!$S:$S,$G1399)</f>
        <v>0</v>
      </c>
      <c r="AL1399" s="99">
        <f>SUMIFS(通讯通路门店!$BC:$BC,通讯通路门店!$S:$S,$G1399)</f>
        <v>0</v>
      </c>
      <c r="AM1399" s="99">
        <f>SUMIFS(通讯通路门店!$BD:$BD,通讯通路门店!$S:$S,$G1399)</f>
        <v>0</v>
      </c>
      <c r="AN1399" s="99">
        <f>SUMIFS(通讯通路门店!$BF:$BF,通讯通路门店!$S:$S,$G1399)</f>
        <v>0</v>
      </c>
      <c r="AO1399" s="99">
        <f t="shared" si="107"/>
        <v>0</v>
      </c>
      <c r="AP1399" s="99">
        <f>SUMIFS(通讯通路门店!$K:$K,通讯通路门店!$S:$S,$G1399)</f>
        <v>0</v>
      </c>
      <c r="AQ1399" s="83"/>
      <c r="AR1399" s="99">
        <f>SUMIFS(通讯通路门店!$T:$T,通讯通路门店!$S:$S,$G1399)</f>
        <v>0</v>
      </c>
      <c r="AS1399" s="99">
        <f>SUMIFS(通讯通路门店!$U:$U,通讯通路门店!$S:$S,$G1399)</f>
        <v>0</v>
      </c>
      <c r="AT1399" s="99">
        <f>SUMIFS(通讯通路门店!$V:$V,通讯通路门店!$S:$S,$G1399)</f>
        <v>0</v>
      </c>
      <c r="AU1399" s="99">
        <f>SUMIFS(通讯通路门店!$W:$W,通讯通路门店!$S:$S,$G1399)</f>
        <v>0</v>
      </c>
      <c r="AV1399" s="99">
        <f>SUMIFS(通讯通路门店!$Z:$Z,通讯通路门店!$S:$S,$G1399)</f>
        <v>0</v>
      </c>
      <c r="AW1399" s="99">
        <f>SUMIFS(通讯通路门店!$AB:$AB,通讯通路门店!$S:$S,$G1399)</f>
        <v>0</v>
      </c>
      <c r="AX1399" s="99">
        <f>SUMIFS(通讯通路门店!$X:$X,通讯通路门店!$S:$S,$G1399)</f>
        <v>0</v>
      </c>
      <c r="AY1399" s="99">
        <f>SUMIFS(通讯通路门店!$Y:$Y,通讯通路门店!$S:$S,$G1399)</f>
        <v>0</v>
      </c>
      <c r="AZ1399" s="99">
        <f>SUMIFS(通讯通路门店!$AA:$AA,通讯通路门店!$S:$S,$G1399)</f>
        <v>0</v>
      </c>
      <c r="BA1399" s="99">
        <f t="shared" si="108"/>
        <v>0</v>
      </c>
      <c r="BB1399" s="99">
        <f t="shared" si="109"/>
        <v>0</v>
      </c>
      <c r="BC1399" s="99">
        <f>SUMIFS(通讯通路门店!$W:$W,通讯通路门店!$S:$S,$G1399,通讯通路门店!$J:$J,"荣耀体验店")+SUMIFS(通讯通路门店!$W:$W,通讯通路门店!$S:$S,$G1399,通讯通路门店!$J:$J,"荣耀授权专卖店")</f>
        <v>0</v>
      </c>
      <c r="BD1399" s="99">
        <f>SUMIFS(通讯通路门店!$Z:$Z,通讯通路门店!$S:$S,$G1399,通讯通路门店!$J:$J,"VIVO体验店")</f>
        <v>0</v>
      </c>
      <c r="BE1399" s="99">
        <f>SUMIFS(通讯通路门店!$AB:$AB,通讯通路门店!$S:$S,$G1399,通讯通路门店!$J:$J,"OPPO体验店")</f>
        <v>0</v>
      </c>
      <c r="BF1399" s="99">
        <f>SUMIFS(通讯通路门店!$X:$X,通讯通路门店!$S:$S,$G1399,通讯通路门店!$J:$J,"华为授权体验店")+SUMIFS(通讯通路门店!$AA:$AA,通讯通路门店!$S:$S,$G1399,通讯通路门店!$J:$J,"华为堡垒店")</f>
        <v>0</v>
      </c>
      <c r="BG1399" s="99">
        <f>SUMIFS(通讯通路门店!$Y:$Y,通讯通路门店!$S:$S,$G1399,通讯通路门店!$J:$J,"小米体验店")</f>
        <v>0</v>
      </c>
      <c r="BH1399" s="99">
        <f>SUMIFS(通讯通路门店!$AA:$AA,通讯通路门店!$S:$S,$G1399,通讯通路门店!$J:$J,"苹果体验店")</f>
        <v>0</v>
      </c>
      <c r="BI1399" s="99">
        <f>SUMIFS(通讯通路门店!$K:$K,通讯通路门店!$S:$S,$G1399,通讯通路门店!$J:$J,"其他品牌专卖店")</f>
        <v>0</v>
      </c>
      <c r="BJ1399" s="99">
        <f>SUMIFS(通讯通路门店!$AC:$AC,通讯通路门店!$S:$S,$G1399)</f>
        <v>0</v>
      </c>
      <c r="BK1399" s="99">
        <f>SUMIFS(通讯通路门店!$AD:$AD,通讯通路门店!$S:$S,$G1399)</f>
        <v>0</v>
      </c>
      <c r="BL1399" s="99">
        <f>SUMIFS(通讯通路门店!$AE:$AE,通讯通路门店!$S:$S,$G1399)</f>
        <v>0</v>
      </c>
      <c r="BM1399" s="99">
        <f>SUMIFS(通讯通路门店!$AF:$AF,通讯通路门店!$S:$S,$G1399)</f>
        <v>0</v>
      </c>
      <c r="BN1399" s="99">
        <f>SUMIFS(通讯通路门店!$AG:$AG,通讯通路门店!$S:$S,$G1399)</f>
        <v>0</v>
      </c>
      <c r="BO1399" s="99">
        <f>SUMIFS(通讯通路门店!$AH:$AH,通讯通路门店!$S:$S,$G1399)</f>
        <v>0</v>
      </c>
      <c r="BP1399" s="99">
        <f>SUMIFS(通讯通路门店!$AI:$AI,通讯通路门店!$S:$S,$G1399)</f>
        <v>0</v>
      </c>
      <c r="BQ1399" s="83"/>
    </row>
    <row r="1400" spans="1:69">
      <c r="A1400" s="99" t="str">
        <f>IFERROR(_xlfn.XLOOKUP($G1400,通讯通路门店!$S$4:$S$993931,通讯通路门店!$A$4:$A$993931,0,0),"")</f>
        <v>海南省</v>
      </c>
      <c r="B1400" s="99" t="str">
        <f>IFERROR(_xlfn.XLOOKUP($G1400,通讯通路门店!$S$4:$S$993931,通讯通路门店!$B$4:$B$993931,0,0),"")</f>
        <v>东方市</v>
      </c>
      <c r="C1400" s="99" t="str">
        <f>IFERROR(_xlfn.XLOOKUP($G1400,通讯通路门店!$S$4:$S$993931,通讯通路门店!$C$4:$C$993931,0,0),"")</f>
        <v>东方市</v>
      </c>
      <c r="D1400" s="99" t="str">
        <f>IFERROR(_xlfn.XLOOKUP($G1400,通讯通路门店!$S$4:$S$993931,通讯通路门店!$D$4:$D$993931,0,0),"")</f>
        <v>八所镇</v>
      </c>
      <c r="E1400" s="83"/>
      <c r="F1400" s="83"/>
      <c r="G1400" s="101"/>
      <c r="H1400" s="102">
        <f>IFERROR(_xlfn.XLOOKUP($G1400,通讯通路门店!$S$4:$S$993931,通讯通路门店!$R$4:$R$993931,0,0),"")</f>
        <v>0</v>
      </c>
      <c r="I1400" s="83"/>
      <c r="J1400" s="83"/>
      <c r="K1400" s="83"/>
      <c r="L1400" s="83"/>
      <c r="M1400" s="83"/>
      <c r="N1400" s="83"/>
      <c r="O1400" s="83"/>
      <c r="P1400" s="83"/>
      <c r="Q1400" s="83"/>
      <c r="R1400" s="83"/>
      <c r="S1400" s="83"/>
      <c r="T1400" s="83"/>
      <c r="U1400" s="99">
        <f>COUNTIF(通讯通路门店!$S:$S,$G1400)</f>
        <v>0</v>
      </c>
      <c r="V1400" s="99">
        <f>COUNTIFS(通讯通路门店!$S:$S,$G1400,通讯通路门店!$J:$J,"综合卖场")</f>
        <v>0</v>
      </c>
      <c r="W1400" s="99">
        <f>SUMIFS(通讯通路门店!$AJ:$AJ,通讯通路门店!$S:$S,通讯客户沙盘!$G1400)</f>
        <v>0</v>
      </c>
      <c r="X1400" s="99">
        <f t="shared" si="105"/>
        <v>0</v>
      </c>
      <c r="Y1400" s="99">
        <f>COUNTIFS(通讯通路门店!$S:$S,$G1400,通讯通路门店!$J:$J,"荣耀体验店")+COUNTIFS(通讯通路门店!$S:$S,$G1400,通讯通路门店!$J:$J,"荣耀授权专卖店")</f>
        <v>0</v>
      </c>
      <c r="Z1400" s="99">
        <f>COUNTIFS(通讯通路门店!$S:$S,$G1400,通讯通路门店!$J:$J,"VIVO体验店")</f>
        <v>0</v>
      </c>
      <c r="AA1400" s="99">
        <f>COUNTIFS(通讯通路门店!$S:$S,$G1400,通讯通路门店!$J:$J,"OPPO体验店")</f>
        <v>0</v>
      </c>
      <c r="AB1400" s="99">
        <f>COUNTIFS(通讯通路门店!$S:$S,$G1400,通讯通路门店!$J:$J,"华为授权体验店")+COUNTIFS(通讯通路门店!$S:$S,$G1400,通讯通路门店!$J:$J,"华为堡垒店")</f>
        <v>0</v>
      </c>
      <c r="AC1400" s="99">
        <f>COUNTIFS(通讯通路门店!$S:$S,$G1400,通讯通路门店!$J:$J,"小米体验店")</f>
        <v>0</v>
      </c>
      <c r="AD1400" s="99">
        <f>COUNTIFS(通讯通路门店!$S:$S,$G1400,通讯通路门店!$J:$J,"苹果体验店")</f>
        <v>0</v>
      </c>
      <c r="AE1400" s="99">
        <f>COUNTIFS(通讯通路门店!$S:$S,$G1400,通讯通路门店!$J:$J,"其他品牌专卖店")</f>
        <v>0</v>
      </c>
      <c r="AF1400" s="99">
        <f>SUMIFS(通讯通路门店!$BI:$BI,通讯通路门店!$S:$S,$G1400)</f>
        <v>0</v>
      </c>
      <c r="AG1400" s="99">
        <f>SUMIFS(通讯通路门店!$BH:$BH,通讯通路门店!$S:$S,$G1400)</f>
        <v>0</v>
      </c>
      <c r="AH1400" s="99">
        <f t="shared" si="106"/>
        <v>0</v>
      </c>
      <c r="AI1400" s="99">
        <f>SUMIFS(通讯通路门店!$BB:$BB,通讯通路门店!$S:$S,$G1400)</f>
        <v>0</v>
      </c>
      <c r="AJ1400" s="99">
        <f>SUMIFS(通讯通路门店!$BE:$BE,通讯通路门店!$S:$S,$G1400)</f>
        <v>0</v>
      </c>
      <c r="AK1400" s="99">
        <f>SUMIFS(通讯通路门店!$BG:$BG,通讯通路门店!$S:$S,$G1400)</f>
        <v>0</v>
      </c>
      <c r="AL1400" s="99">
        <f>SUMIFS(通讯通路门店!$BC:$BC,通讯通路门店!$S:$S,$G1400)</f>
        <v>0</v>
      </c>
      <c r="AM1400" s="99">
        <f>SUMIFS(通讯通路门店!$BD:$BD,通讯通路门店!$S:$S,$G1400)</f>
        <v>0</v>
      </c>
      <c r="AN1400" s="99">
        <f>SUMIFS(通讯通路门店!$BF:$BF,通讯通路门店!$S:$S,$G1400)</f>
        <v>0</v>
      </c>
      <c r="AO1400" s="99">
        <f t="shared" si="107"/>
        <v>0</v>
      </c>
      <c r="AP1400" s="99">
        <f>SUMIFS(通讯通路门店!$K:$K,通讯通路门店!$S:$S,$G1400)</f>
        <v>0</v>
      </c>
      <c r="AQ1400" s="83"/>
      <c r="AR1400" s="99">
        <f>SUMIFS(通讯通路门店!$T:$T,通讯通路门店!$S:$S,$G1400)</f>
        <v>0</v>
      </c>
      <c r="AS1400" s="99">
        <f>SUMIFS(通讯通路门店!$U:$U,通讯通路门店!$S:$S,$G1400)</f>
        <v>0</v>
      </c>
      <c r="AT1400" s="99">
        <f>SUMIFS(通讯通路门店!$V:$V,通讯通路门店!$S:$S,$G1400)</f>
        <v>0</v>
      </c>
      <c r="AU1400" s="99">
        <f>SUMIFS(通讯通路门店!$W:$W,通讯通路门店!$S:$S,$G1400)</f>
        <v>0</v>
      </c>
      <c r="AV1400" s="99">
        <f>SUMIFS(通讯通路门店!$Z:$Z,通讯通路门店!$S:$S,$G1400)</f>
        <v>0</v>
      </c>
      <c r="AW1400" s="99">
        <f>SUMIFS(通讯通路门店!$AB:$AB,通讯通路门店!$S:$S,$G1400)</f>
        <v>0</v>
      </c>
      <c r="AX1400" s="99">
        <f>SUMIFS(通讯通路门店!$X:$X,通讯通路门店!$S:$S,$G1400)</f>
        <v>0</v>
      </c>
      <c r="AY1400" s="99">
        <f>SUMIFS(通讯通路门店!$Y:$Y,通讯通路门店!$S:$S,$G1400)</f>
        <v>0</v>
      </c>
      <c r="AZ1400" s="99">
        <f>SUMIFS(通讯通路门店!$AA:$AA,通讯通路门店!$S:$S,$G1400)</f>
        <v>0</v>
      </c>
      <c r="BA1400" s="99">
        <f t="shared" si="108"/>
        <v>0</v>
      </c>
      <c r="BB1400" s="99">
        <f t="shared" si="109"/>
        <v>0</v>
      </c>
      <c r="BC1400" s="99">
        <f>SUMIFS(通讯通路门店!$W:$W,通讯通路门店!$S:$S,$G1400,通讯通路门店!$J:$J,"荣耀体验店")+SUMIFS(通讯通路门店!$W:$W,通讯通路门店!$S:$S,$G1400,通讯通路门店!$J:$J,"荣耀授权专卖店")</f>
        <v>0</v>
      </c>
      <c r="BD1400" s="99">
        <f>SUMIFS(通讯通路门店!$Z:$Z,通讯通路门店!$S:$S,$G1400,通讯通路门店!$J:$J,"VIVO体验店")</f>
        <v>0</v>
      </c>
      <c r="BE1400" s="99">
        <f>SUMIFS(通讯通路门店!$AB:$AB,通讯通路门店!$S:$S,$G1400,通讯通路门店!$J:$J,"OPPO体验店")</f>
        <v>0</v>
      </c>
      <c r="BF1400" s="99">
        <f>SUMIFS(通讯通路门店!$X:$X,通讯通路门店!$S:$S,$G1400,通讯通路门店!$J:$J,"华为授权体验店")+SUMIFS(通讯通路门店!$AA:$AA,通讯通路门店!$S:$S,$G1400,通讯通路门店!$J:$J,"华为堡垒店")</f>
        <v>0</v>
      </c>
      <c r="BG1400" s="99">
        <f>SUMIFS(通讯通路门店!$Y:$Y,通讯通路门店!$S:$S,$G1400,通讯通路门店!$J:$J,"小米体验店")</f>
        <v>0</v>
      </c>
      <c r="BH1400" s="99">
        <f>SUMIFS(通讯通路门店!$AA:$AA,通讯通路门店!$S:$S,$G1400,通讯通路门店!$J:$J,"苹果体验店")</f>
        <v>0</v>
      </c>
      <c r="BI1400" s="99">
        <f>SUMIFS(通讯通路门店!$K:$K,通讯通路门店!$S:$S,$G1400,通讯通路门店!$J:$J,"其他品牌专卖店")</f>
        <v>0</v>
      </c>
      <c r="BJ1400" s="99">
        <f>SUMIFS(通讯通路门店!$AC:$AC,通讯通路门店!$S:$S,$G1400)</f>
        <v>0</v>
      </c>
      <c r="BK1400" s="99">
        <f>SUMIFS(通讯通路门店!$AD:$AD,通讯通路门店!$S:$S,$G1400)</f>
        <v>0</v>
      </c>
      <c r="BL1400" s="99">
        <f>SUMIFS(通讯通路门店!$AE:$AE,通讯通路门店!$S:$S,$G1400)</f>
        <v>0</v>
      </c>
      <c r="BM1400" s="99">
        <f>SUMIFS(通讯通路门店!$AF:$AF,通讯通路门店!$S:$S,$G1400)</f>
        <v>0</v>
      </c>
      <c r="BN1400" s="99">
        <f>SUMIFS(通讯通路门店!$AG:$AG,通讯通路门店!$S:$S,$G1400)</f>
        <v>0</v>
      </c>
      <c r="BO1400" s="99">
        <f>SUMIFS(通讯通路门店!$AH:$AH,通讯通路门店!$S:$S,$G1400)</f>
        <v>0</v>
      </c>
      <c r="BP1400" s="99">
        <f>SUMIFS(通讯通路门店!$AI:$AI,通讯通路门店!$S:$S,$G1400)</f>
        <v>0</v>
      </c>
      <c r="BQ1400" s="83"/>
    </row>
    <row r="1401" spans="1:69">
      <c r="A1401" s="99" t="str">
        <f>IFERROR(_xlfn.XLOOKUP($G1401,通讯通路门店!$S$4:$S$993931,通讯通路门店!$A$4:$A$993931,0,0),"")</f>
        <v>海南省</v>
      </c>
      <c r="B1401" s="99" t="str">
        <f>IFERROR(_xlfn.XLOOKUP($G1401,通讯通路门店!$S$4:$S$993931,通讯通路门店!$B$4:$B$993931,0,0),"")</f>
        <v>东方市</v>
      </c>
      <c r="C1401" s="99" t="str">
        <f>IFERROR(_xlfn.XLOOKUP($G1401,通讯通路门店!$S$4:$S$993931,通讯通路门店!$C$4:$C$993931,0,0),"")</f>
        <v>东方市</v>
      </c>
      <c r="D1401" s="99" t="str">
        <f>IFERROR(_xlfn.XLOOKUP($G1401,通讯通路门店!$S$4:$S$993931,通讯通路门店!$D$4:$D$993931,0,0),"")</f>
        <v>八所镇</v>
      </c>
      <c r="E1401" s="83"/>
      <c r="F1401" s="83"/>
      <c r="G1401" s="101"/>
      <c r="H1401" s="102">
        <f>IFERROR(_xlfn.XLOOKUP($G1401,通讯通路门店!$S$4:$S$993931,通讯通路门店!$R$4:$R$993931,0,0),"")</f>
        <v>0</v>
      </c>
      <c r="I1401" s="83"/>
      <c r="J1401" s="83"/>
      <c r="K1401" s="83"/>
      <c r="L1401" s="83"/>
      <c r="M1401" s="83"/>
      <c r="N1401" s="83"/>
      <c r="O1401" s="83"/>
      <c r="P1401" s="83"/>
      <c r="Q1401" s="83"/>
      <c r="R1401" s="83"/>
      <c r="S1401" s="83"/>
      <c r="T1401" s="83"/>
      <c r="U1401" s="99">
        <f>COUNTIF(通讯通路门店!$S:$S,$G1401)</f>
        <v>0</v>
      </c>
      <c r="V1401" s="99">
        <f>COUNTIFS(通讯通路门店!$S:$S,$G1401,通讯通路门店!$J:$J,"综合卖场")</f>
        <v>0</v>
      </c>
      <c r="W1401" s="99">
        <f>SUMIFS(通讯通路门店!$AJ:$AJ,通讯通路门店!$S:$S,通讯客户沙盘!$G1401)</f>
        <v>0</v>
      </c>
      <c r="X1401" s="99">
        <f t="shared" si="105"/>
        <v>0</v>
      </c>
      <c r="Y1401" s="99">
        <f>COUNTIFS(通讯通路门店!$S:$S,$G1401,通讯通路门店!$J:$J,"荣耀体验店")+COUNTIFS(通讯通路门店!$S:$S,$G1401,通讯通路门店!$J:$J,"荣耀授权专卖店")</f>
        <v>0</v>
      </c>
      <c r="Z1401" s="99">
        <f>COUNTIFS(通讯通路门店!$S:$S,$G1401,通讯通路门店!$J:$J,"VIVO体验店")</f>
        <v>0</v>
      </c>
      <c r="AA1401" s="99">
        <f>COUNTIFS(通讯通路门店!$S:$S,$G1401,通讯通路门店!$J:$J,"OPPO体验店")</f>
        <v>0</v>
      </c>
      <c r="AB1401" s="99">
        <f>COUNTIFS(通讯通路门店!$S:$S,$G1401,通讯通路门店!$J:$J,"华为授权体验店")+COUNTIFS(通讯通路门店!$S:$S,$G1401,通讯通路门店!$J:$J,"华为堡垒店")</f>
        <v>0</v>
      </c>
      <c r="AC1401" s="99">
        <f>COUNTIFS(通讯通路门店!$S:$S,$G1401,通讯通路门店!$J:$J,"小米体验店")</f>
        <v>0</v>
      </c>
      <c r="AD1401" s="99">
        <f>COUNTIFS(通讯通路门店!$S:$S,$G1401,通讯通路门店!$J:$J,"苹果体验店")</f>
        <v>0</v>
      </c>
      <c r="AE1401" s="99">
        <f>COUNTIFS(通讯通路门店!$S:$S,$G1401,通讯通路门店!$J:$J,"其他品牌专卖店")</f>
        <v>0</v>
      </c>
      <c r="AF1401" s="99">
        <f>SUMIFS(通讯通路门店!$BI:$BI,通讯通路门店!$S:$S,$G1401)</f>
        <v>0</v>
      </c>
      <c r="AG1401" s="99">
        <f>SUMIFS(通讯通路门店!$BH:$BH,通讯通路门店!$S:$S,$G1401)</f>
        <v>0</v>
      </c>
      <c r="AH1401" s="99">
        <f t="shared" si="106"/>
        <v>0</v>
      </c>
      <c r="AI1401" s="99">
        <f>SUMIFS(通讯通路门店!$BB:$BB,通讯通路门店!$S:$S,$G1401)</f>
        <v>0</v>
      </c>
      <c r="AJ1401" s="99">
        <f>SUMIFS(通讯通路门店!$BE:$BE,通讯通路门店!$S:$S,$G1401)</f>
        <v>0</v>
      </c>
      <c r="AK1401" s="99">
        <f>SUMIFS(通讯通路门店!$BG:$BG,通讯通路门店!$S:$S,$G1401)</f>
        <v>0</v>
      </c>
      <c r="AL1401" s="99">
        <f>SUMIFS(通讯通路门店!$BC:$BC,通讯通路门店!$S:$S,$G1401)</f>
        <v>0</v>
      </c>
      <c r="AM1401" s="99">
        <f>SUMIFS(通讯通路门店!$BD:$BD,通讯通路门店!$S:$S,$G1401)</f>
        <v>0</v>
      </c>
      <c r="AN1401" s="99">
        <f>SUMIFS(通讯通路门店!$BF:$BF,通讯通路门店!$S:$S,$G1401)</f>
        <v>0</v>
      </c>
      <c r="AO1401" s="99">
        <f t="shared" si="107"/>
        <v>0</v>
      </c>
      <c r="AP1401" s="99">
        <f>SUMIFS(通讯通路门店!$K:$K,通讯通路门店!$S:$S,$G1401)</f>
        <v>0</v>
      </c>
      <c r="AQ1401" s="83"/>
      <c r="AR1401" s="99">
        <f>SUMIFS(通讯通路门店!$T:$T,通讯通路门店!$S:$S,$G1401)</f>
        <v>0</v>
      </c>
      <c r="AS1401" s="99">
        <f>SUMIFS(通讯通路门店!$U:$U,通讯通路门店!$S:$S,$G1401)</f>
        <v>0</v>
      </c>
      <c r="AT1401" s="99">
        <f>SUMIFS(通讯通路门店!$V:$V,通讯通路门店!$S:$S,$G1401)</f>
        <v>0</v>
      </c>
      <c r="AU1401" s="99">
        <f>SUMIFS(通讯通路门店!$W:$W,通讯通路门店!$S:$S,$G1401)</f>
        <v>0</v>
      </c>
      <c r="AV1401" s="99">
        <f>SUMIFS(通讯通路门店!$Z:$Z,通讯通路门店!$S:$S,$G1401)</f>
        <v>0</v>
      </c>
      <c r="AW1401" s="99">
        <f>SUMIFS(通讯通路门店!$AB:$AB,通讯通路门店!$S:$S,$G1401)</f>
        <v>0</v>
      </c>
      <c r="AX1401" s="99">
        <f>SUMIFS(通讯通路门店!$X:$X,通讯通路门店!$S:$S,$G1401)</f>
        <v>0</v>
      </c>
      <c r="AY1401" s="99">
        <f>SUMIFS(通讯通路门店!$Y:$Y,通讯通路门店!$S:$S,$G1401)</f>
        <v>0</v>
      </c>
      <c r="AZ1401" s="99">
        <f>SUMIFS(通讯通路门店!$AA:$AA,通讯通路门店!$S:$S,$G1401)</f>
        <v>0</v>
      </c>
      <c r="BA1401" s="99">
        <f t="shared" si="108"/>
        <v>0</v>
      </c>
      <c r="BB1401" s="99">
        <f t="shared" si="109"/>
        <v>0</v>
      </c>
      <c r="BC1401" s="99">
        <f>SUMIFS(通讯通路门店!$W:$W,通讯通路门店!$S:$S,$G1401,通讯通路门店!$J:$J,"荣耀体验店")+SUMIFS(通讯通路门店!$W:$W,通讯通路门店!$S:$S,$G1401,通讯通路门店!$J:$J,"荣耀授权专卖店")</f>
        <v>0</v>
      </c>
      <c r="BD1401" s="99">
        <f>SUMIFS(通讯通路门店!$Z:$Z,通讯通路门店!$S:$S,$G1401,通讯通路门店!$J:$J,"VIVO体验店")</f>
        <v>0</v>
      </c>
      <c r="BE1401" s="99">
        <f>SUMIFS(通讯通路门店!$AB:$AB,通讯通路门店!$S:$S,$G1401,通讯通路门店!$J:$J,"OPPO体验店")</f>
        <v>0</v>
      </c>
      <c r="BF1401" s="99">
        <f>SUMIFS(通讯通路门店!$X:$X,通讯通路门店!$S:$S,$G1401,通讯通路门店!$J:$J,"华为授权体验店")+SUMIFS(通讯通路门店!$AA:$AA,通讯通路门店!$S:$S,$G1401,通讯通路门店!$J:$J,"华为堡垒店")</f>
        <v>0</v>
      </c>
      <c r="BG1401" s="99">
        <f>SUMIFS(通讯通路门店!$Y:$Y,通讯通路门店!$S:$S,$G1401,通讯通路门店!$J:$J,"小米体验店")</f>
        <v>0</v>
      </c>
      <c r="BH1401" s="99">
        <f>SUMIFS(通讯通路门店!$AA:$AA,通讯通路门店!$S:$S,$G1401,通讯通路门店!$J:$J,"苹果体验店")</f>
        <v>0</v>
      </c>
      <c r="BI1401" s="99">
        <f>SUMIFS(通讯通路门店!$K:$K,通讯通路门店!$S:$S,$G1401,通讯通路门店!$J:$J,"其他品牌专卖店")</f>
        <v>0</v>
      </c>
      <c r="BJ1401" s="99">
        <f>SUMIFS(通讯通路门店!$AC:$AC,通讯通路门店!$S:$S,$G1401)</f>
        <v>0</v>
      </c>
      <c r="BK1401" s="99">
        <f>SUMIFS(通讯通路门店!$AD:$AD,通讯通路门店!$S:$S,$G1401)</f>
        <v>0</v>
      </c>
      <c r="BL1401" s="99">
        <f>SUMIFS(通讯通路门店!$AE:$AE,通讯通路门店!$S:$S,$G1401)</f>
        <v>0</v>
      </c>
      <c r="BM1401" s="99">
        <f>SUMIFS(通讯通路门店!$AF:$AF,通讯通路门店!$S:$S,$G1401)</f>
        <v>0</v>
      </c>
      <c r="BN1401" s="99">
        <f>SUMIFS(通讯通路门店!$AG:$AG,通讯通路门店!$S:$S,$G1401)</f>
        <v>0</v>
      </c>
      <c r="BO1401" s="99">
        <f>SUMIFS(通讯通路门店!$AH:$AH,通讯通路门店!$S:$S,$G1401)</f>
        <v>0</v>
      </c>
      <c r="BP1401" s="99">
        <f>SUMIFS(通讯通路门店!$AI:$AI,通讯通路门店!$S:$S,$G1401)</f>
        <v>0</v>
      </c>
      <c r="BQ1401" s="83"/>
    </row>
    <row r="1402" spans="1:69">
      <c r="A1402" s="99" t="str">
        <f>IFERROR(_xlfn.XLOOKUP($G1402,通讯通路门店!$S$4:$S$993931,通讯通路门店!$A$4:$A$993931,0,0),"")</f>
        <v>海南省</v>
      </c>
      <c r="B1402" s="99" t="str">
        <f>IFERROR(_xlfn.XLOOKUP($G1402,通讯通路门店!$S$4:$S$993931,通讯通路门店!$B$4:$B$993931,0,0),"")</f>
        <v>东方市</v>
      </c>
      <c r="C1402" s="99" t="str">
        <f>IFERROR(_xlfn.XLOOKUP($G1402,通讯通路门店!$S$4:$S$993931,通讯通路门店!$C$4:$C$993931,0,0),"")</f>
        <v>东方市</v>
      </c>
      <c r="D1402" s="99" t="str">
        <f>IFERROR(_xlfn.XLOOKUP($G1402,通讯通路门店!$S$4:$S$993931,通讯通路门店!$D$4:$D$993931,0,0),"")</f>
        <v>八所镇</v>
      </c>
      <c r="E1402" s="83"/>
      <c r="F1402" s="83"/>
      <c r="G1402" s="101"/>
      <c r="H1402" s="102">
        <f>IFERROR(_xlfn.XLOOKUP($G1402,通讯通路门店!$S$4:$S$993931,通讯通路门店!$R$4:$R$993931,0,0),"")</f>
        <v>0</v>
      </c>
      <c r="I1402" s="83"/>
      <c r="J1402" s="83"/>
      <c r="K1402" s="83"/>
      <c r="L1402" s="83"/>
      <c r="M1402" s="83"/>
      <c r="N1402" s="83"/>
      <c r="O1402" s="83"/>
      <c r="P1402" s="83"/>
      <c r="Q1402" s="83"/>
      <c r="R1402" s="83"/>
      <c r="S1402" s="83"/>
      <c r="T1402" s="83"/>
      <c r="U1402" s="99">
        <f>COUNTIF(通讯通路门店!$S:$S,$G1402)</f>
        <v>0</v>
      </c>
      <c r="V1402" s="99">
        <f>COUNTIFS(通讯通路门店!$S:$S,$G1402,通讯通路门店!$J:$J,"综合卖场")</f>
        <v>0</v>
      </c>
      <c r="W1402" s="99">
        <f>SUMIFS(通讯通路门店!$AJ:$AJ,通讯通路门店!$S:$S,通讯客户沙盘!$G1402)</f>
        <v>0</v>
      </c>
      <c r="X1402" s="99">
        <f t="shared" si="105"/>
        <v>0</v>
      </c>
      <c r="Y1402" s="99">
        <f>COUNTIFS(通讯通路门店!$S:$S,$G1402,通讯通路门店!$J:$J,"荣耀体验店")+COUNTIFS(通讯通路门店!$S:$S,$G1402,通讯通路门店!$J:$J,"荣耀授权专卖店")</f>
        <v>0</v>
      </c>
      <c r="Z1402" s="99">
        <f>COUNTIFS(通讯通路门店!$S:$S,$G1402,通讯通路门店!$J:$J,"VIVO体验店")</f>
        <v>0</v>
      </c>
      <c r="AA1402" s="99">
        <f>COUNTIFS(通讯通路门店!$S:$S,$G1402,通讯通路门店!$J:$J,"OPPO体验店")</f>
        <v>0</v>
      </c>
      <c r="AB1402" s="99">
        <f>COUNTIFS(通讯通路门店!$S:$S,$G1402,通讯通路门店!$J:$J,"华为授权体验店")+COUNTIFS(通讯通路门店!$S:$S,$G1402,通讯通路门店!$J:$J,"华为堡垒店")</f>
        <v>0</v>
      </c>
      <c r="AC1402" s="99">
        <f>COUNTIFS(通讯通路门店!$S:$S,$G1402,通讯通路门店!$J:$J,"小米体验店")</f>
        <v>0</v>
      </c>
      <c r="AD1402" s="99">
        <f>COUNTIFS(通讯通路门店!$S:$S,$G1402,通讯通路门店!$J:$J,"苹果体验店")</f>
        <v>0</v>
      </c>
      <c r="AE1402" s="99">
        <f>COUNTIFS(通讯通路门店!$S:$S,$G1402,通讯通路门店!$J:$J,"其他品牌专卖店")</f>
        <v>0</v>
      </c>
      <c r="AF1402" s="99">
        <f>SUMIFS(通讯通路门店!$BI:$BI,通讯通路门店!$S:$S,$G1402)</f>
        <v>0</v>
      </c>
      <c r="AG1402" s="99">
        <f>SUMIFS(通讯通路门店!$BH:$BH,通讯通路门店!$S:$S,$G1402)</f>
        <v>0</v>
      </c>
      <c r="AH1402" s="99">
        <f t="shared" si="106"/>
        <v>0</v>
      </c>
      <c r="AI1402" s="99">
        <f>SUMIFS(通讯通路门店!$BB:$BB,通讯通路门店!$S:$S,$G1402)</f>
        <v>0</v>
      </c>
      <c r="AJ1402" s="99">
        <f>SUMIFS(通讯通路门店!$BE:$BE,通讯通路门店!$S:$S,$G1402)</f>
        <v>0</v>
      </c>
      <c r="AK1402" s="99">
        <f>SUMIFS(通讯通路门店!$BG:$BG,通讯通路门店!$S:$S,$G1402)</f>
        <v>0</v>
      </c>
      <c r="AL1402" s="99">
        <f>SUMIFS(通讯通路门店!$BC:$BC,通讯通路门店!$S:$S,$G1402)</f>
        <v>0</v>
      </c>
      <c r="AM1402" s="99">
        <f>SUMIFS(通讯通路门店!$BD:$BD,通讯通路门店!$S:$S,$G1402)</f>
        <v>0</v>
      </c>
      <c r="AN1402" s="99">
        <f>SUMIFS(通讯通路门店!$BF:$BF,通讯通路门店!$S:$S,$G1402)</f>
        <v>0</v>
      </c>
      <c r="AO1402" s="99">
        <f t="shared" si="107"/>
        <v>0</v>
      </c>
      <c r="AP1402" s="99">
        <f>SUMIFS(通讯通路门店!$K:$K,通讯通路门店!$S:$S,$G1402)</f>
        <v>0</v>
      </c>
      <c r="AQ1402" s="83"/>
      <c r="AR1402" s="99">
        <f>SUMIFS(通讯通路门店!$T:$T,通讯通路门店!$S:$S,$G1402)</f>
        <v>0</v>
      </c>
      <c r="AS1402" s="99">
        <f>SUMIFS(通讯通路门店!$U:$U,通讯通路门店!$S:$S,$G1402)</f>
        <v>0</v>
      </c>
      <c r="AT1402" s="99">
        <f>SUMIFS(通讯通路门店!$V:$V,通讯通路门店!$S:$S,$G1402)</f>
        <v>0</v>
      </c>
      <c r="AU1402" s="99">
        <f>SUMIFS(通讯通路门店!$W:$W,通讯通路门店!$S:$S,$G1402)</f>
        <v>0</v>
      </c>
      <c r="AV1402" s="99">
        <f>SUMIFS(通讯通路门店!$Z:$Z,通讯通路门店!$S:$S,$G1402)</f>
        <v>0</v>
      </c>
      <c r="AW1402" s="99">
        <f>SUMIFS(通讯通路门店!$AB:$AB,通讯通路门店!$S:$S,$G1402)</f>
        <v>0</v>
      </c>
      <c r="AX1402" s="99">
        <f>SUMIFS(通讯通路门店!$X:$X,通讯通路门店!$S:$S,$G1402)</f>
        <v>0</v>
      </c>
      <c r="AY1402" s="99">
        <f>SUMIFS(通讯通路门店!$Y:$Y,通讯通路门店!$S:$S,$G1402)</f>
        <v>0</v>
      </c>
      <c r="AZ1402" s="99">
        <f>SUMIFS(通讯通路门店!$AA:$AA,通讯通路门店!$S:$S,$G1402)</f>
        <v>0</v>
      </c>
      <c r="BA1402" s="99">
        <f t="shared" si="108"/>
        <v>0</v>
      </c>
      <c r="BB1402" s="99">
        <f t="shared" si="109"/>
        <v>0</v>
      </c>
      <c r="BC1402" s="99">
        <f>SUMIFS(通讯通路门店!$W:$W,通讯通路门店!$S:$S,$G1402,通讯通路门店!$J:$J,"荣耀体验店")+SUMIFS(通讯通路门店!$W:$W,通讯通路门店!$S:$S,$G1402,通讯通路门店!$J:$J,"荣耀授权专卖店")</f>
        <v>0</v>
      </c>
      <c r="BD1402" s="99">
        <f>SUMIFS(通讯通路门店!$Z:$Z,通讯通路门店!$S:$S,$G1402,通讯通路门店!$J:$J,"VIVO体验店")</f>
        <v>0</v>
      </c>
      <c r="BE1402" s="99">
        <f>SUMIFS(通讯通路门店!$AB:$AB,通讯通路门店!$S:$S,$G1402,通讯通路门店!$J:$J,"OPPO体验店")</f>
        <v>0</v>
      </c>
      <c r="BF1402" s="99">
        <f>SUMIFS(通讯通路门店!$X:$X,通讯通路门店!$S:$S,$G1402,通讯通路门店!$J:$J,"华为授权体验店")+SUMIFS(通讯通路门店!$AA:$AA,通讯通路门店!$S:$S,$G1402,通讯通路门店!$J:$J,"华为堡垒店")</f>
        <v>0</v>
      </c>
      <c r="BG1402" s="99">
        <f>SUMIFS(通讯通路门店!$Y:$Y,通讯通路门店!$S:$S,$G1402,通讯通路门店!$J:$J,"小米体验店")</f>
        <v>0</v>
      </c>
      <c r="BH1402" s="99">
        <f>SUMIFS(通讯通路门店!$AA:$AA,通讯通路门店!$S:$S,$G1402,通讯通路门店!$J:$J,"苹果体验店")</f>
        <v>0</v>
      </c>
      <c r="BI1402" s="99">
        <f>SUMIFS(通讯通路门店!$K:$K,通讯通路门店!$S:$S,$G1402,通讯通路门店!$J:$J,"其他品牌专卖店")</f>
        <v>0</v>
      </c>
      <c r="BJ1402" s="99">
        <f>SUMIFS(通讯通路门店!$AC:$AC,通讯通路门店!$S:$S,$G1402)</f>
        <v>0</v>
      </c>
      <c r="BK1402" s="99">
        <f>SUMIFS(通讯通路门店!$AD:$AD,通讯通路门店!$S:$S,$G1402)</f>
        <v>0</v>
      </c>
      <c r="BL1402" s="99">
        <f>SUMIFS(通讯通路门店!$AE:$AE,通讯通路门店!$S:$S,$G1402)</f>
        <v>0</v>
      </c>
      <c r="BM1402" s="99">
        <f>SUMIFS(通讯通路门店!$AF:$AF,通讯通路门店!$S:$S,$G1402)</f>
        <v>0</v>
      </c>
      <c r="BN1402" s="99">
        <f>SUMIFS(通讯通路门店!$AG:$AG,通讯通路门店!$S:$S,$G1402)</f>
        <v>0</v>
      </c>
      <c r="BO1402" s="99">
        <f>SUMIFS(通讯通路门店!$AH:$AH,通讯通路门店!$S:$S,$G1402)</f>
        <v>0</v>
      </c>
      <c r="BP1402" s="99">
        <f>SUMIFS(通讯通路门店!$AI:$AI,通讯通路门店!$S:$S,$G1402)</f>
        <v>0</v>
      </c>
      <c r="BQ1402" s="83"/>
    </row>
    <row r="1403" spans="1:69">
      <c r="A1403" s="99" t="str">
        <f>IFERROR(_xlfn.XLOOKUP($G1403,通讯通路门店!$S$4:$S$993931,通讯通路门店!$A$4:$A$993931,0,0),"")</f>
        <v>海南省</v>
      </c>
      <c r="B1403" s="99" t="str">
        <f>IFERROR(_xlfn.XLOOKUP($G1403,通讯通路门店!$S$4:$S$993931,通讯通路门店!$B$4:$B$993931,0,0),"")</f>
        <v>东方市</v>
      </c>
      <c r="C1403" s="99" t="str">
        <f>IFERROR(_xlfn.XLOOKUP($G1403,通讯通路门店!$S$4:$S$993931,通讯通路门店!$C$4:$C$993931,0,0),"")</f>
        <v>东方市</v>
      </c>
      <c r="D1403" s="99" t="str">
        <f>IFERROR(_xlfn.XLOOKUP($G1403,通讯通路门店!$S$4:$S$993931,通讯通路门店!$D$4:$D$993931,0,0),"")</f>
        <v>八所镇</v>
      </c>
      <c r="E1403" s="83"/>
      <c r="F1403" s="83"/>
      <c r="G1403" s="101"/>
      <c r="H1403" s="102">
        <f>IFERROR(_xlfn.XLOOKUP($G1403,通讯通路门店!$S$4:$S$993931,通讯通路门店!$R$4:$R$993931,0,0),"")</f>
        <v>0</v>
      </c>
      <c r="I1403" s="83"/>
      <c r="J1403" s="83"/>
      <c r="K1403" s="83"/>
      <c r="L1403" s="83"/>
      <c r="M1403" s="83"/>
      <c r="N1403" s="83"/>
      <c r="O1403" s="83"/>
      <c r="P1403" s="83"/>
      <c r="Q1403" s="83"/>
      <c r="R1403" s="83"/>
      <c r="S1403" s="83"/>
      <c r="T1403" s="83"/>
      <c r="U1403" s="99">
        <f>COUNTIF(通讯通路门店!$S:$S,$G1403)</f>
        <v>0</v>
      </c>
      <c r="V1403" s="99">
        <f>COUNTIFS(通讯通路门店!$S:$S,$G1403,通讯通路门店!$J:$J,"综合卖场")</f>
        <v>0</v>
      </c>
      <c r="W1403" s="99">
        <f>SUMIFS(通讯通路门店!$AJ:$AJ,通讯通路门店!$S:$S,通讯客户沙盘!$G1403)</f>
        <v>0</v>
      </c>
      <c r="X1403" s="99">
        <f t="shared" si="105"/>
        <v>0</v>
      </c>
      <c r="Y1403" s="99">
        <f>COUNTIFS(通讯通路门店!$S:$S,$G1403,通讯通路门店!$J:$J,"荣耀体验店")+COUNTIFS(通讯通路门店!$S:$S,$G1403,通讯通路门店!$J:$J,"荣耀授权专卖店")</f>
        <v>0</v>
      </c>
      <c r="Z1403" s="99">
        <f>COUNTIFS(通讯通路门店!$S:$S,$G1403,通讯通路门店!$J:$J,"VIVO体验店")</f>
        <v>0</v>
      </c>
      <c r="AA1403" s="99">
        <f>COUNTIFS(通讯通路门店!$S:$S,$G1403,通讯通路门店!$J:$J,"OPPO体验店")</f>
        <v>0</v>
      </c>
      <c r="AB1403" s="99">
        <f>COUNTIFS(通讯通路门店!$S:$S,$G1403,通讯通路门店!$J:$J,"华为授权体验店")+COUNTIFS(通讯通路门店!$S:$S,$G1403,通讯通路门店!$J:$J,"华为堡垒店")</f>
        <v>0</v>
      </c>
      <c r="AC1403" s="99">
        <f>COUNTIFS(通讯通路门店!$S:$S,$G1403,通讯通路门店!$J:$J,"小米体验店")</f>
        <v>0</v>
      </c>
      <c r="AD1403" s="99">
        <f>COUNTIFS(通讯通路门店!$S:$S,$G1403,通讯通路门店!$J:$J,"苹果体验店")</f>
        <v>0</v>
      </c>
      <c r="AE1403" s="99">
        <f>COUNTIFS(通讯通路门店!$S:$S,$G1403,通讯通路门店!$J:$J,"其他品牌专卖店")</f>
        <v>0</v>
      </c>
      <c r="AF1403" s="99">
        <f>SUMIFS(通讯通路门店!$BI:$BI,通讯通路门店!$S:$S,$G1403)</f>
        <v>0</v>
      </c>
      <c r="AG1403" s="99">
        <f>SUMIFS(通讯通路门店!$BH:$BH,通讯通路门店!$S:$S,$G1403)</f>
        <v>0</v>
      </c>
      <c r="AH1403" s="99">
        <f t="shared" si="106"/>
        <v>0</v>
      </c>
      <c r="AI1403" s="99">
        <f>SUMIFS(通讯通路门店!$BB:$BB,通讯通路门店!$S:$S,$G1403)</f>
        <v>0</v>
      </c>
      <c r="AJ1403" s="99">
        <f>SUMIFS(通讯通路门店!$BE:$BE,通讯通路门店!$S:$S,$G1403)</f>
        <v>0</v>
      </c>
      <c r="AK1403" s="99">
        <f>SUMIFS(通讯通路门店!$BG:$BG,通讯通路门店!$S:$S,$G1403)</f>
        <v>0</v>
      </c>
      <c r="AL1403" s="99">
        <f>SUMIFS(通讯通路门店!$BC:$BC,通讯通路门店!$S:$S,$G1403)</f>
        <v>0</v>
      </c>
      <c r="AM1403" s="99">
        <f>SUMIFS(通讯通路门店!$BD:$BD,通讯通路门店!$S:$S,$G1403)</f>
        <v>0</v>
      </c>
      <c r="AN1403" s="99">
        <f>SUMIFS(通讯通路门店!$BF:$BF,通讯通路门店!$S:$S,$G1403)</f>
        <v>0</v>
      </c>
      <c r="AO1403" s="99">
        <f t="shared" si="107"/>
        <v>0</v>
      </c>
      <c r="AP1403" s="99">
        <f>SUMIFS(通讯通路门店!$K:$K,通讯通路门店!$S:$S,$G1403)</f>
        <v>0</v>
      </c>
      <c r="AQ1403" s="83"/>
      <c r="AR1403" s="99">
        <f>SUMIFS(通讯通路门店!$T:$T,通讯通路门店!$S:$S,$G1403)</f>
        <v>0</v>
      </c>
      <c r="AS1403" s="99">
        <f>SUMIFS(通讯通路门店!$U:$U,通讯通路门店!$S:$S,$G1403)</f>
        <v>0</v>
      </c>
      <c r="AT1403" s="99">
        <f>SUMIFS(通讯通路门店!$V:$V,通讯通路门店!$S:$S,$G1403)</f>
        <v>0</v>
      </c>
      <c r="AU1403" s="99">
        <f>SUMIFS(通讯通路门店!$W:$W,通讯通路门店!$S:$S,$G1403)</f>
        <v>0</v>
      </c>
      <c r="AV1403" s="99">
        <f>SUMIFS(通讯通路门店!$Z:$Z,通讯通路门店!$S:$S,$G1403)</f>
        <v>0</v>
      </c>
      <c r="AW1403" s="99">
        <f>SUMIFS(通讯通路门店!$AB:$AB,通讯通路门店!$S:$S,$G1403)</f>
        <v>0</v>
      </c>
      <c r="AX1403" s="99">
        <f>SUMIFS(通讯通路门店!$X:$X,通讯通路门店!$S:$S,$G1403)</f>
        <v>0</v>
      </c>
      <c r="AY1403" s="99">
        <f>SUMIFS(通讯通路门店!$Y:$Y,通讯通路门店!$S:$S,$G1403)</f>
        <v>0</v>
      </c>
      <c r="AZ1403" s="99">
        <f>SUMIFS(通讯通路门店!$AA:$AA,通讯通路门店!$S:$S,$G1403)</f>
        <v>0</v>
      </c>
      <c r="BA1403" s="99">
        <f t="shared" si="108"/>
        <v>0</v>
      </c>
      <c r="BB1403" s="99">
        <f t="shared" si="109"/>
        <v>0</v>
      </c>
      <c r="BC1403" s="99">
        <f>SUMIFS(通讯通路门店!$W:$W,通讯通路门店!$S:$S,$G1403,通讯通路门店!$J:$J,"荣耀体验店")+SUMIFS(通讯通路门店!$W:$W,通讯通路门店!$S:$S,$G1403,通讯通路门店!$J:$J,"荣耀授权专卖店")</f>
        <v>0</v>
      </c>
      <c r="BD1403" s="99">
        <f>SUMIFS(通讯通路门店!$Z:$Z,通讯通路门店!$S:$S,$G1403,通讯通路门店!$J:$J,"VIVO体验店")</f>
        <v>0</v>
      </c>
      <c r="BE1403" s="99">
        <f>SUMIFS(通讯通路门店!$AB:$AB,通讯通路门店!$S:$S,$G1403,通讯通路门店!$J:$J,"OPPO体验店")</f>
        <v>0</v>
      </c>
      <c r="BF1403" s="99">
        <f>SUMIFS(通讯通路门店!$X:$X,通讯通路门店!$S:$S,$G1403,通讯通路门店!$J:$J,"华为授权体验店")+SUMIFS(通讯通路门店!$AA:$AA,通讯通路门店!$S:$S,$G1403,通讯通路门店!$J:$J,"华为堡垒店")</f>
        <v>0</v>
      </c>
      <c r="BG1403" s="99">
        <f>SUMIFS(通讯通路门店!$Y:$Y,通讯通路门店!$S:$S,$G1403,通讯通路门店!$J:$J,"小米体验店")</f>
        <v>0</v>
      </c>
      <c r="BH1403" s="99">
        <f>SUMIFS(通讯通路门店!$AA:$AA,通讯通路门店!$S:$S,$G1403,通讯通路门店!$J:$J,"苹果体验店")</f>
        <v>0</v>
      </c>
      <c r="BI1403" s="99">
        <f>SUMIFS(通讯通路门店!$K:$K,通讯通路门店!$S:$S,$G1403,通讯通路门店!$J:$J,"其他品牌专卖店")</f>
        <v>0</v>
      </c>
      <c r="BJ1403" s="99">
        <f>SUMIFS(通讯通路门店!$AC:$AC,通讯通路门店!$S:$S,$G1403)</f>
        <v>0</v>
      </c>
      <c r="BK1403" s="99">
        <f>SUMIFS(通讯通路门店!$AD:$AD,通讯通路门店!$S:$S,$G1403)</f>
        <v>0</v>
      </c>
      <c r="BL1403" s="99">
        <f>SUMIFS(通讯通路门店!$AE:$AE,通讯通路门店!$S:$S,$G1403)</f>
        <v>0</v>
      </c>
      <c r="BM1403" s="99">
        <f>SUMIFS(通讯通路门店!$AF:$AF,通讯通路门店!$S:$S,$G1403)</f>
        <v>0</v>
      </c>
      <c r="BN1403" s="99">
        <f>SUMIFS(通讯通路门店!$AG:$AG,通讯通路门店!$S:$S,$G1403)</f>
        <v>0</v>
      </c>
      <c r="BO1403" s="99">
        <f>SUMIFS(通讯通路门店!$AH:$AH,通讯通路门店!$S:$S,$G1403)</f>
        <v>0</v>
      </c>
      <c r="BP1403" s="99">
        <f>SUMIFS(通讯通路门店!$AI:$AI,通讯通路门店!$S:$S,$G1403)</f>
        <v>0</v>
      </c>
      <c r="BQ1403" s="83"/>
    </row>
    <row r="1404" spans="1:69">
      <c r="A1404" s="99" t="str">
        <f>IFERROR(_xlfn.XLOOKUP($G1404,通讯通路门店!$S$4:$S$993931,通讯通路门店!$A$4:$A$993931,0,0),"")</f>
        <v>海南省</v>
      </c>
      <c r="B1404" s="99" t="str">
        <f>IFERROR(_xlfn.XLOOKUP($G1404,通讯通路门店!$S$4:$S$993931,通讯通路门店!$B$4:$B$993931,0,0),"")</f>
        <v>东方市</v>
      </c>
      <c r="C1404" s="99" t="str">
        <f>IFERROR(_xlfn.XLOOKUP($G1404,通讯通路门店!$S$4:$S$993931,通讯通路门店!$C$4:$C$993931,0,0),"")</f>
        <v>东方市</v>
      </c>
      <c r="D1404" s="99" t="str">
        <f>IFERROR(_xlfn.XLOOKUP($G1404,通讯通路门店!$S$4:$S$993931,通讯通路门店!$D$4:$D$993931,0,0),"")</f>
        <v>八所镇</v>
      </c>
      <c r="E1404" s="83"/>
      <c r="F1404" s="83"/>
      <c r="G1404" s="101"/>
      <c r="H1404" s="102">
        <f>IFERROR(_xlfn.XLOOKUP($G1404,通讯通路门店!$S$4:$S$993931,通讯通路门店!$R$4:$R$993931,0,0),"")</f>
        <v>0</v>
      </c>
      <c r="I1404" s="83"/>
      <c r="J1404" s="83"/>
      <c r="K1404" s="83"/>
      <c r="L1404" s="83"/>
      <c r="M1404" s="83"/>
      <c r="N1404" s="83"/>
      <c r="O1404" s="83"/>
      <c r="P1404" s="83"/>
      <c r="Q1404" s="83"/>
      <c r="R1404" s="83"/>
      <c r="S1404" s="83"/>
      <c r="T1404" s="83"/>
      <c r="U1404" s="99">
        <f>COUNTIF(通讯通路门店!$S:$S,$G1404)</f>
        <v>0</v>
      </c>
      <c r="V1404" s="99">
        <f>COUNTIFS(通讯通路门店!$S:$S,$G1404,通讯通路门店!$J:$J,"综合卖场")</f>
        <v>0</v>
      </c>
      <c r="W1404" s="99">
        <f>SUMIFS(通讯通路门店!$AJ:$AJ,通讯通路门店!$S:$S,通讯客户沙盘!$G1404)</f>
        <v>0</v>
      </c>
      <c r="X1404" s="99">
        <f t="shared" si="105"/>
        <v>0</v>
      </c>
      <c r="Y1404" s="99">
        <f>COUNTIFS(通讯通路门店!$S:$S,$G1404,通讯通路门店!$J:$J,"荣耀体验店")+COUNTIFS(通讯通路门店!$S:$S,$G1404,通讯通路门店!$J:$J,"荣耀授权专卖店")</f>
        <v>0</v>
      </c>
      <c r="Z1404" s="99">
        <f>COUNTIFS(通讯通路门店!$S:$S,$G1404,通讯通路门店!$J:$J,"VIVO体验店")</f>
        <v>0</v>
      </c>
      <c r="AA1404" s="99">
        <f>COUNTIFS(通讯通路门店!$S:$S,$G1404,通讯通路门店!$J:$J,"OPPO体验店")</f>
        <v>0</v>
      </c>
      <c r="AB1404" s="99">
        <f>COUNTIFS(通讯通路门店!$S:$S,$G1404,通讯通路门店!$J:$J,"华为授权体验店")+COUNTIFS(通讯通路门店!$S:$S,$G1404,通讯通路门店!$J:$J,"华为堡垒店")</f>
        <v>0</v>
      </c>
      <c r="AC1404" s="99">
        <f>COUNTIFS(通讯通路门店!$S:$S,$G1404,通讯通路门店!$J:$J,"小米体验店")</f>
        <v>0</v>
      </c>
      <c r="AD1404" s="99">
        <f>COUNTIFS(通讯通路门店!$S:$S,$G1404,通讯通路门店!$J:$J,"苹果体验店")</f>
        <v>0</v>
      </c>
      <c r="AE1404" s="99">
        <f>COUNTIFS(通讯通路门店!$S:$S,$G1404,通讯通路门店!$J:$J,"其他品牌专卖店")</f>
        <v>0</v>
      </c>
      <c r="AF1404" s="99">
        <f>SUMIFS(通讯通路门店!$BI:$BI,通讯通路门店!$S:$S,$G1404)</f>
        <v>0</v>
      </c>
      <c r="AG1404" s="99">
        <f>SUMIFS(通讯通路门店!$BH:$BH,通讯通路门店!$S:$S,$G1404)</f>
        <v>0</v>
      </c>
      <c r="AH1404" s="99">
        <f t="shared" si="106"/>
        <v>0</v>
      </c>
      <c r="AI1404" s="99">
        <f>SUMIFS(通讯通路门店!$BB:$BB,通讯通路门店!$S:$S,$G1404)</f>
        <v>0</v>
      </c>
      <c r="AJ1404" s="99">
        <f>SUMIFS(通讯通路门店!$BE:$BE,通讯通路门店!$S:$S,$G1404)</f>
        <v>0</v>
      </c>
      <c r="AK1404" s="99">
        <f>SUMIFS(通讯通路门店!$BG:$BG,通讯通路门店!$S:$S,$G1404)</f>
        <v>0</v>
      </c>
      <c r="AL1404" s="99">
        <f>SUMIFS(通讯通路门店!$BC:$BC,通讯通路门店!$S:$S,$G1404)</f>
        <v>0</v>
      </c>
      <c r="AM1404" s="99">
        <f>SUMIFS(通讯通路门店!$BD:$BD,通讯通路门店!$S:$S,$G1404)</f>
        <v>0</v>
      </c>
      <c r="AN1404" s="99">
        <f>SUMIFS(通讯通路门店!$BF:$BF,通讯通路门店!$S:$S,$G1404)</f>
        <v>0</v>
      </c>
      <c r="AO1404" s="99">
        <f t="shared" si="107"/>
        <v>0</v>
      </c>
      <c r="AP1404" s="99">
        <f>SUMIFS(通讯通路门店!$K:$K,通讯通路门店!$S:$S,$G1404)</f>
        <v>0</v>
      </c>
      <c r="AQ1404" s="83"/>
      <c r="AR1404" s="99">
        <f>SUMIFS(通讯通路门店!$T:$T,通讯通路门店!$S:$S,$G1404)</f>
        <v>0</v>
      </c>
      <c r="AS1404" s="99">
        <f>SUMIFS(通讯通路门店!$U:$U,通讯通路门店!$S:$S,$G1404)</f>
        <v>0</v>
      </c>
      <c r="AT1404" s="99">
        <f>SUMIFS(通讯通路门店!$V:$V,通讯通路门店!$S:$S,$G1404)</f>
        <v>0</v>
      </c>
      <c r="AU1404" s="99">
        <f>SUMIFS(通讯通路门店!$W:$W,通讯通路门店!$S:$S,$G1404)</f>
        <v>0</v>
      </c>
      <c r="AV1404" s="99">
        <f>SUMIFS(通讯通路门店!$Z:$Z,通讯通路门店!$S:$S,$G1404)</f>
        <v>0</v>
      </c>
      <c r="AW1404" s="99">
        <f>SUMIFS(通讯通路门店!$AB:$AB,通讯通路门店!$S:$S,$G1404)</f>
        <v>0</v>
      </c>
      <c r="AX1404" s="99">
        <f>SUMIFS(通讯通路门店!$X:$X,通讯通路门店!$S:$S,$G1404)</f>
        <v>0</v>
      </c>
      <c r="AY1404" s="99">
        <f>SUMIFS(通讯通路门店!$Y:$Y,通讯通路门店!$S:$S,$G1404)</f>
        <v>0</v>
      </c>
      <c r="AZ1404" s="99">
        <f>SUMIFS(通讯通路门店!$AA:$AA,通讯通路门店!$S:$S,$G1404)</f>
        <v>0</v>
      </c>
      <c r="BA1404" s="99">
        <f t="shared" si="108"/>
        <v>0</v>
      </c>
      <c r="BB1404" s="99">
        <f t="shared" si="109"/>
        <v>0</v>
      </c>
      <c r="BC1404" s="99">
        <f>SUMIFS(通讯通路门店!$W:$W,通讯通路门店!$S:$S,$G1404,通讯通路门店!$J:$J,"荣耀体验店")+SUMIFS(通讯通路门店!$W:$W,通讯通路门店!$S:$S,$G1404,通讯通路门店!$J:$J,"荣耀授权专卖店")</f>
        <v>0</v>
      </c>
      <c r="BD1404" s="99">
        <f>SUMIFS(通讯通路门店!$Z:$Z,通讯通路门店!$S:$S,$G1404,通讯通路门店!$J:$J,"VIVO体验店")</f>
        <v>0</v>
      </c>
      <c r="BE1404" s="99">
        <f>SUMIFS(通讯通路门店!$AB:$AB,通讯通路门店!$S:$S,$G1404,通讯通路门店!$J:$J,"OPPO体验店")</f>
        <v>0</v>
      </c>
      <c r="BF1404" s="99">
        <f>SUMIFS(通讯通路门店!$X:$X,通讯通路门店!$S:$S,$G1404,通讯通路门店!$J:$J,"华为授权体验店")+SUMIFS(通讯通路门店!$AA:$AA,通讯通路门店!$S:$S,$G1404,通讯通路门店!$J:$J,"华为堡垒店")</f>
        <v>0</v>
      </c>
      <c r="BG1404" s="99">
        <f>SUMIFS(通讯通路门店!$Y:$Y,通讯通路门店!$S:$S,$G1404,通讯通路门店!$J:$J,"小米体验店")</f>
        <v>0</v>
      </c>
      <c r="BH1404" s="99">
        <f>SUMIFS(通讯通路门店!$AA:$AA,通讯通路门店!$S:$S,$G1404,通讯通路门店!$J:$J,"苹果体验店")</f>
        <v>0</v>
      </c>
      <c r="BI1404" s="99">
        <f>SUMIFS(通讯通路门店!$K:$K,通讯通路门店!$S:$S,$G1404,通讯通路门店!$J:$J,"其他品牌专卖店")</f>
        <v>0</v>
      </c>
      <c r="BJ1404" s="99">
        <f>SUMIFS(通讯通路门店!$AC:$AC,通讯通路门店!$S:$S,$G1404)</f>
        <v>0</v>
      </c>
      <c r="BK1404" s="99">
        <f>SUMIFS(通讯通路门店!$AD:$AD,通讯通路门店!$S:$S,$G1404)</f>
        <v>0</v>
      </c>
      <c r="BL1404" s="99">
        <f>SUMIFS(通讯通路门店!$AE:$AE,通讯通路门店!$S:$S,$G1404)</f>
        <v>0</v>
      </c>
      <c r="BM1404" s="99">
        <f>SUMIFS(通讯通路门店!$AF:$AF,通讯通路门店!$S:$S,$G1404)</f>
        <v>0</v>
      </c>
      <c r="BN1404" s="99">
        <f>SUMIFS(通讯通路门店!$AG:$AG,通讯通路门店!$S:$S,$G1404)</f>
        <v>0</v>
      </c>
      <c r="BO1404" s="99">
        <f>SUMIFS(通讯通路门店!$AH:$AH,通讯通路门店!$S:$S,$G1404)</f>
        <v>0</v>
      </c>
      <c r="BP1404" s="99">
        <f>SUMIFS(通讯通路门店!$AI:$AI,通讯通路门店!$S:$S,$G1404)</f>
        <v>0</v>
      </c>
      <c r="BQ1404" s="83"/>
    </row>
    <row r="1405" spans="1:69">
      <c r="A1405" s="99" t="str">
        <f>IFERROR(_xlfn.XLOOKUP($G1405,通讯通路门店!$S$4:$S$993931,通讯通路门店!$A$4:$A$993931,0,0),"")</f>
        <v>海南省</v>
      </c>
      <c r="B1405" s="99" t="str">
        <f>IFERROR(_xlfn.XLOOKUP($G1405,通讯通路门店!$S$4:$S$993931,通讯通路门店!$B$4:$B$993931,0,0),"")</f>
        <v>东方市</v>
      </c>
      <c r="C1405" s="99" t="str">
        <f>IFERROR(_xlfn.XLOOKUP($G1405,通讯通路门店!$S$4:$S$993931,通讯通路门店!$C$4:$C$993931,0,0),"")</f>
        <v>东方市</v>
      </c>
      <c r="D1405" s="99" t="str">
        <f>IFERROR(_xlfn.XLOOKUP($G1405,通讯通路门店!$S$4:$S$993931,通讯通路门店!$D$4:$D$993931,0,0),"")</f>
        <v>八所镇</v>
      </c>
      <c r="E1405" s="83"/>
      <c r="F1405" s="83"/>
      <c r="G1405" s="101"/>
      <c r="H1405" s="102">
        <f>IFERROR(_xlfn.XLOOKUP($G1405,通讯通路门店!$S$4:$S$993931,通讯通路门店!$R$4:$R$993931,0,0),"")</f>
        <v>0</v>
      </c>
      <c r="I1405" s="83"/>
      <c r="J1405" s="83"/>
      <c r="K1405" s="83"/>
      <c r="L1405" s="83"/>
      <c r="M1405" s="83"/>
      <c r="N1405" s="83"/>
      <c r="O1405" s="83"/>
      <c r="P1405" s="83"/>
      <c r="Q1405" s="83"/>
      <c r="R1405" s="83"/>
      <c r="S1405" s="83"/>
      <c r="T1405" s="83"/>
      <c r="U1405" s="99">
        <f>COUNTIF(通讯通路门店!$S:$S,$G1405)</f>
        <v>0</v>
      </c>
      <c r="V1405" s="99">
        <f>COUNTIFS(通讯通路门店!$S:$S,$G1405,通讯通路门店!$J:$J,"综合卖场")</f>
        <v>0</v>
      </c>
      <c r="W1405" s="99">
        <f>SUMIFS(通讯通路门店!$AJ:$AJ,通讯通路门店!$S:$S,通讯客户沙盘!$G1405)</f>
        <v>0</v>
      </c>
      <c r="X1405" s="99">
        <f t="shared" si="105"/>
        <v>0</v>
      </c>
      <c r="Y1405" s="99">
        <f>COUNTIFS(通讯通路门店!$S:$S,$G1405,通讯通路门店!$J:$J,"荣耀体验店")+COUNTIFS(通讯通路门店!$S:$S,$G1405,通讯通路门店!$J:$J,"荣耀授权专卖店")</f>
        <v>0</v>
      </c>
      <c r="Z1405" s="99">
        <f>COUNTIFS(通讯通路门店!$S:$S,$G1405,通讯通路门店!$J:$J,"VIVO体验店")</f>
        <v>0</v>
      </c>
      <c r="AA1405" s="99">
        <f>COUNTIFS(通讯通路门店!$S:$S,$G1405,通讯通路门店!$J:$J,"OPPO体验店")</f>
        <v>0</v>
      </c>
      <c r="AB1405" s="99">
        <f>COUNTIFS(通讯通路门店!$S:$S,$G1405,通讯通路门店!$J:$J,"华为授权体验店")+COUNTIFS(通讯通路门店!$S:$S,$G1405,通讯通路门店!$J:$J,"华为堡垒店")</f>
        <v>0</v>
      </c>
      <c r="AC1405" s="99">
        <f>COUNTIFS(通讯通路门店!$S:$S,$G1405,通讯通路门店!$J:$J,"小米体验店")</f>
        <v>0</v>
      </c>
      <c r="AD1405" s="99">
        <f>COUNTIFS(通讯通路门店!$S:$S,$G1405,通讯通路门店!$J:$J,"苹果体验店")</f>
        <v>0</v>
      </c>
      <c r="AE1405" s="99">
        <f>COUNTIFS(通讯通路门店!$S:$S,$G1405,通讯通路门店!$J:$J,"其他品牌专卖店")</f>
        <v>0</v>
      </c>
      <c r="AF1405" s="99">
        <f>SUMIFS(通讯通路门店!$BI:$BI,通讯通路门店!$S:$S,$G1405)</f>
        <v>0</v>
      </c>
      <c r="AG1405" s="99">
        <f>SUMIFS(通讯通路门店!$BH:$BH,通讯通路门店!$S:$S,$G1405)</f>
        <v>0</v>
      </c>
      <c r="AH1405" s="99">
        <f t="shared" si="106"/>
        <v>0</v>
      </c>
      <c r="AI1405" s="99">
        <f>SUMIFS(通讯通路门店!$BB:$BB,通讯通路门店!$S:$S,$G1405)</f>
        <v>0</v>
      </c>
      <c r="AJ1405" s="99">
        <f>SUMIFS(通讯通路门店!$BE:$BE,通讯通路门店!$S:$S,$G1405)</f>
        <v>0</v>
      </c>
      <c r="AK1405" s="99">
        <f>SUMIFS(通讯通路门店!$BG:$BG,通讯通路门店!$S:$S,$G1405)</f>
        <v>0</v>
      </c>
      <c r="AL1405" s="99">
        <f>SUMIFS(通讯通路门店!$BC:$BC,通讯通路门店!$S:$S,$G1405)</f>
        <v>0</v>
      </c>
      <c r="AM1405" s="99">
        <f>SUMIFS(通讯通路门店!$BD:$BD,通讯通路门店!$S:$S,$G1405)</f>
        <v>0</v>
      </c>
      <c r="AN1405" s="99">
        <f>SUMIFS(通讯通路门店!$BF:$BF,通讯通路门店!$S:$S,$G1405)</f>
        <v>0</v>
      </c>
      <c r="AO1405" s="99">
        <f t="shared" si="107"/>
        <v>0</v>
      </c>
      <c r="AP1405" s="99">
        <f>SUMIFS(通讯通路门店!$K:$K,通讯通路门店!$S:$S,$G1405)</f>
        <v>0</v>
      </c>
      <c r="AQ1405" s="83"/>
      <c r="AR1405" s="99">
        <f>SUMIFS(通讯通路门店!$T:$T,通讯通路门店!$S:$S,$G1405)</f>
        <v>0</v>
      </c>
      <c r="AS1405" s="99">
        <f>SUMIFS(通讯通路门店!$U:$U,通讯通路门店!$S:$S,$G1405)</f>
        <v>0</v>
      </c>
      <c r="AT1405" s="99">
        <f>SUMIFS(通讯通路门店!$V:$V,通讯通路门店!$S:$S,$G1405)</f>
        <v>0</v>
      </c>
      <c r="AU1405" s="99">
        <f>SUMIFS(通讯通路门店!$W:$W,通讯通路门店!$S:$S,$G1405)</f>
        <v>0</v>
      </c>
      <c r="AV1405" s="99">
        <f>SUMIFS(通讯通路门店!$Z:$Z,通讯通路门店!$S:$S,$G1405)</f>
        <v>0</v>
      </c>
      <c r="AW1405" s="99">
        <f>SUMIFS(通讯通路门店!$AB:$AB,通讯通路门店!$S:$S,$G1405)</f>
        <v>0</v>
      </c>
      <c r="AX1405" s="99">
        <f>SUMIFS(通讯通路门店!$X:$X,通讯通路门店!$S:$S,$G1405)</f>
        <v>0</v>
      </c>
      <c r="AY1405" s="99">
        <f>SUMIFS(通讯通路门店!$Y:$Y,通讯通路门店!$S:$S,$G1405)</f>
        <v>0</v>
      </c>
      <c r="AZ1405" s="99">
        <f>SUMIFS(通讯通路门店!$AA:$AA,通讯通路门店!$S:$S,$G1405)</f>
        <v>0</v>
      </c>
      <c r="BA1405" s="99">
        <f t="shared" si="108"/>
        <v>0</v>
      </c>
      <c r="BB1405" s="99">
        <f t="shared" si="109"/>
        <v>0</v>
      </c>
      <c r="BC1405" s="99">
        <f>SUMIFS(通讯通路门店!$W:$W,通讯通路门店!$S:$S,$G1405,通讯通路门店!$J:$J,"荣耀体验店")+SUMIFS(通讯通路门店!$W:$W,通讯通路门店!$S:$S,$G1405,通讯通路门店!$J:$J,"荣耀授权专卖店")</f>
        <v>0</v>
      </c>
      <c r="BD1405" s="99">
        <f>SUMIFS(通讯通路门店!$Z:$Z,通讯通路门店!$S:$S,$G1405,通讯通路门店!$J:$J,"VIVO体验店")</f>
        <v>0</v>
      </c>
      <c r="BE1405" s="99">
        <f>SUMIFS(通讯通路门店!$AB:$AB,通讯通路门店!$S:$S,$G1405,通讯通路门店!$J:$J,"OPPO体验店")</f>
        <v>0</v>
      </c>
      <c r="BF1405" s="99">
        <f>SUMIFS(通讯通路门店!$X:$X,通讯通路门店!$S:$S,$G1405,通讯通路门店!$J:$J,"华为授权体验店")+SUMIFS(通讯通路门店!$AA:$AA,通讯通路门店!$S:$S,$G1405,通讯通路门店!$J:$J,"华为堡垒店")</f>
        <v>0</v>
      </c>
      <c r="BG1405" s="99">
        <f>SUMIFS(通讯通路门店!$Y:$Y,通讯通路门店!$S:$S,$G1405,通讯通路门店!$J:$J,"小米体验店")</f>
        <v>0</v>
      </c>
      <c r="BH1405" s="99">
        <f>SUMIFS(通讯通路门店!$AA:$AA,通讯通路门店!$S:$S,$G1405,通讯通路门店!$J:$J,"苹果体验店")</f>
        <v>0</v>
      </c>
      <c r="BI1405" s="99">
        <f>SUMIFS(通讯通路门店!$K:$K,通讯通路门店!$S:$S,$G1405,通讯通路门店!$J:$J,"其他品牌专卖店")</f>
        <v>0</v>
      </c>
      <c r="BJ1405" s="99">
        <f>SUMIFS(通讯通路门店!$AC:$AC,通讯通路门店!$S:$S,$G1405)</f>
        <v>0</v>
      </c>
      <c r="BK1405" s="99">
        <f>SUMIFS(通讯通路门店!$AD:$AD,通讯通路门店!$S:$S,$G1405)</f>
        <v>0</v>
      </c>
      <c r="BL1405" s="99">
        <f>SUMIFS(通讯通路门店!$AE:$AE,通讯通路门店!$S:$S,$G1405)</f>
        <v>0</v>
      </c>
      <c r="BM1405" s="99">
        <f>SUMIFS(通讯通路门店!$AF:$AF,通讯通路门店!$S:$S,$G1405)</f>
        <v>0</v>
      </c>
      <c r="BN1405" s="99">
        <f>SUMIFS(通讯通路门店!$AG:$AG,通讯通路门店!$S:$S,$G1405)</f>
        <v>0</v>
      </c>
      <c r="BO1405" s="99">
        <f>SUMIFS(通讯通路门店!$AH:$AH,通讯通路门店!$S:$S,$G1405)</f>
        <v>0</v>
      </c>
      <c r="BP1405" s="99">
        <f>SUMIFS(通讯通路门店!$AI:$AI,通讯通路门店!$S:$S,$G1405)</f>
        <v>0</v>
      </c>
      <c r="BQ1405" s="83"/>
    </row>
    <row r="1406" spans="1:69">
      <c r="A1406" s="99" t="str">
        <f>IFERROR(_xlfn.XLOOKUP($G1406,通讯通路门店!$S$4:$S$993931,通讯通路门店!$A$4:$A$993931,0,0),"")</f>
        <v>海南省</v>
      </c>
      <c r="B1406" s="99" t="str">
        <f>IFERROR(_xlfn.XLOOKUP($G1406,通讯通路门店!$S$4:$S$993931,通讯通路门店!$B$4:$B$993931,0,0),"")</f>
        <v>东方市</v>
      </c>
      <c r="C1406" s="99" t="str">
        <f>IFERROR(_xlfn.XLOOKUP($G1406,通讯通路门店!$S$4:$S$993931,通讯通路门店!$C$4:$C$993931,0,0),"")</f>
        <v>东方市</v>
      </c>
      <c r="D1406" s="99" t="str">
        <f>IFERROR(_xlfn.XLOOKUP($G1406,通讯通路门店!$S$4:$S$993931,通讯通路门店!$D$4:$D$993931,0,0),"")</f>
        <v>八所镇</v>
      </c>
      <c r="E1406" s="83"/>
      <c r="F1406" s="83"/>
      <c r="G1406" s="101"/>
      <c r="H1406" s="102">
        <f>IFERROR(_xlfn.XLOOKUP($G1406,通讯通路门店!$S$4:$S$993931,通讯通路门店!$R$4:$R$993931,0,0),"")</f>
        <v>0</v>
      </c>
      <c r="I1406" s="83"/>
      <c r="J1406" s="83"/>
      <c r="K1406" s="83"/>
      <c r="L1406" s="83"/>
      <c r="M1406" s="83"/>
      <c r="N1406" s="83"/>
      <c r="O1406" s="83"/>
      <c r="P1406" s="83"/>
      <c r="Q1406" s="83"/>
      <c r="R1406" s="83"/>
      <c r="S1406" s="83"/>
      <c r="T1406" s="83"/>
      <c r="U1406" s="99">
        <f>COUNTIF(通讯通路门店!$S:$S,$G1406)</f>
        <v>0</v>
      </c>
      <c r="V1406" s="99">
        <f>COUNTIFS(通讯通路门店!$S:$S,$G1406,通讯通路门店!$J:$J,"综合卖场")</f>
        <v>0</v>
      </c>
      <c r="W1406" s="99">
        <f>SUMIFS(通讯通路门店!$AJ:$AJ,通讯通路门店!$S:$S,通讯客户沙盘!$G1406)</f>
        <v>0</v>
      </c>
      <c r="X1406" s="99">
        <f t="shared" si="105"/>
        <v>0</v>
      </c>
      <c r="Y1406" s="99">
        <f>COUNTIFS(通讯通路门店!$S:$S,$G1406,通讯通路门店!$J:$J,"荣耀体验店")+COUNTIFS(通讯通路门店!$S:$S,$G1406,通讯通路门店!$J:$J,"荣耀授权专卖店")</f>
        <v>0</v>
      </c>
      <c r="Z1406" s="99">
        <f>COUNTIFS(通讯通路门店!$S:$S,$G1406,通讯通路门店!$J:$J,"VIVO体验店")</f>
        <v>0</v>
      </c>
      <c r="AA1406" s="99">
        <f>COUNTIFS(通讯通路门店!$S:$S,$G1406,通讯通路门店!$J:$J,"OPPO体验店")</f>
        <v>0</v>
      </c>
      <c r="AB1406" s="99">
        <f>COUNTIFS(通讯通路门店!$S:$S,$G1406,通讯通路门店!$J:$J,"华为授权体验店")+COUNTIFS(通讯通路门店!$S:$S,$G1406,通讯通路门店!$J:$J,"华为堡垒店")</f>
        <v>0</v>
      </c>
      <c r="AC1406" s="99">
        <f>COUNTIFS(通讯通路门店!$S:$S,$G1406,通讯通路门店!$J:$J,"小米体验店")</f>
        <v>0</v>
      </c>
      <c r="AD1406" s="99">
        <f>COUNTIFS(通讯通路门店!$S:$S,$G1406,通讯通路门店!$J:$J,"苹果体验店")</f>
        <v>0</v>
      </c>
      <c r="AE1406" s="99">
        <f>COUNTIFS(通讯通路门店!$S:$S,$G1406,通讯通路门店!$J:$J,"其他品牌专卖店")</f>
        <v>0</v>
      </c>
      <c r="AF1406" s="99">
        <f>SUMIFS(通讯通路门店!$BI:$BI,通讯通路门店!$S:$S,$G1406)</f>
        <v>0</v>
      </c>
      <c r="AG1406" s="99">
        <f>SUMIFS(通讯通路门店!$BH:$BH,通讯通路门店!$S:$S,$G1406)</f>
        <v>0</v>
      </c>
      <c r="AH1406" s="99">
        <f t="shared" si="106"/>
        <v>0</v>
      </c>
      <c r="AI1406" s="99">
        <f>SUMIFS(通讯通路门店!$BB:$BB,通讯通路门店!$S:$S,$G1406)</f>
        <v>0</v>
      </c>
      <c r="AJ1406" s="99">
        <f>SUMIFS(通讯通路门店!$BE:$BE,通讯通路门店!$S:$S,$G1406)</f>
        <v>0</v>
      </c>
      <c r="AK1406" s="99">
        <f>SUMIFS(通讯通路门店!$BG:$BG,通讯通路门店!$S:$S,$G1406)</f>
        <v>0</v>
      </c>
      <c r="AL1406" s="99">
        <f>SUMIFS(通讯通路门店!$BC:$BC,通讯通路门店!$S:$S,$G1406)</f>
        <v>0</v>
      </c>
      <c r="AM1406" s="99">
        <f>SUMIFS(通讯通路门店!$BD:$BD,通讯通路门店!$S:$S,$G1406)</f>
        <v>0</v>
      </c>
      <c r="AN1406" s="99">
        <f>SUMIFS(通讯通路门店!$BF:$BF,通讯通路门店!$S:$S,$G1406)</f>
        <v>0</v>
      </c>
      <c r="AO1406" s="99">
        <f t="shared" si="107"/>
        <v>0</v>
      </c>
      <c r="AP1406" s="99">
        <f>SUMIFS(通讯通路门店!$K:$K,通讯通路门店!$S:$S,$G1406)</f>
        <v>0</v>
      </c>
      <c r="AQ1406" s="83"/>
      <c r="AR1406" s="99">
        <f>SUMIFS(通讯通路门店!$T:$T,通讯通路门店!$S:$S,$G1406)</f>
        <v>0</v>
      </c>
      <c r="AS1406" s="99">
        <f>SUMIFS(通讯通路门店!$U:$U,通讯通路门店!$S:$S,$G1406)</f>
        <v>0</v>
      </c>
      <c r="AT1406" s="99">
        <f>SUMIFS(通讯通路门店!$V:$V,通讯通路门店!$S:$S,$G1406)</f>
        <v>0</v>
      </c>
      <c r="AU1406" s="99">
        <f>SUMIFS(通讯通路门店!$W:$W,通讯通路门店!$S:$S,$G1406)</f>
        <v>0</v>
      </c>
      <c r="AV1406" s="99">
        <f>SUMIFS(通讯通路门店!$Z:$Z,通讯通路门店!$S:$S,$G1406)</f>
        <v>0</v>
      </c>
      <c r="AW1406" s="99">
        <f>SUMIFS(通讯通路门店!$AB:$AB,通讯通路门店!$S:$S,$G1406)</f>
        <v>0</v>
      </c>
      <c r="AX1406" s="99">
        <f>SUMIFS(通讯通路门店!$X:$X,通讯通路门店!$S:$S,$G1406)</f>
        <v>0</v>
      </c>
      <c r="AY1406" s="99">
        <f>SUMIFS(通讯通路门店!$Y:$Y,通讯通路门店!$S:$S,$G1406)</f>
        <v>0</v>
      </c>
      <c r="AZ1406" s="99">
        <f>SUMIFS(通讯通路门店!$AA:$AA,通讯通路门店!$S:$S,$G1406)</f>
        <v>0</v>
      </c>
      <c r="BA1406" s="99">
        <f t="shared" si="108"/>
        <v>0</v>
      </c>
      <c r="BB1406" s="99">
        <f t="shared" si="109"/>
        <v>0</v>
      </c>
      <c r="BC1406" s="99">
        <f>SUMIFS(通讯通路门店!$W:$W,通讯通路门店!$S:$S,$G1406,通讯通路门店!$J:$J,"荣耀体验店")+SUMIFS(通讯通路门店!$W:$W,通讯通路门店!$S:$S,$G1406,通讯通路门店!$J:$J,"荣耀授权专卖店")</f>
        <v>0</v>
      </c>
      <c r="BD1406" s="99">
        <f>SUMIFS(通讯通路门店!$Z:$Z,通讯通路门店!$S:$S,$G1406,通讯通路门店!$J:$J,"VIVO体验店")</f>
        <v>0</v>
      </c>
      <c r="BE1406" s="99">
        <f>SUMIFS(通讯通路门店!$AB:$AB,通讯通路门店!$S:$S,$G1406,通讯通路门店!$J:$J,"OPPO体验店")</f>
        <v>0</v>
      </c>
      <c r="BF1406" s="99">
        <f>SUMIFS(通讯通路门店!$X:$X,通讯通路门店!$S:$S,$G1406,通讯通路门店!$J:$J,"华为授权体验店")+SUMIFS(通讯通路门店!$AA:$AA,通讯通路门店!$S:$S,$G1406,通讯通路门店!$J:$J,"华为堡垒店")</f>
        <v>0</v>
      </c>
      <c r="BG1406" s="99">
        <f>SUMIFS(通讯通路门店!$Y:$Y,通讯通路门店!$S:$S,$G1406,通讯通路门店!$J:$J,"小米体验店")</f>
        <v>0</v>
      </c>
      <c r="BH1406" s="99">
        <f>SUMIFS(通讯通路门店!$AA:$AA,通讯通路门店!$S:$S,$G1406,通讯通路门店!$J:$J,"苹果体验店")</f>
        <v>0</v>
      </c>
      <c r="BI1406" s="99">
        <f>SUMIFS(通讯通路门店!$K:$K,通讯通路门店!$S:$S,$G1406,通讯通路门店!$J:$J,"其他品牌专卖店")</f>
        <v>0</v>
      </c>
      <c r="BJ1406" s="99">
        <f>SUMIFS(通讯通路门店!$AC:$AC,通讯通路门店!$S:$S,$G1406)</f>
        <v>0</v>
      </c>
      <c r="BK1406" s="99">
        <f>SUMIFS(通讯通路门店!$AD:$AD,通讯通路门店!$S:$S,$G1406)</f>
        <v>0</v>
      </c>
      <c r="BL1406" s="99">
        <f>SUMIFS(通讯通路门店!$AE:$AE,通讯通路门店!$S:$S,$G1406)</f>
        <v>0</v>
      </c>
      <c r="BM1406" s="99">
        <f>SUMIFS(通讯通路门店!$AF:$AF,通讯通路门店!$S:$S,$G1406)</f>
        <v>0</v>
      </c>
      <c r="BN1406" s="99">
        <f>SUMIFS(通讯通路门店!$AG:$AG,通讯通路门店!$S:$S,$G1406)</f>
        <v>0</v>
      </c>
      <c r="BO1406" s="99">
        <f>SUMIFS(通讯通路门店!$AH:$AH,通讯通路门店!$S:$S,$G1406)</f>
        <v>0</v>
      </c>
      <c r="BP1406" s="99">
        <f>SUMIFS(通讯通路门店!$AI:$AI,通讯通路门店!$S:$S,$G1406)</f>
        <v>0</v>
      </c>
      <c r="BQ1406" s="83"/>
    </row>
    <row r="1407" spans="1:69">
      <c r="A1407" s="99" t="str">
        <f>IFERROR(_xlfn.XLOOKUP($G1407,通讯通路门店!$S$4:$S$993931,通讯通路门店!$A$4:$A$993931,0,0),"")</f>
        <v>海南省</v>
      </c>
      <c r="B1407" s="99" t="str">
        <f>IFERROR(_xlfn.XLOOKUP($G1407,通讯通路门店!$S$4:$S$993931,通讯通路门店!$B$4:$B$993931,0,0),"")</f>
        <v>东方市</v>
      </c>
      <c r="C1407" s="99" t="str">
        <f>IFERROR(_xlfn.XLOOKUP($G1407,通讯通路门店!$S$4:$S$993931,通讯通路门店!$C$4:$C$993931,0,0),"")</f>
        <v>东方市</v>
      </c>
      <c r="D1407" s="99" t="str">
        <f>IFERROR(_xlfn.XLOOKUP($G1407,通讯通路门店!$S$4:$S$993931,通讯通路门店!$D$4:$D$993931,0,0),"")</f>
        <v>八所镇</v>
      </c>
      <c r="E1407" s="83"/>
      <c r="F1407" s="83"/>
      <c r="G1407" s="101"/>
      <c r="H1407" s="102">
        <f>IFERROR(_xlfn.XLOOKUP($G1407,通讯通路门店!$S$4:$S$993931,通讯通路门店!$R$4:$R$993931,0,0),"")</f>
        <v>0</v>
      </c>
      <c r="I1407" s="83"/>
      <c r="J1407" s="83"/>
      <c r="K1407" s="83"/>
      <c r="L1407" s="83"/>
      <c r="M1407" s="83"/>
      <c r="N1407" s="83"/>
      <c r="O1407" s="83"/>
      <c r="P1407" s="83"/>
      <c r="Q1407" s="83"/>
      <c r="R1407" s="83"/>
      <c r="S1407" s="83"/>
      <c r="T1407" s="83"/>
      <c r="U1407" s="99">
        <f>COUNTIF(通讯通路门店!$S:$S,$G1407)</f>
        <v>0</v>
      </c>
      <c r="V1407" s="99">
        <f>COUNTIFS(通讯通路门店!$S:$S,$G1407,通讯通路门店!$J:$J,"综合卖场")</f>
        <v>0</v>
      </c>
      <c r="W1407" s="99">
        <f>SUMIFS(通讯通路门店!$AJ:$AJ,通讯通路门店!$S:$S,通讯客户沙盘!$G1407)</f>
        <v>0</v>
      </c>
      <c r="X1407" s="99">
        <f t="shared" si="105"/>
        <v>0</v>
      </c>
      <c r="Y1407" s="99">
        <f>COUNTIFS(通讯通路门店!$S:$S,$G1407,通讯通路门店!$J:$J,"荣耀体验店")+COUNTIFS(通讯通路门店!$S:$S,$G1407,通讯通路门店!$J:$J,"荣耀授权专卖店")</f>
        <v>0</v>
      </c>
      <c r="Z1407" s="99">
        <f>COUNTIFS(通讯通路门店!$S:$S,$G1407,通讯通路门店!$J:$J,"VIVO体验店")</f>
        <v>0</v>
      </c>
      <c r="AA1407" s="99">
        <f>COUNTIFS(通讯通路门店!$S:$S,$G1407,通讯通路门店!$J:$J,"OPPO体验店")</f>
        <v>0</v>
      </c>
      <c r="AB1407" s="99">
        <f>COUNTIFS(通讯通路门店!$S:$S,$G1407,通讯通路门店!$J:$J,"华为授权体验店")+COUNTIFS(通讯通路门店!$S:$S,$G1407,通讯通路门店!$J:$J,"华为堡垒店")</f>
        <v>0</v>
      </c>
      <c r="AC1407" s="99">
        <f>COUNTIFS(通讯通路门店!$S:$S,$G1407,通讯通路门店!$J:$J,"小米体验店")</f>
        <v>0</v>
      </c>
      <c r="AD1407" s="99">
        <f>COUNTIFS(通讯通路门店!$S:$S,$G1407,通讯通路门店!$J:$J,"苹果体验店")</f>
        <v>0</v>
      </c>
      <c r="AE1407" s="99">
        <f>COUNTIFS(通讯通路门店!$S:$S,$G1407,通讯通路门店!$J:$J,"其他品牌专卖店")</f>
        <v>0</v>
      </c>
      <c r="AF1407" s="99">
        <f>SUMIFS(通讯通路门店!$BI:$BI,通讯通路门店!$S:$S,$G1407)</f>
        <v>0</v>
      </c>
      <c r="AG1407" s="99">
        <f>SUMIFS(通讯通路门店!$BH:$BH,通讯通路门店!$S:$S,$G1407)</f>
        <v>0</v>
      </c>
      <c r="AH1407" s="99">
        <f t="shared" si="106"/>
        <v>0</v>
      </c>
      <c r="AI1407" s="99">
        <f>SUMIFS(通讯通路门店!$BB:$BB,通讯通路门店!$S:$S,$G1407)</f>
        <v>0</v>
      </c>
      <c r="AJ1407" s="99">
        <f>SUMIFS(通讯通路门店!$BE:$BE,通讯通路门店!$S:$S,$G1407)</f>
        <v>0</v>
      </c>
      <c r="AK1407" s="99">
        <f>SUMIFS(通讯通路门店!$BG:$BG,通讯通路门店!$S:$S,$G1407)</f>
        <v>0</v>
      </c>
      <c r="AL1407" s="99">
        <f>SUMIFS(通讯通路门店!$BC:$BC,通讯通路门店!$S:$S,$G1407)</f>
        <v>0</v>
      </c>
      <c r="AM1407" s="99">
        <f>SUMIFS(通讯通路门店!$BD:$BD,通讯通路门店!$S:$S,$G1407)</f>
        <v>0</v>
      </c>
      <c r="AN1407" s="99">
        <f>SUMIFS(通讯通路门店!$BF:$BF,通讯通路门店!$S:$S,$G1407)</f>
        <v>0</v>
      </c>
      <c r="AO1407" s="99">
        <f t="shared" si="107"/>
        <v>0</v>
      </c>
      <c r="AP1407" s="99">
        <f>SUMIFS(通讯通路门店!$K:$K,通讯通路门店!$S:$S,$G1407)</f>
        <v>0</v>
      </c>
      <c r="AQ1407" s="83"/>
      <c r="AR1407" s="99">
        <f>SUMIFS(通讯通路门店!$T:$T,通讯通路门店!$S:$S,$G1407)</f>
        <v>0</v>
      </c>
      <c r="AS1407" s="99">
        <f>SUMIFS(通讯通路门店!$U:$U,通讯通路门店!$S:$S,$G1407)</f>
        <v>0</v>
      </c>
      <c r="AT1407" s="99">
        <f>SUMIFS(通讯通路门店!$V:$V,通讯通路门店!$S:$S,$G1407)</f>
        <v>0</v>
      </c>
      <c r="AU1407" s="99">
        <f>SUMIFS(通讯通路门店!$W:$W,通讯通路门店!$S:$S,$G1407)</f>
        <v>0</v>
      </c>
      <c r="AV1407" s="99">
        <f>SUMIFS(通讯通路门店!$Z:$Z,通讯通路门店!$S:$S,$G1407)</f>
        <v>0</v>
      </c>
      <c r="AW1407" s="99">
        <f>SUMIFS(通讯通路门店!$AB:$AB,通讯通路门店!$S:$S,$G1407)</f>
        <v>0</v>
      </c>
      <c r="AX1407" s="99">
        <f>SUMIFS(通讯通路门店!$X:$X,通讯通路门店!$S:$S,$G1407)</f>
        <v>0</v>
      </c>
      <c r="AY1407" s="99">
        <f>SUMIFS(通讯通路门店!$Y:$Y,通讯通路门店!$S:$S,$G1407)</f>
        <v>0</v>
      </c>
      <c r="AZ1407" s="99">
        <f>SUMIFS(通讯通路门店!$AA:$AA,通讯通路门店!$S:$S,$G1407)</f>
        <v>0</v>
      </c>
      <c r="BA1407" s="99">
        <f t="shared" si="108"/>
        <v>0</v>
      </c>
      <c r="BB1407" s="99">
        <f t="shared" si="109"/>
        <v>0</v>
      </c>
      <c r="BC1407" s="99">
        <f>SUMIFS(通讯通路门店!$W:$W,通讯通路门店!$S:$S,$G1407,通讯通路门店!$J:$J,"荣耀体验店")+SUMIFS(通讯通路门店!$W:$W,通讯通路门店!$S:$S,$G1407,通讯通路门店!$J:$J,"荣耀授权专卖店")</f>
        <v>0</v>
      </c>
      <c r="BD1407" s="99">
        <f>SUMIFS(通讯通路门店!$Z:$Z,通讯通路门店!$S:$S,$G1407,通讯通路门店!$J:$J,"VIVO体验店")</f>
        <v>0</v>
      </c>
      <c r="BE1407" s="99">
        <f>SUMIFS(通讯通路门店!$AB:$AB,通讯通路门店!$S:$S,$G1407,通讯通路门店!$J:$J,"OPPO体验店")</f>
        <v>0</v>
      </c>
      <c r="BF1407" s="99">
        <f>SUMIFS(通讯通路门店!$X:$X,通讯通路门店!$S:$S,$G1407,通讯通路门店!$J:$J,"华为授权体验店")+SUMIFS(通讯通路门店!$AA:$AA,通讯通路门店!$S:$S,$G1407,通讯通路门店!$J:$J,"华为堡垒店")</f>
        <v>0</v>
      </c>
      <c r="BG1407" s="99">
        <f>SUMIFS(通讯通路门店!$Y:$Y,通讯通路门店!$S:$S,$G1407,通讯通路门店!$J:$J,"小米体验店")</f>
        <v>0</v>
      </c>
      <c r="BH1407" s="99">
        <f>SUMIFS(通讯通路门店!$AA:$AA,通讯通路门店!$S:$S,$G1407,通讯通路门店!$J:$J,"苹果体验店")</f>
        <v>0</v>
      </c>
      <c r="BI1407" s="99">
        <f>SUMIFS(通讯通路门店!$K:$K,通讯通路门店!$S:$S,$G1407,通讯通路门店!$J:$J,"其他品牌专卖店")</f>
        <v>0</v>
      </c>
      <c r="BJ1407" s="99">
        <f>SUMIFS(通讯通路门店!$AC:$AC,通讯通路门店!$S:$S,$G1407)</f>
        <v>0</v>
      </c>
      <c r="BK1407" s="99">
        <f>SUMIFS(通讯通路门店!$AD:$AD,通讯通路门店!$S:$S,$G1407)</f>
        <v>0</v>
      </c>
      <c r="BL1407" s="99">
        <f>SUMIFS(通讯通路门店!$AE:$AE,通讯通路门店!$S:$S,$G1407)</f>
        <v>0</v>
      </c>
      <c r="BM1407" s="99">
        <f>SUMIFS(通讯通路门店!$AF:$AF,通讯通路门店!$S:$S,$G1407)</f>
        <v>0</v>
      </c>
      <c r="BN1407" s="99">
        <f>SUMIFS(通讯通路门店!$AG:$AG,通讯通路门店!$S:$S,$G1407)</f>
        <v>0</v>
      </c>
      <c r="BO1407" s="99">
        <f>SUMIFS(通讯通路门店!$AH:$AH,通讯通路门店!$S:$S,$G1407)</f>
        <v>0</v>
      </c>
      <c r="BP1407" s="99">
        <f>SUMIFS(通讯通路门店!$AI:$AI,通讯通路门店!$S:$S,$G1407)</f>
        <v>0</v>
      </c>
      <c r="BQ1407" s="83"/>
    </row>
    <row r="1408" spans="1:69">
      <c r="A1408" s="99" t="str">
        <f>IFERROR(_xlfn.XLOOKUP($G1408,通讯通路门店!$S$4:$S$993931,通讯通路门店!$A$4:$A$993931,0,0),"")</f>
        <v>海南省</v>
      </c>
      <c r="B1408" s="99" t="str">
        <f>IFERROR(_xlfn.XLOOKUP($G1408,通讯通路门店!$S$4:$S$993931,通讯通路门店!$B$4:$B$993931,0,0),"")</f>
        <v>东方市</v>
      </c>
      <c r="C1408" s="99" t="str">
        <f>IFERROR(_xlfn.XLOOKUP($G1408,通讯通路门店!$S$4:$S$993931,通讯通路门店!$C$4:$C$993931,0,0),"")</f>
        <v>东方市</v>
      </c>
      <c r="D1408" s="99" t="str">
        <f>IFERROR(_xlfn.XLOOKUP($G1408,通讯通路门店!$S$4:$S$993931,通讯通路门店!$D$4:$D$993931,0,0),"")</f>
        <v>八所镇</v>
      </c>
      <c r="E1408" s="83"/>
      <c r="F1408" s="83"/>
      <c r="G1408" s="101"/>
      <c r="H1408" s="102">
        <f>IFERROR(_xlfn.XLOOKUP($G1408,通讯通路门店!$S$4:$S$993931,通讯通路门店!$R$4:$R$993931,0,0),"")</f>
        <v>0</v>
      </c>
      <c r="I1408" s="83"/>
      <c r="J1408" s="83"/>
      <c r="K1408" s="83"/>
      <c r="L1408" s="83"/>
      <c r="M1408" s="83"/>
      <c r="N1408" s="83"/>
      <c r="O1408" s="83"/>
      <c r="P1408" s="83"/>
      <c r="Q1408" s="83"/>
      <c r="R1408" s="83"/>
      <c r="S1408" s="83"/>
      <c r="T1408" s="83"/>
      <c r="U1408" s="99">
        <f>COUNTIF(通讯通路门店!$S:$S,$G1408)</f>
        <v>0</v>
      </c>
      <c r="V1408" s="99">
        <f>COUNTIFS(通讯通路门店!$S:$S,$G1408,通讯通路门店!$J:$J,"综合卖场")</f>
        <v>0</v>
      </c>
      <c r="W1408" s="99">
        <f>SUMIFS(通讯通路门店!$AJ:$AJ,通讯通路门店!$S:$S,通讯客户沙盘!$G1408)</f>
        <v>0</v>
      </c>
      <c r="X1408" s="99">
        <f t="shared" si="105"/>
        <v>0</v>
      </c>
      <c r="Y1408" s="99">
        <f>COUNTIFS(通讯通路门店!$S:$S,$G1408,通讯通路门店!$J:$J,"荣耀体验店")+COUNTIFS(通讯通路门店!$S:$S,$G1408,通讯通路门店!$J:$J,"荣耀授权专卖店")</f>
        <v>0</v>
      </c>
      <c r="Z1408" s="99">
        <f>COUNTIFS(通讯通路门店!$S:$S,$G1408,通讯通路门店!$J:$J,"VIVO体验店")</f>
        <v>0</v>
      </c>
      <c r="AA1408" s="99">
        <f>COUNTIFS(通讯通路门店!$S:$S,$G1408,通讯通路门店!$J:$J,"OPPO体验店")</f>
        <v>0</v>
      </c>
      <c r="AB1408" s="99">
        <f>COUNTIFS(通讯通路门店!$S:$S,$G1408,通讯通路门店!$J:$J,"华为授权体验店")+COUNTIFS(通讯通路门店!$S:$S,$G1408,通讯通路门店!$J:$J,"华为堡垒店")</f>
        <v>0</v>
      </c>
      <c r="AC1408" s="99">
        <f>COUNTIFS(通讯通路门店!$S:$S,$G1408,通讯通路门店!$J:$J,"小米体验店")</f>
        <v>0</v>
      </c>
      <c r="AD1408" s="99">
        <f>COUNTIFS(通讯通路门店!$S:$S,$G1408,通讯通路门店!$J:$J,"苹果体验店")</f>
        <v>0</v>
      </c>
      <c r="AE1408" s="99">
        <f>COUNTIFS(通讯通路门店!$S:$S,$G1408,通讯通路门店!$J:$J,"其他品牌专卖店")</f>
        <v>0</v>
      </c>
      <c r="AF1408" s="99">
        <f>SUMIFS(通讯通路门店!$BI:$BI,通讯通路门店!$S:$S,$G1408)</f>
        <v>0</v>
      </c>
      <c r="AG1408" s="99">
        <f>SUMIFS(通讯通路门店!$BH:$BH,通讯通路门店!$S:$S,$G1408)</f>
        <v>0</v>
      </c>
      <c r="AH1408" s="99">
        <f t="shared" si="106"/>
        <v>0</v>
      </c>
      <c r="AI1408" s="99">
        <f>SUMIFS(通讯通路门店!$BB:$BB,通讯通路门店!$S:$S,$G1408)</f>
        <v>0</v>
      </c>
      <c r="AJ1408" s="99">
        <f>SUMIFS(通讯通路门店!$BE:$BE,通讯通路门店!$S:$S,$G1408)</f>
        <v>0</v>
      </c>
      <c r="AK1408" s="99">
        <f>SUMIFS(通讯通路门店!$BG:$BG,通讯通路门店!$S:$S,$G1408)</f>
        <v>0</v>
      </c>
      <c r="AL1408" s="99">
        <f>SUMIFS(通讯通路门店!$BC:$BC,通讯通路门店!$S:$S,$G1408)</f>
        <v>0</v>
      </c>
      <c r="AM1408" s="99">
        <f>SUMIFS(通讯通路门店!$BD:$BD,通讯通路门店!$S:$S,$G1408)</f>
        <v>0</v>
      </c>
      <c r="AN1408" s="99">
        <f>SUMIFS(通讯通路门店!$BF:$BF,通讯通路门店!$S:$S,$G1408)</f>
        <v>0</v>
      </c>
      <c r="AO1408" s="99">
        <f t="shared" si="107"/>
        <v>0</v>
      </c>
      <c r="AP1408" s="99">
        <f>SUMIFS(通讯通路门店!$K:$K,通讯通路门店!$S:$S,$G1408)</f>
        <v>0</v>
      </c>
      <c r="AQ1408" s="83"/>
      <c r="AR1408" s="99">
        <f>SUMIFS(通讯通路门店!$T:$T,通讯通路门店!$S:$S,$G1408)</f>
        <v>0</v>
      </c>
      <c r="AS1408" s="99">
        <f>SUMIFS(通讯通路门店!$U:$U,通讯通路门店!$S:$S,$G1408)</f>
        <v>0</v>
      </c>
      <c r="AT1408" s="99">
        <f>SUMIFS(通讯通路门店!$V:$V,通讯通路门店!$S:$S,$G1408)</f>
        <v>0</v>
      </c>
      <c r="AU1408" s="99">
        <f>SUMIFS(通讯通路门店!$W:$W,通讯通路门店!$S:$S,$G1408)</f>
        <v>0</v>
      </c>
      <c r="AV1408" s="99">
        <f>SUMIFS(通讯通路门店!$Z:$Z,通讯通路门店!$S:$S,$G1408)</f>
        <v>0</v>
      </c>
      <c r="AW1408" s="99">
        <f>SUMIFS(通讯通路门店!$AB:$AB,通讯通路门店!$S:$S,$G1408)</f>
        <v>0</v>
      </c>
      <c r="AX1408" s="99">
        <f>SUMIFS(通讯通路门店!$X:$X,通讯通路门店!$S:$S,$G1408)</f>
        <v>0</v>
      </c>
      <c r="AY1408" s="99">
        <f>SUMIFS(通讯通路门店!$Y:$Y,通讯通路门店!$S:$S,$G1408)</f>
        <v>0</v>
      </c>
      <c r="AZ1408" s="99">
        <f>SUMIFS(通讯通路门店!$AA:$AA,通讯通路门店!$S:$S,$G1408)</f>
        <v>0</v>
      </c>
      <c r="BA1408" s="99">
        <f t="shared" si="108"/>
        <v>0</v>
      </c>
      <c r="BB1408" s="99">
        <f t="shared" si="109"/>
        <v>0</v>
      </c>
      <c r="BC1408" s="99">
        <f>SUMIFS(通讯通路门店!$W:$W,通讯通路门店!$S:$S,$G1408,通讯通路门店!$J:$J,"荣耀体验店")+SUMIFS(通讯通路门店!$W:$W,通讯通路门店!$S:$S,$G1408,通讯通路门店!$J:$J,"荣耀授权专卖店")</f>
        <v>0</v>
      </c>
      <c r="BD1408" s="99">
        <f>SUMIFS(通讯通路门店!$Z:$Z,通讯通路门店!$S:$S,$G1408,通讯通路门店!$J:$J,"VIVO体验店")</f>
        <v>0</v>
      </c>
      <c r="BE1408" s="99">
        <f>SUMIFS(通讯通路门店!$AB:$AB,通讯通路门店!$S:$S,$G1408,通讯通路门店!$J:$J,"OPPO体验店")</f>
        <v>0</v>
      </c>
      <c r="BF1408" s="99">
        <f>SUMIFS(通讯通路门店!$X:$X,通讯通路门店!$S:$S,$G1408,通讯通路门店!$J:$J,"华为授权体验店")+SUMIFS(通讯通路门店!$AA:$AA,通讯通路门店!$S:$S,$G1408,通讯通路门店!$J:$J,"华为堡垒店")</f>
        <v>0</v>
      </c>
      <c r="BG1408" s="99">
        <f>SUMIFS(通讯通路门店!$Y:$Y,通讯通路门店!$S:$S,$G1408,通讯通路门店!$J:$J,"小米体验店")</f>
        <v>0</v>
      </c>
      <c r="BH1408" s="99">
        <f>SUMIFS(通讯通路门店!$AA:$AA,通讯通路门店!$S:$S,$G1408,通讯通路门店!$J:$J,"苹果体验店")</f>
        <v>0</v>
      </c>
      <c r="BI1408" s="99">
        <f>SUMIFS(通讯通路门店!$K:$K,通讯通路门店!$S:$S,$G1408,通讯通路门店!$J:$J,"其他品牌专卖店")</f>
        <v>0</v>
      </c>
      <c r="BJ1408" s="99">
        <f>SUMIFS(通讯通路门店!$AC:$AC,通讯通路门店!$S:$S,$G1408)</f>
        <v>0</v>
      </c>
      <c r="BK1408" s="99">
        <f>SUMIFS(通讯通路门店!$AD:$AD,通讯通路门店!$S:$S,$G1408)</f>
        <v>0</v>
      </c>
      <c r="BL1408" s="99">
        <f>SUMIFS(通讯通路门店!$AE:$AE,通讯通路门店!$S:$S,$G1408)</f>
        <v>0</v>
      </c>
      <c r="BM1408" s="99">
        <f>SUMIFS(通讯通路门店!$AF:$AF,通讯通路门店!$S:$S,$G1408)</f>
        <v>0</v>
      </c>
      <c r="BN1408" s="99">
        <f>SUMIFS(通讯通路门店!$AG:$AG,通讯通路门店!$S:$S,$G1408)</f>
        <v>0</v>
      </c>
      <c r="BO1408" s="99">
        <f>SUMIFS(通讯通路门店!$AH:$AH,通讯通路门店!$S:$S,$G1408)</f>
        <v>0</v>
      </c>
      <c r="BP1408" s="99">
        <f>SUMIFS(通讯通路门店!$AI:$AI,通讯通路门店!$S:$S,$G1408)</f>
        <v>0</v>
      </c>
      <c r="BQ1408" s="83"/>
    </row>
    <row r="1409" spans="1:69">
      <c r="A1409" s="99" t="str">
        <f>IFERROR(_xlfn.XLOOKUP($G1409,通讯通路门店!$S$4:$S$993931,通讯通路门店!$A$4:$A$993931,0,0),"")</f>
        <v>海南省</v>
      </c>
      <c r="B1409" s="99" t="str">
        <f>IFERROR(_xlfn.XLOOKUP($G1409,通讯通路门店!$S$4:$S$993931,通讯通路门店!$B$4:$B$993931,0,0),"")</f>
        <v>东方市</v>
      </c>
      <c r="C1409" s="99" t="str">
        <f>IFERROR(_xlfn.XLOOKUP($G1409,通讯通路门店!$S$4:$S$993931,通讯通路门店!$C$4:$C$993931,0,0),"")</f>
        <v>东方市</v>
      </c>
      <c r="D1409" s="99" t="str">
        <f>IFERROR(_xlfn.XLOOKUP($G1409,通讯通路门店!$S$4:$S$993931,通讯通路门店!$D$4:$D$993931,0,0),"")</f>
        <v>八所镇</v>
      </c>
      <c r="E1409" s="83"/>
      <c r="F1409" s="83"/>
      <c r="G1409" s="101"/>
      <c r="H1409" s="102">
        <f>IFERROR(_xlfn.XLOOKUP($G1409,通讯通路门店!$S$4:$S$993931,通讯通路门店!$R$4:$R$993931,0,0),"")</f>
        <v>0</v>
      </c>
      <c r="I1409" s="83"/>
      <c r="J1409" s="83"/>
      <c r="K1409" s="83"/>
      <c r="L1409" s="83"/>
      <c r="M1409" s="83"/>
      <c r="N1409" s="83"/>
      <c r="O1409" s="83"/>
      <c r="P1409" s="83"/>
      <c r="Q1409" s="83"/>
      <c r="R1409" s="83"/>
      <c r="S1409" s="83"/>
      <c r="T1409" s="83"/>
      <c r="U1409" s="99">
        <f>COUNTIF(通讯通路门店!$S:$S,$G1409)</f>
        <v>0</v>
      </c>
      <c r="V1409" s="99">
        <f>COUNTIFS(通讯通路门店!$S:$S,$G1409,通讯通路门店!$J:$J,"综合卖场")</f>
        <v>0</v>
      </c>
      <c r="W1409" s="99">
        <f>SUMIFS(通讯通路门店!$AJ:$AJ,通讯通路门店!$S:$S,通讯客户沙盘!$G1409)</f>
        <v>0</v>
      </c>
      <c r="X1409" s="99">
        <f t="shared" si="105"/>
        <v>0</v>
      </c>
      <c r="Y1409" s="99">
        <f>COUNTIFS(通讯通路门店!$S:$S,$G1409,通讯通路门店!$J:$J,"荣耀体验店")+COUNTIFS(通讯通路门店!$S:$S,$G1409,通讯通路门店!$J:$J,"荣耀授权专卖店")</f>
        <v>0</v>
      </c>
      <c r="Z1409" s="99">
        <f>COUNTIFS(通讯通路门店!$S:$S,$G1409,通讯通路门店!$J:$J,"VIVO体验店")</f>
        <v>0</v>
      </c>
      <c r="AA1409" s="99">
        <f>COUNTIFS(通讯通路门店!$S:$S,$G1409,通讯通路门店!$J:$J,"OPPO体验店")</f>
        <v>0</v>
      </c>
      <c r="AB1409" s="99">
        <f>COUNTIFS(通讯通路门店!$S:$S,$G1409,通讯通路门店!$J:$J,"华为授权体验店")+COUNTIFS(通讯通路门店!$S:$S,$G1409,通讯通路门店!$J:$J,"华为堡垒店")</f>
        <v>0</v>
      </c>
      <c r="AC1409" s="99">
        <f>COUNTIFS(通讯通路门店!$S:$S,$G1409,通讯通路门店!$J:$J,"小米体验店")</f>
        <v>0</v>
      </c>
      <c r="AD1409" s="99">
        <f>COUNTIFS(通讯通路门店!$S:$S,$G1409,通讯通路门店!$J:$J,"苹果体验店")</f>
        <v>0</v>
      </c>
      <c r="AE1409" s="99">
        <f>COUNTIFS(通讯通路门店!$S:$S,$G1409,通讯通路门店!$J:$J,"其他品牌专卖店")</f>
        <v>0</v>
      </c>
      <c r="AF1409" s="99">
        <f>SUMIFS(通讯通路门店!$BI:$BI,通讯通路门店!$S:$S,$G1409)</f>
        <v>0</v>
      </c>
      <c r="AG1409" s="99">
        <f>SUMIFS(通讯通路门店!$BH:$BH,通讯通路门店!$S:$S,$G1409)</f>
        <v>0</v>
      </c>
      <c r="AH1409" s="99">
        <f t="shared" si="106"/>
        <v>0</v>
      </c>
      <c r="AI1409" s="99">
        <f>SUMIFS(通讯通路门店!$BB:$BB,通讯通路门店!$S:$S,$G1409)</f>
        <v>0</v>
      </c>
      <c r="AJ1409" s="99">
        <f>SUMIFS(通讯通路门店!$BE:$BE,通讯通路门店!$S:$S,$G1409)</f>
        <v>0</v>
      </c>
      <c r="AK1409" s="99">
        <f>SUMIFS(通讯通路门店!$BG:$BG,通讯通路门店!$S:$S,$G1409)</f>
        <v>0</v>
      </c>
      <c r="AL1409" s="99">
        <f>SUMIFS(通讯通路门店!$BC:$BC,通讯通路门店!$S:$S,$G1409)</f>
        <v>0</v>
      </c>
      <c r="AM1409" s="99">
        <f>SUMIFS(通讯通路门店!$BD:$BD,通讯通路门店!$S:$S,$G1409)</f>
        <v>0</v>
      </c>
      <c r="AN1409" s="99">
        <f>SUMIFS(通讯通路门店!$BF:$BF,通讯通路门店!$S:$S,$G1409)</f>
        <v>0</v>
      </c>
      <c r="AO1409" s="99">
        <f t="shared" si="107"/>
        <v>0</v>
      </c>
      <c r="AP1409" s="99">
        <f>SUMIFS(通讯通路门店!$K:$K,通讯通路门店!$S:$S,$G1409)</f>
        <v>0</v>
      </c>
      <c r="AQ1409" s="83"/>
      <c r="AR1409" s="99">
        <f>SUMIFS(通讯通路门店!$T:$T,通讯通路门店!$S:$S,$G1409)</f>
        <v>0</v>
      </c>
      <c r="AS1409" s="99">
        <f>SUMIFS(通讯通路门店!$U:$U,通讯通路门店!$S:$S,$G1409)</f>
        <v>0</v>
      </c>
      <c r="AT1409" s="99">
        <f>SUMIFS(通讯通路门店!$V:$V,通讯通路门店!$S:$S,$G1409)</f>
        <v>0</v>
      </c>
      <c r="AU1409" s="99">
        <f>SUMIFS(通讯通路门店!$W:$W,通讯通路门店!$S:$S,$G1409)</f>
        <v>0</v>
      </c>
      <c r="AV1409" s="99">
        <f>SUMIFS(通讯通路门店!$Z:$Z,通讯通路门店!$S:$S,$G1409)</f>
        <v>0</v>
      </c>
      <c r="AW1409" s="99">
        <f>SUMIFS(通讯通路门店!$AB:$AB,通讯通路门店!$S:$S,$G1409)</f>
        <v>0</v>
      </c>
      <c r="AX1409" s="99">
        <f>SUMIFS(通讯通路门店!$X:$X,通讯通路门店!$S:$S,$G1409)</f>
        <v>0</v>
      </c>
      <c r="AY1409" s="99">
        <f>SUMIFS(通讯通路门店!$Y:$Y,通讯通路门店!$S:$S,$G1409)</f>
        <v>0</v>
      </c>
      <c r="AZ1409" s="99">
        <f>SUMIFS(通讯通路门店!$AA:$AA,通讯通路门店!$S:$S,$G1409)</f>
        <v>0</v>
      </c>
      <c r="BA1409" s="99">
        <f t="shared" si="108"/>
        <v>0</v>
      </c>
      <c r="BB1409" s="99">
        <f t="shared" si="109"/>
        <v>0</v>
      </c>
      <c r="BC1409" s="99">
        <f>SUMIFS(通讯通路门店!$W:$W,通讯通路门店!$S:$S,$G1409,通讯通路门店!$J:$J,"荣耀体验店")+SUMIFS(通讯通路门店!$W:$W,通讯通路门店!$S:$S,$G1409,通讯通路门店!$J:$J,"荣耀授权专卖店")</f>
        <v>0</v>
      </c>
      <c r="BD1409" s="99">
        <f>SUMIFS(通讯通路门店!$Z:$Z,通讯通路门店!$S:$S,$G1409,通讯通路门店!$J:$J,"VIVO体验店")</f>
        <v>0</v>
      </c>
      <c r="BE1409" s="99">
        <f>SUMIFS(通讯通路门店!$AB:$AB,通讯通路门店!$S:$S,$G1409,通讯通路门店!$J:$J,"OPPO体验店")</f>
        <v>0</v>
      </c>
      <c r="BF1409" s="99">
        <f>SUMIFS(通讯通路门店!$X:$X,通讯通路门店!$S:$S,$G1409,通讯通路门店!$J:$J,"华为授权体验店")+SUMIFS(通讯通路门店!$AA:$AA,通讯通路门店!$S:$S,$G1409,通讯通路门店!$J:$J,"华为堡垒店")</f>
        <v>0</v>
      </c>
      <c r="BG1409" s="99">
        <f>SUMIFS(通讯通路门店!$Y:$Y,通讯通路门店!$S:$S,$G1409,通讯通路门店!$J:$J,"小米体验店")</f>
        <v>0</v>
      </c>
      <c r="BH1409" s="99">
        <f>SUMIFS(通讯通路门店!$AA:$AA,通讯通路门店!$S:$S,$G1409,通讯通路门店!$J:$J,"苹果体验店")</f>
        <v>0</v>
      </c>
      <c r="BI1409" s="99">
        <f>SUMIFS(通讯通路门店!$K:$K,通讯通路门店!$S:$S,$G1409,通讯通路门店!$J:$J,"其他品牌专卖店")</f>
        <v>0</v>
      </c>
      <c r="BJ1409" s="99">
        <f>SUMIFS(通讯通路门店!$AC:$AC,通讯通路门店!$S:$S,$G1409)</f>
        <v>0</v>
      </c>
      <c r="BK1409" s="99">
        <f>SUMIFS(通讯通路门店!$AD:$AD,通讯通路门店!$S:$S,$G1409)</f>
        <v>0</v>
      </c>
      <c r="BL1409" s="99">
        <f>SUMIFS(通讯通路门店!$AE:$AE,通讯通路门店!$S:$S,$G1409)</f>
        <v>0</v>
      </c>
      <c r="BM1409" s="99">
        <f>SUMIFS(通讯通路门店!$AF:$AF,通讯通路门店!$S:$S,$G1409)</f>
        <v>0</v>
      </c>
      <c r="BN1409" s="99">
        <f>SUMIFS(通讯通路门店!$AG:$AG,通讯通路门店!$S:$S,$G1409)</f>
        <v>0</v>
      </c>
      <c r="BO1409" s="99">
        <f>SUMIFS(通讯通路门店!$AH:$AH,通讯通路门店!$S:$S,$G1409)</f>
        <v>0</v>
      </c>
      <c r="BP1409" s="99">
        <f>SUMIFS(通讯通路门店!$AI:$AI,通讯通路门店!$S:$S,$G1409)</f>
        <v>0</v>
      </c>
      <c r="BQ1409" s="83"/>
    </row>
    <row r="1410" spans="1:69">
      <c r="A1410" s="99" t="str">
        <f>IFERROR(_xlfn.XLOOKUP($G1410,通讯通路门店!$S$4:$S$993931,通讯通路门店!$A$4:$A$993931,0,0),"")</f>
        <v>海南省</v>
      </c>
      <c r="B1410" s="99" t="str">
        <f>IFERROR(_xlfn.XLOOKUP($G1410,通讯通路门店!$S$4:$S$993931,通讯通路门店!$B$4:$B$993931,0,0),"")</f>
        <v>东方市</v>
      </c>
      <c r="C1410" s="99" t="str">
        <f>IFERROR(_xlfn.XLOOKUP($G1410,通讯通路门店!$S$4:$S$993931,通讯通路门店!$C$4:$C$993931,0,0),"")</f>
        <v>东方市</v>
      </c>
      <c r="D1410" s="99" t="str">
        <f>IFERROR(_xlfn.XLOOKUP($G1410,通讯通路门店!$S$4:$S$993931,通讯通路门店!$D$4:$D$993931,0,0),"")</f>
        <v>八所镇</v>
      </c>
      <c r="E1410" s="83"/>
      <c r="F1410" s="83"/>
      <c r="G1410" s="101"/>
      <c r="H1410" s="102">
        <f>IFERROR(_xlfn.XLOOKUP($G1410,通讯通路门店!$S$4:$S$993931,通讯通路门店!$R$4:$R$993931,0,0),"")</f>
        <v>0</v>
      </c>
      <c r="I1410" s="83"/>
      <c r="J1410" s="83"/>
      <c r="K1410" s="83"/>
      <c r="L1410" s="83"/>
      <c r="M1410" s="83"/>
      <c r="N1410" s="83"/>
      <c r="O1410" s="83"/>
      <c r="P1410" s="83"/>
      <c r="Q1410" s="83"/>
      <c r="R1410" s="83"/>
      <c r="S1410" s="83"/>
      <c r="T1410" s="83"/>
      <c r="U1410" s="99">
        <f>COUNTIF(通讯通路门店!$S:$S,$G1410)</f>
        <v>0</v>
      </c>
      <c r="V1410" s="99">
        <f>COUNTIFS(通讯通路门店!$S:$S,$G1410,通讯通路门店!$J:$J,"综合卖场")</f>
        <v>0</v>
      </c>
      <c r="W1410" s="99">
        <f>SUMIFS(通讯通路门店!$AJ:$AJ,通讯通路门店!$S:$S,通讯客户沙盘!$G1410)</f>
        <v>0</v>
      </c>
      <c r="X1410" s="99">
        <f t="shared" si="105"/>
        <v>0</v>
      </c>
      <c r="Y1410" s="99">
        <f>COUNTIFS(通讯通路门店!$S:$S,$G1410,通讯通路门店!$J:$J,"荣耀体验店")+COUNTIFS(通讯通路门店!$S:$S,$G1410,通讯通路门店!$J:$J,"荣耀授权专卖店")</f>
        <v>0</v>
      </c>
      <c r="Z1410" s="99">
        <f>COUNTIFS(通讯通路门店!$S:$S,$G1410,通讯通路门店!$J:$J,"VIVO体验店")</f>
        <v>0</v>
      </c>
      <c r="AA1410" s="99">
        <f>COUNTIFS(通讯通路门店!$S:$S,$G1410,通讯通路门店!$J:$J,"OPPO体验店")</f>
        <v>0</v>
      </c>
      <c r="AB1410" s="99">
        <f>COUNTIFS(通讯通路门店!$S:$S,$G1410,通讯通路门店!$J:$J,"华为授权体验店")+COUNTIFS(通讯通路门店!$S:$S,$G1410,通讯通路门店!$J:$J,"华为堡垒店")</f>
        <v>0</v>
      </c>
      <c r="AC1410" s="99">
        <f>COUNTIFS(通讯通路门店!$S:$S,$G1410,通讯通路门店!$J:$J,"小米体验店")</f>
        <v>0</v>
      </c>
      <c r="AD1410" s="99">
        <f>COUNTIFS(通讯通路门店!$S:$S,$G1410,通讯通路门店!$J:$J,"苹果体验店")</f>
        <v>0</v>
      </c>
      <c r="AE1410" s="99">
        <f>COUNTIFS(通讯通路门店!$S:$S,$G1410,通讯通路门店!$J:$J,"其他品牌专卖店")</f>
        <v>0</v>
      </c>
      <c r="AF1410" s="99">
        <f>SUMIFS(通讯通路门店!$BI:$BI,通讯通路门店!$S:$S,$G1410)</f>
        <v>0</v>
      </c>
      <c r="AG1410" s="99">
        <f>SUMIFS(通讯通路门店!$BH:$BH,通讯通路门店!$S:$S,$G1410)</f>
        <v>0</v>
      </c>
      <c r="AH1410" s="99">
        <f t="shared" si="106"/>
        <v>0</v>
      </c>
      <c r="AI1410" s="99">
        <f>SUMIFS(通讯通路门店!$BB:$BB,通讯通路门店!$S:$S,$G1410)</f>
        <v>0</v>
      </c>
      <c r="AJ1410" s="99">
        <f>SUMIFS(通讯通路门店!$BE:$BE,通讯通路门店!$S:$S,$G1410)</f>
        <v>0</v>
      </c>
      <c r="AK1410" s="99">
        <f>SUMIFS(通讯通路门店!$BG:$BG,通讯通路门店!$S:$S,$G1410)</f>
        <v>0</v>
      </c>
      <c r="AL1410" s="99">
        <f>SUMIFS(通讯通路门店!$BC:$BC,通讯通路门店!$S:$S,$G1410)</f>
        <v>0</v>
      </c>
      <c r="AM1410" s="99">
        <f>SUMIFS(通讯通路门店!$BD:$BD,通讯通路门店!$S:$S,$G1410)</f>
        <v>0</v>
      </c>
      <c r="AN1410" s="99">
        <f>SUMIFS(通讯通路门店!$BF:$BF,通讯通路门店!$S:$S,$G1410)</f>
        <v>0</v>
      </c>
      <c r="AO1410" s="99">
        <f t="shared" si="107"/>
        <v>0</v>
      </c>
      <c r="AP1410" s="99">
        <f>SUMIFS(通讯通路门店!$K:$K,通讯通路门店!$S:$S,$G1410)</f>
        <v>0</v>
      </c>
      <c r="AQ1410" s="83"/>
      <c r="AR1410" s="99">
        <f>SUMIFS(通讯通路门店!$T:$T,通讯通路门店!$S:$S,$G1410)</f>
        <v>0</v>
      </c>
      <c r="AS1410" s="99">
        <f>SUMIFS(通讯通路门店!$U:$U,通讯通路门店!$S:$S,$G1410)</f>
        <v>0</v>
      </c>
      <c r="AT1410" s="99">
        <f>SUMIFS(通讯通路门店!$V:$V,通讯通路门店!$S:$S,$G1410)</f>
        <v>0</v>
      </c>
      <c r="AU1410" s="99">
        <f>SUMIFS(通讯通路门店!$W:$W,通讯通路门店!$S:$S,$G1410)</f>
        <v>0</v>
      </c>
      <c r="AV1410" s="99">
        <f>SUMIFS(通讯通路门店!$Z:$Z,通讯通路门店!$S:$S,$G1410)</f>
        <v>0</v>
      </c>
      <c r="AW1410" s="99">
        <f>SUMIFS(通讯通路门店!$AB:$AB,通讯通路门店!$S:$S,$G1410)</f>
        <v>0</v>
      </c>
      <c r="AX1410" s="99">
        <f>SUMIFS(通讯通路门店!$X:$X,通讯通路门店!$S:$S,$G1410)</f>
        <v>0</v>
      </c>
      <c r="AY1410" s="99">
        <f>SUMIFS(通讯通路门店!$Y:$Y,通讯通路门店!$S:$S,$G1410)</f>
        <v>0</v>
      </c>
      <c r="AZ1410" s="99">
        <f>SUMIFS(通讯通路门店!$AA:$AA,通讯通路门店!$S:$S,$G1410)</f>
        <v>0</v>
      </c>
      <c r="BA1410" s="99">
        <f t="shared" si="108"/>
        <v>0</v>
      </c>
      <c r="BB1410" s="99">
        <f t="shared" si="109"/>
        <v>0</v>
      </c>
      <c r="BC1410" s="99">
        <f>SUMIFS(通讯通路门店!$W:$W,通讯通路门店!$S:$S,$G1410,通讯通路门店!$J:$J,"荣耀体验店")+SUMIFS(通讯通路门店!$W:$W,通讯通路门店!$S:$S,$G1410,通讯通路门店!$J:$J,"荣耀授权专卖店")</f>
        <v>0</v>
      </c>
      <c r="BD1410" s="99">
        <f>SUMIFS(通讯通路门店!$Z:$Z,通讯通路门店!$S:$S,$G1410,通讯通路门店!$J:$J,"VIVO体验店")</f>
        <v>0</v>
      </c>
      <c r="BE1410" s="99">
        <f>SUMIFS(通讯通路门店!$AB:$AB,通讯通路门店!$S:$S,$G1410,通讯通路门店!$J:$J,"OPPO体验店")</f>
        <v>0</v>
      </c>
      <c r="BF1410" s="99">
        <f>SUMIFS(通讯通路门店!$X:$X,通讯通路门店!$S:$S,$G1410,通讯通路门店!$J:$J,"华为授权体验店")+SUMIFS(通讯通路门店!$AA:$AA,通讯通路门店!$S:$S,$G1410,通讯通路门店!$J:$J,"华为堡垒店")</f>
        <v>0</v>
      </c>
      <c r="BG1410" s="99">
        <f>SUMIFS(通讯通路门店!$Y:$Y,通讯通路门店!$S:$S,$G1410,通讯通路门店!$J:$J,"小米体验店")</f>
        <v>0</v>
      </c>
      <c r="BH1410" s="99">
        <f>SUMIFS(通讯通路门店!$AA:$AA,通讯通路门店!$S:$S,$G1410,通讯通路门店!$J:$J,"苹果体验店")</f>
        <v>0</v>
      </c>
      <c r="BI1410" s="99">
        <f>SUMIFS(通讯通路门店!$K:$K,通讯通路门店!$S:$S,$G1410,通讯通路门店!$J:$J,"其他品牌专卖店")</f>
        <v>0</v>
      </c>
      <c r="BJ1410" s="99">
        <f>SUMIFS(通讯通路门店!$AC:$AC,通讯通路门店!$S:$S,$G1410)</f>
        <v>0</v>
      </c>
      <c r="BK1410" s="99">
        <f>SUMIFS(通讯通路门店!$AD:$AD,通讯通路门店!$S:$S,$G1410)</f>
        <v>0</v>
      </c>
      <c r="BL1410" s="99">
        <f>SUMIFS(通讯通路门店!$AE:$AE,通讯通路门店!$S:$S,$G1410)</f>
        <v>0</v>
      </c>
      <c r="BM1410" s="99">
        <f>SUMIFS(通讯通路门店!$AF:$AF,通讯通路门店!$S:$S,$G1410)</f>
        <v>0</v>
      </c>
      <c r="BN1410" s="99">
        <f>SUMIFS(通讯通路门店!$AG:$AG,通讯通路门店!$S:$S,$G1410)</f>
        <v>0</v>
      </c>
      <c r="BO1410" s="99">
        <f>SUMIFS(通讯通路门店!$AH:$AH,通讯通路门店!$S:$S,$G1410)</f>
        <v>0</v>
      </c>
      <c r="BP1410" s="99">
        <f>SUMIFS(通讯通路门店!$AI:$AI,通讯通路门店!$S:$S,$G1410)</f>
        <v>0</v>
      </c>
      <c r="BQ1410" s="83"/>
    </row>
    <row r="1411" spans="1:69">
      <c r="A1411" s="99" t="str">
        <f>IFERROR(_xlfn.XLOOKUP($G1411,通讯通路门店!$S$4:$S$993931,通讯通路门店!$A$4:$A$993931,0,0),"")</f>
        <v>海南省</v>
      </c>
      <c r="B1411" s="99" t="str">
        <f>IFERROR(_xlfn.XLOOKUP($G1411,通讯通路门店!$S$4:$S$993931,通讯通路门店!$B$4:$B$993931,0,0),"")</f>
        <v>东方市</v>
      </c>
      <c r="C1411" s="99" t="str">
        <f>IFERROR(_xlfn.XLOOKUP($G1411,通讯通路门店!$S$4:$S$993931,通讯通路门店!$C$4:$C$993931,0,0),"")</f>
        <v>东方市</v>
      </c>
      <c r="D1411" s="99" t="str">
        <f>IFERROR(_xlfn.XLOOKUP($G1411,通讯通路门店!$S$4:$S$993931,通讯通路门店!$D$4:$D$993931,0,0),"")</f>
        <v>八所镇</v>
      </c>
      <c r="E1411" s="83"/>
      <c r="F1411" s="83"/>
      <c r="G1411" s="101"/>
      <c r="H1411" s="102">
        <f>IFERROR(_xlfn.XLOOKUP($G1411,通讯通路门店!$S$4:$S$993931,通讯通路门店!$R$4:$R$993931,0,0),"")</f>
        <v>0</v>
      </c>
      <c r="I1411" s="83"/>
      <c r="J1411" s="83"/>
      <c r="K1411" s="83"/>
      <c r="L1411" s="83"/>
      <c r="M1411" s="83"/>
      <c r="N1411" s="83"/>
      <c r="O1411" s="83"/>
      <c r="P1411" s="83"/>
      <c r="Q1411" s="83"/>
      <c r="R1411" s="83"/>
      <c r="S1411" s="83"/>
      <c r="T1411" s="83"/>
      <c r="U1411" s="99">
        <f>COUNTIF(通讯通路门店!$S:$S,$G1411)</f>
        <v>0</v>
      </c>
      <c r="V1411" s="99">
        <f>COUNTIFS(通讯通路门店!$S:$S,$G1411,通讯通路门店!$J:$J,"综合卖场")</f>
        <v>0</v>
      </c>
      <c r="W1411" s="99">
        <f>SUMIFS(通讯通路门店!$AJ:$AJ,通讯通路门店!$S:$S,通讯客户沙盘!$G1411)</f>
        <v>0</v>
      </c>
      <c r="X1411" s="99">
        <f t="shared" si="105"/>
        <v>0</v>
      </c>
      <c r="Y1411" s="99">
        <f>COUNTIFS(通讯通路门店!$S:$S,$G1411,通讯通路门店!$J:$J,"荣耀体验店")+COUNTIFS(通讯通路门店!$S:$S,$G1411,通讯通路门店!$J:$J,"荣耀授权专卖店")</f>
        <v>0</v>
      </c>
      <c r="Z1411" s="99">
        <f>COUNTIFS(通讯通路门店!$S:$S,$G1411,通讯通路门店!$J:$J,"VIVO体验店")</f>
        <v>0</v>
      </c>
      <c r="AA1411" s="99">
        <f>COUNTIFS(通讯通路门店!$S:$S,$G1411,通讯通路门店!$J:$J,"OPPO体验店")</f>
        <v>0</v>
      </c>
      <c r="AB1411" s="99">
        <f>COUNTIFS(通讯通路门店!$S:$S,$G1411,通讯通路门店!$J:$J,"华为授权体验店")+COUNTIFS(通讯通路门店!$S:$S,$G1411,通讯通路门店!$J:$J,"华为堡垒店")</f>
        <v>0</v>
      </c>
      <c r="AC1411" s="99">
        <f>COUNTIFS(通讯通路门店!$S:$S,$G1411,通讯通路门店!$J:$J,"小米体验店")</f>
        <v>0</v>
      </c>
      <c r="AD1411" s="99">
        <f>COUNTIFS(通讯通路门店!$S:$S,$G1411,通讯通路门店!$J:$J,"苹果体验店")</f>
        <v>0</v>
      </c>
      <c r="AE1411" s="99">
        <f>COUNTIFS(通讯通路门店!$S:$S,$G1411,通讯通路门店!$J:$J,"其他品牌专卖店")</f>
        <v>0</v>
      </c>
      <c r="AF1411" s="99">
        <f>SUMIFS(通讯通路门店!$BI:$BI,通讯通路门店!$S:$S,$G1411)</f>
        <v>0</v>
      </c>
      <c r="AG1411" s="99">
        <f>SUMIFS(通讯通路门店!$BH:$BH,通讯通路门店!$S:$S,$G1411)</f>
        <v>0</v>
      </c>
      <c r="AH1411" s="99">
        <f t="shared" si="106"/>
        <v>0</v>
      </c>
      <c r="AI1411" s="99">
        <f>SUMIFS(通讯通路门店!$BB:$BB,通讯通路门店!$S:$S,$G1411)</f>
        <v>0</v>
      </c>
      <c r="AJ1411" s="99">
        <f>SUMIFS(通讯通路门店!$BE:$BE,通讯通路门店!$S:$S,$G1411)</f>
        <v>0</v>
      </c>
      <c r="AK1411" s="99">
        <f>SUMIFS(通讯通路门店!$BG:$BG,通讯通路门店!$S:$S,$G1411)</f>
        <v>0</v>
      </c>
      <c r="AL1411" s="99">
        <f>SUMIFS(通讯通路门店!$BC:$BC,通讯通路门店!$S:$S,$G1411)</f>
        <v>0</v>
      </c>
      <c r="AM1411" s="99">
        <f>SUMIFS(通讯通路门店!$BD:$BD,通讯通路门店!$S:$S,$G1411)</f>
        <v>0</v>
      </c>
      <c r="AN1411" s="99">
        <f>SUMIFS(通讯通路门店!$BF:$BF,通讯通路门店!$S:$S,$G1411)</f>
        <v>0</v>
      </c>
      <c r="AO1411" s="99">
        <f t="shared" si="107"/>
        <v>0</v>
      </c>
      <c r="AP1411" s="99">
        <f>SUMIFS(通讯通路门店!$K:$K,通讯通路门店!$S:$S,$G1411)</f>
        <v>0</v>
      </c>
      <c r="AQ1411" s="83"/>
      <c r="AR1411" s="99">
        <f>SUMIFS(通讯通路门店!$T:$T,通讯通路门店!$S:$S,$G1411)</f>
        <v>0</v>
      </c>
      <c r="AS1411" s="99">
        <f>SUMIFS(通讯通路门店!$U:$U,通讯通路门店!$S:$S,$G1411)</f>
        <v>0</v>
      </c>
      <c r="AT1411" s="99">
        <f>SUMIFS(通讯通路门店!$V:$V,通讯通路门店!$S:$S,$G1411)</f>
        <v>0</v>
      </c>
      <c r="AU1411" s="99">
        <f>SUMIFS(通讯通路门店!$W:$W,通讯通路门店!$S:$S,$G1411)</f>
        <v>0</v>
      </c>
      <c r="AV1411" s="99">
        <f>SUMIFS(通讯通路门店!$Z:$Z,通讯通路门店!$S:$S,$G1411)</f>
        <v>0</v>
      </c>
      <c r="AW1411" s="99">
        <f>SUMIFS(通讯通路门店!$AB:$AB,通讯通路门店!$S:$S,$G1411)</f>
        <v>0</v>
      </c>
      <c r="AX1411" s="99">
        <f>SUMIFS(通讯通路门店!$X:$X,通讯通路门店!$S:$S,$G1411)</f>
        <v>0</v>
      </c>
      <c r="AY1411" s="99">
        <f>SUMIFS(通讯通路门店!$Y:$Y,通讯通路门店!$S:$S,$G1411)</f>
        <v>0</v>
      </c>
      <c r="AZ1411" s="99">
        <f>SUMIFS(通讯通路门店!$AA:$AA,通讯通路门店!$S:$S,$G1411)</f>
        <v>0</v>
      </c>
      <c r="BA1411" s="99">
        <f t="shared" si="108"/>
        <v>0</v>
      </c>
      <c r="BB1411" s="99">
        <f t="shared" si="109"/>
        <v>0</v>
      </c>
      <c r="BC1411" s="99">
        <f>SUMIFS(通讯通路门店!$W:$W,通讯通路门店!$S:$S,$G1411,通讯通路门店!$J:$J,"荣耀体验店")+SUMIFS(通讯通路门店!$W:$W,通讯通路门店!$S:$S,$G1411,通讯通路门店!$J:$J,"荣耀授权专卖店")</f>
        <v>0</v>
      </c>
      <c r="BD1411" s="99">
        <f>SUMIFS(通讯通路门店!$Z:$Z,通讯通路门店!$S:$S,$G1411,通讯通路门店!$J:$J,"VIVO体验店")</f>
        <v>0</v>
      </c>
      <c r="BE1411" s="99">
        <f>SUMIFS(通讯通路门店!$AB:$AB,通讯通路门店!$S:$S,$G1411,通讯通路门店!$J:$J,"OPPO体验店")</f>
        <v>0</v>
      </c>
      <c r="BF1411" s="99">
        <f>SUMIFS(通讯通路门店!$X:$X,通讯通路门店!$S:$S,$G1411,通讯通路门店!$J:$J,"华为授权体验店")+SUMIFS(通讯通路门店!$AA:$AA,通讯通路门店!$S:$S,$G1411,通讯通路门店!$J:$J,"华为堡垒店")</f>
        <v>0</v>
      </c>
      <c r="BG1411" s="99">
        <f>SUMIFS(通讯通路门店!$Y:$Y,通讯通路门店!$S:$S,$G1411,通讯通路门店!$J:$J,"小米体验店")</f>
        <v>0</v>
      </c>
      <c r="BH1411" s="99">
        <f>SUMIFS(通讯通路门店!$AA:$AA,通讯通路门店!$S:$S,$G1411,通讯通路门店!$J:$J,"苹果体验店")</f>
        <v>0</v>
      </c>
      <c r="BI1411" s="99">
        <f>SUMIFS(通讯通路门店!$K:$K,通讯通路门店!$S:$S,$G1411,通讯通路门店!$J:$J,"其他品牌专卖店")</f>
        <v>0</v>
      </c>
      <c r="BJ1411" s="99">
        <f>SUMIFS(通讯通路门店!$AC:$AC,通讯通路门店!$S:$S,$G1411)</f>
        <v>0</v>
      </c>
      <c r="BK1411" s="99">
        <f>SUMIFS(通讯通路门店!$AD:$AD,通讯通路门店!$S:$S,$G1411)</f>
        <v>0</v>
      </c>
      <c r="BL1411" s="99">
        <f>SUMIFS(通讯通路门店!$AE:$AE,通讯通路门店!$S:$S,$G1411)</f>
        <v>0</v>
      </c>
      <c r="BM1411" s="99">
        <f>SUMIFS(通讯通路门店!$AF:$AF,通讯通路门店!$S:$S,$G1411)</f>
        <v>0</v>
      </c>
      <c r="BN1411" s="99">
        <f>SUMIFS(通讯通路门店!$AG:$AG,通讯通路门店!$S:$S,$G1411)</f>
        <v>0</v>
      </c>
      <c r="BO1411" s="99">
        <f>SUMIFS(通讯通路门店!$AH:$AH,通讯通路门店!$S:$S,$G1411)</f>
        <v>0</v>
      </c>
      <c r="BP1411" s="99">
        <f>SUMIFS(通讯通路门店!$AI:$AI,通讯通路门店!$S:$S,$G1411)</f>
        <v>0</v>
      </c>
      <c r="BQ1411" s="83"/>
    </row>
    <row r="1412" spans="1:69">
      <c r="A1412" s="99" t="str">
        <f>IFERROR(_xlfn.XLOOKUP($G1412,通讯通路门店!$S$4:$S$993931,通讯通路门店!$A$4:$A$993931,0,0),"")</f>
        <v>海南省</v>
      </c>
      <c r="B1412" s="99" t="str">
        <f>IFERROR(_xlfn.XLOOKUP($G1412,通讯通路门店!$S$4:$S$993931,通讯通路门店!$B$4:$B$993931,0,0),"")</f>
        <v>东方市</v>
      </c>
      <c r="C1412" s="99" t="str">
        <f>IFERROR(_xlfn.XLOOKUP($G1412,通讯通路门店!$S$4:$S$993931,通讯通路门店!$C$4:$C$993931,0,0),"")</f>
        <v>东方市</v>
      </c>
      <c r="D1412" s="99" t="str">
        <f>IFERROR(_xlfn.XLOOKUP($G1412,通讯通路门店!$S$4:$S$993931,通讯通路门店!$D$4:$D$993931,0,0),"")</f>
        <v>八所镇</v>
      </c>
      <c r="E1412" s="83"/>
      <c r="F1412" s="83"/>
      <c r="G1412" s="101"/>
      <c r="H1412" s="102">
        <f>IFERROR(_xlfn.XLOOKUP($G1412,通讯通路门店!$S$4:$S$993931,通讯通路门店!$R$4:$R$993931,0,0),"")</f>
        <v>0</v>
      </c>
      <c r="I1412" s="83"/>
      <c r="J1412" s="83"/>
      <c r="K1412" s="83"/>
      <c r="L1412" s="83"/>
      <c r="M1412" s="83"/>
      <c r="N1412" s="83"/>
      <c r="O1412" s="83"/>
      <c r="P1412" s="83"/>
      <c r="Q1412" s="83"/>
      <c r="R1412" s="83"/>
      <c r="S1412" s="83"/>
      <c r="T1412" s="83"/>
      <c r="U1412" s="99">
        <f>COUNTIF(通讯通路门店!$S:$S,$G1412)</f>
        <v>0</v>
      </c>
      <c r="V1412" s="99">
        <f>COUNTIFS(通讯通路门店!$S:$S,$G1412,通讯通路门店!$J:$J,"综合卖场")</f>
        <v>0</v>
      </c>
      <c r="W1412" s="99">
        <f>SUMIFS(通讯通路门店!$AJ:$AJ,通讯通路门店!$S:$S,通讯客户沙盘!$G1412)</f>
        <v>0</v>
      </c>
      <c r="X1412" s="99">
        <f t="shared" ref="X1412:X1475" si="110">Y1412+Z1412+AA1412+AB1412+AC1412+AD1412+AE1412</f>
        <v>0</v>
      </c>
      <c r="Y1412" s="99">
        <f>COUNTIFS(通讯通路门店!$S:$S,$G1412,通讯通路门店!$J:$J,"荣耀体验店")+COUNTIFS(通讯通路门店!$S:$S,$G1412,通讯通路门店!$J:$J,"荣耀授权专卖店")</f>
        <v>0</v>
      </c>
      <c r="Z1412" s="99">
        <f>COUNTIFS(通讯通路门店!$S:$S,$G1412,通讯通路门店!$J:$J,"VIVO体验店")</f>
        <v>0</v>
      </c>
      <c r="AA1412" s="99">
        <f>COUNTIFS(通讯通路门店!$S:$S,$G1412,通讯通路门店!$J:$J,"OPPO体验店")</f>
        <v>0</v>
      </c>
      <c r="AB1412" s="99">
        <f>COUNTIFS(通讯通路门店!$S:$S,$G1412,通讯通路门店!$J:$J,"华为授权体验店")+COUNTIFS(通讯通路门店!$S:$S,$G1412,通讯通路门店!$J:$J,"华为堡垒店")</f>
        <v>0</v>
      </c>
      <c r="AC1412" s="99">
        <f>COUNTIFS(通讯通路门店!$S:$S,$G1412,通讯通路门店!$J:$J,"小米体验店")</f>
        <v>0</v>
      </c>
      <c r="AD1412" s="99">
        <f>COUNTIFS(通讯通路门店!$S:$S,$G1412,通讯通路门店!$J:$J,"苹果体验店")</f>
        <v>0</v>
      </c>
      <c r="AE1412" s="99">
        <f>COUNTIFS(通讯通路门店!$S:$S,$G1412,通讯通路门店!$J:$J,"其他品牌专卖店")</f>
        <v>0</v>
      </c>
      <c r="AF1412" s="99">
        <f>SUMIFS(通讯通路门店!$BI:$BI,通讯通路门店!$S:$S,$G1412)</f>
        <v>0</v>
      </c>
      <c r="AG1412" s="99">
        <f>SUMIFS(通讯通路门店!$BH:$BH,通讯通路门店!$S:$S,$G1412)</f>
        <v>0</v>
      </c>
      <c r="AH1412" s="99">
        <f t="shared" ref="AH1412:AH1475" si="111">AI1412+AJ1412+AK1412+AL1412+AM1412+AN1412</f>
        <v>0</v>
      </c>
      <c r="AI1412" s="99">
        <f>SUMIFS(通讯通路门店!$BB:$BB,通讯通路门店!$S:$S,$G1412)</f>
        <v>0</v>
      </c>
      <c r="AJ1412" s="99">
        <f>SUMIFS(通讯通路门店!$BE:$BE,通讯通路门店!$S:$S,$G1412)</f>
        <v>0</v>
      </c>
      <c r="AK1412" s="99">
        <f>SUMIFS(通讯通路门店!$BG:$BG,通讯通路门店!$S:$S,$G1412)</f>
        <v>0</v>
      </c>
      <c r="AL1412" s="99">
        <f>SUMIFS(通讯通路门店!$BC:$BC,通讯通路门店!$S:$S,$G1412)</f>
        <v>0</v>
      </c>
      <c r="AM1412" s="99">
        <f>SUMIFS(通讯通路门店!$BD:$BD,通讯通路门店!$S:$S,$G1412)</f>
        <v>0</v>
      </c>
      <c r="AN1412" s="99">
        <f>SUMIFS(通讯通路门店!$BF:$BF,通讯通路门店!$S:$S,$G1412)</f>
        <v>0</v>
      </c>
      <c r="AO1412" s="99">
        <f t="shared" ref="AO1412:AO1475" si="112">AP1412+AQ1412</f>
        <v>0</v>
      </c>
      <c r="AP1412" s="99">
        <f>SUMIFS(通讯通路门店!$K:$K,通讯通路门店!$S:$S,$G1412)</f>
        <v>0</v>
      </c>
      <c r="AQ1412" s="83"/>
      <c r="AR1412" s="99">
        <f>SUMIFS(通讯通路门店!$T:$T,通讯通路门店!$S:$S,$G1412)</f>
        <v>0</v>
      </c>
      <c r="AS1412" s="99">
        <f>SUMIFS(通讯通路门店!$U:$U,通讯通路门店!$S:$S,$G1412)</f>
        <v>0</v>
      </c>
      <c r="AT1412" s="99">
        <f>SUMIFS(通讯通路门店!$V:$V,通讯通路门店!$S:$S,$G1412)</f>
        <v>0</v>
      </c>
      <c r="AU1412" s="99">
        <f>SUMIFS(通讯通路门店!$W:$W,通讯通路门店!$S:$S,$G1412)</f>
        <v>0</v>
      </c>
      <c r="AV1412" s="99">
        <f>SUMIFS(通讯通路门店!$Z:$Z,通讯通路门店!$S:$S,$G1412)</f>
        <v>0</v>
      </c>
      <c r="AW1412" s="99">
        <f>SUMIFS(通讯通路门店!$AB:$AB,通讯通路门店!$S:$S,$G1412)</f>
        <v>0</v>
      </c>
      <c r="AX1412" s="99">
        <f>SUMIFS(通讯通路门店!$X:$X,通讯通路门店!$S:$S,$G1412)</f>
        <v>0</v>
      </c>
      <c r="AY1412" s="99">
        <f>SUMIFS(通讯通路门店!$Y:$Y,通讯通路门店!$S:$S,$G1412)</f>
        <v>0</v>
      </c>
      <c r="AZ1412" s="99">
        <f>SUMIFS(通讯通路门店!$AA:$AA,通讯通路门店!$S:$S,$G1412)</f>
        <v>0</v>
      </c>
      <c r="BA1412" s="99">
        <f t="shared" ref="BA1412:BA1475" si="113">AP1412-BB1412</f>
        <v>0</v>
      </c>
      <c r="BB1412" s="99">
        <f t="shared" ref="BB1412:BB1475" si="114">BC1412+BD1412+BE1412+BF1412+BG1412+BH1412</f>
        <v>0</v>
      </c>
      <c r="BC1412" s="99">
        <f>SUMIFS(通讯通路门店!$W:$W,通讯通路门店!$S:$S,$G1412,通讯通路门店!$J:$J,"荣耀体验店")+SUMIFS(通讯通路门店!$W:$W,通讯通路门店!$S:$S,$G1412,通讯通路门店!$J:$J,"荣耀授权专卖店")</f>
        <v>0</v>
      </c>
      <c r="BD1412" s="99">
        <f>SUMIFS(通讯通路门店!$Z:$Z,通讯通路门店!$S:$S,$G1412,通讯通路门店!$J:$J,"VIVO体验店")</f>
        <v>0</v>
      </c>
      <c r="BE1412" s="99">
        <f>SUMIFS(通讯通路门店!$AB:$AB,通讯通路门店!$S:$S,$G1412,通讯通路门店!$J:$J,"OPPO体验店")</f>
        <v>0</v>
      </c>
      <c r="BF1412" s="99">
        <f>SUMIFS(通讯通路门店!$X:$X,通讯通路门店!$S:$S,$G1412,通讯通路门店!$J:$J,"华为授权体验店")+SUMIFS(通讯通路门店!$AA:$AA,通讯通路门店!$S:$S,$G1412,通讯通路门店!$J:$J,"华为堡垒店")</f>
        <v>0</v>
      </c>
      <c r="BG1412" s="99">
        <f>SUMIFS(通讯通路门店!$Y:$Y,通讯通路门店!$S:$S,$G1412,通讯通路门店!$J:$J,"小米体验店")</f>
        <v>0</v>
      </c>
      <c r="BH1412" s="99">
        <f>SUMIFS(通讯通路门店!$AA:$AA,通讯通路门店!$S:$S,$G1412,通讯通路门店!$J:$J,"苹果体验店")</f>
        <v>0</v>
      </c>
      <c r="BI1412" s="99">
        <f>SUMIFS(通讯通路门店!$K:$K,通讯通路门店!$S:$S,$G1412,通讯通路门店!$J:$J,"其他品牌专卖店")</f>
        <v>0</v>
      </c>
      <c r="BJ1412" s="99">
        <f>SUMIFS(通讯通路门店!$AC:$AC,通讯通路门店!$S:$S,$G1412)</f>
        <v>0</v>
      </c>
      <c r="BK1412" s="99">
        <f>SUMIFS(通讯通路门店!$AD:$AD,通讯通路门店!$S:$S,$G1412)</f>
        <v>0</v>
      </c>
      <c r="BL1412" s="99">
        <f>SUMIFS(通讯通路门店!$AE:$AE,通讯通路门店!$S:$S,$G1412)</f>
        <v>0</v>
      </c>
      <c r="BM1412" s="99">
        <f>SUMIFS(通讯通路门店!$AF:$AF,通讯通路门店!$S:$S,$G1412)</f>
        <v>0</v>
      </c>
      <c r="BN1412" s="99">
        <f>SUMIFS(通讯通路门店!$AG:$AG,通讯通路门店!$S:$S,$G1412)</f>
        <v>0</v>
      </c>
      <c r="BO1412" s="99">
        <f>SUMIFS(通讯通路门店!$AH:$AH,通讯通路门店!$S:$S,$G1412)</f>
        <v>0</v>
      </c>
      <c r="BP1412" s="99">
        <f>SUMIFS(通讯通路门店!$AI:$AI,通讯通路门店!$S:$S,$G1412)</f>
        <v>0</v>
      </c>
      <c r="BQ1412" s="83"/>
    </row>
    <row r="1413" spans="1:69">
      <c r="A1413" s="99" t="str">
        <f>IFERROR(_xlfn.XLOOKUP($G1413,通讯通路门店!$S$4:$S$993931,通讯通路门店!$A$4:$A$993931,0,0),"")</f>
        <v>海南省</v>
      </c>
      <c r="B1413" s="99" t="str">
        <f>IFERROR(_xlfn.XLOOKUP($G1413,通讯通路门店!$S$4:$S$993931,通讯通路门店!$B$4:$B$993931,0,0),"")</f>
        <v>东方市</v>
      </c>
      <c r="C1413" s="99" t="str">
        <f>IFERROR(_xlfn.XLOOKUP($G1413,通讯通路门店!$S$4:$S$993931,通讯通路门店!$C$4:$C$993931,0,0),"")</f>
        <v>东方市</v>
      </c>
      <c r="D1413" s="99" t="str">
        <f>IFERROR(_xlfn.XLOOKUP($G1413,通讯通路门店!$S$4:$S$993931,通讯通路门店!$D$4:$D$993931,0,0),"")</f>
        <v>八所镇</v>
      </c>
      <c r="E1413" s="83"/>
      <c r="F1413" s="83"/>
      <c r="G1413" s="101"/>
      <c r="H1413" s="102">
        <f>IFERROR(_xlfn.XLOOKUP($G1413,通讯通路门店!$S$4:$S$993931,通讯通路门店!$R$4:$R$993931,0,0),"")</f>
        <v>0</v>
      </c>
      <c r="I1413" s="83"/>
      <c r="J1413" s="83"/>
      <c r="K1413" s="83"/>
      <c r="L1413" s="83"/>
      <c r="M1413" s="83"/>
      <c r="N1413" s="83"/>
      <c r="O1413" s="83"/>
      <c r="P1413" s="83"/>
      <c r="Q1413" s="83"/>
      <c r="R1413" s="83"/>
      <c r="S1413" s="83"/>
      <c r="T1413" s="83"/>
      <c r="U1413" s="99">
        <f>COUNTIF(通讯通路门店!$S:$S,$G1413)</f>
        <v>0</v>
      </c>
      <c r="V1413" s="99">
        <f>COUNTIFS(通讯通路门店!$S:$S,$G1413,通讯通路门店!$J:$J,"综合卖场")</f>
        <v>0</v>
      </c>
      <c r="W1413" s="99">
        <f>SUMIFS(通讯通路门店!$AJ:$AJ,通讯通路门店!$S:$S,通讯客户沙盘!$G1413)</f>
        <v>0</v>
      </c>
      <c r="X1413" s="99">
        <f t="shared" si="110"/>
        <v>0</v>
      </c>
      <c r="Y1413" s="99">
        <f>COUNTIFS(通讯通路门店!$S:$S,$G1413,通讯通路门店!$J:$J,"荣耀体验店")+COUNTIFS(通讯通路门店!$S:$S,$G1413,通讯通路门店!$J:$J,"荣耀授权专卖店")</f>
        <v>0</v>
      </c>
      <c r="Z1413" s="99">
        <f>COUNTIFS(通讯通路门店!$S:$S,$G1413,通讯通路门店!$J:$J,"VIVO体验店")</f>
        <v>0</v>
      </c>
      <c r="AA1413" s="99">
        <f>COUNTIFS(通讯通路门店!$S:$S,$G1413,通讯通路门店!$J:$J,"OPPO体验店")</f>
        <v>0</v>
      </c>
      <c r="AB1413" s="99">
        <f>COUNTIFS(通讯通路门店!$S:$S,$G1413,通讯通路门店!$J:$J,"华为授权体验店")+COUNTIFS(通讯通路门店!$S:$S,$G1413,通讯通路门店!$J:$J,"华为堡垒店")</f>
        <v>0</v>
      </c>
      <c r="AC1413" s="99">
        <f>COUNTIFS(通讯通路门店!$S:$S,$G1413,通讯通路门店!$J:$J,"小米体验店")</f>
        <v>0</v>
      </c>
      <c r="AD1413" s="99">
        <f>COUNTIFS(通讯通路门店!$S:$S,$G1413,通讯通路门店!$J:$J,"苹果体验店")</f>
        <v>0</v>
      </c>
      <c r="AE1413" s="99">
        <f>COUNTIFS(通讯通路门店!$S:$S,$G1413,通讯通路门店!$J:$J,"其他品牌专卖店")</f>
        <v>0</v>
      </c>
      <c r="AF1413" s="99">
        <f>SUMIFS(通讯通路门店!$BI:$BI,通讯通路门店!$S:$S,$G1413)</f>
        <v>0</v>
      </c>
      <c r="AG1413" s="99">
        <f>SUMIFS(通讯通路门店!$BH:$BH,通讯通路门店!$S:$S,$G1413)</f>
        <v>0</v>
      </c>
      <c r="AH1413" s="99">
        <f t="shared" si="111"/>
        <v>0</v>
      </c>
      <c r="AI1413" s="99">
        <f>SUMIFS(通讯通路门店!$BB:$BB,通讯通路门店!$S:$S,$G1413)</f>
        <v>0</v>
      </c>
      <c r="AJ1413" s="99">
        <f>SUMIFS(通讯通路门店!$BE:$BE,通讯通路门店!$S:$S,$G1413)</f>
        <v>0</v>
      </c>
      <c r="AK1413" s="99">
        <f>SUMIFS(通讯通路门店!$BG:$BG,通讯通路门店!$S:$S,$G1413)</f>
        <v>0</v>
      </c>
      <c r="AL1413" s="99">
        <f>SUMIFS(通讯通路门店!$BC:$BC,通讯通路门店!$S:$S,$G1413)</f>
        <v>0</v>
      </c>
      <c r="AM1413" s="99">
        <f>SUMIFS(通讯通路门店!$BD:$BD,通讯通路门店!$S:$S,$G1413)</f>
        <v>0</v>
      </c>
      <c r="AN1413" s="99">
        <f>SUMIFS(通讯通路门店!$BF:$BF,通讯通路门店!$S:$S,$G1413)</f>
        <v>0</v>
      </c>
      <c r="AO1413" s="99">
        <f t="shared" si="112"/>
        <v>0</v>
      </c>
      <c r="AP1413" s="99">
        <f>SUMIFS(通讯通路门店!$K:$K,通讯通路门店!$S:$S,$G1413)</f>
        <v>0</v>
      </c>
      <c r="AQ1413" s="83"/>
      <c r="AR1413" s="99">
        <f>SUMIFS(通讯通路门店!$T:$T,通讯通路门店!$S:$S,$G1413)</f>
        <v>0</v>
      </c>
      <c r="AS1413" s="99">
        <f>SUMIFS(通讯通路门店!$U:$U,通讯通路门店!$S:$S,$G1413)</f>
        <v>0</v>
      </c>
      <c r="AT1413" s="99">
        <f>SUMIFS(通讯通路门店!$V:$V,通讯通路门店!$S:$S,$G1413)</f>
        <v>0</v>
      </c>
      <c r="AU1413" s="99">
        <f>SUMIFS(通讯通路门店!$W:$W,通讯通路门店!$S:$S,$G1413)</f>
        <v>0</v>
      </c>
      <c r="AV1413" s="99">
        <f>SUMIFS(通讯通路门店!$Z:$Z,通讯通路门店!$S:$S,$G1413)</f>
        <v>0</v>
      </c>
      <c r="AW1413" s="99">
        <f>SUMIFS(通讯通路门店!$AB:$AB,通讯通路门店!$S:$S,$G1413)</f>
        <v>0</v>
      </c>
      <c r="AX1413" s="99">
        <f>SUMIFS(通讯通路门店!$X:$X,通讯通路门店!$S:$S,$G1413)</f>
        <v>0</v>
      </c>
      <c r="AY1413" s="99">
        <f>SUMIFS(通讯通路门店!$Y:$Y,通讯通路门店!$S:$S,$G1413)</f>
        <v>0</v>
      </c>
      <c r="AZ1413" s="99">
        <f>SUMIFS(通讯通路门店!$AA:$AA,通讯通路门店!$S:$S,$G1413)</f>
        <v>0</v>
      </c>
      <c r="BA1413" s="99">
        <f t="shared" si="113"/>
        <v>0</v>
      </c>
      <c r="BB1413" s="99">
        <f t="shared" si="114"/>
        <v>0</v>
      </c>
      <c r="BC1413" s="99">
        <f>SUMIFS(通讯通路门店!$W:$W,通讯通路门店!$S:$S,$G1413,通讯通路门店!$J:$J,"荣耀体验店")+SUMIFS(通讯通路门店!$W:$W,通讯通路门店!$S:$S,$G1413,通讯通路门店!$J:$J,"荣耀授权专卖店")</f>
        <v>0</v>
      </c>
      <c r="BD1413" s="99">
        <f>SUMIFS(通讯通路门店!$Z:$Z,通讯通路门店!$S:$S,$G1413,通讯通路门店!$J:$J,"VIVO体验店")</f>
        <v>0</v>
      </c>
      <c r="BE1413" s="99">
        <f>SUMIFS(通讯通路门店!$AB:$AB,通讯通路门店!$S:$S,$G1413,通讯通路门店!$J:$J,"OPPO体验店")</f>
        <v>0</v>
      </c>
      <c r="BF1413" s="99">
        <f>SUMIFS(通讯通路门店!$X:$X,通讯通路门店!$S:$S,$G1413,通讯通路门店!$J:$J,"华为授权体验店")+SUMIFS(通讯通路门店!$AA:$AA,通讯通路门店!$S:$S,$G1413,通讯通路门店!$J:$J,"华为堡垒店")</f>
        <v>0</v>
      </c>
      <c r="BG1413" s="99">
        <f>SUMIFS(通讯通路门店!$Y:$Y,通讯通路门店!$S:$S,$G1413,通讯通路门店!$J:$J,"小米体验店")</f>
        <v>0</v>
      </c>
      <c r="BH1413" s="99">
        <f>SUMIFS(通讯通路门店!$AA:$AA,通讯通路门店!$S:$S,$G1413,通讯通路门店!$J:$J,"苹果体验店")</f>
        <v>0</v>
      </c>
      <c r="BI1413" s="99">
        <f>SUMIFS(通讯通路门店!$K:$K,通讯通路门店!$S:$S,$G1413,通讯通路门店!$J:$J,"其他品牌专卖店")</f>
        <v>0</v>
      </c>
      <c r="BJ1413" s="99">
        <f>SUMIFS(通讯通路门店!$AC:$AC,通讯通路门店!$S:$S,$G1413)</f>
        <v>0</v>
      </c>
      <c r="BK1413" s="99">
        <f>SUMIFS(通讯通路门店!$AD:$AD,通讯通路门店!$S:$S,$G1413)</f>
        <v>0</v>
      </c>
      <c r="BL1413" s="99">
        <f>SUMIFS(通讯通路门店!$AE:$AE,通讯通路门店!$S:$S,$G1413)</f>
        <v>0</v>
      </c>
      <c r="BM1413" s="99">
        <f>SUMIFS(通讯通路门店!$AF:$AF,通讯通路门店!$S:$S,$G1413)</f>
        <v>0</v>
      </c>
      <c r="BN1413" s="99">
        <f>SUMIFS(通讯通路门店!$AG:$AG,通讯通路门店!$S:$S,$G1413)</f>
        <v>0</v>
      </c>
      <c r="BO1413" s="99">
        <f>SUMIFS(通讯通路门店!$AH:$AH,通讯通路门店!$S:$S,$G1413)</f>
        <v>0</v>
      </c>
      <c r="BP1413" s="99">
        <f>SUMIFS(通讯通路门店!$AI:$AI,通讯通路门店!$S:$S,$G1413)</f>
        <v>0</v>
      </c>
      <c r="BQ1413" s="83"/>
    </row>
    <row r="1414" spans="1:69">
      <c r="A1414" s="99" t="str">
        <f>IFERROR(_xlfn.XLOOKUP($G1414,通讯通路门店!$S$4:$S$993931,通讯通路门店!$A$4:$A$993931,0,0),"")</f>
        <v>海南省</v>
      </c>
      <c r="B1414" s="99" t="str">
        <f>IFERROR(_xlfn.XLOOKUP($G1414,通讯通路门店!$S$4:$S$993931,通讯通路门店!$B$4:$B$993931,0,0),"")</f>
        <v>东方市</v>
      </c>
      <c r="C1414" s="99" t="str">
        <f>IFERROR(_xlfn.XLOOKUP($G1414,通讯通路门店!$S$4:$S$993931,通讯通路门店!$C$4:$C$993931,0,0),"")</f>
        <v>东方市</v>
      </c>
      <c r="D1414" s="99" t="str">
        <f>IFERROR(_xlfn.XLOOKUP($G1414,通讯通路门店!$S$4:$S$993931,通讯通路门店!$D$4:$D$993931,0,0),"")</f>
        <v>八所镇</v>
      </c>
      <c r="E1414" s="83"/>
      <c r="F1414" s="83"/>
      <c r="G1414" s="101"/>
      <c r="H1414" s="102">
        <f>IFERROR(_xlfn.XLOOKUP($G1414,通讯通路门店!$S$4:$S$993931,通讯通路门店!$R$4:$R$993931,0,0),"")</f>
        <v>0</v>
      </c>
      <c r="I1414" s="83"/>
      <c r="J1414" s="83"/>
      <c r="K1414" s="83"/>
      <c r="L1414" s="83"/>
      <c r="M1414" s="83"/>
      <c r="N1414" s="83"/>
      <c r="O1414" s="83"/>
      <c r="P1414" s="83"/>
      <c r="Q1414" s="83"/>
      <c r="R1414" s="83"/>
      <c r="S1414" s="83"/>
      <c r="T1414" s="83"/>
      <c r="U1414" s="99">
        <f>COUNTIF(通讯通路门店!$S:$S,$G1414)</f>
        <v>0</v>
      </c>
      <c r="V1414" s="99">
        <f>COUNTIFS(通讯通路门店!$S:$S,$G1414,通讯通路门店!$J:$J,"综合卖场")</f>
        <v>0</v>
      </c>
      <c r="W1414" s="99">
        <f>SUMIFS(通讯通路门店!$AJ:$AJ,通讯通路门店!$S:$S,通讯客户沙盘!$G1414)</f>
        <v>0</v>
      </c>
      <c r="X1414" s="99">
        <f t="shared" si="110"/>
        <v>0</v>
      </c>
      <c r="Y1414" s="99">
        <f>COUNTIFS(通讯通路门店!$S:$S,$G1414,通讯通路门店!$J:$J,"荣耀体验店")+COUNTIFS(通讯通路门店!$S:$S,$G1414,通讯通路门店!$J:$J,"荣耀授权专卖店")</f>
        <v>0</v>
      </c>
      <c r="Z1414" s="99">
        <f>COUNTIFS(通讯通路门店!$S:$S,$G1414,通讯通路门店!$J:$J,"VIVO体验店")</f>
        <v>0</v>
      </c>
      <c r="AA1414" s="99">
        <f>COUNTIFS(通讯通路门店!$S:$S,$G1414,通讯通路门店!$J:$J,"OPPO体验店")</f>
        <v>0</v>
      </c>
      <c r="AB1414" s="99">
        <f>COUNTIFS(通讯通路门店!$S:$S,$G1414,通讯通路门店!$J:$J,"华为授权体验店")+COUNTIFS(通讯通路门店!$S:$S,$G1414,通讯通路门店!$J:$J,"华为堡垒店")</f>
        <v>0</v>
      </c>
      <c r="AC1414" s="99">
        <f>COUNTIFS(通讯通路门店!$S:$S,$G1414,通讯通路门店!$J:$J,"小米体验店")</f>
        <v>0</v>
      </c>
      <c r="AD1414" s="99">
        <f>COUNTIFS(通讯通路门店!$S:$S,$G1414,通讯通路门店!$J:$J,"苹果体验店")</f>
        <v>0</v>
      </c>
      <c r="AE1414" s="99">
        <f>COUNTIFS(通讯通路门店!$S:$S,$G1414,通讯通路门店!$J:$J,"其他品牌专卖店")</f>
        <v>0</v>
      </c>
      <c r="AF1414" s="99">
        <f>SUMIFS(通讯通路门店!$BI:$BI,通讯通路门店!$S:$S,$G1414)</f>
        <v>0</v>
      </c>
      <c r="AG1414" s="99">
        <f>SUMIFS(通讯通路门店!$BH:$BH,通讯通路门店!$S:$S,$G1414)</f>
        <v>0</v>
      </c>
      <c r="AH1414" s="99">
        <f t="shared" si="111"/>
        <v>0</v>
      </c>
      <c r="AI1414" s="99">
        <f>SUMIFS(通讯通路门店!$BB:$BB,通讯通路门店!$S:$S,$G1414)</f>
        <v>0</v>
      </c>
      <c r="AJ1414" s="99">
        <f>SUMIFS(通讯通路门店!$BE:$BE,通讯通路门店!$S:$S,$G1414)</f>
        <v>0</v>
      </c>
      <c r="AK1414" s="99">
        <f>SUMIFS(通讯通路门店!$BG:$BG,通讯通路门店!$S:$S,$G1414)</f>
        <v>0</v>
      </c>
      <c r="AL1414" s="99">
        <f>SUMIFS(通讯通路门店!$BC:$BC,通讯通路门店!$S:$S,$G1414)</f>
        <v>0</v>
      </c>
      <c r="AM1414" s="99">
        <f>SUMIFS(通讯通路门店!$BD:$BD,通讯通路门店!$S:$S,$G1414)</f>
        <v>0</v>
      </c>
      <c r="AN1414" s="99">
        <f>SUMIFS(通讯通路门店!$BF:$BF,通讯通路门店!$S:$S,$G1414)</f>
        <v>0</v>
      </c>
      <c r="AO1414" s="99">
        <f t="shared" si="112"/>
        <v>0</v>
      </c>
      <c r="AP1414" s="99">
        <f>SUMIFS(通讯通路门店!$K:$K,通讯通路门店!$S:$S,$G1414)</f>
        <v>0</v>
      </c>
      <c r="AQ1414" s="83"/>
      <c r="AR1414" s="99">
        <f>SUMIFS(通讯通路门店!$T:$T,通讯通路门店!$S:$S,$G1414)</f>
        <v>0</v>
      </c>
      <c r="AS1414" s="99">
        <f>SUMIFS(通讯通路门店!$U:$U,通讯通路门店!$S:$S,$G1414)</f>
        <v>0</v>
      </c>
      <c r="AT1414" s="99">
        <f>SUMIFS(通讯通路门店!$V:$V,通讯通路门店!$S:$S,$G1414)</f>
        <v>0</v>
      </c>
      <c r="AU1414" s="99">
        <f>SUMIFS(通讯通路门店!$W:$W,通讯通路门店!$S:$S,$G1414)</f>
        <v>0</v>
      </c>
      <c r="AV1414" s="99">
        <f>SUMIFS(通讯通路门店!$Z:$Z,通讯通路门店!$S:$S,$G1414)</f>
        <v>0</v>
      </c>
      <c r="AW1414" s="99">
        <f>SUMIFS(通讯通路门店!$AB:$AB,通讯通路门店!$S:$S,$G1414)</f>
        <v>0</v>
      </c>
      <c r="AX1414" s="99">
        <f>SUMIFS(通讯通路门店!$X:$X,通讯通路门店!$S:$S,$G1414)</f>
        <v>0</v>
      </c>
      <c r="AY1414" s="99">
        <f>SUMIFS(通讯通路门店!$Y:$Y,通讯通路门店!$S:$S,$G1414)</f>
        <v>0</v>
      </c>
      <c r="AZ1414" s="99">
        <f>SUMIFS(通讯通路门店!$AA:$AA,通讯通路门店!$S:$S,$G1414)</f>
        <v>0</v>
      </c>
      <c r="BA1414" s="99">
        <f t="shared" si="113"/>
        <v>0</v>
      </c>
      <c r="BB1414" s="99">
        <f t="shared" si="114"/>
        <v>0</v>
      </c>
      <c r="BC1414" s="99">
        <f>SUMIFS(通讯通路门店!$W:$W,通讯通路门店!$S:$S,$G1414,通讯通路门店!$J:$J,"荣耀体验店")+SUMIFS(通讯通路门店!$W:$W,通讯通路门店!$S:$S,$G1414,通讯通路门店!$J:$J,"荣耀授权专卖店")</f>
        <v>0</v>
      </c>
      <c r="BD1414" s="99">
        <f>SUMIFS(通讯通路门店!$Z:$Z,通讯通路门店!$S:$S,$G1414,通讯通路门店!$J:$J,"VIVO体验店")</f>
        <v>0</v>
      </c>
      <c r="BE1414" s="99">
        <f>SUMIFS(通讯通路门店!$AB:$AB,通讯通路门店!$S:$S,$G1414,通讯通路门店!$J:$J,"OPPO体验店")</f>
        <v>0</v>
      </c>
      <c r="BF1414" s="99">
        <f>SUMIFS(通讯通路门店!$X:$X,通讯通路门店!$S:$S,$G1414,通讯通路门店!$J:$J,"华为授权体验店")+SUMIFS(通讯通路门店!$AA:$AA,通讯通路门店!$S:$S,$G1414,通讯通路门店!$J:$J,"华为堡垒店")</f>
        <v>0</v>
      </c>
      <c r="BG1414" s="99">
        <f>SUMIFS(通讯通路门店!$Y:$Y,通讯通路门店!$S:$S,$G1414,通讯通路门店!$J:$J,"小米体验店")</f>
        <v>0</v>
      </c>
      <c r="BH1414" s="99">
        <f>SUMIFS(通讯通路门店!$AA:$AA,通讯通路门店!$S:$S,$G1414,通讯通路门店!$J:$J,"苹果体验店")</f>
        <v>0</v>
      </c>
      <c r="BI1414" s="99">
        <f>SUMIFS(通讯通路门店!$K:$K,通讯通路门店!$S:$S,$G1414,通讯通路门店!$J:$J,"其他品牌专卖店")</f>
        <v>0</v>
      </c>
      <c r="BJ1414" s="99">
        <f>SUMIFS(通讯通路门店!$AC:$AC,通讯通路门店!$S:$S,$G1414)</f>
        <v>0</v>
      </c>
      <c r="BK1414" s="99">
        <f>SUMIFS(通讯通路门店!$AD:$AD,通讯通路门店!$S:$S,$G1414)</f>
        <v>0</v>
      </c>
      <c r="BL1414" s="99">
        <f>SUMIFS(通讯通路门店!$AE:$AE,通讯通路门店!$S:$S,$G1414)</f>
        <v>0</v>
      </c>
      <c r="BM1414" s="99">
        <f>SUMIFS(通讯通路门店!$AF:$AF,通讯通路门店!$S:$S,$G1414)</f>
        <v>0</v>
      </c>
      <c r="BN1414" s="99">
        <f>SUMIFS(通讯通路门店!$AG:$AG,通讯通路门店!$S:$S,$G1414)</f>
        <v>0</v>
      </c>
      <c r="BO1414" s="99">
        <f>SUMIFS(通讯通路门店!$AH:$AH,通讯通路门店!$S:$S,$G1414)</f>
        <v>0</v>
      </c>
      <c r="BP1414" s="99">
        <f>SUMIFS(通讯通路门店!$AI:$AI,通讯通路门店!$S:$S,$G1414)</f>
        <v>0</v>
      </c>
      <c r="BQ1414" s="83"/>
    </row>
    <row r="1415" spans="1:69">
      <c r="A1415" s="99" t="str">
        <f>IFERROR(_xlfn.XLOOKUP($G1415,通讯通路门店!$S$4:$S$993931,通讯通路门店!$A$4:$A$993931,0,0),"")</f>
        <v>海南省</v>
      </c>
      <c r="B1415" s="99" t="str">
        <f>IFERROR(_xlfn.XLOOKUP($G1415,通讯通路门店!$S$4:$S$993931,通讯通路门店!$B$4:$B$993931,0,0),"")</f>
        <v>东方市</v>
      </c>
      <c r="C1415" s="99" t="str">
        <f>IFERROR(_xlfn.XLOOKUP($G1415,通讯通路门店!$S$4:$S$993931,通讯通路门店!$C$4:$C$993931,0,0),"")</f>
        <v>东方市</v>
      </c>
      <c r="D1415" s="99" t="str">
        <f>IFERROR(_xlfn.XLOOKUP($G1415,通讯通路门店!$S$4:$S$993931,通讯通路门店!$D$4:$D$993931,0,0),"")</f>
        <v>八所镇</v>
      </c>
      <c r="E1415" s="83"/>
      <c r="F1415" s="83"/>
      <c r="G1415" s="101"/>
      <c r="H1415" s="102">
        <f>IFERROR(_xlfn.XLOOKUP($G1415,通讯通路门店!$S$4:$S$993931,通讯通路门店!$R$4:$R$993931,0,0),"")</f>
        <v>0</v>
      </c>
      <c r="I1415" s="83"/>
      <c r="J1415" s="83"/>
      <c r="K1415" s="83"/>
      <c r="L1415" s="83"/>
      <c r="M1415" s="83"/>
      <c r="N1415" s="83"/>
      <c r="O1415" s="83"/>
      <c r="P1415" s="83"/>
      <c r="Q1415" s="83"/>
      <c r="R1415" s="83"/>
      <c r="S1415" s="83"/>
      <c r="T1415" s="83"/>
      <c r="U1415" s="99">
        <f>COUNTIF(通讯通路门店!$S:$S,$G1415)</f>
        <v>0</v>
      </c>
      <c r="V1415" s="99">
        <f>COUNTIFS(通讯通路门店!$S:$S,$G1415,通讯通路门店!$J:$J,"综合卖场")</f>
        <v>0</v>
      </c>
      <c r="W1415" s="99">
        <f>SUMIFS(通讯通路门店!$AJ:$AJ,通讯通路门店!$S:$S,通讯客户沙盘!$G1415)</f>
        <v>0</v>
      </c>
      <c r="X1415" s="99">
        <f t="shared" si="110"/>
        <v>0</v>
      </c>
      <c r="Y1415" s="99">
        <f>COUNTIFS(通讯通路门店!$S:$S,$G1415,通讯通路门店!$J:$J,"荣耀体验店")+COUNTIFS(通讯通路门店!$S:$S,$G1415,通讯通路门店!$J:$J,"荣耀授权专卖店")</f>
        <v>0</v>
      </c>
      <c r="Z1415" s="99">
        <f>COUNTIFS(通讯通路门店!$S:$S,$G1415,通讯通路门店!$J:$J,"VIVO体验店")</f>
        <v>0</v>
      </c>
      <c r="AA1415" s="99">
        <f>COUNTIFS(通讯通路门店!$S:$S,$G1415,通讯通路门店!$J:$J,"OPPO体验店")</f>
        <v>0</v>
      </c>
      <c r="AB1415" s="99">
        <f>COUNTIFS(通讯通路门店!$S:$S,$G1415,通讯通路门店!$J:$J,"华为授权体验店")+COUNTIFS(通讯通路门店!$S:$S,$G1415,通讯通路门店!$J:$J,"华为堡垒店")</f>
        <v>0</v>
      </c>
      <c r="AC1415" s="99">
        <f>COUNTIFS(通讯通路门店!$S:$S,$G1415,通讯通路门店!$J:$J,"小米体验店")</f>
        <v>0</v>
      </c>
      <c r="AD1415" s="99">
        <f>COUNTIFS(通讯通路门店!$S:$S,$G1415,通讯通路门店!$J:$J,"苹果体验店")</f>
        <v>0</v>
      </c>
      <c r="AE1415" s="99">
        <f>COUNTIFS(通讯通路门店!$S:$S,$G1415,通讯通路门店!$J:$J,"其他品牌专卖店")</f>
        <v>0</v>
      </c>
      <c r="AF1415" s="99">
        <f>SUMIFS(通讯通路门店!$BI:$BI,通讯通路门店!$S:$S,$G1415)</f>
        <v>0</v>
      </c>
      <c r="AG1415" s="99">
        <f>SUMIFS(通讯通路门店!$BH:$BH,通讯通路门店!$S:$S,$G1415)</f>
        <v>0</v>
      </c>
      <c r="AH1415" s="99">
        <f t="shared" si="111"/>
        <v>0</v>
      </c>
      <c r="AI1415" s="99">
        <f>SUMIFS(通讯通路门店!$BB:$BB,通讯通路门店!$S:$S,$G1415)</f>
        <v>0</v>
      </c>
      <c r="AJ1415" s="99">
        <f>SUMIFS(通讯通路门店!$BE:$BE,通讯通路门店!$S:$S,$G1415)</f>
        <v>0</v>
      </c>
      <c r="AK1415" s="99">
        <f>SUMIFS(通讯通路门店!$BG:$BG,通讯通路门店!$S:$S,$G1415)</f>
        <v>0</v>
      </c>
      <c r="AL1415" s="99">
        <f>SUMIFS(通讯通路门店!$BC:$BC,通讯通路门店!$S:$S,$G1415)</f>
        <v>0</v>
      </c>
      <c r="AM1415" s="99">
        <f>SUMIFS(通讯通路门店!$BD:$BD,通讯通路门店!$S:$S,$G1415)</f>
        <v>0</v>
      </c>
      <c r="AN1415" s="99">
        <f>SUMIFS(通讯通路门店!$BF:$BF,通讯通路门店!$S:$S,$G1415)</f>
        <v>0</v>
      </c>
      <c r="AO1415" s="99">
        <f t="shared" si="112"/>
        <v>0</v>
      </c>
      <c r="AP1415" s="99">
        <f>SUMIFS(通讯通路门店!$K:$K,通讯通路门店!$S:$S,$G1415)</f>
        <v>0</v>
      </c>
      <c r="AQ1415" s="83"/>
      <c r="AR1415" s="99">
        <f>SUMIFS(通讯通路门店!$T:$T,通讯通路门店!$S:$S,$G1415)</f>
        <v>0</v>
      </c>
      <c r="AS1415" s="99">
        <f>SUMIFS(通讯通路门店!$U:$U,通讯通路门店!$S:$S,$G1415)</f>
        <v>0</v>
      </c>
      <c r="AT1415" s="99">
        <f>SUMIFS(通讯通路门店!$V:$V,通讯通路门店!$S:$S,$G1415)</f>
        <v>0</v>
      </c>
      <c r="AU1415" s="99">
        <f>SUMIFS(通讯通路门店!$W:$W,通讯通路门店!$S:$S,$G1415)</f>
        <v>0</v>
      </c>
      <c r="AV1415" s="99">
        <f>SUMIFS(通讯通路门店!$Z:$Z,通讯通路门店!$S:$S,$G1415)</f>
        <v>0</v>
      </c>
      <c r="AW1415" s="99">
        <f>SUMIFS(通讯通路门店!$AB:$AB,通讯通路门店!$S:$S,$G1415)</f>
        <v>0</v>
      </c>
      <c r="AX1415" s="99">
        <f>SUMIFS(通讯通路门店!$X:$X,通讯通路门店!$S:$S,$G1415)</f>
        <v>0</v>
      </c>
      <c r="AY1415" s="99">
        <f>SUMIFS(通讯通路门店!$Y:$Y,通讯通路门店!$S:$S,$G1415)</f>
        <v>0</v>
      </c>
      <c r="AZ1415" s="99">
        <f>SUMIFS(通讯通路门店!$AA:$AA,通讯通路门店!$S:$S,$G1415)</f>
        <v>0</v>
      </c>
      <c r="BA1415" s="99">
        <f t="shared" si="113"/>
        <v>0</v>
      </c>
      <c r="BB1415" s="99">
        <f t="shared" si="114"/>
        <v>0</v>
      </c>
      <c r="BC1415" s="99">
        <f>SUMIFS(通讯通路门店!$W:$W,通讯通路门店!$S:$S,$G1415,通讯通路门店!$J:$J,"荣耀体验店")+SUMIFS(通讯通路门店!$W:$W,通讯通路门店!$S:$S,$G1415,通讯通路门店!$J:$J,"荣耀授权专卖店")</f>
        <v>0</v>
      </c>
      <c r="BD1415" s="99">
        <f>SUMIFS(通讯通路门店!$Z:$Z,通讯通路门店!$S:$S,$G1415,通讯通路门店!$J:$J,"VIVO体验店")</f>
        <v>0</v>
      </c>
      <c r="BE1415" s="99">
        <f>SUMIFS(通讯通路门店!$AB:$AB,通讯通路门店!$S:$S,$G1415,通讯通路门店!$J:$J,"OPPO体验店")</f>
        <v>0</v>
      </c>
      <c r="BF1415" s="99">
        <f>SUMIFS(通讯通路门店!$X:$X,通讯通路门店!$S:$S,$G1415,通讯通路门店!$J:$J,"华为授权体验店")+SUMIFS(通讯通路门店!$AA:$AA,通讯通路门店!$S:$S,$G1415,通讯通路门店!$J:$J,"华为堡垒店")</f>
        <v>0</v>
      </c>
      <c r="BG1415" s="99">
        <f>SUMIFS(通讯通路门店!$Y:$Y,通讯通路门店!$S:$S,$G1415,通讯通路门店!$J:$J,"小米体验店")</f>
        <v>0</v>
      </c>
      <c r="BH1415" s="99">
        <f>SUMIFS(通讯通路门店!$AA:$AA,通讯通路门店!$S:$S,$G1415,通讯通路门店!$J:$J,"苹果体验店")</f>
        <v>0</v>
      </c>
      <c r="BI1415" s="99">
        <f>SUMIFS(通讯通路门店!$K:$K,通讯通路门店!$S:$S,$G1415,通讯通路门店!$J:$J,"其他品牌专卖店")</f>
        <v>0</v>
      </c>
      <c r="BJ1415" s="99">
        <f>SUMIFS(通讯通路门店!$AC:$AC,通讯通路门店!$S:$S,$G1415)</f>
        <v>0</v>
      </c>
      <c r="BK1415" s="99">
        <f>SUMIFS(通讯通路门店!$AD:$AD,通讯通路门店!$S:$S,$G1415)</f>
        <v>0</v>
      </c>
      <c r="BL1415" s="99">
        <f>SUMIFS(通讯通路门店!$AE:$AE,通讯通路门店!$S:$S,$G1415)</f>
        <v>0</v>
      </c>
      <c r="BM1415" s="99">
        <f>SUMIFS(通讯通路门店!$AF:$AF,通讯通路门店!$S:$S,$G1415)</f>
        <v>0</v>
      </c>
      <c r="BN1415" s="99">
        <f>SUMIFS(通讯通路门店!$AG:$AG,通讯通路门店!$S:$S,$G1415)</f>
        <v>0</v>
      </c>
      <c r="BO1415" s="99">
        <f>SUMIFS(通讯通路门店!$AH:$AH,通讯通路门店!$S:$S,$G1415)</f>
        <v>0</v>
      </c>
      <c r="BP1415" s="99">
        <f>SUMIFS(通讯通路门店!$AI:$AI,通讯通路门店!$S:$S,$G1415)</f>
        <v>0</v>
      </c>
      <c r="BQ1415" s="83"/>
    </row>
    <row r="1416" spans="1:69">
      <c r="A1416" s="99" t="str">
        <f>IFERROR(_xlfn.XLOOKUP($G1416,通讯通路门店!$S$4:$S$993931,通讯通路门店!$A$4:$A$993931,0,0),"")</f>
        <v>海南省</v>
      </c>
      <c r="B1416" s="99" t="str">
        <f>IFERROR(_xlfn.XLOOKUP($G1416,通讯通路门店!$S$4:$S$993931,通讯通路门店!$B$4:$B$993931,0,0),"")</f>
        <v>东方市</v>
      </c>
      <c r="C1416" s="99" t="str">
        <f>IFERROR(_xlfn.XLOOKUP($G1416,通讯通路门店!$S$4:$S$993931,通讯通路门店!$C$4:$C$993931,0,0),"")</f>
        <v>东方市</v>
      </c>
      <c r="D1416" s="99" t="str">
        <f>IFERROR(_xlfn.XLOOKUP($G1416,通讯通路门店!$S$4:$S$993931,通讯通路门店!$D$4:$D$993931,0,0),"")</f>
        <v>八所镇</v>
      </c>
      <c r="E1416" s="83"/>
      <c r="F1416" s="83"/>
      <c r="G1416" s="101"/>
      <c r="H1416" s="102">
        <f>IFERROR(_xlfn.XLOOKUP($G1416,通讯通路门店!$S$4:$S$993931,通讯通路门店!$R$4:$R$993931,0,0),"")</f>
        <v>0</v>
      </c>
      <c r="I1416" s="83"/>
      <c r="J1416" s="83"/>
      <c r="K1416" s="83"/>
      <c r="L1416" s="83"/>
      <c r="M1416" s="83"/>
      <c r="N1416" s="83"/>
      <c r="O1416" s="83"/>
      <c r="P1416" s="83"/>
      <c r="Q1416" s="83"/>
      <c r="R1416" s="83"/>
      <c r="S1416" s="83"/>
      <c r="T1416" s="83"/>
      <c r="U1416" s="99">
        <f>COUNTIF(通讯通路门店!$S:$S,$G1416)</f>
        <v>0</v>
      </c>
      <c r="V1416" s="99">
        <f>COUNTIFS(通讯通路门店!$S:$S,$G1416,通讯通路门店!$J:$J,"综合卖场")</f>
        <v>0</v>
      </c>
      <c r="W1416" s="99">
        <f>SUMIFS(通讯通路门店!$AJ:$AJ,通讯通路门店!$S:$S,通讯客户沙盘!$G1416)</f>
        <v>0</v>
      </c>
      <c r="X1416" s="99">
        <f t="shared" si="110"/>
        <v>0</v>
      </c>
      <c r="Y1416" s="99">
        <f>COUNTIFS(通讯通路门店!$S:$S,$G1416,通讯通路门店!$J:$J,"荣耀体验店")+COUNTIFS(通讯通路门店!$S:$S,$G1416,通讯通路门店!$J:$J,"荣耀授权专卖店")</f>
        <v>0</v>
      </c>
      <c r="Z1416" s="99">
        <f>COUNTIFS(通讯通路门店!$S:$S,$G1416,通讯通路门店!$J:$J,"VIVO体验店")</f>
        <v>0</v>
      </c>
      <c r="AA1416" s="99">
        <f>COUNTIFS(通讯通路门店!$S:$S,$G1416,通讯通路门店!$J:$J,"OPPO体验店")</f>
        <v>0</v>
      </c>
      <c r="AB1416" s="99">
        <f>COUNTIFS(通讯通路门店!$S:$S,$G1416,通讯通路门店!$J:$J,"华为授权体验店")+COUNTIFS(通讯通路门店!$S:$S,$G1416,通讯通路门店!$J:$J,"华为堡垒店")</f>
        <v>0</v>
      </c>
      <c r="AC1416" s="99">
        <f>COUNTIFS(通讯通路门店!$S:$S,$G1416,通讯通路门店!$J:$J,"小米体验店")</f>
        <v>0</v>
      </c>
      <c r="AD1416" s="99">
        <f>COUNTIFS(通讯通路门店!$S:$S,$G1416,通讯通路门店!$J:$J,"苹果体验店")</f>
        <v>0</v>
      </c>
      <c r="AE1416" s="99">
        <f>COUNTIFS(通讯通路门店!$S:$S,$G1416,通讯通路门店!$J:$J,"其他品牌专卖店")</f>
        <v>0</v>
      </c>
      <c r="AF1416" s="99">
        <f>SUMIFS(通讯通路门店!$BI:$BI,通讯通路门店!$S:$S,$G1416)</f>
        <v>0</v>
      </c>
      <c r="AG1416" s="99">
        <f>SUMIFS(通讯通路门店!$BH:$BH,通讯通路门店!$S:$S,$G1416)</f>
        <v>0</v>
      </c>
      <c r="AH1416" s="99">
        <f t="shared" si="111"/>
        <v>0</v>
      </c>
      <c r="AI1416" s="99">
        <f>SUMIFS(通讯通路门店!$BB:$BB,通讯通路门店!$S:$S,$G1416)</f>
        <v>0</v>
      </c>
      <c r="AJ1416" s="99">
        <f>SUMIFS(通讯通路门店!$BE:$BE,通讯通路门店!$S:$S,$G1416)</f>
        <v>0</v>
      </c>
      <c r="AK1416" s="99">
        <f>SUMIFS(通讯通路门店!$BG:$BG,通讯通路门店!$S:$S,$G1416)</f>
        <v>0</v>
      </c>
      <c r="AL1416" s="99">
        <f>SUMIFS(通讯通路门店!$BC:$BC,通讯通路门店!$S:$S,$G1416)</f>
        <v>0</v>
      </c>
      <c r="AM1416" s="99">
        <f>SUMIFS(通讯通路门店!$BD:$BD,通讯通路门店!$S:$S,$G1416)</f>
        <v>0</v>
      </c>
      <c r="AN1416" s="99">
        <f>SUMIFS(通讯通路门店!$BF:$BF,通讯通路门店!$S:$S,$G1416)</f>
        <v>0</v>
      </c>
      <c r="AO1416" s="99">
        <f t="shared" si="112"/>
        <v>0</v>
      </c>
      <c r="AP1416" s="99">
        <f>SUMIFS(通讯通路门店!$K:$K,通讯通路门店!$S:$S,$G1416)</f>
        <v>0</v>
      </c>
      <c r="AQ1416" s="83"/>
      <c r="AR1416" s="99">
        <f>SUMIFS(通讯通路门店!$T:$T,通讯通路门店!$S:$S,$G1416)</f>
        <v>0</v>
      </c>
      <c r="AS1416" s="99">
        <f>SUMIFS(通讯通路门店!$U:$U,通讯通路门店!$S:$S,$G1416)</f>
        <v>0</v>
      </c>
      <c r="AT1416" s="99">
        <f>SUMIFS(通讯通路门店!$V:$V,通讯通路门店!$S:$S,$G1416)</f>
        <v>0</v>
      </c>
      <c r="AU1416" s="99">
        <f>SUMIFS(通讯通路门店!$W:$W,通讯通路门店!$S:$S,$G1416)</f>
        <v>0</v>
      </c>
      <c r="AV1416" s="99">
        <f>SUMIFS(通讯通路门店!$Z:$Z,通讯通路门店!$S:$S,$G1416)</f>
        <v>0</v>
      </c>
      <c r="AW1416" s="99">
        <f>SUMIFS(通讯通路门店!$AB:$AB,通讯通路门店!$S:$S,$G1416)</f>
        <v>0</v>
      </c>
      <c r="AX1416" s="99">
        <f>SUMIFS(通讯通路门店!$X:$X,通讯通路门店!$S:$S,$G1416)</f>
        <v>0</v>
      </c>
      <c r="AY1416" s="99">
        <f>SUMIFS(通讯通路门店!$Y:$Y,通讯通路门店!$S:$S,$G1416)</f>
        <v>0</v>
      </c>
      <c r="AZ1416" s="99">
        <f>SUMIFS(通讯通路门店!$AA:$AA,通讯通路门店!$S:$S,$G1416)</f>
        <v>0</v>
      </c>
      <c r="BA1416" s="99">
        <f t="shared" si="113"/>
        <v>0</v>
      </c>
      <c r="BB1416" s="99">
        <f t="shared" si="114"/>
        <v>0</v>
      </c>
      <c r="BC1416" s="99">
        <f>SUMIFS(通讯通路门店!$W:$W,通讯通路门店!$S:$S,$G1416,通讯通路门店!$J:$J,"荣耀体验店")+SUMIFS(通讯通路门店!$W:$W,通讯通路门店!$S:$S,$G1416,通讯通路门店!$J:$J,"荣耀授权专卖店")</f>
        <v>0</v>
      </c>
      <c r="BD1416" s="99">
        <f>SUMIFS(通讯通路门店!$Z:$Z,通讯通路门店!$S:$S,$G1416,通讯通路门店!$J:$J,"VIVO体验店")</f>
        <v>0</v>
      </c>
      <c r="BE1416" s="99">
        <f>SUMIFS(通讯通路门店!$AB:$AB,通讯通路门店!$S:$S,$G1416,通讯通路门店!$J:$J,"OPPO体验店")</f>
        <v>0</v>
      </c>
      <c r="BF1416" s="99">
        <f>SUMIFS(通讯通路门店!$X:$X,通讯通路门店!$S:$S,$G1416,通讯通路门店!$J:$J,"华为授权体验店")+SUMIFS(通讯通路门店!$AA:$AA,通讯通路门店!$S:$S,$G1416,通讯通路门店!$J:$J,"华为堡垒店")</f>
        <v>0</v>
      </c>
      <c r="BG1416" s="99">
        <f>SUMIFS(通讯通路门店!$Y:$Y,通讯通路门店!$S:$S,$G1416,通讯通路门店!$J:$J,"小米体验店")</f>
        <v>0</v>
      </c>
      <c r="BH1416" s="99">
        <f>SUMIFS(通讯通路门店!$AA:$AA,通讯通路门店!$S:$S,$G1416,通讯通路门店!$J:$J,"苹果体验店")</f>
        <v>0</v>
      </c>
      <c r="BI1416" s="99">
        <f>SUMIFS(通讯通路门店!$K:$K,通讯通路门店!$S:$S,$G1416,通讯通路门店!$J:$J,"其他品牌专卖店")</f>
        <v>0</v>
      </c>
      <c r="BJ1416" s="99">
        <f>SUMIFS(通讯通路门店!$AC:$AC,通讯通路门店!$S:$S,$G1416)</f>
        <v>0</v>
      </c>
      <c r="BK1416" s="99">
        <f>SUMIFS(通讯通路门店!$AD:$AD,通讯通路门店!$S:$S,$G1416)</f>
        <v>0</v>
      </c>
      <c r="BL1416" s="99">
        <f>SUMIFS(通讯通路门店!$AE:$AE,通讯通路门店!$S:$S,$G1416)</f>
        <v>0</v>
      </c>
      <c r="BM1416" s="99">
        <f>SUMIFS(通讯通路门店!$AF:$AF,通讯通路门店!$S:$S,$G1416)</f>
        <v>0</v>
      </c>
      <c r="BN1416" s="99">
        <f>SUMIFS(通讯通路门店!$AG:$AG,通讯通路门店!$S:$S,$G1416)</f>
        <v>0</v>
      </c>
      <c r="BO1416" s="99">
        <f>SUMIFS(通讯通路门店!$AH:$AH,通讯通路门店!$S:$S,$G1416)</f>
        <v>0</v>
      </c>
      <c r="BP1416" s="99">
        <f>SUMIFS(通讯通路门店!$AI:$AI,通讯通路门店!$S:$S,$G1416)</f>
        <v>0</v>
      </c>
      <c r="BQ1416" s="83"/>
    </row>
    <row r="1417" spans="1:69">
      <c r="A1417" s="99" t="str">
        <f>IFERROR(_xlfn.XLOOKUP($G1417,通讯通路门店!$S$4:$S$993931,通讯通路门店!$A$4:$A$993931,0,0),"")</f>
        <v>海南省</v>
      </c>
      <c r="B1417" s="99" t="str">
        <f>IFERROR(_xlfn.XLOOKUP($G1417,通讯通路门店!$S$4:$S$993931,通讯通路门店!$B$4:$B$993931,0,0),"")</f>
        <v>东方市</v>
      </c>
      <c r="C1417" s="99" t="str">
        <f>IFERROR(_xlfn.XLOOKUP($G1417,通讯通路门店!$S$4:$S$993931,通讯通路门店!$C$4:$C$993931,0,0),"")</f>
        <v>东方市</v>
      </c>
      <c r="D1417" s="99" t="str">
        <f>IFERROR(_xlfn.XLOOKUP($G1417,通讯通路门店!$S$4:$S$993931,通讯通路门店!$D$4:$D$993931,0,0),"")</f>
        <v>八所镇</v>
      </c>
      <c r="E1417" s="83"/>
      <c r="F1417" s="83"/>
      <c r="G1417" s="101"/>
      <c r="H1417" s="102">
        <f>IFERROR(_xlfn.XLOOKUP($G1417,通讯通路门店!$S$4:$S$993931,通讯通路门店!$R$4:$R$993931,0,0),"")</f>
        <v>0</v>
      </c>
      <c r="I1417" s="83"/>
      <c r="J1417" s="83"/>
      <c r="K1417" s="83"/>
      <c r="L1417" s="83"/>
      <c r="M1417" s="83"/>
      <c r="N1417" s="83"/>
      <c r="O1417" s="83"/>
      <c r="P1417" s="83"/>
      <c r="Q1417" s="83"/>
      <c r="R1417" s="83"/>
      <c r="S1417" s="83"/>
      <c r="T1417" s="83"/>
      <c r="U1417" s="99">
        <f>COUNTIF(通讯通路门店!$S:$S,$G1417)</f>
        <v>0</v>
      </c>
      <c r="V1417" s="99">
        <f>COUNTIFS(通讯通路门店!$S:$S,$G1417,通讯通路门店!$J:$J,"综合卖场")</f>
        <v>0</v>
      </c>
      <c r="W1417" s="99">
        <f>SUMIFS(通讯通路门店!$AJ:$AJ,通讯通路门店!$S:$S,通讯客户沙盘!$G1417)</f>
        <v>0</v>
      </c>
      <c r="X1417" s="99">
        <f t="shared" si="110"/>
        <v>0</v>
      </c>
      <c r="Y1417" s="99">
        <f>COUNTIFS(通讯通路门店!$S:$S,$G1417,通讯通路门店!$J:$J,"荣耀体验店")+COUNTIFS(通讯通路门店!$S:$S,$G1417,通讯通路门店!$J:$J,"荣耀授权专卖店")</f>
        <v>0</v>
      </c>
      <c r="Z1417" s="99">
        <f>COUNTIFS(通讯通路门店!$S:$S,$G1417,通讯通路门店!$J:$J,"VIVO体验店")</f>
        <v>0</v>
      </c>
      <c r="AA1417" s="99">
        <f>COUNTIFS(通讯通路门店!$S:$S,$G1417,通讯通路门店!$J:$J,"OPPO体验店")</f>
        <v>0</v>
      </c>
      <c r="AB1417" s="99">
        <f>COUNTIFS(通讯通路门店!$S:$S,$G1417,通讯通路门店!$J:$J,"华为授权体验店")+COUNTIFS(通讯通路门店!$S:$S,$G1417,通讯通路门店!$J:$J,"华为堡垒店")</f>
        <v>0</v>
      </c>
      <c r="AC1417" s="99">
        <f>COUNTIFS(通讯通路门店!$S:$S,$G1417,通讯通路门店!$J:$J,"小米体验店")</f>
        <v>0</v>
      </c>
      <c r="AD1417" s="99">
        <f>COUNTIFS(通讯通路门店!$S:$S,$G1417,通讯通路门店!$J:$J,"苹果体验店")</f>
        <v>0</v>
      </c>
      <c r="AE1417" s="99">
        <f>COUNTIFS(通讯通路门店!$S:$S,$G1417,通讯通路门店!$J:$J,"其他品牌专卖店")</f>
        <v>0</v>
      </c>
      <c r="AF1417" s="99">
        <f>SUMIFS(通讯通路门店!$BI:$BI,通讯通路门店!$S:$S,$G1417)</f>
        <v>0</v>
      </c>
      <c r="AG1417" s="99">
        <f>SUMIFS(通讯通路门店!$BH:$BH,通讯通路门店!$S:$S,$G1417)</f>
        <v>0</v>
      </c>
      <c r="AH1417" s="99">
        <f t="shared" si="111"/>
        <v>0</v>
      </c>
      <c r="AI1417" s="99">
        <f>SUMIFS(通讯通路门店!$BB:$BB,通讯通路门店!$S:$S,$G1417)</f>
        <v>0</v>
      </c>
      <c r="AJ1417" s="99">
        <f>SUMIFS(通讯通路门店!$BE:$BE,通讯通路门店!$S:$S,$G1417)</f>
        <v>0</v>
      </c>
      <c r="AK1417" s="99">
        <f>SUMIFS(通讯通路门店!$BG:$BG,通讯通路门店!$S:$S,$G1417)</f>
        <v>0</v>
      </c>
      <c r="AL1417" s="99">
        <f>SUMIFS(通讯通路门店!$BC:$BC,通讯通路门店!$S:$S,$G1417)</f>
        <v>0</v>
      </c>
      <c r="AM1417" s="99">
        <f>SUMIFS(通讯通路门店!$BD:$BD,通讯通路门店!$S:$S,$G1417)</f>
        <v>0</v>
      </c>
      <c r="AN1417" s="99">
        <f>SUMIFS(通讯通路门店!$BF:$BF,通讯通路门店!$S:$S,$G1417)</f>
        <v>0</v>
      </c>
      <c r="AO1417" s="99">
        <f t="shared" si="112"/>
        <v>0</v>
      </c>
      <c r="AP1417" s="99">
        <f>SUMIFS(通讯通路门店!$K:$K,通讯通路门店!$S:$S,$G1417)</f>
        <v>0</v>
      </c>
      <c r="AQ1417" s="83"/>
      <c r="AR1417" s="99">
        <f>SUMIFS(通讯通路门店!$T:$T,通讯通路门店!$S:$S,$G1417)</f>
        <v>0</v>
      </c>
      <c r="AS1417" s="99">
        <f>SUMIFS(通讯通路门店!$U:$U,通讯通路门店!$S:$S,$G1417)</f>
        <v>0</v>
      </c>
      <c r="AT1417" s="99">
        <f>SUMIFS(通讯通路门店!$V:$V,通讯通路门店!$S:$S,$G1417)</f>
        <v>0</v>
      </c>
      <c r="AU1417" s="99">
        <f>SUMIFS(通讯通路门店!$W:$W,通讯通路门店!$S:$S,$G1417)</f>
        <v>0</v>
      </c>
      <c r="AV1417" s="99">
        <f>SUMIFS(通讯通路门店!$Z:$Z,通讯通路门店!$S:$S,$G1417)</f>
        <v>0</v>
      </c>
      <c r="AW1417" s="99">
        <f>SUMIFS(通讯通路门店!$AB:$AB,通讯通路门店!$S:$S,$G1417)</f>
        <v>0</v>
      </c>
      <c r="AX1417" s="99">
        <f>SUMIFS(通讯通路门店!$X:$X,通讯通路门店!$S:$S,$G1417)</f>
        <v>0</v>
      </c>
      <c r="AY1417" s="99">
        <f>SUMIFS(通讯通路门店!$Y:$Y,通讯通路门店!$S:$S,$G1417)</f>
        <v>0</v>
      </c>
      <c r="AZ1417" s="99">
        <f>SUMIFS(通讯通路门店!$AA:$AA,通讯通路门店!$S:$S,$G1417)</f>
        <v>0</v>
      </c>
      <c r="BA1417" s="99">
        <f t="shared" si="113"/>
        <v>0</v>
      </c>
      <c r="BB1417" s="99">
        <f t="shared" si="114"/>
        <v>0</v>
      </c>
      <c r="BC1417" s="99">
        <f>SUMIFS(通讯通路门店!$W:$W,通讯通路门店!$S:$S,$G1417,通讯通路门店!$J:$J,"荣耀体验店")+SUMIFS(通讯通路门店!$W:$W,通讯通路门店!$S:$S,$G1417,通讯通路门店!$J:$J,"荣耀授权专卖店")</f>
        <v>0</v>
      </c>
      <c r="BD1417" s="99">
        <f>SUMIFS(通讯通路门店!$Z:$Z,通讯通路门店!$S:$S,$G1417,通讯通路门店!$J:$J,"VIVO体验店")</f>
        <v>0</v>
      </c>
      <c r="BE1417" s="99">
        <f>SUMIFS(通讯通路门店!$AB:$AB,通讯通路门店!$S:$S,$G1417,通讯通路门店!$J:$J,"OPPO体验店")</f>
        <v>0</v>
      </c>
      <c r="BF1417" s="99">
        <f>SUMIFS(通讯通路门店!$X:$X,通讯通路门店!$S:$S,$G1417,通讯通路门店!$J:$J,"华为授权体验店")+SUMIFS(通讯通路门店!$AA:$AA,通讯通路门店!$S:$S,$G1417,通讯通路门店!$J:$J,"华为堡垒店")</f>
        <v>0</v>
      </c>
      <c r="BG1417" s="99">
        <f>SUMIFS(通讯通路门店!$Y:$Y,通讯通路门店!$S:$S,$G1417,通讯通路门店!$J:$J,"小米体验店")</f>
        <v>0</v>
      </c>
      <c r="BH1417" s="99">
        <f>SUMIFS(通讯通路门店!$AA:$AA,通讯通路门店!$S:$S,$G1417,通讯通路门店!$J:$J,"苹果体验店")</f>
        <v>0</v>
      </c>
      <c r="BI1417" s="99">
        <f>SUMIFS(通讯通路门店!$K:$K,通讯通路门店!$S:$S,$G1417,通讯通路门店!$J:$J,"其他品牌专卖店")</f>
        <v>0</v>
      </c>
      <c r="BJ1417" s="99">
        <f>SUMIFS(通讯通路门店!$AC:$AC,通讯通路门店!$S:$S,$G1417)</f>
        <v>0</v>
      </c>
      <c r="BK1417" s="99">
        <f>SUMIFS(通讯通路门店!$AD:$AD,通讯通路门店!$S:$S,$G1417)</f>
        <v>0</v>
      </c>
      <c r="BL1417" s="99">
        <f>SUMIFS(通讯通路门店!$AE:$AE,通讯通路门店!$S:$S,$G1417)</f>
        <v>0</v>
      </c>
      <c r="BM1417" s="99">
        <f>SUMIFS(通讯通路门店!$AF:$AF,通讯通路门店!$S:$S,$G1417)</f>
        <v>0</v>
      </c>
      <c r="BN1417" s="99">
        <f>SUMIFS(通讯通路门店!$AG:$AG,通讯通路门店!$S:$S,$G1417)</f>
        <v>0</v>
      </c>
      <c r="BO1417" s="99">
        <f>SUMIFS(通讯通路门店!$AH:$AH,通讯通路门店!$S:$S,$G1417)</f>
        <v>0</v>
      </c>
      <c r="BP1417" s="99">
        <f>SUMIFS(通讯通路门店!$AI:$AI,通讯通路门店!$S:$S,$G1417)</f>
        <v>0</v>
      </c>
      <c r="BQ1417" s="83"/>
    </row>
    <row r="1418" spans="1:69">
      <c r="A1418" s="99" t="str">
        <f>IFERROR(_xlfn.XLOOKUP($G1418,通讯通路门店!$S$4:$S$993931,通讯通路门店!$A$4:$A$993931,0,0),"")</f>
        <v>海南省</v>
      </c>
      <c r="B1418" s="99" t="str">
        <f>IFERROR(_xlfn.XLOOKUP($G1418,通讯通路门店!$S$4:$S$993931,通讯通路门店!$B$4:$B$993931,0,0),"")</f>
        <v>东方市</v>
      </c>
      <c r="C1418" s="99" t="str">
        <f>IFERROR(_xlfn.XLOOKUP($G1418,通讯通路门店!$S$4:$S$993931,通讯通路门店!$C$4:$C$993931,0,0),"")</f>
        <v>东方市</v>
      </c>
      <c r="D1418" s="99" t="str">
        <f>IFERROR(_xlfn.XLOOKUP($G1418,通讯通路门店!$S$4:$S$993931,通讯通路门店!$D$4:$D$993931,0,0),"")</f>
        <v>八所镇</v>
      </c>
      <c r="E1418" s="83"/>
      <c r="F1418" s="83"/>
      <c r="G1418" s="101"/>
      <c r="H1418" s="102">
        <f>IFERROR(_xlfn.XLOOKUP($G1418,通讯通路门店!$S$4:$S$993931,通讯通路门店!$R$4:$R$993931,0,0),"")</f>
        <v>0</v>
      </c>
      <c r="I1418" s="83"/>
      <c r="J1418" s="83"/>
      <c r="K1418" s="83"/>
      <c r="L1418" s="83"/>
      <c r="M1418" s="83"/>
      <c r="N1418" s="83"/>
      <c r="O1418" s="83"/>
      <c r="P1418" s="83"/>
      <c r="Q1418" s="83"/>
      <c r="R1418" s="83"/>
      <c r="S1418" s="83"/>
      <c r="T1418" s="83"/>
      <c r="U1418" s="99">
        <f>COUNTIF(通讯通路门店!$S:$S,$G1418)</f>
        <v>0</v>
      </c>
      <c r="V1418" s="99">
        <f>COUNTIFS(通讯通路门店!$S:$S,$G1418,通讯通路门店!$J:$J,"综合卖场")</f>
        <v>0</v>
      </c>
      <c r="W1418" s="99">
        <f>SUMIFS(通讯通路门店!$AJ:$AJ,通讯通路门店!$S:$S,通讯客户沙盘!$G1418)</f>
        <v>0</v>
      </c>
      <c r="X1418" s="99">
        <f t="shared" si="110"/>
        <v>0</v>
      </c>
      <c r="Y1418" s="99">
        <f>COUNTIFS(通讯通路门店!$S:$S,$G1418,通讯通路门店!$J:$J,"荣耀体验店")+COUNTIFS(通讯通路门店!$S:$S,$G1418,通讯通路门店!$J:$J,"荣耀授权专卖店")</f>
        <v>0</v>
      </c>
      <c r="Z1418" s="99">
        <f>COUNTIFS(通讯通路门店!$S:$S,$G1418,通讯通路门店!$J:$J,"VIVO体验店")</f>
        <v>0</v>
      </c>
      <c r="AA1418" s="99">
        <f>COUNTIFS(通讯通路门店!$S:$S,$G1418,通讯通路门店!$J:$J,"OPPO体验店")</f>
        <v>0</v>
      </c>
      <c r="AB1418" s="99">
        <f>COUNTIFS(通讯通路门店!$S:$S,$G1418,通讯通路门店!$J:$J,"华为授权体验店")+COUNTIFS(通讯通路门店!$S:$S,$G1418,通讯通路门店!$J:$J,"华为堡垒店")</f>
        <v>0</v>
      </c>
      <c r="AC1418" s="99">
        <f>COUNTIFS(通讯通路门店!$S:$S,$G1418,通讯通路门店!$J:$J,"小米体验店")</f>
        <v>0</v>
      </c>
      <c r="AD1418" s="99">
        <f>COUNTIFS(通讯通路门店!$S:$S,$G1418,通讯通路门店!$J:$J,"苹果体验店")</f>
        <v>0</v>
      </c>
      <c r="AE1418" s="99">
        <f>COUNTIFS(通讯通路门店!$S:$S,$G1418,通讯通路门店!$J:$J,"其他品牌专卖店")</f>
        <v>0</v>
      </c>
      <c r="AF1418" s="99">
        <f>SUMIFS(通讯通路门店!$BI:$BI,通讯通路门店!$S:$S,$G1418)</f>
        <v>0</v>
      </c>
      <c r="AG1418" s="99">
        <f>SUMIFS(通讯通路门店!$BH:$BH,通讯通路门店!$S:$S,$G1418)</f>
        <v>0</v>
      </c>
      <c r="AH1418" s="99">
        <f t="shared" si="111"/>
        <v>0</v>
      </c>
      <c r="AI1418" s="99">
        <f>SUMIFS(通讯通路门店!$BB:$BB,通讯通路门店!$S:$S,$G1418)</f>
        <v>0</v>
      </c>
      <c r="AJ1418" s="99">
        <f>SUMIFS(通讯通路门店!$BE:$BE,通讯通路门店!$S:$S,$G1418)</f>
        <v>0</v>
      </c>
      <c r="AK1418" s="99">
        <f>SUMIFS(通讯通路门店!$BG:$BG,通讯通路门店!$S:$S,$G1418)</f>
        <v>0</v>
      </c>
      <c r="AL1418" s="99">
        <f>SUMIFS(通讯通路门店!$BC:$BC,通讯通路门店!$S:$S,$G1418)</f>
        <v>0</v>
      </c>
      <c r="AM1418" s="99">
        <f>SUMIFS(通讯通路门店!$BD:$BD,通讯通路门店!$S:$S,$G1418)</f>
        <v>0</v>
      </c>
      <c r="AN1418" s="99">
        <f>SUMIFS(通讯通路门店!$BF:$BF,通讯通路门店!$S:$S,$G1418)</f>
        <v>0</v>
      </c>
      <c r="AO1418" s="99">
        <f t="shared" si="112"/>
        <v>0</v>
      </c>
      <c r="AP1418" s="99">
        <f>SUMIFS(通讯通路门店!$K:$K,通讯通路门店!$S:$S,$G1418)</f>
        <v>0</v>
      </c>
      <c r="AQ1418" s="83"/>
      <c r="AR1418" s="99">
        <f>SUMIFS(通讯通路门店!$T:$T,通讯通路门店!$S:$S,$G1418)</f>
        <v>0</v>
      </c>
      <c r="AS1418" s="99">
        <f>SUMIFS(通讯通路门店!$U:$U,通讯通路门店!$S:$S,$G1418)</f>
        <v>0</v>
      </c>
      <c r="AT1418" s="99">
        <f>SUMIFS(通讯通路门店!$V:$V,通讯通路门店!$S:$S,$G1418)</f>
        <v>0</v>
      </c>
      <c r="AU1418" s="99">
        <f>SUMIFS(通讯通路门店!$W:$W,通讯通路门店!$S:$S,$G1418)</f>
        <v>0</v>
      </c>
      <c r="AV1418" s="99">
        <f>SUMIFS(通讯通路门店!$Z:$Z,通讯通路门店!$S:$S,$G1418)</f>
        <v>0</v>
      </c>
      <c r="AW1418" s="99">
        <f>SUMIFS(通讯通路门店!$AB:$AB,通讯通路门店!$S:$S,$G1418)</f>
        <v>0</v>
      </c>
      <c r="AX1418" s="99">
        <f>SUMIFS(通讯通路门店!$X:$X,通讯通路门店!$S:$S,$G1418)</f>
        <v>0</v>
      </c>
      <c r="AY1418" s="99">
        <f>SUMIFS(通讯通路门店!$Y:$Y,通讯通路门店!$S:$S,$G1418)</f>
        <v>0</v>
      </c>
      <c r="AZ1418" s="99">
        <f>SUMIFS(通讯通路门店!$AA:$AA,通讯通路门店!$S:$S,$G1418)</f>
        <v>0</v>
      </c>
      <c r="BA1418" s="99">
        <f t="shared" si="113"/>
        <v>0</v>
      </c>
      <c r="BB1418" s="99">
        <f t="shared" si="114"/>
        <v>0</v>
      </c>
      <c r="BC1418" s="99">
        <f>SUMIFS(通讯通路门店!$W:$W,通讯通路门店!$S:$S,$G1418,通讯通路门店!$J:$J,"荣耀体验店")+SUMIFS(通讯通路门店!$W:$W,通讯通路门店!$S:$S,$G1418,通讯通路门店!$J:$J,"荣耀授权专卖店")</f>
        <v>0</v>
      </c>
      <c r="BD1418" s="99">
        <f>SUMIFS(通讯通路门店!$Z:$Z,通讯通路门店!$S:$S,$G1418,通讯通路门店!$J:$J,"VIVO体验店")</f>
        <v>0</v>
      </c>
      <c r="BE1418" s="99">
        <f>SUMIFS(通讯通路门店!$AB:$AB,通讯通路门店!$S:$S,$G1418,通讯通路门店!$J:$J,"OPPO体验店")</f>
        <v>0</v>
      </c>
      <c r="BF1418" s="99">
        <f>SUMIFS(通讯通路门店!$X:$X,通讯通路门店!$S:$S,$G1418,通讯通路门店!$J:$J,"华为授权体验店")+SUMIFS(通讯通路门店!$AA:$AA,通讯通路门店!$S:$S,$G1418,通讯通路门店!$J:$J,"华为堡垒店")</f>
        <v>0</v>
      </c>
      <c r="BG1418" s="99">
        <f>SUMIFS(通讯通路门店!$Y:$Y,通讯通路门店!$S:$S,$G1418,通讯通路门店!$J:$J,"小米体验店")</f>
        <v>0</v>
      </c>
      <c r="BH1418" s="99">
        <f>SUMIFS(通讯通路门店!$AA:$AA,通讯通路门店!$S:$S,$G1418,通讯通路门店!$J:$J,"苹果体验店")</f>
        <v>0</v>
      </c>
      <c r="BI1418" s="99">
        <f>SUMIFS(通讯通路门店!$K:$K,通讯通路门店!$S:$S,$G1418,通讯通路门店!$J:$J,"其他品牌专卖店")</f>
        <v>0</v>
      </c>
      <c r="BJ1418" s="99">
        <f>SUMIFS(通讯通路门店!$AC:$AC,通讯通路门店!$S:$S,$G1418)</f>
        <v>0</v>
      </c>
      <c r="BK1418" s="99">
        <f>SUMIFS(通讯通路门店!$AD:$AD,通讯通路门店!$S:$S,$G1418)</f>
        <v>0</v>
      </c>
      <c r="BL1418" s="99">
        <f>SUMIFS(通讯通路门店!$AE:$AE,通讯通路门店!$S:$S,$G1418)</f>
        <v>0</v>
      </c>
      <c r="BM1418" s="99">
        <f>SUMIFS(通讯通路门店!$AF:$AF,通讯通路门店!$S:$S,$G1418)</f>
        <v>0</v>
      </c>
      <c r="BN1418" s="99">
        <f>SUMIFS(通讯通路门店!$AG:$AG,通讯通路门店!$S:$S,$G1418)</f>
        <v>0</v>
      </c>
      <c r="BO1418" s="99">
        <f>SUMIFS(通讯通路门店!$AH:$AH,通讯通路门店!$S:$S,$G1418)</f>
        <v>0</v>
      </c>
      <c r="BP1418" s="99">
        <f>SUMIFS(通讯通路门店!$AI:$AI,通讯通路门店!$S:$S,$G1418)</f>
        <v>0</v>
      </c>
      <c r="BQ1418" s="83"/>
    </row>
    <row r="1419" spans="1:69">
      <c r="A1419" s="99" t="str">
        <f>IFERROR(_xlfn.XLOOKUP($G1419,通讯通路门店!$S$4:$S$993931,通讯通路门店!$A$4:$A$993931,0,0),"")</f>
        <v>海南省</v>
      </c>
      <c r="B1419" s="99" t="str">
        <f>IFERROR(_xlfn.XLOOKUP($G1419,通讯通路门店!$S$4:$S$993931,通讯通路门店!$B$4:$B$993931,0,0),"")</f>
        <v>东方市</v>
      </c>
      <c r="C1419" s="99" t="str">
        <f>IFERROR(_xlfn.XLOOKUP($G1419,通讯通路门店!$S$4:$S$993931,通讯通路门店!$C$4:$C$993931,0,0),"")</f>
        <v>东方市</v>
      </c>
      <c r="D1419" s="99" t="str">
        <f>IFERROR(_xlfn.XLOOKUP($G1419,通讯通路门店!$S$4:$S$993931,通讯通路门店!$D$4:$D$993931,0,0),"")</f>
        <v>八所镇</v>
      </c>
      <c r="E1419" s="83"/>
      <c r="F1419" s="83"/>
      <c r="G1419" s="101"/>
      <c r="H1419" s="102">
        <f>IFERROR(_xlfn.XLOOKUP($G1419,通讯通路门店!$S$4:$S$993931,通讯通路门店!$R$4:$R$993931,0,0),"")</f>
        <v>0</v>
      </c>
      <c r="I1419" s="83"/>
      <c r="J1419" s="83"/>
      <c r="K1419" s="83"/>
      <c r="L1419" s="83"/>
      <c r="M1419" s="83"/>
      <c r="N1419" s="83"/>
      <c r="O1419" s="83"/>
      <c r="P1419" s="83"/>
      <c r="Q1419" s="83"/>
      <c r="R1419" s="83"/>
      <c r="S1419" s="83"/>
      <c r="T1419" s="83"/>
      <c r="U1419" s="99">
        <f>COUNTIF(通讯通路门店!$S:$S,$G1419)</f>
        <v>0</v>
      </c>
      <c r="V1419" s="99">
        <f>COUNTIFS(通讯通路门店!$S:$S,$G1419,通讯通路门店!$J:$J,"综合卖场")</f>
        <v>0</v>
      </c>
      <c r="W1419" s="99">
        <f>SUMIFS(通讯通路门店!$AJ:$AJ,通讯通路门店!$S:$S,通讯客户沙盘!$G1419)</f>
        <v>0</v>
      </c>
      <c r="X1419" s="99">
        <f t="shared" si="110"/>
        <v>0</v>
      </c>
      <c r="Y1419" s="99">
        <f>COUNTIFS(通讯通路门店!$S:$S,$G1419,通讯通路门店!$J:$J,"荣耀体验店")+COUNTIFS(通讯通路门店!$S:$S,$G1419,通讯通路门店!$J:$J,"荣耀授权专卖店")</f>
        <v>0</v>
      </c>
      <c r="Z1419" s="99">
        <f>COUNTIFS(通讯通路门店!$S:$S,$G1419,通讯通路门店!$J:$J,"VIVO体验店")</f>
        <v>0</v>
      </c>
      <c r="AA1419" s="99">
        <f>COUNTIFS(通讯通路门店!$S:$S,$G1419,通讯通路门店!$J:$J,"OPPO体验店")</f>
        <v>0</v>
      </c>
      <c r="AB1419" s="99">
        <f>COUNTIFS(通讯通路门店!$S:$S,$G1419,通讯通路门店!$J:$J,"华为授权体验店")+COUNTIFS(通讯通路门店!$S:$S,$G1419,通讯通路门店!$J:$J,"华为堡垒店")</f>
        <v>0</v>
      </c>
      <c r="AC1419" s="99">
        <f>COUNTIFS(通讯通路门店!$S:$S,$G1419,通讯通路门店!$J:$J,"小米体验店")</f>
        <v>0</v>
      </c>
      <c r="AD1419" s="99">
        <f>COUNTIFS(通讯通路门店!$S:$S,$G1419,通讯通路门店!$J:$J,"苹果体验店")</f>
        <v>0</v>
      </c>
      <c r="AE1419" s="99">
        <f>COUNTIFS(通讯通路门店!$S:$S,$G1419,通讯通路门店!$J:$J,"其他品牌专卖店")</f>
        <v>0</v>
      </c>
      <c r="AF1419" s="99">
        <f>SUMIFS(通讯通路门店!$BI:$BI,通讯通路门店!$S:$S,$G1419)</f>
        <v>0</v>
      </c>
      <c r="AG1419" s="99">
        <f>SUMIFS(通讯通路门店!$BH:$BH,通讯通路门店!$S:$S,$G1419)</f>
        <v>0</v>
      </c>
      <c r="AH1419" s="99">
        <f t="shared" si="111"/>
        <v>0</v>
      </c>
      <c r="AI1419" s="99">
        <f>SUMIFS(通讯通路门店!$BB:$BB,通讯通路门店!$S:$S,$G1419)</f>
        <v>0</v>
      </c>
      <c r="AJ1419" s="99">
        <f>SUMIFS(通讯通路门店!$BE:$BE,通讯通路门店!$S:$S,$G1419)</f>
        <v>0</v>
      </c>
      <c r="AK1419" s="99">
        <f>SUMIFS(通讯通路门店!$BG:$BG,通讯通路门店!$S:$S,$G1419)</f>
        <v>0</v>
      </c>
      <c r="AL1419" s="99">
        <f>SUMIFS(通讯通路门店!$BC:$BC,通讯通路门店!$S:$S,$G1419)</f>
        <v>0</v>
      </c>
      <c r="AM1419" s="99">
        <f>SUMIFS(通讯通路门店!$BD:$BD,通讯通路门店!$S:$S,$G1419)</f>
        <v>0</v>
      </c>
      <c r="AN1419" s="99">
        <f>SUMIFS(通讯通路门店!$BF:$BF,通讯通路门店!$S:$S,$G1419)</f>
        <v>0</v>
      </c>
      <c r="AO1419" s="99">
        <f t="shared" si="112"/>
        <v>0</v>
      </c>
      <c r="AP1419" s="99">
        <f>SUMIFS(通讯通路门店!$K:$K,通讯通路门店!$S:$S,$G1419)</f>
        <v>0</v>
      </c>
      <c r="AQ1419" s="83"/>
      <c r="AR1419" s="99">
        <f>SUMIFS(通讯通路门店!$T:$T,通讯通路门店!$S:$S,$G1419)</f>
        <v>0</v>
      </c>
      <c r="AS1419" s="99">
        <f>SUMIFS(通讯通路门店!$U:$U,通讯通路门店!$S:$S,$G1419)</f>
        <v>0</v>
      </c>
      <c r="AT1419" s="99">
        <f>SUMIFS(通讯通路门店!$V:$V,通讯通路门店!$S:$S,$G1419)</f>
        <v>0</v>
      </c>
      <c r="AU1419" s="99">
        <f>SUMIFS(通讯通路门店!$W:$W,通讯通路门店!$S:$S,$G1419)</f>
        <v>0</v>
      </c>
      <c r="AV1419" s="99">
        <f>SUMIFS(通讯通路门店!$Z:$Z,通讯通路门店!$S:$S,$G1419)</f>
        <v>0</v>
      </c>
      <c r="AW1419" s="99">
        <f>SUMIFS(通讯通路门店!$AB:$AB,通讯通路门店!$S:$S,$G1419)</f>
        <v>0</v>
      </c>
      <c r="AX1419" s="99">
        <f>SUMIFS(通讯通路门店!$X:$X,通讯通路门店!$S:$S,$G1419)</f>
        <v>0</v>
      </c>
      <c r="AY1419" s="99">
        <f>SUMIFS(通讯通路门店!$Y:$Y,通讯通路门店!$S:$S,$G1419)</f>
        <v>0</v>
      </c>
      <c r="AZ1419" s="99">
        <f>SUMIFS(通讯通路门店!$AA:$AA,通讯通路门店!$S:$S,$G1419)</f>
        <v>0</v>
      </c>
      <c r="BA1419" s="99">
        <f t="shared" si="113"/>
        <v>0</v>
      </c>
      <c r="BB1419" s="99">
        <f t="shared" si="114"/>
        <v>0</v>
      </c>
      <c r="BC1419" s="99">
        <f>SUMIFS(通讯通路门店!$W:$W,通讯通路门店!$S:$S,$G1419,通讯通路门店!$J:$J,"荣耀体验店")+SUMIFS(通讯通路门店!$W:$W,通讯通路门店!$S:$S,$G1419,通讯通路门店!$J:$J,"荣耀授权专卖店")</f>
        <v>0</v>
      </c>
      <c r="BD1419" s="99">
        <f>SUMIFS(通讯通路门店!$Z:$Z,通讯通路门店!$S:$S,$G1419,通讯通路门店!$J:$J,"VIVO体验店")</f>
        <v>0</v>
      </c>
      <c r="BE1419" s="99">
        <f>SUMIFS(通讯通路门店!$AB:$AB,通讯通路门店!$S:$S,$G1419,通讯通路门店!$J:$J,"OPPO体验店")</f>
        <v>0</v>
      </c>
      <c r="BF1419" s="99">
        <f>SUMIFS(通讯通路门店!$X:$X,通讯通路门店!$S:$S,$G1419,通讯通路门店!$J:$J,"华为授权体验店")+SUMIFS(通讯通路门店!$AA:$AA,通讯通路门店!$S:$S,$G1419,通讯通路门店!$J:$J,"华为堡垒店")</f>
        <v>0</v>
      </c>
      <c r="BG1419" s="99">
        <f>SUMIFS(通讯通路门店!$Y:$Y,通讯通路门店!$S:$S,$G1419,通讯通路门店!$J:$J,"小米体验店")</f>
        <v>0</v>
      </c>
      <c r="BH1419" s="99">
        <f>SUMIFS(通讯通路门店!$AA:$AA,通讯通路门店!$S:$S,$G1419,通讯通路门店!$J:$J,"苹果体验店")</f>
        <v>0</v>
      </c>
      <c r="BI1419" s="99">
        <f>SUMIFS(通讯通路门店!$K:$K,通讯通路门店!$S:$S,$G1419,通讯通路门店!$J:$J,"其他品牌专卖店")</f>
        <v>0</v>
      </c>
      <c r="BJ1419" s="99">
        <f>SUMIFS(通讯通路门店!$AC:$AC,通讯通路门店!$S:$S,$G1419)</f>
        <v>0</v>
      </c>
      <c r="BK1419" s="99">
        <f>SUMIFS(通讯通路门店!$AD:$AD,通讯通路门店!$S:$S,$G1419)</f>
        <v>0</v>
      </c>
      <c r="BL1419" s="99">
        <f>SUMIFS(通讯通路门店!$AE:$AE,通讯通路门店!$S:$S,$G1419)</f>
        <v>0</v>
      </c>
      <c r="BM1419" s="99">
        <f>SUMIFS(通讯通路门店!$AF:$AF,通讯通路门店!$S:$S,$G1419)</f>
        <v>0</v>
      </c>
      <c r="BN1419" s="99">
        <f>SUMIFS(通讯通路门店!$AG:$AG,通讯通路门店!$S:$S,$G1419)</f>
        <v>0</v>
      </c>
      <c r="BO1419" s="99">
        <f>SUMIFS(通讯通路门店!$AH:$AH,通讯通路门店!$S:$S,$G1419)</f>
        <v>0</v>
      </c>
      <c r="BP1419" s="99">
        <f>SUMIFS(通讯通路门店!$AI:$AI,通讯通路门店!$S:$S,$G1419)</f>
        <v>0</v>
      </c>
      <c r="BQ1419" s="83"/>
    </row>
    <row r="1420" spans="1:69">
      <c r="A1420" s="99" t="str">
        <f>IFERROR(_xlfn.XLOOKUP($G1420,通讯通路门店!$S$4:$S$993931,通讯通路门店!$A$4:$A$993931,0,0),"")</f>
        <v>海南省</v>
      </c>
      <c r="B1420" s="99" t="str">
        <f>IFERROR(_xlfn.XLOOKUP($G1420,通讯通路门店!$S$4:$S$993931,通讯通路门店!$B$4:$B$993931,0,0),"")</f>
        <v>东方市</v>
      </c>
      <c r="C1420" s="99" t="str">
        <f>IFERROR(_xlfn.XLOOKUP($G1420,通讯通路门店!$S$4:$S$993931,通讯通路门店!$C$4:$C$993931,0,0),"")</f>
        <v>东方市</v>
      </c>
      <c r="D1420" s="99" t="str">
        <f>IFERROR(_xlfn.XLOOKUP($G1420,通讯通路门店!$S$4:$S$993931,通讯通路门店!$D$4:$D$993931,0,0),"")</f>
        <v>八所镇</v>
      </c>
      <c r="E1420" s="83"/>
      <c r="F1420" s="83"/>
      <c r="G1420" s="101"/>
      <c r="H1420" s="102">
        <f>IFERROR(_xlfn.XLOOKUP($G1420,通讯通路门店!$S$4:$S$993931,通讯通路门店!$R$4:$R$993931,0,0),"")</f>
        <v>0</v>
      </c>
      <c r="I1420" s="83"/>
      <c r="J1420" s="83"/>
      <c r="K1420" s="83"/>
      <c r="L1420" s="83"/>
      <c r="M1420" s="83"/>
      <c r="N1420" s="83"/>
      <c r="O1420" s="83"/>
      <c r="P1420" s="83"/>
      <c r="Q1420" s="83"/>
      <c r="R1420" s="83"/>
      <c r="S1420" s="83"/>
      <c r="T1420" s="83"/>
      <c r="U1420" s="99">
        <f>COUNTIF(通讯通路门店!$S:$S,$G1420)</f>
        <v>0</v>
      </c>
      <c r="V1420" s="99">
        <f>COUNTIFS(通讯通路门店!$S:$S,$G1420,通讯通路门店!$J:$J,"综合卖场")</f>
        <v>0</v>
      </c>
      <c r="W1420" s="99">
        <f>SUMIFS(通讯通路门店!$AJ:$AJ,通讯通路门店!$S:$S,通讯客户沙盘!$G1420)</f>
        <v>0</v>
      </c>
      <c r="X1420" s="99">
        <f t="shared" si="110"/>
        <v>0</v>
      </c>
      <c r="Y1420" s="99">
        <f>COUNTIFS(通讯通路门店!$S:$S,$G1420,通讯通路门店!$J:$J,"荣耀体验店")+COUNTIFS(通讯通路门店!$S:$S,$G1420,通讯通路门店!$J:$J,"荣耀授权专卖店")</f>
        <v>0</v>
      </c>
      <c r="Z1420" s="99">
        <f>COUNTIFS(通讯通路门店!$S:$S,$G1420,通讯通路门店!$J:$J,"VIVO体验店")</f>
        <v>0</v>
      </c>
      <c r="AA1420" s="99">
        <f>COUNTIFS(通讯通路门店!$S:$S,$G1420,通讯通路门店!$J:$J,"OPPO体验店")</f>
        <v>0</v>
      </c>
      <c r="AB1420" s="99">
        <f>COUNTIFS(通讯通路门店!$S:$S,$G1420,通讯通路门店!$J:$J,"华为授权体验店")+COUNTIFS(通讯通路门店!$S:$S,$G1420,通讯通路门店!$J:$J,"华为堡垒店")</f>
        <v>0</v>
      </c>
      <c r="AC1420" s="99">
        <f>COUNTIFS(通讯通路门店!$S:$S,$G1420,通讯通路门店!$J:$J,"小米体验店")</f>
        <v>0</v>
      </c>
      <c r="AD1420" s="99">
        <f>COUNTIFS(通讯通路门店!$S:$S,$G1420,通讯通路门店!$J:$J,"苹果体验店")</f>
        <v>0</v>
      </c>
      <c r="AE1420" s="99">
        <f>COUNTIFS(通讯通路门店!$S:$S,$G1420,通讯通路门店!$J:$J,"其他品牌专卖店")</f>
        <v>0</v>
      </c>
      <c r="AF1420" s="99">
        <f>SUMIFS(通讯通路门店!$BI:$BI,通讯通路门店!$S:$S,$G1420)</f>
        <v>0</v>
      </c>
      <c r="AG1420" s="99">
        <f>SUMIFS(通讯通路门店!$BH:$BH,通讯通路门店!$S:$S,$G1420)</f>
        <v>0</v>
      </c>
      <c r="AH1420" s="99">
        <f t="shared" si="111"/>
        <v>0</v>
      </c>
      <c r="AI1420" s="99">
        <f>SUMIFS(通讯通路门店!$BB:$BB,通讯通路门店!$S:$S,$G1420)</f>
        <v>0</v>
      </c>
      <c r="AJ1420" s="99">
        <f>SUMIFS(通讯通路门店!$BE:$BE,通讯通路门店!$S:$S,$G1420)</f>
        <v>0</v>
      </c>
      <c r="AK1420" s="99">
        <f>SUMIFS(通讯通路门店!$BG:$BG,通讯通路门店!$S:$S,$G1420)</f>
        <v>0</v>
      </c>
      <c r="AL1420" s="99">
        <f>SUMIFS(通讯通路门店!$BC:$BC,通讯通路门店!$S:$S,$G1420)</f>
        <v>0</v>
      </c>
      <c r="AM1420" s="99">
        <f>SUMIFS(通讯通路门店!$BD:$BD,通讯通路门店!$S:$S,$G1420)</f>
        <v>0</v>
      </c>
      <c r="AN1420" s="99">
        <f>SUMIFS(通讯通路门店!$BF:$BF,通讯通路门店!$S:$S,$G1420)</f>
        <v>0</v>
      </c>
      <c r="AO1420" s="99">
        <f t="shared" si="112"/>
        <v>0</v>
      </c>
      <c r="AP1420" s="99">
        <f>SUMIFS(通讯通路门店!$K:$K,通讯通路门店!$S:$S,$G1420)</f>
        <v>0</v>
      </c>
      <c r="AQ1420" s="83"/>
      <c r="AR1420" s="99">
        <f>SUMIFS(通讯通路门店!$T:$T,通讯通路门店!$S:$S,$G1420)</f>
        <v>0</v>
      </c>
      <c r="AS1420" s="99">
        <f>SUMIFS(通讯通路门店!$U:$U,通讯通路门店!$S:$S,$G1420)</f>
        <v>0</v>
      </c>
      <c r="AT1420" s="99">
        <f>SUMIFS(通讯通路门店!$V:$V,通讯通路门店!$S:$S,$G1420)</f>
        <v>0</v>
      </c>
      <c r="AU1420" s="99">
        <f>SUMIFS(通讯通路门店!$W:$W,通讯通路门店!$S:$S,$G1420)</f>
        <v>0</v>
      </c>
      <c r="AV1420" s="99">
        <f>SUMIFS(通讯通路门店!$Z:$Z,通讯通路门店!$S:$S,$G1420)</f>
        <v>0</v>
      </c>
      <c r="AW1420" s="99">
        <f>SUMIFS(通讯通路门店!$AB:$AB,通讯通路门店!$S:$S,$G1420)</f>
        <v>0</v>
      </c>
      <c r="AX1420" s="99">
        <f>SUMIFS(通讯通路门店!$X:$X,通讯通路门店!$S:$S,$G1420)</f>
        <v>0</v>
      </c>
      <c r="AY1420" s="99">
        <f>SUMIFS(通讯通路门店!$Y:$Y,通讯通路门店!$S:$S,$G1420)</f>
        <v>0</v>
      </c>
      <c r="AZ1420" s="99">
        <f>SUMIFS(通讯通路门店!$AA:$AA,通讯通路门店!$S:$S,$G1420)</f>
        <v>0</v>
      </c>
      <c r="BA1420" s="99">
        <f t="shared" si="113"/>
        <v>0</v>
      </c>
      <c r="BB1420" s="99">
        <f t="shared" si="114"/>
        <v>0</v>
      </c>
      <c r="BC1420" s="99">
        <f>SUMIFS(通讯通路门店!$W:$W,通讯通路门店!$S:$S,$G1420,通讯通路门店!$J:$J,"荣耀体验店")+SUMIFS(通讯通路门店!$W:$W,通讯通路门店!$S:$S,$G1420,通讯通路门店!$J:$J,"荣耀授权专卖店")</f>
        <v>0</v>
      </c>
      <c r="BD1420" s="99">
        <f>SUMIFS(通讯通路门店!$Z:$Z,通讯通路门店!$S:$S,$G1420,通讯通路门店!$J:$J,"VIVO体验店")</f>
        <v>0</v>
      </c>
      <c r="BE1420" s="99">
        <f>SUMIFS(通讯通路门店!$AB:$AB,通讯通路门店!$S:$S,$G1420,通讯通路门店!$J:$J,"OPPO体验店")</f>
        <v>0</v>
      </c>
      <c r="BF1420" s="99">
        <f>SUMIFS(通讯通路门店!$X:$X,通讯通路门店!$S:$S,$G1420,通讯通路门店!$J:$J,"华为授权体验店")+SUMIFS(通讯通路门店!$AA:$AA,通讯通路门店!$S:$S,$G1420,通讯通路门店!$J:$J,"华为堡垒店")</f>
        <v>0</v>
      </c>
      <c r="BG1420" s="99">
        <f>SUMIFS(通讯通路门店!$Y:$Y,通讯通路门店!$S:$S,$G1420,通讯通路门店!$J:$J,"小米体验店")</f>
        <v>0</v>
      </c>
      <c r="BH1420" s="99">
        <f>SUMIFS(通讯通路门店!$AA:$AA,通讯通路门店!$S:$S,$G1420,通讯通路门店!$J:$J,"苹果体验店")</f>
        <v>0</v>
      </c>
      <c r="BI1420" s="99">
        <f>SUMIFS(通讯通路门店!$K:$K,通讯通路门店!$S:$S,$G1420,通讯通路门店!$J:$J,"其他品牌专卖店")</f>
        <v>0</v>
      </c>
      <c r="BJ1420" s="99">
        <f>SUMIFS(通讯通路门店!$AC:$AC,通讯通路门店!$S:$S,$G1420)</f>
        <v>0</v>
      </c>
      <c r="BK1420" s="99">
        <f>SUMIFS(通讯通路门店!$AD:$AD,通讯通路门店!$S:$S,$G1420)</f>
        <v>0</v>
      </c>
      <c r="BL1420" s="99">
        <f>SUMIFS(通讯通路门店!$AE:$AE,通讯通路门店!$S:$S,$G1420)</f>
        <v>0</v>
      </c>
      <c r="BM1420" s="99">
        <f>SUMIFS(通讯通路门店!$AF:$AF,通讯通路门店!$S:$S,$G1420)</f>
        <v>0</v>
      </c>
      <c r="BN1420" s="99">
        <f>SUMIFS(通讯通路门店!$AG:$AG,通讯通路门店!$S:$S,$G1420)</f>
        <v>0</v>
      </c>
      <c r="BO1420" s="99">
        <f>SUMIFS(通讯通路门店!$AH:$AH,通讯通路门店!$S:$S,$G1420)</f>
        <v>0</v>
      </c>
      <c r="BP1420" s="99">
        <f>SUMIFS(通讯通路门店!$AI:$AI,通讯通路门店!$S:$S,$G1420)</f>
        <v>0</v>
      </c>
      <c r="BQ1420" s="83"/>
    </row>
    <row r="1421" spans="1:69">
      <c r="A1421" s="99" t="str">
        <f>IFERROR(_xlfn.XLOOKUP($G1421,通讯通路门店!$S$4:$S$993931,通讯通路门店!$A$4:$A$993931,0,0),"")</f>
        <v>海南省</v>
      </c>
      <c r="B1421" s="99" t="str">
        <f>IFERROR(_xlfn.XLOOKUP($G1421,通讯通路门店!$S$4:$S$993931,通讯通路门店!$B$4:$B$993931,0,0),"")</f>
        <v>东方市</v>
      </c>
      <c r="C1421" s="99" t="str">
        <f>IFERROR(_xlfn.XLOOKUP($G1421,通讯通路门店!$S$4:$S$993931,通讯通路门店!$C$4:$C$993931,0,0),"")</f>
        <v>东方市</v>
      </c>
      <c r="D1421" s="99" t="str">
        <f>IFERROR(_xlfn.XLOOKUP($G1421,通讯通路门店!$S$4:$S$993931,通讯通路门店!$D$4:$D$993931,0,0),"")</f>
        <v>八所镇</v>
      </c>
      <c r="E1421" s="83"/>
      <c r="F1421" s="83"/>
      <c r="G1421" s="101"/>
      <c r="H1421" s="102">
        <f>IFERROR(_xlfn.XLOOKUP($G1421,通讯通路门店!$S$4:$S$993931,通讯通路门店!$R$4:$R$993931,0,0),"")</f>
        <v>0</v>
      </c>
      <c r="I1421" s="83"/>
      <c r="J1421" s="83"/>
      <c r="K1421" s="83"/>
      <c r="L1421" s="83"/>
      <c r="M1421" s="83"/>
      <c r="N1421" s="83"/>
      <c r="O1421" s="83"/>
      <c r="P1421" s="83"/>
      <c r="Q1421" s="83"/>
      <c r="R1421" s="83"/>
      <c r="S1421" s="83"/>
      <c r="T1421" s="83"/>
      <c r="U1421" s="99">
        <f>COUNTIF(通讯通路门店!$S:$S,$G1421)</f>
        <v>0</v>
      </c>
      <c r="V1421" s="99">
        <f>COUNTIFS(通讯通路门店!$S:$S,$G1421,通讯通路门店!$J:$J,"综合卖场")</f>
        <v>0</v>
      </c>
      <c r="W1421" s="99">
        <f>SUMIFS(通讯通路门店!$AJ:$AJ,通讯通路门店!$S:$S,通讯客户沙盘!$G1421)</f>
        <v>0</v>
      </c>
      <c r="X1421" s="99">
        <f t="shared" si="110"/>
        <v>0</v>
      </c>
      <c r="Y1421" s="99">
        <f>COUNTIFS(通讯通路门店!$S:$S,$G1421,通讯通路门店!$J:$J,"荣耀体验店")+COUNTIFS(通讯通路门店!$S:$S,$G1421,通讯通路门店!$J:$J,"荣耀授权专卖店")</f>
        <v>0</v>
      </c>
      <c r="Z1421" s="99">
        <f>COUNTIFS(通讯通路门店!$S:$S,$G1421,通讯通路门店!$J:$J,"VIVO体验店")</f>
        <v>0</v>
      </c>
      <c r="AA1421" s="99">
        <f>COUNTIFS(通讯通路门店!$S:$S,$G1421,通讯通路门店!$J:$J,"OPPO体验店")</f>
        <v>0</v>
      </c>
      <c r="AB1421" s="99">
        <f>COUNTIFS(通讯通路门店!$S:$S,$G1421,通讯通路门店!$J:$J,"华为授权体验店")+COUNTIFS(通讯通路门店!$S:$S,$G1421,通讯通路门店!$J:$J,"华为堡垒店")</f>
        <v>0</v>
      </c>
      <c r="AC1421" s="99">
        <f>COUNTIFS(通讯通路门店!$S:$S,$G1421,通讯通路门店!$J:$J,"小米体验店")</f>
        <v>0</v>
      </c>
      <c r="AD1421" s="99">
        <f>COUNTIFS(通讯通路门店!$S:$S,$G1421,通讯通路门店!$J:$J,"苹果体验店")</f>
        <v>0</v>
      </c>
      <c r="AE1421" s="99">
        <f>COUNTIFS(通讯通路门店!$S:$S,$G1421,通讯通路门店!$J:$J,"其他品牌专卖店")</f>
        <v>0</v>
      </c>
      <c r="AF1421" s="99">
        <f>SUMIFS(通讯通路门店!$BI:$BI,通讯通路门店!$S:$S,$G1421)</f>
        <v>0</v>
      </c>
      <c r="AG1421" s="99">
        <f>SUMIFS(通讯通路门店!$BH:$BH,通讯通路门店!$S:$S,$G1421)</f>
        <v>0</v>
      </c>
      <c r="AH1421" s="99">
        <f t="shared" si="111"/>
        <v>0</v>
      </c>
      <c r="AI1421" s="99">
        <f>SUMIFS(通讯通路门店!$BB:$BB,通讯通路门店!$S:$S,$G1421)</f>
        <v>0</v>
      </c>
      <c r="AJ1421" s="99">
        <f>SUMIFS(通讯通路门店!$BE:$BE,通讯通路门店!$S:$S,$G1421)</f>
        <v>0</v>
      </c>
      <c r="AK1421" s="99">
        <f>SUMIFS(通讯通路门店!$BG:$BG,通讯通路门店!$S:$S,$G1421)</f>
        <v>0</v>
      </c>
      <c r="AL1421" s="99">
        <f>SUMIFS(通讯通路门店!$BC:$BC,通讯通路门店!$S:$S,$G1421)</f>
        <v>0</v>
      </c>
      <c r="AM1421" s="99">
        <f>SUMIFS(通讯通路门店!$BD:$BD,通讯通路门店!$S:$S,$G1421)</f>
        <v>0</v>
      </c>
      <c r="AN1421" s="99">
        <f>SUMIFS(通讯通路门店!$BF:$BF,通讯通路门店!$S:$S,$G1421)</f>
        <v>0</v>
      </c>
      <c r="AO1421" s="99">
        <f t="shared" si="112"/>
        <v>0</v>
      </c>
      <c r="AP1421" s="99">
        <f>SUMIFS(通讯通路门店!$K:$K,通讯通路门店!$S:$S,$G1421)</f>
        <v>0</v>
      </c>
      <c r="AQ1421" s="83"/>
      <c r="AR1421" s="99">
        <f>SUMIFS(通讯通路门店!$T:$T,通讯通路门店!$S:$S,$G1421)</f>
        <v>0</v>
      </c>
      <c r="AS1421" s="99">
        <f>SUMIFS(通讯通路门店!$U:$U,通讯通路门店!$S:$S,$G1421)</f>
        <v>0</v>
      </c>
      <c r="AT1421" s="99">
        <f>SUMIFS(通讯通路门店!$V:$V,通讯通路门店!$S:$S,$G1421)</f>
        <v>0</v>
      </c>
      <c r="AU1421" s="99">
        <f>SUMIFS(通讯通路门店!$W:$W,通讯通路门店!$S:$S,$G1421)</f>
        <v>0</v>
      </c>
      <c r="AV1421" s="99">
        <f>SUMIFS(通讯通路门店!$Z:$Z,通讯通路门店!$S:$S,$G1421)</f>
        <v>0</v>
      </c>
      <c r="AW1421" s="99">
        <f>SUMIFS(通讯通路门店!$AB:$AB,通讯通路门店!$S:$S,$G1421)</f>
        <v>0</v>
      </c>
      <c r="AX1421" s="99">
        <f>SUMIFS(通讯通路门店!$X:$X,通讯通路门店!$S:$S,$G1421)</f>
        <v>0</v>
      </c>
      <c r="AY1421" s="99">
        <f>SUMIFS(通讯通路门店!$Y:$Y,通讯通路门店!$S:$S,$G1421)</f>
        <v>0</v>
      </c>
      <c r="AZ1421" s="99">
        <f>SUMIFS(通讯通路门店!$AA:$AA,通讯通路门店!$S:$S,$G1421)</f>
        <v>0</v>
      </c>
      <c r="BA1421" s="99">
        <f t="shared" si="113"/>
        <v>0</v>
      </c>
      <c r="BB1421" s="99">
        <f t="shared" si="114"/>
        <v>0</v>
      </c>
      <c r="BC1421" s="99">
        <f>SUMIFS(通讯通路门店!$W:$W,通讯通路门店!$S:$S,$G1421,通讯通路门店!$J:$J,"荣耀体验店")+SUMIFS(通讯通路门店!$W:$W,通讯通路门店!$S:$S,$G1421,通讯通路门店!$J:$J,"荣耀授权专卖店")</f>
        <v>0</v>
      </c>
      <c r="BD1421" s="99">
        <f>SUMIFS(通讯通路门店!$Z:$Z,通讯通路门店!$S:$S,$G1421,通讯通路门店!$J:$J,"VIVO体验店")</f>
        <v>0</v>
      </c>
      <c r="BE1421" s="99">
        <f>SUMIFS(通讯通路门店!$AB:$AB,通讯通路门店!$S:$S,$G1421,通讯通路门店!$J:$J,"OPPO体验店")</f>
        <v>0</v>
      </c>
      <c r="BF1421" s="99">
        <f>SUMIFS(通讯通路门店!$X:$X,通讯通路门店!$S:$S,$G1421,通讯通路门店!$J:$J,"华为授权体验店")+SUMIFS(通讯通路门店!$AA:$AA,通讯通路门店!$S:$S,$G1421,通讯通路门店!$J:$J,"华为堡垒店")</f>
        <v>0</v>
      </c>
      <c r="BG1421" s="99">
        <f>SUMIFS(通讯通路门店!$Y:$Y,通讯通路门店!$S:$S,$G1421,通讯通路门店!$J:$J,"小米体验店")</f>
        <v>0</v>
      </c>
      <c r="BH1421" s="99">
        <f>SUMIFS(通讯通路门店!$AA:$AA,通讯通路门店!$S:$S,$G1421,通讯通路门店!$J:$J,"苹果体验店")</f>
        <v>0</v>
      </c>
      <c r="BI1421" s="99">
        <f>SUMIFS(通讯通路门店!$K:$K,通讯通路门店!$S:$S,$G1421,通讯通路门店!$J:$J,"其他品牌专卖店")</f>
        <v>0</v>
      </c>
      <c r="BJ1421" s="99">
        <f>SUMIFS(通讯通路门店!$AC:$AC,通讯通路门店!$S:$S,$G1421)</f>
        <v>0</v>
      </c>
      <c r="BK1421" s="99">
        <f>SUMIFS(通讯通路门店!$AD:$AD,通讯通路门店!$S:$S,$G1421)</f>
        <v>0</v>
      </c>
      <c r="BL1421" s="99">
        <f>SUMIFS(通讯通路门店!$AE:$AE,通讯通路门店!$S:$S,$G1421)</f>
        <v>0</v>
      </c>
      <c r="BM1421" s="99">
        <f>SUMIFS(通讯通路门店!$AF:$AF,通讯通路门店!$S:$S,$G1421)</f>
        <v>0</v>
      </c>
      <c r="BN1421" s="99">
        <f>SUMIFS(通讯通路门店!$AG:$AG,通讯通路门店!$S:$S,$G1421)</f>
        <v>0</v>
      </c>
      <c r="BO1421" s="99">
        <f>SUMIFS(通讯通路门店!$AH:$AH,通讯通路门店!$S:$S,$G1421)</f>
        <v>0</v>
      </c>
      <c r="BP1421" s="99">
        <f>SUMIFS(通讯通路门店!$AI:$AI,通讯通路门店!$S:$S,$G1421)</f>
        <v>0</v>
      </c>
      <c r="BQ1421" s="83"/>
    </row>
    <row r="1422" spans="1:69">
      <c r="A1422" s="99" t="str">
        <f>IFERROR(_xlfn.XLOOKUP($G1422,通讯通路门店!$S$4:$S$993931,通讯通路门店!$A$4:$A$993931,0,0),"")</f>
        <v>海南省</v>
      </c>
      <c r="B1422" s="99" t="str">
        <f>IFERROR(_xlfn.XLOOKUP($G1422,通讯通路门店!$S$4:$S$993931,通讯通路门店!$B$4:$B$993931,0,0),"")</f>
        <v>东方市</v>
      </c>
      <c r="C1422" s="99" t="str">
        <f>IFERROR(_xlfn.XLOOKUP($G1422,通讯通路门店!$S$4:$S$993931,通讯通路门店!$C$4:$C$993931,0,0),"")</f>
        <v>东方市</v>
      </c>
      <c r="D1422" s="99" t="str">
        <f>IFERROR(_xlfn.XLOOKUP($G1422,通讯通路门店!$S$4:$S$993931,通讯通路门店!$D$4:$D$993931,0,0),"")</f>
        <v>八所镇</v>
      </c>
      <c r="E1422" s="83"/>
      <c r="F1422" s="83"/>
      <c r="G1422" s="101"/>
      <c r="H1422" s="102">
        <f>IFERROR(_xlfn.XLOOKUP($G1422,通讯通路门店!$S$4:$S$993931,通讯通路门店!$R$4:$R$993931,0,0),"")</f>
        <v>0</v>
      </c>
      <c r="I1422" s="83"/>
      <c r="J1422" s="83"/>
      <c r="K1422" s="83"/>
      <c r="L1422" s="83"/>
      <c r="M1422" s="83"/>
      <c r="N1422" s="83"/>
      <c r="O1422" s="83"/>
      <c r="P1422" s="83"/>
      <c r="Q1422" s="83"/>
      <c r="R1422" s="83"/>
      <c r="S1422" s="83"/>
      <c r="T1422" s="83"/>
      <c r="U1422" s="99">
        <f>COUNTIF(通讯通路门店!$S:$S,$G1422)</f>
        <v>0</v>
      </c>
      <c r="V1422" s="99">
        <f>COUNTIFS(通讯通路门店!$S:$S,$G1422,通讯通路门店!$J:$J,"综合卖场")</f>
        <v>0</v>
      </c>
      <c r="W1422" s="99">
        <f>SUMIFS(通讯通路门店!$AJ:$AJ,通讯通路门店!$S:$S,通讯客户沙盘!$G1422)</f>
        <v>0</v>
      </c>
      <c r="X1422" s="99">
        <f t="shared" si="110"/>
        <v>0</v>
      </c>
      <c r="Y1422" s="99">
        <f>COUNTIFS(通讯通路门店!$S:$S,$G1422,通讯通路门店!$J:$J,"荣耀体验店")+COUNTIFS(通讯通路门店!$S:$S,$G1422,通讯通路门店!$J:$J,"荣耀授权专卖店")</f>
        <v>0</v>
      </c>
      <c r="Z1422" s="99">
        <f>COUNTIFS(通讯通路门店!$S:$S,$G1422,通讯通路门店!$J:$J,"VIVO体验店")</f>
        <v>0</v>
      </c>
      <c r="AA1422" s="99">
        <f>COUNTIFS(通讯通路门店!$S:$S,$G1422,通讯通路门店!$J:$J,"OPPO体验店")</f>
        <v>0</v>
      </c>
      <c r="AB1422" s="99">
        <f>COUNTIFS(通讯通路门店!$S:$S,$G1422,通讯通路门店!$J:$J,"华为授权体验店")+COUNTIFS(通讯通路门店!$S:$S,$G1422,通讯通路门店!$J:$J,"华为堡垒店")</f>
        <v>0</v>
      </c>
      <c r="AC1422" s="99">
        <f>COUNTIFS(通讯通路门店!$S:$S,$G1422,通讯通路门店!$J:$J,"小米体验店")</f>
        <v>0</v>
      </c>
      <c r="AD1422" s="99">
        <f>COUNTIFS(通讯通路门店!$S:$S,$G1422,通讯通路门店!$J:$J,"苹果体验店")</f>
        <v>0</v>
      </c>
      <c r="AE1422" s="99">
        <f>COUNTIFS(通讯通路门店!$S:$S,$G1422,通讯通路门店!$J:$J,"其他品牌专卖店")</f>
        <v>0</v>
      </c>
      <c r="AF1422" s="99">
        <f>SUMIFS(通讯通路门店!$BI:$BI,通讯通路门店!$S:$S,$G1422)</f>
        <v>0</v>
      </c>
      <c r="AG1422" s="99">
        <f>SUMIFS(通讯通路门店!$BH:$BH,通讯通路门店!$S:$S,$G1422)</f>
        <v>0</v>
      </c>
      <c r="AH1422" s="99">
        <f t="shared" si="111"/>
        <v>0</v>
      </c>
      <c r="AI1422" s="99">
        <f>SUMIFS(通讯通路门店!$BB:$BB,通讯通路门店!$S:$S,$G1422)</f>
        <v>0</v>
      </c>
      <c r="AJ1422" s="99">
        <f>SUMIFS(通讯通路门店!$BE:$BE,通讯通路门店!$S:$S,$G1422)</f>
        <v>0</v>
      </c>
      <c r="AK1422" s="99">
        <f>SUMIFS(通讯通路门店!$BG:$BG,通讯通路门店!$S:$S,$G1422)</f>
        <v>0</v>
      </c>
      <c r="AL1422" s="99">
        <f>SUMIFS(通讯通路门店!$BC:$BC,通讯通路门店!$S:$S,$G1422)</f>
        <v>0</v>
      </c>
      <c r="AM1422" s="99">
        <f>SUMIFS(通讯通路门店!$BD:$BD,通讯通路门店!$S:$S,$G1422)</f>
        <v>0</v>
      </c>
      <c r="AN1422" s="99">
        <f>SUMIFS(通讯通路门店!$BF:$BF,通讯通路门店!$S:$S,$G1422)</f>
        <v>0</v>
      </c>
      <c r="AO1422" s="99">
        <f t="shared" si="112"/>
        <v>0</v>
      </c>
      <c r="AP1422" s="99">
        <f>SUMIFS(通讯通路门店!$K:$K,通讯通路门店!$S:$S,$G1422)</f>
        <v>0</v>
      </c>
      <c r="AQ1422" s="83"/>
      <c r="AR1422" s="99">
        <f>SUMIFS(通讯通路门店!$T:$T,通讯通路门店!$S:$S,$G1422)</f>
        <v>0</v>
      </c>
      <c r="AS1422" s="99">
        <f>SUMIFS(通讯通路门店!$U:$U,通讯通路门店!$S:$S,$G1422)</f>
        <v>0</v>
      </c>
      <c r="AT1422" s="99">
        <f>SUMIFS(通讯通路门店!$V:$V,通讯通路门店!$S:$S,$G1422)</f>
        <v>0</v>
      </c>
      <c r="AU1422" s="99">
        <f>SUMIFS(通讯通路门店!$W:$W,通讯通路门店!$S:$S,$G1422)</f>
        <v>0</v>
      </c>
      <c r="AV1422" s="99">
        <f>SUMIFS(通讯通路门店!$Z:$Z,通讯通路门店!$S:$S,$G1422)</f>
        <v>0</v>
      </c>
      <c r="AW1422" s="99">
        <f>SUMIFS(通讯通路门店!$AB:$AB,通讯通路门店!$S:$S,$G1422)</f>
        <v>0</v>
      </c>
      <c r="AX1422" s="99">
        <f>SUMIFS(通讯通路门店!$X:$X,通讯通路门店!$S:$S,$G1422)</f>
        <v>0</v>
      </c>
      <c r="AY1422" s="99">
        <f>SUMIFS(通讯通路门店!$Y:$Y,通讯通路门店!$S:$S,$G1422)</f>
        <v>0</v>
      </c>
      <c r="AZ1422" s="99">
        <f>SUMIFS(通讯通路门店!$AA:$AA,通讯通路门店!$S:$S,$G1422)</f>
        <v>0</v>
      </c>
      <c r="BA1422" s="99">
        <f t="shared" si="113"/>
        <v>0</v>
      </c>
      <c r="BB1422" s="99">
        <f t="shared" si="114"/>
        <v>0</v>
      </c>
      <c r="BC1422" s="99">
        <f>SUMIFS(通讯通路门店!$W:$W,通讯通路门店!$S:$S,$G1422,通讯通路门店!$J:$J,"荣耀体验店")+SUMIFS(通讯通路门店!$W:$W,通讯通路门店!$S:$S,$G1422,通讯通路门店!$J:$J,"荣耀授权专卖店")</f>
        <v>0</v>
      </c>
      <c r="BD1422" s="99">
        <f>SUMIFS(通讯通路门店!$Z:$Z,通讯通路门店!$S:$S,$G1422,通讯通路门店!$J:$J,"VIVO体验店")</f>
        <v>0</v>
      </c>
      <c r="BE1422" s="99">
        <f>SUMIFS(通讯通路门店!$AB:$AB,通讯通路门店!$S:$S,$G1422,通讯通路门店!$J:$J,"OPPO体验店")</f>
        <v>0</v>
      </c>
      <c r="BF1422" s="99">
        <f>SUMIFS(通讯通路门店!$X:$X,通讯通路门店!$S:$S,$G1422,通讯通路门店!$J:$J,"华为授权体验店")+SUMIFS(通讯通路门店!$AA:$AA,通讯通路门店!$S:$S,$G1422,通讯通路门店!$J:$J,"华为堡垒店")</f>
        <v>0</v>
      </c>
      <c r="BG1422" s="99">
        <f>SUMIFS(通讯通路门店!$Y:$Y,通讯通路门店!$S:$S,$G1422,通讯通路门店!$J:$J,"小米体验店")</f>
        <v>0</v>
      </c>
      <c r="BH1422" s="99">
        <f>SUMIFS(通讯通路门店!$AA:$AA,通讯通路门店!$S:$S,$G1422,通讯通路门店!$J:$J,"苹果体验店")</f>
        <v>0</v>
      </c>
      <c r="BI1422" s="99">
        <f>SUMIFS(通讯通路门店!$K:$K,通讯通路门店!$S:$S,$G1422,通讯通路门店!$J:$J,"其他品牌专卖店")</f>
        <v>0</v>
      </c>
      <c r="BJ1422" s="99">
        <f>SUMIFS(通讯通路门店!$AC:$AC,通讯通路门店!$S:$S,$G1422)</f>
        <v>0</v>
      </c>
      <c r="BK1422" s="99">
        <f>SUMIFS(通讯通路门店!$AD:$AD,通讯通路门店!$S:$S,$G1422)</f>
        <v>0</v>
      </c>
      <c r="BL1422" s="99">
        <f>SUMIFS(通讯通路门店!$AE:$AE,通讯通路门店!$S:$S,$G1422)</f>
        <v>0</v>
      </c>
      <c r="BM1422" s="99">
        <f>SUMIFS(通讯通路门店!$AF:$AF,通讯通路门店!$S:$S,$G1422)</f>
        <v>0</v>
      </c>
      <c r="BN1422" s="99">
        <f>SUMIFS(通讯通路门店!$AG:$AG,通讯通路门店!$S:$S,$G1422)</f>
        <v>0</v>
      </c>
      <c r="BO1422" s="99">
        <f>SUMIFS(通讯通路门店!$AH:$AH,通讯通路门店!$S:$S,$G1422)</f>
        <v>0</v>
      </c>
      <c r="BP1422" s="99">
        <f>SUMIFS(通讯通路门店!$AI:$AI,通讯通路门店!$S:$S,$G1422)</f>
        <v>0</v>
      </c>
      <c r="BQ1422" s="83"/>
    </row>
    <row r="1423" spans="1:69">
      <c r="A1423" s="99" t="str">
        <f>IFERROR(_xlfn.XLOOKUP($G1423,通讯通路门店!$S$4:$S$993931,通讯通路门店!$A$4:$A$993931,0,0),"")</f>
        <v>海南省</v>
      </c>
      <c r="B1423" s="99" t="str">
        <f>IFERROR(_xlfn.XLOOKUP($G1423,通讯通路门店!$S$4:$S$993931,通讯通路门店!$B$4:$B$993931,0,0),"")</f>
        <v>东方市</v>
      </c>
      <c r="C1423" s="99" t="str">
        <f>IFERROR(_xlfn.XLOOKUP($G1423,通讯通路门店!$S$4:$S$993931,通讯通路门店!$C$4:$C$993931,0,0),"")</f>
        <v>东方市</v>
      </c>
      <c r="D1423" s="99" t="str">
        <f>IFERROR(_xlfn.XLOOKUP($G1423,通讯通路门店!$S$4:$S$993931,通讯通路门店!$D$4:$D$993931,0,0),"")</f>
        <v>八所镇</v>
      </c>
      <c r="E1423" s="83"/>
      <c r="F1423" s="83"/>
      <c r="G1423" s="101"/>
      <c r="H1423" s="102">
        <f>IFERROR(_xlfn.XLOOKUP($G1423,通讯通路门店!$S$4:$S$993931,通讯通路门店!$R$4:$R$993931,0,0),"")</f>
        <v>0</v>
      </c>
      <c r="I1423" s="83"/>
      <c r="J1423" s="83"/>
      <c r="K1423" s="83"/>
      <c r="L1423" s="83"/>
      <c r="M1423" s="83"/>
      <c r="N1423" s="83"/>
      <c r="O1423" s="83"/>
      <c r="P1423" s="83"/>
      <c r="Q1423" s="83"/>
      <c r="R1423" s="83"/>
      <c r="S1423" s="83"/>
      <c r="T1423" s="83"/>
      <c r="U1423" s="99">
        <f>COUNTIF(通讯通路门店!$S:$S,$G1423)</f>
        <v>0</v>
      </c>
      <c r="V1423" s="99">
        <f>COUNTIFS(通讯通路门店!$S:$S,$G1423,通讯通路门店!$J:$J,"综合卖场")</f>
        <v>0</v>
      </c>
      <c r="W1423" s="99">
        <f>SUMIFS(通讯通路门店!$AJ:$AJ,通讯通路门店!$S:$S,通讯客户沙盘!$G1423)</f>
        <v>0</v>
      </c>
      <c r="X1423" s="99">
        <f t="shared" si="110"/>
        <v>0</v>
      </c>
      <c r="Y1423" s="99">
        <f>COUNTIFS(通讯通路门店!$S:$S,$G1423,通讯通路门店!$J:$J,"荣耀体验店")+COUNTIFS(通讯通路门店!$S:$S,$G1423,通讯通路门店!$J:$J,"荣耀授权专卖店")</f>
        <v>0</v>
      </c>
      <c r="Z1423" s="99">
        <f>COUNTIFS(通讯通路门店!$S:$S,$G1423,通讯通路门店!$J:$J,"VIVO体验店")</f>
        <v>0</v>
      </c>
      <c r="AA1423" s="99">
        <f>COUNTIFS(通讯通路门店!$S:$S,$G1423,通讯通路门店!$J:$J,"OPPO体验店")</f>
        <v>0</v>
      </c>
      <c r="AB1423" s="99">
        <f>COUNTIFS(通讯通路门店!$S:$S,$G1423,通讯通路门店!$J:$J,"华为授权体验店")+COUNTIFS(通讯通路门店!$S:$S,$G1423,通讯通路门店!$J:$J,"华为堡垒店")</f>
        <v>0</v>
      </c>
      <c r="AC1423" s="99">
        <f>COUNTIFS(通讯通路门店!$S:$S,$G1423,通讯通路门店!$J:$J,"小米体验店")</f>
        <v>0</v>
      </c>
      <c r="AD1423" s="99">
        <f>COUNTIFS(通讯通路门店!$S:$S,$G1423,通讯通路门店!$J:$J,"苹果体验店")</f>
        <v>0</v>
      </c>
      <c r="AE1423" s="99">
        <f>COUNTIFS(通讯通路门店!$S:$S,$G1423,通讯通路门店!$J:$J,"其他品牌专卖店")</f>
        <v>0</v>
      </c>
      <c r="AF1423" s="99">
        <f>SUMIFS(通讯通路门店!$BI:$BI,通讯通路门店!$S:$S,$G1423)</f>
        <v>0</v>
      </c>
      <c r="AG1423" s="99">
        <f>SUMIFS(通讯通路门店!$BH:$BH,通讯通路门店!$S:$S,$G1423)</f>
        <v>0</v>
      </c>
      <c r="AH1423" s="99">
        <f t="shared" si="111"/>
        <v>0</v>
      </c>
      <c r="AI1423" s="99">
        <f>SUMIFS(通讯通路门店!$BB:$BB,通讯通路门店!$S:$S,$G1423)</f>
        <v>0</v>
      </c>
      <c r="AJ1423" s="99">
        <f>SUMIFS(通讯通路门店!$BE:$BE,通讯通路门店!$S:$S,$G1423)</f>
        <v>0</v>
      </c>
      <c r="AK1423" s="99">
        <f>SUMIFS(通讯通路门店!$BG:$BG,通讯通路门店!$S:$S,$G1423)</f>
        <v>0</v>
      </c>
      <c r="AL1423" s="99">
        <f>SUMIFS(通讯通路门店!$BC:$BC,通讯通路门店!$S:$S,$G1423)</f>
        <v>0</v>
      </c>
      <c r="AM1423" s="99">
        <f>SUMIFS(通讯通路门店!$BD:$BD,通讯通路门店!$S:$S,$G1423)</f>
        <v>0</v>
      </c>
      <c r="AN1423" s="99">
        <f>SUMIFS(通讯通路门店!$BF:$BF,通讯通路门店!$S:$S,$G1423)</f>
        <v>0</v>
      </c>
      <c r="AO1423" s="99">
        <f t="shared" si="112"/>
        <v>0</v>
      </c>
      <c r="AP1423" s="99">
        <f>SUMIFS(通讯通路门店!$K:$K,通讯通路门店!$S:$S,$G1423)</f>
        <v>0</v>
      </c>
      <c r="AQ1423" s="83"/>
      <c r="AR1423" s="99">
        <f>SUMIFS(通讯通路门店!$T:$T,通讯通路门店!$S:$S,$G1423)</f>
        <v>0</v>
      </c>
      <c r="AS1423" s="99">
        <f>SUMIFS(通讯通路门店!$U:$U,通讯通路门店!$S:$S,$G1423)</f>
        <v>0</v>
      </c>
      <c r="AT1423" s="99">
        <f>SUMIFS(通讯通路门店!$V:$V,通讯通路门店!$S:$S,$G1423)</f>
        <v>0</v>
      </c>
      <c r="AU1423" s="99">
        <f>SUMIFS(通讯通路门店!$W:$W,通讯通路门店!$S:$S,$G1423)</f>
        <v>0</v>
      </c>
      <c r="AV1423" s="99">
        <f>SUMIFS(通讯通路门店!$Z:$Z,通讯通路门店!$S:$S,$G1423)</f>
        <v>0</v>
      </c>
      <c r="AW1423" s="99">
        <f>SUMIFS(通讯通路门店!$AB:$AB,通讯通路门店!$S:$S,$G1423)</f>
        <v>0</v>
      </c>
      <c r="AX1423" s="99">
        <f>SUMIFS(通讯通路门店!$X:$X,通讯通路门店!$S:$S,$G1423)</f>
        <v>0</v>
      </c>
      <c r="AY1423" s="99">
        <f>SUMIFS(通讯通路门店!$Y:$Y,通讯通路门店!$S:$S,$G1423)</f>
        <v>0</v>
      </c>
      <c r="AZ1423" s="99">
        <f>SUMIFS(通讯通路门店!$AA:$AA,通讯通路门店!$S:$S,$G1423)</f>
        <v>0</v>
      </c>
      <c r="BA1423" s="99">
        <f t="shared" si="113"/>
        <v>0</v>
      </c>
      <c r="BB1423" s="99">
        <f t="shared" si="114"/>
        <v>0</v>
      </c>
      <c r="BC1423" s="99">
        <f>SUMIFS(通讯通路门店!$W:$W,通讯通路门店!$S:$S,$G1423,通讯通路门店!$J:$J,"荣耀体验店")+SUMIFS(通讯通路门店!$W:$W,通讯通路门店!$S:$S,$G1423,通讯通路门店!$J:$J,"荣耀授权专卖店")</f>
        <v>0</v>
      </c>
      <c r="BD1423" s="99">
        <f>SUMIFS(通讯通路门店!$Z:$Z,通讯通路门店!$S:$S,$G1423,通讯通路门店!$J:$J,"VIVO体验店")</f>
        <v>0</v>
      </c>
      <c r="BE1423" s="99">
        <f>SUMIFS(通讯通路门店!$AB:$AB,通讯通路门店!$S:$S,$G1423,通讯通路门店!$J:$J,"OPPO体验店")</f>
        <v>0</v>
      </c>
      <c r="BF1423" s="99">
        <f>SUMIFS(通讯通路门店!$X:$X,通讯通路门店!$S:$S,$G1423,通讯通路门店!$J:$J,"华为授权体验店")+SUMIFS(通讯通路门店!$AA:$AA,通讯通路门店!$S:$S,$G1423,通讯通路门店!$J:$J,"华为堡垒店")</f>
        <v>0</v>
      </c>
      <c r="BG1423" s="99">
        <f>SUMIFS(通讯通路门店!$Y:$Y,通讯通路门店!$S:$S,$G1423,通讯通路门店!$J:$J,"小米体验店")</f>
        <v>0</v>
      </c>
      <c r="BH1423" s="99">
        <f>SUMIFS(通讯通路门店!$AA:$AA,通讯通路门店!$S:$S,$G1423,通讯通路门店!$J:$J,"苹果体验店")</f>
        <v>0</v>
      </c>
      <c r="BI1423" s="99">
        <f>SUMIFS(通讯通路门店!$K:$K,通讯通路门店!$S:$S,$G1423,通讯通路门店!$J:$J,"其他品牌专卖店")</f>
        <v>0</v>
      </c>
      <c r="BJ1423" s="99">
        <f>SUMIFS(通讯通路门店!$AC:$AC,通讯通路门店!$S:$S,$G1423)</f>
        <v>0</v>
      </c>
      <c r="BK1423" s="99">
        <f>SUMIFS(通讯通路门店!$AD:$AD,通讯通路门店!$S:$S,$G1423)</f>
        <v>0</v>
      </c>
      <c r="BL1423" s="99">
        <f>SUMIFS(通讯通路门店!$AE:$AE,通讯通路门店!$S:$S,$G1423)</f>
        <v>0</v>
      </c>
      <c r="BM1423" s="99">
        <f>SUMIFS(通讯通路门店!$AF:$AF,通讯通路门店!$S:$S,$G1423)</f>
        <v>0</v>
      </c>
      <c r="BN1423" s="99">
        <f>SUMIFS(通讯通路门店!$AG:$AG,通讯通路门店!$S:$S,$G1423)</f>
        <v>0</v>
      </c>
      <c r="BO1423" s="99">
        <f>SUMIFS(通讯通路门店!$AH:$AH,通讯通路门店!$S:$S,$G1423)</f>
        <v>0</v>
      </c>
      <c r="BP1423" s="99">
        <f>SUMIFS(通讯通路门店!$AI:$AI,通讯通路门店!$S:$S,$G1423)</f>
        <v>0</v>
      </c>
      <c r="BQ1423" s="83"/>
    </row>
    <row r="1424" spans="1:69">
      <c r="A1424" s="99" t="str">
        <f>IFERROR(_xlfn.XLOOKUP($G1424,通讯通路门店!$S$4:$S$993931,通讯通路门店!$A$4:$A$993931,0,0),"")</f>
        <v>海南省</v>
      </c>
      <c r="B1424" s="99" t="str">
        <f>IFERROR(_xlfn.XLOOKUP($G1424,通讯通路门店!$S$4:$S$993931,通讯通路门店!$B$4:$B$993931,0,0),"")</f>
        <v>东方市</v>
      </c>
      <c r="C1424" s="99" t="str">
        <f>IFERROR(_xlfn.XLOOKUP($G1424,通讯通路门店!$S$4:$S$993931,通讯通路门店!$C$4:$C$993931,0,0),"")</f>
        <v>东方市</v>
      </c>
      <c r="D1424" s="99" t="str">
        <f>IFERROR(_xlfn.XLOOKUP($G1424,通讯通路门店!$S$4:$S$993931,通讯通路门店!$D$4:$D$993931,0,0),"")</f>
        <v>八所镇</v>
      </c>
      <c r="E1424" s="83"/>
      <c r="F1424" s="83"/>
      <c r="G1424" s="101"/>
      <c r="H1424" s="102">
        <f>IFERROR(_xlfn.XLOOKUP($G1424,通讯通路门店!$S$4:$S$993931,通讯通路门店!$R$4:$R$993931,0,0),"")</f>
        <v>0</v>
      </c>
      <c r="I1424" s="83"/>
      <c r="J1424" s="83"/>
      <c r="K1424" s="83"/>
      <c r="L1424" s="83"/>
      <c r="M1424" s="83"/>
      <c r="N1424" s="83"/>
      <c r="O1424" s="83"/>
      <c r="P1424" s="83"/>
      <c r="Q1424" s="83"/>
      <c r="R1424" s="83"/>
      <c r="S1424" s="83"/>
      <c r="T1424" s="83"/>
      <c r="U1424" s="99">
        <f>COUNTIF(通讯通路门店!$S:$S,$G1424)</f>
        <v>0</v>
      </c>
      <c r="V1424" s="99">
        <f>COUNTIFS(通讯通路门店!$S:$S,$G1424,通讯通路门店!$J:$J,"综合卖场")</f>
        <v>0</v>
      </c>
      <c r="W1424" s="99">
        <f>SUMIFS(通讯通路门店!$AJ:$AJ,通讯通路门店!$S:$S,通讯客户沙盘!$G1424)</f>
        <v>0</v>
      </c>
      <c r="X1424" s="99">
        <f t="shared" si="110"/>
        <v>0</v>
      </c>
      <c r="Y1424" s="99">
        <f>COUNTIFS(通讯通路门店!$S:$S,$G1424,通讯通路门店!$J:$J,"荣耀体验店")+COUNTIFS(通讯通路门店!$S:$S,$G1424,通讯通路门店!$J:$J,"荣耀授权专卖店")</f>
        <v>0</v>
      </c>
      <c r="Z1424" s="99">
        <f>COUNTIFS(通讯通路门店!$S:$S,$G1424,通讯通路门店!$J:$J,"VIVO体验店")</f>
        <v>0</v>
      </c>
      <c r="AA1424" s="99">
        <f>COUNTIFS(通讯通路门店!$S:$S,$G1424,通讯通路门店!$J:$J,"OPPO体验店")</f>
        <v>0</v>
      </c>
      <c r="AB1424" s="99">
        <f>COUNTIFS(通讯通路门店!$S:$S,$G1424,通讯通路门店!$J:$J,"华为授权体验店")+COUNTIFS(通讯通路门店!$S:$S,$G1424,通讯通路门店!$J:$J,"华为堡垒店")</f>
        <v>0</v>
      </c>
      <c r="AC1424" s="99">
        <f>COUNTIFS(通讯通路门店!$S:$S,$G1424,通讯通路门店!$J:$J,"小米体验店")</f>
        <v>0</v>
      </c>
      <c r="AD1424" s="99">
        <f>COUNTIFS(通讯通路门店!$S:$S,$G1424,通讯通路门店!$J:$J,"苹果体验店")</f>
        <v>0</v>
      </c>
      <c r="AE1424" s="99">
        <f>COUNTIFS(通讯通路门店!$S:$S,$G1424,通讯通路门店!$J:$J,"其他品牌专卖店")</f>
        <v>0</v>
      </c>
      <c r="AF1424" s="99">
        <f>SUMIFS(通讯通路门店!$BI:$BI,通讯通路门店!$S:$S,$G1424)</f>
        <v>0</v>
      </c>
      <c r="AG1424" s="99">
        <f>SUMIFS(通讯通路门店!$BH:$BH,通讯通路门店!$S:$S,$G1424)</f>
        <v>0</v>
      </c>
      <c r="AH1424" s="99">
        <f t="shared" si="111"/>
        <v>0</v>
      </c>
      <c r="AI1424" s="99">
        <f>SUMIFS(通讯通路门店!$BB:$BB,通讯通路门店!$S:$S,$G1424)</f>
        <v>0</v>
      </c>
      <c r="AJ1424" s="99">
        <f>SUMIFS(通讯通路门店!$BE:$BE,通讯通路门店!$S:$S,$G1424)</f>
        <v>0</v>
      </c>
      <c r="AK1424" s="99">
        <f>SUMIFS(通讯通路门店!$BG:$BG,通讯通路门店!$S:$S,$G1424)</f>
        <v>0</v>
      </c>
      <c r="AL1424" s="99">
        <f>SUMIFS(通讯通路门店!$BC:$BC,通讯通路门店!$S:$S,$G1424)</f>
        <v>0</v>
      </c>
      <c r="AM1424" s="99">
        <f>SUMIFS(通讯通路门店!$BD:$BD,通讯通路门店!$S:$S,$G1424)</f>
        <v>0</v>
      </c>
      <c r="AN1424" s="99">
        <f>SUMIFS(通讯通路门店!$BF:$BF,通讯通路门店!$S:$S,$G1424)</f>
        <v>0</v>
      </c>
      <c r="AO1424" s="99">
        <f t="shared" si="112"/>
        <v>0</v>
      </c>
      <c r="AP1424" s="99">
        <f>SUMIFS(通讯通路门店!$K:$K,通讯通路门店!$S:$S,$G1424)</f>
        <v>0</v>
      </c>
      <c r="AQ1424" s="83"/>
      <c r="AR1424" s="99">
        <f>SUMIFS(通讯通路门店!$T:$T,通讯通路门店!$S:$S,$G1424)</f>
        <v>0</v>
      </c>
      <c r="AS1424" s="99">
        <f>SUMIFS(通讯通路门店!$U:$U,通讯通路门店!$S:$S,$G1424)</f>
        <v>0</v>
      </c>
      <c r="AT1424" s="99">
        <f>SUMIFS(通讯通路门店!$V:$V,通讯通路门店!$S:$S,$G1424)</f>
        <v>0</v>
      </c>
      <c r="AU1424" s="99">
        <f>SUMIFS(通讯通路门店!$W:$W,通讯通路门店!$S:$S,$G1424)</f>
        <v>0</v>
      </c>
      <c r="AV1424" s="99">
        <f>SUMIFS(通讯通路门店!$Z:$Z,通讯通路门店!$S:$S,$G1424)</f>
        <v>0</v>
      </c>
      <c r="AW1424" s="99">
        <f>SUMIFS(通讯通路门店!$AB:$AB,通讯通路门店!$S:$S,$G1424)</f>
        <v>0</v>
      </c>
      <c r="AX1424" s="99">
        <f>SUMIFS(通讯通路门店!$X:$X,通讯通路门店!$S:$S,$G1424)</f>
        <v>0</v>
      </c>
      <c r="AY1424" s="99">
        <f>SUMIFS(通讯通路门店!$Y:$Y,通讯通路门店!$S:$S,$G1424)</f>
        <v>0</v>
      </c>
      <c r="AZ1424" s="99">
        <f>SUMIFS(通讯通路门店!$AA:$AA,通讯通路门店!$S:$S,$G1424)</f>
        <v>0</v>
      </c>
      <c r="BA1424" s="99">
        <f t="shared" si="113"/>
        <v>0</v>
      </c>
      <c r="BB1424" s="99">
        <f t="shared" si="114"/>
        <v>0</v>
      </c>
      <c r="BC1424" s="99">
        <f>SUMIFS(通讯通路门店!$W:$W,通讯通路门店!$S:$S,$G1424,通讯通路门店!$J:$J,"荣耀体验店")+SUMIFS(通讯通路门店!$W:$W,通讯通路门店!$S:$S,$G1424,通讯通路门店!$J:$J,"荣耀授权专卖店")</f>
        <v>0</v>
      </c>
      <c r="BD1424" s="99">
        <f>SUMIFS(通讯通路门店!$Z:$Z,通讯通路门店!$S:$S,$G1424,通讯通路门店!$J:$J,"VIVO体验店")</f>
        <v>0</v>
      </c>
      <c r="BE1424" s="99">
        <f>SUMIFS(通讯通路门店!$AB:$AB,通讯通路门店!$S:$S,$G1424,通讯通路门店!$J:$J,"OPPO体验店")</f>
        <v>0</v>
      </c>
      <c r="BF1424" s="99">
        <f>SUMIFS(通讯通路门店!$X:$X,通讯通路门店!$S:$S,$G1424,通讯通路门店!$J:$J,"华为授权体验店")+SUMIFS(通讯通路门店!$AA:$AA,通讯通路门店!$S:$S,$G1424,通讯通路门店!$J:$J,"华为堡垒店")</f>
        <v>0</v>
      </c>
      <c r="BG1424" s="99">
        <f>SUMIFS(通讯通路门店!$Y:$Y,通讯通路门店!$S:$S,$G1424,通讯通路门店!$J:$J,"小米体验店")</f>
        <v>0</v>
      </c>
      <c r="BH1424" s="99">
        <f>SUMIFS(通讯通路门店!$AA:$AA,通讯通路门店!$S:$S,$G1424,通讯通路门店!$J:$J,"苹果体验店")</f>
        <v>0</v>
      </c>
      <c r="BI1424" s="99">
        <f>SUMIFS(通讯通路门店!$K:$K,通讯通路门店!$S:$S,$G1424,通讯通路门店!$J:$J,"其他品牌专卖店")</f>
        <v>0</v>
      </c>
      <c r="BJ1424" s="99">
        <f>SUMIFS(通讯通路门店!$AC:$AC,通讯通路门店!$S:$S,$G1424)</f>
        <v>0</v>
      </c>
      <c r="BK1424" s="99">
        <f>SUMIFS(通讯通路门店!$AD:$AD,通讯通路门店!$S:$S,$G1424)</f>
        <v>0</v>
      </c>
      <c r="BL1424" s="99">
        <f>SUMIFS(通讯通路门店!$AE:$AE,通讯通路门店!$S:$S,$G1424)</f>
        <v>0</v>
      </c>
      <c r="BM1424" s="99">
        <f>SUMIFS(通讯通路门店!$AF:$AF,通讯通路门店!$S:$S,$G1424)</f>
        <v>0</v>
      </c>
      <c r="BN1424" s="99">
        <f>SUMIFS(通讯通路门店!$AG:$AG,通讯通路门店!$S:$S,$G1424)</f>
        <v>0</v>
      </c>
      <c r="BO1424" s="99">
        <f>SUMIFS(通讯通路门店!$AH:$AH,通讯通路门店!$S:$S,$G1424)</f>
        <v>0</v>
      </c>
      <c r="BP1424" s="99">
        <f>SUMIFS(通讯通路门店!$AI:$AI,通讯通路门店!$S:$S,$G1424)</f>
        <v>0</v>
      </c>
      <c r="BQ1424" s="83"/>
    </row>
    <row r="1425" spans="1:69">
      <c r="A1425" s="99" t="str">
        <f>IFERROR(_xlfn.XLOOKUP($G1425,通讯通路门店!$S$4:$S$993931,通讯通路门店!$A$4:$A$993931,0,0),"")</f>
        <v>海南省</v>
      </c>
      <c r="B1425" s="99" t="str">
        <f>IFERROR(_xlfn.XLOOKUP($G1425,通讯通路门店!$S$4:$S$993931,通讯通路门店!$B$4:$B$993931,0,0),"")</f>
        <v>东方市</v>
      </c>
      <c r="C1425" s="99" t="str">
        <f>IFERROR(_xlfn.XLOOKUP($G1425,通讯通路门店!$S$4:$S$993931,通讯通路门店!$C$4:$C$993931,0,0),"")</f>
        <v>东方市</v>
      </c>
      <c r="D1425" s="99" t="str">
        <f>IFERROR(_xlfn.XLOOKUP($G1425,通讯通路门店!$S$4:$S$993931,通讯通路门店!$D$4:$D$993931,0,0),"")</f>
        <v>八所镇</v>
      </c>
      <c r="E1425" s="83"/>
      <c r="F1425" s="83"/>
      <c r="G1425" s="101"/>
      <c r="H1425" s="102">
        <f>IFERROR(_xlfn.XLOOKUP($G1425,通讯通路门店!$S$4:$S$993931,通讯通路门店!$R$4:$R$993931,0,0),"")</f>
        <v>0</v>
      </c>
      <c r="I1425" s="83"/>
      <c r="J1425" s="83"/>
      <c r="K1425" s="83"/>
      <c r="L1425" s="83"/>
      <c r="M1425" s="83"/>
      <c r="N1425" s="83"/>
      <c r="O1425" s="83"/>
      <c r="P1425" s="83"/>
      <c r="Q1425" s="83"/>
      <c r="R1425" s="83"/>
      <c r="S1425" s="83"/>
      <c r="T1425" s="83"/>
      <c r="U1425" s="99">
        <f>COUNTIF(通讯通路门店!$S:$S,$G1425)</f>
        <v>0</v>
      </c>
      <c r="V1425" s="99">
        <f>COUNTIFS(通讯通路门店!$S:$S,$G1425,通讯通路门店!$J:$J,"综合卖场")</f>
        <v>0</v>
      </c>
      <c r="W1425" s="99">
        <f>SUMIFS(通讯通路门店!$AJ:$AJ,通讯通路门店!$S:$S,通讯客户沙盘!$G1425)</f>
        <v>0</v>
      </c>
      <c r="X1425" s="99">
        <f t="shared" si="110"/>
        <v>0</v>
      </c>
      <c r="Y1425" s="99">
        <f>COUNTIFS(通讯通路门店!$S:$S,$G1425,通讯通路门店!$J:$J,"荣耀体验店")+COUNTIFS(通讯通路门店!$S:$S,$G1425,通讯通路门店!$J:$J,"荣耀授权专卖店")</f>
        <v>0</v>
      </c>
      <c r="Z1425" s="99">
        <f>COUNTIFS(通讯通路门店!$S:$S,$G1425,通讯通路门店!$J:$J,"VIVO体验店")</f>
        <v>0</v>
      </c>
      <c r="AA1425" s="99">
        <f>COUNTIFS(通讯通路门店!$S:$S,$G1425,通讯通路门店!$J:$J,"OPPO体验店")</f>
        <v>0</v>
      </c>
      <c r="AB1425" s="99">
        <f>COUNTIFS(通讯通路门店!$S:$S,$G1425,通讯通路门店!$J:$J,"华为授权体验店")+COUNTIFS(通讯通路门店!$S:$S,$G1425,通讯通路门店!$J:$J,"华为堡垒店")</f>
        <v>0</v>
      </c>
      <c r="AC1425" s="99">
        <f>COUNTIFS(通讯通路门店!$S:$S,$G1425,通讯通路门店!$J:$J,"小米体验店")</f>
        <v>0</v>
      </c>
      <c r="AD1425" s="99">
        <f>COUNTIFS(通讯通路门店!$S:$S,$G1425,通讯通路门店!$J:$J,"苹果体验店")</f>
        <v>0</v>
      </c>
      <c r="AE1425" s="99">
        <f>COUNTIFS(通讯通路门店!$S:$S,$G1425,通讯通路门店!$J:$J,"其他品牌专卖店")</f>
        <v>0</v>
      </c>
      <c r="AF1425" s="99">
        <f>SUMIFS(通讯通路门店!$BI:$BI,通讯通路门店!$S:$S,$G1425)</f>
        <v>0</v>
      </c>
      <c r="AG1425" s="99">
        <f>SUMIFS(通讯通路门店!$BH:$BH,通讯通路门店!$S:$S,$G1425)</f>
        <v>0</v>
      </c>
      <c r="AH1425" s="99">
        <f t="shared" si="111"/>
        <v>0</v>
      </c>
      <c r="AI1425" s="99">
        <f>SUMIFS(通讯通路门店!$BB:$BB,通讯通路门店!$S:$S,$G1425)</f>
        <v>0</v>
      </c>
      <c r="AJ1425" s="99">
        <f>SUMIFS(通讯通路门店!$BE:$BE,通讯通路门店!$S:$S,$G1425)</f>
        <v>0</v>
      </c>
      <c r="AK1425" s="99">
        <f>SUMIFS(通讯通路门店!$BG:$BG,通讯通路门店!$S:$S,$G1425)</f>
        <v>0</v>
      </c>
      <c r="AL1425" s="99">
        <f>SUMIFS(通讯通路门店!$BC:$BC,通讯通路门店!$S:$S,$G1425)</f>
        <v>0</v>
      </c>
      <c r="AM1425" s="99">
        <f>SUMIFS(通讯通路门店!$BD:$BD,通讯通路门店!$S:$S,$G1425)</f>
        <v>0</v>
      </c>
      <c r="AN1425" s="99">
        <f>SUMIFS(通讯通路门店!$BF:$BF,通讯通路门店!$S:$S,$G1425)</f>
        <v>0</v>
      </c>
      <c r="AO1425" s="99">
        <f t="shared" si="112"/>
        <v>0</v>
      </c>
      <c r="AP1425" s="99">
        <f>SUMIFS(通讯通路门店!$K:$K,通讯通路门店!$S:$S,$G1425)</f>
        <v>0</v>
      </c>
      <c r="AQ1425" s="83"/>
      <c r="AR1425" s="99">
        <f>SUMIFS(通讯通路门店!$T:$T,通讯通路门店!$S:$S,$G1425)</f>
        <v>0</v>
      </c>
      <c r="AS1425" s="99">
        <f>SUMIFS(通讯通路门店!$U:$U,通讯通路门店!$S:$S,$G1425)</f>
        <v>0</v>
      </c>
      <c r="AT1425" s="99">
        <f>SUMIFS(通讯通路门店!$V:$V,通讯通路门店!$S:$S,$G1425)</f>
        <v>0</v>
      </c>
      <c r="AU1425" s="99">
        <f>SUMIFS(通讯通路门店!$W:$W,通讯通路门店!$S:$S,$G1425)</f>
        <v>0</v>
      </c>
      <c r="AV1425" s="99">
        <f>SUMIFS(通讯通路门店!$Z:$Z,通讯通路门店!$S:$S,$G1425)</f>
        <v>0</v>
      </c>
      <c r="AW1425" s="99">
        <f>SUMIFS(通讯通路门店!$AB:$AB,通讯通路门店!$S:$S,$G1425)</f>
        <v>0</v>
      </c>
      <c r="AX1425" s="99">
        <f>SUMIFS(通讯通路门店!$X:$X,通讯通路门店!$S:$S,$G1425)</f>
        <v>0</v>
      </c>
      <c r="AY1425" s="99">
        <f>SUMIFS(通讯通路门店!$Y:$Y,通讯通路门店!$S:$S,$G1425)</f>
        <v>0</v>
      </c>
      <c r="AZ1425" s="99">
        <f>SUMIFS(通讯通路门店!$AA:$AA,通讯通路门店!$S:$S,$G1425)</f>
        <v>0</v>
      </c>
      <c r="BA1425" s="99">
        <f t="shared" si="113"/>
        <v>0</v>
      </c>
      <c r="BB1425" s="99">
        <f t="shared" si="114"/>
        <v>0</v>
      </c>
      <c r="BC1425" s="99">
        <f>SUMIFS(通讯通路门店!$W:$W,通讯通路门店!$S:$S,$G1425,通讯通路门店!$J:$J,"荣耀体验店")+SUMIFS(通讯通路门店!$W:$W,通讯通路门店!$S:$S,$G1425,通讯通路门店!$J:$J,"荣耀授权专卖店")</f>
        <v>0</v>
      </c>
      <c r="BD1425" s="99">
        <f>SUMIFS(通讯通路门店!$Z:$Z,通讯通路门店!$S:$S,$G1425,通讯通路门店!$J:$J,"VIVO体验店")</f>
        <v>0</v>
      </c>
      <c r="BE1425" s="99">
        <f>SUMIFS(通讯通路门店!$AB:$AB,通讯通路门店!$S:$S,$G1425,通讯通路门店!$J:$J,"OPPO体验店")</f>
        <v>0</v>
      </c>
      <c r="BF1425" s="99">
        <f>SUMIFS(通讯通路门店!$X:$X,通讯通路门店!$S:$S,$G1425,通讯通路门店!$J:$J,"华为授权体验店")+SUMIFS(通讯通路门店!$AA:$AA,通讯通路门店!$S:$S,$G1425,通讯通路门店!$J:$J,"华为堡垒店")</f>
        <v>0</v>
      </c>
      <c r="BG1425" s="99">
        <f>SUMIFS(通讯通路门店!$Y:$Y,通讯通路门店!$S:$S,$G1425,通讯通路门店!$J:$J,"小米体验店")</f>
        <v>0</v>
      </c>
      <c r="BH1425" s="99">
        <f>SUMIFS(通讯通路门店!$AA:$AA,通讯通路门店!$S:$S,$G1425,通讯通路门店!$J:$J,"苹果体验店")</f>
        <v>0</v>
      </c>
      <c r="BI1425" s="99">
        <f>SUMIFS(通讯通路门店!$K:$K,通讯通路门店!$S:$S,$G1425,通讯通路门店!$J:$J,"其他品牌专卖店")</f>
        <v>0</v>
      </c>
      <c r="BJ1425" s="99">
        <f>SUMIFS(通讯通路门店!$AC:$AC,通讯通路门店!$S:$S,$G1425)</f>
        <v>0</v>
      </c>
      <c r="BK1425" s="99">
        <f>SUMIFS(通讯通路门店!$AD:$AD,通讯通路门店!$S:$S,$G1425)</f>
        <v>0</v>
      </c>
      <c r="BL1425" s="99">
        <f>SUMIFS(通讯通路门店!$AE:$AE,通讯通路门店!$S:$S,$G1425)</f>
        <v>0</v>
      </c>
      <c r="BM1425" s="99">
        <f>SUMIFS(通讯通路门店!$AF:$AF,通讯通路门店!$S:$S,$G1425)</f>
        <v>0</v>
      </c>
      <c r="BN1425" s="99">
        <f>SUMIFS(通讯通路门店!$AG:$AG,通讯通路门店!$S:$S,$G1425)</f>
        <v>0</v>
      </c>
      <c r="BO1425" s="99">
        <f>SUMIFS(通讯通路门店!$AH:$AH,通讯通路门店!$S:$S,$G1425)</f>
        <v>0</v>
      </c>
      <c r="BP1425" s="99">
        <f>SUMIFS(通讯通路门店!$AI:$AI,通讯通路门店!$S:$S,$G1425)</f>
        <v>0</v>
      </c>
      <c r="BQ1425" s="83"/>
    </row>
    <row r="1426" spans="1:69">
      <c r="A1426" s="99" t="str">
        <f>IFERROR(_xlfn.XLOOKUP($G1426,通讯通路门店!$S$4:$S$993931,通讯通路门店!$A$4:$A$993931,0,0),"")</f>
        <v>海南省</v>
      </c>
      <c r="B1426" s="99" t="str">
        <f>IFERROR(_xlfn.XLOOKUP($G1426,通讯通路门店!$S$4:$S$993931,通讯通路门店!$B$4:$B$993931,0,0),"")</f>
        <v>东方市</v>
      </c>
      <c r="C1426" s="99" t="str">
        <f>IFERROR(_xlfn.XLOOKUP($G1426,通讯通路门店!$S$4:$S$993931,通讯通路门店!$C$4:$C$993931,0,0),"")</f>
        <v>东方市</v>
      </c>
      <c r="D1426" s="99" t="str">
        <f>IFERROR(_xlfn.XLOOKUP($G1426,通讯通路门店!$S$4:$S$993931,通讯通路门店!$D$4:$D$993931,0,0),"")</f>
        <v>八所镇</v>
      </c>
      <c r="E1426" s="83"/>
      <c r="F1426" s="83"/>
      <c r="G1426" s="101"/>
      <c r="H1426" s="102">
        <f>IFERROR(_xlfn.XLOOKUP($G1426,通讯通路门店!$S$4:$S$993931,通讯通路门店!$R$4:$R$993931,0,0),"")</f>
        <v>0</v>
      </c>
      <c r="I1426" s="83"/>
      <c r="J1426" s="83"/>
      <c r="K1426" s="83"/>
      <c r="L1426" s="83"/>
      <c r="M1426" s="83"/>
      <c r="N1426" s="83"/>
      <c r="O1426" s="83"/>
      <c r="P1426" s="83"/>
      <c r="Q1426" s="83"/>
      <c r="R1426" s="83"/>
      <c r="S1426" s="83"/>
      <c r="T1426" s="83"/>
      <c r="U1426" s="99">
        <f>COUNTIF(通讯通路门店!$S:$S,$G1426)</f>
        <v>0</v>
      </c>
      <c r="V1426" s="99">
        <f>COUNTIFS(通讯通路门店!$S:$S,$G1426,通讯通路门店!$J:$J,"综合卖场")</f>
        <v>0</v>
      </c>
      <c r="W1426" s="99">
        <f>SUMIFS(通讯通路门店!$AJ:$AJ,通讯通路门店!$S:$S,通讯客户沙盘!$G1426)</f>
        <v>0</v>
      </c>
      <c r="X1426" s="99">
        <f t="shared" si="110"/>
        <v>0</v>
      </c>
      <c r="Y1426" s="99">
        <f>COUNTIFS(通讯通路门店!$S:$S,$G1426,通讯通路门店!$J:$J,"荣耀体验店")+COUNTIFS(通讯通路门店!$S:$S,$G1426,通讯通路门店!$J:$J,"荣耀授权专卖店")</f>
        <v>0</v>
      </c>
      <c r="Z1426" s="99">
        <f>COUNTIFS(通讯通路门店!$S:$S,$G1426,通讯通路门店!$J:$J,"VIVO体验店")</f>
        <v>0</v>
      </c>
      <c r="AA1426" s="99">
        <f>COUNTIFS(通讯通路门店!$S:$S,$G1426,通讯通路门店!$J:$J,"OPPO体验店")</f>
        <v>0</v>
      </c>
      <c r="AB1426" s="99">
        <f>COUNTIFS(通讯通路门店!$S:$S,$G1426,通讯通路门店!$J:$J,"华为授权体验店")+COUNTIFS(通讯通路门店!$S:$S,$G1426,通讯通路门店!$J:$J,"华为堡垒店")</f>
        <v>0</v>
      </c>
      <c r="AC1426" s="99">
        <f>COUNTIFS(通讯通路门店!$S:$S,$G1426,通讯通路门店!$J:$J,"小米体验店")</f>
        <v>0</v>
      </c>
      <c r="AD1426" s="99">
        <f>COUNTIFS(通讯通路门店!$S:$S,$G1426,通讯通路门店!$J:$J,"苹果体验店")</f>
        <v>0</v>
      </c>
      <c r="AE1426" s="99">
        <f>COUNTIFS(通讯通路门店!$S:$S,$G1426,通讯通路门店!$J:$J,"其他品牌专卖店")</f>
        <v>0</v>
      </c>
      <c r="AF1426" s="99">
        <f>SUMIFS(通讯通路门店!$BI:$BI,通讯通路门店!$S:$S,$G1426)</f>
        <v>0</v>
      </c>
      <c r="AG1426" s="99">
        <f>SUMIFS(通讯通路门店!$BH:$BH,通讯通路门店!$S:$S,$G1426)</f>
        <v>0</v>
      </c>
      <c r="AH1426" s="99">
        <f t="shared" si="111"/>
        <v>0</v>
      </c>
      <c r="AI1426" s="99">
        <f>SUMIFS(通讯通路门店!$BB:$BB,通讯通路门店!$S:$S,$G1426)</f>
        <v>0</v>
      </c>
      <c r="AJ1426" s="99">
        <f>SUMIFS(通讯通路门店!$BE:$BE,通讯通路门店!$S:$S,$G1426)</f>
        <v>0</v>
      </c>
      <c r="AK1426" s="99">
        <f>SUMIFS(通讯通路门店!$BG:$BG,通讯通路门店!$S:$S,$G1426)</f>
        <v>0</v>
      </c>
      <c r="AL1426" s="99">
        <f>SUMIFS(通讯通路门店!$BC:$BC,通讯通路门店!$S:$S,$G1426)</f>
        <v>0</v>
      </c>
      <c r="AM1426" s="99">
        <f>SUMIFS(通讯通路门店!$BD:$BD,通讯通路门店!$S:$S,$G1426)</f>
        <v>0</v>
      </c>
      <c r="AN1426" s="99">
        <f>SUMIFS(通讯通路门店!$BF:$BF,通讯通路门店!$S:$S,$G1426)</f>
        <v>0</v>
      </c>
      <c r="AO1426" s="99">
        <f t="shared" si="112"/>
        <v>0</v>
      </c>
      <c r="AP1426" s="99">
        <f>SUMIFS(通讯通路门店!$K:$K,通讯通路门店!$S:$S,$G1426)</f>
        <v>0</v>
      </c>
      <c r="AQ1426" s="83"/>
      <c r="AR1426" s="99">
        <f>SUMIFS(通讯通路门店!$T:$T,通讯通路门店!$S:$S,$G1426)</f>
        <v>0</v>
      </c>
      <c r="AS1426" s="99">
        <f>SUMIFS(通讯通路门店!$U:$U,通讯通路门店!$S:$S,$G1426)</f>
        <v>0</v>
      </c>
      <c r="AT1426" s="99">
        <f>SUMIFS(通讯通路门店!$V:$V,通讯通路门店!$S:$S,$G1426)</f>
        <v>0</v>
      </c>
      <c r="AU1426" s="99">
        <f>SUMIFS(通讯通路门店!$W:$W,通讯通路门店!$S:$S,$G1426)</f>
        <v>0</v>
      </c>
      <c r="AV1426" s="99">
        <f>SUMIFS(通讯通路门店!$Z:$Z,通讯通路门店!$S:$S,$G1426)</f>
        <v>0</v>
      </c>
      <c r="AW1426" s="99">
        <f>SUMIFS(通讯通路门店!$AB:$AB,通讯通路门店!$S:$S,$G1426)</f>
        <v>0</v>
      </c>
      <c r="AX1426" s="99">
        <f>SUMIFS(通讯通路门店!$X:$X,通讯通路门店!$S:$S,$G1426)</f>
        <v>0</v>
      </c>
      <c r="AY1426" s="99">
        <f>SUMIFS(通讯通路门店!$Y:$Y,通讯通路门店!$S:$S,$G1426)</f>
        <v>0</v>
      </c>
      <c r="AZ1426" s="99">
        <f>SUMIFS(通讯通路门店!$AA:$AA,通讯通路门店!$S:$S,$G1426)</f>
        <v>0</v>
      </c>
      <c r="BA1426" s="99">
        <f t="shared" si="113"/>
        <v>0</v>
      </c>
      <c r="BB1426" s="99">
        <f t="shared" si="114"/>
        <v>0</v>
      </c>
      <c r="BC1426" s="99">
        <f>SUMIFS(通讯通路门店!$W:$W,通讯通路门店!$S:$S,$G1426,通讯通路门店!$J:$J,"荣耀体验店")+SUMIFS(通讯通路门店!$W:$W,通讯通路门店!$S:$S,$G1426,通讯通路门店!$J:$J,"荣耀授权专卖店")</f>
        <v>0</v>
      </c>
      <c r="BD1426" s="99">
        <f>SUMIFS(通讯通路门店!$Z:$Z,通讯通路门店!$S:$S,$G1426,通讯通路门店!$J:$J,"VIVO体验店")</f>
        <v>0</v>
      </c>
      <c r="BE1426" s="99">
        <f>SUMIFS(通讯通路门店!$AB:$AB,通讯通路门店!$S:$S,$G1426,通讯通路门店!$J:$J,"OPPO体验店")</f>
        <v>0</v>
      </c>
      <c r="BF1426" s="99">
        <f>SUMIFS(通讯通路门店!$X:$X,通讯通路门店!$S:$S,$G1426,通讯通路门店!$J:$J,"华为授权体验店")+SUMIFS(通讯通路门店!$AA:$AA,通讯通路门店!$S:$S,$G1426,通讯通路门店!$J:$J,"华为堡垒店")</f>
        <v>0</v>
      </c>
      <c r="BG1426" s="99">
        <f>SUMIFS(通讯通路门店!$Y:$Y,通讯通路门店!$S:$S,$G1426,通讯通路门店!$J:$J,"小米体验店")</f>
        <v>0</v>
      </c>
      <c r="BH1426" s="99">
        <f>SUMIFS(通讯通路门店!$AA:$AA,通讯通路门店!$S:$S,$G1426,通讯通路门店!$J:$J,"苹果体验店")</f>
        <v>0</v>
      </c>
      <c r="BI1426" s="99">
        <f>SUMIFS(通讯通路门店!$K:$K,通讯通路门店!$S:$S,$G1426,通讯通路门店!$J:$J,"其他品牌专卖店")</f>
        <v>0</v>
      </c>
      <c r="BJ1426" s="99">
        <f>SUMIFS(通讯通路门店!$AC:$AC,通讯通路门店!$S:$S,$G1426)</f>
        <v>0</v>
      </c>
      <c r="BK1426" s="99">
        <f>SUMIFS(通讯通路门店!$AD:$AD,通讯通路门店!$S:$S,$G1426)</f>
        <v>0</v>
      </c>
      <c r="BL1426" s="99">
        <f>SUMIFS(通讯通路门店!$AE:$AE,通讯通路门店!$S:$S,$G1426)</f>
        <v>0</v>
      </c>
      <c r="BM1426" s="99">
        <f>SUMIFS(通讯通路门店!$AF:$AF,通讯通路门店!$S:$S,$G1426)</f>
        <v>0</v>
      </c>
      <c r="BN1426" s="99">
        <f>SUMIFS(通讯通路门店!$AG:$AG,通讯通路门店!$S:$S,$G1426)</f>
        <v>0</v>
      </c>
      <c r="BO1426" s="99">
        <f>SUMIFS(通讯通路门店!$AH:$AH,通讯通路门店!$S:$S,$G1426)</f>
        <v>0</v>
      </c>
      <c r="BP1426" s="99">
        <f>SUMIFS(通讯通路门店!$AI:$AI,通讯通路门店!$S:$S,$G1426)</f>
        <v>0</v>
      </c>
      <c r="BQ1426" s="83"/>
    </row>
    <row r="1427" spans="1:69">
      <c r="A1427" s="99" t="str">
        <f>IFERROR(_xlfn.XLOOKUP($G1427,通讯通路门店!$S$4:$S$993931,通讯通路门店!$A$4:$A$993931,0,0),"")</f>
        <v>海南省</v>
      </c>
      <c r="B1427" s="99" t="str">
        <f>IFERROR(_xlfn.XLOOKUP($G1427,通讯通路门店!$S$4:$S$993931,通讯通路门店!$B$4:$B$993931,0,0),"")</f>
        <v>东方市</v>
      </c>
      <c r="C1427" s="99" t="str">
        <f>IFERROR(_xlfn.XLOOKUP($G1427,通讯通路门店!$S$4:$S$993931,通讯通路门店!$C$4:$C$993931,0,0),"")</f>
        <v>东方市</v>
      </c>
      <c r="D1427" s="99" t="str">
        <f>IFERROR(_xlfn.XLOOKUP($G1427,通讯通路门店!$S$4:$S$993931,通讯通路门店!$D$4:$D$993931,0,0),"")</f>
        <v>八所镇</v>
      </c>
      <c r="E1427" s="83"/>
      <c r="F1427" s="83"/>
      <c r="G1427" s="101"/>
      <c r="H1427" s="102">
        <f>IFERROR(_xlfn.XLOOKUP($G1427,通讯通路门店!$S$4:$S$993931,通讯通路门店!$R$4:$R$993931,0,0),"")</f>
        <v>0</v>
      </c>
      <c r="I1427" s="83"/>
      <c r="J1427" s="83"/>
      <c r="K1427" s="83"/>
      <c r="L1427" s="83"/>
      <c r="M1427" s="83"/>
      <c r="N1427" s="83"/>
      <c r="O1427" s="83"/>
      <c r="P1427" s="83"/>
      <c r="Q1427" s="83"/>
      <c r="R1427" s="83"/>
      <c r="S1427" s="83"/>
      <c r="T1427" s="83"/>
      <c r="U1427" s="99">
        <f>COUNTIF(通讯通路门店!$S:$S,$G1427)</f>
        <v>0</v>
      </c>
      <c r="V1427" s="99">
        <f>COUNTIFS(通讯通路门店!$S:$S,$G1427,通讯通路门店!$J:$J,"综合卖场")</f>
        <v>0</v>
      </c>
      <c r="W1427" s="99">
        <f>SUMIFS(通讯通路门店!$AJ:$AJ,通讯通路门店!$S:$S,通讯客户沙盘!$G1427)</f>
        <v>0</v>
      </c>
      <c r="X1427" s="99">
        <f t="shared" si="110"/>
        <v>0</v>
      </c>
      <c r="Y1427" s="99">
        <f>COUNTIFS(通讯通路门店!$S:$S,$G1427,通讯通路门店!$J:$J,"荣耀体验店")+COUNTIFS(通讯通路门店!$S:$S,$G1427,通讯通路门店!$J:$J,"荣耀授权专卖店")</f>
        <v>0</v>
      </c>
      <c r="Z1427" s="99">
        <f>COUNTIFS(通讯通路门店!$S:$S,$G1427,通讯通路门店!$J:$J,"VIVO体验店")</f>
        <v>0</v>
      </c>
      <c r="AA1427" s="99">
        <f>COUNTIFS(通讯通路门店!$S:$S,$G1427,通讯通路门店!$J:$J,"OPPO体验店")</f>
        <v>0</v>
      </c>
      <c r="AB1427" s="99">
        <f>COUNTIFS(通讯通路门店!$S:$S,$G1427,通讯通路门店!$J:$J,"华为授权体验店")+COUNTIFS(通讯通路门店!$S:$S,$G1427,通讯通路门店!$J:$J,"华为堡垒店")</f>
        <v>0</v>
      </c>
      <c r="AC1427" s="99">
        <f>COUNTIFS(通讯通路门店!$S:$S,$G1427,通讯通路门店!$J:$J,"小米体验店")</f>
        <v>0</v>
      </c>
      <c r="AD1427" s="99">
        <f>COUNTIFS(通讯通路门店!$S:$S,$G1427,通讯通路门店!$J:$J,"苹果体验店")</f>
        <v>0</v>
      </c>
      <c r="AE1427" s="99">
        <f>COUNTIFS(通讯通路门店!$S:$S,$G1427,通讯通路门店!$J:$J,"其他品牌专卖店")</f>
        <v>0</v>
      </c>
      <c r="AF1427" s="99">
        <f>SUMIFS(通讯通路门店!$BI:$BI,通讯通路门店!$S:$S,$G1427)</f>
        <v>0</v>
      </c>
      <c r="AG1427" s="99">
        <f>SUMIFS(通讯通路门店!$BH:$BH,通讯通路门店!$S:$S,$G1427)</f>
        <v>0</v>
      </c>
      <c r="AH1427" s="99">
        <f t="shared" si="111"/>
        <v>0</v>
      </c>
      <c r="AI1427" s="99">
        <f>SUMIFS(通讯通路门店!$BB:$BB,通讯通路门店!$S:$S,$G1427)</f>
        <v>0</v>
      </c>
      <c r="AJ1427" s="99">
        <f>SUMIFS(通讯通路门店!$BE:$BE,通讯通路门店!$S:$S,$G1427)</f>
        <v>0</v>
      </c>
      <c r="AK1427" s="99">
        <f>SUMIFS(通讯通路门店!$BG:$BG,通讯通路门店!$S:$S,$G1427)</f>
        <v>0</v>
      </c>
      <c r="AL1427" s="99">
        <f>SUMIFS(通讯通路门店!$BC:$BC,通讯通路门店!$S:$S,$G1427)</f>
        <v>0</v>
      </c>
      <c r="AM1427" s="99">
        <f>SUMIFS(通讯通路门店!$BD:$BD,通讯通路门店!$S:$S,$G1427)</f>
        <v>0</v>
      </c>
      <c r="AN1427" s="99">
        <f>SUMIFS(通讯通路门店!$BF:$BF,通讯通路门店!$S:$S,$G1427)</f>
        <v>0</v>
      </c>
      <c r="AO1427" s="99">
        <f t="shared" si="112"/>
        <v>0</v>
      </c>
      <c r="AP1427" s="99">
        <f>SUMIFS(通讯通路门店!$K:$K,通讯通路门店!$S:$S,$G1427)</f>
        <v>0</v>
      </c>
      <c r="AQ1427" s="83"/>
      <c r="AR1427" s="99">
        <f>SUMIFS(通讯通路门店!$T:$T,通讯通路门店!$S:$S,$G1427)</f>
        <v>0</v>
      </c>
      <c r="AS1427" s="99">
        <f>SUMIFS(通讯通路门店!$U:$U,通讯通路门店!$S:$S,$G1427)</f>
        <v>0</v>
      </c>
      <c r="AT1427" s="99">
        <f>SUMIFS(通讯通路门店!$V:$V,通讯通路门店!$S:$S,$G1427)</f>
        <v>0</v>
      </c>
      <c r="AU1427" s="99">
        <f>SUMIFS(通讯通路门店!$W:$W,通讯通路门店!$S:$S,$G1427)</f>
        <v>0</v>
      </c>
      <c r="AV1427" s="99">
        <f>SUMIFS(通讯通路门店!$Z:$Z,通讯通路门店!$S:$S,$G1427)</f>
        <v>0</v>
      </c>
      <c r="AW1427" s="99">
        <f>SUMIFS(通讯通路门店!$AB:$AB,通讯通路门店!$S:$S,$G1427)</f>
        <v>0</v>
      </c>
      <c r="AX1427" s="99">
        <f>SUMIFS(通讯通路门店!$X:$X,通讯通路门店!$S:$S,$G1427)</f>
        <v>0</v>
      </c>
      <c r="AY1427" s="99">
        <f>SUMIFS(通讯通路门店!$Y:$Y,通讯通路门店!$S:$S,$G1427)</f>
        <v>0</v>
      </c>
      <c r="AZ1427" s="99">
        <f>SUMIFS(通讯通路门店!$AA:$AA,通讯通路门店!$S:$S,$G1427)</f>
        <v>0</v>
      </c>
      <c r="BA1427" s="99">
        <f t="shared" si="113"/>
        <v>0</v>
      </c>
      <c r="BB1427" s="99">
        <f t="shared" si="114"/>
        <v>0</v>
      </c>
      <c r="BC1427" s="99">
        <f>SUMIFS(通讯通路门店!$W:$W,通讯通路门店!$S:$S,$G1427,通讯通路门店!$J:$J,"荣耀体验店")+SUMIFS(通讯通路门店!$W:$W,通讯通路门店!$S:$S,$G1427,通讯通路门店!$J:$J,"荣耀授权专卖店")</f>
        <v>0</v>
      </c>
      <c r="BD1427" s="99">
        <f>SUMIFS(通讯通路门店!$Z:$Z,通讯通路门店!$S:$S,$G1427,通讯通路门店!$J:$J,"VIVO体验店")</f>
        <v>0</v>
      </c>
      <c r="BE1427" s="99">
        <f>SUMIFS(通讯通路门店!$AB:$AB,通讯通路门店!$S:$S,$G1427,通讯通路门店!$J:$J,"OPPO体验店")</f>
        <v>0</v>
      </c>
      <c r="BF1427" s="99">
        <f>SUMIFS(通讯通路门店!$X:$X,通讯通路门店!$S:$S,$G1427,通讯通路门店!$J:$J,"华为授权体验店")+SUMIFS(通讯通路门店!$AA:$AA,通讯通路门店!$S:$S,$G1427,通讯通路门店!$J:$J,"华为堡垒店")</f>
        <v>0</v>
      </c>
      <c r="BG1427" s="99">
        <f>SUMIFS(通讯通路门店!$Y:$Y,通讯通路门店!$S:$S,$G1427,通讯通路门店!$J:$J,"小米体验店")</f>
        <v>0</v>
      </c>
      <c r="BH1427" s="99">
        <f>SUMIFS(通讯通路门店!$AA:$AA,通讯通路门店!$S:$S,$G1427,通讯通路门店!$J:$J,"苹果体验店")</f>
        <v>0</v>
      </c>
      <c r="BI1427" s="99">
        <f>SUMIFS(通讯通路门店!$K:$K,通讯通路门店!$S:$S,$G1427,通讯通路门店!$J:$J,"其他品牌专卖店")</f>
        <v>0</v>
      </c>
      <c r="BJ1427" s="99">
        <f>SUMIFS(通讯通路门店!$AC:$AC,通讯通路门店!$S:$S,$G1427)</f>
        <v>0</v>
      </c>
      <c r="BK1427" s="99">
        <f>SUMIFS(通讯通路门店!$AD:$AD,通讯通路门店!$S:$S,$G1427)</f>
        <v>0</v>
      </c>
      <c r="BL1427" s="99">
        <f>SUMIFS(通讯通路门店!$AE:$AE,通讯通路门店!$S:$S,$G1427)</f>
        <v>0</v>
      </c>
      <c r="BM1427" s="99">
        <f>SUMIFS(通讯通路门店!$AF:$AF,通讯通路门店!$S:$S,$G1427)</f>
        <v>0</v>
      </c>
      <c r="BN1427" s="99">
        <f>SUMIFS(通讯通路门店!$AG:$AG,通讯通路门店!$S:$S,$G1427)</f>
        <v>0</v>
      </c>
      <c r="BO1427" s="99">
        <f>SUMIFS(通讯通路门店!$AH:$AH,通讯通路门店!$S:$S,$G1427)</f>
        <v>0</v>
      </c>
      <c r="BP1427" s="99">
        <f>SUMIFS(通讯通路门店!$AI:$AI,通讯通路门店!$S:$S,$G1427)</f>
        <v>0</v>
      </c>
      <c r="BQ1427" s="83"/>
    </row>
    <row r="1428" spans="1:69">
      <c r="A1428" s="99" t="str">
        <f>IFERROR(_xlfn.XLOOKUP($G1428,通讯通路门店!$S$4:$S$993931,通讯通路门店!$A$4:$A$993931,0,0),"")</f>
        <v>海南省</v>
      </c>
      <c r="B1428" s="99" t="str">
        <f>IFERROR(_xlfn.XLOOKUP($G1428,通讯通路门店!$S$4:$S$993931,通讯通路门店!$B$4:$B$993931,0,0),"")</f>
        <v>东方市</v>
      </c>
      <c r="C1428" s="99" t="str">
        <f>IFERROR(_xlfn.XLOOKUP($G1428,通讯通路门店!$S$4:$S$993931,通讯通路门店!$C$4:$C$993931,0,0),"")</f>
        <v>东方市</v>
      </c>
      <c r="D1428" s="99" t="str">
        <f>IFERROR(_xlfn.XLOOKUP($G1428,通讯通路门店!$S$4:$S$993931,通讯通路门店!$D$4:$D$993931,0,0),"")</f>
        <v>八所镇</v>
      </c>
      <c r="E1428" s="83"/>
      <c r="F1428" s="83"/>
      <c r="G1428" s="101"/>
      <c r="H1428" s="102">
        <f>IFERROR(_xlfn.XLOOKUP($G1428,通讯通路门店!$S$4:$S$993931,通讯通路门店!$R$4:$R$993931,0,0),"")</f>
        <v>0</v>
      </c>
      <c r="I1428" s="83"/>
      <c r="J1428" s="83"/>
      <c r="K1428" s="83"/>
      <c r="L1428" s="83"/>
      <c r="M1428" s="83"/>
      <c r="N1428" s="83"/>
      <c r="O1428" s="83"/>
      <c r="P1428" s="83"/>
      <c r="Q1428" s="83"/>
      <c r="R1428" s="83"/>
      <c r="S1428" s="83"/>
      <c r="T1428" s="83"/>
      <c r="U1428" s="99">
        <f>COUNTIF(通讯通路门店!$S:$S,$G1428)</f>
        <v>0</v>
      </c>
      <c r="V1428" s="99">
        <f>COUNTIFS(通讯通路门店!$S:$S,$G1428,通讯通路门店!$J:$J,"综合卖场")</f>
        <v>0</v>
      </c>
      <c r="W1428" s="99">
        <f>SUMIFS(通讯通路门店!$AJ:$AJ,通讯通路门店!$S:$S,通讯客户沙盘!$G1428)</f>
        <v>0</v>
      </c>
      <c r="X1428" s="99">
        <f t="shared" si="110"/>
        <v>0</v>
      </c>
      <c r="Y1428" s="99">
        <f>COUNTIFS(通讯通路门店!$S:$S,$G1428,通讯通路门店!$J:$J,"荣耀体验店")+COUNTIFS(通讯通路门店!$S:$S,$G1428,通讯通路门店!$J:$J,"荣耀授权专卖店")</f>
        <v>0</v>
      </c>
      <c r="Z1428" s="99">
        <f>COUNTIFS(通讯通路门店!$S:$S,$G1428,通讯通路门店!$J:$J,"VIVO体验店")</f>
        <v>0</v>
      </c>
      <c r="AA1428" s="99">
        <f>COUNTIFS(通讯通路门店!$S:$S,$G1428,通讯通路门店!$J:$J,"OPPO体验店")</f>
        <v>0</v>
      </c>
      <c r="AB1428" s="99">
        <f>COUNTIFS(通讯通路门店!$S:$S,$G1428,通讯通路门店!$J:$J,"华为授权体验店")+COUNTIFS(通讯通路门店!$S:$S,$G1428,通讯通路门店!$J:$J,"华为堡垒店")</f>
        <v>0</v>
      </c>
      <c r="AC1428" s="99">
        <f>COUNTIFS(通讯通路门店!$S:$S,$G1428,通讯通路门店!$J:$J,"小米体验店")</f>
        <v>0</v>
      </c>
      <c r="AD1428" s="99">
        <f>COUNTIFS(通讯通路门店!$S:$S,$G1428,通讯通路门店!$J:$J,"苹果体验店")</f>
        <v>0</v>
      </c>
      <c r="AE1428" s="99">
        <f>COUNTIFS(通讯通路门店!$S:$S,$G1428,通讯通路门店!$J:$J,"其他品牌专卖店")</f>
        <v>0</v>
      </c>
      <c r="AF1428" s="99">
        <f>SUMIFS(通讯通路门店!$BI:$BI,通讯通路门店!$S:$S,$G1428)</f>
        <v>0</v>
      </c>
      <c r="AG1428" s="99">
        <f>SUMIFS(通讯通路门店!$BH:$BH,通讯通路门店!$S:$S,$G1428)</f>
        <v>0</v>
      </c>
      <c r="AH1428" s="99">
        <f t="shared" si="111"/>
        <v>0</v>
      </c>
      <c r="AI1428" s="99">
        <f>SUMIFS(通讯通路门店!$BB:$BB,通讯通路门店!$S:$S,$G1428)</f>
        <v>0</v>
      </c>
      <c r="AJ1428" s="99">
        <f>SUMIFS(通讯通路门店!$BE:$BE,通讯通路门店!$S:$S,$G1428)</f>
        <v>0</v>
      </c>
      <c r="AK1428" s="99">
        <f>SUMIFS(通讯通路门店!$BG:$BG,通讯通路门店!$S:$S,$G1428)</f>
        <v>0</v>
      </c>
      <c r="AL1428" s="99">
        <f>SUMIFS(通讯通路门店!$BC:$BC,通讯通路门店!$S:$S,$G1428)</f>
        <v>0</v>
      </c>
      <c r="AM1428" s="99">
        <f>SUMIFS(通讯通路门店!$BD:$BD,通讯通路门店!$S:$S,$G1428)</f>
        <v>0</v>
      </c>
      <c r="AN1428" s="99">
        <f>SUMIFS(通讯通路门店!$BF:$BF,通讯通路门店!$S:$S,$G1428)</f>
        <v>0</v>
      </c>
      <c r="AO1428" s="99">
        <f t="shared" si="112"/>
        <v>0</v>
      </c>
      <c r="AP1428" s="99">
        <f>SUMIFS(通讯通路门店!$K:$K,通讯通路门店!$S:$S,$G1428)</f>
        <v>0</v>
      </c>
      <c r="AQ1428" s="83"/>
      <c r="AR1428" s="99">
        <f>SUMIFS(通讯通路门店!$T:$T,通讯通路门店!$S:$S,$G1428)</f>
        <v>0</v>
      </c>
      <c r="AS1428" s="99">
        <f>SUMIFS(通讯通路门店!$U:$U,通讯通路门店!$S:$S,$G1428)</f>
        <v>0</v>
      </c>
      <c r="AT1428" s="99">
        <f>SUMIFS(通讯通路门店!$V:$V,通讯通路门店!$S:$S,$G1428)</f>
        <v>0</v>
      </c>
      <c r="AU1428" s="99">
        <f>SUMIFS(通讯通路门店!$W:$W,通讯通路门店!$S:$S,$G1428)</f>
        <v>0</v>
      </c>
      <c r="AV1428" s="99">
        <f>SUMIFS(通讯通路门店!$Z:$Z,通讯通路门店!$S:$S,$G1428)</f>
        <v>0</v>
      </c>
      <c r="AW1428" s="99">
        <f>SUMIFS(通讯通路门店!$AB:$AB,通讯通路门店!$S:$S,$G1428)</f>
        <v>0</v>
      </c>
      <c r="AX1428" s="99">
        <f>SUMIFS(通讯通路门店!$X:$X,通讯通路门店!$S:$S,$G1428)</f>
        <v>0</v>
      </c>
      <c r="AY1428" s="99">
        <f>SUMIFS(通讯通路门店!$Y:$Y,通讯通路门店!$S:$S,$G1428)</f>
        <v>0</v>
      </c>
      <c r="AZ1428" s="99">
        <f>SUMIFS(通讯通路门店!$AA:$AA,通讯通路门店!$S:$S,$G1428)</f>
        <v>0</v>
      </c>
      <c r="BA1428" s="99">
        <f t="shared" si="113"/>
        <v>0</v>
      </c>
      <c r="BB1428" s="99">
        <f t="shared" si="114"/>
        <v>0</v>
      </c>
      <c r="BC1428" s="99">
        <f>SUMIFS(通讯通路门店!$W:$W,通讯通路门店!$S:$S,$G1428,通讯通路门店!$J:$J,"荣耀体验店")+SUMIFS(通讯通路门店!$W:$W,通讯通路门店!$S:$S,$G1428,通讯通路门店!$J:$J,"荣耀授权专卖店")</f>
        <v>0</v>
      </c>
      <c r="BD1428" s="99">
        <f>SUMIFS(通讯通路门店!$Z:$Z,通讯通路门店!$S:$S,$G1428,通讯通路门店!$J:$J,"VIVO体验店")</f>
        <v>0</v>
      </c>
      <c r="BE1428" s="99">
        <f>SUMIFS(通讯通路门店!$AB:$AB,通讯通路门店!$S:$S,$G1428,通讯通路门店!$J:$J,"OPPO体验店")</f>
        <v>0</v>
      </c>
      <c r="BF1428" s="99">
        <f>SUMIFS(通讯通路门店!$X:$X,通讯通路门店!$S:$S,$G1428,通讯通路门店!$J:$J,"华为授权体验店")+SUMIFS(通讯通路门店!$AA:$AA,通讯通路门店!$S:$S,$G1428,通讯通路门店!$J:$J,"华为堡垒店")</f>
        <v>0</v>
      </c>
      <c r="BG1428" s="99">
        <f>SUMIFS(通讯通路门店!$Y:$Y,通讯通路门店!$S:$S,$G1428,通讯通路门店!$J:$J,"小米体验店")</f>
        <v>0</v>
      </c>
      <c r="BH1428" s="99">
        <f>SUMIFS(通讯通路门店!$AA:$AA,通讯通路门店!$S:$S,$G1428,通讯通路门店!$J:$J,"苹果体验店")</f>
        <v>0</v>
      </c>
      <c r="BI1428" s="99">
        <f>SUMIFS(通讯通路门店!$K:$K,通讯通路门店!$S:$S,$G1428,通讯通路门店!$J:$J,"其他品牌专卖店")</f>
        <v>0</v>
      </c>
      <c r="BJ1428" s="99">
        <f>SUMIFS(通讯通路门店!$AC:$AC,通讯通路门店!$S:$S,$G1428)</f>
        <v>0</v>
      </c>
      <c r="BK1428" s="99">
        <f>SUMIFS(通讯通路门店!$AD:$AD,通讯通路门店!$S:$S,$G1428)</f>
        <v>0</v>
      </c>
      <c r="BL1428" s="99">
        <f>SUMIFS(通讯通路门店!$AE:$AE,通讯通路门店!$S:$S,$G1428)</f>
        <v>0</v>
      </c>
      <c r="BM1428" s="99">
        <f>SUMIFS(通讯通路门店!$AF:$AF,通讯通路门店!$S:$S,$G1428)</f>
        <v>0</v>
      </c>
      <c r="BN1428" s="99">
        <f>SUMIFS(通讯通路门店!$AG:$AG,通讯通路门店!$S:$S,$G1428)</f>
        <v>0</v>
      </c>
      <c r="BO1428" s="99">
        <f>SUMIFS(通讯通路门店!$AH:$AH,通讯通路门店!$S:$S,$G1428)</f>
        <v>0</v>
      </c>
      <c r="BP1428" s="99">
        <f>SUMIFS(通讯通路门店!$AI:$AI,通讯通路门店!$S:$S,$G1428)</f>
        <v>0</v>
      </c>
      <c r="BQ1428" s="83"/>
    </row>
    <row r="1429" spans="1:69">
      <c r="A1429" s="99" t="str">
        <f>IFERROR(_xlfn.XLOOKUP($G1429,通讯通路门店!$S$4:$S$993931,通讯通路门店!$A$4:$A$993931,0,0),"")</f>
        <v>海南省</v>
      </c>
      <c r="B1429" s="99" t="str">
        <f>IFERROR(_xlfn.XLOOKUP($G1429,通讯通路门店!$S$4:$S$993931,通讯通路门店!$B$4:$B$993931,0,0),"")</f>
        <v>东方市</v>
      </c>
      <c r="C1429" s="99" t="str">
        <f>IFERROR(_xlfn.XLOOKUP($G1429,通讯通路门店!$S$4:$S$993931,通讯通路门店!$C$4:$C$993931,0,0),"")</f>
        <v>东方市</v>
      </c>
      <c r="D1429" s="99" t="str">
        <f>IFERROR(_xlfn.XLOOKUP($G1429,通讯通路门店!$S$4:$S$993931,通讯通路门店!$D$4:$D$993931,0,0),"")</f>
        <v>八所镇</v>
      </c>
      <c r="E1429" s="83"/>
      <c r="F1429" s="83"/>
      <c r="G1429" s="101"/>
      <c r="H1429" s="102">
        <f>IFERROR(_xlfn.XLOOKUP($G1429,通讯通路门店!$S$4:$S$993931,通讯通路门店!$R$4:$R$993931,0,0),"")</f>
        <v>0</v>
      </c>
      <c r="I1429" s="83"/>
      <c r="J1429" s="83"/>
      <c r="K1429" s="83"/>
      <c r="L1429" s="83"/>
      <c r="M1429" s="83"/>
      <c r="N1429" s="83"/>
      <c r="O1429" s="83"/>
      <c r="P1429" s="83"/>
      <c r="Q1429" s="83"/>
      <c r="R1429" s="83"/>
      <c r="S1429" s="83"/>
      <c r="T1429" s="83"/>
      <c r="U1429" s="99">
        <f>COUNTIF(通讯通路门店!$S:$S,$G1429)</f>
        <v>0</v>
      </c>
      <c r="V1429" s="99">
        <f>COUNTIFS(通讯通路门店!$S:$S,$G1429,通讯通路门店!$J:$J,"综合卖场")</f>
        <v>0</v>
      </c>
      <c r="W1429" s="99">
        <f>SUMIFS(通讯通路门店!$AJ:$AJ,通讯通路门店!$S:$S,通讯客户沙盘!$G1429)</f>
        <v>0</v>
      </c>
      <c r="X1429" s="99">
        <f t="shared" si="110"/>
        <v>0</v>
      </c>
      <c r="Y1429" s="99">
        <f>COUNTIFS(通讯通路门店!$S:$S,$G1429,通讯通路门店!$J:$J,"荣耀体验店")+COUNTIFS(通讯通路门店!$S:$S,$G1429,通讯通路门店!$J:$J,"荣耀授权专卖店")</f>
        <v>0</v>
      </c>
      <c r="Z1429" s="99">
        <f>COUNTIFS(通讯通路门店!$S:$S,$G1429,通讯通路门店!$J:$J,"VIVO体验店")</f>
        <v>0</v>
      </c>
      <c r="AA1429" s="99">
        <f>COUNTIFS(通讯通路门店!$S:$S,$G1429,通讯通路门店!$J:$J,"OPPO体验店")</f>
        <v>0</v>
      </c>
      <c r="AB1429" s="99">
        <f>COUNTIFS(通讯通路门店!$S:$S,$G1429,通讯通路门店!$J:$J,"华为授权体验店")+COUNTIFS(通讯通路门店!$S:$S,$G1429,通讯通路门店!$J:$J,"华为堡垒店")</f>
        <v>0</v>
      </c>
      <c r="AC1429" s="99">
        <f>COUNTIFS(通讯通路门店!$S:$S,$G1429,通讯通路门店!$J:$J,"小米体验店")</f>
        <v>0</v>
      </c>
      <c r="AD1429" s="99">
        <f>COUNTIFS(通讯通路门店!$S:$S,$G1429,通讯通路门店!$J:$J,"苹果体验店")</f>
        <v>0</v>
      </c>
      <c r="AE1429" s="99">
        <f>COUNTIFS(通讯通路门店!$S:$S,$G1429,通讯通路门店!$J:$J,"其他品牌专卖店")</f>
        <v>0</v>
      </c>
      <c r="AF1429" s="99">
        <f>SUMIFS(通讯通路门店!$BI:$BI,通讯通路门店!$S:$S,$G1429)</f>
        <v>0</v>
      </c>
      <c r="AG1429" s="99">
        <f>SUMIFS(通讯通路门店!$BH:$BH,通讯通路门店!$S:$S,$G1429)</f>
        <v>0</v>
      </c>
      <c r="AH1429" s="99">
        <f t="shared" si="111"/>
        <v>0</v>
      </c>
      <c r="AI1429" s="99">
        <f>SUMIFS(通讯通路门店!$BB:$BB,通讯通路门店!$S:$S,$G1429)</f>
        <v>0</v>
      </c>
      <c r="AJ1429" s="99">
        <f>SUMIFS(通讯通路门店!$BE:$BE,通讯通路门店!$S:$S,$G1429)</f>
        <v>0</v>
      </c>
      <c r="AK1429" s="99">
        <f>SUMIFS(通讯通路门店!$BG:$BG,通讯通路门店!$S:$S,$G1429)</f>
        <v>0</v>
      </c>
      <c r="AL1429" s="99">
        <f>SUMIFS(通讯通路门店!$BC:$BC,通讯通路门店!$S:$S,$G1429)</f>
        <v>0</v>
      </c>
      <c r="AM1429" s="99">
        <f>SUMIFS(通讯通路门店!$BD:$BD,通讯通路门店!$S:$S,$G1429)</f>
        <v>0</v>
      </c>
      <c r="AN1429" s="99">
        <f>SUMIFS(通讯通路门店!$BF:$BF,通讯通路门店!$S:$S,$G1429)</f>
        <v>0</v>
      </c>
      <c r="AO1429" s="99">
        <f t="shared" si="112"/>
        <v>0</v>
      </c>
      <c r="AP1429" s="99">
        <f>SUMIFS(通讯通路门店!$K:$K,通讯通路门店!$S:$S,$G1429)</f>
        <v>0</v>
      </c>
      <c r="AQ1429" s="83"/>
      <c r="AR1429" s="99">
        <f>SUMIFS(通讯通路门店!$T:$T,通讯通路门店!$S:$S,$G1429)</f>
        <v>0</v>
      </c>
      <c r="AS1429" s="99">
        <f>SUMIFS(通讯通路门店!$U:$U,通讯通路门店!$S:$S,$G1429)</f>
        <v>0</v>
      </c>
      <c r="AT1429" s="99">
        <f>SUMIFS(通讯通路门店!$V:$V,通讯通路门店!$S:$S,$G1429)</f>
        <v>0</v>
      </c>
      <c r="AU1429" s="99">
        <f>SUMIFS(通讯通路门店!$W:$W,通讯通路门店!$S:$S,$G1429)</f>
        <v>0</v>
      </c>
      <c r="AV1429" s="99">
        <f>SUMIFS(通讯通路门店!$Z:$Z,通讯通路门店!$S:$S,$G1429)</f>
        <v>0</v>
      </c>
      <c r="AW1429" s="99">
        <f>SUMIFS(通讯通路门店!$AB:$AB,通讯通路门店!$S:$S,$G1429)</f>
        <v>0</v>
      </c>
      <c r="AX1429" s="99">
        <f>SUMIFS(通讯通路门店!$X:$X,通讯通路门店!$S:$S,$G1429)</f>
        <v>0</v>
      </c>
      <c r="AY1429" s="99">
        <f>SUMIFS(通讯通路门店!$Y:$Y,通讯通路门店!$S:$S,$G1429)</f>
        <v>0</v>
      </c>
      <c r="AZ1429" s="99">
        <f>SUMIFS(通讯通路门店!$AA:$AA,通讯通路门店!$S:$S,$G1429)</f>
        <v>0</v>
      </c>
      <c r="BA1429" s="99">
        <f t="shared" si="113"/>
        <v>0</v>
      </c>
      <c r="BB1429" s="99">
        <f t="shared" si="114"/>
        <v>0</v>
      </c>
      <c r="BC1429" s="99">
        <f>SUMIFS(通讯通路门店!$W:$W,通讯通路门店!$S:$S,$G1429,通讯通路门店!$J:$J,"荣耀体验店")+SUMIFS(通讯通路门店!$W:$W,通讯通路门店!$S:$S,$G1429,通讯通路门店!$J:$J,"荣耀授权专卖店")</f>
        <v>0</v>
      </c>
      <c r="BD1429" s="99">
        <f>SUMIFS(通讯通路门店!$Z:$Z,通讯通路门店!$S:$S,$G1429,通讯通路门店!$J:$J,"VIVO体验店")</f>
        <v>0</v>
      </c>
      <c r="BE1429" s="99">
        <f>SUMIFS(通讯通路门店!$AB:$AB,通讯通路门店!$S:$S,$G1429,通讯通路门店!$J:$J,"OPPO体验店")</f>
        <v>0</v>
      </c>
      <c r="BF1429" s="99">
        <f>SUMIFS(通讯通路门店!$X:$X,通讯通路门店!$S:$S,$G1429,通讯通路门店!$J:$J,"华为授权体验店")+SUMIFS(通讯通路门店!$AA:$AA,通讯通路门店!$S:$S,$G1429,通讯通路门店!$J:$J,"华为堡垒店")</f>
        <v>0</v>
      </c>
      <c r="BG1429" s="99">
        <f>SUMIFS(通讯通路门店!$Y:$Y,通讯通路门店!$S:$S,$G1429,通讯通路门店!$J:$J,"小米体验店")</f>
        <v>0</v>
      </c>
      <c r="BH1429" s="99">
        <f>SUMIFS(通讯通路门店!$AA:$AA,通讯通路门店!$S:$S,$G1429,通讯通路门店!$J:$J,"苹果体验店")</f>
        <v>0</v>
      </c>
      <c r="BI1429" s="99">
        <f>SUMIFS(通讯通路门店!$K:$K,通讯通路门店!$S:$S,$G1429,通讯通路门店!$J:$J,"其他品牌专卖店")</f>
        <v>0</v>
      </c>
      <c r="BJ1429" s="99">
        <f>SUMIFS(通讯通路门店!$AC:$AC,通讯通路门店!$S:$S,$G1429)</f>
        <v>0</v>
      </c>
      <c r="BK1429" s="99">
        <f>SUMIFS(通讯通路门店!$AD:$AD,通讯通路门店!$S:$S,$G1429)</f>
        <v>0</v>
      </c>
      <c r="BL1429" s="99">
        <f>SUMIFS(通讯通路门店!$AE:$AE,通讯通路门店!$S:$S,$G1429)</f>
        <v>0</v>
      </c>
      <c r="BM1429" s="99">
        <f>SUMIFS(通讯通路门店!$AF:$AF,通讯通路门店!$S:$S,$G1429)</f>
        <v>0</v>
      </c>
      <c r="BN1429" s="99">
        <f>SUMIFS(通讯通路门店!$AG:$AG,通讯通路门店!$S:$S,$G1429)</f>
        <v>0</v>
      </c>
      <c r="BO1429" s="99">
        <f>SUMIFS(通讯通路门店!$AH:$AH,通讯通路门店!$S:$S,$G1429)</f>
        <v>0</v>
      </c>
      <c r="BP1429" s="99">
        <f>SUMIFS(通讯通路门店!$AI:$AI,通讯通路门店!$S:$S,$G1429)</f>
        <v>0</v>
      </c>
      <c r="BQ1429" s="83"/>
    </row>
    <row r="1430" spans="1:69">
      <c r="A1430" s="99" t="str">
        <f>IFERROR(_xlfn.XLOOKUP($G1430,通讯通路门店!$S$4:$S$993931,通讯通路门店!$A$4:$A$993931,0,0),"")</f>
        <v>海南省</v>
      </c>
      <c r="B1430" s="99" t="str">
        <f>IFERROR(_xlfn.XLOOKUP($G1430,通讯通路门店!$S$4:$S$993931,通讯通路门店!$B$4:$B$993931,0,0),"")</f>
        <v>东方市</v>
      </c>
      <c r="C1430" s="99" t="str">
        <f>IFERROR(_xlfn.XLOOKUP($G1430,通讯通路门店!$S$4:$S$993931,通讯通路门店!$C$4:$C$993931,0,0),"")</f>
        <v>东方市</v>
      </c>
      <c r="D1430" s="99" t="str">
        <f>IFERROR(_xlfn.XLOOKUP($G1430,通讯通路门店!$S$4:$S$993931,通讯通路门店!$D$4:$D$993931,0,0),"")</f>
        <v>八所镇</v>
      </c>
      <c r="E1430" s="83"/>
      <c r="F1430" s="83"/>
      <c r="G1430" s="101"/>
      <c r="H1430" s="102">
        <f>IFERROR(_xlfn.XLOOKUP($G1430,通讯通路门店!$S$4:$S$993931,通讯通路门店!$R$4:$R$993931,0,0),"")</f>
        <v>0</v>
      </c>
      <c r="I1430" s="83"/>
      <c r="J1430" s="83"/>
      <c r="K1430" s="83"/>
      <c r="L1430" s="83"/>
      <c r="M1430" s="83"/>
      <c r="N1430" s="83"/>
      <c r="O1430" s="83"/>
      <c r="P1430" s="83"/>
      <c r="Q1430" s="83"/>
      <c r="R1430" s="83"/>
      <c r="S1430" s="83"/>
      <c r="T1430" s="83"/>
      <c r="U1430" s="99">
        <f>COUNTIF(通讯通路门店!$S:$S,$G1430)</f>
        <v>0</v>
      </c>
      <c r="V1430" s="99">
        <f>COUNTIFS(通讯通路门店!$S:$S,$G1430,通讯通路门店!$J:$J,"综合卖场")</f>
        <v>0</v>
      </c>
      <c r="W1430" s="99">
        <f>SUMIFS(通讯通路门店!$AJ:$AJ,通讯通路门店!$S:$S,通讯客户沙盘!$G1430)</f>
        <v>0</v>
      </c>
      <c r="X1430" s="99">
        <f t="shared" si="110"/>
        <v>0</v>
      </c>
      <c r="Y1430" s="99">
        <f>COUNTIFS(通讯通路门店!$S:$S,$G1430,通讯通路门店!$J:$J,"荣耀体验店")+COUNTIFS(通讯通路门店!$S:$S,$G1430,通讯通路门店!$J:$J,"荣耀授权专卖店")</f>
        <v>0</v>
      </c>
      <c r="Z1430" s="99">
        <f>COUNTIFS(通讯通路门店!$S:$S,$G1430,通讯通路门店!$J:$J,"VIVO体验店")</f>
        <v>0</v>
      </c>
      <c r="AA1430" s="99">
        <f>COUNTIFS(通讯通路门店!$S:$S,$G1430,通讯通路门店!$J:$J,"OPPO体验店")</f>
        <v>0</v>
      </c>
      <c r="AB1430" s="99">
        <f>COUNTIFS(通讯通路门店!$S:$S,$G1430,通讯通路门店!$J:$J,"华为授权体验店")+COUNTIFS(通讯通路门店!$S:$S,$G1430,通讯通路门店!$J:$J,"华为堡垒店")</f>
        <v>0</v>
      </c>
      <c r="AC1430" s="99">
        <f>COUNTIFS(通讯通路门店!$S:$S,$G1430,通讯通路门店!$J:$J,"小米体验店")</f>
        <v>0</v>
      </c>
      <c r="AD1430" s="99">
        <f>COUNTIFS(通讯通路门店!$S:$S,$G1430,通讯通路门店!$J:$J,"苹果体验店")</f>
        <v>0</v>
      </c>
      <c r="AE1430" s="99">
        <f>COUNTIFS(通讯通路门店!$S:$S,$G1430,通讯通路门店!$J:$J,"其他品牌专卖店")</f>
        <v>0</v>
      </c>
      <c r="AF1430" s="99">
        <f>SUMIFS(通讯通路门店!$BI:$BI,通讯通路门店!$S:$S,$G1430)</f>
        <v>0</v>
      </c>
      <c r="AG1430" s="99">
        <f>SUMIFS(通讯通路门店!$BH:$BH,通讯通路门店!$S:$S,$G1430)</f>
        <v>0</v>
      </c>
      <c r="AH1430" s="99">
        <f t="shared" si="111"/>
        <v>0</v>
      </c>
      <c r="AI1430" s="99">
        <f>SUMIFS(通讯通路门店!$BB:$BB,通讯通路门店!$S:$S,$G1430)</f>
        <v>0</v>
      </c>
      <c r="AJ1430" s="99">
        <f>SUMIFS(通讯通路门店!$BE:$BE,通讯通路门店!$S:$S,$G1430)</f>
        <v>0</v>
      </c>
      <c r="AK1430" s="99">
        <f>SUMIFS(通讯通路门店!$BG:$BG,通讯通路门店!$S:$S,$G1430)</f>
        <v>0</v>
      </c>
      <c r="AL1430" s="99">
        <f>SUMIFS(通讯通路门店!$BC:$BC,通讯通路门店!$S:$S,$G1430)</f>
        <v>0</v>
      </c>
      <c r="AM1430" s="99">
        <f>SUMIFS(通讯通路门店!$BD:$BD,通讯通路门店!$S:$S,$G1430)</f>
        <v>0</v>
      </c>
      <c r="AN1430" s="99">
        <f>SUMIFS(通讯通路门店!$BF:$BF,通讯通路门店!$S:$S,$G1430)</f>
        <v>0</v>
      </c>
      <c r="AO1430" s="99">
        <f t="shared" si="112"/>
        <v>0</v>
      </c>
      <c r="AP1430" s="99">
        <f>SUMIFS(通讯通路门店!$K:$K,通讯通路门店!$S:$S,$G1430)</f>
        <v>0</v>
      </c>
      <c r="AQ1430" s="83"/>
      <c r="AR1430" s="99">
        <f>SUMIFS(通讯通路门店!$T:$T,通讯通路门店!$S:$S,$G1430)</f>
        <v>0</v>
      </c>
      <c r="AS1430" s="99">
        <f>SUMIFS(通讯通路门店!$U:$U,通讯通路门店!$S:$S,$G1430)</f>
        <v>0</v>
      </c>
      <c r="AT1430" s="99">
        <f>SUMIFS(通讯通路门店!$V:$V,通讯通路门店!$S:$S,$G1430)</f>
        <v>0</v>
      </c>
      <c r="AU1430" s="99">
        <f>SUMIFS(通讯通路门店!$W:$W,通讯通路门店!$S:$S,$G1430)</f>
        <v>0</v>
      </c>
      <c r="AV1430" s="99">
        <f>SUMIFS(通讯通路门店!$Z:$Z,通讯通路门店!$S:$S,$G1430)</f>
        <v>0</v>
      </c>
      <c r="AW1430" s="99">
        <f>SUMIFS(通讯通路门店!$AB:$AB,通讯通路门店!$S:$S,$G1430)</f>
        <v>0</v>
      </c>
      <c r="AX1430" s="99">
        <f>SUMIFS(通讯通路门店!$X:$X,通讯通路门店!$S:$S,$G1430)</f>
        <v>0</v>
      </c>
      <c r="AY1430" s="99">
        <f>SUMIFS(通讯通路门店!$Y:$Y,通讯通路门店!$S:$S,$G1430)</f>
        <v>0</v>
      </c>
      <c r="AZ1430" s="99">
        <f>SUMIFS(通讯通路门店!$AA:$AA,通讯通路门店!$S:$S,$G1430)</f>
        <v>0</v>
      </c>
      <c r="BA1430" s="99">
        <f t="shared" si="113"/>
        <v>0</v>
      </c>
      <c r="BB1430" s="99">
        <f t="shared" si="114"/>
        <v>0</v>
      </c>
      <c r="BC1430" s="99">
        <f>SUMIFS(通讯通路门店!$W:$W,通讯通路门店!$S:$S,$G1430,通讯通路门店!$J:$J,"荣耀体验店")+SUMIFS(通讯通路门店!$W:$W,通讯通路门店!$S:$S,$G1430,通讯通路门店!$J:$J,"荣耀授权专卖店")</f>
        <v>0</v>
      </c>
      <c r="BD1430" s="99">
        <f>SUMIFS(通讯通路门店!$Z:$Z,通讯通路门店!$S:$S,$G1430,通讯通路门店!$J:$J,"VIVO体验店")</f>
        <v>0</v>
      </c>
      <c r="BE1430" s="99">
        <f>SUMIFS(通讯通路门店!$AB:$AB,通讯通路门店!$S:$S,$G1430,通讯通路门店!$J:$J,"OPPO体验店")</f>
        <v>0</v>
      </c>
      <c r="BF1430" s="99">
        <f>SUMIFS(通讯通路门店!$X:$X,通讯通路门店!$S:$S,$G1430,通讯通路门店!$J:$J,"华为授权体验店")+SUMIFS(通讯通路门店!$AA:$AA,通讯通路门店!$S:$S,$G1430,通讯通路门店!$J:$J,"华为堡垒店")</f>
        <v>0</v>
      </c>
      <c r="BG1430" s="99">
        <f>SUMIFS(通讯通路门店!$Y:$Y,通讯通路门店!$S:$S,$G1430,通讯通路门店!$J:$J,"小米体验店")</f>
        <v>0</v>
      </c>
      <c r="BH1430" s="99">
        <f>SUMIFS(通讯通路门店!$AA:$AA,通讯通路门店!$S:$S,$G1430,通讯通路门店!$J:$J,"苹果体验店")</f>
        <v>0</v>
      </c>
      <c r="BI1430" s="99">
        <f>SUMIFS(通讯通路门店!$K:$K,通讯通路门店!$S:$S,$G1430,通讯通路门店!$J:$J,"其他品牌专卖店")</f>
        <v>0</v>
      </c>
      <c r="BJ1430" s="99">
        <f>SUMIFS(通讯通路门店!$AC:$AC,通讯通路门店!$S:$S,$G1430)</f>
        <v>0</v>
      </c>
      <c r="BK1430" s="99">
        <f>SUMIFS(通讯通路门店!$AD:$AD,通讯通路门店!$S:$S,$G1430)</f>
        <v>0</v>
      </c>
      <c r="BL1430" s="99">
        <f>SUMIFS(通讯通路门店!$AE:$AE,通讯通路门店!$S:$S,$G1430)</f>
        <v>0</v>
      </c>
      <c r="BM1430" s="99">
        <f>SUMIFS(通讯通路门店!$AF:$AF,通讯通路门店!$S:$S,$G1430)</f>
        <v>0</v>
      </c>
      <c r="BN1430" s="99">
        <f>SUMIFS(通讯通路门店!$AG:$AG,通讯通路门店!$S:$S,$G1430)</f>
        <v>0</v>
      </c>
      <c r="BO1430" s="99">
        <f>SUMIFS(通讯通路门店!$AH:$AH,通讯通路门店!$S:$S,$G1430)</f>
        <v>0</v>
      </c>
      <c r="BP1430" s="99">
        <f>SUMIFS(通讯通路门店!$AI:$AI,通讯通路门店!$S:$S,$G1430)</f>
        <v>0</v>
      </c>
      <c r="BQ1430" s="83"/>
    </row>
    <row r="1431" spans="1:69">
      <c r="A1431" s="99" t="str">
        <f>IFERROR(_xlfn.XLOOKUP($G1431,通讯通路门店!$S$4:$S$993931,通讯通路门店!$A$4:$A$993931,0,0),"")</f>
        <v>海南省</v>
      </c>
      <c r="B1431" s="99" t="str">
        <f>IFERROR(_xlfn.XLOOKUP($G1431,通讯通路门店!$S$4:$S$993931,通讯通路门店!$B$4:$B$993931,0,0),"")</f>
        <v>东方市</v>
      </c>
      <c r="C1431" s="99" t="str">
        <f>IFERROR(_xlfn.XLOOKUP($G1431,通讯通路门店!$S$4:$S$993931,通讯通路门店!$C$4:$C$993931,0,0),"")</f>
        <v>东方市</v>
      </c>
      <c r="D1431" s="99" t="str">
        <f>IFERROR(_xlfn.XLOOKUP($G1431,通讯通路门店!$S$4:$S$993931,通讯通路门店!$D$4:$D$993931,0,0),"")</f>
        <v>八所镇</v>
      </c>
      <c r="E1431" s="83"/>
      <c r="F1431" s="83"/>
      <c r="G1431" s="101"/>
      <c r="H1431" s="102">
        <f>IFERROR(_xlfn.XLOOKUP($G1431,通讯通路门店!$S$4:$S$993931,通讯通路门店!$R$4:$R$993931,0,0),"")</f>
        <v>0</v>
      </c>
      <c r="I1431" s="83"/>
      <c r="J1431" s="83"/>
      <c r="K1431" s="83"/>
      <c r="L1431" s="83"/>
      <c r="M1431" s="83"/>
      <c r="N1431" s="83"/>
      <c r="O1431" s="83"/>
      <c r="P1431" s="83"/>
      <c r="Q1431" s="83"/>
      <c r="R1431" s="83"/>
      <c r="S1431" s="83"/>
      <c r="T1431" s="83"/>
      <c r="U1431" s="99">
        <f>COUNTIF(通讯通路门店!$S:$S,$G1431)</f>
        <v>0</v>
      </c>
      <c r="V1431" s="99">
        <f>COUNTIFS(通讯通路门店!$S:$S,$G1431,通讯通路门店!$J:$J,"综合卖场")</f>
        <v>0</v>
      </c>
      <c r="W1431" s="99">
        <f>SUMIFS(通讯通路门店!$AJ:$AJ,通讯通路门店!$S:$S,通讯客户沙盘!$G1431)</f>
        <v>0</v>
      </c>
      <c r="X1431" s="99">
        <f t="shared" si="110"/>
        <v>0</v>
      </c>
      <c r="Y1431" s="99">
        <f>COUNTIFS(通讯通路门店!$S:$S,$G1431,通讯通路门店!$J:$J,"荣耀体验店")+COUNTIFS(通讯通路门店!$S:$S,$G1431,通讯通路门店!$J:$J,"荣耀授权专卖店")</f>
        <v>0</v>
      </c>
      <c r="Z1431" s="99">
        <f>COUNTIFS(通讯通路门店!$S:$S,$G1431,通讯通路门店!$J:$J,"VIVO体验店")</f>
        <v>0</v>
      </c>
      <c r="AA1431" s="99">
        <f>COUNTIFS(通讯通路门店!$S:$S,$G1431,通讯通路门店!$J:$J,"OPPO体验店")</f>
        <v>0</v>
      </c>
      <c r="AB1431" s="99">
        <f>COUNTIFS(通讯通路门店!$S:$S,$G1431,通讯通路门店!$J:$J,"华为授权体验店")+COUNTIFS(通讯通路门店!$S:$S,$G1431,通讯通路门店!$J:$J,"华为堡垒店")</f>
        <v>0</v>
      </c>
      <c r="AC1431" s="99">
        <f>COUNTIFS(通讯通路门店!$S:$S,$G1431,通讯通路门店!$J:$J,"小米体验店")</f>
        <v>0</v>
      </c>
      <c r="AD1431" s="99">
        <f>COUNTIFS(通讯通路门店!$S:$S,$G1431,通讯通路门店!$J:$J,"苹果体验店")</f>
        <v>0</v>
      </c>
      <c r="AE1431" s="99">
        <f>COUNTIFS(通讯通路门店!$S:$S,$G1431,通讯通路门店!$J:$J,"其他品牌专卖店")</f>
        <v>0</v>
      </c>
      <c r="AF1431" s="99">
        <f>SUMIFS(通讯通路门店!$BI:$BI,通讯通路门店!$S:$S,$G1431)</f>
        <v>0</v>
      </c>
      <c r="AG1431" s="99">
        <f>SUMIFS(通讯通路门店!$BH:$BH,通讯通路门店!$S:$S,$G1431)</f>
        <v>0</v>
      </c>
      <c r="AH1431" s="99">
        <f t="shared" si="111"/>
        <v>0</v>
      </c>
      <c r="AI1431" s="99">
        <f>SUMIFS(通讯通路门店!$BB:$BB,通讯通路门店!$S:$S,$G1431)</f>
        <v>0</v>
      </c>
      <c r="AJ1431" s="99">
        <f>SUMIFS(通讯通路门店!$BE:$BE,通讯通路门店!$S:$S,$G1431)</f>
        <v>0</v>
      </c>
      <c r="AK1431" s="99">
        <f>SUMIFS(通讯通路门店!$BG:$BG,通讯通路门店!$S:$S,$G1431)</f>
        <v>0</v>
      </c>
      <c r="AL1431" s="99">
        <f>SUMIFS(通讯通路门店!$BC:$BC,通讯通路门店!$S:$S,$G1431)</f>
        <v>0</v>
      </c>
      <c r="AM1431" s="99">
        <f>SUMIFS(通讯通路门店!$BD:$BD,通讯通路门店!$S:$S,$G1431)</f>
        <v>0</v>
      </c>
      <c r="AN1431" s="99">
        <f>SUMIFS(通讯通路门店!$BF:$BF,通讯通路门店!$S:$S,$G1431)</f>
        <v>0</v>
      </c>
      <c r="AO1431" s="99">
        <f t="shared" si="112"/>
        <v>0</v>
      </c>
      <c r="AP1431" s="99">
        <f>SUMIFS(通讯通路门店!$K:$K,通讯通路门店!$S:$S,$G1431)</f>
        <v>0</v>
      </c>
      <c r="AQ1431" s="83"/>
      <c r="AR1431" s="99">
        <f>SUMIFS(通讯通路门店!$T:$T,通讯通路门店!$S:$S,$G1431)</f>
        <v>0</v>
      </c>
      <c r="AS1431" s="99">
        <f>SUMIFS(通讯通路门店!$U:$U,通讯通路门店!$S:$S,$G1431)</f>
        <v>0</v>
      </c>
      <c r="AT1431" s="99">
        <f>SUMIFS(通讯通路门店!$V:$V,通讯通路门店!$S:$S,$G1431)</f>
        <v>0</v>
      </c>
      <c r="AU1431" s="99">
        <f>SUMIFS(通讯通路门店!$W:$W,通讯通路门店!$S:$S,$G1431)</f>
        <v>0</v>
      </c>
      <c r="AV1431" s="99">
        <f>SUMIFS(通讯通路门店!$Z:$Z,通讯通路门店!$S:$S,$G1431)</f>
        <v>0</v>
      </c>
      <c r="AW1431" s="99">
        <f>SUMIFS(通讯通路门店!$AB:$AB,通讯通路门店!$S:$S,$G1431)</f>
        <v>0</v>
      </c>
      <c r="AX1431" s="99">
        <f>SUMIFS(通讯通路门店!$X:$X,通讯通路门店!$S:$S,$G1431)</f>
        <v>0</v>
      </c>
      <c r="AY1431" s="99">
        <f>SUMIFS(通讯通路门店!$Y:$Y,通讯通路门店!$S:$S,$G1431)</f>
        <v>0</v>
      </c>
      <c r="AZ1431" s="99">
        <f>SUMIFS(通讯通路门店!$AA:$AA,通讯通路门店!$S:$S,$G1431)</f>
        <v>0</v>
      </c>
      <c r="BA1431" s="99">
        <f t="shared" si="113"/>
        <v>0</v>
      </c>
      <c r="BB1431" s="99">
        <f t="shared" si="114"/>
        <v>0</v>
      </c>
      <c r="BC1431" s="99">
        <f>SUMIFS(通讯通路门店!$W:$W,通讯通路门店!$S:$S,$G1431,通讯通路门店!$J:$J,"荣耀体验店")+SUMIFS(通讯通路门店!$W:$W,通讯通路门店!$S:$S,$G1431,通讯通路门店!$J:$J,"荣耀授权专卖店")</f>
        <v>0</v>
      </c>
      <c r="BD1431" s="99">
        <f>SUMIFS(通讯通路门店!$Z:$Z,通讯通路门店!$S:$S,$G1431,通讯通路门店!$J:$J,"VIVO体验店")</f>
        <v>0</v>
      </c>
      <c r="BE1431" s="99">
        <f>SUMIFS(通讯通路门店!$AB:$AB,通讯通路门店!$S:$S,$G1431,通讯通路门店!$J:$J,"OPPO体验店")</f>
        <v>0</v>
      </c>
      <c r="BF1431" s="99">
        <f>SUMIFS(通讯通路门店!$X:$X,通讯通路门店!$S:$S,$G1431,通讯通路门店!$J:$J,"华为授权体验店")+SUMIFS(通讯通路门店!$AA:$AA,通讯通路门店!$S:$S,$G1431,通讯通路门店!$J:$J,"华为堡垒店")</f>
        <v>0</v>
      </c>
      <c r="BG1431" s="99">
        <f>SUMIFS(通讯通路门店!$Y:$Y,通讯通路门店!$S:$S,$G1431,通讯通路门店!$J:$J,"小米体验店")</f>
        <v>0</v>
      </c>
      <c r="BH1431" s="99">
        <f>SUMIFS(通讯通路门店!$AA:$AA,通讯通路门店!$S:$S,$G1431,通讯通路门店!$J:$J,"苹果体验店")</f>
        <v>0</v>
      </c>
      <c r="BI1431" s="99">
        <f>SUMIFS(通讯通路门店!$K:$K,通讯通路门店!$S:$S,$G1431,通讯通路门店!$J:$J,"其他品牌专卖店")</f>
        <v>0</v>
      </c>
      <c r="BJ1431" s="99">
        <f>SUMIFS(通讯通路门店!$AC:$AC,通讯通路门店!$S:$S,$G1431)</f>
        <v>0</v>
      </c>
      <c r="BK1431" s="99">
        <f>SUMIFS(通讯通路门店!$AD:$AD,通讯通路门店!$S:$S,$G1431)</f>
        <v>0</v>
      </c>
      <c r="BL1431" s="99">
        <f>SUMIFS(通讯通路门店!$AE:$AE,通讯通路门店!$S:$S,$G1431)</f>
        <v>0</v>
      </c>
      <c r="BM1431" s="99">
        <f>SUMIFS(通讯通路门店!$AF:$AF,通讯通路门店!$S:$S,$G1431)</f>
        <v>0</v>
      </c>
      <c r="BN1431" s="99">
        <f>SUMIFS(通讯通路门店!$AG:$AG,通讯通路门店!$S:$S,$G1431)</f>
        <v>0</v>
      </c>
      <c r="BO1431" s="99">
        <f>SUMIFS(通讯通路门店!$AH:$AH,通讯通路门店!$S:$S,$G1431)</f>
        <v>0</v>
      </c>
      <c r="BP1431" s="99">
        <f>SUMIFS(通讯通路门店!$AI:$AI,通讯通路门店!$S:$S,$G1431)</f>
        <v>0</v>
      </c>
      <c r="BQ1431" s="83"/>
    </row>
    <row r="1432" spans="1:69">
      <c r="A1432" s="99" t="str">
        <f>IFERROR(_xlfn.XLOOKUP($G1432,通讯通路门店!$S$4:$S$993931,通讯通路门店!$A$4:$A$993931,0,0),"")</f>
        <v>海南省</v>
      </c>
      <c r="B1432" s="99" t="str">
        <f>IFERROR(_xlfn.XLOOKUP($G1432,通讯通路门店!$S$4:$S$993931,通讯通路门店!$B$4:$B$993931,0,0),"")</f>
        <v>东方市</v>
      </c>
      <c r="C1432" s="99" t="str">
        <f>IFERROR(_xlfn.XLOOKUP($G1432,通讯通路门店!$S$4:$S$993931,通讯通路门店!$C$4:$C$993931,0,0),"")</f>
        <v>东方市</v>
      </c>
      <c r="D1432" s="99" t="str">
        <f>IFERROR(_xlfn.XLOOKUP($G1432,通讯通路门店!$S$4:$S$993931,通讯通路门店!$D$4:$D$993931,0,0),"")</f>
        <v>八所镇</v>
      </c>
      <c r="E1432" s="83"/>
      <c r="F1432" s="83"/>
      <c r="G1432" s="101"/>
      <c r="H1432" s="102">
        <f>IFERROR(_xlfn.XLOOKUP($G1432,通讯通路门店!$S$4:$S$993931,通讯通路门店!$R$4:$R$993931,0,0),"")</f>
        <v>0</v>
      </c>
      <c r="I1432" s="83"/>
      <c r="J1432" s="83"/>
      <c r="K1432" s="83"/>
      <c r="L1432" s="83"/>
      <c r="M1432" s="83"/>
      <c r="N1432" s="83"/>
      <c r="O1432" s="83"/>
      <c r="P1432" s="83"/>
      <c r="Q1432" s="83"/>
      <c r="R1432" s="83"/>
      <c r="S1432" s="83"/>
      <c r="T1432" s="83"/>
      <c r="U1432" s="99">
        <f>COUNTIF(通讯通路门店!$S:$S,$G1432)</f>
        <v>0</v>
      </c>
      <c r="V1432" s="99">
        <f>COUNTIFS(通讯通路门店!$S:$S,$G1432,通讯通路门店!$J:$J,"综合卖场")</f>
        <v>0</v>
      </c>
      <c r="W1432" s="99">
        <f>SUMIFS(通讯通路门店!$AJ:$AJ,通讯通路门店!$S:$S,通讯客户沙盘!$G1432)</f>
        <v>0</v>
      </c>
      <c r="X1432" s="99">
        <f t="shared" si="110"/>
        <v>0</v>
      </c>
      <c r="Y1432" s="99">
        <f>COUNTIFS(通讯通路门店!$S:$S,$G1432,通讯通路门店!$J:$J,"荣耀体验店")+COUNTIFS(通讯通路门店!$S:$S,$G1432,通讯通路门店!$J:$J,"荣耀授权专卖店")</f>
        <v>0</v>
      </c>
      <c r="Z1432" s="99">
        <f>COUNTIFS(通讯通路门店!$S:$S,$G1432,通讯通路门店!$J:$J,"VIVO体验店")</f>
        <v>0</v>
      </c>
      <c r="AA1432" s="99">
        <f>COUNTIFS(通讯通路门店!$S:$S,$G1432,通讯通路门店!$J:$J,"OPPO体验店")</f>
        <v>0</v>
      </c>
      <c r="AB1432" s="99">
        <f>COUNTIFS(通讯通路门店!$S:$S,$G1432,通讯通路门店!$J:$J,"华为授权体验店")+COUNTIFS(通讯通路门店!$S:$S,$G1432,通讯通路门店!$J:$J,"华为堡垒店")</f>
        <v>0</v>
      </c>
      <c r="AC1432" s="99">
        <f>COUNTIFS(通讯通路门店!$S:$S,$G1432,通讯通路门店!$J:$J,"小米体验店")</f>
        <v>0</v>
      </c>
      <c r="AD1432" s="99">
        <f>COUNTIFS(通讯通路门店!$S:$S,$G1432,通讯通路门店!$J:$J,"苹果体验店")</f>
        <v>0</v>
      </c>
      <c r="AE1432" s="99">
        <f>COUNTIFS(通讯通路门店!$S:$S,$G1432,通讯通路门店!$J:$J,"其他品牌专卖店")</f>
        <v>0</v>
      </c>
      <c r="AF1432" s="99">
        <f>SUMIFS(通讯通路门店!$BI:$BI,通讯通路门店!$S:$S,$G1432)</f>
        <v>0</v>
      </c>
      <c r="AG1432" s="99">
        <f>SUMIFS(通讯通路门店!$BH:$BH,通讯通路门店!$S:$S,$G1432)</f>
        <v>0</v>
      </c>
      <c r="AH1432" s="99">
        <f t="shared" si="111"/>
        <v>0</v>
      </c>
      <c r="AI1432" s="99">
        <f>SUMIFS(通讯通路门店!$BB:$BB,通讯通路门店!$S:$S,$G1432)</f>
        <v>0</v>
      </c>
      <c r="AJ1432" s="99">
        <f>SUMIFS(通讯通路门店!$BE:$BE,通讯通路门店!$S:$S,$G1432)</f>
        <v>0</v>
      </c>
      <c r="AK1432" s="99">
        <f>SUMIFS(通讯通路门店!$BG:$BG,通讯通路门店!$S:$S,$G1432)</f>
        <v>0</v>
      </c>
      <c r="AL1432" s="99">
        <f>SUMIFS(通讯通路门店!$BC:$BC,通讯通路门店!$S:$S,$G1432)</f>
        <v>0</v>
      </c>
      <c r="AM1432" s="99">
        <f>SUMIFS(通讯通路门店!$BD:$BD,通讯通路门店!$S:$S,$G1432)</f>
        <v>0</v>
      </c>
      <c r="AN1432" s="99">
        <f>SUMIFS(通讯通路门店!$BF:$BF,通讯通路门店!$S:$S,$G1432)</f>
        <v>0</v>
      </c>
      <c r="AO1432" s="99">
        <f t="shared" si="112"/>
        <v>0</v>
      </c>
      <c r="AP1432" s="99">
        <f>SUMIFS(通讯通路门店!$K:$K,通讯通路门店!$S:$S,$G1432)</f>
        <v>0</v>
      </c>
      <c r="AQ1432" s="83"/>
      <c r="AR1432" s="99">
        <f>SUMIFS(通讯通路门店!$T:$T,通讯通路门店!$S:$S,$G1432)</f>
        <v>0</v>
      </c>
      <c r="AS1432" s="99">
        <f>SUMIFS(通讯通路门店!$U:$U,通讯通路门店!$S:$S,$G1432)</f>
        <v>0</v>
      </c>
      <c r="AT1432" s="99">
        <f>SUMIFS(通讯通路门店!$V:$V,通讯通路门店!$S:$S,$G1432)</f>
        <v>0</v>
      </c>
      <c r="AU1432" s="99">
        <f>SUMIFS(通讯通路门店!$W:$W,通讯通路门店!$S:$S,$G1432)</f>
        <v>0</v>
      </c>
      <c r="AV1432" s="99">
        <f>SUMIFS(通讯通路门店!$Z:$Z,通讯通路门店!$S:$S,$G1432)</f>
        <v>0</v>
      </c>
      <c r="AW1432" s="99">
        <f>SUMIFS(通讯通路门店!$AB:$AB,通讯通路门店!$S:$S,$G1432)</f>
        <v>0</v>
      </c>
      <c r="AX1432" s="99">
        <f>SUMIFS(通讯通路门店!$X:$X,通讯通路门店!$S:$S,$G1432)</f>
        <v>0</v>
      </c>
      <c r="AY1432" s="99">
        <f>SUMIFS(通讯通路门店!$Y:$Y,通讯通路门店!$S:$S,$G1432)</f>
        <v>0</v>
      </c>
      <c r="AZ1432" s="99">
        <f>SUMIFS(通讯通路门店!$AA:$AA,通讯通路门店!$S:$S,$G1432)</f>
        <v>0</v>
      </c>
      <c r="BA1432" s="99">
        <f t="shared" si="113"/>
        <v>0</v>
      </c>
      <c r="BB1432" s="99">
        <f t="shared" si="114"/>
        <v>0</v>
      </c>
      <c r="BC1432" s="99">
        <f>SUMIFS(通讯通路门店!$W:$W,通讯通路门店!$S:$S,$G1432,通讯通路门店!$J:$J,"荣耀体验店")+SUMIFS(通讯通路门店!$W:$W,通讯通路门店!$S:$S,$G1432,通讯通路门店!$J:$J,"荣耀授权专卖店")</f>
        <v>0</v>
      </c>
      <c r="BD1432" s="99">
        <f>SUMIFS(通讯通路门店!$Z:$Z,通讯通路门店!$S:$S,$G1432,通讯通路门店!$J:$J,"VIVO体验店")</f>
        <v>0</v>
      </c>
      <c r="BE1432" s="99">
        <f>SUMIFS(通讯通路门店!$AB:$AB,通讯通路门店!$S:$S,$G1432,通讯通路门店!$J:$J,"OPPO体验店")</f>
        <v>0</v>
      </c>
      <c r="BF1432" s="99">
        <f>SUMIFS(通讯通路门店!$X:$X,通讯通路门店!$S:$S,$G1432,通讯通路门店!$J:$J,"华为授权体验店")+SUMIFS(通讯通路门店!$AA:$AA,通讯通路门店!$S:$S,$G1432,通讯通路门店!$J:$J,"华为堡垒店")</f>
        <v>0</v>
      </c>
      <c r="BG1432" s="99">
        <f>SUMIFS(通讯通路门店!$Y:$Y,通讯通路门店!$S:$S,$G1432,通讯通路门店!$J:$J,"小米体验店")</f>
        <v>0</v>
      </c>
      <c r="BH1432" s="99">
        <f>SUMIFS(通讯通路门店!$AA:$AA,通讯通路门店!$S:$S,$G1432,通讯通路门店!$J:$J,"苹果体验店")</f>
        <v>0</v>
      </c>
      <c r="BI1432" s="99">
        <f>SUMIFS(通讯通路门店!$K:$K,通讯通路门店!$S:$S,$G1432,通讯通路门店!$J:$J,"其他品牌专卖店")</f>
        <v>0</v>
      </c>
      <c r="BJ1432" s="99">
        <f>SUMIFS(通讯通路门店!$AC:$AC,通讯通路门店!$S:$S,$G1432)</f>
        <v>0</v>
      </c>
      <c r="BK1432" s="99">
        <f>SUMIFS(通讯通路门店!$AD:$AD,通讯通路门店!$S:$S,$G1432)</f>
        <v>0</v>
      </c>
      <c r="BL1432" s="99">
        <f>SUMIFS(通讯通路门店!$AE:$AE,通讯通路门店!$S:$S,$G1432)</f>
        <v>0</v>
      </c>
      <c r="BM1432" s="99">
        <f>SUMIFS(通讯通路门店!$AF:$AF,通讯通路门店!$S:$S,$G1432)</f>
        <v>0</v>
      </c>
      <c r="BN1432" s="99">
        <f>SUMIFS(通讯通路门店!$AG:$AG,通讯通路门店!$S:$S,$G1432)</f>
        <v>0</v>
      </c>
      <c r="BO1432" s="99">
        <f>SUMIFS(通讯通路门店!$AH:$AH,通讯通路门店!$S:$S,$G1432)</f>
        <v>0</v>
      </c>
      <c r="BP1432" s="99">
        <f>SUMIFS(通讯通路门店!$AI:$AI,通讯通路门店!$S:$S,$G1432)</f>
        <v>0</v>
      </c>
      <c r="BQ1432" s="83"/>
    </row>
    <row r="1433" spans="1:69">
      <c r="A1433" s="99" t="str">
        <f>IFERROR(_xlfn.XLOOKUP($G1433,通讯通路门店!$S$4:$S$993931,通讯通路门店!$A$4:$A$993931,0,0),"")</f>
        <v>海南省</v>
      </c>
      <c r="B1433" s="99" t="str">
        <f>IFERROR(_xlfn.XLOOKUP($G1433,通讯通路门店!$S$4:$S$993931,通讯通路门店!$B$4:$B$993931,0,0),"")</f>
        <v>东方市</v>
      </c>
      <c r="C1433" s="99" t="str">
        <f>IFERROR(_xlfn.XLOOKUP($G1433,通讯通路门店!$S$4:$S$993931,通讯通路门店!$C$4:$C$993931,0,0),"")</f>
        <v>东方市</v>
      </c>
      <c r="D1433" s="99" t="str">
        <f>IFERROR(_xlfn.XLOOKUP($G1433,通讯通路门店!$S$4:$S$993931,通讯通路门店!$D$4:$D$993931,0,0),"")</f>
        <v>八所镇</v>
      </c>
      <c r="E1433" s="83"/>
      <c r="F1433" s="83"/>
      <c r="G1433" s="101"/>
      <c r="H1433" s="102">
        <f>IFERROR(_xlfn.XLOOKUP($G1433,通讯通路门店!$S$4:$S$993931,通讯通路门店!$R$4:$R$993931,0,0),"")</f>
        <v>0</v>
      </c>
      <c r="I1433" s="83"/>
      <c r="J1433" s="83"/>
      <c r="K1433" s="83"/>
      <c r="L1433" s="83"/>
      <c r="M1433" s="83"/>
      <c r="N1433" s="83"/>
      <c r="O1433" s="83"/>
      <c r="P1433" s="83"/>
      <c r="Q1433" s="83"/>
      <c r="R1433" s="83"/>
      <c r="S1433" s="83"/>
      <c r="T1433" s="83"/>
      <c r="U1433" s="99">
        <f>COUNTIF(通讯通路门店!$S:$S,$G1433)</f>
        <v>0</v>
      </c>
      <c r="V1433" s="99">
        <f>COUNTIFS(通讯通路门店!$S:$S,$G1433,通讯通路门店!$J:$J,"综合卖场")</f>
        <v>0</v>
      </c>
      <c r="W1433" s="99">
        <f>SUMIFS(通讯通路门店!$AJ:$AJ,通讯通路门店!$S:$S,通讯客户沙盘!$G1433)</f>
        <v>0</v>
      </c>
      <c r="X1433" s="99">
        <f t="shared" si="110"/>
        <v>0</v>
      </c>
      <c r="Y1433" s="99">
        <f>COUNTIFS(通讯通路门店!$S:$S,$G1433,通讯通路门店!$J:$J,"荣耀体验店")+COUNTIFS(通讯通路门店!$S:$S,$G1433,通讯通路门店!$J:$J,"荣耀授权专卖店")</f>
        <v>0</v>
      </c>
      <c r="Z1433" s="99">
        <f>COUNTIFS(通讯通路门店!$S:$S,$G1433,通讯通路门店!$J:$J,"VIVO体验店")</f>
        <v>0</v>
      </c>
      <c r="AA1433" s="99">
        <f>COUNTIFS(通讯通路门店!$S:$S,$G1433,通讯通路门店!$J:$J,"OPPO体验店")</f>
        <v>0</v>
      </c>
      <c r="AB1433" s="99">
        <f>COUNTIFS(通讯通路门店!$S:$S,$G1433,通讯通路门店!$J:$J,"华为授权体验店")+COUNTIFS(通讯通路门店!$S:$S,$G1433,通讯通路门店!$J:$J,"华为堡垒店")</f>
        <v>0</v>
      </c>
      <c r="AC1433" s="99">
        <f>COUNTIFS(通讯通路门店!$S:$S,$G1433,通讯通路门店!$J:$J,"小米体验店")</f>
        <v>0</v>
      </c>
      <c r="AD1433" s="99">
        <f>COUNTIFS(通讯通路门店!$S:$S,$G1433,通讯通路门店!$J:$J,"苹果体验店")</f>
        <v>0</v>
      </c>
      <c r="AE1433" s="99">
        <f>COUNTIFS(通讯通路门店!$S:$S,$G1433,通讯通路门店!$J:$J,"其他品牌专卖店")</f>
        <v>0</v>
      </c>
      <c r="AF1433" s="99">
        <f>SUMIFS(通讯通路门店!$BI:$BI,通讯通路门店!$S:$S,$G1433)</f>
        <v>0</v>
      </c>
      <c r="AG1433" s="99">
        <f>SUMIFS(通讯通路门店!$BH:$BH,通讯通路门店!$S:$S,$G1433)</f>
        <v>0</v>
      </c>
      <c r="AH1433" s="99">
        <f t="shared" si="111"/>
        <v>0</v>
      </c>
      <c r="AI1433" s="99">
        <f>SUMIFS(通讯通路门店!$BB:$BB,通讯通路门店!$S:$S,$G1433)</f>
        <v>0</v>
      </c>
      <c r="AJ1433" s="99">
        <f>SUMIFS(通讯通路门店!$BE:$BE,通讯通路门店!$S:$S,$G1433)</f>
        <v>0</v>
      </c>
      <c r="AK1433" s="99">
        <f>SUMIFS(通讯通路门店!$BG:$BG,通讯通路门店!$S:$S,$G1433)</f>
        <v>0</v>
      </c>
      <c r="AL1433" s="99">
        <f>SUMIFS(通讯通路门店!$BC:$BC,通讯通路门店!$S:$S,$G1433)</f>
        <v>0</v>
      </c>
      <c r="AM1433" s="99">
        <f>SUMIFS(通讯通路门店!$BD:$BD,通讯通路门店!$S:$S,$G1433)</f>
        <v>0</v>
      </c>
      <c r="AN1433" s="99">
        <f>SUMIFS(通讯通路门店!$BF:$BF,通讯通路门店!$S:$S,$G1433)</f>
        <v>0</v>
      </c>
      <c r="AO1433" s="99">
        <f t="shared" si="112"/>
        <v>0</v>
      </c>
      <c r="AP1433" s="99">
        <f>SUMIFS(通讯通路门店!$K:$K,通讯通路门店!$S:$S,$G1433)</f>
        <v>0</v>
      </c>
      <c r="AQ1433" s="83"/>
      <c r="AR1433" s="99">
        <f>SUMIFS(通讯通路门店!$T:$T,通讯通路门店!$S:$S,$G1433)</f>
        <v>0</v>
      </c>
      <c r="AS1433" s="99">
        <f>SUMIFS(通讯通路门店!$U:$U,通讯通路门店!$S:$S,$G1433)</f>
        <v>0</v>
      </c>
      <c r="AT1433" s="99">
        <f>SUMIFS(通讯通路门店!$V:$V,通讯通路门店!$S:$S,$G1433)</f>
        <v>0</v>
      </c>
      <c r="AU1433" s="99">
        <f>SUMIFS(通讯通路门店!$W:$W,通讯通路门店!$S:$S,$G1433)</f>
        <v>0</v>
      </c>
      <c r="AV1433" s="99">
        <f>SUMIFS(通讯通路门店!$Z:$Z,通讯通路门店!$S:$S,$G1433)</f>
        <v>0</v>
      </c>
      <c r="AW1433" s="99">
        <f>SUMIFS(通讯通路门店!$AB:$AB,通讯通路门店!$S:$S,$G1433)</f>
        <v>0</v>
      </c>
      <c r="AX1433" s="99">
        <f>SUMIFS(通讯通路门店!$X:$X,通讯通路门店!$S:$S,$G1433)</f>
        <v>0</v>
      </c>
      <c r="AY1433" s="99">
        <f>SUMIFS(通讯通路门店!$Y:$Y,通讯通路门店!$S:$S,$G1433)</f>
        <v>0</v>
      </c>
      <c r="AZ1433" s="99">
        <f>SUMIFS(通讯通路门店!$AA:$AA,通讯通路门店!$S:$S,$G1433)</f>
        <v>0</v>
      </c>
      <c r="BA1433" s="99">
        <f t="shared" si="113"/>
        <v>0</v>
      </c>
      <c r="BB1433" s="99">
        <f t="shared" si="114"/>
        <v>0</v>
      </c>
      <c r="BC1433" s="99">
        <f>SUMIFS(通讯通路门店!$W:$W,通讯通路门店!$S:$S,$G1433,通讯通路门店!$J:$J,"荣耀体验店")+SUMIFS(通讯通路门店!$W:$W,通讯通路门店!$S:$S,$G1433,通讯通路门店!$J:$J,"荣耀授权专卖店")</f>
        <v>0</v>
      </c>
      <c r="BD1433" s="99">
        <f>SUMIFS(通讯通路门店!$Z:$Z,通讯通路门店!$S:$S,$G1433,通讯通路门店!$J:$J,"VIVO体验店")</f>
        <v>0</v>
      </c>
      <c r="BE1433" s="99">
        <f>SUMIFS(通讯通路门店!$AB:$AB,通讯通路门店!$S:$S,$G1433,通讯通路门店!$J:$J,"OPPO体验店")</f>
        <v>0</v>
      </c>
      <c r="BF1433" s="99">
        <f>SUMIFS(通讯通路门店!$X:$X,通讯通路门店!$S:$S,$G1433,通讯通路门店!$J:$J,"华为授权体验店")+SUMIFS(通讯通路门店!$AA:$AA,通讯通路门店!$S:$S,$G1433,通讯通路门店!$J:$J,"华为堡垒店")</f>
        <v>0</v>
      </c>
      <c r="BG1433" s="99">
        <f>SUMIFS(通讯通路门店!$Y:$Y,通讯通路门店!$S:$S,$G1433,通讯通路门店!$J:$J,"小米体验店")</f>
        <v>0</v>
      </c>
      <c r="BH1433" s="99">
        <f>SUMIFS(通讯通路门店!$AA:$AA,通讯通路门店!$S:$S,$G1433,通讯通路门店!$J:$J,"苹果体验店")</f>
        <v>0</v>
      </c>
      <c r="BI1433" s="99">
        <f>SUMIFS(通讯通路门店!$K:$K,通讯通路门店!$S:$S,$G1433,通讯通路门店!$J:$J,"其他品牌专卖店")</f>
        <v>0</v>
      </c>
      <c r="BJ1433" s="99">
        <f>SUMIFS(通讯通路门店!$AC:$AC,通讯通路门店!$S:$S,$G1433)</f>
        <v>0</v>
      </c>
      <c r="BK1433" s="99">
        <f>SUMIFS(通讯通路门店!$AD:$AD,通讯通路门店!$S:$S,$G1433)</f>
        <v>0</v>
      </c>
      <c r="BL1433" s="99">
        <f>SUMIFS(通讯通路门店!$AE:$AE,通讯通路门店!$S:$S,$G1433)</f>
        <v>0</v>
      </c>
      <c r="BM1433" s="99">
        <f>SUMIFS(通讯通路门店!$AF:$AF,通讯通路门店!$S:$S,$G1433)</f>
        <v>0</v>
      </c>
      <c r="BN1433" s="99">
        <f>SUMIFS(通讯通路门店!$AG:$AG,通讯通路门店!$S:$S,$G1433)</f>
        <v>0</v>
      </c>
      <c r="BO1433" s="99">
        <f>SUMIFS(通讯通路门店!$AH:$AH,通讯通路门店!$S:$S,$G1433)</f>
        <v>0</v>
      </c>
      <c r="BP1433" s="99">
        <f>SUMIFS(通讯通路门店!$AI:$AI,通讯通路门店!$S:$S,$G1433)</f>
        <v>0</v>
      </c>
      <c r="BQ1433" s="83"/>
    </row>
    <row r="1434" spans="1:69">
      <c r="A1434" s="99" t="str">
        <f>IFERROR(_xlfn.XLOOKUP($G1434,通讯通路门店!$S$4:$S$993931,通讯通路门店!$A$4:$A$993931,0,0),"")</f>
        <v>海南省</v>
      </c>
      <c r="B1434" s="99" t="str">
        <f>IFERROR(_xlfn.XLOOKUP($G1434,通讯通路门店!$S$4:$S$993931,通讯通路门店!$B$4:$B$993931,0,0),"")</f>
        <v>东方市</v>
      </c>
      <c r="C1434" s="99" t="str">
        <f>IFERROR(_xlfn.XLOOKUP($G1434,通讯通路门店!$S$4:$S$993931,通讯通路门店!$C$4:$C$993931,0,0),"")</f>
        <v>东方市</v>
      </c>
      <c r="D1434" s="99" t="str">
        <f>IFERROR(_xlfn.XLOOKUP($G1434,通讯通路门店!$S$4:$S$993931,通讯通路门店!$D$4:$D$993931,0,0),"")</f>
        <v>八所镇</v>
      </c>
      <c r="E1434" s="83"/>
      <c r="F1434" s="83"/>
      <c r="G1434" s="101"/>
      <c r="H1434" s="102">
        <f>IFERROR(_xlfn.XLOOKUP($G1434,通讯通路门店!$S$4:$S$993931,通讯通路门店!$R$4:$R$993931,0,0),"")</f>
        <v>0</v>
      </c>
      <c r="I1434" s="83"/>
      <c r="J1434" s="83"/>
      <c r="K1434" s="83"/>
      <c r="L1434" s="83"/>
      <c r="M1434" s="83"/>
      <c r="N1434" s="83"/>
      <c r="O1434" s="83"/>
      <c r="P1434" s="83"/>
      <c r="Q1434" s="83"/>
      <c r="R1434" s="83"/>
      <c r="S1434" s="83"/>
      <c r="T1434" s="83"/>
      <c r="U1434" s="99">
        <f>COUNTIF(通讯通路门店!$S:$S,$G1434)</f>
        <v>0</v>
      </c>
      <c r="V1434" s="99">
        <f>COUNTIFS(通讯通路门店!$S:$S,$G1434,通讯通路门店!$J:$J,"综合卖场")</f>
        <v>0</v>
      </c>
      <c r="W1434" s="99">
        <f>SUMIFS(通讯通路门店!$AJ:$AJ,通讯通路门店!$S:$S,通讯客户沙盘!$G1434)</f>
        <v>0</v>
      </c>
      <c r="X1434" s="99">
        <f t="shared" si="110"/>
        <v>0</v>
      </c>
      <c r="Y1434" s="99">
        <f>COUNTIFS(通讯通路门店!$S:$S,$G1434,通讯通路门店!$J:$J,"荣耀体验店")+COUNTIFS(通讯通路门店!$S:$S,$G1434,通讯通路门店!$J:$J,"荣耀授权专卖店")</f>
        <v>0</v>
      </c>
      <c r="Z1434" s="99">
        <f>COUNTIFS(通讯通路门店!$S:$S,$G1434,通讯通路门店!$J:$J,"VIVO体验店")</f>
        <v>0</v>
      </c>
      <c r="AA1434" s="99">
        <f>COUNTIFS(通讯通路门店!$S:$S,$G1434,通讯通路门店!$J:$J,"OPPO体验店")</f>
        <v>0</v>
      </c>
      <c r="AB1434" s="99">
        <f>COUNTIFS(通讯通路门店!$S:$S,$G1434,通讯通路门店!$J:$J,"华为授权体验店")+COUNTIFS(通讯通路门店!$S:$S,$G1434,通讯通路门店!$J:$J,"华为堡垒店")</f>
        <v>0</v>
      </c>
      <c r="AC1434" s="99">
        <f>COUNTIFS(通讯通路门店!$S:$S,$G1434,通讯通路门店!$J:$J,"小米体验店")</f>
        <v>0</v>
      </c>
      <c r="AD1434" s="99">
        <f>COUNTIFS(通讯通路门店!$S:$S,$G1434,通讯通路门店!$J:$J,"苹果体验店")</f>
        <v>0</v>
      </c>
      <c r="AE1434" s="99">
        <f>COUNTIFS(通讯通路门店!$S:$S,$G1434,通讯通路门店!$J:$J,"其他品牌专卖店")</f>
        <v>0</v>
      </c>
      <c r="AF1434" s="99">
        <f>SUMIFS(通讯通路门店!$BI:$BI,通讯通路门店!$S:$S,$G1434)</f>
        <v>0</v>
      </c>
      <c r="AG1434" s="99">
        <f>SUMIFS(通讯通路门店!$BH:$BH,通讯通路门店!$S:$S,$G1434)</f>
        <v>0</v>
      </c>
      <c r="AH1434" s="99">
        <f t="shared" si="111"/>
        <v>0</v>
      </c>
      <c r="AI1434" s="99">
        <f>SUMIFS(通讯通路门店!$BB:$BB,通讯通路门店!$S:$S,$G1434)</f>
        <v>0</v>
      </c>
      <c r="AJ1434" s="99">
        <f>SUMIFS(通讯通路门店!$BE:$BE,通讯通路门店!$S:$S,$G1434)</f>
        <v>0</v>
      </c>
      <c r="AK1434" s="99">
        <f>SUMIFS(通讯通路门店!$BG:$BG,通讯通路门店!$S:$S,$G1434)</f>
        <v>0</v>
      </c>
      <c r="AL1434" s="99">
        <f>SUMIFS(通讯通路门店!$BC:$BC,通讯通路门店!$S:$S,$G1434)</f>
        <v>0</v>
      </c>
      <c r="AM1434" s="99">
        <f>SUMIFS(通讯通路门店!$BD:$BD,通讯通路门店!$S:$S,$G1434)</f>
        <v>0</v>
      </c>
      <c r="AN1434" s="99">
        <f>SUMIFS(通讯通路门店!$BF:$BF,通讯通路门店!$S:$S,$G1434)</f>
        <v>0</v>
      </c>
      <c r="AO1434" s="99">
        <f t="shared" si="112"/>
        <v>0</v>
      </c>
      <c r="AP1434" s="99">
        <f>SUMIFS(通讯通路门店!$K:$K,通讯通路门店!$S:$S,$G1434)</f>
        <v>0</v>
      </c>
      <c r="AQ1434" s="83"/>
      <c r="AR1434" s="99">
        <f>SUMIFS(通讯通路门店!$T:$T,通讯通路门店!$S:$S,$G1434)</f>
        <v>0</v>
      </c>
      <c r="AS1434" s="99">
        <f>SUMIFS(通讯通路门店!$U:$U,通讯通路门店!$S:$S,$G1434)</f>
        <v>0</v>
      </c>
      <c r="AT1434" s="99">
        <f>SUMIFS(通讯通路门店!$V:$V,通讯通路门店!$S:$S,$G1434)</f>
        <v>0</v>
      </c>
      <c r="AU1434" s="99">
        <f>SUMIFS(通讯通路门店!$W:$W,通讯通路门店!$S:$S,$G1434)</f>
        <v>0</v>
      </c>
      <c r="AV1434" s="99">
        <f>SUMIFS(通讯通路门店!$Z:$Z,通讯通路门店!$S:$S,$G1434)</f>
        <v>0</v>
      </c>
      <c r="AW1434" s="99">
        <f>SUMIFS(通讯通路门店!$AB:$AB,通讯通路门店!$S:$S,$G1434)</f>
        <v>0</v>
      </c>
      <c r="AX1434" s="99">
        <f>SUMIFS(通讯通路门店!$X:$X,通讯通路门店!$S:$S,$G1434)</f>
        <v>0</v>
      </c>
      <c r="AY1434" s="99">
        <f>SUMIFS(通讯通路门店!$Y:$Y,通讯通路门店!$S:$S,$G1434)</f>
        <v>0</v>
      </c>
      <c r="AZ1434" s="99">
        <f>SUMIFS(通讯通路门店!$AA:$AA,通讯通路门店!$S:$S,$G1434)</f>
        <v>0</v>
      </c>
      <c r="BA1434" s="99">
        <f t="shared" si="113"/>
        <v>0</v>
      </c>
      <c r="BB1434" s="99">
        <f t="shared" si="114"/>
        <v>0</v>
      </c>
      <c r="BC1434" s="99">
        <f>SUMIFS(通讯通路门店!$W:$W,通讯通路门店!$S:$S,$G1434,通讯通路门店!$J:$J,"荣耀体验店")+SUMIFS(通讯通路门店!$W:$W,通讯通路门店!$S:$S,$G1434,通讯通路门店!$J:$J,"荣耀授权专卖店")</f>
        <v>0</v>
      </c>
      <c r="BD1434" s="99">
        <f>SUMIFS(通讯通路门店!$Z:$Z,通讯通路门店!$S:$S,$G1434,通讯通路门店!$J:$J,"VIVO体验店")</f>
        <v>0</v>
      </c>
      <c r="BE1434" s="99">
        <f>SUMIFS(通讯通路门店!$AB:$AB,通讯通路门店!$S:$S,$G1434,通讯通路门店!$J:$J,"OPPO体验店")</f>
        <v>0</v>
      </c>
      <c r="BF1434" s="99">
        <f>SUMIFS(通讯通路门店!$X:$X,通讯通路门店!$S:$S,$G1434,通讯通路门店!$J:$J,"华为授权体验店")+SUMIFS(通讯通路门店!$AA:$AA,通讯通路门店!$S:$S,$G1434,通讯通路门店!$J:$J,"华为堡垒店")</f>
        <v>0</v>
      </c>
      <c r="BG1434" s="99">
        <f>SUMIFS(通讯通路门店!$Y:$Y,通讯通路门店!$S:$S,$G1434,通讯通路门店!$J:$J,"小米体验店")</f>
        <v>0</v>
      </c>
      <c r="BH1434" s="99">
        <f>SUMIFS(通讯通路门店!$AA:$AA,通讯通路门店!$S:$S,$G1434,通讯通路门店!$J:$J,"苹果体验店")</f>
        <v>0</v>
      </c>
      <c r="BI1434" s="99">
        <f>SUMIFS(通讯通路门店!$K:$K,通讯通路门店!$S:$S,$G1434,通讯通路门店!$J:$J,"其他品牌专卖店")</f>
        <v>0</v>
      </c>
      <c r="BJ1434" s="99">
        <f>SUMIFS(通讯通路门店!$AC:$AC,通讯通路门店!$S:$S,$G1434)</f>
        <v>0</v>
      </c>
      <c r="BK1434" s="99">
        <f>SUMIFS(通讯通路门店!$AD:$AD,通讯通路门店!$S:$S,$G1434)</f>
        <v>0</v>
      </c>
      <c r="BL1434" s="99">
        <f>SUMIFS(通讯通路门店!$AE:$AE,通讯通路门店!$S:$S,$G1434)</f>
        <v>0</v>
      </c>
      <c r="BM1434" s="99">
        <f>SUMIFS(通讯通路门店!$AF:$AF,通讯通路门店!$S:$S,$G1434)</f>
        <v>0</v>
      </c>
      <c r="BN1434" s="99">
        <f>SUMIFS(通讯通路门店!$AG:$AG,通讯通路门店!$S:$S,$G1434)</f>
        <v>0</v>
      </c>
      <c r="BO1434" s="99">
        <f>SUMIFS(通讯通路门店!$AH:$AH,通讯通路门店!$S:$S,$G1434)</f>
        <v>0</v>
      </c>
      <c r="BP1434" s="99">
        <f>SUMIFS(通讯通路门店!$AI:$AI,通讯通路门店!$S:$S,$G1434)</f>
        <v>0</v>
      </c>
      <c r="BQ1434" s="83"/>
    </row>
    <row r="1435" spans="1:69">
      <c r="A1435" s="99" t="str">
        <f>IFERROR(_xlfn.XLOOKUP($G1435,通讯通路门店!$S$4:$S$993931,通讯通路门店!$A$4:$A$993931,0,0),"")</f>
        <v>海南省</v>
      </c>
      <c r="B1435" s="99" t="str">
        <f>IFERROR(_xlfn.XLOOKUP($G1435,通讯通路门店!$S$4:$S$993931,通讯通路门店!$B$4:$B$993931,0,0),"")</f>
        <v>东方市</v>
      </c>
      <c r="C1435" s="99" t="str">
        <f>IFERROR(_xlfn.XLOOKUP($G1435,通讯通路门店!$S$4:$S$993931,通讯通路门店!$C$4:$C$993931,0,0),"")</f>
        <v>东方市</v>
      </c>
      <c r="D1435" s="99" t="str">
        <f>IFERROR(_xlfn.XLOOKUP($G1435,通讯通路门店!$S$4:$S$993931,通讯通路门店!$D$4:$D$993931,0,0),"")</f>
        <v>八所镇</v>
      </c>
      <c r="E1435" s="83"/>
      <c r="F1435" s="83"/>
      <c r="G1435" s="101"/>
      <c r="H1435" s="102">
        <f>IFERROR(_xlfn.XLOOKUP($G1435,通讯通路门店!$S$4:$S$993931,通讯通路门店!$R$4:$R$993931,0,0),"")</f>
        <v>0</v>
      </c>
      <c r="I1435" s="83"/>
      <c r="J1435" s="83"/>
      <c r="K1435" s="83"/>
      <c r="L1435" s="83"/>
      <c r="M1435" s="83"/>
      <c r="N1435" s="83"/>
      <c r="O1435" s="83"/>
      <c r="P1435" s="83"/>
      <c r="Q1435" s="83"/>
      <c r="R1435" s="83"/>
      <c r="S1435" s="83"/>
      <c r="T1435" s="83"/>
      <c r="U1435" s="99">
        <f>COUNTIF(通讯通路门店!$S:$S,$G1435)</f>
        <v>0</v>
      </c>
      <c r="V1435" s="99">
        <f>COUNTIFS(通讯通路门店!$S:$S,$G1435,通讯通路门店!$J:$J,"综合卖场")</f>
        <v>0</v>
      </c>
      <c r="W1435" s="99">
        <f>SUMIFS(通讯通路门店!$AJ:$AJ,通讯通路门店!$S:$S,通讯客户沙盘!$G1435)</f>
        <v>0</v>
      </c>
      <c r="X1435" s="99">
        <f t="shared" si="110"/>
        <v>0</v>
      </c>
      <c r="Y1435" s="99">
        <f>COUNTIFS(通讯通路门店!$S:$S,$G1435,通讯通路门店!$J:$J,"荣耀体验店")+COUNTIFS(通讯通路门店!$S:$S,$G1435,通讯通路门店!$J:$J,"荣耀授权专卖店")</f>
        <v>0</v>
      </c>
      <c r="Z1435" s="99">
        <f>COUNTIFS(通讯通路门店!$S:$S,$G1435,通讯通路门店!$J:$J,"VIVO体验店")</f>
        <v>0</v>
      </c>
      <c r="AA1435" s="99">
        <f>COUNTIFS(通讯通路门店!$S:$S,$G1435,通讯通路门店!$J:$J,"OPPO体验店")</f>
        <v>0</v>
      </c>
      <c r="AB1435" s="99">
        <f>COUNTIFS(通讯通路门店!$S:$S,$G1435,通讯通路门店!$J:$J,"华为授权体验店")+COUNTIFS(通讯通路门店!$S:$S,$G1435,通讯通路门店!$J:$J,"华为堡垒店")</f>
        <v>0</v>
      </c>
      <c r="AC1435" s="99">
        <f>COUNTIFS(通讯通路门店!$S:$S,$G1435,通讯通路门店!$J:$J,"小米体验店")</f>
        <v>0</v>
      </c>
      <c r="AD1435" s="99">
        <f>COUNTIFS(通讯通路门店!$S:$S,$G1435,通讯通路门店!$J:$J,"苹果体验店")</f>
        <v>0</v>
      </c>
      <c r="AE1435" s="99">
        <f>COUNTIFS(通讯通路门店!$S:$S,$G1435,通讯通路门店!$J:$J,"其他品牌专卖店")</f>
        <v>0</v>
      </c>
      <c r="AF1435" s="99">
        <f>SUMIFS(通讯通路门店!$BI:$BI,通讯通路门店!$S:$S,$G1435)</f>
        <v>0</v>
      </c>
      <c r="AG1435" s="99">
        <f>SUMIFS(通讯通路门店!$BH:$BH,通讯通路门店!$S:$S,$G1435)</f>
        <v>0</v>
      </c>
      <c r="AH1435" s="99">
        <f t="shared" si="111"/>
        <v>0</v>
      </c>
      <c r="AI1435" s="99">
        <f>SUMIFS(通讯通路门店!$BB:$BB,通讯通路门店!$S:$S,$G1435)</f>
        <v>0</v>
      </c>
      <c r="AJ1435" s="99">
        <f>SUMIFS(通讯通路门店!$BE:$BE,通讯通路门店!$S:$S,$G1435)</f>
        <v>0</v>
      </c>
      <c r="AK1435" s="99">
        <f>SUMIFS(通讯通路门店!$BG:$BG,通讯通路门店!$S:$S,$G1435)</f>
        <v>0</v>
      </c>
      <c r="AL1435" s="99">
        <f>SUMIFS(通讯通路门店!$BC:$BC,通讯通路门店!$S:$S,$G1435)</f>
        <v>0</v>
      </c>
      <c r="AM1435" s="99">
        <f>SUMIFS(通讯通路门店!$BD:$BD,通讯通路门店!$S:$S,$G1435)</f>
        <v>0</v>
      </c>
      <c r="AN1435" s="99">
        <f>SUMIFS(通讯通路门店!$BF:$BF,通讯通路门店!$S:$S,$G1435)</f>
        <v>0</v>
      </c>
      <c r="AO1435" s="99">
        <f t="shared" si="112"/>
        <v>0</v>
      </c>
      <c r="AP1435" s="99">
        <f>SUMIFS(通讯通路门店!$K:$K,通讯通路门店!$S:$S,$G1435)</f>
        <v>0</v>
      </c>
      <c r="AQ1435" s="83"/>
      <c r="AR1435" s="99">
        <f>SUMIFS(通讯通路门店!$T:$T,通讯通路门店!$S:$S,$G1435)</f>
        <v>0</v>
      </c>
      <c r="AS1435" s="99">
        <f>SUMIFS(通讯通路门店!$U:$U,通讯通路门店!$S:$S,$G1435)</f>
        <v>0</v>
      </c>
      <c r="AT1435" s="99">
        <f>SUMIFS(通讯通路门店!$V:$V,通讯通路门店!$S:$S,$G1435)</f>
        <v>0</v>
      </c>
      <c r="AU1435" s="99">
        <f>SUMIFS(通讯通路门店!$W:$W,通讯通路门店!$S:$S,$G1435)</f>
        <v>0</v>
      </c>
      <c r="AV1435" s="99">
        <f>SUMIFS(通讯通路门店!$Z:$Z,通讯通路门店!$S:$S,$G1435)</f>
        <v>0</v>
      </c>
      <c r="AW1435" s="99">
        <f>SUMIFS(通讯通路门店!$AB:$AB,通讯通路门店!$S:$S,$G1435)</f>
        <v>0</v>
      </c>
      <c r="AX1435" s="99">
        <f>SUMIFS(通讯通路门店!$X:$X,通讯通路门店!$S:$S,$G1435)</f>
        <v>0</v>
      </c>
      <c r="AY1435" s="99">
        <f>SUMIFS(通讯通路门店!$Y:$Y,通讯通路门店!$S:$S,$G1435)</f>
        <v>0</v>
      </c>
      <c r="AZ1435" s="99">
        <f>SUMIFS(通讯通路门店!$AA:$AA,通讯通路门店!$S:$S,$G1435)</f>
        <v>0</v>
      </c>
      <c r="BA1435" s="99">
        <f t="shared" si="113"/>
        <v>0</v>
      </c>
      <c r="BB1435" s="99">
        <f t="shared" si="114"/>
        <v>0</v>
      </c>
      <c r="BC1435" s="99">
        <f>SUMIFS(通讯通路门店!$W:$W,通讯通路门店!$S:$S,$G1435,通讯通路门店!$J:$J,"荣耀体验店")+SUMIFS(通讯通路门店!$W:$W,通讯通路门店!$S:$S,$G1435,通讯通路门店!$J:$J,"荣耀授权专卖店")</f>
        <v>0</v>
      </c>
      <c r="BD1435" s="99">
        <f>SUMIFS(通讯通路门店!$Z:$Z,通讯通路门店!$S:$S,$G1435,通讯通路门店!$J:$J,"VIVO体验店")</f>
        <v>0</v>
      </c>
      <c r="BE1435" s="99">
        <f>SUMIFS(通讯通路门店!$AB:$AB,通讯通路门店!$S:$S,$G1435,通讯通路门店!$J:$J,"OPPO体验店")</f>
        <v>0</v>
      </c>
      <c r="BF1435" s="99">
        <f>SUMIFS(通讯通路门店!$X:$X,通讯通路门店!$S:$S,$G1435,通讯通路门店!$J:$J,"华为授权体验店")+SUMIFS(通讯通路门店!$AA:$AA,通讯通路门店!$S:$S,$G1435,通讯通路门店!$J:$J,"华为堡垒店")</f>
        <v>0</v>
      </c>
      <c r="BG1435" s="99">
        <f>SUMIFS(通讯通路门店!$Y:$Y,通讯通路门店!$S:$S,$G1435,通讯通路门店!$J:$J,"小米体验店")</f>
        <v>0</v>
      </c>
      <c r="BH1435" s="99">
        <f>SUMIFS(通讯通路门店!$AA:$AA,通讯通路门店!$S:$S,$G1435,通讯通路门店!$J:$J,"苹果体验店")</f>
        <v>0</v>
      </c>
      <c r="BI1435" s="99">
        <f>SUMIFS(通讯通路门店!$K:$K,通讯通路门店!$S:$S,$G1435,通讯通路门店!$J:$J,"其他品牌专卖店")</f>
        <v>0</v>
      </c>
      <c r="BJ1435" s="99">
        <f>SUMIFS(通讯通路门店!$AC:$AC,通讯通路门店!$S:$S,$G1435)</f>
        <v>0</v>
      </c>
      <c r="BK1435" s="99">
        <f>SUMIFS(通讯通路门店!$AD:$AD,通讯通路门店!$S:$S,$G1435)</f>
        <v>0</v>
      </c>
      <c r="BL1435" s="99">
        <f>SUMIFS(通讯通路门店!$AE:$AE,通讯通路门店!$S:$S,$G1435)</f>
        <v>0</v>
      </c>
      <c r="BM1435" s="99">
        <f>SUMIFS(通讯通路门店!$AF:$AF,通讯通路门店!$S:$S,$G1435)</f>
        <v>0</v>
      </c>
      <c r="BN1435" s="99">
        <f>SUMIFS(通讯通路门店!$AG:$AG,通讯通路门店!$S:$S,$G1435)</f>
        <v>0</v>
      </c>
      <c r="BO1435" s="99">
        <f>SUMIFS(通讯通路门店!$AH:$AH,通讯通路门店!$S:$S,$G1435)</f>
        <v>0</v>
      </c>
      <c r="BP1435" s="99">
        <f>SUMIFS(通讯通路门店!$AI:$AI,通讯通路门店!$S:$S,$G1435)</f>
        <v>0</v>
      </c>
      <c r="BQ1435" s="83"/>
    </row>
    <row r="1436" spans="1:69">
      <c r="A1436" s="99" t="str">
        <f>IFERROR(_xlfn.XLOOKUP($G1436,通讯通路门店!$S$4:$S$993931,通讯通路门店!$A$4:$A$993931,0,0),"")</f>
        <v>海南省</v>
      </c>
      <c r="B1436" s="99" t="str">
        <f>IFERROR(_xlfn.XLOOKUP($G1436,通讯通路门店!$S$4:$S$993931,通讯通路门店!$B$4:$B$993931,0,0),"")</f>
        <v>东方市</v>
      </c>
      <c r="C1436" s="99" t="str">
        <f>IFERROR(_xlfn.XLOOKUP($G1436,通讯通路门店!$S$4:$S$993931,通讯通路门店!$C$4:$C$993931,0,0),"")</f>
        <v>东方市</v>
      </c>
      <c r="D1436" s="99" t="str">
        <f>IFERROR(_xlfn.XLOOKUP($G1436,通讯通路门店!$S$4:$S$993931,通讯通路门店!$D$4:$D$993931,0,0),"")</f>
        <v>八所镇</v>
      </c>
      <c r="E1436" s="83"/>
      <c r="F1436" s="83"/>
      <c r="G1436" s="101"/>
      <c r="H1436" s="102">
        <f>IFERROR(_xlfn.XLOOKUP($G1436,通讯通路门店!$S$4:$S$993931,通讯通路门店!$R$4:$R$993931,0,0),"")</f>
        <v>0</v>
      </c>
      <c r="I1436" s="83"/>
      <c r="J1436" s="83"/>
      <c r="K1436" s="83"/>
      <c r="L1436" s="83"/>
      <c r="M1436" s="83"/>
      <c r="N1436" s="83"/>
      <c r="O1436" s="83"/>
      <c r="P1436" s="83"/>
      <c r="Q1436" s="83"/>
      <c r="R1436" s="83"/>
      <c r="S1436" s="83"/>
      <c r="T1436" s="83"/>
      <c r="U1436" s="99">
        <f>COUNTIF(通讯通路门店!$S:$S,$G1436)</f>
        <v>0</v>
      </c>
      <c r="V1436" s="99">
        <f>COUNTIFS(通讯通路门店!$S:$S,$G1436,通讯通路门店!$J:$J,"综合卖场")</f>
        <v>0</v>
      </c>
      <c r="W1436" s="99">
        <f>SUMIFS(通讯通路门店!$AJ:$AJ,通讯通路门店!$S:$S,通讯客户沙盘!$G1436)</f>
        <v>0</v>
      </c>
      <c r="X1436" s="99">
        <f t="shared" si="110"/>
        <v>0</v>
      </c>
      <c r="Y1436" s="99">
        <f>COUNTIFS(通讯通路门店!$S:$S,$G1436,通讯通路门店!$J:$J,"荣耀体验店")+COUNTIFS(通讯通路门店!$S:$S,$G1436,通讯通路门店!$J:$J,"荣耀授权专卖店")</f>
        <v>0</v>
      </c>
      <c r="Z1436" s="99">
        <f>COUNTIFS(通讯通路门店!$S:$S,$G1436,通讯通路门店!$J:$J,"VIVO体验店")</f>
        <v>0</v>
      </c>
      <c r="AA1436" s="99">
        <f>COUNTIFS(通讯通路门店!$S:$S,$G1436,通讯通路门店!$J:$J,"OPPO体验店")</f>
        <v>0</v>
      </c>
      <c r="AB1436" s="99">
        <f>COUNTIFS(通讯通路门店!$S:$S,$G1436,通讯通路门店!$J:$J,"华为授权体验店")+COUNTIFS(通讯通路门店!$S:$S,$G1436,通讯通路门店!$J:$J,"华为堡垒店")</f>
        <v>0</v>
      </c>
      <c r="AC1436" s="99">
        <f>COUNTIFS(通讯通路门店!$S:$S,$G1436,通讯通路门店!$J:$J,"小米体验店")</f>
        <v>0</v>
      </c>
      <c r="AD1436" s="99">
        <f>COUNTIFS(通讯通路门店!$S:$S,$G1436,通讯通路门店!$J:$J,"苹果体验店")</f>
        <v>0</v>
      </c>
      <c r="AE1436" s="99">
        <f>COUNTIFS(通讯通路门店!$S:$S,$G1436,通讯通路门店!$J:$J,"其他品牌专卖店")</f>
        <v>0</v>
      </c>
      <c r="AF1436" s="99">
        <f>SUMIFS(通讯通路门店!$BI:$BI,通讯通路门店!$S:$S,$G1436)</f>
        <v>0</v>
      </c>
      <c r="AG1436" s="99">
        <f>SUMIFS(通讯通路门店!$BH:$BH,通讯通路门店!$S:$S,$G1436)</f>
        <v>0</v>
      </c>
      <c r="AH1436" s="99">
        <f t="shared" si="111"/>
        <v>0</v>
      </c>
      <c r="AI1436" s="99">
        <f>SUMIFS(通讯通路门店!$BB:$BB,通讯通路门店!$S:$S,$G1436)</f>
        <v>0</v>
      </c>
      <c r="AJ1436" s="99">
        <f>SUMIFS(通讯通路门店!$BE:$BE,通讯通路门店!$S:$S,$G1436)</f>
        <v>0</v>
      </c>
      <c r="AK1436" s="99">
        <f>SUMIFS(通讯通路门店!$BG:$BG,通讯通路门店!$S:$S,$G1436)</f>
        <v>0</v>
      </c>
      <c r="AL1436" s="99">
        <f>SUMIFS(通讯通路门店!$BC:$BC,通讯通路门店!$S:$S,$G1436)</f>
        <v>0</v>
      </c>
      <c r="AM1436" s="99">
        <f>SUMIFS(通讯通路门店!$BD:$BD,通讯通路门店!$S:$S,$G1436)</f>
        <v>0</v>
      </c>
      <c r="AN1436" s="99">
        <f>SUMIFS(通讯通路门店!$BF:$BF,通讯通路门店!$S:$S,$G1436)</f>
        <v>0</v>
      </c>
      <c r="AO1436" s="99">
        <f t="shared" si="112"/>
        <v>0</v>
      </c>
      <c r="AP1436" s="99">
        <f>SUMIFS(通讯通路门店!$K:$K,通讯通路门店!$S:$S,$G1436)</f>
        <v>0</v>
      </c>
      <c r="AQ1436" s="83"/>
      <c r="AR1436" s="99">
        <f>SUMIFS(通讯通路门店!$T:$T,通讯通路门店!$S:$S,$G1436)</f>
        <v>0</v>
      </c>
      <c r="AS1436" s="99">
        <f>SUMIFS(通讯通路门店!$U:$U,通讯通路门店!$S:$S,$G1436)</f>
        <v>0</v>
      </c>
      <c r="AT1436" s="99">
        <f>SUMIFS(通讯通路门店!$V:$V,通讯通路门店!$S:$S,$G1436)</f>
        <v>0</v>
      </c>
      <c r="AU1436" s="99">
        <f>SUMIFS(通讯通路门店!$W:$W,通讯通路门店!$S:$S,$G1436)</f>
        <v>0</v>
      </c>
      <c r="AV1436" s="99">
        <f>SUMIFS(通讯通路门店!$Z:$Z,通讯通路门店!$S:$S,$G1436)</f>
        <v>0</v>
      </c>
      <c r="AW1436" s="99">
        <f>SUMIFS(通讯通路门店!$AB:$AB,通讯通路门店!$S:$S,$G1436)</f>
        <v>0</v>
      </c>
      <c r="AX1436" s="99">
        <f>SUMIFS(通讯通路门店!$X:$X,通讯通路门店!$S:$S,$G1436)</f>
        <v>0</v>
      </c>
      <c r="AY1436" s="99">
        <f>SUMIFS(通讯通路门店!$Y:$Y,通讯通路门店!$S:$S,$G1436)</f>
        <v>0</v>
      </c>
      <c r="AZ1436" s="99">
        <f>SUMIFS(通讯通路门店!$AA:$AA,通讯通路门店!$S:$S,$G1436)</f>
        <v>0</v>
      </c>
      <c r="BA1436" s="99">
        <f t="shared" si="113"/>
        <v>0</v>
      </c>
      <c r="BB1436" s="99">
        <f t="shared" si="114"/>
        <v>0</v>
      </c>
      <c r="BC1436" s="99">
        <f>SUMIFS(通讯通路门店!$W:$W,通讯通路门店!$S:$S,$G1436,通讯通路门店!$J:$J,"荣耀体验店")+SUMIFS(通讯通路门店!$W:$W,通讯通路门店!$S:$S,$G1436,通讯通路门店!$J:$J,"荣耀授权专卖店")</f>
        <v>0</v>
      </c>
      <c r="BD1436" s="99">
        <f>SUMIFS(通讯通路门店!$Z:$Z,通讯通路门店!$S:$S,$G1436,通讯通路门店!$J:$J,"VIVO体验店")</f>
        <v>0</v>
      </c>
      <c r="BE1436" s="99">
        <f>SUMIFS(通讯通路门店!$AB:$AB,通讯通路门店!$S:$S,$G1436,通讯通路门店!$J:$J,"OPPO体验店")</f>
        <v>0</v>
      </c>
      <c r="BF1436" s="99">
        <f>SUMIFS(通讯通路门店!$X:$X,通讯通路门店!$S:$S,$G1436,通讯通路门店!$J:$J,"华为授权体验店")+SUMIFS(通讯通路门店!$AA:$AA,通讯通路门店!$S:$S,$G1436,通讯通路门店!$J:$J,"华为堡垒店")</f>
        <v>0</v>
      </c>
      <c r="BG1436" s="99">
        <f>SUMIFS(通讯通路门店!$Y:$Y,通讯通路门店!$S:$S,$G1436,通讯通路门店!$J:$J,"小米体验店")</f>
        <v>0</v>
      </c>
      <c r="BH1436" s="99">
        <f>SUMIFS(通讯通路门店!$AA:$AA,通讯通路门店!$S:$S,$G1436,通讯通路门店!$J:$J,"苹果体验店")</f>
        <v>0</v>
      </c>
      <c r="BI1436" s="99">
        <f>SUMIFS(通讯通路门店!$K:$K,通讯通路门店!$S:$S,$G1436,通讯通路门店!$J:$J,"其他品牌专卖店")</f>
        <v>0</v>
      </c>
      <c r="BJ1436" s="99">
        <f>SUMIFS(通讯通路门店!$AC:$AC,通讯通路门店!$S:$S,$G1436)</f>
        <v>0</v>
      </c>
      <c r="BK1436" s="99">
        <f>SUMIFS(通讯通路门店!$AD:$AD,通讯通路门店!$S:$S,$G1436)</f>
        <v>0</v>
      </c>
      <c r="BL1436" s="99">
        <f>SUMIFS(通讯通路门店!$AE:$AE,通讯通路门店!$S:$S,$G1436)</f>
        <v>0</v>
      </c>
      <c r="BM1436" s="99">
        <f>SUMIFS(通讯通路门店!$AF:$AF,通讯通路门店!$S:$S,$G1436)</f>
        <v>0</v>
      </c>
      <c r="BN1436" s="99">
        <f>SUMIFS(通讯通路门店!$AG:$AG,通讯通路门店!$S:$S,$G1436)</f>
        <v>0</v>
      </c>
      <c r="BO1436" s="99">
        <f>SUMIFS(通讯通路门店!$AH:$AH,通讯通路门店!$S:$S,$G1436)</f>
        <v>0</v>
      </c>
      <c r="BP1436" s="99">
        <f>SUMIFS(通讯通路门店!$AI:$AI,通讯通路门店!$S:$S,$G1436)</f>
        <v>0</v>
      </c>
      <c r="BQ1436" s="83"/>
    </row>
    <row r="1437" spans="1:69">
      <c r="A1437" s="99" t="str">
        <f>IFERROR(_xlfn.XLOOKUP($G1437,通讯通路门店!$S$4:$S$993931,通讯通路门店!$A$4:$A$993931,0,0),"")</f>
        <v>海南省</v>
      </c>
      <c r="B1437" s="99" t="str">
        <f>IFERROR(_xlfn.XLOOKUP($G1437,通讯通路门店!$S$4:$S$993931,通讯通路门店!$B$4:$B$993931,0,0),"")</f>
        <v>东方市</v>
      </c>
      <c r="C1437" s="99" t="str">
        <f>IFERROR(_xlfn.XLOOKUP($G1437,通讯通路门店!$S$4:$S$993931,通讯通路门店!$C$4:$C$993931,0,0),"")</f>
        <v>东方市</v>
      </c>
      <c r="D1437" s="99" t="str">
        <f>IFERROR(_xlfn.XLOOKUP($G1437,通讯通路门店!$S$4:$S$993931,通讯通路门店!$D$4:$D$993931,0,0),"")</f>
        <v>八所镇</v>
      </c>
      <c r="E1437" s="83"/>
      <c r="F1437" s="83"/>
      <c r="G1437" s="101"/>
      <c r="H1437" s="102">
        <f>IFERROR(_xlfn.XLOOKUP($G1437,通讯通路门店!$S$4:$S$993931,通讯通路门店!$R$4:$R$993931,0,0),"")</f>
        <v>0</v>
      </c>
      <c r="I1437" s="83"/>
      <c r="J1437" s="83"/>
      <c r="K1437" s="83"/>
      <c r="L1437" s="83"/>
      <c r="M1437" s="83"/>
      <c r="N1437" s="83"/>
      <c r="O1437" s="83"/>
      <c r="P1437" s="83"/>
      <c r="Q1437" s="83"/>
      <c r="R1437" s="83"/>
      <c r="S1437" s="83"/>
      <c r="T1437" s="83"/>
      <c r="U1437" s="99">
        <f>COUNTIF(通讯通路门店!$S:$S,$G1437)</f>
        <v>0</v>
      </c>
      <c r="V1437" s="99">
        <f>COUNTIFS(通讯通路门店!$S:$S,$G1437,通讯通路门店!$J:$J,"综合卖场")</f>
        <v>0</v>
      </c>
      <c r="W1437" s="99">
        <f>SUMIFS(通讯通路门店!$AJ:$AJ,通讯通路门店!$S:$S,通讯客户沙盘!$G1437)</f>
        <v>0</v>
      </c>
      <c r="X1437" s="99">
        <f t="shared" si="110"/>
        <v>0</v>
      </c>
      <c r="Y1437" s="99">
        <f>COUNTIFS(通讯通路门店!$S:$S,$G1437,通讯通路门店!$J:$J,"荣耀体验店")+COUNTIFS(通讯通路门店!$S:$S,$G1437,通讯通路门店!$J:$J,"荣耀授权专卖店")</f>
        <v>0</v>
      </c>
      <c r="Z1437" s="99">
        <f>COUNTIFS(通讯通路门店!$S:$S,$G1437,通讯通路门店!$J:$J,"VIVO体验店")</f>
        <v>0</v>
      </c>
      <c r="AA1437" s="99">
        <f>COUNTIFS(通讯通路门店!$S:$S,$G1437,通讯通路门店!$J:$J,"OPPO体验店")</f>
        <v>0</v>
      </c>
      <c r="AB1437" s="99">
        <f>COUNTIFS(通讯通路门店!$S:$S,$G1437,通讯通路门店!$J:$J,"华为授权体验店")+COUNTIFS(通讯通路门店!$S:$S,$G1437,通讯通路门店!$J:$J,"华为堡垒店")</f>
        <v>0</v>
      </c>
      <c r="AC1437" s="99">
        <f>COUNTIFS(通讯通路门店!$S:$S,$G1437,通讯通路门店!$J:$J,"小米体验店")</f>
        <v>0</v>
      </c>
      <c r="AD1437" s="99">
        <f>COUNTIFS(通讯通路门店!$S:$S,$G1437,通讯通路门店!$J:$J,"苹果体验店")</f>
        <v>0</v>
      </c>
      <c r="AE1437" s="99">
        <f>COUNTIFS(通讯通路门店!$S:$S,$G1437,通讯通路门店!$J:$J,"其他品牌专卖店")</f>
        <v>0</v>
      </c>
      <c r="AF1437" s="99">
        <f>SUMIFS(通讯通路门店!$BI:$BI,通讯通路门店!$S:$S,$G1437)</f>
        <v>0</v>
      </c>
      <c r="AG1437" s="99">
        <f>SUMIFS(通讯通路门店!$BH:$BH,通讯通路门店!$S:$S,$G1437)</f>
        <v>0</v>
      </c>
      <c r="AH1437" s="99">
        <f t="shared" si="111"/>
        <v>0</v>
      </c>
      <c r="AI1437" s="99">
        <f>SUMIFS(通讯通路门店!$BB:$BB,通讯通路门店!$S:$S,$G1437)</f>
        <v>0</v>
      </c>
      <c r="AJ1437" s="99">
        <f>SUMIFS(通讯通路门店!$BE:$BE,通讯通路门店!$S:$S,$G1437)</f>
        <v>0</v>
      </c>
      <c r="AK1437" s="99">
        <f>SUMIFS(通讯通路门店!$BG:$BG,通讯通路门店!$S:$S,$G1437)</f>
        <v>0</v>
      </c>
      <c r="AL1437" s="99">
        <f>SUMIFS(通讯通路门店!$BC:$BC,通讯通路门店!$S:$S,$G1437)</f>
        <v>0</v>
      </c>
      <c r="AM1437" s="99">
        <f>SUMIFS(通讯通路门店!$BD:$BD,通讯通路门店!$S:$S,$G1437)</f>
        <v>0</v>
      </c>
      <c r="AN1437" s="99">
        <f>SUMIFS(通讯通路门店!$BF:$BF,通讯通路门店!$S:$S,$G1437)</f>
        <v>0</v>
      </c>
      <c r="AO1437" s="99">
        <f t="shared" si="112"/>
        <v>0</v>
      </c>
      <c r="AP1437" s="99">
        <f>SUMIFS(通讯通路门店!$K:$K,通讯通路门店!$S:$S,$G1437)</f>
        <v>0</v>
      </c>
      <c r="AQ1437" s="83"/>
      <c r="AR1437" s="99">
        <f>SUMIFS(通讯通路门店!$T:$T,通讯通路门店!$S:$S,$G1437)</f>
        <v>0</v>
      </c>
      <c r="AS1437" s="99">
        <f>SUMIFS(通讯通路门店!$U:$U,通讯通路门店!$S:$S,$G1437)</f>
        <v>0</v>
      </c>
      <c r="AT1437" s="99">
        <f>SUMIFS(通讯通路门店!$V:$V,通讯通路门店!$S:$S,$G1437)</f>
        <v>0</v>
      </c>
      <c r="AU1437" s="99">
        <f>SUMIFS(通讯通路门店!$W:$W,通讯通路门店!$S:$S,$G1437)</f>
        <v>0</v>
      </c>
      <c r="AV1437" s="99">
        <f>SUMIFS(通讯通路门店!$Z:$Z,通讯通路门店!$S:$S,$G1437)</f>
        <v>0</v>
      </c>
      <c r="AW1437" s="99">
        <f>SUMIFS(通讯通路门店!$AB:$AB,通讯通路门店!$S:$S,$G1437)</f>
        <v>0</v>
      </c>
      <c r="AX1437" s="99">
        <f>SUMIFS(通讯通路门店!$X:$X,通讯通路门店!$S:$S,$G1437)</f>
        <v>0</v>
      </c>
      <c r="AY1437" s="99">
        <f>SUMIFS(通讯通路门店!$Y:$Y,通讯通路门店!$S:$S,$G1437)</f>
        <v>0</v>
      </c>
      <c r="AZ1437" s="99">
        <f>SUMIFS(通讯通路门店!$AA:$AA,通讯通路门店!$S:$S,$G1437)</f>
        <v>0</v>
      </c>
      <c r="BA1437" s="99">
        <f t="shared" si="113"/>
        <v>0</v>
      </c>
      <c r="BB1437" s="99">
        <f t="shared" si="114"/>
        <v>0</v>
      </c>
      <c r="BC1437" s="99">
        <f>SUMIFS(通讯通路门店!$W:$W,通讯通路门店!$S:$S,$G1437,通讯通路门店!$J:$J,"荣耀体验店")+SUMIFS(通讯通路门店!$W:$W,通讯通路门店!$S:$S,$G1437,通讯通路门店!$J:$J,"荣耀授权专卖店")</f>
        <v>0</v>
      </c>
      <c r="BD1437" s="99">
        <f>SUMIFS(通讯通路门店!$Z:$Z,通讯通路门店!$S:$S,$G1437,通讯通路门店!$J:$J,"VIVO体验店")</f>
        <v>0</v>
      </c>
      <c r="BE1437" s="99">
        <f>SUMIFS(通讯通路门店!$AB:$AB,通讯通路门店!$S:$S,$G1437,通讯通路门店!$J:$J,"OPPO体验店")</f>
        <v>0</v>
      </c>
      <c r="BF1437" s="99">
        <f>SUMIFS(通讯通路门店!$X:$X,通讯通路门店!$S:$S,$G1437,通讯通路门店!$J:$J,"华为授权体验店")+SUMIFS(通讯通路门店!$AA:$AA,通讯通路门店!$S:$S,$G1437,通讯通路门店!$J:$J,"华为堡垒店")</f>
        <v>0</v>
      </c>
      <c r="BG1437" s="99">
        <f>SUMIFS(通讯通路门店!$Y:$Y,通讯通路门店!$S:$S,$G1437,通讯通路门店!$J:$J,"小米体验店")</f>
        <v>0</v>
      </c>
      <c r="BH1437" s="99">
        <f>SUMIFS(通讯通路门店!$AA:$AA,通讯通路门店!$S:$S,$G1437,通讯通路门店!$J:$J,"苹果体验店")</f>
        <v>0</v>
      </c>
      <c r="BI1437" s="99">
        <f>SUMIFS(通讯通路门店!$K:$K,通讯通路门店!$S:$S,$G1437,通讯通路门店!$J:$J,"其他品牌专卖店")</f>
        <v>0</v>
      </c>
      <c r="BJ1437" s="99">
        <f>SUMIFS(通讯通路门店!$AC:$AC,通讯通路门店!$S:$S,$G1437)</f>
        <v>0</v>
      </c>
      <c r="BK1437" s="99">
        <f>SUMIFS(通讯通路门店!$AD:$AD,通讯通路门店!$S:$S,$G1437)</f>
        <v>0</v>
      </c>
      <c r="BL1437" s="99">
        <f>SUMIFS(通讯通路门店!$AE:$AE,通讯通路门店!$S:$S,$G1437)</f>
        <v>0</v>
      </c>
      <c r="BM1437" s="99">
        <f>SUMIFS(通讯通路门店!$AF:$AF,通讯通路门店!$S:$S,$G1437)</f>
        <v>0</v>
      </c>
      <c r="BN1437" s="99">
        <f>SUMIFS(通讯通路门店!$AG:$AG,通讯通路门店!$S:$S,$G1437)</f>
        <v>0</v>
      </c>
      <c r="BO1437" s="99">
        <f>SUMIFS(通讯通路门店!$AH:$AH,通讯通路门店!$S:$S,$G1437)</f>
        <v>0</v>
      </c>
      <c r="BP1437" s="99">
        <f>SUMIFS(通讯通路门店!$AI:$AI,通讯通路门店!$S:$S,$G1437)</f>
        <v>0</v>
      </c>
      <c r="BQ1437" s="83"/>
    </row>
    <row r="1438" spans="1:69">
      <c r="A1438" s="99" t="str">
        <f>IFERROR(_xlfn.XLOOKUP($G1438,通讯通路门店!$S$4:$S$993931,通讯通路门店!$A$4:$A$993931,0,0),"")</f>
        <v>海南省</v>
      </c>
      <c r="B1438" s="99" t="str">
        <f>IFERROR(_xlfn.XLOOKUP($G1438,通讯通路门店!$S$4:$S$993931,通讯通路门店!$B$4:$B$993931,0,0),"")</f>
        <v>东方市</v>
      </c>
      <c r="C1438" s="99" t="str">
        <f>IFERROR(_xlfn.XLOOKUP($G1438,通讯通路门店!$S$4:$S$993931,通讯通路门店!$C$4:$C$993931,0,0),"")</f>
        <v>东方市</v>
      </c>
      <c r="D1438" s="99" t="str">
        <f>IFERROR(_xlfn.XLOOKUP($G1438,通讯通路门店!$S$4:$S$993931,通讯通路门店!$D$4:$D$993931,0,0),"")</f>
        <v>八所镇</v>
      </c>
      <c r="E1438" s="83"/>
      <c r="F1438" s="83"/>
      <c r="G1438" s="101"/>
      <c r="H1438" s="102">
        <f>IFERROR(_xlfn.XLOOKUP($G1438,通讯通路门店!$S$4:$S$993931,通讯通路门店!$R$4:$R$993931,0,0),"")</f>
        <v>0</v>
      </c>
      <c r="I1438" s="83"/>
      <c r="J1438" s="83"/>
      <c r="K1438" s="83"/>
      <c r="L1438" s="83"/>
      <c r="M1438" s="83"/>
      <c r="N1438" s="83"/>
      <c r="O1438" s="83"/>
      <c r="P1438" s="83"/>
      <c r="Q1438" s="83"/>
      <c r="R1438" s="83"/>
      <c r="S1438" s="83"/>
      <c r="T1438" s="83"/>
      <c r="U1438" s="99">
        <f>COUNTIF(通讯通路门店!$S:$S,$G1438)</f>
        <v>0</v>
      </c>
      <c r="V1438" s="99">
        <f>COUNTIFS(通讯通路门店!$S:$S,$G1438,通讯通路门店!$J:$J,"综合卖场")</f>
        <v>0</v>
      </c>
      <c r="W1438" s="99">
        <f>SUMIFS(通讯通路门店!$AJ:$AJ,通讯通路门店!$S:$S,通讯客户沙盘!$G1438)</f>
        <v>0</v>
      </c>
      <c r="X1438" s="99">
        <f t="shared" si="110"/>
        <v>0</v>
      </c>
      <c r="Y1438" s="99">
        <f>COUNTIFS(通讯通路门店!$S:$S,$G1438,通讯通路门店!$J:$J,"荣耀体验店")+COUNTIFS(通讯通路门店!$S:$S,$G1438,通讯通路门店!$J:$J,"荣耀授权专卖店")</f>
        <v>0</v>
      </c>
      <c r="Z1438" s="99">
        <f>COUNTIFS(通讯通路门店!$S:$S,$G1438,通讯通路门店!$J:$J,"VIVO体验店")</f>
        <v>0</v>
      </c>
      <c r="AA1438" s="99">
        <f>COUNTIFS(通讯通路门店!$S:$S,$G1438,通讯通路门店!$J:$J,"OPPO体验店")</f>
        <v>0</v>
      </c>
      <c r="AB1438" s="99">
        <f>COUNTIFS(通讯通路门店!$S:$S,$G1438,通讯通路门店!$J:$J,"华为授权体验店")+COUNTIFS(通讯通路门店!$S:$S,$G1438,通讯通路门店!$J:$J,"华为堡垒店")</f>
        <v>0</v>
      </c>
      <c r="AC1438" s="99">
        <f>COUNTIFS(通讯通路门店!$S:$S,$G1438,通讯通路门店!$J:$J,"小米体验店")</f>
        <v>0</v>
      </c>
      <c r="AD1438" s="99">
        <f>COUNTIFS(通讯通路门店!$S:$S,$G1438,通讯通路门店!$J:$J,"苹果体验店")</f>
        <v>0</v>
      </c>
      <c r="AE1438" s="99">
        <f>COUNTIFS(通讯通路门店!$S:$S,$G1438,通讯通路门店!$J:$J,"其他品牌专卖店")</f>
        <v>0</v>
      </c>
      <c r="AF1438" s="99">
        <f>SUMIFS(通讯通路门店!$BI:$BI,通讯通路门店!$S:$S,$G1438)</f>
        <v>0</v>
      </c>
      <c r="AG1438" s="99">
        <f>SUMIFS(通讯通路门店!$BH:$BH,通讯通路门店!$S:$S,$G1438)</f>
        <v>0</v>
      </c>
      <c r="AH1438" s="99">
        <f t="shared" si="111"/>
        <v>0</v>
      </c>
      <c r="AI1438" s="99">
        <f>SUMIFS(通讯通路门店!$BB:$BB,通讯通路门店!$S:$S,$G1438)</f>
        <v>0</v>
      </c>
      <c r="AJ1438" s="99">
        <f>SUMIFS(通讯通路门店!$BE:$BE,通讯通路门店!$S:$S,$G1438)</f>
        <v>0</v>
      </c>
      <c r="AK1438" s="99">
        <f>SUMIFS(通讯通路门店!$BG:$BG,通讯通路门店!$S:$S,$G1438)</f>
        <v>0</v>
      </c>
      <c r="AL1438" s="99">
        <f>SUMIFS(通讯通路门店!$BC:$BC,通讯通路门店!$S:$S,$G1438)</f>
        <v>0</v>
      </c>
      <c r="AM1438" s="99">
        <f>SUMIFS(通讯通路门店!$BD:$BD,通讯通路门店!$S:$S,$G1438)</f>
        <v>0</v>
      </c>
      <c r="AN1438" s="99">
        <f>SUMIFS(通讯通路门店!$BF:$BF,通讯通路门店!$S:$S,$G1438)</f>
        <v>0</v>
      </c>
      <c r="AO1438" s="99">
        <f t="shared" si="112"/>
        <v>0</v>
      </c>
      <c r="AP1438" s="99">
        <f>SUMIFS(通讯通路门店!$K:$K,通讯通路门店!$S:$S,$G1438)</f>
        <v>0</v>
      </c>
      <c r="AQ1438" s="83"/>
      <c r="AR1438" s="99">
        <f>SUMIFS(通讯通路门店!$T:$T,通讯通路门店!$S:$S,$G1438)</f>
        <v>0</v>
      </c>
      <c r="AS1438" s="99">
        <f>SUMIFS(通讯通路门店!$U:$U,通讯通路门店!$S:$S,$G1438)</f>
        <v>0</v>
      </c>
      <c r="AT1438" s="99">
        <f>SUMIFS(通讯通路门店!$V:$V,通讯通路门店!$S:$S,$G1438)</f>
        <v>0</v>
      </c>
      <c r="AU1438" s="99">
        <f>SUMIFS(通讯通路门店!$W:$W,通讯通路门店!$S:$S,$G1438)</f>
        <v>0</v>
      </c>
      <c r="AV1438" s="99">
        <f>SUMIFS(通讯通路门店!$Z:$Z,通讯通路门店!$S:$S,$G1438)</f>
        <v>0</v>
      </c>
      <c r="AW1438" s="99">
        <f>SUMIFS(通讯通路门店!$AB:$AB,通讯通路门店!$S:$S,$G1438)</f>
        <v>0</v>
      </c>
      <c r="AX1438" s="99">
        <f>SUMIFS(通讯通路门店!$X:$X,通讯通路门店!$S:$S,$G1438)</f>
        <v>0</v>
      </c>
      <c r="AY1438" s="99">
        <f>SUMIFS(通讯通路门店!$Y:$Y,通讯通路门店!$S:$S,$G1438)</f>
        <v>0</v>
      </c>
      <c r="AZ1438" s="99">
        <f>SUMIFS(通讯通路门店!$AA:$AA,通讯通路门店!$S:$S,$G1438)</f>
        <v>0</v>
      </c>
      <c r="BA1438" s="99">
        <f t="shared" si="113"/>
        <v>0</v>
      </c>
      <c r="BB1438" s="99">
        <f t="shared" si="114"/>
        <v>0</v>
      </c>
      <c r="BC1438" s="99">
        <f>SUMIFS(通讯通路门店!$W:$W,通讯通路门店!$S:$S,$G1438,通讯通路门店!$J:$J,"荣耀体验店")+SUMIFS(通讯通路门店!$W:$W,通讯通路门店!$S:$S,$G1438,通讯通路门店!$J:$J,"荣耀授权专卖店")</f>
        <v>0</v>
      </c>
      <c r="BD1438" s="99">
        <f>SUMIFS(通讯通路门店!$Z:$Z,通讯通路门店!$S:$S,$G1438,通讯通路门店!$J:$J,"VIVO体验店")</f>
        <v>0</v>
      </c>
      <c r="BE1438" s="99">
        <f>SUMIFS(通讯通路门店!$AB:$AB,通讯通路门店!$S:$S,$G1438,通讯通路门店!$J:$J,"OPPO体验店")</f>
        <v>0</v>
      </c>
      <c r="BF1438" s="99">
        <f>SUMIFS(通讯通路门店!$X:$X,通讯通路门店!$S:$S,$G1438,通讯通路门店!$J:$J,"华为授权体验店")+SUMIFS(通讯通路门店!$AA:$AA,通讯通路门店!$S:$S,$G1438,通讯通路门店!$J:$J,"华为堡垒店")</f>
        <v>0</v>
      </c>
      <c r="BG1438" s="99">
        <f>SUMIFS(通讯通路门店!$Y:$Y,通讯通路门店!$S:$S,$G1438,通讯通路门店!$J:$J,"小米体验店")</f>
        <v>0</v>
      </c>
      <c r="BH1438" s="99">
        <f>SUMIFS(通讯通路门店!$AA:$AA,通讯通路门店!$S:$S,$G1438,通讯通路门店!$J:$J,"苹果体验店")</f>
        <v>0</v>
      </c>
      <c r="BI1438" s="99">
        <f>SUMIFS(通讯通路门店!$K:$K,通讯通路门店!$S:$S,$G1438,通讯通路门店!$J:$J,"其他品牌专卖店")</f>
        <v>0</v>
      </c>
      <c r="BJ1438" s="99">
        <f>SUMIFS(通讯通路门店!$AC:$AC,通讯通路门店!$S:$S,$G1438)</f>
        <v>0</v>
      </c>
      <c r="BK1438" s="99">
        <f>SUMIFS(通讯通路门店!$AD:$AD,通讯通路门店!$S:$S,$G1438)</f>
        <v>0</v>
      </c>
      <c r="BL1438" s="99">
        <f>SUMIFS(通讯通路门店!$AE:$AE,通讯通路门店!$S:$S,$G1438)</f>
        <v>0</v>
      </c>
      <c r="BM1438" s="99">
        <f>SUMIFS(通讯通路门店!$AF:$AF,通讯通路门店!$S:$S,$G1438)</f>
        <v>0</v>
      </c>
      <c r="BN1438" s="99">
        <f>SUMIFS(通讯通路门店!$AG:$AG,通讯通路门店!$S:$S,$G1438)</f>
        <v>0</v>
      </c>
      <c r="BO1438" s="99">
        <f>SUMIFS(通讯通路门店!$AH:$AH,通讯通路门店!$S:$S,$G1438)</f>
        <v>0</v>
      </c>
      <c r="BP1438" s="99">
        <f>SUMIFS(通讯通路门店!$AI:$AI,通讯通路门店!$S:$S,$G1438)</f>
        <v>0</v>
      </c>
      <c r="BQ1438" s="83"/>
    </row>
    <row r="1439" spans="1:69">
      <c r="A1439" s="99" t="str">
        <f>IFERROR(_xlfn.XLOOKUP($G1439,通讯通路门店!$S$4:$S$993931,通讯通路门店!$A$4:$A$993931,0,0),"")</f>
        <v>海南省</v>
      </c>
      <c r="B1439" s="99" t="str">
        <f>IFERROR(_xlfn.XLOOKUP($G1439,通讯通路门店!$S$4:$S$993931,通讯通路门店!$B$4:$B$993931,0,0),"")</f>
        <v>东方市</v>
      </c>
      <c r="C1439" s="99" t="str">
        <f>IFERROR(_xlfn.XLOOKUP($G1439,通讯通路门店!$S$4:$S$993931,通讯通路门店!$C$4:$C$993931,0,0),"")</f>
        <v>东方市</v>
      </c>
      <c r="D1439" s="99" t="str">
        <f>IFERROR(_xlfn.XLOOKUP($G1439,通讯通路门店!$S$4:$S$993931,通讯通路门店!$D$4:$D$993931,0,0),"")</f>
        <v>八所镇</v>
      </c>
      <c r="E1439" s="83"/>
      <c r="F1439" s="83"/>
      <c r="G1439" s="101"/>
      <c r="H1439" s="102">
        <f>IFERROR(_xlfn.XLOOKUP($G1439,通讯通路门店!$S$4:$S$993931,通讯通路门店!$R$4:$R$993931,0,0),"")</f>
        <v>0</v>
      </c>
      <c r="I1439" s="83"/>
      <c r="J1439" s="83"/>
      <c r="K1439" s="83"/>
      <c r="L1439" s="83"/>
      <c r="M1439" s="83"/>
      <c r="N1439" s="83"/>
      <c r="O1439" s="83"/>
      <c r="P1439" s="83"/>
      <c r="Q1439" s="83"/>
      <c r="R1439" s="83"/>
      <c r="S1439" s="83"/>
      <c r="T1439" s="83"/>
      <c r="U1439" s="99">
        <f>COUNTIF(通讯通路门店!$S:$S,$G1439)</f>
        <v>0</v>
      </c>
      <c r="V1439" s="99">
        <f>COUNTIFS(通讯通路门店!$S:$S,$G1439,通讯通路门店!$J:$J,"综合卖场")</f>
        <v>0</v>
      </c>
      <c r="W1439" s="99">
        <f>SUMIFS(通讯通路门店!$AJ:$AJ,通讯通路门店!$S:$S,通讯客户沙盘!$G1439)</f>
        <v>0</v>
      </c>
      <c r="X1439" s="99">
        <f t="shared" si="110"/>
        <v>0</v>
      </c>
      <c r="Y1439" s="99">
        <f>COUNTIFS(通讯通路门店!$S:$S,$G1439,通讯通路门店!$J:$J,"荣耀体验店")+COUNTIFS(通讯通路门店!$S:$S,$G1439,通讯通路门店!$J:$J,"荣耀授权专卖店")</f>
        <v>0</v>
      </c>
      <c r="Z1439" s="99">
        <f>COUNTIFS(通讯通路门店!$S:$S,$G1439,通讯通路门店!$J:$J,"VIVO体验店")</f>
        <v>0</v>
      </c>
      <c r="AA1439" s="99">
        <f>COUNTIFS(通讯通路门店!$S:$S,$G1439,通讯通路门店!$J:$J,"OPPO体验店")</f>
        <v>0</v>
      </c>
      <c r="AB1439" s="99">
        <f>COUNTIFS(通讯通路门店!$S:$S,$G1439,通讯通路门店!$J:$J,"华为授权体验店")+COUNTIFS(通讯通路门店!$S:$S,$G1439,通讯通路门店!$J:$J,"华为堡垒店")</f>
        <v>0</v>
      </c>
      <c r="AC1439" s="99">
        <f>COUNTIFS(通讯通路门店!$S:$S,$G1439,通讯通路门店!$J:$J,"小米体验店")</f>
        <v>0</v>
      </c>
      <c r="AD1439" s="99">
        <f>COUNTIFS(通讯通路门店!$S:$S,$G1439,通讯通路门店!$J:$J,"苹果体验店")</f>
        <v>0</v>
      </c>
      <c r="AE1439" s="99">
        <f>COUNTIFS(通讯通路门店!$S:$S,$G1439,通讯通路门店!$J:$J,"其他品牌专卖店")</f>
        <v>0</v>
      </c>
      <c r="AF1439" s="99">
        <f>SUMIFS(通讯通路门店!$BI:$BI,通讯通路门店!$S:$S,$G1439)</f>
        <v>0</v>
      </c>
      <c r="AG1439" s="99">
        <f>SUMIFS(通讯通路门店!$BH:$BH,通讯通路门店!$S:$S,$G1439)</f>
        <v>0</v>
      </c>
      <c r="AH1439" s="99">
        <f t="shared" si="111"/>
        <v>0</v>
      </c>
      <c r="AI1439" s="99">
        <f>SUMIFS(通讯通路门店!$BB:$BB,通讯通路门店!$S:$S,$G1439)</f>
        <v>0</v>
      </c>
      <c r="AJ1439" s="99">
        <f>SUMIFS(通讯通路门店!$BE:$BE,通讯通路门店!$S:$S,$G1439)</f>
        <v>0</v>
      </c>
      <c r="AK1439" s="99">
        <f>SUMIFS(通讯通路门店!$BG:$BG,通讯通路门店!$S:$S,$G1439)</f>
        <v>0</v>
      </c>
      <c r="AL1439" s="99">
        <f>SUMIFS(通讯通路门店!$BC:$BC,通讯通路门店!$S:$S,$G1439)</f>
        <v>0</v>
      </c>
      <c r="AM1439" s="99">
        <f>SUMIFS(通讯通路门店!$BD:$BD,通讯通路门店!$S:$S,$G1439)</f>
        <v>0</v>
      </c>
      <c r="AN1439" s="99">
        <f>SUMIFS(通讯通路门店!$BF:$BF,通讯通路门店!$S:$S,$G1439)</f>
        <v>0</v>
      </c>
      <c r="AO1439" s="99">
        <f t="shared" si="112"/>
        <v>0</v>
      </c>
      <c r="AP1439" s="99">
        <f>SUMIFS(通讯通路门店!$K:$K,通讯通路门店!$S:$S,$G1439)</f>
        <v>0</v>
      </c>
      <c r="AQ1439" s="83"/>
      <c r="AR1439" s="99">
        <f>SUMIFS(通讯通路门店!$T:$T,通讯通路门店!$S:$S,$G1439)</f>
        <v>0</v>
      </c>
      <c r="AS1439" s="99">
        <f>SUMIFS(通讯通路门店!$U:$U,通讯通路门店!$S:$S,$G1439)</f>
        <v>0</v>
      </c>
      <c r="AT1439" s="99">
        <f>SUMIFS(通讯通路门店!$V:$V,通讯通路门店!$S:$S,$G1439)</f>
        <v>0</v>
      </c>
      <c r="AU1439" s="99">
        <f>SUMIFS(通讯通路门店!$W:$W,通讯通路门店!$S:$S,$G1439)</f>
        <v>0</v>
      </c>
      <c r="AV1439" s="99">
        <f>SUMIFS(通讯通路门店!$Z:$Z,通讯通路门店!$S:$S,$G1439)</f>
        <v>0</v>
      </c>
      <c r="AW1439" s="99">
        <f>SUMIFS(通讯通路门店!$AB:$AB,通讯通路门店!$S:$S,$G1439)</f>
        <v>0</v>
      </c>
      <c r="AX1439" s="99">
        <f>SUMIFS(通讯通路门店!$X:$X,通讯通路门店!$S:$S,$G1439)</f>
        <v>0</v>
      </c>
      <c r="AY1439" s="99">
        <f>SUMIFS(通讯通路门店!$Y:$Y,通讯通路门店!$S:$S,$G1439)</f>
        <v>0</v>
      </c>
      <c r="AZ1439" s="99">
        <f>SUMIFS(通讯通路门店!$AA:$AA,通讯通路门店!$S:$S,$G1439)</f>
        <v>0</v>
      </c>
      <c r="BA1439" s="99">
        <f t="shared" si="113"/>
        <v>0</v>
      </c>
      <c r="BB1439" s="99">
        <f t="shared" si="114"/>
        <v>0</v>
      </c>
      <c r="BC1439" s="99">
        <f>SUMIFS(通讯通路门店!$W:$W,通讯通路门店!$S:$S,$G1439,通讯通路门店!$J:$J,"荣耀体验店")+SUMIFS(通讯通路门店!$W:$W,通讯通路门店!$S:$S,$G1439,通讯通路门店!$J:$J,"荣耀授权专卖店")</f>
        <v>0</v>
      </c>
      <c r="BD1439" s="99">
        <f>SUMIFS(通讯通路门店!$Z:$Z,通讯通路门店!$S:$S,$G1439,通讯通路门店!$J:$J,"VIVO体验店")</f>
        <v>0</v>
      </c>
      <c r="BE1439" s="99">
        <f>SUMIFS(通讯通路门店!$AB:$AB,通讯通路门店!$S:$S,$G1439,通讯通路门店!$J:$J,"OPPO体验店")</f>
        <v>0</v>
      </c>
      <c r="BF1439" s="99">
        <f>SUMIFS(通讯通路门店!$X:$X,通讯通路门店!$S:$S,$G1439,通讯通路门店!$J:$J,"华为授权体验店")+SUMIFS(通讯通路门店!$AA:$AA,通讯通路门店!$S:$S,$G1439,通讯通路门店!$J:$J,"华为堡垒店")</f>
        <v>0</v>
      </c>
      <c r="BG1439" s="99">
        <f>SUMIFS(通讯通路门店!$Y:$Y,通讯通路门店!$S:$S,$G1439,通讯通路门店!$J:$J,"小米体验店")</f>
        <v>0</v>
      </c>
      <c r="BH1439" s="99">
        <f>SUMIFS(通讯通路门店!$AA:$AA,通讯通路门店!$S:$S,$G1439,通讯通路门店!$J:$J,"苹果体验店")</f>
        <v>0</v>
      </c>
      <c r="BI1439" s="99">
        <f>SUMIFS(通讯通路门店!$K:$K,通讯通路门店!$S:$S,$G1439,通讯通路门店!$J:$J,"其他品牌专卖店")</f>
        <v>0</v>
      </c>
      <c r="BJ1439" s="99">
        <f>SUMIFS(通讯通路门店!$AC:$AC,通讯通路门店!$S:$S,$G1439)</f>
        <v>0</v>
      </c>
      <c r="BK1439" s="99">
        <f>SUMIFS(通讯通路门店!$AD:$AD,通讯通路门店!$S:$S,$G1439)</f>
        <v>0</v>
      </c>
      <c r="BL1439" s="99">
        <f>SUMIFS(通讯通路门店!$AE:$AE,通讯通路门店!$S:$S,$G1439)</f>
        <v>0</v>
      </c>
      <c r="BM1439" s="99">
        <f>SUMIFS(通讯通路门店!$AF:$AF,通讯通路门店!$S:$S,$G1439)</f>
        <v>0</v>
      </c>
      <c r="BN1439" s="99">
        <f>SUMIFS(通讯通路门店!$AG:$AG,通讯通路门店!$S:$S,$G1439)</f>
        <v>0</v>
      </c>
      <c r="BO1439" s="99">
        <f>SUMIFS(通讯通路门店!$AH:$AH,通讯通路门店!$S:$S,$G1439)</f>
        <v>0</v>
      </c>
      <c r="BP1439" s="99">
        <f>SUMIFS(通讯通路门店!$AI:$AI,通讯通路门店!$S:$S,$G1439)</f>
        <v>0</v>
      </c>
      <c r="BQ1439" s="83"/>
    </row>
    <row r="1440" spans="1:69">
      <c r="A1440" s="99" t="str">
        <f>IFERROR(_xlfn.XLOOKUP($G1440,通讯通路门店!$S$4:$S$993931,通讯通路门店!$A$4:$A$993931,0,0),"")</f>
        <v>海南省</v>
      </c>
      <c r="B1440" s="99" t="str">
        <f>IFERROR(_xlfn.XLOOKUP($G1440,通讯通路门店!$S$4:$S$993931,通讯通路门店!$B$4:$B$993931,0,0),"")</f>
        <v>东方市</v>
      </c>
      <c r="C1440" s="99" t="str">
        <f>IFERROR(_xlfn.XLOOKUP($G1440,通讯通路门店!$S$4:$S$993931,通讯通路门店!$C$4:$C$993931,0,0),"")</f>
        <v>东方市</v>
      </c>
      <c r="D1440" s="99" t="str">
        <f>IFERROR(_xlfn.XLOOKUP($G1440,通讯通路门店!$S$4:$S$993931,通讯通路门店!$D$4:$D$993931,0,0),"")</f>
        <v>八所镇</v>
      </c>
      <c r="E1440" s="83"/>
      <c r="F1440" s="83"/>
      <c r="G1440" s="101"/>
      <c r="H1440" s="102">
        <f>IFERROR(_xlfn.XLOOKUP($G1440,通讯通路门店!$S$4:$S$993931,通讯通路门店!$R$4:$R$993931,0,0),"")</f>
        <v>0</v>
      </c>
      <c r="I1440" s="83"/>
      <c r="J1440" s="83"/>
      <c r="K1440" s="83"/>
      <c r="L1440" s="83"/>
      <c r="M1440" s="83"/>
      <c r="N1440" s="83"/>
      <c r="O1440" s="83"/>
      <c r="P1440" s="83"/>
      <c r="Q1440" s="83"/>
      <c r="R1440" s="83"/>
      <c r="S1440" s="83"/>
      <c r="T1440" s="83"/>
      <c r="U1440" s="99">
        <f>COUNTIF(通讯通路门店!$S:$S,$G1440)</f>
        <v>0</v>
      </c>
      <c r="V1440" s="99">
        <f>COUNTIFS(通讯通路门店!$S:$S,$G1440,通讯通路门店!$J:$J,"综合卖场")</f>
        <v>0</v>
      </c>
      <c r="W1440" s="99">
        <f>SUMIFS(通讯通路门店!$AJ:$AJ,通讯通路门店!$S:$S,通讯客户沙盘!$G1440)</f>
        <v>0</v>
      </c>
      <c r="X1440" s="99">
        <f t="shared" si="110"/>
        <v>0</v>
      </c>
      <c r="Y1440" s="99">
        <f>COUNTIFS(通讯通路门店!$S:$S,$G1440,通讯通路门店!$J:$J,"荣耀体验店")+COUNTIFS(通讯通路门店!$S:$S,$G1440,通讯通路门店!$J:$J,"荣耀授权专卖店")</f>
        <v>0</v>
      </c>
      <c r="Z1440" s="99">
        <f>COUNTIFS(通讯通路门店!$S:$S,$G1440,通讯通路门店!$J:$J,"VIVO体验店")</f>
        <v>0</v>
      </c>
      <c r="AA1440" s="99">
        <f>COUNTIFS(通讯通路门店!$S:$S,$G1440,通讯通路门店!$J:$J,"OPPO体验店")</f>
        <v>0</v>
      </c>
      <c r="AB1440" s="99">
        <f>COUNTIFS(通讯通路门店!$S:$S,$G1440,通讯通路门店!$J:$J,"华为授权体验店")+COUNTIFS(通讯通路门店!$S:$S,$G1440,通讯通路门店!$J:$J,"华为堡垒店")</f>
        <v>0</v>
      </c>
      <c r="AC1440" s="99">
        <f>COUNTIFS(通讯通路门店!$S:$S,$G1440,通讯通路门店!$J:$J,"小米体验店")</f>
        <v>0</v>
      </c>
      <c r="AD1440" s="99">
        <f>COUNTIFS(通讯通路门店!$S:$S,$G1440,通讯通路门店!$J:$J,"苹果体验店")</f>
        <v>0</v>
      </c>
      <c r="AE1440" s="99">
        <f>COUNTIFS(通讯通路门店!$S:$S,$G1440,通讯通路门店!$J:$J,"其他品牌专卖店")</f>
        <v>0</v>
      </c>
      <c r="AF1440" s="99">
        <f>SUMIFS(通讯通路门店!$BI:$BI,通讯通路门店!$S:$S,$G1440)</f>
        <v>0</v>
      </c>
      <c r="AG1440" s="99">
        <f>SUMIFS(通讯通路门店!$BH:$BH,通讯通路门店!$S:$S,$G1440)</f>
        <v>0</v>
      </c>
      <c r="AH1440" s="99">
        <f t="shared" si="111"/>
        <v>0</v>
      </c>
      <c r="AI1440" s="99">
        <f>SUMIFS(通讯通路门店!$BB:$BB,通讯通路门店!$S:$S,$G1440)</f>
        <v>0</v>
      </c>
      <c r="AJ1440" s="99">
        <f>SUMIFS(通讯通路门店!$BE:$BE,通讯通路门店!$S:$S,$G1440)</f>
        <v>0</v>
      </c>
      <c r="AK1440" s="99">
        <f>SUMIFS(通讯通路门店!$BG:$BG,通讯通路门店!$S:$S,$G1440)</f>
        <v>0</v>
      </c>
      <c r="AL1440" s="99">
        <f>SUMIFS(通讯通路门店!$BC:$BC,通讯通路门店!$S:$S,$G1440)</f>
        <v>0</v>
      </c>
      <c r="AM1440" s="99">
        <f>SUMIFS(通讯通路门店!$BD:$BD,通讯通路门店!$S:$S,$G1440)</f>
        <v>0</v>
      </c>
      <c r="AN1440" s="99">
        <f>SUMIFS(通讯通路门店!$BF:$BF,通讯通路门店!$S:$S,$G1440)</f>
        <v>0</v>
      </c>
      <c r="AO1440" s="99">
        <f t="shared" si="112"/>
        <v>0</v>
      </c>
      <c r="AP1440" s="99">
        <f>SUMIFS(通讯通路门店!$K:$K,通讯通路门店!$S:$S,$G1440)</f>
        <v>0</v>
      </c>
      <c r="AQ1440" s="83"/>
      <c r="AR1440" s="99">
        <f>SUMIFS(通讯通路门店!$T:$T,通讯通路门店!$S:$S,$G1440)</f>
        <v>0</v>
      </c>
      <c r="AS1440" s="99">
        <f>SUMIFS(通讯通路门店!$U:$U,通讯通路门店!$S:$S,$G1440)</f>
        <v>0</v>
      </c>
      <c r="AT1440" s="99">
        <f>SUMIFS(通讯通路门店!$V:$V,通讯通路门店!$S:$S,$G1440)</f>
        <v>0</v>
      </c>
      <c r="AU1440" s="99">
        <f>SUMIFS(通讯通路门店!$W:$W,通讯通路门店!$S:$S,$G1440)</f>
        <v>0</v>
      </c>
      <c r="AV1440" s="99">
        <f>SUMIFS(通讯通路门店!$Z:$Z,通讯通路门店!$S:$S,$G1440)</f>
        <v>0</v>
      </c>
      <c r="AW1440" s="99">
        <f>SUMIFS(通讯通路门店!$AB:$AB,通讯通路门店!$S:$S,$G1440)</f>
        <v>0</v>
      </c>
      <c r="AX1440" s="99">
        <f>SUMIFS(通讯通路门店!$X:$X,通讯通路门店!$S:$S,$G1440)</f>
        <v>0</v>
      </c>
      <c r="AY1440" s="99">
        <f>SUMIFS(通讯通路门店!$Y:$Y,通讯通路门店!$S:$S,$G1440)</f>
        <v>0</v>
      </c>
      <c r="AZ1440" s="99">
        <f>SUMIFS(通讯通路门店!$AA:$AA,通讯通路门店!$S:$S,$G1440)</f>
        <v>0</v>
      </c>
      <c r="BA1440" s="99">
        <f t="shared" si="113"/>
        <v>0</v>
      </c>
      <c r="BB1440" s="99">
        <f t="shared" si="114"/>
        <v>0</v>
      </c>
      <c r="BC1440" s="99">
        <f>SUMIFS(通讯通路门店!$W:$W,通讯通路门店!$S:$S,$G1440,通讯通路门店!$J:$J,"荣耀体验店")+SUMIFS(通讯通路门店!$W:$W,通讯通路门店!$S:$S,$G1440,通讯通路门店!$J:$J,"荣耀授权专卖店")</f>
        <v>0</v>
      </c>
      <c r="BD1440" s="99">
        <f>SUMIFS(通讯通路门店!$Z:$Z,通讯通路门店!$S:$S,$G1440,通讯通路门店!$J:$J,"VIVO体验店")</f>
        <v>0</v>
      </c>
      <c r="BE1440" s="99">
        <f>SUMIFS(通讯通路门店!$AB:$AB,通讯通路门店!$S:$S,$G1440,通讯通路门店!$J:$J,"OPPO体验店")</f>
        <v>0</v>
      </c>
      <c r="BF1440" s="99">
        <f>SUMIFS(通讯通路门店!$X:$X,通讯通路门店!$S:$S,$G1440,通讯通路门店!$J:$J,"华为授权体验店")+SUMIFS(通讯通路门店!$AA:$AA,通讯通路门店!$S:$S,$G1440,通讯通路门店!$J:$J,"华为堡垒店")</f>
        <v>0</v>
      </c>
      <c r="BG1440" s="99">
        <f>SUMIFS(通讯通路门店!$Y:$Y,通讯通路门店!$S:$S,$G1440,通讯通路门店!$J:$J,"小米体验店")</f>
        <v>0</v>
      </c>
      <c r="BH1440" s="99">
        <f>SUMIFS(通讯通路门店!$AA:$AA,通讯通路门店!$S:$S,$G1440,通讯通路门店!$J:$J,"苹果体验店")</f>
        <v>0</v>
      </c>
      <c r="BI1440" s="99">
        <f>SUMIFS(通讯通路门店!$K:$K,通讯通路门店!$S:$S,$G1440,通讯通路门店!$J:$J,"其他品牌专卖店")</f>
        <v>0</v>
      </c>
      <c r="BJ1440" s="99">
        <f>SUMIFS(通讯通路门店!$AC:$AC,通讯通路门店!$S:$S,$G1440)</f>
        <v>0</v>
      </c>
      <c r="BK1440" s="99">
        <f>SUMIFS(通讯通路门店!$AD:$AD,通讯通路门店!$S:$S,$G1440)</f>
        <v>0</v>
      </c>
      <c r="BL1440" s="99">
        <f>SUMIFS(通讯通路门店!$AE:$AE,通讯通路门店!$S:$S,$G1440)</f>
        <v>0</v>
      </c>
      <c r="BM1440" s="99">
        <f>SUMIFS(通讯通路门店!$AF:$AF,通讯通路门店!$S:$S,$G1440)</f>
        <v>0</v>
      </c>
      <c r="BN1440" s="99">
        <f>SUMIFS(通讯通路门店!$AG:$AG,通讯通路门店!$S:$S,$G1440)</f>
        <v>0</v>
      </c>
      <c r="BO1440" s="99">
        <f>SUMIFS(通讯通路门店!$AH:$AH,通讯通路门店!$S:$S,$G1440)</f>
        <v>0</v>
      </c>
      <c r="BP1440" s="99">
        <f>SUMIFS(通讯通路门店!$AI:$AI,通讯通路门店!$S:$S,$G1440)</f>
        <v>0</v>
      </c>
      <c r="BQ1440" s="83"/>
    </row>
    <row r="1441" spans="1:69">
      <c r="A1441" s="99" t="str">
        <f>IFERROR(_xlfn.XLOOKUP($G1441,通讯通路门店!$S$4:$S$993931,通讯通路门店!$A$4:$A$993931,0,0),"")</f>
        <v>海南省</v>
      </c>
      <c r="B1441" s="99" t="str">
        <f>IFERROR(_xlfn.XLOOKUP($G1441,通讯通路门店!$S$4:$S$993931,通讯通路门店!$B$4:$B$993931,0,0),"")</f>
        <v>东方市</v>
      </c>
      <c r="C1441" s="99" t="str">
        <f>IFERROR(_xlfn.XLOOKUP($G1441,通讯通路门店!$S$4:$S$993931,通讯通路门店!$C$4:$C$993931,0,0),"")</f>
        <v>东方市</v>
      </c>
      <c r="D1441" s="99" t="str">
        <f>IFERROR(_xlfn.XLOOKUP($G1441,通讯通路门店!$S$4:$S$993931,通讯通路门店!$D$4:$D$993931,0,0),"")</f>
        <v>八所镇</v>
      </c>
      <c r="E1441" s="83"/>
      <c r="F1441" s="83"/>
      <c r="G1441" s="101"/>
      <c r="H1441" s="102">
        <f>IFERROR(_xlfn.XLOOKUP($G1441,通讯通路门店!$S$4:$S$993931,通讯通路门店!$R$4:$R$993931,0,0),"")</f>
        <v>0</v>
      </c>
      <c r="I1441" s="83"/>
      <c r="J1441" s="83"/>
      <c r="K1441" s="83"/>
      <c r="L1441" s="83"/>
      <c r="M1441" s="83"/>
      <c r="N1441" s="83"/>
      <c r="O1441" s="83"/>
      <c r="P1441" s="83"/>
      <c r="Q1441" s="83"/>
      <c r="R1441" s="83"/>
      <c r="S1441" s="83"/>
      <c r="T1441" s="83"/>
      <c r="U1441" s="99">
        <f>COUNTIF(通讯通路门店!$S:$S,$G1441)</f>
        <v>0</v>
      </c>
      <c r="V1441" s="99">
        <f>COUNTIFS(通讯通路门店!$S:$S,$G1441,通讯通路门店!$J:$J,"综合卖场")</f>
        <v>0</v>
      </c>
      <c r="W1441" s="99">
        <f>SUMIFS(通讯通路门店!$AJ:$AJ,通讯通路门店!$S:$S,通讯客户沙盘!$G1441)</f>
        <v>0</v>
      </c>
      <c r="X1441" s="99">
        <f t="shared" si="110"/>
        <v>0</v>
      </c>
      <c r="Y1441" s="99">
        <f>COUNTIFS(通讯通路门店!$S:$S,$G1441,通讯通路门店!$J:$J,"荣耀体验店")+COUNTIFS(通讯通路门店!$S:$S,$G1441,通讯通路门店!$J:$J,"荣耀授权专卖店")</f>
        <v>0</v>
      </c>
      <c r="Z1441" s="99">
        <f>COUNTIFS(通讯通路门店!$S:$S,$G1441,通讯通路门店!$J:$J,"VIVO体验店")</f>
        <v>0</v>
      </c>
      <c r="AA1441" s="99">
        <f>COUNTIFS(通讯通路门店!$S:$S,$G1441,通讯通路门店!$J:$J,"OPPO体验店")</f>
        <v>0</v>
      </c>
      <c r="AB1441" s="99">
        <f>COUNTIFS(通讯通路门店!$S:$S,$G1441,通讯通路门店!$J:$J,"华为授权体验店")+COUNTIFS(通讯通路门店!$S:$S,$G1441,通讯通路门店!$J:$J,"华为堡垒店")</f>
        <v>0</v>
      </c>
      <c r="AC1441" s="99">
        <f>COUNTIFS(通讯通路门店!$S:$S,$G1441,通讯通路门店!$J:$J,"小米体验店")</f>
        <v>0</v>
      </c>
      <c r="AD1441" s="99">
        <f>COUNTIFS(通讯通路门店!$S:$S,$G1441,通讯通路门店!$J:$J,"苹果体验店")</f>
        <v>0</v>
      </c>
      <c r="AE1441" s="99">
        <f>COUNTIFS(通讯通路门店!$S:$S,$G1441,通讯通路门店!$J:$J,"其他品牌专卖店")</f>
        <v>0</v>
      </c>
      <c r="AF1441" s="99">
        <f>SUMIFS(通讯通路门店!$BI:$BI,通讯通路门店!$S:$S,$G1441)</f>
        <v>0</v>
      </c>
      <c r="AG1441" s="99">
        <f>SUMIFS(通讯通路门店!$BH:$BH,通讯通路门店!$S:$S,$G1441)</f>
        <v>0</v>
      </c>
      <c r="AH1441" s="99">
        <f t="shared" si="111"/>
        <v>0</v>
      </c>
      <c r="AI1441" s="99">
        <f>SUMIFS(通讯通路门店!$BB:$BB,通讯通路门店!$S:$S,$G1441)</f>
        <v>0</v>
      </c>
      <c r="AJ1441" s="99">
        <f>SUMIFS(通讯通路门店!$BE:$BE,通讯通路门店!$S:$S,$G1441)</f>
        <v>0</v>
      </c>
      <c r="AK1441" s="99">
        <f>SUMIFS(通讯通路门店!$BG:$BG,通讯通路门店!$S:$S,$G1441)</f>
        <v>0</v>
      </c>
      <c r="AL1441" s="99">
        <f>SUMIFS(通讯通路门店!$BC:$BC,通讯通路门店!$S:$S,$G1441)</f>
        <v>0</v>
      </c>
      <c r="AM1441" s="99">
        <f>SUMIFS(通讯通路门店!$BD:$BD,通讯通路门店!$S:$S,$G1441)</f>
        <v>0</v>
      </c>
      <c r="AN1441" s="99">
        <f>SUMIFS(通讯通路门店!$BF:$BF,通讯通路门店!$S:$S,$G1441)</f>
        <v>0</v>
      </c>
      <c r="AO1441" s="99">
        <f t="shared" si="112"/>
        <v>0</v>
      </c>
      <c r="AP1441" s="99">
        <f>SUMIFS(通讯通路门店!$K:$K,通讯通路门店!$S:$S,$G1441)</f>
        <v>0</v>
      </c>
      <c r="AQ1441" s="83"/>
      <c r="AR1441" s="99">
        <f>SUMIFS(通讯通路门店!$T:$T,通讯通路门店!$S:$S,$G1441)</f>
        <v>0</v>
      </c>
      <c r="AS1441" s="99">
        <f>SUMIFS(通讯通路门店!$U:$U,通讯通路门店!$S:$S,$G1441)</f>
        <v>0</v>
      </c>
      <c r="AT1441" s="99">
        <f>SUMIFS(通讯通路门店!$V:$V,通讯通路门店!$S:$S,$G1441)</f>
        <v>0</v>
      </c>
      <c r="AU1441" s="99">
        <f>SUMIFS(通讯通路门店!$W:$W,通讯通路门店!$S:$S,$G1441)</f>
        <v>0</v>
      </c>
      <c r="AV1441" s="99">
        <f>SUMIFS(通讯通路门店!$Z:$Z,通讯通路门店!$S:$S,$G1441)</f>
        <v>0</v>
      </c>
      <c r="AW1441" s="99">
        <f>SUMIFS(通讯通路门店!$AB:$AB,通讯通路门店!$S:$S,$G1441)</f>
        <v>0</v>
      </c>
      <c r="AX1441" s="99">
        <f>SUMIFS(通讯通路门店!$X:$X,通讯通路门店!$S:$S,$G1441)</f>
        <v>0</v>
      </c>
      <c r="AY1441" s="99">
        <f>SUMIFS(通讯通路门店!$Y:$Y,通讯通路门店!$S:$S,$G1441)</f>
        <v>0</v>
      </c>
      <c r="AZ1441" s="99">
        <f>SUMIFS(通讯通路门店!$AA:$AA,通讯通路门店!$S:$S,$G1441)</f>
        <v>0</v>
      </c>
      <c r="BA1441" s="99">
        <f t="shared" si="113"/>
        <v>0</v>
      </c>
      <c r="BB1441" s="99">
        <f t="shared" si="114"/>
        <v>0</v>
      </c>
      <c r="BC1441" s="99">
        <f>SUMIFS(通讯通路门店!$W:$W,通讯通路门店!$S:$S,$G1441,通讯通路门店!$J:$J,"荣耀体验店")+SUMIFS(通讯通路门店!$W:$W,通讯通路门店!$S:$S,$G1441,通讯通路门店!$J:$J,"荣耀授权专卖店")</f>
        <v>0</v>
      </c>
      <c r="BD1441" s="99">
        <f>SUMIFS(通讯通路门店!$Z:$Z,通讯通路门店!$S:$S,$G1441,通讯通路门店!$J:$J,"VIVO体验店")</f>
        <v>0</v>
      </c>
      <c r="BE1441" s="99">
        <f>SUMIFS(通讯通路门店!$AB:$AB,通讯通路门店!$S:$S,$G1441,通讯通路门店!$J:$J,"OPPO体验店")</f>
        <v>0</v>
      </c>
      <c r="BF1441" s="99">
        <f>SUMIFS(通讯通路门店!$X:$X,通讯通路门店!$S:$S,$G1441,通讯通路门店!$J:$J,"华为授权体验店")+SUMIFS(通讯通路门店!$AA:$AA,通讯通路门店!$S:$S,$G1441,通讯通路门店!$J:$J,"华为堡垒店")</f>
        <v>0</v>
      </c>
      <c r="BG1441" s="99">
        <f>SUMIFS(通讯通路门店!$Y:$Y,通讯通路门店!$S:$S,$G1441,通讯通路门店!$J:$J,"小米体验店")</f>
        <v>0</v>
      </c>
      <c r="BH1441" s="99">
        <f>SUMIFS(通讯通路门店!$AA:$AA,通讯通路门店!$S:$S,$G1441,通讯通路门店!$J:$J,"苹果体验店")</f>
        <v>0</v>
      </c>
      <c r="BI1441" s="99">
        <f>SUMIFS(通讯通路门店!$K:$K,通讯通路门店!$S:$S,$G1441,通讯通路门店!$J:$J,"其他品牌专卖店")</f>
        <v>0</v>
      </c>
      <c r="BJ1441" s="99">
        <f>SUMIFS(通讯通路门店!$AC:$AC,通讯通路门店!$S:$S,$G1441)</f>
        <v>0</v>
      </c>
      <c r="BK1441" s="99">
        <f>SUMIFS(通讯通路门店!$AD:$AD,通讯通路门店!$S:$S,$G1441)</f>
        <v>0</v>
      </c>
      <c r="BL1441" s="99">
        <f>SUMIFS(通讯通路门店!$AE:$AE,通讯通路门店!$S:$S,$G1441)</f>
        <v>0</v>
      </c>
      <c r="BM1441" s="99">
        <f>SUMIFS(通讯通路门店!$AF:$AF,通讯通路门店!$S:$S,$G1441)</f>
        <v>0</v>
      </c>
      <c r="BN1441" s="99">
        <f>SUMIFS(通讯通路门店!$AG:$AG,通讯通路门店!$S:$S,$G1441)</f>
        <v>0</v>
      </c>
      <c r="BO1441" s="99">
        <f>SUMIFS(通讯通路门店!$AH:$AH,通讯通路门店!$S:$S,$G1441)</f>
        <v>0</v>
      </c>
      <c r="BP1441" s="99">
        <f>SUMIFS(通讯通路门店!$AI:$AI,通讯通路门店!$S:$S,$G1441)</f>
        <v>0</v>
      </c>
      <c r="BQ1441" s="83"/>
    </row>
    <row r="1442" spans="1:69">
      <c r="A1442" s="99" t="str">
        <f>IFERROR(_xlfn.XLOOKUP($G1442,通讯通路门店!$S$4:$S$993931,通讯通路门店!$A$4:$A$993931,0,0),"")</f>
        <v>海南省</v>
      </c>
      <c r="B1442" s="99" t="str">
        <f>IFERROR(_xlfn.XLOOKUP($G1442,通讯通路门店!$S$4:$S$993931,通讯通路门店!$B$4:$B$993931,0,0),"")</f>
        <v>东方市</v>
      </c>
      <c r="C1442" s="99" t="str">
        <f>IFERROR(_xlfn.XLOOKUP($G1442,通讯通路门店!$S$4:$S$993931,通讯通路门店!$C$4:$C$993931,0,0),"")</f>
        <v>东方市</v>
      </c>
      <c r="D1442" s="99" t="str">
        <f>IFERROR(_xlfn.XLOOKUP($G1442,通讯通路门店!$S$4:$S$993931,通讯通路门店!$D$4:$D$993931,0,0),"")</f>
        <v>八所镇</v>
      </c>
      <c r="E1442" s="83"/>
      <c r="F1442" s="83"/>
      <c r="G1442" s="101"/>
      <c r="H1442" s="102">
        <f>IFERROR(_xlfn.XLOOKUP($G1442,通讯通路门店!$S$4:$S$993931,通讯通路门店!$R$4:$R$993931,0,0),"")</f>
        <v>0</v>
      </c>
      <c r="I1442" s="83"/>
      <c r="J1442" s="83"/>
      <c r="K1442" s="83"/>
      <c r="L1442" s="83"/>
      <c r="M1442" s="83"/>
      <c r="N1442" s="83"/>
      <c r="O1442" s="83"/>
      <c r="P1442" s="83"/>
      <c r="Q1442" s="83"/>
      <c r="R1442" s="83"/>
      <c r="S1442" s="83"/>
      <c r="T1442" s="83"/>
      <c r="U1442" s="99">
        <f>COUNTIF(通讯通路门店!$S:$S,$G1442)</f>
        <v>0</v>
      </c>
      <c r="V1442" s="99">
        <f>COUNTIFS(通讯通路门店!$S:$S,$G1442,通讯通路门店!$J:$J,"综合卖场")</f>
        <v>0</v>
      </c>
      <c r="W1442" s="99">
        <f>SUMIFS(通讯通路门店!$AJ:$AJ,通讯通路门店!$S:$S,通讯客户沙盘!$G1442)</f>
        <v>0</v>
      </c>
      <c r="X1442" s="99">
        <f t="shared" si="110"/>
        <v>0</v>
      </c>
      <c r="Y1442" s="99">
        <f>COUNTIFS(通讯通路门店!$S:$S,$G1442,通讯通路门店!$J:$J,"荣耀体验店")+COUNTIFS(通讯通路门店!$S:$S,$G1442,通讯通路门店!$J:$J,"荣耀授权专卖店")</f>
        <v>0</v>
      </c>
      <c r="Z1442" s="99">
        <f>COUNTIFS(通讯通路门店!$S:$S,$G1442,通讯通路门店!$J:$J,"VIVO体验店")</f>
        <v>0</v>
      </c>
      <c r="AA1442" s="99">
        <f>COUNTIFS(通讯通路门店!$S:$S,$G1442,通讯通路门店!$J:$J,"OPPO体验店")</f>
        <v>0</v>
      </c>
      <c r="AB1442" s="99">
        <f>COUNTIFS(通讯通路门店!$S:$S,$G1442,通讯通路门店!$J:$J,"华为授权体验店")+COUNTIFS(通讯通路门店!$S:$S,$G1442,通讯通路门店!$J:$J,"华为堡垒店")</f>
        <v>0</v>
      </c>
      <c r="AC1442" s="99">
        <f>COUNTIFS(通讯通路门店!$S:$S,$G1442,通讯通路门店!$J:$J,"小米体验店")</f>
        <v>0</v>
      </c>
      <c r="AD1442" s="99">
        <f>COUNTIFS(通讯通路门店!$S:$S,$G1442,通讯通路门店!$J:$J,"苹果体验店")</f>
        <v>0</v>
      </c>
      <c r="AE1442" s="99">
        <f>COUNTIFS(通讯通路门店!$S:$S,$G1442,通讯通路门店!$J:$J,"其他品牌专卖店")</f>
        <v>0</v>
      </c>
      <c r="AF1442" s="99">
        <f>SUMIFS(通讯通路门店!$BI:$BI,通讯通路门店!$S:$S,$G1442)</f>
        <v>0</v>
      </c>
      <c r="AG1442" s="99">
        <f>SUMIFS(通讯通路门店!$BH:$BH,通讯通路门店!$S:$S,$G1442)</f>
        <v>0</v>
      </c>
      <c r="AH1442" s="99">
        <f t="shared" si="111"/>
        <v>0</v>
      </c>
      <c r="AI1442" s="99">
        <f>SUMIFS(通讯通路门店!$BB:$BB,通讯通路门店!$S:$S,$G1442)</f>
        <v>0</v>
      </c>
      <c r="AJ1442" s="99">
        <f>SUMIFS(通讯通路门店!$BE:$BE,通讯通路门店!$S:$S,$G1442)</f>
        <v>0</v>
      </c>
      <c r="AK1442" s="99">
        <f>SUMIFS(通讯通路门店!$BG:$BG,通讯通路门店!$S:$S,$G1442)</f>
        <v>0</v>
      </c>
      <c r="AL1442" s="99">
        <f>SUMIFS(通讯通路门店!$BC:$BC,通讯通路门店!$S:$S,$G1442)</f>
        <v>0</v>
      </c>
      <c r="AM1442" s="99">
        <f>SUMIFS(通讯通路门店!$BD:$BD,通讯通路门店!$S:$S,$G1442)</f>
        <v>0</v>
      </c>
      <c r="AN1442" s="99">
        <f>SUMIFS(通讯通路门店!$BF:$BF,通讯通路门店!$S:$S,$G1442)</f>
        <v>0</v>
      </c>
      <c r="AO1442" s="99">
        <f t="shared" si="112"/>
        <v>0</v>
      </c>
      <c r="AP1442" s="99">
        <f>SUMIFS(通讯通路门店!$K:$K,通讯通路门店!$S:$S,$G1442)</f>
        <v>0</v>
      </c>
      <c r="AQ1442" s="83"/>
      <c r="AR1442" s="99">
        <f>SUMIFS(通讯通路门店!$T:$T,通讯通路门店!$S:$S,$G1442)</f>
        <v>0</v>
      </c>
      <c r="AS1442" s="99">
        <f>SUMIFS(通讯通路门店!$U:$U,通讯通路门店!$S:$S,$G1442)</f>
        <v>0</v>
      </c>
      <c r="AT1442" s="99">
        <f>SUMIFS(通讯通路门店!$V:$V,通讯通路门店!$S:$S,$G1442)</f>
        <v>0</v>
      </c>
      <c r="AU1442" s="99">
        <f>SUMIFS(通讯通路门店!$W:$W,通讯通路门店!$S:$S,$G1442)</f>
        <v>0</v>
      </c>
      <c r="AV1442" s="99">
        <f>SUMIFS(通讯通路门店!$Z:$Z,通讯通路门店!$S:$S,$G1442)</f>
        <v>0</v>
      </c>
      <c r="AW1442" s="99">
        <f>SUMIFS(通讯通路门店!$AB:$AB,通讯通路门店!$S:$S,$G1442)</f>
        <v>0</v>
      </c>
      <c r="AX1442" s="99">
        <f>SUMIFS(通讯通路门店!$X:$X,通讯通路门店!$S:$S,$G1442)</f>
        <v>0</v>
      </c>
      <c r="AY1442" s="99">
        <f>SUMIFS(通讯通路门店!$Y:$Y,通讯通路门店!$S:$S,$G1442)</f>
        <v>0</v>
      </c>
      <c r="AZ1442" s="99">
        <f>SUMIFS(通讯通路门店!$AA:$AA,通讯通路门店!$S:$S,$G1442)</f>
        <v>0</v>
      </c>
      <c r="BA1442" s="99">
        <f t="shared" si="113"/>
        <v>0</v>
      </c>
      <c r="BB1442" s="99">
        <f t="shared" si="114"/>
        <v>0</v>
      </c>
      <c r="BC1442" s="99">
        <f>SUMIFS(通讯通路门店!$W:$W,通讯通路门店!$S:$S,$G1442,通讯通路门店!$J:$J,"荣耀体验店")+SUMIFS(通讯通路门店!$W:$W,通讯通路门店!$S:$S,$G1442,通讯通路门店!$J:$J,"荣耀授权专卖店")</f>
        <v>0</v>
      </c>
      <c r="BD1442" s="99">
        <f>SUMIFS(通讯通路门店!$Z:$Z,通讯通路门店!$S:$S,$G1442,通讯通路门店!$J:$J,"VIVO体验店")</f>
        <v>0</v>
      </c>
      <c r="BE1442" s="99">
        <f>SUMIFS(通讯通路门店!$AB:$AB,通讯通路门店!$S:$S,$G1442,通讯通路门店!$J:$J,"OPPO体验店")</f>
        <v>0</v>
      </c>
      <c r="BF1442" s="99">
        <f>SUMIFS(通讯通路门店!$X:$X,通讯通路门店!$S:$S,$G1442,通讯通路门店!$J:$J,"华为授权体验店")+SUMIFS(通讯通路门店!$AA:$AA,通讯通路门店!$S:$S,$G1442,通讯通路门店!$J:$J,"华为堡垒店")</f>
        <v>0</v>
      </c>
      <c r="BG1442" s="99">
        <f>SUMIFS(通讯通路门店!$Y:$Y,通讯通路门店!$S:$S,$G1442,通讯通路门店!$J:$J,"小米体验店")</f>
        <v>0</v>
      </c>
      <c r="BH1442" s="99">
        <f>SUMIFS(通讯通路门店!$AA:$AA,通讯通路门店!$S:$S,$G1442,通讯通路门店!$J:$J,"苹果体验店")</f>
        <v>0</v>
      </c>
      <c r="BI1442" s="99">
        <f>SUMIFS(通讯通路门店!$K:$K,通讯通路门店!$S:$S,$G1442,通讯通路门店!$J:$J,"其他品牌专卖店")</f>
        <v>0</v>
      </c>
      <c r="BJ1442" s="99">
        <f>SUMIFS(通讯通路门店!$AC:$AC,通讯通路门店!$S:$S,$G1442)</f>
        <v>0</v>
      </c>
      <c r="BK1442" s="99">
        <f>SUMIFS(通讯通路门店!$AD:$AD,通讯通路门店!$S:$S,$G1442)</f>
        <v>0</v>
      </c>
      <c r="BL1442" s="99">
        <f>SUMIFS(通讯通路门店!$AE:$AE,通讯通路门店!$S:$S,$G1442)</f>
        <v>0</v>
      </c>
      <c r="BM1442" s="99">
        <f>SUMIFS(通讯通路门店!$AF:$AF,通讯通路门店!$S:$S,$G1442)</f>
        <v>0</v>
      </c>
      <c r="BN1442" s="99">
        <f>SUMIFS(通讯通路门店!$AG:$AG,通讯通路门店!$S:$S,$G1442)</f>
        <v>0</v>
      </c>
      <c r="BO1442" s="99">
        <f>SUMIFS(通讯通路门店!$AH:$AH,通讯通路门店!$S:$S,$G1442)</f>
        <v>0</v>
      </c>
      <c r="BP1442" s="99">
        <f>SUMIFS(通讯通路门店!$AI:$AI,通讯通路门店!$S:$S,$G1442)</f>
        <v>0</v>
      </c>
      <c r="BQ1442" s="83"/>
    </row>
    <row r="1443" spans="1:69">
      <c r="A1443" s="99" t="str">
        <f>IFERROR(_xlfn.XLOOKUP($G1443,通讯通路门店!$S$4:$S$993931,通讯通路门店!$A$4:$A$993931,0,0),"")</f>
        <v>海南省</v>
      </c>
      <c r="B1443" s="99" t="str">
        <f>IFERROR(_xlfn.XLOOKUP($G1443,通讯通路门店!$S$4:$S$993931,通讯通路门店!$B$4:$B$993931,0,0),"")</f>
        <v>东方市</v>
      </c>
      <c r="C1443" s="99" t="str">
        <f>IFERROR(_xlfn.XLOOKUP($G1443,通讯通路门店!$S$4:$S$993931,通讯通路门店!$C$4:$C$993931,0,0),"")</f>
        <v>东方市</v>
      </c>
      <c r="D1443" s="99" t="str">
        <f>IFERROR(_xlfn.XLOOKUP($G1443,通讯通路门店!$S$4:$S$993931,通讯通路门店!$D$4:$D$993931,0,0),"")</f>
        <v>八所镇</v>
      </c>
      <c r="E1443" s="83"/>
      <c r="F1443" s="83"/>
      <c r="G1443" s="101"/>
      <c r="H1443" s="102">
        <f>IFERROR(_xlfn.XLOOKUP($G1443,通讯通路门店!$S$4:$S$993931,通讯通路门店!$R$4:$R$993931,0,0),"")</f>
        <v>0</v>
      </c>
      <c r="I1443" s="83"/>
      <c r="J1443" s="83"/>
      <c r="K1443" s="83"/>
      <c r="L1443" s="83"/>
      <c r="M1443" s="83"/>
      <c r="N1443" s="83"/>
      <c r="O1443" s="83"/>
      <c r="P1443" s="83"/>
      <c r="Q1443" s="83"/>
      <c r="R1443" s="83"/>
      <c r="S1443" s="83"/>
      <c r="T1443" s="83"/>
      <c r="U1443" s="99">
        <f>COUNTIF(通讯通路门店!$S:$S,$G1443)</f>
        <v>0</v>
      </c>
      <c r="V1443" s="99">
        <f>COUNTIFS(通讯通路门店!$S:$S,$G1443,通讯通路门店!$J:$J,"综合卖场")</f>
        <v>0</v>
      </c>
      <c r="W1443" s="99">
        <f>SUMIFS(通讯通路门店!$AJ:$AJ,通讯通路门店!$S:$S,通讯客户沙盘!$G1443)</f>
        <v>0</v>
      </c>
      <c r="X1443" s="99">
        <f t="shared" si="110"/>
        <v>0</v>
      </c>
      <c r="Y1443" s="99">
        <f>COUNTIFS(通讯通路门店!$S:$S,$G1443,通讯通路门店!$J:$J,"荣耀体验店")+COUNTIFS(通讯通路门店!$S:$S,$G1443,通讯通路门店!$J:$J,"荣耀授权专卖店")</f>
        <v>0</v>
      </c>
      <c r="Z1443" s="99">
        <f>COUNTIFS(通讯通路门店!$S:$S,$G1443,通讯通路门店!$J:$J,"VIVO体验店")</f>
        <v>0</v>
      </c>
      <c r="AA1443" s="99">
        <f>COUNTIFS(通讯通路门店!$S:$S,$G1443,通讯通路门店!$J:$J,"OPPO体验店")</f>
        <v>0</v>
      </c>
      <c r="AB1443" s="99">
        <f>COUNTIFS(通讯通路门店!$S:$S,$G1443,通讯通路门店!$J:$J,"华为授权体验店")+COUNTIFS(通讯通路门店!$S:$S,$G1443,通讯通路门店!$J:$J,"华为堡垒店")</f>
        <v>0</v>
      </c>
      <c r="AC1443" s="99">
        <f>COUNTIFS(通讯通路门店!$S:$S,$G1443,通讯通路门店!$J:$J,"小米体验店")</f>
        <v>0</v>
      </c>
      <c r="AD1443" s="99">
        <f>COUNTIFS(通讯通路门店!$S:$S,$G1443,通讯通路门店!$J:$J,"苹果体验店")</f>
        <v>0</v>
      </c>
      <c r="AE1443" s="99">
        <f>COUNTIFS(通讯通路门店!$S:$S,$G1443,通讯通路门店!$J:$J,"其他品牌专卖店")</f>
        <v>0</v>
      </c>
      <c r="AF1443" s="99">
        <f>SUMIFS(通讯通路门店!$BI:$BI,通讯通路门店!$S:$S,$G1443)</f>
        <v>0</v>
      </c>
      <c r="AG1443" s="99">
        <f>SUMIFS(通讯通路门店!$BH:$BH,通讯通路门店!$S:$S,$G1443)</f>
        <v>0</v>
      </c>
      <c r="AH1443" s="99">
        <f t="shared" si="111"/>
        <v>0</v>
      </c>
      <c r="AI1443" s="99">
        <f>SUMIFS(通讯通路门店!$BB:$BB,通讯通路门店!$S:$S,$G1443)</f>
        <v>0</v>
      </c>
      <c r="AJ1443" s="99">
        <f>SUMIFS(通讯通路门店!$BE:$BE,通讯通路门店!$S:$S,$G1443)</f>
        <v>0</v>
      </c>
      <c r="AK1443" s="99">
        <f>SUMIFS(通讯通路门店!$BG:$BG,通讯通路门店!$S:$S,$G1443)</f>
        <v>0</v>
      </c>
      <c r="AL1443" s="99">
        <f>SUMIFS(通讯通路门店!$BC:$BC,通讯通路门店!$S:$S,$G1443)</f>
        <v>0</v>
      </c>
      <c r="AM1443" s="99">
        <f>SUMIFS(通讯通路门店!$BD:$BD,通讯通路门店!$S:$S,$G1443)</f>
        <v>0</v>
      </c>
      <c r="AN1443" s="99">
        <f>SUMIFS(通讯通路门店!$BF:$BF,通讯通路门店!$S:$S,$G1443)</f>
        <v>0</v>
      </c>
      <c r="AO1443" s="99">
        <f t="shared" si="112"/>
        <v>0</v>
      </c>
      <c r="AP1443" s="99">
        <f>SUMIFS(通讯通路门店!$K:$K,通讯通路门店!$S:$S,$G1443)</f>
        <v>0</v>
      </c>
      <c r="AQ1443" s="83"/>
      <c r="AR1443" s="99">
        <f>SUMIFS(通讯通路门店!$T:$T,通讯通路门店!$S:$S,$G1443)</f>
        <v>0</v>
      </c>
      <c r="AS1443" s="99">
        <f>SUMIFS(通讯通路门店!$U:$U,通讯通路门店!$S:$S,$G1443)</f>
        <v>0</v>
      </c>
      <c r="AT1443" s="99">
        <f>SUMIFS(通讯通路门店!$V:$V,通讯通路门店!$S:$S,$G1443)</f>
        <v>0</v>
      </c>
      <c r="AU1443" s="99">
        <f>SUMIFS(通讯通路门店!$W:$W,通讯通路门店!$S:$S,$G1443)</f>
        <v>0</v>
      </c>
      <c r="AV1443" s="99">
        <f>SUMIFS(通讯通路门店!$Z:$Z,通讯通路门店!$S:$S,$G1443)</f>
        <v>0</v>
      </c>
      <c r="AW1443" s="99">
        <f>SUMIFS(通讯通路门店!$AB:$AB,通讯通路门店!$S:$S,$G1443)</f>
        <v>0</v>
      </c>
      <c r="AX1443" s="99">
        <f>SUMIFS(通讯通路门店!$X:$X,通讯通路门店!$S:$S,$G1443)</f>
        <v>0</v>
      </c>
      <c r="AY1443" s="99">
        <f>SUMIFS(通讯通路门店!$Y:$Y,通讯通路门店!$S:$S,$G1443)</f>
        <v>0</v>
      </c>
      <c r="AZ1443" s="99">
        <f>SUMIFS(通讯通路门店!$AA:$AA,通讯通路门店!$S:$S,$G1443)</f>
        <v>0</v>
      </c>
      <c r="BA1443" s="99">
        <f t="shared" si="113"/>
        <v>0</v>
      </c>
      <c r="BB1443" s="99">
        <f t="shared" si="114"/>
        <v>0</v>
      </c>
      <c r="BC1443" s="99">
        <f>SUMIFS(通讯通路门店!$W:$W,通讯通路门店!$S:$S,$G1443,通讯通路门店!$J:$J,"荣耀体验店")+SUMIFS(通讯通路门店!$W:$W,通讯通路门店!$S:$S,$G1443,通讯通路门店!$J:$J,"荣耀授权专卖店")</f>
        <v>0</v>
      </c>
      <c r="BD1443" s="99">
        <f>SUMIFS(通讯通路门店!$Z:$Z,通讯通路门店!$S:$S,$G1443,通讯通路门店!$J:$J,"VIVO体验店")</f>
        <v>0</v>
      </c>
      <c r="BE1443" s="99">
        <f>SUMIFS(通讯通路门店!$AB:$AB,通讯通路门店!$S:$S,$G1443,通讯通路门店!$J:$J,"OPPO体验店")</f>
        <v>0</v>
      </c>
      <c r="BF1443" s="99">
        <f>SUMIFS(通讯通路门店!$X:$X,通讯通路门店!$S:$S,$G1443,通讯通路门店!$J:$J,"华为授权体验店")+SUMIFS(通讯通路门店!$AA:$AA,通讯通路门店!$S:$S,$G1443,通讯通路门店!$J:$J,"华为堡垒店")</f>
        <v>0</v>
      </c>
      <c r="BG1443" s="99">
        <f>SUMIFS(通讯通路门店!$Y:$Y,通讯通路门店!$S:$S,$G1443,通讯通路门店!$J:$J,"小米体验店")</f>
        <v>0</v>
      </c>
      <c r="BH1443" s="99">
        <f>SUMIFS(通讯通路门店!$AA:$AA,通讯通路门店!$S:$S,$G1443,通讯通路门店!$J:$J,"苹果体验店")</f>
        <v>0</v>
      </c>
      <c r="BI1443" s="99">
        <f>SUMIFS(通讯通路门店!$K:$K,通讯通路门店!$S:$S,$G1443,通讯通路门店!$J:$J,"其他品牌专卖店")</f>
        <v>0</v>
      </c>
      <c r="BJ1443" s="99">
        <f>SUMIFS(通讯通路门店!$AC:$AC,通讯通路门店!$S:$S,$G1443)</f>
        <v>0</v>
      </c>
      <c r="BK1443" s="99">
        <f>SUMIFS(通讯通路门店!$AD:$AD,通讯通路门店!$S:$S,$G1443)</f>
        <v>0</v>
      </c>
      <c r="BL1443" s="99">
        <f>SUMIFS(通讯通路门店!$AE:$AE,通讯通路门店!$S:$S,$G1443)</f>
        <v>0</v>
      </c>
      <c r="BM1443" s="99">
        <f>SUMIFS(通讯通路门店!$AF:$AF,通讯通路门店!$S:$S,$G1443)</f>
        <v>0</v>
      </c>
      <c r="BN1443" s="99">
        <f>SUMIFS(通讯通路门店!$AG:$AG,通讯通路门店!$S:$S,$G1443)</f>
        <v>0</v>
      </c>
      <c r="BO1443" s="99">
        <f>SUMIFS(通讯通路门店!$AH:$AH,通讯通路门店!$S:$S,$G1443)</f>
        <v>0</v>
      </c>
      <c r="BP1443" s="99">
        <f>SUMIFS(通讯通路门店!$AI:$AI,通讯通路门店!$S:$S,$G1443)</f>
        <v>0</v>
      </c>
      <c r="BQ1443" s="83"/>
    </row>
    <row r="1444" spans="1:69">
      <c r="A1444" s="99" t="str">
        <f>IFERROR(_xlfn.XLOOKUP($G1444,通讯通路门店!$S$4:$S$993931,通讯通路门店!$A$4:$A$993931,0,0),"")</f>
        <v>海南省</v>
      </c>
      <c r="B1444" s="99" t="str">
        <f>IFERROR(_xlfn.XLOOKUP($G1444,通讯通路门店!$S$4:$S$993931,通讯通路门店!$B$4:$B$993931,0,0),"")</f>
        <v>东方市</v>
      </c>
      <c r="C1444" s="99" t="str">
        <f>IFERROR(_xlfn.XLOOKUP($G1444,通讯通路门店!$S$4:$S$993931,通讯通路门店!$C$4:$C$993931,0,0),"")</f>
        <v>东方市</v>
      </c>
      <c r="D1444" s="99" t="str">
        <f>IFERROR(_xlfn.XLOOKUP($G1444,通讯通路门店!$S$4:$S$993931,通讯通路门店!$D$4:$D$993931,0,0),"")</f>
        <v>八所镇</v>
      </c>
      <c r="E1444" s="83"/>
      <c r="F1444" s="83"/>
      <c r="G1444" s="101"/>
      <c r="H1444" s="102">
        <f>IFERROR(_xlfn.XLOOKUP($G1444,通讯通路门店!$S$4:$S$993931,通讯通路门店!$R$4:$R$993931,0,0),"")</f>
        <v>0</v>
      </c>
      <c r="I1444" s="83"/>
      <c r="J1444" s="83"/>
      <c r="K1444" s="83"/>
      <c r="L1444" s="83"/>
      <c r="M1444" s="83"/>
      <c r="N1444" s="83"/>
      <c r="O1444" s="83"/>
      <c r="P1444" s="83"/>
      <c r="Q1444" s="83"/>
      <c r="R1444" s="83"/>
      <c r="S1444" s="83"/>
      <c r="T1444" s="83"/>
      <c r="U1444" s="99">
        <f>COUNTIF(通讯通路门店!$S:$S,$G1444)</f>
        <v>0</v>
      </c>
      <c r="V1444" s="99">
        <f>COUNTIFS(通讯通路门店!$S:$S,$G1444,通讯通路门店!$J:$J,"综合卖场")</f>
        <v>0</v>
      </c>
      <c r="W1444" s="99">
        <f>SUMIFS(通讯通路门店!$AJ:$AJ,通讯通路门店!$S:$S,通讯客户沙盘!$G1444)</f>
        <v>0</v>
      </c>
      <c r="X1444" s="99">
        <f t="shared" si="110"/>
        <v>0</v>
      </c>
      <c r="Y1444" s="99">
        <f>COUNTIFS(通讯通路门店!$S:$S,$G1444,通讯通路门店!$J:$J,"荣耀体验店")+COUNTIFS(通讯通路门店!$S:$S,$G1444,通讯通路门店!$J:$J,"荣耀授权专卖店")</f>
        <v>0</v>
      </c>
      <c r="Z1444" s="99">
        <f>COUNTIFS(通讯通路门店!$S:$S,$G1444,通讯通路门店!$J:$J,"VIVO体验店")</f>
        <v>0</v>
      </c>
      <c r="AA1444" s="99">
        <f>COUNTIFS(通讯通路门店!$S:$S,$G1444,通讯通路门店!$J:$J,"OPPO体验店")</f>
        <v>0</v>
      </c>
      <c r="AB1444" s="99">
        <f>COUNTIFS(通讯通路门店!$S:$S,$G1444,通讯通路门店!$J:$J,"华为授权体验店")+COUNTIFS(通讯通路门店!$S:$S,$G1444,通讯通路门店!$J:$J,"华为堡垒店")</f>
        <v>0</v>
      </c>
      <c r="AC1444" s="99">
        <f>COUNTIFS(通讯通路门店!$S:$S,$G1444,通讯通路门店!$J:$J,"小米体验店")</f>
        <v>0</v>
      </c>
      <c r="AD1444" s="99">
        <f>COUNTIFS(通讯通路门店!$S:$S,$G1444,通讯通路门店!$J:$J,"苹果体验店")</f>
        <v>0</v>
      </c>
      <c r="AE1444" s="99">
        <f>COUNTIFS(通讯通路门店!$S:$S,$G1444,通讯通路门店!$J:$J,"其他品牌专卖店")</f>
        <v>0</v>
      </c>
      <c r="AF1444" s="99">
        <f>SUMIFS(通讯通路门店!$BI:$BI,通讯通路门店!$S:$S,$G1444)</f>
        <v>0</v>
      </c>
      <c r="AG1444" s="99">
        <f>SUMIFS(通讯通路门店!$BH:$BH,通讯通路门店!$S:$S,$G1444)</f>
        <v>0</v>
      </c>
      <c r="AH1444" s="99">
        <f t="shared" si="111"/>
        <v>0</v>
      </c>
      <c r="AI1444" s="99">
        <f>SUMIFS(通讯通路门店!$BB:$BB,通讯通路门店!$S:$S,$G1444)</f>
        <v>0</v>
      </c>
      <c r="AJ1444" s="99">
        <f>SUMIFS(通讯通路门店!$BE:$BE,通讯通路门店!$S:$S,$G1444)</f>
        <v>0</v>
      </c>
      <c r="AK1444" s="99">
        <f>SUMIFS(通讯通路门店!$BG:$BG,通讯通路门店!$S:$S,$G1444)</f>
        <v>0</v>
      </c>
      <c r="AL1444" s="99">
        <f>SUMIFS(通讯通路门店!$BC:$BC,通讯通路门店!$S:$S,$G1444)</f>
        <v>0</v>
      </c>
      <c r="AM1444" s="99">
        <f>SUMIFS(通讯通路门店!$BD:$BD,通讯通路门店!$S:$S,$G1444)</f>
        <v>0</v>
      </c>
      <c r="AN1444" s="99">
        <f>SUMIFS(通讯通路门店!$BF:$BF,通讯通路门店!$S:$S,$G1444)</f>
        <v>0</v>
      </c>
      <c r="AO1444" s="99">
        <f t="shared" si="112"/>
        <v>0</v>
      </c>
      <c r="AP1444" s="99">
        <f>SUMIFS(通讯通路门店!$K:$K,通讯通路门店!$S:$S,$G1444)</f>
        <v>0</v>
      </c>
      <c r="AQ1444" s="83"/>
      <c r="AR1444" s="99">
        <f>SUMIFS(通讯通路门店!$T:$T,通讯通路门店!$S:$S,$G1444)</f>
        <v>0</v>
      </c>
      <c r="AS1444" s="99">
        <f>SUMIFS(通讯通路门店!$U:$U,通讯通路门店!$S:$S,$G1444)</f>
        <v>0</v>
      </c>
      <c r="AT1444" s="99">
        <f>SUMIFS(通讯通路门店!$V:$V,通讯通路门店!$S:$S,$G1444)</f>
        <v>0</v>
      </c>
      <c r="AU1444" s="99">
        <f>SUMIFS(通讯通路门店!$W:$W,通讯通路门店!$S:$S,$G1444)</f>
        <v>0</v>
      </c>
      <c r="AV1444" s="99">
        <f>SUMIFS(通讯通路门店!$Z:$Z,通讯通路门店!$S:$S,$G1444)</f>
        <v>0</v>
      </c>
      <c r="AW1444" s="99">
        <f>SUMIFS(通讯通路门店!$AB:$AB,通讯通路门店!$S:$S,$G1444)</f>
        <v>0</v>
      </c>
      <c r="AX1444" s="99">
        <f>SUMIFS(通讯通路门店!$X:$X,通讯通路门店!$S:$S,$G1444)</f>
        <v>0</v>
      </c>
      <c r="AY1444" s="99">
        <f>SUMIFS(通讯通路门店!$Y:$Y,通讯通路门店!$S:$S,$G1444)</f>
        <v>0</v>
      </c>
      <c r="AZ1444" s="99">
        <f>SUMIFS(通讯通路门店!$AA:$AA,通讯通路门店!$S:$S,$G1444)</f>
        <v>0</v>
      </c>
      <c r="BA1444" s="99">
        <f t="shared" si="113"/>
        <v>0</v>
      </c>
      <c r="BB1444" s="99">
        <f t="shared" si="114"/>
        <v>0</v>
      </c>
      <c r="BC1444" s="99">
        <f>SUMIFS(通讯通路门店!$W:$W,通讯通路门店!$S:$S,$G1444,通讯通路门店!$J:$J,"荣耀体验店")+SUMIFS(通讯通路门店!$W:$W,通讯通路门店!$S:$S,$G1444,通讯通路门店!$J:$J,"荣耀授权专卖店")</f>
        <v>0</v>
      </c>
      <c r="BD1444" s="99">
        <f>SUMIFS(通讯通路门店!$Z:$Z,通讯通路门店!$S:$S,$G1444,通讯通路门店!$J:$J,"VIVO体验店")</f>
        <v>0</v>
      </c>
      <c r="BE1444" s="99">
        <f>SUMIFS(通讯通路门店!$AB:$AB,通讯通路门店!$S:$S,$G1444,通讯通路门店!$J:$J,"OPPO体验店")</f>
        <v>0</v>
      </c>
      <c r="BF1444" s="99">
        <f>SUMIFS(通讯通路门店!$X:$X,通讯通路门店!$S:$S,$G1444,通讯通路门店!$J:$J,"华为授权体验店")+SUMIFS(通讯通路门店!$AA:$AA,通讯通路门店!$S:$S,$G1444,通讯通路门店!$J:$J,"华为堡垒店")</f>
        <v>0</v>
      </c>
      <c r="BG1444" s="99">
        <f>SUMIFS(通讯通路门店!$Y:$Y,通讯通路门店!$S:$S,$G1444,通讯通路门店!$J:$J,"小米体验店")</f>
        <v>0</v>
      </c>
      <c r="BH1444" s="99">
        <f>SUMIFS(通讯通路门店!$AA:$AA,通讯通路门店!$S:$S,$G1444,通讯通路门店!$J:$J,"苹果体验店")</f>
        <v>0</v>
      </c>
      <c r="BI1444" s="99">
        <f>SUMIFS(通讯通路门店!$K:$K,通讯通路门店!$S:$S,$G1444,通讯通路门店!$J:$J,"其他品牌专卖店")</f>
        <v>0</v>
      </c>
      <c r="BJ1444" s="99">
        <f>SUMIFS(通讯通路门店!$AC:$AC,通讯通路门店!$S:$S,$G1444)</f>
        <v>0</v>
      </c>
      <c r="BK1444" s="99">
        <f>SUMIFS(通讯通路门店!$AD:$AD,通讯通路门店!$S:$S,$G1444)</f>
        <v>0</v>
      </c>
      <c r="BL1444" s="99">
        <f>SUMIFS(通讯通路门店!$AE:$AE,通讯通路门店!$S:$S,$G1444)</f>
        <v>0</v>
      </c>
      <c r="BM1444" s="99">
        <f>SUMIFS(通讯通路门店!$AF:$AF,通讯通路门店!$S:$S,$G1444)</f>
        <v>0</v>
      </c>
      <c r="BN1444" s="99">
        <f>SUMIFS(通讯通路门店!$AG:$AG,通讯通路门店!$S:$S,$G1444)</f>
        <v>0</v>
      </c>
      <c r="BO1444" s="99">
        <f>SUMIFS(通讯通路门店!$AH:$AH,通讯通路门店!$S:$S,$G1444)</f>
        <v>0</v>
      </c>
      <c r="BP1444" s="99">
        <f>SUMIFS(通讯通路门店!$AI:$AI,通讯通路门店!$S:$S,$G1444)</f>
        <v>0</v>
      </c>
      <c r="BQ1444" s="83"/>
    </row>
    <row r="1445" spans="1:69">
      <c r="A1445" s="99" t="str">
        <f>IFERROR(_xlfn.XLOOKUP($G1445,通讯通路门店!$S$4:$S$993931,通讯通路门店!$A$4:$A$993931,0,0),"")</f>
        <v>海南省</v>
      </c>
      <c r="B1445" s="99" t="str">
        <f>IFERROR(_xlfn.XLOOKUP($G1445,通讯通路门店!$S$4:$S$993931,通讯通路门店!$B$4:$B$993931,0,0),"")</f>
        <v>东方市</v>
      </c>
      <c r="C1445" s="99" t="str">
        <f>IFERROR(_xlfn.XLOOKUP($G1445,通讯通路门店!$S$4:$S$993931,通讯通路门店!$C$4:$C$993931,0,0),"")</f>
        <v>东方市</v>
      </c>
      <c r="D1445" s="99" t="str">
        <f>IFERROR(_xlfn.XLOOKUP($G1445,通讯通路门店!$S$4:$S$993931,通讯通路门店!$D$4:$D$993931,0,0),"")</f>
        <v>八所镇</v>
      </c>
      <c r="E1445" s="83"/>
      <c r="F1445" s="83"/>
      <c r="G1445" s="101"/>
      <c r="H1445" s="102">
        <f>IFERROR(_xlfn.XLOOKUP($G1445,通讯通路门店!$S$4:$S$993931,通讯通路门店!$R$4:$R$993931,0,0),"")</f>
        <v>0</v>
      </c>
      <c r="I1445" s="83"/>
      <c r="J1445" s="83"/>
      <c r="K1445" s="83"/>
      <c r="L1445" s="83"/>
      <c r="M1445" s="83"/>
      <c r="N1445" s="83"/>
      <c r="O1445" s="83"/>
      <c r="P1445" s="83"/>
      <c r="Q1445" s="83"/>
      <c r="R1445" s="83"/>
      <c r="S1445" s="83"/>
      <c r="T1445" s="83"/>
      <c r="U1445" s="99">
        <f>COUNTIF(通讯通路门店!$S:$S,$G1445)</f>
        <v>0</v>
      </c>
      <c r="V1445" s="99">
        <f>COUNTIFS(通讯通路门店!$S:$S,$G1445,通讯通路门店!$J:$J,"综合卖场")</f>
        <v>0</v>
      </c>
      <c r="W1445" s="99">
        <f>SUMIFS(通讯通路门店!$AJ:$AJ,通讯通路门店!$S:$S,通讯客户沙盘!$G1445)</f>
        <v>0</v>
      </c>
      <c r="X1445" s="99">
        <f t="shared" si="110"/>
        <v>0</v>
      </c>
      <c r="Y1445" s="99">
        <f>COUNTIFS(通讯通路门店!$S:$S,$G1445,通讯通路门店!$J:$J,"荣耀体验店")+COUNTIFS(通讯通路门店!$S:$S,$G1445,通讯通路门店!$J:$J,"荣耀授权专卖店")</f>
        <v>0</v>
      </c>
      <c r="Z1445" s="99">
        <f>COUNTIFS(通讯通路门店!$S:$S,$G1445,通讯通路门店!$J:$J,"VIVO体验店")</f>
        <v>0</v>
      </c>
      <c r="AA1445" s="99">
        <f>COUNTIFS(通讯通路门店!$S:$S,$G1445,通讯通路门店!$J:$J,"OPPO体验店")</f>
        <v>0</v>
      </c>
      <c r="AB1445" s="99">
        <f>COUNTIFS(通讯通路门店!$S:$S,$G1445,通讯通路门店!$J:$J,"华为授权体验店")+COUNTIFS(通讯通路门店!$S:$S,$G1445,通讯通路门店!$J:$J,"华为堡垒店")</f>
        <v>0</v>
      </c>
      <c r="AC1445" s="99">
        <f>COUNTIFS(通讯通路门店!$S:$S,$G1445,通讯通路门店!$J:$J,"小米体验店")</f>
        <v>0</v>
      </c>
      <c r="AD1445" s="99">
        <f>COUNTIFS(通讯通路门店!$S:$S,$G1445,通讯通路门店!$J:$J,"苹果体验店")</f>
        <v>0</v>
      </c>
      <c r="AE1445" s="99">
        <f>COUNTIFS(通讯通路门店!$S:$S,$G1445,通讯通路门店!$J:$J,"其他品牌专卖店")</f>
        <v>0</v>
      </c>
      <c r="AF1445" s="99">
        <f>SUMIFS(通讯通路门店!$BI:$BI,通讯通路门店!$S:$S,$G1445)</f>
        <v>0</v>
      </c>
      <c r="AG1445" s="99">
        <f>SUMIFS(通讯通路门店!$BH:$BH,通讯通路门店!$S:$S,$G1445)</f>
        <v>0</v>
      </c>
      <c r="AH1445" s="99">
        <f t="shared" si="111"/>
        <v>0</v>
      </c>
      <c r="AI1445" s="99">
        <f>SUMIFS(通讯通路门店!$BB:$BB,通讯通路门店!$S:$S,$G1445)</f>
        <v>0</v>
      </c>
      <c r="AJ1445" s="99">
        <f>SUMIFS(通讯通路门店!$BE:$BE,通讯通路门店!$S:$S,$G1445)</f>
        <v>0</v>
      </c>
      <c r="AK1445" s="99">
        <f>SUMIFS(通讯通路门店!$BG:$BG,通讯通路门店!$S:$S,$G1445)</f>
        <v>0</v>
      </c>
      <c r="AL1445" s="99">
        <f>SUMIFS(通讯通路门店!$BC:$BC,通讯通路门店!$S:$S,$G1445)</f>
        <v>0</v>
      </c>
      <c r="AM1445" s="99">
        <f>SUMIFS(通讯通路门店!$BD:$BD,通讯通路门店!$S:$S,$G1445)</f>
        <v>0</v>
      </c>
      <c r="AN1445" s="99">
        <f>SUMIFS(通讯通路门店!$BF:$BF,通讯通路门店!$S:$S,$G1445)</f>
        <v>0</v>
      </c>
      <c r="AO1445" s="99">
        <f t="shared" si="112"/>
        <v>0</v>
      </c>
      <c r="AP1445" s="99">
        <f>SUMIFS(通讯通路门店!$K:$K,通讯通路门店!$S:$S,$G1445)</f>
        <v>0</v>
      </c>
      <c r="AQ1445" s="83"/>
      <c r="AR1445" s="99">
        <f>SUMIFS(通讯通路门店!$T:$T,通讯通路门店!$S:$S,$G1445)</f>
        <v>0</v>
      </c>
      <c r="AS1445" s="99">
        <f>SUMIFS(通讯通路门店!$U:$U,通讯通路门店!$S:$S,$G1445)</f>
        <v>0</v>
      </c>
      <c r="AT1445" s="99">
        <f>SUMIFS(通讯通路门店!$V:$V,通讯通路门店!$S:$S,$G1445)</f>
        <v>0</v>
      </c>
      <c r="AU1445" s="99">
        <f>SUMIFS(通讯通路门店!$W:$W,通讯通路门店!$S:$S,$G1445)</f>
        <v>0</v>
      </c>
      <c r="AV1445" s="99">
        <f>SUMIFS(通讯通路门店!$Z:$Z,通讯通路门店!$S:$S,$G1445)</f>
        <v>0</v>
      </c>
      <c r="AW1445" s="99">
        <f>SUMIFS(通讯通路门店!$AB:$AB,通讯通路门店!$S:$S,$G1445)</f>
        <v>0</v>
      </c>
      <c r="AX1445" s="99">
        <f>SUMIFS(通讯通路门店!$X:$X,通讯通路门店!$S:$S,$G1445)</f>
        <v>0</v>
      </c>
      <c r="AY1445" s="99">
        <f>SUMIFS(通讯通路门店!$Y:$Y,通讯通路门店!$S:$S,$G1445)</f>
        <v>0</v>
      </c>
      <c r="AZ1445" s="99">
        <f>SUMIFS(通讯通路门店!$AA:$AA,通讯通路门店!$S:$S,$G1445)</f>
        <v>0</v>
      </c>
      <c r="BA1445" s="99">
        <f t="shared" si="113"/>
        <v>0</v>
      </c>
      <c r="BB1445" s="99">
        <f t="shared" si="114"/>
        <v>0</v>
      </c>
      <c r="BC1445" s="99">
        <f>SUMIFS(通讯通路门店!$W:$W,通讯通路门店!$S:$S,$G1445,通讯通路门店!$J:$J,"荣耀体验店")+SUMIFS(通讯通路门店!$W:$W,通讯通路门店!$S:$S,$G1445,通讯通路门店!$J:$J,"荣耀授权专卖店")</f>
        <v>0</v>
      </c>
      <c r="BD1445" s="99">
        <f>SUMIFS(通讯通路门店!$Z:$Z,通讯通路门店!$S:$S,$G1445,通讯通路门店!$J:$J,"VIVO体验店")</f>
        <v>0</v>
      </c>
      <c r="BE1445" s="99">
        <f>SUMIFS(通讯通路门店!$AB:$AB,通讯通路门店!$S:$S,$G1445,通讯通路门店!$J:$J,"OPPO体验店")</f>
        <v>0</v>
      </c>
      <c r="BF1445" s="99">
        <f>SUMIFS(通讯通路门店!$X:$X,通讯通路门店!$S:$S,$G1445,通讯通路门店!$J:$J,"华为授权体验店")+SUMIFS(通讯通路门店!$AA:$AA,通讯通路门店!$S:$S,$G1445,通讯通路门店!$J:$J,"华为堡垒店")</f>
        <v>0</v>
      </c>
      <c r="BG1445" s="99">
        <f>SUMIFS(通讯通路门店!$Y:$Y,通讯通路门店!$S:$S,$G1445,通讯通路门店!$J:$J,"小米体验店")</f>
        <v>0</v>
      </c>
      <c r="BH1445" s="99">
        <f>SUMIFS(通讯通路门店!$AA:$AA,通讯通路门店!$S:$S,$G1445,通讯通路门店!$J:$J,"苹果体验店")</f>
        <v>0</v>
      </c>
      <c r="BI1445" s="99">
        <f>SUMIFS(通讯通路门店!$K:$K,通讯通路门店!$S:$S,$G1445,通讯通路门店!$J:$J,"其他品牌专卖店")</f>
        <v>0</v>
      </c>
      <c r="BJ1445" s="99">
        <f>SUMIFS(通讯通路门店!$AC:$AC,通讯通路门店!$S:$S,$G1445)</f>
        <v>0</v>
      </c>
      <c r="BK1445" s="99">
        <f>SUMIFS(通讯通路门店!$AD:$AD,通讯通路门店!$S:$S,$G1445)</f>
        <v>0</v>
      </c>
      <c r="BL1445" s="99">
        <f>SUMIFS(通讯通路门店!$AE:$AE,通讯通路门店!$S:$S,$G1445)</f>
        <v>0</v>
      </c>
      <c r="BM1445" s="99">
        <f>SUMIFS(通讯通路门店!$AF:$AF,通讯通路门店!$S:$S,$G1445)</f>
        <v>0</v>
      </c>
      <c r="BN1445" s="99">
        <f>SUMIFS(通讯通路门店!$AG:$AG,通讯通路门店!$S:$S,$G1445)</f>
        <v>0</v>
      </c>
      <c r="BO1445" s="99">
        <f>SUMIFS(通讯通路门店!$AH:$AH,通讯通路门店!$S:$S,$G1445)</f>
        <v>0</v>
      </c>
      <c r="BP1445" s="99">
        <f>SUMIFS(通讯通路门店!$AI:$AI,通讯通路门店!$S:$S,$G1445)</f>
        <v>0</v>
      </c>
      <c r="BQ1445" s="83"/>
    </row>
    <row r="1446" spans="1:69">
      <c r="A1446" s="99" t="str">
        <f>IFERROR(_xlfn.XLOOKUP($G1446,通讯通路门店!$S$4:$S$993931,通讯通路门店!$A$4:$A$993931,0,0),"")</f>
        <v>海南省</v>
      </c>
      <c r="B1446" s="99" t="str">
        <f>IFERROR(_xlfn.XLOOKUP($G1446,通讯通路门店!$S$4:$S$993931,通讯通路门店!$B$4:$B$993931,0,0),"")</f>
        <v>东方市</v>
      </c>
      <c r="C1446" s="99" t="str">
        <f>IFERROR(_xlfn.XLOOKUP($G1446,通讯通路门店!$S$4:$S$993931,通讯通路门店!$C$4:$C$993931,0,0),"")</f>
        <v>东方市</v>
      </c>
      <c r="D1446" s="99" t="str">
        <f>IFERROR(_xlfn.XLOOKUP($G1446,通讯通路门店!$S$4:$S$993931,通讯通路门店!$D$4:$D$993931,0,0),"")</f>
        <v>八所镇</v>
      </c>
      <c r="E1446" s="83"/>
      <c r="F1446" s="83"/>
      <c r="G1446" s="101"/>
      <c r="H1446" s="102">
        <f>IFERROR(_xlfn.XLOOKUP($G1446,通讯通路门店!$S$4:$S$993931,通讯通路门店!$R$4:$R$993931,0,0),"")</f>
        <v>0</v>
      </c>
      <c r="I1446" s="83"/>
      <c r="J1446" s="83"/>
      <c r="K1446" s="83"/>
      <c r="L1446" s="83"/>
      <c r="M1446" s="83"/>
      <c r="N1446" s="83"/>
      <c r="O1446" s="83"/>
      <c r="P1446" s="83"/>
      <c r="Q1446" s="83"/>
      <c r="R1446" s="83"/>
      <c r="S1446" s="83"/>
      <c r="T1446" s="83"/>
      <c r="U1446" s="99">
        <f>COUNTIF(通讯通路门店!$S:$S,$G1446)</f>
        <v>0</v>
      </c>
      <c r="V1446" s="99">
        <f>COUNTIFS(通讯通路门店!$S:$S,$G1446,通讯通路门店!$J:$J,"综合卖场")</f>
        <v>0</v>
      </c>
      <c r="W1446" s="99">
        <f>SUMIFS(通讯通路门店!$AJ:$AJ,通讯通路门店!$S:$S,通讯客户沙盘!$G1446)</f>
        <v>0</v>
      </c>
      <c r="X1446" s="99">
        <f t="shared" si="110"/>
        <v>0</v>
      </c>
      <c r="Y1446" s="99">
        <f>COUNTIFS(通讯通路门店!$S:$S,$G1446,通讯通路门店!$J:$J,"荣耀体验店")+COUNTIFS(通讯通路门店!$S:$S,$G1446,通讯通路门店!$J:$J,"荣耀授权专卖店")</f>
        <v>0</v>
      </c>
      <c r="Z1446" s="99">
        <f>COUNTIFS(通讯通路门店!$S:$S,$G1446,通讯通路门店!$J:$J,"VIVO体验店")</f>
        <v>0</v>
      </c>
      <c r="AA1446" s="99">
        <f>COUNTIFS(通讯通路门店!$S:$S,$G1446,通讯通路门店!$J:$J,"OPPO体验店")</f>
        <v>0</v>
      </c>
      <c r="AB1446" s="99">
        <f>COUNTIFS(通讯通路门店!$S:$S,$G1446,通讯通路门店!$J:$J,"华为授权体验店")+COUNTIFS(通讯通路门店!$S:$S,$G1446,通讯通路门店!$J:$J,"华为堡垒店")</f>
        <v>0</v>
      </c>
      <c r="AC1446" s="99">
        <f>COUNTIFS(通讯通路门店!$S:$S,$G1446,通讯通路门店!$J:$J,"小米体验店")</f>
        <v>0</v>
      </c>
      <c r="AD1446" s="99">
        <f>COUNTIFS(通讯通路门店!$S:$S,$G1446,通讯通路门店!$J:$J,"苹果体验店")</f>
        <v>0</v>
      </c>
      <c r="AE1446" s="99">
        <f>COUNTIFS(通讯通路门店!$S:$S,$G1446,通讯通路门店!$J:$J,"其他品牌专卖店")</f>
        <v>0</v>
      </c>
      <c r="AF1446" s="99">
        <f>SUMIFS(通讯通路门店!$BI:$BI,通讯通路门店!$S:$S,$G1446)</f>
        <v>0</v>
      </c>
      <c r="AG1446" s="99">
        <f>SUMIFS(通讯通路门店!$BH:$BH,通讯通路门店!$S:$S,$G1446)</f>
        <v>0</v>
      </c>
      <c r="AH1446" s="99">
        <f t="shared" si="111"/>
        <v>0</v>
      </c>
      <c r="AI1446" s="99">
        <f>SUMIFS(通讯通路门店!$BB:$BB,通讯通路门店!$S:$S,$G1446)</f>
        <v>0</v>
      </c>
      <c r="AJ1446" s="99">
        <f>SUMIFS(通讯通路门店!$BE:$BE,通讯通路门店!$S:$S,$G1446)</f>
        <v>0</v>
      </c>
      <c r="AK1446" s="99">
        <f>SUMIFS(通讯通路门店!$BG:$BG,通讯通路门店!$S:$S,$G1446)</f>
        <v>0</v>
      </c>
      <c r="AL1446" s="99">
        <f>SUMIFS(通讯通路门店!$BC:$BC,通讯通路门店!$S:$S,$G1446)</f>
        <v>0</v>
      </c>
      <c r="AM1446" s="99">
        <f>SUMIFS(通讯通路门店!$BD:$BD,通讯通路门店!$S:$S,$G1446)</f>
        <v>0</v>
      </c>
      <c r="AN1446" s="99">
        <f>SUMIFS(通讯通路门店!$BF:$BF,通讯通路门店!$S:$S,$G1446)</f>
        <v>0</v>
      </c>
      <c r="AO1446" s="99">
        <f t="shared" si="112"/>
        <v>0</v>
      </c>
      <c r="AP1446" s="99">
        <f>SUMIFS(通讯通路门店!$K:$K,通讯通路门店!$S:$S,$G1446)</f>
        <v>0</v>
      </c>
      <c r="AQ1446" s="83"/>
      <c r="AR1446" s="99">
        <f>SUMIFS(通讯通路门店!$T:$T,通讯通路门店!$S:$S,$G1446)</f>
        <v>0</v>
      </c>
      <c r="AS1446" s="99">
        <f>SUMIFS(通讯通路门店!$U:$U,通讯通路门店!$S:$S,$G1446)</f>
        <v>0</v>
      </c>
      <c r="AT1446" s="99">
        <f>SUMIFS(通讯通路门店!$V:$V,通讯通路门店!$S:$S,$G1446)</f>
        <v>0</v>
      </c>
      <c r="AU1446" s="99">
        <f>SUMIFS(通讯通路门店!$W:$W,通讯通路门店!$S:$S,$G1446)</f>
        <v>0</v>
      </c>
      <c r="AV1446" s="99">
        <f>SUMIFS(通讯通路门店!$Z:$Z,通讯通路门店!$S:$S,$G1446)</f>
        <v>0</v>
      </c>
      <c r="AW1446" s="99">
        <f>SUMIFS(通讯通路门店!$AB:$AB,通讯通路门店!$S:$S,$G1446)</f>
        <v>0</v>
      </c>
      <c r="AX1446" s="99">
        <f>SUMIFS(通讯通路门店!$X:$X,通讯通路门店!$S:$S,$G1446)</f>
        <v>0</v>
      </c>
      <c r="AY1446" s="99">
        <f>SUMIFS(通讯通路门店!$Y:$Y,通讯通路门店!$S:$S,$G1446)</f>
        <v>0</v>
      </c>
      <c r="AZ1446" s="99">
        <f>SUMIFS(通讯通路门店!$AA:$AA,通讯通路门店!$S:$S,$G1446)</f>
        <v>0</v>
      </c>
      <c r="BA1446" s="99">
        <f t="shared" si="113"/>
        <v>0</v>
      </c>
      <c r="BB1446" s="99">
        <f t="shared" si="114"/>
        <v>0</v>
      </c>
      <c r="BC1446" s="99">
        <f>SUMIFS(通讯通路门店!$W:$W,通讯通路门店!$S:$S,$G1446,通讯通路门店!$J:$J,"荣耀体验店")+SUMIFS(通讯通路门店!$W:$W,通讯通路门店!$S:$S,$G1446,通讯通路门店!$J:$J,"荣耀授权专卖店")</f>
        <v>0</v>
      </c>
      <c r="BD1446" s="99">
        <f>SUMIFS(通讯通路门店!$Z:$Z,通讯通路门店!$S:$S,$G1446,通讯通路门店!$J:$J,"VIVO体验店")</f>
        <v>0</v>
      </c>
      <c r="BE1446" s="99">
        <f>SUMIFS(通讯通路门店!$AB:$AB,通讯通路门店!$S:$S,$G1446,通讯通路门店!$J:$J,"OPPO体验店")</f>
        <v>0</v>
      </c>
      <c r="BF1446" s="99">
        <f>SUMIFS(通讯通路门店!$X:$X,通讯通路门店!$S:$S,$G1446,通讯通路门店!$J:$J,"华为授权体验店")+SUMIFS(通讯通路门店!$AA:$AA,通讯通路门店!$S:$S,$G1446,通讯通路门店!$J:$J,"华为堡垒店")</f>
        <v>0</v>
      </c>
      <c r="BG1446" s="99">
        <f>SUMIFS(通讯通路门店!$Y:$Y,通讯通路门店!$S:$S,$G1446,通讯通路门店!$J:$J,"小米体验店")</f>
        <v>0</v>
      </c>
      <c r="BH1446" s="99">
        <f>SUMIFS(通讯通路门店!$AA:$AA,通讯通路门店!$S:$S,$G1446,通讯通路门店!$J:$J,"苹果体验店")</f>
        <v>0</v>
      </c>
      <c r="BI1446" s="99">
        <f>SUMIFS(通讯通路门店!$K:$K,通讯通路门店!$S:$S,$G1446,通讯通路门店!$J:$J,"其他品牌专卖店")</f>
        <v>0</v>
      </c>
      <c r="BJ1446" s="99">
        <f>SUMIFS(通讯通路门店!$AC:$AC,通讯通路门店!$S:$S,$G1446)</f>
        <v>0</v>
      </c>
      <c r="BK1446" s="99">
        <f>SUMIFS(通讯通路门店!$AD:$AD,通讯通路门店!$S:$S,$G1446)</f>
        <v>0</v>
      </c>
      <c r="BL1446" s="99">
        <f>SUMIFS(通讯通路门店!$AE:$AE,通讯通路门店!$S:$S,$G1446)</f>
        <v>0</v>
      </c>
      <c r="BM1446" s="99">
        <f>SUMIFS(通讯通路门店!$AF:$AF,通讯通路门店!$S:$S,$G1446)</f>
        <v>0</v>
      </c>
      <c r="BN1446" s="99">
        <f>SUMIFS(通讯通路门店!$AG:$AG,通讯通路门店!$S:$S,$G1446)</f>
        <v>0</v>
      </c>
      <c r="BO1446" s="99">
        <f>SUMIFS(通讯通路门店!$AH:$AH,通讯通路门店!$S:$S,$G1446)</f>
        <v>0</v>
      </c>
      <c r="BP1446" s="99">
        <f>SUMIFS(通讯通路门店!$AI:$AI,通讯通路门店!$S:$S,$G1446)</f>
        <v>0</v>
      </c>
      <c r="BQ1446" s="83"/>
    </row>
    <row r="1447" spans="1:69">
      <c r="A1447" s="99" t="str">
        <f>IFERROR(_xlfn.XLOOKUP($G1447,通讯通路门店!$S$4:$S$993931,通讯通路门店!$A$4:$A$993931,0,0),"")</f>
        <v>海南省</v>
      </c>
      <c r="B1447" s="99" t="str">
        <f>IFERROR(_xlfn.XLOOKUP($G1447,通讯通路门店!$S$4:$S$993931,通讯通路门店!$B$4:$B$993931,0,0),"")</f>
        <v>东方市</v>
      </c>
      <c r="C1447" s="99" t="str">
        <f>IFERROR(_xlfn.XLOOKUP($G1447,通讯通路门店!$S$4:$S$993931,通讯通路门店!$C$4:$C$993931,0,0),"")</f>
        <v>东方市</v>
      </c>
      <c r="D1447" s="99" t="str">
        <f>IFERROR(_xlfn.XLOOKUP($G1447,通讯通路门店!$S$4:$S$993931,通讯通路门店!$D$4:$D$993931,0,0),"")</f>
        <v>八所镇</v>
      </c>
      <c r="E1447" s="83"/>
      <c r="F1447" s="83"/>
      <c r="G1447" s="101"/>
      <c r="H1447" s="102">
        <f>IFERROR(_xlfn.XLOOKUP($G1447,通讯通路门店!$S$4:$S$993931,通讯通路门店!$R$4:$R$993931,0,0),"")</f>
        <v>0</v>
      </c>
      <c r="I1447" s="83"/>
      <c r="J1447" s="83"/>
      <c r="K1447" s="83"/>
      <c r="L1447" s="83"/>
      <c r="M1447" s="83"/>
      <c r="N1447" s="83"/>
      <c r="O1447" s="83"/>
      <c r="P1447" s="83"/>
      <c r="Q1447" s="83"/>
      <c r="R1447" s="83"/>
      <c r="S1447" s="83"/>
      <c r="T1447" s="83"/>
      <c r="U1447" s="99">
        <f>COUNTIF(通讯通路门店!$S:$S,$G1447)</f>
        <v>0</v>
      </c>
      <c r="V1447" s="99">
        <f>COUNTIFS(通讯通路门店!$S:$S,$G1447,通讯通路门店!$J:$J,"综合卖场")</f>
        <v>0</v>
      </c>
      <c r="W1447" s="99">
        <f>SUMIFS(通讯通路门店!$AJ:$AJ,通讯通路门店!$S:$S,通讯客户沙盘!$G1447)</f>
        <v>0</v>
      </c>
      <c r="X1447" s="99">
        <f t="shared" si="110"/>
        <v>0</v>
      </c>
      <c r="Y1447" s="99">
        <f>COUNTIFS(通讯通路门店!$S:$S,$G1447,通讯通路门店!$J:$J,"荣耀体验店")+COUNTIFS(通讯通路门店!$S:$S,$G1447,通讯通路门店!$J:$J,"荣耀授权专卖店")</f>
        <v>0</v>
      </c>
      <c r="Z1447" s="99">
        <f>COUNTIFS(通讯通路门店!$S:$S,$G1447,通讯通路门店!$J:$J,"VIVO体验店")</f>
        <v>0</v>
      </c>
      <c r="AA1447" s="99">
        <f>COUNTIFS(通讯通路门店!$S:$S,$G1447,通讯通路门店!$J:$J,"OPPO体验店")</f>
        <v>0</v>
      </c>
      <c r="AB1447" s="99">
        <f>COUNTIFS(通讯通路门店!$S:$S,$G1447,通讯通路门店!$J:$J,"华为授权体验店")+COUNTIFS(通讯通路门店!$S:$S,$G1447,通讯通路门店!$J:$J,"华为堡垒店")</f>
        <v>0</v>
      </c>
      <c r="AC1447" s="99">
        <f>COUNTIFS(通讯通路门店!$S:$S,$G1447,通讯通路门店!$J:$J,"小米体验店")</f>
        <v>0</v>
      </c>
      <c r="AD1447" s="99">
        <f>COUNTIFS(通讯通路门店!$S:$S,$G1447,通讯通路门店!$J:$J,"苹果体验店")</f>
        <v>0</v>
      </c>
      <c r="AE1447" s="99">
        <f>COUNTIFS(通讯通路门店!$S:$S,$G1447,通讯通路门店!$J:$J,"其他品牌专卖店")</f>
        <v>0</v>
      </c>
      <c r="AF1447" s="99">
        <f>SUMIFS(通讯通路门店!$BI:$BI,通讯通路门店!$S:$S,$G1447)</f>
        <v>0</v>
      </c>
      <c r="AG1447" s="99">
        <f>SUMIFS(通讯通路门店!$BH:$BH,通讯通路门店!$S:$S,$G1447)</f>
        <v>0</v>
      </c>
      <c r="AH1447" s="99">
        <f t="shared" si="111"/>
        <v>0</v>
      </c>
      <c r="AI1447" s="99">
        <f>SUMIFS(通讯通路门店!$BB:$BB,通讯通路门店!$S:$S,$G1447)</f>
        <v>0</v>
      </c>
      <c r="AJ1447" s="99">
        <f>SUMIFS(通讯通路门店!$BE:$BE,通讯通路门店!$S:$S,$G1447)</f>
        <v>0</v>
      </c>
      <c r="AK1447" s="99">
        <f>SUMIFS(通讯通路门店!$BG:$BG,通讯通路门店!$S:$S,$G1447)</f>
        <v>0</v>
      </c>
      <c r="AL1447" s="99">
        <f>SUMIFS(通讯通路门店!$BC:$BC,通讯通路门店!$S:$S,$G1447)</f>
        <v>0</v>
      </c>
      <c r="AM1447" s="99">
        <f>SUMIFS(通讯通路门店!$BD:$BD,通讯通路门店!$S:$S,$G1447)</f>
        <v>0</v>
      </c>
      <c r="AN1447" s="99">
        <f>SUMIFS(通讯通路门店!$BF:$BF,通讯通路门店!$S:$S,$G1447)</f>
        <v>0</v>
      </c>
      <c r="AO1447" s="99">
        <f t="shared" si="112"/>
        <v>0</v>
      </c>
      <c r="AP1447" s="99">
        <f>SUMIFS(通讯通路门店!$K:$K,通讯通路门店!$S:$S,$G1447)</f>
        <v>0</v>
      </c>
      <c r="AQ1447" s="83"/>
      <c r="AR1447" s="99">
        <f>SUMIFS(通讯通路门店!$T:$T,通讯通路门店!$S:$S,$G1447)</f>
        <v>0</v>
      </c>
      <c r="AS1447" s="99">
        <f>SUMIFS(通讯通路门店!$U:$U,通讯通路门店!$S:$S,$G1447)</f>
        <v>0</v>
      </c>
      <c r="AT1447" s="99">
        <f>SUMIFS(通讯通路门店!$V:$V,通讯通路门店!$S:$S,$G1447)</f>
        <v>0</v>
      </c>
      <c r="AU1447" s="99">
        <f>SUMIFS(通讯通路门店!$W:$W,通讯通路门店!$S:$S,$G1447)</f>
        <v>0</v>
      </c>
      <c r="AV1447" s="99">
        <f>SUMIFS(通讯通路门店!$Z:$Z,通讯通路门店!$S:$S,$G1447)</f>
        <v>0</v>
      </c>
      <c r="AW1447" s="99">
        <f>SUMIFS(通讯通路门店!$AB:$AB,通讯通路门店!$S:$S,$G1447)</f>
        <v>0</v>
      </c>
      <c r="AX1447" s="99">
        <f>SUMIFS(通讯通路门店!$X:$X,通讯通路门店!$S:$S,$G1447)</f>
        <v>0</v>
      </c>
      <c r="AY1447" s="99">
        <f>SUMIFS(通讯通路门店!$Y:$Y,通讯通路门店!$S:$S,$G1447)</f>
        <v>0</v>
      </c>
      <c r="AZ1447" s="99">
        <f>SUMIFS(通讯通路门店!$AA:$AA,通讯通路门店!$S:$S,$G1447)</f>
        <v>0</v>
      </c>
      <c r="BA1447" s="99">
        <f t="shared" si="113"/>
        <v>0</v>
      </c>
      <c r="BB1447" s="99">
        <f t="shared" si="114"/>
        <v>0</v>
      </c>
      <c r="BC1447" s="99">
        <f>SUMIFS(通讯通路门店!$W:$W,通讯通路门店!$S:$S,$G1447,通讯通路门店!$J:$J,"荣耀体验店")+SUMIFS(通讯通路门店!$W:$W,通讯通路门店!$S:$S,$G1447,通讯通路门店!$J:$J,"荣耀授权专卖店")</f>
        <v>0</v>
      </c>
      <c r="BD1447" s="99">
        <f>SUMIFS(通讯通路门店!$Z:$Z,通讯通路门店!$S:$S,$G1447,通讯通路门店!$J:$J,"VIVO体验店")</f>
        <v>0</v>
      </c>
      <c r="BE1447" s="99">
        <f>SUMIFS(通讯通路门店!$AB:$AB,通讯通路门店!$S:$S,$G1447,通讯通路门店!$J:$J,"OPPO体验店")</f>
        <v>0</v>
      </c>
      <c r="BF1447" s="99">
        <f>SUMIFS(通讯通路门店!$X:$X,通讯通路门店!$S:$S,$G1447,通讯通路门店!$J:$J,"华为授权体验店")+SUMIFS(通讯通路门店!$AA:$AA,通讯通路门店!$S:$S,$G1447,通讯通路门店!$J:$J,"华为堡垒店")</f>
        <v>0</v>
      </c>
      <c r="BG1447" s="99">
        <f>SUMIFS(通讯通路门店!$Y:$Y,通讯通路门店!$S:$S,$G1447,通讯通路门店!$J:$J,"小米体验店")</f>
        <v>0</v>
      </c>
      <c r="BH1447" s="99">
        <f>SUMIFS(通讯通路门店!$AA:$AA,通讯通路门店!$S:$S,$G1447,通讯通路门店!$J:$J,"苹果体验店")</f>
        <v>0</v>
      </c>
      <c r="BI1447" s="99">
        <f>SUMIFS(通讯通路门店!$K:$K,通讯通路门店!$S:$S,$G1447,通讯通路门店!$J:$J,"其他品牌专卖店")</f>
        <v>0</v>
      </c>
      <c r="BJ1447" s="99">
        <f>SUMIFS(通讯通路门店!$AC:$AC,通讯通路门店!$S:$S,$G1447)</f>
        <v>0</v>
      </c>
      <c r="BK1447" s="99">
        <f>SUMIFS(通讯通路门店!$AD:$AD,通讯通路门店!$S:$S,$G1447)</f>
        <v>0</v>
      </c>
      <c r="BL1447" s="99">
        <f>SUMIFS(通讯通路门店!$AE:$AE,通讯通路门店!$S:$S,$G1447)</f>
        <v>0</v>
      </c>
      <c r="BM1447" s="99">
        <f>SUMIFS(通讯通路门店!$AF:$AF,通讯通路门店!$S:$S,$G1447)</f>
        <v>0</v>
      </c>
      <c r="BN1447" s="99">
        <f>SUMIFS(通讯通路门店!$AG:$AG,通讯通路门店!$S:$S,$G1447)</f>
        <v>0</v>
      </c>
      <c r="BO1447" s="99">
        <f>SUMIFS(通讯通路门店!$AH:$AH,通讯通路门店!$S:$S,$G1447)</f>
        <v>0</v>
      </c>
      <c r="BP1447" s="99">
        <f>SUMIFS(通讯通路门店!$AI:$AI,通讯通路门店!$S:$S,$G1447)</f>
        <v>0</v>
      </c>
      <c r="BQ1447" s="83"/>
    </row>
    <row r="1448" spans="1:69">
      <c r="A1448" s="99" t="str">
        <f>IFERROR(_xlfn.XLOOKUP($G1448,通讯通路门店!$S$4:$S$993931,通讯通路门店!$A$4:$A$993931,0,0),"")</f>
        <v>海南省</v>
      </c>
      <c r="B1448" s="99" t="str">
        <f>IFERROR(_xlfn.XLOOKUP($G1448,通讯通路门店!$S$4:$S$993931,通讯通路门店!$B$4:$B$993931,0,0),"")</f>
        <v>东方市</v>
      </c>
      <c r="C1448" s="99" t="str">
        <f>IFERROR(_xlfn.XLOOKUP($G1448,通讯通路门店!$S$4:$S$993931,通讯通路门店!$C$4:$C$993931,0,0),"")</f>
        <v>东方市</v>
      </c>
      <c r="D1448" s="99" t="str">
        <f>IFERROR(_xlfn.XLOOKUP($G1448,通讯通路门店!$S$4:$S$993931,通讯通路门店!$D$4:$D$993931,0,0),"")</f>
        <v>八所镇</v>
      </c>
      <c r="E1448" s="83"/>
      <c r="F1448" s="83"/>
      <c r="G1448" s="101"/>
      <c r="H1448" s="102">
        <f>IFERROR(_xlfn.XLOOKUP($G1448,通讯通路门店!$S$4:$S$993931,通讯通路门店!$R$4:$R$993931,0,0),"")</f>
        <v>0</v>
      </c>
      <c r="I1448" s="83"/>
      <c r="J1448" s="83"/>
      <c r="K1448" s="83"/>
      <c r="L1448" s="83"/>
      <c r="M1448" s="83"/>
      <c r="N1448" s="83"/>
      <c r="O1448" s="83"/>
      <c r="P1448" s="83"/>
      <c r="Q1448" s="83"/>
      <c r="R1448" s="83"/>
      <c r="S1448" s="83"/>
      <c r="T1448" s="83"/>
      <c r="U1448" s="99">
        <f>COUNTIF(通讯通路门店!$S:$S,$G1448)</f>
        <v>0</v>
      </c>
      <c r="V1448" s="99">
        <f>COUNTIFS(通讯通路门店!$S:$S,$G1448,通讯通路门店!$J:$J,"综合卖场")</f>
        <v>0</v>
      </c>
      <c r="W1448" s="99">
        <f>SUMIFS(通讯通路门店!$AJ:$AJ,通讯通路门店!$S:$S,通讯客户沙盘!$G1448)</f>
        <v>0</v>
      </c>
      <c r="X1448" s="99">
        <f t="shared" si="110"/>
        <v>0</v>
      </c>
      <c r="Y1448" s="99">
        <f>COUNTIFS(通讯通路门店!$S:$S,$G1448,通讯通路门店!$J:$J,"荣耀体验店")+COUNTIFS(通讯通路门店!$S:$S,$G1448,通讯通路门店!$J:$J,"荣耀授权专卖店")</f>
        <v>0</v>
      </c>
      <c r="Z1448" s="99">
        <f>COUNTIFS(通讯通路门店!$S:$S,$G1448,通讯通路门店!$J:$J,"VIVO体验店")</f>
        <v>0</v>
      </c>
      <c r="AA1448" s="99">
        <f>COUNTIFS(通讯通路门店!$S:$S,$G1448,通讯通路门店!$J:$J,"OPPO体验店")</f>
        <v>0</v>
      </c>
      <c r="AB1448" s="99">
        <f>COUNTIFS(通讯通路门店!$S:$S,$G1448,通讯通路门店!$J:$J,"华为授权体验店")+COUNTIFS(通讯通路门店!$S:$S,$G1448,通讯通路门店!$J:$J,"华为堡垒店")</f>
        <v>0</v>
      </c>
      <c r="AC1448" s="99">
        <f>COUNTIFS(通讯通路门店!$S:$S,$G1448,通讯通路门店!$J:$J,"小米体验店")</f>
        <v>0</v>
      </c>
      <c r="AD1448" s="99">
        <f>COUNTIFS(通讯通路门店!$S:$S,$G1448,通讯通路门店!$J:$J,"苹果体验店")</f>
        <v>0</v>
      </c>
      <c r="AE1448" s="99">
        <f>COUNTIFS(通讯通路门店!$S:$S,$G1448,通讯通路门店!$J:$J,"其他品牌专卖店")</f>
        <v>0</v>
      </c>
      <c r="AF1448" s="99">
        <f>SUMIFS(通讯通路门店!$BI:$BI,通讯通路门店!$S:$S,$G1448)</f>
        <v>0</v>
      </c>
      <c r="AG1448" s="99">
        <f>SUMIFS(通讯通路门店!$BH:$BH,通讯通路门店!$S:$S,$G1448)</f>
        <v>0</v>
      </c>
      <c r="AH1448" s="99">
        <f t="shared" si="111"/>
        <v>0</v>
      </c>
      <c r="AI1448" s="99">
        <f>SUMIFS(通讯通路门店!$BB:$BB,通讯通路门店!$S:$S,$G1448)</f>
        <v>0</v>
      </c>
      <c r="AJ1448" s="99">
        <f>SUMIFS(通讯通路门店!$BE:$BE,通讯通路门店!$S:$S,$G1448)</f>
        <v>0</v>
      </c>
      <c r="AK1448" s="99">
        <f>SUMIFS(通讯通路门店!$BG:$BG,通讯通路门店!$S:$S,$G1448)</f>
        <v>0</v>
      </c>
      <c r="AL1448" s="99">
        <f>SUMIFS(通讯通路门店!$BC:$BC,通讯通路门店!$S:$S,$G1448)</f>
        <v>0</v>
      </c>
      <c r="AM1448" s="99">
        <f>SUMIFS(通讯通路门店!$BD:$BD,通讯通路门店!$S:$S,$G1448)</f>
        <v>0</v>
      </c>
      <c r="AN1448" s="99">
        <f>SUMIFS(通讯通路门店!$BF:$BF,通讯通路门店!$S:$S,$G1448)</f>
        <v>0</v>
      </c>
      <c r="AO1448" s="99">
        <f t="shared" si="112"/>
        <v>0</v>
      </c>
      <c r="AP1448" s="99">
        <f>SUMIFS(通讯通路门店!$K:$K,通讯通路门店!$S:$S,$G1448)</f>
        <v>0</v>
      </c>
      <c r="AQ1448" s="83"/>
      <c r="AR1448" s="99">
        <f>SUMIFS(通讯通路门店!$T:$T,通讯通路门店!$S:$S,$G1448)</f>
        <v>0</v>
      </c>
      <c r="AS1448" s="99">
        <f>SUMIFS(通讯通路门店!$U:$U,通讯通路门店!$S:$S,$G1448)</f>
        <v>0</v>
      </c>
      <c r="AT1448" s="99">
        <f>SUMIFS(通讯通路门店!$V:$V,通讯通路门店!$S:$S,$G1448)</f>
        <v>0</v>
      </c>
      <c r="AU1448" s="99">
        <f>SUMIFS(通讯通路门店!$W:$W,通讯通路门店!$S:$S,$G1448)</f>
        <v>0</v>
      </c>
      <c r="AV1448" s="99">
        <f>SUMIFS(通讯通路门店!$Z:$Z,通讯通路门店!$S:$S,$G1448)</f>
        <v>0</v>
      </c>
      <c r="AW1448" s="99">
        <f>SUMIFS(通讯通路门店!$AB:$AB,通讯通路门店!$S:$S,$G1448)</f>
        <v>0</v>
      </c>
      <c r="AX1448" s="99">
        <f>SUMIFS(通讯通路门店!$X:$X,通讯通路门店!$S:$S,$G1448)</f>
        <v>0</v>
      </c>
      <c r="AY1448" s="99">
        <f>SUMIFS(通讯通路门店!$Y:$Y,通讯通路门店!$S:$S,$G1448)</f>
        <v>0</v>
      </c>
      <c r="AZ1448" s="99">
        <f>SUMIFS(通讯通路门店!$AA:$AA,通讯通路门店!$S:$S,$G1448)</f>
        <v>0</v>
      </c>
      <c r="BA1448" s="99">
        <f t="shared" si="113"/>
        <v>0</v>
      </c>
      <c r="BB1448" s="99">
        <f t="shared" si="114"/>
        <v>0</v>
      </c>
      <c r="BC1448" s="99">
        <f>SUMIFS(通讯通路门店!$W:$W,通讯通路门店!$S:$S,$G1448,通讯通路门店!$J:$J,"荣耀体验店")+SUMIFS(通讯通路门店!$W:$W,通讯通路门店!$S:$S,$G1448,通讯通路门店!$J:$J,"荣耀授权专卖店")</f>
        <v>0</v>
      </c>
      <c r="BD1448" s="99">
        <f>SUMIFS(通讯通路门店!$Z:$Z,通讯通路门店!$S:$S,$G1448,通讯通路门店!$J:$J,"VIVO体验店")</f>
        <v>0</v>
      </c>
      <c r="BE1448" s="99">
        <f>SUMIFS(通讯通路门店!$AB:$AB,通讯通路门店!$S:$S,$G1448,通讯通路门店!$J:$J,"OPPO体验店")</f>
        <v>0</v>
      </c>
      <c r="BF1448" s="99">
        <f>SUMIFS(通讯通路门店!$X:$X,通讯通路门店!$S:$S,$G1448,通讯通路门店!$J:$J,"华为授权体验店")+SUMIFS(通讯通路门店!$AA:$AA,通讯通路门店!$S:$S,$G1448,通讯通路门店!$J:$J,"华为堡垒店")</f>
        <v>0</v>
      </c>
      <c r="BG1448" s="99">
        <f>SUMIFS(通讯通路门店!$Y:$Y,通讯通路门店!$S:$S,$G1448,通讯通路门店!$J:$J,"小米体验店")</f>
        <v>0</v>
      </c>
      <c r="BH1448" s="99">
        <f>SUMIFS(通讯通路门店!$AA:$AA,通讯通路门店!$S:$S,$G1448,通讯通路门店!$J:$J,"苹果体验店")</f>
        <v>0</v>
      </c>
      <c r="BI1448" s="99">
        <f>SUMIFS(通讯通路门店!$K:$K,通讯通路门店!$S:$S,$G1448,通讯通路门店!$J:$J,"其他品牌专卖店")</f>
        <v>0</v>
      </c>
      <c r="BJ1448" s="99">
        <f>SUMIFS(通讯通路门店!$AC:$AC,通讯通路门店!$S:$S,$G1448)</f>
        <v>0</v>
      </c>
      <c r="BK1448" s="99">
        <f>SUMIFS(通讯通路门店!$AD:$AD,通讯通路门店!$S:$S,$G1448)</f>
        <v>0</v>
      </c>
      <c r="BL1448" s="99">
        <f>SUMIFS(通讯通路门店!$AE:$AE,通讯通路门店!$S:$S,$G1448)</f>
        <v>0</v>
      </c>
      <c r="BM1448" s="99">
        <f>SUMIFS(通讯通路门店!$AF:$AF,通讯通路门店!$S:$S,$G1448)</f>
        <v>0</v>
      </c>
      <c r="BN1448" s="99">
        <f>SUMIFS(通讯通路门店!$AG:$AG,通讯通路门店!$S:$S,$G1448)</f>
        <v>0</v>
      </c>
      <c r="BO1448" s="99">
        <f>SUMIFS(通讯通路门店!$AH:$AH,通讯通路门店!$S:$S,$G1448)</f>
        <v>0</v>
      </c>
      <c r="BP1448" s="99">
        <f>SUMIFS(通讯通路门店!$AI:$AI,通讯通路门店!$S:$S,$G1448)</f>
        <v>0</v>
      </c>
      <c r="BQ1448" s="83"/>
    </row>
    <row r="1449" spans="1:69">
      <c r="A1449" s="99" t="str">
        <f>IFERROR(_xlfn.XLOOKUP($G1449,通讯通路门店!$S$4:$S$993931,通讯通路门店!$A$4:$A$993931,0,0),"")</f>
        <v>海南省</v>
      </c>
      <c r="B1449" s="99" t="str">
        <f>IFERROR(_xlfn.XLOOKUP($G1449,通讯通路门店!$S$4:$S$993931,通讯通路门店!$B$4:$B$993931,0,0),"")</f>
        <v>东方市</v>
      </c>
      <c r="C1449" s="99" t="str">
        <f>IFERROR(_xlfn.XLOOKUP($G1449,通讯通路门店!$S$4:$S$993931,通讯通路门店!$C$4:$C$993931,0,0),"")</f>
        <v>东方市</v>
      </c>
      <c r="D1449" s="99" t="str">
        <f>IFERROR(_xlfn.XLOOKUP($G1449,通讯通路门店!$S$4:$S$993931,通讯通路门店!$D$4:$D$993931,0,0),"")</f>
        <v>八所镇</v>
      </c>
      <c r="E1449" s="83"/>
      <c r="F1449" s="83"/>
      <c r="G1449" s="101"/>
      <c r="H1449" s="102">
        <f>IFERROR(_xlfn.XLOOKUP($G1449,通讯通路门店!$S$4:$S$993931,通讯通路门店!$R$4:$R$993931,0,0),"")</f>
        <v>0</v>
      </c>
      <c r="I1449" s="83"/>
      <c r="J1449" s="83"/>
      <c r="K1449" s="83"/>
      <c r="L1449" s="83"/>
      <c r="M1449" s="83"/>
      <c r="N1449" s="83"/>
      <c r="O1449" s="83"/>
      <c r="P1449" s="83"/>
      <c r="Q1449" s="83"/>
      <c r="R1449" s="83"/>
      <c r="S1449" s="83"/>
      <c r="T1449" s="83"/>
      <c r="U1449" s="99">
        <f>COUNTIF(通讯通路门店!$S:$S,$G1449)</f>
        <v>0</v>
      </c>
      <c r="V1449" s="99">
        <f>COUNTIFS(通讯通路门店!$S:$S,$G1449,通讯通路门店!$J:$J,"综合卖场")</f>
        <v>0</v>
      </c>
      <c r="W1449" s="99">
        <f>SUMIFS(通讯通路门店!$AJ:$AJ,通讯通路门店!$S:$S,通讯客户沙盘!$G1449)</f>
        <v>0</v>
      </c>
      <c r="X1449" s="99">
        <f t="shared" si="110"/>
        <v>0</v>
      </c>
      <c r="Y1449" s="99">
        <f>COUNTIFS(通讯通路门店!$S:$S,$G1449,通讯通路门店!$J:$J,"荣耀体验店")+COUNTIFS(通讯通路门店!$S:$S,$G1449,通讯通路门店!$J:$J,"荣耀授权专卖店")</f>
        <v>0</v>
      </c>
      <c r="Z1449" s="99">
        <f>COUNTIFS(通讯通路门店!$S:$S,$G1449,通讯通路门店!$J:$J,"VIVO体验店")</f>
        <v>0</v>
      </c>
      <c r="AA1449" s="99">
        <f>COUNTIFS(通讯通路门店!$S:$S,$G1449,通讯通路门店!$J:$J,"OPPO体验店")</f>
        <v>0</v>
      </c>
      <c r="AB1449" s="99">
        <f>COUNTIFS(通讯通路门店!$S:$S,$G1449,通讯通路门店!$J:$J,"华为授权体验店")+COUNTIFS(通讯通路门店!$S:$S,$G1449,通讯通路门店!$J:$J,"华为堡垒店")</f>
        <v>0</v>
      </c>
      <c r="AC1449" s="99">
        <f>COUNTIFS(通讯通路门店!$S:$S,$G1449,通讯通路门店!$J:$J,"小米体验店")</f>
        <v>0</v>
      </c>
      <c r="AD1449" s="99">
        <f>COUNTIFS(通讯通路门店!$S:$S,$G1449,通讯通路门店!$J:$J,"苹果体验店")</f>
        <v>0</v>
      </c>
      <c r="AE1449" s="99">
        <f>COUNTIFS(通讯通路门店!$S:$S,$G1449,通讯通路门店!$J:$J,"其他品牌专卖店")</f>
        <v>0</v>
      </c>
      <c r="AF1449" s="99">
        <f>SUMIFS(通讯通路门店!$BI:$BI,通讯通路门店!$S:$S,$G1449)</f>
        <v>0</v>
      </c>
      <c r="AG1449" s="99">
        <f>SUMIFS(通讯通路门店!$BH:$BH,通讯通路门店!$S:$S,$G1449)</f>
        <v>0</v>
      </c>
      <c r="AH1449" s="99">
        <f t="shared" si="111"/>
        <v>0</v>
      </c>
      <c r="AI1449" s="99">
        <f>SUMIFS(通讯通路门店!$BB:$BB,通讯通路门店!$S:$S,$G1449)</f>
        <v>0</v>
      </c>
      <c r="AJ1449" s="99">
        <f>SUMIFS(通讯通路门店!$BE:$BE,通讯通路门店!$S:$S,$G1449)</f>
        <v>0</v>
      </c>
      <c r="AK1449" s="99">
        <f>SUMIFS(通讯通路门店!$BG:$BG,通讯通路门店!$S:$S,$G1449)</f>
        <v>0</v>
      </c>
      <c r="AL1449" s="99">
        <f>SUMIFS(通讯通路门店!$BC:$BC,通讯通路门店!$S:$S,$G1449)</f>
        <v>0</v>
      </c>
      <c r="AM1449" s="99">
        <f>SUMIFS(通讯通路门店!$BD:$BD,通讯通路门店!$S:$S,$G1449)</f>
        <v>0</v>
      </c>
      <c r="AN1449" s="99">
        <f>SUMIFS(通讯通路门店!$BF:$BF,通讯通路门店!$S:$S,$G1449)</f>
        <v>0</v>
      </c>
      <c r="AO1449" s="99">
        <f t="shared" si="112"/>
        <v>0</v>
      </c>
      <c r="AP1449" s="99">
        <f>SUMIFS(通讯通路门店!$K:$K,通讯通路门店!$S:$S,$G1449)</f>
        <v>0</v>
      </c>
      <c r="AQ1449" s="83"/>
      <c r="AR1449" s="99">
        <f>SUMIFS(通讯通路门店!$T:$T,通讯通路门店!$S:$S,$G1449)</f>
        <v>0</v>
      </c>
      <c r="AS1449" s="99">
        <f>SUMIFS(通讯通路门店!$U:$U,通讯通路门店!$S:$S,$G1449)</f>
        <v>0</v>
      </c>
      <c r="AT1449" s="99">
        <f>SUMIFS(通讯通路门店!$V:$V,通讯通路门店!$S:$S,$G1449)</f>
        <v>0</v>
      </c>
      <c r="AU1449" s="99">
        <f>SUMIFS(通讯通路门店!$W:$W,通讯通路门店!$S:$S,$G1449)</f>
        <v>0</v>
      </c>
      <c r="AV1449" s="99">
        <f>SUMIFS(通讯通路门店!$Z:$Z,通讯通路门店!$S:$S,$G1449)</f>
        <v>0</v>
      </c>
      <c r="AW1449" s="99">
        <f>SUMIFS(通讯通路门店!$AB:$AB,通讯通路门店!$S:$S,$G1449)</f>
        <v>0</v>
      </c>
      <c r="AX1449" s="99">
        <f>SUMIFS(通讯通路门店!$X:$X,通讯通路门店!$S:$S,$G1449)</f>
        <v>0</v>
      </c>
      <c r="AY1449" s="99">
        <f>SUMIFS(通讯通路门店!$Y:$Y,通讯通路门店!$S:$S,$G1449)</f>
        <v>0</v>
      </c>
      <c r="AZ1449" s="99">
        <f>SUMIFS(通讯通路门店!$AA:$AA,通讯通路门店!$S:$S,$G1449)</f>
        <v>0</v>
      </c>
      <c r="BA1449" s="99">
        <f t="shared" si="113"/>
        <v>0</v>
      </c>
      <c r="BB1449" s="99">
        <f t="shared" si="114"/>
        <v>0</v>
      </c>
      <c r="BC1449" s="99">
        <f>SUMIFS(通讯通路门店!$W:$W,通讯通路门店!$S:$S,$G1449,通讯通路门店!$J:$J,"荣耀体验店")+SUMIFS(通讯通路门店!$W:$W,通讯通路门店!$S:$S,$G1449,通讯通路门店!$J:$J,"荣耀授权专卖店")</f>
        <v>0</v>
      </c>
      <c r="BD1449" s="99">
        <f>SUMIFS(通讯通路门店!$Z:$Z,通讯通路门店!$S:$S,$G1449,通讯通路门店!$J:$J,"VIVO体验店")</f>
        <v>0</v>
      </c>
      <c r="BE1449" s="99">
        <f>SUMIFS(通讯通路门店!$AB:$AB,通讯通路门店!$S:$S,$G1449,通讯通路门店!$J:$J,"OPPO体验店")</f>
        <v>0</v>
      </c>
      <c r="BF1449" s="99">
        <f>SUMIFS(通讯通路门店!$X:$X,通讯通路门店!$S:$S,$G1449,通讯通路门店!$J:$J,"华为授权体验店")+SUMIFS(通讯通路门店!$AA:$AA,通讯通路门店!$S:$S,$G1449,通讯通路门店!$J:$J,"华为堡垒店")</f>
        <v>0</v>
      </c>
      <c r="BG1449" s="99">
        <f>SUMIFS(通讯通路门店!$Y:$Y,通讯通路门店!$S:$S,$G1449,通讯通路门店!$J:$J,"小米体验店")</f>
        <v>0</v>
      </c>
      <c r="BH1449" s="99">
        <f>SUMIFS(通讯通路门店!$AA:$AA,通讯通路门店!$S:$S,$G1449,通讯通路门店!$J:$J,"苹果体验店")</f>
        <v>0</v>
      </c>
      <c r="BI1449" s="99">
        <f>SUMIFS(通讯通路门店!$K:$K,通讯通路门店!$S:$S,$G1449,通讯通路门店!$J:$J,"其他品牌专卖店")</f>
        <v>0</v>
      </c>
      <c r="BJ1449" s="99">
        <f>SUMIFS(通讯通路门店!$AC:$AC,通讯通路门店!$S:$S,$G1449)</f>
        <v>0</v>
      </c>
      <c r="BK1449" s="99">
        <f>SUMIFS(通讯通路门店!$AD:$AD,通讯通路门店!$S:$S,$G1449)</f>
        <v>0</v>
      </c>
      <c r="BL1449" s="99">
        <f>SUMIFS(通讯通路门店!$AE:$AE,通讯通路门店!$S:$S,$G1449)</f>
        <v>0</v>
      </c>
      <c r="BM1449" s="99">
        <f>SUMIFS(通讯通路门店!$AF:$AF,通讯通路门店!$S:$S,$G1449)</f>
        <v>0</v>
      </c>
      <c r="BN1449" s="99">
        <f>SUMIFS(通讯通路门店!$AG:$AG,通讯通路门店!$S:$S,$G1449)</f>
        <v>0</v>
      </c>
      <c r="BO1449" s="99">
        <f>SUMIFS(通讯通路门店!$AH:$AH,通讯通路门店!$S:$S,$G1449)</f>
        <v>0</v>
      </c>
      <c r="BP1449" s="99">
        <f>SUMIFS(通讯通路门店!$AI:$AI,通讯通路门店!$S:$S,$G1449)</f>
        <v>0</v>
      </c>
      <c r="BQ1449" s="83"/>
    </row>
    <row r="1450" spans="1:69">
      <c r="A1450" s="99" t="str">
        <f>IFERROR(_xlfn.XLOOKUP($G1450,通讯通路门店!$S$4:$S$993931,通讯通路门店!$A$4:$A$993931,0,0),"")</f>
        <v>海南省</v>
      </c>
      <c r="B1450" s="99" t="str">
        <f>IFERROR(_xlfn.XLOOKUP($G1450,通讯通路门店!$S$4:$S$993931,通讯通路门店!$B$4:$B$993931,0,0),"")</f>
        <v>东方市</v>
      </c>
      <c r="C1450" s="99" t="str">
        <f>IFERROR(_xlfn.XLOOKUP($G1450,通讯通路门店!$S$4:$S$993931,通讯通路门店!$C$4:$C$993931,0,0),"")</f>
        <v>东方市</v>
      </c>
      <c r="D1450" s="99" t="str">
        <f>IFERROR(_xlfn.XLOOKUP($G1450,通讯通路门店!$S$4:$S$993931,通讯通路门店!$D$4:$D$993931,0,0),"")</f>
        <v>八所镇</v>
      </c>
      <c r="E1450" s="83"/>
      <c r="F1450" s="83"/>
      <c r="G1450" s="101"/>
      <c r="H1450" s="102">
        <f>IFERROR(_xlfn.XLOOKUP($G1450,通讯通路门店!$S$4:$S$993931,通讯通路门店!$R$4:$R$993931,0,0),"")</f>
        <v>0</v>
      </c>
      <c r="I1450" s="83"/>
      <c r="J1450" s="83"/>
      <c r="K1450" s="83"/>
      <c r="L1450" s="83"/>
      <c r="M1450" s="83"/>
      <c r="N1450" s="83"/>
      <c r="O1450" s="83"/>
      <c r="P1450" s="83"/>
      <c r="Q1450" s="83"/>
      <c r="R1450" s="83"/>
      <c r="S1450" s="83"/>
      <c r="T1450" s="83"/>
      <c r="U1450" s="99">
        <f>COUNTIF(通讯通路门店!$S:$S,$G1450)</f>
        <v>0</v>
      </c>
      <c r="V1450" s="99">
        <f>COUNTIFS(通讯通路门店!$S:$S,$G1450,通讯通路门店!$J:$J,"综合卖场")</f>
        <v>0</v>
      </c>
      <c r="W1450" s="99">
        <f>SUMIFS(通讯通路门店!$AJ:$AJ,通讯通路门店!$S:$S,通讯客户沙盘!$G1450)</f>
        <v>0</v>
      </c>
      <c r="X1450" s="99">
        <f t="shared" si="110"/>
        <v>0</v>
      </c>
      <c r="Y1450" s="99">
        <f>COUNTIFS(通讯通路门店!$S:$S,$G1450,通讯通路门店!$J:$J,"荣耀体验店")+COUNTIFS(通讯通路门店!$S:$S,$G1450,通讯通路门店!$J:$J,"荣耀授权专卖店")</f>
        <v>0</v>
      </c>
      <c r="Z1450" s="99">
        <f>COUNTIFS(通讯通路门店!$S:$S,$G1450,通讯通路门店!$J:$J,"VIVO体验店")</f>
        <v>0</v>
      </c>
      <c r="AA1450" s="99">
        <f>COUNTIFS(通讯通路门店!$S:$S,$G1450,通讯通路门店!$J:$J,"OPPO体验店")</f>
        <v>0</v>
      </c>
      <c r="AB1450" s="99">
        <f>COUNTIFS(通讯通路门店!$S:$S,$G1450,通讯通路门店!$J:$J,"华为授权体验店")+COUNTIFS(通讯通路门店!$S:$S,$G1450,通讯通路门店!$J:$J,"华为堡垒店")</f>
        <v>0</v>
      </c>
      <c r="AC1450" s="99">
        <f>COUNTIFS(通讯通路门店!$S:$S,$G1450,通讯通路门店!$J:$J,"小米体验店")</f>
        <v>0</v>
      </c>
      <c r="AD1450" s="99">
        <f>COUNTIFS(通讯通路门店!$S:$S,$G1450,通讯通路门店!$J:$J,"苹果体验店")</f>
        <v>0</v>
      </c>
      <c r="AE1450" s="99">
        <f>COUNTIFS(通讯通路门店!$S:$S,$G1450,通讯通路门店!$J:$J,"其他品牌专卖店")</f>
        <v>0</v>
      </c>
      <c r="AF1450" s="99">
        <f>SUMIFS(通讯通路门店!$BI:$BI,通讯通路门店!$S:$S,$G1450)</f>
        <v>0</v>
      </c>
      <c r="AG1450" s="99">
        <f>SUMIFS(通讯通路门店!$BH:$BH,通讯通路门店!$S:$S,$G1450)</f>
        <v>0</v>
      </c>
      <c r="AH1450" s="99">
        <f t="shared" si="111"/>
        <v>0</v>
      </c>
      <c r="AI1450" s="99">
        <f>SUMIFS(通讯通路门店!$BB:$BB,通讯通路门店!$S:$S,$G1450)</f>
        <v>0</v>
      </c>
      <c r="AJ1450" s="99">
        <f>SUMIFS(通讯通路门店!$BE:$BE,通讯通路门店!$S:$S,$G1450)</f>
        <v>0</v>
      </c>
      <c r="AK1450" s="99">
        <f>SUMIFS(通讯通路门店!$BG:$BG,通讯通路门店!$S:$S,$G1450)</f>
        <v>0</v>
      </c>
      <c r="AL1450" s="99">
        <f>SUMIFS(通讯通路门店!$BC:$BC,通讯通路门店!$S:$S,$G1450)</f>
        <v>0</v>
      </c>
      <c r="AM1450" s="99">
        <f>SUMIFS(通讯通路门店!$BD:$BD,通讯通路门店!$S:$S,$G1450)</f>
        <v>0</v>
      </c>
      <c r="AN1450" s="99">
        <f>SUMIFS(通讯通路门店!$BF:$BF,通讯通路门店!$S:$S,$G1450)</f>
        <v>0</v>
      </c>
      <c r="AO1450" s="99">
        <f t="shared" si="112"/>
        <v>0</v>
      </c>
      <c r="AP1450" s="99">
        <f>SUMIFS(通讯通路门店!$K:$K,通讯通路门店!$S:$S,$G1450)</f>
        <v>0</v>
      </c>
      <c r="AQ1450" s="83"/>
      <c r="AR1450" s="99">
        <f>SUMIFS(通讯通路门店!$T:$T,通讯通路门店!$S:$S,$G1450)</f>
        <v>0</v>
      </c>
      <c r="AS1450" s="99">
        <f>SUMIFS(通讯通路门店!$U:$U,通讯通路门店!$S:$S,$G1450)</f>
        <v>0</v>
      </c>
      <c r="AT1450" s="99">
        <f>SUMIFS(通讯通路门店!$V:$V,通讯通路门店!$S:$S,$G1450)</f>
        <v>0</v>
      </c>
      <c r="AU1450" s="99">
        <f>SUMIFS(通讯通路门店!$W:$W,通讯通路门店!$S:$S,$G1450)</f>
        <v>0</v>
      </c>
      <c r="AV1450" s="99">
        <f>SUMIFS(通讯通路门店!$Z:$Z,通讯通路门店!$S:$S,$G1450)</f>
        <v>0</v>
      </c>
      <c r="AW1450" s="99">
        <f>SUMIFS(通讯通路门店!$AB:$AB,通讯通路门店!$S:$S,$G1450)</f>
        <v>0</v>
      </c>
      <c r="AX1450" s="99">
        <f>SUMIFS(通讯通路门店!$X:$X,通讯通路门店!$S:$S,$G1450)</f>
        <v>0</v>
      </c>
      <c r="AY1450" s="99">
        <f>SUMIFS(通讯通路门店!$Y:$Y,通讯通路门店!$S:$S,$G1450)</f>
        <v>0</v>
      </c>
      <c r="AZ1450" s="99">
        <f>SUMIFS(通讯通路门店!$AA:$AA,通讯通路门店!$S:$S,$G1450)</f>
        <v>0</v>
      </c>
      <c r="BA1450" s="99">
        <f t="shared" si="113"/>
        <v>0</v>
      </c>
      <c r="BB1450" s="99">
        <f t="shared" si="114"/>
        <v>0</v>
      </c>
      <c r="BC1450" s="99">
        <f>SUMIFS(通讯通路门店!$W:$W,通讯通路门店!$S:$S,$G1450,通讯通路门店!$J:$J,"荣耀体验店")+SUMIFS(通讯通路门店!$W:$W,通讯通路门店!$S:$S,$G1450,通讯通路门店!$J:$J,"荣耀授权专卖店")</f>
        <v>0</v>
      </c>
      <c r="BD1450" s="99">
        <f>SUMIFS(通讯通路门店!$Z:$Z,通讯通路门店!$S:$S,$G1450,通讯通路门店!$J:$J,"VIVO体验店")</f>
        <v>0</v>
      </c>
      <c r="BE1450" s="99">
        <f>SUMIFS(通讯通路门店!$AB:$AB,通讯通路门店!$S:$S,$G1450,通讯通路门店!$J:$J,"OPPO体验店")</f>
        <v>0</v>
      </c>
      <c r="BF1450" s="99">
        <f>SUMIFS(通讯通路门店!$X:$X,通讯通路门店!$S:$S,$G1450,通讯通路门店!$J:$J,"华为授权体验店")+SUMIFS(通讯通路门店!$AA:$AA,通讯通路门店!$S:$S,$G1450,通讯通路门店!$J:$J,"华为堡垒店")</f>
        <v>0</v>
      </c>
      <c r="BG1450" s="99">
        <f>SUMIFS(通讯通路门店!$Y:$Y,通讯通路门店!$S:$S,$G1450,通讯通路门店!$J:$J,"小米体验店")</f>
        <v>0</v>
      </c>
      <c r="BH1450" s="99">
        <f>SUMIFS(通讯通路门店!$AA:$AA,通讯通路门店!$S:$S,$G1450,通讯通路门店!$J:$J,"苹果体验店")</f>
        <v>0</v>
      </c>
      <c r="BI1450" s="99">
        <f>SUMIFS(通讯通路门店!$K:$K,通讯通路门店!$S:$S,$G1450,通讯通路门店!$J:$J,"其他品牌专卖店")</f>
        <v>0</v>
      </c>
      <c r="BJ1450" s="99">
        <f>SUMIFS(通讯通路门店!$AC:$AC,通讯通路门店!$S:$S,$G1450)</f>
        <v>0</v>
      </c>
      <c r="BK1450" s="99">
        <f>SUMIFS(通讯通路门店!$AD:$AD,通讯通路门店!$S:$S,$G1450)</f>
        <v>0</v>
      </c>
      <c r="BL1450" s="99">
        <f>SUMIFS(通讯通路门店!$AE:$AE,通讯通路门店!$S:$S,$G1450)</f>
        <v>0</v>
      </c>
      <c r="BM1450" s="99">
        <f>SUMIFS(通讯通路门店!$AF:$AF,通讯通路门店!$S:$S,$G1450)</f>
        <v>0</v>
      </c>
      <c r="BN1450" s="99">
        <f>SUMIFS(通讯通路门店!$AG:$AG,通讯通路门店!$S:$S,$G1450)</f>
        <v>0</v>
      </c>
      <c r="BO1450" s="99">
        <f>SUMIFS(通讯通路门店!$AH:$AH,通讯通路门店!$S:$S,$G1450)</f>
        <v>0</v>
      </c>
      <c r="BP1450" s="99">
        <f>SUMIFS(通讯通路门店!$AI:$AI,通讯通路门店!$S:$S,$G1450)</f>
        <v>0</v>
      </c>
      <c r="BQ1450" s="83"/>
    </row>
    <row r="1451" spans="1:69">
      <c r="A1451" s="99" t="str">
        <f>IFERROR(_xlfn.XLOOKUP($G1451,通讯通路门店!$S$4:$S$993931,通讯通路门店!$A$4:$A$993931,0,0),"")</f>
        <v>海南省</v>
      </c>
      <c r="B1451" s="99" t="str">
        <f>IFERROR(_xlfn.XLOOKUP($G1451,通讯通路门店!$S$4:$S$993931,通讯通路门店!$B$4:$B$993931,0,0),"")</f>
        <v>东方市</v>
      </c>
      <c r="C1451" s="99" t="str">
        <f>IFERROR(_xlfn.XLOOKUP($G1451,通讯通路门店!$S$4:$S$993931,通讯通路门店!$C$4:$C$993931,0,0),"")</f>
        <v>东方市</v>
      </c>
      <c r="D1451" s="99" t="str">
        <f>IFERROR(_xlfn.XLOOKUP($G1451,通讯通路门店!$S$4:$S$993931,通讯通路门店!$D$4:$D$993931,0,0),"")</f>
        <v>八所镇</v>
      </c>
      <c r="E1451" s="83"/>
      <c r="F1451" s="83"/>
      <c r="G1451" s="101"/>
      <c r="H1451" s="102">
        <f>IFERROR(_xlfn.XLOOKUP($G1451,通讯通路门店!$S$4:$S$993931,通讯通路门店!$R$4:$R$993931,0,0),"")</f>
        <v>0</v>
      </c>
      <c r="I1451" s="83"/>
      <c r="J1451" s="83"/>
      <c r="K1451" s="83"/>
      <c r="L1451" s="83"/>
      <c r="M1451" s="83"/>
      <c r="N1451" s="83"/>
      <c r="O1451" s="83"/>
      <c r="P1451" s="83"/>
      <c r="Q1451" s="83"/>
      <c r="R1451" s="83"/>
      <c r="S1451" s="83"/>
      <c r="T1451" s="83"/>
      <c r="U1451" s="99">
        <f>COUNTIF(通讯通路门店!$S:$S,$G1451)</f>
        <v>0</v>
      </c>
      <c r="V1451" s="99">
        <f>COUNTIFS(通讯通路门店!$S:$S,$G1451,通讯通路门店!$J:$J,"综合卖场")</f>
        <v>0</v>
      </c>
      <c r="W1451" s="99">
        <f>SUMIFS(通讯通路门店!$AJ:$AJ,通讯通路门店!$S:$S,通讯客户沙盘!$G1451)</f>
        <v>0</v>
      </c>
      <c r="X1451" s="99">
        <f t="shared" si="110"/>
        <v>0</v>
      </c>
      <c r="Y1451" s="99">
        <f>COUNTIFS(通讯通路门店!$S:$S,$G1451,通讯通路门店!$J:$J,"荣耀体验店")+COUNTIFS(通讯通路门店!$S:$S,$G1451,通讯通路门店!$J:$J,"荣耀授权专卖店")</f>
        <v>0</v>
      </c>
      <c r="Z1451" s="99">
        <f>COUNTIFS(通讯通路门店!$S:$S,$G1451,通讯通路门店!$J:$J,"VIVO体验店")</f>
        <v>0</v>
      </c>
      <c r="AA1451" s="99">
        <f>COUNTIFS(通讯通路门店!$S:$S,$G1451,通讯通路门店!$J:$J,"OPPO体验店")</f>
        <v>0</v>
      </c>
      <c r="AB1451" s="99">
        <f>COUNTIFS(通讯通路门店!$S:$S,$G1451,通讯通路门店!$J:$J,"华为授权体验店")+COUNTIFS(通讯通路门店!$S:$S,$G1451,通讯通路门店!$J:$J,"华为堡垒店")</f>
        <v>0</v>
      </c>
      <c r="AC1451" s="99">
        <f>COUNTIFS(通讯通路门店!$S:$S,$G1451,通讯通路门店!$J:$J,"小米体验店")</f>
        <v>0</v>
      </c>
      <c r="AD1451" s="99">
        <f>COUNTIFS(通讯通路门店!$S:$S,$G1451,通讯通路门店!$J:$J,"苹果体验店")</f>
        <v>0</v>
      </c>
      <c r="AE1451" s="99">
        <f>COUNTIFS(通讯通路门店!$S:$S,$G1451,通讯通路门店!$J:$J,"其他品牌专卖店")</f>
        <v>0</v>
      </c>
      <c r="AF1451" s="99">
        <f>SUMIFS(通讯通路门店!$BI:$BI,通讯通路门店!$S:$S,$G1451)</f>
        <v>0</v>
      </c>
      <c r="AG1451" s="99">
        <f>SUMIFS(通讯通路门店!$BH:$BH,通讯通路门店!$S:$S,$G1451)</f>
        <v>0</v>
      </c>
      <c r="AH1451" s="99">
        <f t="shared" si="111"/>
        <v>0</v>
      </c>
      <c r="AI1451" s="99">
        <f>SUMIFS(通讯通路门店!$BB:$BB,通讯通路门店!$S:$S,$G1451)</f>
        <v>0</v>
      </c>
      <c r="AJ1451" s="99">
        <f>SUMIFS(通讯通路门店!$BE:$BE,通讯通路门店!$S:$S,$G1451)</f>
        <v>0</v>
      </c>
      <c r="AK1451" s="99">
        <f>SUMIFS(通讯通路门店!$BG:$BG,通讯通路门店!$S:$S,$G1451)</f>
        <v>0</v>
      </c>
      <c r="AL1451" s="99">
        <f>SUMIFS(通讯通路门店!$BC:$BC,通讯通路门店!$S:$S,$G1451)</f>
        <v>0</v>
      </c>
      <c r="AM1451" s="99">
        <f>SUMIFS(通讯通路门店!$BD:$BD,通讯通路门店!$S:$S,$G1451)</f>
        <v>0</v>
      </c>
      <c r="AN1451" s="99">
        <f>SUMIFS(通讯通路门店!$BF:$BF,通讯通路门店!$S:$S,$G1451)</f>
        <v>0</v>
      </c>
      <c r="AO1451" s="99">
        <f t="shared" si="112"/>
        <v>0</v>
      </c>
      <c r="AP1451" s="99">
        <f>SUMIFS(通讯通路门店!$K:$K,通讯通路门店!$S:$S,$G1451)</f>
        <v>0</v>
      </c>
      <c r="AQ1451" s="83"/>
      <c r="AR1451" s="99">
        <f>SUMIFS(通讯通路门店!$T:$T,通讯通路门店!$S:$S,$G1451)</f>
        <v>0</v>
      </c>
      <c r="AS1451" s="99">
        <f>SUMIFS(通讯通路门店!$U:$U,通讯通路门店!$S:$S,$G1451)</f>
        <v>0</v>
      </c>
      <c r="AT1451" s="99">
        <f>SUMIFS(通讯通路门店!$V:$V,通讯通路门店!$S:$S,$G1451)</f>
        <v>0</v>
      </c>
      <c r="AU1451" s="99">
        <f>SUMIFS(通讯通路门店!$W:$W,通讯通路门店!$S:$S,$G1451)</f>
        <v>0</v>
      </c>
      <c r="AV1451" s="99">
        <f>SUMIFS(通讯通路门店!$Z:$Z,通讯通路门店!$S:$S,$G1451)</f>
        <v>0</v>
      </c>
      <c r="AW1451" s="99">
        <f>SUMIFS(通讯通路门店!$AB:$AB,通讯通路门店!$S:$S,$G1451)</f>
        <v>0</v>
      </c>
      <c r="AX1451" s="99">
        <f>SUMIFS(通讯通路门店!$X:$X,通讯通路门店!$S:$S,$G1451)</f>
        <v>0</v>
      </c>
      <c r="AY1451" s="99">
        <f>SUMIFS(通讯通路门店!$Y:$Y,通讯通路门店!$S:$S,$G1451)</f>
        <v>0</v>
      </c>
      <c r="AZ1451" s="99">
        <f>SUMIFS(通讯通路门店!$AA:$AA,通讯通路门店!$S:$S,$G1451)</f>
        <v>0</v>
      </c>
      <c r="BA1451" s="99">
        <f t="shared" si="113"/>
        <v>0</v>
      </c>
      <c r="BB1451" s="99">
        <f t="shared" si="114"/>
        <v>0</v>
      </c>
      <c r="BC1451" s="99">
        <f>SUMIFS(通讯通路门店!$W:$W,通讯通路门店!$S:$S,$G1451,通讯通路门店!$J:$J,"荣耀体验店")+SUMIFS(通讯通路门店!$W:$W,通讯通路门店!$S:$S,$G1451,通讯通路门店!$J:$J,"荣耀授权专卖店")</f>
        <v>0</v>
      </c>
      <c r="BD1451" s="99">
        <f>SUMIFS(通讯通路门店!$Z:$Z,通讯通路门店!$S:$S,$G1451,通讯通路门店!$J:$J,"VIVO体验店")</f>
        <v>0</v>
      </c>
      <c r="BE1451" s="99">
        <f>SUMIFS(通讯通路门店!$AB:$AB,通讯通路门店!$S:$S,$G1451,通讯通路门店!$J:$J,"OPPO体验店")</f>
        <v>0</v>
      </c>
      <c r="BF1451" s="99">
        <f>SUMIFS(通讯通路门店!$X:$X,通讯通路门店!$S:$S,$G1451,通讯通路门店!$J:$J,"华为授权体验店")+SUMIFS(通讯通路门店!$AA:$AA,通讯通路门店!$S:$S,$G1451,通讯通路门店!$J:$J,"华为堡垒店")</f>
        <v>0</v>
      </c>
      <c r="BG1451" s="99">
        <f>SUMIFS(通讯通路门店!$Y:$Y,通讯通路门店!$S:$S,$G1451,通讯通路门店!$J:$J,"小米体验店")</f>
        <v>0</v>
      </c>
      <c r="BH1451" s="99">
        <f>SUMIFS(通讯通路门店!$AA:$AA,通讯通路门店!$S:$S,$G1451,通讯通路门店!$J:$J,"苹果体验店")</f>
        <v>0</v>
      </c>
      <c r="BI1451" s="99">
        <f>SUMIFS(通讯通路门店!$K:$K,通讯通路门店!$S:$S,$G1451,通讯通路门店!$J:$J,"其他品牌专卖店")</f>
        <v>0</v>
      </c>
      <c r="BJ1451" s="99">
        <f>SUMIFS(通讯通路门店!$AC:$AC,通讯通路门店!$S:$S,$G1451)</f>
        <v>0</v>
      </c>
      <c r="BK1451" s="99">
        <f>SUMIFS(通讯通路门店!$AD:$AD,通讯通路门店!$S:$S,$G1451)</f>
        <v>0</v>
      </c>
      <c r="BL1451" s="99">
        <f>SUMIFS(通讯通路门店!$AE:$AE,通讯通路门店!$S:$S,$G1451)</f>
        <v>0</v>
      </c>
      <c r="BM1451" s="99">
        <f>SUMIFS(通讯通路门店!$AF:$AF,通讯通路门店!$S:$S,$G1451)</f>
        <v>0</v>
      </c>
      <c r="BN1451" s="99">
        <f>SUMIFS(通讯通路门店!$AG:$AG,通讯通路门店!$S:$S,$G1451)</f>
        <v>0</v>
      </c>
      <c r="BO1451" s="99">
        <f>SUMIFS(通讯通路门店!$AH:$AH,通讯通路门店!$S:$S,$G1451)</f>
        <v>0</v>
      </c>
      <c r="BP1451" s="99">
        <f>SUMIFS(通讯通路门店!$AI:$AI,通讯通路门店!$S:$S,$G1451)</f>
        <v>0</v>
      </c>
      <c r="BQ1451" s="83"/>
    </row>
    <row r="1452" spans="1:69">
      <c r="A1452" s="99" t="str">
        <f>IFERROR(_xlfn.XLOOKUP($G1452,通讯通路门店!$S$4:$S$993931,通讯通路门店!$A$4:$A$993931,0,0),"")</f>
        <v>海南省</v>
      </c>
      <c r="B1452" s="99" t="str">
        <f>IFERROR(_xlfn.XLOOKUP($G1452,通讯通路门店!$S$4:$S$993931,通讯通路门店!$B$4:$B$993931,0,0),"")</f>
        <v>东方市</v>
      </c>
      <c r="C1452" s="99" t="str">
        <f>IFERROR(_xlfn.XLOOKUP($G1452,通讯通路门店!$S$4:$S$993931,通讯通路门店!$C$4:$C$993931,0,0),"")</f>
        <v>东方市</v>
      </c>
      <c r="D1452" s="99" t="str">
        <f>IFERROR(_xlfn.XLOOKUP($G1452,通讯通路门店!$S$4:$S$993931,通讯通路门店!$D$4:$D$993931,0,0),"")</f>
        <v>八所镇</v>
      </c>
      <c r="E1452" s="83"/>
      <c r="F1452" s="83"/>
      <c r="G1452" s="101"/>
      <c r="H1452" s="102">
        <f>IFERROR(_xlfn.XLOOKUP($G1452,通讯通路门店!$S$4:$S$993931,通讯通路门店!$R$4:$R$993931,0,0),"")</f>
        <v>0</v>
      </c>
      <c r="I1452" s="83"/>
      <c r="J1452" s="83"/>
      <c r="K1452" s="83"/>
      <c r="L1452" s="83"/>
      <c r="M1452" s="83"/>
      <c r="N1452" s="83"/>
      <c r="O1452" s="83"/>
      <c r="P1452" s="83"/>
      <c r="Q1452" s="83"/>
      <c r="R1452" s="83"/>
      <c r="S1452" s="83"/>
      <c r="T1452" s="83"/>
      <c r="U1452" s="99">
        <f>COUNTIF(通讯通路门店!$S:$S,$G1452)</f>
        <v>0</v>
      </c>
      <c r="V1452" s="99">
        <f>COUNTIFS(通讯通路门店!$S:$S,$G1452,通讯通路门店!$J:$J,"综合卖场")</f>
        <v>0</v>
      </c>
      <c r="W1452" s="99">
        <f>SUMIFS(通讯通路门店!$AJ:$AJ,通讯通路门店!$S:$S,通讯客户沙盘!$G1452)</f>
        <v>0</v>
      </c>
      <c r="X1452" s="99">
        <f t="shared" si="110"/>
        <v>0</v>
      </c>
      <c r="Y1452" s="99">
        <f>COUNTIFS(通讯通路门店!$S:$S,$G1452,通讯通路门店!$J:$J,"荣耀体验店")+COUNTIFS(通讯通路门店!$S:$S,$G1452,通讯通路门店!$J:$J,"荣耀授权专卖店")</f>
        <v>0</v>
      </c>
      <c r="Z1452" s="99">
        <f>COUNTIFS(通讯通路门店!$S:$S,$G1452,通讯通路门店!$J:$J,"VIVO体验店")</f>
        <v>0</v>
      </c>
      <c r="AA1452" s="99">
        <f>COUNTIFS(通讯通路门店!$S:$S,$G1452,通讯通路门店!$J:$J,"OPPO体验店")</f>
        <v>0</v>
      </c>
      <c r="AB1452" s="99">
        <f>COUNTIFS(通讯通路门店!$S:$S,$G1452,通讯通路门店!$J:$J,"华为授权体验店")+COUNTIFS(通讯通路门店!$S:$S,$G1452,通讯通路门店!$J:$J,"华为堡垒店")</f>
        <v>0</v>
      </c>
      <c r="AC1452" s="99">
        <f>COUNTIFS(通讯通路门店!$S:$S,$G1452,通讯通路门店!$J:$J,"小米体验店")</f>
        <v>0</v>
      </c>
      <c r="AD1452" s="99">
        <f>COUNTIFS(通讯通路门店!$S:$S,$G1452,通讯通路门店!$J:$J,"苹果体验店")</f>
        <v>0</v>
      </c>
      <c r="AE1452" s="99">
        <f>COUNTIFS(通讯通路门店!$S:$S,$G1452,通讯通路门店!$J:$J,"其他品牌专卖店")</f>
        <v>0</v>
      </c>
      <c r="AF1452" s="99">
        <f>SUMIFS(通讯通路门店!$BI:$BI,通讯通路门店!$S:$S,$G1452)</f>
        <v>0</v>
      </c>
      <c r="AG1452" s="99">
        <f>SUMIFS(通讯通路门店!$BH:$BH,通讯通路门店!$S:$S,$G1452)</f>
        <v>0</v>
      </c>
      <c r="AH1452" s="99">
        <f t="shared" si="111"/>
        <v>0</v>
      </c>
      <c r="AI1452" s="99">
        <f>SUMIFS(通讯通路门店!$BB:$BB,通讯通路门店!$S:$S,$G1452)</f>
        <v>0</v>
      </c>
      <c r="AJ1452" s="99">
        <f>SUMIFS(通讯通路门店!$BE:$BE,通讯通路门店!$S:$S,$G1452)</f>
        <v>0</v>
      </c>
      <c r="AK1452" s="99">
        <f>SUMIFS(通讯通路门店!$BG:$BG,通讯通路门店!$S:$S,$G1452)</f>
        <v>0</v>
      </c>
      <c r="AL1452" s="99">
        <f>SUMIFS(通讯通路门店!$BC:$BC,通讯通路门店!$S:$S,$G1452)</f>
        <v>0</v>
      </c>
      <c r="AM1452" s="99">
        <f>SUMIFS(通讯通路门店!$BD:$BD,通讯通路门店!$S:$S,$G1452)</f>
        <v>0</v>
      </c>
      <c r="AN1452" s="99">
        <f>SUMIFS(通讯通路门店!$BF:$BF,通讯通路门店!$S:$S,$G1452)</f>
        <v>0</v>
      </c>
      <c r="AO1452" s="99">
        <f t="shared" si="112"/>
        <v>0</v>
      </c>
      <c r="AP1452" s="99">
        <f>SUMIFS(通讯通路门店!$K:$K,通讯通路门店!$S:$S,$G1452)</f>
        <v>0</v>
      </c>
      <c r="AQ1452" s="83"/>
      <c r="AR1452" s="99">
        <f>SUMIFS(通讯通路门店!$T:$T,通讯通路门店!$S:$S,$G1452)</f>
        <v>0</v>
      </c>
      <c r="AS1452" s="99">
        <f>SUMIFS(通讯通路门店!$U:$U,通讯通路门店!$S:$S,$G1452)</f>
        <v>0</v>
      </c>
      <c r="AT1452" s="99">
        <f>SUMIFS(通讯通路门店!$V:$V,通讯通路门店!$S:$S,$G1452)</f>
        <v>0</v>
      </c>
      <c r="AU1452" s="99">
        <f>SUMIFS(通讯通路门店!$W:$W,通讯通路门店!$S:$S,$G1452)</f>
        <v>0</v>
      </c>
      <c r="AV1452" s="99">
        <f>SUMIFS(通讯通路门店!$Z:$Z,通讯通路门店!$S:$S,$G1452)</f>
        <v>0</v>
      </c>
      <c r="AW1452" s="99">
        <f>SUMIFS(通讯通路门店!$AB:$AB,通讯通路门店!$S:$S,$G1452)</f>
        <v>0</v>
      </c>
      <c r="AX1452" s="99">
        <f>SUMIFS(通讯通路门店!$X:$X,通讯通路门店!$S:$S,$G1452)</f>
        <v>0</v>
      </c>
      <c r="AY1452" s="99">
        <f>SUMIFS(通讯通路门店!$Y:$Y,通讯通路门店!$S:$S,$G1452)</f>
        <v>0</v>
      </c>
      <c r="AZ1452" s="99">
        <f>SUMIFS(通讯通路门店!$AA:$AA,通讯通路门店!$S:$S,$G1452)</f>
        <v>0</v>
      </c>
      <c r="BA1452" s="99">
        <f t="shared" si="113"/>
        <v>0</v>
      </c>
      <c r="BB1452" s="99">
        <f t="shared" si="114"/>
        <v>0</v>
      </c>
      <c r="BC1452" s="99">
        <f>SUMIFS(通讯通路门店!$W:$W,通讯通路门店!$S:$S,$G1452,通讯通路门店!$J:$J,"荣耀体验店")+SUMIFS(通讯通路门店!$W:$W,通讯通路门店!$S:$S,$G1452,通讯通路门店!$J:$J,"荣耀授权专卖店")</f>
        <v>0</v>
      </c>
      <c r="BD1452" s="99">
        <f>SUMIFS(通讯通路门店!$Z:$Z,通讯通路门店!$S:$S,$G1452,通讯通路门店!$J:$J,"VIVO体验店")</f>
        <v>0</v>
      </c>
      <c r="BE1452" s="99">
        <f>SUMIFS(通讯通路门店!$AB:$AB,通讯通路门店!$S:$S,$G1452,通讯通路门店!$J:$J,"OPPO体验店")</f>
        <v>0</v>
      </c>
      <c r="BF1452" s="99">
        <f>SUMIFS(通讯通路门店!$X:$X,通讯通路门店!$S:$S,$G1452,通讯通路门店!$J:$J,"华为授权体验店")+SUMIFS(通讯通路门店!$AA:$AA,通讯通路门店!$S:$S,$G1452,通讯通路门店!$J:$J,"华为堡垒店")</f>
        <v>0</v>
      </c>
      <c r="BG1452" s="99">
        <f>SUMIFS(通讯通路门店!$Y:$Y,通讯通路门店!$S:$S,$G1452,通讯通路门店!$J:$J,"小米体验店")</f>
        <v>0</v>
      </c>
      <c r="BH1452" s="99">
        <f>SUMIFS(通讯通路门店!$AA:$AA,通讯通路门店!$S:$S,$G1452,通讯通路门店!$J:$J,"苹果体验店")</f>
        <v>0</v>
      </c>
      <c r="BI1452" s="99">
        <f>SUMIFS(通讯通路门店!$K:$K,通讯通路门店!$S:$S,$G1452,通讯通路门店!$J:$J,"其他品牌专卖店")</f>
        <v>0</v>
      </c>
      <c r="BJ1452" s="99">
        <f>SUMIFS(通讯通路门店!$AC:$AC,通讯通路门店!$S:$S,$G1452)</f>
        <v>0</v>
      </c>
      <c r="BK1452" s="99">
        <f>SUMIFS(通讯通路门店!$AD:$AD,通讯通路门店!$S:$S,$G1452)</f>
        <v>0</v>
      </c>
      <c r="BL1452" s="99">
        <f>SUMIFS(通讯通路门店!$AE:$AE,通讯通路门店!$S:$S,$G1452)</f>
        <v>0</v>
      </c>
      <c r="BM1452" s="99">
        <f>SUMIFS(通讯通路门店!$AF:$AF,通讯通路门店!$S:$S,$G1452)</f>
        <v>0</v>
      </c>
      <c r="BN1452" s="99">
        <f>SUMIFS(通讯通路门店!$AG:$AG,通讯通路门店!$S:$S,$G1452)</f>
        <v>0</v>
      </c>
      <c r="BO1452" s="99">
        <f>SUMIFS(通讯通路门店!$AH:$AH,通讯通路门店!$S:$S,$G1452)</f>
        <v>0</v>
      </c>
      <c r="BP1452" s="99">
        <f>SUMIFS(通讯通路门店!$AI:$AI,通讯通路门店!$S:$S,$G1452)</f>
        <v>0</v>
      </c>
      <c r="BQ1452" s="83"/>
    </row>
    <row r="1453" spans="1:69">
      <c r="A1453" s="99" t="str">
        <f>IFERROR(_xlfn.XLOOKUP($G1453,通讯通路门店!$S$4:$S$993931,通讯通路门店!$A$4:$A$993931,0,0),"")</f>
        <v>海南省</v>
      </c>
      <c r="B1453" s="99" t="str">
        <f>IFERROR(_xlfn.XLOOKUP($G1453,通讯通路门店!$S$4:$S$993931,通讯通路门店!$B$4:$B$993931,0,0),"")</f>
        <v>东方市</v>
      </c>
      <c r="C1453" s="99" t="str">
        <f>IFERROR(_xlfn.XLOOKUP($G1453,通讯通路门店!$S$4:$S$993931,通讯通路门店!$C$4:$C$993931,0,0),"")</f>
        <v>东方市</v>
      </c>
      <c r="D1453" s="99" t="str">
        <f>IFERROR(_xlfn.XLOOKUP($G1453,通讯通路门店!$S$4:$S$993931,通讯通路门店!$D$4:$D$993931,0,0),"")</f>
        <v>八所镇</v>
      </c>
      <c r="E1453" s="83"/>
      <c r="F1453" s="83"/>
      <c r="G1453" s="101"/>
      <c r="H1453" s="102">
        <f>IFERROR(_xlfn.XLOOKUP($G1453,通讯通路门店!$S$4:$S$993931,通讯通路门店!$R$4:$R$993931,0,0),"")</f>
        <v>0</v>
      </c>
      <c r="I1453" s="83"/>
      <c r="J1453" s="83"/>
      <c r="K1453" s="83"/>
      <c r="L1453" s="83"/>
      <c r="M1453" s="83"/>
      <c r="N1453" s="83"/>
      <c r="O1453" s="83"/>
      <c r="P1453" s="83"/>
      <c r="Q1453" s="83"/>
      <c r="R1453" s="83"/>
      <c r="S1453" s="83"/>
      <c r="T1453" s="83"/>
      <c r="U1453" s="99">
        <f>COUNTIF(通讯通路门店!$S:$S,$G1453)</f>
        <v>0</v>
      </c>
      <c r="V1453" s="99">
        <f>COUNTIFS(通讯通路门店!$S:$S,$G1453,通讯通路门店!$J:$J,"综合卖场")</f>
        <v>0</v>
      </c>
      <c r="W1453" s="99">
        <f>SUMIFS(通讯通路门店!$AJ:$AJ,通讯通路门店!$S:$S,通讯客户沙盘!$G1453)</f>
        <v>0</v>
      </c>
      <c r="X1453" s="99">
        <f t="shared" si="110"/>
        <v>0</v>
      </c>
      <c r="Y1453" s="99">
        <f>COUNTIFS(通讯通路门店!$S:$S,$G1453,通讯通路门店!$J:$J,"荣耀体验店")+COUNTIFS(通讯通路门店!$S:$S,$G1453,通讯通路门店!$J:$J,"荣耀授权专卖店")</f>
        <v>0</v>
      </c>
      <c r="Z1453" s="99">
        <f>COUNTIFS(通讯通路门店!$S:$S,$G1453,通讯通路门店!$J:$J,"VIVO体验店")</f>
        <v>0</v>
      </c>
      <c r="AA1453" s="99">
        <f>COUNTIFS(通讯通路门店!$S:$S,$G1453,通讯通路门店!$J:$J,"OPPO体验店")</f>
        <v>0</v>
      </c>
      <c r="AB1453" s="99">
        <f>COUNTIFS(通讯通路门店!$S:$S,$G1453,通讯通路门店!$J:$J,"华为授权体验店")+COUNTIFS(通讯通路门店!$S:$S,$G1453,通讯通路门店!$J:$J,"华为堡垒店")</f>
        <v>0</v>
      </c>
      <c r="AC1453" s="99">
        <f>COUNTIFS(通讯通路门店!$S:$S,$G1453,通讯通路门店!$J:$J,"小米体验店")</f>
        <v>0</v>
      </c>
      <c r="AD1453" s="99">
        <f>COUNTIFS(通讯通路门店!$S:$S,$G1453,通讯通路门店!$J:$J,"苹果体验店")</f>
        <v>0</v>
      </c>
      <c r="AE1453" s="99">
        <f>COUNTIFS(通讯通路门店!$S:$S,$G1453,通讯通路门店!$J:$J,"其他品牌专卖店")</f>
        <v>0</v>
      </c>
      <c r="AF1453" s="99">
        <f>SUMIFS(通讯通路门店!$BI:$BI,通讯通路门店!$S:$S,$G1453)</f>
        <v>0</v>
      </c>
      <c r="AG1453" s="99">
        <f>SUMIFS(通讯通路门店!$BH:$BH,通讯通路门店!$S:$S,$G1453)</f>
        <v>0</v>
      </c>
      <c r="AH1453" s="99">
        <f t="shared" si="111"/>
        <v>0</v>
      </c>
      <c r="AI1453" s="99">
        <f>SUMIFS(通讯通路门店!$BB:$BB,通讯通路门店!$S:$S,$G1453)</f>
        <v>0</v>
      </c>
      <c r="AJ1453" s="99">
        <f>SUMIFS(通讯通路门店!$BE:$BE,通讯通路门店!$S:$S,$G1453)</f>
        <v>0</v>
      </c>
      <c r="AK1453" s="99">
        <f>SUMIFS(通讯通路门店!$BG:$BG,通讯通路门店!$S:$S,$G1453)</f>
        <v>0</v>
      </c>
      <c r="AL1453" s="99">
        <f>SUMIFS(通讯通路门店!$BC:$BC,通讯通路门店!$S:$S,$G1453)</f>
        <v>0</v>
      </c>
      <c r="AM1453" s="99">
        <f>SUMIFS(通讯通路门店!$BD:$BD,通讯通路门店!$S:$S,$G1453)</f>
        <v>0</v>
      </c>
      <c r="AN1453" s="99">
        <f>SUMIFS(通讯通路门店!$BF:$BF,通讯通路门店!$S:$S,$G1453)</f>
        <v>0</v>
      </c>
      <c r="AO1453" s="99">
        <f t="shared" si="112"/>
        <v>0</v>
      </c>
      <c r="AP1453" s="99">
        <f>SUMIFS(通讯通路门店!$K:$K,通讯通路门店!$S:$S,$G1453)</f>
        <v>0</v>
      </c>
      <c r="AQ1453" s="83"/>
      <c r="AR1453" s="99">
        <f>SUMIFS(通讯通路门店!$T:$T,通讯通路门店!$S:$S,$G1453)</f>
        <v>0</v>
      </c>
      <c r="AS1453" s="99">
        <f>SUMIFS(通讯通路门店!$U:$U,通讯通路门店!$S:$S,$G1453)</f>
        <v>0</v>
      </c>
      <c r="AT1453" s="99">
        <f>SUMIFS(通讯通路门店!$V:$V,通讯通路门店!$S:$S,$G1453)</f>
        <v>0</v>
      </c>
      <c r="AU1453" s="99">
        <f>SUMIFS(通讯通路门店!$W:$W,通讯通路门店!$S:$S,$G1453)</f>
        <v>0</v>
      </c>
      <c r="AV1453" s="99">
        <f>SUMIFS(通讯通路门店!$Z:$Z,通讯通路门店!$S:$S,$G1453)</f>
        <v>0</v>
      </c>
      <c r="AW1453" s="99">
        <f>SUMIFS(通讯通路门店!$AB:$AB,通讯通路门店!$S:$S,$G1453)</f>
        <v>0</v>
      </c>
      <c r="AX1453" s="99">
        <f>SUMIFS(通讯通路门店!$X:$X,通讯通路门店!$S:$S,$G1453)</f>
        <v>0</v>
      </c>
      <c r="AY1453" s="99">
        <f>SUMIFS(通讯通路门店!$Y:$Y,通讯通路门店!$S:$S,$G1453)</f>
        <v>0</v>
      </c>
      <c r="AZ1453" s="99">
        <f>SUMIFS(通讯通路门店!$AA:$AA,通讯通路门店!$S:$S,$G1453)</f>
        <v>0</v>
      </c>
      <c r="BA1453" s="99">
        <f t="shared" si="113"/>
        <v>0</v>
      </c>
      <c r="BB1453" s="99">
        <f t="shared" si="114"/>
        <v>0</v>
      </c>
      <c r="BC1453" s="99">
        <f>SUMIFS(通讯通路门店!$W:$W,通讯通路门店!$S:$S,$G1453,通讯通路门店!$J:$J,"荣耀体验店")+SUMIFS(通讯通路门店!$W:$W,通讯通路门店!$S:$S,$G1453,通讯通路门店!$J:$J,"荣耀授权专卖店")</f>
        <v>0</v>
      </c>
      <c r="BD1453" s="99">
        <f>SUMIFS(通讯通路门店!$Z:$Z,通讯通路门店!$S:$S,$G1453,通讯通路门店!$J:$J,"VIVO体验店")</f>
        <v>0</v>
      </c>
      <c r="BE1453" s="99">
        <f>SUMIFS(通讯通路门店!$AB:$AB,通讯通路门店!$S:$S,$G1453,通讯通路门店!$J:$J,"OPPO体验店")</f>
        <v>0</v>
      </c>
      <c r="BF1453" s="99">
        <f>SUMIFS(通讯通路门店!$X:$X,通讯通路门店!$S:$S,$G1453,通讯通路门店!$J:$J,"华为授权体验店")+SUMIFS(通讯通路门店!$AA:$AA,通讯通路门店!$S:$S,$G1453,通讯通路门店!$J:$J,"华为堡垒店")</f>
        <v>0</v>
      </c>
      <c r="BG1453" s="99">
        <f>SUMIFS(通讯通路门店!$Y:$Y,通讯通路门店!$S:$S,$G1453,通讯通路门店!$J:$J,"小米体验店")</f>
        <v>0</v>
      </c>
      <c r="BH1453" s="99">
        <f>SUMIFS(通讯通路门店!$AA:$AA,通讯通路门店!$S:$S,$G1453,通讯通路门店!$J:$J,"苹果体验店")</f>
        <v>0</v>
      </c>
      <c r="BI1453" s="99">
        <f>SUMIFS(通讯通路门店!$K:$K,通讯通路门店!$S:$S,$G1453,通讯通路门店!$J:$J,"其他品牌专卖店")</f>
        <v>0</v>
      </c>
      <c r="BJ1453" s="99">
        <f>SUMIFS(通讯通路门店!$AC:$AC,通讯通路门店!$S:$S,$G1453)</f>
        <v>0</v>
      </c>
      <c r="BK1453" s="99">
        <f>SUMIFS(通讯通路门店!$AD:$AD,通讯通路门店!$S:$S,$G1453)</f>
        <v>0</v>
      </c>
      <c r="BL1453" s="99">
        <f>SUMIFS(通讯通路门店!$AE:$AE,通讯通路门店!$S:$S,$G1453)</f>
        <v>0</v>
      </c>
      <c r="BM1453" s="99">
        <f>SUMIFS(通讯通路门店!$AF:$AF,通讯通路门店!$S:$S,$G1453)</f>
        <v>0</v>
      </c>
      <c r="BN1453" s="99">
        <f>SUMIFS(通讯通路门店!$AG:$AG,通讯通路门店!$S:$S,$G1453)</f>
        <v>0</v>
      </c>
      <c r="BO1453" s="99">
        <f>SUMIFS(通讯通路门店!$AH:$AH,通讯通路门店!$S:$S,$G1453)</f>
        <v>0</v>
      </c>
      <c r="BP1453" s="99">
        <f>SUMIFS(通讯通路门店!$AI:$AI,通讯通路门店!$S:$S,$G1453)</f>
        <v>0</v>
      </c>
      <c r="BQ1453" s="83"/>
    </row>
    <row r="1454" spans="1:69">
      <c r="A1454" s="99" t="str">
        <f>IFERROR(_xlfn.XLOOKUP($G1454,通讯通路门店!$S$4:$S$993931,通讯通路门店!$A$4:$A$993931,0,0),"")</f>
        <v>海南省</v>
      </c>
      <c r="B1454" s="99" t="str">
        <f>IFERROR(_xlfn.XLOOKUP($G1454,通讯通路门店!$S$4:$S$993931,通讯通路门店!$B$4:$B$993931,0,0),"")</f>
        <v>东方市</v>
      </c>
      <c r="C1454" s="99" t="str">
        <f>IFERROR(_xlfn.XLOOKUP($G1454,通讯通路门店!$S$4:$S$993931,通讯通路门店!$C$4:$C$993931,0,0),"")</f>
        <v>东方市</v>
      </c>
      <c r="D1454" s="99" t="str">
        <f>IFERROR(_xlfn.XLOOKUP($G1454,通讯通路门店!$S$4:$S$993931,通讯通路门店!$D$4:$D$993931,0,0),"")</f>
        <v>八所镇</v>
      </c>
      <c r="E1454" s="83"/>
      <c r="F1454" s="83"/>
      <c r="G1454" s="101"/>
      <c r="H1454" s="102">
        <f>IFERROR(_xlfn.XLOOKUP($G1454,通讯通路门店!$S$4:$S$993931,通讯通路门店!$R$4:$R$993931,0,0),"")</f>
        <v>0</v>
      </c>
      <c r="I1454" s="83"/>
      <c r="J1454" s="83"/>
      <c r="K1454" s="83"/>
      <c r="L1454" s="83"/>
      <c r="M1454" s="83"/>
      <c r="N1454" s="83"/>
      <c r="O1454" s="83"/>
      <c r="P1454" s="83"/>
      <c r="Q1454" s="83"/>
      <c r="R1454" s="83"/>
      <c r="S1454" s="83"/>
      <c r="T1454" s="83"/>
      <c r="U1454" s="99">
        <f>COUNTIF(通讯通路门店!$S:$S,$G1454)</f>
        <v>0</v>
      </c>
      <c r="V1454" s="99">
        <f>COUNTIFS(通讯通路门店!$S:$S,$G1454,通讯通路门店!$J:$J,"综合卖场")</f>
        <v>0</v>
      </c>
      <c r="W1454" s="99">
        <f>SUMIFS(通讯通路门店!$AJ:$AJ,通讯通路门店!$S:$S,通讯客户沙盘!$G1454)</f>
        <v>0</v>
      </c>
      <c r="X1454" s="99">
        <f t="shared" si="110"/>
        <v>0</v>
      </c>
      <c r="Y1454" s="99">
        <f>COUNTIFS(通讯通路门店!$S:$S,$G1454,通讯通路门店!$J:$J,"荣耀体验店")+COUNTIFS(通讯通路门店!$S:$S,$G1454,通讯通路门店!$J:$J,"荣耀授权专卖店")</f>
        <v>0</v>
      </c>
      <c r="Z1454" s="99">
        <f>COUNTIFS(通讯通路门店!$S:$S,$G1454,通讯通路门店!$J:$J,"VIVO体验店")</f>
        <v>0</v>
      </c>
      <c r="AA1454" s="99">
        <f>COUNTIFS(通讯通路门店!$S:$S,$G1454,通讯通路门店!$J:$J,"OPPO体验店")</f>
        <v>0</v>
      </c>
      <c r="AB1454" s="99">
        <f>COUNTIFS(通讯通路门店!$S:$S,$G1454,通讯通路门店!$J:$J,"华为授权体验店")+COUNTIFS(通讯通路门店!$S:$S,$G1454,通讯通路门店!$J:$J,"华为堡垒店")</f>
        <v>0</v>
      </c>
      <c r="AC1454" s="99">
        <f>COUNTIFS(通讯通路门店!$S:$S,$G1454,通讯通路门店!$J:$J,"小米体验店")</f>
        <v>0</v>
      </c>
      <c r="AD1454" s="99">
        <f>COUNTIFS(通讯通路门店!$S:$S,$G1454,通讯通路门店!$J:$J,"苹果体验店")</f>
        <v>0</v>
      </c>
      <c r="AE1454" s="99">
        <f>COUNTIFS(通讯通路门店!$S:$S,$G1454,通讯通路门店!$J:$J,"其他品牌专卖店")</f>
        <v>0</v>
      </c>
      <c r="AF1454" s="99">
        <f>SUMIFS(通讯通路门店!$BI:$BI,通讯通路门店!$S:$S,$G1454)</f>
        <v>0</v>
      </c>
      <c r="AG1454" s="99">
        <f>SUMIFS(通讯通路门店!$BH:$BH,通讯通路门店!$S:$S,$G1454)</f>
        <v>0</v>
      </c>
      <c r="AH1454" s="99">
        <f t="shared" si="111"/>
        <v>0</v>
      </c>
      <c r="AI1454" s="99">
        <f>SUMIFS(通讯通路门店!$BB:$BB,通讯通路门店!$S:$S,$G1454)</f>
        <v>0</v>
      </c>
      <c r="AJ1454" s="99">
        <f>SUMIFS(通讯通路门店!$BE:$BE,通讯通路门店!$S:$S,$G1454)</f>
        <v>0</v>
      </c>
      <c r="AK1454" s="99">
        <f>SUMIFS(通讯通路门店!$BG:$BG,通讯通路门店!$S:$S,$G1454)</f>
        <v>0</v>
      </c>
      <c r="AL1454" s="99">
        <f>SUMIFS(通讯通路门店!$BC:$BC,通讯通路门店!$S:$S,$G1454)</f>
        <v>0</v>
      </c>
      <c r="AM1454" s="99">
        <f>SUMIFS(通讯通路门店!$BD:$BD,通讯通路门店!$S:$S,$G1454)</f>
        <v>0</v>
      </c>
      <c r="AN1454" s="99">
        <f>SUMIFS(通讯通路门店!$BF:$BF,通讯通路门店!$S:$S,$G1454)</f>
        <v>0</v>
      </c>
      <c r="AO1454" s="99">
        <f t="shared" si="112"/>
        <v>0</v>
      </c>
      <c r="AP1454" s="99">
        <f>SUMIFS(通讯通路门店!$K:$K,通讯通路门店!$S:$S,$G1454)</f>
        <v>0</v>
      </c>
      <c r="AQ1454" s="83"/>
      <c r="AR1454" s="99">
        <f>SUMIFS(通讯通路门店!$T:$T,通讯通路门店!$S:$S,$G1454)</f>
        <v>0</v>
      </c>
      <c r="AS1454" s="99">
        <f>SUMIFS(通讯通路门店!$U:$U,通讯通路门店!$S:$S,$G1454)</f>
        <v>0</v>
      </c>
      <c r="AT1454" s="99">
        <f>SUMIFS(通讯通路门店!$V:$V,通讯通路门店!$S:$S,$G1454)</f>
        <v>0</v>
      </c>
      <c r="AU1454" s="99">
        <f>SUMIFS(通讯通路门店!$W:$W,通讯通路门店!$S:$S,$G1454)</f>
        <v>0</v>
      </c>
      <c r="AV1454" s="99">
        <f>SUMIFS(通讯通路门店!$Z:$Z,通讯通路门店!$S:$S,$G1454)</f>
        <v>0</v>
      </c>
      <c r="AW1454" s="99">
        <f>SUMIFS(通讯通路门店!$AB:$AB,通讯通路门店!$S:$S,$G1454)</f>
        <v>0</v>
      </c>
      <c r="AX1454" s="99">
        <f>SUMIFS(通讯通路门店!$X:$X,通讯通路门店!$S:$S,$G1454)</f>
        <v>0</v>
      </c>
      <c r="AY1454" s="99">
        <f>SUMIFS(通讯通路门店!$Y:$Y,通讯通路门店!$S:$S,$G1454)</f>
        <v>0</v>
      </c>
      <c r="AZ1454" s="99">
        <f>SUMIFS(通讯通路门店!$AA:$AA,通讯通路门店!$S:$S,$G1454)</f>
        <v>0</v>
      </c>
      <c r="BA1454" s="99">
        <f t="shared" si="113"/>
        <v>0</v>
      </c>
      <c r="BB1454" s="99">
        <f t="shared" si="114"/>
        <v>0</v>
      </c>
      <c r="BC1454" s="99">
        <f>SUMIFS(通讯通路门店!$W:$W,通讯通路门店!$S:$S,$G1454,通讯通路门店!$J:$J,"荣耀体验店")+SUMIFS(通讯通路门店!$W:$W,通讯通路门店!$S:$S,$G1454,通讯通路门店!$J:$J,"荣耀授权专卖店")</f>
        <v>0</v>
      </c>
      <c r="BD1454" s="99">
        <f>SUMIFS(通讯通路门店!$Z:$Z,通讯通路门店!$S:$S,$G1454,通讯通路门店!$J:$J,"VIVO体验店")</f>
        <v>0</v>
      </c>
      <c r="BE1454" s="99">
        <f>SUMIFS(通讯通路门店!$AB:$AB,通讯通路门店!$S:$S,$G1454,通讯通路门店!$J:$J,"OPPO体验店")</f>
        <v>0</v>
      </c>
      <c r="BF1454" s="99">
        <f>SUMIFS(通讯通路门店!$X:$X,通讯通路门店!$S:$S,$G1454,通讯通路门店!$J:$J,"华为授权体验店")+SUMIFS(通讯通路门店!$AA:$AA,通讯通路门店!$S:$S,$G1454,通讯通路门店!$J:$J,"华为堡垒店")</f>
        <v>0</v>
      </c>
      <c r="BG1454" s="99">
        <f>SUMIFS(通讯通路门店!$Y:$Y,通讯通路门店!$S:$S,$G1454,通讯通路门店!$J:$J,"小米体验店")</f>
        <v>0</v>
      </c>
      <c r="BH1454" s="99">
        <f>SUMIFS(通讯通路门店!$AA:$AA,通讯通路门店!$S:$S,$G1454,通讯通路门店!$J:$J,"苹果体验店")</f>
        <v>0</v>
      </c>
      <c r="BI1454" s="99">
        <f>SUMIFS(通讯通路门店!$K:$K,通讯通路门店!$S:$S,$G1454,通讯通路门店!$J:$J,"其他品牌专卖店")</f>
        <v>0</v>
      </c>
      <c r="BJ1454" s="99">
        <f>SUMIFS(通讯通路门店!$AC:$AC,通讯通路门店!$S:$S,$G1454)</f>
        <v>0</v>
      </c>
      <c r="BK1454" s="99">
        <f>SUMIFS(通讯通路门店!$AD:$AD,通讯通路门店!$S:$S,$G1454)</f>
        <v>0</v>
      </c>
      <c r="BL1454" s="99">
        <f>SUMIFS(通讯通路门店!$AE:$AE,通讯通路门店!$S:$S,$G1454)</f>
        <v>0</v>
      </c>
      <c r="BM1454" s="99">
        <f>SUMIFS(通讯通路门店!$AF:$AF,通讯通路门店!$S:$S,$G1454)</f>
        <v>0</v>
      </c>
      <c r="BN1454" s="99">
        <f>SUMIFS(通讯通路门店!$AG:$AG,通讯通路门店!$S:$S,$G1454)</f>
        <v>0</v>
      </c>
      <c r="BO1454" s="99">
        <f>SUMIFS(通讯通路门店!$AH:$AH,通讯通路门店!$S:$S,$G1454)</f>
        <v>0</v>
      </c>
      <c r="BP1454" s="99">
        <f>SUMIFS(通讯通路门店!$AI:$AI,通讯通路门店!$S:$S,$G1454)</f>
        <v>0</v>
      </c>
      <c r="BQ1454" s="83"/>
    </row>
    <row r="1455" spans="1:69">
      <c r="A1455" s="99" t="str">
        <f>IFERROR(_xlfn.XLOOKUP($G1455,通讯通路门店!$S$4:$S$993931,通讯通路门店!$A$4:$A$993931,0,0),"")</f>
        <v>海南省</v>
      </c>
      <c r="B1455" s="99" t="str">
        <f>IFERROR(_xlfn.XLOOKUP($G1455,通讯通路门店!$S$4:$S$993931,通讯通路门店!$B$4:$B$993931,0,0),"")</f>
        <v>东方市</v>
      </c>
      <c r="C1455" s="99" t="str">
        <f>IFERROR(_xlfn.XLOOKUP($G1455,通讯通路门店!$S$4:$S$993931,通讯通路门店!$C$4:$C$993931,0,0),"")</f>
        <v>东方市</v>
      </c>
      <c r="D1455" s="99" t="str">
        <f>IFERROR(_xlfn.XLOOKUP($G1455,通讯通路门店!$S$4:$S$993931,通讯通路门店!$D$4:$D$993931,0,0),"")</f>
        <v>八所镇</v>
      </c>
      <c r="E1455" s="83"/>
      <c r="F1455" s="83"/>
      <c r="G1455" s="101"/>
      <c r="H1455" s="102">
        <f>IFERROR(_xlfn.XLOOKUP($G1455,通讯通路门店!$S$4:$S$993931,通讯通路门店!$R$4:$R$993931,0,0),"")</f>
        <v>0</v>
      </c>
      <c r="I1455" s="83"/>
      <c r="J1455" s="83"/>
      <c r="K1455" s="83"/>
      <c r="L1455" s="83"/>
      <c r="M1455" s="83"/>
      <c r="N1455" s="83"/>
      <c r="O1455" s="83"/>
      <c r="P1455" s="83"/>
      <c r="Q1455" s="83"/>
      <c r="R1455" s="83"/>
      <c r="S1455" s="83"/>
      <c r="T1455" s="83"/>
      <c r="U1455" s="99">
        <f>COUNTIF(通讯通路门店!$S:$S,$G1455)</f>
        <v>0</v>
      </c>
      <c r="V1455" s="99">
        <f>COUNTIFS(通讯通路门店!$S:$S,$G1455,通讯通路门店!$J:$J,"综合卖场")</f>
        <v>0</v>
      </c>
      <c r="W1455" s="99">
        <f>SUMIFS(通讯通路门店!$AJ:$AJ,通讯通路门店!$S:$S,通讯客户沙盘!$G1455)</f>
        <v>0</v>
      </c>
      <c r="X1455" s="99">
        <f t="shared" si="110"/>
        <v>0</v>
      </c>
      <c r="Y1455" s="99">
        <f>COUNTIFS(通讯通路门店!$S:$S,$G1455,通讯通路门店!$J:$J,"荣耀体验店")+COUNTIFS(通讯通路门店!$S:$S,$G1455,通讯通路门店!$J:$J,"荣耀授权专卖店")</f>
        <v>0</v>
      </c>
      <c r="Z1455" s="99">
        <f>COUNTIFS(通讯通路门店!$S:$S,$G1455,通讯通路门店!$J:$J,"VIVO体验店")</f>
        <v>0</v>
      </c>
      <c r="AA1455" s="99">
        <f>COUNTIFS(通讯通路门店!$S:$S,$G1455,通讯通路门店!$J:$J,"OPPO体验店")</f>
        <v>0</v>
      </c>
      <c r="AB1455" s="99">
        <f>COUNTIFS(通讯通路门店!$S:$S,$G1455,通讯通路门店!$J:$J,"华为授权体验店")+COUNTIFS(通讯通路门店!$S:$S,$G1455,通讯通路门店!$J:$J,"华为堡垒店")</f>
        <v>0</v>
      </c>
      <c r="AC1455" s="99">
        <f>COUNTIFS(通讯通路门店!$S:$S,$G1455,通讯通路门店!$J:$J,"小米体验店")</f>
        <v>0</v>
      </c>
      <c r="AD1455" s="99">
        <f>COUNTIFS(通讯通路门店!$S:$S,$G1455,通讯通路门店!$J:$J,"苹果体验店")</f>
        <v>0</v>
      </c>
      <c r="AE1455" s="99">
        <f>COUNTIFS(通讯通路门店!$S:$S,$G1455,通讯通路门店!$J:$J,"其他品牌专卖店")</f>
        <v>0</v>
      </c>
      <c r="AF1455" s="99">
        <f>SUMIFS(通讯通路门店!$BI:$BI,通讯通路门店!$S:$S,$G1455)</f>
        <v>0</v>
      </c>
      <c r="AG1455" s="99">
        <f>SUMIFS(通讯通路门店!$BH:$BH,通讯通路门店!$S:$S,$G1455)</f>
        <v>0</v>
      </c>
      <c r="AH1455" s="99">
        <f t="shared" si="111"/>
        <v>0</v>
      </c>
      <c r="AI1455" s="99">
        <f>SUMIFS(通讯通路门店!$BB:$BB,通讯通路门店!$S:$S,$G1455)</f>
        <v>0</v>
      </c>
      <c r="AJ1455" s="99">
        <f>SUMIFS(通讯通路门店!$BE:$BE,通讯通路门店!$S:$S,$G1455)</f>
        <v>0</v>
      </c>
      <c r="AK1455" s="99">
        <f>SUMIFS(通讯通路门店!$BG:$BG,通讯通路门店!$S:$S,$G1455)</f>
        <v>0</v>
      </c>
      <c r="AL1455" s="99">
        <f>SUMIFS(通讯通路门店!$BC:$BC,通讯通路门店!$S:$S,$G1455)</f>
        <v>0</v>
      </c>
      <c r="AM1455" s="99">
        <f>SUMIFS(通讯通路门店!$BD:$BD,通讯通路门店!$S:$S,$G1455)</f>
        <v>0</v>
      </c>
      <c r="AN1455" s="99">
        <f>SUMIFS(通讯通路门店!$BF:$BF,通讯通路门店!$S:$S,$G1455)</f>
        <v>0</v>
      </c>
      <c r="AO1455" s="99">
        <f t="shared" si="112"/>
        <v>0</v>
      </c>
      <c r="AP1455" s="99">
        <f>SUMIFS(通讯通路门店!$K:$K,通讯通路门店!$S:$S,$G1455)</f>
        <v>0</v>
      </c>
      <c r="AQ1455" s="83"/>
      <c r="AR1455" s="99">
        <f>SUMIFS(通讯通路门店!$T:$T,通讯通路门店!$S:$S,$G1455)</f>
        <v>0</v>
      </c>
      <c r="AS1455" s="99">
        <f>SUMIFS(通讯通路门店!$U:$U,通讯通路门店!$S:$S,$G1455)</f>
        <v>0</v>
      </c>
      <c r="AT1455" s="99">
        <f>SUMIFS(通讯通路门店!$V:$V,通讯通路门店!$S:$S,$G1455)</f>
        <v>0</v>
      </c>
      <c r="AU1455" s="99">
        <f>SUMIFS(通讯通路门店!$W:$W,通讯通路门店!$S:$S,$G1455)</f>
        <v>0</v>
      </c>
      <c r="AV1455" s="99">
        <f>SUMIFS(通讯通路门店!$Z:$Z,通讯通路门店!$S:$S,$G1455)</f>
        <v>0</v>
      </c>
      <c r="AW1455" s="99">
        <f>SUMIFS(通讯通路门店!$AB:$AB,通讯通路门店!$S:$S,$G1455)</f>
        <v>0</v>
      </c>
      <c r="AX1455" s="99">
        <f>SUMIFS(通讯通路门店!$X:$X,通讯通路门店!$S:$S,$G1455)</f>
        <v>0</v>
      </c>
      <c r="AY1455" s="99">
        <f>SUMIFS(通讯通路门店!$Y:$Y,通讯通路门店!$S:$S,$G1455)</f>
        <v>0</v>
      </c>
      <c r="AZ1455" s="99">
        <f>SUMIFS(通讯通路门店!$AA:$AA,通讯通路门店!$S:$S,$G1455)</f>
        <v>0</v>
      </c>
      <c r="BA1455" s="99">
        <f t="shared" si="113"/>
        <v>0</v>
      </c>
      <c r="BB1455" s="99">
        <f t="shared" si="114"/>
        <v>0</v>
      </c>
      <c r="BC1455" s="99">
        <f>SUMIFS(通讯通路门店!$W:$W,通讯通路门店!$S:$S,$G1455,通讯通路门店!$J:$J,"荣耀体验店")+SUMIFS(通讯通路门店!$W:$W,通讯通路门店!$S:$S,$G1455,通讯通路门店!$J:$J,"荣耀授权专卖店")</f>
        <v>0</v>
      </c>
      <c r="BD1455" s="99">
        <f>SUMIFS(通讯通路门店!$Z:$Z,通讯通路门店!$S:$S,$G1455,通讯通路门店!$J:$J,"VIVO体验店")</f>
        <v>0</v>
      </c>
      <c r="BE1455" s="99">
        <f>SUMIFS(通讯通路门店!$AB:$AB,通讯通路门店!$S:$S,$G1455,通讯通路门店!$J:$J,"OPPO体验店")</f>
        <v>0</v>
      </c>
      <c r="BF1455" s="99">
        <f>SUMIFS(通讯通路门店!$X:$X,通讯通路门店!$S:$S,$G1455,通讯通路门店!$J:$J,"华为授权体验店")+SUMIFS(通讯通路门店!$AA:$AA,通讯通路门店!$S:$S,$G1455,通讯通路门店!$J:$J,"华为堡垒店")</f>
        <v>0</v>
      </c>
      <c r="BG1455" s="99">
        <f>SUMIFS(通讯通路门店!$Y:$Y,通讯通路门店!$S:$S,$G1455,通讯通路门店!$J:$J,"小米体验店")</f>
        <v>0</v>
      </c>
      <c r="BH1455" s="99">
        <f>SUMIFS(通讯通路门店!$AA:$AA,通讯通路门店!$S:$S,$G1455,通讯通路门店!$J:$J,"苹果体验店")</f>
        <v>0</v>
      </c>
      <c r="BI1455" s="99">
        <f>SUMIFS(通讯通路门店!$K:$K,通讯通路门店!$S:$S,$G1455,通讯通路门店!$J:$J,"其他品牌专卖店")</f>
        <v>0</v>
      </c>
      <c r="BJ1455" s="99">
        <f>SUMIFS(通讯通路门店!$AC:$AC,通讯通路门店!$S:$S,$G1455)</f>
        <v>0</v>
      </c>
      <c r="BK1455" s="99">
        <f>SUMIFS(通讯通路门店!$AD:$AD,通讯通路门店!$S:$S,$G1455)</f>
        <v>0</v>
      </c>
      <c r="BL1455" s="99">
        <f>SUMIFS(通讯通路门店!$AE:$AE,通讯通路门店!$S:$S,$G1455)</f>
        <v>0</v>
      </c>
      <c r="BM1455" s="99">
        <f>SUMIFS(通讯通路门店!$AF:$AF,通讯通路门店!$S:$S,$G1455)</f>
        <v>0</v>
      </c>
      <c r="BN1455" s="99">
        <f>SUMIFS(通讯通路门店!$AG:$AG,通讯通路门店!$S:$S,$G1455)</f>
        <v>0</v>
      </c>
      <c r="BO1455" s="99">
        <f>SUMIFS(通讯通路门店!$AH:$AH,通讯通路门店!$S:$S,$G1455)</f>
        <v>0</v>
      </c>
      <c r="BP1455" s="99">
        <f>SUMIFS(通讯通路门店!$AI:$AI,通讯通路门店!$S:$S,$G1455)</f>
        <v>0</v>
      </c>
      <c r="BQ1455" s="83"/>
    </row>
    <row r="1456" spans="1:69">
      <c r="A1456" s="99" t="str">
        <f>IFERROR(_xlfn.XLOOKUP($G1456,通讯通路门店!$S$4:$S$993931,通讯通路门店!$A$4:$A$993931,0,0),"")</f>
        <v>海南省</v>
      </c>
      <c r="B1456" s="99" t="str">
        <f>IFERROR(_xlfn.XLOOKUP($G1456,通讯通路门店!$S$4:$S$993931,通讯通路门店!$B$4:$B$993931,0,0),"")</f>
        <v>东方市</v>
      </c>
      <c r="C1456" s="99" t="str">
        <f>IFERROR(_xlfn.XLOOKUP($G1456,通讯通路门店!$S$4:$S$993931,通讯通路门店!$C$4:$C$993931,0,0),"")</f>
        <v>东方市</v>
      </c>
      <c r="D1456" s="99" t="str">
        <f>IFERROR(_xlfn.XLOOKUP($G1456,通讯通路门店!$S$4:$S$993931,通讯通路门店!$D$4:$D$993931,0,0),"")</f>
        <v>八所镇</v>
      </c>
      <c r="E1456" s="83"/>
      <c r="F1456" s="83"/>
      <c r="G1456" s="101"/>
      <c r="H1456" s="102">
        <f>IFERROR(_xlfn.XLOOKUP($G1456,通讯通路门店!$S$4:$S$993931,通讯通路门店!$R$4:$R$993931,0,0),"")</f>
        <v>0</v>
      </c>
      <c r="I1456" s="83"/>
      <c r="J1456" s="83"/>
      <c r="K1456" s="83"/>
      <c r="L1456" s="83"/>
      <c r="M1456" s="83"/>
      <c r="N1456" s="83"/>
      <c r="O1456" s="83"/>
      <c r="P1456" s="83"/>
      <c r="Q1456" s="83"/>
      <c r="R1456" s="83"/>
      <c r="S1456" s="83"/>
      <c r="T1456" s="83"/>
      <c r="U1456" s="99">
        <f>COUNTIF(通讯通路门店!$S:$S,$G1456)</f>
        <v>0</v>
      </c>
      <c r="V1456" s="99">
        <f>COUNTIFS(通讯通路门店!$S:$S,$G1456,通讯通路门店!$J:$J,"综合卖场")</f>
        <v>0</v>
      </c>
      <c r="W1456" s="99">
        <f>SUMIFS(通讯通路门店!$AJ:$AJ,通讯通路门店!$S:$S,通讯客户沙盘!$G1456)</f>
        <v>0</v>
      </c>
      <c r="X1456" s="99">
        <f t="shared" si="110"/>
        <v>0</v>
      </c>
      <c r="Y1456" s="99">
        <f>COUNTIFS(通讯通路门店!$S:$S,$G1456,通讯通路门店!$J:$J,"荣耀体验店")+COUNTIFS(通讯通路门店!$S:$S,$G1456,通讯通路门店!$J:$J,"荣耀授权专卖店")</f>
        <v>0</v>
      </c>
      <c r="Z1456" s="99">
        <f>COUNTIFS(通讯通路门店!$S:$S,$G1456,通讯通路门店!$J:$J,"VIVO体验店")</f>
        <v>0</v>
      </c>
      <c r="AA1456" s="99">
        <f>COUNTIFS(通讯通路门店!$S:$S,$G1456,通讯通路门店!$J:$J,"OPPO体验店")</f>
        <v>0</v>
      </c>
      <c r="AB1456" s="99">
        <f>COUNTIFS(通讯通路门店!$S:$S,$G1456,通讯通路门店!$J:$J,"华为授权体验店")+COUNTIFS(通讯通路门店!$S:$S,$G1456,通讯通路门店!$J:$J,"华为堡垒店")</f>
        <v>0</v>
      </c>
      <c r="AC1456" s="99">
        <f>COUNTIFS(通讯通路门店!$S:$S,$G1456,通讯通路门店!$J:$J,"小米体验店")</f>
        <v>0</v>
      </c>
      <c r="AD1456" s="99">
        <f>COUNTIFS(通讯通路门店!$S:$S,$G1456,通讯通路门店!$J:$J,"苹果体验店")</f>
        <v>0</v>
      </c>
      <c r="AE1456" s="99">
        <f>COUNTIFS(通讯通路门店!$S:$S,$G1456,通讯通路门店!$J:$J,"其他品牌专卖店")</f>
        <v>0</v>
      </c>
      <c r="AF1456" s="99">
        <f>SUMIFS(通讯通路门店!$BI:$BI,通讯通路门店!$S:$S,$G1456)</f>
        <v>0</v>
      </c>
      <c r="AG1456" s="99">
        <f>SUMIFS(通讯通路门店!$BH:$BH,通讯通路门店!$S:$S,$G1456)</f>
        <v>0</v>
      </c>
      <c r="AH1456" s="99">
        <f t="shared" si="111"/>
        <v>0</v>
      </c>
      <c r="AI1456" s="99">
        <f>SUMIFS(通讯通路门店!$BB:$BB,通讯通路门店!$S:$S,$G1456)</f>
        <v>0</v>
      </c>
      <c r="AJ1456" s="99">
        <f>SUMIFS(通讯通路门店!$BE:$BE,通讯通路门店!$S:$S,$G1456)</f>
        <v>0</v>
      </c>
      <c r="AK1456" s="99">
        <f>SUMIFS(通讯通路门店!$BG:$BG,通讯通路门店!$S:$S,$G1456)</f>
        <v>0</v>
      </c>
      <c r="AL1456" s="99">
        <f>SUMIFS(通讯通路门店!$BC:$BC,通讯通路门店!$S:$S,$G1456)</f>
        <v>0</v>
      </c>
      <c r="AM1456" s="99">
        <f>SUMIFS(通讯通路门店!$BD:$BD,通讯通路门店!$S:$S,$G1456)</f>
        <v>0</v>
      </c>
      <c r="AN1456" s="99">
        <f>SUMIFS(通讯通路门店!$BF:$BF,通讯通路门店!$S:$S,$G1456)</f>
        <v>0</v>
      </c>
      <c r="AO1456" s="99">
        <f t="shared" si="112"/>
        <v>0</v>
      </c>
      <c r="AP1456" s="99">
        <f>SUMIFS(通讯通路门店!$K:$K,通讯通路门店!$S:$S,$G1456)</f>
        <v>0</v>
      </c>
      <c r="AQ1456" s="83"/>
      <c r="AR1456" s="99">
        <f>SUMIFS(通讯通路门店!$T:$T,通讯通路门店!$S:$S,$G1456)</f>
        <v>0</v>
      </c>
      <c r="AS1456" s="99">
        <f>SUMIFS(通讯通路门店!$U:$U,通讯通路门店!$S:$S,$G1456)</f>
        <v>0</v>
      </c>
      <c r="AT1456" s="99">
        <f>SUMIFS(通讯通路门店!$V:$V,通讯通路门店!$S:$S,$G1456)</f>
        <v>0</v>
      </c>
      <c r="AU1456" s="99">
        <f>SUMIFS(通讯通路门店!$W:$W,通讯通路门店!$S:$S,$G1456)</f>
        <v>0</v>
      </c>
      <c r="AV1456" s="99">
        <f>SUMIFS(通讯通路门店!$Z:$Z,通讯通路门店!$S:$S,$G1456)</f>
        <v>0</v>
      </c>
      <c r="AW1456" s="99">
        <f>SUMIFS(通讯通路门店!$AB:$AB,通讯通路门店!$S:$S,$G1456)</f>
        <v>0</v>
      </c>
      <c r="AX1456" s="99">
        <f>SUMIFS(通讯通路门店!$X:$X,通讯通路门店!$S:$S,$G1456)</f>
        <v>0</v>
      </c>
      <c r="AY1456" s="99">
        <f>SUMIFS(通讯通路门店!$Y:$Y,通讯通路门店!$S:$S,$G1456)</f>
        <v>0</v>
      </c>
      <c r="AZ1456" s="99">
        <f>SUMIFS(通讯通路门店!$AA:$AA,通讯通路门店!$S:$S,$G1456)</f>
        <v>0</v>
      </c>
      <c r="BA1456" s="99">
        <f t="shared" si="113"/>
        <v>0</v>
      </c>
      <c r="BB1456" s="99">
        <f t="shared" si="114"/>
        <v>0</v>
      </c>
      <c r="BC1456" s="99">
        <f>SUMIFS(通讯通路门店!$W:$W,通讯通路门店!$S:$S,$G1456,通讯通路门店!$J:$J,"荣耀体验店")+SUMIFS(通讯通路门店!$W:$W,通讯通路门店!$S:$S,$G1456,通讯通路门店!$J:$J,"荣耀授权专卖店")</f>
        <v>0</v>
      </c>
      <c r="BD1456" s="99">
        <f>SUMIFS(通讯通路门店!$Z:$Z,通讯通路门店!$S:$S,$G1456,通讯通路门店!$J:$J,"VIVO体验店")</f>
        <v>0</v>
      </c>
      <c r="BE1456" s="99">
        <f>SUMIFS(通讯通路门店!$AB:$AB,通讯通路门店!$S:$S,$G1456,通讯通路门店!$J:$J,"OPPO体验店")</f>
        <v>0</v>
      </c>
      <c r="BF1456" s="99">
        <f>SUMIFS(通讯通路门店!$X:$X,通讯通路门店!$S:$S,$G1456,通讯通路门店!$J:$J,"华为授权体验店")+SUMIFS(通讯通路门店!$AA:$AA,通讯通路门店!$S:$S,$G1456,通讯通路门店!$J:$J,"华为堡垒店")</f>
        <v>0</v>
      </c>
      <c r="BG1456" s="99">
        <f>SUMIFS(通讯通路门店!$Y:$Y,通讯通路门店!$S:$S,$G1456,通讯通路门店!$J:$J,"小米体验店")</f>
        <v>0</v>
      </c>
      <c r="BH1456" s="99">
        <f>SUMIFS(通讯通路门店!$AA:$AA,通讯通路门店!$S:$S,$G1456,通讯通路门店!$J:$J,"苹果体验店")</f>
        <v>0</v>
      </c>
      <c r="BI1456" s="99">
        <f>SUMIFS(通讯通路门店!$K:$K,通讯通路门店!$S:$S,$G1456,通讯通路门店!$J:$J,"其他品牌专卖店")</f>
        <v>0</v>
      </c>
      <c r="BJ1456" s="99">
        <f>SUMIFS(通讯通路门店!$AC:$AC,通讯通路门店!$S:$S,$G1456)</f>
        <v>0</v>
      </c>
      <c r="BK1456" s="99">
        <f>SUMIFS(通讯通路门店!$AD:$AD,通讯通路门店!$S:$S,$G1456)</f>
        <v>0</v>
      </c>
      <c r="BL1456" s="99">
        <f>SUMIFS(通讯通路门店!$AE:$AE,通讯通路门店!$S:$S,$G1456)</f>
        <v>0</v>
      </c>
      <c r="BM1456" s="99">
        <f>SUMIFS(通讯通路门店!$AF:$AF,通讯通路门店!$S:$S,$G1456)</f>
        <v>0</v>
      </c>
      <c r="BN1456" s="99">
        <f>SUMIFS(通讯通路门店!$AG:$AG,通讯通路门店!$S:$S,$G1456)</f>
        <v>0</v>
      </c>
      <c r="BO1456" s="99">
        <f>SUMIFS(通讯通路门店!$AH:$AH,通讯通路门店!$S:$S,$G1456)</f>
        <v>0</v>
      </c>
      <c r="BP1456" s="99">
        <f>SUMIFS(通讯通路门店!$AI:$AI,通讯通路门店!$S:$S,$G1456)</f>
        <v>0</v>
      </c>
      <c r="BQ1456" s="83"/>
    </row>
    <row r="1457" spans="1:69">
      <c r="A1457" s="99" t="str">
        <f>IFERROR(_xlfn.XLOOKUP($G1457,通讯通路门店!$S$4:$S$993931,通讯通路门店!$A$4:$A$993931,0,0),"")</f>
        <v>海南省</v>
      </c>
      <c r="B1457" s="99" t="str">
        <f>IFERROR(_xlfn.XLOOKUP($G1457,通讯通路门店!$S$4:$S$993931,通讯通路门店!$B$4:$B$993931,0,0),"")</f>
        <v>东方市</v>
      </c>
      <c r="C1457" s="99" t="str">
        <f>IFERROR(_xlfn.XLOOKUP($G1457,通讯通路门店!$S$4:$S$993931,通讯通路门店!$C$4:$C$993931,0,0),"")</f>
        <v>东方市</v>
      </c>
      <c r="D1457" s="99" t="str">
        <f>IFERROR(_xlfn.XLOOKUP($G1457,通讯通路门店!$S$4:$S$993931,通讯通路门店!$D$4:$D$993931,0,0),"")</f>
        <v>八所镇</v>
      </c>
      <c r="E1457" s="83"/>
      <c r="F1457" s="83"/>
      <c r="G1457" s="101"/>
      <c r="H1457" s="102">
        <f>IFERROR(_xlfn.XLOOKUP($G1457,通讯通路门店!$S$4:$S$993931,通讯通路门店!$R$4:$R$993931,0,0),"")</f>
        <v>0</v>
      </c>
      <c r="I1457" s="83"/>
      <c r="J1457" s="83"/>
      <c r="K1457" s="83"/>
      <c r="L1457" s="83"/>
      <c r="M1457" s="83"/>
      <c r="N1457" s="83"/>
      <c r="O1457" s="83"/>
      <c r="P1457" s="83"/>
      <c r="Q1457" s="83"/>
      <c r="R1457" s="83"/>
      <c r="S1457" s="83"/>
      <c r="T1457" s="83"/>
      <c r="U1457" s="99">
        <f>COUNTIF(通讯通路门店!$S:$S,$G1457)</f>
        <v>0</v>
      </c>
      <c r="V1457" s="99">
        <f>COUNTIFS(通讯通路门店!$S:$S,$G1457,通讯通路门店!$J:$J,"综合卖场")</f>
        <v>0</v>
      </c>
      <c r="W1457" s="99">
        <f>SUMIFS(通讯通路门店!$AJ:$AJ,通讯通路门店!$S:$S,通讯客户沙盘!$G1457)</f>
        <v>0</v>
      </c>
      <c r="X1457" s="99">
        <f t="shared" si="110"/>
        <v>0</v>
      </c>
      <c r="Y1457" s="99">
        <f>COUNTIFS(通讯通路门店!$S:$S,$G1457,通讯通路门店!$J:$J,"荣耀体验店")+COUNTIFS(通讯通路门店!$S:$S,$G1457,通讯通路门店!$J:$J,"荣耀授权专卖店")</f>
        <v>0</v>
      </c>
      <c r="Z1457" s="99">
        <f>COUNTIFS(通讯通路门店!$S:$S,$G1457,通讯通路门店!$J:$J,"VIVO体验店")</f>
        <v>0</v>
      </c>
      <c r="AA1457" s="99">
        <f>COUNTIFS(通讯通路门店!$S:$S,$G1457,通讯通路门店!$J:$J,"OPPO体验店")</f>
        <v>0</v>
      </c>
      <c r="AB1457" s="99">
        <f>COUNTIFS(通讯通路门店!$S:$S,$G1457,通讯通路门店!$J:$J,"华为授权体验店")+COUNTIFS(通讯通路门店!$S:$S,$G1457,通讯通路门店!$J:$J,"华为堡垒店")</f>
        <v>0</v>
      </c>
      <c r="AC1457" s="99">
        <f>COUNTIFS(通讯通路门店!$S:$S,$G1457,通讯通路门店!$J:$J,"小米体验店")</f>
        <v>0</v>
      </c>
      <c r="AD1457" s="99">
        <f>COUNTIFS(通讯通路门店!$S:$S,$G1457,通讯通路门店!$J:$J,"苹果体验店")</f>
        <v>0</v>
      </c>
      <c r="AE1457" s="99">
        <f>COUNTIFS(通讯通路门店!$S:$S,$G1457,通讯通路门店!$J:$J,"其他品牌专卖店")</f>
        <v>0</v>
      </c>
      <c r="AF1457" s="99">
        <f>SUMIFS(通讯通路门店!$BI:$BI,通讯通路门店!$S:$S,$G1457)</f>
        <v>0</v>
      </c>
      <c r="AG1457" s="99">
        <f>SUMIFS(通讯通路门店!$BH:$BH,通讯通路门店!$S:$S,$G1457)</f>
        <v>0</v>
      </c>
      <c r="AH1457" s="99">
        <f t="shared" si="111"/>
        <v>0</v>
      </c>
      <c r="AI1457" s="99">
        <f>SUMIFS(通讯通路门店!$BB:$BB,通讯通路门店!$S:$S,$G1457)</f>
        <v>0</v>
      </c>
      <c r="AJ1457" s="99">
        <f>SUMIFS(通讯通路门店!$BE:$BE,通讯通路门店!$S:$S,$G1457)</f>
        <v>0</v>
      </c>
      <c r="AK1457" s="99">
        <f>SUMIFS(通讯通路门店!$BG:$BG,通讯通路门店!$S:$S,$G1457)</f>
        <v>0</v>
      </c>
      <c r="AL1457" s="99">
        <f>SUMIFS(通讯通路门店!$BC:$BC,通讯通路门店!$S:$S,$G1457)</f>
        <v>0</v>
      </c>
      <c r="AM1457" s="99">
        <f>SUMIFS(通讯通路门店!$BD:$BD,通讯通路门店!$S:$S,$G1457)</f>
        <v>0</v>
      </c>
      <c r="AN1457" s="99">
        <f>SUMIFS(通讯通路门店!$BF:$BF,通讯通路门店!$S:$S,$G1457)</f>
        <v>0</v>
      </c>
      <c r="AO1457" s="99">
        <f t="shared" si="112"/>
        <v>0</v>
      </c>
      <c r="AP1457" s="99">
        <f>SUMIFS(通讯通路门店!$K:$K,通讯通路门店!$S:$S,$G1457)</f>
        <v>0</v>
      </c>
      <c r="AQ1457" s="83"/>
      <c r="AR1457" s="99">
        <f>SUMIFS(通讯通路门店!$T:$T,通讯通路门店!$S:$S,$G1457)</f>
        <v>0</v>
      </c>
      <c r="AS1457" s="99">
        <f>SUMIFS(通讯通路门店!$U:$U,通讯通路门店!$S:$S,$G1457)</f>
        <v>0</v>
      </c>
      <c r="AT1457" s="99">
        <f>SUMIFS(通讯通路门店!$V:$V,通讯通路门店!$S:$S,$G1457)</f>
        <v>0</v>
      </c>
      <c r="AU1457" s="99">
        <f>SUMIFS(通讯通路门店!$W:$W,通讯通路门店!$S:$S,$G1457)</f>
        <v>0</v>
      </c>
      <c r="AV1457" s="99">
        <f>SUMIFS(通讯通路门店!$Z:$Z,通讯通路门店!$S:$S,$G1457)</f>
        <v>0</v>
      </c>
      <c r="AW1457" s="99">
        <f>SUMIFS(通讯通路门店!$AB:$AB,通讯通路门店!$S:$S,$G1457)</f>
        <v>0</v>
      </c>
      <c r="AX1457" s="99">
        <f>SUMIFS(通讯通路门店!$X:$X,通讯通路门店!$S:$S,$G1457)</f>
        <v>0</v>
      </c>
      <c r="AY1457" s="99">
        <f>SUMIFS(通讯通路门店!$Y:$Y,通讯通路门店!$S:$S,$G1457)</f>
        <v>0</v>
      </c>
      <c r="AZ1457" s="99">
        <f>SUMIFS(通讯通路门店!$AA:$AA,通讯通路门店!$S:$S,$G1457)</f>
        <v>0</v>
      </c>
      <c r="BA1457" s="99">
        <f t="shared" si="113"/>
        <v>0</v>
      </c>
      <c r="BB1457" s="99">
        <f t="shared" si="114"/>
        <v>0</v>
      </c>
      <c r="BC1457" s="99">
        <f>SUMIFS(通讯通路门店!$W:$W,通讯通路门店!$S:$S,$G1457,通讯通路门店!$J:$J,"荣耀体验店")+SUMIFS(通讯通路门店!$W:$W,通讯通路门店!$S:$S,$G1457,通讯通路门店!$J:$J,"荣耀授权专卖店")</f>
        <v>0</v>
      </c>
      <c r="BD1457" s="99">
        <f>SUMIFS(通讯通路门店!$Z:$Z,通讯通路门店!$S:$S,$G1457,通讯通路门店!$J:$J,"VIVO体验店")</f>
        <v>0</v>
      </c>
      <c r="BE1457" s="99">
        <f>SUMIFS(通讯通路门店!$AB:$AB,通讯通路门店!$S:$S,$G1457,通讯通路门店!$J:$J,"OPPO体验店")</f>
        <v>0</v>
      </c>
      <c r="BF1457" s="99">
        <f>SUMIFS(通讯通路门店!$X:$X,通讯通路门店!$S:$S,$G1457,通讯通路门店!$J:$J,"华为授权体验店")+SUMIFS(通讯通路门店!$AA:$AA,通讯通路门店!$S:$S,$G1457,通讯通路门店!$J:$J,"华为堡垒店")</f>
        <v>0</v>
      </c>
      <c r="BG1457" s="99">
        <f>SUMIFS(通讯通路门店!$Y:$Y,通讯通路门店!$S:$S,$G1457,通讯通路门店!$J:$J,"小米体验店")</f>
        <v>0</v>
      </c>
      <c r="BH1457" s="99">
        <f>SUMIFS(通讯通路门店!$AA:$AA,通讯通路门店!$S:$S,$G1457,通讯通路门店!$J:$J,"苹果体验店")</f>
        <v>0</v>
      </c>
      <c r="BI1457" s="99">
        <f>SUMIFS(通讯通路门店!$K:$K,通讯通路门店!$S:$S,$G1457,通讯通路门店!$J:$J,"其他品牌专卖店")</f>
        <v>0</v>
      </c>
      <c r="BJ1457" s="99">
        <f>SUMIFS(通讯通路门店!$AC:$AC,通讯通路门店!$S:$S,$G1457)</f>
        <v>0</v>
      </c>
      <c r="BK1457" s="99">
        <f>SUMIFS(通讯通路门店!$AD:$AD,通讯通路门店!$S:$S,$G1457)</f>
        <v>0</v>
      </c>
      <c r="BL1457" s="99">
        <f>SUMIFS(通讯通路门店!$AE:$AE,通讯通路门店!$S:$S,$G1457)</f>
        <v>0</v>
      </c>
      <c r="BM1457" s="99">
        <f>SUMIFS(通讯通路门店!$AF:$AF,通讯通路门店!$S:$S,$G1457)</f>
        <v>0</v>
      </c>
      <c r="BN1457" s="99">
        <f>SUMIFS(通讯通路门店!$AG:$AG,通讯通路门店!$S:$S,$G1457)</f>
        <v>0</v>
      </c>
      <c r="BO1457" s="99">
        <f>SUMIFS(通讯通路门店!$AH:$AH,通讯通路门店!$S:$S,$G1457)</f>
        <v>0</v>
      </c>
      <c r="BP1457" s="99">
        <f>SUMIFS(通讯通路门店!$AI:$AI,通讯通路门店!$S:$S,$G1457)</f>
        <v>0</v>
      </c>
      <c r="BQ1457" s="83"/>
    </row>
    <row r="1458" spans="1:69">
      <c r="A1458" s="99" t="str">
        <f>IFERROR(_xlfn.XLOOKUP($G1458,通讯通路门店!$S$4:$S$993931,通讯通路门店!$A$4:$A$993931,0,0),"")</f>
        <v>海南省</v>
      </c>
      <c r="B1458" s="99" t="str">
        <f>IFERROR(_xlfn.XLOOKUP($G1458,通讯通路门店!$S$4:$S$993931,通讯通路门店!$B$4:$B$993931,0,0),"")</f>
        <v>东方市</v>
      </c>
      <c r="C1458" s="99" t="str">
        <f>IFERROR(_xlfn.XLOOKUP($G1458,通讯通路门店!$S$4:$S$993931,通讯通路门店!$C$4:$C$993931,0,0),"")</f>
        <v>东方市</v>
      </c>
      <c r="D1458" s="99" t="str">
        <f>IFERROR(_xlfn.XLOOKUP($G1458,通讯通路门店!$S$4:$S$993931,通讯通路门店!$D$4:$D$993931,0,0),"")</f>
        <v>八所镇</v>
      </c>
      <c r="E1458" s="83"/>
      <c r="F1458" s="83"/>
      <c r="G1458" s="101"/>
      <c r="H1458" s="102">
        <f>IFERROR(_xlfn.XLOOKUP($G1458,通讯通路门店!$S$4:$S$993931,通讯通路门店!$R$4:$R$993931,0,0),"")</f>
        <v>0</v>
      </c>
      <c r="I1458" s="83"/>
      <c r="J1458" s="83"/>
      <c r="K1458" s="83"/>
      <c r="L1458" s="83"/>
      <c r="M1458" s="83"/>
      <c r="N1458" s="83"/>
      <c r="O1458" s="83"/>
      <c r="P1458" s="83"/>
      <c r="Q1458" s="83"/>
      <c r="R1458" s="83"/>
      <c r="S1458" s="83"/>
      <c r="T1458" s="83"/>
      <c r="U1458" s="99">
        <f>COUNTIF(通讯通路门店!$S:$S,$G1458)</f>
        <v>0</v>
      </c>
      <c r="V1458" s="99">
        <f>COUNTIFS(通讯通路门店!$S:$S,$G1458,通讯通路门店!$J:$J,"综合卖场")</f>
        <v>0</v>
      </c>
      <c r="W1458" s="99">
        <f>SUMIFS(通讯通路门店!$AJ:$AJ,通讯通路门店!$S:$S,通讯客户沙盘!$G1458)</f>
        <v>0</v>
      </c>
      <c r="X1458" s="99">
        <f t="shared" si="110"/>
        <v>0</v>
      </c>
      <c r="Y1458" s="99">
        <f>COUNTIFS(通讯通路门店!$S:$S,$G1458,通讯通路门店!$J:$J,"荣耀体验店")+COUNTIFS(通讯通路门店!$S:$S,$G1458,通讯通路门店!$J:$J,"荣耀授权专卖店")</f>
        <v>0</v>
      </c>
      <c r="Z1458" s="99">
        <f>COUNTIFS(通讯通路门店!$S:$S,$G1458,通讯通路门店!$J:$J,"VIVO体验店")</f>
        <v>0</v>
      </c>
      <c r="AA1458" s="99">
        <f>COUNTIFS(通讯通路门店!$S:$S,$G1458,通讯通路门店!$J:$J,"OPPO体验店")</f>
        <v>0</v>
      </c>
      <c r="AB1458" s="99">
        <f>COUNTIFS(通讯通路门店!$S:$S,$G1458,通讯通路门店!$J:$J,"华为授权体验店")+COUNTIFS(通讯通路门店!$S:$S,$G1458,通讯通路门店!$J:$J,"华为堡垒店")</f>
        <v>0</v>
      </c>
      <c r="AC1458" s="99">
        <f>COUNTIFS(通讯通路门店!$S:$S,$G1458,通讯通路门店!$J:$J,"小米体验店")</f>
        <v>0</v>
      </c>
      <c r="AD1458" s="99">
        <f>COUNTIFS(通讯通路门店!$S:$S,$G1458,通讯通路门店!$J:$J,"苹果体验店")</f>
        <v>0</v>
      </c>
      <c r="AE1458" s="99">
        <f>COUNTIFS(通讯通路门店!$S:$S,$G1458,通讯通路门店!$J:$J,"其他品牌专卖店")</f>
        <v>0</v>
      </c>
      <c r="AF1458" s="99">
        <f>SUMIFS(通讯通路门店!$BI:$BI,通讯通路门店!$S:$S,$G1458)</f>
        <v>0</v>
      </c>
      <c r="AG1458" s="99">
        <f>SUMIFS(通讯通路门店!$BH:$BH,通讯通路门店!$S:$S,$G1458)</f>
        <v>0</v>
      </c>
      <c r="AH1458" s="99">
        <f t="shared" si="111"/>
        <v>0</v>
      </c>
      <c r="AI1458" s="99">
        <f>SUMIFS(通讯通路门店!$BB:$BB,通讯通路门店!$S:$S,$G1458)</f>
        <v>0</v>
      </c>
      <c r="AJ1458" s="99">
        <f>SUMIFS(通讯通路门店!$BE:$BE,通讯通路门店!$S:$S,$G1458)</f>
        <v>0</v>
      </c>
      <c r="AK1458" s="99">
        <f>SUMIFS(通讯通路门店!$BG:$BG,通讯通路门店!$S:$S,$G1458)</f>
        <v>0</v>
      </c>
      <c r="AL1458" s="99">
        <f>SUMIFS(通讯通路门店!$BC:$BC,通讯通路门店!$S:$S,$G1458)</f>
        <v>0</v>
      </c>
      <c r="AM1458" s="99">
        <f>SUMIFS(通讯通路门店!$BD:$BD,通讯通路门店!$S:$S,$G1458)</f>
        <v>0</v>
      </c>
      <c r="AN1458" s="99">
        <f>SUMIFS(通讯通路门店!$BF:$BF,通讯通路门店!$S:$S,$G1458)</f>
        <v>0</v>
      </c>
      <c r="AO1458" s="99">
        <f t="shared" si="112"/>
        <v>0</v>
      </c>
      <c r="AP1458" s="99">
        <f>SUMIFS(通讯通路门店!$K:$K,通讯通路门店!$S:$S,$G1458)</f>
        <v>0</v>
      </c>
      <c r="AQ1458" s="83"/>
      <c r="AR1458" s="99">
        <f>SUMIFS(通讯通路门店!$T:$T,通讯通路门店!$S:$S,$G1458)</f>
        <v>0</v>
      </c>
      <c r="AS1458" s="99">
        <f>SUMIFS(通讯通路门店!$U:$U,通讯通路门店!$S:$S,$G1458)</f>
        <v>0</v>
      </c>
      <c r="AT1458" s="99">
        <f>SUMIFS(通讯通路门店!$V:$V,通讯通路门店!$S:$S,$G1458)</f>
        <v>0</v>
      </c>
      <c r="AU1458" s="99">
        <f>SUMIFS(通讯通路门店!$W:$W,通讯通路门店!$S:$S,$G1458)</f>
        <v>0</v>
      </c>
      <c r="AV1458" s="99">
        <f>SUMIFS(通讯通路门店!$Z:$Z,通讯通路门店!$S:$S,$G1458)</f>
        <v>0</v>
      </c>
      <c r="AW1458" s="99">
        <f>SUMIFS(通讯通路门店!$AB:$AB,通讯通路门店!$S:$S,$G1458)</f>
        <v>0</v>
      </c>
      <c r="AX1458" s="99">
        <f>SUMIFS(通讯通路门店!$X:$X,通讯通路门店!$S:$S,$G1458)</f>
        <v>0</v>
      </c>
      <c r="AY1458" s="99">
        <f>SUMIFS(通讯通路门店!$Y:$Y,通讯通路门店!$S:$S,$G1458)</f>
        <v>0</v>
      </c>
      <c r="AZ1458" s="99">
        <f>SUMIFS(通讯通路门店!$AA:$AA,通讯通路门店!$S:$S,$G1458)</f>
        <v>0</v>
      </c>
      <c r="BA1458" s="99">
        <f t="shared" si="113"/>
        <v>0</v>
      </c>
      <c r="BB1458" s="99">
        <f t="shared" si="114"/>
        <v>0</v>
      </c>
      <c r="BC1458" s="99">
        <f>SUMIFS(通讯通路门店!$W:$W,通讯通路门店!$S:$S,$G1458,通讯通路门店!$J:$J,"荣耀体验店")+SUMIFS(通讯通路门店!$W:$W,通讯通路门店!$S:$S,$G1458,通讯通路门店!$J:$J,"荣耀授权专卖店")</f>
        <v>0</v>
      </c>
      <c r="BD1458" s="99">
        <f>SUMIFS(通讯通路门店!$Z:$Z,通讯通路门店!$S:$S,$G1458,通讯通路门店!$J:$J,"VIVO体验店")</f>
        <v>0</v>
      </c>
      <c r="BE1458" s="99">
        <f>SUMIFS(通讯通路门店!$AB:$AB,通讯通路门店!$S:$S,$G1458,通讯通路门店!$J:$J,"OPPO体验店")</f>
        <v>0</v>
      </c>
      <c r="BF1458" s="99">
        <f>SUMIFS(通讯通路门店!$X:$X,通讯通路门店!$S:$S,$G1458,通讯通路门店!$J:$J,"华为授权体验店")+SUMIFS(通讯通路门店!$AA:$AA,通讯通路门店!$S:$S,$G1458,通讯通路门店!$J:$J,"华为堡垒店")</f>
        <v>0</v>
      </c>
      <c r="BG1458" s="99">
        <f>SUMIFS(通讯通路门店!$Y:$Y,通讯通路门店!$S:$S,$G1458,通讯通路门店!$J:$J,"小米体验店")</f>
        <v>0</v>
      </c>
      <c r="BH1458" s="99">
        <f>SUMIFS(通讯通路门店!$AA:$AA,通讯通路门店!$S:$S,$G1458,通讯通路门店!$J:$J,"苹果体验店")</f>
        <v>0</v>
      </c>
      <c r="BI1458" s="99">
        <f>SUMIFS(通讯通路门店!$K:$K,通讯通路门店!$S:$S,$G1458,通讯通路门店!$J:$J,"其他品牌专卖店")</f>
        <v>0</v>
      </c>
      <c r="BJ1458" s="99">
        <f>SUMIFS(通讯通路门店!$AC:$AC,通讯通路门店!$S:$S,$G1458)</f>
        <v>0</v>
      </c>
      <c r="BK1458" s="99">
        <f>SUMIFS(通讯通路门店!$AD:$AD,通讯通路门店!$S:$S,$G1458)</f>
        <v>0</v>
      </c>
      <c r="BL1458" s="99">
        <f>SUMIFS(通讯通路门店!$AE:$AE,通讯通路门店!$S:$S,$G1458)</f>
        <v>0</v>
      </c>
      <c r="BM1458" s="99">
        <f>SUMIFS(通讯通路门店!$AF:$AF,通讯通路门店!$S:$S,$G1458)</f>
        <v>0</v>
      </c>
      <c r="BN1458" s="99">
        <f>SUMIFS(通讯通路门店!$AG:$AG,通讯通路门店!$S:$S,$G1458)</f>
        <v>0</v>
      </c>
      <c r="BO1458" s="99">
        <f>SUMIFS(通讯通路门店!$AH:$AH,通讯通路门店!$S:$S,$G1458)</f>
        <v>0</v>
      </c>
      <c r="BP1458" s="99">
        <f>SUMIFS(通讯通路门店!$AI:$AI,通讯通路门店!$S:$S,$G1458)</f>
        <v>0</v>
      </c>
      <c r="BQ1458" s="83"/>
    </row>
    <row r="1459" spans="1:69">
      <c r="A1459" s="99" t="str">
        <f>IFERROR(_xlfn.XLOOKUP($G1459,通讯通路门店!$S$4:$S$993931,通讯通路门店!$A$4:$A$993931,0,0),"")</f>
        <v>海南省</v>
      </c>
      <c r="B1459" s="99" t="str">
        <f>IFERROR(_xlfn.XLOOKUP($G1459,通讯通路门店!$S$4:$S$993931,通讯通路门店!$B$4:$B$993931,0,0),"")</f>
        <v>东方市</v>
      </c>
      <c r="C1459" s="99" t="str">
        <f>IFERROR(_xlfn.XLOOKUP($G1459,通讯通路门店!$S$4:$S$993931,通讯通路门店!$C$4:$C$993931,0,0),"")</f>
        <v>东方市</v>
      </c>
      <c r="D1459" s="99" t="str">
        <f>IFERROR(_xlfn.XLOOKUP($G1459,通讯通路门店!$S$4:$S$993931,通讯通路门店!$D$4:$D$993931,0,0),"")</f>
        <v>八所镇</v>
      </c>
      <c r="E1459" s="83"/>
      <c r="F1459" s="83"/>
      <c r="G1459" s="101"/>
      <c r="H1459" s="102">
        <f>IFERROR(_xlfn.XLOOKUP($G1459,通讯通路门店!$S$4:$S$993931,通讯通路门店!$R$4:$R$993931,0,0),"")</f>
        <v>0</v>
      </c>
      <c r="I1459" s="83"/>
      <c r="J1459" s="83"/>
      <c r="K1459" s="83"/>
      <c r="L1459" s="83"/>
      <c r="M1459" s="83"/>
      <c r="N1459" s="83"/>
      <c r="O1459" s="83"/>
      <c r="P1459" s="83"/>
      <c r="Q1459" s="83"/>
      <c r="R1459" s="83"/>
      <c r="S1459" s="83"/>
      <c r="T1459" s="83"/>
      <c r="U1459" s="99">
        <f>COUNTIF(通讯通路门店!$S:$S,$G1459)</f>
        <v>0</v>
      </c>
      <c r="V1459" s="99">
        <f>COUNTIFS(通讯通路门店!$S:$S,$G1459,通讯通路门店!$J:$J,"综合卖场")</f>
        <v>0</v>
      </c>
      <c r="W1459" s="99">
        <f>SUMIFS(通讯通路门店!$AJ:$AJ,通讯通路门店!$S:$S,通讯客户沙盘!$G1459)</f>
        <v>0</v>
      </c>
      <c r="X1459" s="99">
        <f t="shared" si="110"/>
        <v>0</v>
      </c>
      <c r="Y1459" s="99">
        <f>COUNTIFS(通讯通路门店!$S:$S,$G1459,通讯通路门店!$J:$J,"荣耀体验店")+COUNTIFS(通讯通路门店!$S:$S,$G1459,通讯通路门店!$J:$J,"荣耀授权专卖店")</f>
        <v>0</v>
      </c>
      <c r="Z1459" s="99">
        <f>COUNTIFS(通讯通路门店!$S:$S,$G1459,通讯通路门店!$J:$J,"VIVO体验店")</f>
        <v>0</v>
      </c>
      <c r="AA1459" s="99">
        <f>COUNTIFS(通讯通路门店!$S:$S,$G1459,通讯通路门店!$J:$J,"OPPO体验店")</f>
        <v>0</v>
      </c>
      <c r="AB1459" s="99">
        <f>COUNTIFS(通讯通路门店!$S:$S,$G1459,通讯通路门店!$J:$J,"华为授权体验店")+COUNTIFS(通讯通路门店!$S:$S,$G1459,通讯通路门店!$J:$J,"华为堡垒店")</f>
        <v>0</v>
      </c>
      <c r="AC1459" s="99">
        <f>COUNTIFS(通讯通路门店!$S:$S,$G1459,通讯通路门店!$J:$J,"小米体验店")</f>
        <v>0</v>
      </c>
      <c r="AD1459" s="99">
        <f>COUNTIFS(通讯通路门店!$S:$S,$G1459,通讯通路门店!$J:$J,"苹果体验店")</f>
        <v>0</v>
      </c>
      <c r="AE1459" s="99">
        <f>COUNTIFS(通讯通路门店!$S:$S,$G1459,通讯通路门店!$J:$J,"其他品牌专卖店")</f>
        <v>0</v>
      </c>
      <c r="AF1459" s="99">
        <f>SUMIFS(通讯通路门店!$BI:$BI,通讯通路门店!$S:$S,$G1459)</f>
        <v>0</v>
      </c>
      <c r="AG1459" s="99">
        <f>SUMIFS(通讯通路门店!$BH:$BH,通讯通路门店!$S:$S,$G1459)</f>
        <v>0</v>
      </c>
      <c r="AH1459" s="99">
        <f t="shared" si="111"/>
        <v>0</v>
      </c>
      <c r="AI1459" s="99">
        <f>SUMIFS(通讯通路门店!$BB:$BB,通讯通路门店!$S:$S,$G1459)</f>
        <v>0</v>
      </c>
      <c r="AJ1459" s="99">
        <f>SUMIFS(通讯通路门店!$BE:$BE,通讯通路门店!$S:$S,$G1459)</f>
        <v>0</v>
      </c>
      <c r="AK1459" s="99">
        <f>SUMIFS(通讯通路门店!$BG:$BG,通讯通路门店!$S:$S,$G1459)</f>
        <v>0</v>
      </c>
      <c r="AL1459" s="99">
        <f>SUMIFS(通讯通路门店!$BC:$BC,通讯通路门店!$S:$S,$G1459)</f>
        <v>0</v>
      </c>
      <c r="AM1459" s="99">
        <f>SUMIFS(通讯通路门店!$BD:$BD,通讯通路门店!$S:$S,$G1459)</f>
        <v>0</v>
      </c>
      <c r="AN1459" s="99">
        <f>SUMIFS(通讯通路门店!$BF:$BF,通讯通路门店!$S:$S,$G1459)</f>
        <v>0</v>
      </c>
      <c r="AO1459" s="99">
        <f t="shared" si="112"/>
        <v>0</v>
      </c>
      <c r="AP1459" s="99">
        <f>SUMIFS(通讯通路门店!$K:$K,通讯通路门店!$S:$S,$G1459)</f>
        <v>0</v>
      </c>
      <c r="AQ1459" s="83"/>
      <c r="AR1459" s="99">
        <f>SUMIFS(通讯通路门店!$T:$T,通讯通路门店!$S:$S,$G1459)</f>
        <v>0</v>
      </c>
      <c r="AS1459" s="99">
        <f>SUMIFS(通讯通路门店!$U:$U,通讯通路门店!$S:$S,$G1459)</f>
        <v>0</v>
      </c>
      <c r="AT1459" s="99">
        <f>SUMIFS(通讯通路门店!$V:$V,通讯通路门店!$S:$S,$G1459)</f>
        <v>0</v>
      </c>
      <c r="AU1459" s="99">
        <f>SUMIFS(通讯通路门店!$W:$W,通讯通路门店!$S:$S,$G1459)</f>
        <v>0</v>
      </c>
      <c r="AV1459" s="99">
        <f>SUMIFS(通讯通路门店!$Z:$Z,通讯通路门店!$S:$S,$G1459)</f>
        <v>0</v>
      </c>
      <c r="AW1459" s="99">
        <f>SUMIFS(通讯通路门店!$AB:$AB,通讯通路门店!$S:$S,$G1459)</f>
        <v>0</v>
      </c>
      <c r="AX1459" s="99">
        <f>SUMIFS(通讯通路门店!$X:$X,通讯通路门店!$S:$S,$G1459)</f>
        <v>0</v>
      </c>
      <c r="AY1459" s="99">
        <f>SUMIFS(通讯通路门店!$Y:$Y,通讯通路门店!$S:$S,$G1459)</f>
        <v>0</v>
      </c>
      <c r="AZ1459" s="99">
        <f>SUMIFS(通讯通路门店!$AA:$AA,通讯通路门店!$S:$S,$G1459)</f>
        <v>0</v>
      </c>
      <c r="BA1459" s="99">
        <f t="shared" si="113"/>
        <v>0</v>
      </c>
      <c r="BB1459" s="99">
        <f t="shared" si="114"/>
        <v>0</v>
      </c>
      <c r="BC1459" s="99">
        <f>SUMIFS(通讯通路门店!$W:$W,通讯通路门店!$S:$S,$G1459,通讯通路门店!$J:$J,"荣耀体验店")+SUMIFS(通讯通路门店!$W:$W,通讯通路门店!$S:$S,$G1459,通讯通路门店!$J:$J,"荣耀授权专卖店")</f>
        <v>0</v>
      </c>
      <c r="BD1459" s="99">
        <f>SUMIFS(通讯通路门店!$Z:$Z,通讯通路门店!$S:$S,$G1459,通讯通路门店!$J:$J,"VIVO体验店")</f>
        <v>0</v>
      </c>
      <c r="BE1459" s="99">
        <f>SUMIFS(通讯通路门店!$AB:$AB,通讯通路门店!$S:$S,$G1459,通讯通路门店!$J:$J,"OPPO体验店")</f>
        <v>0</v>
      </c>
      <c r="BF1459" s="99">
        <f>SUMIFS(通讯通路门店!$X:$X,通讯通路门店!$S:$S,$G1459,通讯通路门店!$J:$J,"华为授权体验店")+SUMIFS(通讯通路门店!$AA:$AA,通讯通路门店!$S:$S,$G1459,通讯通路门店!$J:$J,"华为堡垒店")</f>
        <v>0</v>
      </c>
      <c r="BG1459" s="99">
        <f>SUMIFS(通讯通路门店!$Y:$Y,通讯通路门店!$S:$S,$G1459,通讯通路门店!$J:$J,"小米体验店")</f>
        <v>0</v>
      </c>
      <c r="BH1459" s="99">
        <f>SUMIFS(通讯通路门店!$AA:$AA,通讯通路门店!$S:$S,$G1459,通讯通路门店!$J:$J,"苹果体验店")</f>
        <v>0</v>
      </c>
      <c r="BI1459" s="99">
        <f>SUMIFS(通讯通路门店!$K:$K,通讯通路门店!$S:$S,$G1459,通讯通路门店!$J:$J,"其他品牌专卖店")</f>
        <v>0</v>
      </c>
      <c r="BJ1459" s="99">
        <f>SUMIFS(通讯通路门店!$AC:$AC,通讯通路门店!$S:$S,$G1459)</f>
        <v>0</v>
      </c>
      <c r="BK1459" s="99">
        <f>SUMIFS(通讯通路门店!$AD:$AD,通讯通路门店!$S:$S,$G1459)</f>
        <v>0</v>
      </c>
      <c r="BL1459" s="99">
        <f>SUMIFS(通讯通路门店!$AE:$AE,通讯通路门店!$S:$S,$G1459)</f>
        <v>0</v>
      </c>
      <c r="BM1459" s="99">
        <f>SUMIFS(通讯通路门店!$AF:$AF,通讯通路门店!$S:$S,$G1459)</f>
        <v>0</v>
      </c>
      <c r="BN1459" s="99">
        <f>SUMIFS(通讯通路门店!$AG:$AG,通讯通路门店!$S:$S,$G1459)</f>
        <v>0</v>
      </c>
      <c r="BO1459" s="99">
        <f>SUMIFS(通讯通路门店!$AH:$AH,通讯通路门店!$S:$S,$G1459)</f>
        <v>0</v>
      </c>
      <c r="BP1459" s="99">
        <f>SUMIFS(通讯通路门店!$AI:$AI,通讯通路门店!$S:$S,$G1459)</f>
        <v>0</v>
      </c>
      <c r="BQ1459" s="83"/>
    </row>
    <row r="1460" spans="1:69">
      <c r="A1460" s="99" t="str">
        <f>IFERROR(_xlfn.XLOOKUP($G1460,通讯通路门店!$S$4:$S$993931,通讯通路门店!$A$4:$A$993931,0,0),"")</f>
        <v>海南省</v>
      </c>
      <c r="B1460" s="99" t="str">
        <f>IFERROR(_xlfn.XLOOKUP($G1460,通讯通路门店!$S$4:$S$993931,通讯通路门店!$B$4:$B$993931,0,0),"")</f>
        <v>东方市</v>
      </c>
      <c r="C1460" s="99" t="str">
        <f>IFERROR(_xlfn.XLOOKUP($G1460,通讯通路门店!$S$4:$S$993931,通讯通路门店!$C$4:$C$993931,0,0),"")</f>
        <v>东方市</v>
      </c>
      <c r="D1460" s="99" t="str">
        <f>IFERROR(_xlfn.XLOOKUP($G1460,通讯通路门店!$S$4:$S$993931,通讯通路门店!$D$4:$D$993931,0,0),"")</f>
        <v>八所镇</v>
      </c>
      <c r="E1460" s="83"/>
      <c r="F1460" s="83"/>
      <c r="G1460" s="101"/>
      <c r="H1460" s="102">
        <f>IFERROR(_xlfn.XLOOKUP($G1460,通讯通路门店!$S$4:$S$993931,通讯通路门店!$R$4:$R$993931,0,0),"")</f>
        <v>0</v>
      </c>
      <c r="I1460" s="83"/>
      <c r="J1460" s="83"/>
      <c r="K1460" s="83"/>
      <c r="L1460" s="83"/>
      <c r="M1460" s="83"/>
      <c r="N1460" s="83"/>
      <c r="O1460" s="83"/>
      <c r="P1460" s="83"/>
      <c r="Q1460" s="83"/>
      <c r="R1460" s="83"/>
      <c r="S1460" s="83"/>
      <c r="T1460" s="83"/>
      <c r="U1460" s="99">
        <f>COUNTIF(通讯通路门店!$S:$S,$G1460)</f>
        <v>0</v>
      </c>
      <c r="V1460" s="99">
        <f>COUNTIFS(通讯通路门店!$S:$S,$G1460,通讯通路门店!$J:$J,"综合卖场")</f>
        <v>0</v>
      </c>
      <c r="W1460" s="99">
        <f>SUMIFS(通讯通路门店!$AJ:$AJ,通讯通路门店!$S:$S,通讯客户沙盘!$G1460)</f>
        <v>0</v>
      </c>
      <c r="X1460" s="99">
        <f t="shared" si="110"/>
        <v>0</v>
      </c>
      <c r="Y1460" s="99">
        <f>COUNTIFS(通讯通路门店!$S:$S,$G1460,通讯通路门店!$J:$J,"荣耀体验店")+COUNTIFS(通讯通路门店!$S:$S,$G1460,通讯通路门店!$J:$J,"荣耀授权专卖店")</f>
        <v>0</v>
      </c>
      <c r="Z1460" s="99">
        <f>COUNTIFS(通讯通路门店!$S:$S,$G1460,通讯通路门店!$J:$J,"VIVO体验店")</f>
        <v>0</v>
      </c>
      <c r="AA1460" s="99">
        <f>COUNTIFS(通讯通路门店!$S:$S,$G1460,通讯通路门店!$J:$J,"OPPO体验店")</f>
        <v>0</v>
      </c>
      <c r="AB1460" s="99">
        <f>COUNTIFS(通讯通路门店!$S:$S,$G1460,通讯通路门店!$J:$J,"华为授权体验店")+COUNTIFS(通讯通路门店!$S:$S,$G1460,通讯通路门店!$J:$J,"华为堡垒店")</f>
        <v>0</v>
      </c>
      <c r="AC1460" s="99">
        <f>COUNTIFS(通讯通路门店!$S:$S,$G1460,通讯通路门店!$J:$J,"小米体验店")</f>
        <v>0</v>
      </c>
      <c r="AD1460" s="99">
        <f>COUNTIFS(通讯通路门店!$S:$S,$G1460,通讯通路门店!$J:$J,"苹果体验店")</f>
        <v>0</v>
      </c>
      <c r="AE1460" s="99">
        <f>COUNTIFS(通讯通路门店!$S:$S,$G1460,通讯通路门店!$J:$J,"其他品牌专卖店")</f>
        <v>0</v>
      </c>
      <c r="AF1460" s="99">
        <f>SUMIFS(通讯通路门店!$BI:$BI,通讯通路门店!$S:$S,$G1460)</f>
        <v>0</v>
      </c>
      <c r="AG1460" s="99">
        <f>SUMIFS(通讯通路门店!$BH:$BH,通讯通路门店!$S:$S,$G1460)</f>
        <v>0</v>
      </c>
      <c r="AH1460" s="99">
        <f t="shared" si="111"/>
        <v>0</v>
      </c>
      <c r="AI1460" s="99">
        <f>SUMIFS(通讯通路门店!$BB:$BB,通讯通路门店!$S:$S,$G1460)</f>
        <v>0</v>
      </c>
      <c r="AJ1460" s="99">
        <f>SUMIFS(通讯通路门店!$BE:$BE,通讯通路门店!$S:$S,$G1460)</f>
        <v>0</v>
      </c>
      <c r="AK1460" s="99">
        <f>SUMIFS(通讯通路门店!$BG:$BG,通讯通路门店!$S:$S,$G1460)</f>
        <v>0</v>
      </c>
      <c r="AL1460" s="99">
        <f>SUMIFS(通讯通路门店!$BC:$BC,通讯通路门店!$S:$S,$G1460)</f>
        <v>0</v>
      </c>
      <c r="AM1460" s="99">
        <f>SUMIFS(通讯通路门店!$BD:$BD,通讯通路门店!$S:$S,$G1460)</f>
        <v>0</v>
      </c>
      <c r="AN1460" s="99">
        <f>SUMIFS(通讯通路门店!$BF:$BF,通讯通路门店!$S:$S,$G1460)</f>
        <v>0</v>
      </c>
      <c r="AO1460" s="99">
        <f t="shared" si="112"/>
        <v>0</v>
      </c>
      <c r="AP1460" s="99">
        <f>SUMIFS(通讯通路门店!$K:$K,通讯通路门店!$S:$S,$G1460)</f>
        <v>0</v>
      </c>
      <c r="AQ1460" s="83"/>
      <c r="AR1460" s="99">
        <f>SUMIFS(通讯通路门店!$T:$T,通讯通路门店!$S:$S,$G1460)</f>
        <v>0</v>
      </c>
      <c r="AS1460" s="99">
        <f>SUMIFS(通讯通路门店!$U:$U,通讯通路门店!$S:$S,$G1460)</f>
        <v>0</v>
      </c>
      <c r="AT1460" s="99">
        <f>SUMIFS(通讯通路门店!$V:$V,通讯通路门店!$S:$S,$G1460)</f>
        <v>0</v>
      </c>
      <c r="AU1460" s="99">
        <f>SUMIFS(通讯通路门店!$W:$W,通讯通路门店!$S:$S,$G1460)</f>
        <v>0</v>
      </c>
      <c r="AV1460" s="99">
        <f>SUMIFS(通讯通路门店!$Z:$Z,通讯通路门店!$S:$S,$G1460)</f>
        <v>0</v>
      </c>
      <c r="AW1460" s="99">
        <f>SUMIFS(通讯通路门店!$AB:$AB,通讯通路门店!$S:$S,$G1460)</f>
        <v>0</v>
      </c>
      <c r="AX1460" s="99">
        <f>SUMIFS(通讯通路门店!$X:$X,通讯通路门店!$S:$S,$G1460)</f>
        <v>0</v>
      </c>
      <c r="AY1460" s="99">
        <f>SUMIFS(通讯通路门店!$Y:$Y,通讯通路门店!$S:$S,$G1460)</f>
        <v>0</v>
      </c>
      <c r="AZ1460" s="99">
        <f>SUMIFS(通讯通路门店!$AA:$AA,通讯通路门店!$S:$S,$G1460)</f>
        <v>0</v>
      </c>
      <c r="BA1460" s="99">
        <f t="shared" si="113"/>
        <v>0</v>
      </c>
      <c r="BB1460" s="99">
        <f t="shared" si="114"/>
        <v>0</v>
      </c>
      <c r="BC1460" s="99">
        <f>SUMIFS(通讯通路门店!$W:$W,通讯通路门店!$S:$S,$G1460,通讯通路门店!$J:$J,"荣耀体验店")+SUMIFS(通讯通路门店!$W:$W,通讯通路门店!$S:$S,$G1460,通讯通路门店!$J:$J,"荣耀授权专卖店")</f>
        <v>0</v>
      </c>
      <c r="BD1460" s="99">
        <f>SUMIFS(通讯通路门店!$Z:$Z,通讯通路门店!$S:$S,$G1460,通讯通路门店!$J:$J,"VIVO体验店")</f>
        <v>0</v>
      </c>
      <c r="BE1460" s="99">
        <f>SUMIFS(通讯通路门店!$AB:$AB,通讯通路门店!$S:$S,$G1460,通讯通路门店!$J:$J,"OPPO体验店")</f>
        <v>0</v>
      </c>
      <c r="BF1460" s="99">
        <f>SUMIFS(通讯通路门店!$X:$X,通讯通路门店!$S:$S,$G1460,通讯通路门店!$J:$J,"华为授权体验店")+SUMIFS(通讯通路门店!$AA:$AA,通讯通路门店!$S:$S,$G1460,通讯通路门店!$J:$J,"华为堡垒店")</f>
        <v>0</v>
      </c>
      <c r="BG1460" s="99">
        <f>SUMIFS(通讯通路门店!$Y:$Y,通讯通路门店!$S:$S,$G1460,通讯通路门店!$J:$J,"小米体验店")</f>
        <v>0</v>
      </c>
      <c r="BH1460" s="99">
        <f>SUMIFS(通讯通路门店!$AA:$AA,通讯通路门店!$S:$S,$G1460,通讯通路门店!$J:$J,"苹果体验店")</f>
        <v>0</v>
      </c>
      <c r="BI1460" s="99">
        <f>SUMIFS(通讯通路门店!$K:$K,通讯通路门店!$S:$S,$G1460,通讯通路门店!$J:$J,"其他品牌专卖店")</f>
        <v>0</v>
      </c>
      <c r="BJ1460" s="99">
        <f>SUMIFS(通讯通路门店!$AC:$AC,通讯通路门店!$S:$S,$G1460)</f>
        <v>0</v>
      </c>
      <c r="BK1460" s="99">
        <f>SUMIFS(通讯通路门店!$AD:$AD,通讯通路门店!$S:$S,$G1460)</f>
        <v>0</v>
      </c>
      <c r="BL1460" s="99">
        <f>SUMIFS(通讯通路门店!$AE:$AE,通讯通路门店!$S:$S,$G1460)</f>
        <v>0</v>
      </c>
      <c r="BM1460" s="99">
        <f>SUMIFS(通讯通路门店!$AF:$AF,通讯通路门店!$S:$S,$G1460)</f>
        <v>0</v>
      </c>
      <c r="BN1460" s="99">
        <f>SUMIFS(通讯通路门店!$AG:$AG,通讯通路门店!$S:$S,$G1460)</f>
        <v>0</v>
      </c>
      <c r="BO1460" s="99">
        <f>SUMIFS(通讯通路门店!$AH:$AH,通讯通路门店!$S:$S,$G1460)</f>
        <v>0</v>
      </c>
      <c r="BP1460" s="99">
        <f>SUMIFS(通讯通路门店!$AI:$AI,通讯通路门店!$S:$S,$G1460)</f>
        <v>0</v>
      </c>
      <c r="BQ1460" s="83"/>
    </row>
    <row r="1461" spans="1:69">
      <c r="A1461" s="99" t="str">
        <f>IFERROR(_xlfn.XLOOKUP($G1461,通讯通路门店!$S$4:$S$993931,通讯通路门店!$A$4:$A$993931,0,0),"")</f>
        <v>海南省</v>
      </c>
      <c r="B1461" s="99" t="str">
        <f>IFERROR(_xlfn.XLOOKUP($G1461,通讯通路门店!$S$4:$S$993931,通讯通路门店!$B$4:$B$993931,0,0),"")</f>
        <v>东方市</v>
      </c>
      <c r="C1461" s="99" t="str">
        <f>IFERROR(_xlfn.XLOOKUP($G1461,通讯通路门店!$S$4:$S$993931,通讯通路门店!$C$4:$C$993931,0,0),"")</f>
        <v>东方市</v>
      </c>
      <c r="D1461" s="99" t="str">
        <f>IFERROR(_xlfn.XLOOKUP($G1461,通讯通路门店!$S$4:$S$993931,通讯通路门店!$D$4:$D$993931,0,0),"")</f>
        <v>八所镇</v>
      </c>
      <c r="E1461" s="83"/>
      <c r="F1461" s="83"/>
      <c r="G1461" s="101"/>
      <c r="H1461" s="102">
        <f>IFERROR(_xlfn.XLOOKUP($G1461,通讯通路门店!$S$4:$S$993931,通讯通路门店!$R$4:$R$993931,0,0),"")</f>
        <v>0</v>
      </c>
      <c r="I1461" s="83"/>
      <c r="J1461" s="83"/>
      <c r="K1461" s="83"/>
      <c r="L1461" s="83"/>
      <c r="M1461" s="83"/>
      <c r="N1461" s="83"/>
      <c r="O1461" s="83"/>
      <c r="P1461" s="83"/>
      <c r="Q1461" s="83"/>
      <c r="R1461" s="83"/>
      <c r="S1461" s="83"/>
      <c r="T1461" s="83"/>
      <c r="U1461" s="99">
        <f>COUNTIF(通讯通路门店!$S:$S,$G1461)</f>
        <v>0</v>
      </c>
      <c r="V1461" s="99">
        <f>COUNTIFS(通讯通路门店!$S:$S,$G1461,通讯通路门店!$J:$J,"综合卖场")</f>
        <v>0</v>
      </c>
      <c r="W1461" s="99">
        <f>SUMIFS(通讯通路门店!$AJ:$AJ,通讯通路门店!$S:$S,通讯客户沙盘!$G1461)</f>
        <v>0</v>
      </c>
      <c r="X1461" s="99">
        <f t="shared" si="110"/>
        <v>0</v>
      </c>
      <c r="Y1461" s="99">
        <f>COUNTIFS(通讯通路门店!$S:$S,$G1461,通讯通路门店!$J:$J,"荣耀体验店")+COUNTIFS(通讯通路门店!$S:$S,$G1461,通讯通路门店!$J:$J,"荣耀授权专卖店")</f>
        <v>0</v>
      </c>
      <c r="Z1461" s="99">
        <f>COUNTIFS(通讯通路门店!$S:$S,$G1461,通讯通路门店!$J:$J,"VIVO体验店")</f>
        <v>0</v>
      </c>
      <c r="AA1461" s="99">
        <f>COUNTIFS(通讯通路门店!$S:$S,$G1461,通讯通路门店!$J:$J,"OPPO体验店")</f>
        <v>0</v>
      </c>
      <c r="AB1461" s="99">
        <f>COUNTIFS(通讯通路门店!$S:$S,$G1461,通讯通路门店!$J:$J,"华为授权体验店")+COUNTIFS(通讯通路门店!$S:$S,$G1461,通讯通路门店!$J:$J,"华为堡垒店")</f>
        <v>0</v>
      </c>
      <c r="AC1461" s="99">
        <f>COUNTIFS(通讯通路门店!$S:$S,$G1461,通讯通路门店!$J:$J,"小米体验店")</f>
        <v>0</v>
      </c>
      <c r="AD1461" s="99">
        <f>COUNTIFS(通讯通路门店!$S:$S,$G1461,通讯通路门店!$J:$J,"苹果体验店")</f>
        <v>0</v>
      </c>
      <c r="AE1461" s="99">
        <f>COUNTIFS(通讯通路门店!$S:$S,$G1461,通讯通路门店!$J:$J,"其他品牌专卖店")</f>
        <v>0</v>
      </c>
      <c r="AF1461" s="99">
        <f>SUMIFS(通讯通路门店!$BI:$BI,通讯通路门店!$S:$S,$G1461)</f>
        <v>0</v>
      </c>
      <c r="AG1461" s="99">
        <f>SUMIFS(通讯通路门店!$BH:$BH,通讯通路门店!$S:$S,$G1461)</f>
        <v>0</v>
      </c>
      <c r="AH1461" s="99">
        <f t="shared" si="111"/>
        <v>0</v>
      </c>
      <c r="AI1461" s="99">
        <f>SUMIFS(通讯通路门店!$BB:$BB,通讯通路门店!$S:$S,$G1461)</f>
        <v>0</v>
      </c>
      <c r="AJ1461" s="99">
        <f>SUMIFS(通讯通路门店!$BE:$BE,通讯通路门店!$S:$S,$G1461)</f>
        <v>0</v>
      </c>
      <c r="AK1461" s="99">
        <f>SUMIFS(通讯通路门店!$BG:$BG,通讯通路门店!$S:$S,$G1461)</f>
        <v>0</v>
      </c>
      <c r="AL1461" s="99">
        <f>SUMIFS(通讯通路门店!$BC:$BC,通讯通路门店!$S:$S,$G1461)</f>
        <v>0</v>
      </c>
      <c r="AM1461" s="99">
        <f>SUMIFS(通讯通路门店!$BD:$BD,通讯通路门店!$S:$S,$G1461)</f>
        <v>0</v>
      </c>
      <c r="AN1461" s="99">
        <f>SUMIFS(通讯通路门店!$BF:$BF,通讯通路门店!$S:$S,$G1461)</f>
        <v>0</v>
      </c>
      <c r="AO1461" s="99">
        <f t="shared" si="112"/>
        <v>0</v>
      </c>
      <c r="AP1461" s="99">
        <f>SUMIFS(通讯通路门店!$K:$K,通讯通路门店!$S:$S,$G1461)</f>
        <v>0</v>
      </c>
      <c r="AQ1461" s="83"/>
      <c r="AR1461" s="99">
        <f>SUMIFS(通讯通路门店!$T:$T,通讯通路门店!$S:$S,$G1461)</f>
        <v>0</v>
      </c>
      <c r="AS1461" s="99">
        <f>SUMIFS(通讯通路门店!$U:$U,通讯通路门店!$S:$S,$G1461)</f>
        <v>0</v>
      </c>
      <c r="AT1461" s="99">
        <f>SUMIFS(通讯通路门店!$V:$V,通讯通路门店!$S:$S,$G1461)</f>
        <v>0</v>
      </c>
      <c r="AU1461" s="99">
        <f>SUMIFS(通讯通路门店!$W:$W,通讯通路门店!$S:$S,$G1461)</f>
        <v>0</v>
      </c>
      <c r="AV1461" s="99">
        <f>SUMIFS(通讯通路门店!$Z:$Z,通讯通路门店!$S:$S,$G1461)</f>
        <v>0</v>
      </c>
      <c r="AW1461" s="99">
        <f>SUMIFS(通讯通路门店!$AB:$AB,通讯通路门店!$S:$S,$G1461)</f>
        <v>0</v>
      </c>
      <c r="AX1461" s="99">
        <f>SUMIFS(通讯通路门店!$X:$X,通讯通路门店!$S:$S,$G1461)</f>
        <v>0</v>
      </c>
      <c r="AY1461" s="99">
        <f>SUMIFS(通讯通路门店!$Y:$Y,通讯通路门店!$S:$S,$G1461)</f>
        <v>0</v>
      </c>
      <c r="AZ1461" s="99">
        <f>SUMIFS(通讯通路门店!$AA:$AA,通讯通路门店!$S:$S,$G1461)</f>
        <v>0</v>
      </c>
      <c r="BA1461" s="99">
        <f t="shared" si="113"/>
        <v>0</v>
      </c>
      <c r="BB1461" s="99">
        <f t="shared" si="114"/>
        <v>0</v>
      </c>
      <c r="BC1461" s="99">
        <f>SUMIFS(通讯通路门店!$W:$W,通讯通路门店!$S:$S,$G1461,通讯通路门店!$J:$J,"荣耀体验店")+SUMIFS(通讯通路门店!$W:$W,通讯通路门店!$S:$S,$G1461,通讯通路门店!$J:$J,"荣耀授权专卖店")</f>
        <v>0</v>
      </c>
      <c r="BD1461" s="99">
        <f>SUMIFS(通讯通路门店!$Z:$Z,通讯通路门店!$S:$S,$G1461,通讯通路门店!$J:$J,"VIVO体验店")</f>
        <v>0</v>
      </c>
      <c r="BE1461" s="99">
        <f>SUMIFS(通讯通路门店!$AB:$AB,通讯通路门店!$S:$S,$G1461,通讯通路门店!$J:$J,"OPPO体验店")</f>
        <v>0</v>
      </c>
      <c r="BF1461" s="99">
        <f>SUMIFS(通讯通路门店!$X:$X,通讯通路门店!$S:$S,$G1461,通讯通路门店!$J:$J,"华为授权体验店")+SUMIFS(通讯通路门店!$AA:$AA,通讯通路门店!$S:$S,$G1461,通讯通路门店!$J:$J,"华为堡垒店")</f>
        <v>0</v>
      </c>
      <c r="BG1461" s="99">
        <f>SUMIFS(通讯通路门店!$Y:$Y,通讯通路门店!$S:$S,$G1461,通讯通路门店!$J:$J,"小米体验店")</f>
        <v>0</v>
      </c>
      <c r="BH1461" s="99">
        <f>SUMIFS(通讯通路门店!$AA:$AA,通讯通路门店!$S:$S,$G1461,通讯通路门店!$J:$J,"苹果体验店")</f>
        <v>0</v>
      </c>
      <c r="BI1461" s="99">
        <f>SUMIFS(通讯通路门店!$K:$K,通讯通路门店!$S:$S,$G1461,通讯通路门店!$J:$J,"其他品牌专卖店")</f>
        <v>0</v>
      </c>
      <c r="BJ1461" s="99">
        <f>SUMIFS(通讯通路门店!$AC:$AC,通讯通路门店!$S:$S,$G1461)</f>
        <v>0</v>
      </c>
      <c r="BK1461" s="99">
        <f>SUMIFS(通讯通路门店!$AD:$AD,通讯通路门店!$S:$S,$G1461)</f>
        <v>0</v>
      </c>
      <c r="BL1461" s="99">
        <f>SUMIFS(通讯通路门店!$AE:$AE,通讯通路门店!$S:$S,$G1461)</f>
        <v>0</v>
      </c>
      <c r="BM1461" s="99">
        <f>SUMIFS(通讯通路门店!$AF:$AF,通讯通路门店!$S:$S,$G1461)</f>
        <v>0</v>
      </c>
      <c r="BN1461" s="99">
        <f>SUMIFS(通讯通路门店!$AG:$AG,通讯通路门店!$S:$S,$G1461)</f>
        <v>0</v>
      </c>
      <c r="BO1461" s="99">
        <f>SUMIFS(通讯通路门店!$AH:$AH,通讯通路门店!$S:$S,$G1461)</f>
        <v>0</v>
      </c>
      <c r="BP1461" s="99">
        <f>SUMIFS(通讯通路门店!$AI:$AI,通讯通路门店!$S:$S,$G1461)</f>
        <v>0</v>
      </c>
      <c r="BQ1461" s="83"/>
    </row>
    <row r="1462" spans="1:69">
      <c r="A1462" s="99" t="str">
        <f>IFERROR(_xlfn.XLOOKUP($G1462,通讯通路门店!$S$4:$S$993931,通讯通路门店!$A$4:$A$993931,0,0),"")</f>
        <v>海南省</v>
      </c>
      <c r="B1462" s="99" t="str">
        <f>IFERROR(_xlfn.XLOOKUP($G1462,通讯通路门店!$S$4:$S$993931,通讯通路门店!$B$4:$B$993931,0,0),"")</f>
        <v>东方市</v>
      </c>
      <c r="C1462" s="99" t="str">
        <f>IFERROR(_xlfn.XLOOKUP($G1462,通讯通路门店!$S$4:$S$993931,通讯通路门店!$C$4:$C$993931,0,0),"")</f>
        <v>东方市</v>
      </c>
      <c r="D1462" s="99" t="str">
        <f>IFERROR(_xlfn.XLOOKUP($G1462,通讯通路门店!$S$4:$S$993931,通讯通路门店!$D$4:$D$993931,0,0),"")</f>
        <v>八所镇</v>
      </c>
      <c r="E1462" s="83"/>
      <c r="F1462" s="83"/>
      <c r="G1462" s="101"/>
      <c r="H1462" s="102">
        <f>IFERROR(_xlfn.XLOOKUP($G1462,通讯通路门店!$S$4:$S$993931,通讯通路门店!$R$4:$R$993931,0,0),"")</f>
        <v>0</v>
      </c>
      <c r="I1462" s="83"/>
      <c r="J1462" s="83"/>
      <c r="K1462" s="83"/>
      <c r="L1462" s="83"/>
      <c r="M1462" s="83"/>
      <c r="N1462" s="83"/>
      <c r="O1462" s="83"/>
      <c r="P1462" s="83"/>
      <c r="Q1462" s="83"/>
      <c r="R1462" s="83"/>
      <c r="S1462" s="83"/>
      <c r="T1462" s="83"/>
      <c r="U1462" s="99">
        <f>COUNTIF(通讯通路门店!$S:$S,$G1462)</f>
        <v>0</v>
      </c>
      <c r="V1462" s="99">
        <f>COUNTIFS(通讯通路门店!$S:$S,$G1462,通讯通路门店!$J:$J,"综合卖场")</f>
        <v>0</v>
      </c>
      <c r="W1462" s="99">
        <f>SUMIFS(通讯通路门店!$AJ:$AJ,通讯通路门店!$S:$S,通讯客户沙盘!$G1462)</f>
        <v>0</v>
      </c>
      <c r="X1462" s="99">
        <f t="shared" si="110"/>
        <v>0</v>
      </c>
      <c r="Y1462" s="99">
        <f>COUNTIFS(通讯通路门店!$S:$S,$G1462,通讯通路门店!$J:$J,"荣耀体验店")+COUNTIFS(通讯通路门店!$S:$S,$G1462,通讯通路门店!$J:$J,"荣耀授权专卖店")</f>
        <v>0</v>
      </c>
      <c r="Z1462" s="99">
        <f>COUNTIFS(通讯通路门店!$S:$S,$G1462,通讯通路门店!$J:$J,"VIVO体验店")</f>
        <v>0</v>
      </c>
      <c r="AA1462" s="99">
        <f>COUNTIFS(通讯通路门店!$S:$S,$G1462,通讯通路门店!$J:$J,"OPPO体验店")</f>
        <v>0</v>
      </c>
      <c r="AB1462" s="99">
        <f>COUNTIFS(通讯通路门店!$S:$S,$G1462,通讯通路门店!$J:$J,"华为授权体验店")+COUNTIFS(通讯通路门店!$S:$S,$G1462,通讯通路门店!$J:$J,"华为堡垒店")</f>
        <v>0</v>
      </c>
      <c r="AC1462" s="99">
        <f>COUNTIFS(通讯通路门店!$S:$S,$G1462,通讯通路门店!$J:$J,"小米体验店")</f>
        <v>0</v>
      </c>
      <c r="AD1462" s="99">
        <f>COUNTIFS(通讯通路门店!$S:$S,$G1462,通讯通路门店!$J:$J,"苹果体验店")</f>
        <v>0</v>
      </c>
      <c r="AE1462" s="99">
        <f>COUNTIFS(通讯通路门店!$S:$S,$G1462,通讯通路门店!$J:$J,"其他品牌专卖店")</f>
        <v>0</v>
      </c>
      <c r="AF1462" s="99">
        <f>SUMIFS(通讯通路门店!$BI:$BI,通讯通路门店!$S:$S,$G1462)</f>
        <v>0</v>
      </c>
      <c r="AG1462" s="99">
        <f>SUMIFS(通讯通路门店!$BH:$BH,通讯通路门店!$S:$S,$G1462)</f>
        <v>0</v>
      </c>
      <c r="AH1462" s="99">
        <f t="shared" si="111"/>
        <v>0</v>
      </c>
      <c r="AI1462" s="99">
        <f>SUMIFS(通讯通路门店!$BB:$BB,通讯通路门店!$S:$S,$G1462)</f>
        <v>0</v>
      </c>
      <c r="AJ1462" s="99">
        <f>SUMIFS(通讯通路门店!$BE:$BE,通讯通路门店!$S:$S,$G1462)</f>
        <v>0</v>
      </c>
      <c r="AK1462" s="99">
        <f>SUMIFS(通讯通路门店!$BG:$BG,通讯通路门店!$S:$S,$G1462)</f>
        <v>0</v>
      </c>
      <c r="AL1462" s="99">
        <f>SUMIFS(通讯通路门店!$BC:$BC,通讯通路门店!$S:$S,$G1462)</f>
        <v>0</v>
      </c>
      <c r="AM1462" s="99">
        <f>SUMIFS(通讯通路门店!$BD:$BD,通讯通路门店!$S:$S,$G1462)</f>
        <v>0</v>
      </c>
      <c r="AN1462" s="99">
        <f>SUMIFS(通讯通路门店!$BF:$BF,通讯通路门店!$S:$S,$G1462)</f>
        <v>0</v>
      </c>
      <c r="AO1462" s="99">
        <f t="shared" si="112"/>
        <v>0</v>
      </c>
      <c r="AP1462" s="99">
        <f>SUMIFS(通讯通路门店!$K:$K,通讯通路门店!$S:$S,$G1462)</f>
        <v>0</v>
      </c>
      <c r="AQ1462" s="83"/>
      <c r="AR1462" s="99">
        <f>SUMIFS(通讯通路门店!$T:$T,通讯通路门店!$S:$S,$G1462)</f>
        <v>0</v>
      </c>
      <c r="AS1462" s="99">
        <f>SUMIFS(通讯通路门店!$U:$U,通讯通路门店!$S:$S,$G1462)</f>
        <v>0</v>
      </c>
      <c r="AT1462" s="99">
        <f>SUMIFS(通讯通路门店!$V:$V,通讯通路门店!$S:$S,$G1462)</f>
        <v>0</v>
      </c>
      <c r="AU1462" s="99">
        <f>SUMIFS(通讯通路门店!$W:$W,通讯通路门店!$S:$S,$G1462)</f>
        <v>0</v>
      </c>
      <c r="AV1462" s="99">
        <f>SUMIFS(通讯通路门店!$Z:$Z,通讯通路门店!$S:$S,$G1462)</f>
        <v>0</v>
      </c>
      <c r="AW1462" s="99">
        <f>SUMIFS(通讯通路门店!$AB:$AB,通讯通路门店!$S:$S,$G1462)</f>
        <v>0</v>
      </c>
      <c r="AX1462" s="99">
        <f>SUMIFS(通讯通路门店!$X:$X,通讯通路门店!$S:$S,$G1462)</f>
        <v>0</v>
      </c>
      <c r="AY1462" s="99">
        <f>SUMIFS(通讯通路门店!$Y:$Y,通讯通路门店!$S:$S,$G1462)</f>
        <v>0</v>
      </c>
      <c r="AZ1462" s="99">
        <f>SUMIFS(通讯通路门店!$AA:$AA,通讯通路门店!$S:$S,$G1462)</f>
        <v>0</v>
      </c>
      <c r="BA1462" s="99">
        <f t="shared" si="113"/>
        <v>0</v>
      </c>
      <c r="BB1462" s="99">
        <f t="shared" si="114"/>
        <v>0</v>
      </c>
      <c r="BC1462" s="99">
        <f>SUMIFS(通讯通路门店!$W:$W,通讯通路门店!$S:$S,$G1462,通讯通路门店!$J:$J,"荣耀体验店")+SUMIFS(通讯通路门店!$W:$W,通讯通路门店!$S:$S,$G1462,通讯通路门店!$J:$J,"荣耀授权专卖店")</f>
        <v>0</v>
      </c>
      <c r="BD1462" s="99">
        <f>SUMIFS(通讯通路门店!$Z:$Z,通讯通路门店!$S:$S,$G1462,通讯通路门店!$J:$J,"VIVO体验店")</f>
        <v>0</v>
      </c>
      <c r="BE1462" s="99">
        <f>SUMIFS(通讯通路门店!$AB:$AB,通讯通路门店!$S:$S,$G1462,通讯通路门店!$J:$J,"OPPO体验店")</f>
        <v>0</v>
      </c>
      <c r="BF1462" s="99">
        <f>SUMIFS(通讯通路门店!$X:$X,通讯通路门店!$S:$S,$G1462,通讯通路门店!$J:$J,"华为授权体验店")+SUMIFS(通讯通路门店!$AA:$AA,通讯通路门店!$S:$S,$G1462,通讯通路门店!$J:$J,"华为堡垒店")</f>
        <v>0</v>
      </c>
      <c r="BG1462" s="99">
        <f>SUMIFS(通讯通路门店!$Y:$Y,通讯通路门店!$S:$S,$G1462,通讯通路门店!$J:$J,"小米体验店")</f>
        <v>0</v>
      </c>
      <c r="BH1462" s="99">
        <f>SUMIFS(通讯通路门店!$AA:$AA,通讯通路门店!$S:$S,$G1462,通讯通路门店!$J:$J,"苹果体验店")</f>
        <v>0</v>
      </c>
      <c r="BI1462" s="99">
        <f>SUMIFS(通讯通路门店!$K:$K,通讯通路门店!$S:$S,$G1462,通讯通路门店!$J:$J,"其他品牌专卖店")</f>
        <v>0</v>
      </c>
      <c r="BJ1462" s="99">
        <f>SUMIFS(通讯通路门店!$AC:$AC,通讯通路门店!$S:$S,$G1462)</f>
        <v>0</v>
      </c>
      <c r="BK1462" s="99">
        <f>SUMIFS(通讯通路门店!$AD:$AD,通讯通路门店!$S:$S,$G1462)</f>
        <v>0</v>
      </c>
      <c r="BL1462" s="99">
        <f>SUMIFS(通讯通路门店!$AE:$AE,通讯通路门店!$S:$S,$G1462)</f>
        <v>0</v>
      </c>
      <c r="BM1462" s="99">
        <f>SUMIFS(通讯通路门店!$AF:$AF,通讯通路门店!$S:$S,$G1462)</f>
        <v>0</v>
      </c>
      <c r="BN1462" s="99">
        <f>SUMIFS(通讯通路门店!$AG:$AG,通讯通路门店!$S:$S,$G1462)</f>
        <v>0</v>
      </c>
      <c r="BO1462" s="99">
        <f>SUMIFS(通讯通路门店!$AH:$AH,通讯通路门店!$S:$S,$G1462)</f>
        <v>0</v>
      </c>
      <c r="BP1462" s="99">
        <f>SUMIFS(通讯通路门店!$AI:$AI,通讯通路门店!$S:$S,$G1462)</f>
        <v>0</v>
      </c>
      <c r="BQ1462" s="83"/>
    </row>
    <row r="1463" spans="1:69">
      <c r="A1463" s="99" t="str">
        <f>IFERROR(_xlfn.XLOOKUP($G1463,通讯通路门店!$S$4:$S$993931,通讯通路门店!$A$4:$A$993931,0,0),"")</f>
        <v>海南省</v>
      </c>
      <c r="B1463" s="99" t="str">
        <f>IFERROR(_xlfn.XLOOKUP($G1463,通讯通路门店!$S$4:$S$993931,通讯通路门店!$B$4:$B$993931,0,0),"")</f>
        <v>东方市</v>
      </c>
      <c r="C1463" s="99" t="str">
        <f>IFERROR(_xlfn.XLOOKUP($G1463,通讯通路门店!$S$4:$S$993931,通讯通路门店!$C$4:$C$993931,0,0),"")</f>
        <v>东方市</v>
      </c>
      <c r="D1463" s="99" t="str">
        <f>IFERROR(_xlfn.XLOOKUP($G1463,通讯通路门店!$S$4:$S$993931,通讯通路门店!$D$4:$D$993931,0,0),"")</f>
        <v>八所镇</v>
      </c>
      <c r="E1463" s="83"/>
      <c r="F1463" s="83"/>
      <c r="G1463" s="101"/>
      <c r="H1463" s="102">
        <f>IFERROR(_xlfn.XLOOKUP($G1463,通讯通路门店!$S$4:$S$993931,通讯通路门店!$R$4:$R$993931,0,0),"")</f>
        <v>0</v>
      </c>
      <c r="I1463" s="83"/>
      <c r="J1463" s="83"/>
      <c r="K1463" s="83"/>
      <c r="L1463" s="83"/>
      <c r="M1463" s="83"/>
      <c r="N1463" s="83"/>
      <c r="O1463" s="83"/>
      <c r="P1463" s="83"/>
      <c r="Q1463" s="83"/>
      <c r="R1463" s="83"/>
      <c r="S1463" s="83"/>
      <c r="T1463" s="83"/>
      <c r="U1463" s="99">
        <f>COUNTIF(通讯通路门店!$S:$S,$G1463)</f>
        <v>0</v>
      </c>
      <c r="V1463" s="99">
        <f>COUNTIFS(通讯通路门店!$S:$S,$G1463,通讯通路门店!$J:$J,"综合卖场")</f>
        <v>0</v>
      </c>
      <c r="W1463" s="99">
        <f>SUMIFS(通讯通路门店!$AJ:$AJ,通讯通路门店!$S:$S,通讯客户沙盘!$G1463)</f>
        <v>0</v>
      </c>
      <c r="X1463" s="99">
        <f t="shared" si="110"/>
        <v>0</v>
      </c>
      <c r="Y1463" s="99">
        <f>COUNTIFS(通讯通路门店!$S:$S,$G1463,通讯通路门店!$J:$J,"荣耀体验店")+COUNTIFS(通讯通路门店!$S:$S,$G1463,通讯通路门店!$J:$J,"荣耀授权专卖店")</f>
        <v>0</v>
      </c>
      <c r="Z1463" s="99">
        <f>COUNTIFS(通讯通路门店!$S:$S,$G1463,通讯通路门店!$J:$J,"VIVO体验店")</f>
        <v>0</v>
      </c>
      <c r="AA1463" s="99">
        <f>COUNTIFS(通讯通路门店!$S:$S,$G1463,通讯通路门店!$J:$J,"OPPO体验店")</f>
        <v>0</v>
      </c>
      <c r="AB1463" s="99">
        <f>COUNTIFS(通讯通路门店!$S:$S,$G1463,通讯通路门店!$J:$J,"华为授权体验店")+COUNTIFS(通讯通路门店!$S:$S,$G1463,通讯通路门店!$J:$J,"华为堡垒店")</f>
        <v>0</v>
      </c>
      <c r="AC1463" s="99">
        <f>COUNTIFS(通讯通路门店!$S:$S,$G1463,通讯通路门店!$J:$J,"小米体验店")</f>
        <v>0</v>
      </c>
      <c r="AD1463" s="99">
        <f>COUNTIFS(通讯通路门店!$S:$S,$G1463,通讯通路门店!$J:$J,"苹果体验店")</f>
        <v>0</v>
      </c>
      <c r="AE1463" s="99">
        <f>COUNTIFS(通讯通路门店!$S:$S,$G1463,通讯通路门店!$J:$J,"其他品牌专卖店")</f>
        <v>0</v>
      </c>
      <c r="AF1463" s="99">
        <f>SUMIFS(通讯通路门店!$BI:$BI,通讯通路门店!$S:$S,$G1463)</f>
        <v>0</v>
      </c>
      <c r="AG1463" s="99">
        <f>SUMIFS(通讯通路门店!$BH:$BH,通讯通路门店!$S:$S,$G1463)</f>
        <v>0</v>
      </c>
      <c r="AH1463" s="99">
        <f t="shared" si="111"/>
        <v>0</v>
      </c>
      <c r="AI1463" s="99">
        <f>SUMIFS(通讯通路门店!$BB:$BB,通讯通路门店!$S:$S,$G1463)</f>
        <v>0</v>
      </c>
      <c r="AJ1463" s="99">
        <f>SUMIFS(通讯通路门店!$BE:$BE,通讯通路门店!$S:$S,$G1463)</f>
        <v>0</v>
      </c>
      <c r="AK1463" s="99">
        <f>SUMIFS(通讯通路门店!$BG:$BG,通讯通路门店!$S:$S,$G1463)</f>
        <v>0</v>
      </c>
      <c r="AL1463" s="99">
        <f>SUMIFS(通讯通路门店!$BC:$BC,通讯通路门店!$S:$S,$G1463)</f>
        <v>0</v>
      </c>
      <c r="AM1463" s="99">
        <f>SUMIFS(通讯通路门店!$BD:$BD,通讯通路门店!$S:$S,$G1463)</f>
        <v>0</v>
      </c>
      <c r="AN1463" s="99">
        <f>SUMIFS(通讯通路门店!$BF:$BF,通讯通路门店!$S:$S,$G1463)</f>
        <v>0</v>
      </c>
      <c r="AO1463" s="99">
        <f t="shared" si="112"/>
        <v>0</v>
      </c>
      <c r="AP1463" s="99">
        <f>SUMIFS(通讯通路门店!$K:$K,通讯通路门店!$S:$S,$G1463)</f>
        <v>0</v>
      </c>
      <c r="AQ1463" s="83"/>
      <c r="AR1463" s="99">
        <f>SUMIFS(通讯通路门店!$T:$T,通讯通路门店!$S:$S,$G1463)</f>
        <v>0</v>
      </c>
      <c r="AS1463" s="99">
        <f>SUMIFS(通讯通路门店!$U:$U,通讯通路门店!$S:$S,$G1463)</f>
        <v>0</v>
      </c>
      <c r="AT1463" s="99">
        <f>SUMIFS(通讯通路门店!$V:$V,通讯通路门店!$S:$S,$G1463)</f>
        <v>0</v>
      </c>
      <c r="AU1463" s="99">
        <f>SUMIFS(通讯通路门店!$W:$W,通讯通路门店!$S:$S,$G1463)</f>
        <v>0</v>
      </c>
      <c r="AV1463" s="99">
        <f>SUMIFS(通讯通路门店!$Z:$Z,通讯通路门店!$S:$S,$G1463)</f>
        <v>0</v>
      </c>
      <c r="AW1463" s="99">
        <f>SUMIFS(通讯通路门店!$AB:$AB,通讯通路门店!$S:$S,$G1463)</f>
        <v>0</v>
      </c>
      <c r="AX1463" s="99">
        <f>SUMIFS(通讯通路门店!$X:$X,通讯通路门店!$S:$S,$G1463)</f>
        <v>0</v>
      </c>
      <c r="AY1463" s="99">
        <f>SUMIFS(通讯通路门店!$Y:$Y,通讯通路门店!$S:$S,$G1463)</f>
        <v>0</v>
      </c>
      <c r="AZ1463" s="99">
        <f>SUMIFS(通讯通路门店!$AA:$AA,通讯通路门店!$S:$S,$G1463)</f>
        <v>0</v>
      </c>
      <c r="BA1463" s="99">
        <f t="shared" si="113"/>
        <v>0</v>
      </c>
      <c r="BB1463" s="99">
        <f t="shared" si="114"/>
        <v>0</v>
      </c>
      <c r="BC1463" s="99">
        <f>SUMIFS(通讯通路门店!$W:$W,通讯通路门店!$S:$S,$G1463,通讯通路门店!$J:$J,"荣耀体验店")+SUMIFS(通讯通路门店!$W:$W,通讯通路门店!$S:$S,$G1463,通讯通路门店!$J:$J,"荣耀授权专卖店")</f>
        <v>0</v>
      </c>
      <c r="BD1463" s="99">
        <f>SUMIFS(通讯通路门店!$Z:$Z,通讯通路门店!$S:$S,$G1463,通讯通路门店!$J:$J,"VIVO体验店")</f>
        <v>0</v>
      </c>
      <c r="BE1463" s="99">
        <f>SUMIFS(通讯通路门店!$AB:$AB,通讯通路门店!$S:$S,$G1463,通讯通路门店!$J:$J,"OPPO体验店")</f>
        <v>0</v>
      </c>
      <c r="BF1463" s="99">
        <f>SUMIFS(通讯通路门店!$X:$X,通讯通路门店!$S:$S,$G1463,通讯通路门店!$J:$J,"华为授权体验店")+SUMIFS(通讯通路门店!$AA:$AA,通讯通路门店!$S:$S,$G1463,通讯通路门店!$J:$J,"华为堡垒店")</f>
        <v>0</v>
      </c>
      <c r="BG1463" s="99">
        <f>SUMIFS(通讯通路门店!$Y:$Y,通讯通路门店!$S:$S,$G1463,通讯通路门店!$J:$J,"小米体验店")</f>
        <v>0</v>
      </c>
      <c r="BH1463" s="99">
        <f>SUMIFS(通讯通路门店!$AA:$AA,通讯通路门店!$S:$S,$G1463,通讯通路门店!$J:$J,"苹果体验店")</f>
        <v>0</v>
      </c>
      <c r="BI1463" s="99">
        <f>SUMIFS(通讯通路门店!$K:$K,通讯通路门店!$S:$S,$G1463,通讯通路门店!$J:$J,"其他品牌专卖店")</f>
        <v>0</v>
      </c>
      <c r="BJ1463" s="99">
        <f>SUMIFS(通讯通路门店!$AC:$AC,通讯通路门店!$S:$S,$G1463)</f>
        <v>0</v>
      </c>
      <c r="BK1463" s="99">
        <f>SUMIFS(通讯通路门店!$AD:$AD,通讯通路门店!$S:$S,$G1463)</f>
        <v>0</v>
      </c>
      <c r="BL1463" s="99">
        <f>SUMIFS(通讯通路门店!$AE:$AE,通讯通路门店!$S:$S,$G1463)</f>
        <v>0</v>
      </c>
      <c r="BM1463" s="99">
        <f>SUMIFS(通讯通路门店!$AF:$AF,通讯通路门店!$S:$S,$G1463)</f>
        <v>0</v>
      </c>
      <c r="BN1463" s="99">
        <f>SUMIFS(通讯通路门店!$AG:$AG,通讯通路门店!$S:$S,$G1463)</f>
        <v>0</v>
      </c>
      <c r="BO1463" s="99">
        <f>SUMIFS(通讯通路门店!$AH:$AH,通讯通路门店!$S:$S,$G1463)</f>
        <v>0</v>
      </c>
      <c r="BP1463" s="99">
        <f>SUMIFS(通讯通路门店!$AI:$AI,通讯通路门店!$S:$S,$G1463)</f>
        <v>0</v>
      </c>
      <c r="BQ1463" s="83"/>
    </row>
    <row r="1464" spans="1:69">
      <c r="A1464" s="99" t="str">
        <f>IFERROR(_xlfn.XLOOKUP($G1464,通讯通路门店!$S$4:$S$993931,通讯通路门店!$A$4:$A$993931,0,0),"")</f>
        <v>海南省</v>
      </c>
      <c r="B1464" s="99" t="str">
        <f>IFERROR(_xlfn.XLOOKUP($G1464,通讯通路门店!$S$4:$S$993931,通讯通路门店!$B$4:$B$993931,0,0),"")</f>
        <v>东方市</v>
      </c>
      <c r="C1464" s="99" t="str">
        <f>IFERROR(_xlfn.XLOOKUP($G1464,通讯通路门店!$S$4:$S$993931,通讯通路门店!$C$4:$C$993931,0,0),"")</f>
        <v>东方市</v>
      </c>
      <c r="D1464" s="99" t="str">
        <f>IFERROR(_xlfn.XLOOKUP($G1464,通讯通路门店!$S$4:$S$993931,通讯通路门店!$D$4:$D$993931,0,0),"")</f>
        <v>八所镇</v>
      </c>
      <c r="E1464" s="83"/>
      <c r="F1464" s="83"/>
      <c r="G1464" s="101"/>
      <c r="H1464" s="102">
        <f>IFERROR(_xlfn.XLOOKUP($G1464,通讯通路门店!$S$4:$S$993931,通讯通路门店!$R$4:$R$993931,0,0),"")</f>
        <v>0</v>
      </c>
      <c r="I1464" s="83"/>
      <c r="J1464" s="83"/>
      <c r="K1464" s="83"/>
      <c r="L1464" s="83"/>
      <c r="M1464" s="83"/>
      <c r="N1464" s="83"/>
      <c r="O1464" s="83"/>
      <c r="P1464" s="83"/>
      <c r="Q1464" s="83"/>
      <c r="R1464" s="83"/>
      <c r="S1464" s="83"/>
      <c r="T1464" s="83"/>
      <c r="U1464" s="99">
        <f>COUNTIF(通讯通路门店!$S:$S,$G1464)</f>
        <v>0</v>
      </c>
      <c r="V1464" s="99">
        <f>COUNTIFS(通讯通路门店!$S:$S,$G1464,通讯通路门店!$J:$J,"综合卖场")</f>
        <v>0</v>
      </c>
      <c r="W1464" s="99">
        <f>SUMIFS(通讯通路门店!$AJ:$AJ,通讯通路门店!$S:$S,通讯客户沙盘!$G1464)</f>
        <v>0</v>
      </c>
      <c r="X1464" s="99">
        <f t="shared" si="110"/>
        <v>0</v>
      </c>
      <c r="Y1464" s="99">
        <f>COUNTIFS(通讯通路门店!$S:$S,$G1464,通讯通路门店!$J:$J,"荣耀体验店")+COUNTIFS(通讯通路门店!$S:$S,$G1464,通讯通路门店!$J:$J,"荣耀授权专卖店")</f>
        <v>0</v>
      </c>
      <c r="Z1464" s="99">
        <f>COUNTIFS(通讯通路门店!$S:$S,$G1464,通讯通路门店!$J:$J,"VIVO体验店")</f>
        <v>0</v>
      </c>
      <c r="AA1464" s="99">
        <f>COUNTIFS(通讯通路门店!$S:$S,$G1464,通讯通路门店!$J:$J,"OPPO体验店")</f>
        <v>0</v>
      </c>
      <c r="AB1464" s="99">
        <f>COUNTIFS(通讯通路门店!$S:$S,$G1464,通讯通路门店!$J:$J,"华为授权体验店")+COUNTIFS(通讯通路门店!$S:$S,$G1464,通讯通路门店!$J:$J,"华为堡垒店")</f>
        <v>0</v>
      </c>
      <c r="AC1464" s="99">
        <f>COUNTIFS(通讯通路门店!$S:$S,$G1464,通讯通路门店!$J:$J,"小米体验店")</f>
        <v>0</v>
      </c>
      <c r="AD1464" s="99">
        <f>COUNTIFS(通讯通路门店!$S:$S,$G1464,通讯通路门店!$J:$J,"苹果体验店")</f>
        <v>0</v>
      </c>
      <c r="AE1464" s="99">
        <f>COUNTIFS(通讯通路门店!$S:$S,$G1464,通讯通路门店!$J:$J,"其他品牌专卖店")</f>
        <v>0</v>
      </c>
      <c r="AF1464" s="99">
        <f>SUMIFS(通讯通路门店!$BI:$BI,通讯通路门店!$S:$S,$G1464)</f>
        <v>0</v>
      </c>
      <c r="AG1464" s="99">
        <f>SUMIFS(通讯通路门店!$BH:$BH,通讯通路门店!$S:$S,$G1464)</f>
        <v>0</v>
      </c>
      <c r="AH1464" s="99">
        <f t="shared" si="111"/>
        <v>0</v>
      </c>
      <c r="AI1464" s="99">
        <f>SUMIFS(通讯通路门店!$BB:$BB,通讯通路门店!$S:$S,$G1464)</f>
        <v>0</v>
      </c>
      <c r="AJ1464" s="99">
        <f>SUMIFS(通讯通路门店!$BE:$BE,通讯通路门店!$S:$S,$G1464)</f>
        <v>0</v>
      </c>
      <c r="AK1464" s="99">
        <f>SUMIFS(通讯通路门店!$BG:$BG,通讯通路门店!$S:$S,$G1464)</f>
        <v>0</v>
      </c>
      <c r="AL1464" s="99">
        <f>SUMIFS(通讯通路门店!$BC:$BC,通讯通路门店!$S:$S,$G1464)</f>
        <v>0</v>
      </c>
      <c r="AM1464" s="99">
        <f>SUMIFS(通讯通路门店!$BD:$BD,通讯通路门店!$S:$S,$G1464)</f>
        <v>0</v>
      </c>
      <c r="AN1464" s="99">
        <f>SUMIFS(通讯通路门店!$BF:$BF,通讯通路门店!$S:$S,$G1464)</f>
        <v>0</v>
      </c>
      <c r="AO1464" s="99">
        <f t="shared" si="112"/>
        <v>0</v>
      </c>
      <c r="AP1464" s="99">
        <f>SUMIFS(通讯通路门店!$K:$K,通讯通路门店!$S:$S,$G1464)</f>
        <v>0</v>
      </c>
      <c r="AQ1464" s="83"/>
      <c r="AR1464" s="99">
        <f>SUMIFS(通讯通路门店!$T:$T,通讯通路门店!$S:$S,$G1464)</f>
        <v>0</v>
      </c>
      <c r="AS1464" s="99">
        <f>SUMIFS(通讯通路门店!$U:$U,通讯通路门店!$S:$S,$G1464)</f>
        <v>0</v>
      </c>
      <c r="AT1464" s="99">
        <f>SUMIFS(通讯通路门店!$V:$V,通讯通路门店!$S:$S,$G1464)</f>
        <v>0</v>
      </c>
      <c r="AU1464" s="99">
        <f>SUMIFS(通讯通路门店!$W:$W,通讯通路门店!$S:$S,$G1464)</f>
        <v>0</v>
      </c>
      <c r="AV1464" s="99">
        <f>SUMIFS(通讯通路门店!$Z:$Z,通讯通路门店!$S:$S,$G1464)</f>
        <v>0</v>
      </c>
      <c r="AW1464" s="99">
        <f>SUMIFS(通讯通路门店!$AB:$AB,通讯通路门店!$S:$S,$G1464)</f>
        <v>0</v>
      </c>
      <c r="AX1464" s="99">
        <f>SUMIFS(通讯通路门店!$X:$X,通讯通路门店!$S:$S,$G1464)</f>
        <v>0</v>
      </c>
      <c r="AY1464" s="99">
        <f>SUMIFS(通讯通路门店!$Y:$Y,通讯通路门店!$S:$S,$G1464)</f>
        <v>0</v>
      </c>
      <c r="AZ1464" s="99">
        <f>SUMIFS(通讯通路门店!$AA:$AA,通讯通路门店!$S:$S,$G1464)</f>
        <v>0</v>
      </c>
      <c r="BA1464" s="99">
        <f t="shared" si="113"/>
        <v>0</v>
      </c>
      <c r="BB1464" s="99">
        <f t="shared" si="114"/>
        <v>0</v>
      </c>
      <c r="BC1464" s="99">
        <f>SUMIFS(通讯通路门店!$W:$W,通讯通路门店!$S:$S,$G1464,通讯通路门店!$J:$J,"荣耀体验店")+SUMIFS(通讯通路门店!$W:$W,通讯通路门店!$S:$S,$G1464,通讯通路门店!$J:$J,"荣耀授权专卖店")</f>
        <v>0</v>
      </c>
      <c r="BD1464" s="99">
        <f>SUMIFS(通讯通路门店!$Z:$Z,通讯通路门店!$S:$S,$G1464,通讯通路门店!$J:$J,"VIVO体验店")</f>
        <v>0</v>
      </c>
      <c r="BE1464" s="99">
        <f>SUMIFS(通讯通路门店!$AB:$AB,通讯通路门店!$S:$S,$G1464,通讯通路门店!$J:$J,"OPPO体验店")</f>
        <v>0</v>
      </c>
      <c r="BF1464" s="99">
        <f>SUMIFS(通讯通路门店!$X:$X,通讯通路门店!$S:$S,$G1464,通讯通路门店!$J:$J,"华为授权体验店")+SUMIFS(通讯通路门店!$AA:$AA,通讯通路门店!$S:$S,$G1464,通讯通路门店!$J:$J,"华为堡垒店")</f>
        <v>0</v>
      </c>
      <c r="BG1464" s="99">
        <f>SUMIFS(通讯通路门店!$Y:$Y,通讯通路门店!$S:$S,$G1464,通讯通路门店!$J:$J,"小米体验店")</f>
        <v>0</v>
      </c>
      <c r="BH1464" s="99">
        <f>SUMIFS(通讯通路门店!$AA:$AA,通讯通路门店!$S:$S,$G1464,通讯通路门店!$J:$J,"苹果体验店")</f>
        <v>0</v>
      </c>
      <c r="BI1464" s="99">
        <f>SUMIFS(通讯通路门店!$K:$K,通讯通路门店!$S:$S,$G1464,通讯通路门店!$J:$J,"其他品牌专卖店")</f>
        <v>0</v>
      </c>
      <c r="BJ1464" s="99">
        <f>SUMIFS(通讯通路门店!$AC:$AC,通讯通路门店!$S:$S,$G1464)</f>
        <v>0</v>
      </c>
      <c r="BK1464" s="99">
        <f>SUMIFS(通讯通路门店!$AD:$AD,通讯通路门店!$S:$S,$G1464)</f>
        <v>0</v>
      </c>
      <c r="BL1464" s="99">
        <f>SUMIFS(通讯通路门店!$AE:$AE,通讯通路门店!$S:$S,$G1464)</f>
        <v>0</v>
      </c>
      <c r="BM1464" s="99">
        <f>SUMIFS(通讯通路门店!$AF:$AF,通讯通路门店!$S:$S,$G1464)</f>
        <v>0</v>
      </c>
      <c r="BN1464" s="99">
        <f>SUMIFS(通讯通路门店!$AG:$AG,通讯通路门店!$S:$S,$G1464)</f>
        <v>0</v>
      </c>
      <c r="BO1464" s="99">
        <f>SUMIFS(通讯通路门店!$AH:$AH,通讯通路门店!$S:$S,$G1464)</f>
        <v>0</v>
      </c>
      <c r="BP1464" s="99">
        <f>SUMIFS(通讯通路门店!$AI:$AI,通讯通路门店!$S:$S,$G1464)</f>
        <v>0</v>
      </c>
      <c r="BQ1464" s="83"/>
    </row>
    <row r="1465" spans="1:69">
      <c r="A1465" s="99" t="str">
        <f>IFERROR(_xlfn.XLOOKUP($G1465,通讯通路门店!$S$4:$S$993931,通讯通路门店!$A$4:$A$993931,0,0),"")</f>
        <v>海南省</v>
      </c>
      <c r="B1465" s="99" t="str">
        <f>IFERROR(_xlfn.XLOOKUP($G1465,通讯通路门店!$S$4:$S$993931,通讯通路门店!$B$4:$B$993931,0,0),"")</f>
        <v>东方市</v>
      </c>
      <c r="C1465" s="99" t="str">
        <f>IFERROR(_xlfn.XLOOKUP($G1465,通讯通路门店!$S$4:$S$993931,通讯通路门店!$C$4:$C$993931,0,0),"")</f>
        <v>东方市</v>
      </c>
      <c r="D1465" s="99" t="str">
        <f>IFERROR(_xlfn.XLOOKUP($G1465,通讯通路门店!$S$4:$S$993931,通讯通路门店!$D$4:$D$993931,0,0),"")</f>
        <v>八所镇</v>
      </c>
      <c r="E1465" s="83"/>
      <c r="F1465" s="83"/>
      <c r="G1465" s="101"/>
      <c r="H1465" s="102">
        <f>IFERROR(_xlfn.XLOOKUP($G1465,通讯通路门店!$S$4:$S$993931,通讯通路门店!$R$4:$R$993931,0,0),"")</f>
        <v>0</v>
      </c>
      <c r="I1465" s="83"/>
      <c r="J1465" s="83"/>
      <c r="K1465" s="83"/>
      <c r="L1465" s="83"/>
      <c r="M1465" s="83"/>
      <c r="N1465" s="83"/>
      <c r="O1465" s="83"/>
      <c r="P1465" s="83"/>
      <c r="Q1465" s="83"/>
      <c r="R1465" s="83"/>
      <c r="S1465" s="83"/>
      <c r="T1465" s="83"/>
      <c r="U1465" s="99">
        <f>COUNTIF(通讯通路门店!$S:$S,$G1465)</f>
        <v>0</v>
      </c>
      <c r="V1465" s="99">
        <f>COUNTIFS(通讯通路门店!$S:$S,$G1465,通讯通路门店!$J:$J,"综合卖场")</f>
        <v>0</v>
      </c>
      <c r="W1465" s="99">
        <f>SUMIFS(通讯通路门店!$AJ:$AJ,通讯通路门店!$S:$S,通讯客户沙盘!$G1465)</f>
        <v>0</v>
      </c>
      <c r="X1465" s="99">
        <f t="shared" si="110"/>
        <v>0</v>
      </c>
      <c r="Y1465" s="99">
        <f>COUNTIFS(通讯通路门店!$S:$S,$G1465,通讯通路门店!$J:$J,"荣耀体验店")+COUNTIFS(通讯通路门店!$S:$S,$G1465,通讯通路门店!$J:$J,"荣耀授权专卖店")</f>
        <v>0</v>
      </c>
      <c r="Z1465" s="99">
        <f>COUNTIFS(通讯通路门店!$S:$S,$G1465,通讯通路门店!$J:$J,"VIVO体验店")</f>
        <v>0</v>
      </c>
      <c r="AA1465" s="99">
        <f>COUNTIFS(通讯通路门店!$S:$S,$G1465,通讯通路门店!$J:$J,"OPPO体验店")</f>
        <v>0</v>
      </c>
      <c r="AB1465" s="99">
        <f>COUNTIFS(通讯通路门店!$S:$S,$G1465,通讯通路门店!$J:$J,"华为授权体验店")+COUNTIFS(通讯通路门店!$S:$S,$G1465,通讯通路门店!$J:$J,"华为堡垒店")</f>
        <v>0</v>
      </c>
      <c r="AC1465" s="99">
        <f>COUNTIFS(通讯通路门店!$S:$S,$G1465,通讯通路门店!$J:$J,"小米体验店")</f>
        <v>0</v>
      </c>
      <c r="AD1465" s="99">
        <f>COUNTIFS(通讯通路门店!$S:$S,$G1465,通讯通路门店!$J:$J,"苹果体验店")</f>
        <v>0</v>
      </c>
      <c r="AE1465" s="99">
        <f>COUNTIFS(通讯通路门店!$S:$S,$G1465,通讯通路门店!$J:$J,"其他品牌专卖店")</f>
        <v>0</v>
      </c>
      <c r="AF1465" s="99">
        <f>SUMIFS(通讯通路门店!$BI:$BI,通讯通路门店!$S:$S,$G1465)</f>
        <v>0</v>
      </c>
      <c r="AG1465" s="99">
        <f>SUMIFS(通讯通路门店!$BH:$BH,通讯通路门店!$S:$S,$G1465)</f>
        <v>0</v>
      </c>
      <c r="AH1465" s="99">
        <f t="shared" si="111"/>
        <v>0</v>
      </c>
      <c r="AI1465" s="99">
        <f>SUMIFS(通讯通路门店!$BB:$BB,通讯通路门店!$S:$S,$G1465)</f>
        <v>0</v>
      </c>
      <c r="AJ1465" s="99">
        <f>SUMIFS(通讯通路门店!$BE:$BE,通讯通路门店!$S:$S,$G1465)</f>
        <v>0</v>
      </c>
      <c r="AK1465" s="99">
        <f>SUMIFS(通讯通路门店!$BG:$BG,通讯通路门店!$S:$S,$G1465)</f>
        <v>0</v>
      </c>
      <c r="AL1465" s="99">
        <f>SUMIFS(通讯通路门店!$BC:$BC,通讯通路门店!$S:$S,$G1465)</f>
        <v>0</v>
      </c>
      <c r="AM1465" s="99">
        <f>SUMIFS(通讯通路门店!$BD:$BD,通讯通路门店!$S:$S,$G1465)</f>
        <v>0</v>
      </c>
      <c r="AN1465" s="99">
        <f>SUMIFS(通讯通路门店!$BF:$BF,通讯通路门店!$S:$S,$G1465)</f>
        <v>0</v>
      </c>
      <c r="AO1465" s="99">
        <f t="shared" si="112"/>
        <v>0</v>
      </c>
      <c r="AP1465" s="99">
        <f>SUMIFS(通讯通路门店!$K:$K,通讯通路门店!$S:$S,$G1465)</f>
        <v>0</v>
      </c>
      <c r="AQ1465" s="83"/>
      <c r="AR1465" s="99">
        <f>SUMIFS(通讯通路门店!$T:$T,通讯通路门店!$S:$S,$G1465)</f>
        <v>0</v>
      </c>
      <c r="AS1465" s="99">
        <f>SUMIFS(通讯通路门店!$U:$U,通讯通路门店!$S:$S,$G1465)</f>
        <v>0</v>
      </c>
      <c r="AT1465" s="99">
        <f>SUMIFS(通讯通路门店!$V:$V,通讯通路门店!$S:$S,$G1465)</f>
        <v>0</v>
      </c>
      <c r="AU1465" s="99">
        <f>SUMIFS(通讯通路门店!$W:$W,通讯通路门店!$S:$S,$G1465)</f>
        <v>0</v>
      </c>
      <c r="AV1465" s="99">
        <f>SUMIFS(通讯通路门店!$Z:$Z,通讯通路门店!$S:$S,$G1465)</f>
        <v>0</v>
      </c>
      <c r="AW1465" s="99">
        <f>SUMIFS(通讯通路门店!$AB:$AB,通讯通路门店!$S:$S,$G1465)</f>
        <v>0</v>
      </c>
      <c r="AX1465" s="99">
        <f>SUMIFS(通讯通路门店!$X:$X,通讯通路门店!$S:$S,$G1465)</f>
        <v>0</v>
      </c>
      <c r="AY1465" s="99">
        <f>SUMIFS(通讯通路门店!$Y:$Y,通讯通路门店!$S:$S,$G1465)</f>
        <v>0</v>
      </c>
      <c r="AZ1465" s="99">
        <f>SUMIFS(通讯通路门店!$AA:$AA,通讯通路门店!$S:$S,$G1465)</f>
        <v>0</v>
      </c>
      <c r="BA1465" s="99">
        <f t="shared" si="113"/>
        <v>0</v>
      </c>
      <c r="BB1465" s="99">
        <f t="shared" si="114"/>
        <v>0</v>
      </c>
      <c r="BC1465" s="99">
        <f>SUMIFS(通讯通路门店!$W:$W,通讯通路门店!$S:$S,$G1465,通讯通路门店!$J:$J,"荣耀体验店")+SUMIFS(通讯通路门店!$W:$W,通讯通路门店!$S:$S,$G1465,通讯通路门店!$J:$J,"荣耀授权专卖店")</f>
        <v>0</v>
      </c>
      <c r="BD1465" s="99">
        <f>SUMIFS(通讯通路门店!$Z:$Z,通讯通路门店!$S:$S,$G1465,通讯通路门店!$J:$J,"VIVO体验店")</f>
        <v>0</v>
      </c>
      <c r="BE1465" s="99">
        <f>SUMIFS(通讯通路门店!$AB:$AB,通讯通路门店!$S:$S,$G1465,通讯通路门店!$J:$J,"OPPO体验店")</f>
        <v>0</v>
      </c>
      <c r="BF1465" s="99">
        <f>SUMIFS(通讯通路门店!$X:$X,通讯通路门店!$S:$S,$G1465,通讯通路门店!$J:$J,"华为授权体验店")+SUMIFS(通讯通路门店!$AA:$AA,通讯通路门店!$S:$S,$G1465,通讯通路门店!$J:$J,"华为堡垒店")</f>
        <v>0</v>
      </c>
      <c r="BG1465" s="99">
        <f>SUMIFS(通讯通路门店!$Y:$Y,通讯通路门店!$S:$S,$G1465,通讯通路门店!$J:$J,"小米体验店")</f>
        <v>0</v>
      </c>
      <c r="BH1465" s="99">
        <f>SUMIFS(通讯通路门店!$AA:$AA,通讯通路门店!$S:$S,$G1465,通讯通路门店!$J:$J,"苹果体验店")</f>
        <v>0</v>
      </c>
      <c r="BI1465" s="99">
        <f>SUMIFS(通讯通路门店!$K:$K,通讯通路门店!$S:$S,$G1465,通讯通路门店!$J:$J,"其他品牌专卖店")</f>
        <v>0</v>
      </c>
      <c r="BJ1465" s="99">
        <f>SUMIFS(通讯通路门店!$AC:$AC,通讯通路门店!$S:$S,$G1465)</f>
        <v>0</v>
      </c>
      <c r="BK1465" s="99">
        <f>SUMIFS(通讯通路门店!$AD:$AD,通讯通路门店!$S:$S,$G1465)</f>
        <v>0</v>
      </c>
      <c r="BL1465" s="99">
        <f>SUMIFS(通讯通路门店!$AE:$AE,通讯通路门店!$S:$S,$G1465)</f>
        <v>0</v>
      </c>
      <c r="BM1465" s="99">
        <f>SUMIFS(通讯通路门店!$AF:$AF,通讯通路门店!$S:$S,$G1465)</f>
        <v>0</v>
      </c>
      <c r="BN1465" s="99">
        <f>SUMIFS(通讯通路门店!$AG:$AG,通讯通路门店!$S:$S,$G1465)</f>
        <v>0</v>
      </c>
      <c r="BO1465" s="99">
        <f>SUMIFS(通讯通路门店!$AH:$AH,通讯通路门店!$S:$S,$G1465)</f>
        <v>0</v>
      </c>
      <c r="BP1465" s="99">
        <f>SUMIFS(通讯通路门店!$AI:$AI,通讯通路门店!$S:$S,$G1465)</f>
        <v>0</v>
      </c>
      <c r="BQ1465" s="83"/>
    </row>
    <row r="1466" spans="1:69">
      <c r="A1466" s="99" t="str">
        <f>IFERROR(_xlfn.XLOOKUP($G1466,通讯通路门店!$S$4:$S$993931,通讯通路门店!$A$4:$A$993931,0,0),"")</f>
        <v>海南省</v>
      </c>
      <c r="B1466" s="99" t="str">
        <f>IFERROR(_xlfn.XLOOKUP($G1466,通讯通路门店!$S$4:$S$993931,通讯通路门店!$B$4:$B$993931,0,0),"")</f>
        <v>东方市</v>
      </c>
      <c r="C1466" s="99" t="str">
        <f>IFERROR(_xlfn.XLOOKUP($G1466,通讯通路门店!$S$4:$S$993931,通讯通路门店!$C$4:$C$993931,0,0),"")</f>
        <v>东方市</v>
      </c>
      <c r="D1466" s="99" t="str">
        <f>IFERROR(_xlfn.XLOOKUP($G1466,通讯通路门店!$S$4:$S$993931,通讯通路门店!$D$4:$D$993931,0,0),"")</f>
        <v>八所镇</v>
      </c>
      <c r="E1466" s="83"/>
      <c r="F1466" s="83"/>
      <c r="G1466" s="101"/>
      <c r="H1466" s="102">
        <f>IFERROR(_xlfn.XLOOKUP($G1466,通讯通路门店!$S$4:$S$993931,通讯通路门店!$R$4:$R$993931,0,0),"")</f>
        <v>0</v>
      </c>
      <c r="I1466" s="83"/>
      <c r="J1466" s="83"/>
      <c r="K1466" s="83"/>
      <c r="L1466" s="83"/>
      <c r="M1466" s="83"/>
      <c r="N1466" s="83"/>
      <c r="O1466" s="83"/>
      <c r="P1466" s="83"/>
      <c r="Q1466" s="83"/>
      <c r="R1466" s="83"/>
      <c r="S1466" s="83"/>
      <c r="T1466" s="83"/>
      <c r="U1466" s="99">
        <f>COUNTIF(通讯通路门店!$S:$S,$G1466)</f>
        <v>0</v>
      </c>
      <c r="V1466" s="99">
        <f>COUNTIFS(通讯通路门店!$S:$S,$G1466,通讯通路门店!$J:$J,"综合卖场")</f>
        <v>0</v>
      </c>
      <c r="W1466" s="99">
        <f>SUMIFS(通讯通路门店!$AJ:$AJ,通讯通路门店!$S:$S,通讯客户沙盘!$G1466)</f>
        <v>0</v>
      </c>
      <c r="X1466" s="99">
        <f t="shared" si="110"/>
        <v>0</v>
      </c>
      <c r="Y1466" s="99">
        <f>COUNTIFS(通讯通路门店!$S:$S,$G1466,通讯通路门店!$J:$J,"荣耀体验店")+COUNTIFS(通讯通路门店!$S:$S,$G1466,通讯通路门店!$J:$J,"荣耀授权专卖店")</f>
        <v>0</v>
      </c>
      <c r="Z1466" s="99">
        <f>COUNTIFS(通讯通路门店!$S:$S,$G1466,通讯通路门店!$J:$J,"VIVO体验店")</f>
        <v>0</v>
      </c>
      <c r="AA1466" s="99">
        <f>COUNTIFS(通讯通路门店!$S:$S,$G1466,通讯通路门店!$J:$J,"OPPO体验店")</f>
        <v>0</v>
      </c>
      <c r="AB1466" s="99">
        <f>COUNTIFS(通讯通路门店!$S:$S,$G1466,通讯通路门店!$J:$J,"华为授权体验店")+COUNTIFS(通讯通路门店!$S:$S,$G1466,通讯通路门店!$J:$J,"华为堡垒店")</f>
        <v>0</v>
      </c>
      <c r="AC1466" s="99">
        <f>COUNTIFS(通讯通路门店!$S:$S,$G1466,通讯通路门店!$J:$J,"小米体验店")</f>
        <v>0</v>
      </c>
      <c r="AD1466" s="99">
        <f>COUNTIFS(通讯通路门店!$S:$S,$G1466,通讯通路门店!$J:$J,"苹果体验店")</f>
        <v>0</v>
      </c>
      <c r="AE1466" s="99">
        <f>COUNTIFS(通讯通路门店!$S:$S,$G1466,通讯通路门店!$J:$J,"其他品牌专卖店")</f>
        <v>0</v>
      </c>
      <c r="AF1466" s="99">
        <f>SUMIFS(通讯通路门店!$BI:$BI,通讯通路门店!$S:$S,$G1466)</f>
        <v>0</v>
      </c>
      <c r="AG1466" s="99">
        <f>SUMIFS(通讯通路门店!$BH:$BH,通讯通路门店!$S:$S,$G1466)</f>
        <v>0</v>
      </c>
      <c r="AH1466" s="99">
        <f t="shared" si="111"/>
        <v>0</v>
      </c>
      <c r="AI1466" s="99">
        <f>SUMIFS(通讯通路门店!$BB:$BB,通讯通路门店!$S:$S,$G1466)</f>
        <v>0</v>
      </c>
      <c r="AJ1466" s="99">
        <f>SUMIFS(通讯通路门店!$BE:$BE,通讯通路门店!$S:$S,$G1466)</f>
        <v>0</v>
      </c>
      <c r="AK1466" s="99">
        <f>SUMIFS(通讯通路门店!$BG:$BG,通讯通路门店!$S:$S,$G1466)</f>
        <v>0</v>
      </c>
      <c r="AL1466" s="99">
        <f>SUMIFS(通讯通路门店!$BC:$BC,通讯通路门店!$S:$S,$G1466)</f>
        <v>0</v>
      </c>
      <c r="AM1466" s="99">
        <f>SUMIFS(通讯通路门店!$BD:$BD,通讯通路门店!$S:$S,$G1466)</f>
        <v>0</v>
      </c>
      <c r="AN1466" s="99">
        <f>SUMIFS(通讯通路门店!$BF:$BF,通讯通路门店!$S:$S,$G1466)</f>
        <v>0</v>
      </c>
      <c r="AO1466" s="99">
        <f t="shared" si="112"/>
        <v>0</v>
      </c>
      <c r="AP1466" s="99">
        <f>SUMIFS(通讯通路门店!$K:$K,通讯通路门店!$S:$S,$G1466)</f>
        <v>0</v>
      </c>
      <c r="AQ1466" s="83"/>
      <c r="AR1466" s="99">
        <f>SUMIFS(通讯通路门店!$T:$T,通讯通路门店!$S:$S,$G1466)</f>
        <v>0</v>
      </c>
      <c r="AS1466" s="99">
        <f>SUMIFS(通讯通路门店!$U:$U,通讯通路门店!$S:$S,$G1466)</f>
        <v>0</v>
      </c>
      <c r="AT1466" s="99">
        <f>SUMIFS(通讯通路门店!$V:$V,通讯通路门店!$S:$S,$G1466)</f>
        <v>0</v>
      </c>
      <c r="AU1466" s="99">
        <f>SUMIFS(通讯通路门店!$W:$W,通讯通路门店!$S:$S,$G1466)</f>
        <v>0</v>
      </c>
      <c r="AV1466" s="99">
        <f>SUMIFS(通讯通路门店!$Z:$Z,通讯通路门店!$S:$S,$G1466)</f>
        <v>0</v>
      </c>
      <c r="AW1466" s="99">
        <f>SUMIFS(通讯通路门店!$AB:$AB,通讯通路门店!$S:$S,$G1466)</f>
        <v>0</v>
      </c>
      <c r="AX1466" s="99">
        <f>SUMIFS(通讯通路门店!$X:$X,通讯通路门店!$S:$S,$G1466)</f>
        <v>0</v>
      </c>
      <c r="AY1466" s="99">
        <f>SUMIFS(通讯通路门店!$Y:$Y,通讯通路门店!$S:$S,$G1466)</f>
        <v>0</v>
      </c>
      <c r="AZ1466" s="99">
        <f>SUMIFS(通讯通路门店!$AA:$AA,通讯通路门店!$S:$S,$G1466)</f>
        <v>0</v>
      </c>
      <c r="BA1466" s="99">
        <f t="shared" si="113"/>
        <v>0</v>
      </c>
      <c r="BB1466" s="99">
        <f t="shared" si="114"/>
        <v>0</v>
      </c>
      <c r="BC1466" s="99">
        <f>SUMIFS(通讯通路门店!$W:$W,通讯通路门店!$S:$S,$G1466,通讯通路门店!$J:$J,"荣耀体验店")+SUMIFS(通讯通路门店!$W:$W,通讯通路门店!$S:$S,$G1466,通讯通路门店!$J:$J,"荣耀授权专卖店")</f>
        <v>0</v>
      </c>
      <c r="BD1466" s="99">
        <f>SUMIFS(通讯通路门店!$Z:$Z,通讯通路门店!$S:$S,$G1466,通讯通路门店!$J:$J,"VIVO体验店")</f>
        <v>0</v>
      </c>
      <c r="BE1466" s="99">
        <f>SUMIFS(通讯通路门店!$AB:$AB,通讯通路门店!$S:$S,$G1466,通讯通路门店!$J:$J,"OPPO体验店")</f>
        <v>0</v>
      </c>
      <c r="BF1466" s="99">
        <f>SUMIFS(通讯通路门店!$X:$X,通讯通路门店!$S:$S,$G1466,通讯通路门店!$J:$J,"华为授权体验店")+SUMIFS(通讯通路门店!$AA:$AA,通讯通路门店!$S:$S,$G1466,通讯通路门店!$J:$J,"华为堡垒店")</f>
        <v>0</v>
      </c>
      <c r="BG1466" s="99">
        <f>SUMIFS(通讯通路门店!$Y:$Y,通讯通路门店!$S:$S,$G1466,通讯通路门店!$J:$J,"小米体验店")</f>
        <v>0</v>
      </c>
      <c r="BH1466" s="99">
        <f>SUMIFS(通讯通路门店!$AA:$AA,通讯通路门店!$S:$S,$G1466,通讯通路门店!$J:$J,"苹果体验店")</f>
        <v>0</v>
      </c>
      <c r="BI1466" s="99">
        <f>SUMIFS(通讯通路门店!$K:$K,通讯通路门店!$S:$S,$G1466,通讯通路门店!$J:$J,"其他品牌专卖店")</f>
        <v>0</v>
      </c>
      <c r="BJ1466" s="99">
        <f>SUMIFS(通讯通路门店!$AC:$AC,通讯通路门店!$S:$S,$G1466)</f>
        <v>0</v>
      </c>
      <c r="BK1466" s="99">
        <f>SUMIFS(通讯通路门店!$AD:$AD,通讯通路门店!$S:$S,$G1466)</f>
        <v>0</v>
      </c>
      <c r="BL1466" s="99">
        <f>SUMIFS(通讯通路门店!$AE:$AE,通讯通路门店!$S:$S,$G1466)</f>
        <v>0</v>
      </c>
      <c r="BM1466" s="99">
        <f>SUMIFS(通讯通路门店!$AF:$AF,通讯通路门店!$S:$S,$G1466)</f>
        <v>0</v>
      </c>
      <c r="BN1466" s="99">
        <f>SUMIFS(通讯通路门店!$AG:$AG,通讯通路门店!$S:$S,$G1466)</f>
        <v>0</v>
      </c>
      <c r="BO1466" s="99">
        <f>SUMIFS(通讯通路门店!$AH:$AH,通讯通路门店!$S:$S,$G1466)</f>
        <v>0</v>
      </c>
      <c r="BP1466" s="99">
        <f>SUMIFS(通讯通路门店!$AI:$AI,通讯通路门店!$S:$S,$G1466)</f>
        <v>0</v>
      </c>
      <c r="BQ1466" s="83"/>
    </row>
    <row r="1467" spans="1:69">
      <c r="A1467" s="99" t="str">
        <f>IFERROR(_xlfn.XLOOKUP($G1467,通讯通路门店!$S$4:$S$993931,通讯通路门店!$A$4:$A$993931,0,0),"")</f>
        <v>海南省</v>
      </c>
      <c r="B1467" s="99" t="str">
        <f>IFERROR(_xlfn.XLOOKUP($G1467,通讯通路门店!$S$4:$S$993931,通讯通路门店!$B$4:$B$993931,0,0),"")</f>
        <v>东方市</v>
      </c>
      <c r="C1467" s="99" t="str">
        <f>IFERROR(_xlfn.XLOOKUP($G1467,通讯通路门店!$S$4:$S$993931,通讯通路门店!$C$4:$C$993931,0,0),"")</f>
        <v>东方市</v>
      </c>
      <c r="D1467" s="99" t="str">
        <f>IFERROR(_xlfn.XLOOKUP($G1467,通讯通路门店!$S$4:$S$993931,通讯通路门店!$D$4:$D$993931,0,0),"")</f>
        <v>八所镇</v>
      </c>
      <c r="E1467" s="83"/>
      <c r="F1467" s="83"/>
      <c r="G1467" s="101"/>
      <c r="H1467" s="102">
        <f>IFERROR(_xlfn.XLOOKUP($G1467,通讯通路门店!$S$4:$S$993931,通讯通路门店!$R$4:$R$993931,0,0),"")</f>
        <v>0</v>
      </c>
      <c r="I1467" s="83"/>
      <c r="J1467" s="83"/>
      <c r="K1467" s="83"/>
      <c r="L1467" s="83"/>
      <c r="M1467" s="83"/>
      <c r="N1467" s="83"/>
      <c r="O1467" s="83"/>
      <c r="P1467" s="83"/>
      <c r="Q1467" s="83"/>
      <c r="R1467" s="83"/>
      <c r="S1467" s="83"/>
      <c r="T1467" s="83"/>
      <c r="U1467" s="99">
        <f>COUNTIF(通讯通路门店!$S:$S,$G1467)</f>
        <v>0</v>
      </c>
      <c r="V1467" s="99">
        <f>COUNTIFS(通讯通路门店!$S:$S,$G1467,通讯通路门店!$J:$J,"综合卖场")</f>
        <v>0</v>
      </c>
      <c r="W1467" s="99">
        <f>SUMIFS(通讯通路门店!$AJ:$AJ,通讯通路门店!$S:$S,通讯客户沙盘!$G1467)</f>
        <v>0</v>
      </c>
      <c r="X1467" s="99">
        <f t="shared" si="110"/>
        <v>0</v>
      </c>
      <c r="Y1467" s="99">
        <f>COUNTIFS(通讯通路门店!$S:$S,$G1467,通讯通路门店!$J:$J,"荣耀体验店")+COUNTIFS(通讯通路门店!$S:$S,$G1467,通讯通路门店!$J:$J,"荣耀授权专卖店")</f>
        <v>0</v>
      </c>
      <c r="Z1467" s="99">
        <f>COUNTIFS(通讯通路门店!$S:$S,$G1467,通讯通路门店!$J:$J,"VIVO体验店")</f>
        <v>0</v>
      </c>
      <c r="AA1467" s="99">
        <f>COUNTIFS(通讯通路门店!$S:$S,$G1467,通讯通路门店!$J:$J,"OPPO体验店")</f>
        <v>0</v>
      </c>
      <c r="AB1467" s="99">
        <f>COUNTIFS(通讯通路门店!$S:$S,$G1467,通讯通路门店!$J:$J,"华为授权体验店")+COUNTIFS(通讯通路门店!$S:$S,$G1467,通讯通路门店!$J:$J,"华为堡垒店")</f>
        <v>0</v>
      </c>
      <c r="AC1467" s="99">
        <f>COUNTIFS(通讯通路门店!$S:$S,$G1467,通讯通路门店!$J:$J,"小米体验店")</f>
        <v>0</v>
      </c>
      <c r="AD1467" s="99">
        <f>COUNTIFS(通讯通路门店!$S:$S,$G1467,通讯通路门店!$J:$J,"苹果体验店")</f>
        <v>0</v>
      </c>
      <c r="AE1467" s="99">
        <f>COUNTIFS(通讯通路门店!$S:$S,$G1467,通讯通路门店!$J:$J,"其他品牌专卖店")</f>
        <v>0</v>
      </c>
      <c r="AF1467" s="99">
        <f>SUMIFS(通讯通路门店!$BI:$BI,通讯通路门店!$S:$S,$G1467)</f>
        <v>0</v>
      </c>
      <c r="AG1467" s="99">
        <f>SUMIFS(通讯通路门店!$BH:$BH,通讯通路门店!$S:$S,$G1467)</f>
        <v>0</v>
      </c>
      <c r="AH1467" s="99">
        <f t="shared" si="111"/>
        <v>0</v>
      </c>
      <c r="AI1467" s="99">
        <f>SUMIFS(通讯通路门店!$BB:$BB,通讯通路门店!$S:$S,$G1467)</f>
        <v>0</v>
      </c>
      <c r="AJ1467" s="99">
        <f>SUMIFS(通讯通路门店!$BE:$BE,通讯通路门店!$S:$S,$G1467)</f>
        <v>0</v>
      </c>
      <c r="AK1467" s="99">
        <f>SUMIFS(通讯通路门店!$BG:$BG,通讯通路门店!$S:$S,$G1467)</f>
        <v>0</v>
      </c>
      <c r="AL1467" s="99">
        <f>SUMIFS(通讯通路门店!$BC:$BC,通讯通路门店!$S:$S,$G1467)</f>
        <v>0</v>
      </c>
      <c r="AM1467" s="99">
        <f>SUMIFS(通讯通路门店!$BD:$BD,通讯通路门店!$S:$S,$G1467)</f>
        <v>0</v>
      </c>
      <c r="AN1467" s="99">
        <f>SUMIFS(通讯通路门店!$BF:$BF,通讯通路门店!$S:$S,$G1467)</f>
        <v>0</v>
      </c>
      <c r="AO1467" s="99">
        <f t="shared" si="112"/>
        <v>0</v>
      </c>
      <c r="AP1467" s="99">
        <f>SUMIFS(通讯通路门店!$K:$K,通讯通路门店!$S:$S,$G1467)</f>
        <v>0</v>
      </c>
      <c r="AQ1467" s="83"/>
      <c r="AR1467" s="99">
        <f>SUMIFS(通讯通路门店!$T:$T,通讯通路门店!$S:$S,$G1467)</f>
        <v>0</v>
      </c>
      <c r="AS1467" s="99">
        <f>SUMIFS(通讯通路门店!$U:$U,通讯通路门店!$S:$S,$G1467)</f>
        <v>0</v>
      </c>
      <c r="AT1467" s="99">
        <f>SUMIFS(通讯通路门店!$V:$V,通讯通路门店!$S:$S,$G1467)</f>
        <v>0</v>
      </c>
      <c r="AU1467" s="99">
        <f>SUMIFS(通讯通路门店!$W:$W,通讯通路门店!$S:$S,$G1467)</f>
        <v>0</v>
      </c>
      <c r="AV1467" s="99">
        <f>SUMIFS(通讯通路门店!$Z:$Z,通讯通路门店!$S:$S,$G1467)</f>
        <v>0</v>
      </c>
      <c r="AW1467" s="99">
        <f>SUMIFS(通讯通路门店!$AB:$AB,通讯通路门店!$S:$S,$G1467)</f>
        <v>0</v>
      </c>
      <c r="AX1467" s="99">
        <f>SUMIFS(通讯通路门店!$X:$X,通讯通路门店!$S:$S,$G1467)</f>
        <v>0</v>
      </c>
      <c r="AY1467" s="99">
        <f>SUMIFS(通讯通路门店!$Y:$Y,通讯通路门店!$S:$S,$G1467)</f>
        <v>0</v>
      </c>
      <c r="AZ1467" s="99">
        <f>SUMIFS(通讯通路门店!$AA:$AA,通讯通路门店!$S:$S,$G1467)</f>
        <v>0</v>
      </c>
      <c r="BA1467" s="99">
        <f t="shared" si="113"/>
        <v>0</v>
      </c>
      <c r="BB1467" s="99">
        <f t="shared" si="114"/>
        <v>0</v>
      </c>
      <c r="BC1467" s="99">
        <f>SUMIFS(通讯通路门店!$W:$W,通讯通路门店!$S:$S,$G1467,通讯通路门店!$J:$J,"荣耀体验店")+SUMIFS(通讯通路门店!$W:$W,通讯通路门店!$S:$S,$G1467,通讯通路门店!$J:$J,"荣耀授权专卖店")</f>
        <v>0</v>
      </c>
      <c r="BD1467" s="99">
        <f>SUMIFS(通讯通路门店!$Z:$Z,通讯通路门店!$S:$S,$G1467,通讯通路门店!$J:$J,"VIVO体验店")</f>
        <v>0</v>
      </c>
      <c r="BE1467" s="99">
        <f>SUMIFS(通讯通路门店!$AB:$AB,通讯通路门店!$S:$S,$G1467,通讯通路门店!$J:$J,"OPPO体验店")</f>
        <v>0</v>
      </c>
      <c r="BF1467" s="99">
        <f>SUMIFS(通讯通路门店!$X:$X,通讯通路门店!$S:$S,$G1467,通讯通路门店!$J:$J,"华为授权体验店")+SUMIFS(通讯通路门店!$AA:$AA,通讯通路门店!$S:$S,$G1467,通讯通路门店!$J:$J,"华为堡垒店")</f>
        <v>0</v>
      </c>
      <c r="BG1467" s="99">
        <f>SUMIFS(通讯通路门店!$Y:$Y,通讯通路门店!$S:$S,$G1467,通讯通路门店!$J:$J,"小米体验店")</f>
        <v>0</v>
      </c>
      <c r="BH1467" s="99">
        <f>SUMIFS(通讯通路门店!$AA:$AA,通讯通路门店!$S:$S,$G1467,通讯通路门店!$J:$J,"苹果体验店")</f>
        <v>0</v>
      </c>
      <c r="BI1467" s="99">
        <f>SUMIFS(通讯通路门店!$K:$K,通讯通路门店!$S:$S,$G1467,通讯通路门店!$J:$J,"其他品牌专卖店")</f>
        <v>0</v>
      </c>
      <c r="BJ1467" s="99">
        <f>SUMIFS(通讯通路门店!$AC:$AC,通讯通路门店!$S:$S,$G1467)</f>
        <v>0</v>
      </c>
      <c r="BK1467" s="99">
        <f>SUMIFS(通讯通路门店!$AD:$AD,通讯通路门店!$S:$S,$G1467)</f>
        <v>0</v>
      </c>
      <c r="BL1467" s="99">
        <f>SUMIFS(通讯通路门店!$AE:$AE,通讯通路门店!$S:$S,$G1467)</f>
        <v>0</v>
      </c>
      <c r="BM1467" s="99">
        <f>SUMIFS(通讯通路门店!$AF:$AF,通讯通路门店!$S:$S,$G1467)</f>
        <v>0</v>
      </c>
      <c r="BN1467" s="99">
        <f>SUMIFS(通讯通路门店!$AG:$AG,通讯通路门店!$S:$S,$G1467)</f>
        <v>0</v>
      </c>
      <c r="BO1467" s="99">
        <f>SUMIFS(通讯通路门店!$AH:$AH,通讯通路门店!$S:$S,$G1467)</f>
        <v>0</v>
      </c>
      <c r="BP1467" s="99">
        <f>SUMIFS(通讯通路门店!$AI:$AI,通讯通路门店!$S:$S,$G1467)</f>
        <v>0</v>
      </c>
      <c r="BQ1467" s="83"/>
    </row>
    <row r="1468" spans="1:69">
      <c r="A1468" s="99" t="str">
        <f>IFERROR(_xlfn.XLOOKUP($G1468,通讯通路门店!$S$4:$S$993931,通讯通路门店!$A$4:$A$993931,0,0),"")</f>
        <v>海南省</v>
      </c>
      <c r="B1468" s="99" t="str">
        <f>IFERROR(_xlfn.XLOOKUP($G1468,通讯通路门店!$S$4:$S$993931,通讯通路门店!$B$4:$B$993931,0,0),"")</f>
        <v>东方市</v>
      </c>
      <c r="C1468" s="99" t="str">
        <f>IFERROR(_xlfn.XLOOKUP($G1468,通讯通路门店!$S$4:$S$993931,通讯通路门店!$C$4:$C$993931,0,0),"")</f>
        <v>东方市</v>
      </c>
      <c r="D1468" s="99" t="str">
        <f>IFERROR(_xlfn.XLOOKUP($G1468,通讯通路门店!$S$4:$S$993931,通讯通路门店!$D$4:$D$993931,0,0),"")</f>
        <v>八所镇</v>
      </c>
      <c r="E1468" s="83"/>
      <c r="F1468" s="83"/>
      <c r="G1468" s="101"/>
      <c r="H1468" s="102">
        <f>IFERROR(_xlfn.XLOOKUP($G1468,通讯通路门店!$S$4:$S$993931,通讯通路门店!$R$4:$R$993931,0,0),"")</f>
        <v>0</v>
      </c>
      <c r="I1468" s="83"/>
      <c r="J1468" s="83"/>
      <c r="K1468" s="83"/>
      <c r="L1468" s="83"/>
      <c r="M1468" s="83"/>
      <c r="N1468" s="83"/>
      <c r="O1468" s="83"/>
      <c r="P1468" s="83"/>
      <c r="Q1468" s="83"/>
      <c r="R1468" s="83"/>
      <c r="S1468" s="83"/>
      <c r="T1468" s="83"/>
      <c r="U1468" s="99">
        <f>COUNTIF(通讯通路门店!$S:$S,$G1468)</f>
        <v>0</v>
      </c>
      <c r="V1468" s="99">
        <f>COUNTIFS(通讯通路门店!$S:$S,$G1468,通讯通路门店!$J:$J,"综合卖场")</f>
        <v>0</v>
      </c>
      <c r="W1468" s="99">
        <f>SUMIFS(通讯通路门店!$AJ:$AJ,通讯通路门店!$S:$S,通讯客户沙盘!$G1468)</f>
        <v>0</v>
      </c>
      <c r="X1468" s="99">
        <f t="shared" si="110"/>
        <v>0</v>
      </c>
      <c r="Y1468" s="99">
        <f>COUNTIFS(通讯通路门店!$S:$S,$G1468,通讯通路门店!$J:$J,"荣耀体验店")+COUNTIFS(通讯通路门店!$S:$S,$G1468,通讯通路门店!$J:$J,"荣耀授权专卖店")</f>
        <v>0</v>
      </c>
      <c r="Z1468" s="99">
        <f>COUNTIFS(通讯通路门店!$S:$S,$G1468,通讯通路门店!$J:$J,"VIVO体验店")</f>
        <v>0</v>
      </c>
      <c r="AA1468" s="99">
        <f>COUNTIFS(通讯通路门店!$S:$S,$G1468,通讯通路门店!$J:$J,"OPPO体验店")</f>
        <v>0</v>
      </c>
      <c r="AB1468" s="99">
        <f>COUNTIFS(通讯通路门店!$S:$S,$G1468,通讯通路门店!$J:$J,"华为授权体验店")+COUNTIFS(通讯通路门店!$S:$S,$G1468,通讯通路门店!$J:$J,"华为堡垒店")</f>
        <v>0</v>
      </c>
      <c r="AC1468" s="99">
        <f>COUNTIFS(通讯通路门店!$S:$S,$G1468,通讯通路门店!$J:$J,"小米体验店")</f>
        <v>0</v>
      </c>
      <c r="AD1468" s="99">
        <f>COUNTIFS(通讯通路门店!$S:$S,$G1468,通讯通路门店!$J:$J,"苹果体验店")</f>
        <v>0</v>
      </c>
      <c r="AE1468" s="99">
        <f>COUNTIFS(通讯通路门店!$S:$S,$G1468,通讯通路门店!$J:$J,"其他品牌专卖店")</f>
        <v>0</v>
      </c>
      <c r="AF1468" s="99">
        <f>SUMIFS(通讯通路门店!$BI:$BI,通讯通路门店!$S:$S,$G1468)</f>
        <v>0</v>
      </c>
      <c r="AG1468" s="99">
        <f>SUMIFS(通讯通路门店!$BH:$BH,通讯通路门店!$S:$S,$G1468)</f>
        <v>0</v>
      </c>
      <c r="AH1468" s="99">
        <f t="shared" si="111"/>
        <v>0</v>
      </c>
      <c r="AI1468" s="99">
        <f>SUMIFS(通讯通路门店!$BB:$BB,通讯通路门店!$S:$S,$G1468)</f>
        <v>0</v>
      </c>
      <c r="AJ1468" s="99">
        <f>SUMIFS(通讯通路门店!$BE:$BE,通讯通路门店!$S:$S,$G1468)</f>
        <v>0</v>
      </c>
      <c r="AK1468" s="99">
        <f>SUMIFS(通讯通路门店!$BG:$BG,通讯通路门店!$S:$S,$G1468)</f>
        <v>0</v>
      </c>
      <c r="AL1468" s="99">
        <f>SUMIFS(通讯通路门店!$BC:$BC,通讯通路门店!$S:$S,$G1468)</f>
        <v>0</v>
      </c>
      <c r="AM1468" s="99">
        <f>SUMIFS(通讯通路门店!$BD:$BD,通讯通路门店!$S:$S,$G1468)</f>
        <v>0</v>
      </c>
      <c r="AN1468" s="99">
        <f>SUMIFS(通讯通路门店!$BF:$BF,通讯通路门店!$S:$S,$G1468)</f>
        <v>0</v>
      </c>
      <c r="AO1468" s="99">
        <f t="shared" si="112"/>
        <v>0</v>
      </c>
      <c r="AP1468" s="99">
        <f>SUMIFS(通讯通路门店!$K:$K,通讯通路门店!$S:$S,$G1468)</f>
        <v>0</v>
      </c>
      <c r="AQ1468" s="83"/>
      <c r="AR1468" s="99">
        <f>SUMIFS(通讯通路门店!$T:$T,通讯通路门店!$S:$S,$G1468)</f>
        <v>0</v>
      </c>
      <c r="AS1468" s="99">
        <f>SUMIFS(通讯通路门店!$U:$U,通讯通路门店!$S:$S,$G1468)</f>
        <v>0</v>
      </c>
      <c r="AT1468" s="99">
        <f>SUMIFS(通讯通路门店!$V:$V,通讯通路门店!$S:$S,$G1468)</f>
        <v>0</v>
      </c>
      <c r="AU1468" s="99">
        <f>SUMIFS(通讯通路门店!$W:$W,通讯通路门店!$S:$S,$G1468)</f>
        <v>0</v>
      </c>
      <c r="AV1468" s="99">
        <f>SUMIFS(通讯通路门店!$Z:$Z,通讯通路门店!$S:$S,$G1468)</f>
        <v>0</v>
      </c>
      <c r="AW1468" s="99">
        <f>SUMIFS(通讯通路门店!$AB:$AB,通讯通路门店!$S:$S,$G1468)</f>
        <v>0</v>
      </c>
      <c r="AX1468" s="99">
        <f>SUMIFS(通讯通路门店!$X:$X,通讯通路门店!$S:$S,$G1468)</f>
        <v>0</v>
      </c>
      <c r="AY1468" s="99">
        <f>SUMIFS(通讯通路门店!$Y:$Y,通讯通路门店!$S:$S,$G1468)</f>
        <v>0</v>
      </c>
      <c r="AZ1468" s="99">
        <f>SUMIFS(通讯通路门店!$AA:$AA,通讯通路门店!$S:$S,$G1468)</f>
        <v>0</v>
      </c>
      <c r="BA1468" s="99">
        <f t="shared" si="113"/>
        <v>0</v>
      </c>
      <c r="BB1468" s="99">
        <f t="shared" si="114"/>
        <v>0</v>
      </c>
      <c r="BC1468" s="99">
        <f>SUMIFS(通讯通路门店!$W:$W,通讯通路门店!$S:$S,$G1468,通讯通路门店!$J:$J,"荣耀体验店")+SUMIFS(通讯通路门店!$W:$W,通讯通路门店!$S:$S,$G1468,通讯通路门店!$J:$J,"荣耀授权专卖店")</f>
        <v>0</v>
      </c>
      <c r="BD1468" s="99">
        <f>SUMIFS(通讯通路门店!$Z:$Z,通讯通路门店!$S:$S,$G1468,通讯通路门店!$J:$J,"VIVO体验店")</f>
        <v>0</v>
      </c>
      <c r="BE1468" s="99">
        <f>SUMIFS(通讯通路门店!$AB:$AB,通讯通路门店!$S:$S,$G1468,通讯通路门店!$J:$J,"OPPO体验店")</f>
        <v>0</v>
      </c>
      <c r="BF1468" s="99">
        <f>SUMIFS(通讯通路门店!$X:$X,通讯通路门店!$S:$S,$G1468,通讯通路门店!$J:$J,"华为授权体验店")+SUMIFS(通讯通路门店!$AA:$AA,通讯通路门店!$S:$S,$G1468,通讯通路门店!$J:$J,"华为堡垒店")</f>
        <v>0</v>
      </c>
      <c r="BG1468" s="99">
        <f>SUMIFS(通讯通路门店!$Y:$Y,通讯通路门店!$S:$S,$G1468,通讯通路门店!$J:$J,"小米体验店")</f>
        <v>0</v>
      </c>
      <c r="BH1468" s="99">
        <f>SUMIFS(通讯通路门店!$AA:$AA,通讯通路门店!$S:$S,$G1468,通讯通路门店!$J:$J,"苹果体验店")</f>
        <v>0</v>
      </c>
      <c r="BI1468" s="99">
        <f>SUMIFS(通讯通路门店!$K:$K,通讯通路门店!$S:$S,$G1468,通讯通路门店!$J:$J,"其他品牌专卖店")</f>
        <v>0</v>
      </c>
      <c r="BJ1468" s="99">
        <f>SUMIFS(通讯通路门店!$AC:$AC,通讯通路门店!$S:$S,$G1468)</f>
        <v>0</v>
      </c>
      <c r="BK1468" s="99">
        <f>SUMIFS(通讯通路门店!$AD:$AD,通讯通路门店!$S:$S,$G1468)</f>
        <v>0</v>
      </c>
      <c r="BL1468" s="99">
        <f>SUMIFS(通讯通路门店!$AE:$AE,通讯通路门店!$S:$S,$G1468)</f>
        <v>0</v>
      </c>
      <c r="BM1468" s="99">
        <f>SUMIFS(通讯通路门店!$AF:$AF,通讯通路门店!$S:$S,$G1468)</f>
        <v>0</v>
      </c>
      <c r="BN1468" s="99">
        <f>SUMIFS(通讯通路门店!$AG:$AG,通讯通路门店!$S:$S,$G1468)</f>
        <v>0</v>
      </c>
      <c r="BO1468" s="99">
        <f>SUMIFS(通讯通路门店!$AH:$AH,通讯通路门店!$S:$S,$G1468)</f>
        <v>0</v>
      </c>
      <c r="BP1468" s="99">
        <f>SUMIFS(通讯通路门店!$AI:$AI,通讯通路门店!$S:$S,$G1468)</f>
        <v>0</v>
      </c>
      <c r="BQ1468" s="83"/>
    </row>
    <row r="1469" spans="1:69">
      <c r="A1469" s="99" t="str">
        <f>IFERROR(_xlfn.XLOOKUP($G1469,通讯通路门店!$S$4:$S$993931,通讯通路门店!$A$4:$A$993931,0,0),"")</f>
        <v>海南省</v>
      </c>
      <c r="B1469" s="99" t="str">
        <f>IFERROR(_xlfn.XLOOKUP($G1469,通讯通路门店!$S$4:$S$993931,通讯通路门店!$B$4:$B$993931,0,0),"")</f>
        <v>东方市</v>
      </c>
      <c r="C1469" s="99" t="str">
        <f>IFERROR(_xlfn.XLOOKUP($G1469,通讯通路门店!$S$4:$S$993931,通讯通路门店!$C$4:$C$993931,0,0),"")</f>
        <v>东方市</v>
      </c>
      <c r="D1469" s="99" t="str">
        <f>IFERROR(_xlfn.XLOOKUP($G1469,通讯通路门店!$S$4:$S$993931,通讯通路门店!$D$4:$D$993931,0,0),"")</f>
        <v>八所镇</v>
      </c>
      <c r="E1469" s="83"/>
      <c r="F1469" s="83"/>
      <c r="G1469" s="101"/>
      <c r="H1469" s="102">
        <f>IFERROR(_xlfn.XLOOKUP($G1469,通讯通路门店!$S$4:$S$993931,通讯通路门店!$R$4:$R$993931,0,0),"")</f>
        <v>0</v>
      </c>
      <c r="I1469" s="83"/>
      <c r="J1469" s="83"/>
      <c r="K1469" s="83"/>
      <c r="L1469" s="83"/>
      <c r="M1469" s="83"/>
      <c r="N1469" s="83"/>
      <c r="O1469" s="83"/>
      <c r="P1469" s="83"/>
      <c r="Q1469" s="83"/>
      <c r="R1469" s="83"/>
      <c r="S1469" s="83"/>
      <c r="T1469" s="83"/>
      <c r="U1469" s="99">
        <f>COUNTIF(通讯通路门店!$S:$S,$G1469)</f>
        <v>0</v>
      </c>
      <c r="V1469" s="99">
        <f>COUNTIFS(通讯通路门店!$S:$S,$G1469,通讯通路门店!$J:$J,"综合卖场")</f>
        <v>0</v>
      </c>
      <c r="W1469" s="99">
        <f>SUMIFS(通讯通路门店!$AJ:$AJ,通讯通路门店!$S:$S,通讯客户沙盘!$G1469)</f>
        <v>0</v>
      </c>
      <c r="X1469" s="99">
        <f t="shared" si="110"/>
        <v>0</v>
      </c>
      <c r="Y1469" s="99">
        <f>COUNTIFS(通讯通路门店!$S:$S,$G1469,通讯通路门店!$J:$J,"荣耀体验店")+COUNTIFS(通讯通路门店!$S:$S,$G1469,通讯通路门店!$J:$J,"荣耀授权专卖店")</f>
        <v>0</v>
      </c>
      <c r="Z1469" s="99">
        <f>COUNTIFS(通讯通路门店!$S:$S,$G1469,通讯通路门店!$J:$J,"VIVO体验店")</f>
        <v>0</v>
      </c>
      <c r="AA1469" s="99">
        <f>COUNTIFS(通讯通路门店!$S:$S,$G1469,通讯通路门店!$J:$J,"OPPO体验店")</f>
        <v>0</v>
      </c>
      <c r="AB1469" s="99">
        <f>COUNTIFS(通讯通路门店!$S:$S,$G1469,通讯通路门店!$J:$J,"华为授权体验店")+COUNTIFS(通讯通路门店!$S:$S,$G1469,通讯通路门店!$J:$J,"华为堡垒店")</f>
        <v>0</v>
      </c>
      <c r="AC1469" s="99">
        <f>COUNTIFS(通讯通路门店!$S:$S,$G1469,通讯通路门店!$J:$J,"小米体验店")</f>
        <v>0</v>
      </c>
      <c r="AD1469" s="99">
        <f>COUNTIFS(通讯通路门店!$S:$S,$G1469,通讯通路门店!$J:$J,"苹果体验店")</f>
        <v>0</v>
      </c>
      <c r="AE1469" s="99">
        <f>COUNTIFS(通讯通路门店!$S:$S,$G1469,通讯通路门店!$J:$J,"其他品牌专卖店")</f>
        <v>0</v>
      </c>
      <c r="AF1469" s="99">
        <f>SUMIFS(通讯通路门店!$BI:$BI,通讯通路门店!$S:$S,$G1469)</f>
        <v>0</v>
      </c>
      <c r="AG1469" s="99">
        <f>SUMIFS(通讯通路门店!$BH:$BH,通讯通路门店!$S:$S,$G1469)</f>
        <v>0</v>
      </c>
      <c r="AH1469" s="99">
        <f t="shared" si="111"/>
        <v>0</v>
      </c>
      <c r="AI1469" s="99">
        <f>SUMIFS(通讯通路门店!$BB:$BB,通讯通路门店!$S:$S,$G1469)</f>
        <v>0</v>
      </c>
      <c r="AJ1469" s="99">
        <f>SUMIFS(通讯通路门店!$BE:$BE,通讯通路门店!$S:$S,$G1469)</f>
        <v>0</v>
      </c>
      <c r="AK1469" s="99">
        <f>SUMIFS(通讯通路门店!$BG:$BG,通讯通路门店!$S:$S,$G1469)</f>
        <v>0</v>
      </c>
      <c r="AL1469" s="99">
        <f>SUMIFS(通讯通路门店!$BC:$BC,通讯通路门店!$S:$S,$G1469)</f>
        <v>0</v>
      </c>
      <c r="AM1469" s="99">
        <f>SUMIFS(通讯通路门店!$BD:$BD,通讯通路门店!$S:$S,$G1469)</f>
        <v>0</v>
      </c>
      <c r="AN1469" s="99">
        <f>SUMIFS(通讯通路门店!$BF:$BF,通讯通路门店!$S:$S,$G1469)</f>
        <v>0</v>
      </c>
      <c r="AO1469" s="99">
        <f t="shared" si="112"/>
        <v>0</v>
      </c>
      <c r="AP1469" s="99">
        <f>SUMIFS(通讯通路门店!$K:$K,通讯通路门店!$S:$S,$G1469)</f>
        <v>0</v>
      </c>
      <c r="AQ1469" s="83"/>
      <c r="AR1469" s="99">
        <f>SUMIFS(通讯通路门店!$T:$T,通讯通路门店!$S:$S,$G1469)</f>
        <v>0</v>
      </c>
      <c r="AS1469" s="99">
        <f>SUMIFS(通讯通路门店!$U:$U,通讯通路门店!$S:$S,$G1469)</f>
        <v>0</v>
      </c>
      <c r="AT1469" s="99">
        <f>SUMIFS(通讯通路门店!$V:$V,通讯通路门店!$S:$S,$G1469)</f>
        <v>0</v>
      </c>
      <c r="AU1469" s="99">
        <f>SUMIFS(通讯通路门店!$W:$W,通讯通路门店!$S:$S,$G1469)</f>
        <v>0</v>
      </c>
      <c r="AV1469" s="99">
        <f>SUMIFS(通讯通路门店!$Z:$Z,通讯通路门店!$S:$S,$G1469)</f>
        <v>0</v>
      </c>
      <c r="AW1469" s="99">
        <f>SUMIFS(通讯通路门店!$AB:$AB,通讯通路门店!$S:$S,$G1469)</f>
        <v>0</v>
      </c>
      <c r="AX1469" s="99">
        <f>SUMIFS(通讯通路门店!$X:$X,通讯通路门店!$S:$S,$G1469)</f>
        <v>0</v>
      </c>
      <c r="AY1469" s="99">
        <f>SUMIFS(通讯通路门店!$Y:$Y,通讯通路门店!$S:$S,$G1469)</f>
        <v>0</v>
      </c>
      <c r="AZ1469" s="99">
        <f>SUMIFS(通讯通路门店!$AA:$AA,通讯通路门店!$S:$S,$G1469)</f>
        <v>0</v>
      </c>
      <c r="BA1469" s="99">
        <f t="shared" si="113"/>
        <v>0</v>
      </c>
      <c r="BB1469" s="99">
        <f t="shared" si="114"/>
        <v>0</v>
      </c>
      <c r="BC1469" s="99">
        <f>SUMIFS(通讯通路门店!$W:$W,通讯通路门店!$S:$S,$G1469,通讯通路门店!$J:$J,"荣耀体验店")+SUMIFS(通讯通路门店!$W:$W,通讯通路门店!$S:$S,$G1469,通讯通路门店!$J:$J,"荣耀授权专卖店")</f>
        <v>0</v>
      </c>
      <c r="BD1469" s="99">
        <f>SUMIFS(通讯通路门店!$Z:$Z,通讯通路门店!$S:$S,$G1469,通讯通路门店!$J:$J,"VIVO体验店")</f>
        <v>0</v>
      </c>
      <c r="BE1469" s="99">
        <f>SUMIFS(通讯通路门店!$AB:$AB,通讯通路门店!$S:$S,$G1469,通讯通路门店!$J:$J,"OPPO体验店")</f>
        <v>0</v>
      </c>
      <c r="BF1469" s="99">
        <f>SUMIFS(通讯通路门店!$X:$X,通讯通路门店!$S:$S,$G1469,通讯通路门店!$J:$J,"华为授权体验店")+SUMIFS(通讯通路门店!$AA:$AA,通讯通路门店!$S:$S,$G1469,通讯通路门店!$J:$J,"华为堡垒店")</f>
        <v>0</v>
      </c>
      <c r="BG1469" s="99">
        <f>SUMIFS(通讯通路门店!$Y:$Y,通讯通路门店!$S:$S,$G1469,通讯通路门店!$J:$J,"小米体验店")</f>
        <v>0</v>
      </c>
      <c r="BH1469" s="99">
        <f>SUMIFS(通讯通路门店!$AA:$AA,通讯通路门店!$S:$S,$G1469,通讯通路门店!$J:$J,"苹果体验店")</f>
        <v>0</v>
      </c>
      <c r="BI1469" s="99">
        <f>SUMIFS(通讯通路门店!$K:$K,通讯通路门店!$S:$S,$G1469,通讯通路门店!$J:$J,"其他品牌专卖店")</f>
        <v>0</v>
      </c>
      <c r="BJ1469" s="99">
        <f>SUMIFS(通讯通路门店!$AC:$AC,通讯通路门店!$S:$S,$G1469)</f>
        <v>0</v>
      </c>
      <c r="BK1469" s="99">
        <f>SUMIFS(通讯通路门店!$AD:$AD,通讯通路门店!$S:$S,$G1469)</f>
        <v>0</v>
      </c>
      <c r="BL1469" s="99">
        <f>SUMIFS(通讯通路门店!$AE:$AE,通讯通路门店!$S:$S,$G1469)</f>
        <v>0</v>
      </c>
      <c r="BM1469" s="99">
        <f>SUMIFS(通讯通路门店!$AF:$AF,通讯通路门店!$S:$S,$G1469)</f>
        <v>0</v>
      </c>
      <c r="BN1469" s="99">
        <f>SUMIFS(通讯通路门店!$AG:$AG,通讯通路门店!$S:$S,$G1469)</f>
        <v>0</v>
      </c>
      <c r="BO1469" s="99">
        <f>SUMIFS(通讯通路门店!$AH:$AH,通讯通路门店!$S:$S,$G1469)</f>
        <v>0</v>
      </c>
      <c r="BP1469" s="99">
        <f>SUMIFS(通讯通路门店!$AI:$AI,通讯通路门店!$S:$S,$G1469)</f>
        <v>0</v>
      </c>
      <c r="BQ1469" s="83"/>
    </row>
    <row r="1470" spans="1:69">
      <c r="A1470" s="99" t="str">
        <f>IFERROR(_xlfn.XLOOKUP($G1470,通讯通路门店!$S$4:$S$993931,通讯通路门店!$A$4:$A$993931,0,0),"")</f>
        <v>海南省</v>
      </c>
      <c r="B1470" s="99" t="str">
        <f>IFERROR(_xlfn.XLOOKUP($G1470,通讯通路门店!$S$4:$S$993931,通讯通路门店!$B$4:$B$993931,0,0),"")</f>
        <v>东方市</v>
      </c>
      <c r="C1470" s="99" t="str">
        <f>IFERROR(_xlfn.XLOOKUP($G1470,通讯通路门店!$S$4:$S$993931,通讯通路门店!$C$4:$C$993931,0,0),"")</f>
        <v>东方市</v>
      </c>
      <c r="D1470" s="99" t="str">
        <f>IFERROR(_xlfn.XLOOKUP($G1470,通讯通路门店!$S$4:$S$993931,通讯通路门店!$D$4:$D$993931,0,0),"")</f>
        <v>八所镇</v>
      </c>
      <c r="E1470" s="83"/>
      <c r="F1470" s="83"/>
      <c r="G1470" s="101"/>
      <c r="H1470" s="102">
        <f>IFERROR(_xlfn.XLOOKUP($G1470,通讯通路门店!$S$4:$S$993931,通讯通路门店!$R$4:$R$993931,0,0),"")</f>
        <v>0</v>
      </c>
      <c r="I1470" s="83"/>
      <c r="J1470" s="83"/>
      <c r="K1470" s="83"/>
      <c r="L1470" s="83"/>
      <c r="M1470" s="83"/>
      <c r="N1470" s="83"/>
      <c r="O1470" s="83"/>
      <c r="P1470" s="83"/>
      <c r="Q1470" s="83"/>
      <c r="R1470" s="83"/>
      <c r="S1470" s="83"/>
      <c r="T1470" s="83"/>
      <c r="U1470" s="99">
        <f>COUNTIF(通讯通路门店!$S:$S,$G1470)</f>
        <v>0</v>
      </c>
      <c r="V1470" s="99">
        <f>COUNTIFS(通讯通路门店!$S:$S,$G1470,通讯通路门店!$J:$J,"综合卖场")</f>
        <v>0</v>
      </c>
      <c r="W1470" s="99">
        <f>SUMIFS(通讯通路门店!$AJ:$AJ,通讯通路门店!$S:$S,通讯客户沙盘!$G1470)</f>
        <v>0</v>
      </c>
      <c r="X1470" s="99">
        <f t="shared" si="110"/>
        <v>0</v>
      </c>
      <c r="Y1470" s="99">
        <f>COUNTIFS(通讯通路门店!$S:$S,$G1470,通讯通路门店!$J:$J,"荣耀体验店")+COUNTIFS(通讯通路门店!$S:$S,$G1470,通讯通路门店!$J:$J,"荣耀授权专卖店")</f>
        <v>0</v>
      </c>
      <c r="Z1470" s="99">
        <f>COUNTIFS(通讯通路门店!$S:$S,$G1470,通讯通路门店!$J:$J,"VIVO体验店")</f>
        <v>0</v>
      </c>
      <c r="AA1470" s="99">
        <f>COUNTIFS(通讯通路门店!$S:$S,$G1470,通讯通路门店!$J:$J,"OPPO体验店")</f>
        <v>0</v>
      </c>
      <c r="AB1470" s="99">
        <f>COUNTIFS(通讯通路门店!$S:$S,$G1470,通讯通路门店!$J:$J,"华为授权体验店")+COUNTIFS(通讯通路门店!$S:$S,$G1470,通讯通路门店!$J:$J,"华为堡垒店")</f>
        <v>0</v>
      </c>
      <c r="AC1470" s="99">
        <f>COUNTIFS(通讯通路门店!$S:$S,$G1470,通讯通路门店!$J:$J,"小米体验店")</f>
        <v>0</v>
      </c>
      <c r="AD1470" s="99">
        <f>COUNTIFS(通讯通路门店!$S:$S,$G1470,通讯通路门店!$J:$J,"苹果体验店")</f>
        <v>0</v>
      </c>
      <c r="AE1470" s="99">
        <f>COUNTIFS(通讯通路门店!$S:$S,$G1470,通讯通路门店!$J:$J,"其他品牌专卖店")</f>
        <v>0</v>
      </c>
      <c r="AF1470" s="99">
        <f>SUMIFS(通讯通路门店!$BI:$BI,通讯通路门店!$S:$S,$G1470)</f>
        <v>0</v>
      </c>
      <c r="AG1470" s="99">
        <f>SUMIFS(通讯通路门店!$BH:$BH,通讯通路门店!$S:$S,$G1470)</f>
        <v>0</v>
      </c>
      <c r="AH1470" s="99">
        <f t="shared" si="111"/>
        <v>0</v>
      </c>
      <c r="AI1470" s="99">
        <f>SUMIFS(通讯通路门店!$BB:$BB,通讯通路门店!$S:$S,$G1470)</f>
        <v>0</v>
      </c>
      <c r="AJ1470" s="99">
        <f>SUMIFS(通讯通路门店!$BE:$BE,通讯通路门店!$S:$S,$G1470)</f>
        <v>0</v>
      </c>
      <c r="AK1470" s="99">
        <f>SUMIFS(通讯通路门店!$BG:$BG,通讯通路门店!$S:$S,$G1470)</f>
        <v>0</v>
      </c>
      <c r="AL1470" s="99">
        <f>SUMIFS(通讯通路门店!$BC:$BC,通讯通路门店!$S:$S,$G1470)</f>
        <v>0</v>
      </c>
      <c r="AM1470" s="99">
        <f>SUMIFS(通讯通路门店!$BD:$BD,通讯通路门店!$S:$S,$G1470)</f>
        <v>0</v>
      </c>
      <c r="AN1470" s="99">
        <f>SUMIFS(通讯通路门店!$BF:$BF,通讯通路门店!$S:$S,$G1470)</f>
        <v>0</v>
      </c>
      <c r="AO1470" s="99">
        <f t="shared" si="112"/>
        <v>0</v>
      </c>
      <c r="AP1470" s="99">
        <f>SUMIFS(通讯通路门店!$K:$K,通讯通路门店!$S:$S,$G1470)</f>
        <v>0</v>
      </c>
      <c r="AQ1470" s="83"/>
      <c r="AR1470" s="99">
        <f>SUMIFS(通讯通路门店!$T:$T,通讯通路门店!$S:$S,$G1470)</f>
        <v>0</v>
      </c>
      <c r="AS1470" s="99">
        <f>SUMIFS(通讯通路门店!$U:$U,通讯通路门店!$S:$S,$G1470)</f>
        <v>0</v>
      </c>
      <c r="AT1470" s="99">
        <f>SUMIFS(通讯通路门店!$V:$V,通讯通路门店!$S:$S,$G1470)</f>
        <v>0</v>
      </c>
      <c r="AU1470" s="99">
        <f>SUMIFS(通讯通路门店!$W:$W,通讯通路门店!$S:$S,$G1470)</f>
        <v>0</v>
      </c>
      <c r="AV1470" s="99">
        <f>SUMIFS(通讯通路门店!$Z:$Z,通讯通路门店!$S:$S,$G1470)</f>
        <v>0</v>
      </c>
      <c r="AW1470" s="99">
        <f>SUMIFS(通讯通路门店!$AB:$AB,通讯通路门店!$S:$S,$G1470)</f>
        <v>0</v>
      </c>
      <c r="AX1470" s="99">
        <f>SUMIFS(通讯通路门店!$X:$X,通讯通路门店!$S:$S,$G1470)</f>
        <v>0</v>
      </c>
      <c r="AY1470" s="99">
        <f>SUMIFS(通讯通路门店!$Y:$Y,通讯通路门店!$S:$S,$G1470)</f>
        <v>0</v>
      </c>
      <c r="AZ1470" s="99">
        <f>SUMIFS(通讯通路门店!$AA:$AA,通讯通路门店!$S:$S,$G1470)</f>
        <v>0</v>
      </c>
      <c r="BA1470" s="99">
        <f t="shared" si="113"/>
        <v>0</v>
      </c>
      <c r="BB1470" s="99">
        <f t="shared" si="114"/>
        <v>0</v>
      </c>
      <c r="BC1470" s="99">
        <f>SUMIFS(通讯通路门店!$W:$W,通讯通路门店!$S:$S,$G1470,通讯通路门店!$J:$J,"荣耀体验店")+SUMIFS(通讯通路门店!$W:$W,通讯通路门店!$S:$S,$G1470,通讯通路门店!$J:$J,"荣耀授权专卖店")</f>
        <v>0</v>
      </c>
      <c r="BD1470" s="99">
        <f>SUMIFS(通讯通路门店!$Z:$Z,通讯通路门店!$S:$S,$G1470,通讯通路门店!$J:$J,"VIVO体验店")</f>
        <v>0</v>
      </c>
      <c r="BE1470" s="99">
        <f>SUMIFS(通讯通路门店!$AB:$AB,通讯通路门店!$S:$S,$G1470,通讯通路门店!$J:$J,"OPPO体验店")</f>
        <v>0</v>
      </c>
      <c r="BF1470" s="99">
        <f>SUMIFS(通讯通路门店!$X:$X,通讯通路门店!$S:$S,$G1470,通讯通路门店!$J:$J,"华为授权体验店")+SUMIFS(通讯通路门店!$AA:$AA,通讯通路门店!$S:$S,$G1470,通讯通路门店!$J:$J,"华为堡垒店")</f>
        <v>0</v>
      </c>
      <c r="BG1470" s="99">
        <f>SUMIFS(通讯通路门店!$Y:$Y,通讯通路门店!$S:$S,$G1470,通讯通路门店!$J:$J,"小米体验店")</f>
        <v>0</v>
      </c>
      <c r="BH1470" s="99">
        <f>SUMIFS(通讯通路门店!$AA:$AA,通讯通路门店!$S:$S,$G1470,通讯通路门店!$J:$J,"苹果体验店")</f>
        <v>0</v>
      </c>
      <c r="BI1470" s="99">
        <f>SUMIFS(通讯通路门店!$K:$K,通讯通路门店!$S:$S,$G1470,通讯通路门店!$J:$J,"其他品牌专卖店")</f>
        <v>0</v>
      </c>
      <c r="BJ1470" s="99">
        <f>SUMIFS(通讯通路门店!$AC:$AC,通讯通路门店!$S:$S,$G1470)</f>
        <v>0</v>
      </c>
      <c r="BK1470" s="99">
        <f>SUMIFS(通讯通路门店!$AD:$AD,通讯通路门店!$S:$S,$G1470)</f>
        <v>0</v>
      </c>
      <c r="BL1470" s="99">
        <f>SUMIFS(通讯通路门店!$AE:$AE,通讯通路门店!$S:$S,$G1470)</f>
        <v>0</v>
      </c>
      <c r="BM1470" s="99">
        <f>SUMIFS(通讯通路门店!$AF:$AF,通讯通路门店!$S:$S,$G1470)</f>
        <v>0</v>
      </c>
      <c r="BN1470" s="99">
        <f>SUMIFS(通讯通路门店!$AG:$AG,通讯通路门店!$S:$S,$G1470)</f>
        <v>0</v>
      </c>
      <c r="BO1470" s="99">
        <f>SUMIFS(通讯通路门店!$AH:$AH,通讯通路门店!$S:$S,$G1470)</f>
        <v>0</v>
      </c>
      <c r="BP1470" s="99">
        <f>SUMIFS(通讯通路门店!$AI:$AI,通讯通路门店!$S:$S,$G1470)</f>
        <v>0</v>
      </c>
      <c r="BQ1470" s="83"/>
    </row>
    <row r="1471" spans="1:69">
      <c r="A1471" s="99" t="str">
        <f>IFERROR(_xlfn.XLOOKUP($G1471,通讯通路门店!$S$4:$S$993931,通讯通路门店!$A$4:$A$993931,0,0),"")</f>
        <v>海南省</v>
      </c>
      <c r="B1471" s="99" t="str">
        <f>IFERROR(_xlfn.XLOOKUP($G1471,通讯通路门店!$S$4:$S$993931,通讯通路门店!$B$4:$B$993931,0,0),"")</f>
        <v>东方市</v>
      </c>
      <c r="C1471" s="99" t="str">
        <f>IFERROR(_xlfn.XLOOKUP($G1471,通讯通路门店!$S$4:$S$993931,通讯通路门店!$C$4:$C$993931,0,0),"")</f>
        <v>东方市</v>
      </c>
      <c r="D1471" s="99" t="str">
        <f>IFERROR(_xlfn.XLOOKUP($G1471,通讯通路门店!$S$4:$S$993931,通讯通路门店!$D$4:$D$993931,0,0),"")</f>
        <v>八所镇</v>
      </c>
      <c r="E1471" s="83"/>
      <c r="F1471" s="83"/>
      <c r="G1471" s="101"/>
      <c r="H1471" s="102">
        <f>IFERROR(_xlfn.XLOOKUP($G1471,通讯通路门店!$S$4:$S$993931,通讯通路门店!$R$4:$R$993931,0,0),"")</f>
        <v>0</v>
      </c>
      <c r="I1471" s="83"/>
      <c r="J1471" s="83"/>
      <c r="K1471" s="83"/>
      <c r="L1471" s="83"/>
      <c r="M1471" s="83"/>
      <c r="N1471" s="83"/>
      <c r="O1471" s="83"/>
      <c r="P1471" s="83"/>
      <c r="Q1471" s="83"/>
      <c r="R1471" s="83"/>
      <c r="S1471" s="83"/>
      <c r="T1471" s="83"/>
      <c r="U1471" s="99">
        <f>COUNTIF(通讯通路门店!$S:$S,$G1471)</f>
        <v>0</v>
      </c>
      <c r="V1471" s="99">
        <f>COUNTIFS(通讯通路门店!$S:$S,$G1471,通讯通路门店!$J:$J,"综合卖场")</f>
        <v>0</v>
      </c>
      <c r="W1471" s="99">
        <f>SUMIFS(通讯通路门店!$AJ:$AJ,通讯通路门店!$S:$S,通讯客户沙盘!$G1471)</f>
        <v>0</v>
      </c>
      <c r="X1471" s="99">
        <f t="shared" si="110"/>
        <v>0</v>
      </c>
      <c r="Y1471" s="99">
        <f>COUNTIFS(通讯通路门店!$S:$S,$G1471,通讯通路门店!$J:$J,"荣耀体验店")+COUNTIFS(通讯通路门店!$S:$S,$G1471,通讯通路门店!$J:$J,"荣耀授权专卖店")</f>
        <v>0</v>
      </c>
      <c r="Z1471" s="99">
        <f>COUNTIFS(通讯通路门店!$S:$S,$G1471,通讯通路门店!$J:$J,"VIVO体验店")</f>
        <v>0</v>
      </c>
      <c r="AA1471" s="99">
        <f>COUNTIFS(通讯通路门店!$S:$S,$G1471,通讯通路门店!$J:$J,"OPPO体验店")</f>
        <v>0</v>
      </c>
      <c r="AB1471" s="99">
        <f>COUNTIFS(通讯通路门店!$S:$S,$G1471,通讯通路门店!$J:$J,"华为授权体验店")+COUNTIFS(通讯通路门店!$S:$S,$G1471,通讯通路门店!$J:$J,"华为堡垒店")</f>
        <v>0</v>
      </c>
      <c r="AC1471" s="99">
        <f>COUNTIFS(通讯通路门店!$S:$S,$G1471,通讯通路门店!$J:$J,"小米体验店")</f>
        <v>0</v>
      </c>
      <c r="AD1471" s="99">
        <f>COUNTIFS(通讯通路门店!$S:$S,$G1471,通讯通路门店!$J:$J,"苹果体验店")</f>
        <v>0</v>
      </c>
      <c r="AE1471" s="99">
        <f>COUNTIFS(通讯通路门店!$S:$S,$G1471,通讯通路门店!$J:$J,"其他品牌专卖店")</f>
        <v>0</v>
      </c>
      <c r="AF1471" s="99">
        <f>SUMIFS(通讯通路门店!$BI:$BI,通讯通路门店!$S:$S,$G1471)</f>
        <v>0</v>
      </c>
      <c r="AG1471" s="99">
        <f>SUMIFS(通讯通路门店!$BH:$BH,通讯通路门店!$S:$S,$G1471)</f>
        <v>0</v>
      </c>
      <c r="AH1471" s="99">
        <f t="shared" si="111"/>
        <v>0</v>
      </c>
      <c r="AI1471" s="99">
        <f>SUMIFS(通讯通路门店!$BB:$BB,通讯通路门店!$S:$S,$G1471)</f>
        <v>0</v>
      </c>
      <c r="AJ1471" s="99">
        <f>SUMIFS(通讯通路门店!$BE:$BE,通讯通路门店!$S:$S,$G1471)</f>
        <v>0</v>
      </c>
      <c r="AK1471" s="99">
        <f>SUMIFS(通讯通路门店!$BG:$BG,通讯通路门店!$S:$S,$G1471)</f>
        <v>0</v>
      </c>
      <c r="AL1471" s="99">
        <f>SUMIFS(通讯通路门店!$BC:$BC,通讯通路门店!$S:$S,$G1471)</f>
        <v>0</v>
      </c>
      <c r="AM1471" s="99">
        <f>SUMIFS(通讯通路门店!$BD:$BD,通讯通路门店!$S:$S,$G1471)</f>
        <v>0</v>
      </c>
      <c r="AN1471" s="99">
        <f>SUMIFS(通讯通路门店!$BF:$BF,通讯通路门店!$S:$S,$G1471)</f>
        <v>0</v>
      </c>
      <c r="AO1471" s="99">
        <f t="shared" si="112"/>
        <v>0</v>
      </c>
      <c r="AP1471" s="99">
        <f>SUMIFS(通讯通路门店!$K:$K,通讯通路门店!$S:$S,$G1471)</f>
        <v>0</v>
      </c>
      <c r="AQ1471" s="83"/>
      <c r="AR1471" s="99">
        <f>SUMIFS(通讯通路门店!$T:$T,通讯通路门店!$S:$S,$G1471)</f>
        <v>0</v>
      </c>
      <c r="AS1471" s="99">
        <f>SUMIFS(通讯通路门店!$U:$U,通讯通路门店!$S:$S,$G1471)</f>
        <v>0</v>
      </c>
      <c r="AT1471" s="99">
        <f>SUMIFS(通讯通路门店!$V:$V,通讯通路门店!$S:$S,$G1471)</f>
        <v>0</v>
      </c>
      <c r="AU1471" s="99">
        <f>SUMIFS(通讯通路门店!$W:$W,通讯通路门店!$S:$S,$G1471)</f>
        <v>0</v>
      </c>
      <c r="AV1471" s="99">
        <f>SUMIFS(通讯通路门店!$Z:$Z,通讯通路门店!$S:$S,$G1471)</f>
        <v>0</v>
      </c>
      <c r="AW1471" s="99">
        <f>SUMIFS(通讯通路门店!$AB:$AB,通讯通路门店!$S:$S,$G1471)</f>
        <v>0</v>
      </c>
      <c r="AX1471" s="99">
        <f>SUMIFS(通讯通路门店!$X:$X,通讯通路门店!$S:$S,$G1471)</f>
        <v>0</v>
      </c>
      <c r="AY1471" s="99">
        <f>SUMIFS(通讯通路门店!$Y:$Y,通讯通路门店!$S:$S,$G1471)</f>
        <v>0</v>
      </c>
      <c r="AZ1471" s="99">
        <f>SUMIFS(通讯通路门店!$AA:$AA,通讯通路门店!$S:$S,$G1471)</f>
        <v>0</v>
      </c>
      <c r="BA1471" s="99">
        <f t="shared" si="113"/>
        <v>0</v>
      </c>
      <c r="BB1471" s="99">
        <f t="shared" si="114"/>
        <v>0</v>
      </c>
      <c r="BC1471" s="99">
        <f>SUMIFS(通讯通路门店!$W:$W,通讯通路门店!$S:$S,$G1471,通讯通路门店!$J:$J,"荣耀体验店")+SUMIFS(通讯通路门店!$W:$W,通讯通路门店!$S:$S,$G1471,通讯通路门店!$J:$J,"荣耀授权专卖店")</f>
        <v>0</v>
      </c>
      <c r="BD1471" s="99">
        <f>SUMIFS(通讯通路门店!$Z:$Z,通讯通路门店!$S:$S,$G1471,通讯通路门店!$J:$J,"VIVO体验店")</f>
        <v>0</v>
      </c>
      <c r="BE1471" s="99">
        <f>SUMIFS(通讯通路门店!$AB:$AB,通讯通路门店!$S:$S,$G1471,通讯通路门店!$J:$J,"OPPO体验店")</f>
        <v>0</v>
      </c>
      <c r="BF1471" s="99">
        <f>SUMIFS(通讯通路门店!$X:$X,通讯通路门店!$S:$S,$G1471,通讯通路门店!$J:$J,"华为授权体验店")+SUMIFS(通讯通路门店!$AA:$AA,通讯通路门店!$S:$S,$G1471,通讯通路门店!$J:$J,"华为堡垒店")</f>
        <v>0</v>
      </c>
      <c r="BG1471" s="99">
        <f>SUMIFS(通讯通路门店!$Y:$Y,通讯通路门店!$S:$S,$G1471,通讯通路门店!$J:$J,"小米体验店")</f>
        <v>0</v>
      </c>
      <c r="BH1471" s="99">
        <f>SUMIFS(通讯通路门店!$AA:$AA,通讯通路门店!$S:$S,$G1471,通讯通路门店!$J:$J,"苹果体验店")</f>
        <v>0</v>
      </c>
      <c r="BI1471" s="99">
        <f>SUMIFS(通讯通路门店!$K:$K,通讯通路门店!$S:$S,$G1471,通讯通路门店!$J:$J,"其他品牌专卖店")</f>
        <v>0</v>
      </c>
      <c r="BJ1471" s="99">
        <f>SUMIFS(通讯通路门店!$AC:$AC,通讯通路门店!$S:$S,$G1471)</f>
        <v>0</v>
      </c>
      <c r="BK1471" s="99">
        <f>SUMIFS(通讯通路门店!$AD:$AD,通讯通路门店!$S:$S,$G1471)</f>
        <v>0</v>
      </c>
      <c r="BL1471" s="99">
        <f>SUMIFS(通讯通路门店!$AE:$AE,通讯通路门店!$S:$S,$G1471)</f>
        <v>0</v>
      </c>
      <c r="BM1471" s="99">
        <f>SUMIFS(通讯通路门店!$AF:$AF,通讯通路门店!$S:$S,$G1471)</f>
        <v>0</v>
      </c>
      <c r="BN1471" s="99">
        <f>SUMIFS(通讯通路门店!$AG:$AG,通讯通路门店!$S:$S,$G1471)</f>
        <v>0</v>
      </c>
      <c r="BO1471" s="99">
        <f>SUMIFS(通讯通路门店!$AH:$AH,通讯通路门店!$S:$S,$G1471)</f>
        <v>0</v>
      </c>
      <c r="BP1471" s="99">
        <f>SUMIFS(通讯通路门店!$AI:$AI,通讯通路门店!$S:$S,$G1471)</f>
        <v>0</v>
      </c>
      <c r="BQ1471" s="83"/>
    </row>
    <row r="1472" spans="1:69">
      <c r="A1472" s="99" t="str">
        <f>IFERROR(_xlfn.XLOOKUP($G1472,通讯通路门店!$S$4:$S$993931,通讯通路门店!$A$4:$A$993931,0,0),"")</f>
        <v>海南省</v>
      </c>
      <c r="B1472" s="99" t="str">
        <f>IFERROR(_xlfn.XLOOKUP($G1472,通讯通路门店!$S$4:$S$993931,通讯通路门店!$B$4:$B$993931,0,0),"")</f>
        <v>东方市</v>
      </c>
      <c r="C1472" s="99" t="str">
        <f>IFERROR(_xlfn.XLOOKUP($G1472,通讯通路门店!$S$4:$S$993931,通讯通路门店!$C$4:$C$993931,0,0),"")</f>
        <v>东方市</v>
      </c>
      <c r="D1472" s="99" t="str">
        <f>IFERROR(_xlfn.XLOOKUP($G1472,通讯通路门店!$S$4:$S$993931,通讯通路门店!$D$4:$D$993931,0,0),"")</f>
        <v>八所镇</v>
      </c>
      <c r="E1472" s="83"/>
      <c r="F1472" s="83"/>
      <c r="G1472" s="101"/>
      <c r="H1472" s="102">
        <f>IFERROR(_xlfn.XLOOKUP($G1472,通讯通路门店!$S$4:$S$993931,通讯通路门店!$R$4:$R$993931,0,0),"")</f>
        <v>0</v>
      </c>
      <c r="I1472" s="83"/>
      <c r="J1472" s="83"/>
      <c r="K1472" s="83"/>
      <c r="L1472" s="83"/>
      <c r="M1472" s="83"/>
      <c r="N1472" s="83"/>
      <c r="O1472" s="83"/>
      <c r="P1472" s="83"/>
      <c r="Q1472" s="83"/>
      <c r="R1472" s="83"/>
      <c r="S1472" s="83"/>
      <c r="T1472" s="83"/>
      <c r="U1472" s="99">
        <f>COUNTIF(通讯通路门店!$S:$S,$G1472)</f>
        <v>0</v>
      </c>
      <c r="V1472" s="99">
        <f>COUNTIFS(通讯通路门店!$S:$S,$G1472,通讯通路门店!$J:$J,"综合卖场")</f>
        <v>0</v>
      </c>
      <c r="W1472" s="99">
        <f>SUMIFS(通讯通路门店!$AJ:$AJ,通讯通路门店!$S:$S,通讯客户沙盘!$G1472)</f>
        <v>0</v>
      </c>
      <c r="X1472" s="99">
        <f t="shared" si="110"/>
        <v>0</v>
      </c>
      <c r="Y1472" s="99">
        <f>COUNTIFS(通讯通路门店!$S:$S,$G1472,通讯通路门店!$J:$J,"荣耀体验店")+COUNTIFS(通讯通路门店!$S:$S,$G1472,通讯通路门店!$J:$J,"荣耀授权专卖店")</f>
        <v>0</v>
      </c>
      <c r="Z1472" s="99">
        <f>COUNTIFS(通讯通路门店!$S:$S,$G1472,通讯通路门店!$J:$J,"VIVO体验店")</f>
        <v>0</v>
      </c>
      <c r="AA1472" s="99">
        <f>COUNTIFS(通讯通路门店!$S:$S,$G1472,通讯通路门店!$J:$J,"OPPO体验店")</f>
        <v>0</v>
      </c>
      <c r="AB1472" s="99">
        <f>COUNTIFS(通讯通路门店!$S:$S,$G1472,通讯通路门店!$J:$J,"华为授权体验店")+COUNTIFS(通讯通路门店!$S:$S,$G1472,通讯通路门店!$J:$J,"华为堡垒店")</f>
        <v>0</v>
      </c>
      <c r="AC1472" s="99">
        <f>COUNTIFS(通讯通路门店!$S:$S,$G1472,通讯通路门店!$J:$J,"小米体验店")</f>
        <v>0</v>
      </c>
      <c r="AD1472" s="99">
        <f>COUNTIFS(通讯通路门店!$S:$S,$G1472,通讯通路门店!$J:$J,"苹果体验店")</f>
        <v>0</v>
      </c>
      <c r="AE1472" s="99">
        <f>COUNTIFS(通讯通路门店!$S:$S,$G1472,通讯通路门店!$J:$J,"其他品牌专卖店")</f>
        <v>0</v>
      </c>
      <c r="AF1472" s="99">
        <f>SUMIFS(通讯通路门店!$BI:$BI,通讯通路门店!$S:$S,$G1472)</f>
        <v>0</v>
      </c>
      <c r="AG1472" s="99">
        <f>SUMIFS(通讯通路门店!$BH:$BH,通讯通路门店!$S:$S,$G1472)</f>
        <v>0</v>
      </c>
      <c r="AH1472" s="99">
        <f t="shared" si="111"/>
        <v>0</v>
      </c>
      <c r="AI1472" s="99">
        <f>SUMIFS(通讯通路门店!$BB:$BB,通讯通路门店!$S:$S,$G1472)</f>
        <v>0</v>
      </c>
      <c r="AJ1472" s="99">
        <f>SUMIFS(通讯通路门店!$BE:$BE,通讯通路门店!$S:$S,$G1472)</f>
        <v>0</v>
      </c>
      <c r="AK1472" s="99">
        <f>SUMIFS(通讯通路门店!$BG:$BG,通讯通路门店!$S:$S,$G1472)</f>
        <v>0</v>
      </c>
      <c r="AL1472" s="99">
        <f>SUMIFS(通讯通路门店!$BC:$BC,通讯通路门店!$S:$S,$G1472)</f>
        <v>0</v>
      </c>
      <c r="AM1472" s="99">
        <f>SUMIFS(通讯通路门店!$BD:$BD,通讯通路门店!$S:$S,$G1472)</f>
        <v>0</v>
      </c>
      <c r="AN1472" s="99">
        <f>SUMIFS(通讯通路门店!$BF:$BF,通讯通路门店!$S:$S,$G1472)</f>
        <v>0</v>
      </c>
      <c r="AO1472" s="99">
        <f t="shared" si="112"/>
        <v>0</v>
      </c>
      <c r="AP1472" s="99">
        <f>SUMIFS(通讯通路门店!$K:$K,通讯通路门店!$S:$S,$G1472)</f>
        <v>0</v>
      </c>
      <c r="AQ1472" s="83"/>
      <c r="AR1472" s="99">
        <f>SUMIFS(通讯通路门店!$T:$T,通讯通路门店!$S:$S,$G1472)</f>
        <v>0</v>
      </c>
      <c r="AS1472" s="99">
        <f>SUMIFS(通讯通路门店!$U:$U,通讯通路门店!$S:$S,$G1472)</f>
        <v>0</v>
      </c>
      <c r="AT1472" s="99">
        <f>SUMIFS(通讯通路门店!$V:$V,通讯通路门店!$S:$S,$G1472)</f>
        <v>0</v>
      </c>
      <c r="AU1472" s="99">
        <f>SUMIFS(通讯通路门店!$W:$W,通讯通路门店!$S:$S,$G1472)</f>
        <v>0</v>
      </c>
      <c r="AV1472" s="99">
        <f>SUMIFS(通讯通路门店!$Z:$Z,通讯通路门店!$S:$S,$G1472)</f>
        <v>0</v>
      </c>
      <c r="AW1472" s="99">
        <f>SUMIFS(通讯通路门店!$AB:$AB,通讯通路门店!$S:$S,$G1472)</f>
        <v>0</v>
      </c>
      <c r="AX1472" s="99">
        <f>SUMIFS(通讯通路门店!$X:$X,通讯通路门店!$S:$S,$G1472)</f>
        <v>0</v>
      </c>
      <c r="AY1472" s="99">
        <f>SUMIFS(通讯通路门店!$Y:$Y,通讯通路门店!$S:$S,$G1472)</f>
        <v>0</v>
      </c>
      <c r="AZ1472" s="99">
        <f>SUMIFS(通讯通路门店!$AA:$AA,通讯通路门店!$S:$S,$G1472)</f>
        <v>0</v>
      </c>
      <c r="BA1472" s="99">
        <f t="shared" si="113"/>
        <v>0</v>
      </c>
      <c r="BB1472" s="99">
        <f t="shared" si="114"/>
        <v>0</v>
      </c>
      <c r="BC1472" s="99">
        <f>SUMIFS(通讯通路门店!$W:$W,通讯通路门店!$S:$S,$G1472,通讯通路门店!$J:$J,"荣耀体验店")+SUMIFS(通讯通路门店!$W:$W,通讯通路门店!$S:$S,$G1472,通讯通路门店!$J:$J,"荣耀授权专卖店")</f>
        <v>0</v>
      </c>
      <c r="BD1472" s="99">
        <f>SUMIFS(通讯通路门店!$Z:$Z,通讯通路门店!$S:$S,$G1472,通讯通路门店!$J:$J,"VIVO体验店")</f>
        <v>0</v>
      </c>
      <c r="BE1472" s="99">
        <f>SUMIFS(通讯通路门店!$AB:$AB,通讯通路门店!$S:$S,$G1472,通讯通路门店!$J:$J,"OPPO体验店")</f>
        <v>0</v>
      </c>
      <c r="BF1472" s="99">
        <f>SUMIFS(通讯通路门店!$X:$X,通讯通路门店!$S:$S,$G1472,通讯通路门店!$J:$J,"华为授权体验店")+SUMIFS(通讯通路门店!$AA:$AA,通讯通路门店!$S:$S,$G1472,通讯通路门店!$J:$J,"华为堡垒店")</f>
        <v>0</v>
      </c>
      <c r="BG1472" s="99">
        <f>SUMIFS(通讯通路门店!$Y:$Y,通讯通路门店!$S:$S,$G1472,通讯通路门店!$J:$J,"小米体验店")</f>
        <v>0</v>
      </c>
      <c r="BH1472" s="99">
        <f>SUMIFS(通讯通路门店!$AA:$AA,通讯通路门店!$S:$S,$G1472,通讯通路门店!$J:$J,"苹果体验店")</f>
        <v>0</v>
      </c>
      <c r="BI1472" s="99">
        <f>SUMIFS(通讯通路门店!$K:$K,通讯通路门店!$S:$S,$G1472,通讯通路门店!$J:$J,"其他品牌专卖店")</f>
        <v>0</v>
      </c>
      <c r="BJ1472" s="99">
        <f>SUMIFS(通讯通路门店!$AC:$AC,通讯通路门店!$S:$S,$G1472)</f>
        <v>0</v>
      </c>
      <c r="BK1472" s="99">
        <f>SUMIFS(通讯通路门店!$AD:$AD,通讯通路门店!$S:$S,$G1472)</f>
        <v>0</v>
      </c>
      <c r="BL1472" s="99">
        <f>SUMIFS(通讯通路门店!$AE:$AE,通讯通路门店!$S:$S,$G1472)</f>
        <v>0</v>
      </c>
      <c r="BM1472" s="99">
        <f>SUMIFS(通讯通路门店!$AF:$AF,通讯通路门店!$S:$S,$G1472)</f>
        <v>0</v>
      </c>
      <c r="BN1472" s="99">
        <f>SUMIFS(通讯通路门店!$AG:$AG,通讯通路门店!$S:$S,$G1472)</f>
        <v>0</v>
      </c>
      <c r="BO1472" s="99">
        <f>SUMIFS(通讯通路门店!$AH:$AH,通讯通路门店!$S:$S,$G1472)</f>
        <v>0</v>
      </c>
      <c r="BP1472" s="99">
        <f>SUMIFS(通讯通路门店!$AI:$AI,通讯通路门店!$S:$S,$G1472)</f>
        <v>0</v>
      </c>
      <c r="BQ1472" s="83"/>
    </row>
    <row r="1473" spans="1:69">
      <c r="A1473" s="99" t="str">
        <f>IFERROR(_xlfn.XLOOKUP($G1473,通讯通路门店!$S$4:$S$993931,通讯通路门店!$A$4:$A$993931,0,0),"")</f>
        <v>海南省</v>
      </c>
      <c r="B1473" s="99" t="str">
        <f>IFERROR(_xlfn.XLOOKUP($G1473,通讯通路门店!$S$4:$S$993931,通讯通路门店!$B$4:$B$993931,0,0),"")</f>
        <v>东方市</v>
      </c>
      <c r="C1473" s="99" t="str">
        <f>IFERROR(_xlfn.XLOOKUP($G1473,通讯通路门店!$S$4:$S$993931,通讯通路门店!$C$4:$C$993931,0,0),"")</f>
        <v>东方市</v>
      </c>
      <c r="D1473" s="99" t="str">
        <f>IFERROR(_xlfn.XLOOKUP($G1473,通讯通路门店!$S$4:$S$993931,通讯通路门店!$D$4:$D$993931,0,0),"")</f>
        <v>八所镇</v>
      </c>
      <c r="E1473" s="83"/>
      <c r="F1473" s="83"/>
      <c r="G1473" s="101"/>
      <c r="H1473" s="102">
        <f>IFERROR(_xlfn.XLOOKUP($G1473,通讯通路门店!$S$4:$S$993931,通讯通路门店!$R$4:$R$993931,0,0),"")</f>
        <v>0</v>
      </c>
      <c r="I1473" s="83"/>
      <c r="J1473" s="83"/>
      <c r="K1473" s="83"/>
      <c r="L1473" s="83"/>
      <c r="M1473" s="83"/>
      <c r="N1473" s="83"/>
      <c r="O1473" s="83"/>
      <c r="P1473" s="83"/>
      <c r="Q1473" s="83"/>
      <c r="R1473" s="83"/>
      <c r="S1473" s="83"/>
      <c r="T1473" s="83"/>
      <c r="U1473" s="99">
        <f>COUNTIF(通讯通路门店!$S:$S,$G1473)</f>
        <v>0</v>
      </c>
      <c r="V1473" s="99">
        <f>COUNTIFS(通讯通路门店!$S:$S,$G1473,通讯通路门店!$J:$J,"综合卖场")</f>
        <v>0</v>
      </c>
      <c r="W1473" s="99">
        <f>SUMIFS(通讯通路门店!$AJ:$AJ,通讯通路门店!$S:$S,通讯客户沙盘!$G1473)</f>
        <v>0</v>
      </c>
      <c r="X1473" s="99">
        <f t="shared" si="110"/>
        <v>0</v>
      </c>
      <c r="Y1473" s="99">
        <f>COUNTIFS(通讯通路门店!$S:$S,$G1473,通讯通路门店!$J:$J,"荣耀体验店")+COUNTIFS(通讯通路门店!$S:$S,$G1473,通讯通路门店!$J:$J,"荣耀授权专卖店")</f>
        <v>0</v>
      </c>
      <c r="Z1473" s="99">
        <f>COUNTIFS(通讯通路门店!$S:$S,$G1473,通讯通路门店!$J:$J,"VIVO体验店")</f>
        <v>0</v>
      </c>
      <c r="AA1473" s="99">
        <f>COUNTIFS(通讯通路门店!$S:$S,$G1473,通讯通路门店!$J:$J,"OPPO体验店")</f>
        <v>0</v>
      </c>
      <c r="AB1473" s="99">
        <f>COUNTIFS(通讯通路门店!$S:$S,$G1473,通讯通路门店!$J:$J,"华为授权体验店")+COUNTIFS(通讯通路门店!$S:$S,$G1473,通讯通路门店!$J:$J,"华为堡垒店")</f>
        <v>0</v>
      </c>
      <c r="AC1473" s="99">
        <f>COUNTIFS(通讯通路门店!$S:$S,$G1473,通讯通路门店!$J:$J,"小米体验店")</f>
        <v>0</v>
      </c>
      <c r="AD1473" s="99">
        <f>COUNTIFS(通讯通路门店!$S:$S,$G1473,通讯通路门店!$J:$J,"苹果体验店")</f>
        <v>0</v>
      </c>
      <c r="AE1473" s="99">
        <f>COUNTIFS(通讯通路门店!$S:$S,$G1473,通讯通路门店!$J:$J,"其他品牌专卖店")</f>
        <v>0</v>
      </c>
      <c r="AF1473" s="99">
        <f>SUMIFS(通讯通路门店!$BI:$BI,通讯通路门店!$S:$S,$G1473)</f>
        <v>0</v>
      </c>
      <c r="AG1473" s="99">
        <f>SUMIFS(通讯通路门店!$BH:$BH,通讯通路门店!$S:$S,$G1473)</f>
        <v>0</v>
      </c>
      <c r="AH1473" s="99">
        <f t="shared" si="111"/>
        <v>0</v>
      </c>
      <c r="AI1473" s="99">
        <f>SUMIFS(通讯通路门店!$BB:$BB,通讯通路门店!$S:$S,$G1473)</f>
        <v>0</v>
      </c>
      <c r="AJ1473" s="99">
        <f>SUMIFS(通讯通路门店!$BE:$BE,通讯通路门店!$S:$S,$G1473)</f>
        <v>0</v>
      </c>
      <c r="AK1473" s="99">
        <f>SUMIFS(通讯通路门店!$BG:$BG,通讯通路门店!$S:$S,$G1473)</f>
        <v>0</v>
      </c>
      <c r="AL1473" s="99">
        <f>SUMIFS(通讯通路门店!$BC:$BC,通讯通路门店!$S:$S,$G1473)</f>
        <v>0</v>
      </c>
      <c r="AM1473" s="99">
        <f>SUMIFS(通讯通路门店!$BD:$BD,通讯通路门店!$S:$S,$G1473)</f>
        <v>0</v>
      </c>
      <c r="AN1473" s="99">
        <f>SUMIFS(通讯通路门店!$BF:$BF,通讯通路门店!$S:$S,$G1473)</f>
        <v>0</v>
      </c>
      <c r="AO1473" s="99">
        <f t="shared" si="112"/>
        <v>0</v>
      </c>
      <c r="AP1473" s="99">
        <f>SUMIFS(通讯通路门店!$K:$K,通讯通路门店!$S:$S,$G1473)</f>
        <v>0</v>
      </c>
      <c r="AQ1473" s="83"/>
      <c r="AR1473" s="99">
        <f>SUMIFS(通讯通路门店!$T:$T,通讯通路门店!$S:$S,$G1473)</f>
        <v>0</v>
      </c>
      <c r="AS1473" s="99">
        <f>SUMIFS(通讯通路门店!$U:$U,通讯通路门店!$S:$S,$G1473)</f>
        <v>0</v>
      </c>
      <c r="AT1473" s="99">
        <f>SUMIFS(通讯通路门店!$V:$V,通讯通路门店!$S:$S,$G1473)</f>
        <v>0</v>
      </c>
      <c r="AU1473" s="99">
        <f>SUMIFS(通讯通路门店!$W:$W,通讯通路门店!$S:$S,$G1473)</f>
        <v>0</v>
      </c>
      <c r="AV1473" s="99">
        <f>SUMIFS(通讯通路门店!$Z:$Z,通讯通路门店!$S:$S,$G1473)</f>
        <v>0</v>
      </c>
      <c r="AW1473" s="99">
        <f>SUMIFS(通讯通路门店!$AB:$AB,通讯通路门店!$S:$S,$G1473)</f>
        <v>0</v>
      </c>
      <c r="AX1473" s="99">
        <f>SUMIFS(通讯通路门店!$X:$X,通讯通路门店!$S:$S,$G1473)</f>
        <v>0</v>
      </c>
      <c r="AY1473" s="99">
        <f>SUMIFS(通讯通路门店!$Y:$Y,通讯通路门店!$S:$S,$G1473)</f>
        <v>0</v>
      </c>
      <c r="AZ1473" s="99">
        <f>SUMIFS(通讯通路门店!$AA:$AA,通讯通路门店!$S:$S,$G1473)</f>
        <v>0</v>
      </c>
      <c r="BA1473" s="99">
        <f t="shared" si="113"/>
        <v>0</v>
      </c>
      <c r="BB1473" s="99">
        <f t="shared" si="114"/>
        <v>0</v>
      </c>
      <c r="BC1473" s="99">
        <f>SUMIFS(通讯通路门店!$W:$W,通讯通路门店!$S:$S,$G1473,通讯通路门店!$J:$J,"荣耀体验店")+SUMIFS(通讯通路门店!$W:$W,通讯通路门店!$S:$S,$G1473,通讯通路门店!$J:$J,"荣耀授权专卖店")</f>
        <v>0</v>
      </c>
      <c r="BD1473" s="99">
        <f>SUMIFS(通讯通路门店!$Z:$Z,通讯通路门店!$S:$S,$G1473,通讯通路门店!$J:$J,"VIVO体验店")</f>
        <v>0</v>
      </c>
      <c r="BE1473" s="99">
        <f>SUMIFS(通讯通路门店!$AB:$AB,通讯通路门店!$S:$S,$G1473,通讯通路门店!$J:$J,"OPPO体验店")</f>
        <v>0</v>
      </c>
      <c r="BF1473" s="99">
        <f>SUMIFS(通讯通路门店!$X:$X,通讯通路门店!$S:$S,$G1473,通讯通路门店!$J:$J,"华为授权体验店")+SUMIFS(通讯通路门店!$AA:$AA,通讯通路门店!$S:$S,$G1473,通讯通路门店!$J:$J,"华为堡垒店")</f>
        <v>0</v>
      </c>
      <c r="BG1473" s="99">
        <f>SUMIFS(通讯通路门店!$Y:$Y,通讯通路门店!$S:$S,$G1473,通讯通路门店!$J:$J,"小米体验店")</f>
        <v>0</v>
      </c>
      <c r="BH1473" s="99">
        <f>SUMIFS(通讯通路门店!$AA:$AA,通讯通路门店!$S:$S,$G1473,通讯通路门店!$J:$J,"苹果体验店")</f>
        <v>0</v>
      </c>
      <c r="BI1473" s="99">
        <f>SUMIFS(通讯通路门店!$K:$K,通讯通路门店!$S:$S,$G1473,通讯通路门店!$J:$J,"其他品牌专卖店")</f>
        <v>0</v>
      </c>
      <c r="BJ1473" s="99">
        <f>SUMIFS(通讯通路门店!$AC:$AC,通讯通路门店!$S:$S,$G1473)</f>
        <v>0</v>
      </c>
      <c r="BK1473" s="99">
        <f>SUMIFS(通讯通路门店!$AD:$AD,通讯通路门店!$S:$S,$G1473)</f>
        <v>0</v>
      </c>
      <c r="BL1473" s="99">
        <f>SUMIFS(通讯通路门店!$AE:$AE,通讯通路门店!$S:$S,$G1473)</f>
        <v>0</v>
      </c>
      <c r="BM1473" s="99">
        <f>SUMIFS(通讯通路门店!$AF:$AF,通讯通路门店!$S:$S,$G1473)</f>
        <v>0</v>
      </c>
      <c r="BN1473" s="99">
        <f>SUMIFS(通讯通路门店!$AG:$AG,通讯通路门店!$S:$S,$G1473)</f>
        <v>0</v>
      </c>
      <c r="BO1473" s="99">
        <f>SUMIFS(通讯通路门店!$AH:$AH,通讯通路门店!$S:$S,$G1473)</f>
        <v>0</v>
      </c>
      <c r="BP1473" s="99">
        <f>SUMIFS(通讯通路门店!$AI:$AI,通讯通路门店!$S:$S,$G1473)</f>
        <v>0</v>
      </c>
      <c r="BQ1473" s="83"/>
    </row>
    <row r="1474" spans="1:69">
      <c r="A1474" s="99" t="str">
        <f>IFERROR(_xlfn.XLOOKUP($G1474,通讯通路门店!$S$4:$S$993931,通讯通路门店!$A$4:$A$993931,0,0),"")</f>
        <v>海南省</v>
      </c>
      <c r="B1474" s="99" t="str">
        <f>IFERROR(_xlfn.XLOOKUP($G1474,通讯通路门店!$S$4:$S$993931,通讯通路门店!$B$4:$B$993931,0,0),"")</f>
        <v>东方市</v>
      </c>
      <c r="C1474" s="99" t="str">
        <f>IFERROR(_xlfn.XLOOKUP($G1474,通讯通路门店!$S$4:$S$993931,通讯通路门店!$C$4:$C$993931,0,0),"")</f>
        <v>东方市</v>
      </c>
      <c r="D1474" s="99" t="str">
        <f>IFERROR(_xlfn.XLOOKUP($G1474,通讯通路门店!$S$4:$S$993931,通讯通路门店!$D$4:$D$993931,0,0),"")</f>
        <v>八所镇</v>
      </c>
      <c r="E1474" s="83"/>
      <c r="F1474" s="83"/>
      <c r="G1474" s="101"/>
      <c r="H1474" s="102">
        <f>IFERROR(_xlfn.XLOOKUP($G1474,通讯通路门店!$S$4:$S$993931,通讯通路门店!$R$4:$R$993931,0,0),"")</f>
        <v>0</v>
      </c>
      <c r="I1474" s="83"/>
      <c r="J1474" s="83"/>
      <c r="K1474" s="83"/>
      <c r="L1474" s="83"/>
      <c r="M1474" s="83"/>
      <c r="N1474" s="83"/>
      <c r="O1474" s="83"/>
      <c r="P1474" s="83"/>
      <c r="Q1474" s="83"/>
      <c r="R1474" s="83"/>
      <c r="S1474" s="83"/>
      <c r="T1474" s="83"/>
      <c r="U1474" s="99">
        <f>COUNTIF(通讯通路门店!$S:$S,$G1474)</f>
        <v>0</v>
      </c>
      <c r="V1474" s="99">
        <f>COUNTIFS(通讯通路门店!$S:$S,$G1474,通讯通路门店!$J:$J,"综合卖场")</f>
        <v>0</v>
      </c>
      <c r="W1474" s="99">
        <f>SUMIFS(通讯通路门店!$AJ:$AJ,通讯通路门店!$S:$S,通讯客户沙盘!$G1474)</f>
        <v>0</v>
      </c>
      <c r="X1474" s="99">
        <f t="shared" si="110"/>
        <v>0</v>
      </c>
      <c r="Y1474" s="99">
        <f>COUNTIFS(通讯通路门店!$S:$S,$G1474,通讯通路门店!$J:$J,"荣耀体验店")+COUNTIFS(通讯通路门店!$S:$S,$G1474,通讯通路门店!$J:$J,"荣耀授权专卖店")</f>
        <v>0</v>
      </c>
      <c r="Z1474" s="99">
        <f>COUNTIFS(通讯通路门店!$S:$S,$G1474,通讯通路门店!$J:$J,"VIVO体验店")</f>
        <v>0</v>
      </c>
      <c r="AA1474" s="99">
        <f>COUNTIFS(通讯通路门店!$S:$S,$G1474,通讯通路门店!$J:$J,"OPPO体验店")</f>
        <v>0</v>
      </c>
      <c r="AB1474" s="99">
        <f>COUNTIFS(通讯通路门店!$S:$S,$G1474,通讯通路门店!$J:$J,"华为授权体验店")+COUNTIFS(通讯通路门店!$S:$S,$G1474,通讯通路门店!$J:$J,"华为堡垒店")</f>
        <v>0</v>
      </c>
      <c r="AC1474" s="99">
        <f>COUNTIFS(通讯通路门店!$S:$S,$G1474,通讯通路门店!$J:$J,"小米体验店")</f>
        <v>0</v>
      </c>
      <c r="AD1474" s="99">
        <f>COUNTIFS(通讯通路门店!$S:$S,$G1474,通讯通路门店!$J:$J,"苹果体验店")</f>
        <v>0</v>
      </c>
      <c r="AE1474" s="99">
        <f>COUNTIFS(通讯通路门店!$S:$S,$G1474,通讯通路门店!$J:$J,"其他品牌专卖店")</f>
        <v>0</v>
      </c>
      <c r="AF1474" s="99">
        <f>SUMIFS(通讯通路门店!$BI:$BI,通讯通路门店!$S:$S,$G1474)</f>
        <v>0</v>
      </c>
      <c r="AG1474" s="99">
        <f>SUMIFS(通讯通路门店!$BH:$BH,通讯通路门店!$S:$S,$G1474)</f>
        <v>0</v>
      </c>
      <c r="AH1474" s="99">
        <f t="shared" si="111"/>
        <v>0</v>
      </c>
      <c r="AI1474" s="99">
        <f>SUMIFS(通讯通路门店!$BB:$BB,通讯通路门店!$S:$S,$G1474)</f>
        <v>0</v>
      </c>
      <c r="AJ1474" s="99">
        <f>SUMIFS(通讯通路门店!$BE:$BE,通讯通路门店!$S:$S,$G1474)</f>
        <v>0</v>
      </c>
      <c r="AK1474" s="99">
        <f>SUMIFS(通讯通路门店!$BG:$BG,通讯通路门店!$S:$S,$G1474)</f>
        <v>0</v>
      </c>
      <c r="AL1474" s="99">
        <f>SUMIFS(通讯通路门店!$BC:$BC,通讯通路门店!$S:$S,$G1474)</f>
        <v>0</v>
      </c>
      <c r="AM1474" s="99">
        <f>SUMIFS(通讯通路门店!$BD:$BD,通讯通路门店!$S:$S,$G1474)</f>
        <v>0</v>
      </c>
      <c r="AN1474" s="99">
        <f>SUMIFS(通讯通路门店!$BF:$BF,通讯通路门店!$S:$S,$G1474)</f>
        <v>0</v>
      </c>
      <c r="AO1474" s="99">
        <f t="shared" si="112"/>
        <v>0</v>
      </c>
      <c r="AP1474" s="99">
        <f>SUMIFS(通讯通路门店!$K:$K,通讯通路门店!$S:$S,$G1474)</f>
        <v>0</v>
      </c>
      <c r="AQ1474" s="83"/>
      <c r="AR1474" s="99">
        <f>SUMIFS(通讯通路门店!$T:$T,通讯通路门店!$S:$S,$G1474)</f>
        <v>0</v>
      </c>
      <c r="AS1474" s="99">
        <f>SUMIFS(通讯通路门店!$U:$U,通讯通路门店!$S:$S,$G1474)</f>
        <v>0</v>
      </c>
      <c r="AT1474" s="99">
        <f>SUMIFS(通讯通路门店!$V:$V,通讯通路门店!$S:$S,$G1474)</f>
        <v>0</v>
      </c>
      <c r="AU1474" s="99">
        <f>SUMIFS(通讯通路门店!$W:$W,通讯通路门店!$S:$S,$G1474)</f>
        <v>0</v>
      </c>
      <c r="AV1474" s="99">
        <f>SUMIFS(通讯通路门店!$Z:$Z,通讯通路门店!$S:$S,$G1474)</f>
        <v>0</v>
      </c>
      <c r="AW1474" s="99">
        <f>SUMIFS(通讯通路门店!$AB:$AB,通讯通路门店!$S:$S,$G1474)</f>
        <v>0</v>
      </c>
      <c r="AX1474" s="99">
        <f>SUMIFS(通讯通路门店!$X:$X,通讯通路门店!$S:$S,$G1474)</f>
        <v>0</v>
      </c>
      <c r="AY1474" s="99">
        <f>SUMIFS(通讯通路门店!$Y:$Y,通讯通路门店!$S:$S,$G1474)</f>
        <v>0</v>
      </c>
      <c r="AZ1474" s="99">
        <f>SUMIFS(通讯通路门店!$AA:$AA,通讯通路门店!$S:$S,$G1474)</f>
        <v>0</v>
      </c>
      <c r="BA1474" s="99">
        <f t="shared" si="113"/>
        <v>0</v>
      </c>
      <c r="BB1474" s="99">
        <f t="shared" si="114"/>
        <v>0</v>
      </c>
      <c r="BC1474" s="99">
        <f>SUMIFS(通讯通路门店!$W:$W,通讯通路门店!$S:$S,$G1474,通讯通路门店!$J:$J,"荣耀体验店")+SUMIFS(通讯通路门店!$W:$W,通讯通路门店!$S:$S,$G1474,通讯通路门店!$J:$J,"荣耀授权专卖店")</f>
        <v>0</v>
      </c>
      <c r="BD1474" s="99">
        <f>SUMIFS(通讯通路门店!$Z:$Z,通讯通路门店!$S:$S,$G1474,通讯通路门店!$J:$J,"VIVO体验店")</f>
        <v>0</v>
      </c>
      <c r="BE1474" s="99">
        <f>SUMIFS(通讯通路门店!$AB:$AB,通讯通路门店!$S:$S,$G1474,通讯通路门店!$J:$J,"OPPO体验店")</f>
        <v>0</v>
      </c>
      <c r="BF1474" s="99">
        <f>SUMIFS(通讯通路门店!$X:$X,通讯通路门店!$S:$S,$G1474,通讯通路门店!$J:$J,"华为授权体验店")+SUMIFS(通讯通路门店!$AA:$AA,通讯通路门店!$S:$S,$G1474,通讯通路门店!$J:$J,"华为堡垒店")</f>
        <v>0</v>
      </c>
      <c r="BG1474" s="99">
        <f>SUMIFS(通讯通路门店!$Y:$Y,通讯通路门店!$S:$S,$G1474,通讯通路门店!$J:$J,"小米体验店")</f>
        <v>0</v>
      </c>
      <c r="BH1474" s="99">
        <f>SUMIFS(通讯通路门店!$AA:$AA,通讯通路门店!$S:$S,$G1474,通讯通路门店!$J:$J,"苹果体验店")</f>
        <v>0</v>
      </c>
      <c r="BI1474" s="99">
        <f>SUMIFS(通讯通路门店!$K:$K,通讯通路门店!$S:$S,$G1474,通讯通路门店!$J:$J,"其他品牌专卖店")</f>
        <v>0</v>
      </c>
      <c r="BJ1474" s="99">
        <f>SUMIFS(通讯通路门店!$AC:$AC,通讯通路门店!$S:$S,$G1474)</f>
        <v>0</v>
      </c>
      <c r="BK1474" s="99">
        <f>SUMIFS(通讯通路门店!$AD:$AD,通讯通路门店!$S:$S,$G1474)</f>
        <v>0</v>
      </c>
      <c r="BL1474" s="99">
        <f>SUMIFS(通讯通路门店!$AE:$AE,通讯通路门店!$S:$S,$G1474)</f>
        <v>0</v>
      </c>
      <c r="BM1474" s="99">
        <f>SUMIFS(通讯通路门店!$AF:$AF,通讯通路门店!$S:$S,$G1474)</f>
        <v>0</v>
      </c>
      <c r="BN1474" s="99">
        <f>SUMIFS(通讯通路门店!$AG:$AG,通讯通路门店!$S:$S,$G1474)</f>
        <v>0</v>
      </c>
      <c r="BO1474" s="99">
        <f>SUMIFS(通讯通路门店!$AH:$AH,通讯通路门店!$S:$S,$G1474)</f>
        <v>0</v>
      </c>
      <c r="BP1474" s="99">
        <f>SUMIFS(通讯通路门店!$AI:$AI,通讯通路门店!$S:$S,$G1474)</f>
        <v>0</v>
      </c>
      <c r="BQ1474" s="83"/>
    </row>
    <row r="1475" spans="1:69">
      <c r="A1475" s="99" t="str">
        <f>IFERROR(_xlfn.XLOOKUP($G1475,通讯通路门店!$S$4:$S$993931,通讯通路门店!$A$4:$A$993931,0,0),"")</f>
        <v>海南省</v>
      </c>
      <c r="B1475" s="99" t="str">
        <f>IFERROR(_xlfn.XLOOKUP($G1475,通讯通路门店!$S$4:$S$993931,通讯通路门店!$B$4:$B$993931,0,0),"")</f>
        <v>东方市</v>
      </c>
      <c r="C1475" s="99" t="str">
        <f>IFERROR(_xlfn.XLOOKUP($G1475,通讯通路门店!$S$4:$S$993931,通讯通路门店!$C$4:$C$993931,0,0),"")</f>
        <v>东方市</v>
      </c>
      <c r="D1475" s="99" t="str">
        <f>IFERROR(_xlfn.XLOOKUP($G1475,通讯通路门店!$S$4:$S$993931,通讯通路门店!$D$4:$D$993931,0,0),"")</f>
        <v>八所镇</v>
      </c>
      <c r="E1475" s="83"/>
      <c r="F1475" s="83"/>
      <c r="G1475" s="101"/>
      <c r="H1475" s="102">
        <f>IFERROR(_xlfn.XLOOKUP($G1475,通讯通路门店!$S$4:$S$993931,通讯通路门店!$R$4:$R$993931,0,0),"")</f>
        <v>0</v>
      </c>
      <c r="I1475" s="83"/>
      <c r="J1475" s="83"/>
      <c r="K1475" s="83"/>
      <c r="L1475" s="83"/>
      <c r="M1475" s="83"/>
      <c r="N1475" s="83"/>
      <c r="O1475" s="83"/>
      <c r="P1475" s="83"/>
      <c r="Q1475" s="83"/>
      <c r="R1475" s="83"/>
      <c r="S1475" s="83"/>
      <c r="T1475" s="83"/>
      <c r="U1475" s="99">
        <f>COUNTIF(通讯通路门店!$S:$S,$G1475)</f>
        <v>0</v>
      </c>
      <c r="V1475" s="99">
        <f>COUNTIFS(通讯通路门店!$S:$S,$G1475,通讯通路门店!$J:$J,"综合卖场")</f>
        <v>0</v>
      </c>
      <c r="W1475" s="99">
        <f>SUMIFS(通讯通路门店!$AJ:$AJ,通讯通路门店!$S:$S,通讯客户沙盘!$G1475)</f>
        <v>0</v>
      </c>
      <c r="X1475" s="99">
        <f t="shared" si="110"/>
        <v>0</v>
      </c>
      <c r="Y1475" s="99">
        <f>COUNTIFS(通讯通路门店!$S:$S,$G1475,通讯通路门店!$J:$J,"荣耀体验店")+COUNTIFS(通讯通路门店!$S:$S,$G1475,通讯通路门店!$J:$J,"荣耀授权专卖店")</f>
        <v>0</v>
      </c>
      <c r="Z1475" s="99">
        <f>COUNTIFS(通讯通路门店!$S:$S,$G1475,通讯通路门店!$J:$J,"VIVO体验店")</f>
        <v>0</v>
      </c>
      <c r="AA1475" s="99">
        <f>COUNTIFS(通讯通路门店!$S:$S,$G1475,通讯通路门店!$J:$J,"OPPO体验店")</f>
        <v>0</v>
      </c>
      <c r="AB1475" s="99">
        <f>COUNTIFS(通讯通路门店!$S:$S,$G1475,通讯通路门店!$J:$J,"华为授权体验店")+COUNTIFS(通讯通路门店!$S:$S,$G1475,通讯通路门店!$J:$J,"华为堡垒店")</f>
        <v>0</v>
      </c>
      <c r="AC1475" s="99">
        <f>COUNTIFS(通讯通路门店!$S:$S,$G1475,通讯通路门店!$J:$J,"小米体验店")</f>
        <v>0</v>
      </c>
      <c r="AD1475" s="99">
        <f>COUNTIFS(通讯通路门店!$S:$S,$G1475,通讯通路门店!$J:$J,"苹果体验店")</f>
        <v>0</v>
      </c>
      <c r="AE1475" s="99">
        <f>COUNTIFS(通讯通路门店!$S:$S,$G1475,通讯通路门店!$J:$J,"其他品牌专卖店")</f>
        <v>0</v>
      </c>
      <c r="AF1475" s="99">
        <f>SUMIFS(通讯通路门店!$BI:$BI,通讯通路门店!$S:$S,$G1475)</f>
        <v>0</v>
      </c>
      <c r="AG1475" s="99">
        <f>SUMIFS(通讯通路门店!$BH:$BH,通讯通路门店!$S:$S,$G1475)</f>
        <v>0</v>
      </c>
      <c r="AH1475" s="99">
        <f t="shared" si="111"/>
        <v>0</v>
      </c>
      <c r="AI1475" s="99">
        <f>SUMIFS(通讯通路门店!$BB:$BB,通讯通路门店!$S:$S,$G1475)</f>
        <v>0</v>
      </c>
      <c r="AJ1475" s="99">
        <f>SUMIFS(通讯通路门店!$BE:$BE,通讯通路门店!$S:$S,$G1475)</f>
        <v>0</v>
      </c>
      <c r="AK1475" s="99">
        <f>SUMIFS(通讯通路门店!$BG:$BG,通讯通路门店!$S:$S,$G1475)</f>
        <v>0</v>
      </c>
      <c r="AL1475" s="99">
        <f>SUMIFS(通讯通路门店!$BC:$BC,通讯通路门店!$S:$S,$G1475)</f>
        <v>0</v>
      </c>
      <c r="AM1475" s="99">
        <f>SUMIFS(通讯通路门店!$BD:$BD,通讯通路门店!$S:$S,$G1475)</f>
        <v>0</v>
      </c>
      <c r="AN1475" s="99">
        <f>SUMIFS(通讯通路门店!$BF:$BF,通讯通路门店!$S:$S,$G1475)</f>
        <v>0</v>
      </c>
      <c r="AO1475" s="99">
        <f t="shared" si="112"/>
        <v>0</v>
      </c>
      <c r="AP1475" s="99">
        <f>SUMIFS(通讯通路门店!$K:$K,通讯通路门店!$S:$S,$G1475)</f>
        <v>0</v>
      </c>
      <c r="AQ1475" s="83"/>
      <c r="AR1475" s="99">
        <f>SUMIFS(通讯通路门店!$T:$T,通讯通路门店!$S:$S,$G1475)</f>
        <v>0</v>
      </c>
      <c r="AS1475" s="99">
        <f>SUMIFS(通讯通路门店!$U:$U,通讯通路门店!$S:$S,$G1475)</f>
        <v>0</v>
      </c>
      <c r="AT1475" s="99">
        <f>SUMIFS(通讯通路门店!$V:$V,通讯通路门店!$S:$S,$G1475)</f>
        <v>0</v>
      </c>
      <c r="AU1475" s="99">
        <f>SUMIFS(通讯通路门店!$W:$W,通讯通路门店!$S:$S,$G1475)</f>
        <v>0</v>
      </c>
      <c r="AV1475" s="99">
        <f>SUMIFS(通讯通路门店!$Z:$Z,通讯通路门店!$S:$S,$G1475)</f>
        <v>0</v>
      </c>
      <c r="AW1475" s="99">
        <f>SUMIFS(通讯通路门店!$AB:$AB,通讯通路门店!$S:$S,$G1475)</f>
        <v>0</v>
      </c>
      <c r="AX1475" s="99">
        <f>SUMIFS(通讯通路门店!$X:$X,通讯通路门店!$S:$S,$G1475)</f>
        <v>0</v>
      </c>
      <c r="AY1475" s="99">
        <f>SUMIFS(通讯通路门店!$Y:$Y,通讯通路门店!$S:$S,$G1475)</f>
        <v>0</v>
      </c>
      <c r="AZ1475" s="99">
        <f>SUMIFS(通讯通路门店!$AA:$AA,通讯通路门店!$S:$S,$G1475)</f>
        <v>0</v>
      </c>
      <c r="BA1475" s="99">
        <f t="shared" si="113"/>
        <v>0</v>
      </c>
      <c r="BB1475" s="99">
        <f t="shared" si="114"/>
        <v>0</v>
      </c>
      <c r="BC1475" s="99">
        <f>SUMIFS(通讯通路门店!$W:$W,通讯通路门店!$S:$S,$G1475,通讯通路门店!$J:$J,"荣耀体验店")+SUMIFS(通讯通路门店!$W:$W,通讯通路门店!$S:$S,$G1475,通讯通路门店!$J:$J,"荣耀授权专卖店")</f>
        <v>0</v>
      </c>
      <c r="BD1475" s="99">
        <f>SUMIFS(通讯通路门店!$Z:$Z,通讯通路门店!$S:$S,$G1475,通讯通路门店!$J:$J,"VIVO体验店")</f>
        <v>0</v>
      </c>
      <c r="BE1475" s="99">
        <f>SUMIFS(通讯通路门店!$AB:$AB,通讯通路门店!$S:$S,$G1475,通讯通路门店!$J:$J,"OPPO体验店")</f>
        <v>0</v>
      </c>
      <c r="BF1475" s="99">
        <f>SUMIFS(通讯通路门店!$X:$X,通讯通路门店!$S:$S,$G1475,通讯通路门店!$J:$J,"华为授权体验店")+SUMIFS(通讯通路门店!$AA:$AA,通讯通路门店!$S:$S,$G1475,通讯通路门店!$J:$J,"华为堡垒店")</f>
        <v>0</v>
      </c>
      <c r="BG1475" s="99">
        <f>SUMIFS(通讯通路门店!$Y:$Y,通讯通路门店!$S:$S,$G1475,通讯通路门店!$J:$J,"小米体验店")</f>
        <v>0</v>
      </c>
      <c r="BH1475" s="99">
        <f>SUMIFS(通讯通路门店!$AA:$AA,通讯通路门店!$S:$S,$G1475,通讯通路门店!$J:$J,"苹果体验店")</f>
        <v>0</v>
      </c>
      <c r="BI1475" s="99">
        <f>SUMIFS(通讯通路门店!$K:$K,通讯通路门店!$S:$S,$G1475,通讯通路门店!$J:$J,"其他品牌专卖店")</f>
        <v>0</v>
      </c>
      <c r="BJ1475" s="99">
        <f>SUMIFS(通讯通路门店!$AC:$AC,通讯通路门店!$S:$S,$G1475)</f>
        <v>0</v>
      </c>
      <c r="BK1475" s="99">
        <f>SUMIFS(通讯通路门店!$AD:$AD,通讯通路门店!$S:$S,$G1475)</f>
        <v>0</v>
      </c>
      <c r="BL1475" s="99">
        <f>SUMIFS(通讯通路门店!$AE:$AE,通讯通路门店!$S:$S,$G1475)</f>
        <v>0</v>
      </c>
      <c r="BM1475" s="99">
        <f>SUMIFS(通讯通路门店!$AF:$AF,通讯通路门店!$S:$S,$G1475)</f>
        <v>0</v>
      </c>
      <c r="BN1475" s="99">
        <f>SUMIFS(通讯通路门店!$AG:$AG,通讯通路门店!$S:$S,$G1475)</f>
        <v>0</v>
      </c>
      <c r="BO1475" s="99">
        <f>SUMIFS(通讯通路门店!$AH:$AH,通讯通路门店!$S:$S,$G1475)</f>
        <v>0</v>
      </c>
      <c r="BP1475" s="99">
        <f>SUMIFS(通讯通路门店!$AI:$AI,通讯通路门店!$S:$S,$G1475)</f>
        <v>0</v>
      </c>
      <c r="BQ1475" s="83"/>
    </row>
    <row r="1476" spans="1:69">
      <c r="A1476" s="99" t="str">
        <f>IFERROR(_xlfn.XLOOKUP($G1476,通讯通路门店!$S$4:$S$993931,通讯通路门店!$A$4:$A$993931,0,0),"")</f>
        <v>海南省</v>
      </c>
      <c r="B1476" s="99" t="str">
        <f>IFERROR(_xlfn.XLOOKUP($G1476,通讯通路门店!$S$4:$S$993931,通讯通路门店!$B$4:$B$993931,0,0),"")</f>
        <v>东方市</v>
      </c>
      <c r="C1476" s="99" t="str">
        <f>IFERROR(_xlfn.XLOOKUP($G1476,通讯通路门店!$S$4:$S$993931,通讯通路门店!$C$4:$C$993931,0,0),"")</f>
        <v>东方市</v>
      </c>
      <c r="D1476" s="99" t="str">
        <f>IFERROR(_xlfn.XLOOKUP($G1476,通讯通路门店!$S$4:$S$993931,通讯通路门店!$D$4:$D$993931,0,0),"")</f>
        <v>八所镇</v>
      </c>
      <c r="E1476" s="83"/>
      <c r="F1476" s="83"/>
      <c r="G1476" s="101"/>
      <c r="H1476" s="102">
        <f>IFERROR(_xlfn.XLOOKUP($G1476,通讯通路门店!$S$4:$S$993931,通讯通路门店!$R$4:$R$993931,0,0),"")</f>
        <v>0</v>
      </c>
      <c r="I1476" s="83"/>
      <c r="J1476" s="83"/>
      <c r="K1476" s="83"/>
      <c r="L1476" s="83"/>
      <c r="M1476" s="83"/>
      <c r="N1476" s="83"/>
      <c r="O1476" s="83"/>
      <c r="P1476" s="83"/>
      <c r="Q1476" s="83"/>
      <c r="R1476" s="83"/>
      <c r="S1476" s="83"/>
      <c r="T1476" s="83"/>
      <c r="U1476" s="99">
        <f>COUNTIF(通讯通路门店!$S:$S,$G1476)</f>
        <v>0</v>
      </c>
      <c r="V1476" s="99">
        <f>COUNTIFS(通讯通路门店!$S:$S,$G1476,通讯通路门店!$J:$J,"综合卖场")</f>
        <v>0</v>
      </c>
      <c r="W1476" s="99">
        <f>SUMIFS(通讯通路门店!$AJ:$AJ,通讯通路门店!$S:$S,通讯客户沙盘!$G1476)</f>
        <v>0</v>
      </c>
      <c r="X1476" s="99">
        <f t="shared" ref="X1476:X1539" si="115">Y1476+Z1476+AA1476+AB1476+AC1476+AD1476+AE1476</f>
        <v>0</v>
      </c>
      <c r="Y1476" s="99">
        <f>COUNTIFS(通讯通路门店!$S:$S,$G1476,通讯通路门店!$J:$J,"荣耀体验店")+COUNTIFS(通讯通路门店!$S:$S,$G1476,通讯通路门店!$J:$J,"荣耀授权专卖店")</f>
        <v>0</v>
      </c>
      <c r="Z1476" s="99">
        <f>COUNTIFS(通讯通路门店!$S:$S,$G1476,通讯通路门店!$J:$J,"VIVO体验店")</f>
        <v>0</v>
      </c>
      <c r="AA1476" s="99">
        <f>COUNTIFS(通讯通路门店!$S:$S,$G1476,通讯通路门店!$J:$J,"OPPO体验店")</f>
        <v>0</v>
      </c>
      <c r="AB1476" s="99">
        <f>COUNTIFS(通讯通路门店!$S:$S,$G1476,通讯通路门店!$J:$J,"华为授权体验店")+COUNTIFS(通讯通路门店!$S:$S,$G1476,通讯通路门店!$J:$J,"华为堡垒店")</f>
        <v>0</v>
      </c>
      <c r="AC1476" s="99">
        <f>COUNTIFS(通讯通路门店!$S:$S,$G1476,通讯通路门店!$J:$J,"小米体验店")</f>
        <v>0</v>
      </c>
      <c r="AD1476" s="99">
        <f>COUNTIFS(通讯通路门店!$S:$S,$G1476,通讯通路门店!$J:$J,"苹果体验店")</f>
        <v>0</v>
      </c>
      <c r="AE1476" s="99">
        <f>COUNTIFS(通讯通路门店!$S:$S,$G1476,通讯通路门店!$J:$J,"其他品牌专卖店")</f>
        <v>0</v>
      </c>
      <c r="AF1476" s="99">
        <f>SUMIFS(通讯通路门店!$BI:$BI,通讯通路门店!$S:$S,$G1476)</f>
        <v>0</v>
      </c>
      <c r="AG1476" s="99">
        <f>SUMIFS(通讯通路门店!$BH:$BH,通讯通路门店!$S:$S,$G1476)</f>
        <v>0</v>
      </c>
      <c r="AH1476" s="99">
        <f t="shared" ref="AH1476:AH1539" si="116">AI1476+AJ1476+AK1476+AL1476+AM1476+AN1476</f>
        <v>0</v>
      </c>
      <c r="AI1476" s="99">
        <f>SUMIFS(通讯通路门店!$BB:$BB,通讯通路门店!$S:$S,$G1476)</f>
        <v>0</v>
      </c>
      <c r="AJ1476" s="99">
        <f>SUMIFS(通讯通路门店!$BE:$BE,通讯通路门店!$S:$S,$G1476)</f>
        <v>0</v>
      </c>
      <c r="AK1476" s="99">
        <f>SUMIFS(通讯通路门店!$BG:$BG,通讯通路门店!$S:$S,$G1476)</f>
        <v>0</v>
      </c>
      <c r="AL1476" s="99">
        <f>SUMIFS(通讯通路门店!$BC:$BC,通讯通路门店!$S:$S,$G1476)</f>
        <v>0</v>
      </c>
      <c r="AM1476" s="99">
        <f>SUMIFS(通讯通路门店!$BD:$BD,通讯通路门店!$S:$S,$G1476)</f>
        <v>0</v>
      </c>
      <c r="AN1476" s="99">
        <f>SUMIFS(通讯通路门店!$BF:$BF,通讯通路门店!$S:$S,$G1476)</f>
        <v>0</v>
      </c>
      <c r="AO1476" s="99">
        <f t="shared" ref="AO1476:AO1539" si="117">AP1476+AQ1476</f>
        <v>0</v>
      </c>
      <c r="AP1476" s="99">
        <f>SUMIFS(通讯通路门店!$K:$K,通讯通路门店!$S:$S,$G1476)</f>
        <v>0</v>
      </c>
      <c r="AQ1476" s="83"/>
      <c r="AR1476" s="99">
        <f>SUMIFS(通讯通路门店!$T:$T,通讯通路门店!$S:$S,$G1476)</f>
        <v>0</v>
      </c>
      <c r="AS1476" s="99">
        <f>SUMIFS(通讯通路门店!$U:$U,通讯通路门店!$S:$S,$G1476)</f>
        <v>0</v>
      </c>
      <c r="AT1476" s="99">
        <f>SUMIFS(通讯通路门店!$V:$V,通讯通路门店!$S:$S,$G1476)</f>
        <v>0</v>
      </c>
      <c r="AU1476" s="99">
        <f>SUMIFS(通讯通路门店!$W:$W,通讯通路门店!$S:$S,$G1476)</f>
        <v>0</v>
      </c>
      <c r="AV1476" s="99">
        <f>SUMIFS(通讯通路门店!$Z:$Z,通讯通路门店!$S:$S,$G1476)</f>
        <v>0</v>
      </c>
      <c r="AW1476" s="99">
        <f>SUMIFS(通讯通路门店!$AB:$AB,通讯通路门店!$S:$S,$G1476)</f>
        <v>0</v>
      </c>
      <c r="AX1476" s="99">
        <f>SUMIFS(通讯通路门店!$X:$X,通讯通路门店!$S:$S,$G1476)</f>
        <v>0</v>
      </c>
      <c r="AY1476" s="99">
        <f>SUMIFS(通讯通路门店!$Y:$Y,通讯通路门店!$S:$S,$G1476)</f>
        <v>0</v>
      </c>
      <c r="AZ1476" s="99">
        <f>SUMIFS(通讯通路门店!$AA:$AA,通讯通路门店!$S:$S,$G1476)</f>
        <v>0</v>
      </c>
      <c r="BA1476" s="99">
        <f t="shared" ref="BA1476:BA1539" si="118">AP1476-BB1476</f>
        <v>0</v>
      </c>
      <c r="BB1476" s="99">
        <f t="shared" ref="BB1476:BB1539" si="119">BC1476+BD1476+BE1476+BF1476+BG1476+BH1476</f>
        <v>0</v>
      </c>
      <c r="BC1476" s="99">
        <f>SUMIFS(通讯通路门店!$W:$W,通讯通路门店!$S:$S,$G1476,通讯通路门店!$J:$J,"荣耀体验店")+SUMIFS(通讯通路门店!$W:$W,通讯通路门店!$S:$S,$G1476,通讯通路门店!$J:$J,"荣耀授权专卖店")</f>
        <v>0</v>
      </c>
      <c r="BD1476" s="99">
        <f>SUMIFS(通讯通路门店!$Z:$Z,通讯通路门店!$S:$S,$G1476,通讯通路门店!$J:$J,"VIVO体验店")</f>
        <v>0</v>
      </c>
      <c r="BE1476" s="99">
        <f>SUMIFS(通讯通路门店!$AB:$AB,通讯通路门店!$S:$S,$G1476,通讯通路门店!$J:$J,"OPPO体验店")</f>
        <v>0</v>
      </c>
      <c r="BF1476" s="99">
        <f>SUMIFS(通讯通路门店!$X:$X,通讯通路门店!$S:$S,$G1476,通讯通路门店!$J:$J,"华为授权体验店")+SUMIFS(通讯通路门店!$AA:$AA,通讯通路门店!$S:$S,$G1476,通讯通路门店!$J:$J,"华为堡垒店")</f>
        <v>0</v>
      </c>
      <c r="BG1476" s="99">
        <f>SUMIFS(通讯通路门店!$Y:$Y,通讯通路门店!$S:$S,$G1476,通讯通路门店!$J:$J,"小米体验店")</f>
        <v>0</v>
      </c>
      <c r="BH1476" s="99">
        <f>SUMIFS(通讯通路门店!$AA:$AA,通讯通路门店!$S:$S,$G1476,通讯通路门店!$J:$J,"苹果体验店")</f>
        <v>0</v>
      </c>
      <c r="BI1476" s="99">
        <f>SUMIFS(通讯通路门店!$K:$K,通讯通路门店!$S:$S,$G1476,通讯通路门店!$J:$J,"其他品牌专卖店")</f>
        <v>0</v>
      </c>
      <c r="BJ1476" s="99">
        <f>SUMIFS(通讯通路门店!$AC:$AC,通讯通路门店!$S:$S,$G1476)</f>
        <v>0</v>
      </c>
      <c r="BK1476" s="99">
        <f>SUMIFS(通讯通路门店!$AD:$AD,通讯通路门店!$S:$S,$G1476)</f>
        <v>0</v>
      </c>
      <c r="BL1476" s="99">
        <f>SUMIFS(通讯通路门店!$AE:$AE,通讯通路门店!$S:$S,$G1476)</f>
        <v>0</v>
      </c>
      <c r="BM1476" s="99">
        <f>SUMIFS(通讯通路门店!$AF:$AF,通讯通路门店!$S:$S,$G1476)</f>
        <v>0</v>
      </c>
      <c r="BN1476" s="99">
        <f>SUMIFS(通讯通路门店!$AG:$AG,通讯通路门店!$S:$S,$G1476)</f>
        <v>0</v>
      </c>
      <c r="BO1476" s="99">
        <f>SUMIFS(通讯通路门店!$AH:$AH,通讯通路门店!$S:$S,$G1476)</f>
        <v>0</v>
      </c>
      <c r="BP1476" s="99">
        <f>SUMIFS(通讯通路门店!$AI:$AI,通讯通路门店!$S:$S,$G1476)</f>
        <v>0</v>
      </c>
      <c r="BQ1476" s="83"/>
    </row>
    <row r="1477" spans="1:69">
      <c r="A1477" s="99" t="str">
        <f>IFERROR(_xlfn.XLOOKUP($G1477,通讯通路门店!$S$4:$S$993931,通讯通路门店!$A$4:$A$993931,0,0),"")</f>
        <v>海南省</v>
      </c>
      <c r="B1477" s="99" t="str">
        <f>IFERROR(_xlfn.XLOOKUP($G1477,通讯通路门店!$S$4:$S$993931,通讯通路门店!$B$4:$B$993931,0,0),"")</f>
        <v>东方市</v>
      </c>
      <c r="C1477" s="99" t="str">
        <f>IFERROR(_xlfn.XLOOKUP($G1477,通讯通路门店!$S$4:$S$993931,通讯通路门店!$C$4:$C$993931,0,0),"")</f>
        <v>东方市</v>
      </c>
      <c r="D1477" s="99" t="str">
        <f>IFERROR(_xlfn.XLOOKUP($G1477,通讯通路门店!$S$4:$S$993931,通讯通路门店!$D$4:$D$993931,0,0),"")</f>
        <v>八所镇</v>
      </c>
      <c r="E1477" s="83"/>
      <c r="F1477" s="83"/>
      <c r="G1477" s="101"/>
      <c r="H1477" s="102">
        <f>IFERROR(_xlfn.XLOOKUP($G1477,通讯通路门店!$S$4:$S$993931,通讯通路门店!$R$4:$R$993931,0,0),"")</f>
        <v>0</v>
      </c>
      <c r="I1477" s="83"/>
      <c r="J1477" s="83"/>
      <c r="K1477" s="83"/>
      <c r="L1477" s="83"/>
      <c r="M1477" s="83"/>
      <c r="N1477" s="83"/>
      <c r="O1477" s="83"/>
      <c r="P1477" s="83"/>
      <c r="Q1477" s="83"/>
      <c r="R1477" s="83"/>
      <c r="S1477" s="83"/>
      <c r="T1477" s="83"/>
      <c r="U1477" s="99">
        <f>COUNTIF(通讯通路门店!$S:$S,$G1477)</f>
        <v>0</v>
      </c>
      <c r="V1477" s="99">
        <f>COUNTIFS(通讯通路门店!$S:$S,$G1477,通讯通路门店!$J:$J,"综合卖场")</f>
        <v>0</v>
      </c>
      <c r="W1477" s="99">
        <f>SUMIFS(通讯通路门店!$AJ:$AJ,通讯通路门店!$S:$S,通讯客户沙盘!$G1477)</f>
        <v>0</v>
      </c>
      <c r="X1477" s="99">
        <f t="shared" si="115"/>
        <v>0</v>
      </c>
      <c r="Y1477" s="99">
        <f>COUNTIFS(通讯通路门店!$S:$S,$G1477,通讯通路门店!$J:$J,"荣耀体验店")+COUNTIFS(通讯通路门店!$S:$S,$G1477,通讯通路门店!$J:$J,"荣耀授权专卖店")</f>
        <v>0</v>
      </c>
      <c r="Z1477" s="99">
        <f>COUNTIFS(通讯通路门店!$S:$S,$G1477,通讯通路门店!$J:$J,"VIVO体验店")</f>
        <v>0</v>
      </c>
      <c r="AA1477" s="99">
        <f>COUNTIFS(通讯通路门店!$S:$S,$G1477,通讯通路门店!$J:$J,"OPPO体验店")</f>
        <v>0</v>
      </c>
      <c r="AB1477" s="99">
        <f>COUNTIFS(通讯通路门店!$S:$S,$G1477,通讯通路门店!$J:$J,"华为授权体验店")+COUNTIFS(通讯通路门店!$S:$S,$G1477,通讯通路门店!$J:$J,"华为堡垒店")</f>
        <v>0</v>
      </c>
      <c r="AC1477" s="99">
        <f>COUNTIFS(通讯通路门店!$S:$S,$G1477,通讯通路门店!$J:$J,"小米体验店")</f>
        <v>0</v>
      </c>
      <c r="AD1477" s="99">
        <f>COUNTIFS(通讯通路门店!$S:$S,$G1477,通讯通路门店!$J:$J,"苹果体验店")</f>
        <v>0</v>
      </c>
      <c r="AE1477" s="99">
        <f>COUNTIFS(通讯通路门店!$S:$S,$G1477,通讯通路门店!$J:$J,"其他品牌专卖店")</f>
        <v>0</v>
      </c>
      <c r="AF1477" s="99">
        <f>SUMIFS(通讯通路门店!$BI:$BI,通讯通路门店!$S:$S,$G1477)</f>
        <v>0</v>
      </c>
      <c r="AG1477" s="99">
        <f>SUMIFS(通讯通路门店!$BH:$BH,通讯通路门店!$S:$S,$G1477)</f>
        <v>0</v>
      </c>
      <c r="AH1477" s="99">
        <f t="shared" si="116"/>
        <v>0</v>
      </c>
      <c r="AI1477" s="99">
        <f>SUMIFS(通讯通路门店!$BB:$BB,通讯通路门店!$S:$S,$G1477)</f>
        <v>0</v>
      </c>
      <c r="AJ1477" s="99">
        <f>SUMIFS(通讯通路门店!$BE:$BE,通讯通路门店!$S:$S,$G1477)</f>
        <v>0</v>
      </c>
      <c r="AK1477" s="99">
        <f>SUMIFS(通讯通路门店!$BG:$BG,通讯通路门店!$S:$S,$G1477)</f>
        <v>0</v>
      </c>
      <c r="AL1477" s="99">
        <f>SUMIFS(通讯通路门店!$BC:$BC,通讯通路门店!$S:$S,$G1477)</f>
        <v>0</v>
      </c>
      <c r="AM1477" s="99">
        <f>SUMIFS(通讯通路门店!$BD:$BD,通讯通路门店!$S:$S,$G1477)</f>
        <v>0</v>
      </c>
      <c r="AN1477" s="99">
        <f>SUMIFS(通讯通路门店!$BF:$BF,通讯通路门店!$S:$S,$G1477)</f>
        <v>0</v>
      </c>
      <c r="AO1477" s="99">
        <f t="shared" si="117"/>
        <v>0</v>
      </c>
      <c r="AP1477" s="99">
        <f>SUMIFS(通讯通路门店!$K:$K,通讯通路门店!$S:$S,$G1477)</f>
        <v>0</v>
      </c>
      <c r="AQ1477" s="83"/>
      <c r="AR1477" s="99">
        <f>SUMIFS(通讯通路门店!$T:$T,通讯通路门店!$S:$S,$G1477)</f>
        <v>0</v>
      </c>
      <c r="AS1477" s="99">
        <f>SUMIFS(通讯通路门店!$U:$U,通讯通路门店!$S:$S,$G1477)</f>
        <v>0</v>
      </c>
      <c r="AT1477" s="99">
        <f>SUMIFS(通讯通路门店!$V:$V,通讯通路门店!$S:$S,$G1477)</f>
        <v>0</v>
      </c>
      <c r="AU1477" s="99">
        <f>SUMIFS(通讯通路门店!$W:$W,通讯通路门店!$S:$S,$G1477)</f>
        <v>0</v>
      </c>
      <c r="AV1477" s="99">
        <f>SUMIFS(通讯通路门店!$Z:$Z,通讯通路门店!$S:$S,$G1477)</f>
        <v>0</v>
      </c>
      <c r="AW1477" s="99">
        <f>SUMIFS(通讯通路门店!$AB:$AB,通讯通路门店!$S:$S,$G1477)</f>
        <v>0</v>
      </c>
      <c r="AX1477" s="99">
        <f>SUMIFS(通讯通路门店!$X:$X,通讯通路门店!$S:$S,$G1477)</f>
        <v>0</v>
      </c>
      <c r="AY1477" s="99">
        <f>SUMIFS(通讯通路门店!$Y:$Y,通讯通路门店!$S:$S,$G1477)</f>
        <v>0</v>
      </c>
      <c r="AZ1477" s="99">
        <f>SUMIFS(通讯通路门店!$AA:$AA,通讯通路门店!$S:$S,$G1477)</f>
        <v>0</v>
      </c>
      <c r="BA1477" s="99">
        <f t="shared" si="118"/>
        <v>0</v>
      </c>
      <c r="BB1477" s="99">
        <f t="shared" si="119"/>
        <v>0</v>
      </c>
      <c r="BC1477" s="99">
        <f>SUMIFS(通讯通路门店!$W:$W,通讯通路门店!$S:$S,$G1477,通讯通路门店!$J:$J,"荣耀体验店")+SUMIFS(通讯通路门店!$W:$W,通讯通路门店!$S:$S,$G1477,通讯通路门店!$J:$J,"荣耀授权专卖店")</f>
        <v>0</v>
      </c>
      <c r="BD1477" s="99">
        <f>SUMIFS(通讯通路门店!$Z:$Z,通讯通路门店!$S:$S,$G1477,通讯通路门店!$J:$J,"VIVO体验店")</f>
        <v>0</v>
      </c>
      <c r="BE1477" s="99">
        <f>SUMIFS(通讯通路门店!$AB:$AB,通讯通路门店!$S:$S,$G1477,通讯通路门店!$J:$J,"OPPO体验店")</f>
        <v>0</v>
      </c>
      <c r="BF1477" s="99">
        <f>SUMIFS(通讯通路门店!$X:$X,通讯通路门店!$S:$S,$G1477,通讯通路门店!$J:$J,"华为授权体验店")+SUMIFS(通讯通路门店!$AA:$AA,通讯通路门店!$S:$S,$G1477,通讯通路门店!$J:$J,"华为堡垒店")</f>
        <v>0</v>
      </c>
      <c r="BG1477" s="99">
        <f>SUMIFS(通讯通路门店!$Y:$Y,通讯通路门店!$S:$S,$G1477,通讯通路门店!$J:$J,"小米体验店")</f>
        <v>0</v>
      </c>
      <c r="BH1477" s="99">
        <f>SUMIFS(通讯通路门店!$AA:$AA,通讯通路门店!$S:$S,$G1477,通讯通路门店!$J:$J,"苹果体验店")</f>
        <v>0</v>
      </c>
      <c r="BI1477" s="99">
        <f>SUMIFS(通讯通路门店!$K:$K,通讯通路门店!$S:$S,$G1477,通讯通路门店!$J:$J,"其他品牌专卖店")</f>
        <v>0</v>
      </c>
      <c r="BJ1477" s="99">
        <f>SUMIFS(通讯通路门店!$AC:$AC,通讯通路门店!$S:$S,$G1477)</f>
        <v>0</v>
      </c>
      <c r="BK1477" s="99">
        <f>SUMIFS(通讯通路门店!$AD:$AD,通讯通路门店!$S:$S,$G1477)</f>
        <v>0</v>
      </c>
      <c r="BL1477" s="99">
        <f>SUMIFS(通讯通路门店!$AE:$AE,通讯通路门店!$S:$S,$G1477)</f>
        <v>0</v>
      </c>
      <c r="BM1477" s="99">
        <f>SUMIFS(通讯通路门店!$AF:$AF,通讯通路门店!$S:$S,$G1477)</f>
        <v>0</v>
      </c>
      <c r="BN1477" s="99">
        <f>SUMIFS(通讯通路门店!$AG:$AG,通讯通路门店!$S:$S,$G1477)</f>
        <v>0</v>
      </c>
      <c r="BO1477" s="99">
        <f>SUMIFS(通讯通路门店!$AH:$AH,通讯通路门店!$S:$S,$G1477)</f>
        <v>0</v>
      </c>
      <c r="BP1477" s="99">
        <f>SUMIFS(通讯通路门店!$AI:$AI,通讯通路门店!$S:$S,$G1477)</f>
        <v>0</v>
      </c>
      <c r="BQ1477" s="83"/>
    </row>
    <row r="1478" spans="1:69">
      <c r="A1478" s="99" t="str">
        <f>IFERROR(_xlfn.XLOOKUP($G1478,通讯通路门店!$S$4:$S$993931,通讯通路门店!$A$4:$A$993931,0,0),"")</f>
        <v>海南省</v>
      </c>
      <c r="B1478" s="99" t="str">
        <f>IFERROR(_xlfn.XLOOKUP($G1478,通讯通路门店!$S$4:$S$993931,通讯通路门店!$B$4:$B$993931,0,0),"")</f>
        <v>东方市</v>
      </c>
      <c r="C1478" s="99" t="str">
        <f>IFERROR(_xlfn.XLOOKUP($G1478,通讯通路门店!$S$4:$S$993931,通讯通路门店!$C$4:$C$993931,0,0),"")</f>
        <v>东方市</v>
      </c>
      <c r="D1478" s="99" t="str">
        <f>IFERROR(_xlfn.XLOOKUP($G1478,通讯通路门店!$S$4:$S$993931,通讯通路门店!$D$4:$D$993931,0,0),"")</f>
        <v>八所镇</v>
      </c>
      <c r="E1478" s="83"/>
      <c r="F1478" s="83"/>
      <c r="G1478" s="101"/>
      <c r="H1478" s="102">
        <f>IFERROR(_xlfn.XLOOKUP($G1478,通讯通路门店!$S$4:$S$993931,通讯通路门店!$R$4:$R$993931,0,0),"")</f>
        <v>0</v>
      </c>
      <c r="I1478" s="83"/>
      <c r="J1478" s="83"/>
      <c r="K1478" s="83"/>
      <c r="L1478" s="83"/>
      <c r="M1478" s="83"/>
      <c r="N1478" s="83"/>
      <c r="O1478" s="83"/>
      <c r="P1478" s="83"/>
      <c r="Q1478" s="83"/>
      <c r="R1478" s="83"/>
      <c r="S1478" s="83"/>
      <c r="T1478" s="83"/>
      <c r="U1478" s="99">
        <f>COUNTIF(通讯通路门店!$S:$S,$G1478)</f>
        <v>0</v>
      </c>
      <c r="V1478" s="99">
        <f>COUNTIFS(通讯通路门店!$S:$S,$G1478,通讯通路门店!$J:$J,"综合卖场")</f>
        <v>0</v>
      </c>
      <c r="W1478" s="99">
        <f>SUMIFS(通讯通路门店!$AJ:$AJ,通讯通路门店!$S:$S,通讯客户沙盘!$G1478)</f>
        <v>0</v>
      </c>
      <c r="X1478" s="99">
        <f t="shared" si="115"/>
        <v>0</v>
      </c>
      <c r="Y1478" s="99">
        <f>COUNTIFS(通讯通路门店!$S:$S,$G1478,通讯通路门店!$J:$J,"荣耀体验店")+COUNTIFS(通讯通路门店!$S:$S,$G1478,通讯通路门店!$J:$J,"荣耀授权专卖店")</f>
        <v>0</v>
      </c>
      <c r="Z1478" s="99">
        <f>COUNTIFS(通讯通路门店!$S:$S,$G1478,通讯通路门店!$J:$J,"VIVO体验店")</f>
        <v>0</v>
      </c>
      <c r="AA1478" s="99">
        <f>COUNTIFS(通讯通路门店!$S:$S,$G1478,通讯通路门店!$J:$J,"OPPO体验店")</f>
        <v>0</v>
      </c>
      <c r="AB1478" s="99">
        <f>COUNTIFS(通讯通路门店!$S:$S,$G1478,通讯通路门店!$J:$J,"华为授权体验店")+COUNTIFS(通讯通路门店!$S:$S,$G1478,通讯通路门店!$J:$J,"华为堡垒店")</f>
        <v>0</v>
      </c>
      <c r="AC1478" s="99">
        <f>COUNTIFS(通讯通路门店!$S:$S,$G1478,通讯通路门店!$J:$J,"小米体验店")</f>
        <v>0</v>
      </c>
      <c r="AD1478" s="99">
        <f>COUNTIFS(通讯通路门店!$S:$S,$G1478,通讯通路门店!$J:$J,"苹果体验店")</f>
        <v>0</v>
      </c>
      <c r="AE1478" s="99">
        <f>COUNTIFS(通讯通路门店!$S:$S,$G1478,通讯通路门店!$J:$J,"其他品牌专卖店")</f>
        <v>0</v>
      </c>
      <c r="AF1478" s="99">
        <f>SUMIFS(通讯通路门店!$BI:$BI,通讯通路门店!$S:$S,$G1478)</f>
        <v>0</v>
      </c>
      <c r="AG1478" s="99">
        <f>SUMIFS(通讯通路门店!$BH:$BH,通讯通路门店!$S:$S,$G1478)</f>
        <v>0</v>
      </c>
      <c r="AH1478" s="99">
        <f t="shared" si="116"/>
        <v>0</v>
      </c>
      <c r="AI1478" s="99">
        <f>SUMIFS(通讯通路门店!$BB:$BB,通讯通路门店!$S:$S,$G1478)</f>
        <v>0</v>
      </c>
      <c r="AJ1478" s="99">
        <f>SUMIFS(通讯通路门店!$BE:$BE,通讯通路门店!$S:$S,$G1478)</f>
        <v>0</v>
      </c>
      <c r="AK1478" s="99">
        <f>SUMIFS(通讯通路门店!$BG:$BG,通讯通路门店!$S:$S,$G1478)</f>
        <v>0</v>
      </c>
      <c r="AL1478" s="99">
        <f>SUMIFS(通讯通路门店!$BC:$BC,通讯通路门店!$S:$S,$G1478)</f>
        <v>0</v>
      </c>
      <c r="AM1478" s="99">
        <f>SUMIFS(通讯通路门店!$BD:$BD,通讯通路门店!$S:$S,$G1478)</f>
        <v>0</v>
      </c>
      <c r="AN1478" s="99">
        <f>SUMIFS(通讯通路门店!$BF:$BF,通讯通路门店!$S:$S,$G1478)</f>
        <v>0</v>
      </c>
      <c r="AO1478" s="99">
        <f t="shared" si="117"/>
        <v>0</v>
      </c>
      <c r="AP1478" s="99">
        <f>SUMIFS(通讯通路门店!$K:$K,通讯通路门店!$S:$S,$G1478)</f>
        <v>0</v>
      </c>
      <c r="AQ1478" s="83"/>
      <c r="AR1478" s="99">
        <f>SUMIFS(通讯通路门店!$T:$T,通讯通路门店!$S:$S,$G1478)</f>
        <v>0</v>
      </c>
      <c r="AS1478" s="99">
        <f>SUMIFS(通讯通路门店!$U:$U,通讯通路门店!$S:$S,$G1478)</f>
        <v>0</v>
      </c>
      <c r="AT1478" s="99">
        <f>SUMIFS(通讯通路门店!$V:$V,通讯通路门店!$S:$S,$G1478)</f>
        <v>0</v>
      </c>
      <c r="AU1478" s="99">
        <f>SUMIFS(通讯通路门店!$W:$W,通讯通路门店!$S:$S,$G1478)</f>
        <v>0</v>
      </c>
      <c r="AV1478" s="99">
        <f>SUMIFS(通讯通路门店!$Z:$Z,通讯通路门店!$S:$S,$G1478)</f>
        <v>0</v>
      </c>
      <c r="AW1478" s="99">
        <f>SUMIFS(通讯通路门店!$AB:$AB,通讯通路门店!$S:$S,$G1478)</f>
        <v>0</v>
      </c>
      <c r="AX1478" s="99">
        <f>SUMIFS(通讯通路门店!$X:$X,通讯通路门店!$S:$S,$G1478)</f>
        <v>0</v>
      </c>
      <c r="AY1478" s="99">
        <f>SUMIFS(通讯通路门店!$Y:$Y,通讯通路门店!$S:$S,$G1478)</f>
        <v>0</v>
      </c>
      <c r="AZ1478" s="99">
        <f>SUMIFS(通讯通路门店!$AA:$AA,通讯通路门店!$S:$S,$G1478)</f>
        <v>0</v>
      </c>
      <c r="BA1478" s="99">
        <f t="shared" si="118"/>
        <v>0</v>
      </c>
      <c r="BB1478" s="99">
        <f t="shared" si="119"/>
        <v>0</v>
      </c>
      <c r="BC1478" s="99">
        <f>SUMIFS(通讯通路门店!$W:$W,通讯通路门店!$S:$S,$G1478,通讯通路门店!$J:$J,"荣耀体验店")+SUMIFS(通讯通路门店!$W:$W,通讯通路门店!$S:$S,$G1478,通讯通路门店!$J:$J,"荣耀授权专卖店")</f>
        <v>0</v>
      </c>
      <c r="BD1478" s="99">
        <f>SUMIFS(通讯通路门店!$Z:$Z,通讯通路门店!$S:$S,$G1478,通讯通路门店!$J:$J,"VIVO体验店")</f>
        <v>0</v>
      </c>
      <c r="BE1478" s="99">
        <f>SUMIFS(通讯通路门店!$AB:$AB,通讯通路门店!$S:$S,$G1478,通讯通路门店!$J:$J,"OPPO体验店")</f>
        <v>0</v>
      </c>
      <c r="BF1478" s="99">
        <f>SUMIFS(通讯通路门店!$X:$X,通讯通路门店!$S:$S,$G1478,通讯通路门店!$J:$J,"华为授权体验店")+SUMIFS(通讯通路门店!$AA:$AA,通讯通路门店!$S:$S,$G1478,通讯通路门店!$J:$J,"华为堡垒店")</f>
        <v>0</v>
      </c>
      <c r="BG1478" s="99">
        <f>SUMIFS(通讯通路门店!$Y:$Y,通讯通路门店!$S:$S,$G1478,通讯通路门店!$J:$J,"小米体验店")</f>
        <v>0</v>
      </c>
      <c r="BH1478" s="99">
        <f>SUMIFS(通讯通路门店!$AA:$AA,通讯通路门店!$S:$S,$G1478,通讯通路门店!$J:$J,"苹果体验店")</f>
        <v>0</v>
      </c>
      <c r="BI1478" s="99">
        <f>SUMIFS(通讯通路门店!$K:$K,通讯通路门店!$S:$S,$G1478,通讯通路门店!$J:$J,"其他品牌专卖店")</f>
        <v>0</v>
      </c>
      <c r="BJ1478" s="99">
        <f>SUMIFS(通讯通路门店!$AC:$AC,通讯通路门店!$S:$S,$G1478)</f>
        <v>0</v>
      </c>
      <c r="BK1478" s="99">
        <f>SUMIFS(通讯通路门店!$AD:$AD,通讯通路门店!$S:$S,$G1478)</f>
        <v>0</v>
      </c>
      <c r="BL1478" s="99">
        <f>SUMIFS(通讯通路门店!$AE:$AE,通讯通路门店!$S:$S,$G1478)</f>
        <v>0</v>
      </c>
      <c r="BM1478" s="99">
        <f>SUMIFS(通讯通路门店!$AF:$AF,通讯通路门店!$S:$S,$G1478)</f>
        <v>0</v>
      </c>
      <c r="BN1478" s="99">
        <f>SUMIFS(通讯通路门店!$AG:$AG,通讯通路门店!$S:$S,$G1478)</f>
        <v>0</v>
      </c>
      <c r="BO1478" s="99">
        <f>SUMIFS(通讯通路门店!$AH:$AH,通讯通路门店!$S:$S,$G1478)</f>
        <v>0</v>
      </c>
      <c r="BP1478" s="99">
        <f>SUMIFS(通讯通路门店!$AI:$AI,通讯通路门店!$S:$S,$G1478)</f>
        <v>0</v>
      </c>
      <c r="BQ1478" s="83"/>
    </row>
    <row r="1479" spans="1:69">
      <c r="A1479" s="99" t="str">
        <f>IFERROR(_xlfn.XLOOKUP($G1479,通讯通路门店!$S$4:$S$993931,通讯通路门店!$A$4:$A$993931,0,0),"")</f>
        <v>海南省</v>
      </c>
      <c r="B1479" s="99" t="str">
        <f>IFERROR(_xlfn.XLOOKUP($G1479,通讯通路门店!$S$4:$S$993931,通讯通路门店!$B$4:$B$993931,0,0),"")</f>
        <v>东方市</v>
      </c>
      <c r="C1479" s="99" t="str">
        <f>IFERROR(_xlfn.XLOOKUP($G1479,通讯通路门店!$S$4:$S$993931,通讯通路门店!$C$4:$C$993931,0,0),"")</f>
        <v>东方市</v>
      </c>
      <c r="D1479" s="99" t="str">
        <f>IFERROR(_xlfn.XLOOKUP($G1479,通讯通路门店!$S$4:$S$993931,通讯通路门店!$D$4:$D$993931,0,0),"")</f>
        <v>八所镇</v>
      </c>
      <c r="E1479" s="83"/>
      <c r="F1479" s="83"/>
      <c r="G1479" s="101"/>
      <c r="H1479" s="102">
        <f>IFERROR(_xlfn.XLOOKUP($G1479,通讯通路门店!$S$4:$S$993931,通讯通路门店!$R$4:$R$993931,0,0),"")</f>
        <v>0</v>
      </c>
      <c r="I1479" s="83"/>
      <c r="J1479" s="83"/>
      <c r="K1479" s="83"/>
      <c r="L1479" s="83"/>
      <c r="M1479" s="83"/>
      <c r="N1479" s="83"/>
      <c r="O1479" s="83"/>
      <c r="P1479" s="83"/>
      <c r="Q1479" s="83"/>
      <c r="R1479" s="83"/>
      <c r="S1479" s="83"/>
      <c r="T1479" s="83"/>
      <c r="U1479" s="99">
        <f>COUNTIF(通讯通路门店!$S:$S,$G1479)</f>
        <v>0</v>
      </c>
      <c r="V1479" s="99">
        <f>COUNTIFS(通讯通路门店!$S:$S,$G1479,通讯通路门店!$J:$J,"综合卖场")</f>
        <v>0</v>
      </c>
      <c r="W1479" s="99">
        <f>SUMIFS(通讯通路门店!$AJ:$AJ,通讯通路门店!$S:$S,通讯客户沙盘!$G1479)</f>
        <v>0</v>
      </c>
      <c r="X1479" s="99">
        <f t="shared" si="115"/>
        <v>0</v>
      </c>
      <c r="Y1479" s="99">
        <f>COUNTIFS(通讯通路门店!$S:$S,$G1479,通讯通路门店!$J:$J,"荣耀体验店")+COUNTIFS(通讯通路门店!$S:$S,$G1479,通讯通路门店!$J:$J,"荣耀授权专卖店")</f>
        <v>0</v>
      </c>
      <c r="Z1479" s="99">
        <f>COUNTIFS(通讯通路门店!$S:$S,$G1479,通讯通路门店!$J:$J,"VIVO体验店")</f>
        <v>0</v>
      </c>
      <c r="AA1479" s="99">
        <f>COUNTIFS(通讯通路门店!$S:$S,$G1479,通讯通路门店!$J:$J,"OPPO体验店")</f>
        <v>0</v>
      </c>
      <c r="AB1479" s="99">
        <f>COUNTIFS(通讯通路门店!$S:$S,$G1479,通讯通路门店!$J:$J,"华为授权体验店")+COUNTIFS(通讯通路门店!$S:$S,$G1479,通讯通路门店!$J:$J,"华为堡垒店")</f>
        <v>0</v>
      </c>
      <c r="AC1479" s="99">
        <f>COUNTIFS(通讯通路门店!$S:$S,$G1479,通讯通路门店!$J:$J,"小米体验店")</f>
        <v>0</v>
      </c>
      <c r="AD1479" s="99">
        <f>COUNTIFS(通讯通路门店!$S:$S,$G1479,通讯通路门店!$J:$J,"苹果体验店")</f>
        <v>0</v>
      </c>
      <c r="AE1479" s="99">
        <f>COUNTIFS(通讯通路门店!$S:$S,$G1479,通讯通路门店!$J:$J,"其他品牌专卖店")</f>
        <v>0</v>
      </c>
      <c r="AF1479" s="99">
        <f>SUMIFS(通讯通路门店!$BI:$BI,通讯通路门店!$S:$S,$G1479)</f>
        <v>0</v>
      </c>
      <c r="AG1479" s="99">
        <f>SUMIFS(通讯通路门店!$BH:$BH,通讯通路门店!$S:$S,$G1479)</f>
        <v>0</v>
      </c>
      <c r="AH1479" s="99">
        <f t="shared" si="116"/>
        <v>0</v>
      </c>
      <c r="AI1479" s="99">
        <f>SUMIFS(通讯通路门店!$BB:$BB,通讯通路门店!$S:$S,$G1479)</f>
        <v>0</v>
      </c>
      <c r="AJ1479" s="99">
        <f>SUMIFS(通讯通路门店!$BE:$BE,通讯通路门店!$S:$S,$G1479)</f>
        <v>0</v>
      </c>
      <c r="AK1479" s="99">
        <f>SUMIFS(通讯通路门店!$BG:$BG,通讯通路门店!$S:$S,$G1479)</f>
        <v>0</v>
      </c>
      <c r="AL1479" s="99">
        <f>SUMIFS(通讯通路门店!$BC:$BC,通讯通路门店!$S:$S,$G1479)</f>
        <v>0</v>
      </c>
      <c r="AM1479" s="99">
        <f>SUMIFS(通讯通路门店!$BD:$BD,通讯通路门店!$S:$S,$G1479)</f>
        <v>0</v>
      </c>
      <c r="AN1479" s="99">
        <f>SUMIFS(通讯通路门店!$BF:$BF,通讯通路门店!$S:$S,$G1479)</f>
        <v>0</v>
      </c>
      <c r="AO1479" s="99">
        <f t="shared" si="117"/>
        <v>0</v>
      </c>
      <c r="AP1479" s="99">
        <f>SUMIFS(通讯通路门店!$K:$K,通讯通路门店!$S:$S,$G1479)</f>
        <v>0</v>
      </c>
      <c r="AQ1479" s="83"/>
      <c r="AR1479" s="99">
        <f>SUMIFS(通讯通路门店!$T:$T,通讯通路门店!$S:$S,$G1479)</f>
        <v>0</v>
      </c>
      <c r="AS1479" s="99">
        <f>SUMIFS(通讯通路门店!$U:$U,通讯通路门店!$S:$S,$G1479)</f>
        <v>0</v>
      </c>
      <c r="AT1479" s="99">
        <f>SUMIFS(通讯通路门店!$V:$V,通讯通路门店!$S:$S,$G1479)</f>
        <v>0</v>
      </c>
      <c r="AU1479" s="99">
        <f>SUMIFS(通讯通路门店!$W:$W,通讯通路门店!$S:$S,$G1479)</f>
        <v>0</v>
      </c>
      <c r="AV1479" s="99">
        <f>SUMIFS(通讯通路门店!$Z:$Z,通讯通路门店!$S:$S,$G1479)</f>
        <v>0</v>
      </c>
      <c r="AW1479" s="99">
        <f>SUMIFS(通讯通路门店!$AB:$AB,通讯通路门店!$S:$S,$G1479)</f>
        <v>0</v>
      </c>
      <c r="AX1479" s="99">
        <f>SUMIFS(通讯通路门店!$X:$X,通讯通路门店!$S:$S,$G1479)</f>
        <v>0</v>
      </c>
      <c r="AY1479" s="99">
        <f>SUMIFS(通讯通路门店!$Y:$Y,通讯通路门店!$S:$S,$G1479)</f>
        <v>0</v>
      </c>
      <c r="AZ1479" s="99">
        <f>SUMIFS(通讯通路门店!$AA:$AA,通讯通路门店!$S:$S,$G1479)</f>
        <v>0</v>
      </c>
      <c r="BA1479" s="99">
        <f t="shared" si="118"/>
        <v>0</v>
      </c>
      <c r="BB1479" s="99">
        <f t="shared" si="119"/>
        <v>0</v>
      </c>
      <c r="BC1479" s="99">
        <f>SUMIFS(通讯通路门店!$W:$W,通讯通路门店!$S:$S,$G1479,通讯通路门店!$J:$J,"荣耀体验店")+SUMIFS(通讯通路门店!$W:$W,通讯通路门店!$S:$S,$G1479,通讯通路门店!$J:$J,"荣耀授权专卖店")</f>
        <v>0</v>
      </c>
      <c r="BD1479" s="99">
        <f>SUMIFS(通讯通路门店!$Z:$Z,通讯通路门店!$S:$S,$G1479,通讯通路门店!$J:$J,"VIVO体验店")</f>
        <v>0</v>
      </c>
      <c r="BE1479" s="99">
        <f>SUMIFS(通讯通路门店!$AB:$AB,通讯通路门店!$S:$S,$G1479,通讯通路门店!$J:$J,"OPPO体验店")</f>
        <v>0</v>
      </c>
      <c r="BF1479" s="99">
        <f>SUMIFS(通讯通路门店!$X:$X,通讯通路门店!$S:$S,$G1479,通讯通路门店!$J:$J,"华为授权体验店")+SUMIFS(通讯通路门店!$AA:$AA,通讯通路门店!$S:$S,$G1479,通讯通路门店!$J:$J,"华为堡垒店")</f>
        <v>0</v>
      </c>
      <c r="BG1479" s="99">
        <f>SUMIFS(通讯通路门店!$Y:$Y,通讯通路门店!$S:$S,$G1479,通讯通路门店!$J:$J,"小米体验店")</f>
        <v>0</v>
      </c>
      <c r="BH1479" s="99">
        <f>SUMIFS(通讯通路门店!$AA:$AA,通讯通路门店!$S:$S,$G1479,通讯通路门店!$J:$J,"苹果体验店")</f>
        <v>0</v>
      </c>
      <c r="BI1479" s="99">
        <f>SUMIFS(通讯通路门店!$K:$K,通讯通路门店!$S:$S,$G1479,通讯通路门店!$J:$J,"其他品牌专卖店")</f>
        <v>0</v>
      </c>
      <c r="BJ1479" s="99">
        <f>SUMIFS(通讯通路门店!$AC:$AC,通讯通路门店!$S:$S,$G1479)</f>
        <v>0</v>
      </c>
      <c r="BK1479" s="99">
        <f>SUMIFS(通讯通路门店!$AD:$AD,通讯通路门店!$S:$S,$G1479)</f>
        <v>0</v>
      </c>
      <c r="BL1479" s="99">
        <f>SUMIFS(通讯通路门店!$AE:$AE,通讯通路门店!$S:$S,$G1479)</f>
        <v>0</v>
      </c>
      <c r="BM1479" s="99">
        <f>SUMIFS(通讯通路门店!$AF:$AF,通讯通路门店!$S:$S,$G1479)</f>
        <v>0</v>
      </c>
      <c r="BN1479" s="99">
        <f>SUMIFS(通讯通路门店!$AG:$AG,通讯通路门店!$S:$S,$G1479)</f>
        <v>0</v>
      </c>
      <c r="BO1479" s="99">
        <f>SUMIFS(通讯通路门店!$AH:$AH,通讯通路门店!$S:$S,$G1479)</f>
        <v>0</v>
      </c>
      <c r="BP1479" s="99">
        <f>SUMIFS(通讯通路门店!$AI:$AI,通讯通路门店!$S:$S,$G1479)</f>
        <v>0</v>
      </c>
      <c r="BQ1479" s="83"/>
    </row>
    <row r="1480" spans="1:69">
      <c r="A1480" s="99" t="str">
        <f>IFERROR(_xlfn.XLOOKUP($G1480,通讯通路门店!$S$4:$S$993931,通讯通路门店!$A$4:$A$993931,0,0),"")</f>
        <v>海南省</v>
      </c>
      <c r="B1480" s="99" t="str">
        <f>IFERROR(_xlfn.XLOOKUP($G1480,通讯通路门店!$S$4:$S$993931,通讯通路门店!$B$4:$B$993931,0,0),"")</f>
        <v>东方市</v>
      </c>
      <c r="C1480" s="99" t="str">
        <f>IFERROR(_xlfn.XLOOKUP($G1480,通讯通路门店!$S$4:$S$993931,通讯通路门店!$C$4:$C$993931,0,0),"")</f>
        <v>东方市</v>
      </c>
      <c r="D1480" s="99" t="str">
        <f>IFERROR(_xlfn.XLOOKUP($G1480,通讯通路门店!$S$4:$S$993931,通讯通路门店!$D$4:$D$993931,0,0),"")</f>
        <v>八所镇</v>
      </c>
      <c r="E1480" s="83"/>
      <c r="F1480" s="83"/>
      <c r="G1480" s="101"/>
      <c r="H1480" s="102">
        <f>IFERROR(_xlfn.XLOOKUP($G1480,通讯通路门店!$S$4:$S$993931,通讯通路门店!$R$4:$R$993931,0,0),"")</f>
        <v>0</v>
      </c>
      <c r="I1480" s="83"/>
      <c r="J1480" s="83"/>
      <c r="K1480" s="83"/>
      <c r="L1480" s="83"/>
      <c r="M1480" s="83"/>
      <c r="N1480" s="83"/>
      <c r="O1480" s="83"/>
      <c r="P1480" s="83"/>
      <c r="Q1480" s="83"/>
      <c r="R1480" s="83"/>
      <c r="S1480" s="83"/>
      <c r="T1480" s="83"/>
      <c r="U1480" s="99">
        <f>COUNTIF(通讯通路门店!$S:$S,$G1480)</f>
        <v>0</v>
      </c>
      <c r="V1480" s="99">
        <f>COUNTIFS(通讯通路门店!$S:$S,$G1480,通讯通路门店!$J:$J,"综合卖场")</f>
        <v>0</v>
      </c>
      <c r="W1480" s="99">
        <f>SUMIFS(通讯通路门店!$AJ:$AJ,通讯通路门店!$S:$S,通讯客户沙盘!$G1480)</f>
        <v>0</v>
      </c>
      <c r="X1480" s="99">
        <f t="shared" si="115"/>
        <v>0</v>
      </c>
      <c r="Y1480" s="99">
        <f>COUNTIFS(通讯通路门店!$S:$S,$G1480,通讯通路门店!$J:$J,"荣耀体验店")+COUNTIFS(通讯通路门店!$S:$S,$G1480,通讯通路门店!$J:$J,"荣耀授权专卖店")</f>
        <v>0</v>
      </c>
      <c r="Z1480" s="99">
        <f>COUNTIFS(通讯通路门店!$S:$S,$G1480,通讯通路门店!$J:$J,"VIVO体验店")</f>
        <v>0</v>
      </c>
      <c r="AA1480" s="99">
        <f>COUNTIFS(通讯通路门店!$S:$S,$G1480,通讯通路门店!$J:$J,"OPPO体验店")</f>
        <v>0</v>
      </c>
      <c r="AB1480" s="99">
        <f>COUNTIFS(通讯通路门店!$S:$S,$G1480,通讯通路门店!$J:$J,"华为授权体验店")+COUNTIFS(通讯通路门店!$S:$S,$G1480,通讯通路门店!$J:$J,"华为堡垒店")</f>
        <v>0</v>
      </c>
      <c r="AC1480" s="99">
        <f>COUNTIFS(通讯通路门店!$S:$S,$G1480,通讯通路门店!$J:$J,"小米体验店")</f>
        <v>0</v>
      </c>
      <c r="AD1480" s="99">
        <f>COUNTIFS(通讯通路门店!$S:$S,$G1480,通讯通路门店!$J:$J,"苹果体验店")</f>
        <v>0</v>
      </c>
      <c r="AE1480" s="99">
        <f>COUNTIFS(通讯通路门店!$S:$S,$G1480,通讯通路门店!$J:$J,"其他品牌专卖店")</f>
        <v>0</v>
      </c>
      <c r="AF1480" s="99">
        <f>SUMIFS(通讯通路门店!$BI:$BI,通讯通路门店!$S:$S,$G1480)</f>
        <v>0</v>
      </c>
      <c r="AG1480" s="99">
        <f>SUMIFS(通讯通路门店!$BH:$BH,通讯通路门店!$S:$S,$G1480)</f>
        <v>0</v>
      </c>
      <c r="AH1480" s="99">
        <f t="shared" si="116"/>
        <v>0</v>
      </c>
      <c r="AI1480" s="99">
        <f>SUMIFS(通讯通路门店!$BB:$BB,通讯通路门店!$S:$S,$G1480)</f>
        <v>0</v>
      </c>
      <c r="AJ1480" s="99">
        <f>SUMIFS(通讯通路门店!$BE:$BE,通讯通路门店!$S:$S,$G1480)</f>
        <v>0</v>
      </c>
      <c r="AK1480" s="99">
        <f>SUMIFS(通讯通路门店!$BG:$BG,通讯通路门店!$S:$S,$G1480)</f>
        <v>0</v>
      </c>
      <c r="AL1480" s="99">
        <f>SUMIFS(通讯通路门店!$BC:$BC,通讯通路门店!$S:$S,$G1480)</f>
        <v>0</v>
      </c>
      <c r="AM1480" s="99">
        <f>SUMIFS(通讯通路门店!$BD:$BD,通讯通路门店!$S:$S,$G1480)</f>
        <v>0</v>
      </c>
      <c r="AN1480" s="99">
        <f>SUMIFS(通讯通路门店!$BF:$BF,通讯通路门店!$S:$S,$G1480)</f>
        <v>0</v>
      </c>
      <c r="AO1480" s="99">
        <f t="shared" si="117"/>
        <v>0</v>
      </c>
      <c r="AP1480" s="99">
        <f>SUMIFS(通讯通路门店!$K:$K,通讯通路门店!$S:$S,$G1480)</f>
        <v>0</v>
      </c>
      <c r="AQ1480" s="83"/>
      <c r="AR1480" s="99">
        <f>SUMIFS(通讯通路门店!$T:$T,通讯通路门店!$S:$S,$G1480)</f>
        <v>0</v>
      </c>
      <c r="AS1480" s="99">
        <f>SUMIFS(通讯通路门店!$U:$U,通讯通路门店!$S:$S,$G1480)</f>
        <v>0</v>
      </c>
      <c r="AT1480" s="99">
        <f>SUMIFS(通讯通路门店!$V:$V,通讯通路门店!$S:$S,$G1480)</f>
        <v>0</v>
      </c>
      <c r="AU1480" s="99">
        <f>SUMIFS(通讯通路门店!$W:$W,通讯通路门店!$S:$S,$G1480)</f>
        <v>0</v>
      </c>
      <c r="AV1480" s="99">
        <f>SUMIFS(通讯通路门店!$Z:$Z,通讯通路门店!$S:$S,$G1480)</f>
        <v>0</v>
      </c>
      <c r="AW1480" s="99">
        <f>SUMIFS(通讯通路门店!$AB:$AB,通讯通路门店!$S:$S,$G1480)</f>
        <v>0</v>
      </c>
      <c r="AX1480" s="99">
        <f>SUMIFS(通讯通路门店!$X:$X,通讯通路门店!$S:$S,$G1480)</f>
        <v>0</v>
      </c>
      <c r="AY1480" s="99">
        <f>SUMIFS(通讯通路门店!$Y:$Y,通讯通路门店!$S:$S,$G1480)</f>
        <v>0</v>
      </c>
      <c r="AZ1480" s="99">
        <f>SUMIFS(通讯通路门店!$AA:$AA,通讯通路门店!$S:$S,$G1480)</f>
        <v>0</v>
      </c>
      <c r="BA1480" s="99">
        <f t="shared" si="118"/>
        <v>0</v>
      </c>
      <c r="BB1480" s="99">
        <f t="shared" si="119"/>
        <v>0</v>
      </c>
      <c r="BC1480" s="99">
        <f>SUMIFS(通讯通路门店!$W:$W,通讯通路门店!$S:$S,$G1480,通讯通路门店!$J:$J,"荣耀体验店")+SUMIFS(通讯通路门店!$W:$W,通讯通路门店!$S:$S,$G1480,通讯通路门店!$J:$J,"荣耀授权专卖店")</f>
        <v>0</v>
      </c>
      <c r="BD1480" s="99">
        <f>SUMIFS(通讯通路门店!$Z:$Z,通讯通路门店!$S:$S,$G1480,通讯通路门店!$J:$J,"VIVO体验店")</f>
        <v>0</v>
      </c>
      <c r="BE1480" s="99">
        <f>SUMIFS(通讯通路门店!$AB:$AB,通讯通路门店!$S:$S,$G1480,通讯通路门店!$J:$J,"OPPO体验店")</f>
        <v>0</v>
      </c>
      <c r="BF1480" s="99">
        <f>SUMIFS(通讯通路门店!$X:$X,通讯通路门店!$S:$S,$G1480,通讯通路门店!$J:$J,"华为授权体验店")+SUMIFS(通讯通路门店!$AA:$AA,通讯通路门店!$S:$S,$G1480,通讯通路门店!$J:$J,"华为堡垒店")</f>
        <v>0</v>
      </c>
      <c r="BG1480" s="99">
        <f>SUMIFS(通讯通路门店!$Y:$Y,通讯通路门店!$S:$S,$G1480,通讯通路门店!$J:$J,"小米体验店")</f>
        <v>0</v>
      </c>
      <c r="BH1480" s="99">
        <f>SUMIFS(通讯通路门店!$AA:$AA,通讯通路门店!$S:$S,$G1480,通讯通路门店!$J:$J,"苹果体验店")</f>
        <v>0</v>
      </c>
      <c r="BI1480" s="99">
        <f>SUMIFS(通讯通路门店!$K:$K,通讯通路门店!$S:$S,$G1480,通讯通路门店!$J:$J,"其他品牌专卖店")</f>
        <v>0</v>
      </c>
      <c r="BJ1480" s="99">
        <f>SUMIFS(通讯通路门店!$AC:$AC,通讯通路门店!$S:$S,$G1480)</f>
        <v>0</v>
      </c>
      <c r="BK1480" s="99">
        <f>SUMIFS(通讯通路门店!$AD:$AD,通讯通路门店!$S:$S,$G1480)</f>
        <v>0</v>
      </c>
      <c r="BL1480" s="99">
        <f>SUMIFS(通讯通路门店!$AE:$AE,通讯通路门店!$S:$S,$G1480)</f>
        <v>0</v>
      </c>
      <c r="BM1480" s="99">
        <f>SUMIFS(通讯通路门店!$AF:$AF,通讯通路门店!$S:$S,$G1480)</f>
        <v>0</v>
      </c>
      <c r="BN1480" s="99">
        <f>SUMIFS(通讯通路门店!$AG:$AG,通讯通路门店!$S:$S,$G1480)</f>
        <v>0</v>
      </c>
      <c r="BO1480" s="99">
        <f>SUMIFS(通讯通路门店!$AH:$AH,通讯通路门店!$S:$S,$G1480)</f>
        <v>0</v>
      </c>
      <c r="BP1480" s="99">
        <f>SUMIFS(通讯通路门店!$AI:$AI,通讯通路门店!$S:$S,$G1480)</f>
        <v>0</v>
      </c>
      <c r="BQ1480" s="83"/>
    </row>
    <row r="1481" spans="1:69">
      <c r="A1481" s="99" t="str">
        <f>IFERROR(_xlfn.XLOOKUP($G1481,通讯通路门店!$S$4:$S$993931,通讯通路门店!$A$4:$A$993931,0,0),"")</f>
        <v>海南省</v>
      </c>
      <c r="B1481" s="99" t="str">
        <f>IFERROR(_xlfn.XLOOKUP($G1481,通讯通路门店!$S$4:$S$993931,通讯通路门店!$B$4:$B$993931,0,0),"")</f>
        <v>东方市</v>
      </c>
      <c r="C1481" s="99" t="str">
        <f>IFERROR(_xlfn.XLOOKUP($G1481,通讯通路门店!$S$4:$S$993931,通讯通路门店!$C$4:$C$993931,0,0),"")</f>
        <v>东方市</v>
      </c>
      <c r="D1481" s="99" t="str">
        <f>IFERROR(_xlfn.XLOOKUP($G1481,通讯通路门店!$S$4:$S$993931,通讯通路门店!$D$4:$D$993931,0,0),"")</f>
        <v>八所镇</v>
      </c>
      <c r="E1481" s="83"/>
      <c r="F1481" s="83"/>
      <c r="G1481" s="101"/>
      <c r="H1481" s="102">
        <f>IFERROR(_xlfn.XLOOKUP($G1481,通讯通路门店!$S$4:$S$993931,通讯通路门店!$R$4:$R$993931,0,0),"")</f>
        <v>0</v>
      </c>
      <c r="I1481" s="83"/>
      <c r="J1481" s="83"/>
      <c r="K1481" s="83"/>
      <c r="L1481" s="83"/>
      <c r="M1481" s="83"/>
      <c r="N1481" s="83"/>
      <c r="O1481" s="83"/>
      <c r="P1481" s="83"/>
      <c r="Q1481" s="83"/>
      <c r="R1481" s="83"/>
      <c r="S1481" s="83"/>
      <c r="T1481" s="83"/>
      <c r="U1481" s="99">
        <f>COUNTIF(通讯通路门店!$S:$S,$G1481)</f>
        <v>0</v>
      </c>
      <c r="V1481" s="99">
        <f>COUNTIFS(通讯通路门店!$S:$S,$G1481,通讯通路门店!$J:$J,"综合卖场")</f>
        <v>0</v>
      </c>
      <c r="W1481" s="99">
        <f>SUMIFS(通讯通路门店!$AJ:$AJ,通讯通路门店!$S:$S,通讯客户沙盘!$G1481)</f>
        <v>0</v>
      </c>
      <c r="X1481" s="99">
        <f t="shared" si="115"/>
        <v>0</v>
      </c>
      <c r="Y1481" s="99">
        <f>COUNTIFS(通讯通路门店!$S:$S,$G1481,通讯通路门店!$J:$J,"荣耀体验店")+COUNTIFS(通讯通路门店!$S:$S,$G1481,通讯通路门店!$J:$J,"荣耀授权专卖店")</f>
        <v>0</v>
      </c>
      <c r="Z1481" s="99">
        <f>COUNTIFS(通讯通路门店!$S:$S,$G1481,通讯通路门店!$J:$J,"VIVO体验店")</f>
        <v>0</v>
      </c>
      <c r="AA1481" s="99">
        <f>COUNTIFS(通讯通路门店!$S:$S,$G1481,通讯通路门店!$J:$J,"OPPO体验店")</f>
        <v>0</v>
      </c>
      <c r="AB1481" s="99">
        <f>COUNTIFS(通讯通路门店!$S:$S,$G1481,通讯通路门店!$J:$J,"华为授权体验店")+COUNTIFS(通讯通路门店!$S:$S,$G1481,通讯通路门店!$J:$J,"华为堡垒店")</f>
        <v>0</v>
      </c>
      <c r="AC1481" s="99">
        <f>COUNTIFS(通讯通路门店!$S:$S,$G1481,通讯通路门店!$J:$J,"小米体验店")</f>
        <v>0</v>
      </c>
      <c r="AD1481" s="99">
        <f>COUNTIFS(通讯通路门店!$S:$S,$G1481,通讯通路门店!$J:$J,"苹果体验店")</f>
        <v>0</v>
      </c>
      <c r="AE1481" s="99">
        <f>COUNTIFS(通讯通路门店!$S:$S,$G1481,通讯通路门店!$J:$J,"其他品牌专卖店")</f>
        <v>0</v>
      </c>
      <c r="AF1481" s="99">
        <f>SUMIFS(通讯通路门店!$BI:$BI,通讯通路门店!$S:$S,$G1481)</f>
        <v>0</v>
      </c>
      <c r="AG1481" s="99">
        <f>SUMIFS(通讯通路门店!$BH:$BH,通讯通路门店!$S:$S,$G1481)</f>
        <v>0</v>
      </c>
      <c r="AH1481" s="99">
        <f t="shared" si="116"/>
        <v>0</v>
      </c>
      <c r="AI1481" s="99">
        <f>SUMIFS(通讯通路门店!$BB:$BB,通讯通路门店!$S:$S,$G1481)</f>
        <v>0</v>
      </c>
      <c r="AJ1481" s="99">
        <f>SUMIFS(通讯通路门店!$BE:$BE,通讯通路门店!$S:$S,$G1481)</f>
        <v>0</v>
      </c>
      <c r="AK1481" s="99">
        <f>SUMIFS(通讯通路门店!$BG:$BG,通讯通路门店!$S:$S,$G1481)</f>
        <v>0</v>
      </c>
      <c r="AL1481" s="99">
        <f>SUMIFS(通讯通路门店!$BC:$BC,通讯通路门店!$S:$S,$G1481)</f>
        <v>0</v>
      </c>
      <c r="AM1481" s="99">
        <f>SUMIFS(通讯通路门店!$BD:$BD,通讯通路门店!$S:$S,$G1481)</f>
        <v>0</v>
      </c>
      <c r="AN1481" s="99">
        <f>SUMIFS(通讯通路门店!$BF:$BF,通讯通路门店!$S:$S,$G1481)</f>
        <v>0</v>
      </c>
      <c r="AO1481" s="99">
        <f t="shared" si="117"/>
        <v>0</v>
      </c>
      <c r="AP1481" s="99">
        <f>SUMIFS(通讯通路门店!$K:$K,通讯通路门店!$S:$S,$G1481)</f>
        <v>0</v>
      </c>
      <c r="AQ1481" s="83"/>
      <c r="AR1481" s="99">
        <f>SUMIFS(通讯通路门店!$T:$T,通讯通路门店!$S:$S,$G1481)</f>
        <v>0</v>
      </c>
      <c r="AS1481" s="99">
        <f>SUMIFS(通讯通路门店!$U:$U,通讯通路门店!$S:$S,$G1481)</f>
        <v>0</v>
      </c>
      <c r="AT1481" s="99">
        <f>SUMIFS(通讯通路门店!$V:$V,通讯通路门店!$S:$S,$G1481)</f>
        <v>0</v>
      </c>
      <c r="AU1481" s="99">
        <f>SUMIFS(通讯通路门店!$W:$W,通讯通路门店!$S:$S,$G1481)</f>
        <v>0</v>
      </c>
      <c r="AV1481" s="99">
        <f>SUMIFS(通讯通路门店!$Z:$Z,通讯通路门店!$S:$S,$G1481)</f>
        <v>0</v>
      </c>
      <c r="AW1481" s="99">
        <f>SUMIFS(通讯通路门店!$AB:$AB,通讯通路门店!$S:$S,$G1481)</f>
        <v>0</v>
      </c>
      <c r="AX1481" s="99">
        <f>SUMIFS(通讯通路门店!$X:$X,通讯通路门店!$S:$S,$G1481)</f>
        <v>0</v>
      </c>
      <c r="AY1481" s="99">
        <f>SUMIFS(通讯通路门店!$Y:$Y,通讯通路门店!$S:$S,$G1481)</f>
        <v>0</v>
      </c>
      <c r="AZ1481" s="99">
        <f>SUMIFS(通讯通路门店!$AA:$AA,通讯通路门店!$S:$S,$G1481)</f>
        <v>0</v>
      </c>
      <c r="BA1481" s="99">
        <f t="shared" si="118"/>
        <v>0</v>
      </c>
      <c r="BB1481" s="99">
        <f t="shared" si="119"/>
        <v>0</v>
      </c>
      <c r="BC1481" s="99">
        <f>SUMIFS(通讯通路门店!$W:$W,通讯通路门店!$S:$S,$G1481,通讯通路门店!$J:$J,"荣耀体验店")+SUMIFS(通讯通路门店!$W:$W,通讯通路门店!$S:$S,$G1481,通讯通路门店!$J:$J,"荣耀授权专卖店")</f>
        <v>0</v>
      </c>
      <c r="BD1481" s="99">
        <f>SUMIFS(通讯通路门店!$Z:$Z,通讯通路门店!$S:$S,$G1481,通讯通路门店!$J:$J,"VIVO体验店")</f>
        <v>0</v>
      </c>
      <c r="BE1481" s="99">
        <f>SUMIFS(通讯通路门店!$AB:$AB,通讯通路门店!$S:$S,$G1481,通讯通路门店!$J:$J,"OPPO体验店")</f>
        <v>0</v>
      </c>
      <c r="BF1481" s="99">
        <f>SUMIFS(通讯通路门店!$X:$X,通讯通路门店!$S:$S,$G1481,通讯通路门店!$J:$J,"华为授权体验店")+SUMIFS(通讯通路门店!$AA:$AA,通讯通路门店!$S:$S,$G1481,通讯通路门店!$J:$J,"华为堡垒店")</f>
        <v>0</v>
      </c>
      <c r="BG1481" s="99">
        <f>SUMIFS(通讯通路门店!$Y:$Y,通讯通路门店!$S:$S,$G1481,通讯通路门店!$J:$J,"小米体验店")</f>
        <v>0</v>
      </c>
      <c r="BH1481" s="99">
        <f>SUMIFS(通讯通路门店!$AA:$AA,通讯通路门店!$S:$S,$G1481,通讯通路门店!$J:$J,"苹果体验店")</f>
        <v>0</v>
      </c>
      <c r="BI1481" s="99">
        <f>SUMIFS(通讯通路门店!$K:$K,通讯通路门店!$S:$S,$G1481,通讯通路门店!$J:$J,"其他品牌专卖店")</f>
        <v>0</v>
      </c>
      <c r="BJ1481" s="99">
        <f>SUMIFS(通讯通路门店!$AC:$AC,通讯通路门店!$S:$S,$G1481)</f>
        <v>0</v>
      </c>
      <c r="BK1481" s="99">
        <f>SUMIFS(通讯通路门店!$AD:$AD,通讯通路门店!$S:$S,$G1481)</f>
        <v>0</v>
      </c>
      <c r="BL1481" s="99">
        <f>SUMIFS(通讯通路门店!$AE:$AE,通讯通路门店!$S:$S,$G1481)</f>
        <v>0</v>
      </c>
      <c r="BM1481" s="99">
        <f>SUMIFS(通讯通路门店!$AF:$AF,通讯通路门店!$S:$S,$G1481)</f>
        <v>0</v>
      </c>
      <c r="BN1481" s="99">
        <f>SUMIFS(通讯通路门店!$AG:$AG,通讯通路门店!$S:$S,$G1481)</f>
        <v>0</v>
      </c>
      <c r="BO1481" s="99">
        <f>SUMIFS(通讯通路门店!$AH:$AH,通讯通路门店!$S:$S,$G1481)</f>
        <v>0</v>
      </c>
      <c r="BP1481" s="99">
        <f>SUMIFS(通讯通路门店!$AI:$AI,通讯通路门店!$S:$S,$G1481)</f>
        <v>0</v>
      </c>
      <c r="BQ1481" s="83"/>
    </row>
    <row r="1482" spans="1:69">
      <c r="A1482" s="99" t="str">
        <f>IFERROR(_xlfn.XLOOKUP($G1482,通讯通路门店!$S$4:$S$993931,通讯通路门店!$A$4:$A$993931,0,0),"")</f>
        <v>海南省</v>
      </c>
      <c r="B1482" s="99" t="str">
        <f>IFERROR(_xlfn.XLOOKUP($G1482,通讯通路门店!$S$4:$S$993931,通讯通路门店!$B$4:$B$993931,0,0),"")</f>
        <v>东方市</v>
      </c>
      <c r="C1482" s="99" t="str">
        <f>IFERROR(_xlfn.XLOOKUP($G1482,通讯通路门店!$S$4:$S$993931,通讯通路门店!$C$4:$C$993931,0,0),"")</f>
        <v>东方市</v>
      </c>
      <c r="D1482" s="99" t="str">
        <f>IFERROR(_xlfn.XLOOKUP($G1482,通讯通路门店!$S$4:$S$993931,通讯通路门店!$D$4:$D$993931,0,0),"")</f>
        <v>八所镇</v>
      </c>
      <c r="E1482" s="83"/>
      <c r="F1482" s="83"/>
      <c r="G1482" s="101"/>
      <c r="H1482" s="102">
        <f>IFERROR(_xlfn.XLOOKUP($G1482,通讯通路门店!$S$4:$S$993931,通讯通路门店!$R$4:$R$993931,0,0),"")</f>
        <v>0</v>
      </c>
      <c r="I1482" s="83"/>
      <c r="J1482" s="83"/>
      <c r="K1482" s="83"/>
      <c r="L1482" s="83"/>
      <c r="M1482" s="83"/>
      <c r="N1482" s="83"/>
      <c r="O1482" s="83"/>
      <c r="P1482" s="83"/>
      <c r="Q1482" s="83"/>
      <c r="R1482" s="83"/>
      <c r="S1482" s="83"/>
      <c r="T1482" s="83"/>
      <c r="U1482" s="99">
        <f>COUNTIF(通讯通路门店!$S:$S,$G1482)</f>
        <v>0</v>
      </c>
      <c r="V1482" s="99">
        <f>COUNTIFS(通讯通路门店!$S:$S,$G1482,通讯通路门店!$J:$J,"综合卖场")</f>
        <v>0</v>
      </c>
      <c r="W1482" s="99">
        <f>SUMIFS(通讯通路门店!$AJ:$AJ,通讯通路门店!$S:$S,通讯客户沙盘!$G1482)</f>
        <v>0</v>
      </c>
      <c r="X1482" s="99">
        <f t="shared" si="115"/>
        <v>0</v>
      </c>
      <c r="Y1482" s="99">
        <f>COUNTIFS(通讯通路门店!$S:$S,$G1482,通讯通路门店!$J:$J,"荣耀体验店")+COUNTIFS(通讯通路门店!$S:$S,$G1482,通讯通路门店!$J:$J,"荣耀授权专卖店")</f>
        <v>0</v>
      </c>
      <c r="Z1482" s="99">
        <f>COUNTIFS(通讯通路门店!$S:$S,$G1482,通讯通路门店!$J:$J,"VIVO体验店")</f>
        <v>0</v>
      </c>
      <c r="AA1482" s="99">
        <f>COUNTIFS(通讯通路门店!$S:$S,$G1482,通讯通路门店!$J:$J,"OPPO体验店")</f>
        <v>0</v>
      </c>
      <c r="AB1482" s="99">
        <f>COUNTIFS(通讯通路门店!$S:$S,$G1482,通讯通路门店!$J:$J,"华为授权体验店")+COUNTIFS(通讯通路门店!$S:$S,$G1482,通讯通路门店!$J:$J,"华为堡垒店")</f>
        <v>0</v>
      </c>
      <c r="AC1482" s="99">
        <f>COUNTIFS(通讯通路门店!$S:$S,$G1482,通讯通路门店!$J:$J,"小米体验店")</f>
        <v>0</v>
      </c>
      <c r="AD1482" s="99">
        <f>COUNTIFS(通讯通路门店!$S:$S,$G1482,通讯通路门店!$J:$J,"苹果体验店")</f>
        <v>0</v>
      </c>
      <c r="AE1482" s="99">
        <f>COUNTIFS(通讯通路门店!$S:$S,$G1482,通讯通路门店!$J:$J,"其他品牌专卖店")</f>
        <v>0</v>
      </c>
      <c r="AF1482" s="99">
        <f>SUMIFS(通讯通路门店!$BI:$BI,通讯通路门店!$S:$S,$G1482)</f>
        <v>0</v>
      </c>
      <c r="AG1482" s="99">
        <f>SUMIFS(通讯通路门店!$BH:$BH,通讯通路门店!$S:$S,$G1482)</f>
        <v>0</v>
      </c>
      <c r="AH1482" s="99">
        <f t="shared" si="116"/>
        <v>0</v>
      </c>
      <c r="AI1482" s="99">
        <f>SUMIFS(通讯通路门店!$BB:$BB,通讯通路门店!$S:$S,$G1482)</f>
        <v>0</v>
      </c>
      <c r="AJ1482" s="99">
        <f>SUMIFS(通讯通路门店!$BE:$BE,通讯通路门店!$S:$S,$G1482)</f>
        <v>0</v>
      </c>
      <c r="AK1482" s="99">
        <f>SUMIFS(通讯通路门店!$BG:$BG,通讯通路门店!$S:$S,$G1482)</f>
        <v>0</v>
      </c>
      <c r="AL1482" s="99">
        <f>SUMIFS(通讯通路门店!$BC:$BC,通讯通路门店!$S:$S,$G1482)</f>
        <v>0</v>
      </c>
      <c r="AM1482" s="99">
        <f>SUMIFS(通讯通路门店!$BD:$BD,通讯通路门店!$S:$S,$G1482)</f>
        <v>0</v>
      </c>
      <c r="AN1482" s="99">
        <f>SUMIFS(通讯通路门店!$BF:$BF,通讯通路门店!$S:$S,$G1482)</f>
        <v>0</v>
      </c>
      <c r="AO1482" s="99">
        <f t="shared" si="117"/>
        <v>0</v>
      </c>
      <c r="AP1482" s="99">
        <f>SUMIFS(通讯通路门店!$K:$K,通讯通路门店!$S:$S,$G1482)</f>
        <v>0</v>
      </c>
      <c r="AQ1482" s="83"/>
      <c r="AR1482" s="99">
        <f>SUMIFS(通讯通路门店!$T:$T,通讯通路门店!$S:$S,$G1482)</f>
        <v>0</v>
      </c>
      <c r="AS1482" s="99">
        <f>SUMIFS(通讯通路门店!$U:$U,通讯通路门店!$S:$S,$G1482)</f>
        <v>0</v>
      </c>
      <c r="AT1482" s="99">
        <f>SUMIFS(通讯通路门店!$V:$V,通讯通路门店!$S:$S,$G1482)</f>
        <v>0</v>
      </c>
      <c r="AU1482" s="99">
        <f>SUMIFS(通讯通路门店!$W:$W,通讯通路门店!$S:$S,$G1482)</f>
        <v>0</v>
      </c>
      <c r="AV1482" s="99">
        <f>SUMIFS(通讯通路门店!$Z:$Z,通讯通路门店!$S:$S,$G1482)</f>
        <v>0</v>
      </c>
      <c r="AW1482" s="99">
        <f>SUMIFS(通讯通路门店!$AB:$AB,通讯通路门店!$S:$S,$G1482)</f>
        <v>0</v>
      </c>
      <c r="AX1482" s="99">
        <f>SUMIFS(通讯通路门店!$X:$X,通讯通路门店!$S:$S,$G1482)</f>
        <v>0</v>
      </c>
      <c r="AY1482" s="99">
        <f>SUMIFS(通讯通路门店!$Y:$Y,通讯通路门店!$S:$S,$G1482)</f>
        <v>0</v>
      </c>
      <c r="AZ1482" s="99">
        <f>SUMIFS(通讯通路门店!$AA:$AA,通讯通路门店!$S:$S,$G1482)</f>
        <v>0</v>
      </c>
      <c r="BA1482" s="99">
        <f t="shared" si="118"/>
        <v>0</v>
      </c>
      <c r="BB1482" s="99">
        <f t="shared" si="119"/>
        <v>0</v>
      </c>
      <c r="BC1482" s="99">
        <f>SUMIFS(通讯通路门店!$W:$W,通讯通路门店!$S:$S,$G1482,通讯通路门店!$J:$J,"荣耀体验店")+SUMIFS(通讯通路门店!$W:$W,通讯通路门店!$S:$S,$G1482,通讯通路门店!$J:$J,"荣耀授权专卖店")</f>
        <v>0</v>
      </c>
      <c r="BD1482" s="99">
        <f>SUMIFS(通讯通路门店!$Z:$Z,通讯通路门店!$S:$S,$G1482,通讯通路门店!$J:$J,"VIVO体验店")</f>
        <v>0</v>
      </c>
      <c r="BE1482" s="99">
        <f>SUMIFS(通讯通路门店!$AB:$AB,通讯通路门店!$S:$S,$G1482,通讯通路门店!$J:$J,"OPPO体验店")</f>
        <v>0</v>
      </c>
      <c r="BF1482" s="99">
        <f>SUMIFS(通讯通路门店!$X:$X,通讯通路门店!$S:$S,$G1482,通讯通路门店!$J:$J,"华为授权体验店")+SUMIFS(通讯通路门店!$AA:$AA,通讯通路门店!$S:$S,$G1482,通讯通路门店!$J:$J,"华为堡垒店")</f>
        <v>0</v>
      </c>
      <c r="BG1482" s="99">
        <f>SUMIFS(通讯通路门店!$Y:$Y,通讯通路门店!$S:$S,$G1482,通讯通路门店!$J:$J,"小米体验店")</f>
        <v>0</v>
      </c>
      <c r="BH1482" s="99">
        <f>SUMIFS(通讯通路门店!$AA:$AA,通讯通路门店!$S:$S,$G1482,通讯通路门店!$J:$J,"苹果体验店")</f>
        <v>0</v>
      </c>
      <c r="BI1482" s="99">
        <f>SUMIFS(通讯通路门店!$K:$K,通讯通路门店!$S:$S,$G1482,通讯通路门店!$J:$J,"其他品牌专卖店")</f>
        <v>0</v>
      </c>
      <c r="BJ1482" s="99">
        <f>SUMIFS(通讯通路门店!$AC:$AC,通讯通路门店!$S:$S,$G1482)</f>
        <v>0</v>
      </c>
      <c r="BK1482" s="99">
        <f>SUMIFS(通讯通路门店!$AD:$AD,通讯通路门店!$S:$S,$G1482)</f>
        <v>0</v>
      </c>
      <c r="BL1482" s="99">
        <f>SUMIFS(通讯通路门店!$AE:$AE,通讯通路门店!$S:$S,$G1482)</f>
        <v>0</v>
      </c>
      <c r="BM1482" s="99">
        <f>SUMIFS(通讯通路门店!$AF:$AF,通讯通路门店!$S:$S,$G1482)</f>
        <v>0</v>
      </c>
      <c r="BN1482" s="99">
        <f>SUMIFS(通讯通路门店!$AG:$AG,通讯通路门店!$S:$S,$G1482)</f>
        <v>0</v>
      </c>
      <c r="BO1482" s="99">
        <f>SUMIFS(通讯通路门店!$AH:$AH,通讯通路门店!$S:$S,$G1482)</f>
        <v>0</v>
      </c>
      <c r="BP1482" s="99">
        <f>SUMIFS(通讯通路门店!$AI:$AI,通讯通路门店!$S:$S,$G1482)</f>
        <v>0</v>
      </c>
      <c r="BQ1482" s="83"/>
    </row>
    <row r="1483" spans="1:69">
      <c r="A1483" s="99" t="str">
        <f>IFERROR(_xlfn.XLOOKUP($G1483,通讯通路门店!$S$4:$S$993931,通讯通路门店!$A$4:$A$993931,0,0),"")</f>
        <v>海南省</v>
      </c>
      <c r="B1483" s="99" t="str">
        <f>IFERROR(_xlfn.XLOOKUP($G1483,通讯通路门店!$S$4:$S$993931,通讯通路门店!$B$4:$B$993931,0,0),"")</f>
        <v>东方市</v>
      </c>
      <c r="C1483" s="99" t="str">
        <f>IFERROR(_xlfn.XLOOKUP($G1483,通讯通路门店!$S$4:$S$993931,通讯通路门店!$C$4:$C$993931,0,0),"")</f>
        <v>东方市</v>
      </c>
      <c r="D1483" s="99" t="str">
        <f>IFERROR(_xlfn.XLOOKUP($G1483,通讯通路门店!$S$4:$S$993931,通讯通路门店!$D$4:$D$993931,0,0),"")</f>
        <v>八所镇</v>
      </c>
      <c r="E1483" s="83"/>
      <c r="F1483" s="83"/>
      <c r="G1483" s="101"/>
      <c r="H1483" s="102">
        <f>IFERROR(_xlfn.XLOOKUP($G1483,通讯通路门店!$S$4:$S$993931,通讯通路门店!$R$4:$R$993931,0,0),"")</f>
        <v>0</v>
      </c>
      <c r="I1483" s="83"/>
      <c r="J1483" s="83"/>
      <c r="K1483" s="83"/>
      <c r="L1483" s="83"/>
      <c r="M1483" s="83"/>
      <c r="N1483" s="83"/>
      <c r="O1483" s="83"/>
      <c r="P1483" s="83"/>
      <c r="Q1483" s="83"/>
      <c r="R1483" s="83"/>
      <c r="S1483" s="83"/>
      <c r="T1483" s="83"/>
      <c r="U1483" s="99">
        <f>COUNTIF(通讯通路门店!$S:$S,$G1483)</f>
        <v>0</v>
      </c>
      <c r="V1483" s="99">
        <f>COUNTIFS(通讯通路门店!$S:$S,$G1483,通讯通路门店!$J:$J,"综合卖场")</f>
        <v>0</v>
      </c>
      <c r="W1483" s="99">
        <f>SUMIFS(通讯通路门店!$AJ:$AJ,通讯通路门店!$S:$S,通讯客户沙盘!$G1483)</f>
        <v>0</v>
      </c>
      <c r="X1483" s="99">
        <f t="shared" si="115"/>
        <v>0</v>
      </c>
      <c r="Y1483" s="99">
        <f>COUNTIFS(通讯通路门店!$S:$S,$G1483,通讯通路门店!$J:$J,"荣耀体验店")+COUNTIFS(通讯通路门店!$S:$S,$G1483,通讯通路门店!$J:$J,"荣耀授权专卖店")</f>
        <v>0</v>
      </c>
      <c r="Z1483" s="99">
        <f>COUNTIFS(通讯通路门店!$S:$S,$G1483,通讯通路门店!$J:$J,"VIVO体验店")</f>
        <v>0</v>
      </c>
      <c r="AA1483" s="99">
        <f>COUNTIFS(通讯通路门店!$S:$S,$G1483,通讯通路门店!$J:$J,"OPPO体验店")</f>
        <v>0</v>
      </c>
      <c r="AB1483" s="99">
        <f>COUNTIFS(通讯通路门店!$S:$S,$G1483,通讯通路门店!$J:$J,"华为授权体验店")+COUNTIFS(通讯通路门店!$S:$S,$G1483,通讯通路门店!$J:$J,"华为堡垒店")</f>
        <v>0</v>
      </c>
      <c r="AC1483" s="99">
        <f>COUNTIFS(通讯通路门店!$S:$S,$G1483,通讯通路门店!$J:$J,"小米体验店")</f>
        <v>0</v>
      </c>
      <c r="AD1483" s="99">
        <f>COUNTIFS(通讯通路门店!$S:$S,$G1483,通讯通路门店!$J:$J,"苹果体验店")</f>
        <v>0</v>
      </c>
      <c r="AE1483" s="99">
        <f>COUNTIFS(通讯通路门店!$S:$S,$G1483,通讯通路门店!$J:$J,"其他品牌专卖店")</f>
        <v>0</v>
      </c>
      <c r="AF1483" s="99">
        <f>SUMIFS(通讯通路门店!$BI:$BI,通讯通路门店!$S:$S,$G1483)</f>
        <v>0</v>
      </c>
      <c r="AG1483" s="99">
        <f>SUMIFS(通讯通路门店!$BH:$BH,通讯通路门店!$S:$S,$G1483)</f>
        <v>0</v>
      </c>
      <c r="AH1483" s="99">
        <f t="shared" si="116"/>
        <v>0</v>
      </c>
      <c r="AI1483" s="99">
        <f>SUMIFS(通讯通路门店!$BB:$BB,通讯通路门店!$S:$S,$G1483)</f>
        <v>0</v>
      </c>
      <c r="AJ1483" s="99">
        <f>SUMIFS(通讯通路门店!$BE:$BE,通讯通路门店!$S:$S,$G1483)</f>
        <v>0</v>
      </c>
      <c r="AK1483" s="99">
        <f>SUMIFS(通讯通路门店!$BG:$BG,通讯通路门店!$S:$S,$G1483)</f>
        <v>0</v>
      </c>
      <c r="AL1483" s="99">
        <f>SUMIFS(通讯通路门店!$BC:$BC,通讯通路门店!$S:$S,$G1483)</f>
        <v>0</v>
      </c>
      <c r="AM1483" s="99">
        <f>SUMIFS(通讯通路门店!$BD:$BD,通讯通路门店!$S:$S,$G1483)</f>
        <v>0</v>
      </c>
      <c r="AN1483" s="99">
        <f>SUMIFS(通讯通路门店!$BF:$BF,通讯通路门店!$S:$S,$G1483)</f>
        <v>0</v>
      </c>
      <c r="AO1483" s="99">
        <f t="shared" si="117"/>
        <v>0</v>
      </c>
      <c r="AP1483" s="99">
        <f>SUMIFS(通讯通路门店!$K:$K,通讯通路门店!$S:$S,$G1483)</f>
        <v>0</v>
      </c>
      <c r="AQ1483" s="83"/>
      <c r="AR1483" s="99">
        <f>SUMIFS(通讯通路门店!$T:$T,通讯通路门店!$S:$S,$G1483)</f>
        <v>0</v>
      </c>
      <c r="AS1483" s="99">
        <f>SUMIFS(通讯通路门店!$U:$U,通讯通路门店!$S:$S,$G1483)</f>
        <v>0</v>
      </c>
      <c r="AT1483" s="99">
        <f>SUMIFS(通讯通路门店!$V:$V,通讯通路门店!$S:$S,$G1483)</f>
        <v>0</v>
      </c>
      <c r="AU1483" s="99">
        <f>SUMIFS(通讯通路门店!$W:$W,通讯通路门店!$S:$S,$G1483)</f>
        <v>0</v>
      </c>
      <c r="AV1483" s="99">
        <f>SUMIFS(通讯通路门店!$Z:$Z,通讯通路门店!$S:$S,$G1483)</f>
        <v>0</v>
      </c>
      <c r="AW1483" s="99">
        <f>SUMIFS(通讯通路门店!$AB:$AB,通讯通路门店!$S:$S,$G1483)</f>
        <v>0</v>
      </c>
      <c r="AX1483" s="99">
        <f>SUMIFS(通讯通路门店!$X:$X,通讯通路门店!$S:$S,$G1483)</f>
        <v>0</v>
      </c>
      <c r="AY1483" s="99">
        <f>SUMIFS(通讯通路门店!$Y:$Y,通讯通路门店!$S:$S,$G1483)</f>
        <v>0</v>
      </c>
      <c r="AZ1483" s="99">
        <f>SUMIFS(通讯通路门店!$AA:$AA,通讯通路门店!$S:$S,$G1483)</f>
        <v>0</v>
      </c>
      <c r="BA1483" s="99">
        <f t="shared" si="118"/>
        <v>0</v>
      </c>
      <c r="BB1483" s="99">
        <f t="shared" si="119"/>
        <v>0</v>
      </c>
      <c r="BC1483" s="99">
        <f>SUMIFS(通讯通路门店!$W:$W,通讯通路门店!$S:$S,$G1483,通讯通路门店!$J:$J,"荣耀体验店")+SUMIFS(通讯通路门店!$W:$W,通讯通路门店!$S:$S,$G1483,通讯通路门店!$J:$J,"荣耀授权专卖店")</f>
        <v>0</v>
      </c>
      <c r="BD1483" s="99">
        <f>SUMIFS(通讯通路门店!$Z:$Z,通讯通路门店!$S:$S,$G1483,通讯通路门店!$J:$J,"VIVO体验店")</f>
        <v>0</v>
      </c>
      <c r="BE1483" s="99">
        <f>SUMIFS(通讯通路门店!$AB:$AB,通讯通路门店!$S:$S,$G1483,通讯通路门店!$J:$J,"OPPO体验店")</f>
        <v>0</v>
      </c>
      <c r="BF1483" s="99">
        <f>SUMIFS(通讯通路门店!$X:$X,通讯通路门店!$S:$S,$G1483,通讯通路门店!$J:$J,"华为授权体验店")+SUMIFS(通讯通路门店!$AA:$AA,通讯通路门店!$S:$S,$G1483,通讯通路门店!$J:$J,"华为堡垒店")</f>
        <v>0</v>
      </c>
      <c r="BG1483" s="99">
        <f>SUMIFS(通讯通路门店!$Y:$Y,通讯通路门店!$S:$S,$G1483,通讯通路门店!$J:$J,"小米体验店")</f>
        <v>0</v>
      </c>
      <c r="BH1483" s="99">
        <f>SUMIFS(通讯通路门店!$AA:$AA,通讯通路门店!$S:$S,$G1483,通讯通路门店!$J:$J,"苹果体验店")</f>
        <v>0</v>
      </c>
      <c r="BI1483" s="99">
        <f>SUMIFS(通讯通路门店!$K:$K,通讯通路门店!$S:$S,$G1483,通讯通路门店!$J:$J,"其他品牌专卖店")</f>
        <v>0</v>
      </c>
      <c r="BJ1483" s="99">
        <f>SUMIFS(通讯通路门店!$AC:$AC,通讯通路门店!$S:$S,$G1483)</f>
        <v>0</v>
      </c>
      <c r="BK1483" s="99">
        <f>SUMIFS(通讯通路门店!$AD:$AD,通讯通路门店!$S:$S,$G1483)</f>
        <v>0</v>
      </c>
      <c r="BL1483" s="99">
        <f>SUMIFS(通讯通路门店!$AE:$AE,通讯通路门店!$S:$S,$G1483)</f>
        <v>0</v>
      </c>
      <c r="BM1483" s="99">
        <f>SUMIFS(通讯通路门店!$AF:$AF,通讯通路门店!$S:$S,$G1483)</f>
        <v>0</v>
      </c>
      <c r="BN1483" s="99">
        <f>SUMIFS(通讯通路门店!$AG:$AG,通讯通路门店!$S:$S,$G1483)</f>
        <v>0</v>
      </c>
      <c r="BO1483" s="99">
        <f>SUMIFS(通讯通路门店!$AH:$AH,通讯通路门店!$S:$S,$G1483)</f>
        <v>0</v>
      </c>
      <c r="BP1483" s="99">
        <f>SUMIFS(通讯通路门店!$AI:$AI,通讯通路门店!$S:$S,$G1483)</f>
        <v>0</v>
      </c>
      <c r="BQ1483" s="83"/>
    </row>
    <row r="1484" spans="1:69">
      <c r="A1484" s="99" t="str">
        <f>IFERROR(_xlfn.XLOOKUP($G1484,通讯通路门店!$S$4:$S$993931,通讯通路门店!$A$4:$A$993931,0,0),"")</f>
        <v>海南省</v>
      </c>
      <c r="B1484" s="99" t="str">
        <f>IFERROR(_xlfn.XLOOKUP($G1484,通讯通路门店!$S$4:$S$993931,通讯通路门店!$B$4:$B$993931,0,0),"")</f>
        <v>东方市</v>
      </c>
      <c r="C1484" s="99" t="str">
        <f>IFERROR(_xlfn.XLOOKUP($G1484,通讯通路门店!$S$4:$S$993931,通讯通路门店!$C$4:$C$993931,0,0),"")</f>
        <v>东方市</v>
      </c>
      <c r="D1484" s="99" t="str">
        <f>IFERROR(_xlfn.XLOOKUP($G1484,通讯通路门店!$S$4:$S$993931,通讯通路门店!$D$4:$D$993931,0,0),"")</f>
        <v>八所镇</v>
      </c>
      <c r="E1484" s="83"/>
      <c r="F1484" s="83"/>
      <c r="G1484" s="101"/>
      <c r="H1484" s="102">
        <f>IFERROR(_xlfn.XLOOKUP($G1484,通讯通路门店!$S$4:$S$993931,通讯通路门店!$R$4:$R$993931,0,0),"")</f>
        <v>0</v>
      </c>
      <c r="I1484" s="83"/>
      <c r="J1484" s="83"/>
      <c r="K1484" s="83"/>
      <c r="L1484" s="83"/>
      <c r="M1484" s="83"/>
      <c r="N1484" s="83"/>
      <c r="O1484" s="83"/>
      <c r="P1484" s="83"/>
      <c r="Q1484" s="83"/>
      <c r="R1484" s="83"/>
      <c r="S1484" s="83"/>
      <c r="T1484" s="83"/>
      <c r="U1484" s="99">
        <f>COUNTIF(通讯通路门店!$S:$S,$G1484)</f>
        <v>0</v>
      </c>
      <c r="V1484" s="99">
        <f>COUNTIFS(通讯通路门店!$S:$S,$G1484,通讯通路门店!$J:$J,"综合卖场")</f>
        <v>0</v>
      </c>
      <c r="W1484" s="99">
        <f>SUMIFS(通讯通路门店!$AJ:$AJ,通讯通路门店!$S:$S,通讯客户沙盘!$G1484)</f>
        <v>0</v>
      </c>
      <c r="X1484" s="99">
        <f t="shared" si="115"/>
        <v>0</v>
      </c>
      <c r="Y1484" s="99">
        <f>COUNTIFS(通讯通路门店!$S:$S,$G1484,通讯通路门店!$J:$J,"荣耀体验店")+COUNTIFS(通讯通路门店!$S:$S,$G1484,通讯通路门店!$J:$J,"荣耀授权专卖店")</f>
        <v>0</v>
      </c>
      <c r="Z1484" s="99">
        <f>COUNTIFS(通讯通路门店!$S:$S,$G1484,通讯通路门店!$J:$J,"VIVO体验店")</f>
        <v>0</v>
      </c>
      <c r="AA1484" s="99">
        <f>COUNTIFS(通讯通路门店!$S:$S,$G1484,通讯通路门店!$J:$J,"OPPO体验店")</f>
        <v>0</v>
      </c>
      <c r="AB1484" s="99">
        <f>COUNTIFS(通讯通路门店!$S:$S,$G1484,通讯通路门店!$J:$J,"华为授权体验店")+COUNTIFS(通讯通路门店!$S:$S,$G1484,通讯通路门店!$J:$J,"华为堡垒店")</f>
        <v>0</v>
      </c>
      <c r="AC1484" s="99">
        <f>COUNTIFS(通讯通路门店!$S:$S,$G1484,通讯通路门店!$J:$J,"小米体验店")</f>
        <v>0</v>
      </c>
      <c r="AD1484" s="99">
        <f>COUNTIFS(通讯通路门店!$S:$S,$G1484,通讯通路门店!$J:$J,"苹果体验店")</f>
        <v>0</v>
      </c>
      <c r="AE1484" s="99">
        <f>COUNTIFS(通讯通路门店!$S:$S,$G1484,通讯通路门店!$J:$J,"其他品牌专卖店")</f>
        <v>0</v>
      </c>
      <c r="AF1484" s="99">
        <f>SUMIFS(通讯通路门店!$BI:$BI,通讯通路门店!$S:$S,$G1484)</f>
        <v>0</v>
      </c>
      <c r="AG1484" s="99">
        <f>SUMIFS(通讯通路门店!$BH:$BH,通讯通路门店!$S:$S,$G1484)</f>
        <v>0</v>
      </c>
      <c r="AH1484" s="99">
        <f t="shared" si="116"/>
        <v>0</v>
      </c>
      <c r="AI1484" s="99">
        <f>SUMIFS(通讯通路门店!$BB:$BB,通讯通路门店!$S:$S,$G1484)</f>
        <v>0</v>
      </c>
      <c r="AJ1484" s="99">
        <f>SUMIFS(通讯通路门店!$BE:$BE,通讯通路门店!$S:$S,$G1484)</f>
        <v>0</v>
      </c>
      <c r="AK1484" s="99">
        <f>SUMIFS(通讯通路门店!$BG:$BG,通讯通路门店!$S:$S,$G1484)</f>
        <v>0</v>
      </c>
      <c r="AL1484" s="99">
        <f>SUMIFS(通讯通路门店!$BC:$BC,通讯通路门店!$S:$S,$G1484)</f>
        <v>0</v>
      </c>
      <c r="AM1484" s="99">
        <f>SUMIFS(通讯通路门店!$BD:$BD,通讯通路门店!$S:$S,$G1484)</f>
        <v>0</v>
      </c>
      <c r="AN1484" s="99">
        <f>SUMIFS(通讯通路门店!$BF:$BF,通讯通路门店!$S:$S,$G1484)</f>
        <v>0</v>
      </c>
      <c r="AO1484" s="99">
        <f t="shared" si="117"/>
        <v>0</v>
      </c>
      <c r="AP1484" s="99">
        <f>SUMIFS(通讯通路门店!$K:$K,通讯通路门店!$S:$S,$G1484)</f>
        <v>0</v>
      </c>
      <c r="AQ1484" s="83"/>
      <c r="AR1484" s="99">
        <f>SUMIFS(通讯通路门店!$T:$T,通讯通路门店!$S:$S,$G1484)</f>
        <v>0</v>
      </c>
      <c r="AS1484" s="99">
        <f>SUMIFS(通讯通路门店!$U:$U,通讯通路门店!$S:$S,$G1484)</f>
        <v>0</v>
      </c>
      <c r="AT1484" s="99">
        <f>SUMIFS(通讯通路门店!$V:$V,通讯通路门店!$S:$S,$G1484)</f>
        <v>0</v>
      </c>
      <c r="AU1484" s="99">
        <f>SUMIFS(通讯通路门店!$W:$W,通讯通路门店!$S:$S,$G1484)</f>
        <v>0</v>
      </c>
      <c r="AV1484" s="99">
        <f>SUMIFS(通讯通路门店!$Z:$Z,通讯通路门店!$S:$S,$G1484)</f>
        <v>0</v>
      </c>
      <c r="AW1484" s="99">
        <f>SUMIFS(通讯通路门店!$AB:$AB,通讯通路门店!$S:$S,$G1484)</f>
        <v>0</v>
      </c>
      <c r="AX1484" s="99">
        <f>SUMIFS(通讯通路门店!$X:$X,通讯通路门店!$S:$S,$G1484)</f>
        <v>0</v>
      </c>
      <c r="AY1484" s="99">
        <f>SUMIFS(通讯通路门店!$Y:$Y,通讯通路门店!$S:$S,$G1484)</f>
        <v>0</v>
      </c>
      <c r="AZ1484" s="99">
        <f>SUMIFS(通讯通路门店!$AA:$AA,通讯通路门店!$S:$S,$G1484)</f>
        <v>0</v>
      </c>
      <c r="BA1484" s="99">
        <f t="shared" si="118"/>
        <v>0</v>
      </c>
      <c r="BB1484" s="99">
        <f t="shared" si="119"/>
        <v>0</v>
      </c>
      <c r="BC1484" s="99">
        <f>SUMIFS(通讯通路门店!$W:$W,通讯通路门店!$S:$S,$G1484,通讯通路门店!$J:$J,"荣耀体验店")+SUMIFS(通讯通路门店!$W:$W,通讯通路门店!$S:$S,$G1484,通讯通路门店!$J:$J,"荣耀授权专卖店")</f>
        <v>0</v>
      </c>
      <c r="BD1484" s="99">
        <f>SUMIFS(通讯通路门店!$Z:$Z,通讯通路门店!$S:$S,$G1484,通讯通路门店!$J:$J,"VIVO体验店")</f>
        <v>0</v>
      </c>
      <c r="BE1484" s="99">
        <f>SUMIFS(通讯通路门店!$AB:$AB,通讯通路门店!$S:$S,$G1484,通讯通路门店!$J:$J,"OPPO体验店")</f>
        <v>0</v>
      </c>
      <c r="BF1484" s="99">
        <f>SUMIFS(通讯通路门店!$X:$X,通讯通路门店!$S:$S,$G1484,通讯通路门店!$J:$J,"华为授权体验店")+SUMIFS(通讯通路门店!$AA:$AA,通讯通路门店!$S:$S,$G1484,通讯通路门店!$J:$J,"华为堡垒店")</f>
        <v>0</v>
      </c>
      <c r="BG1484" s="99">
        <f>SUMIFS(通讯通路门店!$Y:$Y,通讯通路门店!$S:$S,$G1484,通讯通路门店!$J:$J,"小米体验店")</f>
        <v>0</v>
      </c>
      <c r="BH1484" s="99">
        <f>SUMIFS(通讯通路门店!$AA:$AA,通讯通路门店!$S:$S,$G1484,通讯通路门店!$J:$J,"苹果体验店")</f>
        <v>0</v>
      </c>
      <c r="BI1484" s="99">
        <f>SUMIFS(通讯通路门店!$K:$K,通讯通路门店!$S:$S,$G1484,通讯通路门店!$J:$J,"其他品牌专卖店")</f>
        <v>0</v>
      </c>
      <c r="BJ1484" s="99">
        <f>SUMIFS(通讯通路门店!$AC:$AC,通讯通路门店!$S:$S,$G1484)</f>
        <v>0</v>
      </c>
      <c r="BK1484" s="99">
        <f>SUMIFS(通讯通路门店!$AD:$AD,通讯通路门店!$S:$S,$G1484)</f>
        <v>0</v>
      </c>
      <c r="BL1484" s="99">
        <f>SUMIFS(通讯通路门店!$AE:$AE,通讯通路门店!$S:$S,$G1484)</f>
        <v>0</v>
      </c>
      <c r="BM1484" s="99">
        <f>SUMIFS(通讯通路门店!$AF:$AF,通讯通路门店!$S:$S,$G1484)</f>
        <v>0</v>
      </c>
      <c r="BN1484" s="99">
        <f>SUMIFS(通讯通路门店!$AG:$AG,通讯通路门店!$S:$S,$G1484)</f>
        <v>0</v>
      </c>
      <c r="BO1484" s="99">
        <f>SUMIFS(通讯通路门店!$AH:$AH,通讯通路门店!$S:$S,$G1484)</f>
        <v>0</v>
      </c>
      <c r="BP1484" s="99">
        <f>SUMIFS(通讯通路门店!$AI:$AI,通讯通路门店!$S:$S,$G1484)</f>
        <v>0</v>
      </c>
      <c r="BQ1484" s="83"/>
    </row>
    <row r="1485" spans="1:69">
      <c r="A1485" s="99" t="str">
        <f>IFERROR(_xlfn.XLOOKUP($G1485,通讯通路门店!$S$4:$S$993931,通讯通路门店!$A$4:$A$993931,0,0),"")</f>
        <v>海南省</v>
      </c>
      <c r="B1485" s="99" t="str">
        <f>IFERROR(_xlfn.XLOOKUP($G1485,通讯通路门店!$S$4:$S$993931,通讯通路门店!$B$4:$B$993931,0,0),"")</f>
        <v>东方市</v>
      </c>
      <c r="C1485" s="99" t="str">
        <f>IFERROR(_xlfn.XLOOKUP($G1485,通讯通路门店!$S$4:$S$993931,通讯通路门店!$C$4:$C$993931,0,0),"")</f>
        <v>东方市</v>
      </c>
      <c r="D1485" s="99" t="str">
        <f>IFERROR(_xlfn.XLOOKUP($G1485,通讯通路门店!$S$4:$S$993931,通讯通路门店!$D$4:$D$993931,0,0),"")</f>
        <v>八所镇</v>
      </c>
      <c r="E1485" s="83"/>
      <c r="F1485" s="83"/>
      <c r="G1485" s="101"/>
      <c r="H1485" s="102">
        <f>IFERROR(_xlfn.XLOOKUP($G1485,通讯通路门店!$S$4:$S$993931,通讯通路门店!$R$4:$R$993931,0,0),"")</f>
        <v>0</v>
      </c>
      <c r="I1485" s="83"/>
      <c r="J1485" s="83"/>
      <c r="K1485" s="83"/>
      <c r="L1485" s="83"/>
      <c r="M1485" s="83"/>
      <c r="N1485" s="83"/>
      <c r="O1485" s="83"/>
      <c r="P1485" s="83"/>
      <c r="Q1485" s="83"/>
      <c r="R1485" s="83"/>
      <c r="S1485" s="83"/>
      <c r="T1485" s="83"/>
      <c r="U1485" s="99">
        <f>COUNTIF(通讯通路门店!$S:$S,$G1485)</f>
        <v>0</v>
      </c>
      <c r="V1485" s="99">
        <f>COUNTIFS(通讯通路门店!$S:$S,$G1485,通讯通路门店!$J:$J,"综合卖场")</f>
        <v>0</v>
      </c>
      <c r="W1485" s="99">
        <f>SUMIFS(通讯通路门店!$AJ:$AJ,通讯通路门店!$S:$S,通讯客户沙盘!$G1485)</f>
        <v>0</v>
      </c>
      <c r="X1485" s="99">
        <f t="shared" si="115"/>
        <v>0</v>
      </c>
      <c r="Y1485" s="99">
        <f>COUNTIFS(通讯通路门店!$S:$S,$G1485,通讯通路门店!$J:$J,"荣耀体验店")+COUNTIFS(通讯通路门店!$S:$S,$G1485,通讯通路门店!$J:$J,"荣耀授权专卖店")</f>
        <v>0</v>
      </c>
      <c r="Z1485" s="99">
        <f>COUNTIFS(通讯通路门店!$S:$S,$G1485,通讯通路门店!$J:$J,"VIVO体验店")</f>
        <v>0</v>
      </c>
      <c r="AA1485" s="99">
        <f>COUNTIFS(通讯通路门店!$S:$S,$G1485,通讯通路门店!$J:$J,"OPPO体验店")</f>
        <v>0</v>
      </c>
      <c r="AB1485" s="99">
        <f>COUNTIFS(通讯通路门店!$S:$S,$G1485,通讯通路门店!$J:$J,"华为授权体验店")+COUNTIFS(通讯通路门店!$S:$S,$G1485,通讯通路门店!$J:$J,"华为堡垒店")</f>
        <v>0</v>
      </c>
      <c r="AC1485" s="99">
        <f>COUNTIFS(通讯通路门店!$S:$S,$G1485,通讯通路门店!$J:$J,"小米体验店")</f>
        <v>0</v>
      </c>
      <c r="AD1485" s="99">
        <f>COUNTIFS(通讯通路门店!$S:$S,$G1485,通讯通路门店!$J:$J,"苹果体验店")</f>
        <v>0</v>
      </c>
      <c r="AE1485" s="99">
        <f>COUNTIFS(通讯通路门店!$S:$S,$G1485,通讯通路门店!$J:$J,"其他品牌专卖店")</f>
        <v>0</v>
      </c>
      <c r="AF1485" s="99">
        <f>SUMIFS(通讯通路门店!$BI:$BI,通讯通路门店!$S:$S,$G1485)</f>
        <v>0</v>
      </c>
      <c r="AG1485" s="99">
        <f>SUMIFS(通讯通路门店!$BH:$BH,通讯通路门店!$S:$S,$G1485)</f>
        <v>0</v>
      </c>
      <c r="AH1485" s="99">
        <f t="shared" si="116"/>
        <v>0</v>
      </c>
      <c r="AI1485" s="99">
        <f>SUMIFS(通讯通路门店!$BB:$BB,通讯通路门店!$S:$S,$G1485)</f>
        <v>0</v>
      </c>
      <c r="AJ1485" s="99">
        <f>SUMIFS(通讯通路门店!$BE:$BE,通讯通路门店!$S:$S,$G1485)</f>
        <v>0</v>
      </c>
      <c r="AK1485" s="99">
        <f>SUMIFS(通讯通路门店!$BG:$BG,通讯通路门店!$S:$S,$G1485)</f>
        <v>0</v>
      </c>
      <c r="AL1485" s="99">
        <f>SUMIFS(通讯通路门店!$BC:$BC,通讯通路门店!$S:$S,$G1485)</f>
        <v>0</v>
      </c>
      <c r="AM1485" s="99">
        <f>SUMIFS(通讯通路门店!$BD:$BD,通讯通路门店!$S:$S,$G1485)</f>
        <v>0</v>
      </c>
      <c r="AN1485" s="99">
        <f>SUMIFS(通讯通路门店!$BF:$BF,通讯通路门店!$S:$S,$G1485)</f>
        <v>0</v>
      </c>
      <c r="AO1485" s="99">
        <f t="shared" si="117"/>
        <v>0</v>
      </c>
      <c r="AP1485" s="99">
        <f>SUMIFS(通讯通路门店!$K:$K,通讯通路门店!$S:$S,$G1485)</f>
        <v>0</v>
      </c>
      <c r="AQ1485" s="83"/>
      <c r="AR1485" s="99">
        <f>SUMIFS(通讯通路门店!$T:$T,通讯通路门店!$S:$S,$G1485)</f>
        <v>0</v>
      </c>
      <c r="AS1485" s="99">
        <f>SUMIFS(通讯通路门店!$U:$U,通讯通路门店!$S:$S,$G1485)</f>
        <v>0</v>
      </c>
      <c r="AT1485" s="99">
        <f>SUMIFS(通讯通路门店!$V:$V,通讯通路门店!$S:$S,$G1485)</f>
        <v>0</v>
      </c>
      <c r="AU1485" s="99">
        <f>SUMIFS(通讯通路门店!$W:$W,通讯通路门店!$S:$S,$G1485)</f>
        <v>0</v>
      </c>
      <c r="AV1485" s="99">
        <f>SUMIFS(通讯通路门店!$Z:$Z,通讯通路门店!$S:$S,$G1485)</f>
        <v>0</v>
      </c>
      <c r="AW1485" s="99">
        <f>SUMIFS(通讯通路门店!$AB:$AB,通讯通路门店!$S:$S,$G1485)</f>
        <v>0</v>
      </c>
      <c r="AX1485" s="99">
        <f>SUMIFS(通讯通路门店!$X:$X,通讯通路门店!$S:$S,$G1485)</f>
        <v>0</v>
      </c>
      <c r="AY1485" s="99">
        <f>SUMIFS(通讯通路门店!$Y:$Y,通讯通路门店!$S:$S,$G1485)</f>
        <v>0</v>
      </c>
      <c r="AZ1485" s="99">
        <f>SUMIFS(通讯通路门店!$AA:$AA,通讯通路门店!$S:$S,$G1485)</f>
        <v>0</v>
      </c>
      <c r="BA1485" s="99">
        <f t="shared" si="118"/>
        <v>0</v>
      </c>
      <c r="BB1485" s="99">
        <f t="shared" si="119"/>
        <v>0</v>
      </c>
      <c r="BC1485" s="99">
        <f>SUMIFS(通讯通路门店!$W:$W,通讯通路门店!$S:$S,$G1485,通讯通路门店!$J:$J,"荣耀体验店")+SUMIFS(通讯通路门店!$W:$W,通讯通路门店!$S:$S,$G1485,通讯通路门店!$J:$J,"荣耀授权专卖店")</f>
        <v>0</v>
      </c>
      <c r="BD1485" s="99">
        <f>SUMIFS(通讯通路门店!$Z:$Z,通讯通路门店!$S:$S,$G1485,通讯通路门店!$J:$J,"VIVO体验店")</f>
        <v>0</v>
      </c>
      <c r="BE1485" s="99">
        <f>SUMIFS(通讯通路门店!$AB:$AB,通讯通路门店!$S:$S,$G1485,通讯通路门店!$J:$J,"OPPO体验店")</f>
        <v>0</v>
      </c>
      <c r="BF1485" s="99">
        <f>SUMIFS(通讯通路门店!$X:$X,通讯通路门店!$S:$S,$G1485,通讯通路门店!$J:$J,"华为授权体验店")+SUMIFS(通讯通路门店!$AA:$AA,通讯通路门店!$S:$S,$G1485,通讯通路门店!$J:$J,"华为堡垒店")</f>
        <v>0</v>
      </c>
      <c r="BG1485" s="99">
        <f>SUMIFS(通讯通路门店!$Y:$Y,通讯通路门店!$S:$S,$G1485,通讯通路门店!$J:$J,"小米体验店")</f>
        <v>0</v>
      </c>
      <c r="BH1485" s="99">
        <f>SUMIFS(通讯通路门店!$AA:$AA,通讯通路门店!$S:$S,$G1485,通讯通路门店!$J:$J,"苹果体验店")</f>
        <v>0</v>
      </c>
      <c r="BI1485" s="99">
        <f>SUMIFS(通讯通路门店!$K:$K,通讯通路门店!$S:$S,$G1485,通讯通路门店!$J:$J,"其他品牌专卖店")</f>
        <v>0</v>
      </c>
      <c r="BJ1485" s="99">
        <f>SUMIFS(通讯通路门店!$AC:$AC,通讯通路门店!$S:$S,$G1485)</f>
        <v>0</v>
      </c>
      <c r="BK1485" s="99">
        <f>SUMIFS(通讯通路门店!$AD:$AD,通讯通路门店!$S:$S,$G1485)</f>
        <v>0</v>
      </c>
      <c r="BL1485" s="99">
        <f>SUMIFS(通讯通路门店!$AE:$AE,通讯通路门店!$S:$S,$G1485)</f>
        <v>0</v>
      </c>
      <c r="BM1485" s="99">
        <f>SUMIFS(通讯通路门店!$AF:$AF,通讯通路门店!$S:$S,$G1485)</f>
        <v>0</v>
      </c>
      <c r="BN1485" s="99">
        <f>SUMIFS(通讯通路门店!$AG:$AG,通讯通路门店!$S:$S,$G1485)</f>
        <v>0</v>
      </c>
      <c r="BO1485" s="99">
        <f>SUMIFS(通讯通路门店!$AH:$AH,通讯通路门店!$S:$S,$G1485)</f>
        <v>0</v>
      </c>
      <c r="BP1485" s="99">
        <f>SUMIFS(通讯通路门店!$AI:$AI,通讯通路门店!$S:$S,$G1485)</f>
        <v>0</v>
      </c>
      <c r="BQ1485" s="83"/>
    </row>
    <row r="1486" spans="1:69">
      <c r="A1486" s="99" t="str">
        <f>IFERROR(_xlfn.XLOOKUP($G1486,通讯通路门店!$S$4:$S$993931,通讯通路门店!$A$4:$A$993931,0,0),"")</f>
        <v>海南省</v>
      </c>
      <c r="B1486" s="99" t="str">
        <f>IFERROR(_xlfn.XLOOKUP($G1486,通讯通路门店!$S$4:$S$993931,通讯通路门店!$B$4:$B$993931,0,0),"")</f>
        <v>东方市</v>
      </c>
      <c r="C1486" s="99" t="str">
        <f>IFERROR(_xlfn.XLOOKUP($G1486,通讯通路门店!$S$4:$S$993931,通讯通路门店!$C$4:$C$993931,0,0),"")</f>
        <v>东方市</v>
      </c>
      <c r="D1486" s="99" t="str">
        <f>IFERROR(_xlfn.XLOOKUP($G1486,通讯通路门店!$S$4:$S$993931,通讯通路门店!$D$4:$D$993931,0,0),"")</f>
        <v>八所镇</v>
      </c>
      <c r="E1486" s="83"/>
      <c r="F1486" s="83"/>
      <c r="G1486" s="101"/>
      <c r="H1486" s="102">
        <f>IFERROR(_xlfn.XLOOKUP($G1486,通讯通路门店!$S$4:$S$993931,通讯通路门店!$R$4:$R$993931,0,0),"")</f>
        <v>0</v>
      </c>
      <c r="I1486" s="83"/>
      <c r="J1486" s="83"/>
      <c r="K1486" s="83"/>
      <c r="L1486" s="83"/>
      <c r="M1486" s="83"/>
      <c r="N1486" s="83"/>
      <c r="O1486" s="83"/>
      <c r="P1486" s="83"/>
      <c r="Q1486" s="83"/>
      <c r="R1486" s="83"/>
      <c r="S1486" s="83"/>
      <c r="T1486" s="83"/>
      <c r="U1486" s="99">
        <f>COUNTIF(通讯通路门店!$S:$S,$G1486)</f>
        <v>0</v>
      </c>
      <c r="V1486" s="99">
        <f>COUNTIFS(通讯通路门店!$S:$S,$G1486,通讯通路门店!$J:$J,"综合卖场")</f>
        <v>0</v>
      </c>
      <c r="W1486" s="99">
        <f>SUMIFS(通讯通路门店!$AJ:$AJ,通讯通路门店!$S:$S,通讯客户沙盘!$G1486)</f>
        <v>0</v>
      </c>
      <c r="X1486" s="99">
        <f t="shared" si="115"/>
        <v>0</v>
      </c>
      <c r="Y1486" s="99">
        <f>COUNTIFS(通讯通路门店!$S:$S,$G1486,通讯通路门店!$J:$J,"荣耀体验店")+COUNTIFS(通讯通路门店!$S:$S,$G1486,通讯通路门店!$J:$J,"荣耀授权专卖店")</f>
        <v>0</v>
      </c>
      <c r="Z1486" s="99">
        <f>COUNTIFS(通讯通路门店!$S:$S,$G1486,通讯通路门店!$J:$J,"VIVO体验店")</f>
        <v>0</v>
      </c>
      <c r="AA1486" s="99">
        <f>COUNTIFS(通讯通路门店!$S:$S,$G1486,通讯通路门店!$J:$J,"OPPO体验店")</f>
        <v>0</v>
      </c>
      <c r="AB1486" s="99">
        <f>COUNTIFS(通讯通路门店!$S:$S,$G1486,通讯通路门店!$J:$J,"华为授权体验店")+COUNTIFS(通讯通路门店!$S:$S,$G1486,通讯通路门店!$J:$J,"华为堡垒店")</f>
        <v>0</v>
      </c>
      <c r="AC1486" s="99">
        <f>COUNTIFS(通讯通路门店!$S:$S,$G1486,通讯通路门店!$J:$J,"小米体验店")</f>
        <v>0</v>
      </c>
      <c r="AD1486" s="99">
        <f>COUNTIFS(通讯通路门店!$S:$S,$G1486,通讯通路门店!$J:$J,"苹果体验店")</f>
        <v>0</v>
      </c>
      <c r="AE1486" s="99">
        <f>COUNTIFS(通讯通路门店!$S:$S,$G1486,通讯通路门店!$J:$J,"其他品牌专卖店")</f>
        <v>0</v>
      </c>
      <c r="AF1486" s="99">
        <f>SUMIFS(通讯通路门店!$BI:$BI,通讯通路门店!$S:$S,$G1486)</f>
        <v>0</v>
      </c>
      <c r="AG1486" s="99">
        <f>SUMIFS(通讯通路门店!$BH:$BH,通讯通路门店!$S:$S,$G1486)</f>
        <v>0</v>
      </c>
      <c r="AH1486" s="99">
        <f t="shared" si="116"/>
        <v>0</v>
      </c>
      <c r="AI1486" s="99">
        <f>SUMIFS(通讯通路门店!$BB:$BB,通讯通路门店!$S:$S,$G1486)</f>
        <v>0</v>
      </c>
      <c r="AJ1486" s="99">
        <f>SUMIFS(通讯通路门店!$BE:$BE,通讯通路门店!$S:$S,$G1486)</f>
        <v>0</v>
      </c>
      <c r="AK1486" s="99">
        <f>SUMIFS(通讯通路门店!$BG:$BG,通讯通路门店!$S:$S,$G1486)</f>
        <v>0</v>
      </c>
      <c r="AL1486" s="99">
        <f>SUMIFS(通讯通路门店!$BC:$BC,通讯通路门店!$S:$S,$G1486)</f>
        <v>0</v>
      </c>
      <c r="AM1486" s="99">
        <f>SUMIFS(通讯通路门店!$BD:$BD,通讯通路门店!$S:$S,$G1486)</f>
        <v>0</v>
      </c>
      <c r="AN1486" s="99">
        <f>SUMIFS(通讯通路门店!$BF:$BF,通讯通路门店!$S:$S,$G1486)</f>
        <v>0</v>
      </c>
      <c r="AO1486" s="99">
        <f t="shared" si="117"/>
        <v>0</v>
      </c>
      <c r="AP1486" s="99">
        <f>SUMIFS(通讯通路门店!$K:$K,通讯通路门店!$S:$S,$G1486)</f>
        <v>0</v>
      </c>
      <c r="AQ1486" s="83"/>
      <c r="AR1486" s="99">
        <f>SUMIFS(通讯通路门店!$T:$T,通讯通路门店!$S:$S,$G1486)</f>
        <v>0</v>
      </c>
      <c r="AS1486" s="99">
        <f>SUMIFS(通讯通路门店!$U:$U,通讯通路门店!$S:$S,$G1486)</f>
        <v>0</v>
      </c>
      <c r="AT1486" s="99">
        <f>SUMIFS(通讯通路门店!$V:$V,通讯通路门店!$S:$S,$G1486)</f>
        <v>0</v>
      </c>
      <c r="AU1486" s="99">
        <f>SUMIFS(通讯通路门店!$W:$W,通讯通路门店!$S:$S,$G1486)</f>
        <v>0</v>
      </c>
      <c r="AV1486" s="99">
        <f>SUMIFS(通讯通路门店!$Z:$Z,通讯通路门店!$S:$S,$G1486)</f>
        <v>0</v>
      </c>
      <c r="AW1486" s="99">
        <f>SUMIFS(通讯通路门店!$AB:$AB,通讯通路门店!$S:$S,$G1486)</f>
        <v>0</v>
      </c>
      <c r="AX1486" s="99">
        <f>SUMIFS(通讯通路门店!$X:$X,通讯通路门店!$S:$S,$G1486)</f>
        <v>0</v>
      </c>
      <c r="AY1486" s="99">
        <f>SUMIFS(通讯通路门店!$Y:$Y,通讯通路门店!$S:$S,$G1486)</f>
        <v>0</v>
      </c>
      <c r="AZ1486" s="99">
        <f>SUMIFS(通讯通路门店!$AA:$AA,通讯通路门店!$S:$S,$G1486)</f>
        <v>0</v>
      </c>
      <c r="BA1486" s="99">
        <f t="shared" si="118"/>
        <v>0</v>
      </c>
      <c r="BB1486" s="99">
        <f t="shared" si="119"/>
        <v>0</v>
      </c>
      <c r="BC1486" s="99">
        <f>SUMIFS(通讯通路门店!$W:$W,通讯通路门店!$S:$S,$G1486,通讯通路门店!$J:$J,"荣耀体验店")+SUMIFS(通讯通路门店!$W:$W,通讯通路门店!$S:$S,$G1486,通讯通路门店!$J:$J,"荣耀授权专卖店")</f>
        <v>0</v>
      </c>
      <c r="BD1486" s="99">
        <f>SUMIFS(通讯通路门店!$Z:$Z,通讯通路门店!$S:$S,$G1486,通讯通路门店!$J:$J,"VIVO体验店")</f>
        <v>0</v>
      </c>
      <c r="BE1486" s="99">
        <f>SUMIFS(通讯通路门店!$AB:$AB,通讯通路门店!$S:$S,$G1486,通讯通路门店!$J:$J,"OPPO体验店")</f>
        <v>0</v>
      </c>
      <c r="BF1486" s="99">
        <f>SUMIFS(通讯通路门店!$X:$X,通讯通路门店!$S:$S,$G1486,通讯通路门店!$J:$J,"华为授权体验店")+SUMIFS(通讯通路门店!$AA:$AA,通讯通路门店!$S:$S,$G1486,通讯通路门店!$J:$J,"华为堡垒店")</f>
        <v>0</v>
      </c>
      <c r="BG1486" s="99">
        <f>SUMIFS(通讯通路门店!$Y:$Y,通讯通路门店!$S:$S,$G1486,通讯通路门店!$J:$J,"小米体验店")</f>
        <v>0</v>
      </c>
      <c r="BH1486" s="99">
        <f>SUMIFS(通讯通路门店!$AA:$AA,通讯通路门店!$S:$S,$G1486,通讯通路门店!$J:$J,"苹果体验店")</f>
        <v>0</v>
      </c>
      <c r="BI1486" s="99">
        <f>SUMIFS(通讯通路门店!$K:$K,通讯通路门店!$S:$S,$G1486,通讯通路门店!$J:$J,"其他品牌专卖店")</f>
        <v>0</v>
      </c>
      <c r="BJ1486" s="99">
        <f>SUMIFS(通讯通路门店!$AC:$AC,通讯通路门店!$S:$S,$G1486)</f>
        <v>0</v>
      </c>
      <c r="BK1486" s="99">
        <f>SUMIFS(通讯通路门店!$AD:$AD,通讯通路门店!$S:$S,$G1486)</f>
        <v>0</v>
      </c>
      <c r="BL1486" s="99">
        <f>SUMIFS(通讯通路门店!$AE:$AE,通讯通路门店!$S:$S,$G1486)</f>
        <v>0</v>
      </c>
      <c r="BM1486" s="99">
        <f>SUMIFS(通讯通路门店!$AF:$AF,通讯通路门店!$S:$S,$G1486)</f>
        <v>0</v>
      </c>
      <c r="BN1486" s="99">
        <f>SUMIFS(通讯通路门店!$AG:$AG,通讯通路门店!$S:$S,$G1486)</f>
        <v>0</v>
      </c>
      <c r="BO1486" s="99">
        <f>SUMIFS(通讯通路门店!$AH:$AH,通讯通路门店!$S:$S,$G1486)</f>
        <v>0</v>
      </c>
      <c r="BP1486" s="99">
        <f>SUMIFS(通讯通路门店!$AI:$AI,通讯通路门店!$S:$S,$G1486)</f>
        <v>0</v>
      </c>
      <c r="BQ1486" s="83"/>
    </row>
    <row r="1487" spans="1:69">
      <c r="A1487" s="99" t="str">
        <f>IFERROR(_xlfn.XLOOKUP($G1487,通讯通路门店!$S$4:$S$993931,通讯通路门店!$A$4:$A$993931,0,0),"")</f>
        <v>海南省</v>
      </c>
      <c r="B1487" s="99" t="str">
        <f>IFERROR(_xlfn.XLOOKUP($G1487,通讯通路门店!$S$4:$S$993931,通讯通路门店!$B$4:$B$993931,0,0),"")</f>
        <v>东方市</v>
      </c>
      <c r="C1487" s="99" t="str">
        <f>IFERROR(_xlfn.XLOOKUP($G1487,通讯通路门店!$S$4:$S$993931,通讯通路门店!$C$4:$C$993931,0,0),"")</f>
        <v>东方市</v>
      </c>
      <c r="D1487" s="99" t="str">
        <f>IFERROR(_xlfn.XLOOKUP($G1487,通讯通路门店!$S$4:$S$993931,通讯通路门店!$D$4:$D$993931,0,0),"")</f>
        <v>八所镇</v>
      </c>
      <c r="E1487" s="83"/>
      <c r="F1487" s="83"/>
      <c r="G1487" s="101"/>
      <c r="H1487" s="102">
        <f>IFERROR(_xlfn.XLOOKUP($G1487,通讯通路门店!$S$4:$S$993931,通讯通路门店!$R$4:$R$993931,0,0),"")</f>
        <v>0</v>
      </c>
      <c r="I1487" s="83"/>
      <c r="J1487" s="83"/>
      <c r="K1487" s="83"/>
      <c r="L1487" s="83"/>
      <c r="M1487" s="83"/>
      <c r="N1487" s="83"/>
      <c r="O1487" s="83"/>
      <c r="P1487" s="83"/>
      <c r="Q1487" s="83"/>
      <c r="R1487" s="83"/>
      <c r="S1487" s="83"/>
      <c r="T1487" s="83"/>
      <c r="U1487" s="99">
        <f>COUNTIF(通讯通路门店!$S:$S,$G1487)</f>
        <v>0</v>
      </c>
      <c r="V1487" s="99">
        <f>COUNTIFS(通讯通路门店!$S:$S,$G1487,通讯通路门店!$J:$J,"综合卖场")</f>
        <v>0</v>
      </c>
      <c r="W1487" s="99">
        <f>SUMIFS(通讯通路门店!$AJ:$AJ,通讯通路门店!$S:$S,通讯客户沙盘!$G1487)</f>
        <v>0</v>
      </c>
      <c r="X1487" s="99">
        <f t="shared" si="115"/>
        <v>0</v>
      </c>
      <c r="Y1487" s="99">
        <f>COUNTIFS(通讯通路门店!$S:$S,$G1487,通讯通路门店!$J:$J,"荣耀体验店")+COUNTIFS(通讯通路门店!$S:$S,$G1487,通讯通路门店!$J:$J,"荣耀授权专卖店")</f>
        <v>0</v>
      </c>
      <c r="Z1487" s="99">
        <f>COUNTIFS(通讯通路门店!$S:$S,$G1487,通讯通路门店!$J:$J,"VIVO体验店")</f>
        <v>0</v>
      </c>
      <c r="AA1487" s="99">
        <f>COUNTIFS(通讯通路门店!$S:$S,$G1487,通讯通路门店!$J:$J,"OPPO体验店")</f>
        <v>0</v>
      </c>
      <c r="AB1487" s="99">
        <f>COUNTIFS(通讯通路门店!$S:$S,$G1487,通讯通路门店!$J:$J,"华为授权体验店")+COUNTIFS(通讯通路门店!$S:$S,$G1487,通讯通路门店!$J:$J,"华为堡垒店")</f>
        <v>0</v>
      </c>
      <c r="AC1487" s="99">
        <f>COUNTIFS(通讯通路门店!$S:$S,$G1487,通讯通路门店!$J:$J,"小米体验店")</f>
        <v>0</v>
      </c>
      <c r="AD1487" s="99">
        <f>COUNTIFS(通讯通路门店!$S:$S,$G1487,通讯通路门店!$J:$J,"苹果体验店")</f>
        <v>0</v>
      </c>
      <c r="AE1487" s="99">
        <f>COUNTIFS(通讯通路门店!$S:$S,$G1487,通讯通路门店!$J:$J,"其他品牌专卖店")</f>
        <v>0</v>
      </c>
      <c r="AF1487" s="99">
        <f>SUMIFS(通讯通路门店!$BI:$BI,通讯通路门店!$S:$S,$G1487)</f>
        <v>0</v>
      </c>
      <c r="AG1487" s="99">
        <f>SUMIFS(通讯通路门店!$BH:$BH,通讯通路门店!$S:$S,$G1487)</f>
        <v>0</v>
      </c>
      <c r="AH1487" s="99">
        <f t="shared" si="116"/>
        <v>0</v>
      </c>
      <c r="AI1487" s="99">
        <f>SUMIFS(通讯通路门店!$BB:$BB,通讯通路门店!$S:$S,$G1487)</f>
        <v>0</v>
      </c>
      <c r="AJ1487" s="99">
        <f>SUMIFS(通讯通路门店!$BE:$BE,通讯通路门店!$S:$S,$G1487)</f>
        <v>0</v>
      </c>
      <c r="AK1487" s="99">
        <f>SUMIFS(通讯通路门店!$BG:$BG,通讯通路门店!$S:$S,$G1487)</f>
        <v>0</v>
      </c>
      <c r="AL1487" s="99">
        <f>SUMIFS(通讯通路门店!$BC:$BC,通讯通路门店!$S:$S,$G1487)</f>
        <v>0</v>
      </c>
      <c r="AM1487" s="99">
        <f>SUMIFS(通讯通路门店!$BD:$BD,通讯通路门店!$S:$S,$G1487)</f>
        <v>0</v>
      </c>
      <c r="AN1487" s="99">
        <f>SUMIFS(通讯通路门店!$BF:$BF,通讯通路门店!$S:$S,$G1487)</f>
        <v>0</v>
      </c>
      <c r="AO1487" s="99">
        <f t="shared" si="117"/>
        <v>0</v>
      </c>
      <c r="AP1487" s="99">
        <f>SUMIFS(通讯通路门店!$K:$K,通讯通路门店!$S:$S,$G1487)</f>
        <v>0</v>
      </c>
      <c r="AQ1487" s="83"/>
      <c r="AR1487" s="99">
        <f>SUMIFS(通讯通路门店!$T:$T,通讯通路门店!$S:$S,$G1487)</f>
        <v>0</v>
      </c>
      <c r="AS1487" s="99">
        <f>SUMIFS(通讯通路门店!$U:$U,通讯通路门店!$S:$S,$G1487)</f>
        <v>0</v>
      </c>
      <c r="AT1487" s="99">
        <f>SUMIFS(通讯通路门店!$V:$V,通讯通路门店!$S:$S,$G1487)</f>
        <v>0</v>
      </c>
      <c r="AU1487" s="99">
        <f>SUMIFS(通讯通路门店!$W:$W,通讯通路门店!$S:$S,$G1487)</f>
        <v>0</v>
      </c>
      <c r="AV1487" s="99">
        <f>SUMIFS(通讯通路门店!$Z:$Z,通讯通路门店!$S:$S,$G1487)</f>
        <v>0</v>
      </c>
      <c r="AW1487" s="99">
        <f>SUMIFS(通讯通路门店!$AB:$AB,通讯通路门店!$S:$S,$G1487)</f>
        <v>0</v>
      </c>
      <c r="AX1487" s="99">
        <f>SUMIFS(通讯通路门店!$X:$X,通讯通路门店!$S:$S,$G1487)</f>
        <v>0</v>
      </c>
      <c r="AY1487" s="99">
        <f>SUMIFS(通讯通路门店!$Y:$Y,通讯通路门店!$S:$S,$G1487)</f>
        <v>0</v>
      </c>
      <c r="AZ1487" s="99">
        <f>SUMIFS(通讯通路门店!$AA:$AA,通讯通路门店!$S:$S,$G1487)</f>
        <v>0</v>
      </c>
      <c r="BA1487" s="99">
        <f t="shared" si="118"/>
        <v>0</v>
      </c>
      <c r="BB1487" s="99">
        <f t="shared" si="119"/>
        <v>0</v>
      </c>
      <c r="BC1487" s="99">
        <f>SUMIFS(通讯通路门店!$W:$W,通讯通路门店!$S:$S,$G1487,通讯通路门店!$J:$J,"荣耀体验店")+SUMIFS(通讯通路门店!$W:$W,通讯通路门店!$S:$S,$G1487,通讯通路门店!$J:$J,"荣耀授权专卖店")</f>
        <v>0</v>
      </c>
      <c r="BD1487" s="99">
        <f>SUMIFS(通讯通路门店!$Z:$Z,通讯通路门店!$S:$S,$G1487,通讯通路门店!$J:$J,"VIVO体验店")</f>
        <v>0</v>
      </c>
      <c r="BE1487" s="99">
        <f>SUMIFS(通讯通路门店!$AB:$AB,通讯通路门店!$S:$S,$G1487,通讯通路门店!$J:$J,"OPPO体验店")</f>
        <v>0</v>
      </c>
      <c r="BF1487" s="99">
        <f>SUMIFS(通讯通路门店!$X:$X,通讯通路门店!$S:$S,$G1487,通讯通路门店!$J:$J,"华为授权体验店")+SUMIFS(通讯通路门店!$AA:$AA,通讯通路门店!$S:$S,$G1487,通讯通路门店!$J:$J,"华为堡垒店")</f>
        <v>0</v>
      </c>
      <c r="BG1487" s="99">
        <f>SUMIFS(通讯通路门店!$Y:$Y,通讯通路门店!$S:$S,$G1487,通讯通路门店!$J:$J,"小米体验店")</f>
        <v>0</v>
      </c>
      <c r="BH1487" s="99">
        <f>SUMIFS(通讯通路门店!$AA:$AA,通讯通路门店!$S:$S,$G1487,通讯通路门店!$J:$J,"苹果体验店")</f>
        <v>0</v>
      </c>
      <c r="BI1487" s="99">
        <f>SUMIFS(通讯通路门店!$K:$K,通讯通路门店!$S:$S,$G1487,通讯通路门店!$J:$J,"其他品牌专卖店")</f>
        <v>0</v>
      </c>
      <c r="BJ1487" s="99">
        <f>SUMIFS(通讯通路门店!$AC:$AC,通讯通路门店!$S:$S,$G1487)</f>
        <v>0</v>
      </c>
      <c r="BK1487" s="99">
        <f>SUMIFS(通讯通路门店!$AD:$AD,通讯通路门店!$S:$S,$G1487)</f>
        <v>0</v>
      </c>
      <c r="BL1487" s="99">
        <f>SUMIFS(通讯通路门店!$AE:$AE,通讯通路门店!$S:$S,$G1487)</f>
        <v>0</v>
      </c>
      <c r="BM1487" s="99">
        <f>SUMIFS(通讯通路门店!$AF:$AF,通讯通路门店!$S:$S,$G1487)</f>
        <v>0</v>
      </c>
      <c r="BN1487" s="99">
        <f>SUMIFS(通讯通路门店!$AG:$AG,通讯通路门店!$S:$S,$G1487)</f>
        <v>0</v>
      </c>
      <c r="BO1487" s="99">
        <f>SUMIFS(通讯通路门店!$AH:$AH,通讯通路门店!$S:$S,$G1487)</f>
        <v>0</v>
      </c>
      <c r="BP1487" s="99">
        <f>SUMIFS(通讯通路门店!$AI:$AI,通讯通路门店!$S:$S,$G1487)</f>
        <v>0</v>
      </c>
      <c r="BQ1487" s="83"/>
    </row>
    <row r="1488" spans="1:69">
      <c r="A1488" s="99" t="str">
        <f>IFERROR(_xlfn.XLOOKUP($G1488,通讯通路门店!$S$4:$S$993931,通讯通路门店!$A$4:$A$993931,0,0),"")</f>
        <v>海南省</v>
      </c>
      <c r="B1488" s="99" t="str">
        <f>IFERROR(_xlfn.XLOOKUP($G1488,通讯通路门店!$S$4:$S$993931,通讯通路门店!$B$4:$B$993931,0,0),"")</f>
        <v>东方市</v>
      </c>
      <c r="C1488" s="99" t="str">
        <f>IFERROR(_xlfn.XLOOKUP($G1488,通讯通路门店!$S$4:$S$993931,通讯通路门店!$C$4:$C$993931,0,0),"")</f>
        <v>东方市</v>
      </c>
      <c r="D1488" s="99" t="str">
        <f>IFERROR(_xlfn.XLOOKUP($G1488,通讯通路门店!$S$4:$S$993931,通讯通路门店!$D$4:$D$993931,0,0),"")</f>
        <v>八所镇</v>
      </c>
      <c r="E1488" s="83"/>
      <c r="F1488" s="83"/>
      <c r="G1488" s="101"/>
      <c r="H1488" s="102">
        <f>IFERROR(_xlfn.XLOOKUP($G1488,通讯通路门店!$S$4:$S$993931,通讯通路门店!$R$4:$R$993931,0,0),"")</f>
        <v>0</v>
      </c>
      <c r="I1488" s="83"/>
      <c r="J1488" s="83"/>
      <c r="K1488" s="83"/>
      <c r="L1488" s="83"/>
      <c r="M1488" s="83"/>
      <c r="N1488" s="83"/>
      <c r="O1488" s="83"/>
      <c r="P1488" s="83"/>
      <c r="Q1488" s="83"/>
      <c r="R1488" s="83"/>
      <c r="S1488" s="83"/>
      <c r="T1488" s="83"/>
      <c r="U1488" s="99">
        <f>COUNTIF(通讯通路门店!$S:$S,$G1488)</f>
        <v>0</v>
      </c>
      <c r="V1488" s="99">
        <f>COUNTIFS(通讯通路门店!$S:$S,$G1488,通讯通路门店!$J:$J,"综合卖场")</f>
        <v>0</v>
      </c>
      <c r="W1488" s="99">
        <f>SUMIFS(通讯通路门店!$AJ:$AJ,通讯通路门店!$S:$S,通讯客户沙盘!$G1488)</f>
        <v>0</v>
      </c>
      <c r="X1488" s="99">
        <f t="shared" si="115"/>
        <v>0</v>
      </c>
      <c r="Y1488" s="99">
        <f>COUNTIFS(通讯通路门店!$S:$S,$G1488,通讯通路门店!$J:$J,"荣耀体验店")+COUNTIFS(通讯通路门店!$S:$S,$G1488,通讯通路门店!$J:$J,"荣耀授权专卖店")</f>
        <v>0</v>
      </c>
      <c r="Z1488" s="99">
        <f>COUNTIFS(通讯通路门店!$S:$S,$G1488,通讯通路门店!$J:$J,"VIVO体验店")</f>
        <v>0</v>
      </c>
      <c r="AA1488" s="99">
        <f>COUNTIFS(通讯通路门店!$S:$S,$G1488,通讯通路门店!$J:$J,"OPPO体验店")</f>
        <v>0</v>
      </c>
      <c r="AB1488" s="99">
        <f>COUNTIFS(通讯通路门店!$S:$S,$G1488,通讯通路门店!$J:$J,"华为授权体验店")+COUNTIFS(通讯通路门店!$S:$S,$G1488,通讯通路门店!$J:$J,"华为堡垒店")</f>
        <v>0</v>
      </c>
      <c r="AC1488" s="99">
        <f>COUNTIFS(通讯通路门店!$S:$S,$G1488,通讯通路门店!$J:$J,"小米体验店")</f>
        <v>0</v>
      </c>
      <c r="AD1488" s="99">
        <f>COUNTIFS(通讯通路门店!$S:$S,$G1488,通讯通路门店!$J:$J,"苹果体验店")</f>
        <v>0</v>
      </c>
      <c r="AE1488" s="99">
        <f>COUNTIFS(通讯通路门店!$S:$S,$G1488,通讯通路门店!$J:$J,"其他品牌专卖店")</f>
        <v>0</v>
      </c>
      <c r="AF1488" s="99">
        <f>SUMIFS(通讯通路门店!$BI:$BI,通讯通路门店!$S:$S,$G1488)</f>
        <v>0</v>
      </c>
      <c r="AG1488" s="99">
        <f>SUMIFS(通讯通路门店!$BH:$BH,通讯通路门店!$S:$S,$G1488)</f>
        <v>0</v>
      </c>
      <c r="AH1488" s="99">
        <f t="shared" si="116"/>
        <v>0</v>
      </c>
      <c r="AI1488" s="99">
        <f>SUMIFS(通讯通路门店!$BB:$BB,通讯通路门店!$S:$S,$G1488)</f>
        <v>0</v>
      </c>
      <c r="AJ1488" s="99">
        <f>SUMIFS(通讯通路门店!$BE:$BE,通讯通路门店!$S:$S,$G1488)</f>
        <v>0</v>
      </c>
      <c r="AK1488" s="99">
        <f>SUMIFS(通讯通路门店!$BG:$BG,通讯通路门店!$S:$S,$G1488)</f>
        <v>0</v>
      </c>
      <c r="AL1488" s="99">
        <f>SUMIFS(通讯通路门店!$BC:$BC,通讯通路门店!$S:$S,$G1488)</f>
        <v>0</v>
      </c>
      <c r="AM1488" s="99">
        <f>SUMIFS(通讯通路门店!$BD:$BD,通讯通路门店!$S:$S,$G1488)</f>
        <v>0</v>
      </c>
      <c r="AN1488" s="99">
        <f>SUMIFS(通讯通路门店!$BF:$BF,通讯通路门店!$S:$S,$G1488)</f>
        <v>0</v>
      </c>
      <c r="AO1488" s="99">
        <f t="shared" si="117"/>
        <v>0</v>
      </c>
      <c r="AP1488" s="99">
        <f>SUMIFS(通讯通路门店!$K:$K,通讯通路门店!$S:$S,$G1488)</f>
        <v>0</v>
      </c>
      <c r="AQ1488" s="83"/>
      <c r="AR1488" s="99">
        <f>SUMIFS(通讯通路门店!$T:$T,通讯通路门店!$S:$S,$G1488)</f>
        <v>0</v>
      </c>
      <c r="AS1488" s="99">
        <f>SUMIFS(通讯通路门店!$U:$U,通讯通路门店!$S:$S,$G1488)</f>
        <v>0</v>
      </c>
      <c r="AT1488" s="99">
        <f>SUMIFS(通讯通路门店!$V:$V,通讯通路门店!$S:$S,$G1488)</f>
        <v>0</v>
      </c>
      <c r="AU1488" s="99">
        <f>SUMIFS(通讯通路门店!$W:$W,通讯通路门店!$S:$S,$G1488)</f>
        <v>0</v>
      </c>
      <c r="AV1488" s="99">
        <f>SUMIFS(通讯通路门店!$Z:$Z,通讯通路门店!$S:$S,$G1488)</f>
        <v>0</v>
      </c>
      <c r="AW1488" s="99">
        <f>SUMIFS(通讯通路门店!$AB:$AB,通讯通路门店!$S:$S,$G1488)</f>
        <v>0</v>
      </c>
      <c r="AX1488" s="99">
        <f>SUMIFS(通讯通路门店!$X:$X,通讯通路门店!$S:$S,$G1488)</f>
        <v>0</v>
      </c>
      <c r="AY1488" s="99">
        <f>SUMIFS(通讯通路门店!$Y:$Y,通讯通路门店!$S:$S,$G1488)</f>
        <v>0</v>
      </c>
      <c r="AZ1488" s="99">
        <f>SUMIFS(通讯通路门店!$AA:$AA,通讯通路门店!$S:$S,$G1488)</f>
        <v>0</v>
      </c>
      <c r="BA1488" s="99">
        <f t="shared" si="118"/>
        <v>0</v>
      </c>
      <c r="BB1488" s="99">
        <f t="shared" si="119"/>
        <v>0</v>
      </c>
      <c r="BC1488" s="99">
        <f>SUMIFS(通讯通路门店!$W:$W,通讯通路门店!$S:$S,$G1488,通讯通路门店!$J:$J,"荣耀体验店")+SUMIFS(通讯通路门店!$W:$W,通讯通路门店!$S:$S,$G1488,通讯通路门店!$J:$J,"荣耀授权专卖店")</f>
        <v>0</v>
      </c>
      <c r="BD1488" s="99">
        <f>SUMIFS(通讯通路门店!$Z:$Z,通讯通路门店!$S:$S,$G1488,通讯通路门店!$J:$J,"VIVO体验店")</f>
        <v>0</v>
      </c>
      <c r="BE1488" s="99">
        <f>SUMIFS(通讯通路门店!$AB:$AB,通讯通路门店!$S:$S,$G1488,通讯通路门店!$J:$J,"OPPO体验店")</f>
        <v>0</v>
      </c>
      <c r="BF1488" s="99">
        <f>SUMIFS(通讯通路门店!$X:$X,通讯通路门店!$S:$S,$G1488,通讯通路门店!$J:$J,"华为授权体验店")+SUMIFS(通讯通路门店!$AA:$AA,通讯通路门店!$S:$S,$G1488,通讯通路门店!$J:$J,"华为堡垒店")</f>
        <v>0</v>
      </c>
      <c r="BG1488" s="99">
        <f>SUMIFS(通讯通路门店!$Y:$Y,通讯通路门店!$S:$S,$G1488,通讯通路门店!$J:$J,"小米体验店")</f>
        <v>0</v>
      </c>
      <c r="BH1488" s="99">
        <f>SUMIFS(通讯通路门店!$AA:$AA,通讯通路门店!$S:$S,$G1488,通讯通路门店!$J:$J,"苹果体验店")</f>
        <v>0</v>
      </c>
      <c r="BI1488" s="99">
        <f>SUMIFS(通讯通路门店!$K:$K,通讯通路门店!$S:$S,$G1488,通讯通路门店!$J:$J,"其他品牌专卖店")</f>
        <v>0</v>
      </c>
      <c r="BJ1488" s="99">
        <f>SUMIFS(通讯通路门店!$AC:$AC,通讯通路门店!$S:$S,$G1488)</f>
        <v>0</v>
      </c>
      <c r="BK1488" s="99">
        <f>SUMIFS(通讯通路门店!$AD:$AD,通讯通路门店!$S:$S,$G1488)</f>
        <v>0</v>
      </c>
      <c r="BL1488" s="99">
        <f>SUMIFS(通讯通路门店!$AE:$AE,通讯通路门店!$S:$S,$G1488)</f>
        <v>0</v>
      </c>
      <c r="BM1488" s="99">
        <f>SUMIFS(通讯通路门店!$AF:$AF,通讯通路门店!$S:$S,$G1488)</f>
        <v>0</v>
      </c>
      <c r="BN1488" s="99">
        <f>SUMIFS(通讯通路门店!$AG:$AG,通讯通路门店!$S:$S,$G1488)</f>
        <v>0</v>
      </c>
      <c r="BO1488" s="99">
        <f>SUMIFS(通讯通路门店!$AH:$AH,通讯通路门店!$S:$S,$G1488)</f>
        <v>0</v>
      </c>
      <c r="BP1488" s="99">
        <f>SUMIFS(通讯通路门店!$AI:$AI,通讯通路门店!$S:$S,$G1488)</f>
        <v>0</v>
      </c>
      <c r="BQ1488" s="83"/>
    </row>
    <row r="1489" spans="1:69">
      <c r="A1489" s="99" t="str">
        <f>IFERROR(_xlfn.XLOOKUP($G1489,通讯通路门店!$S$4:$S$993931,通讯通路门店!$A$4:$A$993931,0,0),"")</f>
        <v>海南省</v>
      </c>
      <c r="B1489" s="99" t="str">
        <f>IFERROR(_xlfn.XLOOKUP($G1489,通讯通路门店!$S$4:$S$993931,通讯通路门店!$B$4:$B$993931,0,0),"")</f>
        <v>东方市</v>
      </c>
      <c r="C1489" s="99" t="str">
        <f>IFERROR(_xlfn.XLOOKUP($G1489,通讯通路门店!$S$4:$S$993931,通讯通路门店!$C$4:$C$993931,0,0),"")</f>
        <v>东方市</v>
      </c>
      <c r="D1489" s="99" t="str">
        <f>IFERROR(_xlfn.XLOOKUP($G1489,通讯通路门店!$S$4:$S$993931,通讯通路门店!$D$4:$D$993931,0,0),"")</f>
        <v>八所镇</v>
      </c>
      <c r="E1489" s="83"/>
      <c r="F1489" s="83"/>
      <c r="G1489" s="101"/>
      <c r="H1489" s="102">
        <f>IFERROR(_xlfn.XLOOKUP($G1489,通讯通路门店!$S$4:$S$993931,通讯通路门店!$R$4:$R$993931,0,0),"")</f>
        <v>0</v>
      </c>
      <c r="I1489" s="83"/>
      <c r="J1489" s="83"/>
      <c r="K1489" s="83"/>
      <c r="L1489" s="83"/>
      <c r="M1489" s="83"/>
      <c r="N1489" s="83"/>
      <c r="O1489" s="83"/>
      <c r="P1489" s="83"/>
      <c r="Q1489" s="83"/>
      <c r="R1489" s="83"/>
      <c r="S1489" s="83"/>
      <c r="T1489" s="83"/>
      <c r="U1489" s="99">
        <f>COUNTIF(通讯通路门店!$S:$S,$G1489)</f>
        <v>0</v>
      </c>
      <c r="V1489" s="99">
        <f>COUNTIFS(通讯通路门店!$S:$S,$G1489,通讯通路门店!$J:$J,"综合卖场")</f>
        <v>0</v>
      </c>
      <c r="W1489" s="99">
        <f>SUMIFS(通讯通路门店!$AJ:$AJ,通讯通路门店!$S:$S,通讯客户沙盘!$G1489)</f>
        <v>0</v>
      </c>
      <c r="X1489" s="99">
        <f t="shared" si="115"/>
        <v>0</v>
      </c>
      <c r="Y1489" s="99">
        <f>COUNTIFS(通讯通路门店!$S:$S,$G1489,通讯通路门店!$J:$J,"荣耀体验店")+COUNTIFS(通讯通路门店!$S:$S,$G1489,通讯通路门店!$J:$J,"荣耀授权专卖店")</f>
        <v>0</v>
      </c>
      <c r="Z1489" s="99">
        <f>COUNTIFS(通讯通路门店!$S:$S,$G1489,通讯通路门店!$J:$J,"VIVO体验店")</f>
        <v>0</v>
      </c>
      <c r="AA1489" s="99">
        <f>COUNTIFS(通讯通路门店!$S:$S,$G1489,通讯通路门店!$J:$J,"OPPO体验店")</f>
        <v>0</v>
      </c>
      <c r="AB1489" s="99">
        <f>COUNTIFS(通讯通路门店!$S:$S,$G1489,通讯通路门店!$J:$J,"华为授权体验店")+COUNTIFS(通讯通路门店!$S:$S,$G1489,通讯通路门店!$J:$J,"华为堡垒店")</f>
        <v>0</v>
      </c>
      <c r="AC1489" s="99">
        <f>COUNTIFS(通讯通路门店!$S:$S,$G1489,通讯通路门店!$J:$J,"小米体验店")</f>
        <v>0</v>
      </c>
      <c r="AD1489" s="99">
        <f>COUNTIFS(通讯通路门店!$S:$S,$G1489,通讯通路门店!$J:$J,"苹果体验店")</f>
        <v>0</v>
      </c>
      <c r="AE1489" s="99">
        <f>COUNTIFS(通讯通路门店!$S:$S,$G1489,通讯通路门店!$J:$J,"其他品牌专卖店")</f>
        <v>0</v>
      </c>
      <c r="AF1489" s="99">
        <f>SUMIFS(通讯通路门店!$BI:$BI,通讯通路门店!$S:$S,$G1489)</f>
        <v>0</v>
      </c>
      <c r="AG1489" s="99">
        <f>SUMIFS(通讯通路门店!$BH:$BH,通讯通路门店!$S:$S,$G1489)</f>
        <v>0</v>
      </c>
      <c r="AH1489" s="99">
        <f t="shared" si="116"/>
        <v>0</v>
      </c>
      <c r="AI1489" s="99">
        <f>SUMIFS(通讯通路门店!$BB:$BB,通讯通路门店!$S:$S,$G1489)</f>
        <v>0</v>
      </c>
      <c r="AJ1489" s="99">
        <f>SUMIFS(通讯通路门店!$BE:$BE,通讯通路门店!$S:$S,$G1489)</f>
        <v>0</v>
      </c>
      <c r="AK1489" s="99">
        <f>SUMIFS(通讯通路门店!$BG:$BG,通讯通路门店!$S:$S,$G1489)</f>
        <v>0</v>
      </c>
      <c r="AL1489" s="99">
        <f>SUMIFS(通讯通路门店!$BC:$BC,通讯通路门店!$S:$S,$G1489)</f>
        <v>0</v>
      </c>
      <c r="AM1489" s="99">
        <f>SUMIFS(通讯通路门店!$BD:$BD,通讯通路门店!$S:$S,$G1489)</f>
        <v>0</v>
      </c>
      <c r="AN1489" s="99">
        <f>SUMIFS(通讯通路门店!$BF:$BF,通讯通路门店!$S:$S,$G1489)</f>
        <v>0</v>
      </c>
      <c r="AO1489" s="99">
        <f t="shared" si="117"/>
        <v>0</v>
      </c>
      <c r="AP1489" s="99">
        <f>SUMIFS(通讯通路门店!$K:$K,通讯通路门店!$S:$S,$G1489)</f>
        <v>0</v>
      </c>
      <c r="AQ1489" s="83"/>
      <c r="AR1489" s="99">
        <f>SUMIFS(通讯通路门店!$T:$T,通讯通路门店!$S:$S,$G1489)</f>
        <v>0</v>
      </c>
      <c r="AS1489" s="99">
        <f>SUMIFS(通讯通路门店!$U:$U,通讯通路门店!$S:$S,$G1489)</f>
        <v>0</v>
      </c>
      <c r="AT1489" s="99">
        <f>SUMIFS(通讯通路门店!$V:$V,通讯通路门店!$S:$S,$G1489)</f>
        <v>0</v>
      </c>
      <c r="AU1489" s="99">
        <f>SUMIFS(通讯通路门店!$W:$W,通讯通路门店!$S:$S,$G1489)</f>
        <v>0</v>
      </c>
      <c r="AV1489" s="99">
        <f>SUMIFS(通讯通路门店!$Z:$Z,通讯通路门店!$S:$S,$G1489)</f>
        <v>0</v>
      </c>
      <c r="AW1489" s="99">
        <f>SUMIFS(通讯通路门店!$AB:$AB,通讯通路门店!$S:$S,$G1489)</f>
        <v>0</v>
      </c>
      <c r="AX1489" s="99">
        <f>SUMIFS(通讯通路门店!$X:$X,通讯通路门店!$S:$S,$G1489)</f>
        <v>0</v>
      </c>
      <c r="AY1489" s="99">
        <f>SUMIFS(通讯通路门店!$Y:$Y,通讯通路门店!$S:$S,$G1489)</f>
        <v>0</v>
      </c>
      <c r="AZ1489" s="99">
        <f>SUMIFS(通讯通路门店!$AA:$AA,通讯通路门店!$S:$S,$G1489)</f>
        <v>0</v>
      </c>
      <c r="BA1489" s="99">
        <f t="shared" si="118"/>
        <v>0</v>
      </c>
      <c r="BB1489" s="99">
        <f t="shared" si="119"/>
        <v>0</v>
      </c>
      <c r="BC1489" s="99">
        <f>SUMIFS(通讯通路门店!$W:$W,通讯通路门店!$S:$S,$G1489,通讯通路门店!$J:$J,"荣耀体验店")+SUMIFS(通讯通路门店!$W:$W,通讯通路门店!$S:$S,$G1489,通讯通路门店!$J:$J,"荣耀授权专卖店")</f>
        <v>0</v>
      </c>
      <c r="BD1489" s="99">
        <f>SUMIFS(通讯通路门店!$Z:$Z,通讯通路门店!$S:$S,$G1489,通讯通路门店!$J:$J,"VIVO体验店")</f>
        <v>0</v>
      </c>
      <c r="BE1489" s="99">
        <f>SUMIFS(通讯通路门店!$AB:$AB,通讯通路门店!$S:$S,$G1489,通讯通路门店!$J:$J,"OPPO体验店")</f>
        <v>0</v>
      </c>
      <c r="BF1489" s="99">
        <f>SUMIFS(通讯通路门店!$X:$X,通讯通路门店!$S:$S,$G1489,通讯通路门店!$J:$J,"华为授权体验店")+SUMIFS(通讯通路门店!$AA:$AA,通讯通路门店!$S:$S,$G1489,通讯通路门店!$J:$J,"华为堡垒店")</f>
        <v>0</v>
      </c>
      <c r="BG1489" s="99">
        <f>SUMIFS(通讯通路门店!$Y:$Y,通讯通路门店!$S:$S,$G1489,通讯通路门店!$J:$J,"小米体验店")</f>
        <v>0</v>
      </c>
      <c r="BH1489" s="99">
        <f>SUMIFS(通讯通路门店!$AA:$AA,通讯通路门店!$S:$S,$G1489,通讯通路门店!$J:$J,"苹果体验店")</f>
        <v>0</v>
      </c>
      <c r="BI1489" s="99">
        <f>SUMIFS(通讯通路门店!$K:$K,通讯通路门店!$S:$S,$G1489,通讯通路门店!$J:$J,"其他品牌专卖店")</f>
        <v>0</v>
      </c>
      <c r="BJ1489" s="99">
        <f>SUMIFS(通讯通路门店!$AC:$AC,通讯通路门店!$S:$S,$G1489)</f>
        <v>0</v>
      </c>
      <c r="BK1489" s="99">
        <f>SUMIFS(通讯通路门店!$AD:$AD,通讯通路门店!$S:$S,$G1489)</f>
        <v>0</v>
      </c>
      <c r="BL1489" s="99">
        <f>SUMIFS(通讯通路门店!$AE:$AE,通讯通路门店!$S:$S,$G1489)</f>
        <v>0</v>
      </c>
      <c r="BM1489" s="99">
        <f>SUMIFS(通讯通路门店!$AF:$AF,通讯通路门店!$S:$S,$G1489)</f>
        <v>0</v>
      </c>
      <c r="BN1489" s="99">
        <f>SUMIFS(通讯通路门店!$AG:$AG,通讯通路门店!$S:$S,$G1489)</f>
        <v>0</v>
      </c>
      <c r="BO1489" s="99">
        <f>SUMIFS(通讯通路门店!$AH:$AH,通讯通路门店!$S:$S,$G1489)</f>
        <v>0</v>
      </c>
      <c r="BP1489" s="99">
        <f>SUMIFS(通讯通路门店!$AI:$AI,通讯通路门店!$S:$S,$G1489)</f>
        <v>0</v>
      </c>
      <c r="BQ1489" s="83"/>
    </row>
    <row r="1490" spans="1:69">
      <c r="A1490" s="99" t="str">
        <f>IFERROR(_xlfn.XLOOKUP($G1490,通讯通路门店!$S$4:$S$993931,通讯通路门店!$A$4:$A$993931,0,0),"")</f>
        <v>海南省</v>
      </c>
      <c r="B1490" s="99" t="str">
        <f>IFERROR(_xlfn.XLOOKUP($G1490,通讯通路门店!$S$4:$S$993931,通讯通路门店!$B$4:$B$993931,0,0),"")</f>
        <v>东方市</v>
      </c>
      <c r="C1490" s="99" t="str">
        <f>IFERROR(_xlfn.XLOOKUP($G1490,通讯通路门店!$S$4:$S$993931,通讯通路门店!$C$4:$C$993931,0,0),"")</f>
        <v>东方市</v>
      </c>
      <c r="D1490" s="99" t="str">
        <f>IFERROR(_xlfn.XLOOKUP($G1490,通讯通路门店!$S$4:$S$993931,通讯通路门店!$D$4:$D$993931,0,0),"")</f>
        <v>八所镇</v>
      </c>
      <c r="E1490" s="83"/>
      <c r="F1490" s="83"/>
      <c r="G1490" s="101"/>
      <c r="H1490" s="102">
        <f>IFERROR(_xlfn.XLOOKUP($G1490,通讯通路门店!$S$4:$S$993931,通讯通路门店!$R$4:$R$993931,0,0),"")</f>
        <v>0</v>
      </c>
      <c r="I1490" s="83"/>
      <c r="J1490" s="83"/>
      <c r="K1490" s="83"/>
      <c r="L1490" s="83"/>
      <c r="M1490" s="83"/>
      <c r="N1490" s="83"/>
      <c r="O1490" s="83"/>
      <c r="P1490" s="83"/>
      <c r="Q1490" s="83"/>
      <c r="R1490" s="83"/>
      <c r="S1490" s="83"/>
      <c r="T1490" s="83"/>
      <c r="U1490" s="99">
        <f>COUNTIF(通讯通路门店!$S:$S,$G1490)</f>
        <v>0</v>
      </c>
      <c r="V1490" s="99">
        <f>COUNTIFS(通讯通路门店!$S:$S,$G1490,通讯通路门店!$J:$J,"综合卖场")</f>
        <v>0</v>
      </c>
      <c r="W1490" s="99">
        <f>SUMIFS(通讯通路门店!$AJ:$AJ,通讯通路门店!$S:$S,通讯客户沙盘!$G1490)</f>
        <v>0</v>
      </c>
      <c r="X1490" s="99">
        <f t="shared" si="115"/>
        <v>0</v>
      </c>
      <c r="Y1490" s="99">
        <f>COUNTIFS(通讯通路门店!$S:$S,$G1490,通讯通路门店!$J:$J,"荣耀体验店")+COUNTIFS(通讯通路门店!$S:$S,$G1490,通讯通路门店!$J:$J,"荣耀授权专卖店")</f>
        <v>0</v>
      </c>
      <c r="Z1490" s="99">
        <f>COUNTIFS(通讯通路门店!$S:$S,$G1490,通讯通路门店!$J:$J,"VIVO体验店")</f>
        <v>0</v>
      </c>
      <c r="AA1490" s="99">
        <f>COUNTIFS(通讯通路门店!$S:$S,$G1490,通讯通路门店!$J:$J,"OPPO体验店")</f>
        <v>0</v>
      </c>
      <c r="AB1490" s="99">
        <f>COUNTIFS(通讯通路门店!$S:$S,$G1490,通讯通路门店!$J:$J,"华为授权体验店")+COUNTIFS(通讯通路门店!$S:$S,$G1490,通讯通路门店!$J:$J,"华为堡垒店")</f>
        <v>0</v>
      </c>
      <c r="AC1490" s="99">
        <f>COUNTIFS(通讯通路门店!$S:$S,$G1490,通讯通路门店!$J:$J,"小米体验店")</f>
        <v>0</v>
      </c>
      <c r="AD1490" s="99">
        <f>COUNTIFS(通讯通路门店!$S:$S,$G1490,通讯通路门店!$J:$J,"苹果体验店")</f>
        <v>0</v>
      </c>
      <c r="AE1490" s="99">
        <f>COUNTIFS(通讯通路门店!$S:$S,$G1490,通讯通路门店!$J:$J,"其他品牌专卖店")</f>
        <v>0</v>
      </c>
      <c r="AF1490" s="99">
        <f>SUMIFS(通讯通路门店!$BI:$BI,通讯通路门店!$S:$S,$G1490)</f>
        <v>0</v>
      </c>
      <c r="AG1490" s="99">
        <f>SUMIFS(通讯通路门店!$BH:$BH,通讯通路门店!$S:$S,$G1490)</f>
        <v>0</v>
      </c>
      <c r="AH1490" s="99">
        <f t="shared" si="116"/>
        <v>0</v>
      </c>
      <c r="AI1490" s="99">
        <f>SUMIFS(通讯通路门店!$BB:$BB,通讯通路门店!$S:$S,$G1490)</f>
        <v>0</v>
      </c>
      <c r="AJ1490" s="99">
        <f>SUMIFS(通讯通路门店!$BE:$BE,通讯通路门店!$S:$S,$G1490)</f>
        <v>0</v>
      </c>
      <c r="AK1490" s="99">
        <f>SUMIFS(通讯通路门店!$BG:$BG,通讯通路门店!$S:$S,$G1490)</f>
        <v>0</v>
      </c>
      <c r="AL1490" s="99">
        <f>SUMIFS(通讯通路门店!$BC:$BC,通讯通路门店!$S:$S,$G1490)</f>
        <v>0</v>
      </c>
      <c r="AM1490" s="99">
        <f>SUMIFS(通讯通路门店!$BD:$BD,通讯通路门店!$S:$S,$G1490)</f>
        <v>0</v>
      </c>
      <c r="AN1490" s="99">
        <f>SUMIFS(通讯通路门店!$BF:$BF,通讯通路门店!$S:$S,$G1490)</f>
        <v>0</v>
      </c>
      <c r="AO1490" s="99">
        <f t="shared" si="117"/>
        <v>0</v>
      </c>
      <c r="AP1490" s="99">
        <f>SUMIFS(通讯通路门店!$K:$K,通讯通路门店!$S:$S,$G1490)</f>
        <v>0</v>
      </c>
      <c r="AQ1490" s="83"/>
      <c r="AR1490" s="99">
        <f>SUMIFS(通讯通路门店!$T:$T,通讯通路门店!$S:$S,$G1490)</f>
        <v>0</v>
      </c>
      <c r="AS1490" s="99">
        <f>SUMIFS(通讯通路门店!$U:$U,通讯通路门店!$S:$S,$G1490)</f>
        <v>0</v>
      </c>
      <c r="AT1490" s="99">
        <f>SUMIFS(通讯通路门店!$V:$V,通讯通路门店!$S:$S,$G1490)</f>
        <v>0</v>
      </c>
      <c r="AU1490" s="99">
        <f>SUMIFS(通讯通路门店!$W:$W,通讯通路门店!$S:$S,$G1490)</f>
        <v>0</v>
      </c>
      <c r="AV1490" s="99">
        <f>SUMIFS(通讯通路门店!$Z:$Z,通讯通路门店!$S:$S,$G1490)</f>
        <v>0</v>
      </c>
      <c r="AW1490" s="99">
        <f>SUMIFS(通讯通路门店!$AB:$AB,通讯通路门店!$S:$S,$G1490)</f>
        <v>0</v>
      </c>
      <c r="AX1490" s="99">
        <f>SUMIFS(通讯通路门店!$X:$X,通讯通路门店!$S:$S,$G1490)</f>
        <v>0</v>
      </c>
      <c r="AY1490" s="99">
        <f>SUMIFS(通讯通路门店!$Y:$Y,通讯通路门店!$S:$S,$G1490)</f>
        <v>0</v>
      </c>
      <c r="AZ1490" s="99">
        <f>SUMIFS(通讯通路门店!$AA:$AA,通讯通路门店!$S:$S,$G1490)</f>
        <v>0</v>
      </c>
      <c r="BA1490" s="99">
        <f t="shared" si="118"/>
        <v>0</v>
      </c>
      <c r="BB1490" s="99">
        <f t="shared" si="119"/>
        <v>0</v>
      </c>
      <c r="BC1490" s="99">
        <f>SUMIFS(通讯通路门店!$W:$W,通讯通路门店!$S:$S,$G1490,通讯通路门店!$J:$J,"荣耀体验店")+SUMIFS(通讯通路门店!$W:$W,通讯通路门店!$S:$S,$G1490,通讯通路门店!$J:$J,"荣耀授权专卖店")</f>
        <v>0</v>
      </c>
      <c r="BD1490" s="99">
        <f>SUMIFS(通讯通路门店!$Z:$Z,通讯通路门店!$S:$S,$G1490,通讯通路门店!$J:$J,"VIVO体验店")</f>
        <v>0</v>
      </c>
      <c r="BE1490" s="99">
        <f>SUMIFS(通讯通路门店!$AB:$AB,通讯通路门店!$S:$S,$G1490,通讯通路门店!$J:$J,"OPPO体验店")</f>
        <v>0</v>
      </c>
      <c r="BF1490" s="99">
        <f>SUMIFS(通讯通路门店!$X:$X,通讯通路门店!$S:$S,$G1490,通讯通路门店!$J:$J,"华为授权体验店")+SUMIFS(通讯通路门店!$AA:$AA,通讯通路门店!$S:$S,$G1490,通讯通路门店!$J:$J,"华为堡垒店")</f>
        <v>0</v>
      </c>
      <c r="BG1490" s="99">
        <f>SUMIFS(通讯通路门店!$Y:$Y,通讯通路门店!$S:$S,$G1490,通讯通路门店!$J:$J,"小米体验店")</f>
        <v>0</v>
      </c>
      <c r="BH1490" s="99">
        <f>SUMIFS(通讯通路门店!$AA:$AA,通讯通路门店!$S:$S,$G1490,通讯通路门店!$J:$J,"苹果体验店")</f>
        <v>0</v>
      </c>
      <c r="BI1490" s="99">
        <f>SUMIFS(通讯通路门店!$K:$K,通讯通路门店!$S:$S,$G1490,通讯通路门店!$J:$J,"其他品牌专卖店")</f>
        <v>0</v>
      </c>
      <c r="BJ1490" s="99">
        <f>SUMIFS(通讯通路门店!$AC:$AC,通讯通路门店!$S:$S,$G1490)</f>
        <v>0</v>
      </c>
      <c r="BK1490" s="99">
        <f>SUMIFS(通讯通路门店!$AD:$AD,通讯通路门店!$S:$S,$G1490)</f>
        <v>0</v>
      </c>
      <c r="BL1490" s="99">
        <f>SUMIFS(通讯通路门店!$AE:$AE,通讯通路门店!$S:$S,$G1490)</f>
        <v>0</v>
      </c>
      <c r="BM1490" s="99">
        <f>SUMIFS(通讯通路门店!$AF:$AF,通讯通路门店!$S:$S,$G1490)</f>
        <v>0</v>
      </c>
      <c r="BN1490" s="99">
        <f>SUMIFS(通讯通路门店!$AG:$AG,通讯通路门店!$S:$S,$G1490)</f>
        <v>0</v>
      </c>
      <c r="BO1490" s="99">
        <f>SUMIFS(通讯通路门店!$AH:$AH,通讯通路门店!$S:$S,$G1490)</f>
        <v>0</v>
      </c>
      <c r="BP1490" s="99">
        <f>SUMIFS(通讯通路门店!$AI:$AI,通讯通路门店!$S:$S,$G1490)</f>
        <v>0</v>
      </c>
      <c r="BQ1490" s="83"/>
    </row>
    <row r="1491" spans="1:69">
      <c r="A1491" s="99" t="str">
        <f>IFERROR(_xlfn.XLOOKUP($G1491,通讯通路门店!$S$4:$S$993931,通讯通路门店!$A$4:$A$993931,0,0),"")</f>
        <v>海南省</v>
      </c>
      <c r="B1491" s="99" t="str">
        <f>IFERROR(_xlfn.XLOOKUP($G1491,通讯通路门店!$S$4:$S$993931,通讯通路门店!$B$4:$B$993931,0,0),"")</f>
        <v>东方市</v>
      </c>
      <c r="C1491" s="99" t="str">
        <f>IFERROR(_xlfn.XLOOKUP($G1491,通讯通路门店!$S$4:$S$993931,通讯通路门店!$C$4:$C$993931,0,0),"")</f>
        <v>东方市</v>
      </c>
      <c r="D1491" s="99" t="str">
        <f>IFERROR(_xlfn.XLOOKUP($G1491,通讯通路门店!$S$4:$S$993931,通讯通路门店!$D$4:$D$993931,0,0),"")</f>
        <v>八所镇</v>
      </c>
      <c r="E1491" s="83"/>
      <c r="F1491" s="83"/>
      <c r="G1491" s="101"/>
      <c r="H1491" s="102">
        <f>IFERROR(_xlfn.XLOOKUP($G1491,通讯通路门店!$S$4:$S$993931,通讯通路门店!$R$4:$R$993931,0,0),"")</f>
        <v>0</v>
      </c>
      <c r="I1491" s="83"/>
      <c r="J1491" s="83"/>
      <c r="K1491" s="83"/>
      <c r="L1491" s="83"/>
      <c r="M1491" s="83"/>
      <c r="N1491" s="83"/>
      <c r="O1491" s="83"/>
      <c r="P1491" s="83"/>
      <c r="Q1491" s="83"/>
      <c r="R1491" s="83"/>
      <c r="S1491" s="83"/>
      <c r="T1491" s="83"/>
      <c r="U1491" s="99">
        <f>COUNTIF(通讯通路门店!$S:$S,$G1491)</f>
        <v>0</v>
      </c>
      <c r="V1491" s="99">
        <f>COUNTIFS(通讯通路门店!$S:$S,$G1491,通讯通路门店!$J:$J,"综合卖场")</f>
        <v>0</v>
      </c>
      <c r="W1491" s="99">
        <f>SUMIFS(通讯通路门店!$AJ:$AJ,通讯通路门店!$S:$S,通讯客户沙盘!$G1491)</f>
        <v>0</v>
      </c>
      <c r="X1491" s="99">
        <f t="shared" si="115"/>
        <v>0</v>
      </c>
      <c r="Y1491" s="99">
        <f>COUNTIFS(通讯通路门店!$S:$S,$G1491,通讯通路门店!$J:$J,"荣耀体验店")+COUNTIFS(通讯通路门店!$S:$S,$G1491,通讯通路门店!$J:$J,"荣耀授权专卖店")</f>
        <v>0</v>
      </c>
      <c r="Z1491" s="99">
        <f>COUNTIFS(通讯通路门店!$S:$S,$G1491,通讯通路门店!$J:$J,"VIVO体验店")</f>
        <v>0</v>
      </c>
      <c r="AA1491" s="99">
        <f>COUNTIFS(通讯通路门店!$S:$S,$G1491,通讯通路门店!$J:$J,"OPPO体验店")</f>
        <v>0</v>
      </c>
      <c r="AB1491" s="99">
        <f>COUNTIFS(通讯通路门店!$S:$S,$G1491,通讯通路门店!$J:$J,"华为授权体验店")+COUNTIFS(通讯通路门店!$S:$S,$G1491,通讯通路门店!$J:$J,"华为堡垒店")</f>
        <v>0</v>
      </c>
      <c r="AC1491" s="99">
        <f>COUNTIFS(通讯通路门店!$S:$S,$G1491,通讯通路门店!$J:$J,"小米体验店")</f>
        <v>0</v>
      </c>
      <c r="AD1491" s="99">
        <f>COUNTIFS(通讯通路门店!$S:$S,$G1491,通讯通路门店!$J:$J,"苹果体验店")</f>
        <v>0</v>
      </c>
      <c r="AE1491" s="99">
        <f>COUNTIFS(通讯通路门店!$S:$S,$G1491,通讯通路门店!$J:$J,"其他品牌专卖店")</f>
        <v>0</v>
      </c>
      <c r="AF1491" s="99">
        <f>SUMIFS(通讯通路门店!$BI:$BI,通讯通路门店!$S:$S,$G1491)</f>
        <v>0</v>
      </c>
      <c r="AG1491" s="99">
        <f>SUMIFS(通讯通路门店!$BH:$BH,通讯通路门店!$S:$S,$G1491)</f>
        <v>0</v>
      </c>
      <c r="AH1491" s="99">
        <f t="shared" si="116"/>
        <v>0</v>
      </c>
      <c r="AI1491" s="99">
        <f>SUMIFS(通讯通路门店!$BB:$BB,通讯通路门店!$S:$S,$G1491)</f>
        <v>0</v>
      </c>
      <c r="AJ1491" s="99">
        <f>SUMIFS(通讯通路门店!$BE:$BE,通讯通路门店!$S:$S,$G1491)</f>
        <v>0</v>
      </c>
      <c r="AK1491" s="99">
        <f>SUMIFS(通讯通路门店!$BG:$BG,通讯通路门店!$S:$S,$G1491)</f>
        <v>0</v>
      </c>
      <c r="AL1491" s="99">
        <f>SUMIFS(通讯通路门店!$BC:$BC,通讯通路门店!$S:$S,$G1491)</f>
        <v>0</v>
      </c>
      <c r="AM1491" s="99">
        <f>SUMIFS(通讯通路门店!$BD:$BD,通讯通路门店!$S:$S,$G1491)</f>
        <v>0</v>
      </c>
      <c r="AN1491" s="99">
        <f>SUMIFS(通讯通路门店!$BF:$BF,通讯通路门店!$S:$S,$G1491)</f>
        <v>0</v>
      </c>
      <c r="AO1491" s="99">
        <f t="shared" si="117"/>
        <v>0</v>
      </c>
      <c r="AP1491" s="99">
        <f>SUMIFS(通讯通路门店!$K:$K,通讯通路门店!$S:$S,$G1491)</f>
        <v>0</v>
      </c>
      <c r="AQ1491" s="83"/>
      <c r="AR1491" s="99">
        <f>SUMIFS(通讯通路门店!$T:$T,通讯通路门店!$S:$S,$G1491)</f>
        <v>0</v>
      </c>
      <c r="AS1491" s="99">
        <f>SUMIFS(通讯通路门店!$U:$U,通讯通路门店!$S:$S,$G1491)</f>
        <v>0</v>
      </c>
      <c r="AT1491" s="99">
        <f>SUMIFS(通讯通路门店!$V:$V,通讯通路门店!$S:$S,$G1491)</f>
        <v>0</v>
      </c>
      <c r="AU1491" s="99">
        <f>SUMIFS(通讯通路门店!$W:$W,通讯通路门店!$S:$S,$G1491)</f>
        <v>0</v>
      </c>
      <c r="AV1491" s="99">
        <f>SUMIFS(通讯通路门店!$Z:$Z,通讯通路门店!$S:$S,$G1491)</f>
        <v>0</v>
      </c>
      <c r="AW1491" s="99">
        <f>SUMIFS(通讯通路门店!$AB:$AB,通讯通路门店!$S:$S,$G1491)</f>
        <v>0</v>
      </c>
      <c r="AX1491" s="99">
        <f>SUMIFS(通讯通路门店!$X:$X,通讯通路门店!$S:$S,$G1491)</f>
        <v>0</v>
      </c>
      <c r="AY1491" s="99">
        <f>SUMIFS(通讯通路门店!$Y:$Y,通讯通路门店!$S:$S,$G1491)</f>
        <v>0</v>
      </c>
      <c r="AZ1491" s="99">
        <f>SUMIFS(通讯通路门店!$AA:$AA,通讯通路门店!$S:$S,$G1491)</f>
        <v>0</v>
      </c>
      <c r="BA1491" s="99">
        <f t="shared" si="118"/>
        <v>0</v>
      </c>
      <c r="BB1491" s="99">
        <f t="shared" si="119"/>
        <v>0</v>
      </c>
      <c r="BC1491" s="99">
        <f>SUMIFS(通讯通路门店!$W:$W,通讯通路门店!$S:$S,$G1491,通讯通路门店!$J:$J,"荣耀体验店")+SUMIFS(通讯通路门店!$W:$W,通讯通路门店!$S:$S,$G1491,通讯通路门店!$J:$J,"荣耀授权专卖店")</f>
        <v>0</v>
      </c>
      <c r="BD1491" s="99">
        <f>SUMIFS(通讯通路门店!$Z:$Z,通讯通路门店!$S:$S,$G1491,通讯通路门店!$J:$J,"VIVO体验店")</f>
        <v>0</v>
      </c>
      <c r="BE1491" s="99">
        <f>SUMIFS(通讯通路门店!$AB:$AB,通讯通路门店!$S:$S,$G1491,通讯通路门店!$J:$J,"OPPO体验店")</f>
        <v>0</v>
      </c>
      <c r="BF1491" s="99">
        <f>SUMIFS(通讯通路门店!$X:$X,通讯通路门店!$S:$S,$G1491,通讯通路门店!$J:$J,"华为授权体验店")+SUMIFS(通讯通路门店!$AA:$AA,通讯通路门店!$S:$S,$G1491,通讯通路门店!$J:$J,"华为堡垒店")</f>
        <v>0</v>
      </c>
      <c r="BG1491" s="99">
        <f>SUMIFS(通讯通路门店!$Y:$Y,通讯通路门店!$S:$S,$G1491,通讯通路门店!$J:$J,"小米体验店")</f>
        <v>0</v>
      </c>
      <c r="BH1491" s="99">
        <f>SUMIFS(通讯通路门店!$AA:$AA,通讯通路门店!$S:$S,$G1491,通讯通路门店!$J:$J,"苹果体验店")</f>
        <v>0</v>
      </c>
      <c r="BI1491" s="99">
        <f>SUMIFS(通讯通路门店!$K:$K,通讯通路门店!$S:$S,$G1491,通讯通路门店!$J:$J,"其他品牌专卖店")</f>
        <v>0</v>
      </c>
      <c r="BJ1491" s="99">
        <f>SUMIFS(通讯通路门店!$AC:$AC,通讯通路门店!$S:$S,$G1491)</f>
        <v>0</v>
      </c>
      <c r="BK1491" s="99">
        <f>SUMIFS(通讯通路门店!$AD:$AD,通讯通路门店!$S:$S,$G1491)</f>
        <v>0</v>
      </c>
      <c r="BL1491" s="99">
        <f>SUMIFS(通讯通路门店!$AE:$AE,通讯通路门店!$S:$S,$G1491)</f>
        <v>0</v>
      </c>
      <c r="BM1491" s="99">
        <f>SUMIFS(通讯通路门店!$AF:$AF,通讯通路门店!$S:$S,$G1491)</f>
        <v>0</v>
      </c>
      <c r="BN1491" s="99">
        <f>SUMIFS(通讯通路门店!$AG:$AG,通讯通路门店!$S:$S,$G1491)</f>
        <v>0</v>
      </c>
      <c r="BO1491" s="99">
        <f>SUMIFS(通讯通路门店!$AH:$AH,通讯通路门店!$S:$S,$G1491)</f>
        <v>0</v>
      </c>
      <c r="BP1491" s="99">
        <f>SUMIFS(通讯通路门店!$AI:$AI,通讯通路门店!$S:$S,$G1491)</f>
        <v>0</v>
      </c>
      <c r="BQ1491" s="83"/>
    </row>
    <row r="1492" spans="1:69">
      <c r="A1492" s="99" t="str">
        <f>IFERROR(_xlfn.XLOOKUP($G1492,通讯通路门店!$S$4:$S$993931,通讯通路门店!$A$4:$A$993931,0,0),"")</f>
        <v>海南省</v>
      </c>
      <c r="B1492" s="99" t="str">
        <f>IFERROR(_xlfn.XLOOKUP($G1492,通讯通路门店!$S$4:$S$993931,通讯通路门店!$B$4:$B$993931,0,0),"")</f>
        <v>东方市</v>
      </c>
      <c r="C1492" s="99" t="str">
        <f>IFERROR(_xlfn.XLOOKUP($G1492,通讯通路门店!$S$4:$S$993931,通讯通路门店!$C$4:$C$993931,0,0),"")</f>
        <v>东方市</v>
      </c>
      <c r="D1492" s="99" t="str">
        <f>IFERROR(_xlfn.XLOOKUP($G1492,通讯通路门店!$S$4:$S$993931,通讯通路门店!$D$4:$D$993931,0,0),"")</f>
        <v>八所镇</v>
      </c>
      <c r="E1492" s="83"/>
      <c r="F1492" s="83"/>
      <c r="G1492" s="101"/>
      <c r="H1492" s="102">
        <f>IFERROR(_xlfn.XLOOKUP($G1492,通讯通路门店!$S$4:$S$993931,通讯通路门店!$R$4:$R$993931,0,0),"")</f>
        <v>0</v>
      </c>
      <c r="I1492" s="83"/>
      <c r="J1492" s="83"/>
      <c r="K1492" s="83"/>
      <c r="L1492" s="83"/>
      <c r="M1492" s="83"/>
      <c r="N1492" s="83"/>
      <c r="O1492" s="83"/>
      <c r="P1492" s="83"/>
      <c r="Q1492" s="83"/>
      <c r="R1492" s="83"/>
      <c r="S1492" s="83"/>
      <c r="T1492" s="83"/>
      <c r="U1492" s="99">
        <f>COUNTIF(通讯通路门店!$S:$S,$G1492)</f>
        <v>0</v>
      </c>
      <c r="V1492" s="99">
        <f>COUNTIFS(通讯通路门店!$S:$S,$G1492,通讯通路门店!$J:$J,"综合卖场")</f>
        <v>0</v>
      </c>
      <c r="W1492" s="99">
        <f>SUMIFS(通讯通路门店!$AJ:$AJ,通讯通路门店!$S:$S,通讯客户沙盘!$G1492)</f>
        <v>0</v>
      </c>
      <c r="X1492" s="99">
        <f t="shared" si="115"/>
        <v>0</v>
      </c>
      <c r="Y1492" s="99">
        <f>COUNTIFS(通讯通路门店!$S:$S,$G1492,通讯通路门店!$J:$J,"荣耀体验店")+COUNTIFS(通讯通路门店!$S:$S,$G1492,通讯通路门店!$J:$J,"荣耀授权专卖店")</f>
        <v>0</v>
      </c>
      <c r="Z1492" s="99">
        <f>COUNTIFS(通讯通路门店!$S:$S,$G1492,通讯通路门店!$J:$J,"VIVO体验店")</f>
        <v>0</v>
      </c>
      <c r="AA1492" s="99">
        <f>COUNTIFS(通讯通路门店!$S:$S,$G1492,通讯通路门店!$J:$J,"OPPO体验店")</f>
        <v>0</v>
      </c>
      <c r="AB1492" s="99">
        <f>COUNTIFS(通讯通路门店!$S:$S,$G1492,通讯通路门店!$J:$J,"华为授权体验店")+COUNTIFS(通讯通路门店!$S:$S,$G1492,通讯通路门店!$J:$J,"华为堡垒店")</f>
        <v>0</v>
      </c>
      <c r="AC1492" s="99">
        <f>COUNTIFS(通讯通路门店!$S:$S,$G1492,通讯通路门店!$J:$J,"小米体验店")</f>
        <v>0</v>
      </c>
      <c r="AD1492" s="99">
        <f>COUNTIFS(通讯通路门店!$S:$S,$G1492,通讯通路门店!$J:$J,"苹果体验店")</f>
        <v>0</v>
      </c>
      <c r="AE1492" s="99">
        <f>COUNTIFS(通讯通路门店!$S:$S,$G1492,通讯通路门店!$J:$J,"其他品牌专卖店")</f>
        <v>0</v>
      </c>
      <c r="AF1492" s="99">
        <f>SUMIFS(通讯通路门店!$BI:$BI,通讯通路门店!$S:$S,$G1492)</f>
        <v>0</v>
      </c>
      <c r="AG1492" s="99">
        <f>SUMIFS(通讯通路门店!$BH:$BH,通讯通路门店!$S:$S,$G1492)</f>
        <v>0</v>
      </c>
      <c r="AH1492" s="99">
        <f t="shared" si="116"/>
        <v>0</v>
      </c>
      <c r="AI1492" s="99">
        <f>SUMIFS(通讯通路门店!$BB:$BB,通讯通路门店!$S:$S,$G1492)</f>
        <v>0</v>
      </c>
      <c r="AJ1492" s="99">
        <f>SUMIFS(通讯通路门店!$BE:$BE,通讯通路门店!$S:$S,$G1492)</f>
        <v>0</v>
      </c>
      <c r="AK1492" s="99">
        <f>SUMIFS(通讯通路门店!$BG:$BG,通讯通路门店!$S:$S,$G1492)</f>
        <v>0</v>
      </c>
      <c r="AL1492" s="99">
        <f>SUMIFS(通讯通路门店!$BC:$BC,通讯通路门店!$S:$S,$G1492)</f>
        <v>0</v>
      </c>
      <c r="AM1492" s="99">
        <f>SUMIFS(通讯通路门店!$BD:$BD,通讯通路门店!$S:$S,$G1492)</f>
        <v>0</v>
      </c>
      <c r="AN1492" s="99">
        <f>SUMIFS(通讯通路门店!$BF:$BF,通讯通路门店!$S:$S,$G1492)</f>
        <v>0</v>
      </c>
      <c r="AO1492" s="99">
        <f t="shared" si="117"/>
        <v>0</v>
      </c>
      <c r="AP1492" s="99">
        <f>SUMIFS(通讯通路门店!$K:$K,通讯通路门店!$S:$S,$G1492)</f>
        <v>0</v>
      </c>
      <c r="AQ1492" s="83"/>
      <c r="AR1492" s="99">
        <f>SUMIFS(通讯通路门店!$T:$T,通讯通路门店!$S:$S,$G1492)</f>
        <v>0</v>
      </c>
      <c r="AS1492" s="99">
        <f>SUMIFS(通讯通路门店!$U:$U,通讯通路门店!$S:$S,$G1492)</f>
        <v>0</v>
      </c>
      <c r="AT1492" s="99">
        <f>SUMIFS(通讯通路门店!$V:$V,通讯通路门店!$S:$S,$G1492)</f>
        <v>0</v>
      </c>
      <c r="AU1492" s="99">
        <f>SUMIFS(通讯通路门店!$W:$W,通讯通路门店!$S:$S,$G1492)</f>
        <v>0</v>
      </c>
      <c r="AV1492" s="99">
        <f>SUMIFS(通讯通路门店!$Z:$Z,通讯通路门店!$S:$S,$G1492)</f>
        <v>0</v>
      </c>
      <c r="AW1492" s="99">
        <f>SUMIFS(通讯通路门店!$AB:$AB,通讯通路门店!$S:$S,$G1492)</f>
        <v>0</v>
      </c>
      <c r="AX1492" s="99">
        <f>SUMIFS(通讯通路门店!$X:$X,通讯通路门店!$S:$S,$G1492)</f>
        <v>0</v>
      </c>
      <c r="AY1492" s="99">
        <f>SUMIFS(通讯通路门店!$Y:$Y,通讯通路门店!$S:$S,$G1492)</f>
        <v>0</v>
      </c>
      <c r="AZ1492" s="99">
        <f>SUMIFS(通讯通路门店!$AA:$AA,通讯通路门店!$S:$S,$G1492)</f>
        <v>0</v>
      </c>
      <c r="BA1492" s="99">
        <f t="shared" si="118"/>
        <v>0</v>
      </c>
      <c r="BB1492" s="99">
        <f t="shared" si="119"/>
        <v>0</v>
      </c>
      <c r="BC1492" s="99">
        <f>SUMIFS(通讯通路门店!$W:$W,通讯通路门店!$S:$S,$G1492,通讯通路门店!$J:$J,"荣耀体验店")+SUMIFS(通讯通路门店!$W:$W,通讯通路门店!$S:$S,$G1492,通讯通路门店!$J:$J,"荣耀授权专卖店")</f>
        <v>0</v>
      </c>
      <c r="BD1492" s="99">
        <f>SUMIFS(通讯通路门店!$Z:$Z,通讯通路门店!$S:$S,$G1492,通讯通路门店!$J:$J,"VIVO体验店")</f>
        <v>0</v>
      </c>
      <c r="BE1492" s="99">
        <f>SUMIFS(通讯通路门店!$AB:$AB,通讯通路门店!$S:$S,$G1492,通讯通路门店!$J:$J,"OPPO体验店")</f>
        <v>0</v>
      </c>
      <c r="BF1492" s="99">
        <f>SUMIFS(通讯通路门店!$X:$X,通讯通路门店!$S:$S,$G1492,通讯通路门店!$J:$J,"华为授权体验店")+SUMIFS(通讯通路门店!$AA:$AA,通讯通路门店!$S:$S,$G1492,通讯通路门店!$J:$J,"华为堡垒店")</f>
        <v>0</v>
      </c>
      <c r="BG1492" s="99">
        <f>SUMIFS(通讯通路门店!$Y:$Y,通讯通路门店!$S:$S,$G1492,通讯通路门店!$J:$J,"小米体验店")</f>
        <v>0</v>
      </c>
      <c r="BH1492" s="99">
        <f>SUMIFS(通讯通路门店!$AA:$AA,通讯通路门店!$S:$S,$G1492,通讯通路门店!$J:$J,"苹果体验店")</f>
        <v>0</v>
      </c>
      <c r="BI1492" s="99">
        <f>SUMIFS(通讯通路门店!$K:$K,通讯通路门店!$S:$S,$G1492,通讯通路门店!$J:$J,"其他品牌专卖店")</f>
        <v>0</v>
      </c>
      <c r="BJ1492" s="99">
        <f>SUMIFS(通讯通路门店!$AC:$AC,通讯通路门店!$S:$S,$G1492)</f>
        <v>0</v>
      </c>
      <c r="BK1492" s="99">
        <f>SUMIFS(通讯通路门店!$AD:$AD,通讯通路门店!$S:$S,$G1492)</f>
        <v>0</v>
      </c>
      <c r="BL1492" s="99">
        <f>SUMIFS(通讯通路门店!$AE:$AE,通讯通路门店!$S:$S,$G1492)</f>
        <v>0</v>
      </c>
      <c r="BM1492" s="99">
        <f>SUMIFS(通讯通路门店!$AF:$AF,通讯通路门店!$S:$S,$G1492)</f>
        <v>0</v>
      </c>
      <c r="BN1492" s="99">
        <f>SUMIFS(通讯通路门店!$AG:$AG,通讯通路门店!$S:$S,$G1492)</f>
        <v>0</v>
      </c>
      <c r="BO1492" s="99">
        <f>SUMIFS(通讯通路门店!$AH:$AH,通讯通路门店!$S:$S,$G1492)</f>
        <v>0</v>
      </c>
      <c r="BP1492" s="99">
        <f>SUMIFS(通讯通路门店!$AI:$AI,通讯通路门店!$S:$S,$G1492)</f>
        <v>0</v>
      </c>
      <c r="BQ1492" s="83"/>
    </row>
    <row r="1493" spans="1:69">
      <c r="A1493" s="99" t="str">
        <f>IFERROR(_xlfn.XLOOKUP($G1493,通讯通路门店!$S$4:$S$993931,通讯通路门店!$A$4:$A$993931,0,0),"")</f>
        <v>海南省</v>
      </c>
      <c r="B1493" s="99" t="str">
        <f>IFERROR(_xlfn.XLOOKUP($G1493,通讯通路门店!$S$4:$S$993931,通讯通路门店!$B$4:$B$993931,0,0),"")</f>
        <v>东方市</v>
      </c>
      <c r="C1493" s="99" t="str">
        <f>IFERROR(_xlfn.XLOOKUP($G1493,通讯通路门店!$S$4:$S$993931,通讯通路门店!$C$4:$C$993931,0,0),"")</f>
        <v>东方市</v>
      </c>
      <c r="D1493" s="99" t="str">
        <f>IFERROR(_xlfn.XLOOKUP($G1493,通讯通路门店!$S$4:$S$993931,通讯通路门店!$D$4:$D$993931,0,0),"")</f>
        <v>八所镇</v>
      </c>
      <c r="E1493" s="83"/>
      <c r="F1493" s="83"/>
      <c r="G1493" s="101"/>
      <c r="H1493" s="102">
        <f>IFERROR(_xlfn.XLOOKUP($G1493,通讯通路门店!$S$4:$S$993931,通讯通路门店!$R$4:$R$993931,0,0),"")</f>
        <v>0</v>
      </c>
      <c r="I1493" s="83"/>
      <c r="J1493" s="83"/>
      <c r="K1493" s="83"/>
      <c r="L1493" s="83"/>
      <c r="M1493" s="83"/>
      <c r="N1493" s="83"/>
      <c r="O1493" s="83"/>
      <c r="P1493" s="83"/>
      <c r="Q1493" s="83"/>
      <c r="R1493" s="83"/>
      <c r="S1493" s="83"/>
      <c r="T1493" s="83"/>
      <c r="U1493" s="99">
        <f>COUNTIF(通讯通路门店!$S:$S,$G1493)</f>
        <v>0</v>
      </c>
      <c r="V1493" s="99">
        <f>COUNTIFS(通讯通路门店!$S:$S,$G1493,通讯通路门店!$J:$J,"综合卖场")</f>
        <v>0</v>
      </c>
      <c r="W1493" s="99">
        <f>SUMIFS(通讯通路门店!$AJ:$AJ,通讯通路门店!$S:$S,通讯客户沙盘!$G1493)</f>
        <v>0</v>
      </c>
      <c r="X1493" s="99">
        <f t="shared" si="115"/>
        <v>0</v>
      </c>
      <c r="Y1493" s="99">
        <f>COUNTIFS(通讯通路门店!$S:$S,$G1493,通讯通路门店!$J:$J,"荣耀体验店")+COUNTIFS(通讯通路门店!$S:$S,$G1493,通讯通路门店!$J:$J,"荣耀授权专卖店")</f>
        <v>0</v>
      </c>
      <c r="Z1493" s="99">
        <f>COUNTIFS(通讯通路门店!$S:$S,$G1493,通讯通路门店!$J:$J,"VIVO体验店")</f>
        <v>0</v>
      </c>
      <c r="AA1493" s="99">
        <f>COUNTIFS(通讯通路门店!$S:$S,$G1493,通讯通路门店!$J:$J,"OPPO体验店")</f>
        <v>0</v>
      </c>
      <c r="AB1493" s="99">
        <f>COUNTIFS(通讯通路门店!$S:$S,$G1493,通讯通路门店!$J:$J,"华为授权体验店")+COUNTIFS(通讯通路门店!$S:$S,$G1493,通讯通路门店!$J:$J,"华为堡垒店")</f>
        <v>0</v>
      </c>
      <c r="AC1493" s="99">
        <f>COUNTIFS(通讯通路门店!$S:$S,$G1493,通讯通路门店!$J:$J,"小米体验店")</f>
        <v>0</v>
      </c>
      <c r="AD1493" s="99">
        <f>COUNTIFS(通讯通路门店!$S:$S,$G1493,通讯通路门店!$J:$J,"苹果体验店")</f>
        <v>0</v>
      </c>
      <c r="AE1493" s="99">
        <f>COUNTIFS(通讯通路门店!$S:$S,$G1493,通讯通路门店!$J:$J,"其他品牌专卖店")</f>
        <v>0</v>
      </c>
      <c r="AF1493" s="99">
        <f>SUMIFS(通讯通路门店!$BI:$BI,通讯通路门店!$S:$S,$G1493)</f>
        <v>0</v>
      </c>
      <c r="AG1493" s="99">
        <f>SUMIFS(通讯通路门店!$BH:$BH,通讯通路门店!$S:$S,$G1493)</f>
        <v>0</v>
      </c>
      <c r="AH1493" s="99">
        <f t="shared" si="116"/>
        <v>0</v>
      </c>
      <c r="AI1493" s="99">
        <f>SUMIFS(通讯通路门店!$BB:$BB,通讯通路门店!$S:$S,$G1493)</f>
        <v>0</v>
      </c>
      <c r="AJ1493" s="99">
        <f>SUMIFS(通讯通路门店!$BE:$BE,通讯通路门店!$S:$S,$G1493)</f>
        <v>0</v>
      </c>
      <c r="AK1493" s="99">
        <f>SUMIFS(通讯通路门店!$BG:$BG,通讯通路门店!$S:$S,$G1493)</f>
        <v>0</v>
      </c>
      <c r="AL1493" s="99">
        <f>SUMIFS(通讯通路门店!$BC:$BC,通讯通路门店!$S:$S,$G1493)</f>
        <v>0</v>
      </c>
      <c r="AM1493" s="99">
        <f>SUMIFS(通讯通路门店!$BD:$BD,通讯通路门店!$S:$S,$G1493)</f>
        <v>0</v>
      </c>
      <c r="AN1493" s="99">
        <f>SUMIFS(通讯通路门店!$BF:$BF,通讯通路门店!$S:$S,$G1493)</f>
        <v>0</v>
      </c>
      <c r="AO1493" s="99">
        <f t="shared" si="117"/>
        <v>0</v>
      </c>
      <c r="AP1493" s="99">
        <f>SUMIFS(通讯通路门店!$K:$K,通讯通路门店!$S:$S,$G1493)</f>
        <v>0</v>
      </c>
      <c r="AQ1493" s="83"/>
      <c r="AR1493" s="99">
        <f>SUMIFS(通讯通路门店!$T:$T,通讯通路门店!$S:$S,$G1493)</f>
        <v>0</v>
      </c>
      <c r="AS1493" s="99">
        <f>SUMIFS(通讯通路门店!$U:$U,通讯通路门店!$S:$S,$G1493)</f>
        <v>0</v>
      </c>
      <c r="AT1493" s="99">
        <f>SUMIFS(通讯通路门店!$V:$V,通讯通路门店!$S:$S,$G1493)</f>
        <v>0</v>
      </c>
      <c r="AU1493" s="99">
        <f>SUMIFS(通讯通路门店!$W:$W,通讯通路门店!$S:$S,$G1493)</f>
        <v>0</v>
      </c>
      <c r="AV1493" s="99">
        <f>SUMIFS(通讯通路门店!$Z:$Z,通讯通路门店!$S:$S,$G1493)</f>
        <v>0</v>
      </c>
      <c r="AW1493" s="99">
        <f>SUMIFS(通讯通路门店!$AB:$AB,通讯通路门店!$S:$S,$G1493)</f>
        <v>0</v>
      </c>
      <c r="AX1493" s="99">
        <f>SUMIFS(通讯通路门店!$X:$X,通讯通路门店!$S:$S,$G1493)</f>
        <v>0</v>
      </c>
      <c r="AY1493" s="99">
        <f>SUMIFS(通讯通路门店!$Y:$Y,通讯通路门店!$S:$S,$G1493)</f>
        <v>0</v>
      </c>
      <c r="AZ1493" s="99">
        <f>SUMIFS(通讯通路门店!$AA:$AA,通讯通路门店!$S:$S,$G1493)</f>
        <v>0</v>
      </c>
      <c r="BA1493" s="99">
        <f t="shared" si="118"/>
        <v>0</v>
      </c>
      <c r="BB1493" s="99">
        <f t="shared" si="119"/>
        <v>0</v>
      </c>
      <c r="BC1493" s="99">
        <f>SUMIFS(通讯通路门店!$W:$W,通讯通路门店!$S:$S,$G1493,通讯通路门店!$J:$J,"荣耀体验店")+SUMIFS(通讯通路门店!$W:$W,通讯通路门店!$S:$S,$G1493,通讯通路门店!$J:$J,"荣耀授权专卖店")</f>
        <v>0</v>
      </c>
      <c r="BD1493" s="99">
        <f>SUMIFS(通讯通路门店!$Z:$Z,通讯通路门店!$S:$S,$G1493,通讯通路门店!$J:$J,"VIVO体验店")</f>
        <v>0</v>
      </c>
      <c r="BE1493" s="99">
        <f>SUMIFS(通讯通路门店!$AB:$AB,通讯通路门店!$S:$S,$G1493,通讯通路门店!$J:$J,"OPPO体验店")</f>
        <v>0</v>
      </c>
      <c r="BF1493" s="99">
        <f>SUMIFS(通讯通路门店!$X:$X,通讯通路门店!$S:$S,$G1493,通讯通路门店!$J:$J,"华为授权体验店")+SUMIFS(通讯通路门店!$AA:$AA,通讯通路门店!$S:$S,$G1493,通讯通路门店!$J:$J,"华为堡垒店")</f>
        <v>0</v>
      </c>
      <c r="BG1493" s="99">
        <f>SUMIFS(通讯通路门店!$Y:$Y,通讯通路门店!$S:$S,$G1493,通讯通路门店!$J:$J,"小米体验店")</f>
        <v>0</v>
      </c>
      <c r="BH1493" s="99">
        <f>SUMIFS(通讯通路门店!$AA:$AA,通讯通路门店!$S:$S,$G1493,通讯通路门店!$J:$J,"苹果体验店")</f>
        <v>0</v>
      </c>
      <c r="BI1493" s="99">
        <f>SUMIFS(通讯通路门店!$K:$K,通讯通路门店!$S:$S,$G1493,通讯通路门店!$J:$J,"其他品牌专卖店")</f>
        <v>0</v>
      </c>
      <c r="BJ1493" s="99">
        <f>SUMIFS(通讯通路门店!$AC:$AC,通讯通路门店!$S:$S,$G1493)</f>
        <v>0</v>
      </c>
      <c r="BK1493" s="99">
        <f>SUMIFS(通讯通路门店!$AD:$AD,通讯通路门店!$S:$S,$G1493)</f>
        <v>0</v>
      </c>
      <c r="BL1493" s="99">
        <f>SUMIFS(通讯通路门店!$AE:$AE,通讯通路门店!$S:$S,$G1493)</f>
        <v>0</v>
      </c>
      <c r="BM1493" s="99">
        <f>SUMIFS(通讯通路门店!$AF:$AF,通讯通路门店!$S:$S,$G1493)</f>
        <v>0</v>
      </c>
      <c r="BN1493" s="99">
        <f>SUMIFS(通讯通路门店!$AG:$AG,通讯通路门店!$S:$S,$G1493)</f>
        <v>0</v>
      </c>
      <c r="BO1493" s="99">
        <f>SUMIFS(通讯通路门店!$AH:$AH,通讯通路门店!$S:$S,$G1493)</f>
        <v>0</v>
      </c>
      <c r="BP1493" s="99">
        <f>SUMIFS(通讯通路门店!$AI:$AI,通讯通路门店!$S:$S,$G1493)</f>
        <v>0</v>
      </c>
      <c r="BQ1493" s="83"/>
    </row>
    <row r="1494" spans="1:69">
      <c r="A1494" s="99" t="str">
        <f>IFERROR(_xlfn.XLOOKUP($G1494,通讯通路门店!$S$4:$S$993931,通讯通路门店!$A$4:$A$993931,0,0),"")</f>
        <v>海南省</v>
      </c>
      <c r="B1494" s="99" t="str">
        <f>IFERROR(_xlfn.XLOOKUP($G1494,通讯通路门店!$S$4:$S$993931,通讯通路门店!$B$4:$B$993931,0,0),"")</f>
        <v>东方市</v>
      </c>
      <c r="C1494" s="99" t="str">
        <f>IFERROR(_xlfn.XLOOKUP($G1494,通讯通路门店!$S$4:$S$993931,通讯通路门店!$C$4:$C$993931,0,0),"")</f>
        <v>东方市</v>
      </c>
      <c r="D1494" s="99" t="str">
        <f>IFERROR(_xlfn.XLOOKUP($G1494,通讯通路门店!$S$4:$S$993931,通讯通路门店!$D$4:$D$993931,0,0),"")</f>
        <v>八所镇</v>
      </c>
      <c r="E1494" s="83"/>
      <c r="F1494" s="83"/>
      <c r="G1494" s="101"/>
      <c r="H1494" s="102">
        <f>IFERROR(_xlfn.XLOOKUP($G1494,通讯通路门店!$S$4:$S$993931,通讯通路门店!$R$4:$R$993931,0,0),"")</f>
        <v>0</v>
      </c>
      <c r="I1494" s="83"/>
      <c r="J1494" s="83"/>
      <c r="K1494" s="83"/>
      <c r="L1494" s="83"/>
      <c r="M1494" s="83"/>
      <c r="N1494" s="83"/>
      <c r="O1494" s="83"/>
      <c r="P1494" s="83"/>
      <c r="Q1494" s="83"/>
      <c r="R1494" s="83"/>
      <c r="S1494" s="83"/>
      <c r="T1494" s="83"/>
      <c r="U1494" s="99">
        <f>COUNTIF(通讯通路门店!$S:$S,$G1494)</f>
        <v>0</v>
      </c>
      <c r="V1494" s="99">
        <f>COUNTIFS(通讯通路门店!$S:$S,$G1494,通讯通路门店!$J:$J,"综合卖场")</f>
        <v>0</v>
      </c>
      <c r="W1494" s="99">
        <f>SUMIFS(通讯通路门店!$AJ:$AJ,通讯通路门店!$S:$S,通讯客户沙盘!$G1494)</f>
        <v>0</v>
      </c>
      <c r="X1494" s="99">
        <f t="shared" si="115"/>
        <v>0</v>
      </c>
      <c r="Y1494" s="99">
        <f>COUNTIFS(通讯通路门店!$S:$S,$G1494,通讯通路门店!$J:$J,"荣耀体验店")+COUNTIFS(通讯通路门店!$S:$S,$G1494,通讯通路门店!$J:$J,"荣耀授权专卖店")</f>
        <v>0</v>
      </c>
      <c r="Z1494" s="99">
        <f>COUNTIFS(通讯通路门店!$S:$S,$G1494,通讯通路门店!$J:$J,"VIVO体验店")</f>
        <v>0</v>
      </c>
      <c r="AA1494" s="99">
        <f>COUNTIFS(通讯通路门店!$S:$S,$G1494,通讯通路门店!$J:$J,"OPPO体验店")</f>
        <v>0</v>
      </c>
      <c r="AB1494" s="99">
        <f>COUNTIFS(通讯通路门店!$S:$S,$G1494,通讯通路门店!$J:$J,"华为授权体验店")+COUNTIFS(通讯通路门店!$S:$S,$G1494,通讯通路门店!$J:$J,"华为堡垒店")</f>
        <v>0</v>
      </c>
      <c r="AC1494" s="99">
        <f>COUNTIFS(通讯通路门店!$S:$S,$G1494,通讯通路门店!$J:$J,"小米体验店")</f>
        <v>0</v>
      </c>
      <c r="AD1494" s="99">
        <f>COUNTIFS(通讯通路门店!$S:$S,$G1494,通讯通路门店!$J:$J,"苹果体验店")</f>
        <v>0</v>
      </c>
      <c r="AE1494" s="99">
        <f>COUNTIFS(通讯通路门店!$S:$S,$G1494,通讯通路门店!$J:$J,"其他品牌专卖店")</f>
        <v>0</v>
      </c>
      <c r="AF1494" s="99">
        <f>SUMIFS(通讯通路门店!$BI:$BI,通讯通路门店!$S:$S,$G1494)</f>
        <v>0</v>
      </c>
      <c r="AG1494" s="99">
        <f>SUMIFS(通讯通路门店!$BH:$BH,通讯通路门店!$S:$S,$G1494)</f>
        <v>0</v>
      </c>
      <c r="AH1494" s="99">
        <f t="shared" si="116"/>
        <v>0</v>
      </c>
      <c r="AI1494" s="99">
        <f>SUMIFS(通讯通路门店!$BB:$BB,通讯通路门店!$S:$S,$G1494)</f>
        <v>0</v>
      </c>
      <c r="AJ1494" s="99">
        <f>SUMIFS(通讯通路门店!$BE:$BE,通讯通路门店!$S:$S,$G1494)</f>
        <v>0</v>
      </c>
      <c r="AK1494" s="99">
        <f>SUMIFS(通讯通路门店!$BG:$BG,通讯通路门店!$S:$S,$G1494)</f>
        <v>0</v>
      </c>
      <c r="AL1494" s="99">
        <f>SUMIFS(通讯通路门店!$BC:$BC,通讯通路门店!$S:$S,$G1494)</f>
        <v>0</v>
      </c>
      <c r="AM1494" s="99">
        <f>SUMIFS(通讯通路门店!$BD:$BD,通讯通路门店!$S:$S,$G1494)</f>
        <v>0</v>
      </c>
      <c r="AN1494" s="99">
        <f>SUMIFS(通讯通路门店!$BF:$BF,通讯通路门店!$S:$S,$G1494)</f>
        <v>0</v>
      </c>
      <c r="AO1494" s="99">
        <f t="shared" si="117"/>
        <v>0</v>
      </c>
      <c r="AP1494" s="99">
        <f>SUMIFS(通讯通路门店!$K:$K,通讯通路门店!$S:$S,$G1494)</f>
        <v>0</v>
      </c>
      <c r="AQ1494" s="83"/>
      <c r="AR1494" s="99">
        <f>SUMIFS(通讯通路门店!$T:$T,通讯通路门店!$S:$S,$G1494)</f>
        <v>0</v>
      </c>
      <c r="AS1494" s="99">
        <f>SUMIFS(通讯通路门店!$U:$U,通讯通路门店!$S:$S,$G1494)</f>
        <v>0</v>
      </c>
      <c r="AT1494" s="99">
        <f>SUMIFS(通讯通路门店!$V:$V,通讯通路门店!$S:$S,$G1494)</f>
        <v>0</v>
      </c>
      <c r="AU1494" s="99">
        <f>SUMIFS(通讯通路门店!$W:$W,通讯通路门店!$S:$S,$G1494)</f>
        <v>0</v>
      </c>
      <c r="AV1494" s="99">
        <f>SUMIFS(通讯通路门店!$Z:$Z,通讯通路门店!$S:$S,$G1494)</f>
        <v>0</v>
      </c>
      <c r="AW1494" s="99">
        <f>SUMIFS(通讯通路门店!$AB:$AB,通讯通路门店!$S:$S,$G1494)</f>
        <v>0</v>
      </c>
      <c r="AX1494" s="99">
        <f>SUMIFS(通讯通路门店!$X:$X,通讯通路门店!$S:$S,$G1494)</f>
        <v>0</v>
      </c>
      <c r="AY1494" s="99">
        <f>SUMIFS(通讯通路门店!$Y:$Y,通讯通路门店!$S:$S,$G1494)</f>
        <v>0</v>
      </c>
      <c r="AZ1494" s="99">
        <f>SUMIFS(通讯通路门店!$AA:$AA,通讯通路门店!$S:$S,$G1494)</f>
        <v>0</v>
      </c>
      <c r="BA1494" s="99">
        <f t="shared" si="118"/>
        <v>0</v>
      </c>
      <c r="BB1494" s="99">
        <f t="shared" si="119"/>
        <v>0</v>
      </c>
      <c r="BC1494" s="99">
        <f>SUMIFS(通讯通路门店!$W:$W,通讯通路门店!$S:$S,$G1494,通讯通路门店!$J:$J,"荣耀体验店")+SUMIFS(通讯通路门店!$W:$W,通讯通路门店!$S:$S,$G1494,通讯通路门店!$J:$J,"荣耀授权专卖店")</f>
        <v>0</v>
      </c>
      <c r="BD1494" s="99">
        <f>SUMIFS(通讯通路门店!$Z:$Z,通讯通路门店!$S:$S,$G1494,通讯通路门店!$J:$J,"VIVO体验店")</f>
        <v>0</v>
      </c>
      <c r="BE1494" s="99">
        <f>SUMIFS(通讯通路门店!$AB:$AB,通讯通路门店!$S:$S,$G1494,通讯通路门店!$J:$J,"OPPO体验店")</f>
        <v>0</v>
      </c>
      <c r="BF1494" s="99">
        <f>SUMIFS(通讯通路门店!$X:$X,通讯通路门店!$S:$S,$G1494,通讯通路门店!$J:$J,"华为授权体验店")+SUMIFS(通讯通路门店!$AA:$AA,通讯通路门店!$S:$S,$G1494,通讯通路门店!$J:$J,"华为堡垒店")</f>
        <v>0</v>
      </c>
      <c r="BG1494" s="99">
        <f>SUMIFS(通讯通路门店!$Y:$Y,通讯通路门店!$S:$S,$G1494,通讯通路门店!$J:$J,"小米体验店")</f>
        <v>0</v>
      </c>
      <c r="BH1494" s="99">
        <f>SUMIFS(通讯通路门店!$AA:$AA,通讯通路门店!$S:$S,$G1494,通讯通路门店!$J:$J,"苹果体验店")</f>
        <v>0</v>
      </c>
      <c r="BI1494" s="99">
        <f>SUMIFS(通讯通路门店!$K:$K,通讯通路门店!$S:$S,$G1494,通讯通路门店!$J:$J,"其他品牌专卖店")</f>
        <v>0</v>
      </c>
      <c r="BJ1494" s="99">
        <f>SUMIFS(通讯通路门店!$AC:$AC,通讯通路门店!$S:$S,$G1494)</f>
        <v>0</v>
      </c>
      <c r="BK1494" s="99">
        <f>SUMIFS(通讯通路门店!$AD:$AD,通讯通路门店!$S:$S,$G1494)</f>
        <v>0</v>
      </c>
      <c r="BL1494" s="99">
        <f>SUMIFS(通讯通路门店!$AE:$AE,通讯通路门店!$S:$S,$G1494)</f>
        <v>0</v>
      </c>
      <c r="BM1494" s="99">
        <f>SUMIFS(通讯通路门店!$AF:$AF,通讯通路门店!$S:$S,$G1494)</f>
        <v>0</v>
      </c>
      <c r="BN1494" s="99">
        <f>SUMIFS(通讯通路门店!$AG:$AG,通讯通路门店!$S:$S,$G1494)</f>
        <v>0</v>
      </c>
      <c r="BO1494" s="99">
        <f>SUMIFS(通讯通路门店!$AH:$AH,通讯通路门店!$S:$S,$G1494)</f>
        <v>0</v>
      </c>
      <c r="BP1494" s="99">
        <f>SUMIFS(通讯通路门店!$AI:$AI,通讯通路门店!$S:$S,$G1494)</f>
        <v>0</v>
      </c>
      <c r="BQ1494" s="83"/>
    </row>
    <row r="1495" spans="1:69">
      <c r="A1495" s="99" t="str">
        <f>IFERROR(_xlfn.XLOOKUP($G1495,通讯通路门店!$S$4:$S$993931,通讯通路门店!$A$4:$A$993931,0,0),"")</f>
        <v>海南省</v>
      </c>
      <c r="B1495" s="99" t="str">
        <f>IFERROR(_xlfn.XLOOKUP($G1495,通讯通路门店!$S$4:$S$993931,通讯通路门店!$B$4:$B$993931,0,0),"")</f>
        <v>东方市</v>
      </c>
      <c r="C1495" s="99" t="str">
        <f>IFERROR(_xlfn.XLOOKUP($G1495,通讯通路门店!$S$4:$S$993931,通讯通路门店!$C$4:$C$993931,0,0),"")</f>
        <v>东方市</v>
      </c>
      <c r="D1495" s="99" t="str">
        <f>IFERROR(_xlfn.XLOOKUP($G1495,通讯通路门店!$S$4:$S$993931,通讯通路门店!$D$4:$D$993931,0,0),"")</f>
        <v>八所镇</v>
      </c>
      <c r="E1495" s="83"/>
      <c r="F1495" s="83"/>
      <c r="G1495" s="101"/>
      <c r="H1495" s="102">
        <f>IFERROR(_xlfn.XLOOKUP($G1495,通讯通路门店!$S$4:$S$993931,通讯通路门店!$R$4:$R$993931,0,0),"")</f>
        <v>0</v>
      </c>
      <c r="I1495" s="83"/>
      <c r="J1495" s="83"/>
      <c r="K1495" s="83"/>
      <c r="L1495" s="83"/>
      <c r="M1495" s="83"/>
      <c r="N1495" s="83"/>
      <c r="O1495" s="83"/>
      <c r="P1495" s="83"/>
      <c r="Q1495" s="83"/>
      <c r="R1495" s="83"/>
      <c r="S1495" s="83"/>
      <c r="T1495" s="83"/>
      <c r="U1495" s="99">
        <f>COUNTIF(通讯通路门店!$S:$S,$G1495)</f>
        <v>0</v>
      </c>
      <c r="V1495" s="99">
        <f>COUNTIFS(通讯通路门店!$S:$S,$G1495,通讯通路门店!$J:$J,"综合卖场")</f>
        <v>0</v>
      </c>
      <c r="W1495" s="99">
        <f>SUMIFS(通讯通路门店!$AJ:$AJ,通讯通路门店!$S:$S,通讯客户沙盘!$G1495)</f>
        <v>0</v>
      </c>
      <c r="X1495" s="99">
        <f t="shared" si="115"/>
        <v>0</v>
      </c>
      <c r="Y1495" s="99">
        <f>COUNTIFS(通讯通路门店!$S:$S,$G1495,通讯通路门店!$J:$J,"荣耀体验店")+COUNTIFS(通讯通路门店!$S:$S,$G1495,通讯通路门店!$J:$J,"荣耀授权专卖店")</f>
        <v>0</v>
      </c>
      <c r="Z1495" s="99">
        <f>COUNTIFS(通讯通路门店!$S:$S,$G1495,通讯通路门店!$J:$J,"VIVO体验店")</f>
        <v>0</v>
      </c>
      <c r="AA1495" s="99">
        <f>COUNTIFS(通讯通路门店!$S:$S,$G1495,通讯通路门店!$J:$J,"OPPO体验店")</f>
        <v>0</v>
      </c>
      <c r="AB1495" s="99">
        <f>COUNTIFS(通讯通路门店!$S:$S,$G1495,通讯通路门店!$J:$J,"华为授权体验店")+COUNTIFS(通讯通路门店!$S:$S,$G1495,通讯通路门店!$J:$J,"华为堡垒店")</f>
        <v>0</v>
      </c>
      <c r="AC1495" s="99">
        <f>COUNTIFS(通讯通路门店!$S:$S,$G1495,通讯通路门店!$J:$J,"小米体验店")</f>
        <v>0</v>
      </c>
      <c r="AD1495" s="99">
        <f>COUNTIFS(通讯通路门店!$S:$S,$G1495,通讯通路门店!$J:$J,"苹果体验店")</f>
        <v>0</v>
      </c>
      <c r="AE1495" s="99">
        <f>COUNTIFS(通讯通路门店!$S:$S,$G1495,通讯通路门店!$J:$J,"其他品牌专卖店")</f>
        <v>0</v>
      </c>
      <c r="AF1495" s="99">
        <f>SUMIFS(通讯通路门店!$BI:$BI,通讯通路门店!$S:$S,$G1495)</f>
        <v>0</v>
      </c>
      <c r="AG1495" s="99">
        <f>SUMIFS(通讯通路门店!$BH:$BH,通讯通路门店!$S:$S,$G1495)</f>
        <v>0</v>
      </c>
      <c r="AH1495" s="99">
        <f t="shared" si="116"/>
        <v>0</v>
      </c>
      <c r="AI1495" s="99">
        <f>SUMIFS(通讯通路门店!$BB:$BB,通讯通路门店!$S:$S,$G1495)</f>
        <v>0</v>
      </c>
      <c r="AJ1495" s="99">
        <f>SUMIFS(通讯通路门店!$BE:$BE,通讯通路门店!$S:$S,$G1495)</f>
        <v>0</v>
      </c>
      <c r="AK1495" s="99">
        <f>SUMIFS(通讯通路门店!$BG:$BG,通讯通路门店!$S:$S,$G1495)</f>
        <v>0</v>
      </c>
      <c r="AL1495" s="99">
        <f>SUMIFS(通讯通路门店!$BC:$BC,通讯通路门店!$S:$S,$G1495)</f>
        <v>0</v>
      </c>
      <c r="AM1495" s="99">
        <f>SUMIFS(通讯通路门店!$BD:$BD,通讯通路门店!$S:$S,$G1495)</f>
        <v>0</v>
      </c>
      <c r="AN1495" s="99">
        <f>SUMIFS(通讯通路门店!$BF:$BF,通讯通路门店!$S:$S,$G1495)</f>
        <v>0</v>
      </c>
      <c r="AO1495" s="99">
        <f t="shared" si="117"/>
        <v>0</v>
      </c>
      <c r="AP1495" s="99">
        <f>SUMIFS(通讯通路门店!$K:$K,通讯通路门店!$S:$S,$G1495)</f>
        <v>0</v>
      </c>
      <c r="AQ1495" s="83"/>
      <c r="AR1495" s="99">
        <f>SUMIFS(通讯通路门店!$T:$T,通讯通路门店!$S:$S,$G1495)</f>
        <v>0</v>
      </c>
      <c r="AS1495" s="99">
        <f>SUMIFS(通讯通路门店!$U:$U,通讯通路门店!$S:$S,$G1495)</f>
        <v>0</v>
      </c>
      <c r="AT1495" s="99">
        <f>SUMIFS(通讯通路门店!$V:$V,通讯通路门店!$S:$S,$G1495)</f>
        <v>0</v>
      </c>
      <c r="AU1495" s="99">
        <f>SUMIFS(通讯通路门店!$W:$W,通讯通路门店!$S:$S,$G1495)</f>
        <v>0</v>
      </c>
      <c r="AV1495" s="99">
        <f>SUMIFS(通讯通路门店!$Z:$Z,通讯通路门店!$S:$S,$G1495)</f>
        <v>0</v>
      </c>
      <c r="AW1495" s="99">
        <f>SUMIFS(通讯通路门店!$AB:$AB,通讯通路门店!$S:$S,$G1495)</f>
        <v>0</v>
      </c>
      <c r="AX1495" s="99">
        <f>SUMIFS(通讯通路门店!$X:$X,通讯通路门店!$S:$S,$G1495)</f>
        <v>0</v>
      </c>
      <c r="AY1495" s="99">
        <f>SUMIFS(通讯通路门店!$Y:$Y,通讯通路门店!$S:$S,$G1495)</f>
        <v>0</v>
      </c>
      <c r="AZ1495" s="99">
        <f>SUMIFS(通讯通路门店!$AA:$AA,通讯通路门店!$S:$S,$G1495)</f>
        <v>0</v>
      </c>
      <c r="BA1495" s="99">
        <f t="shared" si="118"/>
        <v>0</v>
      </c>
      <c r="BB1495" s="99">
        <f t="shared" si="119"/>
        <v>0</v>
      </c>
      <c r="BC1495" s="99">
        <f>SUMIFS(通讯通路门店!$W:$W,通讯通路门店!$S:$S,$G1495,通讯通路门店!$J:$J,"荣耀体验店")+SUMIFS(通讯通路门店!$W:$W,通讯通路门店!$S:$S,$G1495,通讯通路门店!$J:$J,"荣耀授权专卖店")</f>
        <v>0</v>
      </c>
      <c r="BD1495" s="99">
        <f>SUMIFS(通讯通路门店!$Z:$Z,通讯通路门店!$S:$S,$G1495,通讯通路门店!$J:$J,"VIVO体验店")</f>
        <v>0</v>
      </c>
      <c r="BE1495" s="99">
        <f>SUMIFS(通讯通路门店!$AB:$AB,通讯通路门店!$S:$S,$G1495,通讯通路门店!$J:$J,"OPPO体验店")</f>
        <v>0</v>
      </c>
      <c r="BF1495" s="99">
        <f>SUMIFS(通讯通路门店!$X:$X,通讯通路门店!$S:$S,$G1495,通讯通路门店!$J:$J,"华为授权体验店")+SUMIFS(通讯通路门店!$AA:$AA,通讯通路门店!$S:$S,$G1495,通讯通路门店!$J:$J,"华为堡垒店")</f>
        <v>0</v>
      </c>
      <c r="BG1495" s="99">
        <f>SUMIFS(通讯通路门店!$Y:$Y,通讯通路门店!$S:$S,$G1495,通讯通路门店!$J:$J,"小米体验店")</f>
        <v>0</v>
      </c>
      <c r="BH1495" s="99">
        <f>SUMIFS(通讯通路门店!$AA:$AA,通讯通路门店!$S:$S,$G1495,通讯通路门店!$J:$J,"苹果体验店")</f>
        <v>0</v>
      </c>
      <c r="BI1495" s="99">
        <f>SUMIFS(通讯通路门店!$K:$K,通讯通路门店!$S:$S,$G1495,通讯通路门店!$J:$J,"其他品牌专卖店")</f>
        <v>0</v>
      </c>
      <c r="BJ1495" s="99">
        <f>SUMIFS(通讯通路门店!$AC:$AC,通讯通路门店!$S:$S,$G1495)</f>
        <v>0</v>
      </c>
      <c r="BK1495" s="99">
        <f>SUMIFS(通讯通路门店!$AD:$AD,通讯通路门店!$S:$S,$G1495)</f>
        <v>0</v>
      </c>
      <c r="BL1495" s="99">
        <f>SUMIFS(通讯通路门店!$AE:$AE,通讯通路门店!$S:$S,$G1495)</f>
        <v>0</v>
      </c>
      <c r="BM1495" s="99">
        <f>SUMIFS(通讯通路门店!$AF:$AF,通讯通路门店!$S:$S,$G1495)</f>
        <v>0</v>
      </c>
      <c r="BN1495" s="99">
        <f>SUMIFS(通讯通路门店!$AG:$AG,通讯通路门店!$S:$S,$G1495)</f>
        <v>0</v>
      </c>
      <c r="BO1495" s="99">
        <f>SUMIFS(通讯通路门店!$AH:$AH,通讯通路门店!$S:$S,$G1495)</f>
        <v>0</v>
      </c>
      <c r="BP1495" s="99">
        <f>SUMIFS(通讯通路门店!$AI:$AI,通讯通路门店!$S:$S,$G1495)</f>
        <v>0</v>
      </c>
      <c r="BQ1495" s="83"/>
    </row>
    <row r="1496" spans="1:69">
      <c r="A1496" s="99" t="str">
        <f>IFERROR(_xlfn.XLOOKUP($G1496,通讯通路门店!$S$4:$S$993931,通讯通路门店!$A$4:$A$993931,0,0),"")</f>
        <v>海南省</v>
      </c>
      <c r="B1496" s="99" t="str">
        <f>IFERROR(_xlfn.XLOOKUP($G1496,通讯通路门店!$S$4:$S$993931,通讯通路门店!$B$4:$B$993931,0,0),"")</f>
        <v>东方市</v>
      </c>
      <c r="C1496" s="99" t="str">
        <f>IFERROR(_xlfn.XLOOKUP($G1496,通讯通路门店!$S$4:$S$993931,通讯通路门店!$C$4:$C$993931,0,0),"")</f>
        <v>东方市</v>
      </c>
      <c r="D1496" s="99" t="str">
        <f>IFERROR(_xlfn.XLOOKUP($G1496,通讯通路门店!$S$4:$S$993931,通讯通路门店!$D$4:$D$993931,0,0),"")</f>
        <v>八所镇</v>
      </c>
      <c r="E1496" s="83"/>
      <c r="F1496" s="83"/>
      <c r="G1496" s="101"/>
      <c r="H1496" s="102">
        <f>IFERROR(_xlfn.XLOOKUP($G1496,通讯通路门店!$S$4:$S$993931,通讯通路门店!$R$4:$R$993931,0,0),"")</f>
        <v>0</v>
      </c>
      <c r="I1496" s="83"/>
      <c r="J1496" s="83"/>
      <c r="K1496" s="83"/>
      <c r="L1496" s="83"/>
      <c r="M1496" s="83"/>
      <c r="N1496" s="83"/>
      <c r="O1496" s="83"/>
      <c r="P1496" s="83"/>
      <c r="Q1496" s="83"/>
      <c r="R1496" s="83"/>
      <c r="S1496" s="83"/>
      <c r="T1496" s="83"/>
      <c r="U1496" s="99">
        <f>COUNTIF(通讯通路门店!$S:$S,$G1496)</f>
        <v>0</v>
      </c>
      <c r="V1496" s="99">
        <f>COUNTIFS(通讯通路门店!$S:$S,$G1496,通讯通路门店!$J:$J,"综合卖场")</f>
        <v>0</v>
      </c>
      <c r="W1496" s="99">
        <f>SUMIFS(通讯通路门店!$AJ:$AJ,通讯通路门店!$S:$S,通讯客户沙盘!$G1496)</f>
        <v>0</v>
      </c>
      <c r="X1496" s="99">
        <f t="shared" si="115"/>
        <v>0</v>
      </c>
      <c r="Y1496" s="99">
        <f>COUNTIFS(通讯通路门店!$S:$S,$G1496,通讯通路门店!$J:$J,"荣耀体验店")+COUNTIFS(通讯通路门店!$S:$S,$G1496,通讯通路门店!$J:$J,"荣耀授权专卖店")</f>
        <v>0</v>
      </c>
      <c r="Z1496" s="99">
        <f>COUNTIFS(通讯通路门店!$S:$S,$G1496,通讯通路门店!$J:$J,"VIVO体验店")</f>
        <v>0</v>
      </c>
      <c r="AA1496" s="99">
        <f>COUNTIFS(通讯通路门店!$S:$S,$G1496,通讯通路门店!$J:$J,"OPPO体验店")</f>
        <v>0</v>
      </c>
      <c r="AB1496" s="99">
        <f>COUNTIFS(通讯通路门店!$S:$S,$G1496,通讯通路门店!$J:$J,"华为授权体验店")+COUNTIFS(通讯通路门店!$S:$S,$G1496,通讯通路门店!$J:$J,"华为堡垒店")</f>
        <v>0</v>
      </c>
      <c r="AC1496" s="99">
        <f>COUNTIFS(通讯通路门店!$S:$S,$G1496,通讯通路门店!$J:$J,"小米体验店")</f>
        <v>0</v>
      </c>
      <c r="AD1496" s="99">
        <f>COUNTIFS(通讯通路门店!$S:$S,$G1496,通讯通路门店!$J:$J,"苹果体验店")</f>
        <v>0</v>
      </c>
      <c r="AE1496" s="99">
        <f>COUNTIFS(通讯通路门店!$S:$S,$G1496,通讯通路门店!$J:$J,"其他品牌专卖店")</f>
        <v>0</v>
      </c>
      <c r="AF1496" s="99">
        <f>SUMIFS(通讯通路门店!$BI:$BI,通讯通路门店!$S:$S,$G1496)</f>
        <v>0</v>
      </c>
      <c r="AG1496" s="99">
        <f>SUMIFS(通讯通路门店!$BH:$BH,通讯通路门店!$S:$S,$G1496)</f>
        <v>0</v>
      </c>
      <c r="AH1496" s="99">
        <f t="shared" si="116"/>
        <v>0</v>
      </c>
      <c r="AI1496" s="99">
        <f>SUMIFS(通讯通路门店!$BB:$BB,通讯通路门店!$S:$S,$G1496)</f>
        <v>0</v>
      </c>
      <c r="AJ1496" s="99">
        <f>SUMIFS(通讯通路门店!$BE:$BE,通讯通路门店!$S:$S,$G1496)</f>
        <v>0</v>
      </c>
      <c r="AK1496" s="99">
        <f>SUMIFS(通讯通路门店!$BG:$BG,通讯通路门店!$S:$S,$G1496)</f>
        <v>0</v>
      </c>
      <c r="AL1496" s="99">
        <f>SUMIFS(通讯通路门店!$BC:$BC,通讯通路门店!$S:$S,$G1496)</f>
        <v>0</v>
      </c>
      <c r="AM1496" s="99">
        <f>SUMIFS(通讯通路门店!$BD:$BD,通讯通路门店!$S:$S,$G1496)</f>
        <v>0</v>
      </c>
      <c r="AN1496" s="99">
        <f>SUMIFS(通讯通路门店!$BF:$BF,通讯通路门店!$S:$S,$G1496)</f>
        <v>0</v>
      </c>
      <c r="AO1496" s="99">
        <f t="shared" si="117"/>
        <v>0</v>
      </c>
      <c r="AP1496" s="99">
        <f>SUMIFS(通讯通路门店!$K:$K,通讯通路门店!$S:$S,$G1496)</f>
        <v>0</v>
      </c>
      <c r="AQ1496" s="83"/>
      <c r="AR1496" s="99">
        <f>SUMIFS(通讯通路门店!$T:$T,通讯通路门店!$S:$S,$G1496)</f>
        <v>0</v>
      </c>
      <c r="AS1496" s="99">
        <f>SUMIFS(通讯通路门店!$U:$U,通讯通路门店!$S:$S,$G1496)</f>
        <v>0</v>
      </c>
      <c r="AT1496" s="99">
        <f>SUMIFS(通讯通路门店!$V:$V,通讯通路门店!$S:$S,$G1496)</f>
        <v>0</v>
      </c>
      <c r="AU1496" s="99">
        <f>SUMIFS(通讯通路门店!$W:$W,通讯通路门店!$S:$S,$G1496)</f>
        <v>0</v>
      </c>
      <c r="AV1496" s="99">
        <f>SUMIFS(通讯通路门店!$Z:$Z,通讯通路门店!$S:$S,$G1496)</f>
        <v>0</v>
      </c>
      <c r="AW1496" s="99">
        <f>SUMIFS(通讯通路门店!$AB:$AB,通讯通路门店!$S:$S,$G1496)</f>
        <v>0</v>
      </c>
      <c r="AX1496" s="99">
        <f>SUMIFS(通讯通路门店!$X:$X,通讯通路门店!$S:$S,$G1496)</f>
        <v>0</v>
      </c>
      <c r="AY1496" s="99">
        <f>SUMIFS(通讯通路门店!$Y:$Y,通讯通路门店!$S:$S,$G1496)</f>
        <v>0</v>
      </c>
      <c r="AZ1496" s="99">
        <f>SUMIFS(通讯通路门店!$AA:$AA,通讯通路门店!$S:$S,$G1496)</f>
        <v>0</v>
      </c>
      <c r="BA1496" s="99">
        <f t="shared" si="118"/>
        <v>0</v>
      </c>
      <c r="BB1496" s="99">
        <f t="shared" si="119"/>
        <v>0</v>
      </c>
      <c r="BC1496" s="99">
        <f>SUMIFS(通讯通路门店!$W:$W,通讯通路门店!$S:$S,$G1496,通讯通路门店!$J:$J,"荣耀体验店")+SUMIFS(通讯通路门店!$W:$W,通讯通路门店!$S:$S,$G1496,通讯通路门店!$J:$J,"荣耀授权专卖店")</f>
        <v>0</v>
      </c>
      <c r="BD1496" s="99">
        <f>SUMIFS(通讯通路门店!$Z:$Z,通讯通路门店!$S:$S,$G1496,通讯通路门店!$J:$J,"VIVO体验店")</f>
        <v>0</v>
      </c>
      <c r="BE1496" s="99">
        <f>SUMIFS(通讯通路门店!$AB:$AB,通讯通路门店!$S:$S,$G1496,通讯通路门店!$J:$J,"OPPO体验店")</f>
        <v>0</v>
      </c>
      <c r="BF1496" s="99">
        <f>SUMIFS(通讯通路门店!$X:$X,通讯通路门店!$S:$S,$G1496,通讯通路门店!$J:$J,"华为授权体验店")+SUMIFS(通讯通路门店!$AA:$AA,通讯通路门店!$S:$S,$G1496,通讯通路门店!$J:$J,"华为堡垒店")</f>
        <v>0</v>
      </c>
      <c r="BG1496" s="99">
        <f>SUMIFS(通讯通路门店!$Y:$Y,通讯通路门店!$S:$S,$G1496,通讯通路门店!$J:$J,"小米体验店")</f>
        <v>0</v>
      </c>
      <c r="BH1496" s="99">
        <f>SUMIFS(通讯通路门店!$AA:$AA,通讯通路门店!$S:$S,$G1496,通讯通路门店!$J:$J,"苹果体验店")</f>
        <v>0</v>
      </c>
      <c r="BI1496" s="99">
        <f>SUMIFS(通讯通路门店!$K:$K,通讯通路门店!$S:$S,$G1496,通讯通路门店!$J:$J,"其他品牌专卖店")</f>
        <v>0</v>
      </c>
      <c r="BJ1496" s="99">
        <f>SUMIFS(通讯通路门店!$AC:$AC,通讯通路门店!$S:$S,$G1496)</f>
        <v>0</v>
      </c>
      <c r="BK1496" s="99">
        <f>SUMIFS(通讯通路门店!$AD:$AD,通讯通路门店!$S:$S,$G1496)</f>
        <v>0</v>
      </c>
      <c r="BL1496" s="99">
        <f>SUMIFS(通讯通路门店!$AE:$AE,通讯通路门店!$S:$S,$G1496)</f>
        <v>0</v>
      </c>
      <c r="BM1496" s="99">
        <f>SUMIFS(通讯通路门店!$AF:$AF,通讯通路门店!$S:$S,$G1496)</f>
        <v>0</v>
      </c>
      <c r="BN1496" s="99">
        <f>SUMIFS(通讯通路门店!$AG:$AG,通讯通路门店!$S:$S,$G1496)</f>
        <v>0</v>
      </c>
      <c r="BO1496" s="99">
        <f>SUMIFS(通讯通路门店!$AH:$AH,通讯通路门店!$S:$S,$G1496)</f>
        <v>0</v>
      </c>
      <c r="BP1496" s="99">
        <f>SUMIFS(通讯通路门店!$AI:$AI,通讯通路门店!$S:$S,$G1496)</f>
        <v>0</v>
      </c>
      <c r="BQ1496" s="83"/>
    </row>
    <row r="1497" spans="1:69">
      <c r="A1497" s="99" t="str">
        <f>IFERROR(_xlfn.XLOOKUP($G1497,通讯通路门店!$S$4:$S$993931,通讯通路门店!$A$4:$A$993931,0,0),"")</f>
        <v>海南省</v>
      </c>
      <c r="B1497" s="99" t="str">
        <f>IFERROR(_xlfn.XLOOKUP($G1497,通讯通路门店!$S$4:$S$993931,通讯通路门店!$B$4:$B$993931,0,0),"")</f>
        <v>东方市</v>
      </c>
      <c r="C1497" s="99" t="str">
        <f>IFERROR(_xlfn.XLOOKUP($G1497,通讯通路门店!$S$4:$S$993931,通讯通路门店!$C$4:$C$993931,0,0),"")</f>
        <v>东方市</v>
      </c>
      <c r="D1497" s="99" t="str">
        <f>IFERROR(_xlfn.XLOOKUP($G1497,通讯通路门店!$S$4:$S$993931,通讯通路门店!$D$4:$D$993931,0,0),"")</f>
        <v>八所镇</v>
      </c>
      <c r="E1497" s="83"/>
      <c r="F1497" s="83"/>
      <c r="G1497" s="101"/>
      <c r="H1497" s="102">
        <f>IFERROR(_xlfn.XLOOKUP($G1497,通讯通路门店!$S$4:$S$993931,通讯通路门店!$R$4:$R$993931,0,0),"")</f>
        <v>0</v>
      </c>
      <c r="I1497" s="83"/>
      <c r="J1497" s="83"/>
      <c r="K1497" s="83"/>
      <c r="L1497" s="83"/>
      <c r="M1497" s="83"/>
      <c r="N1497" s="83"/>
      <c r="O1497" s="83"/>
      <c r="P1497" s="83"/>
      <c r="Q1497" s="83"/>
      <c r="R1497" s="83"/>
      <c r="S1497" s="83"/>
      <c r="T1497" s="83"/>
      <c r="U1497" s="99">
        <f>COUNTIF(通讯通路门店!$S:$S,$G1497)</f>
        <v>0</v>
      </c>
      <c r="V1497" s="99">
        <f>COUNTIFS(通讯通路门店!$S:$S,$G1497,通讯通路门店!$J:$J,"综合卖场")</f>
        <v>0</v>
      </c>
      <c r="W1497" s="99">
        <f>SUMIFS(通讯通路门店!$AJ:$AJ,通讯通路门店!$S:$S,通讯客户沙盘!$G1497)</f>
        <v>0</v>
      </c>
      <c r="X1497" s="99">
        <f t="shared" si="115"/>
        <v>0</v>
      </c>
      <c r="Y1497" s="99">
        <f>COUNTIFS(通讯通路门店!$S:$S,$G1497,通讯通路门店!$J:$J,"荣耀体验店")+COUNTIFS(通讯通路门店!$S:$S,$G1497,通讯通路门店!$J:$J,"荣耀授权专卖店")</f>
        <v>0</v>
      </c>
      <c r="Z1497" s="99">
        <f>COUNTIFS(通讯通路门店!$S:$S,$G1497,通讯通路门店!$J:$J,"VIVO体验店")</f>
        <v>0</v>
      </c>
      <c r="AA1497" s="99">
        <f>COUNTIFS(通讯通路门店!$S:$S,$G1497,通讯通路门店!$J:$J,"OPPO体验店")</f>
        <v>0</v>
      </c>
      <c r="AB1497" s="99">
        <f>COUNTIFS(通讯通路门店!$S:$S,$G1497,通讯通路门店!$J:$J,"华为授权体验店")+COUNTIFS(通讯通路门店!$S:$S,$G1497,通讯通路门店!$J:$J,"华为堡垒店")</f>
        <v>0</v>
      </c>
      <c r="AC1497" s="99">
        <f>COUNTIFS(通讯通路门店!$S:$S,$G1497,通讯通路门店!$J:$J,"小米体验店")</f>
        <v>0</v>
      </c>
      <c r="AD1497" s="99">
        <f>COUNTIFS(通讯通路门店!$S:$S,$G1497,通讯通路门店!$J:$J,"苹果体验店")</f>
        <v>0</v>
      </c>
      <c r="AE1497" s="99">
        <f>COUNTIFS(通讯通路门店!$S:$S,$G1497,通讯通路门店!$J:$J,"其他品牌专卖店")</f>
        <v>0</v>
      </c>
      <c r="AF1497" s="99">
        <f>SUMIFS(通讯通路门店!$BI:$BI,通讯通路门店!$S:$S,$G1497)</f>
        <v>0</v>
      </c>
      <c r="AG1497" s="99">
        <f>SUMIFS(通讯通路门店!$BH:$BH,通讯通路门店!$S:$S,$G1497)</f>
        <v>0</v>
      </c>
      <c r="AH1497" s="99">
        <f t="shared" si="116"/>
        <v>0</v>
      </c>
      <c r="AI1497" s="99">
        <f>SUMIFS(通讯通路门店!$BB:$BB,通讯通路门店!$S:$S,$G1497)</f>
        <v>0</v>
      </c>
      <c r="AJ1497" s="99">
        <f>SUMIFS(通讯通路门店!$BE:$BE,通讯通路门店!$S:$S,$G1497)</f>
        <v>0</v>
      </c>
      <c r="AK1497" s="99">
        <f>SUMIFS(通讯通路门店!$BG:$BG,通讯通路门店!$S:$S,$G1497)</f>
        <v>0</v>
      </c>
      <c r="AL1497" s="99">
        <f>SUMIFS(通讯通路门店!$BC:$BC,通讯通路门店!$S:$S,$G1497)</f>
        <v>0</v>
      </c>
      <c r="AM1497" s="99">
        <f>SUMIFS(通讯通路门店!$BD:$BD,通讯通路门店!$S:$S,$G1497)</f>
        <v>0</v>
      </c>
      <c r="AN1497" s="99">
        <f>SUMIFS(通讯通路门店!$BF:$BF,通讯通路门店!$S:$S,$G1497)</f>
        <v>0</v>
      </c>
      <c r="AO1497" s="99">
        <f t="shared" si="117"/>
        <v>0</v>
      </c>
      <c r="AP1497" s="99">
        <f>SUMIFS(通讯通路门店!$K:$K,通讯通路门店!$S:$S,$G1497)</f>
        <v>0</v>
      </c>
      <c r="AQ1497" s="83"/>
      <c r="AR1497" s="99">
        <f>SUMIFS(通讯通路门店!$T:$T,通讯通路门店!$S:$S,$G1497)</f>
        <v>0</v>
      </c>
      <c r="AS1497" s="99">
        <f>SUMIFS(通讯通路门店!$U:$U,通讯通路门店!$S:$S,$G1497)</f>
        <v>0</v>
      </c>
      <c r="AT1497" s="99">
        <f>SUMIFS(通讯通路门店!$V:$V,通讯通路门店!$S:$S,$G1497)</f>
        <v>0</v>
      </c>
      <c r="AU1497" s="99">
        <f>SUMIFS(通讯通路门店!$W:$W,通讯通路门店!$S:$S,$G1497)</f>
        <v>0</v>
      </c>
      <c r="AV1497" s="99">
        <f>SUMIFS(通讯通路门店!$Z:$Z,通讯通路门店!$S:$S,$G1497)</f>
        <v>0</v>
      </c>
      <c r="AW1497" s="99">
        <f>SUMIFS(通讯通路门店!$AB:$AB,通讯通路门店!$S:$S,$G1497)</f>
        <v>0</v>
      </c>
      <c r="AX1497" s="99">
        <f>SUMIFS(通讯通路门店!$X:$X,通讯通路门店!$S:$S,$G1497)</f>
        <v>0</v>
      </c>
      <c r="AY1497" s="99">
        <f>SUMIFS(通讯通路门店!$Y:$Y,通讯通路门店!$S:$S,$G1497)</f>
        <v>0</v>
      </c>
      <c r="AZ1497" s="99">
        <f>SUMIFS(通讯通路门店!$AA:$AA,通讯通路门店!$S:$S,$G1497)</f>
        <v>0</v>
      </c>
      <c r="BA1497" s="99">
        <f t="shared" si="118"/>
        <v>0</v>
      </c>
      <c r="BB1497" s="99">
        <f t="shared" si="119"/>
        <v>0</v>
      </c>
      <c r="BC1497" s="99">
        <f>SUMIFS(通讯通路门店!$W:$W,通讯通路门店!$S:$S,$G1497,通讯通路门店!$J:$J,"荣耀体验店")+SUMIFS(通讯通路门店!$W:$W,通讯通路门店!$S:$S,$G1497,通讯通路门店!$J:$J,"荣耀授权专卖店")</f>
        <v>0</v>
      </c>
      <c r="BD1497" s="99">
        <f>SUMIFS(通讯通路门店!$Z:$Z,通讯通路门店!$S:$S,$G1497,通讯通路门店!$J:$J,"VIVO体验店")</f>
        <v>0</v>
      </c>
      <c r="BE1497" s="99">
        <f>SUMIFS(通讯通路门店!$AB:$AB,通讯通路门店!$S:$S,$G1497,通讯通路门店!$J:$J,"OPPO体验店")</f>
        <v>0</v>
      </c>
      <c r="BF1497" s="99">
        <f>SUMIFS(通讯通路门店!$X:$X,通讯通路门店!$S:$S,$G1497,通讯通路门店!$J:$J,"华为授权体验店")+SUMIFS(通讯通路门店!$AA:$AA,通讯通路门店!$S:$S,$G1497,通讯通路门店!$J:$J,"华为堡垒店")</f>
        <v>0</v>
      </c>
      <c r="BG1497" s="99">
        <f>SUMIFS(通讯通路门店!$Y:$Y,通讯通路门店!$S:$S,$G1497,通讯通路门店!$J:$J,"小米体验店")</f>
        <v>0</v>
      </c>
      <c r="BH1497" s="99">
        <f>SUMIFS(通讯通路门店!$AA:$AA,通讯通路门店!$S:$S,$G1497,通讯通路门店!$J:$J,"苹果体验店")</f>
        <v>0</v>
      </c>
      <c r="BI1497" s="99">
        <f>SUMIFS(通讯通路门店!$K:$K,通讯通路门店!$S:$S,$G1497,通讯通路门店!$J:$J,"其他品牌专卖店")</f>
        <v>0</v>
      </c>
      <c r="BJ1497" s="99">
        <f>SUMIFS(通讯通路门店!$AC:$AC,通讯通路门店!$S:$S,$G1497)</f>
        <v>0</v>
      </c>
      <c r="BK1497" s="99">
        <f>SUMIFS(通讯通路门店!$AD:$AD,通讯通路门店!$S:$S,$G1497)</f>
        <v>0</v>
      </c>
      <c r="BL1497" s="99">
        <f>SUMIFS(通讯通路门店!$AE:$AE,通讯通路门店!$S:$S,$G1497)</f>
        <v>0</v>
      </c>
      <c r="BM1497" s="99">
        <f>SUMIFS(通讯通路门店!$AF:$AF,通讯通路门店!$S:$S,$G1497)</f>
        <v>0</v>
      </c>
      <c r="BN1497" s="99">
        <f>SUMIFS(通讯通路门店!$AG:$AG,通讯通路门店!$S:$S,$G1497)</f>
        <v>0</v>
      </c>
      <c r="BO1497" s="99">
        <f>SUMIFS(通讯通路门店!$AH:$AH,通讯通路门店!$S:$S,$G1497)</f>
        <v>0</v>
      </c>
      <c r="BP1497" s="99">
        <f>SUMIFS(通讯通路门店!$AI:$AI,通讯通路门店!$S:$S,$G1497)</f>
        <v>0</v>
      </c>
      <c r="BQ1497" s="83"/>
    </row>
    <row r="1498" spans="1:69">
      <c r="A1498" s="99" t="str">
        <f>IFERROR(_xlfn.XLOOKUP($G1498,通讯通路门店!$S$4:$S$993931,通讯通路门店!$A$4:$A$993931,0,0),"")</f>
        <v>海南省</v>
      </c>
      <c r="B1498" s="99" t="str">
        <f>IFERROR(_xlfn.XLOOKUP($G1498,通讯通路门店!$S$4:$S$993931,通讯通路门店!$B$4:$B$993931,0,0),"")</f>
        <v>东方市</v>
      </c>
      <c r="C1498" s="99" t="str">
        <f>IFERROR(_xlfn.XLOOKUP($G1498,通讯通路门店!$S$4:$S$993931,通讯通路门店!$C$4:$C$993931,0,0),"")</f>
        <v>东方市</v>
      </c>
      <c r="D1498" s="99" t="str">
        <f>IFERROR(_xlfn.XLOOKUP($G1498,通讯通路门店!$S$4:$S$993931,通讯通路门店!$D$4:$D$993931,0,0),"")</f>
        <v>八所镇</v>
      </c>
      <c r="E1498" s="83"/>
      <c r="F1498" s="83"/>
      <c r="G1498" s="101"/>
      <c r="H1498" s="102">
        <f>IFERROR(_xlfn.XLOOKUP($G1498,通讯通路门店!$S$4:$S$993931,通讯通路门店!$R$4:$R$993931,0,0),"")</f>
        <v>0</v>
      </c>
      <c r="I1498" s="83"/>
      <c r="J1498" s="83"/>
      <c r="K1498" s="83"/>
      <c r="L1498" s="83"/>
      <c r="M1498" s="83"/>
      <c r="N1498" s="83"/>
      <c r="O1498" s="83"/>
      <c r="P1498" s="83"/>
      <c r="Q1498" s="83"/>
      <c r="R1498" s="83"/>
      <c r="S1498" s="83"/>
      <c r="T1498" s="83"/>
      <c r="U1498" s="99">
        <f>COUNTIF(通讯通路门店!$S:$S,$G1498)</f>
        <v>0</v>
      </c>
      <c r="V1498" s="99">
        <f>COUNTIFS(通讯通路门店!$S:$S,$G1498,通讯通路门店!$J:$J,"综合卖场")</f>
        <v>0</v>
      </c>
      <c r="W1498" s="99">
        <f>SUMIFS(通讯通路门店!$AJ:$AJ,通讯通路门店!$S:$S,通讯客户沙盘!$G1498)</f>
        <v>0</v>
      </c>
      <c r="X1498" s="99">
        <f t="shared" si="115"/>
        <v>0</v>
      </c>
      <c r="Y1498" s="99">
        <f>COUNTIFS(通讯通路门店!$S:$S,$G1498,通讯通路门店!$J:$J,"荣耀体验店")+COUNTIFS(通讯通路门店!$S:$S,$G1498,通讯通路门店!$J:$J,"荣耀授权专卖店")</f>
        <v>0</v>
      </c>
      <c r="Z1498" s="99">
        <f>COUNTIFS(通讯通路门店!$S:$S,$G1498,通讯通路门店!$J:$J,"VIVO体验店")</f>
        <v>0</v>
      </c>
      <c r="AA1498" s="99">
        <f>COUNTIFS(通讯通路门店!$S:$S,$G1498,通讯通路门店!$J:$J,"OPPO体验店")</f>
        <v>0</v>
      </c>
      <c r="AB1498" s="99">
        <f>COUNTIFS(通讯通路门店!$S:$S,$G1498,通讯通路门店!$J:$J,"华为授权体验店")+COUNTIFS(通讯通路门店!$S:$S,$G1498,通讯通路门店!$J:$J,"华为堡垒店")</f>
        <v>0</v>
      </c>
      <c r="AC1498" s="99">
        <f>COUNTIFS(通讯通路门店!$S:$S,$G1498,通讯通路门店!$J:$J,"小米体验店")</f>
        <v>0</v>
      </c>
      <c r="AD1498" s="99">
        <f>COUNTIFS(通讯通路门店!$S:$S,$G1498,通讯通路门店!$J:$J,"苹果体验店")</f>
        <v>0</v>
      </c>
      <c r="AE1498" s="99">
        <f>COUNTIFS(通讯通路门店!$S:$S,$G1498,通讯通路门店!$J:$J,"其他品牌专卖店")</f>
        <v>0</v>
      </c>
      <c r="AF1498" s="99">
        <f>SUMIFS(通讯通路门店!$BI:$BI,通讯通路门店!$S:$S,$G1498)</f>
        <v>0</v>
      </c>
      <c r="AG1498" s="99">
        <f>SUMIFS(通讯通路门店!$BH:$BH,通讯通路门店!$S:$S,$G1498)</f>
        <v>0</v>
      </c>
      <c r="AH1498" s="99">
        <f t="shared" si="116"/>
        <v>0</v>
      </c>
      <c r="AI1498" s="99">
        <f>SUMIFS(通讯通路门店!$BB:$BB,通讯通路门店!$S:$S,$G1498)</f>
        <v>0</v>
      </c>
      <c r="AJ1498" s="99">
        <f>SUMIFS(通讯通路门店!$BE:$BE,通讯通路门店!$S:$S,$G1498)</f>
        <v>0</v>
      </c>
      <c r="AK1498" s="99">
        <f>SUMIFS(通讯通路门店!$BG:$BG,通讯通路门店!$S:$S,$G1498)</f>
        <v>0</v>
      </c>
      <c r="AL1498" s="99">
        <f>SUMIFS(通讯通路门店!$BC:$BC,通讯通路门店!$S:$S,$G1498)</f>
        <v>0</v>
      </c>
      <c r="AM1498" s="99">
        <f>SUMIFS(通讯通路门店!$BD:$BD,通讯通路门店!$S:$S,$G1498)</f>
        <v>0</v>
      </c>
      <c r="AN1498" s="99">
        <f>SUMIFS(通讯通路门店!$BF:$BF,通讯通路门店!$S:$S,$G1498)</f>
        <v>0</v>
      </c>
      <c r="AO1498" s="99">
        <f t="shared" si="117"/>
        <v>0</v>
      </c>
      <c r="AP1498" s="99">
        <f>SUMIFS(通讯通路门店!$K:$K,通讯通路门店!$S:$S,$G1498)</f>
        <v>0</v>
      </c>
      <c r="AQ1498" s="83"/>
      <c r="AR1498" s="99">
        <f>SUMIFS(通讯通路门店!$T:$T,通讯通路门店!$S:$S,$G1498)</f>
        <v>0</v>
      </c>
      <c r="AS1498" s="99">
        <f>SUMIFS(通讯通路门店!$U:$U,通讯通路门店!$S:$S,$G1498)</f>
        <v>0</v>
      </c>
      <c r="AT1498" s="99">
        <f>SUMIFS(通讯通路门店!$V:$V,通讯通路门店!$S:$S,$G1498)</f>
        <v>0</v>
      </c>
      <c r="AU1498" s="99">
        <f>SUMIFS(通讯通路门店!$W:$W,通讯通路门店!$S:$S,$G1498)</f>
        <v>0</v>
      </c>
      <c r="AV1498" s="99">
        <f>SUMIFS(通讯通路门店!$Z:$Z,通讯通路门店!$S:$S,$G1498)</f>
        <v>0</v>
      </c>
      <c r="AW1498" s="99">
        <f>SUMIFS(通讯通路门店!$AB:$AB,通讯通路门店!$S:$S,$G1498)</f>
        <v>0</v>
      </c>
      <c r="AX1498" s="99">
        <f>SUMIFS(通讯通路门店!$X:$X,通讯通路门店!$S:$S,$G1498)</f>
        <v>0</v>
      </c>
      <c r="AY1498" s="99">
        <f>SUMIFS(通讯通路门店!$Y:$Y,通讯通路门店!$S:$S,$G1498)</f>
        <v>0</v>
      </c>
      <c r="AZ1498" s="99">
        <f>SUMIFS(通讯通路门店!$AA:$AA,通讯通路门店!$S:$S,$G1498)</f>
        <v>0</v>
      </c>
      <c r="BA1498" s="99">
        <f t="shared" si="118"/>
        <v>0</v>
      </c>
      <c r="BB1498" s="99">
        <f t="shared" si="119"/>
        <v>0</v>
      </c>
      <c r="BC1498" s="99">
        <f>SUMIFS(通讯通路门店!$W:$W,通讯通路门店!$S:$S,$G1498,通讯通路门店!$J:$J,"荣耀体验店")+SUMIFS(通讯通路门店!$W:$W,通讯通路门店!$S:$S,$G1498,通讯通路门店!$J:$J,"荣耀授权专卖店")</f>
        <v>0</v>
      </c>
      <c r="BD1498" s="99">
        <f>SUMIFS(通讯通路门店!$Z:$Z,通讯通路门店!$S:$S,$G1498,通讯通路门店!$J:$J,"VIVO体验店")</f>
        <v>0</v>
      </c>
      <c r="BE1498" s="99">
        <f>SUMIFS(通讯通路门店!$AB:$AB,通讯通路门店!$S:$S,$G1498,通讯通路门店!$J:$J,"OPPO体验店")</f>
        <v>0</v>
      </c>
      <c r="BF1498" s="99">
        <f>SUMIFS(通讯通路门店!$X:$X,通讯通路门店!$S:$S,$G1498,通讯通路门店!$J:$J,"华为授权体验店")+SUMIFS(通讯通路门店!$AA:$AA,通讯通路门店!$S:$S,$G1498,通讯通路门店!$J:$J,"华为堡垒店")</f>
        <v>0</v>
      </c>
      <c r="BG1498" s="99">
        <f>SUMIFS(通讯通路门店!$Y:$Y,通讯通路门店!$S:$S,$G1498,通讯通路门店!$J:$J,"小米体验店")</f>
        <v>0</v>
      </c>
      <c r="BH1498" s="99">
        <f>SUMIFS(通讯通路门店!$AA:$AA,通讯通路门店!$S:$S,$G1498,通讯通路门店!$J:$J,"苹果体验店")</f>
        <v>0</v>
      </c>
      <c r="BI1498" s="99">
        <f>SUMIFS(通讯通路门店!$K:$K,通讯通路门店!$S:$S,$G1498,通讯通路门店!$J:$J,"其他品牌专卖店")</f>
        <v>0</v>
      </c>
      <c r="BJ1498" s="99">
        <f>SUMIFS(通讯通路门店!$AC:$AC,通讯通路门店!$S:$S,$G1498)</f>
        <v>0</v>
      </c>
      <c r="BK1498" s="99">
        <f>SUMIFS(通讯通路门店!$AD:$AD,通讯通路门店!$S:$S,$G1498)</f>
        <v>0</v>
      </c>
      <c r="BL1498" s="99">
        <f>SUMIFS(通讯通路门店!$AE:$AE,通讯通路门店!$S:$S,$G1498)</f>
        <v>0</v>
      </c>
      <c r="BM1498" s="99">
        <f>SUMIFS(通讯通路门店!$AF:$AF,通讯通路门店!$S:$S,$G1498)</f>
        <v>0</v>
      </c>
      <c r="BN1498" s="99">
        <f>SUMIFS(通讯通路门店!$AG:$AG,通讯通路门店!$S:$S,$G1498)</f>
        <v>0</v>
      </c>
      <c r="BO1498" s="99">
        <f>SUMIFS(通讯通路门店!$AH:$AH,通讯通路门店!$S:$S,$G1498)</f>
        <v>0</v>
      </c>
      <c r="BP1498" s="99">
        <f>SUMIFS(通讯通路门店!$AI:$AI,通讯通路门店!$S:$S,$G1498)</f>
        <v>0</v>
      </c>
      <c r="BQ1498" s="83"/>
    </row>
    <row r="1499" spans="1:69">
      <c r="A1499" s="99" t="str">
        <f>IFERROR(_xlfn.XLOOKUP($G1499,通讯通路门店!$S$4:$S$993931,通讯通路门店!$A$4:$A$993931,0,0),"")</f>
        <v>海南省</v>
      </c>
      <c r="B1499" s="99" t="str">
        <f>IFERROR(_xlfn.XLOOKUP($G1499,通讯通路门店!$S$4:$S$993931,通讯通路门店!$B$4:$B$993931,0,0),"")</f>
        <v>东方市</v>
      </c>
      <c r="C1499" s="99" t="str">
        <f>IFERROR(_xlfn.XLOOKUP($G1499,通讯通路门店!$S$4:$S$993931,通讯通路门店!$C$4:$C$993931,0,0),"")</f>
        <v>东方市</v>
      </c>
      <c r="D1499" s="99" t="str">
        <f>IFERROR(_xlfn.XLOOKUP($G1499,通讯通路门店!$S$4:$S$993931,通讯通路门店!$D$4:$D$993931,0,0),"")</f>
        <v>八所镇</v>
      </c>
      <c r="E1499" s="83"/>
      <c r="F1499" s="83"/>
      <c r="G1499" s="101"/>
      <c r="H1499" s="102">
        <f>IFERROR(_xlfn.XLOOKUP($G1499,通讯通路门店!$S$4:$S$993931,通讯通路门店!$R$4:$R$993931,0,0),"")</f>
        <v>0</v>
      </c>
      <c r="I1499" s="83"/>
      <c r="J1499" s="83"/>
      <c r="K1499" s="83"/>
      <c r="L1499" s="83"/>
      <c r="M1499" s="83"/>
      <c r="N1499" s="83"/>
      <c r="O1499" s="83"/>
      <c r="P1499" s="83"/>
      <c r="Q1499" s="83"/>
      <c r="R1499" s="83"/>
      <c r="S1499" s="83"/>
      <c r="T1499" s="83"/>
      <c r="U1499" s="99">
        <f>COUNTIF(通讯通路门店!$S:$S,$G1499)</f>
        <v>0</v>
      </c>
      <c r="V1499" s="99">
        <f>COUNTIFS(通讯通路门店!$S:$S,$G1499,通讯通路门店!$J:$J,"综合卖场")</f>
        <v>0</v>
      </c>
      <c r="W1499" s="99">
        <f>SUMIFS(通讯通路门店!$AJ:$AJ,通讯通路门店!$S:$S,通讯客户沙盘!$G1499)</f>
        <v>0</v>
      </c>
      <c r="X1499" s="99">
        <f t="shared" si="115"/>
        <v>0</v>
      </c>
      <c r="Y1499" s="99">
        <f>COUNTIFS(通讯通路门店!$S:$S,$G1499,通讯通路门店!$J:$J,"荣耀体验店")+COUNTIFS(通讯通路门店!$S:$S,$G1499,通讯通路门店!$J:$J,"荣耀授权专卖店")</f>
        <v>0</v>
      </c>
      <c r="Z1499" s="99">
        <f>COUNTIFS(通讯通路门店!$S:$S,$G1499,通讯通路门店!$J:$J,"VIVO体验店")</f>
        <v>0</v>
      </c>
      <c r="AA1499" s="99">
        <f>COUNTIFS(通讯通路门店!$S:$S,$G1499,通讯通路门店!$J:$J,"OPPO体验店")</f>
        <v>0</v>
      </c>
      <c r="AB1499" s="99">
        <f>COUNTIFS(通讯通路门店!$S:$S,$G1499,通讯通路门店!$J:$J,"华为授权体验店")+COUNTIFS(通讯通路门店!$S:$S,$G1499,通讯通路门店!$J:$J,"华为堡垒店")</f>
        <v>0</v>
      </c>
      <c r="AC1499" s="99">
        <f>COUNTIFS(通讯通路门店!$S:$S,$G1499,通讯通路门店!$J:$J,"小米体验店")</f>
        <v>0</v>
      </c>
      <c r="AD1499" s="99">
        <f>COUNTIFS(通讯通路门店!$S:$S,$G1499,通讯通路门店!$J:$J,"苹果体验店")</f>
        <v>0</v>
      </c>
      <c r="AE1499" s="99">
        <f>COUNTIFS(通讯通路门店!$S:$S,$G1499,通讯通路门店!$J:$J,"其他品牌专卖店")</f>
        <v>0</v>
      </c>
      <c r="AF1499" s="99">
        <f>SUMIFS(通讯通路门店!$BI:$BI,通讯通路门店!$S:$S,$G1499)</f>
        <v>0</v>
      </c>
      <c r="AG1499" s="99">
        <f>SUMIFS(通讯通路门店!$BH:$BH,通讯通路门店!$S:$S,$G1499)</f>
        <v>0</v>
      </c>
      <c r="AH1499" s="99">
        <f t="shared" si="116"/>
        <v>0</v>
      </c>
      <c r="AI1499" s="99">
        <f>SUMIFS(通讯通路门店!$BB:$BB,通讯通路门店!$S:$S,$G1499)</f>
        <v>0</v>
      </c>
      <c r="AJ1499" s="99">
        <f>SUMIFS(通讯通路门店!$BE:$BE,通讯通路门店!$S:$S,$G1499)</f>
        <v>0</v>
      </c>
      <c r="AK1499" s="99">
        <f>SUMIFS(通讯通路门店!$BG:$BG,通讯通路门店!$S:$S,$G1499)</f>
        <v>0</v>
      </c>
      <c r="AL1499" s="99">
        <f>SUMIFS(通讯通路门店!$BC:$BC,通讯通路门店!$S:$S,$G1499)</f>
        <v>0</v>
      </c>
      <c r="AM1499" s="99">
        <f>SUMIFS(通讯通路门店!$BD:$BD,通讯通路门店!$S:$S,$G1499)</f>
        <v>0</v>
      </c>
      <c r="AN1499" s="99">
        <f>SUMIFS(通讯通路门店!$BF:$BF,通讯通路门店!$S:$S,$G1499)</f>
        <v>0</v>
      </c>
      <c r="AO1499" s="99">
        <f t="shared" si="117"/>
        <v>0</v>
      </c>
      <c r="AP1499" s="99">
        <f>SUMIFS(通讯通路门店!$K:$K,通讯通路门店!$S:$S,$G1499)</f>
        <v>0</v>
      </c>
      <c r="AQ1499" s="83"/>
      <c r="AR1499" s="99">
        <f>SUMIFS(通讯通路门店!$T:$T,通讯通路门店!$S:$S,$G1499)</f>
        <v>0</v>
      </c>
      <c r="AS1499" s="99">
        <f>SUMIFS(通讯通路门店!$U:$U,通讯通路门店!$S:$S,$G1499)</f>
        <v>0</v>
      </c>
      <c r="AT1499" s="99">
        <f>SUMIFS(通讯通路门店!$V:$V,通讯通路门店!$S:$S,$G1499)</f>
        <v>0</v>
      </c>
      <c r="AU1499" s="99">
        <f>SUMIFS(通讯通路门店!$W:$W,通讯通路门店!$S:$S,$G1499)</f>
        <v>0</v>
      </c>
      <c r="AV1499" s="99">
        <f>SUMIFS(通讯通路门店!$Z:$Z,通讯通路门店!$S:$S,$G1499)</f>
        <v>0</v>
      </c>
      <c r="AW1499" s="99">
        <f>SUMIFS(通讯通路门店!$AB:$AB,通讯通路门店!$S:$S,$G1499)</f>
        <v>0</v>
      </c>
      <c r="AX1499" s="99">
        <f>SUMIFS(通讯通路门店!$X:$X,通讯通路门店!$S:$S,$G1499)</f>
        <v>0</v>
      </c>
      <c r="AY1499" s="99">
        <f>SUMIFS(通讯通路门店!$Y:$Y,通讯通路门店!$S:$S,$G1499)</f>
        <v>0</v>
      </c>
      <c r="AZ1499" s="99">
        <f>SUMIFS(通讯通路门店!$AA:$AA,通讯通路门店!$S:$S,$G1499)</f>
        <v>0</v>
      </c>
      <c r="BA1499" s="99">
        <f t="shared" si="118"/>
        <v>0</v>
      </c>
      <c r="BB1499" s="99">
        <f t="shared" si="119"/>
        <v>0</v>
      </c>
      <c r="BC1499" s="99">
        <f>SUMIFS(通讯通路门店!$W:$W,通讯通路门店!$S:$S,$G1499,通讯通路门店!$J:$J,"荣耀体验店")+SUMIFS(通讯通路门店!$W:$W,通讯通路门店!$S:$S,$G1499,通讯通路门店!$J:$J,"荣耀授权专卖店")</f>
        <v>0</v>
      </c>
      <c r="BD1499" s="99">
        <f>SUMIFS(通讯通路门店!$Z:$Z,通讯通路门店!$S:$S,$G1499,通讯通路门店!$J:$J,"VIVO体验店")</f>
        <v>0</v>
      </c>
      <c r="BE1499" s="99">
        <f>SUMIFS(通讯通路门店!$AB:$AB,通讯通路门店!$S:$S,$G1499,通讯通路门店!$J:$J,"OPPO体验店")</f>
        <v>0</v>
      </c>
      <c r="BF1499" s="99">
        <f>SUMIFS(通讯通路门店!$X:$X,通讯通路门店!$S:$S,$G1499,通讯通路门店!$J:$J,"华为授权体验店")+SUMIFS(通讯通路门店!$AA:$AA,通讯通路门店!$S:$S,$G1499,通讯通路门店!$J:$J,"华为堡垒店")</f>
        <v>0</v>
      </c>
      <c r="BG1499" s="99">
        <f>SUMIFS(通讯通路门店!$Y:$Y,通讯通路门店!$S:$S,$G1499,通讯通路门店!$J:$J,"小米体验店")</f>
        <v>0</v>
      </c>
      <c r="BH1499" s="99">
        <f>SUMIFS(通讯通路门店!$AA:$AA,通讯通路门店!$S:$S,$G1499,通讯通路门店!$J:$J,"苹果体验店")</f>
        <v>0</v>
      </c>
      <c r="BI1499" s="99">
        <f>SUMIFS(通讯通路门店!$K:$K,通讯通路门店!$S:$S,$G1499,通讯通路门店!$J:$J,"其他品牌专卖店")</f>
        <v>0</v>
      </c>
      <c r="BJ1499" s="99">
        <f>SUMIFS(通讯通路门店!$AC:$AC,通讯通路门店!$S:$S,$G1499)</f>
        <v>0</v>
      </c>
      <c r="BK1499" s="99">
        <f>SUMIFS(通讯通路门店!$AD:$AD,通讯通路门店!$S:$S,$G1499)</f>
        <v>0</v>
      </c>
      <c r="BL1499" s="99">
        <f>SUMIFS(通讯通路门店!$AE:$AE,通讯通路门店!$S:$S,$G1499)</f>
        <v>0</v>
      </c>
      <c r="BM1499" s="99">
        <f>SUMIFS(通讯通路门店!$AF:$AF,通讯通路门店!$S:$S,$G1499)</f>
        <v>0</v>
      </c>
      <c r="BN1499" s="99">
        <f>SUMIFS(通讯通路门店!$AG:$AG,通讯通路门店!$S:$S,$G1499)</f>
        <v>0</v>
      </c>
      <c r="BO1499" s="99">
        <f>SUMIFS(通讯通路门店!$AH:$AH,通讯通路门店!$S:$S,$G1499)</f>
        <v>0</v>
      </c>
      <c r="BP1499" s="99">
        <f>SUMIFS(通讯通路门店!$AI:$AI,通讯通路门店!$S:$S,$G1499)</f>
        <v>0</v>
      </c>
      <c r="BQ1499" s="83"/>
    </row>
    <row r="1500" spans="1:69">
      <c r="A1500" s="99" t="str">
        <f>IFERROR(_xlfn.XLOOKUP($G1500,通讯通路门店!$S$4:$S$993931,通讯通路门店!$A$4:$A$993931,0,0),"")</f>
        <v>海南省</v>
      </c>
      <c r="B1500" s="99" t="str">
        <f>IFERROR(_xlfn.XLOOKUP($G1500,通讯通路门店!$S$4:$S$993931,通讯通路门店!$B$4:$B$993931,0,0),"")</f>
        <v>东方市</v>
      </c>
      <c r="C1500" s="99" t="str">
        <f>IFERROR(_xlfn.XLOOKUP($G1500,通讯通路门店!$S$4:$S$993931,通讯通路门店!$C$4:$C$993931,0,0),"")</f>
        <v>东方市</v>
      </c>
      <c r="D1500" s="99" t="str">
        <f>IFERROR(_xlfn.XLOOKUP($G1500,通讯通路门店!$S$4:$S$993931,通讯通路门店!$D$4:$D$993931,0,0),"")</f>
        <v>八所镇</v>
      </c>
      <c r="E1500" s="83"/>
      <c r="F1500" s="83"/>
      <c r="G1500" s="101"/>
      <c r="H1500" s="102">
        <f>IFERROR(_xlfn.XLOOKUP($G1500,通讯通路门店!$S$4:$S$993931,通讯通路门店!$R$4:$R$993931,0,0),"")</f>
        <v>0</v>
      </c>
      <c r="I1500" s="83"/>
      <c r="J1500" s="83"/>
      <c r="K1500" s="83"/>
      <c r="L1500" s="83"/>
      <c r="M1500" s="83"/>
      <c r="N1500" s="83"/>
      <c r="O1500" s="83"/>
      <c r="P1500" s="83"/>
      <c r="Q1500" s="83"/>
      <c r="R1500" s="83"/>
      <c r="S1500" s="83"/>
      <c r="T1500" s="83"/>
      <c r="U1500" s="99">
        <f>COUNTIF(通讯通路门店!$S:$S,$G1500)</f>
        <v>0</v>
      </c>
      <c r="V1500" s="99">
        <f>COUNTIFS(通讯通路门店!$S:$S,$G1500,通讯通路门店!$J:$J,"综合卖场")</f>
        <v>0</v>
      </c>
      <c r="W1500" s="99">
        <f>SUMIFS(通讯通路门店!$AJ:$AJ,通讯通路门店!$S:$S,通讯客户沙盘!$G1500)</f>
        <v>0</v>
      </c>
      <c r="X1500" s="99">
        <f t="shared" si="115"/>
        <v>0</v>
      </c>
      <c r="Y1500" s="99">
        <f>COUNTIFS(通讯通路门店!$S:$S,$G1500,通讯通路门店!$J:$J,"荣耀体验店")+COUNTIFS(通讯通路门店!$S:$S,$G1500,通讯通路门店!$J:$J,"荣耀授权专卖店")</f>
        <v>0</v>
      </c>
      <c r="Z1500" s="99">
        <f>COUNTIFS(通讯通路门店!$S:$S,$G1500,通讯通路门店!$J:$J,"VIVO体验店")</f>
        <v>0</v>
      </c>
      <c r="AA1500" s="99">
        <f>COUNTIFS(通讯通路门店!$S:$S,$G1500,通讯通路门店!$J:$J,"OPPO体验店")</f>
        <v>0</v>
      </c>
      <c r="AB1500" s="99">
        <f>COUNTIFS(通讯通路门店!$S:$S,$G1500,通讯通路门店!$J:$J,"华为授权体验店")+COUNTIFS(通讯通路门店!$S:$S,$G1500,通讯通路门店!$J:$J,"华为堡垒店")</f>
        <v>0</v>
      </c>
      <c r="AC1500" s="99">
        <f>COUNTIFS(通讯通路门店!$S:$S,$G1500,通讯通路门店!$J:$J,"小米体验店")</f>
        <v>0</v>
      </c>
      <c r="AD1500" s="99">
        <f>COUNTIFS(通讯通路门店!$S:$S,$G1500,通讯通路门店!$J:$J,"苹果体验店")</f>
        <v>0</v>
      </c>
      <c r="AE1500" s="99">
        <f>COUNTIFS(通讯通路门店!$S:$S,$G1500,通讯通路门店!$J:$J,"其他品牌专卖店")</f>
        <v>0</v>
      </c>
      <c r="AF1500" s="99">
        <f>SUMIFS(通讯通路门店!$BI:$BI,通讯通路门店!$S:$S,$G1500)</f>
        <v>0</v>
      </c>
      <c r="AG1500" s="99">
        <f>SUMIFS(通讯通路门店!$BH:$BH,通讯通路门店!$S:$S,$G1500)</f>
        <v>0</v>
      </c>
      <c r="AH1500" s="99">
        <f t="shared" si="116"/>
        <v>0</v>
      </c>
      <c r="AI1500" s="99">
        <f>SUMIFS(通讯通路门店!$BB:$BB,通讯通路门店!$S:$S,$G1500)</f>
        <v>0</v>
      </c>
      <c r="AJ1500" s="99">
        <f>SUMIFS(通讯通路门店!$BE:$BE,通讯通路门店!$S:$S,$G1500)</f>
        <v>0</v>
      </c>
      <c r="AK1500" s="99">
        <f>SUMIFS(通讯通路门店!$BG:$BG,通讯通路门店!$S:$S,$G1500)</f>
        <v>0</v>
      </c>
      <c r="AL1500" s="99">
        <f>SUMIFS(通讯通路门店!$BC:$BC,通讯通路门店!$S:$S,$G1500)</f>
        <v>0</v>
      </c>
      <c r="AM1500" s="99">
        <f>SUMIFS(通讯通路门店!$BD:$BD,通讯通路门店!$S:$S,$G1500)</f>
        <v>0</v>
      </c>
      <c r="AN1500" s="99">
        <f>SUMIFS(通讯通路门店!$BF:$BF,通讯通路门店!$S:$S,$G1500)</f>
        <v>0</v>
      </c>
      <c r="AO1500" s="99">
        <f t="shared" si="117"/>
        <v>0</v>
      </c>
      <c r="AP1500" s="99">
        <f>SUMIFS(通讯通路门店!$K:$K,通讯通路门店!$S:$S,$G1500)</f>
        <v>0</v>
      </c>
      <c r="AQ1500" s="83"/>
      <c r="AR1500" s="99">
        <f>SUMIFS(通讯通路门店!$T:$T,通讯通路门店!$S:$S,$G1500)</f>
        <v>0</v>
      </c>
      <c r="AS1500" s="99">
        <f>SUMIFS(通讯通路门店!$U:$U,通讯通路门店!$S:$S,$G1500)</f>
        <v>0</v>
      </c>
      <c r="AT1500" s="99">
        <f>SUMIFS(通讯通路门店!$V:$V,通讯通路门店!$S:$S,$G1500)</f>
        <v>0</v>
      </c>
      <c r="AU1500" s="99">
        <f>SUMIFS(通讯通路门店!$W:$W,通讯通路门店!$S:$S,$G1500)</f>
        <v>0</v>
      </c>
      <c r="AV1500" s="99">
        <f>SUMIFS(通讯通路门店!$Z:$Z,通讯通路门店!$S:$S,$G1500)</f>
        <v>0</v>
      </c>
      <c r="AW1500" s="99">
        <f>SUMIFS(通讯通路门店!$AB:$AB,通讯通路门店!$S:$S,$G1500)</f>
        <v>0</v>
      </c>
      <c r="AX1500" s="99">
        <f>SUMIFS(通讯通路门店!$X:$X,通讯通路门店!$S:$S,$G1500)</f>
        <v>0</v>
      </c>
      <c r="AY1500" s="99">
        <f>SUMIFS(通讯通路门店!$Y:$Y,通讯通路门店!$S:$S,$G1500)</f>
        <v>0</v>
      </c>
      <c r="AZ1500" s="99">
        <f>SUMIFS(通讯通路门店!$AA:$AA,通讯通路门店!$S:$S,$G1500)</f>
        <v>0</v>
      </c>
      <c r="BA1500" s="99">
        <f t="shared" si="118"/>
        <v>0</v>
      </c>
      <c r="BB1500" s="99">
        <f t="shared" si="119"/>
        <v>0</v>
      </c>
      <c r="BC1500" s="99">
        <f>SUMIFS(通讯通路门店!$W:$W,通讯通路门店!$S:$S,$G1500,通讯通路门店!$J:$J,"荣耀体验店")+SUMIFS(通讯通路门店!$W:$W,通讯通路门店!$S:$S,$G1500,通讯通路门店!$J:$J,"荣耀授权专卖店")</f>
        <v>0</v>
      </c>
      <c r="BD1500" s="99">
        <f>SUMIFS(通讯通路门店!$Z:$Z,通讯通路门店!$S:$S,$G1500,通讯通路门店!$J:$J,"VIVO体验店")</f>
        <v>0</v>
      </c>
      <c r="BE1500" s="99">
        <f>SUMIFS(通讯通路门店!$AB:$AB,通讯通路门店!$S:$S,$G1500,通讯通路门店!$J:$J,"OPPO体验店")</f>
        <v>0</v>
      </c>
      <c r="BF1500" s="99">
        <f>SUMIFS(通讯通路门店!$X:$X,通讯通路门店!$S:$S,$G1500,通讯通路门店!$J:$J,"华为授权体验店")+SUMIFS(通讯通路门店!$AA:$AA,通讯通路门店!$S:$S,$G1500,通讯通路门店!$J:$J,"华为堡垒店")</f>
        <v>0</v>
      </c>
      <c r="BG1500" s="99">
        <f>SUMIFS(通讯通路门店!$Y:$Y,通讯通路门店!$S:$S,$G1500,通讯通路门店!$J:$J,"小米体验店")</f>
        <v>0</v>
      </c>
      <c r="BH1500" s="99">
        <f>SUMIFS(通讯通路门店!$AA:$AA,通讯通路门店!$S:$S,$G1500,通讯通路门店!$J:$J,"苹果体验店")</f>
        <v>0</v>
      </c>
      <c r="BI1500" s="99">
        <f>SUMIFS(通讯通路门店!$K:$K,通讯通路门店!$S:$S,$G1500,通讯通路门店!$J:$J,"其他品牌专卖店")</f>
        <v>0</v>
      </c>
      <c r="BJ1500" s="99">
        <f>SUMIFS(通讯通路门店!$AC:$AC,通讯通路门店!$S:$S,$G1500)</f>
        <v>0</v>
      </c>
      <c r="BK1500" s="99">
        <f>SUMIFS(通讯通路门店!$AD:$AD,通讯通路门店!$S:$S,$G1500)</f>
        <v>0</v>
      </c>
      <c r="BL1500" s="99">
        <f>SUMIFS(通讯通路门店!$AE:$AE,通讯通路门店!$S:$S,$G1500)</f>
        <v>0</v>
      </c>
      <c r="BM1500" s="99">
        <f>SUMIFS(通讯通路门店!$AF:$AF,通讯通路门店!$S:$S,$G1500)</f>
        <v>0</v>
      </c>
      <c r="BN1500" s="99">
        <f>SUMIFS(通讯通路门店!$AG:$AG,通讯通路门店!$S:$S,$G1500)</f>
        <v>0</v>
      </c>
      <c r="BO1500" s="99">
        <f>SUMIFS(通讯通路门店!$AH:$AH,通讯通路门店!$S:$S,$G1500)</f>
        <v>0</v>
      </c>
      <c r="BP1500" s="99">
        <f>SUMIFS(通讯通路门店!$AI:$AI,通讯通路门店!$S:$S,$G1500)</f>
        <v>0</v>
      </c>
      <c r="BQ1500" s="83"/>
    </row>
    <row r="1501" spans="1:69">
      <c r="A1501" s="99" t="str">
        <f>IFERROR(_xlfn.XLOOKUP($G1501,通讯通路门店!$S$4:$S$993931,通讯通路门店!$A$4:$A$993931,0,0),"")</f>
        <v>海南省</v>
      </c>
      <c r="B1501" s="99" t="str">
        <f>IFERROR(_xlfn.XLOOKUP($G1501,通讯通路门店!$S$4:$S$993931,通讯通路门店!$B$4:$B$993931,0,0),"")</f>
        <v>东方市</v>
      </c>
      <c r="C1501" s="99" t="str">
        <f>IFERROR(_xlfn.XLOOKUP($G1501,通讯通路门店!$S$4:$S$993931,通讯通路门店!$C$4:$C$993931,0,0),"")</f>
        <v>东方市</v>
      </c>
      <c r="D1501" s="99" t="str">
        <f>IFERROR(_xlfn.XLOOKUP($G1501,通讯通路门店!$S$4:$S$993931,通讯通路门店!$D$4:$D$993931,0,0),"")</f>
        <v>八所镇</v>
      </c>
      <c r="E1501" s="83"/>
      <c r="F1501" s="83"/>
      <c r="G1501" s="101"/>
      <c r="H1501" s="102">
        <f>IFERROR(_xlfn.XLOOKUP($G1501,通讯通路门店!$S$4:$S$993931,通讯通路门店!$R$4:$R$993931,0,0),"")</f>
        <v>0</v>
      </c>
      <c r="I1501" s="83"/>
      <c r="J1501" s="83"/>
      <c r="K1501" s="83"/>
      <c r="L1501" s="83"/>
      <c r="M1501" s="83"/>
      <c r="N1501" s="83"/>
      <c r="O1501" s="83"/>
      <c r="P1501" s="83"/>
      <c r="Q1501" s="83"/>
      <c r="R1501" s="83"/>
      <c r="S1501" s="83"/>
      <c r="T1501" s="83"/>
      <c r="U1501" s="99">
        <f>COUNTIF(通讯通路门店!$S:$S,$G1501)</f>
        <v>0</v>
      </c>
      <c r="V1501" s="99">
        <f>COUNTIFS(通讯通路门店!$S:$S,$G1501,通讯通路门店!$J:$J,"综合卖场")</f>
        <v>0</v>
      </c>
      <c r="W1501" s="99">
        <f>SUMIFS(通讯通路门店!$AJ:$AJ,通讯通路门店!$S:$S,通讯客户沙盘!$G1501)</f>
        <v>0</v>
      </c>
      <c r="X1501" s="99">
        <f t="shared" si="115"/>
        <v>0</v>
      </c>
      <c r="Y1501" s="99">
        <f>COUNTIFS(通讯通路门店!$S:$S,$G1501,通讯通路门店!$J:$J,"荣耀体验店")+COUNTIFS(通讯通路门店!$S:$S,$G1501,通讯通路门店!$J:$J,"荣耀授权专卖店")</f>
        <v>0</v>
      </c>
      <c r="Z1501" s="99">
        <f>COUNTIFS(通讯通路门店!$S:$S,$G1501,通讯通路门店!$J:$J,"VIVO体验店")</f>
        <v>0</v>
      </c>
      <c r="AA1501" s="99">
        <f>COUNTIFS(通讯通路门店!$S:$S,$G1501,通讯通路门店!$J:$J,"OPPO体验店")</f>
        <v>0</v>
      </c>
      <c r="AB1501" s="99">
        <f>COUNTIFS(通讯通路门店!$S:$S,$G1501,通讯通路门店!$J:$J,"华为授权体验店")+COUNTIFS(通讯通路门店!$S:$S,$G1501,通讯通路门店!$J:$J,"华为堡垒店")</f>
        <v>0</v>
      </c>
      <c r="AC1501" s="99">
        <f>COUNTIFS(通讯通路门店!$S:$S,$G1501,通讯通路门店!$J:$J,"小米体验店")</f>
        <v>0</v>
      </c>
      <c r="AD1501" s="99">
        <f>COUNTIFS(通讯通路门店!$S:$S,$G1501,通讯通路门店!$J:$J,"苹果体验店")</f>
        <v>0</v>
      </c>
      <c r="AE1501" s="99">
        <f>COUNTIFS(通讯通路门店!$S:$S,$G1501,通讯通路门店!$J:$J,"其他品牌专卖店")</f>
        <v>0</v>
      </c>
      <c r="AF1501" s="99">
        <f>SUMIFS(通讯通路门店!$BI:$BI,通讯通路门店!$S:$S,$G1501)</f>
        <v>0</v>
      </c>
      <c r="AG1501" s="99">
        <f>SUMIFS(通讯通路门店!$BH:$BH,通讯通路门店!$S:$S,$G1501)</f>
        <v>0</v>
      </c>
      <c r="AH1501" s="99">
        <f t="shared" si="116"/>
        <v>0</v>
      </c>
      <c r="AI1501" s="99">
        <f>SUMIFS(通讯通路门店!$BB:$BB,通讯通路门店!$S:$S,$G1501)</f>
        <v>0</v>
      </c>
      <c r="AJ1501" s="99">
        <f>SUMIFS(通讯通路门店!$BE:$BE,通讯通路门店!$S:$S,$G1501)</f>
        <v>0</v>
      </c>
      <c r="AK1501" s="99">
        <f>SUMIFS(通讯通路门店!$BG:$BG,通讯通路门店!$S:$S,$G1501)</f>
        <v>0</v>
      </c>
      <c r="AL1501" s="99">
        <f>SUMIFS(通讯通路门店!$BC:$BC,通讯通路门店!$S:$S,$G1501)</f>
        <v>0</v>
      </c>
      <c r="AM1501" s="99">
        <f>SUMIFS(通讯通路门店!$BD:$BD,通讯通路门店!$S:$S,$G1501)</f>
        <v>0</v>
      </c>
      <c r="AN1501" s="99">
        <f>SUMIFS(通讯通路门店!$BF:$BF,通讯通路门店!$S:$S,$G1501)</f>
        <v>0</v>
      </c>
      <c r="AO1501" s="99">
        <f t="shared" si="117"/>
        <v>0</v>
      </c>
      <c r="AP1501" s="99">
        <f>SUMIFS(通讯通路门店!$K:$K,通讯通路门店!$S:$S,$G1501)</f>
        <v>0</v>
      </c>
      <c r="AQ1501" s="83"/>
      <c r="AR1501" s="99">
        <f>SUMIFS(通讯通路门店!$T:$T,通讯通路门店!$S:$S,$G1501)</f>
        <v>0</v>
      </c>
      <c r="AS1501" s="99">
        <f>SUMIFS(通讯通路门店!$U:$U,通讯通路门店!$S:$S,$G1501)</f>
        <v>0</v>
      </c>
      <c r="AT1501" s="99">
        <f>SUMIFS(通讯通路门店!$V:$V,通讯通路门店!$S:$S,$G1501)</f>
        <v>0</v>
      </c>
      <c r="AU1501" s="99">
        <f>SUMIFS(通讯通路门店!$W:$W,通讯通路门店!$S:$S,$G1501)</f>
        <v>0</v>
      </c>
      <c r="AV1501" s="99">
        <f>SUMIFS(通讯通路门店!$Z:$Z,通讯通路门店!$S:$S,$G1501)</f>
        <v>0</v>
      </c>
      <c r="AW1501" s="99">
        <f>SUMIFS(通讯通路门店!$AB:$AB,通讯通路门店!$S:$S,$G1501)</f>
        <v>0</v>
      </c>
      <c r="AX1501" s="99">
        <f>SUMIFS(通讯通路门店!$X:$X,通讯通路门店!$S:$S,$G1501)</f>
        <v>0</v>
      </c>
      <c r="AY1501" s="99">
        <f>SUMIFS(通讯通路门店!$Y:$Y,通讯通路门店!$S:$S,$G1501)</f>
        <v>0</v>
      </c>
      <c r="AZ1501" s="99">
        <f>SUMIFS(通讯通路门店!$AA:$AA,通讯通路门店!$S:$S,$G1501)</f>
        <v>0</v>
      </c>
      <c r="BA1501" s="99">
        <f t="shared" si="118"/>
        <v>0</v>
      </c>
      <c r="BB1501" s="99">
        <f t="shared" si="119"/>
        <v>0</v>
      </c>
      <c r="BC1501" s="99">
        <f>SUMIFS(通讯通路门店!$W:$W,通讯通路门店!$S:$S,$G1501,通讯通路门店!$J:$J,"荣耀体验店")+SUMIFS(通讯通路门店!$W:$W,通讯通路门店!$S:$S,$G1501,通讯通路门店!$J:$J,"荣耀授权专卖店")</f>
        <v>0</v>
      </c>
      <c r="BD1501" s="99">
        <f>SUMIFS(通讯通路门店!$Z:$Z,通讯通路门店!$S:$S,$G1501,通讯通路门店!$J:$J,"VIVO体验店")</f>
        <v>0</v>
      </c>
      <c r="BE1501" s="99">
        <f>SUMIFS(通讯通路门店!$AB:$AB,通讯通路门店!$S:$S,$G1501,通讯通路门店!$J:$J,"OPPO体验店")</f>
        <v>0</v>
      </c>
      <c r="BF1501" s="99">
        <f>SUMIFS(通讯通路门店!$X:$X,通讯通路门店!$S:$S,$G1501,通讯通路门店!$J:$J,"华为授权体验店")+SUMIFS(通讯通路门店!$AA:$AA,通讯通路门店!$S:$S,$G1501,通讯通路门店!$J:$J,"华为堡垒店")</f>
        <v>0</v>
      </c>
      <c r="BG1501" s="99">
        <f>SUMIFS(通讯通路门店!$Y:$Y,通讯通路门店!$S:$S,$G1501,通讯通路门店!$J:$J,"小米体验店")</f>
        <v>0</v>
      </c>
      <c r="BH1501" s="99">
        <f>SUMIFS(通讯通路门店!$AA:$AA,通讯通路门店!$S:$S,$G1501,通讯通路门店!$J:$J,"苹果体验店")</f>
        <v>0</v>
      </c>
      <c r="BI1501" s="99">
        <f>SUMIFS(通讯通路门店!$K:$K,通讯通路门店!$S:$S,$G1501,通讯通路门店!$J:$J,"其他品牌专卖店")</f>
        <v>0</v>
      </c>
      <c r="BJ1501" s="99">
        <f>SUMIFS(通讯通路门店!$AC:$AC,通讯通路门店!$S:$S,$G1501)</f>
        <v>0</v>
      </c>
      <c r="BK1501" s="99">
        <f>SUMIFS(通讯通路门店!$AD:$AD,通讯通路门店!$S:$S,$G1501)</f>
        <v>0</v>
      </c>
      <c r="BL1501" s="99">
        <f>SUMIFS(通讯通路门店!$AE:$AE,通讯通路门店!$S:$S,$G1501)</f>
        <v>0</v>
      </c>
      <c r="BM1501" s="99">
        <f>SUMIFS(通讯通路门店!$AF:$AF,通讯通路门店!$S:$S,$G1501)</f>
        <v>0</v>
      </c>
      <c r="BN1501" s="99">
        <f>SUMIFS(通讯通路门店!$AG:$AG,通讯通路门店!$S:$S,$G1501)</f>
        <v>0</v>
      </c>
      <c r="BO1501" s="99">
        <f>SUMIFS(通讯通路门店!$AH:$AH,通讯通路门店!$S:$S,$G1501)</f>
        <v>0</v>
      </c>
      <c r="BP1501" s="99">
        <f>SUMIFS(通讯通路门店!$AI:$AI,通讯通路门店!$S:$S,$G1501)</f>
        <v>0</v>
      </c>
      <c r="BQ1501" s="83"/>
    </row>
    <row r="1502" spans="1:69">
      <c r="A1502" s="99" t="str">
        <f>IFERROR(_xlfn.XLOOKUP($G1502,通讯通路门店!$S$4:$S$993931,通讯通路门店!$A$4:$A$993931,0,0),"")</f>
        <v>海南省</v>
      </c>
      <c r="B1502" s="99" t="str">
        <f>IFERROR(_xlfn.XLOOKUP($G1502,通讯通路门店!$S$4:$S$993931,通讯通路门店!$B$4:$B$993931,0,0),"")</f>
        <v>东方市</v>
      </c>
      <c r="C1502" s="99" t="str">
        <f>IFERROR(_xlfn.XLOOKUP($G1502,通讯通路门店!$S$4:$S$993931,通讯通路门店!$C$4:$C$993931,0,0),"")</f>
        <v>东方市</v>
      </c>
      <c r="D1502" s="99" t="str">
        <f>IFERROR(_xlfn.XLOOKUP($G1502,通讯通路门店!$S$4:$S$993931,通讯通路门店!$D$4:$D$993931,0,0),"")</f>
        <v>八所镇</v>
      </c>
      <c r="E1502" s="83"/>
      <c r="F1502" s="83"/>
      <c r="G1502" s="101"/>
      <c r="H1502" s="102">
        <f>IFERROR(_xlfn.XLOOKUP($G1502,通讯通路门店!$S$4:$S$993931,通讯通路门店!$R$4:$R$993931,0,0),"")</f>
        <v>0</v>
      </c>
      <c r="I1502" s="83"/>
      <c r="J1502" s="83"/>
      <c r="K1502" s="83"/>
      <c r="L1502" s="83"/>
      <c r="M1502" s="83"/>
      <c r="N1502" s="83"/>
      <c r="O1502" s="83"/>
      <c r="P1502" s="83"/>
      <c r="Q1502" s="83"/>
      <c r="R1502" s="83"/>
      <c r="S1502" s="83"/>
      <c r="T1502" s="83"/>
      <c r="U1502" s="99">
        <f>COUNTIF(通讯通路门店!$S:$S,$G1502)</f>
        <v>0</v>
      </c>
      <c r="V1502" s="99">
        <f>COUNTIFS(通讯通路门店!$S:$S,$G1502,通讯通路门店!$J:$J,"综合卖场")</f>
        <v>0</v>
      </c>
      <c r="W1502" s="99">
        <f>SUMIFS(通讯通路门店!$AJ:$AJ,通讯通路门店!$S:$S,通讯客户沙盘!$G1502)</f>
        <v>0</v>
      </c>
      <c r="X1502" s="99">
        <f t="shared" si="115"/>
        <v>0</v>
      </c>
      <c r="Y1502" s="99">
        <f>COUNTIFS(通讯通路门店!$S:$S,$G1502,通讯通路门店!$J:$J,"荣耀体验店")+COUNTIFS(通讯通路门店!$S:$S,$G1502,通讯通路门店!$J:$J,"荣耀授权专卖店")</f>
        <v>0</v>
      </c>
      <c r="Z1502" s="99">
        <f>COUNTIFS(通讯通路门店!$S:$S,$G1502,通讯通路门店!$J:$J,"VIVO体验店")</f>
        <v>0</v>
      </c>
      <c r="AA1502" s="99">
        <f>COUNTIFS(通讯通路门店!$S:$S,$G1502,通讯通路门店!$J:$J,"OPPO体验店")</f>
        <v>0</v>
      </c>
      <c r="AB1502" s="99">
        <f>COUNTIFS(通讯通路门店!$S:$S,$G1502,通讯通路门店!$J:$J,"华为授权体验店")+COUNTIFS(通讯通路门店!$S:$S,$G1502,通讯通路门店!$J:$J,"华为堡垒店")</f>
        <v>0</v>
      </c>
      <c r="AC1502" s="99">
        <f>COUNTIFS(通讯通路门店!$S:$S,$G1502,通讯通路门店!$J:$J,"小米体验店")</f>
        <v>0</v>
      </c>
      <c r="AD1502" s="99">
        <f>COUNTIFS(通讯通路门店!$S:$S,$G1502,通讯通路门店!$J:$J,"苹果体验店")</f>
        <v>0</v>
      </c>
      <c r="AE1502" s="99">
        <f>COUNTIFS(通讯通路门店!$S:$S,$G1502,通讯通路门店!$J:$J,"其他品牌专卖店")</f>
        <v>0</v>
      </c>
      <c r="AF1502" s="99">
        <f>SUMIFS(通讯通路门店!$BI:$BI,通讯通路门店!$S:$S,$G1502)</f>
        <v>0</v>
      </c>
      <c r="AG1502" s="99">
        <f>SUMIFS(通讯通路门店!$BH:$BH,通讯通路门店!$S:$S,$G1502)</f>
        <v>0</v>
      </c>
      <c r="AH1502" s="99">
        <f t="shared" si="116"/>
        <v>0</v>
      </c>
      <c r="AI1502" s="99">
        <f>SUMIFS(通讯通路门店!$BB:$BB,通讯通路门店!$S:$S,$G1502)</f>
        <v>0</v>
      </c>
      <c r="AJ1502" s="99">
        <f>SUMIFS(通讯通路门店!$BE:$BE,通讯通路门店!$S:$S,$G1502)</f>
        <v>0</v>
      </c>
      <c r="AK1502" s="99">
        <f>SUMIFS(通讯通路门店!$BG:$BG,通讯通路门店!$S:$S,$G1502)</f>
        <v>0</v>
      </c>
      <c r="AL1502" s="99">
        <f>SUMIFS(通讯通路门店!$BC:$BC,通讯通路门店!$S:$S,$G1502)</f>
        <v>0</v>
      </c>
      <c r="AM1502" s="99">
        <f>SUMIFS(通讯通路门店!$BD:$BD,通讯通路门店!$S:$S,$G1502)</f>
        <v>0</v>
      </c>
      <c r="AN1502" s="99">
        <f>SUMIFS(通讯通路门店!$BF:$BF,通讯通路门店!$S:$S,$G1502)</f>
        <v>0</v>
      </c>
      <c r="AO1502" s="99">
        <f t="shared" si="117"/>
        <v>0</v>
      </c>
      <c r="AP1502" s="99">
        <f>SUMIFS(通讯通路门店!$K:$K,通讯通路门店!$S:$S,$G1502)</f>
        <v>0</v>
      </c>
      <c r="AQ1502" s="83"/>
      <c r="AR1502" s="99">
        <f>SUMIFS(通讯通路门店!$T:$T,通讯通路门店!$S:$S,$G1502)</f>
        <v>0</v>
      </c>
      <c r="AS1502" s="99">
        <f>SUMIFS(通讯通路门店!$U:$U,通讯通路门店!$S:$S,$G1502)</f>
        <v>0</v>
      </c>
      <c r="AT1502" s="99">
        <f>SUMIFS(通讯通路门店!$V:$V,通讯通路门店!$S:$S,$G1502)</f>
        <v>0</v>
      </c>
      <c r="AU1502" s="99">
        <f>SUMIFS(通讯通路门店!$W:$W,通讯通路门店!$S:$S,$G1502)</f>
        <v>0</v>
      </c>
      <c r="AV1502" s="99">
        <f>SUMIFS(通讯通路门店!$Z:$Z,通讯通路门店!$S:$S,$G1502)</f>
        <v>0</v>
      </c>
      <c r="AW1502" s="99">
        <f>SUMIFS(通讯通路门店!$AB:$AB,通讯通路门店!$S:$S,$G1502)</f>
        <v>0</v>
      </c>
      <c r="AX1502" s="99">
        <f>SUMIFS(通讯通路门店!$X:$X,通讯通路门店!$S:$S,$G1502)</f>
        <v>0</v>
      </c>
      <c r="AY1502" s="99">
        <f>SUMIFS(通讯通路门店!$Y:$Y,通讯通路门店!$S:$S,$G1502)</f>
        <v>0</v>
      </c>
      <c r="AZ1502" s="99">
        <f>SUMIFS(通讯通路门店!$AA:$AA,通讯通路门店!$S:$S,$G1502)</f>
        <v>0</v>
      </c>
      <c r="BA1502" s="99">
        <f t="shared" si="118"/>
        <v>0</v>
      </c>
      <c r="BB1502" s="99">
        <f t="shared" si="119"/>
        <v>0</v>
      </c>
      <c r="BC1502" s="99">
        <f>SUMIFS(通讯通路门店!$W:$W,通讯通路门店!$S:$S,$G1502,通讯通路门店!$J:$J,"荣耀体验店")+SUMIFS(通讯通路门店!$W:$W,通讯通路门店!$S:$S,$G1502,通讯通路门店!$J:$J,"荣耀授权专卖店")</f>
        <v>0</v>
      </c>
      <c r="BD1502" s="99">
        <f>SUMIFS(通讯通路门店!$Z:$Z,通讯通路门店!$S:$S,$G1502,通讯通路门店!$J:$J,"VIVO体验店")</f>
        <v>0</v>
      </c>
      <c r="BE1502" s="99">
        <f>SUMIFS(通讯通路门店!$AB:$AB,通讯通路门店!$S:$S,$G1502,通讯通路门店!$J:$J,"OPPO体验店")</f>
        <v>0</v>
      </c>
      <c r="BF1502" s="99">
        <f>SUMIFS(通讯通路门店!$X:$X,通讯通路门店!$S:$S,$G1502,通讯通路门店!$J:$J,"华为授权体验店")+SUMIFS(通讯通路门店!$AA:$AA,通讯通路门店!$S:$S,$G1502,通讯通路门店!$J:$J,"华为堡垒店")</f>
        <v>0</v>
      </c>
      <c r="BG1502" s="99">
        <f>SUMIFS(通讯通路门店!$Y:$Y,通讯通路门店!$S:$S,$G1502,通讯通路门店!$J:$J,"小米体验店")</f>
        <v>0</v>
      </c>
      <c r="BH1502" s="99">
        <f>SUMIFS(通讯通路门店!$AA:$AA,通讯通路门店!$S:$S,$G1502,通讯通路门店!$J:$J,"苹果体验店")</f>
        <v>0</v>
      </c>
      <c r="BI1502" s="99">
        <f>SUMIFS(通讯通路门店!$K:$K,通讯通路门店!$S:$S,$G1502,通讯通路门店!$J:$J,"其他品牌专卖店")</f>
        <v>0</v>
      </c>
      <c r="BJ1502" s="99">
        <f>SUMIFS(通讯通路门店!$AC:$AC,通讯通路门店!$S:$S,$G1502)</f>
        <v>0</v>
      </c>
      <c r="BK1502" s="99">
        <f>SUMIFS(通讯通路门店!$AD:$AD,通讯通路门店!$S:$S,$G1502)</f>
        <v>0</v>
      </c>
      <c r="BL1502" s="99">
        <f>SUMIFS(通讯通路门店!$AE:$AE,通讯通路门店!$S:$S,$G1502)</f>
        <v>0</v>
      </c>
      <c r="BM1502" s="99">
        <f>SUMIFS(通讯通路门店!$AF:$AF,通讯通路门店!$S:$S,$G1502)</f>
        <v>0</v>
      </c>
      <c r="BN1502" s="99">
        <f>SUMIFS(通讯通路门店!$AG:$AG,通讯通路门店!$S:$S,$G1502)</f>
        <v>0</v>
      </c>
      <c r="BO1502" s="99">
        <f>SUMIFS(通讯通路门店!$AH:$AH,通讯通路门店!$S:$S,$G1502)</f>
        <v>0</v>
      </c>
      <c r="BP1502" s="99">
        <f>SUMIFS(通讯通路门店!$AI:$AI,通讯通路门店!$S:$S,$G1502)</f>
        <v>0</v>
      </c>
      <c r="BQ1502" s="83"/>
    </row>
    <row r="1503" spans="1:69">
      <c r="A1503" s="99" t="str">
        <f>IFERROR(_xlfn.XLOOKUP($G1503,通讯通路门店!$S$4:$S$993931,通讯通路门店!$A$4:$A$993931,0,0),"")</f>
        <v>海南省</v>
      </c>
      <c r="B1503" s="99" t="str">
        <f>IFERROR(_xlfn.XLOOKUP($G1503,通讯通路门店!$S$4:$S$993931,通讯通路门店!$B$4:$B$993931,0,0),"")</f>
        <v>东方市</v>
      </c>
      <c r="C1503" s="99" t="str">
        <f>IFERROR(_xlfn.XLOOKUP($G1503,通讯通路门店!$S$4:$S$993931,通讯通路门店!$C$4:$C$993931,0,0),"")</f>
        <v>东方市</v>
      </c>
      <c r="D1503" s="99" t="str">
        <f>IFERROR(_xlfn.XLOOKUP($G1503,通讯通路门店!$S$4:$S$993931,通讯通路门店!$D$4:$D$993931,0,0),"")</f>
        <v>八所镇</v>
      </c>
      <c r="E1503" s="83"/>
      <c r="F1503" s="83"/>
      <c r="G1503" s="101"/>
      <c r="H1503" s="102">
        <f>IFERROR(_xlfn.XLOOKUP($G1503,通讯通路门店!$S$4:$S$993931,通讯通路门店!$R$4:$R$993931,0,0),"")</f>
        <v>0</v>
      </c>
      <c r="I1503" s="83"/>
      <c r="J1503" s="83"/>
      <c r="K1503" s="83"/>
      <c r="L1503" s="83"/>
      <c r="M1503" s="83"/>
      <c r="N1503" s="83"/>
      <c r="O1503" s="83"/>
      <c r="P1503" s="83"/>
      <c r="Q1503" s="83"/>
      <c r="R1503" s="83"/>
      <c r="S1503" s="83"/>
      <c r="T1503" s="83"/>
      <c r="U1503" s="99">
        <f>COUNTIF(通讯通路门店!$S:$S,$G1503)</f>
        <v>0</v>
      </c>
      <c r="V1503" s="99">
        <f>COUNTIFS(通讯通路门店!$S:$S,$G1503,通讯通路门店!$J:$J,"综合卖场")</f>
        <v>0</v>
      </c>
      <c r="W1503" s="99">
        <f>SUMIFS(通讯通路门店!$AJ:$AJ,通讯通路门店!$S:$S,通讯客户沙盘!$G1503)</f>
        <v>0</v>
      </c>
      <c r="X1503" s="99">
        <f t="shared" si="115"/>
        <v>0</v>
      </c>
      <c r="Y1503" s="99">
        <f>COUNTIFS(通讯通路门店!$S:$S,$G1503,通讯通路门店!$J:$J,"荣耀体验店")+COUNTIFS(通讯通路门店!$S:$S,$G1503,通讯通路门店!$J:$J,"荣耀授权专卖店")</f>
        <v>0</v>
      </c>
      <c r="Z1503" s="99">
        <f>COUNTIFS(通讯通路门店!$S:$S,$G1503,通讯通路门店!$J:$J,"VIVO体验店")</f>
        <v>0</v>
      </c>
      <c r="AA1503" s="99">
        <f>COUNTIFS(通讯通路门店!$S:$S,$G1503,通讯通路门店!$J:$J,"OPPO体验店")</f>
        <v>0</v>
      </c>
      <c r="AB1503" s="99">
        <f>COUNTIFS(通讯通路门店!$S:$S,$G1503,通讯通路门店!$J:$J,"华为授权体验店")+COUNTIFS(通讯通路门店!$S:$S,$G1503,通讯通路门店!$J:$J,"华为堡垒店")</f>
        <v>0</v>
      </c>
      <c r="AC1503" s="99">
        <f>COUNTIFS(通讯通路门店!$S:$S,$G1503,通讯通路门店!$J:$J,"小米体验店")</f>
        <v>0</v>
      </c>
      <c r="AD1503" s="99">
        <f>COUNTIFS(通讯通路门店!$S:$S,$G1503,通讯通路门店!$J:$J,"苹果体验店")</f>
        <v>0</v>
      </c>
      <c r="AE1503" s="99">
        <f>COUNTIFS(通讯通路门店!$S:$S,$G1503,通讯通路门店!$J:$J,"其他品牌专卖店")</f>
        <v>0</v>
      </c>
      <c r="AF1503" s="99">
        <f>SUMIFS(通讯通路门店!$BI:$BI,通讯通路门店!$S:$S,$G1503)</f>
        <v>0</v>
      </c>
      <c r="AG1503" s="99">
        <f>SUMIFS(通讯通路门店!$BH:$BH,通讯通路门店!$S:$S,$G1503)</f>
        <v>0</v>
      </c>
      <c r="AH1503" s="99">
        <f t="shared" si="116"/>
        <v>0</v>
      </c>
      <c r="AI1503" s="99">
        <f>SUMIFS(通讯通路门店!$BB:$BB,通讯通路门店!$S:$S,$G1503)</f>
        <v>0</v>
      </c>
      <c r="AJ1503" s="99">
        <f>SUMIFS(通讯通路门店!$BE:$BE,通讯通路门店!$S:$S,$G1503)</f>
        <v>0</v>
      </c>
      <c r="AK1503" s="99">
        <f>SUMIFS(通讯通路门店!$BG:$BG,通讯通路门店!$S:$S,$G1503)</f>
        <v>0</v>
      </c>
      <c r="AL1503" s="99">
        <f>SUMIFS(通讯通路门店!$BC:$BC,通讯通路门店!$S:$S,$G1503)</f>
        <v>0</v>
      </c>
      <c r="AM1503" s="99">
        <f>SUMIFS(通讯通路门店!$BD:$BD,通讯通路门店!$S:$S,$G1503)</f>
        <v>0</v>
      </c>
      <c r="AN1503" s="99">
        <f>SUMIFS(通讯通路门店!$BF:$BF,通讯通路门店!$S:$S,$G1503)</f>
        <v>0</v>
      </c>
      <c r="AO1503" s="99">
        <f t="shared" si="117"/>
        <v>0</v>
      </c>
      <c r="AP1503" s="99">
        <f>SUMIFS(通讯通路门店!$K:$K,通讯通路门店!$S:$S,$G1503)</f>
        <v>0</v>
      </c>
      <c r="AQ1503" s="83"/>
      <c r="AR1503" s="99">
        <f>SUMIFS(通讯通路门店!$T:$T,通讯通路门店!$S:$S,$G1503)</f>
        <v>0</v>
      </c>
      <c r="AS1503" s="99">
        <f>SUMIFS(通讯通路门店!$U:$U,通讯通路门店!$S:$S,$G1503)</f>
        <v>0</v>
      </c>
      <c r="AT1503" s="99">
        <f>SUMIFS(通讯通路门店!$V:$V,通讯通路门店!$S:$S,$G1503)</f>
        <v>0</v>
      </c>
      <c r="AU1503" s="99">
        <f>SUMIFS(通讯通路门店!$W:$W,通讯通路门店!$S:$S,$G1503)</f>
        <v>0</v>
      </c>
      <c r="AV1503" s="99">
        <f>SUMIFS(通讯通路门店!$Z:$Z,通讯通路门店!$S:$S,$G1503)</f>
        <v>0</v>
      </c>
      <c r="AW1503" s="99">
        <f>SUMIFS(通讯通路门店!$AB:$AB,通讯通路门店!$S:$S,$G1503)</f>
        <v>0</v>
      </c>
      <c r="AX1503" s="99">
        <f>SUMIFS(通讯通路门店!$X:$X,通讯通路门店!$S:$S,$G1503)</f>
        <v>0</v>
      </c>
      <c r="AY1503" s="99">
        <f>SUMIFS(通讯通路门店!$Y:$Y,通讯通路门店!$S:$S,$G1503)</f>
        <v>0</v>
      </c>
      <c r="AZ1503" s="99">
        <f>SUMIFS(通讯通路门店!$AA:$AA,通讯通路门店!$S:$S,$G1503)</f>
        <v>0</v>
      </c>
      <c r="BA1503" s="99">
        <f t="shared" si="118"/>
        <v>0</v>
      </c>
      <c r="BB1503" s="99">
        <f t="shared" si="119"/>
        <v>0</v>
      </c>
      <c r="BC1503" s="99">
        <f>SUMIFS(通讯通路门店!$W:$W,通讯通路门店!$S:$S,$G1503,通讯通路门店!$J:$J,"荣耀体验店")+SUMIFS(通讯通路门店!$W:$W,通讯通路门店!$S:$S,$G1503,通讯通路门店!$J:$J,"荣耀授权专卖店")</f>
        <v>0</v>
      </c>
      <c r="BD1503" s="99">
        <f>SUMIFS(通讯通路门店!$Z:$Z,通讯通路门店!$S:$S,$G1503,通讯通路门店!$J:$J,"VIVO体验店")</f>
        <v>0</v>
      </c>
      <c r="BE1503" s="99">
        <f>SUMIFS(通讯通路门店!$AB:$AB,通讯通路门店!$S:$S,$G1503,通讯通路门店!$J:$J,"OPPO体验店")</f>
        <v>0</v>
      </c>
      <c r="BF1503" s="99">
        <f>SUMIFS(通讯通路门店!$X:$X,通讯通路门店!$S:$S,$G1503,通讯通路门店!$J:$J,"华为授权体验店")+SUMIFS(通讯通路门店!$AA:$AA,通讯通路门店!$S:$S,$G1503,通讯通路门店!$J:$J,"华为堡垒店")</f>
        <v>0</v>
      </c>
      <c r="BG1503" s="99">
        <f>SUMIFS(通讯通路门店!$Y:$Y,通讯通路门店!$S:$S,$G1503,通讯通路门店!$J:$J,"小米体验店")</f>
        <v>0</v>
      </c>
      <c r="BH1503" s="99">
        <f>SUMIFS(通讯通路门店!$AA:$AA,通讯通路门店!$S:$S,$G1503,通讯通路门店!$J:$J,"苹果体验店")</f>
        <v>0</v>
      </c>
      <c r="BI1503" s="99">
        <f>SUMIFS(通讯通路门店!$K:$K,通讯通路门店!$S:$S,$G1503,通讯通路门店!$J:$J,"其他品牌专卖店")</f>
        <v>0</v>
      </c>
      <c r="BJ1503" s="99">
        <f>SUMIFS(通讯通路门店!$AC:$AC,通讯通路门店!$S:$S,$G1503)</f>
        <v>0</v>
      </c>
      <c r="BK1503" s="99">
        <f>SUMIFS(通讯通路门店!$AD:$AD,通讯通路门店!$S:$S,$G1503)</f>
        <v>0</v>
      </c>
      <c r="BL1503" s="99">
        <f>SUMIFS(通讯通路门店!$AE:$AE,通讯通路门店!$S:$S,$G1503)</f>
        <v>0</v>
      </c>
      <c r="BM1503" s="99">
        <f>SUMIFS(通讯通路门店!$AF:$AF,通讯通路门店!$S:$S,$G1503)</f>
        <v>0</v>
      </c>
      <c r="BN1503" s="99">
        <f>SUMIFS(通讯通路门店!$AG:$AG,通讯通路门店!$S:$S,$G1503)</f>
        <v>0</v>
      </c>
      <c r="BO1503" s="99">
        <f>SUMIFS(通讯通路门店!$AH:$AH,通讯通路门店!$S:$S,$G1503)</f>
        <v>0</v>
      </c>
      <c r="BP1503" s="99">
        <f>SUMIFS(通讯通路门店!$AI:$AI,通讯通路门店!$S:$S,$G1503)</f>
        <v>0</v>
      </c>
      <c r="BQ1503" s="83"/>
    </row>
    <row r="1504" spans="1:69">
      <c r="A1504" s="99" t="str">
        <f>IFERROR(_xlfn.XLOOKUP($G1504,通讯通路门店!$S$4:$S$993931,通讯通路门店!$A$4:$A$993931,0,0),"")</f>
        <v>海南省</v>
      </c>
      <c r="B1504" s="99" t="str">
        <f>IFERROR(_xlfn.XLOOKUP($G1504,通讯通路门店!$S$4:$S$993931,通讯通路门店!$B$4:$B$993931,0,0),"")</f>
        <v>东方市</v>
      </c>
      <c r="C1504" s="99" t="str">
        <f>IFERROR(_xlfn.XLOOKUP($G1504,通讯通路门店!$S$4:$S$993931,通讯通路门店!$C$4:$C$993931,0,0),"")</f>
        <v>东方市</v>
      </c>
      <c r="D1504" s="99" t="str">
        <f>IFERROR(_xlfn.XLOOKUP($G1504,通讯通路门店!$S$4:$S$993931,通讯通路门店!$D$4:$D$993931,0,0),"")</f>
        <v>八所镇</v>
      </c>
      <c r="E1504" s="83"/>
      <c r="F1504" s="83"/>
      <c r="G1504" s="101"/>
      <c r="H1504" s="102">
        <f>IFERROR(_xlfn.XLOOKUP($G1504,通讯通路门店!$S$4:$S$993931,通讯通路门店!$R$4:$R$993931,0,0),"")</f>
        <v>0</v>
      </c>
      <c r="I1504" s="83"/>
      <c r="J1504" s="83"/>
      <c r="K1504" s="83"/>
      <c r="L1504" s="83"/>
      <c r="M1504" s="83"/>
      <c r="N1504" s="83"/>
      <c r="O1504" s="83"/>
      <c r="P1504" s="83"/>
      <c r="Q1504" s="83"/>
      <c r="R1504" s="83"/>
      <c r="S1504" s="83"/>
      <c r="T1504" s="83"/>
      <c r="U1504" s="99">
        <f>COUNTIF(通讯通路门店!$S:$S,$G1504)</f>
        <v>0</v>
      </c>
      <c r="V1504" s="99">
        <f>COUNTIFS(通讯通路门店!$S:$S,$G1504,通讯通路门店!$J:$J,"综合卖场")</f>
        <v>0</v>
      </c>
      <c r="W1504" s="99">
        <f>SUMIFS(通讯通路门店!$AJ:$AJ,通讯通路门店!$S:$S,通讯客户沙盘!$G1504)</f>
        <v>0</v>
      </c>
      <c r="X1504" s="99">
        <f t="shared" si="115"/>
        <v>0</v>
      </c>
      <c r="Y1504" s="99">
        <f>COUNTIFS(通讯通路门店!$S:$S,$G1504,通讯通路门店!$J:$J,"荣耀体验店")+COUNTIFS(通讯通路门店!$S:$S,$G1504,通讯通路门店!$J:$J,"荣耀授权专卖店")</f>
        <v>0</v>
      </c>
      <c r="Z1504" s="99">
        <f>COUNTIFS(通讯通路门店!$S:$S,$G1504,通讯通路门店!$J:$J,"VIVO体验店")</f>
        <v>0</v>
      </c>
      <c r="AA1504" s="99">
        <f>COUNTIFS(通讯通路门店!$S:$S,$G1504,通讯通路门店!$J:$J,"OPPO体验店")</f>
        <v>0</v>
      </c>
      <c r="AB1504" s="99">
        <f>COUNTIFS(通讯通路门店!$S:$S,$G1504,通讯通路门店!$J:$J,"华为授权体验店")+COUNTIFS(通讯通路门店!$S:$S,$G1504,通讯通路门店!$J:$J,"华为堡垒店")</f>
        <v>0</v>
      </c>
      <c r="AC1504" s="99">
        <f>COUNTIFS(通讯通路门店!$S:$S,$G1504,通讯通路门店!$J:$J,"小米体验店")</f>
        <v>0</v>
      </c>
      <c r="AD1504" s="99">
        <f>COUNTIFS(通讯通路门店!$S:$S,$G1504,通讯通路门店!$J:$J,"苹果体验店")</f>
        <v>0</v>
      </c>
      <c r="AE1504" s="99">
        <f>COUNTIFS(通讯通路门店!$S:$S,$G1504,通讯通路门店!$J:$J,"其他品牌专卖店")</f>
        <v>0</v>
      </c>
      <c r="AF1504" s="99">
        <f>SUMIFS(通讯通路门店!$BI:$BI,通讯通路门店!$S:$S,$G1504)</f>
        <v>0</v>
      </c>
      <c r="AG1504" s="99">
        <f>SUMIFS(通讯通路门店!$BH:$BH,通讯通路门店!$S:$S,$G1504)</f>
        <v>0</v>
      </c>
      <c r="AH1504" s="99">
        <f t="shared" si="116"/>
        <v>0</v>
      </c>
      <c r="AI1504" s="99">
        <f>SUMIFS(通讯通路门店!$BB:$BB,通讯通路门店!$S:$S,$G1504)</f>
        <v>0</v>
      </c>
      <c r="AJ1504" s="99">
        <f>SUMIFS(通讯通路门店!$BE:$BE,通讯通路门店!$S:$S,$G1504)</f>
        <v>0</v>
      </c>
      <c r="AK1504" s="99">
        <f>SUMIFS(通讯通路门店!$BG:$BG,通讯通路门店!$S:$S,$G1504)</f>
        <v>0</v>
      </c>
      <c r="AL1504" s="99">
        <f>SUMIFS(通讯通路门店!$BC:$BC,通讯通路门店!$S:$S,$G1504)</f>
        <v>0</v>
      </c>
      <c r="AM1504" s="99">
        <f>SUMIFS(通讯通路门店!$BD:$BD,通讯通路门店!$S:$S,$G1504)</f>
        <v>0</v>
      </c>
      <c r="AN1504" s="99">
        <f>SUMIFS(通讯通路门店!$BF:$BF,通讯通路门店!$S:$S,$G1504)</f>
        <v>0</v>
      </c>
      <c r="AO1504" s="99">
        <f t="shared" si="117"/>
        <v>0</v>
      </c>
      <c r="AP1504" s="99">
        <f>SUMIFS(通讯通路门店!$K:$K,通讯通路门店!$S:$S,$G1504)</f>
        <v>0</v>
      </c>
      <c r="AQ1504" s="83"/>
      <c r="AR1504" s="99">
        <f>SUMIFS(通讯通路门店!$T:$T,通讯通路门店!$S:$S,$G1504)</f>
        <v>0</v>
      </c>
      <c r="AS1504" s="99">
        <f>SUMIFS(通讯通路门店!$U:$U,通讯通路门店!$S:$S,$G1504)</f>
        <v>0</v>
      </c>
      <c r="AT1504" s="99">
        <f>SUMIFS(通讯通路门店!$V:$V,通讯通路门店!$S:$S,$G1504)</f>
        <v>0</v>
      </c>
      <c r="AU1504" s="99">
        <f>SUMIFS(通讯通路门店!$W:$W,通讯通路门店!$S:$S,$G1504)</f>
        <v>0</v>
      </c>
      <c r="AV1504" s="99">
        <f>SUMIFS(通讯通路门店!$Z:$Z,通讯通路门店!$S:$S,$G1504)</f>
        <v>0</v>
      </c>
      <c r="AW1504" s="99">
        <f>SUMIFS(通讯通路门店!$AB:$AB,通讯通路门店!$S:$S,$G1504)</f>
        <v>0</v>
      </c>
      <c r="AX1504" s="99">
        <f>SUMIFS(通讯通路门店!$X:$X,通讯通路门店!$S:$S,$G1504)</f>
        <v>0</v>
      </c>
      <c r="AY1504" s="99">
        <f>SUMIFS(通讯通路门店!$Y:$Y,通讯通路门店!$S:$S,$G1504)</f>
        <v>0</v>
      </c>
      <c r="AZ1504" s="99">
        <f>SUMIFS(通讯通路门店!$AA:$AA,通讯通路门店!$S:$S,$G1504)</f>
        <v>0</v>
      </c>
      <c r="BA1504" s="99">
        <f t="shared" si="118"/>
        <v>0</v>
      </c>
      <c r="BB1504" s="99">
        <f t="shared" si="119"/>
        <v>0</v>
      </c>
      <c r="BC1504" s="99">
        <f>SUMIFS(通讯通路门店!$W:$W,通讯通路门店!$S:$S,$G1504,通讯通路门店!$J:$J,"荣耀体验店")+SUMIFS(通讯通路门店!$W:$W,通讯通路门店!$S:$S,$G1504,通讯通路门店!$J:$J,"荣耀授权专卖店")</f>
        <v>0</v>
      </c>
      <c r="BD1504" s="99">
        <f>SUMIFS(通讯通路门店!$Z:$Z,通讯通路门店!$S:$S,$G1504,通讯通路门店!$J:$J,"VIVO体验店")</f>
        <v>0</v>
      </c>
      <c r="BE1504" s="99">
        <f>SUMIFS(通讯通路门店!$AB:$AB,通讯通路门店!$S:$S,$G1504,通讯通路门店!$J:$J,"OPPO体验店")</f>
        <v>0</v>
      </c>
      <c r="BF1504" s="99">
        <f>SUMIFS(通讯通路门店!$X:$X,通讯通路门店!$S:$S,$G1504,通讯通路门店!$J:$J,"华为授权体验店")+SUMIFS(通讯通路门店!$AA:$AA,通讯通路门店!$S:$S,$G1504,通讯通路门店!$J:$J,"华为堡垒店")</f>
        <v>0</v>
      </c>
      <c r="BG1504" s="99">
        <f>SUMIFS(通讯通路门店!$Y:$Y,通讯通路门店!$S:$S,$G1504,通讯通路门店!$J:$J,"小米体验店")</f>
        <v>0</v>
      </c>
      <c r="BH1504" s="99">
        <f>SUMIFS(通讯通路门店!$AA:$AA,通讯通路门店!$S:$S,$G1504,通讯通路门店!$J:$J,"苹果体验店")</f>
        <v>0</v>
      </c>
      <c r="BI1504" s="99">
        <f>SUMIFS(通讯通路门店!$K:$K,通讯通路门店!$S:$S,$G1504,通讯通路门店!$J:$J,"其他品牌专卖店")</f>
        <v>0</v>
      </c>
      <c r="BJ1504" s="99">
        <f>SUMIFS(通讯通路门店!$AC:$AC,通讯通路门店!$S:$S,$G1504)</f>
        <v>0</v>
      </c>
      <c r="BK1504" s="99">
        <f>SUMIFS(通讯通路门店!$AD:$AD,通讯通路门店!$S:$S,$G1504)</f>
        <v>0</v>
      </c>
      <c r="BL1504" s="99">
        <f>SUMIFS(通讯通路门店!$AE:$AE,通讯通路门店!$S:$S,$G1504)</f>
        <v>0</v>
      </c>
      <c r="BM1504" s="99">
        <f>SUMIFS(通讯通路门店!$AF:$AF,通讯通路门店!$S:$S,$G1504)</f>
        <v>0</v>
      </c>
      <c r="BN1504" s="99">
        <f>SUMIFS(通讯通路门店!$AG:$AG,通讯通路门店!$S:$S,$G1504)</f>
        <v>0</v>
      </c>
      <c r="BO1504" s="99">
        <f>SUMIFS(通讯通路门店!$AH:$AH,通讯通路门店!$S:$S,$G1504)</f>
        <v>0</v>
      </c>
      <c r="BP1504" s="99">
        <f>SUMIFS(通讯通路门店!$AI:$AI,通讯通路门店!$S:$S,$G1504)</f>
        <v>0</v>
      </c>
      <c r="BQ1504" s="83"/>
    </row>
    <row r="1505" spans="1:69">
      <c r="A1505" s="99" t="str">
        <f>IFERROR(_xlfn.XLOOKUP($G1505,通讯通路门店!$S$4:$S$993931,通讯通路门店!$A$4:$A$993931,0,0),"")</f>
        <v>海南省</v>
      </c>
      <c r="B1505" s="99" t="str">
        <f>IFERROR(_xlfn.XLOOKUP($G1505,通讯通路门店!$S$4:$S$993931,通讯通路门店!$B$4:$B$993931,0,0),"")</f>
        <v>东方市</v>
      </c>
      <c r="C1505" s="99" t="str">
        <f>IFERROR(_xlfn.XLOOKUP($G1505,通讯通路门店!$S$4:$S$993931,通讯通路门店!$C$4:$C$993931,0,0),"")</f>
        <v>东方市</v>
      </c>
      <c r="D1505" s="99" t="str">
        <f>IFERROR(_xlfn.XLOOKUP($G1505,通讯通路门店!$S$4:$S$993931,通讯通路门店!$D$4:$D$993931,0,0),"")</f>
        <v>八所镇</v>
      </c>
      <c r="E1505" s="83"/>
      <c r="F1505" s="83"/>
      <c r="G1505" s="101"/>
      <c r="H1505" s="102">
        <f>IFERROR(_xlfn.XLOOKUP($G1505,通讯通路门店!$S$4:$S$993931,通讯通路门店!$R$4:$R$993931,0,0),"")</f>
        <v>0</v>
      </c>
      <c r="I1505" s="83"/>
      <c r="J1505" s="83"/>
      <c r="K1505" s="83"/>
      <c r="L1505" s="83"/>
      <c r="M1505" s="83"/>
      <c r="N1505" s="83"/>
      <c r="O1505" s="83"/>
      <c r="P1505" s="83"/>
      <c r="Q1505" s="83"/>
      <c r="R1505" s="83"/>
      <c r="S1505" s="83"/>
      <c r="T1505" s="83"/>
      <c r="U1505" s="99">
        <f>COUNTIF(通讯通路门店!$S:$S,$G1505)</f>
        <v>0</v>
      </c>
      <c r="V1505" s="99">
        <f>COUNTIFS(通讯通路门店!$S:$S,$G1505,通讯通路门店!$J:$J,"综合卖场")</f>
        <v>0</v>
      </c>
      <c r="W1505" s="99">
        <f>SUMIFS(通讯通路门店!$AJ:$AJ,通讯通路门店!$S:$S,通讯客户沙盘!$G1505)</f>
        <v>0</v>
      </c>
      <c r="X1505" s="99">
        <f t="shared" si="115"/>
        <v>0</v>
      </c>
      <c r="Y1505" s="99">
        <f>COUNTIFS(通讯通路门店!$S:$S,$G1505,通讯通路门店!$J:$J,"荣耀体验店")+COUNTIFS(通讯通路门店!$S:$S,$G1505,通讯通路门店!$J:$J,"荣耀授权专卖店")</f>
        <v>0</v>
      </c>
      <c r="Z1505" s="99">
        <f>COUNTIFS(通讯通路门店!$S:$S,$G1505,通讯通路门店!$J:$J,"VIVO体验店")</f>
        <v>0</v>
      </c>
      <c r="AA1505" s="99">
        <f>COUNTIFS(通讯通路门店!$S:$S,$G1505,通讯通路门店!$J:$J,"OPPO体验店")</f>
        <v>0</v>
      </c>
      <c r="AB1505" s="99">
        <f>COUNTIFS(通讯通路门店!$S:$S,$G1505,通讯通路门店!$J:$J,"华为授权体验店")+COUNTIFS(通讯通路门店!$S:$S,$G1505,通讯通路门店!$J:$J,"华为堡垒店")</f>
        <v>0</v>
      </c>
      <c r="AC1505" s="99">
        <f>COUNTIFS(通讯通路门店!$S:$S,$G1505,通讯通路门店!$J:$J,"小米体验店")</f>
        <v>0</v>
      </c>
      <c r="AD1505" s="99">
        <f>COUNTIFS(通讯通路门店!$S:$S,$G1505,通讯通路门店!$J:$J,"苹果体验店")</f>
        <v>0</v>
      </c>
      <c r="AE1505" s="99">
        <f>COUNTIFS(通讯通路门店!$S:$S,$G1505,通讯通路门店!$J:$J,"其他品牌专卖店")</f>
        <v>0</v>
      </c>
      <c r="AF1505" s="99">
        <f>SUMIFS(通讯通路门店!$BI:$BI,通讯通路门店!$S:$S,$G1505)</f>
        <v>0</v>
      </c>
      <c r="AG1505" s="99">
        <f>SUMIFS(通讯通路门店!$BH:$BH,通讯通路门店!$S:$S,$G1505)</f>
        <v>0</v>
      </c>
      <c r="AH1505" s="99">
        <f t="shared" si="116"/>
        <v>0</v>
      </c>
      <c r="AI1505" s="99">
        <f>SUMIFS(通讯通路门店!$BB:$BB,通讯通路门店!$S:$S,$G1505)</f>
        <v>0</v>
      </c>
      <c r="AJ1505" s="99">
        <f>SUMIFS(通讯通路门店!$BE:$BE,通讯通路门店!$S:$S,$G1505)</f>
        <v>0</v>
      </c>
      <c r="AK1505" s="99">
        <f>SUMIFS(通讯通路门店!$BG:$BG,通讯通路门店!$S:$S,$G1505)</f>
        <v>0</v>
      </c>
      <c r="AL1505" s="99">
        <f>SUMIFS(通讯通路门店!$BC:$BC,通讯通路门店!$S:$S,$G1505)</f>
        <v>0</v>
      </c>
      <c r="AM1505" s="99">
        <f>SUMIFS(通讯通路门店!$BD:$BD,通讯通路门店!$S:$S,$G1505)</f>
        <v>0</v>
      </c>
      <c r="AN1505" s="99">
        <f>SUMIFS(通讯通路门店!$BF:$BF,通讯通路门店!$S:$S,$G1505)</f>
        <v>0</v>
      </c>
      <c r="AO1505" s="99">
        <f t="shared" si="117"/>
        <v>0</v>
      </c>
      <c r="AP1505" s="99">
        <f>SUMIFS(通讯通路门店!$K:$K,通讯通路门店!$S:$S,$G1505)</f>
        <v>0</v>
      </c>
      <c r="AQ1505" s="83"/>
      <c r="AR1505" s="99">
        <f>SUMIFS(通讯通路门店!$T:$T,通讯通路门店!$S:$S,$G1505)</f>
        <v>0</v>
      </c>
      <c r="AS1505" s="99">
        <f>SUMIFS(通讯通路门店!$U:$U,通讯通路门店!$S:$S,$G1505)</f>
        <v>0</v>
      </c>
      <c r="AT1505" s="99">
        <f>SUMIFS(通讯通路门店!$V:$V,通讯通路门店!$S:$S,$G1505)</f>
        <v>0</v>
      </c>
      <c r="AU1505" s="99">
        <f>SUMIFS(通讯通路门店!$W:$W,通讯通路门店!$S:$S,$G1505)</f>
        <v>0</v>
      </c>
      <c r="AV1505" s="99">
        <f>SUMIFS(通讯通路门店!$Z:$Z,通讯通路门店!$S:$S,$G1505)</f>
        <v>0</v>
      </c>
      <c r="AW1505" s="99">
        <f>SUMIFS(通讯通路门店!$AB:$AB,通讯通路门店!$S:$S,$G1505)</f>
        <v>0</v>
      </c>
      <c r="AX1505" s="99">
        <f>SUMIFS(通讯通路门店!$X:$X,通讯通路门店!$S:$S,$G1505)</f>
        <v>0</v>
      </c>
      <c r="AY1505" s="99">
        <f>SUMIFS(通讯通路门店!$Y:$Y,通讯通路门店!$S:$S,$G1505)</f>
        <v>0</v>
      </c>
      <c r="AZ1505" s="99">
        <f>SUMIFS(通讯通路门店!$AA:$AA,通讯通路门店!$S:$S,$G1505)</f>
        <v>0</v>
      </c>
      <c r="BA1505" s="99">
        <f t="shared" si="118"/>
        <v>0</v>
      </c>
      <c r="BB1505" s="99">
        <f t="shared" si="119"/>
        <v>0</v>
      </c>
      <c r="BC1505" s="99">
        <f>SUMIFS(通讯通路门店!$W:$W,通讯通路门店!$S:$S,$G1505,通讯通路门店!$J:$J,"荣耀体验店")+SUMIFS(通讯通路门店!$W:$W,通讯通路门店!$S:$S,$G1505,通讯通路门店!$J:$J,"荣耀授权专卖店")</f>
        <v>0</v>
      </c>
      <c r="BD1505" s="99">
        <f>SUMIFS(通讯通路门店!$Z:$Z,通讯通路门店!$S:$S,$G1505,通讯通路门店!$J:$J,"VIVO体验店")</f>
        <v>0</v>
      </c>
      <c r="BE1505" s="99">
        <f>SUMIFS(通讯通路门店!$AB:$AB,通讯通路门店!$S:$S,$G1505,通讯通路门店!$J:$J,"OPPO体验店")</f>
        <v>0</v>
      </c>
      <c r="BF1505" s="99">
        <f>SUMIFS(通讯通路门店!$X:$X,通讯通路门店!$S:$S,$G1505,通讯通路门店!$J:$J,"华为授权体验店")+SUMIFS(通讯通路门店!$AA:$AA,通讯通路门店!$S:$S,$G1505,通讯通路门店!$J:$J,"华为堡垒店")</f>
        <v>0</v>
      </c>
      <c r="BG1505" s="99">
        <f>SUMIFS(通讯通路门店!$Y:$Y,通讯通路门店!$S:$S,$G1505,通讯通路门店!$J:$J,"小米体验店")</f>
        <v>0</v>
      </c>
      <c r="BH1505" s="99">
        <f>SUMIFS(通讯通路门店!$AA:$AA,通讯通路门店!$S:$S,$G1505,通讯通路门店!$J:$J,"苹果体验店")</f>
        <v>0</v>
      </c>
      <c r="BI1505" s="99">
        <f>SUMIFS(通讯通路门店!$K:$K,通讯通路门店!$S:$S,$G1505,通讯通路门店!$J:$J,"其他品牌专卖店")</f>
        <v>0</v>
      </c>
      <c r="BJ1505" s="99">
        <f>SUMIFS(通讯通路门店!$AC:$AC,通讯通路门店!$S:$S,$G1505)</f>
        <v>0</v>
      </c>
      <c r="BK1505" s="99">
        <f>SUMIFS(通讯通路门店!$AD:$AD,通讯通路门店!$S:$S,$G1505)</f>
        <v>0</v>
      </c>
      <c r="BL1505" s="99">
        <f>SUMIFS(通讯通路门店!$AE:$AE,通讯通路门店!$S:$S,$G1505)</f>
        <v>0</v>
      </c>
      <c r="BM1505" s="99">
        <f>SUMIFS(通讯通路门店!$AF:$AF,通讯通路门店!$S:$S,$G1505)</f>
        <v>0</v>
      </c>
      <c r="BN1505" s="99">
        <f>SUMIFS(通讯通路门店!$AG:$AG,通讯通路门店!$S:$S,$G1505)</f>
        <v>0</v>
      </c>
      <c r="BO1505" s="99">
        <f>SUMIFS(通讯通路门店!$AH:$AH,通讯通路门店!$S:$S,$G1505)</f>
        <v>0</v>
      </c>
      <c r="BP1505" s="99">
        <f>SUMIFS(通讯通路门店!$AI:$AI,通讯通路门店!$S:$S,$G1505)</f>
        <v>0</v>
      </c>
      <c r="BQ1505" s="83"/>
    </row>
    <row r="1506" spans="1:69">
      <c r="A1506" s="99" t="str">
        <f>IFERROR(_xlfn.XLOOKUP($G1506,通讯通路门店!$S$4:$S$993931,通讯通路门店!$A$4:$A$993931,0,0),"")</f>
        <v>海南省</v>
      </c>
      <c r="B1506" s="99" t="str">
        <f>IFERROR(_xlfn.XLOOKUP($G1506,通讯通路门店!$S$4:$S$993931,通讯通路门店!$B$4:$B$993931,0,0),"")</f>
        <v>东方市</v>
      </c>
      <c r="C1506" s="99" t="str">
        <f>IFERROR(_xlfn.XLOOKUP($G1506,通讯通路门店!$S$4:$S$993931,通讯通路门店!$C$4:$C$993931,0,0),"")</f>
        <v>东方市</v>
      </c>
      <c r="D1506" s="99" t="str">
        <f>IFERROR(_xlfn.XLOOKUP($G1506,通讯通路门店!$S$4:$S$993931,通讯通路门店!$D$4:$D$993931,0,0),"")</f>
        <v>八所镇</v>
      </c>
      <c r="E1506" s="83"/>
      <c r="F1506" s="83"/>
      <c r="G1506" s="101"/>
      <c r="H1506" s="102">
        <f>IFERROR(_xlfn.XLOOKUP($G1506,通讯通路门店!$S$4:$S$993931,通讯通路门店!$R$4:$R$993931,0,0),"")</f>
        <v>0</v>
      </c>
      <c r="I1506" s="83"/>
      <c r="J1506" s="83"/>
      <c r="K1506" s="83"/>
      <c r="L1506" s="83"/>
      <c r="M1506" s="83"/>
      <c r="N1506" s="83"/>
      <c r="O1506" s="83"/>
      <c r="P1506" s="83"/>
      <c r="Q1506" s="83"/>
      <c r="R1506" s="83"/>
      <c r="S1506" s="83"/>
      <c r="T1506" s="83"/>
      <c r="U1506" s="99">
        <f>COUNTIF(通讯通路门店!$S:$S,$G1506)</f>
        <v>0</v>
      </c>
      <c r="V1506" s="99">
        <f>COUNTIFS(通讯通路门店!$S:$S,$G1506,通讯通路门店!$J:$J,"综合卖场")</f>
        <v>0</v>
      </c>
      <c r="W1506" s="99">
        <f>SUMIFS(通讯通路门店!$AJ:$AJ,通讯通路门店!$S:$S,通讯客户沙盘!$G1506)</f>
        <v>0</v>
      </c>
      <c r="X1506" s="99">
        <f t="shared" si="115"/>
        <v>0</v>
      </c>
      <c r="Y1506" s="99">
        <f>COUNTIFS(通讯通路门店!$S:$S,$G1506,通讯通路门店!$J:$J,"荣耀体验店")+COUNTIFS(通讯通路门店!$S:$S,$G1506,通讯通路门店!$J:$J,"荣耀授权专卖店")</f>
        <v>0</v>
      </c>
      <c r="Z1506" s="99">
        <f>COUNTIFS(通讯通路门店!$S:$S,$G1506,通讯通路门店!$J:$J,"VIVO体验店")</f>
        <v>0</v>
      </c>
      <c r="AA1506" s="99">
        <f>COUNTIFS(通讯通路门店!$S:$S,$G1506,通讯通路门店!$J:$J,"OPPO体验店")</f>
        <v>0</v>
      </c>
      <c r="AB1506" s="99">
        <f>COUNTIFS(通讯通路门店!$S:$S,$G1506,通讯通路门店!$J:$J,"华为授权体验店")+COUNTIFS(通讯通路门店!$S:$S,$G1506,通讯通路门店!$J:$J,"华为堡垒店")</f>
        <v>0</v>
      </c>
      <c r="AC1506" s="99">
        <f>COUNTIFS(通讯通路门店!$S:$S,$G1506,通讯通路门店!$J:$J,"小米体验店")</f>
        <v>0</v>
      </c>
      <c r="AD1506" s="99">
        <f>COUNTIFS(通讯通路门店!$S:$S,$G1506,通讯通路门店!$J:$J,"苹果体验店")</f>
        <v>0</v>
      </c>
      <c r="AE1506" s="99">
        <f>COUNTIFS(通讯通路门店!$S:$S,$G1506,通讯通路门店!$J:$J,"其他品牌专卖店")</f>
        <v>0</v>
      </c>
      <c r="AF1506" s="99">
        <f>SUMIFS(通讯通路门店!$BI:$BI,通讯通路门店!$S:$S,$G1506)</f>
        <v>0</v>
      </c>
      <c r="AG1506" s="99">
        <f>SUMIFS(通讯通路门店!$BH:$BH,通讯通路门店!$S:$S,$G1506)</f>
        <v>0</v>
      </c>
      <c r="AH1506" s="99">
        <f t="shared" si="116"/>
        <v>0</v>
      </c>
      <c r="AI1506" s="99">
        <f>SUMIFS(通讯通路门店!$BB:$BB,通讯通路门店!$S:$S,$G1506)</f>
        <v>0</v>
      </c>
      <c r="AJ1506" s="99">
        <f>SUMIFS(通讯通路门店!$BE:$BE,通讯通路门店!$S:$S,$G1506)</f>
        <v>0</v>
      </c>
      <c r="AK1506" s="99">
        <f>SUMIFS(通讯通路门店!$BG:$BG,通讯通路门店!$S:$S,$G1506)</f>
        <v>0</v>
      </c>
      <c r="AL1506" s="99">
        <f>SUMIFS(通讯通路门店!$BC:$BC,通讯通路门店!$S:$S,$G1506)</f>
        <v>0</v>
      </c>
      <c r="AM1506" s="99">
        <f>SUMIFS(通讯通路门店!$BD:$BD,通讯通路门店!$S:$S,$G1506)</f>
        <v>0</v>
      </c>
      <c r="AN1506" s="99">
        <f>SUMIFS(通讯通路门店!$BF:$BF,通讯通路门店!$S:$S,$G1506)</f>
        <v>0</v>
      </c>
      <c r="AO1506" s="99">
        <f t="shared" si="117"/>
        <v>0</v>
      </c>
      <c r="AP1506" s="99">
        <f>SUMIFS(通讯通路门店!$K:$K,通讯通路门店!$S:$S,$G1506)</f>
        <v>0</v>
      </c>
      <c r="AQ1506" s="83"/>
      <c r="AR1506" s="99">
        <f>SUMIFS(通讯通路门店!$T:$T,通讯通路门店!$S:$S,$G1506)</f>
        <v>0</v>
      </c>
      <c r="AS1506" s="99">
        <f>SUMIFS(通讯通路门店!$U:$U,通讯通路门店!$S:$S,$G1506)</f>
        <v>0</v>
      </c>
      <c r="AT1506" s="99">
        <f>SUMIFS(通讯通路门店!$V:$V,通讯通路门店!$S:$S,$G1506)</f>
        <v>0</v>
      </c>
      <c r="AU1506" s="99">
        <f>SUMIFS(通讯通路门店!$W:$W,通讯通路门店!$S:$S,$G1506)</f>
        <v>0</v>
      </c>
      <c r="AV1506" s="99">
        <f>SUMIFS(通讯通路门店!$Z:$Z,通讯通路门店!$S:$S,$G1506)</f>
        <v>0</v>
      </c>
      <c r="AW1506" s="99">
        <f>SUMIFS(通讯通路门店!$AB:$AB,通讯通路门店!$S:$S,$G1506)</f>
        <v>0</v>
      </c>
      <c r="AX1506" s="99">
        <f>SUMIFS(通讯通路门店!$X:$X,通讯通路门店!$S:$S,$G1506)</f>
        <v>0</v>
      </c>
      <c r="AY1506" s="99">
        <f>SUMIFS(通讯通路门店!$Y:$Y,通讯通路门店!$S:$S,$G1506)</f>
        <v>0</v>
      </c>
      <c r="AZ1506" s="99">
        <f>SUMIFS(通讯通路门店!$AA:$AA,通讯通路门店!$S:$S,$G1506)</f>
        <v>0</v>
      </c>
      <c r="BA1506" s="99">
        <f t="shared" si="118"/>
        <v>0</v>
      </c>
      <c r="BB1506" s="99">
        <f t="shared" si="119"/>
        <v>0</v>
      </c>
      <c r="BC1506" s="99">
        <f>SUMIFS(通讯通路门店!$W:$W,通讯通路门店!$S:$S,$G1506,通讯通路门店!$J:$J,"荣耀体验店")+SUMIFS(通讯通路门店!$W:$W,通讯通路门店!$S:$S,$G1506,通讯通路门店!$J:$J,"荣耀授权专卖店")</f>
        <v>0</v>
      </c>
      <c r="BD1506" s="99">
        <f>SUMIFS(通讯通路门店!$Z:$Z,通讯通路门店!$S:$S,$G1506,通讯通路门店!$J:$J,"VIVO体验店")</f>
        <v>0</v>
      </c>
      <c r="BE1506" s="99">
        <f>SUMIFS(通讯通路门店!$AB:$AB,通讯通路门店!$S:$S,$G1506,通讯通路门店!$J:$J,"OPPO体验店")</f>
        <v>0</v>
      </c>
      <c r="BF1506" s="99">
        <f>SUMIFS(通讯通路门店!$X:$X,通讯通路门店!$S:$S,$G1506,通讯通路门店!$J:$J,"华为授权体验店")+SUMIFS(通讯通路门店!$AA:$AA,通讯通路门店!$S:$S,$G1506,通讯通路门店!$J:$J,"华为堡垒店")</f>
        <v>0</v>
      </c>
      <c r="BG1506" s="99">
        <f>SUMIFS(通讯通路门店!$Y:$Y,通讯通路门店!$S:$S,$G1506,通讯通路门店!$J:$J,"小米体验店")</f>
        <v>0</v>
      </c>
      <c r="BH1506" s="99">
        <f>SUMIFS(通讯通路门店!$AA:$AA,通讯通路门店!$S:$S,$G1506,通讯通路门店!$J:$J,"苹果体验店")</f>
        <v>0</v>
      </c>
      <c r="BI1506" s="99">
        <f>SUMIFS(通讯通路门店!$K:$K,通讯通路门店!$S:$S,$G1506,通讯通路门店!$J:$J,"其他品牌专卖店")</f>
        <v>0</v>
      </c>
      <c r="BJ1506" s="99">
        <f>SUMIFS(通讯通路门店!$AC:$AC,通讯通路门店!$S:$S,$G1506)</f>
        <v>0</v>
      </c>
      <c r="BK1506" s="99">
        <f>SUMIFS(通讯通路门店!$AD:$AD,通讯通路门店!$S:$S,$G1506)</f>
        <v>0</v>
      </c>
      <c r="BL1506" s="99">
        <f>SUMIFS(通讯通路门店!$AE:$AE,通讯通路门店!$S:$S,$G1506)</f>
        <v>0</v>
      </c>
      <c r="BM1506" s="99">
        <f>SUMIFS(通讯通路门店!$AF:$AF,通讯通路门店!$S:$S,$G1506)</f>
        <v>0</v>
      </c>
      <c r="BN1506" s="99">
        <f>SUMIFS(通讯通路门店!$AG:$AG,通讯通路门店!$S:$S,$G1506)</f>
        <v>0</v>
      </c>
      <c r="BO1506" s="99">
        <f>SUMIFS(通讯通路门店!$AH:$AH,通讯通路门店!$S:$S,$G1506)</f>
        <v>0</v>
      </c>
      <c r="BP1506" s="99">
        <f>SUMIFS(通讯通路门店!$AI:$AI,通讯通路门店!$S:$S,$G1506)</f>
        <v>0</v>
      </c>
      <c r="BQ1506" s="83"/>
    </row>
    <row r="1507" spans="1:69">
      <c r="A1507" s="99" t="str">
        <f>IFERROR(_xlfn.XLOOKUP($G1507,通讯通路门店!$S$4:$S$993931,通讯通路门店!$A$4:$A$993931,0,0),"")</f>
        <v>海南省</v>
      </c>
      <c r="B1507" s="99" t="str">
        <f>IFERROR(_xlfn.XLOOKUP($G1507,通讯通路门店!$S$4:$S$993931,通讯通路门店!$B$4:$B$993931,0,0),"")</f>
        <v>东方市</v>
      </c>
      <c r="C1507" s="99" t="str">
        <f>IFERROR(_xlfn.XLOOKUP($G1507,通讯通路门店!$S$4:$S$993931,通讯通路门店!$C$4:$C$993931,0,0),"")</f>
        <v>东方市</v>
      </c>
      <c r="D1507" s="99" t="str">
        <f>IFERROR(_xlfn.XLOOKUP($G1507,通讯通路门店!$S$4:$S$993931,通讯通路门店!$D$4:$D$993931,0,0),"")</f>
        <v>八所镇</v>
      </c>
      <c r="E1507" s="83"/>
      <c r="F1507" s="83"/>
      <c r="G1507" s="101"/>
      <c r="H1507" s="102">
        <f>IFERROR(_xlfn.XLOOKUP($G1507,通讯通路门店!$S$4:$S$993931,通讯通路门店!$R$4:$R$993931,0,0),"")</f>
        <v>0</v>
      </c>
      <c r="I1507" s="83"/>
      <c r="J1507" s="83"/>
      <c r="K1507" s="83"/>
      <c r="L1507" s="83"/>
      <c r="M1507" s="83"/>
      <c r="N1507" s="83"/>
      <c r="O1507" s="83"/>
      <c r="P1507" s="83"/>
      <c r="Q1507" s="83"/>
      <c r="R1507" s="83"/>
      <c r="S1507" s="83"/>
      <c r="T1507" s="83"/>
      <c r="U1507" s="99">
        <f>COUNTIF(通讯通路门店!$S:$S,$G1507)</f>
        <v>0</v>
      </c>
      <c r="V1507" s="99">
        <f>COUNTIFS(通讯通路门店!$S:$S,$G1507,通讯通路门店!$J:$J,"综合卖场")</f>
        <v>0</v>
      </c>
      <c r="W1507" s="99">
        <f>SUMIFS(通讯通路门店!$AJ:$AJ,通讯通路门店!$S:$S,通讯客户沙盘!$G1507)</f>
        <v>0</v>
      </c>
      <c r="X1507" s="99">
        <f t="shared" si="115"/>
        <v>0</v>
      </c>
      <c r="Y1507" s="99">
        <f>COUNTIFS(通讯通路门店!$S:$S,$G1507,通讯通路门店!$J:$J,"荣耀体验店")+COUNTIFS(通讯通路门店!$S:$S,$G1507,通讯通路门店!$J:$J,"荣耀授权专卖店")</f>
        <v>0</v>
      </c>
      <c r="Z1507" s="99">
        <f>COUNTIFS(通讯通路门店!$S:$S,$G1507,通讯通路门店!$J:$J,"VIVO体验店")</f>
        <v>0</v>
      </c>
      <c r="AA1507" s="99">
        <f>COUNTIFS(通讯通路门店!$S:$S,$G1507,通讯通路门店!$J:$J,"OPPO体验店")</f>
        <v>0</v>
      </c>
      <c r="AB1507" s="99">
        <f>COUNTIFS(通讯通路门店!$S:$S,$G1507,通讯通路门店!$J:$J,"华为授权体验店")+COUNTIFS(通讯通路门店!$S:$S,$G1507,通讯通路门店!$J:$J,"华为堡垒店")</f>
        <v>0</v>
      </c>
      <c r="AC1507" s="99">
        <f>COUNTIFS(通讯通路门店!$S:$S,$G1507,通讯通路门店!$J:$J,"小米体验店")</f>
        <v>0</v>
      </c>
      <c r="AD1507" s="99">
        <f>COUNTIFS(通讯通路门店!$S:$S,$G1507,通讯通路门店!$J:$J,"苹果体验店")</f>
        <v>0</v>
      </c>
      <c r="AE1507" s="99">
        <f>COUNTIFS(通讯通路门店!$S:$S,$G1507,通讯通路门店!$J:$J,"其他品牌专卖店")</f>
        <v>0</v>
      </c>
      <c r="AF1507" s="99">
        <f>SUMIFS(通讯通路门店!$BI:$BI,通讯通路门店!$S:$S,$G1507)</f>
        <v>0</v>
      </c>
      <c r="AG1507" s="99">
        <f>SUMIFS(通讯通路门店!$BH:$BH,通讯通路门店!$S:$S,$G1507)</f>
        <v>0</v>
      </c>
      <c r="AH1507" s="99">
        <f t="shared" si="116"/>
        <v>0</v>
      </c>
      <c r="AI1507" s="99">
        <f>SUMIFS(通讯通路门店!$BB:$BB,通讯通路门店!$S:$S,$G1507)</f>
        <v>0</v>
      </c>
      <c r="AJ1507" s="99">
        <f>SUMIFS(通讯通路门店!$BE:$BE,通讯通路门店!$S:$S,$G1507)</f>
        <v>0</v>
      </c>
      <c r="AK1507" s="99">
        <f>SUMIFS(通讯通路门店!$BG:$BG,通讯通路门店!$S:$S,$G1507)</f>
        <v>0</v>
      </c>
      <c r="AL1507" s="99">
        <f>SUMIFS(通讯通路门店!$BC:$BC,通讯通路门店!$S:$S,$G1507)</f>
        <v>0</v>
      </c>
      <c r="AM1507" s="99">
        <f>SUMIFS(通讯通路门店!$BD:$BD,通讯通路门店!$S:$S,$G1507)</f>
        <v>0</v>
      </c>
      <c r="AN1507" s="99">
        <f>SUMIFS(通讯通路门店!$BF:$BF,通讯通路门店!$S:$S,$G1507)</f>
        <v>0</v>
      </c>
      <c r="AO1507" s="99">
        <f t="shared" si="117"/>
        <v>0</v>
      </c>
      <c r="AP1507" s="99">
        <f>SUMIFS(通讯通路门店!$K:$K,通讯通路门店!$S:$S,$G1507)</f>
        <v>0</v>
      </c>
      <c r="AQ1507" s="83"/>
      <c r="AR1507" s="99">
        <f>SUMIFS(通讯通路门店!$T:$T,通讯通路门店!$S:$S,$G1507)</f>
        <v>0</v>
      </c>
      <c r="AS1507" s="99">
        <f>SUMIFS(通讯通路门店!$U:$U,通讯通路门店!$S:$S,$G1507)</f>
        <v>0</v>
      </c>
      <c r="AT1507" s="99">
        <f>SUMIFS(通讯通路门店!$V:$V,通讯通路门店!$S:$S,$G1507)</f>
        <v>0</v>
      </c>
      <c r="AU1507" s="99">
        <f>SUMIFS(通讯通路门店!$W:$W,通讯通路门店!$S:$S,$G1507)</f>
        <v>0</v>
      </c>
      <c r="AV1507" s="99">
        <f>SUMIFS(通讯通路门店!$Z:$Z,通讯通路门店!$S:$S,$G1507)</f>
        <v>0</v>
      </c>
      <c r="AW1507" s="99">
        <f>SUMIFS(通讯通路门店!$AB:$AB,通讯通路门店!$S:$S,$G1507)</f>
        <v>0</v>
      </c>
      <c r="AX1507" s="99">
        <f>SUMIFS(通讯通路门店!$X:$X,通讯通路门店!$S:$S,$G1507)</f>
        <v>0</v>
      </c>
      <c r="AY1507" s="99">
        <f>SUMIFS(通讯通路门店!$Y:$Y,通讯通路门店!$S:$S,$G1507)</f>
        <v>0</v>
      </c>
      <c r="AZ1507" s="99">
        <f>SUMIFS(通讯通路门店!$AA:$AA,通讯通路门店!$S:$S,$G1507)</f>
        <v>0</v>
      </c>
      <c r="BA1507" s="99">
        <f t="shared" si="118"/>
        <v>0</v>
      </c>
      <c r="BB1507" s="99">
        <f t="shared" si="119"/>
        <v>0</v>
      </c>
      <c r="BC1507" s="99">
        <f>SUMIFS(通讯通路门店!$W:$W,通讯通路门店!$S:$S,$G1507,通讯通路门店!$J:$J,"荣耀体验店")+SUMIFS(通讯通路门店!$W:$W,通讯通路门店!$S:$S,$G1507,通讯通路门店!$J:$J,"荣耀授权专卖店")</f>
        <v>0</v>
      </c>
      <c r="BD1507" s="99">
        <f>SUMIFS(通讯通路门店!$Z:$Z,通讯通路门店!$S:$S,$G1507,通讯通路门店!$J:$J,"VIVO体验店")</f>
        <v>0</v>
      </c>
      <c r="BE1507" s="99">
        <f>SUMIFS(通讯通路门店!$AB:$AB,通讯通路门店!$S:$S,$G1507,通讯通路门店!$J:$J,"OPPO体验店")</f>
        <v>0</v>
      </c>
      <c r="BF1507" s="99">
        <f>SUMIFS(通讯通路门店!$X:$X,通讯通路门店!$S:$S,$G1507,通讯通路门店!$J:$J,"华为授权体验店")+SUMIFS(通讯通路门店!$AA:$AA,通讯通路门店!$S:$S,$G1507,通讯通路门店!$J:$J,"华为堡垒店")</f>
        <v>0</v>
      </c>
      <c r="BG1507" s="99">
        <f>SUMIFS(通讯通路门店!$Y:$Y,通讯通路门店!$S:$S,$G1507,通讯通路门店!$J:$J,"小米体验店")</f>
        <v>0</v>
      </c>
      <c r="BH1507" s="99">
        <f>SUMIFS(通讯通路门店!$AA:$AA,通讯通路门店!$S:$S,$G1507,通讯通路门店!$J:$J,"苹果体验店")</f>
        <v>0</v>
      </c>
      <c r="BI1507" s="99">
        <f>SUMIFS(通讯通路门店!$K:$K,通讯通路门店!$S:$S,$G1507,通讯通路门店!$J:$J,"其他品牌专卖店")</f>
        <v>0</v>
      </c>
      <c r="BJ1507" s="99">
        <f>SUMIFS(通讯通路门店!$AC:$AC,通讯通路门店!$S:$S,$G1507)</f>
        <v>0</v>
      </c>
      <c r="BK1507" s="99">
        <f>SUMIFS(通讯通路门店!$AD:$AD,通讯通路门店!$S:$S,$G1507)</f>
        <v>0</v>
      </c>
      <c r="BL1507" s="99">
        <f>SUMIFS(通讯通路门店!$AE:$AE,通讯通路门店!$S:$S,$G1507)</f>
        <v>0</v>
      </c>
      <c r="BM1507" s="99">
        <f>SUMIFS(通讯通路门店!$AF:$AF,通讯通路门店!$S:$S,$G1507)</f>
        <v>0</v>
      </c>
      <c r="BN1507" s="99">
        <f>SUMIFS(通讯通路门店!$AG:$AG,通讯通路门店!$S:$S,$G1507)</f>
        <v>0</v>
      </c>
      <c r="BO1507" s="99">
        <f>SUMIFS(通讯通路门店!$AH:$AH,通讯通路门店!$S:$S,$G1507)</f>
        <v>0</v>
      </c>
      <c r="BP1507" s="99">
        <f>SUMIFS(通讯通路门店!$AI:$AI,通讯通路门店!$S:$S,$G1507)</f>
        <v>0</v>
      </c>
      <c r="BQ1507" s="83"/>
    </row>
    <row r="1508" spans="1:69">
      <c r="A1508" s="99" t="str">
        <f>IFERROR(_xlfn.XLOOKUP($G1508,通讯通路门店!$S$4:$S$993931,通讯通路门店!$A$4:$A$993931,0,0),"")</f>
        <v>海南省</v>
      </c>
      <c r="B1508" s="99" t="str">
        <f>IFERROR(_xlfn.XLOOKUP($G1508,通讯通路门店!$S$4:$S$993931,通讯通路门店!$B$4:$B$993931,0,0),"")</f>
        <v>东方市</v>
      </c>
      <c r="C1508" s="99" t="str">
        <f>IFERROR(_xlfn.XLOOKUP($G1508,通讯通路门店!$S$4:$S$993931,通讯通路门店!$C$4:$C$993931,0,0),"")</f>
        <v>东方市</v>
      </c>
      <c r="D1508" s="99" t="str">
        <f>IFERROR(_xlfn.XLOOKUP($G1508,通讯通路门店!$S$4:$S$993931,通讯通路门店!$D$4:$D$993931,0,0),"")</f>
        <v>八所镇</v>
      </c>
      <c r="E1508" s="83"/>
      <c r="F1508" s="83"/>
      <c r="G1508" s="101"/>
      <c r="H1508" s="102">
        <f>IFERROR(_xlfn.XLOOKUP($G1508,通讯通路门店!$S$4:$S$993931,通讯通路门店!$R$4:$R$993931,0,0),"")</f>
        <v>0</v>
      </c>
      <c r="I1508" s="83"/>
      <c r="J1508" s="83"/>
      <c r="K1508" s="83"/>
      <c r="L1508" s="83"/>
      <c r="M1508" s="83"/>
      <c r="N1508" s="83"/>
      <c r="O1508" s="83"/>
      <c r="P1508" s="83"/>
      <c r="Q1508" s="83"/>
      <c r="R1508" s="83"/>
      <c r="S1508" s="83"/>
      <c r="T1508" s="83"/>
      <c r="U1508" s="99">
        <f>COUNTIF(通讯通路门店!$S:$S,$G1508)</f>
        <v>0</v>
      </c>
      <c r="V1508" s="99">
        <f>COUNTIFS(通讯通路门店!$S:$S,$G1508,通讯通路门店!$J:$J,"综合卖场")</f>
        <v>0</v>
      </c>
      <c r="W1508" s="99">
        <f>SUMIFS(通讯通路门店!$AJ:$AJ,通讯通路门店!$S:$S,通讯客户沙盘!$G1508)</f>
        <v>0</v>
      </c>
      <c r="X1508" s="99">
        <f t="shared" si="115"/>
        <v>0</v>
      </c>
      <c r="Y1508" s="99">
        <f>COUNTIFS(通讯通路门店!$S:$S,$G1508,通讯通路门店!$J:$J,"荣耀体验店")+COUNTIFS(通讯通路门店!$S:$S,$G1508,通讯通路门店!$J:$J,"荣耀授权专卖店")</f>
        <v>0</v>
      </c>
      <c r="Z1508" s="99">
        <f>COUNTIFS(通讯通路门店!$S:$S,$G1508,通讯通路门店!$J:$J,"VIVO体验店")</f>
        <v>0</v>
      </c>
      <c r="AA1508" s="99">
        <f>COUNTIFS(通讯通路门店!$S:$S,$G1508,通讯通路门店!$J:$J,"OPPO体验店")</f>
        <v>0</v>
      </c>
      <c r="AB1508" s="99">
        <f>COUNTIFS(通讯通路门店!$S:$S,$G1508,通讯通路门店!$J:$J,"华为授权体验店")+COUNTIFS(通讯通路门店!$S:$S,$G1508,通讯通路门店!$J:$J,"华为堡垒店")</f>
        <v>0</v>
      </c>
      <c r="AC1508" s="99">
        <f>COUNTIFS(通讯通路门店!$S:$S,$G1508,通讯通路门店!$J:$J,"小米体验店")</f>
        <v>0</v>
      </c>
      <c r="AD1508" s="99">
        <f>COUNTIFS(通讯通路门店!$S:$S,$G1508,通讯通路门店!$J:$J,"苹果体验店")</f>
        <v>0</v>
      </c>
      <c r="AE1508" s="99">
        <f>COUNTIFS(通讯通路门店!$S:$S,$G1508,通讯通路门店!$J:$J,"其他品牌专卖店")</f>
        <v>0</v>
      </c>
      <c r="AF1508" s="99">
        <f>SUMIFS(通讯通路门店!$BI:$BI,通讯通路门店!$S:$S,$G1508)</f>
        <v>0</v>
      </c>
      <c r="AG1508" s="99">
        <f>SUMIFS(通讯通路门店!$BH:$BH,通讯通路门店!$S:$S,$G1508)</f>
        <v>0</v>
      </c>
      <c r="AH1508" s="99">
        <f t="shared" si="116"/>
        <v>0</v>
      </c>
      <c r="AI1508" s="99">
        <f>SUMIFS(通讯通路门店!$BB:$BB,通讯通路门店!$S:$S,$G1508)</f>
        <v>0</v>
      </c>
      <c r="AJ1508" s="99">
        <f>SUMIFS(通讯通路门店!$BE:$BE,通讯通路门店!$S:$S,$G1508)</f>
        <v>0</v>
      </c>
      <c r="AK1508" s="99">
        <f>SUMIFS(通讯通路门店!$BG:$BG,通讯通路门店!$S:$S,$G1508)</f>
        <v>0</v>
      </c>
      <c r="AL1508" s="99">
        <f>SUMIFS(通讯通路门店!$BC:$BC,通讯通路门店!$S:$S,$G1508)</f>
        <v>0</v>
      </c>
      <c r="AM1508" s="99">
        <f>SUMIFS(通讯通路门店!$BD:$BD,通讯通路门店!$S:$S,$G1508)</f>
        <v>0</v>
      </c>
      <c r="AN1508" s="99">
        <f>SUMIFS(通讯通路门店!$BF:$BF,通讯通路门店!$S:$S,$G1508)</f>
        <v>0</v>
      </c>
      <c r="AO1508" s="99">
        <f t="shared" si="117"/>
        <v>0</v>
      </c>
      <c r="AP1508" s="99">
        <f>SUMIFS(通讯通路门店!$K:$K,通讯通路门店!$S:$S,$G1508)</f>
        <v>0</v>
      </c>
      <c r="AQ1508" s="83"/>
      <c r="AR1508" s="99">
        <f>SUMIFS(通讯通路门店!$T:$T,通讯通路门店!$S:$S,$G1508)</f>
        <v>0</v>
      </c>
      <c r="AS1508" s="99">
        <f>SUMIFS(通讯通路门店!$U:$U,通讯通路门店!$S:$S,$G1508)</f>
        <v>0</v>
      </c>
      <c r="AT1508" s="99">
        <f>SUMIFS(通讯通路门店!$V:$V,通讯通路门店!$S:$S,$G1508)</f>
        <v>0</v>
      </c>
      <c r="AU1508" s="99">
        <f>SUMIFS(通讯通路门店!$W:$W,通讯通路门店!$S:$S,$G1508)</f>
        <v>0</v>
      </c>
      <c r="AV1508" s="99">
        <f>SUMIFS(通讯通路门店!$Z:$Z,通讯通路门店!$S:$S,$G1508)</f>
        <v>0</v>
      </c>
      <c r="AW1508" s="99">
        <f>SUMIFS(通讯通路门店!$AB:$AB,通讯通路门店!$S:$S,$G1508)</f>
        <v>0</v>
      </c>
      <c r="AX1508" s="99">
        <f>SUMIFS(通讯通路门店!$X:$X,通讯通路门店!$S:$S,$G1508)</f>
        <v>0</v>
      </c>
      <c r="AY1508" s="99">
        <f>SUMIFS(通讯通路门店!$Y:$Y,通讯通路门店!$S:$S,$G1508)</f>
        <v>0</v>
      </c>
      <c r="AZ1508" s="99">
        <f>SUMIFS(通讯通路门店!$AA:$AA,通讯通路门店!$S:$S,$G1508)</f>
        <v>0</v>
      </c>
      <c r="BA1508" s="99">
        <f t="shared" si="118"/>
        <v>0</v>
      </c>
      <c r="BB1508" s="99">
        <f t="shared" si="119"/>
        <v>0</v>
      </c>
      <c r="BC1508" s="99">
        <f>SUMIFS(通讯通路门店!$W:$W,通讯通路门店!$S:$S,$G1508,通讯通路门店!$J:$J,"荣耀体验店")+SUMIFS(通讯通路门店!$W:$W,通讯通路门店!$S:$S,$G1508,通讯通路门店!$J:$J,"荣耀授权专卖店")</f>
        <v>0</v>
      </c>
      <c r="BD1508" s="99">
        <f>SUMIFS(通讯通路门店!$Z:$Z,通讯通路门店!$S:$S,$G1508,通讯通路门店!$J:$J,"VIVO体验店")</f>
        <v>0</v>
      </c>
      <c r="BE1508" s="99">
        <f>SUMIFS(通讯通路门店!$AB:$AB,通讯通路门店!$S:$S,$G1508,通讯通路门店!$J:$J,"OPPO体验店")</f>
        <v>0</v>
      </c>
      <c r="BF1508" s="99">
        <f>SUMIFS(通讯通路门店!$X:$X,通讯通路门店!$S:$S,$G1508,通讯通路门店!$J:$J,"华为授权体验店")+SUMIFS(通讯通路门店!$AA:$AA,通讯通路门店!$S:$S,$G1508,通讯通路门店!$J:$J,"华为堡垒店")</f>
        <v>0</v>
      </c>
      <c r="BG1508" s="99">
        <f>SUMIFS(通讯通路门店!$Y:$Y,通讯通路门店!$S:$S,$G1508,通讯通路门店!$J:$J,"小米体验店")</f>
        <v>0</v>
      </c>
      <c r="BH1508" s="99">
        <f>SUMIFS(通讯通路门店!$AA:$AA,通讯通路门店!$S:$S,$G1508,通讯通路门店!$J:$J,"苹果体验店")</f>
        <v>0</v>
      </c>
      <c r="BI1508" s="99">
        <f>SUMIFS(通讯通路门店!$K:$K,通讯通路门店!$S:$S,$G1508,通讯通路门店!$J:$J,"其他品牌专卖店")</f>
        <v>0</v>
      </c>
      <c r="BJ1508" s="99">
        <f>SUMIFS(通讯通路门店!$AC:$AC,通讯通路门店!$S:$S,$G1508)</f>
        <v>0</v>
      </c>
      <c r="BK1508" s="99">
        <f>SUMIFS(通讯通路门店!$AD:$AD,通讯通路门店!$S:$S,$G1508)</f>
        <v>0</v>
      </c>
      <c r="BL1508" s="99">
        <f>SUMIFS(通讯通路门店!$AE:$AE,通讯通路门店!$S:$S,$G1508)</f>
        <v>0</v>
      </c>
      <c r="BM1508" s="99">
        <f>SUMIFS(通讯通路门店!$AF:$AF,通讯通路门店!$S:$S,$G1508)</f>
        <v>0</v>
      </c>
      <c r="BN1508" s="99">
        <f>SUMIFS(通讯通路门店!$AG:$AG,通讯通路门店!$S:$S,$G1508)</f>
        <v>0</v>
      </c>
      <c r="BO1508" s="99">
        <f>SUMIFS(通讯通路门店!$AH:$AH,通讯通路门店!$S:$S,$G1508)</f>
        <v>0</v>
      </c>
      <c r="BP1508" s="99">
        <f>SUMIFS(通讯通路门店!$AI:$AI,通讯通路门店!$S:$S,$G1508)</f>
        <v>0</v>
      </c>
      <c r="BQ1508" s="83"/>
    </row>
    <row r="1509" spans="1:69">
      <c r="A1509" s="99" t="str">
        <f>IFERROR(_xlfn.XLOOKUP($G1509,通讯通路门店!$S$4:$S$993931,通讯通路门店!$A$4:$A$993931,0,0),"")</f>
        <v>海南省</v>
      </c>
      <c r="B1509" s="99" t="str">
        <f>IFERROR(_xlfn.XLOOKUP($G1509,通讯通路门店!$S$4:$S$993931,通讯通路门店!$B$4:$B$993931,0,0),"")</f>
        <v>东方市</v>
      </c>
      <c r="C1509" s="99" t="str">
        <f>IFERROR(_xlfn.XLOOKUP($G1509,通讯通路门店!$S$4:$S$993931,通讯通路门店!$C$4:$C$993931,0,0),"")</f>
        <v>东方市</v>
      </c>
      <c r="D1509" s="99" t="str">
        <f>IFERROR(_xlfn.XLOOKUP($G1509,通讯通路门店!$S$4:$S$993931,通讯通路门店!$D$4:$D$993931,0,0),"")</f>
        <v>八所镇</v>
      </c>
      <c r="E1509" s="83"/>
      <c r="F1509" s="83"/>
      <c r="G1509" s="101"/>
      <c r="H1509" s="102">
        <f>IFERROR(_xlfn.XLOOKUP($G1509,通讯通路门店!$S$4:$S$993931,通讯通路门店!$R$4:$R$993931,0,0),"")</f>
        <v>0</v>
      </c>
      <c r="I1509" s="83"/>
      <c r="J1509" s="83"/>
      <c r="K1509" s="83"/>
      <c r="L1509" s="83"/>
      <c r="M1509" s="83"/>
      <c r="N1509" s="83"/>
      <c r="O1509" s="83"/>
      <c r="P1509" s="83"/>
      <c r="Q1509" s="83"/>
      <c r="R1509" s="83"/>
      <c r="S1509" s="83"/>
      <c r="T1509" s="83"/>
      <c r="U1509" s="99">
        <f>COUNTIF(通讯通路门店!$S:$S,$G1509)</f>
        <v>0</v>
      </c>
      <c r="V1509" s="99">
        <f>COUNTIFS(通讯通路门店!$S:$S,$G1509,通讯通路门店!$J:$J,"综合卖场")</f>
        <v>0</v>
      </c>
      <c r="W1509" s="99">
        <f>SUMIFS(通讯通路门店!$AJ:$AJ,通讯通路门店!$S:$S,通讯客户沙盘!$G1509)</f>
        <v>0</v>
      </c>
      <c r="X1509" s="99">
        <f t="shared" si="115"/>
        <v>0</v>
      </c>
      <c r="Y1509" s="99">
        <f>COUNTIFS(通讯通路门店!$S:$S,$G1509,通讯通路门店!$J:$J,"荣耀体验店")+COUNTIFS(通讯通路门店!$S:$S,$G1509,通讯通路门店!$J:$J,"荣耀授权专卖店")</f>
        <v>0</v>
      </c>
      <c r="Z1509" s="99">
        <f>COUNTIFS(通讯通路门店!$S:$S,$G1509,通讯通路门店!$J:$J,"VIVO体验店")</f>
        <v>0</v>
      </c>
      <c r="AA1509" s="99">
        <f>COUNTIFS(通讯通路门店!$S:$S,$G1509,通讯通路门店!$J:$J,"OPPO体验店")</f>
        <v>0</v>
      </c>
      <c r="AB1509" s="99">
        <f>COUNTIFS(通讯通路门店!$S:$S,$G1509,通讯通路门店!$J:$J,"华为授权体验店")+COUNTIFS(通讯通路门店!$S:$S,$G1509,通讯通路门店!$J:$J,"华为堡垒店")</f>
        <v>0</v>
      </c>
      <c r="AC1509" s="99">
        <f>COUNTIFS(通讯通路门店!$S:$S,$G1509,通讯通路门店!$J:$J,"小米体验店")</f>
        <v>0</v>
      </c>
      <c r="AD1509" s="99">
        <f>COUNTIFS(通讯通路门店!$S:$S,$G1509,通讯通路门店!$J:$J,"苹果体验店")</f>
        <v>0</v>
      </c>
      <c r="AE1509" s="99">
        <f>COUNTIFS(通讯通路门店!$S:$S,$G1509,通讯通路门店!$J:$J,"其他品牌专卖店")</f>
        <v>0</v>
      </c>
      <c r="AF1509" s="99">
        <f>SUMIFS(通讯通路门店!$BI:$BI,通讯通路门店!$S:$S,$G1509)</f>
        <v>0</v>
      </c>
      <c r="AG1509" s="99">
        <f>SUMIFS(通讯通路门店!$BH:$BH,通讯通路门店!$S:$S,$G1509)</f>
        <v>0</v>
      </c>
      <c r="AH1509" s="99">
        <f t="shared" si="116"/>
        <v>0</v>
      </c>
      <c r="AI1509" s="99">
        <f>SUMIFS(通讯通路门店!$BB:$BB,通讯通路门店!$S:$S,$G1509)</f>
        <v>0</v>
      </c>
      <c r="AJ1509" s="99">
        <f>SUMIFS(通讯通路门店!$BE:$BE,通讯通路门店!$S:$S,$G1509)</f>
        <v>0</v>
      </c>
      <c r="AK1509" s="99">
        <f>SUMIFS(通讯通路门店!$BG:$BG,通讯通路门店!$S:$S,$G1509)</f>
        <v>0</v>
      </c>
      <c r="AL1509" s="99">
        <f>SUMIFS(通讯通路门店!$BC:$BC,通讯通路门店!$S:$S,$G1509)</f>
        <v>0</v>
      </c>
      <c r="AM1509" s="99">
        <f>SUMIFS(通讯通路门店!$BD:$BD,通讯通路门店!$S:$S,$G1509)</f>
        <v>0</v>
      </c>
      <c r="AN1509" s="99">
        <f>SUMIFS(通讯通路门店!$BF:$BF,通讯通路门店!$S:$S,$G1509)</f>
        <v>0</v>
      </c>
      <c r="AO1509" s="99">
        <f t="shared" si="117"/>
        <v>0</v>
      </c>
      <c r="AP1509" s="99">
        <f>SUMIFS(通讯通路门店!$K:$K,通讯通路门店!$S:$S,$G1509)</f>
        <v>0</v>
      </c>
      <c r="AQ1509" s="83"/>
      <c r="AR1509" s="99">
        <f>SUMIFS(通讯通路门店!$T:$T,通讯通路门店!$S:$S,$G1509)</f>
        <v>0</v>
      </c>
      <c r="AS1509" s="99">
        <f>SUMIFS(通讯通路门店!$U:$U,通讯通路门店!$S:$S,$G1509)</f>
        <v>0</v>
      </c>
      <c r="AT1509" s="99">
        <f>SUMIFS(通讯通路门店!$V:$V,通讯通路门店!$S:$S,$G1509)</f>
        <v>0</v>
      </c>
      <c r="AU1509" s="99">
        <f>SUMIFS(通讯通路门店!$W:$W,通讯通路门店!$S:$S,$G1509)</f>
        <v>0</v>
      </c>
      <c r="AV1509" s="99">
        <f>SUMIFS(通讯通路门店!$Z:$Z,通讯通路门店!$S:$S,$G1509)</f>
        <v>0</v>
      </c>
      <c r="AW1509" s="99">
        <f>SUMIFS(通讯通路门店!$AB:$AB,通讯通路门店!$S:$S,$G1509)</f>
        <v>0</v>
      </c>
      <c r="AX1509" s="99">
        <f>SUMIFS(通讯通路门店!$X:$X,通讯通路门店!$S:$S,$G1509)</f>
        <v>0</v>
      </c>
      <c r="AY1509" s="99">
        <f>SUMIFS(通讯通路门店!$Y:$Y,通讯通路门店!$S:$S,$G1509)</f>
        <v>0</v>
      </c>
      <c r="AZ1509" s="99">
        <f>SUMIFS(通讯通路门店!$AA:$AA,通讯通路门店!$S:$S,$G1509)</f>
        <v>0</v>
      </c>
      <c r="BA1509" s="99">
        <f t="shared" si="118"/>
        <v>0</v>
      </c>
      <c r="BB1509" s="99">
        <f t="shared" si="119"/>
        <v>0</v>
      </c>
      <c r="BC1509" s="99">
        <f>SUMIFS(通讯通路门店!$W:$W,通讯通路门店!$S:$S,$G1509,通讯通路门店!$J:$J,"荣耀体验店")+SUMIFS(通讯通路门店!$W:$W,通讯通路门店!$S:$S,$G1509,通讯通路门店!$J:$J,"荣耀授权专卖店")</f>
        <v>0</v>
      </c>
      <c r="BD1509" s="99">
        <f>SUMIFS(通讯通路门店!$Z:$Z,通讯通路门店!$S:$S,$G1509,通讯通路门店!$J:$J,"VIVO体验店")</f>
        <v>0</v>
      </c>
      <c r="BE1509" s="99">
        <f>SUMIFS(通讯通路门店!$AB:$AB,通讯通路门店!$S:$S,$G1509,通讯通路门店!$J:$J,"OPPO体验店")</f>
        <v>0</v>
      </c>
      <c r="BF1509" s="99">
        <f>SUMIFS(通讯通路门店!$X:$X,通讯通路门店!$S:$S,$G1509,通讯通路门店!$J:$J,"华为授权体验店")+SUMIFS(通讯通路门店!$AA:$AA,通讯通路门店!$S:$S,$G1509,通讯通路门店!$J:$J,"华为堡垒店")</f>
        <v>0</v>
      </c>
      <c r="BG1509" s="99">
        <f>SUMIFS(通讯通路门店!$Y:$Y,通讯通路门店!$S:$S,$G1509,通讯通路门店!$J:$J,"小米体验店")</f>
        <v>0</v>
      </c>
      <c r="BH1509" s="99">
        <f>SUMIFS(通讯通路门店!$AA:$AA,通讯通路门店!$S:$S,$G1509,通讯通路门店!$J:$J,"苹果体验店")</f>
        <v>0</v>
      </c>
      <c r="BI1509" s="99">
        <f>SUMIFS(通讯通路门店!$K:$K,通讯通路门店!$S:$S,$G1509,通讯通路门店!$J:$J,"其他品牌专卖店")</f>
        <v>0</v>
      </c>
      <c r="BJ1509" s="99">
        <f>SUMIFS(通讯通路门店!$AC:$AC,通讯通路门店!$S:$S,$G1509)</f>
        <v>0</v>
      </c>
      <c r="BK1509" s="99">
        <f>SUMIFS(通讯通路门店!$AD:$AD,通讯通路门店!$S:$S,$G1509)</f>
        <v>0</v>
      </c>
      <c r="BL1509" s="99">
        <f>SUMIFS(通讯通路门店!$AE:$AE,通讯通路门店!$S:$S,$G1509)</f>
        <v>0</v>
      </c>
      <c r="BM1509" s="99">
        <f>SUMIFS(通讯通路门店!$AF:$AF,通讯通路门店!$S:$S,$G1509)</f>
        <v>0</v>
      </c>
      <c r="BN1509" s="99">
        <f>SUMIFS(通讯通路门店!$AG:$AG,通讯通路门店!$S:$S,$G1509)</f>
        <v>0</v>
      </c>
      <c r="BO1509" s="99">
        <f>SUMIFS(通讯通路门店!$AH:$AH,通讯通路门店!$S:$S,$G1509)</f>
        <v>0</v>
      </c>
      <c r="BP1509" s="99">
        <f>SUMIFS(通讯通路门店!$AI:$AI,通讯通路门店!$S:$S,$G1509)</f>
        <v>0</v>
      </c>
      <c r="BQ1509" s="83"/>
    </row>
    <row r="1510" spans="1:69">
      <c r="A1510" s="99" t="str">
        <f>IFERROR(_xlfn.XLOOKUP($G1510,通讯通路门店!$S$4:$S$993931,通讯通路门店!$A$4:$A$993931,0,0),"")</f>
        <v>海南省</v>
      </c>
      <c r="B1510" s="99" t="str">
        <f>IFERROR(_xlfn.XLOOKUP($G1510,通讯通路门店!$S$4:$S$993931,通讯通路门店!$B$4:$B$993931,0,0),"")</f>
        <v>东方市</v>
      </c>
      <c r="C1510" s="99" t="str">
        <f>IFERROR(_xlfn.XLOOKUP($G1510,通讯通路门店!$S$4:$S$993931,通讯通路门店!$C$4:$C$993931,0,0),"")</f>
        <v>东方市</v>
      </c>
      <c r="D1510" s="99" t="str">
        <f>IFERROR(_xlfn.XLOOKUP($G1510,通讯通路门店!$S$4:$S$993931,通讯通路门店!$D$4:$D$993931,0,0),"")</f>
        <v>八所镇</v>
      </c>
      <c r="E1510" s="83"/>
      <c r="F1510" s="83"/>
      <c r="G1510" s="101"/>
      <c r="H1510" s="102">
        <f>IFERROR(_xlfn.XLOOKUP($G1510,通讯通路门店!$S$4:$S$993931,通讯通路门店!$R$4:$R$993931,0,0),"")</f>
        <v>0</v>
      </c>
      <c r="I1510" s="83"/>
      <c r="J1510" s="83"/>
      <c r="K1510" s="83"/>
      <c r="L1510" s="83"/>
      <c r="M1510" s="83"/>
      <c r="N1510" s="83"/>
      <c r="O1510" s="83"/>
      <c r="P1510" s="83"/>
      <c r="Q1510" s="83"/>
      <c r="R1510" s="83"/>
      <c r="S1510" s="83"/>
      <c r="T1510" s="83"/>
      <c r="U1510" s="99">
        <f>COUNTIF(通讯通路门店!$S:$S,$G1510)</f>
        <v>0</v>
      </c>
      <c r="V1510" s="99">
        <f>COUNTIFS(通讯通路门店!$S:$S,$G1510,通讯通路门店!$J:$J,"综合卖场")</f>
        <v>0</v>
      </c>
      <c r="W1510" s="99">
        <f>SUMIFS(通讯通路门店!$AJ:$AJ,通讯通路门店!$S:$S,通讯客户沙盘!$G1510)</f>
        <v>0</v>
      </c>
      <c r="X1510" s="99">
        <f t="shared" si="115"/>
        <v>0</v>
      </c>
      <c r="Y1510" s="99">
        <f>COUNTIFS(通讯通路门店!$S:$S,$G1510,通讯通路门店!$J:$J,"荣耀体验店")+COUNTIFS(通讯通路门店!$S:$S,$G1510,通讯通路门店!$J:$J,"荣耀授权专卖店")</f>
        <v>0</v>
      </c>
      <c r="Z1510" s="99">
        <f>COUNTIFS(通讯通路门店!$S:$S,$G1510,通讯通路门店!$J:$J,"VIVO体验店")</f>
        <v>0</v>
      </c>
      <c r="AA1510" s="99">
        <f>COUNTIFS(通讯通路门店!$S:$S,$G1510,通讯通路门店!$J:$J,"OPPO体验店")</f>
        <v>0</v>
      </c>
      <c r="AB1510" s="99">
        <f>COUNTIFS(通讯通路门店!$S:$S,$G1510,通讯通路门店!$J:$J,"华为授权体验店")+COUNTIFS(通讯通路门店!$S:$S,$G1510,通讯通路门店!$J:$J,"华为堡垒店")</f>
        <v>0</v>
      </c>
      <c r="AC1510" s="99">
        <f>COUNTIFS(通讯通路门店!$S:$S,$G1510,通讯通路门店!$J:$J,"小米体验店")</f>
        <v>0</v>
      </c>
      <c r="AD1510" s="99">
        <f>COUNTIFS(通讯通路门店!$S:$S,$G1510,通讯通路门店!$J:$J,"苹果体验店")</f>
        <v>0</v>
      </c>
      <c r="AE1510" s="99">
        <f>COUNTIFS(通讯通路门店!$S:$S,$G1510,通讯通路门店!$J:$J,"其他品牌专卖店")</f>
        <v>0</v>
      </c>
      <c r="AF1510" s="99">
        <f>SUMIFS(通讯通路门店!$BI:$BI,通讯通路门店!$S:$S,$G1510)</f>
        <v>0</v>
      </c>
      <c r="AG1510" s="99">
        <f>SUMIFS(通讯通路门店!$BH:$BH,通讯通路门店!$S:$S,$G1510)</f>
        <v>0</v>
      </c>
      <c r="AH1510" s="99">
        <f t="shared" si="116"/>
        <v>0</v>
      </c>
      <c r="AI1510" s="99">
        <f>SUMIFS(通讯通路门店!$BB:$BB,通讯通路门店!$S:$S,$G1510)</f>
        <v>0</v>
      </c>
      <c r="AJ1510" s="99">
        <f>SUMIFS(通讯通路门店!$BE:$BE,通讯通路门店!$S:$S,$G1510)</f>
        <v>0</v>
      </c>
      <c r="AK1510" s="99">
        <f>SUMIFS(通讯通路门店!$BG:$BG,通讯通路门店!$S:$S,$G1510)</f>
        <v>0</v>
      </c>
      <c r="AL1510" s="99">
        <f>SUMIFS(通讯通路门店!$BC:$BC,通讯通路门店!$S:$S,$G1510)</f>
        <v>0</v>
      </c>
      <c r="AM1510" s="99">
        <f>SUMIFS(通讯通路门店!$BD:$BD,通讯通路门店!$S:$S,$G1510)</f>
        <v>0</v>
      </c>
      <c r="AN1510" s="99">
        <f>SUMIFS(通讯通路门店!$BF:$BF,通讯通路门店!$S:$S,$G1510)</f>
        <v>0</v>
      </c>
      <c r="AO1510" s="99">
        <f t="shared" si="117"/>
        <v>0</v>
      </c>
      <c r="AP1510" s="99">
        <f>SUMIFS(通讯通路门店!$K:$K,通讯通路门店!$S:$S,$G1510)</f>
        <v>0</v>
      </c>
      <c r="AQ1510" s="83"/>
      <c r="AR1510" s="99">
        <f>SUMIFS(通讯通路门店!$T:$T,通讯通路门店!$S:$S,$G1510)</f>
        <v>0</v>
      </c>
      <c r="AS1510" s="99">
        <f>SUMIFS(通讯通路门店!$U:$U,通讯通路门店!$S:$S,$G1510)</f>
        <v>0</v>
      </c>
      <c r="AT1510" s="99">
        <f>SUMIFS(通讯通路门店!$V:$V,通讯通路门店!$S:$S,$G1510)</f>
        <v>0</v>
      </c>
      <c r="AU1510" s="99">
        <f>SUMIFS(通讯通路门店!$W:$W,通讯通路门店!$S:$S,$G1510)</f>
        <v>0</v>
      </c>
      <c r="AV1510" s="99">
        <f>SUMIFS(通讯通路门店!$Z:$Z,通讯通路门店!$S:$S,$G1510)</f>
        <v>0</v>
      </c>
      <c r="AW1510" s="99">
        <f>SUMIFS(通讯通路门店!$AB:$AB,通讯通路门店!$S:$S,$G1510)</f>
        <v>0</v>
      </c>
      <c r="AX1510" s="99">
        <f>SUMIFS(通讯通路门店!$X:$X,通讯通路门店!$S:$S,$G1510)</f>
        <v>0</v>
      </c>
      <c r="AY1510" s="99">
        <f>SUMIFS(通讯通路门店!$Y:$Y,通讯通路门店!$S:$S,$G1510)</f>
        <v>0</v>
      </c>
      <c r="AZ1510" s="99">
        <f>SUMIFS(通讯通路门店!$AA:$AA,通讯通路门店!$S:$S,$G1510)</f>
        <v>0</v>
      </c>
      <c r="BA1510" s="99">
        <f t="shared" si="118"/>
        <v>0</v>
      </c>
      <c r="BB1510" s="99">
        <f t="shared" si="119"/>
        <v>0</v>
      </c>
      <c r="BC1510" s="99">
        <f>SUMIFS(通讯通路门店!$W:$W,通讯通路门店!$S:$S,$G1510,通讯通路门店!$J:$J,"荣耀体验店")+SUMIFS(通讯通路门店!$W:$W,通讯通路门店!$S:$S,$G1510,通讯通路门店!$J:$J,"荣耀授权专卖店")</f>
        <v>0</v>
      </c>
      <c r="BD1510" s="99">
        <f>SUMIFS(通讯通路门店!$Z:$Z,通讯通路门店!$S:$S,$G1510,通讯通路门店!$J:$J,"VIVO体验店")</f>
        <v>0</v>
      </c>
      <c r="BE1510" s="99">
        <f>SUMIFS(通讯通路门店!$AB:$AB,通讯通路门店!$S:$S,$G1510,通讯通路门店!$J:$J,"OPPO体验店")</f>
        <v>0</v>
      </c>
      <c r="BF1510" s="99">
        <f>SUMIFS(通讯通路门店!$X:$X,通讯通路门店!$S:$S,$G1510,通讯通路门店!$J:$J,"华为授权体验店")+SUMIFS(通讯通路门店!$AA:$AA,通讯通路门店!$S:$S,$G1510,通讯通路门店!$J:$J,"华为堡垒店")</f>
        <v>0</v>
      </c>
      <c r="BG1510" s="99">
        <f>SUMIFS(通讯通路门店!$Y:$Y,通讯通路门店!$S:$S,$G1510,通讯通路门店!$J:$J,"小米体验店")</f>
        <v>0</v>
      </c>
      <c r="BH1510" s="99">
        <f>SUMIFS(通讯通路门店!$AA:$AA,通讯通路门店!$S:$S,$G1510,通讯通路门店!$J:$J,"苹果体验店")</f>
        <v>0</v>
      </c>
      <c r="BI1510" s="99">
        <f>SUMIFS(通讯通路门店!$K:$K,通讯通路门店!$S:$S,$G1510,通讯通路门店!$J:$J,"其他品牌专卖店")</f>
        <v>0</v>
      </c>
      <c r="BJ1510" s="99">
        <f>SUMIFS(通讯通路门店!$AC:$AC,通讯通路门店!$S:$S,$G1510)</f>
        <v>0</v>
      </c>
      <c r="BK1510" s="99">
        <f>SUMIFS(通讯通路门店!$AD:$AD,通讯通路门店!$S:$S,$G1510)</f>
        <v>0</v>
      </c>
      <c r="BL1510" s="99">
        <f>SUMIFS(通讯通路门店!$AE:$AE,通讯通路门店!$S:$S,$G1510)</f>
        <v>0</v>
      </c>
      <c r="BM1510" s="99">
        <f>SUMIFS(通讯通路门店!$AF:$AF,通讯通路门店!$S:$S,$G1510)</f>
        <v>0</v>
      </c>
      <c r="BN1510" s="99">
        <f>SUMIFS(通讯通路门店!$AG:$AG,通讯通路门店!$S:$S,$G1510)</f>
        <v>0</v>
      </c>
      <c r="BO1510" s="99">
        <f>SUMIFS(通讯通路门店!$AH:$AH,通讯通路门店!$S:$S,$G1510)</f>
        <v>0</v>
      </c>
      <c r="BP1510" s="99">
        <f>SUMIFS(通讯通路门店!$AI:$AI,通讯通路门店!$S:$S,$G1510)</f>
        <v>0</v>
      </c>
      <c r="BQ1510" s="83"/>
    </row>
    <row r="1511" spans="1:69">
      <c r="A1511" s="99" t="str">
        <f>IFERROR(_xlfn.XLOOKUP($G1511,通讯通路门店!$S$4:$S$993931,通讯通路门店!$A$4:$A$993931,0,0),"")</f>
        <v>海南省</v>
      </c>
      <c r="B1511" s="99" t="str">
        <f>IFERROR(_xlfn.XLOOKUP($G1511,通讯通路门店!$S$4:$S$993931,通讯通路门店!$B$4:$B$993931,0,0),"")</f>
        <v>东方市</v>
      </c>
      <c r="C1511" s="99" t="str">
        <f>IFERROR(_xlfn.XLOOKUP($G1511,通讯通路门店!$S$4:$S$993931,通讯通路门店!$C$4:$C$993931,0,0),"")</f>
        <v>东方市</v>
      </c>
      <c r="D1511" s="99" t="str">
        <f>IFERROR(_xlfn.XLOOKUP($G1511,通讯通路门店!$S$4:$S$993931,通讯通路门店!$D$4:$D$993931,0,0),"")</f>
        <v>八所镇</v>
      </c>
      <c r="E1511" s="83"/>
      <c r="F1511" s="83"/>
      <c r="G1511" s="101"/>
      <c r="H1511" s="102">
        <f>IFERROR(_xlfn.XLOOKUP($G1511,通讯通路门店!$S$4:$S$993931,通讯通路门店!$R$4:$R$993931,0,0),"")</f>
        <v>0</v>
      </c>
      <c r="I1511" s="83"/>
      <c r="J1511" s="83"/>
      <c r="K1511" s="83"/>
      <c r="L1511" s="83"/>
      <c r="M1511" s="83"/>
      <c r="N1511" s="83"/>
      <c r="O1511" s="83"/>
      <c r="P1511" s="83"/>
      <c r="Q1511" s="83"/>
      <c r="R1511" s="83"/>
      <c r="S1511" s="83"/>
      <c r="T1511" s="83"/>
      <c r="U1511" s="99">
        <f>COUNTIF(通讯通路门店!$S:$S,$G1511)</f>
        <v>0</v>
      </c>
      <c r="V1511" s="99">
        <f>COUNTIFS(通讯通路门店!$S:$S,$G1511,通讯通路门店!$J:$J,"综合卖场")</f>
        <v>0</v>
      </c>
      <c r="W1511" s="99">
        <f>SUMIFS(通讯通路门店!$AJ:$AJ,通讯通路门店!$S:$S,通讯客户沙盘!$G1511)</f>
        <v>0</v>
      </c>
      <c r="X1511" s="99">
        <f t="shared" si="115"/>
        <v>0</v>
      </c>
      <c r="Y1511" s="99">
        <f>COUNTIFS(通讯通路门店!$S:$S,$G1511,通讯通路门店!$J:$J,"荣耀体验店")+COUNTIFS(通讯通路门店!$S:$S,$G1511,通讯通路门店!$J:$J,"荣耀授权专卖店")</f>
        <v>0</v>
      </c>
      <c r="Z1511" s="99">
        <f>COUNTIFS(通讯通路门店!$S:$S,$G1511,通讯通路门店!$J:$J,"VIVO体验店")</f>
        <v>0</v>
      </c>
      <c r="AA1511" s="99">
        <f>COUNTIFS(通讯通路门店!$S:$S,$G1511,通讯通路门店!$J:$J,"OPPO体验店")</f>
        <v>0</v>
      </c>
      <c r="AB1511" s="99">
        <f>COUNTIFS(通讯通路门店!$S:$S,$G1511,通讯通路门店!$J:$J,"华为授权体验店")+COUNTIFS(通讯通路门店!$S:$S,$G1511,通讯通路门店!$J:$J,"华为堡垒店")</f>
        <v>0</v>
      </c>
      <c r="AC1511" s="99">
        <f>COUNTIFS(通讯通路门店!$S:$S,$G1511,通讯通路门店!$J:$J,"小米体验店")</f>
        <v>0</v>
      </c>
      <c r="AD1511" s="99">
        <f>COUNTIFS(通讯通路门店!$S:$S,$G1511,通讯通路门店!$J:$J,"苹果体验店")</f>
        <v>0</v>
      </c>
      <c r="AE1511" s="99">
        <f>COUNTIFS(通讯通路门店!$S:$S,$G1511,通讯通路门店!$J:$J,"其他品牌专卖店")</f>
        <v>0</v>
      </c>
      <c r="AF1511" s="99">
        <f>SUMIFS(通讯通路门店!$BI:$BI,通讯通路门店!$S:$S,$G1511)</f>
        <v>0</v>
      </c>
      <c r="AG1511" s="99">
        <f>SUMIFS(通讯通路门店!$BH:$BH,通讯通路门店!$S:$S,$G1511)</f>
        <v>0</v>
      </c>
      <c r="AH1511" s="99">
        <f t="shared" si="116"/>
        <v>0</v>
      </c>
      <c r="AI1511" s="99">
        <f>SUMIFS(通讯通路门店!$BB:$BB,通讯通路门店!$S:$S,$G1511)</f>
        <v>0</v>
      </c>
      <c r="AJ1511" s="99">
        <f>SUMIFS(通讯通路门店!$BE:$BE,通讯通路门店!$S:$S,$G1511)</f>
        <v>0</v>
      </c>
      <c r="AK1511" s="99">
        <f>SUMIFS(通讯通路门店!$BG:$BG,通讯通路门店!$S:$S,$G1511)</f>
        <v>0</v>
      </c>
      <c r="AL1511" s="99">
        <f>SUMIFS(通讯通路门店!$BC:$BC,通讯通路门店!$S:$S,$G1511)</f>
        <v>0</v>
      </c>
      <c r="AM1511" s="99">
        <f>SUMIFS(通讯通路门店!$BD:$BD,通讯通路门店!$S:$S,$G1511)</f>
        <v>0</v>
      </c>
      <c r="AN1511" s="99">
        <f>SUMIFS(通讯通路门店!$BF:$BF,通讯通路门店!$S:$S,$G1511)</f>
        <v>0</v>
      </c>
      <c r="AO1511" s="99">
        <f t="shared" si="117"/>
        <v>0</v>
      </c>
      <c r="AP1511" s="99">
        <f>SUMIFS(通讯通路门店!$K:$K,通讯通路门店!$S:$S,$G1511)</f>
        <v>0</v>
      </c>
      <c r="AQ1511" s="83"/>
      <c r="AR1511" s="99">
        <f>SUMIFS(通讯通路门店!$T:$T,通讯通路门店!$S:$S,$G1511)</f>
        <v>0</v>
      </c>
      <c r="AS1511" s="99">
        <f>SUMIFS(通讯通路门店!$U:$U,通讯通路门店!$S:$S,$G1511)</f>
        <v>0</v>
      </c>
      <c r="AT1511" s="99">
        <f>SUMIFS(通讯通路门店!$V:$V,通讯通路门店!$S:$S,$G1511)</f>
        <v>0</v>
      </c>
      <c r="AU1511" s="99">
        <f>SUMIFS(通讯通路门店!$W:$W,通讯通路门店!$S:$S,$G1511)</f>
        <v>0</v>
      </c>
      <c r="AV1511" s="99">
        <f>SUMIFS(通讯通路门店!$Z:$Z,通讯通路门店!$S:$S,$G1511)</f>
        <v>0</v>
      </c>
      <c r="AW1511" s="99">
        <f>SUMIFS(通讯通路门店!$AB:$AB,通讯通路门店!$S:$S,$G1511)</f>
        <v>0</v>
      </c>
      <c r="AX1511" s="99">
        <f>SUMIFS(通讯通路门店!$X:$X,通讯通路门店!$S:$S,$G1511)</f>
        <v>0</v>
      </c>
      <c r="AY1511" s="99">
        <f>SUMIFS(通讯通路门店!$Y:$Y,通讯通路门店!$S:$S,$G1511)</f>
        <v>0</v>
      </c>
      <c r="AZ1511" s="99">
        <f>SUMIFS(通讯通路门店!$AA:$AA,通讯通路门店!$S:$S,$G1511)</f>
        <v>0</v>
      </c>
      <c r="BA1511" s="99">
        <f t="shared" si="118"/>
        <v>0</v>
      </c>
      <c r="BB1511" s="99">
        <f t="shared" si="119"/>
        <v>0</v>
      </c>
      <c r="BC1511" s="99">
        <f>SUMIFS(通讯通路门店!$W:$W,通讯通路门店!$S:$S,$G1511,通讯通路门店!$J:$J,"荣耀体验店")+SUMIFS(通讯通路门店!$W:$W,通讯通路门店!$S:$S,$G1511,通讯通路门店!$J:$J,"荣耀授权专卖店")</f>
        <v>0</v>
      </c>
      <c r="BD1511" s="99">
        <f>SUMIFS(通讯通路门店!$Z:$Z,通讯通路门店!$S:$S,$G1511,通讯通路门店!$J:$J,"VIVO体验店")</f>
        <v>0</v>
      </c>
      <c r="BE1511" s="99">
        <f>SUMIFS(通讯通路门店!$AB:$AB,通讯通路门店!$S:$S,$G1511,通讯通路门店!$J:$J,"OPPO体验店")</f>
        <v>0</v>
      </c>
      <c r="BF1511" s="99">
        <f>SUMIFS(通讯通路门店!$X:$X,通讯通路门店!$S:$S,$G1511,通讯通路门店!$J:$J,"华为授权体验店")+SUMIFS(通讯通路门店!$AA:$AA,通讯通路门店!$S:$S,$G1511,通讯通路门店!$J:$J,"华为堡垒店")</f>
        <v>0</v>
      </c>
      <c r="BG1511" s="99">
        <f>SUMIFS(通讯通路门店!$Y:$Y,通讯通路门店!$S:$S,$G1511,通讯通路门店!$J:$J,"小米体验店")</f>
        <v>0</v>
      </c>
      <c r="BH1511" s="99">
        <f>SUMIFS(通讯通路门店!$AA:$AA,通讯通路门店!$S:$S,$G1511,通讯通路门店!$J:$J,"苹果体验店")</f>
        <v>0</v>
      </c>
      <c r="BI1511" s="99">
        <f>SUMIFS(通讯通路门店!$K:$K,通讯通路门店!$S:$S,$G1511,通讯通路门店!$J:$J,"其他品牌专卖店")</f>
        <v>0</v>
      </c>
      <c r="BJ1511" s="99">
        <f>SUMIFS(通讯通路门店!$AC:$AC,通讯通路门店!$S:$S,$G1511)</f>
        <v>0</v>
      </c>
      <c r="BK1511" s="99">
        <f>SUMIFS(通讯通路门店!$AD:$AD,通讯通路门店!$S:$S,$G1511)</f>
        <v>0</v>
      </c>
      <c r="BL1511" s="99">
        <f>SUMIFS(通讯通路门店!$AE:$AE,通讯通路门店!$S:$S,$G1511)</f>
        <v>0</v>
      </c>
      <c r="BM1511" s="99">
        <f>SUMIFS(通讯通路门店!$AF:$AF,通讯通路门店!$S:$S,$G1511)</f>
        <v>0</v>
      </c>
      <c r="BN1511" s="99">
        <f>SUMIFS(通讯通路门店!$AG:$AG,通讯通路门店!$S:$S,$G1511)</f>
        <v>0</v>
      </c>
      <c r="BO1511" s="99">
        <f>SUMIFS(通讯通路门店!$AH:$AH,通讯通路门店!$S:$S,$G1511)</f>
        <v>0</v>
      </c>
      <c r="BP1511" s="99">
        <f>SUMIFS(通讯通路门店!$AI:$AI,通讯通路门店!$S:$S,$G1511)</f>
        <v>0</v>
      </c>
      <c r="BQ1511" s="83"/>
    </row>
    <row r="1512" spans="1:69">
      <c r="A1512" s="99" t="str">
        <f>IFERROR(_xlfn.XLOOKUP($G1512,通讯通路门店!$S$4:$S$993931,通讯通路门店!$A$4:$A$993931,0,0),"")</f>
        <v>海南省</v>
      </c>
      <c r="B1512" s="99" t="str">
        <f>IFERROR(_xlfn.XLOOKUP($G1512,通讯通路门店!$S$4:$S$993931,通讯通路门店!$B$4:$B$993931,0,0),"")</f>
        <v>东方市</v>
      </c>
      <c r="C1512" s="99" t="str">
        <f>IFERROR(_xlfn.XLOOKUP($G1512,通讯通路门店!$S$4:$S$993931,通讯通路门店!$C$4:$C$993931,0,0),"")</f>
        <v>东方市</v>
      </c>
      <c r="D1512" s="99" t="str">
        <f>IFERROR(_xlfn.XLOOKUP($G1512,通讯通路门店!$S$4:$S$993931,通讯通路门店!$D$4:$D$993931,0,0),"")</f>
        <v>八所镇</v>
      </c>
      <c r="E1512" s="83"/>
      <c r="F1512" s="83"/>
      <c r="G1512" s="101"/>
      <c r="H1512" s="102">
        <f>IFERROR(_xlfn.XLOOKUP($G1512,通讯通路门店!$S$4:$S$993931,通讯通路门店!$R$4:$R$993931,0,0),"")</f>
        <v>0</v>
      </c>
      <c r="I1512" s="83"/>
      <c r="J1512" s="83"/>
      <c r="K1512" s="83"/>
      <c r="L1512" s="83"/>
      <c r="M1512" s="83"/>
      <c r="N1512" s="83"/>
      <c r="O1512" s="83"/>
      <c r="P1512" s="83"/>
      <c r="Q1512" s="83"/>
      <c r="R1512" s="83"/>
      <c r="S1512" s="83"/>
      <c r="T1512" s="83"/>
      <c r="U1512" s="99">
        <f>COUNTIF(通讯通路门店!$S:$S,$G1512)</f>
        <v>0</v>
      </c>
      <c r="V1512" s="99">
        <f>COUNTIFS(通讯通路门店!$S:$S,$G1512,通讯通路门店!$J:$J,"综合卖场")</f>
        <v>0</v>
      </c>
      <c r="W1512" s="99">
        <f>SUMIFS(通讯通路门店!$AJ:$AJ,通讯通路门店!$S:$S,通讯客户沙盘!$G1512)</f>
        <v>0</v>
      </c>
      <c r="X1512" s="99">
        <f t="shared" si="115"/>
        <v>0</v>
      </c>
      <c r="Y1512" s="99">
        <f>COUNTIFS(通讯通路门店!$S:$S,$G1512,通讯通路门店!$J:$J,"荣耀体验店")+COUNTIFS(通讯通路门店!$S:$S,$G1512,通讯通路门店!$J:$J,"荣耀授权专卖店")</f>
        <v>0</v>
      </c>
      <c r="Z1512" s="99">
        <f>COUNTIFS(通讯通路门店!$S:$S,$G1512,通讯通路门店!$J:$J,"VIVO体验店")</f>
        <v>0</v>
      </c>
      <c r="AA1512" s="99">
        <f>COUNTIFS(通讯通路门店!$S:$S,$G1512,通讯通路门店!$J:$J,"OPPO体验店")</f>
        <v>0</v>
      </c>
      <c r="AB1512" s="99">
        <f>COUNTIFS(通讯通路门店!$S:$S,$G1512,通讯通路门店!$J:$J,"华为授权体验店")+COUNTIFS(通讯通路门店!$S:$S,$G1512,通讯通路门店!$J:$J,"华为堡垒店")</f>
        <v>0</v>
      </c>
      <c r="AC1512" s="99">
        <f>COUNTIFS(通讯通路门店!$S:$S,$G1512,通讯通路门店!$J:$J,"小米体验店")</f>
        <v>0</v>
      </c>
      <c r="AD1512" s="99">
        <f>COUNTIFS(通讯通路门店!$S:$S,$G1512,通讯通路门店!$J:$J,"苹果体验店")</f>
        <v>0</v>
      </c>
      <c r="AE1512" s="99">
        <f>COUNTIFS(通讯通路门店!$S:$S,$G1512,通讯通路门店!$J:$J,"其他品牌专卖店")</f>
        <v>0</v>
      </c>
      <c r="AF1512" s="99">
        <f>SUMIFS(通讯通路门店!$BI:$BI,通讯通路门店!$S:$S,$G1512)</f>
        <v>0</v>
      </c>
      <c r="AG1512" s="99">
        <f>SUMIFS(通讯通路门店!$BH:$BH,通讯通路门店!$S:$S,$G1512)</f>
        <v>0</v>
      </c>
      <c r="AH1512" s="99">
        <f t="shared" si="116"/>
        <v>0</v>
      </c>
      <c r="AI1512" s="99">
        <f>SUMIFS(通讯通路门店!$BB:$BB,通讯通路门店!$S:$S,$G1512)</f>
        <v>0</v>
      </c>
      <c r="AJ1512" s="99">
        <f>SUMIFS(通讯通路门店!$BE:$BE,通讯通路门店!$S:$S,$G1512)</f>
        <v>0</v>
      </c>
      <c r="AK1512" s="99">
        <f>SUMIFS(通讯通路门店!$BG:$BG,通讯通路门店!$S:$S,$G1512)</f>
        <v>0</v>
      </c>
      <c r="AL1512" s="99">
        <f>SUMIFS(通讯通路门店!$BC:$BC,通讯通路门店!$S:$S,$G1512)</f>
        <v>0</v>
      </c>
      <c r="AM1512" s="99">
        <f>SUMIFS(通讯通路门店!$BD:$BD,通讯通路门店!$S:$S,$G1512)</f>
        <v>0</v>
      </c>
      <c r="AN1512" s="99">
        <f>SUMIFS(通讯通路门店!$BF:$BF,通讯通路门店!$S:$S,$G1512)</f>
        <v>0</v>
      </c>
      <c r="AO1512" s="99">
        <f t="shared" si="117"/>
        <v>0</v>
      </c>
      <c r="AP1512" s="99">
        <f>SUMIFS(通讯通路门店!$K:$K,通讯通路门店!$S:$S,$G1512)</f>
        <v>0</v>
      </c>
      <c r="AQ1512" s="83"/>
      <c r="AR1512" s="99">
        <f>SUMIFS(通讯通路门店!$T:$T,通讯通路门店!$S:$S,$G1512)</f>
        <v>0</v>
      </c>
      <c r="AS1512" s="99">
        <f>SUMIFS(通讯通路门店!$U:$U,通讯通路门店!$S:$S,$G1512)</f>
        <v>0</v>
      </c>
      <c r="AT1512" s="99">
        <f>SUMIFS(通讯通路门店!$V:$V,通讯通路门店!$S:$S,$G1512)</f>
        <v>0</v>
      </c>
      <c r="AU1512" s="99">
        <f>SUMIFS(通讯通路门店!$W:$W,通讯通路门店!$S:$S,$G1512)</f>
        <v>0</v>
      </c>
      <c r="AV1512" s="99">
        <f>SUMIFS(通讯通路门店!$Z:$Z,通讯通路门店!$S:$S,$G1512)</f>
        <v>0</v>
      </c>
      <c r="AW1512" s="99">
        <f>SUMIFS(通讯通路门店!$AB:$AB,通讯通路门店!$S:$S,$G1512)</f>
        <v>0</v>
      </c>
      <c r="AX1512" s="99">
        <f>SUMIFS(通讯通路门店!$X:$X,通讯通路门店!$S:$S,$G1512)</f>
        <v>0</v>
      </c>
      <c r="AY1512" s="99">
        <f>SUMIFS(通讯通路门店!$Y:$Y,通讯通路门店!$S:$S,$G1512)</f>
        <v>0</v>
      </c>
      <c r="AZ1512" s="99">
        <f>SUMIFS(通讯通路门店!$AA:$AA,通讯通路门店!$S:$S,$G1512)</f>
        <v>0</v>
      </c>
      <c r="BA1512" s="99">
        <f t="shared" si="118"/>
        <v>0</v>
      </c>
      <c r="BB1512" s="99">
        <f t="shared" si="119"/>
        <v>0</v>
      </c>
      <c r="BC1512" s="99">
        <f>SUMIFS(通讯通路门店!$W:$W,通讯通路门店!$S:$S,$G1512,通讯通路门店!$J:$J,"荣耀体验店")+SUMIFS(通讯通路门店!$W:$W,通讯通路门店!$S:$S,$G1512,通讯通路门店!$J:$J,"荣耀授权专卖店")</f>
        <v>0</v>
      </c>
      <c r="BD1512" s="99">
        <f>SUMIFS(通讯通路门店!$Z:$Z,通讯通路门店!$S:$S,$G1512,通讯通路门店!$J:$J,"VIVO体验店")</f>
        <v>0</v>
      </c>
      <c r="BE1512" s="99">
        <f>SUMIFS(通讯通路门店!$AB:$AB,通讯通路门店!$S:$S,$G1512,通讯通路门店!$J:$J,"OPPO体验店")</f>
        <v>0</v>
      </c>
      <c r="BF1512" s="99">
        <f>SUMIFS(通讯通路门店!$X:$X,通讯通路门店!$S:$S,$G1512,通讯通路门店!$J:$J,"华为授权体验店")+SUMIFS(通讯通路门店!$AA:$AA,通讯通路门店!$S:$S,$G1512,通讯通路门店!$J:$J,"华为堡垒店")</f>
        <v>0</v>
      </c>
      <c r="BG1512" s="99">
        <f>SUMIFS(通讯通路门店!$Y:$Y,通讯通路门店!$S:$S,$G1512,通讯通路门店!$J:$J,"小米体验店")</f>
        <v>0</v>
      </c>
      <c r="BH1512" s="99">
        <f>SUMIFS(通讯通路门店!$AA:$AA,通讯通路门店!$S:$S,$G1512,通讯通路门店!$J:$J,"苹果体验店")</f>
        <v>0</v>
      </c>
      <c r="BI1512" s="99">
        <f>SUMIFS(通讯通路门店!$K:$K,通讯通路门店!$S:$S,$G1512,通讯通路门店!$J:$J,"其他品牌专卖店")</f>
        <v>0</v>
      </c>
      <c r="BJ1512" s="99">
        <f>SUMIFS(通讯通路门店!$AC:$AC,通讯通路门店!$S:$S,$G1512)</f>
        <v>0</v>
      </c>
      <c r="BK1512" s="99">
        <f>SUMIFS(通讯通路门店!$AD:$AD,通讯通路门店!$S:$S,$G1512)</f>
        <v>0</v>
      </c>
      <c r="BL1512" s="99">
        <f>SUMIFS(通讯通路门店!$AE:$AE,通讯通路门店!$S:$S,$G1512)</f>
        <v>0</v>
      </c>
      <c r="BM1512" s="99">
        <f>SUMIFS(通讯通路门店!$AF:$AF,通讯通路门店!$S:$S,$G1512)</f>
        <v>0</v>
      </c>
      <c r="BN1512" s="99">
        <f>SUMIFS(通讯通路门店!$AG:$AG,通讯通路门店!$S:$S,$G1512)</f>
        <v>0</v>
      </c>
      <c r="BO1512" s="99">
        <f>SUMIFS(通讯通路门店!$AH:$AH,通讯通路门店!$S:$S,$G1512)</f>
        <v>0</v>
      </c>
      <c r="BP1512" s="99">
        <f>SUMIFS(通讯通路门店!$AI:$AI,通讯通路门店!$S:$S,$G1512)</f>
        <v>0</v>
      </c>
      <c r="BQ1512" s="83"/>
    </row>
    <row r="1513" spans="1:69">
      <c r="A1513" s="99" t="str">
        <f>IFERROR(_xlfn.XLOOKUP($G1513,通讯通路门店!$S$4:$S$993931,通讯通路门店!$A$4:$A$993931,0,0),"")</f>
        <v>海南省</v>
      </c>
      <c r="B1513" s="99" t="str">
        <f>IFERROR(_xlfn.XLOOKUP($G1513,通讯通路门店!$S$4:$S$993931,通讯通路门店!$B$4:$B$993931,0,0),"")</f>
        <v>东方市</v>
      </c>
      <c r="C1513" s="99" t="str">
        <f>IFERROR(_xlfn.XLOOKUP($G1513,通讯通路门店!$S$4:$S$993931,通讯通路门店!$C$4:$C$993931,0,0),"")</f>
        <v>东方市</v>
      </c>
      <c r="D1513" s="99" t="str">
        <f>IFERROR(_xlfn.XLOOKUP($G1513,通讯通路门店!$S$4:$S$993931,通讯通路门店!$D$4:$D$993931,0,0),"")</f>
        <v>八所镇</v>
      </c>
      <c r="E1513" s="83"/>
      <c r="F1513" s="83"/>
      <c r="G1513" s="101"/>
      <c r="H1513" s="102">
        <f>IFERROR(_xlfn.XLOOKUP($G1513,通讯通路门店!$S$4:$S$993931,通讯通路门店!$R$4:$R$993931,0,0),"")</f>
        <v>0</v>
      </c>
      <c r="I1513" s="83"/>
      <c r="J1513" s="83"/>
      <c r="K1513" s="83"/>
      <c r="L1513" s="83"/>
      <c r="M1513" s="83"/>
      <c r="N1513" s="83"/>
      <c r="O1513" s="83"/>
      <c r="P1513" s="83"/>
      <c r="Q1513" s="83"/>
      <c r="R1513" s="83"/>
      <c r="S1513" s="83"/>
      <c r="T1513" s="83"/>
      <c r="U1513" s="99">
        <f>COUNTIF(通讯通路门店!$S:$S,$G1513)</f>
        <v>0</v>
      </c>
      <c r="V1513" s="99">
        <f>COUNTIFS(通讯通路门店!$S:$S,$G1513,通讯通路门店!$J:$J,"综合卖场")</f>
        <v>0</v>
      </c>
      <c r="W1513" s="99">
        <f>SUMIFS(通讯通路门店!$AJ:$AJ,通讯通路门店!$S:$S,通讯客户沙盘!$G1513)</f>
        <v>0</v>
      </c>
      <c r="X1513" s="99">
        <f t="shared" si="115"/>
        <v>0</v>
      </c>
      <c r="Y1513" s="99">
        <f>COUNTIFS(通讯通路门店!$S:$S,$G1513,通讯通路门店!$J:$J,"荣耀体验店")+COUNTIFS(通讯通路门店!$S:$S,$G1513,通讯通路门店!$J:$J,"荣耀授权专卖店")</f>
        <v>0</v>
      </c>
      <c r="Z1513" s="99">
        <f>COUNTIFS(通讯通路门店!$S:$S,$G1513,通讯通路门店!$J:$J,"VIVO体验店")</f>
        <v>0</v>
      </c>
      <c r="AA1513" s="99">
        <f>COUNTIFS(通讯通路门店!$S:$S,$G1513,通讯通路门店!$J:$J,"OPPO体验店")</f>
        <v>0</v>
      </c>
      <c r="AB1513" s="99">
        <f>COUNTIFS(通讯通路门店!$S:$S,$G1513,通讯通路门店!$J:$J,"华为授权体验店")+COUNTIFS(通讯通路门店!$S:$S,$G1513,通讯通路门店!$J:$J,"华为堡垒店")</f>
        <v>0</v>
      </c>
      <c r="AC1513" s="99">
        <f>COUNTIFS(通讯通路门店!$S:$S,$G1513,通讯通路门店!$J:$J,"小米体验店")</f>
        <v>0</v>
      </c>
      <c r="AD1513" s="99">
        <f>COUNTIFS(通讯通路门店!$S:$S,$G1513,通讯通路门店!$J:$J,"苹果体验店")</f>
        <v>0</v>
      </c>
      <c r="AE1513" s="99">
        <f>COUNTIFS(通讯通路门店!$S:$S,$G1513,通讯通路门店!$J:$J,"其他品牌专卖店")</f>
        <v>0</v>
      </c>
      <c r="AF1513" s="99">
        <f>SUMIFS(通讯通路门店!$BI:$BI,通讯通路门店!$S:$S,$G1513)</f>
        <v>0</v>
      </c>
      <c r="AG1513" s="99">
        <f>SUMIFS(通讯通路门店!$BH:$BH,通讯通路门店!$S:$S,$G1513)</f>
        <v>0</v>
      </c>
      <c r="AH1513" s="99">
        <f t="shared" si="116"/>
        <v>0</v>
      </c>
      <c r="AI1513" s="99">
        <f>SUMIFS(通讯通路门店!$BB:$BB,通讯通路门店!$S:$S,$G1513)</f>
        <v>0</v>
      </c>
      <c r="AJ1513" s="99">
        <f>SUMIFS(通讯通路门店!$BE:$BE,通讯通路门店!$S:$S,$G1513)</f>
        <v>0</v>
      </c>
      <c r="AK1513" s="99">
        <f>SUMIFS(通讯通路门店!$BG:$BG,通讯通路门店!$S:$S,$G1513)</f>
        <v>0</v>
      </c>
      <c r="AL1513" s="99">
        <f>SUMIFS(通讯通路门店!$BC:$BC,通讯通路门店!$S:$S,$G1513)</f>
        <v>0</v>
      </c>
      <c r="AM1513" s="99">
        <f>SUMIFS(通讯通路门店!$BD:$BD,通讯通路门店!$S:$S,$G1513)</f>
        <v>0</v>
      </c>
      <c r="AN1513" s="99">
        <f>SUMIFS(通讯通路门店!$BF:$BF,通讯通路门店!$S:$S,$G1513)</f>
        <v>0</v>
      </c>
      <c r="AO1513" s="99">
        <f t="shared" si="117"/>
        <v>0</v>
      </c>
      <c r="AP1513" s="99">
        <f>SUMIFS(通讯通路门店!$K:$K,通讯通路门店!$S:$S,$G1513)</f>
        <v>0</v>
      </c>
      <c r="AQ1513" s="83"/>
      <c r="AR1513" s="99">
        <f>SUMIFS(通讯通路门店!$T:$T,通讯通路门店!$S:$S,$G1513)</f>
        <v>0</v>
      </c>
      <c r="AS1513" s="99">
        <f>SUMIFS(通讯通路门店!$U:$U,通讯通路门店!$S:$S,$G1513)</f>
        <v>0</v>
      </c>
      <c r="AT1513" s="99">
        <f>SUMIFS(通讯通路门店!$V:$V,通讯通路门店!$S:$S,$G1513)</f>
        <v>0</v>
      </c>
      <c r="AU1513" s="99">
        <f>SUMIFS(通讯通路门店!$W:$W,通讯通路门店!$S:$S,$G1513)</f>
        <v>0</v>
      </c>
      <c r="AV1513" s="99">
        <f>SUMIFS(通讯通路门店!$Z:$Z,通讯通路门店!$S:$S,$G1513)</f>
        <v>0</v>
      </c>
      <c r="AW1513" s="99">
        <f>SUMIFS(通讯通路门店!$AB:$AB,通讯通路门店!$S:$S,$G1513)</f>
        <v>0</v>
      </c>
      <c r="AX1513" s="99">
        <f>SUMIFS(通讯通路门店!$X:$X,通讯通路门店!$S:$S,$G1513)</f>
        <v>0</v>
      </c>
      <c r="AY1513" s="99">
        <f>SUMIFS(通讯通路门店!$Y:$Y,通讯通路门店!$S:$S,$G1513)</f>
        <v>0</v>
      </c>
      <c r="AZ1513" s="99">
        <f>SUMIFS(通讯通路门店!$AA:$AA,通讯通路门店!$S:$S,$G1513)</f>
        <v>0</v>
      </c>
      <c r="BA1513" s="99">
        <f t="shared" si="118"/>
        <v>0</v>
      </c>
      <c r="BB1513" s="99">
        <f t="shared" si="119"/>
        <v>0</v>
      </c>
      <c r="BC1513" s="99">
        <f>SUMIFS(通讯通路门店!$W:$W,通讯通路门店!$S:$S,$G1513,通讯通路门店!$J:$J,"荣耀体验店")+SUMIFS(通讯通路门店!$W:$W,通讯通路门店!$S:$S,$G1513,通讯通路门店!$J:$J,"荣耀授权专卖店")</f>
        <v>0</v>
      </c>
      <c r="BD1513" s="99">
        <f>SUMIFS(通讯通路门店!$Z:$Z,通讯通路门店!$S:$S,$G1513,通讯通路门店!$J:$J,"VIVO体验店")</f>
        <v>0</v>
      </c>
      <c r="BE1513" s="99">
        <f>SUMIFS(通讯通路门店!$AB:$AB,通讯通路门店!$S:$S,$G1513,通讯通路门店!$J:$J,"OPPO体验店")</f>
        <v>0</v>
      </c>
      <c r="BF1513" s="99">
        <f>SUMIFS(通讯通路门店!$X:$X,通讯通路门店!$S:$S,$G1513,通讯通路门店!$J:$J,"华为授权体验店")+SUMIFS(通讯通路门店!$AA:$AA,通讯通路门店!$S:$S,$G1513,通讯通路门店!$J:$J,"华为堡垒店")</f>
        <v>0</v>
      </c>
      <c r="BG1513" s="99">
        <f>SUMIFS(通讯通路门店!$Y:$Y,通讯通路门店!$S:$S,$G1513,通讯通路门店!$J:$J,"小米体验店")</f>
        <v>0</v>
      </c>
      <c r="BH1513" s="99">
        <f>SUMIFS(通讯通路门店!$AA:$AA,通讯通路门店!$S:$S,$G1513,通讯通路门店!$J:$J,"苹果体验店")</f>
        <v>0</v>
      </c>
      <c r="BI1513" s="99">
        <f>SUMIFS(通讯通路门店!$K:$K,通讯通路门店!$S:$S,$G1513,通讯通路门店!$J:$J,"其他品牌专卖店")</f>
        <v>0</v>
      </c>
      <c r="BJ1513" s="99">
        <f>SUMIFS(通讯通路门店!$AC:$AC,通讯通路门店!$S:$S,$G1513)</f>
        <v>0</v>
      </c>
      <c r="BK1513" s="99">
        <f>SUMIFS(通讯通路门店!$AD:$AD,通讯通路门店!$S:$S,$G1513)</f>
        <v>0</v>
      </c>
      <c r="BL1513" s="99">
        <f>SUMIFS(通讯通路门店!$AE:$AE,通讯通路门店!$S:$S,$G1513)</f>
        <v>0</v>
      </c>
      <c r="BM1513" s="99">
        <f>SUMIFS(通讯通路门店!$AF:$AF,通讯通路门店!$S:$S,$G1513)</f>
        <v>0</v>
      </c>
      <c r="BN1513" s="99">
        <f>SUMIFS(通讯通路门店!$AG:$AG,通讯通路门店!$S:$S,$G1513)</f>
        <v>0</v>
      </c>
      <c r="BO1513" s="99">
        <f>SUMIFS(通讯通路门店!$AH:$AH,通讯通路门店!$S:$S,$G1513)</f>
        <v>0</v>
      </c>
      <c r="BP1513" s="99">
        <f>SUMIFS(通讯通路门店!$AI:$AI,通讯通路门店!$S:$S,$G1513)</f>
        <v>0</v>
      </c>
      <c r="BQ1513" s="83"/>
    </row>
    <row r="1514" spans="1:69">
      <c r="A1514" s="99" t="str">
        <f>IFERROR(_xlfn.XLOOKUP($G1514,通讯通路门店!$S$4:$S$993931,通讯通路门店!$A$4:$A$993931,0,0),"")</f>
        <v>海南省</v>
      </c>
      <c r="B1514" s="99" t="str">
        <f>IFERROR(_xlfn.XLOOKUP($G1514,通讯通路门店!$S$4:$S$993931,通讯通路门店!$B$4:$B$993931,0,0),"")</f>
        <v>东方市</v>
      </c>
      <c r="C1514" s="99" t="str">
        <f>IFERROR(_xlfn.XLOOKUP($G1514,通讯通路门店!$S$4:$S$993931,通讯通路门店!$C$4:$C$993931,0,0),"")</f>
        <v>东方市</v>
      </c>
      <c r="D1514" s="99" t="str">
        <f>IFERROR(_xlfn.XLOOKUP($G1514,通讯通路门店!$S$4:$S$993931,通讯通路门店!$D$4:$D$993931,0,0),"")</f>
        <v>八所镇</v>
      </c>
      <c r="E1514" s="83"/>
      <c r="F1514" s="83"/>
      <c r="G1514" s="101"/>
      <c r="H1514" s="102">
        <f>IFERROR(_xlfn.XLOOKUP($G1514,通讯通路门店!$S$4:$S$993931,通讯通路门店!$R$4:$R$993931,0,0),"")</f>
        <v>0</v>
      </c>
      <c r="I1514" s="83"/>
      <c r="J1514" s="83"/>
      <c r="K1514" s="83"/>
      <c r="L1514" s="83"/>
      <c r="M1514" s="83"/>
      <c r="N1514" s="83"/>
      <c r="O1514" s="83"/>
      <c r="P1514" s="83"/>
      <c r="Q1514" s="83"/>
      <c r="R1514" s="83"/>
      <c r="S1514" s="83"/>
      <c r="T1514" s="83"/>
      <c r="U1514" s="99">
        <f>COUNTIF(通讯通路门店!$S:$S,$G1514)</f>
        <v>0</v>
      </c>
      <c r="V1514" s="99">
        <f>COUNTIFS(通讯通路门店!$S:$S,$G1514,通讯通路门店!$J:$J,"综合卖场")</f>
        <v>0</v>
      </c>
      <c r="W1514" s="99">
        <f>SUMIFS(通讯通路门店!$AJ:$AJ,通讯通路门店!$S:$S,通讯客户沙盘!$G1514)</f>
        <v>0</v>
      </c>
      <c r="X1514" s="99">
        <f t="shared" si="115"/>
        <v>0</v>
      </c>
      <c r="Y1514" s="99">
        <f>COUNTIFS(通讯通路门店!$S:$S,$G1514,通讯通路门店!$J:$J,"荣耀体验店")+COUNTIFS(通讯通路门店!$S:$S,$G1514,通讯通路门店!$J:$J,"荣耀授权专卖店")</f>
        <v>0</v>
      </c>
      <c r="Z1514" s="99">
        <f>COUNTIFS(通讯通路门店!$S:$S,$G1514,通讯通路门店!$J:$J,"VIVO体验店")</f>
        <v>0</v>
      </c>
      <c r="AA1514" s="99">
        <f>COUNTIFS(通讯通路门店!$S:$S,$G1514,通讯通路门店!$J:$J,"OPPO体验店")</f>
        <v>0</v>
      </c>
      <c r="AB1514" s="99">
        <f>COUNTIFS(通讯通路门店!$S:$S,$G1514,通讯通路门店!$J:$J,"华为授权体验店")+COUNTIFS(通讯通路门店!$S:$S,$G1514,通讯通路门店!$J:$J,"华为堡垒店")</f>
        <v>0</v>
      </c>
      <c r="AC1514" s="99">
        <f>COUNTIFS(通讯通路门店!$S:$S,$G1514,通讯通路门店!$J:$J,"小米体验店")</f>
        <v>0</v>
      </c>
      <c r="AD1514" s="99">
        <f>COUNTIFS(通讯通路门店!$S:$S,$G1514,通讯通路门店!$J:$J,"苹果体验店")</f>
        <v>0</v>
      </c>
      <c r="AE1514" s="99">
        <f>COUNTIFS(通讯通路门店!$S:$S,$G1514,通讯通路门店!$J:$J,"其他品牌专卖店")</f>
        <v>0</v>
      </c>
      <c r="AF1514" s="99">
        <f>SUMIFS(通讯通路门店!$BI:$BI,通讯通路门店!$S:$S,$G1514)</f>
        <v>0</v>
      </c>
      <c r="AG1514" s="99">
        <f>SUMIFS(通讯通路门店!$BH:$BH,通讯通路门店!$S:$S,$G1514)</f>
        <v>0</v>
      </c>
      <c r="AH1514" s="99">
        <f t="shared" si="116"/>
        <v>0</v>
      </c>
      <c r="AI1514" s="99">
        <f>SUMIFS(通讯通路门店!$BB:$BB,通讯通路门店!$S:$S,$G1514)</f>
        <v>0</v>
      </c>
      <c r="AJ1514" s="99">
        <f>SUMIFS(通讯通路门店!$BE:$BE,通讯通路门店!$S:$S,$G1514)</f>
        <v>0</v>
      </c>
      <c r="AK1514" s="99">
        <f>SUMIFS(通讯通路门店!$BG:$BG,通讯通路门店!$S:$S,$G1514)</f>
        <v>0</v>
      </c>
      <c r="AL1514" s="99">
        <f>SUMIFS(通讯通路门店!$BC:$BC,通讯通路门店!$S:$S,$G1514)</f>
        <v>0</v>
      </c>
      <c r="AM1514" s="99">
        <f>SUMIFS(通讯通路门店!$BD:$BD,通讯通路门店!$S:$S,$G1514)</f>
        <v>0</v>
      </c>
      <c r="AN1514" s="99">
        <f>SUMIFS(通讯通路门店!$BF:$BF,通讯通路门店!$S:$S,$G1514)</f>
        <v>0</v>
      </c>
      <c r="AO1514" s="99">
        <f t="shared" si="117"/>
        <v>0</v>
      </c>
      <c r="AP1514" s="99">
        <f>SUMIFS(通讯通路门店!$K:$K,通讯通路门店!$S:$S,$G1514)</f>
        <v>0</v>
      </c>
      <c r="AQ1514" s="83"/>
      <c r="AR1514" s="99">
        <f>SUMIFS(通讯通路门店!$T:$T,通讯通路门店!$S:$S,$G1514)</f>
        <v>0</v>
      </c>
      <c r="AS1514" s="99">
        <f>SUMIFS(通讯通路门店!$U:$U,通讯通路门店!$S:$S,$G1514)</f>
        <v>0</v>
      </c>
      <c r="AT1514" s="99">
        <f>SUMIFS(通讯通路门店!$V:$V,通讯通路门店!$S:$S,$G1514)</f>
        <v>0</v>
      </c>
      <c r="AU1514" s="99">
        <f>SUMIFS(通讯通路门店!$W:$W,通讯通路门店!$S:$S,$G1514)</f>
        <v>0</v>
      </c>
      <c r="AV1514" s="99">
        <f>SUMIFS(通讯通路门店!$Z:$Z,通讯通路门店!$S:$S,$G1514)</f>
        <v>0</v>
      </c>
      <c r="AW1514" s="99">
        <f>SUMIFS(通讯通路门店!$AB:$AB,通讯通路门店!$S:$S,$G1514)</f>
        <v>0</v>
      </c>
      <c r="AX1514" s="99">
        <f>SUMIFS(通讯通路门店!$X:$X,通讯通路门店!$S:$S,$G1514)</f>
        <v>0</v>
      </c>
      <c r="AY1514" s="99">
        <f>SUMIFS(通讯通路门店!$Y:$Y,通讯通路门店!$S:$S,$G1514)</f>
        <v>0</v>
      </c>
      <c r="AZ1514" s="99">
        <f>SUMIFS(通讯通路门店!$AA:$AA,通讯通路门店!$S:$S,$G1514)</f>
        <v>0</v>
      </c>
      <c r="BA1514" s="99">
        <f t="shared" si="118"/>
        <v>0</v>
      </c>
      <c r="BB1514" s="99">
        <f t="shared" si="119"/>
        <v>0</v>
      </c>
      <c r="BC1514" s="99">
        <f>SUMIFS(通讯通路门店!$W:$W,通讯通路门店!$S:$S,$G1514,通讯通路门店!$J:$J,"荣耀体验店")+SUMIFS(通讯通路门店!$W:$W,通讯通路门店!$S:$S,$G1514,通讯通路门店!$J:$J,"荣耀授权专卖店")</f>
        <v>0</v>
      </c>
      <c r="BD1514" s="99">
        <f>SUMIFS(通讯通路门店!$Z:$Z,通讯通路门店!$S:$S,$G1514,通讯通路门店!$J:$J,"VIVO体验店")</f>
        <v>0</v>
      </c>
      <c r="BE1514" s="99">
        <f>SUMIFS(通讯通路门店!$AB:$AB,通讯通路门店!$S:$S,$G1514,通讯通路门店!$J:$J,"OPPO体验店")</f>
        <v>0</v>
      </c>
      <c r="BF1514" s="99">
        <f>SUMIFS(通讯通路门店!$X:$X,通讯通路门店!$S:$S,$G1514,通讯通路门店!$J:$J,"华为授权体验店")+SUMIFS(通讯通路门店!$AA:$AA,通讯通路门店!$S:$S,$G1514,通讯通路门店!$J:$J,"华为堡垒店")</f>
        <v>0</v>
      </c>
      <c r="BG1514" s="99">
        <f>SUMIFS(通讯通路门店!$Y:$Y,通讯通路门店!$S:$S,$G1514,通讯通路门店!$J:$J,"小米体验店")</f>
        <v>0</v>
      </c>
      <c r="BH1514" s="99">
        <f>SUMIFS(通讯通路门店!$AA:$AA,通讯通路门店!$S:$S,$G1514,通讯通路门店!$J:$J,"苹果体验店")</f>
        <v>0</v>
      </c>
      <c r="BI1514" s="99">
        <f>SUMIFS(通讯通路门店!$K:$K,通讯通路门店!$S:$S,$G1514,通讯通路门店!$J:$J,"其他品牌专卖店")</f>
        <v>0</v>
      </c>
      <c r="BJ1514" s="99">
        <f>SUMIFS(通讯通路门店!$AC:$AC,通讯通路门店!$S:$S,$G1514)</f>
        <v>0</v>
      </c>
      <c r="BK1514" s="99">
        <f>SUMIFS(通讯通路门店!$AD:$AD,通讯通路门店!$S:$S,$G1514)</f>
        <v>0</v>
      </c>
      <c r="BL1514" s="99">
        <f>SUMIFS(通讯通路门店!$AE:$AE,通讯通路门店!$S:$S,$G1514)</f>
        <v>0</v>
      </c>
      <c r="BM1514" s="99">
        <f>SUMIFS(通讯通路门店!$AF:$AF,通讯通路门店!$S:$S,$G1514)</f>
        <v>0</v>
      </c>
      <c r="BN1514" s="99">
        <f>SUMIFS(通讯通路门店!$AG:$AG,通讯通路门店!$S:$S,$G1514)</f>
        <v>0</v>
      </c>
      <c r="BO1514" s="99">
        <f>SUMIFS(通讯通路门店!$AH:$AH,通讯通路门店!$S:$S,$G1514)</f>
        <v>0</v>
      </c>
      <c r="BP1514" s="99">
        <f>SUMIFS(通讯通路门店!$AI:$AI,通讯通路门店!$S:$S,$G1514)</f>
        <v>0</v>
      </c>
      <c r="BQ1514" s="83"/>
    </row>
    <row r="1515" spans="1:69">
      <c r="A1515" s="99" t="str">
        <f>IFERROR(_xlfn.XLOOKUP($G1515,通讯通路门店!$S$4:$S$993931,通讯通路门店!$A$4:$A$993931,0,0),"")</f>
        <v>海南省</v>
      </c>
      <c r="B1515" s="99" t="str">
        <f>IFERROR(_xlfn.XLOOKUP($G1515,通讯通路门店!$S$4:$S$993931,通讯通路门店!$B$4:$B$993931,0,0),"")</f>
        <v>东方市</v>
      </c>
      <c r="C1515" s="99" t="str">
        <f>IFERROR(_xlfn.XLOOKUP($G1515,通讯通路门店!$S$4:$S$993931,通讯通路门店!$C$4:$C$993931,0,0),"")</f>
        <v>东方市</v>
      </c>
      <c r="D1515" s="99" t="str">
        <f>IFERROR(_xlfn.XLOOKUP($G1515,通讯通路门店!$S$4:$S$993931,通讯通路门店!$D$4:$D$993931,0,0),"")</f>
        <v>八所镇</v>
      </c>
      <c r="E1515" s="83"/>
      <c r="F1515" s="83"/>
      <c r="G1515" s="101"/>
      <c r="H1515" s="102">
        <f>IFERROR(_xlfn.XLOOKUP($G1515,通讯通路门店!$S$4:$S$993931,通讯通路门店!$R$4:$R$993931,0,0),"")</f>
        <v>0</v>
      </c>
      <c r="I1515" s="83"/>
      <c r="J1515" s="83"/>
      <c r="K1515" s="83"/>
      <c r="L1515" s="83"/>
      <c r="M1515" s="83"/>
      <c r="N1515" s="83"/>
      <c r="O1515" s="83"/>
      <c r="P1515" s="83"/>
      <c r="Q1515" s="83"/>
      <c r="R1515" s="83"/>
      <c r="S1515" s="83"/>
      <c r="T1515" s="83"/>
      <c r="U1515" s="99">
        <f>COUNTIF(通讯通路门店!$S:$S,$G1515)</f>
        <v>0</v>
      </c>
      <c r="V1515" s="99">
        <f>COUNTIFS(通讯通路门店!$S:$S,$G1515,通讯通路门店!$J:$J,"综合卖场")</f>
        <v>0</v>
      </c>
      <c r="W1515" s="99">
        <f>SUMIFS(通讯通路门店!$AJ:$AJ,通讯通路门店!$S:$S,通讯客户沙盘!$G1515)</f>
        <v>0</v>
      </c>
      <c r="X1515" s="99">
        <f t="shared" si="115"/>
        <v>0</v>
      </c>
      <c r="Y1515" s="99">
        <f>COUNTIFS(通讯通路门店!$S:$S,$G1515,通讯通路门店!$J:$J,"荣耀体验店")+COUNTIFS(通讯通路门店!$S:$S,$G1515,通讯通路门店!$J:$J,"荣耀授权专卖店")</f>
        <v>0</v>
      </c>
      <c r="Z1515" s="99">
        <f>COUNTIFS(通讯通路门店!$S:$S,$G1515,通讯通路门店!$J:$J,"VIVO体验店")</f>
        <v>0</v>
      </c>
      <c r="AA1515" s="99">
        <f>COUNTIFS(通讯通路门店!$S:$S,$G1515,通讯通路门店!$J:$J,"OPPO体验店")</f>
        <v>0</v>
      </c>
      <c r="AB1515" s="99">
        <f>COUNTIFS(通讯通路门店!$S:$S,$G1515,通讯通路门店!$J:$J,"华为授权体验店")+COUNTIFS(通讯通路门店!$S:$S,$G1515,通讯通路门店!$J:$J,"华为堡垒店")</f>
        <v>0</v>
      </c>
      <c r="AC1515" s="99">
        <f>COUNTIFS(通讯通路门店!$S:$S,$G1515,通讯通路门店!$J:$J,"小米体验店")</f>
        <v>0</v>
      </c>
      <c r="AD1515" s="99">
        <f>COUNTIFS(通讯通路门店!$S:$S,$G1515,通讯通路门店!$J:$J,"苹果体验店")</f>
        <v>0</v>
      </c>
      <c r="AE1515" s="99">
        <f>COUNTIFS(通讯通路门店!$S:$S,$G1515,通讯通路门店!$J:$J,"其他品牌专卖店")</f>
        <v>0</v>
      </c>
      <c r="AF1515" s="99">
        <f>SUMIFS(通讯通路门店!$BI:$BI,通讯通路门店!$S:$S,$G1515)</f>
        <v>0</v>
      </c>
      <c r="AG1515" s="99">
        <f>SUMIFS(通讯通路门店!$BH:$BH,通讯通路门店!$S:$S,$G1515)</f>
        <v>0</v>
      </c>
      <c r="AH1515" s="99">
        <f t="shared" si="116"/>
        <v>0</v>
      </c>
      <c r="AI1515" s="99">
        <f>SUMIFS(通讯通路门店!$BB:$BB,通讯通路门店!$S:$S,$G1515)</f>
        <v>0</v>
      </c>
      <c r="AJ1515" s="99">
        <f>SUMIFS(通讯通路门店!$BE:$BE,通讯通路门店!$S:$S,$G1515)</f>
        <v>0</v>
      </c>
      <c r="AK1515" s="99">
        <f>SUMIFS(通讯通路门店!$BG:$BG,通讯通路门店!$S:$S,$G1515)</f>
        <v>0</v>
      </c>
      <c r="AL1515" s="99">
        <f>SUMIFS(通讯通路门店!$BC:$BC,通讯通路门店!$S:$S,$G1515)</f>
        <v>0</v>
      </c>
      <c r="AM1515" s="99">
        <f>SUMIFS(通讯通路门店!$BD:$BD,通讯通路门店!$S:$S,$G1515)</f>
        <v>0</v>
      </c>
      <c r="AN1515" s="99">
        <f>SUMIFS(通讯通路门店!$BF:$BF,通讯通路门店!$S:$S,$G1515)</f>
        <v>0</v>
      </c>
      <c r="AO1515" s="99">
        <f t="shared" si="117"/>
        <v>0</v>
      </c>
      <c r="AP1515" s="99">
        <f>SUMIFS(通讯通路门店!$K:$K,通讯通路门店!$S:$S,$G1515)</f>
        <v>0</v>
      </c>
      <c r="AQ1515" s="83"/>
      <c r="AR1515" s="99">
        <f>SUMIFS(通讯通路门店!$T:$T,通讯通路门店!$S:$S,$G1515)</f>
        <v>0</v>
      </c>
      <c r="AS1515" s="99">
        <f>SUMIFS(通讯通路门店!$U:$U,通讯通路门店!$S:$S,$G1515)</f>
        <v>0</v>
      </c>
      <c r="AT1515" s="99">
        <f>SUMIFS(通讯通路门店!$V:$V,通讯通路门店!$S:$S,$G1515)</f>
        <v>0</v>
      </c>
      <c r="AU1515" s="99">
        <f>SUMIFS(通讯通路门店!$W:$W,通讯通路门店!$S:$S,$G1515)</f>
        <v>0</v>
      </c>
      <c r="AV1515" s="99">
        <f>SUMIFS(通讯通路门店!$Z:$Z,通讯通路门店!$S:$S,$G1515)</f>
        <v>0</v>
      </c>
      <c r="AW1515" s="99">
        <f>SUMIFS(通讯通路门店!$AB:$AB,通讯通路门店!$S:$S,$G1515)</f>
        <v>0</v>
      </c>
      <c r="AX1515" s="99">
        <f>SUMIFS(通讯通路门店!$X:$X,通讯通路门店!$S:$S,$G1515)</f>
        <v>0</v>
      </c>
      <c r="AY1515" s="99">
        <f>SUMIFS(通讯通路门店!$Y:$Y,通讯通路门店!$S:$S,$G1515)</f>
        <v>0</v>
      </c>
      <c r="AZ1515" s="99">
        <f>SUMIFS(通讯通路门店!$AA:$AA,通讯通路门店!$S:$S,$G1515)</f>
        <v>0</v>
      </c>
      <c r="BA1515" s="99">
        <f t="shared" si="118"/>
        <v>0</v>
      </c>
      <c r="BB1515" s="99">
        <f t="shared" si="119"/>
        <v>0</v>
      </c>
      <c r="BC1515" s="99">
        <f>SUMIFS(通讯通路门店!$W:$W,通讯通路门店!$S:$S,$G1515,通讯通路门店!$J:$J,"荣耀体验店")+SUMIFS(通讯通路门店!$W:$W,通讯通路门店!$S:$S,$G1515,通讯通路门店!$J:$J,"荣耀授权专卖店")</f>
        <v>0</v>
      </c>
      <c r="BD1515" s="99">
        <f>SUMIFS(通讯通路门店!$Z:$Z,通讯通路门店!$S:$S,$G1515,通讯通路门店!$J:$J,"VIVO体验店")</f>
        <v>0</v>
      </c>
      <c r="BE1515" s="99">
        <f>SUMIFS(通讯通路门店!$AB:$AB,通讯通路门店!$S:$S,$G1515,通讯通路门店!$J:$J,"OPPO体验店")</f>
        <v>0</v>
      </c>
      <c r="BF1515" s="99">
        <f>SUMIFS(通讯通路门店!$X:$X,通讯通路门店!$S:$S,$G1515,通讯通路门店!$J:$J,"华为授权体验店")+SUMIFS(通讯通路门店!$AA:$AA,通讯通路门店!$S:$S,$G1515,通讯通路门店!$J:$J,"华为堡垒店")</f>
        <v>0</v>
      </c>
      <c r="BG1515" s="99">
        <f>SUMIFS(通讯通路门店!$Y:$Y,通讯通路门店!$S:$S,$G1515,通讯通路门店!$J:$J,"小米体验店")</f>
        <v>0</v>
      </c>
      <c r="BH1515" s="99">
        <f>SUMIFS(通讯通路门店!$AA:$AA,通讯通路门店!$S:$S,$G1515,通讯通路门店!$J:$J,"苹果体验店")</f>
        <v>0</v>
      </c>
      <c r="BI1515" s="99">
        <f>SUMIFS(通讯通路门店!$K:$K,通讯通路门店!$S:$S,$G1515,通讯通路门店!$J:$J,"其他品牌专卖店")</f>
        <v>0</v>
      </c>
      <c r="BJ1515" s="99">
        <f>SUMIFS(通讯通路门店!$AC:$AC,通讯通路门店!$S:$S,$G1515)</f>
        <v>0</v>
      </c>
      <c r="BK1515" s="99">
        <f>SUMIFS(通讯通路门店!$AD:$AD,通讯通路门店!$S:$S,$G1515)</f>
        <v>0</v>
      </c>
      <c r="BL1515" s="99">
        <f>SUMIFS(通讯通路门店!$AE:$AE,通讯通路门店!$S:$S,$G1515)</f>
        <v>0</v>
      </c>
      <c r="BM1515" s="99">
        <f>SUMIFS(通讯通路门店!$AF:$AF,通讯通路门店!$S:$S,$G1515)</f>
        <v>0</v>
      </c>
      <c r="BN1515" s="99">
        <f>SUMIFS(通讯通路门店!$AG:$AG,通讯通路门店!$S:$S,$G1515)</f>
        <v>0</v>
      </c>
      <c r="BO1515" s="99">
        <f>SUMIFS(通讯通路门店!$AH:$AH,通讯通路门店!$S:$S,$G1515)</f>
        <v>0</v>
      </c>
      <c r="BP1515" s="99">
        <f>SUMIFS(通讯通路门店!$AI:$AI,通讯通路门店!$S:$S,$G1515)</f>
        <v>0</v>
      </c>
      <c r="BQ1515" s="83"/>
    </row>
    <row r="1516" spans="1:69">
      <c r="A1516" s="99" t="str">
        <f>IFERROR(_xlfn.XLOOKUP($G1516,通讯通路门店!$S$4:$S$993931,通讯通路门店!$A$4:$A$993931,0,0),"")</f>
        <v>海南省</v>
      </c>
      <c r="B1516" s="99" t="str">
        <f>IFERROR(_xlfn.XLOOKUP($G1516,通讯通路门店!$S$4:$S$993931,通讯通路门店!$B$4:$B$993931,0,0),"")</f>
        <v>东方市</v>
      </c>
      <c r="C1516" s="99" t="str">
        <f>IFERROR(_xlfn.XLOOKUP($G1516,通讯通路门店!$S$4:$S$993931,通讯通路门店!$C$4:$C$993931,0,0),"")</f>
        <v>东方市</v>
      </c>
      <c r="D1516" s="99" t="str">
        <f>IFERROR(_xlfn.XLOOKUP($G1516,通讯通路门店!$S$4:$S$993931,通讯通路门店!$D$4:$D$993931,0,0),"")</f>
        <v>八所镇</v>
      </c>
      <c r="E1516" s="83"/>
      <c r="F1516" s="83"/>
      <c r="G1516" s="101"/>
      <c r="H1516" s="102">
        <f>IFERROR(_xlfn.XLOOKUP($G1516,通讯通路门店!$S$4:$S$993931,通讯通路门店!$R$4:$R$993931,0,0),"")</f>
        <v>0</v>
      </c>
      <c r="I1516" s="83"/>
      <c r="J1516" s="83"/>
      <c r="K1516" s="83"/>
      <c r="L1516" s="83"/>
      <c r="M1516" s="83"/>
      <c r="N1516" s="83"/>
      <c r="O1516" s="83"/>
      <c r="P1516" s="83"/>
      <c r="Q1516" s="83"/>
      <c r="R1516" s="83"/>
      <c r="S1516" s="83"/>
      <c r="T1516" s="83"/>
      <c r="U1516" s="99">
        <f>COUNTIF(通讯通路门店!$S:$S,$G1516)</f>
        <v>0</v>
      </c>
      <c r="V1516" s="99">
        <f>COUNTIFS(通讯通路门店!$S:$S,$G1516,通讯通路门店!$J:$J,"综合卖场")</f>
        <v>0</v>
      </c>
      <c r="W1516" s="99">
        <f>SUMIFS(通讯通路门店!$AJ:$AJ,通讯通路门店!$S:$S,通讯客户沙盘!$G1516)</f>
        <v>0</v>
      </c>
      <c r="X1516" s="99">
        <f t="shared" si="115"/>
        <v>0</v>
      </c>
      <c r="Y1516" s="99">
        <f>COUNTIFS(通讯通路门店!$S:$S,$G1516,通讯通路门店!$J:$J,"荣耀体验店")+COUNTIFS(通讯通路门店!$S:$S,$G1516,通讯通路门店!$J:$J,"荣耀授权专卖店")</f>
        <v>0</v>
      </c>
      <c r="Z1516" s="99">
        <f>COUNTIFS(通讯通路门店!$S:$S,$G1516,通讯通路门店!$J:$J,"VIVO体验店")</f>
        <v>0</v>
      </c>
      <c r="AA1516" s="99">
        <f>COUNTIFS(通讯通路门店!$S:$S,$G1516,通讯通路门店!$J:$J,"OPPO体验店")</f>
        <v>0</v>
      </c>
      <c r="AB1516" s="99">
        <f>COUNTIFS(通讯通路门店!$S:$S,$G1516,通讯通路门店!$J:$J,"华为授权体验店")+COUNTIFS(通讯通路门店!$S:$S,$G1516,通讯通路门店!$J:$J,"华为堡垒店")</f>
        <v>0</v>
      </c>
      <c r="AC1516" s="99">
        <f>COUNTIFS(通讯通路门店!$S:$S,$G1516,通讯通路门店!$J:$J,"小米体验店")</f>
        <v>0</v>
      </c>
      <c r="AD1516" s="99">
        <f>COUNTIFS(通讯通路门店!$S:$S,$G1516,通讯通路门店!$J:$J,"苹果体验店")</f>
        <v>0</v>
      </c>
      <c r="AE1516" s="99">
        <f>COUNTIFS(通讯通路门店!$S:$S,$G1516,通讯通路门店!$J:$J,"其他品牌专卖店")</f>
        <v>0</v>
      </c>
      <c r="AF1516" s="99">
        <f>SUMIFS(通讯通路门店!$BI:$BI,通讯通路门店!$S:$S,$G1516)</f>
        <v>0</v>
      </c>
      <c r="AG1516" s="99">
        <f>SUMIFS(通讯通路门店!$BH:$BH,通讯通路门店!$S:$S,$G1516)</f>
        <v>0</v>
      </c>
      <c r="AH1516" s="99">
        <f t="shared" si="116"/>
        <v>0</v>
      </c>
      <c r="AI1516" s="99">
        <f>SUMIFS(通讯通路门店!$BB:$BB,通讯通路门店!$S:$S,$G1516)</f>
        <v>0</v>
      </c>
      <c r="AJ1516" s="99">
        <f>SUMIFS(通讯通路门店!$BE:$BE,通讯通路门店!$S:$S,$G1516)</f>
        <v>0</v>
      </c>
      <c r="AK1516" s="99">
        <f>SUMIFS(通讯通路门店!$BG:$BG,通讯通路门店!$S:$S,$G1516)</f>
        <v>0</v>
      </c>
      <c r="AL1516" s="99">
        <f>SUMIFS(通讯通路门店!$BC:$BC,通讯通路门店!$S:$S,$G1516)</f>
        <v>0</v>
      </c>
      <c r="AM1516" s="99">
        <f>SUMIFS(通讯通路门店!$BD:$BD,通讯通路门店!$S:$S,$G1516)</f>
        <v>0</v>
      </c>
      <c r="AN1516" s="99">
        <f>SUMIFS(通讯通路门店!$BF:$BF,通讯通路门店!$S:$S,$G1516)</f>
        <v>0</v>
      </c>
      <c r="AO1516" s="99">
        <f t="shared" si="117"/>
        <v>0</v>
      </c>
      <c r="AP1516" s="99">
        <f>SUMIFS(通讯通路门店!$K:$K,通讯通路门店!$S:$S,$G1516)</f>
        <v>0</v>
      </c>
      <c r="AQ1516" s="83"/>
      <c r="AR1516" s="99">
        <f>SUMIFS(通讯通路门店!$T:$T,通讯通路门店!$S:$S,$G1516)</f>
        <v>0</v>
      </c>
      <c r="AS1516" s="99">
        <f>SUMIFS(通讯通路门店!$U:$U,通讯通路门店!$S:$S,$G1516)</f>
        <v>0</v>
      </c>
      <c r="AT1516" s="99">
        <f>SUMIFS(通讯通路门店!$V:$V,通讯通路门店!$S:$S,$G1516)</f>
        <v>0</v>
      </c>
      <c r="AU1516" s="99">
        <f>SUMIFS(通讯通路门店!$W:$W,通讯通路门店!$S:$S,$G1516)</f>
        <v>0</v>
      </c>
      <c r="AV1516" s="99">
        <f>SUMIFS(通讯通路门店!$Z:$Z,通讯通路门店!$S:$S,$G1516)</f>
        <v>0</v>
      </c>
      <c r="AW1516" s="99">
        <f>SUMIFS(通讯通路门店!$AB:$AB,通讯通路门店!$S:$S,$G1516)</f>
        <v>0</v>
      </c>
      <c r="AX1516" s="99">
        <f>SUMIFS(通讯通路门店!$X:$X,通讯通路门店!$S:$S,$G1516)</f>
        <v>0</v>
      </c>
      <c r="AY1516" s="99">
        <f>SUMIFS(通讯通路门店!$Y:$Y,通讯通路门店!$S:$S,$G1516)</f>
        <v>0</v>
      </c>
      <c r="AZ1516" s="99">
        <f>SUMIFS(通讯通路门店!$AA:$AA,通讯通路门店!$S:$S,$G1516)</f>
        <v>0</v>
      </c>
      <c r="BA1516" s="99">
        <f t="shared" si="118"/>
        <v>0</v>
      </c>
      <c r="BB1516" s="99">
        <f t="shared" si="119"/>
        <v>0</v>
      </c>
      <c r="BC1516" s="99">
        <f>SUMIFS(通讯通路门店!$W:$W,通讯通路门店!$S:$S,$G1516,通讯通路门店!$J:$J,"荣耀体验店")+SUMIFS(通讯通路门店!$W:$W,通讯通路门店!$S:$S,$G1516,通讯通路门店!$J:$J,"荣耀授权专卖店")</f>
        <v>0</v>
      </c>
      <c r="BD1516" s="99">
        <f>SUMIFS(通讯通路门店!$Z:$Z,通讯通路门店!$S:$S,$G1516,通讯通路门店!$J:$J,"VIVO体验店")</f>
        <v>0</v>
      </c>
      <c r="BE1516" s="99">
        <f>SUMIFS(通讯通路门店!$AB:$AB,通讯通路门店!$S:$S,$G1516,通讯通路门店!$J:$J,"OPPO体验店")</f>
        <v>0</v>
      </c>
      <c r="BF1516" s="99">
        <f>SUMIFS(通讯通路门店!$X:$X,通讯通路门店!$S:$S,$G1516,通讯通路门店!$J:$J,"华为授权体验店")+SUMIFS(通讯通路门店!$AA:$AA,通讯通路门店!$S:$S,$G1516,通讯通路门店!$J:$J,"华为堡垒店")</f>
        <v>0</v>
      </c>
      <c r="BG1516" s="99">
        <f>SUMIFS(通讯通路门店!$Y:$Y,通讯通路门店!$S:$S,$G1516,通讯通路门店!$J:$J,"小米体验店")</f>
        <v>0</v>
      </c>
      <c r="BH1516" s="99">
        <f>SUMIFS(通讯通路门店!$AA:$AA,通讯通路门店!$S:$S,$G1516,通讯通路门店!$J:$J,"苹果体验店")</f>
        <v>0</v>
      </c>
      <c r="BI1516" s="99">
        <f>SUMIFS(通讯通路门店!$K:$K,通讯通路门店!$S:$S,$G1516,通讯通路门店!$J:$J,"其他品牌专卖店")</f>
        <v>0</v>
      </c>
      <c r="BJ1516" s="99">
        <f>SUMIFS(通讯通路门店!$AC:$AC,通讯通路门店!$S:$S,$G1516)</f>
        <v>0</v>
      </c>
      <c r="BK1516" s="99">
        <f>SUMIFS(通讯通路门店!$AD:$AD,通讯通路门店!$S:$S,$G1516)</f>
        <v>0</v>
      </c>
      <c r="BL1516" s="99">
        <f>SUMIFS(通讯通路门店!$AE:$AE,通讯通路门店!$S:$S,$G1516)</f>
        <v>0</v>
      </c>
      <c r="BM1516" s="99">
        <f>SUMIFS(通讯通路门店!$AF:$AF,通讯通路门店!$S:$S,$G1516)</f>
        <v>0</v>
      </c>
      <c r="BN1516" s="99">
        <f>SUMIFS(通讯通路门店!$AG:$AG,通讯通路门店!$S:$S,$G1516)</f>
        <v>0</v>
      </c>
      <c r="BO1516" s="99">
        <f>SUMIFS(通讯通路门店!$AH:$AH,通讯通路门店!$S:$S,$G1516)</f>
        <v>0</v>
      </c>
      <c r="BP1516" s="99">
        <f>SUMIFS(通讯通路门店!$AI:$AI,通讯通路门店!$S:$S,$G1516)</f>
        <v>0</v>
      </c>
      <c r="BQ1516" s="83"/>
    </row>
    <row r="1517" spans="1:69">
      <c r="A1517" s="99" t="str">
        <f>IFERROR(_xlfn.XLOOKUP($G1517,通讯通路门店!$S$4:$S$993931,通讯通路门店!$A$4:$A$993931,0,0),"")</f>
        <v>海南省</v>
      </c>
      <c r="B1517" s="99" t="str">
        <f>IFERROR(_xlfn.XLOOKUP($G1517,通讯通路门店!$S$4:$S$993931,通讯通路门店!$B$4:$B$993931,0,0),"")</f>
        <v>东方市</v>
      </c>
      <c r="C1517" s="99" t="str">
        <f>IFERROR(_xlfn.XLOOKUP($G1517,通讯通路门店!$S$4:$S$993931,通讯通路门店!$C$4:$C$993931,0,0),"")</f>
        <v>东方市</v>
      </c>
      <c r="D1517" s="99" t="str">
        <f>IFERROR(_xlfn.XLOOKUP($G1517,通讯通路门店!$S$4:$S$993931,通讯通路门店!$D$4:$D$993931,0,0),"")</f>
        <v>八所镇</v>
      </c>
      <c r="E1517" s="83"/>
      <c r="F1517" s="83"/>
      <c r="G1517" s="101"/>
      <c r="H1517" s="102">
        <f>IFERROR(_xlfn.XLOOKUP($G1517,通讯通路门店!$S$4:$S$993931,通讯通路门店!$R$4:$R$993931,0,0),"")</f>
        <v>0</v>
      </c>
      <c r="I1517" s="83"/>
      <c r="J1517" s="83"/>
      <c r="K1517" s="83"/>
      <c r="L1517" s="83"/>
      <c r="M1517" s="83"/>
      <c r="N1517" s="83"/>
      <c r="O1517" s="83"/>
      <c r="P1517" s="83"/>
      <c r="Q1517" s="83"/>
      <c r="R1517" s="83"/>
      <c r="S1517" s="83"/>
      <c r="T1517" s="83"/>
      <c r="U1517" s="99">
        <f>COUNTIF(通讯通路门店!$S:$S,$G1517)</f>
        <v>0</v>
      </c>
      <c r="V1517" s="99">
        <f>COUNTIFS(通讯通路门店!$S:$S,$G1517,通讯通路门店!$J:$J,"综合卖场")</f>
        <v>0</v>
      </c>
      <c r="W1517" s="99">
        <f>SUMIFS(通讯通路门店!$AJ:$AJ,通讯通路门店!$S:$S,通讯客户沙盘!$G1517)</f>
        <v>0</v>
      </c>
      <c r="X1517" s="99">
        <f t="shared" si="115"/>
        <v>0</v>
      </c>
      <c r="Y1517" s="99">
        <f>COUNTIFS(通讯通路门店!$S:$S,$G1517,通讯通路门店!$J:$J,"荣耀体验店")+COUNTIFS(通讯通路门店!$S:$S,$G1517,通讯通路门店!$J:$J,"荣耀授权专卖店")</f>
        <v>0</v>
      </c>
      <c r="Z1517" s="99">
        <f>COUNTIFS(通讯通路门店!$S:$S,$G1517,通讯通路门店!$J:$J,"VIVO体验店")</f>
        <v>0</v>
      </c>
      <c r="AA1517" s="99">
        <f>COUNTIFS(通讯通路门店!$S:$S,$G1517,通讯通路门店!$J:$J,"OPPO体验店")</f>
        <v>0</v>
      </c>
      <c r="AB1517" s="99">
        <f>COUNTIFS(通讯通路门店!$S:$S,$G1517,通讯通路门店!$J:$J,"华为授权体验店")+COUNTIFS(通讯通路门店!$S:$S,$G1517,通讯通路门店!$J:$J,"华为堡垒店")</f>
        <v>0</v>
      </c>
      <c r="AC1517" s="99">
        <f>COUNTIFS(通讯通路门店!$S:$S,$G1517,通讯通路门店!$J:$J,"小米体验店")</f>
        <v>0</v>
      </c>
      <c r="AD1517" s="99">
        <f>COUNTIFS(通讯通路门店!$S:$S,$G1517,通讯通路门店!$J:$J,"苹果体验店")</f>
        <v>0</v>
      </c>
      <c r="AE1517" s="99">
        <f>COUNTIFS(通讯通路门店!$S:$S,$G1517,通讯通路门店!$J:$J,"其他品牌专卖店")</f>
        <v>0</v>
      </c>
      <c r="AF1517" s="99">
        <f>SUMIFS(通讯通路门店!$BI:$BI,通讯通路门店!$S:$S,$G1517)</f>
        <v>0</v>
      </c>
      <c r="AG1517" s="99">
        <f>SUMIFS(通讯通路门店!$BH:$BH,通讯通路门店!$S:$S,$G1517)</f>
        <v>0</v>
      </c>
      <c r="AH1517" s="99">
        <f t="shared" si="116"/>
        <v>0</v>
      </c>
      <c r="AI1517" s="99">
        <f>SUMIFS(通讯通路门店!$BB:$BB,通讯通路门店!$S:$S,$G1517)</f>
        <v>0</v>
      </c>
      <c r="AJ1517" s="99">
        <f>SUMIFS(通讯通路门店!$BE:$BE,通讯通路门店!$S:$S,$G1517)</f>
        <v>0</v>
      </c>
      <c r="AK1517" s="99">
        <f>SUMIFS(通讯通路门店!$BG:$BG,通讯通路门店!$S:$S,$G1517)</f>
        <v>0</v>
      </c>
      <c r="AL1517" s="99">
        <f>SUMIFS(通讯通路门店!$BC:$BC,通讯通路门店!$S:$S,$G1517)</f>
        <v>0</v>
      </c>
      <c r="AM1517" s="99">
        <f>SUMIFS(通讯通路门店!$BD:$BD,通讯通路门店!$S:$S,$G1517)</f>
        <v>0</v>
      </c>
      <c r="AN1517" s="99">
        <f>SUMIFS(通讯通路门店!$BF:$BF,通讯通路门店!$S:$S,$G1517)</f>
        <v>0</v>
      </c>
      <c r="AO1517" s="99">
        <f t="shared" si="117"/>
        <v>0</v>
      </c>
      <c r="AP1517" s="99">
        <f>SUMIFS(通讯通路门店!$K:$K,通讯通路门店!$S:$S,$G1517)</f>
        <v>0</v>
      </c>
      <c r="AQ1517" s="83"/>
      <c r="AR1517" s="99">
        <f>SUMIFS(通讯通路门店!$T:$T,通讯通路门店!$S:$S,$G1517)</f>
        <v>0</v>
      </c>
      <c r="AS1517" s="99">
        <f>SUMIFS(通讯通路门店!$U:$U,通讯通路门店!$S:$S,$G1517)</f>
        <v>0</v>
      </c>
      <c r="AT1517" s="99">
        <f>SUMIFS(通讯通路门店!$V:$V,通讯通路门店!$S:$S,$G1517)</f>
        <v>0</v>
      </c>
      <c r="AU1517" s="99">
        <f>SUMIFS(通讯通路门店!$W:$W,通讯通路门店!$S:$S,$G1517)</f>
        <v>0</v>
      </c>
      <c r="AV1517" s="99">
        <f>SUMIFS(通讯通路门店!$Z:$Z,通讯通路门店!$S:$S,$G1517)</f>
        <v>0</v>
      </c>
      <c r="AW1517" s="99">
        <f>SUMIFS(通讯通路门店!$AB:$AB,通讯通路门店!$S:$S,$G1517)</f>
        <v>0</v>
      </c>
      <c r="AX1517" s="99">
        <f>SUMIFS(通讯通路门店!$X:$X,通讯通路门店!$S:$S,$G1517)</f>
        <v>0</v>
      </c>
      <c r="AY1517" s="99">
        <f>SUMIFS(通讯通路门店!$Y:$Y,通讯通路门店!$S:$S,$G1517)</f>
        <v>0</v>
      </c>
      <c r="AZ1517" s="99">
        <f>SUMIFS(通讯通路门店!$AA:$AA,通讯通路门店!$S:$S,$G1517)</f>
        <v>0</v>
      </c>
      <c r="BA1517" s="99">
        <f t="shared" si="118"/>
        <v>0</v>
      </c>
      <c r="BB1517" s="99">
        <f t="shared" si="119"/>
        <v>0</v>
      </c>
      <c r="BC1517" s="99">
        <f>SUMIFS(通讯通路门店!$W:$W,通讯通路门店!$S:$S,$G1517,通讯通路门店!$J:$J,"荣耀体验店")+SUMIFS(通讯通路门店!$W:$W,通讯通路门店!$S:$S,$G1517,通讯通路门店!$J:$J,"荣耀授权专卖店")</f>
        <v>0</v>
      </c>
      <c r="BD1517" s="99">
        <f>SUMIFS(通讯通路门店!$Z:$Z,通讯通路门店!$S:$S,$G1517,通讯通路门店!$J:$J,"VIVO体验店")</f>
        <v>0</v>
      </c>
      <c r="BE1517" s="99">
        <f>SUMIFS(通讯通路门店!$AB:$AB,通讯通路门店!$S:$S,$G1517,通讯通路门店!$J:$J,"OPPO体验店")</f>
        <v>0</v>
      </c>
      <c r="BF1517" s="99">
        <f>SUMIFS(通讯通路门店!$X:$X,通讯通路门店!$S:$S,$G1517,通讯通路门店!$J:$J,"华为授权体验店")+SUMIFS(通讯通路门店!$AA:$AA,通讯通路门店!$S:$S,$G1517,通讯通路门店!$J:$J,"华为堡垒店")</f>
        <v>0</v>
      </c>
      <c r="BG1517" s="99">
        <f>SUMIFS(通讯通路门店!$Y:$Y,通讯通路门店!$S:$S,$G1517,通讯通路门店!$J:$J,"小米体验店")</f>
        <v>0</v>
      </c>
      <c r="BH1517" s="99">
        <f>SUMIFS(通讯通路门店!$AA:$AA,通讯通路门店!$S:$S,$G1517,通讯通路门店!$J:$J,"苹果体验店")</f>
        <v>0</v>
      </c>
      <c r="BI1517" s="99">
        <f>SUMIFS(通讯通路门店!$K:$K,通讯通路门店!$S:$S,$G1517,通讯通路门店!$J:$J,"其他品牌专卖店")</f>
        <v>0</v>
      </c>
      <c r="BJ1517" s="99">
        <f>SUMIFS(通讯通路门店!$AC:$AC,通讯通路门店!$S:$S,$G1517)</f>
        <v>0</v>
      </c>
      <c r="BK1517" s="99">
        <f>SUMIFS(通讯通路门店!$AD:$AD,通讯通路门店!$S:$S,$G1517)</f>
        <v>0</v>
      </c>
      <c r="BL1517" s="99">
        <f>SUMIFS(通讯通路门店!$AE:$AE,通讯通路门店!$S:$S,$G1517)</f>
        <v>0</v>
      </c>
      <c r="BM1517" s="99">
        <f>SUMIFS(通讯通路门店!$AF:$AF,通讯通路门店!$S:$S,$G1517)</f>
        <v>0</v>
      </c>
      <c r="BN1517" s="99">
        <f>SUMIFS(通讯通路门店!$AG:$AG,通讯通路门店!$S:$S,$G1517)</f>
        <v>0</v>
      </c>
      <c r="BO1517" s="99">
        <f>SUMIFS(通讯通路门店!$AH:$AH,通讯通路门店!$S:$S,$G1517)</f>
        <v>0</v>
      </c>
      <c r="BP1517" s="99">
        <f>SUMIFS(通讯通路门店!$AI:$AI,通讯通路门店!$S:$S,$G1517)</f>
        <v>0</v>
      </c>
      <c r="BQ1517" s="83"/>
    </row>
    <row r="1518" spans="1:69">
      <c r="A1518" s="99" t="str">
        <f>IFERROR(_xlfn.XLOOKUP($G1518,通讯通路门店!$S$4:$S$993931,通讯通路门店!$A$4:$A$993931,0,0),"")</f>
        <v>海南省</v>
      </c>
      <c r="B1518" s="99" t="str">
        <f>IFERROR(_xlfn.XLOOKUP($G1518,通讯通路门店!$S$4:$S$993931,通讯通路门店!$B$4:$B$993931,0,0),"")</f>
        <v>东方市</v>
      </c>
      <c r="C1518" s="99" t="str">
        <f>IFERROR(_xlfn.XLOOKUP($G1518,通讯通路门店!$S$4:$S$993931,通讯通路门店!$C$4:$C$993931,0,0),"")</f>
        <v>东方市</v>
      </c>
      <c r="D1518" s="99" t="str">
        <f>IFERROR(_xlfn.XLOOKUP($G1518,通讯通路门店!$S$4:$S$993931,通讯通路门店!$D$4:$D$993931,0,0),"")</f>
        <v>八所镇</v>
      </c>
      <c r="E1518" s="83"/>
      <c r="F1518" s="83"/>
      <c r="G1518" s="101"/>
      <c r="H1518" s="102">
        <f>IFERROR(_xlfn.XLOOKUP($G1518,通讯通路门店!$S$4:$S$993931,通讯通路门店!$R$4:$R$993931,0,0),"")</f>
        <v>0</v>
      </c>
      <c r="I1518" s="83"/>
      <c r="J1518" s="83"/>
      <c r="K1518" s="83"/>
      <c r="L1518" s="83"/>
      <c r="M1518" s="83"/>
      <c r="N1518" s="83"/>
      <c r="O1518" s="83"/>
      <c r="P1518" s="83"/>
      <c r="Q1518" s="83"/>
      <c r="R1518" s="83"/>
      <c r="S1518" s="83"/>
      <c r="T1518" s="83"/>
      <c r="U1518" s="99">
        <f>COUNTIF(通讯通路门店!$S:$S,$G1518)</f>
        <v>0</v>
      </c>
      <c r="V1518" s="99">
        <f>COUNTIFS(通讯通路门店!$S:$S,$G1518,通讯通路门店!$J:$J,"综合卖场")</f>
        <v>0</v>
      </c>
      <c r="W1518" s="99">
        <f>SUMIFS(通讯通路门店!$AJ:$AJ,通讯通路门店!$S:$S,通讯客户沙盘!$G1518)</f>
        <v>0</v>
      </c>
      <c r="X1518" s="99">
        <f t="shared" si="115"/>
        <v>0</v>
      </c>
      <c r="Y1518" s="99">
        <f>COUNTIFS(通讯通路门店!$S:$S,$G1518,通讯通路门店!$J:$J,"荣耀体验店")+COUNTIFS(通讯通路门店!$S:$S,$G1518,通讯通路门店!$J:$J,"荣耀授权专卖店")</f>
        <v>0</v>
      </c>
      <c r="Z1518" s="99">
        <f>COUNTIFS(通讯通路门店!$S:$S,$G1518,通讯通路门店!$J:$J,"VIVO体验店")</f>
        <v>0</v>
      </c>
      <c r="AA1518" s="99">
        <f>COUNTIFS(通讯通路门店!$S:$S,$G1518,通讯通路门店!$J:$J,"OPPO体验店")</f>
        <v>0</v>
      </c>
      <c r="AB1518" s="99">
        <f>COUNTIFS(通讯通路门店!$S:$S,$G1518,通讯通路门店!$J:$J,"华为授权体验店")+COUNTIFS(通讯通路门店!$S:$S,$G1518,通讯通路门店!$J:$J,"华为堡垒店")</f>
        <v>0</v>
      </c>
      <c r="AC1518" s="99">
        <f>COUNTIFS(通讯通路门店!$S:$S,$G1518,通讯通路门店!$J:$J,"小米体验店")</f>
        <v>0</v>
      </c>
      <c r="AD1518" s="99">
        <f>COUNTIFS(通讯通路门店!$S:$S,$G1518,通讯通路门店!$J:$J,"苹果体验店")</f>
        <v>0</v>
      </c>
      <c r="AE1518" s="99">
        <f>COUNTIFS(通讯通路门店!$S:$S,$G1518,通讯通路门店!$J:$J,"其他品牌专卖店")</f>
        <v>0</v>
      </c>
      <c r="AF1518" s="99">
        <f>SUMIFS(通讯通路门店!$BI:$BI,通讯通路门店!$S:$S,$G1518)</f>
        <v>0</v>
      </c>
      <c r="AG1518" s="99">
        <f>SUMIFS(通讯通路门店!$BH:$BH,通讯通路门店!$S:$S,$G1518)</f>
        <v>0</v>
      </c>
      <c r="AH1518" s="99">
        <f t="shared" si="116"/>
        <v>0</v>
      </c>
      <c r="AI1518" s="99">
        <f>SUMIFS(通讯通路门店!$BB:$BB,通讯通路门店!$S:$S,$G1518)</f>
        <v>0</v>
      </c>
      <c r="AJ1518" s="99">
        <f>SUMIFS(通讯通路门店!$BE:$BE,通讯通路门店!$S:$S,$G1518)</f>
        <v>0</v>
      </c>
      <c r="AK1518" s="99">
        <f>SUMIFS(通讯通路门店!$BG:$BG,通讯通路门店!$S:$S,$G1518)</f>
        <v>0</v>
      </c>
      <c r="AL1518" s="99">
        <f>SUMIFS(通讯通路门店!$BC:$BC,通讯通路门店!$S:$S,$G1518)</f>
        <v>0</v>
      </c>
      <c r="AM1518" s="99">
        <f>SUMIFS(通讯通路门店!$BD:$BD,通讯通路门店!$S:$S,$G1518)</f>
        <v>0</v>
      </c>
      <c r="AN1518" s="99">
        <f>SUMIFS(通讯通路门店!$BF:$BF,通讯通路门店!$S:$S,$G1518)</f>
        <v>0</v>
      </c>
      <c r="AO1518" s="99">
        <f t="shared" si="117"/>
        <v>0</v>
      </c>
      <c r="AP1518" s="99">
        <f>SUMIFS(通讯通路门店!$K:$K,通讯通路门店!$S:$S,$G1518)</f>
        <v>0</v>
      </c>
      <c r="AQ1518" s="83"/>
      <c r="AR1518" s="99">
        <f>SUMIFS(通讯通路门店!$T:$T,通讯通路门店!$S:$S,$G1518)</f>
        <v>0</v>
      </c>
      <c r="AS1518" s="99">
        <f>SUMIFS(通讯通路门店!$U:$U,通讯通路门店!$S:$S,$G1518)</f>
        <v>0</v>
      </c>
      <c r="AT1518" s="99">
        <f>SUMIFS(通讯通路门店!$V:$V,通讯通路门店!$S:$S,$G1518)</f>
        <v>0</v>
      </c>
      <c r="AU1518" s="99">
        <f>SUMIFS(通讯通路门店!$W:$W,通讯通路门店!$S:$S,$G1518)</f>
        <v>0</v>
      </c>
      <c r="AV1518" s="99">
        <f>SUMIFS(通讯通路门店!$Z:$Z,通讯通路门店!$S:$S,$G1518)</f>
        <v>0</v>
      </c>
      <c r="AW1518" s="99">
        <f>SUMIFS(通讯通路门店!$AB:$AB,通讯通路门店!$S:$S,$G1518)</f>
        <v>0</v>
      </c>
      <c r="AX1518" s="99">
        <f>SUMIFS(通讯通路门店!$X:$X,通讯通路门店!$S:$S,$G1518)</f>
        <v>0</v>
      </c>
      <c r="AY1518" s="99">
        <f>SUMIFS(通讯通路门店!$Y:$Y,通讯通路门店!$S:$S,$G1518)</f>
        <v>0</v>
      </c>
      <c r="AZ1518" s="99">
        <f>SUMIFS(通讯通路门店!$AA:$AA,通讯通路门店!$S:$S,$G1518)</f>
        <v>0</v>
      </c>
      <c r="BA1518" s="99">
        <f t="shared" si="118"/>
        <v>0</v>
      </c>
      <c r="BB1518" s="99">
        <f t="shared" si="119"/>
        <v>0</v>
      </c>
      <c r="BC1518" s="99">
        <f>SUMIFS(通讯通路门店!$W:$W,通讯通路门店!$S:$S,$G1518,通讯通路门店!$J:$J,"荣耀体验店")+SUMIFS(通讯通路门店!$W:$W,通讯通路门店!$S:$S,$G1518,通讯通路门店!$J:$J,"荣耀授权专卖店")</f>
        <v>0</v>
      </c>
      <c r="BD1518" s="99">
        <f>SUMIFS(通讯通路门店!$Z:$Z,通讯通路门店!$S:$S,$G1518,通讯通路门店!$J:$J,"VIVO体验店")</f>
        <v>0</v>
      </c>
      <c r="BE1518" s="99">
        <f>SUMIFS(通讯通路门店!$AB:$AB,通讯通路门店!$S:$S,$G1518,通讯通路门店!$J:$J,"OPPO体验店")</f>
        <v>0</v>
      </c>
      <c r="BF1518" s="99">
        <f>SUMIFS(通讯通路门店!$X:$X,通讯通路门店!$S:$S,$G1518,通讯通路门店!$J:$J,"华为授权体验店")+SUMIFS(通讯通路门店!$AA:$AA,通讯通路门店!$S:$S,$G1518,通讯通路门店!$J:$J,"华为堡垒店")</f>
        <v>0</v>
      </c>
      <c r="BG1518" s="99">
        <f>SUMIFS(通讯通路门店!$Y:$Y,通讯通路门店!$S:$S,$G1518,通讯通路门店!$J:$J,"小米体验店")</f>
        <v>0</v>
      </c>
      <c r="BH1518" s="99">
        <f>SUMIFS(通讯通路门店!$AA:$AA,通讯通路门店!$S:$S,$G1518,通讯通路门店!$J:$J,"苹果体验店")</f>
        <v>0</v>
      </c>
      <c r="BI1518" s="99">
        <f>SUMIFS(通讯通路门店!$K:$K,通讯通路门店!$S:$S,$G1518,通讯通路门店!$J:$J,"其他品牌专卖店")</f>
        <v>0</v>
      </c>
      <c r="BJ1518" s="99">
        <f>SUMIFS(通讯通路门店!$AC:$AC,通讯通路门店!$S:$S,$G1518)</f>
        <v>0</v>
      </c>
      <c r="BK1518" s="99">
        <f>SUMIFS(通讯通路门店!$AD:$AD,通讯通路门店!$S:$S,$G1518)</f>
        <v>0</v>
      </c>
      <c r="BL1518" s="99">
        <f>SUMIFS(通讯通路门店!$AE:$AE,通讯通路门店!$S:$S,$G1518)</f>
        <v>0</v>
      </c>
      <c r="BM1518" s="99">
        <f>SUMIFS(通讯通路门店!$AF:$AF,通讯通路门店!$S:$S,$G1518)</f>
        <v>0</v>
      </c>
      <c r="BN1518" s="99">
        <f>SUMIFS(通讯通路门店!$AG:$AG,通讯通路门店!$S:$S,$G1518)</f>
        <v>0</v>
      </c>
      <c r="BO1518" s="99">
        <f>SUMIFS(通讯通路门店!$AH:$AH,通讯通路门店!$S:$S,$G1518)</f>
        <v>0</v>
      </c>
      <c r="BP1518" s="99">
        <f>SUMIFS(通讯通路门店!$AI:$AI,通讯通路门店!$S:$S,$G1518)</f>
        <v>0</v>
      </c>
      <c r="BQ1518" s="83"/>
    </row>
    <row r="1519" spans="1:69">
      <c r="A1519" s="99" t="str">
        <f>IFERROR(_xlfn.XLOOKUP($G1519,通讯通路门店!$S$4:$S$993931,通讯通路门店!$A$4:$A$993931,0,0),"")</f>
        <v>海南省</v>
      </c>
      <c r="B1519" s="99" t="str">
        <f>IFERROR(_xlfn.XLOOKUP($G1519,通讯通路门店!$S$4:$S$993931,通讯通路门店!$B$4:$B$993931,0,0),"")</f>
        <v>东方市</v>
      </c>
      <c r="C1519" s="99" t="str">
        <f>IFERROR(_xlfn.XLOOKUP($G1519,通讯通路门店!$S$4:$S$993931,通讯通路门店!$C$4:$C$993931,0,0),"")</f>
        <v>东方市</v>
      </c>
      <c r="D1519" s="99" t="str">
        <f>IFERROR(_xlfn.XLOOKUP($G1519,通讯通路门店!$S$4:$S$993931,通讯通路门店!$D$4:$D$993931,0,0),"")</f>
        <v>八所镇</v>
      </c>
      <c r="E1519" s="83"/>
      <c r="F1519" s="83"/>
      <c r="G1519" s="101"/>
      <c r="H1519" s="102">
        <f>IFERROR(_xlfn.XLOOKUP($G1519,通讯通路门店!$S$4:$S$993931,通讯通路门店!$R$4:$R$993931,0,0),"")</f>
        <v>0</v>
      </c>
      <c r="I1519" s="83"/>
      <c r="J1519" s="83"/>
      <c r="K1519" s="83"/>
      <c r="L1519" s="83"/>
      <c r="M1519" s="83"/>
      <c r="N1519" s="83"/>
      <c r="O1519" s="83"/>
      <c r="P1519" s="83"/>
      <c r="Q1519" s="83"/>
      <c r="R1519" s="83"/>
      <c r="S1519" s="83"/>
      <c r="T1519" s="83"/>
      <c r="U1519" s="99">
        <f>COUNTIF(通讯通路门店!$S:$S,$G1519)</f>
        <v>0</v>
      </c>
      <c r="V1519" s="99">
        <f>COUNTIFS(通讯通路门店!$S:$S,$G1519,通讯通路门店!$J:$J,"综合卖场")</f>
        <v>0</v>
      </c>
      <c r="W1519" s="99">
        <f>SUMIFS(通讯通路门店!$AJ:$AJ,通讯通路门店!$S:$S,通讯客户沙盘!$G1519)</f>
        <v>0</v>
      </c>
      <c r="X1519" s="99">
        <f t="shared" si="115"/>
        <v>0</v>
      </c>
      <c r="Y1519" s="99">
        <f>COUNTIFS(通讯通路门店!$S:$S,$G1519,通讯通路门店!$J:$J,"荣耀体验店")+COUNTIFS(通讯通路门店!$S:$S,$G1519,通讯通路门店!$J:$J,"荣耀授权专卖店")</f>
        <v>0</v>
      </c>
      <c r="Z1519" s="99">
        <f>COUNTIFS(通讯通路门店!$S:$S,$G1519,通讯通路门店!$J:$J,"VIVO体验店")</f>
        <v>0</v>
      </c>
      <c r="AA1519" s="99">
        <f>COUNTIFS(通讯通路门店!$S:$S,$G1519,通讯通路门店!$J:$J,"OPPO体验店")</f>
        <v>0</v>
      </c>
      <c r="AB1519" s="99">
        <f>COUNTIFS(通讯通路门店!$S:$S,$G1519,通讯通路门店!$J:$J,"华为授权体验店")+COUNTIFS(通讯通路门店!$S:$S,$G1519,通讯通路门店!$J:$J,"华为堡垒店")</f>
        <v>0</v>
      </c>
      <c r="AC1519" s="99">
        <f>COUNTIFS(通讯通路门店!$S:$S,$G1519,通讯通路门店!$J:$J,"小米体验店")</f>
        <v>0</v>
      </c>
      <c r="AD1519" s="99">
        <f>COUNTIFS(通讯通路门店!$S:$S,$G1519,通讯通路门店!$J:$J,"苹果体验店")</f>
        <v>0</v>
      </c>
      <c r="AE1519" s="99">
        <f>COUNTIFS(通讯通路门店!$S:$S,$G1519,通讯通路门店!$J:$J,"其他品牌专卖店")</f>
        <v>0</v>
      </c>
      <c r="AF1519" s="99">
        <f>SUMIFS(通讯通路门店!$BI:$BI,通讯通路门店!$S:$S,$G1519)</f>
        <v>0</v>
      </c>
      <c r="AG1519" s="99">
        <f>SUMIFS(通讯通路门店!$BH:$BH,通讯通路门店!$S:$S,$G1519)</f>
        <v>0</v>
      </c>
      <c r="AH1519" s="99">
        <f t="shared" si="116"/>
        <v>0</v>
      </c>
      <c r="AI1519" s="99">
        <f>SUMIFS(通讯通路门店!$BB:$BB,通讯通路门店!$S:$S,$G1519)</f>
        <v>0</v>
      </c>
      <c r="AJ1519" s="99">
        <f>SUMIFS(通讯通路门店!$BE:$BE,通讯通路门店!$S:$S,$G1519)</f>
        <v>0</v>
      </c>
      <c r="AK1519" s="99">
        <f>SUMIFS(通讯通路门店!$BG:$BG,通讯通路门店!$S:$S,$G1519)</f>
        <v>0</v>
      </c>
      <c r="AL1519" s="99">
        <f>SUMIFS(通讯通路门店!$BC:$BC,通讯通路门店!$S:$S,$G1519)</f>
        <v>0</v>
      </c>
      <c r="AM1519" s="99">
        <f>SUMIFS(通讯通路门店!$BD:$BD,通讯通路门店!$S:$S,$G1519)</f>
        <v>0</v>
      </c>
      <c r="AN1519" s="99">
        <f>SUMIFS(通讯通路门店!$BF:$BF,通讯通路门店!$S:$S,$G1519)</f>
        <v>0</v>
      </c>
      <c r="AO1519" s="99">
        <f t="shared" si="117"/>
        <v>0</v>
      </c>
      <c r="AP1519" s="99">
        <f>SUMIFS(通讯通路门店!$K:$K,通讯通路门店!$S:$S,$G1519)</f>
        <v>0</v>
      </c>
      <c r="AQ1519" s="83"/>
      <c r="AR1519" s="99">
        <f>SUMIFS(通讯通路门店!$T:$T,通讯通路门店!$S:$S,$G1519)</f>
        <v>0</v>
      </c>
      <c r="AS1519" s="99">
        <f>SUMIFS(通讯通路门店!$U:$U,通讯通路门店!$S:$S,$G1519)</f>
        <v>0</v>
      </c>
      <c r="AT1519" s="99">
        <f>SUMIFS(通讯通路门店!$V:$V,通讯通路门店!$S:$S,$G1519)</f>
        <v>0</v>
      </c>
      <c r="AU1519" s="99">
        <f>SUMIFS(通讯通路门店!$W:$W,通讯通路门店!$S:$S,$G1519)</f>
        <v>0</v>
      </c>
      <c r="AV1519" s="99">
        <f>SUMIFS(通讯通路门店!$Z:$Z,通讯通路门店!$S:$S,$G1519)</f>
        <v>0</v>
      </c>
      <c r="AW1519" s="99">
        <f>SUMIFS(通讯通路门店!$AB:$AB,通讯通路门店!$S:$S,$G1519)</f>
        <v>0</v>
      </c>
      <c r="AX1519" s="99">
        <f>SUMIFS(通讯通路门店!$X:$X,通讯通路门店!$S:$S,$G1519)</f>
        <v>0</v>
      </c>
      <c r="AY1519" s="99">
        <f>SUMIFS(通讯通路门店!$Y:$Y,通讯通路门店!$S:$S,$G1519)</f>
        <v>0</v>
      </c>
      <c r="AZ1519" s="99">
        <f>SUMIFS(通讯通路门店!$AA:$AA,通讯通路门店!$S:$S,$G1519)</f>
        <v>0</v>
      </c>
      <c r="BA1519" s="99">
        <f t="shared" si="118"/>
        <v>0</v>
      </c>
      <c r="BB1519" s="99">
        <f t="shared" si="119"/>
        <v>0</v>
      </c>
      <c r="BC1519" s="99">
        <f>SUMIFS(通讯通路门店!$W:$W,通讯通路门店!$S:$S,$G1519,通讯通路门店!$J:$J,"荣耀体验店")+SUMIFS(通讯通路门店!$W:$W,通讯通路门店!$S:$S,$G1519,通讯通路门店!$J:$J,"荣耀授权专卖店")</f>
        <v>0</v>
      </c>
      <c r="BD1519" s="99">
        <f>SUMIFS(通讯通路门店!$Z:$Z,通讯通路门店!$S:$S,$G1519,通讯通路门店!$J:$J,"VIVO体验店")</f>
        <v>0</v>
      </c>
      <c r="BE1519" s="99">
        <f>SUMIFS(通讯通路门店!$AB:$AB,通讯通路门店!$S:$S,$G1519,通讯通路门店!$J:$J,"OPPO体验店")</f>
        <v>0</v>
      </c>
      <c r="BF1519" s="99">
        <f>SUMIFS(通讯通路门店!$X:$X,通讯通路门店!$S:$S,$G1519,通讯通路门店!$J:$J,"华为授权体验店")+SUMIFS(通讯通路门店!$AA:$AA,通讯通路门店!$S:$S,$G1519,通讯通路门店!$J:$J,"华为堡垒店")</f>
        <v>0</v>
      </c>
      <c r="BG1519" s="99">
        <f>SUMIFS(通讯通路门店!$Y:$Y,通讯通路门店!$S:$S,$G1519,通讯通路门店!$J:$J,"小米体验店")</f>
        <v>0</v>
      </c>
      <c r="BH1519" s="99">
        <f>SUMIFS(通讯通路门店!$AA:$AA,通讯通路门店!$S:$S,$G1519,通讯通路门店!$J:$J,"苹果体验店")</f>
        <v>0</v>
      </c>
      <c r="BI1519" s="99">
        <f>SUMIFS(通讯通路门店!$K:$K,通讯通路门店!$S:$S,$G1519,通讯通路门店!$J:$J,"其他品牌专卖店")</f>
        <v>0</v>
      </c>
      <c r="BJ1519" s="99">
        <f>SUMIFS(通讯通路门店!$AC:$AC,通讯通路门店!$S:$S,$G1519)</f>
        <v>0</v>
      </c>
      <c r="BK1519" s="99">
        <f>SUMIFS(通讯通路门店!$AD:$AD,通讯通路门店!$S:$S,$G1519)</f>
        <v>0</v>
      </c>
      <c r="BL1519" s="99">
        <f>SUMIFS(通讯通路门店!$AE:$AE,通讯通路门店!$S:$S,$G1519)</f>
        <v>0</v>
      </c>
      <c r="BM1519" s="99">
        <f>SUMIFS(通讯通路门店!$AF:$AF,通讯通路门店!$S:$S,$G1519)</f>
        <v>0</v>
      </c>
      <c r="BN1519" s="99">
        <f>SUMIFS(通讯通路门店!$AG:$AG,通讯通路门店!$S:$S,$G1519)</f>
        <v>0</v>
      </c>
      <c r="BO1519" s="99">
        <f>SUMIFS(通讯通路门店!$AH:$AH,通讯通路门店!$S:$S,$G1519)</f>
        <v>0</v>
      </c>
      <c r="BP1519" s="99">
        <f>SUMIFS(通讯通路门店!$AI:$AI,通讯通路门店!$S:$S,$G1519)</f>
        <v>0</v>
      </c>
      <c r="BQ1519" s="83"/>
    </row>
    <row r="1520" spans="1:69">
      <c r="A1520" s="99" t="str">
        <f>IFERROR(_xlfn.XLOOKUP($G1520,通讯通路门店!$S$4:$S$993931,通讯通路门店!$A$4:$A$993931,0,0),"")</f>
        <v>海南省</v>
      </c>
      <c r="B1520" s="99" t="str">
        <f>IFERROR(_xlfn.XLOOKUP($G1520,通讯通路门店!$S$4:$S$993931,通讯通路门店!$B$4:$B$993931,0,0),"")</f>
        <v>东方市</v>
      </c>
      <c r="C1520" s="99" t="str">
        <f>IFERROR(_xlfn.XLOOKUP($G1520,通讯通路门店!$S$4:$S$993931,通讯通路门店!$C$4:$C$993931,0,0),"")</f>
        <v>东方市</v>
      </c>
      <c r="D1520" s="99" t="str">
        <f>IFERROR(_xlfn.XLOOKUP($G1520,通讯通路门店!$S$4:$S$993931,通讯通路门店!$D$4:$D$993931,0,0),"")</f>
        <v>八所镇</v>
      </c>
      <c r="E1520" s="83"/>
      <c r="F1520" s="83"/>
      <c r="G1520" s="101"/>
      <c r="H1520" s="102">
        <f>IFERROR(_xlfn.XLOOKUP($G1520,通讯通路门店!$S$4:$S$993931,通讯通路门店!$R$4:$R$993931,0,0),"")</f>
        <v>0</v>
      </c>
      <c r="I1520" s="83"/>
      <c r="J1520" s="83"/>
      <c r="K1520" s="83"/>
      <c r="L1520" s="83"/>
      <c r="M1520" s="83"/>
      <c r="N1520" s="83"/>
      <c r="O1520" s="83"/>
      <c r="P1520" s="83"/>
      <c r="Q1520" s="83"/>
      <c r="R1520" s="83"/>
      <c r="S1520" s="83"/>
      <c r="T1520" s="83"/>
      <c r="U1520" s="99">
        <f>COUNTIF(通讯通路门店!$S:$S,$G1520)</f>
        <v>0</v>
      </c>
      <c r="V1520" s="99">
        <f>COUNTIFS(通讯通路门店!$S:$S,$G1520,通讯通路门店!$J:$J,"综合卖场")</f>
        <v>0</v>
      </c>
      <c r="W1520" s="99">
        <f>SUMIFS(通讯通路门店!$AJ:$AJ,通讯通路门店!$S:$S,通讯客户沙盘!$G1520)</f>
        <v>0</v>
      </c>
      <c r="X1520" s="99">
        <f t="shared" si="115"/>
        <v>0</v>
      </c>
      <c r="Y1520" s="99">
        <f>COUNTIFS(通讯通路门店!$S:$S,$G1520,通讯通路门店!$J:$J,"荣耀体验店")+COUNTIFS(通讯通路门店!$S:$S,$G1520,通讯通路门店!$J:$J,"荣耀授权专卖店")</f>
        <v>0</v>
      </c>
      <c r="Z1520" s="99">
        <f>COUNTIFS(通讯通路门店!$S:$S,$G1520,通讯通路门店!$J:$J,"VIVO体验店")</f>
        <v>0</v>
      </c>
      <c r="AA1520" s="99">
        <f>COUNTIFS(通讯通路门店!$S:$S,$G1520,通讯通路门店!$J:$J,"OPPO体验店")</f>
        <v>0</v>
      </c>
      <c r="AB1520" s="99">
        <f>COUNTIFS(通讯通路门店!$S:$S,$G1520,通讯通路门店!$J:$J,"华为授权体验店")+COUNTIFS(通讯通路门店!$S:$S,$G1520,通讯通路门店!$J:$J,"华为堡垒店")</f>
        <v>0</v>
      </c>
      <c r="AC1520" s="99">
        <f>COUNTIFS(通讯通路门店!$S:$S,$G1520,通讯通路门店!$J:$J,"小米体验店")</f>
        <v>0</v>
      </c>
      <c r="AD1520" s="99">
        <f>COUNTIFS(通讯通路门店!$S:$S,$G1520,通讯通路门店!$J:$J,"苹果体验店")</f>
        <v>0</v>
      </c>
      <c r="AE1520" s="99">
        <f>COUNTIFS(通讯通路门店!$S:$S,$G1520,通讯通路门店!$J:$J,"其他品牌专卖店")</f>
        <v>0</v>
      </c>
      <c r="AF1520" s="99">
        <f>SUMIFS(通讯通路门店!$BI:$BI,通讯通路门店!$S:$S,$G1520)</f>
        <v>0</v>
      </c>
      <c r="AG1520" s="99">
        <f>SUMIFS(通讯通路门店!$BH:$BH,通讯通路门店!$S:$S,$G1520)</f>
        <v>0</v>
      </c>
      <c r="AH1520" s="99">
        <f t="shared" si="116"/>
        <v>0</v>
      </c>
      <c r="AI1520" s="99">
        <f>SUMIFS(通讯通路门店!$BB:$BB,通讯通路门店!$S:$S,$G1520)</f>
        <v>0</v>
      </c>
      <c r="AJ1520" s="99">
        <f>SUMIFS(通讯通路门店!$BE:$BE,通讯通路门店!$S:$S,$G1520)</f>
        <v>0</v>
      </c>
      <c r="AK1520" s="99">
        <f>SUMIFS(通讯通路门店!$BG:$BG,通讯通路门店!$S:$S,$G1520)</f>
        <v>0</v>
      </c>
      <c r="AL1520" s="99">
        <f>SUMIFS(通讯通路门店!$BC:$BC,通讯通路门店!$S:$S,$G1520)</f>
        <v>0</v>
      </c>
      <c r="AM1520" s="99">
        <f>SUMIFS(通讯通路门店!$BD:$BD,通讯通路门店!$S:$S,$G1520)</f>
        <v>0</v>
      </c>
      <c r="AN1520" s="99">
        <f>SUMIFS(通讯通路门店!$BF:$BF,通讯通路门店!$S:$S,$G1520)</f>
        <v>0</v>
      </c>
      <c r="AO1520" s="99">
        <f t="shared" si="117"/>
        <v>0</v>
      </c>
      <c r="AP1520" s="99">
        <f>SUMIFS(通讯通路门店!$K:$K,通讯通路门店!$S:$S,$G1520)</f>
        <v>0</v>
      </c>
      <c r="AQ1520" s="83"/>
      <c r="AR1520" s="99">
        <f>SUMIFS(通讯通路门店!$T:$T,通讯通路门店!$S:$S,$G1520)</f>
        <v>0</v>
      </c>
      <c r="AS1520" s="99">
        <f>SUMIFS(通讯通路门店!$U:$U,通讯通路门店!$S:$S,$G1520)</f>
        <v>0</v>
      </c>
      <c r="AT1520" s="99">
        <f>SUMIFS(通讯通路门店!$V:$V,通讯通路门店!$S:$S,$G1520)</f>
        <v>0</v>
      </c>
      <c r="AU1520" s="99">
        <f>SUMIFS(通讯通路门店!$W:$W,通讯通路门店!$S:$S,$G1520)</f>
        <v>0</v>
      </c>
      <c r="AV1520" s="99">
        <f>SUMIFS(通讯通路门店!$Z:$Z,通讯通路门店!$S:$S,$G1520)</f>
        <v>0</v>
      </c>
      <c r="AW1520" s="99">
        <f>SUMIFS(通讯通路门店!$AB:$AB,通讯通路门店!$S:$S,$G1520)</f>
        <v>0</v>
      </c>
      <c r="AX1520" s="99">
        <f>SUMIFS(通讯通路门店!$X:$X,通讯通路门店!$S:$S,$G1520)</f>
        <v>0</v>
      </c>
      <c r="AY1520" s="99">
        <f>SUMIFS(通讯通路门店!$Y:$Y,通讯通路门店!$S:$S,$G1520)</f>
        <v>0</v>
      </c>
      <c r="AZ1520" s="99">
        <f>SUMIFS(通讯通路门店!$AA:$AA,通讯通路门店!$S:$S,$G1520)</f>
        <v>0</v>
      </c>
      <c r="BA1520" s="99">
        <f t="shared" si="118"/>
        <v>0</v>
      </c>
      <c r="BB1520" s="99">
        <f t="shared" si="119"/>
        <v>0</v>
      </c>
      <c r="BC1520" s="99">
        <f>SUMIFS(通讯通路门店!$W:$W,通讯通路门店!$S:$S,$G1520,通讯通路门店!$J:$J,"荣耀体验店")+SUMIFS(通讯通路门店!$W:$W,通讯通路门店!$S:$S,$G1520,通讯通路门店!$J:$J,"荣耀授权专卖店")</f>
        <v>0</v>
      </c>
      <c r="BD1520" s="99">
        <f>SUMIFS(通讯通路门店!$Z:$Z,通讯通路门店!$S:$S,$G1520,通讯通路门店!$J:$J,"VIVO体验店")</f>
        <v>0</v>
      </c>
      <c r="BE1520" s="99">
        <f>SUMIFS(通讯通路门店!$AB:$AB,通讯通路门店!$S:$S,$G1520,通讯通路门店!$J:$J,"OPPO体验店")</f>
        <v>0</v>
      </c>
      <c r="BF1520" s="99">
        <f>SUMIFS(通讯通路门店!$X:$X,通讯通路门店!$S:$S,$G1520,通讯通路门店!$J:$J,"华为授权体验店")+SUMIFS(通讯通路门店!$AA:$AA,通讯通路门店!$S:$S,$G1520,通讯通路门店!$J:$J,"华为堡垒店")</f>
        <v>0</v>
      </c>
      <c r="BG1520" s="99">
        <f>SUMIFS(通讯通路门店!$Y:$Y,通讯通路门店!$S:$S,$G1520,通讯通路门店!$J:$J,"小米体验店")</f>
        <v>0</v>
      </c>
      <c r="BH1520" s="99">
        <f>SUMIFS(通讯通路门店!$AA:$AA,通讯通路门店!$S:$S,$G1520,通讯通路门店!$J:$J,"苹果体验店")</f>
        <v>0</v>
      </c>
      <c r="BI1520" s="99">
        <f>SUMIFS(通讯通路门店!$K:$K,通讯通路门店!$S:$S,$G1520,通讯通路门店!$J:$J,"其他品牌专卖店")</f>
        <v>0</v>
      </c>
      <c r="BJ1520" s="99">
        <f>SUMIFS(通讯通路门店!$AC:$AC,通讯通路门店!$S:$S,$G1520)</f>
        <v>0</v>
      </c>
      <c r="BK1520" s="99">
        <f>SUMIFS(通讯通路门店!$AD:$AD,通讯通路门店!$S:$S,$G1520)</f>
        <v>0</v>
      </c>
      <c r="BL1520" s="99">
        <f>SUMIFS(通讯通路门店!$AE:$AE,通讯通路门店!$S:$S,$G1520)</f>
        <v>0</v>
      </c>
      <c r="BM1520" s="99">
        <f>SUMIFS(通讯通路门店!$AF:$AF,通讯通路门店!$S:$S,$G1520)</f>
        <v>0</v>
      </c>
      <c r="BN1520" s="99">
        <f>SUMIFS(通讯通路门店!$AG:$AG,通讯通路门店!$S:$S,$G1520)</f>
        <v>0</v>
      </c>
      <c r="BO1520" s="99">
        <f>SUMIFS(通讯通路门店!$AH:$AH,通讯通路门店!$S:$S,$G1520)</f>
        <v>0</v>
      </c>
      <c r="BP1520" s="99">
        <f>SUMIFS(通讯通路门店!$AI:$AI,通讯通路门店!$S:$S,$G1520)</f>
        <v>0</v>
      </c>
      <c r="BQ1520" s="83"/>
    </row>
    <row r="1521" spans="1:69">
      <c r="A1521" s="99" t="str">
        <f>IFERROR(_xlfn.XLOOKUP($G1521,通讯通路门店!$S$4:$S$993931,通讯通路门店!$A$4:$A$993931,0,0),"")</f>
        <v>海南省</v>
      </c>
      <c r="B1521" s="99" t="str">
        <f>IFERROR(_xlfn.XLOOKUP($G1521,通讯通路门店!$S$4:$S$993931,通讯通路门店!$B$4:$B$993931,0,0),"")</f>
        <v>东方市</v>
      </c>
      <c r="C1521" s="99" t="str">
        <f>IFERROR(_xlfn.XLOOKUP($G1521,通讯通路门店!$S$4:$S$993931,通讯通路门店!$C$4:$C$993931,0,0),"")</f>
        <v>东方市</v>
      </c>
      <c r="D1521" s="99" t="str">
        <f>IFERROR(_xlfn.XLOOKUP($G1521,通讯通路门店!$S$4:$S$993931,通讯通路门店!$D$4:$D$993931,0,0),"")</f>
        <v>八所镇</v>
      </c>
      <c r="E1521" s="83"/>
      <c r="F1521" s="83"/>
      <c r="G1521" s="101"/>
      <c r="H1521" s="102">
        <f>IFERROR(_xlfn.XLOOKUP($G1521,通讯通路门店!$S$4:$S$993931,通讯通路门店!$R$4:$R$993931,0,0),"")</f>
        <v>0</v>
      </c>
      <c r="I1521" s="83"/>
      <c r="J1521" s="83"/>
      <c r="K1521" s="83"/>
      <c r="L1521" s="83"/>
      <c r="M1521" s="83"/>
      <c r="N1521" s="83"/>
      <c r="O1521" s="83"/>
      <c r="P1521" s="83"/>
      <c r="Q1521" s="83"/>
      <c r="R1521" s="83"/>
      <c r="S1521" s="83"/>
      <c r="T1521" s="83"/>
      <c r="U1521" s="99">
        <f>COUNTIF(通讯通路门店!$S:$S,$G1521)</f>
        <v>0</v>
      </c>
      <c r="V1521" s="99">
        <f>COUNTIFS(通讯通路门店!$S:$S,$G1521,通讯通路门店!$J:$J,"综合卖场")</f>
        <v>0</v>
      </c>
      <c r="W1521" s="99">
        <f>SUMIFS(通讯通路门店!$AJ:$AJ,通讯通路门店!$S:$S,通讯客户沙盘!$G1521)</f>
        <v>0</v>
      </c>
      <c r="X1521" s="99">
        <f t="shared" si="115"/>
        <v>0</v>
      </c>
      <c r="Y1521" s="99">
        <f>COUNTIFS(通讯通路门店!$S:$S,$G1521,通讯通路门店!$J:$J,"荣耀体验店")+COUNTIFS(通讯通路门店!$S:$S,$G1521,通讯通路门店!$J:$J,"荣耀授权专卖店")</f>
        <v>0</v>
      </c>
      <c r="Z1521" s="99">
        <f>COUNTIFS(通讯通路门店!$S:$S,$G1521,通讯通路门店!$J:$J,"VIVO体验店")</f>
        <v>0</v>
      </c>
      <c r="AA1521" s="99">
        <f>COUNTIFS(通讯通路门店!$S:$S,$G1521,通讯通路门店!$J:$J,"OPPO体验店")</f>
        <v>0</v>
      </c>
      <c r="AB1521" s="99">
        <f>COUNTIFS(通讯通路门店!$S:$S,$G1521,通讯通路门店!$J:$J,"华为授权体验店")+COUNTIFS(通讯通路门店!$S:$S,$G1521,通讯通路门店!$J:$J,"华为堡垒店")</f>
        <v>0</v>
      </c>
      <c r="AC1521" s="99">
        <f>COUNTIFS(通讯通路门店!$S:$S,$G1521,通讯通路门店!$J:$J,"小米体验店")</f>
        <v>0</v>
      </c>
      <c r="AD1521" s="99">
        <f>COUNTIFS(通讯通路门店!$S:$S,$G1521,通讯通路门店!$J:$J,"苹果体验店")</f>
        <v>0</v>
      </c>
      <c r="AE1521" s="99">
        <f>COUNTIFS(通讯通路门店!$S:$S,$G1521,通讯通路门店!$J:$J,"其他品牌专卖店")</f>
        <v>0</v>
      </c>
      <c r="AF1521" s="99">
        <f>SUMIFS(通讯通路门店!$BI:$BI,通讯通路门店!$S:$S,$G1521)</f>
        <v>0</v>
      </c>
      <c r="AG1521" s="99">
        <f>SUMIFS(通讯通路门店!$BH:$BH,通讯通路门店!$S:$S,$G1521)</f>
        <v>0</v>
      </c>
      <c r="AH1521" s="99">
        <f t="shared" si="116"/>
        <v>0</v>
      </c>
      <c r="AI1521" s="99">
        <f>SUMIFS(通讯通路门店!$BB:$BB,通讯通路门店!$S:$S,$G1521)</f>
        <v>0</v>
      </c>
      <c r="AJ1521" s="99">
        <f>SUMIFS(通讯通路门店!$BE:$BE,通讯通路门店!$S:$S,$G1521)</f>
        <v>0</v>
      </c>
      <c r="AK1521" s="99">
        <f>SUMIFS(通讯通路门店!$BG:$BG,通讯通路门店!$S:$S,$G1521)</f>
        <v>0</v>
      </c>
      <c r="AL1521" s="99">
        <f>SUMIFS(通讯通路门店!$BC:$BC,通讯通路门店!$S:$S,$G1521)</f>
        <v>0</v>
      </c>
      <c r="AM1521" s="99">
        <f>SUMIFS(通讯通路门店!$BD:$BD,通讯通路门店!$S:$S,$G1521)</f>
        <v>0</v>
      </c>
      <c r="AN1521" s="99">
        <f>SUMIFS(通讯通路门店!$BF:$BF,通讯通路门店!$S:$S,$G1521)</f>
        <v>0</v>
      </c>
      <c r="AO1521" s="99">
        <f t="shared" si="117"/>
        <v>0</v>
      </c>
      <c r="AP1521" s="99">
        <f>SUMIFS(通讯通路门店!$K:$K,通讯通路门店!$S:$S,$G1521)</f>
        <v>0</v>
      </c>
      <c r="AQ1521" s="83"/>
      <c r="AR1521" s="99">
        <f>SUMIFS(通讯通路门店!$T:$T,通讯通路门店!$S:$S,$G1521)</f>
        <v>0</v>
      </c>
      <c r="AS1521" s="99">
        <f>SUMIFS(通讯通路门店!$U:$U,通讯通路门店!$S:$S,$G1521)</f>
        <v>0</v>
      </c>
      <c r="AT1521" s="99">
        <f>SUMIFS(通讯通路门店!$V:$V,通讯通路门店!$S:$S,$G1521)</f>
        <v>0</v>
      </c>
      <c r="AU1521" s="99">
        <f>SUMIFS(通讯通路门店!$W:$W,通讯通路门店!$S:$S,$G1521)</f>
        <v>0</v>
      </c>
      <c r="AV1521" s="99">
        <f>SUMIFS(通讯通路门店!$Z:$Z,通讯通路门店!$S:$S,$G1521)</f>
        <v>0</v>
      </c>
      <c r="AW1521" s="99">
        <f>SUMIFS(通讯通路门店!$AB:$AB,通讯通路门店!$S:$S,$G1521)</f>
        <v>0</v>
      </c>
      <c r="AX1521" s="99">
        <f>SUMIFS(通讯通路门店!$X:$X,通讯通路门店!$S:$S,$G1521)</f>
        <v>0</v>
      </c>
      <c r="AY1521" s="99">
        <f>SUMIFS(通讯通路门店!$Y:$Y,通讯通路门店!$S:$S,$G1521)</f>
        <v>0</v>
      </c>
      <c r="AZ1521" s="99">
        <f>SUMIFS(通讯通路门店!$AA:$AA,通讯通路门店!$S:$S,$G1521)</f>
        <v>0</v>
      </c>
      <c r="BA1521" s="99">
        <f t="shared" si="118"/>
        <v>0</v>
      </c>
      <c r="BB1521" s="99">
        <f t="shared" si="119"/>
        <v>0</v>
      </c>
      <c r="BC1521" s="99">
        <f>SUMIFS(通讯通路门店!$W:$W,通讯通路门店!$S:$S,$G1521,通讯通路门店!$J:$J,"荣耀体验店")+SUMIFS(通讯通路门店!$W:$W,通讯通路门店!$S:$S,$G1521,通讯通路门店!$J:$J,"荣耀授权专卖店")</f>
        <v>0</v>
      </c>
      <c r="BD1521" s="99">
        <f>SUMIFS(通讯通路门店!$Z:$Z,通讯通路门店!$S:$S,$G1521,通讯通路门店!$J:$J,"VIVO体验店")</f>
        <v>0</v>
      </c>
      <c r="BE1521" s="99">
        <f>SUMIFS(通讯通路门店!$AB:$AB,通讯通路门店!$S:$S,$G1521,通讯通路门店!$J:$J,"OPPO体验店")</f>
        <v>0</v>
      </c>
      <c r="BF1521" s="99">
        <f>SUMIFS(通讯通路门店!$X:$X,通讯通路门店!$S:$S,$G1521,通讯通路门店!$J:$J,"华为授权体验店")+SUMIFS(通讯通路门店!$AA:$AA,通讯通路门店!$S:$S,$G1521,通讯通路门店!$J:$J,"华为堡垒店")</f>
        <v>0</v>
      </c>
      <c r="BG1521" s="99">
        <f>SUMIFS(通讯通路门店!$Y:$Y,通讯通路门店!$S:$S,$G1521,通讯通路门店!$J:$J,"小米体验店")</f>
        <v>0</v>
      </c>
      <c r="BH1521" s="99">
        <f>SUMIFS(通讯通路门店!$AA:$AA,通讯通路门店!$S:$S,$G1521,通讯通路门店!$J:$J,"苹果体验店")</f>
        <v>0</v>
      </c>
      <c r="BI1521" s="99">
        <f>SUMIFS(通讯通路门店!$K:$K,通讯通路门店!$S:$S,$G1521,通讯通路门店!$J:$J,"其他品牌专卖店")</f>
        <v>0</v>
      </c>
      <c r="BJ1521" s="99">
        <f>SUMIFS(通讯通路门店!$AC:$AC,通讯通路门店!$S:$S,$G1521)</f>
        <v>0</v>
      </c>
      <c r="BK1521" s="99">
        <f>SUMIFS(通讯通路门店!$AD:$AD,通讯通路门店!$S:$S,$G1521)</f>
        <v>0</v>
      </c>
      <c r="BL1521" s="99">
        <f>SUMIFS(通讯通路门店!$AE:$AE,通讯通路门店!$S:$S,$G1521)</f>
        <v>0</v>
      </c>
      <c r="BM1521" s="99">
        <f>SUMIFS(通讯通路门店!$AF:$AF,通讯通路门店!$S:$S,$G1521)</f>
        <v>0</v>
      </c>
      <c r="BN1521" s="99">
        <f>SUMIFS(通讯通路门店!$AG:$AG,通讯通路门店!$S:$S,$G1521)</f>
        <v>0</v>
      </c>
      <c r="BO1521" s="99">
        <f>SUMIFS(通讯通路门店!$AH:$AH,通讯通路门店!$S:$S,$G1521)</f>
        <v>0</v>
      </c>
      <c r="BP1521" s="99">
        <f>SUMIFS(通讯通路门店!$AI:$AI,通讯通路门店!$S:$S,$G1521)</f>
        <v>0</v>
      </c>
      <c r="BQ1521" s="83"/>
    </row>
    <row r="1522" spans="1:69">
      <c r="A1522" s="99" t="str">
        <f>IFERROR(_xlfn.XLOOKUP($G1522,通讯通路门店!$S$4:$S$993931,通讯通路门店!$A$4:$A$993931,0,0),"")</f>
        <v>海南省</v>
      </c>
      <c r="B1522" s="99" t="str">
        <f>IFERROR(_xlfn.XLOOKUP($G1522,通讯通路门店!$S$4:$S$993931,通讯通路门店!$B$4:$B$993931,0,0),"")</f>
        <v>东方市</v>
      </c>
      <c r="C1522" s="99" t="str">
        <f>IFERROR(_xlfn.XLOOKUP($G1522,通讯通路门店!$S$4:$S$993931,通讯通路门店!$C$4:$C$993931,0,0),"")</f>
        <v>东方市</v>
      </c>
      <c r="D1522" s="99" t="str">
        <f>IFERROR(_xlfn.XLOOKUP($G1522,通讯通路门店!$S$4:$S$993931,通讯通路门店!$D$4:$D$993931,0,0),"")</f>
        <v>八所镇</v>
      </c>
      <c r="E1522" s="83"/>
      <c r="F1522" s="83"/>
      <c r="G1522" s="101"/>
      <c r="H1522" s="102">
        <f>IFERROR(_xlfn.XLOOKUP($G1522,通讯通路门店!$S$4:$S$993931,通讯通路门店!$R$4:$R$993931,0,0),"")</f>
        <v>0</v>
      </c>
      <c r="I1522" s="83"/>
      <c r="J1522" s="83"/>
      <c r="K1522" s="83"/>
      <c r="L1522" s="83"/>
      <c r="M1522" s="83"/>
      <c r="N1522" s="83"/>
      <c r="O1522" s="83"/>
      <c r="P1522" s="83"/>
      <c r="Q1522" s="83"/>
      <c r="R1522" s="83"/>
      <c r="S1522" s="83"/>
      <c r="T1522" s="83"/>
      <c r="U1522" s="99">
        <f>COUNTIF(通讯通路门店!$S:$S,$G1522)</f>
        <v>0</v>
      </c>
      <c r="V1522" s="99">
        <f>COUNTIFS(通讯通路门店!$S:$S,$G1522,通讯通路门店!$J:$J,"综合卖场")</f>
        <v>0</v>
      </c>
      <c r="W1522" s="99">
        <f>SUMIFS(通讯通路门店!$AJ:$AJ,通讯通路门店!$S:$S,通讯客户沙盘!$G1522)</f>
        <v>0</v>
      </c>
      <c r="X1522" s="99">
        <f t="shared" si="115"/>
        <v>0</v>
      </c>
      <c r="Y1522" s="99">
        <f>COUNTIFS(通讯通路门店!$S:$S,$G1522,通讯通路门店!$J:$J,"荣耀体验店")+COUNTIFS(通讯通路门店!$S:$S,$G1522,通讯通路门店!$J:$J,"荣耀授权专卖店")</f>
        <v>0</v>
      </c>
      <c r="Z1522" s="99">
        <f>COUNTIFS(通讯通路门店!$S:$S,$G1522,通讯通路门店!$J:$J,"VIVO体验店")</f>
        <v>0</v>
      </c>
      <c r="AA1522" s="99">
        <f>COUNTIFS(通讯通路门店!$S:$S,$G1522,通讯通路门店!$J:$J,"OPPO体验店")</f>
        <v>0</v>
      </c>
      <c r="AB1522" s="99">
        <f>COUNTIFS(通讯通路门店!$S:$S,$G1522,通讯通路门店!$J:$J,"华为授权体验店")+COUNTIFS(通讯通路门店!$S:$S,$G1522,通讯通路门店!$J:$J,"华为堡垒店")</f>
        <v>0</v>
      </c>
      <c r="AC1522" s="99">
        <f>COUNTIFS(通讯通路门店!$S:$S,$G1522,通讯通路门店!$J:$J,"小米体验店")</f>
        <v>0</v>
      </c>
      <c r="AD1522" s="99">
        <f>COUNTIFS(通讯通路门店!$S:$S,$G1522,通讯通路门店!$J:$J,"苹果体验店")</f>
        <v>0</v>
      </c>
      <c r="AE1522" s="99">
        <f>COUNTIFS(通讯通路门店!$S:$S,$G1522,通讯通路门店!$J:$J,"其他品牌专卖店")</f>
        <v>0</v>
      </c>
      <c r="AF1522" s="99">
        <f>SUMIFS(通讯通路门店!$BI:$BI,通讯通路门店!$S:$S,$G1522)</f>
        <v>0</v>
      </c>
      <c r="AG1522" s="99">
        <f>SUMIFS(通讯通路门店!$BH:$BH,通讯通路门店!$S:$S,$G1522)</f>
        <v>0</v>
      </c>
      <c r="AH1522" s="99">
        <f t="shared" si="116"/>
        <v>0</v>
      </c>
      <c r="AI1522" s="99">
        <f>SUMIFS(通讯通路门店!$BB:$BB,通讯通路门店!$S:$S,$G1522)</f>
        <v>0</v>
      </c>
      <c r="AJ1522" s="99">
        <f>SUMIFS(通讯通路门店!$BE:$BE,通讯通路门店!$S:$S,$G1522)</f>
        <v>0</v>
      </c>
      <c r="AK1522" s="99">
        <f>SUMIFS(通讯通路门店!$BG:$BG,通讯通路门店!$S:$S,$G1522)</f>
        <v>0</v>
      </c>
      <c r="AL1522" s="99">
        <f>SUMIFS(通讯通路门店!$BC:$BC,通讯通路门店!$S:$S,$G1522)</f>
        <v>0</v>
      </c>
      <c r="AM1522" s="99">
        <f>SUMIFS(通讯通路门店!$BD:$BD,通讯通路门店!$S:$S,$G1522)</f>
        <v>0</v>
      </c>
      <c r="AN1522" s="99">
        <f>SUMIFS(通讯通路门店!$BF:$BF,通讯通路门店!$S:$S,$G1522)</f>
        <v>0</v>
      </c>
      <c r="AO1522" s="99">
        <f t="shared" si="117"/>
        <v>0</v>
      </c>
      <c r="AP1522" s="99">
        <f>SUMIFS(通讯通路门店!$K:$K,通讯通路门店!$S:$S,$G1522)</f>
        <v>0</v>
      </c>
      <c r="AQ1522" s="83"/>
      <c r="AR1522" s="99">
        <f>SUMIFS(通讯通路门店!$T:$T,通讯通路门店!$S:$S,$G1522)</f>
        <v>0</v>
      </c>
      <c r="AS1522" s="99">
        <f>SUMIFS(通讯通路门店!$U:$U,通讯通路门店!$S:$S,$G1522)</f>
        <v>0</v>
      </c>
      <c r="AT1522" s="99">
        <f>SUMIFS(通讯通路门店!$V:$V,通讯通路门店!$S:$S,$G1522)</f>
        <v>0</v>
      </c>
      <c r="AU1522" s="99">
        <f>SUMIFS(通讯通路门店!$W:$W,通讯通路门店!$S:$S,$G1522)</f>
        <v>0</v>
      </c>
      <c r="AV1522" s="99">
        <f>SUMIFS(通讯通路门店!$Z:$Z,通讯通路门店!$S:$S,$G1522)</f>
        <v>0</v>
      </c>
      <c r="AW1522" s="99">
        <f>SUMIFS(通讯通路门店!$AB:$AB,通讯通路门店!$S:$S,$G1522)</f>
        <v>0</v>
      </c>
      <c r="AX1522" s="99">
        <f>SUMIFS(通讯通路门店!$X:$X,通讯通路门店!$S:$S,$G1522)</f>
        <v>0</v>
      </c>
      <c r="AY1522" s="99">
        <f>SUMIFS(通讯通路门店!$Y:$Y,通讯通路门店!$S:$S,$G1522)</f>
        <v>0</v>
      </c>
      <c r="AZ1522" s="99">
        <f>SUMIFS(通讯通路门店!$AA:$AA,通讯通路门店!$S:$S,$G1522)</f>
        <v>0</v>
      </c>
      <c r="BA1522" s="99">
        <f t="shared" si="118"/>
        <v>0</v>
      </c>
      <c r="BB1522" s="99">
        <f t="shared" si="119"/>
        <v>0</v>
      </c>
      <c r="BC1522" s="99">
        <f>SUMIFS(通讯通路门店!$W:$W,通讯通路门店!$S:$S,$G1522,通讯通路门店!$J:$J,"荣耀体验店")+SUMIFS(通讯通路门店!$W:$W,通讯通路门店!$S:$S,$G1522,通讯通路门店!$J:$J,"荣耀授权专卖店")</f>
        <v>0</v>
      </c>
      <c r="BD1522" s="99">
        <f>SUMIFS(通讯通路门店!$Z:$Z,通讯通路门店!$S:$S,$G1522,通讯通路门店!$J:$J,"VIVO体验店")</f>
        <v>0</v>
      </c>
      <c r="BE1522" s="99">
        <f>SUMIFS(通讯通路门店!$AB:$AB,通讯通路门店!$S:$S,$G1522,通讯通路门店!$J:$J,"OPPO体验店")</f>
        <v>0</v>
      </c>
      <c r="BF1522" s="99">
        <f>SUMIFS(通讯通路门店!$X:$X,通讯通路门店!$S:$S,$G1522,通讯通路门店!$J:$J,"华为授权体验店")+SUMIFS(通讯通路门店!$AA:$AA,通讯通路门店!$S:$S,$G1522,通讯通路门店!$J:$J,"华为堡垒店")</f>
        <v>0</v>
      </c>
      <c r="BG1522" s="99">
        <f>SUMIFS(通讯通路门店!$Y:$Y,通讯通路门店!$S:$S,$G1522,通讯通路门店!$J:$J,"小米体验店")</f>
        <v>0</v>
      </c>
      <c r="BH1522" s="99">
        <f>SUMIFS(通讯通路门店!$AA:$AA,通讯通路门店!$S:$S,$G1522,通讯通路门店!$J:$J,"苹果体验店")</f>
        <v>0</v>
      </c>
      <c r="BI1522" s="99">
        <f>SUMIFS(通讯通路门店!$K:$K,通讯通路门店!$S:$S,$G1522,通讯通路门店!$J:$J,"其他品牌专卖店")</f>
        <v>0</v>
      </c>
      <c r="BJ1522" s="99">
        <f>SUMIFS(通讯通路门店!$AC:$AC,通讯通路门店!$S:$S,$G1522)</f>
        <v>0</v>
      </c>
      <c r="BK1522" s="99">
        <f>SUMIFS(通讯通路门店!$AD:$AD,通讯通路门店!$S:$S,$G1522)</f>
        <v>0</v>
      </c>
      <c r="BL1522" s="99">
        <f>SUMIFS(通讯通路门店!$AE:$AE,通讯通路门店!$S:$S,$G1522)</f>
        <v>0</v>
      </c>
      <c r="BM1522" s="99">
        <f>SUMIFS(通讯通路门店!$AF:$AF,通讯通路门店!$S:$S,$G1522)</f>
        <v>0</v>
      </c>
      <c r="BN1522" s="99">
        <f>SUMIFS(通讯通路门店!$AG:$AG,通讯通路门店!$S:$S,$G1522)</f>
        <v>0</v>
      </c>
      <c r="BO1522" s="99">
        <f>SUMIFS(通讯通路门店!$AH:$AH,通讯通路门店!$S:$S,$G1522)</f>
        <v>0</v>
      </c>
      <c r="BP1522" s="99">
        <f>SUMIFS(通讯通路门店!$AI:$AI,通讯通路门店!$S:$S,$G1522)</f>
        <v>0</v>
      </c>
      <c r="BQ1522" s="83"/>
    </row>
    <row r="1523" spans="1:69">
      <c r="A1523" s="99" t="str">
        <f>IFERROR(_xlfn.XLOOKUP($G1523,通讯通路门店!$S$4:$S$993931,通讯通路门店!$A$4:$A$993931,0,0),"")</f>
        <v>海南省</v>
      </c>
      <c r="B1523" s="99" t="str">
        <f>IFERROR(_xlfn.XLOOKUP($G1523,通讯通路门店!$S$4:$S$993931,通讯通路门店!$B$4:$B$993931,0,0),"")</f>
        <v>东方市</v>
      </c>
      <c r="C1523" s="99" t="str">
        <f>IFERROR(_xlfn.XLOOKUP($G1523,通讯通路门店!$S$4:$S$993931,通讯通路门店!$C$4:$C$993931,0,0),"")</f>
        <v>东方市</v>
      </c>
      <c r="D1523" s="99" t="str">
        <f>IFERROR(_xlfn.XLOOKUP($G1523,通讯通路门店!$S$4:$S$993931,通讯通路门店!$D$4:$D$993931,0,0),"")</f>
        <v>八所镇</v>
      </c>
      <c r="E1523" s="83"/>
      <c r="F1523" s="83"/>
      <c r="G1523" s="101"/>
      <c r="H1523" s="102">
        <f>IFERROR(_xlfn.XLOOKUP($G1523,通讯通路门店!$S$4:$S$993931,通讯通路门店!$R$4:$R$993931,0,0),"")</f>
        <v>0</v>
      </c>
      <c r="I1523" s="83"/>
      <c r="J1523" s="83"/>
      <c r="K1523" s="83"/>
      <c r="L1523" s="83"/>
      <c r="M1523" s="83"/>
      <c r="N1523" s="83"/>
      <c r="O1523" s="83"/>
      <c r="P1523" s="83"/>
      <c r="Q1523" s="83"/>
      <c r="R1523" s="83"/>
      <c r="S1523" s="83"/>
      <c r="T1523" s="83"/>
      <c r="U1523" s="99">
        <f>COUNTIF(通讯通路门店!$S:$S,$G1523)</f>
        <v>0</v>
      </c>
      <c r="V1523" s="99">
        <f>COUNTIFS(通讯通路门店!$S:$S,$G1523,通讯通路门店!$J:$J,"综合卖场")</f>
        <v>0</v>
      </c>
      <c r="W1523" s="99">
        <f>SUMIFS(通讯通路门店!$AJ:$AJ,通讯通路门店!$S:$S,通讯客户沙盘!$G1523)</f>
        <v>0</v>
      </c>
      <c r="X1523" s="99">
        <f t="shared" si="115"/>
        <v>0</v>
      </c>
      <c r="Y1523" s="99">
        <f>COUNTIFS(通讯通路门店!$S:$S,$G1523,通讯通路门店!$J:$J,"荣耀体验店")+COUNTIFS(通讯通路门店!$S:$S,$G1523,通讯通路门店!$J:$J,"荣耀授权专卖店")</f>
        <v>0</v>
      </c>
      <c r="Z1523" s="99">
        <f>COUNTIFS(通讯通路门店!$S:$S,$G1523,通讯通路门店!$J:$J,"VIVO体验店")</f>
        <v>0</v>
      </c>
      <c r="AA1523" s="99">
        <f>COUNTIFS(通讯通路门店!$S:$S,$G1523,通讯通路门店!$J:$J,"OPPO体验店")</f>
        <v>0</v>
      </c>
      <c r="AB1523" s="99">
        <f>COUNTIFS(通讯通路门店!$S:$S,$G1523,通讯通路门店!$J:$J,"华为授权体验店")+COUNTIFS(通讯通路门店!$S:$S,$G1523,通讯通路门店!$J:$J,"华为堡垒店")</f>
        <v>0</v>
      </c>
      <c r="AC1523" s="99">
        <f>COUNTIFS(通讯通路门店!$S:$S,$G1523,通讯通路门店!$J:$J,"小米体验店")</f>
        <v>0</v>
      </c>
      <c r="AD1523" s="99">
        <f>COUNTIFS(通讯通路门店!$S:$S,$G1523,通讯通路门店!$J:$J,"苹果体验店")</f>
        <v>0</v>
      </c>
      <c r="AE1523" s="99">
        <f>COUNTIFS(通讯通路门店!$S:$S,$G1523,通讯通路门店!$J:$J,"其他品牌专卖店")</f>
        <v>0</v>
      </c>
      <c r="AF1523" s="99">
        <f>SUMIFS(通讯通路门店!$BI:$BI,通讯通路门店!$S:$S,$G1523)</f>
        <v>0</v>
      </c>
      <c r="AG1523" s="99">
        <f>SUMIFS(通讯通路门店!$BH:$BH,通讯通路门店!$S:$S,$G1523)</f>
        <v>0</v>
      </c>
      <c r="AH1523" s="99">
        <f t="shared" si="116"/>
        <v>0</v>
      </c>
      <c r="AI1523" s="99">
        <f>SUMIFS(通讯通路门店!$BB:$BB,通讯通路门店!$S:$S,$G1523)</f>
        <v>0</v>
      </c>
      <c r="AJ1523" s="99">
        <f>SUMIFS(通讯通路门店!$BE:$BE,通讯通路门店!$S:$S,$G1523)</f>
        <v>0</v>
      </c>
      <c r="AK1523" s="99">
        <f>SUMIFS(通讯通路门店!$BG:$BG,通讯通路门店!$S:$S,$G1523)</f>
        <v>0</v>
      </c>
      <c r="AL1523" s="99">
        <f>SUMIFS(通讯通路门店!$BC:$BC,通讯通路门店!$S:$S,$G1523)</f>
        <v>0</v>
      </c>
      <c r="AM1523" s="99">
        <f>SUMIFS(通讯通路门店!$BD:$BD,通讯通路门店!$S:$S,$G1523)</f>
        <v>0</v>
      </c>
      <c r="AN1523" s="99">
        <f>SUMIFS(通讯通路门店!$BF:$BF,通讯通路门店!$S:$S,$G1523)</f>
        <v>0</v>
      </c>
      <c r="AO1523" s="99">
        <f t="shared" si="117"/>
        <v>0</v>
      </c>
      <c r="AP1523" s="99">
        <f>SUMIFS(通讯通路门店!$K:$K,通讯通路门店!$S:$S,$G1523)</f>
        <v>0</v>
      </c>
      <c r="AQ1523" s="83"/>
      <c r="AR1523" s="99">
        <f>SUMIFS(通讯通路门店!$T:$T,通讯通路门店!$S:$S,$G1523)</f>
        <v>0</v>
      </c>
      <c r="AS1523" s="99">
        <f>SUMIFS(通讯通路门店!$U:$U,通讯通路门店!$S:$S,$G1523)</f>
        <v>0</v>
      </c>
      <c r="AT1523" s="99">
        <f>SUMIFS(通讯通路门店!$V:$V,通讯通路门店!$S:$S,$G1523)</f>
        <v>0</v>
      </c>
      <c r="AU1523" s="99">
        <f>SUMIFS(通讯通路门店!$W:$W,通讯通路门店!$S:$S,$G1523)</f>
        <v>0</v>
      </c>
      <c r="AV1523" s="99">
        <f>SUMIFS(通讯通路门店!$Z:$Z,通讯通路门店!$S:$S,$G1523)</f>
        <v>0</v>
      </c>
      <c r="AW1523" s="99">
        <f>SUMIFS(通讯通路门店!$AB:$AB,通讯通路门店!$S:$S,$G1523)</f>
        <v>0</v>
      </c>
      <c r="AX1523" s="99">
        <f>SUMIFS(通讯通路门店!$X:$X,通讯通路门店!$S:$S,$G1523)</f>
        <v>0</v>
      </c>
      <c r="AY1523" s="99">
        <f>SUMIFS(通讯通路门店!$Y:$Y,通讯通路门店!$S:$S,$G1523)</f>
        <v>0</v>
      </c>
      <c r="AZ1523" s="99">
        <f>SUMIFS(通讯通路门店!$AA:$AA,通讯通路门店!$S:$S,$G1523)</f>
        <v>0</v>
      </c>
      <c r="BA1523" s="99">
        <f t="shared" si="118"/>
        <v>0</v>
      </c>
      <c r="BB1523" s="99">
        <f t="shared" si="119"/>
        <v>0</v>
      </c>
      <c r="BC1523" s="99">
        <f>SUMIFS(通讯通路门店!$W:$W,通讯通路门店!$S:$S,$G1523,通讯通路门店!$J:$J,"荣耀体验店")+SUMIFS(通讯通路门店!$W:$W,通讯通路门店!$S:$S,$G1523,通讯通路门店!$J:$J,"荣耀授权专卖店")</f>
        <v>0</v>
      </c>
      <c r="BD1523" s="99">
        <f>SUMIFS(通讯通路门店!$Z:$Z,通讯通路门店!$S:$S,$G1523,通讯通路门店!$J:$J,"VIVO体验店")</f>
        <v>0</v>
      </c>
      <c r="BE1523" s="99">
        <f>SUMIFS(通讯通路门店!$AB:$AB,通讯通路门店!$S:$S,$G1523,通讯通路门店!$J:$J,"OPPO体验店")</f>
        <v>0</v>
      </c>
      <c r="BF1523" s="99">
        <f>SUMIFS(通讯通路门店!$X:$X,通讯通路门店!$S:$S,$G1523,通讯通路门店!$J:$J,"华为授权体验店")+SUMIFS(通讯通路门店!$AA:$AA,通讯通路门店!$S:$S,$G1523,通讯通路门店!$J:$J,"华为堡垒店")</f>
        <v>0</v>
      </c>
      <c r="BG1523" s="99">
        <f>SUMIFS(通讯通路门店!$Y:$Y,通讯通路门店!$S:$S,$G1523,通讯通路门店!$J:$J,"小米体验店")</f>
        <v>0</v>
      </c>
      <c r="BH1523" s="99">
        <f>SUMIFS(通讯通路门店!$AA:$AA,通讯通路门店!$S:$S,$G1523,通讯通路门店!$J:$J,"苹果体验店")</f>
        <v>0</v>
      </c>
      <c r="BI1523" s="99">
        <f>SUMIFS(通讯通路门店!$K:$K,通讯通路门店!$S:$S,$G1523,通讯通路门店!$J:$J,"其他品牌专卖店")</f>
        <v>0</v>
      </c>
      <c r="BJ1523" s="99">
        <f>SUMIFS(通讯通路门店!$AC:$AC,通讯通路门店!$S:$S,$G1523)</f>
        <v>0</v>
      </c>
      <c r="BK1523" s="99">
        <f>SUMIFS(通讯通路门店!$AD:$AD,通讯通路门店!$S:$S,$G1523)</f>
        <v>0</v>
      </c>
      <c r="BL1523" s="99">
        <f>SUMIFS(通讯通路门店!$AE:$AE,通讯通路门店!$S:$S,$G1523)</f>
        <v>0</v>
      </c>
      <c r="BM1523" s="99">
        <f>SUMIFS(通讯通路门店!$AF:$AF,通讯通路门店!$S:$S,$G1523)</f>
        <v>0</v>
      </c>
      <c r="BN1523" s="99">
        <f>SUMIFS(通讯通路门店!$AG:$AG,通讯通路门店!$S:$S,$G1523)</f>
        <v>0</v>
      </c>
      <c r="BO1523" s="99">
        <f>SUMIFS(通讯通路门店!$AH:$AH,通讯通路门店!$S:$S,$G1523)</f>
        <v>0</v>
      </c>
      <c r="BP1523" s="99">
        <f>SUMIFS(通讯通路门店!$AI:$AI,通讯通路门店!$S:$S,$G1523)</f>
        <v>0</v>
      </c>
      <c r="BQ1523" s="83"/>
    </row>
    <row r="1524" spans="1:69">
      <c r="A1524" s="99" t="str">
        <f>IFERROR(_xlfn.XLOOKUP($G1524,通讯通路门店!$S$4:$S$993931,通讯通路门店!$A$4:$A$993931,0,0),"")</f>
        <v>海南省</v>
      </c>
      <c r="B1524" s="99" t="str">
        <f>IFERROR(_xlfn.XLOOKUP($G1524,通讯通路门店!$S$4:$S$993931,通讯通路门店!$B$4:$B$993931,0,0),"")</f>
        <v>东方市</v>
      </c>
      <c r="C1524" s="99" t="str">
        <f>IFERROR(_xlfn.XLOOKUP($G1524,通讯通路门店!$S$4:$S$993931,通讯通路门店!$C$4:$C$993931,0,0),"")</f>
        <v>东方市</v>
      </c>
      <c r="D1524" s="99" t="str">
        <f>IFERROR(_xlfn.XLOOKUP($G1524,通讯通路门店!$S$4:$S$993931,通讯通路门店!$D$4:$D$993931,0,0),"")</f>
        <v>八所镇</v>
      </c>
      <c r="E1524" s="83"/>
      <c r="F1524" s="83"/>
      <c r="G1524" s="101"/>
      <c r="H1524" s="102">
        <f>IFERROR(_xlfn.XLOOKUP($G1524,通讯通路门店!$S$4:$S$993931,通讯通路门店!$R$4:$R$993931,0,0),"")</f>
        <v>0</v>
      </c>
      <c r="I1524" s="83"/>
      <c r="J1524" s="83"/>
      <c r="K1524" s="83"/>
      <c r="L1524" s="83"/>
      <c r="M1524" s="83"/>
      <c r="N1524" s="83"/>
      <c r="O1524" s="83"/>
      <c r="P1524" s="83"/>
      <c r="Q1524" s="83"/>
      <c r="R1524" s="83"/>
      <c r="S1524" s="83"/>
      <c r="T1524" s="83"/>
      <c r="U1524" s="99">
        <f>COUNTIF(通讯通路门店!$S:$S,$G1524)</f>
        <v>0</v>
      </c>
      <c r="V1524" s="99">
        <f>COUNTIFS(通讯通路门店!$S:$S,$G1524,通讯通路门店!$J:$J,"综合卖场")</f>
        <v>0</v>
      </c>
      <c r="W1524" s="99">
        <f>SUMIFS(通讯通路门店!$AJ:$AJ,通讯通路门店!$S:$S,通讯客户沙盘!$G1524)</f>
        <v>0</v>
      </c>
      <c r="X1524" s="99">
        <f t="shared" si="115"/>
        <v>0</v>
      </c>
      <c r="Y1524" s="99">
        <f>COUNTIFS(通讯通路门店!$S:$S,$G1524,通讯通路门店!$J:$J,"荣耀体验店")+COUNTIFS(通讯通路门店!$S:$S,$G1524,通讯通路门店!$J:$J,"荣耀授权专卖店")</f>
        <v>0</v>
      </c>
      <c r="Z1524" s="99">
        <f>COUNTIFS(通讯通路门店!$S:$S,$G1524,通讯通路门店!$J:$J,"VIVO体验店")</f>
        <v>0</v>
      </c>
      <c r="AA1524" s="99">
        <f>COUNTIFS(通讯通路门店!$S:$S,$G1524,通讯通路门店!$J:$J,"OPPO体验店")</f>
        <v>0</v>
      </c>
      <c r="AB1524" s="99">
        <f>COUNTIFS(通讯通路门店!$S:$S,$G1524,通讯通路门店!$J:$J,"华为授权体验店")+COUNTIFS(通讯通路门店!$S:$S,$G1524,通讯通路门店!$J:$J,"华为堡垒店")</f>
        <v>0</v>
      </c>
      <c r="AC1524" s="99">
        <f>COUNTIFS(通讯通路门店!$S:$S,$G1524,通讯通路门店!$J:$J,"小米体验店")</f>
        <v>0</v>
      </c>
      <c r="AD1524" s="99">
        <f>COUNTIFS(通讯通路门店!$S:$S,$G1524,通讯通路门店!$J:$J,"苹果体验店")</f>
        <v>0</v>
      </c>
      <c r="AE1524" s="99">
        <f>COUNTIFS(通讯通路门店!$S:$S,$G1524,通讯通路门店!$J:$J,"其他品牌专卖店")</f>
        <v>0</v>
      </c>
      <c r="AF1524" s="99">
        <f>SUMIFS(通讯通路门店!$BI:$BI,通讯通路门店!$S:$S,$G1524)</f>
        <v>0</v>
      </c>
      <c r="AG1524" s="99">
        <f>SUMIFS(通讯通路门店!$BH:$BH,通讯通路门店!$S:$S,$G1524)</f>
        <v>0</v>
      </c>
      <c r="AH1524" s="99">
        <f t="shared" si="116"/>
        <v>0</v>
      </c>
      <c r="AI1524" s="99">
        <f>SUMIFS(通讯通路门店!$BB:$BB,通讯通路门店!$S:$S,$G1524)</f>
        <v>0</v>
      </c>
      <c r="AJ1524" s="99">
        <f>SUMIFS(通讯通路门店!$BE:$BE,通讯通路门店!$S:$S,$G1524)</f>
        <v>0</v>
      </c>
      <c r="AK1524" s="99">
        <f>SUMIFS(通讯通路门店!$BG:$BG,通讯通路门店!$S:$S,$G1524)</f>
        <v>0</v>
      </c>
      <c r="AL1524" s="99">
        <f>SUMIFS(通讯通路门店!$BC:$BC,通讯通路门店!$S:$S,$G1524)</f>
        <v>0</v>
      </c>
      <c r="AM1524" s="99">
        <f>SUMIFS(通讯通路门店!$BD:$BD,通讯通路门店!$S:$S,$G1524)</f>
        <v>0</v>
      </c>
      <c r="AN1524" s="99">
        <f>SUMIFS(通讯通路门店!$BF:$BF,通讯通路门店!$S:$S,$G1524)</f>
        <v>0</v>
      </c>
      <c r="AO1524" s="99">
        <f t="shared" si="117"/>
        <v>0</v>
      </c>
      <c r="AP1524" s="99">
        <f>SUMIFS(通讯通路门店!$K:$K,通讯通路门店!$S:$S,$G1524)</f>
        <v>0</v>
      </c>
      <c r="AQ1524" s="83"/>
      <c r="AR1524" s="99">
        <f>SUMIFS(通讯通路门店!$T:$T,通讯通路门店!$S:$S,$G1524)</f>
        <v>0</v>
      </c>
      <c r="AS1524" s="99">
        <f>SUMIFS(通讯通路门店!$U:$U,通讯通路门店!$S:$S,$G1524)</f>
        <v>0</v>
      </c>
      <c r="AT1524" s="99">
        <f>SUMIFS(通讯通路门店!$V:$V,通讯通路门店!$S:$S,$G1524)</f>
        <v>0</v>
      </c>
      <c r="AU1524" s="99">
        <f>SUMIFS(通讯通路门店!$W:$W,通讯通路门店!$S:$S,$G1524)</f>
        <v>0</v>
      </c>
      <c r="AV1524" s="99">
        <f>SUMIFS(通讯通路门店!$Z:$Z,通讯通路门店!$S:$S,$G1524)</f>
        <v>0</v>
      </c>
      <c r="AW1524" s="99">
        <f>SUMIFS(通讯通路门店!$AB:$AB,通讯通路门店!$S:$S,$G1524)</f>
        <v>0</v>
      </c>
      <c r="AX1524" s="99">
        <f>SUMIFS(通讯通路门店!$X:$X,通讯通路门店!$S:$S,$G1524)</f>
        <v>0</v>
      </c>
      <c r="AY1524" s="99">
        <f>SUMIFS(通讯通路门店!$Y:$Y,通讯通路门店!$S:$S,$G1524)</f>
        <v>0</v>
      </c>
      <c r="AZ1524" s="99">
        <f>SUMIFS(通讯通路门店!$AA:$AA,通讯通路门店!$S:$S,$G1524)</f>
        <v>0</v>
      </c>
      <c r="BA1524" s="99">
        <f t="shared" si="118"/>
        <v>0</v>
      </c>
      <c r="BB1524" s="99">
        <f t="shared" si="119"/>
        <v>0</v>
      </c>
      <c r="BC1524" s="99">
        <f>SUMIFS(通讯通路门店!$W:$W,通讯通路门店!$S:$S,$G1524,通讯通路门店!$J:$J,"荣耀体验店")+SUMIFS(通讯通路门店!$W:$W,通讯通路门店!$S:$S,$G1524,通讯通路门店!$J:$J,"荣耀授权专卖店")</f>
        <v>0</v>
      </c>
      <c r="BD1524" s="99">
        <f>SUMIFS(通讯通路门店!$Z:$Z,通讯通路门店!$S:$S,$G1524,通讯通路门店!$J:$J,"VIVO体验店")</f>
        <v>0</v>
      </c>
      <c r="BE1524" s="99">
        <f>SUMIFS(通讯通路门店!$AB:$AB,通讯通路门店!$S:$S,$G1524,通讯通路门店!$J:$J,"OPPO体验店")</f>
        <v>0</v>
      </c>
      <c r="BF1524" s="99">
        <f>SUMIFS(通讯通路门店!$X:$X,通讯通路门店!$S:$S,$G1524,通讯通路门店!$J:$J,"华为授权体验店")+SUMIFS(通讯通路门店!$AA:$AA,通讯通路门店!$S:$S,$G1524,通讯通路门店!$J:$J,"华为堡垒店")</f>
        <v>0</v>
      </c>
      <c r="BG1524" s="99">
        <f>SUMIFS(通讯通路门店!$Y:$Y,通讯通路门店!$S:$S,$G1524,通讯通路门店!$J:$J,"小米体验店")</f>
        <v>0</v>
      </c>
      <c r="BH1524" s="99">
        <f>SUMIFS(通讯通路门店!$AA:$AA,通讯通路门店!$S:$S,$G1524,通讯通路门店!$J:$J,"苹果体验店")</f>
        <v>0</v>
      </c>
      <c r="BI1524" s="99">
        <f>SUMIFS(通讯通路门店!$K:$K,通讯通路门店!$S:$S,$G1524,通讯通路门店!$J:$J,"其他品牌专卖店")</f>
        <v>0</v>
      </c>
      <c r="BJ1524" s="99">
        <f>SUMIFS(通讯通路门店!$AC:$AC,通讯通路门店!$S:$S,$G1524)</f>
        <v>0</v>
      </c>
      <c r="BK1524" s="99">
        <f>SUMIFS(通讯通路门店!$AD:$AD,通讯通路门店!$S:$S,$G1524)</f>
        <v>0</v>
      </c>
      <c r="BL1524" s="99">
        <f>SUMIFS(通讯通路门店!$AE:$AE,通讯通路门店!$S:$S,$G1524)</f>
        <v>0</v>
      </c>
      <c r="BM1524" s="99">
        <f>SUMIFS(通讯通路门店!$AF:$AF,通讯通路门店!$S:$S,$G1524)</f>
        <v>0</v>
      </c>
      <c r="BN1524" s="99">
        <f>SUMIFS(通讯通路门店!$AG:$AG,通讯通路门店!$S:$S,$G1524)</f>
        <v>0</v>
      </c>
      <c r="BO1524" s="99">
        <f>SUMIFS(通讯通路门店!$AH:$AH,通讯通路门店!$S:$S,$G1524)</f>
        <v>0</v>
      </c>
      <c r="BP1524" s="99">
        <f>SUMIFS(通讯通路门店!$AI:$AI,通讯通路门店!$S:$S,$G1524)</f>
        <v>0</v>
      </c>
      <c r="BQ1524" s="83"/>
    </row>
    <row r="1525" spans="1:69">
      <c r="A1525" s="99" t="str">
        <f>IFERROR(_xlfn.XLOOKUP($G1525,通讯通路门店!$S$4:$S$993931,通讯通路门店!$A$4:$A$993931,0,0),"")</f>
        <v>海南省</v>
      </c>
      <c r="B1525" s="99" t="str">
        <f>IFERROR(_xlfn.XLOOKUP($G1525,通讯通路门店!$S$4:$S$993931,通讯通路门店!$B$4:$B$993931,0,0),"")</f>
        <v>东方市</v>
      </c>
      <c r="C1525" s="99" t="str">
        <f>IFERROR(_xlfn.XLOOKUP($G1525,通讯通路门店!$S$4:$S$993931,通讯通路门店!$C$4:$C$993931,0,0),"")</f>
        <v>东方市</v>
      </c>
      <c r="D1525" s="99" t="str">
        <f>IFERROR(_xlfn.XLOOKUP($G1525,通讯通路门店!$S$4:$S$993931,通讯通路门店!$D$4:$D$993931,0,0),"")</f>
        <v>八所镇</v>
      </c>
      <c r="E1525" s="83"/>
      <c r="F1525" s="83"/>
      <c r="G1525" s="101"/>
      <c r="H1525" s="102">
        <f>IFERROR(_xlfn.XLOOKUP($G1525,通讯通路门店!$S$4:$S$993931,通讯通路门店!$R$4:$R$993931,0,0),"")</f>
        <v>0</v>
      </c>
      <c r="I1525" s="83"/>
      <c r="J1525" s="83"/>
      <c r="K1525" s="83"/>
      <c r="L1525" s="83"/>
      <c r="M1525" s="83"/>
      <c r="N1525" s="83"/>
      <c r="O1525" s="83"/>
      <c r="P1525" s="83"/>
      <c r="Q1525" s="83"/>
      <c r="R1525" s="83"/>
      <c r="S1525" s="83"/>
      <c r="T1525" s="83"/>
      <c r="U1525" s="99">
        <f>COUNTIF(通讯通路门店!$S:$S,$G1525)</f>
        <v>0</v>
      </c>
      <c r="V1525" s="99">
        <f>COUNTIFS(通讯通路门店!$S:$S,$G1525,通讯通路门店!$J:$J,"综合卖场")</f>
        <v>0</v>
      </c>
      <c r="W1525" s="99">
        <f>SUMIFS(通讯通路门店!$AJ:$AJ,通讯通路门店!$S:$S,通讯客户沙盘!$G1525)</f>
        <v>0</v>
      </c>
      <c r="X1525" s="99">
        <f t="shared" si="115"/>
        <v>0</v>
      </c>
      <c r="Y1525" s="99">
        <f>COUNTIFS(通讯通路门店!$S:$S,$G1525,通讯通路门店!$J:$J,"荣耀体验店")+COUNTIFS(通讯通路门店!$S:$S,$G1525,通讯通路门店!$J:$J,"荣耀授权专卖店")</f>
        <v>0</v>
      </c>
      <c r="Z1525" s="99">
        <f>COUNTIFS(通讯通路门店!$S:$S,$G1525,通讯通路门店!$J:$J,"VIVO体验店")</f>
        <v>0</v>
      </c>
      <c r="AA1525" s="99">
        <f>COUNTIFS(通讯通路门店!$S:$S,$G1525,通讯通路门店!$J:$J,"OPPO体验店")</f>
        <v>0</v>
      </c>
      <c r="AB1525" s="99">
        <f>COUNTIFS(通讯通路门店!$S:$S,$G1525,通讯通路门店!$J:$J,"华为授权体验店")+COUNTIFS(通讯通路门店!$S:$S,$G1525,通讯通路门店!$J:$J,"华为堡垒店")</f>
        <v>0</v>
      </c>
      <c r="AC1525" s="99">
        <f>COUNTIFS(通讯通路门店!$S:$S,$G1525,通讯通路门店!$J:$J,"小米体验店")</f>
        <v>0</v>
      </c>
      <c r="AD1525" s="99">
        <f>COUNTIFS(通讯通路门店!$S:$S,$G1525,通讯通路门店!$J:$J,"苹果体验店")</f>
        <v>0</v>
      </c>
      <c r="AE1525" s="99">
        <f>COUNTIFS(通讯通路门店!$S:$S,$G1525,通讯通路门店!$J:$J,"其他品牌专卖店")</f>
        <v>0</v>
      </c>
      <c r="AF1525" s="99">
        <f>SUMIFS(通讯通路门店!$BI:$BI,通讯通路门店!$S:$S,$G1525)</f>
        <v>0</v>
      </c>
      <c r="AG1525" s="99">
        <f>SUMIFS(通讯通路门店!$BH:$BH,通讯通路门店!$S:$S,$G1525)</f>
        <v>0</v>
      </c>
      <c r="AH1525" s="99">
        <f t="shared" si="116"/>
        <v>0</v>
      </c>
      <c r="AI1525" s="99">
        <f>SUMIFS(通讯通路门店!$BB:$BB,通讯通路门店!$S:$S,$G1525)</f>
        <v>0</v>
      </c>
      <c r="AJ1525" s="99">
        <f>SUMIFS(通讯通路门店!$BE:$BE,通讯通路门店!$S:$S,$G1525)</f>
        <v>0</v>
      </c>
      <c r="AK1525" s="99">
        <f>SUMIFS(通讯通路门店!$BG:$BG,通讯通路门店!$S:$S,$G1525)</f>
        <v>0</v>
      </c>
      <c r="AL1525" s="99">
        <f>SUMIFS(通讯通路门店!$BC:$BC,通讯通路门店!$S:$S,$G1525)</f>
        <v>0</v>
      </c>
      <c r="AM1525" s="99">
        <f>SUMIFS(通讯通路门店!$BD:$BD,通讯通路门店!$S:$S,$G1525)</f>
        <v>0</v>
      </c>
      <c r="AN1525" s="99">
        <f>SUMIFS(通讯通路门店!$BF:$BF,通讯通路门店!$S:$S,$G1525)</f>
        <v>0</v>
      </c>
      <c r="AO1525" s="99">
        <f t="shared" si="117"/>
        <v>0</v>
      </c>
      <c r="AP1525" s="99">
        <f>SUMIFS(通讯通路门店!$K:$K,通讯通路门店!$S:$S,$G1525)</f>
        <v>0</v>
      </c>
      <c r="AQ1525" s="83"/>
      <c r="AR1525" s="99">
        <f>SUMIFS(通讯通路门店!$T:$T,通讯通路门店!$S:$S,$G1525)</f>
        <v>0</v>
      </c>
      <c r="AS1525" s="99">
        <f>SUMIFS(通讯通路门店!$U:$U,通讯通路门店!$S:$S,$G1525)</f>
        <v>0</v>
      </c>
      <c r="AT1525" s="99">
        <f>SUMIFS(通讯通路门店!$V:$V,通讯通路门店!$S:$S,$G1525)</f>
        <v>0</v>
      </c>
      <c r="AU1525" s="99">
        <f>SUMIFS(通讯通路门店!$W:$W,通讯通路门店!$S:$S,$G1525)</f>
        <v>0</v>
      </c>
      <c r="AV1525" s="99">
        <f>SUMIFS(通讯通路门店!$Z:$Z,通讯通路门店!$S:$S,$G1525)</f>
        <v>0</v>
      </c>
      <c r="AW1525" s="99">
        <f>SUMIFS(通讯通路门店!$AB:$AB,通讯通路门店!$S:$S,$G1525)</f>
        <v>0</v>
      </c>
      <c r="AX1525" s="99">
        <f>SUMIFS(通讯通路门店!$X:$X,通讯通路门店!$S:$S,$G1525)</f>
        <v>0</v>
      </c>
      <c r="AY1525" s="99">
        <f>SUMIFS(通讯通路门店!$Y:$Y,通讯通路门店!$S:$S,$G1525)</f>
        <v>0</v>
      </c>
      <c r="AZ1525" s="99">
        <f>SUMIFS(通讯通路门店!$AA:$AA,通讯通路门店!$S:$S,$G1525)</f>
        <v>0</v>
      </c>
      <c r="BA1525" s="99">
        <f t="shared" si="118"/>
        <v>0</v>
      </c>
      <c r="BB1525" s="99">
        <f t="shared" si="119"/>
        <v>0</v>
      </c>
      <c r="BC1525" s="99">
        <f>SUMIFS(通讯通路门店!$W:$W,通讯通路门店!$S:$S,$G1525,通讯通路门店!$J:$J,"荣耀体验店")+SUMIFS(通讯通路门店!$W:$W,通讯通路门店!$S:$S,$G1525,通讯通路门店!$J:$J,"荣耀授权专卖店")</f>
        <v>0</v>
      </c>
      <c r="BD1525" s="99">
        <f>SUMIFS(通讯通路门店!$Z:$Z,通讯通路门店!$S:$S,$G1525,通讯通路门店!$J:$J,"VIVO体验店")</f>
        <v>0</v>
      </c>
      <c r="BE1525" s="99">
        <f>SUMIFS(通讯通路门店!$AB:$AB,通讯通路门店!$S:$S,$G1525,通讯通路门店!$J:$J,"OPPO体验店")</f>
        <v>0</v>
      </c>
      <c r="BF1525" s="99">
        <f>SUMIFS(通讯通路门店!$X:$X,通讯通路门店!$S:$S,$G1525,通讯通路门店!$J:$J,"华为授权体验店")+SUMIFS(通讯通路门店!$AA:$AA,通讯通路门店!$S:$S,$G1525,通讯通路门店!$J:$J,"华为堡垒店")</f>
        <v>0</v>
      </c>
      <c r="BG1525" s="99">
        <f>SUMIFS(通讯通路门店!$Y:$Y,通讯通路门店!$S:$S,$G1525,通讯通路门店!$J:$J,"小米体验店")</f>
        <v>0</v>
      </c>
      <c r="BH1525" s="99">
        <f>SUMIFS(通讯通路门店!$AA:$AA,通讯通路门店!$S:$S,$G1525,通讯通路门店!$J:$J,"苹果体验店")</f>
        <v>0</v>
      </c>
      <c r="BI1525" s="99">
        <f>SUMIFS(通讯通路门店!$K:$K,通讯通路门店!$S:$S,$G1525,通讯通路门店!$J:$J,"其他品牌专卖店")</f>
        <v>0</v>
      </c>
      <c r="BJ1525" s="99">
        <f>SUMIFS(通讯通路门店!$AC:$AC,通讯通路门店!$S:$S,$G1525)</f>
        <v>0</v>
      </c>
      <c r="BK1525" s="99">
        <f>SUMIFS(通讯通路门店!$AD:$AD,通讯通路门店!$S:$S,$G1525)</f>
        <v>0</v>
      </c>
      <c r="BL1525" s="99">
        <f>SUMIFS(通讯通路门店!$AE:$AE,通讯通路门店!$S:$S,$G1525)</f>
        <v>0</v>
      </c>
      <c r="BM1525" s="99">
        <f>SUMIFS(通讯通路门店!$AF:$AF,通讯通路门店!$S:$S,$G1525)</f>
        <v>0</v>
      </c>
      <c r="BN1525" s="99">
        <f>SUMIFS(通讯通路门店!$AG:$AG,通讯通路门店!$S:$S,$G1525)</f>
        <v>0</v>
      </c>
      <c r="BO1525" s="99">
        <f>SUMIFS(通讯通路门店!$AH:$AH,通讯通路门店!$S:$S,$G1525)</f>
        <v>0</v>
      </c>
      <c r="BP1525" s="99">
        <f>SUMIFS(通讯通路门店!$AI:$AI,通讯通路门店!$S:$S,$G1525)</f>
        <v>0</v>
      </c>
      <c r="BQ1525" s="83"/>
    </row>
    <row r="1526" spans="1:69">
      <c r="A1526" s="99" t="str">
        <f>IFERROR(_xlfn.XLOOKUP($G1526,通讯通路门店!$S$4:$S$993931,通讯通路门店!$A$4:$A$993931,0,0),"")</f>
        <v>海南省</v>
      </c>
      <c r="B1526" s="99" t="str">
        <f>IFERROR(_xlfn.XLOOKUP($G1526,通讯通路门店!$S$4:$S$993931,通讯通路门店!$B$4:$B$993931,0,0),"")</f>
        <v>东方市</v>
      </c>
      <c r="C1526" s="99" t="str">
        <f>IFERROR(_xlfn.XLOOKUP($G1526,通讯通路门店!$S$4:$S$993931,通讯通路门店!$C$4:$C$993931,0,0),"")</f>
        <v>东方市</v>
      </c>
      <c r="D1526" s="99" t="str">
        <f>IFERROR(_xlfn.XLOOKUP($G1526,通讯通路门店!$S$4:$S$993931,通讯通路门店!$D$4:$D$993931,0,0),"")</f>
        <v>八所镇</v>
      </c>
      <c r="E1526" s="83"/>
      <c r="F1526" s="83"/>
      <c r="G1526" s="101"/>
      <c r="H1526" s="102">
        <f>IFERROR(_xlfn.XLOOKUP($G1526,通讯通路门店!$S$4:$S$993931,通讯通路门店!$R$4:$R$993931,0,0),"")</f>
        <v>0</v>
      </c>
      <c r="I1526" s="83"/>
      <c r="J1526" s="83"/>
      <c r="K1526" s="83"/>
      <c r="L1526" s="83"/>
      <c r="M1526" s="83"/>
      <c r="N1526" s="83"/>
      <c r="O1526" s="83"/>
      <c r="P1526" s="83"/>
      <c r="Q1526" s="83"/>
      <c r="R1526" s="83"/>
      <c r="S1526" s="83"/>
      <c r="T1526" s="83"/>
      <c r="U1526" s="99">
        <f>COUNTIF(通讯通路门店!$S:$S,$G1526)</f>
        <v>0</v>
      </c>
      <c r="V1526" s="99">
        <f>COUNTIFS(通讯通路门店!$S:$S,$G1526,通讯通路门店!$J:$J,"综合卖场")</f>
        <v>0</v>
      </c>
      <c r="W1526" s="99">
        <f>SUMIFS(通讯通路门店!$AJ:$AJ,通讯通路门店!$S:$S,通讯客户沙盘!$G1526)</f>
        <v>0</v>
      </c>
      <c r="X1526" s="99">
        <f t="shared" si="115"/>
        <v>0</v>
      </c>
      <c r="Y1526" s="99">
        <f>COUNTIFS(通讯通路门店!$S:$S,$G1526,通讯通路门店!$J:$J,"荣耀体验店")+COUNTIFS(通讯通路门店!$S:$S,$G1526,通讯通路门店!$J:$J,"荣耀授权专卖店")</f>
        <v>0</v>
      </c>
      <c r="Z1526" s="99">
        <f>COUNTIFS(通讯通路门店!$S:$S,$G1526,通讯通路门店!$J:$J,"VIVO体验店")</f>
        <v>0</v>
      </c>
      <c r="AA1526" s="99">
        <f>COUNTIFS(通讯通路门店!$S:$S,$G1526,通讯通路门店!$J:$J,"OPPO体验店")</f>
        <v>0</v>
      </c>
      <c r="AB1526" s="99">
        <f>COUNTIFS(通讯通路门店!$S:$S,$G1526,通讯通路门店!$J:$J,"华为授权体验店")+COUNTIFS(通讯通路门店!$S:$S,$G1526,通讯通路门店!$J:$J,"华为堡垒店")</f>
        <v>0</v>
      </c>
      <c r="AC1526" s="99">
        <f>COUNTIFS(通讯通路门店!$S:$S,$G1526,通讯通路门店!$J:$J,"小米体验店")</f>
        <v>0</v>
      </c>
      <c r="AD1526" s="99">
        <f>COUNTIFS(通讯通路门店!$S:$S,$G1526,通讯通路门店!$J:$J,"苹果体验店")</f>
        <v>0</v>
      </c>
      <c r="AE1526" s="99">
        <f>COUNTIFS(通讯通路门店!$S:$S,$G1526,通讯通路门店!$J:$J,"其他品牌专卖店")</f>
        <v>0</v>
      </c>
      <c r="AF1526" s="99">
        <f>SUMIFS(通讯通路门店!$BI:$BI,通讯通路门店!$S:$S,$G1526)</f>
        <v>0</v>
      </c>
      <c r="AG1526" s="99">
        <f>SUMIFS(通讯通路门店!$BH:$BH,通讯通路门店!$S:$S,$G1526)</f>
        <v>0</v>
      </c>
      <c r="AH1526" s="99">
        <f t="shared" si="116"/>
        <v>0</v>
      </c>
      <c r="AI1526" s="99">
        <f>SUMIFS(通讯通路门店!$BB:$BB,通讯通路门店!$S:$S,$G1526)</f>
        <v>0</v>
      </c>
      <c r="AJ1526" s="99">
        <f>SUMIFS(通讯通路门店!$BE:$BE,通讯通路门店!$S:$S,$G1526)</f>
        <v>0</v>
      </c>
      <c r="AK1526" s="99">
        <f>SUMIFS(通讯通路门店!$BG:$BG,通讯通路门店!$S:$S,$G1526)</f>
        <v>0</v>
      </c>
      <c r="AL1526" s="99">
        <f>SUMIFS(通讯通路门店!$BC:$BC,通讯通路门店!$S:$S,$G1526)</f>
        <v>0</v>
      </c>
      <c r="AM1526" s="99">
        <f>SUMIFS(通讯通路门店!$BD:$BD,通讯通路门店!$S:$S,$G1526)</f>
        <v>0</v>
      </c>
      <c r="AN1526" s="99">
        <f>SUMIFS(通讯通路门店!$BF:$BF,通讯通路门店!$S:$S,$G1526)</f>
        <v>0</v>
      </c>
      <c r="AO1526" s="99">
        <f t="shared" si="117"/>
        <v>0</v>
      </c>
      <c r="AP1526" s="99">
        <f>SUMIFS(通讯通路门店!$K:$K,通讯通路门店!$S:$S,$G1526)</f>
        <v>0</v>
      </c>
      <c r="AQ1526" s="83"/>
      <c r="AR1526" s="99">
        <f>SUMIFS(通讯通路门店!$T:$T,通讯通路门店!$S:$S,$G1526)</f>
        <v>0</v>
      </c>
      <c r="AS1526" s="99">
        <f>SUMIFS(通讯通路门店!$U:$U,通讯通路门店!$S:$S,$G1526)</f>
        <v>0</v>
      </c>
      <c r="AT1526" s="99">
        <f>SUMIFS(通讯通路门店!$V:$V,通讯通路门店!$S:$S,$G1526)</f>
        <v>0</v>
      </c>
      <c r="AU1526" s="99">
        <f>SUMIFS(通讯通路门店!$W:$W,通讯通路门店!$S:$S,$G1526)</f>
        <v>0</v>
      </c>
      <c r="AV1526" s="99">
        <f>SUMIFS(通讯通路门店!$Z:$Z,通讯通路门店!$S:$S,$G1526)</f>
        <v>0</v>
      </c>
      <c r="AW1526" s="99">
        <f>SUMIFS(通讯通路门店!$AB:$AB,通讯通路门店!$S:$S,$G1526)</f>
        <v>0</v>
      </c>
      <c r="AX1526" s="99">
        <f>SUMIFS(通讯通路门店!$X:$X,通讯通路门店!$S:$S,$G1526)</f>
        <v>0</v>
      </c>
      <c r="AY1526" s="99">
        <f>SUMIFS(通讯通路门店!$Y:$Y,通讯通路门店!$S:$S,$G1526)</f>
        <v>0</v>
      </c>
      <c r="AZ1526" s="99">
        <f>SUMIFS(通讯通路门店!$AA:$AA,通讯通路门店!$S:$S,$G1526)</f>
        <v>0</v>
      </c>
      <c r="BA1526" s="99">
        <f t="shared" si="118"/>
        <v>0</v>
      </c>
      <c r="BB1526" s="99">
        <f t="shared" si="119"/>
        <v>0</v>
      </c>
      <c r="BC1526" s="99">
        <f>SUMIFS(通讯通路门店!$W:$W,通讯通路门店!$S:$S,$G1526,通讯通路门店!$J:$J,"荣耀体验店")+SUMIFS(通讯通路门店!$W:$W,通讯通路门店!$S:$S,$G1526,通讯通路门店!$J:$J,"荣耀授权专卖店")</f>
        <v>0</v>
      </c>
      <c r="BD1526" s="99">
        <f>SUMIFS(通讯通路门店!$Z:$Z,通讯通路门店!$S:$S,$G1526,通讯通路门店!$J:$J,"VIVO体验店")</f>
        <v>0</v>
      </c>
      <c r="BE1526" s="99">
        <f>SUMIFS(通讯通路门店!$AB:$AB,通讯通路门店!$S:$S,$G1526,通讯通路门店!$J:$J,"OPPO体验店")</f>
        <v>0</v>
      </c>
      <c r="BF1526" s="99">
        <f>SUMIFS(通讯通路门店!$X:$X,通讯通路门店!$S:$S,$G1526,通讯通路门店!$J:$J,"华为授权体验店")+SUMIFS(通讯通路门店!$AA:$AA,通讯通路门店!$S:$S,$G1526,通讯通路门店!$J:$J,"华为堡垒店")</f>
        <v>0</v>
      </c>
      <c r="BG1526" s="99">
        <f>SUMIFS(通讯通路门店!$Y:$Y,通讯通路门店!$S:$S,$G1526,通讯通路门店!$J:$J,"小米体验店")</f>
        <v>0</v>
      </c>
      <c r="BH1526" s="99">
        <f>SUMIFS(通讯通路门店!$AA:$AA,通讯通路门店!$S:$S,$G1526,通讯通路门店!$J:$J,"苹果体验店")</f>
        <v>0</v>
      </c>
      <c r="BI1526" s="99">
        <f>SUMIFS(通讯通路门店!$K:$K,通讯通路门店!$S:$S,$G1526,通讯通路门店!$J:$J,"其他品牌专卖店")</f>
        <v>0</v>
      </c>
      <c r="BJ1526" s="99">
        <f>SUMIFS(通讯通路门店!$AC:$AC,通讯通路门店!$S:$S,$G1526)</f>
        <v>0</v>
      </c>
      <c r="BK1526" s="99">
        <f>SUMIFS(通讯通路门店!$AD:$AD,通讯通路门店!$S:$S,$G1526)</f>
        <v>0</v>
      </c>
      <c r="BL1526" s="99">
        <f>SUMIFS(通讯通路门店!$AE:$AE,通讯通路门店!$S:$S,$G1526)</f>
        <v>0</v>
      </c>
      <c r="BM1526" s="99">
        <f>SUMIFS(通讯通路门店!$AF:$AF,通讯通路门店!$S:$S,$G1526)</f>
        <v>0</v>
      </c>
      <c r="BN1526" s="99">
        <f>SUMIFS(通讯通路门店!$AG:$AG,通讯通路门店!$S:$S,$G1526)</f>
        <v>0</v>
      </c>
      <c r="BO1526" s="99">
        <f>SUMIFS(通讯通路门店!$AH:$AH,通讯通路门店!$S:$S,$G1526)</f>
        <v>0</v>
      </c>
      <c r="BP1526" s="99">
        <f>SUMIFS(通讯通路门店!$AI:$AI,通讯通路门店!$S:$S,$G1526)</f>
        <v>0</v>
      </c>
      <c r="BQ1526" s="83"/>
    </row>
    <row r="1527" spans="1:69">
      <c r="A1527" s="99" t="str">
        <f>IFERROR(_xlfn.XLOOKUP($G1527,通讯通路门店!$S$4:$S$993931,通讯通路门店!$A$4:$A$993931,0,0),"")</f>
        <v>海南省</v>
      </c>
      <c r="B1527" s="99" t="str">
        <f>IFERROR(_xlfn.XLOOKUP($G1527,通讯通路门店!$S$4:$S$993931,通讯通路门店!$B$4:$B$993931,0,0),"")</f>
        <v>东方市</v>
      </c>
      <c r="C1527" s="99" t="str">
        <f>IFERROR(_xlfn.XLOOKUP($G1527,通讯通路门店!$S$4:$S$993931,通讯通路门店!$C$4:$C$993931,0,0),"")</f>
        <v>东方市</v>
      </c>
      <c r="D1527" s="99" t="str">
        <f>IFERROR(_xlfn.XLOOKUP($G1527,通讯通路门店!$S$4:$S$993931,通讯通路门店!$D$4:$D$993931,0,0),"")</f>
        <v>八所镇</v>
      </c>
      <c r="E1527" s="83"/>
      <c r="F1527" s="83"/>
      <c r="G1527" s="101"/>
      <c r="H1527" s="102">
        <f>IFERROR(_xlfn.XLOOKUP($G1527,通讯通路门店!$S$4:$S$993931,通讯通路门店!$R$4:$R$993931,0,0),"")</f>
        <v>0</v>
      </c>
      <c r="I1527" s="83"/>
      <c r="J1527" s="83"/>
      <c r="K1527" s="83"/>
      <c r="L1527" s="83"/>
      <c r="M1527" s="83"/>
      <c r="N1527" s="83"/>
      <c r="O1527" s="83"/>
      <c r="P1527" s="83"/>
      <c r="Q1527" s="83"/>
      <c r="R1527" s="83"/>
      <c r="S1527" s="83"/>
      <c r="T1527" s="83"/>
      <c r="U1527" s="99">
        <f>COUNTIF(通讯通路门店!$S:$S,$G1527)</f>
        <v>0</v>
      </c>
      <c r="V1527" s="99">
        <f>COUNTIFS(通讯通路门店!$S:$S,$G1527,通讯通路门店!$J:$J,"综合卖场")</f>
        <v>0</v>
      </c>
      <c r="W1527" s="99">
        <f>SUMIFS(通讯通路门店!$AJ:$AJ,通讯通路门店!$S:$S,通讯客户沙盘!$G1527)</f>
        <v>0</v>
      </c>
      <c r="X1527" s="99">
        <f t="shared" si="115"/>
        <v>0</v>
      </c>
      <c r="Y1527" s="99">
        <f>COUNTIFS(通讯通路门店!$S:$S,$G1527,通讯通路门店!$J:$J,"荣耀体验店")+COUNTIFS(通讯通路门店!$S:$S,$G1527,通讯通路门店!$J:$J,"荣耀授权专卖店")</f>
        <v>0</v>
      </c>
      <c r="Z1527" s="99">
        <f>COUNTIFS(通讯通路门店!$S:$S,$G1527,通讯通路门店!$J:$J,"VIVO体验店")</f>
        <v>0</v>
      </c>
      <c r="AA1527" s="99">
        <f>COUNTIFS(通讯通路门店!$S:$S,$G1527,通讯通路门店!$J:$J,"OPPO体验店")</f>
        <v>0</v>
      </c>
      <c r="AB1527" s="99">
        <f>COUNTIFS(通讯通路门店!$S:$S,$G1527,通讯通路门店!$J:$J,"华为授权体验店")+COUNTIFS(通讯通路门店!$S:$S,$G1527,通讯通路门店!$J:$J,"华为堡垒店")</f>
        <v>0</v>
      </c>
      <c r="AC1527" s="99">
        <f>COUNTIFS(通讯通路门店!$S:$S,$G1527,通讯通路门店!$J:$J,"小米体验店")</f>
        <v>0</v>
      </c>
      <c r="AD1527" s="99">
        <f>COUNTIFS(通讯通路门店!$S:$S,$G1527,通讯通路门店!$J:$J,"苹果体验店")</f>
        <v>0</v>
      </c>
      <c r="AE1527" s="99">
        <f>COUNTIFS(通讯通路门店!$S:$S,$G1527,通讯通路门店!$J:$J,"其他品牌专卖店")</f>
        <v>0</v>
      </c>
      <c r="AF1527" s="99">
        <f>SUMIFS(通讯通路门店!$BI:$BI,通讯通路门店!$S:$S,$G1527)</f>
        <v>0</v>
      </c>
      <c r="AG1527" s="99">
        <f>SUMIFS(通讯通路门店!$BH:$BH,通讯通路门店!$S:$S,$G1527)</f>
        <v>0</v>
      </c>
      <c r="AH1527" s="99">
        <f t="shared" si="116"/>
        <v>0</v>
      </c>
      <c r="AI1527" s="99">
        <f>SUMIFS(通讯通路门店!$BB:$BB,通讯通路门店!$S:$S,$G1527)</f>
        <v>0</v>
      </c>
      <c r="AJ1527" s="99">
        <f>SUMIFS(通讯通路门店!$BE:$BE,通讯通路门店!$S:$S,$G1527)</f>
        <v>0</v>
      </c>
      <c r="AK1527" s="99">
        <f>SUMIFS(通讯通路门店!$BG:$BG,通讯通路门店!$S:$S,$G1527)</f>
        <v>0</v>
      </c>
      <c r="AL1527" s="99">
        <f>SUMIFS(通讯通路门店!$BC:$BC,通讯通路门店!$S:$S,$G1527)</f>
        <v>0</v>
      </c>
      <c r="AM1527" s="99">
        <f>SUMIFS(通讯通路门店!$BD:$BD,通讯通路门店!$S:$S,$G1527)</f>
        <v>0</v>
      </c>
      <c r="AN1527" s="99">
        <f>SUMIFS(通讯通路门店!$BF:$BF,通讯通路门店!$S:$S,$G1527)</f>
        <v>0</v>
      </c>
      <c r="AO1527" s="99">
        <f t="shared" si="117"/>
        <v>0</v>
      </c>
      <c r="AP1527" s="99">
        <f>SUMIFS(通讯通路门店!$K:$K,通讯通路门店!$S:$S,$G1527)</f>
        <v>0</v>
      </c>
      <c r="AQ1527" s="83"/>
      <c r="AR1527" s="99">
        <f>SUMIFS(通讯通路门店!$T:$T,通讯通路门店!$S:$S,$G1527)</f>
        <v>0</v>
      </c>
      <c r="AS1527" s="99">
        <f>SUMIFS(通讯通路门店!$U:$U,通讯通路门店!$S:$S,$G1527)</f>
        <v>0</v>
      </c>
      <c r="AT1527" s="99">
        <f>SUMIFS(通讯通路门店!$V:$V,通讯通路门店!$S:$S,$G1527)</f>
        <v>0</v>
      </c>
      <c r="AU1527" s="99">
        <f>SUMIFS(通讯通路门店!$W:$W,通讯通路门店!$S:$S,$G1527)</f>
        <v>0</v>
      </c>
      <c r="AV1527" s="99">
        <f>SUMIFS(通讯通路门店!$Z:$Z,通讯通路门店!$S:$S,$G1527)</f>
        <v>0</v>
      </c>
      <c r="AW1527" s="99">
        <f>SUMIFS(通讯通路门店!$AB:$AB,通讯通路门店!$S:$S,$G1527)</f>
        <v>0</v>
      </c>
      <c r="AX1527" s="99">
        <f>SUMIFS(通讯通路门店!$X:$X,通讯通路门店!$S:$S,$G1527)</f>
        <v>0</v>
      </c>
      <c r="AY1527" s="99">
        <f>SUMIFS(通讯通路门店!$Y:$Y,通讯通路门店!$S:$S,$G1527)</f>
        <v>0</v>
      </c>
      <c r="AZ1527" s="99">
        <f>SUMIFS(通讯通路门店!$AA:$AA,通讯通路门店!$S:$S,$G1527)</f>
        <v>0</v>
      </c>
      <c r="BA1527" s="99">
        <f t="shared" si="118"/>
        <v>0</v>
      </c>
      <c r="BB1527" s="99">
        <f t="shared" si="119"/>
        <v>0</v>
      </c>
      <c r="BC1527" s="99">
        <f>SUMIFS(通讯通路门店!$W:$W,通讯通路门店!$S:$S,$G1527,通讯通路门店!$J:$J,"荣耀体验店")+SUMIFS(通讯通路门店!$W:$W,通讯通路门店!$S:$S,$G1527,通讯通路门店!$J:$J,"荣耀授权专卖店")</f>
        <v>0</v>
      </c>
      <c r="BD1527" s="99">
        <f>SUMIFS(通讯通路门店!$Z:$Z,通讯通路门店!$S:$S,$G1527,通讯通路门店!$J:$J,"VIVO体验店")</f>
        <v>0</v>
      </c>
      <c r="BE1527" s="99">
        <f>SUMIFS(通讯通路门店!$AB:$AB,通讯通路门店!$S:$S,$G1527,通讯通路门店!$J:$J,"OPPO体验店")</f>
        <v>0</v>
      </c>
      <c r="BF1527" s="99">
        <f>SUMIFS(通讯通路门店!$X:$X,通讯通路门店!$S:$S,$G1527,通讯通路门店!$J:$J,"华为授权体验店")+SUMIFS(通讯通路门店!$AA:$AA,通讯通路门店!$S:$S,$G1527,通讯通路门店!$J:$J,"华为堡垒店")</f>
        <v>0</v>
      </c>
      <c r="BG1527" s="99">
        <f>SUMIFS(通讯通路门店!$Y:$Y,通讯通路门店!$S:$S,$G1527,通讯通路门店!$J:$J,"小米体验店")</f>
        <v>0</v>
      </c>
      <c r="BH1527" s="99">
        <f>SUMIFS(通讯通路门店!$AA:$AA,通讯通路门店!$S:$S,$G1527,通讯通路门店!$J:$J,"苹果体验店")</f>
        <v>0</v>
      </c>
      <c r="BI1527" s="99">
        <f>SUMIFS(通讯通路门店!$K:$K,通讯通路门店!$S:$S,$G1527,通讯通路门店!$J:$J,"其他品牌专卖店")</f>
        <v>0</v>
      </c>
      <c r="BJ1527" s="99">
        <f>SUMIFS(通讯通路门店!$AC:$AC,通讯通路门店!$S:$S,$G1527)</f>
        <v>0</v>
      </c>
      <c r="BK1527" s="99">
        <f>SUMIFS(通讯通路门店!$AD:$AD,通讯通路门店!$S:$S,$G1527)</f>
        <v>0</v>
      </c>
      <c r="BL1527" s="99">
        <f>SUMIFS(通讯通路门店!$AE:$AE,通讯通路门店!$S:$S,$G1527)</f>
        <v>0</v>
      </c>
      <c r="BM1527" s="99">
        <f>SUMIFS(通讯通路门店!$AF:$AF,通讯通路门店!$S:$S,$G1527)</f>
        <v>0</v>
      </c>
      <c r="BN1527" s="99">
        <f>SUMIFS(通讯通路门店!$AG:$AG,通讯通路门店!$S:$S,$G1527)</f>
        <v>0</v>
      </c>
      <c r="BO1527" s="99">
        <f>SUMIFS(通讯通路门店!$AH:$AH,通讯通路门店!$S:$S,$G1527)</f>
        <v>0</v>
      </c>
      <c r="BP1527" s="99">
        <f>SUMIFS(通讯通路门店!$AI:$AI,通讯通路门店!$S:$S,$G1527)</f>
        <v>0</v>
      </c>
      <c r="BQ1527" s="83"/>
    </row>
    <row r="1528" spans="1:69">
      <c r="A1528" s="99" t="str">
        <f>IFERROR(_xlfn.XLOOKUP($G1528,通讯通路门店!$S$4:$S$993931,通讯通路门店!$A$4:$A$993931,0,0),"")</f>
        <v>海南省</v>
      </c>
      <c r="B1528" s="99" t="str">
        <f>IFERROR(_xlfn.XLOOKUP($G1528,通讯通路门店!$S$4:$S$993931,通讯通路门店!$B$4:$B$993931,0,0),"")</f>
        <v>东方市</v>
      </c>
      <c r="C1528" s="99" t="str">
        <f>IFERROR(_xlfn.XLOOKUP($G1528,通讯通路门店!$S$4:$S$993931,通讯通路门店!$C$4:$C$993931,0,0),"")</f>
        <v>东方市</v>
      </c>
      <c r="D1528" s="99" t="str">
        <f>IFERROR(_xlfn.XLOOKUP($G1528,通讯通路门店!$S$4:$S$993931,通讯通路门店!$D$4:$D$993931,0,0),"")</f>
        <v>八所镇</v>
      </c>
      <c r="E1528" s="83"/>
      <c r="F1528" s="83"/>
      <c r="G1528" s="101"/>
      <c r="H1528" s="102">
        <f>IFERROR(_xlfn.XLOOKUP($G1528,通讯通路门店!$S$4:$S$993931,通讯通路门店!$R$4:$R$993931,0,0),"")</f>
        <v>0</v>
      </c>
      <c r="I1528" s="83"/>
      <c r="J1528" s="83"/>
      <c r="K1528" s="83"/>
      <c r="L1528" s="83"/>
      <c r="M1528" s="83"/>
      <c r="N1528" s="83"/>
      <c r="O1528" s="83"/>
      <c r="P1528" s="83"/>
      <c r="Q1528" s="83"/>
      <c r="R1528" s="83"/>
      <c r="S1528" s="83"/>
      <c r="T1528" s="83"/>
      <c r="U1528" s="99">
        <f>COUNTIF(通讯通路门店!$S:$S,$G1528)</f>
        <v>0</v>
      </c>
      <c r="V1528" s="99">
        <f>COUNTIFS(通讯通路门店!$S:$S,$G1528,通讯通路门店!$J:$J,"综合卖场")</f>
        <v>0</v>
      </c>
      <c r="W1528" s="99">
        <f>SUMIFS(通讯通路门店!$AJ:$AJ,通讯通路门店!$S:$S,通讯客户沙盘!$G1528)</f>
        <v>0</v>
      </c>
      <c r="X1528" s="99">
        <f t="shared" si="115"/>
        <v>0</v>
      </c>
      <c r="Y1528" s="99">
        <f>COUNTIFS(通讯通路门店!$S:$S,$G1528,通讯通路门店!$J:$J,"荣耀体验店")+COUNTIFS(通讯通路门店!$S:$S,$G1528,通讯通路门店!$J:$J,"荣耀授权专卖店")</f>
        <v>0</v>
      </c>
      <c r="Z1528" s="99">
        <f>COUNTIFS(通讯通路门店!$S:$S,$G1528,通讯通路门店!$J:$J,"VIVO体验店")</f>
        <v>0</v>
      </c>
      <c r="AA1528" s="99">
        <f>COUNTIFS(通讯通路门店!$S:$S,$G1528,通讯通路门店!$J:$J,"OPPO体验店")</f>
        <v>0</v>
      </c>
      <c r="AB1528" s="99">
        <f>COUNTIFS(通讯通路门店!$S:$S,$G1528,通讯通路门店!$J:$J,"华为授权体验店")+COUNTIFS(通讯通路门店!$S:$S,$G1528,通讯通路门店!$J:$J,"华为堡垒店")</f>
        <v>0</v>
      </c>
      <c r="AC1528" s="99">
        <f>COUNTIFS(通讯通路门店!$S:$S,$G1528,通讯通路门店!$J:$J,"小米体验店")</f>
        <v>0</v>
      </c>
      <c r="AD1528" s="99">
        <f>COUNTIFS(通讯通路门店!$S:$S,$G1528,通讯通路门店!$J:$J,"苹果体验店")</f>
        <v>0</v>
      </c>
      <c r="AE1528" s="99">
        <f>COUNTIFS(通讯通路门店!$S:$S,$G1528,通讯通路门店!$J:$J,"其他品牌专卖店")</f>
        <v>0</v>
      </c>
      <c r="AF1528" s="99">
        <f>SUMIFS(通讯通路门店!$BI:$BI,通讯通路门店!$S:$S,$G1528)</f>
        <v>0</v>
      </c>
      <c r="AG1528" s="99">
        <f>SUMIFS(通讯通路门店!$BH:$BH,通讯通路门店!$S:$S,$G1528)</f>
        <v>0</v>
      </c>
      <c r="AH1528" s="99">
        <f t="shared" si="116"/>
        <v>0</v>
      </c>
      <c r="AI1528" s="99">
        <f>SUMIFS(通讯通路门店!$BB:$BB,通讯通路门店!$S:$S,$G1528)</f>
        <v>0</v>
      </c>
      <c r="AJ1528" s="99">
        <f>SUMIFS(通讯通路门店!$BE:$BE,通讯通路门店!$S:$S,$G1528)</f>
        <v>0</v>
      </c>
      <c r="AK1528" s="99">
        <f>SUMIFS(通讯通路门店!$BG:$BG,通讯通路门店!$S:$S,$G1528)</f>
        <v>0</v>
      </c>
      <c r="AL1528" s="99">
        <f>SUMIFS(通讯通路门店!$BC:$BC,通讯通路门店!$S:$S,$G1528)</f>
        <v>0</v>
      </c>
      <c r="AM1528" s="99">
        <f>SUMIFS(通讯通路门店!$BD:$BD,通讯通路门店!$S:$S,$G1528)</f>
        <v>0</v>
      </c>
      <c r="AN1528" s="99">
        <f>SUMIFS(通讯通路门店!$BF:$BF,通讯通路门店!$S:$S,$G1528)</f>
        <v>0</v>
      </c>
      <c r="AO1528" s="99">
        <f t="shared" si="117"/>
        <v>0</v>
      </c>
      <c r="AP1528" s="99">
        <f>SUMIFS(通讯通路门店!$K:$K,通讯通路门店!$S:$S,$G1528)</f>
        <v>0</v>
      </c>
      <c r="AQ1528" s="83"/>
      <c r="AR1528" s="99">
        <f>SUMIFS(通讯通路门店!$T:$T,通讯通路门店!$S:$S,$G1528)</f>
        <v>0</v>
      </c>
      <c r="AS1528" s="99">
        <f>SUMIFS(通讯通路门店!$U:$U,通讯通路门店!$S:$S,$G1528)</f>
        <v>0</v>
      </c>
      <c r="AT1528" s="99">
        <f>SUMIFS(通讯通路门店!$V:$V,通讯通路门店!$S:$S,$G1528)</f>
        <v>0</v>
      </c>
      <c r="AU1528" s="99">
        <f>SUMIFS(通讯通路门店!$W:$W,通讯通路门店!$S:$S,$G1528)</f>
        <v>0</v>
      </c>
      <c r="AV1528" s="99">
        <f>SUMIFS(通讯通路门店!$Z:$Z,通讯通路门店!$S:$S,$G1528)</f>
        <v>0</v>
      </c>
      <c r="AW1528" s="99">
        <f>SUMIFS(通讯通路门店!$AB:$AB,通讯通路门店!$S:$S,$G1528)</f>
        <v>0</v>
      </c>
      <c r="AX1528" s="99">
        <f>SUMIFS(通讯通路门店!$X:$X,通讯通路门店!$S:$S,$G1528)</f>
        <v>0</v>
      </c>
      <c r="AY1528" s="99">
        <f>SUMIFS(通讯通路门店!$Y:$Y,通讯通路门店!$S:$S,$G1528)</f>
        <v>0</v>
      </c>
      <c r="AZ1528" s="99">
        <f>SUMIFS(通讯通路门店!$AA:$AA,通讯通路门店!$S:$S,$G1528)</f>
        <v>0</v>
      </c>
      <c r="BA1528" s="99">
        <f t="shared" si="118"/>
        <v>0</v>
      </c>
      <c r="BB1528" s="99">
        <f t="shared" si="119"/>
        <v>0</v>
      </c>
      <c r="BC1528" s="99">
        <f>SUMIFS(通讯通路门店!$W:$W,通讯通路门店!$S:$S,$G1528,通讯通路门店!$J:$J,"荣耀体验店")+SUMIFS(通讯通路门店!$W:$W,通讯通路门店!$S:$S,$G1528,通讯通路门店!$J:$J,"荣耀授权专卖店")</f>
        <v>0</v>
      </c>
      <c r="BD1528" s="99">
        <f>SUMIFS(通讯通路门店!$Z:$Z,通讯通路门店!$S:$S,$G1528,通讯通路门店!$J:$J,"VIVO体验店")</f>
        <v>0</v>
      </c>
      <c r="BE1528" s="99">
        <f>SUMIFS(通讯通路门店!$AB:$AB,通讯通路门店!$S:$S,$G1528,通讯通路门店!$J:$J,"OPPO体验店")</f>
        <v>0</v>
      </c>
      <c r="BF1528" s="99">
        <f>SUMIFS(通讯通路门店!$X:$X,通讯通路门店!$S:$S,$G1528,通讯通路门店!$J:$J,"华为授权体验店")+SUMIFS(通讯通路门店!$AA:$AA,通讯通路门店!$S:$S,$G1528,通讯通路门店!$J:$J,"华为堡垒店")</f>
        <v>0</v>
      </c>
      <c r="BG1528" s="99">
        <f>SUMIFS(通讯通路门店!$Y:$Y,通讯通路门店!$S:$S,$G1528,通讯通路门店!$J:$J,"小米体验店")</f>
        <v>0</v>
      </c>
      <c r="BH1528" s="99">
        <f>SUMIFS(通讯通路门店!$AA:$AA,通讯通路门店!$S:$S,$G1528,通讯通路门店!$J:$J,"苹果体验店")</f>
        <v>0</v>
      </c>
      <c r="BI1528" s="99">
        <f>SUMIFS(通讯通路门店!$K:$K,通讯通路门店!$S:$S,$G1528,通讯通路门店!$J:$J,"其他品牌专卖店")</f>
        <v>0</v>
      </c>
      <c r="BJ1528" s="99">
        <f>SUMIFS(通讯通路门店!$AC:$AC,通讯通路门店!$S:$S,$G1528)</f>
        <v>0</v>
      </c>
      <c r="BK1528" s="99">
        <f>SUMIFS(通讯通路门店!$AD:$AD,通讯通路门店!$S:$S,$G1528)</f>
        <v>0</v>
      </c>
      <c r="BL1528" s="99">
        <f>SUMIFS(通讯通路门店!$AE:$AE,通讯通路门店!$S:$S,$G1528)</f>
        <v>0</v>
      </c>
      <c r="BM1528" s="99">
        <f>SUMIFS(通讯通路门店!$AF:$AF,通讯通路门店!$S:$S,$G1528)</f>
        <v>0</v>
      </c>
      <c r="BN1528" s="99">
        <f>SUMIFS(通讯通路门店!$AG:$AG,通讯通路门店!$S:$S,$G1528)</f>
        <v>0</v>
      </c>
      <c r="BO1528" s="99">
        <f>SUMIFS(通讯通路门店!$AH:$AH,通讯通路门店!$S:$S,$G1528)</f>
        <v>0</v>
      </c>
      <c r="BP1528" s="99">
        <f>SUMIFS(通讯通路门店!$AI:$AI,通讯通路门店!$S:$S,$G1528)</f>
        <v>0</v>
      </c>
      <c r="BQ1528" s="83"/>
    </row>
    <row r="1529" spans="1:69">
      <c r="A1529" s="99" t="str">
        <f>IFERROR(_xlfn.XLOOKUP($G1529,通讯通路门店!$S$4:$S$993931,通讯通路门店!$A$4:$A$993931,0,0),"")</f>
        <v>海南省</v>
      </c>
      <c r="B1529" s="99" t="str">
        <f>IFERROR(_xlfn.XLOOKUP($G1529,通讯通路门店!$S$4:$S$993931,通讯通路门店!$B$4:$B$993931,0,0),"")</f>
        <v>东方市</v>
      </c>
      <c r="C1529" s="99" t="str">
        <f>IFERROR(_xlfn.XLOOKUP($G1529,通讯通路门店!$S$4:$S$993931,通讯通路门店!$C$4:$C$993931,0,0),"")</f>
        <v>东方市</v>
      </c>
      <c r="D1529" s="99" t="str">
        <f>IFERROR(_xlfn.XLOOKUP($G1529,通讯通路门店!$S$4:$S$993931,通讯通路门店!$D$4:$D$993931,0,0),"")</f>
        <v>八所镇</v>
      </c>
      <c r="E1529" s="83"/>
      <c r="F1529" s="83"/>
      <c r="G1529" s="101"/>
      <c r="H1529" s="102">
        <f>IFERROR(_xlfn.XLOOKUP($G1529,通讯通路门店!$S$4:$S$993931,通讯通路门店!$R$4:$R$993931,0,0),"")</f>
        <v>0</v>
      </c>
      <c r="I1529" s="83"/>
      <c r="J1529" s="83"/>
      <c r="K1529" s="83"/>
      <c r="L1529" s="83"/>
      <c r="M1529" s="83"/>
      <c r="N1529" s="83"/>
      <c r="O1529" s="83"/>
      <c r="P1529" s="83"/>
      <c r="Q1529" s="83"/>
      <c r="R1529" s="83"/>
      <c r="S1529" s="83"/>
      <c r="T1529" s="83"/>
      <c r="U1529" s="99">
        <f>COUNTIF(通讯通路门店!$S:$S,$G1529)</f>
        <v>0</v>
      </c>
      <c r="V1529" s="99">
        <f>COUNTIFS(通讯通路门店!$S:$S,$G1529,通讯通路门店!$J:$J,"综合卖场")</f>
        <v>0</v>
      </c>
      <c r="W1529" s="99">
        <f>SUMIFS(通讯通路门店!$AJ:$AJ,通讯通路门店!$S:$S,通讯客户沙盘!$G1529)</f>
        <v>0</v>
      </c>
      <c r="X1529" s="99">
        <f t="shared" si="115"/>
        <v>0</v>
      </c>
      <c r="Y1529" s="99">
        <f>COUNTIFS(通讯通路门店!$S:$S,$G1529,通讯通路门店!$J:$J,"荣耀体验店")+COUNTIFS(通讯通路门店!$S:$S,$G1529,通讯通路门店!$J:$J,"荣耀授权专卖店")</f>
        <v>0</v>
      </c>
      <c r="Z1529" s="99">
        <f>COUNTIFS(通讯通路门店!$S:$S,$G1529,通讯通路门店!$J:$J,"VIVO体验店")</f>
        <v>0</v>
      </c>
      <c r="AA1529" s="99">
        <f>COUNTIFS(通讯通路门店!$S:$S,$G1529,通讯通路门店!$J:$J,"OPPO体验店")</f>
        <v>0</v>
      </c>
      <c r="AB1529" s="99">
        <f>COUNTIFS(通讯通路门店!$S:$S,$G1529,通讯通路门店!$J:$J,"华为授权体验店")+COUNTIFS(通讯通路门店!$S:$S,$G1529,通讯通路门店!$J:$J,"华为堡垒店")</f>
        <v>0</v>
      </c>
      <c r="AC1529" s="99">
        <f>COUNTIFS(通讯通路门店!$S:$S,$G1529,通讯通路门店!$J:$J,"小米体验店")</f>
        <v>0</v>
      </c>
      <c r="AD1529" s="99">
        <f>COUNTIFS(通讯通路门店!$S:$S,$G1529,通讯通路门店!$J:$J,"苹果体验店")</f>
        <v>0</v>
      </c>
      <c r="AE1529" s="99">
        <f>COUNTIFS(通讯通路门店!$S:$S,$G1529,通讯通路门店!$J:$J,"其他品牌专卖店")</f>
        <v>0</v>
      </c>
      <c r="AF1529" s="99">
        <f>SUMIFS(通讯通路门店!$BI:$BI,通讯通路门店!$S:$S,$G1529)</f>
        <v>0</v>
      </c>
      <c r="AG1529" s="99">
        <f>SUMIFS(通讯通路门店!$BH:$BH,通讯通路门店!$S:$S,$G1529)</f>
        <v>0</v>
      </c>
      <c r="AH1529" s="99">
        <f t="shared" si="116"/>
        <v>0</v>
      </c>
      <c r="AI1529" s="99">
        <f>SUMIFS(通讯通路门店!$BB:$BB,通讯通路门店!$S:$S,$G1529)</f>
        <v>0</v>
      </c>
      <c r="AJ1529" s="99">
        <f>SUMIFS(通讯通路门店!$BE:$BE,通讯通路门店!$S:$S,$G1529)</f>
        <v>0</v>
      </c>
      <c r="AK1529" s="99">
        <f>SUMIFS(通讯通路门店!$BG:$BG,通讯通路门店!$S:$S,$G1529)</f>
        <v>0</v>
      </c>
      <c r="AL1529" s="99">
        <f>SUMIFS(通讯通路门店!$BC:$BC,通讯通路门店!$S:$S,$G1529)</f>
        <v>0</v>
      </c>
      <c r="AM1529" s="99">
        <f>SUMIFS(通讯通路门店!$BD:$BD,通讯通路门店!$S:$S,$G1529)</f>
        <v>0</v>
      </c>
      <c r="AN1529" s="99">
        <f>SUMIFS(通讯通路门店!$BF:$BF,通讯通路门店!$S:$S,$G1529)</f>
        <v>0</v>
      </c>
      <c r="AO1529" s="99">
        <f t="shared" si="117"/>
        <v>0</v>
      </c>
      <c r="AP1529" s="99">
        <f>SUMIFS(通讯通路门店!$K:$K,通讯通路门店!$S:$S,$G1529)</f>
        <v>0</v>
      </c>
      <c r="AQ1529" s="83"/>
      <c r="AR1529" s="99">
        <f>SUMIFS(通讯通路门店!$T:$T,通讯通路门店!$S:$S,$G1529)</f>
        <v>0</v>
      </c>
      <c r="AS1529" s="99">
        <f>SUMIFS(通讯通路门店!$U:$U,通讯通路门店!$S:$S,$G1529)</f>
        <v>0</v>
      </c>
      <c r="AT1529" s="99">
        <f>SUMIFS(通讯通路门店!$V:$V,通讯通路门店!$S:$S,$G1529)</f>
        <v>0</v>
      </c>
      <c r="AU1529" s="99">
        <f>SUMIFS(通讯通路门店!$W:$W,通讯通路门店!$S:$S,$G1529)</f>
        <v>0</v>
      </c>
      <c r="AV1529" s="99">
        <f>SUMIFS(通讯通路门店!$Z:$Z,通讯通路门店!$S:$S,$G1529)</f>
        <v>0</v>
      </c>
      <c r="AW1529" s="99">
        <f>SUMIFS(通讯通路门店!$AB:$AB,通讯通路门店!$S:$S,$G1529)</f>
        <v>0</v>
      </c>
      <c r="AX1529" s="99">
        <f>SUMIFS(通讯通路门店!$X:$X,通讯通路门店!$S:$S,$G1529)</f>
        <v>0</v>
      </c>
      <c r="AY1529" s="99">
        <f>SUMIFS(通讯通路门店!$Y:$Y,通讯通路门店!$S:$S,$G1529)</f>
        <v>0</v>
      </c>
      <c r="AZ1529" s="99">
        <f>SUMIFS(通讯通路门店!$AA:$AA,通讯通路门店!$S:$S,$G1529)</f>
        <v>0</v>
      </c>
      <c r="BA1529" s="99">
        <f t="shared" si="118"/>
        <v>0</v>
      </c>
      <c r="BB1529" s="99">
        <f t="shared" si="119"/>
        <v>0</v>
      </c>
      <c r="BC1529" s="99">
        <f>SUMIFS(通讯通路门店!$W:$W,通讯通路门店!$S:$S,$G1529,通讯通路门店!$J:$J,"荣耀体验店")+SUMIFS(通讯通路门店!$W:$W,通讯通路门店!$S:$S,$G1529,通讯通路门店!$J:$J,"荣耀授权专卖店")</f>
        <v>0</v>
      </c>
      <c r="BD1529" s="99">
        <f>SUMIFS(通讯通路门店!$Z:$Z,通讯通路门店!$S:$S,$G1529,通讯通路门店!$J:$J,"VIVO体验店")</f>
        <v>0</v>
      </c>
      <c r="BE1529" s="99">
        <f>SUMIFS(通讯通路门店!$AB:$AB,通讯通路门店!$S:$S,$G1529,通讯通路门店!$J:$J,"OPPO体验店")</f>
        <v>0</v>
      </c>
      <c r="BF1529" s="99">
        <f>SUMIFS(通讯通路门店!$X:$X,通讯通路门店!$S:$S,$G1529,通讯通路门店!$J:$J,"华为授权体验店")+SUMIFS(通讯通路门店!$AA:$AA,通讯通路门店!$S:$S,$G1529,通讯通路门店!$J:$J,"华为堡垒店")</f>
        <v>0</v>
      </c>
      <c r="BG1529" s="99">
        <f>SUMIFS(通讯通路门店!$Y:$Y,通讯通路门店!$S:$S,$G1529,通讯通路门店!$J:$J,"小米体验店")</f>
        <v>0</v>
      </c>
      <c r="BH1529" s="99">
        <f>SUMIFS(通讯通路门店!$AA:$AA,通讯通路门店!$S:$S,$G1529,通讯通路门店!$J:$J,"苹果体验店")</f>
        <v>0</v>
      </c>
      <c r="BI1529" s="99">
        <f>SUMIFS(通讯通路门店!$K:$K,通讯通路门店!$S:$S,$G1529,通讯通路门店!$J:$J,"其他品牌专卖店")</f>
        <v>0</v>
      </c>
      <c r="BJ1529" s="99">
        <f>SUMIFS(通讯通路门店!$AC:$AC,通讯通路门店!$S:$S,$G1529)</f>
        <v>0</v>
      </c>
      <c r="BK1529" s="99">
        <f>SUMIFS(通讯通路门店!$AD:$AD,通讯通路门店!$S:$S,$G1529)</f>
        <v>0</v>
      </c>
      <c r="BL1529" s="99">
        <f>SUMIFS(通讯通路门店!$AE:$AE,通讯通路门店!$S:$S,$G1529)</f>
        <v>0</v>
      </c>
      <c r="BM1529" s="99">
        <f>SUMIFS(通讯通路门店!$AF:$AF,通讯通路门店!$S:$S,$G1529)</f>
        <v>0</v>
      </c>
      <c r="BN1529" s="99">
        <f>SUMIFS(通讯通路门店!$AG:$AG,通讯通路门店!$S:$S,$G1529)</f>
        <v>0</v>
      </c>
      <c r="BO1529" s="99">
        <f>SUMIFS(通讯通路门店!$AH:$AH,通讯通路门店!$S:$S,$G1529)</f>
        <v>0</v>
      </c>
      <c r="BP1529" s="99">
        <f>SUMIFS(通讯通路门店!$AI:$AI,通讯通路门店!$S:$S,$G1529)</f>
        <v>0</v>
      </c>
      <c r="BQ1529" s="83"/>
    </row>
    <row r="1530" spans="1:69">
      <c r="A1530" s="99" t="str">
        <f>IFERROR(_xlfn.XLOOKUP($G1530,通讯通路门店!$S$4:$S$993931,通讯通路门店!$A$4:$A$993931,0,0),"")</f>
        <v>海南省</v>
      </c>
      <c r="B1530" s="99" t="str">
        <f>IFERROR(_xlfn.XLOOKUP($G1530,通讯通路门店!$S$4:$S$993931,通讯通路门店!$B$4:$B$993931,0,0),"")</f>
        <v>东方市</v>
      </c>
      <c r="C1530" s="99" t="str">
        <f>IFERROR(_xlfn.XLOOKUP($G1530,通讯通路门店!$S$4:$S$993931,通讯通路门店!$C$4:$C$993931,0,0),"")</f>
        <v>东方市</v>
      </c>
      <c r="D1530" s="99" t="str">
        <f>IFERROR(_xlfn.XLOOKUP($G1530,通讯通路门店!$S$4:$S$993931,通讯通路门店!$D$4:$D$993931,0,0),"")</f>
        <v>八所镇</v>
      </c>
      <c r="E1530" s="83"/>
      <c r="F1530" s="83"/>
      <c r="G1530" s="101"/>
      <c r="H1530" s="102">
        <f>IFERROR(_xlfn.XLOOKUP($G1530,通讯通路门店!$S$4:$S$993931,通讯通路门店!$R$4:$R$993931,0,0),"")</f>
        <v>0</v>
      </c>
      <c r="I1530" s="83"/>
      <c r="J1530" s="83"/>
      <c r="K1530" s="83"/>
      <c r="L1530" s="83"/>
      <c r="M1530" s="83"/>
      <c r="N1530" s="83"/>
      <c r="O1530" s="83"/>
      <c r="P1530" s="83"/>
      <c r="Q1530" s="83"/>
      <c r="R1530" s="83"/>
      <c r="S1530" s="83"/>
      <c r="T1530" s="83"/>
      <c r="U1530" s="99">
        <f>COUNTIF(通讯通路门店!$S:$S,$G1530)</f>
        <v>0</v>
      </c>
      <c r="V1530" s="99">
        <f>COUNTIFS(通讯通路门店!$S:$S,$G1530,通讯通路门店!$J:$J,"综合卖场")</f>
        <v>0</v>
      </c>
      <c r="W1530" s="99">
        <f>SUMIFS(通讯通路门店!$AJ:$AJ,通讯通路门店!$S:$S,通讯客户沙盘!$G1530)</f>
        <v>0</v>
      </c>
      <c r="X1530" s="99">
        <f t="shared" si="115"/>
        <v>0</v>
      </c>
      <c r="Y1530" s="99">
        <f>COUNTIFS(通讯通路门店!$S:$S,$G1530,通讯通路门店!$J:$J,"荣耀体验店")+COUNTIFS(通讯通路门店!$S:$S,$G1530,通讯通路门店!$J:$J,"荣耀授权专卖店")</f>
        <v>0</v>
      </c>
      <c r="Z1530" s="99">
        <f>COUNTIFS(通讯通路门店!$S:$S,$G1530,通讯通路门店!$J:$J,"VIVO体验店")</f>
        <v>0</v>
      </c>
      <c r="AA1530" s="99">
        <f>COUNTIFS(通讯通路门店!$S:$S,$G1530,通讯通路门店!$J:$J,"OPPO体验店")</f>
        <v>0</v>
      </c>
      <c r="AB1530" s="99">
        <f>COUNTIFS(通讯通路门店!$S:$S,$G1530,通讯通路门店!$J:$J,"华为授权体验店")+COUNTIFS(通讯通路门店!$S:$S,$G1530,通讯通路门店!$J:$J,"华为堡垒店")</f>
        <v>0</v>
      </c>
      <c r="AC1530" s="99">
        <f>COUNTIFS(通讯通路门店!$S:$S,$G1530,通讯通路门店!$J:$J,"小米体验店")</f>
        <v>0</v>
      </c>
      <c r="AD1530" s="99">
        <f>COUNTIFS(通讯通路门店!$S:$S,$G1530,通讯通路门店!$J:$J,"苹果体验店")</f>
        <v>0</v>
      </c>
      <c r="AE1530" s="99">
        <f>COUNTIFS(通讯通路门店!$S:$S,$G1530,通讯通路门店!$J:$J,"其他品牌专卖店")</f>
        <v>0</v>
      </c>
      <c r="AF1530" s="99">
        <f>SUMIFS(通讯通路门店!$BI:$BI,通讯通路门店!$S:$S,$G1530)</f>
        <v>0</v>
      </c>
      <c r="AG1530" s="99">
        <f>SUMIFS(通讯通路门店!$BH:$BH,通讯通路门店!$S:$S,$G1530)</f>
        <v>0</v>
      </c>
      <c r="AH1530" s="99">
        <f t="shared" si="116"/>
        <v>0</v>
      </c>
      <c r="AI1530" s="99">
        <f>SUMIFS(通讯通路门店!$BB:$BB,通讯通路门店!$S:$S,$G1530)</f>
        <v>0</v>
      </c>
      <c r="AJ1530" s="99">
        <f>SUMIFS(通讯通路门店!$BE:$BE,通讯通路门店!$S:$S,$G1530)</f>
        <v>0</v>
      </c>
      <c r="AK1530" s="99">
        <f>SUMIFS(通讯通路门店!$BG:$BG,通讯通路门店!$S:$S,$G1530)</f>
        <v>0</v>
      </c>
      <c r="AL1530" s="99">
        <f>SUMIFS(通讯通路门店!$BC:$BC,通讯通路门店!$S:$S,$G1530)</f>
        <v>0</v>
      </c>
      <c r="AM1530" s="99">
        <f>SUMIFS(通讯通路门店!$BD:$BD,通讯通路门店!$S:$S,$G1530)</f>
        <v>0</v>
      </c>
      <c r="AN1530" s="99">
        <f>SUMIFS(通讯通路门店!$BF:$BF,通讯通路门店!$S:$S,$G1530)</f>
        <v>0</v>
      </c>
      <c r="AO1530" s="99">
        <f t="shared" si="117"/>
        <v>0</v>
      </c>
      <c r="AP1530" s="99">
        <f>SUMIFS(通讯通路门店!$K:$K,通讯通路门店!$S:$S,$G1530)</f>
        <v>0</v>
      </c>
      <c r="AQ1530" s="83"/>
      <c r="AR1530" s="99">
        <f>SUMIFS(通讯通路门店!$T:$T,通讯通路门店!$S:$S,$G1530)</f>
        <v>0</v>
      </c>
      <c r="AS1530" s="99">
        <f>SUMIFS(通讯通路门店!$U:$U,通讯通路门店!$S:$S,$G1530)</f>
        <v>0</v>
      </c>
      <c r="AT1530" s="99">
        <f>SUMIFS(通讯通路门店!$V:$V,通讯通路门店!$S:$S,$G1530)</f>
        <v>0</v>
      </c>
      <c r="AU1530" s="99">
        <f>SUMIFS(通讯通路门店!$W:$W,通讯通路门店!$S:$S,$G1530)</f>
        <v>0</v>
      </c>
      <c r="AV1530" s="99">
        <f>SUMIFS(通讯通路门店!$Z:$Z,通讯通路门店!$S:$S,$G1530)</f>
        <v>0</v>
      </c>
      <c r="AW1530" s="99">
        <f>SUMIFS(通讯通路门店!$AB:$AB,通讯通路门店!$S:$S,$G1530)</f>
        <v>0</v>
      </c>
      <c r="AX1530" s="99">
        <f>SUMIFS(通讯通路门店!$X:$X,通讯通路门店!$S:$S,$G1530)</f>
        <v>0</v>
      </c>
      <c r="AY1530" s="99">
        <f>SUMIFS(通讯通路门店!$Y:$Y,通讯通路门店!$S:$S,$G1530)</f>
        <v>0</v>
      </c>
      <c r="AZ1530" s="99">
        <f>SUMIFS(通讯通路门店!$AA:$AA,通讯通路门店!$S:$S,$G1530)</f>
        <v>0</v>
      </c>
      <c r="BA1530" s="99">
        <f t="shared" si="118"/>
        <v>0</v>
      </c>
      <c r="BB1530" s="99">
        <f t="shared" si="119"/>
        <v>0</v>
      </c>
      <c r="BC1530" s="99">
        <f>SUMIFS(通讯通路门店!$W:$W,通讯通路门店!$S:$S,$G1530,通讯通路门店!$J:$J,"荣耀体验店")+SUMIFS(通讯通路门店!$W:$W,通讯通路门店!$S:$S,$G1530,通讯通路门店!$J:$J,"荣耀授权专卖店")</f>
        <v>0</v>
      </c>
      <c r="BD1530" s="99">
        <f>SUMIFS(通讯通路门店!$Z:$Z,通讯通路门店!$S:$S,$G1530,通讯通路门店!$J:$J,"VIVO体验店")</f>
        <v>0</v>
      </c>
      <c r="BE1530" s="99">
        <f>SUMIFS(通讯通路门店!$AB:$AB,通讯通路门店!$S:$S,$G1530,通讯通路门店!$J:$J,"OPPO体验店")</f>
        <v>0</v>
      </c>
      <c r="BF1530" s="99">
        <f>SUMIFS(通讯通路门店!$X:$X,通讯通路门店!$S:$S,$G1530,通讯通路门店!$J:$J,"华为授权体验店")+SUMIFS(通讯通路门店!$AA:$AA,通讯通路门店!$S:$S,$G1530,通讯通路门店!$J:$J,"华为堡垒店")</f>
        <v>0</v>
      </c>
      <c r="BG1530" s="99">
        <f>SUMIFS(通讯通路门店!$Y:$Y,通讯通路门店!$S:$S,$G1530,通讯通路门店!$J:$J,"小米体验店")</f>
        <v>0</v>
      </c>
      <c r="BH1530" s="99">
        <f>SUMIFS(通讯通路门店!$AA:$AA,通讯通路门店!$S:$S,$G1530,通讯通路门店!$J:$J,"苹果体验店")</f>
        <v>0</v>
      </c>
      <c r="BI1530" s="99">
        <f>SUMIFS(通讯通路门店!$K:$K,通讯通路门店!$S:$S,$G1530,通讯通路门店!$J:$J,"其他品牌专卖店")</f>
        <v>0</v>
      </c>
      <c r="BJ1530" s="99">
        <f>SUMIFS(通讯通路门店!$AC:$AC,通讯通路门店!$S:$S,$G1530)</f>
        <v>0</v>
      </c>
      <c r="BK1530" s="99">
        <f>SUMIFS(通讯通路门店!$AD:$AD,通讯通路门店!$S:$S,$G1530)</f>
        <v>0</v>
      </c>
      <c r="BL1530" s="99">
        <f>SUMIFS(通讯通路门店!$AE:$AE,通讯通路门店!$S:$S,$G1530)</f>
        <v>0</v>
      </c>
      <c r="BM1530" s="99">
        <f>SUMIFS(通讯通路门店!$AF:$AF,通讯通路门店!$S:$S,$G1530)</f>
        <v>0</v>
      </c>
      <c r="BN1530" s="99">
        <f>SUMIFS(通讯通路门店!$AG:$AG,通讯通路门店!$S:$S,$G1530)</f>
        <v>0</v>
      </c>
      <c r="BO1530" s="99">
        <f>SUMIFS(通讯通路门店!$AH:$AH,通讯通路门店!$S:$S,$G1530)</f>
        <v>0</v>
      </c>
      <c r="BP1530" s="99">
        <f>SUMIFS(通讯通路门店!$AI:$AI,通讯通路门店!$S:$S,$G1530)</f>
        <v>0</v>
      </c>
      <c r="BQ1530" s="83"/>
    </row>
    <row r="1531" spans="1:69">
      <c r="A1531" s="99" t="str">
        <f>IFERROR(_xlfn.XLOOKUP($G1531,通讯通路门店!$S$4:$S$993931,通讯通路门店!$A$4:$A$993931,0,0),"")</f>
        <v>海南省</v>
      </c>
      <c r="B1531" s="99" t="str">
        <f>IFERROR(_xlfn.XLOOKUP($G1531,通讯通路门店!$S$4:$S$993931,通讯通路门店!$B$4:$B$993931,0,0),"")</f>
        <v>东方市</v>
      </c>
      <c r="C1531" s="99" t="str">
        <f>IFERROR(_xlfn.XLOOKUP($G1531,通讯通路门店!$S$4:$S$993931,通讯通路门店!$C$4:$C$993931,0,0),"")</f>
        <v>东方市</v>
      </c>
      <c r="D1531" s="99" t="str">
        <f>IFERROR(_xlfn.XLOOKUP($G1531,通讯通路门店!$S$4:$S$993931,通讯通路门店!$D$4:$D$993931,0,0),"")</f>
        <v>八所镇</v>
      </c>
      <c r="E1531" s="83"/>
      <c r="F1531" s="83"/>
      <c r="G1531" s="101"/>
      <c r="H1531" s="102">
        <f>IFERROR(_xlfn.XLOOKUP($G1531,通讯通路门店!$S$4:$S$993931,通讯通路门店!$R$4:$R$993931,0,0),"")</f>
        <v>0</v>
      </c>
      <c r="I1531" s="83"/>
      <c r="J1531" s="83"/>
      <c r="K1531" s="83"/>
      <c r="L1531" s="83"/>
      <c r="M1531" s="83"/>
      <c r="N1531" s="83"/>
      <c r="O1531" s="83"/>
      <c r="P1531" s="83"/>
      <c r="Q1531" s="83"/>
      <c r="R1531" s="83"/>
      <c r="S1531" s="83"/>
      <c r="T1531" s="83"/>
      <c r="U1531" s="99">
        <f>COUNTIF(通讯通路门店!$S:$S,$G1531)</f>
        <v>0</v>
      </c>
      <c r="V1531" s="99">
        <f>COUNTIFS(通讯通路门店!$S:$S,$G1531,通讯通路门店!$J:$J,"综合卖场")</f>
        <v>0</v>
      </c>
      <c r="W1531" s="99">
        <f>SUMIFS(通讯通路门店!$AJ:$AJ,通讯通路门店!$S:$S,通讯客户沙盘!$G1531)</f>
        <v>0</v>
      </c>
      <c r="X1531" s="99">
        <f t="shared" si="115"/>
        <v>0</v>
      </c>
      <c r="Y1531" s="99">
        <f>COUNTIFS(通讯通路门店!$S:$S,$G1531,通讯通路门店!$J:$J,"荣耀体验店")+COUNTIFS(通讯通路门店!$S:$S,$G1531,通讯通路门店!$J:$J,"荣耀授权专卖店")</f>
        <v>0</v>
      </c>
      <c r="Z1531" s="99">
        <f>COUNTIFS(通讯通路门店!$S:$S,$G1531,通讯通路门店!$J:$J,"VIVO体验店")</f>
        <v>0</v>
      </c>
      <c r="AA1531" s="99">
        <f>COUNTIFS(通讯通路门店!$S:$S,$G1531,通讯通路门店!$J:$J,"OPPO体验店")</f>
        <v>0</v>
      </c>
      <c r="AB1531" s="99">
        <f>COUNTIFS(通讯通路门店!$S:$S,$G1531,通讯通路门店!$J:$J,"华为授权体验店")+COUNTIFS(通讯通路门店!$S:$S,$G1531,通讯通路门店!$J:$J,"华为堡垒店")</f>
        <v>0</v>
      </c>
      <c r="AC1531" s="99">
        <f>COUNTIFS(通讯通路门店!$S:$S,$G1531,通讯通路门店!$J:$J,"小米体验店")</f>
        <v>0</v>
      </c>
      <c r="AD1531" s="99">
        <f>COUNTIFS(通讯通路门店!$S:$S,$G1531,通讯通路门店!$J:$J,"苹果体验店")</f>
        <v>0</v>
      </c>
      <c r="AE1531" s="99">
        <f>COUNTIFS(通讯通路门店!$S:$S,$G1531,通讯通路门店!$J:$J,"其他品牌专卖店")</f>
        <v>0</v>
      </c>
      <c r="AF1531" s="99">
        <f>SUMIFS(通讯通路门店!$BI:$BI,通讯通路门店!$S:$S,$G1531)</f>
        <v>0</v>
      </c>
      <c r="AG1531" s="99">
        <f>SUMIFS(通讯通路门店!$BH:$BH,通讯通路门店!$S:$S,$G1531)</f>
        <v>0</v>
      </c>
      <c r="AH1531" s="99">
        <f t="shared" si="116"/>
        <v>0</v>
      </c>
      <c r="AI1531" s="99">
        <f>SUMIFS(通讯通路门店!$BB:$BB,通讯通路门店!$S:$S,$G1531)</f>
        <v>0</v>
      </c>
      <c r="AJ1531" s="99">
        <f>SUMIFS(通讯通路门店!$BE:$BE,通讯通路门店!$S:$S,$G1531)</f>
        <v>0</v>
      </c>
      <c r="AK1531" s="99">
        <f>SUMIFS(通讯通路门店!$BG:$BG,通讯通路门店!$S:$S,$G1531)</f>
        <v>0</v>
      </c>
      <c r="AL1531" s="99">
        <f>SUMIFS(通讯通路门店!$BC:$BC,通讯通路门店!$S:$S,$G1531)</f>
        <v>0</v>
      </c>
      <c r="AM1531" s="99">
        <f>SUMIFS(通讯通路门店!$BD:$BD,通讯通路门店!$S:$S,$G1531)</f>
        <v>0</v>
      </c>
      <c r="AN1531" s="99">
        <f>SUMIFS(通讯通路门店!$BF:$BF,通讯通路门店!$S:$S,$G1531)</f>
        <v>0</v>
      </c>
      <c r="AO1531" s="99">
        <f t="shared" si="117"/>
        <v>0</v>
      </c>
      <c r="AP1531" s="99">
        <f>SUMIFS(通讯通路门店!$K:$K,通讯通路门店!$S:$S,$G1531)</f>
        <v>0</v>
      </c>
      <c r="AQ1531" s="83"/>
      <c r="AR1531" s="99">
        <f>SUMIFS(通讯通路门店!$T:$T,通讯通路门店!$S:$S,$G1531)</f>
        <v>0</v>
      </c>
      <c r="AS1531" s="99">
        <f>SUMIFS(通讯通路门店!$U:$U,通讯通路门店!$S:$S,$G1531)</f>
        <v>0</v>
      </c>
      <c r="AT1531" s="99">
        <f>SUMIFS(通讯通路门店!$V:$V,通讯通路门店!$S:$S,$G1531)</f>
        <v>0</v>
      </c>
      <c r="AU1531" s="99">
        <f>SUMIFS(通讯通路门店!$W:$W,通讯通路门店!$S:$S,$G1531)</f>
        <v>0</v>
      </c>
      <c r="AV1531" s="99">
        <f>SUMIFS(通讯通路门店!$Z:$Z,通讯通路门店!$S:$S,$G1531)</f>
        <v>0</v>
      </c>
      <c r="AW1531" s="99">
        <f>SUMIFS(通讯通路门店!$AB:$AB,通讯通路门店!$S:$S,$G1531)</f>
        <v>0</v>
      </c>
      <c r="AX1531" s="99">
        <f>SUMIFS(通讯通路门店!$X:$X,通讯通路门店!$S:$S,$G1531)</f>
        <v>0</v>
      </c>
      <c r="AY1531" s="99">
        <f>SUMIFS(通讯通路门店!$Y:$Y,通讯通路门店!$S:$S,$G1531)</f>
        <v>0</v>
      </c>
      <c r="AZ1531" s="99">
        <f>SUMIFS(通讯通路门店!$AA:$AA,通讯通路门店!$S:$S,$G1531)</f>
        <v>0</v>
      </c>
      <c r="BA1531" s="99">
        <f t="shared" si="118"/>
        <v>0</v>
      </c>
      <c r="BB1531" s="99">
        <f t="shared" si="119"/>
        <v>0</v>
      </c>
      <c r="BC1531" s="99">
        <f>SUMIFS(通讯通路门店!$W:$W,通讯通路门店!$S:$S,$G1531,通讯通路门店!$J:$J,"荣耀体验店")+SUMIFS(通讯通路门店!$W:$W,通讯通路门店!$S:$S,$G1531,通讯通路门店!$J:$J,"荣耀授权专卖店")</f>
        <v>0</v>
      </c>
      <c r="BD1531" s="99">
        <f>SUMIFS(通讯通路门店!$Z:$Z,通讯通路门店!$S:$S,$G1531,通讯通路门店!$J:$J,"VIVO体验店")</f>
        <v>0</v>
      </c>
      <c r="BE1531" s="99">
        <f>SUMIFS(通讯通路门店!$AB:$AB,通讯通路门店!$S:$S,$G1531,通讯通路门店!$J:$J,"OPPO体验店")</f>
        <v>0</v>
      </c>
      <c r="BF1531" s="99">
        <f>SUMIFS(通讯通路门店!$X:$X,通讯通路门店!$S:$S,$G1531,通讯通路门店!$J:$J,"华为授权体验店")+SUMIFS(通讯通路门店!$AA:$AA,通讯通路门店!$S:$S,$G1531,通讯通路门店!$J:$J,"华为堡垒店")</f>
        <v>0</v>
      </c>
      <c r="BG1531" s="99">
        <f>SUMIFS(通讯通路门店!$Y:$Y,通讯通路门店!$S:$S,$G1531,通讯通路门店!$J:$J,"小米体验店")</f>
        <v>0</v>
      </c>
      <c r="BH1531" s="99">
        <f>SUMIFS(通讯通路门店!$AA:$AA,通讯通路门店!$S:$S,$G1531,通讯通路门店!$J:$J,"苹果体验店")</f>
        <v>0</v>
      </c>
      <c r="BI1531" s="99">
        <f>SUMIFS(通讯通路门店!$K:$K,通讯通路门店!$S:$S,$G1531,通讯通路门店!$J:$J,"其他品牌专卖店")</f>
        <v>0</v>
      </c>
      <c r="BJ1531" s="99">
        <f>SUMIFS(通讯通路门店!$AC:$AC,通讯通路门店!$S:$S,$G1531)</f>
        <v>0</v>
      </c>
      <c r="BK1531" s="99">
        <f>SUMIFS(通讯通路门店!$AD:$AD,通讯通路门店!$S:$S,$G1531)</f>
        <v>0</v>
      </c>
      <c r="BL1531" s="99">
        <f>SUMIFS(通讯通路门店!$AE:$AE,通讯通路门店!$S:$S,$G1531)</f>
        <v>0</v>
      </c>
      <c r="BM1531" s="99">
        <f>SUMIFS(通讯通路门店!$AF:$AF,通讯通路门店!$S:$S,$G1531)</f>
        <v>0</v>
      </c>
      <c r="BN1531" s="99">
        <f>SUMIFS(通讯通路门店!$AG:$AG,通讯通路门店!$S:$S,$G1531)</f>
        <v>0</v>
      </c>
      <c r="BO1531" s="99">
        <f>SUMIFS(通讯通路门店!$AH:$AH,通讯通路门店!$S:$S,$G1531)</f>
        <v>0</v>
      </c>
      <c r="BP1531" s="99">
        <f>SUMIFS(通讯通路门店!$AI:$AI,通讯通路门店!$S:$S,$G1531)</f>
        <v>0</v>
      </c>
      <c r="BQ1531" s="83"/>
    </row>
    <row r="1532" spans="1:69">
      <c r="A1532" s="99" t="str">
        <f>IFERROR(_xlfn.XLOOKUP($G1532,通讯通路门店!$S$4:$S$993931,通讯通路门店!$A$4:$A$993931,0,0),"")</f>
        <v>海南省</v>
      </c>
      <c r="B1532" s="99" t="str">
        <f>IFERROR(_xlfn.XLOOKUP($G1532,通讯通路门店!$S$4:$S$993931,通讯通路门店!$B$4:$B$993931,0,0),"")</f>
        <v>东方市</v>
      </c>
      <c r="C1532" s="99" t="str">
        <f>IFERROR(_xlfn.XLOOKUP($G1532,通讯通路门店!$S$4:$S$993931,通讯通路门店!$C$4:$C$993931,0,0),"")</f>
        <v>东方市</v>
      </c>
      <c r="D1532" s="99" t="str">
        <f>IFERROR(_xlfn.XLOOKUP($G1532,通讯通路门店!$S$4:$S$993931,通讯通路门店!$D$4:$D$993931,0,0),"")</f>
        <v>八所镇</v>
      </c>
      <c r="E1532" s="83"/>
      <c r="F1532" s="83"/>
      <c r="G1532" s="101"/>
      <c r="H1532" s="102">
        <f>IFERROR(_xlfn.XLOOKUP($G1532,通讯通路门店!$S$4:$S$993931,通讯通路门店!$R$4:$R$993931,0,0),"")</f>
        <v>0</v>
      </c>
      <c r="I1532" s="83"/>
      <c r="J1532" s="83"/>
      <c r="K1532" s="83"/>
      <c r="L1532" s="83"/>
      <c r="M1532" s="83"/>
      <c r="N1532" s="83"/>
      <c r="O1532" s="83"/>
      <c r="P1532" s="83"/>
      <c r="Q1532" s="83"/>
      <c r="R1532" s="83"/>
      <c r="S1532" s="83"/>
      <c r="T1532" s="83"/>
      <c r="U1532" s="99">
        <f>COUNTIF(通讯通路门店!$S:$S,$G1532)</f>
        <v>0</v>
      </c>
      <c r="V1532" s="99">
        <f>COUNTIFS(通讯通路门店!$S:$S,$G1532,通讯通路门店!$J:$J,"综合卖场")</f>
        <v>0</v>
      </c>
      <c r="W1532" s="99">
        <f>SUMIFS(通讯通路门店!$AJ:$AJ,通讯通路门店!$S:$S,通讯客户沙盘!$G1532)</f>
        <v>0</v>
      </c>
      <c r="X1532" s="99">
        <f t="shared" si="115"/>
        <v>0</v>
      </c>
      <c r="Y1532" s="99">
        <f>COUNTIFS(通讯通路门店!$S:$S,$G1532,通讯通路门店!$J:$J,"荣耀体验店")+COUNTIFS(通讯通路门店!$S:$S,$G1532,通讯通路门店!$J:$J,"荣耀授权专卖店")</f>
        <v>0</v>
      </c>
      <c r="Z1532" s="99">
        <f>COUNTIFS(通讯通路门店!$S:$S,$G1532,通讯通路门店!$J:$J,"VIVO体验店")</f>
        <v>0</v>
      </c>
      <c r="AA1532" s="99">
        <f>COUNTIFS(通讯通路门店!$S:$S,$G1532,通讯通路门店!$J:$J,"OPPO体验店")</f>
        <v>0</v>
      </c>
      <c r="AB1532" s="99">
        <f>COUNTIFS(通讯通路门店!$S:$S,$G1532,通讯通路门店!$J:$J,"华为授权体验店")+COUNTIFS(通讯通路门店!$S:$S,$G1532,通讯通路门店!$J:$J,"华为堡垒店")</f>
        <v>0</v>
      </c>
      <c r="AC1532" s="99">
        <f>COUNTIFS(通讯通路门店!$S:$S,$G1532,通讯通路门店!$J:$J,"小米体验店")</f>
        <v>0</v>
      </c>
      <c r="AD1532" s="99">
        <f>COUNTIFS(通讯通路门店!$S:$S,$G1532,通讯通路门店!$J:$J,"苹果体验店")</f>
        <v>0</v>
      </c>
      <c r="AE1532" s="99">
        <f>COUNTIFS(通讯通路门店!$S:$S,$G1532,通讯通路门店!$J:$J,"其他品牌专卖店")</f>
        <v>0</v>
      </c>
      <c r="AF1532" s="99">
        <f>SUMIFS(通讯通路门店!$BI:$BI,通讯通路门店!$S:$S,$G1532)</f>
        <v>0</v>
      </c>
      <c r="AG1532" s="99">
        <f>SUMIFS(通讯通路门店!$BH:$BH,通讯通路门店!$S:$S,$G1532)</f>
        <v>0</v>
      </c>
      <c r="AH1532" s="99">
        <f t="shared" si="116"/>
        <v>0</v>
      </c>
      <c r="AI1532" s="99">
        <f>SUMIFS(通讯通路门店!$BB:$BB,通讯通路门店!$S:$S,$G1532)</f>
        <v>0</v>
      </c>
      <c r="AJ1532" s="99">
        <f>SUMIFS(通讯通路门店!$BE:$BE,通讯通路门店!$S:$S,$G1532)</f>
        <v>0</v>
      </c>
      <c r="AK1532" s="99">
        <f>SUMIFS(通讯通路门店!$BG:$BG,通讯通路门店!$S:$S,$G1532)</f>
        <v>0</v>
      </c>
      <c r="AL1532" s="99">
        <f>SUMIFS(通讯通路门店!$BC:$BC,通讯通路门店!$S:$S,$G1532)</f>
        <v>0</v>
      </c>
      <c r="AM1532" s="99">
        <f>SUMIFS(通讯通路门店!$BD:$BD,通讯通路门店!$S:$S,$G1532)</f>
        <v>0</v>
      </c>
      <c r="AN1532" s="99">
        <f>SUMIFS(通讯通路门店!$BF:$BF,通讯通路门店!$S:$S,$G1532)</f>
        <v>0</v>
      </c>
      <c r="AO1532" s="99">
        <f t="shared" si="117"/>
        <v>0</v>
      </c>
      <c r="AP1532" s="99">
        <f>SUMIFS(通讯通路门店!$K:$K,通讯通路门店!$S:$S,$G1532)</f>
        <v>0</v>
      </c>
      <c r="AQ1532" s="83"/>
      <c r="AR1532" s="99">
        <f>SUMIFS(通讯通路门店!$T:$T,通讯通路门店!$S:$S,$G1532)</f>
        <v>0</v>
      </c>
      <c r="AS1532" s="99">
        <f>SUMIFS(通讯通路门店!$U:$U,通讯通路门店!$S:$S,$G1532)</f>
        <v>0</v>
      </c>
      <c r="AT1532" s="99">
        <f>SUMIFS(通讯通路门店!$V:$V,通讯通路门店!$S:$S,$G1532)</f>
        <v>0</v>
      </c>
      <c r="AU1532" s="99">
        <f>SUMIFS(通讯通路门店!$W:$W,通讯通路门店!$S:$S,$G1532)</f>
        <v>0</v>
      </c>
      <c r="AV1532" s="99">
        <f>SUMIFS(通讯通路门店!$Z:$Z,通讯通路门店!$S:$S,$G1532)</f>
        <v>0</v>
      </c>
      <c r="AW1532" s="99">
        <f>SUMIFS(通讯通路门店!$AB:$AB,通讯通路门店!$S:$S,$G1532)</f>
        <v>0</v>
      </c>
      <c r="AX1532" s="99">
        <f>SUMIFS(通讯通路门店!$X:$X,通讯通路门店!$S:$S,$G1532)</f>
        <v>0</v>
      </c>
      <c r="AY1532" s="99">
        <f>SUMIFS(通讯通路门店!$Y:$Y,通讯通路门店!$S:$S,$G1532)</f>
        <v>0</v>
      </c>
      <c r="AZ1532" s="99">
        <f>SUMIFS(通讯通路门店!$AA:$AA,通讯通路门店!$S:$S,$G1532)</f>
        <v>0</v>
      </c>
      <c r="BA1532" s="99">
        <f t="shared" si="118"/>
        <v>0</v>
      </c>
      <c r="BB1532" s="99">
        <f t="shared" si="119"/>
        <v>0</v>
      </c>
      <c r="BC1532" s="99">
        <f>SUMIFS(通讯通路门店!$W:$W,通讯通路门店!$S:$S,$G1532,通讯通路门店!$J:$J,"荣耀体验店")+SUMIFS(通讯通路门店!$W:$W,通讯通路门店!$S:$S,$G1532,通讯通路门店!$J:$J,"荣耀授权专卖店")</f>
        <v>0</v>
      </c>
      <c r="BD1532" s="99">
        <f>SUMIFS(通讯通路门店!$Z:$Z,通讯通路门店!$S:$S,$G1532,通讯通路门店!$J:$J,"VIVO体验店")</f>
        <v>0</v>
      </c>
      <c r="BE1532" s="99">
        <f>SUMIFS(通讯通路门店!$AB:$AB,通讯通路门店!$S:$S,$G1532,通讯通路门店!$J:$J,"OPPO体验店")</f>
        <v>0</v>
      </c>
      <c r="BF1532" s="99">
        <f>SUMIFS(通讯通路门店!$X:$X,通讯通路门店!$S:$S,$G1532,通讯通路门店!$J:$J,"华为授权体验店")+SUMIFS(通讯通路门店!$AA:$AA,通讯通路门店!$S:$S,$G1532,通讯通路门店!$J:$J,"华为堡垒店")</f>
        <v>0</v>
      </c>
      <c r="BG1532" s="99">
        <f>SUMIFS(通讯通路门店!$Y:$Y,通讯通路门店!$S:$S,$G1532,通讯通路门店!$J:$J,"小米体验店")</f>
        <v>0</v>
      </c>
      <c r="BH1532" s="99">
        <f>SUMIFS(通讯通路门店!$AA:$AA,通讯通路门店!$S:$S,$G1532,通讯通路门店!$J:$J,"苹果体验店")</f>
        <v>0</v>
      </c>
      <c r="BI1532" s="99">
        <f>SUMIFS(通讯通路门店!$K:$K,通讯通路门店!$S:$S,$G1532,通讯通路门店!$J:$J,"其他品牌专卖店")</f>
        <v>0</v>
      </c>
      <c r="BJ1532" s="99">
        <f>SUMIFS(通讯通路门店!$AC:$AC,通讯通路门店!$S:$S,$G1532)</f>
        <v>0</v>
      </c>
      <c r="BK1532" s="99">
        <f>SUMIFS(通讯通路门店!$AD:$AD,通讯通路门店!$S:$S,$G1532)</f>
        <v>0</v>
      </c>
      <c r="BL1532" s="99">
        <f>SUMIFS(通讯通路门店!$AE:$AE,通讯通路门店!$S:$S,$G1532)</f>
        <v>0</v>
      </c>
      <c r="BM1532" s="99">
        <f>SUMIFS(通讯通路门店!$AF:$AF,通讯通路门店!$S:$S,$G1532)</f>
        <v>0</v>
      </c>
      <c r="BN1532" s="99">
        <f>SUMIFS(通讯通路门店!$AG:$AG,通讯通路门店!$S:$S,$G1532)</f>
        <v>0</v>
      </c>
      <c r="BO1532" s="99">
        <f>SUMIFS(通讯通路门店!$AH:$AH,通讯通路门店!$S:$S,$G1532)</f>
        <v>0</v>
      </c>
      <c r="BP1532" s="99">
        <f>SUMIFS(通讯通路门店!$AI:$AI,通讯通路门店!$S:$S,$G1532)</f>
        <v>0</v>
      </c>
      <c r="BQ1532" s="83"/>
    </row>
    <row r="1533" spans="1:69">
      <c r="A1533" s="99" t="str">
        <f>IFERROR(_xlfn.XLOOKUP($G1533,通讯通路门店!$S$4:$S$993931,通讯通路门店!$A$4:$A$993931,0,0),"")</f>
        <v>海南省</v>
      </c>
      <c r="B1533" s="99" t="str">
        <f>IFERROR(_xlfn.XLOOKUP($G1533,通讯通路门店!$S$4:$S$993931,通讯通路门店!$B$4:$B$993931,0,0),"")</f>
        <v>东方市</v>
      </c>
      <c r="C1533" s="99" t="str">
        <f>IFERROR(_xlfn.XLOOKUP($G1533,通讯通路门店!$S$4:$S$993931,通讯通路门店!$C$4:$C$993931,0,0),"")</f>
        <v>东方市</v>
      </c>
      <c r="D1533" s="99" t="str">
        <f>IFERROR(_xlfn.XLOOKUP($G1533,通讯通路门店!$S$4:$S$993931,通讯通路门店!$D$4:$D$993931,0,0),"")</f>
        <v>八所镇</v>
      </c>
      <c r="E1533" s="83"/>
      <c r="F1533" s="83"/>
      <c r="G1533" s="101"/>
      <c r="H1533" s="102">
        <f>IFERROR(_xlfn.XLOOKUP($G1533,通讯通路门店!$S$4:$S$993931,通讯通路门店!$R$4:$R$993931,0,0),"")</f>
        <v>0</v>
      </c>
      <c r="I1533" s="83"/>
      <c r="J1533" s="83"/>
      <c r="K1533" s="83"/>
      <c r="L1533" s="83"/>
      <c r="M1533" s="83"/>
      <c r="N1533" s="83"/>
      <c r="O1533" s="83"/>
      <c r="P1533" s="83"/>
      <c r="Q1533" s="83"/>
      <c r="R1533" s="83"/>
      <c r="S1533" s="83"/>
      <c r="T1533" s="83"/>
      <c r="U1533" s="99">
        <f>COUNTIF(通讯通路门店!$S:$S,$G1533)</f>
        <v>0</v>
      </c>
      <c r="V1533" s="99">
        <f>COUNTIFS(通讯通路门店!$S:$S,$G1533,通讯通路门店!$J:$J,"综合卖场")</f>
        <v>0</v>
      </c>
      <c r="W1533" s="99">
        <f>SUMIFS(通讯通路门店!$AJ:$AJ,通讯通路门店!$S:$S,通讯客户沙盘!$G1533)</f>
        <v>0</v>
      </c>
      <c r="X1533" s="99">
        <f t="shared" si="115"/>
        <v>0</v>
      </c>
      <c r="Y1533" s="99">
        <f>COUNTIFS(通讯通路门店!$S:$S,$G1533,通讯通路门店!$J:$J,"荣耀体验店")+COUNTIFS(通讯通路门店!$S:$S,$G1533,通讯通路门店!$J:$J,"荣耀授权专卖店")</f>
        <v>0</v>
      </c>
      <c r="Z1533" s="99">
        <f>COUNTIFS(通讯通路门店!$S:$S,$G1533,通讯通路门店!$J:$J,"VIVO体验店")</f>
        <v>0</v>
      </c>
      <c r="AA1533" s="99">
        <f>COUNTIFS(通讯通路门店!$S:$S,$G1533,通讯通路门店!$J:$J,"OPPO体验店")</f>
        <v>0</v>
      </c>
      <c r="AB1533" s="99">
        <f>COUNTIFS(通讯通路门店!$S:$S,$G1533,通讯通路门店!$J:$J,"华为授权体验店")+COUNTIFS(通讯通路门店!$S:$S,$G1533,通讯通路门店!$J:$J,"华为堡垒店")</f>
        <v>0</v>
      </c>
      <c r="AC1533" s="99">
        <f>COUNTIFS(通讯通路门店!$S:$S,$G1533,通讯通路门店!$J:$J,"小米体验店")</f>
        <v>0</v>
      </c>
      <c r="AD1533" s="99">
        <f>COUNTIFS(通讯通路门店!$S:$S,$G1533,通讯通路门店!$J:$J,"苹果体验店")</f>
        <v>0</v>
      </c>
      <c r="AE1533" s="99">
        <f>COUNTIFS(通讯通路门店!$S:$S,$G1533,通讯通路门店!$J:$J,"其他品牌专卖店")</f>
        <v>0</v>
      </c>
      <c r="AF1533" s="99">
        <f>SUMIFS(通讯通路门店!$BI:$BI,通讯通路门店!$S:$S,$G1533)</f>
        <v>0</v>
      </c>
      <c r="AG1533" s="99">
        <f>SUMIFS(通讯通路门店!$BH:$BH,通讯通路门店!$S:$S,$G1533)</f>
        <v>0</v>
      </c>
      <c r="AH1533" s="99">
        <f t="shared" si="116"/>
        <v>0</v>
      </c>
      <c r="AI1533" s="99">
        <f>SUMIFS(通讯通路门店!$BB:$BB,通讯通路门店!$S:$S,$G1533)</f>
        <v>0</v>
      </c>
      <c r="AJ1533" s="99">
        <f>SUMIFS(通讯通路门店!$BE:$BE,通讯通路门店!$S:$S,$G1533)</f>
        <v>0</v>
      </c>
      <c r="AK1533" s="99">
        <f>SUMIFS(通讯通路门店!$BG:$BG,通讯通路门店!$S:$S,$G1533)</f>
        <v>0</v>
      </c>
      <c r="AL1533" s="99">
        <f>SUMIFS(通讯通路门店!$BC:$BC,通讯通路门店!$S:$S,$G1533)</f>
        <v>0</v>
      </c>
      <c r="AM1533" s="99">
        <f>SUMIFS(通讯通路门店!$BD:$BD,通讯通路门店!$S:$S,$G1533)</f>
        <v>0</v>
      </c>
      <c r="AN1533" s="99">
        <f>SUMIFS(通讯通路门店!$BF:$BF,通讯通路门店!$S:$S,$G1533)</f>
        <v>0</v>
      </c>
      <c r="AO1533" s="99">
        <f t="shared" si="117"/>
        <v>0</v>
      </c>
      <c r="AP1533" s="99">
        <f>SUMIFS(通讯通路门店!$K:$K,通讯通路门店!$S:$S,$G1533)</f>
        <v>0</v>
      </c>
      <c r="AQ1533" s="83"/>
      <c r="AR1533" s="99">
        <f>SUMIFS(通讯通路门店!$T:$T,通讯通路门店!$S:$S,$G1533)</f>
        <v>0</v>
      </c>
      <c r="AS1533" s="99">
        <f>SUMIFS(通讯通路门店!$U:$U,通讯通路门店!$S:$S,$G1533)</f>
        <v>0</v>
      </c>
      <c r="AT1533" s="99">
        <f>SUMIFS(通讯通路门店!$V:$V,通讯通路门店!$S:$S,$G1533)</f>
        <v>0</v>
      </c>
      <c r="AU1533" s="99">
        <f>SUMIFS(通讯通路门店!$W:$W,通讯通路门店!$S:$S,$G1533)</f>
        <v>0</v>
      </c>
      <c r="AV1533" s="99">
        <f>SUMIFS(通讯通路门店!$Z:$Z,通讯通路门店!$S:$S,$G1533)</f>
        <v>0</v>
      </c>
      <c r="AW1533" s="99">
        <f>SUMIFS(通讯通路门店!$AB:$AB,通讯通路门店!$S:$S,$G1533)</f>
        <v>0</v>
      </c>
      <c r="AX1533" s="99">
        <f>SUMIFS(通讯通路门店!$X:$X,通讯通路门店!$S:$S,$G1533)</f>
        <v>0</v>
      </c>
      <c r="AY1533" s="99">
        <f>SUMIFS(通讯通路门店!$Y:$Y,通讯通路门店!$S:$S,$G1533)</f>
        <v>0</v>
      </c>
      <c r="AZ1533" s="99">
        <f>SUMIFS(通讯通路门店!$AA:$AA,通讯通路门店!$S:$S,$G1533)</f>
        <v>0</v>
      </c>
      <c r="BA1533" s="99">
        <f t="shared" si="118"/>
        <v>0</v>
      </c>
      <c r="BB1533" s="99">
        <f t="shared" si="119"/>
        <v>0</v>
      </c>
      <c r="BC1533" s="99">
        <f>SUMIFS(通讯通路门店!$W:$W,通讯通路门店!$S:$S,$G1533,通讯通路门店!$J:$J,"荣耀体验店")+SUMIFS(通讯通路门店!$W:$W,通讯通路门店!$S:$S,$G1533,通讯通路门店!$J:$J,"荣耀授权专卖店")</f>
        <v>0</v>
      </c>
      <c r="BD1533" s="99">
        <f>SUMIFS(通讯通路门店!$Z:$Z,通讯通路门店!$S:$S,$G1533,通讯通路门店!$J:$J,"VIVO体验店")</f>
        <v>0</v>
      </c>
      <c r="BE1533" s="99">
        <f>SUMIFS(通讯通路门店!$AB:$AB,通讯通路门店!$S:$S,$G1533,通讯通路门店!$J:$J,"OPPO体验店")</f>
        <v>0</v>
      </c>
      <c r="BF1533" s="99">
        <f>SUMIFS(通讯通路门店!$X:$X,通讯通路门店!$S:$S,$G1533,通讯通路门店!$J:$J,"华为授权体验店")+SUMIFS(通讯通路门店!$AA:$AA,通讯通路门店!$S:$S,$G1533,通讯通路门店!$J:$J,"华为堡垒店")</f>
        <v>0</v>
      </c>
      <c r="BG1533" s="99">
        <f>SUMIFS(通讯通路门店!$Y:$Y,通讯通路门店!$S:$S,$G1533,通讯通路门店!$J:$J,"小米体验店")</f>
        <v>0</v>
      </c>
      <c r="BH1533" s="99">
        <f>SUMIFS(通讯通路门店!$AA:$AA,通讯通路门店!$S:$S,$G1533,通讯通路门店!$J:$J,"苹果体验店")</f>
        <v>0</v>
      </c>
      <c r="BI1533" s="99">
        <f>SUMIFS(通讯通路门店!$K:$K,通讯通路门店!$S:$S,$G1533,通讯通路门店!$J:$J,"其他品牌专卖店")</f>
        <v>0</v>
      </c>
      <c r="BJ1533" s="99">
        <f>SUMIFS(通讯通路门店!$AC:$AC,通讯通路门店!$S:$S,$G1533)</f>
        <v>0</v>
      </c>
      <c r="BK1533" s="99">
        <f>SUMIFS(通讯通路门店!$AD:$AD,通讯通路门店!$S:$S,$G1533)</f>
        <v>0</v>
      </c>
      <c r="BL1533" s="99">
        <f>SUMIFS(通讯通路门店!$AE:$AE,通讯通路门店!$S:$S,$G1533)</f>
        <v>0</v>
      </c>
      <c r="BM1533" s="99">
        <f>SUMIFS(通讯通路门店!$AF:$AF,通讯通路门店!$S:$S,$G1533)</f>
        <v>0</v>
      </c>
      <c r="BN1533" s="99">
        <f>SUMIFS(通讯通路门店!$AG:$AG,通讯通路门店!$S:$S,$G1533)</f>
        <v>0</v>
      </c>
      <c r="BO1533" s="99">
        <f>SUMIFS(通讯通路门店!$AH:$AH,通讯通路门店!$S:$S,$G1533)</f>
        <v>0</v>
      </c>
      <c r="BP1533" s="99">
        <f>SUMIFS(通讯通路门店!$AI:$AI,通讯通路门店!$S:$S,$G1533)</f>
        <v>0</v>
      </c>
      <c r="BQ1533" s="83"/>
    </row>
    <row r="1534" spans="1:69">
      <c r="A1534" s="99" t="str">
        <f>IFERROR(_xlfn.XLOOKUP($G1534,通讯通路门店!$S$4:$S$993931,通讯通路门店!$A$4:$A$993931,0,0),"")</f>
        <v>海南省</v>
      </c>
      <c r="B1534" s="99" t="str">
        <f>IFERROR(_xlfn.XLOOKUP($G1534,通讯通路门店!$S$4:$S$993931,通讯通路门店!$B$4:$B$993931,0,0),"")</f>
        <v>东方市</v>
      </c>
      <c r="C1534" s="99" t="str">
        <f>IFERROR(_xlfn.XLOOKUP($G1534,通讯通路门店!$S$4:$S$993931,通讯通路门店!$C$4:$C$993931,0,0),"")</f>
        <v>东方市</v>
      </c>
      <c r="D1534" s="99" t="str">
        <f>IFERROR(_xlfn.XLOOKUP($G1534,通讯通路门店!$S$4:$S$993931,通讯通路门店!$D$4:$D$993931,0,0),"")</f>
        <v>八所镇</v>
      </c>
      <c r="E1534" s="83"/>
      <c r="F1534" s="83"/>
      <c r="G1534" s="101"/>
      <c r="H1534" s="102">
        <f>IFERROR(_xlfn.XLOOKUP($G1534,通讯通路门店!$S$4:$S$993931,通讯通路门店!$R$4:$R$993931,0,0),"")</f>
        <v>0</v>
      </c>
      <c r="I1534" s="83"/>
      <c r="J1534" s="83"/>
      <c r="K1534" s="83"/>
      <c r="L1534" s="83"/>
      <c r="M1534" s="83"/>
      <c r="N1534" s="83"/>
      <c r="O1534" s="83"/>
      <c r="P1534" s="83"/>
      <c r="Q1534" s="83"/>
      <c r="R1534" s="83"/>
      <c r="S1534" s="83"/>
      <c r="T1534" s="83"/>
      <c r="U1534" s="99">
        <f>COUNTIF(通讯通路门店!$S:$S,$G1534)</f>
        <v>0</v>
      </c>
      <c r="V1534" s="99">
        <f>COUNTIFS(通讯通路门店!$S:$S,$G1534,通讯通路门店!$J:$J,"综合卖场")</f>
        <v>0</v>
      </c>
      <c r="W1534" s="99">
        <f>SUMIFS(通讯通路门店!$AJ:$AJ,通讯通路门店!$S:$S,通讯客户沙盘!$G1534)</f>
        <v>0</v>
      </c>
      <c r="X1534" s="99">
        <f t="shared" si="115"/>
        <v>0</v>
      </c>
      <c r="Y1534" s="99">
        <f>COUNTIFS(通讯通路门店!$S:$S,$G1534,通讯通路门店!$J:$J,"荣耀体验店")+COUNTIFS(通讯通路门店!$S:$S,$G1534,通讯通路门店!$J:$J,"荣耀授权专卖店")</f>
        <v>0</v>
      </c>
      <c r="Z1534" s="99">
        <f>COUNTIFS(通讯通路门店!$S:$S,$G1534,通讯通路门店!$J:$J,"VIVO体验店")</f>
        <v>0</v>
      </c>
      <c r="AA1534" s="99">
        <f>COUNTIFS(通讯通路门店!$S:$S,$G1534,通讯通路门店!$J:$J,"OPPO体验店")</f>
        <v>0</v>
      </c>
      <c r="AB1534" s="99">
        <f>COUNTIFS(通讯通路门店!$S:$S,$G1534,通讯通路门店!$J:$J,"华为授权体验店")+COUNTIFS(通讯通路门店!$S:$S,$G1534,通讯通路门店!$J:$J,"华为堡垒店")</f>
        <v>0</v>
      </c>
      <c r="AC1534" s="99">
        <f>COUNTIFS(通讯通路门店!$S:$S,$G1534,通讯通路门店!$J:$J,"小米体验店")</f>
        <v>0</v>
      </c>
      <c r="AD1534" s="99">
        <f>COUNTIFS(通讯通路门店!$S:$S,$G1534,通讯通路门店!$J:$J,"苹果体验店")</f>
        <v>0</v>
      </c>
      <c r="AE1534" s="99">
        <f>COUNTIFS(通讯通路门店!$S:$S,$G1534,通讯通路门店!$J:$J,"其他品牌专卖店")</f>
        <v>0</v>
      </c>
      <c r="AF1534" s="99">
        <f>SUMIFS(通讯通路门店!$BI:$BI,通讯通路门店!$S:$S,$G1534)</f>
        <v>0</v>
      </c>
      <c r="AG1534" s="99">
        <f>SUMIFS(通讯通路门店!$BH:$BH,通讯通路门店!$S:$S,$G1534)</f>
        <v>0</v>
      </c>
      <c r="AH1534" s="99">
        <f t="shared" si="116"/>
        <v>0</v>
      </c>
      <c r="AI1534" s="99">
        <f>SUMIFS(通讯通路门店!$BB:$BB,通讯通路门店!$S:$S,$G1534)</f>
        <v>0</v>
      </c>
      <c r="AJ1534" s="99">
        <f>SUMIFS(通讯通路门店!$BE:$BE,通讯通路门店!$S:$S,$G1534)</f>
        <v>0</v>
      </c>
      <c r="AK1534" s="99">
        <f>SUMIFS(通讯通路门店!$BG:$BG,通讯通路门店!$S:$S,$G1534)</f>
        <v>0</v>
      </c>
      <c r="AL1534" s="99">
        <f>SUMIFS(通讯通路门店!$BC:$BC,通讯通路门店!$S:$S,$G1534)</f>
        <v>0</v>
      </c>
      <c r="AM1534" s="99">
        <f>SUMIFS(通讯通路门店!$BD:$BD,通讯通路门店!$S:$S,$G1534)</f>
        <v>0</v>
      </c>
      <c r="AN1534" s="99">
        <f>SUMIFS(通讯通路门店!$BF:$BF,通讯通路门店!$S:$S,$G1534)</f>
        <v>0</v>
      </c>
      <c r="AO1534" s="99">
        <f t="shared" si="117"/>
        <v>0</v>
      </c>
      <c r="AP1534" s="99">
        <f>SUMIFS(通讯通路门店!$K:$K,通讯通路门店!$S:$S,$G1534)</f>
        <v>0</v>
      </c>
      <c r="AQ1534" s="83"/>
      <c r="AR1534" s="99">
        <f>SUMIFS(通讯通路门店!$T:$T,通讯通路门店!$S:$S,$G1534)</f>
        <v>0</v>
      </c>
      <c r="AS1534" s="99">
        <f>SUMIFS(通讯通路门店!$U:$U,通讯通路门店!$S:$S,$G1534)</f>
        <v>0</v>
      </c>
      <c r="AT1534" s="99">
        <f>SUMIFS(通讯通路门店!$V:$V,通讯通路门店!$S:$S,$G1534)</f>
        <v>0</v>
      </c>
      <c r="AU1534" s="99">
        <f>SUMIFS(通讯通路门店!$W:$W,通讯通路门店!$S:$S,$G1534)</f>
        <v>0</v>
      </c>
      <c r="AV1534" s="99">
        <f>SUMIFS(通讯通路门店!$Z:$Z,通讯通路门店!$S:$S,$G1534)</f>
        <v>0</v>
      </c>
      <c r="AW1534" s="99">
        <f>SUMIFS(通讯通路门店!$AB:$AB,通讯通路门店!$S:$S,$G1534)</f>
        <v>0</v>
      </c>
      <c r="AX1534" s="99">
        <f>SUMIFS(通讯通路门店!$X:$X,通讯通路门店!$S:$S,$G1534)</f>
        <v>0</v>
      </c>
      <c r="AY1534" s="99">
        <f>SUMIFS(通讯通路门店!$Y:$Y,通讯通路门店!$S:$S,$G1534)</f>
        <v>0</v>
      </c>
      <c r="AZ1534" s="99">
        <f>SUMIFS(通讯通路门店!$AA:$AA,通讯通路门店!$S:$S,$G1534)</f>
        <v>0</v>
      </c>
      <c r="BA1534" s="99">
        <f t="shared" si="118"/>
        <v>0</v>
      </c>
      <c r="BB1534" s="99">
        <f t="shared" si="119"/>
        <v>0</v>
      </c>
      <c r="BC1534" s="99">
        <f>SUMIFS(通讯通路门店!$W:$W,通讯通路门店!$S:$S,$G1534,通讯通路门店!$J:$J,"荣耀体验店")+SUMIFS(通讯通路门店!$W:$W,通讯通路门店!$S:$S,$G1534,通讯通路门店!$J:$J,"荣耀授权专卖店")</f>
        <v>0</v>
      </c>
      <c r="BD1534" s="99">
        <f>SUMIFS(通讯通路门店!$Z:$Z,通讯通路门店!$S:$S,$G1534,通讯通路门店!$J:$J,"VIVO体验店")</f>
        <v>0</v>
      </c>
      <c r="BE1534" s="99">
        <f>SUMIFS(通讯通路门店!$AB:$AB,通讯通路门店!$S:$S,$G1534,通讯通路门店!$J:$J,"OPPO体验店")</f>
        <v>0</v>
      </c>
      <c r="BF1534" s="99">
        <f>SUMIFS(通讯通路门店!$X:$X,通讯通路门店!$S:$S,$G1534,通讯通路门店!$J:$J,"华为授权体验店")+SUMIFS(通讯通路门店!$AA:$AA,通讯通路门店!$S:$S,$G1534,通讯通路门店!$J:$J,"华为堡垒店")</f>
        <v>0</v>
      </c>
      <c r="BG1534" s="99">
        <f>SUMIFS(通讯通路门店!$Y:$Y,通讯通路门店!$S:$S,$G1534,通讯通路门店!$J:$J,"小米体验店")</f>
        <v>0</v>
      </c>
      <c r="BH1534" s="99">
        <f>SUMIFS(通讯通路门店!$AA:$AA,通讯通路门店!$S:$S,$G1534,通讯通路门店!$J:$J,"苹果体验店")</f>
        <v>0</v>
      </c>
      <c r="BI1534" s="99">
        <f>SUMIFS(通讯通路门店!$K:$K,通讯通路门店!$S:$S,$G1534,通讯通路门店!$J:$J,"其他品牌专卖店")</f>
        <v>0</v>
      </c>
      <c r="BJ1534" s="99">
        <f>SUMIFS(通讯通路门店!$AC:$AC,通讯通路门店!$S:$S,$G1534)</f>
        <v>0</v>
      </c>
      <c r="BK1534" s="99">
        <f>SUMIFS(通讯通路门店!$AD:$AD,通讯通路门店!$S:$S,$G1534)</f>
        <v>0</v>
      </c>
      <c r="BL1534" s="99">
        <f>SUMIFS(通讯通路门店!$AE:$AE,通讯通路门店!$S:$S,$G1534)</f>
        <v>0</v>
      </c>
      <c r="BM1534" s="99">
        <f>SUMIFS(通讯通路门店!$AF:$AF,通讯通路门店!$S:$S,$G1534)</f>
        <v>0</v>
      </c>
      <c r="BN1534" s="99">
        <f>SUMIFS(通讯通路门店!$AG:$AG,通讯通路门店!$S:$S,$G1534)</f>
        <v>0</v>
      </c>
      <c r="BO1534" s="99">
        <f>SUMIFS(通讯通路门店!$AH:$AH,通讯通路门店!$S:$S,$G1534)</f>
        <v>0</v>
      </c>
      <c r="BP1534" s="99">
        <f>SUMIFS(通讯通路门店!$AI:$AI,通讯通路门店!$S:$S,$G1534)</f>
        <v>0</v>
      </c>
      <c r="BQ1534" s="83"/>
    </row>
    <row r="1535" spans="1:69">
      <c r="A1535" s="99" t="str">
        <f>IFERROR(_xlfn.XLOOKUP($G1535,通讯通路门店!$S$4:$S$993931,通讯通路门店!$A$4:$A$993931,0,0),"")</f>
        <v>海南省</v>
      </c>
      <c r="B1535" s="99" t="str">
        <f>IFERROR(_xlfn.XLOOKUP($G1535,通讯通路门店!$S$4:$S$993931,通讯通路门店!$B$4:$B$993931,0,0),"")</f>
        <v>东方市</v>
      </c>
      <c r="C1535" s="99" t="str">
        <f>IFERROR(_xlfn.XLOOKUP($G1535,通讯通路门店!$S$4:$S$993931,通讯通路门店!$C$4:$C$993931,0,0),"")</f>
        <v>东方市</v>
      </c>
      <c r="D1535" s="99" t="str">
        <f>IFERROR(_xlfn.XLOOKUP($G1535,通讯通路门店!$S$4:$S$993931,通讯通路门店!$D$4:$D$993931,0,0),"")</f>
        <v>八所镇</v>
      </c>
      <c r="E1535" s="83"/>
      <c r="F1535" s="83"/>
      <c r="G1535" s="101"/>
      <c r="H1535" s="102">
        <f>IFERROR(_xlfn.XLOOKUP($G1535,通讯通路门店!$S$4:$S$993931,通讯通路门店!$R$4:$R$993931,0,0),"")</f>
        <v>0</v>
      </c>
      <c r="I1535" s="83"/>
      <c r="J1535" s="83"/>
      <c r="K1535" s="83"/>
      <c r="L1535" s="83"/>
      <c r="M1535" s="83"/>
      <c r="N1535" s="83"/>
      <c r="O1535" s="83"/>
      <c r="P1535" s="83"/>
      <c r="Q1535" s="83"/>
      <c r="R1535" s="83"/>
      <c r="S1535" s="83"/>
      <c r="T1535" s="83"/>
      <c r="U1535" s="99">
        <f>COUNTIF(通讯通路门店!$S:$S,$G1535)</f>
        <v>0</v>
      </c>
      <c r="V1535" s="99">
        <f>COUNTIFS(通讯通路门店!$S:$S,$G1535,通讯通路门店!$J:$J,"综合卖场")</f>
        <v>0</v>
      </c>
      <c r="W1535" s="99">
        <f>SUMIFS(通讯通路门店!$AJ:$AJ,通讯通路门店!$S:$S,通讯客户沙盘!$G1535)</f>
        <v>0</v>
      </c>
      <c r="X1535" s="99">
        <f t="shared" si="115"/>
        <v>0</v>
      </c>
      <c r="Y1535" s="99">
        <f>COUNTIFS(通讯通路门店!$S:$S,$G1535,通讯通路门店!$J:$J,"荣耀体验店")+COUNTIFS(通讯通路门店!$S:$S,$G1535,通讯通路门店!$J:$J,"荣耀授权专卖店")</f>
        <v>0</v>
      </c>
      <c r="Z1535" s="99">
        <f>COUNTIFS(通讯通路门店!$S:$S,$G1535,通讯通路门店!$J:$J,"VIVO体验店")</f>
        <v>0</v>
      </c>
      <c r="AA1535" s="99">
        <f>COUNTIFS(通讯通路门店!$S:$S,$G1535,通讯通路门店!$J:$J,"OPPO体验店")</f>
        <v>0</v>
      </c>
      <c r="AB1535" s="99">
        <f>COUNTIFS(通讯通路门店!$S:$S,$G1535,通讯通路门店!$J:$J,"华为授权体验店")+COUNTIFS(通讯通路门店!$S:$S,$G1535,通讯通路门店!$J:$J,"华为堡垒店")</f>
        <v>0</v>
      </c>
      <c r="AC1535" s="99">
        <f>COUNTIFS(通讯通路门店!$S:$S,$G1535,通讯通路门店!$J:$J,"小米体验店")</f>
        <v>0</v>
      </c>
      <c r="AD1535" s="99">
        <f>COUNTIFS(通讯通路门店!$S:$S,$G1535,通讯通路门店!$J:$J,"苹果体验店")</f>
        <v>0</v>
      </c>
      <c r="AE1535" s="99">
        <f>COUNTIFS(通讯通路门店!$S:$S,$G1535,通讯通路门店!$J:$J,"其他品牌专卖店")</f>
        <v>0</v>
      </c>
      <c r="AF1535" s="99">
        <f>SUMIFS(通讯通路门店!$BI:$BI,通讯通路门店!$S:$S,$G1535)</f>
        <v>0</v>
      </c>
      <c r="AG1535" s="99">
        <f>SUMIFS(通讯通路门店!$BH:$BH,通讯通路门店!$S:$S,$G1535)</f>
        <v>0</v>
      </c>
      <c r="AH1535" s="99">
        <f t="shared" si="116"/>
        <v>0</v>
      </c>
      <c r="AI1535" s="99">
        <f>SUMIFS(通讯通路门店!$BB:$BB,通讯通路门店!$S:$S,$G1535)</f>
        <v>0</v>
      </c>
      <c r="AJ1535" s="99">
        <f>SUMIFS(通讯通路门店!$BE:$BE,通讯通路门店!$S:$S,$G1535)</f>
        <v>0</v>
      </c>
      <c r="AK1535" s="99">
        <f>SUMIFS(通讯通路门店!$BG:$BG,通讯通路门店!$S:$S,$G1535)</f>
        <v>0</v>
      </c>
      <c r="AL1535" s="99">
        <f>SUMIFS(通讯通路门店!$BC:$BC,通讯通路门店!$S:$S,$G1535)</f>
        <v>0</v>
      </c>
      <c r="AM1535" s="99">
        <f>SUMIFS(通讯通路门店!$BD:$BD,通讯通路门店!$S:$S,$G1535)</f>
        <v>0</v>
      </c>
      <c r="AN1535" s="99">
        <f>SUMIFS(通讯通路门店!$BF:$BF,通讯通路门店!$S:$S,$G1535)</f>
        <v>0</v>
      </c>
      <c r="AO1535" s="99">
        <f t="shared" si="117"/>
        <v>0</v>
      </c>
      <c r="AP1535" s="99">
        <f>SUMIFS(通讯通路门店!$K:$K,通讯通路门店!$S:$S,$G1535)</f>
        <v>0</v>
      </c>
      <c r="AQ1535" s="83"/>
      <c r="AR1535" s="99">
        <f>SUMIFS(通讯通路门店!$T:$T,通讯通路门店!$S:$S,$G1535)</f>
        <v>0</v>
      </c>
      <c r="AS1535" s="99">
        <f>SUMIFS(通讯通路门店!$U:$U,通讯通路门店!$S:$S,$G1535)</f>
        <v>0</v>
      </c>
      <c r="AT1535" s="99">
        <f>SUMIFS(通讯通路门店!$V:$V,通讯通路门店!$S:$S,$G1535)</f>
        <v>0</v>
      </c>
      <c r="AU1535" s="99">
        <f>SUMIFS(通讯通路门店!$W:$W,通讯通路门店!$S:$S,$G1535)</f>
        <v>0</v>
      </c>
      <c r="AV1535" s="99">
        <f>SUMIFS(通讯通路门店!$Z:$Z,通讯通路门店!$S:$S,$G1535)</f>
        <v>0</v>
      </c>
      <c r="AW1535" s="99">
        <f>SUMIFS(通讯通路门店!$AB:$AB,通讯通路门店!$S:$S,$G1535)</f>
        <v>0</v>
      </c>
      <c r="AX1535" s="99">
        <f>SUMIFS(通讯通路门店!$X:$X,通讯通路门店!$S:$S,$G1535)</f>
        <v>0</v>
      </c>
      <c r="AY1535" s="99">
        <f>SUMIFS(通讯通路门店!$Y:$Y,通讯通路门店!$S:$S,$G1535)</f>
        <v>0</v>
      </c>
      <c r="AZ1535" s="99">
        <f>SUMIFS(通讯通路门店!$AA:$AA,通讯通路门店!$S:$S,$G1535)</f>
        <v>0</v>
      </c>
      <c r="BA1535" s="99">
        <f t="shared" si="118"/>
        <v>0</v>
      </c>
      <c r="BB1535" s="99">
        <f t="shared" si="119"/>
        <v>0</v>
      </c>
      <c r="BC1535" s="99">
        <f>SUMIFS(通讯通路门店!$W:$W,通讯通路门店!$S:$S,$G1535,通讯通路门店!$J:$J,"荣耀体验店")+SUMIFS(通讯通路门店!$W:$W,通讯通路门店!$S:$S,$G1535,通讯通路门店!$J:$J,"荣耀授权专卖店")</f>
        <v>0</v>
      </c>
      <c r="BD1535" s="99">
        <f>SUMIFS(通讯通路门店!$Z:$Z,通讯通路门店!$S:$S,$G1535,通讯通路门店!$J:$J,"VIVO体验店")</f>
        <v>0</v>
      </c>
      <c r="BE1535" s="99">
        <f>SUMIFS(通讯通路门店!$AB:$AB,通讯通路门店!$S:$S,$G1535,通讯通路门店!$J:$J,"OPPO体验店")</f>
        <v>0</v>
      </c>
      <c r="BF1535" s="99">
        <f>SUMIFS(通讯通路门店!$X:$X,通讯通路门店!$S:$S,$G1535,通讯通路门店!$J:$J,"华为授权体验店")+SUMIFS(通讯通路门店!$AA:$AA,通讯通路门店!$S:$S,$G1535,通讯通路门店!$J:$J,"华为堡垒店")</f>
        <v>0</v>
      </c>
      <c r="BG1535" s="99">
        <f>SUMIFS(通讯通路门店!$Y:$Y,通讯通路门店!$S:$S,$G1535,通讯通路门店!$J:$J,"小米体验店")</f>
        <v>0</v>
      </c>
      <c r="BH1535" s="99">
        <f>SUMIFS(通讯通路门店!$AA:$AA,通讯通路门店!$S:$S,$G1535,通讯通路门店!$J:$J,"苹果体验店")</f>
        <v>0</v>
      </c>
      <c r="BI1535" s="99">
        <f>SUMIFS(通讯通路门店!$K:$K,通讯通路门店!$S:$S,$G1535,通讯通路门店!$J:$J,"其他品牌专卖店")</f>
        <v>0</v>
      </c>
      <c r="BJ1535" s="99">
        <f>SUMIFS(通讯通路门店!$AC:$AC,通讯通路门店!$S:$S,$G1535)</f>
        <v>0</v>
      </c>
      <c r="BK1535" s="99">
        <f>SUMIFS(通讯通路门店!$AD:$AD,通讯通路门店!$S:$S,$G1535)</f>
        <v>0</v>
      </c>
      <c r="BL1535" s="99">
        <f>SUMIFS(通讯通路门店!$AE:$AE,通讯通路门店!$S:$S,$G1535)</f>
        <v>0</v>
      </c>
      <c r="BM1535" s="99">
        <f>SUMIFS(通讯通路门店!$AF:$AF,通讯通路门店!$S:$S,$G1535)</f>
        <v>0</v>
      </c>
      <c r="BN1535" s="99">
        <f>SUMIFS(通讯通路门店!$AG:$AG,通讯通路门店!$S:$S,$G1535)</f>
        <v>0</v>
      </c>
      <c r="BO1535" s="99">
        <f>SUMIFS(通讯通路门店!$AH:$AH,通讯通路门店!$S:$S,$G1535)</f>
        <v>0</v>
      </c>
      <c r="BP1535" s="99">
        <f>SUMIFS(通讯通路门店!$AI:$AI,通讯通路门店!$S:$S,$G1535)</f>
        <v>0</v>
      </c>
      <c r="BQ1535" s="83"/>
    </row>
    <row r="1536" spans="1:69">
      <c r="A1536" s="99" t="str">
        <f>IFERROR(_xlfn.XLOOKUP($G1536,通讯通路门店!$S$4:$S$993931,通讯通路门店!$A$4:$A$993931,0,0),"")</f>
        <v>海南省</v>
      </c>
      <c r="B1536" s="99" t="str">
        <f>IFERROR(_xlfn.XLOOKUP($G1536,通讯通路门店!$S$4:$S$993931,通讯通路门店!$B$4:$B$993931,0,0),"")</f>
        <v>东方市</v>
      </c>
      <c r="C1536" s="99" t="str">
        <f>IFERROR(_xlfn.XLOOKUP($G1536,通讯通路门店!$S$4:$S$993931,通讯通路门店!$C$4:$C$993931,0,0),"")</f>
        <v>东方市</v>
      </c>
      <c r="D1536" s="99" t="str">
        <f>IFERROR(_xlfn.XLOOKUP($G1536,通讯通路门店!$S$4:$S$993931,通讯通路门店!$D$4:$D$993931,0,0),"")</f>
        <v>八所镇</v>
      </c>
      <c r="E1536" s="83"/>
      <c r="F1536" s="83"/>
      <c r="G1536" s="101"/>
      <c r="H1536" s="102">
        <f>IFERROR(_xlfn.XLOOKUP($G1536,通讯通路门店!$S$4:$S$993931,通讯通路门店!$R$4:$R$993931,0,0),"")</f>
        <v>0</v>
      </c>
      <c r="I1536" s="83"/>
      <c r="J1536" s="83"/>
      <c r="K1536" s="83"/>
      <c r="L1536" s="83"/>
      <c r="M1536" s="83"/>
      <c r="N1536" s="83"/>
      <c r="O1536" s="83"/>
      <c r="P1536" s="83"/>
      <c r="Q1536" s="83"/>
      <c r="R1536" s="83"/>
      <c r="S1536" s="83"/>
      <c r="T1536" s="83"/>
      <c r="U1536" s="99">
        <f>COUNTIF(通讯通路门店!$S:$S,$G1536)</f>
        <v>0</v>
      </c>
      <c r="V1536" s="99">
        <f>COUNTIFS(通讯通路门店!$S:$S,$G1536,通讯通路门店!$J:$J,"综合卖场")</f>
        <v>0</v>
      </c>
      <c r="W1536" s="99">
        <f>SUMIFS(通讯通路门店!$AJ:$AJ,通讯通路门店!$S:$S,通讯客户沙盘!$G1536)</f>
        <v>0</v>
      </c>
      <c r="X1536" s="99">
        <f t="shared" si="115"/>
        <v>0</v>
      </c>
      <c r="Y1536" s="99">
        <f>COUNTIFS(通讯通路门店!$S:$S,$G1536,通讯通路门店!$J:$J,"荣耀体验店")+COUNTIFS(通讯通路门店!$S:$S,$G1536,通讯通路门店!$J:$J,"荣耀授权专卖店")</f>
        <v>0</v>
      </c>
      <c r="Z1536" s="99">
        <f>COUNTIFS(通讯通路门店!$S:$S,$G1536,通讯通路门店!$J:$J,"VIVO体验店")</f>
        <v>0</v>
      </c>
      <c r="AA1536" s="99">
        <f>COUNTIFS(通讯通路门店!$S:$S,$G1536,通讯通路门店!$J:$J,"OPPO体验店")</f>
        <v>0</v>
      </c>
      <c r="AB1536" s="99">
        <f>COUNTIFS(通讯通路门店!$S:$S,$G1536,通讯通路门店!$J:$J,"华为授权体验店")+COUNTIFS(通讯通路门店!$S:$S,$G1536,通讯通路门店!$J:$J,"华为堡垒店")</f>
        <v>0</v>
      </c>
      <c r="AC1536" s="99">
        <f>COUNTIFS(通讯通路门店!$S:$S,$G1536,通讯通路门店!$J:$J,"小米体验店")</f>
        <v>0</v>
      </c>
      <c r="AD1536" s="99">
        <f>COUNTIFS(通讯通路门店!$S:$S,$G1536,通讯通路门店!$J:$J,"苹果体验店")</f>
        <v>0</v>
      </c>
      <c r="AE1536" s="99">
        <f>COUNTIFS(通讯通路门店!$S:$S,$G1536,通讯通路门店!$J:$J,"其他品牌专卖店")</f>
        <v>0</v>
      </c>
      <c r="AF1536" s="99">
        <f>SUMIFS(通讯通路门店!$BI:$BI,通讯通路门店!$S:$S,$G1536)</f>
        <v>0</v>
      </c>
      <c r="AG1536" s="99">
        <f>SUMIFS(通讯通路门店!$BH:$BH,通讯通路门店!$S:$S,$G1536)</f>
        <v>0</v>
      </c>
      <c r="AH1536" s="99">
        <f t="shared" si="116"/>
        <v>0</v>
      </c>
      <c r="AI1536" s="99">
        <f>SUMIFS(通讯通路门店!$BB:$BB,通讯通路门店!$S:$S,$G1536)</f>
        <v>0</v>
      </c>
      <c r="AJ1536" s="99">
        <f>SUMIFS(通讯通路门店!$BE:$BE,通讯通路门店!$S:$S,$G1536)</f>
        <v>0</v>
      </c>
      <c r="AK1536" s="99">
        <f>SUMIFS(通讯通路门店!$BG:$BG,通讯通路门店!$S:$S,$G1536)</f>
        <v>0</v>
      </c>
      <c r="AL1536" s="99">
        <f>SUMIFS(通讯通路门店!$BC:$BC,通讯通路门店!$S:$S,$G1536)</f>
        <v>0</v>
      </c>
      <c r="AM1536" s="99">
        <f>SUMIFS(通讯通路门店!$BD:$BD,通讯通路门店!$S:$S,$G1536)</f>
        <v>0</v>
      </c>
      <c r="AN1536" s="99">
        <f>SUMIFS(通讯通路门店!$BF:$BF,通讯通路门店!$S:$S,$G1536)</f>
        <v>0</v>
      </c>
      <c r="AO1536" s="99">
        <f t="shared" si="117"/>
        <v>0</v>
      </c>
      <c r="AP1536" s="99">
        <f>SUMIFS(通讯通路门店!$K:$K,通讯通路门店!$S:$S,$G1536)</f>
        <v>0</v>
      </c>
      <c r="AQ1536" s="83"/>
      <c r="AR1536" s="99">
        <f>SUMIFS(通讯通路门店!$T:$T,通讯通路门店!$S:$S,$G1536)</f>
        <v>0</v>
      </c>
      <c r="AS1536" s="99">
        <f>SUMIFS(通讯通路门店!$U:$U,通讯通路门店!$S:$S,$G1536)</f>
        <v>0</v>
      </c>
      <c r="AT1536" s="99">
        <f>SUMIFS(通讯通路门店!$V:$V,通讯通路门店!$S:$S,$G1536)</f>
        <v>0</v>
      </c>
      <c r="AU1536" s="99">
        <f>SUMIFS(通讯通路门店!$W:$W,通讯通路门店!$S:$S,$G1536)</f>
        <v>0</v>
      </c>
      <c r="AV1536" s="99">
        <f>SUMIFS(通讯通路门店!$Z:$Z,通讯通路门店!$S:$S,$G1536)</f>
        <v>0</v>
      </c>
      <c r="AW1536" s="99">
        <f>SUMIFS(通讯通路门店!$AB:$AB,通讯通路门店!$S:$S,$G1536)</f>
        <v>0</v>
      </c>
      <c r="AX1536" s="99">
        <f>SUMIFS(通讯通路门店!$X:$X,通讯通路门店!$S:$S,$G1536)</f>
        <v>0</v>
      </c>
      <c r="AY1536" s="99">
        <f>SUMIFS(通讯通路门店!$Y:$Y,通讯通路门店!$S:$S,$G1536)</f>
        <v>0</v>
      </c>
      <c r="AZ1536" s="99">
        <f>SUMIFS(通讯通路门店!$AA:$AA,通讯通路门店!$S:$S,$G1536)</f>
        <v>0</v>
      </c>
      <c r="BA1536" s="99">
        <f t="shared" si="118"/>
        <v>0</v>
      </c>
      <c r="BB1536" s="99">
        <f t="shared" si="119"/>
        <v>0</v>
      </c>
      <c r="BC1536" s="99">
        <f>SUMIFS(通讯通路门店!$W:$W,通讯通路门店!$S:$S,$G1536,通讯通路门店!$J:$J,"荣耀体验店")+SUMIFS(通讯通路门店!$W:$W,通讯通路门店!$S:$S,$G1536,通讯通路门店!$J:$J,"荣耀授权专卖店")</f>
        <v>0</v>
      </c>
      <c r="BD1536" s="99">
        <f>SUMIFS(通讯通路门店!$Z:$Z,通讯通路门店!$S:$S,$G1536,通讯通路门店!$J:$J,"VIVO体验店")</f>
        <v>0</v>
      </c>
      <c r="BE1536" s="99">
        <f>SUMIFS(通讯通路门店!$AB:$AB,通讯通路门店!$S:$S,$G1536,通讯通路门店!$J:$J,"OPPO体验店")</f>
        <v>0</v>
      </c>
      <c r="BF1536" s="99">
        <f>SUMIFS(通讯通路门店!$X:$X,通讯通路门店!$S:$S,$G1536,通讯通路门店!$J:$J,"华为授权体验店")+SUMIFS(通讯通路门店!$AA:$AA,通讯通路门店!$S:$S,$G1536,通讯通路门店!$J:$J,"华为堡垒店")</f>
        <v>0</v>
      </c>
      <c r="BG1536" s="99">
        <f>SUMIFS(通讯通路门店!$Y:$Y,通讯通路门店!$S:$S,$G1536,通讯通路门店!$J:$J,"小米体验店")</f>
        <v>0</v>
      </c>
      <c r="BH1536" s="99">
        <f>SUMIFS(通讯通路门店!$AA:$AA,通讯通路门店!$S:$S,$G1536,通讯通路门店!$J:$J,"苹果体验店")</f>
        <v>0</v>
      </c>
      <c r="BI1536" s="99">
        <f>SUMIFS(通讯通路门店!$K:$K,通讯通路门店!$S:$S,$G1536,通讯通路门店!$J:$J,"其他品牌专卖店")</f>
        <v>0</v>
      </c>
      <c r="BJ1536" s="99">
        <f>SUMIFS(通讯通路门店!$AC:$AC,通讯通路门店!$S:$S,$G1536)</f>
        <v>0</v>
      </c>
      <c r="BK1536" s="99">
        <f>SUMIFS(通讯通路门店!$AD:$AD,通讯通路门店!$S:$S,$G1536)</f>
        <v>0</v>
      </c>
      <c r="BL1536" s="99">
        <f>SUMIFS(通讯通路门店!$AE:$AE,通讯通路门店!$S:$S,$G1536)</f>
        <v>0</v>
      </c>
      <c r="BM1536" s="99">
        <f>SUMIFS(通讯通路门店!$AF:$AF,通讯通路门店!$S:$S,$G1536)</f>
        <v>0</v>
      </c>
      <c r="BN1536" s="99">
        <f>SUMIFS(通讯通路门店!$AG:$AG,通讯通路门店!$S:$S,$G1536)</f>
        <v>0</v>
      </c>
      <c r="BO1536" s="99">
        <f>SUMIFS(通讯通路门店!$AH:$AH,通讯通路门店!$S:$S,$G1536)</f>
        <v>0</v>
      </c>
      <c r="BP1536" s="99">
        <f>SUMIFS(通讯通路门店!$AI:$AI,通讯通路门店!$S:$S,$G1536)</f>
        <v>0</v>
      </c>
      <c r="BQ1536" s="83"/>
    </row>
    <row r="1537" spans="1:69">
      <c r="A1537" s="99" t="str">
        <f>IFERROR(_xlfn.XLOOKUP($G1537,通讯通路门店!$S$4:$S$993931,通讯通路门店!$A$4:$A$993931,0,0),"")</f>
        <v>海南省</v>
      </c>
      <c r="B1537" s="99" t="str">
        <f>IFERROR(_xlfn.XLOOKUP($G1537,通讯通路门店!$S$4:$S$993931,通讯通路门店!$B$4:$B$993931,0,0),"")</f>
        <v>东方市</v>
      </c>
      <c r="C1537" s="99" t="str">
        <f>IFERROR(_xlfn.XLOOKUP($G1537,通讯通路门店!$S$4:$S$993931,通讯通路门店!$C$4:$C$993931,0,0),"")</f>
        <v>东方市</v>
      </c>
      <c r="D1537" s="99" t="str">
        <f>IFERROR(_xlfn.XLOOKUP($G1537,通讯通路门店!$S$4:$S$993931,通讯通路门店!$D$4:$D$993931,0,0),"")</f>
        <v>八所镇</v>
      </c>
      <c r="E1537" s="83"/>
      <c r="F1537" s="83"/>
      <c r="G1537" s="101"/>
      <c r="H1537" s="102">
        <f>IFERROR(_xlfn.XLOOKUP($G1537,通讯通路门店!$S$4:$S$993931,通讯通路门店!$R$4:$R$993931,0,0),"")</f>
        <v>0</v>
      </c>
      <c r="I1537" s="83"/>
      <c r="J1537" s="83"/>
      <c r="K1537" s="83"/>
      <c r="L1537" s="83"/>
      <c r="M1537" s="83"/>
      <c r="N1537" s="83"/>
      <c r="O1537" s="83"/>
      <c r="P1537" s="83"/>
      <c r="Q1537" s="83"/>
      <c r="R1537" s="83"/>
      <c r="S1537" s="83"/>
      <c r="T1537" s="83"/>
      <c r="U1537" s="99">
        <f>COUNTIF(通讯通路门店!$S:$S,$G1537)</f>
        <v>0</v>
      </c>
      <c r="V1537" s="99">
        <f>COUNTIFS(通讯通路门店!$S:$S,$G1537,通讯通路门店!$J:$J,"综合卖场")</f>
        <v>0</v>
      </c>
      <c r="W1537" s="99">
        <f>SUMIFS(通讯通路门店!$AJ:$AJ,通讯通路门店!$S:$S,通讯客户沙盘!$G1537)</f>
        <v>0</v>
      </c>
      <c r="X1537" s="99">
        <f t="shared" si="115"/>
        <v>0</v>
      </c>
      <c r="Y1537" s="99">
        <f>COUNTIFS(通讯通路门店!$S:$S,$G1537,通讯通路门店!$J:$J,"荣耀体验店")+COUNTIFS(通讯通路门店!$S:$S,$G1537,通讯通路门店!$J:$J,"荣耀授权专卖店")</f>
        <v>0</v>
      </c>
      <c r="Z1537" s="99">
        <f>COUNTIFS(通讯通路门店!$S:$S,$G1537,通讯通路门店!$J:$J,"VIVO体验店")</f>
        <v>0</v>
      </c>
      <c r="AA1537" s="99">
        <f>COUNTIFS(通讯通路门店!$S:$S,$G1537,通讯通路门店!$J:$J,"OPPO体验店")</f>
        <v>0</v>
      </c>
      <c r="AB1537" s="99">
        <f>COUNTIFS(通讯通路门店!$S:$S,$G1537,通讯通路门店!$J:$J,"华为授权体验店")+COUNTIFS(通讯通路门店!$S:$S,$G1537,通讯通路门店!$J:$J,"华为堡垒店")</f>
        <v>0</v>
      </c>
      <c r="AC1537" s="99">
        <f>COUNTIFS(通讯通路门店!$S:$S,$G1537,通讯通路门店!$J:$J,"小米体验店")</f>
        <v>0</v>
      </c>
      <c r="AD1537" s="99">
        <f>COUNTIFS(通讯通路门店!$S:$S,$G1537,通讯通路门店!$J:$J,"苹果体验店")</f>
        <v>0</v>
      </c>
      <c r="AE1537" s="99">
        <f>COUNTIFS(通讯通路门店!$S:$S,$G1537,通讯通路门店!$J:$J,"其他品牌专卖店")</f>
        <v>0</v>
      </c>
      <c r="AF1537" s="99">
        <f>SUMIFS(通讯通路门店!$BI:$BI,通讯通路门店!$S:$S,$G1537)</f>
        <v>0</v>
      </c>
      <c r="AG1537" s="99">
        <f>SUMIFS(通讯通路门店!$BH:$BH,通讯通路门店!$S:$S,$G1537)</f>
        <v>0</v>
      </c>
      <c r="AH1537" s="99">
        <f t="shared" si="116"/>
        <v>0</v>
      </c>
      <c r="AI1537" s="99">
        <f>SUMIFS(通讯通路门店!$BB:$BB,通讯通路门店!$S:$S,$G1537)</f>
        <v>0</v>
      </c>
      <c r="AJ1537" s="99">
        <f>SUMIFS(通讯通路门店!$BE:$BE,通讯通路门店!$S:$S,$G1537)</f>
        <v>0</v>
      </c>
      <c r="AK1537" s="99">
        <f>SUMIFS(通讯通路门店!$BG:$BG,通讯通路门店!$S:$S,$G1537)</f>
        <v>0</v>
      </c>
      <c r="AL1537" s="99">
        <f>SUMIFS(通讯通路门店!$BC:$BC,通讯通路门店!$S:$S,$G1537)</f>
        <v>0</v>
      </c>
      <c r="AM1537" s="99">
        <f>SUMIFS(通讯通路门店!$BD:$BD,通讯通路门店!$S:$S,$G1537)</f>
        <v>0</v>
      </c>
      <c r="AN1537" s="99">
        <f>SUMIFS(通讯通路门店!$BF:$BF,通讯通路门店!$S:$S,$G1537)</f>
        <v>0</v>
      </c>
      <c r="AO1537" s="99">
        <f t="shared" si="117"/>
        <v>0</v>
      </c>
      <c r="AP1537" s="99">
        <f>SUMIFS(通讯通路门店!$K:$K,通讯通路门店!$S:$S,$G1537)</f>
        <v>0</v>
      </c>
      <c r="AQ1537" s="83"/>
      <c r="AR1537" s="99">
        <f>SUMIFS(通讯通路门店!$T:$T,通讯通路门店!$S:$S,$G1537)</f>
        <v>0</v>
      </c>
      <c r="AS1537" s="99">
        <f>SUMIFS(通讯通路门店!$U:$U,通讯通路门店!$S:$S,$G1537)</f>
        <v>0</v>
      </c>
      <c r="AT1537" s="99">
        <f>SUMIFS(通讯通路门店!$V:$V,通讯通路门店!$S:$S,$G1537)</f>
        <v>0</v>
      </c>
      <c r="AU1537" s="99">
        <f>SUMIFS(通讯通路门店!$W:$W,通讯通路门店!$S:$S,$G1537)</f>
        <v>0</v>
      </c>
      <c r="AV1537" s="99">
        <f>SUMIFS(通讯通路门店!$Z:$Z,通讯通路门店!$S:$S,$G1537)</f>
        <v>0</v>
      </c>
      <c r="AW1537" s="99">
        <f>SUMIFS(通讯通路门店!$AB:$AB,通讯通路门店!$S:$S,$G1537)</f>
        <v>0</v>
      </c>
      <c r="AX1537" s="99">
        <f>SUMIFS(通讯通路门店!$X:$X,通讯通路门店!$S:$S,$G1537)</f>
        <v>0</v>
      </c>
      <c r="AY1537" s="99">
        <f>SUMIFS(通讯通路门店!$Y:$Y,通讯通路门店!$S:$S,$G1537)</f>
        <v>0</v>
      </c>
      <c r="AZ1537" s="99">
        <f>SUMIFS(通讯通路门店!$AA:$AA,通讯通路门店!$S:$S,$G1537)</f>
        <v>0</v>
      </c>
      <c r="BA1537" s="99">
        <f t="shared" si="118"/>
        <v>0</v>
      </c>
      <c r="BB1537" s="99">
        <f t="shared" si="119"/>
        <v>0</v>
      </c>
      <c r="BC1537" s="99">
        <f>SUMIFS(通讯通路门店!$W:$W,通讯通路门店!$S:$S,$G1537,通讯通路门店!$J:$J,"荣耀体验店")+SUMIFS(通讯通路门店!$W:$W,通讯通路门店!$S:$S,$G1537,通讯通路门店!$J:$J,"荣耀授权专卖店")</f>
        <v>0</v>
      </c>
      <c r="BD1537" s="99">
        <f>SUMIFS(通讯通路门店!$Z:$Z,通讯通路门店!$S:$S,$G1537,通讯通路门店!$J:$J,"VIVO体验店")</f>
        <v>0</v>
      </c>
      <c r="BE1537" s="99">
        <f>SUMIFS(通讯通路门店!$AB:$AB,通讯通路门店!$S:$S,$G1537,通讯通路门店!$J:$J,"OPPO体验店")</f>
        <v>0</v>
      </c>
      <c r="BF1537" s="99">
        <f>SUMIFS(通讯通路门店!$X:$X,通讯通路门店!$S:$S,$G1537,通讯通路门店!$J:$J,"华为授权体验店")+SUMIFS(通讯通路门店!$AA:$AA,通讯通路门店!$S:$S,$G1537,通讯通路门店!$J:$J,"华为堡垒店")</f>
        <v>0</v>
      </c>
      <c r="BG1537" s="99">
        <f>SUMIFS(通讯通路门店!$Y:$Y,通讯通路门店!$S:$S,$G1537,通讯通路门店!$J:$J,"小米体验店")</f>
        <v>0</v>
      </c>
      <c r="BH1537" s="99">
        <f>SUMIFS(通讯通路门店!$AA:$AA,通讯通路门店!$S:$S,$G1537,通讯通路门店!$J:$J,"苹果体验店")</f>
        <v>0</v>
      </c>
      <c r="BI1537" s="99">
        <f>SUMIFS(通讯通路门店!$K:$K,通讯通路门店!$S:$S,$G1537,通讯通路门店!$J:$J,"其他品牌专卖店")</f>
        <v>0</v>
      </c>
      <c r="BJ1537" s="99">
        <f>SUMIFS(通讯通路门店!$AC:$AC,通讯通路门店!$S:$S,$G1537)</f>
        <v>0</v>
      </c>
      <c r="BK1537" s="99">
        <f>SUMIFS(通讯通路门店!$AD:$AD,通讯通路门店!$S:$S,$G1537)</f>
        <v>0</v>
      </c>
      <c r="BL1537" s="99">
        <f>SUMIFS(通讯通路门店!$AE:$AE,通讯通路门店!$S:$S,$G1537)</f>
        <v>0</v>
      </c>
      <c r="BM1537" s="99">
        <f>SUMIFS(通讯通路门店!$AF:$AF,通讯通路门店!$S:$S,$G1537)</f>
        <v>0</v>
      </c>
      <c r="BN1537" s="99">
        <f>SUMIFS(通讯通路门店!$AG:$AG,通讯通路门店!$S:$S,$G1537)</f>
        <v>0</v>
      </c>
      <c r="BO1537" s="99">
        <f>SUMIFS(通讯通路门店!$AH:$AH,通讯通路门店!$S:$S,$G1537)</f>
        <v>0</v>
      </c>
      <c r="BP1537" s="99">
        <f>SUMIFS(通讯通路门店!$AI:$AI,通讯通路门店!$S:$S,$G1537)</f>
        <v>0</v>
      </c>
      <c r="BQ1537" s="83"/>
    </row>
    <row r="1538" spans="1:69">
      <c r="A1538" s="99" t="str">
        <f>IFERROR(_xlfn.XLOOKUP($G1538,通讯通路门店!$S$4:$S$993931,通讯通路门店!$A$4:$A$993931,0,0),"")</f>
        <v>海南省</v>
      </c>
      <c r="B1538" s="99" t="str">
        <f>IFERROR(_xlfn.XLOOKUP($G1538,通讯通路门店!$S$4:$S$993931,通讯通路门店!$B$4:$B$993931,0,0),"")</f>
        <v>东方市</v>
      </c>
      <c r="C1538" s="99" t="str">
        <f>IFERROR(_xlfn.XLOOKUP($G1538,通讯通路门店!$S$4:$S$993931,通讯通路门店!$C$4:$C$993931,0,0),"")</f>
        <v>东方市</v>
      </c>
      <c r="D1538" s="99" t="str">
        <f>IFERROR(_xlfn.XLOOKUP($G1538,通讯通路门店!$S$4:$S$993931,通讯通路门店!$D$4:$D$993931,0,0),"")</f>
        <v>八所镇</v>
      </c>
      <c r="E1538" s="83"/>
      <c r="F1538" s="83"/>
      <c r="G1538" s="101"/>
      <c r="H1538" s="102">
        <f>IFERROR(_xlfn.XLOOKUP($G1538,通讯通路门店!$S$4:$S$993931,通讯通路门店!$R$4:$R$993931,0,0),"")</f>
        <v>0</v>
      </c>
      <c r="I1538" s="83"/>
      <c r="J1538" s="83"/>
      <c r="K1538" s="83"/>
      <c r="L1538" s="83"/>
      <c r="M1538" s="83"/>
      <c r="N1538" s="83"/>
      <c r="O1538" s="83"/>
      <c r="P1538" s="83"/>
      <c r="Q1538" s="83"/>
      <c r="R1538" s="83"/>
      <c r="S1538" s="83"/>
      <c r="T1538" s="83"/>
      <c r="U1538" s="99">
        <f>COUNTIF(通讯通路门店!$S:$S,$G1538)</f>
        <v>0</v>
      </c>
      <c r="V1538" s="99">
        <f>COUNTIFS(通讯通路门店!$S:$S,$G1538,通讯通路门店!$J:$J,"综合卖场")</f>
        <v>0</v>
      </c>
      <c r="W1538" s="99">
        <f>SUMIFS(通讯通路门店!$AJ:$AJ,通讯通路门店!$S:$S,通讯客户沙盘!$G1538)</f>
        <v>0</v>
      </c>
      <c r="X1538" s="99">
        <f t="shared" si="115"/>
        <v>0</v>
      </c>
      <c r="Y1538" s="99">
        <f>COUNTIFS(通讯通路门店!$S:$S,$G1538,通讯通路门店!$J:$J,"荣耀体验店")+COUNTIFS(通讯通路门店!$S:$S,$G1538,通讯通路门店!$J:$J,"荣耀授权专卖店")</f>
        <v>0</v>
      </c>
      <c r="Z1538" s="99">
        <f>COUNTIFS(通讯通路门店!$S:$S,$G1538,通讯通路门店!$J:$J,"VIVO体验店")</f>
        <v>0</v>
      </c>
      <c r="AA1538" s="99">
        <f>COUNTIFS(通讯通路门店!$S:$S,$G1538,通讯通路门店!$J:$J,"OPPO体验店")</f>
        <v>0</v>
      </c>
      <c r="AB1538" s="99">
        <f>COUNTIFS(通讯通路门店!$S:$S,$G1538,通讯通路门店!$J:$J,"华为授权体验店")+COUNTIFS(通讯通路门店!$S:$S,$G1538,通讯通路门店!$J:$J,"华为堡垒店")</f>
        <v>0</v>
      </c>
      <c r="AC1538" s="99">
        <f>COUNTIFS(通讯通路门店!$S:$S,$G1538,通讯通路门店!$J:$J,"小米体验店")</f>
        <v>0</v>
      </c>
      <c r="AD1538" s="99">
        <f>COUNTIFS(通讯通路门店!$S:$S,$G1538,通讯通路门店!$J:$J,"苹果体验店")</f>
        <v>0</v>
      </c>
      <c r="AE1538" s="99">
        <f>COUNTIFS(通讯通路门店!$S:$S,$G1538,通讯通路门店!$J:$J,"其他品牌专卖店")</f>
        <v>0</v>
      </c>
      <c r="AF1538" s="99">
        <f>SUMIFS(通讯通路门店!$BI:$BI,通讯通路门店!$S:$S,$G1538)</f>
        <v>0</v>
      </c>
      <c r="AG1538" s="99">
        <f>SUMIFS(通讯通路门店!$BH:$BH,通讯通路门店!$S:$S,$G1538)</f>
        <v>0</v>
      </c>
      <c r="AH1538" s="99">
        <f t="shared" si="116"/>
        <v>0</v>
      </c>
      <c r="AI1538" s="99">
        <f>SUMIFS(通讯通路门店!$BB:$BB,通讯通路门店!$S:$S,$G1538)</f>
        <v>0</v>
      </c>
      <c r="AJ1538" s="99">
        <f>SUMIFS(通讯通路门店!$BE:$BE,通讯通路门店!$S:$S,$G1538)</f>
        <v>0</v>
      </c>
      <c r="AK1538" s="99">
        <f>SUMIFS(通讯通路门店!$BG:$BG,通讯通路门店!$S:$S,$G1538)</f>
        <v>0</v>
      </c>
      <c r="AL1538" s="99">
        <f>SUMIFS(通讯通路门店!$BC:$BC,通讯通路门店!$S:$S,$G1538)</f>
        <v>0</v>
      </c>
      <c r="AM1538" s="99">
        <f>SUMIFS(通讯通路门店!$BD:$BD,通讯通路门店!$S:$S,$G1538)</f>
        <v>0</v>
      </c>
      <c r="AN1538" s="99">
        <f>SUMIFS(通讯通路门店!$BF:$BF,通讯通路门店!$S:$S,$G1538)</f>
        <v>0</v>
      </c>
      <c r="AO1538" s="99">
        <f t="shared" si="117"/>
        <v>0</v>
      </c>
      <c r="AP1538" s="99">
        <f>SUMIFS(通讯通路门店!$K:$K,通讯通路门店!$S:$S,$G1538)</f>
        <v>0</v>
      </c>
      <c r="AQ1538" s="83"/>
      <c r="AR1538" s="99">
        <f>SUMIFS(通讯通路门店!$T:$T,通讯通路门店!$S:$S,$G1538)</f>
        <v>0</v>
      </c>
      <c r="AS1538" s="99">
        <f>SUMIFS(通讯通路门店!$U:$U,通讯通路门店!$S:$S,$G1538)</f>
        <v>0</v>
      </c>
      <c r="AT1538" s="99">
        <f>SUMIFS(通讯通路门店!$V:$V,通讯通路门店!$S:$S,$G1538)</f>
        <v>0</v>
      </c>
      <c r="AU1538" s="99">
        <f>SUMIFS(通讯通路门店!$W:$W,通讯通路门店!$S:$S,$G1538)</f>
        <v>0</v>
      </c>
      <c r="AV1538" s="99">
        <f>SUMIFS(通讯通路门店!$Z:$Z,通讯通路门店!$S:$S,$G1538)</f>
        <v>0</v>
      </c>
      <c r="AW1538" s="99">
        <f>SUMIFS(通讯通路门店!$AB:$AB,通讯通路门店!$S:$S,$G1538)</f>
        <v>0</v>
      </c>
      <c r="AX1538" s="99">
        <f>SUMIFS(通讯通路门店!$X:$X,通讯通路门店!$S:$S,$G1538)</f>
        <v>0</v>
      </c>
      <c r="AY1538" s="99">
        <f>SUMIFS(通讯通路门店!$Y:$Y,通讯通路门店!$S:$S,$G1538)</f>
        <v>0</v>
      </c>
      <c r="AZ1538" s="99">
        <f>SUMIFS(通讯通路门店!$AA:$AA,通讯通路门店!$S:$S,$G1538)</f>
        <v>0</v>
      </c>
      <c r="BA1538" s="99">
        <f t="shared" si="118"/>
        <v>0</v>
      </c>
      <c r="BB1538" s="99">
        <f t="shared" si="119"/>
        <v>0</v>
      </c>
      <c r="BC1538" s="99">
        <f>SUMIFS(通讯通路门店!$W:$W,通讯通路门店!$S:$S,$G1538,通讯通路门店!$J:$J,"荣耀体验店")+SUMIFS(通讯通路门店!$W:$W,通讯通路门店!$S:$S,$G1538,通讯通路门店!$J:$J,"荣耀授权专卖店")</f>
        <v>0</v>
      </c>
      <c r="BD1538" s="99">
        <f>SUMIFS(通讯通路门店!$Z:$Z,通讯通路门店!$S:$S,$G1538,通讯通路门店!$J:$J,"VIVO体验店")</f>
        <v>0</v>
      </c>
      <c r="BE1538" s="99">
        <f>SUMIFS(通讯通路门店!$AB:$AB,通讯通路门店!$S:$S,$G1538,通讯通路门店!$J:$J,"OPPO体验店")</f>
        <v>0</v>
      </c>
      <c r="BF1538" s="99">
        <f>SUMIFS(通讯通路门店!$X:$X,通讯通路门店!$S:$S,$G1538,通讯通路门店!$J:$J,"华为授权体验店")+SUMIFS(通讯通路门店!$AA:$AA,通讯通路门店!$S:$S,$G1538,通讯通路门店!$J:$J,"华为堡垒店")</f>
        <v>0</v>
      </c>
      <c r="BG1538" s="99">
        <f>SUMIFS(通讯通路门店!$Y:$Y,通讯通路门店!$S:$S,$G1538,通讯通路门店!$J:$J,"小米体验店")</f>
        <v>0</v>
      </c>
      <c r="BH1538" s="99">
        <f>SUMIFS(通讯通路门店!$AA:$AA,通讯通路门店!$S:$S,$G1538,通讯通路门店!$J:$J,"苹果体验店")</f>
        <v>0</v>
      </c>
      <c r="BI1538" s="99">
        <f>SUMIFS(通讯通路门店!$K:$K,通讯通路门店!$S:$S,$G1538,通讯通路门店!$J:$J,"其他品牌专卖店")</f>
        <v>0</v>
      </c>
      <c r="BJ1538" s="99">
        <f>SUMIFS(通讯通路门店!$AC:$AC,通讯通路门店!$S:$S,$G1538)</f>
        <v>0</v>
      </c>
      <c r="BK1538" s="99">
        <f>SUMIFS(通讯通路门店!$AD:$AD,通讯通路门店!$S:$S,$G1538)</f>
        <v>0</v>
      </c>
      <c r="BL1538" s="99">
        <f>SUMIFS(通讯通路门店!$AE:$AE,通讯通路门店!$S:$S,$G1538)</f>
        <v>0</v>
      </c>
      <c r="BM1538" s="99">
        <f>SUMIFS(通讯通路门店!$AF:$AF,通讯通路门店!$S:$S,$G1538)</f>
        <v>0</v>
      </c>
      <c r="BN1538" s="99">
        <f>SUMIFS(通讯通路门店!$AG:$AG,通讯通路门店!$S:$S,$G1538)</f>
        <v>0</v>
      </c>
      <c r="BO1538" s="99">
        <f>SUMIFS(通讯通路门店!$AH:$AH,通讯通路门店!$S:$S,$G1538)</f>
        <v>0</v>
      </c>
      <c r="BP1538" s="99">
        <f>SUMIFS(通讯通路门店!$AI:$AI,通讯通路门店!$S:$S,$G1538)</f>
        <v>0</v>
      </c>
      <c r="BQ1538" s="83"/>
    </row>
    <row r="1539" spans="1:69">
      <c r="A1539" s="99" t="str">
        <f>IFERROR(_xlfn.XLOOKUP($G1539,通讯通路门店!$S$4:$S$993931,通讯通路门店!$A$4:$A$993931,0,0),"")</f>
        <v>海南省</v>
      </c>
      <c r="B1539" s="99" t="str">
        <f>IFERROR(_xlfn.XLOOKUP($G1539,通讯通路门店!$S$4:$S$993931,通讯通路门店!$B$4:$B$993931,0,0),"")</f>
        <v>东方市</v>
      </c>
      <c r="C1539" s="99" t="str">
        <f>IFERROR(_xlfn.XLOOKUP($G1539,通讯通路门店!$S$4:$S$993931,通讯通路门店!$C$4:$C$993931,0,0),"")</f>
        <v>东方市</v>
      </c>
      <c r="D1539" s="99" t="str">
        <f>IFERROR(_xlfn.XLOOKUP($G1539,通讯通路门店!$S$4:$S$993931,通讯通路门店!$D$4:$D$993931,0,0),"")</f>
        <v>八所镇</v>
      </c>
      <c r="E1539" s="83"/>
      <c r="F1539" s="83"/>
      <c r="G1539" s="101"/>
      <c r="H1539" s="102">
        <f>IFERROR(_xlfn.XLOOKUP($G1539,通讯通路门店!$S$4:$S$993931,通讯通路门店!$R$4:$R$993931,0,0),"")</f>
        <v>0</v>
      </c>
      <c r="I1539" s="83"/>
      <c r="J1539" s="83"/>
      <c r="K1539" s="83"/>
      <c r="L1539" s="83"/>
      <c r="M1539" s="83"/>
      <c r="N1539" s="83"/>
      <c r="O1539" s="83"/>
      <c r="P1539" s="83"/>
      <c r="Q1539" s="83"/>
      <c r="R1539" s="83"/>
      <c r="S1539" s="83"/>
      <c r="T1539" s="83"/>
      <c r="U1539" s="99">
        <f>COUNTIF(通讯通路门店!$S:$S,$G1539)</f>
        <v>0</v>
      </c>
      <c r="V1539" s="99">
        <f>COUNTIFS(通讯通路门店!$S:$S,$G1539,通讯通路门店!$J:$J,"综合卖场")</f>
        <v>0</v>
      </c>
      <c r="W1539" s="99">
        <f>SUMIFS(通讯通路门店!$AJ:$AJ,通讯通路门店!$S:$S,通讯客户沙盘!$G1539)</f>
        <v>0</v>
      </c>
      <c r="X1539" s="99">
        <f t="shared" si="115"/>
        <v>0</v>
      </c>
      <c r="Y1539" s="99">
        <f>COUNTIFS(通讯通路门店!$S:$S,$G1539,通讯通路门店!$J:$J,"荣耀体验店")+COUNTIFS(通讯通路门店!$S:$S,$G1539,通讯通路门店!$J:$J,"荣耀授权专卖店")</f>
        <v>0</v>
      </c>
      <c r="Z1539" s="99">
        <f>COUNTIFS(通讯通路门店!$S:$S,$G1539,通讯通路门店!$J:$J,"VIVO体验店")</f>
        <v>0</v>
      </c>
      <c r="AA1539" s="99">
        <f>COUNTIFS(通讯通路门店!$S:$S,$G1539,通讯通路门店!$J:$J,"OPPO体验店")</f>
        <v>0</v>
      </c>
      <c r="AB1539" s="99">
        <f>COUNTIFS(通讯通路门店!$S:$S,$G1539,通讯通路门店!$J:$J,"华为授权体验店")+COUNTIFS(通讯通路门店!$S:$S,$G1539,通讯通路门店!$J:$J,"华为堡垒店")</f>
        <v>0</v>
      </c>
      <c r="AC1539" s="99">
        <f>COUNTIFS(通讯通路门店!$S:$S,$G1539,通讯通路门店!$J:$J,"小米体验店")</f>
        <v>0</v>
      </c>
      <c r="AD1539" s="99">
        <f>COUNTIFS(通讯通路门店!$S:$S,$G1539,通讯通路门店!$J:$J,"苹果体验店")</f>
        <v>0</v>
      </c>
      <c r="AE1539" s="99">
        <f>COUNTIFS(通讯通路门店!$S:$S,$G1539,通讯通路门店!$J:$J,"其他品牌专卖店")</f>
        <v>0</v>
      </c>
      <c r="AF1539" s="99">
        <f>SUMIFS(通讯通路门店!$BI:$BI,通讯通路门店!$S:$S,$G1539)</f>
        <v>0</v>
      </c>
      <c r="AG1539" s="99">
        <f>SUMIFS(通讯通路门店!$BH:$BH,通讯通路门店!$S:$S,$G1539)</f>
        <v>0</v>
      </c>
      <c r="AH1539" s="99">
        <f t="shared" si="116"/>
        <v>0</v>
      </c>
      <c r="AI1539" s="99">
        <f>SUMIFS(通讯通路门店!$BB:$BB,通讯通路门店!$S:$S,$G1539)</f>
        <v>0</v>
      </c>
      <c r="AJ1539" s="99">
        <f>SUMIFS(通讯通路门店!$BE:$BE,通讯通路门店!$S:$S,$G1539)</f>
        <v>0</v>
      </c>
      <c r="AK1539" s="99">
        <f>SUMIFS(通讯通路门店!$BG:$BG,通讯通路门店!$S:$S,$G1539)</f>
        <v>0</v>
      </c>
      <c r="AL1539" s="99">
        <f>SUMIFS(通讯通路门店!$BC:$BC,通讯通路门店!$S:$S,$G1539)</f>
        <v>0</v>
      </c>
      <c r="AM1539" s="99">
        <f>SUMIFS(通讯通路门店!$BD:$BD,通讯通路门店!$S:$S,$G1539)</f>
        <v>0</v>
      </c>
      <c r="AN1539" s="99">
        <f>SUMIFS(通讯通路门店!$BF:$BF,通讯通路门店!$S:$S,$G1539)</f>
        <v>0</v>
      </c>
      <c r="AO1539" s="99">
        <f t="shared" si="117"/>
        <v>0</v>
      </c>
      <c r="AP1539" s="99">
        <f>SUMIFS(通讯通路门店!$K:$K,通讯通路门店!$S:$S,$G1539)</f>
        <v>0</v>
      </c>
      <c r="AQ1539" s="83"/>
      <c r="AR1539" s="99">
        <f>SUMIFS(通讯通路门店!$T:$T,通讯通路门店!$S:$S,$G1539)</f>
        <v>0</v>
      </c>
      <c r="AS1539" s="99">
        <f>SUMIFS(通讯通路门店!$U:$U,通讯通路门店!$S:$S,$G1539)</f>
        <v>0</v>
      </c>
      <c r="AT1539" s="99">
        <f>SUMIFS(通讯通路门店!$V:$V,通讯通路门店!$S:$S,$G1539)</f>
        <v>0</v>
      </c>
      <c r="AU1539" s="99">
        <f>SUMIFS(通讯通路门店!$W:$W,通讯通路门店!$S:$S,$G1539)</f>
        <v>0</v>
      </c>
      <c r="AV1539" s="99">
        <f>SUMIFS(通讯通路门店!$Z:$Z,通讯通路门店!$S:$S,$G1539)</f>
        <v>0</v>
      </c>
      <c r="AW1539" s="99">
        <f>SUMIFS(通讯通路门店!$AB:$AB,通讯通路门店!$S:$S,$G1539)</f>
        <v>0</v>
      </c>
      <c r="AX1539" s="99">
        <f>SUMIFS(通讯通路门店!$X:$X,通讯通路门店!$S:$S,$G1539)</f>
        <v>0</v>
      </c>
      <c r="AY1539" s="99">
        <f>SUMIFS(通讯通路门店!$Y:$Y,通讯通路门店!$S:$S,$G1539)</f>
        <v>0</v>
      </c>
      <c r="AZ1539" s="99">
        <f>SUMIFS(通讯通路门店!$AA:$AA,通讯通路门店!$S:$S,$G1539)</f>
        <v>0</v>
      </c>
      <c r="BA1539" s="99">
        <f t="shared" si="118"/>
        <v>0</v>
      </c>
      <c r="BB1539" s="99">
        <f t="shared" si="119"/>
        <v>0</v>
      </c>
      <c r="BC1539" s="99">
        <f>SUMIFS(通讯通路门店!$W:$W,通讯通路门店!$S:$S,$G1539,通讯通路门店!$J:$J,"荣耀体验店")+SUMIFS(通讯通路门店!$W:$W,通讯通路门店!$S:$S,$G1539,通讯通路门店!$J:$J,"荣耀授权专卖店")</f>
        <v>0</v>
      </c>
      <c r="BD1539" s="99">
        <f>SUMIFS(通讯通路门店!$Z:$Z,通讯通路门店!$S:$S,$G1539,通讯通路门店!$J:$J,"VIVO体验店")</f>
        <v>0</v>
      </c>
      <c r="BE1539" s="99">
        <f>SUMIFS(通讯通路门店!$AB:$AB,通讯通路门店!$S:$S,$G1539,通讯通路门店!$J:$J,"OPPO体验店")</f>
        <v>0</v>
      </c>
      <c r="BF1539" s="99">
        <f>SUMIFS(通讯通路门店!$X:$X,通讯通路门店!$S:$S,$G1539,通讯通路门店!$J:$J,"华为授权体验店")+SUMIFS(通讯通路门店!$AA:$AA,通讯通路门店!$S:$S,$G1539,通讯通路门店!$J:$J,"华为堡垒店")</f>
        <v>0</v>
      </c>
      <c r="BG1539" s="99">
        <f>SUMIFS(通讯通路门店!$Y:$Y,通讯通路门店!$S:$S,$G1539,通讯通路门店!$J:$J,"小米体验店")</f>
        <v>0</v>
      </c>
      <c r="BH1539" s="99">
        <f>SUMIFS(通讯通路门店!$AA:$AA,通讯通路门店!$S:$S,$G1539,通讯通路门店!$J:$J,"苹果体验店")</f>
        <v>0</v>
      </c>
      <c r="BI1539" s="99">
        <f>SUMIFS(通讯通路门店!$K:$K,通讯通路门店!$S:$S,$G1539,通讯通路门店!$J:$J,"其他品牌专卖店")</f>
        <v>0</v>
      </c>
      <c r="BJ1539" s="99">
        <f>SUMIFS(通讯通路门店!$AC:$AC,通讯通路门店!$S:$S,$G1539)</f>
        <v>0</v>
      </c>
      <c r="BK1539" s="99">
        <f>SUMIFS(通讯通路门店!$AD:$AD,通讯通路门店!$S:$S,$G1539)</f>
        <v>0</v>
      </c>
      <c r="BL1539" s="99">
        <f>SUMIFS(通讯通路门店!$AE:$AE,通讯通路门店!$S:$S,$G1539)</f>
        <v>0</v>
      </c>
      <c r="BM1539" s="99">
        <f>SUMIFS(通讯通路门店!$AF:$AF,通讯通路门店!$S:$S,$G1539)</f>
        <v>0</v>
      </c>
      <c r="BN1539" s="99">
        <f>SUMIFS(通讯通路门店!$AG:$AG,通讯通路门店!$S:$S,$G1539)</f>
        <v>0</v>
      </c>
      <c r="BO1539" s="99">
        <f>SUMIFS(通讯通路门店!$AH:$AH,通讯通路门店!$S:$S,$G1539)</f>
        <v>0</v>
      </c>
      <c r="BP1539" s="99">
        <f>SUMIFS(通讯通路门店!$AI:$AI,通讯通路门店!$S:$S,$G1539)</f>
        <v>0</v>
      </c>
      <c r="BQ1539" s="83"/>
    </row>
    <row r="1540" spans="1:69">
      <c r="A1540" s="99" t="str">
        <f>IFERROR(_xlfn.XLOOKUP($G1540,通讯通路门店!$S$4:$S$993931,通讯通路门店!$A$4:$A$993931,0,0),"")</f>
        <v>海南省</v>
      </c>
      <c r="B1540" s="99" t="str">
        <f>IFERROR(_xlfn.XLOOKUP($G1540,通讯通路门店!$S$4:$S$993931,通讯通路门店!$B$4:$B$993931,0,0),"")</f>
        <v>东方市</v>
      </c>
      <c r="C1540" s="99" t="str">
        <f>IFERROR(_xlfn.XLOOKUP($G1540,通讯通路门店!$S$4:$S$993931,通讯通路门店!$C$4:$C$993931,0,0),"")</f>
        <v>东方市</v>
      </c>
      <c r="D1540" s="99" t="str">
        <f>IFERROR(_xlfn.XLOOKUP($G1540,通讯通路门店!$S$4:$S$993931,通讯通路门店!$D$4:$D$993931,0,0),"")</f>
        <v>八所镇</v>
      </c>
      <c r="E1540" s="83"/>
      <c r="F1540" s="83"/>
      <c r="G1540" s="101"/>
      <c r="H1540" s="102">
        <f>IFERROR(_xlfn.XLOOKUP($G1540,通讯通路门店!$S$4:$S$993931,通讯通路门店!$R$4:$R$993931,0,0),"")</f>
        <v>0</v>
      </c>
      <c r="I1540" s="83"/>
      <c r="J1540" s="83"/>
      <c r="K1540" s="83"/>
      <c r="L1540" s="83"/>
      <c r="M1540" s="83"/>
      <c r="N1540" s="83"/>
      <c r="O1540" s="83"/>
      <c r="P1540" s="83"/>
      <c r="Q1540" s="83"/>
      <c r="R1540" s="83"/>
      <c r="S1540" s="83"/>
      <c r="T1540" s="83"/>
      <c r="U1540" s="99">
        <f>COUNTIF(通讯通路门店!$S:$S,$G1540)</f>
        <v>0</v>
      </c>
      <c r="V1540" s="99">
        <f>COUNTIFS(通讯通路门店!$S:$S,$G1540,通讯通路门店!$J:$J,"综合卖场")</f>
        <v>0</v>
      </c>
      <c r="W1540" s="99">
        <f>SUMIFS(通讯通路门店!$AJ:$AJ,通讯通路门店!$S:$S,通讯客户沙盘!$G1540)</f>
        <v>0</v>
      </c>
      <c r="X1540" s="99">
        <f t="shared" ref="X1540:X1603" si="120">Y1540+Z1540+AA1540+AB1540+AC1540+AD1540+AE1540</f>
        <v>0</v>
      </c>
      <c r="Y1540" s="99">
        <f>COUNTIFS(通讯通路门店!$S:$S,$G1540,通讯通路门店!$J:$J,"荣耀体验店")+COUNTIFS(通讯通路门店!$S:$S,$G1540,通讯通路门店!$J:$J,"荣耀授权专卖店")</f>
        <v>0</v>
      </c>
      <c r="Z1540" s="99">
        <f>COUNTIFS(通讯通路门店!$S:$S,$G1540,通讯通路门店!$J:$J,"VIVO体验店")</f>
        <v>0</v>
      </c>
      <c r="AA1540" s="99">
        <f>COUNTIFS(通讯通路门店!$S:$S,$G1540,通讯通路门店!$J:$J,"OPPO体验店")</f>
        <v>0</v>
      </c>
      <c r="AB1540" s="99">
        <f>COUNTIFS(通讯通路门店!$S:$S,$G1540,通讯通路门店!$J:$J,"华为授权体验店")+COUNTIFS(通讯通路门店!$S:$S,$G1540,通讯通路门店!$J:$J,"华为堡垒店")</f>
        <v>0</v>
      </c>
      <c r="AC1540" s="99">
        <f>COUNTIFS(通讯通路门店!$S:$S,$G1540,通讯通路门店!$J:$J,"小米体验店")</f>
        <v>0</v>
      </c>
      <c r="AD1540" s="99">
        <f>COUNTIFS(通讯通路门店!$S:$S,$G1540,通讯通路门店!$J:$J,"苹果体验店")</f>
        <v>0</v>
      </c>
      <c r="AE1540" s="99">
        <f>COUNTIFS(通讯通路门店!$S:$S,$G1540,通讯通路门店!$J:$J,"其他品牌专卖店")</f>
        <v>0</v>
      </c>
      <c r="AF1540" s="99">
        <f>SUMIFS(通讯通路门店!$BI:$BI,通讯通路门店!$S:$S,$G1540)</f>
        <v>0</v>
      </c>
      <c r="AG1540" s="99">
        <f>SUMIFS(通讯通路门店!$BH:$BH,通讯通路门店!$S:$S,$G1540)</f>
        <v>0</v>
      </c>
      <c r="AH1540" s="99">
        <f t="shared" ref="AH1540:AH1603" si="121">AI1540+AJ1540+AK1540+AL1540+AM1540+AN1540</f>
        <v>0</v>
      </c>
      <c r="AI1540" s="99">
        <f>SUMIFS(通讯通路门店!$BB:$BB,通讯通路门店!$S:$S,$G1540)</f>
        <v>0</v>
      </c>
      <c r="AJ1540" s="99">
        <f>SUMIFS(通讯通路门店!$BE:$BE,通讯通路门店!$S:$S,$G1540)</f>
        <v>0</v>
      </c>
      <c r="AK1540" s="99">
        <f>SUMIFS(通讯通路门店!$BG:$BG,通讯通路门店!$S:$S,$G1540)</f>
        <v>0</v>
      </c>
      <c r="AL1540" s="99">
        <f>SUMIFS(通讯通路门店!$BC:$BC,通讯通路门店!$S:$S,$G1540)</f>
        <v>0</v>
      </c>
      <c r="AM1540" s="99">
        <f>SUMIFS(通讯通路门店!$BD:$BD,通讯通路门店!$S:$S,$G1540)</f>
        <v>0</v>
      </c>
      <c r="AN1540" s="99">
        <f>SUMIFS(通讯通路门店!$BF:$BF,通讯通路门店!$S:$S,$G1540)</f>
        <v>0</v>
      </c>
      <c r="AO1540" s="99">
        <f t="shared" ref="AO1540:AO1603" si="122">AP1540+AQ1540</f>
        <v>0</v>
      </c>
      <c r="AP1540" s="99">
        <f>SUMIFS(通讯通路门店!$K:$K,通讯通路门店!$S:$S,$G1540)</f>
        <v>0</v>
      </c>
      <c r="AQ1540" s="83"/>
      <c r="AR1540" s="99">
        <f>SUMIFS(通讯通路门店!$T:$T,通讯通路门店!$S:$S,$G1540)</f>
        <v>0</v>
      </c>
      <c r="AS1540" s="99">
        <f>SUMIFS(通讯通路门店!$U:$U,通讯通路门店!$S:$S,$G1540)</f>
        <v>0</v>
      </c>
      <c r="AT1540" s="99">
        <f>SUMIFS(通讯通路门店!$V:$V,通讯通路门店!$S:$S,$G1540)</f>
        <v>0</v>
      </c>
      <c r="AU1540" s="99">
        <f>SUMIFS(通讯通路门店!$W:$W,通讯通路门店!$S:$S,$G1540)</f>
        <v>0</v>
      </c>
      <c r="AV1540" s="99">
        <f>SUMIFS(通讯通路门店!$Z:$Z,通讯通路门店!$S:$S,$G1540)</f>
        <v>0</v>
      </c>
      <c r="AW1540" s="99">
        <f>SUMIFS(通讯通路门店!$AB:$AB,通讯通路门店!$S:$S,$G1540)</f>
        <v>0</v>
      </c>
      <c r="AX1540" s="99">
        <f>SUMIFS(通讯通路门店!$X:$X,通讯通路门店!$S:$S,$G1540)</f>
        <v>0</v>
      </c>
      <c r="AY1540" s="99">
        <f>SUMIFS(通讯通路门店!$Y:$Y,通讯通路门店!$S:$S,$G1540)</f>
        <v>0</v>
      </c>
      <c r="AZ1540" s="99">
        <f>SUMIFS(通讯通路门店!$AA:$AA,通讯通路门店!$S:$S,$G1540)</f>
        <v>0</v>
      </c>
      <c r="BA1540" s="99">
        <f t="shared" ref="BA1540:BA1603" si="123">AP1540-BB1540</f>
        <v>0</v>
      </c>
      <c r="BB1540" s="99">
        <f t="shared" ref="BB1540:BB1603" si="124">BC1540+BD1540+BE1540+BF1540+BG1540+BH1540</f>
        <v>0</v>
      </c>
      <c r="BC1540" s="99">
        <f>SUMIFS(通讯通路门店!$W:$W,通讯通路门店!$S:$S,$G1540,通讯通路门店!$J:$J,"荣耀体验店")+SUMIFS(通讯通路门店!$W:$W,通讯通路门店!$S:$S,$G1540,通讯通路门店!$J:$J,"荣耀授权专卖店")</f>
        <v>0</v>
      </c>
      <c r="BD1540" s="99">
        <f>SUMIFS(通讯通路门店!$Z:$Z,通讯通路门店!$S:$S,$G1540,通讯通路门店!$J:$J,"VIVO体验店")</f>
        <v>0</v>
      </c>
      <c r="BE1540" s="99">
        <f>SUMIFS(通讯通路门店!$AB:$AB,通讯通路门店!$S:$S,$G1540,通讯通路门店!$J:$J,"OPPO体验店")</f>
        <v>0</v>
      </c>
      <c r="BF1540" s="99">
        <f>SUMIFS(通讯通路门店!$X:$X,通讯通路门店!$S:$S,$G1540,通讯通路门店!$J:$J,"华为授权体验店")+SUMIFS(通讯通路门店!$AA:$AA,通讯通路门店!$S:$S,$G1540,通讯通路门店!$J:$J,"华为堡垒店")</f>
        <v>0</v>
      </c>
      <c r="BG1540" s="99">
        <f>SUMIFS(通讯通路门店!$Y:$Y,通讯通路门店!$S:$S,$G1540,通讯通路门店!$J:$J,"小米体验店")</f>
        <v>0</v>
      </c>
      <c r="BH1540" s="99">
        <f>SUMIFS(通讯通路门店!$AA:$AA,通讯通路门店!$S:$S,$G1540,通讯通路门店!$J:$J,"苹果体验店")</f>
        <v>0</v>
      </c>
      <c r="BI1540" s="99">
        <f>SUMIFS(通讯通路门店!$K:$K,通讯通路门店!$S:$S,$G1540,通讯通路门店!$J:$J,"其他品牌专卖店")</f>
        <v>0</v>
      </c>
      <c r="BJ1540" s="99">
        <f>SUMIFS(通讯通路门店!$AC:$AC,通讯通路门店!$S:$S,$G1540)</f>
        <v>0</v>
      </c>
      <c r="BK1540" s="99">
        <f>SUMIFS(通讯通路门店!$AD:$AD,通讯通路门店!$S:$S,$G1540)</f>
        <v>0</v>
      </c>
      <c r="BL1540" s="99">
        <f>SUMIFS(通讯通路门店!$AE:$AE,通讯通路门店!$S:$S,$G1540)</f>
        <v>0</v>
      </c>
      <c r="BM1540" s="99">
        <f>SUMIFS(通讯通路门店!$AF:$AF,通讯通路门店!$S:$S,$G1540)</f>
        <v>0</v>
      </c>
      <c r="BN1540" s="99">
        <f>SUMIFS(通讯通路门店!$AG:$AG,通讯通路门店!$S:$S,$G1540)</f>
        <v>0</v>
      </c>
      <c r="BO1540" s="99">
        <f>SUMIFS(通讯通路门店!$AH:$AH,通讯通路门店!$S:$S,$G1540)</f>
        <v>0</v>
      </c>
      <c r="BP1540" s="99">
        <f>SUMIFS(通讯通路门店!$AI:$AI,通讯通路门店!$S:$S,$G1540)</f>
        <v>0</v>
      </c>
      <c r="BQ1540" s="83"/>
    </row>
    <row r="1541" spans="1:69">
      <c r="A1541" s="99" t="str">
        <f>IFERROR(_xlfn.XLOOKUP($G1541,通讯通路门店!$S$4:$S$993931,通讯通路门店!$A$4:$A$993931,0,0),"")</f>
        <v>海南省</v>
      </c>
      <c r="B1541" s="99" t="str">
        <f>IFERROR(_xlfn.XLOOKUP($G1541,通讯通路门店!$S$4:$S$993931,通讯通路门店!$B$4:$B$993931,0,0),"")</f>
        <v>东方市</v>
      </c>
      <c r="C1541" s="99" t="str">
        <f>IFERROR(_xlfn.XLOOKUP($G1541,通讯通路门店!$S$4:$S$993931,通讯通路门店!$C$4:$C$993931,0,0),"")</f>
        <v>东方市</v>
      </c>
      <c r="D1541" s="99" t="str">
        <f>IFERROR(_xlfn.XLOOKUP($G1541,通讯通路门店!$S$4:$S$993931,通讯通路门店!$D$4:$D$993931,0,0),"")</f>
        <v>八所镇</v>
      </c>
      <c r="E1541" s="83"/>
      <c r="F1541" s="83"/>
      <c r="G1541" s="101"/>
      <c r="H1541" s="102">
        <f>IFERROR(_xlfn.XLOOKUP($G1541,通讯通路门店!$S$4:$S$993931,通讯通路门店!$R$4:$R$993931,0,0),"")</f>
        <v>0</v>
      </c>
      <c r="I1541" s="83"/>
      <c r="J1541" s="83"/>
      <c r="K1541" s="83"/>
      <c r="L1541" s="83"/>
      <c r="M1541" s="83"/>
      <c r="N1541" s="83"/>
      <c r="O1541" s="83"/>
      <c r="P1541" s="83"/>
      <c r="Q1541" s="83"/>
      <c r="R1541" s="83"/>
      <c r="S1541" s="83"/>
      <c r="T1541" s="83"/>
      <c r="U1541" s="99">
        <f>COUNTIF(通讯通路门店!$S:$S,$G1541)</f>
        <v>0</v>
      </c>
      <c r="V1541" s="99">
        <f>COUNTIFS(通讯通路门店!$S:$S,$G1541,通讯通路门店!$J:$J,"综合卖场")</f>
        <v>0</v>
      </c>
      <c r="W1541" s="99">
        <f>SUMIFS(通讯通路门店!$AJ:$AJ,通讯通路门店!$S:$S,通讯客户沙盘!$G1541)</f>
        <v>0</v>
      </c>
      <c r="X1541" s="99">
        <f t="shared" si="120"/>
        <v>0</v>
      </c>
      <c r="Y1541" s="99">
        <f>COUNTIFS(通讯通路门店!$S:$S,$G1541,通讯通路门店!$J:$J,"荣耀体验店")+COUNTIFS(通讯通路门店!$S:$S,$G1541,通讯通路门店!$J:$J,"荣耀授权专卖店")</f>
        <v>0</v>
      </c>
      <c r="Z1541" s="99">
        <f>COUNTIFS(通讯通路门店!$S:$S,$G1541,通讯通路门店!$J:$J,"VIVO体验店")</f>
        <v>0</v>
      </c>
      <c r="AA1541" s="99">
        <f>COUNTIFS(通讯通路门店!$S:$S,$G1541,通讯通路门店!$J:$J,"OPPO体验店")</f>
        <v>0</v>
      </c>
      <c r="AB1541" s="99">
        <f>COUNTIFS(通讯通路门店!$S:$S,$G1541,通讯通路门店!$J:$J,"华为授权体验店")+COUNTIFS(通讯通路门店!$S:$S,$G1541,通讯通路门店!$J:$J,"华为堡垒店")</f>
        <v>0</v>
      </c>
      <c r="AC1541" s="99">
        <f>COUNTIFS(通讯通路门店!$S:$S,$G1541,通讯通路门店!$J:$J,"小米体验店")</f>
        <v>0</v>
      </c>
      <c r="AD1541" s="99">
        <f>COUNTIFS(通讯通路门店!$S:$S,$G1541,通讯通路门店!$J:$J,"苹果体验店")</f>
        <v>0</v>
      </c>
      <c r="AE1541" s="99">
        <f>COUNTIFS(通讯通路门店!$S:$S,$G1541,通讯通路门店!$J:$J,"其他品牌专卖店")</f>
        <v>0</v>
      </c>
      <c r="AF1541" s="99">
        <f>SUMIFS(通讯通路门店!$BI:$BI,通讯通路门店!$S:$S,$G1541)</f>
        <v>0</v>
      </c>
      <c r="AG1541" s="99">
        <f>SUMIFS(通讯通路门店!$BH:$BH,通讯通路门店!$S:$S,$G1541)</f>
        <v>0</v>
      </c>
      <c r="AH1541" s="99">
        <f t="shared" si="121"/>
        <v>0</v>
      </c>
      <c r="AI1541" s="99">
        <f>SUMIFS(通讯通路门店!$BB:$BB,通讯通路门店!$S:$S,$G1541)</f>
        <v>0</v>
      </c>
      <c r="AJ1541" s="99">
        <f>SUMIFS(通讯通路门店!$BE:$BE,通讯通路门店!$S:$S,$G1541)</f>
        <v>0</v>
      </c>
      <c r="AK1541" s="99">
        <f>SUMIFS(通讯通路门店!$BG:$BG,通讯通路门店!$S:$S,$G1541)</f>
        <v>0</v>
      </c>
      <c r="AL1541" s="99">
        <f>SUMIFS(通讯通路门店!$BC:$BC,通讯通路门店!$S:$S,$G1541)</f>
        <v>0</v>
      </c>
      <c r="AM1541" s="99">
        <f>SUMIFS(通讯通路门店!$BD:$BD,通讯通路门店!$S:$S,$G1541)</f>
        <v>0</v>
      </c>
      <c r="AN1541" s="99">
        <f>SUMIFS(通讯通路门店!$BF:$BF,通讯通路门店!$S:$S,$G1541)</f>
        <v>0</v>
      </c>
      <c r="AO1541" s="99">
        <f t="shared" si="122"/>
        <v>0</v>
      </c>
      <c r="AP1541" s="99">
        <f>SUMIFS(通讯通路门店!$K:$K,通讯通路门店!$S:$S,$G1541)</f>
        <v>0</v>
      </c>
      <c r="AQ1541" s="83"/>
      <c r="AR1541" s="99">
        <f>SUMIFS(通讯通路门店!$T:$T,通讯通路门店!$S:$S,$G1541)</f>
        <v>0</v>
      </c>
      <c r="AS1541" s="99">
        <f>SUMIFS(通讯通路门店!$U:$U,通讯通路门店!$S:$S,$G1541)</f>
        <v>0</v>
      </c>
      <c r="AT1541" s="99">
        <f>SUMIFS(通讯通路门店!$V:$V,通讯通路门店!$S:$S,$G1541)</f>
        <v>0</v>
      </c>
      <c r="AU1541" s="99">
        <f>SUMIFS(通讯通路门店!$W:$W,通讯通路门店!$S:$S,$G1541)</f>
        <v>0</v>
      </c>
      <c r="AV1541" s="99">
        <f>SUMIFS(通讯通路门店!$Z:$Z,通讯通路门店!$S:$S,$G1541)</f>
        <v>0</v>
      </c>
      <c r="AW1541" s="99">
        <f>SUMIFS(通讯通路门店!$AB:$AB,通讯通路门店!$S:$S,$G1541)</f>
        <v>0</v>
      </c>
      <c r="AX1541" s="99">
        <f>SUMIFS(通讯通路门店!$X:$X,通讯通路门店!$S:$S,$G1541)</f>
        <v>0</v>
      </c>
      <c r="AY1541" s="99">
        <f>SUMIFS(通讯通路门店!$Y:$Y,通讯通路门店!$S:$S,$G1541)</f>
        <v>0</v>
      </c>
      <c r="AZ1541" s="99">
        <f>SUMIFS(通讯通路门店!$AA:$AA,通讯通路门店!$S:$S,$G1541)</f>
        <v>0</v>
      </c>
      <c r="BA1541" s="99">
        <f t="shared" si="123"/>
        <v>0</v>
      </c>
      <c r="BB1541" s="99">
        <f t="shared" si="124"/>
        <v>0</v>
      </c>
      <c r="BC1541" s="99">
        <f>SUMIFS(通讯通路门店!$W:$W,通讯通路门店!$S:$S,$G1541,通讯通路门店!$J:$J,"荣耀体验店")+SUMIFS(通讯通路门店!$W:$W,通讯通路门店!$S:$S,$G1541,通讯通路门店!$J:$J,"荣耀授权专卖店")</f>
        <v>0</v>
      </c>
      <c r="BD1541" s="99">
        <f>SUMIFS(通讯通路门店!$Z:$Z,通讯通路门店!$S:$S,$G1541,通讯通路门店!$J:$J,"VIVO体验店")</f>
        <v>0</v>
      </c>
      <c r="BE1541" s="99">
        <f>SUMIFS(通讯通路门店!$AB:$AB,通讯通路门店!$S:$S,$G1541,通讯通路门店!$J:$J,"OPPO体验店")</f>
        <v>0</v>
      </c>
      <c r="BF1541" s="99">
        <f>SUMIFS(通讯通路门店!$X:$X,通讯通路门店!$S:$S,$G1541,通讯通路门店!$J:$J,"华为授权体验店")+SUMIFS(通讯通路门店!$AA:$AA,通讯通路门店!$S:$S,$G1541,通讯通路门店!$J:$J,"华为堡垒店")</f>
        <v>0</v>
      </c>
      <c r="BG1541" s="99">
        <f>SUMIFS(通讯通路门店!$Y:$Y,通讯通路门店!$S:$S,$G1541,通讯通路门店!$J:$J,"小米体验店")</f>
        <v>0</v>
      </c>
      <c r="BH1541" s="99">
        <f>SUMIFS(通讯通路门店!$AA:$AA,通讯通路门店!$S:$S,$G1541,通讯通路门店!$J:$J,"苹果体验店")</f>
        <v>0</v>
      </c>
      <c r="BI1541" s="99">
        <f>SUMIFS(通讯通路门店!$K:$K,通讯通路门店!$S:$S,$G1541,通讯通路门店!$J:$J,"其他品牌专卖店")</f>
        <v>0</v>
      </c>
      <c r="BJ1541" s="99">
        <f>SUMIFS(通讯通路门店!$AC:$AC,通讯通路门店!$S:$S,$G1541)</f>
        <v>0</v>
      </c>
      <c r="BK1541" s="99">
        <f>SUMIFS(通讯通路门店!$AD:$AD,通讯通路门店!$S:$S,$G1541)</f>
        <v>0</v>
      </c>
      <c r="BL1541" s="99">
        <f>SUMIFS(通讯通路门店!$AE:$AE,通讯通路门店!$S:$S,$G1541)</f>
        <v>0</v>
      </c>
      <c r="BM1541" s="99">
        <f>SUMIFS(通讯通路门店!$AF:$AF,通讯通路门店!$S:$S,$G1541)</f>
        <v>0</v>
      </c>
      <c r="BN1541" s="99">
        <f>SUMIFS(通讯通路门店!$AG:$AG,通讯通路门店!$S:$S,$G1541)</f>
        <v>0</v>
      </c>
      <c r="BO1541" s="99">
        <f>SUMIFS(通讯通路门店!$AH:$AH,通讯通路门店!$S:$S,$G1541)</f>
        <v>0</v>
      </c>
      <c r="BP1541" s="99">
        <f>SUMIFS(通讯通路门店!$AI:$AI,通讯通路门店!$S:$S,$G1541)</f>
        <v>0</v>
      </c>
      <c r="BQ1541" s="83"/>
    </row>
    <row r="1542" spans="1:69">
      <c r="A1542" s="99" t="str">
        <f>IFERROR(_xlfn.XLOOKUP($G1542,通讯通路门店!$S$4:$S$993931,通讯通路门店!$A$4:$A$993931,0,0),"")</f>
        <v>海南省</v>
      </c>
      <c r="B1542" s="99" t="str">
        <f>IFERROR(_xlfn.XLOOKUP($G1542,通讯通路门店!$S$4:$S$993931,通讯通路门店!$B$4:$B$993931,0,0),"")</f>
        <v>东方市</v>
      </c>
      <c r="C1542" s="99" t="str">
        <f>IFERROR(_xlfn.XLOOKUP($G1542,通讯通路门店!$S$4:$S$993931,通讯通路门店!$C$4:$C$993931,0,0),"")</f>
        <v>东方市</v>
      </c>
      <c r="D1542" s="99" t="str">
        <f>IFERROR(_xlfn.XLOOKUP($G1542,通讯通路门店!$S$4:$S$993931,通讯通路门店!$D$4:$D$993931,0,0),"")</f>
        <v>八所镇</v>
      </c>
      <c r="E1542" s="83"/>
      <c r="F1542" s="83"/>
      <c r="G1542" s="101"/>
      <c r="H1542" s="102">
        <f>IFERROR(_xlfn.XLOOKUP($G1542,通讯通路门店!$S$4:$S$993931,通讯通路门店!$R$4:$R$993931,0,0),"")</f>
        <v>0</v>
      </c>
      <c r="I1542" s="83"/>
      <c r="J1542" s="83"/>
      <c r="K1542" s="83"/>
      <c r="L1542" s="83"/>
      <c r="M1542" s="83"/>
      <c r="N1542" s="83"/>
      <c r="O1542" s="83"/>
      <c r="P1542" s="83"/>
      <c r="Q1542" s="83"/>
      <c r="R1542" s="83"/>
      <c r="S1542" s="83"/>
      <c r="T1542" s="83"/>
      <c r="U1542" s="99">
        <f>COUNTIF(通讯通路门店!$S:$S,$G1542)</f>
        <v>0</v>
      </c>
      <c r="V1542" s="99">
        <f>COUNTIFS(通讯通路门店!$S:$S,$G1542,通讯通路门店!$J:$J,"综合卖场")</f>
        <v>0</v>
      </c>
      <c r="W1542" s="99">
        <f>SUMIFS(通讯通路门店!$AJ:$AJ,通讯通路门店!$S:$S,通讯客户沙盘!$G1542)</f>
        <v>0</v>
      </c>
      <c r="X1542" s="99">
        <f t="shared" si="120"/>
        <v>0</v>
      </c>
      <c r="Y1542" s="99">
        <f>COUNTIFS(通讯通路门店!$S:$S,$G1542,通讯通路门店!$J:$J,"荣耀体验店")+COUNTIFS(通讯通路门店!$S:$S,$G1542,通讯通路门店!$J:$J,"荣耀授权专卖店")</f>
        <v>0</v>
      </c>
      <c r="Z1542" s="99">
        <f>COUNTIFS(通讯通路门店!$S:$S,$G1542,通讯通路门店!$J:$J,"VIVO体验店")</f>
        <v>0</v>
      </c>
      <c r="AA1542" s="99">
        <f>COUNTIFS(通讯通路门店!$S:$S,$G1542,通讯通路门店!$J:$J,"OPPO体验店")</f>
        <v>0</v>
      </c>
      <c r="AB1542" s="99">
        <f>COUNTIFS(通讯通路门店!$S:$S,$G1542,通讯通路门店!$J:$J,"华为授权体验店")+COUNTIFS(通讯通路门店!$S:$S,$G1542,通讯通路门店!$J:$J,"华为堡垒店")</f>
        <v>0</v>
      </c>
      <c r="AC1542" s="99">
        <f>COUNTIFS(通讯通路门店!$S:$S,$G1542,通讯通路门店!$J:$J,"小米体验店")</f>
        <v>0</v>
      </c>
      <c r="AD1542" s="99">
        <f>COUNTIFS(通讯通路门店!$S:$S,$G1542,通讯通路门店!$J:$J,"苹果体验店")</f>
        <v>0</v>
      </c>
      <c r="AE1542" s="99">
        <f>COUNTIFS(通讯通路门店!$S:$S,$G1542,通讯通路门店!$J:$J,"其他品牌专卖店")</f>
        <v>0</v>
      </c>
      <c r="AF1542" s="99">
        <f>SUMIFS(通讯通路门店!$BI:$BI,通讯通路门店!$S:$S,$G1542)</f>
        <v>0</v>
      </c>
      <c r="AG1542" s="99">
        <f>SUMIFS(通讯通路门店!$BH:$BH,通讯通路门店!$S:$S,$G1542)</f>
        <v>0</v>
      </c>
      <c r="AH1542" s="99">
        <f t="shared" si="121"/>
        <v>0</v>
      </c>
      <c r="AI1542" s="99">
        <f>SUMIFS(通讯通路门店!$BB:$BB,通讯通路门店!$S:$S,$G1542)</f>
        <v>0</v>
      </c>
      <c r="AJ1542" s="99">
        <f>SUMIFS(通讯通路门店!$BE:$BE,通讯通路门店!$S:$S,$G1542)</f>
        <v>0</v>
      </c>
      <c r="AK1542" s="99">
        <f>SUMIFS(通讯通路门店!$BG:$BG,通讯通路门店!$S:$S,$G1542)</f>
        <v>0</v>
      </c>
      <c r="AL1542" s="99">
        <f>SUMIFS(通讯通路门店!$BC:$BC,通讯通路门店!$S:$S,$G1542)</f>
        <v>0</v>
      </c>
      <c r="AM1542" s="99">
        <f>SUMIFS(通讯通路门店!$BD:$BD,通讯通路门店!$S:$S,$G1542)</f>
        <v>0</v>
      </c>
      <c r="AN1542" s="99">
        <f>SUMIFS(通讯通路门店!$BF:$BF,通讯通路门店!$S:$S,$G1542)</f>
        <v>0</v>
      </c>
      <c r="AO1542" s="99">
        <f t="shared" si="122"/>
        <v>0</v>
      </c>
      <c r="AP1542" s="99">
        <f>SUMIFS(通讯通路门店!$K:$K,通讯通路门店!$S:$S,$G1542)</f>
        <v>0</v>
      </c>
      <c r="AQ1542" s="83"/>
      <c r="AR1542" s="99">
        <f>SUMIFS(通讯通路门店!$T:$T,通讯通路门店!$S:$S,$G1542)</f>
        <v>0</v>
      </c>
      <c r="AS1542" s="99">
        <f>SUMIFS(通讯通路门店!$U:$U,通讯通路门店!$S:$S,$G1542)</f>
        <v>0</v>
      </c>
      <c r="AT1542" s="99">
        <f>SUMIFS(通讯通路门店!$V:$V,通讯通路门店!$S:$S,$G1542)</f>
        <v>0</v>
      </c>
      <c r="AU1542" s="99">
        <f>SUMIFS(通讯通路门店!$W:$W,通讯通路门店!$S:$S,$G1542)</f>
        <v>0</v>
      </c>
      <c r="AV1542" s="99">
        <f>SUMIFS(通讯通路门店!$Z:$Z,通讯通路门店!$S:$S,$G1542)</f>
        <v>0</v>
      </c>
      <c r="AW1542" s="99">
        <f>SUMIFS(通讯通路门店!$AB:$AB,通讯通路门店!$S:$S,$G1542)</f>
        <v>0</v>
      </c>
      <c r="AX1542" s="99">
        <f>SUMIFS(通讯通路门店!$X:$X,通讯通路门店!$S:$S,$G1542)</f>
        <v>0</v>
      </c>
      <c r="AY1542" s="99">
        <f>SUMIFS(通讯通路门店!$Y:$Y,通讯通路门店!$S:$S,$G1542)</f>
        <v>0</v>
      </c>
      <c r="AZ1542" s="99">
        <f>SUMIFS(通讯通路门店!$AA:$AA,通讯通路门店!$S:$S,$G1542)</f>
        <v>0</v>
      </c>
      <c r="BA1542" s="99">
        <f t="shared" si="123"/>
        <v>0</v>
      </c>
      <c r="BB1542" s="99">
        <f t="shared" si="124"/>
        <v>0</v>
      </c>
      <c r="BC1542" s="99">
        <f>SUMIFS(通讯通路门店!$W:$W,通讯通路门店!$S:$S,$G1542,通讯通路门店!$J:$J,"荣耀体验店")+SUMIFS(通讯通路门店!$W:$W,通讯通路门店!$S:$S,$G1542,通讯通路门店!$J:$J,"荣耀授权专卖店")</f>
        <v>0</v>
      </c>
      <c r="BD1542" s="99">
        <f>SUMIFS(通讯通路门店!$Z:$Z,通讯通路门店!$S:$S,$G1542,通讯通路门店!$J:$J,"VIVO体验店")</f>
        <v>0</v>
      </c>
      <c r="BE1542" s="99">
        <f>SUMIFS(通讯通路门店!$AB:$AB,通讯通路门店!$S:$S,$G1542,通讯通路门店!$J:$J,"OPPO体验店")</f>
        <v>0</v>
      </c>
      <c r="BF1542" s="99">
        <f>SUMIFS(通讯通路门店!$X:$X,通讯通路门店!$S:$S,$G1542,通讯通路门店!$J:$J,"华为授权体验店")+SUMIFS(通讯通路门店!$AA:$AA,通讯通路门店!$S:$S,$G1542,通讯通路门店!$J:$J,"华为堡垒店")</f>
        <v>0</v>
      </c>
      <c r="BG1542" s="99">
        <f>SUMIFS(通讯通路门店!$Y:$Y,通讯通路门店!$S:$S,$G1542,通讯通路门店!$J:$J,"小米体验店")</f>
        <v>0</v>
      </c>
      <c r="BH1542" s="99">
        <f>SUMIFS(通讯通路门店!$AA:$AA,通讯通路门店!$S:$S,$G1542,通讯通路门店!$J:$J,"苹果体验店")</f>
        <v>0</v>
      </c>
      <c r="BI1542" s="99">
        <f>SUMIFS(通讯通路门店!$K:$K,通讯通路门店!$S:$S,$G1542,通讯通路门店!$J:$J,"其他品牌专卖店")</f>
        <v>0</v>
      </c>
      <c r="BJ1542" s="99">
        <f>SUMIFS(通讯通路门店!$AC:$AC,通讯通路门店!$S:$S,$G1542)</f>
        <v>0</v>
      </c>
      <c r="BK1542" s="99">
        <f>SUMIFS(通讯通路门店!$AD:$AD,通讯通路门店!$S:$S,$G1542)</f>
        <v>0</v>
      </c>
      <c r="BL1542" s="99">
        <f>SUMIFS(通讯通路门店!$AE:$AE,通讯通路门店!$S:$S,$G1542)</f>
        <v>0</v>
      </c>
      <c r="BM1542" s="99">
        <f>SUMIFS(通讯通路门店!$AF:$AF,通讯通路门店!$S:$S,$G1542)</f>
        <v>0</v>
      </c>
      <c r="BN1542" s="99">
        <f>SUMIFS(通讯通路门店!$AG:$AG,通讯通路门店!$S:$S,$G1542)</f>
        <v>0</v>
      </c>
      <c r="BO1542" s="99">
        <f>SUMIFS(通讯通路门店!$AH:$AH,通讯通路门店!$S:$S,$G1542)</f>
        <v>0</v>
      </c>
      <c r="BP1542" s="99">
        <f>SUMIFS(通讯通路门店!$AI:$AI,通讯通路门店!$S:$S,$G1542)</f>
        <v>0</v>
      </c>
      <c r="BQ1542" s="83"/>
    </row>
    <row r="1543" spans="1:69">
      <c r="A1543" s="99" t="str">
        <f>IFERROR(_xlfn.XLOOKUP($G1543,通讯通路门店!$S$4:$S$993931,通讯通路门店!$A$4:$A$993931,0,0),"")</f>
        <v>海南省</v>
      </c>
      <c r="B1543" s="99" t="str">
        <f>IFERROR(_xlfn.XLOOKUP($G1543,通讯通路门店!$S$4:$S$993931,通讯通路门店!$B$4:$B$993931,0,0),"")</f>
        <v>东方市</v>
      </c>
      <c r="C1543" s="99" t="str">
        <f>IFERROR(_xlfn.XLOOKUP($G1543,通讯通路门店!$S$4:$S$993931,通讯通路门店!$C$4:$C$993931,0,0),"")</f>
        <v>东方市</v>
      </c>
      <c r="D1543" s="99" t="str">
        <f>IFERROR(_xlfn.XLOOKUP($G1543,通讯通路门店!$S$4:$S$993931,通讯通路门店!$D$4:$D$993931,0,0),"")</f>
        <v>八所镇</v>
      </c>
      <c r="E1543" s="83"/>
      <c r="F1543" s="83"/>
      <c r="G1543" s="101"/>
      <c r="H1543" s="102">
        <f>IFERROR(_xlfn.XLOOKUP($G1543,通讯通路门店!$S$4:$S$993931,通讯通路门店!$R$4:$R$993931,0,0),"")</f>
        <v>0</v>
      </c>
      <c r="I1543" s="83"/>
      <c r="J1543" s="83"/>
      <c r="K1543" s="83"/>
      <c r="L1543" s="83"/>
      <c r="M1543" s="83"/>
      <c r="N1543" s="83"/>
      <c r="O1543" s="83"/>
      <c r="P1543" s="83"/>
      <c r="Q1543" s="83"/>
      <c r="R1543" s="83"/>
      <c r="S1543" s="83"/>
      <c r="T1543" s="83"/>
      <c r="U1543" s="99">
        <f>COUNTIF(通讯通路门店!$S:$S,$G1543)</f>
        <v>0</v>
      </c>
      <c r="V1543" s="99">
        <f>COUNTIFS(通讯通路门店!$S:$S,$G1543,通讯通路门店!$J:$J,"综合卖场")</f>
        <v>0</v>
      </c>
      <c r="W1543" s="99">
        <f>SUMIFS(通讯通路门店!$AJ:$AJ,通讯通路门店!$S:$S,通讯客户沙盘!$G1543)</f>
        <v>0</v>
      </c>
      <c r="X1543" s="99">
        <f t="shared" si="120"/>
        <v>0</v>
      </c>
      <c r="Y1543" s="99">
        <f>COUNTIFS(通讯通路门店!$S:$S,$G1543,通讯通路门店!$J:$J,"荣耀体验店")+COUNTIFS(通讯通路门店!$S:$S,$G1543,通讯通路门店!$J:$J,"荣耀授权专卖店")</f>
        <v>0</v>
      </c>
      <c r="Z1543" s="99">
        <f>COUNTIFS(通讯通路门店!$S:$S,$G1543,通讯通路门店!$J:$J,"VIVO体验店")</f>
        <v>0</v>
      </c>
      <c r="AA1543" s="99">
        <f>COUNTIFS(通讯通路门店!$S:$S,$G1543,通讯通路门店!$J:$J,"OPPO体验店")</f>
        <v>0</v>
      </c>
      <c r="AB1543" s="99">
        <f>COUNTIFS(通讯通路门店!$S:$S,$G1543,通讯通路门店!$J:$J,"华为授权体验店")+COUNTIFS(通讯通路门店!$S:$S,$G1543,通讯通路门店!$J:$J,"华为堡垒店")</f>
        <v>0</v>
      </c>
      <c r="AC1543" s="99">
        <f>COUNTIFS(通讯通路门店!$S:$S,$G1543,通讯通路门店!$J:$J,"小米体验店")</f>
        <v>0</v>
      </c>
      <c r="AD1543" s="99">
        <f>COUNTIFS(通讯通路门店!$S:$S,$G1543,通讯通路门店!$J:$J,"苹果体验店")</f>
        <v>0</v>
      </c>
      <c r="AE1543" s="99">
        <f>COUNTIFS(通讯通路门店!$S:$S,$G1543,通讯通路门店!$J:$J,"其他品牌专卖店")</f>
        <v>0</v>
      </c>
      <c r="AF1543" s="99">
        <f>SUMIFS(通讯通路门店!$BI:$BI,通讯通路门店!$S:$S,$G1543)</f>
        <v>0</v>
      </c>
      <c r="AG1543" s="99">
        <f>SUMIFS(通讯通路门店!$BH:$BH,通讯通路门店!$S:$S,$G1543)</f>
        <v>0</v>
      </c>
      <c r="AH1543" s="99">
        <f t="shared" si="121"/>
        <v>0</v>
      </c>
      <c r="AI1543" s="99">
        <f>SUMIFS(通讯通路门店!$BB:$BB,通讯通路门店!$S:$S,$G1543)</f>
        <v>0</v>
      </c>
      <c r="AJ1543" s="99">
        <f>SUMIFS(通讯通路门店!$BE:$BE,通讯通路门店!$S:$S,$G1543)</f>
        <v>0</v>
      </c>
      <c r="AK1543" s="99">
        <f>SUMIFS(通讯通路门店!$BG:$BG,通讯通路门店!$S:$S,$G1543)</f>
        <v>0</v>
      </c>
      <c r="AL1543" s="99">
        <f>SUMIFS(通讯通路门店!$BC:$BC,通讯通路门店!$S:$S,$G1543)</f>
        <v>0</v>
      </c>
      <c r="AM1543" s="99">
        <f>SUMIFS(通讯通路门店!$BD:$BD,通讯通路门店!$S:$S,$G1543)</f>
        <v>0</v>
      </c>
      <c r="AN1543" s="99">
        <f>SUMIFS(通讯通路门店!$BF:$BF,通讯通路门店!$S:$S,$G1543)</f>
        <v>0</v>
      </c>
      <c r="AO1543" s="99">
        <f t="shared" si="122"/>
        <v>0</v>
      </c>
      <c r="AP1543" s="99">
        <f>SUMIFS(通讯通路门店!$K:$K,通讯通路门店!$S:$S,$G1543)</f>
        <v>0</v>
      </c>
      <c r="AQ1543" s="83"/>
      <c r="AR1543" s="99">
        <f>SUMIFS(通讯通路门店!$T:$T,通讯通路门店!$S:$S,$G1543)</f>
        <v>0</v>
      </c>
      <c r="AS1543" s="99">
        <f>SUMIFS(通讯通路门店!$U:$U,通讯通路门店!$S:$S,$G1543)</f>
        <v>0</v>
      </c>
      <c r="AT1543" s="99">
        <f>SUMIFS(通讯通路门店!$V:$V,通讯通路门店!$S:$S,$G1543)</f>
        <v>0</v>
      </c>
      <c r="AU1543" s="99">
        <f>SUMIFS(通讯通路门店!$W:$W,通讯通路门店!$S:$S,$G1543)</f>
        <v>0</v>
      </c>
      <c r="AV1543" s="99">
        <f>SUMIFS(通讯通路门店!$Z:$Z,通讯通路门店!$S:$S,$G1543)</f>
        <v>0</v>
      </c>
      <c r="AW1543" s="99">
        <f>SUMIFS(通讯通路门店!$AB:$AB,通讯通路门店!$S:$S,$G1543)</f>
        <v>0</v>
      </c>
      <c r="AX1543" s="99">
        <f>SUMIFS(通讯通路门店!$X:$X,通讯通路门店!$S:$S,$G1543)</f>
        <v>0</v>
      </c>
      <c r="AY1543" s="99">
        <f>SUMIFS(通讯通路门店!$Y:$Y,通讯通路门店!$S:$S,$G1543)</f>
        <v>0</v>
      </c>
      <c r="AZ1543" s="99">
        <f>SUMIFS(通讯通路门店!$AA:$AA,通讯通路门店!$S:$S,$G1543)</f>
        <v>0</v>
      </c>
      <c r="BA1543" s="99">
        <f t="shared" si="123"/>
        <v>0</v>
      </c>
      <c r="BB1543" s="99">
        <f t="shared" si="124"/>
        <v>0</v>
      </c>
      <c r="BC1543" s="99">
        <f>SUMIFS(通讯通路门店!$W:$W,通讯通路门店!$S:$S,$G1543,通讯通路门店!$J:$J,"荣耀体验店")+SUMIFS(通讯通路门店!$W:$W,通讯通路门店!$S:$S,$G1543,通讯通路门店!$J:$J,"荣耀授权专卖店")</f>
        <v>0</v>
      </c>
      <c r="BD1543" s="99">
        <f>SUMIFS(通讯通路门店!$Z:$Z,通讯通路门店!$S:$S,$G1543,通讯通路门店!$J:$J,"VIVO体验店")</f>
        <v>0</v>
      </c>
      <c r="BE1543" s="99">
        <f>SUMIFS(通讯通路门店!$AB:$AB,通讯通路门店!$S:$S,$G1543,通讯通路门店!$J:$J,"OPPO体验店")</f>
        <v>0</v>
      </c>
      <c r="BF1543" s="99">
        <f>SUMIFS(通讯通路门店!$X:$X,通讯通路门店!$S:$S,$G1543,通讯通路门店!$J:$J,"华为授权体验店")+SUMIFS(通讯通路门店!$AA:$AA,通讯通路门店!$S:$S,$G1543,通讯通路门店!$J:$J,"华为堡垒店")</f>
        <v>0</v>
      </c>
      <c r="BG1543" s="99">
        <f>SUMIFS(通讯通路门店!$Y:$Y,通讯通路门店!$S:$S,$G1543,通讯通路门店!$J:$J,"小米体验店")</f>
        <v>0</v>
      </c>
      <c r="BH1543" s="99">
        <f>SUMIFS(通讯通路门店!$AA:$AA,通讯通路门店!$S:$S,$G1543,通讯通路门店!$J:$J,"苹果体验店")</f>
        <v>0</v>
      </c>
      <c r="BI1543" s="99">
        <f>SUMIFS(通讯通路门店!$K:$K,通讯通路门店!$S:$S,$G1543,通讯通路门店!$J:$J,"其他品牌专卖店")</f>
        <v>0</v>
      </c>
      <c r="BJ1543" s="99">
        <f>SUMIFS(通讯通路门店!$AC:$AC,通讯通路门店!$S:$S,$G1543)</f>
        <v>0</v>
      </c>
      <c r="BK1543" s="99">
        <f>SUMIFS(通讯通路门店!$AD:$AD,通讯通路门店!$S:$S,$G1543)</f>
        <v>0</v>
      </c>
      <c r="BL1543" s="99">
        <f>SUMIFS(通讯通路门店!$AE:$AE,通讯通路门店!$S:$S,$G1543)</f>
        <v>0</v>
      </c>
      <c r="BM1543" s="99">
        <f>SUMIFS(通讯通路门店!$AF:$AF,通讯通路门店!$S:$S,$G1543)</f>
        <v>0</v>
      </c>
      <c r="BN1543" s="99">
        <f>SUMIFS(通讯通路门店!$AG:$AG,通讯通路门店!$S:$S,$G1543)</f>
        <v>0</v>
      </c>
      <c r="BO1543" s="99">
        <f>SUMIFS(通讯通路门店!$AH:$AH,通讯通路门店!$S:$S,$G1543)</f>
        <v>0</v>
      </c>
      <c r="BP1543" s="99">
        <f>SUMIFS(通讯通路门店!$AI:$AI,通讯通路门店!$S:$S,$G1543)</f>
        <v>0</v>
      </c>
      <c r="BQ1543" s="83"/>
    </row>
    <row r="1544" spans="1:69">
      <c r="A1544" s="99" t="str">
        <f>IFERROR(_xlfn.XLOOKUP($G1544,通讯通路门店!$S$4:$S$993931,通讯通路门店!$A$4:$A$993931,0,0),"")</f>
        <v>海南省</v>
      </c>
      <c r="B1544" s="99" t="str">
        <f>IFERROR(_xlfn.XLOOKUP($G1544,通讯通路门店!$S$4:$S$993931,通讯通路门店!$B$4:$B$993931,0,0),"")</f>
        <v>东方市</v>
      </c>
      <c r="C1544" s="99" t="str">
        <f>IFERROR(_xlfn.XLOOKUP($G1544,通讯通路门店!$S$4:$S$993931,通讯通路门店!$C$4:$C$993931,0,0),"")</f>
        <v>东方市</v>
      </c>
      <c r="D1544" s="99" t="str">
        <f>IFERROR(_xlfn.XLOOKUP($G1544,通讯通路门店!$S$4:$S$993931,通讯通路门店!$D$4:$D$993931,0,0),"")</f>
        <v>八所镇</v>
      </c>
      <c r="E1544" s="83"/>
      <c r="F1544" s="83"/>
      <c r="G1544" s="101"/>
      <c r="H1544" s="102">
        <f>IFERROR(_xlfn.XLOOKUP($G1544,通讯通路门店!$S$4:$S$993931,通讯通路门店!$R$4:$R$993931,0,0),"")</f>
        <v>0</v>
      </c>
      <c r="I1544" s="83"/>
      <c r="J1544" s="83"/>
      <c r="K1544" s="83"/>
      <c r="L1544" s="83"/>
      <c r="M1544" s="83"/>
      <c r="N1544" s="83"/>
      <c r="O1544" s="83"/>
      <c r="P1544" s="83"/>
      <c r="Q1544" s="83"/>
      <c r="R1544" s="83"/>
      <c r="S1544" s="83"/>
      <c r="T1544" s="83"/>
      <c r="U1544" s="99">
        <f>COUNTIF(通讯通路门店!$S:$S,$G1544)</f>
        <v>0</v>
      </c>
      <c r="V1544" s="99">
        <f>COUNTIFS(通讯通路门店!$S:$S,$G1544,通讯通路门店!$J:$J,"综合卖场")</f>
        <v>0</v>
      </c>
      <c r="W1544" s="99">
        <f>SUMIFS(通讯通路门店!$AJ:$AJ,通讯通路门店!$S:$S,通讯客户沙盘!$G1544)</f>
        <v>0</v>
      </c>
      <c r="X1544" s="99">
        <f t="shared" si="120"/>
        <v>0</v>
      </c>
      <c r="Y1544" s="99">
        <f>COUNTIFS(通讯通路门店!$S:$S,$G1544,通讯通路门店!$J:$J,"荣耀体验店")+COUNTIFS(通讯通路门店!$S:$S,$G1544,通讯通路门店!$J:$J,"荣耀授权专卖店")</f>
        <v>0</v>
      </c>
      <c r="Z1544" s="99">
        <f>COUNTIFS(通讯通路门店!$S:$S,$G1544,通讯通路门店!$J:$J,"VIVO体验店")</f>
        <v>0</v>
      </c>
      <c r="AA1544" s="99">
        <f>COUNTIFS(通讯通路门店!$S:$S,$G1544,通讯通路门店!$J:$J,"OPPO体验店")</f>
        <v>0</v>
      </c>
      <c r="AB1544" s="99">
        <f>COUNTIFS(通讯通路门店!$S:$S,$G1544,通讯通路门店!$J:$J,"华为授权体验店")+COUNTIFS(通讯通路门店!$S:$S,$G1544,通讯通路门店!$J:$J,"华为堡垒店")</f>
        <v>0</v>
      </c>
      <c r="AC1544" s="99">
        <f>COUNTIFS(通讯通路门店!$S:$S,$G1544,通讯通路门店!$J:$J,"小米体验店")</f>
        <v>0</v>
      </c>
      <c r="AD1544" s="99">
        <f>COUNTIFS(通讯通路门店!$S:$S,$G1544,通讯通路门店!$J:$J,"苹果体验店")</f>
        <v>0</v>
      </c>
      <c r="AE1544" s="99">
        <f>COUNTIFS(通讯通路门店!$S:$S,$G1544,通讯通路门店!$J:$J,"其他品牌专卖店")</f>
        <v>0</v>
      </c>
      <c r="AF1544" s="99">
        <f>SUMIFS(通讯通路门店!$BI:$BI,通讯通路门店!$S:$S,$G1544)</f>
        <v>0</v>
      </c>
      <c r="AG1544" s="99">
        <f>SUMIFS(通讯通路门店!$BH:$BH,通讯通路门店!$S:$S,$G1544)</f>
        <v>0</v>
      </c>
      <c r="AH1544" s="99">
        <f t="shared" si="121"/>
        <v>0</v>
      </c>
      <c r="AI1544" s="99">
        <f>SUMIFS(通讯通路门店!$BB:$BB,通讯通路门店!$S:$S,$G1544)</f>
        <v>0</v>
      </c>
      <c r="AJ1544" s="99">
        <f>SUMIFS(通讯通路门店!$BE:$BE,通讯通路门店!$S:$S,$G1544)</f>
        <v>0</v>
      </c>
      <c r="AK1544" s="99">
        <f>SUMIFS(通讯通路门店!$BG:$BG,通讯通路门店!$S:$S,$G1544)</f>
        <v>0</v>
      </c>
      <c r="AL1544" s="99">
        <f>SUMIFS(通讯通路门店!$BC:$BC,通讯通路门店!$S:$S,$G1544)</f>
        <v>0</v>
      </c>
      <c r="AM1544" s="99">
        <f>SUMIFS(通讯通路门店!$BD:$BD,通讯通路门店!$S:$S,$G1544)</f>
        <v>0</v>
      </c>
      <c r="AN1544" s="99">
        <f>SUMIFS(通讯通路门店!$BF:$BF,通讯通路门店!$S:$S,$G1544)</f>
        <v>0</v>
      </c>
      <c r="AO1544" s="99">
        <f t="shared" si="122"/>
        <v>0</v>
      </c>
      <c r="AP1544" s="99">
        <f>SUMIFS(通讯通路门店!$K:$K,通讯通路门店!$S:$S,$G1544)</f>
        <v>0</v>
      </c>
      <c r="AQ1544" s="83"/>
      <c r="AR1544" s="99">
        <f>SUMIFS(通讯通路门店!$T:$T,通讯通路门店!$S:$S,$G1544)</f>
        <v>0</v>
      </c>
      <c r="AS1544" s="99">
        <f>SUMIFS(通讯通路门店!$U:$U,通讯通路门店!$S:$S,$G1544)</f>
        <v>0</v>
      </c>
      <c r="AT1544" s="99">
        <f>SUMIFS(通讯通路门店!$V:$V,通讯通路门店!$S:$S,$G1544)</f>
        <v>0</v>
      </c>
      <c r="AU1544" s="99">
        <f>SUMIFS(通讯通路门店!$W:$W,通讯通路门店!$S:$S,$G1544)</f>
        <v>0</v>
      </c>
      <c r="AV1544" s="99">
        <f>SUMIFS(通讯通路门店!$Z:$Z,通讯通路门店!$S:$S,$G1544)</f>
        <v>0</v>
      </c>
      <c r="AW1544" s="99">
        <f>SUMIFS(通讯通路门店!$AB:$AB,通讯通路门店!$S:$S,$G1544)</f>
        <v>0</v>
      </c>
      <c r="AX1544" s="99">
        <f>SUMIFS(通讯通路门店!$X:$X,通讯通路门店!$S:$S,$G1544)</f>
        <v>0</v>
      </c>
      <c r="AY1544" s="99">
        <f>SUMIFS(通讯通路门店!$Y:$Y,通讯通路门店!$S:$S,$G1544)</f>
        <v>0</v>
      </c>
      <c r="AZ1544" s="99">
        <f>SUMIFS(通讯通路门店!$AA:$AA,通讯通路门店!$S:$S,$G1544)</f>
        <v>0</v>
      </c>
      <c r="BA1544" s="99">
        <f t="shared" si="123"/>
        <v>0</v>
      </c>
      <c r="BB1544" s="99">
        <f t="shared" si="124"/>
        <v>0</v>
      </c>
      <c r="BC1544" s="99">
        <f>SUMIFS(通讯通路门店!$W:$W,通讯通路门店!$S:$S,$G1544,通讯通路门店!$J:$J,"荣耀体验店")+SUMIFS(通讯通路门店!$W:$W,通讯通路门店!$S:$S,$G1544,通讯通路门店!$J:$J,"荣耀授权专卖店")</f>
        <v>0</v>
      </c>
      <c r="BD1544" s="99">
        <f>SUMIFS(通讯通路门店!$Z:$Z,通讯通路门店!$S:$S,$G1544,通讯通路门店!$J:$J,"VIVO体验店")</f>
        <v>0</v>
      </c>
      <c r="BE1544" s="99">
        <f>SUMIFS(通讯通路门店!$AB:$AB,通讯通路门店!$S:$S,$G1544,通讯通路门店!$J:$J,"OPPO体验店")</f>
        <v>0</v>
      </c>
      <c r="BF1544" s="99">
        <f>SUMIFS(通讯通路门店!$X:$X,通讯通路门店!$S:$S,$G1544,通讯通路门店!$J:$J,"华为授权体验店")+SUMIFS(通讯通路门店!$AA:$AA,通讯通路门店!$S:$S,$G1544,通讯通路门店!$J:$J,"华为堡垒店")</f>
        <v>0</v>
      </c>
      <c r="BG1544" s="99">
        <f>SUMIFS(通讯通路门店!$Y:$Y,通讯通路门店!$S:$S,$G1544,通讯通路门店!$J:$J,"小米体验店")</f>
        <v>0</v>
      </c>
      <c r="BH1544" s="99">
        <f>SUMIFS(通讯通路门店!$AA:$AA,通讯通路门店!$S:$S,$G1544,通讯通路门店!$J:$J,"苹果体验店")</f>
        <v>0</v>
      </c>
      <c r="BI1544" s="99">
        <f>SUMIFS(通讯通路门店!$K:$K,通讯通路门店!$S:$S,$G1544,通讯通路门店!$J:$J,"其他品牌专卖店")</f>
        <v>0</v>
      </c>
      <c r="BJ1544" s="99">
        <f>SUMIFS(通讯通路门店!$AC:$AC,通讯通路门店!$S:$S,$G1544)</f>
        <v>0</v>
      </c>
      <c r="BK1544" s="99">
        <f>SUMIFS(通讯通路门店!$AD:$AD,通讯通路门店!$S:$S,$G1544)</f>
        <v>0</v>
      </c>
      <c r="BL1544" s="99">
        <f>SUMIFS(通讯通路门店!$AE:$AE,通讯通路门店!$S:$S,$G1544)</f>
        <v>0</v>
      </c>
      <c r="BM1544" s="99">
        <f>SUMIFS(通讯通路门店!$AF:$AF,通讯通路门店!$S:$S,$G1544)</f>
        <v>0</v>
      </c>
      <c r="BN1544" s="99">
        <f>SUMIFS(通讯通路门店!$AG:$AG,通讯通路门店!$S:$S,$G1544)</f>
        <v>0</v>
      </c>
      <c r="BO1544" s="99">
        <f>SUMIFS(通讯通路门店!$AH:$AH,通讯通路门店!$S:$S,$G1544)</f>
        <v>0</v>
      </c>
      <c r="BP1544" s="99">
        <f>SUMIFS(通讯通路门店!$AI:$AI,通讯通路门店!$S:$S,$G1544)</f>
        <v>0</v>
      </c>
      <c r="BQ1544" s="83"/>
    </row>
    <row r="1545" spans="1:69">
      <c r="A1545" s="99" t="str">
        <f>IFERROR(_xlfn.XLOOKUP($G1545,通讯通路门店!$S$4:$S$993931,通讯通路门店!$A$4:$A$993931,0,0),"")</f>
        <v>海南省</v>
      </c>
      <c r="B1545" s="99" t="str">
        <f>IFERROR(_xlfn.XLOOKUP($G1545,通讯通路门店!$S$4:$S$993931,通讯通路门店!$B$4:$B$993931,0,0),"")</f>
        <v>东方市</v>
      </c>
      <c r="C1545" s="99" t="str">
        <f>IFERROR(_xlfn.XLOOKUP($G1545,通讯通路门店!$S$4:$S$993931,通讯通路门店!$C$4:$C$993931,0,0),"")</f>
        <v>东方市</v>
      </c>
      <c r="D1545" s="99" t="str">
        <f>IFERROR(_xlfn.XLOOKUP($G1545,通讯通路门店!$S$4:$S$993931,通讯通路门店!$D$4:$D$993931,0,0),"")</f>
        <v>八所镇</v>
      </c>
      <c r="E1545" s="83"/>
      <c r="F1545" s="83"/>
      <c r="G1545" s="101"/>
      <c r="H1545" s="102">
        <f>IFERROR(_xlfn.XLOOKUP($G1545,通讯通路门店!$S$4:$S$993931,通讯通路门店!$R$4:$R$993931,0,0),"")</f>
        <v>0</v>
      </c>
      <c r="I1545" s="83"/>
      <c r="J1545" s="83"/>
      <c r="K1545" s="83"/>
      <c r="L1545" s="83"/>
      <c r="M1545" s="83"/>
      <c r="N1545" s="83"/>
      <c r="O1545" s="83"/>
      <c r="P1545" s="83"/>
      <c r="Q1545" s="83"/>
      <c r="R1545" s="83"/>
      <c r="S1545" s="83"/>
      <c r="T1545" s="83"/>
      <c r="U1545" s="99">
        <f>COUNTIF(通讯通路门店!$S:$S,$G1545)</f>
        <v>0</v>
      </c>
      <c r="V1545" s="99">
        <f>COUNTIFS(通讯通路门店!$S:$S,$G1545,通讯通路门店!$J:$J,"综合卖场")</f>
        <v>0</v>
      </c>
      <c r="W1545" s="99">
        <f>SUMIFS(通讯通路门店!$AJ:$AJ,通讯通路门店!$S:$S,通讯客户沙盘!$G1545)</f>
        <v>0</v>
      </c>
      <c r="X1545" s="99">
        <f t="shared" si="120"/>
        <v>0</v>
      </c>
      <c r="Y1545" s="99">
        <f>COUNTIFS(通讯通路门店!$S:$S,$G1545,通讯通路门店!$J:$J,"荣耀体验店")+COUNTIFS(通讯通路门店!$S:$S,$G1545,通讯通路门店!$J:$J,"荣耀授权专卖店")</f>
        <v>0</v>
      </c>
      <c r="Z1545" s="99">
        <f>COUNTIFS(通讯通路门店!$S:$S,$G1545,通讯通路门店!$J:$J,"VIVO体验店")</f>
        <v>0</v>
      </c>
      <c r="AA1545" s="99">
        <f>COUNTIFS(通讯通路门店!$S:$S,$G1545,通讯通路门店!$J:$J,"OPPO体验店")</f>
        <v>0</v>
      </c>
      <c r="AB1545" s="99">
        <f>COUNTIFS(通讯通路门店!$S:$S,$G1545,通讯通路门店!$J:$J,"华为授权体验店")+COUNTIFS(通讯通路门店!$S:$S,$G1545,通讯通路门店!$J:$J,"华为堡垒店")</f>
        <v>0</v>
      </c>
      <c r="AC1545" s="99">
        <f>COUNTIFS(通讯通路门店!$S:$S,$G1545,通讯通路门店!$J:$J,"小米体验店")</f>
        <v>0</v>
      </c>
      <c r="AD1545" s="99">
        <f>COUNTIFS(通讯通路门店!$S:$S,$G1545,通讯通路门店!$J:$J,"苹果体验店")</f>
        <v>0</v>
      </c>
      <c r="AE1545" s="99">
        <f>COUNTIFS(通讯通路门店!$S:$S,$G1545,通讯通路门店!$J:$J,"其他品牌专卖店")</f>
        <v>0</v>
      </c>
      <c r="AF1545" s="99">
        <f>SUMIFS(通讯通路门店!$BI:$BI,通讯通路门店!$S:$S,$G1545)</f>
        <v>0</v>
      </c>
      <c r="AG1545" s="99">
        <f>SUMIFS(通讯通路门店!$BH:$BH,通讯通路门店!$S:$S,$G1545)</f>
        <v>0</v>
      </c>
      <c r="AH1545" s="99">
        <f t="shared" si="121"/>
        <v>0</v>
      </c>
      <c r="AI1545" s="99">
        <f>SUMIFS(通讯通路门店!$BB:$BB,通讯通路门店!$S:$S,$G1545)</f>
        <v>0</v>
      </c>
      <c r="AJ1545" s="99">
        <f>SUMIFS(通讯通路门店!$BE:$BE,通讯通路门店!$S:$S,$G1545)</f>
        <v>0</v>
      </c>
      <c r="AK1545" s="99">
        <f>SUMIFS(通讯通路门店!$BG:$BG,通讯通路门店!$S:$S,$G1545)</f>
        <v>0</v>
      </c>
      <c r="AL1545" s="99">
        <f>SUMIFS(通讯通路门店!$BC:$BC,通讯通路门店!$S:$S,$G1545)</f>
        <v>0</v>
      </c>
      <c r="AM1545" s="99">
        <f>SUMIFS(通讯通路门店!$BD:$BD,通讯通路门店!$S:$S,$G1545)</f>
        <v>0</v>
      </c>
      <c r="AN1545" s="99">
        <f>SUMIFS(通讯通路门店!$BF:$BF,通讯通路门店!$S:$S,$G1545)</f>
        <v>0</v>
      </c>
      <c r="AO1545" s="99">
        <f t="shared" si="122"/>
        <v>0</v>
      </c>
      <c r="AP1545" s="99">
        <f>SUMIFS(通讯通路门店!$K:$K,通讯通路门店!$S:$S,$G1545)</f>
        <v>0</v>
      </c>
      <c r="AQ1545" s="83"/>
      <c r="AR1545" s="99">
        <f>SUMIFS(通讯通路门店!$T:$T,通讯通路门店!$S:$S,$G1545)</f>
        <v>0</v>
      </c>
      <c r="AS1545" s="99">
        <f>SUMIFS(通讯通路门店!$U:$U,通讯通路门店!$S:$S,$G1545)</f>
        <v>0</v>
      </c>
      <c r="AT1545" s="99">
        <f>SUMIFS(通讯通路门店!$V:$V,通讯通路门店!$S:$S,$G1545)</f>
        <v>0</v>
      </c>
      <c r="AU1545" s="99">
        <f>SUMIFS(通讯通路门店!$W:$W,通讯通路门店!$S:$S,$G1545)</f>
        <v>0</v>
      </c>
      <c r="AV1545" s="99">
        <f>SUMIFS(通讯通路门店!$Z:$Z,通讯通路门店!$S:$S,$G1545)</f>
        <v>0</v>
      </c>
      <c r="AW1545" s="99">
        <f>SUMIFS(通讯通路门店!$AB:$AB,通讯通路门店!$S:$S,$G1545)</f>
        <v>0</v>
      </c>
      <c r="AX1545" s="99">
        <f>SUMIFS(通讯通路门店!$X:$X,通讯通路门店!$S:$S,$G1545)</f>
        <v>0</v>
      </c>
      <c r="AY1545" s="99">
        <f>SUMIFS(通讯通路门店!$Y:$Y,通讯通路门店!$S:$S,$G1545)</f>
        <v>0</v>
      </c>
      <c r="AZ1545" s="99">
        <f>SUMIFS(通讯通路门店!$AA:$AA,通讯通路门店!$S:$S,$G1545)</f>
        <v>0</v>
      </c>
      <c r="BA1545" s="99">
        <f t="shared" si="123"/>
        <v>0</v>
      </c>
      <c r="BB1545" s="99">
        <f t="shared" si="124"/>
        <v>0</v>
      </c>
      <c r="BC1545" s="99">
        <f>SUMIFS(通讯通路门店!$W:$W,通讯通路门店!$S:$S,$G1545,通讯通路门店!$J:$J,"荣耀体验店")+SUMIFS(通讯通路门店!$W:$W,通讯通路门店!$S:$S,$G1545,通讯通路门店!$J:$J,"荣耀授权专卖店")</f>
        <v>0</v>
      </c>
      <c r="BD1545" s="99">
        <f>SUMIFS(通讯通路门店!$Z:$Z,通讯通路门店!$S:$S,$G1545,通讯通路门店!$J:$J,"VIVO体验店")</f>
        <v>0</v>
      </c>
      <c r="BE1545" s="99">
        <f>SUMIFS(通讯通路门店!$AB:$AB,通讯通路门店!$S:$S,$G1545,通讯通路门店!$J:$J,"OPPO体验店")</f>
        <v>0</v>
      </c>
      <c r="BF1545" s="99">
        <f>SUMIFS(通讯通路门店!$X:$X,通讯通路门店!$S:$S,$G1545,通讯通路门店!$J:$J,"华为授权体验店")+SUMIFS(通讯通路门店!$AA:$AA,通讯通路门店!$S:$S,$G1545,通讯通路门店!$J:$J,"华为堡垒店")</f>
        <v>0</v>
      </c>
      <c r="BG1545" s="99">
        <f>SUMIFS(通讯通路门店!$Y:$Y,通讯通路门店!$S:$S,$G1545,通讯通路门店!$J:$J,"小米体验店")</f>
        <v>0</v>
      </c>
      <c r="BH1545" s="99">
        <f>SUMIFS(通讯通路门店!$AA:$AA,通讯通路门店!$S:$S,$G1545,通讯通路门店!$J:$J,"苹果体验店")</f>
        <v>0</v>
      </c>
      <c r="BI1545" s="99">
        <f>SUMIFS(通讯通路门店!$K:$K,通讯通路门店!$S:$S,$G1545,通讯通路门店!$J:$J,"其他品牌专卖店")</f>
        <v>0</v>
      </c>
      <c r="BJ1545" s="99">
        <f>SUMIFS(通讯通路门店!$AC:$AC,通讯通路门店!$S:$S,$G1545)</f>
        <v>0</v>
      </c>
      <c r="BK1545" s="99">
        <f>SUMIFS(通讯通路门店!$AD:$AD,通讯通路门店!$S:$S,$G1545)</f>
        <v>0</v>
      </c>
      <c r="BL1545" s="99">
        <f>SUMIFS(通讯通路门店!$AE:$AE,通讯通路门店!$S:$S,$G1545)</f>
        <v>0</v>
      </c>
      <c r="BM1545" s="99">
        <f>SUMIFS(通讯通路门店!$AF:$AF,通讯通路门店!$S:$S,$G1545)</f>
        <v>0</v>
      </c>
      <c r="BN1545" s="99">
        <f>SUMIFS(通讯通路门店!$AG:$AG,通讯通路门店!$S:$S,$G1545)</f>
        <v>0</v>
      </c>
      <c r="BO1545" s="99">
        <f>SUMIFS(通讯通路门店!$AH:$AH,通讯通路门店!$S:$S,$G1545)</f>
        <v>0</v>
      </c>
      <c r="BP1545" s="99">
        <f>SUMIFS(通讯通路门店!$AI:$AI,通讯通路门店!$S:$S,$G1545)</f>
        <v>0</v>
      </c>
      <c r="BQ1545" s="83"/>
    </row>
    <row r="1546" spans="1:69">
      <c r="A1546" s="99" t="str">
        <f>IFERROR(_xlfn.XLOOKUP($G1546,通讯通路门店!$S$4:$S$993931,通讯通路门店!$A$4:$A$993931,0,0),"")</f>
        <v>海南省</v>
      </c>
      <c r="B1546" s="99" t="str">
        <f>IFERROR(_xlfn.XLOOKUP($G1546,通讯通路门店!$S$4:$S$993931,通讯通路门店!$B$4:$B$993931,0,0),"")</f>
        <v>东方市</v>
      </c>
      <c r="C1546" s="99" t="str">
        <f>IFERROR(_xlfn.XLOOKUP($G1546,通讯通路门店!$S$4:$S$993931,通讯通路门店!$C$4:$C$993931,0,0),"")</f>
        <v>东方市</v>
      </c>
      <c r="D1546" s="99" t="str">
        <f>IFERROR(_xlfn.XLOOKUP($G1546,通讯通路门店!$S$4:$S$993931,通讯通路门店!$D$4:$D$993931,0,0),"")</f>
        <v>八所镇</v>
      </c>
      <c r="E1546" s="83"/>
      <c r="F1546" s="83"/>
      <c r="G1546" s="101"/>
      <c r="H1546" s="102">
        <f>IFERROR(_xlfn.XLOOKUP($G1546,通讯通路门店!$S$4:$S$993931,通讯通路门店!$R$4:$R$993931,0,0),"")</f>
        <v>0</v>
      </c>
      <c r="I1546" s="83"/>
      <c r="J1546" s="83"/>
      <c r="K1546" s="83"/>
      <c r="L1546" s="83"/>
      <c r="M1546" s="83"/>
      <c r="N1546" s="83"/>
      <c r="O1546" s="83"/>
      <c r="P1546" s="83"/>
      <c r="Q1546" s="83"/>
      <c r="R1546" s="83"/>
      <c r="S1546" s="83"/>
      <c r="T1546" s="83"/>
      <c r="U1546" s="99">
        <f>COUNTIF(通讯通路门店!$S:$S,$G1546)</f>
        <v>0</v>
      </c>
      <c r="V1546" s="99">
        <f>COUNTIFS(通讯通路门店!$S:$S,$G1546,通讯通路门店!$J:$J,"综合卖场")</f>
        <v>0</v>
      </c>
      <c r="W1546" s="99">
        <f>SUMIFS(通讯通路门店!$AJ:$AJ,通讯通路门店!$S:$S,通讯客户沙盘!$G1546)</f>
        <v>0</v>
      </c>
      <c r="X1546" s="99">
        <f t="shared" si="120"/>
        <v>0</v>
      </c>
      <c r="Y1546" s="99">
        <f>COUNTIFS(通讯通路门店!$S:$S,$G1546,通讯通路门店!$J:$J,"荣耀体验店")+COUNTIFS(通讯通路门店!$S:$S,$G1546,通讯通路门店!$J:$J,"荣耀授权专卖店")</f>
        <v>0</v>
      </c>
      <c r="Z1546" s="99">
        <f>COUNTIFS(通讯通路门店!$S:$S,$G1546,通讯通路门店!$J:$J,"VIVO体验店")</f>
        <v>0</v>
      </c>
      <c r="AA1546" s="99">
        <f>COUNTIFS(通讯通路门店!$S:$S,$G1546,通讯通路门店!$J:$J,"OPPO体验店")</f>
        <v>0</v>
      </c>
      <c r="AB1546" s="99">
        <f>COUNTIFS(通讯通路门店!$S:$S,$G1546,通讯通路门店!$J:$J,"华为授权体验店")+COUNTIFS(通讯通路门店!$S:$S,$G1546,通讯通路门店!$J:$J,"华为堡垒店")</f>
        <v>0</v>
      </c>
      <c r="AC1546" s="99">
        <f>COUNTIFS(通讯通路门店!$S:$S,$G1546,通讯通路门店!$J:$J,"小米体验店")</f>
        <v>0</v>
      </c>
      <c r="AD1546" s="99">
        <f>COUNTIFS(通讯通路门店!$S:$S,$G1546,通讯通路门店!$J:$J,"苹果体验店")</f>
        <v>0</v>
      </c>
      <c r="AE1546" s="99">
        <f>COUNTIFS(通讯通路门店!$S:$S,$G1546,通讯通路门店!$J:$J,"其他品牌专卖店")</f>
        <v>0</v>
      </c>
      <c r="AF1546" s="99">
        <f>SUMIFS(通讯通路门店!$BI:$BI,通讯通路门店!$S:$S,$G1546)</f>
        <v>0</v>
      </c>
      <c r="AG1546" s="99">
        <f>SUMIFS(通讯通路门店!$BH:$BH,通讯通路门店!$S:$S,$G1546)</f>
        <v>0</v>
      </c>
      <c r="AH1546" s="99">
        <f t="shared" si="121"/>
        <v>0</v>
      </c>
      <c r="AI1546" s="99">
        <f>SUMIFS(通讯通路门店!$BB:$BB,通讯通路门店!$S:$S,$G1546)</f>
        <v>0</v>
      </c>
      <c r="AJ1546" s="99">
        <f>SUMIFS(通讯通路门店!$BE:$BE,通讯通路门店!$S:$S,$G1546)</f>
        <v>0</v>
      </c>
      <c r="AK1546" s="99">
        <f>SUMIFS(通讯通路门店!$BG:$BG,通讯通路门店!$S:$S,$G1546)</f>
        <v>0</v>
      </c>
      <c r="AL1546" s="99">
        <f>SUMIFS(通讯通路门店!$BC:$BC,通讯通路门店!$S:$S,$G1546)</f>
        <v>0</v>
      </c>
      <c r="AM1546" s="99">
        <f>SUMIFS(通讯通路门店!$BD:$BD,通讯通路门店!$S:$S,$G1546)</f>
        <v>0</v>
      </c>
      <c r="AN1546" s="99">
        <f>SUMIFS(通讯通路门店!$BF:$BF,通讯通路门店!$S:$S,$G1546)</f>
        <v>0</v>
      </c>
      <c r="AO1546" s="99">
        <f t="shared" si="122"/>
        <v>0</v>
      </c>
      <c r="AP1546" s="99">
        <f>SUMIFS(通讯通路门店!$K:$K,通讯通路门店!$S:$S,$G1546)</f>
        <v>0</v>
      </c>
      <c r="AQ1546" s="83"/>
      <c r="AR1546" s="99">
        <f>SUMIFS(通讯通路门店!$T:$T,通讯通路门店!$S:$S,$G1546)</f>
        <v>0</v>
      </c>
      <c r="AS1546" s="99">
        <f>SUMIFS(通讯通路门店!$U:$U,通讯通路门店!$S:$S,$G1546)</f>
        <v>0</v>
      </c>
      <c r="AT1546" s="99">
        <f>SUMIFS(通讯通路门店!$V:$V,通讯通路门店!$S:$S,$G1546)</f>
        <v>0</v>
      </c>
      <c r="AU1546" s="99">
        <f>SUMIFS(通讯通路门店!$W:$W,通讯通路门店!$S:$S,$G1546)</f>
        <v>0</v>
      </c>
      <c r="AV1546" s="99">
        <f>SUMIFS(通讯通路门店!$Z:$Z,通讯通路门店!$S:$S,$G1546)</f>
        <v>0</v>
      </c>
      <c r="AW1546" s="99">
        <f>SUMIFS(通讯通路门店!$AB:$AB,通讯通路门店!$S:$S,$G1546)</f>
        <v>0</v>
      </c>
      <c r="AX1546" s="99">
        <f>SUMIFS(通讯通路门店!$X:$X,通讯通路门店!$S:$S,$G1546)</f>
        <v>0</v>
      </c>
      <c r="AY1546" s="99">
        <f>SUMIFS(通讯通路门店!$Y:$Y,通讯通路门店!$S:$S,$G1546)</f>
        <v>0</v>
      </c>
      <c r="AZ1546" s="99">
        <f>SUMIFS(通讯通路门店!$AA:$AA,通讯通路门店!$S:$S,$G1546)</f>
        <v>0</v>
      </c>
      <c r="BA1546" s="99">
        <f t="shared" si="123"/>
        <v>0</v>
      </c>
      <c r="BB1546" s="99">
        <f t="shared" si="124"/>
        <v>0</v>
      </c>
      <c r="BC1546" s="99">
        <f>SUMIFS(通讯通路门店!$W:$W,通讯通路门店!$S:$S,$G1546,通讯通路门店!$J:$J,"荣耀体验店")+SUMIFS(通讯通路门店!$W:$W,通讯通路门店!$S:$S,$G1546,通讯通路门店!$J:$J,"荣耀授权专卖店")</f>
        <v>0</v>
      </c>
      <c r="BD1546" s="99">
        <f>SUMIFS(通讯通路门店!$Z:$Z,通讯通路门店!$S:$S,$G1546,通讯通路门店!$J:$J,"VIVO体验店")</f>
        <v>0</v>
      </c>
      <c r="BE1546" s="99">
        <f>SUMIFS(通讯通路门店!$AB:$AB,通讯通路门店!$S:$S,$G1546,通讯通路门店!$J:$J,"OPPO体验店")</f>
        <v>0</v>
      </c>
      <c r="BF1546" s="99">
        <f>SUMIFS(通讯通路门店!$X:$X,通讯通路门店!$S:$S,$G1546,通讯通路门店!$J:$J,"华为授权体验店")+SUMIFS(通讯通路门店!$AA:$AA,通讯通路门店!$S:$S,$G1546,通讯通路门店!$J:$J,"华为堡垒店")</f>
        <v>0</v>
      </c>
      <c r="BG1546" s="99">
        <f>SUMIFS(通讯通路门店!$Y:$Y,通讯通路门店!$S:$S,$G1546,通讯通路门店!$J:$J,"小米体验店")</f>
        <v>0</v>
      </c>
      <c r="BH1546" s="99">
        <f>SUMIFS(通讯通路门店!$AA:$AA,通讯通路门店!$S:$S,$G1546,通讯通路门店!$J:$J,"苹果体验店")</f>
        <v>0</v>
      </c>
      <c r="BI1546" s="99">
        <f>SUMIFS(通讯通路门店!$K:$K,通讯通路门店!$S:$S,$G1546,通讯通路门店!$J:$J,"其他品牌专卖店")</f>
        <v>0</v>
      </c>
      <c r="BJ1546" s="99">
        <f>SUMIFS(通讯通路门店!$AC:$AC,通讯通路门店!$S:$S,$G1546)</f>
        <v>0</v>
      </c>
      <c r="BK1546" s="99">
        <f>SUMIFS(通讯通路门店!$AD:$AD,通讯通路门店!$S:$S,$G1546)</f>
        <v>0</v>
      </c>
      <c r="BL1546" s="99">
        <f>SUMIFS(通讯通路门店!$AE:$AE,通讯通路门店!$S:$S,$G1546)</f>
        <v>0</v>
      </c>
      <c r="BM1546" s="99">
        <f>SUMIFS(通讯通路门店!$AF:$AF,通讯通路门店!$S:$S,$G1546)</f>
        <v>0</v>
      </c>
      <c r="BN1546" s="99">
        <f>SUMIFS(通讯通路门店!$AG:$AG,通讯通路门店!$S:$S,$G1546)</f>
        <v>0</v>
      </c>
      <c r="BO1546" s="99">
        <f>SUMIFS(通讯通路门店!$AH:$AH,通讯通路门店!$S:$S,$G1546)</f>
        <v>0</v>
      </c>
      <c r="BP1546" s="99">
        <f>SUMIFS(通讯通路门店!$AI:$AI,通讯通路门店!$S:$S,$G1546)</f>
        <v>0</v>
      </c>
      <c r="BQ1546" s="83"/>
    </row>
    <row r="1547" spans="1:69">
      <c r="A1547" s="99" t="str">
        <f>IFERROR(_xlfn.XLOOKUP($G1547,通讯通路门店!$S$4:$S$993931,通讯通路门店!$A$4:$A$993931,0,0),"")</f>
        <v>海南省</v>
      </c>
      <c r="B1547" s="99" t="str">
        <f>IFERROR(_xlfn.XLOOKUP($G1547,通讯通路门店!$S$4:$S$993931,通讯通路门店!$B$4:$B$993931,0,0),"")</f>
        <v>东方市</v>
      </c>
      <c r="C1547" s="99" t="str">
        <f>IFERROR(_xlfn.XLOOKUP($G1547,通讯通路门店!$S$4:$S$993931,通讯通路门店!$C$4:$C$993931,0,0),"")</f>
        <v>东方市</v>
      </c>
      <c r="D1547" s="99" t="str">
        <f>IFERROR(_xlfn.XLOOKUP($G1547,通讯通路门店!$S$4:$S$993931,通讯通路门店!$D$4:$D$993931,0,0),"")</f>
        <v>八所镇</v>
      </c>
      <c r="E1547" s="83"/>
      <c r="F1547" s="83"/>
      <c r="G1547" s="101"/>
      <c r="H1547" s="102">
        <f>IFERROR(_xlfn.XLOOKUP($G1547,通讯通路门店!$S$4:$S$993931,通讯通路门店!$R$4:$R$993931,0,0),"")</f>
        <v>0</v>
      </c>
      <c r="I1547" s="83"/>
      <c r="J1547" s="83"/>
      <c r="K1547" s="83"/>
      <c r="L1547" s="83"/>
      <c r="M1547" s="83"/>
      <c r="N1547" s="83"/>
      <c r="O1547" s="83"/>
      <c r="P1547" s="83"/>
      <c r="Q1547" s="83"/>
      <c r="R1547" s="83"/>
      <c r="S1547" s="83"/>
      <c r="T1547" s="83"/>
      <c r="U1547" s="99">
        <f>COUNTIF(通讯通路门店!$S:$S,$G1547)</f>
        <v>0</v>
      </c>
      <c r="V1547" s="99">
        <f>COUNTIFS(通讯通路门店!$S:$S,$G1547,通讯通路门店!$J:$J,"综合卖场")</f>
        <v>0</v>
      </c>
      <c r="W1547" s="99">
        <f>SUMIFS(通讯通路门店!$AJ:$AJ,通讯通路门店!$S:$S,通讯客户沙盘!$G1547)</f>
        <v>0</v>
      </c>
      <c r="X1547" s="99">
        <f t="shared" si="120"/>
        <v>0</v>
      </c>
      <c r="Y1547" s="99">
        <f>COUNTIFS(通讯通路门店!$S:$S,$G1547,通讯通路门店!$J:$J,"荣耀体验店")+COUNTIFS(通讯通路门店!$S:$S,$G1547,通讯通路门店!$J:$J,"荣耀授权专卖店")</f>
        <v>0</v>
      </c>
      <c r="Z1547" s="99">
        <f>COUNTIFS(通讯通路门店!$S:$S,$G1547,通讯通路门店!$J:$J,"VIVO体验店")</f>
        <v>0</v>
      </c>
      <c r="AA1547" s="99">
        <f>COUNTIFS(通讯通路门店!$S:$S,$G1547,通讯通路门店!$J:$J,"OPPO体验店")</f>
        <v>0</v>
      </c>
      <c r="AB1547" s="99">
        <f>COUNTIFS(通讯通路门店!$S:$S,$G1547,通讯通路门店!$J:$J,"华为授权体验店")+COUNTIFS(通讯通路门店!$S:$S,$G1547,通讯通路门店!$J:$J,"华为堡垒店")</f>
        <v>0</v>
      </c>
      <c r="AC1547" s="99">
        <f>COUNTIFS(通讯通路门店!$S:$S,$G1547,通讯通路门店!$J:$J,"小米体验店")</f>
        <v>0</v>
      </c>
      <c r="AD1547" s="99">
        <f>COUNTIFS(通讯通路门店!$S:$S,$G1547,通讯通路门店!$J:$J,"苹果体验店")</f>
        <v>0</v>
      </c>
      <c r="AE1547" s="99">
        <f>COUNTIFS(通讯通路门店!$S:$S,$G1547,通讯通路门店!$J:$J,"其他品牌专卖店")</f>
        <v>0</v>
      </c>
      <c r="AF1547" s="99">
        <f>SUMIFS(通讯通路门店!$BI:$BI,通讯通路门店!$S:$S,$G1547)</f>
        <v>0</v>
      </c>
      <c r="AG1547" s="99">
        <f>SUMIFS(通讯通路门店!$BH:$BH,通讯通路门店!$S:$S,$G1547)</f>
        <v>0</v>
      </c>
      <c r="AH1547" s="99">
        <f t="shared" si="121"/>
        <v>0</v>
      </c>
      <c r="AI1547" s="99">
        <f>SUMIFS(通讯通路门店!$BB:$BB,通讯通路门店!$S:$S,$G1547)</f>
        <v>0</v>
      </c>
      <c r="AJ1547" s="99">
        <f>SUMIFS(通讯通路门店!$BE:$BE,通讯通路门店!$S:$S,$G1547)</f>
        <v>0</v>
      </c>
      <c r="AK1547" s="99">
        <f>SUMIFS(通讯通路门店!$BG:$BG,通讯通路门店!$S:$S,$G1547)</f>
        <v>0</v>
      </c>
      <c r="AL1547" s="99">
        <f>SUMIFS(通讯通路门店!$BC:$BC,通讯通路门店!$S:$S,$G1547)</f>
        <v>0</v>
      </c>
      <c r="AM1547" s="99">
        <f>SUMIFS(通讯通路门店!$BD:$BD,通讯通路门店!$S:$S,$G1547)</f>
        <v>0</v>
      </c>
      <c r="AN1547" s="99">
        <f>SUMIFS(通讯通路门店!$BF:$BF,通讯通路门店!$S:$S,$G1547)</f>
        <v>0</v>
      </c>
      <c r="AO1547" s="99">
        <f t="shared" si="122"/>
        <v>0</v>
      </c>
      <c r="AP1547" s="99">
        <f>SUMIFS(通讯通路门店!$K:$K,通讯通路门店!$S:$S,$G1547)</f>
        <v>0</v>
      </c>
      <c r="AQ1547" s="83"/>
      <c r="AR1547" s="99">
        <f>SUMIFS(通讯通路门店!$T:$T,通讯通路门店!$S:$S,$G1547)</f>
        <v>0</v>
      </c>
      <c r="AS1547" s="99">
        <f>SUMIFS(通讯通路门店!$U:$U,通讯通路门店!$S:$S,$G1547)</f>
        <v>0</v>
      </c>
      <c r="AT1547" s="99">
        <f>SUMIFS(通讯通路门店!$V:$V,通讯通路门店!$S:$S,$G1547)</f>
        <v>0</v>
      </c>
      <c r="AU1547" s="99">
        <f>SUMIFS(通讯通路门店!$W:$W,通讯通路门店!$S:$S,$G1547)</f>
        <v>0</v>
      </c>
      <c r="AV1547" s="99">
        <f>SUMIFS(通讯通路门店!$Z:$Z,通讯通路门店!$S:$S,$G1547)</f>
        <v>0</v>
      </c>
      <c r="AW1547" s="99">
        <f>SUMIFS(通讯通路门店!$AB:$AB,通讯通路门店!$S:$S,$G1547)</f>
        <v>0</v>
      </c>
      <c r="AX1547" s="99">
        <f>SUMIFS(通讯通路门店!$X:$X,通讯通路门店!$S:$S,$G1547)</f>
        <v>0</v>
      </c>
      <c r="AY1547" s="99">
        <f>SUMIFS(通讯通路门店!$Y:$Y,通讯通路门店!$S:$S,$G1547)</f>
        <v>0</v>
      </c>
      <c r="AZ1547" s="99">
        <f>SUMIFS(通讯通路门店!$AA:$AA,通讯通路门店!$S:$S,$G1547)</f>
        <v>0</v>
      </c>
      <c r="BA1547" s="99">
        <f t="shared" si="123"/>
        <v>0</v>
      </c>
      <c r="BB1547" s="99">
        <f t="shared" si="124"/>
        <v>0</v>
      </c>
      <c r="BC1547" s="99">
        <f>SUMIFS(通讯通路门店!$W:$W,通讯通路门店!$S:$S,$G1547,通讯通路门店!$J:$J,"荣耀体验店")+SUMIFS(通讯通路门店!$W:$W,通讯通路门店!$S:$S,$G1547,通讯通路门店!$J:$J,"荣耀授权专卖店")</f>
        <v>0</v>
      </c>
      <c r="BD1547" s="99">
        <f>SUMIFS(通讯通路门店!$Z:$Z,通讯通路门店!$S:$S,$G1547,通讯通路门店!$J:$J,"VIVO体验店")</f>
        <v>0</v>
      </c>
      <c r="BE1547" s="99">
        <f>SUMIFS(通讯通路门店!$AB:$AB,通讯通路门店!$S:$S,$G1547,通讯通路门店!$J:$J,"OPPO体验店")</f>
        <v>0</v>
      </c>
      <c r="BF1547" s="99">
        <f>SUMIFS(通讯通路门店!$X:$X,通讯通路门店!$S:$S,$G1547,通讯通路门店!$J:$J,"华为授权体验店")+SUMIFS(通讯通路门店!$AA:$AA,通讯通路门店!$S:$S,$G1547,通讯通路门店!$J:$J,"华为堡垒店")</f>
        <v>0</v>
      </c>
      <c r="BG1547" s="99">
        <f>SUMIFS(通讯通路门店!$Y:$Y,通讯通路门店!$S:$S,$G1547,通讯通路门店!$J:$J,"小米体验店")</f>
        <v>0</v>
      </c>
      <c r="BH1547" s="99">
        <f>SUMIFS(通讯通路门店!$AA:$AA,通讯通路门店!$S:$S,$G1547,通讯通路门店!$J:$J,"苹果体验店")</f>
        <v>0</v>
      </c>
      <c r="BI1547" s="99">
        <f>SUMIFS(通讯通路门店!$K:$K,通讯通路门店!$S:$S,$G1547,通讯通路门店!$J:$J,"其他品牌专卖店")</f>
        <v>0</v>
      </c>
      <c r="BJ1547" s="99">
        <f>SUMIFS(通讯通路门店!$AC:$AC,通讯通路门店!$S:$S,$G1547)</f>
        <v>0</v>
      </c>
      <c r="BK1547" s="99">
        <f>SUMIFS(通讯通路门店!$AD:$AD,通讯通路门店!$S:$S,$G1547)</f>
        <v>0</v>
      </c>
      <c r="BL1547" s="99">
        <f>SUMIFS(通讯通路门店!$AE:$AE,通讯通路门店!$S:$S,$G1547)</f>
        <v>0</v>
      </c>
      <c r="BM1547" s="99">
        <f>SUMIFS(通讯通路门店!$AF:$AF,通讯通路门店!$S:$S,$G1547)</f>
        <v>0</v>
      </c>
      <c r="BN1547" s="99">
        <f>SUMIFS(通讯通路门店!$AG:$AG,通讯通路门店!$S:$S,$G1547)</f>
        <v>0</v>
      </c>
      <c r="BO1547" s="99">
        <f>SUMIFS(通讯通路门店!$AH:$AH,通讯通路门店!$S:$S,$G1547)</f>
        <v>0</v>
      </c>
      <c r="BP1547" s="99">
        <f>SUMIFS(通讯通路门店!$AI:$AI,通讯通路门店!$S:$S,$G1547)</f>
        <v>0</v>
      </c>
      <c r="BQ1547" s="83"/>
    </row>
    <row r="1548" spans="1:69">
      <c r="A1548" s="99" t="str">
        <f>IFERROR(_xlfn.XLOOKUP($G1548,通讯通路门店!$S$4:$S$993931,通讯通路门店!$A$4:$A$993931,0,0),"")</f>
        <v>海南省</v>
      </c>
      <c r="B1548" s="99" t="str">
        <f>IFERROR(_xlfn.XLOOKUP($G1548,通讯通路门店!$S$4:$S$993931,通讯通路门店!$B$4:$B$993931,0,0),"")</f>
        <v>东方市</v>
      </c>
      <c r="C1548" s="99" t="str">
        <f>IFERROR(_xlfn.XLOOKUP($G1548,通讯通路门店!$S$4:$S$993931,通讯通路门店!$C$4:$C$993931,0,0),"")</f>
        <v>东方市</v>
      </c>
      <c r="D1548" s="99" t="str">
        <f>IFERROR(_xlfn.XLOOKUP($G1548,通讯通路门店!$S$4:$S$993931,通讯通路门店!$D$4:$D$993931,0,0),"")</f>
        <v>八所镇</v>
      </c>
      <c r="E1548" s="83"/>
      <c r="F1548" s="83"/>
      <c r="G1548" s="101"/>
      <c r="H1548" s="102">
        <f>IFERROR(_xlfn.XLOOKUP($G1548,通讯通路门店!$S$4:$S$993931,通讯通路门店!$R$4:$R$993931,0,0),"")</f>
        <v>0</v>
      </c>
      <c r="I1548" s="83"/>
      <c r="J1548" s="83"/>
      <c r="K1548" s="83"/>
      <c r="L1548" s="83"/>
      <c r="M1548" s="83"/>
      <c r="N1548" s="83"/>
      <c r="O1548" s="83"/>
      <c r="P1548" s="83"/>
      <c r="Q1548" s="83"/>
      <c r="R1548" s="83"/>
      <c r="S1548" s="83"/>
      <c r="T1548" s="83"/>
      <c r="U1548" s="99">
        <f>COUNTIF(通讯通路门店!$S:$S,$G1548)</f>
        <v>0</v>
      </c>
      <c r="V1548" s="99">
        <f>COUNTIFS(通讯通路门店!$S:$S,$G1548,通讯通路门店!$J:$J,"综合卖场")</f>
        <v>0</v>
      </c>
      <c r="W1548" s="99">
        <f>SUMIFS(通讯通路门店!$AJ:$AJ,通讯通路门店!$S:$S,通讯客户沙盘!$G1548)</f>
        <v>0</v>
      </c>
      <c r="X1548" s="99">
        <f t="shared" si="120"/>
        <v>0</v>
      </c>
      <c r="Y1548" s="99">
        <f>COUNTIFS(通讯通路门店!$S:$S,$G1548,通讯通路门店!$J:$J,"荣耀体验店")+COUNTIFS(通讯通路门店!$S:$S,$G1548,通讯通路门店!$J:$J,"荣耀授权专卖店")</f>
        <v>0</v>
      </c>
      <c r="Z1548" s="99">
        <f>COUNTIFS(通讯通路门店!$S:$S,$G1548,通讯通路门店!$J:$J,"VIVO体验店")</f>
        <v>0</v>
      </c>
      <c r="AA1548" s="99">
        <f>COUNTIFS(通讯通路门店!$S:$S,$G1548,通讯通路门店!$J:$J,"OPPO体验店")</f>
        <v>0</v>
      </c>
      <c r="AB1548" s="99">
        <f>COUNTIFS(通讯通路门店!$S:$S,$G1548,通讯通路门店!$J:$J,"华为授权体验店")+COUNTIFS(通讯通路门店!$S:$S,$G1548,通讯通路门店!$J:$J,"华为堡垒店")</f>
        <v>0</v>
      </c>
      <c r="AC1548" s="99">
        <f>COUNTIFS(通讯通路门店!$S:$S,$G1548,通讯通路门店!$J:$J,"小米体验店")</f>
        <v>0</v>
      </c>
      <c r="AD1548" s="99">
        <f>COUNTIFS(通讯通路门店!$S:$S,$G1548,通讯通路门店!$J:$J,"苹果体验店")</f>
        <v>0</v>
      </c>
      <c r="AE1548" s="99">
        <f>COUNTIFS(通讯通路门店!$S:$S,$G1548,通讯通路门店!$J:$J,"其他品牌专卖店")</f>
        <v>0</v>
      </c>
      <c r="AF1548" s="99">
        <f>SUMIFS(通讯通路门店!$BI:$BI,通讯通路门店!$S:$S,$G1548)</f>
        <v>0</v>
      </c>
      <c r="AG1548" s="99">
        <f>SUMIFS(通讯通路门店!$BH:$BH,通讯通路门店!$S:$S,$G1548)</f>
        <v>0</v>
      </c>
      <c r="AH1548" s="99">
        <f t="shared" si="121"/>
        <v>0</v>
      </c>
      <c r="AI1548" s="99">
        <f>SUMIFS(通讯通路门店!$BB:$BB,通讯通路门店!$S:$S,$G1548)</f>
        <v>0</v>
      </c>
      <c r="AJ1548" s="99">
        <f>SUMIFS(通讯通路门店!$BE:$BE,通讯通路门店!$S:$S,$G1548)</f>
        <v>0</v>
      </c>
      <c r="AK1548" s="99">
        <f>SUMIFS(通讯通路门店!$BG:$BG,通讯通路门店!$S:$S,$G1548)</f>
        <v>0</v>
      </c>
      <c r="AL1548" s="99">
        <f>SUMIFS(通讯通路门店!$BC:$BC,通讯通路门店!$S:$S,$G1548)</f>
        <v>0</v>
      </c>
      <c r="AM1548" s="99">
        <f>SUMIFS(通讯通路门店!$BD:$BD,通讯通路门店!$S:$S,$G1548)</f>
        <v>0</v>
      </c>
      <c r="AN1548" s="99">
        <f>SUMIFS(通讯通路门店!$BF:$BF,通讯通路门店!$S:$S,$G1548)</f>
        <v>0</v>
      </c>
      <c r="AO1548" s="99">
        <f t="shared" si="122"/>
        <v>0</v>
      </c>
      <c r="AP1548" s="99">
        <f>SUMIFS(通讯通路门店!$K:$K,通讯通路门店!$S:$S,$G1548)</f>
        <v>0</v>
      </c>
      <c r="AQ1548" s="83"/>
      <c r="AR1548" s="99">
        <f>SUMIFS(通讯通路门店!$T:$T,通讯通路门店!$S:$S,$G1548)</f>
        <v>0</v>
      </c>
      <c r="AS1548" s="99">
        <f>SUMIFS(通讯通路门店!$U:$U,通讯通路门店!$S:$S,$G1548)</f>
        <v>0</v>
      </c>
      <c r="AT1548" s="99">
        <f>SUMIFS(通讯通路门店!$V:$V,通讯通路门店!$S:$S,$G1548)</f>
        <v>0</v>
      </c>
      <c r="AU1548" s="99">
        <f>SUMIFS(通讯通路门店!$W:$W,通讯通路门店!$S:$S,$G1548)</f>
        <v>0</v>
      </c>
      <c r="AV1548" s="99">
        <f>SUMIFS(通讯通路门店!$Z:$Z,通讯通路门店!$S:$S,$G1548)</f>
        <v>0</v>
      </c>
      <c r="AW1548" s="99">
        <f>SUMIFS(通讯通路门店!$AB:$AB,通讯通路门店!$S:$S,$G1548)</f>
        <v>0</v>
      </c>
      <c r="AX1548" s="99">
        <f>SUMIFS(通讯通路门店!$X:$X,通讯通路门店!$S:$S,$G1548)</f>
        <v>0</v>
      </c>
      <c r="AY1548" s="99">
        <f>SUMIFS(通讯通路门店!$Y:$Y,通讯通路门店!$S:$S,$G1548)</f>
        <v>0</v>
      </c>
      <c r="AZ1548" s="99">
        <f>SUMIFS(通讯通路门店!$AA:$AA,通讯通路门店!$S:$S,$G1548)</f>
        <v>0</v>
      </c>
      <c r="BA1548" s="99">
        <f t="shared" si="123"/>
        <v>0</v>
      </c>
      <c r="BB1548" s="99">
        <f t="shared" si="124"/>
        <v>0</v>
      </c>
      <c r="BC1548" s="99">
        <f>SUMIFS(通讯通路门店!$W:$W,通讯通路门店!$S:$S,$G1548,通讯通路门店!$J:$J,"荣耀体验店")+SUMIFS(通讯通路门店!$W:$W,通讯通路门店!$S:$S,$G1548,通讯通路门店!$J:$J,"荣耀授权专卖店")</f>
        <v>0</v>
      </c>
      <c r="BD1548" s="99">
        <f>SUMIFS(通讯通路门店!$Z:$Z,通讯通路门店!$S:$S,$G1548,通讯通路门店!$J:$J,"VIVO体验店")</f>
        <v>0</v>
      </c>
      <c r="BE1548" s="99">
        <f>SUMIFS(通讯通路门店!$AB:$AB,通讯通路门店!$S:$S,$G1548,通讯通路门店!$J:$J,"OPPO体验店")</f>
        <v>0</v>
      </c>
      <c r="BF1548" s="99">
        <f>SUMIFS(通讯通路门店!$X:$X,通讯通路门店!$S:$S,$G1548,通讯通路门店!$J:$J,"华为授权体验店")+SUMIFS(通讯通路门店!$AA:$AA,通讯通路门店!$S:$S,$G1548,通讯通路门店!$J:$J,"华为堡垒店")</f>
        <v>0</v>
      </c>
      <c r="BG1548" s="99">
        <f>SUMIFS(通讯通路门店!$Y:$Y,通讯通路门店!$S:$S,$G1548,通讯通路门店!$J:$J,"小米体验店")</f>
        <v>0</v>
      </c>
      <c r="BH1548" s="99">
        <f>SUMIFS(通讯通路门店!$AA:$AA,通讯通路门店!$S:$S,$G1548,通讯通路门店!$J:$J,"苹果体验店")</f>
        <v>0</v>
      </c>
      <c r="BI1548" s="99">
        <f>SUMIFS(通讯通路门店!$K:$K,通讯通路门店!$S:$S,$G1548,通讯通路门店!$J:$J,"其他品牌专卖店")</f>
        <v>0</v>
      </c>
      <c r="BJ1548" s="99">
        <f>SUMIFS(通讯通路门店!$AC:$AC,通讯通路门店!$S:$S,$G1548)</f>
        <v>0</v>
      </c>
      <c r="BK1548" s="99">
        <f>SUMIFS(通讯通路门店!$AD:$AD,通讯通路门店!$S:$S,$G1548)</f>
        <v>0</v>
      </c>
      <c r="BL1548" s="99">
        <f>SUMIFS(通讯通路门店!$AE:$AE,通讯通路门店!$S:$S,$G1548)</f>
        <v>0</v>
      </c>
      <c r="BM1548" s="99">
        <f>SUMIFS(通讯通路门店!$AF:$AF,通讯通路门店!$S:$S,$G1548)</f>
        <v>0</v>
      </c>
      <c r="BN1548" s="99">
        <f>SUMIFS(通讯通路门店!$AG:$AG,通讯通路门店!$S:$S,$G1548)</f>
        <v>0</v>
      </c>
      <c r="BO1548" s="99">
        <f>SUMIFS(通讯通路门店!$AH:$AH,通讯通路门店!$S:$S,$G1548)</f>
        <v>0</v>
      </c>
      <c r="BP1548" s="99">
        <f>SUMIFS(通讯通路门店!$AI:$AI,通讯通路门店!$S:$S,$G1548)</f>
        <v>0</v>
      </c>
      <c r="BQ1548" s="83"/>
    </row>
    <row r="1549" spans="1:69">
      <c r="A1549" s="99" t="str">
        <f>IFERROR(_xlfn.XLOOKUP($G1549,通讯通路门店!$S$4:$S$993931,通讯通路门店!$A$4:$A$993931,0,0),"")</f>
        <v>海南省</v>
      </c>
      <c r="B1549" s="99" t="str">
        <f>IFERROR(_xlfn.XLOOKUP($G1549,通讯通路门店!$S$4:$S$993931,通讯通路门店!$B$4:$B$993931,0,0),"")</f>
        <v>东方市</v>
      </c>
      <c r="C1549" s="99" t="str">
        <f>IFERROR(_xlfn.XLOOKUP($G1549,通讯通路门店!$S$4:$S$993931,通讯通路门店!$C$4:$C$993931,0,0),"")</f>
        <v>东方市</v>
      </c>
      <c r="D1549" s="99" t="str">
        <f>IFERROR(_xlfn.XLOOKUP($G1549,通讯通路门店!$S$4:$S$993931,通讯通路门店!$D$4:$D$993931,0,0),"")</f>
        <v>八所镇</v>
      </c>
      <c r="E1549" s="83"/>
      <c r="F1549" s="83"/>
      <c r="G1549" s="101"/>
      <c r="H1549" s="102">
        <f>IFERROR(_xlfn.XLOOKUP($G1549,通讯通路门店!$S$4:$S$993931,通讯通路门店!$R$4:$R$993931,0,0),"")</f>
        <v>0</v>
      </c>
      <c r="I1549" s="83"/>
      <c r="J1549" s="83"/>
      <c r="K1549" s="83"/>
      <c r="L1549" s="83"/>
      <c r="M1549" s="83"/>
      <c r="N1549" s="83"/>
      <c r="O1549" s="83"/>
      <c r="P1549" s="83"/>
      <c r="Q1549" s="83"/>
      <c r="R1549" s="83"/>
      <c r="S1549" s="83"/>
      <c r="T1549" s="83"/>
      <c r="U1549" s="99">
        <f>COUNTIF(通讯通路门店!$S:$S,$G1549)</f>
        <v>0</v>
      </c>
      <c r="V1549" s="99">
        <f>COUNTIFS(通讯通路门店!$S:$S,$G1549,通讯通路门店!$J:$J,"综合卖场")</f>
        <v>0</v>
      </c>
      <c r="W1549" s="99">
        <f>SUMIFS(通讯通路门店!$AJ:$AJ,通讯通路门店!$S:$S,通讯客户沙盘!$G1549)</f>
        <v>0</v>
      </c>
      <c r="X1549" s="99">
        <f t="shared" si="120"/>
        <v>0</v>
      </c>
      <c r="Y1549" s="99">
        <f>COUNTIFS(通讯通路门店!$S:$S,$G1549,通讯通路门店!$J:$J,"荣耀体验店")+COUNTIFS(通讯通路门店!$S:$S,$G1549,通讯通路门店!$J:$J,"荣耀授权专卖店")</f>
        <v>0</v>
      </c>
      <c r="Z1549" s="99">
        <f>COUNTIFS(通讯通路门店!$S:$S,$G1549,通讯通路门店!$J:$J,"VIVO体验店")</f>
        <v>0</v>
      </c>
      <c r="AA1549" s="99">
        <f>COUNTIFS(通讯通路门店!$S:$S,$G1549,通讯通路门店!$J:$J,"OPPO体验店")</f>
        <v>0</v>
      </c>
      <c r="AB1549" s="99">
        <f>COUNTIFS(通讯通路门店!$S:$S,$G1549,通讯通路门店!$J:$J,"华为授权体验店")+COUNTIFS(通讯通路门店!$S:$S,$G1549,通讯通路门店!$J:$J,"华为堡垒店")</f>
        <v>0</v>
      </c>
      <c r="AC1549" s="99">
        <f>COUNTIFS(通讯通路门店!$S:$S,$G1549,通讯通路门店!$J:$J,"小米体验店")</f>
        <v>0</v>
      </c>
      <c r="AD1549" s="99">
        <f>COUNTIFS(通讯通路门店!$S:$S,$G1549,通讯通路门店!$J:$J,"苹果体验店")</f>
        <v>0</v>
      </c>
      <c r="AE1549" s="99">
        <f>COUNTIFS(通讯通路门店!$S:$S,$G1549,通讯通路门店!$J:$J,"其他品牌专卖店")</f>
        <v>0</v>
      </c>
      <c r="AF1549" s="99">
        <f>SUMIFS(通讯通路门店!$BI:$BI,通讯通路门店!$S:$S,$G1549)</f>
        <v>0</v>
      </c>
      <c r="AG1549" s="99">
        <f>SUMIFS(通讯通路门店!$BH:$BH,通讯通路门店!$S:$S,$G1549)</f>
        <v>0</v>
      </c>
      <c r="AH1549" s="99">
        <f t="shared" si="121"/>
        <v>0</v>
      </c>
      <c r="AI1549" s="99">
        <f>SUMIFS(通讯通路门店!$BB:$BB,通讯通路门店!$S:$S,$G1549)</f>
        <v>0</v>
      </c>
      <c r="AJ1549" s="99">
        <f>SUMIFS(通讯通路门店!$BE:$BE,通讯通路门店!$S:$S,$G1549)</f>
        <v>0</v>
      </c>
      <c r="AK1549" s="99">
        <f>SUMIFS(通讯通路门店!$BG:$BG,通讯通路门店!$S:$S,$G1549)</f>
        <v>0</v>
      </c>
      <c r="AL1549" s="99">
        <f>SUMIFS(通讯通路门店!$BC:$BC,通讯通路门店!$S:$S,$G1549)</f>
        <v>0</v>
      </c>
      <c r="AM1549" s="99">
        <f>SUMIFS(通讯通路门店!$BD:$BD,通讯通路门店!$S:$S,$G1549)</f>
        <v>0</v>
      </c>
      <c r="AN1549" s="99">
        <f>SUMIFS(通讯通路门店!$BF:$BF,通讯通路门店!$S:$S,$G1549)</f>
        <v>0</v>
      </c>
      <c r="AO1549" s="99">
        <f t="shared" si="122"/>
        <v>0</v>
      </c>
      <c r="AP1549" s="99">
        <f>SUMIFS(通讯通路门店!$K:$K,通讯通路门店!$S:$S,$G1549)</f>
        <v>0</v>
      </c>
      <c r="AQ1549" s="83"/>
      <c r="AR1549" s="99">
        <f>SUMIFS(通讯通路门店!$T:$T,通讯通路门店!$S:$S,$G1549)</f>
        <v>0</v>
      </c>
      <c r="AS1549" s="99">
        <f>SUMIFS(通讯通路门店!$U:$U,通讯通路门店!$S:$S,$G1549)</f>
        <v>0</v>
      </c>
      <c r="AT1549" s="99">
        <f>SUMIFS(通讯通路门店!$V:$V,通讯通路门店!$S:$S,$G1549)</f>
        <v>0</v>
      </c>
      <c r="AU1549" s="99">
        <f>SUMIFS(通讯通路门店!$W:$W,通讯通路门店!$S:$S,$G1549)</f>
        <v>0</v>
      </c>
      <c r="AV1549" s="99">
        <f>SUMIFS(通讯通路门店!$Z:$Z,通讯通路门店!$S:$S,$G1549)</f>
        <v>0</v>
      </c>
      <c r="AW1549" s="99">
        <f>SUMIFS(通讯通路门店!$AB:$AB,通讯通路门店!$S:$S,$G1549)</f>
        <v>0</v>
      </c>
      <c r="AX1549" s="99">
        <f>SUMIFS(通讯通路门店!$X:$X,通讯通路门店!$S:$S,$G1549)</f>
        <v>0</v>
      </c>
      <c r="AY1549" s="99">
        <f>SUMIFS(通讯通路门店!$Y:$Y,通讯通路门店!$S:$S,$G1549)</f>
        <v>0</v>
      </c>
      <c r="AZ1549" s="99">
        <f>SUMIFS(通讯通路门店!$AA:$AA,通讯通路门店!$S:$S,$G1549)</f>
        <v>0</v>
      </c>
      <c r="BA1549" s="99">
        <f t="shared" si="123"/>
        <v>0</v>
      </c>
      <c r="BB1549" s="99">
        <f t="shared" si="124"/>
        <v>0</v>
      </c>
      <c r="BC1549" s="99">
        <f>SUMIFS(通讯通路门店!$W:$W,通讯通路门店!$S:$S,$G1549,通讯通路门店!$J:$J,"荣耀体验店")+SUMIFS(通讯通路门店!$W:$W,通讯通路门店!$S:$S,$G1549,通讯通路门店!$J:$J,"荣耀授权专卖店")</f>
        <v>0</v>
      </c>
      <c r="BD1549" s="99">
        <f>SUMIFS(通讯通路门店!$Z:$Z,通讯通路门店!$S:$S,$G1549,通讯通路门店!$J:$J,"VIVO体验店")</f>
        <v>0</v>
      </c>
      <c r="BE1549" s="99">
        <f>SUMIFS(通讯通路门店!$AB:$AB,通讯通路门店!$S:$S,$G1549,通讯通路门店!$J:$J,"OPPO体验店")</f>
        <v>0</v>
      </c>
      <c r="BF1549" s="99">
        <f>SUMIFS(通讯通路门店!$X:$X,通讯通路门店!$S:$S,$G1549,通讯通路门店!$J:$J,"华为授权体验店")+SUMIFS(通讯通路门店!$AA:$AA,通讯通路门店!$S:$S,$G1549,通讯通路门店!$J:$J,"华为堡垒店")</f>
        <v>0</v>
      </c>
      <c r="BG1549" s="99">
        <f>SUMIFS(通讯通路门店!$Y:$Y,通讯通路门店!$S:$S,$G1549,通讯通路门店!$J:$J,"小米体验店")</f>
        <v>0</v>
      </c>
      <c r="BH1549" s="99">
        <f>SUMIFS(通讯通路门店!$AA:$AA,通讯通路门店!$S:$S,$G1549,通讯通路门店!$J:$J,"苹果体验店")</f>
        <v>0</v>
      </c>
      <c r="BI1549" s="99">
        <f>SUMIFS(通讯通路门店!$K:$K,通讯通路门店!$S:$S,$G1549,通讯通路门店!$J:$J,"其他品牌专卖店")</f>
        <v>0</v>
      </c>
      <c r="BJ1549" s="99">
        <f>SUMIFS(通讯通路门店!$AC:$AC,通讯通路门店!$S:$S,$G1549)</f>
        <v>0</v>
      </c>
      <c r="BK1549" s="99">
        <f>SUMIFS(通讯通路门店!$AD:$AD,通讯通路门店!$S:$S,$G1549)</f>
        <v>0</v>
      </c>
      <c r="BL1549" s="99">
        <f>SUMIFS(通讯通路门店!$AE:$AE,通讯通路门店!$S:$S,$G1549)</f>
        <v>0</v>
      </c>
      <c r="BM1549" s="99">
        <f>SUMIFS(通讯通路门店!$AF:$AF,通讯通路门店!$S:$S,$G1549)</f>
        <v>0</v>
      </c>
      <c r="BN1549" s="99">
        <f>SUMIFS(通讯通路门店!$AG:$AG,通讯通路门店!$S:$S,$G1549)</f>
        <v>0</v>
      </c>
      <c r="BO1549" s="99">
        <f>SUMIFS(通讯通路门店!$AH:$AH,通讯通路门店!$S:$S,$G1549)</f>
        <v>0</v>
      </c>
      <c r="BP1549" s="99">
        <f>SUMIFS(通讯通路门店!$AI:$AI,通讯通路门店!$S:$S,$G1549)</f>
        <v>0</v>
      </c>
      <c r="BQ1549" s="83"/>
    </row>
    <row r="1550" spans="1:69">
      <c r="A1550" s="99" t="str">
        <f>IFERROR(_xlfn.XLOOKUP($G1550,通讯通路门店!$S$4:$S$993931,通讯通路门店!$A$4:$A$993931,0,0),"")</f>
        <v>海南省</v>
      </c>
      <c r="B1550" s="99" t="str">
        <f>IFERROR(_xlfn.XLOOKUP($G1550,通讯通路门店!$S$4:$S$993931,通讯通路门店!$B$4:$B$993931,0,0),"")</f>
        <v>东方市</v>
      </c>
      <c r="C1550" s="99" t="str">
        <f>IFERROR(_xlfn.XLOOKUP($G1550,通讯通路门店!$S$4:$S$993931,通讯通路门店!$C$4:$C$993931,0,0),"")</f>
        <v>东方市</v>
      </c>
      <c r="D1550" s="99" t="str">
        <f>IFERROR(_xlfn.XLOOKUP($G1550,通讯通路门店!$S$4:$S$993931,通讯通路门店!$D$4:$D$993931,0,0),"")</f>
        <v>八所镇</v>
      </c>
      <c r="E1550" s="83"/>
      <c r="F1550" s="83"/>
      <c r="G1550" s="101"/>
      <c r="H1550" s="102">
        <f>IFERROR(_xlfn.XLOOKUP($G1550,通讯通路门店!$S$4:$S$993931,通讯通路门店!$R$4:$R$993931,0,0),"")</f>
        <v>0</v>
      </c>
      <c r="I1550" s="83"/>
      <c r="J1550" s="83"/>
      <c r="K1550" s="83"/>
      <c r="L1550" s="83"/>
      <c r="M1550" s="83"/>
      <c r="N1550" s="83"/>
      <c r="O1550" s="83"/>
      <c r="P1550" s="83"/>
      <c r="Q1550" s="83"/>
      <c r="R1550" s="83"/>
      <c r="S1550" s="83"/>
      <c r="T1550" s="83"/>
      <c r="U1550" s="99">
        <f>COUNTIF(通讯通路门店!$S:$S,$G1550)</f>
        <v>0</v>
      </c>
      <c r="V1550" s="99">
        <f>COUNTIFS(通讯通路门店!$S:$S,$G1550,通讯通路门店!$J:$J,"综合卖场")</f>
        <v>0</v>
      </c>
      <c r="W1550" s="99">
        <f>SUMIFS(通讯通路门店!$AJ:$AJ,通讯通路门店!$S:$S,通讯客户沙盘!$G1550)</f>
        <v>0</v>
      </c>
      <c r="X1550" s="99">
        <f t="shared" si="120"/>
        <v>0</v>
      </c>
      <c r="Y1550" s="99">
        <f>COUNTIFS(通讯通路门店!$S:$S,$G1550,通讯通路门店!$J:$J,"荣耀体验店")+COUNTIFS(通讯通路门店!$S:$S,$G1550,通讯通路门店!$J:$J,"荣耀授权专卖店")</f>
        <v>0</v>
      </c>
      <c r="Z1550" s="99">
        <f>COUNTIFS(通讯通路门店!$S:$S,$G1550,通讯通路门店!$J:$J,"VIVO体验店")</f>
        <v>0</v>
      </c>
      <c r="AA1550" s="99">
        <f>COUNTIFS(通讯通路门店!$S:$S,$G1550,通讯通路门店!$J:$J,"OPPO体验店")</f>
        <v>0</v>
      </c>
      <c r="AB1550" s="99">
        <f>COUNTIFS(通讯通路门店!$S:$S,$G1550,通讯通路门店!$J:$J,"华为授权体验店")+COUNTIFS(通讯通路门店!$S:$S,$G1550,通讯通路门店!$J:$J,"华为堡垒店")</f>
        <v>0</v>
      </c>
      <c r="AC1550" s="99">
        <f>COUNTIFS(通讯通路门店!$S:$S,$G1550,通讯通路门店!$J:$J,"小米体验店")</f>
        <v>0</v>
      </c>
      <c r="AD1550" s="99">
        <f>COUNTIFS(通讯通路门店!$S:$S,$G1550,通讯通路门店!$J:$J,"苹果体验店")</f>
        <v>0</v>
      </c>
      <c r="AE1550" s="99">
        <f>COUNTIFS(通讯通路门店!$S:$S,$G1550,通讯通路门店!$J:$J,"其他品牌专卖店")</f>
        <v>0</v>
      </c>
      <c r="AF1550" s="99">
        <f>SUMIFS(通讯通路门店!$BI:$BI,通讯通路门店!$S:$S,$G1550)</f>
        <v>0</v>
      </c>
      <c r="AG1550" s="99">
        <f>SUMIFS(通讯通路门店!$BH:$BH,通讯通路门店!$S:$S,$G1550)</f>
        <v>0</v>
      </c>
      <c r="AH1550" s="99">
        <f t="shared" si="121"/>
        <v>0</v>
      </c>
      <c r="AI1550" s="99">
        <f>SUMIFS(通讯通路门店!$BB:$BB,通讯通路门店!$S:$S,$G1550)</f>
        <v>0</v>
      </c>
      <c r="AJ1550" s="99">
        <f>SUMIFS(通讯通路门店!$BE:$BE,通讯通路门店!$S:$S,$G1550)</f>
        <v>0</v>
      </c>
      <c r="AK1550" s="99">
        <f>SUMIFS(通讯通路门店!$BG:$BG,通讯通路门店!$S:$S,$G1550)</f>
        <v>0</v>
      </c>
      <c r="AL1550" s="99">
        <f>SUMIFS(通讯通路门店!$BC:$BC,通讯通路门店!$S:$S,$G1550)</f>
        <v>0</v>
      </c>
      <c r="AM1550" s="99">
        <f>SUMIFS(通讯通路门店!$BD:$BD,通讯通路门店!$S:$S,$G1550)</f>
        <v>0</v>
      </c>
      <c r="AN1550" s="99">
        <f>SUMIFS(通讯通路门店!$BF:$BF,通讯通路门店!$S:$S,$G1550)</f>
        <v>0</v>
      </c>
      <c r="AO1550" s="99">
        <f t="shared" si="122"/>
        <v>0</v>
      </c>
      <c r="AP1550" s="99">
        <f>SUMIFS(通讯通路门店!$K:$K,通讯通路门店!$S:$S,$G1550)</f>
        <v>0</v>
      </c>
      <c r="AQ1550" s="83"/>
      <c r="AR1550" s="99">
        <f>SUMIFS(通讯通路门店!$T:$T,通讯通路门店!$S:$S,$G1550)</f>
        <v>0</v>
      </c>
      <c r="AS1550" s="99">
        <f>SUMIFS(通讯通路门店!$U:$U,通讯通路门店!$S:$S,$G1550)</f>
        <v>0</v>
      </c>
      <c r="AT1550" s="99">
        <f>SUMIFS(通讯通路门店!$V:$V,通讯通路门店!$S:$S,$G1550)</f>
        <v>0</v>
      </c>
      <c r="AU1550" s="99">
        <f>SUMIFS(通讯通路门店!$W:$W,通讯通路门店!$S:$S,$G1550)</f>
        <v>0</v>
      </c>
      <c r="AV1550" s="99">
        <f>SUMIFS(通讯通路门店!$Z:$Z,通讯通路门店!$S:$S,$G1550)</f>
        <v>0</v>
      </c>
      <c r="AW1550" s="99">
        <f>SUMIFS(通讯通路门店!$AB:$AB,通讯通路门店!$S:$S,$G1550)</f>
        <v>0</v>
      </c>
      <c r="AX1550" s="99">
        <f>SUMIFS(通讯通路门店!$X:$X,通讯通路门店!$S:$S,$G1550)</f>
        <v>0</v>
      </c>
      <c r="AY1550" s="99">
        <f>SUMIFS(通讯通路门店!$Y:$Y,通讯通路门店!$S:$S,$G1550)</f>
        <v>0</v>
      </c>
      <c r="AZ1550" s="99">
        <f>SUMIFS(通讯通路门店!$AA:$AA,通讯通路门店!$S:$S,$G1550)</f>
        <v>0</v>
      </c>
      <c r="BA1550" s="99">
        <f t="shared" si="123"/>
        <v>0</v>
      </c>
      <c r="BB1550" s="99">
        <f t="shared" si="124"/>
        <v>0</v>
      </c>
      <c r="BC1550" s="99">
        <f>SUMIFS(通讯通路门店!$W:$W,通讯通路门店!$S:$S,$G1550,通讯通路门店!$J:$J,"荣耀体验店")+SUMIFS(通讯通路门店!$W:$W,通讯通路门店!$S:$S,$G1550,通讯通路门店!$J:$J,"荣耀授权专卖店")</f>
        <v>0</v>
      </c>
      <c r="BD1550" s="99">
        <f>SUMIFS(通讯通路门店!$Z:$Z,通讯通路门店!$S:$S,$G1550,通讯通路门店!$J:$J,"VIVO体验店")</f>
        <v>0</v>
      </c>
      <c r="BE1550" s="99">
        <f>SUMIFS(通讯通路门店!$AB:$AB,通讯通路门店!$S:$S,$G1550,通讯通路门店!$J:$J,"OPPO体验店")</f>
        <v>0</v>
      </c>
      <c r="BF1550" s="99">
        <f>SUMIFS(通讯通路门店!$X:$X,通讯通路门店!$S:$S,$G1550,通讯通路门店!$J:$J,"华为授权体验店")+SUMIFS(通讯通路门店!$AA:$AA,通讯通路门店!$S:$S,$G1550,通讯通路门店!$J:$J,"华为堡垒店")</f>
        <v>0</v>
      </c>
      <c r="BG1550" s="99">
        <f>SUMIFS(通讯通路门店!$Y:$Y,通讯通路门店!$S:$S,$G1550,通讯通路门店!$J:$J,"小米体验店")</f>
        <v>0</v>
      </c>
      <c r="BH1550" s="99">
        <f>SUMIFS(通讯通路门店!$AA:$AA,通讯通路门店!$S:$S,$G1550,通讯通路门店!$J:$J,"苹果体验店")</f>
        <v>0</v>
      </c>
      <c r="BI1550" s="99">
        <f>SUMIFS(通讯通路门店!$K:$K,通讯通路门店!$S:$S,$G1550,通讯通路门店!$J:$J,"其他品牌专卖店")</f>
        <v>0</v>
      </c>
      <c r="BJ1550" s="99">
        <f>SUMIFS(通讯通路门店!$AC:$AC,通讯通路门店!$S:$S,$G1550)</f>
        <v>0</v>
      </c>
      <c r="BK1550" s="99">
        <f>SUMIFS(通讯通路门店!$AD:$AD,通讯通路门店!$S:$S,$G1550)</f>
        <v>0</v>
      </c>
      <c r="BL1550" s="99">
        <f>SUMIFS(通讯通路门店!$AE:$AE,通讯通路门店!$S:$S,$G1550)</f>
        <v>0</v>
      </c>
      <c r="BM1550" s="99">
        <f>SUMIFS(通讯通路门店!$AF:$AF,通讯通路门店!$S:$S,$G1550)</f>
        <v>0</v>
      </c>
      <c r="BN1550" s="99">
        <f>SUMIFS(通讯通路门店!$AG:$AG,通讯通路门店!$S:$S,$G1550)</f>
        <v>0</v>
      </c>
      <c r="BO1550" s="99">
        <f>SUMIFS(通讯通路门店!$AH:$AH,通讯通路门店!$S:$S,$G1550)</f>
        <v>0</v>
      </c>
      <c r="BP1550" s="99">
        <f>SUMIFS(通讯通路门店!$AI:$AI,通讯通路门店!$S:$S,$G1550)</f>
        <v>0</v>
      </c>
      <c r="BQ1550" s="83"/>
    </row>
    <row r="1551" spans="1:69">
      <c r="A1551" s="99" t="str">
        <f>IFERROR(_xlfn.XLOOKUP($G1551,通讯通路门店!$S$4:$S$993931,通讯通路门店!$A$4:$A$993931,0,0),"")</f>
        <v>海南省</v>
      </c>
      <c r="B1551" s="99" t="str">
        <f>IFERROR(_xlfn.XLOOKUP($G1551,通讯通路门店!$S$4:$S$993931,通讯通路门店!$B$4:$B$993931,0,0),"")</f>
        <v>东方市</v>
      </c>
      <c r="C1551" s="99" t="str">
        <f>IFERROR(_xlfn.XLOOKUP($G1551,通讯通路门店!$S$4:$S$993931,通讯通路门店!$C$4:$C$993931,0,0),"")</f>
        <v>东方市</v>
      </c>
      <c r="D1551" s="99" t="str">
        <f>IFERROR(_xlfn.XLOOKUP($G1551,通讯通路门店!$S$4:$S$993931,通讯通路门店!$D$4:$D$993931,0,0),"")</f>
        <v>八所镇</v>
      </c>
      <c r="E1551" s="83"/>
      <c r="F1551" s="83"/>
      <c r="G1551" s="101"/>
      <c r="H1551" s="102">
        <f>IFERROR(_xlfn.XLOOKUP($G1551,通讯通路门店!$S$4:$S$993931,通讯通路门店!$R$4:$R$993931,0,0),"")</f>
        <v>0</v>
      </c>
      <c r="I1551" s="83"/>
      <c r="J1551" s="83"/>
      <c r="K1551" s="83"/>
      <c r="L1551" s="83"/>
      <c r="M1551" s="83"/>
      <c r="N1551" s="83"/>
      <c r="O1551" s="83"/>
      <c r="P1551" s="83"/>
      <c r="Q1551" s="83"/>
      <c r="R1551" s="83"/>
      <c r="S1551" s="83"/>
      <c r="T1551" s="83"/>
      <c r="U1551" s="99">
        <f>COUNTIF(通讯通路门店!$S:$S,$G1551)</f>
        <v>0</v>
      </c>
      <c r="V1551" s="99">
        <f>COUNTIFS(通讯通路门店!$S:$S,$G1551,通讯通路门店!$J:$J,"综合卖场")</f>
        <v>0</v>
      </c>
      <c r="W1551" s="99">
        <f>SUMIFS(通讯通路门店!$AJ:$AJ,通讯通路门店!$S:$S,通讯客户沙盘!$G1551)</f>
        <v>0</v>
      </c>
      <c r="X1551" s="99">
        <f t="shared" si="120"/>
        <v>0</v>
      </c>
      <c r="Y1551" s="99">
        <f>COUNTIFS(通讯通路门店!$S:$S,$G1551,通讯通路门店!$J:$J,"荣耀体验店")+COUNTIFS(通讯通路门店!$S:$S,$G1551,通讯通路门店!$J:$J,"荣耀授权专卖店")</f>
        <v>0</v>
      </c>
      <c r="Z1551" s="99">
        <f>COUNTIFS(通讯通路门店!$S:$S,$G1551,通讯通路门店!$J:$J,"VIVO体验店")</f>
        <v>0</v>
      </c>
      <c r="AA1551" s="99">
        <f>COUNTIFS(通讯通路门店!$S:$S,$G1551,通讯通路门店!$J:$J,"OPPO体验店")</f>
        <v>0</v>
      </c>
      <c r="AB1551" s="99">
        <f>COUNTIFS(通讯通路门店!$S:$S,$G1551,通讯通路门店!$J:$J,"华为授权体验店")+COUNTIFS(通讯通路门店!$S:$S,$G1551,通讯通路门店!$J:$J,"华为堡垒店")</f>
        <v>0</v>
      </c>
      <c r="AC1551" s="99">
        <f>COUNTIFS(通讯通路门店!$S:$S,$G1551,通讯通路门店!$J:$J,"小米体验店")</f>
        <v>0</v>
      </c>
      <c r="AD1551" s="99">
        <f>COUNTIFS(通讯通路门店!$S:$S,$G1551,通讯通路门店!$J:$J,"苹果体验店")</f>
        <v>0</v>
      </c>
      <c r="AE1551" s="99">
        <f>COUNTIFS(通讯通路门店!$S:$S,$G1551,通讯通路门店!$J:$J,"其他品牌专卖店")</f>
        <v>0</v>
      </c>
      <c r="AF1551" s="99">
        <f>SUMIFS(通讯通路门店!$BI:$BI,通讯通路门店!$S:$S,$G1551)</f>
        <v>0</v>
      </c>
      <c r="AG1551" s="99">
        <f>SUMIFS(通讯通路门店!$BH:$BH,通讯通路门店!$S:$S,$G1551)</f>
        <v>0</v>
      </c>
      <c r="AH1551" s="99">
        <f t="shared" si="121"/>
        <v>0</v>
      </c>
      <c r="AI1551" s="99">
        <f>SUMIFS(通讯通路门店!$BB:$BB,通讯通路门店!$S:$S,$G1551)</f>
        <v>0</v>
      </c>
      <c r="AJ1551" s="99">
        <f>SUMIFS(通讯通路门店!$BE:$BE,通讯通路门店!$S:$S,$G1551)</f>
        <v>0</v>
      </c>
      <c r="AK1551" s="99">
        <f>SUMIFS(通讯通路门店!$BG:$BG,通讯通路门店!$S:$S,$G1551)</f>
        <v>0</v>
      </c>
      <c r="AL1551" s="99">
        <f>SUMIFS(通讯通路门店!$BC:$BC,通讯通路门店!$S:$S,$G1551)</f>
        <v>0</v>
      </c>
      <c r="AM1551" s="99">
        <f>SUMIFS(通讯通路门店!$BD:$BD,通讯通路门店!$S:$S,$G1551)</f>
        <v>0</v>
      </c>
      <c r="AN1551" s="99">
        <f>SUMIFS(通讯通路门店!$BF:$BF,通讯通路门店!$S:$S,$G1551)</f>
        <v>0</v>
      </c>
      <c r="AO1551" s="99">
        <f t="shared" si="122"/>
        <v>0</v>
      </c>
      <c r="AP1551" s="99">
        <f>SUMIFS(通讯通路门店!$K:$K,通讯通路门店!$S:$S,$G1551)</f>
        <v>0</v>
      </c>
      <c r="AQ1551" s="83"/>
      <c r="AR1551" s="99">
        <f>SUMIFS(通讯通路门店!$T:$T,通讯通路门店!$S:$S,$G1551)</f>
        <v>0</v>
      </c>
      <c r="AS1551" s="99">
        <f>SUMIFS(通讯通路门店!$U:$U,通讯通路门店!$S:$S,$G1551)</f>
        <v>0</v>
      </c>
      <c r="AT1551" s="99">
        <f>SUMIFS(通讯通路门店!$V:$V,通讯通路门店!$S:$S,$G1551)</f>
        <v>0</v>
      </c>
      <c r="AU1551" s="99">
        <f>SUMIFS(通讯通路门店!$W:$W,通讯通路门店!$S:$S,$G1551)</f>
        <v>0</v>
      </c>
      <c r="AV1551" s="99">
        <f>SUMIFS(通讯通路门店!$Z:$Z,通讯通路门店!$S:$S,$G1551)</f>
        <v>0</v>
      </c>
      <c r="AW1551" s="99">
        <f>SUMIFS(通讯通路门店!$AB:$AB,通讯通路门店!$S:$S,$G1551)</f>
        <v>0</v>
      </c>
      <c r="AX1551" s="99">
        <f>SUMIFS(通讯通路门店!$X:$X,通讯通路门店!$S:$S,$G1551)</f>
        <v>0</v>
      </c>
      <c r="AY1551" s="99">
        <f>SUMIFS(通讯通路门店!$Y:$Y,通讯通路门店!$S:$S,$G1551)</f>
        <v>0</v>
      </c>
      <c r="AZ1551" s="99">
        <f>SUMIFS(通讯通路门店!$AA:$AA,通讯通路门店!$S:$S,$G1551)</f>
        <v>0</v>
      </c>
      <c r="BA1551" s="99">
        <f t="shared" si="123"/>
        <v>0</v>
      </c>
      <c r="BB1551" s="99">
        <f t="shared" si="124"/>
        <v>0</v>
      </c>
      <c r="BC1551" s="99">
        <f>SUMIFS(通讯通路门店!$W:$W,通讯通路门店!$S:$S,$G1551,通讯通路门店!$J:$J,"荣耀体验店")+SUMIFS(通讯通路门店!$W:$W,通讯通路门店!$S:$S,$G1551,通讯通路门店!$J:$J,"荣耀授权专卖店")</f>
        <v>0</v>
      </c>
      <c r="BD1551" s="99">
        <f>SUMIFS(通讯通路门店!$Z:$Z,通讯通路门店!$S:$S,$G1551,通讯通路门店!$J:$J,"VIVO体验店")</f>
        <v>0</v>
      </c>
      <c r="BE1551" s="99">
        <f>SUMIFS(通讯通路门店!$AB:$AB,通讯通路门店!$S:$S,$G1551,通讯通路门店!$J:$J,"OPPO体验店")</f>
        <v>0</v>
      </c>
      <c r="BF1551" s="99">
        <f>SUMIFS(通讯通路门店!$X:$X,通讯通路门店!$S:$S,$G1551,通讯通路门店!$J:$J,"华为授权体验店")+SUMIFS(通讯通路门店!$AA:$AA,通讯通路门店!$S:$S,$G1551,通讯通路门店!$J:$J,"华为堡垒店")</f>
        <v>0</v>
      </c>
      <c r="BG1551" s="99">
        <f>SUMIFS(通讯通路门店!$Y:$Y,通讯通路门店!$S:$S,$G1551,通讯通路门店!$J:$J,"小米体验店")</f>
        <v>0</v>
      </c>
      <c r="BH1551" s="99">
        <f>SUMIFS(通讯通路门店!$AA:$AA,通讯通路门店!$S:$S,$G1551,通讯通路门店!$J:$J,"苹果体验店")</f>
        <v>0</v>
      </c>
      <c r="BI1551" s="99">
        <f>SUMIFS(通讯通路门店!$K:$K,通讯通路门店!$S:$S,$G1551,通讯通路门店!$J:$J,"其他品牌专卖店")</f>
        <v>0</v>
      </c>
      <c r="BJ1551" s="99">
        <f>SUMIFS(通讯通路门店!$AC:$AC,通讯通路门店!$S:$S,$G1551)</f>
        <v>0</v>
      </c>
      <c r="BK1551" s="99">
        <f>SUMIFS(通讯通路门店!$AD:$AD,通讯通路门店!$S:$S,$G1551)</f>
        <v>0</v>
      </c>
      <c r="BL1551" s="99">
        <f>SUMIFS(通讯通路门店!$AE:$AE,通讯通路门店!$S:$S,$G1551)</f>
        <v>0</v>
      </c>
      <c r="BM1551" s="99">
        <f>SUMIFS(通讯通路门店!$AF:$AF,通讯通路门店!$S:$S,$G1551)</f>
        <v>0</v>
      </c>
      <c r="BN1551" s="99">
        <f>SUMIFS(通讯通路门店!$AG:$AG,通讯通路门店!$S:$S,$G1551)</f>
        <v>0</v>
      </c>
      <c r="BO1551" s="99">
        <f>SUMIFS(通讯通路门店!$AH:$AH,通讯通路门店!$S:$S,$G1551)</f>
        <v>0</v>
      </c>
      <c r="BP1551" s="99">
        <f>SUMIFS(通讯通路门店!$AI:$AI,通讯通路门店!$S:$S,$G1551)</f>
        <v>0</v>
      </c>
      <c r="BQ1551" s="83"/>
    </row>
    <row r="1552" spans="1:69">
      <c r="A1552" s="99" t="str">
        <f>IFERROR(_xlfn.XLOOKUP($G1552,通讯通路门店!$S$4:$S$993931,通讯通路门店!$A$4:$A$993931,0,0),"")</f>
        <v>海南省</v>
      </c>
      <c r="B1552" s="99" t="str">
        <f>IFERROR(_xlfn.XLOOKUP($G1552,通讯通路门店!$S$4:$S$993931,通讯通路门店!$B$4:$B$993931,0,0),"")</f>
        <v>东方市</v>
      </c>
      <c r="C1552" s="99" t="str">
        <f>IFERROR(_xlfn.XLOOKUP($G1552,通讯通路门店!$S$4:$S$993931,通讯通路门店!$C$4:$C$993931,0,0),"")</f>
        <v>东方市</v>
      </c>
      <c r="D1552" s="99" t="str">
        <f>IFERROR(_xlfn.XLOOKUP($G1552,通讯通路门店!$S$4:$S$993931,通讯通路门店!$D$4:$D$993931,0,0),"")</f>
        <v>八所镇</v>
      </c>
      <c r="E1552" s="83"/>
      <c r="F1552" s="83"/>
      <c r="G1552" s="101"/>
      <c r="H1552" s="102">
        <f>IFERROR(_xlfn.XLOOKUP($G1552,通讯通路门店!$S$4:$S$993931,通讯通路门店!$R$4:$R$993931,0,0),"")</f>
        <v>0</v>
      </c>
      <c r="I1552" s="83"/>
      <c r="J1552" s="83"/>
      <c r="K1552" s="83"/>
      <c r="L1552" s="83"/>
      <c r="M1552" s="83"/>
      <c r="N1552" s="83"/>
      <c r="O1552" s="83"/>
      <c r="P1552" s="83"/>
      <c r="Q1552" s="83"/>
      <c r="R1552" s="83"/>
      <c r="S1552" s="83"/>
      <c r="T1552" s="83"/>
      <c r="U1552" s="99">
        <f>COUNTIF(通讯通路门店!$S:$S,$G1552)</f>
        <v>0</v>
      </c>
      <c r="V1552" s="99">
        <f>COUNTIFS(通讯通路门店!$S:$S,$G1552,通讯通路门店!$J:$J,"综合卖场")</f>
        <v>0</v>
      </c>
      <c r="W1552" s="99">
        <f>SUMIFS(通讯通路门店!$AJ:$AJ,通讯通路门店!$S:$S,通讯客户沙盘!$G1552)</f>
        <v>0</v>
      </c>
      <c r="X1552" s="99">
        <f t="shared" si="120"/>
        <v>0</v>
      </c>
      <c r="Y1552" s="99">
        <f>COUNTIFS(通讯通路门店!$S:$S,$G1552,通讯通路门店!$J:$J,"荣耀体验店")+COUNTIFS(通讯通路门店!$S:$S,$G1552,通讯通路门店!$J:$J,"荣耀授权专卖店")</f>
        <v>0</v>
      </c>
      <c r="Z1552" s="99">
        <f>COUNTIFS(通讯通路门店!$S:$S,$G1552,通讯通路门店!$J:$J,"VIVO体验店")</f>
        <v>0</v>
      </c>
      <c r="AA1552" s="99">
        <f>COUNTIFS(通讯通路门店!$S:$S,$G1552,通讯通路门店!$J:$J,"OPPO体验店")</f>
        <v>0</v>
      </c>
      <c r="AB1552" s="99">
        <f>COUNTIFS(通讯通路门店!$S:$S,$G1552,通讯通路门店!$J:$J,"华为授权体验店")+COUNTIFS(通讯通路门店!$S:$S,$G1552,通讯通路门店!$J:$J,"华为堡垒店")</f>
        <v>0</v>
      </c>
      <c r="AC1552" s="99">
        <f>COUNTIFS(通讯通路门店!$S:$S,$G1552,通讯通路门店!$J:$J,"小米体验店")</f>
        <v>0</v>
      </c>
      <c r="AD1552" s="99">
        <f>COUNTIFS(通讯通路门店!$S:$S,$G1552,通讯通路门店!$J:$J,"苹果体验店")</f>
        <v>0</v>
      </c>
      <c r="AE1552" s="99">
        <f>COUNTIFS(通讯通路门店!$S:$S,$G1552,通讯通路门店!$J:$J,"其他品牌专卖店")</f>
        <v>0</v>
      </c>
      <c r="AF1552" s="99">
        <f>SUMIFS(通讯通路门店!$BI:$BI,通讯通路门店!$S:$S,$G1552)</f>
        <v>0</v>
      </c>
      <c r="AG1552" s="99">
        <f>SUMIFS(通讯通路门店!$BH:$BH,通讯通路门店!$S:$S,$G1552)</f>
        <v>0</v>
      </c>
      <c r="AH1552" s="99">
        <f t="shared" si="121"/>
        <v>0</v>
      </c>
      <c r="AI1552" s="99">
        <f>SUMIFS(通讯通路门店!$BB:$BB,通讯通路门店!$S:$S,$G1552)</f>
        <v>0</v>
      </c>
      <c r="AJ1552" s="99">
        <f>SUMIFS(通讯通路门店!$BE:$BE,通讯通路门店!$S:$S,$G1552)</f>
        <v>0</v>
      </c>
      <c r="AK1552" s="99">
        <f>SUMIFS(通讯通路门店!$BG:$BG,通讯通路门店!$S:$S,$G1552)</f>
        <v>0</v>
      </c>
      <c r="AL1552" s="99">
        <f>SUMIFS(通讯通路门店!$BC:$BC,通讯通路门店!$S:$S,$G1552)</f>
        <v>0</v>
      </c>
      <c r="AM1552" s="99">
        <f>SUMIFS(通讯通路门店!$BD:$BD,通讯通路门店!$S:$S,$G1552)</f>
        <v>0</v>
      </c>
      <c r="AN1552" s="99">
        <f>SUMIFS(通讯通路门店!$BF:$BF,通讯通路门店!$S:$S,$G1552)</f>
        <v>0</v>
      </c>
      <c r="AO1552" s="99">
        <f t="shared" si="122"/>
        <v>0</v>
      </c>
      <c r="AP1552" s="99">
        <f>SUMIFS(通讯通路门店!$K:$K,通讯通路门店!$S:$S,$G1552)</f>
        <v>0</v>
      </c>
      <c r="AQ1552" s="83"/>
      <c r="AR1552" s="99">
        <f>SUMIFS(通讯通路门店!$T:$T,通讯通路门店!$S:$S,$G1552)</f>
        <v>0</v>
      </c>
      <c r="AS1552" s="99">
        <f>SUMIFS(通讯通路门店!$U:$U,通讯通路门店!$S:$S,$G1552)</f>
        <v>0</v>
      </c>
      <c r="AT1552" s="99">
        <f>SUMIFS(通讯通路门店!$V:$V,通讯通路门店!$S:$S,$G1552)</f>
        <v>0</v>
      </c>
      <c r="AU1552" s="99">
        <f>SUMIFS(通讯通路门店!$W:$W,通讯通路门店!$S:$S,$G1552)</f>
        <v>0</v>
      </c>
      <c r="AV1552" s="99">
        <f>SUMIFS(通讯通路门店!$Z:$Z,通讯通路门店!$S:$S,$G1552)</f>
        <v>0</v>
      </c>
      <c r="AW1552" s="99">
        <f>SUMIFS(通讯通路门店!$AB:$AB,通讯通路门店!$S:$S,$G1552)</f>
        <v>0</v>
      </c>
      <c r="AX1552" s="99">
        <f>SUMIFS(通讯通路门店!$X:$X,通讯通路门店!$S:$S,$G1552)</f>
        <v>0</v>
      </c>
      <c r="AY1552" s="99">
        <f>SUMIFS(通讯通路门店!$Y:$Y,通讯通路门店!$S:$S,$G1552)</f>
        <v>0</v>
      </c>
      <c r="AZ1552" s="99">
        <f>SUMIFS(通讯通路门店!$AA:$AA,通讯通路门店!$S:$S,$G1552)</f>
        <v>0</v>
      </c>
      <c r="BA1552" s="99">
        <f t="shared" si="123"/>
        <v>0</v>
      </c>
      <c r="BB1552" s="99">
        <f t="shared" si="124"/>
        <v>0</v>
      </c>
      <c r="BC1552" s="99">
        <f>SUMIFS(通讯通路门店!$W:$W,通讯通路门店!$S:$S,$G1552,通讯通路门店!$J:$J,"荣耀体验店")+SUMIFS(通讯通路门店!$W:$W,通讯通路门店!$S:$S,$G1552,通讯通路门店!$J:$J,"荣耀授权专卖店")</f>
        <v>0</v>
      </c>
      <c r="BD1552" s="99">
        <f>SUMIFS(通讯通路门店!$Z:$Z,通讯通路门店!$S:$S,$G1552,通讯通路门店!$J:$J,"VIVO体验店")</f>
        <v>0</v>
      </c>
      <c r="BE1552" s="99">
        <f>SUMIFS(通讯通路门店!$AB:$AB,通讯通路门店!$S:$S,$G1552,通讯通路门店!$J:$J,"OPPO体验店")</f>
        <v>0</v>
      </c>
      <c r="BF1552" s="99">
        <f>SUMIFS(通讯通路门店!$X:$X,通讯通路门店!$S:$S,$G1552,通讯通路门店!$J:$J,"华为授权体验店")+SUMIFS(通讯通路门店!$AA:$AA,通讯通路门店!$S:$S,$G1552,通讯通路门店!$J:$J,"华为堡垒店")</f>
        <v>0</v>
      </c>
      <c r="BG1552" s="99">
        <f>SUMIFS(通讯通路门店!$Y:$Y,通讯通路门店!$S:$S,$G1552,通讯通路门店!$J:$J,"小米体验店")</f>
        <v>0</v>
      </c>
      <c r="BH1552" s="99">
        <f>SUMIFS(通讯通路门店!$AA:$AA,通讯通路门店!$S:$S,$G1552,通讯通路门店!$J:$J,"苹果体验店")</f>
        <v>0</v>
      </c>
      <c r="BI1552" s="99">
        <f>SUMIFS(通讯通路门店!$K:$K,通讯通路门店!$S:$S,$G1552,通讯通路门店!$J:$J,"其他品牌专卖店")</f>
        <v>0</v>
      </c>
      <c r="BJ1552" s="99">
        <f>SUMIFS(通讯通路门店!$AC:$AC,通讯通路门店!$S:$S,$G1552)</f>
        <v>0</v>
      </c>
      <c r="BK1552" s="99">
        <f>SUMIFS(通讯通路门店!$AD:$AD,通讯通路门店!$S:$S,$G1552)</f>
        <v>0</v>
      </c>
      <c r="BL1552" s="99">
        <f>SUMIFS(通讯通路门店!$AE:$AE,通讯通路门店!$S:$S,$G1552)</f>
        <v>0</v>
      </c>
      <c r="BM1552" s="99">
        <f>SUMIFS(通讯通路门店!$AF:$AF,通讯通路门店!$S:$S,$G1552)</f>
        <v>0</v>
      </c>
      <c r="BN1552" s="99">
        <f>SUMIFS(通讯通路门店!$AG:$AG,通讯通路门店!$S:$S,$G1552)</f>
        <v>0</v>
      </c>
      <c r="BO1552" s="99">
        <f>SUMIFS(通讯通路门店!$AH:$AH,通讯通路门店!$S:$S,$G1552)</f>
        <v>0</v>
      </c>
      <c r="BP1552" s="99">
        <f>SUMIFS(通讯通路门店!$AI:$AI,通讯通路门店!$S:$S,$G1552)</f>
        <v>0</v>
      </c>
      <c r="BQ1552" s="83"/>
    </row>
    <row r="1553" spans="1:69">
      <c r="A1553" s="99" t="str">
        <f>IFERROR(_xlfn.XLOOKUP($G1553,通讯通路门店!$S$4:$S$993931,通讯通路门店!$A$4:$A$993931,0,0),"")</f>
        <v>海南省</v>
      </c>
      <c r="B1553" s="99" t="str">
        <f>IFERROR(_xlfn.XLOOKUP($G1553,通讯通路门店!$S$4:$S$993931,通讯通路门店!$B$4:$B$993931,0,0),"")</f>
        <v>东方市</v>
      </c>
      <c r="C1553" s="99" t="str">
        <f>IFERROR(_xlfn.XLOOKUP($G1553,通讯通路门店!$S$4:$S$993931,通讯通路门店!$C$4:$C$993931,0,0),"")</f>
        <v>东方市</v>
      </c>
      <c r="D1553" s="99" t="str">
        <f>IFERROR(_xlfn.XLOOKUP($G1553,通讯通路门店!$S$4:$S$993931,通讯通路门店!$D$4:$D$993931,0,0),"")</f>
        <v>八所镇</v>
      </c>
      <c r="E1553" s="83"/>
      <c r="F1553" s="83"/>
      <c r="G1553" s="101"/>
      <c r="H1553" s="102">
        <f>IFERROR(_xlfn.XLOOKUP($G1553,通讯通路门店!$S$4:$S$993931,通讯通路门店!$R$4:$R$993931,0,0),"")</f>
        <v>0</v>
      </c>
      <c r="I1553" s="83"/>
      <c r="J1553" s="83"/>
      <c r="K1553" s="83"/>
      <c r="L1553" s="83"/>
      <c r="M1553" s="83"/>
      <c r="N1553" s="83"/>
      <c r="O1553" s="83"/>
      <c r="P1553" s="83"/>
      <c r="Q1553" s="83"/>
      <c r="R1553" s="83"/>
      <c r="S1553" s="83"/>
      <c r="T1553" s="83"/>
      <c r="U1553" s="99">
        <f>COUNTIF(通讯通路门店!$S:$S,$G1553)</f>
        <v>0</v>
      </c>
      <c r="V1553" s="99">
        <f>COUNTIFS(通讯通路门店!$S:$S,$G1553,通讯通路门店!$J:$J,"综合卖场")</f>
        <v>0</v>
      </c>
      <c r="W1553" s="99">
        <f>SUMIFS(通讯通路门店!$AJ:$AJ,通讯通路门店!$S:$S,通讯客户沙盘!$G1553)</f>
        <v>0</v>
      </c>
      <c r="X1553" s="99">
        <f t="shared" si="120"/>
        <v>0</v>
      </c>
      <c r="Y1553" s="99">
        <f>COUNTIFS(通讯通路门店!$S:$S,$G1553,通讯通路门店!$J:$J,"荣耀体验店")+COUNTIFS(通讯通路门店!$S:$S,$G1553,通讯通路门店!$J:$J,"荣耀授权专卖店")</f>
        <v>0</v>
      </c>
      <c r="Z1553" s="99">
        <f>COUNTIFS(通讯通路门店!$S:$S,$G1553,通讯通路门店!$J:$J,"VIVO体验店")</f>
        <v>0</v>
      </c>
      <c r="AA1553" s="99">
        <f>COUNTIFS(通讯通路门店!$S:$S,$G1553,通讯通路门店!$J:$J,"OPPO体验店")</f>
        <v>0</v>
      </c>
      <c r="AB1553" s="99">
        <f>COUNTIFS(通讯通路门店!$S:$S,$G1553,通讯通路门店!$J:$J,"华为授权体验店")+COUNTIFS(通讯通路门店!$S:$S,$G1553,通讯通路门店!$J:$J,"华为堡垒店")</f>
        <v>0</v>
      </c>
      <c r="AC1553" s="99">
        <f>COUNTIFS(通讯通路门店!$S:$S,$G1553,通讯通路门店!$J:$J,"小米体验店")</f>
        <v>0</v>
      </c>
      <c r="AD1553" s="99">
        <f>COUNTIFS(通讯通路门店!$S:$S,$G1553,通讯通路门店!$J:$J,"苹果体验店")</f>
        <v>0</v>
      </c>
      <c r="AE1553" s="99">
        <f>COUNTIFS(通讯通路门店!$S:$S,$G1553,通讯通路门店!$J:$J,"其他品牌专卖店")</f>
        <v>0</v>
      </c>
      <c r="AF1553" s="99">
        <f>SUMIFS(通讯通路门店!$BI:$BI,通讯通路门店!$S:$S,$G1553)</f>
        <v>0</v>
      </c>
      <c r="AG1553" s="99">
        <f>SUMIFS(通讯通路门店!$BH:$BH,通讯通路门店!$S:$S,$G1553)</f>
        <v>0</v>
      </c>
      <c r="AH1553" s="99">
        <f t="shared" si="121"/>
        <v>0</v>
      </c>
      <c r="AI1553" s="99">
        <f>SUMIFS(通讯通路门店!$BB:$BB,通讯通路门店!$S:$S,$G1553)</f>
        <v>0</v>
      </c>
      <c r="AJ1553" s="99">
        <f>SUMIFS(通讯通路门店!$BE:$BE,通讯通路门店!$S:$S,$G1553)</f>
        <v>0</v>
      </c>
      <c r="AK1553" s="99">
        <f>SUMIFS(通讯通路门店!$BG:$BG,通讯通路门店!$S:$S,$G1553)</f>
        <v>0</v>
      </c>
      <c r="AL1553" s="99">
        <f>SUMIFS(通讯通路门店!$BC:$BC,通讯通路门店!$S:$S,$G1553)</f>
        <v>0</v>
      </c>
      <c r="AM1553" s="99">
        <f>SUMIFS(通讯通路门店!$BD:$BD,通讯通路门店!$S:$S,$G1553)</f>
        <v>0</v>
      </c>
      <c r="AN1553" s="99">
        <f>SUMIFS(通讯通路门店!$BF:$BF,通讯通路门店!$S:$S,$G1553)</f>
        <v>0</v>
      </c>
      <c r="AO1553" s="99">
        <f t="shared" si="122"/>
        <v>0</v>
      </c>
      <c r="AP1553" s="99">
        <f>SUMIFS(通讯通路门店!$K:$K,通讯通路门店!$S:$S,$G1553)</f>
        <v>0</v>
      </c>
      <c r="AQ1553" s="83"/>
      <c r="AR1553" s="99">
        <f>SUMIFS(通讯通路门店!$T:$T,通讯通路门店!$S:$S,$G1553)</f>
        <v>0</v>
      </c>
      <c r="AS1553" s="99">
        <f>SUMIFS(通讯通路门店!$U:$U,通讯通路门店!$S:$S,$G1553)</f>
        <v>0</v>
      </c>
      <c r="AT1553" s="99">
        <f>SUMIFS(通讯通路门店!$V:$V,通讯通路门店!$S:$S,$G1553)</f>
        <v>0</v>
      </c>
      <c r="AU1553" s="99">
        <f>SUMIFS(通讯通路门店!$W:$W,通讯通路门店!$S:$S,$G1553)</f>
        <v>0</v>
      </c>
      <c r="AV1553" s="99">
        <f>SUMIFS(通讯通路门店!$Z:$Z,通讯通路门店!$S:$S,$G1553)</f>
        <v>0</v>
      </c>
      <c r="AW1553" s="99">
        <f>SUMIFS(通讯通路门店!$AB:$AB,通讯通路门店!$S:$S,$G1553)</f>
        <v>0</v>
      </c>
      <c r="AX1553" s="99">
        <f>SUMIFS(通讯通路门店!$X:$X,通讯通路门店!$S:$S,$G1553)</f>
        <v>0</v>
      </c>
      <c r="AY1553" s="99">
        <f>SUMIFS(通讯通路门店!$Y:$Y,通讯通路门店!$S:$S,$G1553)</f>
        <v>0</v>
      </c>
      <c r="AZ1553" s="99">
        <f>SUMIFS(通讯通路门店!$AA:$AA,通讯通路门店!$S:$S,$G1553)</f>
        <v>0</v>
      </c>
      <c r="BA1553" s="99">
        <f t="shared" si="123"/>
        <v>0</v>
      </c>
      <c r="BB1553" s="99">
        <f t="shared" si="124"/>
        <v>0</v>
      </c>
      <c r="BC1553" s="99">
        <f>SUMIFS(通讯通路门店!$W:$W,通讯通路门店!$S:$S,$G1553,通讯通路门店!$J:$J,"荣耀体验店")+SUMIFS(通讯通路门店!$W:$W,通讯通路门店!$S:$S,$G1553,通讯通路门店!$J:$J,"荣耀授权专卖店")</f>
        <v>0</v>
      </c>
      <c r="BD1553" s="99">
        <f>SUMIFS(通讯通路门店!$Z:$Z,通讯通路门店!$S:$S,$G1553,通讯通路门店!$J:$J,"VIVO体验店")</f>
        <v>0</v>
      </c>
      <c r="BE1553" s="99">
        <f>SUMIFS(通讯通路门店!$AB:$AB,通讯通路门店!$S:$S,$G1553,通讯通路门店!$J:$J,"OPPO体验店")</f>
        <v>0</v>
      </c>
      <c r="BF1553" s="99">
        <f>SUMIFS(通讯通路门店!$X:$X,通讯通路门店!$S:$S,$G1553,通讯通路门店!$J:$J,"华为授权体验店")+SUMIFS(通讯通路门店!$AA:$AA,通讯通路门店!$S:$S,$G1553,通讯通路门店!$J:$J,"华为堡垒店")</f>
        <v>0</v>
      </c>
      <c r="BG1553" s="99">
        <f>SUMIFS(通讯通路门店!$Y:$Y,通讯通路门店!$S:$S,$G1553,通讯通路门店!$J:$J,"小米体验店")</f>
        <v>0</v>
      </c>
      <c r="BH1553" s="99">
        <f>SUMIFS(通讯通路门店!$AA:$AA,通讯通路门店!$S:$S,$G1553,通讯通路门店!$J:$J,"苹果体验店")</f>
        <v>0</v>
      </c>
      <c r="BI1553" s="99">
        <f>SUMIFS(通讯通路门店!$K:$K,通讯通路门店!$S:$S,$G1553,通讯通路门店!$J:$J,"其他品牌专卖店")</f>
        <v>0</v>
      </c>
      <c r="BJ1553" s="99">
        <f>SUMIFS(通讯通路门店!$AC:$AC,通讯通路门店!$S:$S,$G1553)</f>
        <v>0</v>
      </c>
      <c r="BK1553" s="99">
        <f>SUMIFS(通讯通路门店!$AD:$AD,通讯通路门店!$S:$S,$G1553)</f>
        <v>0</v>
      </c>
      <c r="BL1553" s="99">
        <f>SUMIFS(通讯通路门店!$AE:$AE,通讯通路门店!$S:$S,$G1553)</f>
        <v>0</v>
      </c>
      <c r="BM1553" s="99">
        <f>SUMIFS(通讯通路门店!$AF:$AF,通讯通路门店!$S:$S,$G1553)</f>
        <v>0</v>
      </c>
      <c r="BN1553" s="99">
        <f>SUMIFS(通讯通路门店!$AG:$AG,通讯通路门店!$S:$S,$G1553)</f>
        <v>0</v>
      </c>
      <c r="BO1553" s="99">
        <f>SUMIFS(通讯通路门店!$AH:$AH,通讯通路门店!$S:$S,$G1553)</f>
        <v>0</v>
      </c>
      <c r="BP1553" s="99">
        <f>SUMIFS(通讯通路门店!$AI:$AI,通讯通路门店!$S:$S,$G1553)</f>
        <v>0</v>
      </c>
      <c r="BQ1553" s="83"/>
    </row>
    <row r="1554" spans="1:69">
      <c r="A1554" s="99" t="str">
        <f>IFERROR(_xlfn.XLOOKUP($G1554,通讯通路门店!$S$4:$S$993931,通讯通路门店!$A$4:$A$993931,0,0),"")</f>
        <v>海南省</v>
      </c>
      <c r="B1554" s="99" t="str">
        <f>IFERROR(_xlfn.XLOOKUP($G1554,通讯通路门店!$S$4:$S$993931,通讯通路门店!$B$4:$B$993931,0,0),"")</f>
        <v>东方市</v>
      </c>
      <c r="C1554" s="99" t="str">
        <f>IFERROR(_xlfn.XLOOKUP($G1554,通讯通路门店!$S$4:$S$993931,通讯通路门店!$C$4:$C$993931,0,0),"")</f>
        <v>东方市</v>
      </c>
      <c r="D1554" s="99" t="str">
        <f>IFERROR(_xlfn.XLOOKUP($G1554,通讯通路门店!$S$4:$S$993931,通讯通路门店!$D$4:$D$993931,0,0),"")</f>
        <v>八所镇</v>
      </c>
      <c r="E1554" s="83"/>
      <c r="F1554" s="83"/>
      <c r="G1554" s="101"/>
      <c r="H1554" s="102">
        <f>IFERROR(_xlfn.XLOOKUP($G1554,通讯通路门店!$S$4:$S$993931,通讯通路门店!$R$4:$R$993931,0,0),"")</f>
        <v>0</v>
      </c>
      <c r="I1554" s="83"/>
      <c r="J1554" s="83"/>
      <c r="K1554" s="83"/>
      <c r="L1554" s="83"/>
      <c r="M1554" s="83"/>
      <c r="N1554" s="83"/>
      <c r="O1554" s="83"/>
      <c r="P1554" s="83"/>
      <c r="Q1554" s="83"/>
      <c r="R1554" s="83"/>
      <c r="S1554" s="83"/>
      <c r="T1554" s="83"/>
      <c r="U1554" s="99">
        <f>COUNTIF(通讯通路门店!$S:$S,$G1554)</f>
        <v>0</v>
      </c>
      <c r="V1554" s="99">
        <f>COUNTIFS(通讯通路门店!$S:$S,$G1554,通讯通路门店!$J:$J,"综合卖场")</f>
        <v>0</v>
      </c>
      <c r="W1554" s="99">
        <f>SUMIFS(通讯通路门店!$AJ:$AJ,通讯通路门店!$S:$S,通讯客户沙盘!$G1554)</f>
        <v>0</v>
      </c>
      <c r="X1554" s="99">
        <f t="shared" si="120"/>
        <v>0</v>
      </c>
      <c r="Y1554" s="99">
        <f>COUNTIFS(通讯通路门店!$S:$S,$G1554,通讯通路门店!$J:$J,"荣耀体验店")+COUNTIFS(通讯通路门店!$S:$S,$G1554,通讯通路门店!$J:$J,"荣耀授权专卖店")</f>
        <v>0</v>
      </c>
      <c r="Z1554" s="99">
        <f>COUNTIFS(通讯通路门店!$S:$S,$G1554,通讯通路门店!$J:$J,"VIVO体验店")</f>
        <v>0</v>
      </c>
      <c r="AA1554" s="99">
        <f>COUNTIFS(通讯通路门店!$S:$S,$G1554,通讯通路门店!$J:$J,"OPPO体验店")</f>
        <v>0</v>
      </c>
      <c r="AB1554" s="99">
        <f>COUNTIFS(通讯通路门店!$S:$S,$G1554,通讯通路门店!$J:$J,"华为授权体验店")+COUNTIFS(通讯通路门店!$S:$S,$G1554,通讯通路门店!$J:$J,"华为堡垒店")</f>
        <v>0</v>
      </c>
      <c r="AC1554" s="99">
        <f>COUNTIFS(通讯通路门店!$S:$S,$G1554,通讯通路门店!$J:$J,"小米体验店")</f>
        <v>0</v>
      </c>
      <c r="AD1554" s="99">
        <f>COUNTIFS(通讯通路门店!$S:$S,$G1554,通讯通路门店!$J:$J,"苹果体验店")</f>
        <v>0</v>
      </c>
      <c r="AE1554" s="99">
        <f>COUNTIFS(通讯通路门店!$S:$S,$G1554,通讯通路门店!$J:$J,"其他品牌专卖店")</f>
        <v>0</v>
      </c>
      <c r="AF1554" s="99">
        <f>SUMIFS(通讯通路门店!$BI:$BI,通讯通路门店!$S:$S,$G1554)</f>
        <v>0</v>
      </c>
      <c r="AG1554" s="99">
        <f>SUMIFS(通讯通路门店!$BH:$BH,通讯通路门店!$S:$S,$G1554)</f>
        <v>0</v>
      </c>
      <c r="AH1554" s="99">
        <f t="shared" si="121"/>
        <v>0</v>
      </c>
      <c r="AI1554" s="99">
        <f>SUMIFS(通讯通路门店!$BB:$BB,通讯通路门店!$S:$S,$G1554)</f>
        <v>0</v>
      </c>
      <c r="AJ1554" s="99">
        <f>SUMIFS(通讯通路门店!$BE:$BE,通讯通路门店!$S:$S,$G1554)</f>
        <v>0</v>
      </c>
      <c r="AK1554" s="99">
        <f>SUMIFS(通讯通路门店!$BG:$BG,通讯通路门店!$S:$S,$G1554)</f>
        <v>0</v>
      </c>
      <c r="AL1554" s="99">
        <f>SUMIFS(通讯通路门店!$BC:$BC,通讯通路门店!$S:$S,$G1554)</f>
        <v>0</v>
      </c>
      <c r="AM1554" s="99">
        <f>SUMIFS(通讯通路门店!$BD:$BD,通讯通路门店!$S:$S,$G1554)</f>
        <v>0</v>
      </c>
      <c r="AN1554" s="99">
        <f>SUMIFS(通讯通路门店!$BF:$BF,通讯通路门店!$S:$S,$G1554)</f>
        <v>0</v>
      </c>
      <c r="AO1554" s="99">
        <f t="shared" si="122"/>
        <v>0</v>
      </c>
      <c r="AP1554" s="99">
        <f>SUMIFS(通讯通路门店!$K:$K,通讯通路门店!$S:$S,$G1554)</f>
        <v>0</v>
      </c>
      <c r="AQ1554" s="83"/>
      <c r="AR1554" s="99">
        <f>SUMIFS(通讯通路门店!$T:$T,通讯通路门店!$S:$S,$G1554)</f>
        <v>0</v>
      </c>
      <c r="AS1554" s="99">
        <f>SUMIFS(通讯通路门店!$U:$U,通讯通路门店!$S:$S,$G1554)</f>
        <v>0</v>
      </c>
      <c r="AT1554" s="99">
        <f>SUMIFS(通讯通路门店!$V:$V,通讯通路门店!$S:$S,$G1554)</f>
        <v>0</v>
      </c>
      <c r="AU1554" s="99">
        <f>SUMIFS(通讯通路门店!$W:$W,通讯通路门店!$S:$S,$G1554)</f>
        <v>0</v>
      </c>
      <c r="AV1554" s="99">
        <f>SUMIFS(通讯通路门店!$Z:$Z,通讯通路门店!$S:$S,$G1554)</f>
        <v>0</v>
      </c>
      <c r="AW1554" s="99">
        <f>SUMIFS(通讯通路门店!$AB:$AB,通讯通路门店!$S:$S,$G1554)</f>
        <v>0</v>
      </c>
      <c r="AX1554" s="99">
        <f>SUMIFS(通讯通路门店!$X:$X,通讯通路门店!$S:$S,$G1554)</f>
        <v>0</v>
      </c>
      <c r="AY1554" s="99">
        <f>SUMIFS(通讯通路门店!$Y:$Y,通讯通路门店!$S:$S,$G1554)</f>
        <v>0</v>
      </c>
      <c r="AZ1554" s="99">
        <f>SUMIFS(通讯通路门店!$AA:$AA,通讯通路门店!$S:$S,$G1554)</f>
        <v>0</v>
      </c>
      <c r="BA1554" s="99">
        <f t="shared" si="123"/>
        <v>0</v>
      </c>
      <c r="BB1554" s="99">
        <f t="shared" si="124"/>
        <v>0</v>
      </c>
      <c r="BC1554" s="99">
        <f>SUMIFS(通讯通路门店!$W:$W,通讯通路门店!$S:$S,$G1554,通讯通路门店!$J:$J,"荣耀体验店")+SUMIFS(通讯通路门店!$W:$W,通讯通路门店!$S:$S,$G1554,通讯通路门店!$J:$J,"荣耀授权专卖店")</f>
        <v>0</v>
      </c>
      <c r="BD1554" s="99">
        <f>SUMIFS(通讯通路门店!$Z:$Z,通讯通路门店!$S:$S,$G1554,通讯通路门店!$J:$J,"VIVO体验店")</f>
        <v>0</v>
      </c>
      <c r="BE1554" s="99">
        <f>SUMIFS(通讯通路门店!$AB:$AB,通讯通路门店!$S:$S,$G1554,通讯通路门店!$J:$J,"OPPO体验店")</f>
        <v>0</v>
      </c>
      <c r="BF1554" s="99">
        <f>SUMIFS(通讯通路门店!$X:$X,通讯通路门店!$S:$S,$G1554,通讯通路门店!$J:$J,"华为授权体验店")+SUMIFS(通讯通路门店!$AA:$AA,通讯通路门店!$S:$S,$G1554,通讯通路门店!$J:$J,"华为堡垒店")</f>
        <v>0</v>
      </c>
      <c r="BG1554" s="99">
        <f>SUMIFS(通讯通路门店!$Y:$Y,通讯通路门店!$S:$S,$G1554,通讯通路门店!$J:$J,"小米体验店")</f>
        <v>0</v>
      </c>
      <c r="BH1554" s="99">
        <f>SUMIFS(通讯通路门店!$AA:$AA,通讯通路门店!$S:$S,$G1554,通讯通路门店!$J:$J,"苹果体验店")</f>
        <v>0</v>
      </c>
      <c r="BI1554" s="99">
        <f>SUMIFS(通讯通路门店!$K:$K,通讯通路门店!$S:$S,$G1554,通讯通路门店!$J:$J,"其他品牌专卖店")</f>
        <v>0</v>
      </c>
      <c r="BJ1554" s="99">
        <f>SUMIFS(通讯通路门店!$AC:$AC,通讯通路门店!$S:$S,$G1554)</f>
        <v>0</v>
      </c>
      <c r="BK1554" s="99">
        <f>SUMIFS(通讯通路门店!$AD:$AD,通讯通路门店!$S:$S,$G1554)</f>
        <v>0</v>
      </c>
      <c r="BL1554" s="99">
        <f>SUMIFS(通讯通路门店!$AE:$AE,通讯通路门店!$S:$S,$G1554)</f>
        <v>0</v>
      </c>
      <c r="BM1554" s="99">
        <f>SUMIFS(通讯通路门店!$AF:$AF,通讯通路门店!$S:$S,$G1554)</f>
        <v>0</v>
      </c>
      <c r="BN1554" s="99">
        <f>SUMIFS(通讯通路门店!$AG:$AG,通讯通路门店!$S:$S,$G1554)</f>
        <v>0</v>
      </c>
      <c r="BO1554" s="99">
        <f>SUMIFS(通讯通路门店!$AH:$AH,通讯通路门店!$S:$S,$G1554)</f>
        <v>0</v>
      </c>
      <c r="BP1554" s="99">
        <f>SUMIFS(通讯通路门店!$AI:$AI,通讯通路门店!$S:$S,$G1554)</f>
        <v>0</v>
      </c>
      <c r="BQ1554" s="83"/>
    </row>
    <row r="1555" spans="1:69">
      <c r="A1555" s="99" t="str">
        <f>IFERROR(_xlfn.XLOOKUP($G1555,通讯通路门店!$S$4:$S$993931,通讯通路门店!$A$4:$A$993931,0,0),"")</f>
        <v>海南省</v>
      </c>
      <c r="B1555" s="99" t="str">
        <f>IFERROR(_xlfn.XLOOKUP($G1555,通讯通路门店!$S$4:$S$993931,通讯通路门店!$B$4:$B$993931,0,0),"")</f>
        <v>东方市</v>
      </c>
      <c r="C1555" s="99" t="str">
        <f>IFERROR(_xlfn.XLOOKUP($G1555,通讯通路门店!$S$4:$S$993931,通讯通路门店!$C$4:$C$993931,0,0),"")</f>
        <v>东方市</v>
      </c>
      <c r="D1555" s="99" t="str">
        <f>IFERROR(_xlfn.XLOOKUP($G1555,通讯通路门店!$S$4:$S$993931,通讯通路门店!$D$4:$D$993931,0,0),"")</f>
        <v>八所镇</v>
      </c>
      <c r="E1555" s="83"/>
      <c r="F1555" s="83"/>
      <c r="G1555" s="101"/>
      <c r="H1555" s="102">
        <f>IFERROR(_xlfn.XLOOKUP($G1555,通讯通路门店!$S$4:$S$993931,通讯通路门店!$R$4:$R$993931,0,0),"")</f>
        <v>0</v>
      </c>
      <c r="I1555" s="83"/>
      <c r="J1555" s="83"/>
      <c r="K1555" s="83"/>
      <c r="L1555" s="83"/>
      <c r="M1555" s="83"/>
      <c r="N1555" s="83"/>
      <c r="O1555" s="83"/>
      <c r="P1555" s="83"/>
      <c r="Q1555" s="83"/>
      <c r="R1555" s="83"/>
      <c r="S1555" s="83"/>
      <c r="T1555" s="83"/>
      <c r="U1555" s="99">
        <f>COUNTIF(通讯通路门店!$S:$S,$G1555)</f>
        <v>0</v>
      </c>
      <c r="V1555" s="99">
        <f>COUNTIFS(通讯通路门店!$S:$S,$G1555,通讯通路门店!$J:$J,"综合卖场")</f>
        <v>0</v>
      </c>
      <c r="W1555" s="99">
        <f>SUMIFS(通讯通路门店!$AJ:$AJ,通讯通路门店!$S:$S,通讯客户沙盘!$G1555)</f>
        <v>0</v>
      </c>
      <c r="X1555" s="99">
        <f t="shared" si="120"/>
        <v>0</v>
      </c>
      <c r="Y1555" s="99">
        <f>COUNTIFS(通讯通路门店!$S:$S,$G1555,通讯通路门店!$J:$J,"荣耀体验店")+COUNTIFS(通讯通路门店!$S:$S,$G1555,通讯通路门店!$J:$J,"荣耀授权专卖店")</f>
        <v>0</v>
      </c>
      <c r="Z1555" s="99">
        <f>COUNTIFS(通讯通路门店!$S:$S,$G1555,通讯通路门店!$J:$J,"VIVO体验店")</f>
        <v>0</v>
      </c>
      <c r="AA1555" s="99">
        <f>COUNTIFS(通讯通路门店!$S:$S,$G1555,通讯通路门店!$J:$J,"OPPO体验店")</f>
        <v>0</v>
      </c>
      <c r="AB1555" s="99">
        <f>COUNTIFS(通讯通路门店!$S:$S,$G1555,通讯通路门店!$J:$J,"华为授权体验店")+COUNTIFS(通讯通路门店!$S:$S,$G1555,通讯通路门店!$J:$J,"华为堡垒店")</f>
        <v>0</v>
      </c>
      <c r="AC1555" s="99">
        <f>COUNTIFS(通讯通路门店!$S:$S,$G1555,通讯通路门店!$J:$J,"小米体验店")</f>
        <v>0</v>
      </c>
      <c r="AD1555" s="99">
        <f>COUNTIFS(通讯通路门店!$S:$S,$G1555,通讯通路门店!$J:$J,"苹果体验店")</f>
        <v>0</v>
      </c>
      <c r="AE1555" s="99">
        <f>COUNTIFS(通讯通路门店!$S:$S,$G1555,通讯通路门店!$J:$J,"其他品牌专卖店")</f>
        <v>0</v>
      </c>
      <c r="AF1555" s="99">
        <f>SUMIFS(通讯通路门店!$BI:$BI,通讯通路门店!$S:$S,$G1555)</f>
        <v>0</v>
      </c>
      <c r="AG1555" s="99">
        <f>SUMIFS(通讯通路门店!$BH:$BH,通讯通路门店!$S:$S,$G1555)</f>
        <v>0</v>
      </c>
      <c r="AH1555" s="99">
        <f t="shared" si="121"/>
        <v>0</v>
      </c>
      <c r="AI1555" s="99">
        <f>SUMIFS(通讯通路门店!$BB:$BB,通讯通路门店!$S:$S,$G1555)</f>
        <v>0</v>
      </c>
      <c r="AJ1555" s="99">
        <f>SUMIFS(通讯通路门店!$BE:$BE,通讯通路门店!$S:$S,$G1555)</f>
        <v>0</v>
      </c>
      <c r="AK1555" s="99">
        <f>SUMIFS(通讯通路门店!$BG:$BG,通讯通路门店!$S:$S,$G1555)</f>
        <v>0</v>
      </c>
      <c r="AL1555" s="99">
        <f>SUMIFS(通讯通路门店!$BC:$BC,通讯通路门店!$S:$S,$G1555)</f>
        <v>0</v>
      </c>
      <c r="AM1555" s="99">
        <f>SUMIFS(通讯通路门店!$BD:$BD,通讯通路门店!$S:$S,$G1555)</f>
        <v>0</v>
      </c>
      <c r="AN1555" s="99">
        <f>SUMIFS(通讯通路门店!$BF:$BF,通讯通路门店!$S:$S,$G1555)</f>
        <v>0</v>
      </c>
      <c r="AO1555" s="99">
        <f t="shared" si="122"/>
        <v>0</v>
      </c>
      <c r="AP1555" s="99">
        <f>SUMIFS(通讯通路门店!$K:$K,通讯通路门店!$S:$S,$G1555)</f>
        <v>0</v>
      </c>
      <c r="AQ1555" s="83"/>
      <c r="AR1555" s="99">
        <f>SUMIFS(通讯通路门店!$T:$T,通讯通路门店!$S:$S,$G1555)</f>
        <v>0</v>
      </c>
      <c r="AS1555" s="99">
        <f>SUMIFS(通讯通路门店!$U:$U,通讯通路门店!$S:$S,$G1555)</f>
        <v>0</v>
      </c>
      <c r="AT1555" s="99">
        <f>SUMIFS(通讯通路门店!$V:$V,通讯通路门店!$S:$S,$G1555)</f>
        <v>0</v>
      </c>
      <c r="AU1555" s="99">
        <f>SUMIFS(通讯通路门店!$W:$W,通讯通路门店!$S:$S,$G1555)</f>
        <v>0</v>
      </c>
      <c r="AV1555" s="99">
        <f>SUMIFS(通讯通路门店!$Z:$Z,通讯通路门店!$S:$S,$G1555)</f>
        <v>0</v>
      </c>
      <c r="AW1555" s="99">
        <f>SUMIFS(通讯通路门店!$AB:$AB,通讯通路门店!$S:$S,$G1555)</f>
        <v>0</v>
      </c>
      <c r="AX1555" s="99">
        <f>SUMIFS(通讯通路门店!$X:$X,通讯通路门店!$S:$S,$G1555)</f>
        <v>0</v>
      </c>
      <c r="AY1555" s="99">
        <f>SUMIFS(通讯通路门店!$Y:$Y,通讯通路门店!$S:$S,$G1555)</f>
        <v>0</v>
      </c>
      <c r="AZ1555" s="99">
        <f>SUMIFS(通讯通路门店!$AA:$AA,通讯通路门店!$S:$S,$G1555)</f>
        <v>0</v>
      </c>
      <c r="BA1555" s="99">
        <f t="shared" si="123"/>
        <v>0</v>
      </c>
      <c r="BB1555" s="99">
        <f t="shared" si="124"/>
        <v>0</v>
      </c>
      <c r="BC1555" s="99">
        <f>SUMIFS(通讯通路门店!$W:$W,通讯通路门店!$S:$S,$G1555,通讯通路门店!$J:$J,"荣耀体验店")+SUMIFS(通讯通路门店!$W:$W,通讯通路门店!$S:$S,$G1555,通讯通路门店!$J:$J,"荣耀授权专卖店")</f>
        <v>0</v>
      </c>
      <c r="BD1555" s="99">
        <f>SUMIFS(通讯通路门店!$Z:$Z,通讯通路门店!$S:$S,$G1555,通讯通路门店!$J:$J,"VIVO体验店")</f>
        <v>0</v>
      </c>
      <c r="BE1555" s="99">
        <f>SUMIFS(通讯通路门店!$AB:$AB,通讯通路门店!$S:$S,$G1555,通讯通路门店!$J:$J,"OPPO体验店")</f>
        <v>0</v>
      </c>
      <c r="BF1555" s="99">
        <f>SUMIFS(通讯通路门店!$X:$X,通讯通路门店!$S:$S,$G1555,通讯通路门店!$J:$J,"华为授权体验店")+SUMIFS(通讯通路门店!$AA:$AA,通讯通路门店!$S:$S,$G1555,通讯通路门店!$J:$J,"华为堡垒店")</f>
        <v>0</v>
      </c>
      <c r="BG1555" s="99">
        <f>SUMIFS(通讯通路门店!$Y:$Y,通讯通路门店!$S:$S,$G1555,通讯通路门店!$J:$J,"小米体验店")</f>
        <v>0</v>
      </c>
      <c r="BH1555" s="99">
        <f>SUMIFS(通讯通路门店!$AA:$AA,通讯通路门店!$S:$S,$G1555,通讯通路门店!$J:$J,"苹果体验店")</f>
        <v>0</v>
      </c>
      <c r="BI1555" s="99">
        <f>SUMIFS(通讯通路门店!$K:$K,通讯通路门店!$S:$S,$G1555,通讯通路门店!$J:$J,"其他品牌专卖店")</f>
        <v>0</v>
      </c>
      <c r="BJ1555" s="99">
        <f>SUMIFS(通讯通路门店!$AC:$AC,通讯通路门店!$S:$S,$G1555)</f>
        <v>0</v>
      </c>
      <c r="BK1555" s="99">
        <f>SUMIFS(通讯通路门店!$AD:$AD,通讯通路门店!$S:$S,$G1555)</f>
        <v>0</v>
      </c>
      <c r="BL1555" s="99">
        <f>SUMIFS(通讯通路门店!$AE:$AE,通讯通路门店!$S:$S,$G1555)</f>
        <v>0</v>
      </c>
      <c r="BM1555" s="99">
        <f>SUMIFS(通讯通路门店!$AF:$AF,通讯通路门店!$S:$S,$G1555)</f>
        <v>0</v>
      </c>
      <c r="BN1555" s="99">
        <f>SUMIFS(通讯通路门店!$AG:$AG,通讯通路门店!$S:$S,$G1555)</f>
        <v>0</v>
      </c>
      <c r="BO1555" s="99">
        <f>SUMIFS(通讯通路门店!$AH:$AH,通讯通路门店!$S:$S,$G1555)</f>
        <v>0</v>
      </c>
      <c r="BP1555" s="99">
        <f>SUMIFS(通讯通路门店!$AI:$AI,通讯通路门店!$S:$S,$G1555)</f>
        <v>0</v>
      </c>
      <c r="BQ1555" s="83"/>
    </row>
    <row r="1556" spans="1:69">
      <c r="A1556" s="99" t="str">
        <f>IFERROR(_xlfn.XLOOKUP($G1556,通讯通路门店!$S$4:$S$993931,通讯通路门店!$A$4:$A$993931,0,0),"")</f>
        <v>海南省</v>
      </c>
      <c r="B1556" s="99" t="str">
        <f>IFERROR(_xlfn.XLOOKUP($G1556,通讯通路门店!$S$4:$S$993931,通讯通路门店!$B$4:$B$993931,0,0),"")</f>
        <v>东方市</v>
      </c>
      <c r="C1556" s="99" t="str">
        <f>IFERROR(_xlfn.XLOOKUP($G1556,通讯通路门店!$S$4:$S$993931,通讯通路门店!$C$4:$C$993931,0,0),"")</f>
        <v>东方市</v>
      </c>
      <c r="D1556" s="99" t="str">
        <f>IFERROR(_xlfn.XLOOKUP($G1556,通讯通路门店!$S$4:$S$993931,通讯通路门店!$D$4:$D$993931,0,0),"")</f>
        <v>八所镇</v>
      </c>
      <c r="E1556" s="83"/>
      <c r="F1556" s="83"/>
      <c r="G1556" s="101"/>
      <c r="H1556" s="102">
        <f>IFERROR(_xlfn.XLOOKUP($G1556,通讯通路门店!$S$4:$S$993931,通讯通路门店!$R$4:$R$993931,0,0),"")</f>
        <v>0</v>
      </c>
      <c r="I1556" s="83"/>
      <c r="J1556" s="83"/>
      <c r="K1556" s="83"/>
      <c r="L1556" s="83"/>
      <c r="M1556" s="83"/>
      <c r="N1556" s="83"/>
      <c r="O1556" s="83"/>
      <c r="P1556" s="83"/>
      <c r="Q1556" s="83"/>
      <c r="R1556" s="83"/>
      <c r="S1556" s="83"/>
      <c r="T1556" s="83"/>
      <c r="U1556" s="99">
        <f>COUNTIF(通讯通路门店!$S:$S,$G1556)</f>
        <v>0</v>
      </c>
      <c r="V1556" s="99">
        <f>COUNTIFS(通讯通路门店!$S:$S,$G1556,通讯通路门店!$J:$J,"综合卖场")</f>
        <v>0</v>
      </c>
      <c r="W1556" s="99">
        <f>SUMIFS(通讯通路门店!$AJ:$AJ,通讯通路门店!$S:$S,通讯客户沙盘!$G1556)</f>
        <v>0</v>
      </c>
      <c r="X1556" s="99">
        <f t="shared" si="120"/>
        <v>0</v>
      </c>
      <c r="Y1556" s="99">
        <f>COUNTIFS(通讯通路门店!$S:$S,$G1556,通讯通路门店!$J:$J,"荣耀体验店")+COUNTIFS(通讯通路门店!$S:$S,$G1556,通讯通路门店!$J:$J,"荣耀授权专卖店")</f>
        <v>0</v>
      </c>
      <c r="Z1556" s="99">
        <f>COUNTIFS(通讯通路门店!$S:$S,$G1556,通讯通路门店!$J:$J,"VIVO体验店")</f>
        <v>0</v>
      </c>
      <c r="AA1556" s="99">
        <f>COUNTIFS(通讯通路门店!$S:$S,$G1556,通讯通路门店!$J:$J,"OPPO体验店")</f>
        <v>0</v>
      </c>
      <c r="AB1556" s="99">
        <f>COUNTIFS(通讯通路门店!$S:$S,$G1556,通讯通路门店!$J:$J,"华为授权体验店")+COUNTIFS(通讯通路门店!$S:$S,$G1556,通讯通路门店!$J:$J,"华为堡垒店")</f>
        <v>0</v>
      </c>
      <c r="AC1556" s="99">
        <f>COUNTIFS(通讯通路门店!$S:$S,$G1556,通讯通路门店!$J:$J,"小米体验店")</f>
        <v>0</v>
      </c>
      <c r="AD1556" s="99">
        <f>COUNTIFS(通讯通路门店!$S:$S,$G1556,通讯通路门店!$J:$J,"苹果体验店")</f>
        <v>0</v>
      </c>
      <c r="AE1556" s="99">
        <f>COUNTIFS(通讯通路门店!$S:$S,$G1556,通讯通路门店!$J:$J,"其他品牌专卖店")</f>
        <v>0</v>
      </c>
      <c r="AF1556" s="99">
        <f>SUMIFS(通讯通路门店!$BI:$BI,通讯通路门店!$S:$S,$G1556)</f>
        <v>0</v>
      </c>
      <c r="AG1556" s="99">
        <f>SUMIFS(通讯通路门店!$BH:$BH,通讯通路门店!$S:$S,$G1556)</f>
        <v>0</v>
      </c>
      <c r="AH1556" s="99">
        <f t="shared" si="121"/>
        <v>0</v>
      </c>
      <c r="AI1556" s="99">
        <f>SUMIFS(通讯通路门店!$BB:$BB,通讯通路门店!$S:$S,$G1556)</f>
        <v>0</v>
      </c>
      <c r="AJ1556" s="99">
        <f>SUMIFS(通讯通路门店!$BE:$BE,通讯通路门店!$S:$S,$G1556)</f>
        <v>0</v>
      </c>
      <c r="AK1556" s="99">
        <f>SUMIFS(通讯通路门店!$BG:$BG,通讯通路门店!$S:$S,$G1556)</f>
        <v>0</v>
      </c>
      <c r="AL1556" s="99">
        <f>SUMIFS(通讯通路门店!$BC:$BC,通讯通路门店!$S:$S,$G1556)</f>
        <v>0</v>
      </c>
      <c r="AM1556" s="99">
        <f>SUMIFS(通讯通路门店!$BD:$BD,通讯通路门店!$S:$S,$G1556)</f>
        <v>0</v>
      </c>
      <c r="AN1556" s="99">
        <f>SUMIFS(通讯通路门店!$BF:$BF,通讯通路门店!$S:$S,$G1556)</f>
        <v>0</v>
      </c>
      <c r="AO1556" s="99">
        <f t="shared" si="122"/>
        <v>0</v>
      </c>
      <c r="AP1556" s="99">
        <f>SUMIFS(通讯通路门店!$K:$K,通讯通路门店!$S:$S,$G1556)</f>
        <v>0</v>
      </c>
      <c r="AQ1556" s="83"/>
      <c r="AR1556" s="99">
        <f>SUMIFS(通讯通路门店!$T:$T,通讯通路门店!$S:$S,$G1556)</f>
        <v>0</v>
      </c>
      <c r="AS1556" s="99">
        <f>SUMIFS(通讯通路门店!$U:$U,通讯通路门店!$S:$S,$G1556)</f>
        <v>0</v>
      </c>
      <c r="AT1556" s="99">
        <f>SUMIFS(通讯通路门店!$V:$V,通讯通路门店!$S:$S,$G1556)</f>
        <v>0</v>
      </c>
      <c r="AU1556" s="99">
        <f>SUMIFS(通讯通路门店!$W:$W,通讯通路门店!$S:$S,$G1556)</f>
        <v>0</v>
      </c>
      <c r="AV1556" s="99">
        <f>SUMIFS(通讯通路门店!$Z:$Z,通讯通路门店!$S:$S,$G1556)</f>
        <v>0</v>
      </c>
      <c r="AW1556" s="99">
        <f>SUMIFS(通讯通路门店!$AB:$AB,通讯通路门店!$S:$S,$G1556)</f>
        <v>0</v>
      </c>
      <c r="AX1556" s="99">
        <f>SUMIFS(通讯通路门店!$X:$X,通讯通路门店!$S:$S,$G1556)</f>
        <v>0</v>
      </c>
      <c r="AY1556" s="99">
        <f>SUMIFS(通讯通路门店!$Y:$Y,通讯通路门店!$S:$S,$G1556)</f>
        <v>0</v>
      </c>
      <c r="AZ1556" s="99">
        <f>SUMIFS(通讯通路门店!$AA:$AA,通讯通路门店!$S:$S,$G1556)</f>
        <v>0</v>
      </c>
      <c r="BA1556" s="99">
        <f t="shared" si="123"/>
        <v>0</v>
      </c>
      <c r="BB1556" s="99">
        <f t="shared" si="124"/>
        <v>0</v>
      </c>
      <c r="BC1556" s="99">
        <f>SUMIFS(通讯通路门店!$W:$W,通讯通路门店!$S:$S,$G1556,通讯通路门店!$J:$J,"荣耀体验店")+SUMIFS(通讯通路门店!$W:$W,通讯通路门店!$S:$S,$G1556,通讯通路门店!$J:$J,"荣耀授权专卖店")</f>
        <v>0</v>
      </c>
      <c r="BD1556" s="99">
        <f>SUMIFS(通讯通路门店!$Z:$Z,通讯通路门店!$S:$S,$G1556,通讯通路门店!$J:$J,"VIVO体验店")</f>
        <v>0</v>
      </c>
      <c r="BE1556" s="99">
        <f>SUMIFS(通讯通路门店!$AB:$AB,通讯通路门店!$S:$S,$G1556,通讯通路门店!$J:$J,"OPPO体验店")</f>
        <v>0</v>
      </c>
      <c r="BF1556" s="99">
        <f>SUMIFS(通讯通路门店!$X:$X,通讯通路门店!$S:$S,$G1556,通讯通路门店!$J:$J,"华为授权体验店")+SUMIFS(通讯通路门店!$AA:$AA,通讯通路门店!$S:$S,$G1556,通讯通路门店!$J:$J,"华为堡垒店")</f>
        <v>0</v>
      </c>
      <c r="BG1556" s="99">
        <f>SUMIFS(通讯通路门店!$Y:$Y,通讯通路门店!$S:$S,$G1556,通讯通路门店!$J:$J,"小米体验店")</f>
        <v>0</v>
      </c>
      <c r="BH1556" s="99">
        <f>SUMIFS(通讯通路门店!$AA:$AA,通讯通路门店!$S:$S,$G1556,通讯通路门店!$J:$J,"苹果体验店")</f>
        <v>0</v>
      </c>
      <c r="BI1556" s="99">
        <f>SUMIFS(通讯通路门店!$K:$K,通讯通路门店!$S:$S,$G1556,通讯通路门店!$J:$J,"其他品牌专卖店")</f>
        <v>0</v>
      </c>
      <c r="BJ1556" s="99">
        <f>SUMIFS(通讯通路门店!$AC:$AC,通讯通路门店!$S:$S,$G1556)</f>
        <v>0</v>
      </c>
      <c r="BK1556" s="99">
        <f>SUMIFS(通讯通路门店!$AD:$AD,通讯通路门店!$S:$S,$G1556)</f>
        <v>0</v>
      </c>
      <c r="BL1556" s="99">
        <f>SUMIFS(通讯通路门店!$AE:$AE,通讯通路门店!$S:$S,$G1556)</f>
        <v>0</v>
      </c>
      <c r="BM1556" s="99">
        <f>SUMIFS(通讯通路门店!$AF:$AF,通讯通路门店!$S:$S,$G1556)</f>
        <v>0</v>
      </c>
      <c r="BN1556" s="99">
        <f>SUMIFS(通讯通路门店!$AG:$AG,通讯通路门店!$S:$S,$G1556)</f>
        <v>0</v>
      </c>
      <c r="BO1556" s="99">
        <f>SUMIFS(通讯通路门店!$AH:$AH,通讯通路门店!$S:$S,$G1556)</f>
        <v>0</v>
      </c>
      <c r="BP1556" s="99">
        <f>SUMIFS(通讯通路门店!$AI:$AI,通讯通路门店!$S:$S,$G1556)</f>
        <v>0</v>
      </c>
      <c r="BQ1556" s="83"/>
    </row>
    <row r="1557" spans="1:69">
      <c r="A1557" s="99" t="str">
        <f>IFERROR(_xlfn.XLOOKUP($G1557,通讯通路门店!$S$4:$S$993931,通讯通路门店!$A$4:$A$993931,0,0),"")</f>
        <v>海南省</v>
      </c>
      <c r="B1557" s="99" t="str">
        <f>IFERROR(_xlfn.XLOOKUP($G1557,通讯通路门店!$S$4:$S$993931,通讯通路门店!$B$4:$B$993931,0,0),"")</f>
        <v>东方市</v>
      </c>
      <c r="C1557" s="99" t="str">
        <f>IFERROR(_xlfn.XLOOKUP($G1557,通讯通路门店!$S$4:$S$993931,通讯通路门店!$C$4:$C$993931,0,0),"")</f>
        <v>东方市</v>
      </c>
      <c r="D1557" s="99" t="str">
        <f>IFERROR(_xlfn.XLOOKUP($G1557,通讯通路门店!$S$4:$S$993931,通讯通路门店!$D$4:$D$993931,0,0),"")</f>
        <v>八所镇</v>
      </c>
      <c r="E1557" s="83"/>
      <c r="F1557" s="83"/>
      <c r="G1557" s="101"/>
      <c r="H1557" s="102">
        <f>IFERROR(_xlfn.XLOOKUP($G1557,通讯通路门店!$S$4:$S$993931,通讯通路门店!$R$4:$R$993931,0,0),"")</f>
        <v>0</v>
      </c>
      <c r="I1557" s="83"/>
      <c r="J1557" s="83"/>
      <c r="K1557" s="83"/>
      <c r="L1557" s="83"/>
      <c r="M1557" s="83"/>
      <c r="N1557" s="83"/>
      <c r="O1557" s="83"/>
      <c r="P1557" s="83"/>
      <c r="Q1557" s="83"/>
      <c r="R1557" s="83"/>
      <c r="S1557" s="83"/>
      <c r="T1557" s="83"/>
      <c r="U1557" s="99">
        <f>COUNTIF(通讯通路门店!$S:$S,$G1557)</f>
        <v>0</v>
      </c>
      <c r="V1557" s="99">
        <f>COUNTIFS(通讯通路门店!$S:$S,$G1557,通讯通路门店!$J:$J,"综合卖场")</f>
        <v>0</v>
      </c>
      <c r="W1557" s="99">
        <f>SUMIFS(通讯通路门店!$AJ:$AJ,通讯通路门店!$S:$S,通讯客户沙盘!$G1557)</f>
        <v>0</v>
      </c>
      <c r="X1557" s="99">
        <f t="shared" si="120"/>
        <v>0</v>
      </c>
      <c r="Y1557" s="99">
        <f>COUNTIFS(通讯通路门店!$S:$S,$G1557,通讯通路门店!$J:$J,"荣耀体验店")+COUNTIFS(通讯通路门店!$S:$S,$G1557,通讯通路门店!$J:$J,"荣耀授权专卖店")</f>
        <v>0</v>
      </c>
      <c r="Z1557" s="99">
        <f>COUNTIFS(通讯通路门店!$S:$S,$G1557,通讯通路门店!$J:$J,"VIVO体验店")</f>
        <v>0</v>
      </c>
      <c r="AA1557" s="99">
        <f>COUNTIFS(通讯通路门店!$S:$S,$G1557,通讯通路门店!$J:$J,"OPPO体验店")</f>
        <v>0</v>
      </c>
      <c r="AB1557" s="99">
        <f>COUNTIFS(通讯通路门店!$S:$S,$G1557,通讯通路门店!$J:$J,"华为授权体验店")+COUNTIFS(通讯通路门店!$S:$S,$G1557,通讯通路门店!$J:$J,"华为堡垒店")</f>
        <v>0</v>
      </c>
      <c r="AC1557" s="99">
        <f>COUNTIFS(通讯通路门店!$S:$S,$G1557,通讯通路门店!$J:$J,"小米体验店")</f>
        <v>0</v>
      </c>
      <c r="AD1557" s="99">
        <f>COUNTIFS(通讯通路门店!$S:$S,$G1557,通讯通路门店!$J:$J,"苹果体验店")</f>
        <v>0</v>
      </c>
      <c r="AE1557" s="99">
        <f>COUNTIFS(通讯通路门店!$S:$S,$G1557,通讯通路门店!$J:$J,"其他品牌专卖店")</f>
        <v>0</v>
      </c>
      <c r="AF1557" s="99">
        <f>SUMIFS(通讯通路门店!$BI:$BI,通讯通路门店!$S:$S,$G1557)</f>
        <v>0</v>
      </c>
      <c r="AG1557" s="99">
        <f>SUMIFS(通讯通路门店!$BH:$BH,通讯通路门店!$S:$S,$G1557)</f>
        <v>0</v>
      </c>
      <c r="AH1557" s="99">
        <f t="shared" si="121"/>
        <v>0</v>
      </c>
      <c r="AI1557" s="99">
        <f>SUMIFS(通讯通路门店!$BB:$BB,通讯通路门店!$S:$S,$G1557)</f>
        <v>0</v>
      </c>
      <c r="AJ1557" s="99">
        <f>SUMIFS(通讯通路门店!$BE:$BE,通讯通路门店!$S:$S,$G1557)</f>
        <v>0</v>
      </c>
      <c r="AK1557" s="99">
        <f>SUMIFS(通讯通路门店!$BG:$BG,通讯通路门店!$S:$S,$G1557)</f>
        <v>0</v>
      </c>
      <c r="AL1557" s="99">
        <f>SUMIFS(通讯通路门店!$BC:$BC,通讯通路门店!$S:$S,$G1557)</f>
        <v>0</v>
      </c>
      <c r="AM1557" s="99">
        <f>SUMIFS(通讯通路门店!$BD:$BD,通讯通路门店!$S:$S,$G1557)</f>
        <v>0</v>
      </c>
      <c r="AN1557" s="99">
        <f>SUMIFS(通讯通路门店!$BF:$BF,通讯通路门店!$S:$S,$G1557)</f>
        <v>0</v>
      </c>
      <c r="AO1557" s="99">
        <f t="shared" si="122"/>
        <v>0</v>
      </c>
      <c r="AP1557" s="99">
        <f>SUMIFS(通讯通路门店!$K:$K,通讯通路门店!$S:$S,$G1557)</f>
        <v>0</v>
      </c>
      <c r="AQ1557" s="83"/>
      <c r="AR1557" s="99">
        <f>SUMIFS(通讯通路门店!$T:$T,通讯通路门店!$S:$S,$G1557)</f>
        <v>0</v>
      </c>
      <c r="AS1557" s="99">
        <f>SUMIFS(通讯通路门店!$U:$U,通讯通路门店!$S:$S,$G1557)</f>
        <v>0</v>
      </c>
      <c r="AT1557" s="99">
        <f>SUMIFS(通讯通路门店!$V:$V,通讯通路门店!$S:$S,$G1557)</f>
        <v>0</v>
      </c>
      <c r="AU1557" s="99">
        <f>SUMIFS(通讯通路门店!$W:$W,通讯通路门店!$S:$S,$G1557)</f>
        <v>0</v>
      </c>
      <c r="AV1557" s="99">
        <f>SUMIFS(通讯通路门店!$Z:$Z,通讯通路门店!$S:$S,$G1557)</f>
        <v>0</v>
      </c>
      <c r="AW1557" s="99">
        <f>SUMIFS(通讯通路门店!$AB:$AB,通讯通路门店!$S:$S,$G1557)</f>
        <v>0</v>
      </c>
      <c r="AX1557" s="99">
        <f>SUMIFS(通讯通路门店!$X:$X,通讯通路门店!$S:$S,$G1557)</f>
        <v>0</v>
      </c>
      <c r="AY1557" s="99">
        <f>SUMIFS(通讯通路门店!$Y:$Y,通讯通路门店!$S:$S,$G1557)</f>
        <v>0</v>
      </c>
      <c r="AZ1557" s="99">
        <f>SUMIFS(通讯通路门店!$AA:$AA,通讯通路门店!$S:$S,$G1557)</f>
        <v>0</v>
      </c>
      <c r="BA1557" s="99">
        <f t="shared" si="123"/>
        <v>0</v>
      </c>
      <c r="BB1557" s="99">
        <f t="shared" si="124"/>
        <v>0</v>
      </c>
      <c r="BC1557" s="99">
        <f>SUMIFS(通讯通路门店!$W:$W,通讯通路门店!$S:$S,$G1557,通讯通路门店!$J:$J,"荣耀体验店")+SUMIFS(通讯通路门店!$W:$W,通讯通路门店!$S:$S,$G1557,通讯通路门店!$J:$J,"荣耀授权专卖店")</f>
        <v>0</v>
      </c>
      <c r="BD1557" s="99">
        <f>SUMIFS(通讯通路门店!$Z:$Z,通讯通路门店!$S:$S,$G1557,通讯通路门店!$J:$J,"VIVO体验店")</f>
        <v>0</v>
      </c>
      <c r="BE1557" s="99">
        <f>SUMIFS(通讯通路门店!$AB:$AB,通讯通路门店!$S:$S,$G1557,通讯通路门店!$J:$J,"OPPO体验店")</f>
        <v>0</v>
      </c>
      <c r="BF1557" s="99">
        <f>SUMIFS(通讯通路门店!$X:$X,通讯通路门店!$S:$S,$G1557,通讯通路门店!$J:$J,"华为授权体验店")+SUMIFS(通讯通路门店!$AA:$AA,通讯通路门店!$S:$S,$G1557,通讯通路门店!$J:$J,"华为堡垒店")</f>
        <v>0</v>
      </c>
      <c r="BG1557" s="99">
        <f>SUMIFS(通讯通路门店!$Y:$Y,通讯通路门店!$S:$S,$G1557,通讯通路门店!$J:$J,"小米体验店")</f>
        <v>0</v>
      </c>
      <c r="BH1557" s="99">
        <f>SUMIFS(通讯通路门店!$AA:$AA,通讯通路门店!$S:$S,$G1557,通讯通路门店!$J:$J,"苹果体验店")</f>
        <v>0</v>
      </c>
      <c r="BI1557" s="99">
        <f>SUMIFS(通讯通路门店!$K:$K,通讯通路门店!$S:$S,$G1557,通讯通路门店!$J:$J,"其他品牌专卖店")</f>
        <v>0</v>
      </c>
      <c r="BJ1557" s="99">
        <f>SUMIFS(通讯通路门店!$AC:$AC,通讯通路门店!$S:$S,$G1557)</f>
        <v>0</v>
      </c>
      <c r="BK1557" s="99">
        <f>SUMIFS(通讯通路门店!$AD:$AD,通讯通路门店!$S:$S,$G1557)</f>
        <v>0</v>
      </c>
      <c r="BL1557" s="99">
        <f>SUMIFS(通讯通路门店!$AE:$AE,通讯通路门店!$S:$S,$G1557)</f>
        <v>0</v>
      </c>
      <c r="BM1557" s="99">
        <f>SUMIFS(通讯通路门店!$AF:$AF,通讯通路门店!$S:$S,$G1557)</f>
        <v>0</v>
      </c>
      <c r="BN1557" s="99">
        <f>SUMIFS(通讯通路门店!$AG:$AG,通讯通路门店!$S:$S,$G1557)</f>
        <v>0</v>
      </c>
      <c r="BO1557" s="99">
        <f>SUMIFS(通讯通路门店!$AH:$AH,通讯通路门店!$S:$S,$G1557)</f>
        <v>0</v>
      </c>
      <c r="BP1557" s="99">
        <f>SUMIFS(通讯通路门店!$AI:$AI,通讯通路门店!$S:$S,$G1557)</f>
        <v>0</v>
      </c>
      <c r="BQ1557" s="83"/>
    </row>
    <row r="1558" spans="1:69">
      <c r="A1558" s="99" t="str">
        <f>IFERROR(_xlfn.XLOOKUP($G1558,通讯通路门店!$S$4:$S$993931,通讯通路门店!$A$4:$A$993931,0,0),"")</f>
        <v>海南省</v>
      </c>
      <c r="B1558" s="99" t="str">
        <f>IFERROR(_xlfn.XLOOKUP($G1558,通讯通路门店!$S$4:$S$993931,通讯通路门店!$B$4:$B$993931,0,0),"")</f>
        <v>东方市</v>
      </c>
      <c r="C1558" s="99" t="str">
        <f>IFERROR(_xlfn.XLOOKUP($G1558,通讯通路门店!$S$4:$S$993931,通讯通路门店!$C$4:$C$993931,0,0),"")</f>
        <v>东方市</v>
      </c>
      <c r="D1558" s="99" t="str">
        <f>IFERROR(_xlfn.XLOOKUP($G1558,通讯通路门店!$S$4:$S$993931,通讯通路门店!$D$4:$D$993931,0,0),"")</f>
        <v>八所镇</v>
      </c>
      <c r="E1558" s="83"/>
      <c r="F1558" s="83"/>
      <c r="G1558" s="101"/>
      <c r="H1558" s="102">
        <f>IFERROR(_xlfn.XLOOKUP($G1558,通讯通路门店!$S$4:$S$993931,通讯通路门店!$R$4:$R$993931,0,0),"")</f>
        <v>0</v>
      </c>
      <c r="I1558" s="83"/>
      <c r="J1558" s="83"/>
      <c r="K1558" s="83"/>
      <c r="L1558" s="83"/>
      <c r="M1558" s="83"/>
      <c r="N1558" s="83"/>
      <c r="O1558" s="83"/>
      <c r="P1558" s="83"/>
      <c r="Q1558" s="83"/>
      <c r="R1558" s="83"/>
      <c r="S1558" s="83"/>
      <c r="T1558" s="83"/>
      <c r="U1558" s="99">
        <f>COUNTIF(通讯通路门店!$S:$S,$G1558)</f>
        <v>0</v>
      </c>
      <c r="V1558" s="99">
        <f>COUNTIFS(通讯通路门店!$S:$S,$G1558,通讯通路门店!$J:$J,"综合卖场")</f>
        <v>0</v>
      </c>
      <c r="W1558" s="99">
        <f>SUMIFS(通讯通路门店!$AJ:$AJ,通讯通路门店!$S:$S,通讯客户沙盘!$G1558)</f>
        <v>0</v>
      </c>
      <c r="X1558" s="99">
        <f t="shared" si="120"/>
        <v>0</v>
      </c>
      <c r="Y1558" s="99">
        <f>COUNTIFS(通讯通路门店!$S:$S,$G1558,通讯通路门店!$J:$J,"荣耀体验店")+COUNTIFS(通讯通路门店!$S:$S,$G1558,通讯通路门店!$J:$J,"荣耀授权专卖店")</f>
        <v>0</v>
      </c>
      <c r="Z1558" s="99">
        <f>COUNTIFS(通讯通路门店!$S:$S,$G1558,通讯通路门店!$J:$J,"VIVO体验店")</f>
        <v>0</v>
      </c>
      <c r="AA1558" s="99">
        <f>COUNTIFS(通讯通路门店!$S:$S,$G1558,通讯通路门店!$J:$J,"OPPO体验店")</f>
        <v>0</v>
      </c>
      <c r="AB1558" s="99">
        <f>COUNTIFS(通讯通路门店!$S:$S,$G1558,通讯通路门店!$J:$J,"华为授权体验店")+COUNTIFS(通讯通路门店!$S:$S,$G1558,通讯通路门店!$J:$J,"华为堡垒店")</f>
        <v>0</v>
      </c>
      <c r="AC1558" s="99">
        <f>COUNTIFS(通讯通路门店!$S:$S,$G1558,通讯通路门店!$J:$J,"小米体验店")</f>
        <v>0</v>
      </c>
      <c r="AD1558" s="99">
        <f>COUNTIFS(通讯通路门店!$S:$S,$G1558,通讯通路门店!$J:$J,"苹果体验店")</f>
        <v>0</v>
      </c>
      <c r="AE1558" s="99">
        <f>COUNTIFS(通讯通路门店!$S:$S,$G1558,通讯通路门店!$J:$J,"其他品牌专卖店")</f>
        <v>0</v>
      </c>
      <c r="AF1558" s="99">
        <f>SUMIFS(通讯通路门店!$BI:$BI,通讯通路门店!$S:$S,$G1558)</f>
        <v>0</v>
      </c>
      <c r="AG1558" s="99">
        <f>SUMIFS(通讯通路门店!$BH:$BH,通讯通路门店!$S:$S,$G1558)</f>
        <v>0</v>
      </c>
      <c r="AH1558" s="99">
        <f t="shared" si="121"/>
        <v>0</v>
      </c>
      <c r="AI1558" s="99">
        <f>SUMIFS(通讯通路门店!$BB:$BB,通讯通路门店!$S:$S,$G1558)</f>
        <v>0</v>
      </c>
      <c r="AJ1558" s="99">
        <f>SUMIFS(通讯通路门店!$BE:$BE,通讯通路门店!$S:$S,$G1558)</f>
        <v>0</v>
      </c>
      <c r="AK1558" s="99">
        <f>SUMIFS(通讯通路门店!$BG:$BG,通讯通路门店!$S:$S,$G1558)</f>
        <v>0</v>
      </c>
      <c r="AL1558" s="99">
        <f>SUMIFS(通讯通路门店!$BC:$BC,通讯通路门店!$S:$S,$G1558)</f>
        <v>0</v>
      </c>
      <c r="AM1558" s="99">
        <f>SUMIFS(通讯通路门店!$BD:$BD,通讯通路门店!$S:$S,$G1558)</f>
        <v>0</v>
      </c>
      <c r="AN1558" s="99">
        <f>SUMIFS(通讯通路门店!$BF:$BF,通讯通路门店!$S:$S,$G1558)</f>
        <v>0</v>
      </c>
      <c r="AO1558" s="99">
        <f t="shared" si="122"/>
        <v>0</v>
      </c>
      <c r="AP1558" s="99">
        <f>SUMIFS(通讯通路门店!$K:$K,通讯通路门店!$S:$S,$G1558)</f>
        <v>0</v>
      </c>
      <c r="AQ1558" s="83"/>
      <c r="AR1558" s="99">
        <f>SUMIFS(通讯通路门店!$T:$T,通讯通路门店!$S:$S,$G1558)</f>
        <v>0</v>
      </c>
      <c r="AS1558" s="99">
        <f>SUMIFS(通讯通路门店!$U:$U,通讯通路门店!$S:$S,$G1558)</f>
        <v>0</v>
      </c>
      <c r="AT1558" s="99">
        <f>SUMIFS(通讯通路门店!$V:$V,通讯通路门店!$S:$S,$G1558)</f>
        <v>0</v>
      </c>
      <c r="AU1558" s="99">
        <f>SUMIFS(通讯通路门店!$W:$W,通讯通路门店!$S:$S,$G1558)</f>
        <v>0</v>
      </c>
      <c r="AV1558" s="99">
        <f>SUMIFS(通讯通路门店!$Z:$Z,通讯通路门店!$S:$S,$G1558)</f>
        <v>0</v>
      </c>
      <c r="AW1558" s="99">
        <f>SUMIFS(通讯通路门店!$AB:$AB,通讯通路门店!$S:$S,$G1558)</f>
        <v>0</v>
      </c>
      <c r="AX1558" s="99">
        <f>SUMIFS(通讯通路门店!$X:$X,通讯通路门店!$S:$S,$G1558)</f>
        <v>0</v>
      </c>
      <c r="AY1558" s="99">
        <f>SUMIFS(通讯通路门店!$Y:$Y,通讯通路门店!$S:$S,$G1558)</f>
        <v>0</v>
      </c>
      <c r="AZ1558" s="99">
        <f>SUMIFS(通讯通路门店!$AA:$AA,通讯通路门店!$S:$S,$G1558)</f>
        <v>0</v>
      </c>
      <c r="BA1558" s="99">
        <f t="shared" si="123"/>
        <v>0</v>
      </c>
      <c r="BB1558" s="99">
        <f t="shared" si="124"/>
        <v>0</v>
      </c>
      <c r="BC1558" s="99">
        <f>SUMIFS(通讯通路门店!$W:$W,通讯通路门店!$S:$S,$G1558,通讯通路门店!$J:$J,"荣耀体验店")+SUMIFS(通讯通路门店!$W:$W,通讯通路门店!$S:$S,$G1558,通讯通路门店!$J:$J,"荣耀授权专卖店")</f>
        <v>0</v>
      </c>
      <c r="BD1558" s="99">
        <f>SUMIFS(通讯通路门店!$Z:$Z,通讯通路门店!$S:$S,$G1558,通讯通路门店!$J:$J,"VIVO体验店")</f>
        <v>0</v>
      </c>
      <c r="BE1558" s="99">
        <f>SUMIFS(通讯通路门店!$AB:$AB,通讯通路门店!$S:$S,$G1558,通讯通路门店!$J:$J,"OPPO体验店")</f>
        <v>0</v>
      </c>
      <c r="BF1558" s="99">
        <f>SUMIFS(通讯通路门店!$X:$X,通讯通路门店!$S:$S,$G1558,通讯通路门店!$J:$J,"华为授权体验店")+SUMIFS(通讯通路门店!$AA:$AA,通讯通路门店!$S:$S,$G1558,通讯通路门店!$J:$J,"华为堡垒店")</f>
        <v>0</v>
      </c>
      <c r="BG1558" s="99">
        <f>SUMIFS(通讯通路门店!$Y:$Y,通讯通路门店!$S:$S,$G1558,通讯通路门店!$J:$J,"小米体验店")</f>
        <v>0</v>
      </c>
      <c r="BH1558" s="99">
        <f>SUMIFS(通讯通路门店!$AA:$AA,通讯通路门店!$S:$S,$G1558,通讯通路门店!$J:$J,"苹果体验店")</f>
        <v>0</v>
      </c>
      <c r="BI1558" s="99">
        <f>SUMIFS(通讯通路门店!$K:$K,通讯通路门店!$S:$S,$G1558,通讯通路门店!$J:$J,"其他品牌专卖店")</f>
        <v>0</v>
      </c>
      <c r="BJ1558" s="99">
        <f>SUMIFS(通讯通路门店!$AC:$AC,通讯通路门店!$S:$S,$G1558)</f>
        <v>0</v>
      </c>
      <c r="BK1558" s="99">
        <f>SUMIFS(通讯通路门店!$AD:$AD,通讯通路门店!$S:$S,$G1558)</f>
        <v>0</v>
      </c>
      <c r="BL1558" s="99">
        <f>SUMIFS(通讯通路门店!$AE:$AE,通讯通路门店!$S:$S,$G1558)</f>
        <v>0</v>
      </c>
      <c r="BM1558" s="99">
        <f>SUMIFS(通讯通路门店!$AF:$AF,通讯通路门店!$S:$S,$G1558)</f>
        <v>0</v>
      </c>
      <c r="BN1558" s="99">
        <f>SUMIFS(通讯通路门店!$AG:$AG,通讯通路门店!$S:$S,$G1558)</f>
        <v>0</v>
      </c>
      <c r="BO1558" s="99">
        <f>SUMIFS(通讯通路门店!$AH:$AH,通讯通路门店!$S:$S,$G1558)</f>
        <v>0</v>
      </c>
      <c r="BP1558" s="99">
        <f>SUMIFS(通讯通路门店!$AI:$AI,通讯通路门店!$S:$S,$G1558)</f>
        <v>0</v>
      </c>
      <c r="BQ1558" s="83"/>
    </row>
    <row r="1559" spans="1:69">
      <c r="A1559" s="99" t="str">
        <f>IFERROR(_xlfn.XLOOKUP($G1559,通讯通路门店!$S$4:$S$993931,通讯通路门店!$A$4:$A$993931,0,0),"")</f>
        <v>海南省</v>
      </c>
      <c r="B1559" s="99" t="str">
        <f>IFERROR(_xlfn.XLOOKUP($G1559,通讯通路门店!$S$4:$S$993931,通讯通路门店!$B$4:$B$993931,0,0),"")</f>
        <v>东方市</v>
      </c>
      <c r="C1559" s="99" t="str">
        <f>IFERROR(_xlfn.XLOOKUP($G1559,通讯通路门店!$S$4:$S$993931,通讯通路门店!$C$4:$C$993931,0,0),"")</f>
        <v>东方市</v>
      </c>
      <c r="D1559" s="99" t="str">
        <f>IFERROR(_xlfn.XLOOKUP($G1559,通讯通路门店!$S$4:$S$993931,通讯通路门店!$D$4:$D$993931,0,0),"")</f>
        <v>八所镇</v>
      </c>
      <c r="E1559" s="83"/>
      <c r="F1559" s="83"/>
      <c r="G1559" s="101"/>
      <c r="H1559" s="102">
        <f>IFERROR(_xlfn.XLOOKUP($G1559,通讯通路门店!$S$4:$S$993931,通讯通路门店!$R$4:$R$993931,0,0),"")</f>
        <v>0</v>
      </c>
      <c r="I1559" s="83"/>
      <c r="J1559" s="83"/>
      <c r="K1559" s="83"/>
      <c r="L1559" s="83"/>
      <c r="M1559" s="83"/>
      <c r="N1559" s="83"/>
      <c r="O1559" s="83"/>
      <c r="P1559" s="83"/>
      <c r="Q1559" s="83"/>
      <c r="R1559" s="83"/>
      <c r="S1559" s="83"/>
      <c r="T1559" s="83"/>
      <c r="U1559" s="99">
        <f>COUNTIF(通讯通路门店!$S:$S,$G1559)</f>
        <v>0</v>
      </c>
      <c r="V1559" s="99">
        <f>COUNTIFS(通讯通路门店!$S:$S,$G1559,通讯通路门店!$J:$J,"综合卖场")</f>
        <v>0</v>
      </c>
      <c r="W1559" s="99">
        <f>SUMIFS(通讯通路门店!$AJ:$AJ,通讯通路门店!$S:$S,通讯客户沙盘!$G1559)</f>
        <v>0</v>
      </c>
      <c r="X1559" s="99">
        <f t="shared" si="120"/>
        <v>0</v>
      </c>
      <c r="Y1559" s="99">
        <f>COUNTIFS(通讯通路门店!$S:$S,$G1559,通讯通路门店!$J:$J,"荣耀体验店")+COUNTIFS(通讯通路门店!$S:$S,$G1559,通讯通路门店!$J:$J,"荣耀授权专卖店")</f>
        <v>0</v>
      </c>
      <c r="Z1559" s="99">
        <f>COUNTIFS(通讯通路门店!$S:$S,$G1559,通讯通路门店!$J:$J,"VIVO体验店")</f>
        <v>0</v>
      </c>
      <c r="AA1559" s="99">
        <f>COUNTIFS(通讯通路门店!$S:$S,$G1559,通讯通路门店!$J:$J,"OPPO体验店")</f>
        <v>0</v>
      </c>
      <c r="AB1559" s="99">
        <f>COUNTIFS(通讯通路门店!$S:$S,$G1559,通讯通路门店!$J:$J,"华为授权体验店")+COUNTIFS(通讯通路门店!$S:$S,$G1559,通讯通路门店!$J:$J,"华为堡垒店")</f>
        <v>0</v>
      </c>
      <c r="AC1559" s="99">
        <f>COUNTIFS(通讯通路门店!$S:$S,$G1559,通讯通路门店!$J:$J,"小米体验店")</f>
        <v>0</v>
      </c>
      <c r="AD1559" s="99">
        <f>COUNTIFS(通讯通路门店!$S:$S,$G1559,通讯通路门店!$J:$J,"苹果体验店")</f>
        <v>0</v>
      </c>
      <c r="AE1559" s="99">
        <f>COUNTIFS(通讯通路门店!$S:$S,$G1559,通讯通路门店!$J:$J,"其他品牌专卖店")</f>
        <v>0</v>
      </c>
      <c r="AF1559" s="99">
        <f>SUMIFS(通讯通路门店!$BI:$BI,通讯通路门店!$S:$S,$G1559)</f>
        <v>0</v>
      </c>
      <c r="AG1559" s="99">
        <f>SUMIFS(通讯通路门店!$BH:$BH,通讯通路门店!$S:$S,$G1559)</f>
        <v>0</v>
      </c>
      <c r="AH1559" s="99">
        <f t="shared" si="121"/>
        <v>0</v>
      </c>
      <c r="AI1559" s="99">
        <f>SUMIFS(通讯通路门店!$BB:$BB,通讯通路门店!$S:$S,$G1559)</f>
        <v>0</v>
      </c>
      <c r="AJ1559" s="99">
        <f>SUMIFS(通讯通路门店!$BE:$BE,通讯通路门店!$S:$S,$G1559)</f>
        <v>0</v>
      </c>
      <c r="AK1559" s="99">
        <f>SUMIFS(通讯通路门店!$BG:$BG,通讯通路门店!$S:$S,$G1559)</f>
        <v>0</v>
      </c>
      <c r="AL1559" s="99">
        <f>SUMIFS(通讯通路门店!$BC:$BC,通讯通路门店!$S:$S,$G1559)</f>
        <v>0</v>
      </c>
      <c r="AM1559" s="99">
        <f>SUMIFS(通讯通路门店!$BD:$BD,通讯通路门店!$S:$S,$G1559)</f>
        <v>0</v>
      </c>
      <c r="AN1559" s="99">
        <f>SUMIFS(通讯通路门店!$BF:$BF,通讯通路门店!$S:$S,$G1559)</f>
        <v>0</v>
      </c>
      <c r="AO1559" s="99">
        <f t="shared" si="122"/>
        <v>0</v>
      </c>
      <c r="AP1559" s="99">
        <f>SUMIFS(通讯通路门店!$K:$K,通讯通路门店!$S:$S,$G1559)</f>
        <v>0</v>
      </c>
      <c r="AQ1559" s="83"/>
      <c r="AR1559" s="99">
        <f>SUMIFS(通讯通路门店!$T:$T,通讯通路门店!$S:$S,$G1559)</f>
        <v>0</v>
      </c>
      <c r="AS1559" s="99">
        <f>SUMIFS(通讯通路门店!$U:$U,通讯通路门店!$S:$S,$G1559)</f>
        <v>0</v>
      </c>
      <c r="AT1559" s="99">
        <f>SUMIFS(通讯通路门店!$V:$V,通讯通路门店!$S:$S,$G1559)</f>
        <v>0</v>
      </c>
      <c r="AU1559" s="99">
        <f>SUMIFS(通讯通路门店!$W:$W,通讯通路门店!$S:$S,$G1559)</f>
        <v>0</v>
      </c>
      <c r="AV1559" s="99">
        <f>SUMIFS(通讯通路门店!$Z:$Z,通讯通路门店!$S:$S,$G1559)</f>
        <v>0</v>
      </c>
      <c r="AW1559" s="99">
        <f>SUMIFS(通讯通路门店!$AB:$AB,通讯通路门店!$S:$S,$G1559)</f>
        <v>0</v>
      </c>
      <c r="AX1559" s="99">
        <f>SUMIFS(通讯通路门店!$X:$X,通讯通路门店!$S:$S,$G1559)</f>
        <v>0</v>
      </c>
      <c r="AY1559" s="99">
        <f>SUMIFS(通讯通路门店!$Y:$Y,通讯通路门店!$S:$S,$G1559)</f>
        <v>0</v>
      </c>
      <c r="AZ1559" s="99">
        <f>SUMIFS(通讯通路门店!$AA:$AA,通讯通路门店!$S:$S,$G1559)</f>
        <v>0</v>
      </c>
      <c r="BA1559" s="99">
        <f t="shared" si="123"/>
        <v>0</v>
      </c>
      <c r="BB1559" s="99">
        <f t="shared" si="124"/>
        <v>0</v>
      </c>
      <c r="BC1559" s="99">
        <f>SUMIFS(通讯通路门店!$W:$W,通讯通路门店!$S:$S,$G1559,通讯通路门店!$J:$J,"荣耀体验店")+SUMIFS(通讯通路门店!$W:$W,通讯通路门店!$S:$S,$G1559,通讯通路门店!$J:$J,"荣耀授权专卖店")</f>
        <v>0</v>
      </c>
      <c r="BD1559" s="99">
        <f>SUMIFS(通讯通路门店!$Z:$Z,通讯通路门店!$S:$S,$G1559,通讯通路门店!$J:$J,"VIVO体验店")</f>
        <v>0</v>
      </c>
      <c r="BE1559" s="99">
        <f>SUMIFS(通讯通路门店!$AB:$AB,通讯通路门店!$S:$S,$G1559,通讯通路门店!$J:$J,"OPPO体验店")</f>
        <v>0</v>
      </c>
      <c r="BF1559" s="99">
        <f>SUMIFS(通讯通路门店!$X:$X,通讯通路门店!$S:$S,$G1559,通讯通路门店!$J:$J,"华为授权体验店")+SUMIFS(通讯通路门店!$AA:$AA,通讯通路门店!$S:$S,$G1559,通讯通路门店!$J:$J,"华为堡垒店")</f>
        <v>0</v>
      </c>
      <c r="BG1559" s="99">
        <f>SUMIFS(通讯通路门店!$Y:$Y,通讯通路门店!$S:$S,$G1559,通讯通路门店!$J:$J,"小米体验店")</f>
        <v>0</v>
      </c>
      <c r="BH1559" s="99">
        <f>SUMIFS(通讯通路门店!$AA:$AA,通讯通路门店!$S:$S,$G1559,通讯通路门店!$J:$J,"苹果体验店")</f>
        <v>0</v>
      </c>
      <c r="BI1559" s="99">
        <f>SUMIFS(通讯通路门店!$K:$K,通讯通路门店!$S:$S,$G1559,通讯通路门店!$J:$J,"其他品牌专卖店")</f>
        <v>0</v>
      </c>
      <c r="BJ1559" s="99">
        <f>SUMIFS(通讯通路门店!$AC:$AC,通讯通路门店!$S:$S,$G1559)</f>
        <v>0</v>
      </c>
      <c r="BK1559" s="99">
        <f>SUMIFS(通讯通路门店!$AD:$AD,通讯通路门店!$S:$S,$G1559)</f>
        <v>0</v>
      </c>
      <c r="BL1559" s="99">
        <f>SUMIFS(通讯通路门店!$AE:$AE,通讯通路门店!$S:$S,$G1559)</f>
        <v>0</v>
      </c>
      <c r="BM1559" s="99">
        <f>SUMIFS(通讯通路门店!$AF:$AF,通讯通路门店!$S:$S,$G1559)</f>
        <v>0</v>
      </c>
      <c r="BN1559" s="99">
        <f>SUMIFS(通讯通路门店!$AG:$AG,通讯通路门店!$S:$S,$G1559)</f>
        <v>0</v>
      </c>
      <c r="BO1559" s="99">
        <f>SUMIFS(通讯通路门店!$AH:$AH,通讯通路门店!$S:$S,$G1559)</f>
        <v>0</v>
      </c>
      <c r="BP1559" s="99">
        <f>SUMIFS(通讯通路门店!$AI:$AI,通讯通路门店!$S:$S,$G1559)</f>
        <v>0</v>
      </c>
      <c r="BQ1559" s="83"/>
    </row>
    <row r="1560" spans="1:69">
      <c r="A1560" s="99" t="str">
        <f>IFERROR(_xlfn.XLOOKUP($G1560,通讯通路门店!$S$4:$S$993931,通讯通路门店!$A$4:$A$993931,0,0),"")</f>
        <v>海南省</v>
      </c>
      <c r="B1560" s="99" t="str">
        <f>IFERROR(_xlfn.XLOOKUP($G1560,通讯通路门店!$S$4:$S$993931,通讯通路门店!$B$4:$B$993931,0,0),"")</f>
        <v>东方市</v>
      </c>
      <c r="C1560" s="99" t="str">
        <f>IFERROR(_xlfn.XLOOKUP($G1560,通讯通路门店!$S$4:$S$993931,通讯通路门店!$C$4:$C$993931,0,0),"")</f>
        <v>东方市</v>
      </c>
      <c r="D1560" s="99" t="str">
        <f>IFERROR(_xlfn.XLOOKUP($G1560,通讯通路门店!$S$4:$S$993931,通讯通路门店!$D$4:$D$993931,0,0),"")</f>
        <v>八所镇</v>
      </c>
      <c r="E1560" s="83"/>
      <c r="F1560" s="83"/>
      <c r="G1560" s="101"/>
      <c r="H1560" s="102">
        <f>IFERROR(_xlfn.XLOOKUP($G1560,通讯通路门店!$S$4:$S$993931,通讯通路门店!$R$4:$R$993931,0,0),"")</f>
        <v>0</v>
      </c>
      <c r="I1560" s="83"/>
      <c r="J1560" s="83"/>
      <c r="K1560" s="83"/>
      <c r="L1560" s="83"/>
      <c r="M1560" s="83"/>
      <c r="N1560" s="83"/>
      <c r="O1560" s="83"/>
      <c r="P1560" s="83"/>
      <c r="Q1560" s="83"/>
      <c r="R1560" s="83"/>
      <c r="S1560" s="83"/>
      <c r="T1560" s="83"/>
      <c r="U1560" s="99">
        <f>COUNTIF(通讯通路门店!$S:$S,$G1560)</f>
        <v>0</v>
      </c>
      <c r="V1560" s="99">
        <f>COUNTIFS(通讯通路门店!$S:$S,$G1560,通讯通路门店!$J:$J,"综合卖场")</f>
        <v>0</v>
      </c>
      <c r="W1560" s="99">
        <f>SUMIFS(通讯通路门店!$AJ:$AJ,通讯通路门店!$S:$S,通讯客户沙盘!$G1560)</f>
        <v>0</v>
      </c>
      <c r="X1560" s="99">
        <f t="shared" si="120"/>
        <v>0</v>
      </c>
      <c r="Y1560" s="99">
        <f>COUNTIFS(通讯通路门店!$S:$S,$G1560,通讯通路门店!$J:$J,"荣耀体验店")+COUNTIFS(通讯通路门店!$S:$S,$G1560,通讯通路门店!$J:$J,"荣耀授权专卖店")</f>
        <v>0</v>
      </c>
      <c r="Z1560" s="99">
        <f>COUNTIFS(通讯通路门店!$S:$S,$G1560,通讯通路门店!$J:$J,"VIVO体验店")</f>
        <v>0</v>
      </c>
      <c r="AA1560" s="99">
        <f>COUNTIFS(通讯通路门店!$S:$S,$G1560,通讯通路门店!$J:$J,"OPPO体验店")</f>
        <v>0</v>
      </c>
      <c r="AB1560" s="99">
        <f>COUNTIFS(通讯通路门店!$S:$S,$G1560,通讯通路门店!$J:$J,"华为授权体验店")+COUNTIFS(通讯通路门店!$S:$S,$G1560,通讯通路门店!$J:$J,"华为堡垒店")</f>
        <v>0</v>
      </c>
      <c r="AC1560" s="99">
        <f>COUNTIFS(通讯通路门店!$S:$S,$G1560,通讯通路门店!$J:$J,"小米体验店")</f>
        <v>0</v>
      </c>
      <c r="AD1560" s="99">
        <f>COUNTIFS(通讯通路门店!$S:$S,$G1560,通讯通路门店!$J:$J,"苹果体验店")</f>
        <v>0</v>
      </c>
      <c r="AE1560" s="99">
        <f>COUNTIFS(通讯通路门店!$S:$S,$G1560,通讯通路门店!$J:$J,"其他品牌专卖店")</f>
        <v>0</v>
      </c>
      <c r="AF1560" s="99">
        <f>SUMIFS(通讯通路门店!$BI:$BI,通讯通路门店!$S:$S,$G1560)</f>
        <v>0</v>
      </c>
      <c r="AG1560" s="99">
        <f>SUMIFS(通讯通路门店!$BH:$BH,通讯通路门店!$S:$S,$G1560)</f>
        <v>0</v>
      </c>
      <c r="AH1560" s="99">
        <f t="shared" si="121"/>
        <v>0</v>
      </c>
      <c r="AI1560" s="99">
        <f>SUMIFS(通讯通路门店!$BB:$BB,通讯通路门店!$S:$S,$G1560)</f>
        <v>0</v>
      </c>
      <c r="AJ1560" s="99">
        <f>SUMIFS(通讯通路门店!$BE:$BE,通讯通路门店!$S:$S,$G1560)</f>
        <v>0</v>
      </c>
      <c r="AK1560" s="99">
        <f>SUMIFS(通讯通路门店!$BG:$BG,通讯通路门店!$S:$S,$G1560)</f>
        <v>0</v>
      </c>
      <c r="AL1560" s="99">
        <f>SUMIFS(通讯通路门店!$BC:$BC,通讯通路门店!$S:$S,$G1560)</f>
        <v>0</v>
      </c>
      <c r="AM1560" s="99">
        <f>SUMIFS(通讯通路门店!$BD:$BD,通讯通路门店!$S:$S,$G1560)</f>
        <v>0</v>
      </c>
      <c r="AN1560" s="99">
        <f>SUMIFS(通讯通路门店!$BF:$BF,通讯通路门店!$S:$S,$G1560)</f>
        <v>0</v>
      </c>
      <c r="AO1560" s="99">
        <f t="shared" si="122"/>
        <v>0</v>
      </c>
      <c r="AP1560" s="99">
        <f>SUMIFS(通讯通路门店!$K:$K,通讯通路门店!$S:$S,$G1560)</f>
        <v>0</v>
      </c>
      <c r="AQ1560" s="83"/>
      <c r="AR1560" s="99">
        <f>SUMIFS(通讯通路门店!$T:$T,通讯通路门店!$S:$S,$G1560)</f>
        <v>0</v>
      </c>
      <c r="AS1560" s="99">
        <f>SUMIFS(通讯通路门店!$U:$U,通讯通路门店!$S:$S,$G1560)</f>
        <v>0</v>
      </c>
      <c r="AT1560" s="99">
        <f>SUMIFS(通讯通路门店!$V:$V,通讯通路门店!$S:$S,$G1560)</f>
        <v>0</v>
      </c>
      <c r="AU1560" s="99">
        <f>SUMIFS(通讯通路门店!$W:$W,通讯通路门店!$S:$S,$G1560)</f>
        <v>0</v>
      </c>
      <c r="AV1560" s="99">
        <f>SUMIFS(通讯通路门店!$Z:$Z,通讯通路门店!$S:$S,$G1560)</f>
        <v>0</v>
      </c>
      <c r="AW1560" s="99">
        <f>SUMIFS(通讯通路门店!$AB:$AB,通讯通路门店!$S:$S,$G1560)</f>
        <v>0</v>
      </c>
      <c r="AX1560" s="99">
        <f>SUMIFS(通讯通路门店!$X:$X,通讯通路门店!$S:$S,$G1560)</f>
        <v>0</v>
      </c>
      <c r="AY1560" s="99">
        <f>SUMIFS(通讯通路门店!$Y:$Y,通讯通路门店!$S:$S,$G1560)</f>
        <v>0</v>
      </c>
      <c r="AZ1560" s="99">
        <f>SUMIFS(通讯通路门店!$AA:$AA,通讯通路门店!$S:$S,$G1560)</f>
        <v>0</v>
      </c>
      <c r="BA1560" s="99">
        <f t="shared" si="123"/>
        <v>0</v>
      </c>
      <c r="BB1560" s="99">
        <f t="shared" si="124"/>
        <v>0</v>
      </c>
      <c r="BC1560" s="99">
        <f>SUMIFS(通讯通路门店!$W:$W,通讯通路门店!$S:$S,$G1560,通讯通路门店!$J:$J,"荣耀体验店")+SUMIFS(通讯通路门店!$W:$W,通讯通路门店!$S:$S,$G1560,通讯通路门店!$J:$J,"荣耀授权专卖店")</f>
        <v>0</v>
      </c>
      <c r="BD1560" s="99">
        <f>SUMIFS(通讯通路门店!$Z:$Z,通讯通路门店!$S:$S,$G1560,通讯通路门店!$J:$J,"VIVO体验店")</f>
        <v>0</v>
      </c>
      <c r="BE1560" s="99">
        <f>SUMIFS(通讯通路门店!$AB:$AB,通讯通路门店!$S:$S,$G1560,通讯通路门店!$J:$J,"OPPO体验店")</f>
        <v>0</v>
      </c>
      <c r="BF1560" s="99">
        <f>SUMIFS(通讯通路门店!$X:$X,通讯通路门店!$S:$S,$G1560,通讯通路门店!$J:$J,"华为授权体验店")+SUMIFS(通讯通路门店!$AA:$AA,通讯通路门店!$S:$S,$G1560,通讯通路门店!$J:$J,"华为堡垒店")</f>
        <v>0</v>
      </c>
      <c r="BG1560" s="99">
        <f>SUMIFS(通讯通路门店!$Y:$Y,通讯通路门店!$S:$S,$G1560,通讯通路门店!$J:$J,"小米体验店")</f>
        <v>0</v>
      </c>
      <c r="BH1560" s="99">
        <f>SUMIFS(通讯通路门店!$AA:$AA,通讯通路门店!$S:$S,$G1560,通讯通路门店!$J:$J,"苹果体验店")</f>
        <v>0</v>
      </c>
      <c r="BI1560" s="99">
        <f>SUMIFS(通讯通路门店!$K:$K,通讯通路门店!$S:$S,$G1560,通讯通路门店!$J:$J,"其他品牌专卖店")</f>
        <v>0</v>
      </c>
      <c r="BJ1560" s="99">
        <f>SUMIFS(通讯通路门店!$AC:$AC,通讯通路门店!$S:$S,$G1560)</f>
        <v>0</v>
      </c>
      <c r="BK1560" s="99">
        <f>SUMIFS(通讯通路门店!$AD:$AD,通讯通路门店!$S:$S,$G1560)</f>
        <v>0</v>
      </c>
      <c r="BL1560" s="99">
        <f>SUMIFS(通讯通路门店!$AE:$AE,通讯通路门店!$S:$S,$G1560)</f>
        <v>0</v>
      </c>
      <c r="BM1560" s="99">
        <f>SUMIFS(通讯通路门店!$AF:$AF,通讯通路门店!$S:$S,$G1560)</f>
        <v>0</v>
      </c>
      <c r="BN1560" s="99">
        <f>SUMIFS(通讯通路门店!$AG:$AG,通讯通路门店!$S:$S,$G1560)</f>
        <v>0</v>
      </c>
      <c r="BO1560" s="99">
        <f>SUMIFS(通讯通路门店!$AH:$AH,通讯通路门店!$S:$S,$G1560)</f>
        <v>0</v>
      </c>
      <c r="BP1560" s="99">
        <f>SUMIFS(通讯通路门店!$AI:$AI,通讯通路门店!$S:$S,$G1560)</f>
        <v>0</v>
      </c>
      <c r="BQ1560" s="83"/>
    </row>
    <row r="1561" spans="1:69">
      <c r="A1561" s="99" t="str">
        <f>IFERROR(_xlfn.XLOOKUP($G1561,通讯通路门店!$S$4:$S$993931,通讯通路门店!$A$4:$A$993931,0,0),"")</f>
        <v>海南省</v>
      </c>
      <c r="B1561" s="99" t="str">
        <f>IFERROR(_xlfn.XLOOKUP($G1561,通讯通路门店!$S$4:$S$993931,通讯通路门店!$B$4:$B$993931,0,0),"")</f>
        <v>东方市</v>
      </c>
      <c r="C1561" s="99" t="str">
        <f>IFERROR(_xlfn.XLOOKUP($G1561,通讯通路门店!$S$4:$S$993931,通讯通路门店!$C$4:$C$993931,0,0),"")</f>
        <v>东方市</v>
      </c>
      <c r="D1561" s="99" t="str">
        <f>IFERROR(_xlfn.XLOOKUP($G1561,通讯通路门店!$S$4:$S$993931,通讯通路门店!$D$4:$D$993931,0,0),"")</f>
        <v>八所镇</v>
      </c>
      <c r="E1561" s="83"/>
      <c r="F1561" s="83"/>
      <c r="G1561" s="101"/>
      <c r="H1561" s="102">
        <f>IFERROR(_xlfn.XLOOKUP($G1561,通讯通路门店!$S$4:$S$993931,通讯通路门店!$R$4:$R$993931,0,0),"")</f>
        <v>0</v>
      </c>
      <c r="I1561" s="83"/>
      <c r="J1561" s="83"/>
      <c r="K1561" s="83"/>
      <c r="L1561" s="83"/>
      <c r="M1561" s="83"/>
      <c r="N1561" s="83"/>
      <c r="O1561" s="83"/>
      <c r="P1561" s="83"/>
      <c r="Q1561" s="83"/>
      <c r="R1561" s="83"/>
      <c r="S1561" s="83"/>
      <c r="T1561" s="83"/>
      <c r="U1561" s="99">
        <f>COUNTIF(通讯通路门店!$S:$S,$G1561)</f>
        <v>0</v>
      </c>
      <c r="V1561" s="99">
        <f>COUNTIFS(通讯通路门店!$S:$S,$G1561,通讯通路门店!$J:$J,"综合卖场")</f>
        <v>0</v>
      </c>
      <c r="W1561" s="99">
        <f>SUMIFS(通讯通路门店!$AJ:$AJ,通讯通路门店!$S:$S,通讯客户沙盘!$G1561)</f>
        <v>0</v>
      </c>
      <c r="X1561" s="99">
        <f t="shared" si="120"/>
        <v>0</v>
      </c>
      <c r="Y1561" s="99">
        <f>COUNTIFS(通讯通路门店!$S:$S,$G1561,通讯通路门店!$J:$J,"荣耀体验店")+COUNTIFS(通讯通路门店!$S:$S,$G1561,通讯通路门店!$J:$J,"荣耀授权专卖店")</f>
        <v>0</v>
      </c>
      <c r="Z1561" s="99">
        <f>COUNTIFS(通讯通路门店!$S:$S,$G1561,通讯通路门店!$J:$J,"VIVO体验店")</f>
        <v>0</v>
      </c>
      <c r="AA1561" s="99">
        <f>COUNTIFS(通讯通路门店!$S:$S,$G1561,通讯通路门店!$J:$J,"OPPO体验店")</f>
        <v>0</v>
      </c>
      <c r="AB1561" s="99">
        <f>COUNTIFS(通讯通路门店!$S:$S,$G1561,通讯通路门店!$J:$J,"华为授权体验店")+COUNTIFS(通讯通路门店!$S:$S,$G1561,通讯通路门店!$J:$J,"华为堡垒店")</f>
        <v>0</v>
      </c>
      <c r="AC1561" s="99">
        <f>COUNTIFS(通讯通路门店!$S:$S,$G1561,通讯通路门店!$J:$J,"小米体验店")</f>
        <v>0</v>
      </c>
      <c r="AD1561" s="99">
        <f>COUNTIFS(通讯通路门店!$S:$S,$G1561,通讯通路门店!$J:$J,"苹果体验店")</f>
        <v>0</v>
      </c>
      <c r="AE1561" s="99">
        <f>COUNTIFS(通讯通路门店!$S:$S,$G1561,通讯通路门店!$J:$J,"其他品牌专卖店")</f>
        <v>0</v>
      </c>
      <c r="AF1561" s="99">
        <f>SUMIFS(通讯通路门店!$BI:$BI,通讯通路门店!$S:$S,$G1561)</f>
        <v>0</v>
      </c>
      <c r="AG1561" s="99">
        <f>SUMIFS(通讯通路门店!$BH:$BH,通讯通路门店!$S:$S,$G1561)</f>
        <v>0</v>
      </c>
      <c r="AH1561" s="99">
        <f t="shared" si="121"/>
        <v>0</v>
      </c>
      <c r="AI1561" s="99">
        <f>SUMIFS(通讯通路门店!$BB:$BB,通讯通路门店!$S:$S,$G1561)</f>
        <v>0</v>
      </c>
      <c r="AJ1561" s="99">
        <f>SUMIFS(通讯通路门店!$BE:$BE,通讯通路门店!$S:$S,$G1561)</f>
        <v>0</v>
      </c>
      <c r="AK1561" s="99">
        <f>SUMIFS(通讯通路门店!$BG:$BG,通讯通路门店!$S:$S,$G1561)</f>
        <v>0</v>
      </c>
      <c r="AL1561" s="99">
        <f>SUMIFS(通讯通路门店!$BC:$BC,通讯通路门店!$S:$S,$G1561)</f>
        <v>0</v>
      </c>
      <c r="AM1561" s="99">
        <f>SUMIFS(通讯通路门店!$BD:$BD,通讯通路门店!$S:$S,$G1561)</f>
        <v>0</v>
      </c>
      <c r="AN1561" s="99">
        <f>SUMIFS(通讯通路门店!$BF:$BF,通讯通路门店!$S:$S,$G1561)</f>
        <v>0</v>
      </c>
      <c r="AO1561" s="99">
        <f t="shared" si="122"/>
        <v>0</v>
      </c>
      <c r="AP1561" s="99">
        <f>SUMIFS(通讯通路门店!$K:$K,通讯通路门店!$S:$S,$G1561)</f>
        <v>0</v>
      </c>
      <c r="AQ1561" s="83"/>
      <c r="AR1561" s="99">
        <f>SUMIFS(通讯通路门店!$T:$T,通讯通路门店!$S:$S,$G1561)</f>
        <v>0</v>
      </c>
      <c r="AS1561" s="99">
        <f>SUMIFS(通讯通路门店!$U:$U,通讯通路门店!$S:$S,$G1561)</f>
        <v>0</v>
      </c>
      <c r="AT1561" s="99">
        <f>SUMIFS(通讯通路门店!$V:$V,通讯通路门店!$S:$S,$G1561)</f>
        <v>0</v>
      </c>
      <c r="AU1561" s="99">
        <f>SUMIFS(通讯通路门店!$W:$W,通讯通路门店!$S:$S,$G1561)</f>
        <v>0</v>
      </c>
      <c r="AV1561" s="99">
        <f>SUMIFS(通讯通路门店!$Z:$Z,通讯通路门店!$S:$S,$G1561)</f>
        <v>0</v>
      </c>
      <c r="AW1561" s="99">
        <f>SUMIFS(通讯通路门店!$AB:$AB,通讯通路门店!$S:$S,$G1561)</f>
        <v>0</v>
      </c>
      <c r="AX1561" s="99">
        <f>SUMIFS(通讯通路门店!$X:$X,通讯通路门店!$S:$S,$G1561)</f>
        <v>0</v>
      </c>
      <c r="AY1561" s="99">
        <f>SUMIFS(通讯通路门店!$Y:$Y,通讯通路门店!$S:$S,$G1561)</f>
        <v>0</v>
      </c>
      <c r="AZ1561" s="99">
        <f>SUMIFS(通讯通路门店!$AA:$AA,通讯通路门店!$S:$S,$G1561)</f>
        <v>0</v>
      </c>
      <c r="BA1561" s="99">
        <f t="shared" si="123"/>
        <v>0</v>
      </c>
      <c r="BB1561" s="99">
        <f t="shared" si="124"/>
        <v>0</v>
      </c>
      <c r="BC1561" s="99">
        <f>SUMIFS(通讯通路门店!$W:$W,通讯通路门店!$S:$S,$G1561,通讯通路门店!$J:$J,"荣耀体验店")+SUMIFS(通讯通路门店!$W:$W,通讯通路门店!$S:$S,$G1561,通讯通路门店!$J:$J,"荣耀授权专卖店")</f>
        <v>0</v>
      </c>
      <c r="BD1561" s="99">
        <f>SUMIFS(通讯通路门店!$Z:$Z,通讯通路门店!$S:$S,$G1561,通讯通路门店!$J:$J,"VIVO体验店")</f>
        <v>0</v>
      </c>
      <c r="BE1561" s="99">
        <f>SUMIFS(通讯通路门店!$AB:$AB,通讯通路门店!$S:$S,$G1561,通讯通路门店!$J:$J,"OPPO体验店")</f>
        <v>0</v>
      </c>
      <c r="BF1561" s="99">
        <f>SUMIFS(通讯通路门店!$X:$X,通讯通路门店!$S:$S,$G1561,通讯通路门店!$J:$J,"华为授权体验店")+SUMIFS(通讯通路门店!$AA:$AA,通讯通路门店!$S:$S,$G1561,通讯通路门店!$J:$J,"华为堡垒店")</f>
        <v>0</v>
      </c>
      <c r="BG1561" s="99">
        <f>SUMIFS(通讯通路门店!$Y:$Y,通讯通路门店!$S:$S,$G1561,通讯通路门店!$J:$J,"小米体验店")</f>
        <v>0</v>
      </c>
      <c r="BH1561" s="99">
        <f>SUMIFS(通讯通路门店!$AA:$AA,通讯通路门店!$S:$S,$G1561,通讯通路门店!$J:$J,"苹果体验店")</f>
        <v>0</v>
      </c>
      <c r="BI1561" s="99">
        <f>SUMIFS(通讯通路门店!$K:$K,通讯通路门店!$S:$S,$G1561,通讯通路门店!$J:$J,"其他品牌专卖店")</f>
        <v>0</v>
      </c>
      <c r="BJ1561" s="99">
        <f>SUMIFS(通讯通路门店!$AC:$AC,通讯通路门店!$S:$S,$G1561)</f>
        <v>0</v>
      </c>
      <c r="BK1561" s="99">
        <f>SUMIFS(通讯通路门店!$AD:$AD,通讯通路门店!$S:$S,$G1561)</f>
        <v>0</v>
      </c>
      <c r="BL1561" s="99">
        <f>SUMIFS(通讯通路门店!$AE:$AE,通讯通路门店!$S:$S,$G1561)</f>
        <v>0</v>
      </c>
      <c r="BM1561" s="99">
        <f>SUMIFS(通讯通路门店!$AF:$AF,通讯通路门店!$S:$S,$G1561)</f>
        <v>0</v>
      </c>
      <c r="BN1561" s="99">
        <f>SUMIFS(通讯通路门店!$AG:$AG,通讯通路门店!$S:$S,$G1561)</f>
        <v>0</v>
      </c>
      <c r="BO1561" s="99">
        <f>SUMIFS(通讯通路门店!$AH:$AH,通讯通路门店!$S:$S,$G1561)</f>
        <v>0</v>
      </c>
      <c r="BP1561" s="99">
        <f>SUMIFS(通讯通路门店!$AI:$AI,通讯通路门店!$S:$S,$G1561)</f>
        <v>0</v>
      </c>
      <c r="BQ1561" s="83"/>
    </row>
    <row r="1562" spans="1:69">
      <c r="A1562" s="99" t="str">
        <f>IFERROR(_xlfn.XLOOKUP($G1562,通讯通路门店!$S$4:$S$993931,通讯通路门店!$A$4:$A$993931,0,0),"")</f>
        <v>海南省</v>
      </c>
      <c r="B1562" s="99" t="str">
        <f>IFERROR(_xlfn.XLOOKUP($G1562,通讯通路门店!$S$4:$S$993931,通讯通路门店!$B$4:$B$993931,0,0),"")</f>
        <v>东方市</v>
      </c>
      <c r="C1562" s="99" t="str">
        <f>IFERROR(_xlfn.XLOOKUP($G1562,通讯通路门店!$S$4:$S$993931,通讯通路门店!$C$4:$C$993931,0,0),"")</f>
        <v>东方市</v>
      </c>
      <c r="D1562" s="99" t="str">
        <f>IFERROR(_xlfn.XLOOKUP($G1562,通讯通路门店!$S$4:$S$993931,通讯通路门店!$D$4:$D$993931,0,0),"")</f>
        <v>八所镇</v>
      </c>
      <c r="E1562" s="83"/>
      <c r="F1562" s="83"/>
      <c r="G1562" s="101"/>
      <c r="H1562" s="102">
        <f>IFERROR(_xlfn.XLOOKUP($G1562,通讯通路门店!$S$4:$S$993931,通讯通路门店!$R$4:$R$993931,0,0),"")</f>
        <v>0</v>
      </c>
      <c r="I1562" s="83"/>
      <c r="J1562" s="83"/>
      <c r="K1562" s="83"/>
      <c r="L1562" s="83"/>
      <c r="M1562" s="83"/>
      <c r="N1562" s="83"/>
      <c r="O1562" s="83"/>
      <c r="P1562" s="83"/>
      <c r="Q1562" s="83"/>
      <c r="R1562" s="83"/>
      <c r="S1562" s="83"/>
      <c r="T1562" s="83"/>
      <c r="U1562" s="99">
        <f>COUNTIF(通讯通路门店!$S:$S,$G1562)</f>
        <v>0</v>
      </c>
      <c r="V1562" s="99">
        <f>COUNTIFS(通讯通路门店!$S:$S,$G1562,通讯通路门店!$J:$J,"综合卖场")</f>
        <v>0</v>
      </c>
      <c r="W1562" s="99">
        <f>SUMIFS(通讯通路门店!$AJ:$AJ,通讯通路门店!$S:$S,通讯客户沙盘!$G1562)</f>
        <v>0</v>
      </c>
      <c r="X1562" s="99">
        <f t="shared" si="120"/>
        <v>0</v>
      </c>
      <c r="Y1562" s="99">
        <f>COUNTIFS(通讯通路门店!$S:$S,$G1562,通讯通路门店!$J:$J,"荣耀体验店")+COUNTIFS(通讯通路门店!$S:$S,$G1562,通讯通路门店!$J:$J,"荣耀授权专卖店")</f>
        <v>0</v>
      </c>
      <c r="Z1562" s="99">
        <f>COUNTIFS(通讯通路门店!$S:$S,$G1562,通讯通路门店!$J:$J,"VIVO体验店")</f>
        <v>0</v>
      </c>
      <c r="AA1562" s="99">
        <f>COUNTIFS(通讯通路门店!$S:$S,$G1562,通讯通路门店!$J:$J,"OPPO体验店")</f>
        <v>0</v>
      </c>
      <c r="AB1562" s="99">
        <f>COUNTIFS(通讯通路门店!$S:$S,$G1562,通讯通路门店!$J:$J,"华为授权体验店")+COUNTIFS(通讯通路门店!$S:$S,$G1562,通讯通路门店!$J:$J,"华为堡垒店")</f>
        <v>0</v>
      </c>
      <c r="AC1562" s="99">
        <f>COUNTIFS(通讯通路门店!$S:$S,$G1562,通讯通路门店!$J:$J,"小米体验店")</f>
        <v>0</v>
      </c>
      <c r="AD1562" s="99">
        <f>COUNTIFS(通讯通路门店!$S:$S,$G1562,通讯通路门店!$J:$J,"苹果体验店")</f>
        <v>0</v>
      </c>
      <c r="AE1562" s="99">
        <f>COUNTIFS(通讯通路门店!$S:$S,$G1562,通讯通路门店!$J:$J,"其他品牌专卖店")</f>
        <v>0</v>
      </c>
      <c r="AF1562" s="99">
        <f>SUMIFS(通讯通路门店!$BI:$BI,通讯通路门店!$S:$S,$G1562)</f>
        <v>0</v>
      </c>
      <c r="AG1562" s="99">
        <f>SUMIFS(通讯通路门店!$BH:$BH,通讯通路门店!$S:$S,$G1562)</f>
        <v>0</v>
      </c>
      <c r="AH1562" s="99">
        <f t="shared" si="121"/>
        <v>0</v>
      </c>
      <c r="AI1562" s="99">
        <f>SUMIFS(通讯通路门店!$BB:$BB,通讯通路门店!$S:$S,$G1562)</f>
        <v>0</v>
      </c>
      <c r="AJ1562" s="99">
        <f>SUMIFS(通讯通路门店!$BE:$BE,通讯通路门店!$S:$S,$G1562)</f>
        <v>0</v>
      </c>
      <c r="AK1562" s="99">
        <f>SUMIFS(通讯通路门店!$BG:$BG,通讯通路门店!$S:$S,$G1562)</f>
        <v>0</v>
      </c>
      <c r="AL1562" s="99">
        <f>SUMIFS(通讯通路门店!$BC:$BC,通讯通路门店!$S:$S,$G1562)</f>
        <v>0</v>
      </c>
      <c r="AM1562" s="99">
        <f>SUMIFS(通讯通路门店!$BD:$BD,通讯通路门店!$S:$S,$G1562)</f>
        <v>0</v>
      </c>
      <c r="AN1562" s="99">
        <f>SUMIFS(通讯通路门店!$BF:$BF,通讯通路门店!$S:$S,$G1562)</f>
        <v>0</v>
      </c>
      <c r="AO1562" s="99">
        <f t="shared" si="122"/>
        <v>0</v>
      </c>
      <c r="AP1562" s="99">
        <f>SUMIFS(通讯通路门店!$K:$K,通讯通路门店!$S:$S,$G1562)</f>
        <v>0</v>
      </c>
      <c r="AQ1562" s="83"/>
      <c r="AR1562" s="99">
        <f>SUMIFS(通讯通路门店!$T:$T,通讯通路门店!$S:$S,$G1562)</f>
        <v>0</v>
      </c>
      <c r="AS1562" s="99">
        <f>SUMIFS(通讯通路门店!$U:$U,通讯通路门店!$S:$S,$G1562)</f>
        <v>0</v>
      </c>
      <c r="AT1562" s="99">
        <f>SUMIFS(通讯通路门店!$V:$V,通讯通路门店!$S:$S,$G1562)</f>
        <v>0</v>
      </c>
      <c r="AU1562" s="99">
        <f>SUMIFS(通讯通路门店!$W:$W,通讯通路门店!$S:$S,$G1562)</f>
        <v>0</v>
      </c>
      <c r="AV1562" s="99">
        <f>SUMIFS(通讯通路门店!$Z:$Z,通讯通路门店!$S:$S,$G1562)</f>
        <v>0</v>
      </c>
      <c r="AW1562" s="99">
        <f>SUMIFS(通讯通路门店!$AB:$AB,通讯通路门店!$S:$S,$G1562)</f>
        <v>0</v>
      </c>
      <c r="AX1562" s="99">
        <f>SUMIFS(通讯通路门店!$X:$X,通讯通路门店!$S:$S,$G1562)</f>
        <v>0</v>
      </c>
      <c r="AY1562" s="99">
        <f>SUMIFS(通讯通路门店!$Y:$Y,通讯通路门店!$S:$S,$G1562)</f>
        <v>0</v>
      </c>
      <c r="AZ1562" s="99">
        <f>SUMIFS(通讯通路门店!$AA:$AA,通讯通路门店!$S:$S,$G1562)</f>
        <v>0</v>
      </c>
      <c r="BA1562" s="99">
        <f t="shared" si="123"/>
        <v>0</v>
      </c>
      <c r="BB1562" s="99">
        <f t="shared" si="124"/>
        <v>0</v>
      </c>
      <c r="BC1562" s="99">
        <f>SUMIFS(通讯通路门店!$W:$W,通讯通路门店!$S:$S,$G1562,通讯通路门店!$J:$J,"荣耀体验店")+SUMIFS(通讯通路门店!$W:$W,通讯通路门店!$S:$S,$G1562,通讯通路门店!$J:$J,"荣耀授权专卖店")</f>
        <v>0</v>
      </c>
      <c r="BD1562" s="99">
        <f>SUMIFS(通讯通路门店!$Z:$Z,通讯通路门店!$S:$S,$G1562,通讯通路门店!$J:$J,"VIVO体验店")</f>
        <v>0</v>
      </c>
      <c r="BE1562" s="99">
        <f>SUMIFS(通讯通路门店!$AB:$AB,通讯通路门店!$S:$S,$G1562,通讯通路门店!$J:$J,"OPPO体验店")</f>
        <v>0</v>
      </c>
      <c r="BF1562" s="99">
        <f>SUMIFS(通讯通路门店!$X:$X,通讯通路门店!$S:$S,$G1562,通讯通路门店!$J:$J,"华为授权体验店")+SUMIFS(通讯通路门店!$AA:$AA,通讯通路门店!$S:$S,$G1562,通讯通路门店!$J:$J,"华为堡垒店")</f>
        <v>0</v>
      </c>
      <c r="BG1562" s="99">
        <f>SUMIFS(通讯通路门店!$Y:$Y,通讯通路门店!$S:$S,$G1562,通讯通路门店!$J:$J,"小米体验店")</f>
        <v>0</v>
      </c>
      <c r="BH1562" s="99">
        <f>SUMIFS(通讯通路门店!$AA:$AA,通讯通路门店!$S:$S,$G1562,通讯通路门店!$J:$J,"苹果体验店")</f>
        <v>0</v>
      </c>
      <c r="BI1562" s="99">
        <f>SUMIFS(通讯通路门店!$K:$K,通讯通路门店!$S:$S,$G1562,通讯通路门店!$J:$J,"其他品牌专卖店")</f>
        <v>0</v>
      </c>
      <c r="BJ1562" s="99">
        <f>SUMIFS(通讯通路门店!$AC:$AC,通讯通路门店!$S:$S,$G1562)</f>
        <v>0</v>
      </c>
      <c r="BK1562" s="99">
        <f>SUMIFS(通讯通路门店!$AD:$AD,通讯通路门店!$S:$S,$G1562)</f>
        <v>0</v>
      </c>
      <c r="BL1562" s="99">
        <f>SUMIFS(通讯通路门店!$AE:$AE,通讯通路门店!$S:$S,$G1562)</f>
        <v>0</v>
      </c>
      <c r="BM1562" s="99">
        <f>SUMIFS(通讯通路门店!$AF:$AF,通讯通路门店!$S:$S,$G1562)</f>
        <v>0</v>
      </c>
      <c r="BN1562" s="99">
        <f>SUMIFS(通讯通路门店!$AG:$AG,通讯通路门店!$S:$S,$G1562)</f>
        <v>0</v>
      </c>
      <c r="BO1562" s="99">
        <f>SUMIFS(通讯通路门店!$AH:$AH,通讯通路门店!$S:$S,$G1562)</f>
        <v>0</v>
      </c>
      <c r="BP1562" s="99">
        <f>SUMIFS(通讯通路门店!$AI:$AI,通讯通路门店!$S:$S,$G1562)</f>
        <v>0</v>
      </c>
      <c r="BQ1562" s="83"/>
    </row>
    <row r="1563" spans="1:69">
      <c r="A1563" s="99" t="str">
        <f>IFERROR(_xlfn.XLOOKUP($G1563,通讯通路门店!$S$4:$S$993931,通讯通路门店!$A$4:$A$993931,0,0),"")</f>
        <v>海南省</v>
      </c>
      <c r="B1563" s="99" t="str">
        <f>IFERROR(_xlfn.XLOOKUP($G1563,通讯通路门店!$S$4:$S$993931,通讯通路门店!$B$4:$B$993931,0,0),"")</f>
        <v>东方市</v>
      </c>
      <c r="C1563" s="99" t="str">
        <f>IFERROR(_xlfn.XLOOKUP($G1563,通讯通路门店!$S$4:$S$993931,通讯通路门店!$C$4:$C$993931,0,0),"")</f>
        <v>东方市</v>
      </c>
      <c r="D1563" s="99" t="str">
        <f>IFERROR(_xlfn.XLOOKUP($G1563,通讯通路门店!$S$4:$S$993931,通讯通路门店!$D$4:$D$993931,0,0),"")</f>
        <v>八所镇</v>
      </c>
      <c r="E1563" s="83"/>
      <c r="F1563" s="83"/>
      <c r="G1563" s="101"/>
      <c r="H1563" s="102">
        <f>IFERROR(_xlfn.XLOOKUP($G1563,通讯通路门店!$S$4:$S$993931,通讯通路门店!$R$4:$R$993931,0,0),"")</f>
        <v>0</v>
      </c>
      <c r="I1563" s="83"/>
      <c r="J1563" s="83"/>
      <c r="K1563" s="83"/>
      <c r="L1563" s="83"/>
      <c r="M1563" s="83"/>
      <c r="N1563" s="83"/>
      <c r="O1563" s="83"/>
      <c r="P1563" s="83"/>
      <c r="Q1563" s="83"/>
      <c r="R1563" s="83"/>
      <c r="S1563" s="83"/>
      <c r="T1563" s="83"/>
      <c r="U1563" s="99">
        <f>COUNTIF(通讯通路门店!$S:$S,$G1563)</f>
        <v>0</v>
      </c>
      <c r="V1563" s="99">
        <f>COUNTIFS(通讯通路门店!$S:$S,$G1563,通讯通路门店!$J:$J,"综合卖场")</f>
        <v>0</v>
      </c>
      <c r="W1563" s="99">
        <f>SUMIFS(通讯通路门店!$AJ:$AJ,通讯通路门店!$S:$S,通讯客户沙盘!$G1563)</f>
        <v>0</v>
      </c>
      <c r="X1563" s="99">
        <f t="shared" si="120"/>
        <v>0</v>
      </c>
      <c r="Y1563" s="99">
        <f>COUNTIFS(通讯通路门店!$S:$S,$G1563,通讯通路门店!$J:$J,"荣耀体验店")+COUNTIFS(通讯通路门店!$S:$S,$G1563,通讯通路门店!$J:$J,"荣耀授权专卖店")</f>
        <v>0</v>
      </c>
      <c r="Z1563" s="99">
        <f>COUNTIFS(通讯通路门店!$S:$S,$G1563,通讯通路门店!$J:$J,"VIVO体验店")</f>
        <v>0</v>
      </c>
      <c r="AA1563" s="99">
        <f>COUNTIFS(通讯通路门店!$S:$S,$G1563,通讯通路门店!$J:$J,"OPPO体验店")</f>
        <v>0</v>
      </c>
      <c r="AB1563" s="99">
        <f>COUNTIFS(通讯通路门店!$S:$S,$G1563,通讯通路门店!$J:$J,"华为授权体验店")+COUNTIFS(通讯通路门店!$S:$S,$G1563,通讯通路门店!$J:$J,"华为堡垒店")</f>
        <v>0</v>
      </c>
      <c r="AC1563" s="99">
        <f>COUNTIFS(通讯通路门店!$S:$S,$G1563,通讯通路门店!$J:$J,"小米体验店")</f>
        <v>0</v>
      </c>
      <c r="AD1563" s="99">
        <f>COUNTIFS(通讯通路门店!$S:$S,$G1563,通讯通路门店!$J:$J,"苹果体验店")</f>
        <v>0</v>
      </c>
      <c r="AE1563" s="99">
        <f>COUNTIFS(通讯通路门店!$S:$S,$G1563,通讯通路门店!$J:$J,"其他品牌专卖店")</f>
        <v>0</v>
      </c>
      <c r="AF1563" s="99">
        <f>SUMIFS(通讯通路门店!$BI:$BI,通讯通路门店!$S:$S,$G1563)</f>
        <v>0</v>
      </c>
      <c r="AG1563" s="99">
        <f>SUMIFS(通讯通路门店!$BH:$BH,通讯通路门店!$S:$S,$G1563)</f>
        <v>0</v>
      </c>
      <c r="AH1563" s="99">
        <f t="shared" si="121"/>
        <v>0</v>
      </c>
      <c r="AI1563" s="99">
        <f>SUMIFS(通讯通路门店!$BB:$BB,通讯通路门店!$S:$S,$G1563)</f>
        <v>0</v>
      </c>
      <c r="AJ1563" s="99">
        <f>SUMIFS(通讯通路门店!$BE:$BE,通讯通路门店!$S:$S,$G1563)</f>
        <v>0</v>
      </c>
      <c r="AK1563" s="99">
        <f>SUMIFS(通讯通路门店!$BG:$BG,通讯通路门店!$S:$S,$G1563)</f>
        <v>0</v>
      </c>
      <c r="AL1563" s="99">
        <f>SUMIFS(通讯通路门店!$BC:$BC,通讯通路门店!$S:$S,$G1563)</f>
        <v>0</v>
      </c>
      <c r="AM1563" s="99">
        <f>SUMIFS(通讯通路门店!$BD:$BD,通讯通路门店!$S:$S,$G1563)</f>
        <v>0</v>
      </c>
      <c r="AN1563" s="99">
        <f>SUMIFS(通讯通路门店!$BF:$BF,通讯通路门店!$S:$S,$G1563)</f>
        <v>0</v>
      </c>
      <c r="AO1563" s="99">
        <f t="shared" si="122"/>
        <v>0</v>
      </c>
      <c r="AP1563" s="99">
        <f>SUMIFS(通讯通路门店!$K:$K,通讯通路门店!$S:$S,$G1563)</f>
        <v>0</v>
      </c>
      <c r="AQ1563" s="83"/>
      <c r="AR1563" s="99">
        <f>SUMIFS(通讯通路门店!$T:$T,通讯通路门店!$S:$S,$G1563)</f>
        <v>0</v>
      </c>
      <c r="AS1563" s="99">
        <f>SUMIFS(通讯通路门店!$U:$U,通讯通路门店!$S:$S,$G1563)</f>
        <v>0</v>
      </c>
      <c r="AT1563" s="99">
        <f>SUMIFS(通讯通路门店!$V:$V,通讯通路门店!$S:$S,$G1563)</f>
        <v>0</v>
      </c>
      <c r="AU1563" s="99">
        <f>SUMIFS(通讯通路门店!$W:$W,通讯通路门店!$S:$S,$G1563)</f>
        <v>0</v>
      </c>
      <c r="AV1563" s="99">
        <f>SUMIFS(通讯通路门店!$Z:$Z,通讯通路门店!$S:$S,$G1563)</f>
        <v>0</v>
      </c>
      <c r="AW1563" s="99">
        <f>SUMIFS(通讯通路门店!$AB:$AB,通讯通路门店!$S:$S,$G1563)</f>
        <v>0</v>
      </c>
      <c r="AX1563" s="99">
        <f>SUMIFS(通讯通路门店!$X:$X,通讯通路门店!$S:$S,$G1563)</f>
        <v>0</v>
      </c>
      <c r="AY1563" s="99">
        <f>SUMIFS(通讯通路门店!$Y:$Y,通讯通路门店!$S:$S,$G1563)</f>
        <v>0</v>
      </c>
      <c r="AZ1563" s="99">
        <f>SUMIFS(通讯通路门店!$AA:$AA,通讯通路门店!$S:$S,$G1563)</f>
        <v>0</v>
      </c>
      <c r="BA1563" s="99">
        <f t="shared" si="123"/>
        <v>0</v>
      </c>
      <c r="BB1563" s="99">
        <f t="shared" si="124"/>
        <v>0</v>
      </c>
      <c r="BC1563" s="99">
        <f>SUMIFS(通讯通路门店!$W:$W,通讯通路门店!$S:$S,$G1563,通讯通路门店!$J:$J,"荣耀体验店")+SUMIFS(通讯通路门店!$W:$W,通讯通路门店!$S:$S,$G1563,通讯通路门店!$J:$J,"荣耀授权专卖店")</f>
        <v>0</v>
      </c>
      <c r="BD1563" s="99">
        <f>SUMIFS(通讯通路门店!$Z:$Z,通讯通路门店!$S:$S,$G1563,通讯通路门店!$J:$J,"VIVO体验店")</f>
        <v>0</v>
      </c>
      <c r="BE1563" s="99">
        <f>SUMIFS(通讯通路门店!$AB:$AB,通讯通路门店!$S:$S,$G1563,通讯通路门店!$J:$J,"OPPO体验店")</f>
        <v>0</v>
      </c>
      <c r="BF1563" s="99">
        <f>SUMIFS(通讯通路门店!$X:$X,通讯通路门店!$S:$S,$G1563,通讯通路门店!$J:$J,"华为授权体验店")+SUMIFS(通讯通路门店!$AA:$AA,通讯通路门店!$S:$S,$G1563,通讯通路门店!$J:$J,"华为堡垒店")</f>
        <v>0</v>
      </c>
      <c r="BG1563" s="99">
        <f>SUMIFS(通讯通路门店!$Y:$Y,通讯通路门店!$S:$S,$G1563,通讯通路门店!$J:$J,"小米体验店")</f>
        <v>0</v>
      </c>
      <c r="BH1563" s="99">
        <f>SUMIFS(通讯通路门店!$AA:$AA,通讯通路门店!$S:$S,$G1563,通讯通路门店!$J:$J,"苹果体验店")</f>
        <v>0</v>
      </c>
      <c r="BI1563" s="99">
        <f>SUMIFS(通讯通路门店!$K:$K,通讯通路门店!$S:$S,$G1563,通讯通路门店!$J:$J,"其他品牌专卖店")</f>
        <v>0</v>
      </c>
      <c r="BJ1563" s="99">
        <f>SUMIFS(通讯通路门店!$AC:$AC,通讯通路门店!$S:$S,$G1563)</f>
        <v>0</v>
      </c>
      <c r="BK1563" s="99">
        <f>SUMIFS(通讯通路门店!$AD:$AD,通讯通路门店!$S:$S,$G1563)</f>
        <v>0</v>
      </c>
      <c r="BL1563" s="99">
        <f>SUMIFS(通讯通路门店!$AE:$AE,通讯通路门店!$S:$S,$G1563)</f>
        <v>0</v>
      </c>
      <c r="BM1563" s="99">
        <f>SUMIFS(通讯通路门店!$AF:$AF,通讯通路门店!$S:$S,$G1563)</f>
        <v>0</v>
      </c>
      <c r="BN1563" s="99">
        <f>SUMIFS(通讯通路门店!$AG:$AG,通讯通路门店!$S:$S,$G1563)</f>
        <v>0</v>
      </c>
      <c r="BO1563" s="99">
        <f>SUMIFS(通讯通路门店!$AH:$AH,通讯通路门店!$S:$S,$G1563)</f>
        <v>0</v>
      </c>
      <c r="BP1563" s="99">
        <f>SUMIFS(通讯通路门店!$AI:$AI,通讯通路门店!$S:$S,$G1563)</f>
        <v>0</v>
      </c>
      <c r="BQ1563" s="83"/>
    </row>
    <row r="1564" spans="1:69">
      <c r="A1564" s="99" t="str">
        <f>IFERROR(_xlfn.XLOOKUP($G1564,通讯通路门店!$S$4:$S$993931,通讯通路门店!$A$4:$A$993931,0,0),"")</f>
        <v>海南省</v>
      </c>
      <c r="B1564" s="99" t="str">
        <f>IFERROR(_xlfn.XLOOKUP($G1564,通讯通路门店!$S$4:$S$993931,通讯通路门店!$B$4:$B$993931,0,0),"")</f>
        <v>东方市</v>
      </c>
      <c r="C1564" s="99" t="str">
        <f>IFERROR(_xlfn.XLOOKUP($G1564,通讯通路门店!$S$4:$S$993931,通讯通路门店!$C$4:$C$993931,0,0),"")</f>
        <v>东方市</v>
      </c>
      <c r="D1564" s="99" t="str">
        <f>IFERROR(_xlfn.XLOOKUP($G1564,通讯通路门店!$S$4:$S$993931,通讯通路门店!$D$4:$D$993931,0,0),"")</f>
        <v>八所镇</v>
      </c>
      <c r="E1564" s="83"/>
      <c r="F1564" s="83"/>
      <c r="G1564" s="101"/>
      <c r="H1564" s="102">
        <f>IFERROR(_xlfn.XLOOKUP($G1564,通讯通路门店!$S$4:$S$993931,通讯通路门店!$R$4:$R$993931,0,0),"")</f>
        <v>0</v>
      </c>
      <c r="I1564" s="83"/>
      <c r="J1564" s="83"/>
      <c r="K1564" s="83"/>
      <c r="L1564" s="83"/>
      <c r="M1564" s="83"/>
      <c r="N1564" s="83"/>
      <c r="O1564" s="83"/>
      <c r="P1564" s="83"/>
      <c r="Q1564" s="83"/>
      <c r="R1564" s="83"/>
      <c r="S1564" s="83"/>
      <c r="T1564" s="83"/>
      <c r="U1564" s="99">
        <f>COUNTIF(通讯通路门店!$S:$S,$G1564)</f>
        <v>0</v>
      </c>
      <c r="V1564" s="99">
        <f>COUNTIFS(通讯通路门店!$S:$S,$G1564,通讯通路门店!$J:$J,"综合卖场")</f>
        <v>0</v>
      </c>
      <c r="W1564" s="99">
        <f>SUMIFS(通讯通路门店!$AJ:$AJ,通讯通路门店!$S:$S,通讯客户沙盘!$G1564)</f>
        <v>0</v>
      </c>
      <c r="X1564" s="99">
        <f t="shared" si="120"/>
        <v>0</v>
      </c>
      <c r="Y1564" s="99">
        <f>COUNTIFS(通讯通路门店!$S:$S,$G1564,通讯通路门店!$J:$J,"荣耀体验店")+COUNTIFS(通讯通路门店!$S:$S,$G1564,通讯通路门店!$J:$J,"荣耀授权专卖店")</f>
        <v>0</v>
      </c>
      <c r="Z1564" s="99">
        <f>COUNTIFS(通讯通路门店!$S:$S,$G1564,通讯通路门店!$J:$J,"VIVO体验店")</f>
        <v>0</v>
      </c>
      <c r="AA1564" s="99">
        <f>COUNTIFS(通讯通路门店!$S:$S,$G1564,通讯通路门店!$J:$J,"OPPO体验店")</f>
        <v>0</v>
      </c>
      <c r="AB1564" s="99">
        <f>COUNTIFS(通讯通路门店!$S:$S,$G1564,通讯通路门店!$J:$J,"华为授权体验店")+COUNTIFS(通讯通路门店!$S:$S,$G1564,通讯通路门店!$J:$J,"华为堡垒店")</f>
        <v>0</v>
      </c>
      <c r="AC1564" s="99">
        <f>COUNTIFS(通讯通路门店!$S:$S,$G1564,通讯通路门店!$J:$J,"小米体验店")</f>
        <v>0</v>
      </c>
      <c r="AD1564" s="99">
        <f>COUNTIFS(通讯通路门店!$S:$S,$G1564,通讯通路门店!$J:$J,"苹果体验店")</f>
        <v>0</v>
      </c>
      <c r="AE1564" s="99">
        <f>COUNTIFS(通讯通路门店!$S:$S,$G1564,通讯通路门店!$J:$J,"其他品牌专卖店")</f>
        <v>0</v>
      </c>
      <c r="AF1564" s="99">
        <f>SUMIFS(通讯通路门店!$BI:$BI,通讯通路门店!$S:$S,$G1564)</f>
        <v>0</v>
      </c>
      <c r="AG1564" s="99">
        <f>SUMIFS(通讯通路门店!$BH:$BH,通讯通路门店!$S:$S,$G1564)</f>
        <v>0</v>
      </c>
      <c r="AH1564" s="99">
        <f t="shared" si="121"/>
        <v>0</v>
      </c>
      <c r="AI1564" s="99">
        <f>SUMIFS(通讯通路门店!$BB:$BB,通讯通路门店!$S:$S,$G1564)</f>
        <v>0</v>
      </c>
      <c r="AJ1564" s="99">
        <f>SUMIFS(通讯通路门店!$BE:$BE,通讯通路门店!$S:$S,$G1564)</f>
        <v>0</v>
      </c>
      <c r="AK1564" s="99">
        <f>SUMIFS(通讯通路门店!$BG:$BG,通讯通路门店!$S:$S,$G1564)</f>
        <v>0</v>
      </c>
      <c r="AL1564" s="99">
        <f>SUMIFS(通讯通路门店!$BC:$BC,通讯通路门店!$S:$S,$G1564)</f>
        <v>0</v>
      </c>
      <c r="AM1564" s="99">
        <f>SUMIFS(通讯通路门店!$BD:$BD,通讯通路门店!$S:$S,$G1564)</f>
        <v>0</v>
      </c>
      <c r="AN1564" s="99">
        <f>SUMIFS(通讯通路门店!$BF:$BF,通讯通路门店!$S:$S,$G1564)</f>
        <v>0</v>
      </c>
      <c r="AO1564" s="99">
        <f t="shared" si="122"/>
        <v>0</v>
      </c>
      <c r="AP1564" s="99">
        <f>SUMIFS(通讯通路门店!$K:$K,通讯通路门店!$S:$S,$G1564)</f>
        <v>0</v>
      </c>
      <c r="AQ1564" s="83"/>
      <c r="AR1564" s="99">
        <f>SUMIFS(通讯通路门店!$T:$T,通讯通路门店!$S:$S,$G1564)</f>
        <v>0</v>
      </c>
      <c r="AS1564" s="99">
        <f>SUMIFS(通讯通路门店!$U:$U,通讯通路门店!$S:$S,$G1564)</f>
        <v>0</v>
      </c>
      <c r="AT1564" s="99">
        <f>SUMIFS(通讯通路门店!$V:$V,通讯通路门店!$S:$S,$G1564)</f>
        <v>0</v>
      </c>
      <c r="AU1564" s="99">
        <f>SUMIFS(通讯通路门店!$W:$W,通讯通路门店!$S:$S,$G1564)</f>
        <v>0</v>
      </c>
      <c r="AV1564" s="99">
        <f>SUMIFS(通讯通路门店!$Z:$Z,通讯通路门店!$S:$S,$G1564)</f>
        <v>0</v>
      </c>
      <c r="AW1564" s="99">
        <f>SUMIFS(通讯通路门店!$AB:$AB,通讯通路门店!$S:$S,$G1564)</f>
        <v>0</v>
      </c>
      <c r="AX1564" s="99">
        <f>SUMIFS(通讯通路门店!$X:$X,通讯通路门店!$S:$S,$G1564)</f>
        <v>0</v>
      </c>
      <c r="AY1564" s="99">
        <f>SUMIFS(通讯通路门店!$Y:$Y,通讯通路门店!$S:$S,$G1564)</f>
        <v>0</v>
      </c>
      <c r="AZ1564" s="99">
        <f>SUMIFS(通讯通路门店!$AA:$AA,通讯通路门店!$S:$S,$G1564)</f>
        <v>0</v>
      </c>
      <c r="BA1564" s="99">
        <f t="shared" si="123"/>
        <v>0</v>
      </c>
      <c r="BB1564" s="99">
        <f t="shared" si="124"/>
        <v>0</v>
      </c>
      <c r="BC1564" s="99">
        <f>SUMIFS(通讯通路门店!$W:$W,通讯通路门店!$S:$S,$G1564,通讯通路门店!$J:$J,"荣耀体验店")+SUMIFS(通讯通路门店!$W:$W,通讯通路门店!$S:$S,$G1564,通讯通路门店!$J:$J,"荣耀授权专卖店")</f>
        <v>0</v>
      </c>
      <c r="BD1564" s="99">
        <f>SUMIFS(通讯通路门店!$Z:$Z,通讯通路门店!$S:$S,$G1564,通讯通路门店!$J:$J,"VIVO体验店")</f>
        <v>0</v>
      </c>
      <c r="BE1564" s="99">
        <f>SUMIFS(通讯通路门店!$AB:$AB,通讯通路门店!$S:$S,$G1564,通讯通路门店!$J:$J,"OPPO体验店")</f>
        <v>0</v>
      </c>
      <c r="BF1564" s="99">
        <f>SUMIFS(通讯通路门店!$X:$X,通讯通路门店!$S:$S,$G1564,通讯通路门店!$J:$J,"华为授权体验店")+SUMIFS(通讯通路门店!$AA:$AA,通讯通路门店!$S:$S,$G1564,通讯通路门店!$J:$J,"华为堡垒店")</f>
        <v>0</v>
      </c>
      <c r="BG1564" s="99">
        <f>SUMIFS(通讯通路门店!$Y:$Y,通讯通路门店!$S:$S,$G1564,通讯通路门店!$J:$J,"小米体验店")</f>
        <v>0</v>
      </c>
      <c r="BH1564" s="99">
        <f>SUMIFS(通讯通路门店!$AA:$AA,通讯通路门店!$S:$S,$G1564,通讯通路门店!$J:$J,"苹果体验店")</f>
        <v>0</v>
      </c>
      <c r="BI1564" s="99">
        <f>SUMIFS(通讯通路门店!$K:$K,通讯通路门店!$S:$S,$G1564,通讯通路门店!$J:$J,"其他品牌专卖店")</f>
        <v>0</v>
      </c>
      <c r="BJ1564" s="99">
        <f>SUMIFS(通讯通路门店!$AC:$AC,通讯通路门店!$S:$S,$G1564)</f>
        <v>0</v>
      </c>
      <c r="BK1564" s="99">
        <f>SUMIFS(通讯通路门店!$AD:$AD,通讯通路门店!$S:$S,$G1564)</f>
        <v>0</v>
      </c>
      <c r="BL1564" s="99">
        <f>SUMIFS(通讯通路门店!$AE:$AE,通讯通路门店!$S:$S,$G1564)</f>
        <v>0</v>
      </c>
      <c r="BM1564" s="99">
        <f>SUMIFS(通讯通路门店!$AF:$AF,通讯通路门店!$S:$S,$G1564)</f>
        <v>0</v>
      </c>
      <c r="BN1564" s="99">
        <f>SUMIFS(通讯通路门店!$AG:$AG,通讯通路门店!$S:$S,$G1564)</f>
        <v>0</v>
      </c>
      <c r="BO1564" s="99">
        <f>SUMIFS(通讯通路门店!$AH:$AH,通讯通路门店!$S:$S,$G1564)</f>
        <v>0</v>
      </c>
      <c r="BP1564" s="99">
        <f>SUMIFS(通讯通路门店!$AI:$AI,通讯通路门店!$S:$S,$G1564)</f>
        <v>0</v>
      </c>
      <c r="BQ1564" s="83"/>
    </row>
    <row r="1565" spans="1:69">
      <c r="A1565" s="99" t="str">
        <f>IFERROR(_xlfn.XLOOKUP($G1565,通讯通路门店!$S$4:$S$993931,通讯通路门店!$A$4:$A$993931,0,0),"")</f>
        <v>海南省</v>
      </c>
      <c r="B1565" s="99" t="str">
        <f>IFERROR(_xlfn.XLOOKUP($G1565,通讯通路门店!$S$4:$S$993931,通讯通路门店!$B$4:$B$993931,0,0),"")</f>
        <v>东方市</v>
      </c>
      <c r="C1565" s="99" t="str">
        <f>IFERROR(_xlfn.XLOOKUP($G1565,通讯通路门店!$S$4:$S$993931,通讯通路门店!$C$4:$C$993931,0,0),"")</f>
        <v>东方市</v>
      </c>
      <c r="D1565" s="99" t="str">
        <f>IFERROR(_xlfn.XLOOKUP($G1565,通讯通路门店!$S$4:$S$993931,通讯通路门店!$D$4:$D$993931,0,0),"")</f>
        <v>八所镇</v>
      </c>
      <c r="E1565" s="83"/>
      <c r="F1565" s="83"/>
      <c r="G1565" s="101"/>
      <c r="H1565" s="102">
        <f>IFERROR(_xlfn.XLOOKUP($G1565,通讯通路门店!$S$4:$S$993931,通讯通路门店!$R$4:$R$993931,0,0),"")</f>
        <v>0</v>
      </c>
      <c r="I1565" s="83"/>
      <c r="J1565" s="83"/>
      <c r="K1565" s="83"/>
      <c r="L1565" s="83"/>
      <c r="M1565" s="83"/>
      <c r="N1565" s="83"/>
      <c r="O1565" s="83"/>
      <c r="P1565" s="83"/>
      <c r="Q1565" s="83"/>
      <c r="R1565" s="83"/>
      <c r="S1565" s="83"/>
      <c r="T1565" s="83"/>
      <c r="U1565" s="99">
        <f>COUNTIF(通讯通路门店!$S:$S,$G1565)</f>
        <v>0</v>
      </c>
      <c r="V1565" s="99">
        <f>COUNTIFS(通讯通路门店!$S:$S,$G1565,通讯通路门店!$J:$J,"综合卖场")</f>
        <v>0</v>
      </c>
      <c r="W1565" s="99">
        <f>SUMIFS(通讯通路门店!$AJ:$AJ,通讯通路门店!$S:$S,通讯客户沙盘!$G1565)</f>
        <v>0</v>
      </c>
      <c r="X1565" s="99">
        <f t="shared" si="120"/>
        <v>0</v>
      </c>
      <c r="Y1565" s="99">
        <f>COUNTIFS(通讯通路门店!$S:$S,$G1565,通讯通路门店!$J:$J,"荣耀体验店")+COUNTIFS(通讯通路门店!$S:$S,$G1565,通讯通路门店!$J:$J,"荣耀授权专卖店")</f>
        <v>0</v>
      </c>
      <c r="Z1565" s="99">
        <f>COUNTIFS(通讯通路门店!$S:$S,$G1565,通讯通路门店!$J:$J,"VIVO体验店")</f>
        <v>0</v>
      </c>
      <c r="AA1565" s="99">
        <f>COUNTIFS(通讯通路门店!$S:$S,$G1565,通讯通路门店!$J:$J,"OPPO体验店")</f>
        <v>0</v>
      </c>
      <c r="AB1565" s="99">
        <f>COUNTIFS(通讯通路门店!$S:$S,$G1565,通讯通路门店!$J:$J,"华为授权体验店")+COUNTIFS(通讯通路门店!$S:$S,$G1565,通讯通路门店!$J:$J,"华为堡垒店")</f>
        <v>0</v>
      </c>
      <c r="AC1565" s="99">
        <f>COUNTIFS(通讯通路门店!$S:$S,$G1565,通讯通路门店!$J:$J,"小米体验店")</f>
        <v>0</v>
      </c>
      <c r="AD1565" s="99">
        <f>COUNTIFS(通讯通路门店!$S:$S,$G1565,通讯通路门店!$J:$J,"苹果体验店")</f>
        <v>0</v>
      </c>
      <c r="AE1565" s="99">
        <f>COUNTIFS(通讯通路门店!$S:$S,$G1565,通讯通路门店!$J:$J,"其他品牌专卖店")</f>
        <v>0</v>
      </c>
      <c r="AF1565" s="99">
        <f>SUMIFS(通讯通路门店!$BI:$BI,通讯通路门店!$S:$S,$G1565)</f>
        <v>0</v>
      </c>
      <c r="AG1565" s="99">
        <f>SUMIFS(通讯通路门店!$BH:$BH,通讯通路门店!$S:$S,$G1565)</f>
        <v>0</v>
      </c>
      <c r="AH1565" s="99">
        <f t="shared" si="121"/>
        <v>0</v>
      </c>
      <c r="AI1565" s="99">
        <f>SUMIFS(通讯通路门店!$BB:$BB,通讯通路门店!$S:$S,$G1565)</f>
        <v>0</v>
      </c>
      <c r="AJ1565" s="99">
        <f>SUMIFS(通讯通路门店!$BE:$BE,通讯通路门店!$S:$S,$G1565)</f>
        <v>0</v>
      </c>
      <c r="AK1565" s="99">
        <f>SUMIFS(通讯通路门店!$BG:$BG,通讯通路门店!$S:$S,$G1565)</f>
        <v>0</v>
      </c>
      <c r="AL1565" s="99">
        <f>SUMIFS(通讯通路门店!$BC:$BC,通讯通路门店!$S:$S,$G1565)</f>
        <v>0</v>
      </c>
      <c r="AM1565" s="99">
        <f>SUMIFS(通讯通路门店!$BD:$BD,通讯通路门店!$S:$S,$G1565)</f>
        <v>0</v>
      </c>
      <c r="AN1565" s="99">
        <f>SUMIFS(通讯通路门店!$BF:$BF,通讯通路门店!$S:$S,$G1565)</f>
        <v>0</v>
      </c>
      <c r="AO1565" s="99">
        <f t="shared" si="122"/>
        <v>0</v>
      </c>
      <c r="AP1565" s="99">
        <f>SUMIFS(通讯通路门店!$K:$K,通讯通路门店!$S:$S,$G1565)</f>
        <v>0</v>
      </c>
      <c r="AQ1565" s="83"/>
      <c r="AR1565" s="99">
        <f>SUMIFS(通讯通路门店!$T:$T,通讯通路门店!$S:$S,$G1565)</f>
        <v>0</v>
      </c>
      <c r="AS1565" s="99">
        <f>SUMIFS(通讯通路门店!$U:$U,通讯通路门店!$S:$S,$G1565)</f>
        <v>0</v>
      </c>
      <c r="AT1565" s="99">
        <f>SUMIFS(通讯通路门店!$V:$V,通讯通路门店!$S:$S,$G1565)</f>
        <v>0</v>
      </c>
      <c r="AU1565" s="99">
        <f>SUMIFS(通讯通路门店!$W:$W,通讯通路门店!$S:$S,$G1565)</f>
        <v>0</v>
      </c>
      <c r="AV1565" s="99">
        <f>SUMIFS(通讯通路门店!$Z:$Z,通讯通路门店!$S:$S,$G1565)</f>
        <v>0</v>
      </c>
      <c r="AW1565" s="99">
        <f>SUMIFS(通讯通路门店!$AB:$AB,通讯通路门店!$S:$S,$G1565)</f>
        <v>0</v>
      </c>
      <c r="AX1565" s="99">
        <f>SUMIFS(通讯通路门店!$X:$X,通讯通路门店!$S:$S,$G1565)</f>
        <v>0</v>
      </c>
      <c r="AY1565" s="99">
        <f>SUMIFS(通讯通路门店!$Y:$Y,通讯通路门店!$S:$S,$G1565)</f>
        <v>0</v>
      </c>
      <c r="AZ1565" s="99">
        <f>SUMIFS(通讯通路门店!$AA:$AA,通讯通路门店!$S:$S,$G1565)</f>
        <v>0</v>
      </c>
      <c r="BA1565" s="99">
        <f t="shared" si="123"/>
        <v>0</v>
      </c>
      <c r="BB1565" s="99">
        <f t="shared" si="124"/>
        <v>0</v>
      </c>
      <c r="BC1565" s="99">
        <f>SUMIFS(通讯通路门店!$W:$W,通讯通路门店!$S:$S,$G1565,通讯通路门店!$J:$J,"荣耀体验店")+SUMIFS(通讯通路门店!$W:$W,通讯通路门店!$S:$S,$G1565,通讯通路门店!$J:$J,"荣耀授权专卖店")</f>
        <v>0</v>
      </c>
      <c r="BD1565" s="99">
        <f>SUMIFS(通讯通路门店!$Z:$Z,通讯通路门店!$S:$S,$G1565,通讯通路门店!$J:$J,"VIVO体验店")</f>
        <v>0</v>
      </c>
      <c r="BE1565" s="99">
        <f>SUMIFS(通讯通路门店!$AB:$AB,通讯通路门店!$S:$S,$G1565,通讯通路门店!$J:$J,"OPPO体验店")</f>
        <v>0</v>
      </c>
      <c r="BF1565" s="99">
        <f>SUMIFS(通讯通路门店!$X:$X,通讯通路门店!$S:$S,$G1565,通讯通路门店!$J:$J,"华为授权体验店")+SUMIFS(通讯通路门店!$AA:$AA,通讯通路门店!$S:$S,$G1565,通讯通路门店!$J:$J,"华为堡垒店")</f>
        <v>0</v>
      </c>
      <c r="BG1565" s="99">
        <f>SUMIFS(通讯通路门店!$Y:$Y,通讯通路门店!$S:$S,$G1565,通讯通路门店!$J:$J,"小米体验店")</f>
        <v>0</v>
      </c>
      <c r="BH1565" s="99">
        <f>SUMIFS(通讯通路门店!$AA:$AA,通讯通路门店!$S:$S,$G1565,通讯通路门店!$J:$J,"苹果体验店")</f>
        <v>0</v>
      </c>
      <c r="BI1565" s="99">
        <f>SUMIFS(通讯通路门店!$K:$K,通讯通路门店!$S:$S,$G1565,通讯通路门店!$J:$J,"其他品牌专卖店")</f>
        <v>0</v>
      </c>
      <c r="BJ1565" s="99">
        <f>SUMIFS(通讯通路门店!$AC:$AC,通讯通路门店!$S:$S,$G1565)</f>
        <v>0</v>
      </c>
      <c r="BK1565" s="99">
        <f>SUMIFS(通讯通路门店!$AD:$AD,通讯通路门店!$S:$S,$G1565)</f>
        <v>0</v>
      </c>
      <c r="BL1565" s="99">
        <f>SUMIFS(通讯通路门店!$AE:$AE,通讯通路门店!$S:$S,$G1565)</f>
        <v>0</v>
      </c>
      <c r="BM1565" s="99">
        <f>SUMIFS(通讯通路门店!$AF:$AF,通讯通路门店!$S:$S,$G1565)</f>
        <v>0</v>
      </c>
      <c r="BN1565" s="99">
        <f>SUMIFS(通讯通路门店!$AG:$AG,通讯通路门店!$S:$S,$G1565)</f>
        <v>0</v>
      </c>
      <c r="BO1565" s="99">
        <f>SUMIFS(通讯通路门店!$AH:$AH,通讯通路门店!$S:$S,$G1565)</f>
        <v>0</v>
      </c>
      <c r="BP1565" s="99">
        <f>SUMIFS(通讯通路门店!$AI:$AI,通讯通路门店!$S:$S,$G1565)</f>
        <v>0</v>
      </c>
      <c r="BQ1565" s="83"/>
    </row>
    <row r="1566" spans="1:69">
      <c r="A1566" s="99" t="str">
        <f>IFERROR(_xlfn.XLOOKUP($G1566,通讯通路门店!$S$4:$S$993931,通讯通路门店!$A$4:$A$993931,0,0),"")</f>
        <v>海南省</v>
      </c>
      <c r="B1566" s="99" t="str">
        <f>IFERROR(_xlfn.XLOOKUP($G1566,通讯通路门店!$S$4:$S$993931,通讯通路门店!$B$4:$B$993931,0,0),"")</f>
        <v>东方市</v>
      </c>
      <c r="C1566" s="99" t="str">
        <f>IFERROR(_xlfn.XLOOKUP($G1566,通讯通路门店!$S$4:$S$993931,通讯通路门店!$C$4:$C$993931,0,0),"")</f>
        <v>东方市</v>
      </c>
      <c r="D1566" s="99" t="str">
        <f>IFERROR(_xlfn.XLOOKUP($G1566,通讯通路门店!$S$4:$S$993931,通讯通路门店!$D$4:$D$993931,0,0),"")</f>
        <v>八所镇</v>
      </c>
      <c r="E1566" s="83"/>
      <c r="F1566" s="83"/>
      <c r="G1566" s="101"/>
      <c r="H1566" s="102">
        <f>IFERROR(_xlfn.XLOOKUP($G1566,通讯通路门店!$S$4:$S$993931,通讯通路门店!$R$4:$R$993931,0,0),"")</f>
        <v>0</v>
      </c>
      <c r="I1566" s="83"/>
      <c r="J1566" s="83"/>
      <c r="K1566" s="83"/>
      <c r="L1566" s="83"/>
      <c r="M1566" s="83"/>
      <c r="N1566" s="83"/>
      <c r="O1566" s="83"/>
      <c r="P1566" s="83"/>
      <c r="Q1566" s="83"/>
      <c r="R1566" s="83"/>
      <c r="S1566" s="83"/>
      <c r="T1566" s="83"/>
      <c r="U1566" s="99">
        <f>COUNTIF(通讯通路门店!$S:$S,$G1566)</f>
        <v>0</v>
      </c>
      <c r="V1566" s="99">
        <f>COUNTIFS(通讯通路门店!$S:$S,$G1566,通讯通路门店!$J:$J,"综合卖场")</f>
        <v>0</v>
      </c>
      <c r="W1566" s="99">
        <f>SUMIFS(通讯通路门店!$AJ:$AJ,通讯通路门店!$S:$S,通讯客户沙盘!$G1566)</f>
        <v>0</v>
      </c>
      <c r="X1566" s="99">
        <f t="shared" si="120"/>
        <v>0</v>
      </c>
      <c r="Y1566" s="99">
        <f>COUNTIFS(通讯通路门店!$S:$S,$G1566,通讯通路门店!$J:$J,"荣耀体验店")+COUNTIFS(通讯通路门店!$S:$S,$G1566,通讯通路门店!$J:$J,"荣耀授权专卖店")</f>
        <v>0</v>
      </c>
      <c r="Z1566" s="99">
        <f>COUNTIFS(通讯通路门店!$S:$S,$G1566,通讯通路门店!$J:$J,"VIVO体验店")</f>
        <v>0</v>
      </c>
      <c r="AA1566" s="99">
        <f>COUNTIFS(通讯通路门店!$S:$S,$G1566,通讯通路门店!$J:$J,"OPPO体验店")</f>
        <v>0</v>
      </c>
      <c r="AB1566" s="99">
        <f>COUNTIFS(通讯通路门店!$S:$S,$G1566,通讯通路门店!$J:$J,"华为授权体验店")+COUNTIFS(通讯通路门店!$S:$S,$G1566,通讯通路门店!$J:$J,"华为堡垒店")</f>
        <v>0</v>
      </c>
      <c r="AC1566" s="99">
        <f>COUNTIFS(通讯通路门店!$S:$S,$G1566,通讯通路门店!$J:$J,"小米体验店")</f>
        <v>0</v>
      </c>
      <c r="AD1566" s="99">
        <f>COUNTIFS(通讯通路门店!$S:$S,$G1566,通讯通路门店!$J:$J,"苹果体验店")</f>
        <v>0</v>
      </c>
      <c r="AE1566" s="99">
        <f>COUNTIFS(通讯通路门店!$S:$S,$G1566,通讯通路门店!$J:$J,"其他品牌专卖店")</f>
        <v>0</v>
      </c>
      <c r="AF1566" s="99">
        <f>SUMIFS(通讯通路门店!$BI:$BI,通讯通路门店!$S:$S,$G1566)</f>
        <v>0</v>
      </c>
      <c r="AG1566" s="99">
        <f>SUMIFS(通讯通路门店!$BH:$BH,通讯通路门店!$S:$S,$G1566)</f>
        <v>0</v>
      </c>
      <c r="AH1566" s="99">
        <f t="shared" si="121"/>
        <v>0</v>
      </c>
      <c r="AI1566" s="99">
        <f>SUMIFS(通讯通路门店!$BB:$BB,通讯通路门店!$S:$S,$G1566)</f>
        <v>0</v>
      </c>
      <c r="AJ1566" s="99">
        <f>SUMIFS(通讯通路门店!$BE:$BE,通讯通路门店!$S:$S,$G1566)</f>
        <v>0</v>
      </c>
      <c r="AK1566" s="99">
        <f>SUMIFS(通讯通路门店!$BG:$BG,通讯通路门店!$S:$S,$G1566)</f>
        <v>0</v>
      </c>
      <c r="AL1566" s="99">
        <f>SUMIFS(通讯通路门店!$BC:$BC,通讯通路门店!$S:$S,$G1566)</f>
        <v>0</v>
      </c>
      <c r="AM1566" s="99">
        <f>SUMIFS(通讯通路门店!$BD:$BD,通讯通路门店!$S:$S,$G1566)</f>
        <v>0</v>
      </c>
      <c r="AN1566" s="99">
        <f>SUMIFS(通讯通路门店!$BF:$BF,通讯通路门店!$S:$S,$G1566)</f>
        <v>0</v>
      </c>
      <c r="AO1566" s="99">
        <f t="shared" si="122"/>
        <v>0</v>
      </c>
      <c r="AP1566" s="99">
        <f>SUMIFS(通讯通路门店!$K:$K,通讯通路门店!$S:$S,$G1566)</f>
        <v>0</v>
      </c>
      <c r="AQ1566" s="83"/>
      <c r="AR1566" s="99">
        <f>SUMIFS(通讯通路门店!$T:$T,通讯通路门店!$S:$S,$G1566)</f>
        <v>0</v>
      </c>
      <c r="AS1566" s="99">
        <f>SUMIFS(通讯通路门店!$U:$U,通讯通路门店!$S:$S,$G1566)</f>
        <v>0</v>
      </c>
      <c r="AT1566" s="99">
        <f>SUMIFS(通讯通路门店!$V:$V,通讯通路门店!$S:$S,$G1566)</f>
        <v>0</v>
      </c>
      <c r="AU1566" s="99">
        <f>SUMIFS(通讯通路门店!$W:$W,通讯通路门店!$S:$S,$G1566)</f>
        <v>0</v>
      </c>
      <c r="AV1566" s="99">
        <f>SUMIFS(通讯通路门店!$Z:$Z,通讯通路门店!$S:$S,$G1566)</f>
        <v>0</v>
      </c>
      <c r="AW1566" s="99">
        <f>SUMIFS(通讯通路门店!$AB:$AB,通讯通路门店!$S:$S,$G1566)</f>
        <v>0</v>
      </c>
      <c r="AX1566" s="99">
        <f>SUMIFS(通讯通路门店!$X:$X,通讯通路门店!$S:$S,$G1566)</f>
        <v>0</v>
      </c>
      <c r="AY1566" s="99">
        <f>SUMIFS(通讯通路门店!$Y:$Y,通讯通路门店!$S:$S,$G1566)</f>
        <v>0</v>
      </c>
      <c r="AZ1566" s="99">
        <f>SUMIFS(通讯通路门店!$AA:$AA,通讯通路门店!$S:$S,$G1566)</f>
        <v>0</v>
      </c>
      <c r="BA1566" s="99">
        <f t="shared" si="123"/>
        <v>0</v>
      </c>
      <c r="BB1566" s="99">
        <f t="shared" si="124"/>
        <v>0</v>
      </c>
      <c r="BC1566" s="99">
        <f>SUMIFS(通讯通路门店!$W:$W,通讯通路门店!$S:$S,$G1566,通讯通路门店!$J:$J,"荣耀体验店")+SUMIFS(通讯通路门店!$W:$W,通讯通路门店!$S:$S,$G1566,通讯通路门店!$J:$J,"荣耀授权专卖店")</f>
        <v>0</v>
      </c>
      <c r="BD1566" s="99">
        <f>SUMIFS(通讯通路门店!$Z:$Z,通讯通路门店!$S:$S,$G1566,通讯通路门店!$J:$J,"VIVO体验店")</f>
        <v>0</v>
      </c>
      <c r="BE1566" s="99">
        <f>SUMIFS(通讯通路门店!$AB:$AB,通讯通路门店!$S:$S,$G1566,通讯通路门店!$J:$J,"OPPO体验店")</f>
        <v>0</v>
      </c>
      <c r="BF1566" s="99">
        <f>SUMIFS(通讯通路门店!$X:$X,通讯通路门店!$S:$S,$G1566,通讯通路门店!$J:$J,"华为授权体验店")+SUMIFS(通讯通路门店!$AA:$AA,通讯通路门店!$S:$S,$G1566,通讯通路门店!$J:$J,"华为堡垒店")</f>
        <v>0</v>
      </c>
      <c r="BG1566" s="99">
        <f>SUMIFS(通讯通路门店!$Y:$Y,通讯通路门店!$S:$S,$G1566,通讯通路门店!$J:$J,"小米体验店")</f>
        <v>0</v>
      </c>
      <c r="BH1566" s="99">
        <f>SUMIFS(通讯通路门店!$AA:$AA,通讯通路门店!$S:$S,$G1566,通讯通路门店!$J:$J,"苹果体验店")</f>
        <v>0</v>
      </c>
      <c r="BI1566" s="99">
        <f>SUMIFS(通讯通路门店!$K:$K,通讯通路门店!$S:$S,$G1566,通讯通路门店!$J:$J,"其他品牌专卖店")</f>
        <v>0</v>
      </c>
      <c r="BJ1566" s="99">
        <f>SUMIFS(通讯通路门店!$AC:$AC,通讯通路门店!$S:$S,$G1566)</f>
        <v>0</v>
      </c>
      <c r="BK1566" s="99">
        <f>SUMIFS(通讯通路门店!$AD:$AD,通讯通路门店!$S:$S,$G1566)</f>
        <v>0</v>
      </c>
      <c r="BL1566" s="99">
        <f>SUMIFS(通讯通路门店!$AE:$AE,通讯通路门店!$S:$S,$G1566)</f>
        <v>0</v>
      </c>
      <c r="BM1566" s="99">
        <f>SUMIFS(通讯通路门店!$AF:$AF,通讯通路门店!$S:$S,$G1566)</f>
        <v>0</v>
      </c>
      <c r="BN1566" s="99">
        <f>SUMIFS(通讯通路门店!$AG:$AG,通讯通路门店!$S:$S,$G1566)</f>
        <v>0</v>
      </c>
      <c r="BO1566" s="99">
        <f>SUMIFS(通讯通路门店!$AH:$AH,通讯通路门店!$S:$S,$G1566)</f>
        <v>0</v>
      </c>
      <c r="BP1566" s="99">
        <f>SUMIFS(通讯通路门店!$AI:$AI,通讯通路门店!$S:$S,$G1566)</f>
        <v>0</v>
      </c>
      <c r="BQ1566" s="83"/>
    </row>
    <row r="1567" spans="1:69">
      <c r="A1567" s="99" t="str">
        <f>IFERROR(_xlfn.XLOOKUP($G1567,通讯通路门店!$S$4:$S$993931,通讯通路门店!$A$4:$A$993931,0,0),"")</f>
        <v>海南省</v>
      </c>
      <c r="B1567" s="99" t="str">
        <f>IFERROR(_xlfn.XLOOKUP($G1567,通讯通路门店!$S$4:$S$993931,通讯通路门店!$B$4:$B$993931,0,0),"")</f>
        <v>东方市</v>
      </c>
      <c r="C1567" s="99" t="str">
        <f>IFERROR(_xlfn.XLOOKUP($G1567,通讯通路门店!$S$4:$S$993931,通讯通路门店!$C$4:$C$993931,0,0),"")</f>
        <v>东方市</v>
      </c>
      <c r="D1567" s="99" t="str">
        <f>IFERROR(_xlfn.XLOOKUP($G1567,通讯通路门店!$S$4:$S$993931,通讯通路门店!$D$4:$D$993931,0,0),"")</f>
        <v>八所镇</v>
      </c>
      <c r="E1567" s="83"/>
      <c r="F1567" s="83"/>
      <c r="G1567" s="101"/>
      <c r="H1567" s="102">
        <f>IFERROR(_xlfn.XLOOKUP($G1567,通讯通路门店!$S$4:$S$993931,通讯通路门店!$R$4:$R$993931,0,0),"")</f>
        <v>0</v>
      </c>
      <c r="I1567" s="83"/>
      <c r="J1567" s="83"/>
      <c r="K1567" s="83"/>
      <c r="L1567" s="83"/>
      <c r="M1567" s="83"/>
      <c r="N1567" s="83"/>
      <c r="O1567" s="83"/>
      <c r="P1567" s="83"/>
      <c r="Q1567" s="83"/>
      <c r="R1567" s="83"/>
      <c r="S1567" s="83"/>
      <c r="T1567" s="83"/>
      <c r="U1567" s="99">
        <f>COUNTIF(通讯通路门店!$S:$S,$G1567)</f>
        <v>0</v>
      </c>
      <c r="V1567" s="99">
        <f>COUNTIFS(通讯通路门店!$S:$S,$G1567,通讯通路门店!$J:$J,"综合卖场")</f>
        <v>0</v>
      </c>
      <c r="W1567" s="99">
        <f>SUMIFS(通讯通路门店!$AJ:$AJ,通讯通路门店!$S:$S,通讯客户沙盘!$G1567)</f>
        <v>0</v>
      </c>
      <c r="X1567" s="99">
        <f t="shared" si="120"/>
        <v>0</v>
      </c>
      <c r="Y1567" s="99">
        <f>COUNTIFS(通讯通路门店!$S:$S,$G1567,通讯通路门店!$J:$J,"荣耀体验店")+COUNTIFS(通讯通路门店!$S:$S,$G1567,通讯通路门店!$J:$J,"荣耀授权专卖店")</f>
        <v>0</v>
      </c>
      <c r="Z1567" s="99">
        <f>COUNTIFS(通讯通路门店!$S:$S,$G1567,通讯通路门店!$J:$J,"VIVO体验店")</f>
        <v>0</v>
      </c>
      <c r="AA1567" s="99">
        <f>COUNTIFS(通讯通路门店!$S:$S,$G1567,通讯通路门店!$J:$J,"OPPO体验店")</f>
        <v>0</v>
      </c>
      <c r="AB1567" s="99">
        <f>COUNTIFS(通讯通路门店!$S:$S,$G1567,通讯通路门店!$J:$J,"华为授权体验店")+COUNTIFS(通讯通路门店!$S:$S,$G1567,通讯通路门店!$J:$J,"华为堡垒店")</f>
        <v>0</v>
      </c>
      <c r="AC1567" s="99">
        <f>COUNTIFS(通讯通路门店!$S:$S,$G1567,通讯通路门店!$J:$J,"小米体验店")</f>
        <v>0</v>
      </c>
      <c r="AD1567" s="99">
        <f>COUNTIFS(通讯通路门店!$S:$S,$G1567,通讯通路门店!$J:$J,"苹果体验店")</f>
        <v>0</v>
      </c>
      <c r="AE1567" s="99">
        <f>COUNTIFS(通讯通路门店!$S:$S,$G1567,通讯通路门店!$J:$J,"其他品牌专卖店")</f>
        <v>0</v>
      </c>
      <c r="AF1567" s="99">
        <f>SUMIFS(通讯通路门店!$BI:$BI,通讯通路门店!$S:$S,$G1567)</f>
        <v>0</v>
      </c>
      <c r="AG1567" s="99">
        <f>SUMIFS(通讯通路门店!$BH:$BH,通讯通路门店!$S:$S,$G1567)</f>
        <v>0</v>
      </c>
      <c r="AH1567" s="99">
        <f t="shared" si="121"/>
        <v>0</v>
      </c>
      <c r="AI1567" s="99">
        <f>SUMIFS(通讯通路门店!$BB:$BB,通讯通路门店!$S:$S,$G1567)</f>
        <v>0</v>
      </c>
      <c r="AJ1567" s="99">
        <f>SUMIFS(通讯通路门店!$BE:$BE,通讯通路门店!$S:$S,$G1567)</f>
        <v>0</v>
      </c>
      <c r="AK1567" s="99">
        <f>SUMIFS(通讯通路门店!$BG:$BG,通讯通路门店!$S:$S,$G1567)</f>
        <v>0</v>
      </c>
      <c r="AL1567" s="99">
        <f>SUMIFS(通讯通路门店!$BC:$BC,通讯通路门店!$S:$S,$G1567)</f>
        <v>0</v>
      </c>
      <c r="AM1567" s="99">
        <f>SUMIFS(通讯通路门店!$BD:$BD,通讯通路门店!$S:$S,$G1567)</f>
        <v>0</v>
      </c>
      <c r="AN1567" s="99">
        <f>SUMIFS(通讯通路门店!$BF:$BF,通讯通路门店!$S:$S,$G1567)</f>
        <v>0</v>
      </c>
      <c r="AO1567" s="99">
        <f t="shared" si="122"/>
        <v>0</v>
      </c>
      <c r="AP1567" s="99">
        <f>SUMIFS(通讯通路门店!$K:$K,通讯通路门店!$S:$S,$G1567)</f>
        <v>0</v>
      </c>
      <c r="AQ1567" s="83"/>
      <c r="AR1567" s="99">
        <f>SUMIFS(通讯通路门店!$T:$T,通讯通路门店!$S:$S,$G1567)</f>
        <v>0</v>
      </c>
      <c r="AS1567" s="99">
        <f>SUMIFS(通讯通路门店!$U:$U,通讯通路门店!$S:$S,$G1567)</f>
        <v>0</v>
      </c>
      <c r="AT1567" s="99">
        <f>SUMIFS(通讯通路门店!$V:$V,通讯通路门店!$S:$S,$G1567)</f>
        <v>0</v>
      </c>
      <c r="AU1567" s="99">
        <f>SUMIFS(通讯通路门店!$W:$W,通讯通路门店!$S:$S,$G1567)</f>
        <v>0</v>
      </c>
      <c r="AV1567" s="99">
        <f>SUMIFS(通讯通路门店!$Z:$Z,通讯通路门店!$S:$S,$G1567)</f>
        <v>0</v>
      </c>
      <c r="AW1567" s="99">
        <f>SUMIFS(通讯通路门店!$AB:$AB,通讯通路门店!$S:$S,$G1567)</f>
        <v>0</v>
      </c>
      <c r="AX1567" s="99">
        <f>SUMIFS(通讯通路门店!$X:$X,通讯通路门店!$S:$S,$G1567)</f>
        <v>0</v>
      </c>
      <c r="AY1567" s="99">
        <f>SUMIFS(通讯通路门店!$Y:$Y,通讯通路门店!$S:$S,$G1567)</f>
        <v>0</v>
      </c>
      <c r="AZ1567" s="99">
        <f>SUMIFS(通讯通路门店!$AA:$AA,通讯通路门店!$S:$S,$G1567)</f>
        <v>0</v>
      </c>
      <c r="BA1567" s="99">
        <f t="shared" si="123"/>
        <v>0</v>
      </c>
      <c r="BB1567" s="99">
        <f t="shared" si="124"/>
        <v>0</v>
      </c>
      <c r="BC1567" s="99">
        <f>SUMIFS(通讯通路门店!$W:$W,通讯通路门店!$S:$S,$G1567,通讯通路门店!$J:$J,"荣耀体验店")+SUMIFS(通讯通路门店!$W:$W,通讯通路门店!$S:$S,$G1567,通讯通路门店!$J:$J,"荣耀授权专卖店")</f>
        <v>0</v>
      </c>
      <c r="BD1567" s="99">
        <f>SUMIFS(通讯通路门店!$Z:$Z,通讯通路门店!$S:$S,$G1567,通讯通路门店!$J:$J,"VIVO体验店")</f>
        <v>0</v>
      </c>
      <c r="BE1567" s="99">
        <f>SUMIFS(通讯通路门店!$AB:$AB,通讯通路门店!$S:$S,$G1567,通讯通路门店!$J:$J,"OPPO体验店")</f>
        <v>0</v>
      </c>
      <c r="BF1567" s="99">
        <f>SUMIFS(通讯通路门店!$X:$X,通讯通路门店!$S:$S,$G1567,通讯通路门店!$J:$J,"华为授权体验店")+SUMIFS(通讯通路门店!$AA:$AA,通讯通路门店!$S:$S,$G1567,通讯通路门店!$J:$J,"华为堡垒店")</f>
        <v>0</v>
      </c>
      <c r="BG1567" s="99">
        <f>SUMIFS(通讯通路门店!$Y:$Y,通讯通路门店!$S:$S,$G1567,通讯通路门店!$J:$J,"小米体验店")</f>
        <v>0</v>
      </c>
      <c r="BH1567" s="99">
        <f>SUMIFS(通讯通路门店!$AA:$AA,通讯通路门店!$S:$S,$G1567,通讯通路门店!$J:$J,"苹果体验店")</f>
        <v>0</v>
      </c>
      <c r="BI1567" s="99">
        <f>SUMIFS(通讯通路门店!$K:$K,通讯通路门店!$S:$S,$G1567,通讯通路门店!$J:$J,"其他品牌专卖店")</f>
        <v>0</v>
      </c>
      <c r="BJ1567" s="99">
        <f>SUMIFS(通讯通路门店!$AC:$AC,通讯通路门店!$S:$S,$G1567)</f>
        <v>0</v>
      </c>
      <c r="BK1567" s="99">
        <f>SUMIFS(通讯通路门店!$AD:$AD,通讯通路门店!$S:$S,$G1567)</f>
        <v>0</v>
      </c>
      <c r="BL1567" s="99">
        <f>SUMIFS(通讯通路门店!$AE:$AE,通讯通路门店!$S:$S,$G1567)</f>
        <v>0</v>
      </c>
      <c r="BM1567" s="99">
        <f>SUMIFS(通讯通路门店!$AF:$AF,通讯通路门店!$S:$S,$G1567)</f>
        <v>0</v>
      </c>
      <c r="BN1567" s="99">
        <f>SUMIFS(通讯通路门店!$AG:$AG,通讯通路门店!$S:$S,$G1567)</f>
        <v>0</v>
      </c>
      <c r="BO1567" s="99">
        <f>SUMIFS(通讯通路门店!$AH:$AH,通讯通路门店!$S:$S,$G1567)</f>
        <v>0</v>
      </c>
      <c r="BP1567" s="99">
        <f>SUMIFS(通讯通路门店!$AI:$AI,通讯通路门店!$S:$S,$G1567)</f>
        <v>0</v>
      </c>
      <c r="BQ1567" s="83"/>
    </row>
    <row r="1568" spans="1:69">
      <c r="A1568" s="99" t="str">
        <f>IFERROR(_xlfn.XLOOKUP($G1568,通讯通路门店!$S$4:$S$993931,通讯通路门店!$A$4:$A$993931,0,0),"")</f>
        <v>海南省</v>
      </c>
      <c r="B1568" s="99" t="str">
        <f>IFERROR(_xlfn.XLOOKUP($G1568,通讯通路门店!$S$4:$S$993931,通讯通路门店!$B$4:$B$993931,0,0),"")</f>
        <v>东方市</v>
      </c>
      <c r="C1568" s="99" t="str">
        <f>IFERROR(_xlfn.XLOOKUP($G1568,通讯通路门店!$S$4:$S$993931,通讯通路门店!$C$4:$C$993931,0,0),"")</f>
        <v>东方市</v>
      </c>
      <c r="D1568" s="99" t="str">
        <f>IFERROR(_xlfn.XLOOKUP($G1568,通讯通路门店!$S$4:$S$993931,通讯通路门店!$D$4:$D$993931,0,0),"")</f>
        <v>八所镇</v>
      </c>
      <c r="E1568" s="83"/>
      <c r="F1568" s="83"/>
      <c r="G1568" s="101"/>
      <c r="H1568" s="102">
        <f>IFERROR(_xlfn.XLOOKUP($G1568,通讯通路门店!$S$4:$S$993931,通讯通路门店!$R$4:$R$993931,0,0),"")</f>
        <v>0</v>
      </c>
      <c r="I1568" s="83"/>
      <c r="J1568" s="83"/>
      <c r="K1568" s="83"/>
      <c r="L1568" s="83"/>
      <c r="M1568" s="83"/>
      <c r="N1568" s="83"/>
      <c r="O1568" s="83"/>
      <c r="P1568" s="83"/>
      <c r="Q1568" s="83"/>
      <c r="R1568" s="83"/>
      <c r="S1568" s="83"/>
      <c r="T1568" s="83"/>
      <c r="U1568" s="99">
        <f>COUNTIF(通讯通路门店!$S:$S,$G1568)</f>
        <v>0</v>
      </c>
      <c r="V1568" s="99">
        <f>COUNTIFS(通讯通路门店!$S:$S,$G1568,通讯通路门店!$J:$J,"综合卖场")</f>
        <v>0</v>
      </c>
      <c r="W1568" s="99">
        <f>SUMIFS(通讯通路门店!$AJ:$AJ,通讯通路门店!$S:$S,通讯客户沙盘!$G1568)</f>
        <v>0</v>
      </c>
      <c r="X1568" s="99">
        <f t="shared" si="120"/>
        <v>0</v>
      </c>
      <c r="Y1568" s="99">
        <f>COUNTIFS(通讯通路门店!$S:$S,$G1568,通讯通路门店!$J:$J,"荣耀体验店")+COUNTIFS(通讯通路门店!$S:$S,$G1568,通讯通路门店!$J:$J,"荣耀授权专卖店")</f>
        <v>0</v>
      </c>
      <c r="Z1568" s="99">
        <f>COUNTIFS(通讯通路门店!$S:$S,$G1568,通讯通路门店!$J:$J,"VIVO体验店")</f>
        <v>0</v>
      </c>
      <c r="AA1568" s="99">
        <f>COUNTIFS(通讯通路门店!$S:$S,$G1568,通讯通路门店!$J:$J,"OPPO体验店")</f>
        <v>0</v>
      </c>
      <c r="AB1568" s="99">
        <f>COUNTIFS(通讯通路门店!$S:$S,$G1568,通讯通路门店!$J:$J,"华为授权体验店")+COUNTIFS(通讯通路门店!$S:$S,$G1568,通讯通路门店!$J:$J,"华为堡垒店")</f>
        <v>0</v>
      </c>
      <c r="AC1568" s="99">
        <f>COUNTIFS(通讯通路门店!$S:$S,$G1568,通讯通路门店!$J:$J,"小米体验店")</f>
        <v>0</v>
      </c>
      <c r="AD1568" s="99">
        <f>COUNTIFS(通讯通路门店!$S:$S,$G1568,通讯通路门店!$J:$J,"苹果体验店")</f>
        <v>0</v>
      </c>
      <c r="AE1568" s="99">
        <f>COUNTIFS(通讯通路门店!$S:$S,$G1568,通讯通路门店!$J:$J,"其他品牌专卖店")</f>
        <v>0</v>
      </c>
      <c r="AF1568" s="99">
        <f>SUMIFS(通讯通路门店!$BI:$BI,通讯通路门店!$S:$S,$G1568)</f>
        <v>0</v>
      </c>
      <c r="AG1568" s="99">
        <f>SUMIFS(通讯通路门店!$BH:$BH,通讯通路门店!$S:$S,$G1568)</f>
        <v>0</v>
      </c>
      <c r="AH1568" s="99">
        <f t="shared" si="121"/>
        <v>0</v>
      </c>
      <c r="AI1568" s="99">
        <f>SUMIFS(通讯通路门店!$BB:$BB,通讯通路门店!$S:$S,$G1568)</f>
        <v>0</v>
      </c>
      <c r="AJ1568" s="99">
        <f>SUMIFS(通讯通路门店!$BE:$BE,通讯通路门店!$S:$S,$G1568)</f>
        <v>0</v>
      </c>
      <c r="AK1568" s="99">
        <f>SUMIFS(通讯通路门店!$BG:$BG,通讯通路门店!$S:$S,$G1568)</f>
        <v>0</v>
      </c>
      <c r="AL1568" s="99">
        <f>SUMIFS(通讯通路门店!$BC:$BC,通讯通路门店!$S:$S,$G1568)</f>
        <v>0</v>
      </c>
      <c r="AM1568" s="99">
        <f>SUMIFS(通讯通路门店!$BD:$BD,通讯通路门店!$S:$S,$G1568)</f>
        <v>0</v>
      </c>
      <c r="AN1568" s="99">
        <f>SUMIFS(通讯通路门店!$BF:$BF,通讯通路门店!$S:$S,$G1568)</f>
        <v>0</v>
      </c>
      <c r="AO1568" s="99">
        <f t="shared" si="122"/>
        <v>0</v>
      </c>
      <c r="AP1568" s="99">
        <f>SUMIFS(通讯通路门店!$K:$K,通讯通路门店!$S:$S,$G1568)</f>
        <v>0</v>
      </c>
      <c r="AQ1568" s="83"/>
      <c r="AR1568" s="99">
        <f>SUMIFS(通讯通路门店!$T:$T,通讯通路门店!$S:$S,$G1568)</f>
        <v>0</v>
      </c>
      <c r="AS1568" s="99">
        <f>SUMIFS(通讯通路门店!$U:$U,通讯通路门店!$S:$S,$G1568)</f>
        <v>0</v>
      </c>
      <c r="AT1568" s="99">
        <f>SUMIFS(通讯通路门店!$V:$V,通讯通路门店!$S:$S,$G1568)</f>
        <v>0</v>
      </c>
      <c r="AU1568" s="99">
        <f>SUMIFS(通讯通路门店!$W:$W,通讯通路门店!$S:$S,$G1568)</f>
        <v>0</v>
      </c>
      <c r="AV1568" s="99">
        <f>SUMIFS(通讯通路门店!$Z:$Z,通讯通路门店!$S:$S,$G1568)</f>
        <v>0</v>
      </c>
      <c r="AW1568" s="99">
        <f>SUMIFS(通讯通路门店!$AB:$AB,通讯通路门店!$S:$S,$G1568)</f>
        <v>0</v>
      </c>
      <c r="AX1568" s="99">
        <f>SUMIFS(通讯通路门店!$X:$X,通讯通路门店!$S:$S,$G1568)</f>
        <v>0</v>
      </c>
      <c r="AY1568" s="99">
        <f>SUMIFS(通讯通路门店!$Y:$Y,通讯通路门店!$S:$S,$G1568)</f>
        <v>0</v>
      </c>
      <c r="AZ1568" s="99">
        <f>SUMIFS(通讯通路门店!$AA:$AA,通讯通路门店!$S:$S,$G1568)</f>
        <v>0</v>
      </c>
      <c r="BA1568" s="99">
        <f t="shared" si="123"/>
        <v>0</v>
      </c>
      <c r="BB1568" s="99">
        <f t="shared" si="124"/>
        <v>0</v>
      </c>
      <c r="BC1568" s="99">
        <f>SUMIFS(通讯通路门店!$W:$W,通讯通路门店!$S:$S,$G1568,通讯通路门店!$J:$J,"荣耀体验店")+SUMIFS(通讯通路门店!$W:$W,通讯通路门店!$S:$S,$G1568,通讯通路门店!$J:$J,"荣耀授权专卖店")</f>
        <v>0</v>
      </c>
      <c r="BD1568" s="99">
        <f>SUMIFS(通讯通路门店!$Z:$Z,通讯通路门店!$S:$S,$G1568,通讯通路门店!$J:$J,"VIVO体验店")</f>
        <v>0</v>
      </c>
      <c r="BE1568" s="99">
        <f>SUMIFS(通讯通路门店!$AB:$AB,通讯通路门店!$S:$S,$G1568,通讯通路门店!$J:$J,"OPPO体验店")</f>
        <v>0</v>
      </c>
      <c r="BF1568" s="99">
        <f>SUMIFS(通讯通路门店!$X:$X,通讯通路门店!$S:$S,$G1568,通讯通路门店!$J:$J,"华为授权体验店")+SUMIFS(通讯通路门店!$AA:$AA,通讯通路门店!$S:$S,$G1568,通讯通路门店!$J:$J,"华为堡垒店")</f>
        <v>0</v>
      </c>
      <c r="BG1568" s="99">
        <f>SUMIFS(通讯通路门店!$Y:$Y,通讯通路门店!$S:$S,$G1568,通讯通路门店!$J:$J,"小米体验店")</f>
        <v>0</v>
      </c>
      <c r="BH1568" s="99">
        <f>SUMIFS(通讯通路门店!$AA:$AA,通讯通路门店!$S:$S,$G1568,通讯通路门店!$J:$J,"苹果体验店")</f>
        <v>0</v>
      </c>
      <c r="BI1568" s="99">
        <f>SUMIFS(通讯通路门店!$K:$K,通讯通路门店!$S:$S,$G1568,通讯通路门店!$J:$J,"其他品牌专卖店")</f>
        <v>0</v>
      </c>
      <c r="BJ1568" s="99">
        <f>SUMIFS(通讯通路门店!$AC:$AC,通讯通路门店!$S:$S,$G1568)</f>
        <v>0</v>
      </c>
      <c r="BK1568" s="99">
        <f>SUMIFS(通讯通路门店!$AD:$AD,通讯通路门店!$S:$S,$G1568)</f>
        <v>0</v>
      </c>
      <c r="BL1568" s="99">
        <f>SUMIFS(通讯通路门店!$AE:$AE,通讯通路门店!$S:$S,$G1568)</f>
        <v>0</v>
      </c>
      <c r="BM1568" s="99">
        <f>SUMIFS(通讯通路门店!$AF:$AF,通讯通路门店!$S:$S,$G1568)</f>
        <v>0</v>
      </c>
      <c r="BN1568" s="99">
        <f>SUMIFS(通讯通路门店!$AG:$AG,通讯通路门店!$S:$S,$G1568)</f>
        <v>0</v>
      </c>
      <c r="BO1568" s="99">
        <f>SUMIFS(通讯通路门店!$AH:$AH,通讯通路门店!$S:$S,$G1568)</f>
        <v>0</v>
      </c>
      <c r="BP1568" s="99">
        <f>SUMIFS(通讯通路门店!$AI:$AI,通讯通路门店!$S:$S,$G1568)</f>
        <v>0</v>
      </c>
      <c r="BQ1568" s="83"/>
    </row>
    <row r="1569" spans="1:69">
      <c r="A1569" s="99" t="str">
        <f>IFERROR(_xlfn.XLOOKUP($G1569,通讯通路门店!$S$4:$S$993931,通讯通路门店!$A$4:$A$993931,0,0),"")</f>
        <v>海南省</v>
      </c>
      <c r="B1569" s="99" t="str">
        <f>IFERROR(_xlfn.XLOOKUP($G1569,通讯通路门店!$S$4:$S$993931,通讯通路门店!$B$4:$B$993931,0,0),"")</f>
        <v>东方市</v>
      </c>
      <c r="C1569" s="99" t="str">
        <f>IFERROR(_xlfn.XLOOKUP($G1569,通讯通路门店!$S$4:$S$993931,通讯通路门店!$C$4:$C$993931,0,0),"")</f>
        <v>东方市</v>
      </c>
      <c r="D1569" s="99" t="str">
        <f>IFERROR(_xlfn.XLOOKUP($G1569,通讯通路门店!$S$4:$S$993931,通讯通路门店!$D$4:$D$993931,0,0),"")</f>
        <v>八所镇</v>
      </c>
      <c r="E1569" s="83"/>
      <c r="F1569" s="83"/>
      <c r="G1569" s="101"/>
      <c r="H1569" s="102">
        <f>IFERROR(_xlfn.XLOOKUP($G1569,通讯通路门店!$S$4:$S$993931,通讯通路门店!$R$4:$R$993931,0,0),"")</f>
        <v>0</v>
      </c>
      <c r="I1569" s="83"/>
      <c r="J1569" s="83"/>
      <c r="K1569" s="83"/>
      <c r="L1569" s="83"/>
      <c r="M1569" s="83"/>
      <c r="N1569" s="83"/>
      <c r="O1569" s="83"/>
      <c r="P1569" s="83"/>
      <c r="Q1569" s="83"/>
      <c r="R1569" s="83"/>
      <c r="S1569" s="83"/>
      <c r="T1569" s="83"/>
      <c r="U1569" s="99">
        <f>COUNTIF(通讯通路门店!$S:$S,$G1569)</f>
        <v>0</v>
      </c>
      <c r="V1569" s="99">
        <f>COUNTIFS(通讯通路门店!$S:$S,$G1569,通讯通路门店!$J:$J,"综合卖场")</f>
        <v>0</v>
      </c>
      <c r="W1569" s="99">
        <f>SUMIFS(通讯通路门店!$AJ:$AJ,通讯通路门店!$S:$S,通讯客户沙盘!$G1569)</f>
        <v>0</v>
      </c>
      <c r="X1569" s="99">
        <f t="shared" si="120"/>
        <v>0</v>
      </c>
      <c r="Y1569" s="99">
        <f>COUNTIFS(通讯通路门店!$S:$S,$G1569,通讯通路门店!$J:$J,"荣耀体验店")+COUNTIFS(通讯通路门店!$S:$S,$G1569,通讯通路门店!$J:$J,"荣耀授权专卖店")</f>
        <v>0</v>
      </c>
      <c r="Z1569" s="99">
        <f>COUNTIFS(通讯通路门店!$S:$S,$G1569,通讯通路门店!$J:$J,"VIVO体验店")</f>
        <v>0</v>
      </c>
      <c r="AA1569" s="99">
        <f>COUNTIFS(通讯通路门店!$S:$S,$G1569,通讯通路门店!$J:$J,"OPPO体验店")</f>
        <v>0</v>
      </c>
      <c r="AB1569" s="99">
        <f>COUNTIFS(通讯通路门店!$S:$S,$G1569,通讯通路门店!$J:$J,"华为授权体验店")+COUNTIFS(通讯通路门店!$S:$S,$G1569,通讯通路门店!$J:$J,"华为堡垒店")</f>
        <v>0</v>
      </c>
      <c r="AC1569" s="99">
        <f>COUNTIFS(通讯通路门店!$S:$S,$G1569,通讯通路门店!$J:$J,"小米体验店")</f>
        <v>0</v>
      </c>
      <c r="AD1569" s="99">
        <f>COUNTIFS(通讯通路门店!$S:$S,$G1569,通讯通路门店!$J:$J,"苹果体验店")</f>
        <v>0</v>
      </c>
      <c r="AE1569" s="99">
        <f>COUNTIFS(通讯通路门店!$S:$S,$G1569,通讯通路门店!$J:$J,"其他品牌专卖店")</f>
        <v>0</v>
      </c>
      <c r="AF1569" s="99">
        <f>SUMIFS(通讯通路门店!$BI:$BI,通讯通路门店!$S:$S,$G1569)</f>
        <v>0</v>
      </c>
      <c r="AG1569" s="99">
        <f>SUMIFS(通讯通路门店!$BH:$BH,通讯通路门店!$S:$S,$G1569)</f>
        <v>0</v>
      </c>
      <c r="AH1569" s="99">
        <f t="shared" si="121"/>
        <v>0</v>
      </c>
      <c r="AI1569" s="99">
        <f>SUMIFS(通讯通路门店!$BB:$BB,通讯通路门店!$S:$S,$G1569)</f>
        <v>0</v>
      </c>
      <c r="AJ1569" s="99">
        <f>SUMIFS(通讯通路门店!$BE:$BE,通讯通路门店!$S:$S,$G1569)</f>
        <v>0</v>
      </c>
      <c r="AK1569" s="99">
        <f>SUMIFS(通讯通路门店!$BG:$BG,通讯通路门店!$S:$S,$G1569)</f>
        <v>0</v>
      </c>
      <c r="AL1569" s="99">
        <f>SUMIFS(通讯通路门店!$BC:$BC,通讯通路门店!$S:$S,$G1569)</f>
        <v>0</v>
      </c>
      <c r="AM1569" s="99">
        <f>SUMIFS(通讯通路门店!$BD:$BD,通讯通路门店!$S:$S,$G1569)</f>
        <v>0</v>
      </c>
      <c r="AN1569" s="99">
        <f>SUMIFS(通讯通路门店!$BF:$BF,通讯通路门店!$S:$S,$G1569)</f>
        <v>0</v>
      </c>
      <c r="AO1569" s="99">
        <f t="shared" si="122"/>
        <v>0</v>
      </c>
      <c r="AP1569" s="99">
        <f>SUMIFS(通讯通路门店!$K:$K,通讯通路门店!$S:$S,$G1569)</f>
        <v>0</v>
      </c>
      <c r="AQ1569" s="83"/>
      <c r="AR1569" s="99">
        <f>SUMIFS(通讯通路门店!$T:$T,通讯通路门店!$S:$S,$G1569)</f>
        <v>0</v>
      </c>
      <c r="AS1569" s="99">
        <f>SUMIFS(通讯通路门店!$U:$U,通讯通路门店!$S:$S,$G1569)</f>
        <v>0</v>
      </c>
      <c r="AT1569" s="99">
        <f>SUMIFS(通讯通路门店!$V:$V,通讯通路门店!$S:$S,$G1569)</f>
        <v>0</v>
      </c>
      <c r="AU1569" s="99">
        <f>SUMIFS(通讯通路门店!$W:$W,通讯通路门店!$S:$S,$G1569)</f>
        <v>0</v>
      </c>
      <c r="AV1569" s="99">
        <f>SUMIFS(通讯通路门店!$Z:$Z,通讯通路门店!$S:$S,$G1569)</f>
        <v>0</v>
      </c>
      <c r="AW1569" s="99">
        <f>SUMIFS(通讯通路门店!$AB:$AB,通讯通路门店!$S:$S,$G1569)</f>
        <v>0</v>
      </c>
      <c r="AX1569" s="99">
        <f>SUMIFS(通讯通路门店!$X:$X,通讯通路门店!$S:$S,$G1569)</f>
        <v>0</v>
      </c>
      <c r="AY1569" s="99">
        <f>SUMIFS(通讯通路门店!$Y:$Y,通讯通路门店!$S:$S,$G1569)</f>
        <v>0</v>
      </c>
      <c r="AZ1569" s="99">
        <f>SUMIFS(通讯通路门店!$AA:$AA,通讯通路门店!$S:$S,$G1569)</f>
        <v>0</v>
      </c>
      <c r="BA1569" s="99">
        <f t="shared" si="123"/>
        <v>0</v>
      </c>
      <c r="BB1569" s="99">
        <f t="shared" si="124"/>
        <v>0</v>
      </c>
      <c r="BC1569" s="99">
        <f>SUMIFS(通讯通路门店!$W:$W,通讯通路门店!$S:$S,$G1569,通讯通路门店!$J:$J,"荣耀体验店")+SUMIFS(通讯通路门店!$W:$W,通讯通路门店!$S:$S,$G1569,通讯通路门店!$J:$J,"荣耀授权专卖店")</f>
        <v>0</v>
      </c>
      <c r="BD1569" s="99">
        <f>SUMIFS(通讯通路门店!$Z:$Z,通讯通路门店!$S:$S,$G1569,通讯通路门店!$J:$J,"VIVO体验店")</f>
        <v>0</v>
      </c>
      <c r="BE1569" s="99">
        <f>SUMIFS(通讯通路门店!$AB:$AB,通讯通路门店!$S:$S,$G1569,通讯通路门店!$J:$J,"OPPO体验店")</f>
        <v>0</v>
      </c>
      <c r="BF1569" s="99">
        <f>SUMIFS(通讯通路门店!$X:$X,通讯通路门店!$S:$S,$G1569,通讯通路门店!$J:$J,"华为授权体验店")+SUMIFS(通讯通路门店!$AA:$AA,通讯通路门店!$S:$S,$G1569,通讯通路门店!$J:$J,"华为堡垒店")</f>
        <v>0</v>
      </c>
      <c r="BG1569" s="99">
        <f>SUMIFS(通讯通路门店!$Y:$Y,通讯通路门店!$S:$S,$G1569,通讯通路门店!$J:$J,"小米体验店")</f>
        <v>0</v>
      </c>
      <c r="BH1569" s="99">
        <f>SUMIFS(通讯通路门店!$AA:$AA,通讯通路门店!$S:$S,$G1569,通讯通路门店!$J:$J,"苹果体验店")</f>
        <v>0</v>
      </c>
      <c r="BI1569" s="99">
        <f>SUMIFS(通讯通路门店!$K:$K,通讯通路门店!$S:$S,$G1569,通讯通路门店!$J:$J,"其他品牌专卖店")</f>
        <v>0</v>
      </c>
      <c r="BJ1569" s="99">
        <f>SUMIFS(通讯通路门店!$AC:$AC,通讯通路门店!$S:$S,$G1569)</f>
        <v>0</v>
      </c>
      <c r="BK1569" s="99">
        <f>SUMIFS(通讯通路门店!$AD:$AD,通讯通路门店!$S:$S,$G1569)</f>
        <v>0</v>
      </c>
      <c r="BL1569" s="99">
        <f>SUMIFS(通讯通路门店!$AE:$AE,通讯通路门店!$S:$S,$G1569)</f>
        <v>0</v>
      </c>
      <c r="BM1569" s="99">
        <f>SUMIFS(通讯通路门店!$AF:$AF,通讯通路门店!$S:$S,$G1569)</f>
        <v>0</v>
      </c>
      <c r="BN1569" s="99">
        <f>SUMIFS(通讯通路门店!$AG:$AG,通讯通路门店!$S:$S,$G1569)</f>
        <v>0</v>
      </c>
      <c r="BO1569" s="99">
        <f>SUMIFS(通讯通路门店!$AH:$AH,通讯通路门店!$S:$S,$G1569)</f>
        <v>0</v>
      </c>
      <c r="BP1569" s="99">
        <f>SUMIFS(通讯通路门店!$AI:$AI,通讯通路门店!$S:$S,$G1569)</f>
        <v>0</v>
      </c>
      <c r="BQ1569" s="83"/>
    </row>
    <row r="1570" spans="1:69">
      <c r="A1570" s="99" t="str">
        <f>IFERROR(_xlfn.XLOOKUP($G1570,通讯通路门店!$S$4:$S$993931,通讯通路门店!$A$4:$A$993931,0,0),"")</f>
        <v>海南省</v>
      </c>
      <c r="B1570" s="99" t="str">
        <f>IFERROR(_xlfn.XLOOKUP($G1570,通讯通路门店!$S$4:$S$993931,通讯通路门店!$B$4:$B$993931,0,0),"")</f>
        <v>东方市</v>
      </c>
      <c r="C1570" s="99" t="str">
        <f>IFERROR(_xlfn.XLOOKUP($G1570,通讯通路门店!$S$4:$S$993931,通讯通路门店!$C$4:$C$993931,0,0),"")</f>
        <v>东方市</v>
      </c>
      <c r="D1570" s="99" t="str">
        <f>IFERROR(_xlfn.XLOOKUP($G1570,通讯通路门店!$S$4:$S$993931,通讯通路门店!$D$4:$D$993931,0,0),"")</f>
        <v>八所镇</v>
      </c>
      <c r="E1570" s="83"/>
      <c r="F1570" s="83"/>
      <c r="G1570" s="101"/>
      <c r="H1570" s="102">
        <f>IFERROR(_xlfn.XLOOKUP($G1570,通讯通路门店!$S$4:$S$993931,通讯通路门店!$R$4:$R$993931,0,0),"")</f>
        <v>0</v>
      </c>
      <c r="I1570" s="83"/>
      <c r="J1570" s="83"/>
      <c r="K1570" s="83"/>
      <c r="L1570" s="83"/>
      <c r="M1570" s="83"/>
      <c r="N1570" s="83"/>
      <c r="O1570" s="83"/>
      <c r="P1570" s="83"/>
      <c r="Q1570" s="83"/>
      <c r="R1570" s="83"/>
      <c r="S1570" s="83"/>
      <c r="T1570" s="83"/>
      <c r="U1570" s="99">
        <f>COUNTIF(通讯通路门店!$S:$S,$G1570)</f>
        <v>0</v>
      </c>
      <c r="V1570" s="99">
        <f>COUNTIFS(通讯通路门店!$S:$S,$G1570,通讯通路门店!$J:$J,"综合卖场")</f>
        <v>0</v>
      </c>
      <c r="W1570" s="99">
        <f>SUMIFS(通讯通路门店!$AJ:$AJ,通讯通路门店!$S:$S,通讯客户沙盘!$G1570)</f>
        <v>0</v>
      </c>
      <c r="X1570" s="99">
        <f t="shared" si="120"/>
        <v>0</v>
      </c>
      <c r="Y1570" s="99">
        <f>COUNTIFS(通讯通路门店!$S:$S,$G1570,通讯通路门店!$J:$J,"荣耀体验店")+COUNTIFS(通讯通路门店!$S:$S,$G1570,通讯通路门店!$J:$J,"荣耀授权专卖店")</f>
        <v>0</v>
      </c>
      <c r="Z1570" s="99">
        <f>COUNTIFS(通讯通路门店!$S:$S,$G1570,通讯通路门店!$J:$J,"VIVO体验店")</f>
        <v>0</v>
      </c>
      <c r="AA1570" s="99">
        <f>COUNTIFS(通讯通路门店!$S:$S,$G1570,通讯通路门店!$J:$J,"OPPO体验店")</f>
        <v>0</v>
      </c>
      <c r="AB1570" s="99">
        <f>COUNTIFS(通讯通路门店!$S:$S,$G1570,通讯通路门店!$J:$J,"华为授权体验店")+COUNTIFS(通讯通路门店!$S:$S,$G1570,通讯通路门店!$J:$J,"华为堡垒店")</f>
        <v>0</v>
      </c>
      <c r="AC1570" s="99">
        <f>COUNTIFS(通讯通路门店!$S:$S,$G1570,通讯通路门店!$J:$J,"小米体验店")</f>
        <v>0</v>
      </c>
      <c r="AD1570" s="99">
        <f>COUNTIFS(通讯通路门店!$S:$S,$G1570,通讯通路门店!$J:$J,"苹果体验店")</f>
        <v>0</v>
      </c>
      <c r="AE1570" s="99">
        <f>COUNTIFS(通讯通路门店!$S:$S,$G1570,通讯通路门店!$J:$J,"其他品牌专卖店")</f>
        <v>0</v>
      </c>
      <c r="AF1570" s="99">
        <f>SUMIFS(通讯通路门店!$BI:$BI,通讯通路门店!$S:$S,$G1570)</f>
        <v>0</v>
      </c>
      <c r="AG1570" s="99">
        <f>SUMIFS(通讯通路门店!$BH:$BH,通讯通路门店!$S:$S,$G1570)</f>
        <v>0</v>
      </c>
      <c r="AH1570" s="99">
        <f t="shared" si="121"/>
        <v>0</v>
      </c>
      <c r="AI1570" s="99">
        <f>SUMIFS(通讯通路门店!$BB:$BB,通讯通路门店!$S:$S,$G1570)</f>
        <v>0</v>
      </c>
      <c r="AJ1570" s="99">
        <f>SUMIFS(通讯通路门店!$BE:$BE,通讯通路门店!$S:$S,$G1570)</f>
        <v>0</v>
      </c>
      <c r="AK1570" s="99">
        <f>SUMIFS(通讯通路门店!$BG:$BG,通讯通路门店!$S:$S,$G1570)</f>
        <v>0</v>
      </c>
      <c r="AL1570" s="99">
        <f>SUMIFS(通讯通路门店!$BC:$BC,通讯通路门店!$S:$S,$G1570)</f>
        <v>0</v>
      </c>
      <c r="AM1570" s="99">
        <f>SUMIFS(通讯通路门店!$BD:$BD,通讯通路门店!$S:$S,$G1570)</f>
        <v>0</v>
      </c>
      <c r="AN1570" s="99">
        <f>SUMIFS(通讯通路门店!$BF:$BF,通讯通路门店!$S:$S,$G1570)</f>
        <v>0</v>
      </c>
      <c r="AO1570" s="99">
        <f t="shared" si="122"/>
        <v>0</v>
      </c>
      <c r="AP1570" s="99">
        <f>SUMIFS(通讯通路门店!$K:$K,通讯通路门店!$S:$S,$G1570)</f>
        <v>0</v>
      </c>
      <c r="AQ1570" s="83"/>
      <c r="AR1570" s="99">
        <f>SUMIFS(通讯通路门店!$T:$T,通讯通路门店!$S:$S,$G1570)</f>
        <v>0</v>
      </c>
      <c r="AS1570" s="99">
        <f>SUMIFS(通讯通路门店!$U:$U,通讯通路门店!$S:$S,$G1570)</f>
        <v>0</v>
      </c>
      <c r="AT1570" s="99">
        <f>SUMIFS(通讯通路门店!$V:$V,通讯通路门店!$S:$S,$G1570)</f>
        <v>0</v>
      </c>
      <c r="AU1570" s="99">
        <f>SUMIFS(通讯通路门店!$W:$W,通讯通路门店!$S:$S,$G1570)</f>
        <v>0</v>
      </c>
      <c r="AV1570" s="99">
        <f>SUMIFS(通讯通路门店!$Z:$Z,通讯通路门店!$S:$S,$G1570)</f>
        <v>0</v>
      </c>
      <c r="AW1570" s="99">
        <f>SUMIFS(通讯通路门店!$AB:$AB,通讯通路门店!$S:$S,$G1570)</f>
        <v>0</v>
      </c>
      <c r="AX1570" s="99">
        <f>SUMIFS(通讯通路门店!$X:$X,通讯通路门店!$S:$S,$G1570)</f>
        <v>0</v>
      </c>
      <c r="AY1570" s="99">
        <f>SUMIFS(通讯通路门店!$Y:$Y,通讯通路门店!$S:$S,$G1570)</f>
        <v>0</v>
      </c>
      <c r="AZ1570" s="99">
        <f>SUMIFS(通讯通路门店!$AA:$AA,通讯通路门店!$S:$S,$G1570)</f>
        <v>0</v>
      </c>
      <c r="BA1570" s="99">
        <f t="shared" si="123"/>
        <v>0</v>
      </c>
      <c r="BB1570" s="99">
        <f t="shared" si="124"/>
        <v>0</v>
      </c>
      <c r="BC1570" s="99">
        <f>SUMIFS(通讯通路门店!$W:$W,通讯通路门店!$S:$S,$G1570,通讯通路门店!$J:$J,"荣耀体验店")+SUMIFS(通讯通路门店!$W:$W,通讯通路门店!$S:$S,$G1570,通讯通路门店!$J:$J,"荣耀授权专卖店")</f>
        <v>0</v>
      </c>
      <c r="BD1570" s="99">
        <f>SUMIFS(通讯通路门店!$Z:$Z,通讯通路门店!$S:$S,$G1570,通讯通路门店!$J:$J,"VIVO体验店")</f>
        <v>0</v>
      </c>
      <c r="BE1570" s="99">
        <f>SUMIFS(通讯通路门店!$AB:$AB,通讯通路门店!$S:$S,$G1570,通讯通路门店!$J:$J,"OPPO体验店")</f>
        <v>0</v>
      </c>
      <c r="BF1570" s="99">
        <f>SUMIFS(通讯通路门店!$X:$X,通讯通路门店!$S:$S,$G1570,通讯通路门店!$J:$J,"华为授权体验店")+SUMIFS(通讯通路门店!$AA:$AA,通讯通路门店!$S:$S,$G1570,通讯通路门店!$J:$J,"华为堡垒店")</f>
        <v>0</v>
      </c>
      <c r="BG1570" s="99">
        <f>SUMIFS(通讯通路门店!$Y:$Y,通讯通路门店!$S:$S,$G1570,通讯通路门店!$J:$J,"小米体验店")</f>
        <v>0</v>
      </c>
      <c r="BH1570" s="99">
        <f>SUMIFS(通讯通路门店!$AA:$AA,通讯通路门店!$S:$S,$G1570,通讯通路门店!$J:$J,"苹果体验店")</f>
        <v>0</v>
      </c>
      <c r="BI1570" s="99">
        <f>SUMIFS(通讯通路门店!$K:$K,通讯通路门店!$S:$S,$G1570,通讯通路门店!$J:$J,"其他品牌专卖店")</f>
        <v>0</v>
      </c>
      <c r="BJ1570" s="99">
        <f>SUMIFS(通讯通路门店!$AC:$AC,通讯通路门店!$S:$S,$G1570)</f>
        <v>0</v>
      </c>
      <c r="BK1570" s="99">
        <f>SUMIFS(通讯通路门店!$AD:$AD,通讯通路门店!$S:$S,$G1570)</f>
        <v>0</v>
      </c>
      <c r="BL1570" s="99">
        <f>SUMIFS(通讯通路门店!$AE:$AE,通讯通路门店!$S:$S,$G1570)</f>
        <v>0</v>
      </c>
      <c r="BM1570" s="99">
        <f>SUMIFS(通讯通路门店!$AF:$AF,通讯通路门店!$S:$S,$G1570)</f>
        <v>0</v>
      </c>
      <c r="BN1570" s="99">
        <f>SUMIFS(通讯通路门店!$AG:$AG,通讯通路门店!$S:$S,$G1570)</f>
        <v>0</v>
      </c>
      <c r="BO1570" s="99">
        <f>SUMIFS(通讯通路门店!$AH:$AH,通讯通路门店!$S:$S,$G1570)</f>
        <v>0</v>
      </c>
      <c r="BP1570" s="99">
        <f>SUMIFS(通讯通路门店!$AI:$AI,通讯通路门店!$S:$S,$G1570)</f>
        <v>0</v>
      </c>
      <c r="BQ1570" s="83"/>
    </row>
    <row r="1571" spans="1:69">
      <c r="A1571" s="99" t="str">
        <f>IFERROR(_xlfn.XLOOKUP($G1571,通讯通路门店!$S$4:$S$993931,通讯通路门店!$A$4:$A$993931,0,0),"")</f>
        <v>海南省</v>
      </c>
      <c r="B1571" s="99" t="str">
        <f>IFERROR(_xlfn.XLOOKUP($G1571,通讯通路门店!$S$4:$S$993931,通讯通路门店!$B$4:$B$993931,0,0),"")</f>
        <v>东方市</v>
      </c>
      <c r="C1571" s="99" t="str">
        <f>IFERROR(_xlfn.XLOOKUP($G1571,通讯通路门店!$S$4:$S$993931,通讯通路门店!$C$4:$C$993931,0,0),"")</f>
        <v>东方市</v>
      </c>
      <c r="D1571" s="99" t="str">
        <f>IFERROR(_xlfn.XLOOKUP($G1571,通讯通路门店!$S$4:$S$993931,通讯通路门店!$D$4:$D$993931,0,0),"")</f>
        <v>八所镇</v>
      </c>
      <c r="E1571" s="83"/>
      <c r="F1571" s="83"/>
      <c r="G1571" s="101"/>
      <c r="H1571" s="102">
        <f>IFERROR(_xlfn.XLOOKUP($G1571,通讯通路门店!$S$4:$S$993931,通讯通路门店!$R$4:$R$993931,0,0),"")</f>
        <v>0</v>
      </c>
      <c r="I1571" s="83"/>
      <c r="J1571" s="83"/>
      <c r="K1571" s="83"/>
      <c r="L1571" s="83"/>
      <c r="M1571" s="83"/>
      <c r="N1571" s="83"/>
      <c r="O1571" s="83"/>
      <c r="P1571" s="83"/>
      <c r="Q1571" s="83"/>
      <c r="R1571" s="83"/>
      <c r="S1571" s="83"/>
      <c r="T1571" s="83"/>
      <c r="U1571" s="99">
        <f>COUNTIF(通讯通路门店!$S:$S,$G1571)</f>
        <v>0</v>
      </c>
      <c r="V1571" s="99">
        <f>COUNTIFS(通讯通路门店!$S:$S,$G1571,通讯通路门店!$J:$J,"综合卖场")</f>
        <v>0</v>
      </c>
      <c r="W1571" s="99">
        <f>SUMIFS(通讯通路门店!$AJ:$AJ,通讯通路门店!$S:$S,通讯客户沙盘!$G1571)</f>
        <v>0</v>
      </c>
      <c r="X1571" s="99">
        <f t="shared" si="120"/>
        <v>0</v>
      </c>
      <c r="Y1571" s="99">
        <f>COUNTIFS(通讯通路门店!$S:$S,$G1571,通讯通路门店!$J:$J,"荣耀体验店")+COUNTIFS(通讯通路门店!$S:$S,$G1571,通讯通路门店!$J:$J,"荣耀授权专卖店")</f>
        <v>0</v>
      </c>
      <c r="Z1571" s="99">
        <f>COUNTIFS(通讯通路门店!$S:$S,$G1571,通讯通路门店!$J:$J,"VIVO体验店")</f>
        <v>0</v>
      </c>
      <c r="AA1571" s="99">
        <f>COUNTIFS(通讯通路门店!$S:$S,$G1571,通讯通路门店!$J:$J,"OPPO体验店")</f>
        <v>0</v>
      </c>
      <c r="AB1571" s="99">
        <f>COUNTIFS(通讯通路门店!$S:$S,$G1571,通讯通路门店!$J:$J,"华为授权体验店")+COUNTIFS(通讯通路门店!$S:$S,$G1571,通讯通路门店!$J:$J,"华为堡垒店")</f>
        <v>0</v>
      </c>
      <c r="AC1571" s="99">
        <f>COUNTIFS(通讯通路门店!$S:$S,$G1571,通讯通路门店!$J:$J,"小米体验店")</f>
        <v>0</v>
      </c>
      <c r="AD1571" s="99">
        <f>COUNTIFS(通讯通路门店!$S:$S,$G1571,通讯通路门店!$J:$J,"苹果体验店")</f>
        <v>0</v>
      </c>
      <c r="AE1571" s="99">
        <f>COUNTIFS(通讯通路门店!$S:$S,$G1571,通讯通路门店!$J:$J,"其他品牌专卖店")</f>
        <v>0</v>
      </c>
      <c r="AF1571" s="99">
        <f>SUMIFS(通讯通路门店!$BI:$BI,通讯通路门店!$S:$S,$G1571)</f>
        <v>0</v>
      </c>
      <c r="AG1571" s="99">
        <f>SUMIFS(通讯通路门店!$BH:$BH,通讯通路门店!$S:$S,$G1571)</f>
        <v>0</v>
      </c>
      <c r="AH1571" s="99">
        <f t="shared" si="121"/>
        <v>0</v>
      </c>
      <c r="AI1571" s="99">
        <f>SUMIFS(通讯通路门店!$BB:$BB,通讯通路门店!$S:$S,$G1571)</f>
        <v>0</v>
      </c>
      <c r="AJ1571" s="99">
        <f>SUMIFS(通讯通路门店!$BE:$BE,通讯通路门店!$S:$S,$G1571)</f>
        <v>0</v>
      </c>
      <c r="AK1571" s="99">
        <f>SUMIFS(通讯通路门店!$BG:$BG,通讯通路门店!$S:$S,$G1571)</f>
        <v>0</v>
      </c>
      <c r="AL1571" s="99">
        <f>SUMIFS(通讯通路门店!$BC:$BC,通讯通路门店!$S:$S,$G1571)</f>
        <v>0</v>
      </c>
      <c r="AM1571" s="99">
        <f>SUMIFS(通讯通路门店!$BD:$BD,通讯通路门店!$S:$S,$G1571)</f>
        <v>0</v>
      </c>
      <c r="AN1571" s="99">
        <f>SUMIFS(通讯通路门店!$BF:$BF,通讯通路门店!$S:$S,$G1571)</f>
        <v>0</v>
      </c>
      <c r="AO1571" s="99">
        <f t="shared" si="122"/>
        <v>0</v>
      </c>
      <c r="AP1571" s="99">
        <f>SUMIFS(通讯通路门店!$K:$K,通讯通路门店!$S:$S,$G1571)</f>
        <v>0</v>
      </c>
      <c r="AQ1571" s="83"/>
      <c r="AR1571" s="99">
        <f>SUMIFS(通讯通路门店!$T:$T,通讯通路门店!$S:$S,$G1571)</f>
        <v>0</v>
      </c>
      <c r="AS1571" s="99">
        <f>SUMIFS(通讯通路门店!$U:$U,通讯通路门店!$S:$S,$G1571)</f>
        <v>0</v>
      </c>
      <c r="AT1571" s="99">
        <f>SUMIFS(通讯通路门店!$V:$V,通讯通路门店!$S:$S,$G1571)</f>
        <v>0</v>
      </c>
      <c r="AU1571" s="99">
        <f>SUMIFS(通讯通路门店!$W:$W,通讯通路门店!$S:$S,$G1571)</f>
        <v>0</v>
      </c>
      <c r="AV1571" s="99">
        <f>SUMIFS(通讯通路门店!$Z:$Z,通讯通路门店!$S:$S,$G1571)</f>
        <v>0</v>
      </c>
      <c r="AW1571" s="99">
        <f>SUMIFS(通讯通路门店!$AB:$AB,通讯通路门店!$S:$S,$G1571)</f>
        <v>0</v>
      </c>
      <c r="AX1571" s="99">
        <f>SUMIFS(通讯通路门店!$X:$X,通讯通路门店!$S:$S,$G1571)</f>
        <v>0</v>
      </c>
      <c r="AY1571" s="99">
        <f>SUMIFS(通讯通路门店!$Y:$Y,通讯通路门店!$S:$S,$G1571)</f>
        <v>0</v>
      </c>
      <c r="AZ1571" s="99">
        <f>SUMIFS(通讯通路门店!$AA:$AA,通讯通路门店!$S:$S,$G1571)</f>
        <v>0</v>
      </c>
      <c r="BA1571" s="99">
        <f t="shared" si="123"/>
        <v>0</v>
      </c>
      <c r="BB1571" s="99">
        <f t="shared" si="124"/>
        <v>0</v>
      </c>
      <c r="BC1571" s="99">
        <f>SUMIFS(通讯通路门店!$W:$W,通讯通路门店!$S:$S,$G1571,通讯通路门店!$J:$J,"荣耀体验店")+SUMIFS(通讯通路门店!$W:$W,通讯通路门店!$S:$S,$G1571,通讯通路门店!$J:$J,"荣耀授权专卖店")</f>
        <v>0</v>
      </c>
      <c r="BD1571" s="99">
        <f>SUMIFS(通讯通路门店!$Z:$Z,通讯通路门店!$S:$S,$G1571,通讯通路门店!$J:$J,"VIVO体验店")</f>
        <v>0</v>
      </c>
      <c r="BE1571" s="99">
        <f>SUMIFS(通讯通路门店!$AB:$AB,通讯通路门店!$S:$S,$G1571,通讯通路门店!$J:$J,"OPPO体验店")</f>
        <v>0</v>
      </c>
      <c r="BF1571" s="99">
        <f>SUMIFS(通讯通路门店!$X:$X,通讯通路门店!$S:$S,$G1571,通讯通路门店!$J:$J,"华为授权体验店")+SUMIFS(通讯通路门店!$AA:$AA,通讯通路门店!$S:$S,$G1571,通讯通路门店!$J:$J,"华为堡垒店")</f>
        <v>0</v>
      </c>
      <c r="BG1571" s="99">
        <f>SUMIFS(通讯通路门店!$Y:$Y,通讯通路门店!$S:$S,$G1571,通讯通路门店!$J:$J,"小米体验店")</f>
        <v>0</v>
      </c>
      <c r="BH1571" s="99">
        <f>SUMIFS(通讯通路门店!$AA:$AA,通讯通路门店!$S:$S,$G1571,通讯通路门店!$J:$J,"苹果体验店")</f>
        <v>0</v>
      </c>
      <c r="BI1571" s="99">
        <f>SUMIFS(通讯通路门店!$K:$K,通讯通路门店!$S:$S,$G1571,通讯通路门店!$J:$J,"其他品牌专卖店")</f>
        <v>0</v>
      </c>
      <c r="BJ1571" s="99">
        <f>SUMIFS(通讯通路门店!$AC:$AC,通讯通路门店!$S:$S,$G1571)</f>
        <v>0</v>
      </c>
      <c r="BK1571" s="99">
        <f>SUMIFS(通讯通路门店!$AD:$AD,通讯通路门店!$S:$S,$G1571)</f>
        <v>0</v>
      </c>
      <c r="BL1571" s="99">
        <f>SUMIFS(通讯通路门店!$AE:$AE,通讯通路门店!$S:$S,$G1571)</f>
        <v>0</v>
      </c>
      <c r="BM1571" s="99">
        <f>SUMIFS(通讯通路门店!$AF:$AF,通讯通路门店!$S:$S,$G1571)</f>
        <v>0</v>
      </c>
      <c r="BN1571" s="99">
        <f>SUMIFS(通讯通路门店!$AG:$AG,通讯通路门店!$S:$S,$G1571)</f>
        <v>0</v>
      </c>
      <c r="BO1571" s="99">
        <f>SUMIFS(通讯通路门店!$AH:$AH,通讯通路门店!$S:$S,$G1571)</f>
        <v>0</v>
      </c>
      <c r="BP1571" s="99">
        <f>SUMIFS(通讯通路门店!$AI:$AI,通讯通路门店!$S:$S,$G1571)</f>
        <v>0</v>
      </c>
      <c r="BQ1571" s="83"/>
    </row>
    <row r="1572" spans="1:69">
      <c r="A1572" s="99" t="str">
        <f>IFERROR(_xlfn.XLOOKUP($G1572,通讯通路门店!$S$4:$S$993931,通讯通路门店!$A$4:$A$993931,0,0),"")</f>
        <v>海南省</v>
      </c>
      <c r="B1572" s="99" t="str">
        <f>IFERROR(_xlfn.XLOOKUP($G1572,通讯通路门店!$S$4:$S$993931,通讯通路门店!$B$4:$B$993931,0,0),"")</f>
        <v>东方市</v>
      </c>
      <c r="C1572" s="99" t="str">
        <f>IFERROR(_xlfn.XLOOKUP($G1572,通讯通路门店!$S$4:$S$993931,通讯通路门店!$C$4:$C$993931,0,0),"")</f>
        <v>东方市</v>
      </c>
      <c r="D1572" s="99" t="str">
        <f>IFERROR(_xlfn.XLOOKUP($G1572,通讯通路门店!$S$4:$S$993931,通讯通路门店!$D$4:$D$993931,0,0),"")</f>
        <v>八所镇</v>
      </c>
      <c r="E1572" s="83"/>
      <c r="F1572" s="83"/>
      <c r="G1572" s="101"/>
      <c r="H1572" s="102">
        <f>IFERROR(_xlfn.XLOOKUP($G1572,通讯通路门店!$S$4:$S$993931,通讯通路门店!$R$4:$R$993931,0,0),"")</f>
        <v>0</v>
      </c>
      <c r="I1572" s="83"/>
      <c r="J1572" s="83"/>
      <c r="K1572" s="83"/>
      <c r="L1572" s="83"/>
      <c r="M1572" s="83"/>
      <c r="N1572" s="83"/>
      <c r="O1572" s="83"/>
      <c r="P1572" s="83"/>
      <c r="Q1572" s="83"/>
      <c r="R1572" s="83"/>
      <c r="S1572" s="83"/>
      <c r="T1572" s="83"/>
      <c r="U1572" s="99">
        <f>COUNTIF(通讯通路门店!$S:$S,$G1572)</f>
        <v>0</v>
      </c>
      <c r="V1572" s="99">
        <f>COUNTIFS(通讯通路门店!$S:$S,$G1572,通讯通路门店!$J:$J,"综合卖场")</f>
        <v>0</v>
      </c>
      <c r="W1572" s="99">
        <f>SUMIFS(通讯通路门店!$AJ:$AJ,通讯通路门店!$S:$S,通讯客户沙盘!$G1572)</f>
        <v>0</v>
      </c>
      <c r="X1572" s="99">
        <f t="shared" si="120"/>
        <v>0</v>
      </c>
      <c r="Y1572" s="99">
        <f>COUNTIFS(通讯通路门店!$S:$S,$G1572,通讯通路门店!$J:$J,"荣耀体验店")+COUNTIFS(通讯通路门店!$S:$S,$G1572,通讯通路门店!$J:$J,"荣耀授权专卖店")</f>
        <v>0</v>
      </c>
      <c r="Z1572" s="99">
        <f>COUNTIFS(通讯通路门店!$S:$S,$G1572,通讯通路门店!$J:$J,"VIVO体验店")</f>
        <v>0</v>
      </c>
      <c r="AA1572" s="99">
        <f>COUNTIFS(通讯通路门店!$S:$S,$G1572,通讯通路门店!$J:$J,"OPPO体验店")</f>
        <v>0</v>
      </c>
      <c r="AB1572" s="99">
        <f>COUNTIFS(通讯通路门店!$S:$S,$G1572,通讯通路门店!$J:$J,"华为授权体验店")+COUNTIFS(通讯通路门店!$S:$S,$G1572,通讯通路门店!$J:$J,"华为堡垒店")</f>
        <v>0</v>
      </c>
      <c r="AC1572" s="99">
        <f>COUNTIFS(通讯通路门店!$S:$S,$G1572,通讯通路门店!$J:$J,"小米体验店")</f>
        <v>0</v>
      </c>
      <c r="AD1572" s="99">
        <f>COUNTIFS(通讯通路门店!$S:$S,$G1572,通讯通路门店!$J:$J,"苹果体验店")</f>
        <v>0</v>
      </c>
      <c r="AE1572" s="99">
        <f>COUNTIFS(通讯通路门店!$S:$S,$G1572,通讯通路门店!$J:$J,"其他品牌专卖店")</f>
        <v>0</v>
      </c>
      <c r="AF1572" s="99">
        <f>SUMIFS(通讯通路门店!$BI:$BI,通讯通路门店!$S:$S,$G1572)</f>
        <v>0</v>
      </c>
      <c r="AG1572" s="99">
        <f>SUMIFS(通讯通路门店!$BH:$BH,通讯通路门店!$S:$S,$G1572)</f>
        <v>0</v>
      </c>
      <c r="AH1572" s="99">
        <f t="shared" si="121"/>
        <v>0</v>
      </c>
      <c r="AI1572" s="99">
        <f>SUMIFS(通讯通路门店!$BB:$BB,通讯通路门店!$S:$S,$G1572)</f>
        <v>0</v>
      </c>
      <c r="AJ1572" s="99">
        <f>SUMIFS(通讯通路门店!$BE:$BE,通讯通路门店!$S:$S,$G1572)</f>
        <v>0</v>
      </c>
      <c r="AK1572" s="99">
        <f>SUMIFS(通讯通路门店!$BG:$BG,通讯通路门店!$S:$S,$G1572)</f>
        <v>0</v>
      </c>
      <c r="AL1572" s="99">
        <f>SUMIFS(通讯通路门店!$BC:$BC,通讯通路门店!$S:$S,$G1572)</f>
        <v>0</v>
      </c>
      <c r="AM1572" s="99">
        <f>SUMIFS(通讯通路门店!$BD:$BD,通讯通路门店!$S:$S,$G1572)</f>
        <v>0</v>
      </c>
      <c r="AN1572" s="99">
        <f>SUMIFS(通讯通路门店!$BF:$BF,通讯通路门店!$S:$S,$G1572)</f>
        <v>0</v>
      </c>
      <c r="AO1572" s="99">
        <f t="shared" si="122"/>
        <v>0</v>
      </c>
      <c r="AP1572" s="99">
        <f>SUMIFS(通讯通路门店!$K:$K,通讯通路门店!$S:$S,$G1572)</f>
        <v>0</v>
      </c>
      <c r="AQ1572" s="83"/>
      <c r="AR1572" s="99">
        <f>SUMIFS(通讯通路门店!$T:$T,通讯通路门店!$S:$S,$G1572)</f>
        <v>0</v>
      </c>
      <c r="AS1572" s="99">
        <f>SUMIFS(通讯通路门店!$U:$U,通讯通路门店!$S:$S,$G1572)</f>
        <v>0</v>
      </c>
      <c r="AT1572" s="99">
        <f>SUMIFS(通讯通路门店!$V:$V,通讯通路门店!$S:$S,$G1572)</f>
        <v>0</v>
      </c>
      <c r="AU1572" s="99">
        <f>SUMIFS(通讯通路门店!$W:$W,通讯通路门店!$S:$S,$G1572)</f>
        <v>0</v>
      </c>
      <c r="AV1572" s="99">
        <f>SUMIFS(通讯通路门店!$Z:$Z,通讯通路门店!$S:$S,$G1572)</f>
        <v>0</v>
      </c>
      <c r="AW1572" s="99">
        <f>SUMIFS(通讯通路门店!$AB:$AB,通讯通路门店!$S:$S,$G1572)</f>
        <v>0</v>
      </c>
      <c r="AX1572" s="99">
        <f>SUMIFS(通讯通路门店!$X:$X,通讯通路门店!$S:$S,$G1572)</f>
        <v>0</v>
      </c>
      <c r="AY1572" s="99">
        <f>SUMIFS(通讯通路门店!$Y:$Y,通讯通路门店!$S:$S,$G1572)</f>
        <v>0</v>
      </c>
      <c r="AZ1572" s="99">
        <f>SUMIFS(通讯通路门店!$AA:$AA,通讯通路门店!$S:$S,$G1572)</f>
        <v>0</v>
      </c>
      <c r="BA1572" s="99">
        <f t="shared" si="123"/>
        <v>0</v>
      </c>
      <c r="BB1572" s="99">
        <f t="shared" si="124"/>
        <v>0</v>
      </c>
      <c r="BC1572" s="99">
        <f>SUMIFS(通讯通路门店!$W:$W,通讯通路门店!$S:$S,$G1572,通讯通路门店!$J:$J,"荣耀体验店")+SUMIFS(通讯通路门店!$W:$W,通讯通路门店!$S:$S,$G1572,通讯通路门店!$J:$J,"荣耀授权专卖店")</f>
        <v>0</v>
      </c>
      <c r="BD1572" s="99">
        <f>SUMIFS(通讯通路门店!$Z:$Z,通讯通路门店!$S:$S,$G1572,通讯通路门店!$J:$J,"VIVO体验店")</f>
        <v>0</v>
      </c>
      <c r="BE1572" s="99">
        <f>SUMIFS(通讯通路门店!$AB:$AB,通讯通路门店!$S:$S,$G1572,通讯通路门店!$J:$J,"OPPO体验店")</f>
        <v>0</v>
      </c>
      <c r="BF1572" s="99">
        <f>SUMIFS(通讯通路门店!$X:$X,通讯通路门店!$S:$S,$G1572,通讯通路门店!$J:$J,"华为授权体验店")+SUMIFS(通讯通路门店!$AA:$AA,通讯通路门店!$S:$S,$G1572,通讯通路门店!$J:$J,"华为堡垒店")</f>
        <v>0</v>
      </c>
      <c r="BG1572" s="99">
        <f>SUMIFS(通讯通路门店!$Y:$Y,通讯通路门店!$S:$S,$G1572,通讯通路门店!$J:$J,"小米体验店")</f>
        <v>0</v>
      </c>
      <c r="BH1572" s="99">
        <f>SUMIFS(通讯通路门店!$AA:$AA,通讯通路门店!$S:$S,$G1572,通讯通路门店!$J:$J,"苹果体验店")</f>
        <v>0</v>
      </c>
      <c r="BI1572" s="99">
        <f>SUMIFS(通讯通路门店!$K:$K,通讯通路门店!$S:$S,$G1572,通讯通路门店!$J:$J,"其他品牌专卖店")</f>
        <v>0</v>
      </c>
      <c r="BJ1572" s="99">
        <f>SUMIFS(通讯通路门店!$AC:$AC,通讯通路门店!$S:$S,$G1572)</f>
        <v>0</v>
      </c>
      <c r="BK1572" s="99">
        <f>SUMIFS(通讯通路门店!$AD:$AD,通讯通路门店!$S:$S,$G1572)</f>
        <v>0</v>
      </c>
      <c r="BL1572" s="99">
        <f>SUMIFS(通讯通路门店!$AE:$AE,通讯通路门店!$S:$S,$G1572)</f>
        <v>0</v>
      </c>
      <c r="BM1572" s="99">
        <f>SUMIFS(通讯通路门店!$AF:$AF,通讯通路门店!$S:$S,$G1572)</f>
        <v>0</v>
      </c>
      <c r="BN1572" s="99">
        <f>SUMIFS(通讯通路门店!$AG:$AG,通讯通路门店!$S:$S,$G1572)</f>
        <v>0</v>
      </c>
      <c r="BO1572" s="99">
        <f>SUMIFS(通讯通路门店!$AH:$AH,通讯通路门店!$S:$S,$G1572)</f>
        <v>0</v>
      </c>
      <c r="BP1572" s="99">
        <f>SUMIFS(通讯通路门店!$AI:$AI,通讯通路门店!$S:$S,$G1572)</f>
        <v>0</v>
      </c>
      <c r="BQ1572" s="83"/>
    </row>
    <row r="1573" spans="1:69">
      <c r="A1573" s="99" t="str">
        <f>IFERROR(_xlfn.XLOOKUP($G1573,通讯通路门店!$S$4:$S$993931,通讯通路门店!$A$4:$A$993931,0,0),"")</f>
        <v>海南省</v>
      </c>
      <c r="B1573" s="99" t="str">
        <f>IFERROR(_xlfn.XLOOKUP($G1573,通讯通路门店!$S$4:$S$993931,通讯通路门店!$B$4:$B$993931,0,0),"")</f>
        <v>东方市</v>
      </c>
      <c r="C1573" s="99" t="str">
        <f>IFERROR(_xlfn.XLOOKUP($G1573,通讯通路门店!$S$4:$S$993931,通讯通路门店!$C$4:$C$993931,0,0),"")</f>
        <v>东方市</v>
      </c>
      <c r="D1573" s="99" t="str">
        <f>IFERROR(_xlfn.XLOOKUP($G1573,通讯通路门店!$S$4:$S$993931,通讯通路门店!$D$4:$D$993931,0,0),"")</f>
        <v>八所镇</v>
      </c>
      <c r="E1573" s="83"/>
      <c r="F1573" s="83"/>
      <c r="G1573" s="101"/>
      <c r="H1573" s="102">
        <f>IFERROR(_xlfn.XLOOKUP($G1573,通讯通路门店!$S$4:$S$993931,通讯通路门店!$R$4:$R$993931,0,0),"")</f>
        <v>0</v>
      </c>
      <c r="I1573" s="83"/>
      <c r="J1573" s="83"/>
      <c r="K1573" s="83"/>
      <c r="L1573" s="83"/>
      <c r="M1573" s="83"/>
      <c r="N1573" s="83"/>
      <c r="O1573" s="83"/>
      <c r="P1573" s="83"/>
      <c r="Q1573" s="83"/>
      <c r="R1573" s="83"/>
      <c r="S1573" s="83"/>
      <c r="T1573" s="83"/>
      <c r="U1573" s="99">
        <f>COUNTIF(通讯通路门店!$S:$S,$G1573)</f>
        <v>0</v>
      </c>
      <c r="V1573" s="99">
        <f>COUNTIFS(通讯通路门店!$S:$S,$G1573,通讯通路门店!$J:$J,"综合卖场")</f>
        <v>0</v>
      </c>
      <c r="W1573" s="99">
        <f>SUMIFS(通讯通路门店!$AJ:$AJ,通讯通路门店!$S:$S,通讯客户沙盘!$G1573)</f>
        <v>0</v>
      </c>
      <c r="X1573" s="99">
        <f t="shared" si="120"/>
        <v>0</v>
      </c>
      <c r="Y1573" s="99">
        <f>COUNTIFS(通讯通路门店!$S:$S,$G1573,通讯通路门店!$J:$J,"荣耀体验店")+COUNTIFS(通讯通路门店!$S:$S,$G1573,通讯通路门店!$J:$J,"荣耀授权专卖店")</f>
        <v>0</v>
      </c>
      <c r="Z1573" s="99">
        <f>COUNTIFS(通讯通路门店!$S:$S,$G1573,通讯通路门店!$J:$J,"VIVO体验店")</f>
        <v>0</v>
      </c>
      <c r="AA1573" s="99">
        <f>COUNTIFS(通讯通路门店!$S:$S,$G1573,通讯通路门店!$J:$J,"OPPO体验店")</f>
        <v>0</v>
      </c>
      <c r="AB1573" s="99">
        <f>COUNTIFS(通讯通路门店!$S:$S,$G1573,通讯通路门店!$J:$J,"华为授权体验店")+COUNTIFS(通讯通路门店!$S:$S,$G1573,通讯通路门店!$J:$J,"华为堡垒店")</f>
        <v>0</v>
      </c>
      <c r="AC1573" s="99">
        <f>COUNTIFS(通讯通路门店!$S:$S,$G1573,通讯通路门店!$J:$J,"小米体验店")</f>
        <v>0</v>
      </c>
      <c r="AD1573" s="99">
        <f>COUNTIFS(通讯通路门店!$S:$S,$G1573,通讯通路门店!$J:$J,"苹果体验店")</f>
        <v>0</v>
      </c>
      <c r="AE1573" s="99">
        <f>COUNTIFS(通讯通路门店!$S:$S,$G1573,通讯通路门店!$J:$J,"其他品牌专卖店")</f>
        <v>0</v>
      </c>
      <c r="AF1573" s="99">
        <f>SUMIFS(通讯通路门店!$BI:$BI,通讯通路门店!$S:$S,$G1573)</f>
        <v>0</v>
      </c>
      <c r="AG1573" s="99">
        <f>SUMIFS(通讯通路门店!$BH:$BH,通讯通路门店!$S:$S,$G1573)</f>
        <v>0</v>
      </c>
      <c r="AH1573" s="99">
        <f t="shared" si="121"/>
        <v>0</v>
      </c>
      <c r="AI1573" s="99">
        <f>SUMIFS(通讯通路门店!$BB:$BB,通讯通路门店!$S:$S,$G1573)</f>
        <v>0</v>
      </c>
      <c r="AJ1573" s="99">
        <f>SUMIFS(通讯通路门店!$BE:$BE,通讯通路门店!$S:$S,$G1573)</f>
        <v>0</v>
      </c>
      <c r="AK1573" s="99">
        <f>SUMIFS(通讯通路门店!$BG:$BG,通讯通路门店!$S:$S,$G1573)</f>
        <v>0</v>
      </c>
      <c r="AL1573" s="99">
        <f>SUMIFS(通讯通路门店!$BC:$BC,通讯通路门店!$S:$S,$G1573)</f>
        <v>0</v>
      </c>
      <c r="AM1573" s="99">
        <f>SUMIFS(通讯通路门店!$BD:$BD,通讯通路门店!$S:$S,$G1573)</f>
        <v>0</v>
      </c>
      <c r="AN1573" s="99">
        <f>SUMIFS(通讯通路门店!$BF:$BF,通讯通路门店!$S:$S,$G1573)</f>
        <v>0</v>
      </c>
      <c r="AO1573" s="99">
        <f t="shared" si="122"/>
        <v>0</v>
      </c>
      <c r="AP1573" s="99">
        <f>SUMIFS(通讯通路门店!$K:$K,通讯通路门店!$S:$S,$G1573)</f>
        <v>0</v>
      </c>
      <c r="AQ1573" s="83"/>
      <c r="AR1573" s="99">
        <f>SUMIFS(通讯通路门店!$T:$T,通讯通路门店!$S:$S,$G1573)</f>
        <v>0</v>
      </c>
      <c r="AS1573" s="99">
        <f>SUMIFS(通讯通路门店!$U:$U,通讯通路门店!$S:$S,$G1573)</f>
        <v>0</v>
      </c>
      <c r="AT1573" s="99">
        <f>SUMIFS(通讯通路门店!$V:$V,通讯通路门店!$S:$S,$G1573)</f>
        <v>0</v>
      </c>
      <c r="AU1573" s="99">
        <f>SUMIFS(通讯通路门店!$W:$W,通讯通路门店!$S:$S,$G1573)</f>
        <v>0</v>
      </c>
      <c r="AV1573" s="99">
        <f>SUMIFS(通讯通路门店!$Z:$Z,通讯通路门店!$S:$S,$G1573)</f>
        <v>0</v>
      </c>
      <c r="AW1573" s="99">
        <f>SUMIFS(通讯通路门店!$AB:$AB,通讯通路门店!$S:$S,$G1573)</f>
        <v>0</v>
      </c>
      <c r="AX1573" s="99">
        <f>SUMIFS(通讯通路门店!$X:$X,通讯通路门店!$S:$S,$G1573)</f>
        <v>0</v>
      </c>
      <c r="AY1573" s="99">
        <f>SUMIFS(通讯通路门店!$Y:$Y,通讯通路门店!$S:$S,$G1573)</f>
        <v>0</v>
      </c>
      <c r="AZ1573" s="99">
        <f>SUMIFS(通讯通路门店!$AA:$AA,通讯通路门店!$S:$S,$G1573)</f>
        <v>0</v>
      </c>
      <c r="BA1573" s="99">
        <f t="shared" si="123"/>
        <v>0</v>
      </c>
      <c r="BB1573" s="99">
        <f t="shared" si="124"/>
        <v>0</v>
      </c>
      <c r="BC1573" s="99">
        <f>SUMIFS(通讯通路门店!$W:$W,通讯通路门店!$S:$S,$G1573,通讯通路门店!$J:$J,"荣耀体验店")+SUMIFS(通讯通路门店!$W:$W,通讯通路门店!$S:$S,$G1573,通讯通路门店!$J:$J,"荣耀授权专卖店")</f>
        <v>0</v>
      </c>
      <c r="BD1573" s="99">
        <f>SUMIFS(通讯通路门店!$Z:$Z,通讯通路门店!$S:$S,$G1573,通讯通路门店!$J:$J,"VIVO体验店")</f>
        <v>0</v>
      </c>
      <c r="BE1573" s="99">
        <f>SUMIFS(通讯通路门店!$AB:$AB,通讯通路门店!$S:$S,$G1573,通讯通路门店!$J:$J,"OPPO体验店")</f>
        <v>0</v>
      </c>
      <c r="BF1573" s="99">
        <f>SUMIFS(通讯通路门店!$X:$X,通讯通路门店!$S:$S,$G1573,通讯通路门店!$J:$J,"华为授权体验店")+SUMIFS(通讯通路门店!$AA:$AA,通讯通路门店!$S:$S,$G1573,通讯通路门店!$J:$J,"华为堡垒店")</f>
        <v>0</v>
      </c>
      <c r="BG1573" s="99">
        <f>SUMIFS(通讯通路门店!$Y:$Y,通讯通路门店!$S:$S,$G1573,通讯通路门店!$J:$J,"小米体验店")</f>
        <v>0</v>
      </c>
      <c r="BH1573" s="99">
        <f>SUMIFS(通讯通路门店!$AA:$AA,通讯通路门店!$S:$S,$G1573,通讯通路门店!$J:$J,"苹果体验店")</f>
        <v>0</v>
      </c>
      <c r="BI1573" s="99">
        <f>SUMIFS(通讯通路门店!$K:$K,通讯通路门店!$S:$S,$G1573,通讯通路门店!$J:$J,"其他品牌专卖店")</f>
        <v>0</v>
      </c>
      <c r="BJ1573" s="99">
        <f>SUMIFS(通讯通路门店!$AC:$AC,通讯通路门店!$S:$S,$G1573)</f>
        <v>0</v>
      </c>
      <c r="BK1573" s="99">
        <f>SUMIFS(通讯通路门店!$AD:$AD,通讯通路门店!$S:$S,$G1573)</f>
        <v>0</v>
      </c>
      <c r="BL1573" s="99">
        <f>SUMIFS(通讯通路门店!$AE:$AE,通讯通路门店!$S:$S,$G1573)</f>
        <v>0</v>
      </c>
      <c r="BM1573" s="99">
        <f>SUMIFS(通讯通路门店!$AF:$AF,通讯通路门店!$S:$S,$G1573)</f>
        <v>0</v>
      </c>
      <c r="BN1573" s="99">
        <f>SUMIFS(通讯通路门店!$AG:$AG,通讯通路门店!$S:$S,$G1573)</f>
        <v>0</v>
      </c>
      <c r="BO1573" s="99">
        <f>SUMIFS(通讯通路门店!$AH:$AH,通讯通路门店!$S:$S,$G1573)</f>
        <v>0</v>
      </c>
      <c r="BP1573" s="99">
        <f>SUMIFS(通讯通路门店!$AI:$AI,通讯通路门店!$S:$S,$G1573)</f>
        <v>0</v>
      </c>
      <c r="BQ1573" s="83"/>
    </row>
    <row r="1574" spans="1:69">
      <c r="A1574" s="99" t="str">
        <f>IFERROR(_xlfn.XLOOKUP($G1574,通讯通路门店!$S$4:$S$993931,通讯通路门店!$A$4:$A$993931,0,0),"")</f>
        <v>海南省</v>
      </c>
      <c r="B1574" s="99" t="str">
        <f>IFERROR(_xlfn.XLOOKUP($G1574,通讯通路门店!$S$4:$S$993931,通讯通路门店!$B$4:$B$993931,0,0),"")</f>
        <v>东方市</v>
      </c>
      <c r="C1574" s="99" t="str">
        <f>IFERROR(_xlfn.XLOOKUP($G1574,通讯通路门店!$S$4:$S$993931,通讯通路门店!$C$4:$C$993931,0,0),"")</f>
        <v>东方市</v>
      </c>
      <c r="D1574" s="99" t="str">
        <f>IFERROR(_xlfn.XLOOKUP($G1574,通讯通路门店!$S$4:$S$993931,通讯通路门店!$D$4:$D$993931,0,0),"")</f>
        <v>八所镇</v>
      </c>
      <c r="E1574" s="83"/>
      <c r="F1574" s="83"/>
      <c r="G1574" s="101"/>
      <c r="H1574" s="102">
        <f>IFERROR(_xlfn.XLOOKUP($G1574,通讯通路门店!$S$4:$S$993931,通讯通路门店!$R$4:$R$993931,0,0),"")</f>
        <v>0</v>
      </c>
      <c r="I1574" s="83"/>
      <c r="J1574" s="83"/>
      <c r="K1574" s="83"/>
      <c r="L1574" s="83"/>
      <c r="M1574" s="83"/>
      <c r="N1574" s="83"/>
      <c r="O1574" s="83"/>
      <c r="P1574" s="83"/>
      <c r="Q1574" s="83"/>
      <c r="R1574" s="83"/>
      <c r="S1574" s="83"/>
      <c r="T1574" s="83"/>
      <c r="U1574" s="99">
        <f>COUNTIF(通讯通路门店!$S:$S,$G1574)</f>
        <v>0</v>
      </c>
      <c r="V1574" s="99">
        <f>COUNTIFS(通讯通路门店!$S:$S,$G1574,通讯通路门店!$J:$J,"综合卖场")</f>
        <v>0</v>
      </c>
      <c r="W1574" s="99">
        <f>SUMIFS(通讯通路门店!$AJ:$AJ,通讯通路门店!$S:$S,通讯客户沙盘!$G1574)</f>
        <v>0</v>
      </c>
      <c r="X1574" s="99">
        <f t="shared" si="120"/>
        <v>0</v>
      </c>
      <c r="Y1574" s="99">
        <f>COUNTIFS(通讯通路门店!$S:$S,$G1574,通讯通路门店!$J:$J,"荣耀体验店")+COUNTIFS(通讯通路门店!$S:$S,$G1574,通讯通路门店!$J:$J,"荣耀授权专卖店")</f>
        <v>0</v>
      </c>
      <c r="Z1574" s="99">
        <f>COUNTIFS(通讯通路门店!$S:$S,$G1574,通讯通路门店!$J:$J,"VIVO体验店")</f>
        <v>0</v>
      </c>
      <c r="AA1574" s="99">
        <f>COUNTIFS(通讯通路门店!$S:$S,$G1574,通讯通路门店!$J:$J,"OPPO体验店")</f>
        <v>0</v>
      </c>
      <c r="AB1574" s="99">
        <f>COUNTIFS(通讯通路门店!$S:$S,$G1574,通讯通路门店!$J:$J,"华为授权体验店")+COUNTIFS(通讯通路门店!$S:$S,$G1574,通讯通路门店!$J:$J,"华为堡垒店")</f>
        <v>0</v>
      </c>
      <c r="AC1574" s="99">
        <f>COUNTIFS(通讯通路门店!$S:$S,$G1574,通讯通路门店!$J:$J,"小米体验店")</f>
        <v>0</v>
      </c>
      <c r="AD1574" s="99">
        <f>COUNTIFS(通讯通路门店!$S:$S,$G1574,通讯通路门店!$J:$J,"苹果体验店")</f>
        <v>0</v>
      </c>
      <c r="AE1574" s="99">
        <f>COUNTIFS(通讯通路门店!$S:$S,$G1574,通讯通路门店!$J:$J,"其他品牌专卖店")</f>
        <v>0</v>
      </c>
      <c r="AF1574" s="99">
        <f>SUMIFS(通讯通路门店!$BI:$BI,通讯通路门店!$S:$S,$G1574)</f>
        <v>0</v>
      </c>
      <c r="AG1574" s="99">
        <f>SUMIFS(通讯通路门店!$BH:$BH,通讯通路门店!$S:$S,$G1574)</f>
        <v>0</v>
      </c>
      <c r="AH1574" s="99">
        <f t="shared" si="121"/>
        <v>0</v>
      </c>
      <c r="AI1574" s="99">
        <f>SUMIFS(通讯通路门店!$BB:$BB,通讯通路门店!$S:$S,$G1574)</f>
        <v>0</v>
      </c>
      <c r="AJ1574" s="99">
        <f>SUMIFS(通讯通路门店!$BE:$BE,通讯通路门店!$S:$S,$G1574)</f>
        <v>0</v>
      </c>
      <c r="AK1574" s="99">
        <f>SUMIFS(通讯通路门店!$BG:$BG,通讯通路门店!$S:$S,$G1574)</f>
        <v>0</v>
      </c>
      <c r="AL1574" s="99">
        <f>SUMIFS(通讯通路门店!$BC:$BC,通讯通路门店!$S:$S,$G1574)</f>
        <v>0</v>
      </c>
      <c r="AM1574" s="99">
        <f>SUMIFS(通讯通路门店!$BD:$BD,通讯通路门店!$S:$S,$G1574)</f>
        <v>0</v>
      </c>
      <c r="AN1574" s="99">
        <f>SUMIFS(通讯通路门店!$BF:$BF,通讯通路门店!$S:$S,$G1574)</f>
        <v>0</v>
      </c>
      <c r="AO1574" s="99">
        <f t="shared" si="122"/>
        <v>0</v>
      </c>
      <c r="AP1574" s="99">
        <f>SUMIFS(通讯通路门店!$K:$K,通讯通路门店!$S:$S,$G1574)</f>
        <v>0</v>
      </c>
      <c r="AQ1574" s="83"/>
      <c r="AR1574" s="99">
        <f>SUMIFS(通讯通路门店!$T:$T,通讯通路门店!$S:$S,$G1574)</f>
        <v>0</v>
      </c>
      <c r="AS1574" s="99">
        <f>SUMIFS(通讯通路门店!$U:$U,通讯通路门店!$S:$S,$G1574)</f>
        <v>0</v>
      </c>
      <c r="AT1574" s="99">
        <f>SUMIFS(通讯通路门店!$V:$V,通讯通路门店!$S:$S,$G1574)</f>
        <v>0</v>
      </c>
      <c r="AU1574" s="99">
        <f>SUMIFS(通讯通路门店!$W:$W,通讯通路门店!$S:$S,$G1574)</f>
        <v>0</v>
      </c>
      <c r="AV1574" s="99">
        <f>SUMIFS(通讯通路门店!$Z:$Z,通讯通路门店!$S:$S,$G1574)</f>
        <v>0</v>
      </c>
      <c r="AW1574" s="99">
        <f>SUMIFS(通讯通路门店!$AB:$AB,通讯通路门店!$S:$S,$G1574)</f>
        <v>0</v>
      </c>
      <c r="AX1574" s="99">
        <f>SUMIFS(通讯通路门店!$X:$X,通讯通路门店!$S:$S,$G1574)</f>
        <v>0</v>
      </c>
      <c r="AY1574" s="99">
        <f>SUMIFS(通讯通路门店!$Y:$Y,通讯通路门店!$S:$S,$G1574)</f>
        <v>0</v>
      </c>
      <c r="AZ1574" s="99">
        <f>SUMIFS(通讯通路门店!$AA:$AA,通讯通路门店!$S:$S,$G1574)</f>
        <v>0</v>
      </c>
      <c r="BA1574" s="99">
        <f t="shared" si="123"/>
        <v>0</v>
      </c>
      <c r="BB1574" s="99">
        <f t="shared" si="124"/>
        <v>0</v>
      </c>
      <c r="BC1574" s="99">
        <f>SUMIFS(通讯通路门店!$W:$W,通讯通路门店!$S:$S,$G1574,通讯通路门店!$J:$J,"荣耀体验店")+SUMIFS(通讯通路门店!$W:$W,通讯通路门店!$S:$S,$G1574,通讯通路门店!$J:$J,"荣耀授权专卖店")</f>
        <v>0</v>
      </c>
      <c r="BD1574" s="99">
        <f>SUMIFS(通讯通路门店!$Z:$Z,通讯通路门店!$S:$S,$G1574,通讯通路门店!$J:$J,"VIVO体验店")</f>
        <v>0</v>
      </c>
      <c r="BE1574" s="99">
        <f>SUMIFS(通讯通路门店!$AB:$AB,通讯通路门店!$S:$S,$G1574,通讯通路门店!$J:$J,"OPPO体验店")</f>
        <v>0</v>
      </c>
      <c r="BF1574" s="99">
        <f>SUMIFS(通讯通路门店!$X:$X,通讯通路门店!$S:$S,$G1574,通讯通路门店!$J:$J,"华为授权体验店")+SUMIFS(通讯通路门店!$AA:$AA,通讯通路门店!$S:$S,$G1574,通讯通路门店!$J:$J,"华为堡垒店")</f>
        <v>0</v>
      </c>
      <c r="BG1574" s="99">
        <f>SUMIFS(通讯通路门店!$Y:$Y,通讯通路门店!$S:$S,$G1574,通讯通路门店!$J:$J,"小米体验店")</f>
        <v>0</v>
      </c>
      <c r="BH1574" s="99">
        <f>SUMIFS(通讯通路门店!$AA:$AA,通讯通路门店!$S:$S,$G1574,通讯通路门店!$J:$J,"苹果体验店")</f>
        <v>0</v>
      </c>
      <c r="BI1574" s="99">
        <f>SUMIFS(通讯通路门店!$K:$K,通讯通路门店!$S:$S,$G1574,通讯通路门店!$J:$J,"其他品牌专卖店")</f>
        <v>0</v>
      </c>
      <c r="BJ1574" s="99">
        <f>SUMIFS(通讯通路门店!$AC:$AC,通讯通路门店!$S:$S,$G1574)</f>
        <v>0</v>
      </c>
      <c r="BK1574" s="99">
        <f>SUMIFS(通讯通路门店!$AD:$AD,通讯通路门店!$S:$S,$G1574)</f>
        <v>0</v>
      </c>
      <c r="BL1574" s="99">
        <f>SUMIFS(通讯通路门店!$AE:$AE,通讯通路门店!$S:$S,$G1574)</f>
        <v>0</v>
      </c>
      <c r="BM1574" s="99">
        <f>SUMIFS(通讯通路门店!$AF:$AF,通讯通路门店!$S:$S,$G1574)</f>
        <v>0</v>
      </c>
      <c r="BN1574" s="99">
        <f>SUMIFS(通讯通路门店!$AG:$AG,通讯通路门店!$S:$S,$G1574)</f>
        <v>0</v>
      </c>
      <c r="BO1574" s="99">
        <f>SUMIFS(通讯通路门店!$AH:$AH,通讯通路门店!$S:$S,$G1574)</f>
        <v>0</v>
      </c>
      <c r="BP1574" s="99">
        <f>SUMIFS(通讯通路门店!$AI:$AI,通讯通路门店!$S:$S,$G1574)</f>
        <v>0</v>
      </c>
      <c r="BQ1574" s="83"/>
    </row>
    <row r="1575" spans="1:69">
      <c r="A1575" s="99" t="str">
        <f>IFERROR(_xlfn.XLOOKUP($G1575,通讯通路门店!$S$4:$S$993931,通讯通路门店!$A$4:$A$993931,0,0),"")</f>
        <v>海南省</v>
      </c>
      <c r="B1575" s="99" t="str">
        <f>IFERROR(_xlfn.XLOOKUP($G1575,通讯通路门店!$S$4:$S$993931,通讯通路门店!$B$4:$B$993931,0,0),"")</f>
        <v>东方市</v>
      </c>
      <c r="C1575" s="99" t="str">
        <f>IFERROR(_xlfn.XLOOKUP($G1575,通讯通路门店!$S$4:$S$993931,通讯通路门店!$C$4:$C$993931,0,0),"")</f>
        <v>东方市</v>
      </c>
      <c r="D1575" s="99" t="str">
        <f>IFERROR(_xlfn.XLOOKUP($G1575,通讯通路门店!$S$4:$S$993931,通讯通路门店!$D$4:$D$993931,0,0),"")</f>
        <v>八所镇</v>
      </c>
      <c r="E1575" s="83"/>
      <c r="F1575" s="83"/>
      <c r="G1575" s="101"/>
      <c r="H1575" s="102">
        <f>IFERROR(_xlfn.XLOOKUP($G1575,通讯通路门店!$S$4:$S$993931,通讯通路门店!$R$4:$R$993931,0,0),"")</f>
        <v>0</v>
      </c>
      <c r="I1575" s="83"/>
      <c r="J1575" s="83"/>
      <c r="K1575" s="83"/>
      <c r="L1575" s="83"/>
      <c r="M1575" s="83"/>
      <c r="N1575" s="83"/>
      <c r="O1575" s="83"/>
      <c r="P1575" s="83"/>
      <c r="Q1575" s="83"/>
      <c r="R1575" s="83"/>
      <c r="S1575" s="83"/>
      <c r="T1575" s="83"/>
      <c r="U1575" s="99">
        <f>COUNTIF(通讯通路门店!$S:$S,$G1575)</f>
        <v>0</v>
      </c>
      <c r="V1575" s="99">
        <f>COUNTIFS(通讯通路门店!$S:$S,$G1575,通讯通路门店!$J:$J,"综合卖场")</f>
        <v>0</v>
      </c>
      <c r="W1575" s="99">
        <f>SUMIFS(通讯通路门店!$AJ:$AJ,通讯通路门店!$S:$S,通讯客户沙盘!$G1575)</f>
        <v>0</v>
      </c>
      <c r="X1575" s="99">
        <f t="shared" si="120"/>
        <v>0</v>
      </c>
      <c r="Y1575" s="99">
        <f>COUNTIFS(通讯通路门店!$S:$S,$G1575,通讯通路门店!$J:$J,"荣耀体验店")+COUNTIFS(通讯通路门店!$S:$S,$G1575,通讯通路门店!$J:$J,"荣耀授权专卖店")</f>
        <v>0</v>
      </c>
      <c r="Z1575" s="99">
        <f>COUNTIFS(通讯通路门店!$S:$S,$G1575,通讯通路门店!$J:$J,"VIVO体验店")</f>
        <v>0</v>
      </c>
      <c r="AA1575" s="99">
        <f>COUNTIFS(通讯通路门店!$S:$S,$G1575,通讯通路门店!$J:$J,"OPPO体验店")</f>
        <v>0</v>
      </c>
      <c r="AB1575" s="99">
        <f>COUNTIFS(通讯通路门店!$S:$S,$G1575,通讯通路门店!$J:$J,"华为授权体验店")+COUNTIFS(通讯通路门店!$S:$S,$G1575,通讯通路门店!$J:$J,"华为堡垒店")</f>
        <v>0</v>
      </c>
      <c r="AC1575" s="99">
        <f>COUNTIFS(通讯通路门店!$S:$S,$G1575,通讯通路门店!$J:$J,"小米体验店")</f>
        <v>0</v>
      </c>
      <c r="AD1575" s="99">
        <f>COUNTIFS(通讯通路门店!$S:$S,$G1575,通讯通路门店!$J:$J,"苹果体验店")</f>
        <v>0</v>
      </c>
      <c r="AE1575" s="99">
        <f>COUNTIFS(通讯通路门店!$S:$S,$G1575,通讯通路门店!$J:$J,"其他品牌专卖店")</f>
        <v>0</v>
      </c>
      <c r="AF1575" s="99">
        <f>SUMIFS(通讯通路门店!$BI:$BI,通讯通路门店!$S:$S,$G1575)</f>
        <v>0</v>
      </c>
      <c r="AG1575" s="99">
        <f>SUMIFS(通讯通路门店!$BH:$BH,通讯通路门店!$S:$S,$G1575)</f>
        <v>0</v>
      </c>
      <c r="AH1575" s="99">
        <f t="shared" si="121"/>
        <v>0</v>
      </c>
      <c r="AI1575" s="99">
        <f>SUMIFS(通讯通路门店!$BB:$BB,通讯通路门店!$S:$S,$G1575)</f>
        <v>0</v>
      </c>
      <c r="AJ1575" s="99">
        <f>SUMIFS(通讯通路门店!$BE:$BE,通讯通路门店!$S:$S,$G1575)</f>
        <v>0</v>
      </c>
      <c r="AK1575" s="99">
        <f>SUMIFS(通讯通路门店!$BG:$BG,通讯通路门店!$S:$S,$G1575)</f>
        <v>0</v>
      </c>
      <c r="AL1575" s="99">
        <f>SUMIFS(通讯通路门店!$BC:$BC,通讯通路门店!$S:$S,$G1575)</f>
        <v>0</v>
      </c>
      <c r="AM1575" s="99">
        <f>SUMIFS(通讯通路门店!$BD:$BD,通讯通路门店!$S:$S,$G1575)</f>
        <v>0</v>
      </c>
      <c r="AN1575" s="99">
        <f>SUMIFS(通讯通路门店!$BF:$BF,通讯通路门店!$S:$S,$G1575)</f>
        <v>0</v>
      </c>
      <c r="AO1575" s="99">
        <f t="shared" si="122"/>
        <v>0</v>
      </c>
      <c r="AP1575" s="99">
        <f>SUMIFS(通讯通路门店!$K:$K,通讯通路门店!$S:$S,$G1575)</f>
        <v>0</v>
      </c>
      <c r="AQ1575" s="83"/>
      <c r="AR1575" s="99">
        <f>SUMIFS(通讯通路门店!$T:$T,通讯通路门店!$S:$S,$G1575)</f>
        <v>0</v>
      </c>
      <c r="AS1575" s="99">
        <f>SUMIFS(通讯通路门店!$U:$U,通讯通路门店!$S:$S,$G1575)</f>
        <v>0</v>
      </c>
      <c r="AT1575" s="99">
        <f>SUMIFS(通讯通路门店!$V:$V,通讯通路门店!$S:$S,$G1575)</f>
        <v>0</v>
      </c>
      <c r="AU1575" s="99">
        <f>SUMIFS(通讯通路门店!$W:$W,通讯通路门店!$S:$S,$G1575)</f>
        <v>0</v>
      </c>
      <c r="AV1575" s="99">
        <f>SUMIFS(通讯通路门店!$Z:$Z,通讯通路门店!$S:$S,$G1575)</f>
        <v>0</v>
      </c>
      <c r="AW1575" s="99">
        <f>SUMIFS(通讯通路门店!$AB:$AB,通讯通路门店!$S:$S,$G1575)</f>
        <v>0</v>
      </c>
      <c r="AX1575" s="99">
        <f>SUMIFS(通讯通路门店!$X:$X,通讯通路门店!$S:$S,$G1575)</f>
        <v>0</v>
      </c>
      <c r="AY1575" s="99">
        <f>SUMIFS(通讯通路门店!$Y:$Y,通讯通路门店!$S:$S,$G1575)</f>
        <v>0</v>
      </c>
      <c r="AZ1575" s="99">
        <f>SUMIFS(通讯通路门店!$AA:$AA,通讯通路门店!$S:$S,$G1575)</f>
        <v>0</v>
      </c>
      <c r="BA1575" s="99">
        <f t="shared" si="123"/>
        <v>0</v>
      </c>
      <c r="BB1575" s="99">
        <f t="shared" si="124"/>
        <v>0</v>
      </c>
      <c r="BC1575" s="99">
        <f>SUMIFS(通讯通路门店!$W:$W,通讯通路门店!$S:$S,$G1575,通讯通路门店!$J:$J,"荣耀体验店")+SUMIFS(通讯通路门店!$W:$W,通讯通路门店!$S:$S,$G1575,通讯通路门店!$J:$J,"荣耀授权专卖店")</f>
        <v>0</v>
      </c>
      <c r="BD1575" s="99">
        <f>SUMIFS(通讯通路门店!$Z:$Z,通讯通路门店!$S:$S,$G1575,通讯通路门店!$J:$J,"VIVO体验店")</f>
        <v>0</v>
      </c>
      <c r="BE1575" s="99">
        <f>SUMIFS(通讯通路门店!$AB:$AB,通讯通路门店!$S:$S,$G1575,通讯通路门店!$J:$J,"OPPO体验店")</f>
        <v>0</v>
      </c>
      <c r="BF1575" s="99">
        <f>SUMIFS(通讯通路门店!$X:$X,通讯通路门店!$S:$S,$G1575,通讯通路门店!$J:$J,"华为授权体验店")+SUMIFS(通讯通路门店!$AA:$AA,通讯通路门店!$S:$S,$G1575,通讯通路门店!$J:$J,"华为堡垒店")</f>
        <v>0</v>
      </c>
      <c r="BG1575" s="99">
        <f>SUMIFS(通讯通路门店!$Y:$Y,通讯通路门店!$S:$S,$G1575,通讯通路门店!$J:$J,"小米体验店")</f>
        <v>0</v>
      </c>
      <c r="BH1575" s="99">
        <f>SUMIFS(通讯通路门店!$AA:$AA,通讯通路门店!$S:$S,$G1575,通讯通路门店!$J:$J,"苹果体验店")</f>
        <v>0</v>
      </c>
      <c r="BI1575" s="99">
        <f>SUMIFS(通讯通路门店!$K:$K,通讯通路门店!$S:$S,$G1575,通讯通路门店!$J:$J,"其他品牌专卖店")</f>
        <v>0</v>
      </c>
      <c r="BJ1575" s="99">
        <f>SUMIFS(通讯通路门店!$AC:$AC,通讯通路门店!$S:$S,$G1575)</f>
        <v>0</v>
      </c>
      <c r="BK1575" s="99">
        <f>SUMIFS(通讯通路门店!$AD:$AD,通讯通路门店!$S:$S,$G1575)</f>
        <v>0</v>
      </c>
      <c r="BL1575" s="99">
        <f>SUMIFS(通讯通路门店!$AE:$AE,通讯通路门店!$S:$S,$G1575)</f>
        <v>0</v>
      </c>
      <c r="BM1575" s="99">
        <f>SUMIFS(通讯通路门店!$AF:$AF,通讯通路门店!$S:$S,$G1575)</f>
        <v>0</v>
      </c>
      <c r="BN1575" s="99">
        <f>SUMIFS(通讯通路门店!$AG:$AG,通讯通路门店!$S:$S,$G1575)</f>
        <v>0</v>
      </c>
      <c r="BO1575" s="99">
        <f>SUMIFS(通讯通路门店!$AH:$AH,通讯通路门店!$S:$S,$G1575)</f>
        <v>0</v>
      </c>
      <c r="BP1575" s="99">
        <f>SUMIFS(通讯通路门店!$AI:$AI,通讯通路门店!$S:$S,$G1575)</f>
        <v>0</v>
      </c>
      <c r="BQ1575" s="83"/>
    </row>
    <row r="1576" spans="1:69">
      <c r="A1576" s="99" t="str">
        <f>IFERROR(_xlfn.XLOOKUP($G1576,通讯通路门店!$S$4:$S$993931,通讯通路门店!$A$4:$A$993931,0,0),"")</f>
        <v>海南省</v>
      </c>
      <c r="B1576" s="99" t="str">
        <f>IFERROR(_xlfn.XLOOKUP($G1576,通讯通路门店!$S$4:$S$993931,通讯通路门店!$B$4:$B$993931,0,0),"")</f>
        <v>东方市</v>
      </c>
      <c r="C1576" s="99" t="str">
        <f>IFERROR(_xlfn.XLOOKUP($G1576,通讯通路门店!$S$4:$S$993931,通讯通路门店!$C$4:$C$993931,0,0),"")</f>
        <v>东方市</v>
      </c>
      <c r="D1576" s="99" t="str">
        <f>IFERROR(_xlfn.XLOOKUP($G1576,通讯通路门店!$S$4:$S$993931,通讯通路门店!$D$4:$D$993931,0,0),"")</f>
        <v>八所镇</v>
      </c>
      <c r="E1576" s="83"/>
      <c r="F1576" s="83"/>
      <c r="G1576" s="101"/>
      <c r="H1576" s="102">
        <f>IFERROR(_xlfn.XLOOKUP($G1576,通讯通路门店!$S$4:$S$993931,通讯通路门店!$R$4:$R$993931,0,0),"")</f>
        <v>0</v>
      </c>
      <c r="I1576" s="83"/>
      <c r="J1576" s="83"/>
      <c r="K1576" s="83"/>
      <c r="L1576" s="83"/>
      <c r="M1576" s="83"/>
      <c r="N1576" s="83"/>
      <c r="O1576" s="83"/>
      <c r="P1576" s="83"/>
      <c r="Q1576" s="83"/>
      <c r="R1576" s="83"/>
      <c r="S1576" s="83"/>
      <c r="T1576" s="83"/>
      <c r="U1576" s="99">
        <f>COUNTIF(通讯通路门店!$S:$S,$G1576)</f>
        <v>0</v>
      </c>
      <c r="V1576" s="99">
        <f>COUNTIFS(通讯通路门店!$S:$S,$G1576,通讯通路门店!$J:$J,"综合卖场")</f>
        <v>0</v>
      </c>
      <c r="W1576" s="99">
        <f>SUMIFS(通讯通路门店!$AJ:$AJ,通讯通路门店!$S:$S,通讯客户沙盘!$G1576)</f>
        <v>0</v>
      </c>
      <c r="X1576" s="99">
        <f t="shared" si="120"/>
        <v>0</v>
      </c>
      <c r="Y1576" s="99">
        <f>COUNTIFS(通讯通路门店!$S:$S,$G1576,通讯通路门店!$J:$J,"荣耀体验店")+COUNTIFS(通讯通路门店!$S:$S,$G1576,通讯通路门店!$J:$J,"荣耀授权专卖店")</f>
        <v>0</v>
      </c>
      <c r="Z1576" s="99">
        <f>COUNTIFS(通讯通路门店!$S:$S,$G1576,通讯通路门店!$J:$J,"VIVO体验店")</f>
        <v>0</v>
      </c>
      <c r="AA1576" s="99">
        <f>COUNTIFS(通讯通路门店!$S:$S,$G1576,通讯通路门店!$J:$J,"OPPO体验店")</f>
        <v>0</v>
      </c>
      <c r="AB1576" s="99">
        <f>COUNTIFS(通讯通路门店!$S:$S,$G1576,通讯通路门店!$J:$J,"华为授权体验店")+COUNTIFS(通讯通路门店!$S:$S,$G1576,通讯通路门店!$J:$J,"华为堡垒店")</f>
        <v>0</v>
      </c>
      <c r="AC1576" s="99">
        <f>COUNTIFS(通讯通路门店!$S:$S,$G1576,通讯通路门店!$J:$J,"小米体验店")</f>
        <v>0</v>
      </c>
      <c r="AD1576" s="99">
        <f>COUNTIFS(通讯通路门店!$S:$S,$G1576,通讯通路门店!$J:$J,"苹果体验店")</f>
        <v>0</v>
      </c>
      <c r="AE1576" s="99">
        <f>COUNTIFS(通讯通路门店!$S:$S,$G1576,通讯通路门店!$J:$J,"其他品牌专卖店")</f>
        <v>0</v>
      </c>
      <c r="AF1576" s="99">
        <f>SUMIFS(通讯通路门店!$BI:$BI,通讯通路门店!$S:$S,$G1576)</f>
        <v>0</v>
      </c>
      <c r="AG1576" s="99">
        <f>SUMIFS(通讯通路门店!$BH:$BH,通讯通路门店!$S:$S,$G1576)</f>
        <v>0</v>
      </c>
      <c r="AH1576" s="99">
        <f t="shared" si="121"/>
        <v>0</v>
      </c>
      <c r="AI1576" s="99">
        <f>SUMIFS(通讯通路门店!$BB:$BB,通讯通路门店!$S:$S,$G1576)</f>
        <v>0</v>
      </c>
      <c r="AJ1576" s="99">
        <f>SUMIFS(通讯通路门店!$BE:$BE,通讯通路门店!$S:$S,$G1576)</f>
        <v>0</v>
      </c>
      <c r="AK1576" s="99">
        <f>SUMIFS(通讯通路门店!$BG:$BG,通讯通路门店!$S:$S,$G1576)</f>
        <v>0</v>
      </c>
      <c r="AL1576" s="99">
        <f>SUMIFS(通讯通路门店!$BC:$BC,通讯通路门店!$S:$S,$G1576)</f>
        <v>0</v>
      </c>
      <c r="AM1576" s="99">
        <f>SUMIFS(通讯通路门店!$BD:$BD,通讯通路门店!$S:$S,$G1576)</f>
        <v>0</v>
      </c>
      <c r="AN1576" s="99">
        <f>SUMIFS(通讯通路门店!$BF:$BF,通讯通路门店!$S:$S,$G1576)</f>
        <v>0</v>
      </c>
      <c r="AO1576" s="99">
        <f t="shared" si="122"/>
        <v>0</v>
      </c>
      <c r="AP1576" s="99">
        <f>SUMIFS(通讯通路门店!$K:$K,通讯通路门店!$S:$S,$G1576)</f>
        <v>0</v>
      </c>
      <c r="AQ1576" s="83"/>
      <c r="AR1576" s="99">
        <f>SUMIFS(通讯通路门店!$T:$T,通讯通路门店!$S:$S,$G1576)</f>
        <v>0</v>
      </c>
      <c r="AS1576" s="99">
        <f>SUMIFS(通讯通路门店!$U:$U,通讯通路门店!$S:$S,$G1576)</f>
        <v>0</v>
      </c>
      <c r="AT1576" s="99">
        <f>SUMIFS(通讯通路门店!$V:$V,通讯通路门店!$S:$S,$G1576)</f>
        <v>0</v>
      </c>
      <c r="AU1576" s="99">
        <f>SUMIFS(通讯通路门店!$W:$W,通讯通路门店!$S:$S,$G1576)</f>
        <v>0</v>
      </c>
      <c r="AV1576" s="99">
        <f>SUMIFS(通讯通路门店!$Z:$Z,通讯通路门店!$S:$S,$G1576)</f>
        <v>0</v>
      </c>
      <c r="AW1576" s="99">
        <f>SUMIFS(通讯通路门店!$AB:$AB,通讯通路门店!$S:$S,$G1576)</f>
        <v>0</v>
      </c>
      <c r="AX1576" s="99">
        <f>SUMIFS(通讯通路门店!$X:$X,通讯通路门店!$S:$S,$G1576)</f>
        <v>0</v>
      </c>
      <c r="AY1576" s="99">
        <f>SUMIFS(通讯通路门店!$Y:$Y,通讯通路门店!$S:$S,$G1576)</f>
        <v>0</v>
      </c>
      <c r="AZ1576" s="99">
        <f>SUMIFS(通讯通路门店!$AA:$AA,通讯通路门店!$S:$S,$G1576)</f>
        <v>0</v>
      </c>
      <c r="BA1576" s="99">
        <f t="shared" si="123"/>
        <v>0</v>
      </c>
      <c r="BB1576" s="99">
        <f t="shared" si="124"/>
        <v>0</v>
      </c>
      <c r="BC1576" s="99">
        <f>SUMIFS(通讯通路门店!$W:$W,通讯通路门店!$S:$S,$G1576,通讯通路门店!$J:$J,"荣耀体验店")+SUMIFS(通讯通路门店!$W:$W,通讯通路门店!$S:$S,$G1576,通讯通路门店!$J:$J,"荣耀授权专卖店")</f>
        <v>0</v>
      </c>
      <c r="BD1576" s="99">
        <f>SUMIFS(通讯通路门店!$Z:$Z,通讯通路门店!$S:$S,$G1576,通讯通路门店!$J:$J,"VIVO体验店")</f>
        <v>0</v>
      </c>
      <c r="BE1576" s="99">
        <f>SUMIFS(通讯通路门店!$AB:$AB,通讯通路门店!$S:$S,$G1576,通讯通路门店!$J:$J,"OPPO体验店")</f>
        <v>0</v>
      </c>
      <c r="BF1576" s="99">
        <f>SUMIFS(通讯通路门店!$X:$X,通讯通路门店!$S:$S,$G1576,通讯通路门店!$J:$J,"华为授权体验店")+SUMIFS(通讯通路门店!$AA:$AA,通讯通路门店!$S:$S,$G1576,通讯通路门店!$J:$J,"华为堡垒店")</f>
        <v>0</v>
      </c>
      <c r="BG1576" s="99">
        <f>SUMIFS(通讯通路门店!$Y:$Y,通讯通路门店!$S:$S,$G1576,通讯通路门店!$J:$J,"小米体验店")</f>
        <v>0</v>
      </c>
      <c r="BH1576" s="99">
        <f>SUMIFS(通讯通路门店!$AA:$AA,通讯通路门店!$S:$S,$G1576,通讯通路门店!$J:$J,"苹果体验店")</f>
        <v>0</v>
      </c>
      <c r="BI1576" s="99">
        <f>SUMIFS(通讯通路门店!$K:$K,通讯通路门店!$S:$S,$G1576,通讯通路门店!$J:$J,"其他品牌专卖店")</f>
        <v>0</v>
      </c>
      <c r="BJ1576" s="99">
        <f>SUMIFS(通讯通路门店!$AC:$AC,通讯通路门店!$S:$S,$G1576)</f>
        <v>0</v>
      </c>
      <c r="BK1576" s="99">
        <f>SUMIFS(通讯通路门店!$AD:$AD,通讯通路门店!$S:$S,$G1576)</f>
        <v>0</v>
      </c>
      <c r="BL1576" s="99">
        <f>SUMIFS(通讯通路门店!$AE:$AE,通讯通路门店!$S:$S,$G1576)</f>
        <v>0</v>
      </c>
      <c r="BM1576" s="99">
        <f>SUMIFS(通讯通路门店!$AF:$AF,通讯通路门店!$S:$S,$G1576)</f>
        <v>0</v>
      </c>
      <c r="BN1576" s="99">
        <f>SUMIFS(通讯通路门店!$AG:$AG,通讯通路门店!$S:$S,$G1576)</f>
        <v>0</v>
      </c>
      <c r="BO1576" s="99">
        <f>SUMIFS(通讯通路门店!$AH:$AH,通讯通路门店!$S:$S,$G1576)</f>
        <v>0</v>
      </c>
      <c r="BP1576" s="99">
        <f>SUMIFS(通讯通路门店!$AI:$AI,通讯通路门店!$S:$S,$G1576)</f>
        <v>0</v>
      </c>
      <c r="BQ1576" s="83"/>
    </row>
    <row r="1577" spans="1:69">
      <c r="A1577" s="99" t="str">
        <f>IFERROR(_xlfn.XLOOKUP($G1577,通讯通路门店!$S$4:$S$993931,通讯通路门店!$A$4:$A$993931,0,0),"")</f>
        <v>海南省</v>
      </c>
      <c r="B1577" s="99" t="str">
        <f>IFERROR(_xlfn.XLOOKUP($G1577,通讯通路门店!$S$4:$S$993931,通讯通路门店!$B$4:$B$993931,0,0),"")</f>
        <v>东方市</v>
      </c>
      <c r="C1577" s="99" t="str">
        <f>IFERROR(_xlfn.XLOOKUP($G1577,通讯通路门店!$S$4:$S$993931,通讯通路门店!$C$4:$C$993931,0,0),"")</f>
        <v>东方市</v>
      </c>
      <c r="D1577" s="99" t="str">
        <f>IFERROR(_xlfn.XLOOKUP($G1577,通讯通路门店!$S$4:$S$993931,通讯通路门店!$D$4:$D$993931,0,0),"")</f>
        <v>八所镇</v>
      </c>
      <c r="E1577" s="83"/>
      <c r="F1577" s="83"/>
      <c r="G1577" s="101"/>
      <c r="H1577" s="102">
        <f>IFERROR(_xlfn.XLOOKUP($G1577,通讯通路门店!$S$4:$S$993931,通讯通路门店!$R$4:$R$993931,0,0),"")</f>
        <v>0</v>
      </c>
      <c r="I1577" s="83"/>
      <c r="J1577" s="83"/>
      <c r="K1577" s="83"/>
      <c r="L1577" s="83"/>
      <c r="M1577" s="83"/>
      <c r="N1577" s="83"/>
      <c r="O1577" s="83"/>
      <c r="P1577" s="83"/>
      <c r="Q1577" s="83"/>
      <c r="R1577" s="83"/>
      <c r="S1577" s="83"/>
      <c r="T1577" s="83"/>
      <c r="U1577" s="99">
        <f>COUNTIF(通讯通路门店!$S:$S,$G1577)</f>
        <v>0</v>
      </c>
      <c r="V1577" s="99">
        <f>COUNTIFS(通讯通路门店!$S:$S,$G1577,通讯通路门店!$J:$J,"综合卖场")</f>
        <v>0</v>
      </c>
      <c r="W1577" s="99">
        <f>SUMIFS(通讯通路门店!$AJ:$AJ,通讯通路门店!$S:$S,通讯客户沙盘!$G1577)</f>
        <v>0</v>
      </c>
      <c r="X1577" s="99">
        <f t="shared" si="120"/>
        <v>0</v>
      </c>
      <c r="Y1577" s="99">
        <f>COUNTIFS(通讯通路门店!$S:$S,$G1577,通讯通路门店!$J:$J,"荣耀体验店")+COUNTIFS(通讯通路门店!$S:$S,$G1577,通讯通路门店!$J:$J,"荣耀授权专卖店")</f>
        <v>0</v>
      </c>
      <c r="Z1577" s="99">
        <f>COUNTIFS(通讯通路门店!$S:$S,$G1577,通讯通路门店!$J:$J,"VIVO体验店")</f>
        <v>0</v>
      </c>
      <c r="AA1577" s="99">
        <f>COUNTIFS(通讯通路门店!$S:$S,$G1577,通讯通路门店!$J:$J,"OPPO体验店")</f>
        <v>0</v>
      </c>
      <c r="AB1577" s="99">
        <f>COUNTIFS(通讯通路门店!$S:$S,$G1577,通讯通路门店!$J:$J,"华为授权体验店")+COUNTIFS(通讯通路门店!$S:$S,$G1577,通讯通路门店!$J:$J,"华为堡垒店")</f>
        <v>0</v>
      </c>
      <c r="AC1577" s="99">
        <f>COUNTIFS(通讯通路门店!$S:$S,$G1577,通讯通路门店!$J:$J,"小米体验店")</f>
        <v>0</v>
      </c>
      <c r="AD1577" s="99">
        <f>COUNTIFS(通讯通路门店!$S:$S,$G1577,通讯通路门店!$J:$J,"苹果体验店")</f>
        <v>0</v>
      </c>
      <c r="AE1577" s="99">
        <f>COUNTIFS(通讯通路门店!$S:$S,$G1577,通讯通路门店!$J:$J,"其他品牌专卖店")</f>
        <v>0</v>
      </c>
      <c r="AF1577" s="99">
        <f>SUMIFS(通讯通路门店!$BI:$BI,通讯通路门店!$S:$S,$G1577)</f>
        <v>0</v>
      </c>
      <c r="AG1577" s="99">
        <f>SUMIFS(通讯通路门店!$BH:$BH,通讯通路门店!$S:$S,$G1577)</f>
        <v>0</v>
      </c>
      <c r="AH1577" s="99">
        <f t="shared" si="121"/>
        <v>0</v>
      </c>
      <c r="AI1577" s="99">
        <f>SUMIFS(通讯通路门店!$BB:$BB,通讯通路门店!$S:$S,$G1577)</f>
        <v>0</v>
      </c>
      <c r="AJ1577" s="99">
        <f>SUMIFS(通讯通路门店!$BE:$BE,通讯通路门店!$S:$S,$G1577)</f>
        <v>0</v>
      </c>
      <c r="AK1577" s="99">
        <f>SUMIFS(通讯通路门店!$BG:$BG,通讯通路门店!$S:$S,$G1577)</f>
        <v>0</v>
      </c>
      <c r="AL1577" s="99">
        <f>SUMIFS(通讯通路门店!$BC:$BC,通讯通路门店!$S:$S,$G1577)</f>
        <v>0</v>
      </c>
      <c r="AM1577" s="99">
        <f>SUMIFS(通讯通路门店!$BD:$BD,通讯通路门店!$S:$S,$G1577)</f>
        <v>0</v>
      </c>
      <c r="AN1577" s="99">
        <f>SUMIFS(通讯通路门店!$BF:$BF,通讯通路门店!$S:$S,$G1577)</f>
        <v>0</v>
      </c>
      <c r="AO1577" s="99">
        <f t="shared" si="122"/>
        <v>0</v>
      </c>
      <c r="AP1577" s="99">
        <f>SUMIFS(通讯通路门店!$K:$K,通讯通路门店!$S:$S,$G1577)</f>
        <v>0</v>
      </c>
      <c r="AQ1577" s="83"/>
      <c r="AR1577" s="99">
        <f>SUMIFS(通讯通路门店!$T:$T,通讯通路门店!$S:$S,$G1577)</f>
        <v>0</v>
      </c>
      <c r="AS1577" s="99">
        <f>SUMIFS(通讯通路门店!$U:$U,通讯通路门店!$S:$S,$G1577)</f>
        <v>0</v>
      </c>
      <c r="AT1577" s="99">
        <f>SUMIFS(通讯通路门店!$V:$V,通讯通路门店!$S:$S,$G1577)</f>
        <v>0</v>
      </c>
      <c r="AU1577" s="99">
        <f>SUMIFS(通讯通路门店!$W:$W,通讯通路门店!$S:$S,$G1577)</f>
        <v>0</v>
      </c>
      <c r="AV1577" s="99">
        <f>SUMIFS(通讯通路门店!$Z:$Z,通讯通路门店!$S:$S,$G1577)</f>
        <v>0</v>
      </c>
      <c r="AW1577" s="99">
        <f>SUMIFS(通讯通路门店!$AB:$AB,通讯通路门店!$S:$S,$G1577)</f>
        <v>0</v>
      </c>
      <c r="AX1577" s="99">
        <f>SUMIFS(通讯通路门店!$X:$X,通讯通路门店!$S:$S,$G1577)</f>
        <v>0</v>
      </c>
      <c r="AY1577" s="99">
        <f>SUMIFS(通讯通路门店!$Y:$Y,通讯通路门店!$S:$S,$G1577)</f>
        <v>0</v>
      </c>
      <c r="AZ1577" s="99">
        <f>SUMIFS(通讯通路门店!$AA:$AA,通讯通路门店!$S:$S,$G1577)</f>
        <v>0</v>
      </c>
      <c r="BA1577" s="99">
        <f t="shared" si="123"/>
        <v>0</v>
      </c>
      <c r="BB1577" s="99">
        <f t="shared" si="124"/>
        <v>0</v>
      </c>
      <c r="BC1577" s="99">
        <f>SUMIFS(通讯通路门店!$W:$W,通讯通路门店!$S:$S,$G1577,通讯通路门店!$J:$J,"荣耀体验店")+SUMIFS(通讯通路门店!$W:$W,通讯通路门店!$S:$S,$G1577,通讯通路门店!$J:$J,"荣耀授权专卖店")</f>
        <v>0</v>
      </c>
      <c r="BD1577" s="99">
        <f>SUMIFS(通讯通路门店!$Z:$Z,通讯通路门店!$S:$S,$G1577,通讯通路门店!$J:$J,"VIVO体验店")</f>
        <v>0</v>
      </c>
      <c r="BE1577" s="99">
        <f>SUMIFS(通讯通路门店!$AB:$AB,通讯通路门店!$S:$S,$G1577,通讯通路门店!$J:$J,"OPPO体验店")</f>
        <v>0</v>
      </c>
      <c r="BF1577" s="99">
        <f>SUMIFS(通讯通路门店!$X:$X,通讯通路门店!$S:$S,$G1577,通讯通路门店!$J:$J,"华为授权体验店")+SUMIFS(通讯通路门店!$AA:$AA,通讯通路门店!$S:$S,$G1577,通讯通路门店!$J:$J,"华为堡垒店")</f>
        <v>0</v>
      </c>
      <c r="BG1577" s="99">
        <f>SUMIFS(通讯通路门店!$Y:$Y,通讯通路门店!$S:$S,$G1577,通讯通路门店!$J:$J,"小米体验店")</f>
        <v>0</v>
      </c>
      <c r="BH1577" s="99">
        <f>SUMIFS(通讯通路门店!$AA:$AA,通讯通路门店!$S:$S,$G1577,通讯通路门店!$J:$J,"苹果体验店")</f>
        <v>0</v>
      </c>
      <c r="BI1577" s="99">
        <f>SUMIFS(通讯通路门店!$K:$K,通讯通路门店!$S:$S,$G1577,通讯通路门店!$J:$J,"其他品牌专卖店")</f>
        <v>0</v>
      </c>
      <c r="BJ1577" s="99">
        <f>SUMIFS(通讯通路门店!$AC:$AC,通讯通路门店!$S:$S,$G1577)</f>
        <v>0</v>
      </c>
      <c r="BK1577" s="99">
        <f>SUMIFS(通讯通路门店!$AD:$AD,通讯通路门店!$S:$S,$G1577)</f>
        <v>0</v>
      </c>
      <c r="BL1577" s="99">
        <f>SUMIFS(通讯通路门店!$AE:$AE,通讯通路门店!$S:$S,$G1577)</f>
        <v>0</v>
      </c>
      <c r="BM1577" s="99">
        <f>SUMIFS(通讯通路门店!$AF:$AF,通讯通路门店!$S:$S,$G1577)</f>
        <v>0</v>
      </c>
      <c r="BN1577" s="99">
        <f>SUMIFS(通讯通路门店!$AG:$AG,通讯通路门店!$S:$S,$G1577)</f>
        <v>0</v>
      </c>
      <c r="BO1577" s="99">
        <f>SUMIFS(通讯通路门店!$AH:$AH,通讯通路门店!$S:$S,$G1577)</f>
        <v>0</v>
      </c>
      <c r="BP1577" s="99">
        <f>SUMIFS(通讯通路门店!$AI:$AI,通讯通路门店!$S:$S,$G1577)</f>
        <v>0</v>
      </c>
      <c r="BQ1577" s="83"/>
    </row>
    <row r="1578" spans="1:69">
      <c r="A1578" s="99" t="str">
        <f>IFERROR(_xlfn.XLOOKUP($G1578,通讯通路门店!$S$4:$S$993931,通讯通路门店!$A$4:$A$993931,0,0),"")</f>
        <v>海南省</v>
      </c>
      <c r="B1578" s="99" t="str">
        <f>IFERROR(_xlfn.XLOOKUP($G1578,通讯通路门店!$S$4:$S$993931,通讯通路门店!$B$4:$B$993931,0,0),"")</f>
        <v>东方市</v>
      </c>
      <c r="C1578" s="99" t="str">
        <f>IFERROR(_xlfn.XLOOKUP($G1578,通讯通路门店!$S$4:$S$993931,通讯通路门店!$C$4:$C$993931,0,0),"")</f>
        <v>东方市</v>
      </c>
      <c r="D1578" s="99" t="str">
        <f>IFERROR(_xlfn.XLOOKUP($G1578,通讯通路门店!$S$4:$S$993931,通讯通路门店!$D$4:$D$993931,0,0),"")</f>
        <v>八所镇</v>
      </c>
      <c r="E1578" s="83"/>
      <c r="F1578" s="83"/>
      <c r="G1578" s="101"/>
      <c r="H1578" s="102">
        <f>IFERROR(_xlfn.XLOOKUP($G1578,通讯通路门店!$S$4:$S$993931,通讯通路门店!$R$4:$R$993931,0,0),"")</f>
        <v>0</v>
      </c>
      <c r="I1578" s="83"/>
      <c r="J1578" s="83"/>
      <c r="K1578" s="83"/>
      <c r="L1578" s="83"/>
      <c r="M1578" s="83"/>
      <c r="N1578" s="83"/>
      <c r="O1578" s="83"/>
      <c r="P1578" s="83"/>
      <c r="Q1578" s="83"/>
      <c r="R1578" s="83"/>
      <c r="S1578" s="83"/>
      <c r="T1578" s="83"/>
      <c r="U1578" s="99">
        <f>COUNTIF(通讯通路门店!$S:$S,$G1578)</f>
        <v>0</v>
      </c>
      <c r="V1578" s="99">
        <f>COUNTIFS(通讯通路门店!$S:$S,$G1578,通讯通路门店!$J:$J,"综合卖场")</f>
        <v>0</v>
      </c>
      <c r="W1578" s="99">
        <f>SUMIFS(通讯通路门店!$AJ:$AJ,通讯通路门店!$S:$S,通讯客户沙盘!$G1578)</f>
        <v>0</v>
      </c>
      <c r="X1578" s="99">
        <f t="shared" si="120"/>
        <v>0</v>
      </c>
      <c r="Y1578" s="99">
        <f>COUNTIFS(通讯通路门店!$S:$S,$G1578,通讯通路门店!$J:$J,"荣耀体验店")+COUNTIFS(通讯通路门店!$S:$S,$G1578,通讯通路门店!$J:$J,"荣耀授权专卖店")</f>
        <v>0</v>
      </c>
      <c r="Z1578" s="99">
        <f>COUNTIFS(通讯通路门店!$S:$S,$G1578,通讯通路门店!$J:$J,"VIVO体验店")</f>
        <v>0</v>
      </c>
      <c r="AA1578" s="99">
        <f>COUNTIFS(通讯通路门店!$S:$S,$G1578,通讯通路门店!$J:$J,"OPPO体验店")</f>
        <v>0</v>
      </c>
      <c r="AB1578" s="99">
        <f>COUNTIFS(通讯通路门店!$S:$S,$G1578,通讯通路门店!$J:$J,"华为授权体验店")+COUNTIFS(通讯通路门店!$S:$S,$G1578,通讯通路门店!$J:$J,"华为堡垒店")</f>
        <v>0</v>
      </c>
      <c r="AC1578" s="99">
        <f>COUNTIFS(通讯通路门店!$S:$S,$G1578,通讯通路门店!$J:$J,"小米体验店")</f>
        <v>0</v>
      </c>
      <c r="AD1578" s="99">
        <f>COUNTIFS(通讯通路门店!$S:$S,$G1578,通讯通路门店!$J:$J,"苹果体验店")</f>
        <v>0</v>
      </c>
      <c r="AE1578" s="99">
        <f>COUNTIFS(通讯通路门店!$S:$S,$G1578,通讯通路门店!$J:$J,"其他品牌专卖店")</f>
        <v>0</v>
      </c>
      <c r="AF1578" s="99">
        <f>SUMIFS(通讯通路门店!$BI:$BI,通讯通路门店!$S:$S,$G1578)</f>
        <v>0</v>
      </c>
      <c r="AG1578" s="99">
        <f>SUMIFS(通讯通路门店!$BH:$BH,通讯通路门店!$S:$S,$G1578)</f>
        <v>0</v>
      </c>
      <c r="AH1578" s="99">
        <f t="shared" si="121"/>
        <v>0</v>
      </c>
      <c r="AI1578" s="99">
        <f>SUMIFS(通讯通路门店!$BB:$BB,通讯通路门店!$S:$S,$G1578)</f>
        <v>0</v>
      </c>
      <c r="AJ1578" s="99">
        <f>SUMIFS(通讯通路门店!$BE:$BE,通讯通路门店!$S:$S,$G1578)</f>
        <v>0</v>
      </c>
      <c r="AK1578" s="99">
        <f>SUMIFS(通讯通路门店!$BG:$BG,通讯通路门店!$S:$S,$G1578)</f>
        <v>0</v>
      </c>
      <c r="AL1578" s="99">
        <f>SUMIFS(通讯通路门店!$BC:$BC,通讯通路门店!$S:$S,$G1578)</f>
        <v>0</v>
      </c>
      <c r="AM1578" s="99">
        <f>SUMIFS(通讯通路门店!$BD:$BD,通讯通路门店!$S:$S,$G1578)</f>
        <v>0</v>
      </c>
      <c r="AN1578" s="99">
        <f>SUMIFS(通讯通路门店!$BF:$BF,通讯通路门店!$S:$S,$G1578)</f>
        <v>0</v>
      </c>
      <c r="AO1578" s="99">
        <f t="shared" si="122"/>
        <v>0</v>
      </c>
      <c r="AP1578" s="99">
        <f>SUMIFS(通讯通路门店!$K:$K,通讯通路门店!$S:$S,$G1578)</f>
        <v>0</v>
      </c>
      <c r="AQ1578" s="83"/>
      <c r="AR1578" s="99">
        <f>SUMIFS(通讯通路门店!$T:$T,通讯通路门店!$S:$S,$G1578)</f>
        <v>0</v>
      </c>
      <c r="AS1578" s="99">
        <f>SUMIFS(通讯通路门店!$U:$U,通讯通路门店!$S:$S,$G1578)</f>
        <v>0</v>
      </c>
      <c r="AT1578" s="99">
        <f>SUMIFS(通讯通路门店!$V:$V,通讯通路门店!$S:$S,$G1578)</f>
        <v>0</v>
      </c>
      <c r="AU1578" s="99">
        <f>SUMIFS(通讯通路门店!$W:$W,通讯通路门店!$S:$S,$G1578)</f>
        <v>0</v>
      </c>
      <c r="AV1578" s="99">
        <f>SUMIFS(通讯通路门店!$Z:$Z,通讯通路门店!$S:$S,$G1578)</f>
        <v>0</v>
      </c>
      <c r="AW1578" s="99">
        <f>SUMIFS(通讯通路门店!$AB:$AB,通讯通路门店!$S:$S,$G1578)</f>
        <v>0</v>
      </c>
      <c r="AX1578" s="99">
        <f>SUMIFS(通讯通路门店!$X:$X,通讯通路门店!$S:$S,$G1578)</f>
        <v>0</v>
      </c>
      <c r="AY1578" s="99">
        <f>SUMIFS(通讯通路门店!$Y:$Y,通讯通路门店!$S:$S,$G1578)</f>
        <v>0</v>
      </c>
      <c r="AZ1578" s="99">
        <f>SUMIFS(通讯通路门店!$AA:$AA,通讯通路门店!$S:$S,$G1578)</f>
        <v>0</v>
      </c>
      <c r="BA1578" s="99">
        <f t="shared" si="123"/>
        <v>0</v>
      </c>
      <c r="BB1578" s="99">
        <f t="shared" si="124"/>
        <v>0</v>
      </c>
      <c r="BC1578" s="99">
        <f>SUMIFS(通讯通路门店!$W:$W,通讯通路门店!$S:$S,$G1578,通讯通路门店!$J:$J,"荣耀体验店")+SUMIFS(通讯通路门店!$W:$W,通讯通路门店!$S:$S,$G1578,通讯通路门店!$J:$J,"荣耀授权专卖店")</f>
        <v>0</v>
      </c>
      <c r="BD1578" s="99">
        <f>SUMIFS(通讯通路门店!$Z:$Z,通讯通路门店!$S:$S,$G1578,通讯通路门店!$J:$J,"VIVO体验店")</f>
        <v>0</v>
      </c>
      <c r="BE1578" s="99">
        <f>SUMIFS(通讯通路门店!$AB:$AB,通讯通路门店!$S:$S,$G1578,通讯通路门店!$J:$J,"OPPO体验店")</f>
        <v>0</v>
      </c>
      <c r="BF1578" s="99">
        <f>SUMIFS(通讯通路门店!$X:$X,通讯通路门店!$S:$S,$G1578,通讯通路门店!$J:$J,"华为授权体验店")+SUMIFS(通讯通路门店!$AA:$AA,通讯通路门店!$S:$S,$G1578,通讯通路门店!$J:$J,"华为堡垒店")</f>
        <v>0</v>
      </c>
      <c r="BG1578" s="99">
        <f>SUMIFS(通讯通路门店!$Y:$Y,通讯通路门店!$S:$S,$G1578,通讯通路门店!$J:$J,"小米体验店")</f>
        <v>0</v>
      </c>
      <c r="BH1578" s="99">
        <f>SUMIFS(通讯通路门店!$AA:$AA,通讯通路门店!$S:$S,$G1578,通讯通路门店!$J:$J,"苹果体验店")</f>
        <v>0</v>
      </c>
      <c r="BI1578" s="99">
        <f>SUMIFS(通讯通路门店!$K:$K,通讯通路门店!$S:$S,$G1578,通讯通路门店!$J:$J,"其他品牌专卖店")</f>
        <v>0</v>
      </c>
      <c r="BJ1578" s="99">
        <f>SUMIFS(通讯通路门店!$AC:$AC,通讯通路门店!$S:$S,$G1578)</f>
        <v>0</v>
      </c>
      <c r="BK1578" s="99">
        <f>SUMIFS(通讯通路门店!$AD:$AD,通讯通路门店!$S:$S,$G1578)</f>
        <v>0</v>
      </c>
      <c r="BL1578" s="99">
        <f>SUMIFS(通讯通路门店!$AE:$AE,通讯通路门店!$S:$S,$G1578)</f>
        <v>0</v>
      </c>
      <c r="BM1578" s="99">
        <f>SUMIFS(通讯通路门店!$AF:$AF,通讯通路门店!$S:$S,$G1578)</f>
        <v>0</v>
      </c>
      <c r="BN1578" s="99">
        <f>SUMIFS(通讯通路门店!$AG:$AG,通讯通路门店!$S:$S,$G1578)</f>
        <v>0</v>
      </c>
      <c r="BO1578" s="99">
        <f>SUMIFS(通讯通路门店!$AH:$AH,通讯通路门店!$S:$S,$G1578)</f>
        <v>0</v>
      </c>
      <c r="BP1578" s="99">
        <f>SUMIFS(通讯通路门店!$AI:$AI,通讯通路门店!$S:$S,$G1578)</f>
        <v>0</v>
      </c>
      <c r="BQ1578" s="83"/>
    </row>
    <row r="1579" spans="1:69">
      <c r="A1579" s="99" t="str">
        <f>IFERROR(_xlfn.XLOOKUP($G1579,通讯通路门店!$S$4:$S$993931,通讯通路门店!$A$4:$A$993931,0,0),"")</f>
        <v>海南省</v>
      </c>
      <c r="B1579" s="99" t="str">
        <f>IFERROR(_xlfn.XLOOKUP($G1579,通讯通路门店!$S$4:$S$993931,通讯通路门店!$B$4:$B$993931,0,0),"")</f>
        <v>东方市</v>
      </c>
      <c r="C1579" s="99" t="str">
        <f>IFERROR(_xlfn.XLOOKUP($G1579,通讯通路门店!$S$4:$S$993931,通讯通路门店!$C$4:$C$993931,0,0),"")</f>
        <v>东方市</v>
      </c>
      <c r="D1579" s="99" t="str">
        <f>IFERROR(_xlfn.XLOOKUP($G1579,通讯通路门店!$S$4:$S$993931,通讯通路门店!$D$4:$D$993931,0,0),"")</f>
        <v>八所镇</v>
      </c>
      <c r="E1579" s="83"/>
      <c r="F1579" s="83"/>
      <c r="G1579" s="101"/>
      <c r="H1579" s="102">
        <f>IFERROR(_xlfn.XLOOKUP($G1579,通讯通路门店!$S$4:$S$993931,通讯通路门店!$R$4:$R$993931,0,0),"")</f>
        <v>0</v>
      </c>
      <c r="I1579" s="83"/>
      <c r="J1579" s="83"/>
      <c r="K1579" s="83"/>
      <c r="L1579" s="83"/>
      <c r="M1579" s="83"/>
      <c r="N1579" s="83"/>
      <c r="O1579" s="83"/>
      <c r="P1579" s="83"/>
      <c r="Q1579" s="83"/>
      <c r="R1579" s="83"/>
      <c r="S1579" s="83"/>
      <c r="T1579" s="83"/>
      <c r="U1579" s="99">
        <f>COUNTIF(通讯通路门店!$S:$S,$G1579)</f>
        <v>0</v>
      </c>
      <c r="V1579" s="99">
        <f>COUNTIFS(通讯通路门店!$S:$S,$G1579,通讯通路门店!$J:$J,"综合卖场")</f>
        <v>0</v>
      </c>
      <c r="W1579" s="99">
        <f>SUMIFS(通讯通路门店!$AJ:$AJ,通讯通路门店!$S:$S,通讯客户沙盘!$G1579)</f>
        <v>0</v>
      </c>
      <c r="X1579" s="99">
        <f t="shared" si="120"/>
        <v>0</v>
      </c>
      <c r="Y1579" s="99">
        <f>COUNTIFS(通讯通路门店!$S:$S,$G1579,通讯通路门店!$J:$J,"荣耀体验店")+COUNTIFS(通讯通路门店!$S:$S,$G1579,通讯通路门店!$J:$J,"荣耀授权专卖店")</f>
        <v>0</v>
      </c>
      <c r="Z1579" s="99">
        <f>COUNTIFS(通讯通路门店!$S:$S,$G1579,通讯通路门店!$J:$J,"VIVO体验店")</f>
        <v>0</v>
      </c>
      <c r="AA1579" s="99">
        <f>COUNTIFS(通讯通路门店!$S:$S,$G1579,通讯通路门店!$J:$J,"OPPO体验店")</f>
        <v>0</v>
      </c>
      <c r="AB1579" s="99">
        <f>COUNTIFS(通讯通路门店!$S:$S,$G1579,通讯通路门店!$J:$J,"华为授权体验店")+COUNTIFS(通讯通路门店!$S:$S,$G1579,通讯通路门店!$J:$J,"华为堡垒店")</f>
        <v>0</v>
      </c>
      <c r="AC1579" s="99">
        <f>COUNTIFS(通讯通路门店!$S:$S,$G1579,通讯通路门店!$J:$J,"小米体验店")</f>
        <v>0</v>
      </c>
      <c r="AD1579" s="99">
        <f>COUNTIFS(通讯通路门店!$S:$S,$G1579,通讯通路门店!$J:$J,"苹果体验店")</f>
        <v>0</v>
      </c>
      <c r="AE1579" s="99">
        <f>COUNTIFS(通讯通路门店!$S:$S,$G1579,通讯通路门店!$J:$J,"其他品牌专卖店")</f>
        <v>0</v>
      </c>
      <c r="AF1579" s="99">
        <f>SUMIFS(通讯通路门店!$BI:$BI,通讯通路门店!$S:$S,$G1579)</f>
        <v>0</v>
      </c>
      <c r="AG1579" s="99">
        <f>SUMIFS(通讯通路门店!$BH:$BH,通讯通路门店!$S:$S,$G1579)</f>
        <v>0</v>
      </c>
      <c r="AH1579" s="99">
        <f t="shared" si="121"/>
        <v>0</v>
      </c>
      <c r="AI1579" s="99">
        <f>SUMIFS(通讯通路门店!$BB:$BB,通讯通路门店!$S:$S,$G1579)</f>
        <v>0</v>
      </c>
      <c r="AJ1579" s="99">
        <f>SUMIFS(通讯通路门店!$BE:$BE,通讯通路门店!$S:$S,$G1579)</f>
        <v>0</v>
      </c>
      <c r="AK1579" s="99">
        <f>SUMIFS(通讯通路门店!$BG:$BG,通讯通路门店!$S:$S,$G1579)</f>
        <v>0</v>
      </c>
      <c r="AL1579" s="99">
        <f>SUMIFS(通讯通路门店!$BC:$BC,通讯通路门店!$S:$S,$G1579)</f>
        <v>0</v>
      </c>
      <c r="AM1579" s="99">
        <f>SUMIFS(通讯通路门店!$BD:$BD,通讯通路门店!$S:$S,$G1579)</f>
        <v>0</v>
      </c>
      <c r="AN1579" s="99">
        <f>SUMIFS(通讯通路门店!$BF:$BF,通讯通路门店!$S:$S,$G1579)</f>
        <v>0</v>
      </c>
      <c r="AO1579" s="99">
        <f t="shared" si="122"/>
        <v>0</v>
      </c>
      <c r="AP1579" s="99">
        <f>SUMIFS(通讯通路门店!$K:$K,通讯通路门店!$S:$S,$G1579)</f>
        <v>0</v>
      </c>
      <c r="AQ1579" s="83"/>
      <c r="AR1579" s="99">
        <f>SUMIFS(通讯通路门店!$T:$T,通讯通路门店!$S:$S,$G1579)</f>
        <v>0</v>
      </c>
      <c r="AS1579" s="99">
        <f>SUMIFS(通讯通路门店!$U:$U,通讯通路门店!$S:$S,$G1579)</f>
        <v>0</v>
      </c>
      <c r="AT1579" s="99">
        <f>SUMIFS(通讯通路门店!$V:$V,通讯通路门店!$S:$S,$G1579)</f>
        <v>0</v>
      </c>
      <c r="AU1579" s="99">
        <f>SUMIFS(通讯通路门店!$W:$W,通讯通路门店!$S:$S,$G1579)</f>
        <v>0</v>
      </c>
      <c r="AV1579" s="99">
        <f>SUMIFS(通讯通路门店!$Z:$Z,通讯通路门店!$S:$S,$G1579)</f>
        <v>0</v>
      </c>
      <c r="AW1579" s="99">
        <f>SUMIFS(通讯通路门店!$AB:$AB,通讯通路门店!$S:$S,$G1579)</f>
        <v>0</v>
      </c>
      <c r="AX1579" s="99">
        <f>SUMIFS(通讯通路门店!$X:$X,通讯通路门店!$S:$S,$G1579)</f>
        <v>0</v>
      </c>
      <c r="AY1579" s="99">
        <f>SUMIFS(通讯通路门店!$Y:$Y,通讯通路门店!$S:$S,$G1579)</f>
        <v>0</v>
      </c>
      <c r="AZ1579" s="99">
        <f>SUMIFS(通讯通路门店!$AA:$AA,通讯通路门店!$S:$S,$G1579)</f>
        <v>0</v>
      </c>
      <c r="BA1579" s="99">
        <f t="shared" si="123"/>
        <v>0</v>
      </c>
      <c r="BB1579" s="99">
        <f t="shared" si="124"/>
        <v>0</v>
      </c>
      <c r="BC1579" s="99">
        <f>SUMIFS(通讯通路门店!$W:$W,通讯通路门店!$S:$S,$G1579,通讯通路门店!$J:$J,"荣耀体验店")+SUMIFS(通讯通路门店!$W:$W,通讯通路门店!$S:$S,$G1579,通讯通路门店!$J:$J,"荣耀授权专卖店")</f>
        <v>0</v>
      </c>
      <c r="BD1579" s="99">
        <f>SUMIFS(通讯通路门店!$Z:$Z,通讯通路门店!$S:$S,$G1579,通讯通路门店!$J:$J,"VIVO体验店")</f>
        <v>0</v>
      </c>
      <c r="BE1579" s="99">
        <f>SUMIFS(通讯通路门店!$AB:$AB,通讯通路门店!$S:$S,$G1579,通讯通路门店!$J:$J,"OPPO体验店")</f>
        <v>0</v>
      </c>
      <c r="BF1579" s="99">
        <f>SUMIFS(通讯通路门店!$X:$X,通讯通路门店!$S:$S,$G1579,通讯通路门店!$J:$J,"华为授权体验店")+SUMIFS(通讯通路门店!$AA:$AA,通讯通路门店!$S:$S,$G1579,通讯通路门店!$J:$J,"华为堡垒店")</f>
        <v>0</v>
      </c>
      <c r="BG1579" s="99">
        <f>SUMIFS(通讯通路门店!$Y:$Y,通讯通路门店!$S:$S,$G1579,通讯通路门店!$J:$J,"小米体验店")</f>
        <v>0</v>
      </c>
      <c r="BH1579" s="99">
        <f>SUMIFS(通讯通路门店!$AA:$AA,通讯通路门店!$S:$S,$G1579,通讯通路门店!$J:$J,"苹果体验店")</f>
        <v>0</v>
      </c>
      <c r="BI1579" s="99">
        <f>SUMIFS(通讯通路门店!$K:$K,通讯通路门店!$S:$S,$G1579,通讯通路门店!$J:$J,"其他品牌专卖店")</f>
        <v>0</v>
      </c>
      <c r="BJ1579" s="99">
        <f>SUMIFS(通讯通路门店!$AC:$AC,通讯通路门店!$S:$S,$G1579)</f>
        <v>0</v>
      </c>
      <c r="BK1579" s="99">
        <f>SUMIFS(通讯通路门店!$AD:$AD,通讯通路门店!$S:$S,$G1579)</f>
        <v>0</v>
      </c>
      <c r="BL1579" s="99">
        <f>SUMIFS(通讯通路门店!$AE:$AE,通讯通路门店!$S:$S,$G1579)</f>
        <v>0</v>
      </c>
      <c r="BM1579" s="99">
        <f>SUMIFS(通讯通路门店!$AF:$AF,通讯通路门店!$S:$S,$G1579)</f>
        <v>0</v>
      </c>
      <c r="BN1579" s="99">
        <f>SUMIFS(通讯通路门店!$AG:$AG,通讯通路门店!$S:$S,$G1579)</f>
        <v>0</v>
      </c>
      <c r="BO1579" s="99">
        <f>SUMIFS(通讯通路门店!$AH:$AH,通讯通路门店!$S:$S,$G1579)</f>
        <v>0</v>
      </c>
      <c r="BP1579" s="99">
        <f>SUMIFS(通讯通路门店!$AI:$AI,通讯通路门店!$S:$S,$G1579)</f>
        <v>0</v>
      </c>
      <c r="BQ1579" s="83"/>
    </row>
    <row r="1580" spans="1:69">
      <c r="A1580" s="99" t="str">
        <f>IFERROR(_xlfn.XLOOKUP($G1580,通讯通路门店!$S$4:$S$993931,通讯通路门店!$A$4:$A$993931,0,0),"")</f>
        <v>海南省</v>
      </c>
      <c r="B1580" s="99" t="str">
        <f>IFERROR(_xlfn.XLOOKUP($G1580,通讯通路门店!$S$4:$S$993931,通讯通路门店!$B$4:$B$993931,0,0),"")</f>
        <v>东方市</v>
      </c>
      <c r="C1580" s="99" t="str">
        <f>IFERROR(_xlfn.XLOOKUP($G1580,通讯通路门店!$S$4:$S$993931,通讯通路门店!$C$4:$C$993931,0,0),"")</f>
        <v>东方市</v>
      </c>
      <c r="D1580" s="99" t="str">
        <f>IFERROR(_xlfn.XLOOKUP($G1580,通讯通路门店!$S$4:$S$993931,通讯通路门店!$D$4:$D$993931,0,0),"")</f>
        <v>八所镇</v>
      </c>
      <c r="E1580" s="83"/>
      <c r="F1580" s="83"/>
      <c r="G1580" s="101"/>
      <c r="H1580" s="102">
        <f>IFERROR(_xlfn.XLOOKUP($G1580,通讯通路门店!$S$4:$S$993931,通讯通路门店!$R$4:$R$993931,0,0),"")</f>
        <v>0</v>
      </c>
      <c r="I1580" s="83"/>
      <c r="J1580" s="83"/>
      <c r="K1580" s="83"/>
      <c r="L1580" s="83"/>
      <c r="M1580" s="83"/>
      <c r="N1580" s="83"/>
      <c r="O1580" s="83"/>
      <c r="P1580" s="83"/>
      <c r="Q1580" s="83"/>
      <c r="R1580" s="83"/>
      <c r="S1580" s="83"/>
      <c r="T1580" s="83"/>
      <c r="U1580" s="99">
        <f>COUNTIF(通讯通路门店!$S:$S,$G1580)</f>
        <v>0</v>
      </c>
      <c r="V1580" s="99">
        <f>COUNTIFS(通讯通路门店!$S:$S,$G1580,通讯通路门店!$J:$J,"综合卖场")</f>
        <v>0</v>
      </c>
      <c r="W1580" s="99">
        <f>SUMIFS(通讯通路门店!$AJ:$AJ,通讯通路门店!$S:$S,通讯客户沙盘!$G1580)</f>
        <v>0</v>
      </c>
      <c r="X1580" s="99">
        <f t="shared" si="120"/>
        <v>0</v>
      </c>
      <c r="Y1580" s="99">
        <f>COUNTIFS(通讯通路门店!$S:$S,$G1580,通讯通路门店!$J:$J,"荣耀体验店")+COUNTIFS(通讯通路门店!$S:$S,$G1580,通讯通路门店!$J:$J,"荣耀授权专卖店")</f>
        <v>0</v>
      </c>
      <c r="Z1580" s="99">
        <f>COUNTIFS(通讯通路门店!$S:$S,$G1580,通讯通路门店!$J:$J,"VIVO体验店")</f>
        <v>0</v>
      </c>
      <c r="AA1580" s="99">
        <f>COUNTIFS(通讯通路门店!$S:$S,$G1580,通讯通路门店!$J:$J,"OPPO体验店")</f>
        <v>0</v>
      </c>
      <c r="AB1580" s="99">
        <f>COUNTIFS(通讯通路门店!$S:$S,$G1580,通讯通路门店!$J:$J,"华为授权体验店")+COUNTIFS(通讯通路门店!$S:$S,$G1580,通讯通路门店!$J:$J,"华为堡垒店")</f>
        <v>0</v>
      </c>
      <c r="AC1580" s="99">
        <f>COUNTIFS(通讯通路门店!$S:$S,$G1580,通讯通路门店!$J:$J,"小米体验店")</f>
        <v>0</v>
      </c>
      <c r="AD1580" s="99">
        <f>COUNTIFS(通讯通路门店!$S:$S,$G1580,通讯通路门店!$J:$J,"苹果体验店")</f>
        <v>0</v>
      </c>
      <c r="AE1580" s="99">
        <f>COUNTIFS(通讯通路门店!$S:$S,$G1580,通讯通路门店!$J:$J,"其他品牌专卖店")</f>
        <v>0</v>
      </c>
      <c r="AF1580" s="99">
        <f>SUMIFS(通讯通路门店!$BI:$BI,通讯通路门店!$S:$S,$G1580)</f>
        <v>0</v>
      </c>
      <c r="AG1580" s="99">
        <f>SUMIFS(通讯通路门店!$BH:$BH,通讯通路门店!$S:$S,$G1580)</f>
        <v>0</v>
      </c>
      <c r="AH1580" s="99">
        <f t="shared" si="121"/>
        <v>0</v>
      </c>
      <c r="AI1580" s="99">
        <f>SUMIFS(通讯通路门店!$BB:$BB,通讯通路门店!$S:$S,$G1580)</f>
        <v>0</v>
      </c>
      <c r="AJ1580" s="99">
        <f>SUMIFS(通讯通路门店!$BE:$BE,通讯通路门店!$S:$S,$G1580)</f>
        <v>0</v>
      </c>
      <c r="AK1580" s="99">
        <f>SUMIFS(通讯通路门店!$BG:$BG,通讯通路门店!$S:$S,$G1580)</f>
        <v>0</v>
      </c>
      <c r="AL1580" s="99">
        <f>SUMIFS(通讯通路门店!$BC:$BC,通讯通路门店!$S:$S,$G1580)</f>
        <v>0</v>
      </c>
      <c r="AM1580" s="99">
        <f>SUMIFS(通讯通路门店!$BD:$BD,通讯通路门店!$S:$S,$G1580)</f>
        <v>0</v>
      </c>
      <c r="AN1580" s="99">
        <f>SUMIFS(通讯通路门店!$BF:$BF,通讯通路门店!$S:$S,$G1580)</f>
        <v>0</v>
      </c>
      <c r="AO1580" s="99">
        <f t="shared" si="122"/>
        <v>0</v>
      </c>
      <c r="AP1580" s="99">
        <f>SUMIFS(通讯通路门店!$K:$K,通讯通路门店!$S:$S,$G1580)</f>
        <v>0</v>
      </c>
      <c r="AQ1580" s="83"/>
      <c r="AR1580" s="99">
        <f>SUMIFS(通讯通路门店!$T:$T,通讯通路门店!$S:$S,$G1580)</f>
        <v>0</v>
      </c>
      <c r="AS1580" s="99">
        <f>SUMIFS(通讯通路门店!$U:$U,通讯通路门店!$S:$S,$G1580)</f>
        <v>0</v>
      </c>
      <c r="AT1580" s="99">
        <f>SUMIFS(通讯通路门店!$V:$V,通讯通路门店!$S:$S,$G1580)</f>
        <v>0</v>
      </c>
      <c r="AU1580" s="99">
        <f>SUMIFS(通讯通路门店!$W:$W,通讯通路门店!$S:$S,$G1580)</f>
        <v>0</v>
      </c>
      <c r="AV1580" s="99">
        <f>SUMIFS(通讯通路门店!$Z:$Z,通讯通路门店!$S:$S,$G1580)</f>
        <v>0</v>
      </c>
      <c r="AW1580" s="99">
        <f>SUMIFS(通讯通路门店!$AB:$AB,通讯通路门店!$S:$S,$G1580)</f>
        <v>0</v>
      </c>
      <c r="AX1580" s="99">
        <f>SUMIFS(通讯通路门店!$X:$X,通讯通路门店!$S:$S,$G1580)</f>
        <v>0</v>
      </c>
      <c r="AY1580" s="99">
        <f>SUMIFS(通讯通路门店!$Y:$Y,通讯通路门店!$S:$S,$G1580)</f>
        <v>0</v>
      </c>
      <c r="AZ1580" s="99">
        <f>SUMIFS(通讯通路门店!$AA:$AA,通讯通路门店!$S:$S,$G1580)</f>
        <v>0</v>
      </c>
      <c r="BA1580" s="99">
        <f t="shared" si="123"/>
        <v>0</v>
      </c>
      <c r="BB1580" s="99">
        <f t="shared" si="124"/>
        <v>0</v>
      </c>
      <c r="BC1580" s="99">
        <f>SUMIFS(通讯通路门店!$W:$W,通讯通路门店!$S:$S,$G1580,通讯通路门店!$J:$J,"荣耀体验店")+SUMIFS(通讯通路门店!$W:$W,通讯通路门店!$S:$S,$G1580,通讯通路门店!$J:$J,"荣耀授权专卖店")</f>
        <v>0</v>
      </c>
      <c r="BD1580" s="99">
        <f>SUMIFS(通讯通路门店!$Z:$Z,通讯通路门店!$S:$S,$G1580,通讯通路门店!$J:$J,"VIVO体验店")</f>
        <v>0</v>
      </c>
      <c r="BE1580" s="99">
        <f>SUMIFS(通讯通路门店!$AB:$AB,通讯通路门店!$S:$S,$G1580,通讯通路门店!$J:$J,"OPPO体验店")</f>
        <v>0</v>
      </c>
      <c r="BF1580" s="99">
        <f>SUMIFS(通讯通路门店!$X:$X,通讯通路门店!$S:$S,$G1580,通讯通路门店!$J:$J,"华为授权体验店")+SUMIFS(通讯通路门店!$AA:$AA,通讯通路门店!$S:$S,$G1580,通讯通路门店!$J:$J,"华为堡垒店")</f>
        <v>0</v>
      </c>
      <c r="BG1580" s="99">
        <f>SUMIFS(通讯通路门店!$Y:$Y,通讯通路门店!$S:$S,$G1580,通讯通路门店!$J:$J,"小米体验店")</f>
        <v>0</v>
      </c>
      <c r="BH1580" s="99">
        <f>SUMIFS(通讯通路门店!$AA:$AA,通讯通路门店!$S:$S,$G1580,通讯通路门店!$J:$J,"苹果体验店")</f>
        <v>0</v>
      </c>
      <c r="BI1580" s="99">
        <f>SUMIFS(通讯通路门店!$K:$K,通讯通路门店!$S:$S,$G1580,通讯通路门店!$J:$J,"其他品牌专卖店")</f>
        <v>0</v>
      </c>
      <c r="BJ1580" s="99">
        <f>SUMIFS(通讯通路门店!$AC:$AC,通讯通路门店!$S:$S,$G1580)</f>
        <v>0</v>
      </c>
      <c r="BK1580" s="99">
        <f>SUMIFS(通讯通路门店!$AD:$AD,通讯通路门店!$S:$S,$G1580)</f>
        <v>0</v>
      </c>
      <c r="BL1580" s="99">
        <f>SUMIFS(通讯通路门店!$AE:$AE,通讯通路门店!$S:$S,$G1580)</f>
        <v>0</v>
      </c>
      <c r="BM1580" s="99">
        <f>SUMIFS(通讯通路门店!$AF:$AF,通讯通路门店!$S:$S,$G1580)</f>
        <v>0</v>
      </c>
      <c r="BN1580" s="99">
        <f>SUMIFS(通讯通路门店!$AG:$AG,通讯通路门店!$S:$S,$G1580)</f>
        <v>0</v>
      </c>
      <c r="BO1580" s="99">
        <f>SUMIFS(通讯通路门店!$AH:$AH,通讯通路门店!$S:$S,$G1580)</f>
        <v>0</v>
      </c>
      <c r="BP1580" s="99">
        <f>SUMIFS(通讯通路门店!$AI:$AI,通讯通路门店!$S:$S,$G1580)</f>
        <v>0</v>
      </c>
      <c r="BQ1580" s="83"/>
    </row>
    <row r="1581" spans="1:69">
      <c r="A1581" s="99" t="str">
        <f>IFERROR(_xlfn.XLOOKUP($G1581,通讯通路门店!$S$4:$S$993931,通讯通路门店!$A$4:$A$993931,0,0),"")</f>
        <v>海南省</v>
      </c>
      <c r="B1581" s="99" t="str">
        <f>IFERROR(_xlfn.XLOOKUP($G1581,通讯通路门店!$S$4:$S$993931,通讯通路门店!$B$4:$B$993931,0,0),"")</f>
        <v>东方市</v>
      </c>
      <c r="C1581" s="99" t="str">
        <f>IFERROR(_xlfn.XLOOKUP($G1581,通讯通路门店!$S$4:$S$993931,通讯通路门店!$C$4:$C$993931,0,0),"")</f>
        <v>东方市</v>
      </c>
      <c r="D1581" s="99" t="str">
        <f>IFERROR(_xlfn.XLOOKUP($G1581,通讯通路门店!$S$4:$S$993931,通讯通路门店!$D$4:$D$993931,0,0),"")</f>
        <v>八所镇</v>
      </c>
      <c r="E1581" s="83"/>
      <c r="F1581" s="83"/>
      <c r="G1581" s="101"/>
      <c r="H1581" s="102">
        <f>IFERROR(_xlfn.XLOOKUP($G1581,通讯通路门店!$S$4:$S$993931,通讯通路门店!$R$4:$R$993931,0,0),"")</f>
        <v>0</v>
      </c>
      <c r="I1581" s="83"/>
      <c r="J1581" s="83"/>
      <c r="K1581" s="83"/>
      <c r="L1581" s="83"/>
      <c r="M1581" s="83"/>
      <c r="N1581" s="83"/>
      <c r="O1581" s="83"/>
      <c r="P1581" s="83"/>
      <c r="Q1581" s="83"/>
      <c r="R1581" s="83"/>
      <c r="S1581" s="83"/>
      <c r="T1581" s="83"/>
      <c r="U1581" s="99">
        <f>COUNTIF(通讯通路门店!$S:$S,$G1581)</f>
        <v>0</v>
      </c>
      <c r="V1581" s="99">
        <f>COUNTIFS(通讯通路门店!$S:$S,$G1581,通讯通路门店!$J:$J,"综合卖场")</f>
        <v>0</v>
      </c>
      <c r="W1581" s="99">
        <f>SUMIFS(通讯通路门店!$AJ:$AJ,通讯通路门店!$S:$S,通讯客户沙盘!$G1581)</f>
        <v>0</v>
      </c>
      <c r="X1581" s="99">
        <f t="shared" si="120"/>
        <v>0</v>
      </c>
      <c r="Y1581" s="99">
        <f>COUNTIFS(通讯通路门店!$S:$S,$G1581,通讯通路门店!$J:$J,"荣耀体验店")+COUNTIFS(通讯通路门店!$S:$S,$G1581,通讯通路门店!$J:$J,"荣耀授权专卖店")</f>
        <v>0</v>
      </c>
      <c r="Z1581" s="99">
        <f>COUNTIFS(通讯通路门店!$S:$S,$G1581,通讯通路门店!$J:$J,"VIVO体验店")</f>
        <v>0</v>
      </c>
      <c r="AA1581" s="99">
        <f>COUNTIFS(通讯通路门店!$S:$S,$G1581,通讯通路门店!$J:$J,"OPPO体验店")</f>
        <v>0</v>
      </c>
      <c r="AB1581" s="99">
        <f>COUNTIFS(通讯通路门店!$S:$S,$G1581,通讯通路门店!$J:$J,"华为授权体验店")+COUNTIFS(通讯通路门店!$S:$S,$G1581,通讯通路门店!$J:$J,"华为堡垒店")</f>
        <v>0</v>
      </c>
      <c r="AC1581" s="99">
        <f>COUNTIFS(通讯通路门店!$S:$S,$G1581,通讯通路门店!$J:$J,"小米体验店")</f>
        <v>0</v>
      </c>
      <c r="AD1581" s="99">
        <f>COUNTIFS(通讯通路门店!$S:$S,$G1581,通讯通路门店!$J:$J,"苹果体验店")</f>
        <v>0</v>
      </c>
      <c r="AE1581" s="99">
        <f>COUNTIFS(通讯通路门店!$S:$S,$G1581,通讯通路门店!$J:$J,"其他品牌专卖店")</f>
        <v>0</v>
      </c>
      <c r="AF1581" s="99">
        <f>SUMIFS(通讯通路门店!$BI:$BI,通讯通路门店!$S:$S,$G1581)</f>
        <v>0</v>
      </c>
      <c r="AG1581" s="99">
        <f>SUMIFS(通讯通路门店!$BH:$BH,通讯通路门店!$S:$S,$G1581)</f>
        <v>0</v>
      </c>
      <c r="AH1581" s="99">
        <f t="shared" si="121"/>
        <v>0</v>
      </c>
      <c r="AI1581" s="99">
        <f>SUMIFS(通讯通路门店!$BB:$BB,通讯通路门店!$S:$S,$G1581)</f>
        <v>0</v>
      </c>
      <c r="AJ1581" s="99">
        <f>SUMIFS(通讯通路门店!$BE:$BE,通讯通路门店!$S:$S,$G1581)</f>
        <v>0</v>
      </c>
      <c r="AK1581" s="99">
        <f>SUMIFS(通讯通路门店!$BG:$BG,通讯通路门店!$S:$S,$G1581)</f>
        <v>0</v>
      </c>
      <c r="AL1581" s="99">
        <f>SUMIFS(通讯通路门店!$BC:$BC,通讯通路门店!$S:$S,$G1581)</f>
        <v>0</v>
      </c>
      <c r="AM1581" s="99">
        <f>SUMIFS(通讯通路门店!$BD:$BD,通讯通路门店!$S:$S,$G1581)</f>
        <v>0</v>
      </c>
      <c r="AN1581" s="99">
        <f>SUMIFS(通讯通路门店!$BF:$BF,通讯通路门店!$S:$S,$G1581)</f>
        <v>0</v>
      </c>
      <c r="AO1581" s="99">
        <f t="shared" si="122"/>
        <v>0</v>
      </c>
      <c r="AP1581" s="99">
        <f>SUMIFS(通讯通路门店!$K:$K,通讯通路门店!$S:$S,$G1581)</f>
        <v>0</v>
      </c>
      <c r="AQ1581" s="83"/>
      <c r="AR1581" s="99">
        <f>SUMIFS(通讯通路门店!$T:$T,通讯通路门店!$S:$S,$G1581)</f>
        <v>0</v>
      </c>
      <c r="AS1581" s="99">
        <f>SUMIFS(通讯通路门店!$U:$U,通讯通路门店!$S:$S,$G1581)</f>
        <v>0</v>
      </c>
      <c r="AT1581" s="99">
        <f>SUMIFS(通讯通路门店!$V:$V,通讯通路门店!$S:$S,$G1581)</f>
        <v>0</v>
      </c>
      <c r="AU1581" s="99">
        <f>SUMIFS(通讯通路门店!$W:$W,通讯通路门店!$S:$S,$G1581)</f>
        <v>0</v>
      </c>
      <c r="AV1581" s="99">
        <f>SUMIFS(通讯通路门店!$Z:$Z,通讯通路门店!$S:$S,$G1581)</f>
        <v>0</v>
      </c>
      <c r="AW1581" s="99">
        <f>SUMIFS(通讯通路门店!$AB:$AB,通讯通路门店!$S:$S,$G1581)</f>
        <v>0</v>
      </c>
      <c r="AX1581" s="99">
        <f>SUMIFS(通讯通路门店!$X:$X,通讯通路门店!$S:$S,$G1581)</f>
        <v>0</v>
      </c>
      <c r="AY1581" s="99">
        <f>SUMIFS(通讯通路门店!$Y:$Y,通讯通路门店!$S:$S,$G1581)</f>
        <v>0</v>
      </c>
      <c r="AZ1581" s="99">
        <f>SUMIFS(通讯通路门店!$AA:$AA,通讯通路门店!$S:$S,$G1581)</f>
        <v>0</v>
      </c>
      <c r="BA1581" s="99">
        <f t="shared" si="123"/>
        <v>0</v>
      </c>
      <c r="BB1581" s="99">
        <f t="shared" si="124"/>
        <v>0</v>
      </c>
      <c r="BC1581" s="99">
        <f>SUMIFS(通讯通路门店!$W:$W,通讯通路门店!$S:$S,$G1581,通讯通路门店!$J:$J,"荣耀体验店")+SUMIFS(通讯通路门店!$W:$W,通讯通路门店!$S:$S,$G1581,通讯通路门店!$J:$J,"荣耀授权专卖店")</f>
        <v>0</v>
      </c>
      <c r="BD1581" s="99">
        <f>SUMIFS(通讯通路门店!$Z:$Z,通讯通路门店!$S:$S,$G1581,通讯通路门店!$J:$J,"VIVO体验店")</f>
        <v>0</v>
      </c>
      <c r="BE1581" s="99">
        <f>SUMIFS(通讯通路门店!$AB:$AB,通讯通路门店!$S:$S,$G1581,通讯通路门店!$J:$J,"OPPO体验店")</f>
        <v>0</v>
      </c>
      <c r="BF1581" s="99">
        <f>SUMIFS(通讯通路门店!$X:$X,通讯通路门店!$S:$S,$G1581,通讯通路门店!$J:$J,"华为授权体验店")+SUMIFS(通讯通路门店!$AA:$AA,通讯通路门店!$S:$S,$G1581,通讯通路门店!$J:$J,"华为堡垒店")</f>
        <v>0</v>
      </c>
      <c r="BG1581" s="99">
        <f>SUMIFS(通讯通路门店!$Y:$Y,通讯通路门店!$S:$S,$G1581,通讯通路门店!$J:$J,"小米体验店")</f>
        <v>0</v>
      </c>
      <c r="BH1581" s="99">
        <f>SUMIFS(通讯通路门店!$AA:$AA,通讯通路门店!$S:$S,$G1581,通讯通路门店!$J:$J,"苹果体验店")</f>
        <v>0</v>
      </c>
      <c r="BI1581" s="99">
        <f>SUMIFS(通讯通路门店!$K:$K,通讯通路门店!$S:$S,$G1581,通讯通路门店!$J:$J,"其他品牌专卖店")</f>
        <v>0</v>
      </c>
      <c r="BJ1581" s="99">
        <f>SUMIFS(通讯通路门店!$AC:$AC,通讯通路门店!$S:$S,$G1581)</f>
        <v>0</v>
      </c>
      <c r="BK1581" s="99">
        <f>SUMIFS(通讯通路门店!$AD:$AD,通讯通路门店!$S:$S,$G1581)</f>
        <v>0</v>
      </c>
      <c r="BL1581" s="99">
        <f>SUMIFS(通讯通路门店!$AE:$AE,通讯通路门店!$S:$S,$G1581)</f>
        <v>0</v>
      </c>
      <c r="BM1581" s="99">
        <f>SUMIFS(通讯通路门店!$AF:$AF,通讯通路门店!$S:$S,$G1581)</f>
        <v>0</v>
      </c>
      <c r="BN1581" s="99">
        <f>SUMIFS(通讯通路门店!$AG:$AG,通讯通路门店!$S:$S,$G1581)</f>
        <v>0</v>
      </c>
      <c r="BO1581" s="99">
        <f>SUMIFS(通讯通路门店!$AH:$AH,通讯通路门店!$S:$S,$G1581)</f>
        <v>0</v>
      </c>
      <c r="BP1581" s="99">
        <f>SUMIFS(通讯通路门店!$AI:$AI,通讯通路门店!$S:$S,$G1581)</f>
        <v>0</v>
      </c>
      <c r="BQ1581" s="83"/>
    </row>
    <row r="1582" spans="1:69">
      <c r="A1582" s="99" t="str">
        <f>IFERROR(_xlfn.XLOOKUP($G1582,通讯通路门店!$S$4:$S$993931,通讯通路门店!$A$4:$A$993931,0,0),"")</f>
        <v>海南省</v>
      </c>
      <c r="B1582" s="99" t="str">
        <f>IFERROR(_xlfn.XLOOKUP($G1582,通讯通路门店!$S$4:$S$993931,通讯通路门店!$B$4:$B$993931,0,0),"")</f>
        <v>东方市</v>
      </c>
      <c r="C1582" s="99" t="str">
        <f>IFERROR(_xlfn.XLOOKUP($G1582,通讯通路门店!$S$4:$S$993931,通讯通路门店!$C$4:$C$993931,0,0),"")</f>
        <v>东方市</v>
      </c>
      <c r="D1582" s="99" t="str">
        <f>IFERROR(_xlfn.XLOOKUP($G1582,通讯通路门店!$S$4:$S$993931,通讯通路门店!$D$4:$D$993931,0,0),"")</f>
        <v>八所镇</v>
      </c>
      <c r="E1582" s="83"/>
      <c r="F1582" s="83"/>
      <c r="G1582" s="101"/>
      <c r="H1582" s="102">
        <f>IFERROR(_xlfn.XLOOKUP($G1582,通讯通路门店!$S$4:$S$993931,通讯通路门店!$R$4:$R$993931,0,0),"")</f>
        <v>0</v>
      </c>
      <c r="I1582" s="83"/>
      <c r="J1582" s="83"/>
      <c r="K1582" s="83"/>
      <c r="L1582" s="83"/>
      <c r="M1582" s="83"/>
      <c r="N1582" s="83"/>
      <c r="O1582" s="83"/>
      <c r="P1582" s="83"/>
      <c r="Q1582" s="83"/>
      <c r="R1582" s="83"/>
      <c r="S1582" s="83"/>
      <c r="T1582" s="83"/>
      <c r="U1582" s="99">
        <f>COUNTIF(通讯通路门店!$S:$S,$G1582)</f>
        <v>0</v>
      </c>
      <c r="V1582" s="99">
        <f>COUNTIFS(通讯通路门店!$S:$S,$G1582,通讯通路门店!$J:$J,"综合卖场")</f>
        <v>0</v>
      </c>
      <c r="W1582" s="99">
        <f>SUMIFS(通讯通路门店!$AJ:$AJ,通讯通路门店!$S:$S,通讯客户沙盘!$G1582)</f>
        <v>0</v>
      </c>
      <c r="X1582" s="99">
        <f t="shared" si="120"/>
        <v>0</v>
      </c>
      <c r="Y1582" s="99">
        <f>COUNTIFS(通讯通路门店!$S:$S,$G1582,通讯通路门店!$J:$J,"荣耀体验店")+COUNTIFS(通讯通路门店!$S:$S,$G1582,通讯通路门店!$J:$J,"荣耀授权专卖店")</f>
        <v>0</v>
      </c>
      <c r="Z1582" s="99">
        <f>COUNTIFS(通讯通路门店!$S:$S,$G1582,通讯通路门店!$J:$J,"VIVO体验店")</f>
        <v>0</v>
      </c>
      <c r="AA1582" s="99">
        <f>COUNTIFS(通讯通路门店!$S:$S,$G1582,通讯通路门店!$J:$J,"OPPO体验店")</f>
        <v>0</v>
      </c>
      <c r="AB1582" s="99">
        <f>COUNTIFS(通讯通路门店!$S:$S,$G1582,通讯通路门店!$J:$J,"华为授权体验店")+COUNTIFS(通讯通路门店!$S:$S,$G1582,通讯通路门店!$J:$J,"华为堡垒店")</f>
        <v>0</v>
      </c>
      <c r="AC1582" s="99">
        <f>COUNTIFS(通讯通路门店!$S:$S,$G1582,通讯通路门店!$J:$J,"小米体验店")</f>
        <v>0</v>
      </c>
      <c r="AD1582" s="99">
        <f>COUNTIFS(通讯通路门店!$S:$S,$G1582,通讯通路门店!$J:$J,"苹果体验店")</f>
        <v>0</v>
      </c>
      <c r="AE1582" s="99">
        <f>COUNTIFS(通讯通路门店!$S:$S,$G1582,通讯通路门店!$J:$J,"其他品牌专卖店")</f>
        <v>0</v>
      </c>
      <c r="AF1582" s="99">
        <f>SUMIFS(通讯通路门店!$BI:$BI,通讯通路门店!$S:$S,$G1582)</f>
        <v>0</v>
      </c>
      <c r="AG1582" s="99">
        <f>SUMIFS(通讯通路门店!$BH:$BH,通讯通路门店!$S:$S,$G1582)</f>
        <v>0</v>
      </c>
      <c r="AH1582" s="99">
        <f t="shared" si="121"/>
        <v>0</v>
      </c>
      <c r="AI1582" s="99">
        <f>SUMIFS(通讯通路门店!$BB:$BB,通讯通路门店!$S:$S,$G1582)</f>
        <v>0</v>
      </c>
      <c r="AJ1582" s="99">
        <f>SUMIFS(通讯通路门店!$BE:$BE,通讯通路门店!$S:$S,$G1582)</f>
        <v>0</v>
      </c>
      <c r="AK1582" s="99">
        <f>SUMIFS(通讯通路门店!$BG:$BG,通讯通路门店!$S:$S,$G1582)</f>
        <v>0</v>
      </c>
      <c r="AL1582" s="99">
        <f>SUMIFS(通讯通路门店!$BC:$BC,通讯通路门店!$S:$S,$G1582)</f>
        <v>0</v>
      </c>
      <c r="AM1582" s="99">
        <f>SUMIFS(通讯通路门店!$BD:$BD,通讯通路门店!$S:$S,$G1582)</f>
        <v>0</v>
      </c>
      <c r="AN1582" s="99">
        <f>SUMIFS(通讯通路门店!$BF:$BF,通讯通路门店!$S:$S,$G1582)</f>
        <v>0</v>
      </c>
      <c r="AO1582" s="99">
        <f t="shared" si="122"/>
        <v>0</v>
      </c>
      <c r="AP1582" s="99">
        <f>SUMIFS(通讯通路门店!$K:$K,通讯通路门店!$S:$S,$G1582)</f>
        <v>0</v>
      </c>
      <c r="AQ1582" s="83"/>
      <c r="AR1582" s="99">
        <f>SUMIFS(通讯通路门店!$T:$T,通讯通路门店!$S:$S,$G1582)</f>
        <v>0</v>
      </c>
      <c r="AS1582" s="99">
        <f>SUMIFS(通讯通路门店!$U:$U,通讯通路门店!$S:$S,$G1582)</f>
        <v>0</v>
      </c>
      <c r="AT1582" s="99">
        <f>SUMIFS(通讯通路门店!$V:$V,通讯通路门店!$S:$S,$G1582)</f>
        <v>0</v>
      </c>
      <c r="AU1582" s="99">
        <f>SUMIFS(通讯通路门店!$W:$W,通讯通路门店!$S:$S,$G1582)</f>
        <v>0</v>
      </c>
      <c r="AV1582" s="99">
        <f>SUMIFS(通讯通路门店!$Z:$Z,通讯通路门店!$S:$S,$G1582)</f>
        <v>0</v>
      </c>
      <c r="AW1582" s="99">
        <f>SUMIFS(通讯通路门店!$AB:$AB,通讯通路门店!$S:$S,$G1582)</f>
        <v>0</v>
      </c>
      <c r="AX1582" s="99">
        <f>SUMIFS(通讯通路门店!$X:$X,通讯通路门店!$S:$S,$G1582)</f>
        <v>0</v>
      </c>
      <c r="AY1582" s="99">
        <f>SUMIFS(通讯通路门店!$Y:$Y,通讯通路门店!$S:$S,$G1582)</f>
        <v>0</v>
      </c>
      <c r="AZ1582" s="99">
        <f>SUMIFS(通讯通路门店!$AA:$AA,通讯通路门店!$S:$S,$G1582)</f>
        <v>0</v>
      </c>
      <c r="BA1582" s="99">
        <f t="shared" si="123"/>
        <v>0</v>
      </c>
      <c r="BB1582" s="99">
        <f t="shared" si="124"/>
        <v>0</v>
      </c>
      <c r="BC1582" s="99">
        <f>SUMIFS(通讯通路门店!$W:$W,通讯通路门店!$S:$S,$G1582,通讯通路门店!$J:$J,"荣耀体验店")+SUMIFS(通讯通路门店!$W:$W,通讯通路门店!$S:$S,$G1582,通讯通路门店!$J:$J,"荣耀授权专卖店")</f>
        <v>0</v>
      </c>
      <c r="BD1582" s="99">
        <f>SUMIFS(通讯通路门店!$Z:$Z,通讯通路门店!$S:$S,$G1582,通讯通路门店!$J:$J,"VIVO体验店")</f>
        <v>0</v>
      </c>
      <c r="BE1582" s="99">
        <f>SUMIFS(通讯通路门店!$AB:$AB,通讯通路门店!$S:$S,$G1582,通讯通路门店!$J:$J,"OPPO体验店")</f>
        <v>0</v>
      </c>
      <c r="BF1582" s="99">
        <f>SUMIFS(通讯通路门店!$X:$X,通讯通路门店!$S:$S,$G1582,通讯通路门店!$J:$J,"华为授权体验店")+SUMIFS(通讯通路门店!$AA:$AA,通讯通路门店!$S:$S,$G1582,通讯通路门店!$J:$J,"华为堡垒店")</f>
        <v>0</v>
      </c>
      <c r="BG1582" s="99">
        <f>SUMIFS(通讯通路门店!$Y:$Y,通讯通路门店!$S:$S,$G1582,通讯通路门店!$J:$J,"小米体验店")</f>
        <v>0</v>
      </c>
      <c r="BH1582" s="99">
        <f>SUMIFS(通讯通路门店!$AA:$AA,通讯通路门店!$S:$S,$G1582,通讯通路门店!$J:$J,"苹果体验店")</f>
        <v>0</v>
      </c>
      <c r="BI1582" s="99">
        <f>SUMIFS(通讯通路门店!$K:$K,通讯通路门店!$S:$S,$G1582,通讯通路门店!$J:$J,"其他品牌专卖店")</f>
        <v>0</v>
      </c>
      <c r="BJ1582" s="99">
        <f>SUMIFS(通讯通路门店!$AC:$AC,通讯通路门店!$S:$S,$G1582)</f>
        <v>0</v>
      </c>
      <c r="BK1582" s="99">
        <f>SUMIFS(通讯通路门店!$AD:$AD,通讯通路门店!$S:$S,$G1582)</f>
        <v>0</v>
      </c>
      <c r="BL1582" s="99">
        <f>SUMIFS(通讯通路门店!$AE:$AE,通讯通路门店!$S:$S,$G1582)</f>
        <v>0</v>
      </c>
      <c r="BM1582" s="99">
        <f>SUMIFS(通讯通路门店!$AF:$AF,通讯通路门店!$S:$S,$G1582)</f>
        <v>0</v>
      </c>
      <c r="BN1582" s="99">
        <f>SUMIFS(通讯通路门店!$AG:$AG,通讯通路门店!$S:$S,$G1582)</f>
        <v>0</v>
      </c>
      <c r="BO1582" s="99">
        <f>SUMIFS(通讯通路门店!$AH:$AH,通讯通路门店!$S:$S,$G1582)</f>
        <v>0</v>
      </c>
      <c r="BP1582" s="99">
        <f>SUMIFS(通讯通路门店!$AI:$AI,通讯通路门店!$S:$S,$G1582)</f>
        <v>0</v>
      </c>
      <c r="BQ1582" s="83"/>
    </row>
    <row r="1583" spans="1:69">
      <c r="A1583" s="99" t="str">
        <f>IFERROR(_xlfn.XLOOKUP($G1583,通讯通路门店!$S$4:$S$993931,通讯通路门店!$A$4:$A$993931,0,0),"")</f>
        <v>海南省</v>
      </c>
      <c r="B1583" s="99" t="str">
        <f>IFERROR(_xlfn.XLOOKUP($G1583,通讯通路门店!$S$4:$S$993931,通讯通路门店!$B$4:$B$993931,0,0),"")</f>
        <v>东方市</v>
      </c>
      <c r="C1583" s="99" t="str">
        <f>IFERROR(_xlfn.XLOOKUP($G1583,通讯通路门店!$S$4:$S$993931,通讯通路门店!$C$4:$C$993931,0,0),"")</f>
        <v>东方市</v>
      </c>
      <c r="D1583" s="99" t="str">
        <f>IFERROR(_xlfn.XLOOKUP($G1583,通讯通路门店!$S$4:$S$993931,通讯通路门店!$D$4:$D$993931,0,0),"")</f>
        <v>八所镇</v>
      </c>
      <c r="E1583" s="83"/>
      <c r="F1583" s="83"/>
      <c r="G1583" s="101"/>
      <c r="H1583" s="102">
        <f>IFERROR(_xlfn.XLOOKUP($G1583,通讯通路门店!$S$4:$S$993931,通讯通路门店!$R$4:$R$993931,0,0),"")</f>
        <v>0</v>
      </c>
      <c r="I1583" s="83"/>
      <c r="J1583" s="83"/>
      <c r="K1583" s="83"/>
      <c r="L1583" s="83"/>
      <c r="M1583" s="83"/>
      <c r="N1583" s="83"/>
      <c r="O1583" s="83"/>
      <c r="P1583" s="83"/>
      <c r="Q1583" s="83"/>
      <c r="R1583" s="83"/>
      <c r="S1583" s="83"/>
      <c r="T1583" s="83"/>
      <c r="U1583" s="99">
        <f>COUNTIF(通讯通路门店!$S:$S,$G1583)</f>
        <v>0</v>
      </c>
      <c r="V1583" s="99">
        <f>COUNTIFS(通讯通路门店!$S:$S,$G1583,通讯通路门店!$J:$J,"综合卖场")</f>
        <v>0</v>
      </c>
      <c r="W1583" s="99">
        <f>SUMIFS(通讯通路门店!$AJ:$AJ,通讯通路门店!$S:$S,通讯客户沙盘!$G1583)</f>
        <v>0</v>
      </c>
      <c r="X1583" s="99">
        <f t="shared" si="120"/>
        <v>0</v>
      </c>
      <c r="Y1583" s="99">
        <f>COUNTIFS(通讯通路门店!$S:$S,$G1583,通讯通路门店!$J:$J,"荣耀体验店")+COUNTIFS(通讯通路门店!$S:$S,$G1583,通讯通路门店!$J:$J,"荣耀授权专卖店")</f>
        <v>0</v>
      </c>
      <c r="Z1583" s="99">
        <f>COUNTIFS(通讯通路门店!$S:$S,$G1583,通讯通路门店!$J:$J,"VIVO体验店")</f>
        <v>0</v>
      </c>
      <c r="AA1583" s="99">
        <f>COUNTIFS(通讯通路门店!$S:$S,$G1583,通讯通路门店!$J:$J,"OPPO体验店")</f>
        <v>0</v>
      </c>
      <c r="AB1583" s="99">
        <f>COUNTIFS(通讯通路门店!$S:$S,$G1583,通讯通路门店!$J:$J,"华为授权体验店")+COUNTIFS(通讯通路门店!$S:$S,$G1583,通讯通路门店!$J:$J,"华为堡垒店")</f>
        <v>0</v>
      </c>
      <c r="AC1583" s="99">
        <f>COUNTIFS(通讯通路门店!$S:$S,$G1583,通讯通路门店!$J:$J,"小米体验店")</f>
        <v>0</v>
      </c>
      <c r="AD1583" s="99">
        <f>COUNTIFS(通讯通路门店!$S:$S,$G1583,通讯通路门店!$J:$J,"苹果体验店")</f>
        <v>0</v>
      </c>
      <c r="AE1583" s="99">
        <f>COUNTIFS(通讯通路门店!$S:$S,$G1583,通讯通路门店!$J:$J,"其他品牌专卖店")</f>
        <v>0</v>
      </c>
      <c r="AF1583" s="99">
        <f>SUMIFS(通讯通路门店!$BI:$BI,通讯通路门店!$S:$S,$G1583)</f>
        <v>0</v>
      </c>
      <c r="AG1583" s="99">
        <f>SUMIFS(通讯通路门店!$BH:$BH,通讯通路门店!$S:$S,$G1583)</f>
        <v>0</v>
      </c>
      <c r="AH1583" s="99">
        <f t="shared" si="121"/>
        <v>0</v>
      </c>
      <c r="AI1583" s="99">
        <f>SUMIFS(通讯通路门店!$BB:$BB,通讯通路门店!$S:$S,$G1583)</f>
        <v>0</v>
      </c>
      <c r="AJ1583" s="99">
        <f>SUMIFS(通讯通路门店!$BE:$BE,通讯通路门店!$S:$S,$G1583)</f>
        <v>0</v>
      </c>
      <c r="AK1583" s="99">
        <f>SUMIFS(通讯通路门店!$BG:$BG,通讯通路门店!$S:$S,$G1583)</f>
        <v>0</v>
      </c>
      <c r="AL1583" s="99">
        <f>SUMIFS(通讯通路门店!$BC:$BC,通讯通路门店!$S:$S,$G1583)</f>
        <v>0</v>
      </c>
      <c r="AM1583" s="99">
        <f>SUMIFS(通讯通路门店!$BD:$BD,通讯通路门店!$S:$S,$G1583)</f>
        <v>0</v>
      </c>
      <c r="AN1583" s="99">
        <f>SUMIFS(通讯通路门店!$BF:$BF,通讯通路门店!$S:$S,$G1583)</f>
        <v>0</v>
      </c>
      <c r="AO1583" s="99">
        <f t="shared" si="122"/>
        <v>0</v>
      </c>
      <c r="AP1583" s="99">
        <f>SUMIFS(通讯通路门店!$K:$K,通讯通路门店!$S:$S,$G1583)</f>
        <v>0</v>
      </c>
      <c r="AQ1583" s="83"/>
      <c r="AR1583" s="99">
        <f>SUMIFS(通讯通路门店!$T:$T,通讯通路门店!$S:$S,$G1583)</f>
        <v>0</v>
      </c>
      <c r="AS1583" s="99">
        <f>SUMIFS(通讯通路门店!$U:$U,通讯通路门店!$S:$S,$G1583)</f>
        <v>0</v>
      </c>
      <c r="AT1583" s="99">
        <f>SUMIFS(通讯通路门店!$V:$V,通讯通路门店!$S:$S,$G1583)</f>
        <v>0</v>
      </c>
      <c r="AU1583" s="99">
        <f>SUMIFS(通讯通路门店!$W:$W,通讯通路门店!$S:$S,$G1583)</f>
        <v>0</v>
      </c>
      <c r="AV1583" s="99">
        <f>SUMIFS(通讯通路门店!$Z:$Z,通讯通路门店!$S:$S,$G1583)</f>
        <v>0</v>
      </c>
      <c r="AW1583" s="99">
        <f>SUMIFS(通讯通路门店!$AB:$AB,通讯通路门店!$S:$S,$G1583)</f>
        <v>0</v>
      </c>
      <c r="AX1583" s="99">
        <f>SUMIFS(通讯通路门店!$X:$X,通讯通路门店!$S:$S,$G1583)</f>
        <v>0</v>
      </c>
      <c r="AY1583" s="99">
        <f>SUMIFS(通讯通路门店!$Y:$Y,通讯通路门店!$S:$S,$G1583)</f>
        <v>0</v>
      </c>
      <c r="AZ1583" s="99">
        <f>SUMIFS(通讯通路门店!$AA:$AA,通讯通路门店!$S:$S,$G1583)</f>
        <v>0</v>
      </c>
      <c r="BA1583" s="99">
        <f t="shared" si="123"/>
        <v>0</v>
      </c>
      <c r="BB1583" s="99">
        <f t="shared" si="124"/>
        <v>0</v>
      </c>
      <c r="BC1583" s="99">
        <f>SUMIFS(通讯通路门店!$W:$W,通讯通路门店!$S:$S,$G1583,通讯通路门店!$J:$J,"荣耀体验店")+SUMIFS(通讯通路门店!$W:$W,通讯通路门店!$S:$S,$G1583,通讯通路门店!$J:$J,"荣耀授权专卖店")</f>
        <v>0</v>
      </c>
      <c r="BD1583" s="99">
        <f>SUMIFS(通讯通路门店!$Z:$Z,通讯通路门店!$S:$S,$G1583,通讯通路门店!$J:$J,"VIVO体验店")</f>
        <v>0</v>
      </c>
      <c r="BE1583" s="99">
        <f>SUMIFS(通讯通路门店!$AB:$AB,通讯通路门店!$S:$S,$G1583,通讯通路门店!$J:$J,"OPPO体验店")</f>
        <v>0</v>
      </c>
      <c r="BF1583" s="99">
        <f>SUMIFS(通讯通路门店!$X:$X,通讯通路门店!$S:$S,$G1583,通讯通路门店!$J:$J,"华为授权体验店")+SUMIFS(通讯通路门店!$AA:$AA,通讯通路门店!$S:$S,$G1583,通讯通路门店!$J:$J,"华为堡垒店")</f>
        <v>0</v>
      </c>
      <c r="BG1583" s="99">
        <f>SUMIFS(通讯通路门店!$Y:$Y,通讯通路门店!$S:$S,$G1583,通讯通路门店!$J:$J,"小米体验店")</f>
        <v>0</v>
      </c>
      <c r="BH1583" s="99">
        <f>SUMIFS(通讯通路门店!$AA:$AA,通讯通路门店!$S:$S,$G1583,通讯通路门店!$J:$J,"苹果体验店")</f>
        <v>0</v>
      </c>
      <c r="BI1583" s="99">
        <f>SUMIFS(通讯通路门店!$K:$K,通讯通路门店!$S:$S,$G1583,通讯通路门店!$J:$J,"其他品牌专卖店")</f>
        <v>0</v>
      </c>
      <c r="BJ1583" s="99">
        <f>SUMIFS(通讯通路门店!$AC:$AC,通讯通路门店!$S:$S,$G1583)</f>
        <v>0</v>
      </c>
      <c r="BK1583" s="99">
        <f>SUMIFS(通讯通路门店!$AD:$AD,通讯通路门店!$S:$S,$G1583)</f>
        <v>0</v>
      </c>
      <c r="BL1583" s="99">
        <f>SUMIFS(通讯通路门店!$AE:$AE,通讯通路门店!$S:$S,$G1583)</f>
        <v>0</v>
      </c>
      <c r="BM1583" s="99">
        <f>SUMIFS(通讯通路门店!$AF:$AF,通讯通路门店!$S:$S,$G1583)</f>
        <v>0</v>
      </c>
      <c r="BN1583" s="99">
        <f>SUMIFS(通讯通路门店!$AG:$AG,通讯通路门店!$S:$S,$G1583)</f>
        <v>0</v>
      </c>
      <c r="BO1583" s="99">
        <f>SUMIFS(通讯通路门店!$AH:$AH,通讯通路门店!$S:$S,$G1583)</f>
        <v>0</v>
      </c>
      <c r="BP1583" s="99">
        <f>SUMIFS(通讯通路门店!$AI:$AI,通讯通路门店!$S:$S,$G1583)</f>
        <v>0</v>
      </c>
      <c r="BQ1583" s="83"/>
    </row>
    <row r="1584" spans="1:69">
      <c r="A1584" s="99" t="str">
        <f>IFERROR(_xlfn.XLOOKUP($G1584,通讯通路门店!$S$4:$S$993931,通讯通路门店!$A$4:$A$993931,0,0),"")</f>
        <v>海南省</v>
      </c>
      <c r="B1584" s="99" t="str">
        <f>IFERROR(_xlfn.XLOOKUP($G1584,通讯通路门店!$S$4:$S$993931,通讯通路门店!$B$4:$B$993931,0,0),"")</f>
        <v>东方市</v>
      </c>
      <c r="C1584" s="99" t="str">
        <f>IFERROR(_xlfn.XLOOKUP($G1584,通讯通路门店!$S$4:$S$993931,通讯通路门店!$C$4:$C$993931,0,0),"")</f>
        <v>东方市</v>
      </c>
      <c r="D1584" s="99" t="str">
        <f>IFERROR(_xlfn.XLOOKUP($G1584,通讯通路门店!$S$4:$S$993931,通讯通路门店!$D$4:$D$993931,0,0),"")</f>
        <v>八所镇</v>
      </c>
      <c r="E1584" s="83"/>
      <c r="F1584" s="83"/>
      <c r="G1584" s="101"/>
      <c r="H1584" s="102">
        <f>IFERROR(_xlfn.XLOOKUP($G1584,通讯通路门店!$S$4:$S$993931,通讯通路门店!$R$4:$R$993931,0,0),"")</f>
        <v>0</v>
      </c>
      <c r="I1584" s="83"/>
      <c r="J1584" s="83"/>
      <c r="K1584" s="83"/>
      <c r="L1584" s="83"/>
      <c r="M1584" s="83"/>
      <c r="N1584" s="83"/>
      <c r="O1584" s="83"/>
      <c r="P1584" s="83"/>
      <c r="Q1584" s="83"/>
      <c r="R1584" s="83"/>
      <c r="S1584" s="83"/>
      <c r="T1584" s="83"/>
      <c r="U1584" s="99">
        <f>COUNTIF(通讯通路门店!$S:$S,$G1584)</f>
        <v>0</v>
      </c>
      <c r="V1584" s="99">
        <f>COUNTIFS(通讯通路门店!$S:$S,$G1584,通讯通路门店!$J:$J,"综合卖场")</f>
        <v>0</v>
      </c>
      <c r="W1584" s="99">
        <f>SUMIFS(通讯通路门店!$AJ:$AJ,通讯通路门店!$S:$S,通讯客户沙盘!$G1584)</f>
        <v>0</v>
      </c>
      <c r="X1584" s="99">
        <f t="shared" si="120"/>
        <v>0</v>
      </c>
      <c r="Y1584" s="99">
        <f>COUNTIFS(通讯通路门店!$S:$S,$G1584,通讯通路门店!$J:$J,"荣耀体验店")+COUNTIFS(通讯通路门店!$S:$S,$G1584,通讯通路门店!$J:$J,"荣耀授权专卖店")</f>
        <v>0</v>
      </c>
      <c r="Z1584" s="99">
        <f>COUNTIFS(通讯通路门店!$S:$S,$G1584,通讯通路门店!$J:$J,"VIVO体验店")</f>
        <v>0</v>
      </c>
      <c r="AA1584" s="99">
        <f>COUNTIFS(通讯通路门店!$S:$S,$G1584,通讯通路门店!$J:$J,"OPPO体验店")</f>
        <v>0</v>
      </c>
      <c r="AB1584" s="99">
        <f>COUNTIFS(通讯通路门店!$S:$S,$G1584,通讯通路门店!$J:$J,"华为授权体验店")+COUNTIFS(通讯通路门店!$S:$S,$G1584,通讯通路门店!$J:$J,"华为堡垒店")</f>
        <v>0</v>
      </c>
      <c r="AC1584" s="99">
        <f>COUNTIFS(通讯通路门店!$S:$S,$G1584,通讯通路门店!$J:$J,"小米体验店")</f>
        <v>0</v>
      </c>
      <c r="AD1584" s="99">
        <f>COUNTIFS(通讯通路门店!$S:$S,$G1584,通讯通路门店!$J:$J,"苹果体验店")</f>
        <v>0</v>
      </c>
      <c r="AE1584" s="99">
        <f>COUNTIFS(通讯通路门店!$S:$S,$G1584,通讯通路门店!$J:$J,"其他品牌专卖店")</f>
        <v>0</v>
      </c>
      <c r="AF1584" s="99">
        <f>SUMIFS(通讯通路门店!$BI:$BI,通讯通路门店!$S:$S,$G1584)</f>
        <v>0</v>
      </c>
      <c r="AG1584" s="99">
        <f>SUMIFS(通讯通路门店!$BH:$BH,通讯通路门店!$S:$S,$G1584)</f>
        <v>0</v>
      </c>
      <c r="AH1584" s="99">
        <f t="shared" si="121"/>
        <v>0</v>
      </c>
      <c r="AI1584" s="99">
        <f>SUMIFS(通讯通路门店!$BB:$BB,通讯通路门店!$S:$S,$G1584)</f>
        <v>0</v>
      </c>
      <c r="AJ1584" s="99">
        <f>SUMIFS(通讯通路门店!$BE:$BE,通讯通路门店!$S:$S,$G1584)</f>
        <v>0</v>
      </c>
      <c r="AK1584" s="99">
        <f>SUMIFS(通讯通路门店!$BG:$BG,通讯通路门店!$S:$S,$G1584)</f>
        <v>0</v>
      </c>
      <c r="AL1584" s="99">
        <f>SUMIFS(通讯通路门店!$BC:$BC,通讯通路门店!$S:$S,$G1584)</f>
        <v>0</v>
      </c>
      <c r="AM1584" s="99">
        <f>SUMIFS(通讯通路门店!$BD:$BD,通讯通路门店!$S:$S,$G1584)</f>
        <v>0</v>
      </c>
      <c r="AN1584" s="99">
        <f>SUMIFS(通讯通路门店!$BF:$BF,通讯通路门店!$S:$S,$G1584)</f>
        <v>0</v>
      </c>
      <c r="AO1584" s="99">
        <f t="shared" si="122"/>
        <v>0</v>
      </c>
      <c r="AP1584" s="99">
        <f>SUMIFS(通讯通路门店!$K:$K,通讯通路门店!$S:$S,$G1584)</f>
        <v>0</v>
      </c>
      <c r="AQ1584" s="83"/>
      <c r="AR1584" s="99">
        <f>SUMIFS(通讯通路门店!$T:$T,通讯通路门店!$S:$S,$G1584)</f>
        <v>0</v>
      </c>
      <c r="AS1584" s="99">
        <f>SUMIFS(通讯通路门店!$U:$U,通讯通路门店!$S:$S,$G1584)</f>
        <v>0</v>
      </c>
      <c r="AT1584" s="99">
        <f>SUMIFS(通讯通路门店!$V:$V,通讯通路门店!$S:$S,$G1584)</f>
        <v>0</v>
      </c>
      <c r="AU1584" s="99">
        <f>SUMIFS(通讯通路门店!$W:$W,通讯通路门店!$S:$S,$G1584)</f>
        <v>0</v>
      </c>
      <c r="AV1584" s="99">
        <f>SUMIFS(通讯通路门店!$Z:$Z,通讯通路门店!$S:$S,$G1584)</f>
        <v>0</v>
      </c>
      <c r="AW1584" s="99">
        <f>SUMIFS(通讯通路门店!$AB:$AB,通讯通路门店!$S:$S,$G1584)</f>
        <v>0</v>
      </c>
      <c r="AX1584" s="99">
        <f>SUMIFS(通讯通路门店!$X:$X,通讯通路门店!$S:$S,$G1584)</f>
        <v>0</v>
      </c>
      <c r="AY1584" s="99">
        <f>SUMIFS(通讯通路门店!$Y:$Y,通讯通路门店!$S:$S,$G1584)</f>
        <v>0</v>
      </c>
      <c r="AZ1584" s="99">
        <f>SUMIFS(通讯通路门店!$AA:$AA,通讯通路门店!$S:$S,$G1584)</f>
        <v>0</v>
      </c>
      <c r="BA1584" s="99">
        <f t="shared" si="123"/>
        <v>0</v>
      </c>
      <c r="BB1584" s="99">
        <f t="shared" si="124"/>
        <v>0</v>
      </c>
      <c r="BC1584" s="99">
        <f>SUMIFS(通讯通路门店!$W:$W,通讯通路门店!$S:$S,$G1584,通讯通路门店!$J:$J,"荣耀体验店")+SUMIFS(通讯通路门店!$W:$W,通讯通路门店!$S:$S,$G1584,通讯通路门店!$J:$J,"荣耀授权专卖店")</f>
        <v>0</v>
      </c>
      <c r="BD1584" s="99">
        <f>SUMIFS(通讯通路门店!$Z:$Z,通讯通路门店!$S:$S,$G1584,通讯通路门店!$J:$J,"VIVO体验店")</f>
        <v>0</v>
      </c>
      <c r="BE1584" s="99">
        <f>SUMIFS(通讯通路门店!$AB:$AB,通讯通路门店!$S:$S,$G1584,通讯通路门店!$J:$J,"OPPO体验店")</f>
        <v>0</v>
      </c>
      <c r="BF1584" s="99">
        <f>SUMIFS(通讯通路门店!$X:$X,通讯通路门店!$S:$S,$G1584,通讯通路门店!$J:$J,"华为授权体验店")+SUMIFS(通讯通路门店!$AA:$AA,通讯通路门店!$S:$S,$G1584,通讯通路门店!$J:$J,"华为堡垒店")</f>
        <v>0</v>
      </c>
      <c r="BG1584" s="99">
        <f>SUMIFS(通讯通路门店!$Y:$Y,通讯通路门店!$S:$S,$G1584,通讯通路门店!$J:$J,"小米体验店")</f>
        <v>0</v>
      </c>
      <c r="BH1584" s="99">
        <f>SUMIFS(通讯通路门店!$AA:$AA,通讯通路门店!$S:$S,$G1584,通讯通路门店!$J:$J,"苹果体验店")</f>
        <v>0</v>
      </c>
      <c r="BI1584" s="99">
        <f>SUMIFS(通讯通路门店!$K:$K,通讯通路门店!$S:$S,$G1584,通讯通路门店!$J:$J,"其他品牌专卖店")</f>
        <v>0</v>
      </c>
      <c r="BJ1584" s="99">
        <f>SUMIFS(通讯通路门店!$AC:$AC,通讯通路门店!$S:$S,$G1584)</f>
        <v>0</v>
      </c>
      <c r="BK1584" s="99">
        <f>SUMIFS(通讯通路门店!$AD:$AD,通讯通路门店!$S:$S,$G1584)</f>
        <v>0</v>
      </c>
      <c r="BL1584" s="99">
        <f>SUMIFS(通讯通路门店!$AE:$AE,通讯通路门店!$S:$S,$G1584)</f>
        <v>0</v>
      </c>
      <c r="BM1584" s="99">
        <f>SUMIFS(通讯通路门店!$AF:$AF,通讯通路门店!$S:$S,$G1584)</f>
        <v>0</v>
      </c>
      <c r="BN1584" s="99">
        <f>SUMIFS(通讯通路门店!$AG:$AG,通讯通路门店!$S:$S,$G1584)</f>
        <v>0</v>
      </c>
      <c r="BO1584" s="99">
        <f>SUMIFS(通讯通路门店!$AH:$AH,通讯通路门店!$S:$S,$G1584)</f>
        <v>0</v>
      </c>
      <c r="BP1584" s="99">
        <f>SUMIFS(通讯通路门店!$AI:$AI,通讯通路门店!$S:$S,$G1584)</f>
        <v>0</v>
      </c>
      <c r="BQ1584" s="83"/>
    </row>
    <row r="1585" spans="1:69">
      <c r="A1585" s="99" t="str">
        <f>IFERROR(_xlfn.XLOOKUP($G1585,通讯通路门店!$S$4:$S$993931,通讯通路门店!$A$4:$A$993931,0,0),"")</f>
        <v>海南省</v>
      </c>
      <c r="B1585" s="99" t="str">
        <f>IFERROR(_xlfn.XLOOKUP($G1585,通讯通路门店!$S$4:$S$993931,通讯通路门店!$B$4:$B$993931,0,0),"")</f>
        <v>东方市</v>
      </c>
      <c r="C1585" s="99" t="str">
        <f>IFERROR(_xlfn.XLOOKUP($G1585,通讯通路门店!$S$4:$S$993931,通讯通路门店!$C$4:$C$993931,0,0),"")</f>
        <v>东方市</v>
      </c>
      <c r="D1585" s="99" t="str">
        <f>IFERROR(_xlfn.XLOOKUP($G1585,通讯通路门店!$S$4:$S$993931,通讯通路门店!$D$4:$D$993931,0,0),"")</f>
        <v>八所镇</v>
      </c>
      <c r="E1585" s="83"/>
      <c r="F1585" s="83"/>
      <c r="G1585" s="101"/>
      <c r="H1585" s="102">
        <f>IFERROR(_xlfn.XLOOKUP($G1585,通讯通路门店!$S$4:$S$993931,通讯通路门店!$R$4:$R$993931,0,0),"")</f>
        <v>0</v>
      </c>
      <c r="I1585" s="83"/>
      <c r="J1585" s="83"/>
      <c r="K1585" s="83"/>
      <c r="L1585" s="83"/>
      <c r="M1585" s="83"/>
      <c r="N1585" s="83"/>
      <c r="O1585" s="83"/>
      <c r="P1585" s="83"/>
      <c r="Q1585" s="83"/>
      <c r="R1585" s="83"/>
      <c r="S1585" s="83"/>
      <c r="T1585" s="83"/>
      <c r="U1585" s="99">
        <f>COUNTIF(通讯通路门店!$S:$S,$G1585)</f>
        <v>0</v>
      </c>
      <c r="V1585" s="99">
        <f>COUNTIFS(通讯通路门店!$S:$S,$G1585,通讯通路门店!$J:$J,"综合卖场")</f>
        <v>0</v>
      </c>
      <c r="W1585" s="99">
        <f>SUMIFS(通讯通路门店!$AJ:$AJ,通讯通路门店!$S:$S,通讯客户沙盘!$G1585)</f>
        <v>0</v>
      </c>
      <c r="X1585" s="99">
        <f t="shared" si="120"/>
        <v>0</v>
      </c>
      <c r="Y1585" s="99">
        <f>COUNTIFS(通讯通路门店!$S:$S,$G1585,通讯通路门店!$J:$J,"荣耀体验店")+COUNTIFS(通讯通路门店!$S:$S,$G1585,通讯通路门店!$J:$J,"荣耀授权专卖店")</f>
        <v>0</v>
      </c>
      <c r="Z1585" s="99">
        <f>COUNTIFS(通讯通路门店!$S:$S,$G1585,通讯通路门店!$J:$J,"VIVO体验店")</f>
        <v>0</v>
      </c>
      <c r="AA1585" s="99">
        <f>COUNTIFS(通讯通路门店!$S:$S,$G1585,通讯通路门店!$J:$J,"OPPO体验店")</f>
        <v>0</v>
      </c>
      <c r="AB1585" s="99">
        <f>COUNTIFS(通讯通路门店!$S:$S,$G1585,通讯通路门店!$J:$J,"华为授权体验店")+COUNTIFS(通讯通路门店!$S:$S,$G1585,通讯通路门店!$J:$J,"华为堡垒店")</f>
        <v>0</v>
      </c>
      <c r="AC1585" s="99">
        <f>COUNTIFS(通讯通路门店!$S:$S,$G1585,通讯通路门店!$J:$J,"小米体验店")</f>
        <v>0</v>
      </c>
      <c r="AD1585" s="99">
        <f>COUNTIFS(通讯通路门店!$S:$S,$G1585,通讯通路门店!$J:$J,"苹果体验店")</f>
        <v>0</v>
      </c>
      <c r="AE1585" s="99">
        <f>COUNTIFS(通讯通路门店!$S:$S,$G1585,通讯通路门店!$J:$J,"其他品牌专卖店")</f>
        <v>0</v>
      </c>
      <c r="AF1585" s="99">
        <f>SUMIFS(通讯通路门店!$BI:$BI,通讯通路门店!$S:$S,$G1585)</f>
        <v>0</v>
      </c>
      <c r="AG1585" s="99">
        <f>SUMIFS(通讯通路门店!$BH:$BH,通讯通路门店!$S:$S,$G1585)</f>
        <v>0</v>
      </c>
      <c r="AH1585" s="99">
        <f t="shared" si="121"/>
        <v>0</v>
      </c>
      <c r="AI1585" s="99">
        <f>SUMIFS(通讯通路门店!$BB:$BB,通讯通路门店!$S:$S,$G1585)</f>
        <v>0</v>
      </c>
      <c r="AJ1585" s="99">
        <f>SUMIFS(通讯通路门店!$BE:$BE,通讯通路门店!$S:$S,$G1585)</f>
        <v>0</v>
      </c>
      <c r="AK1585" s="99">
        <f>SUMIFS(通讯通路门店!$BG:$BG,通讯通路门店!$S:$S,$G1585)</f>
        <v>0</v>
      </c>
      <c r="AL1585" s="99">
        <f>SUMIFS(通讯通路门店!$BC:$BC,通讯通路门店!$S:$S,$G1585)</f>
        <v>0</v>
      </c>
      <c r="AM1585" s="99">
        <f>SUMIFS(通讯通路门店!$BD:$BD,通讯通路门店!$S:$S,$G1585)</f>
        <v>0</v>
      </c>
      <c r="AN1585" s="99">
        <f>SUMIFS(通讯通路门店!$BF:$BF,通讯通路门店!$S:$S,$G1585)</f>
        <v>0</v>
      </c>
      <c r="AO1585" s="99">
        <f t="shared" si="122"/>
        <v>0</v>
      </c>
      <c r="AP1585" s="99">
        <f>SUMIFS(通讯通路门店!$K:$K,通讯通路门店!$S:$S,$G1585)</f>
        <v>0</v>
      </c>
      <c r="AQ1585" s="83"/>
      <c r="AR1585" s="99">
        <f>SUMIFS(通讯通路门店!$T:$T,通讯通路门店!$S:$S,$G1585)</f>
        <v>0</v>
      </c>
      <c r="AS1585" s="99">
        <f>SUMIFS(通讯通路门店!$U:$U,通讯通路门店!$S:$S,$G1585)</f>
        <v>0</v>
      </c>
      <c r="AT1585" s="99">
        <f>SUMIFS(通讯通路门店!$V:$V,通讯通路门店!$S:$S,$G1585)</f>
        <v>0</v>
      </c>
      <c r="AU1585" s="99">
        <f>SUMIFS(通讯通路门店!$W:$W,通讯通路门店!$S:$S,$G1585)</f>
        <v>0</v>
      </c>
      <c r="AV1585" s="99">
        <f>SUMIFS(通讯通路门店!$Z:$Z,通讯通路门店!$S:$S,$G1585)</f>
        <v>0</v>
      </c>
      <c r="AW1585" s="99">
        <f>SUMIFS(通讯通路门店!$AB:$AB,通讯通路门店!$S:$S,$G1585)</f>
        <v>0</v>
      </c>
      <c r="AX1585" s="99">
        <f>SUMIFS(通讯通路门店!$X:$X,通讯通路门店!$S:$S,$G1585)</f>
        <v>0</v>
      </c>
      <c r="AY1585" s="99">
        <f>SUMIFS(通讯通路门店!$Y:$Y,通讯通路门店!$S:$S,$G1585)</f>
        <v>0</v>
      </c>
      <c r="AZ1585" s="99">
        <f>SUMIFS(通讯通路门店!$AA:$AA,通讯通路门店!$S:$S,$G1585)</f>
        <v>0</v>
      </c>
      <c r="BA1585" s="99">
        <f t="shared" si="123"/>
        <v>0</v>
      </c>
      <c r="BB1585" s="99">
        <f t="shared" si="124"/>
        <v>0</v>
      </c>
      <c r="BC1585" s="99">
        <f>SUMIFS(通讯通路门店!$W:$W,通讯通路门店!$S:$S,$G1585,通讯通路门店!$J:$J,"荣耀体验店")+SUMIFS(通讯通路门店!$W:$W,通讯通路门店!$S:$S,$G1585,通讯通路门店!$J:$J,"荣耀授权专卖店")</f>
        <v>0</v>
      </c>
      <c r="BD1585" s="99">
        <f>SUMIFS(通讯通路门店!$Z:$Z,通讯通路门店!$S:$S,$G1585,通讯通路门店!$J:$J,"VIVO体验店")</f>
        <v>0</v>
      </c>
      <c r="BE1585" s="99">
        <f>SUMIFS(通讯通路门店!$AB:$AB,通讯通路门店!$S:$S,$G1585,通讯通路门店!$J:$J,"OPPO体验店")</f>
        <v>0</v>
      </c>
      <c r="BF1585" s="99">
        <f>SUMIFS(通讯通路门店!$X:$X,通讯通路门店!$S:$S,$G1585,通讯通路门店!$J:$J,"华为授权体验店")+SUMIFS(通讯通路门店!$AA:$AA,通讯通路门店!$S:$S,$G1585,通讯通路门店!$J:$J,"华为堡垒店")</f>
        <v>0</v>
      </c>
      <c r="BG1585" s="99">
        <f>SUMIFS(通讯通路门店!$Y:$Y,通讯通路门店!$S:$S,$G1585,通讯通路门店!$J:$J,"小米体验店")</f>
        <v>0</v>
      </c>
      <c r="BH1585" s="99">
        <f>SUMIFS(通讯通路门店!$AA:$AA,通讯通路门店!$S:$S,$G1585,通讯通路门店!$J:$J,"苹果体验店")</f>
        <v>0</v>
      </c>
      <c r="BI1585" s="99">
        <f>SUMIFS(通讯通路门店!$K:$K,通讯通路门店!$S:$S,$G1585,通讯通路门店!$J:$J,"其他品牌专卖店")</f>
        <v>0</v>
      </c>
      <c r="BJ1585" s="99">
        <f>SUMIFS(通讯通路门店!$AC:$AC,通讯通路门店!$S:$S,$G1585)</f>
        <v>0</v>
      </c>
      <c r="BK1585" s="99">
        <f>SUMIFS(通讯通路门店!$AD:$AD,通讯通路门店!$S:$S,$G1585)</f>
        <v>0</v>
      </c>
      <c r="BL1585" s="99">
        <f>SUMIFS(通讯通路门店!$AE:$AE,通讯通路门店!$S:$S,$G1585)</f>
        <v>0</v>
      </c>
      <c r="BM1585" s="99">
        <f>SUMIFS(通讯通路门店!$AF:$AF,通讯通路门店!$S:$S,$G1585)</f>
        <v>0</v>
      </c>
      <c r="BN1585" s="99">
        <f>SUMIFS(通讯通路门店!$AG:$AG,通讯通路门店!$S:$S,$G1585)</f>
        <v>0</v>
      </c>
      <c r="BO1585" s="99">
        <f>SUMIFS(通讯通路门店!$AH:$AH,通讯通路门店!$S:$S,$G1585)</f>
        <v>0</v>
      </c>
      <c r="BP1585" s="99">
        <f>SUMIFS(通讯通路门店!$AI:$AI,通讯通路门店!$S:$S,$G1585)</f>
        <v>0</v>
      </c>
      <c r="BQ1585" s="83"/>
    </row>
    <row r="1586" spans="1:69">
      <c r="A1586" s="99" t="str">
        <f>IFERROR(_xlfn.XLOOKUP($G1586,通讯通路门店!$S$4:$S$993931,通讯通路门店!$A$4:$A$993931,0,0),"")</f>
        <v>海南省</v>
      </c>
      <c r="B1586" s="99" t="str">
        <f>IFERROR(_xlfn.XLOOKUP($G1586,通讯通路门店!$S$4:$S$993931,通讯通路门店!$B$4:$B$993931,0,0),"")</f>
        <v>东方市</v>
      </c>
      <c r="C1586" s="99" t="str">
        <f>IFERROR(_xlfn.XLOOKUP($G1586,通讯通路门店!$S$4:$S$993931,通讯通路门店!$C$4:$C$993931,0,0),"")</f>
        <v>东方市</v>
      </c>
      <c r="D1586" s="99" t="str">
        <f>IFERROR(_xlfn.XLOOKUP($G1586,通讯通路门店!$S$4:$S$993931,通讯通路门店!$D$4:$D$993931,0,0),"")</f>
        <v>八所镇</v>
      </c>
      <c r="E1586" s="83"/>
      <c r="F1586" s="83"/>
      <c r="G1586" s="101"/>
      <c r="H1586" s="102">
        <f>IFERROR(_xlfn.XLOOKUP($G1586,通讯通路门店!$S$4:$S$993931,通讯通路门店!$R$4:$R$993931,0,0),"")</f>
        <v>0</v>
      </c>
      <c r="I1586" s="83"/>
      <c r="J1586" s="83"/>
      <c r="K1586" s="83"/>
      <c r="L1586" s="83"/>
      <c r="M1586" s="83"/>
      <c r="N1586" s="83"/>
      <c r="O1586" s="83"/>
      <c r="P1586" s="83"/>
      <c r="Q1586" s="83"/>
      <c r="R1586" s="83"/>
      <c r="S1586" s="83"/>
      <c r="T1586" s="83"/>
      <c r="U1586" s="99">
        <f>COUNTIF(通讯通路门店!$S:$S,$G1586)</f>
        <v>0</v>
      </c>
      <c r="V1586" s="99">
        <f>COUNTIFS(通讯通路门店!$S:$S,$G1586,通讯通路门店!$J:$J,"综合卖场")</f>
        <v>0</v>
      </c>
      <c r="W1586" s="99">
        <f>SUMIFS(通讯通路门店!$AJ:$AJ,通讯通路门店!$S:$S,通讯客户沙盘!$G1586)</f>
        <v>0</v>
      </c>
      <c r="X1586" s="99">
        <f t="shared" si="120"/>
        <v>0</v>
      </c>
      <c r="Y1586" s="99">
        <f>COUNTIFS(通讯通路门店!$S:$S,$G1586,通讯通路门店!$J:$J,"荣耀体验店")+COUNTIFS(通讯通路门店!$S:$S,$G1586,通讯通路门店!$J:$J,"荣耀授权专卖店")</f>
        <v>0</v>
      </c>
      <c r="Z1586" s="99">
        <f>COUNTIFS(通讯通路门店!$S:$S,$G1586,通讯通路门店!$J:$J,"VIVO体验店")</f>
        <v>0</v>
      </c>
      <c r="AA1586" s="99">
        <f>COUNTIFS(通讯通路门店!$S:$S,$G1586,通讯通路门店!$J:$J,"OPPO体验店")</f>
        <v>0</v>
      </c>
      <c r="AB1586" s="99">
        <f>COUNTIFS(通讯通路门店!$S:$S,$G1586,通讯通路门店!$J:$J,"华为授权体验店")+COUNTIFS(通讯通路门店!$S:$S,$G1586,通讯通路门店!$J:$J,"华为堡垒店")</f>
        <v>0</v>
      </c>
      <c r="AC1586" s="99">
        <f>COUNTIFS(通讯通路门店!$S:$S,$G1586,通讯通路门店!$J:$J,"小米体验店")</f>
        <v>0</v>
      </c>
      <c r="AD1586" s="99">
        <f>COUNTIFS(通讯通路门店!$S:$S,$G1586,通讯通路门店!$J:$J,"苹果体验店")</f>
        <v>0</v>
      </c>
      <c r="AE1586" s="99">
        <f>COUNTIFS(通讯通路门店!$S:$S,$G1586,通讯通路门店!$J:$J,"其他品牌专卖店")</f>
        <v>0</v>
      </c>
      <c r="AF1586" s="99">
        <f>SUMIFS(通讯通路门店!$BI:$BI,通讯通路门店!$S:$S,$G1586)</f>
        <v>0</v>
      </c>
      <c r="AG1586" s="99">
        <f>SUMIFS(通讯通路门店!$BH:$BH,通讯通路门店!$S:$S,$G1586)</f>
        <v>0</v>
      </c>
      <c r="AH1586" s="99">
        <f t="shared" si="121"/>
        <v>0</v>
      </c>
      <c r="AI1586" s="99">
        <f>SUMIFS(通讯通路门店!$BB:$BB,通讯通路门店!$S:$S,$G1586)</f>
        <v>0</v>
      </c>
      <c r="AJ1586" s="99">
        <f>SUMIFS(通讯通路门店!$BE:$BE,通讯通路门店!$S:$S,$G1586)</f>
        <v>0</v>
      </c>
      <c r="AK1586" s="99">
        <f>SUMIFS(通讯通路门店!$BG:$BG,通讯通路门店!$S:$S,$G1586)</f>
        <v>0</v>
      </c>
      <c r="AL1586" s="99">
        <f>SUMIFS(通讯通路门店!$BC:$BC,通讯通路门店!$S:$S,$G1586)</f>
        <v>0</v>
      </c>
      <c r="AM1586" s="99">
        <f>SUMIFS(通讯通路门店!$BD:$BD,通讯通路门店!$S:$S,$G1586)</f>
        <v>0</v>
      </c>
      <c r="AN1586" s="99">
        <f>SUMIFS(通讯通路门店!$BF:$BF,通讯通路门店!$S:$S,$G1586)</f>
        <v>0</v>
      </c>
      <c r="AO1586" s="99">
        <f t="shared" si="122"/>
        <v>0</v>
      </c>
      <c r="AP1586" s="99">
        <f>SUMIFS(通讯通路门店!$K:$K,通讯通路门店!$S:$S,$G1586)</f>
        <v>0</v>
      </c>
      <c r="AQ1586" s="83"/>
      <c r="AR1586" s="99">
        <f>SUMIFS(通讯通路门店!$T:$T,通讯通路门店!$S:$S,$G1586)</f>
        <v>0</v>
      </c>
      <c r="AS1586" s="99">
        <f>SUMIFS(通讯通路门店!$U:$U,通讯通路门店!$S:$S,$G1586)</f>
        <v>0</v>
      </c>
      <c r="AT1586" s="99">
        <f>SUMIFS(通讯通路门店!$V:$V,通讯通路门店!$S:$S,$G1586)</f>
        <v>0</v>
      </c>
      <c r="AU1586" s="99">
        <f>SUMIFS(通讯通路门店!$W:$W,通讯通路门店!$S:$S,$G1586)</f>
        <v>0</v>
      </c>
      <c r="AV1586" s="99">
        <f>SUMIFS(通讯通路门店!$Z:$Z,通讯通路门店!$S:$S,$G1586)</f>
        <v>0</v>
      </c>
      <c r="AW1586" s="99">
        <f>SUMIFS(通讯通路门店!$AB:$AB,通讯通路门店!$S:$S,$G1586)</f>
        <v>0</v>
      </c>
      <c r="AX1586" s="99">
        <f>SUMIFS(通讯通路门店!$X:$X,通讯通路门店!$S:$S,$G1586)</f>
        <v>0</v>
      </c>
      <c r="AY1586" s="99">
        <f>SUMIFS(通讯通路门店!$Y:$Y,通讯通路门店!$S:$S,$G1586)</f>
        <v>0</v>
      </c>
      <c r="AZ1586" s="99">
        <f>SUMIFS(通讯通路门店!$AA:$AA,通讯通路门店!$S:$S,$G1586)</f>
        <v>0</v>
      </c>
      <c r="BA1586" s="99">
        <f t="shared" si="123"/>
        <v>0</v>
      </c>
      <c r="BB1586" s="99">
        <f t="shared" si="124"/>
        <v>0</v>
      </c>
      <c r="BC1586" s="99">
        <f>SUMIFS(通讯通路门店!$W:$W,通讯通路门店!$S:$S,$G1586,通讯通路门店!$J:$J,"荣耀体验店")+SUMIFS(通讯通路门店!$W:$W,通讯通路门店!$S:$S,$G1586,通讯通路门店!$J:$J,"荣耀授权专卖店")</f>
        <v>0</v>
      </c>
      <c r="BD1586" s="99">
        <f>SUMIFS(通讯通路门店!$Z:$Z,通讯通路门店!$S:$S,$G1586,通讯通路门店!$J:$J,"VIVO体验店")</f>
        <v>0</v>
      </c>
      <c r="BE1586" s="99">
        <f>SUMIFS(通讯通路门店!$AB:$AB,通讯通路门店!$S:$S,$G1586,通讯通路门店!$J:$J,"OPPO体验店")</f>
        <v>0</v>
      </c>
      <c r="BF1586" s="99">
        <f>SUMIFS(通讯通路门店!$X:$X,通讯通路门店!$S:$S,$G1586,通讯通路门店!$J:$J,"华为授权体验店")+SUMIFS(通讯通路门店!$AA:$AA,通讯通路门店!$S:$S,$G1586,通讯通路门店!$J:$J,"华为堡垒店")</f>
        <v>0</v>
      </c>
      <c r="BG1586" s="99">
        <f>SUMIFS(通讯通路门店!$Y:$Y,通讯通路门店!$S:$S,$G1586,通讯通路门店!$J:$J,"小米体验店")</f>
        <v>0</v>
      </c>
      <c r="BH1586" s="99">
        <f>SUMIFS(通讯通路门店!$AA:$AA,通讯通路门店!$S:$S,$G1586,通讯通路门店!$J:$J,"苹果体验店")</f>
        <v>0</v>
      </c>
      <c r="BI1586" s="99">
        <f>SUMIFS(通讯通路门店!$K:$K,通讯通路门店!$S:$S,$G1586,通讯通路门店!$J:$J,"其他品牌专卖店")</f>
        <v>0</v>
      </c>
      <c r="BJ1586" s="99">
        <f>SUMIFS(通讯通路门店!$AC:$AC,通讯通路门店!$S:$S,$G1586)</f>
        <v>0</v>
      </c>
      <c r="BK1586" s="99">
        <f>SUMIFS(通讯通路门店!$AD:$AD,通讯通路门店!$S:$S,$G1586)</f>
        <v>0</v>
      </c>
      <c r="BL1586" s="99">
        <f>SUMIFS(通讯通路门店!$AE:$AE,通讯通路门店!$S:$S,$G1586)</f>
        <v>0</v>
      </c>
      <c r="BM1586" s="99">
        <f>SUMIFS(通讯通路门店!$AF:$AF,通讯通路门店!$S:$S,$G1586)</f>
        <v>0</v>
      </c>
      <c r="BN1586" s="99">
        <f>SUMIFS(通讯通路门店!$AG:$AG,通讯通路门店!$S:$S,$G1586)</f>
        <v>0</v>
      </c>
      <c r="BO1586" s="99">
        <f>SUMIFS(通讯通路门店!$AH:$AH,通讯通路门店!$S:$S,$G1586)</f>
        <v>0</v>
      </c>
      <c r="BP1586" s="99">
        <f>SUMIFS(通讯通路门店!$AI:$AI,通讯通路门店!$S:$S,$G1586)</f>
        <v>0</v>
      </c>
      <c r="BQ1586" s="83"/>
    </row>
    <row r="1587" spans="1:69">
      <c r="A1587" s="99" t="str">
        <f>IFERROR(_xlfn.XLOOKUP($G1587,通讯通路门店!$S$4:$S$993931,通讯通路门店!$A$4:$A$993931,0,0),"")</f>
        <v>海南省</v>
      </c>
      <c r="B1587" s="99" t="str">
        <f>IFERROR(_xlfn.XLOOKUP($G1587,通讯通路门店!$S$4:$S$993931,通讯通路门店!$B$4:$B$993931,0,0),"")</f>
        <v>东方市</v>
      </c>
      <c r="C1587" s="99" t="str">
        <f>IFERROR(_xlfn.XLOOKUP($G1587,通讯通路门店!$S$4:$S$993931,通讯通路门店!$C$4:$C$993931,0,0),"")</f>
        <v>东方市</v>
      </c>
      <c r="D1587" s="99" t="str">
        <f>IFERROR(_xlfn.XLOOKUP($G1587,通讯通路门店!$S$4:$S$993931,通讯通路门店!$D$4:$D$993931,0,0),"")</f>
        <v>八所镇</v>
      </c>
      <c r="E1587" s="83"/>
      <c r="F1587" s="83"/>
      <c r="G1587" s="101"/>
      <c r="H1587" s="102">
        <f>IFERROR(_xlfn.XLOOKUP($G1587,通讯通路门店!$S$4:$S$993931,通讯通路门店!$R$4:$R$993931,0,0),"")</f>
        <v>0</v>
      </c>
      <c r="I1587" s="83"/>
      <c r="J1587" s="83"/>
      <c r="K1587" s="83"/>
      <c r="L1587" s="83"/>
      <c r="M1587" s="83"/>
      <c r="N1587" s="83"/>
      <c r="O1587" s="83"/>
      <c r="P1587" s="83"/>
      <c r="Q1587" s="83"/>
      <c r="R1587" s="83"/>
      <c r="S1587" s="83"/>
      <c r="T1587" s="83"/>
      <c r="U1587" s="99">
        <f>COUNTIF(通讯通路门店!$S:$S,$G1587)</f>
        <v>0</v>
      </c>
      <c r="V1587" s="99">
        <f>COUNTIFS(通讯通路门店!$S:$S,$G1587,通讯通路门店!$J:$J,"综合卖场")</f>
        <v>0</v>
      </c>
      <c r="W1587" s="99">
        <f>SUMIFS(通讯通路门店!$AJ:$AJ,通讯通路门店!$S:$S,通讯客户沙盘!$G1587)</f>
        <v>0</v>
      </c>
      <c r="X1587" s="99">
        <f t="shared" si="120"/>
        <v>0</v>
      </c>
      <c r="Y1587" s="99">
        <f>COUNTIFS(通讯通路门店!$S:$S,$G1587,通讯通路门店!$J:$J,"荣耀体验店")+COUNTIFS(通讯通路门店!$S:$S,$G1587,通讯通路门店!$J:$J,"荣耀授权专卖店")</f>
        <v>0</v>
      </c>
      <c r="Z1587" s="99">
        <f>COUNTIFS(通讯通路门店!$S:$S,$G1587,通讯通路门店!$J:$J,"VIVO体验店")</f>
        <v>0</v>
      </c>
      <c r="AA1587" s="99">
        <f>COUNTIFS(通讯通路门店!$S:$S,$G1587,通讯通路门店!$J:$J,"OPPO体验店")</f>
        <v>0</v>
      </c>
      <c r="AB1587" s="99">
        <f>COUNTIFS(通讯通路门店!$S:$S,$G1587,通讯通路门店!$J:$J,"华为授权体验店")+COUNTIFS(通讯通路门店!$S:$S,$G1587,通讯通路门店!$J:$J,"华为堡垒店")</f>
        <v>0</v>
      </c>
      <c r="AC1587" s="99">
        <f>COUNTIFS(通讯通路门店!$S:$S,$G1587,通讯通路门店!$J:$J,"小米体验店")</f>
        <v>0</v>
      </c>
      <c r="AD1587" s="99">
        <f>COUNTIFS(通讯通路门店!$S:$S,$G1587,通讯通路门店!$J:$J,"苹果体验店")</f>
        <v>0</v>
      </c>
      <c r="AE1587" s="99">
        <f>COUNTIFS(通讯通路门店!$S:$S,$G1587,通讯通路门店!$J:$J,"其他品牌专卖店")</f>
        <v>0</v>
      </c>
      <c r="AF1587" s="99">
        <f>SUMIFS(通讯通路门店!$BI:$BI,通讯通路门店!$S:$S,$G1587)</f>
        <v>0</v>
      </c>
      <c r="AG1587" s="99">
        <f>SUMIFS(通讯通路门店!$BH:$BH,通讯通路门店!$S:$S,$G1587)</f>
        <v>0</v>
      </c>
      <c r="AH1587" s="99">
        <f t="shared" si="121"/>
        <v>0</v>
      </c>
      <c r="AI1587" s="99">
        <f>SUMIFS(通讯通路门店!$BB:$BB,通讯通路门店!$S:$S,$G1587)</f>
        <v>0</v>
      </c>
      <c r="AJ1587" s="99">
        <f>SUMIFS(通讯通路门店!$BE:$BE,通讯通路门店!$S:$S,$G1587)</f>
        <v>0</v>
      </c>
      <c r="AK1587" s="99">
        <f>SUMIFS(通讯通路门店!$BG:$BG,通讯通路门店!$S:$S,$G1587)</f>
        <v>0</v>
      </c>
      <c r="AL1587" s="99">
        <f>SUMIFS(通讯通路门店!$BC:$BC,通讯通路门店!$S:$S,$G1587)</f>
        <v>0</v>
      </c>
      <c r="AM1587" s="99">
        <f>SUMIFS(通讯通路门店!$BD:$BD,通讯通路门店!$S:$S,$G1587)</f>
        <v>0</v>
      </c>
      <c r="AN1587" s="99">
        <f>SUMIFS(通讯通路门店!$BF:$BF,通讯通路门店!$S:$S,$G1587)</f>
        <v>0</v>
      </c>
      <c r="AO1587" s="99">
        <f t="shared" si="122"/>
        <v>0</v>
      </c>
      <c r="AP1587" s="99">
        <f>SUMIFS(通讯通路门店!$K:$K,通讯通路门店!$S:$S,$G1587)</f>
        <v>0</v>
      </c>
      <c r="AQ1587" s="83"/>
      <c r="AR1587" s="99">
        <f>SUMIFS(通讯通路门店!$T:$T,通讯通路门店!$S:$S,$G1587)</f>
        <v>0</v>
      </c>
      <c r="AS1587" s="99">
        <f>SUMIFS(通讯通路门店!$U:$U,通讯通路门店!$S:$S,$G1587)</f>
        <v>0</v>
      </c>
      <c r="AT1587" s="99">
        <f>SUMIFS(通讯通路门店!$V:$V,通讯通路门店!$S:$S,$G1587)</f>
        <v>0</v>
      </c>
      <c r="AU1587" s="99">
        <f>SUMIFS(通讯通路门店!$W:$W,通讯通路门店!$S:$S,$G1587)</f>
        <v>0</v>
      </c>
      <c r="AV1587" s="99">
        <f>SUMIFS(通讯通路门店!$Z:$Z,通讯通路门店!$S:$S,$G1587)</f>
        <v>0</v>
      </c>
      <c r="AW1587" s="99">
        <f>SUMIFS(通讯通路门店!$AB:$AB,通讯通路门店!$S:$S,$G1587)</f>
        <v>0</v>
      </c>
      <c r="AX1587" s="99">
        <f>SUMIFS(通讯通路门店!$X:$X,通讯通路门店!$S:$S,$G1587)</f>
        <v>0</v>
      </c>
      <c r="AY1587" s="99">
        <f>SUMIFS(通讯通路门店!$Y:$Y,通讯通路门店!$S:$S,$G1587)</f>
        <v>0</v>
      </c>
      <c r="AZ1587" s="99">
        <f>SUMIFS(通讯通路门店!$AA:$AA,通讯通路门店!$S:$S,$G1587)</f>
        <v>0</v>
      </c>
      <c r="BA1587" s="99">
        <f t="shared" si="123"/>
        <v>0</v>
      </c>
      <c r="BB1587" s="99">
        <f t="shared" si="124"/>
        <v>0</v>
      </c>
      <c r="BC1587" s="99">
        <f>SUMIFS(通讯通路门店!$W:$W,通讯通路门店!$S:$S,$G1587,通讯通路门店!$J:$J,"荣耀体验店")+SUMIFS(通讯通路门店!$W:$W,通讯通路门店!$S:$S,$G1587,通讯通路门店!$J:$J,"荣耀授权专卖店")</f>
        <v>0</v>
      </c>
      <c r="BD1587" s="99">
        <f>SUMIFS(通讯通路门店!$Z:$Z,通讯通路门店!$S:$S,$G1587,通讯通路门店!$J:$J,"VIVO体验店")</f>
        <v>0</v>
      </c>
      <c r="BE1587" s="99">
        <f>SUMIFS(通讯通路门店!$AB:$AB,通讯通路门店!$S:$S,$G1587,通讯通路门店!$J:$J,"OPPO体验店")</f>
        <v>0</v>
      </c>
      <c r="BF1587" s="99">
        <f>SUMIFS(通讯通路门店!$X:$X,通讯通路门店!$S:$S,$G1587,通讯通路门店!$J:$J,"华为授权体验店")+SUMIFS(通讯通路门店!$AA:$AA,通讯通路门店!$S:$S,$G1587,通讯通路门店!$J:$J,"华为堡垒店")</f>
        <v>0</v>
      </c>
      <c r="BG1587" s="99">
        <f>SUMIFS(通讯通路门店!$Y:$Y,通讯通路门店!$S:$S,$G1587,通讯通路门店!$J:$J,"小米体验店")</f>
        <v>0</v>
      </c>
      <c r="BH1587" s="99">
        <f>SUMIFS(通讯通路门店!$AA:$AA,通讯通路门店!$S:$S,$G1587,通讯通路门店!$J:$J,"苹果体验店")</f>
        <v>0</v>
      </c>
      <c r="BI1587" s="99">
        <f>SUMIFS(通讯通路门店!$K:$K,通讯通路门店!$S:$S,$G1587,通讯通路门店!$J:$J,"其他品牌专卖店")</f>
        <v>0</v>
      </c>
      <c r="BJ1587" s="99">
        <f>SUMIFS(通讯通路门店!$AC:$AC,通讯通路门店!$S:$S,$G1587)</f>
        <v>0</v>
      </c>
      <c r="BK1587" s="99">
        <f>SUMIFS(通讯通路门店!$AD:$AD,通讯通路门店!$S:$S,$G1587)</f>
        <v>0</v>
      </c>
      <c r="BL1587" s="99">
        <f>SUMIFS(通讯通路门店!$AE:$AE,通讯通路门店!$S:$S,$G1587)</f>
        <v>0</v>
      </c>
      <c r="BM1587" s="99">
        <f>SUMIFS(通讯通路门店!$AF:$AF,通讯通路门店!$S:$S,$G1587)</f>
        <v>0</v>
      </c>
      <c r="BN1587" s="99">
        <f>SUMIFS(通讯通路门店!$AG:$AG,通讯通路门店!$S:$S,$G1587)</f>
        <v>0</v>
      </c>
      <c r="BO1587" s="99">
        <f>SUMIFS(通讯通路门店!$AH:$AH,通讯通路门店!$S:$S,$G1587)</f>
        <v>0</v>
      </c>
      <c r="BP1587" s="99">
        <f>SUMIFS(通讯通路门店!$AI:$AI,通讯通路门店!$S:$S,$G1587)</f>
        <v>0</v>
      </c>
      <c r="BQ1587" s="83"/>
    </row>
    <row r="1588" spans="1:69">
      <c r="A1588" s="99" t="str">
        <f>IFERROR(_xlfn.XLOOKUP($G1588,通讯通路门店!$S$4:$S$993931,通讯通路门店!$A$4:$A$993931,0,0),"")</f>
        <v>海南省</v>
      </c>
      <c r="B1588" s="99" t="str">
        <f>IFERROR(_xlfn.XLOOKUP($G1588,通讯通路门店!$S$4:$S$993931,通讯通路门店!$B$4:$B$993931,0,0),"")</f>
        <v>东方市</v>
      </c>
      <c r="C1588" s="99" t="str">
        <f>IFERROR(_xlfn.XLOOKUP($G1588,通讯通路门店!$S$4:$S$993931,通讯通路门店!$C$4:$C$993931,0,0),"")</f>
        <v>东方市</v>
      </c>
      <c r="D1588" s="99" t="str">
        <f>IFERROR(_xlfn.XLOOKUP($G1588,通讯通路门店!$S$4:$S$993931,通讯通路门店!$D$4:$D$993931,0,0),"")</f>
        <v>八所镇</v>
      </c>
      <c r="E1588" s="83"/>
      <c r="F1588" s="83"/>
      <c r="G1588" s="101"/>
      <c r="H1588" s="102">
        <f>IFERROR(_xlfn.XLOOKUP($G1588,通讯通路门店!$S$4:$S$993931,通讯通路门店!$R$4:$R$993931,0,0),"")</f>
        <v>0</v>
      </c>
      <c r="I1588" s="83"/>
      <c r="J1588" s="83"/>
      <c r="K1588" s="83"/>
      <c r="L1588" s="83"/>
      <c r="M1588" s="83"/>
      <c r="N1588" s="83"/>
      <c r="O1588" s="83"/>
      <c r="P1588" s="83"/>
      <c r="Q1588" s="83"/>
      <c r="R1588" s="83"/>
      <c r="S1588" s="83"/>
      <c r="T1588" s="83"/>
      <c r="U1588" s="99">
        <f>COUNTIF(通讯通路门店!$S:$S,$G1588)</f>
        <v>0</v>
      </c>
      <c r="V1588" s="99">
        <f>COUNTIFS(通讯通路门店!$S:$S,$G1588,通讯通路门店!$J:$J,"综合卖场")</f>
        <v>0</v>
      </c>
      <c r="W1588" s="99">
        <f>SUMIFS(通讯通路门店!$AJ:$AJ,通讯通路门店!$S:$S,通讯客户沙盘!$G1588)</f>
        <v>0</v>
      </c>
      <c r="X1588" s="99">
        <f t="shared" si="120"/>
        <v>0</v>
      </c>
      <c r="Y1588" s="99">
        <f>COUNTIFS(通讯通路门店!$S:$S,$G1588,通讯通路门店!$J:$J,"荣耀体验店")+COUNTIFS(通讯通路门店!$S:$S,$G1588,通讯通路门店!$J:$J,"荣耀授权专卖店")</f>
        <v>0</v>
      </c>
      <c r="Z1588" s="99">
        <f>COUNTIFS(通讯通路门店!$S:$S,$G1588,通讯通路门店!$J:$J,"VIVO体验店")</f>
        <v>0</v>
      </c>
      <c r="AA1588" s="99">
        <f>COUNTIFS(通讯通路门店!$S:$S,$G1588,通讯通路门店!$J:$J,"OPPO体验店")</f>
        <v>0</v>
      </c>
      <c r="AB1588" s="99">
        <f>COUNTIFS(通讯通路门店!$S:$S,$G1588,通讯通路门店!$J:$J,"华为授权体验店")+COUNTIFS(通讯通路门店!$S:$S,$G1588,通讯通路门店!$J:$J,"华为堡垒店")</f>
        <v>0</v>
      </c>
      <c r="AC1588" s="99">
        <f>COUNTIFS(通讯通路门店!$S:$S,$G1588,通讯通路门店!$J:$J,"小米体验店")</f>
        <v>0</v>
      </c>
      <c r="AD1588" s="99">
        <f>COUNTIFS(通讯通路门店!$S:$S,$G1588,通讯通路门店!$J:$J,"苹果体验店")</f>
        <v>0</v>
      </c>
      <c r="AE1588" s="99">
        <f>COUNTIFS(通讯通路门店!$S:$S,$G1588,通讯通路门店!$J:$J,"其他品牌专卖店")</f>
        <v>0</v>
      </c>
      <c r="AF1588" s="99">
        <f>SUMIFS(通讯通路门店!$BI:$BI,通讯通路门店!$S:$S,$G1588)</f>
        <v>0</v>
      </c>
      <c r="AG1588" s="99">
        <f>SUMIFS(通讯通路门店!$BH:$BH,通讯通路门店!$S:$S,$G1588)</f>
        <v>0</v>
      </c>
      <c r="AH1588" s="99">
        <f t="shared" si="121"/>
        <v>0</v>
      </c>
      <c r="AI1588" s="99">
        <f>SUMIFS(通讯通路门店!$BB:$BB,通讯通路门店!$S:$S,$G1588)</f>
        <v>0</v>
      </c>
      <c r="AJ1588" s="99">
        <f>SUMIFS(通讯通路门店!$BE:$BE,通讯通路门店!$S:$S,$G1588)</f>
        <v>0</v>
      </c>
      <c r="AK1588" s="99">
        <f>SUMIFS(通讯通路门店!$BG:$BG,通讯通路门店!$S:$S,$G1588)</f>
        <v>0</v>
      </c>
      <c r="AL1588" s="99">
        <f>SUMIFS(通讯通路门店!$BC:$BC,通讯通路门店!$S:$S,$G1588)</f>
        <v>0</v>
      </c>
      <c r="AM1588" s="99">
        <f>SUMIFS(通讯通路门店!$BD:$BD,通讯通路门店!$S:$S,$G1588)</f>
        <v>0</v>
      </c>
      <c r="AN1588" s="99">
        <f>SUMIFS(通讯通路门店!$BF:$BF,通讯通路门店!$S:$S,$G1588)</f>
        <v>0</v>
      </c>
      <c r="AO1588" s="99">
        <f t="shared" si="122"/>
        <v>0</v>
      </c>
      <c r="AP1588" s="99">
        <f>SUMIFS(通讯通路门店!$K:$K,通讯通路门店!$S:$S,$G1588)</f>
        <v>0</v>
      </c>
      <c r="AQ1588" s="83"/>
      <c r="AR1588" s="99">
        <f>SUMIFS(通讯通路门店!$T:$T,通讯通路门店!$S:$S,$G1588)</f>
        <v>0</v>
      </c>
      <c r="AS1588" s="99">
        <f>SUMIFS(通讯通路门店!$U:$U,通讯通路门店!$S:$S,$G1588)</f>
        <v>0</v>
      </c>
      <c r="AT1588" s="99">
        <f>SUMIFS(通讯通路门店!$V:$V,通讯通路门店!$S:$S,$G1588)</f>
        <v>0</v>
      </c>
      <c r="AU1588" s="99">
        <f>SUMIFS(通讯通路门店!$W:$W,通讯通路门店!$S:$S,$G1588)</f>
        <v>0</v>
      </c>
      <c r="AV1588" s="99">
        <f>SUMIFS(通讯通路门店!$Z:$Z,通讯通路门店!$S:$S,$G1588)</f>
        <v>0</v>
      </c>
      <c r="AW1588" s="99">
        <f>SUMIFS(通讯通路门店!$AB:$AB,通讯通路门店!$S:$S,$G1588)</f>
        <v>0</v>
      </c>
      <c r="AX1588" s="99">
        <f>SUMIFS(通讯通路门店!$X:$X,通讯通路门店!$S:$S,$G1588)</f>
        <v>0</v>
      </c>
      <c r="AY1588" s="99">
        <f>SUMIFS(通讯通路门店!$Y:$Y,通讯通路门店!$S:$S,$G1588)</f>
        <v>0</v>
      </c>
      <c r="AZ1588" s="99">
        <f>SUMIFS(通讯通路门店!$AA:$AA,通讯通路门店!$S:$S,$G1588)</f>
        <v>0</v>
      </c>
      <c r="BA1588" s="99">
        <f t="shared" si="123"/>
        <v>0</v>
      </c>
      <c r="BB1588" s="99">
        <f t="shared" si="124"/>
        <v>0</v>
      </c>
      <c r="BC1588" s="99">
        <f>SUMIFS(通讯通路门店!$W:$W,通讯通路门店!$S:$S,$G1588,通讯通路门店!$J:$J,"荣耀体验店")+SUMIFS(通讯通路门店!$W:$W,通讯通路门店!$S:$S,$G1588,通讯通路门店!$J:$J,"荣耀授权专卖店")</f>
        <v>0</v>
      </c>
      <c r="BD1588" s="99">
        <f>SUMIFS(通讯通路门店!$Z:$Z,通讯通路门店!$S:$S,$G1588,通讯通路门店!$J:$J,"VIVO体验店")</f>
        <v>0</v>
      </c>
      <c r="BE1588" s="99">
        <f>SUMIFS(通讯通路门店!$AB:$AB,通讯通路门店!$S:$S,$G1588,通讯通路门店!$J:$J,"OPPO体验店")</f>
        <v>0</v>
      </c>
      <c r="BF1588" s="99">
        <f>SUMIFS(通讯通路门店!$X:$X,通讯通路门店!$S:$S,$G1588,通讯通路门店!$J:$J,"华为授权体验店")+SUMIFS(通讯通路门店!$AA:$AA,通讯通路门店!$S:$S,$G1588,通讯通路门店!$J:$J,"华为堡垒店")</f>
        <v>0</v>
      </c>
      <c r="BG1588" s="99">
        <f>SUMIFS(通讯通路门店!$Y:$Y,通讯通路门店!$S:$S,$G1588,通讯通路门店!$J:$J,"小米体验店")</f>
        <v>0</v>
      </c>
      <c r="BH1588" s="99">
        <f>SUMIFS(通讯通路门店!$AA:$AA,通讯通路门店!$S:$S,$G1588,通讯通路门店!$J:$J,"苹果体验店")</f>
        <v>0</v>
      </c>
      <c r="BI1588" s="99">
        <f>SUMIFS(通讯通路门店!$K:$K,通讯通路门店!$S:$S,$G1588,通讯通路门店!$J:$J,"其他品牌专卖店")</f>
        <v>0</v>
      </c>
      <c r="BJ1588" s="99">
        <f>SUMIFS(通讯通路门店!$AC:$AC,通讯通路门店!$S:$S,$G1588)</f>
        <v>0</v>
      </c>
      <c r="BK1588" s="99">
        <f>SUMIFS(通讯通路门店!$AD:$AD,通讯通路门店!$S:$S,$G1588)</f>
        <v>0</v>
      </c>
      <c r="BL1588" s="99">
        <f>SUMIFS(通讯通路门店!$AE:$AE,通讯通路门店!$S:$S,$G1588)</f>
        <v>0</v>
      </c>
      <c r="BM1588" s="99">
        <f>SUMIFS(通讯通路门店!$AF:$AF,通讯通路门店!$S:$S,$G1588)</f>
        <v>0</v>
      </c>
      <c r="BN1588" s="99">
        <f>SUMIFS(通讯通路门店!$AG:$AG,通讯通路门店!$S:$S,$G1588)</f>
        <v>0</v>
      </c>
      <c r="BO1588" s="99">
        <f>SUMIFS(通讯通路门店!$AH:$AH,通讯通路门店!$S:$S,$G1588)</f>
        <v>0</v>
      </c>
      <c r="BP1588" s="99">
        <f>SUMIFS(通讯通路门店!$AI:$AI,通讯通路门店!$S:$S,$G1588)</f>
        <v>0</v>
      </c>
      <c r="BQ1588" s="83"/>
    </row>
    <row r="1589" spans="1:69">
      <c r="A1589" s="99" t="str">
        <f>IFERROR(_xlfn.XLOOKUP($G1589,通讯通路门店!$S$4:$S$993931,通讯通路门店!$A$4:$A$993931,0,0),"")</f>
        <v>海南省</v>
      </c>
      <c r="B1589" s="99" t="str">
        <f>IFERROR(_xlfn.XLOOKUP($G1589,通讯通路门店!$S$4:$S$993931,通讯通路门店!$B$4:$B$993931,0,0),"")</f>
        <v>东方市</v>
      </c>
      <c r="C1589" s="99" t="str">
        <f>IFERROR(_xlfn.XLOOKUP($G1589,通讯通路门店!$S$4:$S$993931,通讯通路门店!$C$4:$C$993931,0,0),"")</f>
        <v>东方市</v>
      </c>
      <c r="D1589" s="99" t="str">
        <f>IFERROR(_xlfn.XLOOKUP($G1589,通讯通路门店!$S$4:$S$993931,通讯通路门店!$D$4:$D$993931,0,0),"")</f>
        <v>八所镇</v>
      </c>
      <c r="E1589" s="83"/>
      <c r="F1589" s="83"/>
      <c r="G1589" s="101"/>
      <c r="H1589" s="102">
        <f>IFERROR(_xlfn.XLOOKUP($G1589,通讯通路门店!$S$4:$S$993931,通讯通路门店!$R$4:$R$993931,0,0),"")</f>
        <v>0</v>
      </c>
      <c r="I1589" s="83"/>
      <c r="J1589" s="83"/>
      <c r="K1589" s="83"/>
      <c r="L1589" s="83"/>
      <c r="M1589" s="83"/>
      <c r="N1589" s="83"/>
      <c r="O1589" s="83"/>
      <c r="P1589" s="83"/>
      <c r="Q1589" s="83"/>
      <c r="R1589" s="83"/>
      <c r="S1589" s="83"/>
      <c r="T1589" s="83"/>
      <c r="U1589" s="99">
        <f>COUNTIF(通讯通路门店!$S:$S,$G1589)</f>
        <v>0</v>
      </c>
      <c r="V1589" s="99">
        <f>COUNTIFS(通讯通路门店!$S:$S,$G1589,通讯通路门店!$J:$J,"综合卖场")</f>
        <v>0</v>
      </c>
      <c r="W1589" s="99">
        <f>SUMIFS(通讯通路门店!$AJ:$AJ,通讯通路门店!$S:$S,通讯客户沙盘!$G1589)</f>
        <v>0</v>
      </c>
      <c r="X1589" s="99">
        <f t="shared" si="120"/>
        <v>0</v>
      </c>
      <c r="Y1589" s="99">
        <f>COUNTIFS(通讯通路门店!$S:$S,$G1589,通讯通路门店!$J:$J,"荣耀体验店")+COUNTIFS(通讯通路门店!$S:$S,$G1589,通讯通路门店!$J:$J,"荣耀授权专卖店")</f>
        <v>0</v>
      </c>
      <c r="Z1589" s="99">
        <f>COUNTIFS(通讯通路门店!$S:$S,$G1589,通讯通路门店!$J:$J,"VIVO体验店")</f>
        <v>0</v>
      </c>
      <c r="AA1589" s="99">
        <f>COUNTIFS(通讯通路门店!$S:$S,$G1589,通讯通路门店!$J:$J,"OPPO体验店")</f>
        <v>0</v>
      </c>
      <c r="AB1589" s="99">
        <f>COUNTIFS(通讯通路门店!$S:$S,$G1589,通讯通路门店!$J:$J,"华为授权体验店")+COUNTIFS(通讯通路门店!$S:$S,$G1589,通讯通路门店!$J:$J,"华为堡垒店")</f>
        <v>0</v>
      </c>
      <c r="AC1589" s="99">
        <f>COUNTIFS(通讯通路门店!$S:$S,$G1589,通讯通路门店!$J:$J,"小米体验店")</f>
        <v>0</v>
      </c>
      <c r="AD1589" s="99">
        <f>COUNTIFS(通讯通路门店!$S:$S,$G1589,通讯通路门店!$J:$J,"苹果体验店")</f>
        <v>0</v>
      </c>
      <c r="AE1589" s="99">
        <f>COUNTIFS(通讯通路门店!$S:$S,$G1589,通讯通路门店!$J:$J,"其他品牌专卖店")</f>
        <v>0</v>
      </c>
      <c r="AF1589" s="99">
        <f>SUMIFS(通讯通路门店!$BI:$BI,通讯通路门店!$S:$S,$G1589)</f>
        <v>0</v>
      </c>
      <c r="AG1589" s="99">
        <f>SUMIFS(通讯通路门店!$BH:$BH,通讯通路门店!$S:$S,$G1589)</f>
        <v>0</v>
      </c>
      <c r="AH1589" s="99">
        <f t="shared" si="121"/>
        <v>0</v>
      </c>
      <c r="AI1589" s="99">
        <f>SUMIFS(通讯通路门店!$BB:$BB,通讯通路门店!$S:$S,$G1589)</f>
        <v>0</v>
      </c>
      <c r="AJ1589" s="99">
        <f>SUMIFS(通讯通路门店!$BE:$BE,通讯通路门店!$S:$S,$G1589)</f>
        <v>0</v>
      </c>
      <c r="AK1589" s="99">
        <f>SUMIFS(通讯通路门店!$BG:$BG,通讯通路门店!$S:$S,$G1589)</f>
        <v>0</v>
      </c>
      <c r="AL1589" s="99">
        <f>SUMIFS(通讯通路门店!$BC:$BC,通讯通路门店!$S:$S,$G1589)</f>
        <v>0</v>
      </c>
      <c r="AM1589" s="99">
        <f>SUMIFS(通讯通路门店!$BD:$BD,通讯通路门店!$S:$S,$G1589)</f>
        <v>0</v>
      </c>
      <c r="AN1589" s="99">
        <f>SUMIFS(通讯通路门店!$BF:$BF,通讯通路门店!$S:$S,$G1589)</f>
        <v>0</v>
      </c>
      <c r="AO1589" s="99">
        <f t="shared" si="122"/>
        <v>0</v>
      </c>
      <c r="AP1589" s="99">
        <f>SUMIFS(通讯通路门店!$K:$K,通讯通路门店!$S:$S,$G1589)</f>
        <v>0</v>
      </c>
      <c r="AQ1589" s="83"/>
      <c r="AR1589" s="99">
        <f>SUMIFS(通讯通路门店!$T:$T,通讯通路门店!$S:$S,$G1589)</f>
        <v>0</v>
      </c>
      <c r="AS1589" s="99">
        <f>SUMIFS(通讯通路门店!$U:$U,通讯通路门店!$S:$S,$G1589)</f>
        <v>0</v>
      </c>
      <c r="AT1589" s="99">
        <f>SUMIFS(通讯通路门店!$V:$V,通讯通路门店!$S:$S,$G1589)</f>
        <v>0</v>
      </c>
      <c r="AU1589" s="99">
        <f>SUMIFS(通讯通路门店!$W:$W,通讯通路门店!$S:$S,$G1589)</f>
        <v>0</v>
      </c>
      <c r="AV1589" s="99">
        <f>SUMIFS(通讯通路门店!$Z:$Z,通讯通路门店!$S:$S,$G1589)</f>
        <v>0</v>
      </c>
      <c r="AW1589" s="99">
        <f>SUMIFS(通讯通路门店!$AB:$AB,通讯通路门店!$S:$S,$G1589)</f>
        <v>0</v>
      </c>
      <c r="AX1589" s="99">
        <f>SUMIFS(通讯通路门店!$X:$X,通讯通路门店!$S:$S,$G1589)</f>
        <v>0</v>
      </c>
      <c r="AY1589" s="99">
        <f>SUMIFS(通讯通路门店!$Y:$Y,通讯通路门店!$S:$S,$G1589)</f>
        <v>0</v>
      </c>
      <c r="AZ1589" s="99">
        <f>SUMIFS(通讯通路门店!$AA:$AA,通讯通路门店!$S:$S,$G1589)</f>
        <v>0</v>
      </c>
      <c r="BA1589" s="99">
        <f t="shared" si="123"/>
        <v>0</v>
      </c>
      <c r="BB1589" s="99">
        <f t="shared" si="124"/>
        <v>0</v>
      </c>
      <c r="BC1589" s="99">
        <f>SUMIFS(通讯通路门店!$W:$W,通讯通路门店!$S:$S,$G1589,通讯通路门店!$J:$J,"荣耀体验店")+SUMIFS(通讯通路门店!$W:$W,通讯通路门店!$S:$S,$G1589,通讯通路门店!$J:$J,"荣耀授权专卖店")</f>
        <v>0</v>
      </c>
      <c r="BD1589" s="99">
        <f>SUMIFS(通讯通路门店!$Z:$Z,通讯通路门店!$S:$S,$G1589,通讯通路门店!$J:$J,"VIVO体验店")</f>
        <v>0</v>
      </c>
      <c r="BE1589" s="99">
        <f>SUMIFS(通讯通路门店!$AB:$AB,通讯通路门店!$S:$S,$G1589,通讯通路门店!$J:$J,"OPPO体验店")</f>
        <v>0</v>
      </c>
      <c r="BF1589" s="99">
        <f>SUMIFS(通讯通路门店!$X:$X,通讯通路门店!$S:$S,$G1589,通讯通路门店!$J:$J,"华为授权体验店")+SUMIFS(通讯通路门店!$AA:$AA,通讯通路门店!$S:$S,$G1589,通讯通路门店!$J:$J,"华为堡垒店")</f>
        <v>0</v>
      </c>
      <c r="BG1589" s="99">
        <f>SUMIFS(通讯通路门店!$Y:$Y,通讯通路门店!$S:$S,$G1589,通讯通路门店!$J:$J,"小米体验店")</f>
        <v>0</v>
      </c>
      <c r="BH1589" s="99">
        <f>SUMIFS(通讯通路门店!$AA:$AA,通讯通路门店!$S:$S,$G1589,通讯通路门店!$J:$J,"苹果体验店")</f>
        <v>0</v>
      </c>
      <c r="BI1589" s="99">
        <f>SUMIFS(通讯通路门店!$K:$K,通讯通路门店!$S:$S,$G1589,通讯通路门店!$J:$J,"其他品牌专卖店")</f>
        <v>0</v>
      </c>
      <c r="BJ1589" s="99">
        <f>SUMIFS(通讯通路门店!$AC:$AC,通讯通路门店!$S:$S,$G1589)</f>
        <v>0</v>
      </c>
      <c r="BK1589" s="99">
        <f>SUMIFS(通讯通路门店!$AD:$AD,通讯通路门店!$S:$S,$G1589)</f>
        <v>0</v>
      </c>
      <c r="BL1589" s="99">
        <f>SUMIFS(通讯通路门店!$AE:$AE,通讯通路门店!$S:$S,$G1589)</f>
        <v>0</v>
      </c>
      <c r="BM1589" s="99">
        <f>SUMIFS(通讯通路门店!$AF:$AF,通讯通路门店!$S:$S,$G1589)</f>
        <v>0</v>
      </c>
      <c r="BN1589" s="99">
        <f>SUMIFS(通讯通路门店!$AG:$AG,通讯通路门店!$S:$S,$G1589)</f>
        <v>0</v>
      </c>
      <c r="BO1589" s="99">
        <f>SUMIFS(通讯通路门店!$AH:$AH,通讯通路门店!$S:$S,$G1589)</f>
        <v>0</v>
      </c>
      <c r="BP1589" s="99">
        <f>SUMIFS(通讯通路门店!$AI:$AI,通讯通路门店!$S:$S,$G1589)</f>
        <v>0</v>
      </c>
      <c r="BQ1589" s="83"/>
    </row>
    <row r="1590" spans="1:69">
      <c r="A1590" s="99" t="str">
        <f>IFERROR(_xlfn.XLOOKUP($G1590,通讯通路门店!$S$4:$S$993931,通讯通路门店!$A$4:$A$993931,0,0),"")</f>
        <v>海南省</v>
      </c>
      <c r="B1590" s="99" t="str">
        <f>IFERROR(_xlfn.XLOOKUP($G1590,通讯通路门店!$S$4:$S$993931,通讯通路门店!$B$4:$B$993931,0,0),"")</f>
        <v>东方市</v>
      </c>
      <c r="C1590" s="99" t="str">
        <f>IFERROR(_xlfn.XLOOKUP($G1590,通讯通路门店!$S$4:$S$993931,通讯通路门店!$C$4:$C$993931,0,0),"")</f>
        <v>东方市</v>
      </c>
      <c r="D1590" s="99" t="str">
        <f>IFERROR(_xlfn.XLOOKUP($G1590,通讯通路门店!$S$4:$S$993931,通讯通路门店!$D$4:$D$993931,0,0),"")</f>
        <v>八所镇</v>
      </c>
      <c r="E1590" s="83"/>
      <c r="F1590" s="83"/>
      <c r="G1590" s="101"/>
      <c r="H1590" s="102">
        <f>IFERROR(_xlfn.XLOOKUP($G1590,通讯通路门店!$S$4:$S$993931,通讯通路门店!$R$4:$R$993931,0,0),"")</f>
        <v>0</v>
      </c>
      <c r="I1590" s="83"/>
      <c r="J1590" s="83"/>
      <c r="K1590" s="83"/>
      <c r="L1590" s="83"/>
      <c r="M1590" s="83"/>
      <c r="N1590" s="83"/>
      <c r="O1590" s="83"/>
      <c r="P1590" s="83"/>
      <c r="Q1590" s="83"/>
      <c r="R1590" s="83"/>
      <c r="S1590" s="83"/>
      <c r="T1590" s="83"/>
      <c r="U1590" s="99">
        <f>COUNTIF(通讯通路门店!$S:$S,$G1590)</f>
        <v>0</v>
      </c>
      <c r="V1590" s="99">
        <f>COUNTIFS(通讯通路门店!$S:$S,$G1590,通讯通路门店!$J:$J,"综合卖场")</f>
        <v>0</v>
      </c>
      <c r="W1590" s="99">
        <f>SUMIFS(通讯通路门店!$AJ:$AJ,通讯通路门店!$S:$S,通讯客户沙盘!$G1590)</f>
        <v>0</v>
      </c>
      <c r="X1590" s="99">
        <f t="shared" si="120"/>
        <v>0</v>
      </c>
      <c r="Y1590" s="99">
        <f>COUNTIFS(通讯通路门店!$S:$S,$G1590,通讯通路门店!$J:$J,"荣耀体验店")+COUNTIFS(通讯通路门店!$S:$S,$G1590,通讯通路门店!$J:$J,"荣耀授权专卖店")</f>
        <v>0</v>
      </c>
      <c r="Z1590" s="99">
        <f>COUNTIFS(通讯通路门店!$S:$S,$G1590,通讯通路门店!$J:$J,"VIVO体验店")</f>
        <v>0</v>
      </c>
      <c r="AA1590" s="99">
        <f>COUNTIFS(通讯通路门店!$S:$S,$G1590,通讯通路门店!$J:$J,"OPPO体验店")</f>
        <v>0</v>
      </c>
      <c r="AB1590" s="99">
        <f>COUNTIFS(通讯通路门店!$S:$S,$G1590,通讯通路门店!$J:$J,"华为授权体验店")+COUNTIFS(通讯通路门店!$S:$S,$G1590,通讯通路门店!$J:$J,"华为堡垒店")</f>
        <v>0</v>
      </c>
      <c r="AC1590" s="99">
        <f>COUNTIFS(通讯通路门店!$S:$S,$G1590,通讯通路门店!$J:$J,"小米体验店")</f>
        <v>0</v>
      </c>
      <c r="AD1590" s="99">
        <f>COUNTIFS(通讯通路门店!$S:$S,$G1590,通讯通路门店!$J:$J,"苹果体验店")</f>
        <v>0</v>
      </c>
      <c r="AE1590" s="99">
        <f>COUNTIFS(通讯通路门店!$S:$S,$G1590,通讯通路门店!$J:$J,"其他品牌专卖店")</f>
        <v>0</v>
      </c>
      <c r="AF1590" s="99">
        <f>SUMIFS(通讯通路门店!$BI:$BI,通讯通路门店!$S:$S,$G1590)</f>
        <v>0</v>
      </c>
      <c r="AG1590" s="99">
        <f>SUMIFS(通讯通路门店!$BH:$BH,通讯通路门店!$S:$S,$G1590)</f>
        <v>0</v>
      </c>
      <c r="AH1590" s="99">
        <f t="shared" si="121"/>
        <v>0</v>
      </c>
      <c r="AI1590" s="99">
        <f>SUMIFS(通讯通路门店!$BB:$BB,通讯通路门店!$S:$S,$G1590)</f>
        <v>0</v>
      </c>
      <c r="AJ1590" s="99">
        <f>SUMIFS(通讯通路门店!$BE:$BE,通讯通路门店!$S:$S,$G1590)</f>
        <v>0</v>
      </c>
      <c r="AK1590" s="99">
        <f>SUMIFS(通讯通路门店!$BG:$BG,通讯通路门店!$S:$S,$G1590)</f>
        <v>0</v>
      </c>
      <c r="AL1590" s="99">
        <f>SUMIFS(通讯通路门店!$BC:$BC,通讯通路门店!$S:$S,$G1590)</f>
        <v>0</v>
      </c>
      <c r="AM1590" s="99">
        <f>SUMIFS(通讯通路门店!$BD:$BD,通讯通路门店!$S:$S,$G1590)</f>
        <v>0</v>
      </c>
      <c r="AN1590" s="99">
        <f>SUMIFS(通讯通路门店!$BF:$BF,通讯通路门店!$S:$S,$G1590)</f>
        <v>0</v>
      </c>
      <c r="AO1590" s="99">
        <f t="shared" si="122"/>
        <v>0</v>
      </c>
      <c r="AP1590" s="99">
        <f>SUMIFS(通讯通路门店!$K:$K,通讯通路门店!$S:$S,$G1590)</f>
        <v>0</v>
      </c>
      <c r="AQ1590" s="83"/>
      <c r="AR1590" s="99">
        <f>SUMIFS(通讯通路门店!$T:$T,通讯通路门店!$S:$S,$G1590)</f>
        <v>0</v>
      </c>
      <c r="AS1590" s="99">
        <f>SUMIFS(通讯通路门店!$U:$U,通讯通路门店!$S:$S,$G1590)</f>
        <v>0</v>
      </c>
      <c r="AT1590" s="99">
        <f>SUMIFS(通讯通路门店!$V:$V,通讯通路门店!$S:$S,$G1590)</f>
        <v>0</v>
      </c>
      <c r="AU1590" s="99">
        <f>SUMIFS(通讯通路门店!$W:$W,通讯通路门店!$S:$S,$G1590)</f>
        <v>0</v>
      </c>
      <c r="AV1590" s="99">
        <f>SUMIFS(通讯通路门店!$Z:$Z,通讯通路门店!$S:$S,$G1590)</f>
        <v>0</v>
      </c>
      <c r="AW1590" s="99">
        <f>SUMIFS(通讯通路门店!$AB:$AB,通讯通路门店!$S:$S,$G1590)</f>
        <v>0</v>
      </c>
      <c r="AX1590" s="99">
        <f>SUMIFS(通讯通路门店!$X:$X,通讯通路门店!$S:$S,$G1590)</f>
        <v>0</v>
      </c>
      <c r="AY1590" s="99">
        <f>SUMIFS(通讯通路门店!$Y:$Y,通讯通路门店!$S:$S,$G1590)</f>
        <v>0</v>
      </c>
      <c r="AZ1590" s="99">
        <f>SUMIFS(通讯通路门店!$AA:$AA,通讯通路门店!$S:$S,$G1590)</f>
        <v>0</v>
      </c>
      <c r="BA1590" s="99">
        <f t="shared" si="123"/>
        <v>0</v>
      </c>
      <c r="BB1590" s="99">
        <f t="shared" si="124"/>
        <v>0</v>
      </c>
      <c r="BC1590" s="99">
        <f>SUMIFS(通讯通路门店!$W:$W,通讯通路门店!$S:$S,$G1590,通讯通路门店!$J:$J,"荣耀体验店")+SUMIFS(通讯通路门店!$W:$W,通讯通路门店!$S:$S,$G1590,通讯通路门店!$J:$J,"荣耀授权专卖店")</f>
        <v>0</v>
      </c>
      <c r="BD1590" s="99">
        <f>SUMIFS(通讯通路门店!$Z:$Z,通讯通路门店!$S:$S,$G1590,通讯通路门店!$J:$J,"VIVO体验店")</f>
        <v>0</v>
      </c>
      <c r="BE1590" s="99">
        <f>SUMIFS(通讯通路门店!$AB:$AB,通讯通路门店!$S:$S,$G1590,通讯通路门店!$J:$J,"OPPO体验店")</f>
        <v>0</v>
      </c>
      <c r="BF1590" s="99">
        <f>SUMIFS(通讯通路门店!$X:$X,通讯通路门店!$S:$S,$G1590,通讯通路门店!$J:$J,"华为授权体验店")+SUMIFS(通讯通路门店!$AA:$AA,通讯通路门店!$S:$S,$G1590,通讯通路门店!$J:$J,"华为堡垒店")</f>
        <v>0</v>
      </c>
      <c r="BG1590" s="99">
        <f>SUMIFS(通讯通路门店!$Y:$Y,通讯通路门店!$S:$S,$G1590,通讯通路门店!$J:$J,"小米体验店")</f>
        <v>0</v>
      </c>
      <c r="BH1590" s="99">
        <f>SUMIFS(通讯通路门店!$AA:$AA,通讯通路门店!$S:$S,$G1590,通讯通路门店!$J:$J,"苹果体验店")</f>
        <v>0</v>
      </c>
      <c r="BI1590" s="99">
        <f>SUMIFS(通讯通路门店!$K:$K,通讯通路门店!$S:$S,$G1590,通讯通路门店!$J:$J,"其他品牌专卖店")</f>
        <v>0</v>
      </c>
      <c r="BJ1590" s="99">
        <f>SUMIFS(通讯通路门店!$AC:$AC,通讯通路门店!$S:$S,$G1590)</f>
        <v>0</v>
      </c>
      <c r="BK1590" s="99">
        <f>SUMIFS(通讯通路门店!$AD:$AD,通讯通路门店!$S:$S,$G1590)</f>
        <v>0</v>
      </c>
      <c r="BL1590" s="99">
        <f>SUMIFS(通讯通路门店!$AE:$AE,通讯通路门店!$S:$S,$G1590)</f>
        <v>0</v>
      </c>
      <c r="BM1590" s="99">
        <f>SUMIFS(通讯通路门店!$AF:$AF,通讯通路门店!$S:$S,$G1590)</f>
        <v>0</v>
      </c>
      <c r="BN1590" s="99">
        <f>SUMIFS(通讯通路门店!$AG:$AG,通讯通路门店!$S:$S,$G1590)</f>
        <v>0</v>
      </c>
      <c r="BO1590" s="99">
        <f>SUMIFS(通讯通路门店!$AH:$AH,通讯通路门店!$S:$S,$G1590)</f>
        <v>0</v>
      </c>
      <c r="BP1590" s="99">
        <f>SUMIFS(通讯通路门店!$AI:$AI,通讯通路门店!$S:$S,$G1590)</f>
        <v>0</v>
      </c>
      <c r="BQ1590" s="83"/>
    </row>
    <row r="1591" spans="1:69">
      <c r="A1591" s="99" t="str">
        <f>IFERROR(_xlfn.XLOOKUP($G1591,通讯通路门店!$S$4:$S$993931,通讯通路门店!$A$4:$A$993931,0,0),"")</f>
        <v>海南省</v>
      </c>
      <c r="B1591" s="99" t="str">
        <f>IFERROR(_xlfn.XLOOKUP($G1591,通讯通路门店!$S$4:$S$993931,通讯通路门店!$B$4:$B$993931,0,0),"")</f>
        <v>东方市</v>
      </c>
      <c r="C1591" s="99" t="str">
        <f>IFERROR(_xlfn.XLOOKUP($G1591,通讯通路门店!$S$4:$S$993931,通讯通路门店!$C$4:$C$993931,0,0),"")</f>
        <v>东方市</v>
      </c>
      <c r="D1591" s="99" t="str">
        <f>IFERROR(_xlfn.XLOOKUP($G1591,通讯通路门店!$S$4:$S$993931,通讯通路门店!$D$4:$D$993931,0,0),"")</f>
        <v>八所镇</v>
      </c>
      <c r="E1591" s="83"/>
      <c r="F1591" s="83"/>
      <c r="G1591" s="101"/>
      <c r="H1591" s="102">
        <f>IFERROR(_xlfn.XLOOKUP($G1591,通讯通路门店!$S$4:$S$993931,通讯通路门店!$R$4:$R$993931,0,0),"")</f>
        <v>0</v>
      </c>
      <c r="I1591" s="83"/>
      <c r="J1591" s="83"/>
      <c r="K1591" s="83"/>
      <c r="L1591" s="83"/>
      <c r="M1591" s="83"/>
      <c r="N1591" s="83"/>
      <c r="O1591" s="83"/>
      <c r="P1591" s="83"/>
      <c r="Q1591" s="83"/>
      <c r="R1591" s="83"/>
      <c r="S1591" s="83"/>
      <c r="T1591" s="83"/>
      <c r="U1591" s="99">
        <f>COUNTIF(通讯通路门店!$S:$S,$G1591)</f>
        <v>0</v>
      </c>
      <c r="V1591" s="99">
        <f>COUNTIFS(通讯通路门店!$S:$S,$G1591,通讯通路门店!$J:$J,"综合卖场")</f>
        <v>0</v>
      </c>
      <c r="W1591" s="99">
        <f>SUMIFS(通讯通路门店!$AJ:$AJ,通讯通路门店!$S:$S,通讯客户沙盘!$G1591)</f>
        <v>0</v>
      </c>
      <c r="X1591" s="99">
        <f t="shared" si="120"/>
        <v>0</v>
      </c>
      <c r="Y1591" s="99">
        <f>COUNTIFS(通讯通路门店!$S:$S,$G1591,通讯通路门店!$J:$J,"荣耀体验店")+COUNTIFS(通讯通路门店!$S:$S,$G1591,通讯通路门店!$J:$J,"荣耀授权专卖店")</f>
        <v>0</v>
      </c>
      <c r="Z1591" s="99">
        <f>COUNTIFS(通讯通路门店!$S:$S,$G1591,通讯通路门店!$J:$J,"VIVO体验店")</f>
        <v>0</v>
      </c>
      <c r="AA1591" s="99">
        <f>COUNTIFS(通讯通路门店!$S:$S,$G1591,通讯通路门店!$J:$J,"OPPO体验店")</f>
        <v>0</v>
      </c>
      <c r="AB1591" s="99">
        <f>COUNTIFS(通讯通路门店!$S:$S,$G1591,通讯通路门店!$J:$J,"华为授权体验店")+COUNTIFS(通讯通路门店!$S:$S,$G1591,通讯通路门店!$J:$J,"华为堡垒店")</f>
        <v>0</v>
      </c>
      <c r="AC1591" s="99">
        <f>COUNTIFS(通讯通路门店!$S:$S,$G1591,通讯通路门店!$J:$J,"小米体验店")</f>
        <v>0</v>
      </c>
      <c r="AD1591" s="99">
        <f>COUNTIFS(通讯通路门店!$S:$S,$G1591,通讯通路门店!$J:$J,"苹果体验店")</f>
        <v>0</v>
      </c>
      <c r="AE1591" s="99">
        <f>COUNTIFS(通讯通路门店!$S:$S,$G1591,通讯通路门店!$J:$J,"其他品牌专卖店")</f>
        <v>0</v>
      </c>
      <c r="AF1591" s="99">
        <f>SUMIFS(通讯通路门店!$BI:$BI,通讯通路门店!$S:$S,$G1591)</f>
        <v>0</v>
      </c>
      <c r="AG1591" s="99">
        <f>SUMIFS(通讯通路门店!$BH:$BH,通讯通路门店!$S:$S,$G1591)</f>
        <v>0</v>
      </c>
      <c r="AH1591" s="99">
        <f t="shared" si="121"/>
        <v>0</v>
      </c>
      <c r="AI1591" s="99">
        <f>SUMIFS(通讯通路门店!$BB:$BB,通讯通路门店!$S:$S,$G1591)</f>
        <v>0</v>
      </c>
      <c r="AJ1591" s="99">
        <f>SUMIFS(通讯通路门店!$BE:$BE,通讯通路门店!$S:$S,$G1591)</f>
        <v>0</v>
      </c>
      <c r="AK1591" s="99">
        <f>SUMIFS(通讯通路门店!$BG:$BG,通讯通路门店!$S:$S,$G1591)</f>
        <v>0</v>
      </c>
      <c r="AL1591" s="99">
        <f>SUMIFS(通讯通路门店!$BC:$BC,通讯通路门店!$S:$S,$G1591)</f>
        <v>0</v>
      </c>
      <c r="AM1591" s="99">
        <f>SUMIFS(通讯通路门店!$BD:$BD,通讯通路门店!$S:$S,$G1591)</f>
        <v>0</v>
      </c>
      <c r="AN1591" s="99">
        <f>SUMIFS(通讯通路门店!$BF:$BF,通讯通路门店!$S:$S,$G1591)</f>
        <v>0</v>
      </c>
      <c r="AO1591" s="99">
        <f t="shared" si="122"/>
        <v>0</v>
      </c>
      <c r="AP1591" s="99">
        <f>SUMIFS(通讯通路门店!$K:$K,通讯通路门店!$S:$S,$G1591)</f>
        <v>0</v>
      </c>
      <c r="AQ1591" s="83"/>
      <c r="AR1591" s="99">
        <f>SUMIFS(通讯通路门店!$T:$T,通讯通路门店!$S:$S,$G1591)</f>
        <v>0</v>
      </c>
      <c r="AS1591" s="99">
        <f>SUMIFS(通讯通路门店!$U:$U,通讯通路门店!$S:$S,$G1591)</f>
        <v>0</v>
      </c>
      <c r="AT1591" s="99">
        <f>SUMIFS(通讯通路门店!$V:$V,通讯通路门店!$S:$S,$G1591)</f>
        <v>0</v>
      </c>
      <c r="AU1591" s="99">
        <f>SUMIFS(通讯通路门店!$W:$W,通讯通路门店!$S:$S,$G1591)</f>
        <v>0</v>
      </c>
      <c r="AV1591" s="99">
        <f>SUMIFS(通讯通路门店!$Z:$Z,通讯通路门店!$S:$S,$G1591)</f>
        <v>0</v>
      </c>
      <c r="AW1591" s="99">
        <f>SUMIFS(通讯通路门店!$AB:$AB,通讯通路门店!$S:$S,$G1591)</f>
        <v>0</v>
      </c>
      <c r="AX1591" s="99">
        <f>SUMIFS(通讯通路门店!$X:$X,通讯通路门店!$S:$S,$G1591)</f>
        <v>0</v>
      </c>
      <c r="AY1591" s="99">
        <f>SUMIFS(通讯通路门店!$Y:$Y,通讯通路门店!$S:$S,$G1591)</f>
        <v>0</v>
      </c>
      <c r="AZ1591" s="99">
        <f>SUMIFS(通讯通路门店!$AA:$AA,通讯通路门店!$S:$S,$G1591)</f>
        <v>0</v>
      </c>
      <c r="BA1591" s="99">
        <f t="shared" si="123"/>
        <v>0</v>
      </c>
      <c r="BB1591" s="99">
        <f t="shared" si="124"/>
        <v>0</v>
      </c>
      <c r="BC1591" s="99">
        <f>SUMIFS(通讯通路门店!$W:$W,通讯通路门店!$S:$S,$G1591,通讯通路门店!$J:$J,"荣耀体验店")+SUMIFS(通讯通路门店!$W:$W,通讯通路门店!$S:$S,$G1591,通讯通路门店!$J:$J,"荣耀授权专卖店")</f>
        <v>0</v>
      </c>
      <c r="BD1591" s="99">
        <f>SUMIFS(通讯通路门店!$Z:$Z,通讯通路门店!$S:$S,$G1591,通讯通路门店!$J:$J,"VIVO体验店")</f>
        <v>0</v>
      </c>
      <c r="BE1591" s="99">
        <f>SUMIFS(通讯通路门店!$AB:$AB,通讯通路门店!$S:$S,$G1591,通讯通路门店!$J:$J,"OPPO体验店")</f>
        <v>0</v>
      </c>
      <c r="BF1591" s="99">
        <f>SUMIFS(通讯通路门店!$X:$X,通讯通路门店!$S:$S,$G1591,通讯通路门店!$J:$J,"华为授权体验店")+SUMIFS(通讯通路门店!$AA:$AA,通讯通路门店!$S:$S,$G1591,通讯通路门店!$J:$J,"华为堡垒店")</f>
        <v>0</v>
      </c>
      <c r="BG1591" s="99">
        <f>SUMIFS(通讯通路门店!$Y:$Y,通讯通路门店!$S:$S,$G1591,通讯通路门店!$J:$J,"小米体验店")</f>
        <v>0</v>
      </c>
      <c r="BH1591" s="99">
        <f>SUMIFS(通讯通路门店!$AA:$AA,通讯通路门店!$S:$S,$G1591,通讯通路门店!$J:$J,"苹果体验店")</f>
        <v>0</v>
      </c>
      <c r="BI1591" s="99">
        <f>SUMIFS(通讯通路门店!$K:$K,通讯通路门店!$S:$S,$G1591,通讯通路门店!$J:$J,"其他品牌专卖店")</f>
        <v>0</v>
      </c>
      <c r="BJ1591" s="99">
        <f>SUMIFS(通讯通路门店!$AC:$AC,通讯通路门店!$S:$S,$G1591)</f>
        <v>0</v>
      </c>
      <c r="BK1591" s="99">
        <f>SUMIFS(通讯通路门店!$AD:$AD,通讯通路门店!$S:$S,$G1591)</f>
        <v>0</v>
      </c>
      <c r="BL1591" s="99">
        <f>SUMIFS(通讯通路门店!$AE:$AE,通讯通路门店!$S:$S,$G1591)</f>
        <v>0</v>
      </c>
      <c r="BM1591" s="99">
        <f>SUMIFS(通讯通路门店!$AF:$AF,通讯通路门店!$S:$S,$G1591)</f>
        <v>0</v>
      </c>
      <c r="BN1591" s="99">
        <f>SUMIFS(通讯通路门店!$AG:$AG,通讯通路门店!$S:$S,$G1591)</f>
        <v>0</v>
      </c>
      <c r="BO1591" s="99">
        <f>SUMIFS(通讯通路门店!$AH:$AH,通讯通路门店!$S:$S,$G1591)</f>
        <v>0</v>
      </c>
      <c r="BP1591" s="99">
        <f>SUMIFS(通讯通路门店!$AI:$AI,通讯通路门店!$S:$S,$G1591)</f>
        <v>0</v>
      </c>
      <c r="BQ1591" s="83"/>
    </row>
    <row r="1592" spans="1:69">
      <c r="A1592" s="99" t="str">
        <f>IFERROR(_xlfn.XLOOKUP($G1592,通讯通路门店!$S$4:$S$993931,通讯通路门店!$A$4:$A$993931,0,0),"")</f>
        <v>海南省</v>
      </c>
      <c r="B1592" s="99" t="str">
        <f>IFERROR(_xlfn.XLOOKUP($G1592,通讯通路门店!$S$4:$S$993931,通讯通路门店!$B$4:$B$993931,0,0),"")</f>
        <v>东方市</v>
      </c>
      <c r="C1592" s="99" t="str">
        <f>IFERROR(_xlfn.XLOOKUP($G1592,通讯通路门店!$S$4:$S$993931,通讯通路门店!$C$4:$C$993931,0,0),"")</f>
        <v>东方市</v>
      </c>
      <c r="D1592" s="99" t="str">
        <f>IFERROR(_xlfn.XLOOKUP($G1592,通讯通路门店!$S$4:$S$993931,通讯通路门店!$D$4:$D$993931,0,0),"")</f>
        <v>八所镇</v>
      </c>
      <c r="E1592" s="83"/>
      <c r="F1592" s="83"/>
      <c r="G1592" s="101"/>
      <c r="H1592" s="102">
        <f>IFERROR(_xlfn.XLOOKUP($G1592,通讯通路门店!$S$4:$S$993931,通讯通路门店!$R$4:$R$993931,0,0),"")</f>
        <v>0</v>
      </c>
      <c r="I1592" s="83"/>
      <c r="J1592" s="83"/>
      <c r="K1592" s="83"/>
      <c r="L1592" s="83"/>
      <c r="M1592" s="83"/>
      <c r="N1592" s="83"/>
      <c r="O1592" s="83"/>
      <c r="P1592" s="83"/>
      <c r="Q1592" s="83"/>
      <c r="R1592" s="83"/>
      <c r="S1592" s="83"/>
      <c r="T1592" s="83"/>
      <c r="U1592" s="99">
        <f>COUNTIF(通讯通路门店!$S:$S,$G1592)</f>
        <v>0</v>
      </c>
      <c r="V1592" s="99">
        <f>COUNTIFS(通讯通路门店!$S:$S,$G1592,通讯通路门店!$J:$J,"综合卖场")</f>
        <v>0</v>
      </c>
      <c r="W1592" s="99">
        <f>SUMIFS(通讯通路门店!$AJ:$AJ,通讯通路门店!$S:$S,通讯客户沙盘!$G1592)</f>
        <v>0</v>
      </c>
      <c r="X1592" s="99">
        <f t="shared" si="120"/>
        <v>0</v>
      </c>
      <c r="Y1592" s="99">
        <f>COUNTIFS(通讯通路门店!$S:$S,$G1592,通讯通路门店!$J:$J,"荣耀体验店")+COUNTIFS(通讯通路门店!$S:$S,$G1592,通讯通路门店!$J:$J,"荣耀授权专卖店")</f>
        <v>0</v>
      </c>
      <c r="Z1592" s="99">
        <f>COUNTIFS(通讯通路门店!$S:$S,$G1592,通讯通路门店!$J:$J,"VIVO体验店")</f>
        <v>0</v>
      </c>
      <c r="AA1592" s="99">
        <f>COUNTIFS(通讯通路门店!$S:$S,$G1592,通讯通路门店!$J:$J,"OPPO体验店")</f>
        <v>0</v>
      </c>
      <c r="AB1592" s="99">
        <f>COUNTIFS(通讯通路门店!$S:$S,$G1592,通讯通路门店!$J:$J,"华为授权体验店")+COUNTIFS(通讯通路门店!$S:$S,$G1592,通讯通路门店!$J:$J,"华为堡垒店")</f>
        <v>0</v>
      </c>
      <c r="AC1592" s="99">
        <f>COUNTIFS(通讯通路门店!$S:$S,$G1592,通讯通路门店!$J:$J,"小米体验店")</f>
        <v>0</v>
      </c>
      <c r="AD1592" s="99">
        <f>COUNTIFS(通讯通路门店!$S:$S,$G1592,通讯通路门店!$J:$J,"苹果体验店")</f>
        <v>0</v>
      </c>
      <c r="AE1592" s="99">
        <f>COUNTIFS(通讯通路门店!$S:$S,$G1592,通讯通路门店!$J:$J,"其他品牌专卖店")</f>
        <v>0</v>
      </c>
      <c r="AF1592" s="99">
        <f>SUMIFS(通讯通路门店!$BI:$BI,通讯通路门店!$S:$S,$G1592)</f>
        <v>0</v>
      </c>
      <c r="AG1592" s="99">
        <f>SUMIFS(通讯通路门店!$BH:$BH,通讯通路门店!$S:$S,$G1592)</f>
        <v>0</v>
      </c>
      <c r="AH1592" s="99">
        <f t="shared" si="121"/>
        <v>0</v>
      </c>
      <c r="AI1592" s="99">
        <f>SUMIFS(通讯通路门店!$BB:$BB,通讯通路门店!$S:$S,$G1592)</f>
        <v>0</v>
      </c>
      <c r="AJ1592" s="99">
        <f>SUMIFS(通讯通路门店!$BE:$BE,通讯通路门店!$S:$S,$G1592)</f>
        <v>0</v>
      </c>
      <c r="AK1592" s="99">
        <f>SUMIFS(通讯通路门店!$BG:$BG,通讯通路门店!$S:$S,$G1592)</f>
        <v>0</v>
      </c>
      <c r="AL1592" s="99">
        <f>SUMIFS(通讯通路门店!$BC:$BC,通讯通路门店!$S:$S,$G1592)</f>
        <v>0</v>
      </c>
      <c r="AM1592" s="99">
        <f>SUMIFS(通讯通路门店!$BD:$BD,通讯通路门店!$S:$S,$G1592)</f>
        <v>0</v>
      </c>
      <c r="AN1592" s="99">
        <f>SUMIFS(通讯通路门店!$BF:$BF,通讯通路门店!$S:$S,$G1592)</f>
        <v>0</v>
      </c>
      <c r="AO1592" s="99">
        <f t="shared" si="122"/>
        <v>0</v>
      </c>
      <c r="AP1592" s="99">
        <f>SUMIFS(通讯通路门店!$K:$K,通讯通路门店!$S:$S,$G1592)</f>
        <v>0</v>
      </c>
      <c r="AQ1592" s="83"/>
      <c r="AR1592" s="99">
        <f>SUMIFS(通讯通路门店!$T:$T,通讯通路门店!$S:$S,$G1592)</f>
        <v>0</v>
      </c>
      <c r="AS1592" s="99">
        <f>SUMIFS(通讯通路门店!$U:$U,通讯通路门店!$S:$S,$G1592)</f>
        <v>0</v>
      </c>
      <c r="AT1592" s="99">
        <f>SUMIFS(通讯通路门店!$V:$V,通讯通路门店!$S:$S,$G1592)</f>
        <v>0</v>
      </c>
      <c r="AU1592" s="99">
        <f>SUMIFS(通讯通路门店!$W:$W,通讯通路门店!$S:$S,$G1592)</f>
        <v>0</v>
      </c>
      <c r="AV1592" s="99">
        <f>SUMIFS(通讯通路门店!$Z:$Z,通讯通路门店!$S:$S,$G1592)</f>
        <v>0</v>
      </c>
      <c r="AW1592" s="99">
        <f>SUMIFS(通讯通路门店!$AB:$AB,通讯通路门店!$S:$S,$G1592)</f>
        <v>0</v>
      </c>
      <c r="AX1592" s="99">
        <f>SUMIFS(通讯通路门店!$X:$X,通讯通路门店!$S:$S,$G1592)</f>
        <v>0</v>
      </c>
      <c r="AY1592" s="99">
        <f>SUMIFS(通讯通路门店!$Y:$Y,通讯通路门店!$S:$S,$G1592)</f>
        <v>0</v>
      </c>
      <c r="AZ1592" s="99">
        <f>SUMIFS(通讯通路门店!$AA:$AA,通讯通路门店!$S:$S,$G1592)</f>
        <v>0</v>
      </c>
      <c r="BA1592" s="99">
        <f t="shared" si="123"/>
        <v>0</v>
      </c>
      <c r="BB1592" s="99">
        <f t="shared" si="124"/>
        <v>0</v>
      </c>
      <c r="BC1592" s="99">
        <f>SUMIFS(通讯通路门店!$W:$W,通讯通路门店!$S:$S,$G1592,通讯通路门店!$J:$J,"荣耀体验店")+SUMIFS(通讯通路门店!$W:$W,通讯通路门店!$S:$S,$G1592,通讯通路门店!$J:$J,"荣耀授权专卖店")</f>
        <v>0</v>
      </c>
      <c r="BD1592" s="99">
        <f>SUMIFS(通讯通路门店!$Z:$Z,通讯通路门店!$S:$S,$G1592,通讯通路门店!$J:$J,"VIVO体验店")</f>
        <v>0</v>
      </c>
      <c r="BE1592" s="99">
        <f>SUMIFS(通讯通路门店!$AB:$AB,通讯通路门店!$S:$S,$G1592,通讯通路门店!$J:$J,"OPPO体验店")</f>
        <v>0</v>
      </c>
      <c r="BF1592" s="99">
        <f>SUMIFS(通讯通路门店!$X:$X,通讯通路门店!$S:$S,$G1592,通讯通路门店!$J:$J,"华为授权体验店")+SUMIFS(通讯通路门店!$AA:$AA,通讯通路门店!$S:$S,$G1592,通讯通路门店!$J:$J,"华为堡垒店")</f>
        <v>0</v>
      </c>
      <c r="BG1592" s="99">
        <f>SUMIFS(通讯通路门店!$Y:$Y,通讯通路门店!$S:$S,$G1592,通讯通路门店!$J:$J,"小米体验店")</f>
        <v>0</v>
      </c>
      <c r="BH1592" s="99">
        <f>SUMIFS(通讯通路门店!$AA:$AA,通讯通路门店!$S:$S,$G1592,通讯通路门店!$J:$J,"苹果体验店")</f>
        <v>0</v>
      </c>
      <c r="BI1592" s="99">
        <f>SUMIFS(通讯通路门店!$K:$K,通讯通路门店!$S:$S,$G1592,通讯通路门店!$J:$J,"其他品牌专卖店")</f>
        <v>0</v>
      </c>
      <c r="BJ1592" s="99">
        <f>SUMIFS(通讯通路门店!$AC:$AC,通讯通路门店!$S:$S,$G1592)</f>
        <v>0</v>
      </c>
      <c r="BK1592" s="99">
        <f>SUMIFS(通讯通路门店!$AD:$AD,通讯通路门店!$S:$S,$G1592)</f>
        <v>0</v>
      </c>
      <c r="BL1592" s="99">
        <f>SUMIFS(通讯通路门店!$AE:$AE,通讯通路门店!$S:$S,$G1592)</f>
        <v>0</v>
      </c>
      <c r="BM1592" s="99">
        <f>SUMIFS(通讯通路门店!$AF:$AF,通讯通路门店!$S:$S,$G1592)</f>
        <v>0</v>
      </c>
      <c r="BN1592" s="99">
        <f>SUMIFS(通讯通路门店!$AG:$AG,通讯通路门店!$S:$S,$G1592)</f>
        <v>0</v>
      </c>
      <c r="BO1592" s="99">
        <f>SUMIFS(通讯通路门店!$AH:$AH,通讯通路门店!$S:$S,$G1592)</f>
        <v>0</v>
      </c>
      <c r="BP1592" s="99">
        <f>SUMIFS(通讯通路门店!$AI:$AI,通讯通路门店!$S:$S,$G1592)</f>
        <v>0</v>
      </c>
      <c r="BQ1592" s="83"/>
    </row>
    <row r="1593" spans="1:69">
      <c r="A1593" s="99" t="str">
        <f>IFERROR(_xlfn.XLOOKUP($G1593,通讯通路门店!$S$4:$S$993931,通讯通路门店!$A$4:$A$993931,0,0),"")</f>
        <v>海南省</v>
      </c>
      <c r="B1593" s="99" t="str">
        <f>IFERROR(_xlfn.XLOOKUP($G1593,通讯通路门店!$S$4:$S$993931,通讯通路门店!$B$4:$B$993931,0,0),"")</f>
        <v>东方市</v>
      </c>
      <c r="C1593" s="99" t="str">
        <f>IFERROR(_xlfn.XLOOKUP($G1593,通讯通路门店!$S$4:$S$993931,通讯通路门店!$C$4:$C$993931,0,0),"")</f>
        <v>东方市</v>
      </c>
      <c r="D1593" s="99" t="str">
        <f>IFERROR(_xlfn.XLOOKUP($G1593,通讯通路门店!$S$4:$S$993931,通讯通路门店!$D$4:$D$993931,0,0),"")</f>
        <v>八所镇</v>
      </c>
      <c r="E1593" s="83"/>
      <c r="F1593" s="83"/>
      <c r="G1593" s="101"/>
      <c r="H1593" s="102">
        <f>IFERROR(_xlfn.XLOOKUP($G1593,通讯通路门店!$S$4:$S$993931,通讯通路门店!$R$4:$R$993931,0,0),"")</f>
        <v>0</v>
      </c>
      <c r="I1593" s="83"/>
      <c r="J1593" s="83"/>
      <c r="K1593" s="83"/>
      <c r="L1593" s="83"/>
      <c r="M1593" s="83"/>
      <c r="N1593" s="83"/>
      <c r="O1593" s="83"/>
      <c r="P1593" s="83"/>
      <c r="Q1593" s="83"/>
      <c r="R1593" s="83"/>
      <c r="S1593" s="83"/>
      <c r="T1593" s="83"/>
      <c r="U1593" s="99">
        <f>COUNTIF(通讯通路门店!$S:$S,$G1593)</f>
        <v>0</v>
      </c>
      <c r="V1593" s="99">
        <f>COUNTIFS(通讯通路门店!$S:$S,$G1593,通讯通路门店!$J:$J,"综合卖场")</f>
        <v>0</v>
      </c>
      <c r="W1593" s="99">
        <f>SUMIFS(通讯通路门店!$AJ:$AJ,通讯通路门店!$S:$S,通讯客户沙盘!$G1593)</f>
        <v>0</v>
      </c>
      <c r="X1593" s="99">
        <f t="shared" si="120"/>
        <v>0</v>
      </c>
      <c r="Y1593" s="99">
        <f>COUNTIFS(通讯通路门店!$S:$S,$G1593,通讯通路门店!$J:$J,"荣耀体验店")+COUNTIFS(通讯通路门店!$S:$S,$G1593,通讯通路门店!$J:$J,"荣耀授权专卖店")</f>
        <v>0</v>
      </c>
      <c r="Z1593" s="99">
        <f>COUNTIFS(通讯通路门店!$S:$S,$G1593,通讯通路门店!$J:$J,"VIVO体验店")</f>
        <v>0</v>
      </c>
      <c r="AA1593" s="99">
        <f>COUNTIFS(通讯通路门店!$S:$S,$G1593,通讯通路门店!$J:$J,"OPPO体验店")</f>
        <v>0</v>
      </c>
      <c r="AB1593" s="99">
        <f>COUNTIFS(通讯通路门店!$S:$S,$G1593,通讯通路门店!$J:$J,"华为授权体验店")+COUNTIFS(通讯通路门店!$S:$S,$G1593,通讯通路门店!$J:$J,"华为堡垒店")</f>
        <v>0</v>
      </c>
      <c r="AC1593" s="99">
        <f>COUNTIFS(通讯通路门店!$S:$S,$G1593,通讯通路门店!$J:$J,"小米体验店")</f>
        <v>0</v>
      </c>
      <c r="AD1593" s="99">
        <f>COUNTIFS(通讯通路门店!$S:$S,$G1593,通讯通路门店!$J:$J,"苹果体验店")</f>
        <v>0</v>
      </c>
      <c r="AE1593" s="99">
        <f>COUNTIFS(通讯通路门店!$S:$S,$G1593,通讯通路门店!$J:$J,"其他品牌专卖店")</f>
        <v>0</v>
      </c>
      <c r="AF1593" s="99">
        <f>SUMIFS(通讯通路门店!$BI:$BI,通讯通路门店!$S:$S,$G1593)</f>
        <v>0</v>
      </c>
      <c r="AG1593" s="99">
        <f>SUMIFS(通讯通路门店!$BH:$BH,通讯通路门店!$S:$S,$G1593)</f>
        <v>0</v>
      </c>
      <c r="AH1593" s="99">
        <f t="shared" si="121"/>
        <v>0</v>
      </c>
      <c r="AI1593" s="99">
        <f>SUMIFS(通讯通路门店!$BB:$BB,通讯通路门店!$S:$S,$G1593)</f>
        <v>0</v>
      </c>
      <c r="AJ1593" s="99">
        <f>SUMIFS(通讯通路门店!$BE:$BE,通讯通路门店!$S:$S,$G1593)</f>
        <v>0</v>
      </c>
      <c r="AK1593" s="99">
        <f>SUMIFS(通讯通路门店!$BG:$BG,通讯通路门店!$S:$S,$G1593)</f>
        <v>0</v>
      </c>
      <c r="AL1593" s="99">
        <f>SUMIFS(通讯通路门店!$BC:$BC,通讯通路门店!$S:$S,$G1593)</f>
        <v>0</v>
      </c>
      <c r="AM1593" s="99">
        <f>SUMIFS(通讯通路门店!$BD:$BD,通讯通路门店!$S:$S,$G1593)</f>
        <v>0</v>
      </c>
      <c r="AN1593" s="99">
        <f>SUMIFS(通讯通路门店!$BF:$BF,通讯通路门店!$S:$S,$G1593)</f>
        <v>0</v>
      </c>
      <c r="AO1593" s="99">
        <f t="shared" si="122"/>
        <v>0</v>
      </c>
      <c r="AP1593" s="99">
        <f>SUMIFS(通讯通路门店!$K:$K,通讯通路门店!$S:$S,$G1593)</f>
        <v>0</v>
      </c>
      <c r="AQ1593" s="83"/>
      <c r="AR1593" s="99">
        <f>SUMIFS(通讯通路门店!$T:$T,通讯通路门店!$S:$S,$G1593)</f>
        <v>0</v>
      </c>
      <c r="AS1593" s="99">
        <f>SUMIFS(通讯通路门店!$U:$U,通讯通路门店!$S:$S,$G1593)</f>
        <v>0</v>
      </c>
      <c r="AT1593" s="99">
        <f>SUMIFS(通讯通路门店!$V:$V,通讯通路门店!$S:$S,$G1593)</f>
        <v>0</v>
      </c>
      <c r="AU1593" s="99">
        <f>SUMIFS(通讯通路门店!$W:$W,通讯通路门店!$S:$S,$G1593)</f>
        <v>0</v>
      </c>
      <c r="AV1593" s="99">
        <f>SUMIFS(通讯通路门店!$Z:$Z,通讯通路门店!$S:$S,$G1593)</f>
        <v>0</v>
      </c>
      <c r="AW1593" s="99">
        <f>SUMIFS(通讯通路门店!$AB:$AB,通讯通路门店!$S:$S,$G1593)</f>
        <v>0</v>
      </c>
      <c r="AX1593" s="99">
        <f>SUMIFS(通讯通路门店!$X:$X,通讯通路门店!$S:$S,$G1593)</f>
        <v>0</v>
      </c>
      <c r="AY1593" s="99">
        <f>SUMIFS(通讯通路门店!$Y:$Y,通讯通路门店!$S:$S,$G1593)</f>
        <v>0</v>
      </c>
      <c r="AZ1593" s="99">
        <f>SUMIFS(通讯通路门店!$AA:$AA,通讯通路门店!$S:$S,$G1593)</f>
        <v>0</v>
      </c>
      <c r="BA1593" s="99">
        <f t="shared" si="123"/>
        <v>0</v>
      </c>
      <c r="BB1593" s="99">
        <f t="shared" si="124"/>
        <v>0</v>
      </c>
      <c r="BC1593" s="99">
        <f>SUMIFS(通讯通路门店!$W:$W,通讯通路门店!$S:$S,$G1593,通讯通路门店!$J:$J,"荣耀体验店")+SUMIFS(通讯通路门店!$W:$W,通讯通路门店!$S:$S,$G1593,通讯通路门店!$J:$J,"荣耀授权专卖店")</f>
        <v>0</v>
      </c>
      <c r="BD1593" s="99">
        <f>SUMIFS(通讯通路门店!$Z:$Z,通讯通路门店!$S:$S,$G1593,通讯通路门店!$J:$J,"VIVO体验店")</f>
        <v>0</v>
      </c>
      <c r="BE1593" s="99">
        <f>SUMIFS(通讯通路门店!$AB:$AB,通讯通路门店!$S:$S,$G1593,通讯通路门店!$J:$J,"OPPO体验店")</f>
        <v>0</v>
      </c>
      <c r="BF1593" s="99">
        <f>SUMIFS(通讯通路门店!$X:$X,通讯通路门店!$S:$S,$G1593,通讯通路门店!$J:$J,"华为授权体验店")+SUMIFS(通讯通路门店!$AA:$AA,通讯通路门店!$S:$S,$G1593,通讯通路门店!$J:$J,"华为堡垒店")</f>
        <v>0</v>
      </c>
      <c r="BG1593" s="99">
        <f>SUMIFS(通讯通路门店!$Y:$Y,通讯通路门店!$S:$S,$G1593,通讯通路门店!$J:$J,"小米体验店")</f>
        <v>0</v>
      </c>
      <c r="BH1593" s="99">
        <f>SUMIFS(通讯通路门店!$AA:$AA,通讯通路门店!$S:$S,$G1593,通讯通路门店!$J:$J,"苹果体验店")</f>
        <v>0</v>
      </c>
      <c r="BI1593" s="99">
        <f>SUMIFS(通讯通路门店!$K:$K,通讯通路门店!$S:$S,$G1593,通讯通路门店!$J:$J,"其他品牌专卖店")</f>
        <v>0</v>
      </c>
      <c r="BJ1593" s="99">
        <f>SUMIFS(通讯通路门店!$AC:$AC,通讯通路门店!$S:$S,$G1593)</f>
        <v>0</v>
      </c>
      <c r="BK1593" s="99">
        <f>SUMIFS(通讯通路门店!$AD:$AD,通讯通路门店!$S:$S,$G1593)</f>
        <v>0</v>
      </c>
      <c r="BL1593" s="99">
        <f>SUMIFS(通讯通路门店!$AE:$AE,通讯通路门店!$S:$S,$G1593)</f>
        <v>0</v>
      </c>
      <c r="BM1593" s="99">
        <f>SUMIFS(通讯通路门店!$AF:$AF,通讯通路门店!$S:$S,$G1593)</f>
        <v>0</v>
      </c>
      <c r="BN1593" s="99">
        <f>SUMIFS(通讯通路门店!$AG:$AG,通讯通路门店!$S:$S,$G1593)</f>
        <v>0</v>
      </c>
      <c r="BO1593" s="99">
        <f>SUMIFS(通讯通路门店!$AH:$AH,通讯通路门店!$S:$S,$G1593)</f>
        <v>0</v>
      </c>
      <c r="BP1593" s="99">
        <f>SUMIFS(通讯通路门店!$AI:$AI,通讯通路门店!$S:$S,$G1593)</f>
        <v>0</v>
      </c>
      <c r="BQ1593" s="83"/>
    </row>
    <row r="1594" spans="1:69">
      <c r="A1594" s="99" t="str">
        <f>IFERROR(_xlfn.XLOOKUP($G1594,通讯通路门店!$S$4:$S$993931,通讯通路门店!$A$4:$A$993931,0,0),"")</f>
        <v>海南省</v>
      </c>
      <c r="B1594" s="99" t="str">
        <f>IFERROR(_xlfn.XLOOKUP($G1594,通讯通路门店!$S$4:$S$993931,通讯通路门店!$B$4:$B$993931,0,0),"")</f>
        <v>东方市</v>
      </c>
      <c r="C1594" s="99" t="str">
        <f>IFERROR(_xlfn.XLOOKUP($G1594,通讯通路门店!$S$4:$S$993931,通讯通路门店!$C$4:$C$993931,0,0),"")</f>
        <v>东方市</v>
      </c>
      <c r="D1594" s="99" t="str">
        <f>IFERROR(_xlfn.XLOOKUP($G1594,通讯通路门店!$S$4:$S$993931,通讯通路门店!$D$4:$D$993931,0,0),"")</f>
        <v>八所镇</v>
      </c>
      <c r="E1594" s="83"/>
      <c r="F1594" s="83"/>
      <c r="G1594" s="101"/>
      <c r="H1594" s="102">
        <f>IFERROR(_xlfn.XLOOKUP($G1594,通讯通路门店!$S$4:$S$993931,通讯通路门店!$R$4:$R$993931,0,0),"")</f>
        <v>0</v>
      </c>
      <c r="I1594" s="83"/>
      <c r="J1594" s="83"/>
      <c r="K1594" s="83"/>
      <c r="L1594" s="83"/>
      <c r="M1594" s="83"/>
      <c r="N1594" s="83"/>
      <c r="O1594" s="83"/>
      <c r="P1594" s="83"/>
      <c r="Q1594" s="83"/>
      <c r="R1594" s="83"/>
      <c r="S1594" s="83"/>
      <c r="T1594" s="83"/>
      <c r="U1594" s="99">
        <f>COUNTIF(通讯通路门店!$S:$S,$G1594)</f>
        <v>0</v>
      </c>
      <c r="V1594" s="99">
        <f>COUNTIFS(通讯通路门店!$S:$S,$G1594,通讯通路门店!$J:$J,"综合卖场")</f>
        <v>0</v>
      </c>
      <c r="W1594" s="99">
        <f>SUMIFS(通讯通路门店!$AJ:$AJ,通讯通路门店!$S:$S,通讯客户沙盘!$G1594)</f>
        <v>0</v>
      </c>
      <c r="X1594" s="99">
        <f t="shared" si="120"/>
        <v>0</v>
      </c>
      <c r="Y1594" s="99">
        <f>COUNTIFS(通讯通路门店!$S:$S,$G1594,通讯通路门店!$J:$J,"荣耀体验店")+COUNTIFS(通讯通路门店!$S:$S,$G1594,通讯通路门店!$J:$J,"荣耀授权专卖店")</f>
        <v>0</v>
      </c>
      <c r="Z1594" s="99">
        <f>COUNTIFS(通讯通路门店!$S:$S,$G1594,通讯通路门店!$J:$J,"VIVO体验店")</f>
        <v>0</v>
      </c>
      <c r="AA1594" s="99">
        <f>COUNTIFS(通讯通路门店!$S:$S,$G1594,通讯通路门店!$J:$J,"OPPO体验店")</f>
        <v>0</v>
      </c>
      <c r="AB1594" s="99">
        <f>COUNTIFS(通讯通路门店!$S:$S,$G1594,通讯通路门店!$J:$J,"华为授权体验店")+COUNTIFS(通讯通路门店!$S:$S,$G1594,通讯通路门店!$J:$J,"华为堡垒店")</f>
        <v>0</v>
      </c>
      <c r="AC1594" s="99">
        <f>COUNTIFS(通讯通路门店!$S:$S,$G1594,通讯通路门店!$J:$J,"小米体验店")</f>
        <v>0</v>
      </c>
      <c r="AD1594" s="99">
        <f>COUNTIFS(通讯通路门店!$S:$S,$G1594,通讯通路门店!$J:$J,"苹果体验店")</f>
        <v>0</v>
      </c>
      <c r="AE1594" s="99">
        <f>COUNTIFS(通讯通路门店!$S:$S,$G1594,通讯通路门店!$J:$J,"其他品牌专卖店")</f>
        <v>0</v>
      </c>
      <c r="AF1594" s="99">
        <f>SUMIFS(通讯通路门店!$BI:$BI,通讯通路门店!$S:$S,$G1594)</f>
        <v>0</v>
      </c>
      <c r="AG1594" s="99">
        <f>SUMIFS(通讯通路门店!$BH:$BH,通讯通路门店!$S:$S,$G1594)</f>
        <v>0</v>
      </c>
      <c r="AH1594" s="99">
        <f t="shared" si="121"/>
        <v>0</v>
      </c>
      <c r="AI1594" s="99">
        <f>SUMIFS(通讯通路门店!$BB:$BB,通讯通路门店!$S:$S,$G1594)</f>
        <v>0</v>
      </c>
      <c r="AJ1594" s="99">
        <f>SUMIFS(通讯通路门店!$BE:$BE,通讯通路门店!$S:$S,$G1594)</f>
        <v>0</v>
      </c>
      <c r="AK1594" s="99">
        <f>SUMIFS(通讯通路门店!$BG:$BG,通讯通路门店!$S:$S,$G1594)</f>
        <v>0</v>
      </c>
      <c r="AL1594" s="99">
        <f>SUMIFS(通讯通路门店!$BC:$BC,通讯通路门店!$S:$S,$G1594)</f>
        <v>0</v>
      </c>
      <c r="AM1594" s="99">
        <f>SUMIFS(通讯通路门店!$BD:$BD,通讯通路门店!$S:$S,$G1594)</f>
        <v>0</v>
      </c>
      <c r="AN1594" s="99">
        <f>SUMIFS(通讯通路门店!$BF:$BF,通讯通路门店!$S:$S,$G1594)</f>
        <v>0</v>
      </c>
      <c r="AO1594" s="99">
        <f t="shared" si="122"/>
        <v>0</v>
      </c>
      <c r="AP1594" s="99">
        <f>SUMIFS(通讯通路门店!$K:$K,通讯通路门店!$S:$S,$G1594)</f>
        <v>0</v>
      </c>
      <c r="AQ1594" s="83"/>
      <c r="AR1594" s="99">
        <f>SUMIFS(通讯通路门店!$T:$T,通讯通路门店!$S:$S,$G1594)</f>
        <v>0</v>
      </c>
      <c r="AS1594" s="99">
        <f>SUMIFS(通讯通路门店!$U:$U,通讯通路门店!$S:$S,$G1594)</f>
        <v>0</v>
      </c>
      <c r="AT1594" s="99">
        <f>SUMIFS(通讯通路门店!$V:$V,通讯通路门店!$S:$S,$G1594)</f>
        <v>0</v>
      </c>
      <c r="AU1594" s="99">
        <f>SUMIFS(通讯通路门店!$W:$W,通讯通路门店!$S:$S,$G1594)</f>
        <v>0</v>
      </c>
      <c r="AV1594" s="99">
        <f>SUMIFS(通讯通路门店!$Z:$Z,通讯通路门店!$S:$S,$G1594)</f>
        <v>0</v>
      </c>
      <c r="AW1594" s="99">
        <f>SUMIFS(通讯通路门店!$AB:$AB,通讯通路门店!$S:$S,$G1594)</f>
        <v>0</v>
      </c>
      <c r="AX1594" s="99">
        <f>SUMIFS(通讯通路门店!$X:$X,通讯通路门店!$S:$S,$G1594)</f>
        <v>0</v>
      </c>
      <c r="AY1594" s="99">
        <f>SUMIFS(通讯通路门店!$Y:$Y,通讯通路门店!$S:$S,$G1594)</f>
        <v>0</v>
      </c>
      <c r="AZ1594" s="99">
        <f>SUMIFS(通讯通路门店!$AA:$AA,通讯通路门店!$S:$S,$G1594)</f>
        <v>0</v>
      </c>
      <c r="BA1594" s="99">
        <f t="shared" si="123"/>
        <v>0</v>
      </c>
      <c r="BB1594" s="99">
        <f t="shared" si="124"/>
        <v>0</v>
      </c>
      <c r="BC1594" s="99">
        <f>SUMIFS(通讯通路门店!$W:$W,通讯通路门店!$S:$S,$G1594,通讯通路门店!$J:$J,"荣耀体验店")+SUMIFS(通讯通路门店!$W:$W,通讯通路门店!$S:$S,$G1594,通讯通路门店!$J:$J,"荣耀授权专卖店")</f>
        <v>0</v>
      </c>
      <c r="BD1594" s="99">
        <f>SUMIFS(通讯通路门店!$Z:$Z,通讯通路门店!$S:$S,$G1594,通讯通路门店!$J:$J,"VIVO体验店")</f>
        <v>0</v>
      </c>
      <c r="BE1594" s="99">
        <f>SUMIFS(通讯通路门店!$AB:$AB,通讯通路门店!$S:$S,$G1594,通讯通路门店!$J:$J,"OPPO体验店")</f>
        <v>0</v>
      </c>
      <c r="BF1594" s="99">
        <f>SUMIFS(通讯通路门店!$X:$X,通讯通路门店!$S:$S,$G1594,通讯通路门店!$J:$J,"华为授权体验店")+SUMIFS(通讯通路门店!$AA:$AA,通讯通路门店!$S:$S,$G1594,通讯通路门店!$J:$J,"华为堡垒店")</f>
        <v>0</v>
      </c>
      <c r="BG1594" s="99">
        <f>SUMIFS(通讯通路门店!$Y:$Y,通讯通路门店!$S:$S,$G1594,通讯通路门店!$J:$J,"小米体验店")</f>
        <v>0</v>
      </c>
      <c r="BH1594" s="99">
        <f>SUMIFS(通讯通路门店!$AA:$AA,通讯通路门店!$S:$S,$G1594,通讯通路门店!$J:$J,"苹果体验店")</f>
        <v>0</v>
      </c>
      <c r="BI1594" s="99">
        <f>SUMIFS(通讯通路门店!$K:$K,通讯通路门店!$S:$S,$G1594,通讯通路门店!$J:$J,"其他品牌专卖店")</f>
        <v>0</v>
      </c>
      <c r="BJ1594" s="99">
        <f>SUMIFS(通讯通路门店!$AC:$AC,通讯通路门店!$S:$S,$G1594)</f>
        <v>0</v>
      </c>
      <c r="BK1594" s="99">
        <f>SUMIFS(通讯通路门店!$AD:$AD,通讯通路门店!$S:$S,$G1594)</f>
        <v>0</v>
      </c>
      <c r="BL1594" s="99">
        <f>SUMIFS(通讯通路门店!$AE:$AE,通讯通路门店!$S:$S,$G1594)</f>
        <v>0</v>
      </c>
      <c r="BM1594" s="99">
        <f>SUMIFS(通讯通路门店!$AF:$AF,通讯通路门店!$S:$S,$G1594)</f>
        <v>0</v>
      </c>
      <c r="BN1594" s="99">
        <f>SUMIFS(通讯通路门店!$AG:$AG,通讯通路门店!$S:$S,$G1594)</f>
        <v>0</v>
      </c>
      <c r="BO1594" s="99">
        <f>SUMIFS(通讯通路门店!$AH:$AH,通讯通路门店!$S:$S,$G1594)</f>
        <v>0</v>
      </c>
      <c r="BP1594" s="99">
        <f>SUMIFS(通讯通路门店!$AI:$AI,通讯通路门店!$S:$S,$G1594)</f>
        <v>0</v>
      </c>
      <c r="BQ1594" s="83"/>
    </row>
    <row r="1595" spans="1:69">
      <c r="A1595" s="99" t="str">
        <f>IFERROR(_xlfn.XLOOKUP($G1595,通讯通路门店!$S$4:$S$993931,通讯通路门店!$A$4:$A$993931,0,0),"")</f>
        <v>海南省</v>
      </c>
      <c r="B1595" s="99" t="str">
        <f>IFERROR(_xlfn.XLOOKUP($G1595,通讯通路门店!$S$4:$S$993931,通讯通路门店!$B$4:$B$993931,0,0),"")</f>
        <v>东方市</v>
      </c>
      <c r="C1595" s="99" t="str">
        <f>IFERROR(_xlfn.XLOOKUP($G1595,通讯通路门店!$S$4:$S$993931,通讯通路门店!$C$4:$C$993931,0,0),"")</f>
        <v>东方市</v>
      </c>
      <c r="D1595" s="99" t="str">
        <f>IFERROR(_xlfn.XLOOKUP($G1595,通讯通路门店!$S$4:$S$993931,通讯通路门店!$D$4:$D$993931,0,0),"")</f>
        <v>八所镇</v>
      </c>
      <c r="E1595" s="83"/>
      <c r="F1595" s="83"/>
      <c r="G1595" s="101"/>
      <c r="H1595" s="102">
        <f>IFERROR(_xlfn.XLOOKUP($G1595,通讯通路门店!$S$4:$S$993931,通讯通路门店!$R$4:$R$993931,0,0),"")</f>
        <v>0</v>
      </c>
      <c r="I1595" s="83"/>
      <c r="J1595" s="83"/>
      <c r="K1595" s="83"/>
      <c r="L1595" s="83"/>
      <c r="M1595" s="83"/>
      <c r="N1595" s="83"/>
      <c r="O1595" s="83"/>
      <c r="P1595" s="83"/>
      <c r="Q1595" s="83"/>
      <c r="R1595" s="83"/>
      <c r="S1595" s="83"/>
      <c r="T1595" s="83"/>
      <c r="U1595" s="99">
        <f>COUNTIF(通讯通路门店!$S:$S,$G1595)</f>
        <v>0</v>
      </c>
      <c r="V1595" s="99">
        <f>COUNTIFS(通讯通路门店!$S:$S,$G1595,通讯通路门店!$J:$J,"综合卖场")</f>
        <v>0</v>
      </c>
      <c r="W1595" s="99">
        <f>SUMIFS(通讯通路门店!$AJ:$AJ,通讯通路门店!$S:$S,通讯客户沙盘!$G1595)</f>
        <v>0</v>
      </c>
      <c r="X1595" s="99">
        <f t="shared" si="120"/>
        <v>0</v>
      </c>
      <c r="Y1595" s="99">
        <f>COUNTIFS(通讯通路门店!$S:$S,$G1595,通讯通路门店!$J:$J,"荣耀体验店")+COUNTIFS(通讯通路门店!$S:$S,$G1595,通讯通路门店!$J:$J,"荣耀授权专卖店")</f>
        <v>0</v>
      </c>
      <c r="Z1595" s="99">
        <f>COUNTIFS(通讯通路门店!$S:$S,$G1595,通讯通路门店!$J:$J,"VIVO体验店")</f>
        <v>0</v>
      </c>
      <c r="AA1595" s="99">
        <f>COUNTIFS(通讯通路门店!$S:$S,$G1595,通讯通路门店!$J:$J,"OPPO体验店")</f>
        <v>0</v>
      </c>
      <c r="AB1595" s="99">
        <f>COUNTIFS(通讯通路门店!$S:$S,$G1595,通讯通路门店!$J:$J,"华为授权体验店")+COUNTIFS(通讯通路门店!$S:$S,$G1595,通讯通路门店!$J:$J,"华为堡垒店")</f>
        <v>0</v>
      </c>
      <c r="AC1595" s="99">
        <f>COUNTIFS(通讯通路门店!$S:$S,$G1595,通讯通路门店!$J:$J,"小米体验店")</f>
        <v>0</v>
      </c>
      <c r="AD1595" s="99">
        <f>COUNTIFS(通讯通路门店!$S:$S,$G1595,通讯通路门店!$J:$J,"苹果体验店")</f>
        <v>0</v>
      </c>
      <c r="AE1595" s="99">
        <f>COUNTIFS(通讯通路门店!$S:$S,$G1595,通讯通路门店!$J:$J,"其他品牌专卖店")</f>
        <v>0</v>
      </c>
      <c r="AF1595" s="99">
        <f>SUMIFS(通讯通路门店!$BI:$BI,通讯通路门店!$S:$S,$G1595)</f>
        <v>0</v>
      </c>
      <c r="AG1595" s="99">
        <f>SUMIFS(通讯通路门店!$BH:$BH,通讯通路门店!$S:$S,$G1595)</f>
        <v>0</v>
      </c>
      <c r="AH1595" s="99">
        <f t="shared" si="121"/>
        <v>0</v>
      </c>
      <c r="AI1595" s="99">
        <f>SUMIFS(通讯通路门店!$BB:$BB,通讯通路门店!$S:$S,$G1595)</f>
        <v>0</v>
      </c>
      <c r="AJ1595" s="99">
        <f>SUMIFS(通讯通路门店!$BE:$BE,通讯通路门店!$S:$S,$G1595)</f>
        <v>0</v>
      </c>
      <c r="AK1595" s="99">
        <f>SUMIFS(通讯通路门店!$BG:$BG,通讯通路门店!$S:$S,$G1595)</f>
        <v>0</v>
      </c>
      <c r="AL1595" s="99">
        <f>SUMIFS(通讯通路门店!$BC:$BC,通讯通路门店!$S:$S,$G1595)</f>
        <v>0</v>
      </c>
      <c r="AM1595" s="99">
        <f>SUMIFS(通讯通路门店!$BD:$BD,通讯通路门店!$S:$S,$G1595)</f>
        <v>0</v>
      </c>
      <c r="AN1595" s="99">
        <f>SUMIFS(通讯通路门店!$BF:$BF,通讯通路门店!$S:$S,$G1595)</f>
        <v>0</v>
      </c>
      <c r="AO1595" s="99">
        <f t="shared" si="122"/>
        <v>0</v>
      </c>
      <c r="AP1595" s="99">
        <f>SUMIFS(通讯通路门店!$K:$K,通讯通路门店!$S:$S,$G1595)</f>
        <v>0</v>
      </c>
      <c r="AQ1595" s="83"/>
      <c r="AR1595" s="99">
        <f>SUMIFS(通讯通路门店!$T:$T,通讯通路门店!$S:$S,$G1595)</f>
        <v>0</v>
      </c>
      <c r="AS1595" s="99">
        <f>SUMIFS(通讯通路门店!$U:$U,通讯通路门店!$S:$S,$G1595)</f>
        <v>0</v>
      </c>
      <c r="AT1595" s="99">
        <f>SUMIFS(通讯通路门店!$V:$V,通讯通路门店!$S:$S,$G1595)</f>
        <v>0</v>
      </c>
      <c r="AU1595" s="99">
        <f>SUMIFS(通讯通路门店!$W:$W,通讯通路门店!$S:$S,$G1595)</f>
        <v>0</v>
      </c>
      <c r="AV1595" s="99">
        <f>SUMIFS(通讯通路门店!$Z:$Z,通讯通路门店!$S:$S,$G1595)</f>
        <v>0</v>
      </c>
      <c r="AW1595" s="99">
        <f>SUMIFS(通讯通路门店!$AB:$AB,通讯通路门店!$S:$S,$G1595)</f>
        <v>0</v>
      </c>
      <c r="AX1595" s="99">
        <f>SUMIFS(通讯通路门店!$X:$X,通讯通路门店!$S:$S,$G1595)</f>
        <v>0</v>
      </c>
      <c r="AY1595" s="99">
        <f>SUMIFS(通讯通路门店!$Y:$Y,通讯通路门店!$S:$S,$G1595)</f>
        <v>0</v>
      </c>
      <c r="AZ1595" s="99">
        <f>SUMIFS(通讯通路门店!$AA:$AA,通讯通路门店!$S:$S,$G1595)</f>
        <v>0</v>
      </c>
      <c r="BA1595" s="99">
        <f t="shared" si="123"/>
        <v>0</v>
      </c>
      <c r="BB1595" s="99">
        <f t="shared" si="124"/>
        <v>0</v>
      </c>
      <c r="BC1595" s="99">
        <f>SUMIFS(通讯通路门店!$W:$W,通讯通路门店!$S:$S,$G1595,通讯通路门店!$J:$J,"荣耀体验店")+SUMIFS(通讯通路门店!$W:$W,通讯通路门店!$S:$S,$G1595,通讯通路门店!$J:$J,"荣耀授权专卖店")</f>
        <v>0</v>
      </c>
      <c r="BD1595" s="99">
        <f>SUMIFS(通讯通路门店!$Z:$Z,通讯通路门店!$S:$S,$G1595,通讯通路门店!$J:$J,"VIVO体验店")</f>
        <v>0</v>
      </c>
      <c r="BE1595" s="99">
        <f>SUMIFS(通讯通路门店!$AB:$AB,通讯通路门店!$S:$S,$G1595,通讯通路门店!$J:$J,"OPPO体验店")</f>
        <v>0</v>
      </c>
      <c r="BF1595" s="99">
        <f>SUMIFS(通讯通路门店!$X:$X,通讯通路门店!$S:$S,$G1595,通讯通路门店!$J:$J,"华为授权体验店")+SUMIFS(通讯通路门店!$AA:$AA,通讯通路门店!$S:$S,$G1595,通讯通路门店!$J:$J,"华为堡垒店")</f>
        <v>0</v>
      </c>
      <c r="BG1595" s="99">
        <f>SUMIFS(通讯通路门店!$Y:$Y,通讯通路门店!$S:$S,$G1595,通讯通路门店!$J:$J,"小米体验店")</f>
        <v>0</v>
      </c>
      <c r="BH1595" s="99">
        <f>SUMIFS(通讯通路门店!$AA:$AA,通讯通路门店!$S:$S,$G1595,通讯通路门店!$J:$J,"苹果体验店")</f>
        <v>0</v>
      </c>
      <c r="BI1595" s="99">
        <f>SUMIFS(通讯通路门店!$K:$K,通讯通路门店!$S:$S,$G1595,通讯通路门店!$J:$J,"其他品牌专卖店")</f>
        <v>0</v>
      </c>
      <c r="BJ1595" s="99">
        <f>SUMIFS(通讯通路门店!$AC:$AC,通讯通路门店!$S:$S,$G1595)</f>
        <v>0</v>
      </c>
      <c r="BK1595" s="99">
        <f>SUMIFS(通讯通路门店!$AD:$AD,通讯通路门店!$S:$S,$G1595)</f>
        <v>0</v>
      </c>
      <c r="BL1595" s="99">
        <f>SUMIFS(通讯通路门店!$AE:$AE,通讯通路门店!$S:$S,$G1595)</f>
        <v>0</v>
      </c>
      <c r="BM1595" s="99">
        <f>SUMIFS(通讯通路门店!$AF:$AF,通讯通路门店!$S:$S,$G1595)</f>
        <v>0</v>
      </c>
      <c r="BN1595" s="99">
        <f>SUMIFS(通讯通路门店!$AG:$AG,通讯通路门店!$S:$S,$G1595)</f>
        <v>0</v>
      </c>
      <c r="BO1595" s="99">
        <f>SUMIFS(通讯通路门店!$AH:$AH,通讯通路门店!$S:$S,$G1595)</f>
        <v>0</v>
      </c>
      <c r="BP1595" s="99">
        <f>SUMIFS(通讯通路门店!$AI:$AI,通讯通路门店!$S:$S,$G1595)</f>
        <v>0</v>
      </c>
      <c r="BQ1595" s="83"/>
    </row>
    <row r="1596" spans="1:69">
      <c r="A1596" s="99" t="str">
        <f>IFERROR(_xlfn.XLOOKUP($G1596,通讯通路门店!$S$4:$S$993931,通讯通路门店!$A$4:$A$993931,0,0),"")</f>
        <v>海南省</v>
      </c>
      <c r="B1596" s="99" t="str">
        <f>IFERROR(_xlfn.XLOOKUP($G1596,通讯通路门店!$S$4:$S$993931,通讯通路门店!$B$4:$B$993931,0,0),"")</f>
        <v>东方市</v>
      </c>
      <c r="C1596" s="99" t="str">
        <f>IFERROR(_xlfn.XLOOKUP($G1596,通讯通路门店!$S$4:$S$993931,通讯通路门店!$C$4:$C$993931,0,0),"")</f>
        <v>东方市</v>
      </c>
      <c r="D1596" s="99" t="str">
        <f>IFERROR(_xlfn.XLOOKUP($G1596,通讯通路门店!$S$4:$S$993931,通讯通路门店!$D$4:$D$993931,0,0),"")</f>
        <v>八所镇</v>
      </c>
      <c r="E1596" s="83"/>
      <c r="F1596" s="83"/>
      <c r="G1596" s="101"/>
      <c r="H1596" s="102">
        <f>IFERROR(_xlfn.XLOOKUP($G1596,通讯通路门店!$S$4:$S$993931,通讯通路门店!$R$4:$R$993931,0,0),"")</f>
        <v>0</v>
      </c>
      <c r="I1596" s="83"/>
      <c r="J1596" s="83"/>
      <c r="K1596" s="83"/>
      <c r="L1596" s="83"/>
      <c r="M1596" s="83"/>
      <c r="N1596" s="83"/>
      <c r="O1596" s="83"/>
      <c r="P1596" s="83"/>
      <c r="Q1596" s="83"/>
      <c r="R1596" s="83"/>
      <c r="S1596" s="83"/>
      <c r="T1596" s="83"/>
      <c r="U1596" s="99">
        <f>COUNTIF(通讯通路门店!$S:$S,$G1596)</f>
        <v>0</v>
      </c>
      <c r="V1596" s="99">
        <f>COUNTIFS(通讯通路门店!$S:$S,$G1596,通讯通路门店!$J:$J,"综合卖场")</f>
        <v>0</v>
      </c>
      <c r="W1596" s="99">
        <f>SUMIFS(通讯通路门店!$AJ:$AJ,通讯通路门店!$S:$S,通讯客户沙盘!$G1596)</f>
        <v>0</v>
      </c>
      <c r="X1596" s="99">
        <f t="shared" si="120"/>
        <v>0</v>
      </c>
      <c r="Y1596" s="99">
        <f>COUNTIFS(通讯通路门店!$S:$S,$G1596,通讯通路门店!$J:$J,"荣耀体验店")+COUNTIFS(通讯通路门店!$S:$S,$G1596,通讯通路门店!$J:$J,"荣耀授权专卖店")</f>
        <v>0</v>
      </c>
      <c r="Z1596" s="99">
        <f>COUNTIFS(通讯通路门店!$S:$S,$G1596,通讯通路门店!$J:$J,"VIVO体验店")</f>
        <v>0</v>
      </c>
      <c r="AA1596" s="99">
        <f>COUNTIFS(通讯通路门店!$S:$S,$G1596,通讯通路门店!$J:$J,"OPPO体验店")</f>
        <v>0</v>
      </c>
      <c r="AB1596" s="99">
        <f>COUNTIFS(通讯通路门店!$S:$S,$G1596,通讯通路门店!$J:$J,"华为授权体验店")+COUNTIFS(通讯通路门店!$S:$S,$G1596,通讯通路门店!$J:$J,"华为堡垒店")</f>
        <v>0</v>
      </c>
      <c r="AC1596" s="99">
        <f>COUNTIFS(通讯通路门店!$S:$S,$G1596,通讯通路门店!$J:$J,"小米体验店")</f>
        <v>0</v>
      </c>
      <c r="AD1596" s="99">
        <f>COUNTIFS(通讯通路门店!$S:$S,$G1596,通讯通路门店!$J:$J,"苹果体验店")</f>
        <v>0</v>
      </c>
      <c r="AE1596" s="99">
        <f>COUNTIFS(通讯通路门店!$S:$S,$G1596,通讯通路门店!$J:$J,"其他品牌专卖店")</f>
        <v>0</v>
      </c>
      <c r="AF1596" s="99">
        <f>SUMIFS(通讯通路门店!$BI:$BI,通讯通路门店!$S:$S,$G1596)</f>
        <v>0</v>
      </c>
      <c r="AG1596" s="99">
        <f>SUMIFS(通讯通路门店!$BH:$BH,通讯通路门店!$S:$S,$G1596)</f>
        <v>0</v>
      </c>
      <c r="AH1596" s="99">
        <f t="shared" si="121"/>
        <v>0</v>
      </c>
      <c r="AI1596" s="99">
        <f>SUMIFS(通讯通路门店!$BB:$BB,通讯通路门店!$S:$S,$G1596)</f>
        <v>0</v>
      </c>
      <c r="AJ1596" s="99">
        <f>SUMIFS(通讯通路门店!$BE:$BE,通讯通路门店!$S:$S,$G1596)</f>
        <v>0</v>
      </c>
      <c r="AK1596" s="99">
        <f>SUMIFS(通讯通路门店!$BG:$BG,通讯通路门店!$S:$S,$G1596)</f>
        <v>0</v>
      </c>
      <c r="AL1596" s="99">
        <f>SUMIFS(通讯通路门店!$BC:$BC,通讯通路门店!$S:$S,$G1596)</f>
        <v>0</v>
      </c>
      <c r="AM1596" s="99">
        <f>SUMIFS(通讯通路门店!$BD:$BD,通讯通路门店!$S:$S,$G1596)</f>
        <v>0</v>
      </c>
      <c r="AN1596" s="99">
        <f>SUMIFS(通讯通路门店!$BF:$BF,通讯通路门店!$S:$S,$G1596)</f>
        <v>0</v>
      </c>
      <c r="AO1596" s="99">
        <f t="shared" si="122"/>
        <v>0</v>
      </c>
      <c r="AP1596" s="99">
        <f>SUMIFS(通讯通路门店!$K:$K,通讯通路门店!$S:$S,$G1596)</f>
        <v>0</v>
      </c>
      <c r="AQ1596" s="83"/>
      <c r="AR1596" s="99">
        <f>SUMIFS(通讯通路门店!$T:$T,通讯通路门店!$S:$S,$G1596)</f>
        <v>0</v>
      </c>
      <c r="AS1596" s="99">
        <f>SUMIFS(通讯通路门店!$U:$U,通讯通路门店!$S:$S,$G1596)</f>
        <v>0</v>
      </c>
      <c r="AT1596" s="99">
        <f>SUMIFS(通讯通路门店!$V:$V,通讯通路门店!$S:$S,$G1596)</f>
        <v>0</v>
      </c>
      <c r="AU1596" s="99">
        <f>SUMIFS(通讯通路门店!$W:$W,通讯通路门店!$S:$S,$G1596)</f>
        <v>0</v>
      </c>
      <c r="AV1596" s="99">
        <f>SUMIFS(通讯通路门店!$Z:$Z,通讯通路门店!$S:$S,$G1596)</f>
        <v>0</v>
      </c>
      <c r="AW1596" s="99">
        <f>SUMIFS(通讯通路门店!$AB:$AB,通讯通路门店!$S:$S,$G1596)</f>
        <v>0</v>
      </c>
      <c r="AX1596" s="99">
        <f>SUMIFS(通讯通路门店!$X:$X,通讯通路门店!$S:$S,$G1596)</f>
        <v>0</v>
      </c>
      <c r="AY1596" s="99">
        <f>SUMIFS(通讯通路门店!$Y:$Y,通讯通路门店!$S:$S,$G1596)</f>
        <v>0</v>
      </c>
      <c r="AZ1596" s="99">
        <f>SUMIFS(通讯通路门店!$AA:$AA,通讯通路门店!$S:$S,$G1596)</f>
        <v>0</v>
      </c>
      <c r="BA1596" s="99">
        <f t="shared" si="123"/>
        <v>0</v>
      </c>
      <c r="BB1596" s="99">
        <f t="shared" si="124"/>
        <v>0</v>
      </c>
      <c r="BC1596" s="99">
        <f>SUMIFS(通讯通路门店!$W:$W,通讯通路门店!$S:$S,$G1596,通讯通路门店!$J:$J,"荣耀体验店")+SUMIFS(通讯通路门店!$W:$W,通讯通路门店!$S:$S,$G1596,通讯通路门店!$J:$J,"荣耀授权专卖店")</f>
        <v>0</v>
      </c>
      <c r="BD1596" s="99">
        <f>SUMIFS(通讯通路门店!$Z:$Z,通讯通路门店!$S:$S,$G1596,通讯通路门店!$J:$J,"VIVO体验店")</f>
        <v>0</v>
      </c>
      <c r="BE1596" s="99">
        <f>SUMIFS(通讯通路门店!$AB:$AB,通讯通路门店!$S:$S,$G1596,通讯通路门店!$J:$J,"OPPO体验店")</f>
        <v>0</v>
      </c>
      <c r="BF1596" s="99">
        <f>SUMIFS(通讯通路门店!$X:$X,通讯通路门店!$S:$S,$G1596,通讯通路门店!$J:$J,"华为授权体验店")+SUMIFS(通讯通路门店!$AA:$AA,通讯通路门店!$S:$S,$G1596,通讯通路门店!$J:$J,"华为堡垒店")</f>
        <v>0</v>
      </c>
      <c r="BG1596" s="99">
        <f>SUMIFS(通讯通路门店!$Y:$Y,通讯通路门店!$S:$S,$G1596,通讯通路门店!$J:$J,"小米体验店")</f>
        <v>0</v>
      </c>
      <c r="BH1596" s="99">
        <f>SUMIFS(通讯通路门店!$AA:$AA,通讯通路门店!$S:$S,$G1596,通讯通路门店!$J:$J,"苹果体验店")</f>
        <v>0</v>
      </c>
      <c r="BI1596" s="99">
        <f>SUMIFS(通讯通路门店!$K:$K,通讯通路门店!$S:$S,$G1596,通讯通路门店!$J:$J,"其他品牌专卖店")</f>
        <v>0</v>
      </c>
      <c r="BJ1596" s="99">
        <f>SUMIFS(通讯通路门店!$AC:$AC,通讯通路门店!$S:$S,$G1596)</f>
        <v>0</v>
      </c>
      <c r="BK1596" s="99">
        <f>SUMIFS(通讯通路门店!$AD:$AD,通讯通路门店!$S:$S,$G1596)</f>
        <v>0</v>
      </c>
      <c r="BL1596" s="99">
        <f>SUMIFS(通讯通路门店!$AE:$AE,通讯通路门店!$S:$S,$G1596)</f>
        <v>0</v>
      </c>
      <c r="BM1596" s="99">
        <f>SUMIFS(通讯通路门店!$AF:$AF,通讯通路门店!$S:$S,$G1596)</f>
        <v>0</v>
      </c>
      <c r="BN1596" s="99">
        <f>SUMIFS(通讯通路门店!$AG:$AG,通讯通路门店!$S:$S,$G1596)</f>
        <v>0</v>
      </c>
      <c r="BO1596" s="99">
        <f>SUMIFS(通讯通路门店!$AH:$AH,通讯通路门店!$S:$S,$G1596)</f>
        <v>0</v>
      </c>
      <c r="BP1596" s="99">
        <f>SUMIFS(通讯通路门店!$AI:$AI,通讯通路门店!$S:$S,$G1596)</f>
        <v>0</v>
      </c>
      <c r="BQ1596" s="83"/>
    </row>
    <row r="1597" spans="1:69">
      <c r="A1597" s="99" t="str">
        <f>IFERROR(_xlfn.XLOOKUP($G1597,通讯通路门店!$S$4:$S$993931,通讯通路门店!$A$4:$A$993931,0,0),"")</f>
        <v>海南省</v>
      </c>
      <c r="B1597" s="99" t="str">
        <f>IFERROR(_xlfn.XLOOKUP($G1597,通讯通路门店!$S$4:$S$993931,通讯通路门店!$B$4:$B$993931,0,0),"")</f>
        <v>东方市</v>
      </c>
      <c r="C1597" s="99" t="str">
        <f>IFERROR(_xlfn.XLOOKUP($G1597,通讯通路门店!$S$4:$S$993931,通讯通路门店!$C$4:$C$993931,0,0),"")</f>
        <v>东方市</v>
      </c>
      <c r="D1597" s="99" t="str">
        <f>IFERROR(_xlfn.XLOOKUP($G1597,通讯通路门店!$S$4:$S$993931,通讯通路门店!$D$4:$D$993931,0,0),"")</f>
        <v>八所镇</v>
      </c>
      <c r="E1597" s="83"/>
      <c r="F1597" s="83"/>
      <c r="G1597" s="101"/>
      <c r="H1597" s="102">
        <f>IFERROR(_xlfn.XLOOKUP($G1597,通讯通路门店!$S$4:$S$993931,通讯通路门店!$R$4:$R$993931,0,0),"")</f>
        <v>0</v>
      </c>
      <c r="I1597" s="83"/>
      <c r="J1597" s="83"/>
      <c r="K1597" s="83"/>
      <c r="L1597" s="83"/>
      <c r="M1597" s="83"/>
      <c r="N1597" s="83"/>
      <c r="O1597" s="83"/>
      <c r="P1597" s="83"/>
      <c r="Q1597" s="83"/>
      <c r="R1597" s="83"/>
      <c r="S1597" s="83"/>
      <c r="T1597" s="83"/>
      <c r="U1597" s="99">
        <f>COUNTIF(通讯通路门店!$S:$S,$G1597)</f>
        <v>0</v>
      </c>
      <c r="V1597" s="99">
        <f>COUNTIFS(通讯通路门店!$S:$S,$G1597,通讯通路门店!$J:$J,"综合卖场")</f>
        <v>0</v>
      </c>
      <c r="W1597" s="99">
        <f>SUMIFS(通讯通路门店!$AJ:$AJ,通讯通路门店!$S:$S,通讯客户沙盘!$G1597)</f>
        <v>0</v>
      </c>
      <c r="X1597" s="99">
        <f t="shared" si="120"/>
        <v>0</v>
      </c>
      <c r="Y1597" s="99">
        <f>COUNTIFS(通讯通路门店!$S:$S,$G1597,通讯通路门店!$J:$J,"荣耀体验店")+COUNTIFS(通讯通路门店!$S:$S,$G1597,通讯通路门店!$J:$J,"荣耀授权专卖店")</f>
        <v>0</v>
      </c>
      <c r="Z1597" s="99">
        <f>COUNTIFS(通讯通路门店!$S:$S,$G1597,通讯通路门店!$J:$J,"VIVO体验店")</f>
        <v>0</v>
      </c>
      <c r="AA1597" s="99">
        <f>COUNTIFS(通讯通路门店!$S:$S,$G1597,通讯通路门店!$J:$J,"OPPO体验店")</f>
        <v>0</v>
      </c>
      <c r="AB1597" s="99">
        <f>COUNTIFS(通讯通路门店!$S:$S,$G1597,通讯通路门店!$J:$J,"华为授权体验店")+COUNTIFS(通讯通路门店!$S:$S,$G1597,通讯通路门店!$J:$J,"华为堡垒店")</f>
        <v>0</v>
      </c>
      <c r="AC1597" s="99">
        <f>COUNTIFS(通讯通路门店!$S:$S,$G1597,通讯通路门店!$J:$J,"小米体验店")</f>
        <v>0</v>
      </c>
      <c r="AD1597" s="99">
        <f>COUNTIFS(通讯通路门店!$S:$S,$G1597,通讯通路门店!$J:$J,"苹果体验店")</f>
        <v>0</v>
      </c>
      <c r="AE1597" s="99">
        <f>COUNTIFS(通讯通路门店!$S:$S,$G1597,通讯通路门店!$J:$J,"其他品牌专卖店")</f>
        <v>0</v>
      </c>
      <c r="AF1597" s="99">
        <f>SUMIFS(通讯通路门店!$BI:$BI,通讯通路门店!$S:$S,$G1597)</f>
        <v>0</v>
      </c>
      <c r="AG1597" s="99">
        <f>SUMIFS(通讯通路门店!$BH:$BH,通讯通路门店!$S:$S,$G1597)</f>
        <v>0</v>
      </c>
      <c r="AH1597" s="99">
        <f t="shared" si="121"/>
        <v>0</v>
      </c>
      <c r="AI1597" s="99">
        <f>SUMIFS(通讯通路门店!$BB:$BB,通讯通路门店!$S:$S,$G1597)</f>
        <v>0</v>
      </c>
      <c r="AJ1597" s="99">
        <f>SUMIFS(通讯通路门店!$BE:$BE,通讯通路门店!$S:$S,$G1597)</f>
        <v>0</v>
      </c>
      <c r="AK1597" s="99">
        <f>SUMIFS(通讯通路门店!$BG:$BG,通讯通路门店!$S:$S,$G1597)</f>
        <v>0</v>
      </c>
      <c r="AL1597" s="99">
        <f>SUMIFS(通讯通路门店!$BC:$BC,通讯通路门店!$S:$S,$G1597)</f>
        <v>0</v>
      </c>
      <c r="AM1597" s="99">
        <f>SUMIFS(通讯通路门店!$BD:$BD,通讯通路门店!$S:$S,$G1597)</f>
        <v>0</v>
      </c>
      <c r="AN1597" s="99">
        <f>SUMIFS(通讯通路门店!$BF:$BF,通讯通路门店!$S:$S,$G1597)</f>
        <v>0</v>
      </c>
      <c r="AO1597" s="99">
        <f t="shared" si="122"/>
        <v>0</v>
      </c>
      <c r="AP1597" s="99">
        <f>SUMIFS(通讯通路门店!$K:$K,通讯通路门店!$S:$S,$G1597)</f>
        <v>0</v>
      </c>
      <c r="AQ1597" s="83"/>
      <c r="AR1597" s="99">
        <f>SUMIFS(通讯通路门店!$T:$T,通讯通路门店!$S:$S,$G1597)</f>
        <v>0</v>
      </c>
      <c r="AS1597" s="99">
        <f>SUMIFS(通讯通路门店!$U:$U,通讯通路门店!$S:$S,$G1597)</f>
        <v>0</v>
      </c>
      <c r="AT1597" s="99">
        <f>SUMIFS(通讯通路门店!$V:$V,通讯通路门店!$S:$S,$G1597)</f>
        <v>0</v>
      </c>
      <c r="AU1597" s="99">
        <f>SUMIFS(通讯通路门店!$W:$W,通讯通路门店!$S:$S,$G1597)</f>
        <v>0</v>
      </c>
      <c r="AV1597" s="99">
        <f>SUMIFS(通讯通路门店!$Z:$Z,通讯通路门店!$S:$S,$G1597)</f>
        <v>0</v>
      </c>
      <c r="AW1597" s="99">
        <f>SUMIFS(通讯通路门店!$AB:$AB,通讯通路门店!$S:$S,$G1597)</f>
        <v>0</v>
      </c>
      <c r="AX1597" s="99">
        <f>SUMIFS(通讯通路门店!$X:$X,通讯通路门店!$S:$S,$G1597)</f>
        <v>0</v>
      </c>
      <c r="AY1597" s="99">
        <f>SUMIFS(通讯通路门店!$Y:$Y,通讯通路门店!$S:$S,$G1597)</f>
        <v>0</v>
      </c>
      <c r="AZ1597" s="99">
        <f>SUMIFS(通讯通路门店!$AA:$AA,通讯通路门店!$S:$S,$G1597)</f>
        <v>0</v>
      </c>
      <c r="BA1597" s="99">
        <f t="shared" si="123"/>
        <v>0</v>
      </c>
      <c r="BB1597" s="99">
        <f t="shared" si="124"/>
        <v>0</v>
      </c>
      <c r="BC1597" s="99">
        <f>SUMIFS(通讯通路门店!$W:$W,通讯通路门店!$S:$S,$G1597,通讯通路门店!$J:$J,"荣耀体验店")+SUMIFS(通讯通路门店!$W:$W,通讯通路门店!$S:$S,$G1597,通讯通路门店!$J:$J,"荣耀授权专卖店")</f>
        <v>0</v>
      </c>
      <c r="BD1597" s="99">
        <f>SUMIFS(通讯通路门店!$Z:$Z,通讯通路门店!$S:$S,$G1597,通讯通路门店!$J:$J,"VIVO体验店")</f>
        <v>0</v>
      </c>
      <c r="BE1597" s="99">
        <f>SUMIFS(通讯通路门店!$AB:$AB,通讯通路门店!$S:$S,$G1597,通讯通路门店!$J:$J,"OPPO体验店")</f>
        <v>0</v>
      </c>
      <c r="BF1597" s="99">
        <f>SUMIFS(通讯通路门店!$X:$X,通讯通路门店!$S:$S,$G1597,通讯通路门店!$J:$J,"华为授权体验店")+SUMIFS(通讯通路门店!$AA:$AA,通讯通路门店!$S:$S,$G1597,通讯通路门店!$J:$J,"华为堡垒店")</f>
        <v>0</v>
      </c>
      <c r="BG1597" s="99">
        <f>SUMIFS(通讯通路门店!$Y:$Y,通讯通路门店!$S:$S,$G1597,通讯通路门店!$J:$J,"小米体验店")</f>
        <v>0</v>
      </c>
      <c r="BH1597" s="99">
        <f>SUMIFS(通讯通路门店!$AA:$AA,通讯通路门店!$S:$S,$G1597,通讯通路门店!$J:$J,"苹果体验店")</f>
        <v>0</v>
      </c>
      <c r="BI1597" s="99">
        <f>SUMIFS(通讯通路门店!$K:$K,通讯通路门店!$S:$S,$G1597,通讯通路门店!$J:$J,"其他品牌专卖店")</f>
        <v>0</v>
      </c>
      <c r="BJ1597" s="99">
        <f>SUMIFS(通讯通路门店!$AC:$AC,通讯通路门店!$S:$S,$G1597)</f>
        <v>0</v>
      </c>
      <c r="BK1597" s="99">
        <f>SUMIFS(通讯通路门店!$AD:$AD,通讯通路门店!$S:$S,$G1597)</f>
        <v>0</v>
      </c>
      <c r="BL1597" s="99">
        <f>SUMIFS(通讯通路门店!$AE:$AE,通讯通路门店!$S:$S,$G1597)</f>
        <v>0</v>
      </c>
      <c r="BM1597" s="99">
        <f>SUMIFS(通讯通路门店!$AF:$AF,通讯通路门店!$S:$S,$G1597)</f>
        <v>0</v>
      </c>
      <c r="BN1597" s="99">
        <f>SUMIFS(通讯通路门店!$AG:$AG,通讯通路门店!$S:$S,$G1597)</f>
        <v>0</v>
      </c>
      <c r="BO1597" s="99">
        <f>SUMIFS(通讯通路门店!$AH:$AH,通讯通路门店!$S:$S,$G1597)</f>
        <v>0</v>
      </c>
      <c r="BP1597" s="99">
        <f>SUMIFS(通讯通路门店!$AI:$AI,通讯通路门店!$S:$S,$G1597)</f>
        <v>0</v>
      </c>
      <c r="BQ1597" s="83"/>
    </row>
    <row r="1598" spans="1:69">
      <c r="A1598" s="99" t="str">
        <f>IFERROR(_xlfn.XLOOKUP($G1598,通讯通路门店!$S$4:$S$993931,通讯通路门店!$A$4:$A$993931,0,0),"")</f>
        <v>海南省</v>
      </c>
      <c r="B1598" s="99" t="str">
        <f>IFERROR(_xlfn.XLOOKUP($G1598,通讯通路门店!$S$4:$S$993931,通讯通路门店!$B$4:$B$993931,0,0),"")</f>
        <v>东方市</v>
      </c>
      <c r="C1598" s="99" t="str">
        <f>IFERROR(_xlfn.XLOOKUP($G1598,通讯通路门店!$S$4:$S$993931,通讯通路门店!$C$4:$C$993931,0,0),"")</f>
        <v>东方市</v>
      </c>
      <c r="D1598" s="99" t="str">
        <f>IFERROR(_xlfn.XLOOKUP($G1598,通讯通路门店!$S$4:$S$993931,通讯通路门店!$D$4:$D$993931,0,0),"")</f>
        <v>八所镇</v>
      </c>
      <c r="E1598" s="83"/>
      <c r="F1598" s="83"/>
      <c r="G1598" s="101"/>
      <c r="H1598" s="102">
        <f>IFERROR(_xlfn.XLOOKUP($G1598,通讯通路门店!$S$4:$S$993931,通讯通路门店!$R$4:$R$993931,0,0),"")</f>
        <v>0</v>
      </c>
      <c r="I1598" s="83"/>
      <c r="J1598" s="83"/>
      <c r="K1598" s="83"/>
      <c r="L1598" s="83"/>
      <c r="M1598" s="83"/>
      <c r="N1598" s="83"/>
      <c r="O1598" s="83"/>
      <c r="P1598" s="83"/>
      <c r="Q1598" s="83"/>
      <c r="R1598" s="83"/>
      <c r="S1598" s="83"/>
      <c r="T1598" s="83"/>
      <c r="U1598" s="99">
        <f>COUNTIF(通讯通路门店!$S:$S,$G1598)</f>
        <v>0</v>
      </c>
      <c r="V1598" s="99">
        <f>COUNTIFS(通讯通路门店!$S:$S,$G1598,通讯通路门店!$J:$J,"综合卖场")</f>
        <v>0</v>
      </c>
      <c r="W1598" s="99">
        <f>SUMIFS(通讯通路门店!$AJ:$AJ,通讯通路门店!$S:$S,通讯客户沙盘!$G1598)</f>
        <v>0</v>
      </c>
      <c r="X1598" s="99">
        <f t="shared" si="120"/>
        <v>0</v>
      </c>
      <c r="Y1598" s="99">
        <f>COUNTIFS(通讯通路门店!$S:$S,$G1598,通讯通路门店!$J:$J,"荣耀体验店")+COUNTIFS(通讯通路门店!$S:$S,$G1598,通讯通路门店!$J:$J,"荣耀授权专卖店")</f>
        <v>0</v>
      </c>
      <c r="Z1598" s="99">
        <f>COUNTIFS(通讯通路门店!$S:$S,$G1598,通讯通路门店!$J:$J,"VIVO体验店")</f>
        <v>0</v>
      </c>
      <c r="AA1598" s="99">
        <f>COUNTIFS(通讯通路门店!$S:$S,$G1598,通讯通路门店!$J:$J,"OPPO体验店")</f>
        <v>0</v>
      </c>
      <c r="AB1598" s="99">
        <f>COUNTIFS(通讯通路门店!$S:$S,$G1598,通讯通路门店!$J:$J,"华为授权体验店")+COUNTIFS(通讯通路门店!$S:$S,$G1598,通讯通路门店!$J:$J,"华为堡垒店")</f>
        <v>0</v>
      </c>
      <c r="AC1598" s="99">
        <f>COUNTIFS(通讯通路门店!$S:$S,$G1598,通讯通路门店!$J:$J,"小米体验店")</f>
        <v>0</v>
      </c>
      <c r="AD1598" s="99">
        <f>COUNTIFS(通讯通路门店!$S:$S,$G1598,通讯通路门店!$J:$J,"苹果体验店")</f>
        <v>0</v>
      </c>
      <c r="AE1598" s="99">
        <f>COUNTIFS(通讯通路门店!$S:$S,$G1598,通讯通路门店!$J:$J,"其他品牌专卖店")</f>
        <v>0</v>
      </c>
      <c r="AF1598" s="99">
        <f>SUMIFS(通讯通路门店!$BI:$BI,通讯通路门店!$S:$S,$G1598)</f>
        <v>0</v>
      </c>
      <c r="AG1598" s="99">
        <f>SUMIFS(通讯通路门店!$BH:$BH,通讯通路门店!$S:$S,$G1598)</f>
        <v>0</v>
      </c>
      <c r="AH1598" s="99">
        <f t="shared" si="121"/>
        <v>0</v>
      </c>
      <c r="AI1598" s="99">
        <f>SUMIFS(通讯通路门店!$BB:$BB,通讯通路门店!$S:$S,$G1598)</f>
        <v>0</v>
      </c>
      <c r="AJ1598" s="99">
        <f>SUMIFS(通讯通路门店!$BE:$BE,通讯通路门店!$S:$S,$G1598)</f>
        <v>0</v>
      </c>
      <c r="AK1598" s="99">
        <f>SUMIFS(通讯通路门店!$BG:$BG,通讯通路门店!$S:$S,$G1598)</f>
        <v>0</v>
      </c>
      <c r="AL1598" s="99">
        <f>SUMIFS(通讯通路门店!$BC:$BC,通讯通路门店!$S:$S,$G1598)</f>
        <v>0</v>
      </c>
      <c r="AM1598" s="99">
        <f>SUMIFS(通讯通路门店!$BD:$BD,通讯通路门店!$S:$S,$G1598)</f>
        <v>0</v>
      </c>
      <c r="AN1598" s="99">
        <f>SUMIFS(通讯通路门店!$BF:$BF,通讯通路门店!$S:$S,$G1598)</f>
        <v>0</v>
      </c>
      <c r="AO1598" s="99">
        <f t="shared" si="122"/>
        <v>0</v>
      </c>
      <c r="AP1598" s="99">
        <f>SUMIFS(通讯通路门店!$K:$K,通讯通路门店!$S:$S,$G1598)</f>
        <v>0</v>
      </c>
      <c r="AQ1598" s="83"/>
      <c r="AR1598" s="99">
        <f>SUMIFS(通讯通路门店!$T:$T,通讯通路门店!$S:$S,$G1598)</f>
        <v>0</v>
      </c>
      <c r="AS1598" s="99">
        <f>SUMIFS(通讯通路门店!$U:$U,通讯通路门店!$S:$S,$G1598)</f>
        <v>0</v>
      </c>
      <c r="AT1598" s="99">
        <f>SUMIFS(通讯通路门店!$V:$V,通讯通路门店!$S:$S,$G1598)</f>
        <v>0</v>
      </c>
      <c r="AU1598" s="99">
        <f>SUMIFS(通讯通路门店!$W:$W,通讯通路门店!$S:$S,$G1598)</f>
        <v>0</v>
      </c>
      <c r="AV1598" s="99">
        <f>SUMIFS(通讯通路门店!$Z:$Z,通讯通路门店!$S:$S,$G1598)</f>
        <v>0</v>
      </c>
      <c r="AW1598" s="99">
        <f>SUMIFS(通讯通路门店!$AB:$AB,通讯通路门店!$S:$S,$G1598)</f>
        <v>0</v>
      </c>
      <c r="AX1598" s="99">
        <f>SUMIFS(通讯通路门店!$X:$X,通讯通路门店!$S:$S,$G1598)</f>
        <v>0</v>
      </c>
      <c r="AY1598" s="99">
        <f>SUMIFS(通讯通路门店!$Y:$Y,通讯通路门店!$S:$S,$G1598)</f>
        <v>0</v>
      </c>
      <c r="AZ1598" s="99">
        <f>SUMIFS(通讯通路门店!$AA:$AA,通讯通路门店!$S:$S,$G1598)</f>
        <v>0</v>
      </c>
      <c r="BA1598" s="99">
        <f t="shared" si="123"/>
        <v>0</v>
      </c>
      <c r="BB1598" s="99">
        <f t="shared" si="124"/>
        <v>0</v>
      </c>
      <c r="BC1598" s="99">
        <f>SUMIFS(通讯通路门店!$W:$W,通讯通路门店!$S:$S,$G1598,通讯通路门店!$J:$J,"荣耀体验店")+SUMIFS(通讯通路门店!$W:$W,通讯通路门店!$S:$S,$G1598,通讯通路门店!$J:$J,"荣耀授权专卖店")</f>
        <v>0</v>
      </c>
      <c r="BD1598" s="99">
        <f>SUMIFS(通讯通路门店!$Z:$Z,通讯通路门店!$S:$S,$G1598,通讯通路门店!$J:$J,"VIVO体验店")</f>
        <v>0</v>
      </c>
      <c r="BE1598" s="99">
        <f>SUMIFS(通讯通路门店!$AB:$AB,通讯通路门店!$S:$S,$G1598,通讯通路门店!$J:$J,"OPPO体验店")</f>
        <v>0</v>
      </c>
      <c r="BF1598" s="99">
        <f>SUMIFS(通讯通路门店!$X:$X,通讯通路门店!$S:$S,$G1598,通讯通路门店!$J:$J,"华为授权体验店")+SUMIFS(通讯通路门店!$AA:$AA,通讯通路门店!$S:$S,$G1598,通讯通路门店!$J:$J,"华为堡垒店")</f>
        <v>0</v>
      </c>
      <c r="BG1598" s="99">
        <f>SUMIFS(通讯通路门店!$Y:$Y,通讯通路门店!$S:$S,$G1598,通讯通路门店!$J:$J,"小米体验店")</f>
        <v>0</v>
      </c>
      <c r="BH1598" s="99">
        <f>SUMIFS(通讯通路门店!$AA:$AA,通讯通路门店!$S:$S,$G1598,通讯通路门店!$J:$J,"苹果体验店")</f>
        <v>0</v>
      </c>
      <c r="BI1598" s="99">
        <f>SUMIFS(通讯通路门店!$K:$K,通讯通路门店!$S:$S,$G1598,通讯通路门店!$J:$J,"其他品牌专卖店")</f>
        <v>0</v>
      </c>
      <c r="BJ1598" s="99">
        <f>SUMIFS(通讯通路门店!$AC:$AC,通讯通路门店!$S:$S,$G1598)</f>
        <v>0</v>
      </c>
      <c r="BK1598" s="99">
        <f>SUMIFS(通讯通路门店!$AD:$AD,通讯通路门店!$S:$S,$G1598)</f>
        <v>0</v>
      </c>
      <c r="BL1598" s="99">
        <f>SUMIFS(通讯通路门店!$AE:$AE,通讯通路门店!$S:$S,$G1598)</f>
        <v>0</v>
      </c>
      <c r="BM1598" s="99">
        <f>SUMIFS(通讯通路门店!$AF:$AF,通讯通路门店!$S:$S,$G1598)</f>
        <v>0</v>
      </c>
      <c r="BN1598" s="99">
        <f>SUMIFS(通讯通路门店!$AG:$AG,通讯通路门店!$S:$S,$G1598)</f>
        <v>0</v>
      </c>
      <c r="BO1598" s="99">
        <f>SUMIFS(通讯通路门店!$AH:$AH,通讯通路门店!$S:$S,$G1598)</f>
        <v>0</v>
      </c>
      <c r="BP1598" s="99">
        <f>SUMIFS(通讯通路门店!$AI:$AI,通讯通路门店!$S:$S,$G1598)</f>
        <v>0</v>
      </c>
      <c r="BQ1598" s="83"/>
    </row>
    <row r="1599" spans="1:69">
      <c r="A1599" s="99" t="str">
        <f>IFERROR(_xlfn.XLOOKUP($G1599,通讯通路门店!$S$4:$S$993931,通讯通路门店!$A$4:$A$993931,0,0),"")</f>
        <v>海南省</v>
      </c>
      <c r="B1599" s="99" t="str">
        <f>IFERROR(_xlfn.XLOOKUP($G1599,通讯通路门店!$S$4:$S$993931,通讯通路门店!$B$4:$B$993931,0,0),"")</f>
        <v>东方市</v>
      </c>
      <c r="C1599" s="99" t="str">
        <f>IFERROR(_xlfn.XLOOKUP($G1599,通讯通路门店!$S$4:$S$993931,通讯通路门店!$C$4:$C$993931,0,0),"")</f>
        <v>东方市</v>
      </c>
      <c r="D1599" s="99" t="str">
        <f>IFERROR(_xlfn.XLOOKUP($G1599,通讯通路门店!$S$4:$S$993931,通讯通路门店!$D$4:$D$993931,0,0),"")</f>
        <v>八所镇</v>
      </c>
      <c r="E1599" s="83"/>
      <c r="F1599" s="83"/>
      <c r="G1599" s="101"/>
      <c r="H1599" s="102">
        <f>IFERROR(_xlfn.XLOOKUP($G1599,通讯通路门店!$S$4:$S$993931,通讯通路门店!$R$4:$R$993931,0,0),"")</f>
        <v>0</v>
      </c>
      <c r="I1599" s="83"/>
      <c r="J1599" s="83"/>
      <c r="K1599" s="83"/>
      <c r="L1599" s="83"/>
      <c r="M1599" s="83"/>
      <c r="N1599" s="83"/>
      <c r="O1599" s="83"/>
      <c r="P1599" s="83"/>
      <c r="Q1599" s="83"/>
      <c r="R1599" s="83"/>
      <c r="S1599" s="83"/>
      <c r="T1599" s="83"/>
      <c r="U1599" s="99">
        <f>COUNTIF(通讯通路门店!$S:$S,$G1599)</f>
        <v>0</v>
      </c>
      <c r="V1599" s="99">
        <f>COUNTIFS(通讯通路门店!$S:$S,$G1599,通讯通路门店!$J:$J,"综合卖场")</f>
        <v>0</v>
      </c>
      <c r="W1599" s="99">
        <f>SUMIFS(通讯通路门店!$AJ:$AJ,通讯通路门店!$S:$S,通讯客户沙盘!$G1599)</f>
        <v>0</v>
      </c>
      <c r="X1599" s="99">
        <f t="shared" si="120"/>
        <v>0</v>
      </c>
      <c r="Y1599" s="99">
        <f>COUNTIFS(通讯通路门店!$S:$S,$G1599,通讯通路门店!$J:$J,"荣耀体验店")+COUNTIFS(通讯通路门店!$S:$S,$G1599,通讯通路门店!$J:$J,"荣耀授权专卖店")</f>
        <v>0</v>
      </c>
      <c r="Z1599" s="99">
        <f>COUNTIFS(通讯通路门店!$S:$S,$G1599,通讯通路门店!$J:$J,"VIVO体验店")</f>
        <v>0</v>
      </c>
      <c r="AA1599" s="99">
        <f>COUNTIFS(通讯通路门店!$S:$S,$G1599,通讯通路门店!$J:$J,"OPPO体验店")</f>
        <v>0</v>
      </c>
      <c r="AB1599" s="99">
        <f>COUNTIFS(通讯通路门店!$S:$S,$G1599,通讯通路门店!$J:$J,"华为授权体验店")+COUNTIFS(通讯通路门店!$S:$S,$G1599,通讯通路门店!$J:$J,"华为堡垒店")</f>
        <v>0</v>
      </c>
      <c r="AC1599" s="99">
        <f>COUNTIFS(通讯通路门店!$S:$S,$G1599,通讯通路门店!$J:$J,"小米体验店")</f>
        <v>0</v>
      </c>
      <c r="AD1599" s="99">
        <f>COUNTIFS(通讯通路门店!$S:$S,$G1599,通讯通路门店!$J:$J,"苹果体验店")</f>
        <v>0</v>
      </c>
      <c r="AE1599" s="99">
        <f>COUNTIFS(通讯通路门店!$S:$S,$G1599,通讯通路门店!$J:$J,"其他品牌专卖店")</f>
        <v>0</v>
      </c>
      <c r="AF1599" s="99">
        <f>SUMIFS(通讯通路门店!$BI:$BI,通讯通路门店!$S:$S,$G1599)</f>
        <v>0</v>
      </c>
      <c r="AG1599" s="99">
        <f>SUMIFS(通讯通路门店!$BH:$BH,通讯通路门店!$S:$S,$G1599)</f>
        <v>0</v>
      </c>
      <c r="AH1599" s="99">
        <f t="shared" si="121"/>
        <v>0</v>
      </c>
      <c r="AI1599" s="99">
        <f>SUMIFS(通讯通路门店!$BB:$BB,通讯通路门店!$S:$S,$G1599)</f>
        <v>0</v>
      </c>
      <c r="AJ1599" s="99">
        <f>SUMIFS(通讯通路门店!$BE:$BE,通讯通路门店!$S:$S,$G1599)</f>
        <v>0</v>
      </c>
      <c r="AK1599" s="99">
        <f>SUMIFS(通讯通路门店!$BG:$BG,通讯通路门店!$S:$S,$G1599)</f>
        <v>0</v>
      </c>
      <c r="AL1599" s="99">
        <f>SUMIFS(通讯通路门店!$BC:$BC,通讯通路门店!$S:$S,$G1599)</f>
        <v>0</v>
      </c>
      <c r="AM1599" s="99">
        <f>SUMIFS(通讯通路门店!$BD:$BD,通讯通路门店!$S:$S,$G1599)</f>
        <v>0</v>
      </c>
      <c r="AN1599" s="99">
        <f>SUMIFS(通讯通路门店!$BF:$BF,通讯通路门店!$S:$S,$G1599)</f>
        <v>0</v>
      </c>
      <c r="AO1599" s="99">
        <f t="shared" si="122"/>
        <v>0</v>
      </c>
      <c r="AP1599" s="99">
        <f>SUMIFS(通讯通路门店!$K:$K,通讯通路门店!$S:$S,$G1599)</f>
        <v>0</v>
      </c>
      <c r="AQ1599" s="83"/>
      <c r="AR1599" s="99">
        <f>SUMIFS(通讯通路门店!$T:$T,通讯通路门店!$S:$S,$G1599)</f>
        <v>0</v>
      </c>
      <c r="AS1599" s="99">
        <f>SUMIFS(通讯通路门店!$U:$U,通讯通路门店!$S:$S,$G1599)</f>
        <v>0</v>
      </c>
      <c r="AT1599" s="99">
        <f>SUMIFS(通讯通路门店!$V:$V,通讯通路门店!$S:$S,$G1599)</f>
        <v>0</v>
      </c>
      <c r="AU1599" s="99">
        <f>SUMIFS(通讯通路门店!$W:$W,通讯通路门店!$S:$S,$G1599)</f>
        <v>0</v>
      </c>
      <c r="AV1599" s="99">
        <f>SUMIFS(通讯通路门店!$Z:$Z,通讯通路门店!$S:$S,$G1599)</f>
        <v>0</v>
      </c>
      <c r="AW1599" s="99">
        <f>SUMIFS(通讯通路门店!$AB:$AB,通讯通路门店!$S:$S,$G1599)</f>
        <v>0</v>
      </c>
      <c r="AX1599" s="99">
        <f>SUMIFS(通讯通路门店!$X:$X,通讯通路门店!$S:$S,$G1599)</f>
        <v>0</v>
      </c>
      <c r="AY1599" s="99">
        <f>SUMIFS(通讯通路门店!$Y:$Y,通讯通路门店!$S:$S,$G1599)</f>
        <v>0</v>
      </c>
      <c r="AZ1599" s="99">
        <f>SUMIFS(通讯通路门店!$AA:$AA,通讯通路门店!$S:$S,$G1599)</f>
        <v>0</v>
      </c>
      <c r="BA1599" s="99">
        <f t="shared" si="123"/>
        <v>0</v>
      </c>
      <c r="BB1599" s="99">
        <f t="shared" si="124"/>
        <v>0</v>
      </c>
      <c r="BC1599" s="99">
        <f>SUMIFS(通讯通路门店!$W:$W,通讯通路门店!$S:$S,$G1599,通讯通路门店!$J:$J,"荣耀体验店")+SUMIFS(通讯通路门店!$W:$W,通讯通路门店!$S:$S,$G1599,通讯通路门店!$J:$J,"荣耀授权专卖店")</f>
        <v>0</v>
      </c>
      <c r="BD1599" s="99">
        <f>SUMIFS(通讯通路门店!$Z:$Z,通讯通路门店!$S:$S,$G1599,通讯通路门店!$J:$J,"VIVO体验店")</f>
        <v>0</v>
      </c>
      <c r="BE1599" s="99">
        <f>SUMIFS(通讯通路门店!$AB:$AB,通讯通路门店!$S:$S,$G1599,通讯通路门店!$J:$J,"OPPO体验店")</f>
        <v>0</v>
      </c>
      <c r="BF1599" s="99">
        <f>SUMIFS(通讯通路门店!$X:$X,通讯通路门店!$S:$S,$G1599,通讯通路门店!$J:$J,"华为授权体验店")+SUMIFS(通讯通路门店!$AA:$AA,通讯通路门店!$S:$S,$G1599,通讯通路门店!$J:$J,"华为堡垒店")</f>
        <v>0</v>
      </c>
      <c r="BG1599" s="99">
        <f>SUMIFS(通讯通路门店!$Y:$Y,通讯通路门店!$S:$S,$G1599,通讯通路门店!$J:$J,"小米体验店")</f>
        <v>0</v>
      </c>
      <c r="BH1599" s="99">
        <f>SUMIFS(通讯通路门店!$AA:$AA,通讯通路门店!$S:$S,$G1599,通讯通路门店!$J:$J,"苹果体验店")</f>
        <v>0</v>
      </c>
      <c r="BI1599" s="99">
        <f>SUMIFS(通讯通路门店!$K:$K,通讯通路门店!$S:$S,$G1599,通讯通路门店!$J:$J,"其他品牌专卖店")</f>
        <v>0</v>
      </c>
      <c r="BJ1599" s="99">
        <f>SUMIFS(通讯通路门店!$AC:$AC,通讯通路门店!$S:$S,$G1599)</f>
        <v>0</v>
      </c>
      <c r="BK1599" s="99">
        <f>SUMIFS(通讯通路门店!$AD:$AD,通讯通路门店!$S:$S,$G1599)</f>
        <v>0</v>
      </c>
      <c r="BL1599" s="99">
        <f>SUMIFS(通讯通路门店!$AE:$AE,通讯通路门店!$S:$S,$G1599)</f>
        <v>0</v>
      </c>
      <c r="BM1599" s="99">
        <f>SUMIFS(通讯通路门店!$AF:$AF,通讯通路门店!$S:$S,$G1599)</f>
        <v>0</v>
      </c>
      <c r="BN1599" s="99">
        <f>SUMIFS(通讯通路门店!$AG:$AG,通讯通路门店!$S:$S,$G1599)</f>
        <v>0</v>
      </c>
      <c r="BO1599" s="99">
        <f>SUMIFS(通讯通路门店!$AH:$AH,通讯通路门店!$S:$S,$G1599)</f>
        <v>0</v>
      </c>
      <c r="BP1599" s="99">
        <f>SUMIFS(通讯通路门店!$AI:$AI,通讯通路门店!$S:$S,$G1599)</f>
        <v>0</v>
      </c>
      <c r="BQ1599" s="83"/>
    </row>
    <row r="1600" spans="1:69">
      <c r="A1600" s="99" t="str">
        <f>IFERROR(_xlfn.XLOOKUP($G1600,通讯通路门店!$S$4:$S$993931,通讯通路门店!$A$4:$A$993931,0,0),"")</f>
        <v>海南省</v>
      </c>
      <c r="B1600" s="99" t="str">
        <f>IFERROR(_xlfn.XLOOKUP($G1600,通讯通路门店!$S$4:$S$993931,通讯通路门店!$B$4:$B$993931,0,0),"")</f>
        <v>东方市</v>
      </c>
      <c r="C1600" s="99" t="str">
        <f>IFERROR(_xlfn.XLOOKUP($G1600,通讯通路门店!$S$4:$S$993931,通讯通路门店!$C$4:$C$993931,0,0),"")</f>
        <v>东方市</v>
      </c>
      <c r="D1600" s="99" t="str">
        <f>IFERROR(_xlfn.XLOOKUP($G1600,通讯通路门店!$S$4:$S$993931,通讯通路门店!$D$4:$D$993931,0,0),"")</f>
        <v>八所镇</v>
      </c>
      <c r="E1600" s="83"/>
      <c r="F1600" s="83"/>
      <c r="G1600" s="101"/>
      <c r="H1600" s="102">
        <f>IFERROR(_xlfn.XLOOKUP($G1600,通讯通路门店!$S$4:$S$993931,通讯通路门店!$R$4:$R$993931,0,0),"")</f>
        <v>0</v>
      </c>
      <c r="I1600" s="83"/>
      <c r="J1600" s="83"/>
      <c r="K1600" s="83"/>
      <c r="L1600" s="83"/>
      <c r="M1600" s="83"/>
      <c r="N1600" s="83"/>
      <c r="O1600" s="83"/>
      <c r="P1600" s="83"/>
      <c r="Q1600" s="83"/>
      <c r="R1600" s="83"/>
      <c r="S1600" s="83"/>
      <c r="T1600" s="83"/>
      <c r="U1600" s="99">
        <f>COUNTIF(通讯通路门店!$S:$S,$G1600)</f>
        <v>0</v>
      </c>
      <c r="V1600" s="99">
        <f>COUNTIFS(通讯通路门店!$S:$S,$G1600,通讯通路门店!$J:$J,"综合卖场")</f>
        <v>0</v>
      </c>
      <c r="W1600" s="99">
        <f>SUMIFS(通讯通路门店!$AJ:$AJ,通讯通路门店!$S:$S,通讯客户沙盘!$G1600)</f>
        <v>0</v>
      </c>
      <c r="X1600" s="99">
        <f t="shared" si="120"/>
        <v>0</v>
      </c>
      <c r="Y1600" s="99">
        <f>COUNTIFS(通讯通路门店!$S:$S,$G1600,通讯通路门店!$J:$J,"荣耀体验店")+COUNTIFS(通讯通路门店!$S:$S,$G1600,通讯通路门店!$J:$J,"荣耀授权专卖店")</f>
        <v>0</v>
      </c>
      <c r="Z1600" s="99">
        <f>COUNTIFS(通讯通路门店!$S:$S,$G1600,通讯通路门店!$J:$J,"VIVO体验店")</f>
        <v>0</v>
      </c>
      <c r="AA1600" s="99">
        <f>COUNTIFS(通讯通路门店!$S:$S,$G1600,通讯通路门店!$J:$J,"OPPO体验店")</f>
        <v>0</v>
      </c>
      <c r="AB1600" s="99">
        <f>COUNTIFS(通讯通路门店!$S:$S,$G1600,通讯通路门店!$J:$J,"华为授权体验店")+COUNTIFS(通讯通路门店!$S:$S,$G1600,通讯通路门店!$J:$J,"华为堡垒店")</f>
        <v>0</v>
      </c>
      <c r="AC1600" s="99">
        <f>COUNTIFS(通讯通路门店!$S:$S,$G1600,通讯通路门店!$J:$J,"小米体验店")</f>
        <v>0</v>
      </c>
      <c r="AD1600" s="99">
        <f>COUNTIFS(通讯通路门店!$S:$S,$G1600,通讯通路门店!$J:$J,"苹果体验店")</f>
        <v>0</v>
      </c>
      <c r="AE1600" s="99">
        <f>COUNTIFS(通讯通路门店!$S:$S,$G1600,通讯通路门店!$J:$J,"其他品牌专卖店")</f>
        <v>0</v>
      </c>
      <c r="AF1600" s="99">
        <f>SUMIFS(通讯通路门店!$BI:$BI,通讯通路门店!$S:$S,$G1600)</f>
        <v>0</v>
      </c>
      <c r="AG1600" s="99">
        <f>SUMIFS(通讯通路门店!$BH:$BH,通讯通路门店!$S:$S,$G1600)</f>
        <v>0</v>
      </c>
      <c r="AH1600" s="99">
        <f t="shared" si="121"/>
        <v>0</v>
      </c>
      <c r="AI1600" s="99">
        <f>SUMIFS(通讯通路门店!$BB:$BB,通讯通路门店!$S:$S,$G1600)</f>
        <v>0</v>
      </c>
      <c r="AJ1600" s="99">
        <f>SUMIFS(通讯通路门店!$BE:$BE,通讯通路门店!$S:$S,$G1600)</f>
        <v>0</v>
      </c>
      <c r="AK1600" s="99">
        <f>SUMIFS(通讯通路门店!$BG:$BG,通讯通路门店!$S:$S,$G1600)</f>
        <v>0</v>
      </c>
      <c r="AL1600" s="99">
        <f>SUMIFS(通讯通路门店!$BC:$BC,通讯通路门店!$S:$S,$G1600)</f>
        <v>0</v>
      </c>
      <c r="AM1600" s="99">
        <f>SUMIFS(通讯通路门店!$BD:$BD,通讯通路门店!$S:$S,$G1600)</f>
        <v>0</v>
      </c>
      <c r="AN1600" s="99">
        <f>SUMIFS(通讯通路门店!$BF:$BF,通讯通路门店!$S:$S,$G1600)</f>
        <v>0</v>
      </c>
      <c r="AO1600" s="99">
        <f t="shared" si="122"/>
        <v>0</v>
      </c>
      <c r="AP1600" s="99">
        <f>SUMIFS(通讯通路门店!$K:$K,通讯通路门店!$S:$S,$G1600)</f>
        <v>0</v>
      </c>
      <c r="AQ1600" s="83"/>
      <c r="AR1600" s="99">
        <f>SUMIFS(通讯通路门店!$T:$T,通讯通路门店!$S:$S,$G1600)</f>
        <v>0</v>
      </c>
      <c r="AS1600" s="99">
        <f>SUMIFS(通讯通路门店!$U:$U,通讯通路门店!$S:$S,$G1600)</f>
        <v>0</v>
      </c>
      <c r="AT1600" s="99">
        <f>SUMIFS(通讯通路门店!$V:$V,通讯通路门店!$S:$S,$G1600)</f>
        <v>0</v>
      </c>
      <c r="AU1600" s="99">
        <f>SUMIFS(通讯通路门店!$W:$W,通讯通路门店!$S:$S,$G1600)</f>
        <v>0</v>
      </c>
      <c r="AV1600" s="99">
        <f>SUMIFS(通讯通路门店!$Z:$Z,通讯通路门店!$S:$S,$G1600)</f>
        <v>0</v>
      </c>
      <c r="AW1600" s="99">
        <f>SUMIFS(通讯通路门店!$AB:$AB,通讯通路门店!$S:$S,$G1600)</f>
        <v>0</v>
      </c>
      <c r="AX1600" s="99">
        <f>SUMIFS(通讯通路门店!$X:$X,通讯通路门店!$S:$S,$G1600)</f>
        <v>0</v>
      </c>
      <c r="AY1600" s="99">
        <f>SUMIFS(通讯通路门店!$Y:$Y,通讯通路门店!$S:$S,$G1600)</f>
        <v>0</v>
      </c>
      <c r="AZ1600" s="99">
        <f>SUMIFS(通讯通路门店!$AA:$AA,通讯通路门店!$S:$S,$G1600)</f>
        <v>0</v>
      </c>
      <c r="BA1600" s="99">
        <f t="shared" si="123"/>
        <v>0</v>
      </c>
      <c r="BB1600" s="99">
        <f t="shared" si="124"/>
        <v>0</v>
      </c>
      <c r="BC1600" s="99">
        <f>SUMIFS(通讯通路门店!$W:$W,通讯通路门店!$S:$S,$G1600,通讯通路门店!$J:$J,"荣耀体验店")+SUMIFS(通讯通路门店!$W:$W,通讯通路门店!$S:$S,$G1600,通讯通路门店!$J:$J,"荣耀授权专卖店")</f>
        <v>0</v>
      </c>
      <c r="BD1600" s="99">
        <f>SUMIFS(通讯通路门店!$Z:$Z,通讯通路门店!$S:$S,$G1600,通讯通路门店!$J:$J,"VIVO体验店")</f>
        <v>0</v>
      </c>
      <c r="BE1600" s="99">
        <f>SUMIFS(通讯通路门店!$AB:$AB,通讯通路门店!$S:$S,$G1600,通讯通路门店!$J:$J,"OPPO体验店")</f>
        <v>0</v>
      </c>
      <c r="BF1600" s="99">
        <f>SUMIFS(通讯通路门店!$X:$X,通讯通路门店!$S:$S,$G1600,通讯通路门店!$J:$J,"华为授权体验店")+SUMIFS(通讯通路门店!$AA:$AA,通讯通路门店!$S:$S,$G1600,通讯通路门店!$J:$J,"华为堡垒店")</f>
        <v>0</v>
      </c>
      <c r="BG1600" s="99">
        <f>SUMIFS(通讯通路门店!$Y:$Y,通讯通路门店!$S:$S,$G1600,通讯通路门店!$J:$J,"小米体验店")</f>
        <v>0</v>
      </c>
      <c r="BH1600" s="99">
        <f>SUMIFS(通讯通路门店!$AA:$AA,通讯通路门店!$S:$S,$G1600,通讯通路门店!$J:$J,"苹果体验店")</f>
        <v>0</v>
      </c>
      <c r="BI1600" s="99">
        <f>SUMIFS(通讯通路门店!$K:$K,通讯通路门店!$S:$S,$G1600,通讯通路门店!$J:$J,"其他品牌专卖店")</f>
        <v>0</v>
      </c>
      <c r="BJ1600" s="99">
        <f>SUMIFS(通讯通路门店!$AC:$AC,通讯通路门店!$S:$S,$G1600)</f>
        <v>0</v>
      </c>
      <c r="BK1600" s="99">
        <f>SUMIFS(通讯通路门店!$AD:$AD,通讯通路门店!$S:$S,$G1600)</f>
        <v>0</v>
      </c>
      <c r="BL1600" s="99">
        <f>SUMIFS(通讯通路门店!$AE:$AE,通讯通路门店!$S:$S,$G1600)</f>
        <v>0</v>
      </c>
      <c r="BM1600" s="99">
        <f>SUMIFS(通讯通路门店!$AF:$AF,通讯通路门店!$S:$S,$G1600)</f>
        <v>0</v>
      </c>
      <c r="BN1600" s="99">
        <f>SUMIFS(通讯通路门店!$AG:$AG,通讯通路门店!$S:$S,$G1600)</f>
        <v>0</v>
      </c>
      <c r="BO1600" s="99">
        <f>SUMIFS(通讯通路门店!$AH:$AH,通讯通路门店!$S:$S,$G1600)</f>
        <v>0</v>
      </c>
      <c r="BP1600" s="99">
        <f>SUMIFS(通讯通路门店!$AI:$AI,通讯通路门店!$S:$S,$G1600)</f>
        <v>0</v>
      </c>
      <c r="BQ1600" s="83"/>
    </row>
    <row r="1601" spans="1:69">
      <c r="A1601" s="99" t="str">
        <f>IFERROR(_xlfn.XLOOKUP($G1601,通讯通路门店!$S$4:$S$993931,通讯通路门店!$A$4:$A$993931,0,0),"")</f>
        <v>海南省</v>
      </c>
      <c r="B1601" s="99" t="str">
        <f>IFERROR(_xlfn.XLOOKUP($G1601,通讯通路门店!$S$4:$S$993931,通讯通路门店!$B$4:$B$993931,0,0),"")</f>
        <v>东方市</v>
      </c>
      <c r="C1601" s="99" t="str">
        <f>IFERROR(_xlfn.XLOOKUP($G1601,通讯通路门店!$S$4:$S$993931,通讯通路门店!$C$4:$C$993931,0,0),"")</f>
        <v>东方市</v>
      </c>
      <c r="D1601" s="99" t="str">
        <f>IFERROR(_xlfn.XLOOKUP($G1601,通讯通路门店!$S$4:$S$993931,通讯通路门店!$D$4:$D$993931,0,0),"")</f>
        <v>八所镇</v>
      </c>
      <c r="E1601" s="83"/>
      <c r="F1601" s="83"/>
      <c r="G1601" s="101"/>
      <c r="H1601" s="102">
        <f>IFERROR(_xlfn.XLOOKUP($G1601,通讯通路门店!$S$4:$S$993931,通讯通路门店!$R$4:$R$993931,0,0),"")</f>
        <v>0</v>
      </c>
      <c r="I1601" s="83"/>
      <c r="J1601" s="83"/>
      <c r="K1601" s="83"/>
      <c r="L1601" s="83"/>
      <c r="M1601" s="83"/>
      <c r="N1601" s="83"/>
      <c r="O1601" s="83"/>
      <c r="P1601" s="83"/>
      <c r="Q1601" s="83"/>
      <c r="R1601" s="83"/>
      <c r="S1601" s="83"/>
      <c r="T1601" s="83"/>
      <c r="U1601" s="99">
        <f>COUNTIF(通讯通路门店!$S:$S,$G1601)</f>
        <v>0</v>
      </c>
      <c r="V1601" s="99">
        <f>COUNTIFS(通讯通路门店!$S:$S,$G1601,通讯通路门店!$J:$J,"综合卖场")</f>
        <v>0</v>
      </c>
      <c r="W1601" s="99">
        <f>SUMIFS(通讯通路门店!$AJ:$AJ,通讯通路门店!$S:$S,通讯客户沙盘!$G1601)</f>
        <v>0</v>
      </c>
      <c r="X1601" s="99">
        <f t="shared" si="120"/>
        <v>0</v>
      </c>
      <c r="Y1601" s="99">
        <f>COUNTIFS(通讯通路门店!$S:$S,$G1601,通讯通路门店!$J:$J,"荣耀体验店")+COUNTIFS(通讯通路门店!$S:$S,$G1601,通讯通路门店!$J:$J,"荣耀授权专卖店")</f>
        <v>0</v>
      </c>
      <c r="Z1601" s="99">
        <f>COUNTIFS(通讯通路门店!$S:$S,$G1601,通讯通路门店!$J:$J,"VIVO体验店")</f>
        <v>0</v>
      </c>
      <c r="AA1601" s="99">
        <f>COUNTIFS(通讯通路门店!$S:$S,$G1601,通讯通路门店!$J:$J,"OPPO体验店")</f>
        <v>0</v>
      </c>
      <c r="AB1601" s="99">
        <f>COUNTIFS(通讯通路门店!$S:$S,$G1601,通讯通路门店!$J:$J,"华为授权体验店")+COUNTIFS(通讯通路门店!$S:$S,$G1601,通讯通路门店!$J:$J,"华为堡垒店")</f>
        <v>0</v>
      </c>
      <c r="AC1601" s="99">
        <f>COUNTIFS(通讯通路门店!$S:$S,$G1601,通讯通路门店!$J:$J,"小米体验店")</f>
        <v>0</v>
      </c>
      <c r="AD1601" s="99">
        <f>COUNTIFS(通讯通路门店!$S:$S,$G1601,通讯通路门店!$J:$J,"苹果体验店")</f>
        <v>0</v>
      </c>
      <c r="AE1601" s="99">
        <f>COUNTIFS(通讯通路门店!$S:$S,$G1601,通讯通路门店!$J:$J,"其他品牌专卖店")</f>
        <v>0</v>
      </c>
      <c r="AF1601" s="99">
        <f>SUMIFS(通讯通路门店!$BI:$BI,通讯通路门店!$S:$S,$G1601)</f>
        <v>0</v>
      </c>
      <c r="AG1601" s="99">
        <f>SUMIFS(通讯通路门店!$BH:$BH,通讯通路门店!$S:$S,$G1601)</f>
        <v>0</v>
      </c>
      <c r="AH1601" s="99">
        <f t="shared" si="121"/>
        <v>0</v>
      </c>
      <c r="AI1601" s="99">
        <f>SUMIFS(通讯通路门店!$BB:$BB,通讯通路门店!$S:$S,$G1601)</f>
        <v>0</v>
      </c>
      <c r="AJ1601" s="99">
        <f>SUMIFS(通讯通路门店!$BE:$BE,通讯通路门店!$S:$S,$G1601)</f>
        <v>0</v>
      </c>
      <c r="AK1601" s="99">
        <f>SUMIFS(通讯通路门店!$BG:$BG,通讯通路门店!$S:$S,$G1601)</f>
        <v>0</v>
      </c>
      <c r="AL1601" s="99">
        <f>SUMIFS(通讯通路门店!$BC:$BC,通讯通路门店!$S:$S,$G1601)</f>
        <v>0</v>
      </c>
      <c r="AM1601" s="99">
        <f>SUMIFS(通讯通路门店!$BD:$BD,通讯通路门店!$S:$S,$G1601)</f>
        <v>0</v>
      </c>
      <c r="AN1601" s="99">
        <f>SUMIFS(通讯通路门店!$BF:$BF,通讯通路门店!$S:$S,$G1601)</f>
        <v>0</v>
      </c>
      <c r="AO1601" s="99">
        <f t="shared" si="122"/>
        <v>0</v>
      </c>
      <c r="AP1601" s="99">
        <f>SUMIFS(通讯通路门店!$K:$K,通讯通路门店!$S:$S,$G1601)</f>
        <v>0</v>
      </c>
      <c r="AQ1601" s="83"/>
      <c r="AR1601" s="99">
        <f>SUMIFS(通讯通路门店!$T:$T,通讯通路门店!$S:$S,$G1601)</f>
        <v>0</v>
      </c>
      <c r="AS1601" s="99">
        <f>SUMIFS(通讯通路门店!$U:$U,通讯通路门店!$S:$S,$G1601)</f>
        <v>0</v>
      </c>
      <c r="AT1601" s="99">
        <f>SUMIFS(通讯通路门店!$V:$V,通讯通路门店!$S:$S,$G1601)</f>
        <v>0</v>
      </c>
      <c r="AU1601" s="99">
        <f>SUMIFS(通讯通路门店!$W:$W,通讯通路门店!$S:$S,$G1601)</f>
        <v>0</v>
      </c>
      <c r="AV1601" s="99">
        <f>SUMIFS(通讯通路门店!$Z:$Z,通讯通路门店!$S:$S,$G1601)</f>
        <v>0</v>
      </c>
      <c r="AW1601" s="99">
        <f>SUMIFS(通讯通路门店!$AB:$AB,通讯通路门店!$S:$S,$G1601)</f>
        <v>0</v>
      </c>
      <c r="AX1601" s="99">
        <f>SUMIFS(通讯通路门店!$X:$X,通讯通路门店!$S:$S,$G1601)</f>
        <v>0</v>
      </c>
      <c r="AY1601" s="99">
        <f>SUMIFS(通讯通路门店!$Y:$Y,通讯通路门店!$S:$S,$G1601)</f>
        <v>0</v>
      </c>
      <c r="AZ1601" s="99">
        <f>SUMIFS(通讯通路门店!$AA:$AA,通讯通路门店!$S:$S,$G1601)</f>
        <v>0</v>
      </c>
      <c r="BA1601" s="99">
        <f t="shared" si="123"/>
        <v>0</v>
      </c>
      <c r="BB1601" s="99">
        <f t="shared" si="124"/>
        <v>0</v>
      </c>
      <c r="BC1601" s="99">
        <f>SUMIFS(通讯通路门店!$W:$W,通讯通路门店!$S:$S,$G1601,通讯通路门店!$J:$J,"荣耀体验店")+SUMIFS(通讯通路门店!$W:$W,通讯通路门店!$S:$S,$G1601,通讯通路门店!$J:$J,"荣耀授权专卖店")</f>
        <v>0</v>
      </c>
      <c r="BD1601" s="99">
        <f>SUMIFS(通讯通路门店!$Z:$Z,通讯通路门店!$S:$S,$G1601,通讯通路门店!$J:$J,"VIVO体验店")</f>
        <v>0</v>
      </c>
      <c r="BE1601" s="99">
        <f>SUMIFS(通讯通路门店!$AB:$AB,通讯通路门店!$S:$S,$G1601,通讯通路门店!$J:$J,"OPPO体验店")</f>
        <v>0</v>
      </c>
      <c r="BF1601" s="99">
        <f>SUMIFS(通讯通路门店!$X:$X,通讯通路门店!$S:$S,$G1601,通讯通路门店!$J:$J,"华为授权体验店")+SUMIFS(通讯通路门店!$AA:$AA,通讯通路门店!$S:$S,$G1601,通讯通路门店!$J:$J,"华为堡垒店")</f>
        <v>0</v>
      </c>
      <c r="BG1601" s="99">
        <f>SUMIFS(通讯通路门店!$Y:$Y,通讯通路门店!$S:$S,$G1601,通讯通路门店!$J:$J,"小米体验店")</f>
        <v>0</v>
      </c>
      <c r="BH1601" s="99">
        <f>SUMIFS(通讯通路门店!$AA:$AA,通讯通路门店!$S:$S,$G1601,通讯通路门店!$J:$J,"苹果体验店")</f>
        <v>0</v>
      </c>
      <c r="BI1601" s="99">
        <f>SUMIFS(通讯通路门店!$K:$K,通讯通路门店!$S:$S,$G1601,通讯通路门店!$J:$J,"其他品牌专卖店")</f>
        <v>0</v>
      </c>
      <c r="BJ1601" s="99">
        <f>SUMIFS(通讯通路门店!$AC:$AC,通讯通路门店!$S:$S,$G1601)</f>
        <v>0</v>
      </c>
      <c r="BK1601" s="99">
        <f>SUMIFS(通讯通路门店!$AD:$AD,通讯通路门店!$S:$S,$G1601)</f>
        <v>0</v>
      </c>
      <c r="BL1601" s="99">
        <f>SUMIFS(通讯通路门店!$AE:$AE,通讯通路门店!$S:$S,$G1601)</f>
        <v>0</v>
      </c>
      <c r="BM1601" s="99">
        <f>SUMIFS(通讯通路门店!$AF:$AF,通讯通路门店!$S:$S,$G1601)</f>
        <v>0</v>
      </c>
      <c r="BN1601" s="99">
        <f>SUMIFS(通讯通路门店!$AG:$AG,通讯通路门店!$S:$S,$G1601)</f>
        <v>0</v>
      </c>
      <c r="BO1601" s="99">
        <f>SUMIFS(通讯通路门店!$AH:$AH,通讯通路门店!$S:$S,$G1601)</f>
        <v>0</v>
      </c>
      <c r="BP1601" s="99">
        <f>SUMIFS(通讯通路门店!$AI:$AI,通讯通路门店!$S:$S,$G1601)</f>
        <v>0</v>
      </c>
      <c r="BQ1601" s="83"/>
    </row>
    <row r="1602" spans="1:69">
      <c r="A1602" s="99" t="str">
        <f>IFERROR(_xlfn.XLOOKUP($G1602,通讯通路门店!$S$4:$S$993931,通讯通路门店!$A$4:$A$993931,0,0),"")</f>
        <v>海南省</v>
      </c>
      <c r="B1602" s="99" t="str">
        <f>IFERROR(_xlfn.XLOOKUP($G1602,通讯通路门店!$S$4:$S$993931,通讯通路门店!$B$4:$B$993931,0,0),"")</f>
        <v>东方市</v>
      </c>
      <c r="C1602" s="99" t="str">
        <f>IFERROR(_xlfn.XLOOKUP($G1602,通讯通路门店!$S$4:$S$993931,通讯通路门店!$C$4:$C$993931,0,0),"")</f>
        <v>东方市</v>
      </c>
      <c r="D1602" s="99" t="str">
        <f>IFERROR(_xlfn.XLOOKUP($G1602,通讯通路门店!$S$4:$S$993931,通讯通路门店!$D$4:$D$993931,0,0),"")</f>
        <v>八所镇</v>
      </c>
      <c r="E1602" s="83"/>
      <c r="F1602" s="83"/>
      <c r="G1602" s="101"/>
      <c r="H1602" s="102">
        <f>IFERROR(_xlfn.XLOOKUP($G1602,通讯通路门店!$S$4:$S$993931,通讯通路门店!$R$4:$R$993931,0,0),"")</f>
        <v>0</v>
      </c>
      <c r="I1602" s="83"/>
      <c r="J1602" s="83"/>
      <c r="K1602" s="83"/>
      <c r="L1602" s="83"/>
      <c r="M1602" s="83"/>
      <c r="N1602" s="83"/>
      <c r="O1602" s="83"/>
      <c r="P1602" s="83"/>
      <c r="Q1602" s="83"/>
      <c r="R1602" s="83"/>
      <c r="S1602" s="83"/>
      <c r="T1602" s="83"/>
      <c r="U1602" s="99">
        <f>COUNTIF(通讯通路门店!$S:$S,$G1602)</f>
        <v>0</v>
      </c>
      <c r="V1602" s="99">
        <f>COUNTIFS(通讯通路门店!$S:$S,$G1602,通讯通路门店!$J:$J,"综合卖场")</f>
        <v>0</v>
      </c>
      <c r="W1602" s="99">
        <f>SUMIFS(通讯通路门店!$AJ:$AJ,通讯通路门店!$S:$S,通讯客户沙盘!$G1602)</f>
        <v>0</v>
      </c>
      <c r="X1602" s="99">
        <f t="shared" si="120"/>
        <v>0</v>
      </c>
      <c r="Y1602" s="99">
        <f>COUNTIFS(通讯通路门店!$S:$S,$G1602,通讯通路门店!$J:$J,"荣耀体验店")+COUNTIFS(通讯通路门店!$S:$S,$G1602,通讯通路门店!$J:$J,"荣耀授权专卖店")</f>
        <v>0</v>
      </c>
      <c r="Z1602" s="99">
        <f>COUNTIFS(通讯通路门店!$S:$S,$G1602,通讯通路门店!$J:$J,"VIVO体验店")</f>
        <v>0</v>
      </c>
      <c r="AA1602" s="99">
        <f>COUNTIFS(通讯通路门店!$S:$S,$G1602,通讯通路门店!$J:$J,"OPPO体验店")</f>
        <v>0</v>
      </c>
      <c r="AB1602" s="99">
        <f>COUNTIFS(通讯通路门店!$S:$S,$G1602,通讯通路门店!$J:$J,"华为授权体验店")+COUNTIFS(通讯通路门店!$S:$S,$G1602,通讯通路门店!$J:$J,"华为堡垒店")</f>
        <v>0</v>
      </c>
      <c r="AC1602" s="99">
        <f>COUNTIFS(通讯通路门店!$S:$S,$G1602,通讯通路门店!$J:$J,"小米体验店")</f>
        <v>0</v>
      </c>
      <c r="AD1602" s="99">
        <f>COUNTIFS(通讯通路门店!$S:$S,$G1602,通讯通路门店!$J:$J,"苹果体验店")</f>
        <v>0</v>
      </c>
      <c r="AE1602" s="99">
        <f>COUNTIFS(通讯通路门店!$S:$S,$G1602,通讯通路门店!$J:$J,"其他品牌专卖店")</f>
        <v>0</v>
      </c>
      <c r="AF1602" s="99">
        <f>SUMIFS(通讯通路门店!$BI:$BI,通讯通路门店!$S:$S,$G1602)</f>
        <v>0</v>
      </c>
      <c r="AG1602" s="99">
        <f>SUMIFS(通讯通路门店!$BH:$BH,通讯通路门店!$S:$S,$G1602)</f>
        <v>0</v>
      </c>
      <c r="AH1602" s="99">
        <f t="shared" si="121"/>
        <v>0</v>
      </c>
      <c r="AI1602" s="99">
        <f>SUMIFS(通讯通路门店!$BB:$BB,通讯通路门店!$S:$S,$G1602)</f>
        <v>0</v>
      </c>
      <c r="AJ1602" s="99">
        <f>SUMIFS(通讯通路门店!$BE:$BE,通讯通路门店!$S:$S,$G1602)</f>
        <v>0</v>
      </c>
      <c r="AK1602" s="99">
        <f>SUMIFS(通讯通路门店!$BG:$BG,通讯通路门店!$S:$S,$G1602)</f>
        <v>0</v>
      </c>
      <c r="AL1602" s="99">
        <f>SUMIFS(通讯通路门店!$BC:$BC,通讯通路门店!$S:$S,$G1602)</f>
        <v>0</v>
      </c>
      <c r="AM1602" s="99">
        <f>SUMIFS(通讯通路门店!$BD:$BD,通讯通路门店!$S:$S,$G1602)</f>
        <v>0</v>
      </c>
      <c r="AN1602" s="99">
        <f>SUMIFS(通讯通路门店!$BF:$BF,通讯通路门店!$S:$S,$G1602)</f>
        <v>0</v>
      </c>
      <c r="AO1602" s="99">
        <f t="shared" si="122"/>
        <v>0</v>
      </c>
      <c r="AP1602" s="99">
        <f>SUMIFS(通讯通路门店!$K:$K,通讯通路门店!$S:$S,$G1602)</f>
        <v>0</v>
      </c>
      <c r="AQ1602" s="83"/>
      <c r="AR1602" s="99">
        <f>SUMIFS(通讯通路门店!$T:$T,通讯通路门店!$S:$S,$G1602)</f>
        <v>0</v>
      </c>
      <c r="AS1602" s="99">
        <f>SUMIFS(通讯通路门店!$U:$U,通讯通路门店!$S:$S,$G1602)</f>
        <v>0</v>
      </c>
      <c r="AT1602" s="99">
        <f>SUMIFS(通讯通路门店!$V:$V,通讯通路门店!$S:$S,$G1602)</f>
        <v>0</v>
      </c>
      <c r="AU1602" s="99">
        <f>SUMIFS(通讯通路门店!$W:$W,通讯通路门店!$S:$S,$G1602)</f>
        <v>0</v>
      </c>
      <c r="AV1602" s="99">
        <f>SUMIFS(通讯通路门店!$Z:$Z,通讯通路门店!$S:$S,$G1602)</f>
        <v>0</v>
      </c>
      <c r="AW1602" s="99">
        <f>SUMIFS(通讯通路门店!$AB:$AB,通讯通路门店!$S:$S,$G1602)</f>
        <v>0</v>
      </c>
      <c r="AX1602" s="99">
        <f>SUMIFS(通讯通路门店!$X:$X,通讯通路门店!$S:$S,$G1602)</f>
        <v>0</v>
      </c>
      <c r="AY1602" s="99">
        <f>SUMIFS(通讯通路门店!$Y:$Y,通讯通路门店!$S:$S,$G1602)</f>
        <v>0</v>
      </c>
      <c r="AZ1602" s="99">
        <f>SUMIFS(通讯通路门店!$AA:$AA,通讯通路门店!$S:$S,$G1602)</f>
        <v>0</v>
      </c>
      <c r="BA1602" s="99">
        <f t="shared" si="123"/>
        <v>0</v>
      </c>
      <c r="BB1602" s="99">
        <f t="shared" si="124"/>
        <v>0</v>
      </c>
      <c r="BC1602" s="99">
        <f>SUMIFS(通讯通路门店!$W:$W,通讯通路门店!$S:$S,$G1602,通讯通路门店!$J:$J,"荣耀体验店")+SUMIFS(通讯通路门店!$W:$W,通讯通路门店!$S:$S,$G1602,通讯通路门店!$J:$J,"荣耀授权专卖店")</f>
        <v>0</v>
      </c>
      <c r="BD1602" s="99">
        <f>SUMIFS(通讯通路门店!$Z:$Z,通讯通路门店!$S:$S,$G1602,通讯通路门店!$J:$J,"VIVO体验店")</f>
        <v>0</v>
      </c>
      <c r="BE1602" s="99">
        <f>SUMIFS(通讯通路门店!$AB:$AB,通讯通路门店!$S:$S,$G1602,通讯通路门店!$J:$J,"OPPO体验店")</f>
        <v>0</v>
      </c>
      <c r="BF1602" s="99">
        <f>SUMIFS(通讯通路门店!$X:$X,通讯通路门店!$S:$S,$G1602,通讯通路门店!$J:$J,"华为授权体验店")+SUMIFS(通讯通路门店!$AA:$AA,通讯通路门店!$S:$S,$G1602,通讯通路门店!$J:$J,"华为堡垒店")</f>
        <v>0</v>
      </c>
      <c r="BG1602" s="99">
        <f>SUMIFS(通讯通路门店!$Y:$Y,通讯通路门店!$S:$S,$G1602,通讯通路门店!$J:$J,"小米体验店")</f>
        <v>0</v>
      </c>
      <c r="BH1602" s="99">
        <f>SUMIFS(通讯通路门店!$AA:$AA,通讯通路门店!$S:$S,$G1602,通讯通路门店!$J:$J,"苹果体验店")</f>
        <v>0</v>
      </c>
      <c r="BI1602" s="99">
        <f>SUMIFS(通讯通路门店!$K:$K,通讯通路门店!$S:$S,$G1602,通讯通路门店!$J:$J,"其他品牌专卖店")</f>
        <v>0</v>
      </c>
      <c r="BJ1602" s="99">
        <f>SUMIFS(通讯通路门店!$AC:$AC,通讯通路门店!$S:$S,$G1602)</f>
        <v>0</v>
      </c>
      <c r="BK1602" s="99">
        <f>SUMIFS(通讯通路门店!$AD:$AD,通讯通路门店!$S:$S,$G1602)</f>
        <v>0</v>
      </c>
      <c r="BL1602" s="99">
        <f>SUMIFS(通讯通路门店!$AE:$AE,通讯通路门店!$S:$S,$G1602)</f>
        <v>0</v>
      </c>
      <c r="BM1602" s="99">
        <f>SUMIFS(通讯通路门店!$AF:$AF,通讯通路门店!$S:$S,$G1602)</f>
        <v>0</v>
      </c>
      <c r="BN1602" s="99">
        <f>SUMIFS(通讯通路门店!$AG:$AG,通讯通路门店!$S:$S,$G1602)</f>
        <v>0</v>
      </c>
      <c r="BO1602" s="99">
        <f>SUMIFS(通讯通路门店!$AH:$AH,通讯通路门店!$S:$S,$G1602)</f>
        <v>0</v>
      </c>
      <c r="BP1602" s="99">
        <f>SUMIFS(通讯通路门店!$AI:$AI,通讯通路门店!$S:$S,$G1602)</f>
        <v>0</v>
      </c>
      <c r="BQ1602" s="83"/>
    </row>
    <row r="1603" spans="1:69">
      <c r="A1603" s="99" t="str">
        <f>IFERROR(_xlfn.XLOOKUP($G1603,通讯通路门店!$S$4:$S$993931,通讯通路门店!$A$4:$A$993931,0,0),"")</f>
        <v>海南省</v>
      </c>
      <c r="B1603" s="99" t="str">
        <f>IFERROR(_xlfn.XLOOKUP($G1603,通讯通路门店!$S$4:$S$993931,通讯通路门店!$B$4:$B$993931,0,0),"")</f>
        <v>东方市</v>
      </c>
      <c r="C1603" s="99" t="str">
        <f>IFERROR(_xlfn.XLOOKUP($G1603,通讯通路门店!$S$4:$S$993931,通讯通路门店!$C$4:$C$993931,0,0),"")</f>
        <v>东方市</v>
      </c>
      <c r="D1603" s="99" t="str">
        <f>IFERROR(_xlfn.XLOOKUP($G1603,通讯通路门店!$S$4:$S$993931,通讯通路门店!$D$4:$D$993931,0,0),"")</f>
        <v>八所镇</v>
      </c>
      <c r="E1603" s="83"/>
      <c r="F1603" s="83"/>
      <c r="G1603" s="101"/>
      <c r="H1603" s="102">
        <f>IFERROR(_xlfn.XLOOKUP($G1603,通讯通路门店!$S$4:$S$993931,通讯通路门店!$R$4:$R$993931,0,0),"")</f>
        <v>0</v>
      </c>
      <c r="I1603" s="83"/>
      <c r="J1603" s="83"/>
      <c r="K1603" s="83"/>
      <c r="L1603" s="83"/>
      <c r="M1603" s="83"/>
      <c r="N1603" s="83"/>
      <c r="O1603" s="83"/>
      <c r="P1603" s="83"/>
      <c r="Q1603" s="83"/>
      <c r="R1603" s="83"/>
      <c r="S1603" s="83"/>
      <c r="T1603" s="83"/>
      <c r="U1603" s="99">
        <f>COUNTIF(通讯通路门店!$S:$S,$G1603)</f>
        <v>0</v>
      </c>
      <c r="V1603" s="99">
        <f>COUNTIFS(通讯通路门店!$S:$S,$G1603,通讯通路门店!$J:$J,"综合卖场")</f>
        <v>0</v>
      </c>
      <c r="W1603" s="99">
        <f>SUMIFS(通讯通路门店!$AJ:$AJ,通讯通路门店!$S:$S,通讯客户沙盘!$G1603)</f>
        <v>0</v>
      </c>
      <c r="X1603" s="99">
        <f t="shared" si="120"/>
        <v>0</v>
      </c>
      <c r="Y1603" s="99">
        <f>COUNTIFS(通讯通路门店!$S:$S,$G1603,通讯通路门店!$J:$J,"荣耀体验店")+COUNTIFS(通讯通路门店!$S:$S,$G1603,通讯通路门店!$J:$J,"荣耀授权专卖店")</f>
        <v>0</v>
      </c>
      <c r="Z1603" s="99">
        <f>COUNTIFS(通讯通路门店!$S:$S,$G1603,通讯通路门店!$J:$J,"VIVO体验店")</f>
        <v>0</v>
      </c>
      <c r="AA1603" s="99">
        <f>COUNTIFS(通讯通路门店!$S:$S,$G1603,通讯通路门店!$J:$J,"OPPO体验店")</f>
        <v>0</v>
      </c>
      <c r="AB1603" s="99">
        <f>COUNTIFS(通讯通路门店!$S:$S,$G1603,通讯通路门店!$J:$J,"华为授权体验店")+COUNTIFS(通讯通路门店!$S:$S,$G1603,通讯通路门店!$J:$J,"华为堡垒店")</f>
        <v>0</v>
      </c>
      <c r="AC1603" s="99">
        <f>COUNTIFS(通讯通路门店!$S:$S,$G1603,通讯通路门店!$J:$J,"小米体验店")</f>
        <v>0</v>
      </c>
      <c r="AD1603" s="99">
        <f>COUNTIFS(通讯通路门店!$S:$S,$G1603,通讯通路门店!$J:$J,"苹果体验店")</f>
        <v>0</v>
      </c>
      <c r="AE1603" s="99">
        <f>COUNTIFS(通讯通路门店!$S:$S,$G1603,通讯通路门店!$J:$J,"其他品牌专卖店")</f>
        <v>0</v>
      </c>
      <c r="AF1603" s="99">
        <f>SUMIFS(通讯通路门店!$BI:$BI,通讯通路门店!$S:$S,$G1603)</f>
        <v>0</v>
      </c>
      <c r="AG1603" s="99">
        <f>SUMIFS(通讯通路门店!$BH:$BH,通讯通路门店!$S:$S,$G1603)</f>
        <v>0</v>
      </c>
      <c r="AH1603" s="99">
        <f t="shared" si="121"/>
        <v>0</v>
      </c>
      <c r="AI1603" s="99">
        <f>SUMIFS(通讯通路门店!$BB:$BB,通讯通路门店!$S:$S,$G1603)</f>
        <v>0</v>
      </c>
      <c r="AJ1603" s="99">
        <f>SUMIFS(通讯通路门店!$BE:$BE,通讯通路门店!$S:$S,$G1603)</f>
        <v>0</v>
      </c>
      <c r="AK1603" s="99">
        <f>SUMIFS(通讯通路门店!$BG:$BG,通讯通路门店!$S:$S,$G1603)</f>
        <v>0</v>
      </c>
      <c r="AL1603" s="99">
        <f>SUMIFS(通讯通路门店!$BC:$BC,通讯通路门店!$S:$S,$G1603)</f>
        <v>0</v>
      </c>
      <c r="AM1603" s="99">
        <f>SUMIFS(通讯通路门店!$BD:$BD,通讯通路门店!$S:$S,$G1603)</f>
        <v>0</v>
      </c>
      <c r="AN1603" s="99">
        <f>SUMIFS(通讯通路门店!$BF:$BF,通讯通路门店!$S:$S,$G1603)</f>
        <v>0</v>
      </c>
      <c r="AO1603" s="99">
        <f t="shared" si="122"/>
        <v>0</v>
      </c>
      <c r="AP1603" s="99">
        <f>SUMIFS(通讯通路门店!$K:$K,通讯通路门店!$S:$S,$G1603)</f>
        <v>0</v>
      </c>
      <c r="AQ1603" s="83"/>
      <c r="AR1603" s="99">
        <f>SUMIFS(通讯通路门店!$T:$T,通讯通路门店!$S:$S,$G1603)</f>
        <v>0</v>
      </c>
      <c r="AS1603" s="99">
        <f>SUMIFS(通讯通路门店!$U:$U,通讯通路门店!$S:$S,$G1603)</f>
        <v>0</v>
      </c>
      <c r="AT1603" s="99">
        <f>SUMIFS(通讯通路门店!$V:$V,通讯通路门店!$S:$S,$G1603)</f>
        <v>0</v>
      </c>
      <c r="AU1603" s="99">
        <f>SUMIFS(通讯通路门店!$W:$W,通讯通路门店!$S:$S,$G1603)</f>
        <v>0</v>
      </c>
      <c r="AV1603" s="99">
        <f>SUMIFS(通讯通路门店!$Z:$Z,通讯通路门店!$S:$S,$G1603)</f>
        <v>0</v>
      </c>
      <c r="AW1603" s="99">
        <f>SUMIFS(通讯通路门店!$AB:$AB,通讯通路门店!$S:$S,$G1603)</f>
        <v>0</v>
      </c>
      <c r="AX1603" s="99">
        <f>SUMIFS(通讯通路门店!$X:$X,通讯通路门店!$S:$S,$G1603)</f>
        <v>0</v>
      </c>
      <c r="AY1603" s="99">
        <f>SUMIFS(通讯通路门店!$Y:$Y,通讯通路门店!$S:$S,$G1603)</f>
        <v>0</v>
      </c>
      <c r="AZ1603" s="99">
        <f>SUMIFS(通讯通路门店!$AA:$AA,通讯通路门店!$S:$S,$G1603)</f>
        <v>0</v>
      </c>
      <c r="BA1603" s="99">
        <f t="shared" si="123"/>
        <v>0</v>
      </c>
      <c r="BB1603" s="99">
        <f t="shared" si="124"/>
        <v>0</v>
      </c>
      <c r="BC1603" s="99">
        <f>SUMIFS(通讯通路门店!$W:$W,通讯通路门店!$S:$S,$G1603,通讯通路门店!$J:$J,"荣耀体验店")+SUMIFS(通讯通路门店!$W:$W,通讯通路门店!$S:$S,$G1603,通讯通路门店!$J:$J,"荣耀授权专卖店")</f>
        <v>0</v>
      </c>
      <c r="BD1603" s="99">
        <f>SUMIFS(通讯通路门店!$Z:$Z,通讯通路门店!$S:$S,$G1603,通讯通路门店!$J:$J,"VIVO体验店")</f>
        <v>0</v>
      </c>
      <c r="BE1603" s="99">
        <f>SUMIFS(通讯通路门店!$AB:$AB,通讯通路门店!$S:$S,$G1603,通讯通路门店!$J:$J,"OPPO体验店")</f>
        <v>0</v>
      </c>
      <c r="BF1603" s="99">
        <f>SUMIFS(通讯通路门店!$X:$X,通讯通路门店!$S:$S,$G1603,通讯通路门店!$J:$J,"华为授权体验店")+SUMIFS(通讯通路门店!$AA:$AA,通讯通路门店!$S:$S,$G1603,通讯通路门店!$J:$J,"华为堡垒店")</f>
        <v>0</v>
      </c>
      <c r="BG1603" s="99">
        <f>SUMIFS(通讯通路门店!$Y:$Y,通讯通路门店!$S:$S,$G1603,通讯通路门店!$J:$J,"小米体验店")</f>
        <v>0</v>
      </c>
      <c r="BH1603" s="99">
        <f>SUMIFS(通讯通路门店!$AA:$AA,通讯通路门店!$S:$S,$G1603,通讯通路门店!$J:$J,"苹果体验店")</f>
        <v>0</v>
      </c>
      <c r="BI1603" s="99">
        <f>SUMIFS(通讯通路门店!$K:$K,通讯通路门店!$S:$S,$G1603,通讯通路门店!$J:$J,"其他品牌专卖店")</f>
        <v>0</v>
      </c>
      <c r="BJ1603" s="99">
        <f>SUMIFS(通讯通路门店!$AC:$AC,通讯通路门店!$S:$S,$G1603)</f>
        <v>0</v>
      </c>
      <c r="BK1603" s="99">
        <f>SUMIFS(通讯通路门店!$AD:$AD,通讯通路门店!$S:$S,$G1603)</f>
        <v>0</v>
      </c>
      <c r="BL1603" s="99">
        <f>SUMIFS(通讯通路门店!$AE:$AE,通讯通路门店!$S:$S,$G1603)</f>
        <v>0</v>
      </c>
      <c r="BM1603" s="99">
        <f>SUMIFS(通讯通路门店!$AF:$AF,通讯通路门店!$S:$S,$G1603)</f>
        <v>0</v>
      </c>
      <c r="BN1603" s="99">
        <f>SUMIFS(通讯通路门店!$AG:$AG,通讯通路门店!$S:$S,$G1603)</f>
        <v>0</v>
      </c>
      <c r="BO1603" s="99">
        <f>SUMIFS(通讯通路门店!$AH:$AH,通讯通路门店!$S:$S,$G1603)</f>
        <v>0</v>
      </c>
      <c r="BP1603" s="99">
        <f>SUMIFS(通讯通路门店!$AI:$AI,通讯通路门店!$S:$S,$G1603)</f>
        <v>0</v>
      </c>
      <c r="BQ1603" s="83"/>
    </row>
    <row r="1604" spans="1:69">
      <c r="A1604" s="99" t="str">
        <f>IFERROR(_xlfn.XLOOKUP($G1604,通讯通路门店!$S$4:$S$993931,通讯通路门店!$A$4:$A$993931,0,0),"")</f>
        <v>海南省</v>
      </c>
      <c r="B1604" s="99" t="str">
        <f>IFERROR(_xlfn.XLOOKUP($G1604,通讯通路门店!$S$4:$S$993931,通讯通路门店!$B$4:$B$993931,0,0),"")</f>
        <v>东方市</v>
      </c>
      <c r="C1604" s="99" t="str">
        <f>IFERROR(_xlfn.XLOOKUP($G1604,通讯通路门店!$S$4:$S$993931,通讯通路门店!$C$4:$C$993931,0,0),"")</f>
        <v>东方市</v>
      </c>
      <c r="D1604" s="99" t="str">
        <f>IFERROR(_xlfn.XLOOKUP($G1604,通讯通路门店!$S$4:$S$993931,通讯通路门店!$D$4:$D$993931,0,0),"")</f>
        <v>八所镇</v>
      </c>
      <c r="E1604" s="83"/>
      <c r="F1604" s="83"/>
      <c r="G1604" s="101"/>
      <c r="H1604" s="102">
        <f>IFERROR(_xlfn.XLOOKUP($G1604,通讯通路门店!$S$4:$S$993931,通讯通路门店!$R$4:$R$993931,0,0),"")</f>
        <v>0</v>
      </c>
      <c r="I1604" s="83"/>
      <c r="J1604" s="83"/>
      <c r="K1604" s="83"/>
      <c r="L1604" s="83"/>
      <c r="M1604" s="83"/>
      <c r="N1604" s="83"/>
      <c r="O1604" s="83"/>
      <c r="P1604" s="83"/>
      <c r="Q1604" s="83"/>
      <c r="R1604" s="83"/>
      <c r="S1604" s="83"/>
      <c r="T1604" s="83"/>
      <c r="U1604" s="99">
        <f>COUNTIF(通讯通路门店!$S:$S,$G1604)</f>
        <v>0</v>
      </c>
      <c r="V1604" s="99">
        <f>COUNTIFS(通讯通路门店!$S:$S,$G1604,通讯通路门店!$J:$J,"综合卖场")</f>
        <v>0</v>
      </c>
      <c r="W1604" s="99">
        <f>SUMIFS(通讯通路门店!$AJ:$AJ,通讯通路门店!$S:$S,通讯客户沙盘!$G1604)</f>
        <v>0</v>
      </c>
      <c r="X1604" s="99">
        <f t="shared" ref="X1604:X1667" si="125">Y1604+Z1604+AA1604+AB1604+AC1604+AD1604+AE1604</f>
        <v>0</v>
      </c>
      <c r="Y1604" s="99">
        <f>COUNTIFS(通讯通路门店!$S:$S,$G1604,通讯通路门店!$J:$J,"荣耀体验店")+COUNTIFS(通讯通路门店!$S:$S,$G1604,通讯通路门店!$J:$J,"荣耀授权专卖店")</f>
        <v>0</v>
      </c>
      <c r="Z1604" s="99">
        <f>COUNTIFS(通讯通路门店!$S:$S,$G1604,通讯通路门店!$J:$J,"VIVO体验店")</f>
        <v>0</v>
      </c>
      <c r="AA1604" s="99">
        <f>COUNTIFS(通讯通路门店!$S:$S,$G1604,通讯通路门店!$J:$J,"OPPO体验店")</f>
        <v>0</v>
      </c>
      <c r="AB1604" s="99">
        <f>COUNTIFS(通讯通路门店!$S:$S,$G1604,通讯通路门店!$J:$J,"华为授权体验店")+COUNTIFS(通讯通路门店!$S:$S,$G1604,通讯通路门店!$J:$J,"华为堡垒店")</f>
        <v>0</v>
      </c>
      <c r="AC1604" s="99">
        <f>COUNTIFS(通讯通路门店!$S:$S,$G1604,通讯通路门店!$J:$J,"小米体验店")</f>
        <v>0</v>
      </c>
      <c r="AD1604" s="99">
        <f>COUNTIFS(通讯通路门店!$S:$S,$G1604,通讯通路门店!$J:$J,"苹果体验店")</f>
        <v>0</v>
      </c>
      <c r="AE1604" s="99">
        <f>COUNTIFS(通讯通路门店!$S:$S,$G1604,通讯通路门店!$J:$J,"其他品牌专卖店")</f>
        <v>0</v>
      </c>
      <c r="AF1604" s="99">
        <f>SUMIFS(通讯通路门店!$BI:$BI,通讯通路门店!$S:$S,$G1604)</f>
        <v>0</v>
      </c>
      <c r="AG1604" s="99">
        <f>SUMIFS(通讯通路门店!$BH:$BH,通讯通路门店!$S:$S,$G1604)</f>
        <v>0</v>
      </c>
      <c r="AH1604" s="99">
        <f t="shared" ref="AH1604:AH1667" si="126">AI1604+AJ1604+AK1604+AL1604+AM1604+AN1604</f>
        <v>0</v>
      </c>
      <c r="AI1604" s="99">
        <f>SUMIFS(通讯通路门店!$BB:$BB,通讯通路门店!$S:$S,$G1604)</f>
        <v>0</v>
      </c>
      <c r="AJ1604" s="99">
        <f>SUMIFS(通讯通路门店!$BE:$BE,通讯通路门店!$S:$S,$G1604)</f>
        <v>0</v>
      </c>
      <c r="AK1604" s="99">
        <f>SUMIFS(通讯通路门店!$BG:$BG,通讯通路门店!$S:$S,$G1604)</f>
        <v>0</v>
      </c>
      <c r="AL1604" s="99">
        <f>SUMIFS(通讯通路门店!$BC:$BC,通讯通路门店!$S:$S,$G1604)</f>
        <v>0</v>
      </c>
      <c r="AM1604" s="99">
        <f>SUMIFS(通讯通路门店!$BD:$BD,通讯通路门店!$S:$S,$G1604)</f>
        <v>0</v>
      </c>
      <c r="AN1604" s="99">
        <f>SUMIFS(通讯通路门店!$BF:$BF,通讯通路门店!$S:$S,$G1604)</f>
        <v>0</v>
      </c>
      <c r="AO1604" s="99">
        <f t="shared" ref="AO1604:AO1667" si="127">AP1604+AQ1604</f>
        <v>0</v>
      </c>
      <c r="AP1604" s="99">
        <f>SUMIFS(通讯通路门店!$K:$K,通讯通路门店!$S:$S,$G1604)</f>
        <v>0</v>
      </c>
      <c r="AQ1604" s="83"/>
      <c r="AR1604" s="99">
        <f>SUMIFS(通讯通路门店!$T:$T,通讯通路门店!$S:$S,$G1604)</f>
        <v>0</v>
      </c>
      <c r="AS1604" s="99">
        <f>SUMIFS(通讯通路门店!$U:$U,通讯通路门店!$S:$S,$G1604)</f>
        <v>0</v>
      </c>
      <c r="AT1604" s="99">
        <f>SUMIFS(通讯通路门店!$V:$V,通讯通路门店!$S:$S,$G1604)</f>
        <v>0</v>
      </c>
      <c r="AU1604" s="99">
        <f>SUMIFS(通讯通路门店!$W:$W,通讯通路门店!$S:$S,$G1604)</f>
        <v>0</v>
      </c>
      <c r="AV1604" s="99">
        <f>SUMIFS(通讯通路门店!$Z:$Z,通讯通路门店!$S:$S,$G1604)</f>
        <v>0</v>
      </c>
      <c r="AW1604" s="99">
        <f>SUMIFS(通讯通路门店!$AB:$AB,通讯通路门店!$S:$S,$G1604)</f>
        <v>0</v>
      </c>
      <c r="AX1604" s="99">
        <f>SUMIFS(通讯通路门店!$X:$X,通讯通路门店!$S:$S,$G1604)</f>
        <v>0</v>
      </c>
      <c r="AY1604" s="99">
        <f>SUMIFS(通讯通路门店!$Y:$Y,通讯通路门店!$S:$S,$G1604)</f>
        <v>0</v>
      </c>
      <c r="AZ1604" s="99">
        <f>SUMIFS(通讯通路门店!$AA:$AA,通讯通路门店!$S:$S,$G1604)</f>
        <v>0</v>
      </c>
      <c r="BA1604" s="99">
        <f t="shared" ref="BA1604:BA1667" si="128">AP1604-BB1604</f>
        <v>0</v>
      </c>
      <c r="BB1604" s="99">
        <f t="shared" ref="BB1604:BB1667" si="129">BC1604+BD1604+BE1604+BF1604+BG1604+BH1604</f>
        <v>0</v>
      </c>
      <c r="BC1604" s="99">
        <f>SUMIFS(通讯通路门店!$W:$W,通讯通路门店!$S:$S,$G1604,通讯通路门店!$J:$J,"荣耀体验店")+SUMIFS(通讯通路门店!$W:$W,通讯通路门店!$S:$S,$G1604,通讯通路门店!$J:$J,"荣耀授权专卖店")</f>
        <v>0</v>
      </c>
      <c r="BD1604" s="99">
        <f>SUMIFS(通讯通路门店!$Z:$Z,通讯通路门店!$S:$S,$G1604,通讯通路门店!$J:$J,"VIVO体验店")</f>
        <v>0</v>
      </c>
      <c r="BE1604" s="99">
        <f>SUMIFS(通讯通路门店!$AB:$AB,通讯通路门店!$S:$S,$G1604,通讯通路门店!$J:$J,"OPPO体验店")</f>
        <v>0</v>
      </c>
      <c r="BF1604" s="99">
        <f>SUMIFS(通讯通路门店!$X:$X,通讯通路门店!$S:$S,$G1604,通讯通路门店!$J:$J,"华为授权体验店")+SUMIFS(通讯通路门店!$AA:$AA,通讯通路门店!$S:$S,$G1604,通讯通路门店!$J:$J,"华为堡垒店")</f>
        <v>0</v>
      </c>
      <c r="BG1604" s="99">
        <f>SUMIFS(通讯通路门店!$Y:$Y,通讯通路门店!$S:$S,$G1604,通讯通路门店!$J:$J,"小米体验店")</f>
        <v>0</v>
      </c>
      <c r="BH1604" s="99">
        <f>SUMIFS(通讯通路门店!$AA:$AA,通讯通路门店!$S:$S,$G1604,通讯通路门店!$J:$J,"苹果体验店")</f>
        <v>0</v>
      </c>
      <c r="BI1604" s="99">
        <f>SUMIFS(通讯通路门店!$K:$K,通讯通路门店!$S:$S,$G1604,通讯通路门店!$J:$J,"其他品牌专卖店")</f>
        <v>0</v>
      </c>
      <c r="BJ1604" s="99">
        <f>SUMIFS(通讯通路门店!$AC:$AC,通讯通路门店!$S:$S,$G1604)</f>
        <v>0</v>
      </c>
      <c r="BK1604" s="99">
        <f>SUMIFS(通讯通路门店!$AD:$AD,通讯通路门店!$S:$S,$G1604)</f>
        <v>0</v>
      </c>
      <c r="BL1604" s="99">
        <f>SUMIFS(通讯通路门店!$AE:$AE,通讯通路门店!$S:$S,$G1604)</f>
        <v>0</v>
      </c>
      <c r="BM1604" s="99">
        <f>SUMIFS(通讯通路门店!$AF:$AF,通讯通路门店!$S:$S,$G1604)</f>
        <v>0</v>
      </c>
      <c r="BN1604" s="99">
        <f>SUMIFS(通讯通路门店!$AG:$AG,通讯通路门店!$S:$S,$G1604)</f>
        <v>0</v>
      </c>
      <c r="BO1604" s="99">
        <f>SUMIFS(通讯通路门店!$AH:$AH,通讯通路门店!$S:$S,$G1604)</f>
        <v>0</v>
      </c>
      <c r="BP1604" s="99">
        <f>SUMIFS(通讯通路门店!$AI:$AI,通讯通路门店!$S:$S,$G1604)</f>
        <v>0</v>
      </c>
      <c r="BQ1604" s="83"/>
    </row>
    <row r="1605" spans="1:69">
      <c r="A1605" s="99" t="str">
        <f>IFERROR(_xlfn.XLOOKUP($G1605,通讯通路门店!$S$4:$S$993931,通讯通路门店!$A$4:$A$993931,0,0),"")</f>
        <v>海南省</v>
      </c>
      <c r="B1605" s="99" t="str">
        <f>IFERROR(_xlfn.XLOOKUP($G1605,通讯通路门店!$S$4:$S$993931,通讯通路门店!$B$4:$B$993931,0,0),"")</f>
        <v>东方市</v>
      </c>
      <c r="C1605" s="99" t="str">
        <f>IFERROR(_xlfn.XLOOKUP($G1605,通讯通路门店!$S$4:$S$993931,通讯通路门店!$C$4:$C$993931,0,0),"")</f>
        <v>东方市</v>
      </c>
      <c r="D1605" s="99" t="str">
        <f>IFERROR(_xlfn.XLOOKUP($G1605,通讯通路门店!$S$4:$S$993931,通讯通路门店!$D$4:$D$993931,0,0),"")</f>
        <v>八所镇</v>
      </c>
      <c r="E1605" s="83"/>
      <c r="F1605" s="83"/>
      <c r="G1605" s="101"/>
      <c r="H1605" s="102">
        <f>IFERROR(_xlfn.XLOOKUP($G1605,通讯通路门店!$S$4:$S$993931,通讯通路门店!$R$4:$R$993931,0,0),"")</f>
        <v>0</v>
      </c>
      <c r="I1605" s="83"/>
      <c r="J1605" s="83"/>
      <c r="K1605" s="83"/>
      <c r="L1605" s="83"/>
      <c r="M1605" s="83"/>
      <c r="N1605" s="83"/>
      <c r="O1605" s="83"/>
      <c r="P1605" s="83"/>
      <c r="Q1605" s="83"/>
      <c r="R1605" s="83"/>
      <c r="S1605" s="83"/>
      <c r="T1605" s="83"/>
      <c r="U1605" s="99">
        <f>COUNTIF(通讯通路门店!$S:$S,$G1605)</f>
        <v>0</v>
      </c>
      <c r="V1605" s="99">
        <f>COUNTIFS(通讯通路门店!$S:$S,$G1605,通讯通路门店!$J:$J,"综合卖场")</f>
        <v>0</v>
      </c>
      <c r="W1605" s="99">
        <f>SUMIFS(通讯通路门店!$AJ:$AJ,通讯通路门店!$S:$S,通讯客户沙盘!$G1605)</f>
        <v>0</v>
      </c>
      <c r="X1605" s="99">
        <f t="shared" si="125"/>
        <v>0</v>
      </c>
      <c r="Y1605" s="99">
        <f>COUNTIFS(通讯通路门店!$S:$S,$G1605,通讯通路门店!$J:$J,"荣耀体验店")+COUNTIFS(通讯通路门店!$S:$S,$G1605,通讯通路门店!$J:$J,"荣耀授权专卖店")</f>
        <v>0</v>
      </c>
      <c r="Z1605" s="99">
        <f>COUNTIFS(通讯通路门店!$S:$S,$G1605,通讯通路门店!$J:$J,"VIVO体验店")</f>
        <v>0</v>
      </c>
      <c r="AA1605" s="99">
        <f>COUNTIFS(通讯通路门店!$S:$S,$G1605,通讯通路门店!$J:$J,"OPPO体验店")</f>
        <v>0</v>
      </c>
      <c r="AB1605" s="99">
        <f>COUNTIFS(通讯通路门店!$S:$S,$G1605,通讯通路门店!$J:$J,"华为授权体验店")+COUNTIFS(通讯通路门店!$S:$S,$G1605,通讯通路门店!$J:$J,"华为堡垒店")</f>
        <v>0</v>
      </c>
      <c r="AC1605" s="99">
        <f>COUNTIFS(通讯通路门店!$S:$S,$G1605,通讯通路门店!$J:$J,"小米体验店")</f>
        <v>0</v>
      </c>
      <c r="AD1605" s="99">
        <f>COUNTIFS(通讯通路门店!$S:$S,$G1605,通讯通路门店!$J:$J,"苹果体验店")</f>
        <v>0</v>
      </c>
      <c r="AE1605" s="99">
        <f>COUNTIFS(通讯通路门店!$S:$S,$G1605,通讯通路门店!$J:$J,"其他品牌专卖店")</f>
        <v>0</v>
      </c>
      <c r="AF1605" s="99">
        <f>SUMIFS(通讯通路门店!$BI:$BI,通讯通路门店!$S:$S,$G1605)</f>
        <v>0</v>
      </c>
      <c r="AG1605" s="99">
        <f>SUMIFS(通讯通路门店!$BH:$BH,通讯通路门店!$S:$S,$G1605)</f>
        <v>0</v>
      </c>
      <c r="AH1605" s="99">
        <f t="shared" si="126"/>
        <v>0</v>
      </c>
      <c r="AI1605" s="99">
        <f>SUMIFS(通讯通路门店!$BB:$BB,通讯通路门店!$S:$S,$G1605)</f>
        <v>0</v>
      </c>
      <c r="AJ1605" s="99">
        <f>SUMIFS(通讯通路门店!$BE:$BE,通讯通路门店!$S:$S,$G1605)</f>
        <v>0</v>
      </c>
      <c r="AK1605" s="99">
        <f>SUMIFS(通讯通路门店!$BG:$BG,通讯通路门店!$S:$S,$G1605)</f>
        <v>0</v>
      </c>
      <c r="AL1605" s="99">
        <f>SUMIFS(通讯通路门店!$BC:$BC,通讯通路门店!$S:$S,$G1605)</f>
        <v>0</v>
      </c>
      <c r="AM1605" s="99">
        <f>SUMIFS(通讯通路门店!$BD:$BD,通讯通路门店!$S:$S,$G1605)</f>
        <v>0</v>
      </c>
      <c r="AN1605" s="99">
        <f>SUMIFS(通讯通路门店!$BF:$BF,通讯通路门店!$S:$S,$G1605)</f>
        <v>0</v>
      </c>
      <c r="AO1605" s="99">
        <f t="shared" si="127"/>
        <v>0</v>
      </c>
      <c r="AP1605" s="99">
        <f>SUMIFS(通讯通路门店!$K:$K,通讯通路门店!$S:$S,$G1605)</f>
        <v>0</v>
      </c>
      <c r="AQ1605" s="83"/>
      <c r="AR1605" s="99">
        <f>SUMIFS(通讯通路门店!$T:$T,通讯通路门店!$S:$S,$G1605)</f>
        <v>0</v>
      </c>
      <c r="AS1605" s="99">
        <f>SUMIFS(通讯通路门店!$U:$U,通讯通路门店!$S:$S,$G1605)</f>
        <v>0</v>
      </c>
      <c r="AT1605" s="99">
        <f>SUMIFS(通讯通路门店!$V:$V,通讯通路门店!$S:$S,$G1605)</f>
        <v>0</v>
      </c>
      <c r="AU1605" s="99">
        <f>SUMIFS(通讯通路门店!$W:$W,通讯通路门店!$S:$S,$G1605)</f>
        <v>0</v>
      </c>
      <c r="AV1605" s="99">
        <f>SUMIFS(通讯通路门店!$Z:$Z,通讯通路门店!$S:$S,$G1605)</f>
        <v>0</v>
      </c>
      <c r="AW1605" s="99">
        <f>SUMIFS(通讯通路门店!$AB:$AB,通讯通路门店!$S:$S,$G1605)</f>
        <v>0</v>
      </c>
      <c r="AX1605" s="99">
        <f>SUMIFS(通讯通路门店!$X:$X,通讯通路门店!$S:$S,$G1605)</f>
        <v>0</v>
      </c>
      <c r="AY1605" s="99">
        <f>SUMIFS(通讯通路门店!$Y:$Y,通讯通路门店!$S:$S,$G1605)</f>
        <v>0</v>
      </c>
      <c r="AZ1605" s="99">
        <f>SUMIFS(通讯通路门店!$AA:$AA,通讯通路门店!$S:$S,$G1605)</f>
        <v>0</v>
      </c>
      <c r="BA1605" s="99">
        <f t="shared" si="128"/>
        <v>0</v>
      </c>
      <c r="BB1605" s="99">
        <f t="shared" si="129"/>
        <v>0</v>
      </c>
      <c r="BC1605" s="99">
        <f>SUMIFS(通讯通路门店!$W:$W,通讯通路门店!$S:$S,$G1605,通讯通路门店!$J:$J,"荣耀体验店")+SUMIFS(通讯通路门店!$W:$W,通讯通路门店!$S:$S,$G1605,通讯通路门店!$J:$J,"荣耀授权专卖店")</f>
        <v>0</v>
      </c>
      <c r="BD1605" s="99">
        <f>SUMIFS(通讯通路门店!$Z:$Z,通讯通路门店!$S:$S,$G1605,通讯通路门店!$J:$J,"VIVO体验店")</f>
        <v>0</v>
      </c>
      <c r="BE1605" s="99">
        <f>SUMIFS(通讯通路门店!$AB:$AB,通讯通路门店!$S:$S,$G1605,通讯通路门店!$J:$J,"OPPO体验店")</f>
        <v>0</v>
      </c>
      <c r="BF1605" s="99">
        <f>SUMIFS(通讯通路门店!$X:$X,通讯通路门店!$S:$S,$G1605,通讯通路门店!$J:$J,"华为授权体验店")+SUMIFS(通讯通路门店!$AA:$AA,通讯通路门店!$S:$S,$G1605,通讯通路门店!$J:$J,"华为堡垒店")</f>
        <v>0</v>
      </c>
      <c r="BG1605" s="99">
        <f>SUMIFS(通讯通路门店!$Y:$Y,通讯通路门店!$S:$S,$G1605,通讯通路门店!$J:$J,"小米体验店")</f>
        <v>0</v>
      </c>
      <c r="BH1605" s="99">
        <f>SUMIFS(通讯通路门店!$AA:$AA,通讯通路门店!$S:$S,$G1605,通讯通路门店!$J:$J,"苹果体验店")</f>
        <v>0</v>
      </c>
      <c r="BI1605" s="99">
        <f>SUMIFS(通讯通路门店!$K:$K,通讯通路门店!$S:$S,$G1605,通讯通路门店!$J:$J,"其他品牌专卖店")</f>
        <v>0</v>
      </c>
      <c r="BJ1605" s="99">
        <f>SUMIFS(通讯通路门店!$AC:$AC,通讯通路门店!$S:$S,$G1605)</f>
        <v>0</v>
      </c>
      <c r="BK1605" s="99">
        <f>SUMIFS(通讯通路门店!$AD:$AD,通讯通路门店!$S:$S,$G1605)</f>
        <v>0</v>
      </c>
      <c r="BL1605" s="99">
        <f>SUMIFS(通讯通路门店!$AE:$AE,通讯通路门店!$S:$S,$G1605)</f>
        <v>0</v>
      </c>
      <c r="BM1605" s="99">
        <f>SUMIFS(通讯通路门店!$AF:$AF,通讯通路门店!$S:$S,$G1605)</f>
        <v>0</v>
      </c>
      <c r="BN1605" s="99">
        <f>SUMIFS(通讯通路门店!$AG:$AG,通讯通路门店!$S:$S,$G1605)</f>
        <v>0</v>
      </c>
      <c r="BO1605" s="99">
        <f>SUMIFS(通讯通路门店!$AH:$AH,通讯通路门店!$S:$S,$G1605)</f>
        <v>0</v>
      </c>
      <c r="BP1605" s="99">
        <f>SUMIFS(通讯通路门店!$AI:$AI,通讯通路门店!$S:$S,$G1605)</f>
        <v>0</v>
      </c>
      <c r="BQ1605" s="83"/>
    </row>
    <row r="1606" spans="1:69">
      <c r="A1606" s="99" t="str">
        <f>IFERROR(_xlfn.XLOOKUP($G1606,通讯通路门店!$S$4:$S$993931,通讯通路门店!$A$4:$A$993931,0,0),"")</f>
        <v>海南省</v>
      </c>
      <c r="B1606" s="99" t="str">
        <f>IFERROR(_xlfn.XLOOKUP($G1606,通讯通路门店!$S$4:$S$993931,通讯通路门店!$B$4:$B$993931,0,0),"")</f>
        <v>东方市</v>
      </c>
      <c r="C1606" s="99" t="str">
        <f>IFERROR(_xlfn.XLOOKUP($G1606,通讯通路门店!$S$4:$S$993931,通讯通路门店!$C$4:$C$993931,0,0),"")</f>
        <v>东方市</v>
      </c>
      <c r="D1606" s="99" t="str">
        <f>IFERROR(_xlfn.XLOOKUP($G1606,通讯通路门店!$S$4:$S$993931,通讯通路门店!$D$4:$D$993931,0,0),"")</f>
        <v>八所镇</v>
      </c>
      <c r="E1606" s="83"/>
      <c r="F1606" s="83"/>
      <c r="G1606" s="101"/>
      <c r="H1606" s="102">
        <f>IFERROR(_xlfn.XLOOKUP($G1606,通讯通路门店!$S$4:$S$993931,通讯通路门店!$R$4:$R$993931,0,0),"")</f>
        <v>0</v>
      </c>
      <c r="I1606" s="83"/>
      <c r="J1606" s="83"/>
      <c r="K1606" s="83"/>
      <c r="L1606" s="83"/>
      <c r="M1606" s="83"/>
      <c r="N1606" s="83"/>
      <c r="O1606" s="83"/>
      <c r="P1606" s="83"/>
      <c r="Q1606" s="83"/>
      <c r="R1606" s="83"/>
      <c r="S1606" s="83"/>
      <c r="T1606" s="83"/>
      <c r="U1606" s="99">
        <f>COUNTIF(通讯通路门店!$S:$S,$G1606)</f>
        <v>0</v>
      </c>
      <c r="V1606" s="99">
        <f>COUNTIFS(通讯通路门店!$S:$S,$G1606,通讯通路门店!$J:$J,"综合卖场")</f>
        <v>0</v>
      </c>
      <c r="W1606" s="99">
        <f>SUMIFS(通讯通路门店!$AJ:$AJ,通讯通路门店!$S:$S,通讯客户沙盘!$G1606)</f>
        <v>0</v>
      </c>
      <c r="X1606" s="99">
        <f t="shared" si="125"/>
        <v>0</v>
      </c>
      <c r="Y1606" s="99">
        <f>COUNTIFS(通讯通路门店!$S:$S,$G1606,通讯通路门店!$J:$J,"荣耀体验店")+COUNTIFS(通讯通路门店!$S:$S,$G1606,通讯通路门店!$J:$J,"荣耀授权专卖店")</f>
        <v>0</v>
      </c>
      <c r="Z1606" s="99">
        <f>COUNTIFS(通讯通路门店!$S:$S,$G1606,通讯通路门店!$J:$J,"VIVO体验店")</f>
        <v>0</v>
      </c>
      <c r="AA1606" s="99">
        <f>COUNTIFS(通讯通路门店!$S:$S,$G1606,通讯通路门店!$J:$J,"OPPO体验店")</f>
        <v>0</v>
      </c>
      <c r="AB1606" s="99">
        <f>COUNTIFS(通讯通路门店!$S:$S,$G1606,通讯通路门店!$J:$J,"华为授权体验店")+COUNTIFS(通讯通路门店!$S:$S,$G1606,通讯通路门店!$J:$J,"华为堡垒店")</f>
        <v>0</v>
      </c>
      <c r="AC1606" s="99">
        <f>COUNTIFS(通讯通路门店!$S:$S,$G1606,通讯通路门店!$J:$J,"小米体验店")</f>
        <v>0</v>
      </c>
      <c r="AD1606" s="99">
        <f>COUNTIFS(通讯通路门店!$S:$S,$G1606,通讯通路门店!$J:$J,"苹果体验店")</f>
        <v>0</v>
      </c>
      <c r="AE1606" s="99">
        <f>COUNTIFS(通讯通路门店!$S:$S,$G1606,通讯通路门店!$J:$J,"其他品牌专卖店")</f>
        <v>0</v>
      </c>
      <c r="AF1606" s="99">
        <f>SUMIFS(通讯通路门店!$BI:$BI,通讯通路门店!$S:$S,$G1606)</f>
        <v>0</v>
      </c>
      <c r="AG1606" s="99">
        <f>SUMIFS(通讯通路门店!$BH:$BH,通讯通路门店!$S:$S,$G1606)</f>
        <v>0</v>
      </c>
      <c r="AH1606" s="99">
        <f t="shared" si="126"/>
        <v>0</v>
      </c>
      <c r="AI1606" s="99">
        <f>SUMIFS(通讯通路门店!$BB:$BB,通讯通路门店!$S:$S,$G1606)</f>
        <v>0</v>
      </c>
      <c r="AJ1606" s="99">
        <f>SUMIFS(通讯通路门店!$BE:$BE,通讯通路门店!$S:$S,$G1606)</f>
        <v>0</v>
      </c>
      <c r="AK1606" s="99">
        <f>SUMIFS(通讯通路门店!$BG:$BG,通讯通路门店!$S:$S,$G1606)</f>
        <v>0</v>
      </c>
      <c r="AL1606" s="99">
        <f>SUMIFS(通讯通路门店!$BC:$BC,通讯通路门店!$S:$S,$G1606)</f>
        <v>0</v>
      </c>
      <c r="AM1606" s="99">
        <f>SUMIFS(通讯通路门店!$BD:$BD,通讯通路门店!$S:$S,$G1606)</f>
        <v>0</v>
      </c>
      <c r="AN1606" s="99">
        <f>SUMIFS(通讯通路门店!$BF:$BF,通讯通路门店!$S:$S,$G1606)</f>
        <v>0</v>
      </c>
      <c r="AO1606" s="99">
        <f t="shared" si="127"/>
        <v>0</v>
      </c>
      <c r="AP1606" s="99">
        <f>SUMIFS(通讯通路门店!$K:$K,通讯通路门店!$S:$S,$G1606)</f>
        <v>0</v>
      </c>
      <c r="AQ1606" s="83"/>
      <c r="AR1606" s="99">
        <f>SUMIFS(通讯通路门店!$T:$T,通讯通路门店!$S:$S,$G1606)</f>
        <v>0</v>
      </c>
      <c r="AS1606" s="99">
        <f>SUMIFS(通讯通路门店!$U:$U,通讯通路门店!$S:$S,$G1606)</f>
        <v>0</v>
      </c>
      <c r="AT1606" s="99">
        <f>SUMIFS(通讯通路门店!$V:$V,通讯通路门店!$S:$S,$G1606)</f>
        <v>0</v>
      </c>
      <c r="AU1606" s="99">
        <f>SUMIFS(通讯通路门店!$W:$W,通讯通路门店!$S:$S,$G1606)</f>
        <v>0</v>
      </c>
      <c r="AV1606" s="99">
        <f>SUMIFS(通讯通路门店!$Z:$Z,通讯通路门店!$S:$S,$G1606)</f>
        <v>0</v>
      </c>
      <c r="AW1606" s="99">
        <f>SUMIFS(通讯通路门店!$AB:$AB,通讯通路门店!$S:$S,$G1606)</f>
        <v>0</v>
      </c>
      <c r="AX1606" s="99">
        <f>SUMIFS(通讯通路门店!$X:$X,通讯通路门店!$S:$S,$G1606)</f>
        <v>0</v>
      </c>
      <c r="AY1606" s="99">
        <f>SUMIFS(通讯通路门店!$Y:$Y,通讯通路门店!$S:$S,$G1606)</f>
        <v>0</v>
      </c>
      <c r="AZ1606" s="99">
        <f>SUMIFS(通讯通路门店!$AA:$AA,通讯通路门店!$S:$S,$G1606)</f>
        <v>0</v>
      </c>
      <c r="BA1606" s="99">
        <f t="shared" si="128"/>
        <v>0</v>
      </c>
      <c r="BB1606" s="99">
        <f t="shared" si="129"/>
        <v>0</v>
      </c>
      <c r="BC1606" s="99">
        <f>SUMIFS(通讯通路门店!$W:$W,通讯通路门店!$S:$S,$G1606,通讯通路门店!$J:$J,"荣耀体验店")+SUMIFS(通讯通路门店!$W:$W,通讯通路门店!$S:$S,$G1606,通讯通路门店!$J:$J,"荣耀授权专卖店")</f>
        <v>0</v>
      </c>
      <c r="BD1606" s="99">
        <f>SUMIFS(通讯通路门店!$Z:$Z,通讯通路门店!$S:$S,$G1606,通讯通路门店!$J:$J,"VIVO体验店")</f>
        <v>0</v>
      </c>
      <c r="BE1606" s="99">
        <f>SUMIFS(通讯通路门店!$AB:$AB,通讯通路门店!$S:$S,$G1606,通讯通路门店!$J:$J,"OPPO体验店")</f>
        <v>0</v>
      </c>
      <c r="BF1606" s="99">
        <f>SUMIFS(通讯通路门店!$X:$X,通讯通路门店!$S:$S,$G1606,通讯通路门店!$J:$J,"华为授权体验店")+SUMIFS(通讯通路门店!$AA:$AA,通讯通路门店!$S:$S,$G1606,通讯通路门店!$J:$J,"华为堡垒店")</f>
        <v>0</v>
      </c>
      <c r="BG1606" s="99">
        <f>SUMIFS(通讯通路门店!$Y:$Y,通讯通路门店!$S:$S,$G1606,通讯通路门店!$J:$J,"小米体验店")</f>
        <v>0</v>
      </c>
      <c r="BH1606" s="99">
        <f>SUMIFS(通讯通路门店!$AA:$AA,通讯通路门店!$S:$S,$G1606,通讯通路门店!$J:$J,"苹果体验店")</f>
        <v>0</v>
      </c>
      <c r="BI1606" s="99">
        <f>SUMIFS(通讯通路门店!$K:$K,通讯通路门店!$S:$S,$G1606,通讯通路门店!$J:$J,"其他品牌专卖店")</f>
        <v>0</v>
      </c>
      <c r="BJ1606" s="99">
        <f>SUMIFS(通讯通路门店!$AC:$AC,通讯通路门店!$S:$S,$G1606)</f>
        <v>0</v>
      </c>
      <c r="BK1606" s="99">
        <f>SUMIFS(通讯通路门店!$AD:$AD,通讯通路门店!$S:$S,$G1606)</f>
        <v>0</v>
      </c>
      <c r="BL1606" s="99">
        <f>SUMIFS(通讯通路门店!$AE:$AE,通讯通路门店!$S:$S,$G1606)</f>
        <v>0</v>
      </c>
      <c r="BM1606" s="99">
        <f>SUMIFS(通讯通路门店!$AF:$AF,通讯通路门店!$S:$S,$G1606)</f>
        <v>0</v>
      </c>
      <c r="BN1606" s="99">
        <f>SUMIFS(通讯通路门店!$AG:$AG,通讯通路门店!$S:$S,$G1606)</f>
        <v>0</v>
      </c>
      <c r="BO1606" s="99">
        <f>SUMIFS(通讯通路门店!$AH:$AH,通讯通路门店!$S:$S,$G1606)</f>
        <v>0</v>
      </c>
      <c r="BP1606" s="99">
        <f>SUMIFS(通讯通路门店!$AI:$AI,通讯通路门店!$S:$S,$G1606)</f>
        <v>0</v>
      </c>
      <c r="BQ1606" s="83"/>
    </row>
    <row r="1607" spans="1:69">
      <c r="A1607" s="99" t="str">
        <f>IFERROR(_xlfn.XLOOKUP($G1607,通讯通路门店!$S$4:$S$993931,通讯通路门店!$A$4:$A$993931,0,0),"")</f>
        <v>海南省</v>
      </c>
      <c r="B1607" s="99" t="str">
        <f>IFERROR(_xlfn.XLOOKUP($G1607,通讯通路门店!$S$4:$S$993931,通讯通路门店!$B$4:$B$993931,0,0),"")</f>
        <v>东方市</v>
      </c>
      <c r="C1607" s="99" t="str">
        <f>IFERROR(_xlfn.XLOOKUP($G1607,通讯通路门店!$S$4:$S$993931,通讯通路门店!$C$4:$C$993931,0,0),"")</f>
        <v>东方市</v>
      </c>
      <c r="D1607" s="99" t="str">
        <f>IFERROR(_xlfn.XLOOKUP($G1607,通讯通路门店!$S$4:$S$993931,通讯通路门店!$D$4:$D$993931,0,0),"")</f>
        <v>八所镇</v>
      </c>
      <c r="E1607" s="83"/>
      <c r="F1607" s="83"/>
      <c r="G1607" s="101"/>
      <c r="H1607" s="102">
        <f>IFERROR(_xlfn.XLOOKUP($G1607,通讯通路门店!$S$4:$S$993931,通讯通路门店!$R$4:$R$993931,0,0),"")</f>
        <v>0</v>
      </c>
      <c r="I1607" s="83"/>
      <c r="J1607" s="83"/>
      <c r="K1607" s="83"/>
      <c r="L1607" s="83"/>
      <c r="M1607" s="83"/>
      <c r="N1607" s="83"/>
      <c r="O1607" s="83"/>
      <c r="P1607" s="83"/>
      <c r="Q1607" s="83"/>
      <c r="R1607" s="83"/>
      <c r="S1607" s="83"/>
      <c r="T1607" s="83"/>
      <c r="U1607" s="99">
        <f>COUNTIF(通讯通路门店!$S:$S,$G1607)</f>
        <v>0</v>
      </c>
      <c r="V1607" s="99">
        <f>COUNTIFS(通讯通路门店!$S:$S,$G1607,通讯通路门店!$J:$J,"综合卖场")</f>
        <v>0</v>
      </c>
      <c r="W1607" s="99">
        <f>SUMIFS(通讯通路门店!$AJ:$AJ,通讯通路门店!$S:$S,通讯客户沙盘!$G1607)</f>
        <v>0</v>
      </c>
      <c r="X1607" s="99">
        <f t="shared" si="125"/>
        <v>0</v>
      </c>
      <c r="Y1607" s="99">
        <f>COUNTIFS(通讯通路门店!$S:$S,$G1607,通讯通路门店!$J:$J,"荣耀体验店")+COUNTIFS(通讯通路门店!$S:$S,$G1607,通讯通路门店!$J:$J,"荣耀授权专卖店")</f>
        <v>0</v>
      </c>
      <c r="Z1607" s="99">
        <f>COUNTIFS(通讯通路门店!$S:$S,$G1607,通讯通路门店!$J:$J,"VIVO体验店")</f>
        <v>0</v>
      </c>
      <c r="AA1607" s="99">
        <f>COUNTIFS(通讯通路门店!$S:$S,$G1607,通讯通路门店!$J:$J,"OPPO体验店")</f>
        <v>0</v>
      </c>
      <c r="AB1607" s="99">
        <f>COUNTIFS(通讯通路门店!$S:$S,$G1607,通讯通路门店!$J:$J,"华为授权体验店")+COUNTIFS(通讯通路门店!$S:$S,$G1607,通讯通路门店!$J:$J,"华为堡垒店")</f>
        <v>0</v>
      </c>
      <c r="AC1607" s="99">
        <f>COUNTIFS(通讯通路门店!$S:$S,$G1607,通讯通路门店!$J:$J,"小米体验店")</f>
        <v>0</v>
      </c>
      <c r="AD1607" s="99">
        <f>COUNTIFS(通讯通路门店!$S:$S,$G1607,通讯通路门店!$J:$J,"苹果体验店")</f>
        <v>0</v>
      </c>
      <c r="AE1607" s="99">
        <f>COUNTIFS(通讯通路门店!$S:$S,$G1607,通讯通路门店!$J:$J,"其他品牌专卖店")</f>
        <v>0</v>
      </c>
      <c r="AF1607" s="99">
        <f>SUMIFS(通讯通路门店!$BI:$BI,通讯通路门店!$S:$S,$G1607)</f>
        <v>0</v>
      </c>
      <c r="AG1607" s="99">
        <f>SUMIFS(通讯通路门店!$BH:$BH,通讯通路门店!$S:$S,$G1607)</f>
        <v>0</v>
      </c>
      <c r="AH1607" s="99">
        <f t="shared" si="126"/>
        <v>0</v>
      </c>
      <c r="AI1607" s="99">
        <f>SUMIFS(通讯通路门店!$BB:$BB,通讯通路门店!$S:$S,$G1607)</f>
        <v>0</v>
      </c>
      <c r="AJ1607" s="99">
        <f>SUMIFS(通讯通路门店!$BE:$BE,通讯通路门店!$S:$S,$G1607)</f>
        <v>0</v>
      </c>
      <c r="AK1607" s="99">
        <f>SUMIFS(通讯通路门店!$BG:$BG,通讯通路门店!$S:$S,$G1607)</f>
        <v>0</v>
      </c>
      <c r="AL1607" s="99">
        <f>SUMIFS(通讯通路门店!$BC:$BC,通讯通路门店!$S:$S,$G1607)</f>
        <v>0</v>
      </c>
      <c r="AM1607" s="99">
        <f>SUMIFS(通讯通路门店!$BD:$BD,通讯通路门店!$S:$S,$G1607)</f>
        <v>0</v>
      </c>
      <c r="AN1607" s="99">
        <f>SUMIFS(通讯通路门店!$BF:$BF,通讯通路门店!$S:$S,$G1607)</f>
        <v>0</v>
      </c>
      <c r="AO1607" s="99">
        <f t="shared" si="127"/>
        <v>0</v>
      </c>
      <c r="AP1607" s="99">
        <f>SUMIFS(通讯通路门店!$K:$K,通讯通路门店!$S:$S,$G1607)</f>
        <v>0</v>
      </c>
      <c r="AQ1607" s="83"/>
      <c r="AR1607" s="99">
        <f>SUMIFS(通讯通路门店!$T:$T,通讯通路门店!$S:$S,$G1607)</f>
        <v>0</v>
      </c>
      <c r="AS1607" s="99">
        <f>SUMIFS(通讯通路门店!$U:$U,通讯通路门店!$S:$S,$G1607)</f>
        <v>0</v>
      </c>
      <c r="AT1607" s="99">
        <f>SUMIFS(通讯通路门店!$V:$V,通讯通路门店!$S:$S,$G1607)</f>
        <v>0</v>
      </c>
      <c r="AU1607" s="99">
        <f>SUMIFS(通讯通路门店!$W:$W,通讯通路门店!$S:$S,$G1607)</f>
        <v>0</v>
      </c>
      <c r="AV1607" s="99">
        <f>SUMIFS(通讯通路门店!$Z:$Z,通讯通路门店!$S:$S,$G1607)</f>
        <v>0</v>
      </c>
      <c r="AW1607" s="99">
        <f>SUMIFS(通讯通路门店!$AB:$AB,通讯通路门店!$S:$S,$G1607)</f>
        <v>0</v>
      </c>
      <c r="AX1607" s="99">
        <f>SUMIFS(通讯通路门店!$X:$X,通讯通路门店!$S:$S,$G1607)</f>
        <v>0</v>
      </c>
      <c r="AY1607" s="99">
        <f>SUMIFS(通讯通路门店!$Y:$Y,通讯通路门店!$S:$S,$G1607)</f>
        <v>0</v>
      </c>
      <c r="AZ1607" s="99">
        <f>SUMIFS(通讯通路门店!$AA:$AA,通讯通路门店!$S:$S,$G1607)</f>
        <v>0</v>
      </c>
      <c r="BA1607" s="99">
        <f t="shared" si="128"/>
        <v>0</v>
      </c>
      <c r="BB1607" s="99">
        <f t="shared" si="129"/>
        <v>0</v>
      </c>
      <c r="BC1607" s="99">
        <f>SUMIFS(通讯通路门店!$W:$W,通讯通路门店!$S:$S,$G1607,通讯通路门店!$J:$J,"荣耀体验店")+SUMIFS(通讯通路门店!$W:$W,通讯通路门店!$S:$S,$G1607,通讯通路门店!$J:$J,"荣耀授权专卖店")</f>
        <v>0</v>
      </c>
      <c r="BD1607" s="99">
        <f>SUMIFS(通讯通路门店!$Z:$Z,通讯通路门店!$S:$S,$G1607,通讯通路门店!$J:$J,"VIVO体验店")</f>
        <v>0</v>
      </c>
      <c r="BE1607" s="99">
        <f>SUMIFS(通讯通路门店!$AB:$AB,通讯通路门店!$S:$S,$G1607,通讯通路门店!$J:$J,"OPPO体验店")</f>
        <v>0</v>
      </c>
      <c r="BF1607" s="99">
        <f>SUMIFS(通讯通路门店!$X:$X,通讯通路门店!$S:$S,$G1607,通讯通路门店!$J:$J,"华为授权体验店")+SUMIFS(通讯通路门店!$AA:$AA,通讯通路门店!$S:$S,$G1607,通讯通路门店!$J:$J,"华为堡垒店")</f>
        <v>0</v>
      </c>
      <c r="BG1607" s="99">
        <f>SUMIFS(通讯通路门店!$Y:$Y,通讯通路门店!$S:$S,$G1607,通讯通路门店!$J:$J,"小米体验店")</f>
        <v>0</v>
      </c>
      <c r="BH1607" s="99">
        <f>SUMIFS(通讯通路门店!$AA:$AA,通讯通路门店!$S:$S,$G1607,通讯通路门店!$J:$J,"苹果体验店")</f>
        <v>0</v>
      </c>
      <c r="BI1607" s="99">
        <f>SUMIFS(通讯通路门店!$K:$K,通讯通路门店!$S:$S,$G1607,通讯通路门店!$J:$J,"其他品牌专卖店")</f>
        <v>0</v>
      </c>
      <c r="BJ1607" s="99">
        <f>SUMIFS(通讯通路门店!$AC:$AC,通讯通路门店!$S:$S,$G1607)</f>
        <v>0</v>
      </c>
      <c r="BK1607" s="99">
        <f>SUMIFS(通讯通路门店!$AD:$AD,通讯通路门店!$S:$S,$G1607)</f>
        <v>0</v>
      </c>
      <c r="BL1607" s="99">
        <f>SUMIFS(通讯通路门店!$AE:$AE,通讯通路门店!$S:$S,$G1607)</f>
        <v>0</v>
      </c>
      <c r="BM1607" s="99">
        <f>SUMIFS(通讯通路门店!$AF:$AF,通讯通路门店!$S:$S,$G1607)</f>
        <v>0</v>
      </c>
      <c r="BN1607" s="99">
        <f>SUMIFS(通讯通路门店!$AG:$AG,通讯通路门店!$S:$S,$G1607)</f>
        <v>0</v>
      </c>
      <c r="BO1607" s="99">
        <f>SUMIFS(通讯通路门店!$AH:$AH,通讯通路门店!$S:$S,$G1607)</f>
        <v>0</v>
      </c>
      <c r="BP1607" s="99">
        <f>SUMIFS(通讯通路门店!$AI:$AI,通讯通路门店!$S:$S,$G1607)</f>
        <v>0</v>
      </c>
      <c r="BQ1607" s="83"/>
    </row>
    <row r="1608" spans="1:69">
      <c r="A1608" s="99" t="str">
        <f>IFERROR(_xlfn.XLOOKUP($G1608,通讯通路门店!$S$4:$S$993931,通讯通路门店!$A$4:$A$993931,0,0),"")</f>
        <v>海南省</v>
      </c>
      <c r="B1608" s="99" t="str">
        <f>IFERROR(_xlfn.XLOOKUP($G1608,通讯通路门店!$S$4:$S$993931,通讯通路门店!$B$4:$B$993931,0,0),"")</f>
        <v>东方市</v>
      </c>
      <c r="C1608" s="99" t="str">
        <f>IFERROR(_xlfn.XLOOKUP($G1608,通讯通路门店!$S$4:$S$993931,通讯通路门店!$C$4:$C$993931,0,0),"")</f>
        <v>东方市</v>
      </c>
      <c r="D1608" s="99" t="str">
        <f>IFERROR(_xlfn.XLOOKUP($G1608,通讯通路门店!$S$4:$S$993931,通讯通路门店!$D$4:$D$993931,0,0),"")</f>
        <v>八所镇</v>
      </c>
      <c r="E1608" s="83"/>
      <c r="F1608" s="83"/>
      <c r="G1608" s="101"/>
      <c r="H1608" s="102">
        <f>IFERROR(_xlfn.XLOOKUP($G1608,通讯通路门店!$S$4:$S$993931,通讯通路门店!$R$4:$R$993931,0,0),"")</f>
        <v>0</v>
      </c>
      <c r="I1608" s="83"/>
      <c r="J1608" s="83"/>
      <c r="K1608" s="83"/>
      <c r="L1608" s="83"/>
      <c r="M1608" s="83"/>
      <c r="N1608" s="83"/>
      <c r="O1608" s="83"/>
      <c r="P1608" s="83"/>
      <c r="Q1608" s="83"/>
      <c r="R1608" s="83"/>
      <c r="S1608" s="83"/>
      <c r="T1608" s="83"/>
      <c r="U1608" s="99">
        <f>COUNTIF(通讯通路门店!$S:$S,$G1608)</f>
        <v>0</v>
      </c>
      <c r="V1608" s="99">
        <f>COUNTIFS(通讯通路门店!$S:$S,$G1608,通讯通路门店!$J:$J,"综合卖场")</f>
        <v>0</v>
      </c>
      <c r="W1608" s="99">
        <f>SUMIFS(通讯通路门店!$AJ:$AJ,通讯通路门店!$S:$S,通讯客户沙盘!$G1608)</f>
        <v>0</v>
      </c>
      <c r="X1608" s="99">
        <f t="shared" si="125"/>
        <v>0</v>
      </c>
      <c r="Y1608" s="99">
        <f>COUNTIFS(通讯通路门店!$S:$S,$G1608,通讯通路门店!$J:$J,"荣耀体验店")+COUNTIFS(通讯通路门店!$S:$S,$G1608,通讯通路门店!$J:$J,"荣耀授权专卖店")</f>
        <v>0</v>
      </c>
      <c r="Z1608" s="99">
        <f>COUNTIFS(通讯通路门店!$S:$S,$G1608,通讯通路门店!$J:$J,"VIVO体验店")</f>
        <v>0</v>
      </c>
      <c r="AA1608" s="99">
        <f>COUNTIFS(通讯通路门店!$S:$S,$G1608,通讯通路门店!$J:$J,"OPPO体验店")</f>
        <v>0</v>
      </c>
      <c r="AB1608" s="99">
        <f>COUNTIFS(通讯通路门店!$S:$S,$G1608,通讯通路门店!$J:$J,"华为授权体验店")+COUNTIFS(通讯通路门店!$S:$S,$G1608,通讯通路门店!$J:$J,"华为堡垒店")</f>
        <v>0</v>
      </c>
      <c r="AC1608" s="99">
        <f>COUNTIFS(通讯通路门店!$S:$S,$G1608,通讯通路门店!$J:$J,"小米体验店")</f>
        <v>0</v>
      </c>
      <c r="AD1608" s="99">
        <f>COUNTIFS(通讯通路门店!$S:$S,$G1608,通讯通路门店!$J:$J,"苹果体验店")</f>
        <v>0</v>
      </c>
      <c r="AE1608" s="99">
        <f>COUNTIFS(通讯通路门店!$S:$S,$G1608,通讯通路门店!$J:$J,"其他品牌专卖店")</f>
        <v>0</v>
      </c>
      <c r="AF1608" s="99">
        <f>SUMIFS(通讯通路门店!$BI:$BI,通讯通路门店!$S:$S,$G1608)</f>
        <v>0</v>
      </c>
      <c r="AG1608" s="99">
        <f>SUMIFS(通讯通路门店!$BH:$BH,通讯通路门店!$S:$S,$G1608)</f>
        <v>0</v>
      </c>
      <c r="AH1608" s="99">
        <f t="shared" si="126"/>
        <v>0</v>
      </c>
      <c r="AI1608" s="99">
        <f>SUMIFS(通讯通路门店!$BB:$BB,通讯通路门店!$S:$S,$G1608)</f>
        <v>0</v>
      </c>
      <c r="AJ1608" s="99">
        <f>SUMIFS(通讯通路门店!$BE:$BE,通讯通路门店!$S:$S,$G1608)</f>
        <v>0</v>
      </c>
      <c r="AK1608" s="99">
        <f>SUMIFS(通讯通路门店!$BG:$BG,通讯通路门店!$S:$S,$G1608)</f>
        <v>0</v>
      </c>
      <c r="AL1608" s="99">
        <f>SUMIFS(通讯通路门店!$BC:$BC,通讯通路门店!$S:$S,$G1608)</f>
        <v>0</v>
      </c>
      <c r="AM1608" s="99">
        <f>SUMIFS(通讯通路门店!$BD:$BD,通讯通路门店!$S:$S,$G1608)</f>
        <v>0</v>
      </c>
      <c r="AN1608" s="99">
        <f>SUMIFS(通讯通路门店!$BF:$BF,通讯通路门店!$S:$S,$G1608)</f>
        <v>0</v>
      </c>
      <c r="AO1608" s="99">
        <f t="shared" si="127"/>
        <v>0</v>
      </c>
      <c r="AP1608" s="99">
        <f>SUMIFS(通讯通路门店!$K:$K,通讯通路门店!$S:$S,$G1608)</f>
        <v>0</v>
      </c>
      <c r="AQ1608" s="83"/>
      <c r="AR1608" s="99">
        <f>SUMIFS(通讯通路门店!$T:$T,通讯通路门店!$S:$S,$G1608)</f>
        <v>0</v>
      </c>
      <c r="AS1608" s="99">
        <f>SUMIFS(通讯通路门店!$U:$U,通讯通路门店!$S:$S,$G1608)</f>
        <v>0</v>
      </c>
      <c r="AT1608" s="99">
        <f>SUMIFS(通讯通路门店!$V:$V,通讯通路门店!$S:$S,$G1608)</f>
        <v>0</v>
      </c>
      <c r="AU1608" s="99">
        <f>SUMIFS(通讯通路门店!$W:$W,通讯通路门店!$S:$S,$G1608)</f>
        <v>0</v>
      </c>
      <c r="AV1608" s="99">
        <f>SUMIFS(通讯通路门店!$Z:$Z,通讯通路门店!$S:$S,$G1608)</f>
        <v>0</v>
      </c>
      <c r="AW1608" s="99">
        <f>SUMIFS(通讯通路门店!$AB:$AB,通讯通路门店!$S:$S,$G1608)</f>
        <v>0</v>
      </c>
      <c r="AX1608" s="99">
        <f>SUMIFS(通讯通路门店!$X:$X,通讯通路门店!$S:$S,$G1608)</f>
        <v>0</v>
      </c>
      <c r="AY1608" s="99">
        <f>SUMIFS(通讯通路门店!$Y:$Y,通讯通路门店!$S:$S,$G1608)</f>
        <v>0</v>
      </c>
      <c r="AZ1608" s="99">
        <f>SUMIFS(通讯通路门店!$AA:$AA,通讯通路门店!$S:$S,$G1608)</f>
        <v>0</v>
      </c>
      <c r="BA1608" s="99">
        <f t="shared" si="128"/>
        <v>0</v>
      </c>
      <c r="BB1608" s="99">
        <f t="shared" si="129"/>
        <v>0</v>
      </c>
      <c r="BC1608" s="99">
        <f>SUMIFS(通讯通路门店!$W:$W,通讯通路门店!$S:$S,$G1608,通讯通路门店!$J:$J,"荣耀体验店")+SUMIFS(通讯通路门店!$W:$W,通讯通路门店!$S:$S,$G1608,通讯通路门店!$J:$J,"荣耀授权专卖店")</f>
        <v>0</v>
      </c>
      <c r="BD1608" s="99">
        <f>SUMIFS(通讯通路门店!$Z:$Z,通讯通路门店!$S:$S,$G1608,通讯通路门店!$J:$J,"VIVO体验店")</f>
        <v>0</v>
      </c>
      <c r="BE1608" s="99">
        <f>SUMIFS(通讯通路门店!$AB:$AB,通讯通路门店!$S:$S,$G1608,通讯通路门店!$J:$J,"OPPO体验店")</f>
        <v>0</v>
      </c>
      <c r="BF1608" s="99">
        <f>SUMIFS(通讯通路门店!$X:$X,通讯通路门店!$S:$S,$G1608,通讯通路门店!$J:$J,"华为授权体验店")+SUMIFS(通讯通路门店!$AA:$AA,通讯通路门店!$S:$S,$G1608,通讯通路门店!$J:$J,"华为堡垒店")</f>
        <v>0</v>
      </c>
      <c r="BG1608" s="99">
        <f>SUMIFS(通讯通路门店!$Y:$Y,通讯通路门店!$S:$S,$G1608,通讯通路门店!$J:$J,"小米体验店")</f>
        <v>0</v>
      </c>
      <c r="BH1608" s="99">
        <f>SUMIFS(通讯通路门店!$AA:$AA,通讯通路门店!$S:$S,$G1608,通讯通路门店!$J:$J,"苹果体验店")</f>
        <v>0</v>
      </c>
      <c r="BI1608" s="99">
        <f>SUMIFS(通讯通路门店!$K:$K,通讯通路门店!$S:$S,$G1608,通讯通路门店!$J:$J,"其他品牌专卖店")</f>
        <v>0</v>
      </c>
      <c r="BJ1608" s="99">
        <f>SUMIFS(通讯通路门店!$AC:$AC,通讯通路门店!$S:$S,$G1608)</f>
        <v>0</v>
      </c>
      <c r="BK1608" s="99">
        <f>SUMIFS(通讯通路门店!$AD:$AD,通讯通路门店!$S:$S,$G1608)</f>
        <v>0</v>
      </c>
      <c r="BL1608" s="99">
        <f>SUMIFS(通讯通路门店!$AE:$AE,通讯通路门店!$S:$S,$G1608)</f>
        <v>0</v>
      </c>
      <c r="BM1608" s="99">
        <f>SUMIFS(通讯通路门店!$AF:$AF,通讯通路门店!$S:$S,$G1608)</f>
        <v>0</v>
      </c>
      <c r="BN1608" s="99">
        <f>SUMIFS(通讯通路门店!$AG:$AG,通讯通路门店!$S:$S,$G1608)</f>
        <v>0</v>
      </c>
      <c r="BO1608" s="99">
        <f>SUMIFS(通讯通路门店!$AH:$AH,通讯通路门店!$S:$S,$G1608)</f>
        <v>0</v>
      </c>
      <c r="BP1608" s="99">
        <f>SUMIFS(通讯通路门店!$AI:$AI,通讯通路门店!$S:$S,$G1608)</f>
        <v>0</v>
      </c>
      <c r="BQ1608" s="83"/>
    </row>
    <row r="1609" spans="1:69">
      <c r="A1609" s="99" t="str">
        <f>IFERROR(_xlfn.XLOOKUP($G1609,通讯通路门店!$S$4:$S$993931,通讯通路门店!$A$4:$A$993931,0,0),"")</f>
        <v>海南省</v>
      </c>
      <c r="B1609" s="99" t="str">
        <f>IFERROR(_xlfn.XLOOKUP($G1609,通讯通路门店!$S$4:$S$993931,通讯通路门店!$B$4:$B$993931,0,0),"")</f>
        <v>东方市</v>
      </c>
      <c r="C1609" s="99" t="str">
        <f>IFERROR(_xlfn.XLOOKUP($G1609,通讯通路门店!$S$4:$S$993931,通讯通路门店!$C$4:$C$993931,0,0),"")</f>
        <v>东方市</v>
      </c>
      <c r="D1609" s="99" t="str">
        <f>IFERROR(_xlfn.XLOOKUP($G1609,通讯通路门店!$S$4:$S$993931,通讯通路门店!$D$4:$D$993931,0,0),"")</f>
        <v>八所镇</v>
      </c>
      <c r="E1609" s="83"/>
      <c r="F1609" s="83"/>
      <c r="G1609" s="101"/>
      <c r="H1609" s="102">
        <f>IFERROR(_xlfn.XLOOKUP($G1609,通讯通路门店!$S$4:$S$993931,通讯通路门店!$R$4:$R$993931,0,0),"")</f>
        <v>0</v>
      </c>
      <c r="I1609" s="83"/>
      <c r="J1609" s="83"/>
      <c r="K1609" s="83"/>
      <c r="L1609" s="83"/>
      <c r="M1609" s="83"/>
      <c r="N1609" s="83"/>
      <c r="O1609" s="83"/>
      <c r="P1609" s="83"/>
      <c r="Q1609" s="83"/>
      <c r="R1609" s="83"/>
      <c r="S1609" s="83"/>
      <c r="T1609" s="83"/>
      <c r="U1609" s="99">
        <f>COUNTIF(通讯通路门店!$S:$S,$G1609)</f>
        <v>0</v>
      </c>
      <c r="V1609" s="99">
        <f>COUNTIFS(通讯通路门店!$S:$S,$G1609,通讯通路门店!$J:$J,"综合卖场")</f>
        <v>0</v>
      </c>
      <c r="W1609" s="99">
        <f>SUMIFS(通讯通路门店!$AJ:$AJ,通讯通路门店!$S:$S,通讯客户沙盘!$G1609)</f>
        <v>0</v>
      </c>
      <c r="X1609" s="99">
        <f t="shared" si="125"/>
        <v>0</v>
      </c>
      <c r="Y1609" s="99">
        <f>COUNTIFS(通讯通路门店!$S:$S,$G1609,通讯通路门店!$J:$J,"荣耀体验店")+COUNTIFS(通讯通路门店!$S:$S,$G1609,通讯通路门店!$J:$J,"荣耀授权专卖店")</f>
        <v>0</v>
      </c>
      <c r="Z1609" s="99">
        <f>COUNTIFS(通讯通路门店!$S:$S,$G1609,通讯通路门店!$J:$J,"VIVO体验店")</f>
        <v>0</v>
      </c>
      <c r="AA1609" s="99">
        <f>COUNTIFS(通讯通路门店!$S:$S,$G1609,通讯通路门店!$J:$J,"OPPO体验店")</f>
        <v>0</v>
      </c>
      <c r="AB1609" s="99">
        <f>COUNTIFS(通讯通路门店!$S:$S,$G1609,通讯通路门店!$J:$J,"华为授权体验店")+COUNTIFS(通讯通路门店!$S:$S,$G1609,通讯通路门店!$J:$J,"华为堡垒店")</f>
        <v>0</v>
      </c>
      <c r="AC1609" s="99">
        <f>COUNTIFS(通讯通路门店!$S:$S,$G1609,通讯通路门店!$J:$J,"小米体验店")</f>
        <v>0</v>
      </c>
      <c r="AD1609" s="99">
        <f>COUNTIFS(通讯通路门店!$S:$S,$G1609,通讯通路门店!$J:$J,"苹果体验店")</f>
        <v>0</v>
      </c>
      <c r="AE1609" s="99">
        <f>COUNTIFS(通讯通路门店!$S:$S,$G1609,通讯通路门店!$J:$J,"其他品牌专卖店")</f>
        <v>0</v>
      </c>
      <c r="AF1609" s="99">
        <f>SUMIFS(通讯通路门店!$BI:$BI,通讯通路门店!$S:$S,$G1609)</f>
        <v>0</v>
      </c>
      <c r="AG1609" s="99">
        <f>SUMIFS(通讯通路门店!$BH:$BH,通讯通路门店!$S:$S,$G1609)</f>
        <v>0</v>
      </c>
      <c r="AH1609" s="99">
        <f t="shared" si="126"/>
        <v>0</v>
      </c>
      <c r="AI1609" s="99">
        <f>SUMIFS(通讯通路门店!$BB:$BB,通讯通路门店!$S:$S,$G1609)</f>
        <v>0</v>
      </c>
      <c r="AJ1609" s="99">
        <f>SUMIFS(通讯通路门店!$BE:$BE,通讯通路门店!$S:$S,$G1609)</f>
        <v>0</v>
      </c>
      <c r="AK1609" s="99">
        <f>SUMIFS(通讯通路门店!$BG:$BG,通讯通路门店!$S:$S,$G1609)</f>
        <v>0</v>
      </c>
      <c r="AL1609" s="99">
        <f>SUMIFS(通讯通路门店!$BC:$BC,通讯通路门店!$S:$S,$G1609)</f>
        <v>0</v>
      </c>
      <c r="AM1609" s="99">
        <f>SUMIFS(通讯通路门店!$BD:$BD,通讯通路门店!$S:$S,$G1609)</f>
        <v>0</v>
      </c>
      <c r="AN1609" s="99">
        <f>SUMIFS(通讯通路门店!$BF:$BF,通讯通路门店!$S:$S,$G1609)</f>
        <v>0</v>
      </c>
      <c r="AO1609" s="99">
        <f t="shared" si="127"/>
        <v>0</v>
      </c>
      <c r="AP1609" s="99">
        <f>SUMIFS(通讯通路门店!$K:$K,通讯通路门店!$S:$S,$G1609)</f>
        <v>0</v>
      </c>
      <c r="AQ1609" s="83"/>
      <c r="AR1609" s="99">
        <f>SUMIFS(通讯通路门店!$T:$T,通讯通路门店!$S:$S,$G1609)</f>
        <v>0</v>
      </c>
      <c r="AS1609" s="99">
        <f>SUMIFS(通讯通路门店!$U:$U,通讯通路门店!$S:$S,$G1609)</f>
        <v>0</v>
      </c>
      <c r="AT1609" s="99">
        <f>SUMIFS(通讯通路门店!$V:$V,通讯通路门店!$S:$S,$G1609)</f>
        <v>0</v>
      </c>
      <c r="AU1609" s="99">
        <f>SUMIFS(通讯通路门店!$W:$W,通讯通路门店!$S:$S,$G1609)</f>
        <v>0</v>
      </c>
      <c r="AV1609" s="99">
        <f>SUMIFS(通讯通路门店!$Z:$Z,通讯通路门店!$S:$S,$G1609)</f>
        <v>0</v>
      </c>
      <c r="AW1609" s="99">
        <f>SUMIFS(通讯通路门店!$AB:$AB,通讯通路门店!$S:$S,$G1609)</f>
        <v>0</v>
      </c>
      <c r="AX1609" s="99">
        <f>SUMIFS(通讯通路门店!$X:$X,通讯通路门店!$S:$S,$G1609)</f>
        <v>0</v>
      </c>
      <c r="AY1609" s="99">
        <f>SUMIFS(通讯通路门店!$Y:$Y,通讯通路门店!$S:$S,$G1609)</f>
        <v>0</v>
      </c>
      <c r="AZ1609" s="99">
        <f>SUMIFS(通讯通路门店!$AA:$AA,通讯通路门店!$S:$S,$G1609)</f>
        <v>0</v>
      </c>
      <c r="BA1609" s="99">
        <f t="shared" si="128"/>
        <v>0</v>
      </c>
      <c r="BB1609" s="99">
        <f t="shared" si="129"/>
        <v>0</v>
      </c>
      <c r="BC1609" s="99">
        <f>SUMIFS(通讯通路门店!$W:$W,通讯通路门店!$S:$S,$G1609,通讯通路门店!$J:$J,"荣耀体验店")+SUMIFS(通讯通路门店!$W:$W,通讯通路门店!$S:$S,$G1609,通讯通路门店!$J:$J,"荣耀授权专卖店")</f>
        <v>0</v>
      </c>
      <c r="BD1609" s="99">
        <f>SUMIFS(通讯通路门店!$Z:$Z,通讯通路门店!$S:$S,$G1609,通讯通路门店!$J:$J,"VIVO体验店")</f>
        <v>0</v>
      </c>
      <c r="BE1609" s="99">
        <f>SUMIFS(通讯通路门店!$AB:$AB,通讯通路门店!$S:$S,$G1609,通讯通路门店!$J:$J,"OPPO体验店")</f>
        <v>0</v>
      </c>
      <c r="BF1609" s="99">
        <f>SUMIFS(通讯通路门店!$X:$X,通讯通路门店!$S:$S,$G1609,通讯通路门店!$J:$J,"华为授权体验店")+SUMIFS(通讯通路门店!$AA:$AA,通讯通路门店!$S:$S,$G1609,通讯通路门店!$J:$J,"华为堡垒店")</f>
        <v>0</v>
      </c>
      <c r="BG1609" s="99">
        <f>SUMIFS(通讯通路门店!$Y:$Y,通讯通路门店!$S:$S,$G1609,通讯通路门店!$J:$J,"小米体验店")</f>
        <v>0</v>
      </c>
      <c r="BH1609" s="99">
        <f>SUMIFS(通讯通路门店!$AA:$AA,通讯通路门店!$S:$S,$G1609,通讯通路门店!$J:$J,"苹果体验店")</f>
        <v>0</v>
      </c>
      <c r="BI1609" s="99">
        <f>SUMIFS(通讯通路门店!$K:$K,通讯通路门店!$S:$S,$G1609,通讯通路门店!$J:$J,"其他品牌专卖店")</f>
        <v>0</v>
      </c>
      <c r="BJ1609" s="99">
        <f>SUMIFS(通讯通路门店!$AC:$AC,通讯通路门店!$S:$S,$G1609)</f>
        <v>0</v>
      </c>
      <c r="BK1609" s="99">
        <f>SUMIFS(通讯通路门店!$AD:$AD,通讯通路门店!$S:$S,$G1609)</f>
        <v>0</v>
      </c>
      <c r="BL1609" s="99">
        <f>SUMIFS(通讯通路门店!$AE:$AE,通讯通路门店!$S:$S,$G1609)</f>
        <v>0</v>
      </c>
      <c r="BM1609" s="99">
        <f>SUMIFS(通讯通路门店!$AF:$AF,通讯通路门店!$S:$S,$G1609)</f>
        <v>0</v>
      </c>
      <c r="BN1609" s="99">
        <f>SUMIFS(通讯通路门店!$AG:$AG,通讯通路门店!$S:$S,$G1609)</f>
        <v>0</v>
      </c>
      <c r="BO1609" s="99">
        <f>SUMIFS(通讯通路门店!$AH:$AH,通讯通路门店!$S:$S,$G1609)</f>
        <v>0</v>
      </c>
      <c r="BP1609" s="99">
        <f>SUMIFS(通讯通路门店!$AI:$AI,通讯通路门店!$S:$S,$G1609)</f>
        <v>0</v>
      </c>
      <c r="BQ1609" s="83"/>
    </row>
    <row r="1610" spans="1:69">
      <c r="A1610" s="99" t="str">
        <f>IFERROR(_xlfn.XLOOKUP($G1610,通讯通路门店!$S$4:$S$993931,通讯通路门店!$A$4:$A$993931,0,0),"")</f>
        <v>海南省</v>
      </c>
      <c r="B1610" s="99" t="str">
        <f>IFERROR(_xlfn.XLOOKUP($G1610,通讯通路门店!$S$4:$S$993931,通讯通路门店!$B$4:$B$993931,0,0),"")</f>
        <v>东方市</v>
      </c>
      <c r="C1610" s="99" t="str">
        <f>IFERROR(_xlfn.XLOOKUP($G1610,通讯通路门店!$S$4:$S$993931,通讯通路门店!$C$4:$C$993931,0,0),"")</f>
        <v>东方市</v>
      </c>
      <c r="D1610" s="99" t="str">
        <f>IFERROR(_xlfn.XLOOKUP($G1610,通讯通路门店!$S$4:$S$993931,通讯通路门店!$D$4:$D$993931,0,0),"")</f>
        <v>八所镇</v>
      </c>
      <c r="E1610" s="83"/>
      <c r="F1610" s="83"/>
      <c r="G1610" s="101"/>
      <c r="H1610" s="102">
        <f>IFERROR(_xlfn.XLOOKUP($G1610,通讯通路门店!$S$4:$S$993931,通讯通路门店!$R$4:$R$993931,0,0),"")</f>
        <v>0</v>
      </c>
      <c r="I1610" s="83"/>
      <c r="J1610" s="83"/>
      <c r="K1610" s="83"/>
      <c r="L1610" s="83"/>
      <c r="M1610" s="83"/>
      <c r="N1610" s="83"/>
      <c r="O1610" s="83"/>
      <c r="P1610" s="83"/>
      <c r="Q1610" s="83"/>
      <c r="R1610" s="83"/>
      <c r="S1610" s="83"/>
      <c r="T1610" s="83"/>
      <c r="U1610" s="99">
        <f>COUNTIF(通讯通路门店!$S:$S,$G1610)</f>
        <v>0</v>
      </c>
      <c r="V1610" s="99">
        <f>COUNTIFS(通讯通路门店!$S:$S,$G1610,通讯通路门店!$J:$J,"综合卖场")</f>
        <v>0</v>
      </c>
      <c r="W1610" s="99">
        <f>SUMIFS(通讯通路门店!$AJ:$AJ,通讯通路门店!$S:$S,通讯客户沙盘!$G1610)</f>
        <v>0</v>
      </c>
      <c r="X1610" s="99">
        <f t="shared" si="125"/>
        <v>0</v>
      </c>
      <c r="Y1610" s="99">
        <f>COUNTIFS(通讯通路门店!$S:$S,$G1610,通讯通路门店!$J:$J,"荣耀体验店")+COUNTIFS(通讯通路门店!$S:$S,$G1610,通讯通路门店!$J:$J,"荣耀授权专卖店")</f>
        <v>0</v>
      </c>
      <c r="Z1610" s="99">
        <f>COUNTIFS(通讯通路门店!$S:$S,$G1610,通讯通路门店!$J:$J,"VIVO体验店")</f>
        <v>0</v>
      </c>
      <c r="AA1610" s="99">
        <f>COUNTIFS(通讯通路门店!$S:$S,$G1610,通讯通路门店!$J:$J,"OPPO体验店")</f>
        <v>0</v>
      </c>
      <c r="AB1610" s="99">
        <f>COUNTIFS(通讯通路门店!$S:$S,$G1610,通讯通路门店!$J:$J,"华为授权体验店")+COUNTIFS(通讯通路门店!$S:$S,$G1610,通讯通路门店!$J:$J,"华为堡垒店")</f>
        <v>0</v>
      </c>
      <c r="AC1610" s="99">
        <f>COUNTIFS(通讯通路门店!$S:$S,$G1610,通讯通路门店!$J:$J,"小米体验店")</f>
        <v>0</v>
      </c>
      <c r="AD1610" s="99">
        <f>COUNTIFS(通讯通路门店!$S:$S,$G1610,通讯通路门店!$J:$J,"苹果体验店")</f>
        <v>0</v>
      </c>
      <c r="AE1610" s="99">
        <f>COUNTIFS(通讯通路门店!$S:$S,$G1610,通讯通路门店!$J:$J,"其他品牌专卖店")</f>
        <v>0</v>
      </c>
      <c r="AF1610" s="99">
        <f>SUMIFS(通讯通路门店!$BI:$BI,通讯通路门店!$S:$S,$G1610)</f>
        <v>0</v>
      </c>
      <c r="AG1610" s="99">
        <f>SUMIFS(通讯通路门店!$BH:$BH,通讯通路门店!$S:$S,$G1610)</f>
        <v>0</v>
      </c>
      <c r="AH1610" s="99">
        <f t="shared" si="126"/>
        <v>0</v>
      </c>
      <c r="AI1610" s="99">
        <f>SUMIFS(通讯通路门店!$BB:$BB,通讯通路门店!$S:$S,$G1610)</f>
        <v>0</v>
      </c>
      <c r="AJ1610" s="99">
        <f>SUMIFS(通讯通路门店!$BE:$BE,通讯通路门店!$S:$S,$G1610)</f>
        <v>0</v>
      </c>
      <c r="AK1610" s="99">
        <f>SUMIFS(通讯通路门店!$BG:$BG,通讯通路门店!$S:$S,$G1610)</f>
        <v>0</v>
      </c>
      <c r="AL1610" s="99">
        <f>SUMIFS(通讯通路门店!$BC:$BC,通讯通路门店!$S:$S,$G1610)</f>
        <v>0</v>
      </c>
      <c r="AM1610" s="99">
        <f>SUMIFS(通讯通路门店!$BD:$BD,通讯通路门店!$S:$S,$G1610)</f>
        <v>0</v>
      </c>
      <c r="AN1610" s="99">
        <f>SUMIFS(通讯通路门店!$BF:$BF,通讯通路门店!$S:$S,$G1610)</f>
        <v>0</v>
      </c>
      <c r="AO1610" s="99">
        <f t="shared" si="127"/>
        <v>0</v>
      </c>
      <c r="AP1610" s="99">
        <f>SUMIFS(通讯通路门店!$K:$K,通讯通路门店!$S:$S,$G1610)</f>
        <v>0</v>
      </c>
      <c r="AQ1610" s="83"/>
      <c r="AR1610" s="99">
        <f>SUMIFS(通讯通路门店!$T:$T,通讯通路门店!$S:$S,$G1610)</f>
        <v>0</v>
      </c>
      <c r="AS1610" s="99">
        <f>SUMIFS(通讯通路门店!$U:$U,通讯通路门店!$S:$S,$G1610)</f>
        <v>0</v>
      </c>
      <c r="AT1610" s="99">
        <f>SUMIFS(通讯通路门店!$V:$V,通讯通路门店!$S:$S,$G1610)</f>
        <v>0</v>
      </c>
      <c r="AU1610" s="99">
        <f>SUMIFS(通讯通路门店!$W:$W,通讯通路门店!$S:$S,$G1610)</f>
        <v>0</v>
      </c>
      <c r="AV1610" s="99">
        <f>SUMIFS(通讯通路门店!$Z:$Z,通讯通路门店!$S:$S,$G1610)</f>
        <v>0</v>
      </c>
      <c r="AW1610" s="99">
        <f>SUMIFS(通讯通路门店!$AB:$AB,通讯通路门店!$S:$S,$G1610)</f>
        <v>0</v>
      </c>
      <c r="AX1610" s="99">
        <f>SUMIFS(通讯通路门店!$X:$X,通讯通路门店!$S:$S,$G1610)</f>
        <v>0</v>
      </c>
      <c r="AY1610" s="99">
        <f>SUMIFS(通讯通路门店!$Y:$Y,通讯通路门店!$S:$S,$G1610)</f>
        <v>0</v>
      </c>
      <c r="AZ1610" s="99">
        <f>SUMIFS(通讯通路门店!$AA:$AA,通讯通路门店!$S:$S,$G1610)</f>
        <v>0</v>
      </c>
      <c r="BA1610" s="99">
        <f t="shared" si="128"/>
        <v>0</v>
      </c>
      <c r="BB1610" s="99">
        <f t="shared" si="129"/>
        <v>0</v>
      </c>
      <c r="BC1610" s="99">
        <f>SUMIFS(通讯通路门店!$W:$W,通讯通路门店!$S:$S,$G1610,通讯通路门店!$J:$J,"荣耀体验店")+SUMIFS(通讯通路门店!$W:$W,通讯通路门店!$S:$S,$G1610,通讯通路门店!$J:$J,"荣耀授权专卖店")</f>
        <v>0</v>
      </c>
      <c r="BD1610" s="99">
        <f>SUMIFS(通讯通路门店!$Z:$Z,通讯通路门店!$S:$S,$G1610,通讯通路门店!$J:$J,"VIVO体验店")</f>
        <v>0</v>
      </c>
      <c r="BE1610" s="99">
        <f>SUMIFS(通讯通路门店!$AB:$AB,通讯通路门店!$S:$S,$G1610,通讯通路门店!$J:$J,"OPPO体验店")</f>
        <v>0</v>
      </c>
      <c r="BF1610" s="99">
        <f>SUMIFS(通讯通路门店!$X:$X,通讯通路门店!$S:$S,$G1610,通讯通路门店!$J:$J,"华为授权体验店")+SUMIFS(通讯通路门店!$AA:$AA,通讯通路门店!$S:$S,$G1610,通讯通路门店!$J:$J,"华为堡垒店")</f>
        <v>0</v>
      </c>
      <c r="BG1610" s="99">
        <f>SUMIFS(通讯通路门店!$Y:$Y,通讯通路门店!$S:$S,$G1610,通讯通路门店!$J:$J,"小米体验店")</f>
        <v>0</v>
      </c>
      <c r="BH1610" s="99">
        <f>SUMIFS(通讯通路门店!$AA:$AA,通讯通路门店!$S:$S,$G1610,通讯通路门店!$J:$J,"苹果体验店")</f>
        <v>0</v>
      </c>
      <c r="BI1610" s="99">
        <f>SUMIFS(通讯通路门店!$K:$K,通讯通路门店!$S:$S,$G1610,通讯通路门店!$J:$J,"其他品牌专卖店")</f>
        <v>0</v>
      </c>
      <c r="BJ1610" s="99">
        <f>SUMIFS(通讯通路门店!$AC:$AC,通讯通路门店!$S:$S,$G1610)</f>
        <v>0</v>
      </c>
      <c r="BK1610" s="99">
        <f>SUMIFS(通讯通路门店!$AD:$AD,通讯通路门店!$S:$S,$G1610)</f>
        <v>0</v>
      </c>
      <c r="BL1610" s="99">
        <f>SUMIFS(通讯通路门店!$AE:$AE,通讯通路门店!$S:$S,$G1610)</f>
        <v>0</v>
      </c>
      <c r="BM1610" s="99">
        <f>SUMIFS(通讯通路门店!$AF:$AF,通讯通路门店!$S:$S,$G1610)</f>
        <v>0</v>
      </c>
      <c r="BN1610" s="99">
        <f>SUMIFS(通讯通路门店!$AG:$AG,通讯通路门店!$S:$S,$G1610)</f>
        <v>0</v>
      </c>
      <c r="BO1610" s="99">
        <f>SUMIFS(通讯通路门店!$AH:$AH,通讯通路门店!$S:$S,$G1610)</f>
        <v>0</v>
      </c>
      <c r="BP1610" s="99">
        <f>SUMIFS(通讯通路门店!$AI:$AI,通讯通路门店!$S:$S,$G1610)</f>
        <v>0</v>
      </c>
      <c r="BQ1610" s="83"/>
    </row>
    <row r="1611" spans="1:69">
      <c r="A1611" s="99" t="str">
        <f>IFERROR(_xlfn.XLOOKUP($G1611,通讯通路门店!$S$4:$S$993931,通讯通路门店!$A$4:$A$993931,0,0),"")</f>
        <v>海南省</v>
      </c>
      <c r="B1611" s="99" t="str">
        <f>IFERROR(_xlfn.XLOOKUP($G1611,通讯通路门店!$S$4:$S$993931,通讯通路门店!$B$4:$B$993931,0,0),"")</f>
        <v>东方市</v>
      </c>
      <c r="C1611" s="99" t="str">
        <f>IFERROR(_xlfn.XLOOKUP($G1611,通讯通路门店!$S$4:$S$993931,通讯通路门店!$C$4:$C$993931,0,0),"")</f>
        <v>东方市</v>
      </c>
      <c r="D1611" s="99" t="str">
        <f>IFERROR(_xlfn.XLOOKUP($G1611,通讯通路门店!$S$4:$S$993931,通讯通路门店!$D$4:$D$993931,0,0),"")</f>
        <v>八所镇</v>
      </c>
      <c r="E1611" s="83"/>
      <c r="F1611" s="83"/>
      <c r="G1611" s="101"/>
      <c r="H1611" s="102">
        <f>IFERROR(_xlfn.XLOOKUP($G1611,通讯通路门店!$S$4:$S$993931,通讯通路门店!$R$4:$R$993931,0,0),"")</f>
        <v>0</v>
      </c>
      <c r="I1611" s="83"/>
      <c r="J1611" s="83"/>
      <c r="K1611" s="83"/>
      <c r="L1611" s="83"/>
      <c r="M1611" s="83"/>
      <c r="N1611" s="83"/>
      <c r="O1611" s="83"/>
      <c r="P1611" s="83"/>
      <c r="Q1611" s="83"/>
      <c r="R1611" s="83"/>
      <c r="S1611" s="83"/>
      <c r="T1611" s="83"/>
      <c r="U1611" s="99">
        <f>COUNTIF(通讯通路门店!$S:$S,$G1611)</f>
        <v>0</v>
      </c>
      <c r="V1611" s="99">
        <f>COUNTIFS(通讯通路门店!$S:$S,$G1611,通讯通路门店!$J:$J,"综合卖场")</f>
        <v>0</v>
      </c>
      <c r="W1611" s="99">
        <f>SUMIFS(通讯通路门店!$AJ:$AJ,通讯通路门店!$S:$S,通讯客户沙盘!$G1611)</f>
        <v>0</v>
      </c>
      <c r="X1611" s="99">
        <f t="shared" si="125"/>
        <v>0</v>
      </c>
      <c r="Y1611" s="99">
        <f>COUNTIFS(通讯通路门店!$S:$S,$G1611,通讯通路门店!$J:$J,"荣耀体验店")+COUNTIFS(通讯通路门店!$S:$S,$G1611,通讯通路门店!$J:$J,"荣耀授权专卖店")</f>
        <v>0</v>
      </c>
      <c r="Z1611" s="99">
        <f>COUNTIFS(通讯通路门店!$S:$S,$G1611,通讯通路门店!$J:$J,"VIVO体验店")</f>
        <v>0</v>
      </c>
      <c r="AA1611" s="99">
        <f>COUNTIFS(通讯通路门店!$S:$S,$G1611,通讯通路门店!$J:$J,"OPPO体验店")</f>
        <v>0</v>
      </c>
      <c r="AB1611" s="99">
        <f>COUNTIFS(通讯通路门店!$S:$S,$G1611,通讯通路门店!$J:$J,"华为授权体验店")+COUNTIFS(通讯通路门店!$S:$S,$G1611,通讯通路门店!$J:$J,"华为堡垒店")</f>
        <v>0</v>
      </c>
      <c r="AC1611" s="99">
        <f>COUNTIFS(通讯通路门店!$S:$S,$G1611,通讯通路门店!$J:$J,"小米体验店")</f>
        <v>0</v>
      </c>
      <c r="AD1611" s="99">
        <f>COUNTIFS(通讯通路门店!$S:$S,$G1611,通讯通路门店!$J:$J,"苹果体验店")</f>
        <v>0</v>
      </c>
      <c r="AE1611" s="99">
        <f>COUNTIFS(通讯通路门店!$S:$S,$G1611,通讯通路门店!$J:$J,"其他品牌专卖店")</f>
        <v>0</v>
      </c>
      <c r="AF1611" s="99">
        <f>SUMIFS(通讯通路门店!$BI:$BI,通讯通路门店!$S:$S,$G1611)</f>
        <v>0</v>
      </c>
      <c r="AG1611" s="99">
        <f>SUMIFS(通讯通路门店!$BH:$BH,通讯通路门店!$S:$S,$G1611)</f>
        <v>0</v>
      </c>
      <c r="AH1611" s="99">
        <f t="shared" si="126"/>
        <v>0</v>
      </c>
      <c r="AI1611" s="99">
        <f>SUMIFS(通讯通路门店!$BB:$BB,通讯通路门店!$S:$S,$G1611)</f>
        <v>0</v>
      </c>
      <c r="AJ1611" s="99">
        <f>SUMIFS(通讯通路门店!$BE:$BE,通讯通路门店!$S:$S,$G1611)</f>
        <v>0</v>
      </c>
      <c r="AK1611" s="99">
        <f>SUMIFS(通讯通路门店!$BG:$BG,通讯通路门店!$S:$S,$G1611)</f>
        <v>0</v>
      </c>
      <c r="AL1611" s="99">
        <f>SUMIFS(通讯通路门店!$BC:$BC,通讯通路门店!$S:$S,$G1611)</f>
        <v>0</v>
      </c>
      <c r="AM1611" s="99">
        <f>SUMIFS(通讯通路门店!$BD:$BD,通讯通路门店!$S:$S,$G1611)</f>
        <v>0</v>
      </c>
      <c r="AN1611" s="99">
        <f>SUMIFS(通讯通路门店!$BF:$BF,通讯通路门店!$S:$S,$G1611)</f>
        <v>0</v>
      </c>
      <c r="AO1611" s="99">
        <f t="shared" si="127"/>
        <v>0</v>
      </c>
      <c r="AP1611" s="99">
        <f>SUMIFS(通讯通路门店!$K:$K,通讯通路门店!$S:$S,$G1611)</f>
        <v>0</v>
      </c>
      <c r="AQ1611" s="83"/>
      <c r="AR1611" s="99">
        <f>SUMIFS(通讯通路门店!$T:$T,通讯通路门店!$S:$S,$G1611)</f>
        <v>0</v>
      </c>
      <c r="AS1611" s="99">
        <f>SUMIFS(通讯通路门店!$U:$U,通讯通路门店!$S:$S,$G1611)</f>
        <v>0</v>
      </c>
      <c r="AT1611" s="99">
        <f>SUMIFS(通讯通路门店!$V:$V,通讯通路门店!$S:$S,$G1611)</f>
        <v>0</v>
      </c>
      <c r="AU1611" s="99">
        <f>SUMIFS(通讯通路门店!$W:$W,通讯通路门店!$S:$S,$G1611)</f>
        <v>0</v>
      </c>
      <c r="AV1611" s="99">
        <f>SUMIFS(通讯通路门店!$Z:$Z,通讯通路门店!$S:$S,$G1611)</f>
        <v>0</v>
      </c>
      <c r="AW1611" s="99">
        <f>SUMIFS(通讯通路门店!$AB:$AB,通讯通路门店!$S:$S,$G1611)</f>
        <v>0</v>
      </c>
      <c r="AX1611" s="99">
        <f>SUMIFS(通讯通路门店!$X:$X,通讯通路门店!$S:$S,$G1611)</f>
        <v>0</v>
      </c>
      <c r="AY1611" s="99">
        <f>SUMIFS(通讯通路门店!$Y:$Y,通讯通路门店!$S:$S,$G1611)</f>
        <v>0</v>
      </c>
      <c r="AZ1611" s="99">
        <f>SUMIFS(通讯通路门店!$AA:$AA,通讯通路门店!$S:$S,$G1611)</f>
        <v>0</v>
      </c>
      <c r="BA1611" s="99">
        <f t="shared" si="128"/>
        <v>0</v>
      </c>
      <c r="BB1611" s="99">
        <f t="shared" si="129"/>
        <v>0</v>
      </c>
      <c r="BC1611" s="99">
        <f>SUMIFS(通讯通路门店!$W:$W,通讯通路门店!$S:$S,$G1611,通讯通路门店!$J:$J,"荣耀体验店")+SUMIFS(通讯通路门店!$W:$W,通讯通路门店!$S:$S,$G1611,通讯通路门店!$J:$J,"荣耀授权专卖店")</f>
        <v>0</v>
      </c>
      <c r="BD1611" s="99">
        <f>SUMIFS(通讯通路门店!$Z:$Z,通讯通路门店!$S:$S,$G1611,通讯通路门店!$J:$J,"VIVO体验店")</f>
        <v>0</v>
      </c>
      <c r="BE1611" s="99">
        <f>SUMIFS(通讯通路门店!$AB:$AB,通讯通路门店!$S:$S,$G1611,通讯通路门店!$J:$J,"OPPO体验店")</f>
        <v>0</v>
      </c>
      <c r="BF1611" s="99">
        <f>SUMIFS(通讯通路门店!$X:$X,通讯通路门店!$S:$S,$G1611,通讯通路门店!$J:$J,"华为授权体验店")+SUMIFS(通讯通路门店!$AA:$AA,通讯通路门店!$S:$S,$G1611,通讯通路门店!$J:$J,"华为堡垒店")</f>
        <v>0</v>
      </c>
      <c r="BG1611" s="99">
        <f>SUMIFS(通讯通路门店!$Y:$Y,通讯通路门店!$S:$S,$G1611,通讯通路门店!$J:$J,"小米体验店")</f>
        <v>0</v>
      </c>
      <c r="BH1611" s="99">
        <f>SUMIFS(通讯通路门店!$AA:$AA,通讯通路门店!$S:$S,$G1611,通讯通路门店!$J:$J,"苹果体验店")</f>
        <v>0</v>
      </c>
      <c r="BI1611" s="99">
        <f>SUMIFS(通讯通路门店!$K:$K,通讯通路门店!$S:$S,$G1611,通讯通路门店!$J:$J,"其他品牌专卖店")</f>
        <v>0</v>
      </c>
      <c r="BJ1611" s="99">
        <f>SUMIFS(通讯通路门店!$AC:$AC,通讯通路门店!$S:$S,$G1611)</f>
        <v>0</v>
      </c>
      <c r="BK1611" s="99">
        <f>SUMIFS(通讯通路门店!$AD:$AD,通讯通路门店!$S:$S,$G1611)</f>
        <v>0</v>
      </c>
      <c r="BL1611" s="99">
        <f>SUMIFS(通讯通路门店!$AE:$AE,通讯通路门店!$S:$S,$G1611)</f>
        <v>0</v>
      </c>
      <c r="BM1611" s="99">
        <f>SUMIFS(通讯通路门店!$AF:$AF,通讯通路门店!$S:$S,$G1611)</f>
        <v>0</v>
      </c>
      <c r="BN1611" s="99">
        <f>SUMIFS(通讯通路门店!$AG:$AG,通讯通路门店!$S:$S,$G1611)</f>
        <v>0</v>
      </c>
      <c r="BO1611" s="99">
        <f>SUMIFS(通讯通路门店!$AH:$AH,通讯通路门店!$S:$S,$G1611)</f>
        <v>0</v>
      </c>
      <c r="BP1611" s="99">
        <f>SUMIFS(通讯通路门店!$AI:$AI,通讯通路门店!$S:$S,$G1611)</f>
        <v>0</v>
      </c>
      <c r="BQ1611" s="83"/>
    </row>
    <row r="1612" spans="1:69">
      <c r="A1612" s="99" t="str">
        <f>IFERROR(_xlfn.XLOOKUP($G1612,通讯通路门店!$S$4:$S$993931,通讯通路门店!$A$4:$A$993931,0,0),"")</f>
        <v>海南省</v>
      </c>
      <c r="B1612" s="99" t="str">
        <f>IFERROR(_xlfn.XLOOKUP($G1612,通讯通路门店!$S$4:$S$993931,通讯通路门店!$B$4:$B$993931,0,0),"")</f>
        <v>东方市</v>
      </c>
      <c r="C1612" s="99" t="str">
        <f>IFERROR(_xlfn.XLOOKUP($G1612,通讯通路门店!$S$4:$S$993931,通讯通路门店!$C$4:$C$993931,0,0),"")</f>
        <v>东方市</v>
      </c>
      <c r="D1612" s="99" t="str">
        <f>IFERROR(_xlfn.XLOOKUP($G1612,通讯通路门店!$S$4:$S$993931,通讯通路门店!$D$4:$D$993931,0,0),"")</f>
        <v>八所镇</v>
      </c>
      <c r="E1612" s="83"/>
      <c r="F1612" s="83"/>
      <c r="G1612" s="101"/>
      <c r="H1612" s="102">
        <f>IFERROR(_xlfn.XLOOKUP($G1612,通讯通路门店!$S$4:$S$993931,通讯通路门店!$R$4:$R$993931,0,0),"")</f>
        <v>0</v>
      </c>
      <c r="I1612" s="83"/>
      <c r="J1612" s="83"/>
      <c r="K1612" s="83"/>
      <c r="L1612" s="83"/>
      <c r="M1612" s="83"/>
      <c r="N1612" s="83"/>
      <c r="O1612" s="83"/>
      <c r="P1612" s="83"/>
      <c r="Q1612" s="83"/>
      <c r="R1612" s="83"/>
      <c r="S1612" s="83"/>
      <c r="T1612" s="83"/>
      <c r="U1612" s="99">
        <f>COUNTIF(通讯通路门店!$S:$S,$G1612)</f>
        <v>0</v>
      </c>
      <c r="V1612" s="99">
        <f>COUNTIFS(通讯通路门店!$S:$S,$G1612,通讯通路门店!$J:$J,"综合卖场")</f>
        <v>0</v>
      </c>
      <c r="W1612" s="99">
        <f>SUMIFS(通讯通路门店!$AJ:$AJ,通讯通路门店!$S:$S,通讯客户沙盘!$G1612)</f>
        <v>0</v>
      </c>
      <c r="X1612" s="99">
        <f t="shared" si="125"/>
        <v>0</v>
      </c>
      <c r="Y1612" s="99">
        <f>COUNTIFS(通讯通路门店!$S:$S,$G1612,通讯通路门店!$J:$J,"荣耀体验店")+COUNTIFS(通讯通路门店!$S:$S,$G1612,通讯通路门店!$J:$J,"荣耀授权专卖店")</f>
        <v>0</v>
      </c>
      <c r="Z1612" s="99">
        <f>COUNTIFS(通讯通路门店!$S:$S,$G1612,通讯通路门店!$J:$J,"VIVO体验店")</f>
        <v>0</v>
      </c>
      <c r="AA1612" s="99">
        <f>COUNTIFS(通讯通路门店!$S:$S,$G1612,通讯通路门店!$J:$J,"OPPO体验店")</f>
        <v>0</v>
      </c>
      <c r="AB1612" s="99">
        <f>COUNTIFS(通讯通路门店!$S:$S,$G1612,通讯通路门店!$J:$J,"华为授权体验店")+COUNTIFS(通讯通路门店!$S:$S,$G1612,通讯通路门店!$J:$J,"华为堡垒店")</f>
        <v>0</v>
      </c>
      <c r="AC1612" s="99">
        <f>COUNTIFS(通讯通路门店!$S:$S,$G1612,通讯通路门店!$J:$J,"小米体验店")</f>
        <v>0</v>
      </c>
      <c r="AD1612" s="99">
        <f>COUNTIFS(通讯通路门店!$S:$S,$G1612,通讯通路门店!$J:$J,"苹果体验店")</f>
        <v>0</v>
      </c>
      <c r="AE1612" s="99">
        <f>COUNTIFS(通讯通路门店!$S:$S,$G1612,通讯通路门店!$J:$J,"其他品牌专卖店")</f>
        <v>0</v>
      </c>
      <c r="AF1612" s="99">
        <f>SUMIFS(通讯通路门店!$BI:$BI,通讯通路门店!$S:$S,$G1612)</f>
        <v>0</v>
      </c>
      <c r="AG1612" s="99">
        <f>SUMIFS(通讯通路门店!$BH:$BH,通讯通路门店!$S:$S,$G1612)</f>
        <v>0</v>
      </c>
      <c r="AH1612" s="99">
        <f t="shared" si="126"/>
        <v>0</v>
      </c>
      <c r="AI1612" s="99">
        <f>SUMIFS(通讯通路门店!$BB:$BB,通讯通路门店!$S:$S,$G1612)</f>
        <v>0</v>
      </c>
      <c r="AJ1612" s="99">
        <f>SUMIFS(通讯通路门店!$BE:$BE,通讯通路门店!$S:$S,$G1612)</f>
        <v>0</v>
      </c>
      <c r="AK1612" s="99">
        <f>SUMIFS(通讯通路门店!$BG:$BG,通讯通路门店!$S:$S,$G1612)</f>
        <v>0</v>
      </c>
      <c r="AL1612" s="99">
        <f>SUMIFS(通讯通路门店!$BC:$BC,通讯通路门店!$S:$S,$G1612)</f>
        <v>0</v>
      </c>
      <c r="AM1612" s="99">
        <f>SUMIFS(通讯通路门店!$BD:$BD,通讯通路门店!$S:$S,$G1612)</f>
        <v>0</v>
      </c>
      <c r="AN1612" s="99">
        <f>SUMIFS(通讯通路门店!$BF:$BF,通讯通路门店!$S:$S,$G1612)</f>
        <v>0</v>
      </c>
      <c r="AO1612" s="99">
        <f t="shared" si="127"/>
        <v>0</v>
      </c>
      <c r="AP1612" s="99">
        <f>SUMIFS(通讯通路门店!$K:$K,通讯通路门店!$S:$S,$G1612)</f>
        <v>0</v>
      </c>
      <c r="AQ1612" s="83"/>
      <c r="AR1612" s="99">
        <f>SUMIFS(通讯通路门店!$T:$T,通讯通路门店!$S:$S,$G1612)</f>
        <v>0</v>
      </c>
      <c r="AS1612" s="99">
        <f>SUMIFS(通讯通路门店!$U:$U,通讯通路门店!$S:$S,$G1612)</f>
        <v>0</v>
      </c>
      <c r="AT1612" s="99">
        <f>SUMIFS(通讯通路门店!$V:$V,通讯通路门店!$S:$S,$G1612)</f>
        <v>0</v>
      </c>
      <c r="AU1612" s="99">
        <f>SUMIFS(通讯通路门店!$W:$W,通讯通路门店!$S:$S,$G1612)</f>
        <v>0</v>
      </c>
      <c r="AV1612" s="99">
        <f>SUMIFS(通讯通路门店!$Z:$Z,通讯通路门店!$S:$S,$G1612)</f>
        <v>0</v>
      </c>
      <c r="AW1612" s="99">
        <f>SUMIFS(通讯通路门店!$AB:$AB,通讯通路门店!$S:$S,$G1612)</f>
        <v>0</v>
      </c>
      <c r="AX1612" s="99">
        <f>SUMIFS(通讯通路门店!$X:$X,通讯通路门店!$S:$S,$G1612)</f>
        <v>0</v>
      </c>
      <c r="AY1612" s="99">
        <f>SUMIFS(通讯通路门店!$Y:$Y,通讯通路门店!$S:$S,$G1612)</f>
        <v>0</v>
      </c>
      <c r="AZ1612" s="99">
        <f>SUMIFS(通讯通路门店!$AA:$AA,通讯通路门店!$S:$S,$G1612)</f>
        <v>0</v>
      </c>
      <c r="BA1612" s="99">
        <f t="shared" si="128"/>
        <v>0</v>
      </c>
      <c r="BB1612" s="99">
        <f t="shared" si="129"/>
        <v>0</v>
      </c>
      <c r="BC1612" s="99">
        <f>SUMIFS(通讯通路门店!$W:$W,通讯通路门店!$S:$S,$G1612,通讯通路门店!$J:$J,"荣耀体验店")+SUMIFS(通讯通路门店!$W:$W,通讯通路门店!$S:$S,$G1612,通讯通路门店!$J:$J,"荣耀授权专卖店")</f>
        <v>0</v>
      </c>
      <c r="BD1612" s="99">
        <f>SUMIFS(通讯通路门店!$Z:$Z,通讯通路门店!$S:$S,$G1612,通讯通路门店!$J:$J,"VIVO体验店")</f>
        <v>0</v>
      </c>
      <c r="BE1612" s="99">
        <f>SUMIFS(通讯通路门店!$AB:$AB,通讯通路门店!$S:$S,$G1612,通讯通路门店!$J:$J,"OPPO体验店")</f>
        <v>0</v>
      </c>
      <c r="BF1612" s="99">
        <f>SUMIFS(通讯通路门店!$X:$X,通讯通路门店!$S:$S,$G1612,通讯通路门店!$J:$J,"华为授权体验店")+SUMIFS(通讯通路门店!$AA:$AA,通讯通路门店!$S:$S,$G1612,通讯通路门店!$J:$J,"华为堡垒店")</f>
        <v>0</v>
      </c>
      <c r="BG1612" s="99">
        <f>SUMIFS(通讯通路门店!$Y:$Y,通讯通路门店!$S:$S,$G1612,通讯通路门店!$J:$J,"小米体验店")</f>
        <v>0</v>
      </c>
      <c r="BH1612" s="99">
        <f>SUMIFS(通讯通路门店!$AA:$AA,通讯通路门店!$S:$S,$G1612,通讯通路门店!$J:$J,"苹果体验店")</f>
        <v>0</v>
      </c>
      <c r="BI1612" s="99">
        <f>SUMIFS(通讯通路门店!$K:$K,通讯通路门店!$S:$S,$G1612,通讯通路门店!$J:$J,"其他品牌专卖店")</f>
        <v>0</v>
      </c>
      <c r="BJ1612" s="99">
        <f>SUMIFS(通讯通路门店!$AC:$AC,通讯通路门店!$S:$S,$G1612)</f>
        <v>0</v>
      </c>
      <c r="BK1612" s="99">
        <f>SUMIFS(通讯通路门店!$AD:$AD,通讯通路门店!$S:$S,$G1612)</f>
        <v>0</v>
      </c>
      <c r="BL1612" s="99">
        <f>SUMIFS(通讯通路门店!$AE:$AE,通讯通路门店!$S:$S,$G1612)</f>
        <v>0</v>
      </c>
      <c r="BM1612" s="99">
        <f>SUMIFS(通讯通路门店!$AF:$AF,通讯通路门店!$S:$S,$G1612)</f>
        <v>0</v>
      </c>
      <c r="BN1612" s="99">
        <f>SUMIFS(通讯通路门店!$AG:$AG,通讯通路门店!$S:$S,$G1612)</f>
        <v>0</v>
      </c>
      <c r="BO1612" s="99">
        <f>SUMIFS(通讯通路门店!$AH:$AH,通讯通路门店!$S:$S,$G1612)</f>
        <v>0</v>
      </c>
      <c r="BP1612" s="99">
        <f>SUMIFS(通讯通路门店!$AI:$AI,通讯通路门店!$S:$S,$G1612)</f>
        <v>0</v>
      </c>
      <c r="BQ1612" s="83"/>
    </row>
    <row r="1613" spans="1:69">
      <c r="A1613" s="99" t="str">
        <f>IFERROR(_xlfn.XLOOKUP($G1613,通讯通路门店!$S$4:$S$993931,通讯通路门店!$A$4:$A$993931,0,0),"")</f>
        <v>海南省</v>
      </c>
      <c r="B1613" s="99" t="str">
        <f>IFERROR(_xlfn.XLOOKUP($G1613,通讯通路门店!$S$4:$S$993931,通讯通路门店!$B$4:$B$993931,0,0),"")</f>
        <v>东方市</v>
      </c>
      <c r="C1613" s="99" t="str">
        <f>IFERROR(_xlfn.XLOOKUP($G1613,通讯通路门店!$S$4:$S$993931,通讯通路门店!$C$4:$C$993931,0,0),"")</f>
        <v>东方市</v>
      </c>
      <c r="D1613" s="99" t="str">
        <f>IFERROR(_xlfn.XLOOKUP($G1613,通讯通路门店!$S$4:$S$993931,通讯通路门店!$D$4:$D$993931,0,0),"")</f>
        <v>八所镇</v>
      </c>
      <c r="E1613" s="83"/>
      <c r="F1613" s="83"/>
      <c r="G1613" s="101"/>
      <c r="H1613" s="102">
        <f>IFERROR(_xlfn.XLOOKUP($G1613,通讯通路门店!$S$4:$S$993931,通讯通路门店!$R$4:$R$993931,0,0),"")</f>
        <v>0</v>
      </c>
      <c r="I1613" s="83"/>
      <c r="J1613" s="83"/>
      <c r="K1613" s="83"/>
      <c r="L1613" s="83"/>
      <c r="M1613" s="83"/>
      <c r="N1613" s="83"/>
      <c r="O1613" s="83"/>
      <c r="P1613" s="83"/>
      <c r="Q1613" s="83"/>
      <c r="R1613" s="83"/>
      <c r="S1613" s="83"/>
      <c r="T1613" s="83"/>
      <c r="U1613" s="99">
        <f>COUNTIF(通讯通路门店!$S:$S,$G1613)</f>
        <v>0</v>
      </c>
      <c r="V1613" s="99">
        <f>COUNTIFS(通讯通路门店!$S:$S,$G1613,通讯通路门店!$J:$J,"综合卖场")</f>
        <v>0</v>
      </c>
      <c r="W1613" s="99">
        <f>SUMIFS(通讯通路门店!$AJ:$AJ,通讯通路门店!$S:$S,通讯客户沙盘!$G1613)</f>
        <v>0</v>
      </c>
      <c r="X1613" s="99">
        <f t="shared" si="125"/>
        <v>0</v>
      </c>
      <c r="Y1613" s="99">
        <f>COUNTIFS(通讯通路门店!$S:$S,$G1613,通讯通路门店!$J:$J,"荣耀体验店")+COUNTIFS(通讯通路门店!$S:$S,$G1613,通讯通路门店!$J:$J,"荣耀授权专卖店")</f>
        <v>0</v>
      </c>
      <c r="Z1613" s="99">
        <f>COUNTIFS(通讯通路门店!$S:$S,$G1613,通讯通路门店!$J:$J,"VIVO体验店")</f>
        <v>0</v>
      </c>
      <c r="AA1613" s="99">
        <f>COUNTIFS(通讯通路门店!$S:$S,$G1613,通讯通路门店!$J:$J,"OPPO体验店")</f>
        <v>0</v>
      </c>
      <c r="AB1613" s="99">
        <f>COUNTIFS(通讯通路门店!$S:$S,$G1613,通讯通路门店!$J:$J,"华为授权体验店")+COUNTIFS(通讯通路门店!$S:$S,$G1613,通讯通路门店!$J:$J,"华为堡垒店")</f>
        <v>0</v>
      </c>
      <c r="AC1613" s="99">
        <f>COUNTIFS(通讯通路门店!$S:$S,$G1613,通讯通路门店!$J:$J,"小米体验店")</f>
        <v>0</v>
      </c>
      <c r="AD1613" s="99">
        <f>COUNTIFS(通讯通路门店!$S:$S,$G1613,通讯通路门店!$J:$J,"苹果体验店")</f>
        <v>0</v>
      </c>
      <c r="AE1613" s="99">
        <f>COUNTIFS(通讯通路门店!$S:$S,$G1613,通讯通路门店!$J:$J,"其他品牌专卖店")</f>
        <v>0</v>
      </c>
      <c r="AF1613" s="99">
        <f>SUMIFS(通讯通路门店!$BI:$BI,通讯通路门店!$S:$S,$G1613)</f>
        <v>0</v>
      </c>
      <c r="AG1613" s="99">
        <f>SUMIFS(通讯通路门店!$BH:$BH,通讯通路门店!$S:$S,$G1613)</f>
        <v>0</v>
      </c>
      <c r="AH1613" s="99">
        <f t="shared" si="126"/>
        <v>0</v>
      </c>
      <c r="AI1613" s="99">
        <f>SUMIFS(通讯通路门店!$BB:$BB,通讯通路门店!$S:$S,$G1613)</f>
        <v>0</v>
      </c>
      <c r="AJ1613" s="99">
        <f>SUMIFS(通讯通路门店!$BE:$BE,通讯通路门店!$S:$S,$G1613)</f>
        <v>0</v>
      </c>
      <c r="AK1613" s="99">
        <f>SUMIFS(通讯通路门店!$BG:$BG,通讯通路门店!$S:$S,$G1613)</f>
        <v>0</v>
      </c>
      <c r="AL1613" s="99">
        <f>SUMIFS(通讯通路门店!$BC:$BC,通讯通路门店!$S:$S,$G1613)</f>
        <v>0</v>
      </c>
      <c r="AM1613" s="99">
        <f>SUMIFS(通讯通路门店!$BD:$BD,通讯通路门店!$S:$S,$G1613)</f>
        <v>0</v>
      </c>
      <c r="AN1613" s="99">
        <f>SUMIFS(通讯通路门店!$BF:$BF,通讯通路门店!$S:$S,$G1613)</f>
        <v>0</v>
      </c>
      <c r="AO1613" s="99">
        <f t="shared" si="127"/>
        <v>0</v>
      </c>
      <c r="AP1613" s="99">
        <f>SUMIFS(通讯通路门店!$K:$K,通讯通路门店!$S:$S,$G1613)</f>
        <v>0</v>
      </c>
      <c r="AQ1613" s="83"/>
      <c r="AR1613" s="99">
        <f>SUMIFS(通讯通路门店!$T:$T,通讯通路门店!$S:$S,$G1613)</f>
        <v>0</v>
      </c>
      <c r="AS1613" s="99">
        <f>SUMIFS(通讯通路门店!$U:$U,通讯通路门店!$S:$S,$G1613)</f>
        <v>0</v>
      </c>
      <c r="AT1613" s="99">
        <f>SUMIFS(通讯通路门店!$V:$V,通讯通路门店!$S:$S,$G1613)</f>
        <v>0</v>
      </c>
      <c r="AU1613" s="99">
        <f>SUMIFS(通讯通路门店!$W:$W,通讯通路门店!$S:$S,$G1613)</f>
        <v>0</v>
      </c>
      <c r="AV1613" s="99">
        <f>SUMIFS(通讯通路门店!$Z:$Z,通讯通路门店!$S:$S,$G1613)</f>
        <v>0</v>
      </c>
      <c r="AW1613" s="99">
        <f>SUMIFS(通讯通路门店!$AB:$AB,通讯通路门店!$S:$S,$G1613)</f>
        <v>0</v>
      </c>
      <c r="AX1613" s="99">
        <f>SUMIFS(通讯通路门店!$X:$X,通讯通路门店!$S:$S,$G1613)</f>
        <v>0</v>
      </c>
      <c r="AY1613" s="99">
        <f>SUMIFS(通讯通路门店!$Y:$Y,通讯通路门店!$S:$S,$G1613)</f>
        <v>0</v>
      </c>
      <c r="AZ1613" s="99">
        <f>SUMIFS(通讯通路门店!$AA:$AA,通讯通路门店!$S:$S,$G1613)</f>
        <v>0</v>
      </c>
      <c r="BA1613" s="99">
        <f t="shared" si="128"/>
        <v>0</v>
      </c>
      <c r="BB1613" s="99">
        <f t="shared" si="129"/>
        <v>0</v>
      </c>
      <c r="BC1613" s="99">
        <f>SUMIFS(通讯通路门店!$W:$W,通讯通路门店!$S:$S,$G1613,通讯通路门店!$J:$J,"荣耀体验店")+SUMIFS(通讯通路门店!$W:$W,通讯通路门店!$S:$S,$G1613,通讯通路门店!$J:$J,"荣耀授权专卖店")</f>
        <v>0</v>
      </c>
      <c r="BD1613" s="99">
        <f>SUMIFS(通讯通路门店!$Z:$Z,通讯通路门店!$S:$S,$G1613,通讯通路门店!$J:$J,"VIVO体验店")</f>
        <v>0</v>
      </c>
      <c r="BE1613" s="99">
        <f>SUMIFS(通讯通路门店!$AB:$AB,通讯通路门店!$S:$S,$G1613,通讯通路门店!$J:$J,"OPPO体验店")</f>
        <v>0</v>
      </c>
      <c r="BF1613" s="99">
        <f>SUMIFS(通讯通路门店!$X:$X,通讯通路门店!$S:$S,$G1613,通讯通路门店!$J:$J,"华为授权体验店")+SUMIFS(通讯通路门店!$AA:$AA,通讯通路门店!$S:$S,$G1613,通讯通路门店!$J:$J,"华为堡垒店")</f>
        <v>0</v>
      </c>
      <c r="BG1613" s="99">
        <f>SUMIFS(通讯通路门店!$Y:$Y,通讯通路门店!$S:$S,$G1613,通讯通路门店!$J:$J,"小米体验店")</f>
        <v>0</v>
      </c>
      <c r="BH1613" s="99">
        <f>SUMIFS(通讯通路门店!$AA:$AA,通讯通路门店!$S:$S,$G1613,通讯通路门店!$J:$J,"苹果体验店")</f>
        <v>0</v>
      </c>
      <c r="BI1613" s="99">
        <f>SUMIFS(通讯通路门店!$K:$K,通讯通路门店!$S:$S,$G1613,通讯通路门店!$J:$J,"其他品牌专卖店")</f>
        <v>0</v>
      </c>
      <c r="BJ1613" s="99">
        <f>SUMIFS(通讯通路门店!$AC:$AC,通讯通路门店!$S:$S,$G1613)</f>
        <v>0</v>
      </c>
      <c r="BK1613" s="99">
        <f>SUMIFS(通讯通路门店!$AD:$AD,通讯通路门店!$S:$S,$G1613)</f>
        <v>0</v>
      </c>
      <c r="BL1613" s="99">
        <f>SUMIFS(通讯通路门店!$AE:$AE,通讯通路门店!$S:$S,$G1613)</f>
        <v>0</v>
      </c>
      <c r="BM1613" s="99">
        <f>SUMIFS(通讯通路门店!$AF:$AF,通讯通路门店!$S:$S,$G1613)</f>
        <v>0</v>
      </c>
      <c r="BN1613" s="99">
        <f>SUMIFS(通讯通路门店!$AG:$AG,通讯通路门店!$S:$S,$G1613)</f>
        <v>0</v>
      </c>
      <c r="BO1613" s="99">
        <f>SUMIFS(通讯通路门店!$AH:$AH,通讯通路门店!$S:$S,$G1613)</f>
        <v>0</v>
      </c>
      <c r="BP1613" s="99">
        <f>SUMIFS(通讯通路门店!$AI:$AI,通讯通路门店!$S:$S,$G1613)</f>
        <v>0</v>
      </c>
      <c r="BQ1613" s="83"/>
    </row>
    <row r="1614" spans="1:69">
      <c r="A1614" s="99" t="str">
        <f>IFERROR(_xlfn.XLOOKUP($G1614,通讯通路门店!$S$4:$S$993931,通讯通路门店!$A$4:$A$993931,0,0),"")</f>
        <v>海南省</v>
      </c>
      <c r="B1614" s="99" t="str">
        <f>IFERROR(_xlfn.XLOOKUP($G1614,通讯通路门店!$S$4:$S$993931,通讯通路门店!$B$4:$B$993931,0,0),"")</f>
        <v>东方市</v>
      </c>
      <c r="C1614" s="99" t="str">
        <f>IFERROR(_xlfn.XLOOKUP($G1614,通讯通路门店!$S$4:$S$993931,通讯通路门店!$C$4:$C$993931,0,0),"")</f>
        <v>东方市</v>
      </c>
      <c r="D1614" s="99" t="str">
        <f>IFERROR(_xlfn.XLOOKUP($G1614,通讯通路门店!$S$4:$S$993931,通讯通路门店!$D$4:$D$993931,0,0),"")</f>
        <v>八所镇</v>
      </c>
      <c r="E1614" s="83"/>
      <c r="F1614" s="83"/>
      <c r="G1614" s="101"/>
      <c r="H1614" s="102">
        <f>IFERROR(_xlfn.XLOOKUP($G1614,通讯通路门店!$S$4:$S$993931,通讯通路门店!$R$4:$R$993931,0,0),"")</f>
        <v>0</v>
      </c>
      <c r="I1614" s="83"/>
      <c r="J1614" s="83"/>
      <c r="K1614" s="83"/>
      <c r="L1614" s="83"/>
      <c r="M1614" s="83"/>
      <c r="N1614" s="83"/>
      <c r="O1614" s="83"/>
      <c r="P1614" s="83"/>
      <c r="Q1614" s="83"/>
      <c r="R1614" s="83"/>
      <c r="S1614" s="83"/>
      <c r="T1614" s="83"/>
      <c r="U1614" s="99">
        <f>COUNTIF(通讯通路门店!$S:$S,$G1614)</f>
        <v>0</v>
      </c>
      <c r="V1614" s="99">
        <f>COUNTIFS(通讯通路门店!$S:$S,$G1614,通讯通路门店!$J:$J,"综合卖场")</f>
        <v>0</v>
      </c>
      <c r="W1614" s="99">
        <f>SUMIFS(通讯通路门店!$AJ:$AJ,通讯通路门店!$S:$S,通讯客户沙盘!$G1614)</f>
        <v>0</v>
      </c>
      <c r="X1614" s="99">
        <f t="shared" si="125"/>
        <v>0</v>
      </c>
      <c r="Y1614" s="99">
        <f>COUNTIFS(通讯通路门店!$S:$S,$G1614,通讯通路门店!$J:$J,"荣耀体验店")+COUNTIFS(通讯通路门店!$S:$S,$G1614,通讯通路门店!$J:$J,"荣耀授权专卖店")</f>
        <v>0</v>
      </c>
      <c r="Z1614" s="99">
        <f>COUNTIFS(通讯通路门店!$S:$S,$G1614,通讯通路门店!$J:$J,"VIVO体验店")</f>
        <v>0</v>
      </c>
      <c r="AA1614" s="99">
        <f>COUNTIFS(通讯通路门店!$S:$S,$G1614,通讯通路门店!$J:$J,"OPPO体验店")</f>
        <v>0</v>
      </c>
      <c r="AB1614" s="99">
        <f>COUNTIFS(通讯通路门店!$S:$S,$G1614,通讯通路门店!$J:$J,"华为授权体验店")+COUNTIFS(通讯通路门店!$S:$S,$G1614,通讯通路门店!$J:$J,"华为堡垒店")</f>
        <v>0</v>
      </c>
      <c r="AC1614" s="99">
        <f>COUNTIFS(通讯通路门店!$S:$S,$G1614,通讯通路门店!$J:$J,"小米体验店")</f>
        <v>0</v>
      </c>
      <c r="AD1614" s="99">
        <f>COUNTIFS(通讯通路门店!$S:$S,$G1614,通讯通路门店!$J:$J,"苹果体验店")</f>
        <v>0</v>
      </c>
      <c r="AE1614" s="99">
        <f>COUNTIFS(通讯通路门店!$S:$S,$G1614,通讯通路门店!$J:$J,"其他品牌专卖店")</f>
        <v>0</v>
      </c>
      <c r="AF1614" s="99">
        <f>SUMIFS(通讯通路门店!$BI:$BI,通讯通路门店!$S:$S,$G1614)</f>
        <v>0</v>
      </c>
      <c r="AG1614" s="99">
        <f>SUMIFS(通讯通路门店!$BH:$BH,通讯通路门店!$S:$S,$G1614)</f>
        <v>0</v>
      </c>
      <c r="AH1614" s="99">
        <f t="shared" si="126"/>
        <v>0</v>
      </c>
      <c r="AI1614" s="99">
        <f>SUMIFS(通讯通路门店!$BB:$BB,通讯通路门店!$S:$S,$G1614)</f>
        <v>0</v>
      </c>
      <c r="AJ1614" s="99">
        <f>SUMIFS(通讯通路门店!$BE:$BE,通讯通路门店!$S:$S,$G1614)</f>
        <v>0</v>
      </c>
      <c r="AK1614" s="99">
        <f>SUMIFS(通讯通路门店!$BG:$BG,通讯通路门店!$S:$S,$G1614)</f>
        <v>0</v>
      </c>
      <c r="AL1614" s="99">
        <f>SUMIFS(通讯通路门店!$BC:$BC,通讯通路门店!$S:$S,$G1614)</f>
        <v>0</v>
      </c>
      <c r="AM1614" s="99">
        <f>SUMIFS(通讯通路门店!$BD:$BD,通讯通路门店!$S:$S,$G1614)</f>
        <v>0</v>
      </c>
      <c r="AN1614" s="99">
        <f>SUMIFS(通讯通路门店!$BF:$BF,通讯通路门店!$S:$S,$G1614)</f>
        <v>0</v>
      </c>
      <c r="AO1614" s="99">
        <f t="shared" si="127"/>
        <v>0</v>
      </c>
      <c r="AP1614" s="99">
        <f>SUMIFS(通讯通路门店!$K:$K,通讯通路门店!$S:$S,$G1614)</f>
        <v>0</v>
      </c>
      <c r="AQ1614" s="83"/>
      <c r="AR1614" s="99">
        <f>SUMIFS(通讯通路门店!$T:$T,通讯通路门店!$S:$S,$G1614)</f>
        <v>0</v>
      </c>
      <c r="AS1614" s="99">
        <f>SUMIFS(通讯通路门店!$U:$U,通讯通路门店!$S:$S,$G1614)</f>
        <v>0</v>
      </c>
      <c r="AT1614" s="99">
        <f>SUMIFS(通讯通路门店!$V:$V,通讯通路门店!$S:$S,$G1614)</f>
        <v>0</v>
      </c>
      <c r="AU1614" s="99">
        <f>SUMIFS(通讯通路门店!$W:$W,通讯通路门店!$S:$S,$G1614)</f>
        <v>0</v>
      </c>
      <c r="AV1614" s="99">
        <f>SUMIFS(通讯通路门店!$Z:$Z,通讯通路门店!$S:$S,$G1614)</f>
        <v>0</v>
      </c>
      <c r="AW1614" s="99">
        <f>SUMIFS(通讯通路门店!$AB:$AB,通讯通路门店!$S:$S,$G1614)</f>
        <v>0</v>
      </c>
      <c r="AX1614" s="99">
        <f>SUMIFS(通讯通路门店!$X:$X,通讯通路门店!$S:$S,$G1614)</f>
        <v>0</v>
      </c>
      <c r="AY1614" s="99">
        <f>SUMIFS(通讯通路门店!$Y:$Y,通讯通路门店!$S:$S,$G1614)</f>
        <v>0</v>
      </c>
      <c r="AZ1614" s="99">
        <f>SUMIFS(通讯通路门店!$AA:$AA,通讯通路门店!$S:$S,$G1614)</f>
        <v>0</v>
      </c>
      <c r="BA1614" s="99">
        <f t="shared" si="128"/>
        <v>0</v>
      </c>
      <c r="BB1614" s="99">
        <f t="shared" si="129"/>
        <v>0</v>
      </c>
      <c r="BC1614" s="99">
        <f>SUMIFS(通讯通路门店!$W:$W,通讯通路门店!$S:$S,$G1614,通讯通路门店!$J:$J,"荣耀体验店")+SUMIFS(通讯通路门店!$W:$W,通讯通路门店!$S:$S,$G1614,通讯通路门店!$J:$J,"荣耀授权专卖店")</f>
        <v>0</v>
      </c>
      <c r="BD1614" s="99">
        <f>SUMIFS(通讯通路门店!$Z:$Z,通讯通路门店!$S:$S,$G1614,通讯通路门店!$J:$J,"VIVO体验店")</f>
        <v>0</v>
      </c>
      <c r="BE1614" s="99">
        <f>SUMIFS(通讯通路门店!$AB:$AB,通讯通路门店!$S:$S,$G1614,通讯通路门店!$J:$J,"OPPO体验店")</f>
        <v>0</v>
      </c>
      <c r="BF1614" s="99">
        <f>SUMIFS(通讯通路门店!$X:$X,通讯通路门店!$S:$S,$G1614,通讯通路门店!$J:$J,"华为授权体验店")+SUMIFS(通讯通路门店!$AA:$AA,通讯通路门店!$S:$S,$G1614,通讯通路门店!$J:$J,"华为堡垒店")</f>
        <v>0</v>
      </c>
      <c r="BG1614" s="99">
        <f>SUMIFS(通讯通路门店!$Y:$Y,通讯通路门店!$S:$S,$G1614,通讯通路门店!$J:$J,"小米体验店")</f>
        <v>0</v>
      </c>
      <c r="BH1614" s="99">
        <f>SUMIFS(通讯通路门店!$AA:$AA,通讯通路门店!$S:$S,$G1614,通讯通路门店!$J:$J,"苹果体验店")</f>
        <v>0</v>
      </c>
      <c r="BI1614" s="99">
        <f>SUMIFS(通讯通路门店!$K:$K,通讯通路门店!$S:$S,$G1614,通讯通路门店!$J:$J,"其他品牌专卖店")</f>
        <v>0</v>
      </c>
      <c r="BJ1614" s="99">
        <f>SUMIFS(通讯通路门店!$AC:$AC,通讯通路门店!$S:$S,$G1614)</f>
        <v>0</v>
      </c>
      <c r="BK1614" s="99">
        <f>SUMIFS(通讯通路门店!$AD:$AD,通讯通路门店!$S:$S,$G1614)</f>
        <v>0</v>
      </c>
      <c r="BL1614" s="99">
        <f>SUMIFS(通讯通路门店!$AE:$AE,通讯通路门店!$S:$S,$G1614)</f>
        <v>0</v>
      </c>
      <c r="BM1614" s="99">
        <f>SUMIFS(通讯通路门店!$AF:$AF,通讯通路门店!$S:$S,$G1614)</f>
        <v>0</v>
      </c>
      <c r="BN1614" s="99">
        <f>SUMIFS(通讯通路门店!$AG:$AG,通讯通路门店!$S:$S,$G1614)</f>
        <v>0</v>
      </c>
      <c r="BO1614" s="99">
        <f>SUMIFS(通讯通路门店!$AH:$AH,通讯通路门店!$S:$S,$G1614)</f>
        <v>0</v>
      </c>
      <c r="BP1614" s="99">
        <f>SUMIFS(通讯通路门店!$AI:$AI,通讯通路门店!$S:$S,$G1614)</f>
        <v>0</v>
      </c>
      <c r="BQ1614" s="83"/>
    </row>
    <row r="1615" spans="1:69">
      <c r="A1615" s="99" t="str">
        <f>IFERROR(_xlfn.XLOOKUP($G1615,通讯通路门店!$S$4:$S$993931,通讯通路门店!$A$4:$A$993931,0,0),"")</f>
        <v>海南省</v>
      </c>
      <c r="B1615" s="99" t="str">
        <f>IFERROR(_xlfn.XLOOKUP($G1615,通讯通路门店!$S$4:$S$993931,通讯通路门店!$B$4:$B$993931,0,0),"")</f>
        <v>东方市</v>
      </c>
      <c r="C1615" s="99" t="str">
        <f>IFERROR(_xlfn.XLOOKUP($G1615,通讯通路门店!$S$4:$S$993931,通讯通路门店!$C$4:$C$993931,0,0),"")</f>
        <v>东方市</v>
      </c>
      <c r="D1615" s="99" t="str">
        <f>IFERROR(_xlfn.XLOOKUP($G1615,通讯通路门店!$S$4:$S$993931,通讯通路门店!$D$4:$D$993931,0,0),"")</f>
        <v>八所镇</v>
      </c>
      <c r="E1615" s="83"/>
      <c r="F1615" s="83"/>
      <c r="G1615" s="101"/>
      <c r="H1615" s="102">
        <f>IFERROR(_xlfn.XLOOKUP($G1615,通讯通路门店!$S$4:$S$993931,通讯通路门店!$R$4:$R$993931,0,0),"")</f>
        <v>0</v>
      </c>
      <c r="I1615" s="83"/>
      <c r="J1615" s="83"/>
      <c r="K1615" s="83"/>
      <c r="L1615" s="83"/>
      <c r="M1615" s="83"/>
      <c r="N1615" s="83"/>
      <c r="O1615" s="83"/>
      <c r="P1615" s="83"/>
      <c r="Q1615" s="83"/>
      <c r="R1615" s="83"/>
      <c r="S1615" s="83"/>
      <c r="T1615" s="83"/>
      <c r="U1615" s="99">
        <f>COUNTIF(通讯通路门店!$S:$S,$G1615)</f>
        <v>0</v>
      </c>
      <c r="V1615" s="99">
        <f>COUNTIFS(通讯通路门店!$S:$S,$G1615,通讯通路门店!$J:$J,"综合卖场")</f>
        <v>0</v>
      </c>
      <c r="W1615" s="99">
        <f>SUMIFS(通讯通路门店!$AJ:$AJ,通讯通路门店!$S:$S,通讯客户沙盘!$G1615)</f>
        <v>0</v>
      </c>
      <c r="X1615" s="99">
        <f t="shared" si="125"/>
        <v>0</v>
      </c>
      <c r="Y1615" s="99">
        <f>COUNTIFS(通讯通路门店!$S:$S,$G1615,通讯通路门店!$J:$J,"荣耀体验店")+COUNTIFS(通讯通路门店!$S:$S,$G1615,通讯通路门店!$J:$J,"荣耀授权专卖店")</f>
        <v>0</v>
      </c>
      <c r="Z1615" s="99">
        <f>COUNTIFS(通讯通路门店!$S:$S,$G1615,通讯通路门店!$J:$J,"VIVO体验店")</f>
        <v>0</v>
      </c>
      <c r="AA1615" s="99">
        <f>COUNTIFS(通讯通路门店!$S:$S,$G1615,通讯通路门店!$J:$J,"OPPO体验店")</f>
        <v>0</v>
      </c>
      <c r="AB1615" s="99">
        <f>COUNTIFS(通讯通路门店!$S:$S,$G1615,通讯通路门店!$J:$J,"华为授权体验店")+COUNTIFS(通讯通路门店!$S:$S,$G1615,通讯通路门店!$J:$J,"华为堡垒店")</f>
        <v>0</v>
      </c>
      <c r="AC1615" s="99">
        <f>COUNTIFS(通讯通路门店!$S:$S,$G1615,通讯通路门店!$J:$J,"小米体验店")</f>
        <v>0</v>
      </c>
      <c r="AD1615" s="99">
        <f>COUNTIFS(通讯通路门店!$S:$S,$G1615,通讯通路门店!$J:$J,"苹果体验店")</f>
        <v>0</v>
      </c>
      <c r="AE1615" s="99">
        <f>COUNTIFS(通讯通路门店!$S:$S,$G1615,通讯通路门店!$J:$J,"其他品牌专卖店")</f>
        <v>0</v>
      </c>
      <c r="AF1615" s="99">
        <f>SUMIFS(通讯通路门店!$BI:$BI,通讯通路门店!$S:$S,$G1615)</f>
        <v>0</v>
      </c>
      <c r="AG1615" s="99">
        <f>SUMIFS(通讯通路门店!$BH:$BH,通讯通路门店!$S:$S,$G1615)</f>
        <v>0</v>
      </c>
      <c r="AH1615" s="99">
        <f t="shared" si="126"/>
        <v>0</v>
      </c>
      <c r="AI1615" s="99">
        <f>SUMIFS(通讯通路门店!$BB:$BB,通讯通路门店!$S:$S,$G1615)</f>
        <v>0</v>
      </c>
      <c r="AJ1615" s="99">
        <f>SUMIFS(通讯通路门店!$BE:$BE,通讯通路门店!$S:$S,$G1615)</f>
        <v>0</v>
      </c>
      <c r="AK1615" s="99">
        <f>SUMIFS(通讯通路门店!$BG:$BG,通讯通路门店!$S:$S,$G1615)</f>
        <v>0</v>
      </c>
      <c r="AL1615" s="99">
        <f>SUMIFS(通讯通路门店!$BC:$BC,通讯通路门店!$S:$S,$G1615)</f>
        <v>0</v>
      </c>
      <c r="AM1615" s="99">
        <f>SUMIFS(通讯通路门店!$BD:$BD,通讯通路门店!$S:$S,$G1615)</f>
        <v>0</v>
      </c>
      <c r="AN1615" s="99">
        <f>SUMIFS(通讯通路门店!$BF:$BF,通讯通路门店!$S:$S,$G1615)</f>
        <v>0</v>
      </c>
      <c r="AO1615" s="99">
        <f t="shared" si="127"/>
        <v>0</v>
      </c>
      <c r="AP1615" s="99">
        <f>SUMIFS(通讯通路门店!$K:$K,通讯通路门店!$S:$S,$G1615)</f>
        <v>0</v>
      </c>
      <c r="AQ1615" s="83"/>
      <c r="AR1615" s="99">
        <f>SUMIFS(通讯通路门店!$T:$T,通讯通路门店!$S:$S,$G1615)</f>
        <v>0</v>
      </c>
      <c r="AS1615" s="99">
        <f>SUMIFS(通讯通路门店!$U:$U,通讯通路门店!$S:$S,$G1615)</f>
        <v>0</v>
      </c>
      <c r="AT1615" s="99">
        <f>SUMIFS(通讯通路门店!$V:$V,通讯通路门店!$S:$S,$G1615)</f>
        <v>0</v>
      </c>
      <c r="AU1615" s="99">
        <f>SUMIFS(通讯通路门店!$W:$W,通讯通路门店!$S:$S,$G1615)</f>
        <v>0</v>
      </c>
      <c r="AV1615" s="99">
        <f>SUMIFS(通讯通路门店!$Z:$Z,通讯通路门店!$S:$S,$G1615)</f>
        <v>0</v>
      </c>
      <c r="AW1615" s="99">
        <f>SUMIFS(通讯通路门店!$AB:$AB,通讯通路门店!$S:$S,$G1615)</f>
        <v>0</v>
      </c>
      <c r="AX1615" s="99">
        <f>SUMIFS(通讯通路门店!$X:$X,通讯通路门店!$S:$S,$G1615)</f>
        <v>0</v>
      </c>
      <c r="AY1615" s="99">
        <f>SUMIFS(通讯通路门店!$Y:$Y,通讯通路门店!$S:$S,$G1615)</f>
        <v>0</v>
      </c>
      <c r="AZ1615" s="99">
        <f>SUMIFS(通讯通路门店!$AA:$AA,通讯通路门店!$S:$S,$G1615)</f>
        <v>0</v>
      </c>
      <c r="BA1615" s="99">
        <f t="shared" si="128"/>
        <v>0</v>
      </c>
      <c r="BB1615" s="99">
        <f t="shared" si="129"/>
        <v>0</v>
      </c>
      <c r="BC1615" s="99">
        <f>SUMIFS(通讯通路门店!$W:$W,通讯通路门店!$S:$S,$G1615,通讯通路门店!$J:$J,"荣耀体验店")+SUMIFS(通讯通路门店!$W:$W,通讯通路门店!$S:$S,$G1615,通讯通路门店!$J:$J,"荣耀授权专卖店")</f>
        <v>0</v>
      </c>
      <c r="BD1615" s="99">
        <f>SUMIFS(通讯通路门店!$Z:$Z,通讯通路门店!$S:$S,$G1615,通讯通路门店!$J:$J,"VIVO体验店")</f>
        <v>0</v>
      </c>
      <c r="BE1615" s="99">
        <f>SUMIFS(通讯通路门店!$AB:$AB,通讯通路门店!$S:$S,$G1615,通讯通路门店!$J:$J,"OPPO体验店")</f>
        <v>0</v>
      </c>
      <c r="BF1615" s="99">
        <f>SUMIFS(通讯通路门店!$X:$X,通讯通路门店!$S:$S,$G1615,通讯通路门店!$J:$J,"华为授权体验店")+SUMIFS(通讯通路门店!$AA:$AA,通讯通路门店!$S:$S,$G1615,通讯通路门店!$J:$J,"华为堡垒店")</f>
        <v>0</v>
      </c>
      <c r="BG1615" s="99">
        <f>SUMIFS(通讯通路门店!$Y:$Y,通讯通路门店!$S:$S,$G1615,通讯通路门店!$J:$J,"小米体验店")</f>
        <v>0</v>
      </c>
      <c r="BH1615" s="99">
        <f>SUMIFS(通讯通路门店!$AA:$AA,通讯通路门店!$S:$S,$G1615,通讯通路门店!$J:$J,"苹果体验店")</f>
        <v>0</v>
      </c>
      <c r="BI1615" s="99">
        <f>SUMIFS(通讯通路门店!$K:$K,通讯通路门店!$S:$S,$G1615,通讯通路门店!$J:$J,"其他品牌专卖店")</f>
        <v>0</v>
      </c>
      <c r="BJ1615" s="99">
        <f>SUMIFS(通讯通路门店!$AC:$AC,通讯通路门店!$S:$S,$G1615)</f>
        <v>0</v>
      </c>
      <c r="BK1615" s="99">
        <f>SUMIFS(通讯通路门店!$AD:$AD,通讯通路门店!$S:$S,$G1615)</f>
        <v>0</v>
      </c>
      <c r="BL1615" s="99">
        <f>SUMIFS(通讯通路门店!$AE:$AE,通讯通路门店!$S:$S,$G1615)</f>
        <v>0</v>
      </c>
      <c r="BM1615" s="99">
        <f>SUMIFS(通讯通路门店!$AF:$AF,通讯通路门店!$S:$S,$G1615)</f>
        <v>0</v>
      </c>
      <c r="BN1615" s="99">
        <f>SUMIFS(通讯通路门店!$AG:$AG,通讯通路门店!$S:$S,$G1615)</f>
        <v>0</v>
      </c>
      <c r="BO1615" s="99">
        <f>SUMIFS(通讯通路门店!$AH:$AH,通讯通路门店!$S:$S,$G1615)</f>
        <v>0</v>
      </c>
      <c r="BP1615" s="99">
        <f>SUMIFS(通讯通路门店!$AI:$AI,通讯通路门店!$S:$S,$G1615)</f>
        <v>0</v>
      </c>
      <c r="BQ1615" s="83"/>
    </row>
    <row r="1616" spans="1:69">
      <c r="A1616" s="99" t="str">
        <f>IFERROR(_xlfn.XLOOKUP($G1616,通讯通路门店!$S$4:$S$993931,通讯通路门店!$A$4:$A$993931,0,0),"")</f>
        <v>海南省</v>
      </c>
      <c r="B1616" s="99" t="str">
        <f>IFERROR(_xlfn.XLOOKUP($G1616,通讯通路门店!$S$4:$S$993931,通讯通路门店!$B$4:$B$993931,0,0),"")</f>
        <v>东方市</v>
      </c>
      <c r="C1616" s="99" t="str">
        <f>IFERROR(_xlfn.XLOOKUP($G1616,通讯通路门店!$S$4:$S$993931,通讯通路门店!$C$4:$C$993931,0,0),"")</f>
        <v>东方市</v>
      </c>
      <c r="D1616" s="99" t="str">
        <f>IFERROR(_xlfn.XLOOKUP($G1616,通讯通路门店!$S$4:$S$993931,通讯通路门店!$D$4:$D$993931,0,0),"")</f>
        <v>八所镇</v>
      </c>
      <c r="E1616" s="83"/>
      <c r="F1616" s="83"/>
      <c r="G1616" s="101"/>
      <c r="H1616" s="102">
        <f>IFERROR(_xlfn.XLOOKUP($G1616,通讯通路门店!$S$4:$S$993931,通讯通路门店!$R$4:$R$993931,0,0),"")</f>
        <v>0</v>
      </c>
      <c r="I1616" s="83"/>
      <c r="J1616" s="83"/>
      <c r="K1616" s="83"/>
      <c r="L1616" s="83"/>
      <c r="M1616" s="83"/>
      <c r="N1616" s="83"/>
      <c r="O1616" s="83"/>
      <c r="P1616" s="83"/>
      <c r="Q1616" s="83"/>
      <c r="R1616" s="83"/>
      <c r="S1616" s="83"/>
      <c r="T1616" s="83"/>
      <c r="U1616" s="99">
        <f>COUNTIF(通讯通路门店!$S:$S,$G1616)</f>
        <v>0</v>
      </c>
      <c r="V1616" s="99">
        <f>COUNTIFS(通讯通路门店!$S:$S,$G1616,通讯通路门店!$J:$J,"综合卖场")</f>
        <v>0</v>
      </c>
      <c r="W1616" s="99">
        <f>SUMIFS(通讯通路门店!$AJ:$AJ,通讯通路门店!$S:$S,通讯客户沙盘!$G1616)</f>
        <v>0</v>
      </c>
      <c r="X1616" s="99">
        <f t="shared" si="125"/>
        <v>0</v>
      </c>
      <c r="Y1616" s="99">
        <f>COUNTIFS(通讯通路门店!$S:$S,$G1616,通讯通路门店!$J:$J,"荣耀体验店")+COUNTIFS(通讯通路门店!$S:$S,$G1616,通讯通路门店!$J:$J,"荣耀授权专卖店")</f>
        <v>0</v>
      </c>
      <c r="Z1616" s="99">
        <f>COUNTIFS(通讯通路门店!$S:$S,$G1616,通讯通路门店!$J:$J,"VIVO体验店")</f>
        <v>0</v>
      </c>
      <c r="AA1616" s="99">
        <f>COUNTIFS(通讯通路门店!$S:$S,$G1616,通讯通路门店!$J:$J,"OPPO体验店")</f>
        <v>0</v>
      </c>
      <c r="AB1616" s="99">
        <f>COUNTIFS(通讯通路门店!$S:$S,$G1616,通讯通路门店!$J:$J,"华为授权体验店")+COUNTIFS(通讯通路门店!$S:$S,$G1616,通讯通路门店!$J:$J,"华为堡垒店")</f>
        <v>0</v>
      </c>
      <c r="AC1616" s="99">
        <f>COUNTIFS(通讯通路门店!$S:$S,$G1616,通讯通路门店!$J:$J,"小米体验店")</f>
        <v>0</v>
      </c>
      <c r="AD1616" s="99">
        <f>COUNTIFS(通讯通路门店!$S:$S,$G1616,通讯通路门店!$J:$J,"苹果体验店")</f>
        <v>0</v>
      </c>
      <c r="AE1616" s="99">
        <f>COUNTIFS(通讯通路门店!$S:$S,$G1616,通讯通路门店!$J:$J,"其他品牌专卖店")</f>
        <v>0</v>
      </c>
      <c r="AF1616" s="99">
        <f>SUMIFS(通讯通路门店!$BI:$BI,通讯通路门店!$S:$S,$G1616)</f>
        <v>0</v>
      </c>
      <c r="AG1616" s="99">
        <f>SUMIFS(通讯通路门店!$BH:$BH,通讯通路门店!$S:$S,$G1616)</f>
        <v>0</v>
      </c>
      <c r="AH1616" s="99">
        <f t="shared" si="126"/>
        <v>0</v>
      </c>
      <c r="AI1616" s="99">
        <f>SUMIFS(通讯通路门店!$BB:$BB,通讯通路门店!$S:$S,$G1616)</f>
        <v>0</v>
      </c>
      <c r="AJ1616" s="99">
        <f>SUMIFS(通讯通路门店!$BE:$BE,通讯通路门店!$S:$S,$G1616)</f>
        <v>0</v>
      </c>
      <c r="AK1616" s="99">
        <f>SUMIFS(通讯通路门店!$BG:$BG,通讯通路门店!$S:$S,$G1616)</f>
        <v>0</v>
      </c>
      <c r="AL1616" s="99">
        <f>SUMIFS(通讯通路门店!$BC:$BC,通讯通路门店!$S:$S,$G1616)</f>
        <v>0</v>
      </c>
      <c r="AM1616" s="99">
        <f>SUMIFS(通讯通路门店!$BD:$BD,通讯通路门店!$S:$S,$G1616)</f>
        <v>0</v>
      </c>
      <c r="AN1616" s="99">
        <f>SUMIFS(通讯通路门店!$BF:$BF,通讯通路门店!$S:$S,$G1616)</f>
        <v>0</v>
      </c>
      <c r="AO1616" s="99">
        <f t="shared" si="127"/>
        <v>0</v>
      </c>
      <c r="AP1616" s="99">
        <f>SUMIFS(通讯通路门店!$K:$K,通讯通路门店!$S:$S,$G1616)</f>
        <v>0</v>
      </c>
      <c r="AQ1616" s="83"/>
      <c r="AR1616" s="99">
        <f>SUMIFS(通讯通路门店!$T:$T,通讯通路门店!$S:$S,$G1616)</f>
        <v>0</v>
      </c>
      <c r="AS1616" s="99">
        <f>SUMIFS(通讯通路门店!$U:$U,通讯通路门店!$S:$S,$G1616)</f>
        <v>0</v>
      </c>
      <c r="AT1616" s="99">
        <f>SUMIFS(通讯通路门店!$V:$V,通讯通路门店!$S:$S,$G1616)</f>
        <v>0</v>
      </c>
      <c r="AU1616" s="99">
        <f>SUMIFS(通讯通路门店!$W:$W,通讯通路门店!$S:$S,$G1616)</f>
        <v>0</v>
      </c>
      <c r="AV1616" s="99">
        <f>SUMIFS(通讯通路门店!$Z:$Z,通讯通路门店!$S:$S,$G1616)</f>
        <v>0</v>
      </c>
      <c r="AW1616" s="99">
        <f>SUMIFS(通讯通路门店!$AB:$AB,通讯通路门店!$S:$S,$G1616)</f>
        <v>0</v>
      </c>
      <c r="AX1616" s="99">
        <f>SUMIFS(通讯通路门店!$X:$X,通讯通路门店!$S:$S,$G1616)</f>
        <v>0</v>
      </c>
      <c r="AY1616" s="99">
        <f>SUMIFS(通讯通路门店!$Y:$Y,通讯通路门店!$S:$S,$G1616)</f>
        <v>0</v>
      </c>
      <c r="AZ1616" s="99">
        <f>SUMIFS(通讯通路门店!$AA:$AA,通讯通路门店!$S:$S,$G1616)</f>
        <v>0</v>
      </c>
      <c r="BA1616" s="99">
        <f t="shared" si="128"/>
        <v>0</v>
      </c>
      <c r="BB1616" s="99">
        <f t="shared" si="129"/>
        <v>0</v>
      </c>
      <c r="BC1616" s="99">
        <f>SUMIFS(通讯通路门店!$W:$W,通讯通路门店!$S:$S,$G1616,通讯通路门店!$J:$J,"荣耀体验店")+SUMIFS(通讯通路门店!$W:$W,通讯通路门店!$S:$S,$G1616,通讯通路门店!$J:$J,"荣耀授权专卖店")</f>
        <v>0</v>
      </c>
      <c r="BD1616" s="99">
        <f>SUMIFS(通讯通路门店!$Z:$Z,通讯通路门店!$S:$S,$G1616,通讯通路门店!$J:$J,"VIVO体验店")</f>
        <v>0</v>
      </c>
      <c r="BE1616" s="99">
        <f>SUMIFS(通讯通路门店!$AB:$AB,通讯通路门店!$S:$S,$G1616,通讯通路门店!$J:$J,"OPPO体验店")</f>
        <v>0</v>
      </c>
      <c r="BF1616" s="99">
        <f>SUMIFS(通讯通路门店!$X:$X,通讯通路门店!$S:$S,$G1616,通讯通路门店!$J:$J,"华为授权体验店")+SUMIFS(通讯通路门店!$AA:$AA,通讯通路门店!$S:$S,$G1616,通讯通路门店!$J:$J,"华为堡垒店")</f>
        <v>0</v>
      </c>
      <c r="BG1616" s="99">
        <f>SUMIFS(通讯通路门店!$Y:$Y,通讯通路门店!$S:$S,$G1616,通讯通路门店!$J:$J,"小米体验店")</f>
        <v>0</v>
      </c>
      <c r="BH1616" s="99">
        <f>SUMIFS(通讯通路门店!$AA:$AA,通讯通路门店!$S:$S,$G1616,通讯通路门店!$J:$J,"苹果体验店")</f>
        <v>0</v>
      </c>
      <c r="BI1616" s="99">
        <f>SUMIFS(通讯通路门店!$K:$K,通讯通路门店!$S:$S,$G1616,通讯通路门店!$J:$J,"其他品牌专卖店")</f>
        <v>0</v>
      </c>
      <c r="BJ1616" s="99">
        <f>SUMIFS(通讯通路门店!$AC:$AC,通讯通路门店!$S:$S,$G1616)</f>
        <v>0</v>
      </c>
      <c r="BK1616" s="99">
        <f>SUMIFS(通讯通路门店!$AD:$AD,通讯通路门店!$S:$S,$G1616)</f>
        <v>0</v>
      </c>
      <c r="BL1616" s="99">
        <f>SUMIFS(通讯通路门店!$AE:$AE,通讯通路门店!$S:$S,$G1616)</f>
        <v>0</v>
      </c>
      <c r="BM1616" s="99">
        <f>SUMIFS(通讯通路门店!$AF:$AF,通讯通路门店!$S:$S,$G1616)</f>
        <v>0</v>
      </c>
      <c r="BN1616" s="99">
        <f>SUMIFS(通讯通路门店!$AG:$AG,通讯通路门店!$S:$S,$G1616)</f>
        <v>0</v>
      </c>
      <c r="BO1616" s="99">
        <f>SUMIFS(通讯通路门店!$AH:$AH,通讯通路门店!$S:$S,$G1616)</f>
        <v>0</v>
      </c>
      <c r="BP1616" s="99">
        <f>SUMIFS(通讯通路门店!$AI:$AI,通讯通路门店!$S:$S,$G1616)</f>
        <v>0</v>
      </c>
      <c r="BQ1616" s="83"/>
    </row>
    <row r="1617" spans="1:69">
      <c r="A1617" s="99" t="str">
        <f>IFERROR(_xlfn.XLOOKUP($G1617,通讯通路门店!$S$4:$S$993931,通讯通路门店!$A$4:$A$993931,0,0),"")</f>
        <v>海南省</v>
      </c>
      <c r="B1617" s="99" t="str">
        <f>IFERROR(_xlfn.XLOOKUP($G1617,通讯通路门店!$S$4:$S$993931,通讯通路门店!$B$4:$B$993931,0,0),"")</f>
        <v>东方市</v>
      </c>
      <c r="C1617" s="99" t="str">
        <f>IFERROR(_xlfn.XLOOKUP($G1617,通讯通路门店!$S$4:$S$993931,通讯通路门店!$C$4:$C$993931,0,0),"")</f>
        <v>东方市</v>
      </c>
      <c r="D1617" s="99" t="str">
        <f>IFERROR(_xlfn.XLOOKUP($G1617,通讯通路门店!$S$4:$S$993931,通讯通路门店!$D$4:$D$993931,0,0),"")</f>
        <v>八所镇</v>
      </c>
      <c r="E1617" s="83"/>
      <c r="F1617" s="83"/>
      <c r="G1617" s="101"/>
      <c r="H1617" s="102">
        <f>IFERROR(_xlfn.XLOOKUP($G1617,通讯通路门店!$S$4:$S$993931,通讯通路门店!$R$4:$R$993931,0,0),"")</f>
        <v>0</v>
      </c>
      <c r="I1617" s="83"/>
      <c r="J1617" s="83"/>
      <c r="K1617" s="83"/>
      <c r="L1617" s="83"/>
      <c r="M1617" s="83"/>
      <c r="N1617" s="83"/>
      <c r="O1617" s="83"/>
      <c r="P1617" s="83"/>
      <c r="Q1617" s="83"/>
      <c r="R1617" s="83"/>
      <c r="S1617" s="83"/>
      <c r="T1617" s="83"/>
      <c r="U1617" s="99">
        <f>COUNTIF(通讯通路门店!$S:$S,$G1617)</f>
        <v>0</v>
      </c>
      <c r="V1617" s="99">
        <f>COUNTIFS(通讯通路门店!$S:$S,$G1617,通讯通路门店!$J:$J,"综合卖场")</f>
        <v>0</v>
      </c>
      <c r="W1617" s="99">
        <f>SUMIFS(通讯通路门店!$AJ:$AJ,通讯通路门店!$S:$S,通讯客户沙盘!$G1617)</f>
        <v>0</v>
      </c>
      <c r="X1617" s="99">
        <f t="shared" si="125"/>
        <v>0</v>
      </c>
      <c r="Y1617" s="99">
        <f>COUNTIFS(通讯通路门店!$S:$S,$G1617,通讯通路门店!$J:$J,"荣耀体验店")+COUNTIFS(通讯通路门店!$S:$S,$G1617,通讯通路门店!$J:$J,"荣耀授权专卖店")</f>
        <v>0</v>
      </c>
      <c r="Z1617" s="99">
        <f>COUNTIFS(通讯通路门店!$S:$S,$G1617,通讯通路门店!$J:$J,"VIVO体验店")</f>
        <v>0</v>
      </c>
      <c r="AA1617" s="99">
        <f>COUNTIFS(通讯通路门店!$S:$S,$G1617,通讯通路门店!$J:$J,"OPPO体验店")</f>
        <v>0</v>
      </c>
      <c r="AB1617" s="99">
        <f>COUNTIFS(通讯通路门店!$S:$S,$G1617,通讯通路门店!$J:$J,"华为授权体验店")+COUNTIFS(通讯通路门店!$S:$S,$G1617,通讯通路门店!$J:$J,"华为堡垒店")</f>
        <v>0</v>
      </c>
      <c r="AC1617" s="99">
        <f>COUNTIFS(通讯通路门店!$S:$S,$G1617,通讯通路门店!$J:$J,"小米体验店")</f>
        <v>0</v>
      </c>
      <c r="AD1617" s="99">
        <f>COUNTIFS(通讯通路门店!$S:$S,$G1617,通讯通路门店!$J:$J,"苹果体验店")</f>
        <v>0</v>
      </c>
      <c r="AE1617" s="99">
        <f>COUNTIFS(通讯通路门店!$S:$S,$G1617,通讯通路门店!$J:$J,"其他品牌专卖店")</f>
        <v>0</v>
      </c>
      <c r="AF1617" s="99">
        <f>SUMIFS(通讯通路门店!$BI:$BI,通讯通路门店!$S:$S,$G1617)</f>
        <v>0</v>
      </c>
      <c r="AG1617" s="99">
        <f>SUMIFS(通讯通路门店!$BH:$BH,通讯通路门店!$S:$S,$G1617)</f>
        <v>0</v>
      </c>
      <c r="AH1617" s="99">
        <f t="shared" si="126"/>
        <v>0</v>
      </c>
      <c r="AI1617" s="99">
        <f>SUMIFS(通讯通路门店!$BB:$BB,通讯通路门店!$S:$S,$G1617)</f>
        <v>0</v>
      </c>
      <c r="AJ1617" s="99">
        <f>SUMIFS(通讯通路门店!$BE:$BE,通讯通路门店!$S:$S,$G1617)</f>
        <v>0</v>
      </c>
      <c r="AK1617" s="99">
        <f>SUMIFS(通讯通路门店!$BG:$BG,通讯通路门店!$S:$S,$G1617)</f>
        <v>0</v>
      </c>
      <c r="AL1617" s="99">
        <f>SUMIFS(通讯通路门店!$BC:$BC,通讯通路门店!$S:$S,$G1617)</f>
        <v>0</v>
      </c>
      <c r="AM1617" s="99">
        <f>SUMIFS(通讯通路门店!$BD:$BD,通讯通路门店!$S:$S,$G1617)</f>
        <v>0</v>
      </c>
      <c r="AN1617" s="99">
        <f>SUMIFS(通讯通路门店!$BF:$BF,通讯通路门店!$S:$S,$G1617)</f>
        <v>0</v>
      </c>
      <c r="AO1617" s="99">
        <f t="shared" si="127"/>
        <v>0</v>
      </c>
      <c r="AP1617" s="99">
        <f>SUMIFS(通讯通路门店!$K:$K,通讯通路门店!$S:$S,$G1617)</f>
        <v>0</v>
      </c>
      <c r="AQ1617" s="83"/>
      <c r="AR1617" s="99">
        <f>SUMIFS(通讯通路门店!$T:$T,通讯通路门店!$S:$S,$G1617)</f>
        <v>0</v>
      </c>
      <c r="AS1617" s="99">
        <f>SUMIFS(通讯通路门店!$U:$U,通讯通路门店!$S:$S,$G1617)</f>
        <v>0</v>
      </c>
      <c r="AT1617" s="99">
        <f>SUMIFS(通讯通路门店!$V:$V,通讯通路门店!$S:$S,$G1617)</f>
        <v>0</v>
      </c>
      <c r="AU1617" s="99">
        <f>SUMIFS(通讯通路门店!$W:$W,通讯通路门店!$S:$S,$G1617)</f>
        <v>0</v>
      </c>
      <c r="AV1617" s="99">
        <f>SUMIFS(通讯通路门店!$Z:$Z,通讯通路门店!$S:$S,$G1617)</f>
        <v>0</v>
      </c>
      <c r="AW1617" s="99">
        <f>SUMIFS(通讯通路门店!$AB:$AB,通讯通路门店!$S:$S,$G1617)</f>
        <v>0</v>
      </c>
      <c r="AX1617" s="99">
        <f>SUMIFS(通讯通路门店!$X:$X,通讯通路门店!$S:$S,$G1617)</f>
        <v>0</v>
      </c>
      <c r="AY1617" s="99">
        <f>SUMIFS(通讯通路门店!$Y:$Y,通讯通路门店!$S:$S,$G1617)</f>
        <v>0</v>
      </c>
      <c r="AZ1617" s="99">
        <f>SUMIFS(通讯通路门店!$AA:$AA,通讯通路门店!$S:$S,$G1617)</f>
        <v>0</v>
      </c>
      <c r="BA1617" s="99">
        <f t="shared" si="128"/>
        <v>0</v>
      </c>
      <c r="BB1617" s="99">
        <f t="shared" si="129"/>
        <v>0</v>
      </c>
      <c r="BC1617" s="99">
        <f>SUMIFS(通讯通路门店!$W:$W,通讯通路门店!$S:$S,$G1617,通讯通路门店!$J:$J,"荣耀体验店")+SUMIFS(通讯通路门店!$W:$W,通讯通路门店!$S:$S,$G1617,通讯通路门店!$J:$J,"荣耀授权专卖店")</f>
        <v>0</v>
      </c>
      <c r="BD1617" s="99">
        <f>SUMIFS(通讯通路门店!$Z:$Z,通讯通路门店!$S:$S,$G1617,通讯通路门店!$J:$J,"VIVO体验店")</f>
        <v>0</v>
      </c>
      <c r="BE1617" s="99">
        <f>SUMIFS(通讯通路门店!$AB:$AB,通讯通路门店!$S:$S,$G1617,通讯通路门店!$J:$J,"OPPO体验店")</f>
        <v>0</v>
      </c>
      <c r="BF1617" s="99">
        <f>SUMIFS(通讯通路门店!$X:$X,通讯通路门店!$S:$S,$G1617,通讯通路门店!$J:$J,"华为授权体验店")+SUMIFS(通讯通路门店!$AA:$AA,通讯通路门店!$S:$S,$G1617,通讯通路门店!$J:$J,"华为堡垒店")</f>
        <v>0</v>
      </c>
      <c r="BG1617" s="99">
        <f>SUMIFS(通讯通路门店!$Y:$Y,通讯通路门店!$S:$S,$G1617,通讯通路门店!$J:$J,"小米体验店")</f>
        <v>0</v>
      </c>
      <c r="BH1617" s="99">
        <f>SUMIFS(通讯通路门店!$AA:$AA,通讯通路门店!$S:$S,$G1617,通讯通路门店!$J:$J,"苹果体验店")</f>
        <v>0</v>
      </c>
      <c r="BI1617" s="99">
        <f>SUMIFS(通讯通路门店!$K:$K,通讯通路门店!$S:$S,$G1617,通讯通路门店!$J:$J,"其他品牌专卖店")</f>
        <v>0</v>
      </c>
      <c r="BJ1617" s="99">
        <f>SUMIFS(通讯通路门店!$AC:$AC,通讯通路门店!$S:$S,$G1617)</f>
        <v>0</v>
      </c>
      <c r="BK1617" s="99">
        <f>SUMIFS(通讯通路门店!$AD:$AD,通讯通路门店!$S:$S,$G1617)</f>
        <v>0</v>
      </c>
      <c r="BL1617" s="99">
        <f>SUMIFS(通讯通路门店!$AE:$AE,通讯通路门店!$S:$S,$G1617)</f>
        <v>0</v>
      </c>
      <c r="BM1617" s="99">
        <f>SUMIFS(通讯通路门店!$AF:$AF,通讯通路门店!$S:$S,$G1617)</f>
        <v>0</v>
      </c>
      <c r="BN1617" s="99">
        <f>SUMIFS(通讯通路门店!$AG:$AG,通讯通路门店!$S:$S,$G1617)</f>
        <v>0</v>
      </c>
      <c r="BO1617" s="99">
        <f>SUMIFS(通讯通路门店!$AH:$AH,通讯通路门店!$S:$S,$G1617)</f>
        <v>0</v>
      </c>
      <c r="BP1617" s="99">
        <f>SUMIFS(通讯通路门店!$AI:$AI,通讯通路门店!$S:$S,$G1617)</f>
        <v>0</v>
      </c>
      <c r="BQ1617" s="83"/>
    </row>
    <row r="1618" spans="1:69">
      <c r="A1618" s="99" t="str">
        <f>IFERROR(_xlfn.XLOOKUP($G1618,通讯通路门店!$S$4:$S$993931,通讯通路门店!$A$4:$A$993931,0,0),"")</f>
        <v>海南省</v>
      </c>
      <c r="B1618" s="99" t="str">
        <f>IFERROR(_xlfn.XLOOKUP($G1618,通讯通路门店!$S$4:$S$993931,通讯通路门店!$B$4:$B$993931,0,0),"")</f>
        <v>东方市</v>
      </c>
      <c r="C1618" s="99" t="str">
        <f>IFERROR(_xlfn.XLOOKUP($G1618,通讯通路门店!$S$4:$S$993931,通讯通路门店!$C$4:$C$993931,0,0),"")</f>
        <v>东方市</v>
      </c>
      <c r="D1618" s="99" t="str">
        <f>IFERROR(_xlfn.XLOOKUP($G1618,通讯通路门店!$S$4:$S$993931,通讯通路门店!$D$4:$D$993931,0,0),"")</f>
        <v>八所镇</v>
      </c>
      <c r="E1618" s="83"/>
      <c r="F1618" s="83"/>
      <c r="G1618" s="101"/>
      <c r="H1618" s="102">
        <f>IFERROR(_xlfn.XLOOKUP($G1618,通讯通路门店!$S$4:$S$993931,通讯通路门店!$R$4:$R$993931,0,0),"")</f>
        <v>0</v>
      </c>
      <c r="I1618" s="83"/>
      <c r="J1618" s="83"/>
      <c r="K1618" s="83"/>
      <c r="L1618" s="83"/>
      <c r="M1618" s="83"/>
      <c r="N1618" s="83"/>
      <c r="O1618" s="83"/>
      <c r="P1618" s="83"/>
      <c r="Q1618" s="83"/>
      <c r="R1618" s="83"/>
      <c r="S1618" s="83"/>
      <c r="T1618" s="83"/>
      <c r="U1618" s="99">
        <f>COUNTIF(通讯通路门店!$S:$S,$G1618)</f>
        <v>0</v>
      </c>
      <c r="V1618" s="99">
        <f>COUNTIFS(通讯通路门店!$S:$S,$G1618,通讯通路门店!$J:$J,"综合卖场")</f>
        <v>0</v>
      </c>
      <c r="W1618" s="99">
        <f>SUMIFS(通讯通路门店!$AJ:$AJ,通讯通路门店!$S:$S,通讯客户沙盘!$G1618)</f>
        <v>0</v>
      </c>
      <c r="X1618" s="99">
        <f t="shared" si="125"/>
        <v>0</v>
      </c>
      <c r="Y1618" s="99">
        <f>COUNTIFS(通讯通路门店!$S:$S,$G1618,通讯通路门店!$J:$J,"荣耀体验店")+COUNTIFS(通讯通路门店!$S:$S,$G1618,通讯通路门店!$J:$J,"荣耀授权专卖店")</f>
        <v>0</v>
      </c>
      <c r="Z1618" s="99">
        <f>COUNTIFS(通讯通路门店!$S:$S,$G1618,通讯通路门店!$J:$J,"VIVO体验店")</f>
        <v>0</v>
      </c>
      <c r="AA1618" s="99">
        <f>COUNTIFS(通讯通路门店!$S:$S,$G1618,通讯通路门店!$J:$J,"OPPO体验店")</f>
        <v>0</v>
      </c>
      <c r="AB1618" s="99">
        <f>COUNTIFS(通讯通路门店!$S:$S,$G1618,通讯通路门店!$J:$J,"华为授权体验店")+COUNTIFS(通讯通路门店!$S:$S,$G1618,通讯通路门店!$J:$J,"华为堡垒店")</f>
        <v>0</v>
      </c>
      <c r="AC1618" s="99">
        <f>COUNTIFS(通讯通路门店!$S:$S,$G1618,通讯通路门店!$J:$J,"小米体验店")</f>
        <v>0</v>
      </c>
      <c r="AD1618" s="99">
        <f>COUNTIFS(通讯通路门店!$S:$S,$G1618,通讯通路门店!$J:$J,"苹果体验店")</f>
        <v>0</v>
      </c>
      <c r="AE1618" s="99">
        <f>COUNTIFS(通讯通路门店!$S:$S,$G1618,通讯通路门店!$J:$J,"其他品牌专卖店")</f>
        <v>0</v>
      </c>
      <c r="AF1618" s="99">
        <f>SUMIFS(通讯通路门店!$BI:$BI,通讯通路门店!$S:$S,$G1618)</f>
        <v>0</v>
      </c>
      <c r="AG1618" s="99">
        <f>SUMIFS(通讯通路门店!$BH:$BH,通讯通路门店!$S:$S,$G1618)</f>
        <v>0</v>
      </c>
      <c r="AH1618" s="99">
        <f t="shared" si="126"/>
        <v>0</v>
      </c>
      <c r="AI1618" s="99">
        <f>SUMIFS(通讯通路门店!$BB:$BB,通讯通路门店!$S:$S,$G1618)</f>
        <v>0</v>
      </c>
      <c r="AJ1618" s="99">
        <f>SUMIFS(通讯通路门店!$BE:$BE,通讯通路门店!$S:$S,$G1618)</f>
        <v>0</v>
      </c>
      <c r="AK1618" s="99">
        <f>SUMIFS(通讯通路门店!$BG:$BG,通讯通路门店!$S:$S,$G1618)</f>
        <v>0</v>
      </c>
      <c r="AL1618" s="99">
        <f>SUMIFS(通讯通路门店!$BC:$BC,通讯通路门店!$S:$S,$G1618)</f>
        <v>0</v>
      </c>
      <c r="AM1618" s="99">
        <f>SUMIFS(通讯通路门店!$BD:$BD,通讯通路门店!$S:$S,$G1618)</f>
        <v>0</v>
      </c>
      <c r="AN1618" s="99">
        <f>SUMIFS(通讯通路门店!$BF:$BF,通讯通路门店!$S:$S,$G1618)</f>
        <v>0</v>
      </c>
      <c r="AO1618" s="99">
        <f t="shared" si="127"/>
        <v>0</v>
      </c>
      <c r="AP1618" s="99">
        <f>SUMIFS(通讯通路门店!$K:$K,通讯通路门店!$S:$S,$G1618)</f>
        <v>0</v>
      </c>
      <c r="AQ1618" s="83"/>
      <c r="AR1618" s="99">
        <f>SUMIFS(通讯通路门店!$T:$T,通讯通路门店!$S:$S,$G1618)</f>
        <v>0</v>
      </c>
      <c r="AS1618" s="99">
        <f>SUMIFS(通讯通路门店!$U:$U,通讯通路门店!$S:$S,$G1618)</f>
        <v>0</v>
      </c>
      <c r="AT1618" s="99">
        <f>SUMIFS(通讯通路门店!$V:$V,通讯通路门店!$S:$S,$G1618)</f>
        <v>0</v>
      </c>
      <c r="AU1618" s="99">
        <f>SUMIFS(通讯通路门店!$W:$W,通讯通路门店!$S:$S,$G1618)</f>
        <v>0</v>
      </c>
      <c r="AV1618" s="99">
        <f>SUMIFS(通讯通路门店!$Z:$Z,通讯通路门店!$S:$S,$G1618)</f>
        <v>0</v>
      </c>
      <c r="AW1618" s="99">
        <f>SUMIFS(通讯通路门店!$AB:$AB,通讯通路门店!$S:$S,$G1618)</f>
        <v>0</v>
      </c>
      <c r="AX1618" s="99">
        <f>SUMIFS(通讯通路门店!$X:$X,通讯通路门店!$S:$S,$G1618)</f>
        <v>0</v>
      </c>
      <c r="AY1618" s="99">
        <f>SUMIFS(通讯通路门店!$Y:$Y,通讯通路门店!$S:$S,$G1618)</f>
        <v>0</v>
      </c>
      <c r="AZ1618" s="99">
        <f>SUMIFS(通讯通路门店!$AA:$AA,通讯通路门店!$S:$S,$G1618)</f>
        <v>0</v>
      </c>
      <c r="BA1618" s="99">
        <f t="shared" si="128"/>
        <v>0</v>
      </c>
      <c r="BB1618" s="99">
        <f t="shared" si="129"/>
        <v>0</v>
      </c>
      <c r="BC1618" s="99">
        <f>SUMIFS(通讯通路门店!$W:$W,通讯通路门店!$S:$S,$G1618,通讯通路门店!$J:$J,"荣耀体验店")+SUMIFS(通讯通路门店!$W:$W,通讯通路门店!$S:$S,$G1618,通讯通路门店!$J:$J,"荣耀授权专卖店")</f>
        <v>0</v>
      </c>
      <c r="BD1618" s="99">
        <f>SUMIFS(通讯通路门店!$Z:$Z,通讯通路门店!$S:$S,$G1618,通讯通路门店!$J:$J,"VIVO体验店")</f>
        <v>0</v>
      </c>
      <c r="BE1618" s="99">
        <f>SUMIFS(通讯通路门店!$AB:$AB,通讯通路门店!$S:$S,$G1618,通讯通路门店!$J:$J,"OPPO体验店")</f>
        <v>0</v>
      </c>
      <c r="BF1618" s="99">
        <f>SUMIFS(通讯通路门店!$X:$X,通讯通路门店!$S:$S,$G1618,通讯通路门店!$J:$J,"华为授权体验店")+SUMIFS(通讯通路门店!$AA:$AA,通讯通路门店!$S:$S,$G1618,通讯通路门店!$J:$J,"华为堡垒店")</f>
        <v>0</v>
      </c>
      <c r="BG1618" s="99">
        <f>SUMIFS(通讯通路门店!$Y:$Y,通讯通路门店!$S:$S,$G1618,通讯通路门店!$J:$J,"小米体验店")</f>
        <v>0</v>
      </c>
      <c r="BH1618" s="99">
        <f>SUMIFS(通讯通路门店!$AA:$AA,通讯通路门店!$S:$S,$G1618,通讯通路门店!$J:$J,"苹果体验店")</f>
        <v>0</v>
      </c>
      <c r="BI1618" s="99">
        <f>SUMIFS(通讯通路门店!$K:$K,通讯通路门店!$S:$S,$G1618,通讯通路门店!$J:$J,"其他品牌专卖店")</f>
        <v>0</v>
      </c>
      <c r="BJ1618" s="99">
        <f>SUMIFS(通讯通路门店!$AC:$AC,通讯通路门店!$S:$S,$G1618)</f>
        <v>0</v>
      </c>
      <c r="BK1618" s="99">
        <f>SUMIFS(通讯通路门店!$AD:$AD,通讯通路门店!$S:$S,$G1618)</f>
        <v>0</v>
      </c>
      <c r="BL1618" s="99">
        <f>SUMIFS(通讯通路门店!$AE:$AE,通讯通路门店!$S:$S,$G1618)</f>
        <v>0</v>
      </c>
      <c r="BM1618" s="99">
        <f>SUMIFS(通讯通路门店!$AF:$AF,通讯通路门店!$S:$S,$G1618)</f>
        <v>0</v>
      </c>
      <c r="BN1618" s="99">
        <f>SUMIFS(通讯通路门店!$AG:$AG,通讯通路门店!$S:$S,$G1618)</f>
        <v>0</v>
      </c>
      <c r="BO1618" s="99">
        <f>SUMIFS(通讯通路门店!$AH:$AH,通讯通路门店!$S:$S,$G1618)</f>
        <v>0</v>
      </c>
      <c r="BP1618" s="99">
        <f>SUMIFS(通讯通路门店!$AI:$AI,通讯通路门店!$S:$S,$G1618)</f>
        <v>0</v>
      </c>
      <c r="BQ1618" s="83"/>
    </row>
    <row r="1619" spans="1:69">
      <c r="A1619" s="99" t="str">
        <f>IFERROR(_xlfn.XLOOKUP($G1619,通讯通路门店!$S$4:$S$993931,通讯通路门店!$A$4:$A$993931,0,0),"")</f>
        <v>海南省</v>
      </c>
      <c r="B1619" s="99" t="str">
        <f>IFERROR(_xlfn.XLOOKUP($G1619,通讯通路门店!$S$4:$S$993931,通讯通路门店!$B$4:$B$993931,0,0),"")</f>
        <v>东方市</v>
      </c>
      <c r="C1619" s="99" t="str">
        <f>IFERROR(_xlfn.XLOOKUP($G1619,通讯通路门店!$S$4:$S$993931,通讯通路门店!$C$4:$C$993931,0,0),"")</f>
        <v>东方市</v>
      </c>
      <c r="D1619" s="99" t="str">
        <f>IFERROR(_xlfn.XLOOKUP($G1619,通讯通路门店!$S$4:$S$993931,通讯通路门店!$D$4:$D$993931,0,0),"")</f>
        <v>八所镇</v>
      </c>
      <c r="E1619" s="83"/>
      <c r="F1619" s="83"/>
      <c r="G1619" s="101"/>
      <c r="H1619" s="102">
        <f>IFERROR(_xlfn.XLOOKUP($G1619,通讯通路门店!$S$4:$S$993931,通讯通路门店!$R$4:$R$993931,0,0),"")</f>
        <v>0</v>
      </c>
      <c r="I1619" s="83"/>
      <c r="J1619" s="83"/>
      <c r="K1619" s="83"/>
      <c r="L1619" s="83"/>
      <c r="M1619" s="83"/>
      <c r="N1619" s="83"/>
      <c r="O1619" s="83"/>
      <c r="P1619" s="83"/>
      <c r="Q1619" s="83"/>
      <c r="R1619" s="83"/>
      <c r="S1619" s="83"/>
      <c r="T1619" s="83"/>
      <c r="U1619" s="99">
        <f>COUNTIF(通讯通路门店!$S:$S,$G1619)</f>
        <v>0</v>
      </c>
      <c r="V1619" s="99">
        <f>COUNTIFS(通讯通路门店!$S:$S,$G1619,通讯通路门店!$J:$J,"综合卖场")</f>
        <v>0</v>
      </c>
      <c r="W1619" s="99">
        <f>SUMIFS(通讯通路门店!$AJ:$AJ,通讯通路门店!$S:$S,通讯客户沙盘!$G1619)</f>
        <v>0</v>
      </c>
      <c r="X1619" s="99">
        <f t="shared" si="125"/>
        <v>0</v>
      </c>
      <c r="Y1619" s="99">
        <f>COUNTIFS(通讯通路门店!$S:$S,$G1619,通讯通路门店!$J:$J,"荣耀体验店")+COUNTIFS(通讯通路门店!$S:$S,$G1619,通讯通路门店!$J:$J,"荣耀授权专卖店")</f>
        <v>0</v>
      </c>
      <c r="Z1619" s="99">
        <f>COUNTIFS(通讯通路门店!$S:$S,$G1619,通讯通路门店!$J:$J,"VIVO体验店")</f>
        <v>0</v>
      </c>
      <c r="AA1619" s="99">
        <f>COUNTIFS(通讯通路门店!$S:$S,$G1619,通讯通路门店!$J:$J,"OPPO体验店")</f>
        <v>0</v>
      </c>
      <c r="AB1619" s="99">
        <f>COUNTIFS(通讯通路门店!$S:$S,$G1619,通讯通路门店!$J:$J,"华为授权体验店")+COUNTIFS(通讯通路门店!$S:$S,$G1619,通讯通路门店!$J:$J,"华为堡垒店")</f>
        <v>0</v>
      </c>
      <c r="AC1619" s="99">
        <f>COUNTIFS(通讯通路门店!$S:$S,$G1619,通讯通路门店!$J:$J,"小米体验店")</f>
        <v>0</v>
      </c>
      <c r="AD1619" s="99">
        <f>COUNTIFS(通讯通路门店!$S:$S,$G1619,通讯通路门店!$J:$J,"苹果体验店")</f>
        <v>0</v>
      </c>
      <c r="AE1619" s="99">
        <f>COUNTIFS(通讯通路门店!$S:$S,$G1619,通讯通路门店!$J:$J,"其他品牌专卖店")</f>
        <v>0</v>
      </c>
      <c r="AF1619" s="99">
        <f>SUMIFS(通讯通路门店!$BI:$BI,通讯通路门店!$S:$S,$G1619)</f>
        <v>0</v>
      </c>
      <c r="AG1619" s="99">
        <f>SUMIFS(通讯通路门店!$BH:$BH,通讯通路门店!$S:$S,$G1619)</f>
        <v>0</v>
      </c>
      <c r="AH1619" s="99">
        <f t="shared" si="126"/>
        <v>0</v>
      </c>
      <c r="AI1619" s="99">
        <f>SUMIFS(通讯通路门店!$BB:$BB,通讯通路门店!$S:$S,$G1619)</f>
        <v>0</v>
      </c>
      <c r="AJ1619" s="99">
        <f>SUMIFS(通讯通路门店!$BE:$BE,通讯通路门店!$S:$S,$G1619)</f>
        <v>0</v>
      </c>
      <c r="AK1619" s="99">
        <f>SUMIFS(通讯通路门店!$BG:$BG,通讯通路门店!$S:$S,$G1619)</f>
        <v>0</v>
      </c>
      <c r="AL1619" s="99">
        <f>SUMIFS(通讯通路门店!$BC:$BC,通讯通路门店!$S:$S,$G1619)</f>
        <v>0</v>
      </c>
      <c r="AM1619" s="99">
        <f>SUMIFS(通讯通路门店!$BD:$BD,通讯通路门店!$S:$S,$G1619)</f>
        <v>0</v>
      </c>
      <c r="AN1619" s="99">
        <f>SUMIFS(通讯通路门店!$BF:$BF,通讯通路门店!$S:$S,$G1619)</f>
        <v>0</v>
      </c>
      <c r="AO1619" s="99">
        <f t="shared" si="127"/>
        <v>0</v>
      </c>
      <c r="AP1619" s="99">
        <f>SUMIFS(通讯通路门店!$K:$K,通讯通路门店!$S:$S,$G1619)</f>
        <v>0</v>
      </c>
      <c r="AQ1619" s="83"/>
      <c r="AR1619" s="99">
        <f>SUMIFS(通讯通路门店!$T:$T,通讯通路门店!$S:$S,$G1619)</f>
        <v>0</v>
      </c>
      <c r="AS1619" s="99">
        <f>SUMIFS(通讯通路门店!$U:$U,通讯通路门店!$S:$S,$G1619)</f>
        <v>0</v>
      </c>
      <c r="AT1619" s="99">
        <f>SUMIFS(通讯通路门店!$V:$V,通讯通路门店!$S:$S,$G1619)</f>
        <v>0</v>
      </c>
      <c r="AU1619" s="99">
        <f>SUMIFS(通讯通路门店!$W:$W,通讯通路门店!$S:$S,$G1619)</f>
        <v>0</v>
      </c>
      <c r="AV1619" s="99">
        <f>SUMIFS(通讯通路门店!$Z:$Z,通讯通路门店!$S:$S,$G1619)</f>
        <v>0</v>
      </c>
      <c r="AW1619" s="99">
        <f>SUMIFS(通讯通路门店!$AB:$AB,通讯通路门店!$S:$S,$G1619)</f>
        <v>0</v>
      </c>
      <c r="AX1619" s="99">
        <f>SUMIFS(通讯通路门店!$X:$X,通讯通路门店!$S:$S,$G1619)</f>
        <v>0</v>
      </c>
      <c r="AY1619" s="99">
        <f>SUMIFS(通讯通路门店!$Y:$Y,通讯通路门店!$S:$S,$G1619)</f>
        <v>0</v>
      </c>
      <c r="AZ1619" s="99">
        <f>SUMIFS(通讯通路门店!$AA:$AA,通讯通路门店!$S:$S,$G1619)</f>
        <v>0</v>
      </c>
      <c r="BA1619" s="99">
        <f t="shared" si="128"/>
        <v>0</v>
      </c>
      <c r="BB1619" s="99">
        <f t="shared" si="129"/>
        <v>0</v>
      </c>
      <c r="BC1619" s="99">
        <f>SUMIFS(通讯通路门店!$W:$W,通讯通路门店!$S:$S,$G1619,通讯通路门店!$J:$J,"荣耀体验店")+SUMIFS(通讯通路门店!$W:$W,通讯通路门店!$S:$S,$G1619,通讯通路门店!$J:$J,"荣耀授权专卖店")</f>
        <v>0</v>
      </c>
      <c r="BD1619" s="99">
        <f>SUMIFS(通讯通路门店!$Z:$Z,通讯通路门店!$S:$S,$G1619,通讯通路门店!$J:$J,"VIVO体验店")</f>
        <v>0</v>
      </c>
      <c r="BE1619" s="99">
        <f>SUMIFS(通讯通路门店!$AB:$AB,通讯通路门店!$S:$S,$G1619,通讯通路门店!$J:$J,"OPPO体验店")</f>
        <v>0</v>
      </c>
      <c r="BF1619" s="99">
        <f>SUMIFS(通讯通路门店!$X:$X,通讯通路门店!$S:$S,$G1619,通讯通路门店!$J:$J,"华为授权体验店")+SUMIFS(通讯通路门店!$AA:$AA,通讯通路门店!$S:$S,$G1619,通讯通路门店!$J:$J,"华为堡垒店")</f>
        <v>0</v>
      </c>
      <c r="BG1619" s="99">
        <f>SUMIFS(通讯通路门店!$Y:$Y,通讯通路门店!$S:$S,$G1619,通讯通路门店!$J:$J,"小米体验店")</f>
        <v>0</v>
      </c>
      <c r="BH1619" s="99">
        <f>SUMIFS(通讯通路门店!$AA:$AA,通讯通路门店!$S:$S,$G1619,通讯通路门店!$J:$J,"苹果体验店")</f>
        <v>0</v>
      </c>
      <c r="BI1619" s="99">
        <f>SUMIFS(通讯通路门店!$K:$K,通讯通路门店!$S:$S,$G1619,通讯通路门店!$J:$J,"其他品牌专卖店")</f>
        <v>0</v>
      </c>
      <c r="BJ1619" s="99">
        <f>SUMIFS(通讯通路门店!$AC:$AC,通讯通路门店!$S:$S,$G1619)</f>
        <v>0</v>
      </c>
      <c r="BK1619" s="99">
        <f>SUMIFS(通讯通路门店!$AD:$AD,通讯通路门店!$S:$S,$G1619)</f>
        <v>0</v>
      </c>
      <c r="BL1619" s="99">
        <f>SUMIFS(通讯通路门店!$AE:$AE,通讯通路门店!$S:$S,$G1619)</f>
        <v>0</v>
      </c>
      <c r="BM1619" s="99">
        <f>SUMIFS(通讯通路门店!$AF:$AF,通讯通路门店!$S:$S,$G1619)</f>
        <v>0</v>
      </c>
      <c r="BN1619" s="99">
        <f>SUMIFS(通讯通路门店!$AG:$AG,通讯通路门店!$S:$S,$G1619)</f>
        <v>0</v>
      </c>
      <c r="BO1619" s="99">
        <f>SUMIFS(通讯通路门店!$AH:$AH,通讯通路门店!$S:$S,$G1619)</f>
        <v>0</v>
      </c>
      <c r="BP1619" s="99">
        <f>SUMIFS(通讯通路门店!$AI:$AI,通讯通路门店!$S:$S,$G1619)</f>
        <v>0</v>
      </c>
      <c r="BQ1619" s="83"/>
    </row>
    <row r="1620" spans="1:69">
      <c r="A1620" s="99" t="str">
        <f>IFERROR(_xlfn.XLOOKUP($G1620,通讯通路门店!$S$4:$S$993931,通讯通路门店!$A$4:$A$993931,0,0),"")</f>
        <v>海南省</v>
      </c>
      <c r="B1620" s="99" t="str">
        <f>IFERROR(_xlfn.XLOOKUP($G1620,通讯通路门店!$S$4:$S$993931,通讯通路门店!$B$4:$B$993931,0,0),"")</f>
        <v>东方市</v>
      </c>
      <c r="C1620" s="99" t="str">
        <f>IFERROR(_xlfn.XLOOKUP($G1620,通讯通路门店!$S$4:$S$993931,通讯通路门店!$C$4:$C$993931,0,0),"")</f>
        <v>东方市</v>
      </c>
      <c r="D1620" s="99" t="str">
        <f>IFERROR(_xlfn.XLOOKUP($G1620,通讯通路门店!$S$4:$S$993931,通讯通路门店!$D$4:$D$993931,0,0),"")</f>
        <v>八所镇</v>
      </c>
      <c r="E1620" s="83"/>
      <c r="F1620" s="83"/>
      <c r="G1620" s="101"/>
      <c r="H1620" s="102">
        <f>IFERROR(_xlfn.XLOOKUP($G1620,通讯通路门店!$S$4:$S$993931,通讯通路门店!$R$4:$R$993931,0,0),"")</f>
        <v>0</v>
      </c>
      <c r="I1620" s="83"/>
      <c r="J1620" s="83"/>
      <c r="K1620" s="83"/>
      <c r="L1620" s="83"/>
      <c r="M1620" s="83"/>
      <c r="N1620" s="83"/>
      <c r="O1620" s="83"/>
      <c r="P1620" s="83"/>
      <c r="Q1620" s="83"/>
      <c r="R1620" s="83"/>
      <c r="S1620" s="83"/>
      <c r="T1620" s="83"/>
      <c r="U1620" s="99">
        <f>COUNTIF(通讯通路门店!$S:$S,$G1620)</f>
        <v>0</v>
      </c>
      <c r="V1620" s="99">
        <f>COUNTIFS(通讯通路门店!$S:$S,$G1620,通讯通路门店!$J:$J,"综合卖场")</f>
        <v>0</v>
      </c>
      <c r="W1620" s="99">
        <f>SUMIFS(通讯通路门店!$AJ:$AJ,通讯通路门店!$S:$S,通讯客户沙盘!$G1620)</f>
        <v>0</v>
      </c>
      <c r="X1620" s="99">
        <f t="shared" si="125"/>
        <v>0</v>
      </c>
      <c r="Y1620" s="99">
        <f>COUNTIFS(通讯通路门店!$S:$S,$G1620,通讯通路门店!$J:$J,"荣耀体验店")+COUNTIFS(通讯通路门店!$S:$S,$G1620,通讯通路门店!$J:$J,"荣耀授权专卖店")</f>
        <v>0</v>
      </c>
      <c r="Z1620" s="99">
        <f>COUNTIFS(通讯通路门店!$S:$S,$G1620,通讯通路门店!$J:$J,"VIVO体验店")</f>
        <v>0</v>
      </c>
      <c r="AA1620" s="99">
        <f>COUNTIFS(通讯通路门店!$S:$S,$G1620,通讯通路门店!$J:$J,"OPPO体验店")</f>
        <v>0</v>
      </c>
      <c r="AB1620" s="99">
        <f>COUNTIFS(通讯通路门店!$S:$S,$G1620,通讯通路门店!$J:$J,"华为授权体验店")+COUNTIFS(通讯通路门店!$S:$S,$G1620,通讯通路门店!$J:$J,"华为堡垒店")</f>
        <v>0</v>
      </c>
      <c r="AC1620" s="99">
        <f>COUNTIFS(通讯通路门店!$S:$S,$G1620,通讯通路门店!$J:$J,"小米体验店")</f>
        <v>0</v>
      </c>
      <c r="AD1620" s="99">
        <f>COUNTIFS(通讯通路门店!$S:$S,$G1620,通讯通路门店!$J:$J,"苹果体验店")</f>
        <v>0</v>
      </c>
      <c r="AE1620" s="99">
        <f>COUNTIFS(通讯通路门店!$S:$S,$G1620,通讯通路门店!$J:$J,"其他品牌专卖店")</f>
        <v>0</v>
      </c>
      <c r="AF1620" s="99">
        <f>SUMIFS(通讯通路门店!$BI:$BI,通讯通路门店!$S:$S,$G1620)</f>
        <v>0</v>
      </c>
      <c r="AG1620" s="99">
        <f>SUMIFS(通讯通路门店!$BH:$BH,通讯通路门店!$S:$S,$G1620)</f>
        <v>0</v>
      </c>
      <c r="AH1620" s="99">
        <f t="shared" si="126"/>
        <v>0</v>
      </c>
      <c r="AI1620" s="99">
        <f>SUMIFS(通讯通路门店!$BB:$BB,通讯通路门店!$S:$S,$G1620)</f>
        <v>0</v>
      </c>
      <c r="AJ1620" s="99">
        <f>SUMIFS(通讯通路门店!$BE:$BE,通讯通路门店!$S:$S,$G1620)</f>
        <v>0</v>
      </c>
      <c r="AK1620" s="99">
        <f>SUMIFS(通讯通路门店!$BG:$BG,通讯通路门店!$S:$S,$G1620)</f>
        <v>0</v>
      </c>
      <c r="AL1620" s="99">
        <f>SUMIFS(通讯通路门店!$BC:$BC,通讯通路门店!$S:$S,$G1620)</f>
        <v>0</v>
      </c>
      <c r="AM1620" s="99">
        <f>SUMIFS(通讯通路门店!$BD:$BD,通讯通路门店!$S:$S,$G1620)</f>
        <v>0</v>
      </c>
      <c r="AN1620" s="99">
        <f>SUMIFS(通讯通路门店!$BF:$BF,通讯通路门店!$S:$S,$G1620)</f>
        <v>0</v>
      </c>
      <c r="AO1620" s="99">
        <f t="shared" si="127"/>
        <v>0</v>
      </c>
      <c r="AP1620" s="99">
        <f>SUMIFS(通讯通路门店!$K:$K,通讯通路门店!$S:$S,$G1620)</f>
        <v>0</v>
      </c>
      <c r="AQ1620" s="83"/>
      <c r="AR1620" s="99">
        <f>SUMIFS(通讯通路门店!$T:$T,通讯通路门店!$S:$S,$G1620)</f>
        <v>0</v>
      </c>
      <c r="AS1620" s="99">
        <f>SUMIFS(通讯通路门店!$U:$U,通讯通路门店!$S:$S,$G1620)</f>
        <v>0</v>
      </c>
      <c r="AT1620" s="99">
        <f>SUMIFS(通讯通路门店!$V:$V,通讯通路门店!$S:$S,$G1620)</f>
        <v>0</v>
      </c>
      <c r="AU1620" s="99">
        <f>SUMIFS(通讯通路门店!$W:$W,通讯通路门店!$S:$S,$G1620)</f>
        <v>0</v>
      </c>
      <c r="AV1620" s="99">
        <f>SUMIFS(通讯通路门店!$Z:$Z,通讯通路门店!$S:$S,$G1620)</f>
        <v>0</v>
      </c>
      <c r="AW1620" s="99">
        <f>SUMIFS(通讯通路门店!$AB:$AB,通讯通路门店!$S:$S,$G1620)</f>
        <v>0</v>
      </c>
      <c r="AX1620" s="99">
        <f>SUMIFS(通讯通路门店!$X:$X,通讯通路门店!$S:$S,$G1620)</f>
        <v>0</v>
      </c>
      <c r="AY1620" s="99">
        <f>SUMIFS(通讯通路门店!$Y:$Y,通讯通路门店!$S:$S,$G1620)</f>
        <v>0</v>
      </c>
      <c r="AZ1620" s="99">
        <f>SUMIFS(通讯通路门店!$AA:$AA,通讯通路门店!$S:$S,$G1620)</f>
        <v>0</v>
      </c>
      <c r="BA1620" s="99">
        <f t="shared" si="128"/>
        <v>0</v>
      </c>
      <c r="BB1620" s="99">
        <f t="shared" si="129"/>
        <v>0</v>
      </c>
      <c r="BC1620" s="99">
        <f>SUMIFS(通讯通路门店!$W:$W,通讯通路门店!$S:$S,$G1620,通讯通路门店!$J:$J,"荣耀体验店")+SUMIFS(通讯通路门店!$W:$W,通讯通路门店!$S:$S,$G1620,通讯通路门店!$J:$J,"荣耀授权专卖店")</f>
        <v>0</v>
      </c>
      <c r="BD1620" s="99">
        <f>SUMIFS(通讯通路门店!$Z:$Z,通讯通路门店!$S:$S,$G1620,通讯通路门店!$J:$J,"VIVO体验店")</f>
        <v>0</v>
      </c>
      <c r="BE1620" s="99">
        <f>SUMIFS(通讯通路门店!$AB:$AB,通讯通路门店!$S:$S,$G1620,通讯通路门店!$J:$J,"OPPO体验店")</f>
        <v>0</v>
      </c>
      <c r="BF1620" s="99">
        <f>SUMIFS(通讯通路门店!$X:$X,通讯通路门店!$S:$S,$G1620,通讯通路门店!$J:$J,"华为授权体验店")+SUMIFS(通讯通路门店!$AA:$AA,通讯通路门店!$S:$S,$G1620,通讯通路门店!$J:$J,"华为堡垒店")</f>
        <v>0</v>
      </c>
      <c r="BG1620" s="99">
        <f>SUMIFS(通讯通路门店!$Y:$Y,通讯通路门店!$S:$S,$G1620,通讯通路门店!$J:$J,"小米体验店")</f>
        <v>0</v>
      </c>
      <c r="BH1620" s="99">
        <f>SUMIFS(通讯通路门店!$AA:$AA,通讯通路门店!$S:$S,$G1620,通讯通路门店!$J:$J,"苹果体验店")</f>
        <v>0</v>
      </c>
      <c r="BI1620" s="99">
        <f>SUMIFS(通讯通路门店!$K:$K,通讯通路门店!$S:$S,$G1620,通讯通路门店!$J:$J,"其他品牌专卖店")</f>
        <v>0</v>
      </c>
      <c r="BJ1620" s="99">
        <f>SUMIFS(通讯通路门店!$AC:$AC,通讯通路门店!$S:$S,$G1620)</f>
        <v>0</v>
      </c>
      <c r="BK1620" s="99">
        <f>SUMIFS(通讯通路门店!$AD:$AD,通讯通路门店!$S:$S,$G1620)</f>
        <v>0</v>
      </c>
      <c r="BL1620" s="99">
        <f>SUMIFS(通讯通路门店!$AE:$AE,通讯通路门店!$S:$S,$G1620)</f>
        <v>0</v>
      </c>
      <c r="BM1620" s="99">
        <f>SUMIFS(通讯通路门店!$AF:$AF,通讯通路门店!$S:$S,$G1620)</f>
        <v>0</v>
      </c>
      <c r="BN1620" s="99">
        <f>SUMIFS(通讯通路门店!$AG:$AG,通讯通路门店!$S:$S,$G1620)</f>
        <v>0</v>
      </c>
      <c r="BO1620" s="99">
        <f>SUMIFS(通讯通路门店!$AH:$AH,通讯通路门店!$S:$S,$G1620)</f>
        <v>0</v>
      </c>
      <c r="BP1620" s="99">
        <f>SUMIFS(通讯通路门店!$AI:$AI,通讯通路门店!$S:$S,$G1620)</f>
        <v>0</v>
      </c>
      <c r="BQ1620" s="83"/>
    </row>
    <row r="1621" spans="1:69">
      <c r="A1621" s="99" t="str">
        <f>IFERROR(_xlfn.XLOOKUP($G1621,通讯通路门店!$S$4:$S$993931,通讯通路门店!$A$4:$A$993931,0,0),"")</f>
        <v>海南省</v>
      </c>
      <c r="B1621" s="99" t="str">
        <f>IFERROR(_xlfn.XLOOKUP($G1621,通讯通路门店!$S$4:$S$993931,通讯通路门店!$B$4:$B$993931,0,0),"")</f>
        <v>东方市</v>
      </c>
      <c r="C1621" s="99" t="str">
        <f>IFERROR(_xlfn.XLOOKUP($G1621,通讯通路门店!$S$4:$S$993931,通讯通路门店!$C$4:$C$993931,0,0),"")</f>
        <v>东方市</v>
      </c>
      <c r="D1621" s="99" t="str">
        <f>IFERROR(_xlfn.XLOOKUP($G1621,通讯通路门店!$S$4:$S$993931,通讯通路门店!$D$4:$D$993931,0,0),"")</f>
        <v>八所镇</v>
      </c>
      <c r="E1621" s="83"/>
      <c r="F1621" s="83"/>
      <c r="G1621" s="101"/>
      <c r="H1621" s="102">
        <f>IFERROR(_xlfn.XLOOKUP($G1621,通讯通路门店!$S$4:$S$993931,通讯通路门店!$R$4:$R$993931,0,0),"")</f>
        <v>0</v>
      </c>
      <c r="I1621" s="83"/>
      <c r="J1621" s="83"/>
      <c r="K1621" s="83"/>
      <c r="L1621" s="83"/>
      <c r="M1621" s="83"/>
      <c r="N1621" s="83"/>
      <c r="O1621" s="83"/>
      <c r="P1621" s="83"/>
      <c r="Q1621" s="83"/>
      <c r="R1621" s="83"/>
      <c r="S1621" s="83"/>
      <c r="T1621" s="83"/>
      <c r="U1621" s="99">
        <f>COUNTIF(通讯通路门店!$S:$S,$G1621)</f>
        <v>0</v>
      </c>
      <c r="V1621" s="99">
        <f>COUNTIFS(通讯通路门店!$S:$S,$G1621,通讯通路门店!$J:$J,"综合卖场")</f>
        <v>0</v>
      </c>
      <c r="W1621" s="99">
        <f>SUMIFS(通讯通路门店!$AJ:$AJ,通讯通路门店!$S:$S,通讯客户沙盘!$G1621)</f>
        <v>0</v>
      </c>
      <c r="X1621" s="99">
        <f t="shared" si="125"/>
        <v>0</v>
      </c>
      <c r="Y1621" s="99">
        <f>COUNTIFS(通讯通路门店!$S:$S,$G1621,通讯通路门店!$J:$J,"荣耀体验店")+COUNTIFS(通讯通路门店!$S:$S,$G1621,通讯通路门店!$J:$J,"荣耀授权专卖店")</f>
        <v>0</v>
      </c>
      <c r="Z1621" s="99">
        <f>COUNTIFS(通讯通路门店!$S:$S,$G1621,通讯通路门店!$J:$J,"VIVO体验店")</f>
        <v>0</v>
      </c>
      <c r="AA1621" s="99">
        <f>COUNTIFS(通讯通路门店!$S:$S,$G1621,通讯通路门店!$J:$J,"OPPO体验店")</f>
        <v>0</v>
      </c>
      <c r="AB1621" s="99">
        <f>COUNTIFS(通讯通路门店!$S:$S,$G1621,通讯通路门店!$J:$J,"华为授权体验店")+COUNTIFS(通讯通路门店!$S:$S,$G1621,通讯通路门店!$J:$J,"华为堡垒店")</f>
        <v>0</v>
      </c>
      <c r="AC1621" s="99">
        <f>COUNTIFS(通讯通路门店!$S:$S,$G1621,通讯通路门店!$J:$J,"小米体验店")</f>
        <v>0</v>
      </c>
      <c r="AD1621" s="99">
        <f>COUNTIFS(通讯通路门店!$S:$S,$G1621,通讯通路门店!$J:$J,"苹果体验店")</f>
        <v>0</v>
      </c>
      <c r="AE1621" s="99">
        <f>COUNTIFS(通讯通路门店!$S:$S,$G1621,通讯通路门店!$J:$J,"其他品牌专卖店")</f>
        <v>0</v>
      </c>
      <c r="AF1621" s="99">
        <f>SUMIFS(通讯通路门店!$BI:$BI,通讯通路门店!$S:$S,$G1621)</f>
        <v>0</v>
      </c>
      <c r="AG1621" s="99">
        <f>SUMIFS(通讯通路门店!$BH:$BH,通讯通路门店!$S:$S,$G1621)</f>
        <v>0</v>
      </c>
      <c r="AH1621" s="99">
        <f t="shared" si="126"/>
        <v>0</v>
      </c>
      <c r="AI1621" s="99">
        <f>SUMIFS(通讯通路门店!$BB:$BB,通讯通路门店!$S:$S,$G1621)</f>
        <v>0</v>
      </c>
      <c r="AJ1621" s="99">
        <f>SUMIFS(通讯通路门店!$BE:$BE,通讯通路门店!$S:$S,$G1621)</f>
        <v>0</v>
      </c>
      <c r="AK1621" s="99">
        <f>SUMIFS(通讯通路门店!$BG:$BG,通讯通路门店!$S:$S,$G1621)</f>
        <v>0</v>
      </c>
      <c r="AL1621" s="99">
        <f>SUMIFS(通讯通路门店!$BC:$BC,通讯通路门店!$S:$S,$G1621)</f>
        <v>0</v>
      </c>
      <c r="AM1621" s="99">
        <f>SUMIFS(通讯通路门店!$BD:$BD,通讯通路门店!$S:$S,$G1621)</f>
        <v>0</v>
      </c>
      <c r="AN1621" s="99">
        <f>SUMIFS(通讯通路门店!$BF:$BF,通讯通路门店!$S:$S,$G1621)</f>
        <v>0</v>
      </c>
      <c r="AO1621" s="99">
        <f t="shared" si="127"/>
        <v>0</v>
      </c>
      <c r="AP1621" s="99">
        <f>SUMIFS(通讯通路门店!$K:$K,通讯通路门店!$S:$S,$G1621)</f>
        <v>0</v>
      </c>
      <c r="AQ1621" s="83"/>
      <c r="AR1621" s="99">
        <f>SUMIFS(通讯通路门店!$T:$T,通讯通路门店!$S:$S,$G1621)</f>
        <v>0</v>
      </c>
      <c r="AS1621" s="99">
        <f>SUMIFS(通讯通路门店!$U:$U,通讯通路门店!$S:$S,$G1621)</f>
        <v>0</v>
      </c>
      <c r="AT1621" s="99">
        <f>SUMIFS(通讯通路门店!$V:$V,通讯通路门店!$S:$S,$G1621)</f>
        <v>0</v>
      </c>
      <c r="AU1621" s="99">
        <f>SUMIFS(通讯通路门店!$W:$W,通讯通路门店!$S:$S,$G1621)</f>
        <v>0</v>
      </c>
      <c r="AV1621" s="99">
        <f>SUMIFS(通讯通路门店!$Z:$Z,通讯通路门店!$S:$S,$G1621)</f>
        <v>0</v>
      </c>
      <c r="AW1621" s="99">
        <f>SUMIFS(通讯通路门店!$AB:$AB,通讯通路门店!$S:$S,$G1621)</f>
        <v>0</v>
      </c>
      <c r="AX1621" s="99">
        <f>SUMIFS(通讯通路门店!$X:$X,通讯通路门店!$S:$S,$G1621)</f>
        <v>0</v>
      </c>
      <c r="AY1621" s="99">
        <f>SUMIFS(通讯通路门店!$Y:$Y,通讯通路门店!$S:$S,$G1621)</f>
        <v>0</v>
      </c>
      <c r="AZ1621" s="99">
        <f>SUMIFS(通讯通路门店!$AA:$AA,通讯通路门店!$S:$S,$G1621)</f>
        <v>0</v>
      </c>
      <c r="BA1621" s="99">
        <f t="shared" si="128"/>
        <v>0</v>
      </c>
      <c r="BB1621" s="99">
        <f t="shared" si="129"/>
        <v>0</v>
      </c>
      <c r="BC1621" s="99">
        <f>SUMIFS(通讯通路门店!$W:$W,通讯通路门店!$S:$S,$G1621,通讯通路门店!$J:$J,"荣耀体验店")+SUMIFS(通讯通路门店!$W:$W,通讯通路门店!$S:$S,$G1621,通讯通路门店!$J:$J,"荣耀授权专卖店")</f>
        <v>0</v>
      </c>
      <c r="BD1621" s="99">
        <f>SUMIFS(通讯通路门店!$Z:$Z,通讯通路门店!$S:$S,$G1621,通讯通路门店!$J:$J,"VIVO体验店")</f>
        <v>0</v>
      </c>
      <c r="BE1621" s="99">
        <f>SUMIFS(通讯通路门店!$AB:$AB,通讯通路门店!$S:$S,$G1621,通讯通路门店!$J:$J,"OPPO体验店")</f>
        <v>0</v>
      </c>
      <c r="BF1621" s="99">
        <f>SUMIFS(通讯通路门店!$X:$X,通讯通路门店!$S:$S,$G1621,通讯通路门店!$J:$J,"华为授权体验店")+SUMIFS(通讯通路门店!$AA:$AA,通讯通路门店!$S:$S,$G1621,通讯通路门店!$J:$J,"华为堡垒店")</f>
        <v>0</v>
      </c>
      <c r="BG1621" s="99">
        <f>SUMIFS(通讯通路门店!$Y:$Y,通讯通路门店!$S:$S,$G1621,通讯通路门店!$J:$J,"小米体验店")</f>
        <v>0</v>
      </c>
      <c r="BH1621" s="99">
        <f>SUMIFS(通讯通路门店!$AA:$AA,通讯通路门店!$S:$S,$G1621,通讯通路门店!$J:$J,"苹果体验店")</f>
        <v>0</v>
      </c>
      <c r="BI1621" s="99">
        <f>SUMIFS(通讯通路门店!$K:$K,通讯通路门店!$S:$S,$G1621,通讯通路门店!$J:$J,"其他品牌专卖店")</f>
        <v>0</v>
      </c>
      <c r="BJ1621" s="99">
        <f>SUMIFS(通讯通路门店!$AC:$AC,通讯通路门店!$S:$S,$G1621)</f>
        <v>0</v>
      </c>
      <c r="BK1621" s="99">
        <f>SUMIFS(通讯通路门店!$AD:$AD,通讯通路门店!$S:$S,$G1621)</f>
        <v>0</v>
      </c>
      <c r="BL1621" s="99">
        <f>SUMIFS(通讯通路门店!$AE:$AE,通讯通路门店!$S:$S,$G1621)</f>
        <v>0</v>
      </c>
      <c r="BM1621" s="99">
        <f>SUMIFS(通讯通路门店!$AF:$AF,通讯通路门店!$S:$S,$G1621)</f>
        <v>0</v>
      </c>
      <c r="BN1621" s="99">
        <f>SUMIFS(通讯通路门店!$AG:$AG,通讯通路门店!$S:$S,$G1621)</f>
        <v>0</v>
      </c>
      <c r="BO1621" s="99">
        <f>SUMIFS(通讯通路门店!$AH:$AH,通讯通路门店!$S:$S,$G1621)</f>
        <v>0</v>
      </c>
      <c r="BP1621" s="99">
        <f>SUMIFS(通讯通路门店!$AI:$AI,通讯通路门店!$S:$S,$G1621)</f>
        <v>0</v>
      </c>
      <c r="BQ1621" s="83"/>
    </row>
    <row r="1622" spans="1:69">
      <c r="A1622" s="99" t="str">
        <f>IFERROR(_xlfn.XLOOKUP($G1622,通讯通路门店!$S$4:$S$993931,通讯通路门店!$A$4:$A$993931,0,0),"")</f>
        <v>海南省</v>
      </c>
      <c r="B1622" s="99" t="str">
        <f>IFERROR(_xlfn.XLOOKUP($G1622,通讯通路门店!$S$4:$S$993931,通讯通路门店!$B$4:$B$993931,0,0),"")</f>
        <v>东方市</v>
      </c>
      <c r="C1622" s="99" t="str">
        <f>IFERROR(_xlfn.XLOOKUP($G1622,通讯通路门店!$S$4:$S$993931,通讯通路门店!$C$4:$C$993931,0,0),"")</f>
        <v>东方市</v>
      </c>
      <c r="D1622" s="99" t="str">
        <f>IFERROR(_xlfn.XLOOKUP($G1622,通讯通路门店!$S$4:$S$993931,通讯通路门店!$D$4:$D$993931,0,0),"")</f>
        <v>八所镇</v>
      </c>
      <c r="E1622" s="83"/>
      <c r="F1622" s="83"/>
      <c r="G1622" s="101"/>
      <c r="H1622" s="102">
        <f>IFERROR(_xlfn.XLOOKUP($G1622,通讯通路门店!$S$4:$S$993931,通讯通路门店!$R$4:$R$993931,0,0),"")</f>
        <v>0</v>
      </c>
      <c r="I1622" s="83"/>
      <c r="J1622" s="83"/>
      <c r="K1622" s="83"/>
      <c r="L1622" s="83"/>
      <c r="M1622" s="83"/>
      <c r="N1622" s="83"/>
      <c r="O1622" s="83"/>
      <c r="P1622" s="83"/>
      <c r="Q1622" s="83"/>
      <c r="R1622" s="83"/>
      <c r="S1622" s="83"/>
      <c r="T1622" s="83"/>
      <c r="U1622" s="99">
        <f>COUNTIF(通讯通路门店!$S:$S,$G1622)</f>
        <v>0</v>
      </c>
      <c r="V1622" s="99">
        <f>COUNTIFS(通讯通路门店!$S:$S,$G1622,通讯通路门店!$J:$J,"综合卖场")</f>
        <v>0</v>
      </c>
      <c r="W1622" s="99">
        <f>SUMIFS(通讯通路门店!$AJ:$AJ,通讯通路门店!$S:$S,通讯客户沙盘!$G1622)</f>
        <v>0</v>
      </c>
      <c r="X1622" s="99">
        <f t="shared" si="125"/>
        <v>0</v>
      </c>
      <c r="Y1622" s="99">
        <f>COUNTIFS(通讯通路门店!$S:$S,$G1622,通讯通路门店!$J:$J,"荣耀体验店")+COUNTIFS(通讯通路门店!$S:$S,$G1622,通讯通路门店!$J:$J,"荣耀授权专卖店")</f>
        <v>0</v>
      </c>
      <c r="Z1622" s="99">
        <f>COUNTIFS(通讯通路门店!$S:$S,$G1622,通讯通路门店!$J:$J,"VIVO体验店")</f>
        <v>0</v>
      </c>
      <c r="AA1622" s="99">
        <f>COUNTIFS(通讯通路门店!$S:$S,$G1622,通讯通路门店!$J:$J,"OPPO体验店")</f>
        <v>0</v>
      </c>
      <c r="AB1622" s="99">
        <f>COUNTIFS(通讯通路门店!$S:$S,$G1622,通讯通路门店!$J:$J,"华为授权体验店")+COUNTIFS(通讯通路门店!$S:$S,$G1622,通讯通路门店!$J:$J,"华为堡垒店")</f>
        <v>0</v>
      </c>
      <c r="AC1622" s="99">
        <f>COUNTIFS(通讯通路门店!$S:$S,$G1622,通讯通路门店!$J:$J,"小米体验店")</f>
        <v>0</v>
      </c>
      <c r="AD1622" s="99">
        <f>COUNTIFS(通讯通路门店!$S:$S,$G1622,通讯通路门店!$J:$J,"苹果体验店")</f>
        <v>0</v>
      </c>
      <c r="AE1622" s="99">
        <f>COUNTIFS(通讯通路门店!$S:$S,$G1622,通讯通路门店!$J:$J,"其他品牌专卖店")</f>
        <v>0</v>
      </c>
      <c r="AF1622" s="99">
        <f>SUMIFS(通讯通路门店!$BI:$BI,通讯通路门店!$S:$S,$G1622)</f>
        <v>0</v>
      </c>
      <c r="AG1622" s="99">
        <f>SUMIFS(通讯通路门店!$BH:$BH,通讯通路门店!$S:$S,$G1622)</f>
        <v>0</v>
      </c>
      <c r="AH1622" s="99">
        <f t="shared" si="126"/>
        <v>0</v>
      </c>
      <c r="AI1622" s="99">
        <f>SUMIFS(通讯通路门店!$BB:$BB,通讯通路门店!$S:$S,$G1622)</f>
        <v>0</v>
      </c>
      <c r="AJ1622" s="99">
        <f>SUMIFS(通讯通路门店!$BE:$BE,通讯通路门店!$S:$S,$G1622)</f>
        <v>0</v>
      </c>
      <c r="AK1622" s="99">
        <f>SUMIFS(通讯通路门店!$BG:$BG,通讯通路门店!$S:$S,$G1622)</f>
        <v>0</v>
      </c>
      <c r="AL1622" s="99">
        <f>SUMIFS(通讯通路门店!$BC:$BC,通讯通路门店!$S:$S,$G1622)</f>
        <v>0</v>
      </c>
      <c r="AM1622" s="99">
        <f>SUMIFS(通讯通路门店!$BD:$BD,通讯通路门店!$S:$S,$G1622)</f>
        <v>0</v>
      </c>
      <c r="AN1622" s="99">
        <f>SUMIFS(通讯通路门店!$BF:$BF,通讯通路门店!$S:$S,$G1622)</f>
        <v>0</v>
      </c>
      <c r="AO1622" s="99">
        <f t="shared" si="127"/>
        <v>0</v>
      </c>
      <c r="AP1622" s="99">
        <f>SUMIFS(通讯通路门店!$K:$K,通讯通路门店!$S:$S,$G1622)</f>
        <v>0</v>
      </c>
      <c r="AQ1622" s="83"/>
      <c r="AR1622" s="99">
        <f>SUMIFS(通讯通路门店!$T:$T,通讯通路门店!$S:$S,$G1622)</f>
        <v>0</v>
      </c>
      <c r="AS1622" s="99">
        <f>SUMIFS(通讯通路门店!$U:$U,通讯通路门店!$S:$S,$G1622)</f>
        <v>0</v>
      </c>
      <c r="AT1622" s="99">
        <f>SUMIFS(通讯通路门店!$V:$V,通讯通路门店!$S:$S,$G1622)</f>
        <v>0</v>
      </c>
      <c r="AU1622" s="99">
        <f>SUMIFS(通讯通路门店!$W:$W,通讯通路门店!$S:$S,$G1622)</f>
        <v>0</v>
      </c>
      <c r="AV1622" s="99">
        <f>SUMIFS(通讯通路门店!$Z:$Z,通讯通路门店!$S:$S,$G1622)</f>
        <v>0</v>
      </c>
      <c r="AW1622" s="99">
        <f>SUMIFS(通讯通路门店!$AB:$AB,通讯通路门店!$S:$S,$G1622)</f>
        <v>0</v>
      </c>
      <c r="AX1622" s="99">
        <f>SUMIFS(通讯通路门店!$X:$X,通讯通路门店!$S:$S,$G1622)</f>
        <v>0</v>
      </c>
      <c r="AY1622" s="99">
        <f>SUMIFS(通讯通路门店!$Y:$Y,通讯通路门店!$S:$S,$G1622)</f>
        <v>0</v>
      </c>
      <c r="AZ1622" s="99">
        <f>SUMIFS(通讯通路门店!$AA:$AA,通讯通路门店!$S:$S,$G1622)</f>
        <v>0</v>
      </c>
      <c r="BA1622" s="99">
        <f t="shared" si="128"/>
        <v>0</v>
      </c>
      <c r="BB1622" s="99">
        <f t="shared" si="129"/>
        <v>0</v>
      </c>
      <c r="BC1622" s="99">
        <f>SUMIFS(通讯通路门店!$W:$W,通讯通路门店!$S:$S,$G1622,通讯通路门店!$J:$J,"荣耀体验店")+SUMIFS(通讯通路门店!$W:$W,通讯通路门店!$S:$S,$G1622,通讯通路门店!$J:$J,"荣耀授权专卖店")</f>
        <v>0</v>
      </c>
      <c r="BD1622" s="99">
        <f>SUMIFS(通讯通路门店!$Z:$Z,通讯通路门店!$S:$S,$G1622,通讯通路门店!$J:$J,"VIVO体验店")</f>
        <v>0</v>
      </c>
      <c r="BE1622" s="99">
        <f>SUMIFS(通讯通路门店!$AB:$AB,通讯通路门店!$S:$S,$G1622,通讯通路门店!$J:$J,"OPPO体验店")</f>
        <v>0</v>
      </c>
      <c r="BF1622" s="99">
        <f>SUMIFS(通讯通路门店!$X:$X,通讯通路门店!$S:$S,$G1622,通讯通路门店!$J:$J,"华为授权体验店")+SUMIFS(通讯通路门店!$AA:$AA,通讯通路门店!$S:$S,$G1622,通讯通路门店!$J:$J,"华为堡垒店")</f>
        <v>0</v>
      </c>
      <c r="BG1622" s="99">
        <f>SUMIFS(通讯通路门店!$Y:$Y,通讯通路门店!$S:$S,$G1622,通讯通路门店!$J:$J,"小米体验店")</f>
        <v>0</v>
      </c>
      <c r="BH1622" s="99">
        <f>SUMIFS(通讯通路门店!$AA:$AA,通讯通路门店!$S:$S,$G1622,通讯通路门店!$J:$J,"苹果体验店")</f>
        <v>0</v>
      </c>
      <c r="BI1622" s="99">
        <f>SUMIFS(通讯通路门店!$K:$K,通讯通路门店!$S:$S,$G1622,通讯通路门店!$J:$J,"其他品牌专卖店")</f>
        <v>0</v>
      </c>
      <c r="BJ1622" s="99">
        <f>SUMIFS(通讯通路门店!$AC:$AC,通讯通路门店!$S:$S,$G1622)</f>
        <v>0</v>
      </c>
      <c r="BK1622" s="99">
        <f>SUMIFS(通讯通路门店!$AD:$AD,通讯通路门店!$S:$S,$G1622)</f>
        <v>0</v>
      </c>
      <c r="BL1622" s="99">
        <f>SUMIFS(通讯通路门店!$AE:$AE,通讯通路门店!$S:$S,$G1622)</f>
        <v>0</v>
      </c>
      <c r="BM1622" s="99">
        <f>SUMIFS(通讯通路门店!$AF:$AF,通讯通路门店!$S:$S,$G1622)</f>
        <v>0</v>
      </c>
      <c r="BN1622" s="99">
        <f>SUMIFS(通讯通路门店!$AG:$AG,通讯通路门店!$S:$S,$G1622)</f>
        <v>0</v>
      </c>
      <c r="BO1622" s="99">
        <f>SUMIFS(通讯通路门店!$AH:$AH,通讯通路门店!$S:$S,$G1622)</f>
        <v>0</v>
      </c>
      <c r="BP1622" s="99">
        <f>SUMIFS(通讯通路门店!$AI:$AI,通讯通路门店!$S:$S,$G1622)</f>
        <v>0</v>
      </c>
      <c r="BQ1622" s="83"/>
    </row>
    <row r="1623" spans="1:69">
      <c r="A1623" s="99" t="str">
        <f>IFERROR(_xlfn.XLOOKUP($G1623,通讯通路门店!$S$4:$S$993931,通讯通路门店!$A$4:$A$993931,0,0),"")</f>
        <v>海南省</v>
      </c>
      <c r="B1623" s="99" t="str">
        <f>IFERROR(_xlfn.XLOOKUP($G1623,通讯通路门店!$S$4:$S$993931,通讯通路门店!$B$4:$B$993931,0,0),"")</f>
        <v>东方市</v>
      </c>
      <c r="C1623" s="99" t="str">
        <f>IFERROR(_xlfn.XLOOKUP($G1623,通讯通路门店!$S$4:$S$993931,通讯通路门店!$C$4:$C$993931,0,0),"")</f>
        <v>东方市</v>
      </c>
      <c r="D1623" s="99" t="str">
        <f>IFERROR(_xlfn.XLOOKUP($G1623,通讯通路门店!$S$4:$S$993931,通讯通路门店!$D$4:$D$993931,0,0),"")</f>
        <v>八所镇</v>
      </c>
      <c r="E1623" s="83"/>
      <c r="F1623" s="83"/>
      <c r="G1623" s="101"/>
      <c r="H1623" s="102">
        <f>IFERROR(_xlfn.XLOOKUP($G1623,通讯通路门店!$S$4:$S$993931,通讯通路门店!$R$4:$R$993931,0,0),"")</f>
        <v>0</v>
      </c>
      <c r="I1623" s="83"/>
      <c r="J1623" s="83"/>
      <c r="K1623" s="83"/>
      <c r="L1623" s="83"/>
      <c r="M1623" s="83"/>
      <c r="N1623" s="83"/>
      <c r="O1623" s="83"/>
      <c r="P1623" s="83"/>
      <c r="Q1623" s="83"/>
      <c r="R1623" s="83"/>
      <c r="S1623" s="83"/>
      <c r="T1623" s="83"/>
      <c r="U1623" s="99">
        <f>COUNTIF(通讯通路门店!$S:$S,$G1623)</f>
        <v>0</v>
      </c>
      <c r="V1623" s="99">
        <f>COUNTIFS(通讯通路门店!$S:$S,$G1623,通讯通路门店!$J:$J,"综合卖场")</f>
        <v>0</v>
      </c>
      <c r="W1623" s="99">
        <f>SUMIFS(通讯通路门店!$AJ:$AJ,通讯通路门店!$S:$S,通讯客户沙盘!$G1623)</f>
        <v>0</v>
      </c>
      <c r="X1623" s="99">
        <f t="shared" si="125"/>
        <v>0</v>
      </c>
      <c r="Y1623" s="99">
        <f>COUNTIFS(通讯通路门店!$S:$S,$G1623,通讯通路门店!$J:$J,"荣耀体验店")+COUNTIFS(通讯通路门店!$S:$S,$G1623,通讯通路门店!$J:$J,"荣耀授权专卖店")</f>
        <v>0</v>
      </c>
      <c r="Z1623" s="99">
        <f>COUNTIFS(通讯通路门店!$S:$S,$G1623,通讯通路门店!$J:$J,"VIVO体验店")</f>
        <v>0</v>
      </c>
      <c r="AA1623" s="99">
        <f>COUNTIFS(通讯通路门店!$S:$S,$G1623,通讯通路门店!$J:$J,"OPPO体验店")</f>
        <v>0</v>
      </c>
      <c r="AB1623" s="99">
        <f>COUNTIFS(通讯通路门店!$S:$S,$G1623,通讯通路门店!$J:$J,"华为授权体验店")+COUNTIFS(通讯通路门店!$S:$S,$G1623,通讯通路门店!$J:$J,"华为堡垒店")</f>
        <v>0</v>
      </c>
      <c r="AC1623" s="99">
        <f>COUNTIFS(通讯通路门店!$S:$S,$G1623,通讯通路门店!$J:$J,"小米体验店")</f>
        <v>0</v>
      </c>
      <c r="AD1623" s="99">
        <f>COUNTIFS(通讯通路门店!$S:$S,$G1623,通讯通路门店!$J:$J,"苹果体验店")</f>
        <v>0</v>
      </c>
      <c r="AE1623" s="99">
        <f>COUNTIFS(通讯通路门店!$S:$S,$G1623,通讯通路门店!$J:$J,"其他品牌专卖店")</f>
        <v>0</v>
      </c>
      <c r="AF1623" s="99">
        <f>SUMIFS(通讯通路门店!$BI:$BI,通讯通路门店!$S:$S,$G1623)</f>
        <v>0</v>
      </c>
      <c r="AG1623" s="99">
        <f>SUMIFS(通讯通路门店!$BH:$BH,通讯通路门店!$S:$S,$G1623)</f>
        <v>0</v>
      </c>
      <c r="AH1623" s="99">
        <f t="shared" si="126"/>
        <v>0</v>
      </c>
      <c r="AI1623" s="99">
        <f>SUMIFS(通讯通路门店!$BB:$BB,通讯通路门店!$S:$S,$G1623)</f>
        <v>0</v>
      </c>
      <c r="AJ1623" s="99">
        <f>SUMIFS(通讯通路门店!$BE:$BE,通讯通路门店!$S:$S,$G1623)</f>
        <v>0</v>
      </c>
      <c r="AK1623" s="99">
        <f>SUMIFS(通讯通路门店!$BG:$BG,通讯通路门店!$S:$S,$G1623)</f>
        <v>0</v>
      </c>
      <c r="AL1623" s="99">
        <f>SUMIFS(通讯通路门店!$BC:$BC,通讯通路门店!$S:$S,$G1623)</f>
        <v>0</v>
      </c>
      <c r="AM1623" s="99">
        <f>SUMIFS(通讯通路门店!$BD:$BD,通讯通路门店!$S:$S,$G1623)</f>
        <v>0</v>
      </c>
      <c r="AN1623" s="99">
        <f>SUMIFS(通讯通路门店!$BF:$BF,通讯通路门店!$S:$S,$G1623)</f>
        <v>0</v>
      </c>
      <c r="AO1623" s="99">
        <f t="shared" si="127"/>
        <v>0</v>
      </c>
      <c r="AP1623" s="99">
        <f>SUMIFS(通讯通路门店!$K:$K,通讯通路门店!$S:$S,$G1623)</f>
        <v>0</v>
      </c>
      <c r="AQ1623" s="83"/>
      <c r="AR1623" s="99">
        <f>SUMIFS(通讯通路门店!$T:$T,通讯通路门店!$S:$S,$G1623)</f>
        <v>0</v>
      </c>
      <c r="AS1623" s="99">
        <f>SUMIFS(通讯通路门店!$U:$U,通讯通路门店!$S:$S,$G1623)</f>
        <v>0</v>
      </c>
      <c r="AT1623" s="99">
        <f>SUMIFS(通讯通路门店!$V:$V,通讯通路门店!$S:$S,$G1623)</f>
        <v>0</v>
      </c>
      <c r="AU1623" s="99">
        <f>SUMIFS(通讯通路门店!$W:$W,通讯通路门店!$S:$S,$G1623)</f>
        <v>0</v>
      </c>
      <c r="AV1623" s="99">
        <f>SUMIFS(通讯通路门店!$Z:$Z,通讯通路门店!$S:$S,$G1623)</f>
        <v>0</v>
      </c>
      <c r="AW1623" s="99">
        <f>SUMIFS(通讯通路门店!$AB:$AB,通讯通路门店!$S:$S,$G1623)</f>
        <v>0</v>
      </c>
      <c r="AX1623" s="99">
        <f>SUMIFS(通讯通路门店!$X:$X,通讯通路门店!$S:$S,$G1623)</f>
        <v>0</v>
      </c>
      <c r="AY1623" s="99">
        <f>SUMIFS(通讯通路门店!$Y:$Y,通讯通路门店!$S:$S,$G1623)</f>
        <v>0</v>
      </c>
      <c r="AZ1623" s="99">
        <f>SUMIFS(通讯通路门店!$AA:$AA,通讯通路门店!$S:$S,$G1623)</f>
        <v>0</v>
      </c>
      <c r="BA1623" s="99">
        <f t="shared" si="128"/>
        <v>0</v>
      </c>
      <c r="BB1623" s="99">
        <f t="shared" si="129"/>
        <v>0</v>
      </c>
      <c r="BC1623" s="99">
        <f>SUMIFS(通讯通路门店!$W:$W,通讯通路门店!$S:$S,$G1623,通讯通路门店!$J:$J,"荣耀体验店")+SUMIFS(通讯通路门店!$W:$W,通讯通路门店!$S:$S,$G1623,通讯通路门店!$J:$J,"荣耀授权专卖店")</f>
        <v>0</v>
      </c>
      <c r="BD1623" s="99">
        <f>SUMIFS(通讯通路门店!$Z:$Z,通讯通路门店!$S:$S,$G1623,通讯通路门店!$J:$J,"VIVO体验店")</f>
        <v>0</v>
      </c>
      <c r="BE1623" s="99">
        <f>SUMIFS(通讯通路门店!$AB:$AB,通讯通路门店!$S:$S,$G1623,通讯通路门店!$J:$J,"OPPO体验店")</f>
        <v>0</v>
      </c>
      <c r="BF1623" s="99">
        <f>SUMIFS(通讯通路门店!$X:$X,通讯通路门店!$S:$S,$G1623,通讯通路门店!$J:$J,"华为授权体验店")+SUMIFS(通讯通路门店!$AA:$AA,通讯通路门店!$S:$S,$G1623,通讯通路门店!$J:$J,"华为堡垒店")</f>
        <v>0</v>
      </c>
      <c r="BG1623" s="99">
        <f>SUMIFS(通讯通路门店!$Y:$Y,通讯通路门店!$S:$S,$G1623,通讯通路门店!$J:$J,"小米体验店")</f>
        <v>0</v>
      </c>
      <c r="BH1623" s="99">
        <f>SUMIFS(通讯通路门店!$AA:$AA,通讯通路门店!$S:$S,$G1623,通讯通路门店!$J:$J,"苹果体验店")</f>
        <v>0</v>
      </c>
      <c r="BI1623" s="99">
        <f>SUMIFS(通讯通路门店!$K:$K,通讯通路门店!$S:$S,$G1623,通讯通路门店!$J:$J,"其他品牌专卖店")</f>
        <v>0</v>
      </c>
      <c r="BJ1623" s="99">
        <f>SUMIFS(通讯通路门店!$AC:$AC,通讯通路门店!$S:$S,$G1623)</f>
        <v>0</v>
      </c>
      <c r="BK1623" s="99">
        <f>SUMIFS(通讯通路门店!$AD:$AD,通讯通路门店!$S:$S,$G1623)</f>
        <v>0</v>
      </c>
      <c r="BL1623" s="99">
        <f>SUMIFS(通讯通路门店!$AE:$AE,通讯通路门店!$S:$S,$G1623)</f>
        <v>0</v>
      </c>
      <c r="BM1623" s="99">
        <f>SUMIFS(通讯通路门店!$AF:$AF,通讯通路门店!$S:$S,$G1623)</f>
        <v>0</v>
      </c>
      <c r="BN1623" s="99">
        <f>SUMIFS(通讯通路门店!$AG:$AG,通讯通路门店!$S:$S,$G1623)</f>
        <v>0</v>
      </c>
      <c r="BO1623" s="99">
        <f>SUMIFS(通讯通路门店!$AH:$AH,通讯通路门店!$S:$S,$G1623)</f>
        <v>0</v>
      </c>
      <c r="BP1623" s="99">
        <f>SUMIFS(通讯通路门店!$AI:$AI,通讯通路门店!$S:$S,$G1623)</f>
        <v>0</v>
      </c>
      <c r="BQ1623" s="83"/>
    </row>
    <row r="1624" spans="1:69">
      <c r="A1624" s="99" t="str">
        <f>IFERROR(_xlfn.XLOOKUP($G1624,通讯通路门店!$S$4:$S$993931,通讯通路门店!$A$4:$A$993931,0,0),"")</f>
        <v>海南省</v>
      </c>
      <c r="B1624" s="99" t="str">
        <f>IFERROR(_xlfn.XLOOKUP($G1624,通讯通路门店!$S$4:$S$993931,通讯通路门店!$B$4:$B$993931,0,0),"")</f>
        <v>东方市</v>
      </c>
      <c r="C1624" s="99" t="str">
        <f>IFERROR(_xlfn.XLOOKUP($G1624,通讯通路门店!$S$4:$S$993931,通讯通路门店!$C$4:$C$993931,0,0),"")</f>
        <v>东方市</v>
      </c>
      <c r="D1624" s="99" t="str">
        <f>IFERROR(_xlfn.XLOOKUP($G1624,通讯通路门店!$S$4:$S$993931,通讯通路门店!$D$4:$D$993931,0,0),"")</f>
        <v>八所镇</v>
      </c>
      <c r="E1624" s="83"/>
      <c r="F1624" s="83"/>
      <c r="G1624" s="101"/>
      <c r="H1624" s="102">
        <f>IFERROR(_xlfn.XLOOKUP($G1624,通讯通路门店!$S$4:$S$993931,通讯通路门店!$R$4:$R$993931,0,0),"")</f>
        <v>0</v>
      </c>
      <c r="I1624" s="83"/>
      <c r="J1624" s="83"/>
      <c r="K1624" s="83"/>
      <c r="L1624" s="83"/>
      <c r="M1624" s="83"/>
      <c r="N1624" s="83"/>
      <c r="O1624" s="83"/>
      <c r="P1624" s="83"/>
      <c r="Q1624" s="83"/>
      <c r="R1624" s="83"/>
      <c r="S1624" s="83"/>
      <c r="T1624" s="83"/>
      <c r="U1624" s="99">
        <f>COUNTIF(通讯通路门店!$S:$S,$G1624)</f>
        <v>0</v>
      </c>
      <c r="V1624" s="99">
        <f>COUNTIFS(通讯通路门店!$S:$S,$G1624,通讯通路门店!$J:$J,"综合卖场")</f>
        <v>0</v>
      </c>
      <c r="W1624" s="99">
        <f>SUMIFS(通讯通路门店!$AJ:$AJ,通讯通路门店!$S:$S,通讯客户沙盘!$G1624)</f>
        <v>0</v>
      </c>
      <c r="X1624" s="99">
        <f t="shared" si="125"/>
        <v>0</v>
      </c>
      <c r="Y1624" s="99">
        <f>COUNTIFS(通讯通路门店!$S:$S,$G1624,通讯通路门店!$J:$J,"荣耀体验店")+COUNTIFS(通讯通路门店!$S:$S,$G1624,通讯通路门店!$J:$J,"荣耀授权专卖店")</f>
        <v>0</v>
      </c>
      <c r="Z1624" s="99">
        <f>COUNTIFS(通讯通路门店!$S:$S,$G1624,通讯通路门店!$J:$J,"VIVO体验店")</f>
        <v>0</v>
      </c>
      <c r="AA1624" s="99">
        <f>COUNTIFS(通讯通路门店!$S:$S,$G1624,通讯通路门店!$J:$J,"OPPO体验店")</f>
        <v>0</v>
      </c>
      <c r="AB1624" s="99">
        <f>COUNTIFS(通讯通路门店!$S:$S,$G1624,通讯通路门店!$J:$J,"华为授权体验店")+COUNTIFS(通讯通路门店!$S:$S,$G1624,通讯通路门店!$J:$J,"华为堡垒店")</f>
        <v>0</v>
      </c>
      <c r="AC1624" s="99">
        <f>COUNTIFS(通讯通路门店!$S:$S,$G1624,通讯通路门店!$J:$J,"小米体验店")</f>
        <v>0</v>
      </c>
      <c r="AD1624" s="99">
        <f>COUNTIFS(通讯通路门店!$S:$S,$G1624,通讯通路门店!$J:$J,"苹果体验店")</f>
        <v>0</v>
      </c>
      <c r="AE1624" s="99">
        <f>COUNTIFS(通讯通路门店!$S:$S,$G1624,通讯通路门店!$J:$J,"其他品牌专卖店")</f>
        <v>0</v>
      </c>
      <c r="AF1624" s="99">
        <f>SUMIFS(通讯通路门店!$BI:$BI,通讯通路门店!$S:$S,$G1624)</f>
        <v>0</v>
      </c>
      <c r="AG1624" s="99">
        <f>SUMIFS(通讯通路门店!$BH:$BH,通讯通路门店!$S:$S,$G1624)</f>
        <v>0</v>
      </c>
      <c r="AH1624" s="99">
        <f t="shared" si="126"/>
        <v>0</v>
      </c>
      <c r="AI1624" s="99">
        <f>SUMIFS(通讯通路门店!$BB:$BB,通讯通路门店!$S:$S,$G1624)</f>
        <v>0</v>
      </c>
      <c r="AJ1624" s="99">
        <f>SUMIFS(通讯通路门店!$BE:$BE,通讯通路门店!$S:$S,$G1624)</f>
        <v>0</v>
      </c>
      <c r="AK1624" s="99">
        <f>SUMIFS(通讯通路门店!$BG:$BG,通讯通路门店!$S:$S,$G1624)</f>
        <v>0</v>
      </c>
      <c r="AL1624" s="99">
        <f>SUMIFS(通讯通路门店!$BC:$BC,通讯通路门店!$S:$S,$G1624)</f>
        <v>0</v>
      </c>
      <c r="AM1624" s="99">
        <f>SUMIFS(通讯通路门店!$BD:$BD,通讯通路门店!$S:$S,$G1624)</f>
        <v>0</v>
      </c>
      <c r="AN1624" s="99">
        <f>SUMIFS(通讯通路门店!$BF:$BF,通讯通路门店!$S:$S,$G1624)</f>
        <v>0</v>
      </c>
      <c r="AO1624" s="99">
        <f t="shared" si="127"/>
        <v>0</v>
      </c>
      <c r="AP1624" s="99">
        <f>SUMIFS(通讯通路门店!$K:$K,通讯通路门店!$S:$S,$G1624)</f>
        <v>0</v>
      </c>
      <c r="AQ1624" s="83"/>
      <c r="AR1624" s="99">
        <f>SUMIFS(通讯通路门店!$T:$T,通讯通路门店!$S:$S,$G1624)</f>
        <v>0</v>
      </c>
      <c r="AS1624" s="99">
        <f>SUMIFS(通讯通路门店!$U:$U,通讯通路门店!$S:$S,$G1624)</f>
        <v>0</v>
      </c>
      <c r="AT1624" s="99">
        <f>SUMIFS(通讯通路门店!$V:$V,通讯通路门店!$S:$S,$G1624)</f>
        <v>0</v>
      </c>
      <c r="AU1624" s="99">
        <f>SUMIFS(通讯通路门店!$W:$W,通讯通路门店!$S:$S,$G1624)</f>
        <v>0</v>
      </c>
      <c r="AV1624" s="99">
        <f>SUMIFS(通讯通路门店!$Z:$Z,通讯通路门店!$S:$S,$G1624)</f>
        <v>0</v>
      </c>
      <c r="AW1624" s="99">
        <f>SUMIFS(通讯通路门店!$AB:$AB,通讯通路门店!$S:$S,$G1624)</f>
        <v>0</v>
      </c>
      <c r="AX1624" s="99">
        <f>SUMIFS(通讯通路门店!$X:$X,通讯通路门店!$S:$S,$G1624)</f>
        <v>0</v>
      </c>
      <c r="AY1624" s="99">
        <f>SUMIFS(通讯通路门店!$Y:$Y,通讯通路门店!$S:$S,$G1624)</f>
        <v>0</v>
      </c>
      <c r="AZ1624" s="99">
        <f>SUMIFS(通讯通路门店!$AA:$AA,通讯通路门店!$S:$S,$G1624)</f>
        <v>0</v>
      </c>
      <c r="BA1624" s="99">
        <f t="shared" si="128"/>
        <v>0</v>
      </c>
      <c r="BB1624" s="99">
        <f t="shared" si="129"/>
        <v>0</v>
      </c>
      <c r="BC1624" s="99">
        <f>SUMIFS(通讯通路门店!$W:$W,通讯通路门店!$S:$S,$G1624,通讯通路门店!$J:$J,"荣耀体验店")+SUMIFS(通讯通路门店!$W:$W,通讯通路门店!$S:$S,$G1624,通讯通路门店!$J:$J,"荣耀授权专卖店")</f>
        <v>0</v>
      </c>
      <c r="BD1624" s="99">
        <f>SUMIFS(通讯通路门店!$Z:$Z,通讯通路门店!$S:$S,$G1624,通讯通路门店!$J:$J,"VIVO体验店")</f>
        <v>0</v>
      </c>
      <c r="BE1624" s="99">
        <f>SUMIFS(通讯通路门店!$AB:$AB,通讯通路门店!$S:$S,$G1624,通讯通路门店!$J:$J,"OPPO体验店")</f>
        <v>0</v>
      </c>
      <c r="BF1624" s="99">
        <f>SUMIFS(通讯通路门店!$X:$X,通讯通路门店!$S:$S,$G1624,通讯通路门店!$J:$J,"华为授权体验店")+SUMIFS(通讯通路门店!$AA:$AA,通讯通路门店!$S:$S,$G1624,通讯通路门店!$J:$J,"华为堡垒店")</f>
        <v>0</v>
      </c>
      <c r="BG1624" s="99">
        <f>SUMIFS(通讯通路门店!$Y:$Y,通讯通路门店!$S:$S,$G1624,通讯通路门店!$J:$J,"小米体验店")</f>
        <v>0</v>
      </c>
      <c r="BH1624" s="99">
        <f>SUMIFS(通讯通路门店!$AA:$AA,通讯通路门店!$S:$S,$G1624,通讯通路门店!$J:$J,"苹果体验店")</f>
        <v>0</v>
      </c>
      <c r="BI1624" s="99">
        <f>SUMIFS(通讯通路门店!$K:$K,通讯通路门店!$S:$S,$G1624,通讯通路门店!$J:$J,"其他品牌专卖店")</f>
        <v>0</v>
      </c>
      <c r="BJ1624" s="99">
        <f>SUMIFS(通讯通路门店!$AC:$AC,通讯通路门店!$S:$S,$G1624)</f>
        <v>0</v>
      </c>
      <c r="BK1624" s="99">
        <f>SUMIFS(通讯通路门店!$AD:$AD,通讯通路门店!$S:$S,$G1624)</f>
        <v>0</v>
      </c>
      <c r="BL1624" s="99">
        <f>SUMIFS(通讯通路门店!$AE:$AE,通讯通路门店!$S:$S,$G1624)</f>
        <v>0</v>
      </c>
      <c r="BM1624" s="99">
        <f>SUMIFS(通讯通路门店!$AF:$AF,通讯通路门店!$S:$S,$G1624)</f>
        <v>0</v>
      </c>
      <c r="BN1624" s="99">
        <f>SUMIFS(通讯通路门店!$AG:$AG,通讯通路门店!$S:$S,$G1624)</f>
        <v>0</v>
      </c>
      <c r="BO1624" s="99">
        <f>SUMIFS(通讯通路门店!$AH:$AH,通讯通路门店!$S:$S,$G1624)</f>
        <v>0</v>
      </c>
      <c r="BP1624" s="99">
        <f>SUMIFS(通讯通路门店!$AI:$AI,通讯通路门店!$S:$S,$G1624)</f>
        <v>0</v>
      </c>
      <c r="BQ1624" s="83"/>
    </row>
    <row r="1625" spans="1:69">
      <c r="A1625" s="99" t="str">
        <f>IFERROR(_xlfn.XLOOKUP($G1625,通讯通路门店!$S$4:$S$993931,通讯通路门店!$A$4:$A$993931,0,0),"")</f>
        <v>海南省</v>
      </c>
      <c r="B1625" s="99" t="str">
        <f>IFERROR(_xlfn.XLOOKUP($G1625,通讯通路门店!$S$4:$S$993931,通讯通路门店!$B$4:$B$993931,0,0),"")</f>
        <v>东方市</v>
      </c>
      <c r="C1625" s="99" t="str">
        <f>IFERROR(_xlfn.XLOOKUP($G1625,通讯通路门店!$S$4:$S$993931,通讯通路门店!$C$4:$C$993931,0,0),"")</f>
        <v>东方市</v>
      </c>
      <c r="D1625" s="99" t="str">
        <f>IFERROR(_xlfn.XLOOKUP($G1625,通讯通路门店!$S$4:$S$993931,通讯通路门店!$D$4:$D$993931,0,0),"")</f>
        <v>八所镇</v>
      </c>
      <c r="E1625" s="83"/>
      <c r="F1625" s="83"/>
      <c r="G1625" s="101"/>
      <c r="H1625" s="102">
        <f>IFERROR(_xlfn.XLOOKUP($G1625,通讯通路门店!$S$4:$S$993931,通讯通路门店!$R$4:$R$993931,0,0),"")</f>
        <v>0</v>
      </c>
      <c r="I1625" s="83"/>
      <c r="J1625" s="83"/>
      <c r="K1625" s="83"/>
      <c r="L1625" s="83"/>
      <c r="M1625" s="83"/>
      <c r="N1625" s="83"/>
      <c r="O1625" s="83"/>
      <c r="P1625" s="83"/>
      <c r="Q1625" s="83"/>
      <c r="R1625" s="83"/>
      <c r="S1625" s="83"/>
      <c r="T1625" s="83"/>
      <c r="U1625" s="99">
        <f>COUNTIF(通讯通路门店!$S:$S,$G1625)</f>
        <v>0</v>
      </c>
      <c r="V1625" s="99">
        <f>COUNTIFS(通讯通路门店!$S:$S,$G1625,通讯通路门店!$J:$J,"综合卖场")</f>
        <v>0</v>
      </c>
      <c r="W1625" s="99">
        <f>SUMIFS(通讯通路门店!$AJ:$AJ,通讯通路门店!$S:$S,通讯客户沙盘!$G1625)</f>
        <v>0</v>
      </c>
      <c r="X1625" s="99">
        <f t="shared" si="125"/>
        <v>0</v>
      </c>
      <c r="Y1625" s="99">
        <f>COUNTIFS(通讯通路门店!$S:$S,$G1625,通讯通路门店!$J:$J,"荣耀体验店")+COUNTIFS(通讯通路门店!$S:$S,$G1625,通讯通路门店!$J:$J,"荣耀授权专卖店")</f>
        <v>0</v>
      </c>
      <c r="Z1625" s="99">
        <f>COUNTIFS(通讯通路门店!$S:$S,$G1625,通讯通路门店!$J:$J,"VIVO体验店")</f>
        <v>0</v>
      </c>
      <c r="AA1625" s="99">
        <f>COUNTIFS(通讯通路门店!$S:$S,$G1625,通讯通路门店!$J:$J,"OPPO体验店")</f>
        <v>0</v>
      </c>
      <c r="AB1625" s="99">
        <f>COUNTIFS(通讯通路门店!$S:$S,$G1625,通讯通路门店!$J:$J,"华为授权体验店")+COUNTIFS(通讯通路门店!$S:$S,$G1625,通讯通路门店!$J:$J,"华为堡垒店")</f>
        <v>0</v>
      </c>
      <c r="AC1625" s="99">
        <f>COUNTIFS(通讯通路门店!$S:$S,$G1625,通讯通路门店!$J:$J,"小米体验店")</f>
        <v>0</v>
      </c>
      <c r="AD1625" s="99">
        <f>COUNTIFS(通讯通路门店!$S:$S,$G1625,通讯通路门店!$J:$J,"苹果体验店")</f>
        <v>0</v>
      </c>
      <c r="AE1625" s="99">
        <f>COUNTIFS(通讯通路门店!$S:$S,$G1625,通讯通路门店!$J:$J,"其他品牌专卖店")</f>
        <v>0</v>
      </c>
      <c r="AF1625" s="99">
        <f>SUMIFS(通讯通路门店!$BI:$BI,通讯通路门店!$S:$S,$G1625)</f>
        <v>0</v>
      </c>
      <c r="AG1625" s="99">
        <f>SUMIFS(通讯通路门店!$BH:$BH,通讯通路门店!$S:$S,$G1625)</f>
        <v>0</v>
      </c>
      <c r="AH1625" s="99">
        <f t="shared" si="126"/>
        <v>0</v>
      </c>
      <c r="AI1625" s="99">
        <f>SUMIFS(通讯通路门店!$BB:$BB,通讯通路门店!$S:$S,$G1625)</f>
        <v>0</v>
      </c>
      <c r="AJ1625" s="99">
        <f>SUMIFS(通讯通路门店!$BE:$BE,通讯通路门店!$S:$S,$G1625)</f>
        <v>0</v>
      </c>
      <c r="AK1625" s="99">
        <f>SUMIFS(通讯通路门店!$BG:$BG,通讯通路门店!$S:$S,$G1625)</f>
        <v>0</v>
      </c>
      <c r="AL1625" s="99">
        <f>SUMIFS(通讯通路门店!$BC:$BC,通讯通路门店!$S:$S,$G1625)</f>
        <v>0</v>
      </c>
      <c r="AM1625" s="99">
        <f>SUMIFS(通讯通路门店!$BD:$BD,通讯通路门店!$S:$S,$G1625)</f>
        <v>0</v>
      </c>
      <c r="AN1625" s="99">
        <f>SUMIFS(通讯通路门店!$BF:$BF,通讯通路门店!$S:$S,$G1625)</f>
        <v>0</v>
      </c>
      <c r="AO1625" s="99">
        <f t="shared" si="127"/>
        <v>0</v>
      </c>
      <c r="AP1625" s="99">
        <f>SUMIFS(通讯通路门店!$K:$K,通讯通路门店!$S:$S,$G1625)</f>
        <v>0</v>
      </c>
      <c r="AQ1625" s="83"/>
      <c r="AR1625" s="99">
        <f>SUMIFS(通讯通路门店!$T:$T,通讯通路门店!$S:$S,$G1625)</f>
        <v>0</v>
      </c>
      <c r="AS1625" s="99">
        <f>SUMIFS(通讯通路门店!$U:$U,通讯通路门店!$S:$S,$G1625)</f>
        <v>0</v>
      </c>
      <c r="AT1625" s="99">
        <f>SUMIFS(通讯通路门店!$V:$V,通讯通路门店!$S:$S,$G1625)</f>
        <v>0</v>
      </c>
      <c r="AU1625" s="99">
        <f>SUMIFS(通讯通路门店!$W:$W,通讯通路门店!$S:$S,$G1625)</f>
        <v>0</v>
      </c>
      <c r="AV1625" s="99">
        <f>SUMIFS(通讯通路门店!$Z:$Z,通讯通路门店!$S:$S,$G1625)</f>
        <v>0</v>
      </c>
      <c r="AW1625" s="99">
        <f>SUMIFS(通讯通路门店!$AB:$AB,通讯通路门店!$S:$S,$G1625)</f>
        <v>0</v>
      </c>
      <c r="AX1625" s="99">
        <f>SUMIFS(通讯通路门店!$X:$X,通讯通路门店!$S:$S,$G1625)</f>
        <v>0</v>
      </c>
      <c r="AY1625" s="99">
        <f>SUMIFS(通讯通路门店!$Y:$Y,通讯通路门店!$S:$S,$G1625)</f>
        <v>0</v>
      </c>
      <c r="AZ1625" s="99">
        <f>SUMIFS(通讯通路门店!$AA:$AA,通讯通路门店!$S:$S,$G1625)</f>
        <v>0</v>
      </c>
      <c r="BA1625" s="99">
        <f t="shared" si="128"/>
        <v>0</v>
      </c>
      <c r="BB1625" s="99">
        <f t="shared" si="129"/>
        <v>0</v>
      </c>
      <c r="BC1625" s="99">
        <f>SUMIFS(通讯通路门店!$W:$W,通讯通路门店!$S:$S,$G1625,通讯通路门店!$J:$J,"荣耀体验店")+SUMIFS(通讯通路门店!$W:$W,通讯通路门店!$S:$S,$G1625,通讯通路门店!$J:$J,"荣耀授权专卖店")</f>
        <v>0</v>
      </c>
      <c r="BD1625" s="99">
        <f>SUMIFS(通讯通路门店!$Z:$Z,通讯通路门店!$S:$S,$G1625,通讯通路门店!$J:$J,"VIVO体验店")</f>
        <v>0</v>
      </c>
      <c r="BE1625" s="99">
        <f>SUMIFS(通讯通路门店!$AB:$AB,通讯通路门店!$S:$S,$G1625,通讯通路门店!$J:$J,"OPPO体验店")</f>
        <v>0</v>
      </c>
      <c r="BF1625" s="99">
        <f>SUMIFS(通讯通路门店!$X:$X,通讯通路门店!$S:$S,$G1625,通讯通路门店!$J:$J,"华为授权体验店")+SUMIFS(通讯通路门店!$AA:$AA,通讯通路门店!$S:$S,$G1625,通讯通路门店!$J:$J,"华为堡垒店")</f>
        <v>0</v>
      </c>
      <c r="BG1625" s="99">
        <f>SUMIFS(通讯通路门店!$Y:$Y,通讯通路门店!$S:$S,$G1625,通讯通路门店!$J:$J,"小米体验店")</f>
        <v>0</v>
      </c>
      <c r="BH1625" s="99">
        <f>SUMIFS(通讯通路门店!$AA:$AA,通讯通路门店!$S:$S,$G1625,通讯通路门店!$J:$J,"苹果体验店")</f>
        <v>0</v>
      </c>
      <c r="BI1625" s="99">
        <f>SUMIFS(通讯通路门店!$K:$K,通讯通路门店!$S:$S,$G1625,通讯通路门店!$J:$J,"其他品牌专卖店")</f>
        <v>0</v>
      </c>
      <c r="BJ1625" s="99">
        <f>SUMIFS(通讯通路门店!$AC:$AC,通讯通路门店!$S:$S,$G1625)</f>
        <v>0</v>
      </c>
      <c r="BK1625" s="99">
        <f>SUMIFS(通讯通路门店!$AD:$AD,通讯通路门店!$S:$S,$G1625)</f>
        <v>0</v>
      </c>
      <c r="BL1625" s="99">
        <f>SUMIFS(通讯通路门店!$AE:$AE,通讯通路门店!$S:$S,$G1625)</f>
        <v>0</v>
      </c>
      <c r="BM1625" s="99">
        <f>SUMIFS(通讯通路门店!$AF:$AF,通讯通路门店!$S:$S,$G1625)</f>
        <v>0</v>
      </c>
      <c r="BN1625" s="99">
        <f>SUMIFS(通讯通路门店!$AG:$AG,通讯通路门店!$S:$S,$G1625)</f>
        <v>0</v>
      </c>
      <c r="BO1625" s="99">
        <f>SUMIFS(通讯通路门店!$AH:$AH,通讯通路门店!$S:$S,$G1625)</f>
        <v>0</v>
      </c>
      <c r="BP1625" s="99">
        <f>SUMIFS(通讯通路门店!$AI:$AI,通讯通路门店!$S:$S,$G1625)</f>
        <v>0</v>
      </c>
      <c r="BQ1625" s="83"/>
    </row>
    <row r="1626" spans="1:69">
      <c r="A1626" s="99" t="str">
        <f>IFERROR(_xlfn.XLOOKUP($G1626,通讯通路门店!$S$4:$S$993931,通讯通路门店!$A$4:$A$993931,0,0),"")</f>
        <v>海南省</v>
      </c>
      <c r="B1626" s="99" t="str">
        <f>IFERROR(_xlfn.XLOOKUP($G1626,通讯通路门店!$S$4:$S$993931,通讯通路门店!$B$4:$B$993931,0,0),"")</f>
        <v>东方市</v>
      </c>
      <c r="C1626" s="99" t="str">
        <f>IFERROR(_xlfn.XLOOKUP($G1626,通讯通路门店!$S$4:$S$993931,通讯通路门店!$C$4:$C$993931,0,0),"")</f>
        <v>东方市</v>
      </c>
      <c r="D1626" s="99" t="str">
        <f>IFERROR(_xlfn.XLOOKUP($G1626,通讯通路门店!$S$4:$S$993931,通讯通路门店!$D$4:$D$993931,0,0),"")</f>
        <v>八所镇</v>
      </c>
      <c r="E1626" s="83"/>
      <c r="F1626" s="83"/>
      <c r="G1626" s="101"/>
      <c r="H1626" s="102">
        <f>IFERROR(_xlfn.XLOOKUP($G1626,通讯通路门店!$S$4:$S$993931,通讯通路门店!$R$4:$R$993931,0,0),"")</f>
        <v>0</v>
      </c>
      <c r="I1626" s="83"/>
      <c r="J1626" s="83"/>
      <c r="K1626" s="83"/>
      <c r="L1626" s="83"/>
      <c r="M1626" s="83"/>
      <c r="N1626" s="83"/>
      <c r="O1626" s="83"/>
      <c r="P1626" s="83"/>
      <c r="Q1626" s="83"/>
      <c r="R1626" s="83"/>
      <c r="S1626" s="83"/>
      <c r="T1626" s="83"/>
      <c r="U1626" s="99">
        <f>COUNTIF(通讯通路门店!$S:$S,$G1626)</f>
        <v>0</v>
      </c>
      <c r="V1626" s="99">
        <f>COUNTIFS(通讯通路门店!$S:$S,$G1626,通讯通路门店!$J:$J,"综合卖场")</f>
        <v>0</v>
      </c>
      <c r="W1626" s="99">
        <f>SUMIFS(通讯通路门店!$AJ:$AJ,通讯通路门店!$S:$S,通讯客户沙盘!$G1626)</f>
        <v>0</v>
      </c>
      <c r="X1626" s="99">
        <f t="shared" si="125"/>
        <v>0</v>
      </c>
      <c r="Y1626" s="99">
        <f>COUNTIFS(通讯通路门店!$S:$S,$G1626,通讯通路门店!$J:$J,"荣耀体验店")+COUNTIFS(通讯通路门店!$S:$S,$G1626,通讯通路门店!$J:$J,"荣耀授权专卖店")</f>
        <v>0</v>
      </c>
      <c r="Z1626" s="99">
        <f>COUNTIFS(通讯通路门店!$S:$S,$G1626,通讯通路门店!$J:$J,"VIVO体验店")</f>
        <v>0</v>
      </c>
      <c r="AA1626" s="99">
        <f>COUNTIFS(通讯通路门店!$S:$S,$G1626,通讯通路门店!$J:$J,"OPPO体验店")</f>
        <v>0</v>
      </c>
      <c r="AB1626" s="99">
        <f>COUNTIFS(通讯通路门店!$S:$S,$G1626,通讯通路门店!$J:$J,"华为授权体验店")+COUNTIFS(通讯通路门店!$S:$S,$G1626,通讯通路门店!$J:$J,"华为堡垒店")</f>
        <v>0</v>
      </c>
      <c r="AC1626" s="99">
        <f>COUNTIFS(通讯通路门店!$S:$S,$G1626,通讯通路门店!$J:$J,"小米体验店")</f>
        <v>0</v>
      </c>
      <c r="AD1626" s="99">
        <f>COUNTIFS(通讯通路门店!$S:$S,$G1626,通讯通路门店!$J:$J,"苹果体验店")</f>
        <v>0</v>
      </c>
      <c r="AE1626" s="99">
        <f>COUNTIFS(通讯通路门店!$S:$S,$G1626,通讯通路门店!$J:$J,"其他品牌专卖店")</f>
        <v>0</v>
      </c>
      <c r="AF1626" s="99">
        <f>SUMIFS(通讯通路门店!$BI:$BI,通讯通路门店!$S:$S,$G1626)</f>
        <v>0</v>
      </c>
      <c r="AG1626" s="99">
        <f>SUMIFS(通讯通路门店!$BH:$BH,通讯通路门店!$S:$S,$G1626)</f>
        <v>0</v>
      </c>
      <c r="AH1626" s="99">
        <f t="shared" si="126"/>
        <v>0</v>
      </c>
      <c r="AI1626" s="99">
        <f>SUMIFS(通讯通路门店!$BB:$BB,通讯通路门店!$S:$S,$G1626)</f>
        <v>0</v>
      </c>
      <c r="AJ1626" s="99">
        <f>SUMIFS(通讯通路门店!$BE:$BE,通讯通路门店!$S:$S,$G1626)</f>
        <v>0</v>
      </c>
      <c r="AK1626" s="99">
        <f>SUMIFS(通讯通路门店!$BG:$BG,通讯通路门店!$S:$S,$G1626)</f>
        <v>0</v>
      </c>
      <c r="AL1626" s="99">
        <f>SUMIFS(通讯通路门店!$BC:$BC,通讯通路门店!$S:$S,$G1626)</f>
        <v>0</v>
      </c>
      <c r="AM1626" s="99">
        <f>SUMIFS(通讯通路门店!$BD:$BD,通讯通路门店!$S:$S,$G1626)</f>
        <v>0</v>
      </c>
      <c r="AN1626" s="99">
        <f>SUMIFS(通讯通路门店!$BF:$BF,通讯通路门店!$S:$S,$G1626)</f>
        <v>0</v>
      </c>
      <c r="AO1626" s="99">
        <f t="shared" si="127"/>
        <v>0</v>
      </c>
      <c r="AP1626" s="99">
        <f>SUMIFS(通讯通路门店!$K:$K,通讯通路门店!$S:$S,$G1626)</f>
        <v>0</v>
      </c>
      <c r="AQ1626" s="83"/>
      <c r="AR1626" s="99">
        <f>SUMIFS(通讯通路门店!$T:$T,通讯通路门店!$S:$S,$G1626)</f>
        <v>0</v>
      </c>
      <c r="AS1626" s="99">
        <f>SUMIFS(通讯通路门店!$U:$U,通讯通路门店!$S:$S,$G1626)</f>
        <v>0</v>
      </c>
      <c r="AT1626" s="99">
        <f>SUMIFS(通讯通路门店!$V:$V,通讯通路门店!$S:$S,$G1626)</f>
        <v>0</v>
      </c>
      <c r="AU1626" s="99">
        <f>SUMIFS(通讯通路门店!$W:$W,通讯通路门店!$S:$S,$G1626)</f>
        <v>0</v>
      </c>
      <c r="AV1626" s="99">
        <f>SUMIFS(通讯通路门店!$Z:$Z,通讯通路门店!$S:$S,$G1626)</f>
        <v>0</v>
      </c>
      <c r="AW1626" s="99">
        <f>SUMIFS(通讯通路门店!$AB:$AB,通讯通路门店!$S:$S,$G1626)</f>
        <v>0</v>
      </c>
      <c r="AX1626" s="99">
        <f>SUMIFS(通讯通路门店!$X:$X,通讯通路门店!$S:$S,$G1626)</f>
        <v>0</v>
      </c>
      <c r="AY1626" s="99">
        <f>SUMIFS(通讯通路门店!$Y:$Y,通讯通路门店!$S:$S,$G1626)</f>
        <v>0</v>
      </c>
      <c r="AZ1626" s="99">
        <f>SUMIFS(通讯通路门店!$AA:$AA,通讯通路门店!$S:$S,$G1626)</f>
        <v>0</v>
      </c>
      <c r="BA1626" s="99">
        <f t="shared" si="128"/>
        <v>0</v>
      </c>
      <c r="BB1626" s="99">
        <f t="shared" si="129"/>
        <v>0</v>
      </c>
      <c r="BC1626" s="99">
        <f>SUMIFS(通讯通路门店!$W:$W,通讯通路门店!$S:$S,$G1626,通讯通路门店!$J:$J,"荣耀体验店")+SUMIFS(通讯通路门店!$W:$W,通讯通路门店!$S:$S,$G1626,通讯通路门店!$J:$J,"荣耀授权专卖店")</f>
        <v>0</v>
      </c>
      <c r="BD1626" s="99">
        <f>SUMIFS(通讯通路门店!$Z:$Z,通讯通路门店!$S:$S,$G1626,通讯通路门店!$J:$J,"VIVO体验店")</f>
        <v>0</v>
      </c>
      <c r="BE1626" s="99">
        <f>SUMIFS(通讯通路门店!$AB:$AB,通讯通路门店!$S:$S,$G1626,通讯通路门店!$J:$J,"OPPO体验店")</f>
        <v>0</v>
      </c>
      <c r="BF1626" s="99">
        <f>SUMIFS(通讯通路门店!$X:$X,通讯通路门店!$S:$S,$G1626,通讯通路门店!$J:$J,"华为授权体验店")+SUMIFS(通讯通路门店!$AA:$AA,通讯通路门店!$S:$S,$G1626,通讯通路门店!$J:$J,"华为堡垒店")</f>
        <v>0</v>
      </c>
      <c r="BG1626" s="99">
        <f>SUMIFS(通讯通路门店!$Y:$Y,通讯通路门店!$S:$S,$G1626,通讯通路门店!$J:$J,"小米体验店")</f>
        <v>0</v>
      </c>
      <c r="BH1626" s="99">
        <f>SUMIFS(通讯通路门店!$AA:$AA,通讯通路门店!$S:$S,$G1626,通讯通路门店!$J:$J,"苹果体验店")</f>
        <v>0</v>
      </c>
      <c r="BI1626" s="99">
        <f>SUMIFS(通讯通路门店!$K:$K,通讯通路门店!$S:$S,$G1626,通讯通路门店!$J:$J,"其他品牌专卖店")</f>
        <v>0</v>
      </c>
      <c r="BJ1626" s="99">
        <f>SUMIFS(通讯通路门店!$AC:$AC,通讯通路门店!$S:$S,$G1626)</f>
        <v>0</v>
      </c>
      <c r="BK1626" s="99">
        <f>SUMIFS(通讯通路门店!$AD:$AD,通讯通路门店!$S:$S,$G1626)</f>
        <v>0</v>
      </c>
      <c r="BL1626" s="99">
        <f>SUMIFS(通讯通路门店!$AE:$AE,通讯通路门店!$S:$S,$G1626)</f>
        <v>0</v>
      </c>
      <c r="BM1626" s="99">
        <f>SUMIFS(通讯通路门店!$AF:$AF,通讯通路门店!$S:$S,$G1626)</f>
        <v>0</v>
      </c>
      <c r="BN1626" s="99">
        <f>SUMIFS(通讯通路门店!$AG:$AG,通讯通路门店!$S:$S,$G1626)</f>
        <v>0</v>
      </c>
      <c r="BO1626" s="99">
        <f>SUMIFS(通讯通路门店!$AH:$AH,通讯通路门店!$S:$S,$G1626)</f>
        <v>0</v>
      </c>
      <c r="BP1626" s="99">
        <f>SUMIFS(通讯通路门店!$AI:$AI,通讯通路门店!$S:$S,$G1626)</f>
        <v>0</v>
      </c>
      <c r="BQ1626" s="83"/>
    </row>
    <row r="1627" spans="1:69">
      <c r="A1627" s="99" t="str">
        <f>IFERROR(_xlfn.XLOOKUP($G1627,通讯通路门店!$S$4:$S$993931,通讯通路门店!$A$4:$A$993931,0,0),"")</f>
        <v>海南省</v>
      </c>
      <c r="B1627" s="99" t="str">
        <f>IFERROR(_xlfn.XLOOKUP($G1627,通讯通路门店!$S$4:$S$993931,通讯通路门店!$B$4:$B$993931,0,0),"")</f>
        <v>东方市</v>
      </c>
      <c r="C1627" s="99" t="str">
        <f>IFERROR(_xlfn.XLOOKUP($G1627,通讯通路门店!$S$4:$S$993931,通讯通路门店!$C$4:$C$993931,0,0),"")</f>
        <v>东方市</v>
      </c>
      <c r="D1627" s="99" t="str">
        <f>IFERROR(_xlfn.XLOOKUP($G1627,通讯通路门店!$S$4:$S$993931,通讯通路门店!$D$4:$D$993931,0,0),"")</f>
        <v>八所镇</v>
      </c>
      <c r="E1627" s="83"/>
      <c r="F1627" s="83"/>
      <c r="G1627" s="101"/>
      <c r="H1627" s="102">
        <f>IFERROR(_xlfn.XLOOKUP($G1627,通讯通路门店!$S$4:$S$993931,通讯通路门店!$R$4:$R$993931,0,0),"")</f>
        <v>0</v>
      </c>
      <c r="I1627" s="83"/>
      <c r="J1627" s="83"/>
      <c r="K1627" s="83"/>
      <c r="L1627" s="83"/>
      <c r="M1627" s="83"/>
      <c r="N1627" s="83"/>
      <c r="O1627" s="83"/>
      <c r="P1627" s="83"/>
      <c r="Q1627" s="83"/>
      <c r="R1627" s="83"/>
      <c r="S1627" s="83"/>
      <c r="T1627" s="83"/>
      <c r="U1627" s="99">
        <f>COUNTIF(通讯通路门店!$S:$S,$G1627)</f>
        <v>0</v>
      </c>
      <c r="V1627" s="99">
        <f>COUNTIFS(通讯通路门店!$S:$S,$G1627,通讯通路门店!$J:$J,"综合卖场")</f>
        <v>0</v>
      </c>
      <c r="W1627" s="99">
        <f>SUMIFS(通讯通路门店!$AJ:$AJ,通讯通路门店!$S:$S,通讯客户沙盘!$G1627)</f>
        <v>0</v>
      </c>
      <c r="X1627" s="99">
        <f t="shared" si="125"/>
        <v>0</v>
      </c>
      <c r="Y1627" s="99">
        <f>COUNTIFS(通讯通路门店!$S:$S,$G1627,通讯通路门店!$J:$J,"荣耀体验店")+COUNTIFS(通讯通路门店!$S:$S,$G1627,通讯通路门店!$J:$J,"荣耀授权专卖店")</f>
        <v>0</v>
      </c>
      <c r="Z1627" s="99">
        <f>COUNTIFS(通讯通路门店!$S:$S,$G1627,通讯通路门店!$J:$J,"VIVO体验店")</f>
        <v>0</v>
      </c>
      <c r="AA1627" s="99">
        <f>COUNTIFS(通讯通路门店!$S:$S,$G1627,通讯通路门店!$J:$J,"OPPO体验店")</f>
        <v>0</v>
      </c>
      <c r="AB1627" s="99">
        <f>COUNTIFS(通讯通路门店!$S:$S,$G1627,通讯通路门店!$J:$J,"华为授权体验店")+COUNTIFS(通讯通路门店!$S:$S,$G1627,通讯通路门店!$J:$J,"华为堡垒店")</f>
        <v>0</v>
      </c>
      <c r="AC1627" s="99">
        <f>COUNTIFS(通讯通路门店!$S:$S,$G1627,通讯通路门店!$J:$J,"小米体验店")</f>
        <v>0</v>
      </c>
      <c r="AD1627" s="99">
        <f>COUNTIFS(通讯通路门店!$S:$S,$G1627,通讯通路门店!$J:$J,"苹果体验店")</f>
        <v>0</v>
      </c>
      <c r="AE1627" s="99">
        <f>COUNTIFS(通讯通路门店!$S:$S,$G1627,通讯通路门店!$J:$J,"其他品牌专卖店")</f>
        <v>0</v>
      </c>
      <c r="AF1627" s="99">
        <f>SUMIFS(通讯通路门店!$BI:$BI,通讯通路门店!$S:$S,$G1627)</f>
        <v>0</v>
      </c>
      <c r="AG1627" s="99">
        <f>SUMIFS(通讯通路门店!$BH:$BH,通讯通路门店!$S:$S,$G1627)</f>
        <v>0</v>
      </c>
      <c r="AH1627" s="99">
        <f t="shared" si="126"/>
        <v>0</v>
      </c>
      <c r="AI1627" s="99">
        <f>SUMIFS(通讯通路门店!$BB:$BB,通讯通路门店!$S:$S,$G1627)</f>
        <v>0</v>
      </c>
      <c r="AJ1627" s="99">
        <f>SUMIFS(通讯通路门店!$BE:$BE,通讯通路门店!$S:$S,$G1627)</f>
        <v>0</v>
      </c>
      <c r="AK1627" s="99">
        <f>SUMIFS(通讯通路门店!$BG:$BG,通讯通路门店!$S:$S,$G1627)</f>
        <v>0</v>
      </c>
      <c r="AL1627" s="99">
        <f>SUMIFS(通讯通路门店!$BC:$BC,通讯通路门店!$S:$S,$G1627)</f>
        <v>0</v>
      </c>
      <c r="AM1627" s="99">
        <f>SUMIFS(通讯通路门店!$BD:$BD,通讯通路门店!$S:$S,$G1627)</f>
        <v>0</v>
      </c>
      <c r="AN1627" s="99">
        <f>SUMIFS(通讯通路门店!$BF:$BF,通讯通路门店!$S:$S,$G1627)</f>
        <v>0</v>
      </c>
      <c r="AO1627" s="99">
        <f t="shared" si="127"/>
        <v>0</v>
      </c>
      <c r="AP1627" s="99">
        <f>SUMIFS(通讯通路门店!$K:$K,通讯通路门店!$S:$S,$G1627)</f>
        <v>0</v>
      </c>
      <c r="AQ1627" s="83"/>
      <c r="AR1627" s="99">
        <f>SUMIFS(通讯通路门店!$T:$T,通讯通路门店!$S:$S,$G1627)</f>
        <v>0</v>
      </c>
      <c r="AS1627" s="99">
        <f>SUMIFS(通讯通路门店!$U:$U,通讯通路门店!$S:$S,$G1627)</f>
        <v>0</v>
      </c>
      <c r="AT1627" s="99">
        <f>SUMIFS(通讯通路门店!$V:$V,通讯通路门店!$S:$S,$G1627)</f>
        <v>0</v>
      </c>
      <c r="AU1627" s="99">
        <f>SUMIFS(通讯通路门店!$W:$W,通讯通路门店!$S:$S,$G1627)</f>
        <v>0</v>
      </c>
      <c r="AV1627" s="99">
        <f>SUMIFS(通讯通路门店!$Z:$Z,通讯通路门店!$S:$S,$G1627)</f>
        <v>0</v>
      </c>
      <c r="AW1627" s="99">
        <f>SUMIFS(通讯通路门店!$AB:$AB,通讯通路门店!$S:$S,$G1627)</f>
        <v>0</v>
      </c>
      <c r="AX1627" s="99">
        <f>SUMIFS(通讯通路门店!$X:$X,通讯通路门店!$S:$S,$G1627)</f>
        <v>0</v>
      </c>
      <c r="AY1627" s="99">
        <f>SUMIFS(通讯通路门店!$Y:$Y,通讯通路门店!$S:$S,$G1627)</f>
        <v>0</v>
      </c>
      <c r="AZ1627" s="99">
        <f>SUMIFS(通讯通路门店!$AA:$AA,通讯通路门店!$S:$S,$G1627)</f>
        <v>0</v>
      </c>
      <c r="BA1627" s="99">
        <f t="shared" si="128"/>
        <v>0</v>
      </c>
      <c r="BB1627" s="99">
        <f t="shared" si="129"/>
        <v>0</v>
      </c>
      <c r="BC1627" s="99">
        <f>SUMIFS(通讯通路门店!$W:$W,通讯通路门店!$S:$S,$G1627,通讯通路门店!$J:$J,"荣耀体验店")+SUMIFS(通讯通路门店!$W:$W,通讯通路门店!$S:$S,$G1627,通讯通路门店!$J:$J,"荣耀授权专卖店")</f>
        <v>0</v>
      </c>
      <c r="BD1627" s="99">
        <f>SUMIFS(通讯通路门店!$Z:$Z,通讯通路门店!$S:$S,$G1627,通讯通路门店!$J:$J,"VIVO体验店")</f>
        <v>0</v>
      </c>
      <c r="BE1627" s="99">
        <f>SUMIFS(通讯通路门店!$AB:$AB,通讯通路门店!$S:$S,$G1627,通讯通路门店!$J:$J,"OPPO体验店")</f>
        <v>0</v>
      </c>
      <c r="BF1627" s="99">
        <f>SUMIFS(通讯通路门店!$X:$X,通讯通路门店!$S:$S,$G1627,通讯通路门店!$J:$J,"华为授权体验店")+SUMIFS(通讯通路门店!$AA:$AA,通讯通路门店!$S:$S,$G1627,通讯通路门店!$J:$J,"华为堡垒店")</f>
        <v>0</v>
      </c>
      <c r="BG1627" s="99">
        <f>SUMIFS(通讯通路门店!$Y:$Y,通讯通路门店!$S:$S,$G1627,通讯通路门店!$J:$J,"小米体验店")</f>
        <v>0</v>
      </c>
      <c r="BH1627" s="99">
        <f>SUMIFS(通讯通路门店!$AA:$AA,通讯通路门店!$S:$S,$G1627,通讯通路门店!$J:$J,"苹果体验店")</f>
        <v>0</v>
      </c>
      <c r="BI1627" s="99">
        <f>SUMIFS(通讯通路门店!$K:$K,通讯通路门店!$S:$S,$G1627,通讯通路门店!$J:$J,"其他品牌专卖店")</f>
        <v>0</v>
      </c>
      <c r="BJ1627" s="99">
        <f>SUMIFS(通讯通路门店!$AC:$AC,通讯通路门店!$S:$S,$G1627)</f>
        <v>0</v>
      </c>
      <c r="BK1627" s="99">
        <f>SUMIFS(通讯通路门店!$AD:$AD,通讯通路门店!$S:$S,$G1627)</f>
        <v>0</v>
      </c>
      <c r="BL1627" s="99">
        <f>SUMIFS(通讯通路门店!$AE:$AE,通讯通路门店!$S:$S,$G1627)</f>
        <v>0</v>
      </c>
      <c r="BM1627" s="99">
        <f>SUMIFS(通讯通路门店!$AF:$AF,通讯通路门店!$S:$S,$G1627)</f>
        <v>0</v>
      </c>
      <c r="BN1627" s="99">
        <f>SUMIFS(通讯通路门店!$AG:$AG,通讯通路门店!$S:$S,$G1627)</f>
        <v>0</v>
      </c>
      <c r="BO1627" s="99">
        <f>SUMIFS(通讯通路门店!$AH:$AH,通讯通路门店!$S:$S,$G1627)</f>
        <v>0</v>
      </c>
      <c r="BP1627" s="99">
        <f>SUMIFS(通讯通路门店!$AI:$AI,通讯通路门店!$S:$S,$G1627)</f>
        <v>0</v>
      </c>
      <c r="BQ1627" s="83"/>
    </row>
    <row r="1628" spans="1:69">
      <c r="A1628" s="99" t="str">
        <f>IFERROR(_xlfn.XLOOKUP($G1628,通讯通路门店!$S$4:$S$993931,通讯通路门店!$A$4:$A$993931,0,0),"")</f>
        <v>海南省</v>
      </c>
      <c r="B1628" s="99" t="str">
        <f>IFERROR(_xlfn.XLOOKUP($G1628,通讯通路门店!$S$4:$S$993931,通讯通路门店!$B$4:$B$993931,0,0),"")</f>
        <v>东方市</v>
      </c>
      <c r="C1628" s="99" t="str">
        <f>IFERROR(_xlfn.XLOOKUP($G1628,通讯通路门店!$S$4:$S$993931,通讯通路门店!$C$4:$C$993931,0,0),"")</f>
        <v>东方市</v>
      </c>
      <c r="D1628" s="99" t="str">
        <f>IFERROR(_xlfn.XLOOKUP($G1628,通讯通路门店!$S$4:$S$993931,通讯通路门店!$D$4:$D$993931,0,0),"")</f>
        <v>八所镇</v>
      </c>
      <c r="E1628" s="83"/>
      <c r="F1628" s="83"/>
      <c r="G1628" s="101"/>
      <c r="H1628" s="102">
        <f>IFERROR(_xlfn.XLOOKUP($G1628,通讯通路门店!$S$4:$S$993931,通讯通路门店!$R$4:$R$993931,0,0),"")</f>
        <v>0</v>
      </c>
      <c r="I1628" s="83"/>
      <c r="J1628" s="83"/>
      <c r="K1628" s="83"/>
      <c r="L1628" s="83"/>
      <c r="M1628" s="83"/>
      <c r="N1628" s="83"/>
      <c r="O1628" s="83"/>
      <c r="P1628" s="83"/>
      <c r="Q1628" s="83"/>
      <c r="R1628" s="83"/>
      <c r="S1628" s="83"/>
      <c r="T1628" s="83"/>
      <c r="U1628" s="99">
        <f>COUNTIF(通讯通路门店!$S:$S,$G1628)</f>
        <v>0</v>
      </c>
      <c r="V1628" s="99">
        <f>COUNTIFS(通讯通路门店!$S:$S,$G1628,通讯通路门店!$J:$J,"综合卖场")</f>
        <v>0</v>
      </c>
      <c r="W1628" s="99">
        <f>SUMIFS(通讯通路门店!$AJ:$AJ,通讯通路门店!$S:$S,通讯客户沙盘!$G1628)</f>
        <v>0</v>
      </c>
      <c r="X1628" s="99">
        <f t="shared" si="125"/>
        <v>0</v>
      </c>
      <c r="Y1628" s="99">
        <f>COUNTIFS(通讯通路门店!$S:$S,$G1628,通讯通路门店!$J:$J,"荣耀体验店")+COUNTIFS(通讯通路门店!$S:$S,$G1628,通讯通路门店!$J:$J,"荣耀授权专卖店")</f>
        <v>0</v>
      </c>
      <c r="Z1628" s="99">
        <f>COUNTIFS(通讯通路门店!$S:$S,$G1628,通讯通路门店!$J:$J,"VIVO体验店")</f>
        <v>0</v>
      </c>
      <c r="AA1628" s="99">
        <f>COUNTIFS(通讯通路门店!$S:$S,$G1628,通讯通路门店!$J:$J,"OPPO体验店")</f>
        <v>0</v>
      </c>
      <c r="AB1628" s="99">
        <f>COUNTIFS(通讯通路门店!$S:$S,$G1628,通讯通路门店!$J:$J,"华为授权体验店")+COUNTIFS(通讯通路门店!$S:$S,$G1628,通讯通路门店!$J:$J,"华为堡垒店")</f>
        <v>0</v>
      </c>
      <c r="AC1628" s="99">
        <f>COUNTIFS(通讯通路门店!$S:$S,$G1628,通讯通路门店!$J:$J,"小米体验店")</f>
        <v>0</v>
      </c>
      <c r="AD1628" s="99">
        <f>COUNTIFS(通讯通路门店!$S:$S,$G1628,通讯通路门店!$J:$J,"苹果体验店")</f>
        <v>0</v>
      </c>
      <c r="AE1628" s="99">
        <f>COUNTIFS(通讯通路门店!$S:$S,$G1628,通讯通路门店!$J:$J,"其他品牌专卖店")</f>
        <v>0</v>
      </c>
      <c r="AF1628" s="99">
        <f>SUMIFS(通讯通路门店!$BI:$BI,通讯通路门店!$S:$S,$G1628)</f>
        <v>0</v>
      </c>
      <c r="AG1628" s="99">
        <f>SUMIFS(通讯通路门店!$BH:$BH,通讯通路门店!$S:$S,$G1628)</f>
        <v>0</v>
      </c>
      <c r="AH1628" s="99">
        <f t="shared" si="126"/>
        <v>0</v>
      </c>
      <c r="AI1628" s="99">
        <f>SUMIFS(通讯通路门店!$BB:$BB,通讯通路门店!$S:$S,$G1628)</f>
        <v>0</v>
      </c>
      <c r="AJ1628" s="99">
        <f>SUMIFS(通讯通路门店!$BE:$BE,通讯通路门店!$S:$S,$G1628)</f>
        <v>0</v>
      </c>
      <c r="AK1628" s="99">
        <f>SUMIFS(通讯通路门店!$BG:$BG,通讯通路门店!$S:$S,$G1628)</f>
        <v>0</v>
      </c>
      <c r="AL1628" s="99">
        <f>SUMIFS(通讯通路门店!$BC:$BC,通讯通路门店!$S:$S,$G1628)</f>
        <v>0</v>
      </c>
      <c r="AM1628" s="99">
        <f>SUMIFS(通讯通路门店!$BD:$BD,通讯通路门店!$S:$S,$G1628)</f>
        <v>0</v>
      </c>
      <c r="AN1628" s="99">
        <f>SUMIFS(通讯通路门店!$BF:$BF,通讯通路门店!$S:$S,$G1628)</f>
        <v>0</v>
      </c>
      <c r="AO1628" s="99">
        <f t="shared" si="127"/>
        <v>0</v>
      </c>
      <c r="AP1628" s="99">
        <f>SUMIFS(通讯通路门店!$K:$K,通讯通路门店!$S:$S,$G1628)</f>
        <v>0</v>
      </c>
      <c r="AQ1628" s="83"/>
      <c r="AR1628" s="99">
        <f>SUMIFS(通讯通路门店!$T:$T,通讯通路门店!$S:$S,$G1628)</f>
        <v>0</v>
      </c>
      <c r="AS1628" s="99">
        <f>SUMIFS(通讯通路门店!$U:$U,通讯通路门店!$S:$S,$G1628)</f>
        <v>0</v>
      </c>
      <c r="AT1628" s="99">
        <f>SUMIFS(通讯通路门店!$V:$V,通讯通路门店!$S:$S,$G1628)</f>
        <v>0</v>
      </c>
      <c r="AU1628" s="99">
        <f>SUMIFS(通讯通路门店!$W:$W,通讯通路门店!$S:$S,$G1628)</f>
        <v>0</v>
      </c>
      <c r="AV1628" s="99">
        <f>SUMIFS(通讯通路门店!$Z:$Z,通讯通路门店!$S:$S,$G1628)</f>
        <v>0</v>
      </c>
      <c r="AW1628" s="99">
        <f>SUMIFS(通讯通路门店!$AB:$AB,通讯通路门店!$S:$S,$G1628)</f>
        <v>0</v>
      </c>
      <c r="AX1628" s="99">
        <f>SUMIFS(通讯通路门店!$X:$X,通讯通路门店!$S:$S,$G1628)</f>
        <v>0</v>
      </c>
      <c r="AY1628" s="99">
        <f>SUMIFS(通讯通路门店!$Y:$Y,通讯通路门店!$S:$S,$G1628)</f>
        <v>0</v>
      </c>
      <c r="AZ1628" s="99">
        <f>SUMIFS(通讯通路门店!$AA:$AA,通讯通路门店!$S:$S,$G1628)</f>
        <v>0</v>
      </c>
      <c r="BA1628" s="99">
        <f t="shared" si="128"/>
        <v>0</v>
      </c>
      <c r="BB1628" s="99">
        <f t="shared" si="129"/>
        <v>0</v>
      </c>
      <c r="BC1628" s="99">
        <f>SUMIFS(通讯通路门店!$W:$W,通讯通路门店!$S:$S,$G1628,通讯通路门店!$J:$J,"荣耀体验店")+SUMIFS(通讯通路门店!$W:$W,通讯通路门店!$S:$S,$G1628,通讯通路门店!$J:$J,"荣耀授权专卖店")</f>
        <v>0</v>
      </c>
      <c r="BD1628" s="99">
        <f>SUMIFS(通讯通路门店!$Z:$Z,通讯通路门店!$S:$S,$G1628,通讯通路门店!$J:$J,"VIVO体验店")</f>
        <v>0</v>
      </c>
      <c r="BE1628" s="99">
        <f>SUMIFS(通讯通路门店!$AB:$AB,通讯通路门店!$S:$S,$G1628,通讯通路门店!$J:$J,"OPPO体验店")</f>
        <v>0</v>
      </c>
      <c r="BF1628" s="99">
        <f>SUMIFS(通讯通路门店!$X:$X,通讯通路门店!$S:$S,$G1628,通讯通路门店!$J:$J,"华为授权体验店")+SUMIFS(通讯通路门店!$AA:$AA,通讯通路门店!$S:$S,$G1628,通讯通路门店!$J:$J,"华为堡垒店")</f>
        <v>0</v>
      </c>
      <c r="BG1628" s="99">
        <f>SUMIFS(通讯通路门店!$Y:$Y,通讯通路门店!$S:$S,$G1628,通讯通路门店!$J:$J,"小米体验店")</f>
        <v>0</v>
      </c>
      <c r="BH1628" s="99">
        <f>SUMIFS(通讯通路门店!$AA:$AA,通讯通路门店!$S:$S,$G1628,通讯通路门店!$J:$J,"苹果体验店")</f>
        <v>0</v>
      </c>
      <c r="BI1628" s="99">
        <f>SUMIFS(通讯通路门店!$K:$K,通讯通路门店!$S:$S,$G1628,通讯通路门店!$J:$J,"其他品牌专卖店")</f>
        <v>0</v>
      </c>
      <c r="BJ1628" s="99">
        <f>SUMIFS(通讯通路门店!$AC:$AC,通讯通路门店!$S:$S,$G1628)</f>
        <v>0</v>
      </c>
      <c r="BK1628" s="99">
        <f>SUMIFS(通讯通路门店!$AD:$AD,通讯通路门店!$S:$S,$G1628)</f>
        <v>0</v>
      </c>
      <c r="BL1628" s="99">
        <f>SUMIFS(通讯通路门店!$AE:$AE,通讯通路门店!$S:$S,$G1628)</f>
        <v>0</v>
      </c>
      <c r="BM1628" s="99">
        <f>SUMIFS(通讯通路门店!$AF:$AF,通讯通路门店!$S:$S,$G1628)</f>
        <v>0</v>
      </c>
      <c r="BN1628" s="99">
        <f>SUMIFS(通讯通路门店!$AG:$AG,通讯通路门店!$S:$S,$G1628)</f>
        <v>0</v>
      </c>
      <c r="BO1628" s="99">
        <f>SUMIFS(通讯通路门店!$AH:$AH,通讯通路门店!$S:$S,$G1628)</f>
        <v>0</v>
      </c>
      <c r="BP1628" s="99">
        <f>SUMIFS(通讯通路门店!$AI:$AI,通讯通路门店!$S:$S,$G1628)</f>
        <v>0</v>
      </c>
      <c r="BQ1628" s="83"/>
    </row>
    <row r="1629" spans="1:69">
      <c r="A1629" s="99" t="str">
        <f>IFERROR(_xlfn.XLOOKUP($G1629,通讯通路门店!$S$4:$S$993931,通讯通路门店!$A$4:$A$993931,0,0),"")</f>
        <v>海南省</v>
      </c>
      <c r="B1629" s="99" t="str">
        <f>IFERROR(_xlfn.XLOOKUP($G1629,通讯通路门店!$S$4:$S$993931,通讯通路门店!$B$4:$B$993931,0,0),"")</f>
        <v>东方市</v>
      </c>
      <c r="C1629" s="99" t="str">
        <f>IFERROR(_xlfn.XLOOKUP($G1629,通讯通路门店!$S$4:$S$993931,通讯通路门店!$C$4:$C$993931,0,0),"")</f>
        <v>东方市</v>
      </c>
      <c r="D1629" s="99" t="str">
        <f>IFERROR(_xlfn.XLOOKUP($G1629,通讯通路门店!$S$4:$S$993931,通讯通路门店!$D$4:$D$993931,0,0),"")</f>
        <v>八所镇</v>
      </c>
      <c r="E1629" s="83"/>
      <c r="F1629" s="83"/>
      <c r="G1629" s="101"/>
      <c r="H1629" s="102">
        <f>IFERROR(_xlfn.XLOOKUP($G1629,通讯通路门店!$S$4:$S$993931,通讯通路门店!$R$4:$R$993931,0,0),"")</f>
        <v>0</v>
      </c>
      <c r="I1629" s="83"/>
      <c r="J1629" s="83"/>
      <c r="K1629" s="83"/>
      <c r="L1629" s="83"/>
      <c r="M1629" s="83"/>
      <c r="N1629" s="83"/>
      <c r="O1629" s="83"/>
      <c r="P1629" s="83"/>
      <c r="Q1629" s="83"/>
      <c r="R1629" s="83"/>
      <c r="S1629" s="83"/>
      <c r="T1629" s="83"/>
      <c r="U1629" s="99">
        <f>COUNTIF(通讯通路门店!$S:$S,$G1629)</f>
        <v>0</v>
      </c>
      <c r="V1629" s="99">
        <f>COUNTIFS(通讯通路门店!$S:$S,$G1629,通讯通路门店!$J:$J,"综合卖场")</f>
        <v>0</v>
      </c>
      <c r="W1629" s="99">
        <f>SUMIFS(通讯通路门店!$AJ:$AJ,通讯通路门店!$S:$S,通讯客户沙盘!$G1629)</f>
        <v>0</v>
      </c>
      <c r="X1629" s="99">
        <f t="shared" si="125"/>
        <v>0</v>
      </c>
      <c r="Y1629" s="99">
        <f>COUNTIFS(通讯通路门店!$S:$S,$G1629,通讯通路门店!$J:$J,"荣耀体验店")+COUNTIFS(通讯通路门店!$S:$S,$G1629,通讯通路门店!$J:$J,"荣耀授权专卖店")</f>
        <v>0</v>
      </c>
      <c r="Z1629" s="99">
        <f>COUNTIFS(通讯通路门店!$S:$S,$G1629,通讯通路门店!$J:$J,"VIVO体验店")</f>
        <v>0</v>
      </c>
      <c r="AA1629" s="99">
        <f>COUNTIFS(通讯通路门店!$S:$S,$G1629,通讯通路门店!$J:$J,"OPPO体验店")</f>
        <v>0</v>
      </c>
      <c r="AB1629" s="99">
        <f>COUNTIFS(通讯通路门店!$S:$S,$G1629,通讯通路门店!$J:$J,"华为授权体验店")+COUNTIFS(通讯通路门店!$S:$S,$G1629,通讯通路门店!$J:$J,"华为堡垒店")</f>
        <v>0</v>
      </c>
      <c r="AC1629" s="99">
        <f>COUNTIFS(通讯通路门店!$S:$S,$G1629,通讯通路门店!$J:$J,"小米体验店")</f>
        <v>0</v>
      </c>
      <c r="AD1629" s="99">
        <f>COUNTIFS(通讯通路门店!$S:$S,$G1629,通讯通路门店!$J:$J,"苹果体验店")</f>
        <v>0</v>
      </c>
      <c r="AE1629" s="99">
        <f>COUNTIFS(通讯通路门店!$S:$S,$G1629,通讯通路门店!$J:$J,"其他品牌专卖店")</f>
        <v>0</v>
      </c>
      <c r="AF1629" s="99">
        <f>SUMIFS(通讯通路门店!$BI:$BI,通讯通路门店!$S:$S,$G1629)</f>
        <v>0</v>
      </c>
      <c r="AG1629" s="99">
        <f>SUMIFS(通讯通路门店!$BH:$BH,通讯通路门店!$S:$S,$G1629)</f>
        <v>0</v>
      </c>
      <c r="AH1629" s="99">
        <f t="shared" si="126"/>
        <v>0</v>
      </c>
      <c r="AI1629" s="99">
        <f>SUMIFS(通讯通路门店!$BB:$BB,通讯通路门店!$S:$S,$G1629)</f>
        <v>0</v>
      </c>
      <c r="AJ1629" s="99">
        <f>SUMIFS(通讯通路门店!$BE:$BE,通讯通路门店!$S:$S,$G1629)</f>
        <v>0</v>
      </c>
      <c r="AK1629" s="99">
        <f>SUMIFS(通讯通路门店!$BG:$BG,通讯通路门店!$S:$S,$G1629)</f>
        <v>0</v>
      </c>
      <c r="AL1629" s="99">
        <f>SUMIFS(通讯通路门店!$BC:$BC,通讯通路门店!$S:$S,$G1629)</f>
        <v>0</v>
      </c>
      <c r="AM1629" s="99">
        <f>SUMIFS(通讯通路门店!$BD:$BD,通讯通路门店!$S:$S,$G1629)</f>
        <v>0</v>
      </c>
      <c r="AN1629" s="99">
        <f>SUMIFS(通讯通路门店!$BF:$BF,通讯通路门店!$S:$S,$G1629)</f>
        <v>0</v>
      </c>
      <c r="AO1629" s="99">
        <f t="shared" si="127"/>
        <v>0</v>
      </c>
      <c r="AP1629" s="99">
        <f>SUMIFS(通讯通路门店!$K:$K,通讯通路门店!$S:$S,$G1629)</f>
        <v>0</v>
      </c>
      <c r="AQ1629" s="83"/>
      <c r="AR1629" s="99">
        <f>SUMIFS(通讯通路门店!$T:$T,通讯通路门店!$S:$S,$G1629)</f>
        <v>0</v>
      </c>
      <c r="AS1629" s="99">
        <f>SUMIFS(通讯通路门店!$U:$U,通讯通路门店!$S:$S,$G1629)</f>
        <v>0</v>
      </c>
      <c r="AT1629" s="99">
        <f>SUMIFS(通讯通路门店!$V:$V,通讯通路门店!$S:$S,$G1629)</f>
        <v>0</v>
      </c>
      <c r="AU1629" s="99">
        <f>SUMIFS(通讯通路门店!$W:$W,通讯通路门店!$S:$S,$G1629)</f>
        <v>0</v>
      </c>
      <c r="AV1629" s="99">
        <f>SUMIFS(通讯通路门店!$Z:$Z,通讯通路门店!$S:$S,$G1629)</f>
        <v>0</v>
      </c>
      <c r="AW1629" s="99">
        <f>SUMIFS(通讯通路门店!$AB:$AB,通讯通路门店!$S:$S,$G1629)</f>
        <v>0</v>
      </c>
      <c r="AX1629" s="99">
        <f>SUMIFS(通讯通路门店!$X:$X,通讯通路门店!$S:$S,$G1629)</f>
        <v>0</v>
      </c>
      <c r="AY1629" s="99">
        <f>SUMIFS(通讯通路门店!$Y:$Y,通讯通路门店!$S:$S,$G1629)</f>
        <v>0</v>
      </c>
      <c r="AZ1629" s="99">
        <f>SUMIFS(通讯通路门店!$AA:$AA,通讯通路门店!$S:$S,$G1629)</f>
        <v>0</v>
      </c>
      <c r="BA1629" s="99">
        <f t="shared" si="128"/>
        <v>0</v>
      </c>
      <c r="BB1629" s="99">
        <f t="shared" si="129"/>
        <v>0</v>
      </c>
      <c r="BC1629" s="99">
        <f>SUMIFS(通讯通路门店!$W:$W,通讯通路门店!$S:$S,$G1629,通讯通路门店!$J:$J,"荣耀体验店")+SUMIFS(通讯通路门店!$W:$W,通讯通路门店!$S:$S,$G1629,通讯通路门店!$J:$J,"荣耀授权专卖店")</f>
        <v>0</v>
      </c>
      <c r="BD1629" s="99">
        <f>SUMIFS(通讯通路门店!$Z:$Z,通讯通路门店!$S:$S,$G1629,通讯通路门店!$J:$J,"VIVO体验店")</f>
        <v>0</v>
      </c>
      <c r="BE1629" s="99">
        <f>SUMIFS(通讯通路门店!$AB:$AB,通讯通路门店!$S:$S,$G1629,通讯通路门店!$J:$J,"OPPO体验店")</f>
        <v>0</v>
      </c>
      <c r="BF1629" s="99">
        <f>SUMIFS(通讯通路门店!$X:$X,通讯通路门店!$S:$S,$G1629,通讯通路门店!$J:$J,"华为授权体验店")+SUMIFS(通讯通路门店!$AA:$AA,通讯通路门店!$S:$S,$G1629,通讯通路门店!$J:$J,"华为堡垒店")</f>
        <v>0</v>
      </c>
      <c r="BG1629" s="99">
        <f>SUMIFS(通讯通路门店!$Y:$Y,通讯通路门店!$S:$S,$G1629,通讯通路门店!$J:$J,"小米体验店")</f>
        <v>0</v>
      </c>
      <c r="BH1629" s="99">
        <f>SUMIFS(通讯通路门店!$AA:$AA,通讯通路门店!$S:$S,$G1629,通讯通路门店!$J:$J,"苹果体验店")</f>
        <v>0</v>
      </c>
      <c r="BI1629" s="99">
        <f>SUMIFS(通讯通路门店!$K:$K,通讯通路门店!$S:$S,$G1629,通讯通路门店!$J:$J,"其他品牌专卖店")</f>
        <v>0</v>
      </c>
      <c r="BJ1629" s="99">
        <f>SUMIFS(通讯通路门店!$AC:$AC,通讯通路门店!$S:$S,$G1629)</f>
        <v>0</v>
      </c>
      <c r="BK1629" s="99">
        <f>SUMIFS(通讯通路门店!$AD:$AD,通讯通路门店!$S:$S,$G1629)</f>
        <v>0</v>
      </c>
      <c r="BL1629" s="99">
        <f>SUMIFS(通讯通路门店!$AE:$AE,通讯通路门店!$S:$S,$G1629)</f>
        <v>0</v>
      </c>
      <c r="BM1629" s="99">
        <f>SUMIFS(通讯通路门店!$AF:$AF,通讯通路门店!$S:$S,$G1629)</f>
        <v>0</v>
      </c>
      <c r="BN1629" s="99">
        <f>SUMIFS(通讯通路门店!$AG:$AG,通讯通路门店!$S:$S,$G1629)</f>
        <v>0</v>
      </c>
      <c r="BO1629" s="99">
        <f>SUMIFS(通讯通路门店!$AH:$AH,通讯通路门店!$S:$S,$G1629)</f>
        <v>0</v>
      </c>
      <c r="BP1629" s="99">
        <f>SUMIFS(通讯通路门店!$AI:$AI,通讯通路门店!$S:$S,$G1629)</f>
        <v>0</v>
      </c>
      <c r="BQ1629" s="83"/>
    </row>
    <row r="1630" spans="1:69">
      <c r="A1630" s="99" t="str">
        <f>IFERROR(_xlfn.XLOOKUP($G1630,通讯通路门店!$S$4:$S$993931,通讯通路门店!$A$4:$A$993931,0,0),"")</f>
        <v>海南省</v>
      </c>
      <c r="B1630" s="99" t="str">
        <f>IFERROR(_xlfn.XLOOKUP($G1630,通讯通路门店!$S$4:$S$993931,通讯通路门店!$B$4:$B$993931,0,0),"")</f>
        <v>东方市</v>
      </c>
      <c r="C1630" s="99" t="str">
        <f>IFERROR(_xlfn.XLOOKUP($G1630,通讯通路门店!$S$4:$S$993931,通讯通路门店!$C$4:$C$993931,0,0),"")</f>
        <v>东方市</v>
      </c>
      <c r="D1630" s="99" t="str">
        <f>IFERROR(_xlfn.XLOOKUP($G1630,通讯通路门店!$S$4:$S$993931,通讯通路门店!$D$4:$D$993931,0,0),"")</f>
        <v>八所镇</v>
      </c>
      <c r="E1630" s="83"/>
      <c r="F1630" s="83"/>
      <c r="G1630" s="101"/>
      <c r="H1630" s="102">
        <f>IFERROR(_xlfn.XLOOKUP($G1630,通讯通路门店!$S$4:$S$993931,通讯通路门店!$R$4:$R$993931,0,0),"")</f>
        <v>0</v>
      </c>
      <c r="I1630" s="83"/>
      <c r="J1630" s="83"/>
      <c r="K1630" s="83"/>
      <c r="L1630" s="83"/>
      <c r="M1630" s="83"/>
      <c r="N1630" s="83"/>
      <c r="O1630" s="83"/>
      <c r="P1630" s="83"/>
      <c r="Q1630" s="83"/>
      <c r="R1630" s="83"/>
      <c r="S1630" s="83"/>
      <c r="T1630" s="83"/>
      <c r="U1630" s="99">
        <f>COUNTIF(通讯通路门店!$S:$S,$G1630)</f>
        <v>0</v>
      </c>
      <c r="V1630" s="99">
        <f>COUNTIFS(通讯通路门店!$S:$S,$G1630,通讯通路门店!$J:$J,"综合卖场")</f>
        <v>0</v>
      </c>
      <c r="W1630" s="99">
        <f>SUMIFS(通讯通路门店!$AJ:$AJ,通讯通路门店!$S:$S,通讯客户沙盘!$G1630)</f>
        <v>0</v>
      </c>
      <c r="X1630" s="99">
        <f t="shared" si="125"/>
        <v>0</v>
      </c>
      <c r="Y1630" s="99">
        <f>COUNTIFS(通讯通路门店!$S:$S,$G1630,通讯通路门店!$J:$J,"荣耀体验店")+COUNTIFS(通讯通路门店!$S:$S,$G1630,通讯通路门店!$J:$J,"荣耀授权专卖店")</f>
        <v>0</v>
      </c>
      <c r="Z1630" s="99">
        <f>COUNTIFS(通讯通路门店!$S:$S,$G1630,通讯通路门店!$J:$J,"VIVO体验店")</f>
        <v>0</v>
      </c>
      <c r="AA1630" s="99">
        <f>COUNTIFS(通讯通路门店!$S:$S,$G1630,通讯通路门店!$J:$J,"OPPO体验店")</f>
        <v>0</v>
      </c>
      <c r="AB1630" s="99">
        <f>COUNTIFS(通讯通路门店!$S:$S,$G1630,通讯通路门店!$J:$J,"华为授权体验店")+COUNTIFS(通讯通路门店!$S:$S,$G1630,通讯通路门店!$J:$J,"华为堡垒店")</f>
        <v>0</v>
      </c>
      <c r="AC1630" s="99">
        <f>COUNTIFS(通讯通路门店!$S:$S,$G1630,通讯通路门店!$J:$J,"小米体验店")</f>
        <v>0</v>
      </c>
      <c r="AD1630" s="99">
        <f>COUNTIFS(通讯通路门店!$S:$S,$G1630,通讯通路门店!$J:$J,"苹果体验店")</f>
        <v>0</v>
      </c>
      <c r="AE1630" s="99">
        <f>COUNTIFS(通讯通路门店!$S:$S,$G1630,通讯通路门店!$J:$J,"其他品牌专卖店")</f>
        <v>0</v>
      </c>
      <c r="AF1630" s="99">
        <f>SUMIFS(通讯通路门店!$BI:$BI,通讯通路门店!$S:$S,$G1630)</f>
        <v>0</v>
      </c>
      <c r="AG1630" s="99">
        <f>SUMIFS(通讯通路门店!$BH:$BH,通讯通路门店!$S:$S,$G1630)</f>
        <v>0</v>
      </c>
      <c r="AH1630" s="99">
        <f t="shared" si="126"/>
        <v>0</v>
      </c>
      <c r="AI1630" s="99">
        <f>SUMIFS(通讯通路门店!$BB:$BB,通讯通路门店!$S:$S,$G1630)</f>
        <v>0</v>
      </c>
      <c r="AJ1630" s="99">
        <f>SUMIFS(通讯通路门店!$BE:$BE,通讯通路门店!$S:$S,$G1630)</f>
        <v>0</v>
      </c>
      <c r="AK1630" s="99">
        <f>SUMIFS(通讯通路门店!$BG:$BG,通讯通路门店!$S:$S,$G1630)</f>
        <v>0</v>
      </c>
      <c r="AL1630" s="99">
        <f>SUMIFS(通讯通路门店!$BC:$BC,通讯通路门店!$S:$S,$G1630)</f>
        <v>0</v>
      </c>
      <c r="AM1630" s="99">
        <f>SUMIFS(通讯通路门店!$BD:$BD,通讯通路门店!$S:$S,$G1630)</f>
        <v>0</v>
      </c>
      <c r="AN1630" s="99">
        <f>SUMIFS(通讯通路门店!$BF:$BF,通讯通路门店!$S:$S,$G1630)</f>
        <v>0</v>
      </c>
      <c r="AO1630" s="99">
        <f t="shared" si="127"/>
        <v>0</v>
      </c>
      <c r="AP1630" s="99">
        <f>SUMIFS(通讯通路门店!$K:$K,通讯通路门店!$S:$S,$G1630)</f>
        <v>0</v>
      </c>
      <c r="AQ1630" s="83"/>
      <c r="AR1630" s="99">
        <f>SUMIFS(通讯通路门店!$T:$T,通讯通路门店!$S:$S,$G1630)</f>
        <v>0</v>
      </c>
      <c r="AS1630" s="99">
        <f>SUMIFS(通讯通路门店!$U:$U,通讯通路门店!$S:$S,$G1630)</f>
        <v>0</v>
      </c>
      <c r="AT1630" s="99">
        <f>SUMIFS(通讯通路门店!$V:$V,通讯通路门店!$S:$S,$G1630)</f>
        <v>0</v>
      </c>
      <c r="AU1630" s="99">
        <f>SUMIFS(通讯通路门店!$W:$W,通讯通路门店!$S:$S,$G1630)</f>
        <v>0</v>
      </c>
      <c r="AV1630" s="99">
        <f>SUMIFS(通讯通路门店!$Z:$Z,通讯通路门店!$S:$S,$G1630)</f>
        <v>0</v>
      </c>
      <c r="AW1630" s="99">
        <f>SUMIFS(通讯通路门店!$AB:$AB,通讯通路门店!$S:$S,$G1630)</f>
        <v>0</v>
      </c>
      <c r="AX1630" s="99">
        <f>SUMIFS(通讯通路门店!$X:$X,通讯通路门店!$S:$S,$G1630)</f>
        <v>0</v>
      </c>
      <c r="AY1630" s="99">
        <f>SUMIFS(通讯通路门店!$Y:$Y,通讯通路门店!$S:$S,$G1630)</f>
        <v>0</v>
      </c>
      <c r="AZ1630" s="99">
        <f>SUMIFS(通讯通路门店!$AA:$AA,通讯通路门店!$S:$S,$G1630)</f>
        <v>0</v>
      </c>
      <c r="BA1630" s="99">
        <f t="shared" si="128"/>
        <v>0</v>
      </c>
      <c r="BB1630" s="99">
        <f t="shared" si="129"/>
        <v>0</v>
      </c>
      <c r="BC1630" s="99">
        <f>SUMIFS(通讯通路门店!$W:$W,通讯通路门店!$S:$S,$G1630,通讯通路门店!$J:$J,"荣耀体验店")+SUMIFS(通讯通路门店!$W:$W,通讯通路门店!$S:$S,$G1630,通讯通路门店!$J:$J,"荣耀授权专卖店")</f>
        <v>0</v>
      </c>
      <c r="BD1630" s="99">
        <f>SUMIFS(通讯通路门店!$Z:$Z,通讯通路门店!$S:$S,$G1630,通讯通路门店!$J:$J,"VIVO体验店")</f>
        <v>0</v>
      </c>
      <c r="BE1630" s="99">
        <f>SUMIFS(通讯通路门店!$AB:$AB,通讯通路门店!$S:$S,$G1630,通讯通路门店!$J:$J,"OPPO体验店")</f>
        <v>0</v>
      </c>
      <c r="BF1630" s="99">
        <f>SUMIFS(通讯通路门店!$X:$X,通讯通路门店!$S:$S,$G1630,通讯通路门店!$J:$J,"华为授权体验店")+SUMIFS(通讯通路门店!$AA:$AA,通讯通路门店!$S:$S,$G1630,通讯通路门店!$J:$J,"华为堡垒店")</f>
        <v>0</v>
      </c>
      <c r="BG1630" s="99">
        <f>SUMIFS(通讯通路门店!$Y:$Y,通讯通路门店!$S:$S,$G1630,通讯通路门店!$J:$J,"小米体验店")</f>
        <v>0</v>
      </c>
      <c r="BH1630" s="99">
        <f>SUMIFS(通讯通路门店!$AA:$AA,通讯通路门店!$S:$S,$G1630,通讯通路门店!$J:$J,"苹果体验店")</f>
        <v>0</v>
      </c>
      <c r="BI1630" s="99">
        <f>SUMIFS(通讯通路门店!$K:$K,通讯通路门店!$S:$S,$G1630,通讯通路门店!$J:$J,"其他品牌专卖店")</f>
        <v>0</v>
      </c>
      <c r="BJ1630" s="99">
        <f>SUMIFS(通讯通路门店!$AC:$AC,通讯通路门店!$S:$S,$G1630)</f>
        <v>0</v>
      </c>
      <c r="BK1630" s="99">
        <f>SUMIFS(通讯通路门店!$AD:$AD,通讯通路门店!$S:$S,$G1630)</f>
        <v>0</v>
      </c>
      <c r="BL1630" s="99">
        <f>SUMIFS(通讯通路门店!$AE:$AE,通讯通路门店!$S:$S,$G1630)</f>
        <v>0</v>
      </c>
      <c r="BM1630" s="99">
        <f>SUMIFS(通讯通路门店!$AF:$AF,通讯通路门店!$S:$S,$G1630)</f>
        <v>0</v>
      </c>
      <c r="BN1630" s="99">
        <f>SUMIFS(通讯通路门店!$AG:$AG,通讯通路门店!$S:$S,$G1630)</f>
        <v>0</v>
      </c>
      <c r="BO1630" s="99">
        <f>SUMIFS(通讯通路门店!$AH:$AH,通讯通路门店!$S:$S,$G1630)</f>
        <v>0</v>
      </c>
      <c r="BP1630" s="99">
        <f>SUMIFS(通讯通路门店!$AI:$AI,通讯通路门店!$S:$S,$G1630)</f>
        <v>0</v>
      </c>
      <c r="BQ1630" s="83"/>
    </row>
    <row r="1631" spans="1:69">
      <c r="A1631" s="99" t="str">
        <f>IFERROR(_xlfn.XLOOKUP($G1631,通讯通路门店!$S$4:$S$993931,通讯通路门店!$A$4:$A$993931,0,0),"")</f>
        <v>海南省</v>
      </c>
      <c r="B1631" s="99" t="str">
        <f>IFERROR(_xlfn.XLOOKUP($G1631,通讯通路门店!$S$4:$S$993931,通讯通路门店!$B$4:$B$993931,0,0),"")</f>
        <v>东方市</v>
      </c>
      <c r="C1631" s="99" t="str">
        <f>IFERROR(_xlfn.XLOOKUP($G1631,通讯通路门店!$S$4:$S$993931,通讯通路门店!$C$4:$C$993931,0,0),"")</f>
        <v>东方市</v>
      </c>
      <c r="D1631" s="99" t="str">
        <f>IFERROR(_xlfn.XLOOKUP($G1631,通讯通路门店!$S$4:$S$993931,通讯通路门店!$D$4:$D$993931,0,0),"")</f>
        <v>八所镇</v>
      </c>
      <c r="E1631" s="83"/>
      <c r="F1631" s="83"/>
      <c r="G1631" s="101"/>
      <c r="H1631" s="102">
        <f>IFERROR(_xlfn.XLOOKUP($G1631,通讯通路门店!$S$4:$S$993931,通讯通路门店!$R$4:$R$993931,0,0),"")</f>
        <v>0</v>
      </c>
      <c r="I1631" s="83"/>
      <c r="J1631" s="83"/>
      <c r="K1631" s="83"/>
      <c r="L1631" s="83"/>
      <c r="M1631" s="83"/>
      <c r="N1631" s="83"/>
      <c r="O1631" s="83"/>
      <c r="P1631" s="83"/>
      <c r="Q1631" s="83"/>
      <c r="R1631" s="83"/>
      <c r="S1631" s="83"/>
      <c r="T1631" s="83"/>
      <c r="U1631" s="99">
        <f>COUNTIF(通讯通路门店!$S:$S,$G1631)</f>
        <v>0</v>
      </c>
      <c r="V1631" s="99">
        <f>COUNTIFS(通讯通路门店!$S:$S,$G1631,通讯通路门店!$J:$J,"综合卖场")</f>
        <v>0</v>
      </c>
      <c r="W1631" s="99">
        <f>SUMIFS(通讯通路门店!$AJ:$AJ,通讯通路门店!$S:$S,通讯客户沙盘!$G1631)</f>
        <v>0</v>
      </c>
      <c r="X1631" s="99">
        <f t="shared" si="125"/>
        <v>0</v>
      </c>
      <c r="Y1631" s="99">
        <f>COUNTIFS(通讯通路门店!$S:$S,$G1631,通讯通路门店!$J:$J,"荣耀体验店")+COUNTIFS(通讯通路门店!$S:$S,$G1631,通讯通路门店!$J:$J,"荣耀授权专卖店")</f>
        <v>0</v>
      </c>
      <c r="Z1631" s="99">
        <f>COUNTIFS(通讯通路门店!$S:$S,$G1631,通讯通路门店!$J:$J,"VIVO体验店")</f>
        <v>0</v>
      </c>
      <c r="AA1631" s="99">
        <f>COUNTIFS(通讯通路门店!$S:$S,$G1631,通讯通路门店!$J:$J,"OPPO体验店")</f>
        <v>0</v>
      </c>
      <c r="AB1631" s="99">
        <f>COUNTIFS(通讯通路门店!$S:$S,$G1631,通讯通路门店!$J:$J,"华为授权体验店")+COUNTIFS(通讯通路门店!$S:$S,$G1631,通讯通路门店!$J:$J,"华为堡垒店")</f>
        <v>0</v>
      </c>
      <c r="AC1631" s="99">
        <f>COUNTIFS(通讯通路门店!$S:$S,$G1631,通讯通路门店!$J:$J,"小米体验店")</f>
        <v>0</v>
      </c>
      <c r="AD1631" s="99">
        <f>COUNTIFS(通讯通路门店!$S:$S,$G1631,通讯通路门店!$J:$J,"苹果体验店")</f>
        <v>0</v>
      </c>
      <c r="AE1631" s="99">
        <f>COUNTIFS(通讯通路门店!$S:$S,$G1631,通讯通路门店!$J:$J,"其他品牌专卖店")</f>
        <v>0</v>
      </c>
      <c r="AF1631" s="99">
        <f>SUMIFS(通讯通路门店!$BI:$BI,通讯通路门店!$S:$S,$G1631)</f>
        <v>0</v>
      </c>
      <c r="AG1631" s="99">
        <f>SUMIFS(通讯通路门店!$BH:$BH,通讯通路门店!$S:$S,$G1631)</f>
        <v>0</v>
      </c>
      <c r="AH1631" s="99">
        <f t="shared" si="126"/>
        <v>0</v>
      </c>
      <c r="AI1631" s="99">
        <f>SUMIFS(通讯通路门店!$BB:$BB,通讯通路门店!$S:$S,$G1631)</f>
        <v>0</v>
      </c>
      <c r="AJ1631" s="99">
        <f>SUMIFS(通讯通路门店!$BE:$BE,通讯通路门店!$S:$S,$G1631)</f>
        <v>0</v>
      </c>
      <c r="AK1631" s="99">
        <f>SUMIFS(通讯通路门店!$BG:$BG,通讯通路门店!$S:$S,$G1631)</f>
        <v>0</v>
      </c>
      <c r="AL1631" s="99">
        <f>SUMIFS(通讯通路门店!$BC:$BC,通讯通路门店!$S:$S,$G1631)</f>
        <v>0</v>
      </c>
      <c r="AM1631" s="99">
        <f>SUMIFS(通讯通路门店!$BD:$BD,通讯通路门店!$S:$S,$G1631)</f>
        <v>0</v>
      </c>
      <c r="AN1631" s="99">
        <f>SUMIFS(通讯通路门店!$BF:$BF,通讯通路门店!$S:$S,$G1631)</f>
        <v>0</v>
      </c>
      <c r="AO1631" s="99">
        <f t="shared" si="127"/>
        <v>0</v>
      </c>
      <c r="AP1631" s="99">
        <f>SUMIFS(通讯通路门店!$K:$K,通讯通路门店!$S:$S,$G1631)</f>
        <v>0</v>
      </c>
      <c r="AQ1631" s="83"/>
      <c r="AR1631" s="99">
        <f>SUMIFS(通讯通路门店!$T:$T,通讯通路门店!$S:$S,$G1631)</f>
        <v>0</v>
      </c>
      <c r="AS1631" s="99">
        <f>SUMIFS(通讯通路门店!$U:$U,通讯通路门店!$S:$S,$G1631)</f>
        <v>0</v>
      </c>
      <c r="AT1631" s="99">
        <f>SUMIFS(通讯通路门店!$V:$V,通讯通路门店!$S:$S,$G1631)</f>
        <v>0</v>
      </c>
      <c r="AU1631" s="99">
        <f>SUMIFS(通讯通路门店!$W:$W,通讯通路门店!$S:$S,$G1631)</f>
        <v>0</v>
      </c>
      <c r="AV1631" s="99">
        <f>SUMIFS(通讯通路门店!$Z:$Z,通讯通路门店!$S:$S,$G1631)</f>
        <v>0</v>
      </c>
      <c r="AW1631" s="99">
        <f>SUMIFS(通讯通路门店!$AB:$AB,通讯通路门店!$S:$S,$G1631)</f>
        <v>0</v>
      </c>
      <c r="AX1631" s="99">
        <f>SUMIFS(通讯通路门店!$X:$X,通讯通路门店!$S:$S,$G1631)</f>
        <v>0</v>
      </c>
      <c r="AY1631" s="99">
        <f>SUMIFS(通讯通路门店!$Y:$Y,通讯通路门店!$S:$S,$G1631)</f>
        <v>0</v>
      </c>
      <c r="AZ1631" s="99">
        <f>SUMIFS(通讯通路门店!$AA:$AA,通讯通路门店!$S:$S,$G1631)</f>
        <v>0</v>
      </c>
      <c r="BA1631" s="99">
        <f t="shared" si="128"/>
        <v>0</v>
      </c>
      <c r="BB1631" s="99">
        <f t="shared" si="129"/>
        <v>0</v>
      </c>
      <c r="BC1631" s="99">
        <f>SUMIFS(通讯通路门店!$W:$W,通讯通路门店!$S:$S,$G1631,通讯通路门店!$J:$J,"荣耀体验店")+SUMIFS(通讯通路门店!$W:$W,通讯通路门店!$S:$S,$G1631,通讯通路门店!$J:$J,"荣耀授权专卖店")</f>
        <v>0</v>
      </c>
      <c r="BD1631" s="99">
        <f>SUMIFS(通讯通路门店!$Z:$Z,通讯通路门店!$S:$S,$G1631,通讯通路门店!$J:$J,"VIVO体验店")</f>
        <v>0</v>
      </c>
      <c r="BE1631" s="99">
        <f>SUMIFS(通讯通路门店!$AB:$AB,通讯通路门店!$S:$S,$G1631,通讯通路门店!$J:$J,"OPPO体验店")</f>
        <v>0</v>
      </c>
      <c r="BF1631" s="99">
        <f>SUMIFS(通讯通路门店!$X:$X,通讯通路门店!$S:$S,$G1631,通讯通路门店!$J:$J,"华为授权体验店")+SUMIFS(通讯通路门店!$AA:$AA,通讯通路门店!$S:$S,$G1631,通讯通路门店!$J:$J,"华为堡垒店")</f>
        <v>0</v>
      </c>
      <c r="BG1631" s="99">
        <f>SUMIFS(通讯通路门店!$Y:$Y,通讯通路门店!$S:$S,$G1631,通讯通路门店!$J:$J,"小米体验店")</f>
        <v>0</v>
      </c>
      <c r="BH1631" s="99">
        <f>SUMIFS(通讯通路门店!$AA:$AA,通讯通路门店!$S:$S,$G1631,通讯通路门店!$J:$J,"苹果体验店")</f>
        <v>0</v>
      </c>
      <c r="BI1631" s="99">
        <f>SUMIFS(通讯通路门店!$K:$K,通讯通路门店!$S:$S,$G1631,通讯通路门店!$J:$J,"其他品牌专卖店")</f>
        <v>0</v>
      </c>
      <c r="BJ1631" s="99">
        <f>SUMIFS(通讯通路门店!$AC:$AC,通讯通路门店!$S:$S,$G1631)</f>
        <v>0</v>
      </c>
      <c r="BK1631" s="99">
        <f>SUMIFS(通讯通路门店!$AD:$AD,通讯通路门店!$S:$S,$G1631)</f>
        <v>0</v>
      </c>
      <c r="BL1631" s="99">
        <f>SUMIFS(通讯通路门店!$AE:$AE,通讯通路门店!$S:$S,$G1631)</f>
        <v>0</v>
      </c>
      <c r="BM1631" s="99">
        <f>SUMIFS(通讯通路门店!$AF:$AF,通讯通路门店!$S:$S,$G1631)</f>
        <v>0</v>
      </c>
      <c r="BN1631" s="99">
        <f>SUMIFS(通讯通路门店!$AG:$AG,通讯通路门店!$S:$S,$G1631)</f>
        <v>0</v>
      </c>
      <c r="BO1631" s="99">
        <f>SUMIFS(通讯通路门店!$AH:$AH,通讯通路门店!$S:$S,$G1631)</f>
        <v>0</v>
      </c>
      <c r="BP1631" s="99">
        <f>SUMIFS(通讯通路门店!$AI:$AI,通讯通路门店!$S:$S,$G1631)</f>
        <v>0</v>
      </c>
      <c r="BQ1631" s="83"/>
    </row>
    <row r="1632" spans="1:69">
      <c r="A1632" s="99" t="str">
        <f>IFERROR(_xlfn.XLOOKUP($G1632,通讯通路门店!$S$4:$S$993931,通讯通路门店!$A$4:$A$993931,0,0),"")</f>
        <v>海南省</v>
      </c>
      <c r="B1632" s="99" t="str">
        <f>IFERROR(_xlfn.XLOOKUP($G1632,通讯通路门店!$S$4:$S$993931,通讯通路门店!$B$4:$B$993931,0,0),"")</f>
        <v>东方市</v>
      </c>
      <c r="C1632" s="99" t="str">
        <f>IFERROR(_xlfn.XLOOKUP($G1632,通讯通路门店!$S$4:$S$993931,通讯通路门店!$C$4:$C$993931,0,0),"")</f>
        <v>东方市</v>
      </c>
      <c r="D1632" s="99" t="str">
        <f>IFERROR(_xlfn.XLOOKUP($G1632,通讯通路门店!$S$4:$S$993931,通讯通路门店!$D$4:$D$993931,0,0),"")</f>
        <v>八所镇</v>
      </c>
      <c r="E1632" s="83"/>
      <c r="F1632" s="83"/>
      <c r="G1632" s="101"/>
      <c r="H1632" s="102">
        <f>IFERROR(_xlfn.XLOOKUP($G1632,通讯通路门店!$S$4:$S$993931,通讯通路门店!$R$4:$R$993931,0,0),"")</f>
        <v>0</v>
      </c>
      <c r="I1632" s="83"/>
      <c r="J1632" s="83"/>
      <c r="K1632" s="83"/>
      <c r="L1632" s="83"/>
      <c r="M1632" s="83"/>
      <c r="N1632" s="83"/>
      <c r="O1632" s="83"/>
      <c r="P1632" s="83"/>
      <c r="Q1632" s="83"/>
      <c r="R1632" s="83"/>
      <c r="S1632" s="83"/>
      <c r="T1632" s="83"/>
      <c r="U1632" s="99">
        <f>COUNTIF(通讯通路门店!$S:$S,$G1632)</f>
        <v>0</v>
      </c>
      <c r="V1632" s="99">
        <f>COUNTIFS(通讯通路门店!$S:$S,$G1632,通讯通路门店!$J:$J,"综合卖场")</f>
        <v>0</v>
      </c>
      <c r="W1632" s="99">
        <f>SUMIFS(通讯通路门店!$AJ:$AJ,通讯通路门店!$S:$S,通讯客户沙盘!$G1632)</f>
        <v>0</v>
      </c>
      <c r="X1632" s="99">
        <f t="shared" si="125"/>
        <v>0</v>
      </c>
      <c r="Y1632" s="99">
        <f>COUNTIFS(通讯通路门店!$S:$S,$G1632,通讯通路门店!$J:$J,"荣耀体验店")+COUNTIFS(通讯通路门店!$S:$S,$G1632,通讯通路门店!$J:$J,"荣耀授权专卖店")</f>
        <v>0</v>
      </c>
      <c r="Z1632" s="99">
        <f>COUNTIFS(通讯通路门店!$S:$S,$G1632,通讯通路门店!$J:$J,"VIVO体验店")</f>
        <v>0</v>
      </c>
      <c r="AA1632" s="99">
        <f>COUNTIFS(通讯通路门店!$S:$S,$G1632,通讯通路门店!$J:$J,"OPPO体验店")</f>
        <v>0</v>
      </c>
      <c r="AB1632" s="99">
        <f>COUNTIFS(通讯通路门店!$S:$S,$G1632,通讯通路门店!$J:$J,"华为授权体验店")+COUNTIFS(通讯通路门店!$S:$S,$G1632,通讯通路门店!$J:$J,"华为堡垒店")</f>
        <v>0</v>
      </c>
      <c r="AC1632" s="99">
        <f>COUNTIFS(通讯通路门店!$S:$S,$G1632,通讯通路门店!$J:$J,"小米体验店")</f>
        <v>0</v>
      </c>
      <c r="AD1632" s="99">
        <f>COUNTIFS(通讯通路门店!$S:$S,$G1632,通讯通路门店!$J:$J,"苹果体验店")</f>
        <v>0</v>
      </c>
      <c r="AE1632" s="99">
        <f>COUNTIFS(通讯通路门店!$S:$S,$G1632,通讯通路门店!$J:$J,"其他品牌专卖店")</f>
        <v>0</v>
      </c>
      <c r="AF1632" s="99">
        <f>SUMIFS(通讯通路门店!$BI:$BI,通讯通路门店!$S:$S,$G1632)</f>
        <v>0</v>
      </c>
      <c r="AG1632" s="99">
        <f>SUMIFS(通讯通路门店!$BH:$BH,通讯通路门店!$S:$S,$G1632)</f>
        <v>0</v>
      </c>
      <c r="AH1632" s="99">
        <f t="shared" si="126"/>
        <v>0</v>
      </c>
      <c r="AI1632" s="99">
        <f>SUMIFS(通讯通路门店!$BB:$BB,通讯通路门店!$S:$S,$G1632)</f>
        <v>0</v>
      </c>
      <c r="AJ1632" s="99">
        <f>SUMIFS(通讯通路门店!$BE:$BE,通讯通路门店!$S:$S,$G1632)</f>
        <v>0</v>
      </c>
      <c r="AK1632" s="99">
        <f>SUMIFS(通讯通路门店!$BG:$BG,通讯通路门店!$S:$S,$G1632)</f>
        <v>0</v>
      </c>
      <c r="AL1632" s="99">
        <f>SUMIFS(通讯通路门店!$BC:$BC,通讯通路门店!$S:$S,$G1632)</f>
        <v>0</v>
      </c>
      <c r="AM1632" s="99">
        <f>SUMIFS(通讯通路门店!$BD:$BD,通讯通路门店!$S:$S,$G1632)</f>
        <v>0</v>
      </c>
      <c r="AN1632" s="99">
        <f>SUMIFS(通讯通路门店!$BF:$BF,通讯通路门店!$S:$S,$G1632)</f>
        <v>0</v>
      </c>
      <c r="AO1632" s="99">
        <f t="shared" si="127"/>
        <v>0</v>
      </c>
      <c r="AP1632" s="99">
        <f>SUMIFS(通讯通路门店!$K:$K,通讯通路门店!$S:$S,$G1632)</f>
        <v>0</v>
      </c>
      <c r="AQ1632" s="83"/>
      <c r="AR1632" s="99">
        <f>SUMIFS(通讯通路门店!$T:$T,通讯通路门店!$S:$S,$G1632)</f>
        <v>0</v>
      </c>
      <c r="AS1632" s="99">
        <f>SUMIFS(通讯通路门店!$U:$U,通讯通路门店!$S:$S,$G1632)</f>
        <v>0</v>
      </c>
      <c r="AT1632" s="99">
        <f>SUMIFS(通讯通路门店!$V:$V,通讯通路门店!$S:$S,$G1632)</f>
        <v>0</v>
      </c>
      <c r="AU1632" s="99">
        <f>SUMIFS(通讯通路门店!$W:$W,通讯通路门店!$S:$S,$G1632)</f>
        <v>0</v>
      </c>
      <c r="AV1632" s="99">
        <f>SUMIFS(通讯通路门店!$Z:$Z,通讯通路门店!$S:$S,$G1632)</f>
        <v>0</v>
      </c>
      <c r="AW1632" s="99">
        <f>SUMIFS(通讯通路门店!$AB:$AB,通讯通路门店!$S:$S,$G1632)</f>
        <v>0</v>
      </c>
      <c r="AX1632" s="99">
        <f>SUMIFS(通讯通路门店!$X:$X,通讯通路门店!$S:$S,$G1632)</f>
        <v>0</v>
      </c>
      <c r="AY1632" s="99">
        <f>SUMIFS(通讯通路门店!$Y:$Y,通讯通路门店!$S:$S,$G1632)</f>
        <v>0</v>
      </c>
      <c r="AZ1632" s="99">
        <f>SUMIFS(通讯通路门店!$AA:$AA,通讯通路门店!$S:$S,$G1632)</f>
        <v>0</v>
      </c>
      <c r="BA1632" s="99">
        <f t="shared" si="128"/>
        <v>0</v>
      </c>
      <c r="BB1632" s="99">
        <f t="shared" si="129"/>
        <v>0</v>
      </c>
      <c r="BC1632" s="99">
        <f>SUMIFS(通讯通路门店!$W:$W,通讯通路门店!$S:$S,$G1632,通讯通路门店!$J:$J,"荣耀体验店")+SUMIFS(通讯通路门店!$W:$W,通讯通路门店!$S:$S,$G1632,通讯通路门店!$J:$J,"荣耀授权专卖店")</f>
        <v>0</v>
      </c>
      <c r="BD1632" s="99">
        <f>SUMIFS(通讯通路门店!$Z:$Z,通讯通路门店!$S:$S,$G1632,通讯通路门店!$J:$J,"VIVO体验店")</f>
        <v>0</v>
      </c>
      <c r="BE1632" s="99">
        <f>SUMIFS(通讯通路门店!$AB:$AB,通讯通路门店!$S:$S,$G1632,通讯通路门店!$J:$J,"OPPO体验店")</f>
        <v>0</v>
      </c>
      <c r="BF1632" s="99">
        <f>SUMIFS(通讯通路门店!$X:$X,通讯通路门店!$S:$S,$G1632,通讯通路门店!$J:$J,"华为授权体验店")+SUMIFS(通讯通路门店!$AA:$AA,通讯通路门店!$S:$S,$G1632,通讯通路门店!$J:$J,"华为堡垒店")</f>
        <v>0</v>
      </c>
      <c r="BG1632" s="99">
        <f>SUMIFS(通讯通路门店!$Y:$Y,通讯通路门店!$S:$S,$G1632,通讯通路门店!$J:$J,"小米体验店")</f>
        <v>0</v>
      </c>
      <c r="BH1632" s="99">
        <f>SUMIFS(通讯通路门店!$AA:$AA,通讯通路门店!$S:$S,$G1632,通讯通路门店!$J:$J,"苹果体验店")</f>
        <v>0</v>
      </c>
      <c r="BI1632" s="99">
        <f>SUMIFS(通讯通路门店!$K:$K,通讯通路门店!$S:$S,$G1632,通讯通路门店!$J:$J,"其他品牌专卖店")</f>
        <v>0</v>
      </c>
      <c r="BJ1632" s="99">
        <f>SUMIFS(通讯通路门店!$AC:$AC,通讯通路门店!$S:$S,$G1632)</f>
        <v>0</v>
      </c>
      <c r="BK1632" s="99">
        <f>SUMIFS(通讯通路门店!$AD:$AD,通讯通路门店!$S:$S,$G1632)</f>
        <v>0</v>
      </c>
      <c r="BL1632" s="99">
        <f>SUMIFS(通讯通路门店!$AE:$AE,通讯通路门店!$S:$S,$G1632)</f>
        <v>0</v>
      </c>
      <c r="BM1632" s="99">
        <f>SUMIFS(通讯通路门店!$AF:$AF,通讯通路门店!$S:$S,$G1632)</f>
        <v>0</v>
      </c>
      <c r="BN1632" s="99">
        <f>SUMIFS(通讯通路门店!$AG:$AG,通讯通路门店!$S:$S,$G1632)</f>
        <v>0</v>
      </c>
      <c r="BO1632" s="99">
        <f>SUMIFS(通讯通路门店!$AH:$AH,通讯通路门店!$S:$S,$G1632)</f>
        <v>0</v>
      </c>
      <c r="BP1632" s="99">
        <f>SUMIFS(通讯通路门店!$AI:$AI,通讯通路门店!$S:$S,$G1632)</f>
        <v>0</v>
      </c>
      <c r="BQ1632" s="83"/>
    </row>
    <row r="1633" spans="1:69">
      <c r="A1633" s="99" t="str">
        <f>IFERROR(_xlfn.XLOOKUP($G1633,通讯通路门店!$S$4:$S$993931,通讯通路门店!$A$4:$A$993931,0,0),"")</f>
        <v>海南省</v>
      </c>
      <c r="B1633" s="99" t="str">
        <f>IFERROR(_xlfn.XLOOKUP($G1633,通讯通路门店!$S$4:$S$993931,通讯通路门店!$B$4:$B$993931,0,0),"")</f>
        <v>东方市</v>
      </c>
      <c r="C1633" s="99" t="str">
        <f>IFERROR(_xlfn.XLOOKUP($G1633,通讯通路门店!$S$4:$S$993931,通讯通路门店!$C$4:$C$993931,0,0),"")</f>
        <v>东方市</v>
      </c>
      <c r="D1633" s="99" t="str">
        <f>IFERROR(_xlfn.XLOOKUP($G1633,通讯通路门店!$S$4:$S$993931,通讯通路门店!$D$4:$D$993931,0,0),"")</f>
        <v>八所镇</v>
      </c>
      <c r="E1633" s="83"/>
      <c r="F1633" s="83"/>
      <c r="G1633" s="101"/>
      <c r="H1633" s="102">
        <f>IFERROR(_xlfn.XLOOKUP($G1633,通讯通路门店!$S$4:$S$993931,通讯通路门店!$R$4:$R$993931,0,0),"")</f>
        <v>0</v>
      </c>
      <c r="I1633" s="83"/>
      <c r="J1633" s="83"/>
      <c r="K1633" s="83"/>
      <c r="L1633" s="83"/>
      <c r="M1633" s="83"/>
      <c r="N1633" s="83"/>
      <c r="O1633" s="83"/>
      <c r="P1633" s="83"/>
      <c r="Q1633" s="83"/>
      <c r="R1633" s="83"/>
      <c r="S1633" s="83"/>
      <c r="T1633" s="83"/>
      <c r="U1633" s="99">
        <f>COUNTIF(通讯通路门店!$S:$S,$G1633)</f>
        <v>0</v>
      </c>
      <c r="V1633" s="99">
        <f>COUNTIFS(通讯通路门店!$S:$S,$G1633,通讯通路门店!$J:$J,"综合卖场")</f>
        <v>0</v>
      </c>
      <c r="W1633" s="99">
        <f>SUMIFS(通讯通路门店!$AJ:$AJ,通讯通路门店!$S:$S,通讯客户沙盘!$G1633)</f>
        <v>0</v>
      </c>
      <c r="X1633" s="99">
        <f t="shared" si="125"/>
        <v>0</v>
      </c>
      <c r="Y1633" s="99">
        <f>COUNTIFS(通讯通路门店!$S:$S,$G1633,通讯通路门店!$J:$J,"荣耀体验店")+COUNTIFS(通讯通路门店!$S:$S,$G1633,通讯通路门店!$J:$J,"荣耀授权专卖店")</f>
        <v>0</v>
      </c>
      <c r="Z1633" s="99">
        <f>COUNTIFS(通讯通路门店!$S:$S,$G1633,通讯通路门店!$J:$J,"VIVO体验店")</f>
        <v>0</v>
      </c>
      <c r="AA1633" s="99">
        <f>COUNTIFS(通讯通路门店!$S:$S,$G1633,通讯通路门店!$J:$J,"OPPO体验店")</f>
        <v>0</v>
      </c>
      <c r="AB1633" s="99">
        <f>COUNTIFS(通讯通路门店!$S:$S,$G1633,通讯通路门店!$J:$J,"华为授权体验店")+COUNTIFS(通讯通路门店!$S:$S,$G1633,通讯通路门店!$J:$J,"华为堡垒店")</f>
        <v>0</v>
      </c>
      <c r="AC1633" s="99">
        <f>COUNTIFS(通讯通路门店!$S:$S,$G1633,通讯通路门店!$J:$J,"小米体验店")</f>
        <v>0</v>
      </c>
      <c r="AD1633" s="99">
        <f>COUNTIFS(通讯通路门店!$S:$S,$G1633,通讯通路门店!$J:$J,"苹果体验店")</f>
        <v>0</v>
      </c>
      <c r="AE1633" s="99">
        <f>COUNTIFS(通讯通路门店!$S:$S,$G1633,通讯通路门店!$J:$J,"其他品牌专卖店")</f>
        <v>0</v>
      </c>
      <c r="AF1633" s="99">
        <f>SUMIFS(通讯通路门店!$BI:$BI,通讯通路门店!$S:$S,$G1633)</f>
        <v>0</v>
      </c>
      <c r="AG1633" s="99">
        <f>SUMIFS(通讯通路门店!$BH:$BH,通讯通路门店!$S:$S,$G1633)</f>
        <v>0</v>
      </c>
      <c r="AH1633" s="99">
        <f t="shared" si="126"/>
        <v>0</v>
      </c>
      <c r="AI1633" s="99">
        <f>SUMIFS(通讯通路门店!$BB:$BB,通讯通路门店!$S:$S,$G1633)</f>
        <v>0</v>
      </c>
      <c r="AJ1633" s="99">
        <f>SUMIFS(通讯通路门店!$BE:$BE,通讯通路门店!$S:$S,$G1633)</f>
        <v>0</v>
      </c>
      <c r="AK1633" s="99">
        <f>SUMIFS(通讯通路门店!$BG:$BG,通讯通路门店!$S:$S,$G1633)</f>
        <v>0</v>
      </c>
      <c r="AL1633" s="99">
        <f>SUMIFS(通讯通路门店!$BC:$BC,通讯通路门店!$S:$S,$G1633)</f>
        <v>0</v>
      </c>
      <c r="AM1633" s="99">
        <f>SUMIFS(通讯通路门店!$BD:$BD,通讯通路门店!$S:$S,$G1633)</f>
        <v>0</v>
      </c>
      <c r="AN1633" s="99">
        <f>SUMIFS(通讯通路门店!$BF:$BF,通讯通路门店!$S:$S,$G1633)</f>
        <v>0</v>
      </c>
      <c r="AO1633" s="99">
        <f t="shared" si="127"/>
        <v>0</v>
      </c>
      <c r="AP1633" s="99">
        <f>SUMIFS(通讯通路门店!$K:$K,通讯通路门店!$S:$S,$G1633)</f>
        <v>0</v>
      </c>
      <c r="AQ1633" s="83"/>
      <c r="AR1633" s="99">
        <f>SUMIFS(通讯通路门店!$T:$T,通讯通路门店!$S:$S,$G1633)</f>
        <v>0</v>
      </c>
      <c r="AS1633" s="99">
        <f>SUMIFS(通讯通路门店!$U:$U,通讯通路门店!$S:$S,$G1633)</f>
        <v>0</v>
      </c>
      <c r="AT1633" s="99">
        <f>SUMIFS(通讯通路门店!$V:$V,通讯通路门店!$S:$S,$G1633)</f>
        <v>0</v>
      </c>
      <c r="AU1633" s="99">
        <f>SUMIFS(通讯通路门店!$W:$W,通讯通路门店!$S:$S,$G1633)</f>
        <v>0</v>
      </c>
      <c r="AV1633" s="99">
        <f>SUMIFS(通讯通路门店!$Z:$Z,通讯通路门店!$S:$S,$G1633)</f>
        <v>0</v>
      </c>
      <c r="AW1633" s="99">
        <f>SUMIFS(通讯通路门店!$AB:$AB,通讯通路门店!$S:$S,$G1633)</f>
        <v>0</v>
      </c>
      <c r="AX1633" s="99">
        <f>SUMIFS(通讯通路门店!$X:$X,通讯通路门店!$S:$S,$G1633)</f>
        <v>0</v>
      </c>
      <c r="AY1633" s="99">
        <f>SUMIFS(通讯通路门店!$Y:$Y,通讯通路门店!$S:$S,$G1633)</f>
        <v>0</v>
      </c>
      <c r="AZ1633" s="99">
        <f>SUMIFS(通讯通路门店!$AA:$AA,通讯通路门店!$S:$S,$G1633)</f>
        <v>0</v>
      </c>
      <c r="BA1633" s="99">
        <f t="shared" si="128"/>
        <v>0</v>
      </c>
      <c r="BB1633" s="99">
        <f t="shared" si="129"/>
        <v>0</v>
      </c>
      <c r="BC1633" s="99">
        <f>SUMIFS(通讯通路门店!$W:$W,通讯通路门店!$S:$S,$G1633,通讯通路门店!$J:$J,"荣耀体验店")+SUMIFS(通讯通路门店!$W:$W,通讯通路门店!$S:$S,$G1633,通讯通路门店!$J:$J,"荣耀授权专卖店")</f>
        <v>0</v>
      </c>
      <c r="BD1633" s="99">
        <f>SUMIFS(通讯通路门店!$Z:$Z,通讯通路门店!$S:$S,$G1633,通讯通路门店!$J:$J,"VIVO体验店")</f>
        <v>0</v>
      </c>
      <c r="BE1633" s="99">
        <f>SUMIFS(通讯通路门店!$AB:$AB,通讯通路门店!$S:$S,$G1633,通讯通路门店!$J:$J,"OPPO体验店")</f>
        <v>0</v>
      </c>
      <c r="BF1633" s="99">
        <f>SUMIFS(通讯通路门店!$X:$X,通讯通路门店!$S:$S,$G1633,通讯通路门店!$J:$J,"华为授权体验店")+SUMIFS(通讯通路门店!$AA:$AA,通讯通路门店!$S:$S,$G1633,通讯通路门店!$J:$J,"华为堡垒店")</f>
        <v>0</v>
      </c>
      <c r="BG1633" s="99">
        <f>SUMIFS(通讯通路门店!$Y:$Y,通讯通路门店!$S:$S,$G1633,通讯通路门店!$J:$J,"小米体验店")</f>
        <v>0</v>
      </c>
      <c r="BH1633" s="99">
        <f>SUMIFS(通讯通路门店!$AA:$AA,通讯通路门店!$S:$S,$G1633,通讯通路门店!$J:$J,"苹果体验店")</f>
        <v>0</v>
      </c>
      <c r="BI1633" s="99">
        <f>SUMIFS(通讯通路门店!$K:$K,通讯通路门店!$S:$S,$G1633,通讯通路门店!$J:$J,"其他品牌专卖店")</f>
        <v>0</v>
      </c>
      <c r="BJ1633" s="99">
        <f>SUMIFS(通讯通路门店!$AC:$AC,通讯通路门店!$S:$S,$G1633)</f>
        <v>0</v>
      </c>
      <c r="BK1633" s="99">
        <f>SUMIFS(通讯通路门店!$AD:$AD,通讯通路门店!$S:$S,$G1633)</f>
        <v>0</v>
      </c>
      <c r="BL1633" s="99">
        <f>SUMIFS(通讯通路门店!$AE:$AE,通讯通路门店!$S:$S,$G1633)</f>
        <v>0</v>
      </c>
      <c r="BM1633" s="99">
        <f>SUMIFS(通讯通路门店!$AF:$AF,通讯通路门店!$S:$S,$G1633)</f>
        <v>0</v>
      </c>
      <c r="BN1633" s="99">
        <f>SUMIFS(通讯通路门店!$AG:$AG,通讯通路门店!$S:$S,$G1633)</f>
        <v>0</v>
      </c>
      <c r="BO1633" s="99">
        <f>SUMIFS(通讯通路门店!$AH:$AH,通讯通路门店!$S:$S,$G1633)</f>
        <v>0</v>
      </c>
      <c r="BP1633" s="99">
        <f>SUMIFS(通讯通路门店!$AI:$AI,通讯通路门店!$S:$S,$G1633)</f>
        <v>0</v>
      </c>
      <c r="BQ1633" s="83"/>
    </row>
    <row r="1634" spans="1:69">
      <c r="A1634" s="99" t="str">
        <f>IFERROR(_xlfn.XLOOKUP($G1634,通讯通路门店!$S$4:$S$993931,通讯通路门店!$A$4:$A$993931,0,0),"")</f>
        <v>海南省</v>
      </c>
      <c r="B1634" s="99" t="str">
        <f>IFERROR(_xlfn.XLOOKUP($G1634,通讯通路门店!$S$4:$S$993931,通讯通路门店!$B$4:$B$993931,0,0),"")</f>
        <v>东方市</v>
      </c>
      <c r="C1634" s="99" t="str">
        <f>IFERROR(_xlfn.XLOOKUP($G1634,通讯通路门店!$S$4:$S$993931,通讯通路门店!$C$4:$C$993931,0,0),"")</f>
        <v>东方市</v>
      </c>
      <c r="D1634" s="99" t="str">
        <f>IFERROR(_xlfn.XLOOKUP($G1634,通讯通路门店!$S$4:$S$993931,通讯通路门店!$D$4:$D$993931,0,0),"")</f>
        <v>八所镇</v>
      </c>
      <c r="E1634" s="83"/>
      <c r="F1634" s="83"/>
      <c r="G1634" s="101"/>
      <c r="H1634" s="102">
        <f>IFERROR(_xlfn.XLOOKUP($G1634,通讯通路门店!$S$4:$S$993931,通讯通路门店!$R$4:$R$993931,0,0),"")</f>
        <v>0</v>
      </c>
      <c r="I1634" s="83"/>
      <c r="J1634" s="83"/>
      <c r="K1634" s="83"/>
      <c r="L1634" s="83"/>
      <c r="M1634" s="83"/>
      <c r="N1634" s="83"/>
      <c r="O1634" s="83"/>
      <c r="P1634" s="83"/>
      <c r="Q1634" s="83"/>
      <c r="R1634" s="83"/>
      <c r="S1634" s="83"/>
      <c r="T1634" s="83"/>
      <c r="U1634" s="99">
        <f>COUNTIF(通讯通路门店!$S:$S,$G1634)</f>
        <v>0</v>
      </c>
      <c r="V1634" s="99">
        <f>COUNTIFS(通讯通路门店!$S:$S,$G1634,通讯通路门店!$J:$J,"综合卖场")</f>
        <v>0</v>
      </c>
      <c r="W1634" s="99">
        <f>SUMIFS(通讯通路门店!$AJ:$AJ,通讯通路门店!$S:$S,通讯客户沙盘!$G1634)</f>
        <v>0</v>
      </c>
      <c r="X1634" s="99">
        <f t="shared" si="125"/>
        <v>0</v>
      </c>
      <c r="Y1634" s="99">
        <f>COUNTIFS(通讯通路门店!$S:$S,$G1634,通讯通路门店!$J:$J,"荣耀体验店")+COUNTIFS(通讯通路门店!$S:$S,$G1634,通讯通路门店!$J:$J,"荣耀授权专卖店")</f>
        <v>0</v>
      </c>
      <c r="Z1634" s="99">
        <f>COUNTIFS(通讯通路门店!$S:$S,$G1634,通讯通路门店!$J:$J,"VIVO体验店")</f>
        <v>0</v>
      </c>
      <c r="AA1634" s="99">
        <f>COUNTIFS(通讯通路门店!$S:$S,$G1634,通讯通路门店!$J:$J,"OPPO体验店")</f>
        <v>0</v>
      </c>
      <c r="AB1634" s="99">
        <f>COUNTIFS(通讯通路门店!$S:$S,$G1634,通讯通路门店!$J:$J,"华为授权体验店")+COUNTIFS(通讯通路门店!$S:$S,$G1634,通讯通路门店!$J:$J,"华为堡垒店")</f>
        <v>0</v>
      </c>
      <c r="AC1634" s="99">
        <f>COUNTIFS(通讯通路门店!$S:$S,$G1634,通讯通路门店!$J:$J,"小米体验店")</f>
        <v>0</v>
      </c>
      <c r="AD1634" s="99">
        <f>COUNTIFS(通讯通路门店!$S:$S,$G1634,通讯通路门店!$J:$J,"苹果体验店")</f>
        <v>0</v>
      </c>
      <c r="AE1634" s="99">
        <f>COUNTIFS(通讯通路门店!$S:$S,$G1634,通讯通路门店!$J:$J,"其他品牌专卖店")</f>
        <v>0</v>
      </c>
      <c r="AF1634" s="99">
        <f>SUMIFS(通讯通路门店!$BI:$BI,通讯通路门店!$S:$S,$G1634)</f>
        <v>0</v>
      </c>
      <c r="AG1634" s="99">
        <f>SUMIFS(通讯通路门店!$BH:$BH,通讯通路门店!$S:$S,$G1634)</f>
        <v>0</v>
      </c>
      <c r="AH1634" s="99">
        <f t="shared" si="126"/>
        <v>0</v>
      </c>
      <c r="AI1634" s="99">
        <f>SUMIFS(通讯通路门店!$BB:$BB,通讯通路门店!$S:$S,$G1634)</f>
        <v>0</v>
      </c>
      <c r="AJ1634" s="99">
        <f>SUMIFS(通讯通路门店!$BE:$BE,通讯通路门店!$S:$S,$G1634)</f>
        <v>0</v>
      </c>
      <c r="AK1634" s="99">
        <f>SUMIFS(通讯通路门店!$BG:$BG,通讯通路门店!$S:$S,$G1634)</f>
        <v>0</v>
      </c>
      <c r="AL1634" s="99">
        <f>SUMIFS(通讯通路门店!$BC:$BC,通讯通路门店!$S:$S,$G1634)</f>
        <v>0</v>
      </c>
      <c r="AM1634" s="99">
        <f>SUMIFS(通讯通路门店!$BD:$BD,通讯通路门店!$S:$S,$G1634)</f>
        <v>0</v>
      </c>
      <c r="AN1634" s="99">
        <f>SUMIFS(通讯通路门店!$BF:$BF,通讯通路门店!$S:$S,$G1634)</f>
        <v>0</v>
      </c>
      <c r="AO1634" s="99">
        <f t="shared" si="127"/>
        <v>0</v>
      </c>
      <c r="AP1634" s="99">
        <f>SUMIFS(通讯通路门店!$K:$K,通讯通路门店!$S:$S,$G1634)</f>
        <v>0</v>
      </c>
      <c r="AQ1634" s="83"/>
      <c r="AR1634" s="99">
        <f>SUMIFS(通讯通路门店!$T:$T,通讯通路门店!$S:$S,$G1634)</f>
        <v>0</v>
      </c>
      <c r="AS1634" s="99">
        <f>SUMIFS(通讯通路门店!$U:$U,通讯通路门店!$S:$S,$G1634)</f>
        <v>0</v>
      </c>
      <c r="AT1634" s="99">
        <f>SUMIFS(通讯通路门店!$V:$V,通讯通路门店!$S:$S,$G1634)</f>
        <v>0</v>
      </c>
      <c r="AU1634" s="99">
        <f>SUMIFS(通讯通路门店!$W:$W,通讯通路门店!$S:$S,$G1634)</f>
        <v>0</v>
      </c>
      <c r="AV1634" s="99">
        <f>SUMIFS(通讯通路门店!$Z:$Z,通讯通路门店!$S:$S,$G1634)</f>
        <v>0</v>
      </c>
      <c r="AW1634" s="99">
        <f>SUMIFS(通讯通路门店!$AB:$AB,通讯通路门店!$S:$S,$G1634)</f>
        <v>0</v>
      </c>
      <c r="AX1634" s="99">
        <f>SUMIFS(通讯通路门店!$X:$X,通讯通路门店!$S:$S,$G1634)</f>
        <v>0</v>
      </c>
      <c r="AY1634" s="99">
        <f>SUMIFS(通讯通路门店!$Y:$Y,通讯通路门店!$S:$S,$G1634)</f>
        <v>0</v>
      </c>
      <c r="AZ1634" s="99">
        <f>SUMIFS(通讯通路门店!$AA:$AA,通讯通路门店!$S:$S,$G1634)</f>
        <v>0</v>
      </c>
      <c r="BA1634" s="99">
        <f t="shared" si="128"/>
        <v>0</v>
      </c>
      <c r="BB1634" s="99">
        <f t="shared" si="129"/>
        <v>0</v>
      </c>
      <c r="BC1634" s="99">
        <f>SUMIFS(通讯通路门店!$W:$W,通讯通路门店!$S:$S,$G1634,通讯通路门店!$J:$J,"荣耀体验店")+SUMIFS(通讯通路门店!$W:$W,通讯通路门店!$S:$S,$G1634,通讯通路门店!$J:$J,"荣耀授权专卖店")</f>
        <v>0</v>
      </c>
      <c r="BD1634" s="99">
        <f>SUMIFS(通讯通路门店!$Z:$Z,通讯通路门店!$S:$S,$G1634,通讯通路门店!$J:$J,"VIVO体验店")</f>
        <v>0</v>
      </c>
      <c r="BE1634" s="99">
        <f>SUMIFS(通讯通路门店!$AB:$AB,通讯通路门店!$S:$S,$G1634,通讯通路门店!$J:$J,"OPPO体验店")</f>
        <v>0</v>
      </c>
      <c r="BF1634" s="99">
        <f>SUMIFS(通讯通路门店!$X:$X,通讯通路门店!$S:$S,$G1634,通讯通路门店!$J:$J,"华为授权体验店")+SUMIFS(通讯通路门店!$AA:$AA,通讯通路门店!$S:$S,$G1634,通讯通路门店!$J:$J,"华为堡垒店")</f>
        <v>0</v>
      </c>
      <c r="BG1634" s="99">
        <f>SUMIFS(通讯通路门店!$Y:$Y,通讯通路门店!$S:$S,$G1634,通讯通路门店!$J:$J,"小米体验店")</f>
        <v>0</v>
      </c>
      <c r="BH1634" s="99">
        <f>SUMIFS(通讯通路门店!$AA:$AA,通讯通路门店!$S:$S,$G1634,通讯通路门店!$J:$J,"苹果体验店")</f>
        <v>0</v>
      </c>
      <c r="BI1634" s="99">
        <f>SUMIFS(通讯通路门店!$K:$K,通讯通路门店!$S:$S,$G1634,通讯通路门店!$J:$J,"其他品牌专卖店")</f>
        <v>0</v>
      </c>
      <c r="BJ1634" s="99">
        <f>SUMIFS(通讯通路门店!$AC:$AC,通讯通路门店!$S:$S,$G1634)</f>
        <v>0</v>
      </c>
      <c r="BK1634" s="99">
        <f>SUMIFS(通讯通路门店!$AD:$AD,通讯通路门店!$S:$S,$G1634)</f>
        <v>0</v>
      </c>
      <c r="BL1634" s="99">
        <f>SUMIFS(通讯通路门店!$AE:$AE,通讯通路门店!$S:$S,$G1634)</f>
        <v>0</v>
      </c>
      <c r="BM1634" s="99">
        <f>SUMIFS(通讯通路门店!$AF:$AF,通讯通路门店!$S:$S,$G1634)</f>
        <v>0</v>
      </c>
      <c r="BN1634" s="99">
        <f>SUMIFS(通讯通路门店!$AG:$AG,通讯通路门店!$S:$S,$G1634)</f>
        <v>0</v>
      </c>
      <c r="BO1634" s="99">
        <f>SUMIFS(通讯通路门店!$AH:$AH,通讯通路门店!$S:$S,$G1634)</f>
        <v>0</v>
      </c>
      <c r="BP1634" s="99">
        <f>SUMIFS(通讯通路门店!$AI:$AI,通讯通路门店!$S:$S,$G1634)</f>
        <v>0</v>
      </c>
      <c r="BQ1634" s="83"/>
    </row>
    <row r="1635" spans="1:69">
      <c r="A1635" s="99" t="str">
        <f>IFERROR(_xlfn.XLOOKUP($G1635,通讯通路门店!$S$4:$S$993931,通讯通路门店!$A$4:$A$993931,0,0),"")</f>
        <v>海南省</v>
      </c>
      <c r="B1635" s="99" t="str">
        <f>IFERROR(_xlfn.XLOOKUP($G1635,通讯通路门店!$S$4:$S$993931,通讯通路门店!$B$4:$B$993931,0,0),"")</f>
        <v>东方市</v>
      </c>
      <c r="C1635" s="99" t="str">
        <f>IFERROR(_xlfn.XLOOKUP($G1635,通讯通路门店!$S$4:$S$993931,通讯通路门店!$C$4:$C$993931,0,0),"")</f>
        <v>东方市</v>
      </c>
      <c r="D1635" s="99" t="str">
        <f>IFERROR(_xlfn.XLOOKUP($G1635,通讯通路门店!$S$4:$S$993931,通讯通路门店!$D$4:$D$993931,0,0),"")</f>
        <v>八所镇</v>
      </c>
      <c r="E1635" s="83"/>
      <c r="F1635" s="83"/>
      <c r="G1635" s="101"/>
      <c r="H1635" s="102">
        <f>IFERROR(_xlfn.XLOOKUP($G1635,通讯通路门店!$S$4:$S$993931,通讯通路门店!$R$4:$R$993931,0,0),"")</f>
        <v>0</v>
      </c>
      <c r="I1635" s="83"/>
      <c r="J1635" s="83"/>
      <c r="K1635" s="83"/>
      <c r="L1635" s="83"/>
      <c r="M1635" s="83"/>
      <c r="N1635" s="83"/>
      <c r="O1635" s="83"/>
      <c r="P1635" s="83"/>
      <c r="Q1635" s="83"/>
      <c r="R1635" s="83"/>
      <c r="S1635" s="83"/>
      <c r="T1635" s="83"/>
      <c r="U1635" s="99">
        <f>COUNTIF(通讯通路门店!$S:$S,$G1635)</f>
        <v>0</v>
      </c>
      <c r="V1635" s="99">
        <f>COUNTIFS(通讯通路门店!$S:$S,$G1635,通讯通路门店!$J:$J,"综合卖场")</f>
        <v>0</v>
      </c>
      <c r="W1635" s="99">
        <f>SUMIFS(通讯通路门店!$AJ:$AJ,通讯通路门店!$S:$S,通讯客户沙盘!$G1635)</f>
        <v>0</v>
      </c>
      <c r="X1635" s="99">
        <f t="shared" si="125"/>
        <v>0</v>
      </c>
      <c r="Y1635" s="99">
        <f>COUNTIFS(通讯通路门店!$S:$S,$G1635,通讯通路门店!$J:$J,"荣耀体验店")+COUNTIFS(通讯通路门店!$S:$S,$G1635,通讯通路门店!$J:$J,"荣耀授权专卖店")</f>
        <v>0</v>
      </c>
      <c r="Z1635" s="99">
        <f>COUNTIFS(通讯通路门店!$S:$S,$G1635,通讯通路门店!$J:$J,"VIVO体验店")</f>
        <v>0</v>
      </c>
      <c r="AA1635" s="99">
        <f>COUNTIFS(通讯通路门店!$S:$S,$G1635,通讯通路门店!$J:$J,"OPPO体验店")</f>
        <v>0</v>
      </c>
      <c r="AB1635" s="99">
        <f>COUNTIFS(通讯通路门店!$S:$S,$G1635,通讯通路门店!$J:$J,"华为授权体验店")+COUNTIFS(通讯通路门店!$S:$S,$G1635,通讯通路门店!$J:$J,"华为堡垒店")</f>
        <v>0</v>
      </c>
      <c r="AC1635" s="99">
        <f>COUNTIFS(通讯通路门店!$S:$S,$G1635,通讯通路门店!$J:$J,"小米体验店")</f>
        <v>0</v>
      </c>
      <c r="AD1635" s="99">
        <f>COUNTIFS(通讯通路门店!$S:$S,$G1635,通讯通路门店!$J:$J,"苹果体验店")</f>
        <v>0</v>
      </c>
      <c r="AE1635" s="99">
        <f>COUNTIFS(通讯通路门店!$S:$S,$G1635,通讯通路门店!$J:$J,"其他品牌专卖店")</f>
        <v>0</v>
      </c>
      <c r="AF1635" s="99">
        <f>SUMIFS(通讯通路门店!$BI:$BI,通讯通路门店!$S:$S,$G1635)</f>
        <v>0</v>
      </c>
      <c r="AG1635" s="99">
        <f>SUMIFS(通讯通路门店!$BH:$BH,通讯通路门店!$S:$S,$G1635)</f>
        <v>0</v>
      </c>
      <c r="AH1635" s="99">
        <f t="shared" si="126"/>
        <v>0</v>
      </c>
      <c r="AI1635" s="99">
        <f>SUMIFS(通讯通路门店!$BB:$BB,通讯通路门店!$S:$S,$G1635)</f>
        <v>0</v>
      </c>
      <c r="AJ1635" s="99">
        <f>SUMIFS(通讯通路门店!$BE:$BE,通讯通路门店!$S:$S,$G1635)</f>
        <v>0</v>
      </c>
      <c r="AK1635" s="99">
        <f>SUMIFS(通讯通路门店!$BG:$BG,通讯通路门店!$S:$S,$G1635)</f>
        <v>0</v>
      </c>
      <c r="AL1635" s="99">
        <f>SUMIFS(通讯通路门店!$BC:$BC,通讯通路门店!$S:$S,$G1635)</f>
        <v>0</v>
      </c>
      <c r="AM1635" s="99">
        <f>SUMIFS(通讯通路门店!$BD:$BD,通讯通路门店!$S:$S,$G1635)</f>
        <v>0</v>
      </c>
      <c r="AN1635" s="99">
        <f>SUMIFS(通讯通路门店!$BF:$BF,通讯通路门店!$S:$S,$G1635)</f>
        <v>0</v>
      </c>
      <c r="AO1635" s="99">
        <f t="shared" si="127"/>
        <v>0</v>
      </c>
      <c r="AP1635" s="99">
        <f>SUMIFS(通讯通路门店!$K:$K,通讯通路门店!$S:$S,$G1635)</f>
        <v>0</v>
      </c>
      <c r="AQ1635" s="83"/>
      <c r="AR1635" s="99">
        <f>SUMIFS(通讯通路门店!$T:$T,通讯通路门店!$S:$S,$G1635)</f>
        <v>0</v>
      </c>
      <c r="AS1635" s="99">
        <f>SUMIFS(通讯通路门店!$U:$U,通讯通路门店!$S:$S,$G1635)</f>
        <v>0</v>
      </c>
      <c r="AT1635" s="99">
        <f>SUMIFS(通讯通路门店!$V:$V,通讯通路门店!$S:$S,$G1635)</f>
        <v>0</v>
      </c>
      <c r="AU1635" s="99">
        <f>SUMIFS(通讯通路门店!$W:$W,通讯通路门店!$S:$S,$G1635)</f>
        <v>0</v>
      </c>
      <c r="AV1635" s="99">
        <f>SUMIFS(通讯通路门店!$Z:$Z,通讯通路门店!$S:$S,$G1635)</f>
        <v>0</v>
      </c>
      <c r="AW1635" s="99">
        <f>SUMIFS(通讯通路门店!$AB:$AB,通讯通路门店!$S:$S,$G1635)</f>
        <v>0</v>
      </c>
      <c r="AX1635" s="99">
        <f>SUMIFS(通讯通路门店!$X:$X,通讯通路门店!$S:$S,$G1635)</f>
        <v>0</v>
      </c>
      <c r="AY1635" s="99">
        <f>SUMIFS(通讯通路门店!$Y:$Y,通讯通路门店!$S:$S,$G1635)</f>
        <v>0</v>
      </c>
      <c r="AZ1635" s="99">
        <f>SUMIFS(通讯通路门店!$AA:$AA,通讯通路门店!$S:$S,$G1635)</f>
        <v>0</v>
      </c>
      <c r="BA1635" s="99">
        <f t="shared" si="128"/>
        <v>0</v>
      </c>
      <c r="BB1635" s="99">
        <f t="shared" si="129"/>
        <v>0</v>
      </c>
      <c r="BC1635" s="99">
        <f>SUMIFS(通讯通路门店!$W:$W,通讯通路门店!$S:$S,$G1635,通讯通路门店!$J:$J,"荣耀体验店")+SUMIFS(通讯通路门店!$W:$W,通讯通路门店!$S:$S,$G1635,通讯通路门店!$J:$J,"荣耀授权专卖店")</f>
        <v>0</v>
      </c>
      <c r="BD1635" s="99">
        <f>SUMIFS(通讯通路门店!$Z:$Z,通讯通路门店!$S:$S,$G1635,通讯通路门店!$J:$J,"VIVO体验店")</f>
        <v>0</v>
      </c>
      <c r="BE1635" s="99">
        <f>SUMIFS(通讯通路门店!$AB:$AB,通讯通路门店!$S:$S,$G1635,通讯通路门店!$J:$J,"OPPO体验店")</f>
        <v>0</v>
      </c>
      <c r="BF1635" s="99">
        <f>SUMIFS(通讯通路门店!$X:$X,通讯通路门店!$S:$S,$G1635,通讯通路门店!$J:$J,"华为授权体验店")+SUMIFS(通讯通路门店!$AA:$AA,通讯通路门店!$S:$S,$G1635,通讯通路门店!$J:$J,"华为堡垒店")</f>
        <v>0</v>
      </c>
      <c r="BG1635" s="99">
        <f>SUMIFS(通讯通路门店!$Y:$Y,通讯通路门店!$S:$S,$G1635,通讯通路门店!$J:$J,"小米体验店")</f>
        <v>0</v>
      </c>
      <c r="BH1635" s="99">
        <f>SUMIFS(通讯通路门店!$AA:$AA,通讯通路门店!$S:$S,$G1635,通讯通路门店!$J:$J,"苹果体验店")</f>
        <v>0</v>
      </c>
      <c r="BI1635" s="99">
        <f>SUMIFS(通讯通路门店!$K:$K,通讯通路门店!$S:$S,$G1635,通讯通路门店!$J:$J,"其他品牌专卖店")</f>
        <v>0</v>
      </c>
      <c r="BJ1635" s="99">
        <f>SUMIFS(通讯通路门店!$AC:$AC,通讯通路门店!$S:$S,$G1635)</f>
        <v>0</v>
      </c>
      <c r="BK1635" s="99">
        <f>SUMIFS(通讯通路门店!$AD:$AD,通讯通路门店!$S:$S,$G1635)</f>
        <v>0</v>
      </c>
      <c r="BL1635" s="99">
        <f>SUMIFS(通讯通路门店!$AE:$AE,通讯通路门店!$S:$S,$G1635)</f>
        <v>0</v>
      </c>
      <c r="BM1635" s="99">
        <f>SUMIFS(通讯通路门店!$AF:$AF,通讯通路门店!$S:$S,$G1635)</f>
        <v>0</v>
      </c>
      <c r="BN1635" s="99">
        <f>SUMIFS(通讯通路门店!$AG:$AG,通讯通路门店!$S:$S,$G1635)</f>
        <v>0</v>
      </c>
      <c r="BO1635" s="99">
        <f>SUMIFS(通讯通路门店!$AH:$AH,通讯通路门店!$S:$S,$G1635)</f>
        <v>0</v>
      </c>
      <c r="BP1635" s="99">
        <f>SUMIFS(通讯通路门店!$AI:$AI,通讯通路门店!$S:$S,$G1635)</f>
        <v>0</v>
      </c>
      <c r="BQ1635" s="83"/>
    </row>
    <row r="1636" spans="1:69">
      <c r="A1636" s="99" t="str">
        <f>IFERROR(_xlfn.XLOOKUP($G1636,通讯通路门店!$S$4:$S$993931,通讯通路门店!$A$4:$A$993931,0,0),"")</f>
        <v>海南省</v>
      </c>
      <c r="B1636" s="99" t="str">
        <f>IFERROR(_xlfn.XLOOKUP($G1636,通讯通路门店!$S$4:$S$993931,通讯通路门店!$B$4:$B$993931,0,0),"")</f>
        <v>东方市</v>
      </c>
      <c r="C1636" s="99" t="str">
        <f>IFERROR(_xlfn.XLOOKUP($G1636,通讯通路门店!$S$4:$S$993931,通讯通路门店!$C$4:$C$993931,0,0),"")</f>
        <v>东方市</v>
      </c>
      <c r="D1636" s="99" t="str">
        <f>IFERROR(_xlfn.XLOOKUP($G1636,通讯通路门店!$S$4:$S$993931,通讯通路门店!$D$4:$D$993931,0,0),"")</f>
        <v>八所镇</v>
      </c>
      <c r="E1636" s="83"/>
      <c r="F1636" s="83"/>
      <c r="G1636" s="101"/>
      <c r="H1636" s="102">
        <f>IFERROR(_xlfn.XLOOKUP($G1636,通讯通路门店!$S$4:$S$993931,通讯通路门店!$R$4:$R$993931,0,0),"")</f>
        <v>0</v>
      </c>
      <c r="I1636" s="83"/>
      <c r="J1636" s="83"/>
      <c r="K1636" s="83"/>
      <c r="L1636" s="83"/>
      <c r="M1636" s="83"/>
      <c r="N1636" s="83"/>
      <c r="O1636" s="83"/>
      <c r="P1636" s="83"/>
      <c r="Q1636" s="83"/>
      <c r="R1636" s="83"/>
      <c r="S1636" s="83"/>
      <c r="T1636" s="83"/>
      <c r="U1636" s="99">
        <f>COUNTIF(通讯通路门店!$S:$S,$G1636)</f>
        <v>0</v>
      </c>
      <c r="V1636" s="99">
        <f>COUNTIFS(通讯通路门店!$S:$S,$G1636,通讯通路门店!$J:$J,"综合卖场")</f>
        <v>0</v>
      </c>
      <c r="W1636" s="99">
        <f>SUMIFS(通讯通路门店!$AJ:$AJ,通讯通路门店!$S:$S,通讯客户沙盘!$G1636)</f>
        <v>0</v>
      </c>
      <c r="X1636" s="99">
        <f t="shared" si="125"/>
        <v>0</v>
      </c>
      <c r="Y1636" s="99">
        <f>COUNTIFS(通讯通路门店!$S:$S,$G1636,通讯通路门店!$J:$J,"荣耀体验店")+COUNTIFS(通讯通路门店!$S:$S,$G1636,通讯通路门店!$J:$J,"荣耀授权专卖店")</f>
        <v>0</v>
      </c>
      <c r="Z1636" s="99">
        <f>COUNTIFS(通讯通路门店!$S:$S,$G1636,通讯通路门店!$J:$J,"VIVO体验店")</f>
        <v>0</v>
      </c>
      <c r="AA1636" s="99">
        <f>COUNTIFS(通讯通路门店!$S:$S,$G1636,通讯通路门店!$J:$J,"OPPO体验店")</f>
        <v>0</v>
      </c>
      <c r="AB1636" s="99">
        <f>COUNTIFS(通讯通路门店!$S:$S,$G1636,通讯通路门店!$J:$J,"华为授权体验店")+COUNTIFS(通讯通路门店!$S:$S,$G1636,通讯通路门店!$J:$J,"华为堡垒店")</f>
        <v>0</v>
      </c>
      <c r="AC1636" s="99">
        <f>COUNTIFS(通讯通路门店!$S:$S,$G1636,通讯通路门店!$J:$J,"小米体验店")</f>
        <v>0</v>
      </c>
      <c r="AD1636" s="99">
        <f>COUNTIFS(通讯通路门店!$S:$S,$G1636,通讯通路门店!$J:$J,"苹果体验店")</f>
        <v>0</v>
      </c>
      <c r="AE1636" s="99">
        <f>COUNTIFS(通讯通路门店!$S:$S,$G1636,通讯通路门店!$J:$J,"其他品牌专卖店")</f>
        <v>0</v>
      </c>
      <c r="AF1636" s="99">
        <f>SUMIFS(通讯通路门店!$BI:$BI,通讯通路门店!$S:$S,$G1636)</f>
        <v>0</v>
      </c>
      <c r="AG1636" s="99">
        <f>SUMIFS(通讯通路门店!$BH:$BH,通讯通路门店!$S:$S,$G1636)</f>
        <v>0</v>
      </c>
      <c r="AH1636" s="99">
        <f t="shared" si="126"/>
        <v>0</v>
      </c>
      <c r="AI1636" s="99">
        <f>SUMIFS(通讯通路门店!$BB:$BB,通讯通路门店!$S:$S,$G1636)</f>
        <v>0</v>
      </c>
      <c r="AJ1636" s="99">
        <f>SUMIFS(通讯通路门店!$BE:$BE,通讯通路门店!$S:$S,$G1636)</f>
        <v>0</v>
      </c>
      <c r="AK1636" s="99">
        <f>SUMIFS(通讯通路门店!$BG:$BG,通讯通路门店!$S:$S,$G1636)</f>
        <v>0</v>
      </c>
      <c r="AL1636" s="99">
        <f>SUMIFS(通讯通路门店!$BC:$BC,通讯通路门店!$S:$S,$G1636)</f>
        <v>0</v>
      </c>
      <c r="AM1636" s="99">
        <f>SUMIFS(通讯通路门店!$BD:$BD,通讯通路门店!$S:$S,$G1636)</f>
        <v>0</v>
      </c>
      <c r="AN1636" s="99">
        <f>SUMIFS(通讯通路门店!$BF:$BF,通讯通路门店!$S:$S,$G1636)</f>
        <v>0</v>
      </c>
      <c r="AO1636" s="99">
        <f t="shared" si="127"/>
        <v>0</v>
      </c>
      <c r="AP1636" s="99">
        <f>SUMIFS(通讯通路门店!$K:$K,通讯通路门店!$S:$S,$G1636)</f>
        <v>0</v>
      </c>
      <c r="AQ1636" s="83"/>
      <c r="AR1636" s="99">
        <f>SUMIFS(通讯通路门店!$T:$T,通讯通路门店!$S:$S,$G1636)</f>
        <v>0</v>
      </c>
      <c r="AS1636" s="99">
        <f>SUMIFS(通讯通路门店!$U:$U,通讯通路门店!$S:$S,$G1636)</f>
        <v>0</v>
      </c>
      <c r="AT1636" s="99">
        <f>SUMIFS(通讯通路门店!$V:$V,通讯通路门店!$S:$S,$G1636)</f>
        <v>0</v>
      </c>
      <c r="AU1636" s="99">
        <f>SUMIFS(通讯通路门店!$W:$W,通讯通路门店!$S:$S,$G1636)</f>
        <v>0</v>
      </c>
      <c r="AV1636" s="99">
        <f>SUMIFS(通讯通路门店!$Z:$Z,通讯通路门店!$S:$S,$G1636)</f>
        <v>0</v>
      </c>
      <c r="AW1636" s="99">
        <f>SUMIFS(通讯通路门店!$AB:$AB,通讯通路门店!$S:$S,$G1636)</f>
        <v>0</v>
      </c>
      <c r="AX1636" s="99">
        <f>SUMIFS(通讯通路门店!$X:$X,通讯通路门店!$S:$S,$G1636)</f>
        <v>0</v>
      </c>
      <c r="AY1636" s="99">
        <f>SUMIFS(通讯通路门店!$Y:$Y,通讯通路门店!$S:$S,$G1636)</f>
        <v>0</v>
      </c>
      <c r="AZ1636" s="99">
        <f>SUMIFS(通讯通路门店!$AA:$AA,通讯通路门店!$S:$S,$G1636)</f>
        <v>0</v>
      </c>
      <c r="BA1636" s="99">
        <f t="shared" si="128"/>
        <v>0</v>
      </c>
      <c r="BB1636" s="99">
        <f t="shared" si="129"/>
        <v>0</v>
      </c>
      <c r="BC1636" s="99">
        <f>SUMIFS(通讯通路门店!$W:$W,通讯通路门店!$S:$S,$G1636,通讯通路门店!$J:$J,"荣耀体验店")+SUMIFS(通讯通路门店!$W:$W,通讯通路门店!$S:$S,$G1636,通讯通路门店!$J:$J,"荣耀授权专卖店")</f>
        <v>0</v>
      </c>
      <c r="BD1636" s="99">
        <f>SUMIFS(通讯通路门店!$Z:$Z,通讯通路门店!$S:$S,$G1636,通讯通路门店!$J:$J,"VIVO体验店")</f>
        <v>0</v>
      </c>
      <c r="BE1636" s="99">
        <f>SUMIFS(通讯通路门店!$AB:$AB,通讯通路门店!$S:$S,$G1636,通讯通路门店!$J:$J,"OPPO体验店")</f>
        <v>0</v>
      </c>
      <c r="BF1636" s="99">
        <f>SUMIFS(通讯通路门店!$X:$X,通讯通路门店!$S:$S,$G1636,通讯通路门店!$J:$J,"华为授权体验店")+SUMIFS(通讯通路门店!$AA:$AA,通讯通路门店!$S:$S,$G1636,通讯通路门店!$J:$J,"华为堡垒店")</f>
        <v>0</v>
      </c>
      <c r="BG1636" s="99">
        <f>SUMIFS(通讯通路门店!$Y:$Y,通讯通路门店!$S:$S,$G1636,通讯通路门店!$J:$J,"小米体验店")</f>
        <v>0</v>
      </c>
      <c r="BH1636" s="99">
        <f>SUMIFS(通讯通路门店!$AA:$AA,通讯通路门店!$S:$S,$G1636,通讯通路门店!$J:$J,"苹果体验店")</f>
        <v>0</v>
      </c>
      <c r="BI1636" s="99">
        <f>SUMIFS(通讯通路门店!$K:$K,通讯通路门店!$S:$S,$G1636,通讯通路门店!$J:$J,"其他品牌专卖店")</f>
        <v>0</v>
      </c>
      <c r="BJ1636" s="99">
        <f>SUMIFS(通讯通路门店!$AC:$AC,通讯通路门店!$S:$S,$G1636)</f>
        <v>0</v>
      </c>
      <c r="BK1636" s="99">
        <f>SUMIFS(通讯通路门店!$AD:$AD,通讯通路门店!$S:$S,$G1636)</f>
        <v>0</v>
      </c>
      <c r="BL1636" s="99">
        <f>SUMIFS(通讯通路门店!$AE:$AE,通讯通路门店!$S:$S,$G1636)</f>
        <v>0</v>
      </c>
      <c r="BM1636" s="99">
        <f>SUMIFS(通讯通路门店!$AF:$AF,通讯通路门店!$S:$S,$G1636)</f>
        <v>0</v>
      </c>
      <c r="BN1636" s="99">
        <f>SUMIFS(通讯通路门店!$AG:$AG,通讯通路门店!$S:$S,$G1636)</f>
        <v>0</v>
      </c>
      <c r="BO1636" s="99">
        <f>SUMIFS(通讯通路门店!$AH:$AH,通讯通路门店!$S:$S,$G1636)</f>
        <v>0</v>
      </c>
      <c r="BP1636" s="99">
        <f>SUMIFS(通讯通路门店!$AI:$AI,通讯通路门店!$S:$S,$G1636)</f>
        <v>0</v>
      </c>
      <c r="BQ1636" s="83"/>
    </row>
    <row r="1637" spans="1:69">
      <c r="A1637" s="99" t="str">
        <f>IFERROR(_xlfn.XLOOKUP($G1637,通讯通路门店!$S$4:$S$993931,通讯通路门店!$A$4:$A$993931,0,0),"")</f>
        <v>海南省</v>
      </c>
      <c r="B1637" s="99" t="str">
        <f>IFERROR(_xlfn.XLOOKUP($G1637,通讯通路门店!$S$4:$S$993931,通讯通路门店!$B$4:$B$993931,0,0),"")</f>
        <v>东方市</v>
      </c>
      <c r="C1637" s="99" t="str">
        <f>IFERROR(_xlfn.XLOOKUP($G1637,通讯通路门店!$S$4:$S$993931,通讯通路门店!$C$4:$C$993931,0,0),"")</f>
        <v>东方市</v>
      </c>
      <c r="D1637" s="99" t="str">
        <f>IFERROR(_xlfn.XLOOKUP($G1637,通讯通路门店!$S$4:$S$993931,通讯通路门店!$D$4:$D$993931,0,0),"")</f>
        <v>八所镇</v>
      </c>
      <c r="E1637" s="83"/>
      <c r="F1637" s="83"/>
      <c r="G1637" s="101"/>
      <c r="H1637" s="102">
        <f>IFERROR(_xlfn.XLOOKUP($G1637,通讯通路门店!$S$4:$S$993931,通讯通路门店!$R$4:$R$993931,0,0),"")</f>
        <v>0</v>
      </c>
      <c r="I1637" s="83"/>
      <c r="J1637" s="83"/>
      <c r="K1637" s="83"/>
      <c r="L1637" s="83"/>
      <c r="M1637" s="83"/>
      <c r="N1637" s="83"/>
      <c r="O1637" s="83"/>
      <c r="P1637" s="83"/>
      <c r="Q1637" s="83"/>
      <c r="R1637" s="83"/>
      <c r="S1637" s="83"/>
      <c r="T1637" s="83"/>
      <c r="U1637" s="99">
        <f>COUNTIF(通讯通路门店!$S:$S,$G1637)</f>
        <v>0</v>
      </c>
      <c r="V1637" s="99">
        <f>COUNTIFS(通讯通路门店!$S:$S,$G1637,通讯通路门店!$J:$J,"综合卖场")</f>
        <v>0</v>
      </c>
      <c r="W1637" s="99">
        <f>SUMIFS(通讯通路门店!$AJ:$AJ,通讯通路门店!$S:$S,通讯客户沙盘!$G1637)</f>
        <v>0</v>
      </c>
      <c r="X1637" s="99">
        <f t="shared" si="125"/>
        <v>0</v>
      </c>
      <c r="Y1637" s="99">
        <f>COUNTIFS(通讯通路门店!$S:$S,$G1637,通讯通路门店!$J:$J,"荣耀体验店")+COUNTIFS(通讯通路门店!$S:$S,$G1637,通讯通路门店!$J:$J,"荣耀授权专卖店")</f>
        <v>0</v>
      </c>
      <c r="Z1637" s="99">
        <f>COUNTIFS(通讯通路门店!$S:$S,$G1637,通讯通路门店!$J:$J,"VIVO体验店")</f>
        <v>0</v>
      </c>
      <c r="AA1637" s="99">
        <f>COUNTIFS(通讯通路门店!$S:$S,$G1637,通讯通路门店!$J:$J,"OPPO体验店")</f>
        <v>0</v>
      </c>
      <c r="AB1637" s="99">
        <f>COUNTIFS(通讯通路门店!$S:$S,$G1637,通讯通路门店!$J:$J,"华为授权体验店")+COUNTIFS(通讯通路门店!$S:$S,$G1637,通讯通路门店!$J:$J,"华为堡垒店")</f>
        <v>0</v>
      </c>
      <c r="AC1637" s="99">
        <f>COUNTIFS(通讯通路门店!$S:$S,$G1637,通讯通路门店!$J:$J,"小米体验店")</f>
        <v>0</v>
      </c>
      <c r="AD1637" s="99">
        <f>COUNTIFS(通讯通路门店!$S:$S,$G1637,通讯通路门店!$J:$J,"苹果体验店")</f>
        <v>0</v>
      </c>
      <c r="AE1637" s="99">
        <f>COUNTIFS(通讯通路门店!$S:$S,$G1637,通讯通路门店!$J:$J,"其他品牌专卖店")</f>
        <v>0</v>
      </c>
      <c r="AF1637" s="99">
        <f>SUMIFS(通讯通路门店!$BI:$BI,通讯通路门店!$S:$S,$G1637)</f>
        <v>0</v>
      </c>
      <c r="AG1637" s="99">
        <f>SUMIFS(通讯通路门店!$BH:$BH,通讯通路门店!$S:$S,$G1637)</f>
        <v>0</v>
      </c>
      <c r="AH1637" s="99">
        <f t="shared" si="126"/>
        <v>0</v>
      </c>
      <c r="AI1637" s="99">
        <f>SUMIFS(通讯通路门店!$BB:$BB,通讯通路门店!$S:$S,$G1637)</f>
        <v>0</v>
      </c>
      <c r="AJ1637" s="99">
        <f>SUMIFS(通讯通路门店!$BE:$BE,通讯通路门店!$S:$S,$G1637)</f>
        <v>0</v>
      </c>
      <c r="AK1637" s="99">
        <f>SUMIFS(通讯通路门店!$BG:$BG,通讯通路门店!$S:$S,$G1637)</f>
        <v>0</v>
      </c>
      <c r="AL1637" s="99">
        <f>SUMIFS(通讯通路门店!$BC:$BC,通讯通路门店!$S:$S,$G1637)</f>
        <v>0</v>
      </c>
      <c r="AM1637" s="99">
        <f>SUMIFS(通讯通路门店!$BD:$BD,通讯通路门店!$S:$S,$G1637)</f>
        <v>0</v>
      </c>
      <c r="AN1637" s="99">
        <f>SUMIFS(通讯通路门店!$BF:$BF,通讯通路门店!$S:$S,$G1637)</f>
        <v>0</v>
      </c>
      <c r="AO1637" s="99">
        <f t="shared" si="127"/>
        <v>0</v>
      </c>
      <c r="AP1637" s="99">
        <f>SUMIFS(通讯通路门店!$K:$K,通讯通路门店!$S:$S,$G1637)</f>
        <v>0</v>
      </c>
      <c r="AQ1637" s="83"/>
      <c r="AR1637" s="99">
        <f>SUMIFS(通讯通路门店!$T:$T,通讯通路门店!$S:$S,$G1637)</f>
        <v>0</v>
      </c>
      <c r="AS1637" s="99">
        <f>SUMIFS(通讯通路门店!$U:$U,通讯通路门店!$S:$S,$G1637)</f>
        <v>0</v>
      </c>
      <c r="AT1637" s="99">
        <f>SUMIFS(通讯通路门店!$V:$V,通讯通路门店!$S:$S,$G1637)</f>
        <v>0</v>
      </c>
      <c r="AU1637" s="99">
        <f>SUMIFS(通讯通路门店!$W:$W,通讯通路门店!$S:$S,$G1637)</f>
        <v>0</v>
      </c>
      <c r="AV1637" s="99">
        <f>SUMIFS(通讯通路门店!$Z:$Z,通讯通路门店!$S:$S,$G1637)</f>
        <v>0</v>
      </c>
      <c r="AW1637" s="99">
        <f>SUMIFS(通讯通路门店!$AB:$AB,通讯通路门店!$S:$S,$G1637)</f>
        <v>0</v>
      </c>
      <c r="AX1637" s="99">
        <f>SUMIFS(通讯通路门店!$X:$X,通讯通路门店!$S:$S,$G1637)</f>
        <v>0</v>
      </c>
      <c r="AY1637" s="99">
        <f>SUMIFS(通讯通路门店!$Y:$Y,通讯通路门店!$S:$S,$G1637)</f>
        <v>0</v>
      </c>
      <c r="AZ1637" s="99">
        <f>SUMIFS(通讯通路门店!$AA:$AA,通讯通路门店!$S:$S,$G1637)</f>
        <v>0</v>
      </c>
      <c r="BA1637" s="99">
        <f t="shared" si="128"/>
        <v>0</v>
      </c>
      <c r="BB1637" s="99">
        <f t="shared" si="129"/>
        <v>0</v>
      </c>
      <c r="BC1637" s="99">
        <f>SUMIFS(通讯通路门店!$W:$W,通讯通路门店!$S:$S,$G1637,通讯通路门店!$J:$J,"荣耀体验店")+SUMIFS(通讯通路门店!$W:$W,通讯通路门店!$S:$S,$G1637,通讯通路门店!$J:$J,"荣耀授权专卖店")</f>
        <v>0</v>
      </c>
      <c r="BD1637" s="99">
        <f>SUMIFS(通讯通路门店!$Z:$Z,通讯通路门店!$S:$S,$G1637,通讯通路门店!$J:$J,"VIVO体验店")</f>
        <v>0</v>
      </c>
      <c r="BE1637" s="99">
        <f>SUMIFS(通讯通路门店!$AB:$AB,通讯通路门店!$S:$S,$G1637,通讯通路门店!$J:$J,"OPPO体验店")</f>
        <v>0</v>
      </c>
      <c r="BF1637" s="99">
        <f>SUMIFS(通讯通路门店!$X:$X,通讯通路门店!$S:$S,$G1637,通讯通路门店!$J:$J,"华为授权体验店")+SUMIFS(通讯通路门店!$AA:$AA,通讯通路门店!$S:$S,$G1637,通讯通路门店!$J:$J,"华为堡垒店")</f>
        <v>0</v>
      </c>
      <c r="BG1637" s="99">
        <f>SUMIFS(通讯通路门店!$Y:$Y,通讯通路门店!$S:$S,$G1637,通讯通路门店!$J:$J,"小米体验店")</f>
        <v>0</v>
      </c>
      <c r="BH1637" s="99">
        <f>SUMIFS(通讯通路门店!$AA:$AA,通讯通路门店!$S:$S,$G1637,通讯通路门店!$J:$J,"苹果体验店")</f>
        <v>0</v>
      </c>
      <c r="BI1637" s="99">
        <f>SUMIFS(通讯通路门店!$K:$K,通讯通路门店!$S:$S,$G1637,通讯通路门店!$J:$J,"其他品牌专卖店")</f>
        <v>0</v>
      </c>
      <c r="BJ1637" s="99">
        <f>SUMIFS(通讯通路门店!$AC:$AC,通讯通路门店!$S:$S,$G1637)</f>
        <v>0</v>
      </c>
      <c r="BK1637" s="99">
        <f>SUMIFS(通讯通路门店!$AD:$AD,通讯通路门店!$S:$S,$G1637)</f>
        <v>0</v>
      </c>
      <c r="BL1637" s="99">
        <f>SUMIFS(通讯通路门店!$AE:$AE,通讯通路门店!$S:$S,$G1637)</f>
        <v>0</v>
      </c>
      <c r="BM1637" s="99">
        <f>SUMIFS(通讯通路门店!$AF:$AF,通讯通路门店!$S:$S,$G1637)</f>
        <v>0</v>
      </c>
      <c r="BN1637" s="99">
        <f>SUMIFS(通讯通路门店!$AG:$AG,通讯通路门店!$S:$S,$G1637)</f>
        <v>0</v>
      </c>
      <c r="BO1637" s="99">
        <f>SUMIFS(通讯通路门店!$AH:$AH,通讯通路门店!$S:$S,$G1637)</f>
        <v>0</v>
      </c>
      <c r="BP1637" s="99">
        <f>SUMIFS(通讯通路门店!$AI:$AI,通讯通路门店!$S:$S,$G1637)</f>
        <v>0</v>
      </c>
      <c r="BQ1637" s="83"/>
    </row>
    <row r="1638" spans="1:69">
      <c r="A1638" s="99" t="str">
        <f>IFERROR(_xlfn.XLOOKUP($G1638,通讯通路门店!$S$4:$S$993931,通讯通路门店!$A$4:$A$993931,0,0),"")</f>
        <v>海南省</v>
      </c>
      <c r="B1638" s="99" t="str">
        <f>IFERROR(_xlfn.XLOOKUP($G1638,通讯通路门店!$S$4:$S$993931,通讯通路门店!$B$4:$B$993931,0,0),"")</f>
        <v>东方市</v>
      </c>
      <c r="C1638" s="99" t="str">
        <f>IFERROR(_xlfn.XLOOKUP($G1638,通讯通路门店!$S$4:$S$993931,通讯通路门店!$C$4:$C$993931,0,0),"")</f>
        <v>东方市</v>
      </c>
      <c r="D1638" s="99" t="str">
        <f>IFERROR(_xlfn.XLOOKUP($G1638,通讯通路门店!$S$4:$S$993931,通讯通路门店!$D$4:$D$993931,0,0),"")</f>
        <v>八所镇</v>
      </c>
      <c r="E1638" s="83"/>
      <c r="F1638" s="83"/>
      <c r="G1638" s="101"/>
      <c r="H1638" s="102">
        <f>IFERROR(_xlfn.XLOOKUP($G1638,通讯通路门店!$S$4:$S$993931,通讯通路门店!$R$4:$R$993931,0,0),"")</f>
        <v>0</v>
      </c>
      <c r="I1638" s="83"/>
      <c r="J1638" s="83"/>
      <c r="K1638" s="83"/>
      <c r="L1638" s="83"/>
      <c r="M1638" s="83"/>
      <c r="N1638" s="83"/>
      <c r="O1638" s="83"/>
      <c r="P1638" s="83"/>
      <c r="Q1638" s="83"/>
      <c r="R1638" s="83"/>
      <c r="S1638" s="83"/>
      <c r="T1638" s="83"/>
      <c r="U1638" s="99">
        <f>COUNTIF(通讯通路门店!$S:$S,$G1638)</f>
        <v>0</v>
      </c>
      <c r="V1638" s="99">
        <f>COUNTIFS(通讯通路门店!$S:$S,$G1638,通讯通路门店!$J:$J,"综合卖场")</f>
        <v>0</v>
      </c>
      <c r="W1638" s="99">
        <f>SUMIFS(通讯通路门店!$AJ:$AJ,通讯通路门店!$S:$S,通讯客户沙盘!$G1638)</f>
        <v>0</v>
      </c>
      <c r="X1638" s="99">
        <f t="shared" si="125"/>
        <v>0</v>
      </c>
      <c r="Y1638" s="99">
        <f>COUNTIFS(通讯通路门店!$S:$S,$G1638,通讯通路门店!$J:$J,"荣耀体验店")+COUNTIFS(通讯通路门店!$S:$S,$G1638,通讯通路门店!$J:$J,"荣耀授权专卖店")</f>
        <v>0</v>
      </c>
      <c r="Z1638" s="99">
        <f>COUNTIFS(通讯通路门店!$S:$S,$G1638,通讯通路门店!$J:$J,"VIVO体验店")</f>
        <v>0</v>
      </c>
      <c r="AA1638" s="99">
        <f>COUNTIFS(通讯通路门店!$S:$S,$G1638,通讯通路门店!$J:$J,"OPPO体验店")</f>
        <v>0</v>
      </c>
      <c r="AB1638" s="99">
        <f>COUNTIFS(通讯通路门店!$S:$S,$G1638,通讯通路门店!$J:$J,"华为授权体验店")+COUNTIFS(通讯通路门店!$S:$S,$G1638,通讯通路门店!$J:$J,"华为堡垒店")</f>
        <v>0</v>
      </c>
      <c r="AC1638" s="99">
        <f>COUNTIFS(通讯通路门店!$S:$S,$G1638,通讯通路门店!$J:$J,"小米体验店")</f>
        <v>0</v>
      </c>
      <c r="AD1638" s="99">
        <f>COUNTIFS(通讯通路门店!$S:$S,$G1638,通讯通路门店!$J:$J,"苹果体验店")</f>
        <v>0</v>
      </c>
      <c r="AE1638" s="99">
        <f>COUNTIFS(通讯通路门店!$S:$S,$G1638,通讯通路门店!$J:$J,"其他品牌专卖店")</f>
        <v>0</v>
      </c>
      <c r="AF1638" s="99">
        <f>SUMIFS(通讯通路门店!$BI:$BI,通讯通路门店!$S:$S,$G1638)</f>
        <v>0</v>
      </c>
      <c r="AG1638" s="99">
        <f>SUMIFS(通讯通路门店!$BH:$BH,通讯通路门店!$S:$S,$G1638)</f>
        <v>0</v>
      </c>
      <c r="AH1638" s="99">
        <f t="shared" si="126"/>
        <v>0</v>
      </c>
      <c r="AI1638" s="99">
        <f>SUMIFS(通讯通路门店!$BB:$BB,通讯通路门店!$S:$S,$G1638)</f>
        <v>0</v>
      </c>
      <c r="AJ1638" s="99">
        <f>SUMIFS(通讯通路门店!$BE:$BE,通讯通路门店!$S:$S,$G1638)</f>
        <v>0</v>
      </c>
      <c r="AK1638" s="99">
        <f>SUMIFS(通讯通路门店!$BG:$BG,通讯通路门店!$S:$S,$G1638)</f>
        <v>0</v>
      </c>
      <c r="AL1638" s="99">
        <f>SUMIFS(通讯通路门店!$BC:$BC,通讯通路门店!$S:$S,$G1638)</f>
        <v>0</v>
      </c>
      <c r="AM1638" s="99">
        <f>SUMIFS(通讯通路门店!$BD:$BD,通讯通路门店!$S:$S,$G1638)</f>
        <v>0</v>
      </c>
      <c r="AN1638" s="99">
        <f>SUMIFS(通讯通路门店!$BF:$BF,通讯通路门店!$S:$S,$G1638)</f>
        <v>0</v>
      </c>
      <c r="AO1638" s="99">
        <f t="shared" si="127"/>
        <v>0</v>
      </c>
      <c r="AP1638" s="99">
        <f>SUMIFS(通讯通路门店!$K:$K,通讯通路门店!$S:$S,$G1638)</f>
        <v>0</v>
      </c>
      <c r="AQ1638" s="83"/>
      <c r="AR1638" s="99">
        <f>SUMIFS(通讯通路门店!$T:$T,通讯通路门店!$S:$S,$G1638)</f>
        <v>0</v>
      </c>
      <c r="AS1638" s="99">
        <f>SUMIFS(通讯通路门店!$U:$U,通讯通路门店!$S:$S,$G1638)</f>
        <v>0</v>
      </c>
      <c r="AT1638" s="99">
        <f>SUMIFS(通讯通路门店!$V:$V,通讯通路门店!$S:$S,$G1638)</f>
        <v>0</v>
      </c>
      <c r="AU1638" s="99">
        <f>SUMIFS(通讯通路门店!$W:$W,通讯通路门店!$S:$S,$G1638)</f>
        <v>0</v>
      </c>
      <c r="AV1638" s="99">
        <f>SUMIFS(通讯通路门店!$Z:$Z,通讯通路门店!$S:$S,$G1638)</f>
        <v>0</v>
      </c>
      <c r="AW1638" s="99">
        <f>SUMIFS(通讯通路门店!$AB:$AB,通讯通路门店!$S:$S,$G1638)</f>
        <v>0</v>
      </c>
      <c r="AX1638" s="99">
        <f>SUMIFS(通讯通路门店!$X:$X,通讯通路门店!$S:$S,$G1638)</f>
        <v>0</v>
      </c>
      <c r="AY1638" s="99">
        <f>SUMIFS(通讯通路门店!$Y:$Y,通讯通路门店!$S:$S,$G1638)</f>
        <v>0</v>
      </c>
      <c r="AZ1638" s="99">
        <f>SUMIFS(通讯通路门店!$AA:$AA,通讯通路门店!$S:$S,$G1638)</f>
        <v>0</v>
      </c>
      <c r="BA1638" s="99">
        <f t="shared" si="128"/>
        <v>0</v>
      </c>
      <c r="BB1638" s="99">
        <f t="shared" si="129"/>
        <v>0</v>
      </c>
      <c r="BC1638" s="99">
        <f>SUMIFS(通讯通路门店!$W:$W,通讯通路门店!$S:$S,$G1638,通讯通路门店!$J:$J,"荣耀体验店")+SUMIFS(通讯通路门店!$W:$W,通讯通路门店!$S:$S,$G1638,通讯通路门店!$J:$J,"荣耀授权专卖店")</f>
        <v>0</v>
      </c>
      <c r="BD1638" s="99">
        <f>SUMIFS(通讯通路门店!$Z:$Z,通讯通路门店!$S:$S,$G1638,通讯通路门店!$J:$J,"VIVO体验店")</f>
        <v>0</v>
      </c>
      <c r="BE1638" s="99">
        <f>SUMIFS(通讯通路门店!$AB:$AB,通讯通路门店!$S:$S,$G1638,通讯通路门店!$J:$J,"OPPO体验店")</f>
        <v>0</v>
      </c>
      <c r="BF1638" s="99">
        <f>SUMIFS(通讯通路门店!$X:$X,通讯通路门店!$S:$S,$G1638,通讯通路门店!$J:$J,"华为授权体验店")+SUMIFS(通讯通路门店!$AA:$AA,通讯通路门店!$S:$S,$G1638,通讯通路门店!$J:$J,"华为堡垒店")</f>
        <v>0</v>
      </c>
      <c r="BG1638" s="99">
        <f>SUMIFS(通讯通路门店!$Y:$Y,通讯通路门店!$S:$S,$G1638,通讯通路门店!$J:$J,"小米体验店")</f>
        <v>0</v>
      </c>
      <c r="BH1638" s="99">
        <f>SUMIFS(通讯通路门店!$AA:$AA,通讯通路门店!$S:$S,$G1638,通讯通路门店!$J:$J,"苹果体验店")</f>
        <v>0</v>
      </c>
      <c r="BI1638" s="99">
        <f>SUMIFS(通讯通路门店!$K:$K,通讯通路门店!$S:$S,$G1638,通讯通路门店!$J:$J,"其他品牌专卖店")</f>
        <v>0</v>
      </c>
      <c r="BJ1638" s="99">
        <f>SUMIFS(通讯通路门店!$AC:$AC,通讯通路门店!$S:$S,$G1638)</f>
        <v>0</v>
      </c>
      <c r="BK1638" s="99">
        <f>SUMIFS(通讯通路门店!$AD:$AD,通讯通路门店!$S:$S,$G1638)</f>
        <v>0</v>
      </c>
      <c r="BL1638" s="99">
        <f>SUMIFS(通讯通路门店!$AE:$AE,通讯通路门店!$S:$S,$G1638)</f>
        <v>0</v>
      </c>
      <c r="BM1638" s="99">
        <f>SUMIFS(通讯通路门店!$AF:$AF,通讯通路门店!$S:$S,$G1638)</f>
        <v>0</v>
      </c>
      <c r="BN1638" s="99">
        <f>SUMIFS(通讯通路门店!$AG:$AG,通讯通路门店!$S:$S,$G1638)</f>
        <v>0</v>
      </c>
      <c r="BO1638" s="99">
        <f>SUMIFS(通讯通路门店!$AH:$AH,通讯通路门店!$S:$S,$G1638)</f>
        <v>0</v>
      </c>
      <c r="BP1638" s="99">
        <f>SUMIFS(通讯通路门店!$AI:$AI,通讯通路门店!$S:$S,$G1638)</f>
        <v>0</v>
      </c>
      <c r="BQ1638" s="83"/>
    </row>
    <row r="1639" spans="1:69">
      <c r="A1639" s="99" t="str">
        <f>IFERROR(_xlfn.XLOOKUP($G1639,通讯通路门店!$S$4:$S$993931,通讯通路门店!$A$4:$A$993931,0,0),"")</f>
        <v>海南省</v>
      </c>
      <c r="B1639" s="99" t="str">
        <f>IFERROR(_xlfn.XLOOKUP($G1639,通讯通路门店!$S$4:$S$993931,通讯通路门店!$B$4:$B$993931,0,0),"")</f>
        <v>东方市</v>
      </c>
      <c r="C1639" s="99" t="str">
        <f>IFERROR(_xlfn.XLOOKUP($G1639,通讯通路门店!$S$4:$S$993931,通讯通路门店!$C$4:$C$993931,0,0),"")</f>
        <v>东方市</v>
      </c>
      <c r="D1639" s="99" t="str">
        <f>IFERROR(_xlfn.XLOOKUP($G1639,通讯通路门店!$S$4:$S$993931,通讯通路门店!$D$4:$D$993931,0,0),"")</f>
        <v>八所镇</v>
      </c>
      <c r="E1639" s="83"/>
      <c r="F1639" s="83"/>
      <c r="G1639" s="101"/>
      <c r="H1639" s="102">
        <f>IFERROR(_xlfn.XLOOKUP($G1639,通讯通路门店!$S$4:$S$993931,通讯通路门店!$R$4:$R$993931,0,0),"")</f>
        <v>0</v>
      </c>
      <c r="I1639" s="83"/>
      <c r="J1639" s="83"/>
      <c r="K1639" s="83"/>
      <c r="L1639" s="83"/>
      <c r="M1639" s="83"/>
      <c r="N1639" s="83"/>
      <c r="O1639" s="83"/>
      <c r="P1639" s="83"/>
      <c r="Q1639" s="83"/>
      <c r="R1639" s="83"/>
      <c r="S1639" s="83"/>
      <c r="T1639" s="83"/>
      <c r="U1639" s="99">
        <f>COUNTIF(通讯通路门店!$S:$S,$G1639)</f>
        <v>0</v>
      </c>
      <c r="V1639" s="99">
        <f>COUNTIFS(通讯通路门店!$S:$S,$G1639,通讯通路门店!$J:$J,"综合卖场")</f>
        <v>0</v>
      </c>
      <c r="W1639" s="99">
        <f>SUMIFS(通讯通路门店!$AJ:$AJ,通讯通路门店!$S:$S,通讯客户沙盘!$G1639)</f>
        <v>0</v>
      </c>
      <c r="X1639" s="99">
        <f t="shared" si="125"/>
        <v>0</v>
      </c>
      <c r="Y1639" s="99">
        <f>COUNTIFS(通讯通路门店!$S:$S,$G1639,通讯通路门店!$J:$J,"荣耀体验店")+COUNTIFS(通讯通路门店!$S:$S,$G1639,通讯通路门店!$J:$J,"荣耀授权专卖店")</f>
        <v>0</v>
      </c>
      <c r="Z1639" s="99">
        <f>COUNTIFS(通讯通路门店!$S:$S,$G1639,通讯通路门店!$J:$J,"VIVO体验店")</f>
        <v>0</v>
      </c>
      <c r="AA1639" s="99">
        <f>COUNTIFS(通讯通路门店!$S:$S,$G1639,通讯通路门店!$J:$J,"OPPO体验店")</f>
        <v>0</v>
      </c>
      <c r="AB1639" s="99">
        <f>COUNTIFS(通讯通路门店!$S:$S,$G1639,通讯通路门店!$J:$J,"华为授权体验店")+COUNTIFS(通讯通路门店!$S:$S,$G1639,通讯通路门店!$J:$J,"华为堡垒店")</f>
        <v>0</v>
      </c>
      <c r="AC1639" s="99">
        <f>COUNTIFS(通讯通路门店!$S:$S,$G1639,通讯通路门店!$J:$J,"小米体验店")</f>
        <v>0</v>
      </c>
      <c r="AD1639" s="99">
        <f>COUNTIFS(通讯通路门店!$S:$S,$G1639,通讯通路门店!$J:$J,"苹果体验店")</f>
        <v>0</v>
      </c>
      <c r="AE1639" s="99">
        <f>COUNTIFS(通讯通路门店!$S:$S,$G1639,通讯通路门店!$J:$J,"其他品牌专卖店")</f>
        <v>0</v>
      </c>
      <c r="AF1639" s="99">
        <f>SUMIFS(通讯通路门店!$BI:$BI,通讯通路门店!$S:$S,$G1639)</f>
        <v>0</v>
      </c>
      <c r="AG1639" s="99">
        <f>SUMIFS(通讯通路门店!$BH:$BH,通讯通路门店!$S:$S,$G1639)</f>
        <v>0</v>
      </c>
      <c r="AH1639" s="99">
        <f t="shared" si="126"/>
        <v>0</v>
      </c>
      <c r="AI1639" s="99">
        <f>SUMIFS(通讯通路门店!$BB:$BB,通讯通路门店!$S:$S,$G1639)</f>
        <v>0</v>
      </c>
      <c r="AJ1639" s="99">
        <f>SUMIFS(通讯通路门店!$BE:$BE,通讯通路门店!$S:$S,$G1639)</f>
        <v>0</v>
      </c>
      <c r="AK1639" s="99">
        <f>SUMIFS(通讯通路门店!$BG:$BG,通讯通路门店!$S:$S,$G1639)</f>
        <v>0</v>
      </c>
      <c r="AL1639" s="99">
        <f>SUMIFS(通讯通路门店!$BC:$BC,通讯通路门店!$S:$S,$G1639)</f>
        <v>0</v>
      </c>
      <c r="AM1639" s="99">
        <f>SUMIFS(通讯通路门店!$BD:$BD,通讯通路门店!$S:$S,$G1639)</f>
        <v>0</v>
      </c>
      <c r="AN1639" s="99">
        <f>SUMIFS(通讯通路门店!$BF:$BF,通讯通路门店!$S:$S,$G1639)</f>
        <v>0</v>
      </c>
      <c r="AO1639" s="99">
        <f t="shared" si="127"/>
        <v>0</v>
      </c>
      <c r="AP1639" s="99">
        <f>SUMIFS(通讯通路门店!$K:$K,通讯通路门店!$S:$S,$G1639)</f>
        <v>0</v>
      </c>
      <c r="AQ1639" s="83"/>
      <c r="AR1639" s="99">
        <f>SUMIFS(通讯通路门店!$T:$T,通讯通路门店!$S:$S,$G1639)</f>
        <v>0</v>
      </c>
      <c r="AS1639" s="99">
        <f>SUMIFS(通讯通路门店!$U:$U,通讯通路门店!$S:$S,$G1639)</f>
        <v>0</v>
      </c>
      <c r="AT1639" s="99">
        <f>SUMIFS(通讯通路门店!$V:$V,通讯通路门店!$S:$S,$G1639)</f>
        <v>0</v>
      </c>
      <c r="AU1639" s="99">
        <f>SUMIFS(通讯通路门店!$W:$W,通讯通路门店!$S:$S,$G1639)</f>
        <v>0</v>
      </c>
      <c r="AV1639" s="99">
        <f>SUMIFS(通讯通路门店!$Z:$Z,通讯通路门店!$S:$S,$G1639)</f>
        <v>0</v>
      </c>
      <c r="AW1639" s="99">
        <f>SUMIFS(通讯通路门店!$AB:$AB,通讯通路门店!$S:$S,$G1639)</f>
        <v>0</v>
      </c>
      <c r="AX1639" s="99">
        <f>SUMIFS(通讯通路门店!$X:$X,通讯通路门店!$S:$S,$G1639)</f>
        <v>0</v>
      </c>
      <c r="AY1639" s="99">
        <f>SUMIFS(通讯通路门店!$Y:$Y,通讯通路门店!$S:$S,$G1639)</f>
        <v>0</v>
      </c>
      <c r="AZ1639" s="99">
        <f>SUMIFS(通讯通路门店!$AA:$AA,通讯通路门店!$S:$S,$G1639)</f>
        <v>0</v>
      </c>
      <c r="BA1639" s="99">
        <f t="shared" si="128"/>
        <v>0</v>
      </c>
      <c r="BB1639" s="99">
        <f t="shared" si="129"/>
        <v>0</v>
      </c>
      <c r="BC1639" s="99">
        <f>SUMIFS(通讯通路门店!$W:$W,通讯通路门店!$S:$S,$G1639,通讯通路门店!$J:$J,"荣耀体验店")+SUMIFS(通讯通路门店!$W:$W,通讯通路门店!$S:$S,$G1639,通讯通路门店!$J:$J,"荣耀授权专卖店")</f>
        <v>0</v>
      </c>
      <c r="BD1639" s="99">
        <f>SUMIFS(通讯通路门店!$Z:$Z,通讯通路门店!$S:$S,$G1639,通讯通路门店!$J:$J,"VIVO体验店")</f>
        <v>0</v>
      </c>
      <c r="BE1639" s="99">
        <f>SUMIFS(通讯通路门店!$AB:$AB,通讯通路门店!$S:$S,$G1639,通讯通路门店!$J:$J,"OPPO体验店")</f>
        <v>0</v>
      </c>
      <c r="BF1639" s="99">
        <f>SUMIFS(通讯通路门店!$X:$X,通讯通路门店!$S:$S,$G1639,通讯通路门店!$J:$J,"华为授权体验店")+SUMIFS(通讯通路门店!$AA:$AA,通讯通路门店!$S:$S,$G1639,通讯通路门店!$J:$J,"华为堡垒店")</f>
        <v>0</v>
      </c>
      <c r="BG1639" s="99">
        <f>SUMIFS(通讯通路门店!$Y:$Y,通讯通路门店!$S:$S,$G1639,通讯通路门店!$J:$J,"小米体验店")</f>
        <v>0</v>
      </c>
      <c r="BH1639" s="99">
        <f>SUMIFS(通讯通路门店!$AA:$AA,通讯通路门店!$S:$S,$G1639,通讯通路门店!$J:$J,"苹果体验店")</f>
        <v>0</v>
      </c>
      <c r="BI1639" s="99">
        <f>SUMIFS(通讯通路门店!$K:$K,通讯通路门店!$S:$S,$G1639,通讯通路门店!$J:$J,"其他品牌专卖店")</f>
        <v>0</v>
      </c>
      <c r="BJ1639" s="99">
        <f>SUMIFS(通讯通路门店!$AC:$AC,通讯通路门店!$S:$S,$G1639)</f>
        <v>0</v>
      </c>
      <c r="BK1639" s="99">
        <f>SUMIFS(通讯通路门店!$AD:$AD,通讯通路门店!$S:$S,$G1639)</f>
        <v>0</v>
      </c>
      <c r="BL1639" s="99">
        <f>SUMIFS(通讯通路门店!$AE:$AE,通讯通路门店!$S:$S,$G1639)</f>
        <v>0</v>
      </c>
      <c r="BM1639" s="99">
        <f>SUMIFS(通讯通路门店!$AF:$AF,通讯通路门店!$S:$S,$G1639)</f>
        <v>0</v>
      </c>
      <c r="BN1639" s="99">
        <f>SUMIFS(通讯通路门店!$AG:$AG,通讯通路门店!$S:$S,$G1639)</f>
        <v>0</v>
      </c>
      <c r="BO1639" s="99">
        <f>SUMIFS(通讯通路门店!$AH:$AH,通讯通路门店!$S:$S,$G1639)</f>
        <v>0</v>
      </c>
      <c r="BP1639" s="99">
        <f>SUMIFS(通讯通路门店!$AI:$AI,通讯通路门店!$S:$S,$G1639)</f>
        <v>0</v>
      </c>
      <c r="BQ1639" s="83"/>
    </row>
    <row r="1640" spans="1:69">
      <c r="A1640" s="99" t="str">
        <f>IFERROR(_xlfn.XLOOKUP($G1640,通讯通路门店!$S$4:$S$993931,通讯通路门店!$A$4:$A$993931,0,0),"")</f>
        <v>海南省</v>
      </c>
      <c r="B1640" s="99" t="str">
        <f>IFERROR(_xlfn.XLOOKUP($G1640,通讯通路门店!$S$4:$S$993931,通讯通路门店!$B$4:$B$993931,0,0),"")</f>
        <v>东方市</v>
      </c>
      <c r="C1640" s="99" t="str">
        <f>IFERROR(_xlfn.XLOOKUP($G1640,通讯通路门店!$S$4:$S$993931,通讯通路门店!$C$4:$C$993931,0,0),"")</f>
        <v>东方市</v>
      </c>
      <c r="D1640" s="99" t="str">
        <f>IFERROR(_xlfn.XLOOKUP($G1640,通讯通路门店!$S$4:$S$993931,通讯通路门店!$D$4:$D$993931,0,0),"")</f>
        <v>八所镇</v>
      </c>
      <c r="E1640" s="83"/>
      <c r="F1640" s="83"/>
      <c r="G1640" s="101"/>
      <c r="H1640" s="102">
        <f>IFERROR(_xlfn.XLOOKUP($G1640,通讯通路门店!$S$4:$S$993931,通讯通路门店!$R$4:$R$993931,0,0),"")</f>
        <v>0</v>
      </c>
      <c r="I1640" s="83"/>
      <c r="J1640" s="83"/>
      <c r="K1640" s="83"/>
      <c r="L1640" s="83"/>
      <c r="M1640" s="83"/>
      <c r="N1640" s="83"/>
      <c r="O1640" s="83"/>
      <c r="P1640" s="83"/>
      <c r="Q1640" s="83"/>
      <c r="R1640" s="83"/>
      <c r="S1640" s="83"/>
      <c r="T1640" s="83"/>
      <c r="U1640" s="99">
        <f>COUNTIF(通讯通路门店!$S:$S,$G1640)</f>
        <v>0</v>
      </c>
      <c r="V1640" s="99">
        <f>COUNTIFS(通讯通路门店!$S:$S,$G1640,通讯通路门店!$J:$J,"综合卖场")</f>
        <v>0</v>
      </c>
      <c r="W1640" s="99">
        <f>SUMIFS(通讯通路门店!$AJ:$AJ,通讯通路门店!$S:$S,通讯客户沙盘!$G1640)</f>
        <v>0</v>
      </c>
      <c r="X1640" s="99">
        <f t="shared" si="125"/>
        <v>0</v>
      </c>
      <c r="Y1640" s="99">
        <f>COUNTIFS(通讯通路门店!$S:$S,$G1640,通讯通路门店!$J:$J,"荣耀体验店")+COUNTIFS(通讯通路门店!$S:$S,$G1640,通讯通路门店!$J:$J,"荣耀授权专卖店")</f>
        <v>0</v>
      </c>
      <c r="Z1640" s="99">
        <f>COUNTIFS(通讯通路门店!$S:$S,$G1640,通讯通路门店!$J:$J,"VIVO体验店")</f>
        <v>0</v>
      </c>
      <c r="AA1640" s="99">
        <f>COUNTIFS(通讯通路门店!$S:$S,$G1640,通讯通路门店!$J:$J,"OPPO体验店")</f>
        <v>0</v>
      </c>
      <c r="AB1640" s="99">
        <f>COUNTIFS(通讯通路门店!$S:$S,$G1640,通讯通路门店!$J:$J,"华为授权体验店")+COUNTIFS(通讯通路门店!$S:$S,$G1640,通讯通路门店!$J:$J,"华为堡垒店")</f>
        <v>0</v>
      </c>
      <c r="AC1640" s="99">
        <f>COUNTIFS(通讯通路门店!$S:$S,$G1640,通讯通路门店!$J:$J,"小米体验店")</f>
        <v>0</v>
      </c>
      <c r="AD1640" s="99">
        <f>COUNTIFS(通讯通路门店!$S:$S,$G1640,通讯通路门店!$J:$J,"苹果体验店")</f>
        <v>0</v>
      </c>
      <c r="AE1640" s="99">
        <f>COUNTIFS(通讯通路门店!$S:$S,$G1640,通讯通路门店!$J:$J,"其他品牌专卖店")</f>
        <v>0</v>
      </c>
      <c r="AF1640" s="99">
        <f>SUMIFS(通讯通路门店!$BI:$BI,通讯通路门店!$S:$S,$G1640)</f>
        <v>0</v>
      </c>
      <c r="AG1640" s="99">
        <f>SUMIFS(通讯通路门店!$BH:$BH,通讯通路门店!$S:$S,$G1640)</f>
        <v>0</v>
      </c>
      <c r="AH1640" s="99">
        <f t="shared" si="126"/>
        <v>0</v>
      </c>
      <c r="AI1640" s="99">
        <f>SUMIFS(通讯通路门店!$BB:$BB,通讯通路门店!$S:$S,$G1640)</f>
        <v>0</v>
      </c>
      <c r="AJ1640" s="99">
        <f>SUMIFS(通讯通路门店!$BE:$BE,通讯通路门店!$S:$S,$G1640)</f>
        <v>0</v>
      </c>
      <c r="AK1640" s="99">
        <f>SUMIFS(通讯通路门店!$BG:$BG,通讯通路门店!$S:$S,$G1640)</f>
        <v>0</v>
      </c>
      <c r="AL1640" s="99">
        <f>SUMIFS(通讯通路门店!$BC:$BC,通讯通路门店!$S:$S,$G1640)</f>
        <v>0</v>
      </c>
      <c r="AM1640" s="99">
        <f>SUMIFS(通讯通路门店!$BD:$BD,通讯通路门店!$S:$S,$G1640)</f>
        <v>0</v>
      </c>
      <c r="AN1640" s="99">
        <f>SUMIFS(通讯通路门店!$BF:$BF,通讯通路门店!$S:$S,$G1640)</f>
        <v>0</v>
      </c>
      <c r="AO1640" s="99">
        <f t="shared" si="127"/>
        <v>0</v>
      </c>
      <c r="AP1640" s="99">
        <f>SUMIFS(通讯通路门店!$K:$K,通讯通路门店!$S:$S,$G1640)</f>
        <v>0</v>
      </c>
      <c r="AQ1640" s="83"/>
      <c r="AR1640" s="99">
        <f>SUMIFS(通讯通路门店!$T:$T,通讯通路门店!$S:$S,$G1640)</f>
        <v>0</v>
      </c>
      <c r="AS1640" s="99">
        <f>SUMIFS(通讯通路门店!$U:$U,通讯通路门店!$S:$S,$G1640)</f>
        <v>0</v>
      </c>
      <c r="AT1640" s="99">
        <f>SUMIFS(通讯通路门店!$V:$V,通讯通路门店!$S:$S,$G1640)</f>
        <v>0</v>
      </c>
      <c r="AU1640" s="99">
        <f>SUMIFS(通讯通路门店!$W:$W,通讯通路门店!$S:$S,$G1640)</f>
        <v>0</v>
      </c>
      <c r="AV1640" s="99">
        <f>SUMIFS(通讯通路门店!$Z:$Z,通讯通路门店!$S:$S,$G1640)</f>
        <v>0</v>
      </c>
      <c r="AW1640" s="99">
        <f>SUMIFS(通讯通路门店!$AB:$AB,通讯通路门店!$S:$S,$G1640)</f>
        <v>0</v>
      </c>
      <c r="AX1640" s="99">
        <f>SUMIFS(通讯通路门店!$X:$X,通讯通路门店!$S:$S,$G1640)</f>
        <v>0</v>
      </c>
      <c r="AY1640" s="99">
        <f>SUMIFS(通讯通路门店!$Y:$Y,通讯通路门店!$S:$S,$G1640)</f>
        <v>0</v>
      </c>
      <c r="AZ1640" s="99">
        <f>SUMIFS(通讯通路门店!$AA:$AA,通讯通路门店!$S:$S,$G1640)</f>
        <v>0</v>
      </c>
      <c r="BA1640" s="99">
        <f t="shared" si="128"/>
        <v>0</v>
      </c>
      <c r="BB1640" s="99">
        <f t="shared" si="129"/>
        <v>0</v>
      </c>
      <c r="BC1640" s="99">
        <f>SUMIFS(通讯通路门店!$W:$W,通讯通路门店!$S:$S,$G1640,通讯通路门店!$J:$J,"荣耀体验店")+SUMIFS(通讯通路门店!$W:$W,通讯通路门店!$S:$S,$G1640,通讯通路门店!$J:$J,"荣耀授权专卖店")</f>
        <v>0</v>
      </c>
      <c r="BD1640" s="99">
        <f>SUMIFS(通讯通路门店!$Z:$Z,通讯通路门店!$S:$S,$G1640,通讯通路门店!$J:$J,"VIVO体验店")</f>
        <v>0</v>
      </c>
      <c r="BE1640" s="99">
        <f>SUMIFS(通讯通路门店!$AB:$AB,通讯通路门店!$S:$S,$G1640,通讯通路门店!$J:$J,"OPPO体验店")</f>
        <v>0</v>
      </c>
      <c r="BF1640" s="99">
        <f>SUMIFS(通讯通路门店!$X:$X,通讯通路门店!$S:$S,$G1640,通讯通路门店!$J:$J,"华为授权体验店")+SUMIFS(通讯通路门店!$AA:$AA,通讯通路门店!$S:$S,$G1640,通讯通路门店!$J:$J,"华为堡垒店")</f>
        <v>0</v>
      </c>
      <c r="BG1640" s="99">
        <f>SUMIFS(通讯通路门店!$Y:$Y,通讯通路门店!$S:$S,$G1640,通讯通路门店!$J:$J,"小米体验店")</f>
        <v>0</v>
      </c>
      <c r="BH1640" s="99">
        <f>SUMIFS(通讯通路门店!$AA:$AA,通讯通路门店!$S:$S,$G1640,通讯通路门店!$J:$J,"苹果体验店")</f>
        <v>0</v>
      </c>
      <c r="BI1640" s="99">
        <f>SUMIFS(通讯通路门店!$K:$K,通讯通路门店!$S:$S,$G1640,通讯通路门店!$J:$J,"其他品牌专卖店")</f>
        <v>0</v>
      </c>
      <c r="BJ1640" s="99">
        <f>SUMIFS(通讯通路门店!$AC:$AC,通讯通路门店!$S:$S,$G1640)</f>
        <v>0</v>
      </c>
      <c r="BK1640" s="99">
        <f>SUMIFS(通讯通路门店!$AD:$AD,通讯通路门店!$S:$S,$G1640)</f>
        <v>0</v>
      </c>
      <c r="BL1640" s="99">
        <f>SUMIFS(通讯通路门店!$AE:$AE,通讯通路门店!$S:$S,$G1640)</f>
        <v>0</v>
      </c>
      <c r="BM1640" s="99">
        <f>SUMIFS(通讯通路门店!$AF:$AF,通讯通路门店!$S:$S,$G1640)</f>
        <v>0</v>
      </c>
      <c r="BN1640" s="99">
        <f>SUMIFS(通讯通路门店!$AG:$AG,通讯通路门店!$S:$S,$G1640)</f>
        <v>0</v>
      </c>
      <c r="BO1640" s="99">
        <f>SUMIFS(通讯通路门店!$AH:$AH,通讯通路门店!$S:$S,$G1640)</f>
        <v>0</v>
      </c>
      <c r="BP1640" s="99">
        <f>SUMIFS(通讯通路门店!$AI:$AI,通讯通路门店!$S:$S,$G1640)</f>
        <v>0</v>
      </c>
      <c r="BQ1640" s="83"/>
    </row>
    <row r="1641" spans="1:69">
      <c r="A1641" s="99" t="str">
        <f>IFERROR(_xlfn.XLOOKUP($G1641,通讯通路门店!$S$4:$S$993931,通讯通路门店!$A$4:$A$993931,0,0),"")</f>
        <v>海南省</v>
      </c>
      <c r="B1641" s="99" t="str">
        <f>IFERROR(_xlfn.XLOOKUP($G1641,通讯通路门店!$S$4:$S$993931,通讯通路门店!$B$4:$B$993931,0,0),"")</f>
        <v>东方市</v>
      </c>
      <c r="C1641" s="99" t="str">
        <f>IFERROR(_xlfn.XLOOKUP($G1641,通讯通路门店!$S$4:$S$993931,通讯通路门店!$C$4:$C$993931,0,0),"")</f>
        <v>东方市</v>
      </c>
      <c r="D1641" s="99" t="str">
        <f>IFERROR(_xlfn.XLOOKUP($G1641,通讯通路门店!$S$4:$S$993931,通讯通路门店!$D$4:$D$993931,0,0),"")</f>
        <v>八所镇</v>
      </c>
      <c r="E1641" s="83"/>
      <c r="F1641" s="83"/>
      <c r="G1641" s="101"/>
      <c r="H1641" s="102">
        <f>IFERROR(_xlfn.XLOOKUP($G1641,通讯通路门店!$S$4:$S$993931,通讯通路门店!$R$4:$R$993931,0,0),"")</f>
        <v>0</v>
      </c>
      <c r="I1641" s="83"/>
      <c r="J1641" s="83"/>
      <c r="K1641" s="83"/>
      <c r="L1641" s="83"/>
      <c r="M1641" s="83"/>
      <c r="N1641" s="83"/>
      <c r="O1641" s="83"/>
      <c r="P1641" s="83"/>
      <c r="Q1641" s="83"/>
      <c r="R1641" s="83"/>
      <c r="S1641" s="83"/>
      <c r="T1641" s="83"/>
      <c r="U1641" s="99">
        <f>COUNTIF(通讯通路门店!$S:$S,$G1641)</f>
        <v>0</v>
      </c>
      <c r="V1641" s="99">
        <f>COUNTIFS(通讯通路门店!$S:$S,$G1641,通讯通路门店!$J:$J,"综合卖场")</f>
        <v>0</v>
      </c>
      <c r="W1641" s="99">
        <f>SUMIFS(通讯通路门店!$AJ:$AJ,通讯通路门店!$S:$S,通讯客户沙盘!$G1641)</f>
        <v>0</v>
      </c>
      <c r="X1641" s="99">
        <f t="shared" si="125"/>
        <v>0</v>
      </c>
      <c r="Y1641" s="99">
        <f>COUNTIFS(通讯通路门店!$S:$S,$G1641,通讯通路门店!$J:$J,"荣耀体验店")+COUNTIFS(通讯通路门店!$S:$S,$G1641,通讯通路门店!$J:$J,"荣耀授权专卖店")</f>
        <v>0</v>
      </c>
      <c r="Z1641" s="99">
        <f>COUNTIFS(通讯通路门店!$S:$S,$G1641,通讯通路门店!$J:$J,"VIVO体验店")</f>
        <v>0</v>
      </c>
      <c r="AA1641" s="99">
        <f>COUNTIFS(通讯通路门店!$S:$S,$G1641,通讯通路门店!$J:$J,"OPPO体验店")</f>
        <v>0</v>
      </c>
      <c r="AB1641" s="99">
        <f>COUNTIFS(通讯通路门店!$S:$S,$G1641,通讯通路门店!$J:$J,"华为授权体验店")+COUNTIFS(通讯通路门店!$S:$S,$G1641,通讯通路门店!$J:$J,"华为堡垒店")</f>
        <v>0</v>
      </c>
      <c r="AC1641" s="99">
        <f>COUNTIFS(通讯通路门店!$S:$S,$G1641,通讯通路门店!$J:$J,"小米体验店")</f>
        <v>0</v>
      </c>
      <c r="AD1641" s="99">
        <f>COUNTIFS(通讯通路门店!$S:$S,$G1641,通讯通路门店!$J:$J,"苹果体验店")</f>
        <v>0</v>
      </c>
      <c r="AE1641" s="99">
        <f>COUNTIFS(通讯通路门店!$S:$S,$G1641,通讯通路门店!$J:$J,"其他品牌专卖店")</f>
        <v>0</v>
      </c>
      <c r="AF1641" s="99">
        <f>SUMIFS(通讯通路门店!$BI:$BI,通讯通路门店!$S:$S,$G1641)</f>
        <v>0</v>
      </c>
      <c r="AG1641" s="99">
        <f>SUMIFS(通讯通路门店!$BH:$BH,通讯通路门店!$S:$S,$G1641)</f>
        <v>0</v>
      </c>
      <c r="AH1641" s="99">
        <f t="shared" si="126"/>
        <v>0</v>
      </c>
      <c r="AI1641" s="99">
        <f>SUMIFS(通讯通路门店!$BB:$BB,通讯通路门店!$S:$S,$G1641)</f>
        <v>0</v>
      </c>
      <c r="AJ1641" s="99">
        <f>SUMIFS(通讯通路门店!$BE:$BE,通讯通路门店!$S:$S,$G1641)</f>
        <v>0</v>
      </c>
      <c r="AK1641" s="99">
        <f>SUMIFS(通讯通路门店!$BG:$BG,通讯通路门店!$S:$S,$G1641)</f>
        <v>0</v>
      </c>
      <c r="AL1641" s="99">
        <f>SUMIFS(通讯通路门店!$BC:$BC,通讯通路门店!$S:$S,$G1641)</f>
        <v>0</v>
      </c>
      <c r="AM1641" s="99">
        <f>SUMIFS(通讯通路门店!$BD:$BD,通讯通路门店!$S:$S,$G1641)</f>
        <v>0</v>
      </c>
      <c r="AN1641" s="99">
        <f>SUMIFS(通讯通路门店!$BF:$BF,通讯通路门店!$S:$S,$G1641)</f>
        <v>0</v>
      </c>
      <c r="AO1641" s="99">
        <f t="shared" si="127"/>
        <v>0</v>
      </c>
      <c r="AP1641" s="99">
        <f>SUMIFS(通讯通路门店!$K:$K,通讯通路门店!$S:$S,$G1641)</f>
        <v>0</v>
      </c>
      <c r="AQ1641" s="83"/>
      <c r="AR1641" s="99">
        <f>SUMIFS(通讯通路门店!$T:$T,通讯通路门店!$S:$S,$G1641)</f>
        <v>0</v>
      </c>
      <c r="AS1641" s="99">
        <f>SUMIFS(通讯通路门店!$U:$U,通讯通路门店!$S:$S,$G1641)</f>
        <v>0</v>
      </c>
      <c r="AT1641" s="99">
        <f>SUMIFS(通讯通路门店!$V:$V,通讯通路门店!$S:$S,$G1641)</f>
        <v>0</v>
      </c>
      <c r="AU1641" s="99">
        <f>SUMIFS(通讯通路门店!$W:$W,通讯通路门店!$S:$S,$G1641)</f>
        <v>0</v>
      </c>
      <c r="AV1641" s="99">
        <f>SUMIFS(通讯通路门店!$Z:$Z,通讯通路门店!$S:$S,$G1641)</f>
        <v>0</v>
      </c>
      <c r="AW1641" s="99">
        <f>SUMIFS(通讯通路门店!$AB:$AB,通讯通路门店!$S:$S,$G1641)</f>
        <v>0</v>
      </c>
      <c r="AX1641" s="99">
        <f>SUMIFS(通讯通路门店!$X:$X,通讯通路门店!$S:$S,$G1641)</f>
        <v>0</v>
      </c>
      <c r="AY1641" s="99">
        <f>SUMIFS(通讯通路门店!$Y:$Y,通讯通路门店!$S:$S,$G1641)</f>
        <v>0</v>
      </c>
      <c r="AZ1641" s="99">
        <f>SUMIFS(通讯通路门店!$AA:$AA,通讯通路门店!$S:$S,$G1641)</f>
        <v>0</v>
      </c>
      <c r="BA1641" s="99">
        <f t="shared" si="128"/>
        <v>0</v>
      </c>
      <c r="BB1641" s="99">
        <f t="shared" si="129"/>
        <v>0</v>
      </c>
      <c r="BC1641" s="99">
        <f>SUMIFS(通讯通路门店!$W:$W,通讯通路门店!$S:$S,$G1641,通讯通路门店!$J:$J,"荣耀体验店")+SUMIFS(通讯通路门店!$W:$W,通讯通路门店!$S:$S,$G1641,通讯通路门店!$J:$J,"荣耀授权专卖店")</f>
        <v>0</v>
      </c>
      <c r="BD1641" s="99">
        <f>SUMIFS(通讯通路门店!$Z:$Z,通讯通路门店!$S:$S,$G1641,通讯通路门店!$J:$J,"VIVO体验店")</f>
        <v>0</v>
      </c>
      <c r="BE1641" s="99">
        <f>SUMIFS(通讯通路门店!$AB:$AB,通讯通路门店!$S:$S,$G1641,通讯通路门店!$J:$J,"OPPO体验店")</f>
        <v>0</v>
      </c>
      <c r="BF1641" s="99">
        <f>SUMIFS(通讯通路门店!$X:$X,通讯通路门店!$S:$S,$G1641,通讯通路门店!$J:$J,"华为授权体验店")+SUMIFS(通讯通路门店!$AA:$AA,通讯通路门店!$S:$S,$G1641,通讯通路门店!$J:$J,"华为堡垒店")</f>
        <v>0</v>
      </c>
      <c r="BG1641" s="99">
        <f>SUMIFS(通讯通路门店!$Y:$Y,通讯通路门店!$S:$S,$G1641,通讯通路门店!$J:$J,"小米体验店")</f>
        <v>0</v>
      </c>
      <c r="BH1641" s="99">
        <f>SUMIFS(通讯通路门店!$AA:$AA,通讯通路门店!$S:$S,$G1641,通讯通路门店!$J:$J,"苹果体验店")</f>
        <v>0</v>
      </c>
      <c r="BI1641" s="99">
        <f>SUMIFS(通讯通路门店!$K:$K,通讯通路门店!$S:$S,$G1641,通讯通路门店!$J:$J,"其他品牌专卖店")</f>
        <v>0</v>
      </c>
      <c r="BJ1641" s="99">
        <f>SUMIFS(通讯通路门店!$AC:$AC,通讯通路门店!$S:$S,$G1641)</f>
        <v>0</v>
      </c>
      <c r="BK1641" s="99">
        <f>SUMIFS(通讯通路门店!$AD:$AD,通讯通路门店!$S:$S,$G1641)</f>
        <v>0</v>
      </c>
      <c r="BL1641" s="99">
        <f>SUMIFS(通讯通路门店!$AE:$AE,通讯通路门店!$S:$S,$G1641)</f>
        <v>0</v>
      </c>
      <c r="BM1641" s="99">
        <f>SUMIFS(通讯通路门店!$AF:$AF,通讯通路门店!$S:$S,$G1641)</f>
        <v>0</v>
      </c>
      <c r="BN1641" s="99">
        <f>SUMIFS(通讯通路门店!$AG:$AG,通讯通路门店!$S:$S,$G1641)</f>
        <v>0</v>
      </c>
      <c r="BO1641" s="99">
        <f>SUMIFS(通讯通路门店!$AH:$AH,通讯通路门店!$S:$S,$G1641)</f>
        <v>0</v>
      </c>
      <c r="BP1641" s="99">
        <f>SUMIFS(通讯通路门店!$AI:$AI,通讯通路门店!$S:$S,$G1641)</f>
        <v>0</v>
      </c>
      <c r="BQ1641" s="83"/>
    </row>
    <row r="1642" spans="1:69">
      <c r="A1642" s="99" t="str">
        <f>IFERROR(_xlfn.XLOOKUP($G1642,通讯通路门店!$S$4:$S$993931,通讯通路门店!$A$4:$A$993931,0,0),"")</f>
        <v>海南省</v>
      </c>
      <c r="B1642" s="99" t="str">
        <f>IFERROR(_xlfn.XLOOKUP($G1642,通讯通路门店!$S$4:$S$993931,通讯通路门店!$B$4:$B$993931,0,0),"")</f>
        <v>东方市</v>
      </c>
      <c r="C1642" s="99" t="str">
        <f>IFERROR(_xlfn.XLOOKUP($G1642,通讯通路门店!$S$4:$S$993931,通讯通路门店!$C$4:$C$993931,0,0),"")</f>
        <v>东方市</v>
      </c>
      <c r="D1642" s="99" t="str">
        <f>IFERROR(_xlfn.XLOOKUP($G1642,通讯通路门店!$S$4:$S$993931,通讯通路门店!$D$4:$D$993931,0,0),"")</f>
        <v>八所镇</v>
      </c>
      <c r="E1642" s="83"/>
      <c r="F1642" s="83"/>
      <c r="G1642" s="101"/>
      <c r="H1642" s="102">
        <f>IFERROR(_xlfn.XLOOKUP($G1642,通讯通路门店!$S$4:$S$993931,通讯通路门店!$R$4:$R$993931,0,0),"")</f>
        <v>0</v>
      </c>
      <c r="I1642" s="83"/>
      <c r="J1642" s="83"/>
      <c r="K1642" s="83"/>
      <c r="L1642" s="83"/>
      <c r="M1642" s="83"/>
      <c r="N1642" s="83"/>
      <c r="O1642" s="83"/>
      <c r="P1642" s="83"/>
      <c r="Q1642" s="83"/>
      <c r="R1642" s="83"/>
      <c r="S1642" s="83"/>
      <c r="T1642" s="83"/>
      <c r="U1642" s="99">
        <f>COUNTIF(通讯通路门店!$S:$S,$G1642)</f>
        <v>0</v>
      </c>
      <c r="V1642" s="99">
        <f>COUNTIFS(通讯通路门店!$S:$S,$G1642,通讯通路门店!$J:$J,"综合卖场")</f>
        <v>0</v>
      </c>
      <c r="W1642" s="99">
        <f>SUMIFS(通讯通路门店!$AJ:$AJ,通讯通路门店!$S:$S,通讯客户沙盘!$G1642)</f>
        <v>0</v>
      </c>
      <c r="X1642" s="99">
        <f t="shared" si="125"/>
        <v>0</v>
      </c>
      <c r="Y1642" s="99">
        <f>COUNTIFS(通讯通路门店!$S:$S,$G1642,通讯通路门店!$J:$J,"荣耀体验店")+COUNTIFS(通讯通路门店!$S:$S,$G1642,通讯通路门店!$J:$J,"荣耀授权专卖店")</f>
        <v>0</v>
      </c>
      <c r="Z1642" s="99">
        <f>COUNTIFS(通讯通路门店!$S:$S,$G1642,通讯通路门店!$J:$J,"VIVO体验店")</f>
        <v>0</v>
      </c>
      <c r="AA1642" s="99">
        <f>COUNTIFS(通讯通路门店!$S:$S,$G1642,通讯通路门店!$J:$J,"OPPO体验店")</f>
        <v>0</v>
      </c>
      <c r="AB1642" s="99">
        <f>COUNTIFS(通讯通路门店!$S:$S,$G1642,通讯通路门店!$J:$J,"华为授权体验店")+COUNTIFS(通讯通路门店!$S:$S,$G1642,通讯通路门店!$J:$J,"华为堡垒店")</f>
        <v>0</v>
      </c>
      <c r="AC1642" s="99">
        <f>COUNTIFS(通讯通路门店!$S:$S,$G1642,通讯通路门店!$J:$J,"小米体验店")</f>
        <v>0</v>
      </c>
      <c r="AD1642" s="99">
        <f>COUNTIFS(通讯通路门店!$S:$S,$G1642,通讯通路门店!$J:$J,"苹果体验店")</f>
        <v>0</v>
      </c>
      <c r="AE1642" s="99">
        <f>COUNTIFS(通讯通路门店!$S:$S,$G1642,通讯通路门店!$J:$J,"其他品牌专卖店")</f>
        <v>0</v>
      </c>
      <c r="AF1642" s="99">
        <f>SUMIFS(通讯通路门店!$BI:$BI,通讯通路门店!$S:$S,$G1642)</f>
        <v>0</v>
      </c>
      <c r="AG1642" s="99">
        <f>SUMIFS(通讯通路门店!$BH:$BH,通讯通路门店!$S:$S,$G1642)</f>
        <v>0</v>
      </c>
      <c r="AH1642" s="99">
        <f t="shared" si="126"/>
        <v>0</v>
      </c>
      <c r="AI1642" s="99">
        <f>SUMIFS(通讯通路门店!$BB:$BB,通讯通路门店!$S:$S,$G1642)</f>
        <v>0</v>
      </c>
      <c r="AJ1642" s="99">
        <f>SUMIFS(通讯通路门店!$BE:$BE,通讯通路门店!$S:$S,$G1642)</f>
        <v>0</v>
      </c>
      <c r="AK1642" s="99">
        <f>SUMIFS(通讯通路门店!$BG:$BG,通讯通路门店!$S:$S,$G1642)</f>
        <v>0</v>
      </c>
      <c r="AL1642" s="99">
        <f>SUMIFS(通讯通路门店!$BC:$BC,通讯通路门店!$S:$S,$G1642)</f>
        <v>0</v>
      </c>
      <c r="AM1642" s="99">
        <f>SUMIFS(通讯通路门店!$BD:$BD,通讯通路门店!$S:$S,$G1642)</f>
        <v>0</v>
      </c>
      <c r="AN1642" s="99">
        <f>SUMIFS(通讯通路门店!$BF:$BF,通讯通路门店!$S:$S,$G1642)</f>
        <v>0</v>
      </c>
      <c r="AO1642" s="99">
        <f t="shared" si="127"/>
        <v>0</v>
      </c>
      <c r="AP1642" s="99">
        <f>SUMIFS(通讯通路门店!$K:$K,通讯通路门店!$S:$S,$G1642)</f>
        <v>0</v>
      </c>
      <c r="AQ1642" s="83"/>
      <c r="AR1642" s="99">
        <f>SUMIFS(通讯通路门店!$T:$T,通讯通路门店!$S:$S,$G1642)</f>
        <v>0</v>
      </c>
      <c r="AS1642" s="99">
        <f>SUMIFS(通讯通路门店!$U:$U,通讯通路门店!$S:$S,$G1642)</f>
        <v>0</v>
      </c>
      <c r="AT1642" s="99">
        <f>SUMIFS(通讯通路门店!$V:$V,通讯通路门店!$S:$S,$G1642)</f>
        <v>0</v>
      </c>
      <c r="AU1642" s="99">
        <f>SUMIFS(通讯通路门店!$W:$W,通讯通路门店!$S:$S,$G1642)</f>
        <v>0</v>
      </c>
      <c r="AV1642" s="99">
        <f>SUMIFS(通讯通路门店!$Z:$Z,通讯通路门店!$S:$S,$G1642)</f>
        <v>0</v>
      </c>
      <c r="AW1642" s="99">
        <f>SUMIFS(通讯通路门店!$AB:$AB,通讯通路门店!$S:$S,$G1642)</f>
        <v>0</v>
      </c>
      <c r="AX1642" s="99">
        <f>SUMIFS(通讯通路门店!$X:$X,通讯通路门店!$S:$S,$G1642)</f>
        <v>0</v>
      </c>
      <c r="AY1642" s="99">
        <f>SUMIFS(通讯通路门店!$Y:$Y,通讯通路门店!$S:$S,$G1642)</f>
        <v>0</v>
      </c>
      <c r="AZ1642" s="99">
        <f>SUMIFS(通讯通路门店!$AA:$AA,通讯通路门店!$S:$S,$G1642)</f>
        <v>0</v>
      </c>
      <c r="BA1642" s="99">
        <f t="shared" si="128"/>
        <v>0</v>
      </c>
      <c r="BB1642" s="99">
        <f t="shared" si="129"/>
        <v>0</v>
      </c>
      <c r="BC1642" s="99">
        <f>SUMIFS(通讯通路门店!$W:$W,通讯通路门店!$S:$S,$G1642,通讯通路门店!$J:$J,"荣耀体验店")+SUMIFS(通讯通路门店!$W:$W,通讯通路门店!$S:$S,$G1642,通讯通路门店!$J:$J,"荣耀授权专卖店")</f>
        <v>0</v>
      </c>
      <c r="BD1642" s="99">
        <f>SUMIFS(通讯通路门店!$Z:$Z,通讯通路门店!$S:$S,$G1642,通讯通路门店!$J:$J,"VIVO体验店")</f>
        <v>0</v>
      </c>
      <c r="BE1642" s="99">
        <f>SUMIFS(通讯通路门店!$AB:$AB,通讯通路门店!$S:$S,$G1642,通讯通路门店!$J:$J,"OPPO体验店")</f>
        <v>0</v>
      </c>
      <c r="BF1642" s="99">
        <f>SUMIFS(通讯通路门店!$X:$X,通讯通路门店!$S:$S,$G1642,通讯通路门店!$J:$J,"华为授权体验店")+SUMIFS(通讯通路门店!$AA:$AA,通讯通路门店!$S:$S,$G1642,通讯通路门店!$J:$J,"华为堡垒店")</f>
        <v>0</v>
      </c>
      <c r="BG1642" s="99">
        <f>SUMIFS(通讯通路门店!$Y:$Y,通讯通路门店!$S:$S,$G1642,通讯通路门店!$J:$J,"小米体验店")</f>
        <v>0</v>
      </c>
      <c r="BH1642" s="99">
        <f>SUMIFS(通讯通路门店!$AA:$AA,通讯通路门店!$S:$S,$G1642,通讯通路门店!$J:$J,"苹果体验店")</f>
        <v>0</v>
      </c>
      <c r="BI1642" s="99">
        <f>SUMIFS(通讯通路门店!$K:$K,通讯通路门店!$S:$S,$G1642,通讯通路门店!$J:$J,"其他品牌专卖店")</f>
        <v>0</v>
      </c>
      <c r="BJ1642" s="99">
        <f>SUMIFS(通讯通路门店!$AC:$AC,通讯通路门店!$S:$S,$G1642)</f>
        <v>0</v>
      </c>
      <c r="BK1642" s="99">
        <f>SUMIFS(通讯通路门店!$AD:$AD,通讯通路门店!$S:$S,$G1642)</f>
        <v>0</v>
      </c>
      <c r="BL1642" s="99">
        <f>SUMIFS(通讯通路门店!$AE:$AE,通讯通路门店!$S:$S,$G1642)</f>
        <v>0</v>
      </c>
      <c r="BM1642" s="99">
        <f>SUMIFS(通讯通路门店!$AF:$AF,通讯通路门店!$S:$S,$G1642)</f>
        <v>0</v>
      </c>
      <c r="BN1642" s="99">
        <f>SUMIFS(通讯通路门店!$AG:$AG,通讯通路门店!$S:$S,$G1642)</f>
        <v>0</v>
      </c>
      <c r="BO1642" s="99">
        <f>SUMIFS(通讯通路门店!$AH:$AH,通讯通路门店!$S:$S,$G1642)</f>
        <v>0</v>
      </c>
      <c r="BP1642" s="99">
        <f>SUMIFS(通讯通路门店!$AI:$AI,通讯通路门店!$S:$S,$G1642)</f>
        <v>0</v>
      </c>
      <c r="BQ1642" s="83"/>
    </row>
    <row r="1643" spans="1:69">
      <c r="A1643" s="99" t="str">
        <f>IFERROR(_xlfn.XLOOKUP($G1643,通讯通路门店!$S$4:$S$993931,通讯通路门店!$A$4:$A$993931,0,0),"")</f>
        <v>海南省</v>
      </c>
      <c r="B1643" s="99" t="str">
        <f>IFERROR(_xlfn.XLOOKUP($G1643,通讯通路门店!$S$4:$S$993931,通讯通路门店!$B$4:$B$993931,0,0),"")</f>
        <v>东方市</v>
      </c>
      <c r="C1643" s="99" t="str">
        <f>IFERROR(_xlfn.XLOOKUP($G1643,通讯通路门店!$S$4:$S$993931,通讯通路门店!$C$4:$C$993931,0,0),"")</f>
        <v>东方市</v>
      </c>
      <c r="D1643" s="99" t="str">
        <f>IFERROR(_xlfn.XLOOKUP($G1643,通讯通路门店!$S$4:$S$993931,通讯通路门店!$D$4:$D$993931,0,0),"")</f>
        <v>八所镇</v>
      </c>
      <c r="E1643" s="83"/>
      <c r="F1643" s="83"/>
      <c r="G1643" s="101"/>
      <c r="H1643" s="102">
        <f>IFERROR(_xlfn.XLOOKUP($G1643,通讯通路门店!$S$4:$S$993931,通讯通路门店!$R$4:$R$993931,0,0),"")</f>
        <v>0</v>
      </c>
      <c r="I1643" s="83"/>
      <c r="J1643" s="83"/>
      <c r="K1643" s="83"/>
      <c r="L1643" s="83"/>
      <c r="M1643" s="83"/>
      <c r="N1643" s="83"/>
      <c r="O1643" s="83"/>
      <c r="P1643" s="83"/>
      <c r="Q1643" s="83"/>
      <c r="R1643" s="83"/>
      <c r="S1643" s="83"/>
      <c r="T1643" s="83"/>
      <c r="U1643" s="99">
        <f>COUNTIF(通讯通路门店!$S:$S,$G1643)</f>
        <v>0</v>
      </c>
      <c r="V1643" s="99">
        <f>COUNTIFS(通讯通路门店!$S:$S,$G1643,通讯通路门店!$J:$J,"综合卖场")</f>
        <v>0</v>
      </c>
      <c r="W1643" s="99">
        <f>SUMIFS(通讯通路门店!$AJ:$AJ,通讯通路门店!$S:$S,通讯客户沙盘!$G1643)</f>
        <v>0</v>
      </c>
      <c r="X1643" s="99">
        <f t="shared" si="125"/>
        <v>0</v>
      </c>
      <c r="Y1643" s="99">
        <f>COUNTIFS(通讯通路门店!$S:$S,$G1643,通讯通路门店!$J:$J,"荣耀体验店")+COUNTIFS(通讯通路门店!$S:$S,$G1643,通讯通路门店!$J:$J,"荣耀授权专卖店")</f>
        <v>0</v>
      </c>
      <c r="Z1643" s="99">
        <f>COUNTIFS(通讯通路门店!$S:$S,$G1643,通讯通路门店!$J:$J,"VIVO体验店")</f>
        <v>0</v>
      </c>
      <c r="AA1643" s="99">
        <f>COUNTIFS(通讯通路门店!$S:$S,$G1643,通讯通路门店!$J:$J,"OPPO体验店")</f>
        <v>0</v>
      </c>
      <c r="AB1643" s="99">
        <f>COUNTIFS(通讯通路门店!$S:$S,$G1643,通讯通路门店!$J:$J,"华为授权体验店")+COUNTIFS(通讯通路门店!$S:$S,$G1643,通讯通路门店!$J:$J,"华为堡垒店")</f>
        <v>0</v>
      </c>
      <c r="AC1643" s="99">
        <f>COUNTIFS(通讯通路门店!$S:$S,$G1643,通讯通路门店!$J:$J,"小米体验店")</f>
        <v>0</v>
      </c>
      <c r="AD1643" s="99">
        <f>COUNTIFS(通讯通路门店!$S:$S,$G1643,通讯通路门店!$J:$J,"苹果体验店")</f>
        <v>0</v>
      </c>
      <c r="AE1643" s="99">
        <f>COUNTIFS(通讯通路门店!$S:$S,$G1643,通讯通路门店!$J:$J,"其他品牌专卖店")</f>
        <v>0</v>
      </c>
      <c r="AF1643" s="99">
        <f>SUMIFS(通讯通路门店!$BI:$BI,通讯通路门店!$S:$S,$G1643)</f>
        <v>0</v>
      </c>
      <c r="AG1643" s="99">
        <f>SUMIFS(通讯通路门店!$BH:$BH,通讯通路门店!$S:$S,$G1643)</f>
        <v>0</v>
      </c>
      <c r="AH1643" s="99">
        <f t="shared" si="126"/>
        <v>0</v>
      </c>
      <c r="AI1643" s="99">
        <f>SUMIFS(通讯通路门店!$BB:$BB,通讯通路门店!$S:$S,$G1643)</f>
        <v>0</v>
      </c>
      <c r="AJ1643" s="99">
        <f>SUMIFS(通讯通路门店!$BE:$BE,通讯通路门店!$S:$S,$G1643)</f>
        <v>0</v>
      </c>
      <c r="AK1643" s="99">
        <f>SUMIFS(通讯通路门店!$BG:$BG,通讯通路门店!$S:$S,$G1643)</f>
        <v>0</v>
      </c>
      <c r="AL1643" s="99">
        <f>SUMIFS(通讯通路门店!$BC:$BC,通讯通路门店!$S:$S,$G1643)</f>
        <v>0</v>
      </c>
      <c r="AM1643" s="99">
        <f>SUMIFS(通讯通路门店!$BD:$BD,通讯通路门店!$S:$S,$G1643)</f>
        <v>0</v>
      </c>
      <c r="AN1643" s="99">
        <f>SUMIFS(通讯通路门店!$BF:$BF,通讯通路门店!$S:$S,$G1643)</f>
        <v>0</v>
      </c>
      <c r="AO1643" s="99">
        <f t="shared" si="127"/>
        <v>0</v>
      </c>
      <c r="AP1643" s="99">
        <f>SUMIFS(通讯通路门店!$K:$K,通讯通路门店!$S:$S,$G1643)</f>
        <v>0</v>
      </c>
      <c r="AQ1643" s="83"/>
      <c r="AR1643" s="99">
        <f>SUMIFS(通讯通路门店!$T:$T,通讯通路门店!$S:$S,$G1643)</f>
        <v>0</v>
      </c>
      <c r="AS1643" s="99">
        <f>SUMIFS(通讯通路门店!$U:$U,通讯通路门店!$S:$S,$G1643)</f>
        <v>0</v>
      </c>
      <c r="AT1643" s="99">
        <f>SUMIFS(通讯通路门店!$V:$V,通讯通路门店!$S:$S,$G1643)</f>
        <v>0</v>
      </c>
      <c r="AU1643" s="99">
        <f>SUMIFS(通讯通路门店!$W:$W,通讯通路门店!$S:$S,$G1643)</f>
        <v>0</v>
      </c>
      <c r="AV1643" s="99">
        <f>SUMIFS(通讯通路门店!$Z:$Z,通讯通路门店!$S:$S,$G1643)</f>
        <v>0</v>
      </c>
      <c r="AW1643" s="99">
        <f>SUMIFS(通讯通路门店!$AB:$AB,通讯通路门店!$S:$S,$G1643)</f>
        <v>0</v>
      </c>
      <c r="AX1643" s="99">
        <f>SUMIFS(通讯通路门店!$X:$X,通讯通路门店!$S:$S,$G1643)</f>
        <v>0</v>
      </c>
      <c r="AY1643" s="99">
        <f>SUMIFS(通讯通路门店!$Y:$Y,通讯通路门店!$S:$S,$G1643)</f>
        <v>0</v>
      </c>
      <c r="AZ1643" s="99">
        <f>SUMIFS(通讯通路门店!$AA:$AA,通讯通路门店!$S:$S,$G1643)</f>
        <v>0</v>
      </c>
      <c r="BA1643" s="99">
        <f t="shared" si="128"/>
        <v>0</v>
      </c>
      <c r="BB1643" s="99">
        <f t="shared" si="129"/>
        <v>0</v>
      </c>
      <c r="BC1643" s="99">
        <f>SUMIFS(通讯通路门店!$W:$W,通讯通路门店!$S:$S,$G1643,通讯通路门店!$J:$J,"荣耀体验店")+SUMIFS(通讯通路门店!$W:$W,通讯通路门店!$S:$S,$G1643,通讯通路门店!$J:$J,"荣耀授权专卖店")</f>
        <v>0</v>
      </c>
      <c r="BD1643" s="99">
        <f>SUMIFS(通讯通路门店!$Z:$Z,通讯通路门店!$S:$S,$G1643,通讯通路门店!$J:$J,"VIVO体验店")</f>
        <v>0</v>
      </c>
      <c r="BE1643" s="99">
        <f>SUMIFS(通讯通路门店!$AB:$AB,通讯通路门店!$S:$S,$G1643,通讯通路门店!$J:$J,"OPPO体验店")</f>
        <v>0</v>
      </c>
      <c r="BF1643" s="99">
        <f>SUMIFS(通讯通路门店!$X:$X,通讯通路门店!$S:$S,$G1643,通讯通路门店!$J:$J,"华为授权体验店")+SUMIFS(通讯通路门店!$AA:$AA,通讯通路门店!$S:$S,$G1643,通讯通路门店!$J:$J,"华为堡垒店")</f>
        <v>0</v>
      </c>
      <c r="BG1643" s="99">
        <f>SUMIFS(通讯通路门店!$Y:$Y,通讯通路门店!$S:$S,$G1643,通讯通路门店!$J:$J,"小米体验店")</f>
        <v>0</v>
      </c>
      <c r="BH1643" s="99">
        <f>SUMIFS(通讯通路门店!$AA:$AA,通讯通路门店!$S:$S,$G1643,通讯通路门店!$J:$J,"苹果体验店")</f>
        <v>0</v>
      </c>
      <c r="BI1643" s="99">
        <f>SUMIFS(通讯通路门店!$K:$K,通讯通路门店!$S:$S,$G1643,通讯通路门店!$J:$J,"其他品牌专卖店")</f>
        <v>0</v>
      </c>
      <c r="BJ1643" s="99">
        <f>SUMIFS(通讯通路门店!$AC:$AC,通讯通路门店!$S:$S,$G1643)</f>
        <v>0</v>
      </c>
      <c r="BK1643" s="99">
        <f>SUMIFS(通讯通路门店!$AD:$AD,通讯通路门店!$S:$S,$G1643)</f>
        <v>0</v>
      </c>
      <c r="BL1643" s="99">
        <f>SUMIFS(通讯通路门店!$AE:$AE,通讯通路门店!$S:$S,$G1643)</f>
        <v>0</v>
      </c>
      <c r="BM1643" s="99">
        <f>SUMIFS(通讯通路门店!$AF:$AF,通讯通路门店!$S:$S,$G1643)</f>
        <v>0</v>
      </c>
      <c r="BN1643" s="99">
        <f>SUMIFS(通讯通路门店!$AG:$AG,通讯通路门店!$S:$S,$G1643)</f>
        <v>0</v>
      </c>
      <c r="BO1643" s="99">
        <f>SUMIFS(通讯通路门店!$AH:$AH,通讯通路门店!$S:$S,$G1643)</f>
        <v>0</v>
      </c>
      <c r="BP1643" s="99">
        <f>SUMIFS(通讯通路门店!$AI:$AI,通讯通路门店!$S:$S,$G1643)</f>
        <v>0</v>
      </c>
      <c r="BQ1643" s="83"/>
    </row>
    <row r="1644" spans="1:69">
      <c r="A1644" s="99" t="str">
        <f>IFERROR(_xlfn.XLOOKUP($G1644,通讯通路门店!$S$4:$S$993931,通讯通路门店!$A$4:$A$993931,0,0),"")</f>
        <v>海南省</v>
      </c>
      <c r="B1644" s="99" t="str">
        <f>IFERROR(_xlfn.XLOOKUP($G1644,通讯通路门店!$S$4:$S$993931,通讯通路门店!$B$4:$B$993931,0,0),"")</f>
        <v>东方市</v>
      </c>
      <c r="C1644" s="99" t="str">
        <f>IFERROR(_xlfn.XLOOKUP($G1644,通讯通路门店!$S$4:$S$993931,通讯通路门店!$C$4:$C$993931,0,0),"")</f>
        <v>东方市</v>
      </c>
      <c r="D1644" s="99" t="str">
        <f>IFERROR(_xlfn.XLOOKUP($G1644,通讯通路门店!$S$4:$S$993931,通讯通路门店!$D$4:$D$993931,0,0),"")</f>
        <v>八所镇</v>
      </c>
      <c r="E1644" s="83"/>
      <c r="F1644" s="83"/>
      <c r="G1644" s="101"/>
      <c r="H1644" s="102">
        <f>IFERROR(_xlfn.XLOOKUP($G1644,通讯通路门店!$S$4:$S$993931,通讯通路门店!$R$4:$R$993931,0,0),"")</f>
        <v>0</v>
      </c>
      <c r="I1644" s="83"/>
      <c r="J1644" s="83"/>
      <c r="K1644" s="83"/>
      <c r="L1644" s="83"/>
      <c r="M1644" s="83"/>
      <c r="N1644" s="83"/>
      <c r="O1644" s="83"/>
      <c r="P1644" s="83"/>
      <c r="Q1644" s="83"/>
      <c r="R1644" s="83"/>
      <c r="S1644" s="83"/>
      <c r="T1644" s="83"/>
      <c r="U1644" s="99">
        <f>COUNTIF(通讯通路门店!$S:$S,$G1644)</f>
        <v>0</v>
      </c>
      <c r="V1644" s="99">
        <f>COUNTIFS(通讯通路门店!$S:$S,$G1644,通讯通路门店!$J:$J,"综合卖场")</f>
        <v>0</v>
      </c>
      <c r="W1644" s="99">
        <f>SUMIFS(通讯通路门店!$AJ:$AJ,通讯通路门店!$S:$S,通讯客户沙盘!$G1644)</f>
        <v>0</v>
      </c>
      <c r="X1644" s="99">
        <f t="shared" si="125"/>
        <v>0</v>
      </c>
      <c r="Y1644" s="99">
        <f>COUNTIFS(通讯通路门店!$S:$S,$G1644,通讯通路门店!$J:$J,"荣耀体验店")+COUNTIFS(通讯通路门店!$S:$S,$G1644,通讯通路门店!$J:$J,"荣耀授权专卖店")</f>
        <v>0</v>
      </c>
      <c r="Z1644" s="99">
        <f>COUNTIFS(通讯通路门店!$S:$S,$G1644,通讯通路门店!$J:$J,"VIVO体验店")</f>
        <v>0</v>
      </c>
      <c r="AA1644" s="99">
        <f>COUNTIFS(通讯通路门店!$S:$S,$G1644,通讯通路门店!$J:$J,"OPPO体验店")</f>
        <v>0</v>
      </c>
      <c r="AB1644" s="99">
        <f>COUNTIFS(通讯通路门店!$S:$S,$G1644,通讯通路门店!$J:$J,"华为授权体验店")+COUNTIFS(通讯通路门店!$S:$S,$G1644,通讯通路门店!$J:$J,"华为堡垒店")</f>
        <v>0</v>
      </c>
      <c r="AC1644" s="99">
        <f>COUNTIFS(通讯通路门店!$S:$S,$G1644,通讯通路门店!$J:$J,"小米体验店")</f>
        <v>0</v>
      </c>
      <c r="AD1644" s="99">
        <f>COUNTIFS(通讯通路门店!$S:$S,$G1644,通讯通路门店!$J:$J,"苹果体验店")</f>
        <v>0</v>
      </c>
      <c r="AE1644" s="99">
        <f>COUNTIFS(通讯通路门店!$S:$S,$G1644,通讯通路门店!$J:$J,"其他品牌专卖店")</f>
        <v>0</v>
      </c>
      <c r="AF1644" s="99">
        <f>SUMIFS(通讯通路门店!$BI:$BI,通讯通路门店!$S:$S,$G1644)</f>
        <v>0</v>
      </c>
      <c r="AG1644" s="99">
        <f>SUMIFS(通讯通路门店!$BH:$BH,通讯通路门店!$S:$S,$G1644)</f>
        <v>0</v>
      </c>
      <c r="AH1644" s="99">
        <f t="shared" si="126"/>
        <v>0</v>
      </c>
      <c r="AI1644" s="99">
        <f>SUMIFS(通讯通路门店!$BB:$BB,通讯通路门店!$S:$S,$G1644)</f>
        <v>0</v>
      </c>
      <c r="AJ1644" s="99">
        <f>SUMIFS(通讯通路门店!$BE:$BE,通讯通路门店!$S:$S,$G1644)</f>
        <v>0</v>
      </c>
      <c r="AK1644" s="99">
        <f>SUMIFS(通讯通路门店!$BG:$BG,通讯通路门店!$S:$S,$G1644)</f>
        <v>0</v>
      </c>
      <c r="AL1644" s="99">
        <f>SUMIFS(通讯通路门店!$BC:$BC,通讯通路门店!$S:$S,$G1644)</f>
        <v>0</v>
      </c>
      <c r="AM1644" s="99">
        <f>SUMIFS(通讯通路门店!$BD:$BD,通讯通路门店!$S:$S,$G1644)</f>
        <v>0</v>
      </c>
      <c r="AN1644" s="99">
        <f>SUMIFS(通讯通路门店!$BF:$BF,通讯通路门店!$S:$S,$G1644)</f>
        <v>0</v>
      </c>
      <c r="AO1644" s="99">
        <f t="shared" si="127"/>
        <v>0</v>
      </c>
      <c r="AP1644" s="99">
        <f>SUMIFS(通讯通路门店!$K:$K,通讯通路门店!$S:$S,$G1644)</f>
        <v>0</v>
      </c>
      <c r="AQ1644" s="83"/>
      <c r="AR1644" s="99">
        <f>SUMIFS(通讯通路门店!$T:$T,通讯通路门店!$S:$S,$G1644)</f>
        <v>0</v>
      </c>
      <c r="AS1644" s="99">
        <f>SUMIFS(通讯通路门店!$U:$U,通讯通路门店!$S:$S,$G1644)</f>
        <v>0</v>
      </c>
      <c r="AT1644" s="99">
        <f>SUMIFS(通讯通路门店!$V:$V,通讯通路门店!$S:$S,$G1644)</f>
        <v>0</v>
      </c>
      <c r="AU1644" s="99">
        <f>SUMIFS(通讯通路门店!$W:$W,通讯通路门店!$S:$S,$G1644)</f>
        <v>0</v>
      </c>
      <c r="AV1644" s="99">
        <f>SUMIFS(通讯通路门店!$Z:$Z,通讯通路门店!$S:$S,$G1644)</f>
        <v>0</v>
      </c>
      <c r="AW1644" s="99">
        <f>SUMIFS(通讯通路门店!$AB:$AB,通讯通路门店!$S:$S,$G1644)</f>
        <v>0</v>
      </c>
      <c r="AX1644" s="99">
        <f>SUMIFS(通讯通路门店!$X:$X,通讯通路门店!$S:$S,$G1644)</f>
        <v>0</v>
      </c>
      <c r="AY1644" s="99">
        <f>SUMIFS(通讯通路门店!$Y:$Y,通讯通路门店!$S:$S,$G1644)</f>
        <v>0</v>
      </c>
      <c r="AZ1644" s="99">
        <f>SUMIFS(通讯通路门店!$AA:$AA,通讯通路门店!$S:$S,$G1644)</f>
        <v>0</v>
      </c>
      <c r="BA1644" s="99">
        <f t="shared" si="128"/>
        <v>0</v>
      </c>
      <c r="BB1644" s="99">
        <f t="shared" si="129"/>
        <v>0</v>
      </c>
      <c r="BC1644" s="99">
        <f>SUMIFS(通讯通路门店!$W:$W,通讯通路门店!$S:$S,$G1644,通讯通路门店!$J:$J,"荣耀体验店")+SUMIFS(通讯通路门店!$W:$W,通讯通路门店!$S:$S,$G1644,通讯通路门店!$J:$J,"荣耀授权专卖店")</f>
        <v>0</v>
      </c>
      <c r="BD1644" s="99">
        <f>SUMIFS(通讯通路门店!$Z:$Z,通讯通路门店!$S:$S,$G1644,通讯通路门店!$J:$J,"VIVO体验店")</f>
        <v>0</v>
      </c>
      <c r="BE1644" s="99">
        <f>SUMIFS(通讯通路门店!$AB:$AB,通讯通路门店!$S:$S,$G1644,通讯通路门店!$J:$J,"OPPO体验店")</f>
        <v>0</v>
      </c>
      <c r="BF1644" s="99">
        <f>SUMIFS(通讯通路门店!$X:$X,通讯通路门店!$S:$S,$G1644,通讯通路门店!$J:$J,"华为授权体验店")+SUMIFS(通讯通路门店!$AA:$AA,通讯通路门店!$S:$S,$G1644,通讯通路门店!$J:$J,"华为堡垒店")</f>
        <v>0</v>
      </c>
      <c r="BG1644" s="99">
        <f>SUMIFS(通讯通路门店!$Y:$Y,通讯通路门店!$S:$S,$G1644,通讯通路门店!$J:$J,"小米体验店")</f>
        <v>0</v>
      </c>
      <c r="BH1644" s="99">
        <f>SUMIFS(通讯通路门店!$AA:$AA,通讯通路门店!$S:$S,$G1644,通讯通路门店!$J:$J,"苹果体验店")</f>
        <v>0</v>
      </c>
      <c r="BI1644" s="99">
        <f>SUMIFS(通讯通路门店!$K:$K,通讯通路门店!$S:$S,$G1644,通讯通路门店!$J:$J,"其他品牌专卖店")</f>
        <v>0</v>
      </c>
      <c r="BJ1644" s="99">
        <f>SUMIFS(通讯通路门店!$AC:$AC,通讯通路门店!$S:$S,$G1644)</f>
        <v>0</v>
      </c>
      <c r="BK1644" s="99">
        <f>SUMIFS(通讯通路门店!$AD:$AD,通讯通路门店!$S:$S,$G1644)</f>
        <v>0</v>
      </c>
      <c r="BL1644" s="99">
        <f>SUMIFS(通讯通路门店!$AE:$AE,通讯通路门店!$S:$S,$G1644)</f>
        <v>0</v>
      </c>
      <c r="BM1644" s="99">
        <f>SUMIFS(通讯通路门店!$AF:$AF,通讯通路门店!$S:$S,$G1644)</f>
        <v>0</v>
      </c>
      <c r="BN1644" s="99">
        <f>SUMIFS(通讯通路门店!$AG:$AG,通讯通路门店!$S:$S,$G1644)</f>
        <v>0</v>
      </c>
      <c r="BO1644" s="99">
        <f>SUMIFS(通讯通路门店!$AH:$AH,通讯通路门店!$S:$S,$G1644)</f>
        <v>0</v>
      </c>
      <c r="BP1644" s="99">
        <f>SUMIFS(通讯通路门店!$AI:$AI,通讯通路门店!$S:$S,$G1644)</f>
        <v>0</v>
      </c>
      <c r="BQ1644" s="83"/>
    </row>
    <row r="1645" spans="1:69">
      <c r="A1645" s="99" t="str">
        <f>IFERROR(_xlfn.XLOOKUP($G1645,通讯通路门店!$S$4:$S$993931,通讯通路门店!$A$4:$A$993931,0,0),"")</f>
        <v>海南省</v>
      </c>
      <c r="B1645" s="99" t="str">
        <f>IFERROR(_xlfn.XLOOKUP($G1645,通讯通路门店!$S$4:$S$993931,通讯通路门店!$B$4:$B$993931,0,0),"")</f>
        <v>东方市</v>
      </c>
      <c r="C1645" s="99" t="str">
        <f>IFERROR(_xlfn.XLOOKUP($G1645,通讯通路门店!$S$4:$S$993931,通讯通路门店!$C$4:$C$993931,0,0),"")</f>
        <v>东方市</v>
      </c>
      <c r="D1645" s="99" t="str">
        <f>IFERROR(_xlfn.XLOOKUP($G1645,通讯通路门店!$S$4:$S$993931,通讯通路门店!$D$4:$D$993931,0,0),"")</f>
        <v>八所镇</v>
      </c>
      <c r="E1645" s="83"/>
      <c r="F1645" s="83"/>
      <c r="G1645" s="101"/>
      <c r="H1645" s="102">
        <f>IFERROR(_xlfn.XLOOKUP($G1645,通讯通路门店!$S$4:$S$993931,通讯通路门店!$R$4:$R$993931,0,0),"")</f>
        <v>0</v>
      </c>
      <c r="I1645" s="83"/>
      <c r="J1645" s="83"/>
      <c r="K1645" s="83"/>
      <c r="L1645" s="83"/>
      <c r="M1645" s="83"/>
      <c r="N1645" s="83"/>
      <c r="O1645" s="83"/>
      <c r="P1645" s="83"/>
      <c r="Q1645" s="83"/>
      <c r="R1645" s="83"/>
      <c r="S1645" s="83"/>
      <c r="T1645" s="83"/>
      <c r="U1645" s="99">
        <f>COUNTIF(通讯通路门店!$S:$S,$G1645)</f>
        <v>0</v>
      </c>
      <c r="V1645" s="99">
        <f>COUNTIFS(通讯通路门店!$S:$S,$G1645,通讯通路门店!$J:$J,"综合卖场")</f>
        <v>0</v>
      </c>
      <c r="W1645" s="99">
        <f>SUMIFS(通讯通路门店!$AJ:$AJ,通讯通路门店!$S:$S,通讯客户沙盘!$G1645)</f>
        <v>0</v>
      </c>
      <c r="X1645" s="99">
        <f t="shared" si="125"/>
        <v>0</v>
      </c>
      <c r="Y1645" s="99">
        <f>COUNTIFS(通讯通路门店!$S:$S,$G1645,通讯通路门店!$J:$J,"荣耀体验店")+COUNTIFS(通讯通路门店!$S:$S,$G1645,通讯通路门店!$J:$J,"荣耀授权专卖店")</f>
        <v>0</v>
      </c>
      <c r="Z1645" s="99">
        <f>COUNTIFS(通讯通路门店!$S:$S,$G1645,通讯通路门店!$J:$J,"VIVO体验店")</f>
        <v>0</v>
      </c>
      <c r="AA1645" s="99">
        <f>COUNTIFS(通讯通路门店!$S:$S,$G1645,通讯通路门店!$J:$J,"OPPO体验店")</f>
        <v>0</v>
      </c>
      <c r="AB1645" s="99">
        <f>COUNTIFS(通讯通路门店!$S:$S,$G1645,通讯通路门店!$J:$J,"华为授权体验店")+COUNTIFS(通讯通路门店!$S:$S,$G1645,通讯通路门店!$J:$J,"华为堡垒店")</f>
        <v>0</v>
      </c>
      <c r="AC1645" s="99">
        <f>COUNTIFS(通讯通路门店!$S:$S,$G1645,通讯通路门店!$J:$J,"小米体验店")</f>
        <v>0</v>
      </c>
      <c r="AD1645" s="99">
        <f>COUNTIFS(通讯通路门店!$S:$S,$G1645,通讯通路门店!$J:$J,"苹果体验店")</f>
        <v>0</v>
      </c>
      <c r="AE1645" s="99">
        <f>COUNTIFS(通讯通路门店!$S:$S,$G1645,通讯通路门店!$J:$J,"其他品牌专卖店")</f>
        <v>0</v>
      </c>
      <c r="AF1645" s="99">
        <f>SUMIFS(通讯通路门店!$BI:$BI,通讯通路门店!$S:$S,$G1645)</f>
        <v>0</v>
      </c>
      <c r="AG1645" s="99">
        <f>SUMIFS(通讯通路门店!$BH:$BH,通讯通路门店!$S:$S,$G1645)</f>
        <v>0</v>
      </c>
      <c r="AH1645" s="99">
        <f t="shared" si="126"/>
        <v>0</v>
      </c>
      <c r="AI1645" s="99">
        <f>SUMIFS(通讯通路门店!$BB:$BB,通讯通路门店!$S:$S,$G1645)</f>
        <v>0</v>
      </c>
      <c r="AJ1645" s="99">
        <f>SUMIFS(通讯通路门店!$BE:$BE,通讯通路门店!$S:$S,$G1645)</f>
        <v>0</v>
      </c>
      <c r="AK1645" s="99">
        <f>SUMIFS(通讯通路门店!$BG:$BG,通讯通路门店!$S:$S,$G1645)</f>
        <v>0</v>
      </c>
      <c r="AL1645" s="99">
        <f>SUMIFS(通讯通路门店!$BC:$BC,通讯通路门店!$S:$S,$G1645)</f>
        <v>0</v>
      </c>
      <c r="AM1645" s="99">
        <f>SUMIFS(通讯通路门店!$BD:$BD,通讯通路门店!$S:$S,$G1645)</f>
        <v>0</v>
      </c>
      <c r="AN1645" s="99">
        <f>SUMIFS(通讯通路门店!$BF:$BF,通讯通路门店!$S:$S,$G1645)</f>
        <v>0</v>
      </c>
      <c r="AO1645" s="99">
        <f t="shared" si="127"/>
        <v>0</v>
      </c>
      <c r="AP1645" s="99">
        <f>SUMIFS(通讯通路门店!$K:$K,通讯通路门店!$S:$S,$G1645)</f>
        <v>0</v>
      </c>
      <c r="AQ1645" s="83"/>
      <c r="AR1645" s="99">
        <f>SUMIFS(通讯通路门店!$T:$T,通讯通路门店!$S:$S,$G1645)</f>
        <v>0</v>
      </c>
      <c r="AS1645" s="99">
        <f>SUMIFS(通讯通路门店!$U:$U,通讯通路门店!$S:$S,$G1645)</f>
        <v>0</v>
      </c>
      <c r="AT1645" s="99">
        <f>SUMIFS(通讯通路门店!$V:$V,通讯通路门店!$S:$S,$G1645)</f>
        <v>0</v>
      </c>
      <c r="AU1645" s="99">
        <f>SUMIFS(通讯通路门店!$W:$W,通讯通路门店!$S:$S,$G1645)</f>
        <v>0</v>
      </c>
      <c r="AV1645" s="99">
        <f>SUMIFS(通讯通路门店!$Z:$Z,通讯通路门店!$S:$S,$G1645)</f>
        <v>0</v>
      </c>
      <c r="AW1645" s="99">
        <f>SUMIFS(通讯通路门店!$AB:$AB,通讯通路门店!$S:$S,$G1645)</f>
        <v>0</v>
      </c>
      <c r="AX1645" s="99">
        <f>SUMIFS(通讯通路门店!$X:$X,通讯通路门店!$S:$S,$G1645)</f>
        <v>0</v>
      </c>
      <c r="AY1645" s="99">
        <f>SUMIFS(通讯通路门店!$Y:$Y,通讯通路门店!$S:$S,$G1645)</f>
        <v>0</v>
      </c>
      <c r="AZ1645" s="99">
        <f>SUMIFS(通讯通路门店!$AA:$AA,通讯通路门店!$S:$S,$G1645)</f>
        <v>0</v>
      </c>
      <c r="BA1645" s="99">
        <f t="shared" si="128"/>
        <v>0</v>
      </c>
      <c r="BB1645" s="99">
        <f t="shared" si="129"/>
        <v>0</v>
      </c>
      <c r="BC1645" s="99">
        <f>SUMIFS(通讯通路门店!$W:$W,通讯通路门店!$S:$S,$G1645,通讯通路门店!$J:$J,"荣耀体验店")+SUMIFS(通讯通路门店!$W:$W,通讯通路门店!$S:$S,$G1645,通讯通路门店!$J:$J,"荣耀授权专卖店")</f>
        <v>0</v>
      </c>
      <c r="BD1645" s="99">
        <f>SUMIFS(通讯通路门店!$Z:$Z,通讯通路门店!$S:$S,$G1645,通讯通路门店!$J:$J,"VIVO体验店")</f>
        <v>0</v>
      </c>
      <c r="BE1645" s="99">
        <f>SUMIFS(通讯通路门店!$AB:$AB,通讯通路门店!$S:$S,$G1645,通讯通路门店!$J:$J,"OPPO体验店")</f>
        <v>0</v>
      </c>
      <c r="BF1645" s="99">
        <f>SUMIFS(通讯通路门店!$X:$X,通讯通路门店!$S:$S,$G1645,通讯通路门店!$J:$J,"华为授权体验店")+SUMIFS(通讯通路门店!$AA:$AA,通讯通路门店!$S:$S,$G1645,通讯通路门店!$J:$J,"华为堡垒店")</f>
        <v>0</v>
      </c>
      <c r="BG1645" s="99">
        <f>SUMIFS(通讯通路门店!$Y:$Y,通讯通路门店!$S:$S,$G1645,通讯通路门店!$J:$J,"小米体验店")</f>
        <v>0</v>
      </c>
      <c r="BH1645" s="99">
        <f>SUMIFS(通讯通路门店!$AA:$AA,通讯通路门店!$S:$S,$G1645,通讯通路门店!$J:$J,"苹果体验店")</f>
        <v>0</v>
      </c>
      <c r="BI1645" s="99">
        <f>SUMIFS(通讯通路门店!$K:$K,通讯通路门店!$S:$S,$G1645,通讯通路门店!$J:$J,"其他品牌专卖店")</f>
        <v>0</v>
      </c>
      <c r="BJ1645" s="99">
        <f>SUMIFS(通讯通路门店!$AC:$AC,通讯通路门店!$S:$S,$G1645)</f>
        <v>0</v>
      </c>
      <c r="BK1645" s="99">
        <f>SUMIFS(通讯通路门店!$AD:$AD,通讯通路门店!$S:$S,$G1645)</f>
        <v>0</v>
      </c>
      <c r="BL1645" s="99">
        <f>SUMIFS(通讯通路门店!$AE:$AE,通讯通路门店!$S:$S,$G1645)</f>
        <v>0</v>
      </c>
      <c r="BM1645" s="99">
        <f>SUMIFS(通讯通路门店!$AF:$AF,通讯通路门店!$S:$S,$G1645)</f>
        <v>0</v>
      </c>
      <c r="BN1645" s="99">
        <f>SUMIFS(通讯通路门店!$AG:$AG,通讯通路门店!$S:$S,$G1645)</f>
        <v>0</v>
      </c>
      <c r="BO1645" s="99">
        <f>SUMIFS(通讯通路门店!$AH:$AH,通讯通路门店!$S:$S,$G1645)</f>
        <v>0</v>
      </c>
      <c r="BP1645" s="99">
        <f>SUMIFS(通讯通路门店!$AI:$AI,通讯通路门店!$S:$S,$G1645)</f>
        <v>0</v>
      </c>
      <c r="BQ1645" s="83"/>
    </row>
    <row r="1646" spans="1:69">
      <c r="A1646" s="99" t="str">
        <f>IFERROR(_xlfn.XLOOKUP($G1646,通讯通路门店!$S$4:$S$993931,通讯通路门店!$A$4:$A$993931,0,0),"")</f>
        <v>海南省</v>
      </c>
      <c r="B1646" s="99" t="str">
        <f>IFERROR(_xlfn.XLOOKUP($G1646,通讯通路门店!$S$4:$S$993931,通讯通路门店!$B$4:$B$993931,0,0),"")</f>
        <v>东方市</v>
      </c>
      <c r="C1646" s="99" t="str">
        <f>IFERROR(_xlfn.XLOOKUP($G1646,通讯通路门店!$S$4:$S$993931,通讯通路门店!$C$4:$C$993931,0,0),"")</f>
        <v>东方市</v>
      </c>
      <c r="D1646" s="99" t="str">
        <f>IFERROR(_xlfn.XLOOKUP($G1646,通讯通路门店!$S$4:$S$993931,通讯通路门店!$D$4:$D$993931,0,0),"")</f>
        <v>八所镇</v>
      </c>
      <c r="E1646" s="83"/>
      <c r="F1646" s="83"/>
      <c r="G1646" s="101"/>
      <c r="H1646" s="102">
        <f>IFERROR(_xlfn.XLOOKUP($G1646,通讯通路门店!$S$4:$S$993931,通讯通路门店!$R$4:$R$993931,0,0),"")</f>
        <v>0</v>
      </c>
      <c r="I1646" s="83"/>
      <c r="J1646" s="83"/>
      <c r="K1646" s="83"/>
      <c r="L1646" s="83"/>
      <c r="M1646" s="83"/>
      <c r="N1646" s="83"/>
      <c r="O1646" s="83"/>
      <c r="P1646" s="83"/>
      <c r="Q1646" s="83"/>
      <c r="R1646" s="83"/>
      <c r="S1646" s="83"/>
      <c r="T1646" s="83"/>
      <c r="U1646" s="99">
        <f>COUNTIF(通讯通路门店!$S:$S,$G1646)</f>
        <v>0</v>
      </c>
      <c r="V1646" s="99">
        <f>COUNTIFS(通讯通路门店!$S:$S,$G1646,通讯通路门店!$J:$J,"综合卖场")</f>
        <v>0</v>
      </c>
      <c r="W1646" s="99">
        <f>SUMIFS(通讯通路门店!$AJ:$AJ,通讯通路门店!$S:$S,通讯客户沙盘!$G1646)</f>
        <v>0</v>
      </c>
      <c r="X1646" s="99">
        <f t="shared" si="125"/>
        <v>0</v>
      </c>
      <c r="Y1646" s="99">
        <f>COUNTIFS(通讯通路门店!$S:$S,$G1646,通讯通路门店!$J:$J,"荣耀体验店")+COUNTIFS(通讯通路门店!$S:$S,$G1646,通讯通路门店!$J:$J,"荣耀授权专卖店")</f>
        <v>0</v>
      </c>
      <c r="Z1646" s="99">
        <f>COUNTIFS(通讯通路门店!$S:$S,$G1646,通讯通路门店!$J:$J,"VIVO体验店")</f>
        <v>0</v>
      </c>
      <c r="AA1646" s="99">
        <f>COUNTIFS(通讯通路门店!$S:$S,$G1646,通讯通路门店!$J:$J,"OPPO体验店")</f>
        <v>0</v>
      </c>
      <c r="AB1646" s="99">
        <f>COUNTIFS(通讯通路门店!$S:$S,$G1646,通讯通路门店!$J:$J,"华为授权体验店")+COUNTIFS(通讯通路门店!$S:$S,$G1646,通讯通路门店!$J:$J,"华为堡垒店")</f>
        <v>0</v>
      </c>
      <c r="AC1646" s="99">
        <f>COUNTIFS(通讯通路门店!$S:$S,$G1646,通讯通路门店!$J:$J,"小米体验店")</f>
        <v>0</v>
      </c>
      <c r="AD1646" s="99">
        <f>COUNTIFS(通讯通路门店!$S:$S,$G1646,通讯通路门店!$J:$J,"苹果体验店")</f>
        <v>0</v>
      </c>
      <c r="AE1646" s="99">
        <f>COUNTIFS(通讯通路门店!$S:$S,$G1646,通讯通路门店!$J:$J,"其他品牌专卖店")</f>
        <v>0</v>
      </c>
      <c r="AF1646" s="99">
        <f>SUMIFS(通讯通路门店!$BI:$BI,通讯通路门店!$S:$S,$G1646)</f>
        <v>0</v>
      </c>
      <c r="AG1646" s="99">
        <f>SUMIFS(通讯通路门店!$BH:$BH,通讯通路门店!$S:$S,$G1646)</f>
        <v>0</v>
      </c>
      <c r="AH1646" s="99">
        <f t="shared" si="126"/>
        <v>0</v>
      </c>
      <c r="AI1646" s="99">
        <f>SUMIFS(通讯通路门店!$BB:$BB,通讯通路门店!$S:$S,$G1646)</f>
        <v>0</v>
      </c>
      <c r="AJ1646" s="99">
        <f>SUMIFS(通讯通路门店!$BE:$BE,通讯通路门店!$S:$S,$G1646)</f>
        <v>0</v>
      </c>
      <c r="AK1646" s="99">
        <f>SUMIFS(通讯通路门店!$BG:$BG,通讯通路门店!$S:$S,$G1646)</f>
        <v>0</v>
      </c>
      <c r="AL1646" s="99">
        <f>SUMIFS(通讯通路门店!$BC:$BC,通讯通路门店!$S:$S,$G1646)</f>
        <v>0</v>
      </c>
      <c r="AM1646" s="99">
        <f>SUMIFS(通讯通路门店!$BD:$BD,通讯通路门店!$S:$S,$G1646)</f>
        <v>0</v>
      </c>
      <c r="AN1646" s="99">
        <f>SUMIFS(通讯通路门店!$BF:$BF,通讯通路门店!$S:$S,$G1646)</f>
        <v>0</v>
      </c>
      <c r="AO1646" s="99">
        <f t="shared" si="127"/>
        <v>0</v>
      </c>
      <c r="AP1646" s="99">
        <f>SUMIFS(通讯通路门店!$K:$K,通讯通路门店!$S:$S,$G1646)</f>
        <v>0</v>
      </c>
      <c r="AQ1646" s="83"/>
      <c r="AR1646" s="99">
        <f>SUMIFS(通讯通路门店!$T:$T,通讯通路门店!$S:$S,$G1646)</f>
        <v>0</v>
      </c>
      <c r="AS1646" s="99">
        <f>SUMIFS(通讯通路门店!$U:$U,通讯通路门店!$S:$S,$G1646)</f>
        <v>0</v>
      </c>
      <c r="AT1646" s="99">
        <f>SUMIFS(通讯通路门店!$V:$V,通讯通路门店!$S:$S,$G1646)</f>
        <v>0</v>
      </c>
      <c r="AU1646" s="99">
        <f>SUMIFS(通讯通路门店!$W:$W,通讯通路门店!$S:$S,$G1646)</f>
        <v>0</v>
      </c>
      <c r="AV1646" s="99">
        <f>SUMIFS(通讯通路门店!$Z:$Z,通讯通路门店!$S:$S,$G1646)</f>
        <v>0</v>
      </c>
      <c r="AW1646" s="99">
        <f>SUMIFS(通讯通路门店!$AB:$AB,通讯通路门店!$S:$S,$G1646)</f>
        <v>0</v>
      </c>
      <c r="AX1646" s="99">
        <f>SUMIFS(通讯通路门店!$X:$X,通讯通路门店!$S:$S,$G1646)</f>
        <v>0</v>
      </c>
      <c r="AY1646" s="99">
        <f>SUMIFS(通讯通路门店!$Y:$Y,通讯通路门店!$S:$S,$G1646)</f>
        <v>0</v>
      </c>
      <c r="AZ1646" s="99">
        <f>SUMIFS(通讯通路门店!$AA:$AA,通讯通路门店!$S:$S,$G1646)</f>
        <v>0</v>
      </c>
      <c r="BA1646" s="99">
        <f t="shared" si="128"/>
        <v>0</v>
      </c>
      <c r="BB1646" s="99">
        <f t="shared" si="129"/>
        <v>0</v>
      </c>
      <c r="BC1646" s="99">
        <f>SUMIFS(通讯通路门店!$W:$W,通讯通路门店!$S:$S,$G1646,通讯通路门店!$J:$J,"荣耀体验店")+SUMIFS(通讯通路门店!$W:$W,通讯通路门店!$S:$S,$G1646,通讯通路门店!$J:$J,"荣耀授权专卖店")</f>
        <v>0</v>
      </c>
      <c r="BD1646" s="99">
        <f>SUMIFS(通讯通路门店!$Z:$Z,通讯通路门店!$S:$S,$G1646,通讯通路门店!$J:$J,"VIVO体验店")</f>
        <v>0</v>
      </c>
      <c r="BE1646" s="99">
        <f>SUMIFS(通讯通路门店!$AB:$AB,通讯通路门店!$S:$S,$G1646,通讯通路门店!$J:$J,"OPPO体验店")</f>
        <v>0</v>
      </c>
      <c r="BF1646" s="99">
        <f>SUMIFS(通讯通路门店!$X:$X,通讯通路门店!$S:$S,$G1646,通讯通路门店!$J:$J,"华为授权体验店")+SUMIFS(通讯通路门店!$AA:$AA,通讯通路门店!$S:$S,$G1646,通讯通路门店!$J:$J,"华为堡垒店")</f>
        <v>0</v>
      </c>
      <c r="BG1646" s="99">
        <f>SUMIFS(通讯通路门店!$Y:$Y,通讯通路门店!$S:$S,$G1646,通讯通路门店!$J:$J,"小米体验店")</f>
        <v>0</v>
      </c>
      <c r="BH1646" s="99">
        <f>SUMIFS(通讯通路门店!$AA:$AA,通讯通路门店!$S:$S,$G1646,通讯通路门店!$J:$J,"苹果体验店")</f>
        <v>0</v>
      </c>
      <c r="BI1646" s="99">
        <f>SUMIFS(通讯通路门店!$K:$K,通讯通路门店!$S:$S,$G1646,通讯通路门店!$J:$J,"其他品牌专卖店")</f>
        <v>0</v>
      </c>
      <c r="BJ1646" s="99">
        <f>SUMIFS(通讯通路门店!$AC:$AC,通讯通路门店!$S:$S,$G1646)</f>
        <v>0</v>
      </c>
      <c r="BK1646" s="99">
        <f>SUMIFS(通讯通路门店!$AD:$AD,通讯通路门店!$S:$S,$G1646)</f>
        <v>0</v>
      </c>
      <c r="BL1646" s="99">
        <f>SUMIFS(通讯通路门店!$AE:$AE,通讯通路门店!$S:$S,$G1646)</f>
        <v>0</v>
      </c>
      <c r="BM1646" s="99">
        <f>SUMIFS(通讯通路门店!$AF:$AF,通讯通路门店!$S:$S,$G1646)</f>
        <v>0</v>
      </c>
      <c r="BN1646" s="99">
        <f>SUMIFS(通讯通路门店!$AG:$AG,通讯通路门店!$S:$S,$G1646)</f>
        <v>0</v>
      </c>
      <c r="BO1646" s="99">
        <f>SUMIFS(通讯通路门店!$AH:$AH,通讯通路门店!$S:$S,$G1646)</f>
        <v>0</v>
      </c>
      <c r="BP1646" s="99">
        <f>SUMIFS(通讯通路门店!$AI:$AI,通讯通路门店!$S:$S,$G1646)</f>
        <v>0</v>
      </c>
      <c r="BQ1646" s="83"/>
    </row>
    <row r="1647" spans="1:69">
      <c r="A1647" s="99" t="str">
        <f>IFERROR(_xlfn.XLOOKUP($G1647,通讯通路门店!$S$4:$S$993931,通讯通路门店!$A$4:$A$993931,0,0),"")</f>
        <v>海南省</v>
      </c>
      <c r="B1647" s="99" t="str">
        <f>IFERROR(_xlfn.XLOOKUP($G1647,通讯通路门店!$S$4:$S$993931,通讯通路门店!$B$4:$B$993931,0,0),"")</f>
        <v>东方市</v>
      </c>
      <c r="C1647" s="99" t="str">
        <f>IFERROR(_xlfn.XLOOKUP($G1647,通讯通路门店!$S$4:$S$993931,通讯通路门店!$C$4:$C$993931,0,0),"")</f>
        <v>东方市</v>
      </c>
      <c r="D1647" s="99" t="str">
        <f>IFERROR(_xlfn.XLOOKUP($G1647,通讯通路门店!$S$4:$S$993931,通讯通路门店!$D$4:$D$993931,0,0),"")</f>
        <v>八所镇</v>
      </c>
      <c r="E1647" s="83"/>
      <c r="F1647" s="83"/>
      <c r="G1647" s="101"/>
      <c r="H1647" s="102">
        <f>IFERROR(_xlfn.XLOOKUP($G1647,通讯通路门店!$S$4:$S$993931,通讯通路门店!$R$4:$R$993931,0,0),"")</f>
        <v>0</v>
      </c>
      <c r="I1647" s="83"/>
      <c r="J1647" s="83"/>
      <c r="K1647" s="83"/>
      <c r="L1647" s="83"/>
      <c r="M1647" s="83"/>
      <c r="N1647" s="83"/>
      <c r="O1647" s="83"/>
      <c r="P1647" s="83"/>
      <c r="Q1647" s="83"/>
      <c r="R1647" s="83"/>
      <c r="S1647" s="83"/>
      <c r="T1647" s="83"/>
      <c r="U1647" s="99">
        <f>COUNTIF(通讯通路门店!$S:$S,$G1647)</f>
        <v>0</v>
      </c>
      <c r="V1647" s="99">
        <f>COUNTIFS(通讯通路门店!$S:$S,$G1647,通讯通路门店!$J:$J,"综合卖场")</f>
        <v>0</v>
      </c>
      <c r="W1647" s="99">
        <f>SUMIFS(通讯通路门店!$AJ:$AJ,通讯通路门店!$S:$S,通讯客户沙盘!$G1647)</f>
        <v>0</v>
      </c>
      <c r="X1647" s="99">
        <f t="shared" si="125"/>
        <v>0</v>
      </c>
      <c r="Y1647" s="99">
        <f>COUNTIFS(通讯通路门店!$S:$S,$G1647,通讯通路门店!$J:$J,"荣耀体验店")+COUNTIFS(通讯通路门店!$S:$S,$G1647,通讯通路门店!$J:$J,"荣耀授权专卖店")</f>
        <v>0</v>
      </c>
      <c r="Z1647" s="99">
        <f>COUNTIFS(通讯通路门店!$S:$S,$G1647,通讯通路门店!$J:$J,"VIVO体验店")</f>
        <v>0</v>
      </c>
      <c r="AA1647" s="99">
        <f>COUNTIFS(通讯通路门店!$S:$S,$G1647,通讯通路门店!$J:$J,"OPPO体验店")</f>
        <v>0</v>
      </c>
      <c r="AB1647" s="99">
        <f>COUNTIFS(通讯通路门店!$S:$S,$G1647,通讯通路门店!$J:$J,"华为授权体验店")+COUNTIFS(通讯通路门店!$S:$S,$G1647,通讯通路门店!$J:$J,"华为堡垒店")</f>
        <v>0</v>
      </c>
      <c r="AC1647" s="99">
        <f>COUNTIFS(通讯通路门店!$S:$S,$G1647,通讯通路门店!$J:$J,"小米体验店")</f>
        <v>0</v>
      </c>
      <c r="AD1647" s="99">
        <f>COUNTIFS(通讯通路门店!$S:$S,$G1647,通讯通路门店!$J:$J,"苹果体验店")</f>
        <v>0</v>
      </c>
      <c r="AE1647" s="99">
        <f>COUNTIFS(通讯通路门店!$S:$S,$G1647,通讯通路门店!$J:$J,"其他品牌专卖店")</f>
        <v>0</v>
      </c>
      <c r="AF1647" s="99">
        <f>SUMIFS(通讯通路门店!$BI:$BI,通讯通路门店!$S:$S,$G1647)</f>
        <v>0</v>
      </c>
      <c r="AG1647" s="99">
        <f>SUMIFS(通讯通路门店!$BH:$BH,通讯通路门店!$S:$S,$G1647)</f>
        <v>0</v>
      </c>
      <c r="AH1647" s="99">
        <f t="shared" si="126"/>
        <v>0</v>
      </c>
      <c r="AI1647" s="99">
        <f>SUMIFS(通讯通路门店!$BB:$BB,通讯通路门店!$S:$S,$G1647)</f>
        <v>0</v>
      </c>
      <c r="AJ1647" s="99">
        <f>SUMIFS(通讯通路门店!$BE:$BE,通讯通路门店!$S:$S,$G1647)</f>
        <v>0</v>
      </c>
      <c r="AK1647" s="99">
        <f>SUMIFS(通讯通路门店!$BG:$BG,通讯通路门店!$S:$S,$G1647)</f>
        <v>0</v>
      </c>
      <c r="AL1647" s="99">
        <f>SUMIFS(通讯通路门店!$BC:$BC,通讯通路门店!$S:$S,$G1647)</f>
        <v>0</v>
      </c>
      <c r="AM1647" s="99">
        <f>SUMIFS(通讯通路门店!$BD:$BD,通讯通路门店!$S:$S,$G1647)</f>
        <v>0</v>
      </c>
      <c r="AN1647" s="99">
        <f>SUMIFS(通讯通路门店!$BF:$BF,通讯通路门店!$S:$S,$G1647)</f>
        <v>0</v>
      </c>
      <c r="AO1647" s="99">
        <f t="shared" si="127"/>
        <v>0</v>
      </c>
      <c r="AP1647" s="99">
        <f>SUMIFS(通讯通路门店!$K:$K,通讯通路门店!$S:$S,$G1647)</f>
        <v>0</v>
      </c>
      <c r="AQ1647" s="83"/>
      <c r="AR1647" s="99">
        <f>SUMIFS(通讯通路门店!$T:$T,通讯通路门店!$S:$S,$G1647)</f>
        <v>0</v>
      </c>
      <c r="AS1647" s="99">
        <f>SUMIFS(通讯通路门店!$U:$U,通讯通路门店!$S:$S,$G1647)</f>
        <v>0</v>
      </c>
      <c r="AT1647" s="99">
        <f>SUMIFS(通讯通路门店!$V:$V,通讯通路门店!$S:$S,$G1647)</f>
        <v>0</v>
      </c>
      <c r="AU1647" s="99">
        <f>SUMIFS(通讯通路门店!$W:$W,通讯通路门店!$S:$S,$G1647)</f>
        <v>0</v>
      </c>
      <c r="AV1647" s="99">
        <f>SUMIFS(通讯通路门店!$Z:$Z,通讯通路门店!$S:$S,$G1647)</f>
        <v>0</v>
      </c>
      <c r="AW1647" s="99">
        <f>SUMIFS(通讯通路门店!$AB:$AB,通讯通路门店!$S:$S,$G1647)</f>
        <v>0</v>
      </c>
      <c r="AX1647" s="99">
        <f>SUMIFS(通讯通路门店!$X:$X,通讯通路门店!$S:$S,$G1647)</f>
        <v>0</v>
      </c>
      <c r="AY1647" s="99">
        <f>SUMIFS(通讯通路门店!$Y:$Y,通讯通路门店!$S:$S,$G1647)</f>
        <v>0</v>
      </c>
      <c r="AZ1647" s="99">
        <f>SUMIFS(通讯通路门店!$AA:$AA,通讯通路门店!$S:$S,$G1647)</f>
        <v>0</v>
      </c>
      <c r="BA1647" s="99">
        <f t="shared" si="128"/>
        <v>0</v>
      </c>
      <c r="BB1647" s="99">
        <f t="shared" si="129"/>
        <v>0</v>
      </c>
      <c r="BC1647" s="99">
        <f>SUMIFS(通讯通路门店!$W:$W,通讯通路门店!$S:$S,$G1647,通讯通路门店!$J:$J,"荣耀体验店")+SUMIFS(通讯通路门店!$W:$W,通讯通路门店!$S:$S,$G1647,通讯通路门店!$J:$J,"荣耀授权专卖店")</f>
        <v>0</v>
      </c>
      <c r="BD1647" s="99">
        <f>SUMIFS(通讯通路门店!$Z:$Z,通讯通路门店!$S:$S,$G1647,通讯通路门店!$J:$J,"VIVO体验店")</f>
        <v>0</v>
      </c>
      <c r="BE1647" s="99">
        <f>SUMIFS(通讯通路门店!$AB:$AB,通讯通路门店!$S:$S,$G1647,通讯通路门店!$J:$J,"OPPO体验店")</f>
        <v>0</v>
      </c>
      <c r="BF1647" s="99">
        <f>SUMIFS(通讯通路门店!$X:$X,通讯通路门店!$S:$S,$G1647,通讯通路门店!$J:$J,"华为授权体验店")+SUMIFS(通讯通路门店!$AA:$AA,通讯通路门店!$S:$S,$G1647,通讯通路门店!$J:$J,"华为堡垒店")</f>
        <v>0</v>
      </c>
      <c r="BG1647" s="99">
        <f>SUMIFS(通讯通路门店!$Y:$Y,通讯通路门店!$S:$S,$G1647,通讯通路门店!$J:$J,"小米体验店")</f>
        <v>0</v>
      </c>
      <c r="BH1647" s="99">
        <f>SUMIFS(通讯通路门店!$AA:$AA,通讯通路门店!$S:$S,$G1647,通讯通路门店!$J:$J,"苹果体验店")</f>
        <v>0</v>
      </c>
      <c r="BI1647" s="99">
        <f>SUMIFS(通讯通路门店!$K:$K,通讯通路门店!$S:$S,$G1647,通讯通路门店!$J:$J,"其他品牌专卖店")</f>
        <v>0</v>
      </c>
      <c r="BJ1647" s="99">
        <f>SUMIFS(通讯通路门店!$AC:$AC,通讯通路门店!$S:$S,$G1647)</f>
        <v>0</v>
      </c>
      <c r="BK1647" s="99">
        <f>SUMIFS(通讯通路门店!$AD:$AD,通讯通路门店!$S:$S,$G1647)</f>
        <v>0</v>
      </c>
      <c r="BL1647" s="99">
        <f>SUMIFS(通讯通路门店!$AE:$AE,通讯通路门店!$S:$S,$G1647)</f>
        <v>0</v>
      </c>
      <c r="BM1647" s="99">
        <f>SUMIFS(通讯通路门店!$AF:$AF,通讯通路门店!$S:$S,$G1647)</f>
        <v>0</v>
      </c>
      <c r="BN1647" s="99">
        <f>SUMIFS(通讯通路门店!$AG:$AG,通讯通路门店!$S:$S,$G1647)</f>
        <v>0</v>
      </c>
      <c r="BO1647" s="99">
        <f>SUMIFS(通讯通路门店!$AH:$AH,通讯通路门店!$S:$S,$G1647)</f>
        <v>0</v>
      </c>
      <c r="BP1647" s="99">
        <f>SUMIFS(通讯通路门店!$AI:$AI,通讯通路门店!$S:$S,$G1647)</f>
        <v>0</v>
      </c>
      <c r="BQ1647" s="83"/>
    </row>
    <row r="1648" spans="1:69">
      <c r="A1648" s="99" t="str">
        <f>IFERROR(_xlfn.XLOOKUP($G1648,通讯通路门店!$S$4:$S$993931,通讯通路门店!$A$4:$A$993931,0,0),"")</f>
        <v>海南省</v>
      </c>
      <c r="B1648" s="99" t="str">
        <f>IFERROR(_xlfn.XLOOKUP($G1648,通讯通路门店!$S$4:$S$993931,通讯通路门店!$B$4:$B$993931,0,0),"")</f>
        <v>东方市</v>
      </c>
      <c r="C1648" s="99" t="str">
        <f>IFERROR(_xlfn.XLOOKUP($G1648,通讯通路门店!$S$4:$S$993931,通讯通路门店!$C$4:$C$993931,0,0),"")</f>
        <v>东方市</v>
      </c>
      <c r="D1648" s="99" t="str">
        <f>IFERROR(_xlfn.XLOOKUP($G1648,通讯通路门店!$S$4:$S$993931,通讯通路门店!$D$4:$D$993931,0,0),"")</f>
        <v>八所镇</v>
      </c>
      <c r="E1648" s="83"/>
      <c r="F1648" s="83"/>
      <c r="G1648" s="101"/>
      <c r="H1648" s="102">
        <f>IFERROR(_xlfn.XLOOKUP($G1648,通讯通路门店!$S$4:$S$993931,通讯通路门店!$R$4:$R$993931,0,0),"")</f>
        <v>0</v>
      </c>
      <c r="I1648" s="83"/>
      <c r="J1648" s="83"/>
      <c r="K1648" s="83"/>
      <c r="L1648" s="83"/>
      <c r="M1648" s="83"/>
      <c r="N1648" s="83"/>
      <c r="O1648" s="83"/>
      <c r="P1648" s="83"/>
      <c r="Q1648" s="83"/>
      <c r="R1648" s="83"/>
      <c r="S1648" s="83"/>
      <c r="T1648" s="83"/>
      <c r="U1648" s="99">
        <f>COUNTIF(通讯通路门店!$S:$S,$G1648)</f>
        <v>0</v>
      </c>
      <c r="V1648" s="99">
        <f>COUNTIFS(通讯通路门店!$S:$S,$G1648,通讯通路门店!$J:$J,"综合卖场")</f>
        <v>0</v>
      </c>
      <c r="W1648" s="99">
        <f>SUMIFS(通讯通路门店!$AJ:$AJ,通讯通路门店!$S:$S,通讯客户沙盘!$G1648)</f>
        <v>0</v>
      </c>
      <c r="X1648" s="99">
        <f t="shared" si="125"/>
        <v>0</v>
      </c>
      <c r="Y1648" s="99">
        <f>COUNTIFS(通讯通路门店!$S:$S,$G1648,通讯通路门店!$J:$J,"荣耀体验店")+COUNTIFS(通讯通路门店!$S:$S,$G1648,通讯通路门店!$J:$J,"荣耀授权专卖店")</f>
        <v>0</v>
      </c>
      <c r="Z1648" s="99">
        <f>COUNTIFS(通讯通路门店!$S:$S,$G1648,通讯通路门店!$J:$J,"VIVO体验店")</f>
        <v>0</v>
      </c>
      <c r="AA1648" s="99">
        <f>COUNTIFS(通讯通路门店!$S:$S,$G1648,通讯通路门店!$J:$J,"OPPO体验店")</f>
        <v>0</v>
      </c>
      <c r="AB1648" s="99">
        <f>COUNTIFS(通讯通路门店!$S:$S,$G1648,通讯通路门店!$J:$J,"华为授权体验店")+COUNTIFS(通讯通路门店!$S:$S,$G1648,通讯通路门店!$J:$J,"华为堡垒店")</f>
        <v>0</v>
      </c>
      <c r="AC1648" s="99">
        <f>COUNTIFS(通讯通路门店!$S:$S,$G1648,通讯通路门店!$J:$J,"小米体验店")</f>
        <v>0</v>
      </c>
      <c r="AD1648" s="99">
        <f>COUNTIFS(通讯通路门店!$S:$S,$G1648,通讯通路门店!$J:$J,"苹果体验店")</f>
        <v>0</v>
      </c>
      <c r="AE1648" s="99">
        <f>COUNTIFS(通讯通路门店!$S:$S,$G1648,通讯通路门店!$J:$J,"其他品牌专卖店")</f>
        <v>0</v>
      </c>
      <c r="AF1648" s="99">
        <f>SUMIFS(通讯通路门店!$BI:$BI,通讯通路门店!$S:$S,$G1648)</f>
        <v>0</v>
      </c>
      <c r="AG1648" s="99">
        <f>SUMIFS(通讯通路门店!$BH:$BH,通讯通路门店!$S:$S,$G1648)</f>
        <v>0</v>
      </c>
      <c r="AH1648" s="99">
        <f t="shared" si="126"/>
        <v>0</v>
      </c>
      <c r="AI1648" s="99">
        <f>SUMIFS(通讯通路门店!$BB:$BB,通讯通路门店!$S:$S,$G1648)</f>
        <v>0</v>
      </c>
      <c r="AJ1648" s="99">
        <f>SUMIFS(通讯通路门店!$BE:$BE,通讯通路门店!$S:$S,$G1648)</f>
        <v>0</v>
      </c>
      <c r="AK1648" s="99">
        <f>SUMIFS(通讯通路门店!$BG:$BG,通讯通路门店!$S:$S,$G1648)</f>
        <v>0</v>
      </c>
      <c r="AL1648" s="99">
        <f>SUMIFS(通讯通路门店!$BC:$BC,通讯通路门店!$S:$S,$G1648)</f>
        <v>0</v>
      </c>
      <c r="AM1648" s="99">
        <f>SUMIFS(通讯通路门店!$BD:$BD,通讯通路门店!$S:$S,$G1648)</f>
        <v>0</v>
      </c>
      <c r="AN1648" s="99">
        <f>SUMIFS(通讯通路门店!$BF:$BF,通讯通路门店!$S:$S,$G1648)</f>
        <v>0</v>
      </c>
      <c r="AO1648" s="99">
        <f t="shared" si="127"/>
        <v>0</v>
      </c>
      <c r="AP1648" s="99">
        <f>SUMIFS(通讯通路门店!$K:$K,通讯通路门店!$S:$S,$G1648)</f>
        <v>0</v>
      </c>
      <c r="AQ1648" s="83"/>
      <c r="AR1648" s="99">
        <f>SUMIFS(通讯通路门店!$T:$T,通讯通路门店!$S:$S,$G1648)</f>
        <v>0</v>
      </c>
      <c r="AS1648" s="99">
        <f>SUMIFS(通讯通路门店!$U:$U,通讯通路门店!$S:$S,$G1648)</f>
        <v>0</v>
      </c>
      <c r="AT1648" s="99">
        <f>SUMIFS(通讯通路门店!$V:$V,通讯通路门店!$S:$S,$G1648)</f>
        <v>0</v>
      </c>
      <c r="AU1648" s="99">
        <f>SUMIFS(通讯通路门店!$W:$W,通讯通路门店!$S:$S,$G1648)</f>
        <v>0</v>
      </c>
      <c r="AV1648" s="99">
        <f>SUMIFS(通讯通路门店!$Z:$Z,通讯通路门店!$S:$S,$G1648)</f>
        <v>0</v>
      </c>
      <c r="AW1648" s="99">
        <f>SUMIFS(通讯通路门店!$AB:$AB,通讯通路门店!$S:$S,$G1648)</f>
        <v>0</v>
      </c>
      <c r="AX1648" s="99">
        <f>SUMIFS(通讯通路门店!$X:$X,通讯通路门店!$S:$S,$G1648)</f>
        <v>0</v>
      </c>
      <c r="AY1648" s="99">
        <f>SUMIFS(通讯通路门店!$Y:$Y,通讯通路门店!$S:$S,$G1648)</f>
        <v>0</v>
      </c>
      <c r="AZ1648" s="99">
        <f>SUMIFS(通讯通路门店!$AA:$AA,通讯通路门店!$S:$S,$G1648)</f>
        <v>0</v>
      </c>
      <c r="BA1648" s="99">
        <f t="shared" si="128"/>
        <v>0</v>
      </c>
      <c r="BB1648" s="99">
        <f t="shared" si="129"/>
        <v>0</v>
      </c>
      <c r="BC1648" s="99">
        <f>SUMIFS(通讯通路门店!$W:$W,通讯通路门店!$S:$S,$G1648,通讯通路门店!$J:$J,"荣耀体验店")+SUMIFS(通讯通路门店!$W:$W,通讯通路门店!$S:$S,$G1648,通讯通路门店!$J:$J,"荣耀授权专卖店")</f>
        <v>0</v>
      </c>
      <c r="BD1648" s="99">
        <f>SUMIFS(通讯通路门店!$Z:$Z,通讯通路门店!$S:$S,$G1648,通讯通路门店!$J:$J,"VIVO体验店")</f>
        <v>0</v>
      </c>
      <c r="BE1648" s="99">
        <f>SUMIFS(通讯通路门店!$AB:$AB,通讯通路门店!$S:$S,$G1648,通讯通路门店!$J:$J,"OPPO体验店")</f>
        <v>0</v>
      </c>
      <c r="BF1648" s="99">
        <f>SUMIFS(通讯通路门店!$X:$X,通讯通路门店!$S:$S,$G1648,通讯通路门店!$J:$J,"华为授权体验店")+SUMIFS(通讯通路门店!$AA:$AA,通讯通路门店!$S:$S,$G1648,通讯通路门店!$J:$J,"华为堡垒店")</f>
        <v>0</v>
      </c>
      <c r="BG1648" s="99">
        <f>SUMIFS(通讯通路门店!$Y:$Y,通讯通路门店!$S:$S,$G1648,通讯通路门店!$J:$J,"小米体验店")</f>
        <v>0</v>
      </c>
      <c r="BH1648" s="99">
        <f>SUMIFS(通讯通路门店!$AA:$AA,通讯通路门店!$S:$S,$G1648,通讯通路门店!$J:$J,"苹果体验店")</f>
        <v>0</v>
      </c>
      <c r="BI1648" s="99">
        <f>SUMIFS(通讯通路门店!$K:$K,通讯通路门店!$S:$S,$G1648,通讯通路门店!$J:$J,"其他品牌专卖店")</f>
        <v>0</v>
      </c>
      <c r="BJ1648" s="99">
        <f>SUMIFS(通讯通路门店!$AC:$AC,通讯通路门店!$S:$S,$G1648)</f>
        <v>0</v>
      </c>
      <c r="BK1648" s="99">
        <f>SUMIFS(通讯通路门店!$AD:$AD,通讯通路门店!$S:$S,$G1648)</f>
        <v>0</v>
      </c>
      <c r="BL1648" s="99">
        <f>SUMIFS(通讯通路门店!$AE:$AE,通讯通路门店!$S:$S,$G1648)</f>
        <v>0</v>
      </c>
      <c r="BM1648" s="99">
        <f>SUMIFS(通讯通路门店!$AF:$AF,通讯通路门店!$S:$S,$G1648)</f>
        <v>0</v>
      </c>
      <c r="BN1648" s="99">
        <f>SUMIFS(通讯通路门店!$AG:$AG,通讯通路门店!$S:$S,$G1648)</f>
        <v>0</v>
      </c>
      <c r="BO1648" s="99">
        <f>SUMIFS(通讯通路门店!$AH:$AH,通讯通路门店!$S:$S,$G1648)</f>
        <v>0</v>
      </c>
      <c r="BP1648" s="99">
        <f>SUMIFS(通讯通路门店!$AI:$AI,通讯通路门店!$S:$S,$G1648)</f>
        <v>0</v>
      </c>
      <c r="BQ1648" s="83"/>
    </row>
    <row r="1649" spans="1:69">
      <c r="A1649" s="99" t="str">
        <f>IFERROR(_xlfn.XLOOKUP($G1649,通讯通路门店!$S$4:$S$993931,通讯通路门店!$A$4:$A$993931,0,0),"")</f>
        <v>海南省</v>
      </c>
      <c r="B1649" s="99" t="str">
        <f>IFERROR(_xlfn.XLOOKUP($G1649,通讯通路门店!$S$4:$S$993931,通讯通路门店!$B$4:$B$993931,0,0),"")</f>
        <v>东方市</v>
      </c>
      <c r="C1649" s="99" t="str">
        <f>IFERROR(_xlfn.XLOOKUP($G1649,通讯通路门店!$S$4:$S$993931,通讯通路门店!$C$4:$C$993931,0,0),"")</f>
        <v>东方市</v>
      </c>
      <c r="D1649" s="99" t="str">
        <f>IFERROR(_xlfn.XLOOKUP($G1649,通讯通路门店!$S$4:$S$993931,通讯通路门店!$D$4:$D$993931,0,0),"")</f>
        <v>八所镇</v>
      </c>
      <c r="E1649" s="83"/>
      <c r="F1649" s="83"/>
      <c r="G1649" s="101"/>
      <c r="H1649" s="102">
        <f>IFERROR(_xlfn.XLOOKUP($G1649,通讯通路门店!$S$4:$S$993931,通讯通路门店!$R$4:$R$993931,0,0),"")</f>
        <v>0</v>
      </c>
      <c r="I1649" s="83"/>
      <c r="J1649" s="83"/>
      <c r="K1649" s="83"/>
      <c r="L1649" s="83"/>
      <c r="M1649" s="83"/>
      <c r="N1649" s="83"/>
      <c r="O1649" s="83"/>
      <c r="P1649" s="83"/>
      <c r="Q1649" s="83"/>
      <c r="R1649" s="83"/>
      <c r="S1649" s="83"/>
      <c r="T1649" s="83"/>
      <c r="U1649" s="99">
        <f>COUNTIF(通讯通路门店!$S:$S,$G1649)</f>
        <v>0</v>
      </c>
      <c r="V1649" s="99">
        <f>COUNTIFS(通讯通路门店!$S:$S,$G1649,通讯通路门店!$J:$J,"综合卖场")</f>
        <v>0</v>
      </c>
      <c r="W1649" s="99">
        <f>SUMIFS(通讯通路门店!$AJ:$AJ,通讯通路门店!$S:$S,通讯客户沙盘!$G1649)</f>
        <v>0</v>
      </c>
      <c r="X1649" s="99">
        <f t="shared" si="125"/>
        <v>0</v>
      </c>
      <c r="Y1649" s="99">
        <f>COUNTIFS(通讯通路门店!$S:$S,$G1649,通讯通路门店!$J:$J,"荣耀体验店")+COUNTIFS(通讯通路门店!$S:$S,$G1649,通讯通路门店!$J:$J,"荣耀授权专卖店")</f>
        <v>0</v>
      </c>
      <c r="Z1649" s="99">
        <f>COUNTIFS(通讯通路门店!$S:$S,$G1649,通讯通路门店!$J:$J,"VIVO体验店")</f>
        <v>0</v>
      </c>
      <c r="AA1649" s="99">
        <f>COUNTIFS(通讯通路门店!$S:$S,$G1649,通讯通路门店!$J:$J,"OPPO体验店")</f>
        <v>0</v>
      </c>
      <c r="AB1649" s="99">
        <f>COUNTIFS(通讯通路门店!$S:$S,$G1649,通讯通路门店!$J:$J,"华为授权体验店")+COUNTIFS(通讯通路门店!$S:$S,$G1649,通讯通路门店!$J:$J,"华为堡垒店")</f>
        <v>0</v>
      </c>
      <c r="AC1649" s="99">
        <f>COUNTIFS(通讯通路门店!$S:$S,$G1649,通讯通路门店!$J:$J,"小米体验店")</f>
        <v>0</v>
      </c>
      <c r="AD1649" s="99">
        <f>COUNTIFS(通讯通路门店!$S:$S,$G1649,通讯通路门店!$J:$J,"苹果体验店")</f>
        <v>0</v>
      </c>
      <c r="AE1649" s="99">
        <f>COUNTIFS(通讯通路门店!$S:$S,$G1649,通讯通路门店!$J:$J,"其他品牌专卖店")</f>
        <v>0</v>
      </c>
      <c r="AF1649" s="99">
        <f>SUMIFS(通讯通路门店!$BI:$BI,通讯通路门店!$S:$S,$G1649)</f>
        <v>0</v>
      </c>
      <c r="AG1649" s="99">
        <f>SUMIFS(通讯通路门店!$BH:$BH,通讯通路门店!$S:$S,$G1649)</f>
        <v>0</v>
      </c>
      <c r="AH1649" s="99">
        <f t="shared" si="126"/>
        <v>0</v>
      </c>
      <c r="AI1649" s="99">
        <f>SUMIFS(通讯通路门店!$BB:$BB,通讯通路门店!$S:$S,$G1649)</f>
        <v>0</v>
      </c>
      <c r="AJ1649" s="99">
        <f>SUMIFS(通讯通路门店!$BE:$BE,通讯通路门店!$S:$S,$G1649)</f>
        <v>0</v>
      </c>
      <c r="AK1649" s="99">
        <f>SUMIFS(通讯通路门店!$BG:$BG,通讯通路门店!$S:$S,$G1649)</f>
        <v>0</v>
      </c>
      <c r="AL1649" s="99">
        <f>SUMIFS(通讯通路门店!$BC:$BC,通讯通路门店!$S:$S,$G1649)</f>
        <v>0</v>
      </c>
      <c r="AM1649" s="99">
        <f>SUMIFS(通讯通路门店!$BD:$BD,通讯通路门店!$S:$S,$G1649)</f>
        <v>0</v>
      </c>
      <c r="AN1649" s="99">
        <f>SUMIFS(通讯通路门店!$BF:$BF,通讯通路门店!$S:$S,$G1649)</f>
        <v>0</v>
      </c>
      <c r="AO1649" s="99">
        <f t="shared" si="127"/>
        <v>0</v>
      </c>
      <c r="AP1649" s="99">
        <f>SUMIFS(通讯通路门店!$K:$K,通讯通路门店!$S:$S,$G1649)</f>
        <v>0</v>
      </c>
      <c r="AQ1649" s="83"/>
      <c r="AR1649" s="99">
        <f>SUMIFS(通讯通路门店!$T:$T,通讯通路门店!$S:$S,$G1649)</f>
        <v>0</v>
      </c>
      <c r="AS1649" s="99">
        <f>SUMIFS(通讯通路门店!$U:$U,通讯通路门店!$S:$S,$G1649)</f>
        <v>0</v>
      </c>
      <c r="AT1649" s="99">
        <f>SUMIFS(通讯通路门店!$V:$V,通讯通路门店!$S:$S,$G1649)</f>
        <v>0</v>
      </c>
      <c r="AU1649" s="99">
        <f>SUMIFS(通讯通路门店!$W:$W,通讯通路门店!$S:$S,$G1649)</f>
        <v>0</v>
      </c>
      <c r="AV1649" s="99">
        <f>SUMIFS(通讯通路门店!$Z:$Z,通讯通路门店!$S:$S,$G1649)</f>
        <v>0</v>
      </c>
      <c r="AW1649" s="99">
        <f>SUMIFS(通讯通路门店!$AB:$AB,通讯通路门店!$S:$S,$G1649)</f>
        <v>0</v>
      </c>
      <c r="AX1649" s="99">
        <f>SUMIFS(通讯通路门店!$X:$X,通讯通路门店!$S:$S,$G1649)</f>
        <v>0</v>
      </c>
      <c r="AY1649" s="99">
        <f>SUMIFS(通讯通路门店!$Y:$Y,通讯通路门店!$S:$S,$G1649)</f>
        <v>0</v>
      </c>
      <c r="AZ1649" s="99">
        <f>SUMIFS(通讯通路门店!$AA:$AA,通讯通路门店!$S:$S,$G1649)</f>
        <v>0</v>
      </c>
      <c r="BA1649" s="99">
        <f t="shared" si="128"/>
        <v>0</v>
      </c>
      <c r="BB1649" s="99">
        <f t="shared" si="129"/>
        <v>0</v>
      </c>
      <c r="BC1649" s="99">
        <f>SUMIFS(通讯通路门店!$W:$W,通讯通路门店!$S:$S,$G1649,通讯通路门店!$J:$J,"荣耀体验店")+SUMIFS(通讯通路门店!$W:$W,通讯通路门店!$S:$S,$G1649,通讯通路门店!$J:$J,"荣耀授权专卖店")</f>
        <v>0</v>
      </c>
      <c r="BD1649" s="99">
        <f>SUMIFS(通讯通路门店!$Z:$Z,通讯通路门店!$S:$S,$G1649,通讯通路门店!$J:$J,"VIVO体验店")</f>
        <v>0</v>
      </c>
      <c r="BE1649" s="99">
        <f>SUMIFS(通讯通路门店!$AB:$AB,通讯通路门店!$S:$S,$G1649,通讯通路门店!$J:$J,"OPPO体验店")</f>
        <v>0</v>
      </c>
      <c r="BF1649" s="99">
        <f>SUMIFS(通讯通路门店!$X:$X,通讯通路门店!$S:$S,$G1649,通讯通路门店!$J:$J,"华为授权体验店")+SUMIFS(通讯通路门店!$AA:$AA,通讯通路门店!$S:$S,$G1649,通讯通路门店!$J:$J,"华为堡垒店")</f>
        <v>0</v>
      </c>
      <c r="BG1649" s="99">
        <f>SUMIFS(通讯通路门店!$Y:$Y,通讯通路门店!$S:$S,$G1649,通讯通路门店!$J:$J,"小米体验店")</f>
        <v>0</v>
      </c>
      <c r="BH1649" s="99">
        <f>SUMIFS(通讯通路门店!$AA:$AA,通讯通路门店!$S:$S,$G1649,通讯通路门店!$J:$J,"苹果体验店")</f>
        <v>0</v>
      </c>
      <c r="BI1649" s="99">
        <f>SUMIFS(通讯通路门店!$K:$K,通讯通路门店!$S:$S,$G1649,通讯通路门店!$J:$J,"其他品牌专卖店")</f>
        <v>0</v>
      </c>
      <c r="BJ1649" s="99">
        <f>SUMIFS(通讯通路门店!$AC:$AC,通讯通路门店!$S:$S,$G1649)</f>
        <v>0</v>
      </c>
      <c r="BK1649" s="99">
        <f>SUMIFS(通讯通路门店!$AD:$AD,通讯通路门店!$S:$S,$G1649)</f>
        <v>0</v>
      </c>
      <c r="BL1649" s="99">
        <f>SUMIFS(通讯通路门店!$AE:$AE,通讯通路门店!$S:$S,$G1649)</f>
        <v>0</v>
      </c>
      <c r="BM1649" s="99">
        <f>SUMIFS(通讯通路门店!$AF:$AF,通讯通路门店!$S:$S,$G1649)</f>
        <v>0</v>
      </c>
      <c r="BN1649" s="99">
        <f>SUMIFS(通讯通路门店!$AG:$AG,通讯通路门店!$S:$S,$G1649)</f>
        <v>0</v>
      </c>
      <c r="BO1649" s="99">
        <f>SUMIFS(通讯通路门店!$AH:$AH,通讯通路门店!$S:$S,$G1649)</f>
        <v>0</v>
      </c>
      <c r="BP1649" s="99">
        <f>SUMIFS(通讯通路门店!$AI:$AI,通讯通路门店!$S:$S,$G1649)</f>
        <v>0</v>
      </c>
      <c r="BQ1649" s="83"/>
    </row>
    <row r="1650" spans="1:69">
      <c r="A1650" s="99" t="str">
        <f>IFERROR(_xlfn.XLOOKUP($G1650,通讯通路门店!$S$4:$S$993931,通讯通路门店!$A$4:$A$993931,0,0),"")</f>
        <v>海南省</v>
      </c>
      <c r="B1650" s="99" t="str">
        <f>IFERROR(_xlfn.XLOOKUP($G1650,通讯通路门店!$S$4:$S$993931,通讯通路门店!$B$4:$B$993931,0,0),"")</f>
        <v>东方市</v>
      </c>
      <c r="C1650" s="99" t="str">
        <f>IFERROR(_xlfn.XLOOKUP($G1650,通讯通路门店!$S$4:$S$993931,通讯通路门店!$C$4:$C$993931,0,0),"")</f>
        <v>东方市</v>
      </c>
      <c r="D1650" s="99" t="str">
        <f>IFERROR(_xlfn.XLOOKUP($G1650,通讯通路门店!$S$4:$S$993931,通讯通路门店!$D$4:$D$993931,0,0),"")</f>
        <v>八所镇</v>
      </c>
      <c r="E1650" s="83"/>
      <c r="F1650" s="83"/>
      <c r="G1650" s="101"/>
      <c r="H1650" s="102">
        <f>IFERROR(_xlfn.XLOOKUP($G1650,通讯通路门店!$S$4:$S$993931,通讯通路门店!$R$4:$R$993931,0,0),"")</f>
        <v>0</v>
      </c>
      <c r="I1650" s="83"/>
      <c r="J1650" s="83"/>
      <c r="K1650" s="83"/>
      <c r="L1650" s="83"/>
      <c r="M1650" s="83"/>
      <c r="N1650" s="83"/>
      <c r="O1650" s="83"/>
      <c r="P1650" s="83"/>
      <c r="Q1650" s="83"/>
      <c r="R1650" s="83"/>
      <c r="S1650" s="83"/>
      <c r="T1650" s="83"/>
      <c r="U1650" s="99">
        <f>COUNTIF(通讯通路门店!$S:$S,$G1650)</f>
        <v>0</v>
      </c>
      <c r="V1650" s="99">
        <f>COUNTIFS(通讯通路门店!$S:$S,$G1650,通讯通路门店!$J:$J,"综合卖场")</f>
        <v>0</v>
      </c>
      <c r="W1650" s="99">
        <f>SUMIFS(通讯通路门店!$AJ:$AJ,通讯通路门店!$S:$S,通讯客户沙盘!$G1650)</f>
        <v>0</v>
      </c>
      <c r="X1650" s="99">
        <f t="shared" si="125"/>
        <v>0</v>
      </c>
      <c r="Y1650" s="99">
        <f>COUNTIFS(通讯通路门店!$S:$S,$G1650,通讯通路门店!$J:$J,"荣耀体验店")+COUNTIFS(通讯通路门店!$S:$S,$G1650,通讯通路门店!$J:$J,"荣耀授权专卖店")</f>
        <v>0</v>
      </c>
      <c r="Z1650" s="99">
        <f>COUNTIFS(通讯通路门店!$S:$S,$G1650,通讯通路门店!$J:$J,"VIVO体验店")</f>
        <v>0</v>
      </c>
      <c r="AA1650" s="99">
        <f>COUNTIFS(通讯通路门店!$S:$S,$G1650,通讯通路门店!$J:$J,"OPPO体验店")</f>
        <v>0</v>
      </c>
      <c r="AB1650" s="99">
        <f>COUNTIFS(通讯通路门店!$S:$S,$G1650,通讯通路门店!$J:$J,"华为授权体验店")+COUNTIFS(通讯通路门店!$S:$S,$G1650,通讯通路门店!$J:$J,"华为堡垒店")</f>
        <v>0</v>
      </c>
      <c r="AC1650" s="99">
        <f>COUNTIFS(通讯通路门店!$S:$S,$G1650,通讯通路门店!$J:$J,"小米体验店")</f>
        <v>0</v>
      </c>
      <c r="AD1650" s="99">
        <f>COUNTIFS(通讯通路门店!$S:$S,$G1650,通讯通路门店!$J:$J,"苹果体验店")</f>
        <v>0</v>
      </c>
      <c r="AE1650" s="99">
        <f>COUNTIFS(通讯通路门店!$S:$S,$G1650,通讯通路门店!$J:$J,"其他品牌专卖店")</f>
        <v>0</v>
      </c>
      <c r="AF1650" s="99">
        <f>SUMIFS(通讯通路门店!$BI:$BI,通讯通路门店!$S:$S,$G1650)</f>
        <v>0</v>
      </c>
      <c r="AG1650" s="99">
        <f>SUMIFS(通讯通路门店!$BH:$BH,通讯通路门店!$S:$S,$G1650)</f>
        <v>0</v>
      </c>
      <c r="AH1650" s="99">
        <f t="shared" si="126"/>
        <v>0</v>
      </c>
      <c r="AI1650" s="99">
        <f>SUMIFS(通讯通路门店!$BB:$BB,通讯通路门店!$S:$S,$G1650)</f>
        <v>0</v>
      </c>
      <c r="AJ1650" s="99">
        <f>SUMIFS(通讯通路门店!$BE:$BE,通讯通路门店!$S:$S,$G1650)</f>
        <v>0</v>
      </c>
      <c r="AK1650" s="99">
        <f>SUMIFS(通讯通路门店!$BG:$BG,通讯通路门店!$S:$S,$G1650)</f>
        <v>0</v>
      </c>
      <c r="AL1650" s="99">
        <f>SUMIFS(通讯通路门店!$BC:$BC,通讯通路门店!$S:$S,$G1650)</f>
        <v>0</v>
      </c>
      <c r="AM1650" s="99">
        <f>SUMIFS(通讯通路门店!$BD:$BD,通讯通路门店!$S:$S,$G1650)</f>
        <v>0</v>
      </c>
      <c r="AN1650" s="99">
        <f>SUMIFS(通讯通路门店!$BF:$BF,通讯通路门店!$S:$S,$G1650)</f>
        <v>0</v>
      </c>
      <c r="AO1650" s="99">
        <f t="shared" si="127"/>
        <v>0</v>
      </c>
      <c r="AP1650" s="99">
        <f>SUMIFS(通讯通路门店!$K:$K,通讯通路门店!$S:$S,$G1650)</f>
        <v>0</v>
      </c>
      <c r="AQ1650" s="83"/>
      <c r="AR1650" s="99">
        <f>SUMIFS(通讯通路门店!$T:$T,通讯通路门店!$S:$S,$G1650)</f>
        <v>0</v>
      </c>
      <c r="AS1650" s="99">
        <f>SUMIFS(通讯通路门店!$U:$U,通讯通路门店!$S:$S,$G1650)</f>
        <v>0</v>
      </c>
      <c r="AT1650" s="99">
        <f>SUMIFS(通讯通路门店!$V:$V,通讯通路门店!$S:$S,$G1650)</f>
        <v>0</v>
      </c>
      <c r="AU1650" s="99">
        <f>SUMIFS(通讯通路门店!$W:$W,通讯通路门店!$S:$S,$G1650)</f>
        <v>0</v>
      </c>
      <c r="AV1650" s="99">
        <f>SUMIFS(通讯通路门店!$Z:$Z,通讯通路门店!$S:$S,$G1650)</f>
        <v>0</v>
      </c>
      <c r="AW1650" s="99">
        <f>SUMIFS(通讯通路门店!$AB:$AB,通讯通路门店!$S:$S,$G1650)</f>
        <v>0</v>
      </c>
      <c r="AX1650" s="99">
        <f>SUMIFS(通讯通路门店!$X:$X,通讯通路门店!$S:$S,$G1650)</f>
        <v>0</v>
      </c>
      <c r="AY1650" s="99">
        <f>SUMIFS(通讯通路门店!$Y:$Y,通讯通路门店!$S:$S,$G1650)</f>
        <v>0</v>
      </c>
      <c r="AZ1650" s="99">
        <f>SUMIFS(通讯通路门店!$AA:$AA,通讯通路门店!$S:$S,$G1650)</f>
        <v>0</v>
      </c>
      <c r="BA1650" s="99">
        <f t="shared" si="128"/>
        <v>0</v>
      </c>
      <c r="BB1650" s="99">
        <f t="shared" si="129"/>
        <v>0</v>
      </c>
      <c r="BC1650" s="99">
        <f>SUMIFS(通讯通路门店!$W:$W,通讯通路门店!$S:$S,$G1650,通讯通路门店!$J:$J,"荣耀体验店")+SUMIFS(通讯通路门店!$W:$W,通讯通路门店!$S:$S,$G1650,通讯通路门店!$J:$J,"荣耀授权专卖店")</f>
        <v>0</v>
      </c>
      <c r="BD1650" s="99">
        <f>SUMIFS(通讯通路门店!$Z:$Z,通讯通路门店!$S:$S,$G1650,通讯通路门店!$J:$J,"VIVO体验店")</f>
        <v>0</v>
      </c>
      <c r="BE1650" s="99">
        <f>SUMIFS(通讯通路门店!$AB:$AB,通讯通路门店!$S:$S,$G1650,通讯通路门店!$J:$J,"OPPO体验店")</f>
        <v>0</v>
      </c>
      <c r="BF1650" s="99">
        <f>SUMIFS(通讯通路门店!$X:$X,通讯通路门店!$S:$S,$G1650,通讯通路门店!$J:$J,"华为授权体验店")+SUMIFS(通讯通路门店!$AA:$AA,通讯通路门店!$S:$S,$G1650,通讯通路门店!$J:$J,"华为堡垒店")</f>
        <v>0</v>
      </c>
      <c r="BG1650" s="99">
        <f>SUMIFS(通讯通路门店!$Y:$Y,通讯通路门店!$S:$S,$G1650,通讯通路门店!$J:$J,"小米体验店")</f>
        <v>0</v>
      </c>
      <c r="BH1650" s="99">
        <f>SUMIFS(通讯通路门店!$AA:$AA,通讯通路门店!$S:$S,$G1650,通讯通路门店!$J:$J,"苹果体验店")</f>
        <v>0</v>
      </c>
      <c r="BI1650" s="99">
        <f>SUMIFS(通讯通路门店!$K:$K,通讯通路门店!$S:$S,$G1650,通讯通路门店!$J:$J,"其他品牌专卖店")</f>
        <v>0</v>
      </c>
      <c r="BJ1650" s="99">
        <f>SUMIFS(通讯通路门店!$AC:$AC,通讯通路门店!$S:$S,$G1650)</f>
        <v>0</v>
      </c>
      <c r="BK1650" s="99">
        <f>SUMIFS(通讯通路门店!$AD:$AD,通讯通路门店!$S:$S,$G1650)</f>
        <v>0</v>
      </c>
      <c r="BL1650" s="99">
        <f>SUMIFS(通讯通路门店!$AE:$AE,通讯通路门店!$S:$S,$G1650)</f>
        <v>0</v>
      </c>
      <c r="BM1650" s="99">
        <f>SUMIFS(通讯通路门店!$AF:$AF,通讯通路门店!$S:$S,$G1650)</f>
        <v>0</v>
      </c>
      <c r="BN1650" s="99">
        <f>SUMIFS(通讯通路门店!$AG:$AG,通讯通路门店!$S:$S,$G1650)</f>
        <v>0</v>
      </c>
      <c r="BO1650" s="99">
        <f>SUMIFS(通讯通路门店!$AH:$AH,通讯通路门店!$S:$S,$G1650)</f>
        <v>0</v>
      </c>
      <c r="BP1650" s="99">
        <f>SUMIFS(通讯通路门店!$AI:$AI,通讯通路门店!$S:$S,$G1650)</f>
        <v>0</v>
      </c>
      <c r="BQ1650" s="83"/>
    </row>
    <row r="1651" spans="1:69">
      <c r="A1651" s="99" t="str">
        <f>IFERROR(_xlfn.XLOOKUP($G1651,通讯通路门店!$S$4:$S$993931,通讯通路门店!$A$4:$A$993931,0,0),"")</f>
        <v>海南省</v>
      </c>
      <c r="B1651" s="99" t="str">
        <f>IFERROR(_xlfn.XLOOKUP($G1651,通讯通路门店!$S$4:$S$993931,通讯通路门店!$B$4:$B$993931,0,0),"")</f>
        <v>东方市</v>
      </c>
      <c r="C1651" s="99" t="str">
        <f>IFERROR(_xlfn.XLOOKUP($G1651,通讯通路门店!$S$4:$S$993931,通讯通路门店!$C$4:$C$993931,0,0),"")</f>
        <v>东方市</v>
      </c>
      <c r="D1651" s="99" t="str">
        <f>IFERROR(_xlfn.XLOOKUP($G1651,通讯通路门店!$S$4:$S$993931,通讯通路门店!$D$4:$D$993931,0,0),"")</f>
        <v>八所镇</v>
      </c>
      <c r="E1651" s="83"/>
      <c r="F1651" s="83"/>
      <c r="G1651" s="101"/>
      <c r="H1651" s="102">
        <f>IFERROR(_xlfn.XLOOKUP($G1651,通讯通路门店!$S$4:$S$993931,通讯通路门店!$R$4:$R$993931,0,0),"")</f>
        <v>0</v>
      </c>
      <c r="I1651" s="83"/>
      <c r="J1651" s="83"/>
      <c r="K1651" s="83"/>
      <c r="L1651" s="83"/>
      <c r="M1651" s="83"/>
      <c r="N1651" s="83"/>
      <c r="O1651" s="83"/>
      <c r="P1651" s="83"/>
      <c r="Q1651" s="83"/>
      <c r="R1651" s="83"/>
      <c r="S1651" s="83"/>
      <c r="T1651" s="83"/>
      <c r="U1651" s="99">
        <f>COUNTIF(通讯通路门店!$S:$S,$G1651)</f>
        <v>0</v>
      </c>
      <c r="V1651" s="99">
        <f>COUNTIFS(通讯通路门店!$S:$S,$G1651,通讯通路门店!$J:$J,"综合卖场")</f>
        <v>0</v>
      </c>
      <c r="W1651" s="99">
        <f>SUMIFS(通讯通路门店!$AJ:$AJ,通讯通路门店!$S:$S,通讯客户沙盘!$G1651)</f>
        <v>0</v>
      </c>
      <c r="X1651" s="99">
        <f t="shared" si="125"/>
        <v>0</v>
      </c>
      <c r="Y1651" s="99">
        <f>COUNTIFS(通讯通路门店!$S:$S,$G1651,通讯通路门店!$J:$J,"荣耀体验店")+COUNTIFS(通讯通路门店!$S:$S,$G1651,通讯通路门店!$J:$J,"荣耀授权专卖店")</f>
        <v>0</v>
      </c>
      <c r="Z1651" s="99">
        <f>COUNTIFS(通讯通路门店!$S:$S,$G1651,通讯通路门店!$J:$J,"VIVO体验店")</f>
        <v>0</v>
      </c>
      <c r="AA1651" s="99">
        <f>COUNTIFS(通讯通路门店!$S:$S,$G1651,通讯通路门店!$J:$J,"OPPO体验店")</f>
        <v>0</v>
      </c>
      <c r="AB1651" s="99">
        <f>COUNTIFS(通讯通路门店!$S:$S,$G1651,通讯通路门店!$J:$J,"华为授权体验店")+COUNTIFS(通讯通路门店!$S:$S,$G1651,通讯通路门店!$J:$J,"华为堡垒店")</f>
        <v>0</v>
      </c>
      <c r="AC1651" s="99">
        <f>COUNTIFS(通讯通路门店!$S:$S,$G1651,通讯通路门店!$J:$J,"小米体验店")</f>
        <v>0</v>
      </c>
      <c r="AD1651" s="99">
        <f>COUNTIFS(通讯通路门店!$S:$S,$G1651,通讯通路门店!$J:$J,"苹果体验店")</f>
        <v>0</v>
      </c>
      <c r="AE1651" s="99">
        <f>COUNTIFS(通讯通路门店!$S:$S,$G1651,通讯通路门店!$J:$J,"其他品牌专卖店")</f>
        <v>0</v>
      </c>
      <c r="AF1651" s="99">
        <f>SUMIFS(通讯通路门店!$BI:$BI,通讯通路门店!$S:$S,$G1651)</f>
        <v>0</v>
      </c>
      <c r="AG1651" s="99">
        <f>SUMIFS(通讯通路门店!$BH:$BH,通讯通路门店!$S:$S,$G1651)</f>
        <v>0</v>
      </c>
      <c r="AH1651" s="99">
        <f t="shared" si="126"/>
        <v>0</v>
      </c>
      <c r="AI1651" s="99">
        <f>SUMIFS(通讯通路门店!$BB:$BB,通讯通路门店!$S:$S,$G1651)</f>
        <v>0</v>
      </c>
      <c r="AJ1651" s="99">
        <f>SUMIFS(通讯通路门店!$BE:$BE,通讯通路门店!$S:$S,$G1651)</f>
        <v>0</v>
      </c>
      <c r="AK1651" s="99">
        <f>SUMIFS(通讯通路门店!$BG:$BG,通讯通路门店!$S:$S,$G1651)</f>
        <v>0</v>
      </c>
      <c r="AL1651" s="99">
        <f>SUMIFS(通讯通路门店!$BC:$BC,通讯通路门店!$S:$S,$G1651)</f>
        <v>0</v>
      </c>
      <c r="AM1651" s="99">
        <f>SUMIFS(通讯通路门店!$BD:$BD,通讯通路门店!$S:$S,$G1651)</f>
        <v>0</v>
      </c>
      <c r="AN1651" s="99">
        <f>SUMIFS(通讯通路门店!$BF:$BF,通讯通路门店!$S:$S,$G1651)</f>
        <v>0</v>
      </c>
      <c r="AO1651" s="99">
        <f t="shared" si="127"/>
        <v>0</v>
      </c>
      <c r="AP1651" s="99">
        <f>SUMIFS(通讯通路门店!$K:$K,通讯通路门店!$S:$S,$G1651)</f>
        <v>0</v>
      </c>
      <c r="AQ1651" s="83"/>
      <c r="AR1651" s="99">
        <f>SUMIFS(通讯通路门店!$T:$T,通讯通路门店!$S:$S,$G1651)</f>
        <v>0</v>
      </c>
      <c r="AS1651" s="99">
        <f>SUMIFS(通讯通路门店!$U:$U,通讯通路门店!$S:$S,$G1651)</f>
        <v>0</v>
      </c>
      <c r="AT1651" s="99">
        <f>SUMIFS(通讯通路门店!$V:$V,通讯通路门店!$S:$S,$G1651)</f>
        <v>0</v>
      </c>
      <c r="AU1651" s="99">
        <f>SUMIFS(通讯通路门店!$W:$W,通讯通路门店!$S:$S,$G1651)</f>
        <v>0</v>
      </c>
      <c r="AV1651" s="99">
        <f>SUMIFS(通讯通路门店!$Z:$Z,通讯通路门店!$S:$S,$G1651)</f>
        <v>0</v>
      </c>
      <c r="AW1651" s="99">
        <f>SUMIFS(通讯通路门店!$AB:$AB,通讯通路门店!$S:$S,$G1651)</f>
        <v>0</v>
      </c>
      <c r="AX1651" s="99">
        <f>SUMIFS(通讯通路门店!$X:$X,通讯通路门店!$S:$S,$G1651)</f>
        <v>0</v>
      </c>
      <c r="AY1651" s="99">
        <f>SUMIFS(通讯通路门店!$Y:$Y,通讯通路门店!$S:$S,$G1651)</f>
        <v>0</v>
      </c>
      <c r="AZ1651" s="99">
        <f>SUMIFS(通讯通路门店!$AA:$AA,通讯通路门店!$S:$S,$G1651)</f>
        <v>0</v>
      </c>
      <c r="BA1651" s="99">
        <f t="shared" si="128"/>
        <v>0</v>
      </c>
      <c r="BB1651" s="99">
        <f t="shared" si="129"/>
        <v>0</v>
      </c>
      <c r="BC1651" s="99">
        <f>SUMIFS(通讯通路门店!$W:$W,通讯通路门店!$S:$S,$G1651,通讯通路门店!$J:$J,"荣耀体验店")+SUMIFS(通讯通路门店!$W:$W,通讯通路门店!$S:$S,$G1651,通讯通路门店!$J:$J,"荣耀授权专卖店")</f>
        <v>0</v>
      </c>
      <c r="BD1651" s="99">
        <f>SUMIFS(通讯通路门店!$Z:$Z,通讯通路门店!$S:$S,$G1651,通讯通路门店!$J:$J,"VIVO体验店")</f>
        <v>0</v>
      </c>
      <c r="BE1651" s="99">
        <f>SUMIFS(通讯通路门店!$AB:$AB,通讯通路门店!$S:$S,$G1651,通讯通路门店!$J:$J,"OPPO体验店")</f>
        <v>0</v>
      </c>
      <c r="BF1651" s="99">
        <f>SUMIFS(通讯通路门店!$X:$X,通讯通路门店!$S:$S,$G1651,通讯通路门店!$J:$J,"华为授权体验店")+SUMIFS(通讯通路门店!$AA:$AA,通讯通路门店!$S:$S,$G1651,通讯通路门店!$J:$J,"华为堡垒店")</f>
        <v>0</v>
      </c>
      <c r="BG1651" s="99">
        <f>SUMIFS(通讯通路门店!$Y:$Y,通讯通路门店!$S:$S,$G1651,通讯通路门店!$J:$J,"小米体验店")</f>
        <v>0</v>
      </c>
      <c r="BH1651" s="99">
        <f>SUMIFS(通讯通路门店!$AA:$AA,通讯通路门店!$S:$S,$G1651,通讯通路门店!$J:$J,"苹果体验店")</f>
        <v>0</v>
      </c>
      <c r="BI1651" s="99">
        <f>SUMIFS(通讯通路门店!$K:$K,通讯通路门店!$S:$S,$G1651,通讯通路门店!$J:$J,"其他品牌专卖店")</f>
        <v>0</v>
      </c>
      <c r="BJ1651" s="99">
        <f>SUMIFS(通讯通路门店!$AC:$AC,通讯通路门店!$S:$S,$G1651)</f>
        <v>0</v>
      </c>
      <c r="BK1651" s="99">
        <f>SUMIFS(通讯通路门店!$AD:$AD,通讯通路门店!$S:$S,$G1651)</f>
        <v>0</v>
      </c>
      <c r="BL1651" s="99">
        <f>SUMIFS(通讯通路门店!$AE:$AE,通讯通路门店!$S:$S,$G1651)</f>
        <v>0</v>
      </c>
      <c r="BM1651" s="99">
        <f>SUMIFS(通讯通路门店!$AF:$AF,通讯通路门店!$S:$S,$G1651)</f>
        <v>0</v>
      </c>
      <c r="BN1651" s="99">
        <f>SUMIFS(通讯通路门店!$AG:$AG,通讯通路门店!$S:$S,$G1651)</f>
        <v>0</v>
      </c>
      <c r="BO1651" s="99">
        <f>SUMIFS(通讯通路门店!$AH:$AH,通讯通路门店!$S:$S,$G1651)</f>
        <v>0</v>
      </c>
      <c r="BP1651" s="99">
        <f>SUMIFS(通讯通路门店!$AI:$AI,通讯通路门店!$S:$S,$G1651)</f>
        <v>0</v>
      </c>
      <c r="BQ1651" s="83"/>
    </row>
    <row r="1652" spans="1:69">
      <c r="A1652" s="99" t="str">
        <f>IFERROR(_xlfn.XLOOKUP($G1652,通讯通路门店!$S$4:$S$993931,通讯通路门店!$A$4:$A$993931,0,0),"")</f>
        <v>海南省</v>
      </c>
      <c r="B1652" s="99" t="str">
        <f>IFERROR(_xlfn.XLOOKUP($G1652,通讯通路门店!$S$4:$S$993931,通讯通路门店!$B$4:$B$993931,0,0),"")</f>
        <v>东方市</v>
      </c>
      <c r="C1652" s="99" t="str">
        <f>IFERROR(_xlfn.XLOOKUP($G1652,通讯通路门店!$S$4:$S$993931,通讯通路门店!$C$4:$C$993931,0,0),"")</f>
        <v>东方市</v>
      </c>
      <c r="D1652" s="99" t="str">
        <f>IFERROR(_xlfn.XLOOKUP($G1652,通讯通路门店!$S$4:$S$993931,通讯通路门店!$D$4:$D$993931,0,0),"")</f>
        <v>八所镇</v>
      </c>
      <c r="E1652" s="83"/>
      <c r="F1652" s="83"/>
      <c r="G1652" s="101"/>
      <c r="H1652" s="102">
        <f>IFERROR(_xlfn.XLOOKUP($G1652,通讯通路门店!$S$4:$S$993931,通讯通路门店!$R$4:$R$993931,0,0),"")</f>
        <v>0</v>
      </c>
      <c r="I1652" s="83"/>
      <c r="J1652" s="83"/>
      <c r="K1652" s="83"/>
      <c r="L1652" s="83"/>
      <c r="M1652" s="83"/>
      <c r="N1652" s="83"/>
      <c r="O1652" s="83"/>
      <c r="P1652" s="83"/>
      <c r="Q1652" s="83"/>
      <c r="R1652" s="83"/>
      <c r="S1652" s="83"/>
      <c r="T1652" s="83"/>
      <c r="U1652" s="99">
        <f>COUNTIF(通讯通路门店!$S:$S,$G1652)</f>
        <v>0</v>
      </c>
      <c r="V1652" s="99">
        <f>COUNTIFS(通讯通路门店!$S:$S,$G1652,通讯通路门店!$J:$J,"综合卖场")</f>
        <v>0</v>
      </c>
      <c r="W1652" s="99">
        <f>SUMIFS(通讯通路门店!$AJ:$AJ,通讯通路门店!$S:$S,通讯客户沙盘!$G1652)</f>
        <v>0</v>
      </c>
      <c r="X1652" s="99">
        <f t="shared" si="125"/>
        <v>0</v>
      </c>
      <c r="Y1652" s="99">
        <f>COUNTIFS(通讯通路门店!$S:$S,$G1652,通讯通路门店!$J:$J,"荣耀体验店")+COUNTIFS(通讯通路门店!$S:$S,$G1652,通讯通路门店!$J:$J,"荣耀授权专卖店")</f>
        <v>0</v>
      </c>
      <c r="Z1652" s="99">
        <f>COUNTIFS(通讯通路门店!$S:$S,$G1652,通讯通路门店!$J:$J,"VIVO体验店")</f>
        <v>0</v>
      </c>
      <c r="AA1652" s="99">
        <f>COUNTIFS(通讯通路门店!$S:$S,$G1652,通讯通路门店!$J:$J,"OPPO体验店")</f>
        <v>0</v>
      </c>
      <c r="AB1652" s="99">
        <f>COUNTIFS(通讯通路门店!$S:$S,$G1652,通讯通路门店!$J:$J,"华为授权体验店")+COUNTIFS(通讯通路门店!$S:$S,$G1652,通讯通路门店!$J:$J,"华为堡垒店")</f>
        <v>0</v>
      </c>
      <c r="AC1652" s="99">
        <f>COUNTIFS(通讯通路门店!$S:$S,$G1652,通讯通路门店!$J:$J,"小米体验店")</f>
        <v>0</v>
      </c>
      <c r="AD1652" s="99">
        <f>COUNTIFS(通讯通路门店!$S:$S,$G1652,通讯通路门店!$J:$J,"苹果体验店")</f>
        <v>0</v>
      </c>
      <c r="AE1652" s="99">
        <f>COUNTIFS(通讯通路门店!$S:$S,$G1652,通讯通路门店!$J:$J,"其他品牌专卖店")</f>
        <v>0</v>
      </c>
      <c r="AF1652" s="99">
        <f>SUMIFS(通讯通路门店!$BI:$BI,通讯通路门店!$S:$S,$G1652)</f>
        <v>0</v>
      </c>
      <c r="AG1652" s="99">
        <f>SUMIFS(通讯通路门店!$BH:$BH,通讯通路门店!$S:$S,$G1652)</f>
        <v>0</v>
      </c>
      <c r="AH1652" s="99">
        <f t="shared" si="126"/>
        <v>0</v>
      </c>
      <c r="AI1652" s="99">
        <f>SUMIFS(通讯通路门店!$BB:$BB,通讯通路门店!$S:$S,$G1652)</f>
        <v>0</v>
      </c>
      <c r="AJ1652" s="99">
        <f>SUMIFS(通讯通路门店!$BE:$BE,通讯通路门店!$S:$S,$G1652)</f>
        <v>0</v>
      </c>
      <c r="AK1652" s="99">
        <f>SUMIFS(通讯通路门店!$BG:$BG,通讯通路门店!$S:$S,$G1652)</f>
        <v>0</v>
      </c>
      <c r="AL1652" s="99">
        <f>SUMIFS(通讯通路门店!$BC:$BC,通讯通路门店!$S:$S,$G1652)</f>
        <v>0</v>
      </c>
      <c r="AM1652" s="99">
        <f>SUMIFS(通讯通路门店!$BD:$BD,通讯通路门店!$S:$S,$G1652)</f>
        <v>0</v>
      </c>
      <c r="AN1652" s="99">
        <f>SUMIFS(通讯通路门店!$BF:$BF,通讯通路门店!$S:$S,$G1652)</f>
        <v>0</v>
      </c>
      <c r="AO1652" s="99">
        <f t="shared" si="127"/>
        <v>0</v>
      </c>
      <c r="AP1652" s="99">
        <f>SUMIFS(通讯通路门店!$K:$K,通讯通路门店!$S:$S,$G1652)</f>
        <v>0</v>
      </c>
      <c r="AQ1652" s="83"/>
      <c r="AR1652" s="99">
        <f>SUMIFS(通讯通路门店!$T:$T,通讯通路门店!$S:$S,$G1652)</f>
        <v>0</v>
      </c>
      <c r="AS1652" s="99">
        <f>SUMIFS(通讯通路门店!$U:$U,通讯通路门店!$S:$S,$G1652)</f>
        <v>0</v>
      </c>
      <c r="AT1652" s="99">
        <f>SUMIFS(通讯通路门店!$V:$V,通讯通路门店!$S:$S,$G1652)</f>
        <v>0</v>
      </c>
      <c r="AU1652" s="99">
        <f>SUMIFS(通讯通路门店!$W:$W,通讯通路门店!$S:$S,$G1652)</f>
        <v>0</v>
      </c>
      <c r="AV1652" s="99">
        <f>SUMIFS(通讯通路门店!$Z:$Z,通讯通路门店!$S:$S,$G1652)</f>
        <v>0</v>
      </c>
      <c r="AW1652" s="99">
        <f>SUMIFS(通讯通路门店!$AB:$AB,通讯通路门店!$S:$S,$G1652)</f>
        <v>0</v>
      </c>
      <c r="AX1652" s="99">
        <f>SUMIFS(通讯通路门店!$X:$X,通讯通路门店!$S:$S,$G1652)</f>
        <v>0</v>
      </c>
      <c r="AY1652" s="99">
        <f>SUMIFS(通讯通路门店!$Y:$Y,通讯通路门店!$S:$S,$G1652)</f>
        <v>0</v>
      </c>
      <c r="AZ1652" s="99">
        <f>SUMIFS(通讯通路门店!$AA:$AA,通讯通路门店!$S:$S,$G1652)</f>
        <v>0</v>
      </c>
      <c r="BA1652" s="99">
        <f t="shared" si="128"/>
        <v>0</v>
      </c>
      <c r="BB1652" s="99">
        <f t="shared" si="129"/>
        <v>0</v>
      </c>
      <c r="BC1652" s="99">
        <f>SUMIFS(通讯通路门店!$W:$W,通讯通路门店!$S:$S,$G1652,通讯通路门店!$J:$J,"荣耀体验店")+SUMIFS(通讯通路门店!$W:$W,通讯通路门店!$S:$S,$G1652,通讯通路门店!$J:$J,"荣耀授权专卖店")</f>
        <v>0</v>
      </c>
      <c r="BD1652" s="99">
        <f>SUMIFS(通讯通路门店!$Z:$Z,通讯通路门店!$S:$S,$G1652,通讯通路门店!$J:$J,"VIVO体验店")</f>
        <v>0</v>
      </c>
      <c r="BE1652" s="99">
        <f>SUMIFS(通讯通路门店!$AB:$AB,通讯通路门店!$S:$S,$G1652,通讯通路门店!$J:$J,"OPPO体验店")</f>
        <v>0</v>
      </c>
      <c r="BF1652" s="99">
        <f>SUMIFS(通讯通路门店!$X:$X,通讯通路门店!$S:$S,$G1652,通讯通路门店!$J:$J,"华为授权体验店")+SUMIFS(通讯通路门店!$AA:$AA,通讯通路门店!$S:$S,$G1652,通讯通路门店!$J:$J,"华为堡垒店")</f>
        <v>0</v>
      </c>
      <c r="BG1652" s="99">
        <f>SUMIFS(通讯通路门店!$Y:$Y,通讯通路门店!$S:$S,$G1652,通讯通路门店!$J:$J,"小米体验店")</f>
        <v>0</v>
      </c>
      <c r="BH1652" s="99">
        <f>SUMIFS(通讯通路门店!$AA:$AA,通讯通路门店!$S:$S,$G1652,通讯通路门店!$J:$J,"苹果体验店")</f>
        <v>0</v>
      </c>
      <c r="BI1652" s="99">
        <f>SUMIFS(通讯通路门店!$K:$K,通讯通路门店!$S:$S,$G1652,通讯通路门店!$J:$J,"其他品牌专卖店")</f>
        <v>0</v>
      </c>
      <c r="BJ1652" s="99">
        <f>SUMIFS(通讯通路门店!$AC:$AC,通讯通路门店!$S:$S,$G1652)</f>
        <v>0</v>
      </c>
      <c r="BK1652" s="99">
        <f>SUMIFS(通讯通路门店!$AD:$AD,通讯通路门店!$S:$S,$G1652)</f>
        <v>0</v>
      </c>
      <c r="BL1652" s="99">
        <f>SUMIFS(通讯通路门店!$AE:$AE,通讯通路门店!$S:$S,$G1652)</f>
        <v>0</v>
      </c>
      <c r="BM1652" s="99">
        <f>SUMIFS(通讯通路门店!$AF:$AF,通讯通路门店!$S:$S,$G1652)</f>
        <v>0</v>
      </c>
      <c r="BN1652" s="99">
        <f>SUMIFS(通讯通路门店!$AG:$AG,通讯通路门店!$S:$S,$G1652)</f>
        <v>0</v>
      </c>
      <c r="BO1652" s="99">
        <f>SUMIFS(通讯通路门店!$AH:$AH,通讯通路门店!$S:$S,$G1652)</f>
        <v>0</v>
      </c>
      <c r="BP1652" s="99">
        <f>SUMIFS(通讯通路门店!$AI:$AI,通讯通路门店!$S:$S,$G1652)</f>
        <v>0</v>
      </c>
      <c r="BQ1652" s="83"/>
    </row>
    <row r="1653" spans="1:69">
      <c r="A1653" s="99" t="str">
        <f>IFERROR(_xlfn.XLOOKUP($G1653,通讯通路门店!$S$4:$S$993931,通讯通路门店!$A$4:$A$993931,0,0),"")</f>
        <v>海南省</v>
      </c>
      <c r="B1653" s="99" t="str">
        <f>IFERROR(_xlfn.XLOOKUP($G1653,通讯通路门店!$S$4:$S$993931,通讯通路门店!$B$4:$B$993931,0,0),"")</f>
        <v>东方市</v>
      </c>
      <c r="C1653" s="99" t="str">
        <f>IFERROR(_xlfn.XLOOKUP($G1653,通讯通路门店!$S$4:$S$993931,通讯通路门店!$C$4:$C$993931,0,0),"")</f>
        <v>东方市</v>
      </c>
      <c r="D1653" s="99" t="str">
        <f>IFERROR(_xlfn.XLOOKUP($G1653,通讯通路门店!$S$4:$S$993931,通讯通路门店!$D$4:$D$993931,0,0),"")</f>
        <v>八所镇</v>
      </c>
      <c r="E1653" s="83"/>
      <c r="F1653" s="83"/>
      <c r="G1653" s="101"/>
      <c r="H1653" s="102">
        <f>IFERROR(_xlfn.XLOOKUP($G1653,通讯通路门店!$S$4:$S$993931,通讯通路门店!$R$4:$R$993931,0,0),"")</f>
        <v>0</v>
      </c>
      <c r="I1653" s="83"/>
      <c r="J1653" s="83"/>
      <c r="K1653" s="83"/>
      <c r="L1653" s="83"/>
      <c r="M1653" s="83"/>
      <c r="N1653" s="83"/>
      <c r="O1653" s="83"/>
      <c r="P1653" s="83"/>
      <c r="Q1653" s="83"/>
      <c r="R1653" s="83"/>
      <c r="S1653" s="83"/>
      <c r="T1653" s="83"/>
      <c r="U1653" s="99">
        <f>COUNTIF(通讯通路门店!$S:$S,$G1653)</f>
        <v>0</v>
      </c>
      <c r="V1653" s="99">
        <f>COUNTIFS(通讯通路门店!$S:$S,$G1653,通讯通路门店!$J:$J,"综合卖场")</f>
        <v>0</v>
      </c>
      <c r="W1653" s="99">
        <f>SUMIFS(通讯通路门店!$AJ:$AJ,通讯通路门店!$S:$S,通讯客户沙盘!$G1653)</f>
        <v>0</v>
      </c>
      <c r="X1653" s="99">
        <f t="shared" si="125"/>
        <v>0</v>
      </c>
      <c r="Y1653" s="99">
        <f>COUNTIFS(通讯通路门店!$S:$S,$G1653,通讯通路门店!$J:$J,"荣耀体验店")+COUNTIFS(通讯通路门店!$S:$S,$G1653,通讯通路门店!$J:$J,"荣耀授权专卖店")</f>
        <v>0</v>
      </c>
      <c r="Z1653" s="99">
        <f>COUNTIFS(通讯通路门店!$S:$S,$G1653,通讯通路门店!$J:$J,"VIVO体验店")</f>
        <v>0</v>
      </c>
      <c r="AA1653" s="99">
        <f>COUNTIFS(通讯通路门店!$S:$S,$G1653,通讯通路门店!$J:$J,"OPPO体验店")</f>
        <v>0</v>
      </c>
      <c r="AB1653" s="99">
        <f>COUNTIFS(通讯通路门店!$S:$S,$G1653,通讯通路门店!$J:$J,"华为授权体验店")+COUNTIFS(通讯通路门店!$S:$S,$G1653,通讯通路门店!$J:$J,"华为堡垒店")</f>
        <v>0</v>
      </c>
      <c r="AC1653" s="99">
        <f>COUNTIFS(通讯通路门店!$S:$S,$G1653,通讯通路门店!$J:$J,"小米体验店")</f>
        <v>0</v>
      </c>
      <c r="AD1653" s="99">
        <f>COUNTIFS(通讯通路门店!$S:$S,$G1653,通讯通路门店!$J:$J,"苹果体验店")</f>
        <v>0</v>
      </c>
      <c r="AE1653" s="99">
        <f>COUNTIFS(通讯通路门店!$S:$S,$G1653,通讯通路门店!$J:$J,"其他品牌专卖店")</f>
        <v>0</v>
      </c>
      <c r="AF1653" s="99">
        <f>SUMIFS(通讯通路门店!$BI:$BI,通讯通路门店!$S:$S,$G1653)</f>
        <v>0</v>
      </c>
      <c r="AG1653" s="99">
        <f>SUMIFS(通讯通路门店!$BH:$BH,通讯通路门店!$S:$S,$G1653)</f>
        <v>0</v>
      </c>
      <c r="AH1653" s="99">
        <f t="shared" si="126"/>
        <v>0</v>
      </c>
      <c r="AI1653" s="99">
        <f>SUMIFS(通讯通路门店!$BB:$BB,通讯通路门店!$S:$S,$G1653)</f>
        <v>0</v>
      </c>
      <c r="AJ1653" s="99">
        <f>SUMIFS(通讯通路门店!$BE:$BE,通讯通路门店!$S:$S,$G1653)</f>
        <v>0</v>
      </c>
      <c r="AK1653" s="99">
        <f>SUMIFS(通讯通路门店!$BG:$BG,通讯通路门店!$S:$S,$G1653)</f>
        <v>0</v>
      </c>
      <c r="AL1653" s="99">
        <f>SUMIFS(通讯通路门店!$BC:$BC,通讯通路门店!$S:$S,$G1653)</f>
        <v>0</v>
      </c>
      <c r="AM1653" s="99">
        <f>SUMIFS(通讯通路门店!$BD:$BD,通讯通路门店!$S:$S,$G1653)</f>
        <v>0</v>
      </c>
      <c r="AN1653" s="99">
        <f>SUMIFS(通讯通路门店!$BF:$BF,通讯通路门店!$S:$S,$G1653)</f>
        <v>0</v>
      </c>
      <c r="AO1653" s="99">
        <f t="shared" si="127"/>
        <v>0</v>
      </c>
      <c r="AP1653" s="99">
        <f>SUMIFS(通讯通路门店!$K:$K,通讯通路门店!$S:$S,$G1653)</f>
        <v>0</v>
      </c>
      <c r="AQ1653" s="83"/>
      <c r="AR1653" s="99">
        <f>SUMIFS(通讯通路门店!$T:$T,通讯通路门店!$S:$S,$G1653)</f>
        <v>0</v>
      </c>
      <c r="AS1653" s="99">
        <f>SUMIFS(通讯通路门店!$U:$U,通讯通路门店!$S:$S,$G1653)</f>
        <v>0</v>
      </c>
      <c r="AT1653" s="99">
        <f>SUMIFS(通讯通路门店!$V:$V,通讯通路门店!$S:$S,$G1653)</f>
        <v>0</v>
      </c>
      <c r="AU1653" s="99">
        <f>SUMIFS(通讯通路门店!$W:$W,通讯通路门店!$S:$S,$G1653)</f>
        <v>0</v>
      </c>
      <c r="AV1653" s="99">
        <f>SUMIFS(通讯通路门店!$Z:$Z,通讯通路门店!$S:$S,$G1653)</f>
        <v>0</v>
      </c>
      <c r="AW1653" s="99">
        <f>SUMIFS(通讯通路门店!$AB:$AB,通讯通路门店!$S:$S,$G1653)</f>
        <v>0</v>
      </c>
      <c r="AX1653" s="99">
        <f>SUMIFS(通讯通路门店!$X:$X,通讯通路门店!$S:$S,$G1653)</f>
        <v>0</v>
      </c>
      <c r="AY1653" s="99">
        <f>SUMIFS(通讯通路门店!$Y:$Y,通讯通路门店!$S:$S,$G1653)</f>
        <v>0</v>
      </c>
      <c r="AZ1653" s="99">
        <f>SUMIFS(通讯通路门店!$AA:$AA,通讯通路门店!$S:$S,$G1653)</f>
        <v>0</v>
      </c>
      <c r="BA1653" s="99">
        <f t="shared" si="128"/>
        <v>0</v>
      </c>
      <c r="BB1653" s="99">
        <f t="shared" si="129"/>
        <v>0</v>
      </c>
      <c r="BC1653" s="99">
        <f>SUMIFS(通讯通路门店!$W:$W,通讯通路门店!$S:$S,$G1653,通讯通路门店!$J:$J,"荣耀体验店")+SUMIFS(通讯通路门店!$W:$W,通讯通路门店!$S:$S,$G1653,通讯通路门店!$J:$J,"荣耀授权专卖店")</f>
        <v>0</v>
      </c>
      <c r="BD1653" s="99">
        <f>SUMIFS(通讯通路门店!$Z:$Z,通讯通路门店!$S:$S,$G1653,通讯通路门店!$J:$J,"VIVO体验店")</f>
        <v>0</v>
      </c>
      <c r="BE1653" s="99">
        <f>SUMIFS(通讯通路门店!$AB:$AB,通讯通路门店!$S:$S,$G1653,通讯通路门店!$J:$J,"OPPO体验店")</f>
        <v>0</v>
      </c>
      <c r="BF1653" s="99">
        <f>SUMIFS(通讯通路门店!$X:$X,通讯通路门店!$S:$S,$G1653,通讯通路门店!$J:$J,"华为授权体验店")+SUMIFS(通讯通路门店!$AA:$AA,通讯通路门店!$S:$S,$G1653,通讯通路门店!$J:$J,"华为堡垒店")</f>
        <v>0</v>
      </c>
      <c r="BG1653" s="99">
        <f>SUMIFS(通讯通路门店!$Y:$Y,通讯通路门店!$S:$S,$G1653,通讯通路门店!$J:$J,"小米体验店")</f>
        <v>0</v>
      </c>
      <c r="BH1653" s="99">
        <f>SUMIFS(通讯通路门店!$AA:$AA,通讯通路门店!$S:$S,$G1653,通讯通路门店!$J:$J,"苹果体验店")</f>
        <v>0</v>
      </c>
      <c r="BI1653" s="99">
        <f>SUMIFS(通讯通路门店!$K:$K,通讯通路门店!$S:$S,$G1653,通讯通路门店!$J:$J,"其他品牌专卖店")</f>
        <v>0</v>
      </c>
      <c r="BJ1653" s="99">
        <f>SUMIFS(通讯通路门店!$AC:$AC,通讯通路门店!$S:$S,$G1653)</f>
        <v>0</v>
      </c>
      <c r="BK1653" s="99">
        <f>SUMIFS(通讯通路门店!$AD:$AD,通讯通路门店!$S:$S,$G1653)</f>
        <v>0</v>
      </c>
      <c r="BL1653" s="99">
        <f>SUMIFS(通讯通路门店!$AE:$AE,通讯通路门店!$S:$S,$G1653)</f>
        <v>0</v>
      </c>
      <c r="BM1653" s="99">
        <f>SUMIFS(通讯通路门店!$AF:$AF,通讯通路门店!$S:$S,$G1653)</f>
        <v>0</v>
      </c>
      <c r="BN1653" s="99">
        <f>SUMIFS(通讯通路门店!$AG:$AG,通讯通路门店!$S:$S,$G1653)</f>
        <v>0</v>
      </c>
      <c r="BO1653" s="99">
        <f>SUMIFS(通讯通路门店!$AH:$AH,通讯通路门店!$S:$S,$G1653)</f>
        <v>0</v>
      </c>
      <c r="BP1653" s="99">
        <f>SUMIFS(通讯通路门店!$AI:$AI,通讯通路门店!$S:$S,$G1653)</f>
        <v>0</v>
      </c>
      <c r="BQ1653" s="83"/>
    </row>
    <row r="1654" spans="1:69">
      <c r="A1654" s="99" t="str">
        <f>IFERROR(_xlfn.XLOOKUP($G1654,通讯通路门店!$S$4:$S$993931,通讯通路门店!$A$4:$A$993931,0,0),"")</f>
        <v>海南省</v>
      </c>
      <c r="B1654" s="99" t="str">
        <f>IFERROR(_xlfn.XLOOKUP($G1654,通讯通路门店!$S$4:$S$993931,通讯通路门店!$B$4:$B$993931,0,0),"")</f>
        <v>东方市</v>
      </c>
      <c r="C1654" s="99" t="str">
        <f>IFERROR(_xlfn.XLOOKUP($G1654,通讯通路门店!$S$4:$S$993931,通讯通路门店!$C$4:$C$993931,0,0),"")</f>
        <v>东方市</v>
      </c>
      <c r="D1654" s="99" t="str">
        <f>IFERROR(_xlfn.XLOOKUP($G1654,通讯通路门店!$S$4:$S$993931,通讯通路门店!$D$4:$D$993931,0,0),"")</f>
        <v>八所镇</v>
      </c>
      <c r="E1654" s="83"/>
      <c r="F1654" s="83"/>
      <c r="G1654" s="101"/>
      <c r="H1654" s="102">
        <f>IFERROR(_xlfn.XLOOKUP($G1654,通讯通路门店!$S$4:$S$993931,通讯通路门店!$R$4:$R$993931,0,0),"")</f>
        <v>0</v>
      </c>
      <c r="I1654" s="83"/>
      <c r="J1654" s="83"/>
      <c r="K1654" s="83"/>
      <c r="L1654" s="83"/>
      <c r="M1654" s="83"/>
      <c r="N1654" s="83"/>
      <c r="O1654" s="83"/>
      <c r="P1654" s="83"/>
      <c r="Q1654" s="83"/>
      <c r="R1654" s="83"/>
      <c r="S1654" s="83"/>
      <c r="T1654" s="83"/>
      <c r="U1654" s="99">
        <f>COUNTIF(通讯通路门店!$S:$S,$G1654)</f>
        <v>0</v>
      </c>
      <c r="V1654" s="99">
        <f>COUNTIFS(通讯通路门店!$S:$S,$G1654,通讯通路门店!$J:$J,"综合卖场")</f>
        <v>0</v>
      </c>
      <c r="W1654" s="99">
        <f>SUMIFS(通讯通路门店!$AJ:$AJ,通讯通路门店!$S:$S,通讯客户沙盘!$G1654)</f>
        <v>0</v>
      </c>
      <c r="X1654" s="99">
        <f t="shared" si="125"/>
        <v>0</v>
      </c>
      <c r="Y1654" s="99">
        <f>COUNTIFS(通讯通路门店!$S:$S,$G1654,通讯通路门店!$J:$J,"荣耀体验店")+COUNTIFS(通讯通路门店!$S:$S,$G1654,通讯通路门店!$J:$J,"荣耀授权专卖店")</f>
        <v>0</v>
      </c>
      <c r="Z1654" s="99">
        <f>COUNTIFS(通讯通路门店!$S:$S,$G1654,通讯通路门店!$J:$J,"VIVO体验店")</f>
        <v>0</v>
      </c>
      <c r="AA1654" s="99">
        <f>COUNTIFS(通讯通路门店!$S:$S,$G1654,通讯通路门店!$J:$J,"OPPO体验店")</f>
        <v>0</v>
      </c>
      <c r="AB1654" s="99">
        <f>COUNTIFS(通讯通路门店!$S:$S,$G1654,通讯通路门店!$J:$J,"华为授权体验店")+COUNTIFS(通讯通路门店!$S:$S,$G1654,通讯通路门店!$J:$J,"华为堡垒店")</f>
        <v>0</v>
      </c>
      <c r="AC1654" s="99">
        <f>COUNTIFS(通讯通路门店!$S:$S,$G1654,通讯通路门店!$J:$J,"小米体验店")</f>
        <v>0</v>
      </c>
      <c r="AD1654" s="99">
        <f>COUNTIFS(通讯通路门店!$S:$S,$G1654,通讯通路门店!$J:$J,"苹果体验店")</f>
        <v>0</v>
      </c>
      <c r="AE1654" s="99">
        <f>COUNTIFS(通讯通路门店!$S:$S,$G1654,通讯通路门店!$J:$J,"其他品牌专卖店")</f>
        <v>0</v>
      </c>
      <c r="AF1654" s="99">
        <f>SUMIFS(通讯通路门店!$BI:$BI,通讯通路门店!$S:$S,$G1654)</f>
        <v>0</v>
      </c>
      <c r="AG1654" s="99">
        <f>SUMIFS(通讯通路门店!$BH:$BH,通讯通路门店!$S:$S,$G1654)</f>
        <v>0</v>
      </c>
      <c r="AH1654" s="99">
        <f t="shared" si="126"/>
        <v>0</v>
      </c>
      <c r="AI1654" s="99">
        <f>SUMIFS(通讯通路门店!$BB:$BB,通讯通路门店!$S:$S,$G1654)</f>
        <v>0</v>
      </c>
      <c r="AJ1654" s="99">
        <f>SUMIFS(通讯通路门店!$BE:$BE,通讯通路门店!$S:$S,$G1654)</f>
        <v>0</v>
      </c>
      <c r="AK1654" s="99">
        <f>SUMIFS(通讯通路门店!$BG:$BG,通讯通路门店!$S:$S,$G1654)</f>
        <v>0</v>
      </c>
      <c r="AL1654" s="99">
        <f>SUMIFS(通讯通路门店!$BC:$BC,通讯通路门店!$S:$S,$G1654)</f>
        <v>0</v>
      </c>
      <c r="AM1654" s="99">
        <f>SUMIFS(通讯通路门店!$BD:$BD,通讯通路门店!$S:$S,$G1654)</f>
        <v>0</v>
      </c>
      <c r="AN1654" s="99">
        <f>SUMIFS(通讯通路门店!$BF:$BF,通讯通路门店!$S:$S,$G1654)</f>
        <v>0</v>
      </c>
      <c r="AO1654" s="99">
        <f t="shared" si="127"/>
        <v>0</v>
      </c>
      <c r="AP1654" s="99">
        <f>SUMIFS(通讯通路门店!$K:$K,通讯通路门店!$S:$S,$G1654)</f>
        <v>0</v>
      </c>
      <c r="AQ1654" s="83"/>
      <c r="AR1654" s="99">
        <f>SUMIFS(通讯通路门店!$T:$T,通讯通路门店!$S:$S,$G1654)</f>
        <v>0</v>
      </c>
      <c r="AS1654" s="99">
        <f>SUMIFS(通讯通路门店!$U:$U,通讯通路门店!$S:$S,$G1654)</f>
        <v>0</v>
      </c>
      <c r="AT1654" s="99">
        <f>SUMIFS(通讯通路门店!$V:$V,通讯通路门店!$S:$S,$G1654)</f>
        <v>0</v>
      </c>
      <c r="AU1654" s="99">
        <f>SUMIFS(通讯通路门店!$W:$W,通讯通路门店!$S:$S,$G1654)</f>
        <v>0</v>
      </c>
      <c r="AV1654" s="99">
        <f>SUMIFS(通讯通路门店!$Z:$Z,通讯通路门店!$S:$S,$G1654)</f>
        <v>0</v>
      </c>
      <c r="AW1654" s="99">
        <f>SUMIFS(通讯通路门店!$AB:$AB,通讯通路门店!$S:$S,$G1654)</f>
        <v>0</v>
      </c>
      <c r="AX1654" s="99">
        <f>SUMIFS(通讯通路门店!$X:$X,通讯通路门店!$S:$S,$G1654)</f>
        <v>0</v>
      </c>
      <c r="AY1654" s="99">
        <f>SUMIFS(通讯通路门店!$Y:$Y,通讯通路门店!$S:$S,$G1654)</f>
        <v>0</v>
      </c>
      <c r="AZ1654" s="99">
        <f>SUMIFS(通讯通路门店!$AA:$AA,通讯通路门店!$S:$S,$G1654)</f>
        <v>0</v>
      </c>
      <c r="BA1654" s="99">
        <f t="shared" si="128"/>
        <v>0</v>
      </c>
      <c r="BB1654" s="99">
        <f t="shared" si="129"/>
        <v>0</v>
      </c>
      <c r="BC1654" s="99">
        <f>SUMIFS(通讯通路门店!$W:$W,通讯通路门店!$S:$S,$G1654,通讯通路门店!$J:$J,"荣耀体验店")+SUMIFS(通讯通路门店!$W:$W,通讯通路门店!$S:$S,$G1654,通讯通路门店!$J:$J,"荣耀授权专卖店")</f>
        <v>0</v>
      </c>
      <c r="BD1654" s="99">
        <f>SUMIFS(通讯通路门店!$Z:$Z,通讯通路门店!$S:$S,$G1654,通讯通路门店!$J:$J,"VIVO体验店")</f>
        <v>0</v>
      </c>
      <c r="BE1654" s="99">
        <f>SUMIFS(通讯通路门店!$AB:$AB,通讯通路门店!$S:$S,$G1654,通讯通路门店!$J:$J,"OPPO体验店")</f>
        <v>0</v>
      </c>
      <c r="BF1654" s="99">
        <f>SUMIFS(通讯通路门店!$X:$X,通讯通路门店!$S:$S,$G1654,通讯通路门店!$J:$J,"华为授权体验店")+SUMIFS(通讯通路门店!$AA:$AA,通讯通路门店!$S:$S,$G1654,通讯通路门店!$J:$J,"华为堡垒店")</f>
        <v>0</v>
      </c>
      <c r="BG1654" s="99">
        <f>SUMIFS(通讯通路门店!$Y:$Y,通讯通路门店!$S:$S,$G1654,通讯通路门店!$J:$J,"小米体验店")</f>
        <v>0</v>
      </c>
      <c r="BH1654" s="99">
        <f>SUMIFS(通讯通路门店!$AA:$AA,通讯通路门店!$S:$S,$G1654,通讯通路门店!$J:$J,"苹果体验店")</f>
        <v>0</v>
      </c>
      <c r="BI1654" s="99">
        <f>SUMIFS(通讯通路门店!$K:$K,通讯通路门店!$S:$S,$G1654,通讯通路门店!$J:$J,"其他品牌专卖店")</f>
        <v>0</v>
      </c>
      <c r="BJ1654" s="99">
        <f>SUMIFS(通讯通路门店!$AC:$AC,通讯通路门店!$S:$S,$G1654)</f>
        <v>0</v>
      </c>
      <c r="BK1654" s="99">
        <f>SUMIFS(通讯通路门店!$AD:$AD,通讯通路门店!$S:$S,$G1654)</f>
        <v>0</v>
      </c>
      <c r="BL1654" s="99">
        <f>SUMIFS(通讯通路门店!$AE:$AE,通讯通路门店!$S:$S,$G1654)</f>
        <v>0</v>
      </c>
      <c r="BM1654" s="99">
        <f>SUMIFS(通讯通路门店!$AF:$AF,通讯通路门店!$S:$S,$G1654)</f>
        <v>0</v>
      </c>
      <c r="BN1654" s="99">
        <f>SUMIFS(通讯通路门店!$AG:$AG,通讯通路门店!$S:$S,$G1654)</f>
        <v>0</v>
      </c>
      <c r="BO1654" s="99">
        <f>SUMIFS(通讯通路门店!$AH:$AH,通讯通路门店!$S:$S,$G1654)</f>
        <v>0</v>
      </c>
      <c r="BP1654" s="99">
        <f>SUMIFS(通讯通路门店!$AI:$AI,通讯通路门店!$S:$S,$G1654)</f>
        <v>0</v>
      </c>
      <c r="BQ1654" s="83"/>
    </row>
    <row r="1655" spans="1:69">
      <c r="A1655" s="99" t="str">
        <f>IFERROR(_xlfn.XLOOKUP($G1655,通讯通路门店!$S$4:$S$993931,通讯通路门店!$A$4:$A$993931,0,0),"")</f>
        <v>海南省</v>
      </c>
      <c r="B1655" s="99" t="str">
        <f>IFERROR(_xlfn.XLOOKUP($G1655,通讯通路门店!$S$4:$S$993931,通讯通路门店!$B$4:$B$993931,0,0),"")</f>
        <v>东方市</v>
      </c>
      <c r="C1655" s="99" t="str">
        <f>IFERROR(_xlfn.XLOOKUP($G1655,通讯通路门店!$S$4:$S$993931,通讯通路门店!$C$4:$C$993931,0,0),"")</f>
        <v>东方市</v>
      </c>
      <c r="D1655" s="99" t="str">
        <f>IFERROR(_xlfn.XLOOKUP($G1655,通讯通路门店!$S$4:$S$993931,通讯通路门店!$D$4:$D$993931,0,0),"")</f>
        <v>八所镇</v>
      </c>
      <c r="E1655" s="83"/>
      <c r="F1655" s="83"/>
      <c r="G1655" s="101"/>
      <c r="H1655" s="102">
        <f>IFERROR(_xlfn.XLOOKUP($G1655,通讯通路门店!$S$4:$S$993931,通讯通路门店!$R$4:$R$993931,0,0),"")</f>
        <v>0</v>
      </c>
      <c r="I1655" s="83"/>
      <c r="J1655" s="83"/>
      <c r="K1655" s="83"/>
      <c r="L1655" s="83"/>
      <c r="M1655" s="83"/>
      <c r="N1655" s="83"/>
      <c r="O1655" s="83"/>
      <c r="P1655" s="83"/>
      <c r="Q1655" s="83"/>
      <c r="R1655" s="83"/>
      <c r="S1655" s="83"/>
      <c r="T1655" s="83"/>
      <c r="U1655" s="99">
        <f>COUNTIF(通讯通路门店!$S:$S,$G1655)</f>
        <v>0</v>
      </c>
      <c r="V1655" s="99">
        <f>COUNTIFS(通讯通路门店!$S:$S,$G1655,通讯通路门店!$J:$J,"综合卖场")</f>
        <v>0</v>
      </c>
      <c r="W1655" s="99">
        <f>SUMIFS(通讯通路门店!$AJ:$AJ,通讯通路门店!$S:$S,通讯客户沙盘!$G1655)</f>
        <v>0</v>
      </c>
      <c r="X1655" s="99">
        <f t="shared" si="125"/>
        <v>0</v>
      </c>
      <c r="Y1655" s="99">
        <f>COUNTIFS(通讯通路门店!$S:$S,$G1655,通讯通路门店!$J:$J,"荣耀体验店")+COUNTIFS(通讯通路门店!$S:$S,$G1655,通讯通路门店!$J:$J,"荣耀授权专卖店")</f>
        <v>0</v>
      </c>
      <c r="Z1655" s="99">
        <f>COUNTIFS(通讯通路门店!$S:$S,$G1655,通讯通路门店!$J:$J,"VIVO体验店")</f>
        <v>0</v>
      </c>
      <c r="AA1655" s="99">
        <f>COUNTIFS(通讯通路门店!$S:$S,$G1655,通讯通路门店!$J:$J,"OPPO体验店")</f>
        <v>0</v>
      </c>
      <c r="AB1655" s="99">
        <f>COUNTIFS(通讯通路门店!$S:$S,$G1655,通讯通路门店!$J:$J,"华为授权体验店")+COUNTIFS(通讯通路门店!$S:$S,$G1655,通讯通路门店!$J:$J,"华为堡垒店")</f>
        <v>0</v>
      </c>
      <c r="AC1655" s="99">
        <f>COUNTIFS(通讯通路门店!$S:$S,$G1655,通讯通路门店!$J:$J,"小米体验店")</f>
        <v>0</v>
      </c>
      <c r="AD1655" s="99">
        <f>COUNTIFS(通讯通路门店!$S:$S,$G1655,通讯通路门店!$J:$J,"苹果体验店")</f>
        <v>0</v>
      </c>
      <c r="AE1655" s="99">
        <f>COUNTIFS(通讯通路门店!$S:$S,$G1655,通讯通路门店!$J:$J,"其他品牌专卖店")</f>
        <v>0</v>
      </c>
      <c r="AF1655" s="99">
        <f>SUMIFS(通讯通路门店!$BI:$BI,通讯通路门店!$S:$S,$G1655)</f>
        <v>0</v>
      </c>
      <c r="AG1655" s="99">
        <f>SUMIFS(通讯通路门店!$BH:$BH,通讯通路门店!$S:$S,$G1655)</f>
        <v>0</v>
      </c>
      <c r="AH1655" s="99">
        <f t="shared" si="126"/>
        <v>0</v>
      </c>
      <c r="AI1655" s="99">
        <f>SUMIFS(通讯通路门店!$BB:$BB,通讯通路门店!$S:$S,$G1655)</f>
        <v>0</v>
      </c>
      <c r="AJ1655" s="99">
        <f>SUMIFS(通讯通路门店!$BE:$BE,通讯通路门店!$S:$S,$G1655)</f>
        <v>0</v>
      </c>
      <c r="AK1655" s="99">
        <f>SUMIFS(通讯通路门店!$BG:$BG,通讯通路门店!$S:$S,$G1655)</f>
        <v>0</v>
      </c>
      <c r="AL1655" s="99">
        <f>SUMIFS(通讯通路门店!$BC:$BC,通讯通路门店!$S:$S,$G1655)</f>
        <v>0</v>
      </c>
      <c r="AM1655" s="99">
        <f>SUMIFS(通讯通路门店!$BD:$BD,通讯通路门店!$S:$S,$G1655)</f>
        <v>0</v>
      </c>
      <c r="AN1655" s="99">
        <f>SUMIFS(通讯通路门店!$BF:$BF,通讯通路门店!$S:$S,$G1655)</f>
        <v>0</v>
      </c>
      <c r="AO1655" s="99">
        <f t="shared" si="127"/>
        <v>0</v>
      </c>
      <c r="AP1655" s="99">
        <f>SUMIFS(通讯通路门店!$K:$K,通讯通路门店!$S:$S,$G1655)</f>
        <v>0</v>
      </c>
      <c r="AQ1655" s="83"/>
      <c r="AR1655" s="99">
        <f>SUMIFS(通讯通路门店!$T:$T,通讯通路门店!$S:$S,$G1655)</f>
        <v>0</v>
      </c>
      <c r="AS1655" s="99">
        <f>SUMIFS(通讯通路门店!$U:$U,通讯通路门店!$S:$S,$G1655)</f>
        <v>0</v>
      </c>
      <c r="AT1655" s="99">
        <f>SUMIFS(通讯通路门店!$V:$V,通讯通路门店!$S:$S,$G1655)</f>
        <v>0</v>
      </c>
      <c r="AU1655" s="99">
        <f>SUMIFS(通讯通路门店!$W:$W,通讯通路门店!$S:$S,$G1655)</f>
        <v>0</v>
      </c>
      <c r="AV1655" s="99">
        <f>SUMIFS(通讯通路门店!$Z:$Z,通讯通路门店!$S:$S,$G1655)</f>
        <v>0</v>
      </c>
      <c r="AW1655" s="99">
        <f>SUMIFS(通讯通路门店!$AB:$AB,通讯通路门店!$S:$S,$G1655)</f>
        <v>0</v>
      </c>
      <c r="AX1655" s="99">
        <f>SUMIFS(通讯通路门店!$X:$X,通讯通路门店!$S:$S,$G1655)</f>
        <v>0</v>
      </c>
      <c r="AY1655" s="99">
        <f>SUMIFS(通讯通路门店!$Y:$Y,通讯通路门店!$S:$S,$G1655)</f>
        <v>0</v>
      </c>
      <c r="AZ1655" s="99">
        <f>SUMIFS(通讯通路门店!$AA:$AA,通讯通路门店!$S:$S,$G1655)</f>
        <v>0</v>
      </c>
      <c r="BA1655" s="99">
        <f t="shared" si="128"/>
        <v>0</v>
      </c>
      <c r="BB1655" s="99">
        <f t="shared" si="129"/>
        <v>0</v>
      </c>
      <c r="BC1655" s="99">
        <f>SUMIFS(通讯通路门店!$W:$W,通讯通路门店!$S:$S,$G1655,通讯通路门店!$J:$J,"荣耀体验店")+SUMIFS(通讯通路门店!$W:$W,通讯通路门店!$S:$S,$G1655,通讯通路门店!$J:$J,"荣耀授权专卖店")</f>
        <v>0</v>
      </c>
      <c r="BD1655" s="99">
        <f>SUMIFS(通讯通路门店!$Z:$Z,通讯通路门店!$S:$S,$G1655,通讯通路门店!$J:$J,"VIVO体验店")</f>
        <v>0</v>
      </c>
      <c r="BE1655" s="99">
        <f>SUMIFS(通讯通路门店!$AB:$AB,通讯通路门店!$S:$S,$G1655,通讯通路门店!$J:$J,"OPPO体验店")</f>
        <v>0</v>
      </c>
      <c r="BF1655" s="99">
        <f>SUMIFS(通讯通路门店!$X:$X,通讯通路门店!$S:$S,$G1655,通讯通路门店!$J:$J,"华为授权体验店")+SUMIFS(通讯通路门店!$AA:$AA,通讯通路门店!$S:$S,$G1655,通讯通路门店!$J:$J,"华为堡垒店")</f>
        <v>0</v>
      </c>
      <c r="BG1655" s="99">
        <f>SUMIFS(通讯通路门店!$Y:$Y,通讯通路门店!$S:$S,$G1655,通讯通路门店!$J:$J,"小米体验店")</f>
        <v>0</v>
      </c>
      <c r="BH1655" s="99">
        <f>SUMIFS(通讯通路门店!$AA:$AA,通讯通路门店!$S:$S,$G1655,通讯通路门店!$J:$J,"苹果体验店")</f>
        <v>0</v>
      </c>
      <c r="BI1655" s="99">
        <f>SUMIFS(通讯通路门店!$K:$K,通讯通路门店!$S:$S,$G1655,通讯通路门店!$J:$J,"其他品牌专卖店")</f>
        <v>0</v>
      </c>
      <c r="BJ1655" s="99">
        <f>SUMIFS(通讯通路门店!$AC:$AC,通讯通路门店!$S:$S,$G1655)</f>
        <v>0</v>
      </c>
      <c r="BK1655" s="99">
        <f>SUMIFS(通讯通路门店!$AD:$AD,通讯通路门店!$S:$S,$G1655)</f>
        <v>0</v>
      </c>
      <c r="BL1655" s="99">
        <f>SUMIFS(通讯通路门店!$AE:$AE,通讯通路门店!$S:$S,$G1655)</f>
        <v>0</v>
      </c>
      <c r="BM1655" s="99">
        <f>SUMIFS(通讯通路门店!$AF:$AF,通讯通路门店!$S:$S,$G1655)</f>
        <v>0</v>
      </c>
      <c r="BN1655" s="99">
        <f>SUMIFS(通讯通路门店!$AG:$AG,通讯通路门店!$S:$S,$G1655)</f>
        <v>0</v>
      </c>
      <c r="BO1655" s="99">
        <f>SUMIFS(通讯通路门店!$AH:$AH,通讯通路门店!$S:$S,$G1655)</f>
        <v>0</v>
      </c>
      <c r="BP1655" s="99">
        <f>SUMIFS(通讯通路门店!$AI:$AI,通讯通路门店!$S:$S,$G1655)</f>
        <v>0</v>
      </c>
      <c r="BQ1655" s="83"/>
    </row>
    <row r="1656" spans="1:69">
      <c r="A1656" s="99" t="str">
        <f>IFERROR(_xlfn.XLOOKUP($G1656,通讯通路门店!$S$4:$S$993931,通讯通路门店!$A$4:$A$993931,0,0),"")</f>
        <v>海南省</v>
      </c>
      <c r="B1656" s="99" t="str">
        <f>IFERROR(_xlfn.XLOOKUP($G1656,通讯通路门店!$S$4:$S$993931,通讯通路门店!$B$4:$B$993931,0,0),"")</f>
        <v>东方市</v>
      </c>
      <c r="C1656" s="99" t="str">
        <f>IFERROR(_xlfn.XLOOKUP($G1656,通讯通路门店!$S$4:$S$993931,通讯通路门店!$C$4:$C$993931,0,0),"")</f>
        <v>东方市</v>
      </c>
      <c r="D1656" s="99" t="str">
        <f>IFERROR(_xlfn.XLOOKUP($G1656,通讯通路门店!$S$4:$S$993931,通讯通路门店!$D$4:$D$993931,0,0),"")</f>
        <v>八所镇</v>
      </c>
      <c r="E1656" s="83"/>
      <c r="F1656" s="83"/>
      <c r="G1656" s="101"/>
      <c r="H1656" s="102">
        <f>IFERROR(_xlfn.XLOOKUP($G1656,通讯通路门店!$S$4:$S$993931,通讯通路门店!$R$4:$R$993931,0,0),"")</f>
        <v>0</v>
      </c>
      <c r="I1656" s="83"/>
      <c r="J1656" s="83"/>
      <c r="K1656" s="83"/>
      <c r="L1656" s="83"/>
      <c r="M1656" s="83"/>
      <c r="N1656" s="83"/>
      <c r="O1656" s="83"/>
      <c r="P1656" s="83"/>
      <c r="Q1656" s="83"/>
      <c r="R1656" s="83"/>
      <c r="S1656" s="83"/>
      <c r="T1656" s="83"/>
      <c r="U1656" s="99">
        <f>COUNTIF(通讯通路门店!$S:$S,$G1656)</f>
        <v>0</v>
      </c>
      <c r="V1656" s="99">
        <f>COUNTIFS(通讯通路门店!$S:$S,$G1656,通讯通路门店!$J:$J,"综合卖场")</f>
        <v>0</v>
      </c>
      <c r="W1656" s="99">
        <f>SUMIFS(通讯通路门店!$AJ:$AJ,通讯通路门店!$S:$S,通讯客户沙盘!$G1656)</f>
        <v>0</v>
      </c>
      <c r="X1656" s="99">
        <f t="shared" si="125"/>
        <v>0</v>
      </c>
      <c r="Y1656" s="99">
        <f>COUNTIFS(通讯通路门店!$S:$S,$G1656,通讯通路门店!$J:$J,"荣耀体验店")+COUNTIFS(通讯通路门店!$S:$S,$G1656,通讯通路门店!$J:$J,"荣耀授权专卖店")</f>
        <v>0</v>
      </c>
      <c r="Z1656" s="99">
        <f>COUNTIFS(通讯通路门店!$S:$S,$G1656,通讯通路门店!$J:$J,"VIVO体验店")</f>
        <v>0</v>
      </c>
      <c r="AA1656" s="99">
        <f>COUNTIFS(通讯通路门店!$S:$S,$G1656,通讯通路门店!$J:$J,"OPPO体验店")</f>
        <v>0</v>
      </c>
      <c r="AB1656" s="99">
        <f>COUNTIFS(通讯通路门店!$S:$S,$G1656,通讯通路门店!$J:$J,"华为授权体验店")+COUNTIFS(通讯通路门店!$S:$S,$G1656,通讯通路门店!$J:$J,"华为堡垒店")</f>
        <v>0</v>
      </c>
      <c r="AC1656" s="99">
        <f>COUNTIFS(通讯通路门店!$S:$S,$G1656,通讯通路门店!$J:$J,"小米体验店")</f>
        <v>0</v>
      </c>
      <c r="AD1656" s="99">
        <f>COUNTIFS(通讯通路门店!$S:$S,$G1656,通讯通路门店!$J:$J,"苹果体验店")</f>
        <v>0</v>
      </c>
      <c r="AE1656" s="99">
        <f>COUNTIFS(通讯通路门店!$S:$S,$G1656,通讯通路门店!$J:$J,"其他品牌专卖店")</f>
        <v>0</v>
      </c>
      <c r="AF1656" s="99">
        <f>SUMIFS(通讯通路门店!$BI:$BI,通讯通路门店!$S:$S,$G1656)</f>
        <v>0</v>
      </c>
      <c r="AG1656" s="99">
        <f>SUMIFS(通讯通路门店!$BH:$BH,通讯通路门店!$S:$S,$G1656)</f>
        <v>0</v>
      </c>
      <c r="AH1656" s="99">
        <f t="shared" si="126"/>
        <v>0</v>
      </c>
      <c r="AI1656" s="99">
        <f>SUMIFS(通讯通路门店!$BB:$BB,通讯通路门店!$S:$S,$G1656)</f>
        <v>0</v>
      </c>
      <c r="AJ1656" s="99">
        <f>SUMIFS(通讯通路门店!$BE:$BE,通讯通路门店!$S:$S,$G1656)</f>
        <v>0</v>
      </c>
      <c r="AK1656" s="99">
        <f>SUMIFS(通讯通路门店!$BG:$BG,通讯通路门店!$S:$S,$G1656)</f>
        <v>0</v>
      </c>
      <c r="AL1656" s="99">
        <f>SUMIFS(通讯通路门店!$BC:$BC,通讯通路门店!$S:$S,$G1656)</f>
        <v>0</v>
      </c>
      <c r="AM1656" s="99">
        <f>SUMIFS(通讯通路门店!$BD:$BD,通讯通路门店!$S:$S,$G1656)</f>
        <v>0</v>
      </c>
      <c r="AN1656" s="99">
        <f>SUMIFS(通讯通路门店!$BF:$BF,通讯通路门店!$S:$S,$G1656)</f>
        <v>0</v>
      </c>
      <c r="AO1656" s="99">
        <f t="shared" si="127"/>
        <v>0</v>
      </c>
      <c r="AP1656" s="99">
        <f>SUMIFS(通讯通路门店!$K:$K,通讯通路门店!$S:$S,$G1656)</f>
        <v>0</v>
      </c>
      <c r="AQ1656" s="83"/>
      <c r="AR1656" s="99">
        <f>SUMIFS(通讯通路门店!$T:$T,通讯通路门店!$S:$S,$G1656)</f>
        <v>0</v>
      </c>
      <c r="AS1656" s="99">
        <f>SUMIFS(通讯通路门店!$U:$U,通讯通路门店!$S:$S,$G1656)</f>
        <v>0</v>
      </c>
      <c r="AT1656" s="99">
        <f>SUMIFS(通讯通路门店!$V:$V,通讯通路门店!$S:$S,$G1656)</f>
        <v>0</v>
      </c>
      <c r="AU1656" s="99">
        <f>SUMIFS(通讯通路门店!$W:$W,通讯通路门店!$S:$S,$G1656)</f>
        <v>0</v>
      </c>
      <c r="AV1656" s="99">
        <f>SUMIFS(通讯通路门店!$Z:$Z,通讯通路门店!$S:$S,$G1656)</f>
        <v>0</v>
      </c>
      <c r="AW1656" s="99">
        <f>SUMIFS(通讯通路门店!$AB:$AB,通讯通路门店!$S:$S,$G1656)</f>
        <v>0</v>
      </c>
      <c r="AX1656" s="99">
        <f>SUMIFS(通讯通路门店!$X:$X,通讯通路门店!$S:$S,$G1656)</f>
        <v>0</v>
      </c>
      <c r="AY1656" s="99">
        <f>SUMIFS(通讯通路门店!$Y:$Y,通讯通路门店!$S:$S,$G1656)</f>
        <v>0</v>
      </c>
      <c r="AZ1656" s="99">
        <f>SUMIFS(通讯通路门店!$AA:$AA,通讯通路门店!$S:$S,$G1656)</f>
        <v>0</v>
      </c>
      <c r="BA1656" s="99">
        <f t="shared" si="128"/>
        <v>0</v>
      </c>
      <c r="BB1656" s="99">
        <f t="shared" si="129"/>
        <v>0</v>
      </c>
      <c r="BC1656" s="99">
        <f>SUMIFS(通讯通路门店!$W:$W,通讯通路门店!$S:$S,$G1656,通讯通路门店!$J:$J,"荣耀体验店")+SUMIFS(通讯通路门店!$W:$W,通讯通路门店!$S:$S,$G1656,通讯通路门店!$J:$J,"荣耀授权专卖店")</f>
        <v>0</v>
      </c>
      <c r="BD1656" s="99">
        <f>SUMIFS(通讯通路门店!$Z:$Z,通讯通路门店!$S:$S,$G1656,通讯通路门店!$J:$J,"VIVO体验店")</f>
        <v>0</v>
      </c>
      <c r="BE1656" s="99">
        <f>SUMIFS(通讯通路门店!$AB:$AB,通讯通路门店!$S:$S,$G1656,通讯通路门店!$J:$J,"OPPO体验店")</f>
        <v>0</v>
      </c>
      <c r="BF1656" s="99">
        <f>SUMIFS(通讯通路门店!$X:$X,通讯通路门店!$S:$S,$G1656,通讯通路门店!$J:$J,"华为授权体验店")+SUMIFS(通讯通路门店!$AA:$AA,通讯通路门店!$S:$S,$G1656,通讯通路门店!$J:$J,"华为堡垒店")</f>
        <v>0</v>
      </c>
      <c r="BG1656" s="99">
        <f>SUMIFS(通讯通路门店!$Y:$Y,通讯通路门店!$S:$S,$G1656,通讯通路门店!$J:$J,"小米体验店")</f>
        <v>0</v>
      </c>
      <c r="BH1656" s="99">
        <f>SUMIFS(通讯通路门店!$AA:$AA,通讯通路门店!$S:$S,$G1656,通讯通路门店!$J:$J,"苹果体验店")</f>
        <v>0</v>
      </c>
      <c r="BI1656" s="99">
        <f>SUMIFS(通讯通路门店!$K:$K,通讯通路门店!$S:$S,$G1656,通讯通路门店!$J:$J,"其他品牌专卖店")</f>
        <v>0</v>
      </c>
      <c r="BJ1656" s="99">
        <f>SUMIFS(通讯通路门店!$AC:$AC,通讯通路门店!$S:$S,$G1656)</f>
        <v>0</v>
      </c>
      <c r="BK1656" s="99">
        <f>SUMIFS(通讯通路门店!$AD:$AD,通讯通路门店!$S:$S,$G1656)</f>
        <v>0</v>
      </c>
      <c r="BL1656" s="99">
        <f>SUMIFS(通讯通路门店!$AE:$AE,通讯通路门店!$S:$S,$G1656)</f>
        <v>0</v>
      </c>
      <c r="BM1656" s="99">
        <f>SUMIFS(通讯通路门店!$AF:$AF,通讯通路门店!$S:$S,$G1656)</f>
        <v>0</v>
      </c>
      <c r="BN1656" s="99">
        <f>SUMIFS(通讯通路门店!$AG:$AG,通讯通路门店!$S:$S,$G1656)</f>
        <v>0</v>
      </c>
      <c r="BO1656" s="99">
        <f>SUMIFS(通讯通路门店!$AH:$AH,通讯通路门店!$S:$S,$G1656)</f>
        <v>0</v>
      </c>
      <c r="BP1656" s="99">
        <f>SUMIFS(通讯通路门店!$AI:$AI,通讯通路门店!$S:$S,$G1656)</f>
        <v>0</v>
      </c>
      <c r="BQ1656" s="83"/>
    </row>
    <row r="1657" spans="1:69">
      <c r="A1657" s="99" t="str">
        <f>IFERROR(_xlfn.XLOOKUP($G1657,通讯通路门店!$S$4:$S$993931,通讯通路门店!$A$4:$A$993931,0,0),"")</f>
        <v>海南省</v>
      </c>
      <c r="B1657" s="99" t="str">
        <f>IFERROR(_xlfn.XLOOKUP($G1657,通讯通路门店!$S$4:$S$993931,通讯通路门店!$B$4:$B$993931,0,0),"")</f>
        <v>东方市</v>
      </c>
      <c r="C1657" s="99" t="str">
        <f>IFERROR(_xlfn.XLOOKUP($G1657,通讯通路门店!$S$4:$S$993931,通讯通路门店!$C$4:$C$993931,0,0),"")</f>
        <v>东方市</v>
      </c>
      <c r="D1657" s="99" t="str">
        <f>IFERROR(_xlfn.XLOOKUP($G1657,通讯通路门店!$S$4:$S$993931,通讯通路门店!$D$4:$D$993931,0,0),"")</f>
        <v>八所镇</v>
      </c>
      <c r="E1657" s="83"/>
      <c r="F1657" s="83"/>
      <c r="G1657" s="101"/>
      <c r="H1657" s="102">
        <f>IFERROR(_xlfn.XLOOKUP($G1657,通讯通路门店!$S$4:$S$993931,通讯通路门店!$R$4:$R$993931,0,0),"")</f>
        <v>0</v>
      </c>
      <c r="I1657" s="83"/>
      <c r="J1657" s="83"/>
      <c r="K1657" s="83"/>
      <c r="L1657" s="83"/>
      <c r="M1657" s="83"/>
      <c r="N1657" s="83"/>
      <c r="O1657" s="83"/>
      <c r="P1657" s="83"/>
      <c r="Q1657" s="83"/>
      <c r="R1657" s="83"/>
      <c r="S1657" s="83"/>
      <c r="T1657" s="83"/>
      <c r="U1657" s="99">
        <f>COUNTIF(通讯通路门店!$S:$S,$G1657)</f>
        <v>0</v>
      </c>
      <c r="V1657" s="99">
        <f>COUNTIFS(通讯通路门店!$S:$S,$G1657,通讯通路门店!$J:$J,"综合卖场")</f>
        <v>0</v>
      </c>
      <c r="W1657" s="99">
        <f>SUMIFS(通讯通路门店!$AJ:$AJ,通讯通路门店!$S:$S,通讯客户沙盘!$G1657)</f>
        <v>0</v>
      </c>
      <c r="X1657" s="99">
        <f t="shared" si="125"/>
        <v>0</v>
      </c>
      <c r="Y1657" s="99">
        <f>COUNTIFS(通讯通路门店!$S:$S,$G1657,通讯通路门店!$J:$J,"荣耀体验店")+COUNTIFS(通讯通路门店!$S:$S,$G1657,通讯通路门店!$J:$J,"荣耀授权专卖店")</f>
        <v>0</v>
      </c>
      <c r="Z1657" s="99">
        <f>COUNTIFS(通讯通路门店!$S:$S,$G1657,通讯通路门店!$J:$J,"VIVO体验店")</f>
        <v>0</v>
      </c>
      <c r="AA1657" s="99">
        <f>COUNTIFS(通讯通路门店!$S:$S,$G1657,通讯通路门店!$J:$J,"OPPO体验店")</f>
        <v>0</v>
      </c>
      <c r="AB1657" s="99">
        <f>COUNTIFS(通讯通路门店!$S:$S,$G1657,通讯通路门店!$J:$J,"华为授权体验店")+COUNTIFS(通讯通路门店!$S:$S,$G1657,通讯通路门店!$J:$J,"华为堡垒店")</f>
        <v>0</v>
      </c>
      <c r="AC1657" s="99">
        <f>COUNTIFS(通讯通路门店!$S:$S,$G1657,通讯通路门店!$J:$J,"小米体验店")</f>
        <v>0</v>
      </c>
      <c r="AD1657" s="99">
        <f>COUNTIFS(通讯通路门店!$S:$S,$G1657,通讯通路门店!$J:$J,"苹果体验店")</f>
        <v>0</v>
      </c>
      <c r="AE1657" s="99">
        <f>COUNTIFS(通讯通路门店!$S:$S,$G1657,通讯通路门店!$J:$J,"其他品牌专卖店")</f>
        <v>0</v>
      </c>
      <c r="AF1657" s="99">
        <f>SUMIFS(通讯通路门店!$BI:$BI,通讯通路门店!$S:$S,$G1657)</f>
        <v>0</v>
      </c>
      <c r="AG1657" s="99">
        <f>SUMIFS(通讯通路门店!$BH:$BH,通讯通路门店!$S:$S,$G1657)</f>
        <v>0</v>
      </c>
      <c r="AH1657" s="99">
        <f t="shared" si="126"/>
        <v>0</v>
      </c>
      <c r="AI1657" s="99">
        <f>SUMIFS(通讯通路门店!$BB:$BB,通讯通路门店!$S:$S,$G1657)</f>
        <v>0</v>
      </c>
      <c r="AJ1657" s="99">
        <f>SUMIFS(通讯通路门店!$BE:$BE,通讯通路门店!$S:$S,$G1657)</f>
        <v>0</v>
      </c>
      <c r="AK1657" s="99">
        <f>SUMIFS(通讯通路门店!$BG:$BG,通讯通路门店!$S:$S,$G1657)</f>
        <v>0</v>
      </c>
      <c r="AL1657" s="99">
        <f>SUMIFS(通讯通路门店!$BC:$BC,通讯通路门店!$S:$S,$G1657)</f>
        <v>0</v>
      </c>
      <c r="AM1657" s="99">
        <f>SUMIFS(通讯通路门店!$BD:$BD,通讯通路门店!$S:$S,$G1657)</f>
        <v>0</v>
      </c>
      <c r="AN1657" s="99">
        <f>SUMIFS(通讯通路门店!$BF:$BF,通讯通路门店!$S:$S,$G1657)</f>
        <v>0</v>
      </c>
      <c r="AO1657" s="99">
        <f t="shared" si="127"/>
        <v>0</v>
      </c>
      <c r="AP1657" s="99">
        <f>SUMIFS(通讯通路门店!$K:$K,通讯通路门店!$S:$S,$G1657)</f>
        <v>0</v>
      </c>
      <c r="AQ1657" s="83"/>
      <c r="AR1657" s="99">
        <f>SUMIFS(通讯通路门店!$T:$T,通讯通路门店!$S:$S,$G1657)</f>
        <v>0</v>
      </c>
      <c r="AS1657" s="99">
        <f>SUMIFS(通讯通路门店!$U:$U,通讯通路门店!$S:$S,$G1657)</f>
        <v>0</v>
      </c>
      <c r="AT1657" s="99">
        <f>SUMIFS(通讯通路门店!$V:$V,通讯通路门店!$S:$S,$G1657)</f>
        <v>0</v>
      </c>
      <c r="AU1657" s="99">
        <f>SUMIFS(通讯通路门店!$W:$W,通讯通路门店!$S:$S,$G1657)</f>
        <v>0</v>
      </c>
      <c r="AV1657" s="99">
        <f>SUMIFS(通讯通路门店!$Z:$Z,通讯通路门店!$S:$S,$G1657)</f>
        <v>0</v>
      </c>
      <c r="AW1657" s="99">
        <f>SUMIFS(通讯通路门店!$AB:$AB,通讯通路门店!$S:$S,$G1657)</f>
        <v>0</v>
      </c>
      <c r="AX1657" s="99">
        <f>SUMIFS(通讯通路门店!$X:$X,通讯通路门店!$S:$S,$G1657)</f>
        <v>0</v>
      </c>
      <c r="AY1657" s="99">
        <f>SUMIFS(通讯通路门店!$Y:$Y,通讯通路门店!$S:$S,$G1657)</f>
        <v>0</v>
      </c>
      <c r="AZ1657" s="99">
        <f>SUMIFS(通讯通路门店!$AA:$AA,通讯通路门店!$S:$S,$G1657)</f>
        <v>0</v>
      </c>
      <c r="BA1657" s="99">
        <f t="shared" si="128"/>
        <v>0</v>
      </c>
      <c r="BB1657" s="99">
        <f t="shared" si="129"/>
        <v>0</v>
      </c>
      <c r="BC1657" s="99">
        <f>SUMIFS(通讯通路门店!$W:$W,通讯通路门店!$S:$S,$G1657,通讯通路门店!$J:$J,"荣耀体验店")+SUMIFS(通讯通路门店!$W:$W,通讯通路门店!$S:$S,$G1657,通讯通路门店!$J:$J,"荣耀授权专卖店")</f>
        <v>0</v>
      </c>
      <c r="BD1657" s="99">
        <f>SUMIFS(通讯通路门店!$Z:$Z,通讯通路门店!$S:$S,$G1657,通讯通路门店!$J:$J,"VIVO体验店")</f>
        <v>0</v>
      </c>
      <c r="BE1657" s="99">
        <f>SUMIFS(通讯通路门店!$AB:$AB,通讯通路门店!$S:$S,$G1657,通讯通路门店!$J:$J,"OPPO体验店")</f>
        <v>0</v>
      </c>
      <c r="BF1657" s="99">
        <f>SUMIFS(通讯通路门店!$X:$X,通讯通路门店!$S:$S,$G1657,通讯通路门店!$J:$J,"华为授权体验店")+SUMIFS(通讯通路门店!$AA:$AA,通讯通路门店!$S:$S,$G1657,通讯通路门店!$J:$J,"华为堡垒店")</f>
        <v>0</v>
      </c>
      <c r="BG1657" s="99">
        <f>SUMIFS(通讯通路门店!$Y:$Y,通讯通路门店!$S:$S,$G1657,通讯通路门店!$J:$J,"小米体验店")</f>
        <v>0</v>
      </c>
      <c r="BH1657" s="99">
        <f>SUMIFS(通讯通路门店!$AA:$AA,通讯通路门店!$S:$S,$G1657,通讯通路门店!$J:$J,"苹果体验店")</f>
        <v>0</v>
      </c>
      <c r="BI1657" s="99">
        <f>SUMIFS(通讯通路门店!$K:$K,通讯通路门店!$S:$S,$G1657,通讯通路门店!$J:$J,"其他品牌专卖店")</f>
        <v>0</v>
      </c>
      <c r="BJ1657" s="99">
        <f>SUMIFS(通讯通路门店!$AC:$AC,通讯通路门店!$S:$S,$G1657)</f>
        <v>0</v>
      </c>
      <c r="BK1657" s="99">
        <f>SUMIFS(通讯通路门店!$AD:$AD,通讯通路门店!$S:$S,$G1657)</f>
        <v>0</v>
      </c>
      <c r="BL1657" s="99">
        <f>SUMIFS(通讯通路门店!$AE:$AE,通讯通路门店!$S:$S,$G1657)</f>
        <v>0</v>
      </c>
      <c r="BM1657" s="99">
        <f>SUMIFS(通讯通路门店!$AF:$AF,通讯通路门店!$S:$S,$G1657)</f>
        <v>0</v>
      </c>
      <c r="BN1657" s="99">
        <f>SUMIFS(通讯通路门店!$AG:$AG,通讯通路门店!$S:$S,$G1657)</f>
        <v>0</v>
      </c>
      <c r="BO1657" s="99">
        <f>SUMIFS(通讯通路门店!$AH:$AH,通讯通路门店!$S:$S,$G1657)</f>
        <v>0</v>
      </c>
      <c r="BP1657" s="99">
        <f>SUMIFS(通讯通路门店!$AI:$AI,通讯通路门店!$S:$S,$G1657)</f>
        <v>0</v>
      </c>
      <c r="BQ1657" s="83"/>
    </row>
    <row r="1658" spans="1:69">
      <c r="A1658" s="99" t="str">
        <f>IFERROR(_xlfn.XLOOKUP($G1658,通讯通路门店!$S$4:$S$993931,通讯通路门店!$A$4:$A$993931,0,0),"")</f>
        <v>海南省</v>
      </c>
      <c r="B1658" s="99" t="str">
        <f>IFERROR(_xlfn.XLOOKUP($G1658,通讯通路门店!$S$4:$S$993931,通讯通路门店!$B$4:$B$993931,0,0),"")</f>
        <v>东方市</v>
      </c>
      <c r="C1658" s="99" t="str">
        <f>IFERROR(_xlfn.XLOOKUP($G1658,通讯通路门店!$S$4:$S$993931,通讯通路门店!$C$4:$C$993931,0,0),"")</f>
        <v>东方市</v>
      </c>
      <c r="D1658" s="99" t="str">
        <f>IFERROR(_xlfn.XLOOKUP($G1658,通讯通路门店!$S$4:$S$993931,通讯通路门店!$D$4:$D$993931,0,0),"")</f>
        <v>八所镇</v>
      </c>
      <c r="E1658" s="83"/>
      <c r="F1658" s="83"/>
      <c r="G1658" s="101"/>
      <c r="H1658" s="102">
        <f>IFERROR(_xlfn.XLOOKUP($G1658,通讯通路门店!$S$4:$S$993931,通讯通路门店!$R$4:$R$993931,0,0),"")</f>
        <v>0</v>
      </c>
      <c r="I1658" s="83"/>
      <c r="J1658" s="83"/>
      <c r="K1658" s="83"/>
      <c r="L1658" s="83"/>
      <c r="M1658" s="83"/>
      <c r="N1658" s="83"/>
      <c r="O1658" s="83"/>
      <c r="P1658" s="83"/>
      <c r="Q1658" s="83"/>
      <c r="R1658" s="83"/>
      <c r="S1658" s="83"/>
      <c r="T1658" s="83"/>
      <c r="U1658" s="99">
        <f>COUNTIF(通讯通路门店!$S:$S,$G1658)</f>
        <v>0</v>
      </c>
      <c r="V1658" s="99">
        <f>COUNTIFS(通讯通路门店!$S:$S,$G1658,通讯通路门店!$J:$J,"综合卖场")</f>
        <v>0</v>
      </c>
      <c r="W1658" s="99">
        <f>SUMIFS(通讯通路门店!$AJ:$AJ,通讯通路门店!$S:$S,通讯客户沙盘!$G1658)</f>
        <v>0</v>
      </c>
      <c r="X1658" s="99">
        <f t="shared" si="125"/>
        <v>0</v>
      </c>
      <c r="Y1658" s="99">
        <f>COUNTIFS(通讯通路门店!$S:$S,$G1658,通讯通路门店!$J:$J,"荣耀体验店")+COUNTIFS(通讯通路门店!$S:$S,$G1658,通讯通路门店!$J:$J,"荣耀授权专卖店")</f>
        <v>0</v>
      </c>
      <c r="Z1658" s="99">
        <f>COUNTIFS(通讯通路门店!$S:$S,$G1658,通讯通路门店!$J:$J,"VIVO体验店")</f>
        <v>0</v>
      </c>
      <c r="AA1658" s="99">
        <f>COUNTIFS(通讯通路门店!$S:$S,$G1658,通讯通路门店!$J:$J,"OPPO体验店")</f>
        <v>0</v>
      </c>
      <c r="AB1658" s="99">
        <f>COUNTIFS(通讯通路门店!$S:$S,$G1658,通讯通路门店!$J:$J,"华为授权体验店")+COUNTIFS(通讯通路门店!$S:$S,$G1658,通讯通路门店!$J:$J,"华为堡垒店")</f>
        <v>0</v>
      </c>
      <c r="AC1658" s="99">
        <f>COUNTIFS(通讯通路门店!$S:$S,$G1658,通讯通路门店!$J:$J,"小米体验店")</f>
        <v>0</v>
      </c>
      <c r="AD1658" s="99">
        <f>COUNTIFS(通讯通路门店!$S:$S,$G1658,通讯通路门店!$J:$J,"苹果体验店")</f>
        <v>0</v>
      </c>
      <c r="AE1658" s="99">
        <f>COUNTIFS(通讯通路门店!$S:$S,$G1658,通讯通路门店!$J:$J,"其他品牌专卖店")</f>
        <v>0</v>
      </c>
      <c r="AF1658" s="99">
        <f>SUMIFS(通讯通路门店!$BI:$BI,通讯通路门店!$S:$S,$G1658)</f>
        <v>0</v>
      </c>
      <c r="AG1658" s="99">
        <f>SUMIFS(通讯通路门店!$BH:$BH,通讯通路门店!$S:$S,$G1658)</f>
        <v>0</v>
      </c>
      <c r="AH1658" s="99">
        <f t="shared" si="126"/>
        <v>0</v>
      </c>
      <c r="AI1658" s="99">
        <f>SUMIFS(通讯通路门店!$BB:$BB,通讯通路门店!$S:$S,$G1658)</f>
        <v>0</v>
      </c>
      <c r="AJ1658" s="99">
        <f>SUMIFS(通讯通路门店!$BE:$BE,通讯通路门店!$S:$S,$G1658)</f>
        <v>0</v>
      </c>
      <c r="AK1658" s="99">
        <f>SUMIFS(通讯通路门店!$BG:$BG,通讯通路门店!$S:$S,$G1658)</f>
        <v>0</v>
      </c>
      <c r="AL1658" s="99">
        <f>SUMIFS(通讯通路门店!$BC:$BC,通讯通路门店!$S:$S,$G1658)</f>
        <v>0</v>
      </c>
      <c r="AM1658" s="99">
        <f>SUMIFS(通讯通路门店!$BD:$BD,通讯通路门店!$S:$S,$G1658)</f>
        <v>0</v>
      </c>
      <c r="AN1658" s="99">
        <f>SUMIFS(通讯通路门店!$BF:$BF,通讯通路门店!$S:$S,$G1658)</f>
        <v>0</v>
      </c>
      <c r="AO1658" s="99">
        <f t="shared" si="127"/>
        <v>0</v>
      </c>
      <c r="AP1658" s="99">
        <f>SUMIFS(通讯通路门店!$K:$K,通讯通路门店!$S:$S,$G1658)</f>
        <v>0</v>
      </c>
      <c r="AQ1658" s="83"/>
      <c r="AR1658" s="99">
        <f>SUMIFS(通讯通路门店!$T:$T,通讯通路门店!$S:$S,$G1658)</f>
        <v>0</v>
      </c>
      <c r="AS1658" s="99">
        <f>SUMIFS(通讯通路门店!$U:$U,通讯通路门店!$S:$S,$G1658)</f>
        <v>0</v>
      </c>
      <c r="AT1658" s="99">
        <f>SUMIFS(通讯通路门店!$V:$V,通讯通路门店!$S:$S,$G1658)</f>
        <v>0</v>
      </c>
      <c r="AU1658" s="99">
        <f>SUMIFS(通讯通路门店!$W:$W,通讯通路门店!$S:$S,$G1658)</f>
        <v>0</v>
      </c>
      <c r="AV1658" s="99">
        <f>SUMIFS(通讯通路门店!$Z:$Z,通讯通路门店!$S:$S,$G1658)</f>
        <v>0</v>
      </c>
      <c r="AW1658" s="99">
        <f>SUMIFS(通讯通路门店!$AB:$AB,通讯通路门店!$S:$S,$G1658)</f>
        <v>0</v>
      </c>
      <c r="AX1658" s="99">
        <f>SUMIFS(通讯通路门店!$X:$X,通讯通路门店!$S:$S,$G1658)</f>
        <v>0</v>
      </c>
      <c r="AY1658" s="99">
        <f>SUMIFS(通讯通路门店!$Y:$Y,通讯通路门店!$S:$S,$G1658)</f>
        <v>0</v>
      </c>
      <c r="AZ1658" s="99">
        <f>SUMIFS(通讯通路门店!$AA:$AA,通讯通路门店!$S:$S,$G1658)</f>
        <v>0</v>
      </c>
      <c r="BA1658" s="99">
        <f t="shared" si="128"/>
        <v>0</v>
      </c>
      <c r="BB1658" s="99">
        <f t="shared" si="129"/>
        <v>0</v>
      </c>
      <c r="BC1658" s="99">
        <f>SUMIFS(通讯通路门店!$W:$W,通讯通路门店!$S:$S,$G1658,通讯通路门店!$J:$J,"荣耀体验店")+SUMIFS(通讯通路门店!$W:$W,通讯通路门店!$S:$S,$G1658,通讯通路门店!$J:$J,"荣耀授权专卖店")</f>
        <v>0</v>
      </c>
      <c r="BD1658" s="99">
        <f>SUMIFS(通讯通路门店!$Z:$Z,通讯通路门店!$S:$S,$G1658,通讯通路门店!$J:$J,"VIVO体验店")</f>
        <v>0</v>
      </c>
      <c r="BE1658" s="99">
        <f>SUMIFS(通讯通路门店!$AB:$AB,通讯通路门店!$S:$S,$G1658,通讯通路门店!$J:$J,"OPPO体验店")</f>
        <v>0</v>
      </c>
      <c r="BF1658" s="99">
        <f>SUMIFS(通讯通路门店!$X:$X,通讯通路门店!$S:$S,$G1658,通讯通路门店!$J:$J,"华为授权体验店")+SUMIFS(通讯通路门店!$AA:$AA,通讯通路门店!$S:$S,$G1658,通讯通路门店!$J:$J,"华为堡垒店")</f>
        <v>0</v>
      </c>
      <c r="BG1658" s="99">
        <f>SUMIFS(通讯通路门店!$Y:$Y,通讯通路门店!$S:$S,$G1658,通讯通路门店!$J:$J,"小米体验店")</f>
        <v>0</v>
      </c>
      <c r="BH1658" s="99">
        <f>SUMIFS(通讯通路门店!$AA:$AA,通讯通路门店!$S:$S,$G1658,通讯通路门店!$J:$J,"苹果体验店")</f>
        <v>0</v>
      </c>
      <c r="BI1658" s="99">
        <f>SUMIFS(通讯通路门店!$K:$K,通讯通路门店!$S:$S,$G1658,通讯通路门店!$J:$J,"其他品牌专卖店")</f>
        <v>0</v>
      </c>
      <c r="BJ1658" s="99">
        <f>SUMIFS(通讯通路门店!$AC:$AC,通讯通路门店!$S:$S,$G1658)</f>
        <v>0</v>
      </c>
      <c r="BK1658" s="99">
        <f>SUMIFS(通讯通路门店!$AD:$AD,通讯通路门店!$S:$S,$G1658)</f>
        <v>0</v>
      </c>
      <c r="BL1658" s="99">
        <f>SUMIFS(通讯通路门店!$AE:$AE,通讯通路门店!$S:$S,$G1658)</f>
        <v>0</v>
      </c>
      <c r="BM1658" s="99">
        <f>SUMIFS(通讯通路门店!$AF:$AF,通讯通路门店!$S:$S,$G1658)</f>
        <v>0</v>
      </c>
      <c r="BN1658" s="99">
        <f>SUMIFS(通讯通路门店!$AG:$AG,通讯通路门店!$S:$S,$G1658)</f>
        <v>0</v>
      </c>
      <c r="BO1658" s="99">
        <f>SUMIFS(通讯通路门店!$AH:$AH,通讯通路门店!$S:$S,$G1658)</f>
        <v>0</v>
      </c>
      <c r="BP1658" s="99">
        <f>SUMIFS(通讯通路门店!$AI:$AI,通讯通路门店!$S:$S,$G1658)</f>
        <v>0</v>
      </c>
      <c r="BQ1658" s="83"/>
    </row>
    <row r="1659" spans="1:69">
      <c r="A1659" s="99" t="str">
        <f>IFERROR(_xlfn.XLOOKUP($G1659,通讯通路门店!$S$4:$S$993931,通讯通路门店!$A$4:$A$993931,0,0),"")</f>
        <v>海南省</v>
      </c>
      <c r="B1659" s="99" t="str">
        <f>IFERROR(_xlfn.XLOOKUP($G1659,通讯通路门店!$S$4:$S$993931,通讯通路门店!$B$4:$B$993931,0,0),"")</f>
        <v>东方市</v>
      </c>
      <c r="C1659" s="99" t="str">
        <f>IFERROR(_xlfn.XLOOKUP($G1659,通讯通路门店!$S$4:$S$993931,通讯通路门店!$C$4:$C$993931,0,0),"")</f>
        <v>东方市</v>
      </c>
      <c r="D1659" s="99" t="str">
        <f>IFERROR(_xlfn.XLOOKUP($G1659,通讯通路门店!$S$4:$S$993931,通讯通路门店!$D$4:$D$993931,0,0),"")</f>
        <v>八所镇</v>
      </c>
      <c r="E1659" s="83"/>
      <c r="F1659" s="83"/>
      <c r="G1659" s="101"/>
      <c r="H1659" s="102">
        <f>IFERROR(_xlfn.XLOOKUP($G1659,通讯通路门店!$S$4:$S$993931,通讯通路门店!$R$4:$R$993931,0,0),"")</f>
        <v>0</v>
      </c>
      <c r="I1659" s="83"/>
      <c r="J1659" s="83"/>
      <c r="K1659" s="83"/>
      <c r="L1659" s="83"/>
      <c r="M1659" s="83"/>
      <c r="N1659" s="83"/>
      <c r="O1659" s="83"/>
      <c r="P1659" s="83"/>
      <c r="Q1659" s="83"/>
      <c r="R1659" s="83"/>
      <c r="S1659" s="83"/>
      <c r="T1659" s="83"/>
      <c r="U1659" s="99">
        <f>COUNTIF(通讯通路门店!$S:$S,$G1659)</f>
        <v>0</v>
      </c>
      <c r="V1659" s="99">
        <f>COUNTIFS(通讯通路门店!$S:$S,$G1659,通讯通路门店!$J:$J,"综合卖场")</f>
        <v>0</v>
      </c>
      <c r="W1659" s="99">
        <f>SUMIFS(通讯通路门店!$AJ:$AJ,通讯通路门店!$S:$S,通讯客户沙盘!$G1659)</f>
        <v>0</v>
      </c>
      <c r="X1659" s="99">
        <f t="shared" si="125"/>
        <v>0</v>
      </c>
      <c r="Y1659" s="99">
        <f>COUNTIFS(通讯通路门店!$S:$S,$G1659,通讯通路门店!$J:$J,"荣耀体验店")+COUNTIFS(通讯通路门店!$S:$S,$G1659,通讯通路门店!$J:$J,"荣耀授权专卖店")</f>
        <v>0</v>
      </c>
      <c r="Z1659" s="99">
        <f>COUNTIFS(通讯通路门店!$S:$S,$G1659,通讯通路门店!$J:$J,"VIVO体验店")</f>
        <v>0</v>
      </c>
      <c r="AA1659" s="99">
        <f>COUNTIFS(通讯通路门店!$S:$S,$G1659,通讯通路门店!$J:$J,"OPPO体验店")</f>
        <v>0</v>
      </c>
      <c r="AB1659" s="99">
        <f>COUNTIFS(通讯通路门店!$S:$S,$G1659,通讯通路门店!$J:$J,"华为授权体验店")+COUNTIFS(通讯通路门店!$S:$S,$G1659,通讯通路门店!$J:$J,"华为堡垒店")</f>
        <v>0</v>
      </c>
      <c r="AC1659" s="99">
        <f>COUNTIFS(通讯通路门店!$S:$S,$G1659,通讯通路门店!$J:$J,"小米体验店")</f>
        <v>0</v>
      </c>
      <c r="AD1659" s="99">
        <f>COUNTIFS(通讯通路门店!$S:$S,$G1659,通讯通路门店!$J:$J,"苹果体验店")</f>
        <v>0</v>
      </c>
      <c r="AE1659" s="99">
        <f>COUNTIFS(通讯通路门店!$S:$S,$G1659,通讯通路门店!$J:$J,"其他品牌专卖店")</f>
        <v>0</v>
      </c>
      <c r="AF1659" s="99">
        <f>SUMIFS(通讯通路门店!$BI:$BI,通讯通路门店!$S:$S,$G1659)</f>
        <v>0</v>
      </c>
      <c r="AG1659" s="99">
        <f>SUMIFS(通讯通路门店!$BH:$BH,通讯通路门店!$S:$S,$G1659)</f>
        <v>0</v>
      </c>
      <c r="AH1659" s="99">
        <f t="shared" si="126"/>
        <v>0</v>
      </c>
      <c r="AI1659" s="99">
        <f>SUMIFS(通讯通路门店!$BB:$BB,通讯通路门店!$S:$S,$G1659)</f>
        <v>0</v>
      </c>
      <c r="AJ1659" s="99">
        <f>SUMIFS(通讯通路门店!$BE:$BE,通讯通路门店!$S:$S,$G1659)</f>
        <v>0</v>
      </c>
      <c r="AK1659" s="99">
        <f>SUMIFS(通讯通路门店!$BG:$BG,通讯通路门店!$S:$S,$G1659)</f>
        <v>0</v>
      </c>
      <c r="AL1659" s="99">
        <f>SUMIFS(通讯通路门店!$BC:$BC,通讯通路门店!$S:$S,$G1659)</f>
        <v>0</v>
      </c>
      <c r="AM1659" s="99">
        <f>SUMIFS(通讯通路门店!$BD:$BD,通讯通路门店!$S:$S,$G1659)</f>
        <v>0</v>
      </c>
      <c r="AN1659" s="99">
        <f>SUMIFS(通讯通路门店!$BF:$BF,通讯通路门店!$S:$S,$G1659)</f>
        <v>0</v>
      </c>
      <c r="AO1659" s="99">
        <f t="shared" si="127"/>
        <v>0</v>
      </c>
      <c r="AP1659" s="99">
        <f>SUMIFS(通讯通路门店!$K:$K,通讯通路门店!$S:$S,$G1659)</f>
        <v>0</v>
      </c>
      <c r="AQ1659" s="83"/>
      <c r="AR1659" s="99">
        <f>SUMIFS(通讯通路门店!$T:$T,通讯通路门店!$S:$S,$G1659)</f>
        <v>0</v>
      </c>
      <c r="AS1659" s="99">
        <f>SUMIFS(通讯通路门店!$U:$U,通讯通路门店!$S:$S,$G1659)</f>
        <v>0</v>
      </c>
      <c r="AT1659" s="99">
        <f>SUMIFS(通讯通路门店!$V:$V,通讯通路门店!$S:$S,$G1659)</f>
        <v>0</v>
      </c>
      <c r="AU1659" s="99">
        <f>SUMIFS(通讯通路门店!$W:$W,通讯通路门店!$S:$S,$G1659)</f>
        <v>0</v>
      </c>
      <c r="AV1659" s="99">
        <f>SUMIFS(通讯通路门店!$Z:$Z,通讯通路门店!$S:$S,$G1659)</f>
        <v>0</v>
      </c>
      <c r="AW1659" s="99">
        <f>SUMIFS(通讯通路门店!$AB:$AB,通讯通路门店!$S:$S,$G1659)</f>
        <v>0</v>
      </c>
      <c r="AX1659" s="99">
        <f>SUMIFS(通讯通路门店!$X:$X,通讯通路门店!$S:$S,$G1659)</f>
        <v>0</v>
      </c>
      <c r="AY1659" s="99">
        <f>SUMIFS(通讯通路门店!$Y:$Y,通讯通路门店!$S:$S,$G1659)</f>
        <v>0</v>
      </c>
      <c r="AZ1659" s="99">
        <f>SUMIFS(通讯通路门店!$AA:$AA,通讯通路门店!$S:$S,$G1659)</f>
        <v>0</v>
      </c>
      <c r="BA1659" s="99">
        <f t="shared" si="128"/>
        <v>0</v>
      </c>
      <c r="BB1659" s="99">
        <f t="shared" si="129"/>
        <v>0</v>
      </c>
      <c r="BC1659" s="99">
        <f>SUMIFS(通讯通路门店!$W:$W,通讯通路门店!$S:$S,$G1659,通讯通路门店!$J:$J,"荣耀体验店")+SUMIFS(通讯通路门店!$W:$W,通讯通路门店!$S:$S,$G1659,通讯通路门店!$J:$J,"荣耀授权专卖店")</f>
        <v>0</v>
      </c>
      <c r="BD1659" s="99">
        <f>SUMIFS(通讯通路门店!$Z:$Z,通讯通路门店!$S:$S,$G1659,通讯通路门店!$J:$J,"VIVO体验店")</f>
        <v>0</v>
      </c>
      <c r="BE1659" s="99">
        <f>SUMIFS(通讯通路门店!$AB:$AB,通讯通路门店!$S:$S,$G1659,通讯通路门店!$J:$J,"OPPO体验店")</f>
        <v>0</v>
      </c>
      <c r="BF1659" s="99">
        <f>SUMIFS(通讯通路门店!$X:$X,通讯通路门店!$S:$S,$G1659,通讯通路门店!$J:$J,"华为授权体验店")+SUMIFS(通讯通路门店!$AA:$AA,通讯通路门店!$S:$S,$G1659,通讯通路门店!$J:$J,"华为堡垒店")</f>
        <v>0</v>
      </c>
      <c r="BG1659" s="99">
        <f>SUMIFS(通讯通路门店!$Y:$Y,通讯通路门店!$S:$S,$G1659,通讯通路门店!$J:$J,"小米体验店")</f>
        <v>0</v>
      </c>
      <c r="BH1659" s="99">
        <f>SUMIFS(通讯通路门店!$AA:$AA,通讯通路门店!$S:$S,$G1659,通讯通路门店!$J:$J,"苹果体验店")</f>
        <v>0</v>
      </c>
      <c r="BI1659" s="99">
        <f>SUMIFS(通讯通路门店!$K:$K,通讯通路门店!$S:$S,$G1659,通讯通路门店!$J:$J,"其他品牌专卖店")</f>
        <v>0</v>
      </c>
      <c r="BJ1659" s="99">
        <f>SUMIFS(通讯通路门店!$AC:$AC,通讯通路门店!$S:$S,$G1659)</f>
        <v>0</v>
      </c>
      <c r="BK1659" s="99">
        <f>SUMIFS(通讯通路门店!$AD:$AD,通讯通路门店!$S:$S,$G1659)</f>
        <v>0</v>
      </c>
      <c r="BL1659" s="99">
        <f>SUMIFS(通讯通路门店!$AE:$AE,通讯通路门店!$S:$S,$G1659)</f>
        <v>0</v>
      </c>
      <c r="BM1659" s="99">
        <f>SUMIFS(通讯通路门店!$AF:$AF,通讯通路门店!$S:$S,$G1659)</f>
        <v>0</v>
      </c>
      <c r="BN1659" s="99">
        <f>SUMIFS(通讯通路门店!$AG:$AG,通讯通路门店!$S:$S,$G1659)</f>
        <v>0</v>
      </c>
      <c r="BO1659" s="99">
        <f>SUMIFS(通讯通路门店!$AH:$AH,通讯通路门店!$S:$S,$G1659)</f>
        <v>0</v>
      </c>
      <c r="BP1659" s="99">
        <f>SUMIFS(通讯通路门店!$AI:$AI,通讯通路门店!$S:$S,$G1659)</f>
        <v>0</v>
      </c>
      <c r="BQ1659" s="83"/>
    </row>
    <row r="1660" spans="1:69">
      <c r="A1660" s="99" t="str">
        <f>IFERROR(_xlfn.XLOOKUP($G1660,通讯通路门店!$S$4:$S$993931,通讯通路门店!$A$4:$A$993931,0,0),"")</f>
        <v>海南省</v>
      </c>
      <c r="B1660" s="99" t="str">
        <f>IFERROR(_xlfn.XLOOKUP($G1660,通讯通路门店!$S$4:$S$993931,通讯通路门店!$B$4:$B$993931,0,0),"")</f>
        <v>东方市</v>
      </c>
      <c r="C1660" s="99" t="str">
        <f>IFERROR(_xlfn.XLOOKUP($G1660,通讯通路门店!$S$4:$S$993931,通讯通路门店!$C$4:$C$993931,0,0),"")</f>
        <v>东方市</v>
      </c>
      <c r="D1660" s="99" t="str">
        <f>IFERROR(_xlfn.XLOOKUP($G1660,通讯通路门店!$S$4:$S$993931,通讯通路门店!$D$4:$D$993931,0,0),"")</f>
        <v>八所镇</v>
      </c>
      <c r="E1660" s="83"/>
      <c r="F1660" s="83"/>
      <c r="G1660" s="101"/>
      <c r="H1660" s="102">
        <f>IFERROR(_xlfn.XLOOKUP($G1660,通讯通路门店!$S$4:$S$993931,通讯通路门店!$R$4:$R$993931,0,0),"")</f>
        <v>0</v>
      </c>
      <c r="I1660" s="83"/>
      <c r="J1660" s="83"/>
      <c r="K1660" s="83"/>
      <c r="L1660" s="83"/>
      <c r="M1660" s="83"/>
      <c r="N1660" s="83"/>
      <c r="O1660" s="83"/>
      <c r="P1660" s="83"/>
      <c r="Q1660" s="83"/>
      <c r="R1660" s="83"/>
      <c r="S1660" s="83"/>
      <c r="T1660" s="83"/>
      <c r="U1660" s="99">
        <f>COUNTIF(通讯通路门店!$S:$S,$G1660)</f>
        <v>0</v>
      </c>
      <c r="V1660" s="99">
        <f>COUNTIFS(通讯通路门店!$S:$S,$G1660,通讯通路门店!$J:$J,"综合卖场")</f>
        <v>0</v>
      </c>
      <c r="W1660" s="99">
        <f>SUMIFS(通讯通路门店!$AJ:$AJ,通讯通路门店!$S:$S,通讯客户沙盘!$G1660)</f>
        <v>0</v>
      </c>
      <c r="X1660" s="99">
        <f t="shared" si="125"/>
        <v>0</v>
      </c>
      <c r="Y1660" s="99">
        <f>COUNTIFS(通讯通路门店!$S:$S,$G1660,通讯通路门店!$J:$J,"荣耀体验店")+COUNTIFS(通讯通路门店!$S:$S,$G1660,通讯通路门店!$J:$J,"荣耀授权专卖店")</f>
        <v>0</v>
      </c>
      <c r="Z1660" s="99">
        <f>COUNTIFS(通讯通路门店!$S:$S,$G1660,通讯通路门店!$J:$J,"VIVO体验店")</f>
        <v>0</v>
      </c>
      <c r="AA1660" s="99">
        <f>COUNTIFS(通讯通路门店!$S:$S,$G1660,通讯通路门店!$J:$J,"OPPO体验店")</f>
        <v>0</v>
      </c>
      <c r="AB1660" s="99">
        <f>COUNTIFS(通讯通路门店!$S:$S,$G1660,通讯通路门店!$J:$J,"华为授权体验店")+COUNTIFS(通讯通路门店!$S:$S,$G1660,通讯通路门店!$J:$J,"华为堡垒店")</f>
        <v>0</v>
      </c>
      <c r="AC1660" s="99">
        <f>COUNTIFS(通讯通路门店!$S:$S,$G1660,通讯通路门店!$J:$J,"小米体验店")</f>
        <v>0</v>
      </c>
      <c r="AD1660" s="99">
        <f>COUNTIFS(通讯通路门店!$S:$S,$G1660,通讯通路门店!$J:$J,"苹果体验店")</f>
        <v>0</v>
      </c>
      <c r="AE1660" s="99">
        <f>COUNTIFS(通讯通路门店!$S:$S,$G1660,通讯通路门店!$J:$J,"其他品牌专卖店")</f>
        <v>0</v>
      </c>
      <c r="AF1660" s="99">
        <f>SUMIFS(通讯通路门店!$BI:$BI,通讯通路门店!$S:$S,$G1660)</f>
        <v>0</v>
      </c>
      <c r="AG1660" s="99">
        <f>SUMIFS(通讯通路门店!$BH:$BH,通讯通路门店!$S:$S,$G1660)</f>
        <v>0</v>
      </c>
      <c r="AH1660" s="99">
        <f t="shared" si="126"/>
        <v>0</v>
      </c>
      <c r="AI1660" s="99">
        <f>SUMIFS(通讯通路门店!$BB:$BB,通讯通路门店!$S:$S,$G1660)</f>
        <v>0</v>
      </c>
      <c r="AJ1660" s="99">
        <f>SUMIFS(通讯通路门店!$BE:$BE,通讯通路门店!$S:$S,$G1660)</f>
        <v>0</v>
      </c>
      <c r="AK1660" s="99">
        <f>SUMIFS(通讯通路门店!$BG:$BG,通讯通路门店!$S:$S,$G1660)</f>
        <v>0</v>
      </c>
      <c r="AL1660" s="99">
        <f>SUMIFS(通讯通路门店!$BC:$BC,通讯通路门店!$S:$S,$G1660)</f>
        <v>0</v>
      </c>
      <c r="AM1660" s="99">
        <f>SUMIFS(通讯通路门店!$BD:$BD,通讯通路门店!$S:$S,$G1660)</f>
        <v>0</v>
      </c>
      <c r="AN1660" s="99">
        <f>SUMIFS(通讯通路门店!$BF:$BF,通讯通路门店!$S:$S,$G1660)</f>
        <v>0</v>
      </c>
      <c r="AO1660" s="99">
        <f t="shared" si="127"/>
        <v>0</v>
      </c>
      <c r="AP1660" s="99">
        <f>SUMIFS(通讯通路门店!$K:$K,通讯通路门店!$S:$S,$G1660)</f>
        <v>0</v>
      </c>
      <c r="AQ1660" s="83"/>
      <c r="AR1660" s="99">
        <f>SUMIFS(通讯通路门店!$T:$T,通讯通路门店!$S:$S,$G1660)</f>
        <v>0</v>
      </c>
      <c r="AS1660" s="99">
        <f>SUMIFS(通讯通路门店!$U:$U,通讯通路门店!$S:$S,$G1660)</f>
        <v>0</v>
      </c>
      <c r="AT1660" s="99">
        <f>SUMIFS(通讯通路门店!$V:$V,通讯通路门店!$S:$S,$G1660)</f>
        <v>0</v>
      </c>
      <c r="AU1660" s="99">
        <f>SUMIFS(通讯通路门店!$W:$W,通讯通路门店!$S:$S,$G1660)</f>
        <v>0</v>
      </c>
      <c r="AV1660" s="99">
        <f>SUMIFS(通讯通路门店!$Z:$Z,通讯通路门店!$S:$S,$G1660)</f>
        <v>0</v>
      </c>
      <c r="AW1660" s="99">
        <f>SUMIFS(通讯通路门店!$AB:$AB,通讯通路门店!$S:$S,$G1660)</f>
        <v>0</v>
      </c>
      <c r="AX1660" s="99">
        <f>SUMIFS(通讯通路门店!$X:$X,通讯通路门店!$S:$S,$G1660)</f>
        <v>0</v>
      </c>
      <c r="AY1660" s="99">
        <f>SUMIFS(通讯通路门店!$Y:$Y,通讯通路门店!$S:$S,$G1660)</f>
        <v>0</v>
      </c>
      <c r="AZ1660" s="99">
        <f>SUMIFS(通讯通路门店!$AA:$AA,通讯通路门店!$S:$S,$G1660)</f>
        <v>0</v>
      </c>
      <c r="BA1660" s="99">
        <f t="shared" si="128"/>
        <v>0</v>
      </c>
      <c r="BB1660" s="99">
        <f t="shared" si="129"/>
        <v>0</v>
      </c>
      <c r="BC1660" s="99">
        <f>SUMIFS(通讯通路门店!$W:$W,通讯通路门店!$S:$S,$G1660,通讯通路门店!$J:$J,"荣耀体验店")+SUMIFS(通讯通路门店!$W:$W,通讯通路门店!$S:$S,$G1660,通讯通路门店!$J:$J,"荣耀授权专卖店")</f>
        <v>0</v>
      </c>
      <c r="BD1660" s="99">
        <f>SUMIFS(通讯通路门店!$Z:$Z,通讯通路门店!$S:$S,$G1660,通讯通路门店!$J:$J,"VIVO体验店")</f>
        <v>0</v>
      </c>
      <c r="BE1660" s="99">
        <f>SUMIFS(通讯通路门店!$AB:$AB,通讯通路门店!$S:$S,$G1660,通讯通路门店!$J:$J,"OPPO体验店")</f>
        <v>0</v>
      </c>
      <c r="BF1660" s="99">
        <f>SUMIFS(通讯通路门店!$X:$X,通讯通路门店!$S:$S,$G1660,通讯通路门店!$J:$J,"华为授权体验店")+SUMIFS(通讯通路门店!$AA:$AA,通讯通路门店!$S:$S,$G1660,通讯通路门店!$J:$J,"华为堡垒店")</f>
        <v>0</v>
      </c>
      <c r="BG1660" s="99">
        <f>SUMIFS(通讯通路门店!$Y:$Y,通讯通路门店!$S:$S,$G1660,通讯通路门店!$J:$J,"小米体验店")</f>
        <v>0</v>
      </c>
      <c r="BH1660" s="99">
        <f>SUMIFS(通讯通路门店!$AA:$AA,通讯通路门店!$S:$S,$G1660,通讯通路门店!$J:$J,"苹果体验店")</f>
        <v>0</v>
      </c>
      <c r="BI1660" s="99">
        <f>SUMIFS(通讯通路门店!$K:$K,通讯通路门店!$S:$S,$G1660,通讯通路门店!$J:$J,"其他品牌专卖店")</f>
        <v>0</v>
      </c>
      <c r="BJ1660" s="99">
        <f>SUMIFS(通讯通路门店!$AC:$AC,通讯通路门店!$S:$S,$G1660)</f>
        <v>0</v>
      </c>
      <c r="BK1660" s="99">
        <f>SUMIFS(通讯通路门店!$AD:$AD,通讯通路门店!$S:$S,$G1660)</f>
        <v>0</v>
      </c>
      <c r="BL1660" s="99">
        <f>SUMIFS(通讯通路门店!$AE:$AE,通讯通路门店!$S:$S,$G1660)</f>
        <v>0</v>
      </c>
      <c r="BM1660" s="99">
        <f>SUMIFS(通讯通路门店!$AF:$AF,通讯通路门店!$S:$S,$G1660)</f>
        <v>0</v>
      </c>
      <c r="BN1660" s="99">
        <f>SUMIFS(通讯通路门店!$AG:$AG,通讯通路门店!$S:$S,$G1660)</f>
        <v>0</v>
      </c>
      <c r="BO1660" s="99">
        <f>SUMIFS(通讯通路门店!$AH:$AH,通讯通路门店!$S:$S,$G1660)</f>
        <v>0</v>
      </c>
      <c r="BP1660" s="99">
        <f>SUMIFS(通讯通路门店!$AI:$AI,通讯通路门店!$S:$S,$G1660)</f>
        <v>0</v>
      </c>
      <c r="BQ1660" s="83"/>
    </row>
    <row r="1661" spans="1:69">
      <c r="A1661" s="99" t="str">
        <f>IFERROR(_xlfn.XLOOKUP($G1661,通讯通路门店!$S$4:$S$993931,通讯通路门店!$A$4:$A$993931,0,0),"")</f>
        <v>海南省</v>
      </c>
      <c r="B1661" s="99" t="str">
        <f>IFERROR(_xlfn.XLOOKUP($G1661,通讯通路门店!$S$4:$S$993931,通讯通路门店!$B$4:$B$993931,0,0),"")</f>
        <v>东方市</v>
      </c>
      <c r="C1661" s="99" t="str">
        <f>IFERROR(_xlfn.XLOOKUP($G1661,通讯通路门店!$S$4:$S$993931,通讯通路门店!$C$4:$C$993931,0,0),"")</f>
        <v>东方市</v>
      </c>
      <c r="D1661" s="99" t="str">
        <f>IFERROR(_xlfn.XLOOKUP($G1661,通讯通路门店!$S$4:$S$993931,通讯通路门店!$D$4:$D$993931,0,0),"")</f>
        <v>八所镇</v>
      </c>
      <c r="E1661" s="83"/>
      <c r="F1661" s="83"/>
      <c r="G1661" s="101"/>
      <c r="H1661" s="102">
        <f>IFERROR(_xlfn.XLOOKUP($G1661,通讯通路门店!$S$4:$S$993931,通讯通路门店!$R$4:$R$993931,0,0),"")</f>
        <v>0</v>
      </c>
      <c r="I1661" s="83"/>
      <c r="J1661" s="83"/>
      <c r="K1661" s="83"/>
      <c r="L1661" s="83"/>
      <c r="M1661" s="83"/>
      <c r="N1661" s="83"/>
      <c r="O1661" s="83"/>
      <c r="P1661" s="83"/>
      <c r="Q1661" s="83"/>
      <c r="R1661" s="83"/>
      <c r="S1661" s="83"/>
      <c r="T1661" s="83"/>
      <c r="U1661" s="99">
        <f>COUNTIF(通讯通路门店!$S:$S,$G1661)</f>
        <v>0</v>
      </c>
      <c r="V1661" s="99">
        <f>COUNTIFS(通讯通路门店!$S:$S,$G1661,通讯通路门店!$J:$J,"综合卖场")</f>
        <v>0</v>
      </c>
      <c r="W1661" s="99">
        <f>SUMIFS(通讯通路门店!$AJ:$AJ,通讯通路门店!$S:$S,通讯客户沙盘!$G1661)</f>
        <v>0</v>
      </c>
      <c r="X1661" s="99">
        <f t="shared" si="125"/>
        <v>0</v>
      </c>
      <c r="Y1661" s="99">
        <f>COUNTIFS(通讯通路门店!$S:$S,$G1661,通讯通路门店!$J:$J,"荣耀体验店")+COUNTIFS(通讯通路门店!$S:$S,$G1661,通讯通路门店!$J:$J,"荣耀授权专卖店")</f>
        <v>0</v>
      </c>
      <c r="Z1661" s="99">
        <f>COUNTIFS(通讯通路门店!$S:$S,$G1661,通讯通路门店!$J:$J,"VIVO体验店")</f>
        <v>0</v>
      </c>
      <c r="AA1661" s="99">
        <f>COUNTIFS(通讯通路门店!$S:$S,$G1661,通讯通路门店!$J:$J,"OPPO体验店")</f>
        <v>0</v>
      </c>
      <c r="AB1661" s="99">
        <f>COUNTIFS(通讯通路门店!$S:$S,$G1661,通讯通路门店!$J:$J,"华为授权体验店")+COUNTIFS(通讯通路门店!$S:$S,$G1661,通讯通路门店!$J:$J,"华为堡垒店")</f>
        <v>0</v>
      </c>
      <c r="AC1661" s="99">
        <f>COUNTIFS(通讯通路门店!$S:$S,$G1661,通讯通路门店!$J:$J,"小米体验店")</f>
        <v>0</v>
      </c>
      <c r="AD1661" s="99">
        <f>COUNTIFS(通讯通路门店!$S:$S,$G1661,通讯通路门店!$J:$J,"苹果体验店")</f>
        <v>0</v>
      </c>
      <c r="AE1661" s="99">
        <f>COUNTIFS(通讯通路门店!$S:$S,$G1661,通讯通路门店!$J:$J,"其他品牌专卖店")</f>
        <v>0</v>
      </c>
      <c r="AF1661" s="99">
        <f>SUMIFS(通讯通路门店!$BI:$BI,通讯通路门店!$S:$S,$G1661)</f>
        <v>0</v>
      </c>
      <c r="AG1661" s="99">
        <f>SUMIFS(通讯通路门店!$BH:$BH,通讯通路门店!$S:$S,$G1661)</f>
        <v>0</v>
      </c>
      <c r="AH1661" s="99">
        <f t="shared" si="126"/>
        <v>0</v>
      </c>
      <c r="AI1661" s="99">
        <f>SUMIFS(通讯通路门店!$BB:$BB,通讯通路门店!$S:$S,$G1661)</f>
        <v>0</v>
      </c>
      <c r="AJ1661" s="99">
        <f>SUMIFS(通讯通路门店!$BE:$BE,通讯通路门店!$S:$S,$G1661)</f>
        <v>0</v>
      </c>
      <c r="AK1661" s="99">
        <f>SUMIFS(通讯通路门店!$BG:$BG,通讯通路门店!$S:$S,$G1661)</f>
        <v>0</v>
      </c>
      <c r="AL1661" s="99">
        <f>SUMIFS(通讯通路门店!$BC:$BC,通讯通路门店!$S:$S,$G1661)</f>
        <v>0</v>
      </c>
      <c r="AM1661" s="99">
        <f>SUMIFS(通讯通路门店!$BD:$BD,通讯通路门店!$S:$S,$G1661)</f>
        <v>0</v>
      </c>
      <c r="AN1661" s="99">
        <f>SUMIFS(通讯通路门店!$BF:$BF,通讯通路门店!$S:$S,$G1661)</f>
        <v>0</v>
      </c>
      <c r="AO1661" s="99">
        <f t="shared" si="127"/>
        <v>0</v>
      </c>
      <c r="AP1661" s="99">
        <f>SUMIFS(通讯通路门店!$K:$K,通讯通路门店!$S:$S,$G1661)</f>
        <v>0</v>
      </c>
      <c r="AQ1661" s="83"/>
      <c r="AR1661" s="99">
        <f>SUMIFS(通讯通路门店!$T:$T,通讯通路门店!$S:$S,$G1661)</f>
        <v>0</v>
      </c>
      <c r="AS1661" s="99">
        <f>SUMIFS(通讯通路门店!$U:$U,通讯通路门店!$S:$S,$G1661)</f>
        <v>0</v>
      </c>
      <c r="AT1661" s="99">
        <f>SUMIFS(通讯通路门店!$V:$V,通讯通路门店!$S:$S,$G1661)</f>
        <v>0</v>
      </c>
      <c r="AU1661" s="99">
        <f>SUMIFS(通讯通路门店!$W:$W,通讯通路门店!$S:$S,$G1661)</f>
        <v>0</v>
      </c>
      <c r="AV1661" s="99">
        <f>SUMIFS(通讯通路门店!$Z:$Z,通讯通路门店!$S:$S,$G1661)</f>
        <v>0</v>
      </c>
      <c r="AW1661" s="99">
        <f>SUMIFS(通讯通路门店!$AB:$AB,通讯通路门店!$S:$S,$G1661)</f>
        <v>0</v>
      </c>
      <c r="AX1661" s="99">
        <f>SUMIFS(通讯通路门店!$X:$X,通讯通路门店!$S:$S,$G1661)</f>
        <v>0</v>
      </c>
      <c r="AY1661" s="99">
        <f>SUMIFS(通讯通路门店!$Y:$Y,通讯通路门店!$S:$S,$G1661)</f>
        <v>0</v>
      </c>
      <c r="AZ1661" s="99">
        <f>SUMIFS(通讯通路门店!$AA:$AA,通讯通路门店!$S:$S,$G1661)</f>
        <v>0</v>
      </c>
      <c r="BA1661" s="99">
        <f t="shared" si="128"/>
        <v>0</v>
      </c>
      <c r="BB1661" s="99">
        <f t="shared" si="129"/>
        <v>0</v>
      </c>
      <c r="BC1661" s="99">
        <f>SUMIFS(通讯通路门店!$W:$W,通讯通路门店!$S:$S,$G1661,通讯通路门店!$J:$J,"荣耀体验店")+SUMIFS(通讯通路门店!$W:$W,通讯通路门店!$S:$S,$G1661,通讯通路门店!$J:$J,"荣耀授权专卖店")</f>
        <v>0</v>
      </c>
      <c r="BD1661" s="99">
        <f>SUMIFS(通讯通路门店!$Z:$Z,通讯通路门店!$S:$S,$G1661,通讯通路门店!$J:$J,"VIVO体验店")</f>
        <v>0</v>
      </c>
      <c r="BE1661" s="99">
        <f>SUMIFS(通讯通路门店!$AB:$AB,通讯通路门店!$S:$S,$G1661,通讯通路门店!$J:$J,"OPPO体验店")</f>
        <v>0</v>
      </c>
      <c r="BF1661" s="99">
        <f>SUMIFS(通讯通路门店!$X:$X,通讯通路门店!$S:$S,$G1661,通讯通路门店!$J:$J,"华为授权体验店")+SUMIFS(通讯通路门店!$AA:$AA,通讯通路门店!$S:$S,$G1661,通讯通路门店!$J:$J,"华为堡垒店")</f>
        <v>0</v>
      </c>
      <c r="BG1661" s="99">
        <f>SUMIFS(通讯通路门店!$Y:$Y,通讯通路门店!$S:$S,$G1661,通讯通路门店!$J:$J,"小米体验店")</f>
        <v>0</v>
      </c>
      <c r="BH1661" s="99">
        <f>SUMIFS(通讯通路门店!$AA:$AA,通讯通路门店!$S:$S,$G1661,通讯通路门店!$J:$J,"苹果体验店")</f>
        <v>0</v>
      </c>
      <c r="BI1661" s="99">
        <f>SUMIFS(通讯通路门店!$K:$K,通讯通路门店!$S:$S,$G1661,通讯通路门店!$J:$J,"其他品牌专卖店")</f>
        <v>0</v>
      </c>
      <c r="BJ1661" s="99">
        <f>SUMIFS(通讯通路门店!$AC:$AC,通讯通路门店!$S:$S,$G1661)</f>
        <v>0</v>
      </c>
      <c r="BK1661" s="99">
        <f>SUMIFS(通讯通路门店!$AD:$AD,通讯通路门店!$S:$S,$G1661)</f>
        <v>0</v>
      </c>
      <c r="BL1661" s="99">
        <f>SUMIFS(通讯通路门店!$AE:$AE,通讯通路门店!$S:$S,$G1661)</f>
        <v>0</v>
      </c>
      <c r="BM1661" s="99">
        <f>SUMIFS(通讯通路门店!$AF:$AF,通讯通路门店!$S:$S,$G1661)</f>
        <v>0</v>
      </c>
      <c r="BN1661" s="99">
        <f>SUMIFS(通讯通路门店!$AG:$AG,通讯通路门店!$S:$S,$G1661)</f>
        <v>0</v>
      </c>
      <c r="BO1661" s="99">
        <f>SUMIFS(通讯通路门店!$AH:$AH,通讯通路门店!$S:$S,$G1661)</f>
        <v>0</v>
      </c>
      <c r="BP1661" s="99">
        <f>SUMIFS(通讯通路门店!$AI:$AI,通讯通路门店!$S:$S,$G1661)</f>
        <v>0</v>
      </c>
      <c r="BQ1661" s="83"/>
    </row>
    <row r="1662" spans="1:69">
      <c r="A1662" s="99" t="str">
        <f>IFERROR(_xlfn.XLOOKUP($G1662,通讯通路门店!$S$4:$S$993931,通讯通路门店!$A$4:$A$993931,0,0),"")</f>
        <v>海南省</v>
      </c>
      <c r="B1662" s="99" t="str">
        <f>IFERROR(_xlfn.XLOOKUP($G1662,通讯通路门店!$S$4:$S$993931,通讯通路门店!$B$4:$B$993931,0,0),"")</f>
        <v>东方市</v>
      </c>
      <c r="C1662" s="99" t="str">
        <f>IFERROR(_xlfn.XLOOKUP($G1662,通讯通路门店!$S$4:$S$993931,通讯通路门店!$C$4:$C$993931,0,0),"")</f>
        <v>东方市</v>
      </c>
      <c r="D1662" s="99" t="str">
        <f>IFERROR(_xlfn.XLOOKUP($G1662,通讯通路门店!$S$4:$S$993931,通讯通路门店!$D$4:$D$993931,0,0),"")</f>
        <v>八所镇</v>
      </c>
      <c r="E1662" s="83"/>
      <c r="F1662" s="83"/>
      <c r="G1662" s="101"/>
      <c r="H1662" s="102">
        <f>IFERROR(_xlfn.XLOOKUP($G1662,通讯通路门店!$S$4:$S$993931,通讯通路门店!$R$4:$R$993931,0,0),"")</f>
        <v>0</v>
      </c>
      <c r="I1662" s="83"/>
      <c r="J1662" s="83"/>
      <c r="K1662" s="83"/>
      <c r="L1662" s="83"/>
      <c r="M1662" s="83"/>
      <c r="N1662" s="83"/>
      <c r="O1662" s="83"/>
      <c r="P1662" s="83"/>
      <c r="Q1662" s="83"/>
      <c r="R1662" s="83"/>
      <c r="S1662" s="83"/>
      <c r="T1662" s="83"/>
      <c r="U1662" s="99">
        <f>COUNTIF(通讯通路门店!$S:$S,$G1662)</f>
        <v>0</v>
      </c>
      <c r="V1662" s="99">
        <f>COUNTIFS(通讯通路门店!$S:$S,$G1662,通讯通路门店!$J:$J,"综合卖场")</f>
        <v>0</v>
      </c>
      <c r="W1662" s="99">
        <f>SUMIFS(通讯通路门店!$AJ:$AJ,通讯通路门店!$S:$S,通讯客户沙盘!$G1662)</f>
        <v>0</v>
      </c>
      <c r="X1662" s="99">
        <f t="shared" si="125"/>
        <v>0</v>
      </c>
      <c r="Y1662" s="99">
        <f>COUNTIFS(通讯通路门店!$S:$S,$G1662,通讯通路门店!$J:$J,"荣耀体验店")+COUNTIFS(通讯通路门店!$S:$S,$G1662,通讯通路门店!$J:$J,"荣耀授权专卖店")</f>
        <v>0</v>
      </c>
      <c r="Z1662" s="99">
        <f>COUNTIFS(通讯通路门店!$S:$S,$G1662,通讯通路门店!$J:$J,"VIVO体验店")</f>
        <v>0</v>
      </c>
      <c r="AA1662" s="99">
        <f>COUNTIFS(通讯通路门店!$S:$S,$G1662,通讯通路门店!$J:$J,"OPPO体验店")</f>
        <v>0</v>
      </c>
      <c r="AB1662" s="99">
        <f>COUNTIFS(通讯通路门店!$S:$S,$G1662,通讯通路门店!$J:$J,"华为授权体验店")+COUNTIFS(通讯通路门店!$S:$S,$G1662,通讯通路门店!$J:$J,"华为堡垒店")</f>
        <v>0</v>
      </c>
      <c r="AC1662" s="99">
        <f>COUNTIFS(通讯通路门店!$S:$S,$G1662,通讯通路门店!$J:$J,"小米体验店")</f>
        <v>0</v>
      </c>
      <c r="AD1662" s="99">
        <f>COUNTIFS(通讯通路门店!$S:$S,$G1662,通讯通路门店!$J:$J,"苹果体验店")</f>
        <v>0</v>
      </c>
      <c r="AE1662" s="99">
        <f>COUNTIFS(通讯通路门店!$S:$S,$G1662,通讯通路门店!$J:$J,"其他品牌专卖店")</f>
        <v>0</v>
      </c>
      <c r="AF1662" s="99">
        <f>SUMIFS(通讯通路门店!$BI:$BI,通讯通路门店!$S:$S,$G1662)</f>
        <v>0</v>
      </c>
      <c r="AG1662" s="99">
        <f>SUMIFS(通讯通路门店!$BH:$BH,通讯通路门店!$S:$S,$G1662)</f>
        <v>0</v>
      </c>
      <c r="AH1662" s="99">
        <f t="shared" si="126"/>
        <v>0</v>
      </c>
      <c r="AI1662" s="99">
        <f>SUMIFS(通讯通路门店!$BB:$BB,通讯通路门店!$S:$S,$G1662)</f>
        <v>0</v>
      </c>
      <c r="AJ1662" s="99">
        <f>SUMIFS(通讯通路门店!$BE:$BE,通讯通路门店!$S:$S,$G1662)</f>
        <v>0</v>
      </c>
      <c r="AK1662" s="99">
        <f>SUMIFS(通讯通路门店!$BG:$BG,通讯通路门店!$S:$S,$G1662)</f>
        <v>0</v>
      </c>
      <c r="AL1662" s="99">
        <f>SUMIFS(通讯通路门店!$BC:$BC,通讯通路门店!$S:$S,$G1662)</f>
        <v>0</v>
      </c>
      <c r="AM1662" s="99">
        <f>SUMIFS(通讯通路门店!$BD:$BD,通讯通路门店!$S:$S,$G1662)</f>
        <v>0</v>
      </c>
      <c r="AN1662" s="99">
        <f>SUMIFS(通讯通路门店!$BF:$BF,通讯通路门店!$S:$S,$G1662)</f>
        <v>0</v>
      </c>
      <c r="AO1662" s="99">
        <f t="shared" si="127"/>
        <v>0</v>
      </c>
      <c r="AP1662" s="99">
        <f>SUMIFS(通讯通路门店!$K:$K,通讯通路门店!$S:$S,$G1662)</f>
        <v>0</v>
      </c>
      <c r="AQ1662" s="83"/>
      <c r="AR1662" s="99">
        <f>SUMIFS(通讯通路门店!$T:$T,通讯通路门店!$S:$S,$G1662)</f>
        <v>0</v>
      </c>
      <c r="AS1662" s="99">
        <f>SUMIFS(通讯通路门店!$U:$U,通讯通路门店!$S:$S,$G1662)</f>
        <v>0</v>
      </c>
      <c r="AT1662" s="99">
        <f>SUMIFS(通讯通路门店!$V:$V,通讯通路门店!$S:$S,$G1662)</f>
        <v>0</v>
      </c>
      <c r="AU1662" s="99">
        <f>SUMIFS(通讯通路门店!$W:$W,通讯通路门店!$S:$S,$G1662)</f>
        <v>0</v>
      </c>
      <c r="AV1662" s="99">
        <f>SUMIFS(通讯通路门店!$Z:$Z,通讯通路门店!$S:$S,$G1662)</f>
        <v>0</v>
      </c>
      <c r="AW1662" s="99">
        <f>SUMIFS(通讯通路门店!$AB:$AB,通讯通路门店!$S:$S,$G1662)</f>
        <v>0</v>
      </c>
      <c r="AX1662" s="99">
        <f>SUMIFS(通讯通路门店!$X:$X,通讯通路门店!$S:$S,$G1662)</f>
        <v>0</v>
      </c>
      <c r="AY1662" s="99">
        <f>SUMIFS(通讯通路门店!$Y:$Y,通讯通路门店!$S:$S,$G1662)</f>
        <v>0</v>
      </c>
      <c r="AZ1662" s="99">
        <f>SUMIFS(通讯通路门店!$AA:$AA,通讯通路门店!$S:$S,$G1662)</f>
        <v>0</v>
      </c>
      <c r="BA1662" s="99">
        <f t="shared" si="128"/>
        <v>0</v>
      </c>
      <c r="BB1662" s="99">
        <f t="shared" si="129"/>
        <v>0</v>
      </c>
      <c r="BC1662" s="99">
        <f>SUMIFS(通讯通路门店!$W:$W,通讯通路门店!$S:$S,$G1662,通讯通路门店!$J:$J,"荣耀体验店")+SUMIFS(通讯通路门店!$W:$W,通讯通路门店!$S:$S,$G1662,通讯通路门店!$J:$J,"荣耀授权专卖店")</f>
        <v>0</v>
      </c>
      <c r="BD1662" s="99">
        <f>SUMIFS(通讯通路门店!$Z:$Z,通讯通路门店!$S:$S,$G1662,通讯通路门店!$J:$J,"VIVO体验店")</f>
        <v>0</v>
      </c>
      <c r="BE1662" s="99">
        <f>SUMIFS(通讯通路门店!$AB:$AB,通讯通路门店!$S:$S,$G1662,通讯通路门店!$J:$J,"OPPO体验店")</f>
        <v>0</v>
      </c>
      <c r="BF1662" s="99">
        <f>SUMIFS(通讯通路门店!$X:$X,通讯通路门店!$S:$S,$G1662,通讯通路门店!$J:$J,"华为授权体验店")+SUMIFS(通讯通路门店!$AA:$AA,通讯通路门店!$S:$S,$G1662,通讯通路门店!$J:$J,"华为堡垒店")</f>
        <v>0</v>
      </c>
      <c r="BG1662" s="99">
        <f>SUMIFS(通讯通路门店!$Y:$Y,通讯通路门店!$S:$S,$G1662,通讯通路门店!$J:$J,"小米体验店")</f>
        <v>0</v>
      </c>
      <c r="BH1662" s="99">
        <f>SUMIFS(通讯通路门店!$AA:$AA,通讯通路门店!$S:$S,$G1662,通讯通路门店!$J:$J,"苹果体验店")</f>
        <v>0</v>
      </c>
      <c r="BI1662" s="99">
        <f>SUMIFS(通讯通路门店!$K:$K,通讯通路门店!$S:$S,$G1662,通讯通路门店!$J:$J,"其他品牌专卖店")</f>
        <v>0</v>
      </c>
      <c r="BJ1662" s="99">
        <f>SUMIFS(通讯通路门店!$AC:$AC,通讯通路门店!$S:$S,$G1662)</f>
        <v>0</v>
      </c>
      <c r="BK1662" s="99">
        <f>SUMIFS(通讯通路门店!$AD:$AD,通讯通路门店!$S:$S,$G1662)</f>
        <v>0</v>
      </c>
      <c r="BL1662" s="99">
        <f>SUMIFS(通讯通路门店!$AE:$AE,通讯通路门店!$S:$S,$G1662)</f>
        <v>0</v>
      </c>
      <c r="BM1662" s="99">
        <f>SUMIFS(通讯通路门店!$AF:$AF,通讯通路门店!$S:$S,$G1662)</f>
        <v>0</v>
      </c>
      <c r="BN1662" s="99">
        <f>SUMIFS(通讯通路门店!$AG:$AG,通讯通路门店!$S:$S,$G1662)</f>
        <v>0</v>
      </c>
      <c r="BO1662" s="99">
        <f>SUMIFS(通讯通路门店!$AH:$AH,通讯通路门店!$S:$S,$G1662)</f>
        <v>0</v>
      </c>
      <c r="BP1662" s="99">
        <f>SUMIFS(通讯通路门店!$AI:$AI,通讯通路门店!$S:$S,$G1662)</f>
        <v>0</v>
      </c>
      <c r="BQ1662" s="83"/>
    </row>
    <row r="1663" spans="1:69">
      <c r="A1663" s="99" t="str">
        <f>IFERROR(_xlfn.XLOOKUP($G1663,通讯通路门店!$S$4:$S$993931,通讯通路门店!$A$4:$A$993931,0,0),"")</f>
        <v>海南省</v>
      </c>
      <c r="B1663" s="99" t="str">
        <f>IFERROR(_xlfn.XLOOKUP($G1663,通讯通路门店!$S$4:$S$993931,通讯通路门店!$B$4:$B$993931,0,0),"")</f>
        <v>东方市</v>
      </c>
      <c r="C1663" s="99" t="str">
        <f>IFERROR(_xlfn.XLOOKUP($G1663,通讯通路门店!$S$4:$S$993931,通讯通路门店!$C$4:$C$993931,0,0),"")</f>
        <v>东方市</v>
      </c>
      <c r="D1663" s="99" t="str">
        <f>IFERROR(_xlfn.XLOOKUP($G1663,通讯通路门店!$S$4:$S$993931,通讯通路门店!$D$4:$D$993931,0,0),"")</f>
        <v>八所镇</v>
      </c>
      <c r="E1663" s="83"/>
      <c r="F1663" s="83"/>
      <c r="G1663" s="101"/>
      <c r="H1663" s="102">
        <f>IFERROR(_xlfn.XLOOKUP($G1663,通讯通路门店!$S$4:$S$993931,通讯通路门店!$R$4:$R$993931,0,0),"")</f>
        <v>0</v>
      </c>
      <c r="I1663" s="83"/>
      <c r="J1663" s="83"/>
      <c r="K1663" s="83"/>
      <c r="L1663" s="83"/>
      <c r="M1663" s="83"/>
      <c r="N1663" s="83"/>
      <c r="O1663" s="83"/>
      <c r="P1663" s="83"/>
      <c r="Q1663" s="83"/>
      <c r="R1663" s="83"/>
      <c r="S1663" s="83"/>
      <c r="T1663" s="83"/>
      <c r="U1663" s="99">
        <f>COUNTIF(通讯通路门店!$S:$S,$G1663)</f>
        <v>0</v>
      </c>
      <c r="V1663" s="99">
        <f>COUNTIFS(通讯通路门店!$S:$S,$G1663,通讯通路门店!$J:$J,"综合卖场")</f>
        <v>0</v>
      </c>
      <c r="W1663" s="99">
        <f>SUMIFS(通讯通路门店!$AJ:$AJ,通讯通路门店!$S:$S,通讯客户沙盘!$G1663)</f>
        <v>0</v>
      </c>
      <c r="X1663" s="99">
        <f t="shared" si="125"/>
        <v>0</v>
      </c>
      <c r="Y1663" s="99">
        <f>COUNTIFS(通讯通路门店!$S:$S,$G1663,通讯通路门店!$J:$J,"荣耀体验店")+COUNTIFS(通讯通路门店!$S:$S,$G1663,通讯通路门店!$J:$J,"荣耀授权专卖店")</f>
        <v>0</v>
      </c>
      <c r="Z1663" s="99">
        <f>COUNTIFS(通讯通路门店!$S:$S,$G1663,通讯通路门店!$J:$J,"VIVO体验店")</f>
        <v>0</v>
      </c>
      <c r="AA1663" s="99">
        <f>COUNTIFS(通讯通路门店!$S:$S,$G1663,通讯通路门店!$J:$J,"OPPO体验店")</f>
        <v>0</v>
      </c>
      <c r="AB1663" s="99">
        <f>COUNTIFS(通讯通路门店!$S:$S,$G1663,通讯通路门店!$J:$J,"华为授权体验店")+COUNTIFS(通讯通路门店!$S:$S,$G1663,通讯通路门店!$J:$J,"华为堡垒店")</f>
        <v>0</v>
      </c>
      <c r="AC1663" s="99">
        <f>COUNTIFS(通讯通路门店!$S:$S,$G1663,通讯通路门店!$J:$J,"小米体验店")</f>
        <v>0</v>
      </c>
      <c r="AD1663" s="99">
        <f>COUNTIFS(通讯通路门店!$S:$S,$G1663,通讯通路门店!$J:$J,"苹果体验店")</f>
        <v>0</v>
      </c>
      <c r="AE1663" s="99">
        <f>COUNTIFS(通讯通路门店!$S:$S,$G1663,通讯通路门店!$J:$J,"其他品牌专卖店")</f>
        <v>0</v>
      </c>
      <c r="AF1663" s="99">
        <f>SUMIFS(通讯通路门店!$BI:$BI,通讯通路门店!$S:$S,$G1663)</f>
        <v>0</v>
      </c>
      <c r="AG1663" s="99">
        <f>SUMIFS(通讯通路门店!$BH:$BH,通讯通路门店!$S:$S,$G1663)</f>
        <v>0</v>
      </c>
      <c r="AH1663" s="99">
        <f t="shared" si="126"/>
        <v>0</v>
      </c>
      <c r="AI1663" s="99">
        <f>SUMIFS(通讯通路门店!$BB:$BB,通讯通路门店!$S:$S,$G1663)</f>
        <v>0</v>
      </c>
      <c r="AJ1663" s="99">
        <f>SUMIFS(通讯通路门店!$BE:$BE,通讯通路门店!$S:$S,$G1663)</f>
        <v>0</v>
      </c>
      <c r="AK1663" s="99">
        <f>SUMIFS(通讯通路门店!$BG:$BG,通讯通路门店!$S:$S,$G1663)</f>
        <v>0</v>
      </c>
      <c r="AL1663" s="99">
        <f>SUMIFS(通讯通路门店!$BC:$BC,通讯通路门店!$S:$S,$G1663)</f>
        <v>0</v>
      </c>
      <c r="AM1663" s="99">
        <f>SUMIFS(通讯通路门店!$BD:$BD,通讯通路门店!$S:$S,$G1663)</f>
        <v>0</v>
      </c>
      <c r="AN1663" s="99">
        <f>SUMIFS(通讯通路门店!$BF:$BF,通讯通路门店!$S:$S,$G1663)</f>
        <v>0</v>
      </c>
      <c r="AO1663" s="99">
        <f t="shared" si="127"/>
        <v>0</v>
      </c>
      <c r="AP1663" s="99">
        <f>SUMIFS(通讯通路门店!$K:$K,通讯通路门店!$S:$S,$G1663)</f>
        <v>0</v>
      </c>
      <c r="AQ1663" s="83"/>
      <c r="AR1663" s="99">
        <f>SUMIFS(通讯通路门店!$T:$T,通讯通路门店!$S:$S,$G1663)</f>
        <v>0</v>
      </c>
      <c r="AS1663" s="99">
        <f>SUMIFS(通讯通路门店!$U:$U,通讯通路门店!$S:$S,$G1663)</f>
        <v>0</v>
      </c>
      <c r="AT1663" s="99">
        <f>SUMIFS(通讯通路门店!$V:$V,通讯通路门店!$S:$S,$G1663)</f>
        <v>0</v>
      </c>
      <c r="AU1663" s="99">
        <f>SUMIFS(通讯通路门店!$W:$W,通讯通路门店!$S:$S,$G1663)</f>
        <v>0</v>
      </c>
      <c r="AV1663" s="99">
        <f>SUMIFS(通讯通路门店!$Z:$Z,通讯通路门店!$S:$S,$G1663)</f>
        <v>0</v>
      </c>
      <c r="AW1663" s="99">
        <f>SUMIFS(通讯通路门店!$AB:$AB,通讯通路门店!$S:$S,$G1663)</f>
        <v>0</v>
      </c>
      <c r="AX1663" s="99">
        <f>SUMIFS(通讯通路门店!$X:$X,通讯通路门店!$S:$S,$G1663)</f>
        <v>0</v>
      </c>
      <c r="AY1663" s="99">
        <f>SUMIFS(通讯通路门店!$Y:$Y,通讯通路门店!$S:$S,$G1663)</f>
        <v>0</v>
      </c>
      <c r="AZ1663" s="99">
        <f>SUMIFS(通讯通路门店!$AA:$AA,通讯通路门店!$S:$S,$G1663)</f>
        <v>0</v>
      </c>
      <c r="BA1663" s="99">
        <f t="shared" si="128"/>
        <v>0</v>
      </c>
      <c r="BB1663" s="99">
        <f t="shared" si="129"/>
        <v>0</v>
      </c>
      <c r="BC1663" s="99">
        <f>SUMIFS(通讯通路门店!$W:$W,通讯通路门店!$S:$S,$G1663,通讯通路门店!$J:$J,"荣耀体验店")+SUMIFS(通讯通路门店!$W:$W,通讯通路门店!$S:$S,$G1663,通讯通路门店!$J:$J,"荣耀授权专卖店")</f>
        <v>0</v>
      </c>
      <c r="BD1663" s="99">
        <f>SUMIFS(通讯通路门店!$Z:$Z,通讯通路门店!$S:$S,$G1663,通讯通路门店!$J:$J,"VIVO体验店")</f>
        <v>0</v>
      </c>
      <c r="BE1663" s="99">
        <f>SUMIFS(通讯通路门店!$AB:$AB,通讯通路门店!$S:$S,$G1663,通讯通路门店!$J:$J,"OPPO体验店")</f>
        <v>0</v>
      </c>
      <c r="BF1663" s="99">
        <f>SUMIFS(通讯通路门店!$X:$X,通讯通路门店!$S:$S,$G1663,通讯通路门店!$J:$J,"华为授权体验店")+SUMIFS(通讯通路门店!$AA:$AA,通讯通路门店!$S:$S,$G1663,通讯通路门店!$J:$J,"华为堡垒店")</f>
        <v>0</v>
      </c>
      <c r="BG1663" s="99">
        <f>SUMIFS(通讯通路门店!$Y:$Y,通讯通路门店!$S:$S,$G1663,通讯通路门店!$J:$J,"小米体验店")</f>
        <v>0</v>
      </c>
      <c r="BH1663" s="99">
        <f>SUMIFS(通讯通路门店!$AA:$AA,通讯通路门店!$S:$S,$G1663,通讯通路门店!$J:$J,"苹果体验店")</f>
        <v>0</v>
      </c>
      <c r="BI1663" s="99">
        <f>SUMIFS(通讯通路门店!$K:$K,通讯通路门店!$S:$S,$G1663,通讯通路门店!$J:$J,"其他品牌专卖店")</f>
        <v>0</v>
      </c>
      <c r="BJ1663" s="99">
        <f>SUMIFS(通讯通路门店!$AC:$AC,通讯通路门店!$S:$S,$G1663)</f>
        <v>0</v>
      </c>
      <c r="BK1663" s="99">
        <f>SUMIFS(通讯通路门店!$AD:$AD,通讯通路门店!$S:$S,$G1663)</f>
        <v>0</v>
      </c>
      <c r="BL1663" s="99">
        <f>SUMIFS(通讯通路门店!$AE:$AE,通讯通路门店!$S:$S,$G1663)</f>
        <v>0</v>
      </c>
      <c r="BM1663" s="99">
        <f>SUMIFS(通讯通路门店!$AF:$AF,通讯通路门店!$S:$S,$G1663)</f>
        <v>0</v>
      </c>
      <c r="BN1663" s="99">
        <f>SUMIFS(通讯通路门店!$AG:$AG,通讯通路门店!$S:$S,$G1663)</f>
        <v>0</v>
      </c>
      <c r="BO1663" s="99">
        <f>SUMIFS(通讯通路门店!$AH:$AH,通讯通路门店!$S:$S,$G1663)</f>
        <v>0</v>
      </c>
      <c r="BP1663" s="99">
        <f>SUMIFS(通讯通路门店!$AI:$AI,通讯通路门店!$S:$S,$G1663)</f>
        <v>0</v>
      </c>
      <c r="BQ1663" s="83"/>
    </row>
    <row r="1664" spans="1:69">
      <c r="A1664" s="99" t="str">
        <f>IFERROR(_xlfn.XLOOKUP($G1664,通讯通路门店!$S$4:$S$993931,通讯通路门店!$A$4:$A$993931,0,0),"")</f>
        <v>海南省</v>
      </c>
      <c r="B1664" s="99" t="str">
        <f>IFERROR(_xlfn.XLOOKUP($G1664,通讯通路门店!$S$4:$S$993931,通讯通路门店!$B$4:$B$993931,0,0),"")</f>
        <v>东方市</v>
      </c>
      <c r="C1664" s="99" t="str">
        <f>IFERROR(_xlfn.XLOOKUP($G1664,通讯通路门店!$S$4:$S$993931,通讯通路门店!$C$4:$C$993931,0,0),"")</f>
        <v>东方市</v>
      </c>
      <c r="D1664" s="99" t="str">
        <f>IFERROR(_xlfn.XLOOKUP($G1664,通讯通路门店!$S$4:$S$993931,通讯通路门店!$D$4:$D$993931,0,0),"")</f>
        <v>八所镇</v>
      </c>
      <c r="E1664" s="83"/>
      <c r="F1664" s="83"/>
      <c r="G1664" s="101"/>
      <c r="H1664" s="102">
        <f>IFERROR(_xlfn.XLOOKUP($G1664,通讯通路门店!$S$4:$S$993931,通讯通路门店!$R$4:$R$993931,0,0),"")</f>
        <v>0</v>
      </c>
      <c r="I1664" s="83"/>
      <c r="J1664" s="83"/>
      <c r="K1664" s="83"/>
      <c r="L1664" s="83"/>
      <c r="M1664" s="83"/>
      <c r="N1664" s="83"/>
      <c r="O1664" s="83"/>
      <c r="P1664" s="83"/>
      <c r="Q1664" s="83"/>
      <c r="R1664" s="83"/>
      <c r="S1664" s="83"/>
      <c r="T1664" s="83"/>
      <c r="U1664" s="99">
        <f>COUNTIF(通讯通路门店!$S:$S,$G1664)</f>
        <v>0</v>
      </c>
      <c r="V1664" s="99">
        <f>COUNTIFS(通讯通路门店!$S:$S,$G1664,通讯通路门店!$J:$J,"综合卖场")</f>
        <v>0</v>
      </c>
      <c r="W1664" s="99">
        <f>SUMIFS(通讯通路门店!$AJ:$AJ,通讯通路门店!$S:$S,通讯客户沙盘!$G1664)</f>
        <v>0</v>
      </c>
      <c r="X1664" s="99">
        <f t="shared" si="125"/>
        <v>0</v>
      </c>
      <c r="Y1664" s="99">
        <f>COUNTIFS(通讯通路门店!$S:$S,$G1664,通讯通路门店!$J:$J,"荣耀体验店")+COUNTIFS(通讯通路门店!$S:$S,$G1664,通讯通路门店!$J:$J,"荣耀授权专卖店")</f>
        <v>0</v>
      </c>
      <c r="Z1664" s="99">
        <f>COUNTIFS(通讯通路门店!$S:$S,$G1664,通讯通路门店!$J:$J,"VIVO体验店")</f>
        <v>0</v>
      </c>
      <c r="AA1664" s="99">
        <f>COUNTIFS(通讯通路门店!$S:$S,$G1664,通讯通路门店!$J:$J,"OPPO体验店")</f>
        <v>0</v>
      </c>
      <c r="AB1664" s="99">
        <f>COUNTIFS(通讯通路门店!$S:$S,$G1664,通讯通路门店!$J:$J,"华为授权体验店")+COUNTIFS(通讯通路门店!$S:$S,$G1664,通讯通路门店!$J:$J,"华为堡垒店")</f>
        <v>0</v>
      </c>
      <c r="AC1664" s="99">
        <f>COUNTIFS(通讯通路门店!$S:$S,$G1664,通讯通路门店!$J:$J,"小米体验店")</f>
        <v>0</v>
      </c>
      <c r="AD1664" s="99">
        <f>COUNTIFS(通讯通路门店!$S:$S,$G1664,通讯通路门店!$J:$J,"苹果体验店")</f>
        <v>0</v>
      </c>
      <c r="AE1664" s="99">
        <f>COUNTIFS(通讯通路门店!$S:$S,$G1664,通讯通路门店!$J:$J,"其他品牌专卖店")</f>
        <v>0</v>
      </c>
      <c r="AF1664" s="99">
        <f>SUMIFS(通讯通路门店!$BI:$BI,通讯通路门店!$S:$S,$G1664)</f>
        <v>0</v>
      </c>
      <c r="AG1664" s="99">
        <f>SUMIFS(通讯通路门店!$BH:$BH,通讯通路门店!$S:$S,$G1664)</f>
        <v>0</v>
      </c>
      <c r="AH1664" s="99">
        <f t="shared" si="126"/>
        <v>0</v>
      </c>
      <c r="AI1664" s="99">
        <f>SUMIFS(通讯通路门店!$BB:$BB,通讯通路门店!$S:$S,$G1664)</f>
        <v>0</v>
      </c>
      <c r="AJ1664" s="99">
        <f>SUMIFS(通讯通路门店!$BE:$BE,通讯通路门店!$S:$S,$G1664)</f>
        <v>0</v>
      </c>
      <c r="AK1664" s="99">
        <f>SUMIFS(通讯通路门店!$BG:$BG,通讯通路门店!$S:$S,$G1664)</f>
        <v>0</v>
      </c>
      <c r="AL1664" s="99">
        <f>SUMIFS(通讯通路门店!$BC:$BC,通讯通路门店!$S:$S,$G1664)</f>
        <v>0</v>
      </c>
      <c r="AM1664" s="99">
        <f>SUMIFS(通讯通路门店!$BD:$BD,通讯通路门店!$S:$S,$G1664)</f>
        <v>0</v>
      </c>
      <c r="AN1664" s="99">
        <f>SUMIFS(通讯通路门店!$BF:$BF,通讯通路门店!$S:$S,$G1664)</f>
        <v>0</v>
      </c>
      <c r="AO1664" s="99">
        <f t="shared" si="127"/>
        <v>0</v>
      </c>
      <c r="AP1664" s="99">
        <f>SUMIFS(通讯通路门店!$K:$K,通讯通路门店!$S:$S,$G1664)</f>
        <v>0</v>
      </c>
      <c r="AQ1664" s="83"/>
      <c r="AR1664" s="99">
        <f>SUMIFS(通讯通路门店!$T:$T,通讯通路门店!$S:$S,$G1664)</f>
        <v>0</v>
      </c>
      <c r="AS1664" s="99">
        <f>SUMIFS(通讯通路门店!$U:$U,通讯通路门店!$S:$S,$G1664)</f>
        <v>0</v>
      </c>
      <c r="AT1664" s="99">
        <f>SUMIFS(通讯通路门店!$V:$V,通讯通路门店!$S:$S,$G1664)</f>
        <v>0</v>
      </c>
      <c r="AU1664" s="99">
        <f>SUMIFS(通讯通路门店!$W:$W,通讯通路门店!$S:$S,$G1664)</f>
        <v>0</v>
      </c>
      <c r="AV1664" s="99">
        <f>SUMIFS(通讯通路门店!$Z:$Z,通讯通路门店!$S:$S,$G1664)</f>
        <v>0</v>
      </c>
      <c r="AW1664" s="99">
        <f>SUMIFS(通讯通路门店!$AB:$AB,通讯通路门店!$S:$S,$G1664)</f>
        <v>0</v>
      </c>
      <c r="AX1664" s="99">
        <f>SUMIFS(通讯通路门店!$X:$X,通讯通路门店!$S:$S,$G1664)</f>
        <v>0</v>
      </c>
      <c r="AY1664" s="99">
        <f>SUMIFS(通讯通路门店!$Y:$Y,通讯通路门店!$S:$S,$G1664)</f>
        <v>0</v>
      </c>
      <c r="AZ1664" s="99">
        <f>SUMIFS(通讯通路门店!$AA:$AA,通讯通路门店!$S:$S,$G1664)</f>
        <v>0</v>
      </c>
      <c r="BA1664" s="99">
        <f t="shared" si="128"/>
        <v>0</v>
      </c>
      <c r="BB1664" s="99">
        <f t="shared" si="129"/>
        <v>0</v>
      </c>
      <c r="BC1664" s="99">
        <f>SUMIFS(通讯通路门店!$W:$W,通讯通路门店!$S:$S,$G1664,通讯通路门店!$J:$J,"荣耀体验店")+SUMIFS(通讯通路门店!$W:$W,通讯通路门店!$S:$S,$G1664,通讯通路门店!$J:$J,"荣耀授权专卖店")</f>
        <v>0</v>
      </c>
      <c r="BD1664" s="99">
        <f>SUMIFS(通讯通路门店!$Z:$Z,通讯通路门店!$S:$S,$G1664,通讯通路门店!$J:$J,"VIVO体验店")</f>
        <v>0</v>
      </c>
      <c r="BE1664" s="99">
        <f>SUMIFS(通讯通路门店!$AB:$AB,通讯通路门店!$S:$S,$G1664,通讯通路门店!$J:$J,"OPPO体验店")</f>
        <v>0</v>
      </c>
      <c r="BF1664" s="99">
        <f>SUMIFS(通讯通路门店!$X:$X,通讯通路门店!$S:$S,$G1664,通讯通路门店!$J:$J,"华为授权体验店")+SUMIFS(通讯通路门店!$AA:$AA,通讯通路门店!$S:$S,$G1664,通讯通路门店!$J:$J,"华为堡垒店")</f>
        <v>0</v>
      </c>
      <c r="BG1664" s="99">
        <f>SUMIFS(通讯通路门店!$Y:$Y,通讯通路门店!$S:$S,$G1664,通讯通路门店!$J:$J,"小米体验店")</f>
        <v>0</v>
      </c>
      <c r="BH1664" s="99">
        <f>SUMIFS(通讯通路门店!$AA:$AA,通讯通路门店!$S:$S,$G1664,通讯通路门店!$J:$J,"苹果体验店")</f>
        <v>0</v>
      </c>
      <c r="BI1664" s="99">
        <f>SUMIFS(通讯通路门店!$K:$K,通讯通路门店!$S:$S,$G1664,通讯通路门店!$J:$J,"其他品牌专卖店")</f>
        <v>0</v>
      </c>
      <c r="BJ1664" s="99">
        <f>SUMIFS(通讯通路门店!$AC:$AC,通讯通路门店!$S:$S,$G1664)</f>
        <v>0</v>
      </c>
      <c r="BK1664" s="99">
        <f>SUMIFS(通讯通路门店!$AD:$AD,通讯通路门店!$S:$S,$G1664)</f>
        <v>0</v>
      </c>
      <c r="BL1664" s="99">
        <f>SUMIFS(通讯通路门店!$AE:$AE,通讯通路门店!$S:$S,$G1664)</f>
        <v>0</v>
      </c>
      <c r="BM1664" s="99">
        <f>SUMIFS(通讯通路门店!$AF:$AF,通讯通路门店!$S:$S,$G1664)</f>
        <v>0</v>
      </c>
      <c r="BN1664" s="99">
        <f>SUMIFS(通讯通路门店!$AG:$AG,通讯通路门店!$S:$S,$G1664)</f>
        <v>0</v>
      </c>
      <c r="BO1664" s="99">
        <f>SUMIFS(通讯通路门店!$AH:$AH,通讯通路门店!$S:$S,$G1664)</f>
        <v>0</v>
      </c>
      <c r="BP1664" s="99">
        <f>SUMIFS(通讯通路门店!$AI:$AI,通讯通路门店!$S:$S,$G1664)</f>
        <v>0</v>
      </c>
      <c r="BQ1664" s="83"/>
    </row>
    <row r="1665" spans="1:69">
      <c r="A1665" s="99" t="str">
        <f>IFERROR(_xlfn.XLOOKUP($G1665,通讯通路门店!$S$4:$S$993931,通讯通路门店!$A$4:$A$993931,0,0),"")</f>
        <v>海南省</v>
      </c>
      <c r="B1665" s="99" t="str">
        <f>IFERROR(_xlfn.XLOOKUP($G1665,通讯通路门店!$S$4:$S$993931,通讯通路门店!$B$4:$B$993931,0,0),"")</f>
        <v>东方市</v>
      </c>
      <c r="C1665" s="99" t="str">
        <f>IFERROR(_xlfn.XLOOKUP($G1665,通讯通路门店!$S$4:$S$993931,通讯通路门店!$C$4:$C$993931,0,0),"")</f>
        <v>东方市</v>
      </c>
      <c r="D1665" s="99" t="str">
        <f>IFERROR(_xlfn.XLOOKUP($G1665,通讯通路门店!$S$4:$S$993931,通讯通路门店!$D$4:$D$993931,0,0),"")</f>
        <v>八所镇</v>
      </c>
      <c r="E1665" s="83"/>
      <c r="F1665" s="83"/>
      <c r="G1665" s="101"/>
      <c r="H1665" s="102">
        <f>IFERROR(_xlfn.XLOOKUP($G1665,通讯通路门店!$S$4:$S$993931,通讯通路门店!$R$4:$R$993931,0,0),"")</f>
        <v>0</v>
      </c>
      <c r="I1665" s="83"/>
      <c r="J1665" s="83"/>
      <c r="K1665" s="83"/>
      <c r="L1665" s="83"/>
      <c r="M1665" s="83"/>
      <c r="N1665" s="83"/>
      <c r="O1665" s="83"/>
      <c r="P1665" s="83"/>
      <c r="Q1665" s="83"/>
      <c r="R1665" s="83"/>
      <c r="S1665" s="83"/>
      <c r="T1665" s="83"/>
      <c r="U1665" s="99">
        <f>COUNTIF(通讯通路门店!$S:$S,$G1665)</f>
        <v>0</v>
      </c>
      <c r="V1665" s="99">
        <f>COUNTIFS(通讯通路门店!$S:$S,$G1665,通讯通路门店!$J:$J,"综合卖场")</f>
        <v>0</v>
      </c>
      <c r="W1665" s="99">
        <f>SUMIFS(通讯通路门店!$AJ:$AJ,通讯通路门店!$S:$S,通讯客户沙盘!$G1665)</f>
        <v>0</v>
      </c>
      <c r="X1665" s="99">
        <f t="shared" si="125"/>
        <v>0</v>
      </c>
      <c r="Y1665" s="99">
        <f>COUNTIFS(通讯通路门店!$S:$S,$G1665,通讯通路门店!$J:$J,"荣耀体验店")+COUNTIFS(通讯通路门店!$S:$S,$G1665,通讯通路门店!$J:$J,"荣耀授权专卖店")</f>
        <v>0</v>
      </c>
      <c r="Z1665" s="99">
        <f>COUNTIFS(通讯通路门店!$S:$S,$G1665,通讯通路门店!$J:$J,"VIVO体验店")</f>
        <v>0</v>
      </c>
      <c r="AA1665" s="99">
        <f>COUNTIFS(通讯通路门店!$S:$S,$G1665,通讯通路门店!$J:$J,"OPPO体验店")</f>
        <v>0</v>
      </c>
      <c r="AB1665" s="99">
        <f>COUNTIFS(通讯通路门店!$S:$S,$G1665,通讯通路门店!$J:$J,"华为授权体验店")+COUNTIFS(通讯通路门店!$S:$S,$G1665,通讯通路门店!$J:$J,"华为堡垒店")</f>
        <v>0</v>
      </c>
      <c r="AC1665" s="99">
        <f>COUNTIFS(通讯通路门店!$S:$S,$G1665,通讯通路门店!$J:$J,"小米体验店")</f>
        <v>0</v>
      </c>
      <c r="AD1665" s="99">
        <f>COUNTIFS(通讯通路门店!$S:$S,$G1665,通讯通路门店!$J:$J,"苹果体验店")</f>
        <v>0</v>
      </c>
      <c r="AE1665" s="99">
        <f>COUNTIFS(通讯通路门店!$S:$S,$G1665,通讯通路门店!$J:$J,"其他品牌专卖店")</f>
        <v>0</v>
      </c>
      <c r="AF1665" s="99">
        <f>SUMIFS(通讯通路门店!$BI:$BI,通讯通路门店!$S:$S,$G1665)</f>
        <v>0</v>
      </c>
      <c r="AG1665" s="99">
        <f>SUMIFS(通讯通路门店!$BH:$BH,通讯通路门店!$S:$S,$G1665)</f>
        <v>0</v>
      </c>
      <c r="AH1665" s="99">
        <f t="shared" si="126"/>
        <v>0</v>
      </c>
      <c r="AI1665" s="99">
        <f>SUMIFS(通讯通路门店!$BB:$BB,通讯通路门店!$S:$S,$G1665)</f>
        <v>0</v>
      </c>
      <c r="AJ1665" s="99">
        <f>SUMIFS(通讯通路门店!$BE:$BE,通讯通路门店!$S:$S,$G1665)</f>
        <v>0</v>
      </c>
      <c r="AK1665" s="99">
        <f>SUMIFS(通讯通路门店!$BG:$BG,通讯通路门店!$S:$S,$G1665)</f>
        <v>0</v>
      </c>
      <c r="AL1665" s="99">
        <f>SUMIFS(通讯通路门店!$BC:$BC,通讯通路门店!$S:$S,$G1665)</f>
        <v>0</v>
      </c>
      <c r="AM1665" s="99">
        <f>SUMIFS(通讯通路门店!$BD:$BD,通讯通路门店!$S:$S,$G1665)</f>
        <v>0</v>
      </c>
      <c r="AN1665" s="99">
        <f>SUMIFS(通讯通路门店!$BF:$BF,通讯通路门店!$S:$S,$G1665)</f>
        <v>0</v>
      </c>
      <c r="AO1665" s="99">
        <f t="shared" si="127"/>
        <v>0</v>
      </c>
      <c r="AP1665" s="99">
        <f>SUMIFS(通讯通路门店!$K:$K,通讯通路门店!$S:$S,$G1665)</f>
        <v>0</v>
      </c>
      <c r="AQ1665" s="83"/>
      <c r="AR1665" s="99">
        <f>SUMIFS(通讯通路门店!$T:$T,通讯通路门店!$S:$S,$G1665)</f>
        <v>0</v>
      </c>
      <c r="AS1665" s="99">
        <f>SUMIFS(通讯通路门店!$U:$U,通讯通路门店!$S:$S,$G1665)</f>
        <v>0</v>
      </c>
      <c r="AT1665" s="99">
        <f>SUMIFS(通讯通路门店!$V:$V,通讯通路门店!$S:$S,$G1665)</f>
        <v>0</v>
      </c>
      <c r="AU1665" s="99">
        <f>SUMIFS(通讯通路门店!$W:$W,通讯通路门店!$S:$S,$G1665)</f>
        <v>0</v>
      </c>
      <c r="AV1665" s="99">
        <f>SUMIFS(通讯通路门店!$Z:$Z,通讯通路门店!$S:$S,$G1665)</f>
        <v>0</v>
      </c>
      <c r="AW1665" s="99">
        <f>SUMIFS(通讯通路门店!$AB:$AB,通讯通路门店!$S:$S,$G1665)</f>
        <v>0</v>
      </c>
      <c r="AX1665" s="99">
        <f>SUMIFS(通讯通路门店!$X:$X,通讯通路门店!$S:$S,$G1665)</f>
        <v>0</v>
      </c>
      <c r="AY1665" s="99">
        <f>SUMIFS(通讯通路门店!$Y:$Y,通讯通路门店!$S:$S,$G1665)</f>
        <v>0</v>
      </c>
      <c r="AZ1665" s="99">
        <f>SUMIFS(通讯通路门店!$AA:$AA,通讯通路门店!$S:$S,$G1665)</f>
        <v>0</v>
      </c>
      <c r="BA1665" s="99">
        <f t="shared" si="128"/>
        <v>0</v>
      </c>
      <c r="BB1665" s="99">
        <f t="shared" si="129"/>
        <v>0</v>
      </c>
      <c r="BC1665" s="99">
        <f>SUMIFS(通讯通路门店!$W:$W,通讯通路门店!$S:$S,$G1665,通讯通路门店!$J:$J,"荣耀体验店")+SUMIFS(通讯通路门店!$W:$W,通讯通路门店!$S:$S,$G1665,通讯通路门店!$J:$J,"荣耀授权专卖店")</f>
        <v>0</v>
      </c>
      <c r="BD1665" s="99">
        <f>SUMIFS(通讯通路门店!$Z:$Z,通讯通路门店!$S:$S,$G1665,通讯通路门店!$J:$J,"VIVO体验店")</f>
        <v>0</v>
      </c>
      <c r="BE1665" s="99">
        <f>SUMIFS(通讯通路门店!$AB:$AB,通讯通路门店!$S:$S,$G1665,通讯通路门店!$J:$J,"OPPO体验店")</f>
        <v>0</v>
      </c>
      <c r="BF1665" s="99">
        <f>SUMIFS(通讯通路门店!$X:$X,通讯通路门店!$S:$S,$G1665,通讯通路门店!$J:$J,"华为授权体验店")+SUMIFS(通讯通路门店!$AA:$AA,通讯通路门店!$S:$S,$G1665,通讯通路门店!$J:$J,"华为堡垒店")</f>
        <v>0</v>
      </c>
      <c r="BG1665" s="99">
        <f>SUMIFS(通讯通路门店!$Y:$Y,通讯通路门店!$S:$S,$G1665,通讯通路门店!$J:$J,"小米体验店")</f>
        <v>0</v>
      </c>
      <c r="BH1665" s="99">
        <f>SUMIFS(通讯通路门店!$AA:$AA,通讯通路门店!$S:$S,$G1665,通讯通路门店!$J:$J,"苹果体验店")</f>
        <v>0</v>
      </c>
      <c r="BI1665" s="99">
        <f>SUMIFS(通讯通路门店!$K:$K,通讯通路门店!$S:$S,$G1665,通讯通路门店!$J:$J,"其他品牌专卖店")</f>
        <v>0</v>
      </c>
      <c r="BJ1665" s="99">
        <f>SUMIFS(通讯通路门店!$AC:$AC,通讯通路门店!$S:$S,$G1665)</f>
        <v>0</v>
      </c>
      <c r="BK1665" s="99">
        <f>SUMIFS(通讯通路门店!$AD:$AD,通讯通路门店!$S:$S,$G1665)</f>
        <v>0</v>
      </c>
      <c r="BL1665" s="99">
        <f>SUMIFS(通讯通路门店!$AE:$AE,通讯通路门店!$S:$S,$G1665)</f>
        <v>0</v>
      </c>
      <c r="BM1665" s="99">
        <f>SUMIFS(通讯通路门店!$AF:$AF,通讯通路门店!$S:$S,$G1665)</f>
        <v>0</v>
      </c>
      <c r="BN1665" s="99">
        <f>SUMIFS(通讯通路门店!$AG:$AG,通讯通路门店!$S:$S,$G1665)</f>
        <v>0</v>
      </c>
      <c r="BO1665" s="99">
        <f>SUMIFS(通讯通路门店!$AH:$AH,通讯通路门店!$S:$S,$G1665)</f>
        <v>0</v>
      </c>
      <c r="BP1665" s="99">
        <f>SUMIFS(通讯通路门店!$AI:$AI,通讯通路门店!$S:$S,$G1665)</f>
        <v>0</v>
      </c>
      <c r="BQ1665" s="83"/>
    </row>
    <row r="1666" spans="1:69">
      <c r="A1666" s="99" t="str">
        <f>IFERROR(_xlfn.XLOOKUP($G1666,通讯通路门店!$S$4:$S$993931,通讯通路门店!$A$4:$A$993931,0,0),"")</f>
        <v>海南省</v>
      </c>
      <c r="B1666" s="99" t="str">
        <f>IFERROR(_xlfn.XLOOKUP($G1666,通讯通路门店!$S$4:$S$993931,通讯通路门店!$B$4:$B$993931,0,0),"")</f>
        <v>东方市</v>
      </c>
      <c r="C1666" s="99" t="str">
        <f>IFERROR(_xlfn.XLOOKUP($G1666,通讯通路门店!$S$4:$S$993931,通讯通路门店!$C$4:$C$993931,0,0),"")</f>
        <v>东方市</v>
      </c>
      <c r="D1666" s="99" t="str">
        <f>IFERROR(_xlfn.XLOOKUP($G1666,通讯通路门店!$S$4:$S$993931,通讯通路门店!$D$4:$D$993931,0,0),"")</f>
        <v>八所镇</v>
      </c>
      <c r="E1666" s="83"/>
      <c r="F1666" s="83"/>
      <c r="G1666" s="101"/>
      <c r="H1666" s="102">
        <f>IFERROR(_xlfn.XLOOKUP($G1666,通讯通路门店!$S$4:$S$993931,通讯通路门店!$R$4:$R$993931,0,0),"")</f>
        <v>0</v>
      </c>
      <c r="I1666" s="83"/>
      <c r="J1666" s="83"/>
      <c r="K1666" s="83"/>
      <c r="L1666" s="83"/>
      <c r="M1666" s="83"/>
      <c r="N1666" s="83"/>
      <c r="O1666" s="83"/>
      <c r="P1666" s="83"/>
      <c r="Q1666" s="83"/>
      <c r="R1666" s="83"/>
      <c r="S1666" s="83"/>
      <c r="T1666" s="83"/>
      <c r="U1666" s="99">
        <f>COUNTIF(通讯通路门店!$S:$S,$G1666)</f>
        <v>0</v>
      </c>
      <c r="V1666" s="99">
        <f>COUNTIFS(通讯通路门店!$S:$S,$G1666,通讯通路门店!$J:$J,"综合卖场")</f>
        <v>0</v>
      </c>
      <c r="W1666" s="99">
        <f>SUMIFS(通讯通路门店!$AJ:$AJ,通讯通路门店!$S:$S,通讯客户沙盘!$G1666)</f>
        <v>0</v>
      </c>
      <c r="X1666" s="99">
        <f t="shared" si="125"/>
        <v>0</v>
      </c>
      <c r="Y1666" s="99">
        <f>COUNTIFS(通讯通路门店!$S:$S,$G1666,通讯通路门店!$J:$J,"荣耀体验店")+COUNTIFS(通讯通路门店!$S:$S,$G1666,通讯通路门店!$J:$J,"荣耀授权专卖店")</f>
        <v>0</v>
      </c>
      <c r="Z1666" s="99">
        <f>COUNTIFS(通讯通路门店!$S:$S,$G1666,通讯通路门店!$J:$J,"VIVO体验店")</f>
        <v>0</v>
      </c>
      <c r="AA1666" s="99">
        <f>COUNTIFS(通讯通路门店!$S:$S,$G1666,通讯通路门店!$J:$J,"OPPO体验店")</f>
        <v>0</v>
      </c>
      <c r="AB1666" s="99">
        <f>COUNTIFS(通讯通路门店!$S:$S,$G1666,通讯通路门店!$J:$J,"华为授权体验店")+COUNTIFS(通讯通路门店!$S:$S,$G1666,通讯通路门店!$J:$J,"华为堡垒店")</f>
        <v>0</v>
      </c>
      <c r="AC1666" s="99">
        <f>COUNTIFS(通讯通路门店!$S:$S,$G1666,通讯通路门店!$J:$J,"小米体验店")</f>
        <v>0</v>
      </c>
      <c r="AD1666" s="99">
        <f>COUNTIFS(通讯通路门店!$S:$S,$G1666,通讯通路门店!$J:$J,"苹果体验店")</f>
        <v>0</v>
      </c>
      <c r="AE1666" s="99">
        <f>COUNTIFS(通讯通路门店!$S:$S,$G1666,通讯通路门店!$J:$J,"其他品牌专卖店")</f>
        <v>0</v>
      </c>
      <c r="AF1666" s="99">
        <f>SUMIFS(通讯通路门店!$BI:$BI,通讯通路门店!$S:$S,$G1666)</f>
        <v>0</v>
      </c>
      <c r="AG1666" s="99">
        <f>SUMIFS(通讯通路门店!$BH:$BH,通讯通路门店!$S:$S,$G1666)</f>
        <v>0</v>
      </c>
      <c r="AH1666" s="99">
        <f t="shared" si="126"/>
        <v>0</v>
      </c>
      <c r="AI1666" s="99">
        <f>SUMIFS(通讯通路门店!$BB:$BB,通讯通路门店!$S:$S,$G1666)</f>
        <v>0</v>
      </c>
      <c r="AJ1666" s="99">
        <f>SUMIFS(通讯通路门店!$BE:$BE,通讯通路门店!$S:$S,$G1666)</f>
        <v>0</v>
      </c>
      <c r="AK1666" s="99">
        <f>SUMIFS(通讯通路门店!$BG:$BG,通讯通路门店!$S:$S,$G1666)</f>
        <v>0</v>
      </c>
      <c r="AL1666" s="99">
        <f>SUMIFS(通讯通路门店!$BC:$BC,通讯通路门店!$S:$S,$G1666)</f>
        <v>0</v>
      </c>
      <c r="AM1666" s="99">
        <f>SUMIFS(通讯通路门店!$BD:$BD,通讯通路门店!$S:$S,$G1666)</f>
        <v>0</v>
      </c>
      <c r="AN1666" s="99">
        <f>SUMIFS(通讯通路门店!$BF:$BF,通讯通路门店!$S:$S,$G1666)</f>
        <v>0</v>
      </c>
      <c r="AO1666" s="99">
        <f t="shared" si="127"/>
        <v>0</v>
      </c>
      <c r="AP1666" s="99">
        <f>SUMIFS(通讯通路门店!$K:$K,通讯通路门店!$S:$S,$G1666)</f>
        <v>0</v>
      </c>
      <c r="AQ1666" s="83"/>
      <c r="AR1666" s="99">
        <f>SUMIFS(通讯通路门店!$T:$T,通讯通路门店!$S:$S,$G1666)</f>
        <v>0</v>
      </c>
      <c r="AS1666" s="99">
        <f>SUMIFS(通讯通路门店!$U:$U,通讯通路门店!$S:$S,$G1666)</f>
        <v>0</v>
      </c>
      <c r="AT1666" s="99">
        <f>SUMIFS(通讯通路门店!$V:$V,通讯通路门店!$S:$S,$G1666)</f>
        <v>0</v>
      </c>
      <c r="AU1666" s="99">
        <f>SUMIFS(通讯通路门店!$W:$W,通讯通路门店!$S:$S,$G1666)</f>
        <v>0</v>
      </c>
      <c r="AV1666" s="99">
        <f>SUMIFS(通讯通路门店!$Z:$Z,通讯通路门店!$S:$S,$G1666)</f>
        <v>0</v>
      </c>
      <c r="AW1666" s="99">
        <f>SUMIFS(通讯通路门店!$AB:$AB,通讯通路门店!$S:$S,$G1666)</f>
        <v>0</v>
      </c>
      <c r="AX1666" s="99">
        <f>SUMIFS(通讯通路门店!$X:$X,通讯通路门店!$S:$S,$G1666)</f>
        <v>0</v>
      </c>
      <c r="AY1666" s="99">
        <f>SUMIFS(通讯通路门店!$Y:$Y,通讯通路门店!$S:$S,$G1666)</f>
        <v>0</v>
      </c>
      <c r="AZ1666" s="99">
        <f>SUMIFS(通讯通路门店!$AA:$AA,通讯通路门店!$S:$S,$G1666)</f>
        <v>0</v>
      </c>
      <c r="BA1666" s="99">
        <f t="shared" si="128"/>
        <v>0</v>
      </c>
      <c r="BB1666" s="99">
        <f t="shared" si="129"/>
        <v>0</v>
      </c>
      <c r="BC1666" s="99">
        <f>SUMIFS(通讯通路门店!$W:$W,通讯通路门店!$S:$S,$G1666,通讯通路门店!$J:$J,"荣耀体验店")+SUMIFS(通讯通路门店!$W:$W,通讯通路门店!$S:$S,$G1666,通讯通路门店!$J:$J,"荣耀授权专卖店")</f>
        <v>0</v>
      </c>
      <c r="BD1666" s="99">
        <f>SUMIFS(通讯通路门店!$Z:$Z,通讯通路门店!$S:$S,$G1666,通讯通路门店!$J:$J,"VIVO体验店")</f>
        <v>0</v>
      </c>
      <c r="BE1666" s="99">
        <f>SUMIFS(通讯通路门店!$AB:$AB,通讯通路门店!$S:$S,$G1666,通讯通路门店!$J:$J,"OPPO体验店")</f>
        <v>0</v>
      </c>
      <c r="BF1666" s="99">
        <f>SUMIFS(通讯通路门店!$X:$X,通讯通路门店!$S:$S,$G1666,通讯通路门店!$J:$J,"华为授权体验店")+SUMIFS(通讯通路门店!$AA:$AA,通讯通路门店!$S:$S,$G1666,通讯通路门店!$J:$J,"华为堡垒店")</f>
        <v>0</v>
      </c>
      <c r="BG1666" s="99">
        <f>SUMIFS(通讯通路门店!$Y:$Y,通讯通路门店!$S:$S,$G1666,通讯通路门店!$J:$J,"小米体验店")</f>
        <v>0</v>
      </c>
      <c r="BH1666" s="99">
        <f>SUMIFS(通讯通路门店!$AA:$AA,通讯通路门店!$S:$S,$G1666,通讯通路门店!$J:$J,"苹果体验店")</f>
        <v>0</v>
      </c>
      <c r="BI1666" s="99">
        <f>SUMIFS(通讯通路门店!$K:$K,通讯通路门店!$S:$S,$G1666,通讯通路门店!$J:$J,"其他品牌专卖店")</f>
        <v>0</v>
      </c>
      <c r="BJ1666" s="99">
        <f>SUMIFS(通讯通路门店!$AC:$AC,通讯通路门店!$S:$S,$G1666)</f>
        <v>0</v>
      </c>
      <c r="BK1666" s="99">
        <f>SUMIFS(通讯通路门店!$AD:$AD,通讯通路门店!$S:$S,$G1666)</f>
        <v>0</v>
      </c>
      <c r="BL1666" s="99">
        <f>SUMIFS(通讯通路门店!$AE:$AE,通讯通路门店!$S:$S,$G1666)</f>
        <v>0</v>
      </c>
      <c r="BM1666" s="99">
        <f>SUMIFS(通讯通路门店!$AF:$AF,通讯通路门店!$S:$S,$G1666)</f>
        <v>0</v>
      </c>
      <c r="BN1666" s="99">
        <f>SUMIFS(通讯通路门店!$AG:$AG,通讯通路门店!$S:$S,$G1666)</f>
        <v>0</v>
      </c>
      <c r="BO1666" s="99">
        <f>SUMIFS(通讯通路门店!$AH:$AH,通讯通路门店!$S:$S,$G1666)</f>
        <v>0</v>
      </c>
      <c r="BP1666" s="99">
        <f>SUMIFS(通讯通路门店!$AI:$AI,通讯通路门店!$S:$S,$G1666)</f>
        <v>0</v>
      </c>
      <c r="BQ1666" s="83"/>
    </row>
    <row r="1667" spans="1:69">
      <c r="A1667" s="99" t="str">
        <f>IFERROR(_xlfn.XLOOKUP($G1667,通讯通路门店!$S$4:$S$993931,通讯通路门店!$A$4:$A$993931,0,0),"")</f>
        <v>海南省</v>
      </c>
      <c r="B1667" s="99" t="str">
        <f>IFERROR(_xlfn.XLOOKUP($G1667,通讯通路门店!$S$4:$S$993931,通讯通路门店!$B$4:$B$993931,0,0),"")</f>
        <v>东方市</v>
      </c>
      <c r="C1667" s="99" t="str">
        <f>IFERROR(_xlfn.XLOOKUP($G1667,通讯通路门店!$S$4:$S$993931,通讯通路门店!$C$4:$C$993931,0,0),"")</f>
        <v>东方市</v>
      </c>
      <c r="D1667" s="99" t="str">
        <f>IFERROR(_xlfn.XLOOKUP($G1667,通讯通路门店!$S$4:$S$993931,通讯通路门店!$D$4:$D$993931,0,0),"")</f>
        <v>八所镇</v>
      </c>
      <c r="E1667" s="83"/>
      <c r="F1667" s="83"/>
      <c r="G1667" s="101"/>
      <c r="H1667" s="102">
        <f>IFERROR(_xlfn.XLOOKUP($G1667,通讯通路门店!$S$4:$S$993931,通讯通路门店!$R$4:$R$993931,0,0),"")</f>
        <v>0</v>
      </c>
      <c r="I1667" s="83"/>
      <c r="J1667" s="83"/>
      <c r="K1667" s="83"/>
      <c r="L1667" s="83"/>
      <c r="M1667" s="83"/>
      <c r="N1667" s="83"/>
      <c r="O1667" s="83"/>
      <c r="P1667" s="83"/>
      <c r="Q1667" s="83"/>
      <c r="R1667" s="83"/>
      <c r="S1667" s="83"/>
      <c r="T1667" s="83"/>
      <c r="U1667" s="99">
        <f>COUNTIF(通讯通路门店!$S:$S,$G1667)</f>
        <v>0</v>
      </c>
      <c r="V1667" s="99">
        <f>COUNTIFS(通讯通路门店!$S:$S,$G1667,通讯通路门店!$J:$J,"综合卖场")</f>
        <v>0</v>
      </c>
      <c r="W1667" s="99">
        <f>SUMIFS(通讯通路门店!$AJ:$AJ,通讯通路门店!$S:$S,通讯客户沙盘!$G1667)</f>
        <v>0</v>
      </c>
      <c r="X1667" s="99">
        <f t="shared" si="125"/>
        <v>0</v>
      </c>
      <c r="Y1667" s="99">
        <f>COUNTIFS(通讯通路门店!$S:$S,$G1667,通讯通路门店!$J:$J,"荣耀体验店")+COUNTIFS(通讯通路门店!$S:$S,$G1667,通讯通路门店!$J:$J,"荣耀授权专卖店")</f>
        <v>0</v>
      </c>
      <c r="Z1667" s="99">
        <f>COUNTIFS(通讯通路门店!$S:$S,$G1667,通讯通路门店!$J:$J,"VIVO体验店")</f>
        <v>0</v>
      </c>
      <c r="AA1667" s="99">
        <f>COUNTIFS(通讯通路门店!$S:$S,$G1667,通讯通路门店!$J:$J,"OPPO体验店")</f>
        <v>0</v>
      </c>
      <c r="AB1667" s="99">
        <f>COUNTIFS(通讯通路门店!$S:$S,$G1667,通讯通路门店!$J:$J,"华为授权体验店")+COUNTIFS(通讯通路门店!$S:$S,$G1667,通讯通路门店!$J:$J,"华为堡垒店")</f>
        <v>0</v>
      </c>
      <c r="AC1667" s="99">
        <f>COUNTIFS(通讯通路门店!$S:$S,$G1667,通讯通路门店!$J:$J,"小米体验店")</f>
        <v>0</v>
      </c>
      <c r="AD1667" s="99">
        <f>COUNTIFS(通讯通路门店!$S:$S,$G1667,通讯通路门店!$J:$J,"苹果体验店")</f>
        <v>0</v>
      </c>
      <c r="AE1667" s="99">
        <f>COUNTIFS(通讯通路门店!$S:$S,$G1667,通讯通路门店!$J:$J,"其他品牌专卖店")</f>
        <v>0</v>
      </c>
      <c r="AF1667" s="99">
        <f>SUMIFS(通讯通路门店!$BI:$BI,通讯通路门店!$S:$S,$G1667)</f>
        <v>0</v>
      </c>
      <c r="AG1667" s="99">
        <f>SUMIFS(通讯通路门店!$BH:$BH,通讯通路门店!$S:$S,$G1667)</f>
        <v>0</v>
      </c>
      <c r="AH1667" s="99">
        <f t="shared" si="126"/>
        <v>0</v>
      </c>
      <c r="AI1667" s="99">
        <f>SUMIFS(通讯通路门店!$BB:$BB,通讯通路门店!$S:$S,$G1667)</f>
        <v>0</v>
      </c>
      <c r="AJ1667" s="99">
        <f>SUMIFS(通讯通路门店!$BE:$BE,通讯通路门店!$S:$S,$G1667)</f>
        <v>0</v>
      </c>
      <c r="AK1667" s="99">
        <f>SUMIFS(通讯通路门店!$BG:$BG,通讯通路门店!$S:$S,$G1667)</f>
        <v>0</v>
      </c>
      <c r="AL1667" s="99">
        <f>SUMIFS(通讯通路门店!$BC:$BC,通讯通路门店!$S:$S,$G1667)</f>
        <v>0</v>
      </c>
      <c r="AM1667" s="99">
        <f>SUMIFS(通讯通路门店!$BD:$BD,通讯通路门店!$S:$S,$G1667)</f>
        <v>0</v>
      </c>
      <c r="AN1667" s="99">
        <f>SUMIFS(通讯通路门店!$BF:$BF,通讯通路门店!$S:$S,$G1667)</f>
        <v>0</v>
      </c>
      <c r="AO1667" s="99">
        <f t="shared" si="127"/>
        <v>0</v>
      </c>
      <c r="AP1667" s="99">
        <f>SUMIFS(通讯通路门店!$K:$K,通讯通路门店!$S:$S,$G1667)</f>
        <v>0</v>
      </c>
      <c r="AQ1667" s="83"/>
      <c r="AR1667" s="99">
        <f>SUMIFS(通讯通路门店!$T:$T,通讯通路门店!$S:$S,$G1667)</f>
        <v>0</v>
      </c>
      <c r="AS1667" s="99">
        <f>SUMIFS(通讯通路门店!$U:$U,通讯通路门店!$S:$S,$G1667)</f>
        <v>0</v>
      </c>
      <c r="AT1667" s="99">
        <f>SUMIFS(通讯通路门店!$V:$V,通讯通路门店!$S:$S,$G1667)</f>
        <v>0</v>
      </c>
      <c r="AU1667" s="99">
        <f>SUMIFS(通讯通路门店!$W:$W,通讯通路门店!$S:$S,$G1667)</f>
        <v>0</v>
      </c>
      <c r="AV1667" s="99">
        <f>SUMIFS(通讯通路门店!$Z:$Z,通讯通路门店!$S:$S,$G1667)</f>
        <v>0</v>
      </c>
      <c r="AW1667" s="99">
        <f>SUMIFS(通讯通路门店!$AB:$AB,通讯通路门店!$S:$S,$G1667)</f>
        <v>0</v>
      </c>
      <c r="AX1667" s="99">
        <f>SUMIFS(通讯通路门店!$X:$X,通讯通路门店!$S:$S,$G1667)</f>
        <v>0</v>
      </c>
      <c r="AY1667" s="99">
        <f>SUMIFS(通讯通路门店!$Y:$Y,通讯通路门店!$S:$S,$G1667)</f>
        <v>0</v>
      </c>
      <c r="AZ1667" s="99">
        <f>SUMIFS(通讯通路门店!$AA:$AA,通讯通路门店!$S:$S,$G1667)</f>
        <v>0</v>
      </c>
      <c r="BA1667" s="99">
        <f t="shared" si="128"/>
        <v>0</v>
      </c>
      <c r="BB1667" s="99">
        <f t="shared" si="129"/>
        <v>0</v>
      </c>
      <c r="BC1667" s="99">
        <f>SUMIFS(通讯通路门店!$W:$W,通讯通路门店!$S:$S,$G1667,通讯通路门店!$J:$J,"荣耀体验店")+SUMIFS(通讯通路门店!$W:$W,通讯通路门店!$S:$S,$G1667,通讯通路门店!$J:$J,"荣耀授权专卖店")</f>
        <v>0</v>
      </c>
      <c r="BD1667" s="99">
        <f>SUMIFS(通讯通路门店!$Z:$Z,通讯通路门店!$S:$S,$G1667,通讯通路门店!$J:$J,"VIVO体验店")</f>
        <v>0</v>
      </c>
      <c r="BE1667" s="99">
        <f>SUMIFS(通讯通路门店!$AB:$AB,通讯通路门店!$S:$S,$G1667,通讯通路门店!$J:$J,"OPPO体验店")</f>
        <v>0</v>
      </c>
      <c r="BF1667" s="99">
        <f>SUMIFS(通讯通路门店!$X:$X,通讯通路门店!$S:$S,$G1667,通讯通路门店!$J:$J,"华为授权体验店")+SUMIFS(通讯通路门店!$AA:$AA,通讯通路门店!$S:$S,$G1667,通讯通路门店!$J:$J,"华为堡垒店")</f>
        <v>0</v>
      </c>
      <c r="BG1667" s="99">
        <f>SUMIFS(通讯通路门店!$Y:$Y,通讯通路门店!$S:$S,$G1667,通讯通路门店!$J:$J,"小米体验店")</f>
        <v>0</v>
      </c>
      <c r="BH1667" s="99">
        <f>SUMIFS(通讯通路门店!$AA:$AA,通讯通路门店!$S:$S,$G1667,通讯通路门店!$J:$J,"苹果体验店")</f>
        <v>0</v>
      </c>
      <c r="BI1667" s="99">
        <f>SUMIFS(通讯通路门店!$K:$K,通讯通路门店!$S:$S,$G1667,通讯通路门店!$J:$J,"其他品牌专卖店")</f>
        <v>0</v>
      </c>
      <c r="BJ1667" s="99">
        <f>SUMIFS(通讯通路门店!$AC:$AC,通讯通路门店!$S:$S,$G1667)</f>
        <v>0</v>
      </c>
      <c r="BK1667" s="99">
        <f>SUMIFS(通讯通路门店!$AD:$AD,通讯通路门店!$S:$S,$G1667)</f>
        <v>0</v>
      </c>
      <c r="BL1667" s="99">
        <f>SUMIFS(通讯通路门店!$AE:$AE,通讯通路门店!$S:$S,$G1667)</f>
        <v>0</v>
      </c>
      <c r="BM1667" s="99">
        <f>SUMIFS(通讯通路门店!$AF:$AF,通讯通路门店!$S:$S,$G1667)</f>
        <v>0</v>
      </c>
      <c r="BN1667" s="99">
        <f>SUMIFS(通讯通路门店!$AG:$AG,通讯通路门店!$S:$S,$G1667)</f>
        <v>0</v>
      </c>
      <c r="BO1667" s="99">
        <f>SUMIFS(通讯通路门店!$AH:$AH,通讯通路门店!$S:$S,$G1667)</f>
        <v>0</v>
      </c>
      <c r="BP1667" s="99">
        <f>SUMIFS(通讯通路门店!$AI:$AI,通讯通路门店!$S:$S,$G1667)</f>
        <v>0</v>
      </c>
      <c r="BQ1667" s="83"/>
    </row>
    <row r="1668" spans="1:69">
      <c r="A1668" s="99" t="str">
        <f>IFERROR(_xlfn.XLOOKUP($G1668,通讯通路门店!$S$4:$S$993931,通讯通路门店!$A$4:$A$993931,0,0),"")</f>
        <v>海南省</v>
      </c>
      <c r="B1668" s="99" t="str">
        <f>IFERROR(_xlfn.XLOOKUP($G1668,通讯通路门店!$S$4:$S$993931,通讯通路门店!$B$4:$B$993931,0,0),"")</f>
        <v>东方市</v>
      </c>
      <c r="C1668" s="99" t="str">
        <f>IFERROR(_xlfn.XLOOKUP($G1668,通讯通路门店!$S$4:$S$993931,通讯通路门店!$C$4:$C$993931,0,0),"")</f>
        <v>东方市</v>
      </c>
      <c r="D1668" s="99" t="str">
        <f>IFERROR(_xlfn.XLOOKUP($G1668,通讯通路门店!$S$4:$S$993931,通讯通路门店!$D$4:$D$993931,0,0),"")</f>
        <v>八所镇</v>
      </c>
      <c r="E1668" s="83"/>
      <c r="F1668" s="83"/>
      <c r="G1668" s="101"/>
      <c r="H1668" s="102">
        <f>IFERROR(_xlfn.XLOOKUP($G1668,通讯通路门店!$S$4:$S$993931,通讯通路门店!$R$4:$R$993931,0,0),"")</f>
        <v>0</v>
      </c>
      <c r="I1668" s="83"/>
      <c r="J1668" s="83"/>
      <c r="K1668" s="83"/>
      <c r="L1668" s="83"/>
      <c r="M1668" s="83"/>
      <c r="N1668" s="83"/>
      <c r="O1668" s="83"/>
      <c r="P1668" s="83"/>
      <c r="Q1668" s="83"/>
      <c r="R1668" s="83"/>
      <c r="S1668" s="83"/>
      <c r="T1668" s="83"/>
      <c r="U1668" s="99">
        <f>COUNTIF(通讯通路门店!$S:$S,$G1668)</f>
        <v>0</v>
      </c>
      <c r="V1668" s="99">
        <f>COUNTIFS(通讯通路门店!$S:$S,$G1668,通讯通路门店!$J:$J,"综合卖场")</f>
        <v>0</v>
      </c>
      <c r="W1668" s="99">
        <f>SUMIFS(通讯通路门店!$AJ:$AJ,通讯通路门店!$S:$S,通讯客户沙盘!$G1668)</f>
        <v>0</v>
      </c>
      <c r="X1668" s="99">
        <f t="shared" ref="X1668:X1731" si="130">Y1668+Z1668+AA1668+AB1668+AC1668+AD1668+AE1668</f>
        <v>0</v>
      </c>
      <c r="Y1668" s="99">
        <f>COUNTIFS(通讯通路门店!$S:$S,$G1668,通讯通路门店!$J:$J,"荣耀体验店")+COUNTIFS(通讯通路门店!$S:$S,$G1668,通讯通路门店!$J:$J,"荣耀授权专卖店")</f>
        <v>0</v>
      </c>
      <c r="Z1668" s="99">
        <f>COUNTIFS(通讯通路门店!$S:$S,$G1668,通讯通路门店!$J:$J,"VIVO体验店")</f>
        <v>0</v>
      </c>
      <c r="AA1668" s="99">
        <f>COUNTIFS(通讯通路门店!$S:$S,$G1668,通讯通路门店!$J:$J,"OPPO体验店")</f>
        <v>0</v>
      </c>
      <c r="AB1668" s="99">
        <f>COUNTIFS(通讯通路门店!$S:$S,$G1668,通讯通路门店!$J:$J,"华为授权体验店")+COUNTIFS(通讯通路门店!$S:$S,$G1668,通讯通路门店!$J:$J,"华为堡垒店")</f>
        <v>0</v>
      </c>
      <c r="AC1668" s="99">
        <f>COUNTIFS(通讯通路门店!$S:$S,$G1668,通讯通路门店!$J:$J,"小米体验店")</f>
        <v>0</v>
      </c>
      <c r="AD1668" s="99">
        <f>COUNTIFS(通讯通路门店!$S:$S,$G1668,通讯通路门店!$J:$J,"苹果体验店")</f>
        <v>0</v>
      </c>
      <c r="AE1668" s="99">
        <f>COUNTIFS(通讯通路门店!$S:$S,$G1668,通讯通路门店!$J:$J,"其他品牌专卖店")</f>
        <v>0</v>
      </c>
      <c r="AF1668" s="99">
        <f>SUMIFS(通讯通路门店!$BI:$BI,通讯通路门店!$S:$S,$G1668)</f>
        <v>0</v>
      </c>
      <c r="AG1668" s="99">
        <f>SUMIFS(通讯通路门店!$BH:$BH,通讯通路门店!$S:$S,$G1668)</f>
        <v>0</v>
      </c>
      <c r="AH1668" s="99">
        <f t="shared" ref="AH1668:AH1731" si="131">AI1668+AJ1668+AK1668+AL1668+AM1668+AN1668</f>
        <v>0</v>
      </c>
      <c r="AI1668" s="99">
        <f>SUMIFS(通讯通路门店!$BB:$BB,通讯通路门店!$S:$S,$G1668)</f>
        <v>0</v>
      </c>
      <c r="AJ1668" s="99">
        <f>SUMIFS(通讯通路门店!$BE:$BE,通讯通路门店!$S:$S,$G1668)</f>
        <v>0</v>
      </c>
      <c r="AK1668" s="99">
        <f>SUMIFS(通讯通路门店!$BG:$BG,通讯通路门店!$S:$S,$G1668)</f>
        <v>0</v>
      </c>
      <c r="AL1668" s="99">
        <f>SUMIFS(通讯通路门店!$BC:$BC,通讯通路门店!$S:$S,$G1668)</f>
        <v>0</v>
      </c>
      <c r="AM1668" s="99">
        <f>SUMIFS(通讯通路门店!$BD:$BD,通讯通路门店!$S:$S,$G1668)</f>
        <v>0</v>
      </c>
      <c r="AN1668" s="99">
        <f>SUMIFS(通讯通路门店!$BF:$BF,通讯通路门店!$S:$S,$G1668)</f>
        <v>0</v>
      </c>
      <c r="AO1668" s="99">
        <f t="shared" ref="AO1668:AO1731" si="132">AP1668+AQ1668</f>
        <v>0</v>
      </c>
      <c r="AP1668" s="99">
        <f>SUMIFS(通讯通路门店!$K:$K,通讯通路门店!$S:$S,$G1668)</f>
        <v>0</v>
      </c>
      <c r="AQ1668" s="83"/>
      <c r="AR1668" s="99">
        <f>SUMIFS(通讯通路门店!$T:$T,通讯通路门店!$S:$S,$G1668)</f>
        <v>0</v>
      </c>
      <c r="AS1668" s="99">
        <f>SUMIFS(通讯通路门店!$U:$U,通讯通路门店!$S:$S,$G1668)</f>
        <v>0</v>
      </c>
      <c r="AT1668" s="99">
        <f>SUMIFS(通讯通路门店!$V:$V,通讯通路门店!$S:$S,$G1668)</f>
        <v>0</v>
      </c>
      <c r="AU1668" s="99">
        <f>SUMIFS(通讯通路门店!$W:$W,通讯通路门店!$S:$S,$G1668)</f>
        <v>0</v>
      </c>
      <c r="AV1668" s="99">
        <f>SUMIFS(通讯通路门店!$Z:$Z,通讯通路门店!$S:$S,$G1668)</f>
        <v>0</v>
      </c>
      <c r="AW1668" s="99">
        <f>SUMIFS(通讯通路门店!$AB:$AB,通讯通路门店!$S:$S,$G1668)</f>
        <v>0</v>
      </c>
      <c r="AX1668" s="99">
        <f>SUMIFS(通讯通路门店!$X:$X,通讯通路门店!$S:$S,$G1668)</f>
        <v>0</v>
      </c>
      <c r="AY1668" s="99">
        <f>SUMIFS(通讯通路门店!$Y:$Y,通讯通路门店!$S:$S,$G1668)</f>
        <v>0</v>
      </c>
      <c r="AZ1668" s="99">
        <f>SUMIFS(通讯通路门店!$AA:$AA,通讯通路门店!$S:$S,$G1668)</f>
        <v>0</v>
      </c>
      <c r="BA1668" s="99">
        <f t="shared" ref="BA1668:BA1731" si="133">AP1668-BB1668</f>
        <v>0</v>
      </c>
      <c r="BB1668" s="99">
        <f t="shared" ref="BB1668:BB1731" si="134">BC1668+BD1668+BE1668+BF1668+BG1668+BH1668</f>
        <v>0</v>
      </c>
      <c r="BC1668" s="99">
        <f>SUMIFS(通讯通路门店!$W:$W,通讯通路门店!$S:$S,$G1668,通讯通路门店!$J:$J,"荣耀体验店")+SUMIFS(通讯通路门店!$W:$W,通讯通路门店!$S:$S,$G1668,通讯通路门店!$J:$J,"荣耀授权专卖店")</f>
        <v>0</v>
      </c>
      <c r="BD1668" s="99">
        <f>SUMIFS(通讯通路门店!$Z:$Z,通讯通路门店!$S:$S,$G1668,通讯通路门店!$J:$J,"VIVO体验店")</f>
        <v>0</v>
      </c>
      <c r="BE1668" s="99">
        <f>SUMIFS(通讯通路门店!$AB:$AB,通讯通路门店!$S:$S,$G1668,通讯通路门店!$J:$J,"OPPO体验店")</f>
        <v>0</v>
      </c>
      <c r="BF1668" s="99">
        <f>SUMIFS(通讯通路门店!$X:$X,通讯通路门店!$S:$S,$G1668,通讯通路门店!$J:$J,"华为授权体验店")+SUMIFS(通讯通路门店!$AA:$AA,通讯通路门店!$S:$S,$G1668,通讯通路门店!$J:$J,"华为堡垒店")</f>
        <v>0</v>
      </c>
      <c r="BG1668" s="99">
        <f>SUMIFS(通讯通路门店!$Y:$Y,通讯通路门店!$S:$S,$G1668,通讯通路门店!$J:$J,"小米体验店")</f>
        <v>0</v>
      </c>
      <c r="BH1668" s="99">
        <f>SUMIFS(通讯通路门店!$AA:$AA,通讯通路门店!$S:$S,$G1668,通讯通路门店!$J:$J,"苹果体验店")</f>
        <v>0</v>
      </c>
      <c r="BI1668" s="99">
        <f>SUMIFS(通讯通路门店!$K:$K,通讯通路门店!$S:$S,$G1668,通讯通路门店!$J:$J,"其他品牌专卖店")</f>
        <v>0</v>
      </c>
      <c r="BJ1668" s="99">
        <f>SUMIFS(通讯通路门店!$AC:$AC,通讯通路门店!$S:$S,$G1668)</f>
        <v>0</v>
      </c>
      <c r="BK1668" s="99">
        <f>SUMIFS(通讯通路门店!$AD:$AD,通讯通路门店!$S:$S,$G1668)</f>
        <v>0</v>
      </c>
      <c r="BL1668" s="99">
        <f>SUMIFS(通讯通路门店!$AE:$AE,通讯通路门店!$S:$S,$G1668)</f>
        <v>0</v>
      </c>
      <c r="BM1668" s="99">
        <f>SUMIFS(通讯通路门店!$AF:$AF,通讯通路门店!$S:$S,$G1668)</f>
        <v>0</v>
      </c>
      <c r="BN1668" s="99">
        <f>SUMIFS(通讯通路门店!$AG:$AG,通讯通路门店!$S:$S,$G1668)</f>
        <v>0</v>
      </c>
      <c r="BO1668" s="99">
        <f>SUMIFS(通讯通路门店!$AH:$AH,通讯通路门店!$S:$S,$G1668)</f>
        <v>0</v>
      </c>
      <c r="BP1668" s="99">
        <f>SUMIFS(通讯通路门店!$AI:$AI,通讯通路门店!$S:$S,$G1668)</f>
        <v>0</v>
      </c>
      <c r="BQ1668" s="83"/>
    </row>
    <row r="1669" spans="1:69">
      <c r="A1669" s="99" t="str">
        <f>IFERROR(_xlfn.XLOOKUP($G1669,通讯通路门店!$S$4:$S$993931,通讯通路门店!$A$4:$A$993931,0,0),"")</f>
        <v>海南省</v>
      </c>
      <c r="B1669" s="99" t="str">
        <f>IFERROR(_xlfn.XLOOKUP($G1669,通讯通路门店!$S$4:$S$993931,通讯通路门店!$B$4:$B$993931,0,0),"")</f>
        <v>东方市</v>
      </c>
      <c r="C1669" s="99" t="str">
        <f>IFERROR(_xlfn.XLOOKUP($G1669,通讯通路门店!$S$4:$S$993931,通讯通路门店!$C$4:$C$993931,0,0),"")</f>
        <v>东方市</v>
      </c>
      <c r="D1669" s="99" t="str">
        <f>IFERROR(_xlfn.XLOOKUP($G1669,通讯通路门店!$S$4:$S$993931,通讯通路门店!$D$4:$D$993931,0,0),"")</f>
        <v>八所镇</v>
      </c>
      <c r="E1669" s="83"/>
      <c r="F1669" s="83"/>
      <c r="G1669" s="101"/>
      <c r="H1669" s="102">
        <f>IFERROR(_xlfn.XLOOKUP($G1669,通讯通路门店!$S$4:$S$993931,通讯通路门店!$R$4:$R$993931,0,0),"")</f>
        <v>0</v>
      </c>
      <c r="I1669" s="83"/>
      <c r="J1669" s="83"/>
      <c r="K1669" s="83"/>
      <c r="L1669" s="83"/>
      <c r="M1669" s="83"/>
      <c r="N1669" s="83"/>
      <c r="O1669" s="83"/>
      <c r="P1669" s="83"/>
      <c r="Q1669" s="83"/>
      <c r="R1669" s="83"/>
      <c r="S1669" s="83"/>
      <c r="T1669" s="83"/>
      <c r="U1669" s="99">
        <f>COUNTIF(通讯通路门店!$S:$S,$G1669)</f>
        <v>0</v>
      </c>
      <c r="V1669" s="99">
        <f>COUNTIFS(通讯通路门店!$S:$S,$G1669,通讯通路门店!$J:$J,"综合卖场")</f>
        <v>0</v>
      </c>
      <c r="W1669" s="99">
        <f>SUMIFS(通讯通路门店!$AJ:$AJ,通讯通路门店!$S:$S,通讯客户沙盘!$G1669)</f>
        <v>0</v>
      </c>
      <c r="X1669" s="99">
        <f t="shared" si="130"/>
        <v>0</v>
      </c>
      <c r="Y1669" s="99">
        <f>COUNTIFS(通讯通路门店!$S:$S,$G1669,通讯通路门店!$J:$J,"荣耀体验店")+COUNTIFS(通讯通路门店!$S:$S,$G1669,通讯通路门店!$J:$J,"荣耀授权专卖店")</f>
        <v>0</v>
      </c>
      <c r="Z1669" s="99">
        <f>COUNTIFS(通讯通路门店!$S:$S,$G1669,通讯通路门店!$J:$J,"VIVO体验店")</f>
        <v>0</v>
      </c>
      <c r="AA1669" s="99">
        <f>COUNTIFS(通讯通路门店!$S:$S,$G1669,通讯通路门店!$J:$J,"OPPO体验店")</f>
        <v>0</v>
      </c>
      <c r="AB1669" s="99">
        <f>COUNTIFS(通讯通路门店!$S:$S,$G1669,通讯通路门店!$J:$J,"华为授权体验店")+COUNTIFS(通讯通路门店!$S:$S,$G1669,通讯通路门店!$J:$J,"华为堡垒店")</f>
        <v>0</v>
      </c>
      <c r="AC1669" s="99">
        <f>COUNTIFS(通讯通路门店!$S:$S,$G1669,通讯通路门店!$J:$J,"小米体验店")</f>
        <v>0</v>
      </c>
      <c r="AD1669" s="99">
        <f>COUNTIFS(通讯通路门店!$S:$S,$G1669,通讯通路门店!$J:$J,"苹果体验店")</f>
        <v>0</v>
      </c>
      <c r="AE1669" s="99">
        <f>COUNTIFS(通讯通路门店!$S:$S,$G1669,通讯通路门店!$J:$J,"其他品牌专卖店")</f>
        <v>0</v>
      </c>
      <c r="AF1669" s="99">
        <f>SUMIFS(通讯通路门店!$BI:$BI,通讯通路门店!$S:$S,$G1669)</f>
        <v>0</v>
      </c>
      <c r="AG1669" s="99">
        <f>SUMIFS(通讯通路门店!$BH:$BH,通讯通路门店!$S:$S,$G1669)</f>
        <v>0</v>
      </c>
      <c r="AH1669" s="99">
        <f t="shared" si="131"/>
        <v>0</v>
      </c>
      <c r="AI1669" s="99">
        <f>SUMIFS(通讯通路门店!$BB:$BB,通讯通路门店!$S:$S,$G1669)</f>
        <v>0</v>
      </c>
      <c r="AJ1669" s="99">
        <f>SUMIFS(通讯通路门店!$BE:$BE,通讯通路门店!$S:$S,$G1669)</f>
        <v>0</v>
      </c>
      <c r="AK1669" s="99">
        <f>SUMIFS(通讯通路门店!$BG:$BG,通讯通路门店!$S:$S,$G1669)</f>
        <v>0</v>
      </c>
      <c r="AL1669" s="99">
        <f>SUMIFS(通讯通路门店!$BC:$BC,通讯通路门店!$S:$S,$G1669)</f>
        <v>0</v>
      </c>
      <c r="AM1669" s="99">
        <f>SUMIFS(通讯通路门店!$BD:$BD,通讯通路门店!$S:$S,$G1669)</f>
        <v>0</v>
      </c>
      <c r="AN1669" s="99">
        <f>SUMIFS(通讯通路门店!$BF:$BF,通讯通路门店!$S:$S,$G1669)</f>
        <v>0</v>
      </c>
      <c r="AO1669" s="99">
        <f t="shared" si="132"/>
        <v>0</v>
      </c>
      <c r="AP1669" s="99">
        <f>SUMIFS(通讯通路门店!$K:$K,通讯通路门店!$S:$S,$G1669)</f>
        <v>0</v>
      </c>
      <c r="AQ1669" s="83"/>
      <c r="AR1669" s="99">
        <f>SUMIFS(通讯通路门店!$T:$T,通讯通路门店!$S:$S,$G1669)</f>
        <v>0</v>
      </c>
      <c r="AS1669" s="99">
        <f>SUMIFS(通讯通路门店!$U:$U,通讯通路门店!$S:$S,$G1669)</f>
        <v>0</v>
      </c>
      <c r="AT1669" s="99">
        <f>SUMIFS(通讯通路门店!$V:$V,通讯通路门店!$S:$S,$G1669)</f>
        <v>0</v>
      </c>
      <c r="AU1669" s="99">
        <f>SUMIFS(通讯通路门店!$W:$W,通讯通路门店!$S:$S,$G1669)</f>
        <v>0</v>
      </c>
      <c r="AV1669" s="99">
        <f>SUMIFS(通讯通路门店!$Z:$Z,通讯通路门店!$S:$S,$G1669)</f>
        <v>0</v>
      </c>
      <c r="AW1669" s="99">
        <f>SUMIFS(通讯通路门店!$AB:$AB,通讯通路门店!$S:$S,$G1669)</f>
        <v>0</v>
      </c>
      <c r="AX1669" s="99">
        <f>SUMIFS(通讯通路门店!$X:$X,通讯通路门店!$S:$S,$G1669)</f>
        <v>0</v>
      </c>
      <c r="AY1669" s="99">
        <f>SUMIFS(通讯通路门店!$Y:$Y,通讯通路门店!$S:$S,$G1669)</f>
        <v>0</v>
      </c>
      <c r="AZ1669" s="99">
        <f>SUMIFS(通讯通路门店!$AA:$AA,通讯通路门店!$S:$S,$G1669)</f>
        <v>0</v>
      </c>
      <c r="BA1669" s="99">
        <f t="shared" si="133"/>
        <v>0</v>
      </c>
      <c r="BB1669" s="99">
        <f t="shared" si="134"/>
        <v>0</v>
      </c>
      <c r="BC1669" s="99">
        <f>SUMIFS(通讯通路门店!$W:$W,通讯通路门店!$S:$S,$G1669,通讯通路门店!$J:$J,"荣耀体验店")+SUMIFS(通讯通路门店!$W:$W,通讯通路门店!$S:$S,$G1669,通讯通路门店!$J:$J,"荣耀授权专卖店")</f>
        <v>0</v>
      </c>
      <c r="BD1669" s="99">
        <f>SUMIFS(通讯通路门店!$Z:$Z,通讯通路门店!$S:$S,$G1669,通讯通路门店!$J:$J,"VIVO体验店")</f>
        <v>0</v>
      </c>
      <c r="BE1669" s="99">
        <f>SUMIFS(通讯通路门店!$AB:$AB,通讯通路门店!$S:$S,$G1669,通讯通路门店!$J:$J,"OPPO体验店")</f>
        <v>0</v>
      </c>
      <c r="BF1669" s="99">
        <f>SUMIFS(通讯通路门店!$X:$X,通讯通路门店!$S:$S,$G1669,通讯通路门店!$J:$J,"华为授权体验店")+SUMIFS(通讯通路门店!$AA:$AA,通讯通路门店!$S:$S,$G1669,通讯通路门店!$J:$J,"华为堡垒店")</f>
        <v>0</v>
      </c>
      <c r="BG1669" s="99">
        <f>SUMIFS(通讯通路门店!$Y:$Y,通讯通路门店!$S:$S,$G1669,通讯通路门店!$J:$J,"小米体验店")</f>
        <v>0</v>
      </c>
      <c r="BH1669" s="99">
        <f>SUMIFS(通讯通路门店!$AA:$AA,通讯通路门店!$S:$S,$G1669,通讯通路门店!$J:$J,"苹果体验店")</f>
        <v>0</v>
      </c>
      <c r="BI1669" s="99">
        <f>SUMIFS(通讯通路门店!$K:$K,通讯通路门店!$S:$S,$G1669,通讯通路门店!$J:$J,"其他品牌专卖店")</f>
        <v>0</v>
      </c>
      <c r="BJ1669" s="99">
        <f>SUMIFS(通讯通路门店!$AC:$AC,通讯通路门店!$S:$S,$G1669)</f>
        <v>0</v>
      </c>
      <c r="BK1669" s="99">
        <f>SUMIFS(通讯通路门店!$AD:$AD,通讯通路门店!$S:$S,$G1669)</f>
        <v>0</v>
      </c>
      <c r="BL1669" s="99">
        <f>SUMIFS(通讯通路门店!$AE:$AE,通讯通路门店!$S:$S,$G1669)</f>
        <v>0</v>
      </c>
      <c r="BM1669" s="99">
        <f>SUMIFS(通讯通路门店!$AF:$AF,通讯通路门店!$S:$S,$G1669)</f>
        <v>0</v>
      </c>
      <c r="BN1669" s="99">
        <f>SUMIFS(通讯通路门店!$AG:$AG,通讯通路门店!$S:$S,$G1669)</f>
        <v>0</v>
      </c>
      <c r="BO1669" s="99">
        <f>SUMIFS(通讯通路门店!$AH:$AH,通讯通路门店!$S:$S,$G1669)</f>
        <v>0</v>
      </c>
      <c r="BP1669" s="99">
        <f>SUMIFS(通讯通路门店!$AI:$AI,通讯通路门店!$S:$S,$G1669)</f>
        <v>0</v>
      </c>
      <c r="BQ1669" s="83"/>
    </row>
    <row r="1670" spans="1:69">
      <c r="A1670" s="99" t="str">
        <f>IFERROR(_xlfn.XLOOKUP($G1670,通讯通路门店!$S$4:$S$993931,通讯通路门店!$A$4:$A$993931,0,0),"")</f>
        <v>海南省</v>
      </c>
      <c r="B1670" s="99" t="str">
        <f>IFERROR(_xlfn.XLOOKUP($G1670,通讯通路门店!$S$4:$S$993931,通讯通路门店!$B$4:$B$993931,0,0),"")</f>
        <v>东方市</v>
      </c>
      <c r="C1670" s="99" t="str">
        <f>IFERROR(_xlfn.XLOOKUP($G1670,通讯通路门店!$S$4:$S$993931,通讯通路门店!$C$4:$C$993931,0,0),"")</f>
        <v>东方市</v>
      </c>
      <c r="D1670" s="99" t="str">
        <f>IFERROR(_xlfn.XLOOKUP($G1670,通讯通路门店!$S$4:$S$993931,通讯通路门店!$D$4:$D$993931,0,0),"")</f>
        <v>八所镇</v>
      </c>
      <c r="E1670" s="83"/>
      <c r="F1670" s="83"/>
      <c r="G1670" s="101"/>
      <c r="H1670" s="102">
        <f>IFERROR(_xlfn.XLOOKUP($G1670,通讯通路门店!$S$4:$S$993931,通讯通路门店!$R$4:$R$993931,0,0),"")</f>
        <v>0</v>
      </c>
      <c r="I1670" s="83"/>
      <c r="J1670" s="83"/>
      <c r="K1670" s="83"/>
      <c r="L1670" s="83"/>
      <c r="M1670" s="83"/>
      <c r="N1670" s="83"/>
      <c r="O1670" s="83"/>
      <c r="P1670" s="83"/>
      <c r="Q1670" s="83"/>
      <c r="R1670" s="83"/>
      <c r="S1670" s="83"/>
      <c r="T1670" s="83"/>
      <c r="U1670" s="99">
        <f>COUNTIF(通讯通路门店!$S:$S,$G1670)</f>
        <v>0</v>
      </c>
      <c r="V1670" s="99">
        <f>COUNTIFS(通讯通路门店!$S:$S,$G1670,通讯通路门店!$J:$J,"综合卖场")</f>
        <v>0</v>
      </c>
      <c r="W1670" s="99">
        <f>SUMIFS(通讯通路门店!$AJ:$AJ,通讯通路门店!$S:$S,通讯客户沙盘!$G1670)</f>
        <v>0</v>
      </c>
      <c r="X1670" s="99">
        <f t="shared" si="130"/>
        <v>0</v>
      </c>
      <c r="Y1670" s="99">
        <f>COUNTIFS(通讯通路门店!$S:$S,$G1670,通讯通路门店!$J:$J,"荣耀体验店")+COUNTIFS(通讯通路门店!$S:$S,$G1670,通讯通路门店!$J:$J,"荣耀授权专卖店")</f>
        <v>0</v>
      </c>
      <c r="Z1670" s="99">
        <f>COUNTIFS(通讯通路门店!$S:$S,$G1670,通讯通路门店!$J:$J,"VIVO体验店")</f>
        <v>0</v>
      </c>
      <c r="AA1670" s="99">
        <f>COUNTIFS(通讯通路门店!$S:$S,$G1670,通讯通路门店!$J:$J,"OPPO体验店")</f>
        <v>0</v>
      </c>
      <c r="AB1670" s="99">
        <f>COUNTIFS(通讯通路门店!$S:$S,$G1670,通讯通路门店!$J:$J,"华为授权体验店")+COUNTIFS(通讯通路门店!$S:$S,$G1670,通讯通路门店!$J:$J,"华为堡垒店")</f>
        <v>0</v>
      </c>
      <c r="AC1670" s="99">
        <f>COUNTIFS(通讯通路门店!$S:$S,$G1670,通讯通路门店!$J:$J,"小米体验店")</f>
        <v>0</v>
      </c>
      <c r="AD1670" s="99">
        <f>COUNTIFS(通讯通路门店!$S:$S,$G1670,通讯通路门店!$J:$J,"苹果体验店")</f>
        <v>0</v>
      </c>
      <c r="AE1670" s="99">
        <f>COUNTIFS(通讯通路门店!$S:$S,$G1670,通讯通路门店!$J:$J,"其他品牌专卖店")</f>
        <v>0</v>
      </c>
      <c r="AF1670" s="99">
        <f>SUMIFS(通讯通路门店!$BI:$BI,通讯通路门店!$S:$S,$G1670)</f>
        <v>0</v>
      </c>
      <c r="AG1670" s="99">
        <f>SUMIFS(通讯通路门店!$BH:$BH,通讯通路门店!$S:$S,$G1670)</f>
        <v>0</v>
      </c>
      <c r="AH1670" s="99">
        <f t="shared" si="131"/>
        <v>0</v>
      </c>
      <c r="AI1670" s="99">
        <f>SUMIFS(通讯通路门店!$BB:$BB,通讯通路门店!$S:$S,$G1670)</f>
        <v>0</v>
      </c>
      <c r="AJ1670" s="99">
        <f>SUMIFS(通讯通路门店!$BE:$BE,通讯通路门店!$S:$S,$G1670)</f>
        <v>0</v>
      </c>
      <c r="AK1670" s="99">
        <f>SUMIFS(通讯通路门店!$BG:$BG,通讯通路门店!$S:$S,$G1670)</f>
        <v>0</v>
      </c>
      <c r="AL1670" s="99">
        <f>SUMIFS(通讯通路门店!$BC:$BC,通讯通路门店!$S:$S,$G1670)</f>
        <v>0</v>
      </c>
      <c r="AM1670" s="99">
        <f>SUMIFS(通讯通路门店!$BD:$BD,通讯通路门店!$S:$S,$G1670)</f>
        <v>0</v>
      </c>
      <c r="AN1670" s="99">
        <f>SUMIFS(通讯通路门店!$BF:$BF,通讯通路门店!$S:$S,$G1670)</f>
        <v>0</v>
      </c>
      <c r="AO1670" s="99">
        <f t="shared" si="132"/>
        <v>0</v>
      </c>
      <c r="AP1670" s="99">
        <f>SUMIFS(通讯通路门店!$K:$K,通讯通路门店!$S:$S,$G1670)</f>
        <v>0</v>
      </c>
      <c r="AQ1670" s="83"/>
      <c r="AR1670" s="99">
        <f>SUMIFS(通讯通路门店!$T:$T,通讯通路门店!$S:$S,$G1670)</f>
        <v>0</v>
      </c>
      <c r="AS1670" s="99">
        <f>SUMIFS(通讯通路门店!$U:$U,通讯通路门店!$S:$S,$G1670)</f>
        <v>0</v>
      </c>
      <c r="AT1670" s="99">
        <f>SUMIFS(通讯通路门店!$V:$V,通讯通路门店!$S:$S,$G1670)</f>
        <v>0</v>
      </c>
      <c r="AU1670" s="99">
        <f>SUMIFS(通讯通路门店!$W:$W,通讯通路门店!$S:$S,$G1670)</f>
        <v>0</v>
      </c>
      <c r="AV1670" s="99">
        <f>SUMIFS(通讯通路门店!$Z:$Z,通讯通路门店!$S:$S,$G1670)</f>
        <v>0</v>
      </c>
      <c r="AW1670" s="99">
        <f>SUMIFS(通讯通路门店!$AB:$AB,通讯通路门店!$S:$S,$G1670)</f>
        <v>0</v>
      </c>
      <c r="AX1670" s="99">
        <f>SUMIFS(通讯通路门店!$X:$X,通讯通路门店!$S:$S,$G1670)</f>
        <v>0</v>
      </c>
      <c r="AY1670" s="99">
        <f>SUMIFS(通讯通路门店!$Y:$Y,通讯通路门店!$S:$S,$G1670)</f>
        <v>0</v>
      </c>
      <c r="AZ1670" s="99">
        <f>SUMIFS(通讯通路门店!$AA:$AA,通讯通路门店!$S:$S,$G1670)</f>
        <v>0</v>
      </c>
      <c r="BA1670" s="99">
        <f t="shared" si="133"/>
        <v>0</v>
      </c>
      <c r="BB1670" s="99">
        <f t="shared" si="134"/>
        <v>0</v>
      </c>
      <c r="BC1670" s="99">
        <f>SUMIFS(通讯通路门店!$W:$W,通讯通路门店!$S:$S,$G1670,通讯通路门店!$J:$J,"荣耀体验店")+SUMIFS(通讯通路门店!$W:$W,通讯通路门店!$S:$S,$G1670,通讯通路门店!$J:$J,"荣耀授权专卖店")</f>
        <v>0</v>
      </c>
      <c r="BD1670" s="99">
        <f>SUMIFS(通讯通路门店!$Z:$Z,通讯通路门店!$S:$S,$G1670,通讯通路门店!$J:$J,"VIVO体验店")</f>
        <v>0</v>
      </c>
      <c r="BE1670" s="99">
        <f>SUMIFS(通讯通路门店!$AB:$AB,通讯通路门店!$S:$S,$G1670,通讯通路门店!$J:$J,"OPPO体验店")</f>
        <v>0</v>
      </c>
      <c r="BF1670" s="99">
        <f>SUMIFS(通讯通路门店!$X:$X,通讯通路门店!$S:$S,$G1670,通讯通路门店!$J:$J,"华为授权体验店")+SUMIFS(通讯通路门店!$AA:$AA,通讯通路门店!$S:$S,$G1670,通讯通路门店!$J:$J,"华为堡垒店")</f>
        <v>0</v>
      </c>
      <c r="BG1670" s="99">
        <f>SUMIFS(通讯通路门店!$Y:$Y,通讯通路门店!$S:$S,$G1670,通讯通路门店!$J:$J,"小米体验店")</f>
        <v>0</v>
      </c>
      <c r="BH1670" s="99">
        <f>SUMIFS(通讯通路门店!$AA:$AA,通讯通路门店!$S:$S,$G1670,通讯通路门店!$J:$J,"苹果体验店")</f>
        <v>0</v>
      </c>
      <c r="BI1670" s="99">
        <f>SUMIFS(通讯通路门店!$K:$K,通讯通路门店!$S:$S,$G1670,通讯通路门店!$J:$J,"其他品牌专卖店")</f>
        <v>0</v>
      </c>
      <c r="BJ1670" s="99">
        <f>SUMIFS(通讯通路门店!$AC:$AC,通讯通路门店!$S:$S,$G1670)</f>
        <v>0</v>
      </c>
      <c r="BK1670" s="99">
        <f>SUMIFS(通讯通路门店!$AD:$AD,通讯通路门店!$S:$S,$G1670)</f>
        <v>0</v>
      </c>
      <c r="BL1670" s="99">
        <f>SUMIFS(通讯通路门店!$AE:$AE,通讯通路门店!$S:$S,$G1670)</f>
        <v>0</v>
      </c>
      <c r="BM1670" s="99">
        <f>SUMIFS(通讯通路门店!$AF:$AF,通讯通路门店!$S:$S,$G1670)</f>
        <v>0</v>
      </c>
      <c r="BN1670" s="99">
        <f>SUMIFS(通讯通路门店!$AG:$AG,通讯通路门店!$S:$S,$G1670)</f>
        <v>0</v>
      </c>
      <c r="BO1670" s="99">
        <f>SUMIFS(通讯通路门店!$AH:$AH,通讯通路门店!$S:$S,$G1670)</f>
        <v>0</v>
      </c>
      <c r="BP1670" s="99">
        <f>SUMIFS(通讯通路门店!$AI:$AI,通讯通路门店!$S:$S,$G1670)</f>
        <v>0</v>
      </c>
      <c r="BQ1670" s="83"/>
    </row>
    <row r="1671" spans="1:69">
      <c r="A1671" s="99" t="str">
        <f>IFERROR(_xlfn.XLOOKUP($G1671,通讯通路门店!$S$4:$S$993931,通讯通路门店!$A$4:$A$993931,0,0),"")</f>
        <v>海南省</v>
      </c>
      <c r="B1671" s="99" t="str">
        <f>IFERROR(_xlfn.XLOOKUP($G1671,通讯通路门店!$S$4:$S$993931,通讯通路门店!$B$4:$B$993931,0,0),"")</f>
        <v>东方市</v>
      </c>
      <c r="C1671" s="99" t="str">
        <f>IFERROR(_xlfn.XLOOKUP($G1671,通讯通路门店!$S$4:$S$993931,通讯通路门店!$C$4:$C$993931,0,0),"")</f>
        <v>东方市</v>
      </c>
      <c r="D1671" s="99" t="str">
        <f>IFERROR(_xlfn.XLOOKUP($G1671,通讯通路门店!$S$4:$S$993931,通讯通路门店!$D$4:$D$993931,0,0),"")</f>
        <v>八所镇</v>
      </c>
      <c r="E1671" s="83"/>
      <c r="F1671" s="83"/>
      <c r="G1671" s="101"/>
      <c r="H1671" s="102">
        <f>IFERROR(_xlfn.XLOOKUP($G1671,通讯通路门店!$S$4:$S$993931,通讯通路门店!$R$4:$R$993931,0,0),"")</f>
        <v>0</v>
      </c>
      <c r="I1671" s="83"/>
      <c r="J1671" s="83"/>
      <c r="K1671" s="83"/>
      <c r="L1671" s="83"/>
      <c r="M1671" s="83"/>
      <c r="N1671" s="83"/>
      <c r="O1671" s="83"/>
      <c r="P1671" s="83"/>
      <c r="Q1671" s="83"/>
      <c r="R1671" s="83"/>
      <c r="S1671" s="83"/>
      <c r="T1671" s="83"/>
      <c r="U1671" s="99">
        <f>COUNTIF(通讯通路门店!$S:$S,$G1671)</f>
        <v>0</v>
      </c>
      <c r="V1671" s="99">
        <f>COUNTIFS(通讯通路门店!$S:$S,$G1671,通讯通路门店!$J:$J,"综合卖场")</f>
        <v>0</v>
      </c>
      <c r="W1671" s="99">
        <f>SUMIFS(通讯通路门店!$AJ:$AJ,通讯通路门店!$S:$S,通讯客户沙盘!$G1671)</f>
        <v>0</v>
      </c>
      <c r="X1671" s="99">
        <f t="shared" si="130"/>
        <v>0</v>
      </c>
      <c r="Y1671" s="99">
        <f>COUNTIFS(通讯通路门店!$S:$S,$G1671,通讯通路门店!$J:$J,"荣耀体验店")+COUNTIFS(通讯通路门店!$S:$S,$G1671,通讯通路门店!$J:$J,"荣耀授权专卖店")</f>
        <v>0</v>
      </c>
      <c r="Z1671" s="99">
        <f>COUNTIFS(通讯通路门店!$S:$S,$G1671,通讯通路门店!$J:$J,"VIVO体验店")</f>
        <v>0</v>
      </c>
      <c r="AA1671" s="99">
        <f>COUNTIFS(通讯通路门店!$S:$S,$G1671,通讯通路门店!$J:$J,"OPPO体验店")</f>
        <v>0</v>
      </c>
      <c r="AB1671" s="99">
        <f>COUNTIFS(通讯通路门店!$S:$S,$G1671,通讯通路门店!$J:$J,"华为授权体验店")+COUNTIFS(通讯通路门店!$S:$S,$G1671,通讯通路门店!$J:$J,"华为堡垒店")</f>
        <v>0</v>
      </c>
      <c r="AC1671" s="99">
        <f>COUNTIFS(通讯通路门店!$S:$S,$G1671,通讯通路门店!$J:$J,"小米体验店")</f>
        <v>0</v>
      </c>
      <c r="AD1671" s="99">
        <f>COUNTIFS(通讯通路门店!$S:$S,$G1671,通讯通路门店!$J:$J,"苹果体验店")</f>
        <v>0</v>
      </c>
      <c r="AE1671" s="99">
        <f>COUNTIFS(通讯通路门店!$S:$S,$G1671,通讯通路门店!$J:$J,"其他品牌专卖店")</f>
        <v>0</v>
      </c>
      <c r="AF1671" s="99">
        <f>SUMIFS(通讯通路门店!$BI:$BI,通讯通路门店!$S:$S,$G1671)</f>
        <v>0</v>
      </c>
      <c r="AG1671" s="99">
        <f>SUMIFS(通讯通路门店!$BH:$BH,通讯通路门店!$S:$S,$G1671)</f>
        <v>0</v>
      </c>
      <c r="AH1671" s="99">
        <f t="shared" si="131"/>
        <v>0</v>
      </c>
      <c r="AI1671" s="99">
        <f>SUMIFS(通讯通路门店!$BB:$BB,通讯通路门店!$S:$S,$G1671)</f>
        <v>0</v>
      </c>
      <c r="AJ1671" s="99">
        <f>SUMIFS(通讯通路门店!$BE:$BE,通讯通路门店!$S:$S,$G1671)</f>
        <v>0</v>
      </c>
      <c r="AK1671" s="99">
        <f>SUMIFS(通讯通路门店!$BG:$BG,通讯通路门店!$S:$S,$G1671)</f>
        <v>0</v>
      </c>
      <c r="AL1671" s="99">
        <f>SUMIFS(通讯通路门店!$BC:$BC,通讯通路门店!$S:$S,$G1671)</f>
        <v>0</v>
      </c>
      <c r="AM1671" s="99">
        <f>SUMIFS(通讯通路门店!$BD:$BD,通讯通路门店!$S:$S,$G1671)</f>
        <v>0</v>
      </c>
      <c r="AN1671" s="99">
        <f>SUMIFS(通讯通路门店!$BF:$BF,通讯通路门店!$S:$S,$G1671)</f>
        <v>0</v>
      </c>
      <c r="AO1671" s="99">
        <f t="shared" si="132"/>
        <v>0</v>
      </c>
      <c r="AP1671" s="99">
        <f>SUMIFS(通讯通路门店!$K:$K,通讯通路门店!$S:$S,$G1671)</f>
        <v>0</v>
      </c>
      <c r="AQ1671" s="83"/>
      <c r="AR1671" s="99">
        <f>SUMIFS(通讯通路门店!$T:$T,通讯通路门店!$S:$S,$G1671)</f>
        <v>0</v>
      </c>
      <c r="AS1671" s="99">
        <f>SUMIFS(通讯通路门店!$U:$U,通讯通路门店!$S:$S,$G1671)</f>
        <v>0</v>
      </c>
      <c r="AT1671" s="99">
        <f>SUMIFS(通讯通路门店!$V:$V,通讯通路门店!$S:$S,$G1671)</f>
        <v>0</v>
      </c>
      <c r="AU1671" s="99">
        <f>SUMIFS(通讯通路门店!$W:$W,通讯通路门店!$S:$S,$G1671)</f>
        <v>0</v>
      </c>
      <c r="AV1671" s="99">
        <f>SUMIFS(通讯通路门店!$Z:$Z,通讯通路门店!$S:$S,$G1671)</f>
        <v>0</v>
      </c>
      <c r="AW1671" s="99">
        <f>SUMIFS(通讯通路门店!$AB:$AB,通讯通路门店!$S:$S,$G1671)</f>
        <v>0</v>
      </c>
      <c r="AX1671" s="99">
        <f>SUMIFS(通讯通路门店!$X:$X,通讯通路门店!$S:$S,$G1671)</f>
        <v>0</v>
      </c>
      <c r="AY1671" s="99">
        <f>SUMIFS(通讯通路门店!$Y:$Y,通讯通路门店!$S:$S,$G1671)</f>
        <v>0</v>
      </c>
      <c r="AZ1671" s="99">
        <f>SUMIFS(通讯通路门店!$AA:$AA,通讯通路门店!$S:$S,$G1671)</f>
        <v>0</v>
      </c>
      <c r="BA1671" s="99">
        <f t="shared" si="133"/>
        <v>0</v>
      </c>
      <c r="BB1671" s="99">
        <f t="shared" si="134"/>
        <v>0</v>
      </c>
      <c r="BC1671" s="99">
        <f>SUMIFS(通讯通路门店!$W:$W,通讯通路门店!$S:$S,$G1671,通讯通路门店!$J:$J,"荣耀体验店")+SUMIFS(通讯通路门店!$W:$W,通讯通路门店!$S:$S,$G1671,通讯通路门店!$J:$J,"荣耀授权专卖店")</f>
        <v>0</v>
      </c>
      <c r="BD1671" s="99">
        <f>SUMIFS(通讯通路门店!$Z:$Z,通讯通路门店!$S:$S,$G1671,通讯通路门店!$J:$J,"VIVO体验店")</f>
        <v>0</v>
      </c>
      <c r="BE1671" s="99">
        <f>SUMIFS(通讯通路门店!$AB:$AB,通讯通路门店!$S:$S,$G1671,通讯通路门店!$J:$J,"OPPO体验店")</f>
        <v>0</v>
      </c>
      <c r="BF1671" s="99">
        <f>SUMIFS(通讯通路门店!$X:$X,通讯通路门店!$S:$S,$G1671,通讯通路门店!$J:$J,"华为授权体验店")+SUMIFS(通讯通路门店!$AA:$AA,通讯通路门店!$S:$S,$G1671,通讯通路门店!$J:$J,"华为堡垒店")</f>
        <v>0</v>
      </c>
      <c r="BG1671" s="99">
        <f>SUMIFS(通讯通路门店!$Y:$Y,通讯通路门店!$S:$S,$G1671,通讯通路门店!$J:$J,"小米体验店")</f>
        <v>0</v>
      </c>
      <c r="BH1671" s="99">
        <f>SUMIFS(通讯通路门店!$AA:$AA,通讯通路门店!$S:$S,$G1671,通讯通路门店!$J:$J,"苹果体验店")</f>
        <v>0</v>
      </c>
      <c r="BI1671" s="99">
        <f>SUMIFS(通讯通路门店!$K:$K,通讯通路门店!$S:$S,$G1671,通讯通路门店!$J:$J,"其他品牌专卖店")</f>
        <v>0</v>
      </c>
      <c r="BJ1671" s="99">
        <f>SUMIFS(通讯通路门店!$AC:$AC,通讯通路门店!$S:$S,$G1671)</f>
        <v>0</v>
      </c>
      <c r="BK1671" s="99">
        <f>SUMIFS(通讯通路门店!$AD:$AD,通讯通路门店!$S:$S,$G1671)</f>
        <v>0</v>
      </c>
      <c r="BL1671" s="99">
        <f>SUMIFS(通讯通路门店!$AE:$AE,通讯通路门店!$S:$S,$G1671)</f>
        <v>0</v>
      </c>
      <c r="BM1671" s="99">
        <f>SUMIFS(通讯通路门店!$AF:$AF,通讯通路门店!$S:$S,$G1671)</f>
        <v>0</v>
      </c>
      <c r="BN1671" s="99">
        <f>SUMIFS(通讯通路门店!$AG:$AG,通讯通路门店!$S:$S,$G1671)</f>
        <v>0</v>
      </c>
      <c r="BO1671" s="99">
        <f>SUMIFS(通讯通路门店!$AH:$AH,通讯通路门店!$S:$S,$G1671)</f>
        <v>0</v>
      </c>
      <c r="BP1671" s="99">
        <f>SUMIFS(通讯通路门店!$AI:$AI,通讯通路门店!$S:$S,$G1671)</f>
        <v>0</v>
      </c>
      <c r="BQ1671" s="83"/>
    </row>
    <row r="1672" spans="1:69">
      <c r="A1672" s="99" t="str">
        <f>IFERROR(_xlfn.XLOOKUP($G1672,通讯通路门店!$S$4:$S$993931,通讯通路门店!$A$4:$A$993931,0,0),"")</f>
        <v>海南省</v>
      </c>
      <c r="B1672" s="99" t="str">
        <f>IFERROR(_xlfn.XLOOKUP($G1672,通讯通路门店!$S$4:$S$993931,通讯通路门店!$B$4:$B$993931,0,0),"")</f>
        <v>东方市</v>
      </c>
      <c r="C1672" s="99" t="str">
        <f>IFERROR(_xlfn.XLOOKUP($G1672,通讯通路门店!$S$4:$S$993931,通讯通路门店!$C$4:$C$993931,0,0),"")</f>
        <v>东方市</v>
      </c>
      <c r="D1672" s="99" t="str">
        <f>IFERROR(_xlfn.XLOOKUP($G1672,通讯通路门店!$S$4:$S$993931,通讯通路门店!$D$4:$D$993931,0,0),"")</f>
        <v>八所镇</v>
      </c>
      <c r="E1672" s="83"/>
      <c r="F1672" s="83"/>
      <c r="G1672" s="101"/>
      <c r="H1672" s="102">
        <f>IFERROR(_xlfn.XLOOKUP($G1672,通讯通路门店!$S$4:$S$993931,通讯通路门店!$R$4:$R$993931,0,0),"")</f>
        <v>0</v>
      </c>
      <c r="I1672" s="83"/>
      <c r="J1672" s="83"/>
      <c r="K1672" s="83"/>
      <c r="L1672" s="83"/>
      <c r="M1672" s="83"/>
      <c r="N1672" s="83"/>
      <c r="O1672" s="83"/>
      <c r="P1672" s="83"/>
      <c r="Q1672" s="83"/>
      <c r="R1672" s="83"/>
      <c r="S1672" s="83"/>
      <c r="T1672" s="83"/>
      <c r="U1672" s="99">
        <f>COUNTIF(通讯通路门店!$S:$S,$G1672)</f>
        <v>0</v>
      </c>
      <c r="V1672" s="99">
        <f>COUNTIFS(通讯通路门店!$S:$S,$G1672,通讯通路门店!$J:$J,"综合卖场")</f>
        <v>0</v>
      </c>
      <c r="W1672" s="99">
        <f>SUMIFS(通讯通路门店!$AJ:$AJ,通讯通路门店!$S:$S,通讯客户沙盘!$G1672)</f>
        <v>0</v>
      </c>
      <c r="X1672" s="99">
        <f t="shared" si="130"/>
        <v>0</v>
      </c>
      <c r="Y1672" s="99">
        <f>COUNTIFS(通讯通路门店!$S:$S,$G1672,通讯通路门店!$J:$J,"荣耀体验店")+COUNTIFS(通讯通路门店!$S:$S,$G1672,通讯通路门店!$J:$J,"荣耀授权专卖店")</f>
        <v>0</v>
      </c>
      <c r="Z1672" s="99">
        <f>COUNTIFS(通讯通路门店!$S:$S,$G1672,通讯通路门店!$J:$J,"VIVO体验店")</f>
        <v>0</v>
      </c>
      <c r="AA1672" s="99">
        <f>COUNTIFS(通讯通路门店!$S:$S,$G1672,通讯通路门店!$J:$J,"OPPO体验店")</f>
        <v>0</v>
      </c>
      <c r="AB1672" s="99">
        <f>COUNTIFS(通讯通路门店!$S:$S,$G1672,通讯通路门店!$J:$J,"华为授权体验店")+COUNTIFS(通讯通路门店!$S:$S,$G1672,通讯通路门店!$J:$J,"华为堡垒店")</f>
        <v>0</v>
      </c>
      <c r="AC1672" s="99">
        <f>COUNTIFS(通讯通路门店!$S:$S,$G1672,通讯通路门店!$J:$J,"小米体验店")</f>
        <v>0</v>
      </c>
      <c r="AD1672" s="99">
        <f>COUNTIFS(通讯通路门店!$S:$S,$G1672,通讯通路门店!$J:$J,"苹果体验店")</f>
        <v>0</v>
      </c>
      <c r="AE1672" s="99">
        <f>COUNTIFS(通讯通路门店!$S:$S,$G1672,通讯通路门店!$J:$J,"其他品牌专卖店")</f>
        <v>0</v>
      </c>
      <c r="AF1672" s="99">
        <f>SUMIFS(通讯通路门店!$BI:$BI,通讯通路门店!$S:$S,$G1672)</f>
        <v>0</v>
      </c>
      <c r="AG1672" s="99">
        <f>SUMIFS(通讯通路门店!$BH:$BH,通讯通路门店!$S:$S,$G1672)</f>
        <v>0</v>
      </c>
      <c r="AH1672" s="99">
        <f t="shared" si="131"/>
        <v>0</v>
      </c>
      <c r="AI1672" s="99">
        <f>SUMIFS(通讯通路门店!$BB:$BB,通讯通路门店!$S:$S,$G1672)</f>
        <v>0</v>
      </c>
      <c r="AJ1672" s="99">
        <f>SUMIFS(通讯通路门店!$BE:$BE,通讯通路门店!$S:$S,$G1672)</f>
        <v>0</v>
      </c>
      <c r="AK1672" s="99">
        <f>SUMIFS(通讯通路门店!$BG:$BG,通讯通路门店!$S:$S,$G1672)</f>
        <v>0</v>
      </c>
      <c r="AL1672" s="99">
        <f>SUMIFS(通讯通路门店!$BC:$BC,通讯通路门店!$S:$S,$G1672)</f>
        <v>0</v>
      </c>
      <c r="AM1672" s="99">
        <f>SUMIFS(通讯通路门店!$BD:$BD,通讯通路门店!$S:$S,$G1672)</f>
        <v>0</v>
      </c>
      <c r="AN1672" s="99">
        <f>SUMIFS(通讯通路门店!$BF:$BF,通讯通路门店!$S:$S,$G1672)</f>
        <v>0</v>
      </c>
      <c r="AO1672" s="99">
        <f t="shared" si="132"/>
        <v>0</v>
      </c>
      <c r="AP1672" s="99">
        <f>SUMIFS(通讯通路门店!$K:$K,通讯通路门店!$S:$S,$G1672)</f>
        <v>0</v>
      </c>
      <c r="AQ1672" s="83"/>
      <c r="AR1672" s="99">
        <f>SUMIFS(通讯通路门店!$T:$T,通讯通路门店!$S:$S,$G1672)</f>
        <v>0</v>
      </c>
      <c r="AS1672" s="99">
        <f>SUMIFS(通讯通路门店!$U:$U,通讯通路门店!$S:$S,$G1672)</f>
        <v>0</v>
      </c>
      <c r="AT1672" s="99">
        <f>SUMIFS(通讯通路门店!$V:$V,通讯通路门店!$S:$S,$G1672)</f>
        <v>0</v>
      </c>
      <c r="AU1672" s="99">
        <f>SUMIFS(通讯通路门店!$W:$W,通讯通路门店!$S:$S,$G1672)</f>
        <v>0</v>
      </c>
      <c r="AV1672" s="99">
        <f>SUMIFS(通讯通路门店!$Z:$Z,通讯通路门店!$S:$S,$G1672)</f>
        <v>0</v>
      </c>
      <c r="AW1672" s="99">
        <f>SUMIFS(通讯通路门店!$AB:$AB,通讯通路门店!$S:$S,$G1672)</f>
        <v>0</v>
      </c>
      <c r="AX1672" s="99">
        <f>SUMIFS(通讯通路门店!$X:$X,通讯通路门店!$S:$S,$G1672)</f>
        <v>0</v>
      </c>
      <c r="AY1672" s="99">
        <f>SUMIFS(通讯通路门店!$Y:$Y,通讯通路门店!$S:$S,$G1672)</f>
        <v>0</v>
      </c>
      <c r="AZ1672" s="99">
        <f>SUMIFS(通讯通路门店!$AA:$AA,通讯通路门店!$S:$S,$G1672)</f>
        <v>0</v>
      </c>
      <c r="BA1672" s="99">
        <f t="shared" si="133"/>
        <v>0</v>
      </c>
      <c r="BB1672" s="99">
        <f t="shared" si="134"/>
        <v>0</v>
      </c>
      <c r="BC1672" s="99">
        <f>SUMIFS(通讯通路门店!$W:$W,通讯通路门店!$S:$S,$G1672,通讯通路门店!$J:$J,"荣耀体验店")+SUMIFS(通讯通路门店!$W:$W,通讯通路门店!$S:$S,$G1672,通讯通路门店!$J:$J,"荣耀授权专卖店")</f>
        <v>0</v>
      </c>
      <c r="BD1672" s="99">
        <f>SUMIFS(通讯通路门店!$Z:$Z,通讯通路门店!$S:$S,$G1672,通讯通路门店!$J:$J,"VIVO体验店")</f>
        <v>0</v>
      </c>
      <c r="BE1672" s="99">
        <f>SUMIFS(通讯通路门店!$AB:$AB,通讯通路门店!$S:$S,$G1672,通讯通路门店!$J:$J,"OPPO体验店")</f>
        <v>0</v>
      </c>
      <c r="BF1672" s="99">
        <f>SUMIFS(通讯通路门店!$X:$X,通讯通路门店!$S:$S,$G1672,通讯通路门店!$J:$J,"华为授权体验店")+SUMIFS(通讯通路门店!$AA:$AA,通讯通路门店!$S:$S,$G1672,通讯通路门店!$J:$J,"华为堡垒店")</f>
        <v>0</v>
      </c>
      <c r="BG1672" s="99">
        <f>SUMIFS(通讯通路门店!$Y:$Y,通讯通路门店!$S:$S,$G1672,通讯通路门店!$J:$J,"小米体验店")</f>
        <v>0</v>
      </c>
      <c r="BH1672" s="99">
        <f>SUMIFS(通讯通路门店!$AA:$AA,通讯通路门店!$S:$S,$G1672,通讯通路门店!$J:$J,"苹果体验店")</f>
        <v>0</v>
      </c>
      <c r="BI1672" s="99">
        <f>SUMIFS(通讯通路门店!$K:$K,通讯通路门店!$S:$S,$G1672,通讯通路门店!$J:$J,"其他品牌专卖店")</f>
        <v>0</v>
      </c>
      <c r="BJ1672" s="99">
        <f>SUMIFS(通讯通路门店!$AC:$AC,通讯通路门店!$S:$S,$G1672)</f>
        <v>0</v>
      </c>
      <c r="BK1672" s="99">
        <f>SUMIFS(通讯通路门店!$AD:$AD,通讯通路门店!$S:$S,$G1672)</f>
        <v>0</v>
      </c>
      <c r="BL1672" s="99">
        <f>SUMIFS(通讯通路门店!$AE:$AE,通讯通路门店!$S:$S,$G1672)</f>
        <v>0</v>
      </c>
      <c r="BM1672" s="99">
        <f>SUMIFS(通讯通路门店!$AF:$AF,通讯通路门店!$S:$S,$G1672)</f>
        <v>0</v>
      </c>
      <c r="BN1672" s="99">
        <f>SUMIFS(通讯通路门店!$AG:$AG,通讯通路门店!$S:$S,$G1672)</f>
        <v>0</v>
      </c>
      <c r="BO1672" s="99">
        <f>SUMIFS(通讯通路门店!$AH:$AH,通讯通路门店!$S:$S,$G1672)</f>
        <v>0</v>
      </c>
      <c r="BP1672" s="99">
        <f>SUMIFS(通讯通路门店!$AI:$AI,通讯通路门店!$S:$S,$G1672)</f>
        <v>0</v>
      </c>
      <c r="BQ1672" s="83"/>
    </row>
    <row r="1673" spans="1:69">
      <c r="A1673" s="99" t="str">
        <f>IFERROR(_xlfn.XLOOKUP($G1673,通讯通路门店!$S$4:$S$993931,通讯通路门店!$A$4:$A$993931,0,0),"")</f>
        <v>海南省</v>
      </c>
      <c r="B1673" s="99" t="str">
        <f>IFERROR(_xlfn.XLOOKUP($G1673,通讯通路门店!$S$4:$S$993931,通讯通路门店!$B$4:$B$993931,0,0),"")</f>
        <v>东方市</v>
      </c>
      <c r="C1673" s="99" t="str">
        <f>IFERROR(_xlfn.XLOOKUP($G1673,通讯通路门店!$S$4:$S$993931,通讯通路门店!$C$4:$C$993931,0,0),"")</f>
        <v>东方市</v>
      </c>
      <c r="D1673" s="99" t="str">
        <f>IFERROR(_xlfn.XLOOKUP($G1673,通讯通路门店!$S$4:$S$993931,通讯通路门店!$D$4:$D$993931,0,0),"")</f>
        <v>八所镇</v>
      </c>
      <c r="E1673" s="83"/>
      <c r="F1673" s="83"/>
      <c r="G1673" s="101"/>
      <c r="H1673" s="102">
        <f>IFERROR(_xlfn.XLOOKUP($G1673,通讯通路门店!$S$4:$S$993931,通讯通路门店!$R$4:$R$993931,0,0),"")</f>
        <v>0</v>
      </c>
      <c r="I1673" s="83"/>
      <c r="J1673" s="83"/>
      <c r="K1673" s="83"/>
      <c r="L1673" s="83"/>
      <c r="M1673" s="83"/>
      <c r="N1673" s="83"/>
      <c r="O1673" s="83"/>
      <c r="P1673" s="83"/>
      <c r="Q1673" s="83"/>
      <c r="R1673" s="83"/>
      <c r="S1673" s="83"/>
      <c r="T1673" s="83"/>
      <c r="U1673" s="99">
        <f>COUNTIF(通讯通路门店!$S:$S,$G1673)</f>
        <v>0</v>
      </c>
      <c r="V1673" s="99">
        <f>COUNTIFS(通讯通路门店!$S:$S,$G1673,通讯通路门店!$J:$J,"综合卖场")</f>
        <v>0</v>
      </c>
      <c r="W1673" s="99">
        <f>SUMIFS(通讯通路门店!$AJ:$AJ,通讯通路门店!$S:$S,通讯客户沙盘!$G1673)</f>
        <v>0</v>
      </c>
      <c r="X1673" s="99">
        <f t="shared" si="130"/>
        <v>0</v>
      </c>
      <c r="Y1673" s="99">
        <f>COUNTIFS(通讯通路门店!$S:$S,$G1673,通讯通路门店!$J:$J,"荣耀体验店")+COUNTIFS(通讯通路门店!$S:$S,$G1673,通讯通路门店!$J:$J,"荣耀授权专卖店")</f>
        <v>0</v>
      </c>
      <c r="Z1673" s="99">
        <f>COUNTIFS(通讯通路门店!$S:$S,$G1673,通讯通路门店!$J:$J,"VIVO体验店")</f>
        <v>0</v>
      </c>
      <c r="AA1673" s="99">
        <f>COUNTIFS(通讯通路门店!$S:$S,$G1673,通讯通路门店!$J:$J,"OPPO体验店")</f>
        <v>0</v>
      </c>
      <c r="AB1673" s="99">
        <f>COUNTIFS(通讯通路门店!$S:$S,$G1673,通讯通路门店!$J:$J,"华为授权体验店")+COUNTIFS(通讯通路门店!$S:$S,$G1673,通讯通路门店!$J:$J,"华为堡垒店")</f>
        <v>0</v>
      </c>
      <c r="AC1673" s="99">
        <f>COUNTIFS(通讯通路门店!$S:$S,$G1673,通讯通路门店!$J:$J,"小米体验店")</f>
        <v>0</v>
      </c>
      <c r="AD1673" s="99">
        <f>COUNTIFS(通讯通路门店!$S:$S,$G1673,通讯通路门店!$J:$J,"苹果体验店")</f>
        <v>0</v>
      </c>
      <c r="AE1673" s="99">
        <f>COUNTIFS(通讯通路门店!$S:$S,$G1673,通讯通路门店!$J:$J,"其他品牌专卖店")</f>
        <v>0</v>
      </c>
      <c r="AF1673" s="99">
        <f>SUMIFS(通讯通路门店!$BI:$BI,通讯通路门店!$S:$S,$G1673)</f>
        <v>0</v>
      </c>
      <c r="AG1673" s="99">
        <f>SUMIFS(通讯通路门店!$BH:$BH,通讯通路门店!$S:$S,$G1673)</f>
        <v>0</v>
      </c>
      <c r="AH1673" s="99">
        <f t="shared" si="131"/>
        <v>0</v>
      </c>
      <c r="AI1673" s="99">
        <f>SUMIFS(通讯通路门店!$BB:$BB,通讯通路门店!$S:$S,$G1673)</f>
        <v>0</v>
      </c>
      <c r="AJ1673" s="99">
        <f>SUMIFS(通讯通路门店!$BE:$BE,通讯通路门店!$S:$S,$G1673)</f>
        <v>0</v>
      </c>
      <c r="AK1673" s="99">
        <f>SUMIFS(通讯通路门店!$BG:$BG,通讯通路门店!$S:$S,$G1673)</f>
        <v>0</v>
      </c>
      <c r="AL1673" s="99">
        <f>SUMIFS(通讯通路门店!$BC:$BC,通讯通路门店!$S:$S,$G1673)</f>
        <v>0</v>
      </c>
      <c r="AM1673" s="99">
        <f>SUMIFS(通讯通路门店!$BD:$BD,通讯通路门店!$S:$S,$G1673)</f>
        <v>0</v>
      </c>
      <c r="AN1673" s="99">
        <f>SUMIFS(通讯通路门店!$BF:$BF,通讯通路门店!$S:$S,$G1673)</f>
        <v>0</v>
      </c>
      <c r="AO1673" s="99">
        <f t="shared" si="132"/>
        <v>0</v>
      </c>
      <c r="AP1673" s="99">
        <f>SUMIFS(通讯通路门店!$K:$K,通讯通路门店!$S:$S,$G1673)</f>
        <v>0</v>
      </c>
      <c r="AQ1673" s="83"/>
      <c r="AR1673" s="99">
        <f>SUMIFS(通讯通路门店!$T:$T,通讯通路门店!$S:$S,$G1673)</f>
        <v>0</v>
      </c>
      <c r="AS1673" s="99">
        <f>SUMIFS(通讯通路门店!$U:$U,通讯通路门店!$S:$S,$G1673)</f>
        <v>0</v>
      </c>
      <c r="AT1673" s="99">
        <f>SUMIFS(通讯通路门店!$V:$V,通讯通路门店!$S:$S,$G1673)</f>
        <v>0</v>
      </c>
      <c r="AU1673" s="99">
        <f>SUMIFS(通讯通路门店!$W:$W,通讯通路门店!$S:$S,$G1673)</f>
        <v>0</v>
      </c>
      <c r="AV1673" s="99">
        <f>SUMIFS(通讯通路门店!$Z:$Z,通讯通路门店!$S:$S,$G1673)</f>
        <v>0</v>
      </c>
      <c r="AW1673" s="99">
        <f>SUMIFS(通讯通路门店!$AB:$AB,通讯通路门店!$S:$S,$G1673)</f>
        <v>0</v>
      </c>
      <c r="AX1673" s="99">
        <f>SUMIFS(通讯通路门店!$X:$X,通讯通路门店!$S:$S,$G1673)</f>
        <v>0</v>
      </c>
      <c r="AY1673" s="99">
        <f>SUMIFS(通讯通路门店!$Y:$Y,通讯通路门店!$S:$S,$G1673)</f>
        <v>0</v>
      </c>
      <c r="AZ1673" s="99">
        <f>SUMIFS(通讯通路门店!$AA:$AA,通讯通路门店!$S:$S,$G1673)</f>
        <v>0</v>
      </c>
      <c r="BA1673" s="99">
        <f t="shared" si="133"/>
        <v>0</v>
      </c>
      <c r="BB1673" s="99">
        <f t="shared" si="134"/>
        <v>0</v>
      </c>
      <c r="BC1673" s="99">
        <f>SUMIFS(通讯通路门店!$W:$W,通讯通路门店!$S:$S,$G1673,通讯通路门店!$J:$J,"荣耀体验店")+SUMIFS(通讯通路门店!$W:$W,通讯通路门店!$S:$S,$G1673,通讯通路门店!$J:$J,"荣耀授权专卖店")</f>
        <v>0</v>
      </c>
      <c r="BD1673" s="99">
        <f>SUMIFS(通讯通路门店!$Z:$Z,通讯通路门店!$S:$S,$G1673,通讯通路门店!$J:$J,"VIVO体验店")</f>
        <v>0</v>
      </c>
      <c r="BE1673" s="99">
        <f>SUMIFS(通讯通路门店!$AB:$AB,通讯通路门店!$S:$S,$G1673,通讯通路门店!$J:$J,"OPPO体验店")</f>
        <v>0</v>
      </c>
      <c r="BF1673" s="99">
        <f>SUMIFS(通讯通路门店!$X:$X,通讯通路门店!$S:$S,$G1673,通讯通路门店!$J:$J,"华为授权体验店")+SUMIFS(通讯通路门店!$AA:$AA,通讯通路门店!$S:$S,$G1673,通讯通路门店!$J:$J,"华为堡垒店")</f>
        <v>0</v>
      </c>
      <c r="BG1673" s="99">
        <f>SUMIFS(通讯通路门店!$Y:$Y,通讯通路门店!$S:$S,$G1673,通讯通路门店!$J:$J,"小米体验店")</f>
        <v>0</v>
      </c>
      <c r="BH1673" s="99">
        <f>SUMIFS(通讯通路门店!$AA:$AA,通讯通路门店!$S:$S,$G1673,通讯通路门店!$J:$J,"苹果体验店")</f>
        <v>0</v>
      </c>
      <c r="BI1673" s="99">
        <f>SUMIFS(通讯通路门店!$K:$K,通讯通路门店!$S:$S,$G1673,通讯通路门店!$J:$J,"其他品牌专卖店")</f>
        <v>0</v>
      </c>
      <c r="BJ1673" s="99">
        <f>SUMIFS(通讯通路门店!$AC:$AC,通讯通路门店!$S:$S,$G1673)</f>
        <v>0</v>
      </c>
      <c r="BK1673" s="99">
        <f>SUMIFS(通讯通路门店!$AD:$AD,通讯通路门店!$S:$S,$G1673)</f>
        <v>0</v>
      </c>
      <c r="BL1673" s="99">
        <f>SUMIFS(通讯通路门店!$AE:$AE,通讯通路门店!$S:$S,$G1673)</f>
        <v>0</v>
      </c>
      <c r="BM1673" s="99">
        <f>SUMIFS(通讯通路门店!$AF:$AF,通讯通路门店!$S:$S,$G1673)</f>
        <v>0</v>
      </c>
      <c r="BN1673" s="99">
        <f>SUMIFS(通讯通路门店!$AG:$AG,通讯通路门店!$S:$S,$G1673)</f>
        <v>0</v>
      </c>
      <c r="BO1673" s="99">
        <f>SUMIFS(通讯通路门店!$AH:$AH,通讯通路门店!$S:$S,$G1673)</f>
        <v>0</v>
      </c>
      <c r="BP1673" s="99">
        <f>SUMIFS(通讯通路门店!$AI:$AI,通讯通路门店!$S:$S,$G1673)</f>
        <v>0</v>
      </c>
      <c r="BQ1673" s="83"/>
    </row>
    <row r="1674" spans="1:69">
      <c r="A1674" s="99" t="str">
        <f>IFERROR(_xlfn.XLOOKUP($G1674,通讯通路门店!$S$4:$S$993931,通讯通路门店!$A$4:$A$993931,0,0),"")</f>
        <v>海南省</v>
      </c>
      <c r="B1674" s="99" t="str">
        <f>IFERROR(_xlfn.XLOOKUP($G1674,通讯通路门店!$S$4:$S$993931,通讯通路门店!$B$4:$B$993931,0,0),"")</f>
        <v>东方市</v>
      </c>
      <c r="C1674" s="99" t="str">
        <f>IFERROR(_xlfn.XLOOKUP($G1674,通讯通路门店!$S$4:$S$993931,通讯通路门店!$C$4:$C$993931,0,0),"")</f>
        <v>东方市</v>
      </c>
      <c r="D1674" s="99" t="str">
        <f>IFERROR(_xlfn.XLOOKUP($G1674,通讯通路门店!$S$4:$S$993931,通讯通路门店!$D$4:$D$993931,0,0),"")</f>
        <v>八所镇</v>
      </c>
      <c r="E1674" s="83"/>
      <c r="F1674" s="83"/>
      <c r="G1674" s="101"/>
      <c r="H1674" s="102">
        <f>IFERROR(_xlfn.XLOOKUP($G1674,通讯通路门店!$S$4:$S$993931,通讯通路门店!$R$4:$R$993931,0,0),"")</f>
        <v>0</v>
      </c>
      <c r="I1674" s="83"/>
      <c r="J1674" s="83"/>
      <c r="K1674" s="83"/>
      <c r="L1674" s="83"/>
      <c r="M1674" s="83"/>
      <c r="N1674" s="83"/>
      <c r="O1674" s="83"/>
      <c r="P1674" s="83"/>
      <c r="Q1674" s="83"/>
      <c r="R1674" s="83"/>
      <c r="S1674" s="83"/>
      <c r="T1674" s="83"/>
      <c r="U1674" s="99">
        <f>COUNTIF(通讯通路门店!$S:$S,$G1674)</f>
        <v>0</v>
      </c>
      <c r="V1674" s="99">
        <f>COUNTIFS(通讯通路门店!$S:$S,$G1674,通讯通路门店!$J:$J,"综合卖场")</f>
        <v>0</v>
      </c>
      <c r="W1674" s="99">
        <f>SUMIFS(通讯通路门店!$AJ:$AJ,通讯通路门店!$S:$S,通讯客户沙盘!$G1674)</f>
        <v>0</v>
      </c>
      <c r="X1674" s="99">
        <f t="shared" si="130"/>
        <v>0</v>
      </c>
      <c r="Y1674" s="99">
        <f>COUNTIFS(通讯通路门店!$S:$S,$G1674,通讯通路门店!$J:$J,"荣耀体验店")+COUNTIFS(通讯通路门店!$S:$S,$G1674,通讯通路门店!$J:$J,"荣耀授权专卖店")</f>
        <v>0</v>
      </c>
      <c r="Z1674" s="99">
        <f>COUNTIFS(通讯通路门店!$S:$S,$G1674,通讯通路门店!$J:$J,"VIVO体验店")</f>
        <v>0</v>
      </c>
      <c r="AA1674" s="99">
        <f>COUNTIFS(通讯通路门店!$S:$S,$G1674,通讯通路门店!$J:$J,"OPPO体验店")</f>
        <v>0</v>
      </c>
      <c r="AB1674" s="99">
        <f>COUNTIFS(通讯通路门店!$S:$S,$G1674,通讯通路门店!$J:$J,"华为授权体验店")+COUNTIFS(通讯通路门店!$S:$S,$G1674,通讯通路门店!$J:$J,"华为堡垒店")</f>
        <v>0</v>
      </c>
      <c r="AC1674" s="99">
        <f>COUNTIFS(通讯通路门店!$S:$S,$G1674,通讯通路门店!$J:$J,"小米体验店")</f>
        <v>0</v>
      </c>
      <c r="AD1674" s="99">
        <f>COUNTIFS(通讯通路门店!$S:$S,$G1674,通讯通路门店!$J:$J,"苹果体验店")</f>
        <v>0</v>
      </c>
      <c r="AE1674" s="99">
        <f>COUNTIFS(通讯通路门店!$S:$S,$G1674,通讯通路门店!$J:$J,"其他品牌专卖店")</f>
        <v>0</v>
      </c>
      <c r="AF1674" s="99">
        <f>SUMIFS(通讯通路门店!$BI:$BI,通讯通路门店!$S:$S,$G1674)</f>
        <v>0</v>
      </c>
      <c r="AG1674" s="99">
        <f>SUMIFS(通讯通路门店!$BH:$BH,通讯通路门店!$S:$S,$G1674)</f>
        <v>0</v>
      </c>
      <c r="AH1674" s="99">
        <f t="shared" si="131"/>
        <v>0</v>
      </c>
      <c r="AI1674" s="99">
        <f>SUMIFS(通讯通路门店!$BB:$BB,通讯通路门店!$S:$S,$G1674)</f>
        <v>0</v>
      </c>
      <c r="AJ1674" s="99">
        <f>SUMIFS(通讯通路门店!$BE:$BE,通讯通路门店!$S:$S,$G1674)</f>
        <v>0</v>
      </c>
      <c r="AK1674" s="99">
        <f>SUMIFS(通讯通路门店!$BG:$BG,通讯通路门店!$S:$S,$G1674)</f>
        <v>0</v>
      </c>
      <c r="AL1674" s="99">
        <f>SUMIFS(通讯通路门店!$BC:$BC,通讯通路门店!$S:$S,$G1674)</f>
        <v>0</v>
      </c>
      <c r="AM1674" s="99">
        <f>SUMIFS(通讯通路门店!$BD:$BD,通讯通路门店!$S:$S,$G1674)</f>
        <v>0</v>
      </c>
      <c r="AN1674" s="99">
        <f>SUMIFS(通讯通路门店!$BF:$BF,通讯通路门店!$S:$S,$G1674)</f>
        <v>0</v>
      </c>
      <c r="AO1674" s="99">
        <f t="shared" si="132"/>
        <v>0</v>
      </c>
      <c r="AP1674" s="99">
        <f>SUMIFS(通讯通路门店!$K:$K,通讯通路门店!$S:$S,$G1674)</f>
        <v>0</v>
      </c>
      <c r="AQ1674" s="83"/>
      <c r="AR1674" s="99">
        <f>SUMIFS(通讯通路门店!$T:$T,通讯通路门店!$S:$S,$G1674)</f>
        <v>0</v>
      </c>
      <c r="AS1674" s="99">
        <f>SUMIFS(通讯通路门店!$U:$U,通讯通路门店!$S:$S,$G1674)</f>
        <v>0</v>
      </c>
      <c r="AT1674" s="99">
        <f>SUMIFS(通讯通路门店!$V:$V,通讯通路门店!$S:$S,$G1674)</f>
        <v>0</v>
      </c>
      <c r="AU1674" s="99">
        <f>SUMIFS(通讯通路门店!$W:$W,通讯通路门店!$S:$S,$G1674)</f>
        <v>0</v>
      </c>
      <c r="AV1674" s="99">
        <f>SUMIFS(通讯通路门店!$Z:$Z,通讯通路门店!$S:$S,$G1674)</f>
        <v>0</v>
      </c>
      <c r="AW1674" s="99">
        <f>SUMIFS(通讯通路门店!$AB:$AB,通讯通路门店!$S:$S,$G1674)</f>
        <v>0</v>
      </c>
      <c r="AX1674" s="99">
        <f>SUMIFS(通讯通路门店!$X:$X,通讯通路门店!$S:$S,$G1674)</f>
        <v>0</v>
      </c>
      <c r="AY1674" s="99">
        <f>SUMIFS(通讯通路门店!$Y:$Y,通讯通路门店!$S:$S,$G1674)</f>
        <v>0</v>
      </c>
      <c r="AZ1674" s="99">
        <f>SUMIFS(通讯通路门店!$AA:$AA,通讯通路门店!$S:$S,$G1674)</f>
        <v>0</v>
      </c>
      <c r="BA1674" s="99">
        <f t="shared" si="133"/>
        <v>0</v>
      </c>
      <c r="BB1674" s="99">
        <f t="shared" si="134"/>
        <v>0</v>
      </c>
      <c r="BC1674" s="99">
        <f>SUMIFS(通讯通路门店!$W:$W,通讯通路门店!$S:$S,$G1674,通讯通路门店!$J:$J,"荣耀体验店")+SUMIFS(通讯通路门店!$W:$W,通讯通路门店!$S:$S,$G1674,通讯通路门店!$J:$J,"荣耀授权专卖店")</f>
        <v>0</v>
      </c>
      <c r="BD1674" s="99">
        <f>SUMIFS(通讯通路门店!$Z:$Z,通讯通路门店!$S:$S,$G1674,通讯通路门店!$J:$J,"VIVO体验店")</f>
        <v>0</v>
      </c>
      <c r="BE1674" s="99">
        <f>SUMIFS(通讯通路门店!$AB:$AB,通讯通路门店!$S:$S,$G1674,通讯通路门店!$J:$J,"OPPO体验店")</f>
        <v>0</v>
      </c>
      <c r="BF1674" s="99">
        <f>SUMIFS(通讯通路门店!$X:$X,通讯通路门店!$S:$S,$G1674,通讯通路门店!$J:$J,"华为授权体验店")+SUMIFS(通讯通路门店!$AA:$AA,通讯通路门店!$S:$S,$G1674,通讯通路门店!$J:$J,"华为堡垒店")</f>
        <v>0</v>
      </c>
      <c r="BG1674" s="99">
        <f>SUMIFS(通讯通路门店!$Y:$Y,通讯通路门店!$S:$S,$G1674,通讯通路门店!$J:$J,"小米体验店")</f>
        <v>0</v>
      </c>
      <c r="BH1674" s="99">
        <f>SUMIFS(通讯通路门店!$AA:$AA,通讯通路门店!$S:$S,$G1674,通讯通路门店!$J:$J,"苹果体验店")</f>
        <v>0</v>
      </c>
      <c r="BI1674" s="99">
        <f>SUMIFS(通讯通路门店!$K:$K,通讯通路门店!$S:$S,$G1674,通讯通路门店!$J:$J,"其他品牌专卖店")</f>
        <v>0</v>
      </c>
      <c r="BJ1674" s="99">
        <f>SUMIFS(通讯通路门店!$AC:$AC,通讯通路门店!$S:$S,$G1674)</f>
        <v>0</v>
      </c>
      <c r="BK1674" s="99">
        <f>SUMIFS(通讯通路门店!$AD:$AD,通讯通路门店!$S:$S,$G1674)</f>
        <v>0</v>
      </c>
      <c r="BL1674" s="99">
        <f>SUMIFS(通讯通路门店!$AE:$AE,通讯通路门店!$S:$S,$G1674)</f>
        <v>0</v>
      </c>
      <c r="BM1674" s="99">
        <f>SUMIFS(通讯通路门店!$AF:$AF,通讯通路门店!$S:$S,$G1674)</f>
        <v>0</v>
      </c>
      <c r="BN1674" s="99">
        <f>SUMIFS(通讯通路门店!$AG:$AG,通讯通路门店!$S:$S,$G1674)</f>
        <v>0</v>
      </c>
      <c r="BO1674" s="99">
        <f>SUMIFS(通讯通路门店!$AH:$AH,通讯通路门店!$S:$S,$G1674)</f>
        <v>0</v>
      </c>
      <c r="BP1674" s="99">
        <f>SUMIFS(通讯通路门店!$AI:$AI,通讯通路门店!$S:$S,$G1674)</f>
        <v>0</v>
      </c>
      <c r="BQ1674" s="83"/>
    </row>
    <row r="1675" spans="1:69">
      <c r="A1675" s="99" t="str">
        <f>IFERROR(_xlfn.XLOOKUP($G1675,通讯通路门店!$S$4:$S$993931,通讯通路门店!$A$4:$A$993931,0,0),"")</f>
        <v>海南省</v>
      </c>
      <c r="B1675" s="99" t="str">
        <f>IFERROR(_xlfn.XLOOKUP($G1675,通讯通路门店!$S$4:$S$993931,通讯通路门店!$B$4:$B$993931,0,0),"")</f>
        <v>东方市</v>
      </c>
      <c r="C1675" s="99" t="str">
        <f>IFERROR(_xlfn.XLOOKUP($G1675,通讯通路门店!$S$4:$S$993931,通讯通路门店!$C$4:$C$993931,0,0),"")</f>
        <v>东方市</v>
      </c>
      <c r="D1675" s="99" t="str">
        <f>IFERROR(_xlfn.XLOOKUP($G1675,通讯通路门店!$S$4:$S$993931,通讯通路门店!$D$4:$D$993931,0,0),"")</f>
        <v>八所镇</v>
      </c>
      <c r="E1675" s="83"/>
      <c r="F1675" s="83"/>
      <c r="G1675" s="101"/>
      <c r="H1675" s="102">
        <f>IFERROR(_xlfn.XLOOKUP($G1675,通讯通路门店!$S$4:$S$993931,通讯通路门店!$R$4:$R$993931,0,0),"")</f>
        <v>0</v>
      </c>
      <c r="I1675" s="83"/>
      <c r="J1675" s="83"/>
      <c r="K1675" s="83"/>
      <c r="L1675" s="83"/>
      <c r="M1675" s="83"/>
      <c r="N1675" s="83"/>
      <c r="O1675" s="83"/>
      <c r="P1675" s="83"/>
      <c r="Q1675" s="83"/>
      <c r="R1675" s="83"/>
      <c r="S1675" s="83"/>
      <c r="T1675" s="83"/>
      <c r="U1675" s="99">
        <f>COUNTIF(通讯通路门店!$S:$S,$G1675)</f>
        <v>0</v>
      </c>
      <c r="V1675" s="99">
        <f>COUNTIFS(通讯通路门店!$S:$S,$G1675,通讯通路门店!$J:$J,"综合卖场")</f>
        <v>0</v>
      </c>
      <c r="W1675" s="99">
        <f>SUMIFS(通讯通路门店!$AJ:$AJ,通讯通路门店!$S:$S,通讯客户沙盘!$G1675)</f>
        <v>0</v>
      </c>
      <c r="X1675" s="99">
        <f t="shared" si="130"/>
        <v>0</v>
      </c>
      <c r="Y1675" s="99">
        <f>COUNTIFS(通讯通路门店!$S:$S,$G1675,通讯通路门店!$J:$J,"荣耀体验店")+COUNTIFS(通讯通路门店!$S:$S,$G1675,通讯通路门店!$J:$J,"荣耀授权专卖店")</f>
        <v>0</v>
      </c>
      <c r="Z1675" s="99">
        <f>COUNTIFS(通讯通路门店!$S:$S,$G1675,通讯通路门店!$J:$J,"VIVO体验店")</f>
        <v>0</v>
      </c>
      <c r="AA1675" s="99">
        <f>COUNTIFS(通讯通路门店!$S:$S,$G1675,通讯通路门店!$J:$J,"OPPO体验店")</f>
        <v>0</v>
      </c>
      <c r="AB1675" s="99">
        <f>COUNTIFS(通讯通路门店!$S:$S,$G1675,通讯通路门店!$J:$J,"华为授权体验店")+COUNTIFS(通讯通路门店!$S:$S,$G1675,通讯通路门店!$J:$J,"华为堡垒店")</f>
        <v>0</v>
      </c>
      <c r="AC1675" s="99">
        <f>COUNTIFS(通讯通路门店!$S:$S,$G1675,通讯通路门店!$J:$J,"小米体验店")</f>
        <v>0</v>
      </c>
      <c r="AD1675" s="99">
        <f>COUNTIFS(通讯通路门店!$S:$S,$G1675,通讯通路门店!$J:$J,"苹果体验店")</f>
        <v>0</v>
      </c>
      <c r="AE1675" s="99">
        <f>COUNTIFS(通讯通路门店!$S:$S,$G1675,通讯通路门店!$J:$J,"其他品牌专卖店")</f>
        <v>0</v>
      </c>
      <c r="AF1675" s="99">
        <f>SUMIFS(通讯通路门店!$BI:$BI,通讯通路门店!$S:$S,$G1675)</f>
        <v>0</v>
      </c>
      <c r="AG1675" s="99">
        <f>SUMIFS(通讯通路门店!$BH:$BH,通讯通路门店!$S:$S,$G1675)</f>
        <v>0</v>
      </c>
      <c r="AH1675" s="99">
        <f t="shared" si="131"/>
        <v>0</v>
      </c>
      <c r="AI1675" s="99">
        <f>SUMIFS(通讯通路门店!$BB:$BB,通讯通路门店!$S:$S,$G1675)</f>
        <v>0</v>
      </c>
      <c r="AJ1675" s="99">
        <f>SUMIFS(通讯通路门店!$BE:$BE,通讯通路门店!$S:$S,$G1675)</f>
        <v>0</v>
      </c>
      <c r="AK1675" s="99">
        <f>SUMIFS(通讯通路门店!$BG:$BG,通讯通路门店!$S:$S,$G1675)</f>
        <v>0</v>
      </c>
      <c r="AL1675" s="99">
        <f>SUMIFS(通讯通路门店!$BC:$BC,通讯通路门店!$S:$S,$G1675)</f>
        <v>0</v>
      </c>
      <c r="AM1675" s="99">
        <f>SUMIFS(通讯通路门店!$BD:$BD,通讯通路门店!$S:$S,$G1675)</f>
        <v>0</v>
      </c>
      <c r="AN1675" s="99">
        <f>SUMIFS(通讯通路门店!$BF:$BF,通讯通路门店!$S:$S,$G1675)</f>
        <v>0</v>
      </c>
      <c r="AO1675" s="99">
        <f t="shared" si="132"/>
        <v>0</v>
      </c>
      <c r="AP1675" s="99">
        <f>SUMIFS(通讯通路门店!$K:$K,通讯通路门店!$S:$S,$G1675)</f>
        <v>0</v>
      </c>
      <c r="AQ1675" s="83"/>
      <c r="AR1675" s="99">
        <f>SUMIFS(通讯通路门店!$T:$T,通讯通路门店!$S:$S,$G1675)</f>
        <v>0</v>
      </c>
      <c r="AS1675" s="99">
        <f>SUMIFS(通讯通路门店!$U:$U,通讯通路门店!$S:$S,$G1675)</f>
        <v>0</v>
      </c>
      <c r="AT1675" s="99">
        <f>SUMIFS(通讯通路门店!$V:$V,通讯通路门店!$S:$S,$G1675)</f>
        <v>0</v>
      </c>
      <c r="AU1675" s="99">
        <f>SUMIFS(通讯通路门店!$W:$W,通讯通路门店!$S:$S,$G1675)</f>
        <v>0</v>
      </c>
      <c r="AV1675" s="99">
        <f>SUMIFS(通讯通路门店!$Z:$Z,通讯通路门店!$S:$S,$G1675)</f>
        <v>0</v>
      </c>
      <c r="AW1675" s="99">
        <f>SUMIFS(通讯通路门店!$AB:$AB,通讯通路门店!$S:$S,$G1675)</f>
        <v>0</v>
      </c>
      <c r="AX1675" s="99">
        <f>SUMIFS(通讯通路门店!$X:$X,通讯通路门店!$S:$S,$G1675)</f>
        <v>0</v>
      </c>
      <c r="AY1675" s="99">
        <f>SUMIFS(通讯通路门店!$Y:$Y,通讯通路门店!$S:$S,$G1675)</f>
        <v>0</v>
      </c>
      <c r="AZ1675" s="99">
        <f>SUMIFS(通讯通路门店!$AA:$AA,通讯通路门店!$S:$S,$G1675)</f>
        <v>0</v>
      </c>
      <c r="BA1675" s="99">
        <f t="shared" si="133"/>
        <v>0</v>
      </c>
      <c r="BB1675" s="99">
        <f t="shared" si="134"/>
        <v>0</v>
      </c>
      <c r="BC1675" s="99">
        <f>SUMIFS(通讯通路门店!$W:$W,通讯通路门店!$S:$S,$G1675,通讯通路门店!$J:$J,"荣耀体验店")+SUMIFS(通讯通路门店!$W:$W,通讯通路门店!$S:$S,$G1675,通讯通路门店!$J:$J,"荣耀授权专卖店")</f>
        <v>0</v>
      </c>
      <c r="BD1675" s="99">
        <f>SUMIFS(通讯通路门店!$Z:$Z,通讯通路门店!$S:$S,$G1675,通讯通路门店!$J:$J,"VIVO体验店")</f>
        <v>0</v>
      </c>
      <c r="BE1675" s="99">
        <f>SUMIFS(通讯通路门店!$AB:$AB,通讯通路门店!$S:$S,$G1675,通讯通路门店!$J:$J,"OPPO体验店")</f>
        <v>0</v>
      </c>
      <c r="BF1675" s="99">
        <f>SUMIFS(通讯通路门店!$X:$X,通讯通路门店!$S:$S,$G1675,通讯通路门店!$J:$J,"华为授权体验店")+SUMIFS(通讯通路门店!$AA:$AA,通讯通路门店!$S:$S,$G1675,通讯通路门店!$J:$J,"华为堡垒店")</f>
        <v>0</v>
      </c>
      <c r="BG1675" s="99">
        <f>SUMIFS(通讯通路门店!$Y:$Y,通讯通路门店!$S:$S,$G1675,通讯通路门店!$J:$J,"小米体验店")</f>
        <v>0</v>
      </c>
      <c r="BH1675" s="99">
        <f>SUMIFS(通讯通路门店!$AA:$AA,通讯通路门店!$S:$S,$G1675,通讯通路门店!$J:$J,"苹果体验店")</f>
        <v>0</v>
      </c>
      <c r="BI1675" s="99">
        <f>SUMIFS(通讯通路门店!$K:$K,通讯通路门店!$S:$S,$G1675,通讯通路门店!$J:$J,"其他品牌专卖店")</f>
        <v>0</v>
      </c>
      <c r="BJ1675" s="99">
        <f>SUMIFS(通讯通路门店!$AC:$AC,通讯通路门店!$S:$S,$G1675)</f>
        <v>0</v>
      </c>
      <c r="BK1675" s="99">
        <f>SUMIFS(通讯通路门店!$AD:$AD,通讯通路门店!$S:$S,$G1675)</f>
        <v>0</v>
      </c>
      <c r="BL1675" s="99">
        <f>SUMIFS(通讯通路门店!$AE:$AE,通讯通路门店!$S:$S,$G1675)</f>
        <v>0</v>
      </c>
      <c r="BM1675" s="99">
        <f>SUMIFS(通讯通路门店!$AF:$AF,通讯通路门店!$S:$S,$G1675)</f>
        <v>0</v>
      </c>
      <c r="BN1675" s="99">
        <f>SUMIFS(通讯通路门店!$AG:$AG,通讯通路门店!$S:$S,$G1675)</f>
        <v>0</v>
      </c>
      <c r="BO1675" s="99">
        <f>SUMIFS(通讯通路门店!$AH:$AH,通讯通路门店!$S:$S,$G1675)</f>
        <v>0</v>
      </c>
      <c r="BP1675" s="99">
        <f>SUMIFS(通讯通路门店!$AI:$AI,通讯通路门店!$S:$S,$G1675)</f>
        <v>0</v>
      </c>
      <c r="BQ1675" s="83"/>
    </row>
    <row r="1676" spans="1:69">
      <c r="A1676" s="99" t="str">
        <f>IFERROR(_xlfn.XLOOKUP($G1676,通讯通路门店!$S$4:$S$993931,通讯通路门店!$A$4:$A$993931,0,0),"")</f>
        <v>海南省</v>
      </c>
      <c r="B1676" s="99" t="str">
        <f>IFERROR(_xlfn.XLOOKUP($G1676,通讯通路门店!$S$4:$S$993931,通讯通路门店!$B$4:$B$993931,0,0),"")</f>
        <v>东方市</v>
      </c>
      <c r="C1676" s="99" t="str">
        <f>IFERROR(_xlfn.XLOOKUP($G1676,通讯通路门店!$S$4:$S$993931,通讯通路门店!$C$4:$C$993931,0,0),"")</f>
        <v>东方市</v>
      </c>
      <c r="D1676" s="99" t="str">
        <f>IFERROR(_xlfn.XLOOKUP($G1676,通讯通路门店!$S$4:$S$993931,通讯通路门店!$D$4:$D$993931,0,0),"")</f>
        <v>八所镇</v>
      </c>
      <c r="E1676" s="83"/>
      <c r="F1676" s="83"/>
      <c r="G1676" s="101"/>
      <c r="H1676" s="102">
        <f>IFERROR(_xlfn.XLOOKUP($G1676,通讯通路门店!$S$4:$S$993931,通讯通路门店!$R$4:$R$993931,0,0),"")</f>
        <v>0</v>
      </c>
      <c r="I1676" s="83"/>
      <c r="J1676" s="83"/>
      <c r="K1676" s="83"/>
      <c r="L1676" s="83"/>
      <c r="M1676" s="83"/>
      <c r="N1676" s="83"/>
      <c r="O1676" s="83"/>
      <c r="P1676" s="83"/>
      <c r="Q1676" s="83"/>
      <c r="R1676" s="83"/>
      <c r="S1676" s="83"/>
      <c r="T1676" s="83"/>
      <c r="U1676" s="99">
        <f>COUNTIF(通讯通路门店!$S:$S,$G1676)</f>
        <v>0</v>
      </c>
      <c r="V1676" s="99">
        <f>COUNTIFS(通讯通路门店!$S:$S,$G1676,通讯通路门店!$J:$J,"综合卖场")</f>
        <v>0</v>
      </c>
      <c r="W1676" s="99">
        <f>SUMIFS(通讯通路门店!$AJ:$AJ,通讯通路门店!$S:$S,通讯客户沙盘!$G1676)</f>
        <v>0</v>
      </c>
      <c r="X1676" s="99">
        <f t="shared" si="130"/>
        <v>0</v>
      </c>
      <c r="Y1676" s="99">
        <f>COUNTIFS(通讯通路门店!$S:$S,$G1676,通讯通路门店!$J:$J,"荣耀体验店")+COUNTIFS(通讯通路门店!$S:$S,$G1676,通讯通路门店!$J:$J,"荣耀授权专卖店")</f>
        <v>0</v>
      </c>
      <c r="Z1676" s="99">
        <f>COUNTIFS(通讯通路门店!$S:$S,$G1676,通讯通路门店!$J:$J,"VIVO体验店")</f>
        <v>0</v>
      </c>
      <c r="AA1676" s="99">
        <f>COUNTIFS(通讯通路门店!$S:$S,$G1676,通讯通路门店!$J:$J,"OPPO体验店")</f>
        <v>0</v>
      </c>
      <c r="AB1676" s="99">
        <f>COUNTIFS(通讯通路门店!$S:$S,$G1676,通讯通路门店!$J:$J,"华为授权体验店")+COUNTIFS(通讯通路门店!$S:$S,$G1676,通讯通路门店!$J:$J,"华为堡垒店")</f>
        <v>0</v>
      </c>
      <c r="AC1676" s="99">
        <f>COUNTIFS(通讯通路门店!$S:$S,$G1676,通讯通路门店!$J:$J,"小米体验店")</f>
        <v>0</v>
      </c>
      <c r="AD1676" s="99">
        <f>COUNTIFS(通讯通路门店!$S:$S,$G1676,通讯通路门店!$J:$J,"苹果体验店")</f>
        <v>0</v>
      </c>
      <c r="AE1676" s="99">
        <f>COUNTIFS(通讯通路门店!$S:$S,$G1676,通讯通路门店!$J:$J,"其他品牌专卖店")</f>
        <v>0</v>
      </c>
      <c r="AF1676" s="99">
        <f>SUMIFS(通讯通路门店!$BI:$BI,通讯通路门店!$S:$S,$G1676)</f>
        <v>0</v>
      </c>
      <c r="AG1676" s="99">
        <f>SUMIFS(通讯通路门店!$BH:$BH,通讯通路门店!$S:$S,$G1676)</f>
        <v>0</v>
      </c>
      <c r="AH1676" s="99">
        <f t="shared" si="131"/>
        <v>0</v>
      </c>
      <c r="AI1676" s="99">
        <f>SUMIFS(通讯通路门店!$BB:$BB,通讯通路门店!$S:$S,$G1676)</f>
        <v>0</v>
      </c>
      <c r="AJ1676" s="99">
        <f>SUMIFS(通讯通路门店!$BE:$BE,通讯通路门店!$S:$S,$G1676)</f>
        <v>0</v>
      </c>
      <c r="AK1676" s="99">
        <f>SUMIFS(通讯通路门店!$BG:$BG,通讯通路门店!$S:$S,$G1676)</f>
        <v>0</v>
      </c>
      <c r="AL1676" s="99">
        <f>SUMIFS(通讯通路门店!$BC:$BC,通讯通路门店!$S:$S,$G1676)</f>
        <v>0</v>
      </c>
      <c r="AM1676" s="99">
        <f>SUMIFS(通讯通路门店!$BD:$BD,通讯通路门店!$S:$S,$G1676)</f>
        <v>0</v>
      </c>
      <c r="AN1676" s="99">
        <f>SUMIFS(通讯通路门店!$BF:$BF,通讯通路门店!$S:$S,$G1676)</f>
        <v>0</v>
      </c>
      <c r="AO1676" s="99">
        <f t="shared" si="132"/>
        <v>0</v>
      </c>
      <c r="AP1676" s="99">
        <f>SUMIFS(通讯通路门店!$K:$K,通讯通路门店!$S:$S,$G1676)</f>
        <v>0</v>
      </c>
      <c r="AQ1676" s="83"/>
      <c r="AR1676" s="99">
        <f>SUMIFS(通讯通路门店!$T:$T,通讯通路门店!$S:$S,$G1676)</f>
        <v>0</v>
      </c>
      <c r="AS1676" s="99">
        <f>SUMIFS(通讯通路门店!$U:$U,通讯通路门店!$S:$S,$G1676)</f>
        <v>0</v>
      </c>
      <c r="AT1676" s="99">
        <f>SUMIFS(通讯通路门店!$V:$V,通讯通路门店!$S:$S,$G1676)</f>
        <v>0</v>
      </c>
      <c r="AU1676" s="99">
        <f>SUMIFS(通讯通路门店!$W:$W,通讯通路门店!$S:$S,$G1676)</f>
        <v>0</v>
      </c>
      <c r="AV1676" s="99">
        <f>SUMIFS(通讯通路门店!$Z:$Z,通讯通路门店!$S:$S,$G1676)</f>
        <v>0</v>
      </c>
      <c r="AW1676" s="99">
        <f>SUMIFS(通讯通路门店!$AB:$AB,通讯通路门店!$S:$S,$G1676)</f>
        <v>0</v>
      </c>
      <c r="AX1676" s="99">
        <f>SUMIFS(通讯通路门店!$X:$X,通讯通路门店!$S:$S,$G1676)</f>
        <v>0</v>
      </c>
      <c r="AY1676" s="99">
        <f>SUMIFS(通讯通路门店!$Y:$Y,通讯通路门店!$S:$S,$G1676)</f>
        <v>0</v>
      </c>
      <c r="AZ1676" s="99">
        <f>SUMIFS(通讯通路门店!$AA:$AA,通讯通路门店!$S:$S,$G1676)</f>
        <v>0</v>
      </c>
      <c r="BA1676" s="99">
        <f t="shared" si="133"/>
        <v>0</v>
      </c>
      <c r="BB1676" s="99">
        <f t="shared" si="134"/>
        <v>0</v>
      </c>
      <c r="BC1676" s="99">
        <f>SUMIFS(通讯通路门店!$W:$W,通讯通路门店!$S:$S,$G1676,通讯通路门店!$J:$J,"荣耀体验店")+SUMIFS(通讯通路门店!$W:$W,通讯通路门店!$S:$S,$G1676,通讯通路门店!$J:$J,"荣耀授权专卖店")</f>
        <v>0</v>
      </c>
      <c r="BD1676" s="99">
        <f>SUMIFS(通讯通路门店!$Z:$Z,通讯通路门店!$S:$S,$G1676,通讯通路门店!$J:$J,"VIVO体验店")</f>
        <v>0</v>
      </c>
      <c r="BE1676" s="99">
        <f>SUMIFS(通讯通路门店!$AB:$AB,通讯通路门店!$S:$S,$G1676,通讯通路门店!$J:$J,"OPPO体验店")</f>
        <v>0</v>
      </c>
      <c r="BF1676" s="99">
        <f>SUMIFS(通讯通路门店!$X:$X,通讯通路门店!$S:$S,$G1676,通讯通路门店!$J:$J,"华为授权体验店")+SUMIFS(通讯通路门店!$AA:$AA,通讯通路门店!$S:$S,$G1676,通讯通路门店!$J:$J,"华为堡垒店")</f>
        <v>0</v>
      </c>
      <c r="BG1676" s="99">
        <f>SUMIFS(通讯通路门店!$Y:$Y,通讯通路门店!$S:$S,$G1676,通讯通路门店!$J:$J,"小米体验店")</f>
        <v>0</v>
      </c>
      <c r="BH1676" s="99">
        <f>SUMIFS(通讯通路门店!$AA:$AA,通讯通路门店!$S:$S,$G1676,通讯通路门店!$J:$J,"苹果体验店")</f>
        <v>0</v>
      </c>
      <c r="BI1676" s="99">
        <f>SUMIFS(通讯通路门店!$K:$K,通讯通路门店!$S:$S,$G1676,通讯通路门店!$J:$J,"其他品牌专卖店")</f>
        <v>0</v>
      </c>
      <c r="BJ1676" s="99">
        <f>SUMIFS(通讯通路门店!$AC:$AC,通讯通路门店!$S:$S,$G1676)</f>
        <v>0</v>
      </c>
      <c r="BK1676" s="99">
        <f>SUMIFS(通讯通路门店!$AD:$AD,通讯通路门店!$S:$S,$G1676)</f>
        <v>0</v>
      </c>
      <c r="BL1676" s="99">
        <f>SUMIFS(通讯通路门店!$AE:$AE,通讯通路门店!$S:$S,$G1676)</f>
        <v>0</v>
      </c>
      <c r="BM1676" s="99">
        <f>SUMIFS(通讯通路门店!$AF:$AF,通讯通路门店!$S:$S,$G1676)</f>
        <v>0</v>
      </c>
      <c r="BN1676" s="99">
        <f>SUMIFS(通讯通路门店!$AG:$AG,通讯通路门店!$S:$S,$G1676)</f>
        <v>0</v>
      </c>
      <c r="BO1676" s="99">
        <f>SUMIFS(通讯通路门店!$AH:$AH,通讯通路门店!$S:$S,$G1676)</f>
        <v>0</v>
      </c>
      <c r="BP1676" s="99">
        <f>SUMIFS(通讯通路门店!$AI:$AI,通讯通路门店!$S:$S,$G1676)</f>
        <v>0</v>
      </c>
      <c r="BQ1676" s="83"/>
    </row>
    <row r="1677" spans="1:69">
      <c r="A1677" s="99" t="str">
        <f>IFERROR(_xlfn.XLOOKUP($G1677,通讯通路门店!$S$4:$S$993931,通讯通路门店!$A$4:$A$993931,0,0),"")</f>
        <v>海南省</v>
      </c>
      <c r="B1677" s="99" t="str">
        <f>IFERROR(_xlfn.XLOOKUP($G1677,通讯通路门店!$S$4:$S$993931,通讯通路门店!$B$4:$B$993931,0,0),"")</f>
        <v>东方市</v>
      </c>
      <c r="C1677" s="99" t="str">
        <f>IFERROR(_xlfn.XLOOKUP($G1677,通讯通路门店!$S$4:$S$993931,通讯通路门店!$C$4:$C$993931,0,0),"")</f>
        <v>东方市</v>
      </c>
      <c r="D1677" s="99" t="str">
        <f>IFERROR(_xlfn.XLOOKUP($G1677,通讯通路门店!$S$4:$S$993931,通讯通路门店!$D$4:$D$993931,0,0),"")</f>
        <v>八所镇</v>
      </c>
      <c r="E1677" s="83"/>
      <c r="F1677" s="83"/>
      <c r="G1677" s="101"/>
      <c r="H1677" s="102">
        <f>IFERROR(_xlfn.XLOOKUP($G1677,通讯通路门店!$S$4:$S$993931,通讯通路门店!$R$4:$R$993931,0,0),"")</f>
        <v>0</v>
      </c>
      <c r="I1677" s="83"/>
      <c r="J1677" s="83"/>
      <c r="K1677" s="83"/>
      <c r="L1677" s="83"/>
      <c r="M1677" s="83"/>
      <c r="N1677" s="83"/>
      <c r="O1677" s="83"/>
      <c r="P1677" s="83"/>
      <c r="Q1677" s="83"/>
      <c r="R1677" s="83"/>
      <c r="S1677" s="83"/>
      <c r="T1677" s="83"/>
      <c r="U1677" s="99">
        <f>COUNTIF(通讯通路门店!$S:$S,$G1677)</f>
        <v>0</v>
      </c>
      <c r="V1677" s="99">
        <f>COUNTIFS(通讯通路门店!$S:$S,$G1677,通讯通路门店!$J:$J,"综合卖场")</f>
        <v>0</v>
      </c>
      <c r="W1677" s="99">
        <f>SUMIFS(通讯通路门店!$AJ:$AJ,通讯通路门店!$S:$S,通讯客户沙盘!$G1677)</f>
        <v>0</v>
      </c>
      <c r="X1677" s="99">
        <f t="shared" si="130"/>
        <v>0</v>
      </c>
      <c r="Y1677" s="99">
        <f>COUNTIFS(通讯通路门店!$S:$S,$G1677,通讯通路门店!$J:$J,"荣耀体验店")+COUNTIFS(通讯通路门店!$S:$S,$G1677,通讯通路门店!$J:$J,"荣耀授权专卖店")</f>
        <v>0</v>
      </c>
      <c r="Z1677" s="99">
        <f>COUNTIFS(通讯通路门店!$S:$S,$G1677,通讯通路门店!$J:$J,"VIVO体验店")</f>
        <v>0</v>
      </c>
      <c r="AA1677" s="99">
        <f>COUNTIFS(通讯通路门店!$S:$S,$G1677,通讯通路门店!$J:$J,"OPPO体验店")</f>
        <v>0</v>
      </c>
      <c r="AB1677" s="99">
        <f>COUNTIFS(通讯通路门店!$S:$S,$G1677,通讯通路门店!$J:$J,"华为授权体验店")+COUNTIFS(通讯通路门店!$S:$S,$G1677,通讯通路门店!$J:$J,"华为堡垒店")</f>
        <v>0</v>
      </c>
      <c r="AC1677" s="99">
        <f>COUNTIFS(通讯通路门店!$S:$S,$G1677,通讯通路门店!$J:$J,"小米体验店")</f>
        <v>0</v>
      </c>
      <c r="AD1677" s="99">
        <f>COUNTIFS(通讯通路门店!$S:$S,$G1677,通讯通路门店!$J:$J,"苹果体验店")</f>
        <v>0</v>
      </c>
      <c r="AE1677" s="99">
        <f>COUNTIFS(通讯通路门店!$S:$S,$G1677,通讯通路门店!$J:$J,"其他品牌专卖店")</f>
        <v>0</v>
      </c>
      <c r="AF1677" s="99">
        <f>SUMIFS(通讯通路门店!$BI:$BI,通讯通路门店!$S:$S,$G1677)</f>
        <v>0</v>
      </c>
      <c r="AG1677" s="99">
        <f>SUMIFS(通讯通路门店!$BH:$BH,通讯通路门店!$S:$S,$G1677)</f>
        <v>0</v>
      </c>
      <c r="AH1677" s="99">
        <f t="shared" si="131"/>
        <v>0</v>
      </c>
      <c r="AI1677" s="99">
        <f>SUMIFS(通讯通路门店!$BB:$BB,通讯通路门店!$S:$S,$G1677)</f>
        <v>0</v>
      </c>
      <c r="AJ1677" s="99">
        <f>SUMIFS(通讯通路门店!$BE:$BE,通讯通路门店!$S:$S,$G1677)</f>
        <v>0</v>
      </c>
      <c r="AK1677" s="99">
        <f>SUMIFS(通讯通路门店!$BG:$BG,通讯通路门店!$S:$S,$G1677)</f>
        <v>0</v>
      </c>
      <c r="AL1677" s="99">
        <f>SUMIFS(通讯通路门店!$BC:$BC,通讯通路门店!$S:$S,$G1677)</f>
        <v>0</v>
      </c>
      <c r="AM1677" s="99">
        <f>SUMIFS(通讯通路门店!$BD:$BD,通讯通路门店!$S:$S,$G1677)</f>
        <v>0</v>
      </c>
      <c r="AN1677" s="99">
        <f>SUMIFS(通讯通路门店!$BF:$BF,通讯通路门店!$S:$S,$G1677)</f>
        <v>0</v>
      </c>
      <c r="AO1677" s="99">
        <f t="shared" si="132"/>
        <v>0</v>
      </c>
      <c r="AP1677" s="99">
        <f>SUMIFS(通讯通路门店!$K:$K,通讯通路门店!$S:$S,$G1677)</f>
        <v>0</v>
      </c>
      <c r="AQ1677" s="83"/>
      <c r="AR1677" s="99">
        <f>SUMIFS(通讯通路门店!$T:$T,通讯通路门店!$S:$S,$G1677)</f>
        <v>0</v>
      </c>
      <c r="AS1677" s="99">
        <f>SUMIFS(通讯通路门店!$U:$U,通讯通路门店!$S:$S,$G1677)</f>
        <v>0</v>
      </c>
      <c r="AT1677" s="99">
        <f>SUMIFS(通讯通路门店!$V:$V,通讯通路门店!$S:$S,$G1677)</f>
        <v>0</v>
      </c>
      <c r="AU1677" s="99">
        <f>SUMIFS(通讯通路门店!$W:$W,通讯通路门店!$S:$S,$G1677)</f>
        <v>0</v>
      </c>
      <c r="AV1677" s="99">
        <f>SUMIFS(通讯通路门店!$Z:$Z,通讯通路门店!$S:$S,$G1677)</f>
        <v>0</v>
      </c>
      <c r="AW1677" s="99">
        <f>SUMIFS(通讯通路门店!$AB:$AB,通讯通路门店!$S:$S,$G1677)</f>
        <v>0</v>
      </c>
      <c r="AX1677" s="99">
        <f>SUMIFS(通讯通路门店!$X:$X,通讯通路门店!$S:$S,$G1677)</f>
        <v>0</v>
      </c>
      <c r="AY1677" s="99">
        <f>SUMIFS(通讯通路门店!$Y:$Y,通讯通路门店!$S:$S,$G1677)</f>
        <v>0</v>
      </c>
      <c r="AZ1677" s="99">
        <f>SUMIFS(通讯通路门店!$AA:$AA,通讯通路门店!$S:$S,$G1677)</f>
        <v>0</v>
      </c>
      <c r="BA1677" s="99">
        <f t="shared" si="133"/>
        <v>0</v>
      </c>
      <c r="BB1677" s="99">
        <f t="shared" si="134"/>
        <v>0</v>
      </c>
      <c r="BC1677" s="99">
        <f>SUMIFS(通讯通路门店!$W:$W,通讯通路门店!$S:$S,$G1677,通讯通路门店!$J:$J,"荣耀体验店")+SUMIFS(通讯通路门店!$W:$W,通讯通路门店!$S:$S,$G1677,通讯通路门店!$J:$J,"荣耀授权专卖店")</f>
        <v>0</v>
      </c>
      <c r="BD1677" s="99">
        <f>SUMIFS(通讯通路门店!$Z:$Z,通讯通路门店!$S:$S,$G1677,通讯通路门店!$J:$J,"VIVO体验店")</f>
        <v>0</v>
      </c>
      <c r="BE1677" s="99">
        <f>SUMIFS(通讯通路门店!$AB:$AB,通讯通路门店!$S:$S,$G1677,通讯通路门店!$J:$J,"OPPO体验店")</f>
        <v>0</v>
      </c>
      <c r="BF1677" s="99">
        <f>SUMIFS(通讯通路门店!$X:$X,通讯通路门店!$S:$S,$G1677,通讯通路门店!$J:$J,"华为授权体验店")+SUMIFS(通讯通路门店!$AA:$AA,通讯通路门店!$S:$S,$G1677,通讯通路门店!$J:$J,"华为堡垒店")</f>
        <v>0</v>
      </c>
      <c r="BG1677" s="99">
        <f>SUMIFS(通讯通路门店!$Y:$Y,通讯通路门店!$S:$S,$G1677,通讯通路门店!$J:$J,"小米体验店")</f>
        <v>0</v>
      </c>
      <c r="BH1677" s="99">
        <f>SUMIFS(通讯通路门店!$AA:$AA,通讯通路门店!$S:$S,$G1677,通讯通路门店!$J:$J,"苹果体验店")</f>
        <v>0</v>
      </c>
      <c r="BI1677" s="99">
        <f>SUMIFS(通讯通路门店!$K:$K,通讯通路门店!$S:$S,$G1677,通讯通路门店!$J:$J,"其他品牌专卖店")</f>
        <v>0</v>
      </c>
      <c r="BJ1677" s="99">
        <f>SUMIFS(通讯通路门店!$AC:$AC,通讯通路门店!$S:$S,$G1677)</f>
        <v>0</v>
      </c>
      <c r="BK1677" s="99">
        <f>SUMIFS(通讯通路门店!$AD:$AD,通讯通路门店!$S:$S,$G1677)</f>
        <v>0</v>
      </c>
      <c r="BL1677" s="99">
        <f>SUMIFS(通讯通路门店!$AE:$AE,通讯通路门店!$S:$S,$G1677)</f>
        <v>0</v>
      </c>
      <c r="BM1677" s="99">
        <f>SUMIFS(通讯通路门店!$AF:$AF,通讯通路门店!$S:$S,$G1677)</f>
        <v>0</v>
      </c>
      <c r="BN1677" s="99">
        <f>SUMIFS(通讯通路门店!$AG:$AG,通讯通路门店!$S:$S,$G1677)</f>
        <v>0</v>
      </c>
      <c r="BO1677" s="99">
        <f>SUMIFS(通讯通路门店!$AH:$AH,通讯通路门店!$S:$S,$G1677)</f>
        <v>0</v>
      </c>
      <c r="BP1677" s="99">
        <f>SUMIFS(通讯通路门店!$AI:$AI,通讯通路门店!$S:$S,$G1677)</f>
        <v>0</v>
      </c>
      <c r="BQ1677" s="83"/>
    </row>
    <row r="1678" spans="1:69">
      <c r="A1678" s="99" t="str">
        <f>IFERROR(_xlfn.XLOOKUP($G1678,通讯通路门店!$S$4:$S$993931,通讯通路门店!$A$4:$A$993931,0,0),"")</f>
        <v>海南省</v>
      </c>
      <c r="B1678" s="99" t="str">
        <f>IFERROR(_xlfn.XLOOKUP($G1678,通讯通路门店!$S$4:$S$993931,通讯通路门店!$B$4:$B$993931,0,0),"")</f>
        <v>东方市</v>
      </c>
      <c r="C1678" s="99" t="str">
        <f>IFERROR(_xlfn.XLOOKUP($G1678,通讯通路门店!$S$4:$S$993931,通讯通路门店!$C$4:$C$993931,0,0),"")</f>
        <v>东方市</v>
      </c>
      <c r="D1678" s="99" t="str">
        <f>IFERROR(_xlfn.XLOOKUP($G1678,通讯通路门店!$S$4:$S$993931,通讯通路门店!$D$4:$D$993931,0,0),"")</f>
        <v>八所镇</v>
      </c>
      <c r="E1678" s="83"/>
      <c r="F1678" s="83"/>
      <c r="G1678" s="101"/>
      <c r="H1678" s="102">
        <f>IFERROR(_xlfn.XLOOKUP($G1678,通讯通路门店!$S$4:$S$993931,通讯通路门店!$R$4:$R$993931,0,0),"")</f>
        <v>0</v>
      </c>
      <c r="I1678" s="83"/>
      <c r="J1678" s="83"/>
      <c r="K1678" s="83"/>
      <c r="L1678" s="83"/>
      <c r="M1678" s="83"/>
      <c r="N1678" s="83"/>
      <c r="O1678" s="83"/>
      <c r="P1678" s="83"/>
      <c r="Q1678" s="83"/>
      <c r="R1678" s="83"/>
      <c r="S1678" s="83"/>
      <c r="T1678" s="83"/>
      <c r="U1678" s="99">
        <f>COUNTIF(通讯通路门店!$S:$S,$G1678)</f>
        <v>0</v>
      </c>
      <c r="V1678" s="99">
        <f>COUNTIFS(通讯通路门店!$S:$S,$G1678,通讯通路门店!$J:$J,"综合卖场")</f>
        <v>0</v>
      </c>
      <c r="W1678" s="99">
        <f>SUMIFS(通讯通路门店!$AJ:$AJ,通讯通路门店!$S:$S,通讯客户沙盘!$G1678)</f>
        <v>0</v>
      </c>
      <c r="X1678" s="99">
        <f t="shared" si="130"/>
        <v>0</v>
      </c>
      <c r="Y1678" s="99">
        <f>COUNTIFS(通讯通路门店!$S:$S,$G1678,通讯通路门店!$J:$J,"荣耀体验店")+COUNTIFS(通讯通路门店!$S:$S,$G1678,通讯通路门店!$J:$J,"荣耀授权专卖店")</f>
        <v>0</v>
      </c>
      <c r="Z1678" s="99">
        <f>COUNTIFS(通讯通路门店!$S:$S,$G1678,通讯通路门店!$J:$J,"VIVO体验店")</f>
        <v>0</v>
      </c>
      <c r="AA1678" s="99">
        <f>COUNTIFS(通讯通路门店!$S:$S,$G1678,通讯通路门店!$J:$J,"OPPO体验店")</f>
        <v>0</v>
      </c>
      <c r="AB1678" s="99">
        <f>COUNTIFS(通讯通路门店!$S:$S,$G1678,通讯通路门店!$J:$J,"华为授权体验店")+COUNTIFS(通讯通路门店!$S:$S,$G1678,通讯通路门店!$J:$J,"华为堡垒店")</f>
        <v>0</v>
      </c>
      <c r="AC1678" s="99">
        <f>COUNTIFS(通讯通路门店!$S:$S,$G1678,通讯通路门店!$J:$J,"小米体验店")</f>
        <v>0</v>
      </c>
      <c r="AD1678" s="99">
        <f>COUNTIFS(通讯通路门店!$S:$S,$G1678,通讯通路门店!$J:$J,"苹果体验店")</f>
        <v>0</v>
      </c>
      <c r="AE1678" s="99">
        <f>COUNTIFS(通讯通路门店!$S:$S,$G1678,通讯通路门店!$J:$J,"其他品牌专卖店")</f>
        <v>0</v>
      </c>
      <c r="AF1678" s="99">
        <f>SUMIFS(通讯通路门店!$BI:$BI,通讯通路门店!$S:$S,$G1678)</f>
        <v>0</v>
      </c>
      <c r="AG1678" s="99">
        <f>SUMIFS(通讯通路门店!$BH:$BH,通讯通路门店!$S:$S,$G1678)</f>
        <v>0</v>
      </c>
      <c r="AH1678" s="99">
        <f t="shared" si="131"/>
        <v>0</v>
      </c>
      <c r="AI1678" s="99">
        <f>SUMIFS(通讯通路门店!$BB:$BB,通讯通路门店!$S:$S,$G1678)</f>
        <v>0</v>
      </c>
      <c r="AJ1678" s="99">
        <f>SUMIFS(通讯通路门店!$BE:$BE,通讯通路门店!$S:$S,$G1678)</f>
        <v>0</v>
      </c>
      <c r="AK1678" s="99">
        <f>SUMIFS(通讯通路门店!$BG:$BG,通讯通路门店!$S:$S,$G1678)</f>
        <v>0</v>
      </c>
      <c r="AL1678" s="99">
        <f>SUMIFS(通讯通路门店!$BC:$BC,通讯通路门店!$S:$S,$G1678)</f>
        <v>0</v>
      </c>
      <c r="AM1678" s="99">
        <f>SUMIFS(通讯通路门店!$BD:$BD,通讯通路门店!$S:$S,$G1678)</f>
        <v>0</v>
      </c>
      <c r="AN1678" s="99">
        <f>SUMIFS(通讯通路门店!$BF:$BF,通讯通路门店!$S:$S,$G1678)</f>
        <v>0</v>
      </c>
      <c r="AO1678" s="99">
        <f t="shared" si="132"/>
        <v>0</v>
      </c>
      <c r="AP1678" s="99">
        <f>SUMIFS(通讯通路门店!$K:$K,通讯通路门店!$S:$S,$G1678)</f>
        <v>0</v>
      </c>
      <c r="AQ1678" s="83"/>
      <c r="AR1678" s="99">
        <f>SUMIFS(通讯通路门店!$T:$T,通讯通路门店!$S:$S,$G1678)</f>
        <v>0</v>
      </c>
      <c r="AS1678" s="99">
        <f>SUMIFS(通讯通路门店!$U:$U,通讯通路门店!$S:$S,$G1678)</f>
        <v>0</v>
      </c>
      <c r="AT1678" s="99">
        <f>SUMIFS(通讯通路门店!$V:$V,通讯通路门店!$S:$S,$G1678)</f>
        <v>0</v>
      </c>
      <c r="AU1678" s="99">
        <f>SUMIFS(通讯通路门店!$W:$W,通讯通路门店!$S:$S,$G1678)</f>
        <v>0</v>
      </c>
      <c r="AV1678" s="99">
        <f>SUMIFS(通讯通路门店!$Z:$Z,通讯通路门店!$S:$S,$G1678)</f>
        <v>0</v>
      </c>
      <c r="AW1678" s="99">
        <f>SUMIFS(通讯通路门店!$AB:$AB,通讯通路门店!$S:$S,$G1678)</f>
        <v>0</v>
      </c>
      <c r="AX1678" s="99">
        <f>SUMIFS(通讯通路门店!$X:$X,通讯通路门店!$S:$S,$G1678)</f>
        <v>0</v>
      </c>
      <c r="AY1678" s="99">
        <f>SUMIFS(通讯通路门店!$Y:$Y,通讯通路门店!$S:$S,$G1678)</f>
        <v>0</v>
      </c>
      <c r="AZ1678" s="99">
        <f>SUMIFS(通讯通路门店!$AA:$AA,通讯通路门店!$S:$S,$G1678)</f>
        <v>0</v>
      </c>
      <c r="BA1678" s="99">
        <f t="shared" si="133"/>
        <v>0</v>
      </c>
      <c r="BB1678" s="99">
        <f t="shared" si="134"/>
        <v>0</v>
      </c>
      <c r="BC1678" s="99">
        <f>SUMIFS(通讯通路门店!$W:$W,通讯通路门店!$S:$S,$G1678,通讯通路门店!$J:$J,"荣耀体验店")+SUMIFS(通讯通路门店!$W:$W,通讯通路门店!$S:$S,$G1678,通讯通路门店!$J:$J,"荣耀授权专卖店")</f>
        <v>0</v>
      </c>
      <c r="BD1678" s="99">
        <f>SUMIFS(通讯通路门店!$Z:$Z,通讯通路门店!$S:$S,$G1678,通讯通路门店!$J:$J,"VIVO体验店")</f>
        <v>0</v>
      </c>
      <c r="BE1678" s="99">
        <f>SUMIFS(通讯通路门店!$AB:$AB,通讯通路门店!$S:$S,$G1678,通讯通路门店!$J:$J,"OPPO体验店")</f>
        <v>0</v>
      </c>
      <c r="BF1678" s="99">
        <f>SUMIFS(通讯通路门店!$X:$X,通讯通路门店!$S:$S,$G1678,通讯通路门店!$J:$J,"华为授权体验店")+SUMIFS(通讯通路门店!$AA:$AA,通讯通路门店!$S:$S,$G1678,通讯通路门店!$J:$J,"华为堡垒店")</f>
        <v>0</v>
      </c>
      <c r="BG1678" s="99">
        <f>SUMIFS(通讯通路门店!$Y:$Y,通讯通路门店!$S:$S,$G1678,通讯通路门店!$J:$J,"小米体验店")</f>
        <v>0</v>
      </c>
      <c r="BH1678" s="99">
        <f>SUMIFS(通讯通路门店!$AA:$AA,通讯通路门店!$S:$S,$G1678,通讯通路门店!$J:$J,"苹果体验店")</f>
        <v>0</v>
      </c>
      <c r="BI1678" s="99">
        <f>SUMIFS(通讯通路门店!$K:$K,通讯通路门店!$S:$S,$G1678,通讯通路门店!$J:$J,"其他品牌专卖店")</f>
        <v>0</v>
      </c>
      <c r="BJ1678" s="99">
        <f>SUMIFS(通讯通路门店!$AC:$AC,通讯通路门店!$S:$S,$G1678)</f>
        <v>0</v>
      </c>
      <c r="BK1678" s="99">
        <f>SUMIFS(通讯通路门店!$AD:$AD,通讯通路门店!$S:$S,$G1678)</f>
        <v>0</v>
      </c>
      <c r="BL1678" s="99">
        <f>SUMIFS(通讯通路门店!$AE:$AE,通讯通路门店!$S:$S,$G1678)</f>
        <v>0</v>
      </c>
      <c r="BM1678" s="99">
        <f>SUMIFS(通讯通路门店!$AF:$AF,通讯通路门店!$S:$S,$G1678)</f>
        <v>0</v>
      </c>
      <c r="BN1678" s="99">
        <f>SUMIFS(通讯通路门店!$AG:$AG,通讯通路门店!$S:$S,$G1678)</f>
        <v>0</v>
      </c>
      <c r="BO1678" s="99">
        <f>SUMIFS(通讯通路门店!$AH:$AH,通讯通路门店!$S:$S,$G1678)</f>
        <v>0</v>
      </c>
      <c r="BP1678" s="99">
        <f>SUMIFS(通讯通路门店!$AI:$AI,通讯通路门店!$S:$S,$G1678)</f>
        <v>0</v>
      </c>
      <c r="BQ1678" s="83"/>
    </row>
    <row r="1679" spans="1:69">
      <c r="A1679" s="99" t="str">
        <f>IFERROR(_xlfn.XLOOKUP($G1679,通讯通路门店!$S$4:$S$993931,通讯通路门店!$A$4:$A$993931,0,0),"")</f>
        <v>海南省</v>
      </c>
      <c r="B1679" s="99" t="str">
        <f>IFERROR(_xlfn.XLOOKUP($G1679,通讯通路门店!$S$4:$S$993931,通讯通路门店!$B$4:$B$993931,0,0),"")</f>
        <v>东方市</v>
      </c>
      <c r="C1679" s="99" t="str">
        <f>IFERROR(_xlfn.XLOOKUP($G1679,通讯通路门店!$S$4:$S$993931,通讯通路门店!$C$4:$C$993931,0,0),"")</f>
        <v>东方市</v>
      </c>
      <c r="D1679" s="99" t="str">
        <f>IFERROR(_xlfn.XLOOKUP($G1679,通讯通路门店!$S$4:$S$993931,通讯通路门店!$D$4:$D$993931,0,0),"")</f>
        <v>八所镇</v>
      </c>
      <c r="E1679" s="83"/>
      <c r="F1679" s="83"/>
      <c r="G1679" s="101"/>
      <c r="H1679" s="102">
        <f>IFERROR(_xlfn.XLOOKUP($G1679,通讯通路门店!$S$4:$S$993931,通讯通路门店!$R$4:$R$993931,0,0),"")</f>
        <v>0</v>
      </c>
      <c r="I1679" s="83"/>
      <c r="J1679" s="83"/>
      <c r="K1679" s="83"/>
      <c r="L1679" s="83"/>
      <c r="M1679" s="83"/>
      <c r="N1679" s="83"/>
      <c r="O1679" s="83"/>
      <c r="P1679" s="83"/>
      <c r="Q1679" s="83"/>
      <c r="R1679" s="83"/>
      <c r="S1679" s="83"/>
      <c r="T1679" s="83"/>
      <c r="U1679" s="99">
        <f>COUNTIF(通讯通路门店!$S:$S,$G1679)</f>
        <v>0</v>
      </c>
      <c r="V1679" s="99">
        <f>COUNTIFS(通讯通路门店!$S:$S,$G1679,通讯通路门店!$J:$J,"综合卖场")</f>
        <v>0</v>
      </c>
      <c r="W1679" s="99">
        <f>SUMIFS(通讯通路门店!$AJ:$AJ,通讯通路门店!$S:$S,通讯客户沙盘!$G1679)</f>
        <v>0</v>
      </c>
      <c r="X1679" s="99">
        <f t="shared" si="130"/>
        <v>0</v>
      </c>
      <c r="Y1679" s="99">
        <f>COUNTIFS(通讯通路门店!$S:$S,$G1679,通讯通路门店!$J:$J,"荣耀体验店")+COUNTIFS(通讯通路门店!$S:$S,$G1679,通讯通路门店!$J:$J,"荣耀授权专卖店")</f>
        <v>0</v>
      </c>
      <c r="Z1679" s="99">
        <f>COUNTIFS(通讯通路门店!$S:$S,$G1679,通讯通路门店!$J:$J,"VIVO体验店")</f>
        <v>0</v>
      </c>
      <c r="AA1679" s="99">
        <f>COUNTIFS(通讯通路门店!$S:$S,$G1679,通讯通路门店!$J:$J,"OPPO体验店")</f>
        <v>0</v>
      </c>
      <c r="AB1679" s="99">
        <f>COUNTIFS(通讯通路门店!$S:$S,$G1679,通讯通路门店!$J:$J,"华为授权体验店")+COUNTIFS(通讯通路门店!$S:$S,$G1679,通讯通路门店!$J:$J,"华为堡垒店")</f>
        <v>0</v>
      </c>
      <c r="AC1679" s="99">
        <f>COUNTIFS(通讯通路门店!$S:$S,$G1679,通讯通路门店!$J:$J,"小米体验店")</f>
        <v>0</v>
      </c>
      <c r="AD1679" s="99">
        <f>COUNTIFS(通讯通路门店!$S:$S,$G1679,通讯通路门店!$J:$J,"苹果体验店")</f>
        <v>0</v>
      </c>
      <c r="AE1679" s="99">
        <f>COUNTIFS(通讯通路门店!$S:$S,$G1679,通讯通路门店!$J:$J,"其他品牌专卖店")</f>
        <v>0</v>
      </c>
      <c r="AF1679" s="99">
        <f>SUMIFS(通讯通路门店!$BI:$BI,通讯通路门店!$S:$S,$G1679)</f>
        <v>0</v>
      </c>
      <c r="AG1679" s="99">
        <f>SUMIFS(通讯通路门店!$BH:$BH,通讯通路门店!$S:$S,$G1679)</f>
        <v>0</v>
      </c>
      <c r="AH1679" s="99">
        <f t="shared" si="131"/>
        <v>0</v>
      </c>
      <c r="AI1679" s="99">
        <f>SUMIFS(通讯通路门店!$BB:$BB,通讯通路门店!$S:$S,$G1679)</f>
        <v>0</v>
      </c>
      <c r="AJ1679" s="99">
        <f>SUMIFS(通讯通路门店!$BE:$BE,通讯通路门店!$S:$S,$G1679)</f>
        <v>0</v>
      </c>
      <c r="AK1679" s="99">
        <f>SUMIFS(通讯通路门店!$BG:$BG,通讯通路门店!$S:$S,$G1679)</f>
        <v>0</v>
      </c>
      <c r="AL1679" s="99">
        <f>SUMIFS(通讯通路门店!$BC:$BC,通讯通路门店!$S:$S,$G1679)</f>
        <v>0</v>
      </c>
      <c r="AM1679" s="99">
        <f>SUMIFS(通讯通路门店!$BD:$BD,通讯通路门店!$S:$S,$G1679)</f>
        <v>0</v>
      </c>
      <c r="AN1679" s="99">
        <f>SUMIFS(通讯通路门店!$BF:$BF,通讯通路门店!$S:$S,$G1679)</f>
        <v>0</v>
      </c>
      <c r="AO1679" s="99">
        <f t="shared" si="132"/>
        <v>0</v>
      </c>
      <c r="AP1679" s="99">
        <f>SUMIFS(通讯通路门店!$K:$K,通讯通路门店!$S:$S,$G1679)</f>
        <v>0</v>
      </c>
      <c r="AQ1679" s="83"/>
      <c r="AR1679" s="99">
        <f>SUMIFS(通讯通路门店!$T:$T,通讯通路门店!$S:$S,$G1679)</f>
        <v>0</v>
      </c>
      <c r="AS1679" s="99">
        <f>SUMIFS(通讯通路门店!$U:$U,通讯通路门店!$S:$S,$G1679)</f>
        <v>0</v>
      </c>
      <c r="AT1679" s="99">
        <f>SUMIFS(通讯通路门店!$V:$V,通讯通路门店!$S:$S,$G1679)</f>
        <v>0</v>
      </c>
      <c r="AU1679" s="99">
        <f>SUMIFS(通讯通路门店!$W:$W,通讯通路门店!$S:$S,$G1679)</f>
        <v>0</v>
      </c>
      <c r="AV1679" s="99">
        <f>SUMIFS(通讯通路门店!$Z:$Z,通讯通路门店!$S:$S,$G1679)</f>
        <v>0</v>
      </c>
      <c r="AW1679" s="99">
        <f>SUMIFS(通讯通路门店!$AB:$AB,通讯通路门店!$S:$S,$G1679)</f>
        <v>0</v>
      </c>
      <c r="AX1679" s="99">
        <f>SUMIFS(通讯通路门店!$X:$X,通讯通路门店!$S:$S,$G1679)</f>
        <v>0</v>
      </c>
      <c r="AY1679" s="99">
        <f>SUMIFS(通讯通路门店!$Y:$Y,通讯通路门店!$S:$S,$G1679)</f>
        <v>0</v>
      </c>
      <c r="AZ1679" s="99">
        <f>SUMIFS(通讯通路门店!$AA:$AA,通讯通路门店!$S:$S,$G1679)</f>
        <v>0</v>
      </c>
      <c r="BA1679" s="99">
        <f t="shared" si="133"/>
        <v>0</v>
      </c>
      <c r="BB1679" s="99">
        <f t="shared" si="134"/>
        <v>0</v>
      </c>
      <c r="BC1679" s="99">
        <f>SUMIFS(通讯通路门店!$W:$W,通讯通路门店!$S:$S,$G1679,通讯通路门店!$J:$J,"荣耀体验店")+SUMIFS(通讯通路门店!$W:$W,通讯通路门店!$S:$S,$G1679,通讯通路门店!$J:$J,"荣耀授权专卖店")</f>
        <v>0</v>
      </c>
      <c r="BD1679" s="99">
        <f>SUMIFS(通讯通路门店!$Z:$Z,通讯通路门店!$S:$S,$G1679,通讯通路门店!$J:$J,"VIVO体验店")</f>
        <v>0</v>
      </c>
      <c r="BE1679" s="99">
        <f>SUMIFS(通讯通路门店!$AB:$AB,通讯通路门店!$S:$S,$G1679,通讯通路门店!$J:$J,"OPPO体验店")</f>
        <v>0</v>
      </c>
      <c r="BF1679" s="99">
        <f>SUMIFS(通讯通路门店!$X:$X,通讯通路门店!$S:$S,$G1679,通讯通路门店!$J:$J,"华为授权体验店")+SUMIFS(通讯通路门店!$AA:$AA,通讯通路门店!$S:$S,$G1679,通讯通路门店!$J:$J,"华为堡垒店")</f>
        <v>0</v>
      </c>
      <c r="BG1679" s="99">
        <f>SUMIFS(通讯通路门店!$Y:$Y,通讯通路门店!$S:$S,$G1679,通讯通路门店!$J:$J,"小米体验店")</f>
        <v>0</v>
      </c>
      <c r="BH1679" s="99">
        <f>SUMIFS(通讯通路门店!$AA:$AA,通讯通路门店!$S:$S,$G1679,通讯通路门店!$J:$J,"苹果体验店")</f>
        <v>0</v>
      </c>
      <c r="BI1679" s="99">
        <f>SUMIFS(通讯通路门店!$K:$K,通讯通路门店!$S:$S,$G1679,通讯通路门店!$J:$J,"其他品牌专卖店")</f>
        <v>0</v>
      </c>
      <c r="BJ1679" s="99">
        <f>SUMIFS(通讯通路门店!$AC:$AC,通讯通路门店!$S:$S,$G1679)</f>
        <v>0</v>
      </c>
      <c r="BK1679" s="99">
        <f>SUMIFS(通讯通路门店!$AD:$AD,通讯通路门店!$S:$S,$G1679)</f>
        <v>0</v>
      </c>
      <c r="BL1679" s="99">
        <f>SUMIFS(通讯通路门店!$AE:$AE,通讯通路门店!$S:$S,$G1679)</f>
        <v>0</v>
      </c>
      <c r="BM1679" s="99">
        <f>SUMIFS(通讯通路门店!$AF:$AF,通讯通路门店!$S:$S,$G1679)</f>
        <v>0</v>
      </c>
      <c r="BN1679" s="99">
        <f>SUMIFS(通讯通路门店!$AG:$AG,通讯通路门店!$S:$S,$G1679)</f>
        <v>0</v>
      </c>
      <c r="BO1679" s="99">
        <f>SUMIFS(通讯通路门店!$AH:$AH,通讯通路门店!$S:$S,$G1679)</f>
        <v>0</v>
      </c>
      <c r="BP1679" s="99">
        <f>SUMIFS(通讯通路门店!$AI:$AI,通讯通路门店!$S:$S,$G1679)</f>
        <v>0</v>
      </c>
      <c r="BQ1679" s="83"/>
    </row>
    <row r="1680" spans="1:69">
      <c r="A1680" s="99" t="str">
        <f>IFERROR(_xlfn.XLOOKUP($G1680,通讯通路门店!$S$4:$S$993931,通讯通路门店!$A$4:$A$993931,0,0),"")</f>
        <v>海南省</v>
      </c>
      <c r="B1680" s="99" t="str">
        <f>IFERROR(_xlfn.XLOOKUP($G1680,通讯通路门店!$S$4:$S$993931,通讯通路门店!$B$4:$B$993931,0,0),"")</f>
        <v>东方市</v>
      </c>
      <c r="C1680" s="99" t="str">
        <f>IFERROR(_xlfn.XLOOKUP($G1680,通讯通路门店!$S$4:$S$993931,通讯通路门店!$C$4:$C$993931,0,0),"")</f>
        <v>东方市</v>
      </c>
      <c r="D1680" s="99" t="str">
        <f>IFERROR(_xlfn.XLOOKUP($G1680,通讯通路门店!$S$4:$S$993931,通讯通路门店!$D$4:$D$993931,0,0),"")</f>
        <v>八所镇</v>
      </c>
      <c r="E1680" s="83"/>
      <c r="F1680" s="83"/>
      <c r="G1680" s="101"/>
      <c r="H1680" s="102">
        <f>IFERROR(_xlfn.XLOOKUP($G1680,通讯通路门店!$S$4:$S$993931,通讯通路门店!$R$4:$R$993931,0,0),"")</f>
        <v>0</v>
      </c>
      <c r="I1680" s="83"/>
      <c r="J1680" s="83"/>
      <c r="K1680" s="83"/>
      <c r="L1680" s="83"/>
      <c r="M1680" s="83"/>
      <c r="N1680" s="83"/>
      <c r="O1680" s="83"/>
      <c r="P1680" s="83"/>
      <c r="Q1680" s="83"/>
      <c r="R1680" s="83"/>
      <c r="S1680" s="83"/>
      <c r="T1680" s="83"/>
      <c r="U1680" s="99">
        <f>COUNTIF(通讯通路门店!$S:$S,$G1680)</f>
        <v>0</v>
      </c>
      <c r="V1680" s="99">
        <f>COUNTIFS(通讯通路门店!$S:$S,$G1680,通讯通路门店!$J:$J,"综合卖场")</f>
        <v>0</v>
      </c>
      <c r="W1680" s="99">
        <f>SUMIFS(通讯通路门店!$AJ:$AJ,通讯通路门店!$S:$S,通讯客户沙盘!$G1680)</f>
        <v>0</v>
      </c>
      <c r="X1680" s="99">
        <f t="shared" si="130"/>
        <v>0</v>
      </c>
      <c r="Y1680" s="99">
        <f>COUNTIFS(通讯通路门店!$S:$S,$G1680,通讯通路门店!$J:$J,"荣耀体验店")+COUNTIFS(通讯通路门店!$S:$S,$G1680,通讯通路门店!$J:$J,"荣耀授权专卖店")</f>
        <v>0</v>
      </c>
      <c r="Z1680" s="99">
        <f>COUNTIFS(通讯通路门店!$S:$S,$G1680,通讯通路门店!$J:$J,"VIVO体验店")</f>
        <v>0</v>
      </c>
      <c r="AA1680" s="99">
        <f>COUNTIFS(通讯通路门店!$S:$S,$G1680,通讯通路门店!$J:$J,"OPPO体验店")</f>
        <v>0</v>
      </c>
      <c r="AB1680" s="99">
        <f>COUNTIFS(通讯通路门店!$S:$S,$G1680,通讯通路门店!$J:$J,"华为授权体验店")+COUNTIFS(通讯通路门店!$S:$S,$G1680,通讯通路门店!$J:$J,"华为堡垒店")</f>
        <v>0</v>
      </c>
      <c r="AC1680" s="99">
        <f>COUNTIFS(通讯通路门店!$S:$S,$G1680,通讯通路门店!$J:$J,"小米体验店")</f>
        <v>0</v>
      </c>
      <c r="AD1680" s="99">
        <f>COUNTIFS(通讯通路门店!$S:$S,$G1680,通讯通路门店!$J:$J,"苹果体验店")</f>
        <v>0</v>
      </c>
      <c r="AE1680" s="99">
        <f>COUNTIFS(通讯通路门店!$S:$S,$G1680,通讯通路门店!$J:$J,"其他品牌专卖店")</f>
        <v>0</v>
      </c>
      <c r="AF1680" s="99">
        <f>SUMIFS(通讯通路门店!$BI:$BI,通讯通路门店!$S:$S,$G1680)</f>
        <v>0</v>
      </c>
      <c r="AG1680" s="99">
        <f>SUMIFS(通讯通路门店!$BH:$BH,通讯通路门店!$S:$S,$G1680)</f>
        <v>0</v>
      </c>
      <c r="AH1680" s="99">
        <f t="shared" si="131"/>
        <v>0</v>
      </c>
      <c r="AI1680" s="99">
        <f>SUMIFS(通讯通路门店!$BB:$BB,通讯通路门店!$S:$S,$G1680)</f>
        <v>0</v>
      </c>
      <c r="AJ1680" s="99">
        <f>SUMIFS(通讯通路门店!$BE:$BE,通讯通路门店!$S:$S,$G1680)</f>
        <v>0</v>
      </c>
      <c r="AK1680" s="99">
        <f>SUMIFS(通讯通路门店!$BG:$BG,通讯通路门店!$S:$S,$G1680)</f>
        <v>0</v>
      </c>
      <c r="AL1680" s="99">
        <f>SUMIFS(通讯通路门店!$BC:$BC,通讯通路门店!$S:$S,$G1680)</f>
        <v>0</v>
      </c>
      <c r="AM1680" s="99">
        <f>SUMIFS(通讯通路门店!$BD:$BD,通讯通路门店!$S:$S,$G1680)</f>
        <v>0</v>
      </c>
      <c r="AN1680" s="99">
        <f>SUMIFS(通讯通路门店!$BF:$BF,通讯通路门店!$S:$S,$G1680)</f>
        <v>0</v>
      </c>
      <c r="AO1680" s="99">
        <f t="shared" si="132"/>
        <v>0</v>
      </c>
      <c r="AP1680" s="99">
        <f>SUMIFS(通讯通路门店!$K:$K,通讯通路门店!$S:$S,$G1680)</f>
        <v>0</v>
      </c>
      <c r="AQ1680" s="83"/>
      <c r="AR1680" s="99">
        <f>SUMIFS(通讯通路门店!$T:$T,通讯通路门店!$S:$S,$G1680)</f>
        <v>0</v>
      </c>
      <c r="AS1680" s="99">
        <f>SUMIFS(通讯通路门店!$U:$U,通讯通路门店!$S:$S,$G1680)</f>
        <v>0</v>
      </c>
      <c r="AT1680" s="99">
        <f>SUMIFS(通讯通路门店!$V:$V,通讯通路门店!$S:$S,$G1680)</f>
        <v>0</v>
      </c>
      <c r="AU1680" s="99">
        <f>SUMIFS(通讯通路门店!$W:$W,通讯通路门店!$S:$S,$G1680)</f>
        <v>0</v>
      </c>
      <c r="AV1680" s="99">
        <f>SUMIFS(通讯通路门店!$Z:$Z,通讯通路门店!$S:$S,$G1680)</f>
        <v>0</v>
      </c>
      <c r="AW1680" s="99">
        <f>SUMIFS(通讯通路门店!$AB:$AB,通讯通路门店!$S:$S,$G1680)</f>
        <v>0</v>
      </c>
      <c r="AX1680" s="99">
        <f>SUMIFS(通讯通路门店!$X:$X,通讯通路门店!$S:$S,$G1680)</f>
        <v>0</v>
      </c>
      <c r="AY1680" s="99">
        <f>SUMIFS(通讯通路门店!$Y:$Y,通讯通路门店!$S:$S,$G1680)</f>
        <v>0</v>
      </c>
      <c r="AZ1680" s="99">
        <f>SUMIFS(通讯通路门店!$AA:$AA,通讯通路门店!$S:$S,$G1680)</f>
        <v>0</v>
      </c>
      <c r="BA1680" s="99">
        <f t="shared" si="133"/>
        <v>0</v>
      </c>
      <c r="BB1680" s="99">
        <f t="shared" si="134"/>
        <v>0</v>
      </c>
      <c r="BC1680" s="99">
        <f>SUMIFS(通讯通路门店!$W:$W,通讯通路门店!$S:$S,$G1680,通讯通路门店!$J:$J,"荣耀体验店")+SUMIFS(通讯通路门店!$W:$W,通讯通路门店!$S:$S,$G1680,通讯通路门店!$J:$J,"荣耀授权专卖店")</f>
        <v>0</v>
      </c>
      <c r="BD1680" s="99">
        <f>SUMIFS(通讯通路门店!$Z:$Z,通讯通路门店!$S:$S,$G1680,通讯通路门店!$J:$J,"VIVO体验店")</f>
        <v>0</v>
      </c>
      <c r="BE1680" s="99">
        <f>SUMIFS(通讯通路门店!$AB:$AB,通讯通路门店!$S:$S,$G1680,通讯通路门店!$J:$J,"OPPO体验店")</f>
        <v>0</v>
      </c>
      <c r="BF1680" s="99">
        <f>SUMIFS(通讯通路门店!$X:$X,通讯通路门店!$S:$S,$G1680,通讯通路门店!$J:$J,"华为授权体验店")+SUMIFS(通讯通路门店!$AA:$AA,通讯通路门店!$S:$S,$G1680,通讯通路门店!$J:$J,"华为堡垒店")</f>
        <v>0</v>
      </c>
      <c r="BG1680" s="99">
        <f>SUMIFS(通讯通路门店!$Y:$Y,通讯通路门店!$S:$S,$G1680,通讯通路门店!$J:$J,"小米体验店")</f>
        <v>0</v>
      </c>
      <c r="BH1680" s="99">
        <f>SUMIFS(通讯通路门店!$AA:$AA,通讯通路门店!$S:$S,$G1680,通讯通路门店!$J:$J,"苹果体验店")</f>
        <v>0</v>
      </c>
      <c r="BI1680" s="99">
        <f>SUMIFS(通讯通路门店!$K:$K,通讯通路门店!$S:$S,$G1680,通讯通路门店!$J:$J,"其他品牌专卖店")</f>
        <v>0</v>
      </c>
      <c r="BJ1680" s="99">
        <f>SUMIFS(通讯通路门店!$AC:$AC,通讯通路门店!$S:$S,$G1680)</f>
        <v>0</v>
      </c>
      <c r="BK1680" s="99">
        <f>SUMIFS(通讯通路门店!$AD:$AD,通讯通路门店!$S:$S,$G1680)</f>
        <v>0</v>
      </c>
      <c r="BL1680" s="99">
        <f>SUMIFS(通讯通路门店!$AE:$AE,通讯通路门店!$S:$S,$G1680)</f>
        <v>0</v>
      </c>
      <c r="BM1680" s="99">
        <f>SUMIFS(通讯通路门店!$AF:$AF,通讯通路门店!$S:$S,$G1680)</f>
        <v>0</v>
      </c>
      <c r="BN1680" s="99">
        <f>SUMIFS(通讯通路门店!$AG:$AG,通讯通路门店!$S:$S,$G1680)</f>
        <v>0</v>
      </c>
      <c r="BO1680" s="99">
        <f>SUMIFS(通讯通路门店!$AH:$AH,通讯通路门店!$S:$S,$G1680)</f>
        <v>0</v>
      </c>
      <c r="BP1680" s="99">
        <f>SUMIFS(通讯通路门店!$AI:$AI,通讯通路门店!$S:$S,$G1680)</f>
        <v>0</v>
      </c>
      <c r="BQ1680" s="83"/>
    </row>
    <row r="1681" spans="1:69">
      <c r="A1681" s="99" t="str">
        <f>IFERROR(_xlfn.XLOOKUP($G1681,通讯通路门店!$S$4:$S$993931,通讯通路门店!$A$4:$A$993931,0,0),"")</f>
        <v>海南省</v>
      </c>
      <c r="B1681" s="99" t="str">
        <f>IFERROR(_xlfn.XLOOKUP($G1681,通讯通路门店!$S$4:$S$993931,通讯通路门店!$B$4:$B$993931,0,0),"")</f>
        <v>东方市</v>
      </c>
      <c r="C1681" s="99" t="str">
        <f>IFERROR(_xlfn.XLOOKUP($G1681,通讯通路门店!$S$4:$S$993931,通讯通路门店!$C$4:$C$993931,0,0),"")</f>
        <v>东方市</v>
      </c>
      <c r="D1681" s="99" t="str">
        <f>IFERROR(_xlfn.XLOOKUP($G1681,通讯通路门店!$S$4:$S$993931,通讯通路门店!$D$4:$D$993931,0,0),"")</f>
        <v>八所镇</v>
      </c>
      <c r="E1681" s="83"/>
      <c r="F1681" s="83"/>
      <c r="G1681" s="101"/>
      <c r="H1681" s="102">
        <f>IFERROR(_xlfn.XLOOKUP($G1681,通讯通路门店!$S$4:$S$993931,通讯通路门店!$R$4:$R$993931,0,0),"")</f>
        <v>0</v>
      </c>
      <c r="I1681" s="83"/>
      <c r="J1681" s="83"/>
      <c r="K1681" s="83"/>
      <c r="L1681" s="83"/>
      <c r="M1681" s="83"/>
      <c r="N1681" s="83"/>
      <c r="O1681" s="83"/>
      <c r="P1681" s="83"/>
      <c r="Q1681" s="83"/>
      <c r="R1681" s="83"/>
      <c r="S1681" s="83"/>
      <c r="T1681" s="83"/>
      <c r="U1681" s="99">
        <f>COUNTIF(通讯通路门店!$S:$S,$G1681)</f>
        <v>0</v>
      </c>
      <c r="V1681" s="99">
        <f>COUNTIFS(通讯通路门店!$S:$S,$G1681,通讯通路门店!$J:$J,"综合卖场")</f>
        <v>0</v>
      </c>
      <c r="W1681" s="99">
        <f>SUMIFS(通讯通路门店!$AJ:$AJ,通讯通路门店!$S:$S,通讯客户沙盘!$G1681)</f>
        <v>0</v>
      </c>
      <c r="X1681" s="99">
        <f t="shared" si="130"/>
        <v>0</v>
      </c>
      <c r="Y1681" s="99">
        <f>COUNTIFS(通讯通路门店!$S:$S,$G1681,通讯通路门店!$J:$J,"荣耀体验店")+COUNTIFS(通讯通路门店!$S:$S,$G1681,通讯通路门店!$J:$J,"荣耀授权专卖店")</f>
        <v>0</v>
      </c>
      <c r="Z1681" s="99">
        <f>COUNTIFS(通讯通路门店!$S:$S,$G1681,通讯通路门店!$J:$J,"VIVO体验店")</f>
        <v>0</v>
      </c>
      <c r="AA1681" s="99">
        <f>COUNTIFS(通讯通路门店!$S:$S,$G1681,通讯通路门店!$J:$J,"OPPO体验店")</f>
        <v>0</v>
      </c>
      <c r="AB1681" s="99">
        <f>COUNTIFS(通讯通路门店!$S:$S,$G1681,通讯通路门店!$J:$J,"华为授权体验店")+COUNTIFS(通讯通路门店!$S:$S,$G1681,通讯通路门店!$J:$J,"华为堡垒店")</f>
        <v>0</v>
      </c>
      <c r="AC1681" s="99">
        <f>COUNTIFS(通讯通路门店!$S:$S,$G1681,通讯通路门店!$J:$J,"小米体验店")</f>
        <v>0</v>
      </c>
      <c r="AD1681" s="99">
        <f>COUNTIFS(通讯通路门店!$S:$S,$G1681,通讯通路门店!$J:$J,"苹果体验店")</f>
        <v>0</v>
      </c>
      <c r="AE1681" s="99">
        <f>COUNTIFS(通讯通路门店!$S:$S,$G1681,通讯通路门店!$J:$J,"其他品牌专卖店")</f>
        <v>0</v>
      </c>
      <c r="AF1681" s="99">
        <f>SUMIFS(通讯通路门店!$BI:$BI,通讯通路门店!$S:$S,$G1681)</f>
        <v>0</v>
      </c>
      <c r="AG1681" s="99">
        <f>SUMIFS(通讯通路门店!$BH:$BH,通讯通路门店!$S:$S,$G1681)</f>
        <v>0</v>
      </c>
      <c r="AH1681" s="99">
        <f t="shared" si="131"/>
        <v>0</v>
      </c>
      <c r="AI1681" s="99">
        <f>SUMIFS(通讯通路门店!$BB:$BB,通讯通路门店!$S:$S,$G1681)</f>
        <v>0</v>
      </c>
      <c r="AJ1681" s="99">
        <f>SUMIFS(通讯通路门店!$BE:$BE,通讯通路门店!$S:$S,$G1681)</f>
        <v>0</v>
      </c>
      <c r="AK1681" s="99">
        <f>SUMIFS(通讯通路门店!$BG:$BG,通讯通路门店!$S:$S,$G1681)</f>
        <v>0</v>
      </c>
      <c r="AL1681" s="99">
        <f>SUMIFS(通讯通路门店!$BC:$BC,通讯通路门店!$S:$S,$G1681)</f>
        <v>0</v>
      </c>
      <c r="AM1681" s="99">
        <f>SUMIFS(通讯通路门店!$BD:$BD,通讯通路门店!$S:$S,$G1681)</f>
        <v>0</v>
      </c>
      <c r="AN1681" s="99">
        <f>SUMIFS(通讯通路门店!$BF:$BF,通讯通路门店!$S:$S,$G1681)</f>
        <v>0</v>
      </c>
      <c r="AO1681" s="99">
        <f t="shared" si="132"/>
        <v>0</v>
      </c>
      <c r="AP1681" s="99">
        <f>SUMIFS(通讯通路门店!$K:$K,通讯通路门店!$S:$S,$G1681)</f>
        <v>0</v>
      </c>
      <c r="AQ1681" s="83"/>
      <c r="AR1681" s="99">
        <f>SUMIFS(通讯通路门店!$T:$T,通讯通路门店!$S:$S,$G1681)</f>
        <v>0</v>
      </c>
      <c r="AS1681" s="99">
        <f>SUMIFS(通讯通路门店!$U:$U,通讯通路门店!$S:$S,$G1681)</f>
        <v>0</v>
      </c>
      <c r="AT1681" s="99">
        <f>SUMIFS(通讯通路门店!$V:$V,通讯通路门店!$S:$S,$G1681)</f>
        <v>0</v>
      </c>
      <c r="AU1681" s="99">
        <f>SUMIFS(通讯通路门店!$W:$W,通讯通路门店!$S:$S,$G1681)</f>
        <v>0</v>
      </c>
      <c r="AV1681" s="99">
        <f>SUMIFS(通讯通路门店!$Z:$Z,通讯通路门店!$S:$S,$G1681)</f>
        <v>0</v>
      </c>
      <c r="AW1681" s="99">
        <f>SUMIFS(通讯通路门店!$AB:$AB,通讯通路门店!$S:$S,$G1681)</f>
        <v>0</v>
      </c>
      <c r="AX1681" s="99">
        <f>SUMIFS(通讯通路门店!$X:$X,通讯通路门店!$S:$S,$G1681)</f>
        <v>0</v>
      </c>
      <c r="AY1681" s="99">
        <f>SUMIFS(通讯通路门店!$Y:$Y,通讯通路门店!$S:$S,$G1681)</f>
        <v>0</v>
      </c>
      <c r="AZ1681" s="99">
        <f>SUMIFS(通讯通路门店!$AA:$AA,通讯通路门店!$S:$S,$G1681)</f>
        <v>0</v>
      </c>
      <c r="BA1681" s="99">
        <f t="shared" si="133"/>
        <v>0</v>
      </c>
      <c r="BB1681" s="99">
        <f t="shared" si="134"/>
        <v>0</v>
      </c>
      <c r="BC1681" s="99">
        <f>SUMIFS(通讯通路门店!$W:$W,通讯通路门店!$S:$S,$G1681,通讯通路门店!$J:$J,"荣耀体验店")+SUMIFS(通讯通路门店!$W:$W,通讯通路门店!$S:$S,$G1681,通讯通路门店!$J:$J,"荣耀授权专卖店")</f>
        <v>0</v>
      </c>
      <c r="BD1681" s="99">
        <f>SUMIFS(通讯通路门店!$Z:$Z,通讯通路门店!$S:$S,$G1681,通讯通路门店!$J:$J,"VIVO体验店")</f>
        <v>0</v>
      </c>
      <c r="BE1681" s="99">
        <f>SUMIFS(通讯通路门店!$AB:$AB,通讯通路门店!$S:$S,$G1681,通讯通路门店!$J:$J,"OPPO体验店")</f>
        <v>0</v>
      </c>
      <c r="BF1681" s="99">
        <f>SUMIFS(通讯通路门店!$X:$X,通讯通路门店!$S:$S,$G1681,通讯通路门店!$J:$J,"华为授权体验店")+SUMIFS(通讯通路门店!$AA:$AA,通讯通路门店!$S:$S,$G1681,通讯通路门店!$J:$J,"华为堡垒店")</f>
        <v>0</v>
      </c>
      <c r="BG1681" s="99">
        <f>SUMIFS(通讯通路门店!$Y:$Y,通讯通路门店!$S:$S,$G1681,通讯通路门店!$J:$J,"小米体验店")</f>
        <v>0</v>
      </c>
      <c r="BH1681" s="99">
        <f>SUMIFS(通讯通路门店!$AA:$AA,通讯通路门店!$S:$S,$G1681,通讯通路门店!$J:$J,"苹果体验店")</f>
        <v>0</v>
      </c>
      <c r="BI1681" s="99">
        <f>SUMIFS(通讯通路门店!$K:$K,通讯通路门店!$S:$S,$G1681,通讯通路门店!$J:$J,"其他品牌专卖店")</f>
        <v>0</v>
      </c>
      <c r="BJ1681" s="99">
        <f>SUMIFS(通讯通路门店!$AC:$AC,通讯通路门店!$S:$S,$G1681)</f>
        <v>0</v>
      </c>
      <c r="BK1681" s="99">
        <f>SUMIFS(通讯通路门店!$AD:$AD,通讯通路门店!$S:$S,$G1681)</f>
        <v>0</v>
      </c>
      <c r="BL1681" s="99">
        <f>SUMIFS(通讯通路门店!$AE:$AE,通讯通路门店!$S:$S,$G1681)</f>
        <v>0</v>
      </c>
      <c r="BM1681" s="99">
        <f>SUMIFS(通讯通路门店!$AF:$AF,通讯通路门店!$S:$S,$G1681)</f>
        <v>0</v>
      </c>
      <c r="BN1681" s="99">
        <f>SUMIFS(通讯通路门店!$AG:$AG,通讯通路门店!$S:$S,$G1681)</f>
        <v>0</v>
      </c>
      <c r="BO1681" s="99">
        <f>SUMIFS(通讯通路门店!$AH:$AH,通讯通路门店!$S:$S,$G1681)</f>
        <v>0</v>
      </c>
      <c r="BP1681" s="99">
        <f>SUMIFS(通讯通路门店!$AI:$AI,通讯通路门店!$S:$S,$G1681)</f>
        <v>0</v>
      </c>
      <c r="BQ1681" s="83"/>
    </row>
    <row r="1682" spans="1:69">
      <c r="A1682" s="99" t="str">
        <f>IFERROR(_xlfn.XLOOKUP($G1682,通讯通路门店!$S$4:$S$993931,通讯通路门店!$A$4:$A$993931,0,0),"")</f>
        <v>海南省</v>
      </c>
      <c r="B1682" s="99" t="str">
        <f>IFERROR(_xlfn.XLOOKUP($G1682,通讯通路门店!$S$4:$S$993931,通讯通路门店!$B$4:$B$993931,0,0),"")</f>
        <v>东方市</v>
      </c>
      <c r="C1682" s="99" t="str">
        <f>IFERROR(_xlfn.XLOOKUP($G1682,通讯通路门店!$S$4:$S$993931,通讯通路门店!$C$4:$C$993931,0,0),"")</f>
        <v>东方市</v>
      </c>
      <c r="D1682" s="99" t="str">
        <f>IFERROR(_xlfn.XLOOKUP($G1682,通讯通路门店!$S$4:$S$993931,通讯通路门店!$D$4:$D$993931,0,0),"")</f>
        <v>八所镇</v>
      </c>
      <c r="E1682" s="83"/>
      <c r="F1682" s="83"/>
      <c r="G1682" s="101"/>
      <c r="H1682" s="102">
        <f>IFERROR(_xlfn.XLOOKUP($G1682,通讯通路门店!$S$4:$S$993931,通讯通路门店!$R$4:$R$993931,0,0),"")</f>
        <v>0</v>
      </c>
      <c r="I1682" s="83"/>
      <c r="J1682" s="83"/>
      <c r="K1682" s="83"/>
      <c r="L1682" s="83"/>
      <c r="M1682" s="83"/>
      <c r="N1682" s="83"/>
      <c r="O1682" s="83"/>
      <c r="P1682" s="83"/>
      <c r="Q1682" s="83"/>
      <c r="R1682" s="83"/>
      <c r="S1682" s="83"/>
      <c r="T1682" s="83"/>
      <c r="U1682" s="99">
        <f>COUNTIF(通讯通路门店!$S:$S,$G1682)</f>
        <v>0</v>
      </c>
      <c r="V1682" s="99">
        <f>COUNTIFS(通讯通路门店!$S:$S,$G1682,通讯通路门店!$J:$J,"综合卖场")</f>
        <v>0</v>
      </c>
      <c r="W1682" s="99">
        <f>SUMIFS(通讯通路门店!$AJ:$AJ,通讯通路门店!$S:$S,通讯客户沙盘!$G1682)</f>
        <v>0</v>
      </c>
      <c r="X1682" s="99">
        <f t="shared" si="130"/>
        <v>0</v>
      </c>
      <c r="Y1682" s="99">
        <f>COUNTIFS(通讯通路门店!$S:$S,$G1682,通讯通路门店!$J:$J,"荣耀体验店")+COUNTIFS(通讯通路门店!$S:$S,$G1682,通讯通路门店!$J:$J,"荣耀授权专卖店")</f>
        <v>0</v>
      </c>
      <c r="Z1682" s="99">
        <f>COUNTIFS(通讯通路门店!$S:$S,$G1682,通讯通路门店!$J:$J,"VIVO体验店")</f>
        <v>0</v>
      </c>
      <c r="AA1682" s="99">
        <f>COUNTIFS(通讯通路门店!$S:$S,$G1682,通讯通路门店!$J:$J,"OPPO体验店")</f>
        <v>0</v>
      </c>
      <c r="AB1682" s="99">
        <f>COUNTIFS(通讯通路门店!$S:$S,$G1682,通讯通路门店!$J:$J,"华为授权体验店")+COUNTIFS(通讯通路门店!$S:$S,$G1682,通讯通路门店!$J:$J,"华为堡垒店")</f>
        <v>0</v>
      </c>
      <c r="AC1682" s="99">
        <f>COUNTIFS(通讯通路门店!$S:$S,$G1682,通讯通路门店!$J:$J,"小米体验店")</f>
        <v>0</v>
      </c>
      <c r="AD1682" s="99">
        <f>COUNTIFS(通讯通路门店!$S:$S,$G1682,通讯通路门店!$J:$J,"苹果体验店")</f>
        <v>0</v>
      </c>
      <c r="AE1682" s="99">
        <f>COUNTIFS(通讯通路门店!$S:$S,$G1682,通讯通路门店!$J:$J,"其他品牌专卖店")</f>
        <v>0</v>
      </c>
      <c r="AF1682" s="99">
        <f>SUMIFS(通讯通路门店!$BI:$BI,通讯通路门店!$S:$S,$G1682)</f>
        <v>0</v>
      </c>
      <c r="AG1682" s="99">
        <f>SUMIFS(通讯通路门店!$BH:$BH,通讯通路门店!$S:$S,$G1682)</f>
        <v>0</v>
      </c>
      <c r="AH1682" s="99">
        <f t="shared" si="131"/>
        <v>0</v>
      </c>
      <c r="AI1682" s="99">
        <f>SUMIFS(通讯通路门店!$BB:$BB,通讯通路门店!$S:$S,$G1682)</f>
        <v>0</v>
      </c>
      <c r="AJ1682" s="99">
        <f>SUMIFS(通讯通路门店!$BE:$BE,通讯通路门店!$S:$S,$G1682)</f>
        <v>0</v>
      </c>
      <c r="AK1682" s="99">
        <f>SUMIFS(通讯通路门店!$BG:$BG,通讯通路门店!$S:$S,$G1682)</f>
        <v>0</v>
      </c>
      <c r="AL1682" s="99">
        <f>SUMIFS(通讯通路门店!$BC:$BC,通讯通路门店!$S:$S,$G1682)</f>
        <v>0</v>
      </c>
      <c r="AM1682" s="99">
        <f>SUMIFS(通讯通路门店!$BD:$BD,通讯通路门店!$S:$S,$G1682)</f>
        <v>0</v>
      </c>
      <c r="AN1682" s="99">
        <f>SUMIFS(通讯通路门店!$BF:$BF,通讯通路门店!$S:$S,$G1682)</f>
        <v>0</v>
      </c>
      <c r="AO1682" s="99">
        <f t="shared" si="132"/>
        <v>0</v>
      </c>
      <c r="AP1682" s="99">
        <f>SUMIFS(通讯通路门店!$K:$K,通讯通路门店!$S:$S,$G1682)</f>
        <v>0</v>
      </c>
      <c r="AQ1682" s="83"/>
      <c r="AR1682" s="99">
        <f>SUMIFS(通讯通路门店!$T:$T,通讯通路门店!$S:$S,$G1682)</f>
        <v>0</v>
      </c>
      <c r="AS1682" s="99">
        <f>SUMIFS(通讯通路门店!$U:$U,通讯通路门店!$S:$S,$G1682)</f>
        <v>0</v>
      </c>
      <c r="AT1682" s="99">
        <f>SUMIFS(通讯通路门店!$V:$V,通讯通路门店!$S:$S,$G1682)</f>
        <v>0</v>
      </c>
      <c r="AU1682" s="99">
        <f>SUMIFS(通讯通路门店!$W:$W,通讯通路门店!$S:$S,$G1682)</f>
        <v>0</v>
      </c>
      <c r="AV1682" s="99">
        <f>SUMIFS(通讯通路门店!$Z:$Z,通讯通路门店!$S:$S,$G1682)</f>
        <v>0</v>
      </c>
      <c r="AW1682" s="99">
        <f>SUMIFS(通讯通路门店!$AB:$AB,通讯通路门店!$S:$S,$G1682)</f>
        <v>0</v>
      </c>
      <c r="AX1682" s="99">
        <f>SUMIFS(通讯通路门店!$X:$X,通讯通路门店!$S:$S,$G1682)</f>
        <v>0</v>
      </c>
      <c r="AY1682" s="99">
        <f>SUMIFS(通讯通路门店!$Y:$Y,通讯通路门店!$S:$S,$G1682)</f>
        <v>0</v>
      </c>
      <c r="AZ1682" s="99">
        <f>SUMIFS(通讯通路门店!$AA:$AA,通讯通路门店!$S:$S,$G1682)</f>
        <v>0</v>
      </c>
      <c r="BA1682" s="99">
        <f t="shared" si="133"/>
        <v>0</v>
      </c>
      <c r="BB1682" s="99">
        <f t="shared" si="134"/>
        <v>0</v>
      </c>
      <c r="BC1682" s="99">
        <f>SUMIFS(通讯通路门店!$W:$W,通讯通路门店!$S:$S,$G1682,通讯通路门店!$J:$J,"荣耀体验店")+SUMIFS(通讯通路门店!$W:$W,通讯通路门店!$S:$S,$G1682,通讯通路门店!$J:$J,"荣耀授权专卖店")</f>
        <v>0</v>
      </c>
      <c r="BD1682" s="99">
        <f>SUMIFS(通讯通路门店!$Z:$Z,通讯通路门店!$S:$S,$G1682,通讯通路门店!$J:$J,"VIVO体验店")</f>
        <v>0</v>
      </c>
      <c r="BE1682" s="99">
        <f>SUMIFS(通讯通路门店!$AB:$AB,通讯通路门店!$S:$S,$G1682,通讯通路门店!$J:$J,"OPPO体验店")</f>
        <v>0</v>
      </c>
      <c r="BF1682" s="99">
        <f>SUMIFS(通讯通路门店!$X:$X,通讯通路门店!$S:$S,$G1682,通讯通路门店!$J:$J,"华为授权体验店")+SUMIFS(通讯通路门店!$AA:$AA,通讯通路门店!$S:$S,$G1682,通讯通路门店!$J:$J,"华为堡垒店")</f>
        <v>0</v>
      </c>
      <c r="BG1682" s="99">
        <f>SUMIFS(通讯通路门店!$Y:$Y,通讯通路门店!$S:$S,$G1682,通讯通路门店!$J:$J,"小米体验店")</f>
        <v>0</v>
      </c>
      <c r="BH1682" s="99">
        <f>SUMIFS(通讯通路门店!$AA:$AA,通讯通路门店!$S:$S,$G1682,通讯通路门店!$J:$J,"苹果体验店")</f>
        <v>0</v>
      </c>
      <c r="BI1682" s="99">
        <f>SUMIFS(通讯通路门店!$K:$K,通讯通路门店!$S:$S,$G1682,通讯通路门店!$J:$J,"其他品牌专卖店")</f>
        <v>0</v>
      </c>
      <c r="BJ1682" s="99">
        <f>SUMIFS(通讯通路门店!$AC:$AC,通讯通路门店!$S:$S,$G1682)</f>
        <v>0</v>
      </c>
      <c r="BK1682" s="99">
        <f>SUMIFS(通讯通路门店!$AD:$AD,通讯通路门店!$S:$S,$G1682)</f>
        <v>0</v>
      </c>
      <c r="BL1682" s="99">
        <f>SUMIFS(通讯通路门店!$AE:$AE,通讯通路门店!$S:$S,$G1682)</f>
        <v>0</v>
      </c>
      <c r="BM1682" s="99">
        <f>SUMIFS(通讯通路门店!$AF:$AF,通讯通路门店!$S:$S,$G1682)</f>
        <v>0</v>
      </c>
      <c r="BN1682" s="99">
        <f>SUMIFS(通讯通路门店!$AG:$AG,通讯通路门店!$S:$S,$G1682)</f>
        <v>0</v>
      </c>
      <c r="BO1682" s="99">
        <f>SUMIFS(通讯通路门店!$AH:$AH,通讯通路门店!$S:$S,$G1682)</f>
        <v>0</v>
      </c>
      <c r="BP1682" s="99">
        <f>SUMIFS(通讯通路门店!$AI:$AI,通讯通路门店!$S:$S,$G1682)</f>
        <v>0</v>
      </c>
      <c r="BQ1682" s="83"/>
    </row>
    <row r="1683" spans="1:69">
      <c r="A1683" s="99" t="str">
        <f>IFERROR(_xlfn.XLOOKUP($G1683,通讯通路门店!$S$4:$S$993931,通讯通路门店!$A$4:$A$993931,0,0),"")</f>
        <v>海南省</v>
      </c>
      <c r="B1683" s="99" t="str">
        <f>IFERROR(_xlfn.XLOOKUP($G1683,通讯通路门店!$S$4:$S$993931,通讯通路门店!$B$4:$B$993931,0,0),"")</f>
        <v>东方市</v>
      </c>
      <c r="C1683" s="99" t="str">
        <f>IFERROR(_xlfn.XLOOKUP($G1683,通讯通路门店!$S$4:$S$993931,通讯通路门店!$C$4:$C$993931,0,0),"")</f>
        <v>东方市</v>
      </c>
      <c r="D1683" s="99" t="str">
        <f>IFERROR(_xlfn.XLOOKUP($G1683,通讯通路门店!$S$4:$S$993931,通讯通路门店!$D$4:$D$993931,0,0),"")</f>
        <v>八所镇</v>
      </c>
      <c r="E1683" s="83"/>
      <c r="F1683" s="83"/>
      <c r="G1683" s="101"/>
      <c r="H1683" s="102">
        <f>IFERROR(_xlfn.XLOOKUP($G1683,通讯通路门店!$S$4:$S$993931,通讯通路门店!$R$4:$R$993931,0,0),"")</f>
        <v>0</v>
      </c>
      <c r="I1683" s="83"/>
      <c r="J1683" s="83"/>
      <c r="K1683" s="83"/>
      <c r="L1683" s="83"/>
      <c r="M1683" s="83"/>
      <c r="N1683" s="83"/>
      <c r="O1683" s="83"/>
      <c r="P1683" s="83"/>
      <c r="Q1683" s="83"/>
      <c r="R1683" s="83"/>
      <c r="S1683" s="83"/>
      <c r="T1683" s="83"/>
      <c r="U1683" s="99">
        <f>COUNTIF(通讯通路门店!$S:$S,$G1683)</f>
        <v>0</v>
      </c>
      <c r="V1683" s="99">
        <f>COUNTIFS(通讯通路门店!$S:$S,$G1683,通讯通路门店!$J:$J,"综合卖场")</f>
        <v>0</v>
      </c>
      <c r="W1683" s="99">
        <f>SUMIFS(通讯通路门店!$AJ:$AJ,通讯通路门店!$S:$S,通讯客户沙盘!$G1683)</f>
        <v>0</v>
      </c>
      <c r="X1683" s="99">
        <f t="shared" si="130"/>
        <v>0</v>
      </c>
      <c r="Y1683" s="99">
        <f>COUNTIFS(通讯通路门店!$S:$S,$G1683,通讯通路门店!$J:$J,"荣耀体验店")+COUNTIFS(通讯通路门店!$S:$S,$G1683,通讯通路门店!$J:$J,"荣耀授权专卖店")</f>
        <v>0</v>
      </c>
      <c r="Z1683" s="99">
        <f>COUNTIFS(通讯通路门店!$S:$S,$G1683,通讯通路门店!$J:$J,"VIVO体验店")</f>
        <v>0</v>
      </c>
      <c r="AA1683" s="99">
        <f>COUNTIFS(通讯通路门店!$S:$S,$G1683,通讯通路门店!$J:$J,"OPPO体验店")</f>
        <v>0</v>
      </c>
      <c r="AB1683" s="99">
        <f>COUNTIFS(通讯通路门店!$S:$S,$G1683,通讯通路门店!$J:$J,"华为授权体验店")+COUNTIFS(通讯通路门店!$S:$S,$G1683,通讯通路门店!$J:$J,"华为堡垒店")</f>
        <v>0</v>
      </c>
      <c r="AC1683" s="99">
        <f>COUNTIFS(通讯通路门店!$S:$S,$G1683,通讯通路门店!$J:$J,"小米体验店")</f>
        <v>0</v>
      </c>
      <c r="AD1683" s="99">
        <f>COUNTIFS(通讯通路门店!$S:$S,$G1683,通讯通路门店!$J:$J,"苹果体验店")</f>
        <v>0</v>
      </c>
      <c r="AE1683" s="99">
        <f>COUNTIFS(通讯通路门店!$S:$S,$G1683,通讯通路门店!$J:$J,"其他品牌专卖店")</f>
        <v>0</v>
      </c>
      <c r="AF1683" s="99">
        <f>SUMIFS(通讯通路门店!$BI:$BI,通讯通路门店!$S:$S,$G1683)</f>
        <v>0</v>
      </c>
      <c r="AG1683" s="99">
        <f>SUMIFS(通讯通路门店!$BH:$BH,通讯通路门店!$S:$S,$G1683)</f>
        <v>0</v>
      </c>
      <c r="AH1683" s="99">
        <f t="shared" si="131"/>
        <v>0</v>
      </c>
      <c r="AI1683" s="99">
        <f>SUMIFS(通讯通路门店!$BB:$BB,通讯通路门店!$S:$S,$G1683)</f>
        <v>0</v>
      </c>
      <c r="AJ1683" s="99">
        <f>SUMIFS(通讯通路门店!$BE:$BE,通讯通路门店!$S:$S,$G1683)</f>
        <v>0</v>
      </c>
      <c r="AK1683" s="99">
        <f>SUMIFS(通讯通路门店!$BG:$BG,通讯通路门店!$S:$S,$G1683)</f>
        <v>0</v>
      </c>
      <c r="AL1683" s="99">
        <f>SUMIFS(通讯通路门店!$BC:$BC,通讯通路门店!$S:$S,$G1683)</f>
        <v>0</v>
      </c>
      <c r="AM1683" s="99">
        <f>SUMIFS(通讯通路门店!$BD:$BD,通讯通路门店!$S:$S,$G1683)</f>
        <v>0</v>
      </c>
      <c r="AN1683" s="99">
        <f>SUMIFS(通讯通路门店!$BF:$BF,通讯通路门店!$S:$S,$G1683)</f>
        <v>0</v>
      </c>
      <c r="AO1683" s="99">
        <f t="shared" si="132"/>
        <v>0</v>
      </c>
      <c r="AP1683" s="99">
        <f>SUMIFS(通讯通路门店!$K:$K,通讯通路门店!$S:$S,$G1683)</f>
        <v>0</v>
      </c>
      <c r="AQ1683" s="83"/>
      <c r="AR1683" s="99">
        <f>SUMIFS(通讯通路门店!$T:$T,通讯通路门店!$S:$S,$G1683)</f>
        <v>0</v>
      </c>
      <c r="AS1683" s="99">
        <f>SUMIFS(通讯通路门店!$U:$U,通讯通路门店!$S:$S,$G1683)</f>
        <v>0</v>
      </c>
      <c r="AT1683" s="99">
        <f>SUMIFS(通讯通路门店!$V:$V,通讯通路门店!$S:$S,$G1683)</f>
        <v>0</v>
      </c>
      <c r="AU1683" s="99">
        <f>SUMIFS(通讯通路门店!$W:$W,通讯通路门店!$S:$S,$G1683)</f>
        <v>0</v>
      </c>
      <c r="AV1683" s="99">
        <f>SUMIFS(通讯通路门店!$Z:$Z,通讯通路门店!$S:$S,$G1683)</f>
        <v>0</v>
      </c>
      <c r="AW1683" s="99">
        <f>SUMIFS(通讯通路门店!$AB:$AB,通讯通路门店!$S:$S,$G1683)</f>
        <v>0</v>
      </c>
      <c r="AX1683" s="99">
        <f>SUMIFS(通讯通路门店!$X:$X,通讯通路门店!$S:$S,$G1683)</f>
        <v>0</v>
      </c>
      <c r="AY1683" s="99">
        <f>SUMIFS(通讯通路门店!$Y:$Y,通讯通路门店!$S:$S,$G1683)</f>
        <v>0</v>
      </c>
      <c r="AZ1683" s="99">
        <f>SUMIFS(通讯通路门店!$AA:$AA,通讯通路门店!$S:$S,$G1683)</f>
        <v>0</v>
      </c>
      <c r="BA1683" s="99">
        <f t="shared" si="133"/>
        <v>0</v>
      </c>
      <c r="BB1683" s="99">
        <f t="shared" si="134"/>
        <v>0</v>
      </c>
      <c r="BC1683" s="99">
        <f>SUMIFS(通讯通路门店!$W:$W,通讯通路门店!$S:$S,$G1683,通讯通路门店!$J:$J,"荣耀体验店")+SUMIFS(通讯通路门店!$W:$W,通讯通路门店!$S:$S,$G1683,通讯通路门店!$J:$J,"荣耀授权专卖店")</f>
        <v>0</v>
      </c>
      <c r="BD1683" s="99">
        <f>SUMIFS(通讯通路门店!$Z:$Z,通讯通路门店!$S:$S,$G1683,通讯通路门店!$J:$J,"VIVO体验店")</f>
        <v>0</v>
      </c>
      <c r="BE1683" s="99">
        <f>SUMIFS(通讯通路门店!$AB:$AB,通讯通路门店!$S:$S,$G1683,通讯通路门店!$J:$J,"OPPO体验店")</f>
        <v>0</v>
      </c>
      <c r="BF1683" s="99">
        <f>SUMIFS(通讯通路门店!$X:$X,通讯通路门店!$S:$S,$G1683,通讯通路门店!$J:$J,"华为授权体验店")+SUMIFS(通讯通路门店!$AA:$AA,通讯通路门店!$S:$S,$G1683,通讯通路门店!$J:$J,"华为堡垒店")</f>
        <v>0</v>
      </c>
      <c r="BG1683" s="99">
        <f>SUMIFS(通讯通路门店!$Y:$Y,通讯通路门店!$S:$S,$G1683,通讯通路门店!$J:$J,"小米体验店")</f>
        <v>0</v>
      </c>
      <c r="BH1683" s="99">
        <f>SUMIFS(通讯通路门店!$AA:$AA,通讯通路门店!$S:$S,$G1683,通讯通路门店!$J:$J,"苹果体验店")</f>
        <v>0</v>
      </c>
      <c r="BI1683" s="99">
        <f>SUMIFS(通讯通路门店!$K:$K,通讯通路门店!$S:$S,$G1683,通讯通路门店!$J:$J,"其他品牌专卖店")</f>
        <v>0</v>
      </c>
      <c r="BJ1683" s="99">
        <f>SUMIFS(通讯通路门店!$AC:$AC,通讯通路门店!$S:$S,$G1683)</f>
        <v>0</v>
      </c>
      <c r="BK1683" s="99">
        <f>SUMIFS(通讯通路门店!$AD:$AD,通讯通路门店!$S:$S,$G1683)</f>
        <v>0</v>
      </c>
      <c r="BL1683" s="99">
        <f>SUMIFS(通讯通路门店!$AE:$AE,通讯通路门店!$S:$S,$G1683)</f>
        <v>0</v>
      </c>
      <c r="BM1683" s="99">
        <f>SUMIFS(通讯通路门店!$AF:$AF,通讯通路门店!$S:$S,$G1683)</f>
        <v>0</v>
      </c>
      <c r="BN1683" s="99">
        <f>SUMIFS(通讯通路门店!$AG:$AG,通讯通路门店!$S:$S,$G1683)</f>
        <v>0</v>
      </c>
      <c r="BO1683" s="99">
        <f>SUMIFS(通讯通路门店!$AH:$AH,通讯通路门店!$S:$S,$G1683)</f>
        <v>0</v>
      </c>
      <c r="BP1683" s="99">
        <f>SUMIFS(通讯通路门店!$AI:$AI,通讯通路门店!$S:$S,$G1683)</f>
        <v>0</v>
      </c>
      <c r="BQ1683" s="83"/>
    </row>
    <row r="1684" spans="1:69">
      <c r="A1684" s="99" t="str">
        <f>IFERROR(_xlfn.XLOOKUP($G1684,通讯通路门店!$S$4:$S$993931,通讯通路门店!$A$4:$A$993931,0,0),"")</f>
        <v>海南省</v>
      </c>
      <c r="B1684" s="99" t="str">
        <f>IFERROR(_xlfn.XLOOKUP($G1684,通讯通路门店!$S$4:$S$993931,通讯通路门店!$B$4:$B$993931,0,0),"")</f>
        <v>东方市</v>
      </c>
      <c r="C1684" s="99" t="str">
        <f>IFERROR(_xlfn.XLOOKUP($G1684,通讯通路门店!$S$4:$S$993931,通讯通路门店!$C$4:$C$993931,0,0),"")</f>
        <v>东方市</v>
      </c>
      <c r="D1684" s="99" t="str">
        <f>IFERROR(_xlfn.XLOOKUP($G1684,通讯通路门店!$S$4:$S$993931,通讯通路门店!$D$4:$D$993931,0,0),"")</f>
        <v>八所镇</v>
      </c>
      <c r="E1684" s="83"/>
      <c r="F1684" s="83"/>
      <c r="G1684" s="101"/>
      <c r="H1684" s="102">
        <f>IFERROR(_xlfn.XLOOKUP($G1684,通讯通路门店!$S$4:$S$993931,通讯通路门店!$R$4:$R$993931,0,0),"")</f>
        <v>0</v>
      </c>
      <c r="I1684" s="83"/>
      <c r="J1684" s="83"/>
      <c r="K1684" s="83"/>
      <c r="L1684" s="83"/>
      <c r="M1684" s="83"/>
      <c r="N1684" s="83"/>
      <c r="O1684" s="83"/>
      <c r="P1684" s="83"/>
      <c r="Q1684" s="83"/>
      <c r="R1684" s="83"/>
      <c r="S1684" s="83"/>
      <c r="T1684" s="83"/>
      <c r="U1684" s="99">
        <f>COUNTIF(通讯通路门店!$S:$S,$G1684)</f>
        <v>0</v>
      </c>
      <c r="V1684" s="99">
        <f>COUNTIFS(通讯通路门店!$S:$S,$G1684,通讯通路门店!$J:$J,"综合卖场")</f>
        <v>0</v>
      </c>
      <c r="W1684" s="99">
        <f>SUMIFS(通讯通路门店!$AJ:$AJ,通讯通路门店!$S:$S,通讯客户沙盘!$G1684)</f>
        <v>0</v>
      </c>
      <c r="X1684" s="99">
        <f t="shared" si="130"/>
        <v>0</v>
      </c>
      <c r="Y1684" s="99">
        <f>COUNTIFS(通讯通路门店!$S:$S,$G1684,通讯通路门店!$J:$J,"荣耀体验店")+COUNTIFS(通讯通路门店!$S:$S,$G1684,通讯通路门店!$J:$J,"荣耀授权专卖店")</f>
        <v>0</v>
      </c>
      <c r="Z1684" s="99">
        <f>COUNTIFS(通讯通路门店!$S:$S,$G1684,通讯通路门店!$J:$J,"VIVO体验店")</f>
        <v>0</v>
      </c>
      <c r="AA1684" s="99">
        <f>COUNTIFS(通讯通路门店!$S:$S,$G1684,通讯通路门店!$J:$J,"OPPO体验店")</f>
        <v>0</v>
      </c>
      <c r="AB1684" s="99">
        <f>COUNTIFS(通讯通路门店!$S:$S,$G1684,通讯通路门店!$J:$J,"华为授权体验店")+COUNTIFS(通讯通路门店!$S:$S,$G1684,通讯通路门店!$J:$J,"华为堡垒店")</f>
        <v>0</v>
      </c>
      <c r="AC1684" s="99">
        <f>COUNTIFS(通讯通路门店!$S:$S,$G1684,通讯通路门店!$J:$J,"小米体验店")</f>
        <v>0</v>
      </c>
      <c r="AD1684" s="99">
        <f>COUNTIFS(通讯通路门店!$S:$S,$G1684,通讯通路门店!$J:$J,"苹果体验店")</f>
        <v>0</v>
      </c>
      <c r="AE1684" s="99">
        <f>COUNTIFS(通讯通路门店!$S:$S,$G1684,通讯通路门店!$J:$J,"其他品牌专卖店")</f>
        <v>0</v>
      </c>
      <c r="AF1684" s="99">
        <f>SUMIFS(通讯通路门店!$BI:$BI,通讯通路门店!$S:$S,$G1684)</f>
        <v>0</v>
      </c>
      <c r="AG1684" s="99">
        <f>SUMIFS(通讯通路门店!$BH:$BH,通讯通路门店!$S:$S,$G1684)</f>
        <v>0</v>
      </c>
      <c r="AH1684" s="99">
        <f t="shared" si="131"/>
        <v>0</v>
      </c>
      <c r="AI1684" s="99">
        <f>SUMIFS(通讯通路门店!$BB:$BB,通讯通路门店!$S:$S,$G1684)</f>
        <v>0</v>
      </c>
      <c r="AJ1684" s="99">
        <f>SUMIFS(通讯通路门店!$BE:$BE,通讯通路门店!$S:$S,$G1684)</f>
        <v>0</v>
      </c>
      <c r="AK1684" s="99">
        <f>SUMIFS(通讯通路门店!$BG:$BG,通讯通路门店!$S:$S,$G1684)</f>
        <v>0</v>
      </c>
      <c r="AL1684" s="99">
        <f>SUMIFS(通讯通路门店!$BC:$BC,通讯通路门店!$S:$S,$G1684)</f>
        <v>0</v>
      </c>
      <c r="AM1684" s="99">
        <f>SUMIFS(通讯通路门店!$BD:$BD,通讯通路门店!$S:$S,$G1684)</f>
        <v>0</v>
      </c>
      <c r="AN1684" s="99">
        <f>SUMIFS(通讯通路门店!$BF:$BF,通讯通路门店!$S:$S,$G1684)</f>
        <v>0</v>
      </c>
      <c r="AO1684" s="99">
        <f t="shared" si="132"/>
        <v>0</v>
      </c>
      <c r="AP1684" s="99">
        <f>SUMIFS(通讯通路门店!$K:$K,通讯通路门店!$S:$S,$G1684)</f>
        <v>0</v>
      </c>
      <c r="AQ1684" s="83"/>
      <c r="AR1684" s="99">
        <f>SUMIFS(通讯通路门店!$T:$T,通讯通路门店!$S:$S,$G1684)</f>
        <v>0</v>
      </c>
      <c r="AS1684" s="99">
        <f>SUMIFS(通讯通路门店!$U:$U,通讯通路门店!$S:$S,$G1684)</f>
        <v>0</v>
      </c>
      <c r="AT1684" s="99">
        <f>SUMIFS(通讯通路门店!$V:$V,通讯通路门店!$S:$S,$G1684)</f>
        <v>0</v>
      </c>
      <c r="AU1684" s="99">
        <f>SUMIFS(通讯通路门店!$W:$W,通讯通路门店!$S:$S,$G1684)</f>
        <v>0</v>
      </c>
      <c r="AV1684" s="99">
        <f>SUMIFS(通讯通路门店!$Z:$Z,通讯通路门店!$S:$S,$G1684)</f>
        <v>0</v>
      </c>
      <c r="AW1684" s="99">
        <f>SUMIFS(通讯通路门店!$AB:$AB,通讯通路门店!$S:$S,$G1684)</f>
        <v>0</v>
      </c>
      <c r="AX1684" s="99">
        <f>SUMIFS(通讯通路门店!$X:$X,通讯通路门店!$S:$S,$G1684)</f>
        <v>0</v>
      </c>
      <c r="AY1684" s="99">
        <f>SUMIFS(通讯通路门店!$Y:$Y,通讯通路门店!$S:$S,$G1684)</f>
        <v>0</v>
      </c>
      <c r="AZ1684" s="99">
        <f>SUMIFS(通讯通路门店!$AA:$AA,通讯通路门店!$S:$S,$G1684)</f>
        <v>0</v>
      </c>
      <c r="BA1684" s="99">
        <f t="shared" si="133"/>
        <v>0</v>
      </c>
      <c r="BB1684" s="99">
        <f t="shared" si="134"/>
        <v>0</v>
      </c>
      <c r="BC1684" s="99">
        <f>SUMIFS(通讯通路门店!$W:$W,通讯通路门店!$S:$S,$G1684,通讯通路门店!$J:$J,"荣耀体验店")+SUMIFS(通讯通路门店!$W:$W,通讯通路门店!$S:$S,$G1684,通讯通路门店!$J:$J,"荣耀授权专卖店")</f>
        <v>0</v>
      </c>
      <c r="BD1684" s="99">
        <f>SUMIFS(通讯通路门店!$Z:$Z,通讯通路门店!$S:$S,$G1684,通讯通路门店!$J:$J,"VIVO体验店")</f>
        <v>0</v>
      </c>
      <c r="BE1684" s="99">
        <f>SUMIFS(通讯通路门店!$AB:$AB,通讯通路门店!$S:$S,$G1684,通讯通路门店!$J:$J,"OPPO体验店")</f>
        <v>0</v>
      </c>
      <c r="BF1684" s="99">
        <f>SUMIFS(通讯通路门店!$X:$X,通讯通路门店!$S:$S,$G1684,通讯通路门店!$J:$J,"华为授权体验店")+SUMIFS(通讯通路门店!$AA:$AA,通讯通路门店!$S:$S,$G1684,通讯通路门店!$J:$J,"华为堡垒店")</f>
        <v>0</v>
      </c>
      <c r="BG1684" s="99">
        <f>SUMIFS(通讯通路门店!$Y:$Y,通讯通路门店!$S:$S,$G1684,通讯通路门店!$J:$J,"小米体验店")</f>
        <v>0</v>
      </c>
      <c r="BH1684" s="99">
        <f>SUMIFS(通讯通路门店!$AA:$AA,通讯通路门店!$S:$S,$G1684,通讯通路门店!$J:$J,"苹果体验店")</f>
        <v>0</v>
      </c>
      <c r="BI1684" s="99">
        <f>SUMIFS(通讯通路门店!$K:$K,通讯通路门店!$S:$S,$G1684,通讯通路门店!$J:$J,"其他品牌专卖店")</f>
        <v>0</v>
      </c>
      <c r="BJ1684" s="99">
        <f>SUMIFS(通讯通路门店!$AC:$AC,通讯通路门店!$S:$S,$G1684)</f>
        <v>0</v>
      </c>
      <c r="BK1684" s="99">
        <f>SUMIFS(通讯通路门店!$AD:$AD,通讯通路门店!$S:$S,$G1684)</f>
        <v>0</v>
      </c>
      <c r="BL1684" s="99">
        <f>SUMIFS(通讯通路门店!$AE:$AE,通讯通路门店!$S:$S,$G1684)</f>
        <v>0</v>
      </c>
      <c r="BM1684" s="99">
        <f>SUMIFS(通讯通路门店!$AF:$AF,通讯通路门店!$S:$S,$G1684)</f>
        <v>0</v>
      </c>
      <c r="BN1684" s="99">
        <f>SUMIFS(通讯通路门店!$AG:$AG,通讯通路门店!$S:$S,$G1684)</f>
        <v>0</v>
      </c>
      <c r="BO1684" s="99">
        <f>SUMIFS(通讯通路门店!$AH:$AH,通讯通路门店!$S:$S,$G1684)</f>
        <v>0</v>
      </c>
      <c r="BP1684" s="99">
        <f>SUMIFS(通讯通路门店!$AI:$AI,通讯通路门店!$S:$S,$G1684)</f>
        <v>0</v>
      </c>
      <c r="BQ1684" s="83"/>
    </row>
    <row r="1685" spans="1:69">
      <c r="A1685" s="99" t="str">
        <f>IFERROR(_xlfn.XLOOKUP($G1685,通讯通路门店!$S$4:$S$993931,通讯通路门店!$A$4:$A$993931,0,0),"")</f>
        <v>海南省</v>
      </c>
      <c r="B1685" s="99" t="str">
        <f>IFERROR(_xlfn.XLOOKUP($G1685,通讯通路门店!$S$4:$S$993931,通讯通路门店!$B$4:$B$993931,0,0),"")</f>
        <v>东方市</v>
      </c>
      <c r="C1685" s="99" t="str">
        <f>IFERROR(_xlfn.XLOOKUP($G1685,通讯通路门店!$S$4:$S$993931,通讯通路门店!$C$4:$C$993931,0,0),"")</f>
        <v>东方市</v>
      </c>
      <c r="D1685" s="99" t="str">
        <f>IFERROR(_xlfn.XLOOKUP($G1685,通讯通路门店!$S$4:$S$993931,通讯通路门店!$D$4:$D$993931,0,0),"")</f>
        <v>八所镇</v>
      </c>
      <c r="E1685" s="83"/>
      <c r="F1685" s="83"/>
      <c r="G1685" s="101"/>
      <c r="H1685" s="102">
        <f>IFERROR(_xlfn.XLOOKUP($G1685,通讯通路门店!$S$4:$S$993931,通讯通路门店!$R$4:$R$993931,0,0),"")</f>
        <v>0</v>
      </c>
      <c r="I1685" s="83"/>
      <c r="J1685" s="83"/>
      <c r="K1685" s="83"/>
      <c r="L1685" s="83"/>
      <c r="M1685" s="83"/>
      <c r="N1685" s="83"/>
      <c r="O1685" s="83"/>
      <c r="P1685" s="83"/>
      <c r="Q1685" s="83"/>
      <c r="R1685" s="83"/>
      <c r="S1685" s="83"/>
      <c r="T1685" s="83"/>
      <c r="U1685" s="99">
        <f>COUNTIF(通讯通路门店!$S:$S,$G1685)</f>
        <v>0</v>
      </c>
      <c r="V1685" s="99">
        <f>COUNTIFS(通讯通路门店!$S:$S,$G1685,通讯通路门店!$J:$J,"综合卖场")</f>
        <v>0</v>
      </c>
      <c r="W1685" s="99">
        <f>SUMIFS(通讯通路门店!$AJ:$AJ,通讯通路门店!$S:$S,通讯客户沙盘!$G1685)</f>
        <v>0</v>
      </c>
      <c r="X1685" s="99">
        <f t="shared" si="130"/>
        <v>0</v>
      </c>
      <c r="Y1685" s="99">
        <f>COUNTIFS(通讯通路门店!$S:$S,$G1685,通讯通路门店!$J:$J,"荣耀体验店")+COUNTIFS(通讯通路门店!$S:$S,$G1685,通讯通路门店!$J:$J,"荣耀授权专卖店")</f>
        <v>0</v>
      </c>
      <c r="Z1685" s="99">
        <f>COUNTIFS(通讯通路门店!$S:$S,$G1685,通讯通路门店!$J:$J,"VIVO体验店")</f>
        <v>0</v>
      </c>
      <c r="AA1685" s="99">
        <f>COUNTIFS(通讯通路门店!$S:$S,$G1685,通讯通路门店!$J:$J,"OPPO体验店")</f>
        <v>0</v>
      </c>
      <c r="AB1685" s="99">
        <f>COUNTIFS(通讯通路门店!$S:$S,$G1685,通讯通路门店!$J:$J,"华为授权体验店")+COUNTIFS(通讯通路门店!$S:$S,$G1685,通讯通路门店!$J:$J,"华为堡垒店")</f>
        <v>0</v>
      </c>
      <c r="AC1685" s="99">
        <f>COUNTIFS(通讯通路门店!$S:$S,$G1685,通讯通路门店!$J:$J,"小米体验店")</f>
        <v>0</v>
      </c>
      <c r="AD1685" s="99">
        <f>COUNTIFS(通讯通路门店!$S:$S,$G1685,通讯通路门店!$J:$J,"苹果体验店")</f>
        <v>0</v>
      </c>
      <c r="AE1685" s="99">
        <f>COUNTIFS(通讯通路门店!$S:$S,$G1685,通讯通路门店!$J:$J,"其他品牌专卖店")</f>
        <v>0</v>
      </c>
      <c r="AF1685" s="99">
        <f>SUMIFS(通讯通路门店!$BI:$BI,通讯通路门店!$S:$S,$G1685)</f>
        <v>0</v>
      </c>
      <c r="AG1685" s="99">
        <f>SUMIFS(通讯通路门店!$BH:$BH,通讯通路门店!$S:$S,$G1685)</f>
        <v>0</v>
      </c>
      <c r="AH1685" s="99">
        <f t="shared" si="131"/>
        <v>0</v>
      </c>
      <c r="AI1685" s="99">
        <f>SUMIFS(通讯通路门店!$BB:$BB,通讯通路门店!$S:$S,$G1685)</f>
        <v>0</v>
      </c>
      <c r="AJ1685" s="99">
        <f>SUMIFS(通讯通路门店!$BE:$BE,通讯通路门店!$S:$S,$G1685)</f>
        <v>0</v>
      </c>
      <c r="AK1685" s="99">
        <f>SUMIFS(通讯通路门店!$BG:$BG,通讯通路门店!$S:$S,$G1685)</f>
        <v>0</v>
      </c>
      <c r="AL1685" s="99">
        <f>SUMIFS(通讯通路门店!$BC:$BC,通讯通路门店!$S:$S,$G1685)</f>
        <v>0</v>
      </c>
      <c r="AM1685" s="99">
        <f>SUMIFS(通讯通路门店!$BD:$BD,通讯通路门店!$S:$S,$G1685)</f>
        <v>0</v>
      </c>
      <c r="AN1685" s="99">
        <f>SUMIFS(通讯通路门店!$BF:$BF,通讯通路门店!$S:$S,$G1685)</f>
        <v>0</v>
      </c>
      <c r="AO1685" s="99">
        <f t="shared" si="132"/>
        <v>0</v>
      </c>
      <c r="AP1685" s="99">
        <f>SUMIFS(通讯通路门店!$K:$K,通讯通路门店!$S:$S,$G1685)</f>
        <v>0</v>
      </c>
      <c r="AQ1685" s="83"/>
      <c r="AR1685" s="99">
        <f>SUMIFS(通讯通路门店!$T:$T,通讯通路门店!$S:$S,$G1685)</f>
        <v>0</v>
      </c>
      <c r="AS1685" s="99">
        <f>SUMIFS(通讯通路门店!$U:$U,通讯通路门店!$S:$S,$G1685)</f>
        <v>0</v>
      </c>
      <c r="AT1685" s="99">
        <f>SUMIFS(通讯通路门店!$V:$V,通讯通路门店!$S:$S,$G1685)</f>
        <v>0</v>
      </c>
      <c r="AU1685" s="99">
        <f>SUMIFS(通讯通路门店!$W:$W,通讯通路门店!$S:$S,$G1685)</f>
        <v>0</v>
      </c>
      <c r="AV1685" s="99">
        <f>SUMIFS(通讯通路门店!$Z:$Z,通讯通路门店!$S:$S,$G1685)</f>
        <v>0</v>
      </c>
      <c r="AW1685" s="99">
        <f>SUMIFS(通讯通路门店!$AB:$AB,通讯通路门店!$S:$S,$G1685)</f>
        <v>0</v>
      </c>
      <c r="AX1685" s="99">
        <f>SUMIFS(通讯通路门店!$X:$X,通讯通路门店!$S:$S,$G1685)</f>
        <v>0</v>
      </c>
      <c r="AY1685" s="99">
        <f>SUMIFS(通讯通路门店!$Y:$Y,通讯通路门店!$S:$S,$G1685)</f>
        <v>0</v>
      </c>
      <c r="AZ1685" s="99">
        <f>SUMIFS(通讯通路门店!$AA:$AA,通讯通路门店!$S:$S,$G1685)</f>
        <v>0</v>
      </c>
      <c r="BA1685" s="99">
        <f t="shared" si="133"/>
        <v>0</v>
      </c>
      <c r="BB1685" s="99">
        <f t="shared" si="134"/>
        <v>0</v>
      </c>
      <c r="BC1685" s="99">
        <f>SUMIFS(通讯通路门店!$W:$W,通讯通路门店!$S:$S,$G1685,通讯通路门店!$J:$J,"荣耀体验店")+SUMIFS(通讯通路门店!$W:$W,通讯通路门店!$S:$S,$G1685,通讯通路门店!$J:$J,"荣耀授权专卖店")</f>
        <v>0</v>
      </c>
      <c r="BD1685" s="99">
        <f>SUMIFS(通讯通路门店!$Z:$Z,通讯通路门店!$S:$S,$G1685,通讯通路门店!$J:$J,"VIVO体验店")</f>
        <v>0</v>
      </c>
      <c r="BE1685" s="99">
        <f>SUMIFS(通讯通路门店!$AB:$AB,通讯通路门店!$S:$S,$G1685,通讯通路门店!$J:$J,"OPPO体验店")</f>
        <v>0</v>
      </c>
      <c r="BF1685" s="99">
        <f>SUMIFS(通讯通路门店!$X:$X,通讯通路门店!$S:$S,$G1685,通讯通路门店!$J:$J,"华为授权体验店")+SUMIFS(通讯通路门店!$AA:$AA,通讯通路门店!$S:$S,$G1685,通讯通路门店!$J:$J,"华为堡垒店")</f>
        <v>0</v>
      </c>
      <c r="BG1685" s="99">
        <f>SUMIFS(通讯通路门店!$Y:$Y,通讯通路门店!$S:$S,$G1685,通讯通路门店!$J:$J,"小米体验店")</f>
        <v>0</v>
      </c>
      <c r="BH1685" s="99">
        <f>SUMIFS(通讯通路门店!$AA:$AA,通讯通路门店!$S:$S,$G1685,通讯通路门店!$J:$J,"苹果体验店")</f>
        <v>0</v>
      </c>
      <c r="BI1685" s="99">
        <f>SUMIFS(通讯通路门店!$K:$K,通讯通路门店!$S:$S,$G1685,通讯通路门店!$J:$J,"其他品牌专卖店")</f>
        <v>0</v>
      </c>
      <c r="BJ1685" s="99">
        <f>SUMIFS(通讯通路门店!$AC:$AC,通讯通路门店!$S:$S,$G1685)</f>
        <v>0</v>
      </c>
      <c r="BK1685" s="99">
        <f>SUMIFS(通讯通路门店!$AD:$AD,通讯通路门店!$S:$S,$G1685)</f>
        <v>0</v>
      </c>
      <c r="BL1685" s="99">
        <f>SUMIFS(通讯通路门店!$AE:$AE,通讯通路门店!$S:$S,$G1685)</f>
        <v>0</v>
      </c>
      <c r="BM1685" s="99">
        <f>SUMIFS(通讯通路门店!$AF:$AF,通讯通路门店!$S:$S,$G1685)</f>
        <v>0</v>
      </c>
      <c r="BN1685" s="99">
        <f>SUMIFS(通讯通路门店!$AG:$AG,通讯通路门店!$S:$S,$G1685)</f>
        <v>0</v>
      </c>
      <c r="BO1685" s="99">
        <f>SUMIFS(通讯通路门店!$AH:$AH,通讯通路门店!$S:$S,$G1685)</f>
        <v>0</v>
      </c>
      <c r="BP1685" s="99">
        <f>SUMIFS(通讯通路门店!$AI:$AI,通讯通路门店!$S:$S,$G1685)</f>
        <v>0</v>
      </c>
      <c r="BQ1685" s="83"/>
    </row>
    <row r="1686" spans="1:69">
      <c r="A1686" s="99" t="str">
        <f>IFERROR(_xlfn.XLOOKUP($G1686,通讯通路门店!$S$4:$S$993931,通讯通路门店!$A$4:$A$993931,0,0),"")</f>
        <v>海南省</v>
      </c>
      <c r="B1686" s="99" t="str">
        <f>IFERROR(_xlfn.XLOOKUP($G1686,通讯通路门店!$S$4:$S$993931,通讯通路门店!$B$4:$B$993931,0,0),"")</f>
        <v>东方市</v>
      </c>
      <c r="C1686" s="99" t="str">
        <f>IFERROR(_xlfn.XLOOKUP($G1686,通讯通路门店!$S$4:$S$993931,通讯通路门店!$C$4:$C$993931,0,0),"")</f>
        <v>东方市</v>
      </c>
      <c r="D1686" s="99" t="str">
        <f>IFERROR(_xlfn.XLOOKUP($G1686,通讯通路门店!$S$4:$S$993931,通讯通路门店!$D$4:$D$993931,0,0),"")</f>
        <v>八所镇</v>
      </c>
      <c r="E1686" s="83"/>
      <c r="F1686" s="83"/>
      <c r="G1686" s="101"/>
      <c r="H1686" s="102">
        <f>IFERROR(_xlfn.XLOOKUP($G1686,通讯通路门店!$S$4:$S$993931,通讯通路门店!$R$4:$R$993931,0,0),"")</f>
        <v>0</v>
      </c>
      <c r="I1686" s="83"/>
      <c r="J1686" s="83"/>
      <c r="K1686" s="83"/>
      <c r="L1686" s="83"/>
      <c r="M1686" s="83"/>
      <c r="N1686" s="83"/>
      <c r="O1686" s="83"/>
      <c r="P1686" s="83"/>
      <c r="Q1686" s="83"/>
      <c r="R1686" s="83"/>
      <c r="S1686" s="83"/>
      <c r="T1686" s="83"/>
      <c r="U1686" s="99">
        <f>COUNTIF(通讯通路门店!$S:$S,$G1686)</f>
        <v>0</v>
      </c>
      <c r="V1686" s="99">
        <f>COUNTIFS(通讯通路门店!$S:$S,$G1686,通讯通路门店!$J:$J,"综合卖场")</f>
        <v>0</v>
      </c>
      <c r="W1686" s="99">
        <f>SUMIFS(通讯通路门店!$AJ:$AJ,通讯通路门店!$S:$S,通讯客户沙盘!$G1686)</f>
        <v>0</v>
      </c>
      <c r="X1686" s="99">
        <f t="shared" si="130"/>
        <v>0</v>
      </c>
      <c r="Y1686" s="99">
        <f>COUNTIFS(通讯通路门店!$S:$S,$G1686,通讯通路门店!$J:$J,"荣耀体验店")+COUNTIFS(通讯通路门店!$S:$S,$G1686,通讯通路门店!$J:$J,"荣耀授权专卖店")</f>
        <v>0</v>
      </c>
      <c r="Z1686" s="99">
        <f>COUNTIFS(通讯通路门店!$S:$S,$G1686,通讯通路门店!$J:$J,"VIVO体验店")</f>
        <v>0</v>
      </c>
      <c r="AA1686" s="99">
        <f>COUNTIFS(通讯通路门店!$S:$S,$G1686,通讯通路门店!$J:$J,"OPPO体验店")</f>
        <v>0</v>
      </c>
      <c r="AB1686" s="99">
        <f>COUNTIFS(通讯通路门店!$S:$S,$G1686,通讯通路门店!$J:$J,"华为授权体验店")+COUNTIFS(通讯通路门店!$S:$S,$G1686,通讯通路门店!$J:$J,"华为堡垒店")</f>
        <v>0</v>
      </c>
      <c r="AC1686" s="99">
        <f>COUNTIFS(通讯通路门店!$S:$S,$G1686,通讯通路门店!$J:$J,"小米体验店")</f>
        <v>0</v>
      </c>
      <c r="AD1686" s="99">
        <f>COUNTIFS(通讯通路门店!$S:$S,$G1686,通讯通路门店!$J:$J,"苹果体验店")</f>
        <v>0</v>
      </c>
      <c r="AE1686" s="99">
        <f>COUNTIFS(通讯通路门店!$S:$S,$G1686,通讯通路门店!$J:$J,"其他品牌专卖店")</f>
        <v>0</v>
      </c>
      <c r="AF1686" s="99">
        <f>SUMIFS(通讯通路门店!$BI:$BI,通讯通路门店!$S:$S,$G1686)</f>
        <v>0</v>
      </c>
      <c r="AG1686" s="99">
        <f>SUMIFS(通讯通路门店!$BH:$BH,通讯通路门店!$S:$S,$G1686)</f>
        <v>0</v>
      </c>
      <c r="AH1686" s="99">
        <f t="shared" si="131"/>
        <v>0</v>
      </c>
      <c r="AI1686" s="99">
        <f>SUMIFS(通讯通路门店!$BB:$BB,通讯通路门店!$S:$S,$G1686)</f>
        <v>0</v>
      </c>
      <c r="AJ1686" s="99">
        <f>SUMIFS(通讯通路门店!$BE:$BE,通讯通路门店!$S:$S,$G1686)</f>
        <v>0</v>
      </c>
      <c r="AK1686" s="99">
        <f>SUMIFS(通讯通路门店!$BG:$BG,通讯通路门店!$S:$S,$G1686)</f>
        <v>0</v>
      </c>
      <c r="AL1686" s="99">
        <f>SUMIFS(通讯通路门店!$BC:$BC,通讯通路门店!$S:$S,$G1686)</f>
        <v>0</v>
      </c>
      <c r="AM1686" s="99">
        <f>SUMIFS(通讯通路门店!$BD:$BD,通讯通路门店!$S:$S,$G1686)</f>
        <v>0</v>
      </c>
      <c r="AN1686" s="99">
        <f>SUMIFS(通讯通路门店!$BF:$BF,通讯通路门店!$S:$S,$G1686)</f>
        <v>0</v>
      </c>
      <c r="AO1686" s="99">
        <f t="shared" si="132"/>
        <v>0</v>
      </c>
      <c r="AP1686" s="99">
        <f>SUMIFS(通讯通路门店!$K:$K,通讯通路门店!$S:$S,$G1686)</f>
        <v>0</v>
      </c>
      <c r="AQ1686" s="83"/>
      <c r="AR1686" s="99">
        <f>SUMIFS(通讯通路门店!$T:$T,通讯通路门店!$S:$S,$G1686)</f>
        <v>0</v>
      </c>
      <c r="AS1686" s="99">
        <f>SUMIFS(通讯通路门店!$U:$U,通讯通路门店!$S:$S,$G1686)</f>
        <v>0</v>
      </c>
      <c r="AT1686" s="99">
        <f>SUMIFS(通讯通路门店!$V:$V,通讯通路门店!$S:$S,$G1686)</f>
        <v>0</v>
      </c>
      <c r="AU1686" s="99">
        <f>SUMIFS(通讯通路门店!$W:$W,通讯通路门店!$S:$S,$G1686)</f>
        <v>0</v>
      </c>
      <c r="AV1686" s="99">
        <f>SUMIFS(通讯通路门店!$Z:$Z,通讯通路门店!$S:$S,$G1686)</f>
        <v>0</v>
      </c>
      <c r="AW1686" s="99">
        <f>SUMIFS(通讯通路门店!$AB:$AB,通讯通路门店!$S:$S,$G1686)</f>
        <v>0</v>
      </c>
      <c r="AX1686" s="99">
        <f>SUMIFS(通讯通路门店!$X:$X,通讯通路门店!$S:$S,$G1686)</f>
        <v>0</v>
      </c>
      <c r="AY1686" s="99">
        <f>SUMIFS(通讯通路门店!$Y:$Y,通讯通路门店!$S:$S,$G1686)</f>
        <v>0</v>
      </c>
      <c r="AZ1686" s="99">
        <f>SUMIFS(通讯通路门店!$AA:$AA,通讯通路门店!$S:$S,$G1686)</f>
        <v>0</v>
      </c>
      <c r="BA1686" s="99">
        <f t="shared" si="133"/>
        <v>0</v>
      </c>
      <c r="BB1686" s="99">
        <f t="shared" si="134"/>
        <v>0</v>
      </c>
      <c r="BC1686" s="99">
        <f>SUMIFS(通讯通路门店!$W:$W,通讯通路门店!$S:$S,$G1686,通讯通路门店!$J:$J,"荣耀体验店")+SUMIFS(通讯通路门店!$W:$W,通讯通路门店!$S:$S,$G1686,通讯通路门店!$J:$J,"荣耀授权专卖店")</f>
        <v>0</v>
      </c>
      <c r="BD1686" s="99">
        <f>SUMIFS(通讯通路门店!$Z:$Z,通讯通路门店!$S:$S,$G1686,通讯通路门店!$J:$J,"VIVO体验店")</f>
        <v>0</v>
      </c>
      <c r="BE1686" s="99">
        <f>SUMIFS(通讯通路门店!$AB:$AB,通讯通路门店!$S:$S,$G1686,通讯通路门店!$J:$J,"OPPO体验店")</f>
        <v>0</v>
      </c>
      <c r="BF1686" s="99">
        <f>SUMIFS(通讯通路门店!$X:$X,通讯通路门店!$S:$S,$G1686,通讯通路门店!$J:$J,"华为授权体验店")+SUMIFS(通讯通路门店!$AA:$AA,通讯通路门店!$S:$S,$G1686,通讯通路门店!$J:$J,"华为堡垒店")</f>
        <v>0</v>
      </c>
      <c r="BG1686" s="99">
        <f>SUMIFS(通讯通路门店!$Y:$Y,通讯通路门店!$S:$S,$G1686,通讯通路门店!$J:$J,"小米体验店")</f>
        <v>0</v>
      </c>
      <c r="BH1686" s="99">
        <f>SUMIFS(通讯通路门店!$AA:$AA,通讯通路门店!$S:$S,$G1686,通讯通路门店!$J:$J,"苹果体验店")</f>
        <v>0</v>
      </c>
      <c r="BI1686" s="99">
        <f>SUMIFS(通讯通路门店!$K:$K,通讯通路门店!$S:$S,$G1686,通讯通路门店!$J:$J,"其他品牌专卖店")</f>
        <v>0</v>
      </c>
      <c r="BJ1686" s="99">
        <f>SUMIFS(通讯通路门店!$AC:$AC,通讯通路门店!$S:$S,$G1686)</f>
        <v>0</v>
      </c>
      <c r="BK1686" s="99">
        <f>SUMIFS(通讯通路门店!$AD:$AD,通讯通路门店!$S:$S,$G1686)</f>
        <v>0</v>
      </c>
      <c r="BL1686" s="99">
        <f>SUMIFS(通讯通路门店!$AE:$AE,通讯通路门店!$S:$S,$G1686)</f>
        <v>0</v>
      </c>
      <c r="BM1686" s="99">
        <f>SUMIFS(通讯通路门店!$AF:$AF,通讯通路门店!$S:$S,$G1686)</f>
        <v>0</v>
      </c>
      <c r="BN1686" s="99">
        <f>SUMIFS(通讯通路门店!$AG:$AG,通讯通路门店!$S:$S,$G1686)</f>
        <v>0</v>
      </c>
      <c r="BO1686" s="99">
        <f>SUMIFS(通讯通路门店!$AH:$AH,通讯通路门店!$S:$S,$G1686)</f>
        <v>0</v>
      </c>
      <c r="BP1686" s="99">
        <f>SUMIFS(通讯通路门店!$AI:$AI,通讯通路门店!$S:$S,$G1686)</f>
        <v>0</v>
      </c>
      <c r="BQ1686" s="83"/>
    </row>
    <row r="1687" spans="1:69">
      <c r="A1687" s="99" t="str">
        <f>IFERROR(_xlfn.XLOOKUP($G1687,通讯通路门店!$S$4:$S$993931,通讯通路门店!$A$4:$A$993931,0,0),"")</f>
        <v>海南省</v>
      </c>
      <c r="B1687" s="99" t="str">
        <f>IFERROR(_xlfn.XLOOKUP($G1687,通讯通路门店!$S$4:$S$993931,通讯通路门店!$B$4:$B$993931,0,0),"")</f>
        <v>东方市</v>
      </c>
      <c r="C1687" s="99" t="str">
        <f>IFERROR(_xlfn.XLOOKUP($G1687,通讯通路门店!$S$4:$S$993931,通讯通路门店!$C$4:$C$993931,0,0),"")</f>
        <v>东方市</v>
      </c>
      <c r="D1687" s="99" t="str">
        <f>IFERROR(_xlfn.XLOOKUP($G1687,通讯通路门店!$S$4:$S$993931,通讯通路门店!$D$4:$D$993931,0,0),"")</f>
        <v>八所镇</v>
      </c>
      <c r="E1687" s="83"/>
      <c r="F1687" s="83"/>
      <c r="G1687" s="101"/>
      <c r="H1687" s="102">
        <f>IFERROR(_xlfn.XLOOKUP($G1687,通讯通路门店!$S$4:$S$993931,通讯通路门店!$R$4:$R$993931,0,0),"")</f>
        <v>0</v>
      </c>
      <c r="I1687" s="83"/>
      <c r="J1687" s="83"/>
      <c r="K1687" s="83"/>
      <c r="L1687" s="83"/>
      <c r="M1687" s="83"/>
      <c r="N1687" s="83"/>
      <c r="O1687" s="83"/>
      <c r="P1687" s="83"/>
      <c r="Q1687" s="83"/>
      <c r="R1687" s="83"/>
      <c r="S1687" s="83"/>
      <c r="T1687" s="83"/>
      <c r="U1687" s="99">
        <f>COUNTIF(通讯通路门店!$S:$S,$G1687)</f>
        <v>0</v>
      </c>
      <c r="V1687" s="99">
        <f>COUNTIFS(通讯通路门店!$S:$S,$G1687,通讯通路门店!$J:$J,"综合卖场")</f>
        <v>0</v>
      </c>
      <c r="W1687" s="99">
        <f>SUMIFS(通讯通路门店!$AJ:$AJ,通讯通路门店!$S:$S,通讯客户沙盘!$G1687)</f>
        <v>0</v>
      </c>
      <c r="X1687" s="99">
        <f t="shared" si="130"/>
        <v>0</v>
      </c>
      <c r="Y1687" s="99">
        <f>COUNTIFS(通讯通路门店!$S:$S,$G1687,通讯通路门店!$J:$J,"荣耀体验店")+COUNTIFS(通讯通路门店!$S:$S,$G1687,通讯通路门店!$J:$J,"荣耀授权专卖店")</f>
        <v>0</v>
      </c>
      <c r="Z1687" s="99">
        <f>COUNTIFS(通讯通路门店!$S:$S,$G1687,通讯通路门店!$J:$J,"VIVO体验店")</f>
        <v>0</v>
      </c>
      <c r="AA1687" s="99">
        <f>COUNTIFS(通讯通路门店!$S:$S,$G1687,通讯通路门店!$J:$J,"OPPO体验店")</f>
        <v>0</v>
      </c>
      <c r="AB1687" s="99">
        <f>COUNTIFS(通讯通路门店!$S:$S,$G1687,通讯通路门店!$J:$J,"华为授权体验店")+COUNTIFS(通讯通路门店!$S:$S,$G1687,通讯通路门店!$J:$J,"华为堡垒店")</f>
        <v>0</v>
      </c>
      <c r="AC1687" s="99">
        <f>COUNTIFS(通讯通路门店!$S:$S,$G1687,通讯通路门店!$J:$J,"小米体验店")</f>
        <v>0</v>
      </c>
      <c r="AD1687" s="99">
        <f>COUNTIFS(通讯通路门店!$S:$S,$G1687,通讯通路门店!$J:$J,"苹果体验店")</f>
        <v>0</v>
      </c>
      <c r="AE1687" s="99">
        <f>COUNTIFS(通讯通路门店!$S:$S,$G1687,通讯通路门店!$J:$J,"其他品牌专卖店")</f>
        <v>0</v>
      </c>
      <c r="AF1687" s="99">
        <f>SUMIFS(通讯通路门店!$BI:$BI,通讯通路门店!$S:$S,$G1687)</f>
        <v>0</v>
      </c>
      <c r="AG1687" s="99">
        <f>SUMIFS(通讯通路门店!$BH:$BH,通讯通路门店!$S:$S,$G1687)</f>
        <v>0</v>
      </c>
      <c r="AH1687" s="99">
        <f t="shared" si="131"/>
        <v>0</v>
      </c>
      <c r="AI1687" s="99">
        <f>SUMIFS(通讯通路门店!$BB:$BB,通讯通路门店!$S:$S,$G1687)</f>
        <v>0</v>
      </c>
      <c r="AJ1687" s="99">
        <f>SUMIFS(通讯通路门店!$BE:$BE,通讯通路门店!$S:$S,$G1687)</f>
        <v>0</v>
      </c>
      <c r="AK1687" s="99">
        <f>SUMIFS(通讯通路门店!$BG:$BG,通讯通路门店!$S:$S,$G1687)</f>
        <v>0</v>
      </c>
      <c r="AL1687" s="99">
        <f>SUMIFS(通讯通路门店!$BC:$BC,通讯通路门店!$S:$S,$G1687)</f>
        <v>0</v>
      </c>
      <c r="AM1687" s="99">
        <f>SUMIFS(通讯通路门店!$BD:$BD,通讯通路门店!$S:$S,$G1687)</f>
        <v>0</v>
      </c>
      <c r="AN1687" s="99">
        <f>SUMIFS(通讯通路门店!$BF:$BF,通讯通路门店!$S:$S,$G1687)</f>
        <v>0</v>
      </c>
      <c r="AO1687" s="99">
        <f t="shared" si="132"/>
        <v>0</v>
      </c>
      <c r="AP1687" s="99">
        <f>SUMIFS(通讯通路门店!$K:$K,通讯通路门店!$S:$S,$G1687)</f>
        <v>0</v>
      </c>
      <c r="AQ1687" s="83"/>
      <c r="AR1687" s="99">
        <f>SUMIFS(通讯通路门店!$T:$T,通讯通路门店!$S:$S,$G1687)</f>
        <v>0</v>
      </c>
      <c r="AS1687" s="99">
        <f>SUMIFS(通讯通路门店!$U:$U,通讯通路门店!$S:$S,$G1687)</f>
        <v>0</v>
      </c>
      <c r="AT1687" s="99">
        <f>SUMIFS(通讯通路门店!$V:$V,通讯通路门店!$S:$S,$G1687)</f>
        <v>0</v>
      </c>
      <c r="AU1687" s="99">
        <f>SUMIFS(通讯通路门店!$W:$W,通讯通路门店!$S:$S,$G1687)</f>
        <v>0</v>
      </c>
      <c r="AV1687" s="99">
        <f>SUMIFS(通讯通路门店!$Z:$Z,通讯通路门店!$S:$S,$G1687)</f>
        <v>0</v>
      </c>
      <c r="AW1687" s="99">
        <f>SUMIFS(通讯通路门店!$AB:$AB,通讯通路门店!$S:$S,$G1687)</f>
        <v>0</v>
      </c>
      <c r="AX1687" s="99">
        <f>SUMIFS(通讯通路门店!$X:$X,通讯通路门店!$S:$S,$G1687)</f>
        <v>0</v>
      </c>
      <c r="AY1687" s="99">
        <f>SUMIFS(通讯通路门店!$Y:$Y,通讯通路门店!$S:$S,$G1687)</f>
        <v>0</v>
      </c>
      <c r="AZ1687" s="99">
        <f>SUMIFS(通讯通路门店!$AA:$AA,通讯通路门店!$S:$S,$G1687)</f>
        <v>0</v>
      </c>
      <c r="BA1687" s="99">
        <f t="shared" si="133"/>
        <v>0</v>
      </c>
      <c r="BB1687" s="99">
        <f t="shared" si="134"/>
        <v>0</v>
      </c>
      <c r="BC1687" s="99">
        <f>SUMIFS(通讯通路门店!$W:$W,通讯通路门店!$S:$S,$G1687,通讯通路门店!$J:$J,"荣耀体验店")+SUMIFS(通讯通路门店!$W:$W,通讯通路门店!$S:$S,$G1687,通讯通路门店!$J:$J,"荣耀授权专卖店")</f>
        <v>0</v>
      </c>
      <c r="BD1687" s="99">
        <f>SUMIFS(通讯通路门店!$Z:$Z,通讯通路门店!$S:$S,$G1687,通讯通路门店!$J:$J,"VIVO体验店")</f>
        <v>0</v>
      </c>
      <c r="BE1687" s="99">
        <f>SUMIFS(通讯通路门店!$AB:$AB,通讯通路门店!$S:$S,$G1687,通讯通路门店!$J:$J,"OPPO体验店")</f>
        <v>0</v>
      </c>
      <c r="BF1687" s="99">
        <f>SUMIFS(通讯通路门店!$X:$X,通讯通路门店!$S:$S,$G1687,通讯通路门店!$J:$J,"华为授权体验店")+SUMIFS(通讯通路门店!$AA:$AA,通讯通路门店!$S:$S,$G1687,通讯通路门店!$J:$J,"华为堡垒店")</f>
        <v>0</v>
      </c>
      <c r="BG1687" s="99">
        <f>SUMIFS(通讯通路门店!$Y:$Y,通讯通路门店!$S:$S,$G1687,通讯通路门店!$J:$J,"小米体验店")</f>
        <v>0</v>
      </c>
      <c r="BH1687" s="99">
        <f>SUMIFS(通讯通路门店!$AA:$AA,通讯通路门店!$S:$S,$G1687,通讯通路门店!$J:$J,"苹果体验店")</f>
        <v>0</v>
      </c>
      <c r="BI1687" s="99">
        <f>SUMIFS(通讯通路门店!$K:$K,通讯通路门店!$S:$S,$G1687,通讯通路门店!$J:$J,"其他品牌专卖店")</f>
        <v>0</v>
      </c>
      <c r="BJ1687" s="99">
        <f>SUMIFS(通讯通路门店!$AC:$AC,通讯通路门店!$S:$S,$G1687)</f>
        <v>0</v>
      </c>
      <c r="BK1687" s="99">
        <f>SUMIFS(通讯通路门店!$AD:$AD,通讯通路门店!$S:$S,$G1687)</f>
        <v>0</v>
      </c>
      <c r="BL1687" s="99">
        <f>SUMIFS(通讯通路门店!$AE:$AE,通讯通路门店!$S:$S,$G1687)</f>
        <v>0</v>
      </c>
      <c r="BM1687" s="99">
        <f>SUMIFS(通讯通路门店!$AF:$AF,通讯通路门店!$S:$S,$G1687)</f>
        <v>0</v>
      </c>
      <c r="BN1687" s="99">
        <f>SUMIFS(通讯通路门店!$AG:$AG,通讯通路门店!$S:$S,$G1687)</f>
        <v>0</v>
      </c>
      <c r="BO1687" s="99">
        <f>SUMIFS(通讯通路门店!$AH:$AH,通讯通路门店!$S:$S,$G1687)</f>
        <v>0</v>
      </c>
      <c r="BP1687" s="99">
        <f>SUMIFS(通讯通路门店!$AI:$AI,通讯通路门店!$S:$S,$G1687)</f>
        <v>0</v>
      </c>
      <c r="BQ1687" s="83"/>
    </row>
    <row r="1688" spans="1:69">
      <c r="A1688" s="99" t="str">
        <f>IFERROR(_xlfn.XLOOKUP($G1688,通讯通路门店!$S$4:$S$993931,通讯通路门店!$A$4:$A$993931,0,0),"")</f>
        <v>海南省</v>
      </c>
      <c r="B1688" s="99" t="str">
        <f>IFERROR(_xlfn.XLOOKUP($G1688,通讯通路门店!$S$4:$S$993931,通讯通路门店!$B$4:$B$993931,0,0),"")</f>
        <v>东方市</v>
      </c>
      <c r="C1688" s="99" t="str">
        <f>IFERROR(_xlfn.XLOOKUP($G1688,通讯通路门店!$S$4:$S$993931,通讯通路门店!$C$4:$C$993931,0,0),"")</f>
        <v>东方市</v>
      </c>
      <c r="D1688" s="99" t="str">
        <f>IFERROR(_xlfn.XLOOKUP($G1688,通讯通路门店!$S$4:$S$993931,通讯通路门店!$D$4:$D$993931,0,0),"")</f>
        <v>八所镇</v>
      </c>
      <c r="E1688" s="83"/>
      <c r="F1688" s="83"/>
      <c r="G1688" s="101"/>
      <c r="H1688" s="102">
        <f>IFERROR(_xlfn.XLOOKUP($G1688,通讯通路门店!$S$4:$S$993931,通讯通路门店!$R$4:$R$993931,0,0),"")</f>
        <v>0</v>
      </c>
      <c r="I1688" s="83"/>
      <c r="J1688" s="83"/>
      <c r="K1688" s="83"/>
      <c r="L1688" s="83"/>
      <c r="M1688" s="83"/>
      <c r="N1688" s="83"/>
      <c r="O1688" s="83"/>
      <c r="P1688" s="83"/>
      <c r="Q1688" s="83"/>
      <c r="R1688" s="83"/>
      <c r="S1688" s="83"/>
      <c r="T1688" s="83"/>
      <c r="U1688" s="99">
        <f>COUNTIF(通讯通路门店!$S:$S,$G1688)</f>
        <v>0</v>
      </c>
      <c r="V1688" s="99">
        <f>COUNTIFS(通讯通路门店!$S:$S,$G1688,通讯通路门店!$J:$J,"综合卖场")</f>
        <v>0</v>
      </c>
      <c r="W1688" s="99">
        <f>SUMIFS(通讯通路门店!$AJ:$AJ,通讯通路门店!$S:$S,通讯客户沙盘!$G1688)</f>
        <v>0</v>
      </c>
      <c r="X1688" s="99">
        <f t="shared" si="130"/>
        <v>0</v>
      </c>
      <c r="Y1688" s="99">
        <f>COUNTIFS(通讯通路门店!$S:$S,$G1688,通讯通路门店!$J:$J,"荣耀体验店")+COUNTIFS(通讯通路门店!$S:$S,$G1688,通讯通路门店!$J:$J,"荣耀授权专卖店")</f>
        <v>0</v>
      </c>
      <c r="Z1688" s="99">
        <f>COUNTIFS(通讯通路门店!$S:$S,$G1688,通讯通路门店!$J:$J,"VIVO体验店")</f>
        <v>0</v>
      </c>
      <c r="AA1688" s="99">
        <f>COUNTIFS(通讯通路门店!$S:$S,$G1688,通讯通路门店!$J:$J,"OPPO体验店")</f>
        <v>0</v>
      </c>
      <c r="AB1688" s="99">
        <f>COUNTIFS(通讯通路门店!$S:$S,$G1688,通讯通路门店!$J:$J,"华为授权体验店")+COUNTIFS(通讯通路门店!$S:$S,$G1688,通讯通路门店!$J:$J,"华为堡垒店")</f>
        <v>0</v>
      </c>
      <c r="AC1688" s="99">
        <f>COUNTIFS(通讯通路门店!$S:$S,$G1688,通讯通路门店!$J:$J,"小米体验店")</f>
        <v>0</v>
      </c>
      <c r="AD1688" s="99">
        <f>COUNTIFS(通讯通路门店!$S:$S,$G1688,通讯通路门店!$J:$J,"苹果体验店")</f>
        <v>0</v>
      </c>
      <c r="AE1688" s="99">
        <f>COUNTIFS(通讯通路门店!$S:$S,$G1688,通讯通路门店!$J:$J,"其他品牌专卖店")</f>
        <v>0</v>
      </c>
      <c r="AF1688" s="99">
        <f>SUMIFS(通讯通路门店!$BI:$BI,通讯通路门店!$S:$S,$G1688)</f>
        <v>0</v>
      </c>
      <c r="AG1688" s="99">
        <f>SUMIFS(通讯通路门店!$BH:$BH,通讯通路门店!$S:$S,$G1688)</f>
        <v>0</v>
      </c>
      <c r="AH1688" s="99">
        <f t="shared" si="131"/>
        <v>0</v>
      </c>
      <c r="AI1688" s="99">
        <f>SUMIFS(通讯通路门店!$BB:$BB,通讯通路门店!$S:$S,$G1688)</f>
        <v>0</v>
      </c>
      <c r="AJ1688" s="99">
        <f>SUMIFS(通讯通路门店!$BE:$BE,通讯通路门店!$S:$S,$G1688)</f>
        <v>0</v>
      </c>
      <c r="AK1688" s="99">
        <f>SUMIFS(通讯通路门店!$BG:$BG,通讯通路门店!$S:$S,$G1688)</f>
        <v>0</v>
      </c>
      <c r="AL1688" s="99">
        <f>SUMIFS(通讯通路门店!$BC:$BC,通讯通路门店!$S:$S,$G1688)</f>
        <v>0</v>
      </c>
      <c r="AM1688" s="99">
        <f>SUMIFS(通讯通路门店!$BD:$BD,通讯通路门店!$S:$S,$G1688)</f>
        <v>0</v>
      </c>
      <c r="AN1688" s="99">
        <f>SUMIFS(通讯通路门店!$BF:$BF,通讯通路门店!$S:$S,$G1688)</f>
        <v>0</v>
      </c>
      <c r="AO1688" s="99">
        <f t="shared" si="132"/>
        <v>0</v>
      </c>
      <c r="AP1688" s="99">
        <f>SUMIFS(通讯通路门店!$K:$K,通讯通路门店!$S:$S,$G1688)</f>
        <v>0</v>
      </c>
      <c r="AQ1688" s="83"/>
      <c r="AR1688" s="99">
        <f>SUMIFS(通讯通路门店!$T:$T,通讯通路门店!$S:$S,$G1688)</f>
        <v>0</v>
      </c>
      <c r="AS1688" s="99">
        <f>SUMIFS(通讯通路门店!$U:$U,通讯通路门店!$S:$S,$G1688)</f>
        <v>0</v>
      </c>
      <c r="AT1688" s="99">
        <f>SUMIFS(通讯通路门店!$V:$V,通讯通路门店!$S:$S,$G1688)</f>
        <v>0</v>
      </c>
      <c r="AU1688" s="99">
        <f>SUMIFS(通讯通路门店!$W:$W,通讯通路门店!$S:$S,$G1688)</f>
        <v>0</v>
      </c>
      <c r="AV1688" s="99">
        <f>SUMIFS(通讯通路门店!$Z:$Z,通讯通路门店!$S:$S,$G1688)</f>
        <v>0</v>
      </c>
      <c r="AW1688" s="99">
        <f>SUMIFS(通讯通路门店!$AB:$AB,通讯通路门店!$S:$S,$G1688)</f>
        <v>0</v>
      </c>
      <c r="AX1688" s="99">
        <f>SUMIFS(通讯通路门店!$X:$X,通讯通路门店!$S:$S,$G1688)</f>
        <v>0</v>
      </c>
      <c r="AY1688" s="99">
        <f>SUMIFS(通讯通路门店!$Y:$Y,通讯通路门店!$S:$S,$G1688)</f>
        <v>0</v>
      </c>
      <c r="AZ1688" s="99">
        <f>SUMIFS(通讯通路门店!$AA:$AA,通讯通路门店!$S:$S,$G1688)</f>
        <v>0</v>
      </c>
      <c r="BA1688" s="99">
        <f t="shared" si="133"/>
        <v>0</v>
      </c>
      <c r="BB1688" s="99">
        <f t="shared" si="134"/>
        <v>0</v>
      </c>
      <c r="BC1688" s="99">
        <f>SUMIFS(通讯通路门店!$W:$W,通讯通路门店!$S:$S,$G1688,通讯通路门店!$J:$J,"荣耀体验店")+SUMIFS(通讯通路门店!$W:$W,通讯通路门店!$S:$S,$G1688,通讯通路门店!$J:$J,"荣耀授权专卖店")</f>
        <v>0</v>
      </c>
      <c r="BD1688" s="99">
        <f>SUMIFS(通讯通路门店!$Z:$Z,通讯通路门店!$S:$S,$G1688,通讯通路门店!$J:$J,"VIVO体验店")</f>
        <v>0</v>
      </c>
      <c r="BE1688" s="99">
        <f>SUMIFS(通讯通路门店!$AB:$AB,通讯通路门店!$S:$S,$G1688,通讯通路门店!$J:$J,"OPPO体验店")</f>
        <v>0</v>
      </c>
      <c r="BF1688" s="99">
        <f>SUMIFS(通讯通路门店!$X:$X,通讯通路门店!$S:$S,$G1688,通讯通路门店!$J:$J,"华为授权体验店")+SUMIFS(通讯通路门店!$AA:$AA,通讯通路门店!$S:$S,$G1688,通讯通路门店!$J:$J,"华为堡垒店")</f>
        <v>0</v>
      </c>
      <c r="BG1688" s="99">
        <f>SUMIFS(通讯通路门店!$Y:$Y,通讯通路门店!$S:$S,$G1688,通讯通路门店!$J:$J,"小米体验店")</f>
        <v>0</v>
      </c>
      <c r="BH1688" s="99">
        <f>SUMIFS(通讯通路门店!$AA:$AA,通讯通路门店!$S:$S,$G1688,通讯通路门店!$J:$J,"苹果体验店")</f>
        <v>0</v>
      </c>
      <c r="BI1688" s="99">
        <f>SUMIFS(通讯通路门店!$K:$K,通讯通路门店!$S:$S,$G1688,通讯通路门店!$J:$J,"其他品牌专卖店")</f>
        <v>0</v>
      </c>
      <c r="BJ1688" s="99">
        <f>SUMIFS(通讯通路门店!$AC:$AC,通讯通路门店!$S:$S,$G1688)</f>
        <v>0</v>
      </c>
      <c r="BK1688" s="99">
        <f>SUMIFS(通讯通路门店!$AD:$AD,通讯通路门店!$S:$S,$G1688)</f>
        <v>0</v>
      </c>
      <c r="BL1688" s="99">
        <f>SUMIFS(通讯通路门店!$AE:$AE,通讯通路门店!$S:$S,$G1688)</f>
        <v>0</v>
      </c>
      <c r="BM1688" s="99">
        <f>SUMIFS(通讯通路门店!$AF:$AF,通讯通路门店!$S:$S,$G1688)</f>
        <v>0</v>
      </c>
      <c r="BN1688" s="99">
        <f>SUMIFS(通讯通路门店!$AG:$AG,通讯通路门店!$S:$S,$G1688)</f>
        <v>0</v>
      </c>
      <c r="BO1688" s="99">
        <f>SUMIFS(通讯通路门店!$AH:$AH,通讯通路门店!$S:$S,$G1688)</f>
        <v>0</v>
      </c>
      <c r="BP1688" s="99">
        <f>SUMIFS(通讯通路门店!$AI:$AI,通讯通路门店!$S:$S,$G1688)</f>
        <v>0</v>
      </c>
      <c r="BQ1688" s="83"/>
    </row>
    <row r="1689" spans="1:69">
      <c r="A1689" s="99" t="str">
        <f>IFERROR(_xlfn.XLOOKUP($G1689,通讯通路门店!$S$4:$S$993931,通讯通路门店!$A$4:$A$993931,0,0),"")</f>
        <v>海南省</v>
      </c>
      <c r="B1689" s="99" t="str">
        <f>IFERROR(_xlfn.XLOOKUP($G1689,通讯通路门店!$S$4:$S$993931,通讯通路门店!$B$4:$B$993931,0,0),"")</f>
        <v>东方市</v>
      </c>
      <c r="C1689" s="99" t="str">
        <f>IFERROR(_xlfn.XLOOKUP($G1689,通讯通路门店!$S$4:$S$993931,通讯通路门店!$C$4:$C$993931,0,0),"")</f>
        <v>东方市</v>
      </c>
      <c r="D1689" s="99" t="str">
        <f>IFERROR(_xlfn.XLOOKUP($G1689,通讯通路门店!$S$4:$S$993931,通讯通路门店!$D$4:$D$993931,0,0),"")</f>
        <v>八所镇</v>
      </c>
      <c r="E1689" s="83"/>
      <c r="F1689" s="83"/>
      <c r="G1689" s="101"/>
      <c r="H1689" s="102">
        <f>IFERROR(_xlfn.XLOOKUP($G1689,通讯通路门店!$S$4:$S$993931,通讯通路门店!$R$4:$R$993931,0,0),"")</f>
        <v>0</v>
      </c>
      <c r="I1689" s="83"/>
      <c r="J1689" s="83"/>
      <c r="K1689" s="83"/>
      <c r="L1689" s="83"/>
      <c r="M1689" s="83"/>
      <c r="N1689" s="83"/>
      <c r="O1689" s="83"/>
      <c r="P1689" s="83"/>
      <c r="Q1689" s="83"/>
      <c r="R1689" s="83"/>
      <c r="S1689" s="83"/>
      <c r="T1689" s="83"/>
      <c r="U1689" s="99">
        <f>COUNTIF(通讯通路门店!$S:$S,$G1689)</f>
        <v>0</v>
      </c>
      <c r="V1689" s="99">
        <f>COUNTIFS(通讯通路门店!$S:$S,$G1689,通讯通路门店!$J:$J,"综合卖场")</f>
        <v>0</v>
      </c>
      <c r="W1689" s="99">
        <f>SUMIFS(通讯通路门店!$AJ:$AJ,通讯通路门店!$S:$S,通讯客户沙盘!$G1689)</f>
        <v>0</v>
      </c>
      <c r="X1689" s="99">
        <f t="shared" si="130"/>
        <v>0</v>
      </c>
      <c r="Y1689" s="99">
        <f>COUNTIFS(通讯通路门店!$S:$S,$G1689,通讯通路门店!$J:$J,"荣耀体验店")+COUNTIFS(通讯通路门店!$S:$S,$G1689,通讯通路门店!$J:$J,"荣耀授权专卖店")</f>
        <v>0</v>
      </c>
      <c r="Z1689" s="99">
        <f>COUNTIFS(通讯通路门店!$S:$S,$G1689,通讯通路门店!$J:$J,"VIVO体验店")</f>
        <v>0</v>
      </c>
      <c r="AA1689" s="99">
        <f>COUNTIFS(通讯通路门店!$S:$S,$G1689,通讯通路门店!$J:$J,"OPPO体验店")</f>
        <v>0</v>
      </c>
      <c r="AB1689" s="99">
        <f>COUNTIFS(通讯通路门店!$S:$S,$G1689,通讯通路门店!$J:$J,"华为授权体验店")+COUNTIFS(通讯通路门店!$S:$S,$G1689,通讯通路门店!$J:$J,"华为堡垒店")</f>
        <v>0</v>
      </c>
      <c r="AC1689" s="99">
        <f>COUNTIFS(通讯通路门店!$S:$S,$G1689,通讯通路门店!$J:$J,"小米体验店")</f>
        <v>0</v>
      </c>
      <c r="AD1689" s="99">
        <f>COUNTIFS(通讯通路门店!$S:$S,$G1689,通讯通路门店!$J:$J,"苹果体验店")</f>
        <v>0</v>
      </c>
      <c r="AE1689" s="99">
        <f>COUNTIFS(通讯通路门店!$S:$S,$G1689,通讯通路门店!$J:$J,"其他品牌专卖店")</f>
        <v>0</v>
      </c>
      <c r="AF1689" s="99">
        <f>SUMIFS(通讯通路门店!$BI:$BI,通讯通路门店!$S:$S,$G1689)</f>
        <v>0</v>
      </c>
      <c r="AG1689" s="99">
        <f>SUMIFS(通讯通路门店!$BH:$BH,通讯通路门店!$S:$S,$G1689)</f>
        <v>0</v>
      </c>
      <c r="AH1689" s="99">
        <f t="shared" si="131"/>
        <v>0</v>
      </c>
      <c r="AI1689" s="99">
        <f>SUMIFS(通讯通路门店!$BB:$BB,通讯通路门店!$S:$S,$G1689)</f>
        <v>0</v>
      </c>
      <c r="AJ1689" s="99">
        <f>SUMIFS(通讯通路门店!$BE:$BE,通讯通路门店!$S:$S,$G1689)</f>
        <v>0</v>
      </c>
      <c r="AK1689" s="99">
        <f>SUMIFS(通讯通路门店!$BG:$BG,通讯通路门店!$S:$S,$G1689)</f>
        <v>0</v>
      </c>
      <c r="AL1689" s="99">
        <f>SUMIFS(通讯通路门店!$BC:$BC,通讯通路门店!$S:$S,$G1689)</f>
        <v>0</v>
      </c>
      <c r="AM1689" s="99">
        <f>SUMIFS(通讯通路门店!$BD:$BD,通讯通路门店!$S:$S,$G1689)</f>
        <v>0</v>
      </c>
      <c r="AN1689" s="99">
        <f>SUMIFS(通讯通路门店!$BF:$BF,通讯通路门店!$S:$S,$G1689)</f>
        <v>0</v>
      </c>
      <c r="AO1689" s="99">
        <f t="shared" si="132"/>
        <v>0</v>
      </c>
      <c r="AP1689" s="99">
        <f>SUMIFS(通讯通路门店!$K:$K,通讯通路门店!$S:$S,$G1689)</f>
        <v>0</v>
      </c>
      <c r="AQ1689" s="83"/>
      <c r="AR1689" s="99">
        <f>SUMIFS(通讯通路门店!$T:$T,通讯通路门店!$S:$S,$G1689)</f>
        <v>0</v>
      </c>
      <c r="AS1689" s="99">
        <f>SUMIFS(通讯通路门店!$U:$U,通讯通路门店!$S:$S,$G1689)</f>
        <v>0</v>
      </c>
      <c r="AT1689" s="99">
        <f>SUMIFS(通讯通路门店!$V:$V,通讯通路门店!$S:$S,$G1689)</f>
        <v>0</v>
      </c>
      <c r="AU1689" s="99">
        <f>SUMIFS(通讯通路门店!$W:$W,通讯通路门店!$S:$S,$G1689)</f>
        <v>0</v>
      </c>
      <c r="AV1689" s="99">
        <f>SUMIFS(通讯通路门店!$Z:$Z,通讯通路门店!$S:$S,$G1689)</f>
        <v>0</v>
      </c>
      <c r="AW1689" s="99">
        <f>SUMIFS(通讯通路门店!$AB:$AB,通讯通路门店!$S:$S,$G1689)</f>
        <v>0</v>
      </c>
      <c r="AX1689" s="99">
        <f>SUMIFS(通讯通路门店!$X:$X,通讯通路门店!$S:$S,$G1689)</f>
        <v>0</v>
      </c>
      <c r="AY1689" s="99">
        <f>SUMIFS(通讯通路门店!$Y:$Y,通讯通路门店!$S:$S,$G1689)</f>
        <v>0</v>
      </c>
      <c r="AZ1689" s="99">
        <f>SUMIFS(通讯通路门店!$AA:$AA,通讯通路门店!$S:$S,$G1689)</f>
        <v>0</v>
      </c>
      <c r="BA1689" s="99">
        <f t="shared" si="133"/>
        <v>0</v>
      </c>
      <c r="BB1689" s="99">
        <f t="shared" si="134"/>
        <v>0</v>
      </c>
      <c r="BC1689" s="99">
        <f>SUMIFS(通讯通路门店!$W:$W,通讯通路门店!$S:$S,$G1689,通讯通路门店!$J:$J,"荣耀体验店")+SUMIFS(通讯通路门店!$W:$W,通讯通路门店!$S:$S,$G1689,通讯通路门店!$J:$J,"荣耀授权专卖店")</f>
        <v>0</v>
      </c>
      <c r="BD1689" s="99">
        <f>SUMIFS(通讯通路门店!$Z:$Z,通讯通路门店!$S:$S,$G1689,通讯通路门店!$J:$J,"VIVO体验店")</f>
        <v>0</v>
      </c>
      <c r="BE1689" s="99">
        <f>SUMIFS(通讯通路门店!$AB:$AB,通讯通路门店!$S:$S,$G1689,通讯通路门店!$J:$J,"OPPO体验店")</f>
        <v>0</v>
      </c>
      <c r="BF1689" s="99">
        <f>SUMIFS(通讯通路门店!$X:$X,通讯通路门店!$S:$S,$G1689,通讯通路门店!$J:$J,"华为授权体验店")+SUMIFS(通讯通路门店!$AA:$AA,通讯通路门店!$S:$S,$G1689,通讯通路门店!$J:$J,"华为堡垒店")</f>
        <v>0</v>
      </c>
      <c r="BG1689" s="99">
        <f>SUMIFS(通讯通路门店!$Y:$Y,通讯通路门店!$S:$S,$G1689,通讯通路门店!$J:$J,"小米体验店")</f>
        <v>0</v>
      </c>
      <c r="BH1689" s="99">
        <f>SUMIFS(通讯通路门店!$AA:$AA,通讯通路门店!$S:$S,$G1689,通讯通路门店!$J:$J,"苹果体验店")</f>
        <v>0</v>
      </c>
      <c r="BI1689" s="99">
        <f>SUMIFS(通讯通路门店!$K:$K,通讯通路门店!$S:$S,$G1689,通讯通路门店!$J:$J,"其他品牌专卖店")</f>
        <v>0</v>
      </c>
      <c r="BJ1689" s="99">
        <f>SUMIFS(通讯通路门店!$AC:$AC,通讯通路门店!$S:$S,$G1689)</f>
        <v>0</v>
      </c>
      <c r="BK1689" s="99">
        <f>SUMIFS(通讯通路门店!$AD:$AD,通讯通路门店!$S:$S,$G1689)</f>
        <v>0</v>
      </c>
      <c r="BL1689" s="99">
        <f>SUMIFS(通讯通路门店!$AE:$AE,通讯通路门店!$S:$S,$G1689)</f>
        <v>0</v>
      </c>
      <c r="BM1689" s="99">
        <f>SUMIFS(通讯通路门店!$AF:$AF,通讯通路门店!$S:$S,$G1689)</f>
        <v>0</v>
      </c>
      <c r="BN1689" s="99">
        <f>SUMIFS(通讯通路门店!$AG:$AG,通讯通路门店!$S:$S,$G1689)</f>
        <v>0</v>
      </c>
      <c r="BO1689" s="99">
        <f>SUMIFS(通讯通路门店!$AH:$AH,通讯通路门店!$S:$S,$G1689)</f>
        <v>0</v>
      </c>
      <c r="BP1689" s="99">
        <f>SUMIFS(通讯通路门店!$AI:$AI,通讯通路门店!$S:$S,$G1689)</f>
        <v>0</v>
      </c>
      <c r="BQ1689" s="83"/>
    </row>
    <row r="1690" spans="1:69">
      <c r="A1690" s="99" t="str">
        <f>IFERROR(_xlfn.XLOOKUP($G1690,通讯通路门店!$S$4:$S$993931,通讯通路门店!$A$4:$A$993931,0,0),"")</f>
        <v>海南省</v>
      </c>
      <c r="B1690" s="99" t="str">
        <f>IFERROR(_xlfn.XLOOKUP($G1690,通讯通路门店!$S$4:$S$993931,通讯通路门店!$B$4:$B$993931,0,0),"")</f>
        <v>东方市</v>
      </c>
      <c r="C1690" s="99" t="str">
        <f>IFERROR(_xlfn.XLOOKUP($G1690,通讯通路门店!$S$4:$S$993931,通讯通路门店!$C$4:$C$993931,0,0),"")</f>
        <v>东方市</v>
      </c>
      <c r="D1690" s="99" t="str">
        <f>IFERROR(_xlfn.XLOOKUP($G1690,通讯通路门店!$S$4:$S$993931,通讯通路门店!$D$4:$D$993931,0,0),"")</f>
        <v>八所镇</v>
      </c>
      <c r="E1690" s="83"/>
      <c r="F1690" s="83"/>
      <c r="G1690" s="101"/>
      <c r="H1690" s="102">
        <f>IFERROR(_xlfn.XLOOKUP($G1690,通讯通路门店!$S$4:$S$993931,通讯通路门店!$R$4:$R$993931,0,0),"")</f>
        <v>0</v>
      </c>
      <c r="I1690" s="83"/>
      <c r="J1690" s="83"/>
      <c r="K1690" s="83"/>
      <c r="L1690" s="83"/>
      <c r="M1690" s="83"/>
      <c r="N1690" s="83"/>
      <c r="O1690" s="83"/>
      <c r="P1690" s="83"/>
      <c r="Q1690" s="83"/>
      <c r="R1690" s="83"/>
      <c r="S1690" s="83"/>
      <c r="T1690" s="83"/>
      <c r="U1690" s="99">
        <f>COUNTIF(通讯通路门店!$S:$S,$G1690)</f>
        <v>0</v>
      </c>
      <c r="V1690" s="99">
        <f>COUNTIFS(通讯通路门店!$S:$S,$G1690,通讯通路门店!$J:$J,"综合卖场")</f>
        <v>0</v>
      </c>
      <c r="W1690" s="99">
        <f>SUMIFS(通讯通路门店!$AJ:$AJ,通讯通路门店!$S:$S,通讯客户沙盘!$G1690)</f>
        <v>0</v>
      </c>
      <c r="X1690" s="99">
        <f t="shared" si="130"/>
        <v>0</v>
      </c>
      <c r="Y1690" s="99">
        <f>COUNTIFS(通讯通路门店!$S:$S,$G1690,通讯通路门店!$J:$J,"荣耀体验店")+COUNTIFS(通讯通路门店!$S:$S,$G1690,通讯通路门店!$J:$J,"荣耀授权专卖店")</f>
        <v>0</v>
      </c>
      <c r="Z1690" s="99">
        <f>COUNTIFS(通讯通路门店!$S:$S,$G1690,通讯通路门店!$J:$J,"VIVO体验店")</f>
        <v>0</v>
      </c>
      <c r="AA1690" s="99">
        <f>COUNTIFS(通讯通路门店!$S:$S,$G1690,通讯通路门店!$J:$J,"OPPO体验店")</f>
        <v>0</v>
      </c>
      <c r="AB1690" s="99">
        <f>COUNTIFS(通讯通路门店!$S:$S,$G1690,通讯通路门店!$J:$J,"华为授权体验店")+COUNTIFS(通讯通路门店!$S:$S,$G1690,通讯通路门店!$J:$J,"华为堡垒店")</f>
        <v>0</v>
      </c>
      <c r="AC1690" s="99">
        <f>COUNTIFS(通讯通路门店!$S:$S,$G1690,通讯通路门店!$J:$J,"小米体验店")</f>
        <v>0</v>
      </c>
      <c r="AD1690" s="99">
        <f>COUNTIFS(通讯通路门店!$S:$S,$G1690,通讯通路门店!$J:$J,"苹果体验店")</f>
        <v>0</v>
      </c>
      <c r="AE1690" s="99">
        <f>COUNTIFS(通讯通路门店!$S:$S,$G1690,通讯通路门店!$J:$J,"其他品牌专卖店")</f>
        <v>0</v>
      </c>
      <c r="AF1690" s="99">
        <f>SUMIFS(通讯通路门店!$BI:$BI,通讯通路门店!$S:$S,$G1690)</f>
        <v>0</v>
      </c>
      <c r="AG1690" s="99">
        <f>SUMIFS(通讯通路门店!$BH:$BH,通讯通路门店!$S:$S,$G1690)</f>
        <v>0</v>
      </c>
      <c r="AH1690" s="99">
        <f t="shared" si="131"/>
        <v>0</v>
      </c>
      <c r="AI1690" s="99">
        <f>SUMIFS(通讯通路门店!$BB:$BB,通讯通路门店!$S:$S,$G1690)</f>
        <v>0</v>
      </c>
      <c r="AJ1690" s="99">
        <f>SUMIFS(通讯通路门店!$BE:$BE,通讯通路门店!$S:$S,$G1690)</f>
        <v>0</v>
      </c>
      <c r="AK1690" s="99">
        <f>SUMIFS(通讯通路门店!$BG:$BG,通讯通路门店!$S:$S,$G1690)</f>
        <v>0</v>
      </c>
      <c r="AL1690" s="99">
        <f>SUMIFS(通讯通路门店!$BC:$BC,通讯通路门店!$S:$S,$G1690)</f>
        <v>0</v>
      </c>
      <c r="AM1690" s="99">
        <f>SUMIFS(通讯通路门店!$BD:$BD,通讯通路门店!$S:$S,$G1690)</f>
        <v>0</v>
      </c>
      <c r="AN1690" s="99">
        <f>SUMIFS(通讯通路门店!$BF:$BF,通讯通路门店!$S:$S,$G1690)</f>
        <v>0</v>
      </c>
      <c r="AO1690" s="99">
        <f t="shared" si="132"/>
        <v>0</v>
      </c>
      <c r="AP1690" s="99">
        <f>SUMIFS(通讯通路门店!$K:$K,通讯通路门店!$S:$S,$G1690)</f>
        <v>0</v>
      </c>
      <c r="AQ1690" s="83"/>
      <c r="AR1690" s="99">
        <f>SUMIFS(通讯通路门店!$T:$T,通讯通路门店!$S:$S,$G1690)</f>
        <v>0</v>
      </c>
      <c r="AS1690" s="99">
        <f>SUMIFS(通讯通路门店!$U:$U,通讯通路门店!$S:$S,$G1690)</f>
        <v>0</v>
      </c>
      <c r="AT1690" s="99">
        <f>SUMIFS(通讯通路门店!$V:$V,通讯通路门店!$S:$S,$G1690)</f>
        <v>0</v>
      </c>
      <c r="AU1690" s="99">
        <f>SUMIFS(通讯通路门店!$W:$W,通讯通路门店!$S:$S,$G1690)</f>
        <v>0</v>
      </c>
      <c r="AV1690" s="99">
        <f>SUMIFS(通讯通路门店!$Z:$Z,通讯通路门店!$S:$S,$G1690)</f>
        <v>0</v>
      </c>
      <c r="AW1690" s="99">
        <f>SUMIFS(通讯通路门店!$AB:$AB,通讯通路门店!$S:$S,$G1690)</f>
        <v>0</v>
      </c>
      <c r="AX1690" s="99">
        <f>SUMIFS(通讯通路门店!$X:$X,通讯通路门店!$S:$S,$G1690)</f>
        <v>0</v>
      </c>
      <c r="AY1690" s="99">
        <f>SUMIFS(通讯通路门店!$Y:$Y,通讯通路门店!$S:$S,$G1690)</f>
        <v>0</v>
      </c>
      <c r="AZ1690" s="99">
        <f>SUMIFS(通讯通路门店!$AA:$AA,通讯通路门店!$S:$S,$G1690)</f>
        <v>0</v>
      </c>
      <c r="BA1690" s="99">
        <f t="shared" si="133"/>
        <v>0</v>
      </c>
      <c r="BB1690" s="99">
        <f t="shared" si="134"/>
        <v>0</v>
      </c>
      <c r="BC1690" s="99">
        <f>SUMIFS(通讯通路门店!$W:$W,通讯通路门店!$S:$S,$G1690,通讯通路门店!$J:$J,"荣耀体验店")+SUMIFS(通讯通路门店!$W:$W,通讯通路门店!$S:$S,$G1690,通讯通路门店!$J:$J,"荣耀授权专卖店")</f>
        <v>0</v>
      </c>
      <c r="BD1690" s="99">
        <f>SUMIFS(通讯通路门店!$Z:$Z,通讯通路门店!$S:$S,$G1690,通讯通路门店!$J:$J,"VIVO体验店")</f>
        <v>0</v>
      </c>
      <c r="BE1690" s="99">
        <f>SUMIFS(通讯通路门店!$AB:$AB,通讯通路门店!$S:$S,$G1690,通讯通路门店!$J:$J,"OPPO体验店")</f>
        <v>0</v>
      </c>
      <c r="BF1690" s="99">
        <f>SUMIFS(通讯通路门店!$X:$X,通讯通路门店!$S:$S,$G1690,通讯通路门店!$J:$J,"华为授权体验店")+SUMIFS(通讯通路门店!$AA:$AA,通讯通路门店!$S:$S,$G1690,通讯通路门店!$J:$J,"华为堡垒店")</f>
        <v>0</v>
      </c>
      <c r="BG1690" s="99">
        <f>SUMIFS(通讯通路门店!$Y:$Y,通讯通路门店!$S:$S,$G1690,通讯通路门店!$J:$J,"小米体验店")</f>
        <v>0</v>
      </c>
      <c r="BH1690" s="99">
        <f>SUMIFS(通讯通路门店!$AA:$AA,通讯通路门店!$S:$S,$G1690,通讯通路门店!$J:$J,"苹果体验店")</f>
        <v>0</v>
      </c>
      <c r="BI1690" s="99">
        <f>SUMIFS(通讯通路门店!$K:$K,通讯通路门店!$S:$S,$G1690,通讯通路门店!$J:$J,"其他品牌专卖店")</f>
        <v>0</v>
      </c>
      <c r="BJ1690" s="99">
        <f>SUMIFS(通讯通路门店!$AC:$AC,通讯通路门店!$S:$S,$G1690)</f>
        <v>0</v>
      </c>
      <c r="BK1690" s="99">
        <f>SUMIFS(通讯通路门店!$AD:$AD,通讯通路门店!$S:$S,$G1690)</f>
        <v>0</v>
      </c>
      <c r="BL1690" s="99">
        <f>SUMIFS(通讯通路门店!$AE:$AE,通讯通路门店!$S:$S,$G1690)</f>
        <v>0</v>
      </c>
      <c r="BM1690" s="99">
        <f>SUMIFS(通讯通路门店!$AF:$AF,通讯通路门店!$S:$S,$G1690)</f>
        <v>0</v>
      </c>
      <c r="BN1690" s="99">
        <f>SUMIFS(通讯通路门店!$AG:$AG,通讯通路门店!$S:$S,$G1690)</f>
        <v>0</v>
      </c>
      <c r="BO1690" s="99">
        <f>SUMIFS(通讯通路门店!$AH:$AH,通讯通路门店!$S:$S,$G1690)</f>
        <v>0</v>
      </c>
      <c r="BP1690" s="99">
        <f>SUMIFS(通讯通路门店!$AI:$AI,通讯通路门店!$S:$S,$G1690)</f>
        <v>0</v>
      </c>
      <c r="BQ1690" s="83"/>
    </row>
    <row r="1691" spans="1:69">
      <c r="A1691" s="99" t="str">
        <f>IFERROR(_xlfn.XLOOKUP($G1691,通讯通路门店!$S$4:$S$993931,通讯通路门店!$A$4:$A$993931,0,0),"")</f>
        <v>海南省</v>
      </c>
      <c r="B1691" s="99" t="str">
        <f>IFERROR(_xlfn.XLOOKUP($G1691,通讯通路门店!$S$4:$S$993931,通讯通路门店!$B$4:$B$993931,0,0),"")</f>
        <v>东方市</v>
      </c>
      <c r="C1691" s="99" t="str">
        <f>IFERROR(_xlfn.XLOOKUP($G1691,通讯通路门店!$S$4:$S$993931,通讯通路门店!$C$4:$C$993931,0,0),"")</f>
        <v>东方市</v>
      </c>
      <c r="D1691" s="99" t="str">
        <f>IFERROR(_xlfn.XLOOKUP($G1691,通讯通路门店!$S$4:$S$993931,通讯通路门店!$D$4:$D$993931,0,0),"")</f>
        <v>八所镇</v>
      </c>
      <c r="E1691" s="83"/>
      <c r="F1691" s="83"/>
      <c r="G1691" s="101"/>
      <c r="H1691" s="102">
        <f>IFERROR(_xlfn.XLOOKUP($G1691,通讯通路门店!$S$4:$S$993931,通讯通路门店!$R$4:$R$993931,0,0),"")</f>
        <v>0</v>
      </c>
      <c r="I1691" s="83"/>
      <c r="J1691" s="83"/>
      <c r="K1691" s="83"/>
      <c r="L1691" s="83"/>
      <c r="M1691" s="83"/>
      <c r="N1691" s="83"/>
      <c r="O1691" s="83"/>
      <c r="P1691" s="83"/>
      <c r="Q1691" s="83"/>
      <c r="R1691" s="83"/>
      <c r="S1691" s="83"/>
      <c r="T1691" s="83"/>
      <c r="U1691" s="99">
        <f>COUNTIF(通讯通路门店!$S:$S,$G1691)</f>
        <v>0</v>
      </c>
      <c r="V1691" s="99">
        <f>COUNTIFS(通讯通路门店!$S:$S,$G1691,通讯通路门店!$J:$J,"综合卖场")</f>
        <v>0</v>
      </c>
      <c r="W1691" s="99">
        <f>SUMIFS(通讯通路门店!$AJ:$AJ,通讯通路门店!$S:$S,通讯客户沙盘!$G1691)</f>
        <v>0</v>
      </c>
      <c r="X1691" s="99">
        <f t="shared" si="130"/>
        <v>0</v>
      </c>
      <c r="Y1691" s="99">
        <f>COUNTIFS(通讯通路门店!$S:$S,$G1691,通讯通路门店!$J:$J,"荣耀体验店")+COUNTIFS(通讯通路门店!$S:$S,$G1691,通讯通路门店!$J:$J,"荣耀授权专卖店")</f>
        <v>0</v>
      </c>
      <c r="Z1691" s="99">
        <f>COUNTIFS(通讯通路门店!$S:$S,$G1691,通讯通路门店!$J:$J,"VIVO体验店")</f>
        <v>0</v>
      </c>
      <c r="AA1691" s="99">
        <f>COUNTIFS(通讯通路门店!$S:$S,$G1691,通讯通路门店!$J:$J,"OPPO体验店")</f>
        <v>0</v>
      </c>
      <c r="AB1691" s="99">
        <f>COUNTIFS(通讯通路门店!$S:$S,$G1691,通讯通路门店!$J:$J,"华为授权体验店")+COUNTIFS(通讯通路门店!$S:$S,$G1691,通讯通路门店!$J:$J,"华为堡垒店")</f>
        <v>0</v>
      </c>
      <c r="AC1691" s="99">
        <f>COUNTIFS(通讯通路门店!$S:$S,$G1691,通讯通路门店!$J:$J,"小米体验店")</f>
        <v>0</v>
      </c>
      <c r="AD1691" s="99">
        <f>COUNTIFS(通讯通路门店!$S:$S,$G1691,通讯通路门店!$J:$J,"苹果体验店")</f>
        <v>0</v>
      </c>
      <c r="AE1691" s="99">
        <f>COUNTIFS(通讯通路门店!$S:$S,$G1691,通讯通路门店!$J:$J,"其他品牌专卖店")</f>
        <v>0</v>
      </c>
      <c r="AF1691" s="99">
        <f>SUMIFS(通讯通路门店!$BI:$BI,通讯通路门店!$S:$S,$G1691)</f>
        <v>0</v>
      </c>
      <c r="AG1691" s="99">
        <f>SUMIFS(通讯通路门店!$BH:$BH,通讯通路门店!$S:$S,$G1691)</f>
        <v>0</v>
      </c>
      <c r="AH1691" s="99">
        <f t="shared" si="131"/>
        <v>0</v>
      </c>
      <c r="AI1691" s="99">
        <f>SUMIFS(通讯通路门店!$BB:$BB,通讯通路门店!$S:$S,$G1691)</f>
        <v>0</v>
      </c>
      <c r="AJ1691" s="99">
        <f>SUMIFS(通讯通路门店!$BE:$BE,通讯通路门店!$S:$S,$G1691)</f>
        <v>0</v>
      </c>
      <c r="AK1691" s="99">
        <f>SUMIFS(通讯通路门店!$BG:$BG,通讯通路门店!$S:$S,$G1691)</f>
        <v>0</v>
      </c>
      <c r="AL1691" s="99">
        <f>SUMIFS(通讯通路门店!$BC:$BC,通讯通路门店!$S:$S,$G1691)</f>
        <v>0</v>
      </c>
      <c r="AM1691" s="99">
        <f>SUMIFS(通讯通路门店!$BD:$BD,通讯通路门店!$S:$S,$G1691)</f>
        <v>0</v>
      </c>
      <c r="AN1691" s="99">
        <f>SUMIFS(通讯通路门店!$BF:$BF,通讯通路门店!$S:$S,$G1691)</f>
        <v>0</v>
      </c>
      <c r="AO1691" s="99">
        <f t="shared" si="132"/>
        <v>0</v>
      </c>
      <c r="AP1691" s="99">
        <f>SUMIFS(通讯通路门店!$K:$K,通讯通路门店!$S:$S,$G1691)</f>
        <v>0</v>
      </c>
      <c r="AQ1691" s="83"/>
      <c r="AR1691" s="99">
        <f>SUMIFS(通讯通路门店!$T:$T,通讯通路门店!$S:$S,$G1691)</f>
        <v>0</v>
      </c>
      <c r="AS1691" s="99">
        <f>SUMIFS(通讯通路门店!$U:$U,通讯通路门店!$S:$S,$G1691)</f>
        <v>0</v>
      </c>
      <c r="AT1691" s="99">
        <f>SUMIFS(通讯通路门店!$V:$V,通讯通路门店!$S:$S,$G1691)</f>
        <v>0</v>
      </c>
      <c r="AU1691" s="99">
        <f>SUMIFS(通讯通路门店!$W:$W,通讯通路门店!$S:$S,$G1691)</f>
        <v>0</v>
      </c>
      <c r="AV1691" s="99">
        <f>SUMIFS(通讯通路门店!$Z:$Z,通讯通路门店!$S:$S,$G1691)</f>
        <v>0</v>
      </c>
      <c r="AW1691" s="99">
        <f>SUMIFS(通讯通路门店!$AB:$AB,通讯通路门店!$S:$S,$G1691)</f>
        <v>0</v>
      </c>
      <c r="AX1691" s="99">
        <f>SUMIFS(通讯通路门店!$X:$X,通讯通路门店!$S:$S,$G1691)</f>
        <v>0</v>
      </c>
      <c r="AY1691" s="99">
        <f>SUMIFS(通讯通路门店!$Y:$Y,通讯通路门店!$S:$S,$G1691)</f>
        <v>0</v>
      </c>
      <c r="AZ1691" s="99">
        <f>SUMIFS(通讯通路门店!$AA:$AA,通讯通路门店!$S:$S,$G1691)</f>
        <v>0</v>
      </c>
      <c r="BA1691" s="99">
        <f t="shared" si="133"/>
        <v>0</v>
      </c>
      <c r="BB1691" s="99">
        <f t="shared" si="134"/>
        <v>0</v>
      </c>
      <c r="BC1691" s="99">
        <f>SUMIFS(通讯通路门店!$W:$W,通讯通路门店!$S:$S,$G1691,通讯通路门店!$J:$J,"荣耀体验店")+SUMIFS(通讯通路门店!$W:$W,通讯通路门店!$S:$S,$G1691,通讯通路门店!$J:$J,"荣耀授权专卖店")</f>
        <v>0</v>
      </c>
      <c r="BD1691" s="99">
        <f>SUMIFS(通讯通路门店!$Z:$Z,通讯通路门店!$S:$S,$G1691,通讯通路门店!$J:$J,"VIVO体验店")</f>
        <v>0</v>
      </c>
      <c r="BE1691" s="99">
        <f>SUMIFS(通讯通路门店!$AB:$AB,通讯通路门店!$S:$S,$G1691,通讯通路门店!$J:$J,"OPPO体验店")</f>
        <v>0</v>
      </c>
      <c r="BF1691" s="99">
        <f>SUMIFS(通讯通路门店!$X:$X,通讯通路门店!$S:$S,$G1691,通讯通路门店!$J:$J,"华为授权体验店")+SUMIFS(通讯通路门店!$AA:$AA,通讯通路门店!$S:$S,$G1691,通讯通路门店!$J:$J,"华为堡垒店")</f>
        <v>0</v>
      </c>
      <c r="BG1691" s="99">
        <f>SUMIFS(通讯通路门店!$Y:$Y,通讯通路门店!$S:$S,$G1691,通讯通路门店!$J:$J,"小米体验店")</f>
        <v>0</v>
      </c>
      <c r="BH1691" s="99">
        <f>SUMIFS(通讯通路门店!$AA:$AA,通讯通路门店!$S:$S,$G1691,通讯通路门店!$J:$J,"苹果体验店")</f>
        <v>0</v>
      </c>
      <c r="BI1691" s="99">
        <f>SUMIFS(通讯通路门店!$K:$K,通讯通路门店!$S:$S,$G1691,通讯通路门店!$J:$J,"其他品牌专卖店")</f>
        <v>0</v>
      </c>
      <c r="BJ1691" s="99">
        <f>SUMIFS(通讯通路门店!$AC:$AC,通讯通路门店!$S:$S,$G1691)</f>
        <v>0</v>
      </c>
      <c r="BK1691" s="99">
        <f>SUMIFS(通讯通路门店!$AD:$AD,通讯通路门店!$S:$S,$G1691)</f>
        <v>0</v>
      </c>
      <c r="BL1691" s="99">
        <f>SUMIFS(通讯通路门店!$AE:$AE,通讯通路门店!$S:$S,$G1691)</f>
        <v>0</v>
      </c>
      <c r="BM1691" s="99">
        <f>SUMIFS(通讯通路门店!$AF:$AF,通讯通路门店!$S:$S,$G1691)</f>
        <v>0</v>
      </c>
      <c r="BN1691" s="99">
        <f>SUMIFS(通讯通路门店!$AG:$AG,通讯通路门店!$S:$S,$G1691)</f>
        <v>0</v>
      </c>
      <c r="BO1691" s="99">
        <f>SUMIFS(通讯通路门店!$AH:$AH,通讯通路门店!$S:$S,$G1691)</f>
        <v>0</v>
      </c>
      <c r="BP1691" s="99">
        <f>SUMIFS(通讯通路门店!$AI:$AI,通讯通路门店!$S:$S,$G1691)</f>
        <v>0</v>
      </c>
      <c r="BQ1691" s="83"/>
    </row>
    <row r="1692" spans="1:69">
      <c r="A1692" s="99" t="str">
        <f>IFERROR(_xlfn.XLOOKUP($G1692,通讯通路门店!$S$4:$S$993931,通讯通路门店!$A$4:$A$993931,0,0),"")</f>
        <v>海南省</v>
      </c>
      <c r="B1692" s="99" t="str">
        <f>IFERROR(_xlfn.XLOOKUP($G1692,通讯通路门店!$S$4:$S$993931,通讯通路门店!$B$4:$B$993931,0,0),"")</f>
        <v>东方市</v>
      </c>
      <c r="C1692" s="99" t="str">
        <f>IFERROR(_xlfn.XLOOKUP($G1692,通讯通路门店!$S$4:$S$993931,通讯通路门店!$C$4:$C$993931,0,0),"")</f>
        <v>东方市</v>
      </c>
      <c r="D1692" s="99" t="str">
        <f>IFERROR(_xlfn.XLOOKUP($G1692,通讯通路门店!$S$4:$S$993931,通讯通路门店!$D$4:$D$993931,0,0),"")</f>
        <v>八所镇</v>
      </c>
      <c r="E1692" s="83"/>
      <c r="F1692" s="83"/>
      <c r="G1692" s="101"/>
      <c r="H1692" s="102">
        <f>IFERROR(_xlfn.XLOOKUP($G1692,通讯通路门店!$S$4:$S$993931,通讯通路门店!$R$4:$R$993931,0,0),"")</f>
        <v>0</v>
      </c>
      <c r="I1692" s="83"/>
      <c r="J1692" s="83"/>
      <c r="K1692" s="83"/>
      <c r="L1692" s="83"/>
      <c r="M1692" s="83"/>
      <c r="N1692" s="83"/>
      <c r="O1692" s="83"/>
      <c r="P1692" s="83"/>
      <c r="Q1692" s="83"/>
      <c r="R1692" s="83"/>
      <c r="S1692" s="83"/>
      <c r="T1692" s="83"/>
      <c r="U1692" s="99">
        <f>COUNTIF(通讯通路门店!$S:$S,$G1692)</f>
        <v>0</v>
      </c>
      <c r="V1692" s="99">
        <f>COUNTIFS(通讯通路门店!$S:$S,$G1692,通讯通路门店!$J:$J,"综合卖场")</f>
        <v>0</v>
      </c>
      <c r="W1692" s="99">
        <f>SUMIFS(通讯通路门店!$AJ:$AJ,通讯通路门店!$S:$S,通讯客户沙盘!$G1692)</f>
        <v>0</v>
      </c>
      <c r="X1692" s="99">
        <f t="shared" si="130"/>
        <v>0</v>
      </c>
      <c r="Y1692" s="99">
        <f>COUNTIFS(通讯通路门店!$S:$S,$G1692,通讯通路门店!$J:$J,"荣耀体验店")+COUNTIFS(通讯通路门店!$S:$S,$G1692,通讯通路门店!$J:$J,"荣耀授权专卖店")</f>
        <v>0</v>
      </c>
      <c r="Z1692" s="99">
        <f>COUNTIFS(通讯通路门店!$S:$S,$G1692,通讯通路门店!$J:$J,"VIVO体验店")</f>
        <v>0</v>
      </c>
      <c r="AA1692" s="99">
        <f>COUNTIFS(通讯通路门店!$S:$S,$G1692,通讯通路门店!$J:$J,"OPPO体验店")</f>
        <v>0</v>
      </c>
      <c r="AB1692" s="99">
        <f>COUNTIFS(通讯通路门店!$S:$S,$G1692,通讯通路门店!$J:$J,"华为授权体验店")+COUNTIFS(通讯通路门店!$S:$S,$G1692,通讯通路门店!$J:$J,"华为堡垒店")</f>
        <v>0</v>
      </c>
      <c r="AC1692" s="99">
        <f>COUNTIFS(通讯通路门店!$S:$S,$G1692,通讯通路门店!$J:$J,"小米体验店")</f>
        <v>0</v>
      </c>
      <c r="AD1692" s="99">
        <f>COUNTIFS(通讯通路门店!$S:$S,$G1692,通讯通路门店!$J:$J,"苹果体验店")</f>
        <v>0</v>
      </c>
      <c r="AE1692" s="99">
        <f>COUNTIFS(通讯通路门店!$S:$S,$G1692,通讯通路门店!$J:$J,"其他品牌专卖店")</f>
        <v>0</v>
      </c>
      <c r="AF1692" s="99">
        <f>SUMIFS(通讯通路门店!$BI:$BI,通讯通路门店!$S:$S,$G1692)</f>
        <v>0</v>
      </c>
      <c r="AG1692" s="99">
        <f>SUMIFS(通讯通路门店!$BH:$BH,通讯通路门店!$S:$S,$G1692)</f>
        <v>0</v>
      </c>
      <c r="AH1692" s="99">
        <f t="shared" si="131"/>
        <v>0</v>
      </c>
      <c r="AI1692" s="99">
        <f>SUMIFS(通讯通路门店!$BB:$BB,通讯通路门店!$S:$S,$G1692)</f>
        <v>0</v>
      </c>
      <c r="AJ1692" s="99">
        <f>SUMIFS(通讯通路门店!$BE:$BE,通讯通路门店!$S:$S,$G1692)</f>
        <v>0</v>
      </c>
      <c r="AK1692" s="99">
        <f>SUMIFS(通讯通路门店!$BG:$BG,通讯通路门店!$S:$S,$G1692)</f>
        <v>0</v>
      </c>
      <c r="AL1692" s="99">
        <f>SUMIFS(通讯通路门店!$BC:$BC,通讯通路门店!$S:$S,$G1692)</f>
        <v>0</v>
      </c>
      <c r="AM1692" s="99">
        <f>SUMIFS(通讯通路门店!$BD:$BD,通讯通路门店!$S:$S,$G1692)</f>
        <v>0</v>
      </c>
      <c r="AN1692" s="99">
        <f>SUMIFS(通讯通路门店!$BF:$BF,通讯通路门店!$S:$S,$G1692)</f>
        <v>0</v>
      </c>
      <c r="AO1692" s="99">
        <f t="shared" si="132"/>
        <v>0</v>
      </c>
      <c r="AP1692" s="99">
        <f>SUMIFS(通讯通路门店!$K:$K,通讯通路门店!$S:$S,$G1692)</f>
        <v>0</v>
      </c>
      <c r="AQ1692" s="83"/>
      <c r="AR1692" s="99">
        <f>SUMIFS(通讯通路门店!$T:$T,通讯通路门店!$S:$S,$G1692)</f>
        <v>0</v>
      </c>
      <c r="AS1692" s="99">
        <f>SUMIFS(通讯通路门店!$U:$U,通讯通路门店!$S:$S,$G1692)</f>
        <v>0</v>
      </c>
      <c r="AT1692" s="99">
        <f>SUMIFS(通讯通路门店!$V:$V,通讯通路门店!$S:$S,$G1692)</f>
        <v>0</v>
      </c>
      <c r="AU1692" s="99">
        <f>SUMIFS(通讯通路门店!$W:$W,通讯通路门店!$S:$S,$G1692)</f>
        <v>0</v>
      </c>
      <c r="AV1692" s="99">
        <f>SUMIFS(通讯通路门店!$Z:$Z,通讯通路门店!$S:$S,$G1692)</f>
        <v>0</v>
      </c>
      <c r="AW1692" s="99">
        <f>SUMIFS(通讯通路门店!$AB:$AB,通讯通路门店!$S:$S,$G1692)</f>
        <v>0</v>
      </c>
      <c r="AX1692" s="99">
        <f>SUMIFS(通讯通路门店!$X:$X,通讯通路门店!$S:$S,$G1692)</f>
        <v>0</v>
      </c>
      <c r="AY1692" s="99">
        <f>SUMIFS(通讯通路门店!$Y:$Y,通讯通路门店!$S:$S,$G1692)</f>
        <v>0</v>
      </c>
      <c r="AZ1692" s="99">
        <f>SUMIFS(通讯通路门店!$AA:$AA,通讯通路门店!$S:$S,$G1692)</f>
        <v>0</v>
      </c>
      <c r="BA1692" s="99">
        <f t="shared" si="133"/>
        <v>0</v>
      </c>
      <c r="BB1692" s="99">
        <f t="shared" si="134"/>
        <v>0</v>
      </c>
      <c r="BC1692" s="99">
        <f>SUMIFS(通讯通路门店!$W:$W,通讯通路门店!$S:$S,$G1692,通讯通路门店!$J:$J,"荣耀体验店")+SUMIFS(通讯通路门店!$W:$W,通讯通路门店!$S:$S,$G1692,通讯通路门店!$J:$J,"荣耀授权专卖店")</f>
        <v>0</v>
      </c>
      <c r="BD1692" s="99">
        <f>SUMIFS(通讯通路门店!$Z:$Z,通讯通路门店!$S:$S,$G1692,通讯通路门店!$J:$J,"VIVO体验店")</f>
        <v>0</v>
      </c>
      <c r="BE1692" s="99">
        <f>SUMIFS(通讯通路门店!$AB:$AB,通讯通路门店!$S:$S,$G1692,通讯通路门店!$J:$J,"OPPO体验店")</f>
        <v>0</v>
      </c>
      <c r="BF1692" s="99">
        <f>SUMIFS(通讯通路门店!$X:$X,通讯通路门店!$S:$S,$G1692,通讯通路门店!$J:$J,"华为授权体验店")+SUMIFS(通讯通路门店!$AA:$AA,通讯通路门店!$S:$S,$G1692,通讯通路门店!$J:$J,"华为堡垒店")</f>
        <v>0</v>
      </c>
      <c r="BG1692" s="99">
        <f>SUMIFS(通讯通路门店!$Y:$Y,通讯通路门店!$S:$S,$G1692,通讯通路门店!$J:$J,"小米体验店")</f>
        <v>0</v>
      </c>
      <c r="BH1692" s="99">
        <f>SUMIFS(通讯通路门店!$AA:$AA,通讯通路门店!$S:$S,$G1692,通讯通路门店!$J:$J,"苹果体验店")</f>
        <v>0</v>
      </c>
      <c r="BI1692" s="99">
        <f>SUMIFS(通讯通路门店!$K:$K,通讯通路门店!$S:$S,$G1692,通讯通路门店!$J:$J,"其他品牌专卖店")</f>
        <v>0</v>
      </c>
      <c r="BJ1692" s="99">
        <f>SUMIFS(通讯通路门店!$AC:$AC,通讯通路门店!$S:$S,$G1692)</f>
        <v>0</v>
      </c>
      <c r="BK1692" s="99">
        <f>SUMIFS(通讯通路门店!$AD:$AD,通讯通路门店!$S:$S,$G1692)</f>
        <v>0</v>
      </c>
      <c r="BL1692" s="99">
        <f>SUMIFS(通讯通路门店!$AE:$AE,通讯通路门店!$S:$S,$G1692)</f>
        <v>0</v>
      </c>
      <c r="BM1692" s="99">
        <f>SUMIFS(通讯通路门店!$AF:$AF,通讯通路门店!$S:$S,$G1692)</f>
        <v>0</v>
      </c>
      <c r="BN1692" s="99">
        <f>SUMIFS(通讯通路门店!$AG:$AG,通讯通路门店!$S:$S,$G1692)</f>
        <v>0</v>
      </c>
      <c r="BO1692" s="99">
        <f>SUMIFS(通讯通路门店!$AH:$AH,通讯通路门店!$S:$S,$G1692)</f>
        <v>0</v>
      </c>
      <c r="BP1692" s="99">
        <f>SUMIFS(通讯通路门店!$AI:$AI,通讯通路门店!$S:$S,$G1692)</f>
        <v>0</v>
      </c>
      <c r="BQ1692" s="83"/>
    </row>
    <row r="1693" spans="1:69">
      <c r="A1693" s="99" t="str">
        <f>IFERROR(_xlfn.XLOOKUP($G1693,通讯通路门店!$S$4:$S$993931,通讯通路门店!$A$4:$A$993931,0,0),"")</f>
        <v>海南省</v>
      </c>
      <c r="B1693" s="99" t="str">
        <f>IFERROR(_xlfn.XLOOKUP($G1693,通讯通路门店!$S$4:$S$993931,通讯通路门店!$B$4:$B$993931,0,0),"")</f>
        <v>东方市</v>
      </c>
      <c r="C1693" s="99" t="str">
        <f>IFERROR(_xlfn.XLOOKUP($G1693,通讯通路门店!$S$4:$S$993931,通讯通路门店!$C$4:$C$993931,0,0),"")</f>
        <v>东方市</v>
      </c>
      <c r="D1693" s="99" t="str">
        <f>IFERROR(_xlfn.XLOOKUP($G1693,通讯通路门店!$S$4:$S$993931,通讯通路门店!$D$4:$D$993931,0,0),"")</f>
        <v>八所镇</v>
      </c>
      <c r="E1693" s="83"/>
      <c r="F1693" s="83"/>
      <c r="G1693" s="101"/>
      <c r="H1693" s="102">
        <f>IFERROR(_xlfn.XLOOKUP($G1693,通讯通路门店!$S$4:$S$993931,通讯通路门店!$R$4:$R$993931,0,0),"")</f>
        <v>0</v>
      </c>
      <c r="I1693" s="83"/>
      <c r="J1693" s="83"/>
      <c r="K1693" s="83"/>
      <c r="L1693" s="83"/>
      <c r="M1693" s="83"/>
      <c r="N1693" s="83"/>
      <c r="O1693" s="83"/>
      <c r="P1693" s="83"/>
      <c r="Q1693" s="83"/>
      <c r="R1693" s="83"/>
      <c r="S1693" s="83"/>
      <c r="T1693" s="83"/>
      <c r="U1693" s="99">
        <f>COUNTIF(通讯通路门店!$S:$S,$G1693)</f>
        <v>0</v>
      </c>
      <c r="V1693" s="99">
        <f>COUNTIFS(通讯通路门店!$S:$S,$G1693,通讯通路门店!$J:$J,"综合卖场")</f>
        <v>0</v>
      </c>
      <c r="W1693" s="99">
        <f>SUMIFS(通讯通路门店!$AJ:$AJ,通讯通路门店!$S:$S,通讯客户沙盘!$G1693)</f>
        <v>0</v>
      </c>
      <c r="X1693" s="99">
        <f t="shared" si="130"/>
        <v>0</v>
      </c>
      <c r="Y1693" s="99">
        <f>COUNTIFS(通讯通路门店!$S:$S,$G1693,通讯通路门店!$J:$J,"荣耀体验店")+COUNTIFS(通讯通路门店!$S:$S,$G1693,通讯通路门店!$J:$J,"荣耀授权专卖店")</f>
        <v>0</v>
      </c>
      <c r="Z1693" s="99">
        <f>COUNTIFS(通讯通路门店!$S:$S,$G1693,通讯通路门店!$J:$J,"VIVO体验店")</f>
        <v>0</v>
      </c>
      <c r="AA1693" s="99">
        <f>COUNTIFS(通讯通路门店!$S:$S,$G1693,通讯通路门店!$J:$J,"OPPO体验店")</f>
        <v>0</v>
      </c>
      <c r="AB1693" s="99">
        <f>COUNTIFS(通讯通路门店!$S:$S,$G1693,通讯通路门店!$J:$J,"华为授权体验店")+COUNTIFS(通讯通路门店!$S:$S,$G1693,通讯通路门店!$J:$J,"华为堡垒店")</f>
        <v>0</v>
      </c>
      <c r="AC1693" s="99">
        <f>COUNTIFS(通讯通路门店!$S:$S,$G1693,通讯通路门店!$J:$J,"小米体验店")</f>
        <v>0</v>
      </c>
      <c r="AD1693" s="99">
        <f>COUNTIFS(通讯通路门店!$S:$S,$G1693,通讯通路门店!$J:$J,"苹果体验店")</f>
        <v>0</v>
      </c>
      <c r="AE1693" s="99">
        <f>COUNTIFS(通讯通路门店!$S:$S,$G1693,通讯通路门店!$J:$J,"其他品牌专卖店")</f>
        <v>0</v>
      </c>
      <c r="AF1693" s="99">
        <f>SUMIFS(通讯通路门店!$BI:$BI,通讯通路门店!$S:$S,$G1693)</f>
        <v>0</v>
      </c>
      <c r="AG1693" s="99">
        <f>SUMIFS(通讯通路门店!$BH:$BH,通讯通路门店!$S:$S,$G1693)</f>
        <v>0</v>
      </c>
      <c r="AH1693" s="99">
        <f t="shared" si="131"/>
        <v>0</v>
      </c>
      <c r="AI1693" s="99">
        <f>SUMIFS(通讯通路门店!$BB:$BB,通讯通路门店!$S:$S,$G1693)</f>
        <v>0</v>
      </c>
      <c r="AJ1693" s="99">
        <f>SUMIFS(通讯通路门店!$BE:$BE,通讯通路门店!$S:$S,$G1693)</f>
        <v>0</v>
      </c>
      <c r="AK1693" s="99">
        <f>SUMIFS(通讯通路门店!$BG:$BG,通讯通路门店!$S:$S,$G1693)</f>
        <v>0</v>
      </c>
      <c r="AL1693" s="99">
        <f>SUMIFS(通讯通路门店!$BC:$BC,通讯通路门店!$S:$S,$G1693)</f>
        <v>0</v>
      </c>
      <c r="AM1693" s="99">
        <f>SUMIFS(通讯通路门店!$BD:$BD,通讯通路门店!$S:$S,$G1693)</f>
        <v>0</v>
      </c>
      <c r="AN1693" s="99">
        <f>SUMIFS(通讯通路门店!$BF:$BF,通讯通路门店!$S:$S,$G1693)</f>
        <v>0</v>
      </c>
      <c r="AO1693" s="99">
        <f t="shared" si="132"/>
        <v>0</v>
      </c>
      <c r="AP1693" s="99">
        <f>SUMIFS(通讯通路门店!$K:$K,通讯通路门店!$S:$S,$G1693)</f>
        <v>0</v>
      </c>
      <c r="AQ1693" s="83"/>
      <c r="AR1693" s="99">
        <f>SUMIFS(通讯通路门店!$T:$T,通讯通路门店!$S:$S,$G1693)</f>
        <v>0</v>
      </c>
      <c r="AS1693" s="99">
        <f>SUMIFS(通讯通路门店!$U:$U,通讯通路门店!$S:$S,$G1693)</f>
        <v>0</v>
      </c>
      <c r="AT1693" s="99">
        <f>SUMIFS(通讯通路门店!$V:$V,通讯通路门店!$S:$S,$G1693)</f>
        <v>0</v>
      </c>
      <c r="AU1693" s="99">
        <f>SUMIFS(通讯通路门店!$W:$W,通讯通路门店!$S:$S,$G1693)</f>
        <v>0</v>
      </c>
      <c r="AV1693" s="99">
        <f>SUMIFS(通讯通路门店!$Z:$Z,通讯通路门店!$S:$S,$G1693)</f>
        <v>0</v>
      </c>
      <c r="AW1693" s="99">
        <f>SUMIFS(通讯通路门店!$AB:$AB,通讯通路门店!$S:$S,$G1693)</f>
        <v>0</v>
      </c>
      <c r="AX1693" s="99">
        <f>SUMIFS(通讯通路门店!$X:$X,通讯通路门店!$S:$S,$G1693)</f>
        <v>0</v>
      </c>
      <c r="AY1693" s="99">
        <f>SUMIFS(通讯通路门店!$Y:$Y,通讯通路门店!$S:$S,$G1693)</f>
        <v>0</v>
      </c>
      <c r="AZ1693" s="99">
        <f>SUMIFS(通讯通路门店!$AA:$AA,通讯通路门店!$S:$S,$G1693)</f>
        <v>0</v>
      </c>
      <c r="BA1693" s="99">
        <f t="shared" si="133"/>
        <v>0</v>
      </c>
      <c r="BB1693" s="99">
        <f t="shared" si="134"/>
        <v>0</v>
      </c>
      <c r="BC1693" s="99">
        <f>SUMIFS(通讯通路门店!$W:$W,通讯通路门店!$S:$S,$G1693,通讯通路门店!$J:$J,"荣耀体验店")+SUMIFS(通讯通路门店!$W:$W,通讯通路门店!$S:$S,$G1693,通讯通路门店!$J:$J,"荣耀授权专卖店")</f>
        <v>0</v>
      </c>
      <c r="BD1693" s="99">
        <f>SUMIFS(通讯通路门店!$Z:$Z,通讯通路门店!$S:$S,$G1693,通讯通路门店!$J:$J,"VIVO体验店")</f>
        <v>0</v>
      </c>
      <c r="BE1693" s="99">
        <f>SUMIFS(通讯通路门店!$AB:$AB,通讯通路门店!$S:$S,$G1693,通讯通路门店!$J:$J,"OPPO体验店")</f>
        <v>0</v>
      </c>
      <c r="BF1693" s="99">
        <f>SUMIFS(通讯通路门店!$X:$X,通讯通路门店!$S:$S,$G1693,通讯通路门店!$J:$J,"华为授权体验店")+SUMIFS(通讯通路门店!$AA:$AA,通讯通路门店!$S:$S,$G1693,通讯通路门店!$J:$J,"华为堡垒店")</f>
        <v>0</v>
      </c>
      <c r="BG1693" s="99">
        <f>SUMIFS(通讯通路门店!$Y:$Y,通讯通路门店!$S:$S,$G1693,通讯通路门店!$J:$J,"小米体验店")</f>
        <v>0</v>
      </c>
      <c r="BH1693" s="99">
        <f>SUMIFS(通讯通路门店!$AA:$AA,通讯通路门店!$S:$S,$G1693,通讯通路门店!$J:$J,"苹果体验店")</f>
        <v>0</v>
      </c>
      <c r="BI1693" s="99">
        <f>SUMIFS(通讯通路门店!$K:$K,通讯通路门店!$S:$S,$G1693,通讯通路门店!$J:$J,"其他品牌专卖店")</f>
        <v>0</v>
      </c>
      <c r="BJ1693" s="99">
        <f>SUMIFS(通讯通路门店!$AC:$AC,通讯通路门店!$S:$S,$G1693)</f>
        <v>0</v>
      </c>
      <c r="BK1693" s="99">
        <f>SUMIFS(通讯通路门店!$AD:$AD,通讯通路门店!$S:$S,$G1693)</f>
        <v>0</v>
      </c>
      <c r="BL1693" s="99">
        <f>SUMIFS(通讯通路门店!$AE:$AE,通讯通路门店!$S:$S,$G1693)</f>
        <v>0</v>
      </c>
      <c r="BM1693" s="99">
        <f>SUMIFS(通讯通路门店!$AF:$AF,通讯通路门店!$S:$S,$G1693)</f>
        <v>0</v>
      </c>
      <c r="BN1693" s="99">
        <f>SUMIFS(通讯通路门店!$AG:$AG,通讯通路门店!$S:$S,$G1693)</f>
        <v>0</v>
      </c>
      <c r="BO1693" s="99">
        <f>SUMIFS(通讯通路门店!$AH:$AH,通讯通路门店!$S:$S,$G1693)</f>
        <v>0</v>
      </c>
      <c r="BP1693" s="99">
        <f>SUMIFS(通讯通路门店!$AI:$AI,通讯通路门店!$S:$S,$G1693)</f>
        <v>0</v>
      </c>
      <c r="BQ1693" s="83"/>
    </row>
    <row r="1694" spans="1:69">
      <c r="A1694" s="99" t="str">
        <f>IFERROR(_xlfn.XLOOKUP($G1694,通讯通路门店!$S$4:$S$993931,通讯通路门店!$A$4:$A$993931,0,0),"")</f>
        <v>海南省</v>
      </c>
      <c r="B1694" s="99" t="str">
        <f>IFERROR(_xlfn.XLOOKUP($G1694,通讯通路门店!$S$4:$S$993931,通讯通路门店!$B$4:$B$993931,0,0),"")</f>
        <v>东方市</v>
      </c>
      <c r="C1694" s="99" t="str">
        <f>IFERROR(_xlfn.XLOOKUP($G1694,通讯通路门店!$S$4:$S$993931,通讯通路门店!$C$4:$C$993931,0,0),"")</f>
        <v>东方市</v>
      </c>
      <c r="D1694" s="99" t="str">
        <f>IFERROR(_xlfn.XLOOKUP($G1694,通讯通路门店!$S$4:$S$993931,通讯通路门店!$D$4:$D$993931,0,0),"")</f>
        <v>八所镇</v>
      </c>
      <c r="E1694" s="83"/>
      <c r="F1694" s="83"/>
      <c r="G1694" s="101"/>
      <c r="H1694" s="102">
        <f>IFERROR(_xlfn.XLOOKUP($G1694,通讯通路门店!$S$4:$S$993931,通讯通路门店!$R$4:$R$993931,0,0),"")</f>
        <v>0</v>
      </c>
      <c r="I1694" s="83"/>
      <c r="J1694" s="83"/>
      <c r="K1694" s="83"/>
      <c r="L1694" s="83"/>
      <c r="M1694" s="83"/>
      <c r="N1694" s="83"/>
      <c r="O1694" s="83"/>
      <c r="P1694" s="83"/>
      <c r="Q1694" s="83"/>
      <c r="R1694" s="83"/>
      <c r="S1694" s="83"/>
      <c r="T1694" s="83"/>
      <c r="U1694" s="99">
        <f>COUNTIF(通讯通路门店!$S:$S,$G1694)</f>
        <v>0</v>
      </c>
      <c r="V1694" s="99">
        <f>COUNTIFS(通讯通路门店!$S:$S,$G1694,通讯通路门店!$J:$J,"综合卖场")</f>
        <v>0</v>
      </c>
      <c r="W1694" s="99">
        <f>SUMIFS(通讯通路门店!$AJ:$AJ,通讯通路门店!$S:$S,通讯客户沙盘!$G1694)</f>
        <v>0</v>
      </c>
      <c r="X1694" s="99">
        <f t="shared" si="130"/>
        <v>0</v>
      </c>
      <c r="Y1694" s="99">
        <f>COUNTIFS(通讯通路门店!$S:$S,$G1694,通讯通路门店!$J:$J,"荣耀体验店")+COUNTIFS(通讯通路门店!$S:$S,$G1694,通讯通路门店!$J:$J,"荣耀授权专卖店")</f>
        <v>0</v>
      </c>
      <c r="Z1694" s="99">
        <f>COUNTIFS(通讯通路门店!$S:$S,$G1694,通讯通路门店!$J:$J,"VIVO体验店")</f>
        <v>0</v>
      </c>
      <c r="AA1694" s="99">
        <f>COUNTIFS(通讯通路门店!$S:$S,$G1694,通讯通路门店!$J:$J,"OPPO体验店")</f>
        <v>0</v>
      </c>
      <c r="AB1694" s="99">
        <f>COUNTIFS(通讯通路门店!$S:$S,$G1694,通讯通路门店!$J:$J,"华为授权体验店")+COUNTIFS(通讯通路门店!$S:$S,$G1694,通讯通路门店!$J:$J,"华为堡垒店")</f>
        <v>0</v>
      </c>
      <c r="AC1694" s="99">
        <f>COUNTIFS(通讯通路门店!$S:$S,$G1694,通讯通路门店!$J:$J,"小米体验店")</f>
        <v>0</v>
      </c>
      <c r="AD1694" s="99">
        <f>COUNTIFS(通讯通路门店!$S:$S,$G1694,通讯通路门店!$J:$J,"苹果体验店")</f>
        <v>0</v>
      </c>
      <c r="AE1694" s="99">
        <f>COUNTIFS(通讯通路门店!$S:$S,$G1694,通讯通路门店!$J:$J,"其他品牌专卖店")</f>
        <v>0</v>
      </c>
      <c r="AF1694" s="99">
        <f>SUMIFS(通讯通路门店!$BI:$BI,通讯通路门店!$S:$S,$G1694)</f>
        <v>0</v>
      </c>
      <c r="AG1694" s="99">
        <f>SUMIFS(通讯通路门店!$BH:$BH,通讯通路门店!$S:$S,$G1694)</f>
        <v>0</v>
      </c>
      <c r="AH1694" s="99">
        <f t="shared" si="131"/>
        <v>0</v>
      </c>
      <c r="AI1694" s="99">
        <f>SUMIFS(通讯通路门店!$BB:$BB,通讯通路门店!$S:$S,$G1694)</f>
        <v>0</v>
      </c>
      <c r="AJ1694" s="99">
        <f>SUMIFS(通讯通路门店!$BE:$BE,通讯通路门店!$S:$S,$G1694)</f>
        <v>0</v>
      </c>
      <c r="AK1694" s="99">
        <f>SUMIFS(通讯通路门店!$BG:$BG,通讯通路门店!$S:$S,$G1694)</f>
        <v>0</v>
      </c>
      <c r="AL1694" s="99">
        <f>SUMIFS(通讯通路门店!$BC:$BC,通讯通路门店!$S:$S,$G1694)</f>
        <v>0</v>
      </c>
      <c r="AM1694" s="99">
        <f>SUMIFS(通讯通路门店!$BD:$BD,通讯通路门店!$S:$S,$G1694)</f>
        <v>0</v>
      </c>
      <c r="AN1694" s="99">
        <f>SUMIFS(通讯通路门店!$BF:$BF,通讯通路门店!$S:$S,$G1694)</f>
        <v>0</v>
      </c>
      <c r="AO1694" s="99">
        <f t="shared" si="132"/>
        <v>0</v>
      </c>
      <c r="AP1694" s="99">
        <f>SUMIFS(通讯通路门店!$K:$K,通讯通路门店!$S:$S,$G1694)</f>
        <v>0</v>
      </c>
      <c r="AQ1694" s="83"/>
      <c r="AR1694" s="99">
        <f>SUMIFS(通讯通路门店!$T:$T,通讯通路门店!$S:$S,$G1694)</f>
        <v>0</v>
      </c>
      <c r="AS1694" s="99">
        <f>SUMIFS(通讯通路门店!$U:$U,通讯通路门店!$S:$S,$G1694)</f>
        <v>0</v>
      </c>
      <c r="AT1694" s="99">
        <f>SUMIFS(通讯通路门店!$V:$V,通讯通路门店!$S:$S,$G1694)</f>
        <v>0</v>
      </c>
      <c r="AU1694" s="99">
        <f>SUMIFS(通讯通路门店!$W:$W,通讯通路门店!$S:$S,$G1694)</f>
        <v>0</v>
      </c>
      <c r="AV1694" s="99">
        <f>SUMIFS(通讯通路门店!$Z:$Z,通讯通路门店!$S:$S,$G1694)</f>
        <v>0</v>
      </c>
      <c r="AW1694" s="99">
        <f>SUMIFS(通讯通路门店!$AB:$AB,通讯通路门店!$S:$S,$G1694)</f>
        <v>0</v>
      </c>
      <c r="AX1694" s="99">
        <f>SUMIFS(通讯通路门店!$X:$X,通讯通路门店!$S:$S,$G1694)</f>
        <v>0</v>
      </c>
      <c r="AY1694" s="99">
        <f>SUMIFS(通讯通路门店!$Y:$Y,通讯通路门店!$S:$S,$G1694)</f>
        <v>0</v>
      </c>
      <c r="AZ1694" s="99">
        <f>SUMIFS(通讯通路门店!$AA:$AA,通讯通路门店!$S:$S,$G1694)</f>
        <v>0</v>
      </c>
      <c r="BA1694" s="99">
        <f t="shared" si="133"/>
        <v>0</v>
      </c>
      <c r="BB1694" s="99">
        <f t="shared" si="134"/>
        <v>0</v>
      </c>
      <c r="BC1694" s="99">
        <f>SUMIFS(通讯通路门店!$W:$W,通讯通路门店!$S:$S,$G1694,通讯通路门店!$J:$J,"荣耀体验店")+SUMIFS(通讯通路门店!$W:$W,通讯通路门店!$S:$S,$G1694,通讯通路门店!$J:$J,"荣耀授权专卖店")</f>
        <v>0</v>
      </c>
      <c r="BD1694" s="99">
        <f>SUMIFS(通讯通路门店!$Z:$Z,通讯通路门店!$S:$S,$G1694,通讯通路门店!$J:$J,"VIVO体验店")</f>
        <v>0</v>
      </c>
      <c r="BE1694" s="99">
        <f>SUMIFS(通讯通路门店!$AB:$AB,通讯通路门店!$S:$S,$G1694,通讯通路门店!$J:$J,"OPPO体验店")</f>
        <v>0</v>
      </c>
      <c r="BF1694" s="99">
        <f>SUMIFS(通讯通路门店!$X:$X,通讯通路门店!$S:$S,$G1694,通讯通路门店!$J:$J,"华为授权体验店")+SUMIFS(通讯通路门店!$AA:$AA,通讯通路门店!$S:$S,$G1694,通讯通路门店!$J:$J,"华为堡垒店")</f>
        <v>0</v>
      </c>
      <c r="BG1694" s="99">
        <f>SUMIFS(通讯通路门店!$Y:$Y,通讯通路门店!$S:$S,$G1694,通讯通路门店!$J:$J,"小米体验店")</f>
        <v>0</v>
      </c>
      <c r="BH1694" s="99">
        <f>SUMIFS(通讯通路门店!$AA:$AA,通讯通路门店!$S:$S,$G1694,通讯通路门店!$J:$J,"苹果体验店")</f>
        <v>0</v>
      </c>
      <c r="BI1694" s="99">
        <f>SUMIFS(通讯通路门店!$K:$K,通讯通路门店!$S:$S,$G1694,通讯通路门店!$J:$J,"其他品牌专卖店")</f>
        <v>0</v>
      </c>
      <c r="BJ1694" s="99">
        <f>SUMIFS(通讯通路门店!$AC:$AC,通讯通路门店!$S:$S,$G1694)</f>
        <v>0</v>
      </c>
      <c r="BK1694" s="99">
        <f>SUMIFS(通讯通路门店!$AD:$AD,通讯通路门店!$S:$S,$G1694)</f>
        <v>0</v>
      </c>
      <c r="BL1694" s="99">
        <f>SUMIFS(通讯通路门店!$AE:$AE,通讯通路门店!$S:$S,$G1694)</f>
        <v>0</v>
      </c>
      <c r="BM1694" s="99">
        <f>SUMIFS(通讯通路门店!$AF:$AF,通讯通路门店!$S:$S,$G1694)</f>
        <v>0</v>
      </c>
      <c r="BN1694" s="99">
        <f>SUMIFS(通讯通路门店!$AG:$AG,通讯通路门店!$S:$S,$G1694)</f>
        <v>0</v>
      </c>
      <c r="BO1694" s="99">
        <f>SUMIFS(通讯通路门店!$AH:$AH,通讯通路门店!$S:$S,$G1694)</f>
        <v>0</v>
      </c>
      <c r="BP1694" s="99">
        <f>SUMIFS(通讯通路门店!$AI:$AI,通讯通路门店!$S:$S,$G1694)</f>
        <v>0</v>
      </c>
      <c r="BQ1694" s="83"/>
    </row>
    <row r="1695" spans="1:69">
      <c r="A1695" s="99" t="str">
        <f>IFERROR(_xlfn.XLOOKUP($G1695,通讯通路门店!$S$4:$S$993931,通讯通路门店!$A$4:$A$993931,0,0),"")</f>
        <v>海南省</v>
      </c>
      <c r="B1695" s="99" t="str">
        <f>IFERROR(_xlfn.XLOOKUP($G1695,通讯通路门店!$S$4:$S$993931,通讯通路门店!$B$4:$B$993931,0,0),"")</f>
        <v>东方市</v>
      </c>
      <c r="C1695" s="99" t="str">
        <f>IFERROR(_xlfn.XLOOKUP($G1695,通讯通路门店!$S$4:$S$993931,通讯通路门店!$C$4:$C$993931,0,0),"")</f>
        <v>东方市</v>
      </c>
      <c r="D1695" s="99" t="str">
        <f>IFERROR(_xlfn.XLOOKUP($G1695,通讯通路门店!$S$4:$S$993931,通讯通路门店!$D$4:$D$993931,0,0),"")</f>
        <v>八所镇</v>
      </c>
      <c r="E1695" s="83"/>
      <c r="F1695" s="83"/>
      <c r="G1695" s="101"/>
      <c r="H1695" s="102">
        <f>IFERROR(_xlfn.XLOOKUP($G1695,通讯通路门店!$S$4:$S$993931,通讯通路门店!$R$4:$R$993931,0,0),"")</f>
        <v>0</v>
      </c>
      <c r="I1695" s="83"/>
      <c r="J1695" s="83"/>
      <c r="K1695" s="83"/>
      <c r="L1695" s="83"/>
      <c r="M1695" s="83"/>
      <c r="N1695" s="83"/>
      <c r="O1695" s="83"/>
      <c r="P1695" s="83"/>
      <c r="Q1695" s="83"/>
      <c r="R1695" s="83"/>
      <c r="S1695" s="83"/>
      <c r="T1695" s="83"/>
      <c r="U1695" s="99">
        <f>COUNTIF(通讯通路门店!$S:$S,$G1695)</f>
        <v>0</v>
      </c>
      <c r="V1695" s="99">
        <f>COUNTIFS(通讯通路门店!$S:$S,$G1695,通讯通路门店!$J:$J,"综合卖场")</f>
        <v>0</v>
      </c>
      <c r="W1695" s="99">
        <f>SUMIFS(通讯通路门店!$AJ:$AJ,通讯通路门店!$S:$S,通讯客户沙盘!$G1695)</f>
        <v>0</v>
      </c>
      <c r="X1695" s="99">
        <f t="shared" si="130"/>
        <v>0</v>
      </c>
      <c r="Y1695" s="99">
        <f>COUNTIFS(通讯通路门店!$S:$S,$G1695,通讯通路门店!$J:$J,"荣耀体验店")+COUNTIFS(通讯通路门店!$S:$S,$G1695,通讯通路门店!$J:$J,"荣耀授权专卖店")</f>
        <v>0</v>
      </c>
      <c r="Z1695" s="99">
        <f>COUNTIFS(通讯通路门店!$S:$S,$G1695,通讯通路门店!$J:$J,"VIVO体验店")</f>
        <v>0</v>
      </c>
      <c r="AA1695" s="99">
        <f>COUNTIFS(通讯通路门店!$S:$S,$G1695,通讯通路门店!$J:$J,"OPPO体验店")</f>
        <v>0</v>
      </c>
      <c r="AB1695" s="99">
        <f>COUNTIFS(通讯通路门店!$S:$S,$G1695,通讯通路门店!$J:$J,"华为授权体验店")+COUNTIFS(通讯通路门店!$S:$S,$G1695,通讯通路门店!$J:$J,"华为堡垒店")</f>
        <v>0</v>
      </c>
      <c r="AC1695" s="99">
        <f>COUNTIFS(通讯通路门店!$S:$S,$G1695,通讯通路门店!$J:$J,"小米体验店")</f>
        <v>0</v>
      </c>
      <c r="AD1695" s="99">
        <f>COUNTIFS(通讯通路门店!$S:$S,$G1695,通讯通路门店!$J:$J,"苹果体验店")</f>
        <v>0</v>
      </c>
      <c r="AE1695" s="99">
        <f>COUNTIFS(通讯通路门店!$S:$S,$G1695,通讯通路门店!$J:$J,"其他品牌专卖店")</f>
        <v>0</v>
      </c>
      <c r="AF1695" s="99">
        <f>SUMIFS(通讯通路门店!$BI:$BI,通讯通路门店!$S:$S,$G1695)</f>
        <v>0</v>
      </c>
      <c r="AG1695" s="99">
        <f>SUMIFS(通讯通路门店!$BH:$BH,通讯通路门店!$S:$S,$G1695)</f>
        <v>0</v>
      </c>
      <c r="AH1695" s="99">
        <f t="shared" si="131"/>
        <v>0</v>
      </c>
      <c r="AI1695" s="99">
        <f>SUMIFS(通讯通路门店!$BB:$BB,通讯通路门店!$S:$S,$G1695)</f>
        <v>0</v>
      </c>
      <c r="AJ1695" s="99">
        <f>SUMIFS(通讯通路门店!$BE:$BE,通讯通路门店!$S:$S,$G1695)</f>
        <v>0</v>
      </c>
      <c r="AK1695" s="99">
        <f>SUMIFS(通讯通路门店!$BG:$BG,通讯通路门店!$S:$S,$G1695)</f>
        <v>0</v>
      </c>
      <c r="AL1695" s="99">
        <f>SUMIFS(通讯通路门店!$BC:$BC,通讯通路门店!$S:$S,$G1695)</f>
        <v>0</v>
      </c>
      <c r="AM1695" s="99">
        <f>SUMIFS(通讯通路门店!$BD:$BD,通讯通路门店!$S:$S,$G1695)</f>
        <v>0</v>
      </c>
      <c r="AN1695" s="99">
        <f>SUMIFS(通讯通路门店!$BF:$BF,通讯通路门店!$S:$S,$G1695)</f>
        <v>0</v>
      </c>
      <c r="AO1695" s="99">
        <f t="shared" si="132"/>
        <v>0</v>
      </c>
      <c r="AP1695" s="99">
        <f>SUMIFS(通讯通路门店!$K:$K,通讯通路门店!$S:$S,$G1695)</f>
        <v>0</v>
      </c>
      <c r="AQ1695" s="83"/>
      <c r="AR1695" s="99">
        <f>SUMIFS(通讯通路门店!$T:$T,通讯通路门店!$S:$S,$G1695)</f>
        <v>0</v>
      </c>
      <c r="AS1695" s="99">
        <f>SUMIFS(通讯通路门店!$U:$U,通讯通路门店!$S:$S,$G1695)</f>
        <v>0</v>
      </c>
      <c r="AT1695" s="99">
        <f>SUMIFS(通讯通路门店!$V:$V,通讯通路门店!$S:$S,$G1695)</f>
        <v>0</v>
      </c>
      <c r="AU1695" s="99">
        <f>SUMIFS(通讯通路门店!$W:$W,通讯通路门店!$S:$S,$G1695)</f>
        <v>0</v>
      </c>
      <c r="AV1695" s="99">
        <f>SUMIFS(通讯通路门店!$Z:$Z,通讯通路门店!$S:$S,$G1695)</f>
        <v>0</v>
      </c>
      <c r="AW1695" s="99">
        <f>SUMIFS(通讯通路门店!$AB:$AB,通讯通路门店!$S:$S,$G1695)</f>
        <v>0</v>
      </c>
      <c r="AX1695" s="99">
        <f>SUMIFS(通讯通路门店!$X:$X,通讯通路门店!$S:$S,$G1695)</f>
        <v>0</v>
      </c>
      <c r="AY1695" s="99">
        <f>SUMIFS(通讯通路门店!$Y:$Y,通讯通路门店!$S:$S,$G1695)</f>
        <v>0</v>
      </c>
      <c r="AZ1695" s="99">
        <f>SUMIFS(通讯通路门店!$AA:$AA,通讯通路门店!$S:$S,$G1695)</f>
        <v>0</v>
      </c>
      <c r="BA1695" s="99">
        <f t="shared" si="133"/>
        <v>0</v>
      </c>
      <c r="BB1695" s="99">
        <f t="shared" si="134"/>
        <v>0</v>
      </c>
      <c r="BC1695" s="99">
        <f>SUMIFS(通讯通路门店!$W:$W,通讯通路门店!$S:$S,$G1695,通讯通路门店!$J:$J,"荣耀体验店")+SUMIFS(通讯通路门店!$W:$W,通讯通路门店!$S:$S,$G1695,通讯通路门店!$J:$J,"荣耀授权专卖店")</f>
        <v>0</v>
      </c>
      <c r="BD1695" s="99">
        <f>SUMIFS(通讯通路门店!$Z:$Z,通讯通路门店!$S:$S,$G1695,通讯通路门店!$J:$J,"VIVO体验店")</f>
        <v>0</v>
      </c>
      <c r="BE1695" s="99">
        <f>SUMIFS(通讯通路门店!$AB:$AB,通讯通路门店!$S:$S,$G1695,通讯通路门店!$J:$J,"OPPO体验店")</f>
        <v>0</v>
      </c>
      <c r="BF1695" s="99">
        <f>SUMIFS(通讯通路门店!$X:$X,通讯通路门店!$S:$S,$G1695,通讯通路门店!$J:$J,"华为授权体验店")+SUMIFS(通讯通路门店!$AA:$AA,通讯通路门店!$S:$S,$G1695,通讯通路门店!$J:$J,"华为堡垒店")</f>
        <v>0</v>
      </c>
      <c r="BG1695" s="99">
        <f>SUMIFS(通讯通路门店!$Y:$Y,通讯通路门店!$S:$S,$G1695,通讯通路门店!$J:$J,"小米体验店")</f>
        <v>0</v>
      </c>
      <c r="BH1695" s="99">
        <f>SUMIFS(通讯通路门店!$AA:$AA,通讯通路门店!$S:$S,$G1695,通讯通路门店!$J:$J,"苹果体验店")</f>
        <v>0</v>
      </c>
      <c r="BI1695" s="99">
        <f>SUMIFS(通讯通路门店!$K:$K,通讯通路门店!$S:$S,$G1695,通讯通路门店!$J:$J,"其他品牌专卖店")</f>
        <v>0</v>
      </c>
      <c r="BJ1695" s="99">
        <f>SUMIFS(通讯通路门店!$AC:$AC,通讯通路门店!$S:$S,$G1695)</f>
        <v>0</v>
      </c>
      <c r="BK1695" s="99">
        <f>SUMIFS(通讯通路门店!$AD:$AD,通讯通路门店!$S:$S,$G1695)</f>
        <v>0</v>
      </c>
      <c r="BL1695" s="99">
        <f>SUMIFS(通讯通路门店!$AE:$AE,通讯通路门店!$S:$S,$G1695)</f>
        <v>0</v>
      </c>
      <c r="BM1695" s="99">
        <f>SUMIFS(通讯通路门店!$AF:$AF,通讯通路门店!$S:$S,$G1695)</f>
        <v>0</v>
      </c>
      <c r="BN1695" s="99">
        <f>SUMIFS(通讯通路门店!$AG:$AG,通讯通路门店!$S:$S,$G1695)</f>
        <v>0</v>
      </c>
      <c r="BO1695" s="99">
        <f>SUMIFS(通讯通路门店!$AH:$AH,通讯通路门店!$S:$S,$G1695)</f>
        <v>0</v>
      </c>
      <c r="BP1695" s="99">
        <f>SUMIFS(通讯通路门店!$AI:$AI,通讯通路门店!$S:$S,$G1695)</f>
        <v>0</v>
      </c>
      <c r="BQ1695" s="83"/>
    </row>
    <row r="1696" spans="1:69">
      <c r="A1696" s="99" t="str">
        <f>IFERROR(_xlfn.XLOOKUP($G1696,通讯通路门店!$S$4:$S$993931,通讯通路门店!$A$4:$A$993931,0,0),"")</f>
        <v>海南省</v>
      </c>
      <c r="B1696" s="99" t="str">
        <f>IFERROR(_xlfn.XLOOKUP($G1696,通讯通路门店!$S$4:$S$993931,通讯通路门店!$B$4:$B$993931,0,0),"")</f>
        <v>东方市</v>
      </c>
      <c r="C1696" s="99" t="str">
        <f>IFERROR(_xlfn.XLOOKUP($G1696,通讯通路门店!$S$4:$S$993931,通讯通路门店!$C$4:$C$993931,0,0),"")</f>
        <v>东方市</v>
      </c>
      <c r="D1696" s="99" t="str">
        <f>IFERROR(_xlfn.XLOOKUP($G1696,通讯通路门店!$S$4:$S$993931,通讯通路门店!$D$4:$D$993931,0,0),"")</f>
        <v>八所镇</v>
      </c>
      <c r="E1696" s="83"/>
      <c r="F1696" s="83"/>
      <c r="G1696" s="101"/>
      <c r="H1696" s="102">
        <f>IFERROR(_xlfn.XLOOKUP($G1696,通讯通路门店!$S$4:$S$993931,通讯通路门店!$R$4:$R$993931,0,0),"")</f>
        <v>0</v>
      </c>
      <c r="I1696" s="83"/>
      <c r="J1696" s="83"/>
      <c r="K1696" s="83"/>
      <c r="L1696" s="83"/>
      <c r="M1696" s="83"/>
      <c r="N1696" s="83"/>
      <c r="O1696" s="83"/>
      <c r="P1696" s="83"/>
      <c r="Q1696" s="83"/>
      <c r="R1696" s="83"/>
      <c r="S1696" s="83"/>
      <c r="T1696" s="83"/>
      <c r="U1696" s="99">
        <f>COUNTIF(通讯通路门店!$S:$S,$G1696)</f>
        <v>0</v>
      </c>
      <c r="V1696" s="99">
        <f>COUNTIFS(通讯通路门店!$S:$S,$G1696,通讯通路门店!$J:$J,"综合卖场")</f>
        <v>0</v>
      </c>
      <c r="W1696" s="99">
        <f>SUMIFS(通讯通路门店!$AJ:$AJ,通讯通路门店!$S:$S,通讯客户沙盘!$G1696)</f>
        <v>0</v>
      </c>
      <c r="X1696" s="99">
        <f t="shared" si="130"/>
        <v>0</v>
      </c>
      <c r="Y1696" s="99">
        <f>COUNTIFS(通讯通路门店!$S:$S,$G1696,通讯通路门店!$J:$J,"荣耀体验店")+COUNTIFS(通讯通路门店!$S:$S,$G1696,通讯通路门店!$J:$J,"荣耀授权专卖店")</f>
        <v>0</v>
      </c>
      <c r="Z1696" s="99">
        <f>COUNTIFS(通讯通路门店!$S:$S,$G1696,通讯通路门店!$J:$J,"VIVO体验店")</f>
        <v>0</v>
      </c>
      <c r="AA1696" s="99">
        <f>COUNTIFS(通讯通路门店!$S:$S,$G1696,通讯通路门店!$J:$J,"OPPO体验店")</f>
        <v>0</v>
      </c>
      <c r="AB1696" s="99">
        <f>COUNTIFS(通讯通路门店!$S:$S,$G1696,通讯通路门店!$J:$J,"华为授权体验店")+COUNTIFS(通讯通路门店!$S:$S,$G1696,通讯通路门店!$J:$J,"华为堡垒店")</f>
        <v>0</v>
      </c>
      <c r="AC1696" s="99">
        <f>COUNTIFS(通讯通路门店!$S:$S,$G1696,通讯通路门店!$J:$J,"小米体验店")</f>
        <v>0</v>
      </c>
      <c r="AD1696" s="99">
        <f>COUNTIFS(通讯通路门店!$S:$S,$G1696,通讯通路门店!$J:$J,"苹果体验店")</f>
        <v>0</v>
      </c>
      <c r="AE1696" s="99">
        <f>COUNTIFS(通讯通路门店!$S:$S,$G1696,通讯通路门店!$J:$J,"其他品牌专卖店")</f>
        <v>0</v>
      </c>
      <c r="AF1696" s="99">
        <f>SUMIFS(通讯通路门店!$BI:$BI,通讯通路门店!$S:$S,$G1696)</f>
        <v>0</v>
      </c>
      <c r="AG1696" s="99">
        <f>SUMIFS(通讯通路门店!$BH:$BH,通讯通路门店!$S:$S,$G1696)</f>
        <v>0</v>
      </c>
      <c r="AH1696" s="99">
        <f t="shared" si="131"/>
        <v>0</v>
      </c>
      <c r="AI1696" s="99">
        <f>SUMIFS(通讯通路门店!$BB:$BB,通讯通路门店!$S:$S,$G1696)</f>
        <v>0</v>
      </c>
      <c r="AJ1696" s="99">
        <f>SUMIFS(通讯通路门店!$BE:$BE,通讯通路门店!$S:$S,$G1696)</f>
        <v>0</v>
      </c>
      <c r="AK1696" s="99">
        <f>SUMIFS(通讯通路门店!$BG:$BG,通讯通路门店!$S:$S,$G1696)</f>
        <v>0</v>
      </c>
      <c r="AL1696" s="99">
        <f>SUMIFS(通讯通路门店!$BC:$BC,通讯通路门店!$S:$S,$G1696)</f>
        <v>0</v>
      </c>
      <c r="AM1696" s="99">
        <f>SUMIFS(通讯通路门店!$BD:$BD,通讯通路门店!$S:$S,$G1696)</f>
        <v>0</v>
      </c>
      <c r="AN1696" s="99">
        <f>SUMIFS(通讯通路门店!$BF:$BF,通讯通路门店!$S:$S,$G1696)</f>
        <v>0</v>
      </c>
      <c r="AO1696" s="99">
        <f t="shared" si="132"/>
        <v>0</v>
      </c>
      <c r="AP1696" s="99">
        <f>SUMIFS(通讯通路门店!$K:$K,通讯通路门店!$S:$S,$G1696)</f>
        <v>0</v>
      </c>
      <c r="AQ1696" s="83"/>
      <c r="AR1696" s="99">
        <f>SUMIFS(通讯通路门店!$T:$T,通讯通路门店!$S:$S,$G1696)</f>
        <v>0</v>
      </c>
      <c r="AS1696" s="99">
        <f>SUMIFS(通讯通路门店!$U:$U,通讯通路门店!$S:$S,$G1696)</f>
        <v>0</v>
      </c>
      <c r="AT1696" s="99">
        <f>SUMIFS(通讯通路门店!$V:$V,通讯通路门店!$S:$S,$G1696)</f>
        <v>0</v>
      </c>
      <c r="AU1696" s="99">
        <f>SUMIFS(通讯通路门店!$W:$W,通讯通路门店!$S:$S,$G1696)</f>
        <v>0</v>
      </c>
      <c r="AV1696" s="99">
        <f>SUMIFS(通讯通路门店!$Z:$Z,通讯通路门店!$S:$S,$G1696)</f>
        <v>0</v>
      </c>
      <c r="AW1696" s="99">
        <f>SUMIFS(通讯通路门店!$AB:$AB,通讯通路门店!$S:$S,$G1696)</f>
        <v>0</v>
      </c>
      <c r="AX1696" s="99">
        <f>SUMIFS(通讯通路门店!$X:$X,通讯通路门店!$S:$S,$G1696)</f>
        <v>0</v>
      </c>
      <c r="AY1696" s="99">
        <f>SUMIFS(通讯通路门店!$Y:$Y,通讯通路门店!$S:$S,$G1696)</f>
        <v>0</v>
      </c>
      <c r="AZ1696" s="99">
        <f>SUMIFS(通讯通路门店!$AA:$AA,通讯通路门店!$S:$S,$G1696)</f>
        <v>0</v>
      </c>
      <c r="BA1696" s="99">
        <f t="shared" si="133"/>
        <v>0</v>
      </c>
      <c r="BB1696" s="99">
        <f t="shared" si="134"/>
        <v>0</v>
      </c>
      <c r="BC1696" s="99">
        <f>SUMIFS(通讯通路门店!$W:$W,通讯通路门店!$S:$S,$G1696,通讯通路门店!$J:$J,"荣耀体验店")+SUMIFS(通讯通路门店!$W:$W,通讯通路门店!$S:$S,$G1696,通讯通路门店!$J:$J,"荣耀授权专卖店")</f>
        <v>0</v>
      </c>
      <c r="BD1696" s="99">
        <f>SUMIFS(通讯通路门店!$Z:$Z,通讯通路门店!$S:$S,$G1696,通讯通路门店!$J:$J,"VIVO体验店")</f>
        <v>0</v>
      </c>
      <c r="BE1696" s="99">
        <f>SUMIFS(通讯通路门店!$AB:$AB,通讯通路门店!$S:$S,$G1696,通讯通路门店!$J:$J,"OPPO体验店")</f>
        <v>0</v>
      </c>
      <c r="BF1696" s="99">
        <f>SUMIFS(通讯通路门店!$X:$X,通讯通路门店!$S:$S,$G1696,通讯通路门店!$J:$J,"华为授权体验店")+SUMIFS(通讯通路门店!$AA:$AA,通讯通路门店!$S:$S,$G1696,通讯通路门店!$J:$J,"华为堡垒店")</f>
        <v>0</v>
      </c>
      <c r="BG1696" s="99">
        <f>SUMIFS(通讯通路门店!$Y:$Y,通讯通路门店!$S:$S,$G1696,通讯通路门店!$J:$J,"小米体验店")</f>
        <v>0</v>
      </c>
      <c r="BH1696" s="99">
        <f>SUMIFS(通讯通路门店!$AA:$AA,通讯通路门店!$S:$S,$G1696,通讯通路门店!$J:$J,"苹果体验店")</f>
        <v>0</v>
      </c>
      <c r="BI1696" s="99">
        <f>SUMIFS(通讯通路门店!$K:$K,通讯通路门店!$S:$S,$G1696,通讯通路门店!$J:$J,"其他品牌专卖店")</f>
        <v>0</v>
      </c>
      <c r="BJ1696" s="99">
        <f>SUMIFS(通讯通路门店!$AC:$AC,通讯通路门店!$S:$S,$G1696)</f>
        <v>0</v>
      </c>
      <c r="BK1696" s="99">
        <f>SUMIFS(通讯通路门店!$AD:$AD,通讯通路门店!$S:$S,$G1696)</f>
        <v>0</v>
      </c>
      <c r="BL1696" s="99">
        <f>SUMIFS(通讯通路门店!$AE:$AE,通讯通路门店!$S:$S,$G1696)</f>
        <v>0</v>
      </c>
      <c r="BM1696" s="99">
        <f>SUMIFS(通讯通路门店!$AF:$AF,通讯通路门店!$S:$S,$G1696)</f>
        <v>0</v>
      </c>
      <c r="BN1696" s="99">
        <f>SUMIFS(通讯通路门店!$AG:$AG,通讯通路门店!$S:$S,$G1696)</f>
        <v>0</v>
      </c>
      <c r="BO1696" s="99">
        <f>SUMIFS(通讯通路门店!$AH:$AH,通讯通路门店!$S:$S,$G1696)</f>
        <v>0</v>
      </c>
      <c r="BP1696" s="99">
        <f>SUMIFS(通讯通路门店!$AI:$AI,通讯通路门店!$S:$S,$G1696)</f>
        <v>0</v>
      </c>
      <c r="BQ1696" s="83"/>
    </row>
    <row r="1697" spans="1:69">
      <c r="A1697" s="99" t="str">
        <f>IFERROR(_xlfn.XLOOKUP($G1697,通讯通路门店!$S$4:$S$993931,通讯通路门店!$A$4:$A$993931,0,0),"")</f>
        <v>海南省</v>
      </c>
      <c r="B1697" s="99" t="str">
        <f>IFERROR(_xlfn.XLOOKUP($G1697,通讯通路门店!$S$4:$S$993931,通讯通路门店!$B$4:$B$993931,0,0),"")</f>
        <v>东方市</v>
      </c>
      <c r="C1697" s="99" t="str">
        <f>IFERROR(_xlfn.XLOOKUP($G1697,通讯通路门店!$S$4:$S$993931,通讯通路门店!$C$4:$C$993931,0,0),"")</f>
        <v>东方市</v>
      </c>
      <c r="D1697" s="99" t="str">
        <f>IFERROR(_xlfn.XLOOKUP($G1697,通讯通路门店!$S$4:$S$993931,通讯通路门店!$D$4:$D$993931,0,0),"")</f>
        <v>八所镇</v>
      </c>
      <c r="E1697" s="83"/>
      <c r="F1697" s="83"/>
      <c r="G1697" s="101"/>
      <c r="H1697" s="102">
        <f>IFERROR(_xlfn.XLOOKUP($G1697,通讯通路门店!$S$4:$S$993931,通讯通路门店!$R$4:$R$993931,0,0),"")</f>
        <v>0</v>
      </c>
      <c r="I1697" s="83"/>
      <c r="J1697" s="83"/>
      <c r="K1697" s="83"/>
      <c r="L1697" s="83"/>
      <c r="M1697" s="83"/>
      <c r="N1697" s="83"/>
      <c r="O1697" s="83"/>
      <c r="P1697" s="83"/>
      <c r="Q1697" s="83"/>
      <c r="R1697" s="83"/>
      <c r="S1697" s="83"/>
      <c r="T1697" s="83"/>
      <c r="U1697" s="99">
        <f>COUNTIF(通讯通路门店!$S:$S,$G1697)</f>
        <v>0</v>
      </c>
      <c r="V1697" s="99">
        <f>COUNTIFS(通讯通路门店!$S:$S,$G1697,通讯通路门店!$J:$J,"综合卖场")</f>
        <v>0</v>
      </c>
      <c r="W1697" s="99">
        <f>SUMIFS(通讯通路门店!$AJ:$AJ,通讯通路门店!$S:$S,通讯客户沙盘!$G1697)</f>
        <v>0</v>
      </c>
      <c r="X1697" s="99">
        <f t="shared" si="130"/>
        <v>0</v>
      </c>
      <c r="Y1697" s="99">
        <f>COUNTIFS(通讯通路门店!$S:$S,$G1697,通讯通路门店!$J:$J,"荣耀体验店")+COUNTIFS(通讯通路门店!$S:$S,$G1697,通讯通路门店!$J:$J,"荣耀授权专卖店")</f>
        <v>0</v>
      </c>
      <c r="Z1697" s="99">
        <f>COUNTIFS(通讯通路门店!$S:$S,$G1697,通讯通路门店!$J:$J,"VIVO体验店")</f>
        <v>0</v>
      </c>
      <c r="AA1697" s="99">
        <f>COUNTIFS(通讯通路门店!$S:$S,$G1697,通讯通路门店!$J:$J,"OPPO体验店")</f>
        <v>0</v>
      </c>
      <c r="AB1697" s="99">
        <f>COUNTIFS(通讯通路门店!$S:$S,$G1697,通讯通路门店!$J:$J,"华为授权体验店")+COUNTIFS(通讯通路门店!$S:$S,$G1697,通讯通路门店!$J:$J,"华为堡垒店")</f>
        <v>0</v>
      </c>
      <c r="AC1697" s="99">
        <f>COUNTIFS(通讯通路门店!$S:$S,$G1697,通讯通路门店!$J:$J,"小米体验店")</f>
        <v>0</v>
      </c>
      <c r="AD1697" s="99">
        <f>COUNTIFS(通讯通路门店!$S:$S,$G1697,通讯通路门店!$J:$J,"苹果体验店")</f>
        <v>0</v>
      </c>
      <c r="AE1697" s="99">
        <f>COUNTIFS(通讯通路门店!$S:$S,$G1697,通讯通路门店!$J:$J,"其他品牌专卖店")</f>
        <v>0</v>
      </c>
      <c r="AF1697" s="99">
        <f>SUMIFS(通讯通路门店!$BI:$BI,通讯通路门店!$S:$S,$G1697)</f>
        <v>0</v>
      </c>
      <c r="AG1697" s="99">
        <f>SUMIFS(通讯通路门店!$BH:$BH,通讯通路门店!$S:$S,$G1697)</f>
        <v>0</v>
      </c>
      <c r="AH1697" s="99">
        <f t="shared" si="131"/>
        <v>0</v>
      </c>
      <c r="AI1697" s="99">
        <f>SUMIFS(通讯通路门店!$BB:$BB,通讯通路门店!$S:$S,$G1697)</f>
        <v>0</v>
      </c>
      <c r="AJ1697" s="99">
        <f>SUMIFS(通讯通路门店!$BE:$BE,通讯通路门店!$S:$S,$G1697)</f>
        <v>0</v>
      </c>
      <c r="AK1697" s="99">
        <f>SUMIFS(通讯通路门店!$BG:$BG,通讯通路门店!$S:$S,$G1697)</f>
        <v>0</v>
      </c>
      <c r="AL1697" s="99">
        <f>SUMIFS(通讯通路门店!$BC:$BC,通讯通路门店!$S:$S,$G1697)</f>
        <v>0</v>
      </c>
      <c r="AM1697" s="99">
        <f>SUMIFS(通讯通路门店!$BD:$BD,通讯通路门店!$S:$S,$G1697)</f>
        <v>0</v>
      </c>
      <c r="AN1697" s="99">
        <f>SUMIFS(通讯通路门店!$BF:$BF,通讯通路门店!$S:$S,$G1697)</f>
        <v>0</v>
      </c>
      <c r="AO1697" s="99">
        <f t="shared" si="132"/>
        <v>0</v>
      </c>
      <c r="AP1697" s="99">
        <f>SUMIFS(通讯通路门店!$K:$K,通讯通路门店!$S:$S,$G1697)</f>
        <v>0</v>
      </c>
      <c r="AQ1697" s="83"/>
      <c r="AR1697" s="99">
        <f>SUMIFS(通讯通路门店!$T:$T,通讯通路门店!$S:$S,$G1697)</f>
        <v>0</v>
      </c>
      <c r="AS1697" s="99">
        <f>SUMIFS(通讯通路门店!$U:$U,通讯通路门店!$S:$S,$G1697)</f>
        <v>0</v>
      </c>
      <c r="AT1697" s="99">
        <f>SUMIFS(通讯通路门店!$V:$V,通讯通路门店!$S:$S,$G1697)</f>
        <v>0</v>
      </c>
      <c r="AU1697" s="99">
        <f>SUMIFS(通讯通路门店!$W:$W,通讯通路门店!$S:$S,$G1697)</f>
        <v>0</v>
      </c>
      <c r="AV1697" s="99">
        <f>SUMIFS(通讯通路门店!$Z:$Z,通讯通路门店!$S:$S,$G1697)</f>
        <v>0</v>
      </c>
      <c r="AW1697" s="99">
        <f>SUMIFS(通讯通路门店!$AB:$AB,通讯通路门店!$S:$S,$G1697)</f>
        <v>0</v>
      </c>
      <c r="AX1697" s="99">
        <f>SUMIFS(通讯通路门店!$X:$X,通讯通路门店!$S:$S,$G1697)</f>
        <v>0</v>
      </c>
      <c r="AY1697" s="99">
        <f>SUMIFS(通讯通路门店!$Y:$Y,通讯通路门店!$S:$S,$G1697)</f>
        <v>0</v>
      </c>
      <c r="AZ1697" s="99">
        <f>SUMIFS(通讯通路门店!$AA:$AA,通讯通路门店!$S:$S,$G1697)</f>
        <v>0</v>
      </c>
      <c r="BA1697" s="99">
        <f t="shared" si="133"/>
        <v>0</v>
      </c>
      <c r="BB1697" s="99">
        <f t="shared" si="134"/>
        <v>0</v>
      </c>
      <c r="BC1697" s="99">
        <f>SUMIFS(通讯通路门店!$W:$W,通讯通路门店!$S:$S,$G1697,通讯通路门店!$J:$J,"荣耀体验店")+SUMIFS(通讯通路门店!$W:$W,通讯通路门店!$S:$S,$G1697,通讯通路门店!$J:$J,"荣耀授权专卖店")</f>
        <v>0</v>
      </c>
      <c r="BD1697" s="99">
        <f>SUMIFS(通讯通路门店!$Z:$Z,通讯通路门店!$S:$S,$G1697,通讯通路门店!$J:$J,"VIVO体验店")</f>
        <v>0</v>
      </c>
      <c r="BE1697" s="99">
        <f>SUMIFS(通讯通路门店!$AB:$AB,通讯通路门店!$S:$S,$G1697,通讯通路门店!$J:$J,"OPPO体验店")</f>
        <v>0</v>
      </c>
      <c r="BF1697" s="99">
        <f>SUMIFS(通讯通路门店!$X:$X,通讯通路门店!$S:$S,$G1697,通讯通路门店!$J:$J,"华为授权体验店")+SUMIFS(通讯通路门店!$AA:$AA,通讯通路门店!$S:$S,$G1697,通讯通路门店!$J:$J,"华为堡垒店")</f>
        <v>0</v>
      </c>
      <c r="BG1697" s="99">
        <f>SUMIFS(通讯通路门店!$Y:$Y,通讯通路门店!$S:$S,$G1697,通讯通路门店!$J:$J,"小米体验店")</f>
        <v>0</v>
      </c>
      <c r="BH1697" s="99">
        <f>SUMIFS(通讯通路门店!$AA:$AA,通讯通路门店!$S:$S,$G1697,通讯通路门店!$J:$J,"苹果体验店")</f>
        <v>0</v>
      </c>
      <c r="BI1697" s="99">
        <f>SUMIFS(通讯通路门店!$K:$K,通讯通路门店!$S:$S,$G1697,通讯通路门店!$J:$J,"其他品牌专卖店")</f>
        <v>0</v>
      </c>
      <c r="BJ1697" s="99">
        <f>SUMIFS(通讯通路门店!$AC:$AC,通讯通路门店!$S:$S,$G1697)</f>
        <v>0</v>
      </c>
      <c r="BK1697" s="99">
        <f>SUMIFS(通讯通路门店!$AD:$AD,通讯通路门店!$S:$S,$G1697)</f>
        <v>0</v>
      </c>
      <c r="BL1697" s="99">
        <f>SUMIFS(通讯通路门店!$AE:$AE,通讯通路门店!$S:$S,$G1697)</f>
        <v>0</v>
      </c>
      <c r="BM1697" s="99">
        <f>SUMIFS(通讯通路门店!$AF:$AF,通讯通路门店!$S:$S,$G1697)</f>
        <v>0</v>
      </c>
      <c r="BN1697" s="99">
        <f>SUMIFS(通讯通路门店!$AG:$AG,通讯通路门店!$S:$S,$G1697)</f>
        <v>0</v>
      </c>
      <c r="BO1697" s="99">
        <f>SUMIFS(通讯通路门店!$AH:$AH,通讯通路门店!$S:$S,$G1697)</f>
        <v>0</v>
      </c>
      <c r="BP1697" s="99">
        <f>SUMIFS(通讯通路门店!$AI:$AI,通讯通路门店!$S:$S,$G1697)</f>
        <v>0</v>
      </c>
      <c r="BQ1697" s="83"/>
    </row>
    <row r="1698" spans="1:69">
      <c r="A1698" s="99" t="str">
        <f>IFERROR(_xlfn.XLOOKUP($G1698,通讯通路门店!$S$4:$S$993931,通讯通路门店!$A$4:$A$993931,0,0),"")</f>
        <v>海南省</v>
      </c>
      <c r="B1698" s="99" t="str">
        <f>IFERROR(_xlfn.XLOOKUP($G1698,通讯通路门店!$S$4:$S$993931,通讯通路门店!$B$4:$B$993931,0,0),"")</f>
        <v>东方市</v>
      </c>
      <c r="C1698" s="99" t="str">
        <f>IFERROR(_xlfn.XLOOKUP($G1698,通讯通路门店!$S$4:$S$993931,通讯通路门店!$C$4:$C$993931,0,0),"")</f>
        <v>东方市</v>
      </c>
      <c r="D1698" s="99" t="str">
        <f>IFERROR(_xlfn.XLOOKUP($G1698,通讯通路门店!$S$4:$S$993931,通讯通路门店!$D$4:$D$993931,0,0),"")</f>
        <v>八所镇</v>
      </c>
      <c r="E1698" s="83"/>
      <c r="F1698" s="83"/>
      <c r="G1698" s="101"/>
      <c r="H1698" s="102">
        <f>IFERROR(_xlfn.XLOOKUP($G1698,通讯通路门店!$S$4:$S$993931,通讯通路门店!$R$4:$R$993931,0,0),"")</f>
        <v>0</v>
      </c>
      <c r="I1698" s="83"/>
      <c r="J1698" s="83"/>
      <c r="K1698" s="83"/>
      <c r="L1698" s="83"/>
      <c r="M1698" s="83"/>
      <c r="N1698" s="83"/>
      <c r="O1698" s="83"/>
      <c r="P1698" s="83"/>
      <c r="Q1698" s="83"/>
      <c r="R1698" s="83"/>
      <c r="S1698" s="83"/>
      <c r="T1698" s="83"/>
      <c r="U1698" s="99">
        <f>COUNTIF(通讯通路门店!$S:$S,$G1698)</f>
        <v>0</v>
      </c>
      <c r="V1698" s="99">
        <f>COUNTIFS(通讯通路门店!$S:$S,$G1698,通讯通路门店!$J:$J,"综合卖场")</f>
        <v>0</v>
      </c>
      <c r="W1698" s="99">
        <f>SUMIFS(通讯通路门店!$AJ:$AJ,通讯通路门店!$S:$S,通讯客户沙盘!$G1698)</f>
        <v>0</v>
      </c>
      <c r="X1698" s="99">
        <f t="shared" si="130"/>
        <v>0</v>
      </c>
      <c r="Y1698" s="99">
        <f>COUNTIFS(通讯通路门店!$S:$S,$G1698,通讯通路门店!$J:$J,"荣耀体验店")+COUNTIFS(通讯通路门店!$S:$S,$G1698,通讯通路门店!$J:$J,"荣耀授权专卖店")</f>
        <v>0</v>
      </c>
      <c r="Z1698" s="99">
        <f>COUNTIFS(通讯通路门店!$S:$S,$G1698,通讯通路门店!$J:$J,"VIVO体验店")</f>
        <v>0</v>
      </c>
      <c r="AA1698" s="99">
        <f>COUNTIFS(通讯通路门店!$S:$S,$G1698,通讯通路门店!$J:$J,"OPPO体验店")</f>
        <v>0</v>
      </c>
      <c r="AB1698" s="99">
        <f>COUNTIFS(通讯通路门店!$S:$S,$G1698,通讯通路门店!$J:$J,"华为授权体验店")+COUNTIFS(通讯通路门店!$S:$S,$G1698,通讯通路门店!$J:$J,"华为堡垒店")</f>
        <v>0</v>
      </c>
      <c r="AC1698" s="99">
        <f>COUNTIFS(通讯通路门店!$S:$S,$G1698,通讯通路门店!$J:$J,"小米体验店")</f>
        <v>0</v>
      </c>
      <c r="AD1698" s="99">
        <f>COUNTIFS(通讯通路门店!$S:$S,$G1698,通讯通路门店!$J:$J,"苹果体验店")</f>
        <v>0</v>
      </c>
      <c r="AE1698" s="99">
        <f>COUNTIFS(通讯通路门店!$S:$S,$G1698,通讯通路门店!$J:$J,"其他品牌专卖店")</f>
        <v>0</v>
      </c>
      <c r="AF1698" s="99">
        <f>SUMIFS(通讯通路门店!$BI:$BI,通讯通路门店!$S:$S,$G1698)</f>
        <v>0</v>
      </c>
      <c r="AG1698" s="99">
        <f>SUMIFS(通讯通路门店!$BH:$BH,通讯通路门店!$S:$S,$G1698)</f>
        <v>0</v>
      </c>
      <c r="AH1698" s="99">
        <f t="shared" si="131"/>
        <v>0</v>
      </c>
      <c r="AI1698" s="99">
        <f>SUMIFS(通讯通路门店!$BB:$BB,通讯通路门店!$S:$S,$G1698)</f>
        <v>0</v>
      </c>
      <c r="AJ1698" s="99">
        <f>SUMIFS(通讯通路门店!$BE:$BE,通讯通路门店!$S:$S,$G1698)</f>
        <v>0</v>
      </c>
      <c r="AK1698" s="99">
        <f>SUMIFS(通讯通路门店!$BG:$BG,通讯通路门店!$S:$S,$G1698)</f>
        <v>0</v>
      </c>
      <c r="AL1698" s="99">
        <f>SUMIFS(通讯通路门店!$BC:$BC,通讯通路门店!$S:$S,$G1698)</f>
        <v>0</v>
      </c>
      <c r="AM1698" s="99">
        <f>SUMIFS(通讯通路门店!$BD:$BD,通讯通路门店!$S:$S,$G1698)</f>
        <v>0</v>
      </c>
      <c r="AN1698" s="99">
        <f>SUMIFS(通讯通路门店!$BF:$BF,通讯通路门店!$S:$S,$G1698)</f>
        <v>0</v>
      </c>
      <c r="AO1698" s="99">
        <f t="shared" si="132"/>
        <v>0</v>
      </c>
      <c r="AP1698" s="99">
        <f>SUMIFS(通讯通路门店!$K:$K,通讯通路门店!$S:$S,$G1698)</f>
        <v>0</v>
      </c>
      <c r="AQ1698" s="83"/>
      <c r="AR1698" s="99">
        <f>SUMIFS(通讯通路门店!$T:$T,通讯通路门店!$S:$S,$G1698)</f>
        <v>0</v>
      </c>
      <c r="AS1698" s="99">
        <f>SUMIFS(通讯通路门店!$U:$U,通讯通路门店!$S:$S,$G1698)</f>
        <v>0</v>
      </c>
      <c r="AT1698" s="99">
        <f>SUMIFS(通讯通路门店!$V:$V,通讯通路门店!$S:$S,$G1698)</f>
        <v>0</v>
      </c>
      <c r="AU1698" s="99">
        <f>SUMIFS(通讯通路门店!$W:$W,通讯通路门店!$S:$S,$G1698)</f>
        <v>0</v>
      </c>
      <c r="AV1698" s="99">
        <f>SUMIFS(通讯通路门店!$Z:$Z,通讯通路门店!$S:$S,$G1698)</f>
        <v>0</v>
      </c>
      <c r="AW1698" s="99">
        <f>SUMIFS(通讯通路门店!$AB:$AB,通讯通路门店!$S:$S,$G1698)</f>
        <v>0</v>
      </c>
      <c r="AX1698" s="99">
        <f>SUMIFS(通讯通路门店!$X:$X,通讯通路门店!$S:$S,$G1698)</f>
        <v>0</v>
      </c>
      <c r="AY1698" s="99">
        <f>SUMIFS(通讯通路门店!$Y:$Y,通讯通路门店!$S:$S,$G1698)</f>
        <v>0</v>
      </c>
      <c r="AZ1698" s="99">
        <f>SUMIFS(通讯通路门店!$AA:$AA,通讯通路门店!$S:$S,$G1698)</f>
        <v>0</v>
      </c>
      <c r="BA1698" s="99">
        <f t="shared" si="133"/>
        <v>0</v>
      </c>
      <c r="BB1698" s="99">
        <f t="shared" si="134"/>
        <v>0</v>
      </c>
      <c r="BC1698" s="99">
        <f>SUMIFS(通讯通路门店!$W:$W,通讯通路门店!$S:$S,$G1698,通讯通路门店!$J:$J,"荣耀体验店")+SUMIFS(通讯通路门店!$W:$W,通讯通路门店!$S:$S,$G1698,通讯通路门店!$J:$J,"荣耀授权专卖店")</f>
        <v>0</v>
      </c>
      <c r="BD1698" s="99">
        <f>SUMIFS(通讯通路门店!$Z:$Z,通讯通路门店!$S:$S,$G1698,通讯通路门店!$J:$J,"VIVO体验店")</f>
        <v>0</v>
      </c>
      <c r="BE1698" s="99">
        <f>SUMIFS(通讯通路门店!$AB:$AB,通讯通路门店!$S:$S,$G1698,通讯通路门店!$J:$J,"OPPO体验店")</f>
        <v>0</v>
      </c>
      <c r="BF1698" s="99">
        <f>SUMIFS(通讯通路门店!$X:$X,通讯通路门店!$S:$S,$G1698,通讯通路门店!$J:$J,"华为授权体验店")+SUMIFS(通讯通路门店!$AA:$AA,通讯通路门店!$S:$S,$G1698,通讯通路门店!$J:$J,"华为堡垒店")</f>
        <v>0</v>
      </c>
      <c r="BG1698" s="99">
        <f>SUMIFS(通讯通路门店!$Y:$Y,通讯通路门店!$S:$S,$G1698,通讯通路门店!$J:$J,"小米体验店")</f>
        <v>0</v>
      </c>
      <c r="BH1698" s="99">
        <f>SUMIFS(通讯通路门店!$AA:$AA,通讯通路门店!$S:$S,$G1698,通讯通路门店!$J:$J,"苹果体验店")</f>
        <v>0</v>
      </c>
      <c r="BI1698" s="99">
        <f>SUMIFS(通讯通路门店!$K:$K,通讯通路门店!$S:$S,$G1698,通讯通路门店!$J:$J,"其他品牌专卖店")</f>
        <v>0</v>
      </c>
      <c r="BJ1698" s="99">
        <f>SUMIFS(通讯通路门店!$AC:$AC,通讯通路门店!$S:$S,$G1698)</f>
        <v>0</v>
      </c>
      <c r="BK1698" s="99">
        <f>SUMIFS(通讯通路门店!$AD:$AD,通讯通路门店!$S:$S,$G1698)</f>
        <v>0</v>
      </c>
      <c r="BL1698" s="99">
        <f>SUMIFS(通讯通路门店!$AE:$AE,通讯通路门店!$S:$S,$G1698)</f>
        <v>0</v>
      </c>
      <c r="BM1698" s="99">
        <f>SUMIFS(通讯通路门店!$AF:$AF,通讯通路门店!$S:$S,$G1698)</f>
        <v>0</v>
      </c>
      <c r="BN1698" s="99">
        <f>SUMIFS(通讯通路门店!$AG:$AG,通讯通路门店!$S:$S,$G1698)</f>
        <v>0</v>
      </c>
      <c r="BO1698" s="99">
        <f>SUMIFS(通讯通路门店!$AH:$AH,通讯通路门店!$S:$S,$G1698)</f>
        <v>0</v>
      </c>
      <c r="BP1698" s="99">
        <f>SUMIFS(通讯通路门店!$AI:$AI,通讯通路门店!$S:$S,$G1698)</f>
        <v>0</v>
      </c>
      <c r="BQ1698" s="83"/>
    </row>
    <row r="1699" spans="1:69">
      <c r="A1699" s="99" t="str">
        <f>IFERROR(_xlfn.XLOOKUP($G1699,通讯通路门店!$S$4:$S$993931,通讯通路门店!$A$4:$A$993931,0,0),"")</f>
        <v>海南省</v>
      </c>
      <c r="B1699" s="99" t="str">
        <f>IFERROR(_xlfn.XLOOKUP($G1699,通讯通路门店!$S$4:$S$993931,通讯通路门店!$B$4:$B$993931,0,0),"")</f>
        <v>东方市</v>
      </c>
      <c r="C1699" s="99" t="str">
        <f>IFERROR(_xlfn.XLOOKUP($G1699,通讯通路门店!$S$4:$S$993931,通讯通路门店!$C$4:$C$993931,0,0),"")</f>
        <v>东方市</v>
      </c>
      <c r="D1699" s="99" t="str">
        <f>IFERROR(_xlfn.XLOOKUP($G1699,通讯通路门店!$S$4:$S$993931,通讯通路门店!$D$4:$D$993931,0,0),"")</f>
        <v>八所镇</v>
      </c>
      <c r="E1699" s="83"/>
      <c r="F1699" s="83"/>
      <c r="G1699" s="101"/>
      <c r="H1699" s="102">
        <f>IFERROR(_xlfn.XLOOKUP($G1699,通讯通路门店!$S$4:$S$993931,通讯通路门店!$R$4:$R$993931,0,0),"")</f>
        <v>0</v>
      </c>
      <c r="I1699" s="83"/>
      <c r="J1699" s="83"/>
      <c r="K1699" s="83"/>
      <c r="L1699" s="83"/>
      <c r="M1699" s="83"/>
      <c r="N1699" s="83"/>
      <c r="O1699" s="83"/>
      <c r="P1699" s="83"/>
      <c r="Q1699" s="83"/>
      <c r="R1699" s="83"/>
      <c r="S1699" s="83"/>
      <c r="T1699" s="83"/>
      <c r="U1699" s="99">
        <f>COUNTIF(通讯通路门店!$S:$S,$G1699)</f>
        <v>0</v>
      </c>
      <c r="V1699" s="99">
        <f>COUNTIFS(通讯通路门店!$S:$S,$G1699,通讯通路门店!$J:$J,"综合卖场")</f>
        <v>0</v>
      </c>
      <c r="W1699" s="99">
        <f>SUMIFS(通讯通路门店!$AJ:$AJ,通讯通路门店!$S:$S,通讯客户沙盘!$G1699)</f>
        <v>0</v>
      </c>
      <c r="X1699" s="99">
        <f t="shared" si="130"/>
        <v>0</v>
      </c>
      <c r="Y1699" s="99">
        <f>COUNTIFS(通讯通路门店!$S:$S,$G1699,通讯通路门店!$J:$J,"荣耀体验店")+COUNTIFS(通讯通路门店!$S:$S,$G1699,通讯通路门店!$J:$J,"荣耀授权专卖店")</f>
        <v>0</v>
      </c>
      <c r="Z1699" s="99">
        <f>COUNTIFS(通讯通路门店!$S:$S,$G1699,通讯通路门店!$J:$J,"VIVO体验店")</f>
        <v>0</v>
      </c>
      <c r="AA1699" s="99">
        <f>COUNTIFS(通讯通路门店!$S:$S,$G1699,通讯通路门店!$J:$J,"OPPO体验店")</f>
        <v>0</v>
      </c>
      <c r="AB1699" s="99">
        <f>COUNTIFS(通讯通路门店!$S:$S,$G1699,通讯通路门店!$J:$J,"华为授权体验店")+COUNTIFS(通讯通路门店!$S:$S,$G1699,通讯通路门店!$J:$J,"华为堡垒店")</f>
        <v>0</v>
      </c>
      <c r="AC1699" s="99">
        <f>COUNTIFS(通讯通路门店!$S:$S,$G1699,通讯通路门店!$J:$J,"小米体验店")</f>
        <v>0</v>
      </c>
      <c r="AD1699" s="99">
        <f>COUNTIFS(通讯通路门店!$S:$S,$G1699,通讯通路门店!$J:$J,"苹果体验店")</f>
        <v>0</v>
      </c>
      <c r="AE1699" s="99">
        <f>COUNTIFS(通讯通路门店!$S:$S,$G1699,通讯通路门店!$J:$J,"其他品牌专卖店")</f>
        <v>0</v>
      </c>
      <c r="AF1699" s="99">
        <f>SUMIFS(通讯通路门店!$BI:$BI,通讯通路门店!$S:$S,$G1699)</f>
        <v>0</v>
      </c>
      <c r="AG1699" s="99">
        <f>SUMIFS(通讯通路门店!$BH:$BH,通讯通路门店!$S:$S,$G1699)</f>
        <v>0</v>
      </c>
      <c r="AH1699" s="99">
        <f t="shared" si="131"/>
        <v>0</v>
      </c>
      <c r="AI1699" s="99">
        <f>SUMIFS(通讯通路门店!$BB:$BB,通讯通路门店!$S:$S,$G1699)</f>
        <v>0</v>
      </c>
      <c r="AJ1699" s="99">
        <f>SUMIFS(通讯通路门店!$BE:$BE,通讯通路门店!$S:$S,$G1699)</f>
        <v>0</v>
      </c>
      <c r="AK1699" s="99">
        <f>SUMIFS(通讯通路门店!$BG:$BG,通讯通路门店!$S:$S,$G1699)</f>
        <v>0</v>
      </c>
      <c r="AL1699" s="99">
        <f>SUMIFS(通讯通路门店!$BC:$BC,通讯通路门店!$S:$S,$G1699)</f>
        <v>0</v>
      </c>
      <c r="AM1699" s="99">
        <f>SUMIFS(通讯通路门店!$BD:$BD,通讯通路门店!$S:$S,$G1699)</f>
        <v>0</v>
      </c>
      <c r="AN1699" s="99">
        <f>SUMIFS(通讯通路门店!$BF:$BF,通讯通路门店!$S:$S,$G1699)</f>
        <v>0</v>
      </c>
      <c r="AO1699" s="99">
        <f t="shared" si="132"/>
        <v>0</v>
      </c>
      <c r="AP1699" s="99">
        <f>SUMIFS(通讯通路门店!$K:$K,通讯通路门店!$S:$S,$G1699)</f>
        <v>0</v>
      </c>
      <c r="AQ1699" s="83"/>
      <c r="AR1699" s="99">
        <f>SUMIFS(通讯通路门店!$T:$T,通讯通路门店!$S:$S,$G1699)</f>
        <v>0</v>
      </c>
      <c r="AS1699" s="99">
        <f>SUMIFS(通讯通路门店!$U:$U,通讯通路门店!$S:$S,$G1699)</f>
        <v>0</v>
      </c>
      <c r="AT1699" s="99">
        <f>SUMIFS(通讯通路门店!$V:$V,通讯通路门店!$S:$S,$G1699)</f>
        <v>0</v>
      </c>
      <c r="AU1699" s="99">
        <f>SUMIFS(通讯通路门店!$W:$W,通讯通路门店!$S:$S,$G1699)</f>
        <v>0</v>
      </c>
      <c r="AV1699" s="99">
        <f>SUMIFS(通讯通路门店!$Z:$Z,通讯通路门店!$S:$S,$G1699)</f>
        <v>0</v>
      </c>
      <c r="AW1699" s="99">
        <f>SUMIFS(通讯通路门店!$AB:$AB,通讯通路门店!$S:$S,$G1699)</f>
        <v>0</v>
      </c>
      <c r="AX1699" s="99">
        <f>SUMIFS(通讯通路门店!$X:$X,通讯通路门店!$S:$S,$G1699)</f>
        <v>0</v>
      </c>
      <c r="AY1699" s="99">
        <f>SUMIFS(通讯通路门店!$Y:$Y,通讯通路门店!$S:$S,$G1699)</f>
        <v>0</v>
      </c>
      <c r="AZ1699" s="99">
        <f>SUMIFS(通讯通路门店!$AA:$AA,通讯通路门店!$S:$S,$G1699)</f>
        <v>0</v>
      </c>
      <c r="BA1699" s="99">
        <f t="shared" si="133"/>
        <v>0</v>
      </c>
      <c r="BB1699" s="99">
        <f t="shared" si="134"/>
        <v>0</v>
      </c>
      <c r="BC1699" s="99">
        <f>SUMIFS(通讯通路门店!$W:$W,通讯通路门店!$S:$S,$G1699,通讯通路门店!$J:$J,"荣耀体验店")+SUMIFS(通讯通路门店!$W:$W,通讯通路门店!$S:$S,$G1699,通讯通路门店!$J:$J,"荣耀授权专卖店")</f>
        <v>0</v>
      </c>
      <c r="BD1699" s="99">
        <f>SUMIFS(通讯通路门店!$Z:$Z,通讯通路门店!$S:$S,$G1699,通讯通路门店!$J:$J,"VIVO体验店")</f>
        <v>0</v>
      </c>
      <c r="BE1699" s="99">
        <f>SUMIFS(通讯通路门店!$AB:$AB,通讯通路门店!$S:$S,$G1699,通讯通路门店!$J:$J,"OPPO体验店")</f>
        <v>0</v>
      </c>
      <c r="BF1699" s="99">
        <f>SUMIFS(通讯通路门店!$X:$X,通讯通路门店!$S:$S,$G1699,通讯通路门店!$J:$J,"华为授权体验店")+SUMIFS(通讯通路门店!$AA:$AA,通讯通路门店!$S:$S,$G1699,通讯通路门店!$J:$J,"华为堡垒店")</f>
        <v>0</v>
      </c>
      <c r="BG1699" s="99">
        <f>SUMIFS(通讯通路门店!$Y:$Y,通讯通路门店!$S:$S,$G1699,通讯通路门店!$J:$J,"小米体验店")</f>
        <v>0</v>
      </c>
      <c r="BH1699" s="99">
        <f>SUMIFS(通讯通路门店!$AA:$AA,通讯通路门店!$S:$S,$G1699,通讯通路门店!$J:$J,"苹果体验店")</f>
        <v>0</v>
      </c>
      <c r="BI1699" s="99">
        <f>SUMIFS(通讯通路门店!$K:$K,通讯通路门店!$S:$S,$G1699,通讯通路门店!$J:$J,"其他品牌专卖店")</f>
        <v>0</v>
      </c>
      <c r="BJ1699" s="99">
        <f>SUMIFS(通讯通路门店!$AC:$AC,通讯通路门店!$S:$S,$G1699)</f>
        <v>0</v>
      </c>
      <c r="BK1699" s="99">
        <f>SUMIFS(通讯通路门店!$AD:$AD,通讯通路门店!$S:$S,$G1699)</f>
        <v>0</v>
      </c>
      <c r="BL1699" s="99">
        <f>SUMIFS(通讯通路门店!$AE:$AE,通讯通路门店!$S:$S,$G1699)</f>
        <v>0</v>
      </c>
      <c r="BM1699" s="99">
        <f>SUMIFS(通讯通路门店!$AF:$AF,通讯通路门店!$S:$S,$G1699)</f>
        <v>0</v>
      </c>
      <c r="BN1699" s="99">
        <f>SUMIFS(通讯通路门店!$AG:$AG,通讯通路门店!$S:$S,$G1699)</f>
        <v>0</v>
      </c>
      <c r="BO1699" s="99">
        <f>SUMIFS(通讯通路门店!$AH:$AH,通讯通路门店!$S:$S,$G1699)</f>
        <v>0</v>
      </c>
      <c r="BP1699" s="99">
        <f>SUMIFS(通讯通路门店!$AI:$AI,通讯通路门店!$S:$S,$G1699)</f>
        <v>0</v>
      </c>
      <c r="BQ1699" s="83"/>
    </row>
    <row r="1700" spans="1:69">
      <c r="A1700" s="99" t="str">
        <f>IFERROR(_xlfn.XLOOKUP($G1700,通讯通路门店!$S$4:$S$993931,通讯通路门店!$A$4:$A$993931,0,0),"")</f>
        <v>海南省</v>
      </c>
      <c r="B1700" s="99" t="str">
        <f>IFERROR(_xlfn.XLOOKUP($G1700,通讯通路门店!$S$4:$S$993931,通讯通路门店!$B$4:$B$993931,0,0),"")</f>
        <v>东方市</v>
      </c>
      <c r="C1700" s="99" t="str">
        <f>IFERROR(_xlfn.XLOOKUP($G1700,通讯通路门店!$S$4:$S$993931,通讯通路门店!$C$4:$C$993931,0,0),"")</f>
        <v>东方市</v>
      </c>
      <c r="D1700" s="99" t="str">
        <f>IFERROR(_xlfn.XLOOKUP($G1700,通讯通路门店!$S$4:$S$993931,通讯通路门店!$D$4:$D$993931,0,0),"")</f>
        <v>八所镇</v>
      </c>
      <c r="E1700" s="83"/>
      <c r="F1700" s="83"/>
      <c r="G1700" s="101"/>
      <c r="H1700" s="102">
        <f>IFERROR(_xlfn.XLOOKUP($G1700,通讯通路门店!$S$4:$S$993931,通讯通路门店!$R$4:$R$993931,0,0),"")</f>
        <v>0</v>
      </c>
      <c r="I1700" s="83"/>
      <c r="J1700" s="83"/>
      <c r="K1700" s="83"/>
      <c r="L1700" s="83"/>
      <c r="M1700" s="83"/>
      <c r="N1700" s="83"/>
      <c r="O1700" s="83"/>
      <c r="P1700" s="83"/>
      <c r="Q1700" s="83"/>
      <c r="R1700" s="83"/>
      <c r="S1700" s="83"/>
      <c r="T1700" s="83"/>
      <c r="U1700" s="99">
        <f>COUNTIF(通讯通路门店!$S:$S,$G1700)</f>
        <v>0</v>
      </c>
      <c r="V1700" s="99">
        <f>COUNTIFS(通讯通路门店!$S:$S,$G1700,通讯通路门店!$J:$J,"综合卖场")</f>
        <v>0</v>
      </c>
      <c r="W1700" s="99">
        <f>SUMIFS(通讯通路门店!$AJ:$AJ,通讯通路门店!$S:$S,通讯客户沙盘!$G1700)</f>
        <v>0</v>
      </c>
      <c r="X1700" s="99">
        <f t="shared" si="130"/>
        <v>0</v>
      </c>
      <c r="Y1700" s="99">
        <f>COUNTIFS(通讯通路门店!$S:$S,$G1700,通讯通路门店!$J:$J,"荣耀体验店")+COUNTIFS(通讯通路门店!$S:$S,$G1700,通讯通路门店!$J:$J,"荣耀授权专卖店")</f>
        <v>0</v>
      </c>
      <c r="Z1700" s="99">
        <f>COUNTIFS(通讯通路门店!$S:$S,$G1700,通讯通路门店!$J:$J,"VIVO体验店")</f>
        <v>0</v>
      </c>
      <c r="AA1700" s="99">
        <f>COUNTIFS(通讯通路门店!$S:$S,$G1700,通讯通路门店!$J:$J,"OPPO体验店")</f>
        <v>0</v>
      </c>
      <c r="AB1700" s="99">
        <f>COUNTIFS(通讯通路门店!$S:$S,$G1700,通讯通路门店!$J:$J,"华为授权体验店")+COUNTIFS(通讯通路门店!$S:$S,$G1700,通讯通路门店!$J:$J,"华为堡垒店")</f>
        <v>0</v>
      </c>
      <c r="AC1700" s="99">
        <f>COUNTIFS(通讯通路门店!$S:$S,$G1700,通讯通路门店!$J:$J,"小米体验店")</f>
        <v>0</v>
      </c>
      <c r="AD1700" s="99">
        <f>COUNTIFS(通讯通路门店!$S:$S,$G1700,通讯通路门店!$J:$J,"苹果体验店")</f>
        <v>0</v>
      </c>
      <c r="AE1700" s="99">
        <f>COUNTIFS(通讯通路门店!$S:$S,$G1700,通讯通路门店!$J:$J,"其他品牌专卖店")</f>
        <v>0</v>
      </c>
      <c r="AF1700" s="99">
        <f>SUMIFS(通讯通路门店!$BI:$BI,通讯通路门店!$S:$S,$G1700)</f>
        <v>0</v>
      </c>
      <c r="AG1700" s="99">
        <f>SUMIFS(通讯通路门店!$BH:$BH,通讯通路门店!$S:$S,$G1700)</f>
        <v>0</v>
      </c>
      <c r="AH1700" s="99">
        <f t="shared" si="131"/>
        <v>0</v>
      </c>
      <c r="AI1700" s="99">
        <f>SUMIFS(通讯通路门店!$BB:$BB,通讯通路门店!$S:$S,$G1700)</f>
        <v>0</v>
      </c>
      <c r="AJ1700" s="99">
        <f>SUMIFS(通讯通路门店!$BE:$BE,通讯通路门店!$S:$S,$G1700)</f>
        <v>0</v>
      </c>
      <c r="AK1700" s="99">
        <f>SUMIFS(通讯通路门店!$BG:$BG,通讯通路门店!$S:$S,$G1700)</f>
        <v>0</v>
      </c>
      <c r="AL1700" s="99">
        <f>SUMIFS(通讯通路门店!$BC:$BC,通讯通路门店!$S:$S,$G1700)</f>
        <v>0</v>
      </c>
      <c r="AM1700" s="99">
        <f>SUMIFS(通讯通路门店!$BD:$BD,通讯通路门店!$S:$S,$G1700)</f>
        <v>0</v>
      </c>
      <c r="AN1700" s="99">
        <f>SUMIFS(通讯通路门店!$BF:$BF,通讯通路门店!$S:$S,$G1700)</f>
        <v>0</v>
      </c>
      <c r="AO1700" s="99">
        <f t="shared" si="132"/>
        <v>0</v>
      </c>
      <c r="AP1700" s="99">
        <f>SUMIFS(通讯通路门店!$K:$K,通讯通路门店!$S:$S,$G1700)</f>
        <v>0</v>
      </c>
      <c r="AQ1700" s="83"/>
      <c r="AR1700" s="99">
        <f>SUMIFS(通讯通路门店!$T:$T,通讯通路门店!$S:$S,$G1700)</f>
        <v>0</v>
      </c>
      <c r="AS1700" s="99">
        <f>SUMIFS(通讯通路门店!$U:$U,通讯通路门店!$S:$S,$G1700)</f>
        <v>0</v>
      </c>
      <c r="AT1700" s="99">
        <f>SUMIFS(通讯通路门店!$V:$V,通讯通路门店!$S:$S,$G1700)</f>
        <v>0</v>
      </c>
      <c r="AU1700" s="99">
        <f>SUMIFS(通讯通路门店!$W:$W,通讯通路门店!$S:$S,$G1700)</f>
        <v>0</v>
      </c>
      <c r="AV1700" s="99">
        <f>SUMIFS(通讯通路门店!$Z:$Z,通讯通路门店!$S:$S,$G1700)</f>
        <v>0</v>
      </c>
      <c r="AW1700" s="99">
        <f>SUMIFS(通讯通路门店!$AB:$AB,通讯通路门店!$S:$S,$G1700)</f>
        <v>0</v>
      </c>
      <c r="AX1700" s="99">
        <f>SUMIFS(通讯通路门店!$X:$X,通讯通路门店!$S:$S,$G1700)</f>
        <v>0</v>
      </c>
      <c r="AY1700" s="99">
        <f>SUMIFS(通讯通路门店!$Y:$Y,通讯通路门店!$S:$S,$G1700)</f>
        <v>0</v>
      </c>
      <c r="AZ1700" s="99">
        <f>SUMIFS(通讯通路门店!$AA:$AA,通讯通路门店!$S:$S,$G1700)</f>
        <v>0</v>
      </c>
      <c r="BA1700" s="99">
        <f t="shared" si="133"/>
        <v>0</v>
      </c>
      <c r="BB1700" s="99">
        <f t="shared" si="134"/>
        <v>0</v>
      </c>
      <c r="BC1700" s="99">
        <f>SUMIFS(通讯通路门店!$W:$W,通讯通路门店!$S:$S,$G1700,通讯通路门店!$J:$J,"荣耀体验店")+SUMIFS(通讯通路门店!$W:$W,通讯通路门店!$S:$S,$G1700,通讯通路门店!$J:$J,"荣耀授权专卖店")</f>
        <v>0</v>
      </c>
      <c r="BD1700" s="99">
        <f>SUMIFS(通讯通路门店!$Z:$Z,通讯通路门店!$S:$S,$G1700,通讯通路门店!$J:$J,"VIVO体验店")</f>
        <v>0</v>
      </c>
      <c r="BE1700" s="99">
        <f>SUMIFS(通讯通路门店!$AB:$AB,通讯通路门店!$S:$S,$G1700,通讯通路门店!$J:$J,"OPPO体验店")</f>
        <v>0</v>
      </c>
      <c r="BF1700" s="99">
        <f>SUMIFS(通讯通路门店!$X:$X,通讯通路门店!$S:$S,$G1700,通讯通路门店!$J:$J,"华为授权体验店")+SUMIFS(通讯通路门店!$AA:$AA,通讯通路门店!$S:$S,$G1700,通讯通路门店!$J:$J,"华为堡垒店")</f>
        <v>0</v>
      </c>
      <c r="BG1700" s="99">
        <f>SUMIFS(通讯通路门店!$Y:$Y,通讯通路门店!$S:$S,$G1700,通讯通路门店!$J:$J,"小米体验店")</f>
        <v>0</v>
      </c>
      <c r="BH1700" s="99">
        <f>SUMIFS(通讯通路门店!$AA:$AA,通讯通路门店!$S:$S,$G1700,通讯通路门店!$J:$J,"苹果体验店")</f>
        <v>0</v>
      </c>
      <c r="BI1700" s="99">
        <f>SUMIFS(通讯通路门店!$K:$K,通讯通路门店!$S:$S,$G1700,通讯通路门店!$J:$J,"其他品牌专卖店")</f>
        <v>0</v>
      </c>
      <c r="BJ1700" s="99">
        <f>SUMIFS(通讯通路门店!$AC:$AC,通讯通路门店!$S:$S,$G1700)</f>
        <v>0</v>
      </c>
      <c r="BK1700" s="99">
        <f>SUMIFS(通讯通路门店!$AD:$AD,通讯通路门店!$S:$S,$G1700)</f>
        <v>0</v>
      </c>
      <c r="BL1700" s="99">
        <f>SUMIFS(通讯通路门店!$AE:$AE,通讯通路门店!$S:$S,$G1700)</f>
        <v>0</v>
      </c>
      <c r="BM1700" s="99">
        <f>SUMIFS(通讯通路门店!$AF:$AF,通讯通路门店!$S:$S,$G1700)</f>
        <v>0</v>
      </c>
      <c r="BN1700" s="99">
        <f>SUMIFS(通讯通路门店!$AG:$AG,通讯通路门店!$S:$S,$G1700)</f>
        <v>0</v>
      </c>
      <c r="BO1700" s="99">
        <f>SUMIFS(通讯通路门店!$AH:$AH,通讯通路门店!$S:$S,$G1700)</f>
        <v>0</v>
      </c>
      <c r="BP1700" s="99">
        <f>SUMIFS(通讯通路门店!$AI:$AI,通讯通路门店!$S:$S,$G1700)</f>
        <v>0</v>
      </c>
      <c r="BQ1700" s="83"/>
    </row>
    <row r="1701" spans="1:69">
      <c r="A1701" s="99" t="str">
        <f>IFERROR(_xlfn.XLOOKUP($G1701,通讯通路门店!$S$4:$S$993931,通讯通路门店!$A$4:$A$993931,0,0),"")</f>
        <v>海南省</v>
      </c>
      <c r="B1701" s="99" t="str">
        <f>IFERROR(_xlfn.XLOOKUP($G1701,通讯通路门店!$S$4:$S$993931,通讯通路门店!$B$4:$B$993931,0,0),"")</f>
        <v>东方市</v>
      </c>
      <c r="C1701" s="99" t="str">
        <f>IFERROR(_xlfn.XLOOKUP($G1701,通讯通路门店!$S$4:$S$993931,通讯通路门店!$C$4:$C$993931,0,0),"")</f>
        <v>东方市</v>
      </c>
      <c r="D1701" s="99" t="str">
        <f>IFERROR(_xlfn.XLOOKUP($G1701,通讯通路门店!$S$4:$S$993931,通讯通路门店!$D$4:$D$993931,0,0),"")</f>
        <v>八所镇</v>
      </c>
      <c r="E1701" s="83"/>
      <c r="F1701" s="83"/>
      <c r="G1701" s="101"/>
      <c r="H1701" s="102">
        <f>IFERROR(_xlfn.XLOOKUP($G1701,通讯通路门店!$S$4:$S$993931,通讯通路门店!$R$4:$R$993931,0,0),"")</f>
        <v>0</v>
      </c>
      <c r="I1701" s="83"/>
      <c r="J1701" s="83"/>
      <c r="K1701" s="83"/>
      <c r="L1701" s="83"/>
      <c r="M1701" s="83"/>
      <c r="N1701" s="83"/>
      <c r="O1701" s="83"/>
      <c r="P1701" s="83"/>
      <c r="Q1701" s="83"/>
      <c r="R1701" s="83"/>
      <c r="S1701" s="83"/>
      <c r="T1701" s="83"/>
      <c r="U1701" s="99">
        <f>COUNTIF(通讯通路门店!$S:$S,$G1701)</f>
        <v>0</v>
      </c>
      <c r="V1701" s="99">
        <f>COUNTIFS(通讯通路门店!$S:$S,$G1701,通讯通路门店!$J:$J,"综合卖场")</f>
        <v>0</v>
      </c>
      <c r="W1701" s="99">
        <f>SUMIFS(通讯通路门店!$AJ:$AJ,通讯通路门店!$S:$S,通讯客户沙盘!$G1701)</f>
        <v>0</v>
      </c>
      <c r="X1701" s="99">
        <f t="shared" si="130"/>
        <v>0</v>
      </c>
      <c r="Y1701" s="99">
        <f>COUNTIFS(通讯通路门店!$S:$S,$G1701,通讯通路门店!$J:$J,"荣耀体验店")+COUNTIFS(通讯通路门店!$S:$S,$G1701,通讯通路门店!$J:$J,"荣耀授权专卖店")</f>
        <v>0</v>
      </c>
      <c r="Z1701" s="99">
        <f>COUNTIFS(通讯通路门店!$S:$S,$G1701,通讯通路门店!$J:$J,"VIVO体验店")</f>
        <v>0</v>
      </c>
      <c r="AA1701" s="99">
        <f>COUNTIFS(通讯通路门店!$S:$S,$G1701,通讯通路门店!$J:$J,"OPPO体验店")</f>
        <v>0</v>
      </c>
      <c r="AB1701" s="99">
        <f>COUNTIFS(通讯通路门店!$S:$S,$G1701,通讯通路门店!$J:$J,"华为授权体验店")+COUNTIFS(通讯通路门店!$S:$S,$G1701,通讯通路门店!$J:$J,"华为堡垒店")</f>
        <v>0</v>
      </c>
      <c r="AC1701" s="99">
        <f>COUNTIFS(通讯通路门店!$S:$S,$G1701,通讯通路门店!$J:$J,"小米体验店")</f>
        <v>0</v>
      </c>
      <c r="AD1701" s="99">
        <f>COUNTIFS(通讯通路门店!$S:$S,$G1701,通讯通路门店!$J:$J,"苹果体验店")</f>
        <v>0</v>
      </c>
      <c r="AE1701" s="99">
        <f>COUNTIFS(通讯通路门店!$S:$S,$G1701,通讯通路门店!$J:$J,"其他品牌专卖店")</f>
        <v>0</v>
      </c>
      <c r="AF1701" s="99">
        <f>SUMIFS(通讯通路门店!$BI:$BI,通讯通路门店!$S:$S,$G1701)</f>
        <v>0</v>
      </c>
      <c r="AG1701" s="99">
        <f>SUMIFS(通讯通路门店!$BH:$BH,通讯通路门店!$S:$S,$G1701)</f>
        <v>0</v>
      </c>
      <c r="AH1701" s="99">
        <f t="shared" si="131"/>
        <v>0</v>
      </c>
      <c r="AI1701" s="99">
        <f>SUMIFS(通讯通路门店!$BB:$BB,通讯通路门店!$S:$S,$G1701)</f>
        <v>0</v>
      </c>
      <c r="AJ1701" s="99">
        <f>SUMIFS(通讯通路门店!$BE:$BE,通讯通路门店!$S:$S,$G1701)</f>
        <v>0</v>
      </c>
      <c r="AK1701" s="99">
        <f>SUMIFS(通讯通路门店!$BG:$BG,通讯通路门店!$S:$S,$G1701)</f>
        <v>0</v>
      </c>
      <c r="AL1701" s="99">
        <f>SUMIFS(通讯通路门店!$BC:$BC,通讯通路门店!$S:$S,$G1701)</f>
        <v>0</v>
      </c>
      <c r="AM1701" s="99">
        <f>SUMIFS(通讯通路门店!$BD:$BD,通讯通路门店!$S:$S,$G1701)</f>
        <v>0</v>
      </c>
      <c r="AN1701" s="99">
        <f>SUMIFS(通讯通路门店!$BF:$BF,通讯通路门店!$S:$S,$G1701)</f>
        <v>0</v>
      </c>
      <c r="AO1701" s="99">
        <f t="shared" si="132"/>
        <v>0</v>
      </c>
      <c r="AP1701" s="99">
        <f>SUMIFS(通讯通路门店!$K:$K,通讯通路门店!$S:$S,$G1701)</f>
        <v>0</v>
      </c>
      <c r="AQ1701" s="83"/>
      <c r="AR1701" s="99">
        <f>SUMIFS(通讯通路门店!$T:$T,通讯通路门店!$S:$S,$G1701)</f>
        <v>0</v>
      </c>
      <c r="AS1701" s="99">
        <f>SUMIFS(通讯通路门店!$U:$U,通讯通路门店!$S:$S,$G1701)</f>
        <v>0</v>
      </c>
      <c r="AT1701" s="99">
        <f>SUMIFS(通讯通路门店!$V:$V,通讯通路门店!$S:$S,$G1701)</f>
        <v>0</v>
      </c>
      <c r="AU1701" s="99">
        <f>SUMIFS(通讯通路门店!$W:$W,通讯通路门店!$S:$S,$G1701)</f>
        <v>0</v>
      </c>
      <c r="AV1701" s="99">
        <f>SUMIFS(通讯通路门店!$Z:$Z,通讯通路门店!$S:$S,$G1701)</f>
        <v>0</v>
      </c>
      <c r="AW1701" s="99">
        <f>SUMIFS(通讯通路门店!$AB:$AB,通讯通路门店!$S:$S,$G1701)</f>
        <v>0</v>
      </c>
      <c r="AX1701" s="99">
        <f>SUMIFS(通讯通路门店!$X:$X,通讯通路门店!$S:$S,$G1701)</f>
        <v>0</v>
      </c>
      <c r="AY1701" s="99">
        <f>SUMIFS(通讯通路门店!$Y:$Y,通讯通路门店!$S:$S,$G1701)</f>
        <v>0</v>
      </c>
      <c r="AZ1701" s="99">
        <f>SUMIFS(通讯通路门店!$AA:$AA,通讯通路门店!$S:$S,$G1701)</f>
        <v>0</v>
      </c>
      <c r="BA1701" s="99">
        <f t="shared" si="133"/>
        <v>0</v>
      </c>
      <c r="BB1701" s="99">
        <f t="shared" si="134"/>
        <v>0</v>
      </c>
      <c r="BC1701" s="99">
        <f>SUMIFS(通讯通路门店!$W:$W,通讯通路门店!$S:$S,$G1701,通讯通路门店!$J:$J,"荣耀体验店")+SUMIFS(通讯通路门店!$W:$W,通讯通路门店!$S:$S,$G1701,通讯通路门店!$J:$J,"荣耀授权专卖店")</f>
        <v>0</v>
      </c>
      <c r="BD1701" s="99">
        <f>SUMIFS(通讯通路门店!$Z:$Z,通讯通路门店!$S:$S,$G1701,通讯通路门店!$J:$J,"VIVO体验店")</f>
        <v>0</v>
      </c>
      <c r="BE1701" s="99">
        <f>SUMIFS(通讯通路门店!$AB:$AB,通讯通路门店!$S:$S,$G1701,通讯通路门店!$J:$J,"OPPO体验店")</f>
        <v>0</v>
      </c>
      <c r="BF1701" s="99">
        <f>SUMIFS(通讯通路门店!$X:$X,通讯通路门店!$S:$S,$G1701,通讯通路门店!$J:$J,"华为授权体验店")+SUMIFS(通讯通路门店!$AA:$AA,通讯通路门店!$S:$S,$G1701,通讯通路门店!$J:$J,"华为堡垒店")</f>
        <v>0</v>
      </c>
      <c r="BG1701" s="99">
        <f>SUMIFS(通讯通路门店!$Y:$Y,通讯通路门店!$S:$S,$G1701,通讯通路门店!$J:$J,"小米体验店")</f>
        <v>0</v>
      </c>
      <c r="BH1701" s="99">
        <f>SUMIFS(通讯通路门店!$AA:$AA,通讯通路门店!$S:$S,$G1701,通讯通路门店!$J:$J,"苹果体验店")</f>
        <v>0</v>
      </c>
      <c r="BI1701" s="99">
        <f>SUMIFS(通讯通路门店!$K:$K,通讯通路门店!$S:$S,$G1701,通讯通路门店!$J:$J,"其他品牌专卖店")</f>
        <v>0</v>
      </c>
      <c r="BJ1701" s="99">
        <f>SUMIFS(通讯通路门店!$AC:$AC,通讯通路门店!$S:$S,$G1701)</f>
        <v>0</v>
      </c>
      <c r="BK1701" s="99">
        <f>SUMIFS(通讯通路门店!$AD:$AD,通讯通路门店!$S:$S,$G1701)</f>
        <v>0</v>
      </c>
      <c r="BL1701" s="99">
        <f>SUMIFS(通讯通路门店!$AE:$AE,通讯通路门店!$S:$S,$G1701)</f>
        <v>0</v>
      </c>
      <c r="BM1701" s="99">
        <f>SUMIFS(通讯通路门店!$AF:$AF,通讯通路门店!$S:$S,$G1701)</f>
        <v>0</v>
      </c>
      <c r="BN1701" s="99">
        <f>SUMIFS(通讯通路门店!$AG:$AG,通讯通路门店!$S:$S,$G1701)</f>
        <v>0</v>
      </c>
      <c r="BO1701" s="99">
        <f>SUMIFS(通讯通路门店!$AH:$AH,通讯通路门店!$S:$S,$G1701)</f>
        <v>0</v>
      </c>
      <c r="BP1701" s="99">
        <f>SUMIFS(通讯通路门店!$AI:$AI,通讯通路门店!$S:$S,$G1701)</f>
        <v>0</v>
      </c>
      <c r="BQ1701" s="83"/>
    </row>
    <row r="1702" spans="1:69">
      <c r="A1702" s="99" t="str">
        <f>IFERROR(_xlfn.XLOOKUP($G1702,通讯通路门店!$S$4:$S$993931,通讯通路门店!$A$4:$A$993931,0,0),"")</f>
        <v>海南省</v>
      </c>
      <c r="B1702" s="99" t="str">
        <f>IFERROR(_xlfn.XLOOKUP($G1702,通讯通路门店!$S$4:$S$993931,通讯通路门店!$B$4:$B$993931,0,0),"")</f>
        <v>东方市</v>
      </c>
      <c r="C1702" s="99" t="str">
        <f>IFERROR(_xlfn.XLOOKUP($G1702,通讯通路门店!$S$4:$S$993931,通讯通路门店!$C$4:$C$993931,0,0),"")</f>
        <v>东方市</v>
      </c>
      <c r="D1702" s="99" t="str">
        <f>IFERROR(_xlfn.XLOOKUP($G1702,通讯通路门店!$S$4:$S$993931,通讯通路门店!$D$4:$D$993931,0,0),"")</f>
        <v>八所镇</v>
      </c>
      <c r="E1702" s="83"/>
      <c r="F1702" s="83"/>
      <c r="G1702" s="101"/>
      <c r="H1702" s="102">
        <f>IFERROR(_xlfn.XLOOKUP($G1702,通讯通路门店!$S$4:$S$993931,通讯通路门店!$R$4:$R$993931,0,0),"")</f>
        <v>0</v>
      </c>
      <c r="I1702" s="83"/>
      <c r="J1702" s="83"/>
      <c r="K1702" s="83"/>
      <c r="L1702" s="83"/>
      <c r="M1702" s="83"/>
      <c r="N1702" s="83"/>
      <c r="O1702" s="83"/>
      <c r="P1702" s="83"/>
      <c r="Q1702" s="83"/>
      <c r="R1702" s="83"/>
      <c r="S1702" s="83"/>
      <c r="T1702" s="83"/>
      <c r="U1702" s="99">
        <f>COUNTIF(通讯通路门店!$S:$S,$G1702)</f>
        <v>0</v>
      </c>
      <c r="V1702" s="99">
        <f>COUNTIFS(通讯通路门店!$S:$S,$G1702,通讯通路门店!$J:$J,"综合卖场")</f>
        <v>0</v>
      </c>
      <c r="W1702" s="99">
        <f>SUMIFS(通讯通路门店!$AJ:$AJ,通讯通路门店!$S:$S,通讯客户沙盘!$G1702)</f>
        <v>0</v>
      </c>
      <c r="X1702" s="99">
        <f t="shared" si="130"/>
        <v>0</v>
      </c>
      <c r="Y1702" s="99">
        <f>COUNTIFS(通讯通路门店!$S:$S,$G1702,通讯通路门店!$J:$J,"荣耀体验店")+COUNTIFS(通讯通路门店!$S:$S,$G1702,通讯通路门店!$J:$J,"荣耀授权专卖店")</f>
        <v>0</v>
      </c>
      <c r="Z1702" s="99">
        <f>COUNTIFS(通讯通路门店!$S:$S,$G1702,通讯通路门店!$J:$J,"VIVO体验店")</f>
        <v>0</v>
      </c>
      <c r="AA1702" s="99">
        <f>COUNTIFS(通讯通路门店!$S:$S,$G1702,通讯通路门店!$J:$J,"OPPO体验店")</f>
        <v>0</v>
      </c>
      <c r="AB1702" s="99">
        <f>COUNTIFS(通讯通路门店!$S:$S,$G1702,通讯通路门店!$J:$J,"华为授权体验店")+COUNTIFS(通讯通路门店!$S:$S,$G1702,通讯通路门店!$J:$J,"华为堡垒店")</f>
        <v>0</v>
      </c>
      <c r="AC1702" s="99">
        <f>COUNTIFS(通讯通路门店!$S:$S,$G1702,通讯通路门店!$J:$J,"小米体验店")</f>
        <v>0</v>
      </c>
      <c r="AD1702" s="99">
        <f>COUNTIFS(通讯通路门店!$S:$S,$G1702,通讯通路门店!$J:$J,"苹果体验店")</f>
        <v>0</v>
      </c>
      <c r="AE1702" s="99">
        <f>COUNTIFS(通讯通路门店!$S:$S,$G1702,通讯通路门店!$J:$J,"其他品牌专卖店")</f>
        <v>0</v>
      </c>
      <c r="AF1702" s="99">
        <f>SUMIFS(通讯通路门店!$BI:$BI,通讯通路门店!$S:$S,$G1702)</f>
        <v>0</v>
      </c>
      <c r="AG1702" s="99">
        <f>SUMIFS(通讯通路门店!$BH:$BH,通讯通路门店!$S:$S,$G1702)</f>
        <v>0</v>
      </c>
      <c r="AH1702" s="99">
        <f t="shared" si="131"/>
        <v>0</v>
      </c>
      <c r="AI1702" s="99">
        <f>SUMIFS(通讯通路门店!$BB:$BB,通讯通路门店!$S:$S,$G1702)</f>
        <v>0</v>
      </c>
      <c r="AJ1702" s="99">
        <f>SUMIFS(通讯通路门店!$BE:$BE,通讯通路门店!$S:$S,$G1702)</f>
        <v>0</v>
      </c>
      <c r="AK1702" s="99">
        <f>SUMIFS(通讯通路门店!$BG:$BG,通讯通路门店!$S:$S,$G1702)</f>
        <v>0</v>
      </c>
      <c r="AL1702" s="99">
        <f>SUMIFS(通讯通路门店!$BC:$BC,通讯通路门店!$S:$S,$G1702)</f>
        <v>0</v>
      </c>
      <c r="AM1702" s="99">
        <f>SUMIFS(通讯通路门店!$BD:$BD,通讯通路门店!$S:$S,$G1702)</f>
        <v>0</v>
      </c>
      <c r="AN1702" s="99">
        <f>SUMIFS(通讯通路门店!$BF:$BF,通讯通路门店!$S:$S,$G1702)</f>
        <v>0</v>
      </c>
      <c r="AO1702" s="99">
        <f t="shared" si="132"/>
        <v>0</v>
      </c>
      <c r="AP1702" s="99">
        <f>SUMIFS(通讯通路门店!$K:$K,通讯通路门店!$S:$S,$G1702)</f>
        <v>0</v>
      </c>
      <c r="AQ1702" s="83"/>
      <c r="AR1702" s="99">
        <f>SUMIFS(通讯通路门店!$T:$T,通讯通路门店!$S:$S,$G1702)</f>
        <v>0</v>
      </c>
      <c r="AS1702" s="99">
        <f>SUMIFS(通讯通路门店!$U:$U,通讯通路门店!$S:$S,$G1702)</f>
        <v>0</v>
      </c>
      <c r="AT1702" s="99">
        <f>SUMIFS(通讯通路门店!$V:$V,通讯通路门店!$S:$S,$G1702)</f>
        <v>0</v>
      </c>
      <c r="AU1702" s="99">
        <f>SUMIFS(通讯通路门店!$W:$W,通讯通路门店!$S:$S,$G1702)</f>
        <v>0</v>
      </c>
      <c r="AV1702" s="99">
        <f>SUMIFS(通讯通路门店!$Z:$Z,通讯通路门店!$S:$S,$G1702)</f>
        <v>0</v>
      </c>
      <c r="AW1702" s="99">
        <f>SUMIFS(通讯通路门店!$AB:$AB,通讯通路门店!$S:$S,$G1702)</f>
        <v>0</v>
      </c>
      <c r="AX1702" s="99">
        <f>SUMIFS(通讯通路门店!$X:$X,通讯通路门店!$S:$S,$G1702)</f>
        <v>0</v>
      </c>
      <c r="AY1702" s="99">
        <f>SUMIFS(通讯通路门店!$Y:$Y,通讯通路门店!$S:$S,$G1702)</f>
        <v>0</v>
      </c>
      <c r="AZ1702" s="99">
        <f>SUMIFS(通讯通路门店!$AA:$AA,通讯通路门店!$S:$S,$G1702)</f>
        <v>0</v>
      </c>
      <c r="BA1702" s="99">
        <f t="shared" si="133"/>
        <v>0</v>
      </c>
      <c r="BB1702" s="99">
        <f t="shared" si="134"/>
        <v>0</v>
      </c>
      <c r="BC1702" s="99">
        <f>SUMIFS(通讯通路门店!$W:$W,通讯通路门店!$S:$S,$G1702,通讯通路门店!$J:$J,"荣耀体验店")+SUMIFS(通讯通路门店!$W:$W,通讯通路门店!$S:$S,$G1702,通讯通路门店!$J:$J,"荣耀授权专卖店")</f>
        <v>0</v>
      </c>
      <c r="BD1702" s="99">
        <f>SUMIFS(通讯通路门店!$Z:$Z,通讯通路门店!$S:$S,$G1702,通讯通路门店!$J:$J,"VIVO体验店")</f>
        <v>0</v>
      </c>
      <c r="BE1702" s="99">
        <f>SUMIFS(通讯通路门店!$AB:$AB,通讯通路门店!$S:$S,$G1702,通讯通路门店!$J:$J,"OPPO体验店")</f>
        <v>0</v>
      </c>
      <c r="BF1702" s="99">
        <f>SUMIFS(通讯通路门店!$X:$X,通讯通路门店!$S:$S,$G1702,通讯通路门店!$J:$J,"华为授权体验店")+SUMIFS(通讯通路门店!$AA:$AA,通讯通路门店!$S:$S,$G1702,通讯通路门店!$J:$J,"华为堡垒店")</f>
        <v>0</v>
      </c>
      <c r="BG1702" s="99">
        <f>SUMIFS(通讯通路门店!$Y:$Y,通讯通路门店!$S:$S,$G1702,通讯通路门店!$J:$J,"小米体验店")</f>
        <v>0</v>
      </c>
      <c r="BH1702" s="99">
        <f>SUMIFS(通讯通路门店!$AA:$AA,通讯通路门店!$S:$S,$G1702,通讯通路门店!$J:$J,"苹果体验店")</f>
        <v>0</v>
      </c>
      <c r="BI1702" s="99">
        <f>SUMIFS(通讯通路门店!$K:$K,通讯通路门店!$S:$S,$G1702,通讯通路门店!$J:$J,"其他品牌专卖店")</f>
        <v>0</v>
      </c>
      <c r="BJ1702" s="99">
        <f>SUMIFS(通讯通路门店!$AC:$AC,通讯通路门店!$S:$S,$G1702)</f>
        <v>0</v>
      </c>
      <c r="BK1702" s="99">
        <f>SUMIFS(通讯通路门店!$AD:$AD,通讯通路门店!$S:$S,$G1702)</f>
        <v>0</v>
      </c>
      <c r="BL1702" s="99">
        <f>SUMIFS(通讯通路门店!$AE:$AE,通讯通路门店!$S:$S,$G1702)</f>
        <v>0</v>
      </c>
      <c r="BM1702" s="99">
        <f>SUMIFS(通讯通路门店!$AF:$AF,通讯通路门店!$S:$S,$G1702)</f>
        <v>0</v>
      </c>
      <c r="BN1702" s="99">
        <f>SUMIFS(通讯通路门店!$AG:$AG,通讯通路门店!$S:$S,$G1702)</f>
        <v>0</v>
      </c>
      <c r="BO1702" s="99">
        <f>SUMIFS(通讯通路门店!$AH:$AH,通讯通路门店!$S:$S,$G1702)</f>
        <v>0</v>
      </c>
      <c r="BP1702" s="99">
        <f>SUMIFS(通讯通路门店!$AI:$AI,通讯通路门店!$S:$S,$G1702)</f>
        <v>0</v>
      </c>
      <c r="BQ1702" s="83"/>
    </row>
    <row r="1703" spans="1:69">
      <c r="A1703" s="99" t="str">
        <f>IFERROR(_xlfn.XLOOKUP($G1703,通讯通路门店!$S$4:$S$993931,通讯通路门店!$A$4:$A$993931,0,0),"")</f>
        <v>海南省</v>
      </c>
      <c r="B1703" s="99" t="str">
        <f>IFERROR(_xlfn.XLOOKUP($G1703,通讯通路门店!$S$4:$S$993931,通讯通路门店!$B$4:$B$993931,0,0),"")</f>
        <v>东方市</v>
      </c>
      <c r="C1703" s="99" t="str">
        <f>IFERROR(_xlfn.XLOOKUP($G1703,通讯通路门店!$S$4:$S$993931,通讯通路门店!$C$4:$C$993931,0,0),"")</f>
        <v>东方市</v>
      </c>
      <c r="D1703" s="99" t="str">
        <f>IFERROR(_xlfn.XLOOKUP($G1703,通讯通路门店!$S$4:$S$993931,通讯通路门店!$D$4:$D$993931,0,0),"")</f>
        <v>八所镇</v>
      </c>
      <c r="E1703" s="83"/>
      <c r="F1703" s="83"/>
      <c r="G1703" s="101"/>
      <c r="H1703" s="102">
        <f>IFERROR(_xlfn.XLOOKUP($G1703,通讯通路门店!$S$4:$S$993931,通讯通路门店!$R$4:$R$993931,0,0),"")</f>
        <v>0</v>
      </c>
      <c r="I1703" s="83"/>
      <c r="J1703" s="83"/>
      <c r="K1703" s="83"/>
      <c r="L1703" s="83"/>
      <c r="M1703" s="83"/>
      <c r="N1703" s="83"/>
      <c r="O1703" s="83"/>
      <c r="P1703" s="83"/>
      <c r="Q1703" s="83"/>
      <c r="R1703" s="83"/>
      <c r="S1703" s="83"/>
      <c r="T1703" s="83"/>
      <c r="U1703" s="99">
        <f>COUNTIF(通讯通路门店!$S:$S,$G1703)</f>
        <v>0</v>
      </c>
      <c r="V1703" s="99">
        <f>COUNTIFS(通讯通路门店!$S:$S,$G1703,通讯通路门店!$J:$J,"综合卖场")</f>
        <v>0</v>
      </c>
      <c r="W1703" s="99">
        <f>SUMIFS(通讯通路门店!$AJ:$AJ,通讯通路门店!$S:$S,通讯客户沙盘!$G1703)</f>
        <v>0</v>
      </c>
      <c r="X1703" s="99">
        <f t="shared" si="130"/>
        <v>0</v>
      </c>
      <c r="Y1703" s="99">
        <f>COUNTIFS(通讯通路门店!$S:$S,$G1703,通讯通路门店!$J:$J,"荣耀体验店")+COUNTIFS(通讯通路门店!$S:$S,$G1703,通讯通路门店!$J:$J,"荣耀授权专卖店")</f>
        <v>0</v>
      </c>
      <c r="Z1703" s="99">
        <f>COUNTIFS(通讯通路门店!$S:$S,$G1703,通讯通路门店!$J:$J,"VIVO体验店")</f>
        <v>0</v>
      </c>
      <c r="AA1703" s="99">
        <f>COUNTIFS(通讯通路门店!$S:$S,$G1703,通讯通路门店!$J:$J,"OPPO体验店")</f>
        <v>0</v>
      </c>
      <c r="AB1703" s="99">
        <f>COUNTIFS(通讯通路门店!$S:$S,$G1703,通讯通路门店!$J:$J,"华为授权体验店")+COUNTIFS(通讯通路门店!$S:$S,$G1703,通讯通路门店!$J:$J,"华为堡垒店")</f>
        <v>0</v>
      </c>
      <c r="AC1703" s="99">
        <f>COUNTIFS(通讯通路门店!$S:$S,$G1703,通讯通路门店!$J:$J,"小米体验店")</f>
        <v>0</v>
      </c>
      <c r="AD1703" s="99">
        <f>COUNTIFS(通讯通路门店!$S:$S,$G1703,通讯通路门店!$J:$J,"苹果体验店")</f>
        <v>0</v>
      </c>
      <c r="AE1703" s="99">
        <f>COUNTIFS(通讯通路门店!$S:$S,$G1703,通讯通路门店!$J:$J,"其他品牌专卖店")</f>
        <v>0</v>
      </c>
      <c r="AF1703" s="99">
        <f>SUMIFS(通讯通路门店!$BI:$BI,通讯通路门店!$S:$S,$G1703)</f>
        <v>0</v>
      </c>
      <c r="AG1703" s="99">
        <f>SUMIFS(通讯通路门店!$BH:$BH,通讯通路门店!$S:$S,$G1703)</f>
        <v>0</v>
      </c>
      <c r="AH1703" s="99">
        <f t="shared" si="131"/>
        <v>0</v>
      </c>
      <c r="AI1703" s="99">
        <f>SUMIFS(通讯通路门店!$BB:$BB,通讯通路门店!$S:$S,$G1703)</f>
        <v>0</v>
      </c>
      <c r="AJ1703" s="99">
        <f>SUMIFS(通讯通路门店!$BE:$BE,通讯通路门店!$S:$S,$G1703)</f>
        <v>0</v>
      </c>
      <c r="AK1703" s="99">
        <f>SUMIFS(通讯通路门店!$BG:$BG,通讯通路门店!$S:$S,$G1703)</f>
        <v>0</v>
      </c>
      <c r="AL1703" s="99">
        <f>SUMIFS(通讯通路门店!$BC:$BC,通讯通路门店!$S:$S,$G1703)</f>
        <v>0</v>
      </c>
      <c r="AM1703" s="99">
        <f>SUMIFS(通讯通路门店!$BD:$BD,通讯通路门店!$S:$S,$G1703)</f>
        <v>0</v>
      </c>
      <c r="AN1703" s="99">
        <f>SUMIFS(通讯通路门店!$BF:$BF,通讯通路门店!$S:$S,$G1703)</f>
        <v>0</v>
      </c>
      <c r="AO1703" s="99">
        <f t="shared" si="132"/>
        <v>0</v>
      </c>
      <c r="AP1703" s="99">
        <f>SUMIFS(通讯通路门店!$K:$K,通讯通路门店!$S:$S,$G1703)</f>
        <v>0</v>
      </c>
      <c r="AQ1703" s="83"/>
      <c r="AR1703" s="99">
        <f>SUMIFS(通讯通路门店!$T:$T,通讯通路门店!$S:$S,$G1703)</f>
        <v>0</v>
      </c>
      <c r="AS1703" s="99">
        <f>SUMIFS(通讯通路门店!$U:$U,通讯通路门店!$S:$S,$G1703)</f>
        <v>0</v>
      </c>
      <c r="AT1703" s="99">
        <f>SUMIFS(通讯通路门店!$V:$V,通讯通路门店!$S:$S,$G1703)</f>
        <v>0</v>
      </c>
      <c r="AU1703" s="99">
        <f>SUMIFS(通讯通路门店!$W:$W,通讯通路门店!$S:$S,$G1703)</f>
        <v>0</v>
      </c>
      <c r="AV1703" s="99">
        <f>SUMIFS(通讯通路门店!$Z:$Z,通讯通路门店!$S:$S,$G1703)</f>
        <v>0</v>
      </c>
      <c r="AW1703" s="99">
        <f>SUMIFS(通讯通路门店!$AB:$AB,通讯通路门店!$S:$S,$G1703)</f>
        <v>0</v>
      </c>
      <c r="AX1703" s="99">
        <f>SUMIFS(通讯通路门店!$X:$X,通讯通路门店!$S:$S,$G1703)</f>
        <v>0</v>
      </c>
      <c r="AY1703" s="99">
        <f>SUMIFS(通讯通路门店!$Y:$Y,通讯通路门店!$S:$S,$G1703)</f>
        <v>0</v>
      </c>
      <c r="AZ1703" s="99">
        <f>SUMIFS(通讯通路门店!$AA:$AA,通讯通路门店!$S:$S,$G1703)</f>
        <v>0</v>
      </c>
      <c r="BA1703" s="99">
        <f t="shared" si="133"/>
        <v>0</v>
      </c>
      <c r="BB1703" s="99">
        <f t="shared" si="134"/>
        <v>0</v>
      </c>
      <c r="BC1703" s="99">
        <f>SUMIFS(通讯通路门店!$W:$W,通讯通路门店!$S:$S,$G1703,通讯通路门店!$J:$J,"荣耀体验店")+SUMIFS(通讯通路门店!$W:$W,通讯通路门店!$S:$S,$G1703,通讯通路门店!$J:$J,"荣耀授权专卖店")</f>
        <v>0</v>
      </c>
      <c r="BD1703" s="99">
        <f>SUMIFS(通讯通路门店!$Z:$Z,通讯通路门店!$S:$S,$G1703,通讯通路门店!$J:$J,"VIVO体验店")</f>
        <v>0</v>
      </c>
      <c r="BE1703" s="99">
        <f>SUMIFS(通讯通路门店!$AB:$AB,通讯通路门店!$S:$S,$G1703,通讯通路门店!$J:$J,"OPPO体验店")</f>
        <v>0</v>
      </c>
      <c r="BF1703" s="99">
        <f>SUMIFS(通讯通路门店!$X:$X,通讯通路门店!$S:$S,$G1703,通讯通路门店!$J:$J,"华为授权体验店")+SUMIFS(通讯通路门店!$AA:$AA,通讯通路门店!$S:$S,$G1703,通讯通路门店!$J:$J,"华为堡垒店")</f>
        <v>0</v>
      </c>
      <c r="BG1703" s="99">
        <f>SUMIFS(通讯通路门店!$Y:$Y,通讯通路门店!$S:$S,$G1703,通讯通路门店!$J:$J,"小米体验店")</f>
        <v>0</v>
      </c>
      <c r="BH1703" s="99">
        <f>SUMIFS(通讯通路门店!$AA:$AA,通讯通路门店!$S:$S,$G1703,通讯通路门店!$J:$J,"苹果体验店")</f>
        <v>0</v>
      </c>
      <c r="BI1703" s="99">
        <f>SUMIFS(通讯通路门店!$K:$K,通讯通路门店!$S:$S,$G1703,通讯通路门店!$J:$J,"其他品牌专卖店")</f>
        <v>0</v>
      </c>
      <c r="BJ1703" s="99">
        <f>SUMIFS(通讯通路门店!$AC:$AC,通讯通路门店!$S:$S,$G1703)</f>
        <v>0</v>
      </c>
      <c r="BK1703" s="99">
        <f>SUMIFS(通讯通路门店!$AD:$AD,通讯通路门店!$S:$S,$G1703)</f>
        <v>0</v>
      </c>
      <c r="BL1703" s="99">
        <f>SUMIFS(通讯通路门店!$AE:$AE,通讯通路门店!$S:$S,$G1703)</f>
        <v>0</v>
      </c>
      <c r="BM1703" s="99">
        <f>SUMIFS(通讯通路门店!$AF:$AF,通讯通路门店!$S:$S,$G1703)</f>
        <v>0</v>
      </c>
      <c r="BN1703" s="99">
        <f>SUMIFS(通讯通路门店!$AG:$AG,通讯通路门店!$S:$S,$G1703)</f>
        <v>0</v>
      </c>
      <c r="BO1703" s="99">
        <f>SUMIFS(通讯通路门店!$AH:$AH,通讯通路门店!$S:$S,$G1703)</f>
        <v>0</v>
      </c>
      <c r="BP1703" s="99">
        <f>SUMIFS(通讯通路门店!$AI:$AI,通讯通路门店!$S:$S,$G1703)</f>
        <v>0</v>
      </c>
      <c r="BQ1703" s="83"/>
    </row>
    <row r="1704" spans="1:69">
      <c r="A1704" s="99" t="str">
        <f>IFERROR(_xlfn.XLOOKUP($G1704,通讯通路门店!$S$4:$S$993931,通讯通路门店!$A$4:$A$993931,0,0),"")</f>
        <v>海南省</v>
      </c>
      <c r="B1704" s="99" t="str">
        <f>IFERROR(_xlfn.XLOOKUP($G1704,通讯通路门店!$S$4:$S$993931,通讯通路门店!$B$4:$B$993931,0,0),"")</f>
        <v>东方市</v>
      </c>
      <c r="C1704" s="99" t="str">
        <f>IFERROR(_xlfn.XLOOKUP($G1704,通讯通路门店!$S$4:$S$993931,通讯通路门店!$C$4:$C$993931,0,0),"")</f>
        <v>东方市</v>
      </c>
      <c r="D1704" s="99" t="str">
        <f>IFERROR(_xlfn.XLOOKUP($G1704,通讯通路门店!$S$4:$S$993931,通讯通路门店!$D$4:$D$993931,0,0),"")</f>
        <v>八所镇</v>
      </c>
      <c r="E1704" s="83"/>
      <c r="F1704" s="83"/>
      <c r="G1704" s="101"/>
      <c r="H1704" s="102">
        <f>IFERROR(_xlfn.XLOOKUP($G1704,通讯通路门店!$S$4:$S$993931,通讯通路门店!$R$4:$R$993931,0,0),"")</f>
        <v>0</v>
      </c>
      <c r="I1704" s="83"/>
      <c r="J1704" s="83"/>
      <c r="K1704" s="83"/>
      <c r="L1704" s="83"/>
      <c r="M1704" s="83"/>
      <c r="N1704" s="83"/>
      <c r="O1704" s="83"/>
      <c r="P1704" s="83"/>
      <c r="Q1704" s="83"/>
      <c r="R1704" s="83"/>
      <c r="S1704" s="83"/>
      <c r="T1704" s="83"/>
      <c r="U1704" s="99">
        <f>COUNTIF(通讯通路门店!$S:$S,$G1704)</f>
        <v>0</v>
      </c>
      <c r="V1704" s="99">
        <f>COUNTIFS(通讯通路门店!$S:$S,$G1704,通讯通路门店!$J:$J,"综合卖场")</f>
        <v>0</v>
      </c>
      <c r="W1704" s="99">
        <f>SUMIFS(通讯通路门店!$AJ:$AJ,通讯通路门店!$S:$S,通讯客户沙盘!$G1704)</f>
        <v>0</v>
      </c>
      <c r="X1704" s="99">
        <f t="shared" si="130"/>
        <v>0</v>
      </c>
      <c r="Y1704" s="99">
        <f>COUNTIFS(通讯通路门店!$S:$S,$G1704,通讯通路门店!$J:$J,"荣耀体验店")+COUNTIFS(通讯通路门店!$S:$S,$G1704,通讯通路门店!$J:$J,"荣耀授权专卖店")</f>
        <v>0</v>
      </c>
      <c r="Z1704" s="99">
        <f>COUNTIFS(通讯通路门店!$S:$S,$G1704,通讯通路门店!$J:$J,"VIVO体验店")</f>
        <v>0</v>
      </c>
      <c r="AA1704" s="99">
        <f>COUNTIFS(通讯通路门店!$S:$S,$G1704,通讯通路门店!$J:$J,"OPPO体验店")</f>
        <v>0</v>
      </c>
      <c r="AB1704" s="99">
        <f>COUNTIFS(通讯通路门店!$S:$S,$G1704,通讯通路门店!$J:$J,"华为授权体验店")+COUNTIFS(通讯通路门店!$S:$S,$G1704,通讯通路门店!$J:$J,"华为堡垒店")</f>
        <v>0</v>
      </c>
      <c r="AC1704" s="99">
        <f>COUNTIFS(通讯通路门店!$S:$S,$G1704,通讯通路门店!$J:$J,"小米体验店")</f>
        <v>0</v>
      </c>
      <c r="AD1704" s="99">
        <f>COUNTIFS(通讯通路门店!$S:$S,$G1704,通讯通路门店!$J:$J,"苹果体验店")</f>
        <v>0</v>
      </c>
      <c r="AE1704" s="99">
        <f>COUNTIFS(通讯通路门店!$S:$S,$G1704,通讯通路门店!$J:$J,"其他品牌专卖店")</f>
        <v>0</v>
      </c>
      <c r="AF1704" s="99">
        <f>SUMIFS(通讯通路门店!$BI:$BI,通讯通路门店!$S:$S,$G1704)</f>
        <v>0</v>
      </c>
      <c r="AG1704" s="99">
        <f>SUMIFS(通讯通路门店!$BH:$BH,通讯通路门店!$S:$S,$G1704)</f>
        <v>0</v>
      </c>
      <c r="AH1704" s="99">
        <f t="shared" si="131"/>
        <v>0</v>
      </c>
      <c r="AI1704" s="99">
        <f>SUMIFS(通讯通路门店!$BB:$BB,通讯通路门店!$S:$S,$G1704)</f>
        <v>0</v>
      </c>
      <c r="AJ1704" s="99">
        <f>SUMIFS(通讯通路门店!$BE:$BE,通讯通路门店!$S:$S,$G1704)</f>
        <v>0</v>
      </c>
      <c r="AK1704" s="99">
        <f>SUMIFS(通讯通路门店!$BG:$BG,通讯通路门店!$S:$S,$G1704)</f>
        <v>0</v>
      </c>
      <c r="AL1704" s="99">
        <f>SUMIFS(通讯通路门店!$BC:$BC,通讯通路门店!$S:$S,$G1704)</f>
        <v>0</v>
      </c>
      <c r="AM1704" s="99">
        <f>SUMIFS(通讯通路门店!$BD:$BD,通讯通路门店!$S:$S,$G1704)</f>
        <v>0</v>
      </c>
      <c r="AN1704" s="99">
        <f>SUMIFS(通讯通路门店!$BF:$BF,通讯通路门店!$S:$S,$G1704)</f>
        <v>0</v>
      </c>
      <c r="AO1704" s="99">
        <f t="shared" si="132"/>
        <v>0</v>
      </c>
      <c r="AP1704" s="99">
        <f>SUMIFS(通讯通路门店!$K:$K,通讯通路门店!$S:$S,$G1704)</f>
        <v>0</v>
      </c>
      <c r="AQ1704" s="83"/>
      <c r="AR1704" s="99">
        <f>SUMIFS(通讯通路门店!$T:$T,通讯通路门店!$S:$S,$G1704)</f>
        <v>0</v>
      </c>
      <c r="AS1704" s="99">
        <f>SUMIFS(通讯通路门店!$U:$U,通讯通路门店!$S:$S,$G1704)</f>
        <v>0</v>
      </c>
      <c r="AT1704" s="99">
        <f>SUMIFS(通讯通路门店!$V:$V,通讯通路门店!$S:$S,$G1704)</f>
        <v>0</v>
      </c>
      <c r="AU1704" s="99">
        <f>SUMIFS(通讯通路门店!$W:$W,通讯通路门店!$S:$S,$G1704)</f>
        <v>0</v>
      </c>
      <c r="AV1704" s="99">
        <f>SUMIFS(通讯通路门店!$Z:$Z,通讯通路门店!$S:$S,$G1704)</f>
        <v>0</v>
      </c>
      <c r="AW1704" s="99">
        <f>SUMIFS(通讯通路门店!$AB:$AB,通讯通路门店!$S:$S,$G1704)</f>
        <v>0</v>
      </c>
      <c r="AX1704" s="99">
        <f>SUMIFS(通讯通路门店!$X:$X,通讯通路门店!$S:$S,$G1704)</f>
        <v>0</v>
      </c>
      <c r="AY1704" s="99">
        <f>SUMIFS(通讯通路门店!$Y:$Y,通讯通路门店!$S:$S,$G1704)</f>
        <v>0</v>
      </c>
      <c r="AZ1704" s="99">
        <f>SUMIFS(通讯通路门店!$AA:$AA,通讯通路门店!$S:$S,$G1704)</f>
        <v>0</v>
      </c>
      <c r="BA1704" s="99">
        <f t="shared" si="133"/>
        <v>0</v>
      </c>
      <c r="BB1704" s="99">
        <f t="shared" si="134"/>
        <v>0</v>
      </c>
      <c r="BC1704" s="99">
        <f>SUMIFS(通讯通路门店!$W:$W,通讯通路门店!$S:$S,$G1704,通讯通路门店!$J:$J,"荣耀体验店")+SUMIFS(通讯通路门店!$W:$W,通讯通路门店!$S:$S,$G1704,通讯通路门店!$J:$J,"荣耀授权专卖店")</f>
        <v>0</v>
      </c>
      <c r="BD1704" s="99">
        <f>SUMIFS(通讯通路门店!$Z:$Z,通讯通路门店!$S:$S,$G1704,通讯通路门店!$J:$J,"VIVO体验店")</f>
        <v>0</v>
      </c>
      <c r="BE1704" s="99">
        <f>SUMIFS(通讯通路门店!$AB:$AB,通讯通路门店!$S:$S,$G1704,通讯通路门店!$J:$J,"OPPO体验店")</f>
        <v>0</v>
      </c>
      <c r="BF1704" s="99">
        <f>SUMIFS(通讯通路门店!$X:$X,通讯通路门店!$S:$S,$G1704,通讯通路门店!$J:$J,"华为授权体验店")+SUMIFS(通讯通路门店!$AA:$AA,通讯通路门店!$S:$S,$G1704,通讯通路门店!$J:$J,"华为堡垒店")</f>
        <v>0</v>
      </c>
      <c r="BG1704" s="99">
        <f>SUMIFS(通讯通路门店!$Y:$Y,通讯通路门店!$S:$S,$G1704,通讯通路门店!$J:$J,"小米体验店")</f>
        <v>0</v>
      </c>
      <c r="BH1704" s="99">
        <f>SUMIFS(通讯通路门店!$AA:$AA,通讯通路门店!$S:$S,$G1704,通讯通路门店!$J:$J,"苹果体验店")</f>
        <v>0</v>
      </c>
      <c r="BI1704" s="99">
        <f>SUMIFS(通讯通路门店!$K:$K,通讯通路门店!$S:$S,$G1704,通讯通路门店!$J:$J,"其他品牌专卖店")</f>
        <v>0</v>
      </c>
      <c r="BJ1704" s="99">
        <f>SUMIFS(通讯通路门店!$AC:$AC,通讯通路门店!$S:$S,$G1704)</f>
        <v>0</v>
      </c>
      <c r="BK1704" s="99">
        <f>SUMIFS(通讯通路门店!$AD:$AD,通讯通路门店!$S:$S,$G1704)</f>
        <v>0</v>
      </c>
      <c r="BL1704" s="99">
        <f>SUMIFS(通讯通路门店!$AE:$AE,通讯通路门店!$S:$S,$G1704)</f>
        <v>0</v>
      </c>
      <c r="BM1704" s="99">
        <f>SUMIFS(通讯通路门店!$AF:$AF,通讯通路门店!$S:$S,$G1704)</f>
        <v>0</v>
      </c>
      <c r="BN1704" s="99">
        <f>SUMIFS(通讯通路门店!$AG:$AG,通讯通路门店!$S:$S,$G1704)</f>
        <v>0</v>
      </c>
      <c r="BO1704" s="99">
        <f>SUMIFS(通讯通路门店!$AH:$AH,通讯通路门店!$S:$S,$G1704)</f>
        <v>0</v>
      </c>
      <c r="BP1704" s="99">
        <f>SUMIFS(通讯通路门店!$AI:$AI,通讯通路门店!$S:$S,$G1704)</f>
        <v>0</v>
      </c>
      <c r="BQ1704" s="83"/>
    </row>
    <row r="1705" spans="1:69">
      <c r="A1705" s="99" t="str">
        <f>IFERROR(_xlfn.XLOOKUP($G1705,通讯通路门店!$S$4:$S$993931,通讯通路门店!$A$4:$A$993931,0,0),"")</f>
        <v>海南省</v>
      </c>
      <c r="B1705" s="99" t="str">
        <f>IFERROR(_xlfn.XLOOKUP($G1705,通讯通路门店!$S$4:$S$993931,通讯通路门店!$B$4:$B$993931,0,0),"")</f>
        <v>东方市</v>
      </c>
      <c r="C1705" s="99" t="str">
        <f>IFERROR(_xlfn.XLOOKUP($G1705,通讯通路门店!$S$4:$S$993931,通讯通路门店!$C$4:$C$993931,0,0),"")</f>
        <v>东方市</v>
      </c>
      <c r="D1705" s="99" t="str">
        <f>IFERROR(_xlfn.XLOOKUP($G1705,通讯通路门店!$S$4:$S$993931,通讯通路门店!$D$4:$D$993931,0,0),"")</f>
        <v>八所镇</v>
      </c>
      <c r="E1705" s="83"/>
      <c r="F1705" s="83"/>
      <c r="G1705" s="101"/>
      <c r="H1705" s="102">
        <f>IFERROR(_xlfn.XLOOKUP($G1705,通讯通路门店!$S$4:$S$993931,通讯通路门店!$R$4:$R$993931,0,0),"")</f>
        <v>0</v>
      </c>
      <c r="I1705" s="83"/>
      <c r="J1705" s="83"/>
      <c r="K1705" s="83"/>
      <c r="L1705" s="83"/>
      <c r="M1705" s="83"/>
      <c r="N1705" s="83"/>
      <c r="O1705" s="83"/>
      <c r="P1705" s="83"/>
      <c r="Q1705" s="83"/>
      <c r="R1705" s="83"/>
      <c r="S1705" s="83"/>
      <c r="T1705" s="83"/>
      <c r="U1705" s="99">
        <f>COUNTIF(通讯通路门店!$S:$S,$G1705)</f>
        <v>0</v>
      </c>
      <c r="V1705" s="99">
        <f>COUNTIFS(通讯通路门店!$S:$S,$G1705,通讯通路门店!$J:$J,"综合卖场")</f>
        <v>0</v>
      </c>
      <c r="W1705" s="99">
        <f>SUMIFS(通讯通路门店!$AJ:$AJ,通讯通路门店!$S:$S,通讯客户沙盘!$G1705)</f>
        <v>0</v>
      </c>
      <c r="X1705" s="99">
        <f t="shared" si="130"/>
        <v>0</v>
      </c>
      <c r="Y1705" s="99">
        <f>COUNTIFS(通讯通路门店!$S:$S,$G1705,通讯通路门店!$J:$J,"荣耀体验店")+COUNTIFS(通讯通路门店!$S:$S,$G1705,通讯通路门店!$J:$J,"荣耀授权专卖店")</f>
        <v>0</v>
      </c>
      <c r="Z1705" s="99">
        <f>COUNTIFS(通讯通路门店!$S:$S,$G1705,通讯通路门店!$J:$J,"VIVO体验店")</f>
        <v>0</v>
      </c>
      <c r="AA1705" s="99">
        <f>COUNTIFS(通讯通路门店!$S:$S,$G1705,通讯通路门店!$J:$J,"OPPO体验店")</f>
        <v>0</v>
      </c>
      <c r="AB1705" s="99">
        <f>COUNTIFS(通讯通路门店!$S:$S,$G1705,通讯通路门店!$J:$J,"华为授权体验店")+COUNTIFS(通讯通路门店!$S:$S,$G1705,通讯通路门店!$J:$J,"华为堡垒店")</f>
        <v>0</v>
      </c>
      <c r="AC1705" s="99">
        <f>COUNTIFS(通讯通路门店!$S:$S,$G1705,通讯通路门店!$J:$J,"小米体验店")</f>
        <v>0</v>
      </c>
      <c r="AD1705" s="99">
        <f>COUNTIFS(通讯通路门店!$S:$S,$G1705,通讯通路门店!$J:$J,"苹果体验店")</f>
        <v>0</v>
      </c>
      <c r="AE1705" s="99">
        <f>COUNTIFS(通讯通路门店!$S:$S,$G1705,通讯通路门店!$J:$J,"其他品牌专卖店")</f>
        <v>0</v>
      </c>
      <c r="AF1705" s="99">
        <f>SUMIFS(通讯通路门店!$BI:$BI,通讯通路门店!$S:$S,$G1705)</f>
        <v>0</v>
      </c>
      <c r="AG1705" s="99">
        <f>SUMIFS(通讯通路门店!$BH:$BH,通讯通路门店!$S:$S,$G1705)</f>
        <v>0</v>
      </c>
      <c r="AH1705" s="99">
        <f t="shared" si="131"/>
        <v>0</v>
      </c>
      <c r="AI1705" s="99">
        <f>SUMIFS(通讯通路门店!$BB:$BB,通讯通路门店!$S:$S,$G1705)</f>
        <v>0</v>
      </c>
      <c r="AJ1705" s="99">
        <f>SUMIFS(通讯通路门店!$BE:$BE,通讯通路门店!$S:$S,$G1705)</f>
        <v>0</v>
      </c>
      <c r="AK1705" s="99">
        <f>SUMIFS(通讯通路门店!$BG:$BG,通讯通路门店!$S:$S,$G1705)</f>
        <v>0</v>
      </c>
      <c r="AL1705" s="99">
        <f>SUMIFS(通讯通路门店!$BC:$BC,通讯通路门店!$S:$S,$G1705)</f>
        <v>0</v>
      </c>
      <c r="AM1705" s="99">
        <f>SUMIFS(通讯通路门店!$BD:$BD,通讯通路门店!$S:$S,$G1705)</f>
        <v>0</v>
      </c>
      <c r="AN1705" s="99">
        <f>SUMIFS(通讯通路门店!$BF:$BF,通讯通路门店!$S:$S,$G1705)</f>
        <v>0</v>
      </c>
      <c r="AO1705" s="99">
        <f t="shared" si="132"/>
        <v>0</v>
      </c>
      <c r="AP1705" s="99">
        <f>SUMIFS(通讯通路门店!$K:$K,通讯通路门店!$S:$S,$G1705)</f>
        <v>0</v>
      </c>
      <c r="AQ1705" s="83"/>
      <c r="AR1705" s="99">
        <f>SUMIFS(通讯通路门店!$T:$T,通讯通路门店!$S:$S,$G1705)</f>
        <v>0</v>
      </c>
      <c r="AS1705" s="99">
        <f>SUMIFS(通讯通路门店!$U:$U,通讯通路门店!$S:$S,$G1705)</f>
        <v>0</v>
      </c>
      <c r="AT1705" s="99">
        <f>SUMIFS(通讯通路门店!$V:$V,通讯通路门店!$S:$S,$G1705)</f>
        <v>0</v>
      </c>
      <c r="AU1705" s="99">
        <f>SUMIFS(通讯通路门店!$W:$W,通讯通路门店!$S:$S,$G1705)</f>
        <v>0</v>
      </c>
      <c r="AV1705" s="99">
        <f>SUMIFS(通讯通路门店!$Z:$Z,通讯通路门店!$S:$S,$G1705)</f>
        <v>0</v>
      </c>
      <c r="AW1705" s="99">
        <f>SUMIFS(通讯通路门店!$AB:$AB,通讯通路门店!$S:$S,$G1705)</f>
        <v>0</v>
      </c>
      <c r="AX1705" s="99">
        <f>SUMIFS(通讯通路门店!$X:$X,通讯通路门店!$S:$S,$G1705)</f>
        <v>0</v>
      </c>
      <c r="AY1705" s="99">
        <f>SUMIFS(通讯通路门店!$Y:$Y,通讯通路门店!$S:$S,$G1705)</f>
        <v>0</v>
      </c>
      <c r="AZ1705" s="99">
        <f>SUMIFS(通讯通路门店!$AA:$AA,通讯通路门店!$S:$S,$G1705)</f>
        <v>0</v>
      </c>
      <c r="BA1705" s="99">
        <f t="shared" si="133"/>
        <v>0</v>
      </c>
      <c r="BB1705" s="99">
        <f t="shared" si="134"/>
        <v>0</v>
      </c>
      <c r="BC1705" s="99">
        <f>SUMIFS(通讯通路门店!$W:$W,通讯通路门店!$S:$S,$G1705,通讯通路门店!$J:$J,"荣耀体验店")+SUMIFS(通讯通路门店!$W:$W,通讯通路门店!$S:$S,$G1705,通讯通路门店!$J:$J,"荣耀授权专卖店")</f>
        <v>0</v>
      </c>
      <c r="BD1705" s="99">
        <f>SUMIFS(通讯通路门店!$Z:$Z,通讯通路门店!$S:$S,$G1705,通讯通路门店!$J:$J,"VIVO体验店")</f>
        <v>0</v>
      </c>
      <c r="BE1705" s="99">
        <f>SUMIFS(通讯通路门店!$AB:$AB,通讯通路门店!$S:$S,$G1705,通讯通路门店!$J:$J,"OPPO体验店")</f>
        <v>0</v>
      </c>
      <c r="BF1705" s="99">
        <f>SUMIFS(通讯通路门店!$X:$X,通讯通路门店!$S:$S,$G1705,通讯通路门店!$J:$J,"华为授权体验店")+SUMIFS(通讯通路门店!$AA:$AA,通讯通路门店!$S:$S,$G1705,通讯通路门店!$J:$J,"华为堡垒店")</f>
        <v>0</v>
      </c>
      <c r="BG1705" s="99">
        <f>SUMIFS(通讯通路门店!$Y:$Y,通讯通路门店!$S:$S,$G1705,通讯通路门店!$J:$J,"小米体验店")</f>
        <v>0</v>
      </c>
      <c r="BH1705" s="99">
        <f>SUMIFS(通讯通路门店!$AA:$AA,通讯通路门店!$S:$S,$G1705,通讯通路门店!$J:$J,"苹果体验店")</f>
        <v>0</v>
      </c>
      <c r="BI1705" s="99">
        <f>SUMIFS(通讯通路门店!$K:$K,通讯通路门店!$S:$S,$G1705,通讯通路门店!$J:$J,"其他品牌专卖店")</f>
        <v>0</v>
      </c>
      <c r="BJ1705" s="99">
        <f>SUMIFS(通讯通路门店!$AC:$AC,通讯通路门店!$S:$S,$G1705)</f>
        <v>0</v>
      </c>
      <c r="BK1705" s="99">
        <f>SUMIFS(通讯通路门店!$AD:$AD,通讯通路门店!$S:$S,$G1705)</f>
        <v>0</v>
      </c>
      <c r="BL1705" s="99">
        <f>SUMIFS(通讯通路门店!$AE:$AE,通讯通路门店!$S:$S,$G1705)</f>
        <v>0</v>
      </c>
      <c r="BM1705" s="99">
        <f>SUMIFS(通讯通路门店!$AF:$AF,通讯通路门店!$S:$S,$G1705)</f>
        <v>0</v>
      </c>
      <c r="BN1705" s="99">
        <f>SUMIFS(通讯通路门店!$AG:$AG,通讯通路门店!$S:$S,$G1705)</f>
        <v>0</v>
      </c>
      <c r="BO1705" s="99">
        <f>SUMIFS(通讯通路门店!$AH:$AH,通讯通路门店!$S:$S,$G1705)</f>
        <v>0</v>
      </c>
      <c r="BP1705" s="99">
        <f>SUMIFS(通讯通路门店!$AI:$AI,通讯通路门店!$S:$S,$G1705)</f>
        <v>0</v>
      </c>
      <c r="BQ1705" s="83"/>
    </row>
    <row r="1706" spans="1:69">
      <c r="A1706" s="99" t="str">
        <f>IFERROR(_xlfn.XLOOKUP($G1706,通讯通路门店!$S$4:$S$993931,通讯通路门店!$A$4:$A$993931,0,0),"")</f>
        <v>海南省</v>
      </c>
      <c r="B1706" s="99" t="str">
        <f>IFERROR(_xlfn.XLOOKUP($G1706,通讯通路门店!$S$4:$S$993931,通讯通路门店!$B$4:$B$993931,0,0),"")</f>
        <v>东方市</v>
      </c>
      <c r="C1706" s="99" t="str">
        <f>IFERROR(_xlfn.XLOOKUP($G1706,通讯通路门店!$S$4:$S$993931,通讯通路门店!$C$4:$C$993931,0,0),"")</f>
        <v>东方市</v>
      </c>
      <c r="D1706" s="99" t="str">
        <f>IFERROR(_xlfn.XLOOKUP($G1706,通讯通路门店!$S$4:$S$993931,通讯通路门店!$D$4:$D$993931,0,0),"")</f>
        <v>八所镇</v>
      </c>
      <c r="E1706" s="83"/>
      <c r="F1706" s="83"/>
      <c r="G1706" s="101"/>
      <c r="H1706" s="102">
        <f>IFERROR(_xlfn.XLOOKUP($G1706,通讯通路门店!$S$4:$S$993931,通讯通路门店!$R$4:$R$993931,0,0),"")</f>
        <v>0</v>
      </c>
      <c r="I1706" s="83"/>
      <c r="J1706" s="83"/>
      <c r="K1706" s="83"/>
      <c r="L1706" s="83"/>
      <c r="M1706" s="83"/>
      <c r="N1706" s="83"/>
      <c r="O1706" s="83"/>
      <c r="P1706" s="83"/>
      <c r="Q1706" s="83"/>
      <c r="R1706" s="83"/>
      <c r="S1706" s="83"/>
      <c r="T1706" s="83"/>
      <c r="U1706" s="99">
        <f>COUNTIF(通讯通路门店!$S:$S,$G1706)</f>
        <v>0</v>
      </c>
      <c r="V1706" s="99">
        <f>COUNTIFS(通讯通路门店!$S:$S,$G1706,通讯通路门店!$J:$J,"综合卖场")</f>
        <v>0</v>
      </c>
      <c r="W1706" s="99">
        <f>SUMIFS(通讯通路门店!$AJ:$AJ,通讯通路门店!$S:$S,通讯客户沙盘!$G1706)</f>
        <v>0</v>
      </c>
      <c r="X1706" s="99">
        <f t="shared" si="130"/>
        <v>0</v>
      </c>
      <c r="Y1706" s="99">
        <f>COUNTIFS(通讯通路门店!$S:$S,$G1706,通讯通路门店!$J:$J,"荣耀体验店")+COUNTIFS(通讯通路门店!$S:$S,$G1706,通讯通路门店!$J:$J,"荣耀授权专卖店")</f>
        <v>0</v>
      </c>
      <c r="Z1706" s="99">
        <f>COUNTIFS(通讯通路门店!$S:$S,$G1706,通讯通路门店!$J:$J,"VIVO体验店")</f>
        <v>0</v>
      </c>
      <c r="AA1706" s="99">
        <f>COUNTIFS(通讯通路门店!$S:$S,$G1706,通讯通路门店!$J:$J,"OPPO体验店")</f>
        <v>0</v>
      </c>
      <c r="AB1706" s="99">
        <f>COUNTIFS(通讯通路门店!$S:$S,$G1706,通讯通路门店!$J:$J,"华为授权体验店")+COUNTIFS(通讯通路门店!$S:$S,$G1706,通讯通路门店!$J:$J,"华为堡垒店")</f>
        <v>0</v>
      </c>
      <c r="AC1706" s="99">
        <f>COUNTIFS(通讯通路门店!$S:$S,$G1706,通讯通路门店!$J:$J,"小米体验店")</f>
        <v>0</v>
      </c>
      <c r="AD1706" s="99">
        <f>COUNTIFS(通讯通路门店!$S:$S,$G1706,通讯通路门店!$J:$J,"苹果体验店")</f>
        <v>0</v>
      </c>
      <c r="AE1706" s="99">
        <f>COUNTIFS(通讯通路门店!$S:$S,$G1706,通讯通路门店!$J:$J,"其他品牌专卖店")</f>
        <v>0</v>
      </c>
      <c r="AF1706" s="99">
        <f>SUMIFS(通讯通路门店!$BI:$BI,通讯通路门店!$S:$S,$G1706)</f>
        <v>0</v>
      </c>
      <c r="AG1706" s="99">
        <f>SUMIFS(通讯通路门店!$BH:$BH,通讯通路门店!$S:$S,$G1706)</f>
        <v>0</v>
      </c>
      <c r="AH1706" s="99">
        <f t="shared" si="131"/>
        <v>0</v>
      </c>
      <c r="AI1706" s="99">
        <f>SUMIFS(通讯通路门店!$BB:$BB,通讯通路门店!$S:$S,$G1706)</f>
        <v>0</v>
      </c>
      <c r="AJ1706" s="99">
        <f>SUMIFS(通讯通路门店!$BE:$BE,通讯通路门店!$S:$S,$G1706)</f>
        <v>0</v>
      </c>
      <c r="AK1706" s="99">
        <f>SUMIFS(通讯通路门店!$BG:$BG,通讯通路门店!$S:$S,$G1706)</f>
        <v>0</v>
      </c>
      <c r="AL1706" s="99">
        <f>SUMIFS(通讯通路门店!$BC:$BC,通讯通路门店!$S:$S,$G1706)</f>
        <v>0</v>
      </c>
      <c r="AM1706" s="99">
        <f>SUMIFS(通讯通路门店!$BD:$BD,通讯通路门店!$S:$S,$G1706)</f>
        <v>0</v>
      </c>
      <c r="AN1706" s="99">
        <f>SUMIFS(通讯通路门店!$BF:$BF,通讯通路门店!$S:$S,$G1706)</f>
        <v>0</v>
      </c>
      <c r="AO1706" s="99">
        <f t="shared" si="132"/>
        <v>0</v>
      </c>
      <c r="AP1706" s="99">
        <f>SUMIFS(通讯通路门店!$K:$K,通讯通路门店!$S:$S,$G1706)</f>
        <v>0</v>
      </c>
      <c r="AQ1706" s="83"/>
      <c r="AR1706" s="99">
        <f>SUMIFS(通讯通路门店!$T:$T,通讯通路门店!$S:$S,$G1706)</f>
        <v>0</v>
      </c>
      <c r="AS1706" s="99">
        <f>SUMIFS(通讯通路门店!$U:$U,通讯通路门店!$S:$S,$G1706)</f>
        <v>0</v>
      </c>
      <c r="AT1706" s="99">
        <f>SUMIFS(通讯通路门店!$V:$V,通讯通路门店!$S:$S,$G1706)</f>
        <v>0</v>
      </c>
      <c r="AU1706" s="99">
        <f>SUMIFS(通讯通路门店!$W:$W,通讯通路门店!$S:$S,$G1706)</f>
        <v>0</v>
      </c>
      <c r="AV1706" s="99">
        <f>SUMIFS(通讯通路门店!$Z:$Z,通讯通路门店!$S:$S,$G1706)</f>
        <v>0</v>
      </c>
      <c r="AW1706" s="99">
        <f>SUMIFS(通讯通路门店!$AB:$AB,通讯通路门店!$S:$S,$G1706)</f>
        <v>0</v>
      </c>
      <c r="AX1706" s="99">
        <f>SUMIFS(通讯通路门店!$X:$X,通讯通路门店!$S:$S,$G1706)</f>
        <v>0</v>
      </c>
      <c r="AY1706" s="99">
        <f>SUMIFS(通讯通路门店!$Y:$Y,通讯通路门店!$S:$S,$G1706)</f>
        <v>0</v>
      </c>
      <c r="AZ1706" s="99">
        <f>SUMIFS(通讯通路门店!$AA:$AA,通讯通路门店!$S:$S,$G1706)</f>
        <v>0</v>
      </c>
      <c r="BA1706" s="99">
        <f t="shared" si="133"/>
        <v>0</v>
      </c>
      <c r="BB1706" s="99">
        <f t="shared" si="134"/>
        <v>0</v>
      </c>
      <c r="BC1706" s="99">
        <f>SUMIFS(通讯通路门店!$W:$W,通讯通路门店!$S:$S,$G1706,通讯通路门店!$J:$J,"荣耀体验店")+SUMIFS(通讯通路门店!$W:$W,通讯通路门店!$S:$S,$G1706,通讯通路门店!$J:$J,"荣耀授权专卖店")</f>
        <v>0</v>
      </c>
      <c r="BD1706" s="99">
        <f>SUMIFS(通讯通路门店!$Z:$Z,通讯通路门店!$S:$S,$G1706,通讯通路门店!$J:$J,"VIVO体验店")</f>
        <v>0</v>
      </c>
      <c r="BE1706" s="99">
        <f>SUMIFS(通讯通路门店!$AB:$AB,通讯通路门店!$S:$S,$G1706,通讯通路门店!$J:$J,"OPPO体验店")</f>
        <v>0</v>
      </c>
      <c r="BF1706" s="99">
        <f>SUMIFS(通讯通路门店!$X:$X,通讯通路门店!$S:$S,$G1706,通讯通路门店!$J:$J,"华为授权体验店")+SUMIFS(通讯通路门店!$AA:$AA,通讯通路门店!$S:$S,$G1706,通讯通路门店!$J:$J,"华为堡垒店")</f>
        <v>0</v>
      </c>
      <c r="BG1706" s="99">
        <f>SUMIFS(通讯通路门店!$Y:$Y,通讯通路门店!$S:$S,$G1706,通讯通路门店!$J:$J,"小米体验店")</f>
        <v>0</v>
      </c>
      <c r="BH1706" s="99">
        <f>SUMIFS(通讯通路门店!$AA:$AA,通讯通路门店!$S:$S,$G1706,通讯通路门店!$J:$J,"苹果体验店")</f>
        <v>0</v>
      </c>
      <c r="BI1706" s="99">
        <f>SUMIFS(通讯通路门店!$K:$K,通讯通路门店!$S:$S,$G1706,通讯通路门店!$J:$J,"其他品牌专卖店")</f>
        <v>0</v>
      </c>
      <c r="BJ1706" s="99">
        <f>SUMIFS(通讯通路门店!$AC:$AC,通讯通路门店!$S:$S,$G1706)</f>
        <v>0</v>
      </c>
      <c r="BK1706" s="99">
        <f>SUMIFS(通讯通路门店!$AD:$AD,通讯通路门店!$S:$S,$G1706)</f>
        <v>0</v>
      </c>
      <c r="BL1706" s="99">
        <f>SUMIFS(通讯通路门店!$AE:$AE,通讯通路门店!$S:$S,$G1706)</f>
        <v>0</v>
      </c>
      <c r="BM1706" s="99">
        <f>SUMIFS(通讯通路门店!$AF:$AF,通讯通路门店!$S:$S,$G1706)</f>
        <v>0</v>
      </c>
      <c r="BN1706" s="99">
        <f>SUMIFS(通讯通路门店!$AG:$AG,通讯通路门店!$S:$S,$G1706)</f>
        <v>0</v>
      </c>
      <c r="BO1706" s="99">
        <f>SUMIFS(通讯通路门店!$AH:$AH,通讯通路门店!$S:$S,$G1706)</f>
        <v>0</v>
      </c>
      <c r="BP1706" s="99">
        <f>SUMIFS(通讯通路门店!$AI:$AI,通讯通路门店!$S:$S,$G1706)</f>
        <v>0</v>
      </c>
      <c r="BQ1706" s="83"/>
    </row>
    <row r="1707" spans="1:69">
      <c r="A1707" s="99" t="str">
        <f>IFERROR(_xlfn.XLOOKUP($G1707,通讯通路门店!$S$4:$S$993931,通讯通路门店!$A$4:$A$993931,0,0),"")</f>
        <v>海南省</v>
      </c>
      <c r="B1707" s="99" t="str">
        <f>IFERROR(_xlfn.XLOOKUP($G1707,通讯通路门店!$S$4:$S$993931,通讯通路门店!$B$4:$B$993931,0,0),"")</f>
        <v>东方市</v>
      </c>
      <c r="C1707" s="99" t="str">
        <f>IFERROR(_xlfn.XLOOKUP($G1707,通讯通路门店!$S$4:$S$993931,通讯通路门店!$C$4:$C$993931,0,0),"")</f>
        <v>东方市</v>
      </c>
      <c r="D1707" s="99" t="str">
        <f>IFERROR(_xlfn.XLOOKUP($G1707,通讯通路门店!$S$4:$S$993931,通讯通路门店!$D$4:$D$993931,0,0),"")</f>
        <v>八所镇</v>
      </c>
      <c r="E1707" s="83"/>
      <c r="F1707" s="83"/>
      <c r="G1707" s="101"/>
      <c r="H1707" s="102">
        <f>IFERROR(_xlfn.XLOOKUP($G1707,通讯通路门店!$S$4:$S$993931,通讯通路门店!$R$4:$R$993931,0,0),"")</f>
        <v>0</v>
      </c>
      <c r="I1707" s="83"/>
      <c r="J1707" s="83"/>
      <c r="K1707" s="83"/>
      <c r="L1707" s="83"/>
      <c r="M1707" s="83"/>
      <c r="N1707" s="83"/>
      <c r="O1707" s="83"/>
      <c r="P1707" s="83"/>
      <c r="Q1707" s="83"/>
      <c r="R1707" s="83"/>
      <c r="S1707" s="83"/>
      <c r="T1707" s="83"/>
      <c r="U1707" s="99">
        <f>COUNTIF(通讯通路门店!$S:$S,$G1707)</f>
        <v>0</v>
      </c>
      <c r="V1707" s="99">
        <f>COUNTIFS(通讯通路门店!$S:$S,$G1707,通讯通路门店!$J:$J,"综合卖场")</f>
        <v>0</v>
      </c>
      <c r="W1707" s="99">
        <f>SUMIFS(通讯通路门店!$AJ:$AJ,通讯通路门店!$S:$S,通讯客户沙盘!$G1707)</f>
        <v>0</v>
      </c>
      <c r="X1707" s="99">
        <f t="shared" si="130"/>
        <v>0</v>
      </c>
      <c r="Y1707" s="99">
        <f>COUNTIFS(通讯通路门店!$S:$S,$G1707,通讯通路门店!$J:$J,"荣耀体验店")+COUNTIFS(通讯通路门店!$S:$S,$G1707,通讯通路门店!$J:$J,"荣耀授权专卖店")</f>
        <v>0</v>
      </c>
      <c r="Z1707" s="99">
        <f>COUNTIFS(通讯通路门店!$S:$S,$G1707,通讯通路门店!$J:$J,"VIVO体验店")</f>
        <v>0</v>
      </c>
      <c r="AA1707" s="99">
        <f>COUNTIFS(通讯通路门店!$S:$S,$G1707,通讯通路门店!$J:$J,"OPPO体验店")</f>
        <v>0</v>
      </c>
      <c r="AB1707" s="99">
        <f>COUNTIFS(通讯通路门店!$S:$S,$G1707,通讯通路门店!$J:$J,"华为授权体验店")+COUNTIFS(通讯通路门店!$S:$S,$G1707,通讯通路门店!$J:$J,"华为堡垒店")</f>
        <v>0</v>
      </c>
      <c r="AC1707" s="99">
        <f>COUNTIFS(通讯通路门店!$S:$S,$G1707,通讯通路门店!$J:$J,"小米体验店")</f>
        <v>0</v>
      </c>
      <c r="AD1707" s="99">
        <f>COUNTIFS(通讯通路门店!$S:$S,$G1707,通讯通路门店!$J:$J,"苹果体验店")</f>
        <v>0</v>
      </c>
      <c r="AE1707" s="99">
        <f>COUNTIFS(通讯通路门店!$S:$S,$G1707,通讯通路门店!$J:$J,"其他品牌专卖店")</f>
        <v>0</v>
      </c>
      <c r="AF1707" s="99">
        <f>SUMIFS(通讯通路门店!$BI:$BI,通讯通路门店!$S:$S,$G1707)</f>
        <v>0</v>
      </c>
      <c r="AG1707" s="99">
        <f>SUMIFS(通讯通路门店!$BH:$BH,通讯通路门店!$S:$S,$G1707)</f>
        <v>0</v>
      </c>
      <c r="AH1707" s="99">
        <f t="shared" si="131"/>
        <v>0</v>
      </c>
      <c r="AI1707" s="99">
        <f>SUMIFS(通讯通路门店!$BB:$BB,通讯通路门店!$S:$S,$G1707)</f>
        <v>0</v>
      </c>
      <c r="AJ1707" s="99">
        <f>SUMIFS(通讯通路门店!$BE:$BE,通讯通路门店!$S:$S,$G1707)</f>
        <v>0</v>
      </c>
      <c r="AK1707" s="99">
        <f>SUMIFS(通讯通路门店!$BG:$BG,通讯通路门店!$S:$S,$G1707)</f>
        <v>0</v>
      </c>
      <c r="AL1707" s="99">
        <f>SUMIFS(通讯通路门店!$BC:$BC,通讯通路门店!$S:$S,$G1707)</f>
        <v>0</v>
      </c>
      <c r="AM1707" s="99">
        <f>SUMIFS(通讯通路门店!$BD:$BD,通讯通路门店!$S:$S,$G1707)</f>
        <v>0</v>
      </c>
      <c r="AN1707" s="99">
        <f>SUMIFS(通讯通路门店!$BF:$BF,通讯通路门店!$S:$S,$G1707)</f>
        <v>0</v>
      </c>
      <c r="AO1707" s="99">
        <f t="shared" si="132"/>
        <v>0</v>
      </c>
      <c r="AP1707" s="99">
        <f>SUMIFS(通讯通路门店!$K:$K,通讯通路门店!$S:$S,$G1707)</f>
        <v>0</v>
      </c>
      <c r="AQ1707" s="83"/>
      <c r="AR1707" s="99">
        <f>SUMIFS(通讯通路门店!$T:$T,通讯通路门店!$S:$S,$G1707)</f>
        <v>0</v>
      </c>
      <c r="AS1707" s="99">
        <f>SUMIFS(通讯通路门店!$U:$U,通讯通路门店!$S:$S,$G1707)</f>
        <v>0</v>
      </c>
      <c r="AT1707" s="99">
        <f>SUMIFS(通讯通路门店!$V:$V,通讯通路门店!$S:$S,$G1707)</f>
        <v>0</v>
      </c>
      <c r="AU1707" s="99">
        <f>SUMIFS(通讯通路门店!$W:$W,通讯通路门店!$S:$S,$G1707)</f>
        <v>0</v>
      </c>
      <c r="AV1707" s="99">
        <f>SUMIFS(通讯通路门店!$Z:$Z,通讯通路门店!$S:$S,$G1707)</f>
        <v>0</v>
      </c>
      <c r="AW1707" s="99">
        <f>SUMIFS(通讯通路门店!$AB:$AB,通讯通路门店!$S:$S,$G1707)</f>
        <v>0</v>
      </c>
      <c r="AX1707" s="99">
        <f>SUMIFS(通讯通路门店!$X:$X,通讯通路门店!$S:$S,$G1707)</f>
        <v>0</v>
      </c>
      <c r="AY1707" s="99">
        <f>SUMIFS(通讯通路门店!$Y:$Y,通讯通路门店!$S:$S,$G1707)</f>
        <v>0</v>
      </c>
      <c r="AZ1707" s="99">
        <f>SUMIFS(通讯通路门店!$AA:$AA,通讯通路门店!$S:$S,$G1707)</f>
        <v>0</v>
      </c>
      <c r="BA1707" s="99">
        <f t="shared" si="133"/>
        <v>0</v>
      </c>
      <c r="BB1707" s="99">
        <f t="shared" si="134"/>
        <v>0</v>
      </c>
      <c r="BC1707" s="99">
        <f>SUMIFS(通讯通路门店!$W:$W,通讯通路门店!$S:$S,$G1707,通讯通路门店!$J:$J,"荣耀体验店")+SUMIFS(通讯通路门店!$W:$W,通讯通路门店!$S:$S,$G1707,通讯通路门店!$J:$J,"荣耀授权专卖店")</f>
        <v>0</v>
      </c>
      <c r="BD1707" s="99">
        <f>SUMIFS(通讯通路门店!$Z:$Z,通讯通路门店!$S:$S,$G1707,通讯通路门店!$J:$J,"VIVO体验店")</f>
        <v>0</v>
      </c>
      <c r="BE1707" s="99">
        <f>SUMIFS(通讯通路门店!$AB:$AB,通讯通路门店!$S:$S,$G1707,通讯通路门店!$J:$J,"OPPO体验店")</f>
        <v>0</v>
      </c>
      <c r="BF1707" s="99">
        <f>SUMIFS(通讯通路门店!$X:$X,通讯通路门店!$S:$S,$G1707,通讯通路门店!$J:$J,"华为授权体验店")+SUMIFS(通讯通路门店!$AA:$AA,通讯通路门店!$S:$S,$G1707,通讯通路门店!$J:$J,"华为堡垒店")</f>
        <v>0</v>
      </c>
      <c r="BG1707" s="99">
        <f>SUMIFS(通讯通路门店!$Y:$Y,通讯通路门店!$S:$S,$G1707,通讯通路门店!$J:$J,"小米体验店")</f>
        <v>0</v>
      </c>
      <c r="BH1707" s="99">
        <f>SUMIFS(通讯通路门店!$AA:$AA,通讯通路门店!$S:$S,$G1707,通讯通路门店!$J:$J,"苹果体验店")</f>
        <v>0</v>
      </c>
      <c r="BI1707" s="99">
        <f>SUMIFS(通讯通路门店!$K:$K,通讯通路门店!$S:$S,$G1707,通讯通路门店!$J:$J,"其他品牌专卖店")</f>
        <v>0</v>
      </c>
      <c r="BJ1707" s="99">
        <f>SUMIFS(通讯通路门店!$AC:$AC,通讯通路门店!$S:$S,$G1707)</f>
        <v>0</v>
      </c>
      <c r="BK1707" s="99">
        <f>SUMIFS(通讯通路门店!$AD:$AD,通讯通路门店!$S:$S,$G1707)</f>
        <v>0</v>
      </c>
      <c r="BL1707" s="99">
        <f>SUMIFS(通讯通路门店!$AE:$AE,通讯通路门店!$S:$S,$G1707)</f>
        <v>0</v>
      </c>
      <c r="BM1707" s="99">
        <f>SUMIFS(通讯通路门店!$AF:$AF,通讯通路门店!$S:$S,$G1707)</f>
        <v>0</v>
      </c>
      <c r="BN1707" s="99">
        <f>SUMIFS(通讯通路门店!$AG:$AG,通讯通路门店!$S:$S,$G1707)</f>
        <v>0</v>
      </c>
      <c r="BO1707" s="99">
        <f>SUMIFS(通讯通路门店!$AH:$AH,通讯通路门店!$S:$S,$G1707)</f>
        <v>0</v>
      </c>
      <c r="BP1707" s="99">
        <f>SUMIFS(通讯通路门店!$AI:$AI,通讯通路门店!$S:$S,$G1707)</f>
        <v>0</v>
      </c>
      <c r="BQ1707" s="83"/>
    </row>
    <row r="1708" spans="1:69">
      <c r="A1708" s="99" t="str">
        <f>IFERROR(_xlfn.XLOOKUP($G1708,通讯通路门店!$S$4:$S$993931,通讯通路门店!$A$4:$A$993931,0,0),"")</f>
        <v>海南省</v>
      </c>
      <c r="B1708" s="99" t="str">
        <f>IFERROR(_xlfn.XLOOKUP($G1708,通讯通路门店!$S$4:$S$993931,通讯通路门店!$B$4:$B$993931,0,0),"")</f>
        <v>东方市</v>
      </c>
      <c r="C1708" s="99" t="str">
        <f>IFERROR(_xlfn.XLOOKUP($G1708,通讯通路门店!$S$4:$S$993931,通讯通路门店!$C$4:$C$993931,0,0),"")</f>
        <v>东方市</v>
      </c>
      <c r="D1708" s="99" t="str">
        <f>IFERROR(_xlfn.XLOOKUP($G1708,通讯通路门店!$S$4:$S$993931,通讯通路门店!$D$4:$D$993931,0,0),"")</f>
        <v>八所镇</v>
      </c>
      <c r="E1708" s="83"/>
      <c r="F1708" s="83"/>
      <c r="G1708" s="101"/>
      <c r="H1708" s="102">
        <f>IFERROR(_xlfn.XLOOKUP($G1708,通讯通路门店!$S$4:$S$993931,通讯通路门店!$R$4:$R$993931,0,0),"")</f>
        <v>0</v>
      </c>
      <c r="I1708" s="83"/>
      <c r="J1708" s="83"/>
      <c r="K1708" s="83"/>
      <c r="L1708" s="83"/>
      <c r="M1708" s="83"/>
      <c r="N1708" s="83"/>
      <c r="O1708" s="83"/>
      <c r="P1708" s="83"/>
      <c r="Q1708" s="83"/>
      <c r="R1708" s="83"/>
      <c r="S1708" s="83"/>
      <c r="T1708" s="83"/>
      <c r="U1708" s="99">
        <f>COUNTIF(通讯通路门店!$S:$S,$G1708)</f>
        <v>0</v>
      </c>
      <c r="V1708" s="99">
        <f>COUNTIFS(通讯通路门店!$S:$S,$G1708,通讯通路门店!$J:$J,"综合卖场")</f>
        <v>0</v>
      </c>
      <c r="W1708" s="99">
        <f>SUMIFS(通讯通路门店!$AJ:$AJ,通讯通路门店!$S:$S,通讯客户沙盘!$G1708)</f>
        <v>0</v>
      </c>
      <c r="X1708" s="99">
        <f t="shared" si="130"/>
        <v>0</v>
      </c>
      <c r="Y1708" s="99">
        <f>COUNTIFS(通讯通路门店!$S:$S,$G1708,通讯通路门店!$J:$J,"荣耀体验店")+COUNTIFS(通讯通路门店!$S:$S,$G1708,通讯通路门店!$J:$J,"荣耀授权专卖店")</f>
        <v>0</v>
      </c>
      <c r="Z1708" s="99">
        <f>COUNTIFS(通讯通路门店!$S:$S,$G1708,通讯通路门店!$J:$J,"VIVO体验店")</f>
        <v>0</v>
      </c>
      <c r="AA1708" s="99">
        <f>COUNTIFS(通讯通路门店!$S:$S,$G1708,通讯通路门店!$J:$J,"OPPO体验店")</f>
        <v>0</v>
      </c>
      <c r="AB1708" s="99">
        <f>COUNTIFS(通讯通路门店!$S:$S,$G1708,通讯通路门店!$J:$J,"华为授权体验店")+COUNTIFS(通讯通路门店!$S:$S,$G1708,通讯通路门店!$J:$J,"华为堡垒店")</f>
        <v>0</v>
      </c>
      <c r="AC1708" s="99">
        <f>COUNTIFS(通讯通路门店!$S:$S,$G1708,通讯通路门店!$J:$J,"小米体验店")</f>
        <v>0</v>
      </c>
      <c r="AD1708" s="99">
        <f>COUNTIFS(通讯通路门店!$S:$S,$G1708,通讯通路门店!$J:$J,"苹果体验店")</f>
        <v>0</v>
      </c>
      <c r="AE1708" s="99">
        <f>COUNTIFS(通讯通路门店!$S:$S,$G1708,通讯通路门店!$J:$J,"其他品牌专卖店")</f>
        <v>0</v>
      </c>
      <c r="AF1708" s="99">
        <f>SUMIFS(通讯通路门店!$BI:$BI,通讯通路门店!$S:$S,$G1708)</f>
        <v>0</v>
      </c>
      <c r="AG1708" s="99">
        <f>SUMIFS(通讯通路门店!$BH:$BH,通讯通路门店!$S:$S,$G1708)</f>
        <v>0</v>
      </c>
      <c r="AH1708" s="99">
        <f t="shared" si="131"/>
        <v>0</v>
      </c>
      <c r="AI1708" s="99">
        <f>SUMIFS(通讯通路门店!$BB:$BB,通讯通路门店!$S:$S,$G1708)</f>
        <v>0</v>
      </c>
      <c r="AJ1708" s="99">
        <f>SUMIFS(通讯通路门店!$BE:$BE,通讯通路门店!$S:$S,$G1708)</f>
        <v>0</v>
      </c>
      <c r="AK1708" s="99">
        <f>SUMIFS(通讯通路门店!$BG:$BG,通讯通路门店!$S:$S,$G1708)</f>
        <v>0</v>
      </c>
      <c r="AL1708" s="99">
        <f>SUMIFS(通讯通路门店!$BC:$BC,通讯通路门店!$S:$S,$G1708)</f>
        <v>0</v>
      </c>
      <c r="AM1708" s="99">
        <f>SUMIFS(通讯通路门店!$BD:$BD,通讯通路门店!$S:$S,$G1708)</f>
        <v>0</v>
      </c>
      <c r="AN1708" s="99">
        <f>SUMIFS(通讯通路门店!$BF:$BF,通讯通路门店!$S:$S,$G1708)</f>
        <v>0</v>
      </c>
      <c r="AO1708" s="99">
        <f t="shared" si="132"/>
        <v>0</v>
      </c>
      <c r="AP1708" s="99">
        <f>SUMIFS(通讯通路门店!$K:$K,通讯通路门店!$S:$S,$G1708)</f>
        <v>0</v>
      </c>
      <c r="AQ1708" s="83"/>
      <c r="AR1708" s="99">
        <f>SUMIFS(通讯通路门店!$T:$T,通讯通路门店!$S:$S,$G1708)</f>
        <v>0</v>
      </c>
      <c r="AS1708" s="99">
        <f>SUMIFS(通讯通路门店!$U:$U,通讯通路门店!$S:$S,$G1708)</f>
        <v>0</v>
      </c>
      <c r="AT1708" s="99">
        <f>SUMIFS(通讯通路门店!$V:$V,通讯通路门店!$S:$S,$G1708)</f>
        <v>0</v>
      </c>
      <c r="AU1708" s="99">
        <f>SUMIFS(通讯通路门店!$W:$W,通讯通路门店!$S:$S,$G1708)</f>
        <v>0</v>
      </c>
      <c r="AV1708" s="99">
        <f>SUMIFS(通讯通路门店!$Z:$Z,通讯通路门店!$S:$S,$G1708)</f>
        <v>0</v>
      </c>
      <c r="AW1708" s="99">
        <f>SUMIFS(通讯通路门店!$AB:$AB,通讯通路门店!$S:$S,$G1708)</f>
        <v>0</v>
      </c>
      <c r="AX1708" s="99">
        <f>SUMIFS(通讯通路门店!$X:$X,通讯通路门店!$S:$S,$G1708)</f>
        <v>0</v>
      </c>
      <c r="AY1708" s="99">
        <f>SUMIFS(通讯通路门店!$Y:$Y,通讯通路门店!$S:$S,$G1708)</f>
        <v>0</v>
      </c>
      <c r="AZ1708" s="99">
        <f>SUMIFS(通讯通路门店!$AA:$AA,通讯通路门店!$S:$S,$G1708)</f>
        <v>0</v>
      </c>
      <c r="BA1708" s="99">
        <f t="shared" si="133"/>
        <v>0</v>
      </c>
      <c r="BB1708" s="99">
        <f t="shared" si="134"/>
        <v>0</v>
      </c>
      <c r="BC1708" s="99">
        <f>SUMIFS(通讯通路门店!$W:$W,通讯通路门店!$S:$S,$G1708,通讯通路门店!$J:$J,"荣耀体验店")+SUMIFS(通讯通路门店!$W:$W,通讯通路门店!$S:$S,$G1708,通讯通路门店!$J:$J,"荣耀授权专卖店")</f>
        <v>0</v>
      </c>
      <c r="BD1708" s="99">
        <f>SUMIFS(通讯通路门店!$Z:$Z,通讯通路门店!$S:$S,$G1708,通讯通路门店!$J:$J,"VIVO体验店")</f>
        <v>0</v>
      </c>
      <c r="BE1708" s="99">
        <f>SUMIFS(通讯通路门店!$AB:$AB,通讯通路门店!$S:$S,$G1708,通讯通路门店!$J:$J,"OPPO体验店")</f>
        <v>0</v>
      </c>
      <c r="BF1708" s="99">
        <f>SUMIFS(通讯通路门店!$X:$X,通讯通路门店!$S:$S,$G1708,通讯通路门店!$J:$J,"华为授权体验店")+SUMIFS(通讯通路门店!$AA:$AA,通讯通路门店!$S:$S,$G1708,通讯通路门店!$J:$J,"华为堡垒店")</f>
        <v>0</v>
      </c>
      <c r="BG1708" s="99">
        <f>SUMIFS(通讯通路门店!$Y:$Y,通讯通路门店!$S:$S,$G1708,通讯通路门店!$J:$J,"小米体验店")</f>
        <v>0</v>
      </c>
      <c r="BH1708" s="99">
        <f>SUMIFS(通讯通路门店!$AA:$AA,通讯通路门店!$S:$S,$G1708,通讯通路门店!$J:$J,"苹果体验店")</f>
        <v>0</v>
      </c>
      <c r="BI1708" s="99">
        <f>SUMIFS(通讯通路门店!$K:$K,通讯通路门店!$S:$S,$G1708,通讯通路门店!$J:$J,"其他品牌专卖店")</f>
        <v>0</v>
      </c>
      <c r="BJ1708" s="99">
        <f>SUMIFS(通讯通路门店!$AC:$AC,通讯通路门店!$S:$S,$G1708)</f>
        <v>0</v>
      </c>
      <c r="BK1708" s="99">
        <f>SUMIFS(通讯通路门店!$AD:$AD,通讯通路门店!$S:$S,$G1708)</f>
        <v>0</v>
      </c>
      <c r="BL1708" s="99">
        <f>SUMIFS(通讯通路门店!$AE:$AE,通讯通路门店!$S:$S,$G1708)</f>
        <v>0</v>
      </c>
      <c r="BM1708" s="99">
        <f>SUMIFS(通讯通路门店!$AF:$AF,通讯通路门店!$S:$S,$G1708)</f>
        <v>0</v>
      </c>
      <c r="BN1708" s="99">
        <f>SUMIFS(通讯通路门店!$AG:$AG,通讯通路门店!$S:$S,$G1708)</f>
        <v>0</v>
      </c>
      <c r="BO1708" s="99">
        <f>SUMIFS(通讯通路门店!$AH:$AH,通讯通路门店!$S:$S,$G1708)</f>
        <v>0</v>
      </c>
      <c r="BP1708" s="99">
        <f>SUMIFS(通讯通路门店!$AI:$AI,通讯通路门店!$S:$S,$G1708)</f>
        <v>0</v>
      </c>
      <c r="BQ1708" s="83"/>
    </row>
    <row r="1709" spans="1:69">
      <c r="A1709" s="99" t="str">
        <f>IFERROR(_xlfn.XLOOKUP($G1709,通讯通路门店!$S$4:$S$993931,通讯通路门店!$A$4:$A$993931,0,0),"")</f>
        <v>海南省</v>
      </c>
      <c r="B1709" s="99" t="str">
        <f>IFERROR(_xlfn.XLOOKUP($G1709,通讯通路门店!$S$4:$S$993931,通讯通路门店!$B$4:$B$993931,0,0),"")</f>
        <v>东方市</v>
      </c>
      <c r="C1709" s="99" t="str">
        <f>IFERROR(_xlfn.XLOOKUP($G1709,通讯通路门店!$S$4:$S$993931,通讯通路门店!$C$4:$C$993931,0,0),"")</f>
        <v>东方市</v>
      </c>
      <c r="D1709" s="99" t="str">
        <f>IFERROR(_xlfn.XLOOKUP($G1709,通讯通路门店!$S$4:$S$993931,通讯通路门店!$D$4:$D$993931,0,0),"")</f>
        <v>八所镇</v>
      </c>
      <c r="E1709" s="83"/>
      <c r="F1709" s="83"/>
      <c r="G1709" s="101"/>
      <c r="H1709" s="102">
        <f>IFERROR(_xlfn.XLOOKUP($G1709,通讯通路门店!$S$4:$S$993931,通讯通路门店!$R$4:$R$993931,0,0),"")</f>
        <v>0</v>
      </c>
      <c r="I1709" s="83"/>
      <c r="J1709" s="83"/>
      <c r="K1709" s="83"/>
      <c r="L1709" s="83"/>
      <c r="M1709" s="83"/>
      <c r="N1709" s="83"/>
      <c r="O1709" s="83"/>
      <c r="P1709" s="83"/>
      <c r="Q1709" s="83"/>
      <c r="R1709" s="83"/>
      <c r="S1709" s="83"/>
      <c r="T1709" s="83"/>
      <c r="U1709" s="99">
        <f>COUNTIF(通讯通路门店!$S:$S,$G1709)</f>
        <v>0</v>
      </c>
      <c r="V1709" s="99">
        <f>COUNTIFS(通讯通路门店!$S:$S,$G1709,通讯通路门店!$J:$J,"综合卖场")</f>
        <v>0</v>
      </c>
      <c r="W1709" s="99">
        <f>SUMIFS(通讯通路门店!$AJ:$AJ,通讯通路门店!$S:$S,通讯客户沙盘!$G1709)</f>
        <v>0</v>
      </c>
      <c r="X1709" s="99">
        <f t="shared" si="130"/>
        <v>0</v>
      </c>
      <c r="Y1709" s="99">
        <f>COUNTIFS(通讯通路门店!$S:$S,$G1709,通讯通路门店!$J:$J,"荣耀体验店")+COUNTIFS(通讯通路门店!$S:$S,$G1709,通讯通路门店!$J:$J,"荣耀授权专卖店")</f>
        <v>0</v>
      </c>
      <c r="Z1709" s="99">
        <f>COUNTIFS(通讯通路门店!$S:$S,$G1709,通讯通路门店!$J:$J,"VIVO体验店")</f>
        <v>0</v>
      </c>
      <c r="AA1709" s="99">
        <f>COUNTIFS(通讯通路门店!$S:$S,$G1709,通讯通路门店!$J:$J,"OPPO体验店")</f>
        <v>0</v>
      </c>
      <c r="AB1709" s="99">
        <f>COUNTIFS(通讯通路门店!$S:$S,$G1709,通讯通路门店!$J:$J,"华为授权体验店")+COUNTIFS(通讯通路门店!$S:$S,$G1709,通讯通路门店!$J:$J,"华为堡垒店")</f>
        <v>0</v>
      </c>
      <c r="AC1709" s="99">
        <f>COUNTIFS(通讯通路门店!$S:$S,$G1709,通讯通路门店!$J:$J,"小米体验店")</f>
        <v>0</v>
      </c>
      <c r="AD1709" s="99">
        <f>COUNTIFS(通讯通路门店!$S:$S,$G1709,通讯通路门店!$J:$J,"苹果体验店")</f>
        <v>0</v>
      </c>
      <c r="AE1709" s="99">
        <f>COUNTIFS(通讯通路门店!$S:$S,$G1709,通讯通路门店!$J:$J,"其他品牌专卖店")</f>
        <v>0</v>
      </c>
      <c r="AF1709" s="99">
        <f>SUMIFS(通讯通路门店!$BI:$BI,通讯通路门店!$S:$S,$G1709)</f>
        <v>0</v>
      </c>
      <c r="AG1709" s="99">
        <f>SUMIFS(通讯通路门店!$BH:$BH,通讯通路门店!$S:$S,$G1709)</f>
        <v>0</v>
      </c>
      <c r="AH1709" s="99">
        <f t="shared" si="131"/>
        <v>0</v>
      </c>
      <c r="AI1709" s="99">
        <f>SUMIFS(通讯通路门店!$BB:$BB,通讯通路门店!$S:$S,$G1709)</f>
        <v>0</v>
      </c>
      <c r="AJ1709" s="99">
        <f>SUMIFS(通讯通路门店!$BE:$BE,通讯通路门店!$S:$S,$G1709)</f>
        <v>0</v>
      </c>
      <c r="AK1709" s="99">
        <f>SUMIFS(通讯通路门店!$BG:$BG,通讯通路门店!$S:$S,$G1709)</f>
        <v>0</v>
      </c>
      <c r="AL1709" s="99">
        <f>SUMIFS(通讯通路门店!$BC:$BC,通讯通路门店!$S:$S,$G1709)</f>
        <v>0</v>
      </c>
      <c r="AM1709" s="99">
        <f>SUMIFS(通讯通路门店!$BD:$BD,通讯通路门店!$S:$S,$G1709)</f>
        <v>0</v>
      </c>
      <c r="AN1709" s="99">
        <f>SUMIFS(通讯通路门店!$BF:$BF,通讯通路门店!$S:$S,$G1709)</f>
        <v>0</v>
      </c>
      <c r="AO1709" s="99">
        <f t="shared" si="132"/>
        <v>0</v>
      </c>
      <c r="AP1709" s="99">
        <f>SUMIFS(通讯通路门店!$K:$K,通讯通路门店!$S:$S,$G1709)</f>
        <v>0</v>
      </c>
      <c r="AQ1709" s="83"/>
      <c r="AR1709" s="99">
        <f>SUMIFS(通讯通路门店!$T:$T,通讯通路门店!$S:$S,$G1709)</f>
        <v>0</v>
      </c>
      <c r="AS1709" s="99">
        <f>SUMIFS(通讯通路门店!$U:$U,通讯通路门店!$S:$S,$G1709)</f>
        <v>0</v>
      </c>
      <c r="AT1709" s="99">
        <f>SUMIFS(通讯通路门店!$V:$V,通讯通路门店!$S:$S,$G1709)</f>
        <v>0</v>
      </c>
      <c r="AU1709" s="99">
        <f>SUMIFS(通讯通路门店!$W:$W,通讯通路门店!$S:$S,$G1709)</f>
        <v>0</v>
      </c>
      <c r="AV1709" s="99">
        <f>SUMIFS(通讯通路门店!$Z:$Z,通讯通路门店!$S:$S,$G1709)</f>
        <v>0</v>
      </c>
      <c r="AW1709" s="99">
        <f>SUMIFS(通讯通路门店!$AB:$AB,通讯通路门店!$S:$S,$G1709)</f>
        <v>0</v>
      </c>
      <c r="AX1709" s="99">
        <f>SUMIFS(通讯通路门店!$X:$X,通讯通路门店!$S:$S,$G1709)</f>
        <v>0</v>
      </c>
      <c r="AY1709" s="99">
        <f>SUMIFS(通讯通路门店!$Y:$Y,通讯通路门店!$S:$S,$G1709)</f>
        <v>0</v>
      </c>
      <c r="AZ1709" s="99">
        <f>SUMIFS(通讯通路门店!$AA:$AA,通讯通路门店!$S:$S,$G1709)</f>
        <v>0</v>
      </c>
      <c r="BA1709" s="99">
        <f t="shared" si="133"/>
        <v>0</v>
      </c>
      <c r="BB1709" s="99">
        <f t="shared" si="134"/>
        <v>0</v>
      </c>
      <c r="BC1709" s="99">
        <f>SUMIFS(通讯通路门店!$W:$W,通讯通路门店!$S:$S,$G1709,通讯通路门店!$J:$J,"荣耀体验店")+SUMIFS(通讯通路门店!$W:$W,通讯通路门店!$S:$S,$G1709,通讯通路门店!$J:$J,"荣耀授权专卖店")</f>
        <v>0</v>
      </c>
      <c r="BD1709" s="99">
        <f>SUMIFS(通讯通路门店!$Z:$Z,通讯通路门店!$S:$S,$G1709,通讯通路门店!$J:$J,"VIVO体验店")</f>
        <v>0</v>
      </c>
      <c r="BE1709" s="99">
        <f>SUMIFS(通讯通路门店!$AB:$AB,通讯通路门店!$S:$S,$G1709,通讯通路门店!$J:$J,"OPPO体验店")</f>
        <v>0</v>
      </c>
      <c r="BF1709" s="99">
        <f>SUMIFS(通讯通路门店!$X:$X,通讯通路门店!$S:$S,$G1709,通讯通路门店!$J:$J,"华为授权体验店")+SUMIFS(通讯通路门店!$AA:$AA,通讯通路门店!$S:$S,$G1709,通讯通路门店!$J:$J,"华为堡垒店")</f>
        <v>0</v>
      </c>
      <c r="BG1709" s="99">
        <f>SUMIFS(通讯通路门店!$Y:$Y,通讯通路门店!$S:$S,$G1709,通讯通路门店!$J:$J,"小米体验店")</f>
        <v>0</v>
      </c>
      <c r="BH1709" s="99">
        <f>SUMIFS(通讯通路门店!$AA:$AA,通讯通路门店!$S:$S,$G1709,通讯通路门店!$J:$J,"苹果体验店")</f>
        <v>0</v>
      </c>
      <c r="BI1709" s="99">
        <f>SUMIFS(通讯通路门店!$K:$K,通讯通路门店!$S:$S,$G1709,通讯通路门店!$J:$J,"其他品牌专卖店")</f>
        <v>0</v>
      </c>
      <c r="BJ1709" s="99">
        <f>SUMIFS(通讯通路门店!$AC:$AC,通讯通路门店!$S:$S,$G1709)</f>
        <v>0</v>
      </c>
      <c r="BK1709" s="99">
        <f>SUMIFS(通讯通路门店!$AD:$AD,通讯通路门店!$S:$S,$G1709)</f>
        <v>0</v>
      </c>
      <c r="BL1709" s="99">
        <f>SUMIFS(通讯通路门店!$AE:$AE,通讯通路门店!$S:$S,$G1709)</f>
        <v>0</v>
      </c>
      <c r="BM1709" s="99">
        <f>SUMIFS(通讯通路门店!$AF:$AF,通讯通路门店!$S:$S,$G1709)</f>
        <v>0</v>
      </c>
      <c r="BN1709" s="99">
        <f>SUMIFS(通讯通路门店!$AG:$AG,通讯通路门店!$S:$S,$G1709)</f>
        <v>0</v>
      </c>
      <c r="BO1709" s="99">
        <f>SUMIFS(通讯通路门店!$AH:$AH,通讯通路门店!$S:$S,$G1709)</f>
        <v>0</v>
      </c>
      <c r="BP1709" s="99">
        <f>SUMIFS(通讯通路门店!$AI:$AI,通讯通路门店!$S:$S,$G1709)</f>
        <v>0</v>
      </c>
      <c r="BQ1709" s="83"/>
    </row>
    <row r="1710" spans="1:69">
      <c r="A1710" s="99" t="str">
        <f>IFERROR(_xlfn.XLOOKUP($G1710,通讯通路门店!$S$4:$S$993931,通讯通路门店!$A$4:$A$993931,0,0),"")</f>
        <v>海南省</v>
      </c>
      <c r="B1710" s="99" t="str">
        <f>IFERROR(_xlfn.XLOOKUP($G1710,通讯通路门店!$S$4:$S$993931,通讯通路门店!$B$4:$B$993931,0,0),"")</f>
        <v>东方市</v>
      </c>
      <c r="C1710" s="99" t="str">
        <f>IFERROR(_xlfn.XLOOKUP($G1710,通讯通路门店!$S$4:$S$993931,通讯通路门店!$C$4:$C$993931,0,0),"")</f>
        <v>东方市</v>
      </c>
      <c r="D1710" s="99" t="str">
        <f>IFERROR(_xlfn.XLOOKUP($G1710,通讯通路门店!$S$4:$S$993931,通讯通路门店!$D$4:$D$993931,0,0),"")</f>
        <v>八所镇</v>
      </c>
      <c r="E1710" s="83"/>
      <c r="F1710" s="83"/>
      <c r="G1710" s="101"/>
      <c r="H1710" s="102">
        <f>IFERROR(_xlfn.XLOOKUP($G1710,通讯通路门店!$S$4:$S$993931,通讯通路门店!$R$4:$R$993931,0,0),"")</f>
        <v>0</v>
      </c>
      <c r="I1710" s="83"/>
      <c r="J1710" s="83"/>
      <c r="K1710" s="83"/>
      <c r="L1710" s="83"/>
      <c r="M1710" s="83"/>
      <c r="N1710" s="83"/>
      <c r="O1710" s="83"/>
      <c r="P1710" s="83"/>
      <c r="Q1710" s="83"/>
      <c r="R1710" s="83"/>
      <c r="S1710" s="83"/>
      <c r="T1710" s="83"/>
      <c r="U1710" s="99">
        <f>COUNTIF(通讯通路门店!$S:$S,$G1710)</f>
        <v>0</v>
      </c>
      <c r="V1710" s="99">
        <f>COUNTIFS(通讯通路门店!$S:$S,$G1710,通讯通路门店!$J:$J,"综合卖场")</f>
        <v>0</v>
      </c>
      <c r="W1710" s="99">
        <f>SUMIFS(通讯通路门店!$AJ:$AJ,通讯通路门店!$S:$S,通讯客户沙盘!$G1710)</f>
        <v>0</v>
      </c>
      <c r="X1710" s="99">
        <f t="shared" si="130"/>
        <v>0</v>
      </c>
      <c r="Y1710" s="99">
        <f>COUNTIFS(通讯通路门店!$S:$S,$G1710,通讯通路门店!$J:$J,"荣耀体验店")+COUNTIFS(通讯通路门店!$S:$S,$G1710,通讯通路门店!$J:$J,"荣耀授权专卖店")</f>
        <v>0</v>
      </c>
      <c r="Z1710" s="99">
        <f>COUNTIFS(通讯通路门店!$S:$S,$G1710,通讯通路门店!$J:$J,"VIVO体验店")</f>
        <v>0</v>
      </c>
      <c r="AA1710" s="99">
        <f>COUNTIFS(通讯通路门店!$S:$S,$G1710,通讯通路门店!$J:$J,"OPPO体验店")</f>
        <v>0</v>
      </c>
      <c r="AB1710" s="99">
        <f>COUNTIFS(通讯通路门店!$S:$S,$G1710,通讯通路门店!$J:$J,"华为授权体验店")+COUNTIFS(通讯通路门店!$S:$S,$G1710,通讯通路门店!$J:$J,"华为堡垒店")</f>
        <v>0</v>
      </c>
      <c r="AC1710" s="99">
        <f>COUNTIFS(通讯通路门店!$S:$S,$G1710,通讯通路门店!$J:$J,"小米体验店")</f>
        <v>0</v>
      </c>
      <c r="AD1710" s="99">
        <f>COUNTIFS(通讯通路门店!$S:$S,$G1710,通讯通路门店!$J:$J,"苹果体验店")</f>
        <v>0</v>
      </c>
      <c r="AE1710" s="99">
        <f>COUNTIFS(通讯通路门店!$S:$S,$G1710,通讯通路门店!$J:$J,"其他品牌专卖店")</f>
        <v>0</v>
      </c>
      <c r="AF1710" s="99">
        <f>SUMIFS(通讯通路门店!$BI:$BI,通讯通路门店!$S:$S,$G1710)</f>
        <v>0</v>
      </c>
      <c r="AG1710" s="99">
        <f>SUMIFS(通讯通路门店!$BH:$BH,通讯通路门店!$S:$S,$G1710)</f>
        <v>0</v>
      </c>
      <c r="AH1710" s="99">
        <f t="shared" si="131"/>
        <v>0</v>
      </c>
      <c r="AI1710" s="99">
        <f>SUMIFS(通讯通路门店!$BB:$BB,通讯通路门店!$S:$S,$G1710)</f>
        <v>0</v>
      </c>
      <c r="AJ1710" s="99">
        <f>SUMIFS(通讯通路门店!$BE:$BE,通讯通路门店!$S:$S,$G1710)</f>
        <v>0</v>
      </c>
      <c r="AK1710" s="99">
        <f>SUMIFS(通讯通路门店!$BG:$BG,通讯通路门店!$S:$S,$G1710)</f>
        <v>0</v>
      </c>
      <c r="AL1710" s="99">
        <f>SUMIFS(通讯通路门店!$BC:$BC,通讯通路门店!$S:$S,$G1710)</f>
        <v>0</v>
      </c>
      <c r="AM1710" s="99">
        <f>SUMIFS(通讯通路门店!$BD:$BD,通讯通路门店!$S:$S,$G1710)</f>
        <v>0</v>
      </c>
      <c r="AN1710" s="99">
        <f>SUMIFS(通讯通路门店!$BF:$BF,通讯通路门店!$S:$S,$G1710)</f>
        <v>0</v>
      </c>
      <c r="AO1710" s="99">
        <f t="shared" si="132"/>
        <v>0</v>
      </c>
      <c r="AP1710" s="99">
        <f>SUMIFS(通讯通路门店!$K:$K,通讯通路门店!$S:$S,$G1710)</f>
        <v>0</v>
      </c>
      <c r="AQ1710" s="83"/>
      <c r="AR1710" s="99">
        <f>SUMIFS(通讯通路门店!$T:$T,通讯通路门店!$S:$S,$G1710)</f>
        <v>0</v>
      </c>
      <c r="AS1710" s="99">
        <f>SUMIFS(通讯通路门店!$U:$U,通讯通路门店!$S:$S,$G1710)</f>
        <v>0</v>
      </c>
      <c r="AT1710" s="99">
        <f>SUMIFS(通讯通路门店!$V:$V,通讯通路门店!$S:$S,$G1710)</f>
        <v>0</v>
      </c>
      <c r="AU1710" s="99">
        <f>SUMIFS(通讯通路门店!$W:$W,通讯通路门店!$S:$S,$G1710)</f>
        <v>0</v>
      </c>
      <c r="AV1710" s="99">
        <f>SUMIFS(通讯通路门店!$Z:$Z,通讯通路门店!$S:$S,$G1710)</f>
        <v>0</v>
      </c>
      <c r="AW1710" s="99">
        <f>SUMIFS(通讯通路门店!$AB:$AB,通讯通路门店!$S:$S,$G1710)</f>
        <v>0</v>
      </c>
      <c r="AX1710" s="99">
        <f>SUMIFS(通讯通路门店!$X:$X,通讯通路门店!$S:$S,$G1710)</f>
        <v>0</v>
      </c>
      <c r="AY1710" s="99">
        <f>SUMIFS(通讯通路门店!$Y:$Y,通讯通路门店!$S:$S,$G1710)</f>
        <v>0</v>
      </c>
      <c r="AZ1710" s="99">
        <f>SUMIFS(通讯通路门店!$AA:$AA,通讯通路门店!$S:$S,$G1710)</f>
        <v>0</v>
      </c>
      <c r="BA1710" s="99">
        <f t="shared" si="133"/>
        <v>0</v>
      </c>
      <c r="BB1710" s="99">
        <f t="shared" si="134"/>
        <v>0</v>
      </c>
      <c r="BC1710" s="99">
        <f>SUMIFS(通讯通路门店!$W:$W,通讯通路门店!$S:$S,$G1710,通讯通路门店!$J:$J,"荣耀体验店")+SUMIFS(通讯通路门店!$W:$W,通讯通路门店!$S:$S,$G1710,通讯通路门店!$J:$J,"荣耀授权专卖店")</f>
        <v>0</v>
      </c>
      <c r="BD1710" s="99">
        <f>SUMIFS(通讯通路门店!$Z:$Z,通讯通路门店!$S:$S,$G1710,通讯通路门店!$J:$J,"VIVO体验店")</f>
        <v>0</v>
      </c>
      <c r="BE1710" s="99">
        <f>SUMIFS(通讯通路门店!$AB:$AB,通讯通路门店!$S:$S,$G1710,通讯通路门店!$J:$J,"OPPO体验店")</f>
        <v>0</v>
      </c>
      <c r="BF1710" s="99">
        <f>SUMIFS(通讯通路门店!$X:$X,通讯通路门店!$S:$S,$G1710,通讯通路门店!$J:$J,"华为授权体验店")+SUMIFS(通讯通路门店!$AA:$AA,通讯通路门店!$S:$S,$G1710,通讯通路门店!$J:$J,"华为堡垒店")</f>
        <v>0</v>
      </c>
      <c r="BG1710" s="99">
        <f>SUMIFS(通讯通路门店!$Y:$Y,通讯通路门店!$S:$S,$G1710,通讯通路门店!$J:$J,"小米体验店")</f>
        <v>0</v>
      </c>
      <c r="BH1710" s="99">
        <f>SUMIFS(通讯通路门店!$AA:$AA,通讯通路门店!$S:$S,$G1710,通讯通路门店!$J:$J,"苹果体验店")</f>
        <v>0</v>
      </c>
      <c r="BI1710" s="99">
        <f>SUMIFS(通讯通路门店!$K:$K,通讯通路门店!$S:$S,$G1710,通讯通路门店!$J:$J,"其他品牌专卖店")</f>
        <v>0</v>
      </c>
      <c r="BJ1710" s="99">
        <f>SUMIFS(通讯通路门店!$AC:$AC,通讯通路门店!$S:$S,$G1710)</f>
        <v>0</v>
      </c>
      <c r="BK1710" s="99">
        <f>SUMIFS(通讯通路门店!$AD:$AD,通讯通路门店!$S:$S,$G1710)</f>
        <v>0</v>
      </c>
      <c r="BL1710" s="99">
        <f>SUMIFS(通讯通路门店!$AE:$AE,通讯通路门店!$S:$S,$G1710)</f>
        <v>0</v>
      </c>
      <c r="BM1710" s="99">
        <f>SUMIFS(通讯通路门店!$AF:$AF,通讯通路门店!$S:$S,$G1710)</f>
        <v>0</v>
      </c>
      <c r="BN1710" s="99">
        <f>SUMIFS(通讯通路门店!$AG:$AG,通讯通路门店!$S:$S,$G1710)</f>
        <v>0</v>
      </c>
      <c r="BO1710" s="99">
        <f>SUMIFS(通讯通路门店!$AH:$AH,通讯通路门店!$S:$S,$G1710)</f>
        <v>0</v>
      </c>
      <c r="BP1710" s="99">
        <f>SUMIFS(通讯通路门店!$AI:$AI,通讯通路门店!$S:$S,$G1710)</f>
        <v>0</v>
      </c>
      <c r="BQ1710" s="83"/>
    </row>
    <row r="1711" spans="1:69">
      <c r="A1711" s="99" t="str">
        <f>IFERROR(_xlfn.XLOOKUP($G1711,通讯通路门店!$S$4:$S$993931,通讯通路门店!$A$4:$A$993931,0,0),"")</f>
        <v>海南省</v>
      </c>
      <c r="B1711" s="99" t="str">
        <f>IFERROR(_xlfn.XLOOKUP($G1711,通讯通路门店!$S$4:$S$993931,通讯通路门店!$B$4:$B$993931,0,0),"")</f>
        <v>东方市</v>
      </c>
      <c r="C1711" s="99" t="str">
        <f>IFERROR(_xlfn.XLOOKUP($G1711,通讯通路门店!$S$4:$S$993931,通讯通路门店!$C$4:$C$993931,0,0),"")</f>
        <v>东方市</v>
      </c>
      <c r="D1711" s="99" t="str">
        <f>IFERROR(_xlfn.XLOOKUP($G1711,通讯通路门店!$S$4:$S$993931,通讯通路门店!$D$4:$D$993931,0,0),"")</f>
        <v>八所镇</v>
      </c>
      <c r="E1711" s="83"/>
      <c r="F1711" s="83"/>
      <c r="G1711" s="101"/>
      <c r="H1711" s="102">
        <f>IFERROR(_xlfn.XLOOKUP($G1711,通讯通路门店!$S$4:$S$993931,通讯通路门店!$R$4:$R$993931,0,0),"")</f>
        <v>0</v>
      </c>
      <c r="I1711" s="83"/>
      <c r="J1711" s="83"/>
      <c r="K1711" s="83"/>
      <c r="L1711" s="83"/>
      <c r="M1711" s="83"/>
      <c r="N1711" s="83"/>
      <c r="O1711" s="83"/>
      <c r="P1711" s="83"/>
      <c r="Q1711" s="83"/>
      <c r="R1711" s="83"/>
      <c r="S1711" s="83"/>
      <c r="T1711" s="83"/>
      <c r="U1711" s="99">
        <f>COUNTIF(通讯通路门店!$S:$S,$G1711)</f>
        <v>0</v>
      </c>
      <c r="V1711" s="99">
        <f>COUNTIFS(通讯通路门店!$S:$S,$G1711,通讯通路门店!$J:$J,"综合卖场")</f>
        <v>0</v>
      </c>
      <c r="W1711" s="99">
        <f>SUMIFS(通讯通路门店!$AJ:$AJ,通讯通路门店!$S:$S,通讯客户沙盘!$G1711)</f>
        <v>0</v>
      </c>
      <c r="X1711" s="99">
        <f t="shared" si="130"/>
        <v>0</v>
      </c>
      <c r="Y1711" s="99">
        <f>COUNTIFS(通讯通路门店!$S:$S,$G1711,通讯通路门店!$J:$J,"荣耀体验店")+COUNTIFS(通讯通路门店!$S:$S,$G1711,通讯通路门店!$J:$J,"荣耀授权专卖店")</f>
        <v>0</v>
      </c>
      <c r="Z1711" s="99">
        <f>COUNTIFS(通讯通路门店!$S:$S,$G1711,通讯通路门店!$J:$J,"VIVO体验店")</f>
        <v>0</v>
      </c>
      <c r="AA1711" s="99">
        <f>COUNTIFS(通讯通路门店!$S:$S,$G1711,通讯通路门店!$J:$J,"OPPO体验店")</f>
        <v>0</v>
      </c>
      <c r="AB1711" s="99">
        <f>COUNTIFS(通讯通路门店!$S:$S,$G1711,通讯通路门店!$J:$J,"华为授权体验店")+COUNTIFS(通讯通路门店!$S:$S,$G1711,通讯通路门店!$J:$J,"华为堡垒店")</f>
        <v>0</v>
      </c>
      <c r="AC1711" s="99">
        <f>COUNTIFS(通讯通路门店!$S:$S,$G1711,通讯通路门店!$J:$J,"小米体验店")</f>
        <v>0</v>
      </c>
      <c r="AD1711" s="99">
        <f>COUNTIFS(通讯通路门店!$S:$S,$G1711,通讯通路门店!$J:$J,"苹果体验店")</f>
        <v>0</v>
      </c>
      <c r="AE1711" s="99">
        <f>COUNTIFS(通讯通路门店!$S:$S,$G1711,通讯通路门店!$J:$J,"其他品牌专卖店")</f>
        <v>0</v>
      </c>
      <c r="AF1711" s="99">
        <f>SUMIFS(通讯通路门店!$BI:$BI,通讯通路门店!$S:$S,$G1711)</f>
        <v>0</v>
      </c>
      <c r="AG1711" s="99">
        <f>SUMIFS(通讯通路门店!$BH:$BH,通讯通路门店!$S:$S,$G1711)</f>
        <v>0</v>
      </c>
      <c r="AH1711" s="99">
        <f t="shared" si="131"/>
        <v>0</v>
      </c>
      <c r="AI1711" s="99">
        <f>SUMIFS(通讯通路门店!$BB:$BB,通讯通路门店!$S:$S,$G1711)</f>
        <v>0</v>
      </c>
      <c r="AJ1711" s="99">
        <f>SUMIFS(通讯通路门店!$BE:$BE,通讯通路门店!$S:$S,$G1711)</f>
        <v>0</v>
      </c>
      <c r="AK1711" s="99">
        <f>SUMIFS(通讯通路门店!$BG:$BG,通讯通路门店!$S:$S,$G1711)</f>
        <v>0</v>
      </c>
      <c r="AL1711" s="99">
        <f>SUMIFS(通讯通路门店!$BC:$BC,通讯通路门店!$S:$S,$G1711)</f>
        <v>0</v>
      </c>
      <c r="AM1711" s="99">
        <f>SUMIFS(通讯通路门店!$BD:$BD,通讯通路门店!$S:$S,$G1711)</f>
        <v>0</v>
      </c>
      <c r="AN1711" s="99">
        <f>SUMIFS(通讯通路门店!$BF:$BF,通讯通路门店!$S:$S,$G1711)</f>
        <v>0</v>
      </c>
      <c r="AO1711" s="99">
        <f t="shared" si="132"/>
        <v>0</v>
      </c>
      <c r="AP1711" s="99">
        <f>SUMIFS(通讯通路门店!$K:$K,通讯通路门店!$S:$S,$G1711)</f>
        <v>0</v>
      </c>
      <c r="AQ1711" s="83"/>
      <c r="AR1711" s="99">
        <f>SUMIFS(通讯通路门店!$T:$T,通讯通路门店!$S:$S,$G1711)</f>
        <v>0</v>
      </c>
      <c r="AS1711" s="99">
        <f>SUMIFS(通讯通路门店!$U:$U,通讯通路门店!$S:$S,$G1711)</f>
        <v>0</v>
      </c>
      <c r="AT1711" s="99">
        <f>SUMIFS(通讯通路门店!$V:$V,通讯通路门店!$S:$S,$G1711)</f>
        <v>0</v>
      </c>
      <c r="AU1711" s="99">
        <f>SUMIFS(通讯通路门店!$W:$W,通讯通路门店!$S:$S,$G1711)</f>
        <v>0</v>
      </c>
      <c r="AV1711" s="99">
        <f>SUMIFS(通讯通路门店!$Z:$Z,通讯通路门店!$S:$S,$G1711)</f>
        <v>0</v>
      </c>
      <c r="AW1711" s="99">
        <f>SUMIFS(通讯通路门店!$AB:$AB,通讯通路门店!$S:$S,$G1711)</f>
        <v>0</v>
      </c>
      <c r="AX1711" s="99">
        <f>SUMIFS(通讯通路门店!$X:$X,通讯通路门店!$S:$S,$G1711)</f>
        <v>0</v>
      </c>
      <c r="AY1711" s="99">
        <f>SUMIFS(通讯通路门店!$Y:$Y,通讯通路门店!$S:$S,$G1711)</f>
        <v>0</v>
      </c>
      <c r="AZ1711" s="99">
        <f>SUMIFS(通讯通路门店!$AA:$AA,通讯通路门店!$S:$S,$G1711)</f>
        <v>0</v>
      </c>
      <c r="BA1711" s="99">
        <f t="shared" si="133"/>
        <v>0</v>
      </c>
      <c r="BB1711" s="99">
        <f t="shared" si="134"/>
        <v>0</v>
      </c>
      <c r="BC1711" s="99">
        <f>SUMIFS(通讯通路门店!$W:$W,通讯通路门店!$S:$S,$G1711,通讯通路门店!$J:$J,"荣耀体验店")+SUMIFS(通讯通路门店!$W:$W,通讯通路门店!$S:$S,$G1711,通讯通路门店!$J:$J,"荣耀授权专卖店")</f>
        <v>0</v>
      </c>
      <c r="BD1711" s="99">
        <f>SUMIFS(通讯通路门店!$Z:$Z,通讯通路门店!$S:$S,$G1711,通讯通路门店!$J:$J,"VIVO体验店")</f>
        <v>0</v>
      </c>
      <c r="BE1711" s="99">
        <f>SUMIFS(通讯通路门店!$AB:$AB,通讯通路门店!$S:$S,$G1711,通讯通路门店!$J:$J,"OPPO体验店")</f>
        <v>0</v>
      </c>
      <c r="BF1711" s="99">
        <f>SUMIFS(通讯通路门店!$X:$X,通讯通路门店!$S:$S,$G1711,通讯通路门店!$J:$J,"华为授权体验店")+SUMIFS(通讯通路门店!$AA:$AA,通讯通路门店!$S:$S,$G1711,通讯通路门店!$J:$J,"华为堡垒店")</f>
        <v>0</v>
      </c>
      <c r="BG1711" s="99">
        <f>SUMIFS(通讯通路门店!$Y:$Y,通讯通路门店!$S:$S,$G1711,通讯通路门店!$J:$J,"小米体验店")</f>
        <v>0</v>
      </c>
      <c r="BH1711" s="99">
        <f>SUMIFS(通讯通路门店!$AA:$AA,通讯通路门店!$S:$S,$G1711,通讯通路门店!$J:$J,"苹果体验店")</f>
        <v>0</v>
      </c>
      <c r="BI1711" s="99">
        <f>SUMIFS(通讯通路门店!$K:$K,通讯通路门店!$S:$S,$G1711,通讯通路门店!$J:$J,"其他品牌专卖店")</f>
        <v>0</v>
      </c>
      <c r="BJ1711" s="99">
        <f>SUMIFS(通讯通路门店!$AC:$AC,通讯通路门店!$S:$S,$G1711)</f>
        <v>0</v>
      </c>
      <c r="BK1711" s="99">
        <f>SUMIFS(通讯通路门店!$AD:$AD,通讯通路门店!$S:$S,$G1711)</f>
        <v>0</v>
      </c>
      <c r="BL1711" s="99">
        <f>SUMIFS(通讯通路门店!$AE:$AE,通讯通路门店!$S:$S,$G1711)</f>
        <v>0</v>
      </c>
      <c r="BM1711" s="99">
        <f>SUMIFS(通讯通路门店!$AF:$AF,通讯通路门店!$S:$S,$G1711)</f>
        <v>0</v>
      </c>
      <c r="BN1711" s="99">
        <f>SUMIFS(通讯通路门店!$AG:$AG,通讯通路门店!$S:$S,$G1711)</f>
        <v>0</v>
      </c>
      <c r="BO1711" s="99">
        <f>SUMIFS(通讯通路门店!$AH:$AH,通讯通路门店!$S:$S,$G1711)</f>
        <v>0</v>
      </c>
      <c r="BP1711" s="99">
        <f>SUMIFS(通讯通路门店!$AI:$AI,通讯通路门店!$S:$S,$G1711)</f>
        <v>0</v>
      </c>
      <c r="BQ1711" s="83"/>
    </row>
    <row r="1712" spans="1:69">
      <c r="A1712" s="99" t="str">
        <f>IFERROR(_xlfn.XLOOKUP($G1712,通讯通路门店!$S$4:$S$993931,通讯通路门店!$A$4:$A$993931,0,0),"")</f>
        <v>海南省</v>
      </c>
      <c r="B1712" s="99" t="str">
        <f>IFERROR(_xlfn.XLOOKUP($G1712,通讯通路门店!$S$4:$S$993931,通讯通路门店!$B$4:$B$993931,0,0),"")</f>
        <v>东方市</v>
      </c>
      <c r="C1712" s="99" t="str">
        <f>IFERROR(_xlfn.XLOOKUP($G1712,通讯通路门店!$S$4:$S$993931,通讯通路门店!$C$4:$C$993931,0,0),"")</f>
        <v>东方市</v>
      </c>
      <c r="D1712" s="99" t="str">
        <f>IFERROR(_xlfn.XLOOKUP($G1712,通讯通路门店!$S$4:$S$993931,通讯通路门店!$D$4:$D$993931,0,0),"")</f>
        <v>八所镇</v>
      </c>
      <c r="E1712" s="83"/>
      <c r="F1712" s="83"/>
      <c r="G1712" s="101"/>
      <c r="H1712" s="102">
        <f>IFERROR(_xlfn.XLOOKUP($G1712,通讯通路门店!$S$4:$S$993931,通讯通路门店!$R$4:$R$993931,0,0),"")</f>
        <v>0</v>
      </c>
      <c r="I1712" s="83"/>
      <c r="J1712" s="83"/>
      <c r="K1712" s="83"/>
      <c r="L1712" s="83"/>
      <c r="M1712" s="83"/>
      <c r="N1712" s="83"/>
      <c r="O1712" s="83"/>
      <c r="P1712" s="83"/>
      <c r="Q1712" s="83"/>
      <c r="R1712" s="83"/>
      <c r="S1712" s="83"/>
      <c r="T1712" s="83"/>
      <c r="U1712" s="99">
        <f>COUNTIF(通讯通路门店!$S:$S,$G1712)</f>
        <v>0</v>
      </c>
      <c r="V1712" s="99">
        <f>COUNTIFS(通讯通路门店!$S:$S,$G1712,通讯通路门店!$J:$J,"综合卖场")</f>
        <v>0</v>
      </c>
      <c r="W1712" s="99">
        <f>SUMIFS(通讯通路门店!$AJ:$AJ,通讯通路门店!$S:$S,通讯客户沙盘!$G1712)</f>
        <v>0</v>
      </c>
      <c r="X1712" s="99">
        <f t="shared" si="130"/>
        <v>0</v>
      </c>
      <c r="Y1712" s="99">
        <f>COUNTIFS(通讯通路门店!$S:$S,$G1712,通讯通路门店!$J:$J,"荣耀体验店")+COUNTIFS(通讯通路门店!$S:$S,$G1712,通讯通路门店!$J:$J,"荣耀授权专卖店")</f>
        <v>0</v>
      </c>
      <c r="Z1712" s="99">
        <f>COUNTIFS(通讯通路门店!$S:$S,$G1712,通讯通路门店!$J:$J,"VIVO体验店")</f>
        <v>0</v>
      </c>
      <c r="AA1712" s="99">
        <f>COUNTIFS(通讯通路门店!$S:$S,$G1712,通讯通路门店!$J:$J,"OPPO体验店")</f>
        <v>0</v>
      </c>
      <c r="AB1712" s="99">
        <f>COUNTIFS(通讯通路门店!$S:$S,$G1712,通讯通路门店!$J:$J,"华为授权体验店")+COUNTIFS(通讯通路门店!$S:$S,$G1712,通讯通路门店!$J:$J,"华为堡垒店")</f>
        <v>0</v>
      </c>
      <c r="AC1712" s="99">
        <f>COUNTIFS(通讯通路门店!$S:$S,$G1712,通讯通路门店!$J:$J,"小米体验店")</f>
        <v>0</v>
      </c>
      <c r="AD1712" s="99">
        <f>COUNTIFS(通讯通路门店!$S:$S,$G1712,通讯通路门店!$J:$J,"苹果体验店")</f>
        <v>0</v>
      </c>
      <c r="AE1712" s="99">
        <f>COUNTIFS(通讯通路门店!$S:$S,$G1712,通讯通路门店!$J:$J,"其他品牌专卖店")</f>
        <v>0</v>
      </c>
      <c r="AF1712" s="99">
        <f>SUMIFS(通讯通路门店!$BI:$BI,通讯通路门店!$S:$S,$G1712)</f>
        <v>0</v>
      </c>
      <c r="AG1712" s="99">
        <f>SUMIFS(通讯通路门店!$BH:$BH,通讯通路门店!$S:$S,$G1712)</f>
        <v>0</v>
      </c>
      <c r="AH1712" s="99">
        <f t="shared" si="131"/>
        <v>0</v>
      </c>
      <c r="AI1712" s="99">
        <f>SUMIFS(通讯通路门店!$BB:$BB,通讯通路门店!$S:$S,$G1712)</f>
        <v>0</v>
      </c>
      <c r="AJ1712" s="99">
        <f>SUMIFS(通讯通路门店!$BE:$BE,通讯通路门店!$S:$S,$G1712)</f>
        <v>0</v>
      </c>
      <c r="AK1712" s="99">
        <f>SUMIFS(通讯通路门店!$BG:$BG,通讯通路门店!$S:$S,$G1712)</f>
        <v>0</v>
      </c>
      <c r="AL1712" s="99">
        <f>SUMIFS(通讯通路门店!$BC:$BC,通讯通路门店!$S:$S,$G1712)</f>
        <v>0</v>
      </c>
      <c r="AM1712" s="99">
        <f>SUMIFS(通讯通路门店!$BD:$BD,通讯通路门店!$S:$S,$G1712)</f>
        <v>0</v>
      </c>
      <c r="AN1712" s="99">
        <f>SUMIFS(通讯通路门店!$BF:$BF,通讯通路门店!$S:$S,$G1712)</f>
        <v>0</v>
      </c>
      <c r="AO1712" s="99">
        <f t="shared" si="132"/>
        <v>0</v>
      </c>
      <c r="AP1712" s="99">
        <f>SUMIFS(通讯通路门店!$K:$K,通讯通路门店!$S:$S,$G1712)</f>
        <v>0</v>
      </c>
      <c r="AQ1712" s="83"/>
      <c r="AR1712" s="99">
        <f>SUMIFS(通讯通路门店!$T:$T,通讯通路门店!$S:$S,$G1712)</f>
        <v>0</v>
      </c>
      <c r="AS1712" s="99">
        <f>SUMIFS(通讯通路门店!$U:$U,通讯通路门店!$S:$S,$G1712)</f>
        <v>0</v>
      </c>
      <c r="AT1712" s="99">
        <f>SUMIFS(通讯通路门店!$V:$V,通讯通路门店!$S:$S,$G1712)</f>
        <v>0</v>
      </c>
      <c r="AU1712" s="99">
        <f>SUMIFS(通讯通路门店!$W:$W,通讯通路门店!$S:$S,$G1712)</f>
        <v>0</v>
      </c>
      <c r="AV1712" s="99">
        <f>SUMIFS(通讯通路门店!$Z:$Z,通讯通路门店!$S:$S,$G1712)</f>
        <v>0</v>
      </c>
      <c r="AW1712" s="99">
        <f>SUMIFS(通讯通路门店!$AB:$AB,通讯通路门店!$S:$S,$G1712)</f>
        <v>0</v>
      </c>
      <c r="AX1712" s="99">
        <f>SUMIFS(通讯通路门店!$X:$X,通讯通路门店!$S:$S,$G1712)</f>
        <v>0</v>
      </c>
      <c r="AY1712" s="99">
        <f>SUMIFS(通讯通路门店!$Y:$Y,通讯通路门店!$S:$S,$G1712)</f>
        <v>0</v>
      </c>
      <c r="AZ1712" s="99">
        <f>SUMIFS(通讯通路门店!$AA:$AA,通讯通路门店!$S:$S,$G1712)</f>
        <v>0</v>
      </c>
      <c r="BA1712" s="99">
        <f t="shared" si="133"/>
        <v>0</v>
      </c>
      <c r="BB1712" s="99">
        <f t="shared" si="134"/>
        <v>0</v>
      </c>
      <c r="BC1712" s="99">
        <f>SUMIFS(通讯通路门店!$W:$W,通讯通路门店!$S:$S,$G1712,通讯通路门店!$J:$J,"荣耀体验店")+SUMIFS(通讯通路门店!$W:$W,通讯通路门店!$S:$S,$G1712,通讯通路门店!$J:$J,"荣耀授权专卖店")</f>
        <v>0</v>
      </c>
      <c r="BD1712" s="99">
        <f>SUMIFS(通讯通路门店!$Z:$Z,通讯通路门店!$S:$S,$G1712,通讯通路门店!$J:$J,"VIVO体验店")</f>
        <v>0</v>
      </c>
      <c r="BE1712" s="99">
        <f>SUMIFS(通讯通路门店!$AB:$AB,通讯通路门店!$S:$S,$G1712,通讯通路门店!$J:$J,"OPPO体验店")</f>
        <v>0</v>
      </c>
      <c r="BF1712" s="99">
        <f>SUMIFS(通讯通路门店!$X:$X,通讯通路门店!$S:$S,$G1712,通讯通路门店!$J:$J,"华为授权体验店")+SUMIFS(通讯通路门店!$AA:$AA,通讯通路门店!$S:$S,$G1712,通讯通路门店!$J:$J,"华为堡垒店")</f>
        <v>0</v>
      </c>
      <c r="BG1712" s="99">
        <f>SUMIFS(通讯通路门店!$Y:$Y,通讯通路门店!$S:$S,$G1712,通讯通路门店!$J:$J,"小米体验店")</f>
        <v>0</v>
      </c>
      <c r="BH1712" s="99">
        <f>SUMIFS(通讯通路门店!$AA:$AA,通讯通路门店!$S:$S,$G1712,通讯通路门店!$J:$J,"苹果体验店")</f>
        <v>0</v>
      </c>
      <c r="BI1712" s="99">
        <f>SUMIFS(通讯通路门店!$K:$K,通讯通路门店!$S:$S,$G1712,通讯通路门店!$J:$J,"其他品牌专卖店")</f>
        <v>0</v>
      </c>
      <c r="BJ1712" s="99">
        <f>SUMIFS(通讯通路门店!$AC:$AC,通讯通路门店!$S:$S,$G1712)</f>
        <v>0</v>
      </c>
      <c r="BK1712" s="99">
        <f>SUMIFS(通讯通路门店!$AD:$AD,通讯通路门店!$S:$S,$G1712)</f>
        <v>0</v>
      </c>
      <c r="BL1712" s="99">
        <f>SUMIFS(通讯通路门店!$AE:$AE,通讯通路门店!$S:$S,$G1712)</f>
        <v>0</v>
      </c>
      <c r="BM1712" s="99">
        <f>SUMIFS(通讯通路门店!$AF:$AF,通讯通路门店!$S:$S,$G1712)</f>
        <v>0</v>
      </c>
      <c r="BN1712" s="99">
        <f>SUMIFS(通讯通路门店!$AG:$AG,通讯通路门店!$S:$S,$G1712)</f>
        <v>0</v>
      </c>
      <c r="BO1712" s="99">
        <f>SUMIFS(通讯通路门店!$AH:$AH,通讯通路门店!$S:$S,$G1712)</f>
        <v>0</v>
      </c>
      <c r="BP1712" s="99">
        <f>SUMIFS(通讯通路门店!$AI:$AI,通讯通路门店!$S:$S,$G1712)</f>
        <v>0</v>
      </c>
      <c r="BQ1712" s="83"/>
    </row>
    <row r="1713" spans="1:69">
      <c r="A1713" s="99" t="str">
        <f>IFERROR(_xlfn.XLOOKUP($G1713,通讯通路门店!$S$4:$S$993931,通讯通路门店!$A$4:$A$993931,0,0),"")</f>
        <v>海南省</v>
      </c>
      <c r="B1713" s="99" t="str">
        <f>IFERROR(_xlfn.XLOOKUP($G1713,通讯通路门店!$S$4:$S$993931,通讯通路门店!$B$4:$B$993931,0,0),"")</f>
        <v>东方市</v>
      </c>
      <c r="C1713" s="99" t="str">
        <f>IFERROR(_xlfn.XLOOKUP($G1713,通讯通路门店!$S$4:$S$993931,通讯通路门店!$C$4:$C$993931,0,0),"")</f>
        <v>东方市</v>
      </c>
      <c r="D1713" s="99" t="str">
        <f>IFERROR(_xlfn.XLOOKUP($G1713,通讯通路门店!$S$4:$S$993931,通讯通路门店!$D$4:$D$993931,0,0),"")</f>
        <v>八所镇</v>
      </c>
      <c r="E1713" s="83"/>
      <c r="F1713" s="83"/>
      <c r="G1713" s="101"/>
      <c r="H1713" s="102">
        <f>IFERROR(_xlfn.XLOOKUP($G1713,通讯通路门店!$S$4:$S$993931,通讯通路门店!$R$4:$R$993931,0,0),"")</f>
        <v>0</v>
      </c>
      <c r="I1713" s="83"/>
      <c r="J1713" s="83"/>
      <c r="K1713" s="83"/>
      <c r="L1713" s="83"/>
      <c r="M1713" s="83"/>
      <c r="N1713" s="83"/>
      <c r="O1713" s="83"/>
      <c r="P1713" s="83"/>
      <c r="Q1713" s="83"/>
      <c r="R1713" s="83"/>
      <c r="S1713" s="83"/>
      <c r="T1713" s="83"/>
      <c r="U1713" s="99">
        <f>COUNTIF(通讯通路门店!$S:$S,$G1713)</f>
        <v>0</v>
      </c>
      <c r="V1713" s="99">
        <f>COUNTIFS(通讯通路门店!$S:$S,$G1713,通讯通路门店!$J:$J,"综合卖场")</f>
        <v>0</v>
      </c>
      <c r="W1713" s="99">
        <f>SUMIFS(通讯通路门店!$AJ:$AJ,通讯通路门店!$S:$S,通讯客户沙盘!$G1713)</f>
        <v>0</v>
      </c>
      <c r="X1713" s="99">
        <f t="shared" si="130"/>
        <v>0</v>
      </c>
      <c r="Y1713" s="99">
        <f>COUNTIFS(通讯通路门店!$S:$S,$G1713,通讯通路门店!$J:$J,"荣耀体验店")+COUNTIFS(通讯通路门店!$S:$S,$G1713,通讯通路门店!$J:$J,"荣耀授权专卖店")</f>
        <v>0</v>
      </c>
      <c r="Z1713" s="99">
        <f>COUNTIFS(通讯通路门店!$S:$S,$G1713,通讯通路门店!$J:$J,"VIVO体验店")</f>
        <v>0</v>
      </c>
      <c r="AA1713" s="99">
        <f>COUNTIFS(通讯通路门店!$S:$S,$G1713,通讯通路门店!$J:$J,"OPPO体验店")</f>
        <v>0</v>
      </c>
      <c r="AB1713" s="99">
        <f>COUNTIFS(通讯通路门店!$S:$S,$G1713,通讯通路门店!$J:$J,"华为授权体验店")+COUNTIFS(通讯通路门店!$S:$S,$G1713,通讯通路门店!$J:$J,"华为堡垒店")</f>
        <v>0</v>
      </c>
      <c r="AC1713" s="99">
        <f>COUNTIFS(通讯通路门店!$S:$S,$G1713,通讯通路门店!$J:$J,"小米体验店")</f>
        <v>0</v>
      </c>
      <c r="AD1713" s="99">
        <f>COUNTIFS(通讯通路门店!$S:$S,$G1713,通讯通路门店!$J:$J,"苹果体验店")</f>
        <v>0</v>
      </c>
      <c r="AE1713" s="99">
        <f>COUNTIFS(通讯通路门店!$S:$S,$G1713,通讯通路门店!$J:$J,"其他品牌专卖店")</f>
        <v>0</v>
      </c>
      <c r="AF1713" s="99">
        <f>SUMIFS(通讯通路门店!$BI:$BI,通讯通路门店!$S:$S,$G1713)</f>
        <v>0</v>
      </c>
      <c r="AG1713" s="99">
        <f>SUMIFS(通讯通路门店!$BH:$BH,通讯通路门店!$S:$S,$G1713)</f>
        <v>0</v>
      </c>
      <c r="AH1713" s="99">
        <f t="shared" si="131"/>
        <v>0</v>
      </c>
      <c r="AI1713" s="99">
        <f>SUMIFS(通讯通路门店!$BB:$BB,通讯通路门店!$S:$S,$G1713)</f>
        <v>0</v>
      </c>
      <c r="AJ1713" s="99">
        <f>SUMIFS(通讯通路门店!$BE:$BE,通讯通路门店!$S:$S,$G1713)</f>
        <v>0</v>
      </c>
      <c r="AK1713" s="99">
        <f>SUMIFS(通讯通路门店!$BG:$BG,通讯通路门店!$S:$S,$G1713)</f>
        <v>0</v>
      </c>
      <c r="AL1713" s="99">
        <f>SUMIFS(通讯通路门店!$BC:$BC,通讯通路门店!$S:$S,$G1713)</f>
        <v>0</v>
      </c>
      <c r="AM1713" s="99">
        <f>SUMIFS(通讯通路门店!$BD:$BD,通讯通路门店!$S:$S,$G1713)</f>
        <v>0</v>
      </c>
      <c r="AN1713" s="99">
        <f>SUMIFS(通讯通路门店!$BF:$BF,通讯通路门店!$S:$S,$G1713)</f>
        <v>0</v>
      </c>
      <c r="AO1713" s="99">
        <f t="shared" si="132"/>
        <v>0</v>
      </c>
      <c r="AP1713" s="99">
        <f>SUMIFS(通讯通路门店!$K:$K,通讯通路门店!$S:$S,$G1713)</f>
        <v>0</v>
      </c>
      <c r="AQ1713" s="83"/>
      <c r="AR1713" s="99">
        <f>SUMIFS(通讯通路门店!$T:$T,通讯通路门店!$S:$S,$G1713)</f>
        <v>0</v>
      </c>
      <c r="AS1713" s="99">
        <f>SUMIFS(通讯通路门店!$U:$U,通讯通路门店!$S:$S,$G1713)</f>
        <v>0</v>
      </c>
      <c r="AT1713" s="99">
        <f>SUMIFS(通讯通路门店!$V:$V,通讯通路门店!$S:$S,$G1713)</f>
        <v>0</v>
      </c>
      <c r="AU1713" s="99">
        <f>SUMIFS(通讯通路门店!$W:$W,通讯通路门店!$S:$S,$G1713)</f>
        <v>0</v>
      </c>
      <c r="AV1713" s="99">
        <f>SUMIFS(通讯通路门店!$Z:$Z,通讯通路门店!$S:$S,$G1713)</f>
        <v>0</v>
      </c>
      <c r="AW1713" s="99">
        <f>SUMIFS(通讯通路门店!$AB:$AB,通讯通路门店!$S:$S,$G1713)</f>
        <v>0</v>
      </c>
      <c r="AX1713" s="99">
        <f>SUMIFS(通讯通路门店!$X:$X,通讯通路门店!$S:$S,$G1713)</f>
        <v>0</v>
      </c>
      <c r="AY1713" s="99">
        <f>SUMIFS(通讯通路门店!$Y:$Y,通讯通路门店!$S:$S,$G1713)</f>
        <v>0</v>
      </c>
      <c r="AZ1713" s="99">
        <f>SUMIFS(通讯通路门店!$AA:$AA,通讯通路门店!$S:$S,$G1713)</f>
        <v>0</v>
      </c>
      <c r="BA1713" s="99">
        <f t="shared" si="133"/>
        <v>0</v>
      </c>
      <c r="BB1713" s="99">
        <f t="shared" si="134"/>
        <v>0</v>
      </c>
      <c r="BC1713" s="99">
        <f>SUMIFS(通讯通路门店!$W:$W,通讯通路门店!$S:$S,$G1713,通讯通路门店!$J:$J,"荣耀体验店")+SUMIFS(通讯通路门店!$W:$W,通讯通路门店!$S:$S,$G1713,通讯通路门店!$J:$J,"荣耀授权专卖店")</f>
        <v>0</v>
      </c>
      <c r="BD1713" s="99">
        <f>SUMIFS(通讯通路门店!$Z:$Z,通讯通路门店!$S:$S,$G1713,通讯通路门店!$J:$J,"VIVO体验店")</f>
        <v>0</v>
      </c>
      <c r="BE1713" s="99">
        <f>SUMIFS(通讯通路门店!$AB:$AB,通讯通路门店!$S:$S,$G1713,通讯通路门店!$J:$J,"OPPO体验店")</f>
        <v>0</v>
      </c>
      <c r="BF1713" s="99">
        <f>SUMIFS(通讯通路门店!$X:$X,通讯通路门店!$S:$S,$G1713,通讯通路门店!$J:$J,"华为授权体验店")+SUMIFS(通讯通路门店!$AA:$AA,通讯通路门店!$S:$S,$G1713,通讯通路门店!$J:$J,"华为堡垒店")</f>
        <v>0</v>
      </c>
      <c r="BG1713" s="99">
        <f>SUMIFS(通讯通路门店!$Y:$Y,通讯通路门店!$S:$S,$G1713,通讯通路门店!$J:$J,"小米体验店")</f>
        <v>0</v>
      </c>
      <c r="BH1713" s="99">
        <f>SUMIFS(通讯通路门店!$AA:$AA,通讯通路门店!$S:$S,$G1713,通讯通路门店!$J:$J,"苹果体验店")</f>
        <v>0</v>
      </c>
      <c r="BI1713" s="99">
        <f>SUMIFS(通讯通路门店!$K:$K,通讯通路门店!$S:$S,$G1713,通讯通路门店!$J:$J,"其他品牌专卖店")</f>
        <v>0</v>
      </c>
      <c r="BJ1713" s="99">
        <f>SUMIFS(通讯通路门店!$AC:$AC,通讯通路门店!$S:$S,$G1713)</f>
        <v>0</v>
      </c>
      <c r="BK1713" s="99">
        <f>SUMIFS(通讯通路门店!$AD:$AD,通讯通路门店!$S:$S,$G1713)</f>
        <v>0</v>
      </c>
      <c r="BL1713" s="99">
        <f>SUMIFS(通讯通路门店!$AE:$AE,通讯通路门店!$S:$S,$G1713)</f>
        <v>0</v>
      </c>
      <c r="BM1713" s="99">
        <f>SUMIFS(通讯通路门店!$AF:$AF,通讯通路门店!$S:$S,$G1713)</f>
        <v>0</v>
      </c>
      <c r="BN1713" s="99">
        <f>SUMIFS(通讯通路门店!$AG:$AG,通讯通路门店!$S:$S,$G1713)</f>
        <v>0</v>
      </c>
      <c r="BO1713" s="99">
        <f>SUMIFS(通讯通路门店!$AH:$AH,通讯通路门店!$S:$S,$G1713)</f>
        <v>0</v>
      </c>
      <c r="BP1713" s="99">
        <f>SUMIFS(通讯通路门店!$AI:$AI,通讯通路门店!$S:$S,$G1713)</f>
        <v>0</v>
      </c>
      <c r="BQ1713" s="83"/>
    </row>
    <row r="1714" spans="1:69">
      <c r="A1714" s="99" t="str">
        <f>IFERROR(_xlfn.XLOOKUP($G1714,通讯通路门店!$S$4:$S$993931,通讯通路门店!$A$4:$A$993931,0,0),"")</f>
        <v>海南省</v>
      </c>
      <c r="B1714" s="99" t="str">
        <f>IFERROR(_xlfn.XLOOKUP($G1714,通讯通路门店!$S$4:$S$993931,通讯通路门店!$B$4:$B$993931,0,0),"")</f>
        <v>东方市</v>
      </c>
      <c r="C1714" s="99" t="str">
        <f>IFERROR(_xlfn.XLOOKUP($G1714,通讯通路门店!$S$4:$S$993931,通讯通路门店!$C$4:$C$993931,0,0),"")</f>
        <v>东方市</v>
      </c>
      <c r="D1714" s="99" t="str">
        <f>IFERROR(_xlfn.XLOOKUP($G1714,通讯通路门店!$S$4:$S$993931,通讯通路门店!$D$4:$D$993931,0,0),"")</f>
        <v>八所镇</v>
      </c>
      <c r="E1714" s="83"/>
      <c r="F1714" s="83"/>
      <c r="G1714" s="101"/>
      <c r="H1714" s="102">
        <f>IFERROR(_xlfn.XLOOKUP($G1714,通讯通路门店!$S$4:$S$993931,通讯通路门店!$R$4:$R$993931,0,0),"")</f>
        <v>0</v>
      </c>
      <c r="I1714" s="83"/>
      <c r="J1714" s="83"/>
      <c r="K1714" s="83"/>
      <c r="L1714" s="83"/>
      <c r="M1714" s="83"/>
      <c r="N1714" s="83"/>
      <c r="O1714" s="83"/>
      <c r="P1714" s="83"/>
      <c r="Q1714" s="83"/>
      <c r="R1714" s="83"/>
      <c r="S1714" s="83"/>
      <c r="T1714" s="83"/>
      <c r="U1714" s="99">
        <f>COUNTIF(通讯通路门店!$S:$S,$G1714)</f>
        <v>0</v>
      </c>
      <c r="V1714" s="99">
        <f>COUNTIFS(通讯通路门店!$S:$S,$G1714,通讯通路门店!$J:$J,"综合卖场")</f>
        <v>0</v>
      </c>
      <c r="W1714" s="99">
        <f>SUMIFS(通讯通路门店!$AJ:$AJ,通讯通路门店!$S:$S,通讯客户沙盘!$G1714)</f>
        <v>0</v>
      </c>
      <c r="X1714" s="99">
        <f t="shared" si="130"/>
        <v>0</v>
      </c>
      <c r="Y1714" s="99">
        <f>COUNTIFS(通讯通路门店!$S:$S,$G1714,通讯通路门店!$J:$J,"荣耀体验店")+COUNTIFS(通讯通路门店!$S:$S,$G1714,通讯通路门店!$J:$J,"荣耀授权专卖店")</f>
        <v>0</v>
      </c>
      <c r="Z1714" s="99">
        <f>COUNTIFS(通讯通路门店!$S:$S,$G1714,通讯通路门店!$J:$J,"VIVO体验店")</f>
        <v>0</v>
      </c>
      <c r="AA1714" s="99">
        <f>COUNTIFS(通讯通路门店!$S:$S,$G1714,通讯通路门店!$J:$J,"OPPO体验店")</f>
        <v>0</v>
      </c>
      <c r="AB1714" s="99">
        <f>COUNTIFS(通讯通路门店!$S:$S,$G1714,通讯通路门店!$J:$J,"华为授权体验店")+COUNTIFS(通讯通路门店!$S:$S,$G1714,通讯通路门店!$J:$J,"华为堡垒店")</f>
        <v>0</v>
      </c>
      <c r="AC1714" s="99">
        <f>COUNTIFS(通讯通路门店!$S:$S,$G1714,通讯通路门店!$J:$J,"小米体验店")</f>
        <v>0</v>
      </c>
      <c r="AD1714" s="99">
        <f>COUNTIFS(通讯通路门店!$S:$S,$G1714,通讯通路门店!$J:$J,"苹果体验店")</f>
        <v>0</v>
      </c>
      <c r="AE1714" s="99">
        <f>COUNTIFS(通讯通路门店!$S:$S,$G1714,通讯通路门店!$J:$J,"其他品牌专卖店")</f>
        <v>0</v>
      </c>
      <c r="AF1714" s="99">
        <f>SUMIFS(通讯通路门店!$BI:$BI,通讯通路门店!$S:$S,$G1714)</f>
        <v>0</v>
      </c>
      <c r="AG1714" s="99">
        <f>SUMIFS(通讯通路门店!$BH:$BH,通讯通路门店!$S:$S,$G1714)</f>
        <v>0</v>
      </c>
      <c r="AH1714" s="99">
        <f t="shared" si="131"/>
        <v>0</v>
      </c>
      <c r="AI1714" s="99">
        <f>SUMIFS(通讯通路门店!$BB:$BB,通讯通路门店!$S:$S,$G1714)</f>
        <v>0</v>
      </c>
      <c r="AJ1714" s="99">
        <f>SUMIFS(通讯通路门店!$BE:$BE,通讯通路门店!$S:$S,$G1714)</f>
        <v>0</v>
      </c>
      <c r="AK1714" s="99">
        <f>SUMIFS(通讯通路门店!$BG:$BG,通讯通路门店!$S:$S,$G1714)</f>
        <v>0</v>
      </c>
      <c r="AL1714" s="99">
        <f>SUMIFS(通讯通路门店!$BC:$BC,通讯通路门店!$S:$S,$G1714)</f>
        <v>0</v>
      </c>
      <c r="AM1714" s="99">
        <f>SUMIFS(通讯通路门店!$BD:$BD,通讯通路门店!$S:$S,$G1714)</f>
        <v>0</v>
      </c>
      <c r="AN1714" s="99">
        <f>SUMIFS(通讯通路门店!$BF:$BF,通讯通路门店!$S:$S,$G1714)</f>
        <v>0</v>
      </c>
      <c r="AO1714" s="99">
        <f t="shared" si="132"/>
        <v>0</v>
      </c>
      <c r="AP1714" s="99">
        <f>SUMIFS(通讯通路门店!$K:$K,通讯通路门店!$S:$S,$G1714)</f>
        <v>0</v>
      </c>
      <c r="AQ1714" s="83"/>
      <c r="AR1714" s="99">
        <f>SUMIFS(通讯通路门店!$T:$T,通讯通路门店!$S:$S,$G1714)</f>
        <v>0</v>
      </c>
      <c r="AS1714" s="99">
        <f>SUMIFS(通讯通路门店!$U:$U,通讯通路门店!$S:$S,$G1714)</f>
        <v>0</v>
      </c>
      <c r="AT1714" s="99">
        <f>SUMIFS(通讯通路门店!$V:$V,通讯通路门店!$S:$S,$G1714)</f>
        <v>0</v>
      </c>
      <c r="AU1714" s="99">
        <f>SUMIFS(通讯通路门店!$W:$W,通讯通路门店!$S:$S,$G1714)</f>
        <v>0</v>
      </c>
      <c r="AV1714" s="99">
        <f>SUMIFS(通讯通路门店!$Z:$Z,通讯通路门店!$S:$S,$G1714)</f>
        <v>0</v>
      </c>
      <c r="AW1714" s="99">
        <f>SUMIFS(通讯通路门店!$AB:$AB,通讯通路门店!$S:$S,$G1714)</f>
        <v>0</v>
      </c>
      <c r="AX1714" s="99">
        <f>SUMIFS(通讯通路门店!$X:$X,通讯通路门店!$S:$S,$G1714)</f>
        <v>0</v>
      </c>
      <c r="AY1714" s="99">
        <f>SUMIFS(通讯通路门店!$Y:$Y,通讯通路门店!$S:$S,$G1714)</f>
        <v>0</v>
      </c>
      <c r="AZ1714" s="99">
        <f>SUMIFS(通讯通路门店!$AA:$AA,通讯通路门店!$S:$S,$G1714)</f>
        <v>0</v>
      </c>
      <c r="BA1714" s="99">
        <f t="shared" si="133"/>
        <v>0</v>
      </c>
      <c r="BB1714" s="99">
        <f t="shared" si="134"/>
        <v>0</v>
      </c>
      <c r="BC1714" s="99">
        <f>SUMIFS(通讯通路门店!$W:$W,通讯通路门店!$S:$S,$G1714,通讯通路门店!$J:$J,"荣耀体验店")+SUMIFS(通讯通路门店!$W:$W,通讯通路门店!$S:$S,$G1714,通讯通路门店!$J:$J,"荣耀授权专卖店")</f>
        <v>0</v>
      </c>
      <c r="BD1714" s="99">
        <f>SUMIFS(通讯通路门店!$Z:$Z,通讯通路门店!$S:$S,$G1714,通讯通路门店!$J:$J,"VIVO体验店")</f>
        <v>0</v>
      </c>
      <c r="BE1714" s="99">
        <f>SUMIFS(通讯通路门店!$AB:$AB,通讯通路门店!$S:$S,$G1714,通讯通路门店!$J:$J,"OPPO体验店")</f>
        <v>0</v>
      </c>
      <c r="BF1714" s="99">
        <f>SUMIFS(通讯通路门店!$X:$X,通讯通路门店!$S:$S,$G1714,通讯通路门店!$J:$J,"华为授权体验店")+SUMIFS(通讯通路门店!$AA:$AA,通讯通路门店!$S:$S,$G1714,通讯通路门店!$J:$J,"华为堡垒店")</f>
        <v>0</v>
      </c>
      <c r="BG1714" s="99">
        <f>SUMIFS(通讯通路门店!$Y:$Y,通讯通路门店!$S:$S,$G1714,通讯通路门店!$J:$J,"小米体验店")</f>
        <v>0</v>
      </c>
      <c r="BH1714" s="99">
        <f>SUMIFS(通讯通路门店!$AA:$AA,通讯通路门店!$S:$S,$G1714,通讯通路门店!$J:$J,"苹果体验店")</f>
        <v>0</v>
      </c>
      <c r="BI1714" s="99">
        <f>SUMIFS(通讯通路门店!$K:$K,通讯通路门店!$S:$S,$G1714,通讯通路门店!$J:$J,"其他品牌专卖店")</f>
        <v>0</v>
      </c>
      <c r="BJ1714" s="99">
        <f>SUMIFS(通讯通路门店!$AC:$AC,通讯通路门店!$S:$S,$G1714)</f>
        <v>0</v>
      </c>
      <c r="BK1714" s="99">
        <f>SUMIFS(通讯通路门店!$AD:$AD,通讯通路门店!$S:$S,$G1714)</f>
        <v>0</v>
      </c>
      <c r="BL1714" s="99">
        <f>SUMIFS(通讯通路门店!$AE:$AE,通讯通路门店!$S:$S,$G1714)</f>
        <v>0</v>
      </c>
      <c r="BM1714" s="99">
        <f>SUMIFS(通讯通路门店!$AF:$AF,通讯通路门店!$S:$S,$G1714)</f>
        <v>0</v>
      </c>
      <c r="BN1714" s="99">
        <f>SUMIFS(通讯通路门店!$AG:$AG,通讯通路门店!$S:$S,$G1714)</f>
        <v>0</v>
      </c>
      <c r="BO1714" s="99">
        <f>SUMIFS(通讯通路门店!$AH:$AH,通讯通路门店!$S:$S,$G1714)</f>
        <v>0</v>
      </c>
      <c r="BP1714" s="99">
        <f>SUMIFS(通讯通路门店!$AI:$AI,通讯通路门店!$S:$S,$G1714)</f>
        <v>0</v>
      </c>
      <c r="BQ1714" s="83"/>
    </row>
    <row r="1715" spans="1:69">
      <c r="A1715" s="99" t="str">
        <f>IFERROR(_xlfn.XLOOKUP($G1715,通讯通路门店!$S$4:$S$993931,通讯通路门店!$A$4:$A$993931,0,0),"")</f>
        <v>海南省</v>
      </c>
      <c r="B1715" s="99" t="str">
        <f>IFERROR(_xlfn.XLOOKUP($G1715,通讯通路门店!$S$4:$S$993931,通讯通路门店!$B$4:$B$993931,0,0),"")</f>
        <v>东方市</v>
      </c>
      <c r="C1715" s="99" t="str">
        <f>IFERROR(_xlfn.XLOOKUP($G1715,通讯通路门店!$S$4:$S$993931,通讯通路门店!$C$4:$C$993931,0,0),"")</f>
        <v>东方市</v>
      </c>
      <c r="D1715" s="99" t="str">
        <f>IFERROR(_xlfn.XLOOKUP($G1715,通讯通路门店!$S$4:$S$993931,通讯通路门店!$D$4:$D$993931,0,0),"")</f>
        <v>八所镇</v>
      </c>
      <c r="E1715" s="83"/>
      <c r="F1715" s="83"/>
      <c r="G1715" s="101"/>
      <c r="H1715" s="102">
        <f>IFERROR(_xlfn.XLOOKUP($G1715,通讯通路门店!$S$4:$S$993931,通讯通路门店!$R$4:$R$993931,0,0),"")</f>
        <v>0</v>
      </c>
      <c r="I1715" s="83"/>
      <c r="J1715" s="83"/>
      <c r="K1715" s="83"/>
      <c r="L1715" s="83"/>
      <c r="M1715" s="83"/>
      <c r="N1715" s="83"/>
      <c r="O1715" s="83"/>
      <c r="P1715" s="83"/>
      <c r="Q1715" s="83"/>
      <c r="R1715" s="83"/>
      <c r="S1715" s="83"/>
      <c r="T1715" s="83"/>
      <c r="U1715" s="99">
        <f>COUNTIF(通讯通路门店!$S:$S,$G1715)</f>
        <v>0</v>
      </c>
      <c r="V1715" s="99">
        <f>COUNTIFS(通讯通路门店!$S:$S,$G1715,通讯通路门店!$J:$J,"综合卖场")</f>
        <v>0</v>
      </c>
      <c r="W1715" s="99">
        <f>SUMIFS(通讯通路门店!$AJ:$AJ,通讯通路门店!$S:$S,通讯客户沙盘!$G1715)</f>
        <v>0</v>
      </c>
      <c r="X1715" s="99">
        <f t="shared" si="130"/>
        <v>0</v>
      </c>
      <c r="Y1715" s="99">
        <f>COUNTIFS(通讯通路门店!$S:$S,$G1715,通讯通路门店!$J:$J,"荣耀体验店")+COUNTIFS(通讯通路门店!$S:$S,$G1715,通讯通路门店!$J:$J,"荣耀授权专卖店")</f>
        <v>0</v>
      </c>
      <c r="Z1715" s="99">
        <f>COUNTIFS(通讯通路门店!$S:$S,$G1715,通讯通路门店!$J:$J,"VIVO体验店")</f>
        <v>0</v>
      </c>
      <c r="AA1715" s="99">
        <f>COUNTIFS(通讯通路门店!$S:$S,$G1715,通讯通路门店!$J:$J,"OPPO体验店")</f>
        <v>0</v>
      </c>
      <c r="AB1715" s="99">
        <f>COUNTIFS(通讯通路门店!$S:$S,$G1715,通讯通路门店!$J:$J,"华为授权体验店")+COUNTIFS(通讯通路门店!$S:$S,$G1715,通讯通路门店!$J:$J,"华为堡垒店")</f>
        <v>0</v>
      </c>
      <c r="AC1715" s="99">
        <f>COUNTIFS(通讯通路门店!$S:$S,$G1715,通讯通路门店!$J:$J,"小米体验店")</f>
        <v>0</v>
      </c>
      <c r="AD1715" s="99">
        <f>COUNTIFS(通讯通路门店!$S:$S,$G1715,通讯通路门店!$J:$J,"苹果体验店")</f>
        <v>0</v>
      </c>
      <c r="AE1715" s="99">
        <f>COUNTIFS(通讯通路门店!$S:$S,$G1715,通讯通路门店!$J:$J,"其他品牌专卖店")</f>
        <v>0</v>
      </c>
      <c r="AF1715" s="99">
        <f>SUMIFS(通讯通路门店!$BI:$BI,通讯通路门店!$S:$S,$G1715)</f>
        <v>0</v>
      </c>
      <c r="AG1715" s="99">
        <f>SUMIFS(通讯通路门店!$BH:$BH,通讯通路门店!$S:$S,$G1715)</f>
        <v>0</v>
      </c>
      <c r="AH1715" s="99">
        <f t="shared" si="131"/>
        <v>0</v>
      </c>
      <c r="AI1715" s="99">
        <f>SUMIFS(通讯通路门店!$BB:$BB,通讯通路门店!$S:$S,$G1715)</f>
        <v>0</v>
      </c>
      <c r="AJ1715" s="99">
        <f>SUMIFS(通讯通路门店!$BE:$BE,通讯通路门店!$S:$S,$G1715)</f>
        <v>0</v>
      </c>
      <c r="AK1715" s="99">
        <f>SUMIFS(通讯通路门店!$BG:$BG,通讯通路门店!$S:$S,$G1715)</f>
        <v>0</v>
      </c>
      <c r="AL1715" s="99">
        <f>SUMIFS(通讯通路门店!$BC:$BC,通讯通路门店!$S:$S,$G1715)</f>
        <v>0</v>
      </c>
      <c r="AM1715" s="99">
        <f>SUMIFS(通讯通路门店!$BD:$BD,通讯通路门店!$S:$S,$G1715)</f>
        <v>0</v>
      </c>
      <c r="AN1715" s="99">
        <f>SUMIFS(通讯通路门店!$BF:$BF,通讯通路门店!$S:$S,$G1715)</f>
        <v>0</v>
      </c>
      <c r="AO1715" s="99">
        <f t="shared" si="132"/>
        <v>0</v>
      </c>
      <c r="AP1715" s="99">
        <f>SUMIFS(通讯通路门店!$K:$K,通讯通路门店!$S:$S,$G1715)</f>
        <v>0</v>
      </c>
      <c r="AQ1715" s="83"/>
      <c r="AR1715" s="99">
        <f>SUMIFS(通讯通路门店!$T:$T,通讯通路门店!$S:$S,$G1715)</f>
        <v>0</v>
      </c>
      <c r="AS1715" s="99">
        <f>SUMIFS(通讯通路门店!$U:$U,通讯通路门店!$S:$S,$G1715)</f>
        <v>0</v>
      </c>
      <c r="AT1715" s="99">
        <f>SUMIFS(通讯通路门店!$V:$V,通讯通路门店!$S:$S,$G1715)</f>
        <v>0</v>
      </c>
      <c r="AU1715" s="99">
        <f>SUMIFS(通讯通路门店!$W:$W,通讯通路门店!$S:$S,$G1715)</f>
        <v>0</v>
      </c>
      <c r="AV1715" s="99">
        <f>SUMIFS(通讯通路门店!$Z:$Z,通讯通路门店!$S:$S,$G1715)</f>
        <v>0</v>
      </c>
      <c r="AW1715" s="99">
        <f>SUMIFS(通讯通路门店!$AB:$AB,通讯通路门店!$S:$S,$G1715)</f>
        <v>0</v>
      </c>
      <c r="AX1715" s="99">
        <f>SUMIFS(通讯通路门店!$X:$X,通讯通路门店!$S:$S,$G1715)</f>
        <v>0</v>
      </c>
      <c r="AY1715" s="99">
        <f>SUMIFS(通讯通路门店!$Y:$Y,通讯通路门店!$S:$S,$G1715)</f>
        <v>0</v>
      </c>
      <c r="AZ1715" s="99">
        <f>SUMIFS(通讯通路门店!$AA:$AA,通讯通路门店!$S:$S,$G1715)</f>
        <v>0</v>
      </c>
      <c r="BA1715" s="99">
        <f t="shared" si="133"/>
        <v>0</v>
      </c>
      <c r="BB1715" s="99">
        <f t="shared" si="134"/>
        <v>0</v>
      </c>
      <c r="BC1715" s="99">
        <f>SUMIFS(通讯通路门店!$W:$W,通讯通路门店!$S:$S,$G1715,通讯通路门店!$J:$J,"荣耀体验店")+SUMIFS(通讯通路门店!$W:$W,通讯通路门店!$S:$S,$G1715,通讯通路门店!$J:$J,"荣耀授权专卖店")</f>
        <v>0</v>
      </c>
      <c r="BD1715" s="99">
        <f>SUMIFS(通讯通路门店!$Z:$Z,通讯通路门店!$S:$S,$G1715,通讯通路门店!$J:$J,"VIVO体验店")</f>
        <v>0</v>
      </c>
      <c r="BE1715" s="99">
        <f>SUMIFS(通讯通路门店!$AB:$AB,通讯通路门店!$S:$S,$G1715,通讯通路门店!$J:$J,"OPPO体验店")</f>
        <v>0</v>
      </c>
      <c r="BF1715" s="99">
        <f>SUMIFS(通讯通路门店!$X:$X,通讯通路门店!$S:$S,$G1715,通讯通路门店!$J:$J,"华为授权体验店")+SUMIFS(通讯通路门店!$AA:$AA,通讯通路门店!$S:$S,$G1715,通讯通路门店!$J:$J,"华为堡垒店")</f>
        <v>0</v>
      </c>
      <c r="BG1715" s="99">
        <f>SUMIFS(通讯通路门店!$Y:$Y,通讯通路门店!$S:$S,$G1715,通讯通路门店!$J:$J,"小米体验店")</f>
        <v>0</v>
      </c>
      <c r="BH1715" s="99">
        <f>SUMIFS(通讯通路门店!$AA:$AA,通讯通路门店!$S:$S,$G1715,通讯通路门店!$J:$J,"苹果体验店")</f>
        <v>0</v>
      </c>
      <c r="BI1715" s="99">
        <f>SUMIFS(通讯通路门店!$K:$K,通讯通路门店!$S:$S,$G1715,通讯通路门店!$J:$J,"其他品牌专卖店")</f>
        <v>0</v>
      </c>
      <c r="BJ1715" s="99">
        <f>SUMIFS(通讯通路门店!$AC:$AC,通讯通路门店!$S:$S,$G1715)</f>
        <v>0</v>
      </c>
      <c r="BK1715" s="99">
        <f>SUMIFS(通讯通路门店!$AD:$AD,通讯通路门店!$S:$S,$G1715)</f>
        <v>0</v>
      </c>
      <c r="BL1715" s="99">
        <f>SUMIFS(通讯通路门店!$AE:$AE,通讯通路门店!$S:$S,$G1715)</f>
        <v>0</v>
      </c>
      <c r="BM1715" s="99">
        <f>SUMIFS(通讯通路门店!$AF:$AF,通讯通路门店!$S:$S,$G1715)</f>
        <v>0</v>
      </c>
      <c r="BN1715" s="99">
        <f>SUMIFS(通讯通路门店!$AG:$AG,通讯通路门店!$S:$S,$G1715)</f>
        <v>0</v>
      </c>
      <c r="BO1715" s="99">
        <f>SUMIFS(通讯通路门店!$AH:$AH,通讯通路门店!$S:$S,$G1715)</f>
        <v>0</v>
      </c>
      <c r="BP1715" s="99">
        <f>SUMIFS(通讯通路门店!$AI:$AI,通讯通路门店!$S:$S,$G1715)</f>
        <v>0</v>
      </c>
      <c r="BQ1715" s="83"/>
    </row>
    <row r="1716" spans="1:69">
      <c r="A1716" s="99" t="str">
        <f>IFERROR(_xlfn.XLOOKUP($G1716,通讯通路门店!$S$4:$S$993931,通讯通路门店!$A$4:$A$993931,0,0),"")</f>
        <v>海南省</v>
      </c>
      <c r="B1716" s="99" t="str">
        <f>IFERROR(_xlfn.XLOOKUP($G1716,通讯通路门店!$S$4:$S$993931,通讯通路门店!$B$4:$B$993931,0,0),"")</f>
        <v>东方市</v>
      </c>
      <c r="C1716" s="99" t="str">
        <f>IFERROR(_xlfn.XLOOKUP($G1716,通讯通路门店!$S$4:$S$993931,通讯通路门店!$C$4:$C$993931,0,0),"")</f>
        <v>东方市</v>
      </c>
      <c r="D1716" s="99" t="str">
        <f>IFERROR(_xlfn.XLOOKUP($G1716,通讯通路门店!$S$4:$S$993931,通讯通路门店!$D$4:$D$993931,0,0),"")</f>
        <v>八所镇</v>
      </c>
      <c r="E1716" s="83"/>
      <c r="F1716" s="83"/>
      <c r="G1716" s="101"/>
      <c r="H1716" s="102">
        <f>IFERROR(_xlfn.XLOOKUP($G1716,通讯通路门店!$S$4:$S$993931,通讯通路门店!$R$4:$R$993931,0,0),"")</f>
        <v>0</v>
      </c>
      <c r="I1716" s="83"/>
      <c r="J1716" s="83"/>
      <c r="K1716" s="83"/>
      <c r="L1716" s="83"/>
      <c r="M1716" s="83"/>
      <c r="N1716" s="83"/>
      <c r="O1716" s="83"/>
      <c r="P1716" s="83"/>
      <c r="Q1716" s="83"/>
      <c r="R1716" s="83"/>
      <c r="S1716" s="83"/>
      <c r="T1716" s="83"/>
      <c r="U1716" s="99">
        <f>COUNTIF(通讯通路门店!$S:$S,$G1716)</f>
        <v>0</v>
      </c>
      <c r="V1716" s="99">
        <f>COUNTIFS(通讯通路门店!$S:$S,$G1716,通讯通路门店!$J:$J,"综合卖场")</f>
        <v>0</v>
      </c>
      <c r="W1716" s="99">
        <f>SUMIFS(通讯通路门店!$AJ:$AJ,通讯通路门店!$S:$S,通讯客户沙盘!$G1716)</f>
        <v>0</v>
      </c>
      <c r="X1716" s="99">
        <f t="shared" si="130"/>
        <v>0</v>
      </c>
      <c r="Y1716" s="99">
        <f>COUNTIFS(通讯通路门店!$S:$S,$G1716,通讯通路门店!$J:$J,"荣耀体验店")+COUNTIFS(通讯通路门店!$S:$S,$G1716,通讯通路门店!$J:$J,"荣耀授权专卖店")</f>
        <v>0</v>
      </c>
      <c r="Z1716" s="99">
        <f>COUNTIFS(通讯通路门店!$S:$S,$G1716,通讯通路门店!$J:$J,"VIVO体验店")</f>
        <v>0</v>
      </c>
      <c r="AA1716" s="99">
        <f>COUNTIFS(通讯通路门店!$S:$S,$G1716,通讯通路门店!$J:$J,"OPPO体验店")</f>
        <v>0</v>
      </c>
      <c r="AB1716" s="99">
        <f>COUNTIFS(通讯通路门店!$S:$S,$G1716,通讯通路门店!$J:$J,"华为授权体验店")+COUNTIFS(通讯通路门店!$S:$S,$G1716,通讯通路门店!$J:$J,"华为堡垒店")</f>
        <v>0</v>
      </c>
      <c r="AC1716" s="99">
        <f>COUNTIFS(通讯通路门店!$S:$S,$G1716,通讯通路门店!$J:$J,"小米体验店")</f>
        <v>0</v>
      </c>
      <c r="AD1716" s="99">
        <f>COUNTIFS(通讯通路门店!$S:$S,$G1716,通讯通路门店!$J:$J,"苹果体验店")</f>
        <v>0</v>
      </c>
      <c r="AE1716" s="99">
        <f>COUNTIFS(通讯通路门店!$S:$S,$G1716,通讯通路门店!$J:$J,"其他品牌专卖店")</f>
        <v>0</v>
      </c>
      <c r="AF1716" s="99">
        <f>SUMIFS(通讯通路门店!$BI:$BI,通讯通路门店!$S:$S,$G1716)</f>
        <v>0</v>
      </c>
      <c r="AG1716" s="99">
        <f>SUMIFS(通讯通路门店!$BH:$BH,通讯通路门店!$S:$S,$G1716)</f>
        <v>0</v>
      </c>
      <c r="AH1716" s="99">
        <f t="shared" si="131"/>
        <v>0</v>
      </c>
      <c r="AI1716" s="99">
        <f>SUMIFS(通讯通路门店!$BB:$BB,通讯通路门店!$S:$S,$G1716)</f>
        <v>0</v>
      </c>
      <c r="AJ1716" s="99">
        <f>SUMIFS(通讯通路门店!$BE:$BE,通讯通路门店!$S:$S,$G1716)</f>
        <v>0</v>
      </c>
      <c r="AK1716" s="99">
        <f>SUMIFS(通讯通路门店!$BG:$BG,通讯通路门店!$S:$S,$G1716)</f>
        <v>0</v>
      </c>
      <c r="AL1716" s="99">
        <f>SUMIFS(通讯通路门店!$BC:$BC,通讯通路门店!$S:$S,$G1716)</f>
        <v>0</v>
      </c>
      <c r="AM1716" s="99">
        <f>SUMIFS(通讯通路门店!$BD:$BD,通讯通路门店!$S:$S,$G1716)</f>
        <v>0</v>
      </c>
      <c r="AN1716" s="99">
        <f>SUMIFS(通讯通路门店!$BF:$BF,通讯通路门店!$S:$S,$G1716)</f>
        <v>0</v>
      </c>
      <c r="AO1716" s="99">
        <f t="shared" si="132"/>
        <v>0</v>
      </c>
      <c r="AP1716" s="99">
        <f>SUMIFS(通讯通路门店!$K:$K,通讯通路门店!$S:$S,$G1716)</f>
        <v>0</v>
      </c>
      <c r="AQ1716" s="83"/>
      <c r="AR1716" s="99">
        <f>SUMIFS(通讯通路门店!$T:$T,通讯通路门店!$S:$S,$G1716)</f>
        <v>0</v>
      </c>
      <c r="AS1716" s="99">
        <f>SUMIFS(通讯通路门店!$U:$U,通讯通路门店!$S:$S,$G1716)</f>
        <v>0</v>
      </c>
      <c r="AT1716" s="99">
        <f>SUMIFS(通讯通路门店!$V:$V,通讯通路门店!$S:$S,$G1716)</f>
        <v>0</v>
      </c>
      <c r="AU1716" s="99">
        <f>SUMIFS(通讯通路门店!$W:$W,通讯通路门店!$S:$S,$G1716)</f>
        <v>0</v>
      </c>
      <c r="AV1716" s="99">
        <f>SUMIFS(通讯通路门店!$Z:$Z,通讯通路门店!$S:$S,$G1716)</f>
        <v>0</v>
      </c>
      <c r="AW1716" s="99">
        <f>SUMIFS(通讯通路门店!$AB:$AB,通讯通路门店!$S:$S,$G1716)</f>
        <v>0</v>
      </c>
      <c r="AX1716" s="99">
        <f>SUMIFS(通讯通路门店!$X:$X,通讯通路门店!$S:$S,$G1716)</f>
        <v>0</v>
      </c>
      <c r="AY1716" s="99">
        <f>SUMIFS(通讯通路门店!$Y:$Y,通讯通路门店!$S:$S,$G1716)</f>
        <v>0</v>
      </c>
      <c r="AZ1716" s="99">
        <f>SUMIFS(通讯通路门店!$AA:$AA,通讯通路门店!$S:$S,$G1716)</f>
        <v>0</v>
      </c>
      <c r="BA1716" s="99">
        <f t="shared" si="133"/>
        <v>0</v>
      </c>
      <c r="BB1716" s="99">
        <f t="shared" si="134"/>
        <v>0</v>
      </c>
      <c r="BC1716" s="99">
        <f>SUMIFS(通讯通路门店!$W:$W,通讯通路门店!$S:$S,$G1716,通讯通路门店!$J:$J,"荣耀体验店")+SUMIFS(通讯通路门店!$W:$W,通讯通路门店!$S:$S,$G1716,通讯通路门店!$J:$J,"荣耀授权专卖店")</f>
        <v>0</v>
      </c>
      <c r="BD1716" s="99">
        <f>SUMIFS(通讯通路门店!$Z:$Z,通讯通路门店!$S:$S,$G1716,通讯通路门店!$J:$J,"VIVO体验店")</f>
        <v>0</v>
      </c>
      <c r="BE1716" s="99">
        <f>SUMIFS(通讯通路门店!$AB:$AB,通讯通路门店!$S:$S,$G1716,通讯通路门店!$J:$J,"OPPO体验店")</f>
        <v>0</v>
      </c>
      <c r="BF1716" s="99">
        <f>SUMIFS(通讯通路门店!$X:$X,通讯通路门店!$S:$S,$G1716,通讯通路门店!$J:$J,"华为授权体验店")+SUMIFS(通讯通路门店!$AA:$AA,通讯通路门店!$S:$S,$G1716,通讯通路门店!$J:$J,"华为堡垒店")</f>
        <v>0</v>
      </c>
      <c r="BG1716" s="99">
        <f>SUMIFS(通讯通路门店!$Y:$Y,通讯通路门店!$S:$S,$G1716,通讯通路门店!$J:$J,"小米体验店")</f>
        <v>0</v>
      </c>
      <c r="BH1716" s="99">
        <f>SUMIFS(通讯通路门店!$AA:$AA,通讯通路门店!$S:$S,$G1716,通讯通路门店!$J:$J,"苹果体验店")</f>
        <v>0</v>
      </c>
      <c r="BI1716" s="99">
        <f>SUMIFS(通讯通路门店!$K:$K,通讯通路门店!$S:$S,$G1716,通讯通路门店!$J:$J,"其他品牌专卖店")</f>
        <v>0</v>
      </c>
      <c r="BJ1716" s="99">
        <f>SUMIFS(通讯通路门店!$AC:$AC,通讯通路门店!$S:$S,$G1716)</f>
        <v>0</v>
      </c>
      <c r="BK1716" s="99">
        <f>SUMIFS(通讯通路门店!$AD:$AD,通讯通路门店!$S:$S,$G1716)</f>
        <v>0</v>
      </c>
      <c r="BL1716" s="99">
        <f>SUMIFS(通讯通路门店!$AE:$AE,通讯通路门店!$S:$S,$G1716)</f>
        <v>0</v>
      </c>
      <c r="BM1716" s="99">
        <f>SUMIFS(通讯通路门店!$AF:$AF,通讯通路门店!$S:$S,$G1716)</f>
        <v>0</v>
      </c>
      <c r="BN1716" s="99">
        <f>SUMIFS(通讯通路门店!$AG:$AG,通讯通路门店!$S:$S,$G1716)</f>
        <v>0</v>
      </c>
      <c r="BO1716" s="99">
        <f>SUMIFS(通讯通路门店!$AH:$AH,通讯通路门店!$S:$S,$G1716)</f>
        <v>0</v>
      </c>
      <c r="BP1716" s="99">
        <f>SUMIFS(通讯通路门店!$AI:$AI,通讯通路门店!$S:$S,$G1716)</f>
        <v>0</v>
      </c>
      <c r="BQ1716" s="83"/>
    </row>
    <row r="1717" spans="1:69">
      <c r="A1717" s="99" t="str">
        <f>IFERROR(_xlfn.XLOOKUP($G1717,通讯通路门店!$S$4:$S$993931,通讯通路门店!$A$4:$A$993931,0,0),"")</f>
        <v>海南省</v>
      </c>
      <c r="B1717" s="99" t="str">
        <f>IFERROR(_xlfn.XLOOKUP($G1717,通讯通路门店!$S$4:$S$993931,通讯通路门店!$B$4:$B$993931,0,0),"")</f>
        <v>东方市</v>
      </c>
      <c r="C1717" s="99" t="str">
        <f>IFERROR(_xlfn.XLOOKUP($G1717,通讯通路门店!$S$4:$S$993931,通讯通路门店!$C$4:$C$993931,0,0),"")</f>
        <v>东方市</v>
      </c>
      <c r="D1717" s="99" t="str">
        <f>IFERROR(_xlfn.XLOOKUP($G1717,通讯通路门店!$S$4:$S$993931,通讯通路门店!$D$4:$D$993931,0,0),"")</f>
        <v>八所镇</v>
      </c>
      <c r="E1717" s="83"/>
      <c r="F1717" s="83"/>
      <c r="G1717" s="101"/>
      <c r="H1717" s="102">
        <f>IFERROR(_xlfn.XLOOKUP($G1717,通讯通路门店!$S$4:$S$993931,通讯通路门店!$R$4:$R$993931,0,0),"")</f>
        <v>0</v>
      </c>
      <c r="I1717" s="83"/>
      <c r="J1717" s="83"/>
      <c r="K1717" s="83"/>
      <c r="L1717" s="83"/>
      <c r="M1717" s="83"/>
      <c r="N1717" s="83"/>
      <c r="O1717" s="83"/>
      <c r="P1717" s="83"/>
      <c r="Q1717" s="83"/>
      <c r="R1717" s="83"/>
      <c r="S1717" s="83"/>
      <c r="T1717" s="83"/>
      <c r="U1717" s="99">
        <f>COUNTIF(通讯通路门店!$S:$S,$G1717)</f>
        <v>0</v>
      </c>
      <c r="V1717" s="99">
        <f>COUNTIFS(通讯通路门店!$S:$S,$G1717,通讯通路门店!$J:$J,"综合卖场")</f>
        <v>0</v>
      </c>
      <c r="W1717" s="99">
        <f>SUMIFS(通讯通路门店!$AJ:$AJ,通讯通路门店!$S:$S,通讯客户沙盘!$G1717)</f>
        <v>0</v>
      </c>
      <c r="X1717" s="99">
        <f t="shared" si="130"/>
        <v>0</v>
      </c>
      <c r="Y1717" s="99">
        <f>COUNTIFS(通讯通路门店!$S:$S,$G1717,通讯通路门店!$J:$J,"荣耀体验店")+COUNTIFS(通讯通路门店!$S:$S,$G1717,通讯通路门店!$J:$J,"荣耀授权专卖店")</f>
        <v>0</v>
      </c>
      <c r="Z1717" s="99">
        <f>COUNTIFS(通讯通路门店!$S:$S,$G1717,通讯通路门店!$J:$J,"VIVO体验店")</f>
        <v>0</v>
      </c>
      <c r="AA1717" s="99">
        <f>COUNTIFS(通讯通路门店!$S:$S,$G1717,通讯通路门店!$J:$J,"OPPO体验店")</f>
        <v>0</v>
      </c>
      <c r="AB1717" s="99">
        <f>COUNTIFS(通讯通路门店!$S:$S,$G1717,通讯通路门店!$J:$J,"华为授权体验店")+COUNTIFS(通讯通路门店!$S:$S,$G1717,通讯通路门店!$J:$J,"华为堡垒店")</f>
        <v>0</v>
      </c>
      <c r="AC1717" s="99">
        <f>COUNTIFS(通讯通路门店!$S:$S,$G1717,通讯通路门店!$J:$J,"小米体验店")</f>
        <v>0</v>
      </c>
      <c r="AD1717" s="99">
        <f>COUNTIFS(通讯通路门店!$S:$S,$G1717,通讯通路门店!$J:$J,"苹果体验店")</f>
        <v>0</v>
      </c>
      <c r="AE1717" s="99">
        <f>COUNTIFS(通讯通路门店!$S:$S,$G1717,通讯通路门店!$J:$J,"其他品牌专卖店")</f>
        <v>0</v>
      </c>
      <c r="AF1717" s="99">
        <f>SUMIFS(通讯通路门店!$BI:$BI,通讯通路门店!$S:$S,$G1717)</f>
        <v>0</v>
      </c>
      <c r="AG1717" s="99">
        <f>SUMIFS(通讯通路门店!$BH:$BH,通讯通路门店!$S:$S,$G1717)</f>
        <v>0</v>
      </c>
      <c r="AH1717" s="99">
        <f t="shared" si="131"/>
        <v>0</v>
      </c>
      <c r="AI1717" s="99">
        <f>SUMIFS(通讯通路门店!$BB:$BB,通讯通路门店!$S:$S,$G1717)</f>
        <v>0</v>
      </c>
      <c r="AJ1717" s="99">
        <f>SUMIFS(通讯通路门店!$BE:$BE,通讯通路门店!$S:$S,$G1717)</f>
        <v>0</v>
      </c>
      <c r="AK1717" s="99">
        <f>SUMIFS(通讯通路门店!$BG:$BG,通讯通路门店!$S:$S,$G1717)</f>
        <v>0</v>
      </c>
      <c r="AL1717" s="99">
        <f>SUMIFS(通讯通路门店!$BC:$BC,通讯通路门店!$S:$S,$G1717)</f>
        <v>0</v>
      </c>
      <c r="AM1717" s="99">
        <f>SUMIFS(通讯通路门店!$BD:$BD,通讯通路门店!$S:$S,$G1717)</f>
        <v>0</v>
      </c>
      <c r="AN1717" s="99">
        <f>SUMIFS(通讯通路门店!$BF:$BF,通讯通路门店!$S:$S,$G1717)</f>
        <v>0</v>
      </c>
      <c r="AO1717" s="99">
        <f t="shared" si="132"/>
        <v>0</v>
      </c>
      <c r="AP1717" s="99">
        <f>SUMIFS(通讯通路门店!$K:$K,通讯通路门店!$S:$S,$G1717)</f>
        <v>0</v>
      </c>
      <c r="AQ1717" s="83"/>
      <c r="AR1717" s="99">
        <f>SUMIFS(通讯通路门店!$T:$T,通讯通路门店!$S:$S,$G1717)</f>
        <v>0</v>
      </c>
      <c r="AS1717" s="99">
        <f>SUMIFS(通讯通路门店!$U:$U,通讯通路门店!$S:$S,$G1717)</f>
        <v>0</v>
      </c>
      <c r="AT1717" s="99">
        <f>SUMIFS(通讯通路门店!$V:$V,通讯通路门店!$S:$S,$G1717)</f>
        <v>0</v>
      </c>
      <c r="AU1717" s="99">
        <f>SUMIFS(通讯通路门店!$W:$W,通讯通路门店!$S:$S,$G1717)</f>
        <v>0</v>
      </c>
      <c r="AV1717" s="99">
        <f>SUMIFS(通讯通路门店!$Z:$Z,通讯通路门店!$S:$S,$G1717)</f>
        <v>0</v>
      </c>
      <c r="AW1717" s="99">
        <f>SUMIFS(通讯通路门店!$AB:$AB,通讯通路门店!$S:$S,$G1717)</f>
        <v>0</v>
      </c>
      <c r="AX1717" s="99">
        <f>SUMIFS(通讯通路门店!$X:$X,通讯通路门店!$S:$S,$G1717)</f>
        <v>0</v>
      </c>
      <c r="AY1717" s="99">
        <f>SUMIFS(通讯通路门店!$Y:$Y,通讯通路门店!$S:$S,$G1717)</f>
        <v>0</v>
      </c>
      <c r="AZ1717" s="99">
        <f>SUMIFS(通讯通路门店!$AA:$AA,通讯通路门店!$S:$S,$G1717)</f>
        <v>0</v>
      </c>
      <c r="BA1717" s="99">
        <f t="shared" si="133"/>
        <v>0</v>
      </c>
      <c r="BB1717" s="99">
        <f t="shared" si="134"/>
        <v>0</v>
      </c>
      <c r="BC1717" s="99">
        <f>SUMIFS(通讯通路门店!$W:$W,通讯通路门店!$S:$S,$G1717,通讯通路门店!$J:$J,"荣耀体验店")+SUMIFS(通讯通路门店!$W:$W,通讯通路门店!$S:$S,$G1717,通讯通路门店!$J:$J,"荣耀授权专卖店")</f>
        <v>0</v>
      </c>
      <c r="BD1717" s="99">
        <f>SUMIFS(通讯通路门店!$Z:$Z,通讯通路门店!$S:$S,$G1717,通讯通路门店!$J:$J,"VIVO体验店")</f>
        <v>0</v>
      </c>
      <c r="BE1717" s="99">
        <f>SUMIFS(通讯通路门店!$AB:$AB,通讯通路门店!$S:$S,$G1717,通讯通路门店!$J:$J,"OPPO体验店")</f>
        <v>0</v>
      </c>
      <c r="BF1717" s="99">
        <f>SUMIFS(通讯通路门店!$X:$X,通讯通路门店!$S:$S,$G1717,通讯通路门店!$J:$J,"华为授权体验店")+SUMIFS(通讯通路门店!$AA:$AA,通讯通路门店!$S:$S,$G1717,通讯通路门店!$J:$J,"华为堡垒店")</f>
        <v>0</v>
      </c>
      <c r="BG1717" s="99">
        <f>SUMIFS(通讯通路门店!$Y:$Y,通讯通路门店!$S:$S,$G1717,通讯通路门店!$J:$J,"小米体验店")</f>
        <v>0</v>
      </c>
      <c r="BH1717" s="99">
        <f>SUMIFS(通讯通路门店!$AA:$AA,通讯通路门店!$S:$S,$G1717,通讯通路门店!$J:$J,"苹果体验店")</f>
        <v>0</v>
      </c>
      <c r="BI1717" s="99">
        <f>SUMIFS(通讯通路门店!$K:$K,通讯通路门店!$S:$S,$G1717,通讯通路门店!$J:$J,"其他品牌专卖店")</f>
        <v>0</v>
      </c>
      <c r="BJ1717" s="99">
        <f>SUMIFS(通讯通路门店!$AC:$AC,通讯通路门店!$S:$S,$G1717)</f>
        <v>0</v>
      </c>
      <c r="BK1717" s="99">
        <f>SUMIFS(通讯通路门店!$AD:$AD,通讯通路门店!$S:$S,$G1717)</f>
        <v>0</v>
      </c>
      <c r="BL1717" s="99">
        <f>SUMIFS(通讯通路门店!$AE:$AE,通讯通路门店!$S:$S,$G1717)</f>
        <v>0</v>
      </c>
      <c r="BM1717" s="99">
        <f>SUMIFS(通讯通路门店!$AF:$AF,通讯通路门店!$S:$S,$G1717)</f>
        <v>0</v>
      </c>
      <c r="BN1717" s="99">
        <f>SUMIFS(通讯通路门店!$AG:$AG,通讯通路门店!$S:$S,$G1717)</f>
        <v>0</v>
      </c>
      <c r="BO1717" s="99">
        <f>SUMIFS(通讯通路门店!$AH:$AH,通讯通路门店!$S:$S,$G1717)</f>
        <v>0</v>
      </c>
      <c r="BP1717" s="99">
        <f>SUMIFS(通讯通路门店!$AI:$AI,通讯通路门店!$S:$S,$G1717)</f>
        <v>0</v>
      </c>
      <c r="BQ1717" s="83"/>
    </row>
    <row r="1718" spans="1:69">
      <c r="A1718" s="99" t="str">
        <f>IFERROR(_xlfn.XLOOKUP($G1718,通讯通路门店!$S$4:$S$993931,通讯通路门店!$A$4:$A$993931,0,0),"")</f>
        <v>海南省</v>
      </c>
      <c r="B1718" s="99" t="str">
        <f>IFERROR(_xlfn.XLOOKUP($G1718,通讯通路门店!$S$4:$S$993931,通讯通路门店!$B$4:$B$993931,0,0),"")</f>
        <v>东方市</v>
      </c>
      <c r="C1718" s="99" t="str">
        <f>IFERROR(_xlfn.XLOOKUP($G1718,通讯通路门店!$S$4:$S$993931,通讯通路门店!$C$4:$C$993931,0,0),"")</f>
        <v>东方市</v>
      </c>
      <c r="D1718" s="99" t="str">
        <f>IFERROR(_xlfn.XLOOKUP($G1718,通讯通路门店!$S$4:$S$993931,通讯通路门店!$D$4:$D$993931,0,0),"")</f>
        <v>八所镇</v>
      </c>
      <c r="E1718" s="83"/>
      <c r="F1718" s="83"/>
      <c r="G1718" s="101"/>
      <c r="H1718" s="102">
        <f>IFERROR(_xlfn.XLOOKUP($G1718,通讯通路门店!$S$4:$S$993931,通讯通路门店!$R$4:$R$993931,0,0),"")</f>
        <v>0</v>
      </c>
      <c r="I1718" s="83"/>
      <c r="J1718" s="83"/>
      <c r="K1718" s="83"/>
      <c r="L1718" s="83"/>
      <c r="M1718" s="83"/>
      <c r="N1718" s="83"/>
      <c r="O1718" s="83"/>
      <c r="P1718" s="83"/>
      <c r="Q1718" s="83"/>
      <c r="R1718" s="83"/>
      <c r="S1718" s="83"/>
      <c r="T1718" s="83"/>
      <c r="U1718" s="99">
        <f>COUNTIF(通讯通路门店!$S:$S,$G1718)</f>
        <v>0</v>
      </c>
      <c r="V1718" s="99">
        <f>COUNTIFS(通讯通路门店!$S:$S,$G1718,通讯通路门店!$J:$J,"综合卖场")</f>
        <v>0</v>
      </c>
      <c r="W1718" s="99">
        <f>SUMIFS(通讯通路门店!$AJ:$AJ,通讯通路门店!$S:$S,通讯客户沙盘!$G1718)</f>
        <v>0</v>
      </c>
      <c r="X1718" s="99">
        <f t="shared" si="130"/>
        <v>0</v>
      </c>
      <c r="Y1718" s="99">
        <f>COUNTIFS(通讯通路门店!$S:$S,$G1718,通讯通路门店!$J:$J,"荣耀体验店")+COUNTIFS(通讯通路门店!$S:$S,$G1718,通讯通路门店!$J:$J,"荣耀授权专卖店")</f>
        <v>0</v>
      </c>
      <c r="Z1718" s="99">
        <f>COUNTIFS(通讯通路门店!$S:$S,$G1718,通讯通路门店!$J:$J,"VIVO体验店")</f>
        <v>0</v>
      </c>
      <c r="AA1718" s="99">
        <f>COUNTIFS(通讯通路门店!$S:$S,$G1718,通讯通路门店!$J:$J,"OPPO体验店")</f>
        <v>0</v>
      </c>
      <c r="AB1718" s="99">
        <f>COUNTIFS(通讯通路门店!$S:$S,$G1718,通讯通路门店!$J:$J,"华为授权体验店")+COUNTIFS(通讯通路门店!$S:$S,$G1718,通讯通路门店!$J:$J,"华为堡垒店")</f>
        <v>0</v>
      </c>
      <c r="AC1718" s="99">
        <f>COUNTIFS(通讯通路门店!$S:$S,$G1718,通讯通路门店!$J:$J,"小米体验店")</f>
        <v>0</v>
      </c>
      <c r="AD1718" s="99">
        <f>COUNTIFS(通讯通路门店!$S:$S,$G1718,通讯通路门店!$J:$J,"苹果体验店")</f>
        <v>0</v>
      </c>
      <c r="AE1718" s="99">
        <f>COUNTIFS(通讯通路门店!$S:$S,$G1718,通讯通路门店!$J:$J,"其他品牌专卖店")</f>
        <v>0</v>
      </c>
      <c r="AF1718" s="99">
        <f>SUMIFS(通讯通路门店!$BI:$BI,通讯通路门店!$S:$S,$G1718)</f>
        <v>0</v>
      </c>
      <c r="AG1718" s="99">
        <f>SUMIFS(通讯通路门店!$BH:$BH,通讯通路门店!$S:$S,$G1718)</f>
        <v>0</v>
      </c>
      <c r="AH1718" s="99">
        <f t="shared" si="131"/>
        <v>0</v>
      </c>
      <c r="AI1718" s="99">
        <f>SUMIFS(通讯通路门店!$BB:$BB,通讯通路门店!$S:$S,$G1718)</f>
        <v>0</v>
      </c>
      <c r="AJ1718" s="99">
        <f>SUMIFS(通讯通路门店!$BE:$BE,通讯通路门店!$S:$S,$G1718)</f>
        <v>0</v>
      </c>
      <c r="AK1718" s="99">
        <f>SUMIFS(通讯通路门店!$BG:$BG,通讯通路门店!$S:$S,$G1718)</f>
        <v>0</v>
      </c>
      <c r="AL1718" s="99">
        <f>SUMIFS(通讯通路门店!$BC:$BC,通讯通路门店!$S:$S,$G1718)</f>
        <v>0</v>
      </c>
      <c r="AM1718" s="99">
        <f>SUMIFS(通讯通路门店!$BD:$BD,通讯通路门店!$S:$S,$G1718)</f>
        <v>0</v>
      </c>
      <c r="AN1718" s="99">
        <f>SUMIFS(通讯通路门店!$BF:$BF,通讯通路门店!$S:$S,$G1718)</f>
        <v>0</v>
      </c>
      <c r="AO1718" s="99">
        <f t="shared" si="132"/>
        <v>0</v>
      </c>
      <c r="AP1718" s="99">
        <f>SUMIFS(通讯通路门店!$K:$K,通讯通路门店!$S:$S,$G1718)</f>
        <v>0</v>
      </c>
      <c r="AQ1718" s="83"/>
      <c r="AR1718" s="99">
        <f>SUMIFS(通讯通路门店!$T:$T,通讯通路门店!$S:$S,$G1718)</f>
        <v>0</v>
      </c>
      <c r="AS1718" s="99">
        <f>SUMIFS(通讯通路门店!$U:$U,通讯通路门店!$S:$S,$G1718)</f>
        <v>0</v>
      </c>
      <c r="AT1718" s="99">
        <f>SUMIFS(通讯通路门店!$V:$V,通讯通路门店!$S:$S,$G1718)</f>
        <v>0</v>
      </c>
      <c r="AU1718" s="99">
        <f>SUMIFS(通讯通路门店!$W:$W,通讯通路门店!$S:$S,$G1718)</f>
        <v>0</v>
      </c>
      <c r="AV1718" s="99">
        <f>SUMIFS(通讯通路门店!$Z:$Z,通讯通路门店!$S:$S,$G1718)</f>
        <v>0</v>
      </c>
      <c r="AW1718" s="99">
        <f>SUMIFS(通讯通路门店!$AB:$AB,通讯通路门店!$S:$S,$G1718)</f>
        <v>0</v>
      </c>
      <c r="AX1718" s="99">
        <f>SUMIFS(通讯通路门店!$X:$X,通讯通路门店!$S:$S,$G1718)</f>
        <v>0</v>
      </c>
      <c r="AY1718" s="99">
        <f>SUMIFS(通讯通路门店!$Y:$Y,通讯通路门店!$S:$S,$G1718)</f>
        <v>0</v>
      </c>
      <c r="AZ1718" s="99">
        <f>SUMIFS(通讯通路门店!$AA:$AA,通讯通路门店!$S:$S,$G1718)</f>
        <v>0</v>
      </c>
      <c r="BA1718" s="99">
        <f t="shared" si="133"/>
        <v>0</v>
      </c>
      <c r="BB1718" s="99">
        <f t="shared" si="134"/>
        <v>0</v>
      </c>
      <c r="BC1718" s="99">
        <f>SUMIFS(通讯通路门店!$W:$W,通讯通路门店!$S:$S,$G1718,通讯通路门店!$J:$J,"荣耀体验店")+SUMIFS(通讯通路门店!$W:$W,通讯通路门店!$S:$S,$G1718,通讯通路门店!$J:$J,"荣耀授权专卖店")</f>
        <v>0</v>
      </c>
      <c r="BD1718" s="99">
        <f>SUMIFS(通讯通路门店!$Z:$Z,通讯通路门店!$S:$S,$G1718,通讯通路门店!$J:$J,"VIVO体验店")</f>
        <v>0</v>
      </c>
      <c r="BE1718" s="99">
        <f>SUMIFS(通讯通路门店!$AB:$AB,通讯通路门店!$S:$S,$G1718,通讯通路门店!$J:$J,"OPPO体验店")</f>
        <v>0</v>
      </c>
      <c r="BF1718" s="99">
        <f>SUMIFS(通讯通路门店!$X:$X,通讯通路门店!$S:$S,$G1718,通讯通路门店!$J:$J,"华为授权体验店")+SUMIFS(通讯通路门店!$AA:$AA,通讯通路门店!$S:$S,$G1718,通讯通路门店!$J:$J,"华为堡垒店")</f>
        <v>0</v>
      </c>
      <c r="BG1718" s="99">
        <f>SUMIFS(通讯通路门店!$Y:$Y,通讯通路门店!$S:$S,$G1718,通讯通路门店!$J:$J,"小米体验店")</f>
        <v>0</v>
      </c>
      <c r="BH1718" s="99">
        <f>SUMIFS(通讯通路门店!$AA:$AA,通讯通路门店!$S:$S,$G1718,通讯通路门店!$J:$J,"苹果体验店")</f>
        <v>0</v>
      </c>
      <c r="BI1718" s="99">
        <f>SUMIFS(通讯通路门店!$K:$K,通讯通路门店!$S:$S,$G1718,通讯通路门店!$J:$J,"其他品牌专卖店")</f>
        <v>0</v>
      </c>
      <c r="BJ1718" s="99">
        <f>SUMIFS(通讯通路门店!$AC:$AC,通讯通路门店!$S:$S,$G1718)</f>
        <v>0</v>
      </c>
      <c r="BK1718" s="99">
        <f>SUMIFS(通讯通路门店!$AD:$AD,通讯通路门店!$S:$S,$G1718)</f>
        <v>0</v>
      </c>
      <c r="BL1718" s="99">
        <f>SUMIFS(通讯通路门店!$AE:$AE,通讯通路门店!$S:$S,$G1718)</f>
        <v>0</v>
      </c>
      <c r="BM1718" s="99">
        <f>SUMIFS(通讯通路门店!$AF:$AF,通讯通路门店!$S:$S,$G1718)</f>
        <v>0</v>
      </c>
      <c r="BN1718" s="99">
        <f>SUMIFS(通讯通路门店!$AG:$AG,通讯通路门店!$S:$S,$G1718)</f>
        <v>0</v>
      </c>
      <c r="BO1718" s="99">
        <f>SUMIFS(通讯通路门店!$AH:$AH,通讯通路门店!$S:$S,$G1718)</f>
        <v>0</v>
      </c>
      <c r="BP1718" s="99">
        <f>SUMIFS(通讯通路门店!$AI:$AI,通讯通路门店!$S:$S,$G1718)</f>
        <v>0</v>
      </c>
      <c r="BQ1718" s="83"/>
    </row>
    <row r="1719" spans="1:69">
      <c r="A1719" s="99" t="str">
        <f>IFERROR(_xlfn.XLOOKUP($G1719,通讯通路门店!$S$4:$S$993931,通讯通路门店!$A$4:$A$993931,0,0),"")</f>
        <v>海南省</v>
      </c>
      <c r="B1719" s="99" t="str">
        <f>IFERROR(_xlfn.XLOOKUP($G1719,通讯通路门店!$S$4:$S$993931,通讯通路门店!$B$4:$B$993931,0,0),"")</f>
        <v>东方市</v>
      </c>
      <c r="C1719" s="99" t="str">
        <f>IFERROR(_xlfn.XLOOKUP($G1719,通讯通路门店!$S$4:$S$993931,通讯通路门店!$C$4:$C$993931,0,0),"")</f>
        <v>东方市</v>
      </c>
      <c r="D1719" s="99" t="str">
        <f>IFERROR(_xlfn.XLOOKUP($G1719,通讯通路门店!$S$4:$S$993931,通讯通路门店!$D$4:$D$993931,0,0),"")</f>
        <v>八所镇</v>
      </c>
      <c r="E1719" s="83"/>
      <c r="F1719" s="83"/>
      <c r="G1719" s="101"/>
      <c r="H1719" s="102">
        <f>IFERROR(_xlfn.XLOOKUP($G1719,通讯通路门店!$S$4:$S$993931,通讯通路门店!$R$4:$R$993931,0,0),"")</f>
        <v>0</v>
      </c>
      <c r="I1719" s="83"/>
      <c r="J1719" s="83"/>
      <c r="K1719" s="83"/>
      <c r="L1719" s="83"/>
      <c r="M1719" s="83"/>
      <c r="N1719" s="83"/>
      <c r="O1719" s="83"/>
      <c r="P1719" s="83"/>
      <c r="Q1719" s="83"/>
      <c r="R1719" s="83"/>
      <c r="S1719" s="83"/>
      <c r="T1719" s="83"/>
      <c r="U1719" s="99">
        <f>COUNTIF(通讯通路门店!$S:$S,$G1719)</f>
        <v>0</v>
      </c>
      <c r="V1719" s="99">
        <f>COUNTIFS(通讯通路门店!$S:$S,$G1719,通讯通路门店!$J:$J,"综合卖场")</f>
        <v>0</v>
      </c>
      <c r="W1719" s="99">
        <f>SUMIFS(通讯通路门店!$AJ:$AJ,通讯通路门店!$S:$S,通讯客户沙盘!$G1719)</f>
        <v>0</v>
      </c>
      <c r="X1719" s="99">
        <f t="shared" si="130"/>
        <v>0</v>
      </c>
      <c r="Y1719" s="99">
        <f>COUNTIFS(通讯通路门店!$S:$S,$G1719,通讯通路门店!$J:$J,"荣耀体验店")+COUNTIFS(通讯通路门店!$S:$S,$G1719,通讯通路门店!$J:$J,"荣耀授权专卖店")</f>
        <v>0</v>
      </c>
      <c r="Z1719" s="99">
        <f>COUNTIFS(通讯通路门店!$S:$S,$G1719,通讯通路门店!$J:$J,"VIVO体验店")</f>
        <v>0</v>
      </c>
      <c r="AA1719" s="99">
        <f>COUNTIFS(通讯通路门店!$S:$S,$G1719,通讯通路门店!$J:$J,"OPPO体验店")</f>
        <v>0</v>
      </c>
      <c r="AB1719" s="99">
        <f>COUNTIFS(通讯通路门店!$S:$S,$G1719,通讯通路门店!$J:$J,"华为授权体验店")+COUNTIFS(通讯通路门店!$S:$S,$G1719,通讯通路门店!$J:$J,"华为堡垒店")</f>
        <v>0</v>
      </c>
      <c r="AC1719" s="99">
        <f>COUNTIFS(通讯通路门店!$S:$S,$G1719,通讯通路门店!$J:$J,"小米体验店")</f>
        <v>0</v>
      </c>
      <c r="AD1719" s="99">
        <f>COUNTIFS(通讯通路门店!$S:$S,$G1719,通讯通路门店!$J:$J,"苹果体验店")</f>
        <v>0</v>
      </c>
      <c r="AE1719" s="99">
        <f>COUNTIFS(通讯通路门店!$S:$S,$G1719,通讯通路门店!$J:$J,"其他品牌专卖店")</f>
        <v>0</v>
      </c>
      <c r="AF1719" s="99">
        <f>SUMIFS(通讯通路门店!$BI:$BI,通讯通路门店!$S:$S,$G1719)</f>
        <v>0</v>
      </c>
      <c r="AG1719" s="99">
        <f>SUMIFS(通讯通路门店!$BH:$BH,通讯通路门店!$S:$S,$G1719)</f>
        <v>0</v>
      </c>
      <c r="AH1719" s="99">
        <f t="shared" si="131"/>
        <v>0</v>
      </c>
      <c r="AI1719" s="99">
        <f>SUMIFS(通讯通路门店!$BB:$BB,通讯通路门店!$S:$S,$G1719)</f>
        <v>0</v>
      </c>
      <c r="AJ1719" s="99">
        <f>SUMIFS(通讯通路门店!$BE:$BE,通讯通路门店!$S:$S,$G1719)</f>
        <v>0</v>
      </c>
      <c r="AK1719" s="99">
        <f>SUMIFS(通讯通路门店!$BG:$BG,通讯通路门店!$S:$S,$G1719)</f>
        <v>0</v>
      </c>
      <c r="AL1719" s="99">
        <f>SUMIFS(通讯通路门店!$BC:$BC,通讯通路门店!$S:$S,$G1719)</f>
        <v>0</v>
      </c>
      <c r="AM1719" s="99">
        <f>SUMIFS(通讯通路门店!$BD:$BD,通讯通路门店!$S:$S,$G1719)</f>
        <v>0</v>
      </c>
      <c r="AN1719" s="99">
        <f>SUMIFS(通讯通路门店!$BF:$BF,通讯通路门店!$S:$S,$G1719)</f>
        <v>0</v>
      </c>
      <c r="AO1719" s="99">
        <f t="shared" si="132"/>
        <v>0</v>
      </c>
      <c r="AP1719" s="99">
        <f>SUMIFS(通讯通路门店!$K:$K,通讯通路门店!$S:$S,$G1719)</f>
        <v>0</v>
      </c>
      <c r="AQ1719" s="83"/>
      <c r="AR1719" s="99">
        <f>SUMIFS(通讯通路门店!$T:$T,通讯通路门店!$S:$S,$G1719)</f>
        <v>0</v>
      </c>
      <c r="AS1719" s="99">
        <f>SUMIFS(通讯通路门店!$U:$U,通讯通路门店!$S:$S,$G1719)</f>
        <v>0</v>
      </c>
      <c r="AT1719" s="99">
        <f>SUMIFS(通讯通路门店!$V:$V,通讯通路门店!$S:$S,$G1719)</f>
        <v>0</v>
      </c>
      <c r="AU1719" s="99">
        <f>SUMIFS(通讯通路门店!$W:$W,通讯通路门店!$S:$S,$G1719)</f>
        <v>0</v>
      </c>
      <c r="AV1719" s="99">
        <f>SUMIFS(通讯通路门店!$Z:$Z,通讯通路门店!$S:$S,$G1719)</f>
        <v>0</v>
      </c>
      <c r="AW1719" s="99">
        <f>SUMIFS(通讯通路门店!$AB:$AB,通讯通路门店!$S:$S,$G1719)</f>
        <v>0</v>
      </c>
      <c r="AX1719" s="99">
        <f>SUMIFS(通讯通路门店!$X:$X,通讯通路门店!$S:$S,$G1719)</f>
        <v>0</v>
      </c>
      <c r="AY1719" s="99">
        <f>SUMIFS(通讯通路门店!$Y:$Y,通讯通路门店!$S:$S,$G1719)</f>
        <v>0</v>
      </c>
      <c r="AZ1719" s="99">
        <f>SUMIFS(通讯通路门店!$AA:$AA,通讯通路门店!$S:$S,$G1719)</f>
        <v>0</v>
      </c>
      <c r="BA1719" s="99">
        <f t="shared" si="133"/>
        <v>0</v>
      </c>
      <c r="BB1719" s="99">
        <f t="shared" si="134"/>
        <v>0</v>
      </c>
      <c r="BC1719" s="99">
        <f>SUMIFS(通讯通路门店!$W:$W,通讯通路门店!$S:$S,$G1719,通讯通路门店!$J:$J,"荣耀体验店")+SUMIFS(通讯通路门店!$W:$W,通讯通路门店!$S:$S,$G1719,通讯通路门店!$J:$J,"荣耀授权专卖店")</f>
        <v>0</v>
      </c>
      <c r="BD1719" s="99">
        <f>SUMIFS(通讯通路门店!$Z:$Z,通讯通路门店!$S:$S,$G1719,通讯通路门店!$J:$J,"VIVO体验店")</f>
        <v>0</v>
      </c>
      <c r="BE1719" s="99">
        <f>SUMIFS(通讯通路门店!$AB:$AB,通讯通路门店!$S:$S,$G1719,通讯通路门店!$J:$J,"OPPO体验店")</f>
        <v>0</v>
      </c>
      <c r="BF1719" s="99">
        <f>SUMIFS(通讯通路门店!$X:$X,通讯通路门店!$S:$S,$G1719,通讯通路门店!$J:$J,"华为授权体验店")+SUMIFS(通讯通路门店!$AA:$AA,通讯通路门店!$S:$S,$G1719,通讯通路门店!$J:$J,"华为堡垒店")</f>
        <v>0</v>
      </c>
      <c r="BG1719" s="99">
        <f>SUMIFS(通讯通路门店!$Y:$Y,通讯通路门店!$S:$S,$G1719,通讯通路门店!$J:$J,"小米体验店")</f>
        <v>0</v>
      </c>
      <c r="BH1719" s="99">
        <f>SUMIFS(通讯通路门店!$AA:$AA,通讯通路门店!$S:$S,$G1719,通讯通路门店!$J:$J,"苹果体验店")</f>
        <v>0</v>
      </c>
      <c r="BI1719" s="99">
        <f>SUMIFS(通讯通路门店!$K:$K,通讯通路门店!$S:$S,$G1719,通讯通路门店!$J:$J,"其他品牌专卖店")</f>
        <v>0</v>
      </c>
      <c r="BJ1719" s="99">
        <f>SUMIFS(通讯通路门店!$AC:$AC,通讯通路门店!$S:$S,$G1719)</f>
        <v>0</v>
      </c>
      <c r="BK1719" s="99">
        <f>SUMIFS(通讯通路门店!$AD:$AD,通讯通路门店!$S:$S,$G1719)</f>
        <v>0</v>
      </c>
      <c r="BL1719" s="99">
        <f>SUMIFS(通讯通路门店!$AE:$AE,通讯通路门店!$S:$S,$G1719)</f>
        <v>0</v>
      </c>
      <c r="BM1719" s="99">
        <f>SUMIFS(通讯通路门店!$AF:$AF,通讯通路门店!$S:$S,$G1719)</f>
        <v>0</v>
      </c>
      <c r="BN1719" s="99">
        <f>SUMIFS(通讯通路门店!$AG:$AG,通讯通路门店!$S:$S,$G1719)</f>
        <v>0</v>
      </c>
      <c r="BO1719" s="99">
        <f>SUMIFS(通讯通路门店!$AH:$AH,通讯通路门店!$S:$S,$G1719)</f>
        <v>0</v>
      </c>
      <c r="BP1719" s="99">
        <f>SUMIFS(通讯通路门店!$AI:$AI,通讯通路门店!$S:$S,$G1719)</f>
        <v>0</v>
      </c>
      <c r="BQ1719" s="83"/>
    </row>
    <row r="1720" spans="1:69">
      <c r="A1720" s="99" t="str">
        <f>IFERROR(_xlfn.XLOOKUP($G1720,通讯通路门店!$S$4:$S$993931,通讯通路门店!$A$4:$A$993931,0,0),"")</f>
        <v>海南省</v>
      </c>
      <c r="B1720" s="99" t="str">
        <f>IFERROR(_xlfn.XLOOKUP($G1720,通讯通路门店!$S$4:$S$993931,通讯通路门店!$B$4:$B$993931,0,0),"")</f>
        <v>东方市</v>
      </c>
      <c r="C1720" s="99" t="str">
        <f>IFERROR(_xlfn.XLOOKUP($G1720,通讯通路门店!$S$4:$S$993931,通讯通路门店!$C$4:$C$993931,0,0),"")</f>
        <v>东方市</v>
      </c>
      <c r="D1720" s="99" t="str">
        <f>IFERROR(_xlfn.XLOOKUP($G1720,通讯通路门店!$S$4:$S$993931,通讯通路门店!$D$4:$D$993931,0,0),"")</f>
        <v>八所镇</v>
      </c>
      <c r="E1720" s="83"/>
      <c r="F1720" s="83"/>
      <c r="G1720" s="101"/>
      <c r="H1720" s="102">
        <f>IFERROR(_xlfn.XLOOKUP($G1720,通讯通路门店!$S$4:$S$993931,通讯通路门店!$R$4:$R$993931,0,0),"")</f>
        <v>0</v>
      </c>
      <c r="I1720" s="83"/>
      <c r="J1720" s="83"/>
      <c r="K1720" s="83"/>
      <c r="L1720" s="83"/>
      <c r="M1720" s="83"/>
      <c r="N1720" s="83"/>
      <c r="O1720" s="83"/>
      <c r="P1720" s="83"/>
      <c r="Q1720" s="83"/>
      <c r="R1720" s="83"/>
      <c r="S1720" s="83"/>
      <c r="T1720" s="83"/>
      <c r="U1720" s="99">
        <f>COUNTIF(通讯通路门店!$S:$S,$G1720)</f>
        <v>0</v>
      </c>
      <c r="V1720" s="99">
        <f>COUNTIFS(通讯通路门店!$S:$S,$G1720,通讯通路门店!$J:$J,"综合卖场")</f>
        <v>0</v>
      </c>
      <c r="W1720" s="99">
        <f>SUMIFS(通讯通路门店!$AJ:$AJ,通讯通路门店!$S:$S,通讯客户沙盘!$G1720)</f>
        <v>0</v>
      </c>
      <c r="X1720" s="99">
        <f t="shared" si="130"/>
        <v>0</v>
      </c>
      <c r="Y1720" s="99">
        <f>COUNTIFS(通讯通路门店!$S:$S,$G1720,通讯通路门店!$J:$J,"荣耀体验店")+COUNTIFS(通讯通路门店!$S:$S,$G1720,通讯通路门店!$J:$J,"荣耀授权专卖店")</f>
        <v>0</v>
      </c>
      <c r="Z1720" s="99">
        <f>COUNTIFS(通讯通路门店!$S:$S,$G1720,通讯通路门店!$J:$J,"VIVO体验店")</f>
        <v>0</v>
      </c>
      <c r="AA1720" s="99">
        <f>COUNTIFS(通讯通路门店!$S:$S,$G1720,通讯通路门店!$J:$J,"OPPO体验店")</f>
        <v>0</v>
      </c>
      <c r="AB1720" s="99">
        <f>COUNTIFS(通讯通路门店!$S:$S,$G1720,通讯通路门店!$J:$J,"华为授权体验店")+COUNTIFS(通讯通路门店!$S:$S,$G1720,通讯通路门店!$J:$J,"华为堡垒店")</f>
        <v>0</v>
      </c>
      <c r="AC1720" s="99">
        <f>COUNTIFS(通讯通路门店!$S:$S,$G1720,通讯通路门店!$J:$J,"小米体验店")</f>
        <v>0</v>
      </c>
      <c r="AD1720" s="99">
        <f>COUNTIFS(通讯通路门店!$S:$S,$G1720,通讯通路门店!$J:$J,"苹果体验店")</f>
        <v>0</v>
      </c>
      <c r="AE1720" s="99">
        <f>COUNTIFS(通讯通路门店!$S:$S,$G1720,通讯通路门店!$J:$J,"其他品牌专卖店")</f>
        <v>0</v>
      </c>
      <c r="AF1720" s="99">
        <f>SUMIFS(通讯通路门店!$BI:$BI,通讯通路门店!$S:$S,$G1720)</f>
        <v>0</v>
      </c>
      <c r="AG1720" s="99">
        <f>SUMIFS(通讯通路门店!$BH:$BH,通讯通路门店!$S:$S,$G1720)</f>
        <v>0</v>
      </c>
      <c r="AH1720" s="99">
        <f t="shared" si="131"/>
        <v>0</v>
      </c>
      <c r="AI1720" s="99">
        <f>SUMIFS(通讯通路门店!$BB:$BB,通讯通路门店!$S:$S,$G1720)</f>
        <v>0</v>
      </c>
      <c r="AJ1720" s="99">
        <f>SUMIFS(通讯通路门店!$BE:$BE,通讯通路门店!$S:$S,$G1720)</f>
        <v>0</v>
      </c>
      <c r="AK1720" s="99">
        <f>SUMIFS(通讯通路门店!$BG:$BG,通讯通路门店!$S:$S,$G1720)</f>
        <v>0</v>
      </c>
      <c r="AL1720" s="99">
        <f>SUMIFS(通讯通路门店!$BC:$BC,通讯通路门店!$S:$S,$G1720)</f>
        <v>0</v>
      </c>
      <c r="AM1720" s="99">
        <f>SUMIFS(通讯通路门店!$BD:$BD,通讯通路门店!$S:$S,$G1720)</f>
        <v>0</v>
      </c>
      <c r="AN1720" s="99">
        <f>SUMIFS(通讯通路门店!$BF:$BF,通讯通路门店!$S:$S,$G1720)</f>
        <v>0</v>
      </c>
      <c r="AO1720" s="99">
        <f t="shared" si="132"/>
        <v>0</v>
      </c>
      <c r="AP1720" s="99">
        <f>SUMIFS(通讯通路门店!$K:$K,通讯通路门店!$S:$S,$G1720)</f>
        <v>0</v>
      </c>
      <c r="AQ1720" s="83"/>
      <c r="AR1720" s="99">
        <f>SUMIFS(通讯通路门店!$T:$T,通讯通路门店!$S:$S,$G1720)</f>
        <v>0</v>
      </c>
      <c r="AS1720" s="99">
        <f>SUMIFS(通讯通路门店!$U:$U,通讯通路门店!$S:$S,$G1720)</f>
        <v>0</v>
      </c>
      <c r="AT1720" s="99">
        <f>SUMIFS(通讯通路门店!$V:$V,通讯通路门店!$S:$S,$G1720)</f>
        <v>0</v>
      </c>
      <c r="AU1720" s="99">
        <f>SUMIFS(通讯通路门店!$W:$W,通讯通路门店!$S:$S,$G1720)</f>
        <v>0</v>
      </c>
      <c r="AV1720" s="99">
        <f>SUMIFS(通讯通路门店!$Z:$Z,通讯通路门店!$S:$S,$G1720)</f>
        <v>0</v>
      </c>
      <c r="AW1720" s="99">
        <f>SUMIFS(通讯通路门店!$AB:$AB,通讯通路门店!$S:$S,$G1720)</f>
        <v>0</v>
      </c>
      <c r="AX1720" s="99">
        <f>SUMIFS(通讯通路门店!$X:$X,通讯通路门店!$S:$S,$G1720)</f>
        <v>0</v>
      </c>
      <c r="AY1720" s="99">
        <f>SUMIFS(通讯通路门店!$Y:$Y,通讯通路门店!$S:$S,$G1720)</f>
        <v>0</v>
      </c>
      <c r="AZ1720" s="99">
        <f>SUMIFS(通讯通路门店!$AA:$AA,通讯通路门店!$S:$S,$G1720)</f>
        <v>0</v>
      </c>
      <c r="BA1720" s="99">
        <f t="shared" si="133"/>
        <v>0</v>
      </c>
      <c r="BB1720" s="99">
        <f t="shared" si="134"/>
        <v>0</v>
      </c>
      <c r="BC1720" s="99">
        <f>SUMIFS(通讯通路门店!$W:$W,通讯通路门店!$S:$S,$G1720,通讯通路门店!$J:$J,"荣耀体验店")+SUMIFS(通讯通路门店!$W:$W,通讯通路门店!$S:$S,$G1720,通讯通路门店!$J:$J,"荣耀授权专卖店")</f>
        <v>0</v>
      </c>
      <c r="BD1720" s="99">
        <f>SUMIFS(通讯通路门店!$Z:$Z,通讯通路门店!$S:$S,$G1720,通讯通路门店!$J:$J,"VIVO体验店")</f>
        <v>0</v>
      </c>
      <c r="BE1720" s="99">
        <f>SUMIFS(通讯通路门店!$AB:$AB,通讯通路门店!$S:$S,$G1720,通讯通路门店!$J:$J,"OPPO体验店")</f>
        <v>0</v>
      </c>
      <c r="BF1720" s="99">
        <f>SUMIFS(通讯通路门店!$X:$X,通讯通路门店!$S:$S,$G1720,通讯通路门店!$J:$J,"华为授权体验店")+SUMIFS(通讯通路门店!$AA:$AA,通讯通路门店!$S:$S,$G1720,通讯通路门店!$J:$J,"华为堡垒店")</f>
        <v>0</v>
      </c>
      <c r="BG1720" s="99">
        <f>SUMIFS(通讯通路门店!$Y:$Y,通讯通路门店!$S:$S,$G1720,通讯通路门店!$J:$J,"小米体验店")</f>
        <v>0</v>
      </c>
      <c r="BH1720" s="99">
        <f>SUMIFS(通讯通路门店!$AA:$AA,通讯通路门店!$S:$S,$G1720,通讯通路门店!$J:$J,"苹果体验店")</f>
        <v>0</v>
      </c>
      <c r="BI1720" s="99">
        <f>SUMIFS(通讯通路门店!$K:$K,通讯通路门店!$S:$S,$G1720,通讯通路门店!$J:$J,"其他品牌专卖店")</f>
        <v>0</v>
      </c>
      <c r="BJ1720" s="99">
        <f>SUMIFS(通讯通路门店!$AC:$AC,通讯通路门店!$S:$S,$G1720)</f>
        <v>0</v>
      </c>
      <c r="BK1720" s="99">
        <f>SUMIFS(通讯通路门店!$AD:$AD,通讯通路门店!$S:$S,$G1720)</f>
        <v>0</v>
      </c>
      <c r="BL1720" s="99">
        <f>SUMIFS(通讯通路门店!$AE:$AE,通讯通路门店!$S:$S,$G1720)</f>
        <v>0</v>
      </c>
      <c r="BM1720" s="99">
        <f>SUMIFS(通讯通路门店!$AF:$AF,通讯通路门店!$S:$S,$G1720)</f>
        <v>0</v>
      </c>
      <c r="BN1720" s="99">
        <f>SUMIFS(通讯通路门店!$AG:$AG,通讯通路门店!$S:$S,$G1720)</f>
        <v>0</v>
      </c>
      <c r="BO1720" s="99">
        <f>SUMIFS(通讯通路门店!$AH:$AH,通讯通路门店!$S:$S,$G1720)</f>
        <v>0</v>
      </c>
      <c r="BP1720" s="99">
        <f>SUMIFS(通讯通路门店!$AI:$AI,通讯通路门店!$S:$S,$G1720)</f>
        <v>0</v>
      </c>
      <c r="BQ1720" s="83"/>
    </row>
    <row r="1721" spans="1:69">
      <c r="A1721" s="99" t="str">
        <f>IFERROR(_xlfn.XLOOKUP($G1721,通讯通路门店!$S$4:$S$993931,通讯通路门店!$A$4:$A$993931,0,0),"")</f>
        <v>海南省</v>
      </c>
      <c r="B1721" s="99" t="str">
        <f>IFERROR(_xlfn.XLOOKUP($G1721,通讯通路门店!$S$4:$S$993931,通讯通路门店!$B$4:$B$993931,0,0),"")</f>
        <v>东方市</v>
      </c>
      <c r="C1721" s="99" t="str">
        <f>IFERROR(_xlfn.XLOOKUP($G1721,通讯通路门店!$S$4:$S$993931,通讯通路门店!$C$4:$C$993931,0,0),"")</f>
        <v>东方市</v>
      </c>
      <c r="D1721" s="99" t="str">
        <f>IFERROR(_xlfn.XLOOKUP($G1721,通讯通路门店!$S$4:$S$993931,通讯通路门店!$D$4:$D$993931,0,0),"")</f>
        <v>八所镇</v>
      </c>
      <c r="E1721" s="83"/>
      <c r="F1721" s="83"/>
      <c r="G1721" s="101"/>
      <c r="H1721" s="102">
        <f>IFERROR(_xlfn.XLOOKUP($G1721,通讯通路门店!$S$4:$S$993931,通讯通路门店!$R$4:$R$993931,0,0),"")</f>
        <v>0</v>
      </c>
      <c r="I1721" s="83"/>
      <c r="J1721" s="83"/>
      <c r="K1721" s="83"/>
      <c r="L1721" s="83"/>
      <c r="M1721" s="83"/>
      <c r="N1721" s="83"/>
      <c r="O1721" s="83"/>
      <c r="P1721" s="83"/>
      <c r="Q1721" s="83"/>
      <c r="R1721" s="83"/>
      <c r="S1721" s="83"/>
      <c r="T1721" s="83"/>
      <c r="U1721" s="99">
        <f>COUNTIF(通讯通路门店!$S:$S,$G1721)</f>
        <v>0</v>
      </c>
      <c r="V1721" s="99">
        <f>COUNTIFS(通讯通路门店!$S:$S,$G1721,通讯通路门店!$J:$J,"综合卖场")</f>
        <v>0</v>
      </c>
      <c r="W1721" s="99">
        <f>SUMIFS(通讯通路门店!$AJ:$AJ,通讯通路门店!$S:$S,通讯客户沙盘!$G1721)</f>
        <v>0</v>
      </c>
      <c r="X1721" s="99">
        <f t="shared" si="130"/>
        <v>0</v>
      </c>
      <c r="Y1721" s="99">
        <f>COUNTIFS(通讯通路门店!$S:$S,$G1721,通讯通路门店!$J:$J,"荣耀体验店")+COUNTIFS(通讯通路门店!$S:$S,$G1721,通讯通路门店!$J:$J,"荣耀授权专卖店")</f>
        <v>0</v>
      </c>
      <c r="Z1721" s="99">
        <f>COUNTIFS(通讯通路门店!$S:$S,$G1721,通讯通路门店!$J:$J,"VIVO体验店")</f>
        <v>0</v>
      </c>
      <c r="AA1721" s="99">
        <f>COUNTIFS(通讯通路门店!$S:$S,$G1721,通讯通路门店!$J:$J,"OPPO体验店")</f>
        <v>0</v>
      </c>
      <c r="AB1721" s="99">
        <f>COUNTIFS(通讯通路门店!$S:$S,$G1721,通讯通路门店!$J:$J,"华为授权体验店")+COUNTIFS(通讯通路门店!$S:$S,$G1721,通讯通路门店!$J:$J,"华为堡垒店")</f>
        <v>0</v>
      </c>
      <c r="AC1721" s="99">
        <f>COUNTIFS(通讯通路门店!$S:$S,$G1721,通讯通路门店!$J:$J,"小米体验店")</f>
        <v>0</v>
      </c>
      <c r="AD1721" s="99">
        <f>COUNTIFS(通讯通路门店!$S:$S,$G1721,通讯通路门店!$J:$J,"苹果体验店")</f>
        <v>0</v>
      </c>
      <c r="AE1721" s="99">
        <f>COUNTIFS(通讯通路门店!$S:$S,$G1721,通讯通路门店!$J:$J,"其他品牌专卖店")</f>
        <v>0</v>
      </c>
      <c r="AF1721" s="99">
        <f>SUMIFS(通讯通路门店!$BI:$BI,通讯通路门店!$S:$S,$G1721)</f>
        <v>0</v>
      </c>
      <c r="AG1721" s="99">
        <f>SUMIFS(通讯通路门店!$BH:$BH,通讯通路门店!$S:$S,$G1721)</f>
        <v>0</v>
      </c>
      <c r="AH1721" s="99">
        <f t="shared" si="131"/>
        <v>0</v>
      </c>
      <c r="AI1721" s="99">
        <f>SUMIFS(通讯通路门店!$BB:$BB,通讯通路门店!$S:$S,$G1721)</f>
        <v>0</v>
      </c>
      <c r="AJ1721" s="99">
        <f>SUMIFS(通讯通路门店!$BE:$BE,通讯通路门店!$S:$S,$G1721)</f>
        <v>0</v>
      </c>
      <c r="AK1721" s="99">
        <f>SUMIFS(通讯通路门店!$BG:$BG,通讯通路门店!$S:$S,$G1721)</f>
        <v>0</v>
      </c>
      <c r="AL1721" s="99">
        <f>SUMIFS(通讯通路门店!$BC:$BC,通讯通路门店!$S:$S,$G1721)</f>
        <v>0</v>
      </c>
      <c r="AM1721" s="99">
        <f>SUMIFS(通讯通路门店!$BD:$BD,通讯通路门店!$S:$S,$G1721)</f>
        <v>0</v>
      </c>
      <c r="AN1721" s="99">
        <f>SUMIFS(通讯通路门店!$BF:$BF,通讯通路门店!$S:$S,$G1721)</f>
        <v>0</v>
      </c>
      <c r="AO1721" s="99">
        <f t="shared" si="132"/>
        <v>0</v>
      </c>
      <c r="AP1721" s="99">
        <f>SUMIFS(通讯通路门店!$K:$K,通讯通路门店!$S:$S,$G1721)</f>
        <v>0</v>
      </c>
      <c r="AQ1721" s="83"/>
      <c r="AR1721" s="99">
        <f>SUMIFS(通讯通路门店!$T:$T,通讯通路门店!$S:$S,$G1721)</f>
        <v>0</v>
      </c>
      <c r="AS1721" s="99">
        <f>SUMIFS(通讯通路门店!$U:$U,通讯通路门店!$S:$S,$G1721)</f>
        <v>0</v>
      </c>
      <c r="AT1721" s="99">
        <f>SUMIFS(通讯通路门店!$V:$V,通讯通路门店!$S:$S,$G1721)</f>
        <v>0</v>
      </c>
      <c r="AU1721" s="99">
        <f>SUMIFS(通讯通路门店!$W:$W,通讯通路门店!$S:$S,$G1721)</f>
        <v>0</v>
      </c>
      <c r="AV1721" s="99">
        <f>SUMIFS(通讯通路门店!$Z:$Z,通讯通路门店!$S:$S,$G1721)</f>
        <v>0</v>
      </c>
      <c r="AW1721" s="99">
        <f>SUMIFS(通讯通路门店!$AB:$AB,通讯通路门店!$S:$S,$G1721)</f>
        <v>0</v>
      </c>
      <c r="AX1721" s="99">
        <f>SUMIFS(通讯通路门店!$X:$X,通讯通路门店!$S:$S,$G1721)</f>
        <v>0</v>
      </c>
      <c r="AY1721" s="99">
        <f>SUMIFS(通讯通路门店!$Y:$Y,通讯通路门店!$S:$S,$G1721)</f>
        <v>0</v>
      </c>
      <c r="AZ1721" s="99">
        <f>SUMIFS(通讯通路门店!$AA:$AA,通讯通路门店!$S:$S,$G1721)</f>
        <v>0</v>
      </c>
      <c r="BA1721" s="99">
        <f t="shared" si="133"/>
        <v>0</v>
      </c>
      <c r="BB1721" s="99">
        <f t="shared" si="134"/>
        <v>0</v>
      </c>
      <c r="BC1721" s="99">
        <f>SUMIFS(通讯通路门店!$W:$W,通讯通路门店!$S:$S,$G1721,通讯通路门店!$J:$J,"荣耀体验店")+SUMIFS(通讯通路门店!$W:$W,通讯通路门店!$S:$S,$G1721,通讯通路门店!$J:$J,"荣耀授权专卖店")</f>
        <v>0</v>
      </c>
      <c r="BD1721" s="99">
        <f>SUMIFS(通讯通路门店!$Z:$Z,通讯通路门店!$S:$S,$G1721,通讯通路门店!$J:$J,"VIVO体验店")</f>
        <v>0</v>
      </c>
      <c r="BE1721" s="99">
        <f>SUMIFS(通讯通路门店!$AB:$AB,通讯通路门店!$S:$S,$G1721,通讯通路门店!$J:$J,"OPPO体验店")</f>
        <v>0</v>
      </c>
      <c r="BF1721" s="99">
        <f>SUMIFS(通讯通路门店!$X:$X,通讯通路门店!$S:$S,$G1721,通讯通路门店!$J:$J,"华为授权体验店")+SUMIFS(通讯通路门店!$AA:$AA,通讯通路门店!$S:$S,$G1721,通讯通路门店!$J:$J,"华为堡垒店")</f>
        <v>0</v>
      </c>
      <c r="BG1721" s="99">
        <f>SUMIFS(通讯通路门店!$Y:$Y,通讯通路门店!$S:$S,$G1721,通讯通路门店!$J:$J,"小米体验店")</f>
        <v>0</v>
      </c>
      <c r="BH1721" s="99">
        <f>SUMIFS(通讯通路门店!$AA:$AA,通讯通路门店!$S:$S,$G1721,通讯通路门店!$J:$J,"苹果体验店")</f>
        <v>0</v>
      </c>
      <c r="BI1721" s="99">
        <f>SUMIFS(通讯通路门店!$K:$K,通讯通路门店!$S:$S,$G1721,通讯通路门店!$J:$J,"其他品牌专卖店")</f>
        <v>0</v>
      </c>
      <c r="BJ1721" s="99">
        <f>SUMIFS(通讯通路门店!$AC:$AC,通讯通路门店!$S:$S,$G1721)</f>
        <v>0</v>
      </c>
      <c r="BK1721" s="99">
        <f>SUMIFS(通讯通路门店!$AD:$AD,通讯通路门店!$S:$S,$G1721)</f>
        <v>0</v>
      </c>
      <c r="BL1721" s="99">
        <f>SUMIFS(通讯通路门店!$AE:$AE,通讯通路门店!$S:$S,$G1721)</f>
        <v>0</v>
      </c>
      <c r="BM1721" s="99">
        <f>SUMIFS(通讯通路门店!$AF:$AF,通讯通路门店!$S:$S,$G1721)</f>
        <v>0</v>
      </c>
      <c r="BN1721" s="99">
        <f>SUMIFS(通讯通路门店!$AG:$AG,通讯通路门店!$S:$S,$G1721)</f>
        <v>0</v>
      </c>
      <c r="BO1721" s="99">
        <f>SUMIFS(通讯通路门店!$AH:$AH,通讯通路门店!$S:$S,$G1721)</f>
        <v>0</v>
      </c>
      <c r="BP1721" s="99">
        <f>SUMIFS(通讯通路门店!$AI:$AI,通讯通路门店!$S:$S,$G1721)</f>
        <v>0</v>
      </c>
      <c r="BQ1721" s="83"/>
    </row>
    <row r="1722" spans="1:69">
      <c r="A1722" s="99" t="str">
        <f>IFERROR(_xlfn.XLOOKUP($G1722,通讯通路门店!$S$4:$S$993931,通讯通路门店!$A$4:$A$993931,0,0),"")</f>
        <v>海南省</v>
      </c>
      <c r="B1722" s="99" t="str">
        <f>IFERROR(_xlfn.XLOOKUP($G1722,通讯通路门店!$S$4:$S$993931,通讯通路门店!$B$4:$B$993931,0,0),"")</f>
        <v>东方市</v>
      </c>
      <c r="C1722" s="99" t="str">
        <f>IFERROR(_xlfn.XLOOKUP($G1722,通讯通路门店!$S$4:$S$993931,通讯通路门店!$C$4:$C$993931,0,0),"")</f>
        <v>东方市</v>
      </c>
      <c r="D1722" s="99" t="str">
        <f>IFERROR(_xlfn.XLOOKUP($G1722,通讯通路门店!$S$4:$S$993931,通讯通路门店!$D$4:$D$993931,0,0),"")</f>
        <v>八所镇</v>
      </c>
      <c r="E1722" s="83"/>
      <c r="F1722" s="83"/>
      <c r="G1722" s="101"/>
      <c r="H1722" s="102">
        <f>IFERROR(_xlfn.XLOOKUP($G1722,通讯通路门店!$S$4:$S$993931,通讯通路门店!$R$4:$R$993931,0,0),"")</f>
        <v>0</v>
      </c>
      <c r="I1722" s="83"/>
      <c r="J1722" s="83"/>
      <c r="K1722" s="83"/>
      <c r="L1722" s="83"/>
      <c r="M1722" s="83"/>
      <c r="N1722" s="83"/>
      <c r="O1722" s="83"/>
      <c r="P1722" s="83"/>
      <c r="Q1722" s="83"/>
      <c r="R1722" s="83"/>
      <c r="S1722" s="83"/>
      <c r="T1722" s="83"/>
      <c r="U1722" s="99">
        <f>COUNTIF(通讯通路门店!$S:$S,$G1722)</f>
        <v>0</v>
      </c>
      <c r="V1722" s="99">
        <f>COUNTIFS(通讯通路门店!$S:$S,$G1722,通讯通路门店!$J:$J,"综合卖场")</f>
        <v>0</v>
      </c>
      <c r="W1722" s="99">
        <f>SUMIFS(通讯通路门店!$AJ:$AJ,通讯通路门店!$S:$S,通讯客户沙盘!$G1722)</f>
        <v>0</v>
      </c>
      <c r="X1722" s="99">
        <f t="shared" si="130"/>
        <v>0</v>
      </c>
      <c r="Y1722" s="99">
        <f>COUNTIFS(通讯通路门店!$S:$S,$G1722,通讯通路门店!$J:$J,"荣耀体验店")+COUNTIFS(通讯通路门店!$S:$S,$G1722,通讯通路门店!$J:$J,"荣耀授权专卖店")</f>
        <v>0</v>
      </c>
      <c r="Z1722" s="99">
        <f>COUNTIFS(通讯通路门店!$S:$S,$G1722,通讯通路门店!$J:$J,"VIVO体验店")</f>
        <v>0</v>
      </c>
      <c r="AA1722" s="99">
        <f>COUNTIFS(通讯通路门店!$S:$S,$G1722,通讯通路门店!$J:$J,"OPPO体验店")</f>
        <v>0</v>
      </c>
      <c r="AB1722" s="99">
        <f>COUNTIFS(通讯通路门店!$S:$S,$G1722,通讯通路门店!$J:$J,"华为授权体验店")+COUNTIFS(通讯通路门店!$S:$S,$G1722,通讯通路门店!$J:$J,"华为堡垒店")</f>
        <v>0</v>
      </c>
      <c r="AC1722" s="99">
        <f>COUNTIFS(通讯通路门店!$S:$S,$G1722,通讯通路门店!$J:$J,"小米体验店")</f>
        <v>0</v>
      </c>
      <c r="AD1722" s="99">
        <f>COUNTIFS(通讯通路门店!$S:$S,$G1722,通讯通路门店!$J:$J,"苹果体验店")</f>
        <v>0</v>
      </c>
      <c r="AE1722" s="99">
        <f>COUNTIFS(通讯通路门店!$S:$S,$G1722,通讯通路门店!$J:$J,"其他品牌专卖店")</f>
        <v>0</v>
      </c>
      <c r="AF1722" s="99">
        <f>SUMIFS(通讯通路门店!$BI:$BI,通讯通路门店!$S:$S,$G1722)</f>
        <v>0</v>
      </c>
      <c r="AG1722" s="99">
        <f>SUMIFS(通讯通路门店!$BH:$BH,通讯通路门店!$S:$S,$G1722)</f>
        <v>0</v>
      </c>
      <c r="AH1722" s="99">
        <f t="shared" si="131"/>
        <v>0</v>
      </c>
      <c r="AI1722" s="99">
        <f>SUMIFS(通讯通路门店!$BB:$BB,通讯通路门店!$S:$S,$G1722)</f>
        <v>0</v>
      </c>
      <c r="AJ1722" s="99">
        <f>SUMIFS(通讯通路门店!$BE:$BE,通讯通路门店!$S:$S,$G1722)</f>
        <v>0</v>
      </c>
      <c r="AK1722" s="99">
        <f>SUMIFS(通讯通路门店!$BG:$BG,通讯通路门店!$S:$S,$G1722)</f>
        <v>0</v>
      </c>
      <c r="AL1722" s="99">
        <f>SUMIFS(通讯通路门店!$BC:$BC,通讯通路门店!$S:$S,$G1722)</f>
        <v>0</v>
      </c>
      <c r="AM1722" s="99">
        <f>SUMIFS(通讯通路门店!$BD:$BD,通讯通路门店!$S:$S,$G1722)</f>
        <v>0</v>
      </c>
      <c r="AN1722" s="99">
        <f>SUMIFS(通讯通路门店!$BF:$BF,通讯通路门店!$S:$S,$G1722)</f>
        <v>0</v>
      </c>
      <c r="AO1722" s="99">
        <f t="shared" si="132"/>
        <v>0</v>
      </c>
      <c r="AP1722" s="99">
        <f>SUMIFS(通讯通路门店!$K:$K,通讯通路门店!$S:$S,$G1722)</f>
        <v>0</v>
      </c>
      <c r="AQ1722" s="83"/>
      <c r="AR1722" s="99">
        <f>SUMIFS(通讯通路门店!$T:$T,通讯通路门店!$S:$S,$G1722)</f>
        <v>0</v>
      </c>
      <c r="AS1722" s="99">
        <f>SUMIFS(通讯通路门店!$U:$U,通讯通路门店!$S:$S,$G1722)</f>
        <v>0</v>
      </c>
      <c r="AT1722" s="99">
        <f>SUMIFS(通讯通路门店!$V:$V,通讯通路门店!$S:$S,$G1722)</f>
        <v>0</v>
      </c>
      <c r="AU1722" s="99">
        <f>SUMIFS(通讯通路门店!$W:$W,通讯通路门店!$S:$S,$G1722)</f>
        <v>0</v>
      </c>
      <c r="AV1722" s="99">
        <f>SUMIFS(通讯通路门店!$Z:$Z,通讯通路门店!$S:$S,$G1722)</f>
        <v>0</v>
      </c>
      <c r="AW1722" s="99">
        <f>SUMIFS(通讯通路门店!$AB:$AB,通讯通路门店!$S:$S,$G1722)</f>
        <v>0</v>
      </c>
      <c r="AX1722" s="99">
        <f>SUMIFS(通讯通路门店!$X:$X,通讯通路门店!$S:$S,$G1722)</f>
        <v>0</v>
      </c>
      <c r="AY1722" s="99">
        <f>SUMIFS(通讯通路门店!$Y:$Y,通讯通路门店!$S:$S,$G1722)</f>
        <v>0</v>
      </c>
      <c r="AZ1722" s="99">
        <f>SUMIFS(通讯通路门店!$AA:$AA,通讯通路门店!$S:$S,$G1722)</f>
        <v>0</v>
      </c>
      <c r="BA1722" s="99">
        <f t="shared" si="133"/>
        <v>0</v>
      </c>
      <c r="BB1722" s="99">
        <f t="shared" si="134"/>
        <v>0</v>
      </c>
      <c r="BC1722" s="99">
        <f>SUMIFS(通讯通路门店!$W:$W,通讯通路门店!$S:$S,$G1722,通讯通路门店!$J:$J,"荣耀体验店")+SUMIFS(通讯通路门店!$W:$W,通讯通路门店!$S:$S,$G1722,通讯通路门店!$J:$J,"荣耀授权专卖店")</f>
        <v>0</v>
      </c>
      <c r="BD1722" s="99">
        <f>SUMIFS(通讯通路门店!$Z:$Z,通讯通路门店!$S:$S,$G1722,通讯通路门店!$J:$J,"VIVO体验店")</f>
        <v>0</v>
      </c>
      <c r="BE1722" s="99">
        <f>SUMIFS(通讯通路门店!$AB:$AB,通讯通路门店!$S:$S,$G1722,通讯通路门店!$J:$J,"OPPO体验店")</f>
        <v>0</v>
      </c>
      <c r="BF1722" s="99">
        <f>SUMIFS(通讯通路门店!$X:$X,通讯通路门店!$S:$S,$G1722,通讯通路门店!$J:$J,"华为授权体验店")+SUMIFS(通讯通路门店!$AA:$AA,通讯通路门店!$S:$S,$G1722,通讯通路门店!$J:$J,"华为堡垒店")</f>
        <v>0</v>
      </c>
      <c r="BG1722" s="99">
        <f>SUMIFS(通讯通路门店!$Y:$Y,通讯通路门店!$S:$S,$G1722,通讯通路门店!$J:$J,"小米体验店")</f>
        <v>0</v>
      </c>
      <c r="BH1722" s="99">
        <f>SUMIFS(通讯通路门店!$AA:$AA,通讯通路门店!$S:$S,$G1722,通讯通路门店!$J:$J,"苹果体验店")</f>
        <v>0</v>
      </c>
      <c r="BI1722" s="99">
        <f>SUMIFS(通讯通路门店!$K:$K,通讯通路门店!$S:$S,$G1722,通讯通路门店!$J:$J,"其他品牌专卖店")</f>
        <v>0</v>
      </c>
      <c r="BJ1722" s="99">
        <f>SUMIFS(通讯通路门店!$AC:$AC,通讯通路门店!$S:$S,$G1722)</f>
        <v>0</v>
      </c>
      <c r="BK1722" s="99">
        <f>SUMIFS(通讯通路门店!$AD:$AD,通讯通路门店!$S:$S,$G1722)</f>
        <v>0</v>
      </c>
      <c r="BL1722" s="99">
        <f>SUMIFS(通讯通路门店!$AE:$AE,通讯通路门店!$S:$S,$G1722)</f>
        <v>0</v>
      </c>
      <c r="BM1722" s="99">
        <f>SUMIFS(通讯通路门店!$AF:$AF,通讯通路门店!$S:$S,$G1722)</f>
        <v>0</v>
      </c>
      <c r="BN1722" s="99">
        <f>SUMIFS(通讯通路门店!$AG:$AG,通讯通路门店!$S:$S,$G1722)</f>
        <v>0</v>
      </c>
      <c r="BO1722" s="99">
        <f>SUMIFS(通讯通路门店!$AH:$AH,通讯通路门店!$S:$S,$G1722)</f>
        <v>0</v>
      </c>
      <c r="BP1722" s="99">
        <f>SUMIFS(通讯通路门店!$AI:$AI,通讯通路门店!$S:$S,$G1722)</f>
        <v>0</v>
      </c>
      <c r="BQ1722" s="83"/>
    </row>
    <row r="1723" spans="1:69">
      <c r="A1723" s="99" t="str">
        <f>IFERROR(_xlfn.XLOOKUP($G1723,通讯通路门店!$S$4:$S$993931,通讯通路门店!$A$4:$A$993931,0,0),"")</f>
        <v>海南省</v>
      </c>
      <c r="B1723" s="99" t="str">
        <f>IFERROR(_xlfn.XLOOKUP($G1723,通讯通路门店!$S$4:$S$993931,通讯通路门店!$B$4:$B$993931,0,0),"")</f>
        <v>东方市</v>
      </c>
      <c r="C1723" s="99" t="str">
        <f>IFERROR(_xlfn.XLOOKUP($G1723,通讯通路门店!$S$4:$S$993931,通讯通路门店!$C$4:$C$993931,0,0),"")</f>
        <v>东方市</v>
      </c>
      <c r="D1723" s="99" t="str">
        <f>IFERROR(_xlfn.XLOOKUP($G1723,通讯通路门店!$S$4:$S$993931,通讯通路门店!$D$4:$D$993931,0,0),"")</f>
        <v>八所镇</v>
      </c>
      <c r="E1723" s="83"/>
      <c r="F1723" s="83"/>
      <c r="G1723" s="101"/>
      <c r="H1723" s="102">
        <f>IFERROR(_xlfn.XLOOKUP($G1723,通讯通路门店!$S$4:$S$993931,通讯通路门店!$R$4:$R$993931,0,0),"")</f>
        <v>0</v>
      </c>
      <c r="I1723" s="83"/>
      <c r="J1723" s="83"/>
      <c r="K1723" s="83"/>
      <c r="L1723" s="83"/>
      <c r="M1723" s="83"/>
      <c r="N1723" s="83"/>
      <c r="O1723" s="83"/>
      <c r="P1723" s="83"/>
      <c r="Q1723" s="83"/>
      <c r="R1723" s="83"/>
      <c r="S1723" s="83"/>
      <c r="T1723" s="83"/>
      <c r="U1723" s="99">
        <f>COUNTIF(通讯通路门店!$S:$S,$G1723)</f>
        <v>0</v>
      </c>
      <c r="V1723" s="99">
        <f>COUNTIFS(通讯通路门店!$S:$S,$G1723,通讯通路门店!$J:$J,"综合卖场")</f>
        <v>0</v>
      </c>
      <c r="W1723" s="99">
        <f>SUMIFS(通讯通路门店!$AJ:$AJ,通讯通路门店!$S:$S,通讯客户沙盘!$G1723)</f>
        <v>0</v>
      </c>
      <c r="X1723" s="99">
        <f t="shared" si="130"/>
        <v>0</v>
      </c>
      <c r="Y1723" s="99">
        <f>COUNTIFS(通讯通路门店!$S:$S,$G1723,通讯通路门店!$J:$J,"荣耀体验店")+COUNTIFS(通讯通路门店!$S:$S,$G1723,通讯通路门店!$J:$J,"荣耀授权专卖店")</f>
        <v>0</v>
      </c>
      <c r="Z1723" s="99">
        <f>COUNTIFS(通讯通路门店!$S:$S,$G1723,通讯通路门店!$J:$J,"VIVO体验店")</f>
        <v>0</v>
      </c>
      <c r="AA1723" s="99">
        <f>COUNTIFS(通讯通路门店!$S:$S,$G1723,通讯通路门店!$J:$J,"OPPO体验店")</f>
        <v>0</v>
      </c>
      <c r="AB1723" s="99">
        <f>COUNTIFS(通讯通路门店!$S:$S,$G1723,通讯通路门店!$J:$J,"华为授权体验店")+COUNTIFS(通讯通路门店!$S:$S,$G1723,通讯通路门店!$J:$J,"华为堡垒店")</f>
        <v>0</v>
      </c>
      <c r="AC1723" s="99">
        <f>COUNTIFS(通讯通路门店!$S:$S,$G1723,通讯通路门店!$J:$J,"小米体验店")</f>
        <v>0</v>
      </c>
      <c r="AD1723" s="99">
        <f>COUNTIFS(通讯通路门店!$S:$S,$G1723,通讯通路门店!$J:$J,"苹果体验店")</f>
        <v>0</v>
      </c>
      <c r="AE1723" s="99">
        <f>COUNTIFS(通讯通路门店!$S:$S,$G1723,通讯通路门店!$J:$J,"其他品牌专卖店")</f>
        <v>0</v>
      </c>
      <c r="AF1723" s="99">
        <f>SUMIFS(通讯通路门店!$BI:$BI,通讯通路门店!$S:$S,$G1723)</f>
        <v>0</v>
      </c>
      <c r="AG1723" s="99">
        <f>SUMIFS(通讯通路门店!$BH:$BH,通讯通路门店!$S:$S,$G1723)</f>
        <v>0</v>
      </c>
      <c r="AH1723" s="99">
        <f t="shared" si="131"/>
        <v>0</v>
      </c>
      <c r="AI1723" s="99">
        <f>SUMIFS(通讯通路门店!$BB:$BB,通讯通路门店!$S:$S,$G1723)</f>
        <v>0</v>
      </c>
      <c r="AJ1723" s="99">
        <f>SUMIFS(通讯通路门店!$BE:$BE,通讯通路门店!$S:$S,$G1723)</f>
        <v>0</v>
      </c>
      <c r="AK1723" s="99">
        <f>SUMIFS(通讯通路门店!$BG:$BG,通讯通路门店!$S:$S,$G1723)</f>
        <v>0</v>
      </c>
      <c r="AL1723" s="99">
        <f>SUMIFS(通讯通路门店!$BC:$BC,通讯通路门店!$S:$S,$G1723)</f>
        <v>0</v>
      </c>
      <c r="AM1723" s="99">
        <f>SUMIFS(通讯通路门店!$BD:$BD,通讯通路门店!$S:$S,$G1723)</f>
        <v>0</v>
      </c>
      <c r="AN1723" s="99">
        <f>SUMIFS(通讯通路门店!$BF:$BF,通讯通路门店!$S:$S,$G1723)</f>
        <v>0</v>
      </c>
      <c r="AO1723" s="99">
        <f t="shared" si="132"/>
        <v>0</v>
      </c>
      <c r="AP1723" s="99">
        <f>SUMIFS(通讯通路门店!$K:$K,通讯通路门店!$S:$S,$G1723)</f>
        <v>0</v>
      </c>
      <c r="AQ1723" s="83"/>
      <c r="AR1723" s="99">
        <f>SUMIFS(通讯通路门店!$T:$T,通讯通路门店!$S:$S,$G1723)</f>
        <v>0</v>
      </c>
      <c r="AS1723" s="99">
        <f>SUMIFS(通讯通路门店!$U:$U,通讯通路门店!$S:$S,$G1723)</f>
        <v>0</v>
      </c>
      <c r="AT1723" s="99">
        <f>SUMIFS(通讯通路门店!$V:$V,通讯通路门店!$S:$S,$G1723)</f>
        <v>0</v>
      </c>
      <c r="AU1723" s="99">
        <f>SUMIFS(通讯通路门店!$W:$W,通讯通路门店!$S:$S,$G1723)</f>
        <v>0</v>
      </c>
      <c r="AV1723" s="99">
        <f>SUMIFS(通讯通路门店!$Z:$Z,通讯通路门店!$S:$S,$G1723)</f>
        <v>0</v>
      </c>
      <c r="AW1723" s="99">
        <f>SUMIFS(通讯通路门店!$AB:$AB,通讯通路门店!$S:$S,$G1723)</f>
        <v>0</v>
      </c>
      <c r="AX1723" s="99">
        <f>SUMIFS(通讯通路门店!$X:$X,通讯通路门店!$S:$S,$G1723)</f>
        <v>0</v>
      </c>
      <c r="AY1723" s="99">
        <f>SUMIFS(通讯通路门店!$Y:$Y,通讯通路门店!$S:$S,$G1723)</f>
        <v>0</v>
      </c>
      <c r="AZ1723" s="99">
        <f>SUMIFS(通讯通路门店!$AA:$AA,通讯通路门店!$S:$S,$G1723)</f>
        <v>0</v>
      </c>
      <c r="BA1723" s="99">
        <f t="shared" si="133"/>
        <v>0</v>
      </c>
      <c r="BB1723" s="99">
        <f t="shared" si="134"/>
        <v>0</v>
      </c>
      <c r="BC1723" s="99">
        <f>SUMIFS(通讯通路门店!$W:$W,通讯通路门店!$S:$S,$G1723,通讯通路门店!$J:$J,"荣耀体验店")+SUMIFS(通讯通路门店!$W:$W,通讯通路门店!$S:$S,$G1723,通讯通路门店!$J:$J,"荣耀授权专卖店")</f>
        <v>0</v>
      </c>
      <c r="BD1723" s="99">
        <f>SUMIFS(通讯通路门店!$Z:$Z,通讯通路门店!$S:$S,$G1723,通讯通路门店!$J:$J,"VIVO体验店")</f>
        <v>0</v>
      </c>
      <c r="BE1723" s="99">
        <f>SUMIFS(通讯通路门店!$AB:$AB,通讯通路门店!$S:$S,$G1723,通讯通路门店!$J:$J,"OPPO体验店")</f>
        <v>0</v>
      </c>
      <c r="BF1723" s="99">
        <f>SUMIFS(通讯通路门店!$X:$X,通讯通路门店!$S:$S,$G1723,通讯通路门店!$J:$J,"华为授权体验店")+SUMIFS(通讯通路门店!$AA:$AA,通讯通路门店!$S:$S,$G1723,通讯通路门店!$J:$J,"华为堡垒店")</f>
        <v>0</v>
      </c>
      <c r="BG1723" s="99">
        <f>SUMIFS(通讯通路门店!$Y:$Y,通讯通路门店!$S:$S,$G1723,通讯通路门店!$J:$J,"小米体验店")</f>
        <v>0</v>
      </c>
      <c r="BH1723" s="99">
        <f>SUMIFS(通讯通路门店!$AA:$AA,通讯通路门店!$S:$S,$G1723,通讯通路门店!$J:$J,"苹果体验店")</f>
        <v>0</v>
      </c>
      <c r="BI1723" s="99">
        <f>SUMIFS(通讯通路门店!$K:$K,通讯通路门店!$S:$S,$G1723,通讯通路门店!$J:$J,"其他品牌专卖店")</f>
        <v>0</v>
      </c>
      <c r="BJ1723" s="99">
        <f>SUMIFS(通讯通路门店!$AC:$AC,通讯通路门店!$S:$S,$G1723)</f>
        <v>0</v>
      </c>
      <c r="BK1723" s="99">
        <f>SUMIFS(通讯通路门店!$AD:$AD,通讯通路门店!$S:$S,$G1723)</f>
        <v>0</v>
      </c>
      <c r="BL1723" s="99">
        <f>SUMIFS(通讯通路门店!$AE:$AE,通讯通路门店!$S:$S,$G1723)</f>
        <v>0</v>
      </c>
      <c r="BM1723" s="99">
        <f>SUMIFS(通讯通路门店!$AF:$AF,通讯通路门店!$S:$S,$G1723)</f>
        <v>0</v>
      </c>
      <c r="BN1723" s="99">
        <f>SUMIFS(通讯通路门店!$AG:$AG,通讯通路门店!$S:$S,$G1723)</f>
        <v>0</v>
      </c>
      <c r="BO1723" s="99">
        <f>SUMIFS(通讯通路门店!$AH:$AH,通讯通路门店!$S:$S,$G1723)</f>
        <v>0</v>
      </c>
      <c r="BP1723" s="99">
        <f>SUMIFS(通讯通路门店!$AI:$AI,通讯通路门店!$S:$S,$G1723)</f>
        <v>0</v>
      </c>
      <c r="BQ1723" s="83"/>
    </row>
    <row r="1724" spans="1:69">
      <c r="A1724" s="99" t="str">
        <f>IFERROR(_xlfn.XLOOKUP($G1724,通讯通路门店!$S$4:$S$993931,通讯通路门店!$A$4:$A$993931,0,0),"")</f>
        <v>海南省</v>
      </c>
      <c r="B1724" s="99" t="str">
        <f>IFERROR(_xlfn.XLOOKUP($G1724,通讯通路门店!$S$4:$S$993931,通讯通路门店!$B$4:$B$993931,0,0),"")</f>
        <v>东方市</v>
      </c>
      <c r="C1724" s="99" t="str">
        <f>IFERROR(_xlfn.XLOOKUP($G1724,通讯通路门店!$S$4:$S$993931,通讯通路门店!$C$4:$C$993931,0,0),"")</f>
        <v>东方市</v>
      </c>
      <c r="D1724" s="99" t="str">
        <f>IFERROR(_xlfn.XLOOKUP($G1724,通讯通路门店!$S$4:$S$993931,通讯通路门店!$D$4:$D$993931,0,0),"")</f>
        <v>八所镇</v>
      </c>
      <c r="E1724" s="83"/>
      <c r="F1724" s="83"/>
      <c r="G1724" s="101"/>
      <c r="H1724" s="102">
        <f>IFERROR(_xlfn.XLOOKUP($G1724,通讯通路门店!$S$4:$S$993931,通讯通路门店!$R$4:$R$993931,0,0),"")</f>
        <v>0</v>
      </c>
      <c r="I1724" s="83"/>
      <c r="J1724" s="83"/>
      <c r="K1724" s="83"/>
      <c r="L1724" s="83"/>
      <c r="M1724" s="83"/>
      <c r="N1724" s="83"/>
      <c r="O1724" s="83"/>
      <c r="P1724" s="83"/>
      <c r="Q1724" s="83"/>
      <c r="R1724" s="83"/>
      <c r="S1724" s="83"/>
      <c r="T1724" s="83"/>
      <c r="U1724" s="99">
        <f>COUNTIF(通讯通路门店!$S:$S,$G1724)</f>
        <v>0</v>
      </c>
      <c r="V1724" s="99">
        <f>COUNTIFS(通讯通路门店!$S:$S,$G1724,通讯通路门店!$J:$J,"综合卖场")</f>
        <v>0</v>
      </c>
      <c r="W1724" s="99">
        <f>SUMIFS(通讯通路门店!$AJ:$AJ,通讯通路门店!$S:$S,通讯客户沙盘!$G1724)</f>
        <v>0</v>
      </c>
      <c r="X1724" s="99">
        <f t="shared" si="130"/>
        <v>0</v>
      </c>
      <c r="Y1724" s="99">
        <f>COUNTIFS(通讯通路门店!$S:$S,$G1724,通讯通路门店!$J:$J,"荣耀体验店")+COUNTIFS(通讯通路门店!$S:$S,$G1724,通讯通路门店!$J:$J,"荣耀授权专卖店")</f>
        <v>0</v>
      </c>
      <c r="Z1724" s="99">
        <f>COUNTIFS(通讯通路门店!$S:$S,$G1724,通讯通路门店!$J:$J,"VIVO体验店")</f>
        <v>0</v>
      </c>
      <c r="AA1724" s="99">
        <f>COUNTIFS(通讯通路门店!$S:$S,$G1724,通讯通路门店!$J:$J,"OPPO体验店")</f>
        <v>0</v>
      </c>
      <c r="AB1724" s="99">
        <f>COUNTIFS(通讯通路门店!$S:$S,$G1724,通讯通路门店!$J:$J,"华为授权体验店")+COUNTIFS(通讯通路门店!$S:$S,$G1724,通讯通路门店!$J:$J,"华为堡垒店")</f>
        <v>0</v>
      </c>
      <c r="AC1724" s="99">
        <f>COUNTIFS(通讯通路门店!$S:$S,$G1724,通讯通路门店!$J:$J,"小米体验店")</f>
        <v>0</v>
      </c>
      <c r="AD1724" s="99">
        <f>COUNTIFS(通讯通路门店!$S:$S,$G1724,通讯通路门店!$J:$J,"苹果体验店")</f>
        <v>0</v>
      </c>
      <c r="AE1724" s="99">
        <f>COUNTIFS(通讯通路门店!$S:$S,$G1724,通讯通路门店!$J:$J,"其他品牌专卖店")</f>
        <v>0</v>
      </c>
      <c r="AF1724" s="99">
        <f>SUMIFS(通讯通路门店!$BI:$BI,通讯通路门店!$S:$S,$G1724)</f>
        <v>0</v>
      </c>
      <c r="AG1724" s="99">
        <f>SUMIFS(通讯通路门店!$BH:$BH,通讯通路门店!$S:$S,$G1724)</f>
        <v>0</v>
      </c>
      <c r="AH1724" s="99">
        <f t="shared" si="131"/>
        <v>0</v>
      </c>
      <c r="AI1724" s="99">
        <f>SUMIFS(通讯通路门店!$BB:$BB,通讯通路门店!$S:$S,$G1724)</f>
        <v>0</v>
      </c>
      <c r="AJ1724" s="99">
        <f>SUMIFS(通讯通路门店!$BE:$BE,通讯通路门店!$S:$S,$G1724)</f>
        <v>0</v>
      </c>
      <c r="AK1724" s="99">
        <f>SUMIFS(通讯通路门店!$BG:$BG,通讯通路门店!$S:$S,$G1724)</f>
        <v>0</v>
      </c>
      <c r="AL1724" s="99">
        <f>SUMIFS(通讯通路门店!$BC:$BC,通讯通路门店!$S:$S,$G1724)</f>
        <v>0</v>
      </c>
      <c r="AM1724" s="99">
        <f>SUMIFS(通讯通路门店!$BD:$BD,通讯通路门店!$S:$S,$G1724)</f>
        <v>0</v>
      </c>
      <c r="AN1724" s="99">
        <f>SUMIFS(通讯通路门店!$BF:$BF,通讯通路门店!$S:$S,$G1724)</f>
        <v>0</v>
      </c>
      <c r="AO1724" s="99">
        <f t="shared" si="132"/>
        <v>0</v>
      </c>
      <c r="AP1724" s="99">
        <f>SUMIFS(通讯通路门店!$K:$K,通讯通路门店!$S:$S,$G1724)</f>
        <v>0</v>
      </c>
      <c r="AQ1724" s="83"/>
      <c r="AR1724" s="99">
        <f>SUMIFS(通讯通路门店!$T:$T,通讯通路门店!$S:$S,$G1724)</f>
        <v>0</v>
      </c>
      <c r="AS1724" s="99">
        <f>SUMIFS(通讯通路门店!$U:$U,通讯通路门店!$S:$S,$G1724)</f>
        <v>0</v>
      </c>
      <c r="AT1724" s="99">
        <f>SUMIFS(通讯通路门店!$V:$V,通讯通路门店!$S:$S,$G1724)</f>
        <v>0</v>
      </c>
      <c r="AU1724" s="99">
        <f>SUMIFS(通讯通路门店!$W:$W,通讯通路门店!$S:$S,$G1724)</f>
        <v>0</v>
      </c>
      <c r="AV1724" s="99">
        <f>SUMIFS(通讯通路门店!$Z:$Z,通讯通路门店!$S:$S,$G1724)</f>
        <v>0</v>
      </c>
      <c r="AW1724" s="99">
        <f>SUMIFS(通讯通路门店!$AB:$AB,通讯通路门店!$S:$S,$G1724)</f>
        <v>0</v>
      </c>
      <c r="AX1724" s="99">
        <f>SUMIFS(通讯通路门店!$X:$X,通讯通路门店!$S:$S,$G1724)</f>
        <v>0</v>
      </c>
      <c r="AY1724" s="99">
        <f>SUMIFS(通讯通路门店!$Y:$Y,通讯通路门店!$S:$S,$G1724)</f>
        <v>0</v>
      </c>
      <c r="AZ1724" s="99">
        <f>SUMIFS(通讯通路门店!$AA:$AA,通讯通路门店!$S:$S,$G1724)</f>
        <v>0</v>
      </c>
      <c r="BA1724" s="99">
        <f t="shared" si="133"/>
        <v>0</v>
      </c>
      <c r="BB1724" s="99">
        <f t="shared" si="134"/>
        <v>0</v>
      </c>
      <c r="BC1724" s="99">
        <f>SUMIFS(通讯通路门店!$W:$W,通讯通路门店!$S:$S,$G1724,通讯通路门店!$J:$J,"荣耀体验店")+SUMIFS(通讯通路门店!$W:$W,通讯通路门店!$S:$S,$G1724,通讯通路门店!$J:$J,"荣耀授权专卖店")</f>
        <v>0</v>
      </c>
      <c r="BD1724" s="99">
        <f>SUMIFS(通讯通路门店!$Z:$Z,通讯通路门店!$S:$S,$G1724,通讯通路门店!$J:$J,"VIVO体验店")</f>
        <v>0</v>
      </c>
      <c r="BE1724" s="99">
        <f>SUMIFS(通讯通路门店!$AB:$AB,通讯通路门店!$S:$S,$G1724,通讯通路门店!$J:$J,"OPPO体验店")</f>
        <v>0</v>
      </c>
      <c r="BF1724" s="99">
        <f>SUMIFS(通讯通路门店!$X:$X,通讯通路门店!$S:$S,$G1724,通讯通路门店!$J:$J,"华为授权体验店")+SUMIFS(通讯通路门店!$AA:$AA,通讯通路门店!$S:$S,$G1724,通讯通路门店!$J:$J,"华为堡垒店")</f>
        <v>0</v>
      </c>
      <c r="BG1724" s="99">
        <f>SUMIFS(通讯通路门店!$Y:$Y,通讯通路门店!$S:$S,$G1724,通讯通路门店!$J:$J,"小米体验店")</f>
        <v>0</v>
      </c>
      <c r="BH1724" s="99">
        <f>SUMIFS(通讯通路门店!$AA:$AA,通讯通路门店!$S:$S,$G1724,通讯通路门店!$J:$J,"苹果体验店")</f>
        <v>0</v>
      </c>
      <c r="BI1724" s="99">
        <f>SUMIFS(通讯通路门店!$K:$K,通讯通路门店!$S:$S,$G1724,通讯通路门店!$J:$J,"其他品牌专卖店")</f>
        <v>0</v>
      </c>
      <c r="BJ1724" s="99">
        <f>SUMIFS(通讯通路门店!$AC:$AC,通讯通路门店!$S:$S,$G1724)</f>
        <v>0</v>
      </c>
      <c r="BK1724" s="99">
        <f>SUMIFS(通讯通路门店!$AD:$AD,通讯通路门店!$S:$S,$G1724)</f>
        <v>0</v>
      </c>
      <c r="BL1724" s="99">
        <f>SUMIFS(通讯通路门店!$AE:$AE,通讯通路门店!$S:$S,$G1724)</f>
        <v>0</v>
      </c>
      <c r="BM1724" s="99">
        <f>SUMIFS(通讯通路门店!$AF:$AF,通讯通路门店!$S:$S,$G1724)</f>
        <v>0</v>
      </c>
      <c r="BN1724" s="99">
        <f>SUMIFS(通讯通路门店!$AG:$AG,通讯通路门店!$S:$S,$G1724)</f>
        <v>0</v>
      </c>
      <c r="BO1724" s="99">
        <f>SUMIFS(通讯通路门店!$AH:$AH,通讯通路门店!$S:$S,$G1724)</f>
        <v>0</v>
      </c>
      <c r="BP1724" s="99">
        <f>SUMIFS(通讯通路门店!$AI:$AI,通讯通路门店!$S:$S,$G1724)</f>
        <v>0</v>
      </c>
      <c r="BQ1724" s="83"/>
    </row>
    <row r="1725" spans="1:69">
      <c r="A1725" s="99" t="str">
        <f>IFERROR(_xlfn.XLOOKUP($G1725,通讯通路门店!$S$4:$S$993931,通讯通路门店!$A$4:$A$993931,0,0),"")</f>
        <v>海南省</v>
      </c>
      <c r="B1725" s="99" t="str">
        <f>IFERROR(_xlfn.XLOOKUP($G1725,通讯通路门店!$S$4:$S$993931,通讯通路门店!$B$4:$B$993931,0,0),"")</f>
        <v>东方市</v>
      </c>
      <c r="C1725" s="99" t="str">
        <f>IFERROR(_xlfn.XLOOKUP($G1725,通讯通路门店!$S$4:$S$993931,通讯通路门店!$C$4:$C$993931,0,0),"")</f>
        <v>东方市</v>
      </c>
      <c r="D1725" s="99" t="str">
        <f>IFERROR(_xlfn.XLOOKUP($G1725,通讯通路门店!$S$4:$S$993931,通讯通路门店!$D$4:$D$993931,0,0),"")</f>
        <v>八所镇</v>
      </c>
      <c r="E1725" s="83"/>
      <c r="F1725" s="83"/>
      <c r="G1725" s="101"/>
      <c r="H1725" s="102">
        <f>IFERROR(_xlfn.XLOOKUP($G1725,通讯通路门店!$S$4:$S$993931,通讯通路门店!$R$4:$R$993931,0,0),"")</f>
        <v>0</v>
      </c>
      <c r="I1725" s="83"/>
      <c r="J1725" s="83"/>
      <c r="K1725" s="83"/>
      <c r="L1725" s="83"/>
      <c r="M1725" s="83"/>
      <c r="N1725" s="83"/>
      <c r="O1725" s="83"/>
      <c r="P1725" s="83"/>
      <c r="Q1725" s="83"/>
      <c r="R1725" s="83"/>
      <c r="S1725" s="83"/>
      <c r="T1725" s="83"/>
      <c r="U1725" s="99">
        <f>COUNTIF(通讯通路门店!$S:$S,$G1725)</f>
        <v>0</v>
      </c>
      <c r="V1725" s="99">
        <f>COUNTIFS(通讯通路门店!$S:$S,$G1725,通讯通路门店!$J:$J,"综合卖场")</f>
        <v>0</v>
      </c>
      <c r="W1725" s="99">
        <f>SUMIFS(通讯通路门店!$AJ:$AJ,通讯通路门店!$S:$S,通讯客户沙盘!$G1725)</f>
        <v>0</v>
      </c>
      <c r="X1725" s="99">
        <f t="shared" si="130"/>
        <v>0</v>
      </c>
      <c r="Y1725" s="99">
        <f>COUNTIFS(通讯通路门店!$S:$S,$G1725,通讯通路门店!$J:$J,"荣耀体验店")+COUNTIFS(通讯通路门店!$S:$S,$G1725,通讯通路门店!$J:$J,"荣耀授权专卖店")</f>
        <v>0</v>
      </c>
      <c r="Z1725" s="99">
        <f>COUNTIFS(通讯通路门店!$S:$S,$G1725,通讯通路门店!$J:$J,"VIVO体验店")</f>
        <v>0</v>
      </c>
      <c r="AA1725" s="99">
        <f>COUNTIFS(通讯通路门店!$S:$S,$G1725,通讯通路门店!$J:$J,"OPPO体验店")</f>
        <v>0</v>
      </c>
      <c r="AB1725" s="99">
        <f>COUNTIFS(通讯通路门店!$S:$S,$G1725,通讯通路门店!$J:$J,"华为授权体验店")+COUNTIFS(通讯通路门店!$S:$S,$G1725,通讯通路门店!$J:$J,"华为堡垒店")</f>
        <v>0</v>
      </c>
      <c r="AC1725" s="99">
        <f>COUNTIFS(通讯通路门店!$S:$S,$G1725,通讯通路门店!$J:$J,"小米体验店")</f>
        <v>0</v>
      </c>
      <c r="AD1725" s="99">
        <f>COUNTIFS(通讯通路门店!$S:$S,$G1725,通讯通路门店!$J:$J,"苹果体验店")</f>
        <v>0</v>
      </c>
      <c r="AE1725" s="99">
        <f>COUNTIFS(通讯通路门店!$S:$S,$G1725,通讯通路门店!$J:$J,"其他品牌专卖店")</f>
        <v>0</v>
      </c>
      <c r="AF1725" s="99">
        <f>SUMIFS(通讯通路门店!$BI:$BI,通讯通路门店!$S:$S,$G1725)</f>
        <v>0</v>
      </c>
      <c r="AG1725" s="99">
        <f>SUMIFS(通讯通路门店!$BH:$BH,通讯通路门店!$S:$S,$G1725)</f>
        <v>0</v>
      </c>
      <c r="AH1725" s="99">
        <f t="shared" si="131"/>
        <v>0</v>
      </c>
      <c r="AI1725" s="99">
        <f>SUMIFS(通讯通路门店!$BB:$BB,通讯通路门店!$S:$S,$G1725)</f>
        <v>0</v>
      </c>
      <c r="AJ1725" s="99">
        <f>SUMIFS(通讯通路门店!$BE:$BE,通讯通路门店!$S:$S,$G1725)</f>
        <v>0</v>
      </c>
      <c r="AK1725" s="99">
        <f>SUMIFS(通讯通路门店!$BG:$BG,通讯通路门店!$S:$S,$G1725)</f>
        <v>0</v>
      </c>
      <c r="AL1725" s="99">
        <f>SUMIFS(通讯通路门店!$BC:$BC,通讯通路门店!$S:$S,$G1725)</f>
        <v>0</v>
      </c>
      <c r="AM1725" s="99">
        <f>SUMIFS(通讯通路门店!$BD:$BD,通讯通路门店!$S:$S,$G1725)</f>
        <v>0</v>
      </c>
      <c r="AN1725" s="99">
        <f>SUMIFS(通讯通路门店!$BF:$BF,通讯通路门店!$S:$S,$G1725)</f>
        <v>0</v>
      </c>
      <c r="AO1725" s="99">
        <f t="shared" si="132"/>
        <v>0</v>
      </c>
      <c r="AP1725" s="99">
        <f>SUMIFS(通讯通路门店!$K:$K,通讯通路门店!$S:$S,$G1725)</f>
        <v>0</v>
      </c>
      <c r="AQ1725" s="83"/>
      <c r="AR1725" s="99">
        <f>SUMIFS(通讯通路门店!$T:$T,通讯通路门店!$S:$S,$G1725)</f>
        <v>0</v>
      </c>
      <c r="AS1725" s="99">
        <f>SUMIFS(通讯通路门店!$U:$U,通讯通路门店!$S:$S,$G1725)</f>
        <v>0</v>
      </c>
      <c r="AT1725" s="99">
        <f>SUMIFS(通讯通路门店!$V:$V,通讯通路门店!$S:$S,$G1725)</f>
        <v>0</v>
      </c>
      <c r="AU1725" s="99">
        <f>SUMIFS(通讯通路门店!$W:$W,通讯通路门店!$S:$S,$G1725)</f>
        <v>0</v>
      </c>
      <c r="AV1725" s="99">
        <f>SUMIFS(通讯通路门店!$Z:$Z,通讯通路门店!$S:$S,$G1725)</f>
        <v>0</v>
      </c>
      <c r="AW1725" s="99">
        <f>SUMIFS(通讯通路门店!$AB:$AB,通讯通路门店!$S:$S,$G1725)</f>
        <v>0</v>
      </c>
      <c r="AX1725" s="99">
        <f>SUMIFS(通讯通路门店!$X:$X,通讯通路门店!$S:$S,$G1725)</f>
        <v>0</v>
      </c>
      <c r="AY1725" s="99">
        <f>SUMIFS(通讯通路门店!$Y:$Y,通讯通路门店!$S:$S,$G1725)</f>
        <v>0</v>
      </c>
      <c r="AZ1725" s="99">
        <f>SUMIFS(通讯通路门店!$AA:$AA,通讯通路门店!$S:$S,$G1725)</f>
        <v>0</v>
      </c>
      <c r="BA1725" s="99">
        <f t="shared" si="133"/>
        <v>0</v>
      </c>
      <c r="BB1725" s="99">
        <f t="shared" si="134"/>
        <v>0</v>
      </c>
      <c r="BC1725" s="99">
        <f>SUMIFS(通讯通路门店!$W:$W,通讯通路门店!$S:$S,$G1725,通讯通路门店!$J:$J,"荣耀体验店")+SUMIFS(通讯通路门店!$W:$W,通讯通路门店!$S:$S,$G1725,通讯通路门店!$J:$J,"荣耀授权专卖店")</f>
        <v>0</v>
      </c>
      <c r="BD1725" s="99">
        <f>SUMIFS(通讯通路门店!$Z:$Z,通讯通路门店!$S:$S,$G1725,通讯通路门店!$J:$J,"VIVO体验店")</f>
        <v>0</v>
      </c>
      <c r="BE1725" s="99">
        <f>SUMIFS(通讯通路门店!$AB:$AB,通讯通路门店!$S:$S,$G1725,通讯通路门店!$J:$J,"OPPO体验店")</f>
        <v>0</v>
      </c>
      <c r="BF1725" s="99">
        <f>SUMIFS(通讯通路门店!$X:$X,通讯通路门店!$S:$S,$G1725,通讯通路门店!$J:$J,"华为授权体验店")+SUMIFS(通讯通路门店!$AA:$AA,通讯通路门店!$S:$S,$G1725,通讯通路门店!$J:$J,"华为堡垒店")</f>
        <v>0</v>
      </c>
      <c r="BG1725" s="99">
        <f>SUMIFS(通讯通路门店!$Y:$Y,通讯通路门店!$S:$S,$G1725,通讯通路门店!$J:$J,"小米体验店")</f>
        <v>0</v>
      </c>
      <c r="BH1725" s="99">
        <f>SUMIFS(通讯通路门店!$AA:$AA,通讯通路门店!$S:$S,$G1725,通讯通路门店!$J:$J,"苹果体验店")</f>
        <v>0</v>
      </c>
      <c r="BI1725" s="99">
        <f>SUMIFS(通讯通路门店!$K:$K,通讯通路门店!$S:$S,$G1725,通讯通路门店!$J:$J,"其他品牌专卖店")</f>
        <v>0</v>
      </c>
      <c r="BJ1725" s="99">
        <f>SUMIFS(通讯通路门店!$AC:$AC,通讯通路门店!$S:$S,$G1725)</f>
        <v>0</v>
      </c>
      <c r="BK1725" s="99">
        <f>SUMIFS(通讯通路门店!$AD:$AD,通讯通路门店!$S:$S,$G1725)</f>
        <v>0</v>
      </c>
      <c r="BL1725" s="99">
        <f>SUMIFS(通讯通路门店!$AE:$AE,通讯通路门店!$S:$S,$G1725)</f>
        <v>0</v>
      </c>
      <c r="BM1725" s="99">
        <f>SUMIFS(通讯通路门店!$AF:$AF,通讯通路门店!$S:$S,$G1725)</f>
        <v>0</v>
      </c>
      <c r="BN1725" s="99">
        <f>SUMIFS(通讯通路门店!$AG:$AG,通讯通路门店!$S:$S,$G1725)</f>
        <v>0</v>
      </c>
      <c r="BO1725" s="99">
        <f>SUMIFS(通讯通路门店!$AH:$AH,通讯通路门店!$S:$S,$G1725)</f>
        <v>0</v>
      </c>
      <c r="BP1725" s="99">
        <f>SUMIFS(通讯通路门店!$AI:$AI,通讯通路门店!$S:$S,$G1725)</f>
        <v>0</v>
      </c>
      <c r="BQ1725" s="83"/>
    </row>
    <row r="1726" spans="1:69">
      <c r="A1726" s="99" t="str">
        <f>IFERROR(_xlfn.XLOOKUP($G1726,通讯通路门店!$S$4:$S$993931,通讯通路门店!$A$4:$A$993931,0,0),"")</f>
        <v>海南省</v>
      </c>
      <c r="B1726" s="99" t="str">
        <f>IFERROR(_xlfn.XLOOKUP($G1726,通讯通路门店!$S$4:$S$993931,通讯通路门店!$B$4:$B$993931,0,0),"")</f>
        <v>东方市</v>
      </c>
      <c r="C1726" s="99" t="str">
        <f>IFERROR(_xlfn.XLOOKUP($G1726,通讯通路门店!$S$4:$S$993931,通讯通路门店!$C$4:$C$993931,0,0),"")</f>
        <v>东方市</v>
      </c>
      <c r="D1726" s="99" t="str">
        <f>IFERROR(_xlfn.XLOOKUP($G1726,通讯通路门店!$S$4:$S$993931,通讯通路门店!$D$4:$D$993931,0,0),"")</f>
        <v>八所镇</v>
      </c>
      <c r="E1726" s="83"/>
      <c r="F1726" s="83"/>
      <c r="G1726" s="101"/>
      <c r="H1726" s="102">
        <f>IFERROR(_xlfn.XLOOKUP($G1726,通讯通路门店!$S$4:$S$993931,通讯通路门店!$R$4:$R$993931,0,0),"")</f>
        <v>0</v>
      </c>
      <c r="I1726" s="83"/>
      <c r="J1726" s="83"/>
      <c r="K1726" s="83"/>
      <c r="L1726" s="83"/>
      <c r="M1726" s="83"/>
      <c r="N1726" s="83"/>
      <c r="O1726" s="83"/>
      <c r="P1726" s="83"/>
      <c r="Q1726" s="83"/>
      <c r="R1726" s="83"/>
      <c r="S1726" s="83"/>
      <c r="T1726" s="83"/>
      <c r="U1726" s="99">
        <f>COUNTIF(通讯通路门店!$S:$S,$G1726)</f>
        <v>0</v>
      </c>
      <c r="V1726" s="99">
        <f>COUNTIFS(通讯通路门店!$S:$S,$G1726,通讯通路门店!$J:$J,"综合卖场")</f>
        <v>0</v>
      </c>
      <c r="W1726" s="99">
        <f>SUMIFS(通讯通路门店!$AJ:$AJ,通讯通路门店!$S:$S,通讯客户沙盘!$G1726)</f>
        <v>0</v>
      </c>
      <c r="X1726" s="99">
        <f t="shared" si="130"/>
        <v>0</v>
      </c>
      <c r="Y1726" s="99">
        <f>COUNTIFS(通讯通路门店!$S:$S,$G1726,通讯通路门店!$J:$J,"荣耀体验店")+COUNTIFS(通讯通路门店!$S:$S,$G1726,通讯通路门店!$J:$J,"荣耀授权专卖店")</f>
        <v>0</v>
      </c>
      <c r="Z1726" s="99">
        <f>COUNTIFS(通讯通路门店!$S:$S,$G1726,通讯通路门店!$J:$J,"VIVO体验店")</f>
        <v>0</v>
      </c>
      <c r="AA1726" s="99">
        <f>COUNTIFS(通讯通路门店!$S:$S,$G1726,通讯通路门店!$J:$J,"OPPO体验店")</f>
        <v>0</v>
      </c>
      <c r="AB1726" s="99">
        <f>COUNTIFS(通讯通路门店!$S:$S,$G1726,通讯通路门店!$J:$J,"华为授权体验店")+COUNTIFS(通讯通路门店!$S:$S,$G1726,通讯通路门店!$J:$J,"华为堡垒店")</f>
        <v>0</v>
      </c>
      <c r="AC1726" s="99">
        <f>COUNTIFS(通讯通路门店!$S:$S,$G1726,通讯通路门店!$J:$J,"小米体验店")</f>
        <v>0</v>
      </c>
      <c r="AD1726" s="99">
        <f>COUNTIFS(通讯通路门店!$S:$S,$G1726,通讯通路门店!$J:$J,"苹果体验店")</f>
        <v>0</v>
      </c>
      <c r="AE1726" s="99">
        <f>COUNTIFS(通讯通路门店!$S:$S,$G1726,通讯通路门店!$J:$J,"其他品牌专卖店")</f>
        <v>0</v>
      </c>
      <c r="AF1726" s="99">
        <f>SUMIFS(通讯通路门店!$BI:$BI,通讯通路门店!$S:$S,$G1726)</f>
        <v>0</v>
      </c>
      <c r="AG1726" s="99">
        <f>SUMIFS(通讯通路门店!$BH:$BH,通讯通路门店!$S:$S,$G1726)</f>
        <v>0</v>
      </c>
      <c r="AH1726" s="99">
        <f t="shared" si="131"/>
        <v>0</v>
      </c>
      <c r="AI1726" s="99">
        <f>SUMIFS(通讯通路门店!$BB:$BB,通讯通路门店!$S:$S,$G1726)</f>
        <v>0</v>
      </c>
      <c r="AJ1726" s="99">
        <f>SUMIFS(通讯通路门店!$BE:$BE,通讯通路门店!$S:$S,$G1726)</f>
        <v>0</v>
      </c>
      <c r="AK1726" s="99">
        <f>SUMIFS(通讯通路门店!$BG:$BG,通讯通路门店!$S:$S,$G1726)</f>
        <v>0</v>
      </c>
      <c r="AL1726" s="99">
        <f>SUMIFS(通讯通路门店!$BC:$BC,通讯通路门店!$S:$S,$G1726)</f>
        <v>0</v>
      </c>
      <c r="AM1726" s="99">
        <f>SUMIFS(通讯通路门店!$BD:$BD,通讯通路门店!$S:$S,$G1726)</f>
        <v>0</v>
      </c>
      <c r="AN1726" s="99">
        <f>SUMIFS(通讯通路门店!$BF:$BF,通讯通路门店!$S:$S,$G1726)</f>
        <v>0</v>
      </c>
      <c r="AO1726" s="99">
        <f t="shared" si="132"/>
        <v>0</v>
      </c>
      <c r="AP1726" s="99">
        <f>SUMIFS(通讯通路门店!$K:$K,通讯通路门店!$S:$S,$G1726)</f>
        <v>0</v>
      </c>
      <c r="AQ1726" s="83"/>
      <c r="AR1726" s="99">
        <f>SUMIFS(通讯通路门店!$T:$T,通讯通路门店!$S:$S,$G1726)</f>
        <v>0</v>
      </c>
      <c r="AS1726" s="99">
        <f>SUMIFS(通讯通路门店!$U:$U,通讯通路门店!$S:$S,$G1726)</f>
        <v>0</v>
      </c>
      <c r="AT1726" s="99">
        <f>SUMIFS(通讯通路门店!$V:$V,通讯通路门店!$S:$S,$G1726)</f>
        <v>0</v>
      </c>
      <c r="AU1726" s="99">
        <f>SUMIFS(通讯通路门店!$W:$W,通讯通路门店!$S:$S,$G1726)</f>
        <v>0</v>
      </c>
      <c r="AV1726" s="99">
        <f>SUMIFS(通讯通路门店!$Z:$Z,通讯通路门店!$S:$S,$G1726)</f>
        <v>0</v>
      </c>
      <c r="AW1726" s="99">
        <f>SUMIFS(通讯通路门店!$AB:$AB,通讯通路门店!$S:$S,$G1726)</f>
        <v>0</v>
      </c>
      <c r="AX1726" s="99">
        <f>SUMIFS(通讯通路门店!$X:$X,通讯通路门店!$S:$S,$G1726)</f>
        <v>0</v>
      </c>
      <c r="AY1726" s="99">
        <f>SUMIFS(通讯通路门店!$Y:$Y,通讯通路门店!$S:$S,$G1726)</f>
        <v>0</v>
      </c>
      <c r="AZ1726" s="99">
        <f>SUMIFS(通讯通路门店!$AA:$AA,通讯通路门店!$S:$S,$G1726)</f>
        <v>0</v>
      </c>
      <c r="BA1726" s="99">
        <f t="shared" si="133"/>
        <v>0</v>
      </c>
      <c r="BB1726" s="99">
        <f t="shared" si="134"/>
        <v>0</v>
      </c>
      <c r="BC1726" s="99">
        <f>SUMIFS(通讯通路门店!$W:$W,通讯通路门店!$S:$S,$G1726,通讯通路门店!$J:$J,"荣耀体验店")+SUMIFS(通讯通路门店!$W:$W,通讯通路门店!$S:$S,$G1726,通讯通路门店!$J:$J,"荣耀授权专卖店")</f>
        <v>0</v>
      </c>
      <c r="BD1726" s="99">
        <f>SUMIFS(通讯通路门店!$Z:$Z,通讯通路门店!$S:$S,$G1726,通讯通路门店!$J:$J,"VIVO体验店")</f>
        <v>0</v>
      </c>
      <c r="BE1726" s="99">
        <f>SUMIFS(通讯通路门店!$AB:$AB,通讯通路门店!$S:$S,$G1726,通讯通路门店!$J:$J,"OPPO体验店")</f>
        <v>0</v>
      </c>
      <c r="BF1726" s="99">
        <f>SUMIFS(通讯通路门店!$X:$X,通讯通路门店!$S:$S,$G1726,通讯通路门店!$J:$J,"华为授权体验店")+SUMIFS(通讯通路门店!$AA:$AA,通讯通路门店!$S:$S,$G1726,通讯通路门店!$J:$J,"华为堡垒店")</f>
        <v>0</v>
      </c>
      <c r="BG1726" s="99">
        <f>SUMIFS(通讯通路门店!$Y:$Y,通讯通路门店!$S:$S,$G1726,通讯通路门店!$J:$J,"小米体验店")</f>
        <v>0</v>
      </c>
      <c r="BH1726" s="99">
        <f>SUMIFS(通讯通路门店!$AA:$AA,通讯通路门店!$S:$S,$G1726,通讯通路门店!$J:$J,"苹果体验店")</f>
        <v>0</v>
      </c>
      <c r="BI1726" s="99">
        <f>SUMIFS(通讯通路门店!$K:$K,通讯通路门店!$S:$S,$G1726,通讯通路门店!$J:$J,"其他品牌专卖店")</f>
        <v>0</v>
      </c>
      <c r="BJ1726" s="99">
        <f>SUMIFS(通讯通路门店!$AC:$AC,通讯通路门店!$S:$S,$G1726)</f>
        <v>0</v>
      </c>
      <c r="BK1726" s="99">
        <f>SUMIFS(通讯通路门店!$AD:$AD,通讯通路门店!$S:$S,$G1726)</f>
        <v>0</v>
      </c>
      <c r="BL1726" s="99">
        <f>SUMIFS(通讯通路门店!$AE:$AE,通讯通路门店!$S:$S,$G1726)</f>
        <v>0</v>
      </c>
      <c r="BM1726" s="99">
        <f>SUMIFS(通讯通路门店!$AF:$AF,通讯通路门店!$S:$S,$G1726)</f>
        <v>0</v>
      </c>
      <c r="BN1726" s="99">
        <f>SUMIFS(通讯通路门店!$AG:$AG,通讯通路门店!$S:$S,$G1726)</f>
        <v>0</v>
      </c>
      <c r="BO1726" s="99">
        <f>SUMIFS(通讯通路门店!$AH:$AH,通讯通路门店!$S:$S,$G1726)</f>
        <v>0</v>
      </c>
      <c r="BP1726" s="99">
        <f>SUMIFS(通讯通路门店!$AI:$AI,通讯通路门店!$S:$S,$G1726)</f>
        <v>0</v>
      </c>
      <c r="BQ1726" s="83"/>
    </row>
    <row r="1727" spans="1:69">
      <c r="A1727" s="99" t="str">
        <f>IFERROR(_xlfn.XLOOKUP($G1727,通讯通路门店!$S$4:$S$993931,通讯通路门店!$A$4:$A$993931,0,0),"")</f>
        <v>海南省</v>
      </c>
      <c r="B1727" s="99" t="str">
        <f>IFERROR(_xlfn.XLOOKUP($G1727,通讯通路门店!$S$4:$S$993931,通讯通路门店!$B$4:$B$993931,0,0),"")</f>
        <v>东方市</v>
      </c>
      <c r="C1727" s="99" t="str">
        <f>IFERROR(_xlfn.XLOOKUP($G1727,通讯通路门店!$S$4:$S$993931,通讯通路门店!$C$4:$C$993931,0,0),"")</f>
        <v>东方市</v>
      </c>
      <c r="D1727" s="99" t="str">
        <f>IFERROR(_xlfn.XLOOKUP($G1727,通讯通路门店!$S$4:$S$993931,通讯通路门店!$D$4:$D$993931,0,0),"")</f>
        <v>八所镇</v>
      </c>
      <c r="E1727" s="83"/>
      <c r="F1727" s="83"/>
      <c r="G1727" s="101"/>
      <c r="H1727" s="102">
        <f>IFERROR(_xlfn.XLOOKUP($G1727,通讯通路门店!$S$4:$S$993931,通讯通路门店!$R$4:$R$993931,0,0),"")</f>
        <v>0</v>
      </c>
      <c r="I1727" s="83"/>
      <c r="J1727" s="83"/>
      <c r="K1727" s="83"/>
      <c r="L1727" s="83"/>
      <c r="M1727" s="83"/>
      <c r="N1727" s="83"/>
      <c r="O1727" s="83"/>
      <c r="P1727" s="83"/>
      <c r="Q1727" s="83"/>
      <c r="R1727" s="83"/>
      <c r="S1727" s="83"/>
      <c r="T1727" s="83"/>
      <c r="U1727" s="99">
        <f>COUNTIF(通讯通路门店!$S:$S,$G1727)</f>
        <v>0</v>
      </c>
      <c r="V1727" s="99">
        <f>COUNTIFS(通讯通路门店!$S:$S,$G1727,通讯通路门店!$J:$J,"综合卖场")</f>
        <v>0</v>
      </c>
      <c r="W1727" s="99">
        <f>SUMIFS(通讯通路门店!$AJ:$AJ,通讯通路门店!$S:$S,通讯客户沙盘!$G1727)</f>
        <v>0</v>
      </c>
      <c r="X1727" s="99">
        <f t="shared" si="130"/>
        <v>0</v>
      </c>
      <c r="Y1727" s="99">
        <f>COUNTIFS(通讯通路门店!$S:$S,$G1727,通讯通路门店!$J:$J,"荣耀体验店")+COUNTIFS(通讯通路门店!$S:$S,$G1727,通讯通路门店!$J:$J,"荣耀授权专卖店")</f>
        <v>0</v>
      </c>
      <c r="Z1727" s="99">
        <f>COUNTIFS(通讯通路门店!$S:$S,$G1727,通讯通路门店!$J:$J,"VIVO体验店")</f>
        <v>0</v>
      </c>
      <c r="AA1727" s="99">
        <f>COUNTIFS(通讯通路门店!$S:$S,$G1727,通讯通路门店!$J:$J,"OPPO体验店")</f>
        <v>0</v>
      </c>
      <c r="AB1727" s="99">
        <f>COUNTIFS(通讯通路门店!$S:$S,$G1727,通讯通路门店!$J:$J,"华为授权体验店")+COUNTIFS(通讯通路门店!$S:$S,$G1727,通讯通路门店!$J:$J,"华为堡垒店")</f>
        <v>0</v>
      </c>
      <c r="AC1727" s="99">
        <f>COUNTIFS(通讯通路门店!$S:$S,$G1727,通讯通路门店!$J:$J,"小米体验店")</f>
        <v>0</v>
      </c>
      <c r="AD1727" s="99">
        <f>COUNTIFS(通讯通路门店!$S:$S,$G1727,通讯通路门店!$J:$J,"苹果体验店")</f>
        <v>0</v>
      </c>
      <c r="AE1727" s="99">
        <f>COUNTIFS(通讯通路门店!$S:$S,$G1727,通讯通路门店!$J:$J,"其他品牌专卖店")</f>
        <v>0</v>
      </c>
      <c r="AF1727" s="99">
        <f>SUMIFS(通讯通路门店!$BI:$BI,通讯通路门店!$S:$S,$G1727)</f>
        <v>0</v>
      </c>
      <c r="AG1727" s="99">
        <f>SUMIFS(通讯通路门店!$BH:$BH,通讯通路门店!$S:$S,$G1727)</f>
        <v>0</v>
      </c>
      <c r="AH1727" s="99">
        <f t="shared" si="131"/>
        <v>0</v>
      </c>
      <c r="AI1727" s="99">
        <f>SUMIFS(通讯通路门店!$BB:$BB,通讯通路门店!$S:$S,$G1727)</f>
        <v>0</v>
      </c>
      <c r="AJ1727" s="99">
        <f>SUMIFS(通讯通路门店!$BE:$BE,通讯通路门店!$S:$S,$G1727)</f>
        <v>0</v>
      </c>
      <c r="AK1727" s="99">
        <f>SUMIFS(通讯通路门店!$BG:$BG,通讯通路门店!$S:$S,$G1727)</f>
        <v>0</v>
      </c>
      <c r="AL1727" s="99">
        <f>SUMIFS(通讯通路门店!$BC:$BC,通讯通路门店!$S:$S,$G1727)</f>
        <v>0</v>
      </c>
      <c r="AM1727" s="99">
        <f>SUMIFS(通讯通路门店!$BD:$BD,通讯通路门店!$S:$S,$G1727)</f>
        <v>0</v>
      </c>
      <c r="AN1727" s="99">
        <f>SUMIFS(通讯通路门店!$BF:$BF,通讯通路门店!$S:$S,$G1727)</f>
        <v>0</v>
      </c>
      <c r="AO1727" s="99">
        <f t="shared" si="132"/>
        <v>0</v>
      </c>
      <c r="AP1727" s="99">
        <f>SUMIFS(通讯通路门店!$K:$K,通讯通路门店!$S:$S,$G1727)</f>
        <v>0</v>
      </c>
      <c r="AQ1727" s="83"/>
      <c r="AR1727" s="99">
        <f>SUMIFS(通讯通路门店!$T:$T,通讯通路门店!$S:$S,$G1727)</f>
        <v>0</v>
      </c>
      <c r="AS1727" s="99">
        <f>SUMIFS(通讯通路门店!$U:$U,通讯通路门店!$S:$S,$G1727)</f>
        <v>0</v>
      </c>
      <c r="AT1727" s="99">
        <f>SUMIFS(通讯通路门店!$V:$V,通讯通路门店!$S:$S,$G1727)</f>
        <v>0</v>
      </c>
      <c r="AU1727" s="99">
        <f>SUMIFS(通讯通路门店!$W:$W,通讯通路门店!$S:$S,$G1727)</f>
        <v>0</v>
      </c>
      <c r="AV1727" s="99">
        <f>SUMIFS(通讯通路门店!$Z:$Z,通讯通路门店!$S:$S,$G1727)</f>
        <v>0</v>
      </c>
      <c r="AW1727" s="99">
        <f>SUMIFS(通讯通路门店!$AB:$AB,通讯通路门店!$S:$S,$G1727)</f>
        <v>0</v>
      </c>
      <c r="AX1727" s="99">
        <f>SUMIFS(通讯通路门店!$X:$X,通讯通路门店!$S:$S,$G1727)</f>
        <v>0</v>
      </c>
      <c r="AY1727" s="99">
        <f>SUMIFS(通讯通路门店!$Y:$Y,通讯通路门店!$S:$S,$G1727)</f>
        <v>0</v>
      </c>
      <c r="AZ1727" s="99">
        <f>SUMIFS(通讯通路门店!$AA:$AA,通讯通路门店!$S:$S,$G1727)</f>
        <v>0</v>
      </c>
      <c r="BA1727" s="99">
        <f t="shared" si="133"/>
        <v>0</v>
      </c>
      <c r="BB1727" s="99">
        <f t="shared" si="134"/>
        <v>0</v>
      </c>
      <c r="BC1727" s="99">
        <f>SUMIFS(通讯通路门店!$W:$W,通讯通路门店!$S:$S,$G1727,通讯通路门店!$J:$J,"荣耀体验店")+SUMIFS(通讯通路门店!$W:$W,通讯通路门店!$S:$S,$G1727,通讯通路门店!$J:$J,"荣耀授权专卖店")</f>
        <v>0</v>
      </c>
      <c r="BD1727" s="99">
        <f>SUMIFS(通讯通路门店!$Z:$Z,通讯通路门店!$S:$S,$G1727,通讯通路门店!$J:$J,"VIVO体验店")</f>
        <v>0</v>
      </c>
      <c r="BE1727" s="99">
        <f>SUMIFS(通讯通路门店!$AB:$AB,通讯通路门店!$S:$S,$G1727,通讯通路门店!$J:$J,"OPPO体验店")</f>
        <v>0</v>
      </c>
      <c r="BF1727" s="99">
        <f>SUMIFS(通讯通路门店!$X:$X,通讯通路门店!$S:$S,$G1727,通讯通路门店!$J:$J,"华为授权体验店")+SUMIFS(通讯通路门店!$AA:$AA,通讯通路门店!$S:$S,$G1727,通讯通路门店!$J:$J,"华为堡垒店")</f>
        <v>0</v>
      </c>
      <c r="BG1727" s="99">
        <f>SUMIFS(通讯通路门店!$Y:$Y,通讯通路门店!$S:$S,$G1727,通讯通路门店!$J:$J,"小米体验店")</f>
        <v>0</v>
      </c>
      <c r="BH1727" s="99">
        <f>SUMIFS(通讯通路门店!$AA:$AA,通讯通路门店!$S:$S,$G1727,通讯通路门店!$J:$J,"苹果体验店")</f>
        <v>0</v>
      </c>
      <c r="BI1727" s="99">
        <f>SUMIFS(通讯通路门店!$K:$K,通讯通路门店!$S:$S,$G1727,通讯通路门店!$J:$J,"其他品牌专卖店")</f>
        <v>0</v>
      </c>
      <c r="BJ1727" s="99">
        <f>SUMIFS(通讯通路门店!$AC:$AC,通讯通路门店!$S:$S,$G1727)</f>
        <v>0</v>
      </c>
      <c r="BK1727" s="99">
        <f>SUMIFS(通讯通路门店!$AD:$AD,通讯通路门店!$S:$S,$G1727)</f>
        <v>0</v>
      </c>
      <c r="BL1727" s="99">
        <f>SUMIFS(通讯通路门店!$AE:$AE,通讯通路门店!$S:$S,$G1727)</f>
        <v>0</v>
      </c>
      <c r="BM1727" s="99">
        <f>SUMIFS(通讯通路门店!$AF:$AF,通讯通路门店!$S:$S,$G1727)</f>
        <v>0</v>
      </c>
      <c r="BN1727" s="99">
        <f>SUMIFS(通讯通路门店!$AG:$AG,通讯通路门店!$S:$S,$G1727)</f>
        <v>0</v>
      </c>
      <c r="BO1727" s="99">
        <f>SUMIFS(通讯通路门店!$AH:$AH,通讯通路门店!$S:$S,$G1727)</f>
        <v>0</v>
      </c>
      <c r="BP1727" s="99">
        <f>SUMIFS(通讯通路门店!$AI:$AI,通讯通路门店!$S:$S,$G1727)</f>
        <v>0</v>
      </c>
      <c r="BQ1727" s="83"/>
    </row>
    <row r="1728" spans="1:69">
      <c r="A1728" s="99" t="str">
        <f>IFERROR(_xlfn.XLOOKUP($G1728,通讯通路门店!$S$4:$S$993931,通讯通路门店!$A$4:$A$993931,0,0),"")</f>
        <v>海南省</v>
      </c>
      <c r="B1728" s="99" t="str">
        <f>IFERROR(_xlfn.XLOOKUP($G1728,通讯通路门店!$S$4:$S$993931,通讯通路门店!$B$4:$B$993931,0,0),"")</f>
        <v>东方市</v>
      </c>
      <c r="C1728" s="99" t="str">
        <f>IFERROR(_xlfn.XLOOKUP($G1728,通讯通路门店!$S$4:$S$993931,通讯通路门店!$C$4:$C$993931,0,0),"")</f>
        <v>东方市</v>
      </c>
      <c r="D1728" s="99" t="str">
        <f>IFERROR(_xlfn.XLOOKUP($G1728,通讯通路门店!$S$4:$S$993931,通讯通路门店!$D$4:$D$993931,0,0),"")</f>
        <v>八所镇</v>
      </c>
      <c r="E1728" s="83"/>
      <c r="F1728" s="83"/>
      <c r="G1728" s="101"/>
      <c r="H1728" s="102">
        <f>IFERROR(_xlfn.XLOOKUP($G1728,通讯通路门店!$S$4:$S$993931,通讯通路门店!$R$4:$R$993931,0,0),"")</f>
        <v>0</v>
      </c>
      <c r="I1728" s="83"/>
      <c r="J1728" s="83"/>
      <c r="K1728" s="83"/>
      <c r="L1728" s="83"/>
      <c r="M1728" s="83"/>
      <c r="N1728" s="83"/>
      <c r="O1728" s="83"/>
      <c r="P1728" s="83"/>
      <c r="Q1728" s="83"/>
      <c r="R1728" s="83"/>
      <c r="S1728" s="83"/>
      <c r="T1728" s="83"/>
      <c r="U1728" s="99">
        <f>COUNTIF(通讯通路门店!$S:$S,$G1728)</f>
        <v>0</v>
      </c>
      <c r="V1728" s="99">
        <f>COUNTIFS(通讯通路门店!$S:$S,$G1728,通讯通路门店!$J:$J,"综合卖场")</f>
        <v>0</v>
      </c>
      <c r="W1728" s="99">
        <f>SUMIFS(通讯通路门店!$AJ:$AJ,通讯通路门店!$S:$S,通讯客户沙盘!$G1728)</f>
        <v>0</v>
      </c>
      <c r="X1728" s="99">
        <f t="shared" si="130"/>
        <v>0</v>
      </c>
      <c r="Y1728" s="99">
        <f>COUNTIFS(通讯通路门店!$S:$S,$G1728,通讯通路门店!$J:$J,"荣耀体验店")+COUNTIFS(通讯通路门店!$S:$S,$G1728,通讯通路门店!$J:$J,"荣耀授权专卖店")</f>
        <v>0</v>
      </c>
      <c r="Z1728" s="99">
        <f>COUNTIFS(通讯通路门店!$S:$S,$G1728,通讯通路门店!$J:$J,"VIVO体验店")</f>
        <v>0</v>
      </c>
      <c r="AA1728" s="99">
        <f>COUNTIFS(通讯通路门店!$S:$S,$G1728,通讯通路门店!$J:$J,"OPPO体验店")</f>
        <v>0</v>
      </c>
      <c r="AB1728" s="99">
        <f>COUNTIFS(通讯通路门店!$S:$S,$G1728,通讯通路门店!$J:$J,"华为授权体验店")+COUNTIFS(通讯通路门店!$S:$S,$G1728,通讯通路门店!$J:$J,"华为堡垒店")</f>
        <v>0</v>
      </c>
      <c r="AC1728" s="99">
        <f>COUNTIFS(通讯通路门店!$S:$S,$G1728,通讯通路门店!$J:$J,"小米体验店")</f>
        <v>0</v>
      </c>
      <c r="AD1728" s="99">
        <f>COUNTIFS(通讯通路门店!$S:$S,$G1728,通讯通路门店!$J:$J,"苹果体验店")</f>
        <v>0</v>
      </c>
      <c r="AE1728" s="99">
        <f>COUNTIFS(通讯通路门店!$S:$S,$G1728,通讯通路门店!$J:$J,"其他品牌专卖店")</f>
        <v>0</v>
      </c>
      <c r="AF1728" s="99">
        <f>SUMIFS(通讯通路门店!$BI:$BI,通讯通路门店!$S:$S,$G1728)</f>
        <v>0</v>
      </c>
      <c r="AG1728" s="99">
        <f>SUMIFS(通讯通路门店!$BH:$BH,通讯通路门店!$S:$S,$G1728)</f>
        <v>0</v>
      </c>
      <c r="AH1728" s="99">
        <f t="shared" si="131"/>
        <v>0</v>
      </c>
      <c r="AI1728" s="99">
        <f>SUMIFS(通讯通路门店!$BB:$BB,通讯通路门店!$S:$S,$G1728)</f>
        <v>0</v>
      </c>
      <c r="AJ1728" s="99">
        <f>SUMIFS(通讯通路门店!$BE:$BE,通讯通路门店!$S:$S,$G1728)</f>
        <v>0</v>
      </c>
      <c r="AK1728" s="99">
        <f>SUMIFS(通讯通路门店!$BG:$BG,通讯通路门店!$S:$S,$G1728)</f>
        <v>0</v>
      </c>
      <c r="AL1728" s="99">
        <f>SUMIFS(通讯通路门店!$BC:$BC,通讯通路门店!$S:$S,$G1728)</f>
        <v>0</v>
      </c>
      <c r="AM1728" s="99">
        <f>SUMIFS(通讯通路门店!$BD:$BD,通讯通路门店!$S:$S,$G1728)</f>
        <v>0</v>
      </c>
      <c r="AN1728" s="99">
        <f>SUMIFS(通讯通路门店!$BF:$BF,通讯通路门店!$S:$S,$G1728)</f>
        <v>0</v>
      </c>
      <c r="AO1728" s="99">
        <f t="shared" si="132"/>
        <v>0</v>
      </c>
      <c r="AP1728" s="99">
        <f>SUMIFS(通讯通路门店!$K:$K,通讯通路门店!$S:$S,$G1728)</f>
        <v>0</v>
      </c>
      <c r="AQ1728" s="83"/>
      <c r="AR1728" s="99">
        <f>SUMIFS(通讯通路门店!$T:$T,通讯通路门店!$S:$S,$G1728)</f>
        <v>0</v>
      </c>
      <c r="AS1728" s="99">
        <f>SUMIFS(通讯通路门店!$U:$U,通讯通路门店!$S:$S,$G1728)</f>
        <v>0</v>
      </c>
      <c r="AT1728" s="99">
        <f>SUMIFS(通讯通路门店!$V:$V,通讯通路门店!$S:$S,$G1728)</f>
        <v>0</v>
      </c>
      <c r="AU1728" s="99">
        <f>SUMIFS(通讯通路门店!$W:$W,通讯通路门店!$S:$S,$G1728)</f>
        <v>0</v>
      </c>
      <c r="AV1728" s="99">
        <f>SUMIFS(通讯通路门店!$Z:$Z,通讯通路门店!$S:$S,$G1728)</f>
        <v>0</v>
      </c>
      <c r="AW1728" s="99">
        <f>SUMIFS(通讯通路门店!$AB:$AB,通讯通路门店!$S:$S,$G1728)</f>
        <v>0</v>
      </c>
      <c r="AX1728" s="99">
        <f>SUMIFS(通讯通路门店!$X:$X,通讯通路门店!$S:$S,$G1728)</f>
        <v>0</v>
      </c>
      <c r="AY1728" s="99">
        <f>SUMIFS(通讯通路门店!$Y:$Y,通讯通路门店!$S:$S,$G1728)</f>
        <v>0</v>
      </c>
      <c r="AZ1728" s="99">
        <f>SUMIFS(通讯通路门店!$AA:$AA,通讯通路门店!$S:$S,$G1728)</f>
        <v>0</v>
      </c>
      <c r="BA1728" s="99">
        <f t="shared" si="133"/>
        <v>0</v>
      </c>
      <c r="BB1728" s="99">
        <f t="shared" si="134"/>
        <v>0</v>
      </c>
      <c r="BC1728" s="99">
        <f>SUMIFS(通讯通路门店!$W:$W,通讯通路门店!$S:$S,$G1728,通讯通路门店!$J:$J,"荣耀体验店")+SUMIFS(通讯通路门店!$W:$W,通讯通路门店!$S:$S,$G1728,通讯通路门店!$J:$J,"荣耀授权专卖店")</f>
        <v>0</v>
      </c>
      <c r="BD1728" s="99">
        <f>SUMIFS(通讯通路门店!$Z:$Z,通讯通路门店!$S:$S,$G1728,通讯通路门店!$J:$J,"VIVO体验店")</f>
        <v>0</v>
      </c>
      <c r="BE1728" s="99">
        <f>SUMIFS(通讯通路门店!$AB:$AB,通讯通路门店!$S:$S,$G1728,通讯通路门店!$J:$J,"OPPO体验店")</f>
        <v>0</v>
      </c>
      <c r="BF1728" s="99">
        <f>SUMIFS(通讯通路门店!$X:$X,通讯通路门店!$S:$S,$G1728,通讯通路门店!$J:$J,"华为授权体验店")+SUMIFS(通讯通路门店!$AA:$AA,通讯通路门店!$S:$S,$G1728,通讯通路门店!$J:$J,"华为堡垒店")</f>
        <v>0</v>
      </c>
      <c r="BG1728" s="99">
        <f>SUMIFS(通讯通路门店!$Y:$Y,通讯通路门店!$S:$S,$G1728,通讯通路门店!$J:$J,"小米体验店")</f>
        <v>0</v>
      </c>
      <c r="BH1728" s="99">
        <f>SUMIFS(通讯通路门店!$AA:$AA,通讯通路门店!$S:$S,$G1728,通讯通路门店!$J:$J,"苹果体验店")</f>
        <v>0</v>
      </c>
      <c r="BI1728" s="99">
        <f>SUMIFS(通讯通路门店!$K:$K,通讯通路门店!$S:$S,$G1728,通讯通路门店!$J:$J,"其他品牌专卖店")</f>
        <v>0</v>
      </c>
      <c r="BJ1728" s="99">
        <f>SUMIFS(通讯通路门店!$AC:$AC,通讯通路门店!$S:$S,$G1728)</f>
        <v>0</v>
      </c>
      <c r="BK1728" s="99">
        <f>SUMIFS(通讯通路门店!$AD:$AD,通讯通路门店!$S:$S,$G1728)</f>
        <v>0</v>
      </c>
      <c r="BL1728" s="99">
        <f>SUMIFS(通讯通路门店!$AE:$AE,通讯通路门店!$S:$S,$G1728)</f>
        <v>0</v>
      </c>
      <c r="BM1728" s="99">
        <f>SUMIFS(通讯通路门店!$AF:$AF,通讯通路门店!$S:$S,$G1728)</f>
        <v>0</v>
      </c>
      <c r="BN1728" s="99">
        <f>SUMIFS(通讯通路门店!$AG:$AG,通讯通路门店!$S:$S,$G1728)</f>
        <v>0</v>
      </c>
      <c r="BO1728" s="99">
        <f>SUMIFS(通讯通路门店!$AH:$AH,通讯通路门店!$S:$S,$G1728)</f>
        <v>0</v>
      </c>
      <c r="BP1728" s="99">
        <f>SUMIFS(通讯通路门店!$AI:$AI,通讯通路门店!$S:$S,$G1728)</f>
        <v>0</v>
      </c>
      <c r="BQ1728" s="83"/>
    </row>
    <row r="1729" spans="1:69">
      <c r="A1729" s="99" t="str">
        <f>IFERROR(_xlfn.XLOOKUP($G1729,通讯通路门店!$S$4:$S$993931,通讯通路门店!$A$4:$A$993931,0,0),"")</f>
        <v>海南省</v>
      </c>
      <c r="B1729" s="99" t="str">
        <f>IFERROR(_xlfn.XLOOKUP($G1729,通讯通路门店!$S$4:$S$993931,通讯通路门店!$B$4:$B$993931,0,0),"")</f>
        <v>东方市</v>
      </c>
      <c r="C1729" s="99" t="str">
        <f>IFERROR(_xlfn.XLOOKUP($G1729,通讯通路门店!$S$4:$S$993931,通讯通路门店!$C$4:$C$993931,0,0),"")</f>
        <v>东方市</v>
      </c>
      <c r="D1729" s="99" t="str">
        <f>IFERROR(_xlfn.XLOOKUP($G1729,通讯通路门店!$S$4:$S$993931,通讯通路门店!$D$4:$D$993931,0,0),"")</f>
        <v>八所镇</v>
      </c>
      <c r="E1729" s="83"/>
      <c r="F1729" s="83"/>
      <c r="G1729" s="101"/>
      <c r="H1729" s="102">
        <f>IFERROR(_xlfn.XLOOKUP($G1729,通讯通路门店!$S$4:$S$993931,通讯通路门店!$R$4:$R$993931,0,0),"")</f>
        <v>0</v>
      </c>
      <c r="I1729" s="83"/>
      <c r="J1729" s="83"/>
      <c r="K1729" s="83"/>
      <c r="L1729" s="83"/>
      <c r="M1729" s="83"/>
      <c r="N1729" s="83"/>
      <c r="O1729" s="83"/>
      <c r="P1729" s="83"/>
      <c r="Q1729" s="83"/>
      <c r="R1729" s="83"/>
      <c r="S1729" s="83"/>
      <c r="T1729" s="83"/>
      <c r="U1729" s="99">
        <f>COUNTIF(通讯通路门店!$S:$S,$G1729)</f>
        <v>0</v>
      </c>
      <c r="V1729" s="99">
        <f>COUNTIFS(通讯通路门店!$S:$S,$G1729,通讯通路门店!$J:$J,"综合卖场")</f>
        <v>0</v>
      </c>
      <c r="W1729" s="99">
        <f>SUMIFS(通讯通路门店!$AJ:$AJ,通讯通路门店!$S:$S,通讯客户沙盘!$G1729)</f>
        <v>0</v>
      </c>
      <c r="X1729" s="99">
        <f t="shared" si="130"/>
        <v>0</v>
      </c>
      <c r="Y1729" s="99">
        <f>COUNTIFS(通讯通路门店!$S:$S,$G1729,通讯通路门店!$J:$J,"荣耀体验店")+COUNTIFS(通讯通路门店!$S:$S,$G1729,通讯通路门店!$J:$J,"荣耀授权专卖店")</f>
        <v>0</v>
      </c>
      <c r="Z1729" s="99">
        <f>COUNTIFS(通讯通路门店!$S:$S,$G1729,通讯通路门店!$J:$J,"VIVO体验店")</f>
        <v>0</v>
      </c>
      <c r="AA1729" s="99">
        <f>COUNTIFS(通讯通路门店!$S:$S,$G1729,通讯通路门店!$J:$J,"OPPO体验店")</f>
        <v>0</v>
      </c>
      <c r="AB1729" s="99">
        <f>COUNTIFS(通讯通路门店!$S:$S,$G1729,通讯通路门店!$J:$J,"华为授权体验店")+COUNTIFS(通讯通路门店!$S:$S,$G1729,通讯通路门店!$J:$J,"华为堡垒店")</f>
        <v>0</v>
      </c>
      <c r="AC1729" s="99">
        <f>COUNTIFS(通讯通路门店!$S:$S,$G1729,通讯通路门店!$J:$J,"小米体验店")</f>
        <v>0</v>
      </c>
      <c r="AD1729" s="99">
        <f>COUNTIFS(通讯通路门店!$S:$S,$G1729,通讯通路门店!$J:$J,"苹果体验店")</f>
        <v>0</v>
      </c>
      <c r="AE1729" s="99">
        <f>COUNTIFS(通讯通路门店!$S:$S,$G1729,通讯通路门店!$J:$J,"其他品牌专卖店")</f>
        <v>0</v>
      </c>
      <c r="AF1729" s="99">
        <f>SUMIFS(通讯通路门店!$BI:$BI,通讯通路门店!$S:$S,$G1729)</f>
        <v>0</v>
      </c>
      <c r="AG1729" s="99">
        <f>SUMIFS(通讯通路门店!$BH:$BH,通讯通路门店!$S:$S,$G1729)</f>
        <v>0</v>
      </c>
      <c r="AH1729" s="99">
        <f t="shared" si="131"/>
        <v>0</v>
      </c>
      <c r="AI1729" s="99">
        <f>SUMIFS(通讯通路门店!$BB:$BB,通讯通路门店!$S:$S,$G1729)</f>
        <v>0</v>
      </c>
      <c r="AJ1729" s="99">
        <f>SUMIFS(通讯通路门店!$BE:$BE,通讯通路门店!$S:$S,$G1729)</f>
        <v>0</v>
      </c>
      <c r="AK1729" s="99">
        <f>SUMIFS(通讯通路门店!$BG:$BG,通讯通路门店!$S:$S,$G1729)</f>
        <v>0</v>
      </c>
      <c r="AL1729" s="99">
        <f>SUMIFS(通讯通路门店!$BC:$BC,通讯通路门店!$S:$S,$G1729)</f>
        <v>0</v>
      </c>
      <c r="AM1729" s="99">
        <f>SUMIFS(通讯通路门店!$BD:$BD,通讯通路门店!$S:$S,$G1729)</f>
        <v>0</v>
      </c>
      <c r="AN1729" s="99">
        <f>SUMIFS(通讯通路门店!$BF:$BF,通讯通路门店!$S:$S,$G1729)</f>
        <v>0</v>
      </c>
      <c r="AO1729" s="99">
        <f t="shared" si="132"/>
        <v>0</v>
      </c>
      <c r="AP1729" s="99">
        <f>SUMIFS(通讯通路门店!$K:$K,通讯通路门店!$S:$S,$G1729)</f>
        <v>0</v>
      </c>
      <c r="AQ1729" s="83"/>
      <c r="AR1729" s="99">
        <f>SUMIFS(通讯通路门店!$T:$T,通讯通路门店!$S:$S,$G1729)</f>
        <v>0</v>
      </c>
      <c r="AS1729" s="99">
        <f>SUMIFS(通讯通路门店!$U:$U,通讯通路门店!$S:$S,$G1729)</f>
        <v>0</v>
      </c>
      <c r="AT1729" s="99">
        <f>SUMIFS(通讯通路门店!$V:$V,通讯通路门店!$S:$S,$G1729)</f>
        <v>0</v>
      </c>
      <c r="AU1729" s="99">
        <f>SUMIFS(通讯通路门店!$W:$W,通讯通路门店!$S:$S,$G1729)</f>
        <v>0</v>
      </c>
      <c r="AV1729" s="99">
        <f>SUMIFS(通讯通路门店!$Z:$Z,通讯通路门店!$S:$S,$G1729)</f>
        <v>0</v>
      </c>
      <c r="AW1729" s="99">
        <f>SUMIFS(通讯通路门店!$AB:$AB,通讯通路门店!$S:$S,$G1729)</f>
        <v>0</v>
      </c>
      <c r="AX1729" s="99">
        <f>SUMIFS(通讯通路门店!$X:$X,通讯通路门店!$S:$S,$G1729)</f>
        <v>0</v>
      </c>
      <c r="AY1729" s="99">
        <f>SUMIFS(通讯通路门店!$Y:$Y,通讯通路门店!$S:$S,$G1729)</f>
        <v>0</v>
      </c>
      <c r="AZ1729" s="99">
        <f>SUMIFS(通讯通路门店!$AA:$AA,通讯通路门店!$S:$S,$G1729)</f>
        <v>0</v>
      </c>
      <c r="BA1729" s="99">
        <f t="shared" si="133"/>
        <v>0</v>
      </c>
      <c r="BB1729" s="99">
        <f t="shared" si="134"/>
        <v>0</v>
      </c>
      <c r="BC1729" s="99">
        <f>SUMIFS(通讯通路门店!$W:$W,通讯通路门店!$S:$S,$G1729,通讯通路门店!$J:$J,"荣耀体验店")+SUMIFS(通讯通路门店!$W:$W,通讯通路门店!$S:$S,$G1729,通讯通路门店!$J:$J,"荣耀授权专卖店")</f>
        <v>0</v>
      </c>
      <c r="BD1729" s="99">
        <f>SUMIFS(通讯通路门店!$Z:$Z,通讯通路门店!$S:$S,$G1729,通讯通路门店!$J:$J,"VIVO体验店")</f>
        <v>0</v>
      </c>
      <c r="BE1729" s="99">
        <f>SUMIFS(通讯通路门店!$AB:$AB,通讯通路门店!$S:$S,$G1729,通讯通路门店!$J:$J,"OPPO体验店")</f>
        <v>0</v>
      </c>
      <c r="BF1729" s="99">
        <f>SUMIFS(通讯通路门店!$X:$X,通讯通路门店!$S:$S,$G1729,通讯通路门店!$J:$J,"华为授权体验店")+SUMIFS(通讯通路门店!$AA:$AA,通讯通路门店!$S:$S,$G1729,通讯通路门店!$J:$J,"华为堡垒店")</f>
        <v>0</v>
      </c>
      <c r="BG1729" s="99">
        <f>SUMIFS(通讯通路门店!$Y:$Y,通讯通路门店!$S:$S,$G1729,通讯通路门店!$J:$J,"小米体验店")</f>
        <v>0</v>
      </c>
      <c r="BH1729" s="99">
        <f>SUMIFS(通讯通路门店!$AA:$AA,通讯通路门店!$S:$S,$G1729,通讯通路门店!$J:$J,"苹果体验店")</f>
        <v>0</v>
      </c>
      <c r="BI1729" s="99">
        <f>SUMIFS(通讯通路门店!$K:$K,通讯通路门店!$S:$S,$G1729,通讯通路门店!$J:$J,"其他品牌专卖店")</f>
        <v>0</v>
      </c>
      <c r="BJ1729" s="99">
        <f>SUMIFS(通讯通路门店!$AC:$AC,通讯通路门店!$S:$S,$G1729)</f>
        <v>0</v>
      </c>
      <c r="BK1729" s="99">
        <f>SUMIFS(通讯通路门店!$AD:$AD,通讯通路门店!$S:$S,$G1729)</f>
        <v>0</v>
      </c>
      <c r="BL1729" s="99">
        <f>SUMIFS(通讯通路门店!$AE:$AE,通讯通路门店!$S:$S,$G1729)</f>
        <v>0</v>
      </c>
      <c r="BM1729" s="99">
        <f>SUMIFS(通讯通路门店!$AF:$AF,通讯通路门店!$S:$S,$G1729)</f>
        <v>0</v>
      </c>
      <c r="BN1729" s="99">
        <f>SUMIFS(通讯通路门店!$AG:$AG,通讯通路门店!$S:$S,$G1729)</f>
        <v>0</v>
      </c>
      <c r="BO1729" s="99">
        <f>SUMIFS(通讯通路门店!$AH:$AH,通讯通路门店!$S:$S,$G1729)</f>
        <v>0</v>
      </c>
      <c r="BP1729" s="99">
        <f>SUMIFS(通讯通路门店!$AI:$AI,通讯通路门店!$S:$S,$G1729)</f>
        <v>0</v>
      </c>
      <c r="BQ1729" s="83"/>
    </row>
    <row r="1730" spans="1:69">
      <c r="A1730" s="99" t="str">
        <f>IFERROR(_xlfn.XLOOKUP($G1730,通讯通路门店!$S$4:$S$993931,通讯通路门店!$A$4:$A$993931,0,0),"")</f>
        <v>海南省</v>
      </c>
      <c r="B1730" s="99" t="str">
        <f>IFERROR(_xlfn.XLOOKUP($G1730,通讯通路门店!$S$4:$S$993931,通讯通路门店!$B$4:$B$993931,0,0),"")</f>
        <v>东方市</v>
      </c>
      <c r="C1730" s="99" t="str">
        <f>IFERROR(_xlfn.XLOOKUP($G1730,通讯通路门店!$S$4:$S$993931,通讯通路门店!$C$4:$C$993931,0,0),"")</f>
        <v>东方市</v>
      </c>
      <c r="D1730" s="99" t="str">
        <f>IFERROR(_xlfn.XLOOKUP($G1730,通讯通路门店!$S$4:$S$993931,通讯通路门店!$D$4:$D$993931,0,0),"")</f>
        <v>八所镇</v>
      </c>
      <c r="E1730" s="83"/>
      <c r="F1730" s="83"/>
      <c r="G1730" s="101"/>
      <c r="H1730" s="102">
        <f>IFERROR(_xlfn.XLOOKUP($G1730,通讯通路门店!$S$4:$S$993931,通讯通路门店!$R$4:$R$993931,0,0),"")</f>
        <v>0</v>
      </c>
      <c r="I1730" s="83"/>
      <c r="J1730" s="83"/>
      <c r="K1730" s="83"/>
      <c r="L1730" s="83"/>
      <c r="M1730" s="83"/>
      <c r="N1730" s="83"/>
      <c r="O1730" s="83"/>
      <c r="P1730" s="83"/>
      <c r="Q1730" s="83"/>
      <c r="R1730" s="83"/>
      <c r="S1730" s="83"/>
      <c r="T1730" s="83"/>
      <c r="U1730" s="99">
        <f>COUNTIF(通讯通路门店!$S:$S,$G1730)</f>
        <v>0</v>
      </c>
      <c r="V1730" s="99">
        <f>COUNTIFS(通讯通路门店!$S:$S,$G1730,通讯通路门店!$J:$J,"综合卖场")</f>
        <v>0</v>
      </c>
      <c r="W1730" s="99">
        <f>SUMIFS(通讯通路门店!$AJ:$AJ,通讯通路门店!$S:$S,通讯客户沙盘!$G1730)</f>
        <v>0</v>
      </c>
      <c r="X1730" s="99">
        <f t="shared" si="130"/>
        <v>0</v>
      </c>
      <c r="Y1730" s="99">
        <f>COUNTIFS(通讯通路门店!$S:$S,$G1730,通讯通路门店!$J:$J,"荣耀体验店")+COUNTIFS(通讯通路门店!$S:$S,$G1730,通讯通路门店!$J:$J,"荣耀授权专卖店")</f>
        <v>0</v>
      </c>
      <c r="Z1730" s="99">
        <f>COUNTIFS(通讯通路门店!$S:$S,$G1730,通讯通路门店!$J:$J,"VIVO体验店")</f>
        <v>0</v>
      </c>
      <c r="AA1730" s="99">
        <f>COUNTIFS(通讯通路门店!$S:$S,$G1730,通讯通路门店!$J:$J,"OPPO体验店")</f>
        <v>0</v>
      </c>
      <c r="AB1730" s="99">
        <f>COUNTIFS(通讯通路门店!$S:$S,$G1730,通讯通路门店!$J:$J,"华为授权体验店")+COUNTIFS(通讯通路门店!$S:$S,$G1730,通讯通路门店!$J:$J,"华为堡垒店")</f>
        <v>0</v>
      </c>
      <c r="AC1730" s="99">
        <f>COUNTIFS(通讯通路门店!$S:$S,$G1730,通讯通路门店!$J:$J,"小米体验店")</f>
        <v>0</v>
      </c>
      <c r="AD1730" s="99">
        <f>COUNTIFS(通讯通路门店!$S:$S,$G1730,通讯通路门店!$J:$J,"苹果体验店")</f>
        <v>0</v>
      </c>
      <c r="AE1730" s="99">
        <f>COUNTIFS(通讯通路门店!$S:$S,$G1730,通讯通路门店!$J:$J,"其他品牌专卖店")</f>
        <v>0</v>
      </c>
      <c r="AF1730" s="99">
        <f>SUMIFS(通讯通路门店!$BI:$BI,通讯通路门店!$S:$S,$G1730)</f>
        <v>0</v>
      </c>
      <c r="AG1730" s="99">
        <f>SUMIFS(通讯通路门店!$BH:$BH,通讯通路门店!$S:$S,$G1730)</f>
        <v>0</v>
      </c>
      <c r="AH1730" s="99">
        <f t="shared" si="131"/>
        <v>0</v>
      </c>
      <c r="AI1730" s="99">
        <f>SUMIFS(通讯通路门店!$BB:$BB,通讯通路门店!$S:$S,$G1730)</f>
        <v>0</v>
      </c>
      <c r="AJ1730" s="99">
        <f>SUMIFS(通讯通路门店!$BE:$BE,通讯通路门店!$S:$S,$G1730)</f>
        <v>0</v>
      </c>
      <c r="AK1730" s="99">
        <f>SUMIFS(通讯通路门店!$BG:$BG,通讯通路门店!$S:$S,$G1730)</f>
        <v>0</v>
      </c>
      <c r="AL1730" s="99">
        <f>SUMIFS(通讯通路门店!$BC:$BC,通讯通路门店!$S:$S,$G1730)</f>
        <v>0</v>
      </c>
      <c r="AM1730" s="99">
        <f>SUMIFS(通讯通路门店!$BD:$BD,通讯通路门店!$S:$S,$G1730)</f>
        <v>0</v>
      </c>
      <c r="AN1730" s="99">
        <f>SUMIFS(通讯通路门店!$BF:$BF,通讯通路门店!$S:$S,$G1730)</f>
        <v>0</v>
      </c>
      <c r="AO1730" s="99">
        <f t="shared" si="132"/>
        <v>0</v>
      </c>
      <c r="AP1730" s="99">
        <f>SUMIFS(通讯通路门店!$K:$K,通讯通路门店!$S:$S,$G1730)</f>
        <v>0</v>
      </c>
      <c r="AQ1730" s="83"/>
      <c r="AR1730" s="99">
        <f>SUMIFS(通讯通路门店!$T:$T,通讯通路门店!$S:$S,$G1730)</f>
        <v>0</v>
      </c>
      <c r="AS1730" s="99">
        <f>SUMIFS(通讯通路门店!$U:$U,通讯通路门店!$S:$S,$G1730)</f>
        <v>0</v>
      </c>
      <c r="AT1730" s="99">
        <f>SUMIFS(通讯通路门店!$V:$V,通讯通路门店!$S:$S,$G1730)</f>
        <v>0</v>
      </c>
      <c r="AU1730" s="99">
        <f>SUMIFS(通讯通路门店!$W:$W,通讯通路门店!$S:$S,$G1730)</f>
        <v>0</v>
      </c>
      <c r="AV1730" s="99">
        <f>SUMIFS(通讯通路门店!$Z:$Z,通讯通路门店!$S:$S,$G1730)</f>
        <v>0</v>
      </c>
      <c r="AW1730" s="99">
        <f>SUMIFS(通讯通路门店!$AB:$AB,通讯通路门店!$S:$S,$G1730)</f>
        <v>0</v>
      </c>
      <c r="AX1730" s="99">
        <f>SUMIFS(通讯通路门店!$X:$X,通讯通路门店!$S:$S,$G1730)</f>
        <v>0</v>
      </c>
      <c r="AY1730" s="99">
        <f>SUMIFS(通讯通路门店!$Y:$Y,通讯通路门店!$S:$S,$G1730)</f>
        <v>0</v>
      </c>
      <c r="AZ1730" s="99">
        <f>SUMIFS(通讯通路门店!$AA:$AA,通讯通路门店!$S:$S,$G1730)</f>
        <v>0</v>
      </c>
      <c r="BA1730" s="99">
        <f t="shared" si="133"/>
        <v>0</v>
      </c>
      <c r="BB1730" s="99">
        <f t="shared" si="134"/>
        <v>0</v>
      </c>
      <c r="BC1730" s="99">
        <f>SUMIFS(通讯通路门店!$W:$W,通讯通路门店!$S:$S,$G1730,通讯通路门店!$J:$J,"荣耀体验店")+SUMIFS(通讯通路门店!$W:$W,通讯通路门店!$S:$S,$G1730,通讯通路门店!$J:$J,"荣耀授权专卖店")</f>
        <v>0</v>
      </c>
      <c r="BD1730" s="99">
        <f>SUMIFS(通讯通路门店!$Z:$Z,通讯通路门店!$S:$S,$G1730,通讯通路门店!$J:$J,"VIVO体验店")</f>
        <v>0</v>
      </c>
      <c r="BE1730" s="99">
        <f>SUMIFS(通讯通路门店!$AB:$AB,通讯通路门店!$S:$S,$G1730,通讯通路门店!$J:$J,"OPPO体验店")</f>
        <v>0</v>
      </c>
      <c r="BF1730" s="99">
        <f>SUMIFS(通讯通路门店!$X:$X,通讯通路门店!$S:$S,$G1730,通讯通路门店!$J:$J,"华为授权体验店")+SUMIFS(通讯通路门店!$AA:$AA,通讯通路门店!$S:$S,$G1730,通讯通路门店!$J:$J,"华为堡垒店")</f>
        <v>0</v>
      </c>
      <c r="BG1730" s="99">
        <f>SUMIFS(通讯通路门店!$Y:$Y,通讯通路门店!$S:$S,$G1730,通讯通路门店!$J:$J,"小米体验店")</f>
        <v>0</v>
      </c>
      <c r="BH1730" s="99">
        <f>SUMIFS(通讯通路门店!$AA:$AA,通讯通路门店!$S:$S,$G1730,通讯通路门店!$J:$J,"苹果体验店")</f>
        <v>0</v>
      </c>
      <c r="BI1730" s="99">
        <f>SUMIFS(通讯通路门店!$K:$K,通讯通路门店!$S:$S,$G1730,通讯通路门店!$J:$J,"其他品牌专卖店")</f>
        <v>0</v>
      </c>
      <c r="BJ1730" s="99">
        <f>SUMIFS(通讯通路门店!$AC:$AC,通讯通路门店!$S:$S,$G1730)</f>
        <v>0</v>
      </c>
      <c r="BK1730" s="99">
        <f>SUMIFS(通讯通路门店!$AD:$AD,通讯通路门店!$S:$S,$G1730)</f>
        <v>0</v>
      </c>
      <c r="BL1730" s="99">
        <f>SUMIFS(通讯通路门店!$AE:$AE,通讯通路门店!$S:$S,$G1730)</f>
        <v>0</v>
      </c>
      <c r="BM1730" s="99">
        <f>SUMIFS(通讯通路门店!$AF:$AF,通讯通路门店!$S:$S,$G1730)</f>
        <v>0</v>
      </c>
      <c r="BN1730" s="99">
        <f>SUMIFS(通讯通路门店!$AG:$AG,通讯通路门店!$S:$S,$G1730)</f>
        <v>0</v>
      </c>
      <c r="BO1730" s="99">
        <f>SUMIFS(通讯通路门店!$AH:$AH,通讯通路门店!$S:$S,$G1730)</f>
        <v>0</v>
      </c>
      <c r="BP1730" s="99">
        <f>SUMIFS(通讯通路门店!$AI:$AI,通讯通路门店!$S:$S,$G1730)</f>
        <v>0</v>
      </c>
      <c r="BQ1730" s="83"/>
    </row>
    <row r="1731" spans="1:69">
      <c r="A1731" s="99" t="str">
        <f>IFERROR(_xlfn.XLOOKUP($G1731,通讯通路门店!$S$4:$S$993931,通讯通路门店!$A$4:$A$993931,0,0),"")</f>
        <v>海南省</v>
      </c>
      <c r="B1731" s="99" t="str">
        <f>IFERROR(_xlfn.XLOOKUP($G1731,通讯通路门店!$S$4:$S$993931,通讯通路门店!$B$4:$B$993931,0,0),"")</f>
        <v>东方市</v>
      </c>
      <c r="C1731" s="99" t="str">
        <f>IFERROR(_xlfn.XLOOKUP($G1731,通讯通路门店!$S$4:$S$993931,通讯通路门店!$C$4:$C$993931,0,0),"")</f>
        <v>东方市</v>
      </c>
      <c r="D1731" s="99" t="str">
        <f>IFERROR(_xlfn.XLOOKUP($G1731,通讯通路门店!$S$4:$S$993931,通讯通路门店!$D$4:$D$993931,0,0),"")</f>
        <v>八所镇</v>
      </c>
      <c r="E1731" s="83"/>
      <c r="F1731" s="83"/>
      <c r="G1731" s="101"/>
      <c r="H1731" s="102">
        <f>IFERROR(_xlfn.XLOOKUP($G1731,通讯通路门店!$S$4:$S$993931,通讯通路门店!$R$4:$R$993931,0,0),"")</f>
        <v>0</v>
      </c>
      <c r="I1731" s="83"/>
      <c r="J1731" s="83"/>
      <c r="K1731" s="83"/>
      <c r="L1731" s="83"/>
      <c r="M1731" s="83"/>
      <c r="N1731" s="83"/>
      <c r="O1731" s="83"/>
      <c r="P1731" s="83"/>
      <c r="Q1731" s="83"/>
      <c r="R1731" s="83"/>
      <c r="S1731" s="83"/>
      <c r="T1731" s="83"/>
      <c r="U1731" s="99">
        <f>COUNTIF(通讯通路门店!$S:$S,$G1731)</f>
        <v>0</v>
      </c>
      <c r="V1731" s="99">
        <f>COUNTIFS(通讯通路门店!$S:$S,$G1731,通讯通路门店!$J:$J,"综合卖场")</f>
        <v>0</v>
      </c>
      <c r="W1731" s="99">
        <f>SUMIFS(通讯通路门店!$AJ:$AJ,通讯通路门店!$S:$S,通讯客户沙盘!$G1731)</f>
        <v>0</v>
      </c>
      <c r="X1731" s="99">
        <f t="shared" si="130"/>
        <v>0</v>
      </c>
      <c r="Y1731" s="99">
        <f>COUNTIFS(通讯通路门店!$S:$S,$G1731,通讯通路门店!$J:$J,"荣耀体验店")+COUNTIFS(通讯通路门店!$S:$S,$G1731,通讯通路门店!$J:$J,"荣耀授权专卖店")</f>
        <v>0</v>
      </c>
      <c r="Z1731" s="99">
        <f>COUNTIFS(通讯通路门店!$S:$S,$G1731,通讯通路门店!$J:$J,"VIVO体验店")</f>
        <v>0</v>
      </c>
      <c r="AA1731" s="99">
        <f>COUNTIFS(通讯通路门店!$S:$S,$G1731,通讯通路门店!$J:$J,"OPPO体验店")</f>
        <v>0</v>
      </c>
      <c r="AB1731" s="99">
        <f>COUNTIFS(通讯通路门店!$S:$S,$G1731,通讯通路门店!$J:$J,"华为授权体验店")+COUNTIFS(通讯通路门店!$S:$S,$G1731,通讯通路门店!$J:$J,"华为堡垒店")</f>
        <v>0</v>
      </c>
      <c r="AC1731" s="99">
        <f>COUNTIFS(通讯通路门店!$S:$S,$G1731,通讯通路门店!$J:$J,"小米体验店")</f>
        <v>0</v>
      </c>
      <c r="AD1731" s="99">
        <f>COUNTIFS(通讯通路门店!$S:$S,$G1731,通讯通路门店!$J:$J,"苹果体验店")</f>
        <v>0</v>
      </c>
      <c r="AE1731" s="99">
        <f>COUNTIFS(通讯通路门店!$S:$S,$G1731,通讯通路门店!$J:$J,"其他品牌专卖店")</f>
        <v>0</v>
      </c>
      <c r="AF1731" s="99">
        <f>SUMIFS(通讯通路门店!$BI:$BI,通讯通路门店!$S:$S,$G1731)</f>
        <v>0</v>
      </c>
      <c r="AG1731" s="99">
        <f>SUMIFS(通讯通路门店!$BH:$BH,通讯通路门店!$S:$S,$G1731)</f>
        <v>0</v>
      </c>
      <c r="AH1731" s="99">
        <f t="shared" si="131"/>
        <v>0</v>
      </c>
      <c r="AI1731" s="99">
        <f>SUMIFS(通讯通路门店!$BB:$BB,通讯通路门店!$S:$S,$G1731)</f>
        <v>0</v>
      </c>
      <c r="AJ1731" s="99">
        <f>SUMIFS(通讯通路门店!$BE:$BE,通讯通路门店!$S:$S,$G1731)</f>
        <v>0</v>
      </c>
      <c r="AK1731" s="99">
        <f>SUMIFS(通讯通路门店!$BG:$BG,通讯通路门店!$S:$S,$G1731)</f>
        <v>0</v>
      </c>
      <c r="AL1731" s="99">
        <f>SUMIFS(通讯通路门店!$BC:$BC,通讯通路门店!$S:$S,$G1731)</f>
        <v>0</v>
      </c>
      <c r="AM1731" s="99">
        <f>SUMIFS(通讯通路门店!$BD:$BD,通讯通路门店!$S:$S,$G1731)</f>
        <v>0</v>
      </c>
      <c r="AN1731" s="99">
        <f>SUMIFS(通讯通路门店!$BF:$BF,通讯通路门店!$S:$S,$G1731)</f>
        <v>0</v>
      </c>
      <c r="AO1731" s="99">
        <f t="shared" si="132"/>
        <v>0</v>
      </c>
      <c r="AP1731" s="99">
        <f>SUMIFS(通讯通路门店!$K:$K,通讯通路门店!$S:$S,$G1731)</f>
        <v>0</v>
      </c>
      <c r="AQ1731" s="83"/>
      <c r="AR1731" s="99">
        <f>SUMIFS(通讯通路门店!$T:$T,通讯通路门店!$S:$S,$G1731)</f>
        <v>0</v>
      </c>
      <c r="AS1731" s="99">
        <f>SUMIFS(通讯通路门店!$U:$U,通讯通路门店!$S:$S,$G1731)</f>
        <v>0</v>
      </c>
      <c r="AT1731" s="99">
        <f>SUMIFS(通讯通路门店!$V:$V,通讯通路门店!$S:$S,$G1731)</f>
        <v>0</v>
      </c>
      <c r="AU1731" s="99">
        <f>SUMIFS(通讯通路门店!$W:$W,通讯通路门店!$S:$S,$G1731)</f>
        <v>0</v>
      </c>
      <c r="AV1731" s="99">
        <f>SUMIFS(通讯通路门店!$Z:$Z,通讯通路门店!$S:$S,$G1731)</f>
        <v>0</v>
      </c>
      <c r="AW1731" s="99">
        <f>SUMIFS(通讯通路门店!$AB:$AB,通讯通路门店!$S:$S,$G1731)</f>
        <v>0</v>
      </c>
      <c r="AX1731" s="99">
        <f>SUMIFS(通讯通路门店!$X:$X,通讯通路门店!$S:$S,$G1731)</f>
        <v>0</v>
      </c>
      <c r="AY1731" s="99">
        <f>SUMIFS(通讯通路门店!$Y:$Y,通讯通路门店!$S:$S,$G1731)</f>
        <v>0</v>
      </c>
      <c r="AZ1731" s="99">
        <f>SUMIFS(通讯通路门店!$AA:$AA,通讯通路门店!$S:$S,$G1731)</f>
        <v>0</v>
      </c>
      <c r="BA1731" s="99">
        <f t="shared" si="133"/>
        <v>0</v>
      </c>
      <c r="BB1731" s="99">
        <f t="shared" si="134"/>
        <v>0</v>
      </c>
      <c r="BC1731" s="99">
        <f>SUMIFS(通讯通路门店!$W:$W,通讯通路门店!$S:$S,$G1731,通讯通路门店!$J:$J,"荣耀体验店")+SUMIFS(通讯通路门店!$W:$W,通讯通路门店!$S:$S,$G1731,通讯通路门店!$J:$J,"荣耀授权专卖店")</f>
        <v>0</v>
      </c>
      <c r="BD1731" s="99">
        <f>SUMIFS(通讯通路门店!$Z:$Z,通讯通路门店!$S:$S,$G1731,通讯通路门店!$J:$J,"VIVO体验店")</f>
        <v>0</v>
      </c>
      <c r="BE1731" s="99">
        <f>SUMIFS(通讯通路门店!$AB:$AB,通讯通路门店!$S:$S,$G1731,通讯通路门店!$J:$J,"OPPO体验店")</f>
        <v>0</v>
      </c>
      <c r="BF1731" s="99">
        <f>SUMIFS(通讯通路门店!$X:$X,通讯通路门店!$S:$S,$G1731,通讯通路门店!$J:$J,"华为授权体验店")+SUMIFS(通讯通路门店!$AA:$AA,通讯通路门店!$S:$S,$G1731,通讯通路门店!$J:$J,"华为堡垒店")</f>
        <v>0</v>
      </c>
      <c r="BG1731" s="99">
        <f>SUMIFS(通讯通路门店!$Y:$Y,通讯通路门店!$S:$S,$G1731,通讯通路门店!$J:$J,"小米体验店")</f>
        <v>0</v>
      </c>
      <c r="BH1731" s="99">
        <f>SUMIFS(通讯通路门店!$AA:$AA,通讯通路门店!$S:$S,$G1731,通讯通路门店!$J:$J,"苹果体验店")</f>
        <v>0</v>
      </c>
      <c r="BI1731" s="99">
        <f>SUMIFS(通讯通路门店!$K:$K,通讯通路门店!$S:$S,$G1731,通讯通路门店!$J:$J,"其他品牌专卖店")</f>
        <v>0</v>
      </c>
      <c r="BJ1731" s="99">
        <f>SUMIFS(通讯通路门店!$AC:$AC,通讯通路门店!$S:$S,$G1731)</f>
        <v>0</v>
      </c>
      <c r="BK1731" s="99">
        <f>SUMIFS(通讯通路门店!$AD:$AD,通讯通路门店!$S:$S,$G1731)</f>
        <v>0</v>
      </c>
      <c r="BL1731" s="99">
        <f>SUMIFS(通讯通路门店!$AE:$AE,通讯通路门店!$S:$S,$G1731)</f>
        <v>0</v>
      </c>
      <c r="BM1731" s="99">
        <f>SUMIFS(通讯通路门店!$AF:$AF,通讯通路门店!$S:$S,$G1731)</f>
        <v>0</v>
      </c>
      <c r="BN1731" s="99">
        <f>SUMIFS(通讯通路门店!$AG:$AG,通讯通路门店!$S:$S,$G1731)</f>
        <v>0</v>
      </c>
      <c r="BO1731" s="99">
        <f>SUMIFS(通讯通路门店!$AH:$AH,通讯通路门店!$S:$S,$G1731)</f>
        <v>0</v>
      </c>
      <c r="BP1731" s="99">
        <f>SUMIFS(通讯通路门店!$AI:$AI,通讯通路门店!$S:$S,$G1731)</f>
        <v>0</v>
      </c>
      <c r="BQ1731" s="83"/>
    </row>
    <row r="1732" spans="1:69">
      <c r="A1732" s="99" t="str">
        <f>IFERROR(_xlfn.XLOOKUP($G1732,通讯通路门店!$S$4:$S$993931,通讯通路门店!$A$4:$A$993931,0,0),"")</f>
        <v>海南省</v>
      </c>
      <c r="B1732" s="99" t="str">
        <f>IFERROR(_xlfn.XLOOKUP($G1732,通讯通路门店!$S$4:$S$993931,通讯通路门店!$B$4:$B$993931,0,0),"")</f>
        <v>东方市</v>
      </c>
      <c r="C1732" s="99" t="str">
        <f>IFERROR(_xlfn.XLOOKUP($G1732,通讯通路门店!$S$4:$S$993931,通讯通路门店!$C$4:$C$993931,0,0),"")</f>
        <v>东方市</v>
      </c>
      <c r="D1732" s="99" t="str">
        <f>IFERROR(_xlfn.XLOOKUP($G1732,通讯通路门店!$S$4:$S$993931,通讯通路门店!$D$4:$D$993931,0,0),"")</f>
        <v>八所镇</v>
      </c>
      <c r="E1732" s="83"/>
      <c r="F1732" s="83"/>
      <c r="G1732" s="101"/>
      <c r="H1732" s="102">
        <f>IFERROR(_xlfn.XLOOKUP($G1732,通讯通路门店!$S$4:$S$993931,通讯通路门店!$R$4:$R$993931,0,0),"")</f>
        <v>0</v>
      </c>
      <c r="I1732" s="83"/>
      <c r="J1732" s="83"/>
      <c r="K1732" s="83"/>
      <c r="L1732" s="83"/>
      <c r="M1732" s="83"/>
      <c r="N1732" s="83"/>
      <c r="O1732" s="83"/>
      <c r="P1732" s="83"/>
      <c r="Q1732" s="83"/>
      <c r="R1732" s="83"/>
      <c r="S1732" s="83"/>
      <c r="T1732" s="83"/>
      <c r="U1732" s="99">
        <f>COUNTIF(通讯通路门店!$S:$S,$G1732)</f>
        <v>0</v>
      </c>
      <c r="V1732" s="99">
        <f>COUNTIFS(通讯通路门店!$S:$S,$G1732,通讯通路门店!$J:$J,"综合卖场")</f>
        <v>0</v>
      </c>
      <c r="W1732" s="99">
        <f>SUMIFS(通讯通路门店!$AJ:$AJ,通讯通路门店!$S:$S,通讯客户沙盘!$G1732)</f>
        <v>0</v>
      </c>
      <c r="X1732" s="99">
        <f t="shared" ref="X1732:X1795" si="135">Y1732+Z1732+AA1732+AB1732+AC1732+AD1732+AE1732</f>
        <v>0</v>
      </c>
      <c r="Y1732" s="99">
        <f>COUNTIFS(通讯通路门店!$S:$S,$G1732,通讯通路门店!$J:$J,"荣耀体验店")+COUNTIFS(通讯通路门店!$S:$S,$G1732,通讯通路门店!$J:$J,"荣耀授权专卖店")</f>
        <v>0</v>
      </c>
      <c r="Z1732" s="99">
        <f>COUNTIFS(通讯通路门店!$S:$S,$G1732,通讯通路门店!$J:$J,"VIVO体验店")</f>
        <v>0</v>
      </c>
      <c r="AA1732" s="99">
        <f>COUNTIFS(通讯通路门店!$S:$S,$G1732,通讯通路门店!$J:$J,"OPPO体验店")</f>
        <v>0</v>
      </c>
      <c r="AB1732" s="99">
        <f>COUNTIFS(通讯通路门店!$S:$S,$G1732,通讯通路门店!$J:$J,"华为授权体验店")+COUNTIFS(通讯通路门店!$S:$S,$G1732,通讯通路门店!$J:$J,"华为堡垒店")</f>
        <v>0</v>
      </c>
      <c r="AC1732" s="99">
        <f>COUNTIFS(通讯通路门店!$S:$S,$G1732,通讯通路门店!$J:$J,"小米体验店")</f>
        <v>0</v>
      </c>
      <c r="AD1732" s="99">
        <f>COUNTIFS(通讯通路门店!$S:$S,$G1732,通讯通路门店!$J:$J,"苹果体验店")</f>
        <v>0</v>
      </c>
      <c r="AE1732" s="99">
        <f>COUNTIFS(通讯通路门店!$S:$S,$G1732,通讯通路门店!$J:$J,"其他品牌专卖店")</f>
        <v>0</v>
      </c>
      <c r="AF1732" s="99">
        <f>SUMIFS(通讯通路门店!$BI:$BI,通讯通路门店!$S:$S,$G1732)</f>
        <v>0</v>
      </c>
      <c r="AG1732" s="99">
        <f>SUMIFS(通讯通路门店!$BH:$BH,通讯通路门店!$S:$S,$G1732)</f>
        <v>0</v>
      </c>
      <c r="AH1732" s="99">
        <f t="shared" ref="AH1732:AH1795" si="136">AI1732+AJ1732+AK1732+AL1732+AM1732+AN1732</f>
        <v>0</v>
      </c>
      <c r="AI1732" s="99">
        <f>SUMIFS(通讯通路门店!$BB:$BB,通讯通路门店!$S:$S,$G1732)</f>
        <v>0</v>
      </c>
      <c r="AJ1732" s="99">
        <f>SUMIFS(通讯通路门店!$BE:$BE,通讯通路门店!$S:$S,$G1732)</f>
        <v>0</v>
      </c>
      <c r="AK1732" s="99">
        <f>SUMIFS(通讯通路门店!$BG:$BG,通讯通路门店!$S:$S,$G1732)</f>
        <v>0</v>
      </c>
      <c r="AL1732" s="99">
        <f>SUMIFS(通讯通路门店!$BC:$BC,通讯通路门店!$S:$S,$G1732)</f>
        <v>0</v>
      </c>
      <c r="AM1732" s="99">
        <f>SUMIFS(通讯通路门店!$BD:$BD,通讯通路门店!$S:$S,$G1732)</f>
        <v>0</v>
      </c>
      <c r="AN1732" s="99">
        <f>SUMIFS(通讯通路门店!$BF:$BF,通讯通路门店!$S:$S,$G1732)</f>
        <v>0</v>
      </c>
      <c r="AO1732" s="99">
        <f t="shared" ref="AO1732:AO1795" si="137">AP1732+AQ1732</f>
        <v>0</v>
      </c>
      <c r="AP1732" s="99">
        <f>SUMIFS(通讯通路门店!$K:$K,通讯通路门店!$S:$S,$G1732)</f>
        <v>0</v>
      </c>
      <c r="AQ1732" s="83"/>
      <c r="AR1732" s="99">
        <f>SUMIFS(通讯通路门店!$T:$T,通讯通路门店!$S:$S,$G1732)</f>
        <v>0</v>
      </c>
      <c r="AS1732" s="99">
        <f>SUMIFS(通讯通路门店!$U:$U,通讯通路门店!$S:$S,$G1732)</f>
        <v>0</v>
      </c>
      <c r="AT1732" s="99">
        <f>SUMIFS(通讯通路门店!$V:$V,通讯通路门店!$S:$S,$G1732)</f>
        <v>0</v>
      </c>
      <c r="AU1732" s="99">
        <f>SUMIFS(通讯通路门店!$W:$W,通讯通路门店!$S:$S,$G1732)</f>
        <v>0</v>
      </c>
      <c r="AV1732" s="99">
        <f>SUMIFS(通讯通路门店!$Z:$Z,通讯通路门店!$S:$S,$G1732)</f>
        <v>0</v>
      </c>
      <c r="AW1732" s="99">
        <f>SUMIFS(通讯通路门店!$AB:$AB,通讯通路门店!$S:$S,$G1732)</f>
        <v>0</v>
      </c>
      <c r="AX1732" s="99">
        <f>SUMIFS(通讯通路门店!$X:$X,通讯通路门店!$S:$S,$G1732)</f>
        <v>0</v>
      </c>
      <c r="AY1732" s="99">
        <f>SUMIFS(通讯通路门店!$Y:$Y,通讯通路门店!$S:$S,$G1732)</f>
        <v>0</v>
      </c>
      <c r="AZ1732" s="99">
        <f>SUMIFS(通讯通路门店!$AA:$AA,通讯通路门店!$S:$S,$G1732)</f>
        <v>0</v>
      </c>
      <c r="BA1732" s="99">
        <f t="shared" ref="BA1732:BA1795" si="138">AP1732-BB1732</f>
        <v>0</v>
      </c>
      <c r="BB1732" s="99">
        <f t="shared" ref="BB1732:BB1795" si="139">BC1732+BD1732+BE1732+BF1732+BG1732+BH1732</f>
        <v>0</v>
      </c>
      <c r="BC1732" s="99">
        <f>SUMIFS(通讯通路门店!$W:$W,通讯通路门店!$S:$S,$G1732,通讯通路门店!$J:$J,"荣耀体验店")+SUMIFS(通讯通路门店!$W:$W,通讯通路门店!$S:$S,$G1732,通讯通路门店!$J:$J,"荣耀授权专卖店")</f>
        <v>0</v>
      </c>
      <c r="BD1732" s="99">
        <f>SUMIFS(通讯通路门店!$Z:$Z,通讯通路门店!$S:$S,$G1732,通讯通路门店!$J:$J,"VIVO体验店")</f>
        <v>0</v>
      </c>
      <c r="BE1732" s="99">
        <f>SUMIFS(通讯通路门店!$AB:$AB,通讯通路门店!$S:$S,$G1732,通讯通路门店!$J:$J,"OPPO体验店")</f>
        <v>0</v>
      </c>
      <c r="BF1732" s="99">
        <f>SUMIFS(通讯通路门店!$X:$X,通讯通路门店!$S:$S,$G1732,通讯通路门店!$J:$J,"华为授权体验店")+SUMIFS(通讯通路门店!$AA:$AA,通讯通路门店!$S:$S,$G1732,通讯通路门店!$J:$J,"华为堡垒店")</f>
        <v>0</v>
      </c>
      <c r="BG1732" s="99">
        <f>SUMIFS(通讯通路门店!$Y:$Y,通讯通路门店!$S:$S,$G1732,通讯通路门店!$J:$J,"小米体验店")</f>
        <v>0</v>
      </c>
      <c r="BH1732" s="99">
        <f>SUMIFS(通讯通路门店!$AA:$AA,通讯通路门店!$S:$S,$G1732,通讯通路门店!$J:$J,"苹果体验店")</f>
        <v>0</v>
      </c>
      <c r="BI1732" s="99">
        <f>SUMIFS(通讯通路门店!$K:$K,通讯通路门店!$S:$S,$G1732,通讯通路门店!$J:$J,"其他品牌专卖店")</f>
        <v>0</v>
      </c>
      <c r="BJ1732" s="99">
        <f>SUMIFS(通讯通路门店!$AC:$AC,通讯通路门店!$S:$S,$G1732)</f>
        <v>0</v>
      </c>
      <c r="BK1732" s="99">
        <f>SUMIFS(通讯通路门店!$AD:$AD,通讯通路门店!$S:$S,$G1732)</f>
        <v>0</v>
      </c>
      <c r="BL1732" s="99">
        <f>SUMIFS(通讯通路门店!$AE:$AE,通讯通路门店!$S:$S,$G1732)</f>
        <v>0</v>
      </c>
      <c r="BM1732" s="99">
        <f>SUMIFS(通讯通路门店!$AF:$AF,通讯通路门店!$S:$S,$G1732)</f>
        <v>0</v>
      </c>
      <c r="BN1732" s="99">
        <f>SUMIFS(通讯通路门店!$AG:$AG,通讯通路门店!$S:$S,$G1732)</f>
        <v>0</v>
      </c>
      <c r="BO1732" s="99">
        <f>SUMIFS(通讯通路门店!$AH:$AH,通讯通路门店!$S:$S,$G1732)</f>
        <v>0</v>
      </c>
      <c r="BP1732" s="99">
        <f>SUMIFS(通讯通路门店!$AI:$AI,通讯通路门店!$S:$S,$G1732)</f>
        <v>0</v>
      </c>
      <c r="BQ1732" s="83"/>
    </row>
    <row r="1733" spans="1:69">
      <c r="A1733" s="99" t="str">
        <f>IFERROR(_xlfn.XLOOKUP($G1733,通讯通路门店!$S$4:$S$993931,通讯通路门店!$A$4:$A$993931,0,0),"")</f>
        <v>海南省</v>
      </c>
      <c r="B1733" s="99" t="str">
        <f>IFERROR(_xlfn.XLOOKUP($G1733,通讯通路门店!$S$4:$S$993931,通讯通路门店!$B$4:$B$993931,0,0),"")</f>
        <v>东方市</v>
      </c>
      <c r="C1733" s="99" t="str">
        <f>IFERROR(_xlfn.XLOOKUP($G1733,通讯通路门店!$S$4:$S$993931,通讯通路门店!$C$4:$C$993931,0,0),"")</f>
        <v>东方市</v>
      </c>
      <c r="D1733" s="99" t="str">
        <f>IFERROR(_xlfn.XLOOKUP($G1733,通讯通路门店!$S$4:$S$993931,通讯通路门店!$D$4:$D$993931,0,0),"")</f>
        <v>八所镇</v>
      </c>
      <c r="E1733" s="83"/>
      <c r="F1733" s="83"/>
      <c r="G1733" s="101"/>
      <c r="H1733" s="102">
        <f>IFERROR(_xlfn.XLOOKUP($G1733,通讯通路门店!$S$4:$S$993931,通讯通路门店!$R$4:$R$993931,0,0),"")</f>
        <v>0</v>
      </c>
      <c r="I1733" s="83"/>
      <c r="J1733" s="83"/>
      <c r="K1733" s="83"/>
      <c r="L1733" s="83"/>
      <c r="M1733" s="83"/>
      <c r="N1733" s="83"/>
      <c r="O1733" s="83"/>
      <c r="P1733" s="83"/>
      <c r="Q1733" s="83"/>
      <c r="R1733" s="83"/>
      <c r="S1733" s="83"/>
      <c r="T1733" s="83"/>
      <c r="U1733" s="99">
        <f>COUNTIF(通讯通路门店!$S:$S,$G1733)</f>
        <v>0</v>
      </c>
      <c r="V1733" s="99">
        <f>COUNTIFS(通讯通路门店!$S:$S,$G1733,通讯通路门店!$J:$J,"综合卖场")</f>
        <v>0</v>
      </c>
      <c r="W1733" s="99">
        <f>SUMIFS(通讯通路门店!$AJ:$AJ,通讯通路门店!$S:$S,通讯客户沙盘!$G1733)</f>
        <v>0</v>
      </c>
      <c r="X1733" s="99">
        <f t="shared" si="135"/>
        <v>0</v>
      </c>
      <c r="Y1733" s="99">
        <f>COUNTIFS(通讯通路门店!$S:$S,$G1733,通讯通路门店!$J:$J,"荣耀体验店")+COUNTIFS(通讯通路门店!$S:$S,$G1733,通讯通路门店!$J:$J,"荣耀授权专卖店")</f>
        <v>0</v>
      </c>
      <c r="Z1733" s="99">
        <f>COUNTIFS(通讯通路门店!$S:$S,$G1733,通讯通路门店!$J:$J,"VIVO体验店")</f>
        <v>0</v>
      </c>
      <c r="AA1733" s="99">
        <f>COUNTIFS(通讯通路门店!$S:$S,$G1733,通讯通路门店!$J:$J,"OPPO体验店")</f>
        <v>0</v>
      </c>
      <c r="AB1733" s="99">
        <f>COUNTIFS(通讯通路门店!$S:$S,$G1733,通讯通路门店!$J:$J,"华为授权体验店")+COUNTIFS(通讯通路门店!$S:$S,$G1733,通讯通路门店!$J:$J,"华为堡垒店")</f>
        <v>0</v>
      </c>
      <c r="AC1733" s="99">
        <f>COUNTIFS(通讯通路门店!$S:$S,$G1733,通讯通路门店!$J:$J,"小米体验店")</f>
        <v>0</v>
      </c>
      <c r="AD1733" s="99">
        <f>COUNTIFS(通讯通路门店!$S:$S,$G1733,通讯通路门店!$J:$J,"苹果体验店")</f>
        <v>0</v>
      </c>
      <c r="AE1733" s="99">
        <f>COUNTIFS(通讯通路门店!$S:$S,$G1733,通讯通路门店!$J:$J,"其他品牌专卖店")</f>
        <v>0</v>
      </c>
      <c r="AF1733" s="99">
        <f>SUMIFS(通讯通路门店!$BI:$BI,通讯通路门店!$S:$S,$G1733)</f>
        <v>0</v>
      </c>
      <c r="AG1733" s="99">
        <f>SUMIFS(通讯通路门店!$BH:$BH,通讯通路门店!$S:$S,$G1733)</f>
        <v>0</v>
      </c>
      <c r="AH1733" s="99">
        <f t="shared" si="136"/>
        <v>0</v>
      </c>
      <c r="AI1733" s="99">
        <f>SUMIFS(通讯通路门店!$BB:$BB,通讯通路门店!$S:$S,$G1733)</f>
        <v>0</v>
      </c>
      <c r="AJ1733" s="99">
        <f>SUMIFS(通讯通路门店!$BE:$BE,通讯通路门店!$S:$S,$G1733)</f>
        <v>0</v>
      </c>
      <c r="AK1733" s="99">
        <f>SUMIFS(通讯通路门店!$BG:$BG,通讯通路门店!$S:$S,$G1733)</f>
        <v>0</v>
      </c>
      <c r="AL1733" s="99">
        <f>SUMIFS(通讯通路门店!$BC:$BC,通讯通路门店!$S:$S,$G1733)</f>
        <v>0</v>
      </c>
      <c r="AM1733" s="99">
        <f>SUMIFS(通讯通路门店!$BD:$BD,通讯通路门店!$S:$S,$G1733)</f>
        <v>0</v>
      </c>
      <c r="AN1733" s="99">
        <f>SUMIFS(通讯通路门店!$BF:$BF,通讯通路门店!$S:$S,$G1733)</f>
        <v>0</v>
      </c>
      <c r="AO1733" s="99">
        <f t="shared" si="137"/>
        <v>0</v>
      </c>
      <c r="AP1733" s="99">
        <f>SUMIFS(通讯通路门店!$K:$K,通讯通路门店!$S:$S,$G1733)</f>
        <v>0</v>
      </c>
      <c r="AQ1733" s="83"/>
      <c r="AR1733" s="99">
        <f>SUMIFS(通讯通路门店!$T:$T,通讯通路门店!$S:$S,$G1733)</f>
        <v>0</v>
      </c>
      <c r="AS1733" s="99">
        <f>SUMIFS(通讯通路门店!$U:$U,通讯通路门店!$S:$S,$G1733)</f>
        <v>0</v>
      </c>
      <c r="AT1733" s="99">
        <f>SUMIFS(通讯通路门店!$V:$V,通讯通路门店!$S:$S,$G1733)</f>
        <v>0</v>
      </c>
      <c r="AU1733" s="99">
        <f>SUMIFS(通讯通路门店!$W:$W,通讯通路门店!$S:$S,$G1733)</f>
        <v>0</v>
      </c>
      <c r="AV1733" s="99">
        <f>SUMIFS(通讯通路门店!$Z:$Z,通讯通路门店!$S:$S,$G1733)</f>
        <v>0</v>
      </c>
      <c r="AW1733" s="99">
        <f>SUMIFS(通讯通路门店!$AB:$AB,通讯通路门店!$S:$S,$G1733)</f>
        <v>0</v>
      </c>
      <c r="AX1733" s="99">
        <f>SUMIFS(通讯通路门店!$X:$X,通讯通路门店!$S:$S,$G1733)</f>
        <v>0</v>
      </c>
      <c r="AY1733" s="99">
        <f>SUMIFS(通讯通路门店!$Y:$Y,通讯通路门店!$S:$S,$G1733)</f>
        <v>0</v>
      </c>
      <c r="AZ1733" s="99">
        <f>SUMIFS(通讯通路门店!$AA:$AA,通讯通路门店!$S:$S,$G1733)</f>
        <v>0</v>
      </c>
      <c r="BA1733" s="99">
        <f t="shared" si="138"/>
        <v>0</v>
      </c>
      <c r="BB1733" s="99">
        <f t="shared" si="139"/>
        <v>0</v>
      </c>
      <c r="BC1733" s="99">
        <f>SUMIFS(通讯通路门店!$W:$W,通讯通路门店!$S:$S,$G1733,通讯通路门店!$J:$J,"荣耀体验店")+SUMIFS(通讯通路门店!$W:$W,通讯通路门店!$S:$S,$G1733,通讯通路门店!$J:$J,"荣耀授权专卖店")</f>
        <v>0</v>
      </c>
      <c r="BD1733" s="99">
        <f>SUMIFS(通讯通路门店!$Z:$Z,通讯通路门店!$S:$S,$G1733,通讯通路门店!$J:$J,"VIVO体验店")</f>
        <v>0</v>
      </c>
      <c r="BE1733" s="99">
        <f>SUMIFS(通讯通路门店!$AB:$AB,通讯通路门店!$S:$S,$G1733,通讯通路门店!$J:$J,"OPPO体验店")</f>
        <v>0</v>
      </c>
      <c r="BF1733" s="99">
        <f>SUMIFS(通讯通路门店!$X:$X,通讯通路门店!$S:$S,$G1733,通讯通路门店!$J:$J,"华为授权体验店")+SUMIFS(通讯通路门店!$AA:$AA,通讯通路门店!$S:$S,$G1733,通讯通路门店!$J:$J,"华为堡垒店")</f>
        <v>0</v>
      </c>
      <c r="BG1733" s="99">
        <f>SUMIFS(通讯通路门店!$Y:$Y,通讯通路门店!$S:$S,$G1733,通讯通路门店!$J:$J,"小米体验店")</f>
        <v>0</v>
      </c>
      <c r="BH1733" s="99">
        <f>SUMIFS(通讯通路门店!$AA:$AA,通讯通路门店!$S:$S,$G1733,通讯通路门店!$J:$J,"苹果体验店")</f>
        <v>0</v>
      </c>
      <c r="BI1733" s="99">
        <f>SUMIFS(通讯通路门店!$K:$K,通讯通路门店!$S:$S,$G1733,通讯通路门店!$J:$J,"其他品牌专卖店")</f>
        <v>0</v>
      </c>
      <c r="BJ1733" s="99">
        <f>SUMIFS(通讯通路门店!$AC:$AC,通讯通路门店!$S:$S,$G1733)</f>
        <v>0</v>
      </c>
      <c r="BK1733" s="99">
        <f>SUMIFS(通讯通路门店!$AD:$AD,通讯通路门店!$S:$S,$G1733)</f>
        <v>0</v>
      </c>
      <c r="BL1733" s="99">
        <f>SUMIFS(通讯通路门店!$AE:$AE,通讯通路门店!$S:$S,$G1733)</f>
        <v>0</v>
      </c>
      <c r="BM1733" s="99">
        <f>SUMIFS(通讯通路门店!$AF:$AF,通讯通路门店!$S:$S,$G1733)</f>
        <v>0</v>
      </c>
      <c r="BN1733" s="99">
        <f>SUMIFS(通讯通路门店!$AG:$AG,通讯通路门店!$S:$S,$G1733)</f>
        <v>0</v>
      </c>
      <c r="BO1733" s="99">
        <f>SUMIFS(通讯通路门店!$AH:$AH,通讯通路门店!$S:$S,$G1733)</f>
        <v>0</v>
      </c>
      <c r="BP1733" s="99">
        <f>SUMIFS(通讯通路门店!$AI:$AI,通讯通路门店!$S:$S,$G1733)</f>
        <v>0</v>
      </c>
      <c r="BQ1733" s="83"/>
    </row>
    <row r="1734" spans="1:69">
      <c r="A1734" s="99" t="str">
        <f>IFERROR(_xlfn.XLOOKUP($G1734,通讯通路门店!$S$4:$S$993931,通讯通路门店!$A$4:$A$993931,0,0),"")</f>
        <v>海南省</v>
      </c>
      <c r="B1734" s="99" t="str">
        <f>IFERROR(_xlfn.XLOOKUP($G1734,通讯通路门店!$S$4:$S$993931,通讯通路门店!$B$4:$B$993931,0,0),"")</f>
        <v>东方市</v>
      </c>
      <c r="C1734" s="99" t="str">
        <f>IFERROR(_xlfn.XLOOKUP($G1734,通讯通路门店!$S$4:$S$993931,通讯通路门店!$C$4:$C$993931,0,0),"")</f>
        <v>东方市</v>
      </c>
      <c r="D1734" s="99" t="str">
        <f>IFERROR(_xlfn.XLOOKUP($G1734,通讯通路门店!$S$4:$S$993931,通讯通路门店!$D$4:$D$993931,0,0),"")</f>
        <v>八所镇</v>
      </c>
      <c r="E1734" s="83"/>
      <c r="F1734" s="83"/>
      <c r="G1734" s="101"/>
      <c r="H1734" s="102">
        <f>IFERROR(_xlfn.XLOOKUP($G1734,通讯通路门店!$S$4:$S$993931,通讯通路门店!$R$4:$R$993931,0,0),"")</f>
        <v>0</v>
      </c>
      <c r="I1734" s="83"/>
      <c r="J1734" s="83"/>
      <c r="K1734" s="83"/>
      <c r="L1734" s="83"/>
      <c r="M1734" s="83"/>
      <c r="N1734" s="83"/>
      <c r="O1734" s="83"/>
      <c r="P1734" s="83"/>
      <c r="Q1734" s="83"/>
      <c r="R1734" s="83"/>
      <c r="S1734" s="83"/>
      <c r="T1734" s="83"/>
      <c r="U1734" s="99">
        <f>COUNTIF(通讯通路门店!$S:$S,$G1734)</f>
        <v>0</v>
      </c>
      <c r="V1734" s="99">
        <f>COUNTIFS(通讯通路门店!$S:$S,$G1734,通讯通路门店!$J:$J,"综合卖场")</f>
        <v>0</v>
      </c>
      <c r="W1734" s="99">
        <f>SUMIFS(通讯通路门店!$AJ:$AJ,通讯通路门店!$S:$S,通讯客户沙盘!$G1734)</f>
        <v>0</v>
      </c>
      <c r="X1734" s="99">
        <f t="shared" si="135"/>
        <v>0</v>
      </c>
      <c r="Y1734" s="99">
        <f>COUNTIFS(通讯通路门店!$S:$S,$G1734,通讯通路门店!$J:$J,"荣耀体验店")+COUNTIFS(通讯通路门店!$S:$S,$G1734,通讯通路门店!$J:$J,"荣耀授权专卖店")</f>
        <v>0</v>
      </c>
      <c r="Z1734" s="99">
        <f>COUNTIFS(通讯通路门店!$S:$S,$G1734,通讯通路门店!$J:$J,"VIVO体验店")</f>
        <v>0</v>
      </c>
      <c r="AA1734" s="99">
        <f>COUNTIFS(通讯通路门店!$S:$S,$G1734,通讯通路门店!$J:$J,"OPPO体验店")</f>
        <v>0</v>
      </c>
      <c r="AB1734" s="99">
        <f>COUNTIFS(通讯通路门店!$S:$S,$G1734,通讯通路门店!$J:$J,"华为授权体验店")+COUNTIFS(通讯通路门店!$S:$S,$G1734,通讯通路门店!$J:$J,"华为堡垒店")</f>
        <v>0</v>
      </c>
      <c r="AC1734" s="99">
        <f>COUNTIFS(通讯通路门店!$S:$S,$G1734,通讯通路门店!$J:$J,"小米体验店")</f>
        <v>0</v>
      </c>
      <c r="AD1734" s="99">
        <f>COUNTIFS(通讯通路门店!$S:$S,$G1734,通讯通路门店!$J:$J,"苹果体验店")</f>
        <v>0</v>
      </c>
      <c r="AE1734" s="99">
        <f>COUNTIFS(通讯通路门店!$S:$S,$G1734,通讯通路门店!$J:$J,"其他品牌专卖店")</f>
        <v>0</v>
      </c>
      <c r="AF1734" s="99">
        <f>SUMIFS(通讯通路门店!$BI:$BI,通讯通路门店!$S:$S,$G1734)</f>
        <v>0</v>
      </c>
      <c r="AG1734" s="99">
        <f>SUMIFS(通讯通路门店!$BH:$BH,通讯通路门店!$S:$S,$G1734)</f>
        <v>0</v>
      </c>
      <c r="AH1734" s="99">
        <f t="shared" si="136"/>
        <v>0</v>
      </c>
      <c r="AI1734" s="99">
        <f>SUMIFS(通讯通路门店!$BB:$BB,通讯通路门店!$S:$S,$G1734)</f>
        <v>0</v>
      </c>
      <c r="AJ1734" s="99">
        <f>SUMIFS(通讯通路门店!$BE:$BE,通讯通路门店!$S:$S,$G1734)</f>
        <v>0</v>
      </c>
      <c r="AK1734" s="99">
        <f>SUMIFS(通讯通路门店!$BG:$BG,通讯通路门店!$S:$S,$G1734)</f>
        <v>0</v>
      </c>
      <c r="AL1734" s="99">
        <f>SUMIFS(通讯通路门店!$BC:$BC,通讯通路门店!$S:$S,$G1734)</f>
        <v>0</v>
      </c>
      <c r="AM1734" s="99">
        <f>SUMIFS(通讯通路门店!$BD:$BD,通讯通路门店!$S:$S,$G1734)</f>
        <v>0</v>
      </c>
      <c r="AN1734" s="99">
        <f>SUMIFS(通讯通路门店!$BF:$BF,通讯通路门店!$S:$S,$G1734)</f>
        <v>0</v>
      </c>
      <c r="AO1734" s="99">
        <f t="shared" si="137"/>
        <v>0</v>
      </c>
      <c r="AP1734" s="99">
        <f>SUMIFS(通讯通路门店!$K:$K,通讯通路门店!$S:$S,$G1734)</f>
        <v>0</v>
      </c>
      <c r="AQ1734" s="83"/>
      <c r="AR1734" s="99">
        <f>SUMIFS(通讯通路门店!$T:$T,通讯通路门店!$S:$S,$G1734)</f>
        <v>0</v>
      </c>
      <c r="AS1734" s="99">
        <f>SUMIFS(通讯通路门店!$U:$U,通讯通路门店!$S:$S,$G1734)</f>
        <v>0</v>
      </c>
      <c r="AT1734" s="99">
        <f>SUMIFS(通讯通路门店!$V:$V,通讯通路门店!$S:$S,$G1734)</f>
        <v>0</v>
      </c>
      <c r="AU1734" s="99">
        <f>SUMIFS(通讯通路门店!$W:$W,通讯通路门店!$S:$S,$G1734)</f>
        <v>0</v>
      </c>
      <c r="AV1734" s="99">
        <f>SUMIFS(通讯通路门店!$Z:$Z,通讯通路门店!$S:$S,$G1734)</f>
        <v>0</v>
      </c>
      <c r="AW1734" s="99">
        <f>SUMIFS(通讯通路门店!$AB:$AB,通讯通路门店!$S:$S,$G1734)</f>
        <v>0</v>
      </c>
      <c r="AX1734" s="99">
        <f>SUMIFS(通讯通路门店!$X:$X,通讯通路门店!$S:$S,$G1734)</f>
        <v>0</v>
      </c>
      <c r="AY1734" s="99">
        <f>SUMIFS(通讯通路门店!$Y:$Y,通讯通路门店!$S:$S,$G1734)</f>
        <v>0</v>
      </c>
      <c r="AZ1734" s="99">
        <f>SUMIFS(通讯通路门店!$AA:$AA,通讯通路门店!$S:$S,$G1734)</f>
        <v>0</v>
      </c>
      <c r="BA1734" s="99">
        <f t="shared" si="138"/>
        <v>0</v>
      </c>
      <c r="BB1734" s="99">
        <f t="shared" si="139"/>
        <v>0</v>
      </c>
      <c r="BC1734" s="99">
        <f>SUMIFS(通讯通路门店!$W:$W,通讯通路门店!$S:$S,$G1734,通讯通路门店!$J:$J,"荣耀体验店")+SUMIFS(通讯通路门店!$W:$W,通讯通路门店!$S:$S,$G1734,通讯通路门店!$J:$J,"荣耀授权专卖店")</f>
        <v>0</v>
      </c>
      <c r="BD1734" s="99">
        <f>SUMIFS(通讯通路门店!$Z:$Z,通讯通路门店!$S:$S,$G1734,通讯通路门店!$J:$J,"VIVO体验店")</f>
        <v>0</v>
      </c>
      <c r="BE1734" s="99">
        <f>SUMIFS(通讯通路门店!$AB:$AB,通讯通路门店!$S:$S,$G1734,通讯通路门店!$J:$J,"OPPO体验店")</f>
        <v>0</v>
      </c>
      <c r="BF1734" s="99">
        <f>SUMIFS(通讯通路门店!$X:$X,通讯通路门店!$S:$S,$G1734,通讯通路门店!$J:$J,"华为授权体验店")+SUMIFS(通讯通路门店!$AA:$AA,通讯通路门店!$S:$S,$G1734,通讯通路门店!$J:$J,"华为堡垒店")</f>
        <v>0</v>
      </c>
      <c r="BG1734" s="99">
        <f>SUMIFS(通讯通路门店!$Y:$Y,通讯通路门店!$S:$S,$G1734,通讯通路门店!$J:$J,"小米体验店")</f>
        <v>0</v>
      </c>
      <c r="BH1734" s="99">
        <f>SUMIFS(通讯通路门店!$AA:$AA,通讯通路门店!$S:$S,$G1734,通讯通路门店!$J:$J,"苹果体验店")</f>
        <v>0</v>
      </c>
      <c r="BI1734" s="99">
        <f>SUMIFS(通讯通路门店!$K:$K,通讯通路门店!$S:$S,$G1734,通讯通路门店!$J:$J,"其他品牌专卖店")</f>
        <v>0</v>
      </c>
      <c r="BJ1734" s="99">
        <f>SUMIFS(通讯通路门店!$AC:$AC,通讯通路门店!$S:$S,$G1734)</f>
        <v>0</v>
      </c>
      <c r="BK1734" s="99">
        <f>SUMIFS(通讯通路门店!$AD:$AD,通讯通路门店!$S:$S,$G1734)</f>
        <v>0</v>
      </c>
      <c r="BL1734" s="99">
        <f>SUMIFS(通讯通路门店!$AE:$AE,通讯通路门店!$S:$S,$G1734)</f>
        <v>0</v>
      </c>
      <c r="BM1734" s="99">
        <f>SUMIFS(通讯通路门店!$AF:$AF,通讯通路门店!$S:$S,$G1734)</f>
        <v>0</v>
      </c>
      <c r="BN1734" s="99">
        <f>SUMIFS(通讯通路门店!$AG:$AG,通讯通路门店!$S:$S,$G1734)</f>
        <v>0</v>
      </c>
      <c r="BO1734" s="99">
        <f>SUMIFS(通讯通路门店!$AH:$AH,通讯通路门店!$S:$S,$G1734)</f>
        <v>0</v>
      </c>
      <c r="BP1734" s="99">
        <f>SUMIFS(通讯通路门店!$AI:$AI,通讯通路门店!$S:$S,$G1734)</f>
        <v>0</v>
      </c>
      <c r="BQ1734" s="83"/>
    </row>
    <row r="1735" spans="1:69">
      <c r="A1735" s="99" t="str">
        <f>IFERROR(_xlfn.XLOOKUP($G1735,通讯通路门店!$S$4:$S$993931,通讯通路门店!$A$4:$A$993931,0,0),"")</f>
        <v>海南省</v>
      </c>
      <c r="B1735" s="99" t="str">
        <f>IFERROR(_xlfn.XLOOKUP($G1735,通讯通路门店!$S$4:$S$993931,通讯通路门店!$B$4:$B$993931,0,0),"")</f>
        <v>东方市</v>
      </c>
      <c r="C1735" s="99" t="str">
        <f>IFERROR(_xlfn.XLOOKUP($G1735,通讯通路门店!$S$4:$S$993931,通讯通路门店!$C$4:$C$993931,0,0),"")</f>
        <v>东方市</v>
      </c>
      <c r="D1735" s="99" t="str">
        <f>IFERROR(_xlfn.XLOOKUP($G1735,通讯通路门店!$S$4:$S$993931,通讯通路门店!$D$4:$D$993931,0,0),"")</f>
        <v>八所镇</v>
      </c>
      <c r="E1735" s="83"/>
      <c r="F1735" s="83"/>
      <c r="G1735" s="101"/>
      <c r="H1735" s="102">
        <f>IFERROR(_xlfn.XLOOKUP($G1735,通讯通路门店!$S$4:$S$993931,通讯通路门店!$R$4:$R$993931,0,0),"")</f>
        <v>0</v>
      </c>
      <c r="I1735" s="83"/>
      <c r="J1735" s="83"/>
      <c r="K1735" s="83"/>
      <c r="L1735" s="83"/>
      <c r="M1735" s="83"/>
      <c r="N1735" s="83"/>
      <c r="O1735" s="83"/>
      <c r="P1735" s="83"/>
      <c r="Q1735" s="83"/>
      <c r="R1735" s="83"/>
      <c r="S1735" s="83"/>
      <c r="T1735" s="83"/>
      <c r="U1735" s="99">
        <f>COUNTIF(通讯通路门店!$S:$S,$G1735)</f>
        <v>0</v>
      </c>
      <c r="V1735" s="99">
        <f>COUNTIFS(通讯通路门店!$S:$S,$G1735,通讯通路门店!$J:$J,"综合卖场")</f>
        <v>0</v>
      </c>
      <c r="W1735" s="99">
        <f>SUMIFS(通讯通路门店!$AJ:$AJ,通讯通路门店!$S:$S,通讯客户沙盘!$G1735)</f>
        <v>0</v>
      </c>
      <c r="X1735" s="99">
        <f t="shared" si="135"/>
        <v>0</v>
      </c>
      <c r="Y1735" s="99">
        <f>COUNTIFS(通讯通路门店!$S:$S,$G1735,通讯通路门店!$J:$J,"荣耀体验店")+COUNTIFS(通讯通路门店!$S:$S,$G1735,通讯通路门店!$J:$J,"荣耀授权专卖店")</f>
        <v>0</v>
      </c>
      <c r="Z1735" s="99">
        <f>COUNTIFS(通讯通路门店!$S:$S,$G1735,通讯通路门店!$J:$J,"VIVO体验店")</f>
        <v>0</v>
      </c>
      <c r="AA1735" s="99">
        <f>COUNTIFS(通讯通路门店!$S:$S,$G1735,通讯通路门店!$J:$J,"OPPO体验店")</f>
        <v>0</v>
      </c>
      <c r="AB1735" s="99">
        <f>COUNTIFS(通讯通路门店!$S:$S,$G1735,通讯通路门店!$J:$J,"华为授权体验店")+COUNTIFS(通讯通路门店!$S:$S,$G1735,通讯通路门店!$J:$J,"华为堡垒店")</f>
        <v>0</v>
      </c>
      <c r="AC1735" s="99">
        <f>COUNTIFS(通讯通路门店!$S:$S,$G1735,通讯通路门店!$J:$J,"小米体验店")</f>
        <v>0</v>
      </c>
      <c r="AD1735" s="99">
        <f>COUNTIFS(通讯通路门店!$S:$S,$G1735,通讯通路门店!$J:$J,"苹果体验店")</f>
        <v>0</v>
      </c>
      <c r="AE1735" s="99">
        <f>COUNTIFS(通讯通路门店!$S:$S,$G1735,通讯通路门店!$J:$J,"其他品牌专卖店")</f>
        <v>0</v>
      </c>
      <c r="AF1735" s="99">
        <f>SUMIFS(通讯通路门店!$BI:$BI,通讯通路门店!$S:$S,$G1735)</f>
        <v>0</v>
      </c>
      <c r="AG1735" s="99">
        <f>SUMIFS(通讯通路门店!$BH:$BH,通讯通路门店!$S:$S,$G1735)</f>
        <v>0</v>
      </c>
      <c r="AH1735" s="99">
        <f t="shared" si="136"/>
        <v>0</v>
      </c>
      <c r="AI1735" s="99">
        <f>SUMIFS(通讯通路门店!$BB:$BB,通讯通路门店!$S:$S,$G1735)</f>
        <v>0</v>
      </c>
      <c r="AJ1735" s="99">
        <f>SUMIFS(通讯通路门店!$BE:$BE,通讯通路门店!$S:$S,$G1735)</f>
        <v>0</v>
      </c>
      <c r="AK1735" s="99">
        <f>SUMIFS(通讯通路门店!$BG:$BG,通讯通路门店!$S:$S,$G1735)</f>
        <v>0</v>
      </c>
      <c r="AL1735" s="99">
        <f>SUMIFS(通讯通路门店!$BC:$BC,通讯通路门店!$S:$S,$G1735)</f>
        <v>0</v>
      </c>
      <c r="AM1735" s="99">
        <f>SUMIFS(通讯通路门店!$BD:$BD,通讯通路门店!$S:$S,$G1735)</f>
        <v>0</v>
      </c>
      <c r="AN1735" s="99">
        <f>SUMIFS(通讯通路门店!$BF:$BF,通讯通路门店!$S:$S,$G1735)</f>
        <v>0</v>
      </c>
      <c r="AO1735" s="99">
        <f t="shared" si="137"/>
        <v>0</v>
      </c>
      <c r="AP1735" s="99">
        <f>SUMIFS(通讯通路门店!$K:$K,通讯通路门店!$S:$S,$G1735)</f>
        <v>0</v>
      </c>
      <c r="AQ1735" s="83"/>
      <c r="AR1735" s="99">
        <f>SUMIFS(通讯通路门店!$T:$T,通讯通路门店!$S:$S,$G1735)</f>
        <v>0</v>
      </c>
      <c r="AS1735" s="99">
        <f>SUMIFS(通讯通路门店!$U:$U,通讯通路门店!$S:$S,$G1735)</f>
        <v>0</v>
      </c>
      <c r="AT1735" s="99">
        <f>SUMIFS(通讯通路门店!$V:$V,通讯通路门店!$S:$S,$G1735)</f>
        <v>0</v>
      </c>
      <c r="AU1735" s="99">
        <f>SUMIFS(通讯通路门店!$W:$W,通讯通路门店!$S:$S,$G1735)</f>
        <v>0</v>
      </c>
      <c r="AV1735" s="99">
        <f>SUMIFS(通讯通路门店!$Z:$Z,通讯通路门店!$S:$S,$G1735)</f>
        <v>0</v>
      </c>
      <c r="AW1735" s="99">
        <f>SUMIFS(通讯通路门店!$AB:$AB,通讯通路门店!$S:$S,$G1735)</f>
        <v>0</v>
      </c>
      <c r="AX1735" s="99">
        <f>SUMIFS(通讯通路门店!$X:$X,通讯通路门店!$S:$S,$G1735)</f>
        <v>0</v>
      </c>
      <c r="AY1735" s="99">
        <f>SUMIFS(通讯通路门店!$Y:$Y,通讯通路门店!$S:$S,$G1735)</f>
        <v>0</v>
      </c>
      <c r="AZ1735" s="99">
        <f>SUMIFS(通讯通路门店!$AA:$AA,通讯通路门店!$S:$S,$G1735)</f>
        <v>0</v>
      </c>
      <c r="BA1735" s="99">
        <f t="shared" si="138"/>
        <v>0</v>
      </c>
      <c r="BB1735" s="99">
        <f t="shared" si="139"/>
        <v>0</v>
      </c>
      <c r="BC1735" s="99">
        <f>SUMIFS(通讯通路门店!$W:$W,通讯通路门店!$S:$S,$G1735,通讯通路门店!$J:$J,"荣耀体验店")+SUMIFS(通讯通路门店!$W:$W,通讯通路门店!$S:$S,$G1735,通讯通路门店!$J:$J,"荣耀授权专卖店")</f>
        <v>0</v>
      </c>
      <c r="BD1735" s="99">
        <f>SUMIFS(通讯通路门店!$Z:$Z,通讯通路门店!$S:$S,$G1735,通讯通路门店!$J:$J,"VIVO体验店")</f>
        <v>0</v>
      </c>
      <c r="BE1735" s="99">
        <f>SUMIFS(通讯通路门店!$AB:$AB,通讯通路门店!$S:$S,$G1735,通讯通路门店!$J:$J,"OPPO体验店")</f>
        <v>0</v>
      </c>
      <c r="BF1735" s="99">
        <f>SUMIFS(通讯通路门店!$X:$X,通讯通路门店!$S:$S,$G1735,通讯通路门店!$J:$J,"华为授权体验店")+SUMIFS(通讯通路门店!$AA:$AA,通讯通路门店!$S:$S,$G1735,通讯通路门店!$J:$J,"华为堡垒店")</f>
        <v>0</v>
      </c>
      <c r="BG1735" s="99">
        <f>SUMIFS(通讯通路门店!$Y:$Y,通讯通路门店!$S:$S,$G1735,通讯通路门店!$J:$J,"小米体验店")</f>
        <v>0</v>
      </c>
      <c r="BH1735" s="99">
        <f>SUMIFS(通讯通路门店!$AA:$AA,通讯通路门店!$S:$S,$G1735,通讯通路门店!$J:$J,"苹果体验店")</f>
        <v>0</v>
      </c>
      <c r="BI1735" s="99">
        <f>SUMIFS(通讯通路门店!$K:$K,通讯通路门店!$S:$S,$G1735,通讯通路门店!$J:$J,"其他品牌专卖店")</f>
        <v>0</v>
      </c>
      <c r="BJ1735" s="99">
        <f>SUMIFS(通讯通路门店!$AC:$AC,通讯通路门店!$S:$S,$G1735)</f>
        <v>0</v>
      </c>
      <c r="BK1735" s="99">
        <f>SUMIFS(通讯通路门店!$AD:$AD,通讯通路门店!$S:$S,$G1735)</f>
        <v>0</v>
      </c>
      <c r="BL1735" s="99">
        <f>SUMIFS(通讯通路门店!$AE:$AE,通讯通路门店!$S:$S,$G1735)</f>
        <v>0</v>
      </c>
      <c r="BM1735" s="99">
        <f>SUMIFS(通讯通路门店!$AF:$AF,通讯通路门店!$S:$S,$G1735)</f>
        <v>0</v>
      </c>
      <c r="BN1735" s="99">
        <f>SUMIFS(通讯通路门店!$AG:$AG,通讯通路门店!$S:$S,$G1735)</f>
        <v>0</v>
      </c>
      <c r="BO1735" s="99">
        <f>SUMIFS(通讯通路门店!$AH:$AH,通讯通路门店!$S:$S,$G1735)</f>
        <v>0</v>
      </c>
      <c r="BP1735" s="99">
        <f>SUMIFS(通讯通路门店!$AI:$AI,通讯通路门店!$S:$S,$G1735)</f>
        <v>0</v>
      </c>
      <c r="BQ1735" s="83"/>
    </row>
    <row r="1736" spans="1:69">
      <c r="A1736" s="99" t="str">
        <f>IFERROR(_xlfn.XLOOKUP($G1736,通讯通路门店!$S$4:$S$993931,通讯通路门店!$A$4:$A$993931,0,0),"")</f>
        <v>海南省</v>
      </c>
      <c r="B1736" s="99" t="str">
        <f>IFERROR(_xlfn.XLOOKUP($G1736,通讯通路门店!$S$4:$S$993931,通讯通路门店!$B$4:$B$993931,0,0),"")</f>
        <v>东方市</v>
      </c>
      <c r="C1736" s="99" t="str">
        <f>IFERROR(_xlfn.XLOOKUP($G1736,通讯通路门店!$S$4:$S$993931,通讯通路门店!$C$4:$C$993931,0,0),"")</f>
        <v>东方市</v>
      </c>
      <c r="D1736" s="99" t="str">
        <f>IFERROR(_xlfn.XLOOKUP($G1736,通讯通路门店!$S$4:$S$993931,通讯通路门店!$D$4:$D$993931,0,0),"")</f>
        <v>八所镇</v>
      </c>
      <c r="E1736" s="83"/>
      <c r="F1736" s="83"/>
      <c r="G1736" s="101"/>
      <c r="H1736" s="102">
        <f>IFERROR(_xlfn.XLOOKUP($G1736,通讯通路门店!$S$4:$S$993931,通讯通路门店!$R$4:$R$993931,0,0),"")</f>
        <v>0</v>
      </c>
      <c r="I1736" s="83"/>
      <c r="J1736" s="83"/>
      <c r="K1736" s="83"/>
      <c r="L1736" s="83"/>
      <c r="M1736" s="83"/>
      <c r="N1736" s="83"/>
      <c r="O1736" s="83"/>
      <c r="P1736" s="83"/>
      <c r="Q1736" s="83"/>
      <c r="R1736" s="83"/>
      <c r="S1736" s="83"/>
      <c r="T1736" s="83"/>
      <c r="U1736" s="99">
        <f>COUNTIF(通讯通路门店!$S:$S,$G1736)</f>
        <v>0</v>
      </c>
      <c r="V1736" s="99">
        <f>COUNTIFS(通讯通路门店!$S:$S,$G1736,通讯通路门店!$J:$J,"综合卖场")</f>
        <v>0</v>
      </c>
      <c r="W1736" s="99">
        <f>SUMIFS(通讯通路门店!$AJ:$AJ,通讯通路门店!$S:$S,通讯客户沙盘!$G1736)</f>
        <v>0</v>
      </c>
      <c r="X1736" s="99">
        <f t="shared" si="135"/>
        <v>0</v>
      </c>
      <c r="Y1736" s="99">
        <f>COUNTIFS(通讯通路门店!$S:$S,$G1736,通讯通路门店!$J:$J,"荣耀体验店")+COUNTIFS(通讯通路门店!$S:$S,$G1736,通讯通路门店!$J:$J,"荣耀授权专卖店")</f>
        <v>0</v>
      </c>
      <c r="Z1736" s="99">
        <f>COUNTIFS(通讯通路门店!$S:$S,$G1736,通讯通路门店!$J:$J,"VIVO体验店")</f>
        <v>0</v>
      </c>
      <c r="AA1736" s="99">
        <f>COUNTIFS(通讯通路门店!$S:$S,$G1736,通讯通路门店!$J:$J,"OPPO体验店")</f>
        <v>0</v>
      </c>
      <c r="AB1736" s="99">
        <f>COUNTIFS(通讯通路门店!$S:$S,$G1736,通讯通路门店!$J:$J,"华为授权体验店")+COUNTIFS(通讯通路门店!$S:$S,$G1736,通讯通路门店!$J:$J,"华为堡垒店")</f>
        <v>0</v>
      </c>
      <c r="AC1736" s="99">
        <f>COUNTIFS(通讯通路门店!$S:$S,$G1736,通讯通路门店!$J:$J,"小米体验店")</f>
        <v>0</v>
      </c>
      <c r="AD1736" s="99">
        <f>COUNTIFS(通讯通路门店!$S:$S,$G1736,通讯通路门店!$J:$J,"苹果体验店")</f>
        <v>0</v>
      </c>
      <c r="AE1736" s="99">
        <f>COUNTIFS(通讯通路门店!$S:$S,$G1736,通讯通路门店!$J:$J,"其他品牌专卖店")</f>
        <v>0</v>
      </c>
      <c r="AF1736" s="99">
        <f>SUMIFS(通讯通路门店!$BI:$BI,通讯通路门店!$S:$S,$G1736)</f>
        <v>0</v>
      </c>
      <c r="AG1736" s="99">
        <f>SUMIFS(通讯通路门店!$BH:$BH,通讯通路门店!$S:$S,$G1736)</f>
        <v>0</v>
      </c>
      <c r="AH1736" s="99">
        <f t="shared" si="136"/>
        <v>0</v>
      </c>
      <c r="AI1736" s="99">
        <f>SUMIFS(通讯通路门店!$BB:$BB,通讯通路门店!$S:$S,$G1736)</f>
        <v>0</v>
      </c>
      <c r="AJ1736" s="99">
        <f>SUMIFS(通讯通路门店!$BE:$BE,通讯通路门店!$S:$S,$G1736)</f>
        <v>0</v>
      </c>
      <c r="AK1736" s="99">
        <f>SUMIFS(通讯通路门店!$BG:$BG,通讯通路门店!$S:$S,$G1736)</f>
        <v>0</v>
      </c>
      <c r="AL1736" s="99">
        <f>SUMIFS(通讯通路门店!$BC:$BC,通讯通路门店!$S:$S,$G1736)</f>
        <v>0</v>
      </c>
      <c r="AM1736" s="99">
        <f>SUMIFS(通讯通路门店!$BD:$BD,通讯通路门店!$S:$S,$G1736)</f>
        <v>0</v>
      </c>
      <c r="AN1736" s="99">
        <f>SUMIFS(通讯通路门店!$BF:$BF,通讯通路门店!$S:$S,$G1736)</f>
        <v>0</v>
      </c>
      <c r="AO1736" s="99">
        <f t="shared" si="137"/>
        <v>0</v>
      </c>
      <c r="AP1736" s="99">
        <f>SUMIFS(通讯通路门店!$K:$K,通讯通路门店!$S:$S,$G1736)</f>
        <v>0</v>
      </c>
      <c r="AQ1736" s="83"/>
      <c r="AR1736" s="99">
        <f>SUMIFS(通讯通路门店!$T:$T,通讯通路门店!$S:$S,$G1736)</f>
        <v>0</v>
      </c>
      <c r="AS1736" s="99">
        <f>SUMIFS(通讯通路门店!$U:$U,通讯通路门店!$S:$S,$G1736)</f>
        <v>0</v>
      </c>
      <c r="AT1736" s="99">
        <f>SUMIFS(通讯通路门店!$V:$V,通讯通路门店!$S:$S,$G1736)</f>
        <v>0</v>
      </c>
      <c r="AU1736" s="99">
        <f>SUMIFS(通讯通路门店!$W:$W,通讯通路门店!$S:$S,$G1736)</f>
        <v>0</v>
      </c>
      <c r="AV1736" s="99">
        <f>SUMIFS(通讯通路门店!$Z:$Z,通讯通路门店!$S:$S,$G1736)</f>
        <v>0</v>
      </c>
      <c r="AW1736" s="99">
        <f>SUMIFS(通讯通路门店!$AB:$AB,通讯通路门店!$S:$S,$G1736)</f>
        <v>0</v>
      </c>
      <c r="AX1736" s="99">
        <f>SUMIFS(通讯通路门店!$X:$X,通讯通路门店!$S:$S,$G1736)</f>
        <v>0</v>
      </c>
      <c r="AY1736" s="99">
        <f>SUMIFS(通讯通路门店!$Y:$Y,通讯通路门店!$S:$S,$G1736)</f>
        <v>0</v>
      </c>
      <c r="AZ1736" s="99">
        <f>SUMIFS(通讯通路门店!$AA:$AA,通讯通路门店!$S:$S,$G1736)</f>
        <v>0</v>
      </c>
      <c r="BA1736" s="99">
        <f t="shared" si="138"/>
        <v>0</v>
      </c>
      <c r="BB1736" s="99">
        <f t="shared" si="139"/>
        <v>0</v>
      </c>
      <c r="BC1736" s="99">
        <f>SUMIFS(通讯通路门店!$W:$W,通讯通路门店!$S:$S,$G1736,通讯通路门店!$J:$J,"荣耀体验店")+SUMIFS(通讯通路门店!$W:$W,通讯通路门店!$S:$S,$G1736,通讯通路门店!$J:$J,"荣耀授权专卖店")</f>
        <v>0</v>
      </c>
      <c r="BD1736" s="99">
        <f>SUMIFS(通讯通路门店!$Z:$Z,通讯通路门店!$S:$S,$G1736,通讯通路门店!$J:$J,"VIVO体验店")</f>
        <v>0</v>
      </c>
      <c r="BE1736" s="99">
        <f>SUMIFS(通讯通路门店!$AB:$AB,通讯通路门店!$S:$S,$G1736,通讯通路门店!$J:$J,"OPPO体验店")</f>
        <v>0</v>
      </c>
      <c r="BF1736" s="99">
        <f>SUMIFS(通讯通路门店!$X:$X,通讯通路门店!$S:$S,$G1736,通讯通路门店!$J:$J,"华为授权体验店")+SUMIFS(通讯通路门店!$AA:$AA,通讯通路门店!$S:$S,$G1736,通讯通路门店!$J:$J,"华为堡垒店")</f>
        <v>0</v>
      </c>
      <c r="BG1736" s="99">
        <f>SUMIFS(通讯通路门店!$Y:$Y,通讯通路门店!$S:$S,$G1736,通讯通路门店!$J:$J,"小米体验店")</f>
        <v>0</v>
      </c>
      <c r="BH1736" s="99">
        <f>SUMIFS(通讯通路门店!$AA:$AA,通讯通路门店!$S:$S,$G1736,通讯通路门店!$J:$J,"苹果体验店")</f>
        <v>0</v>
      </c>
      <c r="BI1736" s="99">
        <f>SUMIFS(通讯通路门店!$K:$K,通讯通路门店!$S:$S,$G1736,通讯通路门店!$J:$J,"其他品牌专卖店")</f>
        <v>0</v>
      </c>
      <c r="BJ1736" s="99">
        <f>SUMIFS(通讯通路门店!$AC:$AC,通讯通路门店!$S:$S,$G1736)</f>
        <v>0</v>
      </c>
      <c r="BK1736" s="99">
        <f>SUMIFS(通讯通路门店!$AD:$AD,通讯通路门店!$S:$S,$G1736)</f>
        <v>0</v>
      </c>
      <c r="BL1736" s="99">
        <f>SUMIFS(通讯通路门店!$AE:$AE,通讯通路门店!$S:$S,$G1736)</f>
        <v>0</v>
      </c>
      <c r="BM1736" s="99">
        <f>SUMIFS(通讯通路门店!$AF:$AF,通讯通路门店!$S:$S,$G1736)</f>
        <v>0</v>
      </c>
      <c r="BN1736" s="99">
        <f>SUMIFS(通讯通路门店!$AG:$AG,通讯通路门店!$S:$S,$G1736)</f>
        <v>0</v>
      </c>
      <c r="BO1736" s="99">
        <f>SUMIFS(通讯通路门店!$AH:$AH,通讯通路门店!$S:$S,$G1736)</f>
        <v>0</v>
      </c>
      <c r="BP1736" s="99">
        <f>SUMIFS(通讯通路门店!$AI:$AI,通讯通路门店!$S:$S,$G1736)</f>
        <v>0</v>
      </c>
      <c r="BQ1736" s="83"/>
    </row>
    <row r="1737" spans="1:69">
      <c r="A1737" s="99" t="str">
        <f>IFERROR(_xlfn.XLOOKUP($G1737,通讯通路门店!$S$4:$S$993931,通讯通路门店!$A$4:$A$993931,0,0),"")</f>
        <v>海南省</v>
      </c>
      <c r="B1737" s="99" t="str">
        <f>IFERROR(_xlfn.XLOOKUP($G1737,通讯通路门店!$S$4:$S$993931,通讯通路门店!$B$4:$B$993931,0,0),"")</f>
        <v>东方市</v>
      </c>
      <c r="C1737" s="99" t="str">
        <f>IFERROR(_xlfn.XLOOKUP($G1737,通讯通路门店!$S$4:$S$993931,通讯通路门店!$C$4:$C$993931,0,0),"")</f>
        <v>东方市</v>
      </c>
      <c r="D1737" s="99" t="str">
        <f>IFERROR(_xlfn.XLOOKUP($G1737,通讯通路门店!$S$4:$S$993931,通讯通路门店!$D$4:$D$993931,0,0),"")</f>
        <v>八所镇</v>
      </c>
      <c r="E1737" s="83"/>
      <c r="F1737" s="83"/>
      <c r="G1737" s="101"/>
      <c r="H1737" s="102">
        <f>IFERROR(_xlfn.XLOOKUP($G1737,通讯通路门店!$S$4:$S$993931,通讯通路门店!$R$4:$R$993931,0,0),"")</f>
        <v>0</v>
      </c>
      <c r="I1737" s="83"/>
      <c r="J1737" s="83"/>
      <c r="K1737" s="83"/>
      <c r="L1737" s="83"/>
      <c r="M1737" s="83"/>
      <c r="N1737" s="83"/>
      <c r="O1737" s="83"/>
      <c r="P1737" s="83"/>
      <c r="Q1737" s="83"/>
      <c r="R1737" s="83"/>
      <c r="S1737" s="83"/>
      <c r="T1737" s="83"/>
      <c r="U1737" s="99">
        <f>COUNTIF(通讯通路门店!$S:$S,$G1737)</f>
        <v>0</v>
      </c>
      <c r="V1737" s="99">
        <f>COUNTIFS(通讯通路门店!$S:$S,$G1737,通讯通路门店!$J:$J,"综合卖场")</f>
        <v>0</v>
      </c>
      <c r="W1737" s="99">
        <f>SUMIFS(通讯通路门店!$AJ:$AJ,通讯通路门店!$S:$S,通讯客户沙盘!$G1737)</f>
        <v>0</v>
      </c>
      <c r="X1737" s="99">
        <f t="shared" si="135"/>
        <v>0</v>
      </c>
      <c r="Y1737" s="99">
        <f>COUNTIFS(通讯通路门店!$S:$S,$G1737,通讯通路门店!$J:$J,"荣耀体验店")+COUNTIFS(通讯通路门店!$S:$S,$G1737,通讯通路门店!$J:$J,"荣耀授权专卖店")</f>
        <v>0</v>
      </c>
      <c r="Z1737" s="99">
        <f>COUNTIFS(通讯通路门店!$S:$S,$G1737,通讯通路门店!$J:$J,"VIVO体验店")</f>
        <v>0</v>
      </c>
      <c r="AA1737" s="99">
        <f>COUNTIFS(通讯通路门店!$S:$S,$G1737,通讯通路门店!$J:$J,"OPPO体验店")</f>
        <v>0</v>
      </c>
      <c r="AB1737" s="99">
        <f>COUNTIFS(通讯通路门店!$S:$S,$G1737,通讯通路门店!$J:$J,"华为授权体验店")+COUNTIFS(通讯通路门店!$S:$S,$G1737,通讯通路门店!$J:$J,"华为堡垒店")</f>
        <v>0</v>
      </c>
      <c r="AC1737" s="99">
        <f>COUNTIFS(通讯通路门店!$S:$S,$G1737,通讯通路门店!$J:$J,"小米体验店")</f>
        <v>0</v>
      </c>
      <c r="AD1737" s="99">
        <f>COUNTIFS(通讯通路门店!$S:$S,$G1737,通讯通路门店!$J:$J,"苹果体验店")</f>
        <v>0</v>
      </c>
      <c r="AE1737" s="99">
        <f>COUNTIFS(通讯通路门店!$S:$S,$G1737,通讯通路门店!$J:$J,"其他品牌专卖店")</f>
        <v>0</v>
      </c>
      <c r="AF1737" s="99">
        <f>SUMIFS(通讯通路门店!$BI:$BI,通讯通路门店!$S:$S,$G1737)</f>
        <v>0</v>
      </c>
      <c r="AG1737" s="99">
        <f>SUMIFS(通讯通路门店!$BH:$BH,通讯通路门店!$S:$S,$G1737)</f>
        <v>0</v>
      </c>
      <c r="AH1737" s="99">
        <f t="shared" si="136"/>
        <v>0</v>
      </c>
      <c r="AI1737" s="99">
        <f>SUMIFS(通讯通路门店!$BB:$BB,通讯通路门店!$S:$S,$G1737)</f>
        <v>0</v>
      </c>
      <c r="AJ1737" s="99">
        <f>SUMIFS(通讯通路门店!$BE:$BE,通讯通路门店!$S:$S,$G1737)</f>
        <v>0</v>
      </c>
      <c r="AK1737" s="99">
        <f>SUMIFS(通讯通路门店!$BG:$BG,通讯通路门店!$S:$S,$G1737)</f>
        <v>0</v>
      </c>
      <c r="AL1737" s="99">
        <f>SUMIFS(通讯通路门店!$BC:$BC,通讯通路门店!$S:$S,$G1737)</f>
        <v>0</v>
      </c>
      <c r="AM1737" s="99">
        <f>SUMIFS(通讯通路门店!$BD:$BD,通讯通路门店!$S:$S,$G1737)</f>
        <v>0</v>
      </c>
      <c r="AN1737" s="99">
        <f>SUMIFS(通讯通路门店!$BF:$BF,通讯通路门店!$S:$S,$G1737)</f>
        <v>0</v>
      </c>
      <c r="AO1737" s="99">
        <f t="shared" si="137"/>
        <v>0</v>
      </c>
      <c r="AP1737" s="99">
        <f>SUMIFS(通讯通路门店!$K:$K,通讯通路门店!$S:$S,$G1737)</f>
        <v>0</v>
      </c>
      <c r="AQ1737" s="83"/>
      <c r="AR1737" s="99">
        <f>SUMIFS(通讯通路门店!$T:$T,通讯通路门店!$S:$S,$G1737)</f>
        <v>0</v>
      </c>
      <c r="AS1737" s="99">
        <f>SUMIFS(通讯通路门店!$U:$U,通讯通路门店!$S:$S,$G1737)</f>
        <v>0</v>
      </c>
      <c r="AT1737" s="99">
        <f>SUMIFS(通讯通路门店!$V:$V,通讯通路门店!$S:$S,$G1737)</f>
        <v>0</v>
      </c>
      <c r="AU1737" s="99">
        <f>SUMIFS(通讯通路门店!$W:$W,通讯通路门店!$S:$S,$G1737)</f>
        <v>0</v>
      </c>
      <c r="AV1737" s="99">
        <f>SUMIFS(通讯通路门店!$Z:$Z,通讯通路门店!$S:$S,$G1737)</f>
        <v>0</v>
      </c>
      <c r="AW1737" s="99">
        <f>SUMIFS(通讯通路门店!$AB:$AB,通讯通路门店!$S:$S,$G1737)</f>
        <v>0</v>
      </c>
      <c r="AX1737" s="99">
        <f>SUMIFS(通讯通路门店!$X:$X,通讯通路门店!$S:$S,$G1737)</f>
        <v>0</v>
      </c>
      <c r="AY1737" s="99">
        <f>SUMIFS(通讯通路门店!$Y:$Y,通讯通路门店!$S:$S,$G1737)</f>
        <v>0</v>
      </c>
      <c r="AZ1737" s="99">
        <f>SUMIFS(通讯通路门店!$AA:$AA,通讯通路门店!$S:$S,$G1737)</f>
        <v>0</v>
      </c>
      <c r="BA1737" s="99">
        <f t="shared" si="138"/>
        <v>0</v>
      </c>
      <c r="BB1737" s="99">
        <f t="shared" si="139"/>
        <v>0</v>
      </c>
      <c r="BC1737" s="99">
        <f>SUMIFS(通讯通路门店!$W:$W,通讯通路门店!$S:$S,$G1737,通讯通路门店!$J:$J,"荣耀体验店")+SUMIFS(通讯通路门店!$W:$W,通讯通路门店!$S:$S,$G1737,通讯通路门店!$J:$J,"荣耀授权专卖店")</f>
        <v>0</v>
      </c>
      <c r="BD1737" s="99">
        <f>SUMIFS(通讯通路门店!$Z:$Z,通讯通路门店!$S:$S,$G1737,通讯通路门店!$J:$J,"VIVO体验店")</f>
        <v>0</v>
      </c>
      <c r="BE1737" s="99">
        <f>SUMIFS(通讯通路门店!$AB:$AB,通讯通路门店!$S:$S,$G1737,通讯通路门店!$J:$J,"OPPO体验店")</f>
        <v>0</v>
      </c>
      <c r="BF1737" s="99">
        <f>SUMIFS(通讯通路门店!$X:$X,通讯通路门店!$S:$S,$G1737,通讯通路门店!$J:$J,"华为授权体验店")+SUMIFS(通讯通路门店!$AA:$AA,通讯通路门店!$S:$S,$G1737,通讯通路门店!$J:$J,"华为堡垒店")</f>
        <v>0</v>
      </c>
      <c r="BG1737" s="99">
        <f>SUMIFS(通讯通路门店!$Y:$Y,通讯通路门店!$S:$S,$G1737,通讯通路门店!$J:$J,"小米体验店")</f>
        <v>0</v>
      </c>
      <c r="BH1737" s="99">
        <f>SUMIFS(通讯通路门店!$AA:$AA,通讯通路门店!$S:$S,$G1737,通讯通路门店!$J:$J,"苹果体验店")</f>
        <v>0</v>
      </c>
      <c r="BI1737" s="99">
        <f>SUMIFS(通讯通路门店!$K:$K,通讯通路门店!$S:$S,$G1737,通讯通路门店!$J:$J,"其他品牌专卖店")</f>
        <v>0</v>
      </c>
      <c r="BJ1737" s="99">
        <f>SUMIFS(通讯通路门店!$AC:$AC,通讯通路门店!$S:$S,$G1737)</f>
        <v>0</v>
      </c>
      <c r="BK1737" s="99">
        <f>SUMIFS(通讯通路门店!$AD:$AD,通讯通路门店!$S:$S,$G1737)</f>
        <v>0</v>
      </c>
      <c r="BL1737" s="99">
        <f>SUMIFS(通讯通路门店!$AE:$AE,通讯通路门店!$S:$S,$G1737)</f>
        <v>0</v>
      </c>
      <c r="BM1737" s="99">
        <f>SUMIFS(通讯通路门店!$AF:$AF,通讯通路门店!$S:$S,$G1737)</f>
        <v>0</v>
      </c>
      <c r="BN1737" s="99">
        <f>SUMIFS(通讯通路门店!$AG:$AG,通讯通路门店!$S:$S,$G1737)</f>
        <v>0</v>
      </c>
      <c r="BO1737" s="99">
        <f>SUMIFS(通讯通路门店!$AH:$AH,通讯通路门店!$S:$S,$G1737)</f>
        <v>0</v>
      </c>
      <c r="BP1737" s="99">
        <f>SUMIFS(通讯通路门店!$AI:$AI,通讯通路门店!$S:$S,$G1737)</f>
        <v>0</v>
      </c>
      <c r="BQ1737" s="83"/>
    </row>
    <row r="1738" spans="1:69">
      <c r="A1738" s="99" t="str">
        <f>IFERROR(_xlfn.XLOOKUP($G1738,通讯通路门店!$S$4:$S$993931,通讯通路门店!$A$4:$A$993931,0,0),"")</f>
        <v>海南省</v>
      </c>
      <c r="B1738" s="99" t="str">
        <f>IFERROR(_xlfn.XLOOKUP($G1738,通讯通路门店!$S$4:$S$993931,通讯通路门店!$B$4:$B$993931,0,0),"")</f>
        <v>东方市</v>
      </c>
      <c r="C1738" s="99" t="str">
        <f>IFERROR(_xlfn.XLOOKUP($G1738,通讯通路门店!$S$4:$S$993931,通讯通路门店!$C$4:$C$993931,0,0),"")</f>
        <v>东方市</v>
      </c>
      <c r="D1738" s="99" t="str">
        <f>IFERROR(_xlfn.XLOOKUP($G1738,通讯通路门店!$S$4:$S$993931,通讯通路门店!$D$4:$D$993931,0,0),"")</f>
        <v>八所镇</v>
      </c>
      <c r="E1738" s="83"/>
      <c r="F1738" s="83"/>
      <c r="G1738" s="101"/>
      <c r="H1738" s="102">
        <f>IFERROR(_xlfn.XLOOKUP($G1738,通讯通路门店!$S$4:$S$993931,通讯通路门店!$R$4:$R$993931,0,0),"")</f>
        <v>0</v>
      </c>
      <c r="I1738" s="83"/>
      <c r="J1738" s="83"/>
      <c r="K1738" s="83"/>
      <c r="L1738" s="83"/>
      <c r="M1738" s="83"/>
      <c r="N1738" s="83"/>
      <c r="O1738" s="83"/>
      <c r="P1738" s="83"/>
      <c r="Q1738" s="83"/>
      <c r="R1738" s="83"/>
      <c r="S1738" s="83"/>
      <c r="T1738" s="83"/>
      <c r="U1738" s="99">
        <f>COUNTIF(通讯通路门店!$S:$S,$G1738)</f>
        <v>0</v>
      </c>
      <c r="V1738" s="99">
        <f>COUNTIFS(通讯通路门店!$S:$S,$G1738,通讯通路门店!$J:$J,"综合卖场")</f>
        <v>0</v>
      </c>
      <c r="W1738" s="99">
        <f>SUMIFS(通讯通路门店!$AJ:$AJ,通讯通路门店!$S:$S,通讯客户沙盘!$G1738)</f>
        <v>0</v>
      </c>
      <c r="X1738" s="99">
        <f t="shared" si="135"/>
        <v>0</v>
      </c>
      <c r="Y1738" s="99">
        <f>COUNTIFS(通讯通路门店!$S:$S,$G1738,通讯通路门店!$J:$J,"荣耀体验店")+COUNTIFS(通讯通路门店!$S:$S,$G1738,通讯通路门店!$J:$J,"荣耀授权专卖店")</f>
        <v>0</v>
      </c>
      <c r="Z1738" s="99">
        <f>COUNTIFS(通讯通路门店!$S:$S,$G1738,通讯通路门店!$J:$J,"VIVO体验店")</f>
        <v>0</v>
      </c>
      <c r="AA1738" s="99">
        <f>COUNTIFS(通讯通路门店!$S:$S,$G1738,通讯通路门店!$J:$J,"OPPO体验店")</f>
        <v>0</v>
      </c>
      <c r="AB1738" s="99">
        <f>COUNTIFS(通讯通路门店!$S:$S,$G1738,通讯通路门店!$J:$J,"华为授权体验店")+COUNTIFS(通讯通路门店!$S:$S,$G1738,通讯通路门店!$J:$J,"华为堡垒店")</f>
        <v>0</v>
      </c>
      <c r="AC1738" s="99">
        <f>COUNTIFS(通讯通路门店!$S:$S,$G1738,通讯通路门店!$J:$J,"小米体验店")</f>
        <v>0</v>
      </c>
      <c r="AD1738" s="99">
        <f>COUNTIFS(通讯通路门店!$S:$S,$G1738,通讯通路门店!$J:$J,"苹果体验店")</f>
        <v>0</v>
      </c>
      <c r="AE1738" s="99">
        <f>COUNTIFS(通讯通路门店!$S:$S,$G1738,通讯通路门店!$J:$J,"其他品牌专卖店")</f>
        <v>0</v>
      </c>
      <c r="AF1738" s="99">
        <f>SUMIFS(通讯通路门店!$BI:$BI,通讯通路门店!$S:$S,$G1738)</f>
        <v>0</v>
      </c>
      <c r="AG1738" s="99">
        <f>SUMIFS(通讯通路门店!$BH:$BH,通讯通路门店!$S:$S,$G1738)</f>
        <v>0</v>
      </c>
      <c r="AH1738" s="99">
        <f t="shared" si="136"/>
        <v>0</v>
      </c>
      <c r="AI1738" s="99">
        <f>SUMIFS(通讯通路门店!$BB:$BB,通讯通路门店!$S:$S,$G1738)</f>
        <v>0</v>
      </c>
      <c r="AJ1738" s="99">
        <f>SUMIFS(通讯通路门店!$BE:$BE,通讯通路门店!$S:$S,$G1738)</f>
        <v>0</v>
      </c>
      <c r="AK1738" s="99">
        <f>SUMIFS(通讯通路门店!$BG:$BG,通讯通路门店!$S:$S,$G1738)</f>
        <v>0</v>
      </c>
      <c r="AL1738" s="99">
        <f>SUMIFS(通讯通路门店!$BC:$BC,通讯通路门店!$S:$S,$G1738)</f>
        <v>0</v>
      </c>
      <c r="AM1738" s="99">
        <f>SUMIFS(通讯通路门店!$BD:$BD,通讯通路门店!$S:$S,$G1738)</f>
        <v>0</v>
      </c>
      <c r="AN1738" s="99">
        <f>SUMIFS(通讯通路门店!$BF:$BF,通讯通路门店!$S:$S,$G1738)</f>
        <v>0</v>
      </c>
      <c r="AO1738" s="99">
        <f t="shared" si="137"/>
        <v>0</v>
      </c>
      <c r="AP1738" s="99">
        <f>SUMIFS(通讯通路门店!$K:$K,通讯通路门店!$S:$S,$G1738)</f>
        <v>0</v>
      </c>
      <c r="AQ1738" s="83"/>
      <c r="AR1738" s="99">
        <f>SUMIFS(通讯通路门店!$T:$T,通讯通路门店!$S:$S,$G1738)</f>
        <v>0</v>
      </c>
      <c r="AS1738" s="99">
        <f>SUMIFS(通讯通路门店!$U:$U,通讯通路门店!$S:$S,$G1738)</f>
        <v>0</v>
      </c>
      <c r="AT1738" s="99">
        <f>SUMIFS(通讯通路门店!$V:$V,通讯通路门店!$S:$S,$G1738)</f>
        <v>0</v>
      </c>
      <c r="AU1738" s="99">
        <f>SUMIFS(通讯通路门店!$W:$W,通讯通路门店!$S:$S,$G1738)</f>
        <v>0</v>
      </c>
      <c r="AV1738" s="99">
        <f>SUMIFS(通讯通路门店!$Z:$Z,通讯通路门店!$S:$S,$G1738)</f>
        <v>0</v>
      </c>
      <c r="AW1738" s="99">
        <f>SUMIFS(通讯通路门店!$AB:$AB,通讯通路门店!$S:$S,$G1738)</f>
        <v>0</v>
      </c>
      <c r="AX1738" s="99">
        <f>SUMIFS(通讯通路门店!$X:$X,通讯通路门店!$S:$S,$G1738)</f>
        <v>0</v>
      </c>
      <c r="AY1738" s="99">
        <f>SUMIFS(通讯通路门店!$Y:$Y,通讯通路门店!$S:$S,$G1738)</f>
        <v>0</v>
      </c>
      <c r="AZ1738" s="99">
        <f>SUMIFS(通讯通路门店!$AA:$AA,通讯通路门店!$S:$S,$G1738)</f>
        <v>0</v>
      </c>
      <c r="BA1738" s="99">
        <f t="shared" si="138"/>
        <v>0</v>
      </c>
      <c r="BB1738" s="99">
        <f t="shared" si="139"/>
        <v>0</v>
      </c>
      <c r="BC1738" s="99">
        <f>SUMIFS(通讯通路门店!$W:$W,通讯通路门店!$S:$S,$G1738,通讯通路门店!$J:$J,"荣耀体验店")+SUMIFS(通讯通路门店!$W:$W,通讯通路门店!$S:$S,$G1738,通讯通路门店!$J:$J,"荣耀授权专卖店")</f>
        <v>0</v>
      </c>
      <c r="BD1738" s="99">
        <f>SUMIFS(通讯通路门店!$Z:$Z,通讯通路门店!$S:$S,$G1738,通讯通路门店!$J:$J,"VIVO体验店")</f>
        <v>0</v>
      </c>
      <c r="BE1738" s="99">
        <f>SUMIFS(通讯通路门店!$AB:$AB,通讯通路门店!$S:$S,$G1738,通讯通路门店!$J:$J,"OPPO体验店")</f>
        <v>0</v>
      </c>
      <c r="BF1738" s="99">
        <f>SUMIFS(通讯通路门店!$X:$X,通讯通路门店!$S:$S,$G1738,通讯通路门店!$J:$J,"华为授权体验店")+SUMIFS(通讯通路门店!$AA:$AA,通讯通路门店!$S:$S,$G1738,通讯通路门店!$J:$J,"华为堡垒店")</f>
        <v>0</v>
      </c>
      <c r="BG1738" s="99">
        <f>SUMIFS(通讯通路门店!$Y:$Y,通讯通路门店!$S:$S,$G1738,通讯通路门店!$J:$J,"小米体验店")</f>
        <v>0</v>
      </c>
      <c r="BH1738" s="99">
        <f>SUMIFS(通讯通路门店!$AA:$AA,通讯通路门店!$S:$S,$G1738,通讯通路门店!$J:$J,"苹果体验店")</f>
        <v>0</v>
      </c>
      <c r="BI1738" s="99">
        <f>SUMIFS(通讯通路门店!$K:$K,通讯通路门店!$S:$S,$G1738,通讯通路门店!$J:$J,"其他品牌专卖店")</f>
        <v>0</v>
      </c>
      <c r="BJ1738" s="99">
        <f>SUMIFS(通讯通路门店!$AC:$AC,通讯通路门店!$S:$S,$G1738)</f>
        <v>0</v>
      </c>
      <c r="BK1738" s="99">
        <f>SUMIFS(通讯通路门店!$AD:$AD,通讯通路门店!$S:$S,$G1738)</f>
        <v>0</v>
      </c>
      <c r="BL1738" s="99">
        <f>SUMIFS(通讯通路门店!$AE:$AE,通讯通路门店!$S:$S,$G1738)</f>
        <v>0</v>
      </c>
      <c r="BM1738" s="99">
        <f>SUMIFS(通讯通路门店!$AF:$AF,通讯通路门店!$S:$S,$G1738)</f>
        <v>0</v>
      </c>
      <c r="BN1738" s="99">
        <f>SUMIFS(通讯通路门店!$AG:$AG,通讯通路门店!$S:$S,$G1738)</f>
        <v>0</v>
      </c>
      <c r="BO1738" s="99">
        <f>SUMIFS(通讯通路门店!$AH:$AH,通讯通路门店!$S:$S,$G1738)</f>
        <v>0</v>
      </c>
      <c r="BP1738" s="99">
        <f>SUMIFS(通讯通路门店!$AI:$AI,通讯通路门店!$S:$S,$G1738)</f>
        <v>0</v>
      </c>
      <c r="BQ1738" s="83"/>
    </row>
    <row r="1739" spans="1:69">
      <c r="A1739" s="99" t="str">
        <f>IFERROR(_xlfn.XLOOKUP($G1739,通讯通路门店!$S$4:$S$993931,通讯通路门店!$A$4:$A$993931,0,0),"")</f>
        <v>海南省</v>
      </c>
      <c r="B1739" s="99" t="str">
        <f>IFERROR(_xlfn.XLOOKUP($G1739,通讯通路门店!$S$4:$S$993931,通讯通路门店!$B$4:$B$993931,0,0),"")</f>
        <v>东方市</v>
      </c>
      <c r="C1739" s="99" t="str">
        <f>IFERROR(_xlfn.XLOOKUP($G1739,通讯通路门店!$S$4:$S$993931,通讯通路门店!$C$4:$C$993931,0,0),"")</f>
        <v>东方市</v>
      </c>
      <c r="D1739" s="99" t="str">
        <f>IFERROR(_xlfn.XLOOKUP($G1739,通讯通路门店!$S$4:$S$993931,通讯通路门店!$D$4:$D$993931,0,0),"")</f>
        <v>八所镇</v>
      </c>
      <c r="E1739" s="83"/>
      <c r="F1739" s="83"/>
      <c r="G1739" s="101"/>
      <c r="H1739" s="102">
        <f>IFERROR(_xlfn.XLOOKUP($G1739,通讯通路门店!$S$4:$S$993931,通讯通路门店!$R$4:$R$993931,0,0),"")</f>
        <v>0</v>
      </c>
      <c r="I1739" s="83"/>
      <c r="J1739" s="83"/>
      <c r="K1739" s="83"/>
      <c r="L1739" s="83"/>
      <c r="M1739" s="83"/>
      <c r="N1739" s="83"/>
      <c r="O1739" s="83"/>
      <c r="P1739" s="83"/>
      <c r="Q1739" s="83"/>
      <c r="R1739" s="83"/>
      <c r="S1739" s="83"/>
      <c r="T1739" s="83"/>
      <c r="U1739" s="99">
        <f>COUNTIF(通讯通路门店!$S:$S,$G1739)</f>
        <v>0</v>
      </c>
      <c r="V1739" s="99">
        <f>COUNTIFS(通讯通路门店!$S:$S,$G1739,通讯通路门店!$J:$J,"综合卖场")</f>
        <v>0</v>
      </c>
      <c r="W1739" s="99">
        <f>SUMIFS(通讯通路门店!$AJ:$AJ,通讯通路门店!$S:$S,通讯客户沙盘!$G1739)</f>
        <v>0</v>
      </c>
      <c r="X1739" s="99">
        <f t="shared" si="135"/>
        <v>0</v>
      </c>
      <c r="Y1739" s="99">
        <f>COUNTIFS(通讯通路门店!$S:$S,$G1739,通讯通路门店!$J:$J,"荣耀体验店")+COUNTIFS(通讯通路门店!$S:$S,$G1739,通讯通路门店!$J:$J,"荣耀授权专卖店")</f>
        <v>0</v>
      </c>
      <c r="Z1739" s="99">
        <f>COUNTIFS(通讯通路门店!$S:$S,$G1739,通讯通路门店!$J:$J,"VIVO体验店")</f>
        <v>0</v>
      </c>
      <c r="AA1739" s="99">
        <f>COUNTIFS(通讯通路门店!$S:$S,$G1739,通讯通路门店!$J:$J,"OPPO体验店")</f>
        <v>0</v>
      </c>
      <c r="AB1739" s="99">
        <f>COUNTIFS(通讯通路门店!$S:$S,$G1739,通讯通路门店!$J:$J,"华为授权体验店")+COUNTIFS(通讯通路门店!$S:$S,$G1739,通讯通路门店!$J:$J,"华为堡垒店")</f>
        <v>0</v>
      </c>
      <c r="AC1739" s="99">
        <f>COUNTIFS(通讯通路门店!$S:$S,$G1739,通讯通路门店!$J:$J,"小米体验店")</f>
        <v>0</v>
      </c>
      <c r="AD1739" s="99">
        <f>COUNTIFS(通讯通路门店!$S:$S,$G1739,通讯通路门店!$J:$J,"苹果体验店")</f>
        <v>0</v>
      </c>
      <c r="AE1739" s="99">
        <f>COUNTIFS(通讯通路门店!$S:$S,$G1739,通讯通路门店!$J:$J,"其他品牌专卖店")</f>
        <v>0</v>
      </c>
      <c r="AF1739" s="99">
        <f>SUMIFS(通讯通路门店!$BI:$BI,通讯通路门店!$S:$S,$G1739)</f>
        <v>0</v>
      </c>
      <c r="AG1739" s="99">
        <f>SUMIFS(通讯通路门店!$BH:$BH,通讯通路门店!$S:$S,$G1739)</f>
        <v>0</v>
      </c>
      <c r="AH1739" s="99">
        <f t="shared" si="136"/>
        <v>0</v>
      </c>
      <c r="AI1739" s="99">
        <f>SUMIFS(通讯通路门店!$BB:$BB,通讯通路门店!$S:$S,$G1739)</f>
        <v>0</v>
      </c>
      <c r="AJ1739" s="99">
        <f>SUMIFS(通讯通路门店!$BE:$BE,通讯通路门店!$S:$S,$G1739)</f>
        <v>0</v>
      </c>
      <c r="AK1739" s="99">
        <f>SUMIFS(通讯通路门店!$BG:$BG,通讯通路门店!$S:$S,$G1739)</f>
        <v>0</v>
      </c>
      <c r="AL1739" s="99">
        <f>SUMIFS(通讯通路门店!$BC:$BC,通讯通路门店!$S:$S,$G1739)</f>
        <v>0</v>
      </c>
      <c r="AM1739" s="99">
        <f>SUMIFS(通讯通路门店!$BD:$BD,通讯通路门店!$S:$S,$G1739)</f>
        <v>0</v>
      </c>
      <c r="AN1739" s="99">
        <f>SUMIFS(通讯通路门店!$BF:$BF,通讯通路门店!$S:$S,$G1739)</f>
        <v>0</v>
      </c>
      <c r="AO1739" s="99">
        <f t="shared" si="137"/>
        <v>0</v>
      </c>
      <c r="AP1739" s="99">
        <f>SUMIFS(通讯通路门店!$K:$K,通讯通路门店!$S:$S,$G1739)</f>
        <v>0</v>
      </c>
      <c r="AQ1739" s="83"/>
      <c r="AR1739" s="99">
        <f>SUMIFS(通讯通路门店!$T:$T,通讯通路门店!$S:$S,$G1739)</f>
        <v>0</v>
      </c>
      <c r="AS1739" s="99">
        <f>SUMIFS(通讯通路门店!$U:$U,通讯通路门店!$S:$S,$G1739)</f>
        <v>0</v>
      </c>
      <c r="AT1739" s="99">
        <f>SUMIFS(通讯通路门店!$V:$V,通讯通路门店!$S:$S,$G1739)</f>
        <v>0</v>
      </c>
      <c r="AU1739" s="99">
        <f>SUMIFS(通讯通路门店!$W:$W,通讯通路门店!$S:$S,$G1739)</f>
        <v>0</v>
      </c>
      <c r="AV1739" s="99">
        <f>SUMIFS(通讯通路门店!$Z:$Z,通讯通路门店!$S:$S,$G1739)</f>
        <v>0</v>
      </c>
      <c r="AW1739" s="99">
        <f>SUMIFS(通讯通路门店!$AB:$AB,通讯通路门店!$S:$S,$G1739)</f>
        <v>0</v>
      </c>
      <c r="AX1739" s="99">
        <f>SUMIFS(通讯通路门店!$X:$X,通讯通路门店!$S:$S,$G1739)</f>
        <v>0</v>
      </c>
      <c r="AY1739" s="99">
        <f>SUMIFS(通讯通路门店!$Y:$Y,通讯通路门店!$S:$S,$G1739)</f>
        <v>0</v>
      </c>
      <c r="AZ1739" s="99">
        <f>SUMIFS(通讯通路门店!$AA:$AA,通讯通路门店!$S:$S,$G1739)</f>
        <v>0</v>
      </c>
      <c r="BA1739" s="99">
        <f t="shared" si="138"/>
        <v>0</v>
      </c>
      <c r="BB1739" s="99">
        <f t="shared" si="139"/>
        <v>0</v>
      </c>
      <c r="BC1739" s="99">
        <f>SUMIFS(通讯通路门店!$W:$W,通讯通路门店!$S:$S,$G1739,通讯通路门店!$J:$J,"荣耀体验店")+SUMIFS(通讯通路门店!$W:$W,通讯通路门店!$S:$S,$G1739,通讯通路门店!$J:$J,"荣耀授权专卖店")</f>
        <v>0</v>
      </c>
      <c r="BD1739" s="99">
        <f>SUMIFS(通讯通路门店!$Z:$Z,通讯通路门店!$S:$S,$G1739,通讯通路门店!$J:$J,"VIVO体验店")</f>
        <v>0</v>
      </c>
      <c r="BE1739" s="99">
        <f>SUMIFS(通讯通路门店!$AB:$AB,通讯通路门店!$S:$S,$G1739,通讯通路门店!$J:$J,"OPPO体验店")</f>
        <v>0</v>
      </c>
      <c r="BF1739" s="99">
        <f>SUMIFS(通讯通路门店!$X:$X,通讯通路门店!$S:$S,$G1739,通讯通路门店!$J:$J,"华为授权体验店")+SUMIFS(通讯通路门店!$AA:$AA,通讯通路门店!$S:$S,$G1739,通讯通路门店!$J:$J,"华为堡垒店")</f>
        <v>0</v>
      </c>
      <c r="BG1739" s="99">
        <f>SUMIFS(通讯通路门店!$Y:$Y,通讯通路门店!$S:$S,$G1739,通讯通路门店!$J:$J,"小米体验店")</f>
        <v>0</v>
      </c>
      <c r="BH1739" s="99">
        <f>SUMIFS(通讯通路门店!$AA:$AA,通讯通路门店!$S:$S,$G1739,通讯通路门店!$J:$J,"苹果体验店")</f>
        <v>0</v>
      </c>
      <c r="BI1739" s="99">
        <f>SUMIFS(通讯通路门店!$K:$K,通讯通路门店!$S:$S,$G1739,通讯通路门店!$J:$J,"其他品牌专卖店")</f>
        <v>0</v>
      </c>
      <c r="BJ1739" s="99">
        <f>SUMIFS(通讯通路门店!$AC:$AC,通讯通路门店!$S:$S,$G1739)</f>
        <v>0</v>
      </c>
      <c r="BK1739" s="99">
        <f>SUMIFS(通讯通路门店!$AD:$AD,通讯通路门店!$S:$S,$G1739)</f>
        <v>0</v>
      </c>
      <c r="BL1739" s="99">
        <f>SUMIFS(通讯通路门店!$AE:$AE,通讯通路门店!$S:$S,$G1739)</f>
        <v>0</v>
      </c>
      <c r="BM1739" s="99">
        <f>SUMIFS(通讯通路门店!$AF:$AF,通讯通路门店!$S:$S,$G1739)</f>
        <v>0</v>
      </c>
      <c r="BN1739" s="99">
        <f>SUMIFS(通讯通路门店!$AG:$AG,通讯通路门店!$S:$S,$G1739)</f>
        <v>0</v>
      </c>
      <c r="BO1739" s="99">
        <f>SUMIFS(通讯通路门店!$AH:$AH,通讯通路门店!$S:$S,$G1739)</f>
        <v>0</v>
      </c>
      <c r="BP1739" s="99">
        <f>SUMIFS(通讯通路门店!$AI:$AI,通讯通路门店!$S:$S,$G1739)</f>
        <v>0</v>
      </c>
      <c r="BQ1739" s="83"/>
    </row>
    <row r="1740" spans="1:69">
      <c r="A1740" s="99" t="str">
        <f>IFERROR(_xlfn.XLOOKUP($G1740,通讯通路门店!$S$4:$S$993931,通讯通路门店!$A$4:$A$993931,0,0),"")</f>
        <v>海南省</v>
      </c>
      <c r="B1740" s="99" t="str">
        <f>IFERROR(_xlfn.XLOOKUP($G1740,通讯通路门店!$S$4:$S$993931,通讯通路门店!$B$4:$B$993931,0,0),"")</f>
        <v>东方市</v>
      </c>
      <c r="C1740" s="99" t="str">
        <f>IFERROR(_xlfn.XLOOKUP($G1740,通讯通路门店!$S$4:$S$993931,通讯通路门店!$C$4:$C$993931,0,0),"")</f>
        <v>东方市</v>
      </c>
      <c r="D1740" s="99" t="str">
        <f>IFERROR(_xlfn.XLOOKUP($G1740,通讯通路门店!$S$4:$S$993931,通讯通路门店!$D$4:$D$993931,0,0),"")</f>
        <v>八所镇</v>
      </c>
      <c r="E1740" s="83"/>
      <c r="F1740" s="83"/>
      <c r="G1740" s="101"/>
      <c r="H1740" s="102">
        <f>IFERROR(_xlfn.XLOOKUP($G1740,通讯通路门店!$S$4:$S$993931,通讯通路门店!$R$4:$R$993931,0,0),"")</f>
        <v>0</v>
      </c>
      <c r="I1740" s="83"/>
      <c r="J1740" s="83"/>
      <c r="K1740" s="83"/>
      <c r="L1740" s="83"/>
      <c r="M1740" s="83"/>
      <c r="N1740" s="83"/>
      <c r="O1740" s="83"/>
      <c r="P1740" s="83"/>
      <c r="Q1740" s="83"/>
      <c r="R1740" s="83"/>
      <c r="S1740" s="83"/>
      <c r="T1740" s="83"/>
      <c r="U1740" s="99">
        <f>COUNTIF(通讯通路门店!$S:$S,$G1740)</f>
        <v>0</v>
      </c>
      <c r="V1740" s="99">
        <f>COUNTIFS(通讯通路门店!$S:$S,$G1740,通讯通路门店!$J:$J,"综合卖场")</f>
        <v>0</v>
      </c>
      <c r="W1740" s="99">
        <f>SUMIFS(通讯通路门店!$AJ:$AJ,通讯通路门店!$S:$S,通讯客户沙盘!$G1740)</f>
        <v>0</v>
      </c>
      <c r="X1740" s="99">
        <f t="shared" si="135"/>
        <v>0</v>
      </c>
      <c r="Y1740" s="99">
        <f>COUNTIFS(通讯通路门店!$S:$S,$G1740,通讯通路门店!$J:$J,"荣耀体验店")+COUNTIFS(通讯通路门店!$S:$S,$G1740,通讯通路门店!$J:$J,"荣耀授权专卖店")</f>
        <v>0</v>
      </c>
      <c r="Z1740" s="99">
        <f>COUNTIFS(通讯通路门店!$S:$S,$G1740,通讯通路门店!$J:$J,"VIVO体验店")</f>
        <v>0</v>
      </c>
      <c r="AA1740" s="99">
        <f>COUNTIFS(通讯通路门店!$S:$S,$G1740,通讯通路门店!$J:$J,"OPPO体验店")</f>
        <v>0</v>
      </c>
      <c r="AB1740" s="99">
        <f>COUNTIFS(通讯通路门店!$S:$S,$G1740,通讯通路门店!$J:$J,"华为授权体验店")+COUNTIFS(通讯通路门店!$S:$S,$G1740,通讯通路门店!$J:$J,"华为堡垒店")</f>
        <v>0</v>
      </c>
      <c r="AC1740" s="99">
        <f>COUNTIFS(通讯通路门店!$S:$S,$G1740,通讯通路门店!$J:$J,"小米体验店")</f>
        <v>0</v>
      </c>
      <c r="AD1740" s="99">
        <f>COUNTIFS(通讯通路门店!$S:$S,$G1740,通讯通路门店!$J:$J,"苹果体验店")</f>
        <v>0</v>
      </c>
      <c r="AE1740" s="99">
        <f>COUNTIFS(通讯通路门店!$S:$S,$G1740,通讯通路门店!$J:$J,"其他品牌专卖店")</f>
        <v>0</v>
      </c>
      <c r="AF1740" s="99">
        <f>SUMIFS(通讯通路门店!$BI:$BI,通讯通路门店!$S:$S,$G1740)</f>
        <v>0</v>
      </c>
      <c r="AG1740" s="99">
        <f>SUMIFS(通讯通路门店!$BH:$BH,通讯通路门店!$S:$S,$G1740)</f>
        <v>0</v>
      </c>
      <c r="AH1740" s="99">
        <f t="shared" si="136"/>
        <v>0</v>
      </c>
      <c r="AI1740" s="99">
        <f>SUMIFS(通讯通路门店!$BB:$BB,通讯通路门店!$S:$S,$G1740)</f>
        <v>0</v>
      </c>
      <c r="AJ1740" s="99">
        <f>SUMIFS(通讯通路门店!$BE:$BE,通讯通路门店!$S:$S,$G1740)</f>
        <v>0</v>
      </c>
      <c r="AK1740" s="99">
        <f>SUMIFS(通讯通路门店!$BG:$BG,通讯通路门店!$S:$S,$G1740)</f>
        <v>0</v>
      </c>
      <c r="AL1740" s="99">
        <f>SUMIFS(通讯通路门店!$BC:$BC,通讯通路门店!$S:$S,$G1740)</f>
        <v>0</v>
      </c>
      <c r="AM1740" s="99">
        <f>SUMIFS(通讯通路门店!$BD:$BD,通讯通路门店!$S:$S,$G1740)</f>
        <v>0</v>
      </c>
      <c r="AN1740" s="99">
        <f>SUMIFS(通讯通路门店!$BF:$BF,通讯通路门店!$S:$S,$G1740)</f>
        <v>0</v>
      </c>
      <c r="AO1740" s="99">
        <f t="shared" si="137"/>
        <v>0</v>
      </c>
      <c r="AP1740" s="99">
        <f>SUMIFS(通讯通路门店!$K:$K,通讯通路门店!$S:$S,$G1740)</f>
        <v>0</v>
      </c>
      <c r="AQ1740" s="83"/>
      <c r="AR1740" s="99">
        <f>SUMIFS(通讯通路门店!$T:$T,通讯通路门店!$S:$S,$G1740)</f>
        <v>0</v>
      </c>
      <c r="AS1740" s="99">
        <f>SUMIFS(通讯通路门店!$U:$U,通讯通路门店!$S:$S,$G1740)</f>
        <v>0</v>
      </c>
      <c r="AT1740" s="99">
        <f>SUMIFS(通讯通路门店!$V:$V,通讯通路门店!$S:$S,$G1740)</f>
        <v>0</v>
      </c>
      <c r="AU1740" s="99">
        <f>SUMIFS(通讯通路门店!$W:$W,通讯通路门店!$S:$S,$G1740)</f>
        <v>0</v>
      </c>
      <c r="AV1740" s="99">
        <f>SUMIFS(通讯通路门店!$Z:$Z,通讯通路门店!$S:$S,$G1740)</f>
        <v>0</v>
      </c>
      <c r="AW1740" s="99">
        <f>SUMIFS(通讯通路门店!$AB:$AB,通讯通路门店!$S:$S,$G1740)</f>
        <v>0</v>
      </c>
      <c r="AX1740" s="99">
        <f>SUMIFS(通讯通路门店!$X:$X,通讯通路门店!$S:$S,$G1740)</f>
        <v>0</v>
      </c>
      <c r="AY1740" s="99">
        <f>SUMIFS(通讯通路门店!$Y:$Y,通讯通路门店!$S:$S,$G1740)</f>
        <v>0</v>
      </c>
      <c r="AZ1740" s="99">
        <f>SUMIFS(通讯通路门店!$AA:$AA,通讯通路门店!$S:$S,$G1740)</f>
        <v>0</v>
      </c>
      <c r="BA1740" s="99">
        <f t="shared" si="138"/>
        <v>0</v>
      </c>
      <c r="BB1740" s="99">
        <f t="shared" si="139"/>
        <v>0</v>
      </c>
      <c r="BC1740" s="99">
        <f>SUMIFS(通讯通路门店!$W:$W,通讯通路门店!$S:$S,$G1740,通讯通路门店!$J:$J,"荣耀体验店")+SUMIFS(通讯通路门店!$W:$W,通讯通路门店!$S:$S,$G1740,通讯通路门店!$J:$J,"荣耀授权专卖店")</f>
        <v>0</v>
      </c>
      <c r="BD1740" s="99">
        <f>SUMIFS(通讯通路门店!$Z:$Z,通讯通路门店!$S:$S,$G1740,通讯通路门店!$J:$J,"VIVO体验店")</f>
        <v>0</v>
      </c>
      <c r="BE1740" s="99">
        <f>SUMIFS(通讯通路门店!$AB:$AB,通讯通路门店!$S:$S,$G1740,通讯通路门店!$J:$J,"OPPO体验店")</f>
        <v>0</v>
      </c>
      <c r="BF1740" s="99">
        <f>SUMIFS(通讯通路门店!$X:$X,通讯通路门店!$S:$S,$G1740,通讯通路门店!$J:$J,"华为授权体验店")+SUMIFS(通讯通路门店!$AA:$AA,通讯通路门店!$S:$S,$G1740,通讯通路门店!$J:$J,"华为堡垒店")</f>
        <v>0</v>
      </c>
      <c r="BG1740" s="99">
        <f>SUMIFS(通讯通路门店!$Y:$Y,通讯通路门店!$S:$S,$G1740,通讯通路门店!$J:$J,"小米体验店")</f>
        <v>0</v>
      </c>
      <c r="BH1740" s="99">
        <f>SUMIFS(通讯通路门店!$AA:$AA,通讯通路门店!$S:$S,$G1740,通讯通路门店!$J:$J,"苹果体验店")</f>
        <v>0</v>
      </c>
      <c r="BI1740" s="99">
        <f>SUMIFS(通讯通路门店!$K:$K,通讯通路门店!$S:$S,$G1740,通讯通路门店!$J:$J,"其他品牌专卖店")</f>
        <v>0</v>
      </c>
      <c r="BJ1740" s="99">
        <f>SUMIFS(通讯通路门店!$AC:$AC,通讯通路门店!$S:$S,$G1740)</f>
        <v>0</v>
      </c>
      <c r="BK1740" s="99">
        <f>SUMIFS(通讯通路门店!$AD:$AD,通讯通路门店!$S:$S,$G1740)</f>
        <v>0</v>
      </c>
      <c r="BL1740" s="99">
        <f>SUMIFS(通讯通路门店!$AE:$AE,通讯通路门店!$S:$S,$G1740)</f>
        <v>0</v>
      </c>
      <c r="BM1740" s="99">
        <f>SUMIFS(通讯通路门店!$AF:$AF,通讯通路门店!$S:$S,$G1740)</f>
        <v>0</v>
      </c>
      <c r="BN1740" s="99">
        <f>SUMIFS(通讯通路门店!$AG:$AG,通讯通路门店!$S:$S,$G1740)</f>
        <v>0</v>
      </c>
      <c r="BO1740" s="99">
        <f>SUMIFS(通讯通路门店!$AH:$AH,通讯通路门店!$S:$S,$G1740)</f>
        <v>0</v>
      </c>
      <c r="BP1740" s="99">
        <f>SUMIFS(通讯通路门店!$AI:$AI,通讯通路门店!$S:$S,$G1740)</f>
        <v>0</v>
      </c>
      <c r="BQ1740" s="83"/>
    </row>
    <row r="1741" spans="1:69">
      <c r="A1741" s="99" t="str">
        <f>IFERROR(_xlfn.XLOOKUP($G1741,通讯通路门店!$S$4:$S$993931,通讯通路门店!$A$4:$A$993931,0,0),"")</f>
        <v>海南省</v>
      </c>
      <c r="B1741" s="99" t="str">
        <f>IFERROR(_xlfn.XLOOKUP($G1741,通讯通路门店!$S$4:$S$993931,通讯通路门店!$B$4:$B$993931,0,0),"")</f>
        <v>东方市</v>
      </c>
      <c r="C1741" s="99" t="str">
        <f>IFERROR(_xlfn.XLOOKUP($G1741,通讯通路门店!$S$4:$S$993931,通讯通路门店!$C$4:$C$993931,0,0),"")</f>
        <v>东方市</v>
      </c>
      <c r="D1741" s="99" t="str">
        <f>IFERROR(_xlfn.XLOOKUP($G1741,通讯通路门店!$S$4:$S$993931,通讯通路门店!$D$4:$D$993931,0,0),"")</f>
        <v>八所镇</v>
      </c>
      <c r="E1741" s="83"/>
      <c r="F1741" s="83"/>
      <c r="G1741" s="101"/>
      <c r="H1741" s="102">
        <f>IFERROR(_xlfn.XLOOKUP($G1741,通讯通路门店!$S$4:$S$993931,通讯通路门店!$R$4:$R$993931,0,0),"")</f>
        <v>0</v>
      </c>
      <c r="I1741" s="83"/>
      <c r="J1741" s="83"/>
      <c r="K1741" s="83"/>
      <c r="L1741" s="83"/>
      <c r="M1741" s="83"/>
      <c r="N1741" s="83"/>
      <c r="O1741" s="83"/>
      <c r="P1741" s="83"/>
      <c r="Q1741" s="83"/>
      <c r="R1741" s="83"/>
      <c r="S1741" s="83"/>
      <c r="T1741" s="83"/>
      <c r="U1741" s="99">
        <f>COUNTIF(通讯通路门店!$S:$S,$G1741)</f>
        <v>0</v>
      </c>
      <c r="V1741" s="99">
        <f>COUNTIFS(通讯通路门店!$S:$S,$G1741,通讯通路门店!$J:$J,"综合卖场")</f>
        <v>0</v>
      </c>
      <c r="W1741" s="99">
        <f>SUMIFS(通讯通路门店!$AJ:$AJ,通讯通路门店!$S:$S,通讯客户沙盘!$G1741)</f>
        <v>0</v>
      </c>
      <c r="X1741" s="99">
        <f t="shared" si="135"/>
        <v>0</v>
      </c>
      <c r="Y1741" s="99">
        <f>COUNTIFS(通讯通路门店!$S:$S,$G1741,通讯通路门店!$J:$J,"荣耀体验店")+COUNTIFS(通讯通路门店!$S:$S,$G1741,通讯通路门店!$J:$J,"荣耀授权专卖店")</f>
        <v>0</v>
      </c>
      <c r="Z1741" s="99">
        <f>COUNTIFS(通讯通路门店!$S:$S,$G1741,通讯通路门店!$J:$J,"VIVO体验店")</f>
        <v>0</v>
      </c>
      <c r="AA1741" s="99">
        <f>COUNTIFS(通讯通路门店!$S:$S,$G1741,通讯通路门店!$J:$J,"OPPO体验店")</f>
        <v>0</v>
      </c>
      <c r="AB1741" s="99">
        <f>COUNTIFS(通讯通路门店!$S:$S,$G1741,通讯通路门店!$J:$J,"华为授权体验店")+COUNTIFS(通讯通路门店!$S:$S,$G1741,通讯通路门店!$J:$J,"华为堡垒店")</f>
        <v>0</v>
      </c>
      <c r="AC1741" s="99">
        <f>COUNTIFS(通讯通路门店!$S:$S,$G1741,通讯通路门店!$J:$J,"小米体验店")</f>
        <v>0</v>
      </c>
      <c r="AD1741" s="99">
        <f>COUNTIFS(通讯通路门店!$S:$S,$G1741,通讯通路门店!$J:$J,"苹果体验店")</f>
        <v>0</v>
      </c>
      <c r="AE1741" s="99">
        <f>COUNTIFS(通讯通路门店!$S:$S,$G1741,通讯通路门店!$J:$J,"其他品牌专卖店")</f>
        <v>0</v>
      </c>
      <c r="AF1741" s="99">
        <f>SUMIFS(通讯通路门店!$BI:$BI,通讯通路门店!$S:$S,$G1741)</f>
        <v>0</v>
      </c>
      <c r="AG1741" s="99">
        <f>SUMIFS(通讯通路门店!$BH:$BH,通讯通路门店!$S:$S,$G1741)</f>
        <v>0</v>
      </c>
      <c r="AH1741" s="99">
        <f t="shared" si="136"/>
        <v>0</v>
      </c>
      <c r="AI1741" s="99">
        <f>SUMIFS(通讯通路门店!$BB:$BB,通讯通路门店!$S:$S,$G1741)</f>
        <v>0</v>
      </c>
      <c r="AJ1741" s="99">
        <f>SUMIFS(通讯通路门店!$BE:$BE,通讯通路门店!$S:$S,$G1741)</f>
        <v>0</v>
      </c>
      <c r="AK1741" s="99">
        <f>SUMIFS(通讯通路门店!$BG:$BG,通讯通路门店!$S:$S,$G1741)</f>
        <v>0</v>
      </c>
      <c r="AL1741" s="99">
        <f>SUMIFS(通讯通路门店!$BC:$BC,通讯通路门店!$S:$S,$G1741)</f>
        <v>0</v>
      </c>
      <c r="AM1741" s="99">
        <f>SUMIFS(通讯通路门店!$BD:$BD,通讯通路门店!$S:$S,$G1741)</f>
        <v>0</v>
      </c>
      <c r="AN1741" s="99">
        <f>SUMIFS(通讯通路门店!$BF:$BF,通讯通路门店!$S:$S,$G1741)</f>
        <v>0</v>
      </c>
      <c r="AO1741" s="99">
        <f t="shared" si="137"/>
        <v>0</v>
      </c>
      <c r="AP1741" s="99">
        <f>SUMIFS(通讯通路门店!$K:$K,通讯通路门店!$S:$S,$G1741)</f>
        <v>0</v>
      </c>
      <c r="AQ1741" s="83"/>
      <c r="AR1741" s="99">
        <f>SUMIFS(通讯通路门店!$T:$T,通讯通路门店!$S:$S,$G1741)</f>
        <v>0</v>
      </c>
      <c r="AS1741" s="99">
        <f>SUMIFS(通讯通路门店!$U:$U,通讯通路门店!$S:$S,$G1741)</f>
        <v>0</v>
      </c>
      <c r="AT1741" s="99">
        <f>SUMIFS(通讯通路门店!$V:$V,通讯通路门店!$S:$S,$G1741)</f>
        <v>0</v>
      </c>
      <c r="AU1741" s="99">
        <f>SUMIFS(通讯通路门店!$W:$W,通讯通路门店!$S:$S,$G1741)</f>
        <v>0</v>
      </c>
      <c r="AV1741" s="99">
        <f>SUMIFS(通讯通路门店!$Z:$Z,通讯通路门店!$S:$S,$G1741)</f>
        <v>0</v>
      </c>
      <c r="AW1741" s="99">
        <f>SUMIFS(通讯通路门店!$AB:$AB,通讯通路门店!$S:$S,$G1741)</f>
        <v>0</v>
      </c>
      <c r="AX1741" s="99">
        <f>SUMIFS(通讯通路门店!$X:$X,通讯通路门店!$S:$S,$G1741)</f>
        <v>0</v>
      </c>
      <c r="AY1741" s="99">
        <f>SUMIFS(通讯通路门店!$Y:$Y,通讯通路门店!$S:$S,$G1741)</f>
        <v>0</v>
      </c>
      <c r="AZ1741" s="99">
        <f>SUMIFS(通讯通路门店!$AA:$AA,通讯通路门店!$S:$S,$G1741)</f>
        <v>0</v>
      </c>
      <c r="BA1741" s="99">
        <f t="shared" si="138"/>
        <v>0</v>
      </c>
      <c r="BB1741" s="99">
        <f t="shared" si="139"/>
        <v>0</v>
      </c>
      <c r="BC1741" s="99">
        <f>SUMIFS(通讯通路门店!$W:$W,通讯通路门店!$S:$S,$G1741,通讯通路门店!$J:$J,"荣耀体验店")+SUMIFS(通讯通路门店!$W:$W,通讯通路门店!$S:$S,$G1741,通讯通路门店!$J:$J,"荣耀授权专卖店")</f>
        <v>0</v>
      </c>
      <c r="BD1741" s="99">
        <f>SUMIFS(通讯通路门店!$Z:$Z,通讯通路门店!$S:$S,$G1741,通讯通路门店!$J:$J,"VIVO体验店")</f>
        <v>0</v>
      </c>
      <c r="BE1741" s="99">
        <f>SUMIFS(通讯通路门店!$AB:$AB,通讯通路门店!$S:$S,$G1741,通讯通路门店!$J:$J,"OPPO体验店")</f>
        <v>0</v>
      </c>
      <c r="BF1741" s="99">
        <f>SUMIFS(通讯通路门店!$X:$X,通讯通路门店!$S:$S,$G1741,通讯通路门店!$J:$J,"华为授权体验店")+SUMIFS(通讯通路门店!$AA:$AA,通讯通路门店!$S:$S,$G1741,通讯通路门店!$J:$J,"华为堡垒店")</f>
        <v>0</v>
      </c>
      <c r="BG1741" s="99">
        <f>SUMIFS(通讯通路门店!$Y:$Y,通讯通路门店!$S:$S,$G1741,通讯通路门店!$J:$J,"小米体验店")</f>
        <v>0</v>
      </c>
      <c r="BH1741" s="99">
        <f>SUMIFS(通讯通路门店!$AA:$AA,通讯通路门店!$S:$S,$G1741,通讯通路门店!$J:$J,"苹果体验店")</f>
        <v>0</v>
      </c>
      <c r="BI1741" s="99">
        <f>SUMIFS(通讯通路门店!$K:$K,通讯通路门店!$S:$S,$G1741,通讯通路门店!$J:$J,"其他品牌专卖店")</f>
        <v>0</v>
      </c>
      <c r="BJ1741" s="99">
        <f>SUMIFS(通讯通路门店!$AC:$AC,通讯通路门店!$S:$S,$G1741)</f>
        <v>0</v>
      </c>
      <c r="BK1741" s="99">
        <f>SUMIFS(通讯通路门店!$AD:$AD,通讯通路门店!$S:$S,$G1741)</f>
        <v>0</v>
      </c>
      <c r="BL1741" s="99">
        <f>SUMIFS(通讯通路门店!$AE:$AE,通讯通路门店!$S:$S,$G1741)</f>
        <v>0</v>
      </c>
      <c r="BM1741" s="99">
        <f>SUMIFS(通讯通路门店!$AF:$AF,通讯通路门店!$S:$S,$G1741)</f>
        <v>0</v>
      </c>
      <c r="BN1741" s="99">
        <f>SUMIFS(通讯通路门店!$AG:$AG,通讯通路门店!$S:$S,$G1741)</f>
        <v>0</v>
      </c>
      <c r="BO1741" s="99">
        <f>SUMIFS(通讯通路门店!$AH:$AH,通讯通路门店!$S:$S,$G1741)</f>
        <v>0</v>
      </c>
      <c r="BP1741" s="99">
        <f>SUMIFS(通讯通路门店!$AI:$AI,通讯通路门店!$S:$S,$G1741)</f>
        <v>0</v>
      </c>
      <c r="BQ1741" s="83"/>
    </row>
    <row r="1742" spans="1:69">
      <c r="A1742" s="99" t="str">
        <f>IFERROR(_xlfn.XLOOKUP($G1742,通讯通路门店!$S$4:$S$993931,通讯通路门店!$A$4:$A$993931,0,0),"")</f>
        <v>海南省</v>
      </c>
      <c r="B1742" s="99" t="str">
        <f>IFERROR(_xlfn.XLOOKUP($G1742,通讯通路门店!$S$4:$S$993931,通讯通路门店!$B$4:$B$993931,0,0),"")</f>
        <v>东方市</v>
      </c>
      <c r="C1742" s="99" t="str">
        <f>IFERROR(_xlfn.XLOOKUP($G1742,通讯通路门店!$S$4:$S$993931,通讯通路门店!$C$4:$C$993931,0,0),"")</f>
        <v>东方市</v>
      </c>
      <c r="D1742" s="99" t="str">
        <f>IFERROR(_xlfn.XLOOKUP($G1742,通讯通路门店!$S$4:$S$993931,通讯通路门店!$D$4:$D$993931,0,0),"")</f>
        <v>八所镇</v>
      </c>
      <c r="E1742" s="83"/>
      <c r="F1742" s="83"/>
      <c r="G1742" s="101"/>
      <c r="H1742" s="102">
        <f>IFERROR(_xlfn.XLOOKUP($G1742,通讯通路门店!$S$4:$S$993931,通讯通路门店!$R$4:$R$993931,0,0),"")</f>
        <v>0</v>
      </c>
      <c r="I1742" s="83"/>
      <c r="J1742" s="83"/>
      <c r="K1742" s="83"/>
      <c r="L1742" s="83"/>
      <c r="M1742" s="83"/>
      <c r="N1742" s="83"/>
      <c r="O1742" s="83"/>
      <c r="P1742" s="83"/>
      <c r="Q1742" s="83"/>
      <c r="R1742" s="83"/>
      <c r="S1742" s="83"/>
      <c r="T1742" s="83"/>
      <c r="U1742" s="99">
        <f>COUNTIF(通讯通路门店!$S:$S,$G1742)</f>
        <v>0</v>
      </c>
      <c r="V1742" s="99">
        <f>COUNTIFS(通讯通路门店!$S:$S,$G1742,通讯通路门店!$J:$J,"综合卖场")</f>
        <v>0</v>
      </c>
      <c r="W1742" s="99">
        <f>SUMIFS(通讯通路门店!$AJ:$AJ,通讯通路门店!$S:$S,通讯客户沙盘!$G1742)</f>
        <v>0</v>
      </c>
      <c r="X1742" s="99">
        <f t="shared" si="135"/>
        <v>0</v>
      </c>
      <c r="Y1742" s="99">
        <f>COUNTIFS(通讯通路门店!$S:$S,$G1742,通讯通路门店!$J:$J,"荣耀体验店")+COUNTIFS(通讯通路门店!$S:$S,$G1742,通讯通路门店!$J:$J,"荣耀授权专卖店")</f>
        <v>0</v>
      </c>
      <c r="Z1742" s="99">
        <f>COUNTIFS(通讯通路门店!$S:$S,$G1742,通讯通路门店!$J:$J,"VIVO体验店")</f>
        <v>0</v>
      </c>
      <c r="AA1742" s="99">
        <f>COUNTIFS(通讯通路门店!$S:$S,$G1742,通讯通路门店!$J:$J,"OPPO体验店")</f>
        <v>0</v>
      </c>
      <c r="AB1742" s="99">
        <f>COUNTIFS(通讯通路门店!$S:$S,$G1742,通讯通路门店!$J:$J,"华为授权体验店")+COUNTIFS(通讯通路门店!$S:$S,$G1742,通讯通路门店!$J:$J,"华为堡垒店")</f>
        <v>0</v>
      </c>
      <c r="AC1742" s="99">
        <f>COUNTIFS(通讯通路门店!$S:$S,$G1742,通讯通路门店!$J:$J,"小米体验店")</f>
        <v>0</v>
      </c>
      <c r="AD1742" s="99">
        <f>COUNTIFS(通讯通路门店!$S:$S,$G1742,通讯通路门店!$J:$J,"苹果体验店")</f>
        <v>0</v>
      </c>
      <c r="AE1742" s="99">
        <f>COUNTIFS(通讯通路门店!$S:$S,$G1742,通讯通路门店!$J:$J,"其他品牌专卖店")</f>
        <v>0</v>
      </c>
      <c r="AF1742" s="99">
        <f>SUMIFS(通讯通路门店!$BI:$BI,通讯通路门店!$S:$S,$G1742)</f>
        <v>0</v>
      </c>
      <c r="AG1742" s="99">
        <f>SUMIFS(通讯通路门店!$BH:$BH,通讯通路门店!$S:$S,$G1742)</f>
        <v>0</v>
      </c>
      <c r="AH1742" s="99">
        <f t="shared" si="136"/>
        <v>0</v>
      </c>
      <c r="AI1742" s="99">
        <f>SUMIFS(通讯通路门店!$BB:$BB,通讯通路门店!$S:$S,$G1742)</f>
        <v>0</v>
      </c>
      <c r="AJ1742" s="99">
        <f>SUMIFS(通讯通路门店!$BE:$BE,通讯通路门店!$S:$S,$G1742)</f>
        <v>0</v>
      </c>
      <c r="AK1742" s="99">
        <f>SUMIFS(通讯通路门店!$BG:$BG,通讯通路门店!$S:$S,$G1742)</f>
        <v>0</v>
      </c>
      <c r="AL1742" s="99">
        <f>SUMIFS(通讯通路门店!$BC:$BC,通讯通路门店!$S:$S,$G1742)</f>
        <v>0</v>
      </c>
      <c r="AM1742" s="99">
        <f>SUMIFS(通讯通路门店!$BD:$BD,通讯通路门店!$S:$S,$G1742)</f>
        <v>0</v>
      </c>
      <c r="AN1742" s="99">
        <f>SUMIFS(通讯通路门店!$BF:$BF,通讯通路门店!$S:$S,$G1742)</f>
        <v>0</v>
      </c>
      <c r="AO1742" s="99">
        <f t="shared" si="137"/>
        <v>0</v>
      </c>
      <c r="AP1742" s="99">
        <f>SUMIFS(通讯通路门店!$K:$K,通讯通路门店!$S:$S,$G1742)</f>
        <v>0</v>
      </c>
      <c r="AQ1742" s="83"/>
      <c r="AR1742" s="99">
        <f>SUMIFS(通讯通路门店!$T:$T,通讯通路门店!$S:$S,$G1742)</f>
        <v>0</v>
      </c>
      <c r="AS1742" s="99">
        <f>SUMIFS(通讯通路门店!$U:$U,通讯通路门店!$S:$S,$G1742)</f>
        <v>0</v>
      </c>
      <c r="AT1742" s="99">
        <f>SUMIFS(通讯通路门店!$V:$V,通讯通路门店!$S:$S,$G1742)</f>
        <v>0</v>
      </c>
      <c r="AU1742" s="99">
        <f>SUMIFS(通讯通路门店!$W:$W,通讯通路门店!$S:$S,$G1742)</f>
        <v>0</v>
      </c>
      <c r="AV1742" s="99">
        <f>SUMIFS(通讯通路门店!$Z:$Z,通讯通路门店!$S:$S,$G1742)</f>
        <v>0</v>
      </c>
      <c r="AW1742" s="99">
        <f>SUMIFS(通讯通路门店!$AB:$AB,通讯通路门店!$S:$S,$G1742)</f>
        <v>0</v>
      </c>
      <c r="AX1742" s="99">
        <f>SUMIFS(通讯通路门店!$X:$X,通讯通路门店!$S:$S,$G1742)</f>
        <v>0</v>
      </c>
      <c r="AY1742" s="99">
        <f>SUMIFS(通讯通路门店!$Y:$Y,通讯通路门店!$S:$S,$G1742)</f>
        <v>0</v>
      </c>
      <c r="AZ1742" s="99">
        <f>SUMIFS(通讯通路门店!$AA:$AA,通讯通路门店!$S:$S,$G1742)</f>
        <v>0</v>
      </c>
      <c r="BA1742" s="99">
        <f t="shared" si="138"/>
        <v>0</v>
      </c>
      <c r="BB1742" s="99">
        <f t="shared" si="139"/>
        <v>0</v>
      </c>
      <c r="BC1742" s="99">
        <f>SUMIFS(通讯通路门店!$W:$W,通讯通路门店!$S:$S,$G1742,通讯通路门店!$J:$J,"荣耀体验店")+SUMIFS(通讯通路门店!$W:$W,通讯通路门店!$S:$S,$G1742,通讯通路门店!$J:$J,"荣耀授权专卖店")</f>
        <v>0</v>
      </c>
      <c r="BD1742" s="99">
        <f>SUMIFS(通讯通路门店!$Z:$Z,通讯通路门店!$S:$S,$G1742,通讯通路门店!$J:$J,"VIVO体验店")</f>
        <v>0</v>
      </c>
      <c r="BE1742" s="99">
        <f>SUMIFS(通讯通路门店!$AB:$AB,通讯通路门店!$S:$S,$G1742,通讯通路门店!$J:$J,"OPPO体验店")</f>
        <v>0</v>
      </c>
      <c r="BF1742" s="99">
        <f>SUMIFS(通讯通路门店!$X:$X,通讯通路门店!$S:$S,$G1742,通讯通路门店!$J:$J,"华为授权体验店")+SUMIFS(通讯通路门店!$AA:$AA,通讯通路门店!$S:$S,$G1742,通讯通路门店!$J:$J,"华为堡垒店")</f>
        <v>0</v>
      </c>
      <c r="BG1742" s="99">
        <f>SUMIFS(通讯通路门店!$Y:$Y,通讯通路门店!$S:$S,$G1742,通讯通路门店!$J:$J,"小米体验店")</f>
        <v>0</v>
      </c>
      <c r="BH1742" s="99">
        <f>SUMIFS(通讯通路门店!$AA:$AA,通讯通路门店!$S:$S,$G1742,通讯通路门店!$J:$J,"苹果体验店")</f>
        <v>0</v>
      </c>
      <c r="BI1742" s="99">
        <f>SUMIFS(通讯通路门店!$K:$K,通讯通路门店!$S:$S,$G1742,通讯通路门店!$J:$J,"其他品牌专卖店")</f>
        <v>0</v>
      </c>
      <c r="BJ1742" s="99">
        <f>SUMIFS(通讯通路门店!$AC:$AC,通讯通路门店!$S:$S,$G1742)</f>
        <v>0</v>
      </c>
      <c r="BK1742" s="99">
        <f>SUMIFS(通讯通路门店!$AD:$AD,通讯通路门店!$S:$S,$G1742)</f>
        <v>0</v>
      </c>
      <c r="BL1742" s="99">
        <f>SUMIFS(通讯通路门店!$AE:$AE,通讯通路门店!$S:$S,$G1742)</f>
        <v>0</v>
      </c>
      <c r="BM1742" s="99">
        <f>SUMIFS(通讯通路门店!$AF:$AF,通讯通路门店!$S:$S,$G1742)</f>
        <v>0</v>
      </c>
      <c r="BN1742" s="99">
        <f>SUMIFS(通讯通路门店!$AG:$AG,通讯通路门店!$S:$S,$G1742)</f>
        <v>0</v>
      </c>
      <c r="BO1742" s="99">
        <f>SUMIFS(通讯通路门店!$AH:$AH,通讯通路门店!$S:$S,$G1742)</f>
        <v>0</v>
      </c>
      <c r="BP1742" s="99">
        <f>SUMIFS(通讯通路门店!$AI:$AI,通讯通路门店!$S:$S,$G1742)</f>
        <v>0</v>
      </c>
      <c r="BQ1742" s="83"/>
    </row>
    <row r="1743" spans="1:69">
      <c r="A1743" s="99" t="str">
        <f>IFERROR(_xlfn.XLOOKUP($G1743,通讯通路门店!$S$4:$S$993931,通讯通路门店!$A$4:$A$993931,0,0),"")</f>
        <v>海南省</v>
      </c>
      <c r="B1743" s="99" t="str">
        <f>IFERROR(_xlfn.XLOOKUP($G1743,通讯通路门店!$S$4:$S$993931,通讯通路门店!$B$4:$B$993931,0,0),"")</f>
        <v>东方市</v>
      </c>
      <c r="C1743" s="99" t="str">
        <f>IFERROR(_xlfn.XLOOKUP($G1743,通讯通路门店!$S$4:$S$993931,通讯通路门店!$C$4:$C$993931,0,0),"")</f>
        <v>东方市</v>
      </c>
      <c r="D1743" s="99" t="str">
        <f>IFERROR(_xlfn.XLOOKUP($G1743,通讯通路门店!$S$4:$S$993931,通讯通路门店!$D$4:$D$993931,0,0),"")</f>
        <v>八所镇</v>
      </c>
      <c r="E1743" s="83"/>
      <c r="F1743" s="83"/>
      <c r="G1743" s="101"/>
      <c r="H1743" s="102">
        <f>IFERROR(_xlfn.XLOOKUP($G1743,通讯通路门店!$S$4:$S$993931,通讯通路门店!$R$4:$R$993931,0,0),"")</f>
        <v>0</v>
      </c>
      <c r="I1743" s="83"/>
      <c r="J1743" s="83"/>
      <c r="K1743" s="83"/>
      <c r="L1743" s="83"/>
      <c r="M1743" s="83"/>
      <c r="N1743" s="83"/>
      <c r="O1743" s="83"/>
      <c r="P1743" s="83"/>
      <c r="Q1743" s="83"/>
      <c r="R1743" s="83"/>
      <c r="S1743" s="83"/>
      <c r="T1743" s="83"/>
      <c r="U1743" s="99">
        <f>COUNTIF(通讯通路门店!$S:$S,$G1743)</f>
        <v>0</v>
      </c>
      <c r="V1743" s="99">
        <f>COUNTIFS(通讯通路门店!$S:$S,$G1743,通讯通路门店!$J:$J,"综合卖场")</f>
        <v>0</v>
      </c>
      <c r="W1743" s="99">
        <f>SUMIFS(通讯通路门店!$AJ:$AJ,通讯通路门店!$S:$S,通讯客户沙盘!$G1743)</f>
        <v>0</v>
      </c>
      <c r="X1743" s="99">
        <f t="shared" si="135"/>
        <v>0</v>
      </c>
      <c r="Y1743" s="99">
        <f>COUNTIFS(通讯通路门店!$S:$S,$G1743,通讯通路门店!$J:$J,"荣耀体验店")+COUNTIFS(通讯通路门店!$S:$S,$G1743,通讯通路门店!$J:$J,"荣耀授权专卖店")</f>
        <v>0</v>
      </c>
      <c r="Z1743" s="99">
        <f>COUNTIFS(通讯通路门店!$S:$S,$G1743,通讯通路门店!$J:$J,"VIVO体验店")</f>
        <v>0</v>
      </c>
      <c r="AA1743" s="99">
        <f>COUNTIFS(通讯通路门店!$S:$S,$G1743,通讯通路门店!$J:$J,"OPPO体验店")</f>
        <v>0</v>
      </c>
      <c r="AB1743" s="99">
        <f>COUNTIFS(通讯通路门店!$S:$S,$G1743,通讯通路门店!$J:$J,"华为授权体验店")+COUNTIFS(通讯通路门店!$S:$S,$G1743,通讯通路门店!$J:$J,"华为堡垒店")</f>
        <v>0</v>
      </c>
      <c r="AC1743" s="99">
        <f>COUNTIFS(通讯通路门店!$S:$S,$G1743,通讯通路门店!$J:$J,"小米体验店")</f>
        <v>0</v>
      </c>
      <c r="AD1743" s="99">
        <f>COUNTIFS(通讯通路门店!$S:$S,$G1743,通讯通路门店!$J:$J,"苹果体验店")</f>
        <v>0</v>
      </c>
      <c r="AE1743" s="99">
        <f>COUNTIFS(通讯通路门店!$S:$S,$G1743,通讯通路门店!$J:$J,"其他品牌专卖店")</f>
        <v>0</v>
      </c>
      <c r="AF1743" s="99">
        <f>SUMIFS(通讯通路门店!$BI:$BI,通讯通路门店!$S:$S,$G1743)</f>
        <v>0</v>
      </c>
      <c r="AG1743" s="99">
        <f>SUMIFS(通讯通路门店!$BH:$BH,通讯通路门店!$S:$S,$G1743)</f>
        <v>0</v>
      </c>
      <c r="AH1743" s="99">
        <f t="shared" si="136"/>
        <v>0</v>
      </c>
      <c r="AI1743" s="99">
        <f>SUMIFS(通讯通路门店!$BB:$BB,通讯通路门店!$S:$S,$G1743)</f>
        <v>0</v>
      </c>
      <c r="AJ1743" s="99">
        <f>SUMIFS(通讯通路门店!$BE:$BE,通讯通路门店!$S:$S,$G1743)</f>
        <v>0</v>
      </c>
      <c r="AK1743" s="99">
        <f>SUMIFS(通讯通路门店!$BG:$BG,通讯通路门店!$S:$S,$G1743)</f>
        <v>0</v>
      </c>
      <c r="AL1743" s="99">
        <f>SUMIFS(通讯通路门店!$BC:$BC,通讯通路门店!$S:$S,$G1743)</f>
        <v>0</v>
      </c>
      <c r="AM1743" s="99">
        <f>SUMIFS(通讯通路门店!$BD:$BD,通讯通路门店!$S:$S,$G1743)</f>
        <v>0</v>
      </c>
      <c r="AN1743" s="99">
        <f>SUMIFS(通讯通路门店!$BF:$BF,通讯通路门店!$S:$S,$G1743)</f>
        <v>0</v>
      </c>
      <c r="AO1743" s="99">
        <f t="shared" si="137"/>
        <v>0</v>
      </c>
      <c r="AP1743" s="99">
        <f>SUMIFS(通讯通路门店!$K:$K,通讯通路门店!$S:$S,$G1743)</f>
        <v>0</v>
      </c>
      <c r="AQ1743" s="83"/>
      <c r="AR1743" s="99">
        <f>SUMIFS(通讯通路门店!$T:$T,通讯通路门店!$S:$S,$G1743)</f>
        <v>0</v>
      </c>
      <c r="AS1743" s="99">
        <f>SUMIFS(通讯通路门店!$U:$U,通讯通路门店!$S:$S,$G1743)</f>
        <v>0</v>
      </c>
      <c r="AT1743" s="99">
        <f>SUMIFS(通讯通路门店!$V:$V,通讯通路门店!$S:$S,$G1743)</f>
        <v>0</v>
      </c>
      <c r="AU1743" s="99">
        <f>SUMIFS(通讯通路门店!$W:$W,通讯通路门店!$S:$S,$G1743)</f>
        <v>0</v>
      </c>
      <c r="AV1743" s="99">
        <f>SUMIFS(通讯通路门店!$Z:$Z,通讯通路门店!$S:$S,$G1743)</f>
        <v>0</v>
      </c>
      <c r="AW1743" s="99">
        <f>SUMIFS(通讯通路门店!$AB:$AB,通讯通路门店!$S:$S,$G1743)</f>
        <v>0</v>
      </c>
      <c r="AX1743" s="99">
        <f>SUMIFS(通讯通路门店!$X:$X,通讯通路门店!$S:$S,$G1743)</f>
        <v>0</v>
      </c>
      <c r="AY1743" s="99">
        <f>SUMIFS(通讯通路门店!$Y:$Y,通讯通路门店!$S:$S,$G1743)</f>
        <v>0</v>
      </c>
      <c r="AZ1743" s="99">
        <f>SUMIFS(通讯通路门店!$AA:$AA,通讯通路门店!$S:$S,$G1743)</f>
        <v>0</v>
      </c>
      <c r="BA1743" s="99">
        <f t="shared" si="138"/>
        <v>0</v>
      </c>
      <c r="BB1743" s="99">
        <f t="shared" si="139"/>
        <v>0</v>
      </c>
      <c r="BC1743" s="99">
        <f>SUMIFS(通讯通路门店!$W:$W,通讯通路门店!$S:$S,$G1743,通讯通路门店!$J:$J,"荣耀体验店")+SUMIFS(通讯通路门店!$W:$W,通讯通路门店!$S:$S,$G1743,通讯通路门店!$J:$J,"荣耀授权专卖店")</f>
        <v>0</v>
      </c>
      <c r="BD1743" s="99">
        <f>SUMIFS(通讯通路门店!$Z:$Z,通讯通路门店!$S:$S,$G1743,通讯通路门店!$J:$J,"VIVO体验店")</f>
        <v>0</v>
      </c>
      <c r="BE1743" s="99">
        <f>SUMIFS(通讯通路门店!$AB:$AB,通讯通路门店!$S:$S,$G1743,通讯通路门店!$J:$J,"OPPO体验店")</f>
        <v>0</v>
      </c>
      <c r="BF1743" s="99">
        <f>SUMIFS(通讯通路门店!$X:$X,通讯通路门店!$S:$S,$G1743,通讯通路门店!$J:$J,"华为授权体验店")+SUMIFS(通讯通路门店!$AA:$AA,通讯通路门店!$S:$S,$G1743,通讯通路门店!$J:$J,"华为堡垒店")</f>
        <v>0</v>
      </c>
      <c r="BG1743" s="99">
        <f>SUMIFS(通讯通路门店!$Y:$Y,通讯通路门店!$S:$S,$G1743,通讯通路门店!$J:$J,"小米体验店")</f>
        <v>0</v>
      </c>
      <c r="BH1743" s="99">
        <f>SUMIFS(通讯通路门店!$AA:$AA,通讯通路门店!$S:$S,$G1743,通讯通路门店!$J:$J,"苹果体验店")</f>
        <v>0</v>
      </c>
      <c r="BI1743" s="99">
        <f>SUMIFS(通讯通路门店!$K:$K,通讯通路门店!$S:$S,$G1743,通讯通路门店!$J:$J,"其他品牌专卖店")</f>
        <v>0</v>
      </c>
      <c r="BJ1743" s="99">
        <f>SUMIFS(通讯通路门店!$AC:$AC,通讯通路门店!$S:$S,$G1743)</f>
        <v>0</v>
      </c>
      <c r="BK1743" s="99">
        <f>SUMIFS(通讯通路门店!$AD:$AD,通讯通路门店!$S:$S,$G1743)</f>
        <v>0</v>
      </c>
      <c r="BL1743" s="99">
        <f>SUMIFS(通讯通路门店!$AE:$AE,通讯通路门店!$S:$S,$G1743)</f>
        <v>0</v>
      </c>
      <c r="BM1743" s="99">
        <f>SUMIFS(通讯通路门店!$AF:$AF,通讯通路门店!$S:$S,$G1743)</f>
        <v>0</v>
      </c>
      <c r="BN1743" s="99">
        <f>SUMIFS(通讯通路门店!$AG:$AG,通讯通路门店!$S:$S,$G1743)</f>
        <v>0</v>
      </c>
      <c r="BO1743" s="99">
        <f>SUMIFS(通讯通路门店!$AH:$AH,通讯通路门店!$S:$S,$G1743)</f>
        <v>0</v>
      </c>
      <c r="BP1743" s="99">
        <f>SUMIFS(通讯通路门店!$AI:$AI,通讯通路门店!$S:$S,$G1743)</f>
        <v>0</v>
      </c>
      <c r="BQ1743" s="83"/>
    </row>
    <row r="1744" spans="1:69">
      <c r="A1744" s="99" t="str">
        <f>IFERROR(_xlfn.XLOOKUP($G1744,通讯通路门店!$S$4:$S$993931,通讯通路门店!$A$4:$A$993931,0,0),"")</f>
        <v>海南省</v>
      </c>
      <c r="B1744" s="99" t="str">
        <f>IFERROR(_xlfn.XLOOKUP($G1744,通讯通路门店!$S$4:$S$993931,通讯通路门店!$B$4:$B$993931,0,0),"")</f>
        <v>东方市</v>
      </c>
      <c r="C1744" s="99" t="str">
        <f>IFERROR(_xlfn.XLOOKUP($G1744,通讯通路门店!$S$4:$S$993931,通讯通路门店!$C$4:$C$993931,0,0),"")</f>
        <v>东方市</v>
      </c>
      <c r="D1744" s="99" t="str">
        <f>IFERROR(_xlfn.XLOOKUP($G1744,通讯通路门店!$S$4:$S$993931,通讯通路门店!$D$4:$D$993931,0,0),"")</f>
        <v>八所镇</v>
      </c>
      <c r="E1744" s="83"/>
      <c r="F1744" s="83"/>
      <c r="G1744" s="101"/>
      <c r="H1744" s="102">
        <f>IFERROR(_xlfn.XLOOKUP($G1744,通讯通路门店!$S$4:$S$993931,通讯通路门店!$R$4:$R$993931,0,0),"")</f>
        <v>0</v>
      </c>
      <c r="I1744" s="83"/>
      <c r="J1744" s="83"/>
      <c r="K1744" s="83"/>
      <c r="L1744" s="83"/>
      <c r="M1744" s="83"/>
      <c r="N1744" s="83"/>
      <c r="O1744" s="83"/>
      <c r="P1744" s="83"/>
      <c r="Q1744" s="83"/>
      <c r="R1744" s="83"/>
      <c r="S1744" s="83"/>
      <c r="T1744" s="83"/>
      <c r="U1744" s="99">
        <f>COUNTIF(通讯通路门店!$S:$S,$G1744)</f>
        <v>0</v>
      </c>
      <c r="V1744" s="99">
        <f>COUNTIFS(通讯通路门店!$S:$S,$G1744,通讯通路门店!$J:$J,"综合卖场")</f>
        <v>0</v>
      </c>
      <c r="W1744" s="99">
        <f>SUMIFS(通讯通路门店!$AJ:$AJ,通讯通路门店!$S:$S,通讯客户沙盘!$G1744)</f>
        <v>0</v>
      </c>
      <c r="X1744" s="99">
        <f t="shared" si="135"/>
        <v>0</v>
      </c>
      <c r="Y1744" s="99">
        <f>COUNTIFS(通讯通路门店!$S:$S,$G1744,通讯通路门店!$J:$J,"荣耀体验店")+COUNTIFS(通讯通路门店!$S:$S,$G1744,通讯通路门店!$J:$J,"荣耀授权专卖店")</f>
        <v>0</v>
      </c>
      <c r="Z1744" s="99">
        <f>COUNTIFS(通讯通路门店!$S:$S,$G1744,通讯通路门店!$J:$J,"VIVO体验店")</f>
        <v>0</v>
      </c>
      <c r="AA1744" s="99">
        <f>COUNTIFS(通讯通路门店!$S:$S,$G1744,通讯通路门店!$J:$J,"OPPO体验店")</f>
        <v>0</v>
      </c>
      <c r="AB1744" s="99">
        <f>COUNTIFS(通讯通路门店!$S:$S,$G1744,通讯通路门店!$J:$J,"华为授权体验店")+COUNTIFS(通讯通路门店!$S:$S,$G1744,通讯通路门店!$J:$J,"华为堡垒店")</f>
        <v>0</v>
      </c>
      <c r="AC1744" s="99">
        <f>COUNTIFS(通讯通路门店!$S:$S,$G1744,通讯通路门店!$J:$J,"小米体验店")</f>
        <v>0</v>
      </c>
      <c r="AD1744" s="99">
        <f>COUNTIFS(通讯通路门店!$S:$S,$G1744,通讯通路门店!$J:$J,"苹果体验店")</f>
        <v>0</v>
      </c>
      <c r="AE1744" s="99">
        <f>COUNTIFS(通讯通路门店!$S:$S,$G1744,通讯通路门店!$J:$J,"其他品牌专卖店")</f>
        <v>0</v>
      </c>
      <c r="AF1744" s="99">
        <f>SUMIFS(通讯通路门店!$BI:$BI,通讯通路门店!$S:$S,$G1744)</f>
        <v>0</v>
      </c>
      <c r="AG1744" s="99">
        <f>SUMIFS(通讯通路门店!$BH:$BH,通讯通路门店!$S:$S,$G1744)</f>
        <v>0</v>
      </c>
      <c r="AH1744" s="99">
        <f t="shared" si="136"/>
        <v>0</v>
      </c>
      <c r="AI1744" s="99">
        <f>SUMIFS(通讯通路门店!$BB:$BB,通讯通路门店!$S:$S,$G1744)</f>
        <v>0</v>
      </c>
      <c r="AJ1744" s="99">
        <f>SUMIFS(通讯通路门店!$BE:$BE,通讯通路门店!$S:$S,$G1744)</f>
        <v>0</v>
      </c>
      <c r="AK1744" s="99">
        <f>SUMIFS(通讯通路门店!$BG:$BG,通讯通路门店!$S:$S,$G1744)</f>
        <v>0</v>
      </c>
      <c r="AL1744" s="99">
        <f>SUMIFS(通讯通路门店!$BC:$BC,通讯通路门店!$S:$S,$G1744)</f>
        <v>0</v>
      </c>
      <c r="AM1744" s="99">
        <f>SUMIFS(通讯通路门店!$BD:$BD,通讯通路门店!$S:$S,$G1744)</f>
        <v>0</v>
      </c>
      <c r="AN1744" s="99">
        <f>SUMIFS(通讯通路门店!$BF:$BF,通讯通路门店!$S:$S,$G1744)</f>
        <v>0</v>
      </c>
      <c r="AO1744" s="99">
        <f t="shared" si="137"/>
        <v>0</v>
      </c>
      <c r="AP1744" s="99">
        <f>SUMIFS(通讯通路门店!$K:$K,通讯通路门店!$S:$S,$G1744)</f>
        <v>0</v>
      </c>
      <c r="AQ1744" s="83"/>
      <c r="AR1744" s="99">
        <f>SUMIFS(通讯通路门店!$T:$T,通讯通路门店!$S:$S,$G1744)</f>
        <v>0</v>
      </c>
      <c r="AS1744" s="99">
        <f>SUMIFS(通讯通路门店!$U:$U,通讯通路门店!$S:$S,$G1744)</f>
        <v>0</v>
      </c>
      <c r="AT1744" s="99">
        <f>SUMIFS(通讯通路门店!$V:$V,通讯通路门店!$S:$S,$G1744)</f>
        <v>0</v>
      </c>
      <c r="AU1744" s="99">
        <f>SUMIFS(通讯通路门店!$W:$W,通讯通路门店!$S:$S,$G1744)</f>
        <v>0</v>
      </c>
      <c r="AV1744" s="99">
        <f>SUMIFS(通讯通路门店!$Z:$Z,通讯通路门店!$S:$S,$G1744)</f>
        <v>0</v>
      </c>
      <c r="AW1744" s="99">
        <f>SUMIFS(通讯通路门店!$AB:$AB,通讯通路门店!$S:$S,$G1744)</f>
        <v>0</v>
      </c>
      <c r="AX1744" s="99">
        <f>SUMIFS(通讯通路门店!$X:$X,通讯通路门店!$S:$S,$G1744)</f>
        <v>0</v>
      </c>
      <c r="AY1744" s="99">
        <f>SUMIFS(通讯通路门店!$Y:$Y,通讯通路门店!$S:$S,$G1744)</f>
        <v>0</v>
      </c>
      <c r="AZ1744" s="99">
        <f>SUMIFS(通讯通路门店!$AA:$AA,通讯通路门店!$S:$S,$G1744)</f>
        <v>0</v>
      </c>
      <c r="BA1744" s="99">
        <f t="shared" si="138"/>
        <v>0</v>
      </c>
      <c r="BB1744" s="99">
        <f t="shared" si="139"/>
        <v>0</v>
      </c>
      <c r="BC1744" s="99">
        <f>SUMIFS(通讯通路门店!$W:$W,通讯通路门店!$S:$S,$G1744,通讯通路门店!$J:$J,"荣耀体验店")+SUMIFS(通讯通路门店!$W:$W,通讯通路门店!$S:$S,$G1744,通讯通路门店!$J:$J,"荣耀授权专卖店")</f>
        <v>0</v>
      </c>
      <c r="BD1744" s="99">
        <f>SUMIFS(通讯通路门店!$Z:$Z,通讯通路门店!$S:$S,$G1744,通讯通路门店!$J:$J,"VIVO体验店")</f>
        <v>0</v>
      </c>
      <c r="BE1744" s="99">
        <f>SUMIFS(通讯通路门店!$AB:$AB,通讯通路门店!$S:$S,$G1744,通讯通路门店!$J:$J,"OPPO体验店")</f>
        <v>0</v>
      </c>
      <c r="BF1744" s="99">
        <f>SUMIFS(通讯通路门店!$X:$X,通讯通路门店!$S:$S,$G1744,通讯通路门店!$J:$J,"华为授权体验店")+SUMIFS(通讯通路门店!$AA:$AA,通讯通路门店!$S:$S,$G1744,通讯通路门店!$J:$J,"华为堡垒店")</f>
        <v>0</v>
      </c>
      <c r="BG1744" s="99">
        <f>SUMIFS(通讯通路门店!$Y:$Y,通讯通路门店!$S:$S,$G1744,通讯通路门店!$J:$J,"小米体验店")</f>
        <v>0</v>
      </c>
      <c r="BH1744" s="99">
        <f>SUMIFS(通讯通路门店!$AA:$AA,通讯通路门店!$S:$S,$G1744,通讯通路门店!$J:$J,"苹果体验店")</f>
        <v>0</v>
      </c>
      <c r="BI1744" s="99">
        <f>SUMIFS(通讯通路门店!$K:$K,通讯通路门店!$S:$S,$G1744,通讯通路门店!$J:$J,"其他品牌专卖店")</f>
        <v>0</v>
      </c>
      <c r="BJ1744" s="99">
        <f>SUMIFS(通讯通路门店!$AC:$AC,通讯通路门店!$S:$S,$G1744)</f>
        <v>0</v>
      </c>
      <c r="BK1744" s="99">
        <f>SUMIFS(通讯通路门店!$AD:$AD,通讯通路门店!$S:$S,$G1744)</f>
        <v>0</v>
      </c>
      <c r="BL1744" s="99">
        <f>SUMIFS(通讯通路门店!$AE:$AE,通讯通路门店!$S:$S,$G1744)</f>
        <v>0</v>
      </c>
      <c r="BM1744" s="99">
        <f>SUMIFS(通讯通路门店!$AF:$AF,通讯通路门店!$S:$S,$G1744)</f>
        <v>0</v>
      </c>
      <c r="BN1744" s="99">
        <f>SUMIFS(通讯通路门店!$AG:$AG,通讯通路门店!$S:$S,$G1744)</f>
        <v>0</v>
      </c>
      <c r="BO1744" s="99">
        <f>SUMIFS(通讯通路门店!$AH:$AH,通讯通路门店!$S:$S,$G1744)</f>
        <v>0</v>
      </c>
      <c r="BP1744" s="99">
        <f>SUMIFS(通讯通路门店!$AI:$AI,通讯通路门店!$S:$S,$G1744)</f>
        <v>0</v>
      </c>
      <c r="BQ1744" s="83"/>
    </row>
    <row r="1745" spans="1:69">
      <c r="A1745" s="99" t="str">
        <f>IFERROR(_xlfn.XLOOKUP($G1745,通讯通路门店!$S$4:$S$993931,通讯通路门店!$A$4:$A$993931,0,0),"")</f>
        <v>海南省</v>
      </c>
      <c r="B1745" s="99" t="str">
        <f>IFERROR(_xlfn.XLOOKUP($G1745,通讯通路门店!$S$4:$S$993931,通讯通路门店!$B$4:$B$993931,0,0),"")</f>
        <v>东方市</v>
      </c>
      <c r="C1745" s="99" t="str">
        <f>IFERROR(_xlfn.XLOOKUP($G1745,通讯通路门店!$S$4:$S$993931,通讯通路门店!$C$4:$C$993931,0,0),"")</f>
        <v>东方市</v>
      </c>
      <c r="D1745" s="99" t="str">
        <f>IFERROR(_xlfn.XLOOKUP($G1745,通讯通路门店!$S$4:$S$993931,通讯通路门店!$D$4:$D$993931,0,0),"")</f>
        <v>八所镇</v>
      </c>
      <c r="E1745" s="83"/>
      <c r="F1745" s="83"/>
      <c r="G1745" s="101"/>
      <c r="H1745" s="102">
        <f>IFERROR(_xlfn.XLOOKUP($G1745,通讯通路门店!$S$4:$S$993931,通讯通路门店!$R$4:$R$993931,0,0),"")</f>
        <v>0</v>
      </c>
      <c r="I1745" s="83"/>
      <c r="J1745" s="83"/>
      <c r="K1745" s="83"/>
      <c r="L1745" s="83"/>
      <c r="M1745" s="83"/>
      <c r="N1745" s="83"/>
      <c r="O1745" s="83"/>
      <c r="P1745" s="83"/>
      <c r="Q1745" s="83"/>
      <c r="R1745" s="83"/>
      <c r="S1745" s="83"/>
      <c r="T1745" s="83"/>
      <c r="U1745" s="99">
        <f>COUNTIF(通讯通路门店!$S:$S,$G1745)</f>
        <v>0</v>
      </c>
      <c r="V1745" s="99">
        <f>COUNTIFS(通讯通路门店!$S:$S,$G1745,通讯通路门店!$J:$J,"综合卖场")</f>
        <v>0</v>
      </c>
      <c r="W1745" s="99">
        <f>SUMIFS(通讯通路门店!$AJ:$AJ,通讯通路门店!$S:$S,通讯客户沙盘!$G1745)</f>
        <v>0</v>
      </c>
      <c r="X1745" s="99">
        <f t="shared" si="135"/>
        <v>0</v>
      </c>
      <c r="Y1745" s="99">
        <f>COUNTIFS(通讯通路门店!$S:$S,$G1745,通讯通路门店!$J:$J,"荣耀体验店")+COUNTIFS(通讯通路门店!$S:$S,$G1745,通讯通路门店!$J:$J,"荣耀授权专卖店")</f>
        <v>0</v>
      </c>
      <c r="Z1745" s="99">
        <f>COUNTIFS(通讯通路门店!$S:$S,$G1745,通讯通路门店!$J:$J,"VIVO体验店")</f>
        <v>0</v>
      </c>
      <c r="AA1745" s="99">
        <f>COUNTIFS(通讯通路门店!$S:$S,$G1745,通讯通路门店!$J:$J,"OPPO体验店")</f>
        <v>0</v>
      </c>
      <c r="AB1745" s="99">
        <f>COUNTIFS(通讯通路门店!$S:$S,$G1745,通讯通路门店!$J:$J,"华为授权体验店")+COUNTIFS(通讯通路门店!$S:$S,$G1745,通讯通路门店!$J:$J,"华为堡垒店")</f>
        <v>0</v>
      </c>
      <c r="AC1745" s="99">
        <f>COUNTIFS(通讯通路门店!$S:$S,$G1745,通讯通路门店!$J:$J,"小米体验店")</f>
        <v>0</v>
      </c>
      <c r="AD1745" s="99">
        <f>COUNTIFS(通讯通路门店!$S:$S,$G1745,通讯通路门店!$J:$J,"苹果体验店")</f>
        <v>0</v>
      </c>
      <c r="AE1745" s="99">
        <f>COUNTIFS(通讯通路门店!$S:$S,$G1745,通讯通路门店!$J:$J,"其他品牌专卖店")</f>
        <v>0</v>
      </c>
      <c r="AF1745" s="99">
        <f>SUMIFS(通讯通路门店!$BI:$BI,通讯通路门店!$S:$S,$G1745)</f>
        <v>0</v>
      </c>
      <c r="AG1745" s="99">
        <f>SUMIFS(通讯通路门店!$BH:$BH,通讯通路门店!$S:$S,$G1745)</f>
        <v>0</v>
      </c>
      <c r="AH1745" s="99">
        <f t="shared" si="136"/>
        <v>0</v>
      </c>
      <c r="AI1745" s="99">
        <f>SUMIFS(通讯通路门店!$BB:$BB,通讯通路门店!$S:$S,$G1745)</f>
        <v>0</v>
      </c>
      <c r="AJ1745" s="99">
        <f>SUMIFS(通讯通路门店!$BE:$BE,通讯通路门店!$S:$S,$G1745)</f>
        <v>0</v>
      </c>
      <c r="AK1745" s="99">
        <f>SUMIFS(通讯通路门店!$BG:$BG,通讯通路门店!$S:$S,$G1745)</f>
        <v>0</v>
      </c>
      <c r="AL1745" s="99">
        <f>SUMIFS(通讯通路门店!$BC:$BC,通讯通路门店!$S:$S,$G1745)</f>
        <v>0</v>
      </c>
      <c r="AM1745" s="99">
        <f>SUMIFS(通讯通路门店!$BD:$BD,通讯通路门店!$S:$S,$G1745)</f>
        <v>0</v>
      </c>
      <c r="AN1745" s="99">
        <f>SUMIFS(通讯通路门店!$BF:$BF,通讯通路门店!$S:$S,$G1745)</f>
        <v>0</v>
      </c>
      <c r="AO1745" s="99">
        <f t="shared" si="137"/>
        <v>0</v>
      </c>
      <c r="AP1745" s="99">
        <f>SUMIFS(通讯通路门店!$K:$K,通讯通路门店!$S:$S,$G1745)</f>
        <v>0</v>
      </c>
      <c r="AQ1745" s="83"/>
      <c r="AR1745" s="99">
        <f>SUMIFS(通讯通路门店!$T:$T,通讯通路门店!$S:$S,$G1745)</f>
        <v>0</v>
      </c>
      <c r="AS1745" s="99">
        <f>SUMIFS(通讯通路门店!$U:$U,通讯通路门店!$S:$S,$G1745)</f>
        <v>0</v>
      </c>
      <c r="AT1745" s="99">
        <f>SUMIFS(通讯通路门店!$V:$V,通讯通路门店!$S:$S,$G1745)</f>
        <v>0</v>
      </c>
      <c r="AU1745" s="99">
        <f>SUMIFS(通讯通路门店!$W:$W,通讯通路门店!$S:$S,$G1745)</f>
        <v>0</v>
      </c>
      <c r="AV1745" s="99">
        <f>SUMIFS(通讯通路门店!$Z:$Z,通讯通路门店!$S:$S,$G1745)</f>
        <v>0</v>
      </c>
      <c r="AW1745" s="99">
        <f>SUMIFS(通讯通路门店!$AB:$AB,通讯通路门店!$S:$S,$G1745)</f>
        <v>0</v>
      </c>
      <c r="AX1745" s="99">
        <f>SUMIFS(通讯通路门店!$X:$X,通讯通路门店!$S:$S,$G1745)</f>
        <v>0</v>
      </c>
      <c r="AY1745" s="99">
        <f>SUMIFS(通讯通路门店!$Y:$Y,通讯通路门店!$S:$S,$G1745)</f>
        <v>0</v>
      </c>
      <c r="AZ1745" s="99">
        <f>SUMIFS(通讯通路门店!$AA:$AA,通讯通路门店!$S:$S,$G1745)</f>
        <v>0</v>
      </c>
      <c r="BA1745" s="99">
        <f t="shared" si="138"/>
        <v>0</v>
      </c>
      <c r="BB1745" s="99">
        <f t="shared" si="139"/>
        <v>0</v>
      </c>
      <c r="BC1745" s="99">
        <f>SUMIFS(通讯通路门店!$W:$W,通讯通路门店!$S:$S,$G1745,通讯通路门店!$J:$J,"荣耀体验店")+SUMIFS(通讯通路门店!$W:$W,通讯通路门店!$S:$S,$G1745,通讯通路门店!$J:$J,"荣耀授权专卖店")</f>
        <v>0</v>
      </c>
      <c r="BD1745" s="99">
        <f>SUMIFS(通讯通路门店!$Z:$Z,通讯通路门店!$S:$S,$G1745,通讯通路门店!$J:$J,"VIVO体验店")</f>
        <v>0</v>
      </c>
      <c r="BE1745" s="99">
        <f>SUMIFS(通讯通路门店!$AB:$AB,通讯通路门店!$S:$S,$G1745,通讯通路门店!$J:$J,"OPPO体验店")</f>
        <v>0</v>
      </c>
      <c r="BF1745" s="99">
        <f>SUMIFS(通讯通路门店!$X:$X,通讯通路门店!$S:$S,$G1745,通讯通路门店!$J:$J,"华为授权体验店")+SUMIFS(通讯通路门店!$AA:$AA,通讯通路门店!$S:$S,$G1745,通讯通路门店!$J:$J,"华为堡垒店")</f>
        <v>0</v>
      </c>
      <c r="BG1745" s="99">
        <f>SUMIFS(通讯通路门店!$Y:$Y,通讯通路门店!$S:$S,$G1745,通讯通路门店!$J:$J,"小米体验店")</f>
        <v>0</v>
      </c>
      <c r="BH1745" s="99">
        <f>SUMIFS(通讯通路门店!$AA:$AA,通讯通路门店!$S:$S,$G1745,通讯通路门店!$J:$J,"苹果体验店")</f>
        <v>0</v>
      </c>
      <c r="BI1745" s="99">
        <f>SUMIFS(通讯通路门店!$K:$K,通讯通路门店!$S:$S,$G1745,通讯通路门店!$J:$J,"其他品牌专卖店")</f>
        <v>0</v>
      </c>
      <c r="BJ1745" s="99">
        <f>SUMIFS(通讯通路门店!$AC:$AC,通讯通路门店!$S:$S,$G1745)</f>
        <v>0</v>
      </c>
      <c r="BK1745" s="99">
        <f>SUMIFS(通讯通路门店!$AD:$AD,通讯通路门店!$S:$S,$G1745)</f>
        <v>0</v>
      </c>
      <c r="BL1745" s="99">
        <f>SUMIFS(通讯通路门店!$AE:$AE,通讯通路门店!$S:$S,$G1745)</f>
        <v>0</v>
      </c>
      <c r="BM1745" s="99">
        <f>SUMIFS(通讯通路门店!$AF:$AF,通讯通路门店!$S:$S,$G1745)</f>
        <v>0</v>
      </c>
      <c r="BN1745" s="99">
        <f>SUMIFS(通讯通路门店!$AG:$AG,通讯通路门店!$S:$S,$G1745)</f>
        <v>0</v>
      </c>
      <c r="BO1745" s="99">
        <f>SUMIFS(通讯通路门店!$AH:$AH,通讯通路门店!$S:$S,$G1745)</f>
        <v>0</v>
      </c>
      <c r="BP1745" s="99">
        <f>SUMIFS(通讯通路门店!$AI:$AI,通讯通路门店!$S:$S,$G1745)</f>
        <v>0</v>
      </c>
      <c r="BQ1745" s="83"/>
    </row>
    <row r="1746" spans="1:69">
      <c r="A1746" s="99" t="str">
        <f>IFERROR(_xlfn.XLOOKUP($G1746,通讯通路门店!$S$4:$S$993931,通讯通路门店!$A$4:$A$993931,0,0),"")</f>
        <v>海南省</v>
      </c>
      <c r="B1746" s="99" t="str">
        <f>IFERROR(_xlfn.XLOOKUP($G1746,通讯通路门店!$S$4:$S$993931,通讯通路门店!$B$4:$B$993931,0,0),"")</f>
        <v>东方市</v>
      </c>
      <c r="C1746" s="99" t="str">
        <f>IFERROR(_xlfn.XLOOKUP($G1746,通讯通路门店!$S$4:$S$993931,通讯通路门店!$C$4:$C$993931,0,0),"")</f>
        <v>东方市</v>
      </c>
      <c r="D1746" s="99" t="str">
        <f>IFERROR(_xlfn.XLOOKUP($G1746,通讯通路门店!$S$4:$S$993931,通讯通路门店!$D$4:$D$993931,0,0),"")</f>
        <v>八所镇</v>
      </c>
      <c r="E1746" s="83"/>
      <c r="F1746" s="83"/>
      <c r="G1746" s="101"/>
      <c r="H1746" s="102">
        <f>IFERROR(_xlfn.XLOOKUP($G1746,通讯通路门店!$S$4:$S$993931,通讯通路门店!$R$4:$R$993931,0,0),"")</f>
        <v>0</v>
      </c>
      <c r="I1746" s="83"/>
      <c r="J1746" s="83"/>
      <c r="K1746" s="83"/>
      <c r="L1746" s="83"/>
      <c r="M1746" s="83"/>
      <c r="N1746" s="83"/>
      <c r="O1746" s="83"/>
      <c r="P1746" s="83"/>
      <c r="Q1746" s="83"/>
      <c r="R1746" s="83"/>
      <c r="S1746" s="83"/>
      <c r="T1746" s="83"/>
      <c r="U1746" s="99">
        <f>COUNTIF(通讯通路门店!$S:$S,$G1746)</f>
        <v>0</v>
      </c>
      <c r="V1746" s="99">
        <f>COUNTIFS(通讯通路门店!$S:$S,$G1746,通讯通路门店!$J:$J,"综合卖场")</f>
        <v>0</v>
      </c>
      <c r="W1746" s="99">
        <f>SUMIFS(通讯通路门店!$AJ:$AJ,通讯通路门店!$S:$S,通讯客户沙盘!$G1746)</f>
        <v>0</v>
      </c>
      <c r="X1746" s="99">
        <f t="shared" si="135"/>
        <v>0</v>
      </c>
      <c r="Y1746" s="99">
        <f>COUNTIFS(通讯通路门店!$S:$S,$G1746,通讯通路门店!$J:$J,"荣耀体验店")+COUNTIFS(通讯通路门店!$S:$S,$G1746,通讯通路门店!$J:$J,"荣耀授权专卖店")</f>
        <v>0</v>
      </c>
      <c r="Z1746" s="99">
        <f>COUNTIFS(通讯通路门店!$S:$S,$G1746,通讯通路门店!$J:$J,"VIVO体验店")</f>
        <v>0</v>
      </c>
      <c r="AA1746" s="99">
        <f>COUNTIFS(通讯通路门店!$S:$S,$G1746,通讯通路门店!$J:$J,"OPPO体验店")</f>
        <v>0</v>
      </c>
      <c r="AB1746" s="99">
        <f>COUNTIFS(通讯通路门店!$S:$S,$G1746,通讯通路门店!$J:$J,"华为授权体验店")+COUNTIFS(通讯通路门店!$S:$S,$G1746,通讯通路门店!$J:$J,"华为堡垒店")</f>
        <v>0</v>
      </c>
      <c r="AC1746" s="99">
        <f>COUNTIFS(通讯通路门店!$S:$S,$G1746,通讯通路门店!$J:$J,"小米体验店")</f>
        <v>0</v>
      </c>
      <c r="AD1746" s="99">
        <f>COUNTIFS(通讯通路门店!$S:$S,$G1746,通讯通路门店!$J:$J,"苹果体验店")</f>
        <v>0</v>
      </c>
      <c r="AE1746" s="99">
        <f>COUNTIFS(通讯通路门店!$S:$S,$G1746,通讯通路门店!$J:$J,"其他品牌专卖店")</f>
        <v>0</v>
      </c>
      <c r="AF1746" s="99">
        <f>SUMIFS(通讯通路门店!$BI:$BI,通讯通路门店!$S:$S,$G1746)</f>
        <v>0</v>
      </c>
      <c r="AG1746" s="99">
        <f>SUMIFS(通讯通路门店!$BH:$BH,通讯通路门店!$S:$S,$G1746)</f>
        <v>0</v>
      </c>
      <c r="AH1746" s="99">
        <f t="shared" si="136"/>
        <v>0</v>
      </c>
      <c r="AI1746" s="99">
        <f>SUMIFS(通讯通路门店!$BB:$BB,通讯通路门店!$S:$S,$G1746)</f>
        <v>0</v>
      </c>
      <c r="AJ1746" s="99">
        <f>SUMIFS(通讯通路门店!$BE:$BE,通讯通路门店!$S:$S,$G1746)</f>
        <v>0</v>
      </c>
      <c r="AK1746" s="99">
        <f>SUMIFS(通讯通路门店!$BG:$BG,通讯通路门店!$S:$S,$G1746)</f>
        <v>0</v>
      </c>
      <c r="AL1746" s="99">
        <f>SUMIFS(通讯通路门店!$BC:$BC,通讯通路门店!$S:$S,$G1746)</f>
        <v>0</v>
      </c>
      <c r="AM1746" s="99">
        <f>SUMIFS(通讯通路门店!$BD:$BD,通讯通路门店!$S:$S,$G1746)</f>
        <v>0</v>
      </c>
      <c r="AN1746" s="99">
        <f>SUMIFS(通讯通路门店!$BF:$BF,通讯通路门店!$S:$S,$G1746)</f>
        <v>0</v>
      </c>
      <c r="AO1746" s="99">
        <f t="shared" si="137"/>
        <v>0</v>
      </c>
      <c r="AP1746" s="99">
        <f>SUMIFS(通讯通路门店!$K:$K,通讯通路门店!$S:$S,$G1746)</f>
        <v>0</v>
      </c>
      <c r="AQ1746" s="83"/>
      <c r="AR1746" s="99">
        <f>SUMIFS(通讯通路门店!$T:$T,通讯通路门店!$S:$S,$G1746)</f>
        <v>0</v>
      </c>
      <c r="AS1746" s="99">
        <f>SUMIFS(通讯通路门店!$U:$U,通讯通路门店!$S:$S,$G1746)</f>
        <v>0</v>
      </c>
      <c r="AT1746" s="99">
        <f>SUMIFS(通讯通路门店!$V:$V,通讯通路门店!$S:$S,$G1746)</f>
        <v>0</v>
      </c>
      <c r="AU1746" s="99">
        <f>SUMIFS(通讯通路门店!$W:$W,通讯通路门店!$S:$S,$G1746)</f>
        <v>0</v>
      </c>
      <c r="AV1746" s="99">
        <f>SUMIFS(通讯通路门店!$Z:$Z,通讯通路门店!$S:$S,$G1746)</f>
        <v>0</v>
      </c>
      <c r="AW1746" s="99">
        <f>SUMIFS(通讯通路门店!$AB:$AB,通讯通路门店!$S:$S,$G1746)</f>
        <v>0</v>
      </c>
      <c r="AX1746" s="99">
        <f>SUMIFS(通讯通路门店!$X:$X,通讯通路门店!$S:$S,$G1746)</f>
        <v>0</v>
      </c>
      <c r="AY1746" s="99">
        <f>SUMIFS(通讯通路门店!$Y:$Y,通讯通路门店!$S:$S,$G1746)</f>
        <v>0</v>
      </c>
      <c r="AZ1746" s="99">
        <f>SUMIFS(通讯通路门店!$AA:$AA,通讯通路门店!$S:$S,$G1746)</f>
        <v>0</v>
      </c>
      <c r="BA1746" s="99">
        <f t="shared" si="138"/>
        <v>0</v>
      </c>
      <c r="BB1746" s="99">
        <f t="shared" si="139"/>
        <v>0</v>
      </c>
      <c r="BC1746" s="99">
        <f>SUMIFS(通讯通路门店!$W:$W,通讯通路门店!$S:$S,$G1746,通讯通路门店!$J:$J,"荣耀体验店")+SUMIFS(通讯通路门店!$W:$W,通讯通路门店!$S:$S,$G1746,通讯通路门店!$J:$J,"荣耀授权专卖店")</f>
        <v>0</v>
      </c>
      <c r="BD1746" s="99">
        <f>SUMIFS(通讯通路门店!$Z:$Z,通讯通路门店!$S:$S,$G1746,通讯通路门店!$J:$J,"VIVO体验店")</f>
        <v>0</v>
      </c>
      <c r="BE1746" s="99">
        <f>SUMIFS(通讯通路门店!$AB:$AB,通讯通路门店!$S:$S,$G1746,通讯通路门店!$J:$J,"OPPO体验店")</f>
        <v>0</v>
      </c>
      <c r="BF1746" s="99">
        <f>SUMIFS(通讯通路门店!$X:$X,通讯通路门店!$S:$S,$G1746,通讯通路门店!$J:$J,"华为授权体验店")+SUMIFS(通讯通路门店!$AA:$AA,通讯通路门店!$S:$S,$G1746,通讯通路门店!$J:$J,"华为堡垒店")</f>
        <v>0</v>
      </c>
      <c r="BG1746" s="99">
        <f>SUMIFS(通讯通路门店!$Y:$Y,通讯通路门店!$S:$S,$G1746,通讯通路门店!$J:$J,"小米体验店")</f>
        <v>0</v>
      </c>
      <c r="BH1746" s="99">
        <f>SUMIFS(通讯通路门店!$AA:$AA,通讯通路门店!$S:$S,$G1746,通讯通路门店!$J:$J,"苹果体验店")</f>
        <v>0</v>
      </c>
      <c r="BI1746" s="99">
        <f>SUMIFS(通讯通路门店!$K:$K,通讯通路门店!$S:$S,$G1746,通讯通路门店!$J:$J,"其他品牌专卖店")</f>
        <v>0</v>
      </c>
      <c r="BJ1746" s="99">
        <f>SUMIFS(通讯通路门店!$AC:$AC,通讯通路门店!$S:$S,$G1746)</f>
        <v>0</v>
      </c>
      <c r="BK1746" s="99">
        <f>SUMIFS(通讯通路门店!$AD:$AD,通讯通路门店!$S:$S,$G1746)</f>
        <v>0</v>
      </c>
      <c r="BL1746" s="99">
        <f>SUMIFS(通讯通路门店!$AE:$AE,通讯通路门店!$S:$S,$G1746)</f>
        <v>0</v>
      </c>
      <c r="BM1746" s="99">
        <f>SUMIFS(通讯通路门店!$AF:$AF,通讯通路门店!$S:$S,$G1746)</f>
        <v>0</v>
      </c>
      <c r="BN1746" s="99">
        <f>SUMIFS(通讯通路门店!$AG:$AG,通讯通路门店!$S:$S,$G1746)</f>
        <v>0</v>
      </c>
      <c r="BO1746" s="99">
        <f>SUMIFS(通讯通路门店!$AH:$AH,通讯通路门店!$S:$S,$G1746)</f>
        <v>0</v>
      </c>
      <c r="BP1746" s="99">
        <f>SUMIFS(通讯通路门店!$AI:$AI,通讯通路门店!$S:$S,$G1746)</f>
        <v>0</v>
      </c>
      <c r="BQ1746" s="83"/>
    </row>
    <row r="1747" spans="1:69">
      <c r="A1747" s="99" t="str">
        <f>IFERROR(_xlfn.XLOOKUP($G1747,通讯通路门店!$S$4:$S$993931,通讯通路门店!$A$4:$A$993931,0,0),"")</f>
        <v>海南省</v>
      </c>
      <c r="B1747" s="99" t="str">
        <f>IFERROR(_xlfn.XLOOKUP($G1747,通讯通路门店!$S$4:$S$993931,通讯通路门店!$B$4:$B$993931,0,0),"")</f>
        <v>东方市</v>
      </c>
      <c r="C1747" s="99" t="str">
        <f>IFERROR(_xlfn.XLOOKUP($G1747,通讯通路门店!$S$4:$S$993931,通讯通路门店!$C$4:$C$993931,0,0),"")</f>
        <v>东方市</v>
      </c>
      <c r="D1747" s="99" t="str">
        <f>IFERROR(_xlfn.XLOOKUP($G1747,通讯通路门店!$S$4:$S$993931,通讯通路门店!$D$4:$D$993931,0,0),"")</f>
        <v>八所镇</v>
      </c>
      <c r="E1747" s="83"/>
      <c r="F1747" s="83"/>
      <c r="G1747" s="101"/>
      <c r="H1747" s="102">
        <f>IFERROR(_xlfn.XLOOKUP($G1747,通讯通路门店!$S$4:$S$993931,通讯通路门店!$R$4:$R$993931,0,0),"")</f>
        <v>0</v>
      </c>
      <c r="I1747" s="83"/>
      <c r="J1747" s="83"/>
      <c r="K1747" s="83"/>
      <c r="L1747" s="83"/>
      <c r="M1747" s="83"/>
      <c r="N1747" s="83"/>
      <c r="O1747" s="83"/>
      <c r="P1747" s="83"/>
      <c r="Q1747" s="83"/>
      <c r="R1747" s="83"/>
      <c r="S1747" s="83"/>
      <c r="T1747" s="83"/>
      <c r="U1747" s="99">
        <f>COUNTIF(通讯通路门店!$S:$S,$G1747)</f>
        <v>0</v>
      </c>
      <c r="V1747" s="99">
        <f>COUNTIFS(通讯通路门店!$S:$S,$G1747,通讯通路门店!$J:$J,"综合卖场")</f>
        <v>0</v>
      </c>
      <c r="W1747" s="99">
        <f>SUMIFS(通讯通路门店!$AJ:$AJ,通讯通路门店!$S:$S,通讯客户沙盘!$G1747)</f>
        <v>0</v>
      </c>
      <c r="X1747" s="99">
        <f t="shared" si="135"/>
        <v>0</v>
      </c>
      <c r="Y1747" s="99">
        <f>COUNTIFS(通讯通路门店!$S:$S,$G1747,通讯通路门店!$J:$J,"荣耀体验店")+COUNTIFS(通讯通路门店!$S:$S,$G1747,通讯通路门店!$J:$J,"荣耀授权专卖店")</f>
        <v>0</v>
      </c>
      <c r="Z1747" s="99">
        <f>COUNTIFS(通讯通路门店!$S:$S,$G1747,通讯通路门店!$J:$J,"VIVO体验店")</f>
        <v>0</v>
      </c>
      <c r="AA1747" s="99">
        <f>COUNTIFS(通讯通路门店!$S:$S,$G1747,通讯通路门店!$J:$J,"OPPO体验店")</f>
        <v>0</v>
      </c>
      <c r="AB1747" s="99">
        <f>COUNTIFS(通讯通路门店!$S:$S,$G1747,通讯通路门店!$J:$J,"华为授权体验店")+COUNTIFS(通讯通路门店!$S:$S,$G1747,通讯通路门店!$J:$J,"华为堡垒店")</f>
        <v>0</v>
      </c>
      <c r="AC1747" s="99">
        <f>COUNTIFS(通讯通路门店!$S:$S,$G1747,通讯通路门店!$J:$J,"小米体验店")</f>
        <v>0</v>
      </c>
      <c r="AD1747" s="99">
        <f>COUNTIFS(通讯通路门店!$S:$S,$G1747,通讯通路门店!$J:$J,"苹果体验店")</f>
        <v>0</v>
      </c>
      <c r="AE1747" s="99">
        <f>COUNTIFS(通讯通路门店!$S:$S,$G1747,通讯通路门店!$J:$J,"其他品牌专卖店")</f>
        <v>0</v>
      </c>
      <c r="AF1747" s="99">
        <f>SUMIFS(通讯通路门店!$BI:$BI,通讯通路门店!$S:$S,$G1747)</f>
        <v>0</v>
      </c>
      <c r="AG1747" s="99">
        <f>SUMIFS(通讯通路门店!$BH:$BH,通讯通路门店!$S:$S,$G1747)</f>
        <v>0</v>
      </c>
      <c r="AH1747" s="99">
        <f t="shared" si="136"/>
        <v>0</v>
      </c>
      <c r="AI1747" s="99">
        <f>SUMIFS(通讯通路门店!$BB:$BB,通讯通路门店!$S:$S,$G1747)</f>
        <v>0</v>
      </c>
      <c r="AJ1747" s="99">
        <f>SUMIFS(通讯通路门店!$BE:$BE,通讯通路门店!$S:$S,$G1747)</f>
        <v>0</v>
      </c>
      <c r="AK1747" s="99">
        <f>SUMIFS(通讯通路门店!$BG:$BG,通讯通路门店!$S:$S,$G1747)</f>
        <v>0</v>
      </c>
      <c r="AL1747" s="99">
        <f>SUMIFS(通讯通路门店!$BC:$BC,通讯通路门店!$S:$S,$G1747)</f>
        <v>0</v>
      </c>
      <c r="AM1747" s="99">
        <f>SUMIFS(通讯通路门店!$BD:$BD,通讯通路门店!$S:$S,$G1747)</f>
        <v>0</v>
      </c>
      <c r="AN1747" s="99">
        <f>SUMIFS(通讯通路门店!$BF:$BF,通讯通路门店!$S:$S,$G1747)</f>
        <v>0</v>
      </c>
      <c r="AO1747" s="99">
        <f t="shared" si="137"/>
        <v>0</v>
      </c>
      <c r="AP1747" s="99">
        <f>SUMIFS(通讯通路门店!$K:$K,通讯通路门店!$S:$S,$G1747)</f>
        <v>0</v>
      </c>
      <c r="AQ1747" s="83"/>
      <c r="AR1747" s="99">
        <f>SUMIFS(通讯通路门店!$T:$T,通讯通路门店!$S:$S,$G1747)</f>
        <v>0</v>
      </c>
      <c r="AS1747" s="99">
        <f>SUMIFS(通讯通路门店!$U:$U,通讯通路门店!$S:$S,$G1747)</f>
        <v>0</v>
      </c>
      <c r="AT1747" s="99">
        <f>SUMIFS(通讯通路门店!$V:$V,通讯通路门店!$S:$S,$G1747)</f>
        <v>0</v>
      </c>
      <c r="AU1747" s="99">
        <f>SUMIFS(通讯通路门店!$W:$W,通讯通路门店!$S:$S,$G1747)</f>
        <v>0</v>
      </c>
      <c r="AV1747" s="99">
        <f>SUMIFS(通讯通路门店!$Z:$Z,通讯通路门店!$S:$S,$G1747)</f>
        <v>0</v>
      </c>
      <c r="AW1747" s="99">
        <f>SUMIFS(通讯通路门店!$AB:$AB,通讯通路门店!$S:$S,$G1747)</f>
        <v>0</v>
      </c>
      <c r="AX1747" s="99">
        <f>SUMIFS(通讯通路门店!$X:$X,通讯通路门店!$S:$S,$G1747)</f>
        <v>0</v>
      </c>
      <c r="AY1747" s="99">
        <f>SUMIFS(通讯通路门店!$Y:$Y,通讯通路门店!$S:$S,$G1747)</f>
        <v>0</v>
      </c>
      <c r="AZ1747" s="99">
        <f>SUMIFS(通讯通路门店!$AA:$AA,通讯通路门店!$S:$S,$G1747)</f>
        <v>0</v>
      </c>
      <c r="BA1747" s="99">
        <f t="shared" si="138"/>
        <v>0</v>
      </c>
      <c r="BB1747" s="99">
        <f t="shared" si="139"/>
        <v>0</v>
      </c>
      <c r="BC1747" s="99">
        <f>SUMIFS(通讯通路门店!$W:$W,通讯通路门店!$S:$S,$G1747,通讯通路门店!$J:$J,"荣耀体验店")+SUMIFS(通讯通路门店!$W:$W,通讯通路门店!$S:$S,$G1747,通讯通路门店!$J:$J,"荣耀授权专卖店")</f>
        <v>0</v>
      </c>
      <c r="BD1747" s="99">
        <f>SUMIFS(通讯通路门店!$Z:$Z,通讯通路门店!$S:$S,$G1747,通讯通路门店!$J:$J,"VIVO体验店")</f>
        <v>0</v>
      </c>
      <c r="BE1747" s="99">
        <f>SUMIFS(通讯通路门店!$AB:$AB,通讯通路门店!$S:$S,$G1747,通讯通路门店!$J:$J,"OPPO体验店")</f>
        <v>0</v>
      </c>
      <c r="BF1747" s="99">
        <f>SUMIFS(通讯通路门店!$X:$X,通讯通路门店!$S:$S,$G1747,通讯通路门店!$J:$J,"华为授权体验店")+SUMIFS(通讯通路门店!$AA:$AA,通讯通路门店!$S:$S,$G1747,通讯通路门店!$J:$J,"华为堡垒店")</f>
        <v>0</v>
      </c>
      <c r="BG1747" s="99">
        <f>SUMIFS(通讯通路门店!$Y:$Y,通讯通路门店!$S:$S,$G1747,通讯通路门店!$J:$J,"小米体验店")</f>
        <v>0</v>
      </c>
      <c r="BH1747" s="99">
        <f>SUMIFS(通讯通路门店!$AA:$AA,通讯通路门店!$S:$S,$G1747,通讯通路门店!$J:$J,"苹果体验店")</f>
        <v>0</v>
      </c>
      <c r="BI1747" s="99">
        <f>SUMIFS(通讯通路门店!$K:$K,通讯通路门店!$S:$S,$G1747,通讯通路门店!$J:$J,"其他品牌专卖店")</f>
        <v>0</v>
      </c>
      <c r="BJ1747" s="99">
        <f>SUMIFS(通讯通路门店!$AC:$AC,通讯通路门店!$S:$S,$G1747)</f>
        <v>0</v>
      </c>
      <c r="BK1747" s="99">
        <f>SUMIFS(通讯通路门店!$AD:$AD,通讯通路门店!$S:$S,$G1747)</f>
        <v>0</v>
      </c>
      <c r="BL1747" s="99">
        <f>SUMIFS(通讯通路门店!$AE:$AE,通讯通路门店!$S:$S,$G1747)</f>
        <v>0</v>
      </c>
      <c r="BM1747" s="99">
        <f>SUMIFS(通讯通路门店!$AF:$AF,通讯通路门店!$S:$S,$G1747)</f>
        <v>0</v>
      </c>
      <c r="BN1747" s="99">
        <f>SUMIFS(通讯通路门店!$AG:$AG,通讯通路门店!$S:$S,$G1747)</f>
        <v>0</v>
      </c>
      <c r="BO1747" s="99">
        <f>SUMIFS(通讯通路门店!$AH:$AH,通讯通路门店!$S:$S,$G1747)</f>
        <v>0</v>
      </c>
      <c r="BP1747" s="99">
        <f>SUMIFS(通讯通路门店!$AI:$AI,通讯通路门店!$S:$S,$G1747)</f>
        <v>0</v>
      </c>
      <c r="BQ1747" s="83"/>
    </row>
    <row r="1748" spans="1:69">
      <c r="A1748" s="99" t="str">
        <f>IFERROR(_xlfn.XLOOKUP($G1748,通讯通路门店!$S$4:$S$993931,通讯通路门店!$A$4:$A$993931,0,0),"")</f>
        <v>海南省</v>
      </c>
      <c r="B1748" s="99" t="str">
        <f>IFERROR(_xlfn.XLOOKUP($G1748,通讯通路门店!$S$4:$S$993931,通讯通路门店!$B$4:$B$993931,0,0),"")</f>
        <v>东方市</v>
      </c>
      <c r="C1748" s="99" t="str">
        <f>IFERROR(_xlfn.XLOOKUP($G1748,通讯通路门店!$S$4:$S$993931,通讯通路门店!$C$4:$C$993931,0,0),"")</f>
        <v>东方市</v>
      </c>
      <c r="D1748" s="99" t="str">
        <f>IFERROR(_xlfn.XLOOKUP($G1748,通讯通路门店!$S$4:$S$993931,通讯通路门店!$D$4:$D$993931,0,0),"")</f>
        <v>八所镇</v>
      </c>
      <c r="E1748" s="83"/>
      <c r="F1748" s="83"/>
      <c r="G1748" s="101"/>
      <c r="H1748" s="102">
        <f>IFERROR(_xlfn.XLOOKUP($G1748,通讯通路门店!$S$4:$S$993931,通讯通路门店!$R$4:$R$993931,0,0),"")</f>
        <v>0</v>
      </c>
      <c r="I1748" s="83"/>
      <c r="J1748" s="83"/>
      <c r="K1748" s="83"/>
      <c r="L1748" s="83"/>
      <c r="M1748" s="83"/>
      <c r="N1748" s="83"/>
      <c r="O1748" s="83"/>
      <c r="P1748" s="83"/>
      <c r="Q1748" s="83"/>
      <c r="R1748" s="83"/>
      <c r="S1748" s="83"/>
      <c r="T1748" s="83"/>
      <c r="U1748" s="99">
        <f>COUNTIF(通讯通路门店!$S:$S,$G1748)</f>
        <v>0</v>
      </c>
      <c r="V1748" s="99">
        <f>COUNTIFS(通讯通路门店!$S:$S,$G1748,通讯通路门店!$J:$J,"综合卖场")</f>
        <v>0</v>
      </c>
      <c r="W1748" s="99">
        <f>SUMIFS(通讯通路门店!$AJ:$AJ,通讯通路门店!$S:$S,通讯客户沙盘!$G1748)</f>
        <v>0</v>
      </c>
      <c r="X1748" s="99">
        <f t="shared" si="135"/>
        <v>0</v>
      </c>
      <c r="Y1748" s="99">
        <f>COUNTIFS(通讯通路门店!$S:$S,$G1748,通讯通路门店!$J:$J,"荣耀体验店")+COUNTIFS(通讯通路门店!$S:$S,$G1748,通讯通路门店!$J:$J,"荣耀授权专卖店")</f>
        <v>0</v>
      </c>
      <c r="Z1748" s="99">
        <f>COUNTIFS(通讯通路门店!$S:$S,$G1748,通讯通路门店!$J:$J,"VIVO体验店")</f>
        <v>0</v>
      </c>
      <c r="AA1748" s="99">
        <f>COUNTIFS(通讯通路门店!$S:$S,$G1748,通讯通路门店!$J:$J,"OPPO体验店")</f>
        <v>0</v>
      </c>
      <c r="AB1748" s="99">
        <f>COUNTIFS(通讯通路门店!$S:$S,$G1748,通讯通路门店!$J:$J,"华为授权体验店")+COUNTIFS(通讯通路门店!$S:$S,$G1748,通讯通路门店!$J:$J,"华为堡垒店")</f>
        <v>0</v>
      </c>
      <c r="AC1748" s="99">
        <f>COUNTIFS(通讯通路门店!$S:$S,$G1748,通讯通路门店!$J:$J,"小米体验店")</f>
        <v>0</v>
      </c>
      <c r="AD1748" s="99">
        <f>COUNTIFS(通讯通路门店!$S:$S,$G1748,通讯通路门店!$J:$J,"苹果体验店")</f>
        <v>0</v>
      </c>
      <c r="AE1748" s="99">
        <f>COUNTIFS(通讯通路门店!$S:$S,$G1748,通讯通路门店!$J:$J,"其他品牌专卖店")</f>
        <v>0</v>
      </c>
      <c r="AF1748" s="99">
        <f>SUMIFS(通讯通路门店!$BI:$BI,通讯通路门店!$S:$S,$G1748)</f>
        <v>0</v>
      </c>
      <c r="AG1748" s="99">
        <f>SUMIFS(通讯通路门店!$BH:$BH,通讯通路门店!$S:$S,$G1748)</f>
        <v>0</v>
      </c>
      <c r="AH1748" s="99">
        <f t="shared" si="136"/>
        <v>0</v>
      </c>
      <c r="AI1748" s="99">
        <f>SUMIFS(通讯通路门店!$BB:$BB,通讯通路门店!$S:$S,$G1748)</f>
        <v>0</v>
      </c>
      <c r="AJ1748" s="99">
        <f>SUMIFS(通讯通路门店!$BE:$BE,通讯通路门店!$S:$S,$G1748)</f>
        <v>0</v>
      </c>
      <c r="AK1748" s="99">
        <f>SUMIFS(通讯通路门店!$BG:$BG,通讯通路门店!$S:$S,$G1748)</f>
        <v>0</v>
      </c>
      <c r="AL1748" s="99">
        <f>SUMIFS(通讯通路门店!$BC:$BC,通讯通路门店!$S:$S,$G1748)</f>
        <v>0</v>
      </c>
      <c r="AM1748" s="99">
        <f>SUMIFS(通讯通路门店!$BD:$BD,通讯通路门店!$S:$S,$G1748)</f>
        <v>0</v>
      </c>
      <c r="AN1748" s="99">
        <f>SUMIFS(通讯通路门店!$BF:$BF,通讯通路门店!$S:$S,$G1748)</f>
        <v>0</v>
      </c>
      <c r="AO1748" s="99">
        <f t="shared" si="137"/>
        <v>0</v>
      </c>
      <c r="AP1748" s="99">
        <f>SUMIFS(通讯通路门店!$K:$K,通讯通路门店!$S:$S,$G1748)</f>
        <v>0</v>
      </c>
      <c r="AQ1748" s="83"/>
      <c r="AR1748" s="99">
        <f>SUMIFS(通讯通路门店!$T:$T,通讯通路门店!$S:$S,$G1748)</f>
        <v>0</v>
      </c>
      <c r="AS1748" s="99">
        <f>SUMIFS(通讯通路门店!$U:$U,通讯通路门店!$S:$S,$G1748)</f>
        <v>0</v>
      </c>
      <c r="AT1748" s="99">
        <f>SUMIFS(通讯通路门店!$V:$V,通讯通路门店!$S:$S,$G1748)</f>
        <v>0</v>
      </c>
      <c r="AU1748" s="99">
        <f>SUMIFS(通讯通路门店!$W:$W,通讯通路门店!$S:$S,$G1748)</f>
        <v>0</v>
      </c>
      <c r="AV1748" s="99">
        <f>SUMIFS(通讯通路门店!$Z:$Z,通讯通路门店!$S:$S,$G1748)</f>
        <v>0</v>
      </c>
      <c r="AW1748" s="99">
        <f>SUMIFS(通讯通路门店!$AB:$AB,通讯通路门店!$S:$S,$G1748)</f>
        <v>0</v>
      </c>
      <c r="AX1748" s="99">
        <f>SUMIFS(通讯通路门店!$X:$X,通讯通路门店!$S:$S,$G1748)</f>
        <v>0</v>
      </c>
      <c r="AY1748" s="99">
        <f>SUMIFS(通讯通路门店!$Y:$Y,通讯通路门店!$S:$S,$G1748)</f>
        <v>0</v>
      </c>
      <c r="AZ1748" s="99">
        <f>SUMIFS(通讯通路门店!$AA:$AA,通讯通路门店!$S:$S,$G1748)</f>
        <v>0</v>
      </c>
      <c r="BA1748" s="99">
        <f t="shared" si="138"/>
        <v>0</v>
      </c>
      <c r="BB1748" s="99">
        <f t="shared" si="139"/>
        <v>0</v>
      </c>
      <c r="BC1748" s="99">
        <f>SUMIFS(通讯通路门店!$W:$W,通讯通路门店!$S:$S,$G1748,通讯通路门店!$J:$J,"荣耀体验店")+SUMIFS(通讯通路门店!$W:$W,通讯通路门店!$S:$S,$G1748,通讯通路门店!$J:$J,"荣耀授权专卖店")</f>
        <v>0</v>
      </c>
      <c r="BD1748" s="99">
        <f>SUMIFS(通讯通路门店!$Z:$Z,通讯通路门店!$S:$S,$G1748,通讯通路门店!$J:$J,"VIVO体验店")</f>
        <v>0</v>
      </c>
      <c r="BE1748" s="99">
        <f>SUMIFS(通讯通路门店!$AB:$AB,通讯通路门店!$S:$S,$G1748,通讯通路门店!$J:$J,"OPPO体验店")</f>
        <v>0</v>
      </c>
      <c r="BF1748" s="99">
        <f>SUMIFS(通讯通路门店!$X:$X,通讯通路门店!$S:$S,$G1748,通讯通路门店!$J:$J,"华为授权体验店")+SUMIFS(通讯通路门店!$AA:$AA,通讯通路门店!$S:$S,$G1748,通讯通路门店!$J:$J,"华为堡垒店")</f>
        <v>0</v>
      </c>
      <c r="BG1748" s="99">
        <f>SUMIFS(通讯通路门店!$Y:$Y,通讯通路门店!$S:$S,$G1748,通讯通路门店!$J:$J,"小米体验店")</f>
        <v>0</v>
      </c>
      <c r="BH1748" s="99">
        <f>SUMIFS(通讯通路门店!$AA:$AA,通讯通路门店!$S:$S,$G1748,通讯通路门店!$J:$J,"苹果体验店")</f>
        <v>0</v>
      </c>
      <c r="BI1748" s="99">
        <f>SUMIFS(通讯通路门店!$K:$K,通讯通路门店!$S:$S,$G1748,通讯通路门店!$J:$J,"其他品牌专卖店")</f>
        <v>0</v>
      </c>
      <c r="BJ1748" s="99">
        <f>SUMIFS(通讯通路门店!$AC:$AC,通讯通路门店!$S:$S,$G1748)</f>
        <v>0</v>
      </c>
      <c r="BK1748" s="99">
        <f>SUMIFS(通讯通路门店!$AD:$AD,通讯通路门店!$S:$S,$G1748)</f>
        <v>0</v>
      </c>
      <c r="BL1748" s="99">
        <f>SUMIFS(通讯通路门店!$AE:$AE,通讯通路门店!$S:$S,$G1748)</f>
        <v>0</v>
      </c>
      <c r="BM1748" s="99">
        <f>SUMIFS(通讯通路门店!$AF:$AF,通讯通路门店!$S:$S,$G1748)</f>
        <v>0</v>
      </c>
      <c r="BN1748" s="99">
        <f>SUMIFS(通讯通路门店!$AG:$AG,通讯通路门店!$S:$S,$G1748)</f>
        <v>0</v>
      </c>
      <c r="BO1748" s="99">
        <f>SUMIFS(通讯通路门店!$AH:$AH,通讯通路门店!$S:$S,$G1748)</f>
        <v>0</v>
      </c>
      <c r="BP1748" s="99">
        <f>SUMIFS(通讯通路门店!$AI:$AI,通讯通路门店!$S:$S,$G1748)</f>
        <v>0</v>
      </c>
      <c r="BQ1748" s="83"/>
    </row>
    <row r="1749" spans="1:69">
      <c r="A1749" s="99" t="str">
        <f>IFERROR(_xlfn.XLOOKUP($G1749,通讯通路门店!$S$4:$S$993931,通讯通路门店!$A$4:$A$993931,0,0),"")</f>
        <v>海南省</v>
      </c>
      <c r="B1749" s="99" t="str">
        <f>IFERROR(_xlfn.XLOOKUP($G1749,通讯通路门店!$S$4:$S$993931,通讯通路门店!$B$4:$B$993931,0,0),"")</f>
        <v>东方市</v>
      </c>
      <c r="C1749" s="99" t="str">
        <f>IFERROR(_xlfn.XLOOKUP($G1749,通讯通路门店!$S$4:$S$993931,通讯通路门店!$C$4:$C$993931,0,0),"")</f>
        <v>东方市</v>
      </c>
      <c r="D1749" s="99" t="str">
        <f>IFERROR(_xlfn.XLOOKUP($G1749,通讯通路门店!$S$4:$S$993931,通讯通路门店!$D$4:$D$993931,0,0),"")</f>
        <v>八所镇</v>
      </c>
      <c r="E1749" s="83"/>
      <c r="F1749" s="83"/>
      <c r="G1749" s="101"/>
      <c r="H1749" s="102">
        <f>IFERROR(_xlfn.XLOOKUP($G1749,通讯通路门店!$S$4:$S$993931,通讯通路门店!$R$4:$R$993931,0,0),"")</f>
        <v>0</v>
      </c>
      <c r="I1749" s="83"/>
      <c r="J1749" s="83"/>
      <c r="K1749" s="83"/>
      <c r="L1749" s="83"/>
      <c r="M1749" s="83"/>
      <c r="N1749" s="83"/>
      <c r="O1749" s="83"/>
      <c r="P1749" s="83"/>
      <c r="Q1749" s="83"/>
      <c r="R1749" s="83"/>
      <c r="S1749" s="83"/>
      <c r="T1749" s="83"/>
      <c r="U1749" s="99">
        <f>COUNTIF(通讯通路门店!$S:$S,$G1749)</f>
        <v>0</v>
      </c>
      <c r="V1749" s="99">
        <f>COUNTIFS(通讯通路门店!$S:$S,$G1749,通讯通路门店!$J:$J,"综合卖场")</f>
        <v>0</v>
      </c>
      <c r="W1749" s="99">
        <f>SUMIFS(通讯通路门店!$AJ:$AJ,通讯通路门店!$S:$S,通讯客户沙盘!$G1749)</f>
        <v>0</v>
      </c>
      <c r="X1749" s="99">
        <f t="shared" si="135"/>
        <v>0</v>
      </c>
      <c r="Y1749" s="99">
        <f>COUNTIFS(通讯通路门店!$S:$S,$G1749,通讯通路门店!$J:$J,"荣耀体验店")+COUNTIFS(通讯通路门店!$S:$S,$G1749,通讯通路门店!$J:$J,"荣耀授权专卖店")</f>
        <v>0</v>
      </c>
      <c r="Z1749" s="99">
        <f>COUNTIFS(通讯通路门店!$S:$S,$G1749,通讯通路门店!$J:$J,"VIVO体验店")</f>
        <v>0</v>
      </c>
      <c r="AA1749" s="99">
        <f>COUNTIFS(通讯通路门店!$S:$S,$G1749,通讯通路门店!$J:$J,"OPPO体验店")</f>
        <v>0</v>
      </c>
      <c r="AB1749" s="99">
        <f>COUNTIFS(通讯通路门店!$S:$S,$G1749,通讯通路门店!$J:$J,"华为授权体验店")+COUNTIFS(通讯通路门店!$S:$S,$G1749,通讯通路门店!$J:$J,"华为堡垒店")</f>
        <v>0</v>
      </c>
      <c r="AC1749" s="99">
        <f>COUNTIFS(通讯通路门店!$S:$S,$G1749,通讯通路门店!$J:$J,"小米体验店")</f>
        <v>0</v>
      </c>
      <c r="AD1749" s="99">
        <f>COUNTIFS(通讯通路门店!$S:$S,$G1749,通讯通路门店!$J:$J,"苹果体验店")</f>
        <v>0</v>
      </c>
      <c r="AE1749" s="99">
        <f>COUNTIFS(通讯通路门店!$S:$S,$G1749,通讯通路门店!$J:$J,"其他品牌专卖店")</f>
        <v>0</v>
      </c>
      <c r="AF1749" s="99">
        <f>SUMIFS(通讯通路门店!$BI:$BI,通讯通路门店!$S:$S,$G1749)</f>
        <v>0</v>
      </c>
      <c r="AG1749" s="99">
        <f>SUMIFS(通讯通路门店!$BH:$BH,通讯通路门店!$S:$S,$G1749)</f>
        <v>0</v>
      </c>
      <c r="AH1749" s="99">
        <f t="shared" si="136"/>
        <v>0</v>
      </c>
      <c r="AI1749" s="99">
        <f>SUMIFS(通讯通路门店!$BB:$BB,通讯通路门店!$S:$S,$G1749)</f>
        <v>0</v>
      </c>
      <c r="AJ1749" s="99">
        <f>SUMIFS(通讯通路门店!$BE:$BE,通讯通路门店!$S:$S,$G1749)</f>
        <v>0</v>
      </c>
      <c r="AK1749" s="99">
        <f>SUMIFS(通讯通路门店!$BG:$BG,通讯通路门店!$S:$S,$G1749)</f>
        <v>0</v>
      </c>
      <c r="AL1749" s="99">
        <f>SUMIFS(通讯通路门店!$BC:$BC,通讯通路门店!$S:$S,$G1749)</f>
        <v>0</v>
      </c>
      <c r="AM1749" s="99">
        <f>SUMIFS(通讯通路门店!$BD:$BD,通讯通路门店!$S:$S,$G1749)</f>
        <v>0</v>
      </c>
      <c r="AN1749" s="99">
        <f>SUMIFS(通讯通路门店!$BF:$BF,通讯通路门店!$S:$S,$G1749)</f>
        <v>0</v>
      </c>
      <c r="AO1749" s="99">
        <f t="shared" si="137"/>
        <v>0</v>
      </c>
      <c r="AP1749" s="99">
        <f>SUMIFS(通讯通路门店!$K:$K,通讯通路门店!$S:$S,$G1749)</f>
        <v>0</v>
      </c>
      <c r="AQ1749" s="83"/>
      <c r="AR1749" s="99">
        <f>SUMIFS(通讯通路门店!$T:$T,通讯通路门店!$S:$S,$G1749)</f>
        <v>0</v>
      </c>
      <c r="AS1749" s="99">
        <f>SUMIFS(通讯通路门店!$U:$U,通讯通路门店!$S:$S,$G1749)</f>
        <v>0</v>
      </c>
      <c r="AT1749" s="99">
        <f>SUMIFS(通讯通路门店!$V:$V,通讯通路门店!$S:$S,$G1749)</f>
        <v>0</v>
      </c>
      <c r="AU1749" s="99">
        <f>SUMIFS(通讯通路门店!$W:$W,通讯通路门店!$S:$S,$G1749)</f>
        <v>0</v>
      </c>
      <c r="AV1749" s="99">
        <f>SUMIFS(通讯通路门店!$Z:$Z,通讯通路门店!$S:$S,$G1749)</f>
        <v>0</v>
      </c>
      <c r="AW1749" s="99">
        <f>SUMIFS(通讯通路门店!$AB:$AB,通讯通路门店!$S:$S,$G1749)</f>
        <v>0</v>
      </c>
      <c r="AX1749" s="99">
        <f>SUMIFS(通讯通路门店!$X:$X,通讯通路门店!$S:$S,$G1749)</f>
        <v>0</v>
      </c>
      <c r="AY1749" s="99">
        <f>SUMIFS(通讯通路门店!$Y:$Y,通讯通路门店!$S:$S,$G1749)</f>
        <v>0</v>
      </c>
      <c r="AZ1749" s="99">
        <f>SUMIFS(通讯通路门店!$AA:$AA,通讯通路门店!$S:$S,$G1749)</f>
        <v>0</v>
      </c>
      <c r="BA1749" s="99">
        <f t="shared" si="138"/>
        <v>0</v>
      </c>
      <c r="BB1749" s="99">
        <f t="shared" si="139"/>
        <v>0</v>
      </c>
      <c r="BC1749" s="99">
        <f>SUMIFS(通讯通路门店!$W:$W,通讯通路门店!$S:$S,$G1749,通讯通路门店!$J:$J,"荣耀体验店")+SUMIFS(通讯通路门店!$W:$W,通讯通路门店!$S:$S,$G1749,通讯通路门店!$J:$J,"荣耀授权专卖店")</f>
        <v>0</v>
      </c>
      <c r="BD1749" s="99">
        <f>SUMIFS(通讯通路门店!$Z:$Z,通讯通路门店!$S:$S,$G1749,通讯通路门店!$J:$J,"VIVO体验店")</f>
        <v>0</v>
      </c>
      <c r="BE1749" s="99">
        <f>SUMIFS(通讯通路门店!$AB:$AB,通讯通路门店!$S:$S,$G1749,通讯通路门店!$J:$J,"OPPO体验店")</f>
        <v>0</v>
      </c>
      <c r="BF1749" s="99">
        <f>SUMIFS(通讯通路门店!$X:$X,通讯通路门店!$S:$S,$G1749,通讯通路门店!$J:$J,"华为授权体验店")+SUMIFS(通讯通路门店!$AA:$AA,通讯通路门店!$S:$S,$G1749,通讯通路门店!$J:$J,"华为堡垒店")</f>
        <v>0</v>
      </c>
      <c r="BG1749" s="99">
        <f>SUMIFS(通讯通路门店!$Y:$Y,通讯通路门店!$S:$S,$G1749,通讯通路门店!$J:$J,"小米体验店")</f>
        <v>0</v>
      </c>
      <c r="BH1749" s="99">
        <f>SUMIFS(通讯通路门店!$AA:$AA,通讯通路门店!$S:$S,$G1749,通讯通路门店!$J:$J,"苹果体验店")</f>
        <v>0</v>
      </c>
      <c r="BI1749" s="99">
        <f>SUMIFS(通讯通路门店!$K:$K,通讯通路门店!$S:$S,$G1749,通讯通路门店!$J:$J,"其他品牌专卖店")</f>
        <v>0</v>
      </c>
      <c r="BJ1749" s="99">
        <f>SUMIFS(通讯通路门店!$AC:$AC,通讯通路门店!$S:$S,$G1749)</f>
        <v>0</v>
      </c>
      <c r="BK1749" s="99">
        <f>SUMIFS(通讯通路门店!$AD:$AD,通讯通路门店!$S:$S,$G1749)</f>
        <v>0</v>
      </c>
      <c r="BL1749" s="99">
        <f>SUMIFS(通讯通路门店!$AE:$AE,通讯通路门店!$S:$S,$G1749)</f>
        <v>0</v>
      </c>
      <c r="BM1749" s="99">
        <f>SUMIFS(通讯通路门店!$AF:$AF,通讯通路门店!$S:$S,$G1749)</f>
        <v>0</v>
      </c>
      <c r="BN1749" s="99">
        <f>SUMIFS(通讯通路门店!$AG:$AG,通讯通路门店!$S:$S,$G1749)</f>
        <v>0</v>
      </c>
      <c r="BO1749" s="99">
        <f>SUMIFS(通讯通路门店!$AH:$AH,通讯通路门店!$S:$S,$G1749)</f>
        <v>0</v>
      </c>
      <c r="BP1749" s="99">
        <f>SUMIFS(通讯通路门店!$AI:$AI,通讯通路门店!$S:$S,$G1749)</f>
        <v>0</v>
      </c>
      <c r="BQ1749" s="83"/>
    </row>
    <row r="1750" spans="1:69">
      <c r="A1750" s="99" t="str">
        <f>IFERROR(_xlfn.XLOOKUP($G1750,通讯通路门店!$S$4:$S$993931,通讯通路门店!$A$4:$A$993931,0,0),"")</f>
        <v>海南省</v>
      </c>
      <c r="B1750" s="99" t="str">
        <f>IFERROR(_xlfn.XLOOKUP($G1750,通讯通路门店!$S$4:$S$993931,通讯通路门店!$B$4:$B$993931,0,0),"")</f>
        <v>东方市</v>
      </c>
      <c r="C1750" s="99" t="str">
        <f>IFERROR(_xlfn.XLOOKUP($G1750,通讯通路门店!$S$4:$S$993931,通讯通路门店!$C$4:$C$993931,0,0),"")</f>
        <v>东方市</v>
      </c>
      <c r="D1750" s="99" t="str">
        <f>IFERROR(_xlfn.XLOOKUP($G1750,通讯通路门店!$S$4:$S$993931,通讯通路门店!$D$4:$D$993931,0,0),"")</f>
        <v>八所镇</v>
      </c>
      <c r="E1750" s="83"/>
      <c r="F1750" s="83"/>
      <c r="G1750" s="101"/>
      <c r="H1750" s="102">
        <f>IFERROR(_xlfn.XLOOKUP($G1750,通讯通路门店!$S$4:$S$993931,通讯通路门店!$R$4:$R$993931,0,0),"")</f>
        <v>0</v>
      </c>
      <c r="I1750" s="83"/>
      <c r="J1750" s="83"/>
      <c r="K1750" s="83"/>
      <c r="L1750" s="83"/>
      <c r="M1750" s="83"/>
      <c r="N1750" s="83"/>
      <c r="O1750" s="83"/>
      <c r="P1750" s="83"/>
      <c r="Q1750" s="83"/>
      <c r="R1750" s="83"/>
      <c r="S1750" s="83"/>
      <c r="T1750" s="83"/>
      <c r="U1750" s="99">
        <f>COUNTIF(通讯通路门店!$S:$S,$G1750)</f>
        <v>0</v>
      </c>
      <c r="V1750" s="99">
        <f>COUNTIFS(通讯通路门店!$S:$S,$G1750,通讯通路门店!$J:$J,"综合卖场")</f>
        <v>0</v>
      </c>
      <c r="W1750" s="99">
        <f>SUMIFS(通讯通路门店!$AJ:$AJ,通讯通路门店!$S:$S,通讯客户沙盘!$G1750)</f>
        <v>0</v>
      </c>
      <c r="X1750" s="99">
        <f t="shared" si="135"/>
        <v>0</v>
      </c>
      <c r="Y1750" s="99">
        <f>COUNTIFS(通讯通路门店!$S:$S,$G1750,通讯通路门店!$J:$J,"荣耀体验店")+COUNTIFS(通讯通路门店!$S:$S,$G1750,通讯通路门店!$J:$J,"荣耀授权专卖店")</f>
        <v>0</v>
      </c>
      <c r="Z1750" s="99">
        <f>COUNTIFS(通讯通路门店!$S:$S,$G1750,通讯通路门店!$J:$J,"VIVO体验店")</f>
        <v>0</v>
      </c>
      <c r="AA1750" s="99">
        <f>COUNTIFS(通讯通路门店!$S:$S,$G1750,通讯通路门店!$J:$J,"OPPO体验店")</f>
        <v>0</v>
      </c>
      <c r="AB1750" s="99">
        <f>COUNTIFS(通讯通路门店!$S:$S,$G1750,通讯通路门店!$J:$J,"华为授权体验店")+COUNTIFS(通讯通路门店!$S:$S,$G1750,通讯通路门店!$J:$J,"华为堡垒店")</f>
        <v>0</v>
      </c>
      <c r="AC1750" s="99">
        <f>COUNTIFS(通讯通路门店!$S:$S,$G1750,通讯通路门店!$J:$J,"小米体验店")</f>
        <v>0</v>
      </c>
      <c r="AD1750" s="99">
        <f>COUNTIFS(通讯通路门店!$S:$S,$G1750,通讯通路门店!$J:$J,"苹果体验店")</f>
        <v>0</v>
      </c>
      <c r="AE1750" s="99">
        <f>COUNTIFS(通讯通路门店!$S:$S,$G1750,通讯通路门店!$J:$J,"其他品牌专卖店")</f>
        <v>0</v>
      </c>
      <c r="AF1750" s="99">
        <f>SUMIFS(通讯通路门店!$BI:$BI,通讯通路门店!$S:$S,$G1750)</f>
        <v>0</v>
      </c>
      <c r="AG1750" s="99">
        <f>SUMIFS(通讯通路门店!$BH:$BH,通讯通路门店!$S:$S,$G1750)</f>
        <v>0</v>
      </c>
      <c r="AH1750" s="99">
        <f t="shared" si="136"/>
        <v>0</v>
      </c>
      <c r="AI1750" s="99">
        <f>SUMIFS(通讯通路门店!$BB:$BB,通讯通路门店!$S:$S,$G1750)</f>
        <v>0</v>
      </c>
      <c r="AJ1750" s="99">
        <f>SUMIFS(通讯通路门店!$BE:$BE,通讯通路门店!$S:$S,$G1750)</f>
        <v>0</v>
      </c>
      <c r="AK1750" s="99">
        <f>SUMIFS(通讯通路门店!$BG:$BG,通讯通路门店!$S:$S,$G1750)</f>
        <v>0</v>
      </c>
      <c r="AL1750" s="99">
        <f>SUMIFS(通讯通路门店!$BC:$BC,通讯通路门店!$S:$S,$G1750)</f>
        <v>0</v>
      </c>
      <c r="AM1750" s="99">
        <f>SUMIFS(通讯通路门店!$BD:$BD,通讯通路门店!$S:$S,$G1750)</f>
        <v>0</v>
      </c>
      <c r="AN1750" s="99">
        <f>SUMIFS(通讯通路门店!$BF:$BF,通讯通路门店!$S:$S,$G1750)</f>
        <v>0</v>
      </c>
      <c r="AO1750" s="99">
        <f t="shared" si="137"/>
        <v>0</v>
      </c>
      <c r="AP1750" s="99">
        <f>SUMIFS(通讯通路门店!$K:$K,通讯通路门店!$S:$S,$G1750)</f>
        <v>0</v>
      </c>
      <c r="AQ1750" s="83"/>
      <c r="AR1750" s="99">
        <f>SUMIFS(通讯通路门店!$T:$T,通讯通路门店!$S:$S,$G1750)</f>
        <v>0</v>
      </c>
      <c r="AS1750" s="99">
        <f>SUMIFS(通讯通路门店!$U:$U,通讯通路门店!$S:$S,$G1750)</f>
        <v>0</v>
      </c>
      <c r="AT1750" s="99">
        <f>SUMIFS(通讯通路门店!$V:$V,通讯通路门店!$S:$S,$G1750)</f>
        <v>0</v>
      </c>
      <c r="AU1750" s="99">
        <f>SUMIFS(通讯通路门店!$W:$W,通讯通路门店!$S:$S,$G1750)</f>
        <v>0</v>
      </c>
      <c r="AV1750" s="99">
        <f>SUMIFS(通讯通路门店!$Z:$Z,通讯通路门店!$S:$S,$G1750)</f>
        <v>0</v>
      </c>
      <c r="AW1750" s="99">
        <f>SUMIFS(通讯通路门店!$AB:$AB,通讯通路门店!$S:$S,$G1750)</f>
        <v>0</v>
      </c>
      <c r="AX1750" s="99">
        <f>SUMIFS(通讯通路门店!$X:$X,通讯通路门店!$S:$S,$G1750)</f>
        <v>0</v>
      </c>
      <c r="AY1750" s="99">
        <f>SUMIFS(通讯通路门店!$Y:$Y,通讯通路门店!$S:$S,$G1750)</f>
        <v>0</v>
      </c>
      <c r="AZ1750" s="99">
        <f>SUMIFS(通讯通路门店!$AA:$AA,通讯通路门店!$S:$S,$G1750)</f>
        <v>0</v>
      </c>
      <c r="BA1750" s="99">
        <f t="shared" si="138"/>
        <v>0</v>
      </c>
      <c r="BB1750" s="99">
        <f t="shared" si="139"/>
        <v>0</v>
      </c>
      <c r="BC1750" s="99">
        <f>SUMIFS(通讯通路门店!$W:$W,通讯通路门店!$S:$S,$G1750,通讯通路门店!$J:$J,"荣耀体验店")+SUMIFS(通讯通路门店!$W:$W,通讯通路门店!$S:$S,$G1750,通讯通路门店!$J:$J,"荣耀授权专卖店")</f>
        <v>0</v>
      </c>
      <c r="BD1750" s="99">
        <f>SUMIFS(通讯通路门店!$Z:$Z,通讯通路门店!$S:$S,$G1750,通讯通路门店!$J:$J,"VIVO体验店")</f>
        <v>0</v>
      </c>
      <c r="BE1750" s="99">
        <f>SUMIFS(通讯通路门店!$AB:$AB,通讯通路门店!$S:$S,$G1750,通讯通路门店!$J:$J,"OPPO体验店")</f>
        <v>0</v>
      </c>
      <c r="BF1750" s="99">
        <f>SUMIFS(通讯通路门店!$X:$X,通讯通路门店!$S:$S,$G1750,通讯通路门店!$J:$J,"华为授权体验店")+SUMIFS(通讯通路门店!$AA:$AA,通讯通路门店!$S:$S,$G1750,通讯通路门店!$J:$J,"华为堡垒店")</f>
        <v>0</v>
      </c>
      <c r="BG1750" s="99">
        <f>SUMIFS(通讯通路门店!$Y:$Y,通讯通路门店!$S:$S,$G1750,通讯通路门店!$J:$J,"小米体验店")</f>
        <v>0</v>
      </c>
      <c r="BH1750" s="99">
        <f>SUMIFS(通讯通路门店!$AA:$AA,通讯通路门店!$S:$S,$G1750,通讯通路门店!$J:$J,"苹果体验店")</f>
        <v>0</v>
      </c>
      <c r="BI1750" s="99">
        <f>SUMIFS(通讯通路门店!$K:$K,通讯通路门店!$S:$S,$G1750,通讯通路门店!$J:$J,"其他品牌专卖店")</f>
        <v>0</v>
      </c>
      <c r="BJ1750" s="99">
        <f>SUMIFS(通讯通路门店!$AC:$AC,通讯通路门店!$S:$S,$G1750)</f>
        <v>0</v>
      </c>
      <c r="BK1750" s="99">
        <f>SUMIFS(通讯通路门店!$AD:$AD,通讯通路门店!$S:$S,$G1750)</f>
        <v>0</v>
      </c>
      <c r="BL1750" s="99">
        <f>SUMIFS(通讯通路门店!$AE:$AE,通讯通路门店!$S:$S,$G1750)</f>
        <v>0</v>
      </c>
      <c r="BM1750" s="99">
        <f>SUMIFS(通讯通路门店!$AF:$AF,通讯通路门店!$S:$S,$G1750)</f>
        <v>0</v>
      </c>
      <c r="BN1750" s="99">
        <f>SUMIFS(通讯通路门店!$AG:$AG,通讯通路门店!$S:$S,$G1750)</f>
        <v>0</v>
      </c>
      <c r="BO1750" s="99">
        <f>SUMIFS(通讯通路门店!$AH:$AH,通讯通路门店!$S:$S,$G1750)</f>
        <v>0</v>
      </c>
      <c r="BP1750" s="99">
        <f>SUMIFS(通讯通路门店!$AI:$AI,通讯通路门店!$S:$S,$G1750)</f>
        <v>0</v>
      </c>
      <c r="BQ1750" s="83"/>
    </row>
    <row r="1751" spans="1:69">
      <c r="A1751" s="99" t="str">
        <f>IFERROR(_xlfn.XLOOKUP($G1751,通讯通路门店!$S$4:$S$993931,通讯通路门店!$A$4:$A$993931,0,0),"")</f>
        <v>海南省</v>
      </c>
      <c r="B1751" s="99" t="str">
        <f>IFERROR(_xlfn.XLOOKUP($G1751,通讯通路门店!$S$4:$S$993931,通讯通路门店!$B$4:$B$993931,0,0),"")</f>
        <v>东方市</v>
      </c>
      <c r="C1751" s="99" t="str">
        <f>IFERROR(_xlfn.XLOOKUP($G1751,通讯通路门店!$S$4:$S$993931,通讯通路门店!$C$4:$C$993931,0,0),"")</f>
        <v>东方市</v>
      </c>
      <c r="D1751" s="99" t="str">
        <f>IFERROR(_xlfn.XLOOKUP($G1751,通讯通路门店!$S$4:$S$993931,通讯通路门店!$D$4:$D$993931,0,0),"")</f>
        <v>八所镇</v>
      </c>
      <c r="E1751" s="83"/>
      <c r="F1751" s="83"/>
      <c r="G1751" s="101"/>
      <c r="H1751" s="102">
        <f>IFERROR(_xlfn.XLOOKUP($G1751,通讯通路门店!$S$4:$S$993931,通讯通路门店!$R$4:$R$993931,0,0),"")</f>
        <v>0</v>
      </c>
      <c r="I1751" s="83"/>
      <c r="J1751" s="83"/>
      <c r="K1751" s="83"/>
      <c r="L1751" s="83"/>
      <c r="M1751" s="83"/>
      <c r="N1751" s="83"/>
      <c r="O1751" s="83"/>
      <c r="P1751" s="83"/>
      <c r="Q1751" s="83"/>
      <c r="R1751" s="83"/>
      <c r="S1751" s="83"/>
      <c r="T1751" s="83"/>
      <c r="U1751" s="99">
        <f>COUNTIF(通讯通路门店!$S:$S,$G1751)</f>
        <v>0</v>
      </c>
      <c r="V1751" s="99">
        <f>COUNTIFS(通讯通路门店!$S:$S,$G1751,通讯通路门店!$J:$J,"综合卖场")</f>
        <v>0</v>
      </c>
      <c r="W1751" s="99">
        <f>SUMIFS(通讯通路门店!$AJ:$AJ,通讯通路门店!$S:$S,通讯客户沙盘!$G1751)</f>
        <v>0</v>
      </c>
      <c r="X1751" s="99">
        <f t="shared" si="135"/>
        <v>0</v>
      </c>
      <c r="Y1751" s="99">
        <f>COUNTIFS(通讯通路门店!$S:$S,$G1751,通讯通路门店!$J:$J,"荣耀体验店")+COUNTIFS(通讯通路门店!$S:$S,$G1751,通讯通路门店!$J:$J,"荣耀授权专卖店")</f>
        <v>0</v>
      </c>
      <c r="Z1751" s="99">
        <f>COUNTIFS(通讯通路门店!$S:$S,$G1751,通讯通路门店!$J:$J,"VIVO体验店")</f>
        <v>0</v>
      </c>
      <c r="AA1751" s="99">
        <f>COUNTIFS(通讯通路门店!$S:$S,$G1751,通讯通路门店!$J:$J,"OPPO体验店")</f>
        <v>0</v>
      </c>
      <c r="AB1751" s="99">
        <f>COUNTIFS(通讯通路门店!$S:$S,$G1751,通讯通路门店!$J:$J,"华为授权体验店")+COUNTIFS(通讯通路门店!$S:$S,$G1751,通讯通路门店!$J:$J,"华为堡垒店")</f>
        <v>0</v>
      </c>
      <c r="AC1751" s="99">
        <f>COUNTIFS(通讯通路门店!$S:$S,$G1751,通讯通路门店!$J:$J,"小米体验店")</f>
        <v>0</v>
      </c>
      <c r="AD1751" s="99">
        <f>COUNTIFS(通讯通路门店!$S:$S,$G1751,通讯通路门店!$J:$J,"苹果体验店")</f>
        <v>0</v>
      </c>
      <c r="AE1751" s="99">
        <f>COUNTIFS(通讯通路门店!$S:$S,$G1751,通讯通路门店!$J:$J,"其他品牌专卖店")</f>
        <v>0</v>
      </c>
      <c r="AF1751" s="99">
        <f>SUMIFS(通讯通路门店!$BI:$BI,通讯通路门店!$S:$S,$G1751)</f>
        <v>0</v>
      </c>
      <c r="AG1751" s="99">
        <f>SUMIFS(通讯通路门店!$BH:$BH,通讯通路门店!$S:$S,$G1751)</f>
        <v>0</v>
      </c>
      <c r="AH1751" s="99">
        <f t="shared" si="136"/>
        <v>0</v>
      </c>
      <c r="AI1751" s="99">
        <f>SUMIFS(通讯通路门店!$BB:$BB,通讯通路门店!$S:$S,$G1751)</f>
        <v>0</v>
      </c>
      <c r="AJ1751" s="99">
        <f>SUMIFS(通讯通路门店!$BE:$BE,通讯通路门店!$S:$S,$G1751)</f>
        <v>0</v>
      </c>
      <c r="AK1751" s="99">
        <f>SUMIFS(通讯通路门店!$BG:$BG,通讯通路门店!$S:$S,$G1751)</f>
        <v>0</v>
      </c>
      <c r="AL1751" s="99">
        <f>SUMIFS(通讯通路门店!$BC:$BC,通讯通路门店!$S:$S,$G1751)</f>
        <v>0</v>
      </c>
      <c r="AM1751" s="99">
        <f>SUMIFS(通讯通路门店!$BD:$BD,通讯通路门店!$S:$S,$G1751)</f>
        <v>0</v>
      </c>
      <c r="AN1751" s="99">
        <f>SUMIFS(通讯通路门店!$BF:$BF,通讯通路门店!$S:$S,$G1751)</f>
        <v>0</v>
      </c>
      <c r="AO1751" s="99">
        <f t="shared" si="137"/>
        <v>0</v>
      </c>
      <c r="AP1751" s="99">
        <f>SUMIFS(通讯通路门店!$K:$K,通讯通路门店!$S:$S,$G1751)</f>
        <v>0</v>
      </c>
      <c r="AQ1751" s="83"/>
      <c r="AR1751" s="99">
        <f>SUMIFS(通讯通路门店!$T:$T,通讯通路门店!$S:$S,$G1751)</f>
        <v>0</v>
      </c>
      <c r="AS1751" s="99">
        <f>SUMIFS(通讯通路门店!$U:$U,通讯通路门店!$S:$S,$G1751)</f>
        <v>0</v>
      </c>
      <c r="AT1751" s="99">
        <f>SUMIFS(通讯通路门店!$V:$V,通讯通路门店!$S:$S,$G1751)</f>
        <v>0</v>
      </c>
      <c r="AU1751" s="99">
        <f>SUMIFS(通讯通路门店!$W:$W,通讯通路门店!$S:$S,$G1751)</f>
        <v>0</v>
      </c>
      <c r="AV1751" s="99">
        <f>SUMIFS(通讯通路门店!$Z:$Z,通讯通路门店!$S:$S,$G1751)</f>
        <v>0</v>
      </c>
      <c r="AW1751" s="99">
        <f>SUMIFS(通讯通路门店!$AB:$AB,通讯通路门店!$S:$S,$G1751)</f>
        <v>0</v>
      </c>
      <c r="AX1751" s="99">
        <f>SUMIFS(通讯通路门店!$X:$X,通讯通路门店!$S:$S,$G1751)</f>
        <v>0</v>
      </c>
      <c r="AY1751" s="99">
        <f>SUMIFS(通讯通路门店!$Y:$Y,通讯通路门店!$S:$S,$G1751)</f>
        <v>0</v>
      </c>
      <c r="AZ1751" s="99">
        <f>SUMIFS(通讯通路门店!$AA:$AA,通讯通路门店!$S:$S,$G1751)</f>
        <v>0</v>
      </c>
      <c r="BA1751" s="99">
        <f t="shared" si="138"/>
        <v>0</v>
      </c>
      <c r="BB1751" s="99">
        <f t="shared" si="139"/>
        <v>0</v>
      </c>
      <c r="BC1751" s="99">
        <f>SUMIFS(通讯通路门店!$W:$W,通讯通路门店!$S:$S,$G1751,通讯通路门店!$J:$J,"荣耀体验店")+SUMIFS(通讯通路门店!$W:$W,通讯通路门店!$S:$S,$G1751,通讯通路门店!$J:$J,"荣耀授权专卖店")</f>
        <v>0</v>
      </c>
      <c r="BD1751" s="99">
        <f>SUMIFS(通讯通路门店!$Z:$Z,通讯通路门店!$S:$S,$G1751,通讯通路门店!$J:$J,"VIVO体验店")</f>
        <v>0</v>
      </c>
      <c r="BE1751" s="99">
        <f>SUMIFS(通讯通路门店!$AB:$AB,通讯通路门店!$S:$S,$G1751,通讯通路门店!$J:$J,"OPPO体验店")</f>
        <v>0</v>
      </c>
      <c r="BF1751" s="99">
        <f>SUMIFS(通讯通路门店!$X:$X,通讯通路门店!$S:$S,$G1751,通讯通路门店!$J:$J,"华为授权体验店")+SUMIFS(通讯通路门店!$AA:$AA,通讯通路门店!$S:$S,$G1751,通讯通路门店!$J:$J,"华为堡垒店")</f>
        <v>0</v>
      </c>
      <c r="BG1751" s="99">
        <f>SUMIFS(通讯通路门店!$Y:$Y,通讯通路门店!$S:$S,$G1751,通讯通路门店!$J:$J,"小米体验店")</f>
        <v>0</v>
      </c>
      <c r="BH1751" s="99">
        <f>SUMIFS(通讯通路门店!$AA:$AA,通讯通路门店!$S:$S,$G1751,通讯通路门店!$J:$J,"苹果体验店")</f>
        <v>0</v>
      </c>
      <c r="BI1751" s="99">
        <f>SUMIFS(通讯通路门店!$K:$K,通讯通路门店!$S:$S,$G1751,通讯通路门店!$J:$J,"其他品牌专卖店")</f>
        <v>0</v>
      </c>
      <c r="BJ1751" s="99">
        <f>SUMIFS(通讯通路门店!$AC:$AC,通讯通路门店!$S:$S,$G1751)</f>
        <v>0</v>
      </c>
      <c r="BK1751" s="99">
        <f>SUMIFS(通讯通路门店!$AD:$AD,通讯通路门店!$S:$S,$G1751)</f>
        <v>0</v>
      </c>
      <c r="BL1751" s="99">
        <f>SUMIFS(通讯通路门店!$AE:$AE,通讯通路门店!$S:$S,$G1751)</f>
        <v>0</v>
      </c>
      <c r="BM1751" s="99">
        <f>SUMIFS(通讯通路门店!$AF:$AF,通讯通路门店!$S:$S,$G1751)</f>
        <v>0</v>
      </c>
      <c r="BN1751" s="99">
        <f>SUMIFS(通讯通路门店!$AG:$AG,通讯通路门店!$S:$S,$G1751)</f>
        <v>0</v>
      </c>
      <c r="BO1751" s="99">
        <f>SUMIFS(通讯通路门店!$AH:$AH,通讯通路门店!$S:$S,$G1751)</f>
        <v>0</v>
      </c>
      <c r="BP1751" s="99">
        <f>SUMIFS(通讯通路门店!$AI:$AI,通讯通路门店!$S:$S,$G1751)</f>
        <v>0</v>
      </c>
      <c r="BQ1751" s="83"/>
    </row>
    <row r="1752" spans="1:69">
      <c r="A1752" s="99" t="str">
        <f>IFERROR(_xlfn.XLOOKUP($G1752,通讯通路门店!$S$4:$S$993931,通讯通路门店!$A$4:$A$993931,0,0),"")</f>
        <v>海南省</v>
      </c>
      <c r="B1752" s="99" t="str">
        <f>IFERROR(_xlfn.XLOOKUP($G1752,通讯通路门店!$S$4:$S$993931,通讯通路门店!$B$4:$B$993931,0,0),"")</f>
        <v>东方市</v>
      </c>
      <c r="C1752" s="99" t="str">
        <f>IFERROR(_xlfn.XLOOKUP($G1752,通讯通路门店!$S$4:$S$993931,通讯通路门店!$C$4:$C$993931,0,0),"")</f>
        <v>东方市</v>
      </c>
      <c r="D1752" s="99" t="str">
        <f>IFERROR(_xlfn.XLOOKUP($G1752,通讯通路门店!$S$4:$S$993931,通讯通路门店!$D$4:$D$993931,0,0),"")</f>
        <v>八所镇</v>
      </c>
      <c r="E1752" s="83"/>
      <c r="F1752" s="83"/>
      <c r="G1752" s="101"/>
      <c r="H1752" s="102">
        <f>IFERROR(_xlfn.XLOOKUP($G1752,通讯通路门店!$S$4:$S$993931,通讯通路门店!$R$4:$R$993931,0,0),"")</f>
        <v>0</v>
      </c>
      <c r="I1752" s="83"/>
      <c r="J1752" s="83"/>
      <c r="K1752" s="83"/>
      <c r="L1752" s="83"/>
      <c r="M1752" s="83"/>
      <c r="N1752" s="83"/>
      <c r="O1752" s="83"/>
      <c r="P1752" s="83"/>
      <c r="Q1752" s="83"/>
      <c r="R1752" s="83"/>
      <c r="S1752" s="83"/>
      <c r="T1752" s="83"/>
      <c r="U1752" s="99">
        <f>COUNTIF(通讯通路门店!$S:$S,$G1752)</f>
        <v>0</v>
      </c>
      <c r="V1752" s="99">
        <f>COUNTIFS(通讯通路门店!$S:$S,$G1752,通讯通路门店!$J:$J,"综合卖场")</f>
        <v>0</v>
      </c>
      <c r="W1752" s="99">
        <f>SUMIFS(通讯通路门店!$AJ:$AJ,通讯通路门店!$S:$S,通讯客户沙盘!$G1752)</f>
        <v>0</v>
      </c>
      <c r="X1752" s="99">
        <f t="shared" si="135"/>
        <v>0</v>
      </c>
      <c r="Y1752" s="99">
        <f>COUNTIFS(通讯通路门店!$S:$S,$G1752,通讯通路门店!$J:$J,"荣耀体验店")+COUNTIFS(通讯通路门店!$S:$S,$G1752,通讯通路门店!$J:$J,"荣耀授权专卖店")</f>
        <v>0</v>
      </c>
      <c r="Z1752" s="99">
        <f>COUNTIFS(通讯通路门店!$S:$S,$G1752,通讯通路门店!$J:$J,"VIVO体验店")</f>
        <v>0</v>
      </c>
      <c r="AA1752" s="99">
        <f>COUNTIFS(通讯通路门店!$S:$S,$G1752,通讯通路门店!$J:$J,"OPPO体验店")</f>
        <v>0</v>
      </c>
      <c r="AB1752" s="99">
        <f>COUNTIFS(通讯通路门店!$S:$S,$G1752,通讯通路门店!$J:$J,"华为授权体验店")+COUNTIFS(通讯通路门店!$S:$S,$G1752,通讯通路门店!$J:$J,"华为堡垒店")</f>
        <v>0</v>
      </c>
      <c r="AC1752" s="99">
        <f>COUNTIFS(通讯通路门店!$S:$S,$G1752,通讯通路门店!$J:$J,"小米体验店")</f>
        <v>0</v>
      </c>
      <c r="AD1752" s="99">
        <f>COUNTIFS(通讯通路门店!$S:$S,$G1752,通讯通路门店!$J:$J,"苹果体验店")</f>
        <v>0</v>
      </c>
      <c r="AE1752" s="99">
        <f>COUNTIFS(通讯通路门店!$S:$S,$G1752,通讯通路门店!$J:$J,"其他品牌专卖店")</f>
        <v>0</v>
      </c>
      <c r="AF1752" s="99">
        <f>SUMIFS(通讯通路门店!$BI:$BI,通讯通路门店!$S:$S,$G1752)</f>
        <v>0</v>
      </c>
      <c r="AG1752" s="99">
        <f>SUMIFS(通讯通路门店!$BH:$BH,通讯通路门店!$S:$S,$G1752)</f>
        <v>0</v>
      </c>
      <c r="AH1752" s="99">
        <f t="shared" si="136"/>
        <v>0</v>
      </c>
      <c r="AI1752" s="99">
        <f>SUMIFS(通讯通路门店!$BB:$BB,通讯通路门店!$S:$S,$G1752)</f>
        <v>0</v>
      </c>
      <c r="AJ1752" s="99">
        <f>SUMIFS(通讯通路门店!$BE:$BE,通讯通路门店!$S:$S,$G1752)</f>
        <v>0</v>
      </c>
      <c r="AK1752" s="99">
        <f>SUMIFS(通讯通路门店!$BG:$BG,通讯通路门店!$S:$S,$G1752)</f>
        <v>0</v>
      </c>
      <c r="AL1752" s="99">
        <f>SUMIFS(通讯通路门店!$BC:$BC,通讯通路门店!$S:$S,$G1752)</f>
        <v>0</v>
      </c>
      <c r="AM1752" s="99">
        <f>SUMIFS(通讯通路门店!$BD:$BD,通讯通路门店!$S:$S,$G1752)</f>
        <v>0</v>
      </c>
      <c r="AN1752" s="99">
        <f>SUMIFS(通讯通路门店!$BF:$BF,通讯通路门店!$S:$S,$G1752)</f>
        <v>0</v>
      </c>
      <c r="AO1752" s="99">
        <f t="shared" si="137"/>
        <v>0</v>
      </c>
      <c r="AP1752" s="99">
        <f>SUMIFS(通讯通路门店!$K:$K,通讯通路门店!$S:$S,$G1752)</f>
        <v>0</v>
      </c>
      <c r="AQ1752" s="83"/>
      <c r="AR1752" s="99">
        <f>SUMIFS(通讯通路门店!$T:$T,通讯通路门店!$S:$S,$G1752)</f>
        <v>0</v>
      </c>
      <c r="AS1752" s="99">
        <f>SUMIFS(通讯通路门店!$U:$U,通讯通路门店!$S:$S,$G1752)</f>
        <v>0</v>
      </c>
      <c r="AT1752" s="99">
        <f>SUMIFS(通讯通路门店!$V:$V,通讯通路门店!$S:$S,$G1752)</f>
        <v>0</v>
      </c>
      <c r="AU1752" s="99">
        <f>SUMIFS(通讯通路门店!$W:$W,通讯通路门店!$S:$S,$G1752)</f>
        <v>0</v>
      </c>
      <c r="AV1752" s="99">
        <f>SUMIFS(通讯通路门店!$Z:$Z,通讯通路门店!$S:$S,$G1752)</f>
        <v>0</v>
      </c>
      <c r="AW1752" s="99">
        <f>SUMIFS(通讯通路门店!$AB:$AB,通讯通路门店!$S:$S,$G1752)</f>
        <v>0</v>
      </c>
      <c r="AX1752" s="99">
        <f>SUMIFS(通讯通路门店!$X:$X,通讯通路门店!$S:$S,$G1752)</f>
        <v>0</v>
      </c>
      <c r="AY1752" s="99">
        <f>SUMIFS(通讯通路门店!$Y:$Y,通讯通路门店!$S:$S,$G1752)</f>
        <v>0</v>
      </c>
      <c r="AZ1752" s="99">
        <f>SUMIFS(通讯通路门店!$AA:$AA,通讯通路门店!$S:$S,$G1752)</f>
        <v>0</v>
      </c>
      <c r="BA1752" s="99">
        <f t="shared" si="138"/>
        <v>0</v>
      </c>
      <c r="BB1752" s="99">
        <f t="shared" si="139"/>
        <v>0</v>
      </c>
      <c r="BC1752" s="99">
        <f>SUMIFS(通讯通路门店!$W:$W,通讯通路门店!$S:$S,$G1752,通讯通路门店!$J:$J,"荣耀体验店")+SUMIFS(通讯通路门店!$W:$W,通讯通路门店!$S:$S,$G1752,通讯通路门店!$J:$J,"荣耀授权专卖店")</f>
        <v>0</v>
      </c>
      <c r="BD1752" s="99">
        <f>SUMIFS(通讯通路门店!$Z:$Z,通讯通路门店!$S:$S,$G1752,通讯通路门店!$J:$J,"VIVO体验店")</f>
        <v>0</v>
      </c>
      <c r="BE1752" s="99">
        <f>SUMIFS(通讯通路门店!$AB:$AB,通讯通路门店!$S:$S,$G1752,通讯通路门店!$J:$J,"OPPO体验店")</f>
        <v>0</v>
      </c>
      <c r="BF1752" s="99">
        <f>SUMIFS(通讯通路门店!$X:$X,通讯通路门店!$S:$S,$G1752,通讯通路门店!$J:$J,"华为授权体验店")+SUMIFS(通讯通路门店!$AA:$AA,通讯通路门店!$S:$S,$G1752,通讯通路门店!$J:$J,"华为堡垒店")</f>
        <v>0</v>
      </c>
      <c r="BG1752" s="99">
        <f>SUMIFS(通讯通路门店!$Y:$Y,通讯通路门店!$S:$S,$G1752,通讯通路门店!$J:$J,"小米体验店")</f>
        <v>0</v>
      </c>
      <c r="BH1752" s="99">
        <f>SUMIFS(通讯通路门店!$AA:$AA,通讯通路门店!$S:$S,$G1752,通讯通路门店!$J:$J,"苹果体验店")</f>
        <v>0</v>
      </c>
      <c r="BI1752" s="99">
        <f>SUMIFS(通讯通路门店!$K:$K,通讯通路门店!$S:$S,$G1752,通讯通路门店!$J:$J,"其他品牌专卖店")</f>
        <v>0</v>
      </c>
      <c r="BJ1752" s="99">
        <f>SUMIFS(通讯通路门店!$AC:$AC,通讯通路门店!$S:$S,$G1752)</f>
        <v>0</v>
      </c>
      <c r="BK1752" s="99">
        <f>SUMIFS(通讯通路门店!$AD:$AD,通讯通路门店!$S:$S,$G1752)</f>
        <v>0</v>
      </c>
      <c r="BL1752" s="99">
        <f>SUMIFS(通讯通路门店!$AE:$AE,通讯通路门店!$S:$S,$G1752)</f>
        <v>0</v>
      </c>
      <c r="BM1752" s="99">
        <f>SUMIFS(通讯通路门店!$AF:$AF,通讯通路门店!$S:$S,$G1752)</f>
        <v>0</v>
      </c>
      <c r="BN1752" s="99">
        <f>SUMIFS(通讯通路门店!$AG:$AG,通讯通路门店!$S:$S,$G1752)</f>
        <v>0</v>
      </c>
      <c r="BO1752" s="99">
        <f>SUMIFS(通讯通路门店!$AH:$AH,通讯通路门店!$S:$S,$G1752)</f>
        <v>0</v>
      </c>
      <c r="BP1752" s="99">
        <f>SUMIFS(通讯通路门店!$AI:$AI,通讯通路门店!$S:$S,$G1752)</f>
        <v>0</v>
      </c>
      <c r="BQ1752" s="83"/>
    </row>
    <row r="1753" spans="1:69">
      <c r="A1753" s="99" t="str">
        <f>IFERROR(_xlfn.XLOOKUP($G1753,通讯通路门店!$S$4:$S$993931,通讯通路门店!$A$4:$A$993931,0,0),"")</f>
        <v>海南省</v>
      </c>
      <c r="B1753" s="99" t="str">
        <f>IFERROR(_xlfn.XLOOKUP($G1753,通讯通路门店!$S$4:$S$993931,通讯通路门店!$B$4:$B$993931,0,0),"")</f>
        <v>东方市</v>
      </c>
      <c r="C1753" s="99" t="str">
        <f>IFERROR(_xlfn.XLOOKUP($G1753,通讯通路门店!$S$4:$S$993931,通讯通路门店!$C$4:$C$993931,0,0),"")</f>
        <v>东方市</v>
      </c>
      <c r="D1753" s="99" t="str">
        <f>IFERROR(_xlfn.XLOOKUP($G1753,通讯通路门店!$S$4:$S$993931,通讯通路门店!$D$4:$D$993931,0,0),"")</f>
        <v>八所镇</v>
      </c>
      <c r="E1753" s="83"/>
      <c r="F1753" s="83"/>
      <c r="G1753" s="101"/>
      <c r="H1753" s="102">
        <f>IFERROR(_xlfn.XLOOKUP($G1753,通讯通路门店!$S$4:$S$993931,通讯通路门店!$R$4:$R$993931,0,0),"")</f>
        <v>0</v>
      </c>
      <c r="I1753" s="83"/>
      <c r="J1753" s="83"/>
      <c r="K1753" s="83"/>
      <c r="L1753" s="83"/>
      <c r="M1753" s="83"/>
      <c r="N1753" s="83"/>
      <c r="O1753" s="83"/>
      <c r="P1753" s="83"/>
      <c r="Q1753" s="83"/>
      <c r="R1753" s="83"/>
      <c r="S1753" s="83"/>
      <c r="T1753" s="83"/>
      <c r="U1753" s="99">
        <f>COUNTIF(通讯通路门店!$S:$S,$G1753)</f>
        <v>0</v>
      </c>
      <c r="V1753" s="99">
        <f>COUNTIFS(通讯通路门店!$S:$S,$G1753,通讯通路门店!$J:$J,"综合卖场")</f>
        <v>0</v>
      </c>
      <c r="W1753" s="99">
        <f>SUMIFS(通讯通路门店!$AJ:$AJ,通讯通路门店!$S:$S,通讯客户沙盘!$G1753)</f>
        <v>0</v>
      </c>
      <c r="X1753" s="99">
        <f t="shared" si="135"/>
        <v>0</v>
      </c>
      <c r="Y1753" s="99">
        <f>COUNTIFS(通讯通路门店!$S:$S,$G1753,通讯通路门店!$J:$J,"荣耀体验店")+COUNTIFS(通讯通路门店!$S:$S,$G1753,通讯通路门店!$J:$J,"荣耀授权专卖店")</f>
        <v>0</v>
      </c>
      <c r="Z1753" s="99">
        <f>COUNTIFS(通讯通路门店!$S:$S,$G1753,通讯通路门店!$J:$J,"VIVO体验店")</f>
        <v>0</v>
      </c>
      <c r="AA1753" s="99">
        <f>COUNTIFS(通讯通路门店!$S:$S,$G1753,通讯通路门店!$J:$J,"OPPO体验店")</f>
        <v>0</v>
      </c>
      <c r="AB1753" s="99">
        <f>COUNTIFS(通讯通路门店!$S:$S,$G1753,通讯通路门店!$J:$J,"华为授权体验店")+COUNTIFS(通讯通路门店!$S:$S,$G1753,通讯通路门店!$J:$J,"华为堡垒店")</f>
        <v>0</v>
      </c>
      <c r="AC1753" s="99">
        <f>COUNTIFS(通讯通路门店!$S:$S,$G1753,通讯通路门店!$J:$J,"小米体验店")</f>
        <v>0</v>
      </c>
      <c r="AD1753" s="99">
        <f>COUNTIFS(通讯通路门店!$S:$S,$G1753,通讯通路门店!$J:$J,"苹果体验店")</f>
        <v>0</v>
      </c>
      <c r="AE1753" s="99">
        <f>COUNTIFS(通讯通路门店!$S:$S,$G1753,通讯通路门店!$J:$J,"其他品牌专卖店")</f>
        <v>0</v>
      </c>
      <c r="AF1753" s="99">
        <f>SUMIFS(通讯通路门店!$BI:$BI,通讯通路门店!$S:$S,$G1753)</f>
        <v>0</v>
      </c>
      <c r="AG1753" s="99">
        <f>SUMIFS(通讯通路门店!$BH:$BH,通讯通路门店!$S:$S,$G1753)</f>
        <v>0</v>
      </c>
      <c r="AH1753" s="99">
        <f t="shared" si="136"/>
        <v>0</v>
      </c>
      <c r="AI1753" s="99">
        <f>SUMIFS(通讯通路门店!$BB:$BB,通讯通路门店!$S:$S,$G1753)</f>
        <v>0</v>
      </c>
      <c r="AJ1753" s="99">
        <f>SUMIFS(通讯通路门店!$BE:$BE,通讯通路门店!$S:$S,$G1753)</f>
        <v>0</v>
      </c>
      <c r="AK1753" s="99">
        <f>SUMIFS(通讯通路门店!$BG:$BG,通讯通路门店!$S:$S,$G1753)</f>
        <v>0</v>
      </c>
      <c r="AL1753" s="99">
        <f>SUMIFS(通讯通路门店!$BC:$BC,通讯通路门店!$S:$S,$G1753)</f>
        <v>0</v>
      </c>
      <c r="AM1753" s="99">
        <f>SUMIFS(通讯通路门店!$BD:$BD,通讯通路门店!$S:$S,$G1753)</f>
        <v>0</v>
      </c>
      <c r="AN1753" s="99">
        <f>SUMIFS(通讯通路门店!$BF:$BF,通讯通路门店!$S:$S,$G1753)</f>
        <v>0</v>
      </c>
      <c r="AO1753" s="99">
        <f t="shared" si="137"/>
        <v>0</v>
      </c>
      <c r="AP1753" s="99">
        <f>SUMIFS(通讯通路门店!$K:$K,通讯通路门店!$S:$S,$G1753)</f>
        <v>0</v>
      </c>
      <c r="AQ1753" s="83"/>
      <c r="AR1753" s="99">
        <f>SUMIFS(通讯通路门店!$T:$T,通讯通路门店!$S:$S,$G1753)</f>
        <v>0</v>
      </c>
      <c r="AS1753" s="99">
        <f>SUMIFS(通讯通路门店!$U:$U,通讯通路门店!$S:$S,$G1753)</f>
        <v>0</v>
      </c>
      <c r="AT1753" s="99">
        <f>SUMIFS(通讯通路门店!$V:$V,通讯通路门店!$S:$S,$G1753)</f>
        <v>0</v>
      </c>
      <c r="AU1753" s="99">
        <f>SUMIFS(通讯通路门店!$W:$W,通讯通路门店!$S:$S,$G1753)</f>
        <v>0</v>
      </c>
      <c r="AV1753" s="99">
        <f>SUMIFS(通讯通路门店!$Z:$Z,通讯通路门店!$S:$S,$G1753)</f>
        <v>0</v>
      </c>
      <c r="AW1753" s="99">
        <f>SUMIFS(通讯通路门店!$AB:$AB,通讯通路门店!$S:$S,$G1753)</f>
        <v>0</v>
      </c>
      <c r="AX1753" s="99">
        <f>SUMIFS(通讯通路门店!$X:$X,通讯通路门店!$S:$S,$G1753)</f>
        <v>0</v>
      </c>
      <c r="AY1753" s="99">
        <f>SUMIFS(通讯通路门店!$Y:$Y,通讯通路门店!$S:$S,$G1753)</f>
        <v>0</v>
      </c>
      <c r="AZ1753" s="99">
        <f>SUMIFS(通讯通路门店!$AA:$AA,通讯通路门店!$S:$S,$G1753)</f>
        <v>0</v>
      </c>
      <c r="BA1753" s="99">
        <f t="shared" si="138"/>
        <v>0</v>
      </c>
      <c r="BB1753" s="99">
        <f t="shared" si="139"/>
        <v>0</v>
      </c>
      <c r="BC1753" s="99">
        <f>SUMIFS(通讯通路门店!$W:$W,通讯通路门店!$S:$S,$G1753,通讯通路门店!$J:$J,"荣耀体验店")+SUMIFS(通讯通路门店!$W:$W,通讯通路门店!$S:$S,$G1753,通讯通路门店!$J:$J,"荣耀授权专卖店")</f>
        <v>0</v>
      </c>
      <c r="BD1753" s="99">
        <f>SUMIFS(通讯通路门店!$Z:$Z,通讯通路门店!$S:$S,$G1753,通讯通路门店!$J:$J,"VIVO体验店")</f>
        <v>0</v>
      </c>
      <c r="BE1753" s="99">
        <f>SUMIFS(通讯通路门店!$AB:$AB,通讯通路门店!$S:$S,$G1753,通讯通路门店!$J:$J,"OPPO体验店")</f>
        <v>0</v>
      </c>
      <c r="BF1753" s="99">
        <f>SUMIFS(通讯通路门店!$X:$X,通讯通路门店!$S:$S,$G1753,通讯通路门店!$J:$J,"华为授权体验店")+SUMIFS(通讯通路门店!$AA:$AA,通讯通路门店!$S:$S,$G1753,通讯通路门店!$J:$J,"华为堡垒店")</f>
        <v>0</v>
      </c>
      <c r="BG1753" s="99">
        <f>SUMIFS(通讯通路门店!$Y:$Y,通讯通路门店!$S:$S,$G1753,通讯通路门店!$J:$J,"小米体验店")</f>
        <v>0</v>
      </c>
      <c r="BH1753" s="99">
        <f>SUMIFS(通讯通路门店!$AA:$AA,通讯通路门店!$S:$S,$G1753,通讯通路门店!$J:$J,"苹果体验店")</f>
        <v>0</v>
      </c>
      <c r="BI1753" s="99">
        <f>SUMIFS(通讯通路门店!$K:$K,通讯通路门店!$S:$S,$G1753,通讯通路门店!$J:$J,"其他品牌专卖店")</f>
        <v>0</v>
      </c>
      <c r="BJ1753" s="99">
        <f>SUMIFS(通讯通路门店!$AC:$AC,通讯通路门店!$S:$S,$G1753)</f>
        <v>0</v>
      </c>
      <c r="BK1753" s="99">
        <f>SUMIFS(通讯通路门店!$AD:$AD,通讯通路门店!$S:$S,$G1753)</f>
        <v>0</v>
      </c>
      <c r="BL1753" s="99">
        <f>SUMIFS(通讯通路门店!$AE:$AE,通讯通路门店!$S:$S,$G1753)</f>
        <v>0</v>
      </c>
      <c r="BM1753" s="99">
        <f>SUMIFS(通讯通路门店!$AF:$AF,通讯通路门店!$S:$S,$G1753)</f>
        <v>0</v>
      </c>
      <c r="BN1753" s="99">
        <f>SUMIFS(通讯通路门店!$AG:$AG,通讯通路门店!$S:$S,$G1753)</f>
        <v>0</v>
      </c>
      <c r="BO1753" s="99">
        <f>SUMIFS(通讯通路门店!$AH:$AH,通讯通路门店!$S:$S,$G1753)</f>
        <v>0</v>
      </c>
      <c r="BP1753" s="99">
        <f>SUMIFS(通讯通路门店!$AI:$AI,通讯通路门店!$S:$S,$G1753)</f>
        <v>0</v>
      </c>
      <c r="BQ1753" s="83"/>
    </row>
    <row r="1754" spans="1:69">
      <c r="A1754" s="99" t="str">
        <f>IFERROR(_xlfn.XLOOKUP($G1754,通讯通路门店!$S$4:$S$993931,通讯通路门店!$A$4:$A$993931,0,0),"")</f>
        <v>海南省</v>
      </c>
      <c r="B1754" s="99" t="str">
        <f>IFERROR(_xlfn.XLOOKUP($G1754,通讯通路门店!$S$4:$S$993931,通讯通路门店!$B$4:$B$993931,0,0),"")</f>
        <v>东方市</v>
      </c>
      <c r="C1754" s="99" t="str">
        <f>IFERROR(_xlfn.XLOOKUP($G1754,通讯通路门店!$S$4:$S$993931,通讯通路门店!$C$4:$C$993931,0,0),"")</f>
        <v>东方市</v>
      </c>
      <c r="D1754" s="99" t="str">
        <f>IFERROR(_xlfn.XLOOKUP($G1754,通讯通路门店!$S$4:$S$993931,通讯通路门店!$D$4:$D$993931,0,0),"")</f>
        <v>八所镇</v>
      </c>
      <c r="E1754" s="83"/>
      <c r="F1754" s="83"/>
      <c r="G1754" s="101"/>
      <c r="H1754" s="102">
        <f>IFERROR(_xlfn.XLOOKUP($G1754,通讯通路门店!$S$4:$S$993931,通讯通路门店!$R$4:$R$993931,0,0),"")</f>
        <v>0</v>
      </c>
      <c r="I1754" s="83"/>
      <c r="J1754" s="83"/>
      <c r="K1754" s="83"/>
      <c r="L1754" s="83"/>
      <c r="M1754" s="83"/>
      <c r="N1754" s="83"/>
      <c r="O1754" s="83"/>
      <c r="P1754" s="83"/>
      <c r="Q1754" s="83"/>
      <c r="R1754" s="83"/>
      <c r="S1754" s="83"/>
      <c r="T1754" s="83"/>
      <c r="U1754" s="99">
        <f>COUNTIF(通讯通路门店!$S:$S,$G1754)</f>
        <v>0</v>
      </c>
      <c r="V1754" s="99">
        <f>COUNTIFS(通讯通路门店!$S:$S,$G1754,通讯通路门店!$J:$J,"综合卖场")</f>
        <v>0</v>
      </c>
      <c r="W1754" s="99">
        <f>SUMIFS(通讯通路门店!$AJ:$AJ,通讯通路门店!$S:$S,通讯客户沙盘!$G1754)</f>
        <v>0</v>
      </c>
      <c r="X1754" s="99">
        <f t="shared" si="135"/>
        <v>0</v>
      </c>
      <c r="Y1754" s="99">
        <f>COUNTIFS(通讯通路门店!$S:$S,$G1754,通讯通路门店!$J:$J,"荣耀体验店")+COUNTIFS(通讯通路门店!$S:$S,$G1754,通讯通路门店!$J:$J,"荣耀授权专卖店")</f>
        <v>0</v>
      </c>
      <c r="Z1754" s="99">
        <f>COUNTIFS(通讯通路门店!$S:$S,$G1754,通讯通路门店!$J:$J,"VIVO体验店")</f>
        <v>0</v>
      </c>
      <c r="AA1754" s="99">
        <f>COUNTIFS(通讯通路门店!$S:$S,$G1754,通讯通路门店!$J:$J,"OPPO体验店")</f>
        <v>0</v>
      </c>
      <c r="AB1754" s="99">
        <f>COUNTIFS(通讯通路门店!$S:$S,$G1754,通讯通路门店!$J:$J,"华为授权体验店")+COUNTIFS(通讯通路门店!$S:$S,$G1754,通讯通路门店!$J:$J,"华为堡垒店")</f>
        <v>0</v>
      </c>
      <c r="AC1754" s="99">
        <f>COUNTIFS(通讯通路门店!$S:$S,$G1754,通讯通路门店!$J:$J,"小米体验店")</f>
        <v>0</v>
      </c>
      <c r="AD1754" s="99">
        <f>COUNTIFS(通讯通路门店!$S:$S,$G1754,通讯通路门店!$J:$J,"苹果体验店")</f>
        <v>0</v>
      </c>
      <c r="AE1754" s="99">
        <f>COUNTIFS(通讯通路门店!$S:$S,$G1754,通讯通路门店!$J:$J,"其他品牌专卖店")</f>
        <v>0</v>
      </c>
      <c r="AF1754" s="99">
        <f>SUMIFS(通讯通路门店!$BI:$BI,通讯通路门店!$S:$S,$G1754)</f>
        <v>0</v>
      </c>
      <c r="AG1754" s="99">
        <f>SUMIFS(通讯通路门店!$BH:$BH,通讯通路门店!$S:$S,$G1754)</f>
        <v>0</v>
      </c>
      <c r="AH1754" s="99">
        <f t="shared" si="136"/>
        <v>0</v>
      </c>
      <c r="AI1754" s="99">
        <f>SUMIFS(通讯通路门店!$BB:$BB,通讯通路门店!$S:$S,$G1754)</f>
        <v>0</v>
      </c>
      <c r="AJ1754" s="99">
        <f>SUMIFS(通讯通路门店!$BE:$BE,通讯通路门店!$S:$S,$G1754)</f>
        <v>0</v>
      </c>
      <c r="AK1754" s="99">
        <f>SUMIFS(通讯通路门店!$BG:$BG,通讯通路门店!$S:$S,$G1754)</f>
        <v>0</v>
      </c>
      <c r="AL1754" s="99">
        <f>SUMIFS(通讯通路门店!$BC:$BC,通讯通路门店!$S:$S,$G1754)</f>
        <v>0</v>
      </c>
      <c r="AM1754" s="99">
        <f>SUMIFS(通讯通路门店!$BD:$BD,通讯通路门店!$S:$S,$G1754)</f>
        <v>0</v>
      </c>
      <c r="AN1754" s="99">
        <f>SUMIFS(通讯通路门店!$BF:$BF,通讯通路门店!$S:$S,$G1754)</f>
        <v>0</v>
      </c>
      <c r="AO1754" s="99">
        <f t="shared" si="137"/>
        <v>0</v>
      </c>
      <c r="AP1754" s="99">
        <f>SUMIFS(通讯通路门店!$K:$K,通讯通路门店!$S:$S,$G1754)</f>
        <v>0</v>
      </c>
      <c r="AQ1754" s="83"/>
      <c r="AR1754" s="99">
        <f>SUMIFS(通讯通路门店!$T:$T,通讯通路门店!$S:$S,$G1754)</f>
        <v>0</v>
      </c>
      <c r="AS1754" s="99">
        <f>SUMIFS(通讯通路门店!$U:$U,通讯通路门店!$S:$S,$G1754)</f>
        <v>0</v>
      </c>
      <c r="AT1754" s="99">
        <f>SUMIFS(通讯通路门店!$V:$V,通讯通路门店!$S:$S,$G1754)</f>
        <v>0</v>
      </c>
      <c r="AU1754" s="99">
        <f>SUMIFS(通讯通路门店!$W:$W,通讯通路门店!$S:$S,$G1754)</f>
        <v>0</v>
      </c>
      <c r="AV1754" s="99">
        <f>SUMIFS(通讯通路门店!$Z:$Z,通讯通路门店!$S:$S,$G1754)</f>
        <v>0</v>
      </c>
      <c r="AW1754" s="99">
        <f>SUMIFS(通讯通路门店!$AB:$AB,通讯通路门店!$S:$S,$G1754)</f>
        <v>0</v>
      </c>
      <c r="AX1754" s="99">
        <f>SUMIFS(通讯通路门店!$X:$X,通讯通路门店!$S:$S,$G1754)</f>
        <v>0</v>
      </c>
      <c r="AY1754" s="99">
        <f>SUMIFS(通讯通路门店!$Y:$Y,通讯通路门店!$S:$S,$G1754)</f>
        <v>0</v>
      </c>
      <c r="AZ1754" s="99">
        <f>SUMIFS(通讯通路门店!$AA:$AA,通讯通路门店!$S:$S,$G1754)</f>
        <v>0</v>
      </c>
      <c r="BA1754" s="99">
        <f t="shared" si="138"/>
        <v>0</v>
      </c>
      <c r="BB1754" s="99">
        <f t="shared" si="139"/>
        <v>0</v>
      </c>
      <c r="BC1754" s="99">
        <f>SUMIFS(通讯通路门店!$W:$W,通讯通路门店!$S:$S,$G1754,通讯通路门店!$J:$J,"荣耀体验店")+SUMIFS(通讯通路门店!$W:$W,通讯通路门店!$S:$S,$G1754,通讯通路门店!$J:$J,"荣耀授权专卖店")</f>
        <v>0</v>
      </c>
      <c r="BD1754" s="99">
        <f>SUMIFS(通讯通路门店!$Z:$Z,通讯通路门店!$S:$S,$G1754,通讯通路门店!$J:$J,"VIVO体验店")</f>
        <v>0</v>
      </c>
      <c r="BE1754" s="99">
        <f>SUMIFS(通讯通路门店!$AB:$AB,通讯通路门店!$S:$S,$G1754,通讯通路门店!$J:$J,"OPPO体验店")</f>
        <v>0</v>
      </c>
      <c r="BF1754" s="99">
        <f>SUMIFS(通讯通路门店!$X:$X,通讯通路门店!$S:$S,$G1754,通讯通路门店!$J:$J,"华为授权体验店")+SUMIFS(通讯通路门店!$AA:$AA,通讯通路门店!$S:$S,$G1754,通讯通路门店!$J:$J,"华为堡垒店")</f>
        <v>0</v>
      </c>
      <c r="BG1754" s="99">
        <f>SUMIFS(通讯通路门店!$Y:$Y,通讯通路门店!$S:$S,$G1754,通讯通路门店!$J:$J,"小米体验店")</f>
        <v>0</v>
      </c>
      <c r="BH1754" s="99">
        <f>SUMIFS(通讯通路门店!$AA:$AA,通讯通路门店!$S:$S,$G1754,通讯通路门店!$J:$J,"苹果体验店")</f>
        <v>0</v>
      </c>
      <c r="BI1754" s="99">
        <f>SUMIFS(通讯通路门店!$K:$K,通讯通路门店!$S:$S,$G1754,通讯通路门店!$J:$J,"其他品牌专卖店")</f>
        <v>0</v>
      </c>
      <c r="BJ1754" s="99">
        <f>SUMIFS(通讯通路门店!$AC:$AC,通讯通路门店!$S:$S,$G1754)</f>
        <v>0</v>
      </c>
      <c r="BK1754" s="99">
        <f>SUMIFS(通讯通路门店!$AD:$AD,通讯通路门店!$S:$S,$G1754)</f>
        <v>0</v>
      </c>
      <c r="BL1754" s="99">
        <f>SUMIFS(通讯通路门店!$AE:$AE,通讯通路门店!$S:$S,$G1754)</f>
        <v>0</v>
      </c>
      <c r="BM1754" s="99">
        <f>SUMIFS(通讯通路门店!$AF:$AF,通讯通路门店!$S:$S,$G1754)</f>
        <v>0</v>
      </c>
      <c r="BN1754" s="99">
        <f>SUMIFS(通讯通路门店!$AG:$AG,通讯通路门店!$S:$S,$G1754)</f>
        <v>0</v>
      </c>
      <c r="BO1754" s="99">
        <f>SUMIFS(通讯通路门店!$AH:$AH,通讯通路门店!$S:$S,$G1754)</f>
        <v>0</v>
      </c>
      <c r="BP1754" s="99">
        <f>SUMIFS(通讯通路门店!$AI:$AI,通讯通路门店!$S:$S,$G1754)</f>
        <v>0</v>
      </c>
      <c r="BQ1754" s="83"/>
    </row>
    <row r="1755" spans="1:69">
      <c r="A1755" s="99" t="str">
        <f>IFERROR(_xlfn.XLOOKUP($G1755,通讯通路门店!$S$4:$S$993931,通讯通路门店!$A$4:$A$993931,0,0),"")</f>
        <v>海南省</v>
      </c>
      <c r="B1755" s="99" t="str">
        <f>IFERROR(_xlfn.XLOOKUP($G1755,通讯通路门店!$S$4:$S$993931,通讯通路门店!$B$4:$B$993931,0,0),"")</f>
        <v>东方市</v>
      </c>
      <c r="C1755" s="99" t="str">
        <f>IFERROR(_xlfn.XLOOKUP($G1755,通讯通路门店!$S$4:$S$993931,通讯通路门店!$C$4:$C$993931,0,0),"")</f>
        <v>东方市</v>
      </c>
      <c r="D1755" s="99" t="str">
        <f>IFERROR(_xlfn.XLOOKUP($G1755,通讯通路门店!$S$4:$S$993931,通讯通路门店!$D$4:$D$993931,0,0),"")</f>
        <v>八所镇</v>
      </c>
      <c r="E1755" s="83"/>
      <c r="F1755" s="83"/>
      <c r="G1755" s="101"/>
      <c r="H1755" s="102">
        <f>IFERROR(_xlfn.XLOOKUP($G1755,通讯通路门店!$S$4:$S$993931,通讯通路门店!$R$4:$R$993931,0,0),"")</f>
        <v>0</v>
      </c>
      <c r="I1755" s="83"/>
      <c r="J1755" s="83"/>
      <c r="K1755" s="83"/>
      <c r="L1755" s="83"/>
      <c r="M1755" s="83"/>
      <c r="N1755" s="83"/>
      <c r="O1755" s="83"/>
      <c r="P1755" s="83"/>
      <c r="Q1755" s="83"/>
      <c r="R1755" s="83"/>
      <c r="S1755" s="83"/>
      <c r="T1755" s="83"/>
      <c r="U1755" s="99">
        <f>COUNTIF(通讯通路门店!$S:$S,$G1755)</f>
        <v>0</v>
      </c>
      <c r="V1755" s="99">
        <f>COUNTIFS(通讯通路门店!$S:$S,$G1755,通讯通路门店!$J:$J,"综合卖场")</f>
        <v>0</v>
      </c>
      <c r="W1755" s="99">
        <f>SUMIFS(通讯通路门店!$AJ:$AJ,通讯通路门店!$S:$S,通讯客户沙盘!$G1755)</f>
        <v>0</v>
      </c>
      <c r="X1755" s="99">
        <f t="shared" si="135"/>
        <v>0</v>
      </c>
      <c r="Y1755" s="99">
        <f>COUNTIFS(通讯通路门店!$S:$S,$G1755,通讯通路门店!$J:$J,"荣耀体验店")+COUNTIFS(通讯通路门店!$S:$S,$G1755,通讯通路门店!$J:$J,"荣耀授权专卖店")</f>
        <v>0</v>
      </c>
      <c r="Z1755" s="99">
        <f>COUNTIFS(通讯通路门店!$S:$S,$G1755,通讯通路门店!$J:$J,"VIVO体验店")</f>
        <v>0</v>
      </c>
      <c r="AA1755" s="99">
        <f>COUNTIFS(通讯通路门店!$S:$S,$G1755,通讯通路门店!$J:$J,"OPPO体验店")</f>
        <v>0</v>
      </c>
      <c r="AB1755" s="99">
        <f>COUNTIFS(通讯通路门店!$S:$S,$G1755,通讯通路门店!$J:$J,"华为授权体验店")+COUNTIFS(通讯通路门店!$S:$S,$G1755,通讯通路门店!$J:$J,"华为堡垒店")</f>
        <v>0</v>
      </c>
      <c r="AC1755" s="99">
        <f>COUNTIFS(通讯通路门店!$S:$S,$G1755,通讯通路门店!$J:$J,"小米体验店")</f>
        <v>0</v>
      </c>
      <c r="AD1755" s="99">
        <f>COUNTIFS(通讯通路门店!$S:$S,$G1755,通讯通路门店!$J:$J,"苹果体验店")</f>
        <v>0</v>
      </c>
      <c r="AE1755" s="99">
        <f>COUNTIFS(通讯通路门店!$S:$S,$G1755,通讯通路门店!$J:$J,"其他品牌专卖店")</f>
        <v>0</v>
      </c>
      <c r="AF1755" s="99">
        <f>SUMIFS(通讯通路门店!$BI:$BI,通讯通路门店!$S:$S,$G1755)</f>
        <v>0</v>
      </c>
      <c r="AG1755" s="99">
        <f>SUMIFS(通讯通路门店!$BH:$BH,通讯通路门店!$S:$S,$G1755)</f>
        <v>0</v>
      </c>
      <c r="AH1755" s="99">
        <f t="shared" si="136"/>
        <v>0</v>
      </c>
      <c r="AI1755" s="99">
        <f>SUMIFS(通讯通路门店!$BB:$BB,通讯通路门店!$S:$S,$G1755)</f>
        <v>0</v>
      </c>
      <c r="AJ1755" s="99">
        <f>SUMIFS(通讯通路门店!$BE:$BE,通讯通路门店!$S:$S,$G1755)</f>
        <v>0</v>
      </c>
      <c r="AK1755" s="99">
        <f>SUMIFS(通讯通路门店!$BG:$BG,通讯通路门店!$S:$S,$G1755)</f>
        <v>0</v>
      </c>
      <c r="AL1755" s="99">
        <f>SUMIFS(通讯通路门店!$BC:$BC,通讯通路门店!$S:$S,$G1755)</f>
        <v>0</v>
      </c>
      <c r="AM1755" s="99">
        <f>SUMIFS(通讯通路门店!$BD:$BD,通讯通路门店!$S:$S,$G1755)</f>
        <v>0</v>
      </c>
      <c r="AN1755" s="99">
        <f>SUMIFS(通讯通路门店!$BF:$BF,通讯通路门店!$S:$S,$G1755)</f>
        <v>0</v>
      </c>
      <c r="AO1755" s="99">
        <f t="shared" si="137"/>
        <v>0</v>
      </c>
      <c r="AP1755" s="99">
        <f>SUMIFS(通讯通路门店!$K:$K,通讯通路门店!$S:$S,$G1755)</f>
        <v>0</v>
      </c>
      <c r="AQ1755" s="83"/>
      <c r="AR1755" s="99">
        <f>SUMIFS(通讯通路门店!$T:$T,通讯通路门店!$S:$S,$G1755)</f>
        <v>0</v>
      </c>
      <c r="AS1755" s="99">
        <f>SUMIFS(通讯通路门店!$U:$U,通讯通路门店!$S:$S,$G1755)</f>
        <v>0</v>
      </c>
      <c r="AT1755" s="99">
        <f>SUMIFS(通讯通路门店!$V:$V,通讯通路门店!$S:$S,$G1755)</f>
        <v>0</v>
      </c>
      <c r="AU1755" s="99">
        <f>SUMIFS(通讯通路门店!$W:$W,通讯通路门店!$S:$S,$G1755)</f>
        <v>0</v>
      </c>
      <c r="AV1755" s="99">
        <f>SUMIFS(通讯通路门店!$Z:$Z,通讯通路门店!$S:$S,$G1755)</f>
        <v>0</v>
      </c>
      <c r="AW1755" s="99">
        <f>SUMIFS(通讯通路门店!$AB:$AB,通讯通路门店!$S:$S,$G1755)</f>
        <v>0</v>
      </c>
      <c r="AX1755" s="99">
        <f>SUMIFS(通讯通路门店!$X:$X,通讯通路门店!$S:$S,$G1755)</f>
        <v>0</v>
      </c>
      <c r="AY1755" s="99">
        <f>SUMIFS(通讯通路门店!$Y:$Y,通讯通路门店!$S:$S,$G1755)</f>
        <v>0</v>
      </c>
      <c r="AZ1755" s="99">
        <f>SUMIFS(通讯通路门店!$AA:$AA,通讯通路门店!$S:$S,$G1755)</f>
        <v>0</v>
      </c>
      <c r="BA1755" s="99">
        <f t="shared" si="138"/>
        <v>0</v>
      </c>
      <c r="BB1755" s="99">
        <f t="shared" si="139"/>
        <v>0</v>
      </c>
      <c r="BC1755" s="99">
        <f>SUMIFS(通讯通路门店!$W:$W,通讯通路门店!$S:$S,$G1755,通讯通路门店!$J:$J,"荣耀体验店")+SUMIFS(通讯通路门店!$W:$W,通讯通路门店!$S:$S,$G1755,通讯通路门店!$J:$J,"荣耀授权专卖店")</f>
        <v>0</v>
      </c>
      <c r="BD1755" s="99">
        <f>SUMIFS(通讯通路门店!$Z:$Z,通讯通路门店!$S:$S,$G1755,通讯通路门店!$J:$J,"VIVO体验店")</f>
        <v>0</v>
      </c>
      <c r="BE1755" s="99">
        <f>SUMIFS(通讯通路门店!$AB:$AB,通讯通路门店!$S:$S,$G1755,通讯通路门店!$J:$J,"OPPO体验店")</f>
        <v>0</v>
      </c>
      <c r="BF1755" s="99">
        <f>SUMIFS(通讯通路门店!$X:$X,通讯通路门店!$S:$S,$G1755,通讯通路门店!$J:$J,"华为授权体验店")+SUMIFS(通讯通路门店!$AA:$AA,通讯通路门店!$S:$S,$G1755,通讯通路门店!$J:$J,"华为堡垒店")</f>
        <v>0</v>
      </c>
      <c r="BG1755" s="99">
        <f>SUMIFS(通讯通路门店!$Y:$Y,通讯通路门店!$S:$S,$G1755,通讯通路门店!$J:$J,"小米体验店")</f>
        <v>0</v>
      </c>
      <c r="BH1755" s="99">
        <f>SUMIFS(通讯通路门店!$AA:$AA,通讯通路门店!$S:$S,$G1755,通讯通路门店!$J:$J,"苹果体验店")</f>
        <v>0</v>
      </c>
      <c r="BI1755" s="99">
        <f>SUMIFS(通讯通路门店!$K:$K,通讯通路门店!$S:$S,$G1755,通讯通路门店!$J:$J,"其他品牌专卖店")</f>
        <v>0</v>
      </c>
      <c r="BJ1755" s="99">
        <f>SUMIFS(通讯通路门店!$AC:$AC,通讯通路门店!$S:$S,$G1755)</f>
        <v>0</v>
      </c>
      <c r="BK1755" s="99">
        <f>SUMIFS(通讯通路门店!$AD:$AD,通讯通路门店!$S:$S,$G1755)</f>
        <v>0</v>
      </c>
      <c r="BL1755" s="99">
        <f>SUMIFS(通讯通路门店!$AE:$AE,通讯通路门店!$S:$S,$G1755)</f>
        <v>0</v>
      </c>
      <c r="BM1755" s="99">
        <f>SUMIFS(通讯通路门店!$AF:$AF,通讯通路门店!$S:$S,$G1755)</f>
        <v>0</v>
      </c>
      <c r="BN1755" s="99">
        <f>SUMIFS(通讯通路门店!$AG:$AG,通讯通路门店!$S:$S,$G1755)</f>
        <v>0</v>
      </c>
      <c r="BO1755" s="99">
        <f>SUMIFS(通讯通路门店!$AH:$AH,通讯通路门店!$S:$S,$G1755)</f>
        <v>0</v>
      </c>
      <c r="BP1755" s="99">
        <f>SUMIFS(通讯通路门店!$AI:$AI,通讯通路门店!$S:$S,$G1755)</f>
        <v>0</v>
      </c>
      <c r="BQ1755" s="83"/>
    </row>
    <row r="1756" spans="1:69">
      <c r="A1756" s="99" t="str">
        <f>IFERROR(_xlfn.XLOOKUP($G1756,通讯通路门店!$S$4:$S$993931,通讯通路门店!$A$4:$A$993931,0,0),"")</f>
        <v>海南省</v>
      </c>
      <c r="B1756" s="99" t="str">
        <f>IFERROR(_xlfn.XLOOKUP($G1756,通讯通路门店!$S$4:$S$993931,通讯通路门店!$B$4:$B$993931,0,0),"")</f>
        <v>东方市</v>
      </c>
      <c r="C1756" s="99" t="str">
        <f>IFERROR(_xlfn.XLOOKUP($G1756,通讯通路门店!$S$4:$S$993931,通讯通路门店!$C$4:$C$993931,0,0),"")</f>
        <v>东方市</v>
      </c>
      <c r="D1756" s="99" t="str">
        <f>IFERROR(_xlfn.XLOOKUP($G1756,通讯通路门店!$S$4:$S$993931,通讯通路门店!$D$4:$D$993931,0,0),"")</f>
        <v>八所镇</v>
      </c>
      <c r="E1756" s="83"/>
      <c r="F1756" s="83"/>
      <c r="G1756" s="101"/>
      <c r="H1756" s="102">
        <f>IFERROR(_xlfn.XLOOKUP($G1756,通讯通路门店!$S$4:$S$993931,通讯通路门店!$R$4:$R$993931,0,0),"")</f>
        <v>0</v>
      </c>
      <c r="I1756" s="83"/>
      <c r="J1756" s="83"/>
      <c r="K1756" s="83"/>
      <c r="L1756" s="83"/>
      <c r="M1756" s="83"/>
      <c r="N1756" s="83"/>
      <c r="O1756" s="83"/>
      <c r="P1756" s="83"/>
      <c r="Q1756" s="83"/>
      <c r="R1756" s="83"/>
      <c r="S1756" s="83"/>
      <c r="T1756" s="83"/>
      <c r="U1756" s="99">
        <f>COUNTIF(通讯通路门店!$S:$S,$G1756)</f>
        <v>0</v>
      </c>
      <c r="V1756" s="99">
        <f>COUNTIFS(通讯通路门店!$S:$S,$G1756,通讯通路门店!$J:$J,"综合卖场")</f>
        <v>0</v>
      </c>
      <c r="W1756" s="99">
        <f>SUMIFS(通讯通路门店!$AJ:$AJ,通讯通路门店!$S:$S,通讯客户沙盘!$G1756)</f>
        <v>0</v>
      </c>
      <c r="X1756" s="99">
        <f t="shared" si="135"/>
        <v>0</v>
      </c>
      <c r="Y1756" s="99">
        <f>COUNTIFS(通讯通路门店!$S:$S,$G1756,通讯通路门店!$J:$J,"荣耀体验店")+COUNTIFS(通讯通路门店!$S:$S,$G1756,通讯通路门店!$J:$J,"荣耀授权专卖店")</f>
        <v>0</v>
      </c>
      <c r="Z1756" s="99">
        <f>COUNTIFS(通讯通路门店!$S:$S,$G1756,通讯通路门店!$J:$J,"VIVO体验店")</f>
        <v>0</v>
      </c>
      <c r="AA1756" s="99">
        <f>COUNTIFS(通讯通路门店!$S:$S,$G1756,通讯通路门店!$J:$J,"OPPO体验店")</f>
        <v>0</v>
      </c>
      <c r="AB1756" s="99">
        <f>COUNTIFS(通讯通路门店!$S:$S,$G1756,通讯通路门店!$J:$J,"华为授权体验店")+COUNTIFS(通讯通路门店!$S:$S,$G1756,通讯通路门店!$J:$J,"华为堡垒店")</f>
        <v>0</v>
      </c>
      <c r="AC1756" s="99">
        <f>COUNTIFS(通讯通路门店!$S:$S,$G1756,通讯通路门店!$J:$J,"小米体验店")</f>
        <v>0</v>
      </c>
      <c r="AD1756" s="99">
        <f>COUNTIFS(通讯通路门店!$S:$S,$G1756,通讯通路门店!$J:$J,"苹果体验店")</f>
        <v>0</v>
      </c>
      <c r="AE1756" s="99">
        <f>COUNTIFS(通讯通路门店!$S:$S,$G1756,通讯通路门店!$J:$J,"其他品牌专卖店")</f>
        <v>0</v>
      </c>
      <c r="AF1756" s="99">
        <f>SUMIFS(通讯通路门店!$BI:$BI,通讯通路门店!$S:$S,$G1756)</f>
        <v>0</v>
      </c>
      <c r="AG1756" s="99">
        <f>SUMIFS(通讯通路门店!$BH:$BH,通讯通路门店!$S:$S,$G1756)</f>
        <v>0</v>
      </c>
      <c r="AH1756" s="99">
        <f t="shared" si="136"/>
        <v>0</v>
      </c>
      <c r="AI1756" s="99">
        <f>SUMIFS(通讯通路门店!$BB:$BB,通讯通路门店!$S:$S,$G1756)</f>
        <v>0</v>
      </c>
      <c r="AJ1756" s="99">
        <f>SUMIFS(通讯通路门店!$BE:$BE,通讯通路门店!$S:$S,$G1756)</f>
        <v>0</v>
      </c>
      <c r="AK1756" s="99">
        <f>SUMIFS(通讯通路门店!$BG:$BG,通讯通路门店!$S:$S,$G1756)</f>
        <v>0</v>
      </c>
      <c r="AL1756" s="99">
        <f>SUMIFS(通讯通路门店!$BC:$BC,通讯通路门店!$S:$S,$G1756)</f>
        <v>0</v>
      </c>
      <c r="AM1756" s="99">
        <f>SUMIFS(通讯通路门店!$BD:$BD,通讯通路门店!$S:$S,$G1756)</f>
        <v>0</v>
      </c>
      <c r="AN1756" s="99">
        <f>SUMIFS(通讯通路门店!$BF:$BF,通讯通路门店!$S:$S,$G1756)</f>
        <v>0</v>
      </c>
      <c r="AO1756" s="99">
        <f t="shared" si="137"/>
        <v>0</v>
      </c>
      <c r="AP1756" s="99">
        <f>SUMIFS(通讯通路门店!$K:$K,通讯通路门店!$S:$S,$G1756)</f>
        <v>0</v>
      </c>
      <c r="AQ1756" s="83"/>
      <c r="AR1756" s="99">
        <f>SUMIFS(通讯通路门店!$T:$T,通讯通路门店!$S:$S,$G1756)</f>
        <v>0</v>
      </c>
      <c r="AS1756" s="99">
        <f>SUMIFS(通讯通路门店!$U:$U,通讯通路门店!$S:$S,$G1756)</f>
        <v>0</v>
      </c>
      <c r="AT1756" s="99">
        <f>SUMIFS(通讯通路门店!$V:$V,通讯通路门店!$S:$S,$G1756)</f>
        <v>0</v>
      </c>
      <c r="AU1756" s="99">
        <f>SUMIFS(通讯通路门店!$W:$W,通讯通路门店!$S:$S,$G1756)</f>
        <v>0</v>
      </c>
      <c r="AV1756" s="99">
        <f>SUMIFS(通讯通路门店!$Z:$Z,通讯通路门店!$S:$S,$G1756)</f>
        <v>0</v>
      </c>
      <c r="AW1756" s="99">
        <f>SUMIFS(通讯通路门店!$AB:$AB,通讯通路门店!$S:$S,$G1756)</f>
        <v>0</v>
      </c>
      <c r="AX1756" s="99">
        <f>SUMIFS(通讯通路门店!$X:$X,通讯通路门店!$S:$S,$G1756)</f>
        <v>0</v>
      </c>
      <c r="AY1756" s="99">
        <f>SUMIFS(通讯通路门店!$Y:$Y,通讯通路门店!$S:$S,$G1756)</f>
        <v>0</v>
      </c>
      <c r="AZ1756" s="99">
        <f>SUMIFS(通讯通路门店!$AA:$AA,通讯通路门店!$S:$S,$G1756)</f>
        <v>0</v>
      </c>
      <c r="BA1756" s="99">
        <f t="shared" si="138"/>
        <v>0</v>
      </c>
      <c r="BB1756" s="99">
        <f t="shared" si="139"/>
        <v>0</v>
      </c>
      <c r="BC1756" s="99">
        <f>SUMIFS(通讯通路门店!$W:$W,通讯通路门店!$S:$S,$G1756,通讯通路门店!$J:$J,"荣耀体验店")+SUMIFS(通讯通路门店!$W:$W,通讯通路门店!$S:$S,$G1756,通讯通路门店!$J:$J,"荣耀授权专卖店")</f>
        <v>0</v>
      </c>
      <c r="BD1756" s="99">
        <f>SUMIFS(通讯通路门店!$Z:$Z,通讯通路门店!$S:$S,$G1756,通讯通路门店!$J:$J,"VIVO体验店")</f>
        <v>0</v>
      </c>
      <c r="BE1756" s="99">
        <f>SUMIFS(通讯通路门店!$AB:$AB,通讯通路门店!$S:$S,$G1756,通讯通路门店!$J:$J,"OPPO体验店")</f>
        <v>0</v>
      </c>
      <c r="BF1756" s="99">
        <f>SUMIFS(通讯通路门店!$X:$X,通讯通路门店!$S:$S,$G1756,通讯通路门店!$J:$J,"华为授权体验店")+SUMIFS(通讯通路门店!$AA:$AA,通讯通路门店!$S:$S,$G1756,通讯通路门店!$J:$J,"华为堡垒店")</f>
        <v>0</v>
      </c>
      <c r="BG1756" s="99">
        <f>SUMIFS(通讯通路门店!$Y:$Y,通讯通路门店!$S:$S,$G1756,通讯通路门店!$J:$J,"小米体验店")</f>
        <v>0</v>
      </c>
      <c r="BH1756" s="99">
        <f>SUMIFS(通讯通路门店!$AA:$AA,通讯通路门店!$S:$S,$G1756,通讯通路门店!$J:$J,"苹果体验店")</f>
        <v>0</v>
      </c>
      <c r="BI1756" s="99">
        <f>SUMIFS(通讯通路门店!$K:$K,通讯通路门店!$S:$S,$G1756,通讯通路门店!$J:$J,"其他品牌专卖店")</f>
        <v>0</v>
      </c>
      <c r="BJ1756" s="99">
        <f>SUMIFS(通讯通路门店!$AC:$AC,通讯通路门店!$S:$S,$G1756)</f>
        <v>0</v>
      </c>
      <c r="BK1756" s="99">
        <f>SUMIFS(通讯通路门店!$AD:$AD,通讯通路门店!$S:$S,$G1756)</f>
        <v>0</v>
      </c>
      <c r="BL1756" s="99">
        <f>SUMIFS(通讯通路门店!$AE:$AE,通讯通路门店!$S:$S,$G1756)</f>
        <v>0</v>
      </c>
      <c r="BM1756" s="99">
        <f>SUMIFS(通讯通路门店!$AF:$AF,通讯通路门店!$S:$S,$G1756)</f>
        <v>0</v>
      </c>
      <c r="BN1756" s="99">
        <f>SUMIFS(通讯通路门店!$AG:$AG,通讯通路门店!$S:$S,$G1756)</f>
        <v>0</v>
      </c>
      <c r="BO1756" s="99">
        <f>SUMIFS(通讯通路门店!$AH:$AH,通讯通路门店!$S:$S,$G1756)</f>
        <v>0</v>
      </c>
      <c r="BP1756" s="99">
        <f>SUMIFS(通讯通路门店!$AI:$AI,通讯通路门店!$S:$S,$G1756)</f>
        <v>0</v>
      </c>
      <c r="BQ1756" s="83"/>
    </row>
    <row r="1757" spans="1:69">
      <c r="A1757" s="99" t="str">
        <f>IFERROR(_xlfn.XLOOKUP($G1757,通讯通路门店!$S$4:$S$993931,通讯通路门店!$A$4:$A$993931,0,0),"")</f>
        <v>海南省</v>
      </c>
      <c r="B1757" s="99" t="str">
        <f>IFERROR(_xlfn.XLOOKUP($G1757,通讯通路门店!$S$4:$S$993931,通讯通路门店!$B$4:$B$993931,0,0),"")</f>
        <v>东方市</v>
      </c>
      <c r="C1757" s="99" t="str">
        <f>IFERROR(_xlfn.XLOOKUP($G1757,通讯通路门店!$S$4:$S$993931,通讯通路门店!$C$4:$C$993931,0,0),"")</f>
        <v>东方市</v>
      </c>
      <c r="D1757" s="99" t="str">
        <f>IFERROR(_xlfn.XLOOKUP($G1757,通讯通路门店!$S$4:$S$993931,通讯通路门店!$D$4:$D$993931,0,0),"")</f>
        <v>八所镇</v>
      </c>
      <c r="E1757" s="83"/>
      <c r="F1757" s="83"/>
      <c r="G1757" s="101"/>
      <c r="H1757" s="102">
        <f>IFERROR(_xlfn.XLOOKUP($G1757,通讯通路门店!$S$4:$S$993931,通讯通路门店!$R$4:$R$993931,0,0),"")</f>
        <v>0</v>
      </c>
      <c r="I1757" s="83"/>
      <c r="J1757" s="83"/>
      <c r="K1757" s="83"/>
      <c r="L1757" s="83"/>
      <c r="M1757" s="83"/>
      <c r="N1757" s="83"/>
      <c r="O1757" s="83"/>
      <c r="P1757" s="83"/>
      <c r="Q1757" s="83"/>
      <c r="R1757" s="83"/>
      <c r="S1757" s="83"/>
      <c r="T1757" s="83"/>
      <c r="U1757" s="99">
        <f>COUNTIF(通讯通路门店!$S:$S,$G1757)</f>
        <v>0</v>
      </c>
      <c r="V1757" s="99">
        <f>COUNTIFS(通讯通路门店!$S:$S,$G1757,通讯通路门店!$J:$J,"综合卖场")</f>
        <v>0</v>
      </c>
      <c r="W1757" s="99">
        <f>SUMIFS(通讯通路门店!$AJ:$AJ,通讯通路门店!$S:$S,通讯客户沙盘!$G1757)</f>
        <v>0</v>
      </c>
      <c r="X1757" s="99">
        <f t="shared" si="135"/>
        <v>0</v>
      </c>
      <c r="Y1757" s="99">
        <f>COUNTIFS(通讯通路门店!$S:$S,$G1757,通讯通路门店!$J:$J,"荣耀体验店")+COUNTIFS(通讯通路门店!$S:$S,$G1757,通讯通路门店!$J:$J,"荣耀授权专卖店")</f>
        <v>0</v>
      </c>
      <c r="Z1757" s="99">
        <f>COUNTIFS(通讯通路门店!$S:$S,$G1757,通讯通路门店!$J:$J,"VIVO体验店")</f>
        <v>0</v>
      </c>
      <c r="AA1757" s="99">
        <f>COUNTIFS(通讯通路门店!$S:$S,$G1757,通讯通路门店!$J:$J,"OPPO体验店")</f>
        <v>0</v>
      </c>
      <c r="AB1757" s="99">
        <f>COUNTIFS(通讯通路门店!$S:$S,$G1757,通讯通路门店!$J:$J,"华为授权体验店")+COUNTIFS(通讯通路门店!$S:$S,$G1757,通讯通路门店!$J:$J,"华为堡垒店")</f>
        <v>0</v>
      </c>
      <c r="AC1757" s="99">
        <f>COUNTIFS(通讯通路门店!$S:$S,$G1757,通讯通路门店!$J:$J,"小米体验店")</f>
        <v>0</v>
      </c>
      <c r="AD1757" s="99">
        <f>COUNTIFS(通讯通路门店!$S:$S,$G1757,通讯通路门店!$J:$J,"苹果体验店")</f>
        <v>0</v>
      </c>
      <c r="AE1757" s="99">
        <f>COUNTIFS(通讯通路门店!$S:$S,$G1757,通讯通路门店!$J:$J,"其他品牌专卖店")</f>
        <v>0</v>
      </c>
      <c r="AF1757" s="99">
        <f>SUMIFS(通讯通路门店!$BI:$BI,通讯通路门店!$S:$S,$G1757)</f>
        <v>0</v>
      </c>
      <c r="AG1757" s="99">
        <f>SUMIFS(通讯通路门店!$BH:$BH,通讯通路门店!$S:$S,$G1757)</f>
        <v>0</v>
      </c>
      <c r="AH1757" s="99">
        <f t="shared" si="136"/>
        <v>0</v>
      </c>
      <c r="AI1757" s="99">
        <f>SUMIFS(通讯通路门店!$BB:$BB,通讯通路门店!$S:$S,$G1757)</f>
        <v>0</v>
      </c>
      <c r="AJ1757" s="99">
        <f>SUMIFS(通讯通路门店!$BE:$BE,通讯通路门店!$S:$S,$G1757)</f>
        <v>0</v>
      </c>
      <c r="AK1757" s="99">
        <f>SUMIFS(通讯通路门店!$BG:$BG,通讯通路门店!$S:$S,$G1757)</f>
        <v>0</v>
      </c>
      <c r="AL1757" s="99">
        <f>SUMIFS(通讯通路门店!$BC:$BC,通讯通路门店!$S:$S,$G1757)</f>
        <v>0</v>
      </c>
      <c r="AM1757" s="99">
        <f>SUMIFS(通讯通路门店!$BD:$BD,通讯通路门店!$S:$S,$G1757)</f>
        <v>0</v>
      </c>
      <c r="AN1757" s="99">
        <f>SUMIFS(通讯通路门店!$BF:$BF,通讯通路门店!$S:$S,$G1757)</f>
        <v>0</v>
      </c>
      <c r="AO1757" s="99">
        <f t="shared" si="137"/>
        <v>0</v>
      </c>
      <c r="AP1757" s="99">
        <f>SUMIFS(通讯通路门店!$K:$K,通讯通路门店!$S:$S,$G1757)</f>
        <v>0</v>
      </c>
      <c r="AQ1757" s="83"/>
      <c r="AR1757" s="99">
        <f>SUMIFS(通讯通路门店!$T:$T,通讯通路门店!$S:$S,$G1757)</f>
        <v>0</v>
      </c>
      <c r="AS1757" s="99">
        <f>SUMIFS(通讯通路门店!$U:$U,通讯通路门店!$S:$S,$G1757)</f>
        <v>0</v>
      </c>
      <c r="AT1757" s="99">
        <f>SUMIFS(通讯通路门店!$V:$V,通讯通路门店!$S:$S,$G1757)</f>
        <v>0</v>
      </c>
      <c r="AU1757" s="99">
        <f>SUMIFS(通讯通路门店!$W:$W,通讯通路门店!$S:$S,$G1757)</f>
        <v>0</v>
      </c>
      <c r="AV1757" s="99">
        <f>SUMIFS(通讯通路门店!$Z:$Z,通讯通路门店!$S:$S,$G1757)</f>
        <v>0</v>
      </c>
      <c r="AW1757" s="99">
        <f>SUMIFS(通讯通路门店!$AB:$AB,通讯通路门店!$S:$S,$G1757)</f>
        <v>0</v>
      </c>
      <c r="AX1757" s="99">
        <f>SUMIFS(通讯通路门店!$X:$X,通讯通路门店!$S:$S,$G1757)</f>
        <v>0</v>
      </c>
      <c r="AY1757" s="99">
        <f>SUMIFS(通讯通路门店!$Y:$Y,通讯通路门店!$S:$S,$G1757)</f>
        <v>0</v>
      </c>
      <c r="AZ1757" s="99">
        <f>SUMIFS(通讯通路门店!$AA:$AA,通讯通路门店!$S:$S,$G1757)</f>
        <v>0</v>
      </c>
      <c r="BA1757" s="99">
        <f t="shared" si="138"/>
        <v>0</v>
      </c>
      <c r="BB1757" s="99">
        <f t="shared" si="139"/>
        <v>0</v>
      </c>
      <c r="BC1757" s="99">
        <f>SUMIFS(通讯通路门店!$W:$W,通讯通路门店!$S:$S,$G1757,通讯通路门店!$J:$J,"荣耀体验店")+SUMIFS(通讯通路门店!$W:$W,通讯通路门店!$S:$S,$G1757,通讯通路门店!$J:$J,"荣耀授权专卖店")</f>
        <v>0</v>
      </c>
      <c r="BD1757" s="99">
        <f>SUMIFS(通讯通路门店!$Z:$Z,通讯通路门店!$S:$S,$G1757,通讯通路门店!$J:$J,"VIVO体验店")</f>
        <v>0</v>
      </c>
      <c r="BE1757" s="99">
        <f>SUMIFS(通讯通路门店!$AB:$AB,通讯通路门店!$S:$S,$G1757,通讯通路门店!$J:$J,"OPPO体验店")</f>
        <v>0</v>
      </c>
      <c r="BF1757" s="99">
        <f>SUMIFS(通讯通路门店!$X:$X,通讯通路门店!$S:$S,$G1757,通讯通路门店!$J:$J,"华为授权体验店")+SUMIFS(通讯通路门店!$AA:$AA,通讯通路门店!$S:$S,$G1757,通讯通路门店!$J:$J,"华为堡垒店")</f>
        <v>0</v>
      </c>
      <c r="BG1757" s="99">
        <f>SUMIFS(通讯通路门店!$Y:$Y,通讯通路门店!$S:$S,$G1757,通讯通路门店!$J:$J,"小米体验店")</f>
        <v>0</v>
      </c>
      <c r="BH1757" s="99">
        <f>SUMIFS(通讯通路门店!$AA:$AA,通讯通路门店!$S:$S,$G1757,通讯通路门店!$J:$J,"苹果体验店")</f>
        <v>0</v>
      </c>
      <c r="BI1757" s="99">
        <f>SUMIFS(通讯通路门店!$K:$K,通讯通路门店!$S:$S,$G1757,通讯通路门店!$J:$J,"其他品牌专卖店")</f>
        <v>0</v>
      </c>
      <c r="BJ1757" s="99">
        <f>SUMIFS(通讯通路门店!$AC:$AC,通讯通路门店!$S:$S,$G1757)</f>
        <v>0</v>
      </c>
      <c r="BK1757" s="99">
        <f>SUMIFS(通讯通路门店!$AD:$AD,通讯通路门店!$S:$S,$G1757)</f>
        <v>0</v>
      </c>
      <c r="BL1757" s="99">
        <f>SUMIFS(通讯通路门店!$AE:$AE,通讯通路门店!$S:$S,$G1757)</f>
        <v>0</v>
      </c>
      <c r="BM1757" s="99">
        <f>SUMIFS(通讯通路门店!$AF:$AF,通讯通路门店!$S:$S,$G1757)</f>
        <v>0</v>
      </c>
      <c r="BN1757" s="99">
        <f>SUMIFS(通讯通路门店!$AG:$AG,通讯通路门店!$S:$S,$G1757)</f>
        <v>0</v>
      </c>
      <c r="BO1757" s="99">
        <f>SUMIFS(通讯通路门店!$AH:$AH,通讯通路门店!$S:$S,$G1757)</f>
        <v>0</v>
      </c>
      <c r="BP1757" s="99">
        <f>SUMIFS(通讯通路门店!$AI:$AI,通讯通路门店!$S:$S,$G1757)</f>
        <v>0</v>
      </c>
      <c r="BQ1757" s="83"/>
    </row>
    <row r="1758" spans="1:69">
      <c r="A1758" s="99" t="str">
        <f>IFERROR(_xlfn.XLOOKUP($G1758,通讯通路门店!$S$4:$S$993931,通讯通路门店!$A$4:$A$993931,0,0),"")</f>
        <v>海南省</v>
      </c>
      <c r="B1758" s="99" t="str">
        <f>IFERROR(_xlfn.XLOOKUP($G1758,通讯通路门店!$S$4:$S$993931,通讯通路门店!$B$4:$B$993931,0,0),"")</f>
        <v>东方市</v>
      </c>
      <c r="C1758" s="99" t="str">
        <f>IFERROR(_xlfn.XLOOKUP($G1758,通讯通路门店!$S$4:$S$993931,通讯通路门店!$C$4:$C$993931,0,0),"")</f>
        <v>东方市</v>
      </c>
      <c r="D1758" s="99" t="str">
        <f>IFERROR(_xlfn.XLOOKUP($G1758,通讯通路门店!$S$4:$S$993931,通讯通路门店!$D$4:$D$993931,0,0),"")</f>
        <v>八所镇</v>
      </c>
      <c r="E1758" s="83"/>
      <c r="F1758" s="83"/>
      <c r="G1758" s="101"/>
      <c r="H1758" s="102">
        <f>IFERROR(_xlfn.XLOOKUP($G1758,通讯通路门店!$S$4:$S$993931,通讯通路门店!$R$4:$R$993931,0,0),"")</f>
        <v>0</v>
      </c>
      <c r="I1758" s="83"/>
      <c r="J1758" s="83"/>
      <c r="K1758" s="83"/>
      <c r="L1758" s="83"/>
      <c r="M1758" s="83"/>
      <c r="N1758" s="83"/>
      <c r="O1758" s="83"/>
      <c r="P1758" s="83"/>
      <c r="Q1758" s="83"/>
      <c r="R1758" s="83"/>
      <c r="S1758" s="83"/>
      <c r="T1758" s="83"/>
      <c r="U1758" s="99">
        <f>COUNTIF(通讯通路门店!$S:$S,$G1758)</f>
        <v>0</v>
      </c>
      <c r="V1758" s="99">
        <f>COUNTIFS(通讯通路门店!$S:$S,$G1758,通讯通路门店!$J:$J,"综合卖场")</f>
        <v>0</v>
      </c>
      <c r="W1758" s="99">
        <f>SUMIFS(通讯通路门店!$AJ:$AJ,通讯通路门店!$S:$S,通讯客户沙盘!$G1758)</f>
        <v>0</v>
      </c>
      <c r="X1758" s="99">
        <f t="shared" si="135"/>
        <v>0</v>
      </c>
      <c r="Y1758" s="99">
        <f>COUNTIFS(通讯通路门店!$S:$S,$G1758,通讯通路门店!$J:$J,"荣耀体验店")+COUNTIFS(通讯通路门店!$S:$S,$G1758,通讯通路门店!$J:$J,"荣耀授权专卖店")</f>
        <v>0</v>
      </c>
      <c r="Z1758" s="99">
        <f>COUNTIFS(通讯通路门店!$S:$S,$G1758,通讯通路门店!$J:$J,"VIVO体验店")</f>
        <v>0</v>
      </c>
      <c r="AA1758" s="99">
        <f>COUNTIFS(通讯通路门店!$S:$S,$G1758,通讯通路门店!$J:$J,"OPPO体验店")</f>
        <v>0</v>
      </c>
      <c r="AB1758" s="99">
        <f>COUNTIFS(通讯通路门店!$S:$S,$G1758,通讯通路门店!$J:$J,"华为授权体验店")+COUNTIFS(通讯通路门店!$S:$S,$G1758,通讯通路门店!$J:$J,"华为堡垒店")</f>
        <v>0</v>
      </c>
      <c r="AC1758" s="99">
        <f>COUNTIFS(通讯通路门店!$S:$S,$G1758,通讯通路门店!$J:$J,"小米体验店")</f>
        <v>0</v>
      </c>
      <c r="AD1758" s="99">
        <f>COUNTIFS(通讯通路门店!$S:$S,$G1758,通讯通路门店!$J:$J,"苹果体验店")</f>
        <v>0</v>
      </c>
      <c r="AE1758" s="99">
        <f>COUNTIFS(通讯通路门店!$S:$S,$G1758,通讯通路门店!$J:$J,"其他品牌专卖店")</f>
        <v>0</v>
      </c>
      <c r="AF1758" s="99">
        <f>SUMIFS(通讯通路门店!$BI:$BI,通讯通路门店!$S:$S,$G1758)</f>
        <v>0</v>
      </c>
      <c r="AG1758" s="99">
        <f>SUMIFS(通讯通路门店!$BH:$BH,通讯通路门店!$S:$S,$G1758)</f>
        <v>0</v>
      </c>
      <c r="AH1758" s="99">
        <f t="shared" si="136"/>
        <v>0</v>
      </c>
      <c r="AI1758" s="99">
        <f>SUMIFS(通讯通路门店!$BB:$BB,通讯通路门店!$S:$S,$G1758)</f>
        <v>0</v>
      </c>
      <c r="AJ1758" s="99">
        <f>SUMIFS(通讯通路门店!$BE:$BE,通讯通路门店!$S:$S,$G1758)</f>
        <v>0</v>
      </c>
      <c r="AK1758" s="99">
        <f>SUMIFS(通讯通路门店!$BG:$BG,通讯通路门店!$S:$S,$G1758)</f>
        <v>0</v>
      </c>
      <c r="AL1758" s="99">
        <f>SUMIFS(通讯通路门店!$BC:$BC,通讯通路门店!$S:$S,$G1758)</f>
        <v>0</v>
      </c>
      <c r="AM1758" s="99">
        <f>SUMIFS(通讯通路门店!$BD:$BD,通讯通路门店!$S:$S,$G1758)</f>
        <v>0</v>
      </c>
      <c r="AN1758" s="99">
        <f>SUMIFS(通讯通路门店!$BF:$BF,通讯通路门店!$S:$S,$G1758)</f>
        <v>0</v>
      </c>
      <c r="AO1758" s="99">
        <f t="shared" si="137"/>
        <v>0</v>
      </c>
      <c r="AP1758" s="99">
        <f>SUMIFS(通讯通路门店!$K:$K,通讯通路门店!$S:$S,$G1758)</f>
        <v>0</v>
      </c>
      <c r="AQ1758" s="83"/>
      <c r="AR1758" s="99">
        <f>SUMIFS(通讯通路门店!$T:$T,通讯通路门店!$S:$S,$G1758)</f>
        <v>0</v>
      </c>
      <c r="AS1758" s="99">
        <f>SUMIFS(通讯通路门店!$U:$U,通讯通路门店!$S:$S,$G1758)</f>
        <v>0</v>
      </c>
      <c r="AT1758" s="99">
        <f>SUMIFS(通讯通路门店!$V:$V,通讯通路门店!$S:$S,$G1758)</f>
        <v>0</v>
      </c>
      <c r="AU1758" s="99">
        <f>SUMIFS(通讯通路门店!$W:$W,通讯通路门店!$S:$S,$G1758)</f>
        <v>0</v>
      </c>
      <c r="AV1758" s="99">
        <f>SUMIFS(通讯通路门店!$Z:$Z,通讯通路门店!$S:$S,$G1758)</f>
        <v>0</v>
      </c>
      <c r="AW1758" s="99">
        <f>SUMIFS(通讯通路门店!$AB:$AB,通讯通路门店!$S:$S,$G1758)</f>
        <v>0</v>
      </c>
      <c r="AX1758" s="99">
        <f>SUMIFS(通讯通路门店!$X:$X,通讯通路门店!$S:$S,$G1758)</f>
        <v>0</v>
      </c>
      <c r="AY1758" s="99">
        <f>SUMIFS(通讯通路门店!$Y:$Y,通讯通路门店!$S:$S,$G1758)</f>
        <v>0</v>
      </c>
      <c r="AZ1758" s="99">
        <f>SUMIFS(通讯通路门店!$AA:$AA,通讯通路门店!$S:$S,$G1758)</f>
        <v>0</v>
      </c>
      <c r="BA1758" s="99">
        <f t="shared" si="138"/>
        <v>0</v>
      </c>
      <c r="BB1758" s="99">
        <f t="shared" si="139"/>
        <v>0</v>
      </c>
      <c r="BC1758" s="99">
        <f>SUMIFS(通讯通路门店!$W:$W,通讯通路门店!$S:$S,$G1758,通讯通路门店!$J:$J,"荣耀体验店")+SUMIFS(通讯通路门店!$W:$W,通讯通路门店!$S:$S,$G1758,通讯通路门店!$J:$J,"荣耀授权专卖店")</f>
        <v>0</v>
      </c>
      <c r="BD1758" s="99">
        <f>SUMIFS(通讯通路门店!$Z:$Z,通讯通路门店!$S:$S,$G1758,通讯通路门店!$J:$J,"VIVO体验店")</f>
        <v>0</v>
      </c>
      <c r="BE1758" s="99">
        <f>SUMIFS(通讯通路门店!$AB:$AB,通讯通路门店!$S:$S,$G1758,通讯通路门店!$J:$J,"OPPO体验店")</f>
        <v>0</v>
      </c>
      <c r="BF1758" s="99">
        <f>SUMIFS(通讯通路门店!$X:$X,通讯通路门店!$S:$S,$G1758,通讯通路门店!$J:$J,"华为授权体验店")+SUMIFS(通讯通路门店!$AA:$AA,通讯通路门店!$S:$S,$G1758,通讯通路门店!$J:$J,"华为堡垒店")</f>
        <v>0</v>
      </c>
      <c r="BG1758" s="99">
        <f>SUMIFS(通讯通路门店!$Y:$Y,通讯通路门店!$S:$S,$G1758,通讯通路门店!$J:$J,"小米体验店")</f>
        <v>0</v>
      </c>
      <c r="BH1758" s="99">
        <f>SUMIFS(通讯通路门店!$AA:$AA,通讯通路门店!$S:$S,$G1758,通讯通路门店!$J:$J,"苹果体验店")</f>
        <v>0</v>
      </c>
      <c r="BI1758" s="99">
        <f>SUMIFS(通讯通路门店!$K:$K,通讯通路门店!$S:$S,$G1758,通讯通路门店!$J:$J,"其他品牌专卖店")</f>
        <v>0</v>
      </c>
      <c r="BJ1758" s="99">
        <f>SUMIFS(通讯通路门店!$AC:$AC,通讯通路门店!$S:$S,$G1758)</f>
        <v>0</v>
      </c>
      <c r="BK1758" s="99">
        <f>SUMIFS(通讯通路门店!$AD:$AD,通讯通路门店!$S:$S,$G1758)</f>
        <v>0</v>
      </c>
      <c r="BL1758" s="99">
        <f>SUMIFS(通讯通路门店!$AE:$AE,通讯通路门店!$S:$S,$G1758)</f>
        <v>0</v>
      </c>
      <c r="BM1758" s="99">
        <f>SUMIFS(通讯通路门店!$AF:$AF,通讯通路门店!$S:$S,$G1758)</f>
        <v>0</v>
      </c>
      <c r="BN1758" s="99">
        <f>SUMIFS(通讯通路门店!$AG:$AG,通讯通路门店!$S:$S,$G1758)</f>
        <v>0</v>
      </c>
      <c r="BO1758" s="99">
        <f>SUMIFS(通讯通路门店!$AH:$AH,通讯通路门店!$S:$S,$G1758)</f>
        <v>0</v>
      </c>
      <c r="BP1758" s="99">
        <f>SUMIFS(通讯通路门店!$AI:$AI,通讯通路门店!$S:$S,$G1758)</f>
        <v>0</v>
      </c>
      <c r="BQ1758" s="83"/>
    </row>
    <row r="1759" spans="1:69">
      <c r="A1759" s="99" t="str">
        <f>IFERROR(_xlfn.XLOOKUP($G1759,通讯通路门店!$S$4:$S$993931,通讯通路门店!$A$4:$A$993931,0,0),"")</f>
        <v>海南省</v>
      </c>
      <c r="B1759" s="99" t="str">
        <f>IFERROR(_xlfn.XLOOKUP($G1759,通讯通路门店!$S$4:$S$993931,通讯通路门店!$B$4:$B$993931,0,0),"")</f>
        <v>东方市</v>
      </c>
      <c r="C1759" s="99" t="str">
        <f>IFERROR(_xlfn.XLOOKUP($G1759,通讯通路门店!$S$4:$S$993931,通讯通路门店!$C$4:$C$993931,0,0),"")</f>
        <v>东方市</v>
      </c>
      <c r="D1759" s="99" t="str">
        <f>IFERROR(_xlfn.XLOOKUP($G1759,通讯通路门店!$S$4:$S$993931,通讯通路门店!$D$4:$D$993931,0,0),"")</f>
        <v>八所镇</v>
      </c>
      <c r="E1759" s="83"/>
      <c r="F1759" s="83"/>
      <c r="G1759" s="101"/>
      <c r="H1759" s="102">
        <f>IFERROR(_xlfn.XLOOKUP($G1759,通讯通路门店!$S$4:$S$993931,通讯通路门店!$R$4:$R$993931,0,0),"")</f>
        <v>0</v>
      </c>
      <c r="I1759" s="83"/>
      <c r="J1759" s="83"/>
      <c r="K1759" s="83"/>
      <c r="L1759" s="83"/>
      <c r="M1759" s="83"/>
      <c r="N1759" s="83"/>
      <c r="O1759" s="83"/>
      <c r="P1759" s="83"/>
      <c r="Q1759" s="83"/>
      <c r="R1759" s="83"/>
      <c r="S1759" s="83"/>
      <c r="T1759" s="83"/>
      <c r="U1759" s="99">
        <f>COUNTIF(通讯通路门店!$S:$S,$G1759)</f>
        <v>0</v>
      </c>
      <c r="V1759" s="99">
        <f>COUNTIFS(通讯通路门店!$S:$S,$G1759,通讯通路门店!$J:$J,"综合卖场")</f>
        <v>0</v>
      </c>
      <c r="W1759" s="99">
        <f>SUMIFS(通讯通路门店!$AJ:$AJ,通讯通路门店!$S:$S,通讯客户沙盘!$G1759)</f>
        <v>0</v>
      </c>
      <c r="X1759" s="99">
        <f t="shared" si="135"/>
        <v>0</v>
      </c>
      <c r="Y1759" s="99">
        <f>COUNTIFS(通讯通路门店!$S:$S,$G1759,通讯通路门店!$J:$J,"荣耀体验店")+COUNTIFS(通讯通路门店!$S:$S,$G1759,通讯通路门店!$J:$J,"荣耀授权专卖店")</f>
        <v>0</v>
      </c>
      <c r="Z1759" s="99">
        <f>COUNTIFS(通讯通路门店!$S:$S,$G1759,通讯通路门店!$J:$J,"VIVO体验店")</f>
        <v>0</v>
      </c>
      <c r="AA1759" s="99">
        <f>COUNTIFS(通讯通路门店!$S:$S,$G1759,通讯通路门店!$J:$J,"OPPO体验店")</f>
        <v>0</v>
      </c>
      <c r="AB1759" s="99">
        <f>COUNTIFS(通讯通路门店!$S:$S,$G1759,通讯通路门店!$J:$J,"华为授权体验店")+COUNTIFS(通讯通路门店!$S:$S,$G1759,通讯通路门店!$J:$J,"华为堡垒店")</f>
        <v>0</v>
      </c>
      <c r="AC1759" s="99">
        <f>COUNTIFS(通讯通路门店!$S:$S,$G1759,通讯通路门店!$J:$J,"小米体验店")</f>
        <v>0</v>
      </c>
      <c r="AD1759" s="99">
        <f>COUNTIFS(通讯通路门店!$S:$S,$G1759,通讯通路门店!$J:$J,"苹果体验店")</f>
        <v>0</v>
      </c>
      <c r="AE1759" s="99">
        <f>COUNTIFS(通讯通路门店!$S:$S,$G1759,通讯通路门店!$J:$J,"其他品牌专卖店")</f>
        <v>0</v>
      </c>
      <c r="AF1759" s="99">
        <f>SUMIFS(通讯通路门店!$BI:$BI,通讯通路门店!$S:$S,$G1759)</f>
        <v>0</v>
      </c>
      <c r="AG1759" s="99">
        <f>SUMIFS(通讯通路门店!$BH:$BH,通讯通路门店!$S:$S,$G1759)</f>
        <v>0</v>
      </c>
      <c r="AH1759" s="99">
        <f t="shared" si="136"/>
        <v>0</v>
      </c>
      <c r="AI1759" s="99">
        <f>SUMIFS(通讯通路门店!$BB:$BB,通讯通路门店!$S:$S,$G1759)</f>
        <v>0</v>
      </c>
      <c r="AJ1759" s="99">
        <f>SUMIFS(通讯通路门店!$BE:$BE,通讯通路门店!$S:$S,$G1759)</f>
        <v>0</v>
      </c>
      <c r="AK1759" s="99">
        <f>SUMIFS(通讯通路门店!$BG:$BG,通讯通路门店!$S:$S,$G1759)</f>
        <v>0</v>
      </c>
      <c r="AL1759" s="99">
        <f>SUMIFS(通讯通路门店!$BC:$BC,通讯通路门店!$S:$S,$G1759)</f>
        <v>0</v>
      </c>
      <c r="AM1759" s="99">
        <f>SUMIFS(通讯通路门店!$BD:$BD,通讯通路门店!$S:$S,$G1759)</f>
        <v>0</v>
      </c>
      <c r="AN1759" s="99">
        <f>SUMIFS(通讯通路门店!$BF:$BF,通讯通路门店!$S:$S,$G1759)</f>
        <v>0</v>
      </c>
      <c r="AO1759" s="99">
        <f t="shared" si="137"/>
        <v>0</v>
      </c>
      <c r="AP1759" s="99">
        <f>SUMIFS(通讯通路门店!$K:$K,通讯通路门店!$S:$S,$G1759)</f>
        <v>0</v>
      </c>
      <c r="AQ1759" s="83"/>
      <c r="AR1759" s="99">
        <f>SUMIFS(通讯通路门店!$T:$T,通讯通路门店!$S:$S,$G1759)</f>
        <v>0</v>
      </c>
      <c r="AS1759" s="99">
        <f>SUMIFS(通讯通路门店!$U:$U,通讯通路门店!$S:$S,$G1759)</f>
        <v>0</v>
      </c>
      <c r="AT1759" s="99">
        <f>SUMIFS(通讯通路门店!$V:$V,通讯通路门店!$S:$S,$G1759)</f>
        <v>0</v>
      </c>
      <c r="AU1759" s="99">
        <f>SUMIFS(通讯通路门店!$W:$W,通讯通路门店!$S:$S,$G1759)</f>
        <v>0</v>
      </c>
      <c r="AV1759" s="99">
        <f>SUMIFS(通讯通路门店!$Z:$Z,通讯通路门店!$S:$S,$G1759)</f>
        <v>0</v>
      </c>
      <c r="AW1759" s="99">
        <f>SUMIFS(通讯通路门店!$AB:$AB,通讯通路门店!$S:$S,$G1759)</f>
        <v>0</v>
      </c>
      <c r="AX1759" s="99">
        <f>SUMIFS(通讯通路门店!$X:$X,通讯通路门店!$S:$S,$G1759)</f>
        <v>0</v>
      </c>
      <c r="AY1759" s="99">
        <f>SUMIFS(通讯通路门店!$Y:$Y,通讯通路门店!$S:$S,$G1759)</f>
        <v>0</v>
      </c>
      <c r="AZ1759" s="99">
        <f>SUMIFS(通讯通路门店!$AA:$AA,通讯通路门店!$S:$S,$G1759)</f>
        <v>0</v>
      </c>
      <c r="BA1759" s="99">
        <f t="shared" si="138"/>
        <v>0</v>
      </c>
      <c r="BB1759" s="99">
        <f t="shared" si="139"/>
        <v>0</v>
      </c>
      <c r="BC1759" s="99">
        <f>SUMIFS(通讯通路门店!$W:$W,通讯通路门店!$S:$S,$G1759,通讯通路门店!$J:$J,"荣耀体验店")+SUMIFS(通讯通路门店!$W:$W,通讯通路门店!$S:$S,$G1759,通讯通路门店!$J:$J,"荣耀授权专卖店")</f>
        <v>0</v>
      </c>
      <c r="BD1759" s="99">
        <f>SUMIFS(通讯通路门店!$Z:$Z,通讯通路门店!$S:$S,$G1759,通讯通路门店!$J:$J,"VIVO体验店")</f>
        <v>0</v>
      </c>
      <c r="BE1759" s="99">
        <f>SUMIFS(通讯通路门店!$AB:$AB,通讯通路门店!$S:$S,$G1759,通讯通路门店!$J:$J,"OPPO体验店")</f>
        <v>0</v>
      </c>
      <c r="BF1759" s="99">
        <f>SUMIFS(通讯通路门店!$X:$X,通讯通路门店!$S:$S,$G1759,通讯通路门店!$J:$J,"华为授权体验店")+SUMIFS(通讯通路门店!$AA:$AA,通讯通路门店!$S:$S,$G1759,通讯通路门店!$J:$J,"华为堡垒店")</f>
        <v>0</v>
      </c>
      <c r="BG1759" s="99">
        <f>SUMIFS(通讯通路门店!$Y:$Y,通讯通路门店!$S:$S,$G1759,通讯通路门店!$J:$J,"小米体验店")</f>
        <v>0</v>
      </c>
      <c r="BH1759" s="99">
        <f>SUMIFS(通讯通路门店!$AA:$AA,通讯通路门店!$S:$S,$G1759,通讯通路门店!$J:$J,"苹果体验店")</f>
        <v>0</v>
      </c>
      <c r="BI1759" s="99">
        <f>SUMIFS(通讯通路门店!$K:$K,通讯通路门店!$S:$S,$G1759,通讯通路门店!$J:$J,"其他品牌专卖店")</f>
        <v>0</v>
      </c>
      <c r="BJ1759" s="99">
        <f>SUMIFS(通讯通路门店!$AC:$AC,通讯通路门店!$S:$S,$G1759)</f>
        <v>0</v>
      </c>
      <c r="BK1759" s="99">
        <f>SUMIFS(通讯通路门店!$AD:$AD,通讯通路门店!$S:$S,$G1759)</f>
        <v>0</v>
      </c>
      <c r="BL1759" s="99">
        <f>SUMIFS(通讯通路门店!$AE:$AE,通讯通路门店!$S:$S,$G1759)</f>
        <v>0</v>
      </c>
      <c r="BM1759" s="99">
        <f>SUMIFS(通讯通路门店!$AF:$AF,通讯通路门店!$S:$S,$G1759)</f>
        <v>0</v>
      </c>
      <c r="BN1759" s="99">
        <f>SUMIFS(通讯通路门店!$AG:$AG,通讯通路门店!$S:$S,$G1759)</f>
        <v>0</v>
      </c>
      <c r="BO1759" s="99">
        <f>SUMIFS(通讯通路门店!$AH:$AH,通讯通路门店!$S:$S,$G1759)</f>
        <v>0</v>
      </c>
      <c r="BP1759" s="99">
        <f>SUMIFS(通讯通路门店!$AI:$AI,通讯通路门店!$S:$S,$G1759)</f>
        <v>0</v>
      </c>
      <c r="BQ1759" s="83"/>
    </row>
    <row r="1760" spans="1:69">
      <c r="A1760" s="99" t="str">
        <f>IFERROR(_xlfn.XLOOKUP($G1760,通讯通路门店!$S$4:$S$993931,通讯通路门店!$A$4:$A$993931,0,0),"")</f>
        <v>海南省</v>
      </c>
      <c r="B1760" s="99" t="str">
        <f>IFERROR(_xlfn.XLOOKUP($G1760,通讯通路门店!$S$4:$S$993931,通讯通路门店!$B$4:$B$993931,0,0),"")</f>
        <v>东方市</v>
      </c>
      <c r="C1760" s="99" t="str">
        <f>IFERROR(_xlfn.XLOOKUP($G1760,通讯通路门店!$S$4:$S$993931,通讯通路门店!$C$4:$C$993931,0,0),"")</f>
        <v>东方市</v>
      </c>
      <c r="D1760" s="99" t="str">
        <f>IFERROR(_xlfn.XLOOKUP($G1760,通讯通路门店!$S$4:$S$993931,通讯通路门店!$D$4:$D$993931,0,0),"")</f>
        <v>八所镇</v>
      </c>
      <c r="E1760" s="83"/>
      <c r="F1760" s="83"/>
      <c r="G1760" s="101"/>
      <c r="H1760" s="102">
        <f>IFERROR(_xlfn.XLOOKUP($G1760,通讯通路门店!$S$4:$S$993931,通讯通路门店!$R$4:$R$993931,0,0),"")</f>
        <v>0</v>
      </c>
      <c r="I1760" s="83"/>
      <c r="J1760" s="83"/>
      <c r="K1760" s="83"/>
      <c r="L1760" s="83"/>
      <c r="M1760" s="83"/>
      <c r="N1760" s="83"/>
      <c r="O1760" s="83"/>
      <c r="P1760" s="83"/>
      <c r="Q1760" s="83"/>
      <c r="R1760" s="83"/>
      <c r="S1760" s="83"/>
      <c r="T1760" s="83"/>
      <c r="U1760" s="99">
        <f>COUNTIF(通讯通路门店!$S:$S,$G1760)</f>
        <v>0</v>
      </c>
      <c r="V1760" s="99">
        <f>COUNTIFS(通讯通路门店!$S:$S,$G1760,通讯通路门店!$J:$J,"综合卖场")</f>
        <v>0</v>
      </c>
      <c r="W1760" s="99">
        <f>SUMIFS(通讯通路门店!$AJ:$AJ,通讯通路门店!$S:$S,通讯客户沙盘!$G1760)</f>
        <v>0</v>
      </c>
      <c r="X1760" s="99">
        <f t="shared" si="135"/>
        <v>0</v>
      </c>
      <c r="Y1760" s="99">
        <f>COUNTIFS(通讯通路门店!$S:$S,$G1760,通讯通路门店!$J:$J,"荣耀体验店")+COUNTIFS(通讯通路门店!$S:$S,$G1760,通讯通路门店!$J:$J,"荣耀授权专卖店")</f>
        <v>0</v>
      </c>
      <c r="Z1760" s="99">
        <f>COUNTIFS(通讯通路门店!$S:$S,$G1760,通讯通路门店!$J:$J,"VIVO体验店")</f>
        <v>0</v>
      </c>
      <c r="AA1760" s="99">
        <f>COUNTIFS(通讯通路门店!$S:$S,$G1760,通讯通路门店!$J:$J,"OPPO体验店")</f>
        <v>0</v>
      </c>
      <c r="AB1760" s="99">
        <f>COUNTIFS(通讯通路门店!$S:$S,$G1760,通讯通路门店!$J:$J,"华为授权体验店")+COUNTIFS(通讯通路门店!$S:$S,$G1760,通讯通路门店!$J:$J,"华为堡垒店")</f>
        <v>0</v>
      </c>
      <c r="AC1760" s="99">
        <f>COUNTIFS(通讯通路门店!$S:$S,$G1760,通讯通路门店!$J:$J,"小米体验店")</f>
        <v>0</v>
      </c>
      <c r="AD1760" s="99">
        <f>COUNTIFS(通讯通路门店!$S:$S,$G1760,通讯通路门店!$J:$J,"苹果体验店")</f>
        <v>0</v>
      </c>
      <c r="AE1760" s="99">
        <f>COUNTIFS(通讯通路门店!$S:$S,$G1760,通讯通路门店!$J:$J,"其他品牌专卖店")</f>
        <v>0</v>
      </c>
      <c r="AF1760" s="99">
        <f>SUMIFS(通讯通路门店!$BI:$BI,通讯通路门店!$S:$S,$G1760)</f>
        <v>0</v>
      </c>
      <c r="AG1760" s="99">
        <f>SUMIFS(通讯通路门店!$BH:$BH,通讯通路门店!$S:$S,$G1760)</f>
        <v>0</v>
      </c>
      <c r="AH1760" s="99">
        <f t="shared" si="136"/>
        <v>0</v>
      </c>
      <c r="AI1760" s="99">
        <f>SUMIFS(通讯通路门店!$BB:$BB,通讯通路门店!$S:$S,$G1760)</f>
        <v>0</v>
      </c>
      <c r="AJ1760" s="99">
        <f>SUMIFS(通讯通路门店!$BE:$BE,通讯通路门店!$S:$S,$G1760)</f>
        <v>0</v>
      </c>
      <c r="AK1760" s="99">
        <f>SUMIFS(通讯通路门店!$BG:$BG,通讯通路门店!$S:$S,$G1760)</f>
        <v>0</v>
      </c>
      <c r="AL1760" s="99">
        <f>SUMIFS(通讯通路门店!$BC:$BC,通讯通路门店!$S:$S,$G1760)</f>
        <v>0</v>
      </c>
      <c r="AM1760" s="99">
        <f>SUMIFS(通讯通路门店!$BD:$BD,通讯通路门店!$S:$S,$G1760)</f>
        <v>0</v>
      </c>
      <c r="AN1760" s="99">
        <f>SUMIFS(通讯通路门店!$BF:$BF,通讯通路门店!$S:$S,$G1760)</f>
        <v>0</v>
      </c>
      <c r="AO1760" s="99">
        <f t="shared" si="137"/>
        <v>0</v>
      </c>
      <c r="AP1760" s="99">
        <f>SUMIFS(通讯通路门店!$K:$K,通讯通路门店!$S:$S,$G1760)</f>
        <v>0</v>
      </c>
      <c r="AQ1760" s="83"/>
      <c r="AR1760" s="99">
        <f>SUMIFS(通讯通路门店!$T:$T,通讯通路门店!$S:$S,$G1760)</f>
        <v>0</v>
      </c>
      <c r="AS1760" s="99">
        <f>SUMIFS(通讯通路门店!$U:$U,通讯通路门店!$S:$S,$G1760)</f>
        <v>0</v>
      </c>
      <c r="AT1760" s="99">
        <f>SUMIFS(通讯通路门店!$V:$V,通讯通路门店!$S:$S,$G1760)</f>
        <v>0</v>
      </c>
      <c r="AU1760" s="99">
        <f>SUMIFS(通讯通路门店!$W:$W,通讯通路门店!$S:$S,$G1760)</f>
        <v>0</v>
      </c>
      <c r="AV1760" s="99">
        <f>SUMIFS(通讯通路门店!$Z:$Z,通讯通路门店!$S:$S,$G1760)</f>
        <v>0</v>
      </c>
      <c r="AW1760" s="99">
        <f>SUMIFS(通讯通路门店!$AB:$AB,通讯通路门店!$S:$S,$G1760)</f>
        <v>0</v>
      </c>
      <c r="AX1760" s="99">
        <f>SUMIFS(通讯通路门店!$X:$X,通讯通路门店!$S:$S,$G1760)</f>
        <v>0</v>
      </c>
      <c r="AY1760" s="99">
        <f>SUMIFS(通讯通路门店!$Y:$Y,通讯通路门店!$S:$S,$G1760)</f>
        <v>0</v>
      </c>
      <c r="AZ1760" s="99">
        <f>SUMIFS(通讯通路门店!$AA:$AA,通讯通路门店!$S:$S,$G1760)</f>
        <v>0</v>
      </c>
      <c r="BA1760" s="99">
        <f t="shared" si="138"/>
        <v>0</v>
      </c>
      <c r="BB1760" s="99">
        <f t="shared" si="139"/>
        <v>0</v>
      </c>
      <c r="BC1760" s="99">
        <f>SUMIFS(通讯通路门店!$W:$W,通讯通路门店!$S:$S,$G1760,通讯通路门店!$J:$J,"荣耀体验店")+SUMIFS(通讯通路门店!$W:$W,通讯通路门店!$S:$S,$G1760,通讯通路门店!$J:$J,"荣耀授权专卖店")</f>
        <v>0</v>
      </c>
      <c r="BD1760" s="99">
        <f>SUMIFS(通讯通路门店!$Z:$Z,通讯通路门店!$S:$S,$G1760,通讯通路门店!$J:$J,"VIVO体验店")</f>
        <v>0</v>
      </c>
      <c r="BE1760" s="99">
        <f>SUMIFS(通讯通路门店!$AB:$AB,通讯通路门店!$S:$S,$G1760,通讯通路门店!$J:$J,"OPPO体验店")</f>
        <v>0</v>
      </c>
      <c r="BF1760" s="99">
        <f>SUMIFS(通讯通路门店!$X:$X,通讯通路门店!$S:$S,$G1760,通讯通路门店!$J:$J,"华为授权体验店")+SUMIFS(通讯通路门店!$AA:$AA,通讯通路门店!$S:$S,$G1760,通讯通路门店!$J:$J,"华为堡垒店")</f>
        <v>0</v>
      </c>
      <c r="BG1760" s="99">
        <f>SUMIFS(通讯通路门店!$Y:$Y,通讯通路门店!$S:$S,$G1760,通讯通路门店!$J:$J,"小米体验店")</f>
        <v>0</v>
      </c>
      <c r="BH1760" s="99">
        <f>SUMIFS(通讯通路门店!$AA:$AA,通讯通路门店!$S:$S,$G1760,通讯通路门店!$J:$J,"苹果体验店")</f>
        <v>0</v>
      </c>
      <c r="BI1760" s="99">
        <f>SUMIFS(通讯通路门店!$K:$K,通讯通路门店!$S:$S,$G1760,通讯通路门店!$J:$J,"其他品牌专卖店")</f>
        <v>0</v>
      </c>
      <c r="BJ1760" s="99">
        <f>SUMIFS(通讯通路门店!$AC:$AC,通讯通路门店!$S:$S,$G1760)</f>
        <v>0</v>
      </c>
      <c r="BK1760" s="99">
        <f>SUMIFS(通讯通路门店!$AD:$AD,通讯通路门店!$S:$S,$G1760)</f>
        <v>0</v>
      </c>
      <c r="BL1760" s="99">
        <f>SUMIFS(通讯通路门店!$AE:$AE,通讯通路门店!$S:$S,$G1760)</f>
        <v>0</v>
      </c>
      <c r="BM1760" s="99">
        <f>SUMIFS(通讯通路门店!$AF:$AF,通讯通路门店!$S:$S,$G1760)</f>
        <v>0</v>
      </c>
      <c r="BN1760" s="99">
        <f>SUMIFS(通讯通路门店!$AG:$AG,通讯通路门店!$S:$S,$G1760)</f>
        <v>0</v>
      </c>
      <c r="BO1760" s="99">
        <f>SUMIFS(通讯通路门店!$AH:$AH,通讯通路门店!$S:$S,$G1760)</f>
        <v>0</v>
      </c>
      <c r="BP1760" s="99">
        <f>SUMIFS(通讯通路门店!$AI:$AI,通讯通路门店!$S:$S,$G1760)</f>
        <v>0</v>
      </c>
      <c r="BQ1760" s="83"/>
    </row>
    <row r="1761" spans="1:69">
      <c r="A1761" s="99" t="str">
        <f>IFERROR(_xlfn.XLOOKUP($G1761,通讯通路门店!$S$4:$S$993931,通讯通路门店!$A$4:$A$993931,0,0),"")</f>
        <v>海南省</v>
      </c>
      <c r="B1761" s="99" t="str">
        <f>IFERROR(_xlfn.XLOOKUP($G1761,通讯通路门店!$S$4:$S$993931,通讯通路门店!$B$4:$B$993931,0,0),"")</f>
        <v>东方市</v>
      </c>
      <c r="C1761" s="99" t="str">
        <f>IFERROR(_xlfn.XLOOKUP($G1761,通讯通路门店!$S$4:$S$993931,通讯通路门店!$C$4:$C$993931,0,0),"")</f>
        <v>东方市</v>
      </c>
      <c r="D1761" s="99" t="str">
        <f>IFERROR(_xlfn.XLOOKUP($G1761,通讯通路门店!$S$4:$S$993931,通讯通路门店!$D$4:$D$993931,0,0),"")</f>
        <v>八所镇</v>
      </c>
      <c r="E1761" s="83"/>
      <c r="F1761" s="83"/>
      <c r="G1761" s="101"/>
      <c r="H1761" s="102">
        <f>IFERROR(_xlfn.XLOOKUP($G1761,通讯通路门店!$S$4:$S$993931,通讯通路门店!$R$4:$R$993931,0,0),"")</f>
        <v>0</v>
      </c>
      <c r="I1761" s="83"/>
      <c r="J1761" s="83"/>
      <c r="K1761" s="83"/>
      <c r="L1761" s="83"/>
      <c r="M1761" s="83"/>
      <c r="N1761" s="83"/>
      <c r="O1761" s="83"/>
      <c r="P1761" s="83"/>
      <c r="Q1761" s="83"/>
      <c r="R1761" s="83"/>
      <c r="S1761" s="83"/>
      <c r="T1761" s="83"/>
      <c r="U1761" s="99">
        <f>COUNTIF(通讯通路门店!$S:$S,$G1761)</f>
        <v>0</v>
      </c>
      <c r="V1761" s="99">
        <f>COUNTIFS(通讯通路门店!$S:$S,$G1761,通讯通路门店!$J:$J,"综合卖场")</f>
        <v>0</v>
      </c>
      <c r="W1761" s="99">
        <f>SUMIFS(通讯通路门店!$AJ:$AJ,通讯通路门店!$S:$S,通讯客户沙盘!$G1761)</f>
        <v>0</v>
      </c>
      <c r="X1761" s="99">
        <f t="shared" si="135"/>
        <v>0</v>
      </c>
      <c r="Y1761" s="99">
        <f>COUNTIFS(通讯通路门店!$S:$S,$G1761,通讯通路门店!$J:$J,"荣耀体验店")+COUNTIFS(通讯通路门店!$S:$S,$G1761,通讯通路门店!$J:$J,"荣耀授权专卖店")</f>
        <v>0</v>
      </c>
      <c r="Z1761" s="99">
        <f>COUNTIFS(通讯通路门店!$S:$S,$G1761,通讯通路门店!$J:$J,"VIVO体验店")</f>
        <v>0</v>
      </c>
      <c r="AA1761" s="99">
        <f>COUNTIFS(通讯通路门店!$S:$S,$G1761,通讯通路门店!$J:$J,"OPPO体验店")</f>
        <v>0</v>
      </c>
      <c r="AB1761" s="99">
        <f>COUNTIFS(通讯通路门店!$S:$S,$G1761,通讯通路门店!$J:$J,"华为授权体验店")+COUNTIFS(通讯通路门店!$S:$S,$G1761,通讯通路门店!$J:$J,"华为堡垒店")</f>
        <v>0</v>
      </c>
      <c r="AC1761" s="99">
        <f>COUNTIFS(通讯通路门店!$S:$S,$G1761,通讯通路门店!$J:$J,"小米体验店")</f>
        <v>0</v>
      </c>
      <c r="AD1761" s="99">
        <f>COUNTIFS(通讯通路门店!$S:$S,$G1761,通讯通路门店!$J:$J,"苹果体验店")</f>
        <v>0</v>
      </c>
      <c r="AE1761" s="99">
        <f>COUNTIFS(通讯通路门店!$S:$S,$G1761,通讯通路门店!$J:$J,"其他品牌专卖店")</f>
        <v>0</v>
      </c>
      <c r="AF1761" s="99">
        <f>SUMIFS(通讯通路门店!$BI:$BI,通讯通路门店!$S:$S,$G1761)</f>
        <v>0</v>
      </c>
      <c r="AG1761" s="99">
        <f>SUMIFS(通讯通路门店!$BH:$BH,通讯通路门店!$S:$S,$G1761)</f>
        <v>0</v>
      </c>
      <c r="AH1761" s="99">
        <f t="shared" si="136"/>
        <v>0</v>
      </c>
      <c r="AI1761" s="99">
        <f>SUMIFS(通讯通路门店!$BB:$BB,通讯通路门店!$S:$S,$G1761)</f>
        <v>0</v>
      </c>
      <c r="AJ1761" s="99">
        <f>SUMIFS(通讯通路门店!$BE:$BE,通讯通路门店!$S:$S,$G1761)</f>
        <v>0</v>
      </c>
      <c r="AK1761" s="99">
        <f>SUMIFS(通讯通路门店!$BG:$BG,通讯通路门店!$S:$S,$G1761)</f>
        <v>0</v>
      </c>
      <c r="AL1761" s="99">
        <f>SUMIFS(通讯通路门店!$BC:$BC,通讯通路门店!$S:$S,$G1761)</f>
        <v>0</v>
      </c>
      <c r="AM1761" s="99">
        <f>SUMIFS(通讯通路门店!$BD:$BD,通讯通路门店!$S:$S,$G1761)</f>
        <v>0</v>
      </c>
      <c r="AN1761" s="99">
        <f>SUMIFS(通讯通路门店!$BF:$BF,通讯通路门店!$S:$S,$G1761)</f>
        <v>0</v>
      </c>
      <c r="AO1761" s="99">
        <f t="shared" si="137"/>
        <v>0</v>
      </c>
      <c r="AP1761" s="99">
        <f>SUMIFS(通讯通路门店!$K:$K,通讯通路门店!$S:$S,$G1761)</f>
        <v>0</v>
      </c>
      <c r="AQ1761" s="83"/>
      <c r="AR1761" s="99">
        <f>SUMIFS(通讯通路门店!$T:$T,通讯通路门店!$S:$S,$G1761)</f>
        <v>0</v>
      </c>
      <c r="AS1761" s="99">
        <f>SUMIFS(通讯通路门店!$U:$U,通讯通路门店!$S:$S,$G1761)</f>
        <v>0</v>
      </c>
      <c r="AT1761" s="99">
        <f>SUMIFS(通讯通路门店!$V:$V,通讯通路门店!$S:$S,$G1761)</f>
        <v>0</v>
      </c>
      <c r="AU1761" s="99">
        <f>SUMIFS(通讯通路门店!$W:$W,通讯通路门店!$S:$S,$G1761)</f>
        <v>0</v>
      </c>
      <c r="AV1761" s="99">
        <f>SUMIFS(通讯通路门店!$Z:$Z,通讯通路门店!$S:$S,$G1761)</f>
        <v>0</v>
      </c>
      <c r="AW1761" s="99">
        <f>SUMIFS(通讯通路门店!$AB:$AB,通讯通路门店!$S:$S,$G1761)</f>
        <v>0</v>
      </c>
      <c r="AX1761" s="99">
        <f>SUMIFS(通讯通路门店!$X:$X,通讯通路门店!$S:$S,$G1761)</f>
        <v>0</v>
      </c>
      <c r="AY1761" s="99">
        <f>SUMIFS(通讯通路门店!$Y:$Y,通讯通路门店!$S:$S,$G1761)</f>
        <v>0</v>
      </c>
      <c r="AZ1761" s="99">
        <f>SUMIFS(通讯通路门店!$AA:$AA,通讯通路门店!$S:$S,$G1761)</f>
        <v>0</v>
      </c>
      <c r="BA1761" s="99">
        <f t="shared" si="138"/>
        <v>0</v>
      </c>
      <c r="BB1761" s="99">
        <f t="shared" si="139"/>
        <v>0</v>
      </c>
      <c r="BC1761" s="99">
        <f>SUMIFS(通讯通路门店!$W:$W,通讯通路门店!$S:$S,$G1761,通讯通路门店!$J:$J,"荣耀体验店")+SUMIFS(通讯通路门店!$W:$W,通讯通路门店!$S:$S,$G1761,通讯通路门店!$J:$J,"荣耀授权专卖店")</f>
        <v>0</v>
      </c>
      <c r="BD1761" s="99">
        <f>SUMIFS(通讯通路门店!$Z:$Z,通讯通路门店!$S:$S,$G1761,通讯通路门店!$J:$J,"VIVO体验店")</f>
        <v>0</v>
      </c>
      <c r="BE1761" s="99">
        <f>SUMIFS(通讯通路门店!$AB:$AB,通讯通路门店!$S:$S,$G1761,通讯通路门店!$J:$J,"OPPO体验店")</f>
        <v>0</v>
      </c>
      <c r="BF1761" s="99">
        <f>SUMIFS(通讯通路门店!$X:$X,通讯通路门店!$S:$S,$G1761,通讯通路门店!$J:$J,"华为授权体验店")+SUMIFS(通讯通路门店!$AA:$AA,通讯通路门店!$S:$S,$G1761,通讯通路门店!$J:$J,"华为堡垒店")</f>
        <v>0</v>
      </c>
      <c r="BG1761" s="99">
        <f>SUMIFS(通讯通路门店!$Y:$Y,通讯通路门店!$S:$S,$G1761,通讯通路门店!$J:$J,"小米体验店")</f>
        <v>0</v>
      </c>
      <c r="BH1761" s="99">
        <f>SUMIFS(通讯通路门店!$AA:$AA,通讯通路门店!$S:$S,$G1761,通讯通路门店!$J:$J,"苹果体验店")</f>
        <v>0</v>
      </c>
      <c r="BI1761" s="99">
        <f>SUMIFS(通讯通路门店!$K:$K,通讯通路门店!$S:$S,$G1761,通讯通路门店!$J:$J,"其他品牌专卖店")</f>
        <v>0</v>
      </c>
      <c r="BJ1761" s="99">
        <f>SUMIFS(通讯通路门店!$AC:$AC,通讯通路门店!$S:$S,$G1761)</f>
        <v>0</v>
      </c>
      <c r="BK1761" s="99">
        <f>SUMIFS(通讯通路门店!$AD:$AD,通讯通路门店!$S:$S,$G1761)</f>
        <v>0</v>
      </c>
      <c r="BL1761" s="99">
        <f>SUMIFS(通讯通路门店!$AE:$AE,通讯通路门店!$S:$S,$G1761)</f>
        <v>0</v>
      </c>
      <c r="BM1761" s="99">
        <f>SUMIFS(通讯通路门店!$AF:$AF,通讯通路门店!$S:$S,$G1761)</f>
        <v>0</v>
      </c>
      <c r="BN1761" s="99">
        <f>SUMIFS(通讯通路门店!$AG:$AG,通讯通路门店!$S:$S,$G1761)</f>
        <v>0</v>
      </c>
      <c r="BO1761" s="99">
        <f>SUMIFS(通讯通路门店!$AH:$AH,通讯通路门店!$S:$S,$G1761)</f>
        <v>0</v>
      </c>
      <c r="BP1761" s="99">
        <f>SUMIFS(通讯通路门店!$AI:$AI,通讯通路门店!$S:$S,$G1761)</f>
        <v>0</v>
      </c>
      <c r="BQ1761" s="83"/>
    </row>
    <row r="1762" spans="1:69">
      <c r="A1762" s="99" t="str">
        <f>IFERROR(_xlfn.XLOOKUP($G1762,通讯通路门店!$S$4:$S$993931,通讯通路门店!$A$4:$A$993931,0,0),"")</f>
        <v>海南省</v>
      </c>
      <c r="B1762" s="99" t="str">
        <f>IFERROR(_xlfn.XLOOKUP($G1762,通讯通路门店!$S$4:$S$993931,通讯通路门店!$B$4:$B$993931,0,0),"")</f>
        <v>东方市</v>
      </c>
      <c r="C1762" s="99" t="str">
        <f>IFERROR(_xlfn.XLOOKUP($G1762,通讯通路门店!$S$4:$S$993931,通讯通路门店!$C$4:$C$993931,0,0),"")</f>
        <v>东方市</v>
      </c>
      <c r="D1762" s="99" t="str">
        <f>IFERROR(_xlfn.XLOOKUP($G1762,通讯通路门店!$S$4:$S$993931,通讯通路门店!$D$4:$D$993931,0,0),"")</f>
        <v>八所镇</v>
      </c>
      <c r="E1762" s="83"/>
      <c r="F1762" s="83"/>
      <c r="G1762" s="101"/>
      <c r="H1762" s="102">
        <f>IFERROR(_xlfn.XLOOKUP($G1762,通讯通路门店!$S$4:$S$993931,通讯通路门店!$R$4:$R$993931,0,0),"")</f>
        <v>0</v>
      </c>
      <c r="I1762" s="83"/>
      <c r="J1762" s="83"/>
      <c r="K1762" s="83"/>
      <c r="L1762" s="83"/>
      <c r="M1762" s="83"/>
      <c r="N1762" s="83"/>
      <c r="O1762" s="83"/>
      <c r="P1762" s="83"/>
      <c r="Q1762" s="83"/>
      <c r="R1762" s="83"/>
      <c r="S1762" s="83"/>
      <c r="T1762" s="83"/>
      <c r="U1762" s="99">
        <f>COUNTIF(通讯通路门店!$S:$S,$G1762)</f>
        <v>0</v>
      </c>
      <c r="V1762" s="99">
        <f>COUNTIFS(通讯通路门店!$S:$S,$G1762,通讯通路门店!$J:$J,"综合卖场")</f>
        <v>0</v>
      </c>
      <c r="W1762" s="99">
        <f>SUMIFS(通讯通路门店!$AJ:$AJ,通讯通路门店!$S:$S,通讯客户沙盘!$G1762)</f>
        <v>0</v>
      </c>
      <c r="X1762" s="99">
        <f t="shared" si="135"/>
        <v>0</v>
      </c>
      <c r="Y1762" s="99">
        <f>COUNTIFS(通讯通路门店!$S:$S,$G1762,通讯通路门店!$J:$J,"荣耀体验店")+COUNTIFS(通讯通路门店!$S:$S,$G1762,通讯通路门店!$J:$J,"荣耀授权专卖店")</f>
        <v>0</v>
      </c>
      <c r="Z1762" s="99">
        <f>COUNTIFS(通讯通路门店!$S:$S,$G1762,通讯通路门店!$J:$J,"VIVO体验店")</f>
        <v>0</v>
      </c>
      <c r="AA1762" s="99">
        <f>COUNTIFS(通讯通路门店!$S:$S,$G1762,通讯通路门店!$J:$J,"OPPO体验店")</f>
        <v>0</v>
      </c>
      <c r="AB1762" s="99">
        <f>COUNTIFS(通讯通路门店!$S:$S,$G1762,通讯通路门店!$J:$J,"华为授权体验店")+COUNTIFS(通讯通路门店!$S:$S,$G1762,通讯通路门店!$J:$J,"华为堡垒店")</f>
        <v>0</v>
      </c>
      <c r="AC1762" s="99">
        <f>COUNTIFS(通讯通路门店!$S:$S,$G1762,通讯通路门店!$J:$J,"小米体验店")</f>
        <v>0</v>
      </c>
      <c r="AD1762" s="99">
        <f>COUNTIFS(通讯通路门店!$S:$S,$G1762,通讯通路门店!$J:$J,"苹果体验店")</f>
        <v>0</v>
      </c>
      <c r="AE1762" s="99">
        <f>COUNTIFS(通讯通路门店!$S:$S,$G1762,通讯通路门店!$J:$J,"其他品牌专卖店")</f>
        <v>0</v>
      </c>
      <c r="AF1762" s="99">
        <f>SUMIFS(通讯通路门店!$BI:$BI,通讯通路门店!$S:$S,$G1762)</f>
        <v>0</v>
      </c>
      <c r="AG1762" s="99">
        <f>SUMIFS(通讯通路门店!$BH:$BH,通讯通路门店!$S:$S,$G1762)</f>
        <v>0</v>
      </c>
      <c r="AH1762" s="99">
        <f t="shared" si="136"/>
        <v>0</v>
      </c>
      <c r="AI1762" s="99">
        <f>SUMIFS(通讯通路门店!$BB:$BB,通讯通路门店!$S:$S,$G1762)</f>
        <v>0</v>
      </c>
      <c r="AJ1762" s="99">
        <f>SUMIFS(通讯通路门店!$BE:$BE,通讯通路门店!$S:$S,$G1762)</f>
        <v>0</v>
      </c>
      <c r="AK1762" s="99">
        <f>SUMIFS(通讯通路门店!$BG:$BG,通讯通路门店!$S:$S,$G1762)</f>
        <v>0</v>
      </c>
      <c r="AL1762" s="99">
        <f>SUMIFS(通讯通路门店!$BC:$BC,通讯通路门店!$S:$S,$G1762)</f>
        <v>0</v>
      </c>
      <c r="AM1762" s="99">
        <f>SUMIFS(通讯通路门店!$BD:$BD,通讯通路门店!$S:$S,$G1762)</f>
        <v>0</v>
      </c>
      <c r="AN1762" s="99">
        <f>SUMIFS(通讯通路门店!$BF:$BF,通讯通路门店!$S:$S,$G1762)</f>
        <v>0</v>
      </c>
      <c r="AO1762" s="99">
        <f t="shared" si="137"/>
        <v>0</v>
      </c>
      <c r="AP1762" s="99">
        <f>SUMIFS(通讯通路门店!$K:$K,通讯通路门店!$S:$S,$G1762)</f>
        <v>0</v>
      </c>
      <c r="AQ1762" s="83"/>
      <c r="AR1762" s="99">
        <f>SUMIFS(通讯通路门店!$T:$T,通讯通路门店!$S:$S,$G1762)</f>
        <v>0</v>
      </c>
      <c r="AS1762" s="99">
        <f>SUMIFS(通讯通路门店!$U:$U,通讯通路门店!$S:$S,$G1762)</f>
        <v>0</v>
      </c>
      <c r="AT1762" s="99">
        <f>SUMIFS(通讯通路门店!$V:$V,通讯通路门店!$S:$S,$G1762)</f>
        <v>0</v>
      </c>
      <c r="AU1762" s="99">
        <f>SUMIFS(通讯通路门店!$W:$W,通讯通路门店!$S:$S,$G1762)</f>
        <v>0</v>
      </c>
      <c r="AV1762" s="99">
        <f>SUMIFS(通讯通路门店!$Z:$Z,通讯通路门店!$S:$S,$G1762)</f>
        <v>0</v>
      </c>
      <c r="AW1762" s="99">
        <f>SUMIFS(通讯通路门店!$AB:$AB,通讯通路门店!$S:$S,$G1762)</f>
        <v>0</v>
      </c>
      <c r="AX1762" s="99">
        <f>SUMIFS(通讯通路门店!$X:$X,通讯通路门店!$S:$S,$G1762)</f>
        <v>0</v>
      </c>
      <c r="AY1762" s="99">
        <f>SUMIFS(通讯通路门店!$Y:$Y,通讯通路门店!$S:$S,$G1762)</f>
        <v>0</v>
      </c>
      <c r="AZ1762" s="99">
        <f>SUMIFS(通讯通路门店!$AA:$AA,通讯通路门店!$S:$S,$G1762)</f>
        <v>0</v>
      </c>
      <c r="BA1762" s="99">
        <f t="shared" si="138"/>
        <v>0</v>
      </c>
      <c r="BB1762" s="99">
        <f t="shared" si="139"/>
        <v>0</v>
      </c>
      <c r="BC1762" s="99">
        <f>SUMIFS(通讯通路门店!$W:$W,通讯通路门店!$S:$S,$G1762,通讯通路门店!$J:$J,"荣耀体验店")+SUMIFS(通讯通路门店!$W:$W,通讯通路门店!$S:$S,$G1762,通讯通路门店!$J:$J,"荣耀授权专卖店")</f>
        <v>0</v>
      </c>
      <c r="BD1762" s="99">
        <f>SUMIFS(通讯通路门店!$Z:$Z,通讯通路门店!$S:$S,$G1762,通讯通路门店!$J:$J,"VIVO体验店")</f>
        <v>0</v>
      </c>
      <c r="BE1762" s="99">
        <f>SUMIFS(通讯通路门店!$AB:$AB,通讯通路门店!$S:$S,$G1762,通讯通路门店!$J:$J,"OPPO体验店")</f>
        <v>0</v>
      </c>
      <c r="BF1762" s="99">
        <f>SUMIFS(通讯通路门店!$X:$X,通讯通路门店!$S:$S,$G1762,通讯通路门店!$J:$J,"华为授权体验店")+SUMIFS(通讯通路门店!$AA:$AA,通讯通路门店!$S:$S,$G1762,通讯通路门店!$J:$J,"华为堡垒店")</f>
        <v>0</v>
      </c>
      <c r="BG1762" s="99">
        <f>SUMIFS(通讯通路门店!$Y:$Y,通讯通路门店!$S:$S,$G1762,通讯通路门店!$J:$J,"小米体验店")</f>
        <v>0</v>
      </c>
      <c r="BH1762" s="99">
        <f>SUMIFS(通讯通路门店!$AA:$AA,通讯通路门店!$S:$S,$G1762,通讯通路门店!$J:$J,"苹果体验店")</f>
        <v>0</v>
      </c>
      <c r="BI1762" s="99">
        <f>SUMIFS(通讯通路门店!$K:$K,通讯通路门店!$S:$S,$G1762,通讯通路门店!$J:$J,"其他品牌专卖店")</f>
        <v>0</v>
      </c>
      <c r="BJ1762" s="99">
        <f>SUMIFS(通讯通路门店!$AC:$AC,通讯通路门店!$S:$S,$G1762)</f>
        <v>0</v>
      </c>
      <c r="BK1762" s="99">
        <f>SUMIFS(通讯通路门店!$AD:$AD,通讯通路门店!$S:$S,$G1762)</f>
        <v>0</v>
      </c>
      <c r="BL1762" s="99">
        <f>SUMIFS(通讯通路门店!$AE:$AE,通讯通路门店!$S:$S,$G1762)</f>
        <v>0</v>
      </c>
      <c r="BM1762" s="99">
        <f>SUMIFS(通讯通路门店!$AF:$AF,通讯通路门店!$S:$S,$G1762)</f>
        <v>0</v>
      </c>
      <c r="BN1762" s="99">
        <f>SUMIFS(通讯通路门店!$AG:$AG,通讯通路门店!$S:$S,$G1762)</f>
        <v>0</v>
      </c>
      <c r="BO1762" s="99">
        <f>SUMIFS(通讯通路门店!$AH:$AH,通讯通路门店!$S:$S,$G1762)</f>
        <v>0</v>
      </c>
      <c r="BP1762" s="99">
        <f>SUMIFS(通讯通路门店!$AI:$AI,通讯通路门店!$S:$S,$G1762)</f>
        <v>0</v>
      </c>
      <c r="BQ1762" s="83"/>
    </row>
    <row r="1763" spans="1:69">
      <c r="A1763" s="99" t="str">
        <f>IFERROR(_xlfn.XLOOKUP($G1763,通讯通路门店!$S$4:$S$993931,通讯通路门店!$A$4:$A$993931,0,0),"")</f>
        <v>海南省</v>
      </c>
      <c r="B1763" s="99" t="str">
        <f>IFERROR(_xlfn.XLOOKUP($G1763,通讯通路门店!$S$4:$S$993931,通讯通路门店!$B$4:$B$993931,0,0),"")</f>
        <v>东方市</v>
      </c>
      <c r="C1763" s="99" t="str">
        <f>IFERROR(_xlfn.XLOOKUP($G1763,通讯通路门店!$S$4:$S$993931,通讯通路门店!$C$4:$C$993931,0,0),"")</f>
        <v>东方市</v>
      </c>
      <c r="D1763" s="99" t="str">
        <f>IFERROR(_xlfn.XLOOKUP($G1763,通讯通路门店!$S$4:$S$993931,通讯通路门店!$D$4:$D$993931,0,0),"")</f>
        <v>八所镇</v>
      </c>
      <c r="E1763" s="83"/>
      <c r="F1763" s="83"/>
      <c r="G1763" s="101"/>
      <c r="H1763" s="102">
        <f>IFERROR(_xlfn.XLOOKUP($G1763,通讯通路门店!$S$4:$S$993931,通讯通路门店!$R$4:$R$993931,0,0),"")</f>
        <v>0</v>
      </c>
      <c r="I1763" s="83"/>
      <c r="J1763" s="83"/>
      <c r="K1763" s="83"/>
      <c r="L1763" s="83"/>
      <c r="M1763" s="83"/>
      <c r="N1763" s="83"/>
      <c r="O1763" s="83"/>
      <c r="P1763" s="83"/>
      <c r="Q1763" s="83"/>
      <c r="R1763" s="83"/>
      <c r="S1763" s="83"/>
      <c r="T1763" s="83"/>
      <c r="U1763" s="99">
        <f>COUNTIF(通讯通路门店!$S:$S,$G1763)</f>
        <v>0</v>
      </c>
      <c r="V1763" s="99">
        <f>COUNTIFS(通讯通路门店!$S:$S,$G1763,通讯通路门店!$J:$J,"综合卖场")</f>
        <v>0</v>
      </c>
      <c r="W1763" s="99">
        <f>SUMIFS(通讯通路门店!$AJ:$AJ,通讯通路门店!$S:$S,通讯客户沙盘!$G1763)</f>
        <v>0</v>
      </c>
      <c r="X1763" s="99">
        <f t="shared" si="135"/>
        <v>0</v>
      </c>
      <c r="Y1763" s="99">
        <f>COUNTIFS(通讯通路门店!$S:$S,$G1763,通讯通路门店!$J:$J,"荣耀体验店")+COUNTIFS(通讯通路门店!$S:$S,$G1763,通讯通路门店!$J:$J,"荣耀授权专卖店")</f>
        <v>0</v>
      </c>
      <c r="Z1763" s="99">
        <f>COUNTIFS(通讯通路门店!$S:$S,$G1763,通讯通路门店!$J:$J,"VIVO体验店")</f>
        <v>0</v>
      </c>
      <c r="AA1763" s="99">
        <f>COUNTIFS(通讯通路门店!$S:$S,$G1763,通讯通路门店!$J:$J,"OPPO体验店")</f>
        <v>0</v>
      </c>
      <c r="AB1763" s="99">
        <f>COUNTIFS(通讯通路门店!$S:$S,$G1763,通讯通路门店!$J:$J,"华为授权体验店")+COUNTIFS(通讯通路门店!$S:$S,$G1763,通讯通路门店!$J:$J,"华为堡垒店")</f>
        <v>0</v>
      </c>
      <c r="AC1763" s="99">
        <f>COUNTIFS(通讯通路门店!$S:$S,$G1763,通讯通路门店!$J:$J,"小米体验店")</f>
        <v>0</v>
      </c>
      <c r="AD1763" s="99">
        <f>COUNTIFS(通讯通路门店!$S:$S,$G1763,通讯通路门店!$J:$J,"苹果体验店")</f>
        <v>0</v>
      </c>
      <c r="AE1763" s="99">
        <f>COUNTIFS(通讯通路门店!$S:$S,$G1763,通讯通路门店!$J:$J,"其他品牌专卖店")</f>
        <v>0</v>
      </c>
      <c r="AF1763" s="99">
        <f>SUMIFS(通讯通路门店!$BI:$BI,通讯通路门店!$S:$S,$G1763)</f>
        <v>0</v>
      </c>
      <c r="AG1763" s="99">
        <f>SUMIFS(通讯通路门店!$BH:$BH,通讯通路门店!$S:$S,$G1763)</f>
        <v>0</v>
      </c>
      <c r="AH1763" s="99">
        <f t="shared" si="136"/>
        <v>0</v>
      </c>
      <c r="AI1763" s="99">
        <f>SUMIFS(通讯通路门店!$BB:$BB,通讯通路门店!$S:$S,$G1763)</f>
        <v>0</v>
      </c>
      <c r="AJ1763" s="99">
        <f>SUMIFS(通讯通路门店!$BE:$BE,通讯通路门店!$S:$S,$G1763)</f>
        <v>0</v>
      </c>
      <c r="AK1763" s="99">
        <f>SUMIFS(通讯通路门店!$BG:$BG,通讯通路门店!$S:$S,$G1763)</f>
        <v>0</v>
      </c>
      <c r="AL1763" s="99">
        <f>SUMIFS(通讯通路门店!$BC:$BC,通讯通路门店!$S:$S,$G1763)</f>
        <v>0</v>
      </c>
      <c r="AM1763" s="99">
        <f>SUMIFS(通讯通路门店!$BD:$BD,通讯通路门店!$S:$S,$G1763)</f>
        <v>0</v>
      </c>
      <c r="AN1763" s="99">
        <f>SUMIFS(通讯通路门店!$BF:$BF,通讯通路门店!$S:$S,$G1763)</f>
        <v>0</v>
      </c>
      <c r="AO1763" s="99">
        <f t="shared" si="137"/>
        <v>0</v>
      </c>
      <c r="AP1763" s="99">
        <f>SUMIFS(通讯通路门店!$K:$K,通讯通路门店!$S:$S,$G1763)</f>
        <v>0</v>
      </c>
      <c r="AQ1763" s="83"/>
      <c r="AR1763" s="99">
        <f>SUMIFS(通讯通路门店!$T:$T,通讯通路门店!$S:$S,$G1763)</f>
        <v>0</v>
      </c>
      <c r="AS1763" s="99">
        <f>SUMIFS(通讯通路门店!$U:$U,通讯通路门店!$S:$S,$G1763)</f>
        <v>0</v>
      </c>
      <c r="AT1763" s="99">
        <f>SUMIFS(通讯通路门店!$V:$V,通讯通路门店!$S:$S,$G1763)</f>
        <v>0</v>
      </c>
      <c r="AU1763" s="99">
        <f>SUMIFS(通讯通路门店!$W:$W,通讯通路门店!$S:$S,$G1763)</f>
        <v>0</v>
      </c>
      <c r="AV1763" s="99">
        <f>SUMIFS(通讯通路门店!$Z:$Z,通讯通路门店!$S:$S,$G1763)</f>
        <v>0</v>
      </c>
      <c r="AW1763" s="99">
        <f>SUMIFS(通讯通路门店!$AB:$AB,通讯通路门店!$S:$S,$G1763)</f>
        <v>0</v>
      </c>
      <c r="AX1763" s="99">
        <f>SUMIFS(通讯通路门店!$X:$X,通讯通路门店!$S:$S,$G1763)</f>
        <v>0</v>
      </c>
      <c r="AY1763" s="99">
        <f>SUMIFS(通讯通路门店!$Y:$Y,通讯通路门店!$S:$S,$G1763)</f>
        <v>0</v>
      </c>
      <c r="AZ1763" s="99">
        <f>SUMIFS(通讯通路门店!$AA:$AA,通讯通路门店!$S:$S,$G1763)</f>
        <v>0</v>
      </c>
      <c r="BA1763" s="99">
        <f t="shared" si="138"/>
        <v>0</v>
      </c>
      <c r="BB1763" s="99">
        <f t="shared" si="139"/>
        <v>0</v>
      </c>
      <c r="BC1763" s="99">
        <f>SUMIFS(通讯通路门店!$W:$W,通讯通路门店!$S:$S,$G1763,通讯通路门店!$J:$J,"荣耀体验店")+SUMIFS(通讯通路门店!$W:$W,通讯通路门店!$S:$S,$G1763,通讯通路门店!$J:$J,"荣耀授权专卖店")</f>
        <v>0</v>
      </c>
      <c r="BD1763" s="99">
        <f>SUMIFS(通讯通路门店!$Z:$Z,通讯通路门店!$S:$S,$G1763,通讯通路门店!$J:$J,"VIVO体验店")</f>
        <v>0</v>
      </c>
      <c r="BE1763" s="99">
        <f>SUMIFS(通讯通路门店!$AB:$AB,通讯通路门店!$S:$S,$G1763,通讯通路门店!$J:$J,"OPPO体验店")</f>
        <v>0</v>
      </c>
      <c r="BF1763" s="99">
        <f>SUMIFS(通讯通路门店!$X:$X,通讯通路门店!$S:$S,$G1763,通讯通路门店!$J:$J,"华为授权体验店")+SUMIFS(通讯通路门店!$AA:$AA,通讯通路门店!$S:$S,$G1763,通讯通路门店!$J:$J,"华为堡垒店")</f>
        <v>0</v>
      </c>
      <c r="BG1763" s="99">
        <f>SUMIFS(通讯通路门店!$Y:$Y,通讯通路门店!$S:$S,$G1763,通讯通路门店!$J:$J,"小米体验店")</f>
        <v>0</v>
      </c>
      <c r="BH1763" s="99">
        <f>SUMIFS(通讯通路门店!$AA:$AA,通讯通路门店!$S:$S,$G1763,通讯通路门店!$J:$J,"苹果体验店")</f>
        <v>0</v>
      </c>
      <c r="BI1763" s="99">
        <f>SUMIFS(通讯通路门店!$K:$K,通讯通路门店!$S:$S,$G1763,通讯通路门店!$J:$J,"其他品牌专卖店")</f>
        <v>0</v>
      </c>
      <c r="BJ1763" s="99">
        <f>SUMIFS(通讯通路门店!$AC:$AC,通讯通路门店!$S:$S,$G1763)</f>
        <v>0</v>
      </c>
      <c r="BK1763" s="99">
        <f>SUMIFS(通讯通路门店!$AD:$AD,通讯通路门店!$S:$S,$G1763)</f>
        <v>0</v>
      </c>
      <c r="BL1763" s="99">
        <f>SUMIFS(通讯通路门店!$AE:$AE,通讯通路门店!$S:$S,$G1763)</f>
        <v>0</v>
      </c>
      <c r="BM1763" s="99">
        <f>SUMIFS(通讯通路门店!$AF:$AF,通讯通路门店!$S:$S,$G1763)</f>
        <v>0</v>
      </c>
      <c r="BN1763" s="99">
        <f>SUMIFS(通讯通路门店!$AG:$AG,通讯通路门店!$S:$S,$G1763)</f>
        <v>0</v>
      </c>
      <c r="BO1763" s="99">
        <f>SUMIFS(通讯通路门店!$AH:$AH,通讯通路门店!$S:$S,$G1763)</f>
        <v>0</v>
      </c>
      <c r="BP1763" s="99">
        <f>SUMIFS(通讯通路门店!$AI:$AI,通讯通路门店!$S:$S,$G1763)</f>
        <v>0</v>
      </c>
      <c r="BQ1763" s="83"/>
    </row>
    <row r="1764" spans="1:69">
      <c r="A1764" s="99" t="str">
        <f>IFERROR(_xlfn.XLOOKUP($G1764,通讯通路门店!$S$4:$S$993931,通讯通路门店!$A$4:$A$993931,0,0),"")</f>
        <v>海南省</v>
      </c>
      <c r="B1764" s="99" t="str">
        <f>IFERROR(_xlfn.XLOOKUP($G1764,通讯通路门店!$S$4:$S$993931,通讯通路门店!$B$4:$B$993931,0,0),"")</f>
        <v>东方市</v>
      </c>
      <c r="C1764" s="99" t="str">
        <f>IFERROR(_xlfn.XLOOKUP($G1764,通讯通路门店!$S$4:$S$993931,通讯通路门店!$C$4:$C$993931,0,0),"")</f>
        <v>东方市</v>
      </c>
      <c r="D1764" s="99" t="str">
        <f>IFERROR(_xlfn.XLOOKUP($G1764,通讯通路门店!$S$4:$S$993931,通讯通路门店!$D$4:$D$993931,0,0),"")</f>
        <v>八所镇</v>
      </c>
      <c r="E1764" s="83"/>
      <c r="F1764" s="83"/>
      <c r="G1764" s="101"/>
      <c r="H1764" s="102">
        <f>IFERROR(_xlfn.XLOOKUP($G1764,通讯通路门店!$S$4:$S$993931,通讯通路门店!$R$4:$R$993931,0,0),"")</f>
        <v>0</v>
      </c>
      <c r="I1764" s="83"/>
      <c r="J1764" s="83"/>
      <c r="K1764" s="83"/>
      <c r="L1764" s="83"/>
      <c r="M1764" s="83"/>
      <c r="N1764" s="83"/>
      <c r="O1764" s="83"/>
      <c r="P1764" s="83"/>
      <c r="Q1764" s="83"/>
      <c r="R1764" s="83"/>
      <c r="S1764" s="83"/>
      <c r="T1764" s="83"/>
      <c r="U1764" s="99">
        <f>COUNTIF(通讯通路门店!$S:$S,$G1764)</f>
        <v>0</v>
      </c>
      <c r="V1764" s="99">
        <f>COUNTIFS(通讯通路门店!$S:$S,$G1764,通讯通路门店!$J:$J,"综合卖场")</f>
        <v>0</v>
      </c>
      <c r="W1764" s="99">
        <f>SUMIFS(通讯通路门店!$AJ:$AJ,通讯通路门店!$S:$S,通讯客户沙盘!$G1764)</f>
        <v>0</v>
      </c>
      <c r="X1764" s="99">
        <f t="shared" si="135"/>
        <v>0</v>
      </c>
      <c r="Y1764" s="99">
        <f>COUNTIFS(通讯通路门店!$S:$S,$G1764,通讯通路门店!$J:$J,"荣耀体验店")+COUNTIFS(通讯通路门店!$S:$S,$G1764,通讯通路门店!$J:$J,"荣耀授权专卖店")</f>
        <v>0</v>
      </c>
      <c r="Z1764" s="99">
        <f>COUNTIFS(通讯通路门店!$S:$S,$G1764,通讯通路门店!$J:$J,"VIVO体验店")</f>
        <v>0</v>
      </c>
      <c r="AA1764" s="99">
        <f>COUNTIFS(通讯通路门店!$S:$S,$G1764,通讯通路门店!$J:$J,"OPPO体验店")</f>
        <v>0</v>
      </c>
      <c r="AB1764" s="99">
        <f>COUNTIFS(通讯通路门店!$S:$S,$G1764,通讯通路门店!$J:$J,"华为授权体验店")+COUNTIFS(通讯通路门店!$S:$S,$G1764,通讯通路门店!$J:$J,"华为堡垒店")</f>
        <v>0</v>
      </c>
      <c r="AC1764" s="99">
        <f>COUNTIFS(通讯通路门店!$S:$S,$G1764,通讯通路门店!$J:$J,"小米体验店")</f>
        <v>0</v>
      </c>
      <c r="AD1764" s="99">
        <f>COUNTIFS(通讯通路门店!$S:$S,$G1764,通讯通路门店!$J:$J,"苹果体验店")</f>
        <v>0</v>
      </c>
      <c r="AE1764" s="99">
        <f>COUNTIFS(通讯通路门店!$S:$S,$G1764,通讯通路门店!$J:$J,"其他品牌专卖店")</f>
        <v>0</v>
      </c>
      <c r="AF1764" s="99">
        <f>SUMIFS(通讯通路门店!$BI:$BI,通讯通路门店!$S:$S,$G1764)</f>
        <v>0</v>
      </c>
      <c r="AG1764" s="99">
        <f>SUMIFS(通讯通路门店!$BH:$BH,通讯通路门店!$S:$S,$G1764)</f>
        <v>0</v>
      </c>
      <c r="AH1764" s="99">
        <f t="shared" si="136"/>
        <v>0</v>
      </c>
      <c r="AI1764" s="99">
        <f>SUMIFS(通讯通路门店!$BB:$BB,通讯通路门店!$S:$S,$G1764)</f>
        <v>0</v>
      </c>
      <c r="AJ1764" s="99">
        <f>SUMIFS(通讯通路门店!$BE:$BE,通讯通路门店!$S:$S,$G1764)</f>
        <v>0</v>
      </c>
      <c r="AK1764" s="99">
        <f>SUMIFS(通讯通路门店!$BG:$BG,通讯通路门店!$S:$S,$G1764)</f>
        <v>0</v>
      </c>
      <c r="AL1764" s="99">
        <f>SUMIFS(通讯通路门店!$BC:$BC,通讯通路门店!$S:$S,$G1764)</f>
        <v>0</v>
      </c>
      <c r="AM1764" s="99">
        <f>SUMIFS(通讯通路门店!$BD:$BD,通讯通路门店!$S:$S,$G1764)</f>
        <v>0</v>
      </c>
      <c r="AN1764" s="99">
        <f>SUMIFS(通讯通路门店!$BF:$BF,通讯通路门店!$S:$S,$G1764)</f>
        <v>0</v>
      </c>
      <c r="AO1764" s="99">
        <f t="shared" si="137"/>
        <v>0</v>
      </c>
      <c r="AP1764" s="99">
        <f>SUMIFS(通讯通路门店!$K:$K,通讯通路门店!$S:$S,$G1764)</f>
        <v>0</v>
      </c>
      <c r="AQ1764" s="83"/>
      <c r="AR1764" s="99">
        <f>SUMIFS(通讯通路门店!$T:$T,通讯通路门店!$S:$S,$G1764)</f>
        <v>0</v>
      </c>
      <c r="AS1764" s="99">
        <f>SUMIFS(通讯通路门店!$U:$U,通讯通路门店!$S:$S,$G1764)</f>
        <v>0</v>
      </c>
      <c r="AT1764" s="99">
        <f>SUMIFS(通讯通路门店!$V:$V,通讯通路门店!$S:$S,$G1764)</f>
        <v>0</v>
      </c>
      <c r="AU1764" s="99">
        <f>SUMIFS(通讯通路门店!$W:$W,通讯通路门店!$S:$S,$G1764)</f>
        <v>0</v>
      </c>
      <c r="AV1764" s="99">
        <f>SUMIFS(通讯通路门店!$Z:$Z,通讯通路门店!$S:$S,$G1764)</f>
        <v>0</v>
      </c>
      <c r="AW1764" s="99">
        <f>SUMIFS(通讯通路门店!$AB:$AB,通讯通路门店!$S:$S,$G1764)</f>
        <v>0</v>
      </c>
      <c r="AX1764" s="99">
        <f>SUMIFS(通讯通路门店!$X:$X,通讯通路门店!$S:$S,$G1764)</f>
        <v>0</v>
      </c>
      <c r="AY1764" s="99">
        <f>SUMIFS(通讯通路门店!$Y:$Y,通讯通路门店!$S:$S,$G1764)</f>
        <v>0</v>
      </c>
      <c r="AZ1764" s="99">
        <f>SUMIFS(通讯通路门店!$AA:$AA,通讯通路门店!$S:$S,$G1764)</f>
        <v>0</v>
      </c>
      <c r="BA1764" s="99">
        <f t="shared" si="138"/>
        <v>0</v>
      </c>
      <c r="BB1764" s="99">
        <f t="shared" si="139"/>
        <v>0</v>
      </c>
      <c r="BC1764" s="99">
        <f>SUMIFS(通讯通路门店!$W:$W,通讯通路门店!$S:$S,$G1764,通讯通路门店!$J:$J,"荣耀体验店")+SUMIFS(通讯通路门店!$W:$W,通讯通路门店!$S:$S,$G1764,通讯通路门店!$J:$J,"荣耀授权专卖店")</f>
        <v>0</v>
      </c>
      <c r="BD1764" s="99">
        <f>SUMIFS(通讯通路门店!$Z:$Z,通讯通路门店!$S:$S,$G1764,通讯通路门店!$J:$J,"VIVO体验店")</f>
        <v>0</v>
      </c>
      <c r="BE1764" s="99">
        <f>SUMIFS(通讯通路门店!$AB:$AB,通讯通路门店!$S:$S,$G1764,通讯通路门店!$J:$J,"OPPO体验店")</f>
        <v>0</v>
      </c>
      <c r="BF1764" s="99">
        <f>SUMIFS(通讯通路门店!$X:$X,通讯通路门店!$S:$S,$G1764,通讯通路门店!$J:$J,"华为授权体验店")+SUMIFS(通讯通路门店!$AA:$AA,通讯通路门店!$S:$S,$G1764,通讯通路门店!$J:$J,"华为堡垒店")</f>
        <v>0</v>
      </c>
      <c r="BG1764" s="99">
        <f>SUMIFS(通讯通路门店!$Y:$Y,通讯通路门店!$S:$S,$G1764,通讯通路门店!$J:$J,"小米体验店")</f>
        <v>0</v>
      </c>
      <c r="BH1764" s="99">
        <f>SUMIFS(通讯通路门店!$AA:$AA,通讯通路门店!$S:$S,$G1764,通讯通路门店!$J:$J,"苹果体验店")</f>
        <v>0</v>
      </c>
      <c r="BI1764" s="99">
        <f>SUMIFS(通讯通路门店!$K:$K,通讯通路门店!$S:$S,$G1764,通讯通路门店!$J:$J,"其他品牌专卖店")</f>
        <v>0</v>
      </c>
      <c r="BJ1764" s="99">
        <f>SUMIFS(通讯通路门店!$AC:$AC,通讯通路门店!$S:$S,$G1764)</f>
        <v>0</v>
      </c>
      <c r="BK1764" s="99">
        <f>SUMIFS(通讯通路门店!$AD:$AD,通讯通路门店!$S:$S,$G1764)</f>
        <v>0</v>
      </c>
      <c r="BL1764" s="99">
        <f>SUMIFS(通讯通路门店!$AE:$AE,通讯通路门店!$S:$S,$G1764)</f>
        <v>0</v>
      </c>
      <c r="BM1764" s="99">
        <f>SUMIFS(通讯通路门店!$AF:$AF,通讯通路门店!$S:$S,$G1764)</f>
        <v>0</v>
      </c>
      <c r="BN1764" s="99">
        <f>SUMIFS(通讯通路门店!$AG:$AG,通讯通路门店!$S:$S,$G1764)</f>
        <v>0</v>
      </c>
      <c r="BO1764" s="99">
        <f>SUMIFS(通讯通路门店!$AH:$AH,通讯通路门店!$S:$S,$G1764)</f>
        <v>0</v>
      </c>
      <c r="BP1764" s="99">
        <f>SUMIFS(通讯通路门店!$AI:$AI,通讯通路门店!$S:$S,$G1764)</f>
        <v>0</v>
      </c>
      <c r="BQ1764" s="83"/>
    </row>
    <row r="1765" spans="1:69">
      <c r="A1765" s="99" t="str">
        <f>IFERROR(_xlfn.XLOOKUP($G1765,通讯通路门店!$S$4:$S$993931,通讯通路门店!$A$4:$A$993931,0,0),"")</f>
        <v>海南省</v>
      </c>
      <c r="B1765" s="99" t="str">
        <f>IFERROR(_xlfn.XLOOKUP($G1765,通讯通路门店!$S$4:$S$993931,通讯通路门店!$B$4:$B$993931,0,0),"")</f>
        <v>东方市</v>
      </c>
      <c r="C1765" s="99" t="str">
        <f>IFERROR(_xlfn.XLOOKUP($G1765,通讯通路门店!$S$4:$S$993931,通讯通路门店!$C$4:$C$993931,0,0),"")</f>
        <v>东方市</v>
      </c>
      <c r="D1765" s="99" t="str">
        <f>IFERROR(_xlfn.XLOOKUP($G1765,通讯通路门店!$S$4:$S$993931,通讯通路门店!$D$4:$D$993931,0,0),"")</f>
        <v>八所镇</v>
      </c>
      <c r="E1765" s="83"/>
      <c r="F1765" s="83"/>
      <c r="G1765" s="101"/>
      <c r="H1765" s="102">
        <f>IFERROR(_xlfn.XLOOKUP($G1765,通讯通路门店!$S$4:$S$993931,通讯通路门店!$R$4:$R$993931,0,0),"")</f>
        <v>0</v>
      </c>
      <c r="I1765" s="83"/>
      <c r="J1765" s="83"/>
      <c r="K1765" s="83"/>
      <c r="L1765" s="83"/>
      <c r="M1765" s="83"/>
      <c r="N1765" s="83"/>
      <c r="O1765" s="83"/>
      <c r="P1765" s="83"/>
      <c r="Q1765" s="83"/>
      <c r="R1765" s="83"/>
      <c r="S1765" s="83"/>
      <c r="T1765" s="83"/>
      <c r="U1765" s="99">
        <f>COUNTIF(通讯通路门店!$S:$S,$G1765)</f>
        <v>0</v>
      </c>
      <c r="V1765" s="99">
        <f>COUNTIFS(通讯通路门店!$S:$S,$G1765,通讯通路门店!$J:$J,"综合卖场")</f>
        <v>0</v>
      </c>
      <c r="W1765" s="99">
        <f>SUMIFS(通讯通路门店!$AJ:$AJ,通讯通路门店!$S:$S,通讯客户沙盘!$G1765)</f>
        <v>0</v>
      </c>
      <c r="X1765" s="99">
        <f t="shared" si="135"/>
        <v>0</v>
      </c>
      <c r="Y1765" s="99">
        <f>COUNTIFS(通讯通路门店!$S:$S,$G1765,通讯通路门店!$J:$J,"荣耀体验店")+COUNTIFS(通讯通路门店!$S:$S,$G1765,通讯通路门店!$J:$J,"荣耀授权专卖店")</f>
        <v>0</v>
      </c>
      <c r="Z1765" s="99">
        <f>COUNTIFS(通讯通路门店!$S:$S,$G1765,通讯通路门店!$J:$J,"VIVO体验店")</f>
        <v>0</v>
      </c>
      <c r="AA1765" s="99">
        <f>COUNTIFS(通讯通路门店!$S:$S,$G1765,通讯通路门店!$J:$J,"OPPO体验店")</f>
        <v>0</v>
      </c>
      <c r="AB1765" s="99">
        <f>COUNTIFS(通讯通路门店!$S:$S,$G1765,通讯通路门店!$J:$J,"华为授权体验店")+COUNTIFS(通讯通路门店!$S:$S,$G1765,通讯通路门店!$J:$J,"华为堡垒店")</f>
        <v>0</v>
      </c>
      <c r="AC1765" s="99">
        <f>COUNTIFS(通讯通路门店!$S:$S,$G1765,通讯通路门店!$J:$J,"小米体验店")</f>
        <v>0</v>
      </c>
      <c r="AD1765" s="99">
        <f>COUNTIFS(通讯通路门店!$S:$S,$G1765,通讯通路门店!$J:$J,"苹果体验店")</f>
        <v>0</v>
      </c>
      <c r="AE1765" s="99">
        <f>COUNTIFS(通讯通路门店!$S:$S,$G1765,通讯通路门店!$J:$J,"其他品牌专卖店")</f>
        <v>0</v>
      </c>
      <c r="AF1765" s="99">
        <f>SUMIFS(通讯通路门店!$BI:$BI,通讯通路门店!$S:$S,$G1765)</f>
        <v>0</v>
      </c>
      <c r="AG1765" s="99">
        <f>SUMIFS(通讯通路门店!$BH:$BH,通讯通路门店!$S:$S,$G1765)</f>
        <v>0</v>
      </c>
      <c r="AH1765" s="99">
        <f t="shared" si="136"/>
        <v>0</v>
      </c>
      <c r="AI1765" s="99">
        <f>SUMIFS(通讯通路门店!$BB:$BB,通讯通路门店!$S:$S,$G1765)</f>
        <v>0</v>
      </c>
      <c r="AJ1765" s="99">
        <f>SUMIFS(通讯通路门店!$BE:$BE,通讯通路门店!$S:$S,$G1765)</f>
        <v>0</v>
      </c>
      <c r="AK1765" s="99">
        <f>SUMIFS(通讯通路门店!$BG:$BG,通讯通路门店!$S:$S,$G1765)</f>
        <v>0</v>
      </c>
      <c r="AL1765" s="99">
        <f>SUMIFS(通讯通路门店!$BC:$BC,通讯通路门店!$S:$S,$G1765)</f>
        <v>0</v>
      </c>
      <c r="AM1765" s="99">
        <f>SUMIFS(通讯通路门店!$BD:$BD,通讯通路门店!$S:$S,$G1765)</f>
        <v>0</v>
      </c>
      <c r="AN1765" s="99">
        <f>SUMIFS(通讯通路门店!$BF:$BF,通讯通路门店!$S:$S,$G1765)</f>
        <v>0</v>
      </c>
      <c r="AO1765" s="99">
        <f t="shared" si="137"/>
        <v>0</v>
      </c>
      <c r="AP1765" s="99">
        <f>SUMIFS(通讯通路门店!$K:$K,通讯通路门店!$S:$S,$G1765)</f>
        <v>0</v>
      </c>
      <c r="AQ1765" s="83"/>
      <c r="AR1765" s="99">
        <f>SUMIFS(通讯通路门店!$T:$T,通讯通路门店!$S:$S,$G1765)</f>
        <v>0</v>
      </c>
      <c r="AS1765" s="99">
        <f>SUMIFS(通讯通路门店!$U:$U,通讯通路门店!$S:$S,$G1765)</f>
        <v>0</v>
      </c>
      <c r="AT1765" s="99">
        <f>SUMIFS(通讯通路门店!$V:$V,通讯通路门店!$S:$S,$G1765)</f>
        <v>0</v>
      </c>
      <c r="AU1765" s="99">
        <f>SUMIFS(通讯通路门店!$W:$W,通讯通路门店!$S:$S,$G1765)</f>
        <v>0</v>
      </c>
      <c r="AV1765" s="99">
        <f>SUMIFS(通讯通路门店!$Z:$Z,通讯通路门店!$S:$S,$G1765)</f>
        <v>0</v>
      </c>
      <c r="AW1765" s="99">
        <f>SUMIFS(通讯通路门店!$AB:$AB,通讯通路门店!$S:$S,$G1765)</f>
        <v>0</v>
      </c>
      <c r="AX1765" s="99">
        <f>SUMIFS(通讯通路门店!$X:$X,通讯通路门店!$S:$S,$G1765)</f>
        <v>0</v>
      </c>
      <c r="AY1765" s="99">
        <f>SUMIFS(通讯通路门店!$Y:$Y,通讯通路门店!$S:$S,$G1765)</f>
        <v>0</v>
      </c>
      <c r="AZ1765" s="99">
        <f>SUMIFS(通讯通路门店!$AA:$AA,通讯通路门店!$S:$S,$G1765)</f>
        <v>0</v>
      </c>
      <c r="BA1765" s="99">
        <f t="shared" si="138"/>
        <v>0</v>
      </c>
      <c r="BB1765" s="99">
        <f t="shared" si="139"/>
        <v>0</v>
      </c>
      <c r="BC1765" s="99">
        <f>SUMIFS(通讯通路门店!$W:$W,通讯通路门店!$S:$S,$G1765,通讯通路门店!$J:$J,"荣耀体验店")+SUMIFS(通讯通路门店!$W:$W,通讯通路门店!$S:$S,$G1765,通讯通路门店!$J:$J,"荣耀授权专卖店")</f>
        <v>0</v>
      </c>
      <c r="BD1765" s="99">
        <f>SUMIFS(通讯通路门店!$Z:$Z,通讯通路门店!$S:$S,$G1765,通讯通路门店!$J:$J,"VIVO体验店")</f>
        <v>0</v>
      </c>
      <c r="BE1765" s="99">
        <f>SUMIFS(通讯通路门店!$AB:$AB,通讯通路门店!$S:$S,$G1765,通讯通路门店!$J:$J,"OPPO体验店")</f>
        <v>0</v>
      </c>
      <c r="BF1765" s="99">
        <f>SUMIFS(通讯通路门店!$X:$X,通讯通路门店!$S:$S,$G1765,通讯通路门店!$J:$J,"华为授权体验店")+SUMIFS(通讯通路门店!$AA:$AA,通讯通路门店!$S:$S,$G1765,通讯通路门店!$J:$J,"华为堡垒店")</f>
        <v>0</v>
      </c>
      <c r="BG1765" s="99">
        <f>SUMIFS(通讯通路门店!$Y:$Y,通讯通路门店!$S:$S,$G1765,通讯通路门店!$J:$J,"小米体验店")</f>
        <v>0</v>
      </c>
      <c r="BH1765" s="99">
        <f>SUMIFS(通讯通路门店!$AA:$AA,通讯通路门店!$S:$S,$G1765,通讯通路门店!$J:$J,"苹果体验店")</f>
        <v>0</v>
      </c>
      <c r="BI1765" s="99">
        <f>SUMIFS(通讯通路门店!$K:$K,通讯通路门店!$S:$S,$G1765,通讯通路门店!$J:$J,"其他品牌专卖店")</f>
        <v>0</v>
      </c>
      <c r="BJ1765" s="99">
        <f>SUMIFS(通讯通路门店!$AC:$AC,通讯通路门店!$S:$S,$G1765)</f>
        <v>0</v>
      </c>
      <c r="BK1765" s="99">
        <f>SUMIFS(通讯通路门店!$AD:$AD,通讯通路门店!$S:$S,$G1765)</f>
        <v>0</v>
      </c>
      <c r="BL1765" s="99">
        <f>SUMIFS(通讯通路门店!$AE:$AE,通讯通路门店!$S:$S,$G1765)</f>
        <v>0</v>
      </c>
      <c r="BM1765" s="99">
        <f>SUMIFS(通讯通路门店!$AF:$AF,通讯通路门店!$S:$S,$G1765)</f>
        <v>0</v>
      </c>
      <c r="BN1765" s="99">
        <f>SUMIFS(通讯通路门店!$AG:$AG,通讯通路门店!$S:$S,$G1765)</f>
        <v>0</v>
      </c>
      <c r="BO1765" s="99">
        <f>SUMIFS(通讯通路门店!$AH:$AH,通讯通路门店!$S:$S,$G1765)</f>
        <v>0</v>
      </c>
      <c r="BP1765" s="99">
        <f>SUMIFS(通讯通路门店!$AI:$AI,通讯通路门店!$S:$S,$G1765)</f>
        <v>0</v>
      </c>
      <c r="BQ1765" s="83"/>
    </row>
    <row r="1766" spans="1:69">
      <c r="A1766" s="99" t="str">
        <f>IFERROR(_xlfn.XLOOKUP($G1766,通讯通路门店!$S$4:$S$993931,通讯通路门店!$A$4:$A$993931,0,0),"")</f>
        <v>海南省</v>
      </c>
      <c r="B1766" s="99" t="str">
        <f>IFERROR(_xlfn.XLOOKUP($G1766,通讯通路门店!$S$4:$S$993931,通讯通路门店!$B$4:$B$993931,0,0),"")</f>
        <v>东方市</v>
      </c>
      <c r="C1766" s="99" t="str">
        <f>IFERROR(_xlfn.XLOOKUP($G1766,通讯通路门店!$S$4:$S$993931,通讯通路门店!$C$4:$C$993931,0,0),"")</f>
        <v>东方市</v>
      </c>
      <c r="D1766" s="99" t="str">
        <f>IFERROR(_xlfn.XLOOKUP($G1766,通讯通路门店!$S$4:$S$993931,通讯通路门店!$D$4:$D$993931,0,0),"")</f>
        <v>八所镇</v>
      </c>
      <c r="E1766" s="83"/>
      <c r="F1766" s="83"/>
      <c r="G1766" s="101"/>
      <c r="H1766" s="102">
        <f>IFERROR(_xlfn.XLOOKUP($G1766,通讯通路门店!$S$4:$S$993931,通讯通路门店!$R$4:$R$993931,0,0),"")</f>
        <v>0</v>
      </c>
      <c r="I1766" s="83"/>
      <c r="J1766" s="83"/>
      <c r="K1766" s="83"/>
      <c r="L1766" s="83"/>
      <c r="M1766" s="83"/>
      <c r="N1766" s="83"/>
      <c r="O1766" s="83"/>
      <c r="P1766" s="83"/>
      <c r="Q1766" s="83"/>
      <c r="R1766" s="83"/>
      <c r="S1766" s="83"/>
      <c r="T1766" s="83"/>
      <c r="U1766" s="99">
        <f>COUNTIF(通讯通路门店!$S:$S,$G1766)</f>
        <v>0</v>
      </c>
      <c r="V1766" s="99">
        <f>COUNTIFS(通讯通路门店!$S:$S,$G1766,通讯通路门店!$J:$J,"综合卖场")</f>
        <v>0</v>
      </c>
      <c r="W1766" s="99">
        <f>SUMIFS(通讯通路门店!$AJ:$AJ,通讯通路门店!$S:$S,通讯客户沙盘!$G1766)</f>
        <v>0</v>
      </c>
      <c r="X1766" s="99">
        <f t="shared" si="135"/>
        <v>0</v>
      </c>
      <c r="Y1766" s="99">
        <f>COUNTIFS(通讯通路门店!$S:$S,$G1766,通讯通路门店!$J:$J,"荣耀体验店")+COUNTIFS(通讯通路门店!$S:$S,$G1766,通讯通路门店!$J:$J,"荣耀授权专卖店")</f>
        <v>0</v>
      </c>
      <c r="Z1766" s="99">
        <f>COUNTIFS(通讯通路门店!$S:$S,$G1766,通讯通路门店!$J:$J,"VIVO体验店")</f>
        <v>0</v>
      </c>
      <c r="AA1766" s="99">
        <f>COUNTIFS(通讯通路门店!$S:$S,$G1766,通讯通路门店!$J:$J,"OPPO体验店")</f>
        <v>0</v>
      </c>
      <c r="AB1766" s="99">
        <f>COUNTIFS(通讯通路门店!$S:$S,$G1766,通讯通路门店!$J:$J,"华为授权体验店")+COUNTIFS(通讯通路门店!$S:$S,$G1766,通讯通路门店!$J:$J,"华为堡垒店")</f>
        <v>0</v>
      </c>
      <c r="AC1766" s="99">
        <f>COUNTIFS(通讯通路门店!$S:$S,$G1766,通讯通路门店!$J:$J,"小米体验店")</f>
        <v>0</v>
      </c>
      <c r="AD1766" s="99">
        <f>COUNTIFS(通讯通路门店!$S:$S,$G1766,通讯通路门店!$J:$J,"苹果体验店")</f>
        <v>0</v>
      </c>
      <c r="AE1766" s="99">
        <f>COUNTIFS(通讯通路门店!$S:$S,$G1766,通讯通路门店!$J:$J,"其他品牌专卖店")</f>
        <v>0</v>
      </c>
      <c r="AF1766" s="99">
        <f>SUMIFS(通讯通路门店!$BI:$BI,通讯通路门店!$S:$S,$G1766)</f>
        <v>0</v>
      </c>
      <c r="AG1766" s="99">
        <f>SUMIFS(通讯通路门店!$BH:$BH,通讯通路门店!$S:$S,$G1766)</f>
        <v>0</v>
      </c>
      <c r="AH1766" s="99">
        <f t="shared" si="136"/>
        <v>0</v>
      </c>
      <c r="AI1766" s="99">
        <f>SUMIFS(通讯通路门店!$BB:$BB,通讯通路门店!$S:$S,$G1766)</f>
        <v>0</v>
      </c>
      <c r="AJ1766" s="99">
        <f>SUMIFS(通讯通路门店!$BE:$BE,通讯通路门店!$S:$S,$G1766)</f>
        <v>0</v>
      </c>
      <c r="AK1766" s="99">
        <f>SUMIFS(通讯通路门店!$BG:$BG,通讯通路门店!$S:$S,$G1766)</f>
        <v>0</v>
      </c>
      <c r="AL1766" s="99">
        <f>SUMIFS(通讯通路门店!$BC:$BC,通讯通路门店!$S:$S,$G1766)</f>
        <v>0</v>
      </c>
      <c r="AM1766" s="99">
        <f>SUMIFS(通讯通路门店!$BD:$BD,通讯通路门店!$S:$S,$G1766)</f>
        <v>0</v>
      </c>
      <c r="AN1766" s="99">
        <f>SUMIFS(通讯通路门店!$BF:$BF,通讯通路门店!$S:$S,$G1766)</f>
        <v>0</v>
      </c>
      <c r="AO1766" s="99">
        <f t="shared" si="137"/>
        <v>0</v>
      </c>
      <c r="AP1766" s="99">
        <f>SUMIFS(通讯通路门店!$K:$K,通讯通路门店!$S:$S,$G1766)</f>
        <v>0</v>
      </c>
      <c r="AQ1766" s="83"/>
      <c r="AR1766" s="99">
        <f>SUMIFS(通讯通路门店!$T:$T,通讯通路门店!$S:$S,$G1766)</f>
        <v>0</v>
      </c>
      <c r="AS1766" s="99">
        <f>SUMIFS(通讯通路门店!$U:$U,通讯通路门店!$S:$S,$G1766)</f>
        <v>0</v>
      </c>
      <c r="AT1766" s="99">
        <f>SUMIFS(通讯通路门店!$V:$V,通讯通路门店!$S:$S,$G1766)</f>
        <v>0</v>
      </c>
      <c r="AU1766" s="99">
        <f>SUMIFS(通讯通路门店!$W:$W,通讯通路门店!$S:$S,$G1766)</f>
        <v>0</v>
      </c>
      <c r="AV1766" s="99">
        <f>SUMIFS(通讯通路门店!$Z:$Z,通讯通路门店!$S:$S,$G1766)</f>
        <v>0</v>
      </c>
      <c r="AW1766" s="99">
        <f>SUMIFS(通讯通路门店!$AB:$AB,通讯通路门店!$S:$S,$G1766)</f>
        <v>0</v>
      </c>
      <c r="AX1766" s="99">
        <f>SUMIFS(通讯通路门店!$X:$X,通讯通路门店!$S:$S,$G1766)</f>
        <v>0</v>
      </c>
      <c r="AY1766" s="99">
        <f>SUMIFS(通讯通路门店!$Y:$Y,通讯通路门店!$S:$S,$G1766)</f>
        <v>0</v>
      </c>
      <c r="AZ1766" s="99">
        <f>SUMIFS(通讯通路门店!$AA:$AA,通讯通路门店!$S:$S,$G1766)</f>
        <v>0</v>
      </c>
      <c r="BA1766" s="99">
        <f t="shared" si="138"/>
        <v>0</v>
      </c>
      <c r="BB1766" s="99">
        <f t="shared" si="139"/>
        <v>0</v>
      </c>
      <c r="BC1766" s="99">
        <f>SUMIFS(通讯通路门店!$W:$W,通讯通路门店!$S:$S,$G1766,通讯通路门店!$J:$J,"荣耀体验店")+SUMIFS(通讯通路门店!$W:$W,通讯通路门店!$S:$S,$G1766,通讯通路门店!$J:$J,"荣耀授权专卖店")</f>
        <v>0</v>
      </c>
      <c r="BD1766" s="99">
        <f>SUMIFS(通讯通路门店!$Z:$Z,通讯通路门店!$S:$S,$G1766,通讯通路门店!$J:$J,"VIVO体验店")</f>
        <v>0</v>
      </c>
      <c r="BE1766" s="99">
        <f>SUMIFS(通讯通路门店!$AB:$AB,通讯通路门店!$S:$S,$G1766,通讯通路门店!$J:$J,"OPPO体验店")</f>
        <v>0</v>
      </c>
      <c r="BF1766" s="99">
        <f>SUMIFS(通讯通路门店!$X:$X,通讯通路门店!$S:$S,$G1766,通讯通路门店!$J:$J,"华为授权体验店")+SUMIFS(通讯通路门店!$AA:$AA,通讯通路门店!$S:$S,$G1766,通讯通路门店!$J:$J,"华为堡垒店")</f>
        <v>0</v>
      </c>
      <c r="BG1766" s="99">
        <f>SUMIFS(通讯通路门店!$Y:$Y,通讯通路门店!$S:$S,$G1766,通讯通路门店!$J:$J,"小米体验店")</f>
        <v>0</v>
      </c>
      <c r="BH1766" s="99">
        <f>SUMIFS(通讯通路门店!$AA:$AA,通讯通路门店!$S:$S,$G1766,通讯通路门店!$J:$J,"苹果体验店")</f>
        <v>0</v>
      </c>
      <c r="BI1766" s="99">
        <f>SUMIFS(通讯通路门店!$K:$K,通讯通路门店!$S:$S,$G1766,通讯通路门店!$J:$J,"其他品牌专卖店")</f>
        <v>0</v>
      </c>
      <c r="BJ1766" s="99">
        <f>SUMIFS(通讯通路门店!$AC:$AC,通讯通路门店!$S:$S,$G1766)</f>
        <v>0</v>
      </c>
      <c r="BK1766" s="99">
        <f>SUMIFS(通讯通路门店!$AD:$AD,通讯通路门店!$S:$S,$G1766)</f>
        <v>0</v>
      </c>
      <c r="BL1766" s="99">
        <f>SUMIFS(通讯通路门店!$AE:$AE,通讯通路门店!$S:$S,$G1766)</f>
        <v>0</v>
      </c>
      <c r="BM1766" s="99">
        <f>SUMIFS(通讯通路门店!$AF:$AF,通讯通路门店!$S:$S,$G1766)</f>
        <v>0</v>
      </c>
      <c r="BN1766" s="99">
        <f>SUMIFS(通讯通路门店!$AG:$AG,通讯通路门店!$S:$S,$G1766)</f>
        <v>0</v>
      </c>
      <c r="BO1766" s="99">
        <f>SUMIFS(通讯通路门店!$AH:$AH,通讯通路门店!$S:$S,$G1766)</f>
        <v>0</v>
      </c>
      <c r="BP1766" s="99">
        <f>SUMIFS(通讯通路门店!$AI:$AI,通讯通路门店!$S:$S,$G1766)</f>
        <v>0</v>
      </c>
      <c r="BQ1766" s="83"/>
    </row>
    <row r="1767" spans="1:69">
      <c r="A1767" s="99" t="str">
        <f>IFERROR(_xlfn.XLOOKUP($G1767,通讯通路门店!$S$4:$S$993931,通讯通路门店!$A$4:$A$993931,0,0),"")</f>
        <v>海南省</v>
      </c>
      <c r="B1767" s="99" t="str">
        <f>IFERROR(_xlfn.XLOOKUP($G1767,通讯通路门店!$S$4:$S$993931,通讯通路门店!$B$4:$B$993931,0,0),"")</f>
        <v>东方市</v>
      </c>
      <c r="C1767" s="99" t="str">
        <f>IFERROR(_xlfn.XLOOKUP($G1767,通讯通路门店!$S$4:$S$993931,通讯通路门店!$C$4:$C$993931,0,0),"")</f>
        <v>东方市</v>
      </c>
      <c r="D1767" s="99" t="str">
        <f>IFERROR(_xlfn.XLOOKUP($G1767,通讯通路门店!$S$4:$S$993931,通讯通路门店!$D$4:$D$993931,0,0),"")</f>
        <v>八所镇</v>
      </c>
      <c r="E1767" s="83"/>
      <c r="F1767" s="83"/>
      <c r="G1767" s="101"/>
      <c r="H1767" s="102">
        <f>IFERROR(_xlfn.XLOOKUP($G1767,通讯通路门店!$S$4:$S$993931,通讯通路门店!$R$4:$R$993931,0,0),"")</f>
        <v>0</v>
      </c>
      <c r="I1767" s="83"/>
      <c r="J1767" s="83"/>
      <c r="K1767" s="83"/>
      <c r="L1767" s="83"/>
      <c r="M1767" s="83"/>
      <c r="N1767" s="83"/>
      <c r="O1767" s="83"/>
      <c r="P1767" s="83"/>
      <c r="Q1767" s="83"/>
      <c r="R1767" s="83"/>
      <c r="S1767" s="83"/>
      <c r="T1767" s="83"/>
      <c r="U1767" s="99">
        <f>COUNTIF(通讯通路门店!$S:$S,$G1767)</f>
        <v>0</v>
      </c>
      <c r="V1767" s="99">
        <f>COUNTIFS(通讯通路门店!$S:$S,$G1767,通讯通路门店!$J:$J,"综合卖场")</f>
        <v>0</v>
      </c>
      <c r="W1767" s="99">
        <f>SUMIFS(通讯通路门店!$AJ:$AJ,通讯通路门店!$S:$S,通讯客户沙盘!$G1767)</f>
        <v>0</v>
      </c>
      <c r="X1767" s="99">
        <f t="shared" si="135"/>
        <v>0</v>
      </c>
      <c r="Y1767" s="99">
        <f>COUNTIFS(通讯通路门店!$S:$S,$G1767,通讯通路门店!$J:$J,"荣耀体验店")+COUNTIFS(通讯通路门店!$S:$S,$G1767,通讯通路门店!$J:$J,"荣耀授权专卖店")</f>
        <v>0</v>
      </c>
      <c r="Z1767" s="99">
        <f>COUNTIFS(通讯通路门店!$S:$S,$G1767,通讯通路门店!$J:$J,"VIVO体验店")</f>
        <v>0</v>
      </c>
      <c r="AA1767" s="99">
        <f>COUNTIFS(通讯通路门店!$S:$S,$G1767,通讯通路门店!$J:$J,"OPPO体验店")</f>
        <v>0</v>
      </c>
      <c r="AB1767" s="99">
        <f>COUNTIFS(通讯通路门店!$S:$S,$G1767,通讯通路门店!$J:$J,"华为授权体验店")+COUNTIFS(通讯通路门店!$S:$S,$G1767,通讯通路门店!$J:$J,"华为堡垒店")</f>
        <v>0</v>
      </c>
      <c r="AC1767" s="99">
        <f>COUNTIFS(通讯通路门店!$S:$S,$G1767,通讯通路门店!$J:$J,"小米体验店")</f>
        <v>0</v>
      </c>
      <c r="AD1767" s="99">
        <f>COUNTIFS(通讯通路门店!$S:$S,$G1767,通讯通路门店!$J:$J,"苹果体验店")</f>
        <v>0</v>
      </c>
      <c r="AE1767" s="99">
        <f>COUNTIFS(通讯通路门店!$S:$S,$G1767,通讯通路门店!$J:$J,"其他品牌专卖店")</f>
        <v>0</v>
      </c>
      <c r="AF1767" s="99">
        <f>SUMIFS(通讯通路门店!$BI:$BI,通讯通路门店!$S:$S,$G1767)</f>
        <v>0</v>
      </c>
      <c r="AG1767" s="99">
        <f>SUMIFS(通讯通路门店!$BH:$BH,通讯通路门店!$S:$S,$G1767)</f>
        <v>0</v>
      </c>
      <c r="AH1767" s="99">
        <f t="shared" si="136"/>
        <v>0</v>
      </c>
      <c r="AI1767" s="99">
        <f>SUMIFS(通讯通路门店!$BB:$BB,通讯通路门店!$S:$S,$G1767)</f>
        <v>0</v>
      </c>
      <c r="AJ1767" s="99">
        <f>SUMIFS(通讯通路门店!$BE:$BE,通讯通路门店!$S:$S,$G1767)</f>
        <v>0</v>
      </c>
      <c r="AK1767" s="99">
        <f>SUMIFS(通讯通路门店!$BG:$BG,通讯通路门店!$S:$S,$G1767)</f>
        <v>0</v>
      </c>
      <c r="AL1767" s="99">
        <f>SUMIFS(通讯通路门店!$BC:$BC,通讯通路门店!$S:$S,$G1767)</f>
        <v>0</v>
      </c>
      <c r="AM1767" s="99">
        <f>SUMIFS(通讯通路门店!$BD:$BD,通讯通路门店!$S:$S,$G1767)</f>
        <v>0</v>
      </c>
      <c r="AN1767" s="99">
        <f>SUMIFS(通讯通路门店!$BF:$BF,通讯通路门店!$S:$S,$G1767)</f>
        <v>0</v>
      </c>
      <c r="AO1767" s="99">
        <f t="shared" si="137"/>
        <v>0</v>
      </c>
      <c r="AP1767" s="99">
        <f>SUMIFS(通讯通路门店!$K:$K,通讯通路门店!$S:$S,$G1767)</f>
        <v>0</v>
      </c>
      <c r="AQ1767" s="83"/>
      <c r="AR1767" s="99">
        <f>SUMIFS(通讯通路门店!$T:$T,通讯通路门店!$S:$S,$G1767)</f>
        <v>0</v>
      </c>
      <c r="AS1767" s="99">
        <f>SUMIFS(通讯通路门店!$U:$U,通讯通路门店!$S:$S,$G1767)</f>
        <v>0</v>
      </c>
      <c r="AT1767" s="99">
        <f>SUMIFS(通讯通路门店!$V:$V,通讯通路门店!$S:$S,$G1767)</f>
        <v>0</v>
      </c>
      <c r="AU1767" s="99">
        <f>SUMIFS(通讯通路门店!$W:$W,通讯通路门店!$S:$S,$G1767)</f>
        <v>0</v>
      </c>
      <c r="AV1767" s="99">
        <f>SUMIFS(通讯通路门店!$Z:$Z,通讯通路门店!$S:$S,$G1767)</f>
        <v>0</v>
      </c>
      <c r="AW1767" s="99">
        <f>SUMIFS(通讯通路门店!$AB:$AB,通讯通路门店!$S:$S,$G1767)</f>
        <v>0</v>
      </c>
      <c r="AX1767" s="99">
        <f>SUMIFS(通讯通路门店!$X:$X,通讯通路门店!$S:$S,$G1767)</f>
        <v>0</v>
      </c>
      <c r="AY1767" s="99">
        <f>SUMIFS(通讯通路门店!$Y:$Y,通讯通路门店!$S:$S,$G1767)</f>
        <v>0</v>
      </c>
      <c r="AZ1767" s="99">
        <f>SUMIFS(通讯通路门店!$AA:$AA,通讯通路门店!$S:$S,$G1767)</f>
        <v>0</v>
      </c>
      <c r="BA1767" s="99">
        <f t="shared" si="138"/>
        <v>0</v>
      </c>
      <c r="BB1767" s="99">
        <f t="shared" si="139"/>
        <v>0</v>
      </c>
      <c r="BC1767" s="99">
        <f>SUMIFS(通讯通路门店!$W:$W,通讯通路门店!$S:$S,$G1767,通讯通路门店!$J:$J,"荣耀体验店")+SUMIFS(通讯通路门店!$W:$W,通讯通路门店!$S:$S,$G1767,通讯通路门店!$J:$J,"荣耀授权专卖店")</f>
        <v>0</v>
      </c>
      <c r="BD1767" s="99">
        <f>SUMIFS(通讯通路门店!$Z:$Z,通讯通路门店!$S:$S,$G1767,通讯通路门店!$J:$J,"VIVO体验店")</f>
        <v>0</v>
      </c>
      <c r="BE1767" s="99">
        <f>SUMIFS(通讯通路门店!$AB:$AB,通讯通路门店!$S:$S,$G1767,通讯通路门店!$J:$J,"OPPO体验店")</f>
        <v>0</v>
      </c>
      <c r="BF1767" s="99">
        <f>SUMIFS(通讯通路门店!$X:$X,通讯通路门店!$S:$S,$G1767,通讯通路门店!$J:$J,"华为授权体验店")+SUMIFS(通讯通路门店!$AA:$AA,通讯通路门店!$S:$S,$G1767,通讯通路门店!$J:$J,"华为堡垒店")</f>
        <v>0</v>
      </c>
      <c r="BG1767" s="99">
        <f>SUMIFS(通讯通路门店!$Y:$Y,通讯通路门店!$S:$S,$G1767,通讯通路门店!$J:$J,"小米体验店")</f>
        <v>0</v>
      </c>
      <c r="BH1767" s="99">
        <f>SUMIFS(通讯通路门店!$AA:$AA,通讯通路门店!$S:$S,$G1767,通讯通路门店!$J:$J,"苹果体验店")</f>
        <v>0</v>
      </c>
      <c r="BI1767" s="99">
        <f>SUMIFS(通讯通路门店!$K:$K,通讯通路门店!$S:$S,$G1767,通讯通路门店!$J:$J,"其他品牌专卖店")</f>
        <v>0</v>
      </c>
      <c r="BJ1767" s="99">
        <f>SUMIFS(通讯通路门店!$AC:$AC,通讯通路门店!$S:$S,$G1767)</f>
        <v>0</v>
      </c>
      <c r="BK1767" s="99">
        <f>SUMIFS(通讯通路门店!$AD:$AD,通讯通路门店!$S:$S,$G1767)</f>
        <v>0</v>
      </c>
      <c r="BL1767" s="99">
        <f>SUMIFS(通讯通路门店!$AE:$AE,通讯通路门店!$S:$S,$G1767)</f>
        <v>0</v>
      </c>
      <c r="BM1767" s="99">
        <f>SUMIFS(通讯通路门店!$AF:$AF,通讯通路门店!$S:$S,$G1767)</f>
        <v>0</v>
      </c>
      <c r="BN1767" s="99">
        <f>SUMIFS(通讯通路门店!$AG:$AG,通讯通路门店!$S:$S,$G1767)</f>
        <v>0</v>
      </c>
      <c r="BO1767" s="99">
        <f>SUMIFS(通讯通路门店!$AH:$AH,通讯通路门店!$S:$S,$G1767)</f>
        <v>0</v>
      </c>
      <c r="BP1767" s="99">
        <f>SUMIFS(通讯通路门店!$AI:$AI,通讯通路门店!$S:$S,$G1767)</f>
        <v>0</v>
      </c>
      <c r="BQ1767" s="83"/>
    </row>
    <row r="1768" spans="1:69">
      <c r="A1768" s="99" t="str">
        <f>IFERROR(_xlfn.XLOOKUP($G1768,通讯通路门店!$S$4:$S$993931,通讯通路门店!$A$4:$A$993931,0,0),"")</f>
        <v>海南省</v>
      </c>
      <c r="B1768" s="99" t="str">
        <f>IFERROR(_xlfn.XLOOKUP($G1768,通讯通路门店!$S$4:$S$993931,通讯通路门店!$B$4:$B$993931,0,0),"")</f>
        <v>东方市</v>
      </c>
      <c r="C1768" s="99" t="str">
        <f>IFERROR(_xlfn.XLOOKUP($G1768,通讯通路门店!$S$4:$S$993931,通讯通路门店!$C$4:$C$993931,0,0),"")</f>
        <v>东方市</v>
      </c>
      <c r="D1768" s="99" t="str">
        <f>IFERROR(_xlfn.XLOOKUP($G1768,通讯通路门店!$S$4:$S$993931,通讯通路门店!$D$4:$D$993931,0,0),"")</f>
        <v>八所镇</v>
      </c>
      <c r="E1768" s="83"/>
      <c r="F1768" s="83"/>
      <c r="G1768" s="101"/>
      <c r="H1768" s="102">
        <f>IFERROR(_xlfn.XLOOKUP($G1768,通讯通路门店!$S$4:$S$993931,通讯通路门店!$R$4:$R$993931,0,0),"")</f>
        <v>0</v>
      </c>
      <c r="I1768" s="83"/>
      <c r="J1768" s="83"/>
      <c r="K1768" s="83"/>
      <c r="L1768" s="83"/>
      <c r="M1768" s="83"/>
      <c r="N1768" s="83"/>
      <c r="O1768" s="83"/>
      <c r="P1768" s="83"/>
      <c r="Q1768" s="83"/>
      <c r="R1768" s="83"/>
      <c r="S1768" s="83"/>
      <c r="T1768" s="83"/>
      <c r="U1768" s="99">
        <f>COUNTIF(通讯通路门店!$S:$S,$G1768)</f>
        <v>0</v>
      </c>
      <c r="V1768" s="99">
        <f>COUNTIFS(通讯通路门店!$S:$S,$G1768,通讯通路门店!$J:$J,"综合卖场")</f>
        <v>0</v>
      </c>
      <c r="W1768" s="99">
        <f>SUMIFS(通讯通路门店!$AJ:$AJ,通讯通路门店!$S:$S,通讯客户沙盘!$G1768)</f>
        <v>0</v>
      </c>
      <c r="X1768" s="99">
        <f t="shared" si="135"/>
        <v>0</v>
      </c>
      <c r="Y1768" s="99">
        <f>COUNTIFS(通讯通路门店!$S:$S,$G1768,通讯通路门店!$J:$J,"荣耀体验店")+COUNTIFS(通讯通路门店!$S:$S,$G1768,通讯通路门店!$J:$J,"荣耀授权专卖店")</f>
        <v>0</v>
      </c>
      <c r="Z1768" s="99">
        <f>COUNTIFS(通讯通路门店!$S:$S,$G1768,通讯通路门店!$J:$J,"VIVO体验店")</f>
        <v>0</v>
      </c>
      <c r="AA1768" s="99">
        <f>COUNTIFS(通讯通路门店!$S:$S,$G1768,通讯通路门店!$J:$J,"OPPO体验店")</f>
        <v>0</v>
      </c>
      <c r="AB1768" s="99">
        <f>COUNTIFS(通讯通路门店!$S:$S,$G1768,通讯通路门店!$J:$J,"华为授权体验店")+COUNTIFS(通讯通路门店!$S:$S,$G1768,通讯通路门店!$J:$J,"华为堡垒店")</f>
        <v>0</v>
      </c>
      <c r="AC1768" s="99">
        <f>COUNTIFS(通讯通路门店!$S:$S,$G1768,通讯通路门店!$J:$J,"小米体验店")</f>
        <v>0</v>
      </c>
      <c r="AD1768" s="99">
        <f>COUNTIFS(通讯通路门店!$S:$S,$G1768,通讯通路门店!$J:$J,"苹果体验店")</f>
        <v>0</v>
      </c>
      <c r="AE1768" s="99">
        <f>COUNTIFS(通讯通路门店!$S:$S,$G1768,通讯通路门店!$J:$J,"其他品牌专卖店")</f>
        <v>0</v>
      </c>
      <c r="AF1768" s="99">
        <f>SUMIFS(通讯通路门店!$BI:$BI,通讯通路门店!$S:$S,$G1768)</f>
        <v>0</v>
      </c>
      <c r="AG1768" s="99">
        <f>SUMIFS(通讯通路门店!$BH:$BH,通讯通路门店!$S:$S,$G1768)</f>
        <v>0</v>
      </c>
      <c r="AH1768" s="99">
        <f t="shared" si="136"/>
        <v>0</v>
      </c>
      <c r="AI1768" s="99">
        <f>SUMIFS(通讯通路门店!$BB:$BB,通讯通路门店!$S:$S,$G1768)</f>
        <v>0</v>
      </c>
      <c r="AJ1768" s="99">
        <f>SUMIFS(通讯通路门店!$BE:$BE,通讯通路门店!$S:$S,$G1768)</f>
        <v>0</v>
      </c>
      <c r="AK1768" s="99">
        <f>SUMIFS(通讯通路门店!$BG:$BG,通讯通路门店!$S:$S,$G1768)</f>
        <v>0</v>
      </c>
      <c r="AL1768" s="99">
        <f>SUMIFS(通讯通路门店!$BC:$BC,通讯通路门店!$S:$S,$G1768)</f>
        <v>0</v>
      </c>
      <c r="AM1768" s="99">
        <f>SUMIFS(通讯通路门店!$BD:$BD,通讯通路门店!$S:$S,$G1768)</f>
        <v>0</v>
      </c>
      <c r="AN1768" s="99">
        <f>SUMIFS(通讯通路门店!$BF:$BF,通讯通路门店!$S:$S,$G1768)</f>
        <v>0</v>
      </c>
      <c r="AO1768" s="99">
        <f t="shared" si="137"/>
        <v>0</v>
      </c>
      <c r="AP1768" s="99">
        <f>SUMIFS(通讯通路门店!$K:$K,通讯通路门店!$S:$S,$G1768)</f>
        <v>0</v>
      </c>
      <c r="AQ1768" s="83"/>
      <c r="AR1768" s="99">
        <f>SUMIFS(通讯通路门店!$T:$T,通讯通路门店!$S:$S,$G1768)</f>
        <v>0</v>
      </c>
      <c r="AS1768" s="99">
        <f>SUMIFS(通讯通路门店!$U:$U,通讯通路门店!$S:$S,$G1768)</f>
        <v>0</v>
      </c>
      <c r="AT1768" s="99">
        <f>SUMIFS(通讯通路门店!$V:$V,通讯通路门店!$S:$S,$G1768)</f>
        <v>0</v>
      </c>
      <c r="AU1768" s="99">
        <f>SUMIFS(通讯通路门店!$W:$W,通讯通路门店!$S:$S,$G1768)</f>
        <v>0</v>
      </c>
      <c r="AV1768" s="99">
        <f>SUMIFS(通讯通路门店!$Z:$Z,通讯通路门店!$S:$S,$G1768)</f>
        <v>0</v>
      </c>
      <c r="AW1768" s="99">
        <f>SUMIFS(通讯通路门店!$AB:$AB,通讯通路门店!$S:$S,$G1768)</f>
        <v>0</v>
      </c>
      <c r="AX1768" s="99">
        <f>SUMIFS(通讯通路门店!$X:$X,通讯通路门店!$S:$S,$G1768)</f>
        <v>0</v>
      </c>
      <c r="AY1768" s="99">
        <f>SUMIFS(通讯通路门店!$Y:$Y,通讯通路门店!$S:$S,$G1768)</f>
        <v>0</v>
      </c>
      <c r="AZ1768" s="99">
        <f>SUMIFS(通讯通路门店!$AA:$AA,通讯通路门店!$S:$S,$G1768)</f>
        <v>0</v>
      </c>
      <c r="BA1768" s="99">
        <f t="shared" si="138"/>
        <v>0</v>
      </c>
      <c r="BB1768" s="99">
        <f t="shared" si="139"/>
        <v>0</v>
      </c>
      <c r="BC1768" s="99">
        <f>SUMIFS(通讯通路门店!$W:$W,通讯通路门店!$S:$S,$G1768,通讯通路门店!$J:$J,"荣耀体验店")+SUMIFS(通讯通路门店!$W:$W,通讯通路门店!$S:$S,$G1768,通讯通路门店!$J:$J,"荣耀授权专卖店")</f>
        <v>0</v>
      </c>
      <c r="BD1768" s="99">
        <f>SUMIFS(通讯通路门店!$Z:$Z,通讯通路门店!$S:$S,$G1768,通讯通路门店!$J:$J,"VIVO体验店")</f>
        <v>0</v>
      </c>
      <c r="BE1768" s="99">
        <f>SUMIFS(通讯通路门店!$AB:$AB,通讯通路门店!$S:$S,$G1768,通讯通路门店!$J:$J,"OPPO体验店")</f>
        <v>0</v>
      </c>
      <c r="BF1768" s="99">
        <f>SUMIFS(通讯通路门店!$X:$X,通讯通路门店!$S:$S,$G1768,通讯通路门店!$J:$J,"华为授权体验店")+SUMIFS(通讯通路门店!$AA:$AA,通讯通路门店!$S:$S,$G1768,通讯通路门店!$J:$J,"华为堡垒店")</f>
        <v>0</v>
      </c>
      <c r="BG1768" s="99">
        <f>SUMIFS(通讯通路门店!$Y:$Y,通讯通路门店!$S:$S,$G1768,通讯通路门店!$J:$J,"小米体验店")</f>
        <v>0</v>
      </c>
      <c r="BH1768" s="99">
        <f>SUMIFS(通讯通路门店!$AA:$AA,通讯通路门店!$S:$S,$G1768,通讯通路门店!$J:$J,"苹果体验店")</f>
        <v>0</v>
      </c>
      <c r="BI1768" s="99">
        <f>SUMIFS(通讯通路门店!$K:$K,通讯通路门店!$S:$S,$G1768,通讯通路门店!$J:$J,"其他品牌专卖店")</f>
        <v>0</v>
      </c>
      <c r="BJ1768" s="99">
        <f>SUMIFS(通讯通路门店!$AC:$AC,通讯通路门店!$S:$S,$G1768)</f>
        <v>0</v>
      </c>
      <c r="BK1768" s="99">
        <f>SUMIFS(通讯通路门店!$AD:$AD,通讯通路门店!$S:$S,$G1768)</f>
        <v>0</v>
      </c>
      <c r="BL1768" s="99">
        <f>SUMIFS(通讯通路门店!$AE:$AE,通讯通路门店!$S:$S,$G1768)</f>
        <v>0</v>
      </c>
      <c r="BM1768" s="99">
        <f>SUMIFS(通讯通路门店!$AF:$AF,通讯通路门店!$S:$S,$G1768)</f>
        <v>0</v>
      </c>
      <c r="BN1768" s="99">
        <f>SUMIFS(通讯通路门店!$AG:$AG,通讯通路门店!$S:$S,$G1768)</f>
        <v>0</v>
      </c>
      <c r="BO1768" s="99">
        <f>SUMIFS(通讯通路门店!$AH:$AH,通讯通路门店!$S:$S,$G1768)</f>
        <v>0</v>
      </c>
      <c r="BP1768" s="99">
        <f>SUMIFS(通讯通路门店!$AI:$AI,通讯通路门店!$S:$S,$G1768)</f>
        <v>0</v>
      </c>
      <c r="BQ1768" s="83"/>
    </row>
    <row r="1769" spans="1:69">
      <c r="A1769" s="99" t="str">
        <f>IFERROR(_xlfn.XLOOKUP($G1769,通讯通路门店!$S$4:$S$993931,通讯通路门店!$A$4:$A$993931,0,0),"")</f>
        <v>海南省</v>
      </c>
      <c r="B1769" s="99" t="str">
        <f>IFERROR(_xlfn.XLOOKUP($G1769,通讯通路门店!$S$4:$S$993931,通讯通路门店!$B$4:$B$993931,0,0),"")</f>
        <v>东方市</v>
      </c>
      <c r="C1769" s="99" t="str">
        <f>IFERROR(_xlfn.XLOOKUP($G1769,通讯通路门店!$S$4:$S$993931,通讯通路门店!$C$4:$C$993931,0,0),"")</f>
        <v>东方市</v>
      </c>
      <c r="D1769" s="99" t="str">
        <f>IFERROR(_xlfn.XLOOKUP($G1769,通讯通路门店!$S$4:$S$993931,通讯通路门店!$D$4:$D$993931,0,0),"")</f>
        <v>八所镇</v>
      </c>
      <c r="E1769" s="83"/>
      <c r="F1769" s="83"/>
      <c r="G1769" s="101"/>
      <c r="H1769" s="102">
        <f>IFERROR(_xlfn.XLOOKUP($G1769,通讯通路门店!$S$4:$S$993931,通讯通路门店!$R$4:$R$993931,0,0),"")</f>
        <v>0</v>
      </c>
      <c r="I1769" s="83"/>
      <c r="J1769" s="83"/>
      <c r="K1769" s="83"/>
      <c r="L1769" s="83"/>
      <c r="M1769" s="83"/>
      <c r="N1769" s="83"/>
      <c r="O1769" s="83"/>
      <c r="P1769" s="83"/>
      <c r="Q1769" s="83"/>
      <c r="R1769" s="83"/>
      <c r="S1769" s="83"/>
      <c r="T1769" s="83"/>
      <c r="U1769" s="99">
        <f>COUNTIF(通讯通路门店!$S:$S,$G1769)</f>
        <v>0</v>
      </c>
      <c r="V1769" s="99">
        <f>COUNTIFS(通讯通路门店!$S:$S,$G1769,通讯通路门店!$J:$J,"综合卖场")</f>
        <v>0</v>
      </c>
      <c r="W1769" s="99">
        <f>SUMIFS(通讯通路门店!$AJ:$AJ,通讯通路门店!$S:$S,通讯客户沙盘!$G1769)</f>
        <v>0</v>
      </c>
      <c r="X1769" s="99">
        <f t="shared" si="135"/>
        <v>0</v>
      </c>
      <c r="Y1769" s="99">
        <f>COUNTIFS(通讯通路门店!$S:$S,$G1769,通讯通路门店!$J:$J,"荣耀体验店")+COUNTIFS(通讯通路门店!$S:$S,$G1769,通讯通路门店!$J:$J,"荣耀授权专卖店")</f>
        <v>0</v>
      </c>
      <c r="Z1769" s="99">
        <f>COUNTIFS(通讯通路门店!$S:$S,$G1769,通讯通路门店!$J:$J,"VIVO体验店")</f>
        <v>0</v>
      </c>
      <c r="AA1769" s="99">
        <f>COUNTIFS(通讯通路门店!$S:$S,$G1769,通讯通路门店!$J:$J,"OPPO体验店")</f>
        <v>0</v>
      </c>
      <c r="AB1769" s="99">
        <f>COUNTIFS(通讯通路门店!$S:$S,$G1769,通讯通路门店!$J:$J,"华为授权体验店")+COUNTIFS(通讯通路门店!$S:$S,$G1769,通讯通路门店!$J:$J,"华为堡垒店")</f>
        <v>0</v>
      </c>
      <c r="AC1769" s="99">
        <f>COUNTIFS(通讯通路门店!$S:$S,$G1769,通讯通路门店!$J:$J,"小米体验店")</f>
        <v>0</v>
      </c>
      <c r="AD1769" s="99">
        <f>COUNTIFS(通讯通路门店!$S:$S,$G1769,通讯通路门店!$J:$J,"苹果体验店")</f>
        <v>0</v>
      </c>
      <c r="AE1769" s="99">
        <f>COUNTIFS(通讯通路门店!$S:$S,$G1769,通讯通路门店!$J:$J,"其他品牌专卖店")</f>
        <v>0</v>
      </c>
      <c r="AF1769" s="99">
        <f>SUMIFS(通讯通路门店!$BI:$BI,通讯通路门店!$S:$S,$G1769)</f>
        <v>0</v>
      </c>
      <c r="AG1769" s="99">
        <f>SUMIFS(通讯通路门店!$BH:$BH,通讯通路门店!$S:$S,$G1769)</f>
        <v>0</v>
      </c>
      <c r="AH1769" s="99">
        <f t="shared" si="136"/>
        <v>0</v>
      </c>
      <c r="AI1769" s="99">
        <f>SUMIFS(通讯通路门店!$BB:$BB,通讯通路门店!$S:$S,$G1769)</f>
        <v>0</v>
      </c>
      <c r="AJ1769" s="99">
        <f>SUMIFS(通讯通路门店!$BE:$BE,通讯通路门店!$S:$S,$G1769)</f>
        <v>0</v>
      </c>
      <c r="AK1769" s="99">
        <f>SUMIFS(通讯通路门店!$BG:$BG,通讯通路门店!$S:$S,$G1769)</f>
        <v>0</v>
      </c>
      <c r="AL1769" s="99">
        <f>SUMIFS(通讯通路门店!$BC:$BC,通讯通路门店!$S:$S,$G1769)</f>
        <v>0</v>
      </c>
      <c r="AM1769" s="99">
        <f>SUMIFS(通讯通路门店!$BD:$BD,通讯通路门店!$S:$S,$G1769)</f>
        <v>0</v>
      </c>
      <c r="AN1769" s="99">
        <f>SUMIFS(通讯通路门店!$BF:$BF,通讯通路门店!$S:$S,$G1769)</f>
        <v>0</v>
      </c>
      <c r="AO1769" s="99">
        <f t="shared" si="137"/>
        <v>0</v>
      </c>
      <c r="AP1769" s="99">
        <f>SUMIFS(通讯通路门店!$K:$K,通讯通路门店!$S:$S,$G1769)</f>
        <v>0</v>
      </c>
      <c r="AQ1769" s="83"/>
      <c r="AR1769" s="99">
        <f>SUMIFS(通讯通路门店!$T:$T,通讯通路门店!$S:$S,$G1769)</f>
        <v>0</v>
      </c>
      <c r="AS1769" s="99">
        <f>SUMIFS(通讯通路门店!$U:$U,通讯通路门店!$S:$S,$G1769)</f>
        <v>0</v>
      </c>
      <c r="AT1769" s="99">
        <f>SUMIFS(通讯通路门店!$V:$V,通讯通路门店!$S:$S,$G1769)</f>
        <v>0</v>
      </c>
      <c r="AU1769" s="99">
        <f>SUMIFS(通讯通路门店!$W:$W,通讯通路门店!$S:$S,$G1769)</f>
        <v>0</v>
      </c>
      <c r="AV1769" s="99">
        <f>SUMIFS(通讯通路门店!$Z:$Z,通讯通路门店!$S:$S,$G1769)</f>
        <v>0</v>
      </c>
      <c r="AW1769" s="99">
        <f>SUMIFS(通讯通路门店!$AB:$AB,通讯通路门店!$S:$S,$G1769)</f>
        <v>0</v>
      </c>
      <c r="AX1769" s="99">
        <f>SUMIFS(通讯通路门店!$X:$X,通讯通路门店!$S:$S,$G1769)</f>
        <v>0</v>
      </c>
      <c r="AY1769" s="99">
        <f>SUMIFS(通讯通路门店!$Y:$Y,通讯通路门店!$S:$S,$G1769)</f>
        <v>0</v>
      </c>
      <c r="AZ1769" s="99">
        <f>SUMIFS(通讯通路门店!$AA:$AA,通讯通路门店!$S:$S,$G1769)</f>
        <v>0</v>
      </c>
      <c r="BA1769" s="99">
        <f t="shared" si="138"/>
        <v>0</v>
      </c>
      <c r="BB1769" s="99">
        <f t="shared" si="139"/>
        <v>0</v>
      </c>
      <c r="BC1769" s="99">
        <f>SUMIFS(通讯通路门店!$W:$W,通讯通路门店!$S:$S,$G1769,通讯通路门店!$J:$J,"荣耀体验店")+SUMIFS(通讯通路门店!$W:$W,通讯通路门店!$S:$S,$G1769,通讯通路门店!$J:$J,"荣耀授权专卖店")</f>
        <v>0</v>
      </c>
      <c r="BD1769" s="99">
        <f>SUMIFS(通讯通路门店!$Z:$Z,通讯通路门店!$S:$S,$G1769,通讯通路门店!$J:$J,"VIVO体验店")</f>
        <v>0</v>
      </c>
      <c r="BE1769" s="99">
        <f>SUMIFS(通讯通路门店!$AB:$AB,通讯通路门店!$S:$S,$G1769,通讯通路门店!$J:$J,"OPPO体验店")</f>
        <v>0</v>
      </c>
      <c r="BF1769" s="99">
        <f>SUMIFS(通讯通路门店!$X:$X,通讯通路门店!$S:$S,$G1769,通讯通路门店!$J:$J,"华为授权体验店")+SUMIFS(通讯通路门店!$AA:$AA,通讯通路门店!$S:$S,$G1769,通讯通路门店!$J:$J,"华为堡垒店")</f>
        <v>0</v>
      </c>
      <c r="BG1769" s="99">
        <f>SUMIFS(通讯通路门店!$Y:$Y,通讯通路门店!$S:$S,$G1769,通讯通路门店!$J:$J,"小米体验店")</f>
        <v>0</v>
      </c>
      <c r="BH1769" s="99">
        <f>SUMIFS(通讯通路门店!$AA:$AA,通讯通路门店!$S:$S,$G1769,通讯通路门店!$J:$J,"苹果体验店")</f>
        <v>0</v>
      </c>
      <c r="BI1769" s="99">
        <f>SUMIFS(通讯通路门店!$K:$K,通讯通路门店!$S:$S,$G1769,通讯通路门店!$J:$J,"其他品牌专卖店")</f>
        <v>0</v>
      </c>
      <c r="BJ1769" s="99">
        <f>SUMIFS(通讯通路门店!$AC:$AC,通讯通路门店!$S:$S,$G1769)</f>
        <v>0</v>
      </c>
      <c r="BK1769" s="99">
        <f>SUMIFS(通讯通路门店!$AD:$AD,通讯通路门店!$S:$S,$G1769)</f>
        <v>0</v>
      </c>
      <c r="BL1769" s="99">
        <f>SUMIFS(通讯通路门店!$AE:$AE,通讯通路门店!$S:$S,$G1769)</f>
        <v>0</v>
      </c>
      <c r="BM1769" s="99">
        <f>SUMIFS(通讯通路门店!$AF:$AF,通讯通路门店!$S:$S,$G1769)</f>
        <v>0</v>
      </c>
      <c r="BN1769" s="99">
        <f>SUMIFS(通讯通路门店!$AG:$AG,通讯通路门店!$S:$S,$G1769)</f>
        <v>0</v>
      </c>
      <c r="BO1769" s="99">
        <f>SUMIFS(通讯通路门店!$AH:$AH,通讯通路门店!$S:$S,$G1769)</f>
        <v>0</v>
      </c>
      <c r="BP1769" s="99">
        <f>SUMIFS(通讯通路门店!$AI:$AI,通讯通路门店!$S:$S,$G1769)</f>
        <v>0</v>
      </c>
      <c r="BQ1769" s="83"/>
    </row>
    <row r="1770" spans="1:69">
      <c r="A1770" s="99" t="str">
        <f>IFERROR(_xlfn.XLOOKUP($G1770,通讯通路门店!$S$4:$S$993931,通讯通路门店!$A$4:$A$993931,0,0),"")</f>
        <v>海南省</v>
      </c>
      <c r="B1770" s="99" t="str">
        <f>IFERROR(_xlfn.XLOOKUP($G1770,通讯通路门店!$S$4:$S$993931,通讯通路门店!$B$4:$B$993931,0,0),"")</f>
        <v>东方市</v>
      </c>
      <c r="C1770" s="99" t="str">
        <f>IFERROR(_xlfn.XLOOKUP($G1770,通讯通路门店!$S$4:$S$993931,通讯通路门店!$C$4:$C$993931,0,0),"")</f>
        <v>东方市</v>
      </c>
      <c r="D1770" s="99" t="str">
        <f>IFERROR(_xlfn.XLOOKUP($G1770,通讯通路门店!$S$4:$S$993931,通讯通路门店!$D$4:$D$993931,0,0),"")</f>
        <v>八所镇</v>
      </c>
      <c r="E1770" s="83"/>
      <c r="F1770" s="83"/>
      <c r="G1770" s="101"/>
      <c r="H1770" s="102">
        <f>IFERROR(_xlfn.XLOOKUP($G1770,通讯通路门店!$S$4:$S$993931,通讯通路门店!$R$4:$R$993931,0,0),"")</f>
        <v>0</v>
      </c>
      <c r="I1770" s="83"/>
      <c r="J1770" s="83"/>
      <c r="K1770" s="83"/>
      <c r="L1770" s="83"/>
      <c r="M1770" s="83"/>
      <c r="N1770" s="83"/>
      <c r="O1770" s="83"/>
      <c r="P1770" s="83"/>
      <c r="Q1770" s="83"/>
      <c r="R1770" s="83"/>
      <c r="S1770" s="83"/>
      <c r="T1770" s="83"/>
      <c r="U1770" s="99">
        <f>COUNTIF(通讯通路门店!$S:$S,$G1770)</f>
        <v>0</v>
      </c>
      <c r="V1770" s="99">
        <f>COUNTIFS(通讯通路门店!$S:$S,$G1770,通讯通路门店!$J:$J,"综合卖场")</f>
        <v>0</v>
      </c>
      <c r="W1770" s="99">
        <f>SUMIFS(通讯通路门店!$AJ:$AJ,通讯通路门店!$S:$S,通讯客户沙盘!$G1770)</f>
        <v>0</v>
      </c>
      <c r="X1770" s="99">
        <f t="shared" si="135"/>
        <v>0</v>
      </c>
      <c r="Y1770" s="99">
        <f>COUNTIFS(通讯通路门店!$S:$S,$G1770,通讯通路门店!$J:$J,"荣耀体验店")+COUNTIFS(通讯通路门店!$S:$S,$G1770,通讯通路门店!$J:$J,"荣耀授权专卖店")</f>
        <v>0</v>
      </c>
      <c r="Z1770" s="99">
        <f>COUNTIFS(通讯通路门店!$S:$S,$G1770,通讯通路门店!$J:$J,"VIVO体验店")</f>
        <v>0</v>
      </c>
      <c r="AA1770" s="99">
        <f>COUNTIFS(通讯通路门店!$S:$S,$G1770,通讯通路门店!$J:$J,"OPPO体验店")</f>
        <v>0</v>
      </c>
      <c r="AB1770" s="99">
        <f>COUNTIFS(通讯通路门店!$S:$S,$G1770,通讯通路门店!$J:$J,"华为授权体验店")+COUNTIFS(通讯通路门店!$S:$S,$G1770,通讯通路门店!$J:$J,"华为堡垒店")</f>
        <v>0</v>
      </c>
      <c r="AC1770" s="99">
        <f>COUNTIFS(通讯通路门店!$S:$S,$G1770,通讯通路门店!$J:$J,"小米体验店")</f>
        <v>0</v>
      </c>
      <c r="AD1770" s="99">
        <f>COUNTIFS(通讯通路门店!$S:$S,$G1770,通讯通路门店!$J:$J,"苹果体验店")</f>
        <v>0</v>
      </c>
      <c r="AE1770" s="99">
        <f>COUNTIFS(通讯通路门店!$S:$S,$G1770,通讯通路门店!$J:$J,"其他品牌专卖店")</f>
        <v>0</v>
      </c>
      <c r="AF1770" s="99">
        <f>SUMIFS(通讯通路门店!$BI:$BI,通讯通路门店!$S:$S,$G1770)</f>
        <v>0</v>
      </c>
      <c r="AG1770" s="99">
        <f>SUMIFS(通讯通路门店!$BH:$BH,通讯通路门店!$S:$S,$G1770)</f>
        <v>0</v>
      </c>
      <c r="AH1770" s="99">
        <f t="shared" si="136"/>
        <v>0</v>
      </c>
      <c r="AI1770" s="99">
        <f>SUMIFS(通讯通路门店!$BB:$BB,通讯通路门店!$S:$S,$G1770)</f>
        <v>0</v>
      </c>
      <c r="AJ1770" s="99">
        <f>SUMIFS(通讯通路门店!$BE:$BE,通讯通路门店!$S:$S,$G1770)</f>
        <v>0</v>
      </c>
      <c r="AK1770" s="99">
        <f>SUMIFS(通讯通路门店!$BG:$BG,通讯通路门店!$S:$S,$G1770)</f>
        <v>0</v>
      </c>
      <c r="AL1770" s="99">
        <f>SUMIFS(通讯通路门店!$BC:$BC,通讯通路门店!$S:$S,$G1770)</f>
        <v>0</v>
      </c>
      <c r="AM1770" s="99">
        <f>SUMIFS(通讯通路门店!$BD:$BD,通讯通路门店!$S:$S,$G1770)</f>
        <v>0</v>
      </c>
      <c r="AN1770" s="99">
        <f>SUMIFS(通讯通路门店!$BF:$BF,通讯通路门店!$S:$S,$G1770)</f>
        <v>0</v>
      </c>
      <c r="AO1770" s="99">
        <f t="shared" si="137"/>
        <v>0</v>
      </c>
      <c r="AP1770" s="99">
        <f>SUMIFS(通讯通路门店!$K:$K,通讯通路门店!$S:$S,$G1770)</f>
        <v>0</v>
      </c>
      <c r="AQ1770" s="83"/>
      <c r="AR1770" s="99">
        <f>SUMIFS(通讯通路门店!$T:$T,通讯通路门店!$S:$S,$G1770)</f>
        <v>0</v>
      </c>
      <c r="AS1770" s="99">
        <f>SUMIFS(通讯通路门店!$U:$U,通讯通路门店!$S:$S,$G1770)</f>
        <v>0</v>
      </c>
      <c r="AT1770" s="99">
        <f>SUMIFS(通讯通路门店!$V:$V,通讯通路门店!$S:$S,$G1770)</f>
        <v>0</v>
      </c>
      <c r="AU1770" s="99">
        <f>SUMIFS(通讯通路门店!$W:$W,通讯通路门店!$S:$S,$G1770)</f>
        <v>0</v>
      </c>
      <c r="AV1770" s="99">
        <f>SUMIFS(通讯通路门店!$Z:$Z,通讯通路门店!$S:$S,$G1770)</f>
        <v>0</v>
      </c>
      <c r="AW1770" s="99">
        <f>SUMIFS(通讯通路门店!$AB:$AB,通讯通路门店!$S:$S,$G1770)</f>
        <v>0</v>
      </c>
      <c r="AX1770" s="99">
        <f>SUMIFS(通讯通路门店!$X:$X,通讯通路门店!$S:$S,$G1770)</f>
        <v>0</v>
      </c>
      <c r="AY1770" s="99">
        <f>SUMIFS(通讯通路门店!$Y:$Y,通讯通路门店!$S:$S,$G1770)</f>
        <v>0</v>
      </c>
      <c r="AZ1770" s="99">
        <f>SUMIFS(通讯通路门店!$AA:$AA,通讯通路门店!$S:$S,$G1770)</f>
        <v>0</v>
      </c>
      <c r="BA1770" s="99">
        <f t="shared" si="138"/>
        <v>0</v>
      </c>
      <c r="BB1770" s="99">
        <f t="shared" si="139"/>
        <v>0</v>
      </c>
      <c r="BC1770" s="99">
        <f>SUMIFS(通讯通路门店!$W:$W,通讯通路门店!$S:$S,$G1770,通讯通路门店!$J:$J,"荣耀体验店")+SUMIFS(通讯通路门店!$W:$W,通讯通路门店!$S:$S,$G1770,通讯通路门店!$J:$J,"荣耀授权专卖店")</f>
        <v>0</v>
      </c>
      <c r="BD1770" s="99">
        <f>SUMIFS(通讯通路门店!$Z:$Z,通讯通路门店!$S:$S,$G1770,通讯通路门店!$J:$J,"VIVO体验店")</f>
        <v>0</v>
      </c>
      <c r="BE1770" s="99">
        <f>SUMIFS(通讯通路门店!$AB:$AB,通讯通路门店!$S:$S,$G1770,通讯通路门店!$J:$J,"OPPO体验店")</f>
        <v>0</v>
      </c>
      <c r="BF1770" s="99">
        <f>SUMIFS(通讯通路门店!$X:$X,通讯通路门店!$S:$S,$G1770,通讯通路门店!$J:$J,"华为授权体验店")+SUMIFS(通讯通路门店!$AA:$AA,通讯通路门店!$S:$S,$G1770,通讯通路门店!$J:$J,"华为堡垒店")</f>
        <v>0</v>
      </c>
      <c r="BG1770" s="99">
        <f>SUMIFS(通讯通路门店!$Y:$Y,通讯通路门店!$S:$S,$G1770,通讯通路门店!$J:$J,"小米体验店")</f>
        <v>0</v>
      </c>
      <c r="BH1770" s="99">
        <f>SUMIFS(通讯通路门店!$AA:$AA,通讯通路门店!$S:$S,$G1770,通讯通路门店!$J:$J,"苹果体验店")</f>
        <v>0</v>
      </c>
      <c r="BI1770" s="99">
        <f>SUMIFS(通讯通路门店!$K:$K,通讯通路门店!$S:$S,$G1770,通讯通路门店!$J:$J,"其他品牌专卖店")</f>
        <v>0</v>
      </c>
      <c r="BJ1770" s="99">
        <f>SUMIFS(通讯通路门店!$AC:$AC,通讯通路门店!$S:$S,$G1770)</f>
        <v>0</v>
      </c>
      <c r="BK1770" s="99">
        <f>SUMIFS(通讯通路门店!$AD:$AD,通讯通路门店!$S:$S,$G1770)</f>
        <v>0</v>
      </c>
      <c r="BL1770" s="99">
        <f>SUMIFS(通讯通路门店!$AE:$AE,通讯通路门店!$S:$S,$G1770)</f>
        <v>0</v>
      </c>
      <c r="BM1770" s="99">
        <f>SUMIFS(通讯通路门店!$AF:$AF,通讯通路门店!$S:$S,$G1770)</f>
        <v>0</v>
      </c>
      <c r="BN1770" s="99">
        <f>SUMIFS(通讯通路门店!$AG:$AG,通讯通路门店!$S:$S,$G1770)</f>
        <v>0</v>
      </c>
      <c r="BO1770" s="99">
        <f>SUMIFS(通讯通路门店!$AH:$AH,通讯通路门店!$S:$S,$G1770)</f>
        <v>0</v>
      </c>
      <c r="BP1770" s="99">
        <f>SUMIFS(通讯通路门店!$AI:$AI,通讯通路门店!$S:$S,$G1770)</f>
        <v>0</v>
      </c>
      <c r="BQ1770" s="83"/>
    </row>
    <row r="1771" spans="1:69">
      <c r="A1771" s="99" t="str">
        <f>IFERROR(_xlfn.XLOOKUP($G1771,通讯通路门店!$S$4:$S$993931,通讯通路门店!$A$4:$A$993931,0,0),"")</f>
        <v>海南省</v>
      </c>
      <c r="B1771" s="99" t="str">
        <f>IFERROR(_xlfn.XLOOKUP($G1771,通讯通路门店!$S$4:$S$993931,通讯通路门店!$B$4:$B$993931,0,0),"")</f>
        <v>东方市</v>
      </c>
      <c r="C1771" s="99" t="str">
        <f>IFERROR(_xlfn.XLOOKUP($G1771,通讯通路门店!$S$4:$S$993931,通讯通路门店!$C$4:$C$993931,0,0),"")</f>
        <v>东方市</v>
      </c>
      <c r="D1771" s="99" t="str">
        <f>IFERROR(_xlfn.XLOOKUP($G1771,通讯通路门店!$S$4:$S$993931,通讯通路门店!$D$4:$D$993931,0,0),"")</f>
        <v>八所镇</v>
      </c>
      <c r="E1771" s="83"/>
      <c r="F1771" s="83"/>
      <c r="G1771" s="101"/>
      <c r="H1771" s="102">
        <f>IFERROR(_xlfn.XLOOKUP($G1771,通讯通路门店!$S$4:$S$993931,通讯通路门店!$R$4:$R$993931,0,0),"")</f>
        <v>0</v>
      </c>
      <c r="I1771" s="83"/>
      <c r="J1771" s="83"/>
      <c r="K1771" s="83"/>
      <c r="L1771" s="83"/>
      <c r="M1771" s="83"/>
      <c r="N1771" s="83"/>
      <c r="O1771" s="83"/>
      <c r="P1771" s="83"/>
      <c r="Q1771" s="83"/>
      <c r="R1771" s="83"/>
      <c r="S1771" s="83"/>
      <c r="T1771" s="83"/>
      <c r="U1771" s="99">
        <f>COUNTIF(通讯通路门店!$S:$S,$G1771)</f>
        <v>0</v>
      </c>
      <c r="V1771" s="99">
        <f>COUNTIFS(通讯通路门店!$S:$S,$G1771,通讯通路门店!$J:$J,"综合卖场")</f>
        <v>0</v>
      </c>
      <c r="W1771" s="99">
        <f>SUMIFS(通讯通路门店!$AJ:$AJ,通讯通路门店!$S:$S,通讯客户沙盘!$G1771)</f>
        <v>0</v>
      </c>
      <c r="X1771" s="99">
        <f t="shared" si="135"/>
        <v>0</v>
      </c>
      <c r="Y1771" s="99">
        <f>COUNTIFS(通讯通路门店!$S:$S,$G1771,通讯通路门店!$J:$J,"荣耀体验店")+COUNTIFS(通讯通路门店!$S:$S,$G1771,通讯通路门店!$J:$J,"荣耀授权专卖店")</f>
        <v>0</v>
      </c>
      <c r="Z1771" s="99">
        <f>COUNTIFS(通讯通路门店!$S:$S,$G1771,通讯通路门店!$J:$J,"VIVO体验店")</f>
        <v>0</v>
      </c>
      <c r="AA1771" s="99">
        <f>COUNTIFS(通讯通路门店!$S:$S,$G1771,通讯通路门店!$J:$J,"OPPO体验店")</f>
        <v>0</v>
      </c>
      <c r="AB1771" s="99">
        <f>COUNTIFS(通讯通路门店!$S:$S,$G1771,通讯通路门店!$J:$J,"华为授权体验店")+COUNTIFS(通讯通路门店!$S:$S,$G1771,通讯通路门店!$J:$J,"华为堡垒店")</f>
        <v>0</v>
      </c>
      <c r="AC1771" s="99">
        <f>COUNTIFS(通讯通路门店!$S:$S,$G1771,通讯通路门店!$J:$J,"小米体验店")</f>
        <v>0</v>
      </c>
      <c r="AD1771" s="99">
        <f>COUNTIFS(通讯通路门店!$S:$S,$G1771,通讯通路门店!$J:$J,"苹果体验店")</f>
        <v>0</v>
      </c>
      <c r="AE1771" s="99">
        <f>COUNTIFS(通讯通路门店!$S:$S,$G1771,通讯通路门店!$J:$J,"其他品牌专卖店")</f>
        <v>0</v>
      </c>
      <c r="AF1771" s="99">
        <f>SUMIFS(通讯通路门店!$BI:$BI,通讯通路门店!$S:$S,$G1771)</f>
        <v>0</v>
      </c>
      <c r="AG1771" s="99">
        <f>SUMIFS(通讯通路门店!$BH:$BH,通讯通路门店!$S:$S,$G1771)</f>
        <v>0</v>
      </c>
      <c r="AH1771" s="99">
        <f t="shared" si="136"/>
        <v>0</v>
      </c>
      <c r="AI1771" s="99">
        <f>SUMIFS(通讯通路门店!$BB:$BB,通讯通路门店!$S:$S,$G1771)</f>
        <v>0</v>
      </c>
      <c r="AJ1771" s="99">
        <f>SUMIFS(通讯通路门店!$BE:$BE,通讯通路门店!$S:$S,$G1771)</f>
        <v>0</v>
      </c>
      <c r="AK1771" s="99">
        <f>SUMIFS(通讯通路门店!$BG:$BG,通讯通路门店!$S:$S,$G1771)</f>
        <v>0</v>
      </c>
      <c r="AL1771" s="99">
        <f>SUMIFS(通讯通路门店!$BC:$BC,通讯通路门店!$S:$S,$G1771)</f>
        <v>0</v>
      </c>
      <c r="AM1771" s="99">
        <f>SUMIFS(通讯通路门店!$BD:$BD,通讯通路门店!$S:$S,$G1771)</f>
        <v>0</v>
      </c>
      <c r="AN1771" s="99">
        <f>SUMIFS(通讯通路门店!$BF:$BF,通讯通路门店!$S:$S,$G1771)</f>
        <v>0</v>
      </c>
      <c r="AO1771" s="99">
        <f t="shared" si="137"/>
        <v>0</v>
      </c>
      <c r="AP1771" s="99">
        <f>SUMIFS(通讯通路门店!$K:$K,通讯通路门店!$S:$S,$G1771)</f>
        <v>0</v>
      </c>
      <c r="AQ1771" s="83"/>
      <c r="AR1771" s="99">
        <f>SUMIFS(通讯通路门店!$T:$T,通讯通路门店!$S:$S,$G1771)</f>
        <v>0</v>
      </c>
      <c r="AS1771" s="99">
        <f>SUMIFS(通讯通路门店!$U:$U,通讯通路门店!$S:$S,$G1771)</f>
        <v>0</v>
      </c>
      <c r="AT1771" s="99">
        <f>SUMIFS(通讯通路门店!$V:$V,通讯通路门店!$S:$S,$G1771)</f>
        <v>0</v>
      </c>
      <c r="AU1771" s="99">
        <f>SUMIFS(通讯通路门店!$W:$W,通讯通路门店!$S:$S,$G1771)</f>
        <v>0</v>
      </c>
      <c r="AV1771" s="99">
        <f>SUMIFS(通讯通路门店!$Z:$Z,通讯通路门店!$S:$S,$G1771)</f>
        <v>0</v>
      </c>
      <c r="AW1771" s="99">
        <f>SUMIFS(通讯通路门店!$AB:$AB,通讯通路门店!$S:$S,$G1771)</f>
        <v>0</v>
      </c>
      <c r="AX1771" s="99">
        <f>SUMIFS(通讯通路门店!$X:$X,通讯通路门店!$S:$S,$G1771)</f>
        <v>0</v>
      </c>
      <c r="AY1771" s="99">
        <f>SUMIFS(通讯通路门店!$Y:$Y,通讯通路门店!$S:$S,$G1771)</f>
        <v>0</v>
      </c>
      <c r="AZ1771" s="99">
        <f>SUMIFS(通讯通路门店!$AA:$AA,通讯通路门店!$S:$S,$G1771)</f>
        <v>0</v>
      </c>
      <c r="BA1771" s="99">
        <f t="shared" si="138"/>
        <v>0</v>
      </c>
      <c r="BB1771" s="99">
        <f t="shared" si="139"/>
        <v>0</v>
      </c>
      <c r="BC1771" s="99">
        <f>SUMIFS(通讯通路门店!$W:$W,通讯通路门店!$S:$S,$G1771,通讯通路门店!$J:$J,"荣耀体验店")+SUMIFS(通讯通路门店!$W:$W,通讯通路门店!$S:$S,$G1771,通讯通路门店!$J:$J,"荣耀授权专卖店")</f>
        <v>0</v>
      </c>
      <c r="BD1771" s="99">
        <f>SUMIFS(通讯通路门店!$Z:$Z,通讯通路门店!$S:$S,$G1771,通讯通路门店!$J:$J,"VIVO体验店")</f>
        <v>0</v>
      </c>
      <c r="BE1771" s="99">
        <f>SUMIFS(通讯通路门店!$AB:$AB,通讯通路门店!$S:$S,$G1771,通讯通路门店!$J:$J,"OPPO体验店")</f>
        <v>0</v>
      </c>
      <c r="BF1771" s="99">
        <f>SUMIFS(通讯通路门店!$X:$X,通讯通路门店!$S:$S,$G1771,通讯通路门店!$J:$J,"华为授权体验店")+SUMIFS(通讯通路门店!$AA:$AA,通讯通路门店!$S:$S,$G1771,通讯通路门店!$J:$J,"华为堡垒店")</f>
        <v>0</v>
      </c>
      <c r="BG1771" s="99">
        <f>SUMIFS(通讯通路门店!$Y:$Y,通讯通路门店!$S:$S,$G1771,通讯通路门店!$J:$J,"小米体验店")</f>
        <v>0</v>
      </c>
      <c r="BH1771" s="99">
        <f>SUMIFS(通讯通路门店!$AA:$AA,通讯通路门店!$S:$S,$G1771,通讯通路门店!$J:$J,"苹果体验店")</f>
        <v>0</v>
      </c>
      <c r="BI1771" s="99">
        <f>SUMIFS(通讯通路门店!$K:$K,通讯通路门店!$S:$S,$G1771,通讯通路门店!$J:$J,"其他品牌专卖店")</f>
        <v>0</v>
      </c>
      <c r="BJ1771" s="99">
        <f>SUMIFS(通讯通路门店!$AC:$AC,通讯通路门店!$S:$S,$G1771)</f>
        <v>0</v>
      </c>
      <c r="BK1771" s="99">
        <f>SUMIFS(通讯通路门店!$AD:$AD,通讯通路门店!$S:$S,$G1771)</f>
        <v>0</v>
      </c>
      <c r="BL1771" s="99">
        <f>SUMIFS(通讯通路门店!$AE:$AE,通讯通路门店!$S:$S,$G1771)</f>
        <v>0</v>
      </c>
      <c r="BM1771" s="99">
        <f>SUMIFS(通讯通路门店!$AF:$AF,通讯通路门店!$S:$S,$G1771)</f>
        <v>0</v>
      </c>
      <c r="BN1771" s="99">
        <f>SUMIFS(通讯通路门店!$AG:$AG,通讯通路门店!$S:$S,$G1771)</f>
        <v>0</v>
      </c>
      <c r="BO1771" s="99">
        <f>SUMIFS(通讯通路门店!$AH:$AH,通讯通路门店!$S:$S,$G1771)</f>
        <v>0</v>
      </c>
      <c r="BP1771" s="99">
        <f>SUMIFS(通讯通路门店!$AI:$AI,通讯通路门店!$S:$S,$G1771)</f>
        <v>0</v>
      </c>
      <c r="BQ1771" s="83"/>
    </row>
    <row r="1772" spans="1:69">
      <c r="A1772" s="99" t="str">
        <f>IFERROR(_xlfn.XLOOKUP($G1772,通讯通路门店!$S$4:$S$993931,通讯通路门店!$A$4:$A$993931,0,0),"")</f>
        <v>海南省</v>
      </c>
      <c r="B1772" s="99" t="str">
        <f>IFERROR(_xlfn.XLOOKUP($G1772,通讯通路门店!$S$4:$S$993931,通讯通路门店!$B$4:$B$993931,0,0),"")</f>
        <v>东方市</v>
      </c>
      <c r="C1772" s="99" t="str">
        <f>IFERROR(_xlfn.XLOOKUP($G1772,通讯通路门店!$S$4:$S$993931,通讯通路门店!$C$4:$C$993931,0,0),"")</f>
        <v>东方市</v>
      </c>
      <c r="D1772" s="99" t="str">
        <f>IFERROR(_xlfn.XLOOKUP($G1772,通讯通路门店!$S$4:$S$993931,通讯通路门店!$D$4:$D$993931,0,0),"")</f>
        <v>八所镇</v>
      </c>
      <c r="E1772" s="83"/>
      <c r="F1772" s="83"/>
      <c r="G1772" s="101"/>
      <c r="H1772" s="102">
        <f>IFERROR(_xlfn.XLOOKUP($G1772,通讯通路门店!$S$4:$S$993931,通讯通路门店!$R$4:$R$993931,0,0),"")</f>
        <v>0</v>
      </c>
      <c r="I1772" s="83"/>
      <c r="J1772" s="83"/>
      <c r="K1772" s="83"/>
      <c r="L1772" s="83"/>
      <c r="M1772" s="83"/>
      <c r="N1772" s="83"/>
      <c r="O1772" s="83"/>
      <c r="P1772" s="83"/>
      <c r="Q1772" s="83"/>
      <c r="R1772" s="83"/>
      <c r="S1772" s="83"/>
      <c r="T1772" s="83"/>
      <c r="U1772" s="99">
        <f>COUNTIF(通讯通路门店!$S:$S,$G1772)</f>
        <v>0</v>
      </c>
      <c r="V1772" s="99">
        <f>COUNTIFS(通讯通路门店!$S:$S,$G1772,通讯通路门店!$J:$J,"综合卖场")</f>
        <v>0</v>
      </c>
      <c r="W1772" s="99">
        <f>SUMIFS(通讯通路门店!$AJ:$AJ,通讯通路门店!$S:$S,通讯客户沙盘!$G1772)</f>
        <v>0</v>
      </c>
      <c r="X1772" s="99">
        <f t="shared" si="135"/>
        <v>0</v>
      </c>
      <c r="Y1772" s="99">
        <f>COUNTIFS(通讯通路门店!$S:$S,$G1772,通讯通路门店!$J:$J,"荣耀体验店")+COUNTIFS(通讯通路门店!$S:$S,$G1772,通讯通路门店!$J:$J,"荣耀授权专卖店")</f>
        <v>0</v>
      </c>
      <c r="Z1772" s="99">
        <f>COUNTIFS(通讯通路门店!$S:$S,$G1772,通讯通路门店!$J:$J,"VIVO体验店")</f>
        <v>0</v>
      </c>
      <c r="AA1772" s="99">
        <f>COUNTIFS(通讯通路门店!$S:$S,$G1772,通讯通路门店!$J:$J,"OPPO体验店")</f>
        <v>0</v>
      </c>
      <c r="AB1772" s="99">
        <f>COUNTIFS(通讯通路门店!$S:$S,$G1772,通讯通路门店!$J:$J,"华为授权体验店")+COUNTIFS(通讯通路门店!$S:$S,$G1772,通讯通路门店!$J:$J,"华为堡垒店")</f>
        <v>0</v>
      </c>
      <c r="AC1772" s="99">
        <f>COUNTIFS(通讯通路门店!$S:$S,$G1772,通讯通路门店!$J:$J,"小米体验店")</f>
        <v>0</v>
      </c>
      <c r="AD1772" s="99">
        <f>COUNTIFS(通讯通路门店!$S:$S,$G1772,通讯通路门店!$J:$J,"苹果体验店")</f>
        <v>0</v>
      </c>
      <c r="AE1772" s="99">
        <f>COUNTIFS(通讯通路门店!$S:$S,$G1772,通讯通路门店!$J:$J,"其他品牌专卖店")</f>
        <v>0</v>
      </c>
      <c r="AF1772" s="99">
        <f>SUMIFS(通讯通路门店!$BI:$BI,通讯通路门店!$S:$S,$G1772)</f>
        <v>0</v>
      </c>
      <c r="AG1772" s="99">
        <f>SUMIFS(通讯通路门店!$BH:$BH,通讯通路门店!$S:$S,$G1772)</f>
        <v>0</v>
      </c>
      <c r="AH1772" s="99">
        <f t="shared" si="136"/>
        <v>0</v>
      </c>
      <c r="AI1772" s="99">
        <f>SUMIFS(通讯通路门店!$BB:$BB,通讯通路门店!$S:$S,$G1772)</f>
        <v>0</v>
      </c>
      <c r="AJ1772" s="99">
        <f>SUMIFS(通讯通路门店!$BE:$BE,通讯通路门店!$S:$S,$G1772)</f>
        <v>0</v>
      </c>
      <c r="AK1772" s="99">
        <f>SUMIFS(通讯通路门店!$BG:$BG,通讯通路门店!$S:$S,$G1772)</f>
        <v>0</v>
      </c>
      <c r="AL1772" s="99">
        <f>SUMIFS(通讯通路门店!$BC:$BC,通讯通路门店!$S:$S,$G1772)</f>
        <v>0</v>
      </c>
      <c r="AM1772" s="99">
        <f>SUMIFS(通讯通路门店!$BD:$BD,通讯通路门店!$S:$S,$G1772)</f>
        <v>0</v>
      </c>
      <c r="AN1772" s="99">
        <f>SUMIFS(通讯通路门店!$BF:$BF,通讯通路门店!$S:$S,$G1772)</f>
        <v>0</v>
      </c>
      <c r="AO1772" s="99">
        <f t="shared" si="137"/>
        <v>0</v>
      </c>
      <c r="AP1772" s="99">
        <f>SUMIFS(通讯通路门店!$K:$K,通讯通路门店!$S:$S,$G1772)</f>
        <v>0</v>
      </c>
      <c r="AQ1772" s="83"/>
      <c r="AR1772" s="99">
        <f>SUMIFS(通讯通路门店!$T:$T,通讯通路门店!$S:$S,$G1772)</f>
        <v>0</v>
      </c>
      <c r="AS1772" s="99">
        <f>SUMIFS(通讯通路门店!$U:$U,通讯通路门店!$S:$S,$G1772)</f>
        <v>0</v>
      </c>
      <c r="AT1772" s="99">
        <f>SUMIFS(通讯通路门店!$V:$V,通讯通路门店!$S:$S,$G1772)</f>
        <v>0</v>
      </c>
      <c r="AU1772" s="99">
        <f>SUMIFS(通讯通路门店!$W:$W,通讯通路门店!$S:$S,$G1772)</f>
        <v>0</v>
      </c>
      <c r="AV1772" s="99">
        <f>SUMIFS(通讯通路门店!$Z:$Z,通讯通路门店!$S:$S,$G1772)</f>
        <v>0</v>
      </c>
      <c r="AW1772" s="99">
        <f>SUMIFS(通讯通路门店!$AB:$AB,通讯通路门店!$S:$S,$G1772)</f>
        <v>0</v>
      </c>
      <c r="AX1772" s="99">
        <f>SUMIFS(通讯通路门店!$X:$X,通讯通路门店!$S:$S,$G1772)</f>
        <v>0</v>
      </c>
      <c r="AY1772" s="99">
        <f>SUMIFS(通讯通路门店!$Y:$Y,通讯通路门店!$S:$S,$G1772)</f>
        <v>0</v>
      </c>
      <c r="AZ1772" s="99">
        <f>SUMIFS(通讯通路门店!$AA:$AA,通讯通路门店!$S:$S,$G1772)</f>
        <v>0</v>
      </c>
      <c r="BA1772" s="99">
        <f t="shared" si="138"/>
        <v>0</v>
      </c>
      <c r="BB1772" s="99">
        <f t="shared" si="139"/>
        <v>0</v>
      </c>
      <c r="BC1772" s="99">
        <f>SUMIFS(通讯通路门店!$W:$W,通讯通路门店!$S:$S,$G1772,通讯通路门店!$J:$J,"荣耀体验店")+SUMIFS(通讯通路门店!$W:$W,通讯通路门店!$S:$S,$G1772,通讯通路门店!$J:$J,"荣耀授权专卖店")</f>
        <v>0</v>
      </c>
      <c r="BD1772" s="99">
        <f>SUMIFS(通讯通路门店!$Z:$Z,通讯通路门店!$S:$S,$G1772,通讯通路门店!$J:$J,"VIVO体验店")</f>
        <v>0</v>
      </c>
      <c r="BE1772" s="99">
        <f>SUMIFS(通讯通路门店!$AB:$AB,通讯通路门店!$S:$S,$G1772,通讯通路门店!$J:$J,"OPPO体验店")</f>
        <v>0</v>
      </c>
      <c r="BF1772" s="99">
        <f>SUMIFS(通讯通路门店!$X:$X,通讯通路门店!$S:$S,$G1772,通讯通路门店!$J:$J,"华为授权体验店")+SUMIFS(通讯通路门店!$AA:$AA,通讯通路门店!$S:$S,$G1772,通讯通路门店!$J:$J,"华为堡垒店")</f>
        <v>0</v>
      </c>
      <c r="BG1772" s="99">
        <f>SUMIFS(通讯通路门店!$Y:$Y,通讯通路门店!$S:$S,$G1772,通讯通路门店!$J:$J,"小米体验店")</f>
        <v>0</v>
      </c>
      <c r="BH1772" s="99">
        <f>SUMIFS(通讯通路门店!$AA:$AA,通讯通路门店!$S:$S,$G1772,通讯通路门店!$J:$J,"苹果体验店")</f>
        <v>0</v>
      </c>
      <c r="BI1772" s="99">
        <f>SUMIFS(通讯通路门店!$K:$K,通讯通路门店!$S:$S,$G1772,通讯通路门店!$J:$J,"其他品牌专卖店")</f>
        <v>0</v>
      </c>
      <c r="BJ1772" s="99">
        <f>SUMIFS(通讯通路门店!$AC:$AC,通讯通路门店!$S:$S,$G1772)</f>
        <v>0</v>
      </c>
      <c r="BK1772" s="99">
        <f>SUMIFS(通讯通路门店!$AD:$AD,通讯通路门店!$S:$S,$G1772)</f>
        <v>0</v>
      </c>
      <c r="BL1772" s="99">
        <f>SUMIFS(通讯通路门店!$AE:$AE,通讯通路门店!$S:$S,$G1772)</f>
        <v>0</v>
      </c>
      <c r="BM1772" s="99">
        <f>SUMIFS(通讯通路门店!$AF:$AF,通讯通路门店!$S:$S,$G1772)</f>
        <v>0</v>
      </c>
      <c r="BN1772" s="99">
        <f>SUMIFS(通讯通路门店!$AG:$AG,通讯通路门店!$S:$S,$G1772)</f>
        <v>0</v>
      </c>
      <c r="BO1772" s="99">
        <f>SUMIFS(通讯通路门店!$AH:$AH,通讯通路门店!$S:$S,$G1772)</f>
        <v>0</v>
      </c>
      <c r="BP1772" s="99">
        <f>SUMIFS(通讯通路门店!$AI:$AI,通讯通路门店!$S:$S,$G1772)</f>
        <v>0</v>
      </c>
      <c r="BQ1772" s="83"/>
    </row>
    <row r="1773" spans="1:69">
      <c r="A1773" s="99" t="str">
        <f>IFERROR(_xlfn.XLOOKUP($G1773,通讯通路门店!$S$4:$S$993931,通讯通路门店!$A$4:$A$993931,0,0),"")</f>
        <v>海南省</v>
      </c>
      <c r="B1773" s="99" t="str">
        <f>IFERROR(_xlfn.XLOOKUP($G1773,通讯通路门店!$S$4:$S$993931,通讯通路门店!$B$4:$B$993931,0,0),"")</f>
        <v>东方市</v>
      </c>
      <c r="C1773" s="99" t="str">
        <f>IFERROR(_xlfn.XLOOKUP($G1773,通讯通路门店!$S$4:$S$993931,通讯通路门店!$C$4:$C$993931,0,0),"")</f>
        <v>东方市</v>
      </c>
      <c r="D1773" s="99" t="str">
        <f>IFERROR(_xlfn.XLOOKUP($G1773,通讯通路门店!$S$4:$S$993931,通讯通路门店!$D$4:$D$993931,0,0),"")</f>
        <v>八所镇</v>
      </c>
      <c r="E1773" s="83"/>
      <c r="F1773" s="83"/>
      <c r="G1773" s="101"/>
      <c r="H1773" s="102">
        <f>IFERROR(_xlfn.XLOOKUP($G1773,通讯通路门店!$S$4:$S$993931,通讯通路门店!$R$4:$R$993931,0,0),"")</f>
        <v>0</v>
      </c>
      <c r="I1773" s="83"/>
      <c r="J1773" s="83"/>
      <c r="K1773" s="83"/>
      <c r="L1773" s="83"/>
      <c r="M1773" s="83"/>
      <c r="N1773" s="83"/>
      <c r="O1773" s="83"/>
      <c r="P1773" s="83"/>
      <c r="Q1773" s="83"/>
      <c r="R1773" s="83"/>
      <c r="S1773" s="83"/>
      <c r="T1773" s="83"/>
      <c r="U1773" s="99">
        <f>COUNTIF(通讯通路门店!$S:$S,$G1773)</f>
        <v>0</v>
      </c>
      <c r="V1773" s="99">
        <f>COUNTIFS(通讯通路门店!$S:$S,$G1773,通讯通路门店!$J:$J,"综合卖场")</f>
        <v>0</v>
      </c>
      <c r="W1773" s="99">
        <f>SUMIFS(通讯通路门店!$AJ:$AJ,通讯通路门店!$S:$S,通讯客户沙盘!$G1773)</f>
        <v>0</v>
      </c>
      <c r="X1773" s="99">
        <f t="shared" si="135"/>
        <v>0</v>
      </c>
      <c r="Y1773" s="99">
        <f>COUNTIFS(通讯通路门店!$S:$S,$G1773,通讯通路门店!$J:$J,"荣耀体验店")+COUNTIFS(通讯通路门店!$S:$S,$G1773,通讯通路门店!$J:$J,"荣耀授权专卖店")</f>
        <v>0</v>
      </c>
      <c r="Z1773" s="99">
        <f>COUNTIFS(通讯通路门店!$S:$S,$G1773,通讯通路门店!$J:$J,"VIVO体验店")</f>
        <v>0</v>
      </c>
      <c r="AA1773" s="99">
        <f>COUNTIFS(通讯通路门店!$S:$S,$G1773,通讯通路门店!$J:$J,"OPPO体验店")</f>
        <v>0</v>
      </c>
      <c r="AB1773" s="99">
        <f>COUNTIFS(通讯通路门店!$S:$S,$G1773,通讯通路门店!$J:$J,"华为授权体验店")+COUNTIFS(通讯通路门店!$S:$S,$G1773,通讯通路门店!$J:$J,"华为堡垒店")</f>
        <v>0</v>
      </c>
      <c r="AC1773" s="99">
        <f>COUNTIFS(通讯通路门店!$S:$S,$G1773,通讯通路门店!$J:$J,"小米体验店")</f>
        <v>0</v>
      </c>
      <c r="AD1773" s="99">
        <f>COUNTIFS(通讯通路门店!$S:$S,$G1773,通讯通路门店!$J:$J,"苹果体验店")</f>
        <v>0</v>
      </c>
      <c r="AE1773" s="99">
        <f>COUNTIFS(通讯通路门店!$S:$S,$G1773,通讯通路门店!$J:$J,"其他品牌专卖店")</f>
        <v>0</v>
      </c>
      <c r="AF1773" s="99">
        <f>SUMIFS(通讯通路门店!$BI:$BI,通讯通路门店!$S:$S,$G1773)</f>
        <v>0</v>
      </c>
      <c r="AG1773" s="99">
        <f>SUMIFS(通讯通路门店!$BH:$BH,通讯通路门店!$S:$S,$G1773)</f>
        <v>0</v>
      </c>
      <c r="AH1773" s="99">
        <f t="shared" si="136"/>
        <v>0</v>
      </c>
      <c r="AI1773" s="99">
        <f>SUMIFS(通讯通路门店!$BB:$BB,通讯通路门店!$S:$S,$G1773)</f>
        <v>0</v>
      </c>
      <c r="AJ1773" s="99">
        <f>SUMIFS(通讯通路门店!$BE:$BE,通讯通路门店!$S:$S,$G1773)</f>
        <v>0</v>
      </c>
      <c r="AK1773" s="99">
        <f>SUMIFS(通讯通路门店!$BG:$BG,通讯通路门店!$S:$S,$G1773)</f>
        <v>0</v>
      </c>
      <c r="AL1773" s="99">
        <f>SUMIFS(通讯通路门店!$BC:$BC,通讯通路门店!$S:$S,$G1773)</f>
        <v>0</v>
      </c>
      <c r="AM1773" s="99">
        <f>SUMIFS(通讯通路门店!$BD:$BD,通讯通路门店!$S:$S,$G1773)</f>
        <v>0</v>
      </c>
      <c r="AN1773" s="99">
        <f>SUMIFS(通讯通路门店!$BF:$BF,通讯通路门店!$S:$S,$G1773)</f>
        <v>0</v>
      </c>
      <c r="AO1773" s="99">
        <f t="shared" si="137"/>
        <v>0</v>
      </c>
      <c r="AP1773" s="99">
        <f>SUMIFS(通讯通路门店!$K:$K,通讯通路门店!$S:$S,$G1773)</f>
        <v>0</v>
      </c>
      <c r="AQ1773" s="83"/>
      <c r="AR1773" s="99">
        <f>SUMIFS(通讯通路门店!$T:$T,通讯通路门店!$S:$S,$G1773)</f>
        <v>0</v>
      </c>
      <c r="AS1773" s="99">
        <f>SUMIFS(通讯通路门店!$U:$U,通讯通路门店!$S:$S,$G1773)</f>
        <v>0</v>
      </c>
      <c r="AT1773" s="99">
        <f>SUMIFS(通讯通路门店!$V:$V,通讯通路门店!$S:$S,$G1773)</f>
        <v>0</v>
      </c>
      <c r="AU1773" s="99">
        <f>SUMIFS(通讯通路门店!$W:$W,通讯通路门店!$S:$S,$G1773)</f>
        <v>0</v>
      </c>
      <c r="AV1773" s="99">
        <f>SUMIFS(通讯通路门店!$Z:$Z,通讯通路门店!$S:$S,$G1773)</f>
        <v>0</v>
      </c>
      <c r="AW1773" s="99">
        <f>SUMIFS(通讯通路门店!$AB:$AB,通讯通路门店!$S:$S,$G1773)</f>
        <v>0</v>
      </c>
      <c r="AX1773" s="99">
        <f>SUMIFS(通讯通路门店!$X:$X,通讯通路门店!$S:$S,$G1773)</f>
        <v>0</v>
      </c>
      <c r="AY1773" s="99">
        <f>SUMIFS(通讯通路门店!$Y:$Y,通讯通路门店!$S:$S,$G1773)</f>
        <v>0</v>
      </c>
      <c r="AZ1773" s="99">
        <f>SUMIFS(通讯通路门店!$AA:$AA,通讯通路门店!$S:$S,$G1773)</f>
        <v>0</v>
      </c>
      <c r="BA1773" s="99">
        <f t="shared" si="138"/>
        <v>0</v>
      </c>
      <c r="BB1773" s="99">
        <f t="shared" si="139"/>
        <v>0</v>
      </c>
      <c r="BC1773" s="99">
        <f>SUMIFS(通讯通路门店!$W:$W,通讯通路门店!$S:$S,$G1773,通讯通路门店!$J:$J,"荣耀体验店")+SUMIFS(通讯通路门店!$W:$W,通讯通路门店!$S:$S,$G1773,通讯通路门店!$J:$J,"荣耀授权专卖店")</f>
        <v>0</v>
      </c>
      <c r="BD1773" s="99">
        <f>SUMIFS(通讯通路门店!$Z:$Z,通讯通路门店!$S:$S,$G1773,通讯通路门店!$J:$J,"VIVO体验店")</f>
        <v>0</v>
      </c>
      <c r="BE1773" s="99">
        <f>SUMIFS(通讯通路门店!$AB:$AB,通讯通路门店!$S:$S,$G1773,通讯通路门店!$J:$J,"OPPO体验店")</f>
        <v>0</v>
      </c>
      <c r="BF1773" s="99">
        <f>SUMIFS(通讯通路门店!$X:$X,通讯通路门店!$S:$S,$G1773,通讯通路门店!$J:$J,"华为授权体验店")+SUMIFS(通讯通路门店!$AA:$AA,通讯通路门店!$S:$S,$G1773,通讯通路门店!$J:$J,"华为堡垒店")</f>
        <v>0</v>
      </c>
      <c r="BG1773" s="99">
        <f>SUMIFS(通讯通路门店!$Y:$Y,通讯通路门店!$S:$S,$G1773,通讯通路门店!$J:$J,"小米体验店")</f>
        <v>0</v>
      </c>
      <c r="BH1773" s="99">
        <f>SUMIFS(通讯通路门店!$AA:$AA,通讯通路门店!$S:$S,$G1773,通讯通路门店!$J:$J,"苹果体验店")</f>
        <v>0</v>
      </c>
      <c r="BI1773" s="99">
        <f>SUMIFS(通讯通路门店!$K:$K,通讯通路门店!$S:$S,$G1773,通讯通路门店!$J:$J,"其他品牌专卖店")</f>
        <v>0</v>
      </c>
      <c r="BJ1773" s="99">
        <f>SUMIFS(通讯通路门店!$AC:$AC,通讯通路门店!$S:$S,$G1773)</f>
        <v>0</v>
      </c>
      <c r="BK1773" s="99">
        <f>SUMIFS(通讯通路门店!$AD:$AD,通讯通路门店!$S:$S,$G1773)</f>
        <v>0</v>
      </c>
      <c r="BL1773" s="99">
        <f>SUMIFS(通讯通路门店!$AE:$AE,通讯通路门店!$S:$S,$G1773)</f>
        <v>0</v>
      </c>
      <c r="BM1773" s="99">
        <f>SUMIFS(通讯通路门店!$AF:$AF,通讯通路门店!$S:$S,$G1773)</f>
        <v>0</v>
      </c>
      <c r="BN1773" s="99">
        <f>SUMIFS(通讯通路门店!$AG:$AG,通讯通路门店!$S:$S,$G1773)</f>
        <v>0</v>
      </c>
      <c r="BO1773" s="99">
        <f>SUMIFS(通讯通路门店!$AH:$AH,通讯通路门店!$S:$S,$G1773)</f>
        <v>0</v>
      </c>
      <c r="BP1773" s="99">
        <f>SUMIFS(通讯通路门店!$AI:$AI,通讯通路门店!$S:$S,$G1773)</f>
        <v>0</v>
      </c>
      <c r="BQ1773" s="83"/>
    </row>
    <row r="1774" spans="1:69">
      <c r="A1774" s="99" t="str">
        <f>IFERROR(_xlfn.XLOOKUP($G1774,通讯通路门店!$S$4:$S$993931,通讯通路门店!$A$4:$A$993931,0,0),"")</f>
        <v>海南省</v>
      </c>
      <c r="B1774" s="99" t="str">
        <f>IFERROR(_xlfn.XLOOKUP($G1774,通讯通路门店!$S$4:$S$993931,通讯通路门店!$B$4:$B$993931,0,0),"")</f>
        <v>东方市</v>
      </c>
      <c r="C1774" s="99" t="str">
        <f>IFERROR(_xlfn.XLOOKUP($G1774,通讯通路门店!$S$4:$S$993931,通讯通路门店!$C$4:$C$993931,0,0),"")</f>
        <v>东方市</v>
      </c>
      <c r="D1774" s="99" t="str">
        <f>IFERROR(_xlfn.XLOOKUP($G1774,通讯通路门店!$S$4:$S$993931,通讯通路门店!$D$4:$D$993931,0,0),"")</f>
        <v>八所镇</v>
      </c>
      <c r="E1774" s="83"/>
      <c r="F1774" s="83"/>
      <c r="G1774" s="101"/>
      <c r="H1774" s="102">
        <f>IFERROR(_xlfn.XLOOKUP($G1774,通讯通路门店!$S$4:$S$993931,通讯通路门店!$R$4:$R$993931,0,0),"")</f>
        <v>0</v>
      </c>
      <c r="I1774" s="83"/>
      <c r="J1774" s="83"/>
      <c r="K1774" s="83"/>
      <c r="L1774" s="83"/>
      <c r="M1774" s="83"/>
      <c r="N1774" s="83"/>
      <c r="O1774" s="83"/>
      <c r="P1774" s="83"/>
      <c r="Q1774" s="83"/>
      <c r="R1774" s="83"/>
      <c r="S1774" s="83"/>
      <c r="T1774" s="83"/>
      <c r="U1774" s="99">
        <f>COUNTIF(通讯通路门店!$S:$S,$G1774)</f>
        <v>0</v>
      </c>
      <c r="V1774" s="99">
        <f>COUNTIFS(通讯通路门店!$S:$S,$G1774,通讯通路门店!$J:$J,"综合卖场")</f>
        <v>0</v>
      </c>
      <c r="W1774" s="99">
        <f>SUMIFS(通讯通路门店!$AJ:$AJ,通讯通路门店!$S:$S,通讯客户沙盘!$G1774)</f>
        <v>0</v>
      </c>
      <c r="X1774" s="99">
        <f t="shared" si="135"/>
        <v>0</v>
      </c>
      <c r="Y1774" s="99">
        <f>COUNTIFS(通讯通路门店!$S:$S,$G1774,通讯通路门店!$J:$J,"荣耀体验店")+COUNTIFS(通讯通路门店!$S:$S,$G1774,通讯通路门店!$J:$J,"荣耀授权专卖店")</f>
        <v>0</v>
      </c>
      <c r="Z1774" s="99">
        <f>COUNTIFS(通讯通路门店!$S:$S,$G1774,通讯通路门店!$J:$J,"VIVO体验店")</f>
        <v>0</v>
      </c>
      <c r="AA1774" s="99">
        <f>COUNTIFS(通讯通路门店!$S:$S,$G1774,通讯通路门店!$J:$J,"OPPO体验店")</f>
        <v>0</v>
      </c>
      <c r="AB1774" s="99">
        <f>COUNTIFS(通讯通路门店!$S:$S,$G1774,通讯通路门店!$J:$J,"华为授权体验店")+COUNTIFS(通讯通路门店!$S:$S,$G1774,通讯通路门店!$J:$J,"华为堡垒店")</f>
        <v>0</v>
      </c>
      <c r="AC1774" s="99">
        <f>COUNTIFS(通讯通路门店!$S:$S,$G1774,通讯通路门店!$J:$J,"小米体验店")</f>
        <v>0</v>
      </c>
      <c r="AD1774" s="99">
        <f>COUNTIFS(通讯通路门店!$S:$S,$G1774,通讯通路门店!$J:$J,"苹果体验店")</f>
        <v>0</v>
      </c>
      <c r="AE1774" s="99">
        <f>COUNTIFS(通讯通路门店!$S:$S,$G1774,通讯通路门店!$J:$J,"其他品牌专卖店")</f>
        <v>0</v>
      </c>
      <c r="AF1774" s="99">
        <f>SUMIFS(通讯通路门店!$BI:$BI,通讯通路门店!$S:$S,$G1774)</f>
        <v>0</v>
      </c>
      <c r="AG1774" s="99">
        <f>SUMIFS(通讯通路门店!$BH:$BH,通讯通路门店!$S:$S,$G1774)</f>
        <v>0</v>
      </c>
      <c r="AH1774" s="99">
        <f t="shared" si="136"/>
        <v>0</v>
      </c>
      <c r="AI1774" s="99">
        <f>SUMIFS(通讯通路门店!$BB:$BB,通讯通路门店!$S:$S,$G1774)</f>
        <v>0</v>
      </c>
      <c r="AJ1774" s="99">
        <f>SUMIFS(通讯通路门店!$BE:$BE,通讯通路门店!$S:$S,$G1774)</f>
        <v>0</v>
      </c>
      <c r="AK1774" s="99">
        <f>SUMIFS(通讯通路门店!$BG:$BG,通讯通路门店!$S:$S,$G1774)</f>
        <v>0</v>
      </c>
      <c r="AL1774" s="99">
        <f>SUMIFS(通讯通路门店!$BC:$BC,通讯通路门店!$S:$S,$G1774)</f>
        <v>0</v>
      </c>
      <c r="AM1774" s="99">
        <f>SUMIFS(通讯通路门店!$BD:$BD,通讯通路门店!$S:$S,$G1774)</f>
        <v>0</v>
      </c>
      <c r="AN1774" s="99">
        <f>SUMIFS(通讯通路门店!$BF:$BF,通讯通路门店!$S:$S,$G1774)</f>
        <v>0</v>
      </c>
      <c r="AO1774" s="99">
        <f t="shared" si="137"/>
        <v>0</v>
      </c>
      <c r="AP1774" s="99">
        <f>SUMIFS(通讯通路门店!$K:$K,通讯通路门店!$S:$S,$G1774)</f>
        <v>0</v>
      </c>
      <c r="AQ1774" s="83"/>
      <c r="AR1774" s="99">
        <f>SUMIFS(通讯通路门店!$T:$T,通讯通路门店!$S:$S,$G1774)</f>
        <v>0</v>
      </c>
      <c r="AS1774" s="99">
        <f>SUMIFS(通讯通路门店!$U:$U,通讯通路门店!$S:$S,$G1774)</f>
        <v>0</v>
      </c>
      <c r="AT1774" s="99">
        <f>SUMIFS(通讯通路门店!$V:$V,通讯通路门店!$S:$S,$G1774)</f>
        <v>0</v>
      </c>
      <c r="AU1774" s="99">
        <f>SUMIFS(通讯通路门店!$W:$W,通讯通路门店!$S:$S,$G1774)</f>
        <v>0</v>
      </c>
      <c r="AV1774" s="99">
        <f>SUMIFS(通讯通路门店!$Z:$Z,通讯通路门店!$S:$S,$G1774)</f>
        <v>0</v>
      </c>
      <c r="AW1774" s="99">
        <f>SUMIFS(通讯通路门店!$AB:$AB,通讯通路门店!$S:$S,$G1774)</f>
        <v>0</v>
      </c>
      <c r="AX1774" s="99">
        <f>SUMIFS(通讯通路门店!$X:$X,通讯通路门店!$S:$S,$G1774)</f>
        <v>0</v>
      </c>
      <c r="AY1774" s="99">
        <f>SUMIFS(通讯通路门店!$Y:$Y,通讯通路门店!$S:$S,$G1774)</f>
        <v>0</v>
      </c>
      <c r="AZ1774" s="99">
        <f>SUMIFS(通讯通路门店!$AA:$AA,通讯通路门店!$S:$S,$G1774)</f>
        <v>0</v>
      </c>
      <c r="BA1774" s="99">
        <f t="shared" si="138"/>
        <v>0</v>
      </c>
      <c r="BB1774" s="99">
        <f t="shared" si="139"/>
        <v>0</v>
      </c>
      <c r="BC1774" s="99">
        <f>SUMIFS(通讯通路门店!$W:$W,通讯通路门店!$S:$S,$G1774,通讯通路门店!$J:$J,"荣耀体验店")+SUMIFS(通讯通路门店!$W:$W,通讯通路门店!$S:$S,$G1774,通讯通路门店!$J:$J,"荣耀授权专卖店")</f>
        <v>0</v>
      </c>
      <c r="BD1774" s="99">
        <f>SUMIFS(通讯通路门店!$Z:$Z,通讯通路门店!$S:$S,$G1774,通讯通路门店!$J:$J,"VIVO体验店")</f>
        <v>0</v>
      </c>
      <c r="BE1774" s="99">
        <f>SUMIFS(通讯通路门店!$AB:$AB,通讯通路门店!$S:$S,$G1774,通讯通路门店!$J:$J,"OPPO体验店")</f>
        <v>0</v>
      </c>
      <c r="BF1774" s="99">
        <f>SUMIFS(通讯通路门店!$X:$X,通讯通路门店!$S:$S,$G1774,通讯通路门店!$J:$J,"华为授权体验店")+SUMIFS(通讯通路门店!$AA:$AA,通讯通路门店!$S:$S,$G1774,通讯通路门店!$J:$J,"华为堡垒店")</f>
        <v>0</v>
      </c>
      <c r="BG1774" s="99">
        <f>SUMIFS(通讯通路门店!$Y:$Y,通讯通路门店!$S:$S,$G1774,通讯通路门店!$J:$J,"小米体验店")</f>
        <v>0</v>
      </c>
      <c r="BH1774" s="99">
        <f>SUMIFS(通讯通路门店!$AA:$AA,通讯通路门店!$S:$S,$G1774,通讯通路门店!$J:$J,"苹果体验店")</f>
        <v>0</v>
      </c>
      <c r="BI1774" s="99">
        <f>SUMIFS(通讯通路门店!$K:$K,通讯通路门店!$S:$S,$G1774,通讯通路门店!$J:$J,"其他品牌专卖店")</f>
        <v>0</v>
      </c>
      <c r="BJ1774" s="99">
        <f>SUMIFS(通讯通路门店!$AC:$AC,通讯通路门店!$S:$S,$G1774)</f>
        <v>0</v>
      </c>
      <c r="BK1774" s="99">
        <f>SUMIFS(通讯通路门店!$AD:$AD,通讯通路门店!$S:$S,$G1774)</f>
        <v>0</v>
      </c>
      <c r="BL1774" s="99">
        <f>SUMIFS(通讯通路门店!$AE:$AE,通讯通路门店!$S:$S,$G1774)</f>
        <v>0</v>
      </c>
      <c r="BM1774" s="99">
        <f>SUMIFS(通讯通路门店!$AF:$AF,通讯通路门店!$S:$S,$G1774)</f>
        <v>0</v>
      </c>
      <c r="BN1774" s="99">
        <f>SUMIFS(通讯通路门店!$AG:$AG,通讯通路门店!$S:$S,$G1774)</f>
        <v>0</v>
      </c>
      <c r="BO1774" s="99">
        <f>SUMIFS(通讯通路门店!$AH:$AH,通讯通路门店!$S:$S,$G1774)</f>
        <v>0</v>
      </c>
      <c r="BP1774" s="99">
        <f>SUMIFS(通讯通路门店!$AI:$AI,通讯通路门店!$S:$S,$G1774)</f>
        <v>0</v>
      </c>
      <c r="BQ1774" s="83"/>
    </row>
    <row r="1775" spans="1:69">
      <c r="A1775" s="99" t="str">
        <f>IFERROR(_xlfn.XLOOKUP($G1775,通讯通路门店!$S$4:$S$993931,通讯通路门店!$A$4:$A$993931,0,0),"")</f>
        <v>海南省</v>
      </c>
      <c r="B1775" s="99" t="str">
        <f>IFERROR(_xlfn.XLOOKUP($G1775,通讯通路门店!$S$4:$S$993931,通讯通路门店!$B$4:$B$993931,0,0),"")</f>
        <v>东方市</v>
      </c>
      <c r="C1775" s="99" t="str">
        <f>IFERROR(_xlfn.XLOOKUP($G1775,通讯通路门店!$S$4:$S$993931,通讯通路门店!$C$4:$C$993931,0,0),"")</f>
        <v>东方市</v>
      </c>
      <c r="D1775" s="99" t="str">
        <f>IFERROR(_xlfn.XLOOKUP($G1775,通讯通路门店!$S$4:$S$993931,通讯通路门店!$D$4:$D$993931,0,0),"")</f>
        <v>八所镇</v>
      </c>
      <c r="E1775" s="83"/>
      <c r="F1775" s="83"/>
      <c r="G1775" s="101"/>
      <c r="H1775" s="102">
        <f>IFERROR(_xlfn.XLOOKUP($G1775,通讯通路门店!$S$4:$S$993931,通讯通路门店!$R$4:$R$993931,0,0),"")</f>
        <v>0</v>
      </c>
      <c r="I1775" s="83"/>
      <c r="J1775" s="83"/>
      <c r="K1775" s="83"/>
      <c r="L1775" s="83"/>
      <c r="M1775" s="83"/>
      <c r="N1775" s="83"/>
      <c r="O1775" s="83"/>
      <c r="P1775" s="83"/>
      <c r="Q1775" s="83"/>
      <c r="R1775" s="83"/>
      <c r="S1775" s="83"/>
      <c r="T1775" s="83"/>
      <c r="U1775" s="99">
        <f>COUNTIF(通讯通路门店!$S:$S,$G1775)</f>
        <v>0</v>
      </c>
      <c r="V1775" s="99">
        <f>COUNTIFS(通讯通路门店!$S:$S,$G1775,通讯通路门店!$J:$J,"综合卖场")</f>
        <v>0</v>
      </c>
      <c r="W1775" s="99">
        <f>SUMIFS(通讯通路门店!$AJ:$AJ,通讯通路门店!$S:$S,通讯客户沙盘!$G1775)</f>
        <v>0</v>
      </c>
      <c r="X1775" s="99">
        <f t="shared" si="135"/>
        <v>0</v>
      </c>
      <c r="Y1775" s="99">
        <f>COUNTIFS(通讯通路门店!$S:$S,$G1775,通讯通路门店!$J:$J,"荣耀体验店")+COUNTIFS(通讯通路门店!$S:$S,$G1775,通讯通路门店!$J:$J,"荣耀授权专卖店")</f>
        <v>0</v>
      </c>
      <c r="Z1775" s="99">
        <f>COUNTIFS(通讯通路门店!$S:$S,$G1775,通讯通路门店!$J:$J,"VIVO体验店")</f>
        <v>0</v>
      </c>
      <c r="AA1775" s="99">
        <f>COUNTIFS(通讯通路门店!$S:$S,$G1775,通讯通路门店!$J:$J,"OPPO体验店")</f>
        <v>0</v>
      </c>
      <c r="AB1775" s="99">
        <f>COUNTIFS(通讯通路门店!$S:$S,$G1775,通讯通路门店!$J:$J,"华为授权体验店")+COUNTIFS(通讯通路门店!$S:$S,$G1775,通讯通路门店!$J:$J,"华为堡垒店")</f>
        <v>0</v>
      </c>
      <c r="AC1775" s="99">
        <f>COUNTIFS(通讯通路门店!$S:$S,$G1775,通讯通路门店!$J:$J,"小米体验店")</f>
        <v>0</v>
      </c>
      <c r="AD1775" s="99">
        <f>COUNTIFS(通讯通路门店!$S:$S,$G1775,通讯通路门店!$J:$J,"苹果体验店")</f>
        <v>0</v>
      </c>
      <c r="AE1775" s="99">
        <f>COUNTIFS(通讯通路门店!$S:$S,$G1775,通讯通路门店!$J:$J,"其他品牌专卖店")</f>
        <v>0</v>
      </c>
      <c r="AF1775" s="99">
        <f>SUMIFS(通讯通路门店!$BI:$BI,通讯通路门店!$S:$S,$G1775)</f>
        <v>0</v>
      </c>
      <c r="AG1775" s="99">
        <f>SUMIFS(通讯通路门店!$BH:$BH,通讯通路门店!$S:$S,$G1775)</f>
        <v>0</v>
      </c>
      <c r="AH1775" s="99">
        <f t="shared" si="136"/>
        <v>0</v>
      </c>
      <c r="AI1775" s="99">
        <f>SUMIFS(通讯通路门店!$BB:$BB,通讯通路门店!$S:$S,$G1775)</f>
        <v>0</v>
      </c>
      <c r="AJ1775" s="99">
        <f>SUMIFS(通讯通路门店!$BE:$BE,通讯通路门店!$S:$S,$G1775)</f>
        <v>0</v>
      </c>
      <c r="AK1775" s="99">
        <f>SUMIFS(通讯通路门店!$BG:$BG,通讯通路门店!$S:$S,$G1775)</f>
        <v>0</v>
      </c>
      <c r="AL1775" s="99">
        <f>SUMIFS(通讯通路门店!$BC:$BC,通讯通路门店!$S:$S,$G1775)</f>
        <v>0</v>
      </c>
      <c r="AM1775" s="99">
        <f>SUMIFS(通讯通路门店!$BD:$BD,通讯通路门店!$S:$S,$G1775)</f>
        <v>0</v>
      </c>
      <c r="AN1775" s="99">
        <f>SUMIFS(通讯通路门店!$BF:$BF,通讯通路门店!$S:$S,$G1775)</f>
        <v>0</v>
      </c>
      <c r="AO1775" s="99">
        <f t="shared" si="137"/>
        <v>0</v>
      </c>
      <c r="AP1775" s="99">
        <f>SUMIFS(通讯通路门店!$K:$K,通讯通路门店!$S:$S,$G1775)</f>
        <v>0</v>
      </c>
      <c r="AQ1775" s="83"/>
      <c r="AR1775" s="99">
        <f>SUMIFS(通讯通路门店!$T:$T,通讯通路门店!$S:$S,$G1775)</f>
        <v>0</v>
      </c>
      <c r="AS1775" s="99">
        <f>SUMIFS(通讯通路门店!$U:$U,通讯通路门店!$S:$S,$G1775)</f>
        <v>0</v>
      </c>
      <c r="AT1775" s="99">
        <f>SUMIFS(通讯通路门店!$V:$V,通讯通路门店!$S:$S,$G1775)</f>
        <v>0</v>
      </c>
      <c r="AU1775" s="99">
        <f>SUMIFS(通讯通路门店!$W:$W,通讯通路门店!$S:$S,$G1775)</f>
        <v>0</v>
      </c>
      <c r="AV1775" s="99">
        <f>SUMIFS(通讯通路门店!$Z:$Z,通讯通路门店!$S:$S,$G1775)</f>
        <v>0</v>
      </c>
      <c r="AW1775" s="99">
        <f>SUMIFS(通讯通路门店!$AB:$AB,通讯通路门店!$S:$S,$G1775)</f>
        <v>0</v>
      </c>
      <c r="AX1775" s="99">
        <f>SUMIFS(通讯通路门店!$X:$X,通讯通路门店!$S:$S,$G1775)</f>
        <v>0</v>
      </c>
      <c r="AY1775" s="99">
        <f>SUMIFS(通讯通路门店!$Y:$Y,通讯通路门店!$S:$S,$G1775)</f>
        <v>0</v>
      </c>
      <c r="AZ1775" s="99">
        <f>SUMIFS(通讯通路门店!$AA:$AA,通讯通路门店!$S:$S,$G1775)</f>
        <v>0</v>
      </c>
      <c r="BA1775" s="99">
        <f t="shared" si="138"/>
        <v>0</v>
      </c>
      <c r="BB1775" s="99">
        <f t="shared" si="139"/>
        <v>0</v>
      </c>
      <c r="BC1775" s="99">
        <f>SUMIFS(通讯通路门店!$W:$W,通讯通路门店!$S:$S,$G1775,通讯通路门店!$J:$J,"荣耀体验店")+SUMIFS(通讯通路门店!$W:$W,通讯通路门店!$S:$S,$G1775,通讯通路门店!$J:$J,"荣耀授权专卖店")</f>
        <v>0</v>
      </c>
      <c r="BD1775" s="99">
        <f>SUMIFS(通讯通路门店!$Z:$Z,通讯通路门店!$S:$S,$G1775,通讯通路门店!$J:$J,"VIVO体验店")</f>
        <v>0</v>
      </c>
      <c r="BE1775" s="99">
        <f>SUMIFS(通讯通路门店!$AB:$AB,通讯通路门店!$S:$S,$G1775,通讯通路门店!$J:$J,"OPPO体验店")</f>
        <v>0</v>
      </c>
      <c r="BF1775" s="99">
        <f>SUMIFS(通讯通路门店!$X:$X,通讯通路门店!$S:$S,$G1775,通讯通路门店!$J:$J,"华为授权体验店")+SUMIFS(通讯通路门店!$AA:$AA,通讯通路门店!$S:$S,$G1775,通讯通路门店!$J:$J,"华为堡垒店")</f>
        <v>0</v>
      </c>
      <c r="BG1775" s="99">
        <f>SUMIFS(通讯通路门店!$Y:$Y,通讯通路门店!$S:$S,$G1775,通讯通路门店!$J:$J,"小米体验店")</f>
        <v>0</v>
      </c>
      <c r="BH1775" s="99">
        <f>SUMIFS(通讯通路门店!$AA:$AA,通讯通路门店!$S:$S,$G1775,通讯通路门店!$J:$J,"苹果体验店")</f>
        <v>0</v>
      </c>
      <c r="BI1775" s="99">
        <f>SUMIFS(通讯通路门店!$K:$K,通讯通路门店!$S:$S,$G1775,通讯通路门店!$J:$J,"其他品牌专卖店")</f>
        <v>0</v>
      </c>
      <c r="BJ1775" s="99">
        <f>SUMIFS(通讯通路门店!$AC:$AC,通讯通路门店!$S:$S,$G1775)</f>
        <v>0</v>
      </c>
      <c r="BK1775" s="99">
        <f>SUMIFS(通讯通路门店!$AD:$AD,通讯通路门店!$S:$S,$G1775)</f>
        <v>0</v>
      </c>
      <c r="BL1775" s="99">
        <f>SUMIFS(通讯通路门店!$AE:$AE,通讯通路门店!$S:$S,$G1775)</f>
        <v>0</v>
      </c>
      <c r="BM1775" s="99">
        <f>SUMIFS(通讯通路门店!$AF:$AF,通讯通路门店!$S:$S,$G1775)</f>
        <v>0</v>
      </c>
      <c r="BN1775" s="99">
        <f>SUMIFS(通讯通路门店!$AG:$AG,通讯通路门店!$S:$S,$G1775)</f>
        <v>0</v>
      </c>
      <c r="BO1775" s="99">
        <f>SUMIFS(通讯通路门店!$AH:$AH,通讯通路门店!$S:$S,$G1775)</f>
        <v>0</v>
      </c>
      <c r="BP1775" s="99">
        <f>SUMIFS(通讯通路门店!$AI:$AI,通讯通路门店!$S:$S,$G1775)</f>
        <v>0</v>
      </c>
      <c r="BQ1775" s="83"/>
    </row>
    <row r="1776" spans="1:69">
      <c r="A1776" s="99" t="str">
        <f>IFERROR(_xlfn.XLOOKUP($G1776,通讯通路门店!$S$4:$S$993931,通讯通路门店!$A$4:$A$993931,0,0),"")</f>
        <v>海南省</v>
      </c>
      <c r="B1776" s="99" t="str">
        <f>IFERROR(_xlfn.XLOOKUP($G1776,通讯通路门店!$S$4:$S$993931,通讯通路门店!$B$4:$B$993931,0,0),"")</f>
        <v>东方市</v>
      </c>
      <c r="C1776" s="99" t="str">
        <f>IFERROR(_xlfn.XLOOKUP($G1776,通讯通路门店!$S$4:$S$993931,通讯通路门店!$C$4:$C$993931,0,0),"")</f>
        <v>东方市</v>
      </c>
      <c r="D1776" s="99" t="str">
        <f>IFERROR(_xlfn.XLOOKUP($G1776,通讯通路门店!$S$4:$S$993931,通讯通路门店!$D$4:$D$993931,0,0),"")</f>
        <v>八所镇</v>
      </c>
      <c r="E1776" s="83"/>
      <c r="F1776" s="83"/>
      <c r="G1776" s="101"/>
      <c r="H1776" s="102">
        <f>IFERROR(_xlfn.XLOOKUP($G1776,通讯通路门店!$S$4:$S$993931,通讯通路门店!$R$4:$R$993931,0,0),"")</f>
        <v>0</v>
      </c>
      <c r="I1776" s="83"/>
      <c r="J1776" s="83"/>
      <c r="K1776" s="83"/>
      <c r="L1776" s="83"/>
      <c r="M1776" s="83"/>
      <c r="N1776" s="83"/>
      <c r="O1776" s="83"/>
      <c r="P1776" s="83"/>
      <c r="Q1776" s="83"/>
      <c r="R1776" s="83"/>
      <c r="S1776" s="83"/>
      <c r="T1776" s="83"/>
      <c r="U1776" s="99">
        <f>COUNTIF(通讯通路门店!$S:$S,$G1776)</f>
        <v>0</v>
      </c>
      <c r="V1776" s="99">
        <f>COUNTIFS(通讯通路门店!$S:$S,$G1776,通讯通路门店!$J:$J,"综合卖场")</f>
        <v>0</v>
      </c>
      <c r="W1776" s="99">
        <f>SUMIFS(通讯通路门店!$AJ:$AJ,通讯通路门店!$S:$S,通讯客户沙盘!$G1776)</f>
        <v>0</v>
      </c>
      <c r="X1776" s="99">
        <f t="shared" si="135"/>
        <v>0</v>
      </c>
      <c r="Y1776" s="99">
        <f>COUNTIFS(通讯通路门店!$S:$S,$G1776,通讯通路门店!$J:$J,"荣耀体验店")+COUNTIFS(通讯通路门店!$S:$S,$G1776,通讯通路门店!$J:$J,"荣耀授权专卖店")</f>
        <v>0</v>
      </c>
      <c r="Z1776" s="99">
        <f>COUNTIFS(通讯通路门店!$S:$S,$G1776,通讯通路门店!$J:$J,"VIVO体验店")</f>
        <v>0</v>
      </c>
      <c r="AA1776" s="99">
        <f>COUNTIFS(通讯通路门店!$S:$S,$G1776,通讯通路门店!$J:$J,"OPPO体验店")</f>
        <v>0</v>
      </c>
      <c r="AB1776" s="99">
        <f>COUNTIFS(通讯通路门店!$S:$S,$G1776,通讯通路门店!$J:$J,"华为授权体验店")+COUNTIFS(通讯通路门店!$S:$S,$G1776,通讯通路门店!$J:$J,"华为堡垒店")</f>
        <v>0</v>
      </c>
      <c r="AC1776" s="99">
        <f>COUNTIFS(通讯通路门店!$S:$S,$G1776,通讯通路门店!$J:$J,"小米体验店")</f>
        <v>0</v>
      </c>
      <c r="AD1776" s="99">
        <f>COUNTIFS(通讯通路门店!$S:$S,$G1776,通讯通路门店!$J:$J,"苹果体验店")</f>
        <v>0</v>
      </c>
      <c r="AE1776" s="99">
        <f>COUNTIFS(通讯通路门店!$S:$S,$G1776,通讯通路门店!$J:$J,"其他品牌专卖店")</f>
        <v>0</v>
      </c>
      <c r="AF1776" s="99">
        <f>SUMIFS(通讯通路门店!$BI:$BI,通讯通路门店!$S:$S,$G1776)</f>
        <v>0</v>
      </c>
      <c r="AG1776" s="99">
        <f>SUMIFS(通讯通路门店!$BH:$BH,通讯通路门店!$S:$S,$G1776)</f>
        <v>0</v>
      </c>
      <c r="AH1776" s="99">
        <f t="shared" si="136"/>
        <v>0</v>
      </c>
      <c r="AI1776" s="99">
        <f>SUMIFS(通讯通路门店!$BB:$BB,通讯通路门店!$S:$S,$G1776)</f>
        <v>0</v>
      </c>
      <c r="AJ1776" s="99">
        <f>SUMIFS(通讯通路门店!$BE:$BE,通讯通路门店!$S:$S,$G1776)</f>
        <v>0</v>
      </c>
      <c r="AK1776" s="99">
        <f>SUMIFS(通讯通路门店!$BG:$BG,通讯通路门店!$S:$S,$G1776)</f>
        <v>0</v>
      </c>
      <c r="AL1776" s="99">
        <f>SUMIFS(通讯通路门店!$BC:$BC,通讯通路门店!$S:$S,$G1776)</f>
        <v>0</v>
      </c>
      <c r="AM1776" s="99">
        <f>SUMIFS(通讯通路门店!$BD:$BD,通讯通路门店!$S:$S,$G1776)</f>
        <v>0</v>
      </c>
      <c r="AN1776" s="99">
        <f>SUMIFS(通讯通路门店!$BF:$BF,通讯通路门店!$S:$S,$G1776)</f>
        <v>0</v>
      </c>
      <c r="AO1776" s="99">
        <f t="shared" si="137"/>
        <v>0</v>
      </c>
      <c r="AP1776" s="99">
        <f>SUMIFS(通讯通路门店!$K:$K,通讯通路门店!$S:$S,$G1776)</f>
        <v>0</v>
      </c>
      <c r="AQ1776" s="83"/>
      <c r="AR1776" s="99">
        <f>SUMIFS(通讯通路门店!$T:$T,通讯通路门店!$S:$S,$G1776)</f>
        <v>0</v>
      </c>
      <c r="AS1776" s="99">
        <f>SUMIFS(通讯通路门店!$U:$U,通讯通路门店!$S:$S,$G1776)</f>
        <v>0</v>
      </c>
      <c r="AT1776" s="99">
        <f>SUMIFS(通讯通路门店!$V:$V,通讯通路门店!$S:$S,$G1776)</f>
        <v>0</v>
      </c>
      <c r="AU1776" s="99">
        <f>SUMIFS(通讯通路门店!$W:$W,通讯通路门店!$S:$S,$G1776)</f>
        <v>0</v>
      </c>
      <c r="AV1776" s="99">
        <f>SUMIFS(通讯通路门店!$Z:$Z,通讯通路门店!$S:$S,$G1776)</f>
        <v>0</v>
      </c>
      <c r="AW1776" s="99">
        <f>SUMIFS(通讯通路门店!$AB:$AB,通讯通路门店!$S:$S,$G1776)</f>
        <v>0</v>
      </c>
      <c r="AX1776" s="99">
        <f>SUMIFS(通讯通路门店!$X:$X,通讯通路门店!$S:$S,$G1776)</f>
        <v>0</v>
      </c>
      <c r="AY1776" s="99">
        <f>SUMIFS(通讯通路门店!$Y:$Y,通讯通路门店!$S:$S,$G1776)</f>
        <v>0</v>
      </c>
      <c r="AZ1776" s="99">
        <f>SUMIFS(通讯通路门店!$AA:$AA,通讯通路门店!$S:$S,$G1776)</f>
        <v>0</v>
      </c>
      <c r="BA1776" s="99">
        <f t="shared" si="138"/>
        <v>0</v>
      </c>
      <c r="BB1776" s="99">
        <f t="shared" si="139"/>
        <v>0</v>
      </c>
      <c r="BC1776" s="99">
        <f>SUMIFS(通讯通路门店!$W:$W,通讯通路门店!$S:$S,$G1776,通讯通路门店!$J:$J,"荣耀体验店")+SUMIFS(通讯通路门店!$W:$W,通讯通路门店!$S:$S,$G1776,通讯通路门店!$J:$J,"荣耀授权专卖店")</f>
        <v>0</v>
      </c>
      <c r="BD1776" s="99">
        <f>SUMIFS(通讯通路门店!$Z:$Z,通讯通路门店!$S:$S,$G1776,通讯通路门店!$J:$J,"VIVO体验店")</f>
        <v>0</v>
      </c>
      <c r="BE1776" s="99">
        <f>SUMIFS(通讯通路门店!$AB:$AB,通讯通路门店!$S:$S,$G1776,通讯通路门店!$J:$J,"OPPO体验店")</f>
        <v>0</v>
      </c>
      <c r="BF1776" s="99">
        <f>SUMIFS(通讯通路门店!$X:$X,通讯通路门店!$S:$S,$G1776,通讯通路门店!$J:$J,"华为授权体验店")+SUMIFS(通讯通路门店!$AA:$AA,通讯通路门店!$S:$S,$G1776,通讯通路门店!$J:$J,"华为堡垒店")</f>
        <v>0</v>
      </c>
      <c r="BG1776" s="99">
        <f>SUMIFS(通讯通路门店!$Y:$Y,通讯通路门店!$S:$S,$G1776,通讯通路门店!$J:$J,"小米体验店")</f>
        <v>0</v>
      </c>
      <c r="BH1776" s="99">
        <f>SUMIFS(通讯通路门店!$AA:$AA,通讯通路门店!$S:$S,$G1776,通讯通路门店!$J:$J,"苹果体验店")</f>
        <v>0</v>
      </c>
      <c r="BI1776" s="99">
        <f>SUMIFS(通讯通路门店!$K:$K,通讯通路门店!$S:$S,$G1776,通讯通路门店!$J:$J,"其他品牌专卖店")</f>
        <v>0</v>
      </c>
      <c r="BJ1776" s="99">
        <f>SUMIFS(通讯通路门店!$AC:$AC,通讯通路门店!$S:$S,$G1776)</f>
        <v>0</v>
      </c>
      <c r="BK1776" s="99">
        <f>SUMIFS(通讯通路门店!$AD:$AD,通讯通路门店!$S:$S,$G1776)</f>
        <v>0</v>
      </c>
      <c r="BL1776" s="99">
        <f>SUMIFS(通讯通路门店!$AE:$AE,通讯通路门店!$S:$S,$G1776)</f>
        <v>0</v>
      </c>
      <c r="BM1776" s="99">
        <f>SUMIFS(通讯通路门店!$AF:$AF,通讯通路门店!$S:$S,$G1776)</f>
        <v>0</v>
      </c>
      <c r="BN1776" s="99">
        <f>SUMIFS(通讯通路门店!$AG:$AG,通讯通路门店!$S:$S,$G1776)</f>
        <v>0</v>
      </c>
      <c r="BO1776" s="99">
        <f>SUMIFS(通讯通路门店!$AH:$AH,通讯通路门店!$S:$S,$G1776)</f>
        <v>0</v>
      </c>
      <c r="BP1776" s="99">
        <f>SUMIFS(通讯通路门店!$AI:$AI,通讯通路门店!$S:$S,$G1776)</f>
        <v>0</v>
      </c>
      <c r="BQ1776" s="83"/>
    </row>
    <row r="1777" spans="1:69">
      <c r="A1777" s="99" t="str">
        <f>IFERROR(_xlfn.XLOOKUP($G1777,通讯通路门店!$S$4:$S$993931,通讯通路门店!$A$4:$A$993931,0,0),"")</f>
        <v>海南省</v>
      </c>
      <c r="B1777" s="99" t="str">
        <f>IFERROR(_xlfn.XLOOKUP($G1777,通讯通路门店!$S$4:$S$993931,通讯通路门店!$B$4:$B$993931,0,0),"")</f>
        <v>东方市</v>
      </c>
      <c r="C1777" s="99" t="str">
        <f>IFERROR(_xlfn.XLOOKUP($G1777,通讯通路门店!$S$4:$S$993931,通讯通路门店!$C$4:$C$993931,0,0),"")</f>
        <v>东方市</v>
      </c>
      <c r="D1777" s="99" t="str">
        <f>IFERROR(_xlfn.XLOOKUP($G1777,通讯通路门店!$S$4:$S$993931,通讯通路门店!$D$4:$D$993931,0,0),"")</f>
        <v>八所镇</v>
      </c>
      <c r="E1777" s="83"/>
      <c r="F1777" s="83"/>
      <c r="G1777" s="101"/>
      <c r="H1777" s="102">
        <f>IFERROR(_xlfn.XLOOKUP($G1777,通讯通路门店!$S$4:$S$993931,通讯通路门店!$R$4:$R$993931,0,0),"")</f>
        <v>0</v>
      </c>
      <c r="I1777" s="83"/>
      <c r="J1777" s="83"/>
      <c r="K1777" s="83"/>
      <c r="L1777" s="83"/>
      <c r="M1777" s="83"/>
      <c r="N1777" s="83"/>
      <c r="O1777" s="83"/>
      <c r="P1777" s="83"/>
      <c r="Q1777" s="83"/>
      <c r="R1777" s="83"/>
      <c r="S1777" s="83"/>
      <c r="T1777" s="83"/>
      <c r="U1777" s="99">
        <f>COUNTIF(通讯通路门店!$S:$S,$G1777)</f>
        <v>0</v>
      </c>
      <c r="V1777" s="99">
        <f>COUNTIFS(通讯通路门店!$S:$S,$G1777,通讯通路门店!$J:$J,"综合卖场")</f>
        <v>0</v>
      </c>
      <c r="W1777" s="99">
        <f>SUMIFS(通讯通路门店!$AJ:$AJ,通讯通路门店!$S:$S,通讯客户沙盘!$G1777)</f>
        <v>0</v>
      </c>
      <c r="X1777" s="99">
        <f t="shared" si="135"/>
        <v>0</v>
      </c>
      <c r="Y1777" s="99">
        <f>COUNTIFS(通讯通路门店!$S:$S,$G1777,通讯通路门店!$J:$J,"荣耀体验店")+COUNTIFS(通讯通路门店!$S:$S,$G1777,通讯通路门店!$J:$J,"荣耀授权专卖店")</f>
        <v>0</v>
      </c>
      <c r="Z1777" s="99">
        <f>COUNTIFS(通讯通路门店!$S:$S,$G1777,通讯通路门店!$J:$J,"VIVO体验店")</f>
        <v>0</v>
      </c>
      <c r="AA1777" s="99">
        <f>COUNTIFS(通讯通路门店!$S:$S,$G1777,通讯通路门店!$J:$J,"OPPO体验店")</f>
        <v>0</v>
      </c>
      <c r="AB1777" s="99">
        <f>COUNTIFS(通讯通路门店!$S:$S,$G1777,通讯通路门店!$J:$J,"华为授权体验店")+COUNTIFS(通讯通路门店!$S:$S,$G1777,通讯通路门店!$J:$J,"华为堡垒店")</f>
        <v>0</v>
      </c>
      <c r="AC1777" s="99">
        <f>COUNTIFS(通讯通路门店!$S:$S,$G1777,通讯通路门店!$J:$J,"小米体验店")</f>
        <v>0</v>
      </c>
      <c r="AD1777" s="99">
        <f>COUNTIFS(通讯通路门店!$S:$S,$G1777,通讯通路门店!$J:$J,"苹果体验店")</f>
        <v>0</v>
      </c>
      <c r="AE1777" s="99">
        <f>COUNTIFS(通讯通路门店!$S:$S,$G1777,通讯通路门店!$J:$J,"其他品牌专卖店")</f>
        <v>0</v>
      </c>
      <c r="AF1777" s="99">
        <f>SUMIFS(通讯通路门店!$BI:$BI,通讯通路门店!$S:$S,$G1777)</f>
        <v>0</v>
      </c>
      <c r="AG1777" s="99">
        <f>SUMIFS(通讯通路门店!$BH:$BH,通讯通路门店!$S:$S,$G1777)</f>
        <v>0</v>
      </c>
      <c r="AH1777" s="99">
        <f t="shared" si="136"/>
        <v>0</v>
      </c>
      <c r="AI1777" s="99">
        <f>SUMIFS(通讯通路门店!$BB:$BB,通讯通路门店!$S:$S,$G1777)</f>
        <v>0</v>
      </c>
      <c r="AJ1777" s="99">
        <f>SUMIFS(通讯通路门店!$BE:$BE,通讯通路门店!$S:$S,$G1777)</f>
        <v>0</v>
      </c>
      <c r="AK1777" s="99">
        <f>SUMIFS(通讯通路门店!$BG:$BG,通讯通路门店!$S:$S,$G1777)</f>
        <v>0</v>
      </c>
      <c r="AL1777" s="99">
        <f>SUMIFS(通讯通路门店!$BC:$BC,通讯通路门店!$S:$S,$G1777)</f>
        <v>0</v>
      </c>
      <c r="AM1777" s="99">
        <f>SUMIFS(通讯通路门店!$BD:$BD,通讯通路门店!$S:$S,$G1777)</f>
        <v>0</v>
      </c>
      <c r="AN1777" s="99">
        <f>SUMIFS(通讯通路门店!$BF:$BF,通讯通路门店!$S:$S,$G1777)</f>
        <v>0</v>
      </c>
      <c r="AO1777" s="99">
        <f t="shared" si="137"/>
        <v>0</v>
      </c>
      <c r="AP1777" s="99">
        <f>SUMIFS(通讯通路门店!$K:$K,通讯通路门店!$S:$S,$G1777)</f>
        <v>0</v>
      </c>
      <c r="AQ1777" s="83"/>
      <c r="AR1777" s="99">
        <f>SUMIFS(通讯通路门店!$T:$T,通讯通路门店!$S:$S,$G1777)</f>
        <v>0</v>
      </c>
      <c r="AS1777" s="99">
        <f>SUMIFS(通讯通路门店!$U:$U,通讯通路门店!$S:$S,$G1777)</f>
        <v>0</v>
      </c>
      <c r="AT1777" s="99">
        <f>SUMIFS(通讯通路门店!$V:$V,通讯通路门店!$S:$S,$G1777)</f>
        <v>0</v>
      </c>
      <c r="AU1777" s="99">
        <f>SUMIFS(通讯通路门店!$W:$W,通讯通路门店!$S:$S,$G1777)</f>
        <v>0</v>
      </c>
      <c r="AV1777" s="99">
        <f>SUMIFS(通讯通路门店!$Z:$Z,通讯通路门店!$S:$S,$G1777)</f>
        <v>0</v>
      </c>
      <c r="AW1777" s="99">
        <f>SUMIFS(通讯通路门店!$AB:$AB,通讯通路门店!$S:$S,$G1777)</f>
        <v>0</v>
      </c>
      <c r="AX1777" s="99">
        <f>SUMIFS(通讯通路门店!$X:$X,通讯通路门店!$S:$S,$G1777)</f>
        <v>0</v>
      </c>
      <c r="AY1777" s="99">
        <f>SUMIFS(通讯通路门店!$Y:$Y,通讯通路门店!$S:$S,$G1777)</f>
        <v>0</v>
      </c>
      <c r="AZ1777" s="99">
        <f>SUMIFS(通讯通路门店!$AA:$AA,通讯通路门店!$S:$S,$G1777)</f>
        <v>0</v>
      </c>
      <c r="BA1777" s="99">
        <f t="shared" si="138"/>
        <v>0</v>
      </c>
      <c r="BB1777" s="99">
        <f t="shared" si="139"/>
        <v>0</v>
      </c>
      <c r="BC1777" s="99">
        <f>SUMIFS(通讯通路门店!$W:$W,通讯通路门店!$S:$S,$G1777,通讯通路门店!$J:$J,"荣耀体验店")+SUMIFS(通讯通路门店!$W:$W,通讯通路门店!$S:$S,$G1777,通讯通路门店!$J:$J,"荣耀授权专卖店")</f>
        <v>0</v>
      </c>
      <c r="BD1777" s="99">
        <f>SUMIFS(通讯通路门店!$Z:$Z,通讯通路门店!$S:$S,$G1777,通讯通路门店!$J:$J,"VIVO体验店")</f>
        <v>0</v>
      </c>
      <c r="BE1777" s="99">
        <f>SUMIFS(通讯通路门店!$AB:$AB,通讯通路门店!$S:$S,$G1777,通讯通路门店!$J:$J,"OPPO体验店")</f>
        <v>0</v>
      </c>
      <c r="BF1777" s="99">
        <f>SUMIFS(通讯通路门店!$X:$X,通讯通路门店!$S:$S,$G1777,通讯通路门店!$J:$J,"华为授权体验店")+SUMIFS(通讯通路门店!$AA:$AA,通讯通路门店!$S:$S,$G1777,通讯通路门店!$J:$J,"华为堡垒店")</f>
        <v>0</v>
      </c>
      <c r="BG1777" s="99">
        <f>SUMIFS(通讯通路门店!$Y:$Y,通讯通路门店!$S:$S,$G1777,通讯通路门店!$J:$J,"小米体验店")</f>
        <v>0</v>
      </c>
      <c r="BH1777" s="99">
        <f>SUMIFS(通讯通路门店!$AA:$AA,通讯通路门店!$S:$S,$G1777,通讯通路门店!$J:$J,"苹果体验店")</f>
        <v>0</v>
      </c>
      <c r="BI1777" s="99">
        <f>SUMIFS(通讯通路门店!$K:$K,通讯通路门店!$S:$S,$G1777,通讯通路门店!$J:$J,"其他品牌专卖店")</f>
        <v>0</v>
      </c>
      <c r="BJ1777" s="99">
        <f>SUMIFS(通讯通路门店!$AC:$AC,通讯通路门店!$S:$S,$G1777)</f>
        <v>0</v>
      </c>
      <c r="BK1777" s="99">
        <f>SUMIFS(通讯通路门店!$AD:$AD,通讯通路门店!$S:$S,$G1777)</f>
        <v>0</v>
      </c>
      <c r="BL1777" s="99">
        <f>SUMIFS(通讯通路门店!$AE:$AE,通讯通路门店!$S:$S,$G1777)</f>
        <v>0</v>
      </c>
      <c r="BM1777" s="99">
        <f>SUMIFS(通讯通路门店!$AF:$AF,通讯通路门店!$S:$S,$G1777)</f>
        <v>0</v>
      </c>
      <c r="BN1777" s="99">
        <f>SUMIFS(通讯通路门店!$AG:$AG,通讯通路门店!$S:$S,$G1777)</f>
        <v>0</v>
      </c>
      <c r="BO1777" s="99">
        <f>SUMIFS(通讯通路门店!$AH:$AH,通讯通路门店!$S:$S,$G1777)</f>
        <v>0</v>
      </c>
      <c r="BP1777" s="99">
        <f>SUMIFS(通讯通路门店!$AI:$AI,通讯通路门店!$S:$S,$G1777)</f>
        <v>0</v>
      </c>
      <c r="BQ1777" s="83"/>
    </row>
    <row r="1778" spans="1:69">
      <c r="A1778" s="99" t="str">
        <f>IFERROR(_xlfn.XLOOKUP($G1778,通讯通路门店!$S$4:$S$993931,通讯通路门店!$A$4:$A$993931,0,0),"")</f>
        <v>海南省</v>
      </c>
      <c r="B1778" s="99" t="str">
        <f>IFERROR(_xlfn.XLOOKUP($G1778,通讯通路门店!$S$4:$S$993931,通讯通路门店!$B$4:$B$993931,0,0),"")</f>
        <v>东方市</v>
      </c>
      <c r="C1778" s="99" t="str">
        <f>IFERROR(_xlfn.XLOOKUP($G1778,通讯通路门店!$S$4:$S$993931,通讯通路门店!$C$4:$C$993931,0,0),"")</f>
        <v>东方市</v>
      </c>
      <c r="D1778" s="99" t="str">
        <f>IFERROR(_xlfn.XLOOKUP($G1778,通讯通路门店!$S$4:$S$993931,通讯通路门店!$D$4:$D$993931,0,0),"")</f>
        <v>八所镇</v>
      </c>
      <c r="E1778" s="83"/>
      <c r="F1778" s="83"/>
      <c r="G1778" s="101"/>
      <c r="H1778" s="102">
        <f>IFERROR(_xlfn.XLOOKUP($G1778,通讯通路门店!$S$4:$S$993931,通讯通路门店!$R$4:$R$993931,0,0),"")</f>
        <v>0</v>
      </c>
      <c r="I1778" s="83"/>
      <c r="J1778" s="83"/>
      <c r="K1778" s="83"/>
      <c r="L1778" s="83"/>
      <c r="M1778" s="83"/>
      <c r="N1778" s="83"/>
      <c r="O1778" s="83"/>
      <c r="P1778" s="83"/>
      <c r="Q1778" s="83"/>
      <c r="R1778" s="83"/>
      <c r="S1778" s="83"/>
      <c r="T1778" s="83"/>
      <c r="U1778" s="99">
        <f>COUNTIF(通讯通路门店!$S:$S,$G1778)</f>
        <v>0</v>
      </c>
      <c r="V1778" s="99">
        <f>COUNTIFS(通讯通路门店!$S:$S,$G1778,通讯通路门店!$J:$J,"综合卖场")</f>
        <v>0</v>
      </c>
      <c r="W1778" s="99">
        <f>SUMIFS(通讯通路门店!$AJ:$AJ,通讯通路门店!$S:$S,通讯客户沙盘!$G1778)</f>
        <v>0</v>
      </c>
      <c r="X1778" s="99">
        <f t="shared" si="135"/>
        <v>0</v>
      </c>
      <c r="Y1778" s="99">
        <f>COUNTIFS(通讯通路门店!$S:$S,$G1778,通讯通路门店!$J:$J,"荣耀体验店")+COUNTIFS(通讯通路门店!$S:$S,$G1778,通讯通路门店!$J:$J,"荣耀授权专卖店")</f>
        <v>0</v>
      </c>
      <c r="Z1778" s="99">
        <f>COUNTIFS(通讯通路门店!$S:$S,$G1778,通讯通路门店!$J:$J,"VIVO体验店")</f>
        <v>0</v>
      </c>
      <c r="AA1778" s="99">
        <f>COUNTIFS(通讯通路门店!$S:$S,$G1778,通讯通路门店!$J:$J,"OPPO体验店")</f>
        <v>0</v>
      </c>
      <c r="AB1778" s="99">
        <f>COUNTIFS(通讯通路门店!$S:$S,$G1778,通讯通路门店!$J:$J,"华为授权体验店")+COUNTIFS(通讯通路门店!$S:$S,$G1778,通讯通路门店!$J:$J,"华为堡垒店")</f>
        <v>0</v>
      </c>
      <c r="AC1778" s="99">
        <f>COUNTIFS(通讯通路门店!$S:$S,$G1778,通讯通路门店!$J:$J,"小米体验店")</f>
        <v>0</v>
      </c>
      <c r="AD1778" s="99">
        <f>COUNTIFS(通讯通路门店!$S:$S,$G1778,通讯通路门店!$J:$J,"苹果体验店")</f>
        <v>0</v>
      </c>
      <c r="AE1778" s="99">
        <f>COUNTIFS(通讯通路门店!$S:$S,$G1778,通讯通路门店!$J:$J,"其他品牌专卖店")</f>
        <v>0</v>
      </c>
      <c r="AF1778" s="99">
        <f>SUMIFS(通讯通路门店!$BI:$BI,通讯通路门店!$S:$S,$G1778)</f>
        <v>0</v>
      </c>
      <c r="AG1778" s="99">
        <f>SUMIFS(通讯通路门店!$BH:$BH,通讯通路门店!$S:$S,$G1778)</f>
        <v>0</v>
      </c>
      <c r="AH1778" s="99">
        <f t="shared" si="136"/>
        <v>0</v>
      </c>
      <c r="AI1778" s="99">
        <f>SUMIFS(通讯通路门店!$BB:$BB,通讯通路门店!$S:$S,$G1778)</f>
        <v>0</v>
      </c>
      <c r="AJ1778" s="99">
        <f>SUMIFS(通讯通路门店!$BE:$BE,通讯通路门店!$S:$S,$G1778)</f>
        <v>0</v>
      </c>
      <c r="AK1778" s="99">
        <f>SUMIFS(通讯通路门店!$BG:$BG,通讯通路门店!$S:$S,$G1778)</f>
        <v>0</v>
      </c>
      <c r="AL1778" s="99">
        <f>SUMIFS(通讯通路门店!$BC:$BC,通讯通路门店!$S:$S,$G1778)</f>
        <v>0</v>
      </c>
      <c r="AM1778" s="99">
        <f>SUMIFS(通讯通路门店!$BD:$BD,通讯通路门店!$S:$S,$G1778)</f>
        <v>0</v>
      </c>
      <c r="AN1778" s="99">
        <f>SUMIFS(通讯通路门店!$BF:$BF,通讯通路门店!$S:$S,$G1778)</f>
        <v>0</v>
      </c>
      <c r="AO1778" s="99">
        <f t="shared" si="137"/>
        <v>0</v>
      </c>
      <c r="AP1778" s="99">
        <f>SUMIFS(通讯通路门店!$K:$K,通讯通路门店!$S:$S,$G1778)</f>
        <v>0</v>
      </c>
      <c r="AQ1778" s="83"/>
      <c r="AR1778" s="99">
        <f>SUMIFS(通讯通路门店!$T:$T,通讯通路门店!$S:$S,$G1778)</f>
        <v>0</v>
      </c>
      <c r="AS1778" s="99">
        <f>SUMIFS(通讯通路门店!$U:$U,通讯通路门店!$S:$S,$G1778)</f>
        <v>0</v>
      </c>
      <c r="AT1778" s="99">
        <f>SUMIFS(通讯通路门店!$V:$V,通讯通路门店!$S:$S,$G1778)</f>
        <v>0</v>
      </c>
      <c r="AU1778" s="99">
        <f>SUMIFS(通讯通路门店!$W:$W,通讯通路门店!$S:$S,$G1778)</f>
        <v>0</v>
      </c>
      <c r="AV1778" s="99">
        <f>SUMIFS(通讯通路门店!$Z:$Z,通讯通路门店!$S:$S,$G1778)</f>
        <v>0</v>
      </c>
      <c r="AW1778" s="99">
        <f>SUMIFS(通讯通路门店!$AB:$AB,通讯通路门店!$S:$S,$G1778)</f>
        <v>0</v>
      </c>
      <c r="AX1778" s="99">
        <f>SUMIFS(通讯通路门店!$X:$X,通讯通路门店!$S:$S,$G1778)</f>
        <v>0</v>
      </c>
      <c r="AY1778" s="99">
        <f>SUMIFS(通讯通路门店!$Y:$Y,通讯通路门店!$S:$S,$G1778)</f>
        <v>0</v>
      </c>
      <c r="AZ1778" s="99">
        <f>SUMIFS(通讯通路门店!$AA:$AA,通讯通路门店!$S:$S,$G1778)</f>
        <v>0</v>
      </c>
      <c r="BA1778" s="99">
        <f t="shared" si="138"/>
        <v>0</v>
      </c>
      <c r="BB1778" s="99">
        <f t="shared" si="139"/>
        <v>0</v>
      </c>
      <c r="BC1778" s="99">
        <f>SUMIFS(通讯通路门店!$W:$W,通讯通路门店!$S:$S,$G1778,通讯通路门店!$J:$J,"荣耀体验店")+SUMIFS(通讯通路门店!$W:$W,通讯通路门店!$S:$S,$G1778,通讯通路门店!$J:$J,"荣耀授权专卖店")</f>
        <v>0</v>
      </c>
      <c r="BD1778" s="99">
        <f>SUMIFS(通讯通路门店!$Z:$Z,通讯通路门店!$S:$S,$G1778,通讯通路门店!$J:$J,"VIVO体验店")</f>
        <v>0</v>
      </c>
      <c r="BE1778" s="99">
        <f>SUMIFS(通讯通路门店!$AB:$AB,通讯通路门店!$S:$S,$G1778,通讯通路门店!$J:$J,"OPPO体验店")</f>
        <v>0</v>
      </c>
      <c r="BF1778" s="99">
        <f>SUMIFS(通讯通路门店!$X:$X,通讯通路门店!$S:$S,$G1778,通讯通路门店!$J:$J,"华为授权体验店")+SUMIFS(通讯通路门店!$AA:$AA,通讯通路门店!$S:$S,$G1778,通讯通路门店!$J:$J,"华为堡垒店")</f>
        <v>0</v>
      </c>
      <c r="BG1778" s="99">
        <f>SUMIFS(通讯通路门店!$Y:$Y,通讯通路门店!$S:$S,$G1778,通讯通路门店!$J:$J,"小米体验店")</f>
        <v>0</v>
      </c>
      <c r="BH1778" s="99">
        <f>SUMIFS(通讯通路门店!$AA:$AA,通讯通路门店!$S:$S,$G1778,通讯通路门店!$J:$J,"苹果体验店")</f>
        <v>0</v>
      </c>
      <c r="BI1778" s="99">
        <f>SUMIFS(通讯通路门店!$K:$K,通讯通路门店!$S:$S,$G1778,通讯通路门店!$J:$J,"其他品牌专卖店")</f>
        <v>0</v>
      </c>
      <c r="BJ1778" s="99">
        <f>SUMIFS(通讯通路门店!$AC:$AC,通讯通路门店!$S:$S,$G1778)</f>
        <v>0</v>
      </c>
      <c r="BK1778" s="99">
        <f>SUMIFS(通讯通路门店!$AD:$AD,通讯通路门店!$S:$S,$G1778)</f>
        <v>0</v>
      </c>
      <c r="BL1778" s="99">
        <f>SUMIFS(通讯通路门店!$AE:$AE,通讯通路门店!$S:$S,$G1778)</f>
        <v>0</v>
      </c>
      <c r="BM1778" s="99">
        <f>SUMIFS(通讯通路门店!$AF:$AF,通讯通路门店!$S:$S,$G1778)</f>
        <v>0</v>
      </c>
      <c r="BN1778" s="99">
        <f>SUMIFS(通讯通路门店!$AG:$AG,通讯通路门店!$S:$S,$G1778)</f>
        <v>0</v>
      </c>
      <c r="BO1778" s="99">
        <f>SUMIFS(通讯通路门店!$AH:$AH,通讯通路门店!$S:$S,$G1778)</f>
        <v>0</v>
      </c>
      <c r="BP1778" s="99">
        <f>SUMIFS(通讯通路门店!$AI:$AI,通讯通路门店!$S:$S,$G1778)</f>
        <v>0</v>
      </c>
      <c r="BQ1778" s="83"/>
    </row>
    <row r="1779" spans="1:69">
      <c r="A1779" s="99" t="str">
        <f>IFERROR(_xlfn.XLOOKUP($G1779,通讯通路门店!$S$4:$S$993931,通讯通路门店!$A$4:$A$993931,0,0),"")</f>
        <v>海南省</v>
      </c>
      <c r="B1779" s="99" t="str">
        <f>IFERROR(_xlfn.XLOOKUP($G1779,通讯通路门店!$S$4:$S$993931,通讯通路门店!$B$4:$B$993931,0,0),"")</f>
        <v>东方市</v>
      </c>
      <c r="C1779" s="99" t="str">
        <f>IFERROR(_xlfn.XLOOKUP($G1779,通讯通路门店!$S$4:$S$993931,通讯通路门店!$C$4:$C$993931,0,0),"")</f>
        <v>东方市</v>
      </c>
      <c r="D1779" s="99" t="str">
        <f>IFERROR(_xlfn.XLOOKUP($G1779,通讯通路门店!$S$4:$S$993931,通讯通路门店!$D$4:$D$993931,0,0),"")</f>
        <v>八所镇</v>
      </c>
      <c r="E1779" s="83"/>
      <c r="F1779" s="83"/>
      <c r="G1779" s="101"/>
      <c r="H1779" s="102">
        <f>IFERROR(_xlfn.XLOOKUP($G1779,通讯通路门店!$S$4:$S$993931,通讯通路门店!$R$4:$R$993931,0,0),"")</f>
        <v>0</v>
      </c>
      <c r="I1779" s="83"/>
      <c r="J1779" s="83"/>
      <c r="K1779" s="83"/>
      <c r="L1779" s="83"/>
      <c r="M1779" s="83"/>
      <c r="N1779" s="83"/>
      <c r="O1779" s="83"/>
      <c r="P1779" s="83"/>
      <c r="Q1779" s="83"/>
      <c r="R1779" s="83"/>
      <c r="S1779" s="83"/>
      <c r="T1779" s="83"/>
      <c r="U1779" s="99">
        <f>COUNTIF(通讯通路门店!$S:$S,$G1779)</f>
        <v>0</v>
      </c>
      <c r="V1779" s="99">
        <f>COUNTIFS(通讯通路门店!$S:$S,$G1779,通讯通路门店!$J:$J,"综合卖场")</f>
        <v>0</v>
      </c>
      <c r="W1779" s="99">
        <f>SUMIFS(通讯通路门店!$AJ:$AJ,通讯通路门店!$S:$S,通讯客户沙盘!$G1779)</f>
        <v>0</v>
      </c>
      <c r="X1779" s="99">
        <f t="shared" si="135"/>
        <v>0</v>
      </c>
      <c r="Y1779" s="99">
        <f>COUNTIFS(通讯通路门店!$S:$S,$G1779,通讯通路门店!$J:$J,"荣耀体验店")+COUNTIFS(通讯通路门店!$S:$S,$G1779,通讯通路门店!$J:$J,"荣耀授权专卖店")</f>
        <v>0</v>
      </c>
      <c r="Z1779" s="99">
        <f>COUNTIFS(通讯通路门店!$S:$S,$G1779,通讯通路门店!$J:$J,"VIVO体验店")</f>
        <v>0</v>
      </c>
      <c r="AA1779" s="99">
        <f>COUNTIFS(通讯通路门店!$S:$S,$G1779,通讯通路门店!$J:$J,"OPPO体验店")</f>
        <v>0</v>
      </c>
      <c r="AB1779" s="99">
        <f>COUNTIFS(通讯通路门店!$S:$S,$G1779,通讯通路门店!$J:$J,"华为授权体验店")+COUNTIFS(通讯通路门店!$S:$S,$G1779,通讯通路门店!$J:$J,"华为堡垒店")</f>
        <v>0</v>
      </c>
      <c r="AC1779" s="99">
        <f>COUNTIFS(通讯通路门店!$S:$S,$G1779,通讯通路门店!$J:$J,"小米体验店")</f>
        <v>0</v>
      </c>
      <c r="AD1779" s="99">
        <f>COUNTIFS(通讯通路门店!$S:$S,$G1779,通讯通路门店!$J:$J,"苹果体验店")</f>
        <v>0</v>
      </c>
      <c r="AE1779" s="99">
        <f>COUNTIFS(通讯通路门店!$S:$S,$G1779,通讯通路门店!$J:$J,"其他品牌专卖店")</f>
        <v>0</v>
      </c>
      <c r="AF1779" s="99">
        <f>SUMIFS(通讯通路门店!$BI:$BI,通讯通路门店!$S:$S,$G1779)</f>
        <v>0</v>
      </c>
      <c r="AG1779" s="99">
        <f>SUMIFS(通讯通路门店!$BH:$BH,通讯通路门店!$S:$S,$G1779)</f>
        <v>0</v>
      </c>
      <c r="AH1779" s="99">
        <f t="shared" si="136"/>
        <v>0</v>
      </c>
      <c r="AI1779" s="99">
        <f>SUMIFS(通讯通路门店!$BB:$BB,通讯通路门店!$S:$S,$G1779)</f>
        <v>0</v>
      </c>
      <c r="AJ1779" s="99">
        <f>SUMIFS(通讯通路门店!$BE:$BE,通讯通路门店!$S:$S,$G1779)</f>
        <v>0</v>
      </c>
      <c r="AK1779" s="99">
        <f>SUMIFS(通讯通路门店!$BG:$BG,通讯通路门店!$S:$S,$G1779)</f>
        <v>0</v>
      </c>
      <c r="AL1779" s="99">
        <f>SUMIFS(通讯通路门店!$BC:$BC,通讯通路门店!$S:$S,$G1779)</f>
        <v>0</v>
      </c>
      <c r="AM1779" s="99">
        <f>SUMIFS(通讯通路门店!$BD:$BD,通讯通路门店!$S:$S,$G1779)</f>
        <v>0</v>
      </c>
      <c r="AN1779" s="99">
        <f>SUMIFS(通讯通路门店!$BF:$BF,通讯通路门店!$S:$S,$G1779)</f>
        <v>0</v>
      </c>
      <c r="AO1779" s="99">
        <f t="shared" si="137"/>
        <v>0</v>
      </c>
      <c r="AP1779" s="99">
        <f>SUMIFS(通讯通路门店!$K:$K,通讯通路门店!$S:$S,$G1779)</f>
        <v>0</v>
      </c>
      <c r="AQ1779" s="83"/>
      <c r="AR1779" s="99">
        <f>SUMIFS(通讯通路门店!$T:$T,通讯通路门店!$S:$S,$G1779)</f>
        <v>0</v>
      </c>
      <c r="AS1779" s="99">
        <f>SUMIFS(通讯通路门店!$U:$U,通讯通路门店!$S:$S,$G1779)</f>
        <v>0</v>
      </c>
      <c r="AT1779" s="99">
        <f>SUMIFS(通讯通路门店!$V:$V,通讯通路门店!$S:$S,$G1779)</f>
        <v>0</v>
      </c>
      <c r="AU1779" s="99">
        <f>SUMIFS(通讯通路门店!$W:$W,通讯通路门店!$S:$S,$G1779)</f>
        <v>0</v>
      </c>
      <c r="AV1779" s="99">
        <f>SUMIFS(通讯通路门店!$Z:$Z,通讯通路门店!$S:$S,$G1779)</f>
        <v>0</v>
      </c>
      <c r="AW1779" s="99">
        <f>SUMIFS(通讯通路门店!$AB:$AB,通讯通路门店!$S:$S,$G1779)</f>
        <v>0</v>
      </c>
      <c r="AX1779" s="99">
        <f>SUMIFS(通讯通路门店!$X:$X,通讯通路门店!$S:$S,$G1779)</f>
        <v>0</v>
      </c>
      <c r="AY1779" s="99">
        <f>SUMIFS(通讯通路门店!$Y:$Y,通讯通路门店!$S:$S,$G1779)</f>
        <v>0</v>
      </c>
      <c r="AZ1779" s="99">
        <f>SUMIFS(通讯通路门店!$AA:$AA,通讯通路门店!$S:$S,$G1779)</f>
        <v>0</v>
      </c>
      <c r="BA1779" s="99">
        <f t="shared" si="138"/>
        <v>0</v>
      </c>
      <c r="BB1779" s="99">
        <f t="shared" si="139"/>
        <v>0</v>
      </c>
      <c r="BC1779" s="99">
        <f>SUMIFS(通讯通路门店!$W:$W,通讯通路门店!$S:$S,$G1779,通讯通路门店!$J:$J,"荣耀体验店")+SUMIFS(通讯通路门店!$W:$W,通讯通路门店!$S:$S,$G1779,通讯通路门店!$J:$J,"荣耀授权专卖店")</f>
        <v>0</v>
      </c>
      <c r="BD1779" s="99">
        <f>SUMIFS(通讯通路门店!$Z:$Z,通讯通路门店!$S:$S,$G1779,通讯通路门店!$J:$J,"VIVO体验店")</f>
        <v>0</v>
      </c>
      <c r="BE1779" s="99">
        <f>SUMIFS(通讯通路门店!$AB:$AB,通讯通路门店!$S:$S,$G1779,通讯通路门店!$J:$J,"OPPO体验店")</f>
        <v>0</v>
      </c>
      <c r="BF1779" s="99">
        <f>SUMIFS(通讯通路门店!$X:$X,通讯通路门店!$S:$S,$G1779,通讯通路门店!$J:$J,"华为授权体验店")+SUMIFS(通讯通路门店!$AA:$AA,通讯通路门店!$S:$S,$G1779,通讯通路门店!$J:$J,"华为堡垒店")</f>
        <v>0</v>
      </c>
      <c r="BG1779" s="99">
        <f>SUMIFS(通讯通路门店!$Y:$Y,通讯通路门店!$S:$S,$G1779,通讯通路门店!$J:$J,"小米体验店")</f>
        <v>0</v>
      </c>
      <c r="BH1779" s="99">
        <f>SUMIFS(通讯通路门店!$AA:$AA,通讯通路门店!$S:$S,$G1779,通讯通路门店!$J:$J,"苹果体验店")</f>
        <v>0</v>
      </c>
      <c r="BI1779" s="99">
        <f>SUMIFS(通讯通路门店!$K:$K,通讯通路门店!$S:$S,$G1779,通讯通路门店!$J:$J,"其他品牌专卖店")</f>
        <v>0</v>
      </c>
      <c r="BJ1779" s="99">
        <f>SUMIFS(通讯通路门店!$AC:$AC,通讯通路门店!$S:$S,$G1779)</f>
        <v>0</v>
      </c>
      <c r="BK1779" s="99">
        <f>SUMIFS(通讯通路门店!$AD:$AD,通讯通路门店!$S:$S,$G1779)</f>
        <v>0</v>
      </c>
      <c r="BL1779" s="99">
        <f>SUMIFS(通讯通路门店!$AE:$AE,通讯通路门店!$S:$S,$G1779)</f>
        <v>0</v>
      </c>
      <c r="BM1779" s="99">
        <f>SUMIFS(通讯通路门店!$AF:$AF,通讯通路门店!$S:$S,$G1779)</f>
        <v>0</v>
      </c>
      <c r="BN1779" s="99">
        <f>SUMIFS(通讯通路门店!$AG:$AG,通讯通路门店!$S:$S,$G1779)</f>
        <v>0</v>
      </c>
      <c r="BO1779" s="99">
        <f>SUMIFS(通讯通路门店!$AH:$AH,通讯通路门店!$S:$S,$G1779)</f>
        <v>0</v>
      </c>
      <c r="BP1779" s="99">
        <f>SUMIFS(通讯通路门店!$AI:$AI,通讯通路门店!$S:$S,$G1779)</f>
        <v>0</v>
      </c>
      <c r="BQ1779" s="83"/>
    </row>
    <row r="1780" spans="1:69">
      <c r="A1780" s="99" t="str">
        <f>IFERROR(_xlfn.XLOOKUP($G1780,通讯通路门店!$S$4:$S$993931,通讯通路门店!$A$4:$A$993931,0,0),"")</f>
        <v>海南省</v>
      </c>
      <c r="B1780" s="99" t="str">
        <f>IFERROR(_xlfn.XLOOKUP($G1780,通讯通路门店!$S$4:$S$993931,通讯通路门店!$B$4:$B$993931,0,0),"")</f>
        <v>东方市</v>
      </c>
      <c r="C1780" s="99" t="str">
        <f>IFERROR(_xlfn.XLOOKUP($G1780,通讯通路门店!$S$4:$S$993931,通讯通路门店!$C$4:$C$993931,0,0),"")</f>
        <v>东方市</v>
      </c>
      <c r="D1780" s="99" t="str">
        <f>IFERROR(_xlfn.XLOOKUP($G1780,通讯通路门店!$S$4:$S$993931,通讯通路门店!$D$4:$D$993931,0,0),"")</f>
        <v>八所镇</v>
      </c>
      <c r="E1780" s="83"/>
      <c r="F1780" s="83"/>
      <c r="G1780" s="101"/>
      <c r="H1780" s="102">
        <f>IFERROR(_xlfn.XLOOKUP($G1780,通讯通路门店!$S$4:$S$993931,通讯通路门店!$R$4:$R$993931,0,0),"")</f>
        <v>0</v>
      </c>
      <c r="I1780" s="83"/>
      <c r="J1780" s="83"/>
      <c r="K1780" s="83"/>
      <c r="L1780" s="83"/>
      <c r="M1780" s="83"/>
      <c r="N1780" s="83"/>
      <c r="O1780" s="83"/>
      <c r="P1780" s="83"/>
      <c r="Q1780" s="83"/>
      <c r="R1780" s="83"/>
      <c r="S1780" s="83"/>
      <c r="T1780" s="83"/>
      <c r="U1780" s="99">
        <f>COUNTIF(通讯通路门店!$S:$S,$G1780)</f>
        <v>0</v>
      </c>
      <c r="V1780" s="99">
        <f>COUNTIFS(通讯通路门店!$S:$S,$G1780,通讯通路门店!$J:$J,"综合卖场")</f>
        <v>0</v>
      </c>
      <c r="W1780" s="99">
        <f>SUMIFS(通讯通路门店!$AJ:$AJ,通讯通路门店!$S:$S,通讯客户沙盘!$G1780)</f>
        <v>0</v>
      </c>
      <c r="X1780" s="99">
        <f t="shared" si="135"/>
        <v>0</v>
      </c>
      <c r="Y1780" s="99">
        <f>COUNTIFS(通讯通路门店!$S:$S,$G1780,通讯通路门店!$J:$J,"荣耀体验店")+COUNTIFS(通讯通路门店!$S:$S,$G1780,通讯通路门店!$J:$J,"荣耀授权专卖店")</f>
        <v>0</v>
      </c>
      <c r="Z1780" s="99">
        <f>COUNTIFS(通讯通路门店!$S:$S,$G1780,通讯通路门店!$J:$J,"VIVO体验店")</f>
        <v>0</v>
      </c>
      <c r="AA1780" s="99">
        <f>COUNTIFS(通讯通路门店!$S:$S,$G1780,通讯通路门店!$J:$J,"OPPO体验店")</f>
        <v>0</v>
      </c>
      <c r="AB1780" s="99">
        <f>COUNTIFS(通讯通路门店!$S:$S,$G1780,通讯通路门店!$J:$J,"华为授权体验店")+COUNTIFS(通讯通路门店!$S:$S,$G1780,通讯通路门店!$J:$J,"华为堡垒店")</f>
        <v>0</v>
      </c>
      <c r="AC1780" s="99">
        <f>COUNTIFS(通讯通路门店!$S:$S,$G1780,通讯通路门店!$J:$J,"小米体验店")</f>
        <v>0</v>
      </c>
      <c r="AD1780" s="99">
        <f>COUNTIFS(通讯通路门店!$S:$S,$G1780,通讯通路门店!$J:$J,"苹果体验店")</f>
        <v>0</v>
      </c>
      <c r="AE1780" s="99">
        <f>COUNTIFS(通讯通路门店!$S:$S,$G1780,通讯通路门店!$J:$J,"其他品牌专卖店")</f>
        <v>0</v>
      </c>
      <c r="AF1780" s="99">
        <f>SUMIFS(通讯通路门店!$BI:$BI,通讯通路门店!$S:$S,$G1780)</f>
        <v>0</v>
      </c>
      <c r="AG1780" s="99">
        <f>SUMIFS(通讯通路门店!$BH:$BH,通讯通路门店!$S:$S,$G1780)</f>
        <v>0</v>
      </c>
      <c r="AH1780" s="99">
        <f t="shared" si="136"/>
        <v>0</v>
      </c>
      <c r="AI1780" s="99">
        <f>SUMIFS(通讯通路门店!$BB:$BB,通讯通路门店!$S:$S,$G1780)</f>
        <v>0</v>
      </c>
      <c r="AJ1780" s="99">
        <f>SUMIFS(通讯通路门店!$BE:$BE,通讯通路门店!$S:$S,$G1780)</f>
        <v>0</v>
      </c>
      <c r="AK1780" s="99">
        <f>SUMIFS(通讯通路门店!$BG:$BG,通讯通路门店!$S:$S,$G1780)</f>
        <v>0</v>
      </c>
      <c r="AL1780" s="99">
        <f>SUMIFS(通讯通路门店!$BC:$BC,通讯通路门店!$S:$S,$G1780)</f>
        <v>0</v>
      </c>
      <c r="AM1780" s="99">
        <f>SUMIFS(通讯通路门店!$BD:$BD,通讯通路门店!$S:$S,$G1780)</f>
        <v>0</v>
      </c>
      <c r="AN1780" s="99">
        <f>SUMIFS(通讯通路门店!$BF:$BF,通讯通路门店!$S:$S,$G1780)</f>
        <v>0</v>
      </c>
      <c r="AO1780" s="99">
        <f t="shared" si="137"/>
        <v>0</v>
      </c>
      <c r="AP1780" s="99">
        <f>SUMIFS(通讯通路门店!$K:$K,通讯通路门店!$S:$S,$G1780)</f>
        <v>0</v>
      </c>
      <c r="AQ1780" s="83"/>
      <c r="AR1780" s="99">
        <f>SUMIFS(通讯通路门店!$T:$T,通讯通路门店!$S:$S,$G1780)</f>
        <v>0</v>
      </c>
      <c r="AS1780" s="99">
        <f>SUMIFS(通讯通路门店!$U:$U,通讯通路门店!$S:$S,$G1780)</f>
        <v>0</v>
      </c>
      <c r="AT1780" s="99">
        <f>SUMIFS(通讯通路门店!$V:$V,通讯通路门店!$S:$S,$G1780)</f>
        <v>0</v>
      </c>
      <c r="AU1780" s="99">
        <f>SUMIFS(通讯通路门店!$W:$W,通讯通路门店!$S:$S,$G1780)</f>
        <v>0</v>
      </c>
      <c r="AV1780" s="99">
        <f>SUMIFS(通讯通路门店!$Z:$Z,通讯通路门店!$S:$S,$G1780)</f>
        <v>0</v>
      </c>
      <c r="AW1780" s="99">
        <f>SUMIFS(通讯通路门店!$AB:$AB,通讯通路门店!$S:$S,$G1780)</f>
        <v>0</v>
      </c>
      <c r="AX1780" s="99">
        <f>SUMIFS(通讯通路门店!$X:$X,通讯通路门店!$S:$S,$G1780)</f>
        <v>0</v>
      </c>
      <c r="AY1780" s="99">
        <f>SUMIFS(通讯通路门店!$Y:$Y,通讯通路门店!$S:$S,$G1780)</f>
        <v>0</v>
      </c>
      <c r="AZ1780" s="99">
        <f>SUMIFS(通讯通路门店!$AA:$AA,通讯通路门店!$S:$S,$G1780)</f>
        <v>0</v>
      </c>
      <c r="BA1780" s="99">
        <f t="shared" si="138"/>
        <v>0</v>
      </c>
      <c r="BB1780" s="99">
        <f t="shared" si="139"/>
        <v>0</v>
      </c>
      <c r="BC1780" s="99">
        <f>SUMIFS(通讯通路门店!$W:$W,通讯通路门店!$S:$S,$G1780,通讯通路门店!$J:$J,"荣耀体验店")+SUMIFS(通讯通路门店!$W:$W,通讯通路门店!$S:$S,$G1780,通讯通路门店!$J:$J,"荣耀授权专卖店")</f>
        <v>0</v>
      </c>
      <c r="BD1780" s="99">
        <f>SUMIFS(通讯通路门店!$Z:$Z,通讯通路门店!$S:$S,$G1780,通讯通路门店!$J:$J,"VIVO体验店")</f>
        <v>0</v>
      </c>
      <c r="BE1780" s="99">
        <f>SUMIFS(通讯通路门店!$AB:$AB,通讯通路门店!$S:$S,$G1780,通讯通路门店!$J:$J,"OPPO体验店")</f>
        <v>0</v>
      </c>
      <c r="BF1780" s="99">
        <f>SUMIFS(通讯通路门店!$X:$X,通讯通路门店!$S:$S,$G1780,通讯通路门店!$J:$J,"华为授权体验店")+SUMIFS(通讯通路门店!$AA:$AA,通讯通路门店!$S:$S,$G1780,通讯通路门店!$J:$J,"华为堡垒店")</f>
        <v>0</v>
      </c>
      <c r="BG1780" s="99">
        <f>SUMIFS(通讯通路门店!$Y:$Y,通讯通路门店!$S:$S,$G1780,通讯通路门店!$J:$J,"小米体验店")</f>
        <v>0</v>
      </c>
      <c r="BH1780" s="99">
        <f>SUMIFS(通讯通路门店!$AA:$AA,通讯通路门店!$S:$S,$G1780,通讯通路门店!$J:$J,"苹果体验店")</f>
        <v>0</v>
      </c>
      <c r="BI1780" s="99">
        <f>SUMIFS(通讯通路门店!$K:$K,通讯通路门店!$S:$S,$G1780,通讯通路门店!$J:$J,"其他品牌专卖店")</f>
        <v>0</v>
      </c>
      <c r="BJ1780" s="99">
        <f>SUMIFS(通讯通路门店!$AC:$AC,通讯通路门店!$S:$S,$G1780)</f>
        <v>0</v>
      </c>
      <c r="BK1780" s="99">
        <f>SUMIFS(通讯通路门店!$AD:$AD,通讯通路门店!$S:$S,$G1780)</f>
        <v>0</v>
      </c>
      <c r="BL1780" s="99">
        <f>SUMIFS(通讯通路门店!$AE:$AE,通讯通路门店!$S:$S,$G1780)</f>
        <v>0</v>
      </c>
      <c r="BM1780" s="99">
        <f>SUMIFS(通讯通路门店!$AF:$AF,通讯通路门店!$S:$S,$G1780)</f>
        <v>0</v>
      </c>
      <c r="BN1780" s="99">
        <f>SUMIFS(通讯通路门店!$AG:$AG,通讯通路门店!$S:$S,$G1780)</f>
        <v>0</v>
      </c>
      <c r="BO1780" s="99">
        <f>SUMIFS(通讯通路门店!$AH:$AH,通讯通路门店!$S:$S,$G1780)</f>
        <v>0</v>
      </c>
      <c r="BP1780" s="99">
        <f>SUMIFS(通讯通路门店!$AI:$AI,通讯通路门店!$S:$S,$G1780)</f>
        <v>0</v>
      </c>
      <c r="BQ1780" s="83"/>
    </row>
    <row r="1781" spans="1:69">
      <c r="A1781" s="99" t="str">
        <f>IFERROR(_xlfn.XLOOKUP($G1781,通讯通路门店!$S$4:$S$993931,通讯通路门店!$A$4:$A$993931,0,0),"")</f>
        <v>海南省</v>
      </c>
      <c r="B1781" s="99" t="str">
        <f>IFERROR(_xlfn.XLOOKUP($G1781,通讯通路门店!$S$4:$S$993931,通讯通路门店!$B$4:$B$993931,0,0),"")</f>
        <v>东方市</v>
      </c>
      <c r="C1781" s="99" t="str">
        <f>IFERROR(_xlfn.XLOOKUP($G1781,通讯通路门店!$S$4:$S$993931,通讯通路门店!$C$4:$C$993931,0,0),"")</f>
        <v>东方市</v>
      </c>
      <c r="D1781" s="99" t="str">
        <f>IFERROR(_xlfn.XLOOKUP($G1781,通讯通路门店!$S$4:$S$993931,通讯通路门店!$D$4:$D$993931,0,0),"")</f>
        <v>八所镇</v>
      </c>
      <c r="E1781" s="83"/>
      <c r="F1781" s="83"/>
      <c r="G1781" s="101"/>
      <c r="H1781" s="102">
        <f>IFERROR(_xlfn.XLOOKUP($G1781,通讯通路门店!$S$4:$S$993931,通讯通路门店!$R$4:$R$993931,0,0),"")</f>
        <v>0</v>
      </c>
      <c r="I1781" s="83"/>
      <c r="J1781" s="83"/>
      <c r="K1781" s="83"/>
      <c r="L1781" s="83"/>
      <c r="M1781" s="83"/>
      <c r="N1781" s="83"/>
      <c r="O1781" s="83"/>
      <c r="P1781" s="83"/>
      <c r="Q1781" s="83"/>
      <c r="R1781" s="83"/>
      <c r="S1781" s="83"/>
      <c r="T1781" s="83"/>
      <c r="U1781" s="99">
        <f>COUNTIF(通讯通路门店!$S:$S,$G1781)</f>
        <v>0</v>
      </c>
      <c r="V1781" s="99">
        <f>COUNTIFS(通讯通路门店!$S:$S,$G1781,通讯通路门店!$J:$J,"综合卖场")</f>
        <v>0</v>
      </c>
      <c r="W1781" s="99">
        <f>SUMIFS(通讯通路门店!$AJ:$AJ,通讯通路门店!$S:$S,通讯客户沙盘!$G1781)</f>
        <v>0</v>
      </c>
      <c r="X1781" s="99">
        <f t="shared" si="135"/>
        <v>0</v>
      </c>
      <c r="Y1781" s="99">
        <f>COUNTIFS(通讯通路门店!$S:$S,$G1781,通讯通路门店!$J:$J,"荣耀体验店")+COUNTIFS(通讯通路门店!$S:$S,$G1781,通讯通路门店!$J:$J,"荣耀授权专卖店")</f>
        <v>0</v>
      </c>
      <c r="Z1781" s="99">
        <f>COUNTIFS(通讯通路门店!$S:$S,$G1781,通讯通路门店!$J:$J,"VIVO体验店")</f>
        <v>0</v>
      </c>
      <c r="AA1781" s="99">
        <f>COUNTIFS(通讯通路门店!$S:$S,$G1781,通讯通路门店!$J:$J,"OPPO体验店")</f>
        <v>0</v>
      </c>
      <c r="AB1781" s="99">
        <f>COUNTIFS(通讯通路门店!$S:$S,$G1781,通讯通路门店!$J:$J,"华为授权体验店")+COUNTIFS(通讯通路门店!$S:$S,$G1781,通讯通路门店!$J:$J,"华为堡垒店")</f>
        <v>0</v>
      </c>
      <c r="AC1781" s="99">
        <f>COUNTIFS(通讯通路门店!$S:$S,$G1781,通讯通路门店!$J:$J,"小米体验店")</f>
        <v>0</v>
      </c>
      <c r="AD1781" s="99">
        <f>COUNTIFS(通讯通路门店!$S:$S,$G1781,通讯通路门店!$J:$J,"苹果体验店")</f>
        <v>0</v>
      </c>
      <c r="AE1781" s="99">
        <f>COUNTIFS(通讯通路门店!$S:$S,$G1781,通讯通路门店!$J:$J,"其他品牌专卖店")</f>
        <v>0</v>
      </c>
      <c r="AF1781" s="99">
        <f>SUMIFS(通讯通路门店!$BI:$BI,通讯通路门店!$S:$S,$G1781)</f>
        <v>0</v>
      </c>
      <c r="AG1781" s="99">
        <f>SUMIFS(通讯通路门店!$BH:$BH,通讯通路门店!$S:$S,$G1781)</f>
        <v>0</v>
      </c>
      <c r="AH1781" s="99">
        <f t="shared" si="136"/>
        <v>0</v>
      </c>
      <c r="AI1781" s="99">
        <f>SUMIFS(通讯通路门店!$BB:$BB,通讯通路门店!$S:$S,$G1781)</f>
        <v>0</v>
      </c>
      <c r="AJ1781" s="99">
        <f>SUMIFS(通讯通路门店!$BE:$BE,通讯通路门店!$S:$S,$G1781)</f>
        <v>0</v>
      </c>
      <c r="AK1781" s="99">
        <f>SUMIFS(通讯通路门店!$BG:$BG,通讯通路门店!$S:$S,$G1781)</f>
        <v>0</v>
      </c>
      <c r="AL1781" s="99">
        <f>SUMIFS(通讯通路门店!$BC:$BC,通讯通路门店!$S:$S,$G1781)</f>
        <v>0</v>
      </c>
      <c r="AM1781" s="99">
        <f>SUMIFS(通讯通路门店!$BD:$BD,通讯通路门店!$S:$S,$G1781)</f>
        <v>0</v>
      </c>
      <c r="AN1781" s="99">
        <f>SUMIFS(通讯通路门店!$BF:$BF,通讯通路门店!$S:$S,$G1781)</f>
        <v>0</v>
      </c>
      <c r="AO1781" s="99">
        <f t="shared" si="137"/>
        <v>0</v>
      </c>
      <c r="AP1781" s="99">
        <f>SUMIFS(通讯通路门店!$K:$K,通讯通路门店!$S:$S,$G1781)</f>
        <v>0</v>
      </c>
      <c r="AQ1781" s="83"/>
      <c r="AR1781" s="99">
        <f>SUMIFS(通讯通路门店!$T:$T,通讯通路门店!$S:$S,$G1781)</f>
        <v>0</v>
      </c>
      <c r="AS1781" s="99">
        <f>SUMIFS(通讯通路门店!$U:$U,通讯通路门店!$S:$S,$G1781)</f>
        <v>0</v>
      </c>
      <c r="AT1781" s="99">
        <f>SUMIFS(通讯通路门店!$V:$V,通讯通路门店!$S:$S,$G1781)</f>
        <v>0</v>
      </c>
      <c r="AU1781" s="99">
        <f>SUMIFS(通讯通路门店!$W:$W,通讯通路门店!$S:$S,$G1781)</f>
        <v>0</v>
      </c>
      <c r="AV1781" s="99">
        <f>SUMIFS(通讯通路门店!$Z:$Z,通讯通路门店!$S:$S,$G1781)</f>
        <v>0</v>
      </c>
      <c r="AW1781" s="99">
        <f>SUMIFS(通讯通路门店!$AB:$AB,通讯通路门店!$S:$S,$G1781)</f>
        <v>0</v>
      </c>
      <c r="AX1781" s="99">
        <f>SUMIFS(通讯通路门店!$X:$X,通讯通路门店!$S:$S,$G1781)</f>
        <v>0</v>
      </c>
      <c r="AY1781" s="99">
        <f>SUMIFS(通讯通路门店!$Y:$Y,通讯通路门店!$S:$S,$G1781)</f>
        <v>0</v>
      </c>
      <c r="AZ1781" s="99">
        <f>SUMIFS(通讯通路门店!$AA:$AA,通讯通路门店!$S:$S,$G1781)</f>
        <v>0</v>
      </c>
      <c r="BA1781" s="99">
        <f t="shared" si="138"/>
        <v>0</v>
      </c>
      <c r="BB1781" s="99">
        <f t="shared" si="139"/>
        <v>0</v>
      </c>
      <c r="BC1781" s="99">
        <f>SUMIFS(通讯通路门店!$W:$W,通讯通路门店!$S:$S,$G1781,通讯通路门店!$J:$J,"荣耀体验店")+SUMIFS(通讯通路门店!$W:$W,通讯通路门店!$S:$S,$G1781,通讯通路门店!$J:$J,"荣耀授权专卖店")</f>
        <v>0</v>
      </c>
      <c r="BD1781" s="99">
        <f>SUMIFS(通讯通路门店!$Z:$Z,通讯通路门店!$S:$S,$G1781,通讯通路门店!$J:$J,"VIVO体验店")</f>
        <v>0</v>
      </c>
      <c r="BE1781" s="99">
        <f>SUMIFS(通讯通路门店!$AB:$AB,通讯通路门店!$S:$S,$G1781,通讯通路门店!$J:$J,"OPPO体验店")</f>
        <v>0</v>
      </c>
      <c r="BF1781" s="99">
        <f>SUMIFS(通讯通路门店!$X:$X,通讯通路门店!$S:$S,$G1781,通讯通路门店!$J:$J,"华为授权体验店")+SUMIFS(通讯通路门店!$AA:$AA,通讯通路门店!$S:$S,$G1781,通讯通路门店!$J:$J,"华为堡垒店")</f>
        <v>0</v>
      </c>
      <c r="BG1781" s="99">
        <f>SUMIFS(通讯通路门店!$Y:$Y,通讯通路门店!$S:$S,$G1781,通讯通路门店!$J:$J,"小米体验店")</f>
        <v>0</v>
      </c>
      <c r="BH1781" s="99">
        <f>SUMIFS(通讯通路门店!$AA:$AA,通讯通路门店!$S:$S,$G1781,通讯通路门店!$J:$J,"苹果体验店")</f>
        <v>0</v>
      </c>
      <c r="BI1781" s="99">
        <f>SUMIFS(通讯通路门店!$K:$K,通讯通路门店!$S:$S,$G1781,通讯通路门店!$J:$J,"其他品牌专卖店")</f>
        <v>0</v>
      </c>
      <c r="BJ1781" s="99">
        <f>SUMIFS(通讯通路门店!$AC:$AC,通讯通路门店!$S:$S,$G1781)</f>
        <v>0</v>
      </c>
      <c r="BK1781" s="99">
        <f>SUMIFS(通讯通路门店!$AD:$AD,通讯通路门店!$S:$S,$G1781)</f>
        <v>0</v>
      </c>
      <c r="BL1781" s="99">
        <f>SUMIFS(通讯通路门店!$AE:$AE,通讯通路门店!$S:$S,$G1781)</f>
        <v>0</v>
      </c>
      <c r="BM1781" s="99">
        <f>SUMIFS(通讯通路门店!$AF:$AF,通讯通路门店!$S:$S,$G1781)</f>
        <v>0</v>
      </c>
      <c r="BN1781" s="99">
        <f>SUMIFS(通讯通路门店!$AG:$AG,通讯通路门店!$S:$S,$G1781)</f>
        <v>0</v>
      </c>
      <c r="BO1781" s="99">
        <f>SUMIFS(通讯通路门店!$AH:$AH,通讯通路门店!$S:$S,$G1781)</f>
        <v>0</v>
      </c>
      <c r="BP1781" s="99">
        <f>SUMIFS(通讯通路门店!$AI:$AI,通讯通路门店!$S:$S,$G1781)</f>
        <v>0</v>
      </c>
      <c r="BQ1781" s="83"/>
    </row>
    <row r="1782" spans="1:69">
      <c r="A1782" s="99" t="str">
        <f>IFERROR(_xlfn.XLOOKUP($G1782,通讯通路门店!$S$4:$S$993931,通讯通路门店!$A$4:$A$993931,0,0),"")</f>
        <v>海南省</v>
      </c>
      <c r="B1782" s="99" t="str">
        <f>IFERROR(_xlfn.XLOOKUP($G1782,通讯通路门店!$S$4:$S$993931,通讯通路门店!$B$4:$B$993931,0,0),"")</f>
        <v>东方市</v>
      </c>
      <c r="C1782" s="99" t="str">
        <f>IFERROR(_xlfn.XLOOKUP($G1782,通讯通路门店!$S$4:$S$993931,通讯通路门店!$C$4:$C$993931,0,0),"")</f>
        <v>东方市</v>
      </c>
      <c r="D1782" s="99" t="str">
        <f>IFERROR(_xlfn.XLOOKUP($G1782,通讯通路门店!$S$4:$S$993931,通讯通路门店!$D$4:$D$993931,0,0),"")</f>
        <v>八所镇</v>
      </c>
      <c r="E1782" s="83"/>
      <c r="F1782" s="83"/>
      <c r="G1782" s="101"/>
      <c r="H1782" s="102">
        <f>IFERROR(_xlfn.XLOOKUP($G1782,通讯通路门店!$S$4:$S$993931,通讯通路门店!$R$4:$R$993931,0,0),"")</f>
        <v>0</v>
      </c>
      <c r="I1782" s="83"/>
      <c r="J1782" s="83"/>
      <c r="K1782" s="83"/>
      <c r="L1782" s="83"/>
      <c r="M1782" s="83"/>
      <c r="N1782" s="83"/>
      <c r="O1782" s="83"/>
      <c r="P1782" s="83"/>
      <c r="Q1782" s="83"/>
      <c r="R1782" s="83"/>
      <c r="S1782" s="83"/>
      <c r="T1782" s="83"/>
      <c r="U1782" s="99">
        <f>COUNTIF(通讯通路门店!$S:$S,$G1782)</f>
        <v>0</v>
      </c>
      <c r="V1782" s="99">
        <f>COUNTIFS(通讯通路门店!$S:$S,$G1782,通讯通路门店!$J:$J,"综合卖场")</f>
        <v>0</v>
      </c>
      <c r="W1782" s="99">
        <f>SUMIFS(通讯通路门店!$AJ:$AJ,通讯通路门店!$S:$S,通讯客户沙盘!$G1782)</f>
        <v>0</v>
      </c>
      <c r="X1782" s="99">
        <f t="shared" si="135"/>
        <v>0</v>
      </c>
      <c r="Y1782" s="99">
        <f>COUNTIFS(通讯通路门店!$S:$S,$G1782,通讯通路门店!$J:$J,"荣耀体验店")+COUNTIFS(通讯通路门店!$S:$S,$G1782,通讯通路门店!$J:$J,"荣耀授权专卖店")</f>
        <v>0</v>
      </c>
      <c r="Z1782" s="99">
        <f>COUNTIFS(通讯通路门店!$S:$S,$G1782,通讯通路门店!$J:$J,"VIVO体验店")</f>
        <v>0</v>
      </c>
      <c r="AA1782" s="99">
        <f>COUNTIFS(通讯通路门店!$S:$S,$G1782,通讯通路门店!$J:$J,"OPPO体验店")</f>
        <v>0</v>
      </c>
      <c r="AB1782" s="99">
        <f>COUNTIFS(通讯通路门店!$S:$S,$G1782,通讯通路门店!$J:$J,"华为授权体验店")+COUNTIFS(通讯通路门店!$S:$S,$G1782,通讯通路门店!$J:$J,"华为堡垒店")</f>
        <v>0</v>
      </c>
      <c r="AC1782" s="99">
        <f>COUNTIFS(通讯通路门店!$S:$S,$G1782,通讯通路门店!$J:$J,"小米体验店")</f>
        <v>0</v>
      </c>
      <c r="AD1782" s="99">
        <f>COUNTIFS(通讯通路门店!$S:$S,$G1782,通讯通路门店!$J:$J,"苹果体验店")</f>
        <v>0</v>
      </c>
      <c r="AE1782" s="99">
        <f>COUNTIFS(通讯通路门店!$S:$S,$G1782,通讯通路门店!$J:$J,"其他品牌专卖店")</f>
        <v>0</v>
      </c>
      <c r="AF1782" s="99">
        <f>SUMIFS(通讯通路门店!$BI:$BI,通讯通路门店!$S:$S,$G1782)</f>
        <v>0</v>
      </c>
      <c r="AG1782" s="99">
        <f>SUMIFS(通讯通路门店!$BH:$BH,通讯通路门店!$S:$S,$G1782)</f>
        <v>0</v>
      </c>
      <c r="AH1782" s="99">
        <f t="shared" si="136"/>
        <v>0</v>
      </c>
      <c r="AI1782" s="99">
        <f>SUMIFS(通讯通路门店!$BB:$BB,通讯通路门店!$S:$S,$G1782)</f>
        <v>0</v>
      </c>
      <c r="AJ1782" s="99">
        <f>SUMIFS(通讯通路门店!$BE:$BE,通讯通路门店!$S:$S,$G1782)</f>
        <v>0</v>
      </c>
      <c r="AK1782" s="99">
        <f>SUMIFS(通讯通路门店!$BG:$BG,通讯通路门店!$S:$S,$G1782)</f>
        <v>0</v>
      </c>
      <c r="AL1782" s="99">
        <f>SUMIFS(通讯通路门店!$BC:$BC,通讯通路门店!$S:$S,$G1782)</f>
        <v>0</v>
      </c>
      <c r="AM1782" s="99">
        <f>SUMIFS(通讯通路门店!$BD:$BD,通讯通路门店!$S:$S,$G1782)</f>
        <v>0</v>
      </c>
      <c r="AN1782" s="99">
        <f>SUMIFS(通讯通路门店!$BF:$BF,通讯通路门店!$S:$S,$G1782)</f>
        <v>0</v>
      </c>
      <c r="AO1782" s="99">
        <f t="shared" si="137"/>
        <v>0</v>
      </c>
      <c r="AP1782" s="99">
        <f>SUMIFS(通讯通路门店!$K:$K,通讯通路门店!$S:$S,$G1782)</f>
        <v>0</v>
      </c>
      <c r="AQ1782" s="83"/>
      <c r="AR1782" s="99">
        <f>SUMIFS(通讯通路门店!$T:$T,通讯通路门店!$S:$S,$G1782)</f>
        <v>0</v>
      </c>
      <c r="AS1782" s="99">
        <f>SUMIFS(通讯通路门店!$U:$U,通讯通路门店!$S:$S,$G1782)</f>
        <v>0</v>
      </c>
      <c r="AT1782" s="99">
        <f>SUMIFS(通讯通路门店!$V:$V,通讯通路门店!$S:$S,$G1782)</f>
        <v>0</v>
      </c>
      <c r="AU1782" s="99">
        <f>SUMIFS(通讯通路门店!$W:$W,通讯通路门店!$S:$S,$G1782)</f>
        <v>0</v>
      </c>
      <c r="AV1782" s="99">
        <f>SUMIFS(通讯通路门店!$Z:$Z,通讯通路门店!$S:$S,$G1782)</f>
        <v>0</v>
      </c>
      <c r="AW1782" s="99">
        <f>SUMIFS(通讯通路门店!$AB:$AB,通讯通路门店!$S:$S,$G1782)</f>
        <v>0</v>
      </c>
      <c r="AX1782" s="99">
        <f>SUMIFS(通讯通路门店!$X:$X,通讯通路门店!$S:$S,$G1782)</f>
        <v>0</v>
      </c>
      <c r="AY1782" s="99">
        <f>SUMIFS(通讯通路门店!$Y:$Y,通讯通路门店!$S:$S,$G1782)</f>
        <v>0</v>
      </c>
      <c r="AZ1782" s="99">
        <f>SUMIFS(通讯通路门店!$AA:$AA,通讯通路门店!$S:$S,$G1782)</f>
        <v>0</v>
      </c>
      <c r="BA1782" s="99">
        <f t="shared" si="138"/>
        <v>0</v>
      </c>
      <c r="BB1782" s="99">
        <f t="shared" si="139"/>
        <v>0</v>
      </c>
      <c r="BC1782" s="99">
        <f>SUMIFS(通讯通路门店!$W:$W,通讯通路门店!$S:$S,$G1782,通讯通路门店!$J:$J,"荣耀体验店")+SUMIFS(通讯通路门店!$W:$W,通讯通路门店!$S:$S,$G1782,通讯通路门店!$J:$J,"荣耀授权专卖店")</f>
        <v>0</v>
      </c>
      <c r="BD1782" s="99">
        <f>SUMIFS(通讯通路门店!$Z:$Z,通讯通路门店!$S:$S,$G1782,通讯通路门店!$J:$J,"VIVO体验店")</f>
        <v>0</v>
      </c>
      <c r="BE1782" s="99">
        <f>SUMIFS(通讯通路门店!$AB:$AB,通讯通路门店!$S:$S,$G1782,通讯通路门店!$J:$J,"OPPO体验店")</f>
        <v>0</v>
      </c>
      <c r="BF1782" s="99">
        <f>SUMIFS(通讯通路门店!$X:$X,通讯通路门店!$S:$S,$G1782,通讯通路门店!$J:$J,"华为授权体验店")+SUMIFS(通讯通路门店!$AA:$AA,通讯通路门店!$S:$S,$G1782,通讯通路门店!$J:$J,"华为堡垒店")</f>
        <v>0</v>
      </c>
      <c r="BG1782" s="99">
        <f>SUMIFS(通讯通路门店!$Y:$Y,通讯通路门店!$S:$S,$G1782,通讯通路门店!$J:$J,"小米体验店")</f>
        <v>0</v>
      </c>
      <c r="BH1782" s="99">
        <f>SUMIFS(通讯通路门店!$AA:$AA,通讯通路门店!$S:$S,$G1782,通讯通路门店!$J:$J,"苹果体验店")</f>
        <v>0</v>
      </c>
      <c r="BI1782" s="99">
        <f>SUMIFS(通讯通路门店!$K:$K,通讯通路门店!$S:$S,$G1782,通讯通路门店!$J:$J,"其他品牌专卖店")</f>
        <v>0</v>
      </c>
      <c r="BJ1782" s="99">
        <f>SUMIFS(通讯通路门店!$AC:$AC,通讯通路门店!$S:$S,$G1782)</f>
        <v>0</v>
      </c>
      <c r="BK1782" s="99">
        <f>SUMIFS(通讯通路门店!$AD:$AD,通讯通路门店!$S:$S,$G1782)</f>
        <v>0</v>
      </c>
      <c r="BL1782" s="99">
        <f>SUMIFS(通讯通路门店!$AE:$AE,通讯通路门店!$S:$S,$G1782)</f>
        <v>0</v>
      </c>
      <c r="BM1782" s="99">
        <f>SUMIFS(通讯通路门店!$AF:$AF,通讯通路门店!$S:$S,$G1782)</f>
        <v>0</v>
      </c>
      <c r="BN1782" s="99">
        <f>SUMIFS(通讯通路门店!$AG:$AG,通讯通路门店!$S:$S,$G1782)</f>
        <v>0</v>
      </c>
      <c r="BO1782" s="99">
        <f>SUMIFS(通讯通路门店!$AH:$AH,通讯通路门店!$S:$S,$G1782)</f>
        <v>0</v>
      </c>
      <c r="BP1782" s="99">
        <f>SUMIFS(通讯通路门店!$AI:$AI,通讯通路门店!$S:$S,$G1782)</f>
        <v>0</v>
      </c>
      <c r="BQ1782" s="83"/>
    </row>
    <row r="1783" spans="1:69">
      <c r="A1783" s="99" t="str">
        <f>IFERROR(_xlfn.XLOOKUP($G1783,通讯通路门店!$S$4:$S$993931,通讯通路门店!$A$4:$A$993931,0,0),"")</f>
        <v>海南省</v>
      </c>
      <c r="B1783" s="99" t="str">
        <f>IFERROR(_xlfn.XLOOKUP($G1783,通讯通路门店!$S$4:$S$993931,通讯通路门店!$B$4:$B$993931,0,0),"")</f>
        <v>东方市</v>
      </c>
      <c r="C1783" s="99" t="str">
        <f>IFERROR(_xlfn.XLOOKUP($G1783,通讯通路门店!$S$4:$S$993931,通讯通路门店!$C$4:$C$993931,0,0),"")</f>
        <v>东方市</v>
      </c>
      <c r="D1783" s="99" t="str">
        <f>IFERROR(_xlfn.XLOOKUP($G1783,通讯通路门店!$S$4:$S$993931,通讯通路门店!$D$4:$D$993931,0,0),"")</f>
        <v>八所镇</v>
      </c>
      <c r="E1783" s="83"/>
      <c r="F1783" s="83"/>
      <c r="G1783" s="101"/>
      <c r="H1783" s="102">
        <f>IFERROR(_xlfn.XLOOKUP($G1783,通讯通路门店!$S$4:$S$993931,通讯通路门店!$R$4:$R$993931,0,0),"")</f>
        <v>0</v>
      </c>
      <c r="I1783" s="83"/>
      <c r="J1783" s="83"/>
      <c r="K1783" s="83"/>
      <c r="L1783" s="83"/>
      <c r="M1783" s="83"/>
      <c r="N1783" s="83"/>
      <c r="O1783" s="83"/>
      <c r="P1783" s="83"/>
      <c r="Q1783" s="83"/>
      <c r="R1783" s="83"/>
      <c r="S1783" s="83"/>
      <c r="T1783" s="83"/>
      <c r="U1783" s="99">
        <f>COUNTIF(通讯通路门店!$S:$S,$G1783)</f>
        <v>0</v>
      </c>
      <c r="V1783" s="99">
        <f>COUNTIFS(通讯通路门店!$S:$S,$G1783,通讯通路门店!$J:$J,"综合卖场")</f>
        <v>0</v>
      </c>
      <c r="W1783" s="99">
        <f>SUMIFS(通讯通路门店!$AJ:$AJ,通讯通路门店!$S:$S,通讯客户沙盘!$G1783)</f>
        <v>0</v>
      </c>
      <c r="X1783" s="99">
        <f t="shared" si="135"/>
        <v>0</v>
      </c>
      <c r="Y1783" s="99">
        <f>COUNTIFS(通讯通路门店!$S:$S,$G1783,通讯通路门店!$J:$J,"荣耀体验店")+COUNTIFS(通讯通路门店!$S:$S,$G1783,通讯通路门店!$J:$J,"荣耀授权专卖店")</f>
        <v>0</v>
      </c>
      <c r="Z1783" s="99">
        <f>COUNTIFS(通讯通路门店!$S:$S,$G1783,通讯通路门店!$J:$J,"VIVO体验店")</f>
        <v>0</v>
      </c>
      <c r="AA1783" s="99">
        <f>COUNTIFS(通讯通路门店!$S:$S,$G1783,通讯通路门店!$J:$J,"OPPO体验店")</f>
        <v>0</v>
      </c>
      <c r="AB1783" s="99">
        <f>COUNTIFS(通讯通路门店!$S:$S,$G1783,通讯通路门店!$J:$J,"华为授权体验店")+COUNTIFS(通讯通路门店!$S:$S,$G1783,通讯通路门店!$J:$J,"华为堡垒店")</f>
        <v>0</v>
      </c>
      <c r="AC1783" s="99">
        <f>COUNTIFS(通讯通路门店!$S:$S,$G1783,通讯通路门店!$J:$J,"小米体验店")</f>
        <v>0</v>
      </c>
      <c r="AD1783" s="99">
        <f>COUNTIFS(通讯通路门店!$S:$S,$G1783,通讯通路门店!$J:$J,"苹果体验店")</f>
        <v>0</v>
      </c>
      <c r="AE1783" s="99">
        <f>COUNTIFS(通讯通路门店!$S:$S,$G1783,通讯通路门店!$J:$J,"其他品牌专卖店")</f>
        <v>0</v>
      </c>
      <c r="AF1783" s="99">
        <f>SUMIFS(通讯通路门店!$BI:$BI,通讯通路门店!$S:$S,$G1783)</f>
        <v>0</v>
      </c>
      <c r="AG1783" s="99">
        <f>SUMIFS(通讯通路门店!$BH:$BH,通讯通路门店!$S:$S,$G1783)</f>
        <v>0</v>
      </c>
      <c r="AH1783" s="99">
        <f t="shared" si="136"/>
        <v>0</v>
      </c>
      <c r="AI1783" s="99">
        <f>SUMIFS(通讯通路门店!$BB:$BB,通讯通路门店!$S:$S,$G1783)</f>
        <v>0</v>
      </c>
      <c r="AJ1783" s="99">
        <f>SUMIFS(通讯通路门店!$BE:$BE,通讯通路门店!$S:$S,$G1783)</f>
        <v>0</v>
      </c>
      <c r="AK1783" s="99">
        <f>SUMIFS(通讯通路门店!$BG:$BG,通讯通路门店!$S:$S,$G1783)</f>
        <v>0</v>
      </c>
      <c r="AL1783" s="99">
        <f>SUMIFS(通讯通路门店!$BC:$BC,通讯通路门店!$S:$S,$G1783)</f>
        <v>0</v>
      </c>
      <c r="AM1783" s="99">
        <f>SUMIFS(通讯通路门店!$BD:$BD,通讯通路门店!$S:$S,$G1783)</f>
        <v>0</v>
      </c>
      <c r="AN1783" s="99">
        <f>SUMIFS(通讯通路门店!$BF:$BF,通讯通路门店!$S:$S,$G1783)</f>
        <v>0</v>
      </c>
      <c r="AO1783" s="99">
        <f t="shared" si="137"/>
        <v>0</v>
      </c>
      <c r="AP1783" s="99">
        <f>SUMIFS(通讯通路门店!$K:$K,通讯通路门店!$S:$S,$G1783)</f>
        <v>0</v>
      </c>
      <c r="AQ1783" s="83"/>
      <c r="AR1783" s="99">
        <f>SUMIFS(通讯通路门店!$T:$T,通讯通路门店!$S:$S,$G1783)</f>
        <v>0</v>
      </c>
      <c r="AS1783" s="99">
        <f>SUMIFS(通讯通路门店!$U:$U,通讯通路门店!$S:$S,$G1783)</f>
        <v>0</v>
      </c>
      <c r="AT1783" s="99">
        <f>SUMIFS(通讯通路门店!$V:$V,通讯通路门店!$S:$S,$G1783)</f>
        <v>0</v>
      </c>
      <c r="AU1783" s="99">
        <f>SUMIFS(通讯通路门店!$W:$W,通讯通路门店!$S:$S,$G1783)</f>
        <v>0</v>
      </c>
      <c r="AV1783" s="99">
        <f>SUMIFS(通讯通路门店!$Z:$Z,通讯通路门店!$S:$S,$G1783)</f>
        <v>0</v>
      </c>
      <c r="AW1783" s="99">
        <f>SUMIFS(通讯通路门店!$AB:$AB,通讯通路门店!$S:$S,$G1783)</f>
        <v>0</v>
      </c>
      <c r="AX1783" s="99">
        <f>SUMIFS(通讯通路门店!$X:$X,通讯通路门店!$S:$S,$G1783)</f>
        <v>0</v>
      </c>
      <c r="AY1783" s="99">
        <f>SUMIFS(通讯通路门店!$Y:$Y,通讯通路门店!$S:$S,$G1783)</f>
        <v>0</v>
      </c>
      <c r="AZ1783" s="99">
        <f>SUMIFS(通讯通路门店!$AA:$AA,通讯通路门店!$S:$S,$G1783)</f>
        <v>0</v>
      </c>
      <c r="BA1783" s="99">
        <f t="shared" si="138"/>
        <v>0</v>
      </c>
      <c r="BB1783" s="99">
        <f t="shared" si="139"/>
        <v>0</v>
      </c>
      <c r="BC1783" s="99">
        <f>SUMIFS(通讯通路门店!$W:$W,通讯通路门店!$S:$S,$G1783,通讯通路门店!$J:$J,"荣耀体验店")+SUMIFS(通讯通路门店!$W:$W,通讯通路门店!$S:$S,$G1783,通讯通路门店!$J:$J,"荣耀授权专卖店")</f>
        <v>0</v>
      </c>
      <c r="BD1783" s="99">
        <f>SUMIFS(通讯通路门店!$Z:$Z,通讯通路门店!$S:$S,$G1783,通讯通路门店!$J:$J,"VIVO体验店")</f>
        <v>0</v>
      </c>
      <c r="BE1783" s="99">
        <f>SUMIFS(通讯通路门店!$AB:$AB,通讯通路门店!$S:$S,$G1783,通讯通路门店!$J:$J,"OPPO体验店")</f>
        <v>0</v>
      </c>
      <c r="BF1783" s="99">
        <f>SUMIFS(通讯通路门店!$X:$X,通讯通路门店!$S:$S,$G1783,通讯通路门店!$J:$J,"华为授权体验店")+SUMIFS(通讯通路门店!$AA:$AA,通讯通路门店!$S:$S,$G1783,通讯通路门店!$J:$J,"华为堡垒店")</f>
        <v>0</v>
      </c>
      <c r="BG1783" s="99">
        <f>SUMIFS(通讯通路门店!$Y:$Y,通讯通路门店!$S:$S,$G1783,通讯通路门店!$J:$J,"小米体验店")</f>
        <v>0</v>
      </c>
      <c r="BH1783" s="99">
        <f>SUMIFS(通讯通路门店!$AA:$AA,通讯通路门店!$S:$S,$G1783,通讯通路门店!$J:$J,"苹果体验店")</f>
        <v>0</v>
      </c>
      <c r="BI1783" s="99">
        <f>SUMIFS(通讯通路门店!$K:$K,通讯通路门店!$S:$S,$G1783,通讯通路门店!$J:$J,"其他品牌专卖店")</f>
        <v>0</v>
      </c>
      <c r="BJ1783" s="99">
        <f>SUMIFS(通讯通路门店!$AC:$AC,通讯通路门店!$S:$S,$G1783)</f>
        <v>0</v>
      </c>
      <c r="BK1783" s="99">
        <f>SUMIFS(通讯通路门店!$AD:$AD,通讯通路门店!$S:$S,$G1783)</f>
        <v>0</v>
      </c>
      <c r="BL1783" s="99">
        <f>SUMIFS(通讯通路门店!$AE:$AE,通讯通路门店!$S:$S,$G1783)</f>
        <v>0</v>
      </c>
      <c r="BM1783" s="99">
        <f>SUMIFS(通讯通路门店!$AF:$AF,通讯通路门店!$S:$S,$G1783)</f>
        <v>0</v>
      </c>
      <c r="BN1783" s="99">
        <f>SUMIFS(通讯通路门店!$AG:$AG,通讯通路门店!$S:$S,$G1783)</f>
        <v>0</v>
      </c>
      <c r="BO1783" s="99">
        <f>SUMIFS(通讯通路门店!$AH:$AH,通讯通路门店!$S:$S,$G1783)</f>
        <v>0</v>
      </c>
      <c r="BP1783" s="99">
        <f>SUMIFS(通讯通路门店!$AI:$AI,通讯通路门店!$S:$S,$G1783)</f>
        <v>0</v>
      </c>
      <c r="BQ1783" s="83"/>
    </row>
    <row r="1784" spans="1:69">
      <c r="A1784" s="99" t="str">
        <f>IFERROR(_xlfn.XLOOKUP($G1784,通讯通路门店!$S$4:$S$993931,通讯通路门店!$A$4:$A$993931,0,0),"")</f>
        <v>海南省</v>
      </c>
      <c r="B1784" s="99" t="str">
        <f>IFERROR(_xlfn.XLOOKUP($G1784,通讯通路门店!$S$4:$S$993931,通讯通路门店!$B$4:$B$993931,0,0),"")</f>
        <v>东方市</v>
      </c>
      <c r="C1784" s="99" t="str">
        <f>IFERROR(_xlfn.XLOOKUP($G1784,通讯通路门店!$S$4:$S$993931,通讯通路门店!$C$4:$C$993931,0,0),"")</f>
        <v>东方市</v>
      </c>
      <c r="D1784" s="99" t="str">
        <f>IFERROR(_xlfn.XLOOKUP($G1784,通讯通路门店!$S$4:$S$993931,通讯通路门店!$D$4:$D$993931,0,0),"")</f>
        <v>八所镇</v>
      </c>
      <c r="E1784" s="83"/>
      <c r="F1784" s="83"/>
      <c r="G1784" s="101"/>
      <c r="H1784" s="102">
        <f>IFERROR(_xlfn.XLOOKUP($G1784,通讯通路门店!$S$4:$S$993931,通讯通路门店!$R$4:$R$993931,0,0),"")</f>
        <v>0</v>
      </c>
      <c r="I1784" s="83"/>
      <c r="J1784" s="83"/>
      <c r="K1784" s="83"/>
      <c r="L1784" s="83"/>
      <c r="M1784" s="83"/>
      <c r="N1784" s="83"/>
      <c r="O1784" s="83"/>
      <c r="P1784" s="83"/>
      <c r="Q1784" s="83"/>
      <c r="R1784" s="83"/>
      <c r="S1784" s="83"/>
      <c r="T1784" s="83"/>
      <c r="U1784" s="99">
        <f>COUNTIF(通讯通路门店!$S:$S,$G1784)</f>
        <v>0</v>
      </c>
      <c r="V1784" s="99">
        <f>COUNTIFS(通讯通路门店!$S:$S,$G1784,通讯通路门店!$J:$J,"综合卖场")</f>
        <v>0</v>
      </c>
      <c r="W1784" s="99">
        <f>SUMIFS(通讯通路门店!$AJ:$AJ,通讯通路门店!$S:$S,通讯客户沙盘!$G1784)</f>
        <v>0</v>
      </c>
      <c r="X1784" s="99">
        <f t="shared" si="135"/>
        <v>0</v>
      </c>
      <c r="Y1784" s="99">
        <f>COUNTIFS(通讯通路门店!$S:$S,$G1784,通讯通路门店!$J:$J,"荣耀体验店")+COUNTIFS(通讯通路门店!$S:$S,$G1784,通讯通路门店!$J:$J,"荣耀授权专卖店")</f>
        <v>0</v>
      </c>
      <c r="Z1784" s="99">
        <f>COUNTIFS(通讯通路门店!$S:$S,$G1784,通讯通路门店!$J:$J,"VIVO体验店")</f>
        <v>0</v>
      </c>
      <c r="AA1784" s="99">
        <f>COUNTIFS(通讯通路门店!$S:$S,$G1784,通讯通路门店!$J:$J,"OPPO体验店")</f>
        <v>0</v>
      </c>
      <c r="AB1784" s="99">
        <f>COUNTIFS(通讯通路门店!$S:$S,$G1784,通讯通路门店!$J:$J,"华为授权体验店")+COUNTIFS(通讯通路门店!$S:$S,$G1784,通讯通路门店!$J:$J,"华为堡垒店")</f>
        <v>0</v>
      </c>
      <c r="AC1784" s="99">
        <f>COUNTIFS(通讯通路门店!$S:$S,$G1784,通讯通路门店!$J:$J,"小米体验店")</f>
        <v>0</v>
      </c>
      <c r="AD1784" s="99">
        <f>COUNTIFS(通讯通路门店!$S:$S,$G1784,通讯通路门店!$J:$J,"苹果体验店")</f>
        <v>0</v>
      </c>
      <c r="AE1784" s="99">
        <f>COUNTIFS(通讯通路门店!$S:$S,$G1784,通讯通路门店!$J:$J,"其他品牌专卖店")</f>
        <v>0</v>
      </c>
      <c r="AF1784" s="99">
        <f>SUMIFS(通讯通路门店!$BI:$BI,通讯通路门店!$S:$S,$G1784)</f>
        <v>0</v>
      </c>
      <c r="AG1784" s="99">
        <f>SUMIFS(通讯通路门店!$BH:$BH,通讯通路门店!$S:$S,$G1784)</f>
        <v>0</v>
      </c>
      <c r="AH1784" s="99">
        <f t="shared" si="136"/>
        <v>0</v>
      </c>
      <c r="AI1784" s="99">
        <f>SUMIFS(通讯通路门店!$BB:$BB,通讯通路门店!$S:$S,$G1784)</f>
        <v>0</v>
      </c>
      <c r="AJ1784" s="99">
        <f>SUMIFS(通讯通路门店!$BE:$BE,通讯通路门店!$S:$S,$G1784)</f>
        <v>0</v>
      </c>
      <c r="AK1784" s="99">
        <f>SUMIFS(通讯通路门店!$BG:$BG,通讯通路门店!$S:$S,$G1784)</f>
        <v>0</v>
      </c>
      <c r="AL1784" s="99">
        <f>SUMIFS(通讯通路门店!$BC:$BC,通讯通路门店!$S:$S,$G1784)</f>
        <v>0</v>
      </c>
      <c r="AM1784" s="99">
        <f>SUMIFS(通讯通路门店!$BD:$BD,通讯通路门店!$S:$S,$G1784)</f>
        <v>0</v>
      </c>
      <c r="AN1784" s="99">
        <f>SUMIFS(通讯通路门店!$BF:$BF,通讯通路门店!$S:$S,$G1784)</f>
        <v>0</v>
      </c>
      <c r="AO1784" s="99">
        <f t="shared" si="137"/>
        <v>0</v>
      </c>
      <c r="AP1784" s="99">
        <f>SUMIFS(通讯通路门店!$K:$K,通讯通路门店!$S:$S,$G1784)</f>
        <v>0</v>
      </c>
      <c r="AQ1784" s="83"/>
      <c r="AR1784" s="99">
        <f>SUMIFS(通讯通路门店!$T:$T,通讯通路门店!$S:$S,$G1784)</f>
        <v>0</v>
      </c>
      <c r="AS1784" s="99">
        <f>SUMIFS(通讯通路门店!$U:$U,通讯通路门店!$S:$S,$G1784)</f>
        <v>0</v>
      </c>
      <c r="AT1784" s="99">
        <f>SUMIFS(通讯通路门店!$V:$V,通讯通路门店!$S:$S,$G1784)</f>
        <v>0</v>
      </c>
      <c r="AU1784" s="99">
        <f>SUMIFS(通讯通路门店!$W:$W,通讯通路门店!$S:$S,$G1784)</f>
        <v>0</v>
      </c>
      <c r="AV1784" s="99">
        <f>SUMIFS(通讯通路门店!$Z:$Z,通讯通路门店!$S:$S,$G1784)</f>
        <v>0</v>
      </c>
      <c r="AW1784" s="99">
        <f>SUMIFS(通讯通路门店!$AB:$AB,通讯通路门店!$S:$S,$G1784)</f>
        <v>0</v>
      </c>
      <c r="AX1784" s="99">
        <f>SUMIFS(通讯通路门店!$X:$X,通讯通路门店!$S:$S,$G1784)</f>
        <v>0</v>
      </c>
      <c r="AY1784" s="99">
        <f>SUMIFS(通讯通路门店!$Y:$Y,通讯通路门店!$S:$S,$G1784)</f>
        <v>0</v>
      </c>
      <c r="AZ1784" s="99">
        <f>SUMIFS(通讯通路门店!$AA:$AA,通讯通路门店!$S:$S,$G1784)</f>
        <v>0</v>
      </c>
      <c r="BA1784" s="99">
        <f t="shared" si="138"/>
        <v>0</v>
      </c>
      <c r="BB1784" s="99">
        <f t="shared" si="139"/>
        <v>0</v>
      </c>
      <c r="BC1784" s="99">
        <f>SUMIFS(通讯通路门店!$W:$W,通讯通路门店!$S:$S,$G1784,通讯通路门店!$J:$J,"荣耀体验店")+SUMIFS(通讯通路门店!$W:$W,通讯通路门店!$S:$S,$G1784,通讯通路门店!$J:$J,"荣耀授权专卖店")</f>
        <v>0</v>
      </c>
      <c r="BD1784" s="99">
        <f>SUMIFS(通讯通路门店!$Z:$Z,通讯通路门店!$S:$S,$G1784,通讯通路门店!$J:$J,"VIVO体验店")</f>
        <v>0</v>
      </c>
      <c r="BE1784" s="99">
        <f>SUMIFS(通讯通路门店!$AB:$AB,通讯通路门店!$S:$S,$G1784,通讯通路门店!$J:$J,"OPPO体验店")</f>
        <v>0</v>
      </c>
      <c r="BF1784" s="99">
        <f>SUMIFS(通讯通路门店!$X:$X,通讯通路门店!$S:$S,$G1784,通讯通路门店!$J:$J,"华为授权体验店")+SUMIFS(通讯通路门店!$AA:$AA,通讯通路门店!$S:$S,$G1784,通讯通路门店!$J:$J,"华为堡垒店")</f>
        <v>0</v>
      </c>
      <c r="BG1784" s="99">
        <f>SUMIFS(通讯通路门店!$Y:$Y,通讯通路门店!$S:$S,$G1784,通讯通路门店!$J:$J,"小米体验店")</f>
        <v>0</v>
      </c>
      <c r="BH1784" s="99">
        <f>SUMIFS(通讯通路门店!$AA:$AA,通讯通路门店!$S:$S,$G1784,通讯通路门店!$J:$J,"苹果体验店")</f>
        <v>0</v>
      </c>
      <c r="BI1784" s="99">
        <f>SUMIFS(通讯通路门店!$K:$K,通讯通路门店!$S:$S,$G1784,通讯通路门店!$J:$J,"其他品牌专卖店")</f>
        <v>0</v>
      </c>
      <c r="BJ1784" s="99">
        <f>SUMIFS(通讯通路门店!$AC:$AC,通讯通路门店!$S:$S,$G1784)</f>
        <v>0</v>
      </c>
      <c r="BK1784" s="99">
        <f>SUMIFS(通讯通路门店!$AD:$AD,通讯通路门店!$S:$S,$G1784)</f>
        <v>0</v>
      </c>
      <c r="BL1784" s="99">
        <f>SUMIFS(通讯通路门店!$AE:$AE,通讯通路门店!$S:$S,$G1784)</f>
        <v>0</v>
      </c>
      <c r="BM1784" s="99">
        <f>SUMIFS(通讯通路门店!$AF:$AF,通讯通路门店!$S:$S,$G1784)</f>
        <v>0</v>
      </c>
      <c r="BN1784" s="99">
        <f>SUMIFS(通讯通路门店!$AG:$AG,通讯通路门店!$S:$S,$G1784)</f>
        <v>0</v>
      </c>
      <c r="BO1784" s="99">
        <f>SUMIFS(通讯通路门店!$AH:$AH,通讯通路门店!$S:$S,$G1784)</f>
        <v>0</v>
      </c>
      <c r="BP1784" s="99">
        <f>SUMIFS(通讯通路门店!$AI:$AI,通讯通路门店!$S:$S,$G1784)</f>
        <v>0</v>
      </c>
      <c r="BQ1784" s="83"/>
    </row>
    <row r="1785" spans="1:69">
      <c r="A1785" s="99" t="str">
        <f>IFERROR(_xlfn.XLOOKUP($G1785,通讯通路门店!$S$4:$S$993931,通讯通路门店!$A$4:$A$993931,0,0),"")</f>
        <v>海南省</v>
      </c>
      <c r="B1785" s="99" t="str">
        <f>IFERROR(_xlfn.XLOOKUP($G1785,通讯通路门店!$S$4:$S$993931,通讯通路门店!$B$4:$B$993931,0,0),"")</f>
        <v>东方市</v>
      </c>
      <c r="C1785" s="99" t="str">
        <f>IFERROR(_xlfn.XLOOKUP($G1785,通讯通路门店!$S$4:$S$993931,通讯通路门店!$C$4:$C$993931,0,0),"")</f>
        <v>东方市</v>
      </c>
      <c r="D1785" s="99" t="str">
        <f>IFERROR(_xlfn.XLOOKUP($G1785,通讯通路门店!$S$4:$S$993931,通讯通路门店!$D$4:$D$993931,0,0),"")</f>
        <v>八所镇</v>
      </c>
      <c r="E1785" s="83"/>
      <c r="F1785" s="83"/>
      <c r="G1785" s="101"/>
      <c r="H1785" s="102">
        <f>IFERROR(_xlfn.XLOOKUP($G1785,通讯通路门店!$S$4:$S$993931,通讯通路门店!$R$4:$R$993931,0,0),"")</f>
        <v>0</v>
      </c>
      <c r="I1785" s="83"/>
      <c r="J1785" s="83"/>
      <c r="K1785" s="83"/>
      <c r="L1785" s="83"/>
      <c r="M1785" s="83"/>
      <c r="N1785" s="83"/>
      <c r="O1785" s="83"/>
      <c r="P1785" s="83"/>
      <c r="Q1785" s="83"/>
      <c r="R1785" s="83"/>
      <c r="S1785" s="83"/>
      <c r="T1785" s="83"/>
      <c r="U1785" s="99">
        <f>COUNTIF(通讯通路门店!$S:$S,$G1785)</f>
        <v>0</v>
      </c>
      <c r="V1785" s="99">
        <f>COUNTIFS(通讯通路门店!$S:$S,$G1785,通讯通路门店!$J:$J,"综合卖场")</f>
        <v>0</v>
      </c>
      <c r="W1785" s="99">
        <f>SUMIFS(通讯通路门店!$AJ:$AJ,通讯通路门店!$S:$S,通讯客户沙盘!$G1785)</f>
        <v>0</v>
      </c>
      <c r="X1785" s="99">
        <f t="shared" si="135"/>
        <v>0</v>
      </c>
      <c r="Y1785" s="99">
        <f>COUNTIFS(通讯通路门店!$S:$S,$G1785,通讯通路门店!$J:$J,"荣耀体验店")+COUNTIFS(通讯通路门店!$S:$S,$G1785,通讯通路门店!$J:$J,"荣耀授权专卖店")</f>
        <v>0</v>
      </c>
      <c r="Z1785" s="99">
        <f>COUNTIFS(通讯通路门店!$S:$S,$G1785,通讯通路门店!$J:$J,"VIVO体验店")</f>
        <v>0</v>
      </c>
      <c r="AA1785" s="99">
        <f>COUNTIFS(通讯通路门店!$S:$S,$G1785,通讯通路门店!$J:$J,"OPPO体验店")</f>
        <v>0</v>
      </c>
      <c r="AB1785" s="99">
        <f>COUNTIFS(通讯通路门店!$S:$S,$G1785,通讯通路门店!$J:$J,"华为授权体验店")+COUNTIFS(通讯通路门店!$S:$S,$G1785,通讯通路门店!$J:$J,"华为堡垒店")</f>
        <v>0</v>
      </c>
      <c r="AC1785" s="99">
        <f>COUNTIFS(通讯通路门店!$S:$S,$G1785,通讯通路门店!$J:$J,"小米体验店")</f>
        <v>0</v>
      </c>
      <c r="AD1785" s="99">
        <f>COUNTIFS(通讯通路门店!$S:$S,$G1785,通讯通路门店!$J:$J,"苹果体验店")</f>
        <v>0</v>
      </c>
      <c r="AE1785" s="99">
        <f>COUNTIFS(通讯通路门店!$S:$S,$G1785,通讯通路门店!$J:$J,"其他品牌专卖店")</f>
        <v>0</v>
      </c>
      <c r="AF1785" s="99">
        <f>SUMIFS(通讯通路门店!$BI:$BI,通讯通路门店!$S:$S,$G1785)</f>
        <v>0</v>
      </c>
      <c r="AG1785" s="99">
        <f>SUMIFS(通讯通路门店!$BH:$BH,通讯通路门店!$S:$S,$G1785)</f>
        <v>0</v>
      </c>
      <c r="AH1785" s="99">
        <f t="shared" si="136"/>
        <v>0</v>
      </c>
      <c r="AI1785" s="99">
        <f>SUMIFS(通讯通路门店!$BB:$BB,通讯通路门店!$S:$S,$G1785)</f>
        <v>0</v>
      </c>
      <c r="AJ1785" s="99">
        <f>SUMIFS(通讯通路门店!$BE:$BE,通讯通路门店!$S:$S,$G1785)</f>
        <v>0</v>
      </c>
      <c r="AK1785" s="99">
        <f>SUMIFS(通讯通路门店!$BG:$BG,通讯通路门店!$S:$S,$G1785)</f>
        <v>0</v>
      </c>
      <c r="AL1785" s="99">
        <f>SUMIFS(通讯通路门店!$BC:$BC,通讯通路门店!$S:$S,$G1785)</f>
        <v>0</v>
      </c>
      <c r="AM1785" s="99">
        <f>SUMIFS(通讯通路门店!$BD:$BD,通讯通路门店!$S:$S,$G1785)</f>
        <v>0</v>
      </c>
      <c r="AN1785" s="99">
        <f>SUMIFS(通讯通路门店!$BF:$BF,通讯通路门店!$S:$S,$G1785)</f>
        <v>0</v>
      </c>
      <c r="AO1785" s="99">
        <f t="shared" si="137"/>
        <v>0</v>
      </c>
      <c r="AP1785" s="99">
        <f>SUMIFS(通讯通路门店!$K:$K,通讯通路门店!$S:$S,$G1785)</f>
        <v>0</v>
      </c>
      <c r="AQ1785" s="83"/>
      <c r="AR1785" s="99">
        <f>SUMIFS(通讯通路门店!$T:$T,通讯通路门店!$S:$S,$G1785)</f>
        <v>0</v>
      </c>
      <c r="AS1785" s="99">
        <f>SUMIFS(通讯通路门店!$U:$U,通讯通路门店!$S:$S,$G1785)</f>
        <v>0</v>
      </c>
      <c r="AT1785" s="99">
        <f>SUMIFS(通讯通路门店!$V:$V,通讯通路门店!$S:$S,$G1785)</f>
        <v>0</v>
      </c>
      <c r="AU1785" s="99">
        <f>SUMIFS(通讯通路门店!$W:$W,通讯通路门店!$S:$S,$G1785)</f>
        <v>0</v>
      </c>
      <c r="AV1785" s="99">
        <f>SUMIFS(通讯通路门店!$Z:$Z,通讯通路门店!$S:$S,$G1785)</f>
        <v>0</v>
      </c>
      <c r="AW1785" s="99">
        <f>SUMIFS(通讯通路门店!$AB:$AB,通讯通路门店!$S:$S,$G1785)</f>
        <v>0</v>
      </c>
      <c r="AX1785" s="99">
        <f>SUMIFS(通讯通路门店!$X:$X,通讯通路门店!$S:$S,$G1785)</f>
        <v>0</v>
      </c>
      <c r="AY1785" s="99">
        <f>SUMIFS(通讯通路门店!$Y:$Y,通讯通路门店!$S:$S,$G1785)</f>
        <v>0</v>
      </c>
      <c r="AZ1785" s="99">
        <f>SUMIFS(通讯通路门店!$AA:$AA,通讯通路门店!$S:$S,$G1785)</f>
        <v>0</v>
      </c>
      <c r="BA1785" s="99">
        <f t="shared" si="138"/>
        <v>0</v>
      </c>
      <c r="BB1785" s="99">
        <f t="shared" si="139"/>
        <v>0</v>
      </c>
      <c r="BC1785" s="99">
        <f>SUMIFS(通讯通路门店!$W:$W,通讯通路门店!$S:$S,$G1785,通讯通路门店!$J:$J,"荣耀体验店")+SUMIFS(通讯通路门店!$W:$W,通讯通路门店!$S:$S,$G1785,通讯通路门店!$J:$J,"荣耀授权专卖店")</f>
        <v>0</v>
      </c>
      <c r="BD1785" s="99">
        <f>SUMIFS(通讯通路门店!$Z:$Z,通讯通路门店!$S:$S,$G1785,通讯通路门店!$J:$J,"VIVO体验店")</f>
        <v>0</v>
      </c>
      <c r="BE1785" s="99">
        <f>SUMIFS(通讯通路门店!$AB:$AB,通讯通路门店!$S:$S,$G1785,通讯通路门店!$J:$J,"OPPO体验店")</f>
        <v>0</v>
      </c>
      <c r="BF1785" s="99">
        <f>SUMIFS(通讯通路门店!$X:$X,通讯通路门店!$S:$S,$G1785,通讯通路门店!$J:$J,"华为授权体验店")+SUMIFS(通讯通路门店!$AA:$AA,通讯通路门店!$S:$S,$G1785,通讯通路门店!$J:$J,"华为堡垒店")</f>
        <v>0</v>
      </c>
      <c r="BG1785" s="99">
        <f>SUMIFS(通讯通路门店!$Y:$Y,通讯通路门店!$S:$S,$G1785,通讯通路门店!$J:$J,"小米体验店")</f>
        <v>0</v>
      </c>
      <c r="BH1785" s="99">
        <f>SUMIFS(通讯通路门店!$AA:$AA,通讯通路门店!$S:$S,$G1785,通讯通路门店!$J:$J,"苹果体验店")</f>
        <v>0</v>
      </c>
      <c r="BI1785" s="99">
        <f>SUMIFS(通讯通路门店!$K:$K,通讯通路门店!$S:$S,$G1785,通讯通路门店!$J:$J,"其他品牌专卖店")</f>
        <v>0</v>
      </c>
      <c r="BJ1785" s="99">
        <f>SUMIFS(通讯通路门店!$AC:$AC,通讯通路门店!$S:$S,$G1785)</f>
        <v>0</v>
      </c>
      <c r="BK1785" s="99">
        <f>SUMIFS(通讯通路门店!$AD:$AD,通讯通路门店!$S:$S,$G1785)</f>
        <v>0</v>
      </c>
      <c r="BL1785" s="99">
        <f>SUMIFS(通讯通路门店!$AE:$AE,通讯通路门店!$S:$S,$G1785)</f>
        <v>0</v>
      </c>
      <c r="BM1785" s="99">
        <f>SUMIFS(通讯通路门店!$AF:$AF,通讯通路门店!$S:$S,$G1785)</f>
        <v>0</v>
      </c>
      <c r="BN1785" s="99">
        <f>SUMIFS(通讯通路门店!$AG:$AG,通讯通路门店!$S:$S,$G1785)</f>
        <v>0</v>
      </c>
      <c r="BO1785" s="99">
        <f>SUMIFS(通讯通路门店!$AH:$AH,通讯通路门店!$S:$S,$G1785)</f>
        <v>0</v>
      </c>
      <c r="BP1785" s="99">
        <f>SUMIFS(通讯通路门店!$AI:$AI,通讯通路门店!$S:$S,$G1785)</f>
        <v>0</v>
      </c>
      <c r="BQ1785" s="83"/>
    </row>
    <row r="1786" spans="1:69">
      <c r="A1786" s="99" t="str">
        <f>IFERROR(_xlfn.XLOOKUP($G1786,通讯通路门店!$S$4:$S$993931,通讯通路门店!$A$4:$A$993931,0,0),"")</f>
        <v>海南省</v>
      </c>
      <c r="B1786" s="99" t="str">
        <f>IFERROR(_xlfn.XLOOKUP($G1786,通讯通路门店!$S$4:$S$993931,通讯通路门店!$B$4:$B$993931,0,0),"")</f>
        <v>东方市</v>
      </c>
      <c r="C1786" s="99" t="str">
        <f>IFERROR(_xlfn.XLOOKUP($G1786,通讯通路门店!$S$4:$S$993931,通讯通路门店!$C$4:$C$993931,0,0),"")</f>
        <v>东方市</v>
      </c>
      <c r="D1786" s="99" t="str">
        <f>IFERROR(_xlfn.XLOOKUP($G1786,通讯通路门店!$S$4:$S$993931,通讯通路门店!$D$4:$D$993931,0,0),"")</f>
        <v>八所镇</v>
      </c>
      <c r="E1786" s="83"/>
      <c r="F1786" s="83"/>
      <c r="G1786" s="101"/>
      <c r="H1786" s="102">
        <f>IFERROR(_xlfn.XLOOKUP($G1786,通讯通路门店!$S$4:$S$993931,通讯通路门店!$R$4:$R$993931,0,0),"")</f>
        <v>0</v>
      </c>
      <c r="I1786" s="83"/>
      <c r="J1786" s="83"/>
      <c r="K1786" s="83"/>
      <c r="L1786" s="83"/>
      <c r="M1786" s="83"/>
      <c r="N1786" s="83"/>
      <c r="O1786" s="83"/>
      <c r="P1786" s="83"/>
      <c r="Q1786" s="83"/>
      <c r="R1786" s="83"/>
      <c r="S1786" s="83"/>
      <c r="T1786" s="83"/>
      <c r="U1786" s="99">
        <f>COUNTIF(通讯通路门店!$S:$S,$G1786)</f>
        <v>0</v>
      </c>
      <c r="V1786" s="99">
        <f>COUNTIFS(通讯通路门店!$S:$S,$G1786,通讯通路门店!$J:$J,"综合卖场")</f>
        <v>0</v>
      </c>
      <c r="W1786" s="99">
        <f>SUMIFS(通讯通路门店!$AJ:$AJ,通讯通路门店!$S:$S,通讯客户沙盘!$G1786)</f>
        <v>0</v>
      </c>
      <c r="X1786" s="99">
        <f t="shared" si="135"/>
        <v>0</v>
      </c>
      <c r="Y1786" s="99">
        <f>COUNTIFS(通讯通路门店!$S:$S,$G1786,通讯通路门店!$J:$J,"荣耀体验店")+COUNTIFS(通讯通路门店!$S:$S,$G1786,通讯通路门店!$J:$J,"荣耀授权专卖店")</f>
        <v>0</v>
      </c>
      <c r="Z1786" s="99">
        <f>COUNTIFS(通讯通路门店!$S:$S,$G1786,通讯通路门店!$J:$J,"VIVO体验店")</f>
        <v>0</v>
      </c>
      <c r="AA1786" s="99">
        <f>COUNTIFS(通讯通路门店!$S:$S,$G1786,通讯通路门店!$J:$J,"OPPO体验店")</f>
        <v>0</v>
      </c>
      <c r="AB1786" s="99">
        <f>COUNTIFS(通讯通路门店!$S:$S,$G1786,通讯通路门店!$J:$J,"华为授权体验店")+COUNTIFS(通讯通路门店!$S:$S,$G1786,通讯通路门店!$J:$J,"华为堡垒店")</f>
        <v>0</v>
      </c>
      <c r="AC1786" s="99">
        <f>COUNTIFS(通讯通路门店!$S:$S,$G1786,通讯通路门店!$J:$J,"小米体验店")</f>
        <v>0</v>
      </c>
      <c r="AD1786" s="99">
        <f>COUNTIFS(通讯通路门店!$S:$S,$G1786,通讯通路门店!$J:$J,"苹果体验店")</f>
        <v>0</v>
      </c>
      <c r="AE1786" s="99">
        <f>COUNTIFS(通讯通路门店!$S:$S,$G1786,通讯通路门店!$J:$J,"其他品牌专卖店")</f>
        <v>0</v>
      </c>
      <c r="AF1786" s="99">
        <f>SUMIFS(通讯通路门店!$BI:$BI,通讯通路门店!$S:$S,$G1786)</f>
        <v>0</v>
      </c>
      <c r="AG1786" s="99">
        <f>SUMIFS(通讯通路门店!$BH:$BH,通讯通路门店!$S:$S,$G1786)</f>
        <v>0</v>
      </c>
      <c r="AH1786" s="99">
        <f t="shared" si="136"/>
        <v>0</v>
      </c>
      <c r="AI1786" s="99">
        <f>SUMIFS(通讯通路门店!$BB:$BB,通讯通路门店!$S:$S,$G1786)</f>
        <v>0</v>
      </c>
      <c r="AJ1786" s="99">
        <f>SUMIFS(通讯通路门店!$BE:$BE,通讯通路门店!$S:$S,$G1786)</f>
        <v>0</v>
      </c>
      <c r="AK1786" s="99">
        <f>SUMIFS(通讯通路门店!$BG:$BG,通讯通路门店!$S:$S,$G1786)</f>
        <v>0</v>
      </c>
      <c r="AL1786" s="99">
        <f>SUMIFS(通讯通路门店!$BC:$BC,通讯通路门店!$S:$S,$G1786)</f>
        <v>0</v>
      </c>
      <c r="AM1786" s="99">
        <f>SUMIFS(通讯通路门店!$BD:$BD,通讯通路门店!$S:$S,$G1786)</f>
        <v>0</v>
      </c>
      <c r="AN1786" s="99">
        <f>SUMIFS(通讯通路门店!$BF:$BF,通讯通路门店!$S:$S,$G1786)</f>
        <v>0</v>
      </c>
      <c r="AO1786" s="99">
        <f t="shared" si="137"/>
        <v>0</v>
      </c>
      <c r="AP1786" s="99">
        <f>SUMIFS(通讯通路门店!$K:$K,通讯通路门店!$S:$S,$G1786)</f>
        <v>0</v>
      </c>
      <c r="AQ1786" s="83"/>
      <c r="AR1786" s="99">
        <f>SUMIFS(通讯通路门店!$T:$T,通讯通路门店!$S:$S,$G1786)</f>
        <v>0</v>
      </c>
      <c r="AS1786" s="99">
        <f>SUMIFS(通讯通路门店!$U:$U,通讯通路门店!$S:$S,$G1786)</f>
        <v>0</v>
      </c>
      <c r="AT1786" s="99">
        <f>SUMIFS(通讯通路门店!$V:$V,通讯通路门店!$S:$S,$G1786)</f>
        <v>0</v>
      </c>
      <c r="AU1786" s="99">
        <f>SUMIFS(通讯通路门店!$W:$W,通讯通路门店!$S:$S,$G1786)</f>
        <v>0</v>
      </c>
      <c r="AV1786" s="99">
        <f>SUMIFS(通讯通路门店!$Z:$Z,通讯通路门店!$S:$S,$G1786)</f>
        <v>0</v>
      </c>
      <c r="AW1786" s="99">
        <f>SUMIFS(通讯通路门店!$AB:$AB,通讯通路门店!$S:$S,$G1786)</f>
        <v>0</v>
      </c>
      <c r="AX1786" s="99">
        <f>SUMIFS(通讯通路门店!$X:$X,通讯通路门店!$S:$S,$G1786)</f>
        <v>0</v>
      </c>
      <c r="AY1786" s="99">
        <f>SUMIFS(通讯通路门店!$Y:$Y,通讯通路门店!$S:$S,$G1786)</f>
        <v>0</v>
      </c>
      <c r="AZ1786" s="99">
        <f>SUMIFS(通讯通路门店!$AA:$AA,通讯通路门店!$S:$S,$G1786)</f>
        <v>0</v>
      </c>
      <c r="BA1786" s="99">
        <f t="shared" si="138"/>
        <v>0</v>
      </c>
      <c r="BB1786" s="99">
        <f t="shared" si="139"/>
        <v>0</v>
      </c>
      <c r="BC1786" s="99">
        <f>SUMIFS(通讯通路门店!$W:$W,通讯通路门店!$S:$S,$G1786,通讯通路门店!$J:$J,"荣耀体验店")+SUMIFS(通讯通路门店!$W:$W,通讯通路门店!$S:$S,$G1786,通讯通路门店!$J:$J,"荣耀授权专卖店")</f>
        <v>0</v>
      </c>
      <c r="BD1786" s="99">
        <f>SUMIFS(通讯通路门店!$Z:$Z,通讯通路门店!$S:$S,$G1786,通讯通路门店!$J:$J,"VIVO体验店")</f>
        <v>0</v>
      </c>
      <c r="BE1786" s="99">
        <f>SUMIFS(通讯通路门店!$AB:$AB,通讯通路门店!$S:$S,$G1786,通讯通路门店!$J:$J,"OPPO体验店")</f>
        <v>0</v>
      </c>
      <c r="BF1786" s="99">
        <f>SUMIFS(通讯通路门店!$X:$X,通讯通路门店!$S:$S,$G1786,通讯通路门店!$J:$J,"华为授权体验店")+SUMIFS(通讯通路门店!$AA:$AA,通讯通路门店!$S:$S,$G1786,通讯通路门店!$J:$J,"华为堡垒店")</f>
        <v>0</v>
      </c>
      <c r="BG1786" s="99">
        <f>SUMIFS(通讯通路门店!$Y:$Y,通讯通路门店!$S:$S,$G1786,通讯通路门店!$J:$J,"小米体验店")</f>
        <v>0</v>
      </c>
      <c r="BH1786" s="99">
        <f>SUMIFS(通讯通路门店!$AA:$AA,通讯通路门店!$S:$S,$G1786,通讯通路门店!$J:$J,"苹果体验店")</f>
        <v>0</v>
      </c>
      <c r="BI1786" s="99">
        <f>SUMIFS(通讯通路门店!$K:$K,通讯通路门店!$S:$S,$G1786,通讯通路门店!$J:$J,"其他品牌专卖店")</f>
        <v>0</v>
      </c>
      <c r="BJ1786" s="99">
        <f>SUMIFS(通讯通路门店!$AC:$AC,通讯通路门店!$S:$S,$G1786)</f>
        <v>0</v>
      </c>
      <c r="BK1786" s="99">
        <f>SUMIFS(通讯通路门店!$AD:$AD,通讯通路门店!$S:$S,$G1786)</f>
        <v>0</v>
      </c>
      <c r="BL1786" s="99">
        <f>SUMIFS(通讯通路门店!$AE:$AE,通讯通路门店!$S:$S,$G1786)</f>
        <v>0</v>
      </c>
      <c r="BM1786" s="99">
        <f>SUMIFS(通讯通路门店!$AF:$AF,通讯通路门店!$S:$S,$G1786)</f>
        <v>0</v>
      </c>
      <c r="BN1786" s="99">
        <f>SUMIFS(通讯通路门店!$AG:$AG,通讯通路门店!$S:$S,$G1786)</f>
        <v>0</v>
      </c>
      <c r="BO1786" s="99">
        <f>SUMIFS(通讯通路门店!$AH:$AH,通讯通路门店!$S:$S,$G1786)</f>
        <v>0</v>
      </c>
      <c r="BP1786" s="99">
        <f>SUMIFS(通讯通路门店!$AI:$AI,通讯通路门店!$S:$S,$G1786)</f>
        <v>0</v>
      </c>
      <c r="BQ1786" s="83"/>
    </row>
    <row r="1787" spans="1:69">
      <c r="A1787" s="99" t="str">
        <f>IFERROR(_xlfn.XLOOKUP($G1787,通讯通路门店!$S$4:$S$993931,通讯通路门店!$A$4:$A$993931,0,0),"")</f>
        <v>海南省</v>
      </c>
      <c r="B1787" s="99" t="str">
        <f>IFERROR(_xlfn.XLOOKUP($G1787,通讯通路门店!$S$4:$S$993931,通讯通路门店!$B$4:$B$993931,0,0),"")</f>
        <v>东方市</v>
      </c>
      <c r="C1787" s="99" t="str">
        <f>IFERROR(_xlfn.XLOOKUP($G1787,通讯通路门店!$S$4:$S$993931,通讯通路门店!$C$4:$C$993931,0,0),"")</f>
        <v>东方市</v>
      </c>
      <c r="D1787" s="99" t="str">
        <f>IFERROR(_xlfn.XLOOKUP($G1787,通讯通路门店!$S$4:$S$993931,通讯通路门店!$D$4:$D$993931,0,0),"")</f>
        <v>八所镇</v>
      </c>
      <c r="E1787" s="83"/>
      <c r="F1787" s="83"/>
      <c r="G1787" s="101"/>
      <c r="H1787" s="102">
        <f>IFERROR(_xlfn.XLOOKUP($G1787,通讯通路门店!$S$4:$S$993931,通讯通路门店!$R$4:$R$993931,0,0),"")</f>
        <v>0</v>
      </c>
      <c r="I1787" s="83"/>
      <c r="J1787" s="83"/>
      <c r="K1787" s="83"/>
      <c r="L1787" s="83"/>
      <c r="M1787" s="83"/>
      <c r="N1787" s="83"/>
      <c r="O1787" s="83"/>
      <c r="P1787" s="83"/>
      <c r="Q1787" s="83"/>
      <c r="R1787" s="83"/>
      <c r="S1787" s="83"/>
      <c r="T1787" s="83"/>
      <c r="U1787" s="99">
        <f>COUNTIF(通讯通路门店!$S:$S,$G1787)</f>
        <v>0</v>
      </c>
      <c r="V1787" s="99">
        <f>COUNTIFS(通讯通路门店!$S:$S,$G1787,通讯通路门店!$J:$J,"综合卖场")</f>
        <v>0</v>
      </c>
      <c r="W1787" s="99">
        <f>SUMIFS(通讯通路门店!$AJ:$AJ,通讯通路门店!$S:$S,通讯客户沙盘!$G1787)</f>
        <v>0</v>
      </c>
      <c r="X1787" s="99">
        <f t="shared" si="135"/>
        <v>0</v>
      </c>
      <c r="Y1787" s="99">
        <f>COUNTIFS(通讯通路门店!$S:$S,$G1787,通讯通路门店!$J:$J,"荣耀体验店")+COUNTIFS(通讯通路门店!$S:$S,$G1787,通讯通路门店!$J:$J,"荣耀授权专卖店")</f>
        <v>0</v>
      </c>
      <c r="Z1787" s="99">
        <f>COUNTIFS(通讯通路门店!$S:$S,$G1787,通讯通路门店!$J:$J,"VIVO体验店")</f>
        <v>0</v>
      </c>
      <c r="AA1787" s="99">
        <f>COUNTIFS(通讯通路门店!$S:$S,$G1787,通讯通路门店!$J:$J,"OPPO体验店")</f>
        <v>0</v>
      </c>
      <c r="AB1787" s="99">
        <f>COUNTIFS(通讯通路门店!$S:$S,$G1787,通讯通路门店!$J:$J,"华为授权体验店")+COUNTIFS(通讯通路门店!$S:$S,$G1787,通讯通路门店!$J:$J,"华为堡垒店")</f>
        <v>0</v>
      </c>
      <c r="AC1787" s="99">
        <f>COUNTIFS(通讯通路门店!$S:$S,$G1787,通讯通路门店!$J:$J,"小米体验店")</f>
        <v>0</v>
      </c>
      <c r="AD1787" s="99">
        <f>COUNTIFS(通讯通路门店!$S:$S,$G1787,通讯通路门店!$J:$J,"苹果体验店")</f>
        <v>0</v>
      </c>
      <c r="AE1787" s="99">
        <f>COUNTIFS(通讯通路门店!$S:$S,$G1787,通讯通路门店!$J:$J,"其他品牌专卖店")</f>
        <v>0</v>
      </c>
      <c r="AF1787" s="99">
        <f>SUMIFS(通讯通路门店!$BI:$BI,通讯通路门店!$S:$S,$G1787)</f>
        <v>0</v>
      </c>
      <c r="AG1787" s="99">
        <f>SUMIFS(通讯通路门店!$BH:$BH,通讯通路门店!$S:$S,$G1787)</f>
        <v>0</v>
      </c>
      <c r="AH1787" s="99">
        <f t="shared" si="136"/>
        <v>0</v>
      </c>
      <c r="AI1787" s="99">
        <f>SUMIFS(通讯通路门店!$BB:$BB,通讯通路门店!$S:$S,$G1787)</f>
        <v>0</v>
      </c>
      <c r="AJ1787" s="99">
        <f>SUMIFS(通讯通路门店!$BE:$BE,通讯通路门店!$S:$S,$G1787)</f>
        <v>0</v>
      </c>
      <c r="AK1787" s="99">
        <f>SUMIFS(通讯通路门店!$BG:$BG,通讯通路门店!$S:$S,$G1787)</f>
        <v>0</v>
      </c>
      <c r="AL1787" s="99">
        <f>SUMIFS(通讯通路门店!$BC:$BC,通讯通路门店!$S:$S,$G1787)</f>
        <v>0</v>
      </c>
      <c r="AM1787" s="99">
        <f>SUMIFS(通讯通路门店!$BD:$BD,通讯通路门店!$S:$S,$G1787)</f>
        <v>0</v>
      </c>
      <c r="AN1787" s="99">
        <f>SUMIFS(通讯通路门店!$BF:$BF,通讯通路门店!$S:$S,$G1787)</f>
        <v>0</v>
      </c>
      <c r="AO1787" s="99">
        <f t="shared" si="137"/>
        <v>0</v>
      </c>
      <c r="AP1787" s="99">
        <f>SUMIFS(通讯通路门店!$K:$K,通讯通路门店!$S:$S,$G1787)</f>
        <v>0</v>
      </c>
      <c r="AQ1787" s="83"/>
      <c r="AR1787" s="99">
        <f>SUMIFS(通讯通路门店!$T:$T,通讯通路门店!$S:$S,$G1787)</f>
        <v>0</v>
      </c>
      <c r="AS1787" s="99">
        <f>SUMIFS(通讯通路门店!$U:$U,通讯通路门店!$S:$S,$G1787)</f>
        <v>0</v>
      </c>
      <c r="AT1787" s="99">
        <f>SUMIFS(通讯通路门店!$V:$V,通讯通路门店!$S:$S,$G1787)</f>
        <v>0</v>
      </c>
      <c r="AU1787" s="99">
        <f>SUMIFS(通讯通路门店!$W:$W,通讯通路门店!$S:$S,$G1787)</f>
        <v>0</v>
      </c>
      <c r="AV1787" s="99">
        <f>SUMIFS(通讯通路门店!$Z:$Z,通讯通路门店!$S:$S,$G1787)</f>
        <v>0</v>
      </c>
      <c r="AW1787" s="99">
        <f>SUMIFS(通讯通路门店!$AB:$AB,通讯通路门店!$S:$S,$G1787)</f>
        <v>0</v>
      </c>
      <c r="AX1787" s="99">
        <f>SUMIFS(通讯通路门店!$X:$X,通讯通路门店!$S:$S,$G1787)</f>
        <v>0</v>
      </c>
      <c r="AY1787" s="99">
        <f>SUMIFS(通讯通路门店!$Y:$Y,通讯通路门店!$S:$S,$G1787)</f>
        <v>0</v>
      </c>
      <c r="AZ1787" s="99">
        <f>SUMIFS(通讯通路门店!$AA:$AA,通讯通路门店!$S:$S,$G1787)</f>
        <v>0</v>
      </c>
      <c r="BA1787" s="99">
        <f t="shared" si="138"/>
        <v>0</v>
      </c>
      <c r="BB1787" s="99">
        <f t="shared" si="139"/>
        <v>0</v>
      </c>
      <c r="BC1787" s="99">
        <f>SUMIFS(通讯通路门店!$W:$W,通讯通路门店!$S:$S,$G1787,通讯通路门店!$J:$J,"荣耀体验店")+SUMIFS(通讯通路门店!$W:$W,通讯通路门店!$S:$S,$G1787,通讯通路门店!$J:$J,"荣耀授权专卖店")</f>
        <v>0</v>
      </c>
      <c r="BD1787" s="99">
        <f>SUMIFS(通讯通路门店!$Z:$Z,通讯通路门店!$S:$S,$G1787,通讯通路门店!$J:$J,"VIVO体验店")</f>
        <v>0</v>
      </c>
      <c r="BE1787" s="99">
        <f>SUMIFS(通讯通路门店!$AB:$AB,通讯通路门店!$S:$S,$G1787,通讯通路门店!$J:$J,"OPPO体验店")</f>
        <v>0</v>
      </c>
      <c r="BF1787" s="99">
        <f>SUMIFS(通讯通路门店!$X:$X,通讯通路门店!$S:$S,$G1787,通讯通路门店!$J:$J,"华为授权体验店")+SUMIFS(通讯通路门店!$AA:$AA,通讯通路门店!$S:$S,$G1787,通讯通路门店!$J:$J,"华为堡垒店")</f>
        <v>0</v>
      </c>
      <c r="BG1787" s="99">
        <f>SUMIFS(通讯通路门店!$Y:$Y,通讯通路门店!$S:$S,$G1787,通讯通路门店!$J:$J,"小米体验店")</f>
        <v>0</v>
      </c>
      <c r="BH1787" s="99">
        <f>SUMIFS(通讯通路门店!$AA:$AA,通讯通路门店!$S:$S,$G1787,通讯通路门店!$J:$J,"苹果体验店")</f>
        <v>0</v>
      </c>
      <c r="BI1787" s="99">
        <f>SUMIFS(通讯通路门店!$K:$K,通讯通路门店!$S:$S,$G1787,通讯通路门店!$J:$J,"其他品牌专卖店")</f>
        <v>0</v>
      </c>
      <c r="BJ1787" s="99">
        <f>SUMIFS(通讯通路门店!$AC:$AC,通讯通路门店!$S:$S,$G1787)</f>
        <v>0</v>
      </c>
      <c r="BK1787" s="99">
        <f>SUMIFS(通讯通路门店!$AD:$AD,通讯通路门店!$S:$S,$G1787)</f>
        <v>0</v>
      </c>
      <c r="BL1787" s="99">
        <f>SUMIFS(通讯通路门店!$AE:$AE,通讯通路门店!$S:$S,$G1787)</f>
        <v>0</v>
      </c>
      <c r="BM1787" s="99">
        <f>SUMIFS(通讯通路门店!$AF:$AF,通讯通路门店!$S:$S,$G1787)</f>
        <v>0</v>
      </c>
      <c r="BN1787" s="99">
        <f>SUMIFS(通讯通路门店!$AG:$AG,通讯通路门店!$S:$S,$G1787)</f>
        <v>0</v>
      </c>
      <c r="BO1787" s="99">
        <f>SUMIFS(通讯通路门店!$AH:$AH,通讯通路门店!$S:$S,$G1787)</f>
        <v>0</v>
      </c>
      <c r="BP1787" s="99">
        <f>SUMIFS(通讯通路门店!$AI:$AI,通讯通路门店!$S:$S,$G1787)</f>
        <v>0</v>
      </c>
      <c r="BQ1787" s="83"/>
    </row>
    <row r="1788" spans="1:69">
      <c r="A1788" s="99" t="str">
        <f>IFERROR(_xlfn.XLOOKUP($G1788,通讯通路门店!$S$4:$S$993931,通讯通路门店!$A$4:$A$993931,0,0),"")</f>
        <v>海南省</v>
      </c>
      <c r="B1788" s="99" t="str">
        <f>IFERROR(_xlfn.XLOOKUP($G1788,通讯通路门店!$S$4:$S$993931,通讯通路门店!$B$4:$B$993931,0,0),"")</f>
        <v>东方市</v>
      </c>
      <c r="C1788" s="99" t="str">
        <f>IFERROR(_xlfn.XLOOKUP($G1788,通讯通路门店!$S$4:$S$993931,通讯通路门店!$C$4:$C$993931,0,0),"")</f>
        <v>东方市</v>
      </c>
      <c r="D1788" s="99" t="str">
        <f>IFERROR(_xlfn.XLOOKUP($G1788,通讯通路门店!$S$4:$S$993931,通讯通路门店!$D$4:$D$993931,0,0),"")</f>
        <v>八所镇</v>
      </c>
      <c r="E1788" s="83"/>
      <c r="F1788" s="83"/>
      <c r="G1788" s="101"/>
      <c r="H1788" s="102">
        <f>IFERROR(_xlfn.XLOOKUP($G1788,通讯通路门店!$S$4:$S$993931,通讯通路门店!$R$4:$R$993931,0,0),"")</f>
        <v>0</v>
      </c>
      <c r="I1788" s="83"/>
      <c r="J1788" s="83"/>
      <c r="K1788" s="83"/>
      <c r="L1788" s="83"/>
      <c r="M1788" s="83"/>
      <c r="N1788" s="83"/>
      <c r="O1788" s="83"/>
      <c r="P1788" s="83"/>
      <c r="Q1788" s="83"/>
      <c r="R1788" s="83"/>
      <c r="S1788" s="83"/>
      <c r="T1788" s="83"/>
      <c r="U1788" s="99">
        <f>COUNTIF(通讯通路门店!$S:$S,$G1788)</f>
        <v>0</v>
      </c>
      <c r="V1788" s="99">
        <f>COUNTIFS(通讯通路门店!$S:$S,$G1788,通讯通路门店!$J:$J,"综合卖场")</f>
        <v>0</v>
      </c>
      <c r="W1788" s="99">
        <f>SUMIFS(通讯通路门店!$AJ:$AJ,通讯通路门店!$S:$S,通讯客户沙盘!$G1788)</f>
        <v>0</v>
      </c>
      <c r="X1788" s="99">
        <f t="shared" si="135"/>
        <v>0</v>
      </c>
      <c r="Y1788" s="99">
        <f>COUNTIFS(通讯通路门店!$S:$S,$G1788,通讯通路门店!$J:$J,"荣耀体验店")+COUNTIFS(通讯通路门店!$S:$S,$G1788,通讯通路门店!$J:$J,"荣耀授权专卖店")</f>
        <v>0</v>
      </c>
      <c r="Z1788" s="99">
        <f>COUNTIFS(通讯通路门店!$S:$S,$G1788,通讯通路门店!$J:$J,"VIVO体验店")</f>
        <v>0</v>
      </c>
      <c r="AA1788" s="99">
        <f>COUNTIFS(通讯通路门店!$S:$S,$G1788,通讯通路门店!$J:$J,"OPPO体验店")</f>
        <v>0</v>
      </c>
      <c r="AB1788" s="99">
        <f>COUNTIFS(通讯通路门店!$S:$S,$G1788,通讯通路门店!$J:$J,"华为授权体验店")+COUNTIFS(通讯通路门店!$S:$S,$G1788,通讯通路门店!$J:$J,"华为堡垒店")</f>
        <v>0</v>
      </c>
      <c r="AC1788" s="99">
        <f>COUNTIFS(通讯通路门店!$S:$S,$G1788,通讯通路门店!$J:$J,"小米体验店")</f>
        <v>0</v>
      </c>
      <c r="AD1788" s="99">
        <f>COUNTIFS(通讯通路门店!$S:$S,$G1788,通讯通路门店!$J:$J,"苹果体验店")</f>
        <v>0</v>
      </c>
      <c r="AE1788" s="99">
        <f>COUNTIFS(通讯通路门店!$S:$S,$G1788,通讯通路门店!$J:$J,"其他品牌专卖店")</f>
        <v>0</v>
      </c>
      <c r="AF1788" s="99">
        <f>SUMIFS(通讯通路门店!$BI:$BI,通讯通路门店!$S:$S,$G1788)</f>
        <v>0</v>
      </c>
      <c r="AG1788" s="99">
        <f>SUMIFS(通讯通路门店!$BH:$BH,通讯通路门店!$S:$S,$G1788)</f>
        <v>0</v>
      </c>
      <c r="AH1788" s="99">
        <f t="shared" si="136"/>
        <v>0</v>
      </c>
      <c r="AI1788" s="99">
        <f>SUMIFS(通讯通路门店!$BB:$BB,通讯通路门店!$S:$S,$G1788)</f>
        <v>0</v>
      </c>
      <c r="AJ1788" s="99">
        <f>SUMIFS(通讯通路门店!$BE:$BE,通讯通路门店!$S:$S,$G1788)</f>
        <v>0</v>
      </c>
      <c r="AK1788" s="99">
        <f>SUMIFS(通讯通路门店!$BG:$BG,通讯通路门店!$S:$S,$G1788)</f>
        <v>0</v>
      </c>
      <c r="AL1788" s="99">
        <f>SUMIFS(通讯通路门店!$BC:$BC,通讯通路门店!$S:$S,$G1788)</f>
        <v>0</v>
      </c>
      <c r="AM1788" s="99">
        <f>SUMIFS(通讯通路门店!$BD:$BD,通讯通路门店!$S:$S,$G1788)</f>
        <v>0</v>
      </c>
      <c r="AN1788" s="99">
        <f>SUMIFS(通讯通路门店!$BF:$BF,通讯通路门店!$S:$S,$G1788)</f>
        <v>0</v>
      </c>
      <c r="AO1788" s="99">
        <f t="shared" si="137"/>
        <v>0</v>
      </c>
      <c r="AP1788" s="99">
        <f>SUMIFS(通讯通路门店!$K:$K,通讯通路门店!$S:$S,$G1788)</f>
        <v>0</v>
      </c>
      <c r="AQ1788" s="83"/>
      <c r="AR1788" s="99">
        <f>SUMIFS(通讯通路门店!$T:$T,通讯通路门店!$S:$S,$G1788)</f>
        <v>0</v>
      </c>
      <c r="AS1788" s="99">
        <f>SUMIFS(通讯通路门店!$U:$U,通讯通路门店!$S:$S,$G1788)</f>
        <v>0</v>
      </c>
      <c r="AT1788" s="99">
        <f>SUMIFS(通讯通路门店!$V:$V,通讯通路门店!$S:$S,$G1788)</f>
        <v>0</v>
      </c>
      <c r="AU1788" s="99">
        <f>SUMIFS(通讯通路门店!$W:$W,通讯通路门店!$S:$S,$G1788)</f>
        <v>0</v>
      </c>
      <c r="AV1788" s="99">
        <f>SUMIFS(通讯通路门店!$Z:$Z,通讯通路门店!$S:$S,$G1788)</f>
        <v>0</v>
      </c>
      <c r="AW1788" s="99">
        <f>SUMIFS(通讯通路门店!$AB:$AB,通讯通路门店!$S:$S,$G1788)</f>
        <v>0</v>
      </c>
      <c r="AX1788" s="99">
        <f>SUMIFS(通讯通路门店!$X:$X,通讯通路门店!$S:$S,$G1788)</f>
        <v>0</v>
      </c>
      <c r="AY1788" s="99">
        <f>SUMIFS(通讯通路门店!$Y:$Y,通讯通路门店!$S:$S,$G1788)</f>
        <v>0</v>
      </c>
      <c r="AZ1788" s="99">
        <f>SUMIFS(通讯通路门店!$AA:$AA,通讯通路门店!$S:$S,$G1788)</f>
        <v>0</v>
      </c>
      <c r="BA1788" s="99">
        <f t="shared" si="138"/>
        <v>0</v>
      </c>
      <c r="BB1788" s="99">
        <f t="shared" si="139"/>
        <v>0</v>
      </c>
      <c r="BC1788" s="99">
        <f>SUMIFS(通讯通路门店!$W:$W,通讯通路门店!$S:$S,$G1788,通讯通路门店!$J:$J,"荣耀体验店")+SUMIFS(通讯通路门店!$W:$W,通讯通路门店!$S:$S,$G1788,通讯通路门店!$J:$J,"荣耀授权专卖店")</f>
        <v>0</v>
      </c>
      <c r="BD1788" s="99">
        <f>SUMIFS(通讯通路门店!$Z:$Z,通讯通路门店!$S:$S,$G1788,通讯通路门店!$J:$J,"VIVO体验店")</f>
        <v>0</v>
      </c>
      <c r="BE1788" s="99">
        <f>SUMIFS(通讯通路门店!$AB:$AB,通讯通路门店!$S:$S,$G1788,通讯通路门店!$J:$J,"OPPO体验店")</f>
        <v>0</v>
      </c>
      <c r="BF1788" s="99">
        <f>SUMIFS(通讯通路门店!$X:$X,通讯通路门店!$S:$S,$G1788,通讯通路门店!$J:$J,"华为授权体验店")+SUMIFS(通讯通路门店!$AA:$AA,通讯通路门店!$S:$S,$G1788,通讯通路门店!$J:$J,"华为堡垒店")</f>
        <v>0</v>
      </c>
      <c r="BG1788" s="99">
        <f>SUMIFS(通讯通路门店!$Y:$Y,通讯通路门店!$S:$S,$G1788,通讯通路门店!$J:$J,"小米体验店")</f>
        <v>0</v>
      </c>
      <c r="BH1788" s="99">
        <f>SUMIFS(通讯通路门店!$AA:$AA,通讯通路门店!$S:$S,$G1788,通讯通路门店!$J:$J,"苹果体验店")</f>
        <v>0</v>
      </c>
      <c r="BI1788" s="99">
        <f>SUMIFS(通讯通路门店!$K:$K,通讯通路门店!$S:$S,$G1788,通讯通路门店!$J:$J,"其他品牌专卖店")</f>
        <v>0</v>
      </c>
      <c r="BJ1788" s="99">
        <f>SUMIFS(通讯通路门店!$AC:$AC,通讯通路门店!$S:$S,$G1788)</f>
        <v>0</v>
      </c>
      <c r="BK1788" s="99">
        <f>SUMIFS(通讯通路门店!$AD:$AD,通讯通路门店!$S:$S,$G1788)</f>
        <v>0</v>
      </c>
      <c r="BL1788" s="99">
        <f>SUMIFS(通讯通路门店!$AE:$AE,通讯通路门店!$S:$S,$G1788)</f>
        <v>0</v>
      </c>
      <c r="BM1788" s="99">
        <f>SUMIFS(通讯通路门店!$AF:$AF,通讯通路门店!$S:$S,$G1788)</f>
        <v>0</v>
      </c>
      <c r="BN1788" s="99">
        <f>SUMIFS(通讯通路门店!$AG:$AG,通讯通路门店!$S:$S,$G1788)</f>
        <v>0</v>
      </c>
      <c r="BO1788" s="99">
        <f>SUMIFS(通讯通路门店!$AH:$AH,通讯通路门店!$S:$S,$G1788)</f>
        <v>0</v>
      </c>
      <c r="BP1788" s="99">
        <f>SUMIFS(通讯通路门店!$AI:$AI,通讯通路门店!$S:$S,$G1788)</f>
        <v>0</v>
      </c>
      <c r="BQ1788" s="83"/>
    </row>
    <row r="1789" spans="1:69">
      <c r="A1789" s="99" t="str">
        <f>IFERROR(_xlfn.XLOOKUP($G1789,通讯通路门店!$S$4:$S$993931,通讯通路门店!$A$4:$A$993931,0,0),"")</f>
        <v>海南省</v>
      </c>
      <c r="B1789" s="99" t="str">
        <f>IFERROR(_xlfn.XLOOKUP($G1789,通讯通路门店!$S$4:$S$993931,通讯通路门店!$B$4:$B$993931,0,0),"")</f>
        <v>东方市</v>
      </c>
      <c r="C1789" s="99" t="str">
        <f>IFERROR(_xlfn.XLOOKUP($G1789,通讯通路门店!$S$4:$S$993931,通讯通路门店!$C$4:$C$993931,0,0),"")</f>
        <v>东方市</v>
      </c>
      <c r="D1789" s="99" t="str">
        <f>IFERROR(_xlfn.XLOOKUP($G1789,通讯通路门店!$S$4:$S$993931,通讯通路门店!$D$4:$D$993931,0,0),"")</f>
        <v>八所镇</v>
      </c>
      <c r="E1789" s="83"/>
      <c r="F1789" s="83"/>
      <c r="G1789" s="101"/>
      <c r="H1789" s="102">
        <f>IFERROR(_xlfn.XLOOKUP($G1789,通讯通路门店!$S$4:$S$993931,通讯通路门店!$R$4:$R$993931,0,0),"")</f>
        <v>0</v>
      </c>
      <c r="I1789" s="83"/>
      <c r="J1789" s="83"/>
      <c r="K1789" s="83"/>
      <c r="L1789" s="83"/>
      <c r="M1789" s="83"/>
      <c r="N1789" s="83"/>
      <c r="O1789" s="83"/>
      <c r="P1789" s="83"/>
      <c r="Q1789" s="83"/>
      <c r="R1789" s="83"/>
      <c r="S1789" s="83"/>
      <c r="T1789" s="83"/>
      <c r="U1789" s="99">
        <f>COUNTIF(通讯通路门店!$S:$S,$G1789)</f>
        <v>0</v>
      </c>
      <c r="V1789" s="99">
        <f>COUNTIFS(通讯通路门店!$S:$S,$G1789,通讯通路门店!$J:$J,"综合卖场")</f>
        <v>0</v>
      </c>
      <c r="W1789" s="99">
        <f>SUMIFS(通讯通路门店!$AJ:$AJ,通讯通路门店!$S:$S,通讯客户沙盘!$G1789)</f>
        <v>0</v>
      </c>
      <c r="X1789" s="99">
        <f t="shared" si="135"/>
        <v>0</v>
      </c>
      <c r="Y1789" s="99">
        <f>COUNTIFS(通讯通路门店!$S:$S,$G1789,通讯通路门店!$J:$J,"荣耀体验店")+COUNTIFS(通讯通路门店!$S:$S,$G1789,通讯通路门店!$J:$J,"荣耀授权专卖店")</f>
        <v>0</v>
      </c>
      <c r="Z1789" s="99">
        <f>COUNTIFS(通讯通路门店!$S:$S,$G1789,通讯通路门店!$J:$J,"VIVO体验店")</f>
        <v>0</v>
      </c>
      <c r="AA1789" s="99">
        <f>COUNTIFS(通讯通路门店!$S:$S,$G1789,通讯通路门店!$J:$J,"OPPO体验店")</f>
        <v>0</v>
      </c>
      <c r="AB1789" s="99">
        <f>COUNTIFS(通讯通路门店!$S:$S,$G1789,通讯通路门店!$J:$J,"华为授权体验店")+COUNTIFS(通讯通路门店!$S:$S,$G1789,通讯通路门店!$J:$J,"华为堡垒店")</f>
        <v>0</v>
      </c>
      <c r="AC1789" s="99">
        <f>COUNTIFS(通讯通路门店!$S:$S,$G1789,通讯通路门店!$J:$J,"小米体验店")</f>
        <v>0</v>
      </c>
      <c r="AD1789" s="99">
        <f>COUNTIFS(通讯通路门店!$S:$S,$G1789,通讯通路门店!$J:$J,"苹果体验店")</f>
        <v>0</v>
      </c>
      <c r="AE1789" s="99">
        <f>COUNTIFS(通讯通路门店!$S:$S,$G1789,通讯通路门店!$J:$J,"其他品牌专卖店")</f>
        <v>0</v>
      </c>
      <c r="AF1789" s="99">
        <f>SUMIFS(通讯通路门店!$BI:$BI,通讯通路门店!$S:$S,$G1789)</f>
        <v>0</v>
      </c>
      <c r="AG1789" s="99">
        <f>SUMIFS(通讯通路门店!$BH:$BH,通讯通路门店!$S:$S,$G1789)</f>
        <v>0</v>
      </c>
      <c r="AH1789" s="99">
        <f t="shared" si="136"/>
        <v>0</v>
      </c>
      <c r="AI1789" s="99">
        <f>SUMIFS(通讯通路门店!$BB:$BB,通讯通路门店!$S:$S,$G1789)</f>
        <v>0</v>
      </c>
      <c r="AJ1789" s="99">
        <f>SUMIFS(通讯通路门店!$BE:$BE,通讯通路门店!$S:$S,$G1789)</f>
        <v>0</v>
      </c>
      <c r="AK1789" s="99">
        <f>SUMIFS(通讯通路门店!$BG:$BG,通讯通路门店!$S:$S,$G1789)</f>
        <v>0</v>
      </c>
      <c r="AL1789" s="99">
        <f>SUMIFS(通讯通路门店!$BC:$BC,通讯通路门店!$S:$S,$G1789)</f>
        <v>0</v>
      </c>
      <c r="AM1789" s="99">
        <f>SUMIFS(通讯通路门店!$BD:$BD,通讯通路门店!$S:$S,$G1789)</f>
        <v>0</v>
      </c>
      <c r="AN1789" s="99">
        <f>SUMIFS(通讯通路门店!$BF:$BF,通讯通路门店!$S:$S,$G1789)</f>
        <v>0</v>
      </c>
      <c r="AO1789" s="99">
        <f t="shared" si="137"/>
        <v>0</v>
      </c>
      <c r="AP1789" s="99">
        <f>SUMIFS(通讯通路门店!$K:$K,通讯通路门店!$S:$S,$G1789)</f>
        <v>0</v>
      </c>
      <c r="AQ1789" s="83"/>
      <c r="AR1789" s="99">
        <f>SUMIFS(通讯通路门店!$T:$T,通讯通路门店!$S:$S,$G1789)</f>
        <v>0</v>
      </c>
      <c r="AS1789" s="99">
        <f>SUMIFS(通讯通路门店!$U:$U,通讯通路门店!$S:$S,$G1789)</f>
        <v>0</v>
      </c>
      <c r="AT1789" s="99">
        <f>SUMIFS(通讯通路门店!$V:$V,通讯通路门店!$S:$S,$G1789)</f>
        <v>0</v>
      </c>
      <c r="AU1789" s="99">
        <f>SUMIFS(通讯通路门店!$W:$W,通讯通路门店!$S:$S,$G1789)</f>
        <v>0</v>
      </c>
      <c r="AV1789" s="99">
        <f>SUMIFS(通讯通路门店!$Z:$Z,通讯通路门店!$S:$S,$G1789)</f>
        <v>0</v>
      </c>
      <c r="AW1789" s="99">
        <f>SUMIFS(通讯通路门店!$AB:$AB,通讯通路门店!$S:$S,$G1789)</f>
        <v>0</v>
      </c>
      <c r="AX1789" s="99">
        <f>SUMIFS(通讯通路门店!$X:$X,通讯通路门店!$S:$S,$G1789)</f>
        <v>0</v>
      </c>
      <c r="AY1789" s="99">
        <f>SUMIFS(通讯通路门店!$Y:$Y,通讯通路门店!$S:$S,$G1789)</f>
        <v>0</v>
      </c>
      <c r="AZ1789" s="99">
        <f>SUMIFS(通讯通路门店!$AA:$AA,通讯通路门店!$S:$S,$G1789)</f>
        <v>0</v>
      </c>
      <c r="BA1789" s="99">
        <f t="shared" si="138"/>
        <v>0</v>
      </c>
      <c r="BB1789" s="99">
        <f t="shared" si="139"/>
        <v>0</v>
      </c>
      <c r="BC1789" s="99">
        <f>SUMIFS(通讯通路门店!$W:$W,通讯通路门店!$S:$S,$G1789,通讯通路门店!$J:$J,"荣耀体验店")+SUMIFS(通讯通路门店!$W:$W,通讯通路门店!$S:$S,$G1789,通讯通路门店!$J:$J,"荣耀授权专卖店")</f>
        <v>0</v>
      </c>
      <c r="BD1789" s="99">
        <f>SUMIFS(通讯通路门店!$Z:$Z,通讯通路门店!$S:$S,$G1789,通讯通路门店!$J:$J,"VIVO体验店")</f>
        <v>0</v>
      </c>
      <c r="BE1789" s="99">
        <f>SUMIFS(通讯通路门店!$AB:$AB,通讯通路门店!$S:$S,$G1789,通讯通路门店!$J:$J,"OPPO体验店")</f>
        <v>0</v>
      </c>
      <c r="BF1789" s="99">
        <f>SUMIFS(通讯通路门店!$X:$X,通讯通路门店!$S:$S,$G1789,通讯通路门店!$J:$J,"华为授权体验店")+SUMIFS(通讯通路门店!$AA:$AA,通讯通路门店!$S:$S,$G1789,通讯通路门店!$J:$J,"华为堡垒店")</f>
        <v>0</v>
      </c>
      <c r="BG1789" s="99">
        <f>SUMIFS(通讯通路门店!$Y:$Y,通讯通路门店!$S:$S,$G1789,通讯通路门店!$J:$J,"小米体验店")</f>
        <v>0</v>
      </c>
      <c r="BH1789" s="99">
        <f>SUMIFS(通讯通路门店!$AA:$AA,通讯通路门店!$S:$S,$G1789,通讯通路门店!$J:$J,"苹果体验店")</f>
        <v>0</v>
      </c>
      <c r="BI1789" s="99">
        <f>SUMIFS(通讯通路门店!$K:$K,通讯通路门店!$S:$S,$G1789,通讯通路门店!$J:$J,"其他品牌专卖店")</f>
        <v>0</v>
      </c>
      <c r="BJ1789" s="99">
        <f>SUMIFS(通讯通路门店!$AC:$AC,通讯通路门店!$S:$S,$G1789)</f>
        <v>0</v>
      </c>
      <c r="BK1789" s="99">
        <f>SUMIFS(通讯通路门店!$AD:$AD,通讯通路门店!$S:$S,$G1789)</f>
        <v>0</v>
      </c>
      <c r="BL1789" s="99">
        <f>SUMIFS(通讯通路门店!$AE:$AE,通讯通路门店!$S:$S,$G1789)</f>
        <v>0</v>
      </c>
      <c r="BM1789" s="99">
        <f>SUMIFS(通讯通路门店!$AF:$AF,通讯通路门店!$S:$S,$G1789)</f>
        <v>0</v>
      </c>
      <c r="BN1789" s="99">
        <f>SUMIFS(通讯通路门店!$AG:$AG,通讯通路门店!$S:$S,$G1789)</f>
        <v>0</v>
      </c>
      <c r="BO1789" s="99">
        <f>SUMIFS(通讯通路门店!$AH:$AH,通讯通路门店!$S:$S,$G1789)</f>
        <v>0</v>
      </c>
      <c r="BP1789" s="99">
        <f>SUMIFS(通讯通路门店!$AI:$AI,通讯通路门店!$S:$S,$G1789)</f>
        <v>0</v>
      </c>
      <c r="BQ1789" s="83"/>
    </row>
    <row r="1790" spans="1:69">
      <c r="A1790" s="99" t="str">
        <f>IFERROR(_xlfn.XLOOKUP($G1790,通讯通路门店!$S$4:$S$993931,通讯通路门店!$A$4:$A$993931,0,0),"")</f>
        <v>海南省</v>
      </c>
      <c r="B1790" s="99" t="str">
        <f>IFERROR(_xlfn.XLOOKUP($G1790,通讯通路门店!$S$4:$S$993931,通讯通路门店!$B$4:$B$993931,0,0),"")</f>
        <v>东方市</v>
      </c>
      <c r="C1790" s="99" t="str">
        <f>IFERROR(_xlfn.XLOOKUP($G1790,通讯通路门店!$S$4:$S$993931,通讯通路门店!$C$4:$C$993931,0,0),"")</f>
        <v>东方市</v>
      </c>
      <c r="D1790" s="99" t="str">
        <f>IFERROR(_xlfn.XLOOKUP($G1790,通讯通路门店!$S$4:$S$993931,通讯通路门店!$D$4:$D$993931,0,0),"")</f>
        <v>八所镇</v>
      </c>
      <c r="E1790" s="83"/>
      <c r="F1790" s="83"/>
      <c r="G1790" s="101"/>
      <c r="H1790" s="102">
        <f>IFERROR(_xlfn.XLOOKUP($G1790,通讯通路门店!$S$4:$S$993931,通讯通路门店!$R$4:$R$993931,0,0),"")</f>
        <v>0</v>
      </c>
      <c r="I1790" s="83"/>
      <c r="J1790" s="83"/>
      <c r="K1790" s="83"/>
      <c r="L1790" s="83"/>
      <c r="M1790" s="83"/>
      <c r="N1790" s="83"/>
      <c r="O1790" s="83"/>
      <c r="P1790" s="83"/>
      <c r="Q1790" s="83"/>
      <c r="R1790" s="83"/>
      <c r="S1790" s="83"/>
      <c r="T1790" s="83"/>
      <c r="U1790" s="99">
        <f>COUNTIF(通讯通路门店!$S:$S,$G1790)</f>
        <v>0</v>
      </c>
      <c r="V1790" s="99">
        <f>COUNTIFS(通讯通路门店!$S:$S,$G1790,通讯通路门店!$J:$J,"综合卖场")</f>
        <v>0</v>
      </c>
      <c r="W1790" s="99">
        <f>SUMIFS(通讯通路门店!$AJ:$AJ,通讯通路门店!$S:$S,通讯客户沙盘!$G1790)</f>
        <v>0</v>
      </c>
      <c r="X1790" s="99">
        <f t="shared" si="135"/>
        <v>0</v>
      </c>
      <c r="Y1790" s="99">
        <f>COUNTIFS(通讯通路门店!$S:$S,$G1790,通讯通路门店!$J:$J,"荣耀体验店")+COUNTIFS(通讯通路门店!$S:$S,$G1790,通讯通路门店!$J:$J,"荣耀授权专卖店")</f>
        <v>0</v>
      </c>
      <c r="Z1790" s="99">
        <f>COUNTIFS(通讯通路门店!$S:$S,$G1790,通讯通路门店!$J:$J,"VIVO体验店")</f>
        <v>0</v>
      </c>
      <c r="AA1790" s="99">
        <f>COUNTIFS(通讯通路门店!$S:$S,$G1790,通讯通路门店!$J:$J,"OPPO体验店")</f>
        <v>0</v>
      </c>
      <c r="AB1790" s="99">
        <f>COUNTIFS(通讯通路门店!$S:$S,$G1790,通讯通路门店!$J:$J,"华为授权体验店")+COUNTIFS(通讯通路门店!$S:$S,$G1790,通讯通路门店!$J:$J,"华为堡垒店")</f>
        <v>0</v>
      </c>
      <c r="AC1790" s="99">
        <f>COUNTIFS(通讯通路门店!$S:$S,$G1790,通讯通路门店!$J:$J,"小米体验店")</f>
        <v>0</v>
      </c>
      <c r="AD1790" s="99">
        <f>COUNTIFS(通讯通路门店!$S:$S,$G1790,通讯通路门店!$J:$J,"苹果体验店")</f>
        <v>0</v>
      </c>
      <c r="AE1790" s="99">
        <f>COUNTIFS(通讯通路门店!$S:$S,$G1790,通讯通路门店!$J:$J,"其他品牌专卖店")</f>
        <v>0</v>
      </c>
      <c r="AF1790" s="99">
        <f>SUMIFS(通讯通路门店!$BI:$BI,通讯通路门店!$S:$S,$G1790)</f>
        <v>0</v>
      </c>
      <c r="AG1790" s="99">
        <f>SUMIFS(通讯通路门店!$BH:$BH,通讯通路门店!$S:$S,$G1790)</f>
        <v>0</v>
      </c>
      <c r="AH1790" s="99">
        <f t="shared" si="136"/>
        <v>0</v>
      </c>
      <c r="AI1790" s="99">
        <f>SUMIFS(通讯通路门店!$BB:$BB,通讯通路门店!$S:$S,$G1790)</f>
        <v>0</v>
      </c>
      <c r="AJ1790" s="99">
        <f>SUMIFS(通讯通路门店!$BE:$BE,通讯通路门店!$S:$S,$G1790)</f>
        <v>0</v>
      </c>
      <c r="AK1790" s="99">
        <f>SUMIFS(通讯通路门店!$BG:$BG,通讯通路门店!$S:$S,$G1790)</f>
        <v>0</v>
      </c>
      <c r="AL1790" s="99">
        <f>SUMIFS(通讯通路门店!$BC:$BC,通讯通路门店!$S:$S,$G1790)</f>
        <v>0</v>
      </c>
      <c r="AM1790" s="99">
        <f>SUMIFS(通讯通路门店!$BD:$BD,通讯通路门店!$S:$S,$G1790)</f>
        <v>0</v>
      </c>
      <c r="AN1790" s="99">
        <f>SUMIFS(通讯通路门店!$BF:$BF,通讯通路门店!$S:$S,$G1790)</f>
        <v>0</v>
      </c>
      <c r="AO1790" s="99">
        <f t="shared" si="137"/>
        <v>0</v>
      </c>
      <c r="AP1790" s="99">
        <f>SUMIFS(通讯通路门店!$K:$K,通讯通路门店!$S:$S,$G1790)</f>
        <v>0</v>
      </c>
      <c r="AQ1790" s="83"/>
      <c r="AR1790" s="99">
        <f>SUMIFS(通讯通路门店!$T:$T,通讯通路门店!$S:$S,$G1790)</f>
        <v>0</v>
      </c>
      <c r="AS1790" s="99">
        <f>SUMIFS(通讯通路门店!$U:$U,通讯通路门店!$S:$S,$G1790)</f>
        <v>0</v>
      </c>
      <c r="AT1790" s="99">
        <f>SUMIFS(通讯通路门店!$V:$V,通讯通路门店!$S:$S,$G1790)</f>
        <v>0</v>
      </c>
      <c r="AU1790" s="99">
        <f>SUMIFS(通讯通路门店!$W:$W,通讯通路门店!$S:$S,$G1790)</f>
        <v>0</v>
      </c>
      <c r="AV1790" s="99">
        <f>SUMIFS(通讯通路门店!$Z:$Z,通讯通路门店!$S:$S,$G1790)</f>
        <v>0</v>
      </c>
      <c r="AW1790" s="99">
        <f>SUMIFS(通讯通路门店!$AB:$AB,通讯通路门店!$S:$S,$G1790)</f>
        <v>0</v>
      </c>
      <c r="AX1790" s="99">
        <f>SUMIFS(通讯通路门店!$X:$X,通讯通路门店!$S:$S,$G1790)</f>
        <v>0</v>
      </c>
      <c r="AY1790" s="99">
        <f>SUMIFS(通讯通路门店!$Y:$Y,通讯通路门店!$S:$S,$G1790)</f>
        <v>0</v>
      </c>
      <c r="AZ1790" s="99">
        <f>SUMIFS(通讯通路门店!$AA:$AA,通讯通路门店!$S:$S,$G1790)</f>
        <v>0</v>
      </c>
      <c r="BA1790" s="99">
        <f t="shared" si="138"/>
        <v>0</v>
      </c>
      <c r="BB1790" s="99">
        <f t="shared" si="139"/>
        <v>0</v>
      </c>
      <c r="BC1790" s="99">
        <f>SUMIFS(通讯通路门店!$W:$W,通讯通路门店!$S:$S,$G1790,通讯通路门店!$J:$J,"荣耀体验店")+SUMIFS(通讯通路门店!$W:$W,通讯通路门店!$S:$S,$G1790,通讯通路门店!$J:$J,"荣耀授权专卖店")</f>
        <v>0</v>
      </c>
      <c r="BD1790" s="99">
        <f>SUMIFS(通讯通路门店!$Z:$Z,通讯通路门店!$S:$S,$G1790,通讯通路门店!$J:$J,"VIVO体验店")</f>
        <v>0</v>
      </c>
      <c r="BE1790" s="99">
        <f>SUMIFS(通讯通路门店!$AB:$AB,通讯通路门店!$S:$S,$G1790,通讯通路门店!$J:$J,"OPPO体验店")</f>
        <v>0</v>
      </c>
      <c r="BF1790" s="99">
        <f>SUMIFS(通讯通路门店!$X:$X,通讯通路门店!$S:$S,$G1790,通讯通路门店!$J:$J,"华为授权体验店")+SUMIFS(通讯通路门店!$AA:$AA,通讯通路门店!$S:$S,$G1790,通讯通路门店!$J:$J,"华为堡垒店")</f>
        <v>0</v>
      </c>
      <c r="BG1790" s="99">
        <f>SUMIFS(通讯通路门店!$Y:$Y,通讯通路门店!$S:$S,$G1790,通讯通路门店!$J:$J,"小米体验店")</f>
        <v>0</v>
      </c>
      <c r="BH1790" s="99">
        <f>SUMIFS(通讯通路门店!$AA:$AA,通讯通路门店!$S:$S,$G1790,通讯通路门店!$J:$J,"苹果体验店")</f>
        <v>0</v>
      </c>
      <c r="BI1790" s="99">
        <f>SUMIFS(通讯通路门店!$K:$K,通讯通路门店!$S:$S,$G1790,通讯通路门店!$J:$J,"其他品牌专卖店")</f>
        <v>0</v>
      </c>
      <c r="BJ1790" s="99">
        <f>SUMIFS(通讯通路门店!$AC:$AC,通讯通路门店!$S:$S,$G1790)</f>
        <v>0</v>
      </c>
      <c r="BK1790" s="99">
        <f>SUMIFS(通讯通路门店!$AD:$AD,通讯通路门店!$S:$S,$G1790)</f>
        <v>0</v>
      </c>
      <c r="BL1790" s="99">
        <f>SUMIFS(通讯通路门店!$AE:$AE,通讯通路门店!$S:$S,$G1790)</f>
        <v>0</v>
      </c>
      <c r="BM1790" s="99">
        <f>SUMIFS(通讯通路门店!$AF:$AF,通讯通路门店!$S:$S,$G1790)</f>
        <v>0</v>
      </c>
      <c r="BN1790" s="99">
        <f>SUMIFS(通讯通路门店!$AG:$AG,通讯通路门店!$S:$S,$G1790)</f>
        <v>0</v>
      </c>
      <c r="BO1790" s="99">
        <f>SUMIFS(通讯通路门店!$AH:$AH,通讯通路门店!$S:$S,$G1790)</f>
        <v>0</v>
      </c>
      <c r="BP1790" s="99">
        <f>SUMIFS(通讯通路门店!$AI:$AI,通讯通路门店!$S:$S,$G1790)</f>
        <v>0</v>
      </c>
      <c r="BQ1790" s="83"/>
    </row>
    <row r="1791" spans="1:69">
      <c r="A1791" s="99" t="str">
        <f>IFERROR(_xlfn.XLOOKUP($G1791,通讯通路门店!$S$4:$S$993931,通讯通路门店!$A$4:$A$993931,0,0),"")</f>
        <v>海南省</v>
      </c>
      <c r="B1791" s="99" t="str">
        <f>IFERROR(_xlfn.XLOOKUP($G1791,通讯通路门店!$S$4:$S$993931,通讯通路门店!$B$4:$B$993931,0,0),"")</f>
        <v>东方市</v>
      </c>
      <c r="C1791" s="99" t="str">
        <f>IFERROR(_xlfn.XLOOKUP($G1791,通讯通路门店!$S$4:$S$993931,通讯通路门店!$C$4:$C$993931,0,0),"")</f>
        <v>东方市</v>
      </c>
      <c r="D1791" s="99" t="str">
        <f>IFERROR(_xlfn.XLOOKUP($G1791,通讯通路门店!$S$4:$S$993931,通讯通路门店!$D$4:$D$993931,0,0),"")</f>
        <v>八所镇</v>
      </c>
      <c r="E1791" s="83"/>
      <c r="F1791" s="83"/>
      <c r="G1791" s="101"/>
      <c r="H1791" s="102">
        <f>IFERROR(_xlfn.XLOOKUP($G1791,通讯通路门店!$S$4:$S$993931,通讯通路门店!$R$4:$R$993931,0,0),"")</f>
        <v>0</v>
      </c>
      <c r="I1791" s="83"/>
      <c r="J1791" s="83"/>
      <c r="K1791" s="83"/>
      <c r="L1791" s="83"/>
      <c r="M1791" s="83"/>
      <c r="N1791" s="83"/>
      <c r="O1791" s="83"/>
      <c r="P1791" s="83"/>
      <c r="Q1791" s="83"/>
      <c r="R1791" s="83"/>
      <c r="S1791" s="83"/>
      <c r="T1791" s="83"/>
      <c r="U1791" s="99">
        <f>COUNTIF(通讯通路门店!$S:$S,$G1791)</f>
        <v>0</v>
      </c>
      <c r="V1791" s="99">
        <f>COUNTIFS(通讯通路门店!$S:$S,$G1791,通讯通路门店!$J:$J,"综合卖场")</f>
        <v>0</v>
      </c>
      <c r="W1791" s="99">
        <f>SUMIFS(通讯通路门店!$AJ:$AJ,通讯通路门店!$S:$S,通讯客户沙盘!$G1791)</f>
        <v>0</v>
      </c>
      <c r="X1791" s="99">
        <f t="shared" si="135"/>
        <v>0</v>
      </c>
      <c r="Y1791" s="99">
        <f>COUNTIFS(通讯通路门店!$S:$S,$G1791,通讯通路门店!$J:$J,"荣耀体验店")+COUNTIFS(通讯通路门店!$S:$S,$G1791,通讯通路门店!$J:$J,"荣耀授权专卖店")</f>
        <v>0</v>
      </c>
      <c r="Z1791" s="99">
        <f>COUNTIFS(通讯通路门店!$S:$S,$G1791,通讯通路门店!$J:$J,"VIVO体验店")</f>
        <v>0</v>
      </c>
      <c r="AA1791" s="99">
        <f>COUNTIFS(通讯通路门店!$S:$S,$G1791,通讯通路门店!$J:$J,"OPPO体验店")</f>
        <v>0</v>
      </c>
      <c r="AB1791" s="99">
        <f>COUNTIFS(通讯通路门店!$S:$S,$G1791,通讯通路门店!$J:$J,"华为授权体验店")+COUNTIFS(通讯通路门店!$S:$S,$G1791,通讯通路门店!$J:$J,"华为堡垒店")</f>
        <v>0</v>
      </c>
      <c r="AC1791" s="99">
        <f>COUNTIFS(通讯通路门店!$S:$S,$G1791,通讯通路门店!$J:$J,"小米体验店")</f>
        <v>0</v>
      </c>
      <c r="AD1791" s="99">
        <f>COUNTIFS(通讯通路门店!$S:$S,$G1791,通讯通路门店!$J:$J,"苹果体验店")</f>
        <v>0</v>
      </c>
      <c r="AE1791" s="99">
        <f>COUNTIFS(通讯通路门店!$S:$S,$G1791,通讯通路门店!$J:$J,"其他品牌专卖店")</f>
        <v>0</v>
      </c>
      <c r="AF1791" s="99">
        <f>SUMIFS(通讯通路门店!$BI:$BI,通讯通路门店!$S:$S,$G1791)</f>
        <v>0</v>
      </c>
      <c r="AG1791" s="99">
        <f>SUMIFS(通讯通路门店!$BH:$BH,通讯通路门店!$S:$S,$G1791)</f>
        <v>0</v>
      </c>
      <c r="AH1791" s="99">
        <f t="shared" si="136"/>
        <v>0</v>
      </c>
      <c r="AI1791" s="99">
        <f>SUMIFS(通讯通路门店!$BB:$BB,通讯通路门店!$S:$S,$G1791)</f>
        <v>0</v>
      </c>
      <c r="AJ1791" s="99">
        <f>SUMIFS(通讯通路门店!$BE:$BE,通讯通路门店!$S:$S,$G1791)</f>
        <v>0</v>
      </c>
      <c r="AK1791" s="99">
        <f>SUMIFS(通讯通路门店!$BG:$BG,通讯通路门店!$S:$S,$G1791)</f>
        <v>0</v>
      </c>
      <c r="AL1791" s="99">
        <f>SUMIFS(通讯通路门店!$BC:$BC,通讯通路门店!$S:$S,$G1791)</f>
        <v>0</v>
      </c>
      <c r="AM1791" s="99">
        <f>SUMIFS(通讯通路门店!$BD:$BD,通讯通路门店!$S:$S,$G1791)</f>
        <v>0</v>
      </c>
      <c r="AN1791" s="99">
        <f>SUMIFS(通讯通路门店!$BF:$BF,通讯通路门店!$S:$S,$G1791)</f>
        <v>0</v>
      </c>
      <c r="AO1791" s="99">
        <f t="shared" si="137"/>
        <v>0</v>
      </c>
      <c r="AP1791" s="99">
        <f>SUMIFS(通讯通路门店!$K:$K,通讯通路门店!$S:$S,$G1791)</f>
        <v>0</v>
      </c>
      <c r="AQ1791" s="83"/>
      <c r="AR1791" s="99">
        <f>SUMIFS(通讯通路门店!$T:$T,通讯通路门店!$S:$S,$G1791)</f>
        <v>0</v>
      </c>
      <c r="AS1791" s="99">
        <f>SUMIFS(通讯通路门店!$U:$U,通讯通路门店!$S:$S,$G1791)</f>
        <v>0</v>
      </c>
      <c r="AT1791" s="99">
        <f>SUMIFS(通讯通路门店!$V:$V,通讯通路门店!$S:$S,$G1791)</f>
        <v>0</v>
      </c>
      <c r="AU1791" s="99">
        <f>SUMIFS(通讯通路门店!$W:$W,通讯通路门店!$S:$S,$G1791)</f>
        <v>0</v>
      </c>
      <c r="AV1791" s="99">
        <f>SUMIFS(通讯通路门店!$Z:$Z,通讯通路门店!$S:$S,$G1791)</f>
        <v>0</v>
      </c>
      <c r="AW1791" s="99">
        <f>SUMIFS(通讯通路门店!$AB:$AB,通讯通路门店!$S:$S,$G1791)</f>
        <v>0</v>
      </c>
      <c r="AX1791" s="99">
        <f>SUMIFS(通讯通路门店!$X:$X,通讯通路门店!$S:$S,$G1791)</f>
        <v>0</v>
      </c>
      <c r="AY1791" s="99">
        <f>SUMIFS(通讯通路门店!$Y:$Y,通讯通路门店!$S:$S,$G1791)</f>
        <v>0</v>
      </c>
      <c r="AZ1791" s="99">
        <f>SUMIFS(通讯通路门店!$AA:$AA,通讯通路门店!$S:$S,$G1791)</f>
        <v>0</v>
      </c>
      <c r="BA1791" s="99">
        <f t="shared" si="138"/>
        <v>0</v>
      </c>
      <c r="BB1791" s="99">
        <f t="shared" si="139"/>
        <v>0</v>
      </c>
      <c r="BC1791" s="99">
        <f>SUMIFS(通讯通路门店!$W:$W,通讯通路门店!$S:$S,$G1791,通讯通路门店!$J:$J,"荣耀体验店")+SUMIFS(通讯通路门店!$W:$W,通讯通路门店!$S:$S,$G1791,通讯通路门店!$J:$J,"荣耀授权专卖店")</f>
        <v>0</v>
      </c>
      <c r="BD1791" s="99">
        <f>SUMIFS(通讯通路门店!$Z:$Z,通讯通路门店!$S:$S,$G1791,通讯通路门店!$J:$J,"VIVO体验店")</f>
        <v>0</v>
      </c>
      <c r="BE1791" s="99">
        <f>SUMIFS(通讯通路门店!$AB:$AB,通讯通路门店!$S:$S,$G1791,通讯通路门店!$J:$J,"OPPO体验店")</f>
        <v>0</v>
      </c>
      <c r="BF1791" s="99">
        <f>SUMIFS(通讯通路门店!$X:$X,通讯通路门店!$S:$S,$G1791,通讯通路门店!$J:$J,"华为授权体验店")+SUMIFS(通讯通路门店!$AA:$AA,通讯通路门店!$S:$S,$G1791,通讯通路门店!$J:$J,"华为堡垒店")</f>
        <v>0</v>
      </c>
      <c r="BG1791" s="99">
        <f>SUMIFS(通讯通路门店!$Y:$Y,通讯通路门店!$S:$S,$G1791,通讯通路门店!$J:$J,"小米体验店")</f>
        <v>0</v>
      </c>
      <c r="BH1791" s="99">
        <f>SUMIFS(通讯通路门店!$AA:$AA,通讯通路门店!$S:$S,$G1791,通讯通路门店!$J:$J,"苹果体验店")</f>
        <v>0</v>
      </c>
      <c r="BI1791" s="99">
        <f>SUMIFS(通讯通路门店!$K:$K,通讯通路门店!$S:$S,$G1791,通讯通路门店!$J:$J,"其他品牌专卖店")</f>
        <v>0</v>
      </c>
      <c r="BJ1791" s="99">
        <f>SUMIFS(通讯通路门店!$AC:$AC,通讯通路门店!$S:$S,$G1791)</f>
        <v>0</v>
      </c>
      <c r="BK1791" s="99">
        <f>SUMIFS(通讯通路门店!$AD:$AD,通讯通路门店!$S:$S,$G1791)</f>
        <v>0</v>
      </c>
      <c r="BL1791" s="99">
        <f>SUMIFS(通讯通路门店!$AE:$AE,通讯通路门店!$S:$S,$G1791)</f>
        <v>0</v>
      </c>
      <c r="BM1791" s="99">
        <f>SUMIFS(通讯通路门店!$AF:$AF,通讯通路门店!$S:$S,$G1791)</f>
        <v>0</v>
      </c>
      <c r="BN1791" s="99">
        <f>SUMIFS(通讯通路门店!$AG:$AG,通讯通路门店!$S:$S,$G1791)</f>
        <v>0</v>
      </c>
      <c r="BO1791" s="99">
        <f>SUMIFS(通讯通路门店!$AH:$AH,通讯通路门店!$S:$S,$G1791)</f>
        <v>0</v>
      </c>
      <c r="BP1791" s="99">
        <f>SUMIFS(通讯通路门店!$AI:$AI,通讯通路门店!$S:$S,$G1791)</f>
        <v>0</v>
      </c>
      <c r="BQ1791" s="83"/>
    </row>
    <row r="1792" spans="1:69">
      <c r="A1792" s="99" t="str">
        <f>IFERROR(_xlfn.XLOOKUP($G1792,通讯通路门店!$S$4:$S$993931,通讯通路门店!$A$4:$A$993931,0,0),"")</f>
        <v>海南省</v>
      </c>
      <c r="B1792" s="99" t="str">
        <f>IFERROR(_xlfn.XLOOKUP($G1792,通讯通路门店!$S$4:$S$993931,通讯通路门店!$B$4:$B$993931,0,0),"")</f>
        <v>东方市</v>
      </c>
      <c r="C1792" s="99" t="str">
        <f>IFERROR(_xlfn.XLOOKUP($G1792,通讯通路门店!$S$4:$S$993931,通讯通路门店!$C$4:$C$993931,0,0),"")</f>
        <v>东方市</v>
      </c>
      <c r="D1792" s="99" t="str">
        <f>IFERROR(_xlfn.XLOOKUP($G1792,通讯通路门店!$S$4:$S$993931,通讯通路门店!$D$4:$D$993931,0,0),"")</f>
        <v>八所镇</v>
      </c>
      <c r="E1792" s="83"/>
      <c r="F1792" s="83"/>
      <c r="G1792" s="101"/>
      <c r="H1792" s="102">
        <f>IFERROR(_xlfn.XLOOKUP($G1792,通讯通路门店!$S$4:$S$993931,通讯通路门店!$R$4:$R$993931,0,0),"")</f>
        <v>0</v>
      </c>
      <c r="I1792" s="83"/>
      <c r="J1792" s="83"/>
      <c r="K1792" s="83"/>
      <c r="L1792" s="83"/>
      <c r="M1792" s="83"/>
      <c r="N1792" s="83"/>
      <c r="O1792" s="83"/>
      <c r="P1792" s="83"/>
      <c r="Q1792" s="83"/>
      <c r="R1792" s="83"/>
      <c r="S1792" s="83"/>
      <c r="T1792" s="83"/>
      <c r="U1792" s="99">
        <f>COUNTIF(通讯通路门店!$S:$S,$G1792)</f>
        <v>0</v>
      </c>
      <c r="V1792" s="99">
        <f>COUNTIFS(通讯通路门店!$S:$S,$G1792,通讯通路门店!$J:$J,"综合卖场")</f>
        <v>0</v>
      </c>
      <c r="W1792" s="99">
        <f>SUMIFS(通讯通路门店!$AJ:$AJ,通讯通路门店!$S:$S,通讯客户沙盘!$G1792)</f>
        <v>0</v>
      </c>
      <c r="X1792" s="99">
        <f t="shared" si="135"/>
        <v>0</v>
      </c>
      <c r="Y1792" s="99">
        <f>COUNTIFS(通讯通路门店!$S:$S,$G1792,通讯通路门店!$J:$J,"荣耀体验店")+COUNTIFS(通讯通路门店!$S:$S,$G1792,通讯通路门店!$J:$J,"荣耀授权专卖店")</f>
        <v>0</v>
      </c>
      <c r="Z1792" s="99">
        <f>COUNTIFS(通讯通路门店!$S:$S,$G1792,通讯通路门店!$J:$J,"VIVO体验店")</f>
        <v>0</v>
      </c>
      <c r="AA1792" s="99">
        <f>COUNTIFS(通讯通路门店!$S:$S,$G1792,通讯通路门店!$J:$J,"OPPO体验店")</f>
        <v>0</v>
      </c>
      <c r="AB1792" s="99">
        <f>COUNTIFS(通讯通路门店!$S:$S,$G1792,通讯通路门店!$J:$J,"华为授权体验店")+COUNTIFS(通讯通路门店!$S:$S,$G1792,通讯通路门店!$J:$J,"华为堡垒店")</f>
        <v>0</v>
      </c>
      <c r="AC1792" s="99">
        <f>COUNTIFS(通讯通路门店!$S:$S,$G1792,通讯通路门店!$J:$J,"小米体验店")</f>
        <v>0</v>
      </c>
      <c r="AD1792" s="99">
        <f>COUNTIFS(通讯通路门店!$S:$S,$G1792,通讯通路门店!$J:$J,"苹果体验店")</f>
        <v>0</v>
      </c>
      <c r="AE1792" s="99">
        <f>COUNTIFS(通讯通路门店!$S:$S,$G1792,通讯通路门店!$J:$J,"其他品牌专卖店")</f>
        <v>0</v>
      </c>
      <c r="AF1792" s="99">
        <f>SUMIFS(通讯通路门店!$BI:$BI,通讯通路门店!$S:$S,$G1792)</f>
        <v>0</v>
      </c>
      <c r="AG1792" s="99">
        <f>SUMIFS(通讯通路门店!$BH:$BH,通讯通路门店!$S:$S,$G1792)</f>
        <v>0</v>
      </c>
      <c r="AH1792" s="99">
        <f t="shared" si="136"/>
        <v>0</v>
      </c>
      <c r="AI1792" s="99">
        <f>SUMIFS(通讯通路门店!$BB:$BB,通讯通路门店!$S:$S,$G1792)</f>
        <v>0</v>
      </c>
      <c r="AJ1792" s="99">
        <f>SUMIFS(通讯通路门店!$BE:$BE,通讯通路门店!$S:$S,$G1792)</f>
        <v>0</v>
      </c>
      <c r="AK1792" s="99">
        <f>SUMIFS(通讯通路门店!$BG:$BG,通讯通路门店!$S:$S,$G1792)</f>
        <v>0</v>
      </c>
      <c r="AL1792" s="99">
        <f>SUMIFS(通讯通路门店!$BC:$BC,通讯通路门店!$S:$S,$G1792)</f>
        <v>0</v>
      </c>
      <c r="AM1792" s="99">
        <f>SUMIFS(通讯通路门店!$BD:$BD,通讯通路门店!$S:$S,$G1792)</f>
        <v>0</v>
      </c>
      <c r="AN1792" s="99">
        <f>SUMIFS(通讯通路门店!$BF:$BF,通讯通路门店!$S:$S,$G1792)</f>
        <v>0</v>
      </c>
      <c r="AO1792" s="99">
        <f t="shared" si="137"/>
        <v>0</v>
      </c>
      <c r="AP1792" s="99">
        <f>SUMIFS(通讯通路门店!$K:$K,通讯通路门店!$S:$S,$G1792)</f>
        <v>0</v>
      </c>
      <c r="AQ1792" s="83"/>
      <c r="AR1792" s="99">
        <f>SUMIFS(通讯通路门店!$T:$T,通讯通路门店!$S:$S,$G1792)</f>
        <v>0</v>
      </c>
      <c r="AS1792" s="99">
        <f>SUMIFS(通讯通路门店!$U:$U,通讯通路门店!$S:$S,$G1792)</f>
        <v>0</v>
      </c>
      <c r="AT1792" s="99">
        <f>SUMIFS(通讯通路门店!$V:$V,通讯通路门店!$S:$S,$G1792)</f>
        <v>0</v>
      </c>
      <c r="AU1792" s="99">
        <f>SUMIFS(通讯通路门店!$W:$W,通讯通路门店!$S:$S,$G1792)</f>
        <v>0</v>
      </c>
      <c r="AV1792" s="99">
        <f>SUMIFS(通讯通路门店!$Z:$Z,通讯通路门店!$S:$S,$G1792)</f>
        <v>0</v>
      </c>
      <c r="AW1792" s="99">
        <f>SUMIFS(通讯通路门店!$AB:$AB,通讯通路门店!$S:$S,$G1792)</f>
        <v>0</v>
      </c>
      <c r="AX1792" s="99">
        <f>SUMIFS(通讯通路门店!$X:$X,通讯通路门店!$S:$S,$G1792)</f>
        <v>0</v>
      </c>
      <c r="AY1792" s="99">
        <f>SUMIFS(通讯通路门店!$Y:$Y,通讯通路门店!$S:$S,$G1792)</f>
        <v>0</v>
      </c>
      <c r="AZ1792" s="99">
        <f>SUMIFS(通讯通路门店!$AA:$AA,通讯通路门店!$S:$S,$G1792)</f>
        <v>0</v>
      </c>
      <c r="BA1792" s="99">
        <f t="shared" si="138"/>
        <v>0</v>
      </c>
      <c r="BB1792" s="99">
        <f t="shared" si="139"/>
        <v>0</v>
      </c>
      <c r="BC1792" s="99">
        <f>SUMIFS(通讯通路门店!$W:$W,通讯通路门店!$S:$S,$G1792,通讯通路门店!$J:$J,"荣耀体验店")+SUMIFS(通讯通路门店!$W:$W,通讯通路门店!$S:$S,$G1792,通讯通路门店!$J:$J,"荣耀授权专卖店")</f>
        <v>0</v>
      </c>
      <c r="BD1792" s="99">
        <f>SUMIFS(通讯通路门店!$Z:$Z,通讯通路门店!$S:$S,$G1792,通讯通路门店!$J:$J,"VIVO体验店")</f>
        <v>0</v>
      </c>
      <c r="BE1792" s="99">
        <f>SUMIFS(通讯通路门店!$AB:$AB,通讯通路门店!$S:$S,$G1792,通讯通路门店!$J:$J,"OPPO体验店")</f>
        <v>0</v>
      </c>
      <c r="BF1792" s="99">
        <f>SUMIFS(通讯通路门店!$X:$X,通讯通路门店!$S:$S,$G1792,通讯通路门店!$J:$J,"华为授权体验店")+SUMIFS(通讯通路门店!$AA:$AA,通讯通路门店!$S:$S,$G1792,通讯通路门店!$J:$J,"华为堡垒店")</f>
        <v>0</v>
      </c>
      <c r="BG1792" s="99">
        <f>SUMIFS(通讯通路门店!$Y:$Y,通讯通路门店!$S:$S,$G1792,通讯通路门店!$J:$J,"小米体验店")</f>
        <v>0</v>
      </c>
      <c r="BH1792" s="99">
        <f>SUMIFS(通讯通路门店!$AA:$AA,通讯通路门店!$S:$S,$G1792,通讯通路门店!$J:$J,"苹果体验店")</f>
        <v>0</v>
      </c>
      <c r="BI1792" s="99">
        <f>SUMIFS(通讯通路门店!$K:$K,通讯通路门店!$S:$S,$G1792,通讯通路门店!$J:$J,"其他品牌专卖店")</f>
        <v>0</v>
      </c>
      <c r="BJ1792" s="99">
        <f>SUMIFS(通讯通路门店!$AC:$AC,通讯通路门店!$S:$S,$G1792)</f>
        <v>0</v>
      </c>
      <c r="BK1792" s="99">
        <f>SUMIFS(通讯通路门店!$AD:$AD,通讯通路门店!$S:$S,$G1792)</f>
        <v>0</v>
      </c>
      <c r="BL1792" s="99">
        <f>SUMIFS(通讯通路门店!$AE:$AE,通讯通路门店!$S:$S,$G1792)</f>
        <v>0</v>
      </c>
      <c r="BM1792" s="99">
        <f>SUMIFS(通讯通路门店!$AF:$AF,通讯通路门店!$S:$S,$G1792)</f>
        <v>0</v>
      </c>
      <c r="BN1792" s="99">
        <f>SUMIFS(通讯通路门店!$AG:$AG,通讯通路门店!$S:$S,$G1792)</f>
        <v>0</v>
      </c>
      <c r="BO1792" s="99">
        <f>SUMIFS(通讯通路门店!$AH:$AH,通讯通路门店!$S:$S,$G1792)</f>
        <v>0</v>
      </c>
      <c r="BP1792" s="99">
        <f>SUMIFS(通讯通路门店!$AI:$AI,通讯通路门店!$S:$S,$G1792)</f>
        <v>0</v>
      </c>
      <c r="BQ1792" s="83"/>
    </row>
    <row r="1793" spans="1:69">
      <c r="A1793" s="99" t="str">
        <f>IFERROR(_xlfn.XLOOKUP($G1793,通讯通路门店!$S$4:$S$993931,通讯通路门店!$A$4:$A$993931,0,0),"")</f>
        <v>海南省</v>
      </c>
      <c r="B1793" s="99" t="str">
        <f>IFERROR(_xlfn.XLOOKUP($G1793,通讯通路门店!$S$4:$S$993931,通讯通路门店!$B$4:$B$993931,0,0),"")</f>
        <v>东方市</v>
      </c>
      <c r="C1793" s="99" t="str">
        <f>IFERROR(_xlfn.XLOOKUP($G1793,通讯通路门店!$S$4:$S$993931,通讯通路门店!$C$4:$C$993931,0,0),"")</f>
        <v>东方市</v>
      </c>
      <c r="D1793" s="99" t="str">
        <f>IFERROR(_xlfn.XLOOKUP($G1793,通讯通路门店!$S$4:$S$993931,通讯通路门店!$D$4:$D$993931,0,0),"")</f>
        <v>八所镇</v>
      </c>
      <c r="E1793" s="83"/>
      <c r="F1793" s="83"/>
      <c r="G1793" s="101"/>
      <c r="H1793" s="102">
        <f>IFERROR(_xlfn.XLOOKUP($G1793,通讯通路门店!$S$4:$S$993931,通讯通路门店!$R$4:$R$993931,0,0),"")</f>
        <v>0</v>
      </c>
      <c r="I1793" s="83"/>
      <c r="J1793" s="83"/>
      <c r="K1793" s="83"/>
      <c r="L1793" s="83"/>
      <c r="M1793" s="83"/>
      <c r="N1793" s="83"/>
      <c r="O1793" s="83"/>
      <c r="P1793" s="83"/>
      <c r="Q1793" s="83"/>
      <c r="R1793" s="83"/>
      <c r="S1793" s="83"/>
      <c r="T1793" s="83"/>
      <c r="U1793" s="99">
        <f>COUNTIF(通讯通路门店!$S:$S,$G1793)</f>
        <v>0</v>
      </c>
      <c r="V1793" s="99">
        <f>COUNTIFS(通讯通路门店!$S:$S,$G1793,通讯通路门店!$J:$J,"综合卖场")</f>
        <v>0</v>
      </c>
      <c r="W1793" s="99">
        <f>SUMIFS(通讯通路门店!$AJ:$AJ,通讯通路门店!$S:$S,通讯客户沙盘!$G1793)</f>
        <v>0</v>
      </c>
      <c r="X1793" s="99">
        <f t="shared" si="135"/>
        <v>0</v>
      </c>
      <c r="Y1793" s="99">
        <f>COUNTIFS(通讯通路门店!$S:$S,$G1793,通讯通路门店!$J:$J,"荣耀体验店")+COUNTIFS(通讯通路门店!$S:$S,$G1793,通讯通路门店!$J:$J,"荣耀授权专卖店")</f>
        <v>0</v>
      </c>
      <c r="Z1793" s="99">
        <f>COUNTIFS(通讯通路门店!$S:$S,$G1793,通讯通路门店!$J:$J,"VIVO体验店")</f>
        <v>0</v>
      </c>
      <c r="AA1793" s="99">
        <f>COUNTIFS(通讯通路门店!$S:$S,$G1793,通讯通路门店!$J:$J,"OPPO体验店")</f>
        <v>0</v>
      </c>
      <c r="AB1793" s="99">
        <f>COUNTIFS(通讯通路门店!$S:$S,$G1793,通讯通路门店!$J:$J,"华为授权体验店")+COUNTIFS(通讯通路门店!$S:$S,$G1793,通讯通路门店!$J:$J,"华为堡垒店")</f>
        <v>0</v>
      </c>
      <c r="AC1793" s="99">
        <f>COUNTIFS(通讯通路门店!$S:$S,$G1793,通讯通路门店!$J:$J,"小米体验店")</f>
        <v>0</v>
      </c>
      <c r="AD1793" s="99">
        <f>COUNTIFS(通讯通路门店!$S:$S,$G1793,通讯通路门店!$J:$J,"苹果体验店")</f>
        <v>0</v>
      </c>
      <c r="AE1793" s="99">
        <f>COUNTIFS(通讯通路门店!$S:$S,$G1793,通讯通路门店!$J:$J,"其他品牌专卖店")</f>
        <v>0</v>
      </c>
      <c r="AF1793" s="99">
        <f>SUMIFS(通讯通路门店!$BI:$BI,通讯通路门店!$S:$S,$G1793)</f>
        <v>0</v>
      </c>
      <c r="AG1793" s="99">
        <f>SUMIFS(通讯通路门店!$BH:$BH,通讯通路门店!$S:$S,$G1793)</f>
        <v>0</v>
      </c>
      <c r="AH1793" s="99">
        <f t="shared" si="136"/>
        <v>0</v>
      </c>
      <c r="AI1793" s="99">
        <f>SUMIFS(通讯通路门店!$BB:$BB,通讯通路门店!$S:$S,$G1793)</f>
        <v>0</v>
      </c>
      <c r="AJ1793" s="99">
        <f>SUMIFS(通讯通路门店!$BE:$BE,通讯通路门店!$S:$S,$G1793)</f>
        <v>0</v>
      </c>
      <c r="AK1793" s="99">
        <f>SUMIFS(通讯通路门店!$BG:$BG,通讯通路门店!$S:$S,$G1793)</f>
        <v>0</v>
      </c>
      <c r="AL1793" s="99">
        <f>SUMIFS(通讯通路门店!$BC:$BC,通讯通路门店!$S:$S,$G1793)</f>
        <v>0</v>
      </c>
      <c r="AM1793" s="99">
        <f>SUMIFS(通讯通路门店!$BD:$BD,通讯通路门店!$S:$S,$G1793)</f>
        <v>0</v>
      </c>
      <c r="AN1793" s="99">
        <f>SUMIFS(通讯通路门店!$BF:$BF,通讯通路门店!$S:$S,$G1793)</f>
        <v>0</v>
      </c>
      <c r="AO1793" s="99">
        <f t="shared" si="137"/>
        <v>0</v>
      </c>
      <c r="AP1793" s="99">
        <f>SUMIFS(通讯通路门店!$K:$K,通讯通路门店!$S:$S,$G1793)</f>
        <v>0</v>
      </c>
      <c r="AQ1793" s="83"/>
      <c r="AR1793" s="99">
        <f>SUMIFS(通讯通路门店!$T:$T,通讯通路门店!$S:$S,$G1793)</f>
        <v>0</v>
      </c>
      <c r="AS1793" s="99">
        <f>SUMIFS(通讯通路门店!$U:$U,通讯通路门店!$S:$S,$G1793)</f>
        <v>0</v>
      </c>
      <c r="AT1793" s="99">
        <f>SUMIFS(通讯通路门店!$V:$V,通讯通路门店!$S:$S,$G1793)</f>
        <v>0</v>
      </c>
      <c r="AU1793" s="99">
        <f>SUMIFS(通讯通路门店!$W:$W,通讯通路门店!$S:$S,$G1793)</f>
        <v>0</v>
      </c>
      <c r="AV1793" s="99">
        <f>SUMIFS(通讯通路门店!$Z:$Z,通讯通路门店!$S:$S,$G1793)</f>
        <v>0</v>
      </c>
      <c r="AW1793" s="99">
        <f>SUMIFS(通讯通路门店!$AB:$AB,通讯通路门店!$S:$S,$G1793)</f>
        <v>0</v>
      </c>
      <c r="AX1793" s="99">
        <f>SUMIFS(通讯通路门店!$X:$X,通讯通路门店!$S:$S,$G1793)</f>
        <v>0</v>
      </c>
      <c r="AY1793" s="99">
        <f>SUMIFS(通讯通路门店!$Y:$Y,通讯通路门店!$S:$S,$G1793)</f>
        <v>0</v>
      </c>
      <c r="AZ1793" s="99">
        <f>SUMIFS(通讯通路门店!$AA:$AA,通讯通路门店!$S:$S,$G1793)</f>
        <v>0</v>
      </c>
      <c r="BA1793" s="99">
        <f t="shared" si="138"/>
        <v>0</v>
      </c>
      <c r="BB1793" s="99">
        <f t="shared" si="139"/>
        <v>0</v>
      </c>
      <c r="BC1793" s="99">
        <f>SUMIFS(通讯通路门店!$W:$W,通讯通路门店!$S:$S,$G1793,通讯通路门店!$J:$J,"荣耀体验店")+SUMIFS(通讯通路门店!$W:$W,通讯通路门店!$S:$S,$G1793,通讯通路门店!$J:$J,"荣耀授权专卖店")</f>
        <v>0</v>
      </c>
      <c r="BD1793" s="99">
        <f>SUMIFS(通讯通路门店!$Z:$Z,通讯通路门店!$S:$S,$G1793,通讯通路门店!$J:$J,"VIVO体验店")</f>
        <v>0</v>
      </c>
      <c r="BE1793" s="99">
        <f>SUMIFS(通讯通路门店!$AB:$AB,通讯通路门店!$S:$S,$G1793,通讯通路门店!$J:$J,"OPPO体验店")</f>
        <v>0</v>
      </c>
      <c r="BF1793" s="99">
        <f>SUMIFS(通讯通路门店!$X:$X,通讯通路门店!$S:$S,$G1793,通讯通路门店!$J:$J,"华为授权体验店")+SUMIFS(通讯通路门店!$AA:$AA,通讯通路门店!$S:$S,$G1793,通讯通路门店!$J:$J,"华为堡垒店")</f>
        <v>0</v>
      </c>
      <c r="BG1793" s="99">
        <f>SUMIFS(通讯通路门店!$Y:$Y,通讯通路门店!$S:$S,$G1793,通讯通路门店!$J:$J,"小米体验店")</f>
        <v>0</v>
      </c>
      <c r="BH1793" s="99">
        <f>SUMIFS(通讯通路门店!$AA:$AA,通讯通路门店!$S:$S,$G1793,通讯通路门店!$J:$J,"苹果体验店")</f>
        <v>0</v>
      </c>
      <c r="BI1793" s="99">
        <f>SUMIFS(通讯通路门店!$K:$K,通讯通路门店!$S:$S,$G1793,通讯通路门店!$J:$J,"其他品牌专卖店")</f>
        <v>0</v>
      </c>
      <c r="BJ1793" s="99">
        <f>SUMIFS(通讯通路门店!$AC:$AC,通讯通路门店!$S:$S,$G1793)</f>
        <v>0</v>
      </c>
      <c r="BK1793" s="99">
        <f>SUMIFS(通讯通路门店!$AD:$AD,通讯通路门店!$S:$S,$G1793)</f>
        <v>0</v>
      </c>
      <c r="BL1793" s="99">
        <f>SUMIFS(通讯通路门店!$AE:$AE,通讯通路门店!$S:$S,$G1793)</f>
        <v>0</v>
      </c>
      <c r="BM1793" s="99">
        <f>SUMIFS(通讯通路门店!$AF:$AF,通讯通路门店!$S:$S,$G1793)</f>
        <v>0</v>
      </c>
      <c r="BN1793" s="99">
        <f>SUMIFS(通讯通路门店!$AG:$AG,通讯通路门店!$S:$S,$G1793)</f>
        <v>0</v>
      </c>
      <c r="BO1793" s="99">
        <f>SUMIFS(通讯通路门店!$AH:$AH,通讯通路门店!$S:$S,$G1793)</f>
        <v>0</v>
      </c>
      <c r="BP1793" s="99">
        <f>SUMIFS(通讯通路门店!$AI:$AI,通讯通路门店!$S:$S,$G1793)</f>
        <v>0</v>
      </c>
      <c r="BQ1793" s="83"/>
    </row>
    <row r="1794" spans="1:69">
      <c r="A1794" s="99" t="str">
        <f>IFERROR(_xlfn.XLOOKUP($G1794,通讯通路门店!$S$4:$S$993931,通讯通路门店!$A$4:$A$993931,0,0),"")</f>
        <v>海南省</v>
      </c>
      <c r="B1794" s="99" t="str">
        <f>IFERROR(_xlfn.XLOOKUP($G1794,通讯通路门店!$S$4:$S$993931,通讯通路门店!$B$4:$B$993931,0,0),"")</f>
        <v>东方市</v>
      </c>
      <c r="C1794" s="99" t="str">
        <f>IFERROR(_xlfn.XLOOKUP($G1794,通讯通路门店!$S$4:$S$993931,通讯通路门店!$C$4:$C$993931,0,0),"")</f>
        <v>东方市</v>
      </c>
      <c r="D1794" s="99" t="str">
        <f>IFERROR(_xlfn.XLOOKUP($G1794,通讯通路门店!$S$4:$S$993931,通讯通路门店!$D$4:$D$993931,0,0),"")</f>
        <v>八所镇</v>
      </c>
      <c r="E1794" s="83"/>
      <c r="F1794" s="83"/>
      <c r="G1794" s="101"/>
      <c r="H1794" s="102">
        <f>IFERROR(_xlfn.XLOOKUP($G1794,通讯通路门店!$S$4:$S$993931,通讯通路门店!$R$4:$R$993931,0,0),"")</f>
        <v>0</v>
      </c>
      <c r="I1794" s="83"/>
      <c r="J1794" s="83"/>
      <c r="K1794" s="83"/>
      <c r="L1794" s="83"/>
      <c r="M1794" s="83"/>
      <c r="N1794" s="83"/>
      <c r="O1794" s="83"/>
      <c r="P1794" s="83"/>
      <c r="Q1794" s="83"/>
      <c r="R1794" s="83"/>
      <c r="S1794" s="83"/>
      <c r="T1794" s="83"/>
      <c r="U1794" s="99">
        <f>COUNTIF(通讯通路门店!$S:$S,$G1794)</f>
        <v>0</v>
      </c>
      <c r="V1794" s="99">
        <f>COUNTIFS(通讯通路门店!$S:$S,$G1794,通讯通路门店!$J:$J,"综合卖场")</f>
        <v>0</v>
      </c>
      <c r="W1794" s="99">
        <f>SUMIFS(通讯通路门店!$AJ:$AJ,通讯通路门店!$S:$S,通讯客户沙盘!$G1794)</f>
        <v>0</v>
      </c>
      <c r="X1794" s="99">
        <f t="shared" si="135"/>
        <v>0</v>
      </c>
      <c r="Y1794" s="99">
        <f>COUNTIFS(通讯通路门店!$S:$S,$G1794,通讯通路门店!$J:$J,"荣耀体验店")+COUNTIFS(通讯通路门店!$S:$S,$G1794,通讯通路门店!$J:$J,"荣耀授权专卖店")</f>
        <v>0</v>
      </c>
      <c r="Z1794" s="99">
        <f>COUNTIFS(通讯通路门店!$S:$S,$G1794,通讯通路门店!$J:$J,"VIVO体验店")</f>
        <v>0</v>
      </c>
      <c r="AA1794" s="99">
        <f>COUNTIFS(通讯通路门店!$S:$S,$G1794,通讯通路门店!$J:$J,"OPPO体验店")</f>
        <v>0</v>
      </c>
      <c r="AB1794" s="99">
        <f>COUNTIFS(通讯通路门店!$S:$S,$G1794,通讯通路门店!$J:$J,"华为授权体验店")+COUNTIFS(通讯通路门店!$S:$S,$G1794,通讯通路门店!$J:$J,"华为堡垒店")</f>
        <v>0</v>
      </c>
      <c r="AC1794" s="99">
        <f>COUNTIFS(通讯通路门店!$S:$S,$G1794,通讯通路门店!$J:$J,"小米体验店")</f>
        <v>0</v>
      </c>
      <c r="AD1794" s="99">
        <f>COUNTIFS(通讯通路门店!$S:$S,$G1794,通讯通路门店!$J:$J,"苹果体验店")</f>
        <v>0</v>
      </c>
      <c r="AE1794" s="99">
        <f>COUNTIFS(通讯通路门店!$S:$S,$G1794,通讯通路门店!$J:$J,"其他品牌专卖店")</f>
        <v>0</v>
      </c>
      <c r="AF1794" s="99">
        <f>SUMIFS(通讯通路门店!$BI:$BI,通讯通路门店!$S:$S,$G1794)</f>
        <v>0</v>
      </c>
      <c r="AG1794" s="99">
        <f>SUMIFS(通讯通路门店!$BH:$BH,通讯通路门店!$S:$S,$G1794)</f>
        <v>0</v>
      </c>
      <c r="AH1794" s="99">
        <f t="shared" si="136"/>
        <v>0</v>
      </c>
      <c r="AI1794" s="99">
        <f>SUMIFS(通讯通路门店!$BB:$BB,通讯通路门店!$S:$S,$G1794)</f>
        <v>0</v>
      </c>
      <c r="AJ1794" s="99">
        <f>SUMIFS(通讯通路门店!$BE:$BE,通讯通路门店!$S:$S,$G1794)</f>
        <v>0</v>
      </c>
      <c r="AK1794" s="99">
        <f>SUMIFS(通讯通路门店!$BG:$BG,通讯通路门店!$S:$S,$G1794)</f>
        <v>0</v>
      </c>
      <c r="AL1794" s="99">
        <f>SUMIFS(通讯通路门店!$BC:$BC,通讯通路门店!$S:$S,$G1794)</f>
        <v>0</v>
      </c>
      <c r="AM1794" s="99">
        <f>SUMIFS(通讯通路门店!$BD:$BD,通讯通路门店!$S:$S,$G1794)</f>
        <v>0</v>
      </c>
      <c r="AN1794" s="99">
        <f>SUMIFS(通讯通路门店!$BF:$BF,通讯通路门店!$S:$S,$G1794)</f>
        <v>0</v>
      </c>
      <c r="AO1794" s="99">
        <f t="shared" si="137"/>
        <v>0</v>
      </c>
      <c r="AP1794" s="99">
        <f>SUMIFS(通讯通路门店!$K:$K,通讯通路门店!$S:$S,$G1794)</f>
        <v>0</v>
      </c>
      <c r="AQ1794" s="83"/>
      <c r="AR1794" s="99">
        <f>SUMIFS(通讯通路门店!$T:$T,通讯通路门店!$S:$S,$G1794)</f>
        <v>0</v>
      </c>
      <c r="AS1794" s="99">
        <f>SUMIFS(通讯通路门店!$U:$U,通讯通路门店!$S:$S,$G1794)</f>
        <v>0</v>
      </c>
      <c r="AT1794" s="99">
        <f>SUMIFS(通讯通路门店!$V:$V,通讯通路门店!$S:$S,$G1794)</f>
        <v>0</v>
      </c>
      <c r="AU1794" s="99">
        <f>SUMIFS(通讯通路门店!$W:$W,通讯通路门店!$S:$S,$G1794)</f>
        <v>0</v>
      </c>
      <c r="AV1794" s="99">
        <f>SUMIFS(通讯通路门店!$Z:$Z,通讯通路门店!$S:$S,$G1794)</f>
        <v>0</v>
      </c>
      <c r="AW1794" s="99">
        <f>SUMIFS(通讯通路门店!$AB:$AB,通讯通路门店!$S:$S,$G1794)</f>
        <v>0</v>
      </c>
      <c r="AX1794" s="99">
        <f>SUMIFS(通讯通路门店!$X:$X,通讯通路门店!$S:$S,$G1794)</f>
        <v>0</v>
      </c>
      <c r="AY1794" s="99">
        <f>SUMIFS(通讯通路门店!$Y:$Y,通讯通路门店!$S:$S,$G1794)</f>
        <v>0</v>
      </c>
      <c r="AZ1794" s="99">
        <f>SUMIFS(通讯通路门店!$AA:$AA,通讯通路门店!$S:$S,$G1794)</f>
        <v>0</v>
      </c>
      <c r="BA1794" s="99">
        <f t="shared" si="138"/>
        <v>0</v>
      </c>
      <c r="BB1794" s="99">
        <f t="shared" si="139"/>
        <v>0</v>
      </c>
      <c r="BC1794" s="99">
        <f>SUMIFS(通讯通路门店!$W:$W,通讯通路门店!$S:$S,$G1794,通讯通路门店!$J:$J,"荣耀体验店")+SUMIFS(通讯通路门店!$W:$W,通讯通路门店!$S:$S,$G1794,通讯通路门店!$J:$J,"荣耀授权专卖店")</f>
        <v>0</v>
      </c>
      <c r="BD1794" s="99">
        <f>SUMIFS(通讯通路门店!$Z:$Z,通讯通路门店!$S:$S,$G1794,通讯通路门店!$J:$J,"VIVO体验店")</f>
        <v>0</v>
      </c>
      <c r="BE1794" s="99">
        <f>SUMIFS(通讯通路门店!$AB:$AB,通讯通路门店!$S:$S,$G1794,通讯通路门店!$J:$J,"OPPO体验店")</f>
        <v>0</v>
      </c>
      <c r="BF1794" s="99">
        <f>SUMIFS(通讯通路门店!$X:$X,通讯通路门店!$S:$S,$G1794,通讯通路门店!$J:$J,"华为授权体验店")+SUMIFS(通讯通路门店!$AA:$AA,通讯通路门店!$S:$S,$G1794,通讯通路门店!$J:$J,"华为堡垒店")</f>
        <v>0</v>
      </c>
      <c r="BG1794" s="99">
        <f>SUMIFS(通讯通路门店!$Y:$Y,通讯通路门店!$S:$S,$G1794,通讯通路门店!$J:$J,"小米体验店")</f>
        <v>0</v>
      </c>
      <c r="BH1794" s="99">
        <f>SUMIFS(通讯通路门店!$AA:$AA,通讯通路门店!$S:$S,$G1794,通讯通路门店!$J:$J,"苹果体验店")</f>
        <v>0</v>
      </c>
      <c r="BI1794" s="99">
        <f>SUMIFS(通讯通路门店!$K:$K,通讯通路门店!$S:$S,$G1794,通讯通路门店!$J:$J,"其他品牌专卖店")</f>
        <v>0</v>
      </c>
      <c r="BJ1794" s="99">
        <f>SUMIFS(通讯通路门店!$AC:$AC,通讯通路门店!$S:$S,$G1794)</f>
        <v>0</v>
      </c>
      <c r="BK1794" s="99">
        <f>SUMIFS(通讯通路门店!$AD:$AD,通讯通路门店!$S:$S,$G1794)</f>
        <v>0</v>
      </c>
      <c r="BL1794" s="99">
        <f>SUMIFS(通讯通路门店!$AE:$AE,通讯通路门店!$S:$S,$G1794)</f>
        <v>0</v>
      </c>
      <c r="BM1794" s="99">
        <f>SUMIFS(通讯通路门店!$AF:$AF,通讯通路门店!$S:$S,$G1794)</f>
        <v>0</v>
      </c>
      <c r="BN1794" s="99">
        <f>SUMIFS(通讯通路门店!$AG:$AG,通讯通路门店!$S:$S,$G1794)</f>
        <v>0</v>
      </c>
      <c r="BO1794" s="99">
        <f>SUMIFS(通讯通路门店!$AH:$AH,通讯通路门店!$S:$S,$G1794)</f>
        <v>0</v>
      </c>
      <c r="BP1794" s="99">
        <f>SUMIFS(通讯通路门店!$AI:$AI,通讯通路门店!$S:$S,$G1794)</f>
        <v>0</v>
      </c>
      <c r="BQ1794" s="83"/>
    </row>
    <row r="1795" spans="1:69">
      <c r="A1795" s="99" t="str">
        <f>IFERROR(_xlfn.XLOOKUP($G1795,通讯通路门店!$S$4:$S$993931,通讯通路门店!$A$4:$A$993931,0,0),"")</f>
        <v>海南省</v>
      </c>
      <c r="B1795" s="99" t="str">
        <f>IFERROR(_xlfn.XLOOKUP($G1795,通讯通路门店!$S$4:$S$993931,通讯通路门店!$B$4:$B$993931,0,0),"")</f>
        <v>东方市</v>
      </c>
      <c r="C1795" s="99" t="str">
        <f>IFERROR(_xlfn.XLOOKUP($G1795,通讯通路门店!$S$4:$S$993931,通讯通路门店!$C$4:$C$993931,0,0),"")</f>
        <v>东方市</v>
      </c>
      <c r="D1795" s="99" t="str">
        <f>IFERROR(_xlfn.XLOOKUP($G1795,通讯通路门店!$S$4:$S$993931,通讯通路门店!$D$4:$D$993931,0,0),"")</f>
        <v>八所镇</v>
      </c>
      <c r="E1795" s="83"/>
      <c r="F1795" s="83"/>
      <c r="G1795" s="101"/>
      <c r="H1795" s="102">
        <f>IFERROR(_xlfn.XLOOKUP($G1795,通讯通路门店!$S$4:$S$993931,通讯通路门店!$R$4:$R$993931,0,0),"")</f>
        <v>0</v>
      </c>
      <c r="I1795" s="83"/>
      <c r="J1795" s="83"/>
      <c r="K1795" s="83"/>
      <c r="L1795" s="83"/>
      <c r="M1795" s="83"/>
      <c r="N1795" s="83"/>
      <c r="O1795" s="83"/>
      <c r="P1795" s="83"/>
      <c r="Q1795" s="83"/>
      <c r="R1795" s="83"/>
      <c r="S1795" s="83"/>
      <c r="T1795" s="83"/>
      <c r="U1795" s="99">
        <f>COUNTIF(通讯通路门店!$S:$S,$G1795)</f>
        <v>0</v>
      </c>
      <c r="V1795" s="99">
        <f>COUNTIFS(通讯通路门店!$S:$S,$G1795,通讯通路门店!$J:$J,"综合卖场")</f>
        <v>0</v>
      </c>
      <c r="W1795" s="99">
        <f>SUMIFS(通讯通路门店!$AJ:$AJ,通讯通路门店!$S:$S,通讯客户沙盘!$G1795)</f>
        <v>0</v>
      </c>
      <c r="X1795" s="99">
        <f t="shared" si="135"/>
        <v>0</v>
      </c>
      <c r="Y1795" s="99">
        <f>COUNTIFS(通讯通路门店!$S:$S,$G1795,通讯通路门店!$J:$J,"荣耀体验店")+COUNTIFS(通讯通路门店!$S:$S,$G1795,通讯通路门店!$J:$J,"荣耀授权专卖店")</f>
        <v>0</v>
      </c>
      <c r="Z1795" s="99">
        <f>COUNTIFS(通讯通路门店!$S:$S,$G1795,通讯通路门店!$J:$J,"VIVO体验店")</f>
        <v>0</v>
      </c>
      <c r="AA1795" s="99">
        <f>COUNTIFS(通讯通路门店!$S:$S,$G1795,通讯通路门店!$J:$J,"OPPO体验店")</f>
        <v>0</v>
      </c>
      <c r="AB1795" s="99">
        <f>COUNTIFS(通讯通路门店!$S:$S,$G1795,通讯通路门店!$J:$J,"华为授权体验店")+COUNTIFS(通讯通路门店!$S:$S,$G1795,通讯通路门店!$J:$J,"华为堡垒店")</f>
        <v>0</v>
      </c>
      <c r="AC1795" s="99">
        <f>COUNTIFS(通讯通路门店!$S:$S,$G1795,通讯通路门店!$J:$J,"小米体验店")</f>
        <v>0</v>
      </c>
      <c r="AD1795" s="99">
        <f>COUNTIFS(通讯通路门店!$S:$S,$G1795,通讯通路门店!$J:$J,"苹果体验店")</f>
        <v>0</v>
      </c>
      <c r="AE1795" s="99">
        <f>COUNTIFS(通讯通路门店!$S:$S,$G1795,通讯通路门店!$J:$J,"其他品牌专卖店")</f>
        <v>0</v>
      </c>
      <c r="AF1795" s="99">
        <f>SUMIFS(通讯通路门店!$BI:$BI,通讯通路门店!$S:$S,$G1795)</f>
        <v>0</v>
      </c>
      <c r="AG1795" s="99">
        <f>SUMIFS(通讯通路门店!$BH:$BH,通讯通路门店!$S:$S,$G1795)</f>
        <v>0</v>
      </c>
      <c r="AH1795" s="99">
        <f t="shared" si="136"/>
        <v>0</v>
      </c>
      <c r="AI1795" s="99">
        <f>SUMIFS(通讯通路门店!$BB:$BB,通讯通路门店!$S:$S,$G1795)</f>
        <v>0</v>
      </c>
      <c r="AJ1795" s="99">
        <f>SUMIFS(通讯通路门店!$BE:$BE,通讯通路门店!$S:$S,$G1795)</f>
        <v>0</v>
      </c>
      <c r="AK1795" s="99">
        <f>SUMIFS(通讯通路门店!$BG:$BG,通讯通路门店!$S:$S,$G1795)</f>
        <v>0</v>
      </c>
      <c r="AL1795" s="99">
        <f>SUMIFS(通讯通路门店!$BC:$BC,通讯通路门店!$S:$S,$G1795)</f>
        <v>0</v>
      </c>
      <c r="AM1795" s="99">
        <f>SUMIFS(通讯通路门店!$BD:$BD,通讯通路门店!$S:$S,$G1795)</f>
        <v>0</v>
      </c>
      <c r="AN1795" s="99">
        <f>SUMIFS(通讯通路门店!$BF:$BF,通讯通路门店!$S:$S,$G1795)</f>
        <v>0</v>
      </c>
      <c r="AO1795" s="99">
        <f t="shared" si="137"/>
        <v>0</v>
      </c>
      <c r="AP1795" s="99">
        <f>SUMIFS(通讯通路门店!$K:$K,通讯通路门店!$S:$S,$G1795)</f>
        <v>0</v>
      </c>
      <c r="AQ1795" s="83"/>
      <c r="AR1795" s="99">
        <f>SUMIFS(通讯通路门店!$T:$T,通讯通路门店!$S:$S,$G1795)</f>
        <v>0</v>
      </c>
      <c r="AS1795" s="99">
        <f>SUMIFS(通讯通路门店!$U:$U,通讯通路门店!$S:$S,$G1795)</f>
        <v>0</v>
      </c>
      <c r="AT1795" s="99">
        <f>SUMIFS(通讯通路门店!$V:$V,通讯通路门店!$S:$S,$G1795)</f>
        <v>0</v>
      </c>
      <c r="AU1795" s="99">
        <f>SUMIFS(通讯通路门店!$W:$W,通讯通路门店!$S:$S,$G1795)</f>
        <v>0</v>
      </c>
      <c r="AV1795" s="99">
        <f>SUMIFS(通讯通路门店!$Z:$Z,通讯通路门店!$S:$S,$G1795)</f>
        <v>0</v>
      </c>
      <c r="AW1795" s="99">
        <f>SUMIFS(通讯通路门店!$AB:$AB,通讯通路门店!$S:$S,$G1795)</f>
        <v>0</v>
      </c>
      <c r="AX1795" s="99">
        <f>SUMIFS(通讯通路门店!$X:$X,通讯通路门店!$S:$S,$G1795)</f>
        <v>0</v>
      </c>
      <c r="AY1795" s="99">
        <f>SUMIFS(通讯通路门店!$Y:$Y,通讯通路门店!$S:$S,$G1795)</f>
        <v>0</v>
      </c>
      <c r="AZ1795" s="99">
        <f>SUMIFS(通讯通路门店!$AA:$AA,通讯通路门店!$S:$S,$G1795)</f>
        <v>0</v>
      </c>
      <c r="BA1795" s="99">
        <f t="shared" si="138"/>
        <v>0</v>
      </c>
      <c r="BB1795" s="99">
        <f t="shared" si="139"/>
        <v>0</v>
      </c>
      <c r="BC1795" s="99">
        <f>SUMIFS(通讯通路门店!$W:$W,通讯通路门店!$S:$S,$G1795,通讯通路门店!$J:$J,"荣耀体验店")+SUMIFS(通讯通路门店!$W:$W,通讯通路门店!$S:$S,$G1795,通讯通路门店!$J:$J,"荣耀授权专卖店")</f>
        <v>0</v>
      </c>
      <c r="BD1795" s="99">
        <f>SUMIFS(通讯通路门店!$Z:$Z,通讯通路门店!$S:$S,$G1795,通讯通路门店!$J:$J,"VIVO体验店")</f>
        <v>0</v>
      </c>
      <c r="BE1795" s="99">
        <f>SUMIFS(通讯通路门店!$AB:$AB,通讯通路门店!$S:$S,$G1795,通讯通路门店!$J:$J,"OPPO体验店")</f>
        <v>0</v>
      </c>
      <c r="BF1795" s="99">
        <f>SUMIFS(通讯通路门店!$X:$X,通讯通路门店!$S:$S,$G1795,通讯通路门店!$J:$J,"华为授权体验店")+SUMIFS(通讯通路门店!$AA:$AA,通讯通路门店!$S:$S,$G1795,通讯通路门店!$J:$J,"华为堡垒店")</f>
        <v>0</v>
      </c>
      <c r="BG1795" s="99">
        <f>SUMIFS(通讯通路门店!$Y:$Y,通讯通路门店!$S:$S,$G1795,通讯通路门店!$J:$J,"小米体验店")</f>
        <v>0</v>
      </c>
      <c r="BH1795" s="99">
        <f>SUMIFS(通讯通路门店!$AA:$AA,通讯通路门店!$S:$S,$G1795,通讯通路门店!$J:$J,"苹果体验店")</f>
        <v>0</v>
      </c>
      <c r="BI1795" s="99">
        <f>SUMIFS(通讯通路门店!$K:$K,通讯通路门店!$S:$S,$G1795,通讯通路门店!$J:$J,"其他品牌专卖店")</f>
        <v>0</v>
      </c>
      <c r="BJ1795" s="99">
        <f>SUMIFS(通讯通路门店!$AC:$AC,通讯通路门店!$S:$S,$G1795)</f>
        <v>0</v>
      </c>
      <c r="BK1795" s="99">
        <f>SUMIFS(通讯通路门店!$AD:$AD,通讯通路门店!$S:$S,$G1795)</f>
        <v>0</v>
      </c>
      <c r="BL1795" s="99">
        <f>SUMIFS(通讯通路门店!$AE:$AE,通讯通路门店!$S:$S,$G1795)</f>
        <v>0</v>
      </c>
      <c r="BM1795" s="99">
        <f>SUMIFS(通讯通路门店!$AF:$AF,通讯通路门店!$S:$S,$G1795)</f>
        <v>0</v>
      </c>
      <c r="BN1795" s="99">
        <f>SUMIFS(通讯通路门店!$AG:$AG,通讯通路门店!$S:$S,$G1795)</f>
        <v>0</v>
      </c>
      <c r="BO1795" s="99">
        <f>SUMIFS(通讯通路门店!$AH:$AH,通讯通路门店!$S:$S,$G1795)</f>
        <v>0</v>
      </c>
      <c r="BP1795" s="99">
        <f>SUMIFS(通讯通路门店!$AI:$AI,通讯通路门店!$S:$S,$G1795)</f>
        <v>0</v>
      </c>
      <c r="BQ1795" s="83"/>
    </row>
    <row r="1796" spans="1:69">
      <c r="A1796" s="99" t="str">
        <f>IFERROR(_xlfn.XLOOKUP($G1796,通讯通路门店!$S$4:$S$993931,通讯通路门店!$A$4:$A$993931,0,0),"")</f>
        <v>海南省</v>
      </c>
      <c r="B1796" s="99" t="str">
        <f>IFERROR(_xlfn.XLOOKUP($G1796,通讯通路门店!$S$4:$S$993931,通讯通路门店!$B$4:$B$993931,0,0),"")</f>
        <v>东方市</v>
      </c>
      <c r="C1796" s="99" t="str">
        <f>IFERROR(_xlfn.XLOOKUP($G1796,通讯通路门店!$S$4:$S$993931,通讯通路门店!$C$4:$C$993931,0,0),"")</f>
        <v>东方市</v>
      </c>
      <c r="D1796" s="99" t="str">
        <f>IFERROR(_xlfn.XLOOKUP($G1796,通讯通路门店!$S$4:$S$993931,通讯通路门店!$D$4:$D$993931,0,0),"")</f>
        <v>八所镇</v>
      </c>
      <c r="E1796" s="83"/>
      <c r="F1796" s="83"/>
      <c r="G1796" s="101"/>
      <c r="H1796" s="102">
        <f>IFERROR(_xlfn.XLOOKUP($G1796,通讯通路门店!$S$4:$S$993931,通讯通路门店!$R$4:$R$993931,0,0),"")</f>
        <v>0</v>
      </c>
      <c r="I1796" s="83"/>
      <c r="J1796" s="83"/>
      <c r="K1796" s="83"/>
      <c r="L1796" s="83"/>
      <c r="M1796" s="83"/>
      <c r="N1796" s="83"/>
      <c r="O1796" s="83"/>
      <c r="P1796" s="83"/>
      <c r="Q1796" s="83"/>
      <c r="R1796" s="83"/>
      <c r="S1796" s="83"/>
      <c r="T1796" s="83"/>
      <c r="U1796" s="99">
        <f>COUNTIF(通讯通路门店!$S:$S,$G1796)</f>
        <v>0</v>
      </c>
      <c r="V1796" s="99">
        <f>COUNTIFS(通讯通路门店!$S:$S,$G1796,通讯通路门店!$J:$J,"综合卖场")</f>
        <v>0</v>
      </c>
      <c r="W1796" s="99">
        <f>SUMIFS(通讯通路门店!$AJ:$AJ,通讯通路门店!$S:$S,通讯客户沙盘!$G1796)</f>
        <v>0</v>
      </c>
      <c r="X1796" s="99">
        <f t="shared" ref="X1796:X1859" si="140">Y1796+Z1796+AA1796+AB1796+AC1796+AD1796+AE1796</f>
        <v>0</v>
      </c>
      <c r="Y1796" s="99">
        <f>COUNTIFS(通讯通路门店!$S:$S,$G1796,通讯通路门店!$J:$J,"荣耀体验店")+COUNTIFS(通讯通路门店!$S:$S,$G1796,通讯通路门店!$J:$J,"荣耀授权专卖店")</f>
        <v>0</v>
      </c>
      <c r="Z1796" s="99">
        <f>COUNTIFS(通讯通路门店!$S:$S,$G1796,通讯通路门店!$J:$J,"VIVO体验店")</f>
        <v>0</v>
      </c>
      <c r="AA1796" s="99">
        <f>COUNTIFS(通讯通路门店!$S:$S,$G1796,通讯通路门店!$J:$J,"OPPO体验店")</f>
        <v>0</v>
      </c>
      <c r="AB1796" s="99">
        <f>COUNTIFS(通讯通路门店!$S:$S,$G1796,通讯通路门店!$J:$J,"华为授权体验店")+COUNTIFS(通讯通路门店!$S:$S,$G1796,通讯通路门店!$J:$J,"华为堡垒店")</f>
        <v>0</v>
      </c>
      <c r="AC1796" s="99">
        <f>COUNTIFS(通讯通路门店!$S:$S,$G1796,通讯通路门店!$J:$J,"小米体验店")</f>
        <v>0</v>
      </c>
      <c r="AD1796" s="99">
        <f>COUNTIFS(通讯通路门店!$S:$S,$G1796,通讯通路门店!$J:$J,"苹果体验店")</f>
        <v>0</v>
      </c>
      <c r="AE1796" s="99">
        <f>COUNTIFS(通讯通路门店!$S:$S,$G1796,通讯通路门店!$J:$J,"其他品牌专卖店")</f>
        <v>0</v>
      </c>
      <c r="AF1796" s="99">
        <f>SUMIFS(通讯通路门店!$BI:$BI,通讯通路门店!$S:$S,$G1796)</f>
        <v>0</v>
      </c>
      <c r="AG1796" s="99">
        <f>SUMIFS(通讯通路门店!$BH:$BH,通讯通路门店!$S:$S,$G1796)</f>
        <v>0</v>
      </c>
      <c r="AH1796" s="99">
        <f t="shared" ref="AH1796:AH1859" si="141">AI1796+AJ1796+AK1796+AL1796+AM1796+AN1796</f>
        <v>0</v>
      </c>
      <c r="AI1796" s="99">
        <f>SUMIFS(通讯通路门店!$BB:$BB,通讯通路门店!$S:$S,$G1796)</f>
        <v>0</v>
      </c>
      <c r="AJ1796" s="99">
        <f>SUMIFS(通讯通路门店!$BE:$BE,通讯通路门店!$S:$S,$G1796)</f>
        <v>0</v>
      </c>
      <c r="AK1796" s="99">
        <f>SUMIFS(通讯通路门店!$BG:$BG,通讯通路门店!$S:$S,$G1796)</f>
        <v>0</v>
      </c>
      <c r="AL1796" s="99">
        <f>SUMIFS(通讯通路门店!$BC:$BC,通讯通路门店!$S:$S,$G1796)</f>
        <v>0</v>
      </c>
      <c r="AM1796" s="99">
        <f>SUMIFS(通讯通路门店!$BD:$BD,通讯通路门店!$S:$S,$G1796)</f>
        <v>0</v>
      </c>
      <c r="AN1796" s="99">
        <f>SUMIFS(通讯通路门店!$BF:$BF,通讯通路门店!$S:$S,$G1796)</f>
        <v>0</v>
      </c>
      <c r="AO1796" s="99">
        <f t="shared" ref="AO1796:AO1859" si="142">AP1796+AQ1796</f>
        <v>0</v>
      </c>
      <c r="AP1796" s="99">
        <f>SUMIFS(通讯通路门店!$K:$K,通讯通路门店!$S:$S,$G1796)</f>
        <v>0</v>
      </c>
      <c r="AQ1796" s="83"/>
      <c r="AR1796" s="99">
        <f>SUMIFS(通讯通路门店!$T:$T,通讯通路门店!$S:$S,$G1796)</f>
        <v>0</v>
      </c>
      <c r="AS1796" s="99">
        <f>SUMIFS(通讯通路门店!$U:$U,通讯通路门店!$S:$S,$G1796)</f>
        <v>0</v>
      </c>
      <c r="AT1796" s="99">
        <f>SUMIFS(通讯通路门店!$V:$V,通讯通路门店!$S:$S,$G1796)</f>
        <v>0</v>
      </c>
      <c r="AU1796" s="99">
        <f>SUMIFS(通讯通路门店!$W:$W,通讯通路门店!$S:$S,$G1796)</f>
        <v>0</v>
      </c>
      <c r="AV1796" s="99">
        <f>SUMIFS(通讯通路门店!$Z:$Z,通讯通路门店!$S:$S,$G1796)</f>
        <v>0</v>
      </c>
      <c r="AW1796" s="99">
        <f>SUMIFS(通讯通路门店!$AB:$AB,通讯通路门店!$S:$S,$G1796)</f>
        <v>0</v>
      </c>
      <c r="AX1796" s="99">
        <f>SUMIFS(通讯通路门店!$X:$X,通讯通路门店!$S:$S,$G1796)</f>
        <v>0</v>
      </c>
      <c r="AY1796" s="99">
        <f>SUMIFS(通讯通路门店!$Y:$Y,通讯通路门店!$S:$S,$G1796)</f>
        <v>0</v>
      </c>
      <c r="AZ1796" s="99">
        <f>SUMIFS(通讯通路门店!$AA:$AA,通讯通路门店!$S:$S,$G1796)</f>
        <v>0</v>
      </c>
      <c r="BA1796" s="99">
        <f t="shared" ref="BA1796:BA1859" si="143">AP1796-BB1796</f>
        <v>0</v>
      </c>
      <c r="BB1796" s="99">
        <f t="shared" ref="BB1796:BB1859" si="144">BC1796+BD1796+BE1796+BF1796+BG1796+BH1796</f>
        <v>0</v>
      </c>
      <c r="BC1796" s="99">
        <f>SUMIFS(通讯通路门店!$W:$W,通讯通路门店!$S:$S,$G1796,通讯通路门店!$J:$J,"荣耀体验店")+SUMIFS(通讯通路门店!$W:$W,通讯通路门店!$S:$S,$G1796,通讯通路门店!$J:$J,"荣耀授权专卖店")</f>
        <v>0</v>
      </c>
      <c r="BD1796" s="99">
        <f>SUMIFS(通讯通路门店!$Z:$Z,通讯通路门店!$S:$S,$G1796,通讯通路门店!$J:$J,"VIVO体验店")</f>
        <v>0</v>
      </c>
      <c r="BE1796" s="99">
        <f>SUMIFS(通讯通路门店!$AB:$AB,通讯通路门店!$S:$S,$G1796,通讯通路门店!$J:$J,"OPPO体验店")</f>
        <v>0</v>
      </c>
      <c r="BF1796" s="99">
        <f>SUMIFS(通讯通路门店!$X:$X,通讯通路门店!$S:$S,$G1796,通讯通路门店!$J:$J,"华为授权体验店")+SUMIFS(通讯通路门店!$AA:$AA,通讯通路门店!$S:$S,$G1796,通讯通路门店!$J:$J,"华为堡垒店")</f>
        <v>0</v>
      </c>
      <c r="BG1796" s="99">
        <f>SUMIFS(通讯通路门店!$Y:$Y,通讯通路门店!$S:$S,$G1796,通讯通路门店!$J:$J,"小米体验店")</f>
        <v>0</v>
      </c>
      <c r="BH1796" s="99">
        <f>SUMIFS(通讯通路门店!$AA:$AA,通讯通路门店!$S:$S,$G1796,通讯通路门店!$J:$J,"苹果体验店")</f>
        <v>0</v>
      </c>
      <c r="BI1796" s="99">
        <f>SUMIFS(通讯通路门店!$K:$K,通讯通路门店!$S:$S,$G1796,通讯通路门店!$J:$J,"其他品牌专卖店")</f>
        <v>0</v>
      </c>
      <c r="BJ1796" s="99">
        <f>SUMIFS(通讯通路门店!$AC:$AC,通讯通路门店!$S:$S,$G1796)</f>
        <v>0</v>
      </c>
      <c r="BK1796" s="99">
        <f>SUMIFS(通讯通路门店!$AD:$AD,通讯通路门店!$S:$S,$G1796)</f>
        <v>0</v>
      </c>
      <c r="BL1796" s="99">
        <f>SUMIFS(通讯通路门店!$AE:$AE,通讯通路门店!$S:$S,$G1796)</f>
        <v>0</v>
      </c>
      <c r="BM1796" s="99">
        <f>SUMIFS(通讯通路门店!$AF:$AF,通讯通路门店!$S:$S,$G1796)</f>
        <v>0</v>
      </c>
      <c r="BN1796" s="99">
        <f>SUMIFS(通讯通路门店!$AG:$AG,通讯通路门店!$S:$S,$G1796)</f>
        <v>0</v>
      </c>
      <c r="BO1796" s="99">
        <f>SUMIFS(通讯通路门店!$AH:$AH,通讯通路门店!$S:$S,$G1796)</f>
        <v>0</v>
      </c>
      <c r="BP1796" s="99">
        <f>SUMIFS(通讯通路门店!$AI:$AI,通讯通路门店!$S:$S,$G1796)</f>
        <v>0</v>
      </c>
      <c r="BQ1796" s="83"/>
    </row>
    <row r="1797" spans="1:69">
      <c r="A1797" s="99" t="str">
        <f>IFERROR(_xlfn.XLOOKUP($G1797,通讯通路门店!$S$4:$S$993931,通讯通路门店!$A$4:$A$993931,0,0),"")</f>
        <v>海南省</v>
      </c>
      <c r="B1797" s="99" t="str">
        <f>IFERROR(_xlfn.XLOOKUP($G1797,通讯通路门店!$S$4:$S$993931,通讯通路门店!$B$4:$B$993931,0,0),"")</f>
        <v>东方市</v>
      </c>
      <c r="C1797" s="99" t="str">
        <f>IFERROR(_xlfn.XLOOKUP($G1797,通讯通路门店!$S$4:$S$993931,通讯通路门店!$C$4:$C$993931,0,0),"")</f>
        <v>东方市</v>
      </c>
      <c r="D1797" s="99" t="str">
        <f>IFERROR(_xlfn.XLOOKUP($G1797,通讯通路门店!$S$4:$S$993931,通讯通路门店!$D$4:$D$993931,0,0),"")</f>
        <v>八所镇</v>
      </c>
      <c r="E1797" s="83"/>
      <c r="F1797" s="83"/>
      <c r="G1797" s="101"/>
      <c r="H1797" s="102">
        <f>IFERROR(_xlfn.XLOOKUP($G1797,通讯通路门店!$S$4:$S$993931,通讯通路门店!$R$4:$R$993931,0,0),"")</f>
        <v>0</v>
      </c>
      <c r="I1797" s="83"/>
      <c r="J1797" s="83"/>
      <c r="K1797" s="83"/>
      <c r="L1797" s="83"/>
      <c r="M1797" s="83"/>
      <c r="N1797" s="83"/>
      <c r="O1797" s="83"/>
      <c r="P1797" s="83"/>
      <c r="Q1797" s="83"/>
      <c r="R1797" s="83"/>
      <c r="S1797" s="83"/>
      <c r="T1797" s="83"/>
      <c r="U1797" s="99">
        <f>COUNTIF(通讯通路门店!$S:$S,$G1797)</f>
        <v>0</v>
      </c>
      <c r="V1797" s="99">
        <f>COUNTIFS(通讯通路门店!$S:$S,$G1797,通讯通路门店!$J:$J,"综合卖场")</f>
        <v>0</v>
      </c>
      <c r="W1797" s="99">
        <f>SUMIFS(通讯通路门店!$AJ:$AJ,通讯通路门店!$S:$S,通讯客户沙盘!$G1797)</f>
        <v>0</v>
      </c>
      <c r="X1797" s="99">
        <f t="shared" si="140"/>
        <v>0</v>
      </c>
      <c r="Y1797" s="99">
        <f>COUNTIFS(通讯通路门店!$S:$S,$G1797,通讯通路门店!$J:$J,"荣耀体验店")+COUNTIFS(通讯通路门店!$S:$S,$G1797,通讯通路门店!$J:$J,"荣耀授权专卖店")</f>
        <v>0</v>
      </c>
      <c r="Z1797" s="99">
        <f>COUNTIFS(通讯通路门店!$S:$S,$G1797,通讯通路门店!$J:$J,"VIVO体验店")</f>
        <v>0</v>
      </c>
      <c r="AA1797" s="99">
        <f>COUNTIFS(通讯通路门店!$S:$S,$G1797,通讯通路门店!$J:$J,"OPPO体验店")</f>
        <v>0</v>
      </c>
      <c r="AB1797" s="99">
        <f>COUNTIFS(通讯通路门店!$S:$S,$G1797,通讯通路门店!$J:$J,"华为授权体验店")+COUNTIFS(通讯通路门店!$S:$S,$G1797,通讯通路门店!$J:$J,"华为堡垒店")</f>
        <v>0</v>
      </c>
      <c r="AC1797" s="99">
        <f>COUNTIFS(通讯通路门店!$S:$S,$G1797,通讯通路门店!$J:$J,"小米体验店")</f>
        <v>0</v>
      </c>
      <c r="AD1797" s="99">
        <f>COUNTIFS(通讯通路门店!$S:$S,$G1797,通讯通路门店!$J:$J,"苹果体验店")</f>
        <v>0</v>
      </c>
      <c r="AE1797" s="99">
        <f>COUNTIFS(通讯通路门店!$S:$S,$G1797,通讯通路门店!$J:$J,"其他品牌专卖店")</f>
        <v>0</v>
      </c>
      <c r="AF1797" s="99">
        <f>SUMIFS(通讯通路门店!$BI:$BI,通讯通路门店!$S:$S,$G1797)</f>
        <v>0</v>
      </c>
      <c r="AG1797" s="99">
        <f>SUMIFS(通讯通路门店!$BH:$BH,通讯通路门店!$S:$S,$G1797)</f>
        <v>0</v>
      </c>
      <c r="AH1797" s="99">
        <f t="shared" si="141"/>
        <v>0</v>
      </c>
      <c r="AI1797" s="99">
        <f>SUMIFS(通讯通路门店!$BB:$BB,通讯通路门店!$S:$S,$G1797)</f>
        <v>0</v>
      </c>
      <c r="AJ1797" s="99">
        <f>SUMIFS(通讯通路门店!$BE:$BE,通讯通路门店!$S:$S,$G1797)</f>
        <v>0</v>
      </c>
      <c r="AK1797" s="99">
        <f>SUMIFS(通讯通路门店!$BG:$BG,通讯通路门店!$S:$S,$G1797)</f>
        <v>0</v>
      </c>
      <c r="AL1797" s="99">
        <f>SUMIFS(通讯通路门店!$BC:$BC,通讯通路门店!$S:$S,$G1797)</f>
        <v>0</v>
      </c>
      <c r="AM1797" s="99">
        <f>SUMIFS(通讯通路门店!$BD:$BD,通讯通路门店!$S:$S,$G1797)</f>
        <v>0</v>
      </c>
      <c r="AN1797" s="99">
        <f>SUMIFS(通讯通路门店!$BF:$BF,通讯通路门店!$S:$S,$G1797)</f>
        <v>0</v>
      </c>
      <c r="AO1797" s="99">
        <f t="shared" si="142"/>
        <v>0</v>
      </c>
      <c r="AP1797" s="99">
        <f>SUMIFS(通讯通路门店!$K:$K,通讯通路门店!$S:$S,$G1797)</f>
        <v>0</v>
      </c>
      <c r="AQ1797" s="83"/>
      <c r="AR1797" s="99">
        <f>SUMIFS(通讯通路门店!$T:$T,通讯通路门店!$S:$S,$G1797)</f>
        <v>0</v>
      </c>
      <c r="AS1797" s="99">
        <f>SUMIFS(通讯通路门店!$U:$U,通讯通路门店!$S:$S,$G1797)</f>
        <v>0</v>
      </c>
      <c r="AT1797" s="99">
        <f>SUMIFS(通讯通路门店!$V:$V,通讯通路门店!$S:$S,$G1797)</f>
        <v>0</v>
      </c>
      <c r="AU1797" s="99">
        <f>SUMIFS(通讯通路门店!$W:$W,通讯通路门店!$S:$S,$G1797)</f>
        <v>0</v>
      </c>
      <c r="AV1797" s="99">
        <f>SUMIFS(通讯通路门店!$Z:$Z,通讯通路门店!$S:$S,$G1797)</f>
        <v>0</v>
      </c>
      <c r="AW1797" s="99">
        <f>SUMIFS(通讯通路门店!$AB:$AB,通讯通路门店!$S:$S,$G1797)</f>
        <v>0</v>
      </c>
      <c r="AX1797" s="99">
        <f>SUMIFS(通讯通路门店!$X:$X,通讯通路门店!$S:$S,$G1797)</f>
        <v>0</v>
      </c>
      <c r="AY1797" s="99">
        <f>SUMIFS(通讯通路门店!$Y:$Y,通讯通路门店!$S:$S,$G1797)</f>
        <v>0</v>
      </c>
      <c r="AZ1797" s="99">
        <f>SUMIFS(通讯通路门店!$AA:$AA,通讯通路门店!$S:$S,$G1797)</f>
        <v>0</v>
      </c>
      <c r="BA1797" s="99">
        <f t="shared" si="143"/>
        <v>0</v>
      </c>
      <c r="BB1797" s="99">
        <f t="shared" si="144"/>
        <v>0</v>
      </c>
      <c r="BC1797" s="99">
        <f>SUMIFS(通讯通路门店!$W:$W,通讯通路门店!$S:$S,$G1797,通讯通路门店!$J:$J,"荣耀体验店")+SUMIFS(通讯通路门店!$W:$W,通讯通路门店!$S:$S,$G1797,通讯通路门店!$J:$J,"荣耀授权专卖店")</f>
        <v>0</v>
      </c>
      <c r="BD1797" s="99">
        <f>SUMIFS(通讯通路门店!$Z:$Z,通讯通路门店!$S:$S,$G1797,通讯通路门店!$J:$J,"VIVO体验店")</f>
        <v>0</v>
      </c>
      <c r="BE1797" s="99">
        <f>SUMIFS(通讯通路门店!$AB:$AB,通讯通路门店!$S:$S,$G1797,通讯通路门店!$J:$J,"OPPO体验店")</f>
        <v>0</v>
      </c>
      <c r="BF1797" s="99">
        <f>SUMIFS(通讯通路门店!$X:$X,通讯通路门店!$S:$S,$G1797,通讯通路门店!$J:$J,"华为授权体验店")+SUMIFS(通讯通路门店!$AA:$AA,通讯通路门店!$S:$S,$G1797,通讯通路门店!$J:$J,"华为堡垒店")</f>
        <v>0</v>
      </c>
      <c r="BG1797" s="99">
        <f>SUMIFS(通讯通路门店!$Y:$Y,通讯通路门店!$S:$S,$G1797,通讯通路门店!$J:$J,"小米体验店")</f>
        <v>0</v>
      </c>
      <c r="BH1797" s="99">
        <f>SUMIFS(通讯通路门店!$AA:$AA,通讯通路门店!$S:$S,$G1797,通讯通路门店!$J:$J,"苹果体验店")</f>
        <v>0</v>
      </c>
      <c r="BI1797" s="99">
        <f>SUMIFS(通讯通路门店!$K:$K,通讯通路门店!$S:$S,$G1797,通讯通路门店!$J:$J,"其他品牌专卖店")</f>
        <v>0</v>
      </c>
      <c r="BJ1797" s="99">
        <f>SUMIFS(通讯通路门店!$AC:$AC,通讯通路门店!$S:$S,$G1797)</f>
        <v>0</v>
      </c>
      <c r="BK1797" s="99">
        <f>SUMIFS(通讯通路门店!$AD:$AD,通讯通路门店!$S:$S,$G1797)</f>
        <v>0</v>
      </c>
      <c r="BL1797" s="99">
        <f>SUMIFS(通讯通路门店!$AE:$AE,通讯通路门店!$S:$S,$G1797)</f>
        <v>0</v>
      </c>
      <c r="BM1797" s="99">
        <f>SUMIFS(通讯通路门店!$AF:$AF,通讯通路门店!$S:$S,$G1797)</f>
        <v>0</v>
      </c>
      <c r="BN1797" s="99">
        <f>SUMIFS(通讯通路门店!$AG:$AG,通讯通路门店!$S:$S,$G1797)</f>
        <v>0</v>
      </c>
      <c r="BO1797" s="99">
        <f>SUMIFS(通讯通路门店!$AH:$AH,通讯通路门店!$S:$S,$G1797)</f>
        <v>0</v>
      </c>
      <c r="BP1797" s="99">
        <f>SUMIFS(通讯通路门店!$AI:$AI,通讯通路门店!$S:$S,$G1797)</f>
        <v>0</v>
      </c>
      <c r="BQ1797" s="83"/>
    </row>
    <row r="1798" spans="1:69">
      <c r="A1798" s="99" t="str">
        <f>IFERROR(_xlfn.XLOOKUP($G1798,通讯通路门店!$S$4:$S$993931,通讯通路门店!$A$4:$A$993931,0,0),"")</f>
        <v>海南省</v>
      </c>
      <c r="B1798" s="99" t="str">
        <f>IFERROR(_xlfn.XLOOKUP($G1798,通讯通路门店!$S$4:$S$993931,通讯通路门店!$B$4:$B$993931,0,0),"")</f>
        <v>东方市</v>
      </c>
      <c r="C1798" s="99" t="str">
        <f>IFERROR(_xlfn.XLOOKUP($G1798,通讯通路门店!$S$4:$S$993931,通讯通路门店!$C$4:$C$993931,0,0),"")</f>
        <v>东方市</v>
      </c>
      <c r="D1798" s="99" t="str">
        <f>IFERROR(_xlfn.XLOOKUP($G1798,通讯通路门店!$S$4:$S$993931,通讯通路门店!$D$4:$D$993931,0,0),"")</f>
        <v>八所镇</v>
      </c>
      <c r="E1798" s="83"/>
      <c r="F1798" s="83"/>
      <c r="G1798" s="101"/>
      <c r="H1798" s="102">
        <f>IFERROR(_xlfn.XLOOKUP($G1798,通讯通路门店!$S$4:$S$993931,通讯通路门店!$R$4:$R$993931,0,0),"")</f>
        <v>0</v>
      </c>
      <c r="I1798" s="83"/>
      <c r="J1798" s="83"/>
      <c r="K1798" s="83"/>
      <c r="L1798" s="83"/>
      <c r="M1798" s="83"/>
      <c r="N1798" s="83"/>
      <c r="O1798" s="83"/>
      <c r="P1798" s="83"/>
      <c r="Q1798" s="83"/>
      <c r="R1798" s="83"/>
      <c r="S1798" s="83"/>
      <c r="T1798" s="83"/>
      <c r="U1798" s="99">
        <f>COUNTIF(通讯通路门店!$S:$S,$G1798)</f>
        <v>0</v>
      </c>
      <c r="V1798" s="99">
        <f>COUNTIFS(通讯通路门店!$S:$S,$G1798,通讯通路门店!$J:$J,"综合卖场")</f>
        <v>0</v>
      </c>
      <c r="W1798" s="99">
        <f>SUMIFS(通讯通路门店!$AJ:$AJ,通讯通路门店!$S:$S,通讯客户沙盘!$G1798)</f>
        <v>0</v>
      </c>
      <c r="X1798" s="99">
        <f t="shared" si="140"/>
        <v>0</v>
      </c>
      <c r="Y1798" s="99">
        <f>COUNTIFS(通讯通路门店!$S:$S,$G1798,通讯通路门店!$J:$J,"荣耀体验店")+COUNTIFS(通讯通路门店!$S:$S,$G1798,通讯通路门店!$J:$J,"荣耀授权专卖店")</f>
        <v>0</v>
      </c>
      <c r="Z1798" s="99">
        <f>COUNTIFS(通讯通路门店!$S:$S,$G1798,通讯通路门店!$J:$J,"VIVO体验店")</f>
        <v>0</v>
      </c>
      <c r="AA1798" s="99">
        <f>COUNTIFS(通讯通路门店!$S:$S,$G1798,通讯通路门店!$J:$J,"OPPO体验店")</f>
        <v>0</v>
      </c>
      <c r="AB1798" s="99">
        <f>COUNTIFS(通讯通路门店!$S:$S,$G1798,通讯通路门店!$J:$J,"华为授权体验店")+COUNTIFS(通讯通路门店!$S:$S,$G1798,通讯通路门店!$J:$J,"华为堡垒店")</f>
        <v>0</v>
      </c>
      <c r="AC1798" s="99">
        <f>COUNTIFS(通讯通路门店!$S:$S,$G1798,通讯通路门店!$J:$J,"小米体验店")</f>
        <v>0</v>
      </c>
      <c r="AD1798" s="99">
        <f>COUNTIFS(通讯通路门店!$S:$S,$G1798,通讯通路门店!$J:$J,"苹果体验店")</f>
        <v>0</v>
      </c>
      <c r="AE1798" s="99">
        <f>COUNTIFS(通讯通路门店!$S:$S,$G1798,通讯通路门店!$J:$J,"其他品牌专卖店")</f>
        <v>0</v>
      </c>
      <c r="AF1798" s="99">
        <f>SUMIFS(通讯通路门店!$BI:$BI,通讯通路门店!$S:$S,$G1798)</f>
        <v>0</v>
      </c>
      <c r="AG1798" s="99">
        <f>SUMIFS(通讯通路门店!$BH:$BH,通讯通路门店!$S:$S,$G1798)</f>
        <v>0</v>
      </c>
      <c r="AH1798" s="99">
        <f t="shared" si="141"/>
        <v>0</v>
      </c>
      <c r="AI1798" s="99">
        <f>SUMIFS(通讯通路门店!$BB:$BB,通讯通路门店!$S:$S,$G1798)</f>
        <v>0</v>
      </c>
      <c r="AJ1798" s="99">
        <f>SUMIFS(通讯通路门店!$BE:$BE,通讯通路门店!$S:$S,$G1798)</f>
        <v>0</v>
      </c>
      <c r="AK1798" s="99">
        <f>SUMIFS(通讯通路门店!$BG:$BG,通讯通路门店!$S:$S,$G1798)</f>
        <v>0</v>
      </c>
      <c r="AL1798" s="99">
        <f>SUMIFS(通讯通路门店!$BC:$BC,通讯通路门店!$S:$S,$G1798)</f>
        <v>0</v>
      </c>
      <c r="AM1798" s="99">
        <f>SUMIFS(通讯通路门店!$BD:$BD,通讯通路门店!$S:$S,$G1798)</f>
        <v>0</v>
      </c>
      <c r="AN1798" s="99">
        <f>SUMIFS(通讯通路门店!$BF:$BF,通讯通路门店!$S:$S,$G1798)</f>
        <v>0</v>
      </c>
      <c r="AO1798" s="99">
        <f t="shared" si="142"/>
        <v>0</v>
      </c>
      <c r="AP1798" s="99">
        <f>SUMIFS(通讯通路门店!$K:$K,通讯通路门店!$S:$S,$G1798)</f>
        <v>0</v>
      </c>
      <c r="AQ1798" s="83"/>
      <c r="AR1798" s="99">
        <f>SUMIFS(通讯通路门店!$T:$T,通讯通路门店!$S:$S,$G1798)</f>
        <v>0</v>
      </c>
      <c r="AS1798" s="99">
        <f>SUMIFS(通讯通路门店!$U:$U,通讯通路门店!$S:$S,$G1798)</f>
        <v>0</v>
      </c>
      <c r="AT1798" s="99">
        <f>SUMIFS(通讯通路门店!$V:$V,通讯通路门店!$S:$S,$G1798)</f>
        <v>0</v>
      </c>
      <c r="AU1798" s="99">
        <f>SUMIFS(通讯通路门店!$W:$W,通讯通路门店!$S:$S,$G1798)</f>
        <v>0</v>
      </c>
      <c r="AV1798" s="99">
        <f>SUMIFS(通讯通路门店!$Z:$Z,通讯通路门店!$S:$S,$G1798)</f>
        <v>0</v>
      </c>
      <c r="AW1798" s="99">
        <f>SUMIFS(通讯通路门店!$AB:$AB,通讯通路门店!$S:$S,$G1798)</f>
        <v>0</v>
      </c>
      <c r="AX1798" s="99">
        <f>SUMIFS(通讯通路门店!$X:$X,通讯通路门店!$S:$S,$G1798)</f>
        <v>0</v>
      </c>
      <c r="AY1798" s="99">
        <f>SUMIFS(通讯通路门店!$Y:$Y,通讯通路门店!$S:$S,$G1798)</f>
        <v>0</v>
      </c>
      <c r="AZ1798" s="99">
        <f>SUMIFS(通讯通路门店!$AA:$AA,通讯通路门店!$S:$S,$G1798)</f>
        <v>0</v>
      </c>
      <c r="BA1798" s="99">
        <f t="shared" si="143"/>
        <v>0</v>
      </c>
      <c r="BB1798" s="99">
        <f t="shared" si="144"/>
        <v>0</v>
      </c>
      <c r="BC1798" s="99">
        <f>SUMIFS(通讯通路门店!$W:$W,通讯通路门店!$S:$S,$G1798,通讯通路门店!$J:$J,"荣耀体验店")+SUMIFS(通讯通路门店!$W:$W,通讯通路门店!$S:$S,$G1798,通讯通路门店!$J:$J,"荣耀授权专卖店")</f>
        <v>0</v>
      </c>
      <c r="BD1798" s="99">
        <f>SUMIFS(通讯通路门店!$Z:$Z,通讯通路门店!$S:$S,$G1798,通讯通路门店!$J:$J,"VIVO体验店")</f>
        <v>0</v>
      </c>
      <c r="BE1798" s="99">
        <f>SUMIFS(通讯通路门店!$AB:$AB,通讯通路门店!$S:$S,$G1798,通讯通路门店!$J:$J,"OPPO体验店")</f>
        <v>0</v>
      </c>
      <c r="BF1798" s="99">
        <f>SUMIFS(通讯通路门店!$X:$X,通讯通路门店!$S:$S,$G1798,通讯通路门店!$J:$J,"华为授权体验店")+SUMIFS(通讯通路门店!$AA:$AA,通讯通路门店!$S:$S,$G1798,通讯通路门店!$J:$J,"华为堡垒店")</f>
        <v>0</v>
      </c>
      <c r="BG1798" s="99">
        <f>SUMIFS(通讯通路门店!$Y:$Y,通讯通路门店!$S:$S,$G1798,通讯通路门店!$J:$J,"小米体验店")</f>
        <v>0</v>
      </c>
      <c r="BH1798" s="99">
        <f>SUMIFS(通讯通路门店!$AA:$AA,通讯通路门店!$S:$S,$G1798,通讯通路门店!$J:$J,"苹果体验店")</f>
        <v>0</v>
      </c>
      <c r="BI1798" s="99">
        <f>SUMIFS(通讯通路门店!$K:$K,通讯通路门店!$S:$S,$G1798,通讯通路门店!$J:$J,"其他品牌专卖店")</f>
        <v>0</v>
      </c>
      <c r="BJ1798" s="99">
        <f>SUMIFS(通讯通路门店!$AC:$AC,通讯通路门店!$S:$S,$G1798)</f>
        <v>0</v>
      </c>
      <c r="BK1798" s="99">
        <f>SUMIFS(通讯通路门店!$AD:$AD,通讯通路门店!$S:$S,$G1798)</f>
        <v>0</v>
      </c>
      <c r="BL1798" s="99">
        <f>SUMIFS(通讯通路门店!$AE:$AE,通讯通路门店!$S:$S,$G1798)</f>
        <v>0</v>
      </c>
      <c r="BM1798" s="99">
        <f>SUMIFS(通讯通路门店!$AF:$AF,通讯通路门店!$S:$S,$G1798)</f>
        <v>0</v>
      </c>
      <c r="BN1798" s="99">
        <f>SUMIFS(通讯通路门店!$AG:$AG,通讯通路门店!$S:$S,$G1798)</f>
        <v>0</v>
      </c>
      <c r="BO1798" s="99">
        <f>SUMIFS(通讯通路门店!$AH:$AH,通讯通路门店!$S:$S,$G1798)</f>
        <v>0</v>
      </c>
      <c r="BP1798" s="99">
        <f>SUMIFS(通讯通路门店!$AI:$AI,通讯通路门店!$S:$S,$G1798)</f>
        <v>0</v>
      </c>
      <c r="BQ1798" s="83"/>
    </row>
    <row r="1799" spans="1:69">
      <c r="A1799" s="99" t="str">
        <f>IFERROR(_xlfn.XLOOKUP($G1799,通讯通路门店!$S$4:$S$993931,通讯通路门店!$A$4:$A$993931,0,0),"")</f>
        <v>海南省</v>
      </c>
      <c r="B1799" s="99" t="str">
        <f>IFERROR(_xlfn.XLOOKUP($G1799,通讯通路门店!$S$4:$S$993931,通讯通路门店!$B$4:$B$993931,0,0),"")</f>
        <v>东方市</v>
      </c>
      <c r="C1799" s="99" t="str">
        <f>IFERROR(_xlfn.XLOOKUP($G1799,通讯通路门店!$S$4:$S$993931,通讯通路门店!$C$4:$C$993931,0,0),"")</f>
        <v>东方市</v>
      </c>
      <c r="D1799" s="99" t="str">
        <f>IFERROR(_xlfn.XLOOKUP($G1799,通讯通路门店!$S$4:$S$993931,通讯通路门店!$D$4:$D$993931,0,0),"")</f>
        <v>八所镇</v>
      </c>
      <c r="E1799" s="83"/>
      <c r="F1799" s="83"/>
      <c r="G1799" s="101"/>
      <c r="H1799" s="102">
        <f>IFERROR(_xlfn.XLOOKUP($G1799,通讯通路门店!$S$4:$S$993931,通讯通路门店!$R$4:$R$993931,0,0),"")</f>
        <v>0</v>
      </c>
      <c r="I1799" s="83"/>
      <c r="J1799" s="83"/>
      <c r="K1799" s="83"/>
      <c r="L1799" s="83"/>
      <c r="M1799" s="83"/>
      <c r="N1799" s="83"/>
      <c r="O1799" s="83"/>
      <c r="P1799" s="83"/>
      <c r="Q1799" s="83"/>
      <c r="R1799" s="83"/>
      <c r="S1799" s="83"/>
      <c r="T1799" s="83"/>
      <c r="U1799" s="99">
        <f>COUNTIF(通讯通路门店!$S:$S,$G1799)</f>
        <v>0</v>
      </c>
      <c r="V1799" s="99">
        <f>COUNTIFS(通讯通路门店!$S:$S,$G1799,通讯通路门店!$J:$J,"综合卖场")</f>
        <v>0</v>
      </c>
      <c r="W1799" s="99">
        <f>SUMIFS(通讯通路门店!$AJ:$AJ,通讯通路门店!$S:$S,通讯客户沙盘!$G1799)</f>
        <v>0</v>
      </c>
      <c r="X1799" s="99">
        <f t="shared" si="140"/>
        <v>0</v>
      </c>
      <c r="Y1799" s="99">
        <f>COUNTIFS(通讯通路门店!$S:$S,$G1799,通讯通路门店!$J:$J,"荣耀体验店")+COUNTIFS(通讯通路门店!$S:$S,$G1799,通讯通路门店!$J:$J,"荣耀授权专卖店")</f>
        <v>0</v>
      </c>
      <c r="Z1799" s="99">
        <f>COUNTIFS(通讯通路门店!$S:$S,$G1799,通讯通路门店!$J:$J,"VIVO体验店")</f>
        <v>0</v>
      </c>
      <c r="AA1799" s="99">
        <f>COUNTIFS(通讯通路门店!$S:$S,$G1799,通讯通路门店!$J:$J,"OPPO体验店")</f>
        <v>0</v>
      </c>
      <c r="AB1799" s="99">
        <f>COUNTIFS(通讯通路门店!$S:$S,$G1799,通讯通路门店!$J:$J,"华为授权体验店")+COUNTIFS(通讯通路门店!$S:$S,$G1799,通讯通路门店!$J:$J,"华为堡垒店")</f>
        <v>0</v>
      </c>
      <c r="AC1799" s="99">
        <f>COUNTIFS(通讯通路门店!$S:$S,$G1799,通讯通路门店!$J:$J,"小米体验店")</f>
        <v>0</v>
      </c>
      <c r="AD1799" s="99">
        <f>COUNTIFS(通讯通路门店!$S:$S,$G1799,通讯通路门店!$J:$J,"苹果体验店")</f>
        <v>0</v>
      </c>
      <c r="AE1799" s="99">
        <f>COUNTIFS(通讯通路门店!$S:$S,$G1799,通讯通路门店!$J:$J,"其他品牌专卖店")</f>
        <v>0</v>
      </c>
      <c r="AF1799" s="99">
        <f>SUMIFS(通讯通路门店!$BI:$BI,通讯通路门店!$S:$S,$G1799)</f>
        <v>0</v>
      </c>
      <c r="AG1799" s="99">
        <f>SUMIFS(通讯通路门店!$BH:$BH,通讯通路门店!$S:$S,$G1799)</f>
        <v>0</v>
      </c>
      <c r="AH1799" s="99">
        <f t="shared" si="141"/>
        <v>0</v>
      </c>
      <c r="AI1799" s="99">
        <f>SUMIFS(通讯通路门店!$BB:$BB,通讯通路门店!$S:$S,$G1799)</f>
        <v>0</v>
      </c>
      <c r="AJ1799" s="99">
        <f>SUMIFS(通讯通路门店!$BE:$BE,通讯通路门店!$S:$S,$G1799)</f>
        <v>0</v>
      </c>
      <c r="AK1799" s="99">
        <f>SUMIFS(通讯通路门店!$BG:$BG,通讯通路门店!$S:$S,$G1799)</f>
        <v>0</v>
      </c>
      <c r="AL1799" s="99">
        <f>SUMIFS(通讯通路门店!$BC:$BC,通讯通路门店!$S:$S,$G1799)</f>
        <v>0</v>
      </c>
      <c r="AM1799" s="99">
        <f>SUMIFS(通讯通路门店!$BD:$BD,通讯通路门店!$S:$S,$G1799)</f>
        <v>0</v>
      </c>
      <c r="AN1799" s="99">
        <f>SUMIFS(通讯通路门店!$BF:$BF,通讯通路门店!$S:$S,$G1799)</f>
        <v>0</v>
      </c>
      <c r="AO1799" s="99">
        <f t="shared" si="142"/>
        <v>0</v>
      </c>
      <c r="AP1799" s="99">
        <f>SUMIFS(通讯通路门店!$K:$K,通讯通路门店!$S:$S,$G1799)</f>
        <v>0</v>
      </c>
      <c r="AQ1799" s="83"/>
      <c r="AR1799" s="99">
        <f>SUMIFS(通讯通路门店!$T:$T,通讯通路门店!$S:$S,$G1799)</f>
        <v>0</v>
      </c>
      <c r="AS1799" s="99">
        <f>SUMIFS(通讯通路门店!$U:$U,通讯通路门店!$S:$S,$G1799)</f>
        <v>0</v>
      </c>
      <c r="AT1799" s="99">
        <f>SUMIFS(通讯通路门店!$V:$V,通讯通路门店!$S:$S,$G1799)</f>
        <v>0</v>
      </c>
      <c r="AU1799" s="99">
        <f>SUMIFS(通讯通路门店!$W:$W,通讯通路门店!$S:$S,$G1799)</f>
        <v>0</v>
      </c>
      <c r="AV1799" s="99">
        <f>SUMIFS(通讯通路门店!$Z:$Z,通讯通路门店!$S:$S,$G1799)</f>
        <v>0</v>
      </c>
      <c r="AW1799" s="99">
        <f>SUMIFS(通讯通路门店!$AB:$AB,通讯通路门店!$S:$S,$G1799)</f>
        <v>0</v>
      </c>
      <c r="AX1799" s="99">
        <f>SUMIFS(通讯通路门店!$X:$X,通讯通路门店!$S:$S,$G1799)</f>
        <v>0</v>
      </c>
      <c r="AY1799" s="99">
        <f>SUMIFS(通讯通路门店!$Y:$Y,通讯通路门店!$S:$S,$G1799)</f>
        <v>0</v>
      </c>
      <c r="AZ1799" s="99">
        <f>SUMIFS(通讯通路门店!$AA:$AA,通讯通路门店!$S:$S,$G1799)</f>
        <v>0</v>
      </c>
      <c r="BA1799" s="99">
        <f t="shared" si="143"/>
        <v>0</v>
      </c>
      <c r="BB1799" s="99">
        <f t="shared" si="144"/>
        <v>0</v>
      </c>
      <c r="BC1799" s="99">
        <f>SUMIFS(通讯通路门店!$W:$W,通讯通路门店!$S:$S,$G1799,通讯通路门店!$J:$J,"荣耀体验店")+SUMIFS(通讯通路门店!$W:$W,通讯通路门店!$S:$S,$G1799,通讯通路门店!$J:$J,"荣耀授权专卖店")</f>
        <v>0</v>
      </c>
      <c r="BD1799" s="99">
        <f>SUMIFS(通讯通路门店!$Z:$Z,通讯通路门店!$S:$S,$G1799,通讯通路门店!$J:$J,"VIVO体验店")</f>
        <v>0</v>
      </c>
      <c r="BE1799" s="99">
        <f>SUMIFS(通讯通路门店!$AB:$AB,通讯通路门店!$S:$S,$G1799,通讯通路门店!$J:$J,"OPPO体验店")</f>
        <v>0</v>
      </c>
      <c r="BF1799" s="99">
        <f>SUMIFS(通讯通路门店!$X:$X,通讯通路门店!$S:$S,$G1799,通讯通路门店!$J:$J,"华为授权体验店")+SUMIFS(通讯通路门店!$AA:$AA,通讯通路门店!$S:$S,$G1799,通讯通路门店!$J:$J,"华为堡垒店")</f>
        <v>0</v>
      </c>
      <c r="BG1799" s="99">
        <f>SUMIFS(通讯通路门店!$Y:$Y,通讯通路门店!$S:$S,$G1799,通讯通路门店!$J:$J,"小米体验店")</f>
        <v>0</v>
      </c>
      <c r="BH1799" s="99">
        <f>SUMIFS(通讯通路门店!$AA:$AA,通讯通路门店!$S:$S,$G1799,通讯通路门店!$J:$J,"苹果体验店")</f>
        <v>0</v>
      </c>
      <c r="BI1799" s="99">
        <f>SUMIFS(通讯通路门店!$K:$K,通讯通路门店!$S:$S,$G1799,通讯通路门店!$J:$J,"其他品牌专卖店")</f>
        <v>0</v>
      </c>
      <c r="BJ1799" s="99">
        <f>SUMIFS(通讯通路门店!$AC:$AC,通讯通路门店!$S:$S,$G1799)</f>
        <v>0</v>
      </c>
      <c r="BK1799" s="99">
        <f>SUMIFS(通讯通路门店!$AD:$AD,通讯通路门店!$S:$S,$G1799)</f>
        <v>0</v>
      </c>
      <c r="BL1799" s="99">
        <f>SUMIFS(通讯通路门店!$AE:$AE,通讯通路门店!$S:$S,$G1799)</f>
        <v>0</v>
      </c>
      <c r="BM1799" s="99">
        <f>SUMIFS(通讯通路门店!$AF:$AF,通讯通路门店!$S:$S,$G1799)</f>
        <v>0</v>
      </c>
      <c r="BN1799" s="99">
        <f>SUMIFS(通讯通路门店!$AG:$AG,通讯通路门店!$S:$S,$G1799)</f>
        <v>0</v>
      </c>
      <c r="BO1799" s="99">
        <f>SUMIFS(通讯通路门店!$AH:$AH,通讯通路门店!$S:$S,$G1799)</f>
        <v>0</v>
      </c>
      <c r="BP1799" s="99">
        <f>SUMIFS(通讯通路门店!$AI:$AI,通讯通路门店!$S:$S,$G1799)</f>
        <v>0</v>
      </c>
      <c r="BQ1799" s="83"/>
    </row>
    <row r="1800" spans="1:69">
      <c r="A1800" s="99" t="str">
        <f>IFERROR(_xlfn.XLOOKUP($G1800,通讯通路门店!$S$4:$S$993931,通讯通路门店!$A$4:$A$993931,0,0),"")</f>
        <v>海南省</v>
      </c>
      <c r="B1800" s="99" t="str">
        <f>IFERROR(_xlfn.XLOOKUP($G1800,通讯通路门店!$S$4:$S$993931,通讯通路门店!$B$4:$B$993931,0,0),"")</f>
        <v>东方市</v>
      </c>
      <c r="C1800" s="99" t="str">
        <f>IFERROR(_xlfn.XLOOKUP($G1800,通讯通路门店!$S$4:$S$993931,通讯通路门店!$C$4:$C$993931,0,0),"")</f>
        <v>东方市</v>
      </c>
      <c r="D1800" s="99" t="str">
        <f>IFERROR(_xlfn.XLOOKUP($G1800,通讯通路门店!$S$4:$S$993931,通讯通路门店!$D$4:$D$993931,0,0),"")</f>
        <v>八所镇</v>
      </c>
      <c r="E1800" s="83"/>
      <c r="F1800" s="83"/>
      <c r="G1800" s="101"/>
      <c r="H1800" s="102">
        <f>IFERROR(_xlfn.XLOOKUP($G1800,通讯通路门店!$S$4:$S$993931,通讯通路门店!$R$4:$R$993931,0,0),"")</f>
        <v>0</v>
      </c>
      <c r="I1800" s="83"/>
      <c r="J1800" s="83"/>
      <c r="K1800" s="83"/>
      <c r="L1800" s="83"/>
      <c r="M1800" s="83"/>
      <c r="N1800" s="83"/>
      <c r="O1800" s="83"/>
      <c r="P1800" s="83"/>
      <c r="Q1800" s="83"/>
      <c r="R1800" s="83"/>
      <c r="S1800" s="83"/>
      <c r="T1800" s="83"/>
      <c r="U1800" s="99">
        <f>COUNTIF(通讯通路门店!$S:$S,$G1800)</f>
        <v>0</v>
      </c>
      <c r="V1800" s="99">
        <f>COUNTIFS(通讯通路门店!$S:$S,$G1800,通讯通路门店!$J:$J,"综合卖场")</f>
        <v>0</v>
      </c>
      <c r="W1800" s="99">
        <f>SUMIFS(通讯通路门店!$AJ:$AJ,通讯通路门店!$S:$S,通讯客户沙盘!$G1800)</f>
        <v>0</v>
      </c>
      <c r="X1800" s="99">
        <f t="shared" si="140"/>
        <v>0</v>
      </c>
      <c r="Y1800" s="99">
        <f>COUNTIFS(通讯通路门店!$S:$S,$G1800,通讯通路门店!$J:$J,"荣耀体验店")+COUNTIFS(通讯通路门店!$S:$S,$G1800,通讯通路门店!$J:$J,"荣耀授权专卖店")</f>
        <v>0</v>
      </c>
      <c r="Z1800" s="99">
        <f>COUNTIFS(通讯通路门店!$S:$S,$G1800,通讯通路门店!$J:$J,"VIVO体验店")</f>
        <v>0</v>
      </c>
      <c r="AA1800" s="99">
        <f>COUNTIFS(通讯通路门店!$S:$S,$G1800,通讯通路门店!$J:$J,"OPPO体验店")</f>
        <v>0</v>
      </c>
      <c r="AB1800" s="99">
        <f>COUNTIFS(通讯通路门店!$S:$S,$G1800,通讯通路门店!$J:$J,"华为授权体验店")+COUNTIFS(通讯通路门店!$S:$S,$G1800,通讯通路门店!$J:$J,"华为堡垒店")</f>
        <v>0</v>
      </c>
      <c r="AC1800" s="99">
        <f>COUNTIFS(通讯通路门店!$S:$S,$G1800,通讯通路门店!$J:$J,"小米体验店")</f>
        <v>0</v>
      </c>
      <c r="AD1800" s="99">
        <f>COUNTIFS(通讯通路门店!$S:$S,$G1800,通讯通路门店!$J:$J,"苹果体验店")</f>
        <v>0</v>
      </c>
      <c r="AE1800" s="99">
        <f>COUNTIFS(通讯通路门店!$S:$S,$G1800,通讯通路门店!$J:$J,"其他品牌专卖店")</f>
        <v>0</v>
      </c>
      <c r="AF1800" s="99">
        <f>SUMIFS(通讯通路门店!$BI:$BI,通讯通路门店!$S:$S,$G1800)</f>
        <v>0</v>
      </c>
      <c r="AG1800" s="99">
        <f>SUMIFS(通讯通路门店!$BH:$BH,通讯通路门店!$S:$S,$G1800)</f>
        <v>0</v>
      </c>
      <c r="AH1800" s="99">
        <f t="shared" si="141"/>
        <v>0</v>
      </c>
      <c r="AI1800" s="99">
        <f>SUMIFS(通讯通路门店!$BB:$BB,通讯通路门店!$S:$S,$G1800)</f>
        <v>0</v>
      </c>
      <c r="AJ1800" s="99">
        <f>SUMIFS(通讯通路门店!$BE:$BE,通讯通路门店!$S:$S,$G1800)</f>
        <v>0</v>
      </c>
      <c r="AK1800" s="99">
        <f>SUMIFS(通讯通路门店!$BG:$BG,通讯通路门店!$S:$S,$G1800)</f>
        <v>0</v>
      </c>
      <c r="AL1800" s="99">
        <f>SUMIFS(通讯通路门店!$BC:$BC,通讯通路门店!$S:$S,$G1800)</f>
        <v>0</v>
      </c>
      <c r="AM1800" s="99">
        <f>SUMIFS(通讯通路门店!$BD:$BD,通讯通路门店!$S:$S,$G1800)</f>
        <v>0</v>
      </c>
      <c r="AN1800" s="99">
        <f>SUMIFS(通讯通路门店!$BF:$BF,通讯通路门店!$S:$S,$G1800)</f>
        <v>0</v>
      </c>
      <c r="AO1800" s="99">
        <f t="shared" si="142"/>
        <v>0</v>
      </c>
      <c r="AP1800" s="99">
        <f>SUMIFS(通讯通路门店!$K:$K,通讯通路门店!$S:$S,$G1800)</f>
        <v>0</v>
      </c>
      <c r="AQ1800" s="83"/>
      <c r="AR1800" s="99">
        <f>SUMIFS(通讯通路门店!$T:$T,通讯通路门店!$S:$S,$G1800)</f>
        <v>0</v>
      </c>
      <c r="AS1800" s="99">
        <f>SUMIFS(通讯通路门店!$U:$U,通讯通路门店!$S:$S,$G1800)</f>
        <v>0</v>
      </c>
      <c r="AT1800" s="99">
        <f>SUMIFS(通讯通路门店!$V:$V,通讯通路门店!$S:$S,$G1800)</f>
        <v>0</v>
      </c>
      <c r="AU1800" s="99">
        <f>SUMIFS(通讯通路门店!$W:$W,通讯通路门店!$S:$S,$G1800)</f>
        <v>0</v>
      </c>
      <c r="AV1800" s="99">
        <f>SUMIFS(通讯通路门店!$Z:$Z,通讯通路门店!$S:$S,$G1800)</f>
        <v>0</v>
      </c>
      <c r="AW1800" s="99">
        <f>SUMIFS(通讯通路门店!$AB:$AB,通讯通路门店!$S:$S,$G1800)</f>
        <v>0</v>
      </c>
      <c r="AX1800" s="99">
        <f>SUMIFS(通讯通路门店!$X:$X,通讯通路门店!$S:$S,$G1800)</f>
        <v>0</v>
      </c>
      <c r="AY1800" s="99">
        <f>SUMIFS(通讯通路门店!$Y:$Y,通讯通路门店!$S:$S,$G1800)</f>
        <v>0</v>
      </c>
      <c r="AZ1800" s="99">
        <f>SUMIFS(通讯通路门店!$AA:$AA,通讯通路门店!$S:$S,$G1800)</f>
        <v>0</v>
      </c>
      <c r="BA1800" s="99">
        <f t="shared" si="143"/>
        <v>0</v>
      </c>
      <c r="BB1800" s="99">
        <f t="shared" si="144"/>
        <v>0</v>
      </c>
      <c r="BC1800" s="99">
        <f>SUMIFS(通讯通路门店!$W:$W,通讯通路门店!$S:$S,$G1800,通讯通路门店!$J:$J,"荣耀体验店")+SUMIFS(通讯通路门店!$W:$W,通讯通路门店!$S:$S,$G1800,通讯通路门店!$J:$J,"荣耀授权专卖店")</f>
        <v>0</v>
      </c>
      <c r="BD1800" s="99">
        <f>SUMIFS(通讯通路门店!$Z:$Z,通讯通路门店!$S:$S,$G1800,通讯通路门店!$J:$J,"VIVO体验店")</f>
        <v>0</v>
      </c>
      <c r="BE1800" s="99">
        <f>SUMIFS(通讯通路门店!$AB:$AB,通讯通路门店!$S:$S,$G1800,通讯通路门店!$J:$J,"OPPO体验店")</f>
        <v>0</v>
      </c>
      <c r="BF1800" s="99">
        <f>SUMIFS(通讯通路门店!$X:$X,通讯通路门店!$S:$S,$G1800,通讯通路门店!$J:$J,"华为授权体验店")+SUMIFS(通讯通路门店!$AA:$AA,通讯通路门店!$S:$S,$G1800,通讯通路门店!$J:$J,"华为堡垒店")</f>
        <v>0</v>
      </c>
      <c r="BG1800" s="99">
        <f>SUMIFS(通讯通路门店!$Y:$Y,通讯通路门店!$S:$S,$G1800,通讯通路门店!$J:$J,"小米体验店")</f>
        <v>0</v>
      </c>
      <c r="BH1800" s="99">
        <f>SUMIFS(通讯通路门店!$AA:$AA,通讯通路门店!$S:$S,$G1800,通讯通路门店!$J:$J,"苹果体验店")</f>
        <v>0</v>
      </c>
      <c r="BI1800" s="99">
        <f>SUMIFS(通讯通路门店!$K:$K,通讯通路门店!$S:$S,$G1800,通讯通路门店!$J:$J,"其他品牌专卖店")</f>
        <v>0</v>
      </c>
      <c r="BJ1800" s="99">
        <f>SUMIFS(通讯通路门店!$AC:$AC,通讯通路门店!$S:$S,$G1800)</f>
        <v>0</v>
      </c>
      <c r="BK1800" s="99">
        <f>SUMIFS(通讯通路门店!$AD:$AD,通讯通路门店!$S:$S,$G1800)</f>
        <v>0</v>
      </c>
      <c r="BL1800" s="99">
        <f>SUMIFS(通讯通路门店!$AE:$AE,通讯通路门店!$S:$S,$G1800)</f>
        <v>0</v>
      </c>
      <c r="BM1800" s="99">
        <f>SUMIFS(通讯通路门店!$AF:$AF,通讯通路门店!$S:$S,$G1800)</f>
        <v>0</v>
      </c>
      <c r="BN1800" s="99">
        <f>SUMIFS(通讯通路门店!$AG:$AG,通讯通路门店!$S:$S,$G1800)</f>
        <v>0</v>
      </c>
      <c r="BO1800" s="99">
        <f>SUMIFS(通讯通路门店!$AH:$AH,通讯通路门店!$S:$S,$G1800)</f>
        <v>0</v>
      </c>
      <c r="BP1800" s="99">
        <f>SUMIFS(通讯通路门店!$AI:$AI,通讯通路门店!$S:$S,$G1800)</f>
        <v>0</v>
      </c>
      <c r="BQ1800" s="83"/>
    </row>
    <row r="1801" spans="1:69">
      <c r="A1801" s="99" t="str">
        <f>IFERROR(_xlfn.XLOOKUP($G1801,通讯通路门店!$S$4:$S$993931,通讯通路门店!$A$4:$A$993931,0,0),"")</f>
        <v>海南省</v>
      </c>
      <c r="B1801" s="99" t="str">
        <f>IFERROR(_xlfn.XLOOKUP($G1801,通讯通路门店!$S$4:$S$993931,通讯通路门店!$B$4:$B$993931,0,0),"")</f>
        <v>东方市</v>
      </c>
      <c r="C1801" s="99" t="str">
        <f>IFERROR(_xlfn.XLOOKUP($G1801,通讯通路门店!$S$4:$S$993931,通讯通路门店!$C$4:$C$993931,0,0),"")</f>
        <v>东方市</v>
      </c>
      <c r="D1801" s="99" t="str">
        <f>IFERROR(_xlfn.XLOOKUP($G1801,通讯通路门店!$S$4:$S$993931,通讯通路门店!$D$4:$D$993931,0,0),"")</f>
        <v>八所镇</v>
      </c>
      <c r="E1801" s="83"/>
      <c r="F1801" s="83"/>
      <c r="G1801" s="101"/>
      <c r="H1801" s="102">
        <f>IFERROR(_xlfn.XLOOKUP($G1801,通讯通路门店!$S$4:$S$993931,通讯通路门店!$R$4:$R$993931,0,0),"")</f>
        <v>0</v>
      </c>
      <c r="I1801" s="83"/>
      <c r="J1801" s="83"/>
      <c r="K1801" s="83"/>
      <c r="L1801" s="83"/>
      <c r="M1801" s="83"/>
      <c r="N1801" s="83"/>
      <c r="O1801" s="83"/>
      <c r="P1801" s="83"/>
      <c r="Q1801" s="83"/>
      <c r="R1801" s="83"/>
      <c r="S1801" s="83"/>
      <c r="T1801" s="83"/>
      <c r="U1801" s="99">
        <f>COUNTIF(通讯通路门店!$S:$S,$G1801)</f>
        <v>0</v>
      </c>
      <c r="V1801" s="99">
        <f>COUNTIFS(通讯通路门店!$S:$S,$G1801,通讯通路门店!$J:$J,"综合卖场")</f>
        <v>0</v>
      </c>
      <c r="W1801" s="99">
        <f>SUMIFS(通讯通路门店!$AJ:$AJ,通讯通路门店!$S:$S,通讯客户沙盘!$G1801)</f>
        <v>0</v>
      </c>
      <c r="X1801" s="99">
        <f t="shared" si="140"/>
        <v>0</v>
      </c>
      <c r="Y1801" s="99">
        <f>COUNTIFS(通讯通路门店!$S:$S,$G1801,通讯通路门店!$J:$J,"荣耀体验店")+COUNTIFS(通讯通路门店!$S:$S,$G1801,通讯通路门店!$J:$J,"荣耀授权专卖店")</f>
        <v>0</v>
      </c>
      <c r="Z1801" s="99">
        <f>COUNTIFS(通讯通路门店!$S:$S,$G1801,通讯通路门店!$J:$J,"VIVO体验店")</f>
        <v>0</v>
      </c>
      <c r="AA1801" s="99">
        <f>COUNTIFS(通讯通路门店!$S:$S,$G1801,通讯通路门店!$J:$J,"OPPO体验店")</f>
        <v>0</v>
      </c>
      <c r="AB1801" s="99">
        <f>COUNTIFS(通讯通路门店!$S:$S,$G1801,通讯通路门店!$J:$J,"华为授权体验店")+COUNTIFS(通讯通路门店!$S:$S,$G1801,通讯通路门店!$J:$J,"华为堡垒店")</f>
        <v>0</v>
      </c>
      <c r="AC1801" s="99">
        <f>COUNTIFS(通讯通路门店!$S:$S,$G1801,通讯通路门店!$J:$J,"小米体验店")</f>
        <v>0</v>
      </c>
      <c r="AD1801" s="99">
        <f>COUNTIFS(通讯通路门店!$S:$S,$G1801,通讯通路门店!$J:$J,"苹果体验店")</f>
        <v>0</v>
      </c>
      <c r="AE1801" s="99">
        <f>COUNTIFS(通讯通路门店!$S:$S,$G1801,通讯通路门店!$J:$J,"其他品牌专卖店")</f>
        <v>0</v>
      </c>
      <c r="AF1801" s="99">
        <f>SUMIFS(通讯通路门店!$BI:$BI,通讯通路门店!$S:$S,$G1801)</f>
        <v>0</v>
      </c>
      <c r="AG1801" s="99">
        <f>SUMIFS(通讯通路门店!$BH:$BH,通讯通路门店!$S:$S,$G1801)</f>
        <v>0</v>
      </c>
      <c r="AH1801" s="99">
        <f t="shared" si="141"/>
        <v>0</v>
      </c>
      <c r="AI1801" s="99">
        <f>SUMIFS(通讯通路门店!$BB:$BB,通讯通路门店!$S:$S,$G1801)</f>
        <v>0</v>
      </c>
      <c r="AJ1801" s="99">
        <f>SUMIFS(通讯通路门店!$BE:$BE,通讯通路门店!$S:$S,$G1801)</f>
        <v>0</v>
      </c>
      <c r="AK1801" s="99">
        <f>SUMIFS(通讯通路门店!$BG:$BG,通讯通路门店!$S:$S,$G1801)</f>
        <v>0</v>
      </c>
      <c r="AL1801" s="99">
        <f>SUMIFS(通讯通路门店!$BC:$BC,通讯通路门店!$S:$S,$G1801)</f>
        <v>0</v>
      </c>
      <c r="AM1801" s="99">
        <f>SUMIFS(通讯通路门店!$BD:$BD,通讯通路门店!$S:$S,$G1801)</f>
        <v>0</v>
      </c>
      <c r="AN1801" s="99">
        <f>SUMIFS(通讯通路门店!$BF:$BF,通讯通路门店!$S:$S,$G1801)</f>
        <v>0</v>
      </c>
      <c r="AO1801" s="99">
        <f t="shared" si="142"/>
        <v>0</v>
      </c>
      <c r="AP1801" s="99">
        <f>SUMIFS(通讯通路门店!$K:$K,通讯通路门店!$S:$S,$G1801)</f>
        <v>0</v>
      </c>
      <c r="AQ1801" s="83"/>
      <c r="AR1801" s="99">
        <f>SUMIFS(通讯通路门店!$T:$T,通讯通路门店!$S:$S,$G1801)</f>
        <v>0</v>
      </c>
      <c r="AS1801" s="99">
        <f>SUMIFS(通讯通路门店!$U:$U,通讯通路门店!$S:$S,$G1801)</f>
        <v>0</v>
      </c>
      <c r="AT1801" s="99">
        <f>SUMIFS(通讯通路门店!$V:$V,通讯通路门店!$S:$S,$G1801)</f>
        <v>0</v>
      </c>
      <c r="AU1801" s="99">
        <f>SUMIFS(通讯通路门店!$W:$W,通讯通路门店!$S:$S,$G1801)</f>
        <v>0</v>
      </c>
      <c r="AV1801" s="99">
        <f>SUMIFS(通讯通路门店!$Z:$Z,通讯通路门店!$S:$S,$G1801)</f>
        <v>0</v>
      </c>
      <c r="AW1801" s="99">
        <f>SUMIFS(通讯通路门店!$AB:$AB,通讯通路门店!$S:$S,$G1801)</f>
        <v>0</v>
      </c>
      <c r="AX1801" s="99">
        <f>SUMIFS(通讯通路门店!$X:$X,通讯通路门店!$S:$S,$G1801)</f>
        <v>0</v>
      </c>
      <c r="AY1801" s="99">
        <f>SUMIFS(通讯通路门店!$Y:$Y,通讯通路门店!$S:$S,$G1801)</f>
        <v>0</v>
      </c>
      <c r="AZ1801" s="99">
        <f>SUMIFS(通讯通路门店!$AA:$AA,通讯通路门店!$S:$S,$G1801)</f>
        <v>0</v>
      </c>
      <c r="BA1801" s="99">
        <f t="shared" si="143"/>
        <v>0</v>
      </c>
      <c r="BB1801" s="99">
        <f t="shared" si="144"/>
        <v>0</v>
      </c>
      <c r="BC1801" s="99">
        <f>SUMIFS(通讯通路门店!$W:$W,通讯通路门店!$S:$S,$G1801,通讯通路门店!$J:$J,"荣耀体验店")+SUMIFS(通讯通路门店!$W:$W,通讯通路门店!$S:$S,$G1801,通讯通路门店!$J:$J,"荣耀授权专卖店")</f>
        <v>0</v>
      </c>
      <c r="BD1801" s="99">
        <f>SUMIFS(通讯通路门店!$Z:$Z,通讯通路门店!$S:$S,$G1801,通讯通路门店!$J:$J,"VIVO体验店")</f>
        <v>0</v>
      </c>
      <c r="BE1801" s="99">
        <f>SUMIFS(通讯通路门店!$AB:$AB,通讯通路门店!$S:$S,$G1801,通讯通路门店!$J:$J,"OPPO体验店")</f>
        <v>0</v>
      </c>
      <c r="BF1801" s="99">
        <f>SUMIFS(通讯通路门店!$X:$X,通讯通路门店!$S:$S,$G1801,通讯通路门店!$J:$J,"华为授权体验店")+SUMIFS(通讯通路门店!$AA:$AA,通讯通路门店!$S:$S,$G1801,通讯通路门店!$J:$J,"华为堡垒店")</f>
        <v>0</v>
      </c>
      <c r="BG1801" s="99">
        <f>SUMIFS(通讯通路门店!$Y:$Y,通讯通路门店!$S:$S,$G1801,通讯通路门店!$J:$J,"小米体验店")</f>
        <v>0</v>
      </c>
      <c r="BH1801" s="99">
        <f>SUMIFS(通讯通路门店!$AA:$AA,通讯通路门店!$S:$S,$G1801,通讯通路门店!$J:$J,"苹果体验店")</f>
        <v>0</v>
      </c>
      <c r="BI1801" s="99">
        <f>SUMIFS(通讯通路门店!$K:$K,通讯通路门店!$S:$S,$G1801,通讯通路门店!$J:$J,"其他品牌专卖店")</f>
        <v>0</v>
      </c>
      <c r="BJ1801" s="99">
        <f>SUMIFS(通讯通路门店!$AC:$AC,通讯通路门店!$S:$S,$G1801)</f>
        <v>0</v>
      </c>
      <c r="BK1801" s="99">
        <f>SUMIFS(通讯通路门店!$AD:$AD,通讯通路门店!$S:$S,$G1801)</f>
        <v>0</v>
      </c>
      <c r="BL1801" s="99">
        <f>SUMIFS(通讯通路门店!$AE:$AE,通讯通路门店!$S:$S,$G1801)</f>
        <v>0</v>
      </c>
      <c r="BM1801" s="99">
        <f>SUMIFS(通讯通路门店!$AF:$AF,通讯通路门店!$S:$S,$G1801)</f>
        <v>0</v>
      </c>
      <c r="BN1801" s="99">
        <f>SUMIFS(通讯通路门店!$AG:$AG,通讯通路门店!$S:$S,$G1801)</f>
        <v>0</v>
      </c>
      <c r="BO1801" s="99">
        <f>SUMIFS(通讯通路门店!$AH:$AH,通讯通路门店!$S:$S,$G1801)</f>
        <v>0</v>
      </c>
      <c r="BP1801" s="99">
        <f>SUMIFS(通讯通路门店!$AI:$AI,通讯通路门店!$S:$S,$G1801)</f>
        <v>0</v>
      </c>
      <c r="BQ1801" s="83"/>
    </row>
    <row r="1802" spans="1:69">
      <c r="A1802" s="99" t="str">
        <f>IFERROR(_xlfn.XLOOKUP($G1802,通讯通路门店!$S$4:$S$993931,通讯通路门店!$A$4:$A$993931,0,0),"")</f>
        <v>海南省</v>
      </c>
      <c r="B1802" s="99" t="str">
        <f>IFERROR(_xlfn.XLOOKUP($G1802,通讯通路门店!$S$4:$S$993931,通讯通路门店!$B$4:$B$993931,0,0),"")</f>
        <v>东方市</v>
      </c>
      <c r="C1802" s="99" t="str">
        <f>IFERROR(_xlfn.XLOOKUP($G1802,通讯通路门店!$S$4:$S$993931,通讯通路门店!$C$4:$C$993931,0,0),"")</f>
        <v>东方市</v>
      </c>
      <c r="D1802" s="99" t="str">
        <f>IFERROR(_xlfn.XLOOKUP($G1802,通讯通路门店!$S$4:$S$993931,通讯通路门店!$D$4:$D$993931,0,0),"")</f>
        <v>八所镇</v>
      </c>
      <c r="E1802" s="83"/>
      <c r="F1802" s="83"/>
      <c r="G1802" s="101"/>
      <c r="H1802" s="102">
        <f>IFERROR(_xlfn.XLOOKUP($G1802,通讯通路门店!$S$4:$S$993931,通讯通路门店!$R$4:$R$993931,0,0),"")</f>
        <v>0</v>
      </c>
      <c r="I1802" s="83"/>
      <c r="J1802" s="83"/>
      <c r="K1802" s="83"/>
      <c r="L1802" s="83"/>
      <c r="M1802" s="83"/>
      <c r="N1802" s="83"/>
      <c r="O1802" s="83"/>
      <c r="P1802" s="83"/>
      <c r="Q1802" s="83"/>
      <c r="R1802" s="83"/>
      <c r="S1802" s="83"/>
      <c r="T1802" s="83"/>
      <c r="U1802" s="99">
        <f>COUNTIF(通讯通路门店!$S:$S,$G1802)</f>
        <v>0</v>
      </c>
      <c r="V1802" s="99">
        <f>COUNTIFS(通讯通路门店!$S:$S,$G1802,通讯通路门店!$J:$J,"综合卖场")</f>
        <v>0</v>
      </c>
      <c r="W1802" s="99">
        <f>SUMIFS(通讯通路门店!$AJ:$AJ,通讯通路门店!$S:$S,通讯客户沙盘!$G1802)</f>
        <v>0</v>
      </c>
      <c r="X1802" s="99">
        <f t="shared" si="140"/>
        <v>0</v>
      </c>
      <c r="Y1802" s="99">
        <f>COUNTIFS(通讯通路门店!$S:$S,$G1802,通讯通路门店!$J:$J,"荣耀体验店")+COUNTIFS(通讯通路门店!$S:$S,$G1802,通讯通路门店!$J:$J,"荣耀授权专卖店")</f>
        <v>0</v>
      </c>
      <c r="Z1802" s="99">
        <f>COUNTIFS(通讯通路门店!$S:$S,$G1802,通讯通路门店!$J:$J,"VIVO体验店")</f>
        <v>0</v>
      </c>
      <c r="AA1802" s="99">
        <f>COUNTIFS(通讯通路门店!$S:$S,$G1802,通讯通路门店!$J:$J,"OPPO体验店")</f>
        <v>0</v>
      </c>
      <c r="AB1802" s="99">
        <f>COUNTIFS(通讯通路门店!$S:$S,$G1802,通讯通路门店!$J:$J,"华为授权体验店")+COUNTIFS(通讯通路门店!$S:$S,$G1802,通讯通路门店!$J:$J,"华为堡垒店")</f>
        <v>0</v>
      </c>
      <c r="AC1802" s="99">
        <f>COUNTIFS(通讯通路门店!$S:$S,$G1802,通讯通路门店!$J:$J,"小米体验店")</f>
        <v>0</v>
      </c>
      <c r="AD1802" s="99">
        <f>COUNTIFS(通讯通路门店!$S:$S,$G1802,通讯通路门店!$J:$J,"苹果体验店")</f>
        <v>0</v>
      </c>
      <c r="AE1802" s="99">
        <f>COUNTIFS(通讯通路门店!$S:$S,$G1802,通讯通路门店!$J:$J,"其他品牌专卖店")</f>
        <v>0</v>
      </c>
      <c r="AF1802" s="99">
        <f>SUMIFS(通讯通路门店!$BI:$BI,通讯通路门店!$S:$S,$G1802)</f>
        <v>0</v>
      </c>
      <c r="AG1802" s="99">
        <f>SUMIFS(通讯通路门店!$BH:$BH,通讯通路门店!$S:$S,$G1802)</f>
        <v>0</v>
      </c>
      <c r="AH1802" s="99">
        <f t="shared" si="141"/>
        <v>0</v>
      </c>
      <c r="AI1802" s="99">
        <f>SUMIFS(通讯通路门店!$BB:$BB,通讯通路门店!$S:$S,$G1802)</f>
        <v>0</v>
      </c>
      <c r="AJ1802" s="99">
        <f>SUMIFS(通讯通路门店!$BE:$BE,通讯通路门店!$S:$S,$G1802)</f>
        <v>0</v>
      </c>
      <c r="AK1802" s="99">
        <f>SUMIFS(通讯通路门店!$BG:$BG,通讯通路门店!$S:$S,$G1802)</f>
        <v>0</v>
      </c>
      <c r="AL1802" s="99">
        <f>SUMIFS(通讯通路门店!$BC:$BC,通讯通路门店!$S:$S,$G1802)</f>
        <v>0</v>
      </c>
      <c r="AM1802" s="99">
        <f>SUMIFS(通讯通路门店!$BD:$BD,通讯通路门店!$S:$S,$G1802)</f>
        <v>0</v>
      </c>
      <c r="AN1802" s="99">
        <f>SUMIFS(通讯通路门店!$BF:$BF,通讯通路门店!$S:$S,$G1802)</f>
        <v>0</v>
      </c>
      <c r="AO1802" s="99">
        <f t="shared" si="142"/>
        <v>0</v>
      </c>
      <c r="AP1802" s="99">
        <f>SUMIFS(通讯通路门店!$K:$K,通讯通路门店!$S:$S,$G1802)</f>
        <v>0</v>
      </c>
      <c r="AQ1802" s="83"/>
      <c r="AR1802" s="99">
        <f>SUMIFS(通讯通路门店!$T:$T,通讯通路门店!$S:$S,$G1802)</f>
        <v>0</v>
      </c>
      <c r="AS1802" s="99">
        <f>SUMIFS(通讯通路门店!$U:$U,通讯通路门店!$S:$S,$G1802)</f>
        <v>0</v>
      </c>
      <c r="AT1802" s="99">
        <f>SUMIFS(通讯通路门店!$V:$V,通讯通路门店!$S:$S,$G1802)</f>
        <v>0</v>
      </c>
      <c r="AU1802" s="99">
        <f>SUMIFS(通讯通路门店!$W:$W,通讯通路门店!$S:$S,$G1802)</f>
        <v>0</v>
      </c>
      <c r="AV1802" s="99">
        <f>SUMIFS(通讯通路门店!$Z:$Z,通讯通路门店!$S:$S,$G1802)</f>
        <v>0</v>
      </c>
      <c r="AW1802" s="99">
        <f>SUMIFS(通讯通路门店!$AB:$AB,通讯通路门店!$S:$S,$G1802)</f>
        <v>0</v>
      </c>
      <c r="AX1802" s="99">
        <f>SUMIFS(通讯通路门店!$X:$X,通讯通路门店!$S:$S,$G1802)</f>
        <v>0</v>
      </c>
      <c r="AY1802" s="99">
        <f>SUMIFS(通讯通路门店!$Y:$Y,通讯通路门店!$S:$S,$G1802)</f>
        <v>0</v>
      </c>
      <c r="AZ1802" s="99">
        <f>SUMIFS(通讯通路门店!$AA:$AA,通讯通路门店!$S:$S,$G1802)</f>
        <v>0</v>
      </c>
      <c r="BA1802" s="99">
        <f t="shared" si="143"/>
        <v>0</v>
      </c>
      <c r="BB1802" s="99">
        <f t="shared" si="144"/>
        <v>0</v>
      </c>
      <c r="BC1802" s="99">
        <f>SUMIFS(通讯通路门店!$W:$W,通讯通路门店!$S:$S,$G1802,通讯通路门店!$J:$J,"荣耀体验店")+SUMIFS(通讯通路门店!$W:$W,通讯通路门店!$S:$S,$G1802,通讯通路门店!$J:$J,"荣耀授权专卖店")</f>
        <v>0</v>
      </c>
      <c r="BD1802" s="99">
        <f>SUMIFS(通讯通路门店!$Z:$Z,通讯通路门店!$S:$S,$G1802,通讯通路门店!$J:$J,"VIVO体验店")</f>
        <v>0</v>
      </c>
      <c r="BE1802" s="99">
        <f>SUMIFS(通讯通路门店!$AB:$AB,通讯通路门店!$S:$S,$G1802,通讯通路门店!$J:$J,"OPPO体验店")</f>
        <v>0</v>
      </c>
      <c r="BF1802" s="99">
        <f>SUMIFS(通讯通路门店!$X:$X,通讯通路门店!$S:$S,$G1802,通讯通路门店!$J:$J,"华为授权体验店")+SUMIFS(通讯通路门店!$AA:$AA,通讯通路门店!$S:$S,$G1802,通讯通路门店!$J:$J,"华为堡垒店")</f>
        <v>0</v>
      </c>
      <c r="BG1802" s="99">
        <f>SUMIFS(通讯通路门店!$Y:$Y,通讯通路门店!$S:$S,$G1802,通讯通路门店!$J:$J,"小米体验店")</f>
        <v>0</v>
      </c>
      <c r="BH1802" s="99">
        <f>SUMIFS(通讯通路门店!$AA:$AA,通讯通路门店!$S:$S,$G1802,通讯通路门店!$J:$J,"苹果体验店")</f>
        <v>0</v>
      </c>
      <c r="BI1802" s="99">
        <f>SUMIFS(通讯通路门店!$K:$K,通讯通路门店!$S:$S,$G1802,通讯通路门店!$J:$J,"其他品牌专卖店")</f>
        <v>0</v>
      </c>
      <c r="BJ1802" s="99">
        <f>SUMIFS(通讯通路门店!$AC:$AC,通讯通路门店!$S:$S,$G1802)</f>
        <v>0</v>
      </c>
      <c r="BK1802" s="99">
        <f>SUMIFS(通讯通路门店!$AD:$AD,通讯通路门店!$S:$S,$G1802)</f>
        <v>0</v>
      </c>
      <c r="BL1802" s="99">
        <f>SUMIFS(通讯通路门店!$AE:$AE,通讯通路门店!$S:$S,$G1802)</f>
        <v>0</v>
      </c>
      <c r="BM1802" s="99">
        <f>SUMIFS(通讯通路门店!$AF:$AF,通讯通路门店!$S:$S,$G1802)</f>
        <v>0</v>
      </c>
      <c r="BN1802" s="99">
        <f>SUMIFS(通讯通路门店!$AG:$AG,通讯通路门店!$S:$S,$G1802)</f>
        <v>0</v>
      </c>
      <c r="BO1802" s="99">
        <f>SUMIFS(通讯通路门店!$AH:$AH,通讯通路门店!$S:$S,$G1802)</f>
        <v>0</v>
      </c>
      <c r="BP1802" s="99">
        <f>SUMIFS(通讯通路门店!$AI:$AI,通讯通路门店!$S:$S,$G1802)</f>
        <v>0</v>
      </c>
      <c r="BQ1802" s="83"/>
    </row>
    <row r="1803" spans="1:69">
      <c r="A1803" s="99" t="str">
        <f>IFERROR(_xlfn.XLOOKUP($G1803,通讯通路门店!$S$4:$S$993931,通讯通路门店!$A$4:$A$993931,0,0),"")</f>
        <v>海南省</v>
      </c>
      <c r="B1803" s="99" t="str">
        <f>IFERROR(_xlfn.XLOOKUP($G1803,通讯通路门店!$S$4:$S$993931,通讯通路门店!$B$4:$B$993931,0,0),"")</f>
        <v>东方市</v>
      </c>
      <c r="C1803" s="99" t="str">
        <f>IFERROR(_xlfn.XLOOKUP($G1803,通讯通路门店!$S$4:$S$993931,通讯通路门店!$C$4:$C$993931,0,0),"")</f>
        <v>东方市</v>
      </c>
      <c r="D1803" s="99" t="str">
        <f>IFERROR(_xlfn.XLOOKUP($G1803,通讯通路门店!$S$4:$S$993931,通讯通路门店!$D$4:$D$993931,0,0),"")</f>
        <v>八所镇</v>
      </c>
      <c r="E1803" s="83"/>
      <c r="F1803" s="83"/>
      <c r="G1803" s="101"/>
      <c r="H1803" s="102">
        <f>IFERROR(_xlfn.XLOOKUP($G1803,通讯通路门店!$S$4:$S$993931,通讯通路门店!$R$4:$R$993931,0,0),"")</f>
        <v>0</v>
      </c>
      <c r="I1803" s="83"/>
      <c r="J1803" s="83"/>
      <c r="K1803" s="83"/>
      <c r="L1803" s="83"/>
      <c r="M1803" s="83"/>
      <c r="N1803" s="83"/>
      <c r="O1803" s="83"/>
      <c r="P1803" s="83"/>
      <c r="Q1803" s="83"/>
      <c r="R1803" s="83"/>
      <c r="S1803" s="83"/>
      <c r="T1803" s="83"/>
      <c r="U1803" s="99">
        <f>COUNTIF(通讯通路门店!$S:$S,$G1803)</f>
        <v>0</v>
      </c>
      <c r="V1803" s="99">
        <f>COUNTIFS(通讯通路门店!$S:$S,$G1803,通讯通路门店!$J:$J,"综合卖场")</f>
        <v>0</v>
      </c>
      <c r="W1803" s="99">
        <f>SUMIFS(通讯通路门店!$AJ:$AJ,通讯通路门店!$S:$S,通讯客户沙盘!$G1803)</f>
        <v>0</v>
      </c>
      <c r="X1803" s="99">
        <f t="shared" si="140"/>
        <v>0</v>
      </c>
      <c r="Y1803" s="99">
        <f>COUNTIFS(通讯通路门店!$S:$S,$G1803,通讯通路门店!$J:$J,"荣耀体验店")+COUNTIFS(通讯通路门店!$S:$S,$G1803,通讯通路门店!$J:$J,"荣耀授权专卖店")</f>
        <v>0</v>
      </c>
      <c r="Z1803" s="99">
        <f>COUNTIFS(通讯通路门店!$S:$S,$G1803,通讯通路门店!$J:$J,"VIVO体验店")</f>
        <v>0</v>
      </c>
      <c r="AA1803" s="99">
        <f>COUNTIFS(通讯通路门店!$S:$S,$G1803,通讯通路门店!$J:$J,"OPPO体验店")</f>
        <v>0</v>
      </c>
      <c r="AB1803" s="99">
        <f>COUNTIFS(通讯通路门店!$S:$S,$G1803,通讯通路门店!$J:$J,"华为授权体验店")+COUNTIFS(通讯通路门店!$S:$S,$G1803,通讯通路门店!$J:$J,"华为堡垒店")</f>
        <v>0</v>
      </c>
      <c r="AC1803" s="99">
        <f>COUNTIFS(通讯通路门店!$S:$S,$G1803,通讯通路门店!$J:$J,"小米体验店")</f>
        <v>0</v>
      </c>
      <c r="AD1803" s="99">
        <f>COUNTIFS(通讯通路门店!$S:$S,$G1803,通讯通路门店!$J:$J,"苹果体验店")</f>
        <v>0</v>
      </c>
      <c r="AE1803" s="99">
        <f>COUNTIFS(通讯通路门店!$S:$S,$G1803,通讯通路门店!$J:$J,"其他品牌专卖店")</f>
        <v>0</v>
      </c>
      <c r="AF1803" s="99">
        <f>SUMIFS(通讯通路门店!$BI:$BI,通讯通路门店!$S:$S,$G1803)</f>
        <v>0</v>
      </c>
      <c r="AG1803" s="99">
        <f>SUMIFS(通讯通路门店!$BH:$BH,通讯通路门店!$S:$S,$G1803)</f>
        <v>0</v>
      </c>
      <c r="AH1803" s="99">
        <f t="shared" si="141"/>
        <v>0</v>
      </c>
      <c r="AI1803" s="99">
        <f>SUMIFS(通讯通路门店!$BB:$BB,通讯通路门店!$S:$S,$G1803)</f>
        <v>0</v>
      </c>
      <c r="AJ1803" s="99">
        <f>SUMIFS(通讯通路门店!$BE:$BE,通讯通路门店!$S:$S,$G1803)</f>
        <v>0</v>
      </c>
      <c r="AK1803" s="99">
        <f>SUMIFS(通讯通路门店!$BG:$BG,通讯通路门店!$S:$S,$G1803)</f>
        <v>0</v>
      </c>
      <c r="AL1803" s="99">
        <f>SUMIFS(通讯通路门店!$BC:$BC,通讯通路门店!$S:$S,$G1803)</f>
        <v>0</v>
      </c>
      <c r="AM1803" s="99">
        <f>SUMIFS(通讯通路门店!$BD:$BD,通讯通路门店!$S:$S,$G1803)</f>
        <v>0</v>
      </c>
      <c r="AN1803" s="99">
        <f>SUMIFS(通讯通路门店!$BF:$BF,通讯通路门店!$S:$S,$G1803)</f>
        <v>0</v>
      </c>
      <c r="AO1803" s="99">
        <f t="shared" si="142"/>
        <v>0</v>
      </c>
      <c r="AP1803" s="99">
        <f>SUMIFS(通讯通路门店!$K:$K,通讯通路门店!$S:$S,$G1803)</f>
        <v>0</v>
      </c>
      <c r="AQ1803" s="83"/>
      <c r="AR1803" s="99">
        <f>SUMIFS(通讯通路门店!$T:$T,通讯通路门店!$S:$S,$G1803)</f>
        <v>0</v>
      </c>
      <c r="AS1803" s="99">
        <f>SUMIFS(通讯通路门店!$U:$U,通讯通路门店!$S:$S,$G1803)</f>
        <v>0</v>
      </c>
      <c r="AT1803" s="99">
        <f>SUMIFS(通讯通路门店!$V:$V,通讯通路门店!$S:$S,$G1803)</f>
        <v>0</v>
      </c>
      <c r="AU1803" s="99">
        <f>SUMIFS(通讯通路门店!$W:$W,通讯通路门店!$S:$S,$G1803)</f>
        <v>0</v>
      </c>
      <c r="AV1803" s="99">
        <f>SUMIFS(通讯通路门店!$Z:$Z,通讯通路门店!$S:$S,$G1803)</f>
        <v>0</v>
      </c>
      <c r="AW1803" s="99">
        <f>SUMIFS(通讯通路门店!$AB:$AB,通讯通路门店!$S:$S,$G1803)</f>
        <v>0</v>
      </c>
      <c r="AX1803" s="99">
        <f>SUMIFS(通讯通路门店!$X:$X,通讯通路门店!$S:$S,$G1803)</f>
        <v>0</v>
      </c>
      <c r="AY1803" s="99">
        <f>SUMIFS(通讯通路门店!$Y:$Y,通讯通路门店!$S:$S,$G1803)</f>
        <v>0</v>
      </c>
      <c r="AZ1803" s="99">
        <f>SUMIFS(通讯通路门店!$AA:$AA,通讯通路门店!$S:$S,$G1803)</f>
        <v>0</v>
      </c>
      <c r="BA1803" s="99">
        <f t="shared" si="143"/>
        <v>0</v>
      </c>
      <c r="BB1803" s="99">
        <f t="shared" si="144"/>
        <v>0</v>
      </c>
      <c r="BC1803" s="99">
        <f>SUMIFS(通讯通路门店!$W:$W,通讯通路门店!$S:$S,$G1803,通讯通路门店!$J:$J,"荣耀体验店")+SUMIFS(通讯通路门店!$W:$W,通讯通路门店!$S:$S,$G1803,通讯通路门店!$J:$J,"荣耀授权专卖店")</f>
        <v>0</v>
      </c>
      <c r="BD1803" s="99">
        <f>SUMIFS(通讯通路门店!$Z:$Z,通讯通路门店!$S:$S,$G1803,通讯通路门店!$J:$J,"VIVO体验店")</f>
        <v>0</v>
      </c>
      <c r="BE1803" s="99">
        <f>SUMIFS(通讯通路门店!$AB:$AB,通讯通路门店!$S:$S,$G1803,通讯通路门店!$J:$J,"OPPO体验店")</f>
        <v>0</v>
      </c>
      <c r="BF1803" s="99">
        <f>SUMIFS(通讯通路门店!$X:$X,通讯通路门店!$S:$S,$G1803,通讯通路门店!$J:$J,"华为授权体验店")+SUMIFS(通讯通路门店!$AA:$AA,通讯通路门店!$S:$S,$G1803,通讯通路门店!$J:$J,"华为堡垒店")</f>
        <v>0</v>
      </c>
      <c r="BG1803" s="99">
        <f>SUMIFS(通讯通路门店!$Y:$Y,通讯通路门店!$S:$S,$G1803,通讯通路门店!$J:$J,"小米体验店")</f>
        <v>0</v>
      </c>
      <c r="BH1803" s="99">
        <f>SUMIFS(通讯通路门店!$AA:$AA,通讯通路门店!$S:$S,$G1803,通讯通路门店!$J:$J,"苹果体验店")</f>
        <v>0</v>
      </c>
      <c r="BI1803" s="99">
        <f>SUMIFS(通讯通路门店!$K:$K,通讯通路门店!$S:$S,$G1803,通讯通路门店!$J:$J,"其他品牌专卖店")</f>
        <v>0</v>
      </c>
      <c r="BJ1803" s="99">
        <f>SUMIFS(通讯通路门店!$AC:$AC,通讯通路门店!$S:$S,$G1803)</f>
        <v>0</v>
      </c>
      <c r="BK1803" s="99">
        <f>SUMIFS(通讯通路门店!$AD:$AD,通讯通路门店!$S:$S,$G1803)</f>
        <v>0</v>
      </c>
      <c r="BL1803" s="99">
        <f>SUMIFS(通讯通路门店!$AE:$AE,通讯通路门店!$S:$S,$G1803)</f>
        <v>0</v>
      </c>
      <c r="BM1803" s="99">
        <f>SUMIFS(通讯通路门店!$AF:$AF,通讯通路门店!$S:$S,$G1803)</f>
        <v>0</v>
      </c>
      <c r="BN1803" s="99">
        <f>SUMIFS(通讯通路门店!$AG:$AG,通讯通路门店!$S:$S,$G1803)</f>
        <v>0</v>
      </c>
      <c r="BO1803" s="99">
        <f>SUMIFS(通讯通路门店!$AH:$AH,通讯通路门店!$S:$S,$G1803)</f>
        <v>0</v>
      </c>
      <c r="BP1803" s="99">
        <f>SUMIFS(通讯通路门店!$AI:$AI,通讯通路门店!$S:$S,$G1803)</f>
        <v>0</v>
      </c>
      <c r="BQ1803" s="83"/>
    </row>
    <row r="1804" spans="1:69">
      <c r="A1804" s="99" t="str">
        <f>IFERROR(_xlfn.XLOOKUP($G1804,通讯通路门店!$S$4:$S$993931,通讯通路门店!$A$4:$A$993931,0,0),"")</f>
        <v>海南省</v>
      </c>
      <c r="B1804" s="99" t="str">
        <f>IFERROR(_xlfn.XLOOKUP($G1804,通讯通路门店!$S$4:$S$993931,通讯通路门店!$B$4:$B$993931,0,0),"")</f>
        <v>东方市</v>
      </c>
      <c r="C1804" s="99" t="str">
        <f>IFERROR(_xlfn.XLOOKUP($G1804,通讯通路门店!$S$4:$S$993931,通讯通路门店!$C$4:$C$993931,0,0),"")</f>
        <v>东方市</v>
      </c>
      <c r="D1804" s="99" t="str">
        <f>IFERROR(_xlfn.XLOOKUP($G1804,通讯通路门店!$S$4:$S$993931,通讯通路门店!$D$4:$D$993931,0,0),"")</f>
        <v>八所镇</v>
      </c>
      <c r="E1804" s="83"/>
      <c r="F1804" s="83"/>
      <c r="G1804" s="101"/>
      <c r="H1804" s="102">
        <f>IFERROR(_xlfn.XLOOKUP($G1804,通讯通路门店!$S$4:$S$993931,通讯通路门店!$R$4:$R$993931,0,0),"")</f>
        <v>0</v>
      </c>
      <c r="I1804" s="83"/>
      <c r="J1804" s="83"/>
      <c r="K1804" s="83"/>
      <c r="L1804" s="83"/>
      <c r="M1804" s="83"/>
      <c r="N1804" s="83"/>
      <c r="O1804" s="83"/>
      <c r="P1804" s="83"/>
      <c r="Q1804" s="83"/>
      <c r="R1804" s="83"/>
      <c r="S1804" s="83"/>
      <c r="T1804" s="83"/>
      <c r="U1804" s="99">
        <f>COUNTIF(通讯通路门店!$S:$S,$G1804)</f>
        <v>0</v>
      </c>
      <c r="V1804" s="99">
        <f>COUNTIFS(通讯通路门店!$S:$S,$G1804,通讯通路门店!$J:$J,"综合卖场")</f>
        <v>0</v>
      </c>
      <c r="W1804" s="99">
        <f>SUMIFS(通讯通路门店!$AJ:$AJ,通讯通路门店!$S:$S,通讯客户沙盘!$G1804)</f>
        <v>0</v>
      </c>
      <c r="X1804" s="99">
        <f t="shared" si="140"/>
        <v>0</v>
      </c>
      <c r="Y1804" s="99">
        <f>COUNTIFS(通讯通路门店!$S:$S,$G1804,通讯通路门店!$J:$J,"荣耀体验店")+COUNTIFS(通讯通路门店!$S:$S,$G1804,通讯通路门店!$J:$J,"荣耀授权专卖店")</f>
        <v>0</v>
      </c>
      <c r="Z1804" s="99">
        <f>COUNTIFS(通讯通路门店!$S:$S,$G1804,通讯通路门店!$J:$J,"VIVO体验店")</f>
        <v>0</v>
      </c>
      <c r="AA1804" s="99">
        <f>COUNTIFS(通讯通路门店!$S:$S,$G1804,通讯通路门店!$J:$J,"OPPO体验店")</f>
        <v>0</v>
      </c>
      <c r="AB1804" s="99">
        <f>COUNTIFS(通讯通路门店!$S:$S,$G1804,通讯通路门店!$J:$J,"华为授权体验店")+COUNTIFS(通讯通路门店!$S:$S,$G1804,通讯通路门店!$J:$J,"华为堡垒店")</f>
        <v>0</v>
      </c>
      <c r="AC1804" s="99">
        <f>COUNTIFS(通讯通路门店!$S:$S,$G1804,通讯通路门店!$J:$J,"小米体验店")</f>
        <v>0</v>
      </c>
      <c r="AD1804" s="99">
        <f>COUNTIFS(通讯通路门店!$S:$S,$G1804,通讯通路门店!$J:$J,"苹果体验店")</f>
        <v>0</v>
      </c>
      <c r="AE1804" s="99">
        <f>COUNTIFS(通讯通路门店!$S:$S,$G1804,通讯通路门店!$J:$J,"其他品牌专卖店")</f>
        <v>0</v>
      </c>
      <c r="AF1804" s="99">
        <f>SUMIFS(通讯通路门店!$BI:$BI,通讯通路门店!$S:$S,$G1804)</f>
        <v>0</v>
      </c>
      <c r="AG1804" s="99">
        <f>SUMIFS(通讯通路门店!$BH:$BH,通讯通路门店!$S:$S,$G1804)</f>
        <v>0</v>
      </c>
      <c r="AH1804" s="99">
        <f t="shared" si="141"/>
        <v>0</v>
      </c>
      <c r="AI1804" s="99">
        <f>SUMIFS(通讯通路门店!$BB:$BB,通讯通路门店!$S:$S,$G1804)</f>
        <v>0</v>
      </c>
      <c r="AJ1804" s="99">
        <f>SUMIFS(通讯通路门店!$BE:$BE,通讯通路门店!$S:$S,$G1804)</f>
        <v>0</v>
      </c>
      <c r="AK1804" s="99">
        <f>SUMIFS(通讯通路门店!$BG:$BG,通讯通路门店!$S:$S,$G1804)</f>
        <v>0</v>
      </c>
      <c r="AL1804" s="99">
        <f>SUMIFS(通讯通路门店!$BC:$BC,通讯通路门店!$S:$S,$G1804)</f>
        <v>0</v>
      </c>
      <c r="AM1804" s="99">
        <f>SUMIFS(通讯通路门店!$BD:$BD,通讯通路门店!$S:$S,$G1804)</f>
        <v>0</v>
      </c>
      <c r="AN1804" s="99">
        <f>SUMIFS(通讯通路门店!$BF:$BF,通讯通路门店!$S:$S,$G1804)</f>
        <v>0</v>
      </c>
      <c r="AO1804" s="99">
        <f t="shared" si="142"/>
        <v>0</v>
      </c>
      <c r="AP1804" s="99">
        <f>SUMIFS(通讯通路门店!$K:$K,通讯通路门店!$S:$S,$G1804)</f>
        <v>0</v>
      </c>
      <c r="AQ1804" s="83"/>
      <c r="AR1804" s="99">
        <f>SUMIFS(通讯通路门店!$T:$T,通讯通路门店!$S:$S,$G1804)</f>
        <v>0</v>
      </c>
      <c r="AS1804" s="99">
        <f>SUMIFS(通讯通路门店!$U:$U,通讯通路门店!$S:$S,$G1804)</f>
        <v>0</v>
      </c>
      <c r="AT1804" s="99">
        <f>SUMIFS(通讯通路门店!$V:$V,通讯通路门店!$S:$S,$G1804)</f>
        <v>0</v>
      </c>
      <c r="AU1804" s="99">
        <f>SUMIFS(通讯通路门店!$W:$W,通讯通路门店!$S:$S,$G1804)</f>
        <v>0</v>
      </c>
      <c r="AV1804" s="99">
        <f>SUMIFS(通讯通路门店!$Z:$Z,通讯通路门店!$S:$S,$G1804)</f>
        <v>0</v>
      </c>
      <c r="AW1804" s="99">
        <f>SUMIFS(通讯通路门店!$AB:$AB,通讯通路门店!$S:$S,$G1804)</f>
        <v>0</v>
      </c>
      <c r="AX1804" s="99">
        <f>SUMIFS(通讯通路门店!$X:$X,通讯通路门店!$S:$S,$G1804)</f>
        <v>0</v>
      </c>
      <c r="AY1804" s="99">
        <f>SUMIFS(通讯通路门店!$Y:$Y,通讯通路门店!$S:$S,$G1804)</f>
        <v>0</v>
      </c>
      <c r="AZ1804" s="99">
        <f>SUMIFS(通讯通路门店!$AA:$AA,通讯通路门店!$S:$S,$G1804)</f>
        <v>0</v>
      </c>
      <c r="BA1804" s="99">
        <f t="shared" si="143"/>
        <v>0</v>
      </c>
      <c r="BB1804" s="99">
        <f t="shared" si="144"/>
        <v>0</v>
      </c>
      <c r="BC1804" s="99">
        <f>SUMIFS(通讯通路门店!$W:$W,通讯通路门店!$S:$S,$G1804,通讯通路门店!$J:$J,"荣耀体验店")+SUMIFS(通讯通路门店!$W:$W,通讯通路门店!$S:$S,$G1804,通讯通路门店!$J:$J,"荣耀授权专卖店")</f>
        <v>0</v>
      </c>
      <c r="BD1804" s="99">
        <f>SUMIFS(通讯通路门店!$Z:$Z,通讯通路门店!$S:$S,$G1804,通讯通路门店!$J:$J,"VIVO体验店")</f>
        <v>0</v>
      </c>
      <c r="BE1804" s="99">
        <f>SUMIFS(通讯通路门店!$AB:$AB,通讯通路门店!$S:$S,$G1804,通讯通路门店!$J:$J,"OPPO体验店")</f>
        <v>0</v>
      </c>
      <c r="BF1804" s="99">
        <f>SUMIFS(通讯通路门店!$X:$X,通讯通路门店!$S:$S,$G1804,通讯通路门店!$J:$J,"华为授权体验店")+SUMIFS(通讯通路门店!$AA:$AA,通讯通路门店!$S:$S,$G1804,通讯通路门店!$J:$J,"华为堡垒店")</f>
        <v>0</v>
      </c>
      <c r="BG1804" s="99">
        <f>SUMIFS(通讯通路门店!$Y:$Y,通讯通路门店!$S:$S,$G1804,通讯通路门店!$J:$J,"小米体验店")</f>
        <v>0</v>
      </c>
      <c r="BH1804" s="99">
        <f>SUMIFS(通讯通路门店!$AA:$AA,通讯通路门店!$S:$S,$G1804,通讯通路门店!$J:$J,"苹果体验店")</f>
        <v>0</v>
      </c>
      <c r="BI1804" s="99">
        <f>SUMIFS(通讯通路门店!$K:$K,通讯通路门店!$S:$S,$G1804,通讯通路门店!$J:$J,"其他品牌专卖店")</f>
        <v>0</v>
      </c>
      <c r="BJ1804" s="99">
        <f>SUMIFS(通讯通路门店!$AC:$AC,通讯通路门店!$S:$S,$G1804)</f>
        <v>0</v>
      </c>
      <c r="BK1804" s="99">
        <f>SUMIFS(通讯通路门店!$AD:$AD,通讯通路门店!$S:$S,$G1804)</f>
        <v>0</v>
      </c>
      <c r="BL1804" s="99">
        <f>SUMIFS(通讯通路门店!$AE:$AE,通讯通路门店!$S:$S,$G1804)</f>
        <v>0</v>
      </c>
      <c r="BM1804" s="99">
        <f>SUMIFS(通讯通路门店!$AF:$AF,通讯通路门店!$S:$S,$G1804)</f>
        <v>0</v>
      </c>
      <c r="BN1804" s="99">
        <f>SUMIFS(通讯通路门店!$AG:$AG,通讯通路门店!$S:$S,$G1804)</f>
        <v>0</v>
      </c>
      <c r="BO1804" s="99">
        <f>SUMIFS(通讯通路门店!$AH:$AH,通讯通路门店!$S:$S,$G1804)</f>
        <v>0</v>
      </c>
      <c r="BP1804" s="99">
        <f>SUMIFS(通讯通路门店!$AI:$AI,通讯通路门店!$S:$S,$G1804)</f>
        <v>0</v>
      </c>
      <c r="BQ1804" s="83"/>
    </row>
    <row r="1805" spans="1:69">
      <c r="A1805" s="99" t="str">
        <f>IFERROR(_xlfn.XLOOKUP($G1805,通讯通路门店!$S$4:$S$993931,通讯通路门店!$A$4:$A$993931,0,0),"")</f>
        <v>海南省</v>
      </c>
      <c r="B1805" s="99" t="str">
        <f>IFERROR(_xlfn.XLOOKUP($G1805,通讯通路门店!$S$4:$S$993931,通讯通路门店!$B$4:$B$993931,0,0),"")</f>
        <v>东方市</v>
      </c>
      <c r="C1805" s="99" t="str">
        <f>IFERROR(_xlfn.XLOOKUP($G1805,通讯通路门店!$S$4:$S$993931,通讯通路门店!$C$4:$C$993931,0,0),"")</f>
        <v>东方市</v>
      </c>
      <c r="D1805" s="99" t="str">
        <f>IFERROR(_xlfn.XLOOKUP($G1805,通讯通路门店!$S$4:$S$993931,通讯通路门店!$D$4:$D$993931,0,0),"")</f>
        <v>八所镇</v>
      </c>
      <c r="E1805" s="83"/>
      <c r="F1805" s="83"/>
      <c r="G1805" s="101"/>
      <c r="H1805" s="102">
        <f>IFERROR(_xlfn.XLOOKUP($G1805,通讯通路门店!$S$4:$S$993931,通讯通路门店!$R$4:$R$993931,0,0),"")</f>
        <v>0</v>
      </c>
      <c r="I1805" s="83"/>
      <c r="J1805" s="83"/>
      <c r="K1805" s="83"/>
      <c r="L1805" s="83"/>
      <c r="M1805" s="83"/>
      <c r="N1805" s="83"/>
      <c r="O1805" s="83"/>
      <c r="P1805" s="83"/>
      <c r="Q1805" s="83"/>
      <c r="R1805" s="83"/>
      <c r="S1805" s="83"/>
      <c r="T1805" s="83"/>
      <c r="U1805" s="99">
        <f>COUNTIF(通讯通路门店!$S:$S,$G1805)</f>
        <v>0</v>
      </c>
      <c r="V1805" s="99">
        <f>COUNTIFS(通讯通路门店!$S:$S,$G1805,通讯通路门店!$J:$J,"综合卖场")</f>
        <v>0</v>
      </c>
      <c r="W1805" s="99">
        <f>SUMIFS(通讯通路门店!$AJ:$AJ,通讯通路门店!$S:$S,通讯客户沙盘!$G1805)</f>
        <v>0</v>
      </c>
      <c r="X1805" s="99">
        <f t="shared" si="140"/>
        <v>0</v>
      </c>
      <c r="Y1805" s="99">
        <f>COUNTIFS(通讯通路门店!$S:$S,$G1805,通讯通路门店!$J:$J,"荣耀体验店")+COUNTIFS(通讯通路门店!$S:$S,$G1805,通讯通路门店!$J:$J,"荣耀授权专卖店")</f>
        <v>0</v>
      </c>
      <c r="Z1805" s="99">
        <f>COUNTIFS(通讯通路门店!$S:$S,$G1805,通讯通路门店!$J:$J,"VIVO体验店")</f>
        <v>0</v>
      </c>
      <c r="AA1805" s="99">
        <f>COUNTIFS(通讯通路门店!$S:$S,$G1805,通讯通路门店!$J:$J,"OPPO体验店")</f>
        <v>0</v>
      </c>
      <c r="AB1805" s="99">
        <f>COUNTIFS(通讯通路门店!$S:$S,$G1805,通讯通路门店!$J:$J,"华为授权体验店")+COUNTIFS(通讯通路门店!$S:$S,$G1805,通讯通路门店!$J:$J,"华为堡垒店")</f>
        <v>0</v>
      </c>
      <c r="AC1805" s="99">
        <f>COUNTIFS(通讯通路门店!$S:$S,$G1805,通讯通路门店!$J:$J,"小米体验店")</f>
        <v>0</v>
      </c>
      <c r="AD1805" s="99">
        <f>COUNTIFS(通讯通路门店!$S:$S,$G1805,通讯通路门店!$J:$J,"苹果体验店")</f>
        <v>0</v>
      </c>
      <c r="AE1805" s="99">
        <f>COUNTIFS(通讯通路门店!$S:$S,$G1805,通讯通路门店!$J:$J,"其他品牌专卖店")</f>
        <v>0</v>
      </c>
      <c r="AF1805" s="99">
        <f>SUMIFS(通讯通路门店!$BI:$BI,通讯通路门店!$S:$S,$G1805)</f>
        <v>0</v>
      </c>
      <c r="AG1805" s="99">
        <f>SUMIFS(通讯通路门店!$BH:$BH,通讯通路门店!$S:$S,$G1805)</f>
        <v>0</v>
      </c>
      <c r="AH1805" s="99">
        <f t="shared" si="141"/>
        <v>0</v>
      </c>
      <c r="AI1805" s="99">
        <f>SUMIFS(通讯通路门店!$BB:$BB,通讯通路门店!$S:$S,$G1805)</f>
        <v>0</v>
      </c>
      <c r="AJ1805" s="99">
        <f>SUMIFS(通讯通路门店!$BE:$BE,通讯通路门店!$S:$S,$G1805)</f>
        <v>0</v>
      </c>
      <c r="AK1805" s="99">
        <f>SUMIFS(通讯通路门店!$BG:$BG,通讯通路门店!$S:$S,$G1805)</f>
        <v>0</v>
      </c>
      <c r="AL1805" s="99">
        <f>SUMIFS(通讯通路门店!$BC:$BC,通讯通路门店!$S:$S,$G1805)</f>
        <v>0</v>
      </c>
      <c r="AM1805" s="99">
        <f>SUMIFS(通讯通路门店!$BD:$BD,通讯通路门店!$S:$S,$G1805)</f>
        <v>0</v>
      </c>
      <c r="AN1805" s="99">
        <f>SUMIFS(通讯通路门店!$BF:$BF,通讯通路门店!$S:$S,$G1805)</f>
        <v>0</v>
      </c>
      <c r="AO1805" s="99">
        <f t="shared" si="142"/>
        <v>0</v>
      </c>
      <c r="AP1805" s="99">
        <f>SUMIFS(通讯通路门店!$K:$K,通讯通路门店!$S:$S,$G1805)</f>
        <v>0</v>
      </c>
      <c r="AQ1805" s="83"/>
      <c r="AR1805" s="99">
        <f>SUMIFS(通讯通路门店!$T:$T,通讯通路门店!$S:$S,$G1805)</f>
        <v>0</v>
      </c>
      <c r="AS1805" s="99">
        <f>SUMIFS(通讯通路门店!$U:$U,通讯通路门店!$S:$S,$G1805)</f>
        <v>0</v>
      </c>
      <c r="AT1805" s="99">
        <f>SUMIFS(通讯通路门店!$V:$V,通讯通路门店!$S:$S,$G1805)</f>
        <v>0</v>
      </c>
      <c r="AU1805" s="99">
        <f>SUMIFS(通讯通路门店!$W:$W,通讯通路门店!$S:$S,$G1805)</f>
        <v>0</v>
      </c>
      <c r="AV1805" s="99">
        <f>SUMIFS(通讯通路门店!$Z:$Z,通讯通路门店!$S:$S,$G1805)</f>
        <v>0</v>
      </c>
      <c r="AW1805" s="99">
        <f>SUMIFS(通讯通路门店!$AB:$AB,通讯通路门店!$S:$S,$G1805)</f>
        <v>0</v>
      </c>
      <c r="AX1805" s="99">
        <f>SUMIFS(通讯通路门店!$X:$X,通讯通路门店!$S:$S,$G1805)</f>
        <v>0</v>
      </c>
      <c r="AY1805" s="99">
        <f>SUMIFS(通讯通路门店!$Y:$Y,通讯通路门店!$S:$S,$G1805)</f>
        <v>0</v>
      </c>
      <c r="AZ1805" s="99">
        <f>SUMIFS(通讯通路门店!$AA:$AA,通讯通路门店!$S:$S,$G1805)</f>
        <v>0</v>
      </c>
      <c r="BA1805" s="99">
        <f t="shared" si="143"/>
        <v>0</v>
      </c>
      <c r="BB1805" s="99">
        <f t="shared" si="144"/>
        <v>0</v>
      </c>
      <c r="BC1805" s="99">
        <f>SUMIFS(通讯通路门店!$W:$W,通讯通路门店!$S:$S,$G1805,通讯通路门店!$J:$J,"荣耀体验店")+SUMIFS(通讯通路门店!$W:$W,通讯通路门店!$S:$S,$G1805,通讯通路门店!$J:$J,"荣耀授权专卖店")</f>
        <v>0</v>
      </c>
      <c r="BD1805" s="99">
        <f>SUMIFS(通讯通路门店!$Z:$Z,通讯通路门店!$S:$S,$G1805,通讯通路门店!$J:$J,"VIVO体验店")</f>
        <v>0</v>
      </c>
      <c r="BE1805" s="99">
        <f>SUMIFS(通讯通路门店!$AB:$AB,通讯通路门店!$S:$S,$G1805,通讯通路门店!$J:$J,"OPPO体验店")</f>
        <v>0</v>
      </c>
      <c r="BF1805" s="99">
        <f>SUMIFS(通讯通路门店!$X:$X,通讯通路门店!$S:$S,$G1805,通讯通路门店!$J:$J,"华为授权体验店")+SUMIFS(通讯通路门店!$AA:$AA,通讯通路门店!$S:$S,$G1805,通讯通路门店!$J:$J,"华为堡垒店")</f>
        <v>0</v>
      </c>
      <c r="BG1805" s="99">
        <f>SUMIFS(通讯通路门店!$Y:$Y,通讯通路门店!$S:$S,$G1805,通讯通路门店!$J:$J,"小米体验店")</f>
        <v>0</v>
      </c>
      <c r="BH1805" s="99">
        <f>SUMIFS(通讯通路门店!$AA:$AA,通讯通路门店!$S:$S,$G1805,通讯通路门店!$J:$J,"苹果体验店")</f>
        <v>0</v>
      </c>
      <c r="BI1805" s="99">
        <f>SUMIFS(通讯通路门店!$K:$K,通讯通路门店!$S:$S,$G1805,通讯通路门店!$J:$J,"其他品牌专卖店")</f>
        <v>0</v>
      </c>
      <c r="BJ1805" s="99">
        <f>SUMIFS(通讯通路门店!$AC:$AC,通讯通路门店!$S:$S,$G1805)</f>
        <v>0</v>
      </c>
      <c r="BK1805" s="99">
        <f>SUMIFS(通讯通路门店!$AD:$AD,通讯通路门店!$S:$S,$G1805)</f>
        <v>0</v>
      </c>
      <c r="BL1805" s="99">
        <f>SUMIFS(通讯通路门店!$AE:$AE,通讯通路门店!$S:$S,$G1805)</f>
        <v>0</v>
      </c>
      <c r="BM1805" s="99">
        <f>SUMIFS(通讯通路门店!$AF:$AF,通讯通路门店!$S:$S,$G1805)</f>
        <v>0</v>
      </c>
      <c r="BN1805" s="99">
        <f>SUMIFS(通讯通路门店!$AG:$AG,通讯通路门店!$S:$S,$G1805)</f>
        <v>0</v>
      </c>
      <c r="BO1805" s="99">
        <f>SUMIFS(通讯通路门店!$AH:$AH,通讯通路门店!$S:$S,$G1805)</f>
        <v>0</v>
      </c>
      <c r="BP1805" s="99">
        <f>SUMIFS(通讯通路门店!$AI:$AI,通讯通路门店!$S:$S,$G1805)</f>
        <v>0</v>
      </c>
      <c r="BQ1805" s="83"/>
    </row>
    <row r="1806" spans="1:69">
      <c r="A1806" s="99" t="str">
        <f>IFERROR(_xlfn.XLOOKUP($G1806,通讯通路门店!$S$4:$S$993931,通讯通路门店!$A$4:$A$993931,0,0),"")</f>
        <v>海南省</v>
      </c>
      <c r="B1806" s="99" t="str">
        <f>IFERROR(_xlfn.XLOOKUP($G1806,通讯通路门店!$S$4:$S$993931,通讯通路门店!$B$4:$B$993931,0,0),"")</f>
        <v>东方市</v>
      </c>
      <c r="C1806" s="99" t="str">
        <f>IFERROR(_xlfn.XLOOKUP($G1806,通讯通路门店!$S$4:$S$993931,通讯通路门店!$C$4:$C$993931,0,0),"")</f>
        <v>东方市</v>
      </c>
      <c r="D1806" s="99" t="str">
        <f>IFERROR(_xlfn.XLOOKUP($G1806,通讯通路门店!$S$4:$S$993931,通讯通路门店!$D$4:$D$993931,0,0),"")</f>
        <v>八所镇</v>
      </c>
      <c r="E1806" s="83"/>
      <c r="F1806" s="83"/>
      <c r="G1806" s="101"/>
      <c r="H1806" s="102">
        <f>IFERROR(_xlfn.XLOOKUP($G1806,通讯通路门店!$S$4:$S$993931,通讯通路门店!$R$4:$R$993931,0,0),"")</f>
        <v>0</v>
      </c>
      <c r="I1806" s="83"/>
      <c r="J1806" s="83"/>
      <c r="K1806" s="83"/>
      <c r="L1806" s="83"/>
      <c r="M1806" s="83"/>
      <c r="N1806" s="83"/>
      <c r="O1806" s="83"/>
      <c r="P1806" s="83"/>
      <c r="Q1806" s="83"/>
      <c r="R1806" s="83"/>
      <c r="S1806" s="83"/>
      <c r="T1806" s="83"/>
      <c r="U1806" s="99">
        <f>COUNTIF(通讯通路门店!$S:$S,$G1806)</f>
        <v>0</v>
      </c>
      <c r="V1806" s="99">
        <f>COUNTIFS(通讯通路门店!$S:$S,$G1806,通讯通路门店!$J:$J,"综合卖场")</f>
        <v>0</v>
      </c>
      <c r="W1806" s="99">
        <f>SUMIFS(通讯通路门店!$AJ:$AJ,通讯通路门店!$S:$S,通讯客户沙盘!$G1806)</f>
        <v>0</v>
      </c>
      <c r="X1806" s="99">
        <f t="shared" si="140"/>
        <v>0</v>
      </c>
      <c r="Y1806" s="99">
        <f>COUNTIFS(通讯通路门店!$S:$S,$G1806,通讯通路门店!$J:$J,"荣耀体验店")+COUNTIFS(通讯通路门店!$S:$S,$G1806,通讯通路门店!$J:$J,"荣耀授权专卖店")</f>
        <v>0</v>
      </c>
      <c r="Z1806" s="99">
        <f>COUNTIFS(通讯通路门店!$S:$S,$G1806,通讯通路门店!$J:$J,"VIVO体验店")</f>
        <v>0</v>
      </c>
      <c r="AA1806" s="99">
        <f>COUNTIFS(通讯通路门店!$S:$S,$G1806,通讯通路门店!$J:$J,"OPPO体验店")</f>
        <v>0</v>
      </c>
      <c r="AB1806" s="99">
        <f>COUNTIFS(通讯通路门店!$S:$S,$G1806,通讯通路门店!$J:$J,"华为授权体验店")+COUNTIFS(通讯通路门店!$S:$S,$G1806,通讯通路门店!$J:$J,"华为堡垒店")</f>
        <v>0</v>
      </c>
      <c r="AC1806" s="99">
        <f>COUNTIFS(通讯通路门店!$S:$S,$G1806,通讯通路门店!$J:$J,"小米体验店")</f>
        <v>0</v>
      </c>
      <c r="AD1806" s="99">
        <f>COUNTIFS(通讯通路门店!$S:$S,$G1806,通讯通路门店!$J:$J,"苹果体验店")</f>
        <v>0</v>
      </c>
      <c r="AE1806" s="99">
        <f>COUNTIFS(通讯通路门店!$S:$S,$G1806,通讯通路门店!$J:$J,"其他品牌专卖店")</f>
        <v>0</v>
      </c>
      <c r="AF1806" s="99">
        <f>SUMIFS(通讯通路门店!$BI:$BI,通讯通路门店!$S:$S,$G1806)</f>
        <v>0</v>
      </c>
      <c r="AG1806" s="99">
        <f>SUMIFS(通讯通路门店!$BH:$BH,通讯通路门店!$S:$S,$G1806)</f>
        <v>0</v>
      </c>
      <c r="AH1806" s="99">
        <f t="shared" si="141"/>
        <v>0</v>
      </c>
      <c r="AI1806" s="99">
        <f>SUMIFS(通讯通路门店!$BB:$BB,通讯通路门店!$S:$S,$G1806)</f>
        <v>0</v>
      </c>
      <c r="AJ1806" s="99">
        <f>SUMIFS(通讯通路门店!$BE:$BE,通讯通路门店!$S:$S,$G1806)</f>
        <v>0</v>
      </c>
      <c r="AK1806" s="99">
        <f>SUMIFS(通讯通路门店!$BG:$BG,通讯通路门店!$S:$S,$G1806)</f>
        <v>0</v>
      </c>
      <c r="AL1806" s="99">
        <f>SUMIFS(通讯通路门店!$BC:$BC,通讯通路门店!$S:$S,$G1806)</f>
        <v>0</v>
      </c>
      <c r="AM1806" s="99">
        <f>SUMIFS(通讯通路门店!$BD:$BD,通讯通路门店!$S:$S,$G1806)</f>
        <v>0</v>
      </c>
      <c r="AN1806" s="99">
        <f>SUMIFS(通讯通路门店!$BF:$BF,通讯通路门店!$S:$S,$G1806)</f>
        <v>0</v>
      </c>
      <c r="AO1806" s="99">
        <f t="shared" si="142"/>
        <v>0</v>
      </c>
      <c r="AP1806" s="99">
        <f>SUMIFS(通讯通路门店!$K:$K,通讯通路门店!$S:$S,$G1806)</f>
        <v>0</v>
      </c>
      <c r="AQ1806" s="83"/>
      <c r="AR1806" s="99">
        <f>SUMIFS(通讯通路门店!$T:$T,通讯通路门店!$S:$S,$G1806)</f>
        <v>0</v>
      </c>
      <c r="AS1806" s="99">
        <f>SUMIFS(通讯通路门店!$U:$U,通讯通路门店!$S:$S,$G1806)</f>
        <v>0</v>
      </c>
      <c r="AT1806" s="99">
        <f>SUMIFS(通讯通路门店!$V:$V,通讯通路门店!$S:$S,$G1806)</f>
        <v>0</v>
      </c>
      <c r="AU1806" s="99">
        <f>SUMIFS(通讯通路门店!$W:$W,通讯通路门店!$S:$S,$G1806)</f>
        <v>0</v>
      </c>
      <c r="AV1806" s="99">
        <f>SUMIFS(通讯通路门店!$Z:$Z,通讯通路门店!$S:$S,$G1806)</f>
        <v>0</v>
      </c>
      <c r="AW1806" s="99">
        <f>SUMIFS(通讯通路门店!$AB:$AB,通讯通路门店!$S:$S,$G1806)</f>
        <v>0</v>
      </c>
      <c r="AX1806" s="99">
        <f>SUMIFS(通讯通路门店!$X:$X,通讯通路门店!$S:$S,$G1806)</f>
        <v>0</v>
      </c>
      <c r="AY1806" s="99">
        <f>SUMIFS(通讯通路门店!$Y:$Y,通讯通路门店!$S:$S,$G1806)</f>
        <v>0</v>
      </c>
      <c r="AZ1806" s="99">
        <f>SUMIFS(通讯通路门店!$AA:$AA,通讯通路门店!$S:$S,$G1806)</f>
        <v>0</v>
      </c>
      <c r="BA1806" s="99">
        <f t="shared" si="143"/>
        <v>0</v>
      </c>
      <c r="BB1806" s="99">
        <f t="shared" si="144"/>
        <v>0</v>
      </c>
      <c r="BC1806" s="99">
        <f>SUMIFS(通讯通路门店!$W:$W,通讯通路门店!$S:$S,$G1806,通讯通路门店!$J:$J,"荣耀体验店")+SUMIFS(通讯通路门店!$W:$W,通讯通路门店!$S:$S,$G1806,通讯通路门店!$J:$J,"荣耀授权专卖店")</f>
        <v>0</v>
      </c>
      <c r="BD1806" s="99">
        <f>SUMIFS(通讯通路门店!$Z:$Z,通讯通路门店!$S:$S,$G1806,通讯通路门店!$J:$J,"VIVO体验店")</f>
        <v>0</v>
      </c>
      <c r="BE1806" s="99">
        <f>SUMIFS(通讯通路门店!$AB:$AB,通讯通路门店!$S:$S,$G1806,通讯通路门店!$J:$J,"OPPO体验店")</f>
        <v>0</v>
      </c>
      <c r="BF1806" s="99">
        <f>SUMIFS(通讯通路门店!$X:$X,通讯通路门店!$S:$S,$G1806,通讯通路门店!$J:$J,"华为授权体验店")+SUMIFS(通讯通路门店!$AA:$AA,通讯通路门店!$S:$S,$G1806,通讯通路门店!$J:$J,"华为堡垒店")</f>
        <v>0</v>
      </c>
      <c r="BG1806" s="99">
        <f>SUMIFS(通讯通路门店!$Y:$Y,通讯通路门店!$S:$S,$G1806,通讯通路门店!$J:$J,"小米体验店")</f>
        <v>0</v>
      </c>
      <c r="BH1806" s="99">
        <f>SUMIFS(通讯通路门店!$AA:$AA,通讯通路门店!$S:$S,$G1806,通讯通路门店!$J:$J,"苹果体验店")</f>
        <v>0</v>
      </c>
      <c r="BI1806" s="99">
        <f>SUMIFS(通讯通路门店!$K:$K,通讯通路门店!$S:$S,$G1806,通讯通路门店!$J:$J,"其他品牌专卖店")</f>
        <v>0</v>
      </c>
      <c r="BJ1806" s="99">
        <f>SUMIFS(通讯通路门店!$AC:$AC,通讯通路门店!$S:$S,$G1806)</f>
        <v>0</v>
      </c>
      <c r="BK1806" s="99">
        <f>SUMIFS(通讯通路门店!$AD:$AD,通讯通路门店!$S:$S,$G1806)</f>
        <v>0</v>
      </c>
      <c r="BL1806" s="99">
        <f>SUMIFS(通讯通路门店!$AE:$AE,通讯通路门店!$S:$S,$G1806)</f>
        <v>0</v>
      </c>
      <c r="BM1806" s="99">
        <f>SUMIFS(通讯通路门店!$AF:$AF,通讯通路门店!$S:$S,$G1806)</f>
        <v>0</v>
      </c>
      <c r="BN1806" s="99">
        <f>SUMIFS(通讯通路门店!$AG:$AG,通讯通路门店!$S:$S,$G1806)</f>
        <v>0</v>
      </c>
      <c r="BO1806" s="99">
        <f>SUMIFS(通讯通路门店!$AH:$AH,通讯通路门店!$S:$S,$G1806)</f>
        <v>0</v>
      </c>
      <c r="BP1806" s="99">
        <f>SUMIFS(通讯通路门店!$AI:$AI,通讯通路门店!$S:$S,$G1806)</f>
        <v>0</v>
      </c>
      <c r="BQ1806" s="83"/>
    </row>
    <row r="1807" spans="1:69">
      <c r="A1807" s="99" t="str">
        <f>IFERROR(_xlfn.XLOOKUP($G1807,通讯通路门店!$S$4:$S$993931,通讯通路门店!$A$4:$A$993931,0,0),"")</f>
        <v>海南省</v>
      </c>
      <c r="B1807" s="99" t="str">
        <f>IFERROR(_xlfn.XLOOKUP($G1807,通讯通路门店!$S$4:$S$993931,通讯通路门店!$B$4:$B$993931,0,0),"")</f>
        <v>东方市</v>
      </c>
      <c r="C1807" s="99" t="str">
        <f>IFERROR(_xlfn.XLOOKUP($G1807,通讯通路门店!$S$4:$S$993931,通讯通路门店!$C$4:$C$993931,0,0),"")</f>
        <v>东方市</v>
      </c>
      <c r="D1807" s="99" t="str">
        <f>IFERROR(_xlfn.XLOOKUP($G1807,通讯通路门店!$S$4:$S$993931,通讯通路门店!$D$4:$D$993931,0,0),"")</f>
        <v>八所镇</v>
      </c>
      <c r="E1807" s="83"/>
      <c r="F1807" s="83"/>
      <c r="G1807" s="101"/>
      <c r="H1807" s="102">
        <f>IFERROR(_xlfn.XLOOKUP($G1807,通讯通路门店!$S$4:$S$993931,通讯通路门店!$R$4:$R$993931,0,0),"")</f>
        <v>0</v>
      </c>
      <c r="I1807" s="83"/>
      <c r="J1807" s="83"/>
      <c r="K1807" s="83"/>
      <c r="L1807" s="83"/>
      <c r="M1807" s="83"/>
      <c r="N1807" s="83"/>
      <c r="O1807" s="83"/>
      <c r="P1807" s="83"/>
      <c r="Q1807" s="83"/>
      <c r="R1807" s="83"/>
      <c r="S1807" s="83"/>
      <c r="T1807" s="83"/>
      <c r="U1807" s="99">
        <f>COUNTIF(通讯通路门店!$S:$S,$G1807)</f>
        <v>0</v>
      </c>
      <c r="V1807" s="99">
        <f>COUNTIFS(通讯通路门店!$S:$S,$G1807,通讯通路门店!$J:$J,"综合卖场")</f>
        <v>0</v>
      </c>
      <c r="W1807" s="99">
        <f>SUMIFS(通讯通路门店!$AJ:$AJ,通讯通路门店!$S:$S,通讯客户沙盘!$G1807)</f>
        <v>0</v>
      </c>
      <c r="X1807" s="99">
        <f t="shared" si="140"/>
        <v>0</v>
      </c>
      <c r="Y1807" s="99">
        <f>COUNTIFS(通讯通路门店!$S:$S,$G1807,通讯通路门店!$J:$J,"荣耀体验店")+COUNTIFS(通讯通路门店!$S:$S,$G1807,通讯通路门店!$J:$J,"荣耀授权专卖店")</f>
        <v>0</v>
      </c>
      <c r="Z1807" s="99">
        <f>COUNTIFS(通讯通路门店!$S:$S,$G1807,通讯通路门店!$J:$J,"VIVO体验店")</f>
        <v>0</v>
      </c>
      <c r="AA1807" s="99">
        <f>COUNTIFS(通讯通路门店!$S:$S,$G1807,通讯通路门店!$J:$J,"OPPO体验店")</f>
        <v>0</v>
      </c>
      <c r="AB1807" s="99">
        <f>COUNTIFS(通讯通路门店!$S:$S,$G1807,通讯通路门店!$J:$J,"华为授权体验店")+COUNTIFS(通讯通路门店!$S:$S,$G1807,通讯通路门店!$J:$J,"华为堡垒店")</f>
        <v>0</v>
      </c>
      <c r="AC1807" s="99">
        <f>COUNTIFS(通讯通路门店!$S:$S,$G1807,通讯通路门店!$J:$J,"小米体验店")</f>
        <v>0</v>
      </c>
      <c r="AD1807" s="99">
        <f>COUNTIFS(通讯通路门店!$S:$S,$G1807,通讯通路门店!$J:$J,"苹果体验店")</f>
        <v>0</v>
      </c>
      <c r="AE1807" s="99">
        <f>COUNTIFS(通讯通路门店!$S:$S,$G1807,通讯通路门店!$J:$J,"其他品牌专卖店")</f>
        <v>0</v>
      </c>
      <c r="AF1807" s="99">
        <f>SUMIFS(通讯通路门店!$BI:$BI,通讯通路门店!$S:$S,$G1807)</f>
        <v>0</v>
      </c>
      <c r="AG1807" s="99">
        <f>SUMIFS(通讯通路门店!$BH:$BH,通讯通路门店!$S:$S,$G1807)</f>
        <v>0</v>
      </c>
      <c r="AH1807" s="99">
        <f t="shared" si="141"/>
        <v>0</v>
      </c>
      <c r="AI1807" s="99">
        <f>SUMIFS(通讯通路门店!$BB:$BB,通讯通路门店!$S:$S,$G1807)</f>
        <v>0</v>
      </c>
      <c r="AJ1807" s="99">
        <f>SUMIFS(通讯通路门店!$BE:$BE,通讯通路门店!$S:$S,$G1807)</f>
        <v>0</v>
      </c>
      <c r="AK1807" s="99">
        <f>SUMIFS(通讯通路门店!$BG:$BG,通讯通路门店!$S:$S,$G1807)</f>
        <v>0</v>
      </c>
      <c r="AL1807" s="99">
        <f>SUMIFS(通讯通路门店!$BC:$BC,通讯通路门店!$S:$S,$G1807)</f>
        <v>0</v>
      </c>
      <c r="AM1807" s="99">
        <f>SUMIFS(通讯通路门店!$BD:$BD,通讯通路门店!$S:$S,$G1807)</f>
        <v>0</v>
      </c>
      <c r="AN1807" s="99">
        <f>SUMIFS(通讯通路门店!$BF:$BF,通讯通路门店!$S:$S,$G1807)</f>
        <v>0</v>
      </c>
      <c r="AO1807" s="99">
        <f t="shared" si="142"/>
        <v>0</v>
      </c>
      <c r="AP1807" s="99">
        <f>SUMIFS(通讯通路门店!$K:$K,通讯通路门店!$S:$S,$G1807)</f>
        <v>0</v>
      </c>
      <c r="AQ1807" s="83"/>
      <c r="AR1807" s="99">
        <f>SUMIFS(通讯通路门店!$T:$T,通讯通路门店!$S:$S,$G1807)</f>
        <v>0</v>
      </c>
      <c r="AS1807" s="99">
        <f>SUMIFS(通讯通路门店!$U:$U,通讯通路门店!$S:$S,$G1807)</f>
        <v>0</v>
      </c>
      <c r="AT1807" s="99">
        <f>SUMIFS(通讯通路门店!$V:$V,通讯通路门店!$S:$S,$G1807)</f>
        <v>0</v>
      </c>
      <c r="AU1807" s="99">
        <f>SUMIFS(通讯通路门店!$W:$W,通讯通路门店!$S:$S,$G1807)</f>
        <v>0</v>
      </c>
      <c r="AV1807" s="99">
        <f>SUMIFS(通讯通路门店!$Z:$Z,通讯通路门店!$S:$S,$G1807)</f>
        <v>0</v>
      </c>
      <c r="AW1807" s="99">
        <f>SUMIFS(通讯通路门店!$AB:$AB,通讯通路门店!$S:$S,$G1807)</f>
        <v>0</v>
      </c>
      <c r="AX1807" s="99">
        <f>SUMIFS(通讯通路门店!$X:$X,通讯通路门店!$S:$S,$G1807)</f>
        <v>0</v>
      </c>
      <c r="AY1807" s="99">
        <f>SUMIFS(通讯通路门店!$Y:$Y,通讯通路门店!$S:$S,$G1807)</f>
        <v>0</v>
      </c>
      <c r="AZ1807" s="99">
        <f>SUMIFS(通讯通路门店!$AA:$AA,通讯通路门店!$S:$S,$G1807)</f>
        <v>0</v>
      </c>
      <c r="BA1807" s="99">
        <f t="shared" si="143"/>
        <v>0</v>
      </c>
      <c r="BB1807" s="99">
        <f t="shared" si="144"/>
        <v>0</v>
      </c>
      <c r="BC1807" s="99">
        <f>SUMIFS(通讯通路门店!$W:$W,通讯通路门店!$S:$S,$G1807,通讯通路门店!$J:$J,"荣耀体验店")+SUMIFS(通讯通路门店!$W:$W,通讯通路门店!$S:$S,$G1807,通讯通路门店!$J:$J,"荣耀授权专卖店")</f>
        <v>0</v>
      </c>
      <c r="BD1807" s="99">
        <f>SUMIFS(通讯通路门店!$Z:$Z,通讯通路门店!$S:$S,$G1807,通讯通路门店!$J:$J,"VIVO体验店")</f>
        <v>0</v>
      </c>
      <c r="BE1807" s="99">
        <f>SUMIFS(通讯通路门店!$AB:$AB,通讯通路门店!$S:$S,$G1807,通讯通路门店!$J:$J,"OPPO体验店")</f>
        <v>0</v>
      </c>
      <c r="BF1807" s="99">
        <f>SUMIFS(通讯通路门店!$X:$X,通讯通路门店!$S:$S,$G1807,通讯通路门店!$J:$J,"华为授权体验店")+SUMIFS(通讯通路门店!$AA:$AA,通讯通路门店!$S:$S,$G1807,通讯通路门店!$J:$J,"华为堡垒店")</f>
        <v>0</v>
      </c>
      <c r="BG1807" s="99">
        <f>SUMIFS(通讯通路门店!$Y:$Y,通讯通路门店!$S:$S,$G1807,通讯通路门店!$J:$J,"小米体验店")</f>
        <v>0</v>
      </c>
      <c r="BH1807" s="99">
        <f>SUMIFS(通讯通路门店!$AA:$AA,通讯通路门店!$S:$S,$G1807,通讯通路门店!$J:$J,"苹果体验店")</f>
        <v>0</v>
      </c>
      <c r="BI1807" s="99">
        <f>SUMIFS(通讯通路门店!$K:$K,通讯通路门店!$S:$S,$G1807,通讯通路门店!$J:$J,"其他品牌专卖店")</f>
        <v>0</v>
      </c>
      <c r="BJ1807" s="99">
        <f>SUMIFS(通讯通路门店!$AC:$AC,通讯通路门店!$S:$S,$G1807)</f>
        <v>0</v>
      </c>
      <c r="BK1807" s="99">
        <f>SUMIFS(通讯通路门店!$AD:$AD,通讯通路门店!$S:$S,$G1807)</f>
        <v>0</v>
      </c>
      <c r="BL1807" s="99">
        <f>SUMIFS(通讯通路门店!$AE:$AE,通讯通路门店!$S:$S,$G1807)</f>
        <v>0</v>
      </c>
      <c r="BM1807" s="99">
        <f>SUMIFS(通讯通路门店!$AF:$AF,通讯通路门店!$S:$S,$G1807)</f>
        <v>0</v>
      </c>
      <c r="BN1807" s="99">
        <f>SUMIFS(通讯通路门店!$AG:$AG,通讯通路门店!$S:$S,$G1807)</f>
        <v>0</v>
      </c>
      <c r="BO1807" s="99">
        <f>SUMIFS(通讯通路门店!$AH:$AH,通讯通路门店!$S:$S,$G1807)</f>
        <v>0</v>
      </c>
      <c r="BP1807" s="99">
        <f>SUMIFS(通讯通路门店!$AI:$AI,通讯通路门店!$S:$S,$G1807)</f>
        <v>0</v>
      </c>
      <c r="BQ1807" s="83"/>
    </row>
    <row r="1808" spans="1:69">
      <c r="A1808" s="99" t="str">
        <f>IFERROR(_xlfn.XLOOKUP($G1808,通讯通路门店!$S$4:$S$993931,通讯通路门店!$A$4:$A$993931,0,0),"")</f>
        <v>海南省</v>
      </c>
      <c r="B1808" s="99" t="str">
        <f>IFERROR(_xlfn.XLOOKUP($G1808,通讯通路门店!$S$4:$S$993931,通讯通路门店!$B$4:$B$993931,0,0),"")</f>
        <v>东方市</v>
      </c>
      <c r="C1808" s="99" t="str">
        <f>IFERROR(_xlfn.XLOOKUP($G1808,通讯通路门店!$S$4:$S$993931,通讯通路门店!$C$4:$C$993931,0,0),"")</f>
        <v>东方市</v>
      </c>
      <c r="D1808" s="99" t="str">
        <f>IFERROR(_xlfn.XLOOKUP($G1808,通讯通路门店!$S$4:$S$993931,通讯通路门店!$D$4:$D$993931,0,0),"")</f>
        <v>八所镇</v>
      </c>
      <c r="E1808" s="83"/>
      <c r="F1808" s="83"/>
      <c r="G1808" s="101"/>
      <c r="H1808" s="102">
        <f>IFERROR(_xlfn.XLOOKUP($G1808,通讯通路门店!$S$4:$S$993931,通讯通路门店!$R$4:$R$993931,0,0),"")</f>
        <v>0</v>
      </c>
      <c r="I1808" s="83"/>
      <c r="J1808" s="83"/>
      <c r="K1808" s="83"/>
      <c r="L1808" s="83"/>
      <c r="M1808" s="83"/>
      <c r="N1808" s="83"/>
      <c r="O1808" s="83"/>
      <c r="P1808" s="83"/>
      <c r="Q1808" s="83"/>
      <c r="R1808" s="83"/>
      <c r="S1808" s="83"/>
      <c r="T1808" s="83"/>
      <c r="U1808" s="99">
        <f>COUNTIF(通讯通路门店!$S:$S,$G1808)</f>
        <v>0</v>
      </c>
      <c r="V1808" s="99">
        <f>COUNTIFS(通讯通路门店!$S:$S,$G1808,通讯通路门店!$J:$J,"综合卖场")</f>
        <v>0</v>
      </c>
      <c r="W1808" s="99">
        <f>SUMIFS(通讯通路门店!$AJ:$AJ,通讯通路门店!$S:$S,通讯客户沙盘!$G1808)</f>
        <v>0</v>
      </c>
      <c r="X1808" s="99">
        <f t="shared" si="140"/>
        <v>0</v>
      </c>
      <c r="Y1808" s="99">
        <f>COUNTIFS(通讯通路门店!$S:$S,$G1808,通讯通路门店!$J:$J,"荣耀体验店")+COUNTIFS(通讯通路门店!$S:$S,$G1808,通讯通路门店!$J:$J,"荣耀授权专卖店")</f>
        <v>0</v>
      </c>
      <c r="Z1808" s="99">
        <f>COUNTIFS(通讯通路门店!$S:$S,$G1808,通讯通路门店!$J:$J,"VIVO体验店")</f>
        <v>0</v>
      </c>
      <c r="AA1808" s="99">
        <f>COUNTIFS(通讯通路门店!$S:$S,$G1808,通讯通路门店!$J:$J,"OPPO体验店")</f>
        <v>0</v>
      </c>
      <c r="AB1808" s="99">
        <f>COUNTIFS(通讯通路门店!$S:$S,$G1808,通讯通路门店!$J:$J,"华为授权体验店")+COUNTIFS(通讯通路门店!$S:$S,$G1808,通讯通路门店!$J:$J,"华为堡垒店")</f>
        <v>0</v>
      </c>
      <c r="AC1808" s="99">
        <f>COUNTIFS(通讯通路门店!$S:$S,$G1808,通讯通路门店!$J:$J,"小米体验店")</f>
        <v>0</v>
      </c>
      <c r="AD1808" s="99">
        <f>COUNTIFS(通讯通路门店!$S:$S,$G1808,通讯通路门店!$J:$J,"苹果体验店")</f>
        <v>0</v>
      </c>
      <c r="AE1808" s="99">
        <f>COUNTIFS(通讯通路门店!$S:$S,$G1808,通讯通路门店!$J:$J,"其他品牌专卖店")</f>
        <v>0</v>
      </c>
      <c r="AF1808" s="99">
        <f>SUMIFS(通讯通路门店!$BI:$BI,通讯通路门店!$S:$S,$G1808)</f>
        <v>0</v>
      </c>
      <c r="AG1808" s="99">
        <f>SUMIFS(通讯通路门店!$BH:$BH,通讯通路门店!$S:$S,$G1808)</f>
        <v>0</v>
      </c>
      <c r="AH1808" s="99">
        <f t="shared" si="141"/>
        <v>0</v>
      </c>
      <c r="AI1808" s="99">
        <f>SUMIFS(通讯通路门店!$BB:$BB,通讯通路门店!$S:$S,$G1808)</f>
        <v>0</v>
      </c>
      <c r="AJ1808" s="99">
        <f>SUMIFS(通讯通路门店!$BE:$BE,通讯通路门店!$S:$S,$G1808)</f>
        <v>0</v>
      </c>
      <c r="AK1808" s="99">
        <f>SUMIFS(通讯通路门店!$BG:$BG,通讯通路门店!$S:$S,$G1808)</f>
        <v>0</v>
      </c>
      <c r="AL1808" s="99">
        <f>SUMIFS(通讯通路门店!$BC:$BC,通讯通路门店!$S:$S,$G1808)</f>
        <v>0</v>
      </c>
      <c r="AM1808" s="99">
        <f>SUMIFS(通讯通路门店!$BD:$BD,通讯通路门店!$S:$S,$G1808)</f>
        <v>0</v>
      </c>
      <c r="AN1808" s="99">
        <f>SUMIFS(通讯通路门店!$BF:$BF,通讯通路门店!$S:$S,$G1808)</f>
        <v>0</v>
      </c>
      <c r="AO1808" s="99">
        <f t="shared" si="142"/>
        <v>0</v>
      </c>
      <c r="AP1808" s="99">
        <f>SUMIFS(通讯通路门店!$K:$K,通讯通路门店!$S:$S,$G1808)</f>
        <v>0</v>
      </c>
      <c r="AQ1808" s="83"/>
      <c r="AR1808" s="99">
        <f>SUMIFS(通讯通路门店!$T:$T,通讯通路门店!$S:$S,$G1808)</f>
        <v>0</v>
      </c>
      <c r="AS1808" s="99">
        <f>SUMIFS(通讯通路门店!$U:$U,通讯通路门店!$S:$S,$G1808)</f>
        <v>0</v>
      </c>
      <c r="AT1808" s="99">
        <f>SUMIFS(通讯通路门店!$V:$V,通讯通路门店!$S:$S,$G1808)</f>
        <v>0</v>
      </c>
      <c r="AU1808" s="99">
        <f>SUMIFS(通讯通路门店!$W:$W,通讯通路门店!$S:$S,$G1808)</f>
        <v>0</v>
      </c>
      <c r="AV1808" s="99">
        <f>SUMIFS(通讯通路门店!$Z:$Z,通讯通路门店!$S:$S,$G1808)</f>
        <v>0</v>
      </c>
      <c r="AW1808" s="99">
        <f>SUMIFS(通讯通路门店!$AB:$AB,通讯通路门店!$S:$S,$G1808)</f>
        <v>0</v>
      </c>
      <c r="AX1808" s="99">
        <f>SUMIFS(通讯通路门店!$X:$X,通讯通路门店!$S:$S,$G1808)</f>
        <v>0</v>
      </c>
      <c r="AY1808" s="99">
        <f>SUMIFS(通讯通路门店!$Y:$Y,通讯通路门店!$S:$S,$G1808)</f>
        <v>0</v>
      </c>
      <c r="AZ1808" s="99">
        <f>SUMIFS(通讯通路门店!$AA:$AA,通讯通路门店!$S:$S,$G1808)</f>
        <v>0</v>
      </c>
      <c r="BA1808" s="99">
        <f t="shared" si="143"/>
        <v>0</v>
      </c>
      <c r="BB1808" s="99">
        <f t="shared" si="144"/>
        <v>0</v>
      </c>
      <c r="BC1808" s="99">
        <f>SUMIFS(通讯通路门店!$W:$W,通讯通路门店!$S:$S,$G1808,通讯通路门店!$J:$J,"荣耀体验店")+SUMIFS(通讯通路门店!$W:$W,通讯通路门店!$S:$S,$G1808,通讯通路门店!$J:$J,"荣耀授权专卖店")</f>
        <v>0</v>
      </c>
      <c r="BD1808" s="99">
        <f>SUMIFS(通讯通路门店!$Z:$Z,通讯通路门店!$S:$S,$G1808,通讯通路门店!$J:$J,"VIVO体验店")</f>
        <v>0</v>
      </c>
      <c r="BE1808" s="99">
        <f>SUMIFS(通讯通路门店!$AB:$AB,通讯通路门店!$S:$S,$G1808,通讯通路门店!$J:$J,"OPPO体验店")</f>
        <v>0</v>
      </c>
      <c r="BF1808" s="99">
        <f>SUMIFS(通讯通路门店!$X:$X,通讯通路门店!$S:$S,$G1808,通讯通路门店!$J:$J,"华为授权体验店")+SUMIFS(通讯通路门店!$AA:$AA,通讯通路门店!$S:$S,$G1808,通讯通路门店!$J:$J,"华为堡垒店")</f>
        <v>0</v>
      </c>
      <c r="BG1808" s="99">
        <f>SUMIFS(通讯通路门店!$Y:$Y,通讯通路门店!$S:$S,$G1808,通讯通路门店!$J:$J,"小米体验店")</f>
        <v>0</v>
      </c>
      <c r="BH1808" s="99">
        <f>SUMIFS(通讯通路门店!$AA:$AA,通讯通路门店!$S:$S,$G1808,通讯通路门店!$J:$J,"苹果体验店")</f>
        <v>0</v>
      </c>
      <c r="BI1808" s="99">
        <f>SUMIFS(通讯通路门店!$K:$K,通讯通路门店!$S:$S,$G1808,通讯通路门店!$J:$J,"其他品牌专卖店")</f>
        <v>0</v>
      </c>
      <c r="BJ1808" s="99">
        <f>SUMIFS(通讯通路门店!$AC:$AC,通讯通路门店!$S:$S,$G1808)</f>
        <v>0</v>
      </c>
      <c r="BK1808" s="99">
        <f>SUMIFS(通讯通路门店!$AD:$AD,通讯通路门店!$S:$S,$G1808)</f>
        <v>0</v>
      </c>
      <c r="BL1808" s="99">
        <f>SUMIFS(通讯通路门店!$AE:$AE,通讯通路门店!$S:$S,$G1808)</f>
        <v>0</v>
      </c>
      <c r="BM1808" s="99">
        <f>SUMIFS(通讯通路门店!$AF:$AF,通讯通路门店!$S:$S,$G1808)</f>
        <v>0</v>
      </c>
      <c r="BN1808" s="99">
        <f>SUMIFS(通讯通路门店!$AG:$AG,通讯通路门店!$S:$S,$G1808)</f>
        <v>0</v>
      </c>
      <c r="BO1808" s="99">
        <f>SUMIFS(通讯通路门店!$AH:$AH,通讯通路门店!$S:$S,$G1808)</f>
        <v>0</v>
      </c>
      <c r="BP1808" s="99">
        <f>SUMIFS(通讯通路门店!$AI:$AI,通讯通路门店!$S:$S,$G1808)</f>
        <v>0</v>
      </c>
      <c r="BQ1808" s="83"/>
    </row>
    <row r="1809" spans="1:69">
      <c r="A1809" s="99" t="str">
        <f>IFERROR(_xlfn.XLOOKUP($G1809,通讯通路门店!$S$4:$S$993931,通讯通路门店!$A$4:$A$993931,0,0),"")</f>
        <v>海南省</v>
      </c>
      <c r="B1809" s="99" t="str">
        <f>IFERROR(_xlfn.XLOOKUP($G1809,通讯通路门店!$S$4:$S$993931,通讯通路门店!$B$4:$B$993931,0,0),"")</f>
        <v>东方市</v>
      </c>
      <c r="C1809" s="99" t="str">
        <f>IFERROR(_xlfn.XLOOKUP($G1809,通讯通路门店!$S$4:$S$993931,通讯通路门店!$C$4:$C$993931,0,0),"")</f>
        <v>东方市</v>
      </c>
      <c r="D1809" s="99" t="str">
        <f>IFERROR(_xlfn.XLOOKUP($G1809,通讯通路门店!$S$4:$S$993931,通讯通路门店!$D$4:$D$993931,0,0),"")</f>
        <v>八所镇</v>
      </c>
      <c r="E1809" s="83"/>
      <c r="F1809" s="83"/>
      <c r="G1809" s="101"/>
      <c r="H1809" s="102">
        <f>IFERROR(_xlfn.XLOOKUP($G1809,通讯通路门店!$S$4:$S$993931,通讯通路门店!$R$4:$R$993931,0,0),"")</f>
        <v>0</v>
      </c>
      <c r="I1809" s="83"/>
      <c r="J1809" s="83"/>
      <c r="K1809" s="83"/>
      <c r="L1809" s="83"/>
      <c r="M1809" s="83"/>
      <c r="N1809" s="83"/>
      <c r="O1809" s="83"/>
      <c r="P1809" s="83"/>
      <c r="Q1809" s="83"/>
      <c r="R1809" s="83"/>
      <c r="S1809" s="83"/>
      <c r="T1809" s="83"/>
      <c r="U1809" s="99">
        <f>COUNTIF(通讯通路门店!$S:$S,$G1809)</f>
        <v>0</v>
      </c>
      <c r="V1809" s="99">
        <f>COUNTIFS(通讯通路门店!$S:$S,$G1809,通讯通路门店!$J:$J,"综合卖场")</f>
        <v>0</v>
      </c>
      <c r="W1809" s="99">
        <f>SUMIFS(通讯通路门店!$AJ:$AJ,通讯通路门店!$S:$S,通讯客户沙盘!$G1809)</f>
        <v>0</v>
      </c>
      <c r="X1809" s="99">
        <f t="shared" si="140"/>
        <v>0</v>
      </c>
      <c r="Y1809" s="99">
        <f>COUNTIFS(通讯通路门店!$S:$S,$G1809,通讯通路门店!$J:$J,"荣耀体验店")+COUNTIFS(通讯通路门店!$S:$S,$G1809,通讯通路门店!$J:$J,"荣耀授权专卖店")</f>
        <v>0</v>
      </c>
      <c r="Z1809" s="99">
        <f>COUNTIFS(通讯通路门店!$S:$S,$G1809,通讯通路门店!$J:$J,"VIVO体验店")</f>
        <v>0</v>
      </c>
      <c r="AA1809" s="99">
        <f>COUNTIFS(通讯通路门店!$S:$S,$G1809,通讯通路门店!$J:$J,"OPPO体验店")</f>
        <v>0</v>
      </c>
      <c r="AB1809" s="99">
        <f>COUNTIFS(通讯通路门店!$S:$S,$G1809,通讯通路门店!$J:$J,"华为授权体验店")+COUNTIFS(通讯通路门店!$S:$S,$G1809,通讯通路门店!$J:$J,"华为堡垒店")</f>
        <v>0</v>
      </c>
      <c r="AC1809" s="99">
        <f>COUNTIFS(通讯通路门店!$S:$S,$G1809,通讯通路门店!$J:$J,"小米体验店")</f>
        <v>0</v>
      </c>
      <c r="AD1809" s="99">
        <f>COUNTIFS(通讯通路门店!$S:$S,$G1809,通讯通路门店!$J:$J,"苹果体验店")</f>
        <v>0</v>
      </c>
      <c r="AE1809" s="99">
        <f>COUNTIFS(通讯通路门店!$S:$S,$G1809,通讯通路门店!$J:$J,"其他品牌专卖店")</f>
        <v>0</v>
      </c>
      <c r="AF1809" s="99">
        <f>SUMIFS(通讯通路门店!$BI:$BI,通讯通路门店!$S:$S,$G1809)</f>
        <v>0</v>
      </c>
      <c r="AG1809" s="99">
        <f>SUMIFS(通讯通路门店!$BH:$BH,通讯通路门店!$S:$S,$G1809)</f>
        <v>0</v>
      </c>
      <c r="AH1809" s="99">
        <f t="shared" si="141"/>
        <v>0</v>
      </c>
      <c r="AI1809" s="99">
        <f>SUMIFS(通讯通路门店!$BB:$BB,通讯通路门店!$S:$S,$G1809)</f>
        <v>0</v>
      </c>
      <c r="AJ1809" s="99">
        <f>SUMIFS(通讯通路门店!$BE:$BE,通讯通路门店!$S:$S,$G1809)</f>
        <v>0</v>
      </c>
      <c r="AK1809" s="99">
        <f>SUMIFS(通讯通路门店!$BG:$BG,通讯通路门店!$S:$S,$G1809)</f>
        <v>0</v>
      </c>
      <c r="AL1809" s="99">
        <f>SUMIFS(通讯通路门店!$BC:$BC,通讯通路门店!$S:$S,$G1809)</f>
        <v>0</v>
      </c>
      <c r="AM1809" s="99">
        <f>SUMIFS(通讯通路门店!$BD:$BD,通讯通路门店!$S:$S,$G1809)</f>
        <v>0</v>
      </c>
      <c r="AN1809" s="99">
        <f>SUMIFS(通讯通路门店!$BF:$BF,通讯通路门店!$S:$S,$G1809)</f>
        <v>0</v>
      </c>
      <c r="AO1809" s="99">
        <f t="shared" si="142"/>
        <v>0</v>
      </c>
      <c r="AP1809" s="99">
        <f>SUMIFS(通讯通路门店!$K:$K,通讯通路门店!$S:$S,$G1809)</f>
        <v>0</v>
      </c>
      <c r="AQ1809" s="83"/>
      <c r="AR1809" s="99">
        <f>SUMIFS(通讯通路门店!$T:$T,通讯通路门店!$S:$S,$G1809)</f>
        <v>0</v>
      </c>
      <c r="AS1809" s="99">
        <f>SUMIFS(通讯通路门店!$U:$U,通讯通路门店!$S:$S,$G1809)</f>
        <v>0</v>
      </c>
      <c r="AT1809" s="99">
        <f>SUMIFS(通讯通路门店!$V:$V,通讯通路门店!$S:$S,$G1809)</f>
        <v>0</v>
      </c>
      <c r="AU1809" s="99">
        <f>SUMIFS(通讯通路门店!$W:$W,通讯通路门店!$S:$S,$G1809)</f>
        <v>0</v>
      </c>
      <c r="AV1809" s="99">
        <f>SUMIFS(通讯通路门店!$Z:$Z,通讯通路门店!$S:$S,$G1809)</f>
        <v>0</v>
      </c>
      <c r="AW1809" s="99">
        <f>SUMIFS(通讯通路门店!$AB:$AB,通讯通路门店!$S:$S,$G1809)</f>
        <v>0</v>
      </c>
      <c r="AX1809" s="99">
        <f>SUMIFS(通讯通路门店!$X:$X,通讯通路门店!$S:$S,$G1809)</f>
        <v>0</v>
      </c>
      <c r="AY1809" s="99">
        <f>SUMIFS(通讯通路门店!$Y:$Y,通讯通路门店!$S:$S,$G1809)</f>
        <v>0</v>
      </c>
      <c r="AZ1809" s="99">
        <f>SUMIFS(通讯通路门店!$AA:$AA,通讯通路门店!$S:$S,$G1809)</f>
        <v>0</v>
      </c>
      <c r="BA1809" s="99">
        <f t="shared" si="143"/>
        <v>0</v>
      </c>
      <c r="BB1809" s="99">
        <f t="shared" si="144"/>
        <v>0</v>
      </c>
      <c r="BC1809" s="99">
        <f>SUMIFS(通讯通路门店!$W:$W,通讯通路门店!$S:$S,$G1809,通讯通路门店!$J:$J,"荣耀体验店")+SUMIFS(通讯通路门店!$W:$W,通讯通路门店!$S:$S,$G1809,通讯通路门店!$J:$J,"荣耀授权专卖店")</f>
        <v>0</v>
      </c>
      <c r="BD1809" s="99">
        <f>SUMIFS(通讯通路门店!$Z:$Z,通讯通路门店!$S:$S,$G1809,通讯通路门店!$J:$J,"VIVO体验店")</f>
        <v>0</v>
      </c>
      <c r="BE1809" s="99">
        <f>SUMIFS(通讯通路门店!$AB:$AB,通讯通路门店!$S:$S,$G1809,通讯通路门店!$J:$J,"OPPO体验店")</f>
        <v>0</v>
      </c>
      <c r="BF1809" s="99">
        <f>SUMIFS(通讯通路门店!$X:$X,通讯通路门店!$S:$S,$G1809,通讯通路门店!$J:$J,"华为授权体验店")+SUMIFS(通讯通路门店!$AA:$AA,通讯通路门店!$S:$S,$G1809,通讯通路门店!$J:$J,"华为堡垒店")</f>
        <v>0</v>
      </c>
      <c r="BG1809" s="99">
        <f>SUMIFS(通讯通路门店!$Y:$Y,通讯通路门店!$S:$S,$G1809,通讯通路门店!$J:$J,"小米体验店")</f>
        <v>0</v>
      </c>
      <c r="BH1809" s="99">
        <f>SUMIFS(通讯通路门店!$AA:$AA,通讯通路门店!$S:$S,$G1809,通讯通路门店!$J:$J,"苹果体验店")</f>
        <v>0</v>
      </c>
      <c r="BI1809" s="99">
        <f>SUMIFS(通讯通路门店!$K:$K,通讯通路门店!$S:$S,$G1809,通讯通路门店!$J:$J,"其他品牌专卖店")</f>
        <v>0</v>
      </c>
      <c r="BJ1809" s="99">
        <f>SUMIFS(通讯通路门店!$AC:$AC,通讯通路门店!$S:$S,$G1809)</f>
        <v>0</v>
      </c>
      <c r="BK1809" s="99">
        <f>SUMIFS(通讯通路门店!$AD:$AD,通讯通路门店!$S:$S,$G1809)</f>
        <v>0</v>
      </c>
      <c r="BL1809" s="99">
        <f>SUMIFS(通讯通路门店!$AE:$AE,通讯通路门店!$S:$S,$G1809)</f>
        <v>0</v>
      </c>
      <c r="BM1809" s="99">
        <f>SUMIFS(通讯通路门店!$AF:$AF,通讯通路门店!$S:$S,$G1809)</f>
        <v>0</v>
      </c>
      <c r="BN1809" s="99">
        <f>SUMIFS(通讯通路门店!$AG:$AG,通讯通路门店!$S:$S,$G1809)</f>
        <v>0</v>
      </c>
      <c r="BO1809" s="99">
        <f>SUMIFS(通讯通路门店!$AH:$AH,通讯通路门店!$S:$S,$G1809)</f>
        <v>0</v>
      </c>
      <c r="BP1809" s="99">
        <f>SUMIFS(通讯通路门店!$AI:$AI,通讯通路门店!$S:$S,$G1809)</f>
        <v>0</v>
      </c>
      <c r="BQ1809" s="83"/>
    </row>
    <row r="1810" spans="1:69">
      <c r="A1810" s="99" t="str">
        <f>IFERROR(_xlfn.XLOOKUP($G1810,通讯通路门店!$S$4:$S$993931,通讯通路门店!$A$4:$A$993931,0,0),"")</f>
        <v>海南省</v>
      </c>
      <c r="B1810" s="99" t="str">
        <f>IFERROR(_xlfn.XLOOKUP($G1810,通讯通路门店!$S$4:$S$993931,通讯通路门店!$B$4:$B$993931,0,0),"")</f>
        <v>东方市</v>
      </c>
      <c r="C1810" s="99" t="str">
        <f>IFERROR(_xlfn.XLOOKUP($G1810,通讯通路门店!$S$4:$S$993931,通讯通路门店!$C$4:$C$993931,0,0),"")</f>
        <v>东方市</v>
      </c>
      <c r="D1810" s="99" t="str">
        <f>IFERROR(_xlfn.XLOOKUP($G1810,通讯通路门店!$S$4:$S$993931,通讯通路门店!$D$4:$D$993931,0,0),"")</f>
        <v>八所镇</v>
      </c>
      <c r="E1810" s="83"/>
      <c r="F1810" s="83"/>
      <c r="G1810" s="101"/>
      <c r="H1810" s="102">
        <f>IFERROR(_xlfn.XLOOKUP($G1810,通讯通路门店!$S$4:$S$993931,通讯通路门店!$R$4:$R$993931,0,0),"")</f>
        <v>0</v>
      </c>
      <c r="I1810" s="83"/>
      <c r="J1810" s="83"/>
      <c r="K1810" s="83"/>
      <c r="L1810" s="83"/>
      <c r="M1810" s="83"/>
      <c r="N1810" s="83"/>
      <c r="O1810" s="83"/>
      <c r="P1810" s="83"/>
      <c r="Q1810" s="83"/>
      <c r="R1810" s="83"/>
      <c r="S1810" s="83"/>
      <c r="T1810" s="83"/>
      <c r="U1810" s="99">
        <f>COUNTIF(通讯通路门店!$S:$S,$G1810)</f>
        <v>0</v>
      </c>
      <c r="V1810" s="99">
        <f>COUNTIFS(通讯通路门店!$S:$S,$G1810,通讯通路门店!$J:$J,"综合卖场")</f>
        <v>0</v>
      </c>
      <c r="W1810" s="99">
        <f>SUMIFS(通讯通路门店!$AJ:$AJ,通讯通路门店!$S:$S,通讯客户沙盘!$G1810)</f>
        <v>0</v>
      </c>
      <c r="X1810" s="99">
        <f t="shared" si="140"/>
        <v>0</v>
      </c>
      <c r="Y1810" s="99">
        <f>COUNTIFS(通讯通路门店!$S:$S,$G1810,通讯通路门店!$J:$J,"荣耀体验店")+COUNTIFS(通讯通路门店!$S:$S,$G1810,通讯通路门店!$J:$J,"荣耀授权专卖店")</f>
        <v>0</v>
      </c>
      <c r="Z1810" s="99">
        <f>COUNTIFS(通讯通路门店!$S:$S,$G1810,通讯通路门店!$J:$J,"VIVO体验店")</f>
        <v>0</v>
      </c>
      <c r="AA1810" s="99">
        <f>COUNTIFS(通讯通路门店!$S:$S,$G1810,通讯通路门店!$J:$J,"OPPO体验店")</f>
        <v>0</v>
      </c>
      <c r="AB1810" s="99">
        <f>COUNTIFS(通讯通路门店!$S:$S,$G1810,通讯通路门店!$J:$J,"华为授权体验店")+COUNTIFS(通讯通路门店!$S:$S,$G1810,通讯通路门店!$J:$J,"华为堡垒店")</f>
        <v>0</v>
      </c>
      <c r="AC1810" s="99">
        <f>COUNTIFS(通讯通路门店!$S:$S,$G1810,通讯通路门店!$J:$J,"小米体验店")</f>
        <v>0</v>
      </c>
      <c r="AD1810" s="99">
        <f>COUNTIFS(通讯通路门店!$S:$S,$G1810,通讯通路门店!$J:$J,"苹果体验店")</f>
        <v>0</v>
      </c>
      <c r="AE1810" s="99">
        <f>COUNTIFS(通讯通路门店!$S:$S,$G1810,通讯通路门店!$J:$J,"其他品牌专卖店")</f>
        <v>0</v>
      </c>
      <c r="AF1810" s="99">
        <f>SUMIFS(通讯通路门店!$BI:$BI,通讯通路门店!$S:$S,$G1810)</f>
        <v>0</v>
      </c>
      <c r="AG1810" s="99">
        <f>SUMIFS(通讯通路门店!$BH:$BH,通讯通路门店!$S:$S,$G1810)</f>
        <v>0</v>
      </c>
      <c r="AH1810" s="99">
        <f t="shared" si="141"/>
        <v>0</v>
      </c>
      <c r="AI1810" s="99">
        <f>SUMIFS(通讯通路门店!$BB:$BB,通讯通路门店!$S:$S,$G1810)</f>
        <v>0</v>
      </c>
      <c r="AJ1810" s="99">
        <f>SUMIFS(通讯通路门店!$BE:$BE,通讯通路门店!$S:$S,$G1810)</f>
        <v>0</v>
      </c>
      <c r="AK1810" s="99">
        <f>SUMIFS(通讯通路门店!$BG:$BG,通讯通路门店!$S:$S,$G1810)</f>
        <v>0</v>
      </c>
      <c r="AL1810" s="99">
        <f>SUMIFS(通讯通路门店!$BC:$BC,通讯通路门店!$S:$S,$G1810)</f>
        <v>0</v>
      </c>
      <c r="AM1810" s="99">
        <f>SUMIFS(通讯通路门店!$BD:$BD,通讯通路门店!$S:$S,$G1810)</f>
        <v>0</v>
      </c>
      <c r="AN1810" s="99">
        <f>SUMIFS(通讯通路门店!$BF:$BF,通讯通路门店!$S:$S,$G1810)</f>
        <v>0</v>
      </c>
      <c r="AO1810" s="99">
        <f t="shared" si="142"/>
        <v>0</v>
      </c>
      <c r="AP1810" s="99">
        <f>SUMIFS(通讯通路门店!$K:$K,通讯通路门店!$S:$S,$G1810)</f>
        <v>0</v>
      </c>
      <c r="AQ1810" s="83"/>
      <c r="AR1810" s="99">
        <f>SUMIFS(通讯通路门店!$T:$T,通讯通路门店!$S:$S,$G1810)</f>
        <v>0</v>
      </c>
      <c r="AS1810" s="99">
        <f>SUMIFS(通讯通路门店!$U:$U,通讯通路门店!$S:$S,$G1810)</f>
        <v>0</v>
      </c>
      <c r="AT1810" s="99">
        <f>SUMIFS(通讯通路门店!$V:$V,通讯通路门店!$S:$S,$G1810)</f>
        <v>0</v>
      </c>
      <c r="AU1810" s="99">
        <f>SUMIFS(通讯通路门店!$W:$W,通讯通路门店!$S:$S,$G1810)</f>
        <v>0</v>
      </c>
      <c r="AV1810" s="99">
        <f>SUMIFS(通讯通路门店!$Z:$Z,通讯通路门店!$S:$S,$G1810)</f>
        <v>0</v>
      </c>
      <c r="AW1810" s="99">
        <f>SUMIFS(通讯通路门店!$AB:$AB,通讯通路门店!$S:$S,$G1810)</f>
        <v>0</v>
      </c>
      <c r="AX1810" s="99">
        <f>SUMIFS(通讯通路门店!$X:$X,通讯通路门店!$S:$S,$G1810)</f>
        <v>0</v>
      </c>
      <c r="AY1810" s="99">
        <f>SUMIFS(通讯通路门店!$Y:$Y,通讯通路门店!$S:$S,$G1810)</f>
        <v>0</v>
      </c>
      <c r="AZ1810" s="99">
        <f>SUMIFS(通讯通路门店!$AA:$AA,通讯通路门店!$S:$S,$G1810)</f>
        <v>0</v>
      </c>
      <c r="BA1810" s="99">
        <f t="shared" si="143"/>
        <v>0</v>
      </c>
      <c r="BB1810" s="99">
        <f t="shared" si="144"/>
        <v>0</v>
      </c>
      <c r="BC1810" s="99">
        <f>SUMIFS(通讯通路门店!$W:$W,通讯通路门店!$S:$S,$G1810,通讯通路门店!$J:$J,"荣耀体验店")+SUMIFS(通讯通路门店!$W:$W,通讯通路门店!$S:$S,$G1810,通讯通路门店!$J:$J,"荣耀授权专卖店")</f>
        <v>0</v>
      </c>
      <c r="BD1810" s="99">
        <f>SUMIFS(通讯通路门店!$Z:$Z,通讯通路门店!$S:$S,$G1810,通讯通路门店!$J:$J,"VIVO体验店")</f>
        <v>0</v>
      </c>
      <c r="BE1810" s="99">
        <f>SUMIFS(通讯通路门店!$AB:$AB,通讯通路门店!$S:$S,$G1810,通讯通路门店!$J:$J,"OPPO体验店")</f>
        <v>0</v>
      </c>
      <c r="BF1810" s="99">
        <f>SUMIFS(通讯通路门店!$X:$X,通讯通路门店!$S:$S,$G1810,通讯通路门店!$J:$J,"华为授权体验店")+SUMIFS(通讯通路门店!$AA:$AA,通讯通路门店!$S:$S,$G1810,通讯通路门店!$J:$J,"华为堡垒店")</f>
        <v>0</v>
      </c>
      <c r="BG1810" s="99">
        <f>SUMIFS(通讯通路门店!$Y:$Y,通讯通路门店!$S:$S,$G1810,通讯通路门店!$J:$J,"小米体验店")</f>
        <v>0</v>
      </c>
      <c r="BH1810" s="99">
        <f>SUMIFS(通讯通路门店!$AA:$AA,通讯通路门店!$S:$S,$G1810,通讯通路门店!$J:$J,"苹果体验店")</f>
        <v>0</v>
      </c>
      <c r="BI1810" s="99">
        <f>SUMIFS(通讯通路门店!$K:$K,通讯通路门店!$S:$S,$G1810,通讯通路门店!$J:$J,"其他品牌专卖店")</f>
        <v>0</v>
      </c>
      <c r="BJ1810" s="99">
        <f>SUMIFS(通讯通路门店!$AC:$AC,通讯通路门店!$S:$S,$G1810)</f>
        <v>0</v>
      </c>
      <c r="BK1810" s="99">
        <f>SUMIFS(通讯通路门店!$AD:$AD,通讯通路门店!$S:$S,$G1810)</f>
        <v>0</v>
      </c>
      <c r="BL1810" s="99">
        <f>SUMIFS(通讯通路门店!$AE:$AE,通讯通路门店!$S:$S,$G1810)</f>
        <v>0</v>
      </c>
      <c r="BM1810" s="99">
        <f>SUMIFS(通讯通路门店!$AF:$AF,通讯通路门店!$S:$S,$G1810)</f>
        <v>0</v>
      </c>
      <c r="BN1810" s="99">
        <f>SUMIFS(通讯通路门店!$AG:$AG,通讯通路门店!$S:$S,$G1810)</f>
        <v>0</v>
      </c>
      <c r="BO1810" s="99">
        <f>SUMIFS(通讯通路门店!$AH:$AH,通讯通路门店!$S:$S,$G1810)</f>
        <v>0</v>
      </c>
      <c r="BP1810" s="99">
        <f>SUMIFS(通讯通路门店!$AI:$AI,通讯通路门店!$S:$S,$G1810)</f>
        <v>0</v>
      </c>
      <c r="BQ1810" s="83"/>
    </row>
    <row r="1811" spans="1:69">
      <c r="A1811" s="99" t="str">
        <f>IFERROR(_xlfn.XLOOKUP($G1811,通讯通路门店!$S$4:$S$993931,通讯通路门店!$A$4:$A$993931,0,0),"")</f>
        <v>海南省</v>
      </c>
      <c r="B1811" s="99" t="str">
        <f>IFERROR(_xlfn.XLOOKUP($G1811,通讯通路门店!$S$4:$S$993931,通讯通路门店!$B$4:$B$993931,0,0),"")</f>
        <v>东方市</v>
      </c>
      <c r="C1811" s="99" t="str">
        <f>IFERROR(_xlfn.XLOOKUP($G1811,通讯通路门店!$S$4:$S$993931,通讯通路门店!$C$4:$C$993931,0,0),"")</f>
        <v>东方市</v>
      </c>
      <c r="D1811" s="99" t="str">
        <f>IFERROR(_xlfn.XLOOKUP($G1811,通讯通路门店!$S$4:$S$993931,通讯通路门店!$D$4:$D$993931,0,0),"")</f>
        <v>八所镇</v>
      </c>
      <c r="E1811" s="83"/>
      <c r="F1811" s="83"/>
      <c r="G1811" s="101"/>
      <c r="H1811" s="102">
        <f>IFERROR(_xlfn.XLOOKUP($G1811,通讯通路门店!$S$4:$S$993931,通讯通路门店!$R$4:$R$993931,0,0),"")</f>
        <v>0</v>
      </c>
      <c r="I1811" s="83"/>
      <c r="J1811" s="83"/>
      <c r="K1811" s="83"/>
      <c r="L1811" s="83"/>
      <c r="M1811" s="83"/>
      <c r="N1811" s="83"/>
      <c r="O1811" s="83"/>
      <c r="P1811" s="83"/>
      <c r="Q1811" s="83"/>
      <c r="R1811" s="83"/>
      <c r="S1811" s="83"/>
      <c r="T1811" s="83"/>
      <c r="U1811" s="99">
        <f>COUNTIF(通讯通路门店!$S:$S,$G1811)</f>
        <v>0</v>
      </c>
      <c r="V1811" s="99">
        <f>COUNTIFS(通讯通路门店!$S:$S,$G1811,通讯通路门店!$J:$J,"综合卖场")</f>
        <v>0</v>
      </c>
      <c r="W1811" s="99">
        <f>SUMIFS(通讯通路门店!$AJ:$AJ,通讯通路门店!$S:$S,通讯客户沙盘!$G1811)</f>
        <v>0</v>
      </c>
      <c r="X1811" s="99">
        <f t="shared" si="140"/>
        <v>0</v>
      </c>
      <c r="Y1811" s="99">
        <f>COUNTIFS(通讯通路门店!$S:$S,$G1811,通讯通路门店!$J:$J,"荣耀体验店")+COUNTIFS(通讯通路门店!$S:$S,$G1811,通讯通路门店!$J:$J,"荣耀授权专卖店")</f>
        <v>0</v>
      </c>
      <c r="Z1811" s="99">
        <f>COUNTIFS(通讯通路门店!$S:$S,$G1811,通讯通路门店!$J:$J,"VIVO体验店")</f>
        <v>0</v>
      </c>
      <c r="AA1811" s="99">
        <f>COUNTIFS(通讯通路门店!$S:$S,$G1811,通讯通路门店!$J:$J,"OPPO体验店")</f>
        <v>0</v>
      </c>
      <c r="AB1811" s="99">
        <f>COUNTIFS(通讯通路门店!$S:$S,$G1811,通讯通路门店!$J:$J,"华为授权体验店")+COUNTIFS(通讯通路门店!$S:$S,$G1811,通讯通路门店!$J:$J,"华为堡垒店")</f>
        <v>0</v>
      </c>
      <c r="AC1811" s="99">
        <f>COUNTIFS(通讯通路门店!$S:$S,$G1811,通讯通路门店!$J:$J,"小米体验店")</f>
        <v>0</v>
      </c>
      <c r="AD1811" s="99">
        <f>COUNTIFS(通讯通路门店!$S:$S,$G1811,通讯通路门店!$J:$J,"苹果体验店")</f>
        <v>0</v>
      </c>
      <c r="AE1811" s="99">
        <f>COUNTIFS(通讯通路门店!$S:$S,$G1811,通讯通路门店!$J:$J,"其他品牌专卖店")</f>
        <v>0</v>
      </c>
      <c r="AF1811" s="99">
        <f>SUMIFS(通讯通路门店!$BI:$BI,通讯通路门店!$S:$S,$G1811)</f>
        <v>0</v>
      </c>
      <c r="AG1811" s="99">
        <f>SUMIFS(通讯通路门店!$BH:$BH,通讯通路门店!$S:$S,$G1811)</f>
        <v>0</v>
      </c>
      <c r="AH1811" s="99">
        <f t="shared" si="141"/>
        <v>0</v>
      </c>
      <c r="AI1811" s="99">
        <f>SUMIFS(通讯通路门店!$BB:$BB,通讯通路门店!$S:$S,$G1811)</f>
        <v>0</v>
      </c>
      <c r="AJ1811" s="99">
        <f>SUMIFS(通讯通路门店!$BE:$BE,通讯通路门店!$S:$S,$G1811)</f>
        <v>0</v>
      </c>
      <c r="AK1811" s="99">
        <f>SUMIFS(通讯通路门店!$BG:$BG,通讯通路门店!$S:$S,$G1811)</f>
        <v>0</v>
      </c>
      <c r="AL1811" s="99">
        <f>SUMIFS(通讯通路门店!$BC:$BC,通讯通路门店!$S:$S,$G1811)</f>
        <v>0</v>
      </c>
      <c r="AM1811" s="99">
        <f>SUMIFS(通讯通路门店!$BD:$BD,通讯通路门店!$S:$S,$G1811)</f>
        <v>0</v>
      </c>
      <c r="AN1811" s="99">
        <f>SUMIFS(通讯通路门店!$BF:$BF,通讯通路门店!$S:$S,$G1811)</f>
        <v>0</v>
      </c>
      <c r="AO1811" s="99">
        <f t="shared" si="142"/>
        <v>0</v>
      </c>
      <c r="AP1811" s="99">
        <f>SUMIFS(通讯通路门店!$K:$K,通讯通路门店!$S:$S,$G1811)</f>
        <v>0</v>
      </c>
      <c r="AQ1811" s="83"/>
      <c r="AR1811" s="99">
        <f>SUMIFS(通讯通路门店!$T:$T,通讯通路门店!$S:$S,$G1811)</f>
        <v>0</v>
      </c>
      <c r="AS1811" s="99">
        <f>SUMIFS(通讯通路门店!$U:$U,通讯通路门店!$S:$S,$G1811)</f>
        <v>0</v>
      </c>
      <c r="AT1811" s="99">
        <f>SUMIFS(通讯通路门店!$V:$V,通讯通路门店!$S:$S,$G1811)</f>
        <v>0</v>
      </c>
      <c r="AU1811" s="99">
        <f>SUMIFS(通讯通路门店!$W:$W,通讯通路门店!$S:$S,$G1811)</f>
        <v>0</v>
      </c>
      <c r="AV1811" s="99">
        <f>SUMIFS(通讯通路门店!$Z:$Z,通讯通路门店!$S:$S,$G1811)</f>
        <v>0</v>
      </c>
      <c r="AW1811" s="99">
        <f>SUMIFS(通讯通路门店!$AB:$AB,通讯通路门店!$S:$S,$G1811)</f>
        <v>0</v>
      </c>
      <c r="AX1811" s="99">
        <f>SUMIFS(通讯通路门店!$X:$X,通讯通路门店!$S:$S,$G1811)</f>
        <v>0</v>
      </c>
      <c r="AY1811" s="99">
        <f>SUMIFS(通讯通路门店!$Y:$Y,通讯通路门店!$S:$S,$G1811)</f>
        <v>0</v>
      </c>
      <c r="AZ1811" s="99">
        <f>SUMIFS(通讯通路门店!$AA:$AA,通讯通路门店!$S:$S,$G1811)</f>
        <v>0</v>
      </c>
      <c r="BA1811" s="99">
        <f t="shared" si="143"/>
        <v>0</v>
      </c>
      <c r="BB1811" s="99">
        <f t="shared" si="144"/>
        <v>0</v>
      </c>
      <c r="BC1811" s="99">
        <f>SUMIFS(通讯通路门店!$W:$W,通讯通路门店!$S:$S,$G1811,通讯通路门店!$J:$J,"荣耀体验店")+SUMIFS(通讯通路门店!$W:$W,通讯通路门店!$S:$S,$G1811,通讯通路门店!$J:$J,"荣耀授权专卖店")</f>
        <v>0</v>
      </c>
      <c r="BD1811" s="99">
        <f>SUMIFS(通讯通路门店!$Z:$Z,通讯通路门店!$S:$S,$G1811,通讯通路门店!$J:$J,"VIVO体验店")</f>
        <v>0</v>
      </c>
      <c r="BE1811" s="99">
        <f>SUMIFS(通讯通路门店!$AB:$AB,通讯通路门店!$S:$S,$G1811,通讯通路门店!$J:$J,"OPPO体验店")</f>
        <v>0</v>
      </c>
      <c r="BF1811" s="99">
        <f>SUMIFS(通讯通路门店!$X:$X,通讯通路门店!$S:$S,$G1811,通讯通路门店!$J:$J,"华为授权体验店")+SUMIFS(通讯通路门店!$AA:$AA,通讯通路门店!$S:$S,$G1811,通讯通路门店!$J:$J,"华为堡垒店")</f>
        <v>0</v>
      </c>
      <c r="BG1811" s="99">
        <f>SUMIFS(通讯通路门店!$Y:$Y,通讯通路门店!$S:$S,$G1811,通讯通路门店!$J:$J,"小米体验店")</f>
        <v>0</v>
      </c>
      <c r="BH1811" s="99">
        <f>SUMIFS(通讯通路门店!$AA:$AA,通讯通路门店!$S:$S,$G1811,通讯通路门店!$J:$J,"苹果体验店")</f>
        <v>0</v>
      </c>
      <c r="BI1811" s="99">
        <f>SUMIFS(通讯通路门店!$K:$K,通讯通路门店!$S:$S,$G1811,通讯通路门店!$J:$J,"其他品牌专卖店")</f>
        <v>0</v>
      </c>
      <c r="BJ1811" s="99">
        <f>SUMIFS(通讯通路门店!$AC:$AC,通讯通路门店!$S:$S,$G1811)</f>
        <v>0</v>
      </c>
      <c r="BK1811" s="99">
        <f>SUMIFS(通讯通路门店!$AD:$AD,通讯通路门店!$S:$S,$G1811)</f>
        <v>0</v>
      </c>
      <c r="BL1811" s="99">
        <f>SUMIFS(通讯通路门店!$AE:$AE,通讯通路门店!$S:$S,$G1811)</f>
        <v>0</v>
      </c>
      <c r="BM1811" s="99">
        <f>SUMIFS(通讯通路门店!$AF:$AF,通讯通路门店!$S:$S,$G1811)</f>
        <v>0</v>
      </c>
      <c r="BN1811" s="99">
        <f>SUMIFS(通讯通路门店!$AG:$AG,通讯通路门店!$S:$S,$G1811)</f>
        <v>0</v>
      </c>
      <c r="BO1811" s="99">
        <f>SUMIFS(通讯通路门店!$AH:$AH,通讯通路门店!$S:$S,$G1811)</f>
        <v>0</v>
      </c>
      <c r="BP1811" s="99">
        <f>SUMIFS(通讯通路门店!$AI:$AI,通讯通路门店!$S:$S,$G1811)</f>
        <v>0</v>
      </c>
      <c r="BQ1811" s="83"/>
    </row>
    <row r="1812" spans="1:69">
      <c r="A1812" s="99" t="str">
        <f>IFERROR(_xlfn.XLOOKUP($G1812,通讯通路门店!$S$4:$S$993931,通讯通路门店!$A$4:$A$993931,0,0),"")</f>
        <v>海南省</v>
      </c>
      <c r="B1812" s="99" t="str">
        <f>IFERROR(_xlfn.XLOOKUP($G1812,通讯通路门店!$S$4:$S$993931,通讯通路门店!$B$4:$B$993931,0,0),"")</f>
        <v>东方市</v>
      </c>
      <c r="C1812" s="99" t="str">
        <f>IFERROR(_xlfn.XLOOKUP($G1812,通讯通路门店!$S$4:$S$993931,通讯通路门店!$C$4:$C$993931,0,0),"")</f>
        <v>东方市</v>
      </c>
      <c r="D1812" s="99" t="str">
        <f>IFERROR(_xlfn.XLOOKUP($G1812,通讯通路门店!$S$4:$S$993931,通讯通路门店!$D$4:$D$993931,0,0),"")</f>
        <v>八所镇</v>
      </c>
      <c r="E1812" s="83"/>
      <c r="F1812" s="83"/>
      <c r="G1812" s="101"/>
      <c r="H1812" s="102">
        <f>IFERROR(_xlfn.XLOOKUP($G1812,通讯通路门店!$S$4:$S$993931,通讯通路门店!$R$4:$R$993931,0,0),"")</f>
        <v>0</v>
      </c>
      <c r="I1812" s="83"/>
      <c r="J1812" s="83"/>
      <c r="K1812" s="83"/>
      <c r="L1812" s="83"/>
      <c r="M1812" s="83"/>
      <c r="N1812" s="83"/>
      <c r="O1812" s="83"/>
      <c r="P1812" s="83"/>
      <c r="Q1812" s="83"/>
      <c r="R1812" s="83"/>
      <c r="S1812" s="83"/>
      <c r="T1812" s="83"/>
      <c r="U1812" s="99">
        <f>COUNTIF(通讯通路门店!$S:$S,$G1812)</f>
        <v>0</v>
      </c>
      <c r="V1812" s="99">
        <f>COUNTIFS(通讯通路门店!$S:$S,$G1812,通讯通路门店!$J:$J,"综合卖场")</f>
        <v>0</v>
      </c>
      <c r="W1812" s="99">
        <f>SUMIFS(通讯通路门店!$AJ:$AJ,通讯通路门店!$S:$S,通讯客户沙盘!$G1812)</f>
        <v>0</v>
      </c>
      <c r="X1812" s="99">
        <f t="shared" si="140"/>
        <v>0</v>
      </c>
      <c r="Y1812" s="99">
        <f>COUNTIFS(通讯通路门店!$S:$S,$G1812,通讯通路门店!$J:$J,"荣耀体验店")+COUNTIFS(通讯通路门店!$S:$S,$G1812,通讯通路门店!$J:$J,"荣耀授权专卖店")</f>
        <v>0</v>
      </c>
      <c r="Z1812" s="99">
        <f>COUNTIFS(通讯通路门店!$S:$S,$G1812,通讯通路门店!$J:$J,"VIVO体验店")</f>
        <v>0</v>
      </c>
      <c r="AA1812" s="99">
        <f>COUNTIFS(通讯通路门店!$S:$S,$G1812,通讯通路门店!$J:$J,"OPPO体验店")</f>
        <v>0</v>
      </c>
      <c r="AB1812" s="99">
        <f>COUNTIFS(通讯通路门店!$S:$S,$G1812,通讯通路门店!$J:$J,"华为授权体验店")+COUNTIFS(通讯通路门店!$S:$S,$G1812,通讯通路门店!$J:$J,"华为堡垒店")</f>
        <v>0</v>
      </c>
      <c r="AC1812" s="99">
        <f>COUNTIFS(通讯通路门店!$S:$S,$G1812,通讯通路门店!$J:$J,"小米体验店")</f>
        <v>0</v>
      </c>
      <c r="AD1812" s="99">
        <f>COUNTIFS(通讯通路门店!$S:$S,$G1812,通讯通路门店!$J:$J,"苹果体验店")</f>
        <v>0</v>
      </c>
      <c r="AE1812" s="99">
        <f>COUNTIFS(通讯通路门店!$S:$S,$G1812,通讯通路门店!$J:$J,"其他品牌专卖店")</f>
        <v>0</v>
      </c>
      <c r="AF1812" s="99">
        <f>SUMIFS(通讯通路门店!$BI:$BI,通讯通路门店!$S:$S,$G1812)</f>
        <v>0</v>
      </c>
      <c r="AG1812" s="99">
        <f>SUMIFS(通讯通路门店!$BH:$BH,通讯通路门店!$S:$S,$G1812)</f>
        <v>0</v>
      </c>
      <c r="AH1812" s="99">
        <f t="shared" si="141"/>
        <v>0</v>
      </c>
      <c r="AI1812" s="99">
        <f>SUMIFS(通讯通路门店!$BB:$BB,通讯通路门店!$S:$S,$G1812)</f>
        <v>0</v>
      </c>
      <c r="AJ1812" s="99">
        <f>SUMIFS(通讯通路门店!$BE:$BE,通讯通路门店!$S:$S,$G1812)</f>
        <v>0</v>
      </c>
      <c r="AK1812" s="99">
        <f>SUMIFS(通讯通路门店!$BG:$BG,通讯通路门店!$S:$S,$G1812)</f>
        <v>0</v>
      </c>
      <c r="AL1812" s="99">
        <f>SUMIFS(通讯通路门店!$BC:$BC,通讯通路门店!$S:$S,$G1812)</f>
        <v>0</v>
      </c>
      <c r="AM1812" s="99">
        <f>SUMIFS(通讯通路门店!$BD:$BD,通讯通路门店!$S:$S,$G1812)</f>
        <v>0</v>
      </c>
      <c r="AN1812" s="99">
        <f>SUMIFS(通讯通路门店!$BF:$BF,通讯通路门店!$S:$S,$G1812)</f>
        <v>0</v>
      </c>
      <c r="AO1812" s="99">
        <f t="shared" si="142"/>
        <v>0</v>
      </c>
      <c r="AP1812" s="99">
        <f>SUMIFS(通讯通路门店!$K:$K,通讯通路门店!$S:$S,$G1812)</f>
        <v>0</v>
      </c>
      <c r="AQ1812" s="83"/>
      <c r="AR1812" s="99">
        <f>SUMIFS(通讯通路门店!$T:$T,通讯通路门店!$S:$S,$G1812)</f>
        <v>0</v>
      </c>
      <c r="AS1812" s="99">
        <f>SUMIFS(通讯通路门店!$U:$U,通讯通路门店!$S:$S,$G1812)</f>
        <v>0</v>
      </c>
      <c r="AT1812" s="99">
        <f>SUMIFS(通讯通路门店!$V:$V,通讯通路门店!$S:$S,$G1812)</f>
        <v>0</v>
      </c>
      <c r="AU1812" s="99">
        <f>SUMIFS(通讯通路门店!$W:$W,通讯通路门店!$S:$S,$G1812)</f>
        <v>0</v>
      </c>
      <c r="AV1812" s="99">
        <f>SUMIFS(通讯通路门店!$Z:$Z,通讯通路门店!$S:$S,$G1812)</f>
        <v>0</v>
      </c>
      <c r="AW1812" s="99">
        <f>SUMIFS(通讯通路门店!$AB:$AB,通讯通路门店!$S:$S,$G1812)</f>
        <v>0</v>
      </c>
      <c r="AX1812" s="99">
        <f>SUMIFS(通讯通路门店!$X:$X,通讯通路门店!$S:$S,$G1812)</f>
        <v>0</v>
      </c>
      <c r="AY1812" s="99">
        <f>SUMIFS(通讯通路门店!$Y:$Y,通讯通路门店!$S:$S,$G1812)</f>
        <v>0</v>
      </c>
      <c r="AZ1812" s="99">
        <f>SUMIFS(通讯通路门店!$AA:$AA,通讯通路门店!$S:$S,$G1812)</f>
        <v>0</v>
      </c>
      <c r="BA1812" s="99">
        <f t="shared" si="143"/>
        <v>0</v>
      </c>
      <c r="BB1812" s="99">
        <f t="shared" si="144"/>
        <v>0</v>
      </c>
      <c r="BC1812" s="99">
        <f>SUMIFS(通讯通路门店!$W:$W,通讯通路门店!$S:$S,$G1812,通讯通路门店!$J:$J,"荣耀体验店")+SUMIFS(通讯通路门店!$W:$W,通讯通路门店!$S:$S,$G1812,通讯通路门店!$J:$J,"荣耀授权专卖店")</f>
        <v>0</v>
      </c>
      <c r="BD1812" s="99">
        <f>SUMIFS(通讯通路门店!$Z:$Z,通讯通路门店!$S:$S,$G1812,通讯通路门店!$J:$J,"VIVO体验店")</f>
        <v>0</v>
      </c>
      <c r="BE1812" s="99">
        <f>SUMIFS(通讯通路门店!$AB:$AB,通讯通路门店!$S:$S,$G1812,通讯通路门店!$J:$J,"OPPO体验店")</f>
        <v>0</v>
      </c>
      <c r="BF1812" s="99">
        <f>SUMIFS(通讯通路门店!$X:$X,通讯通路门店!$S:$S,$G1812,通讯通路门店!$J:$J,"华为授权体验店")+SUMIFS(通讯通路门店!$AA:$AA,通讯通路门店!$S:$S,$G1812,通讯通路门店!$J:$J,"华为堡垒店")</f>
        <v>0</v>
      </c>
      <c r="BG1812" s="99">
        <f>SUMIFS(通讯通路门店!$Y:$Y,通讯通路门店!$S:$S,$G1812,通讯通路门店!$J:$J,"小米体验店")</f>
        <v>0</v>
      </c>
      <c r="BH1812" s="99">
        <f>SUMIFS(通讯通路门店!$AA:$AA,通讯通路门店!$S:$S,$G1812,通讯通路门店!$J:$J,"苹果体验店")</f>
        <v>0</v>
      </c>
      <c r="BI1812" s="99">
        <f>SUMIFS(通讯通路门店!$K:$K,通讯通路门店!$S:$S,$G1812,通讯通路门店!$J:$J,"其他品牌专卖店")</f>
        <v>0</v>
      </c>
      <c r="BJ1812" s="99">
        <f>SUMIFS(通讯通路门店!$AC:$AC,通讯通路门店!$S:$S,$G1812)</f>
        <v>0</v>
      </c>
      <c r="BK1812" s="99">
        <f>SUMIFS(通讯通路门店!$AD:$AD,通讯通路门店!$S:$S,$G1812)</f>
        <v>0</v>
      </c>
      <c r="BL1812" s="99">
        <f>SUMIFS(通讯通路门店!$AE:$AE,通讯通路门店!$S:$S,$G1812)</f>
        <v>0</v>
      </c>
      <c r="BM1812" s="99">
        <f>SUMIFS(通讯通路门店!$AF:$AF,通讯通路门店!$S:$S,$G1812)</f>
        <v>0</v>
      </c>
      <c r="BN1812" s="99">
        <f>SUMIFS(通讯通路门店!$AG:$AG,通讯通路门店!$S:$S,$G1812)</f>
        <v>0</v>
      </c>
      <c r="BO1812" s="99">
        <f>SUMIFS(通讯通路门店!$AH:$AH,通讯通路门店!$S:$S,$G1812)</f>
        <v>0</v>
      </c>
      <c r="BP1812" s="99">
        <f>SUMIFS(通讯通路门店!$AI:$AI,通讯通路门店!$S:$S,$G1812)</f>
        <v>0</v>
      </c>
      <c r="BQ1812" s="83"/>
    </row>
    <row r="1813" spans="1:69">
      <c r="A1813" s="99" t="str">
        <f>IFERROR(_xlfn.XLOOKUP($G1813,通讯通路门店!$S$4:$S$993931,通讯通路门店!$A$4:$A$993931,0,0),"")</f>
        <v>海南省</v>
      </c>
      <c r="B1813" s="99" t="str">
        <f>IFERROR(_xlfn.XLOOKUP($G1813,通讯通路门店!$S$4:$S$993931,通讯通路门店!$B$4:$B$993931,0,0),"")</f>
        <v>东方市</v>
      </c>
      <c r="C1813" s="99" t="str">
        <f>IFERROR(_xlfn.XLOOKUP($G1813,通讯通路门店!$S$4:$S$993931,通讯通路门店!$C$4:$C$993931,0,0),"")</f>
        <v>东方市</v>
      </c>
      <c r="D1813" s="99" t="str">
        <f>IFERROR(_xlfn.XLOOKUP($G1813,通讯通路门店!$S$4:$S$993931,通讯通路门店!$D$4:$D$993931,0,0),"")</f>
        <v>八所镇</v>
      </c>
      <c r="E1813" s="83"/>
      <c r="F1813" s="83"/>
      <c r="G1813" s="101"/>
      <c r="H1813" s="102">
        <f>IFERROR(_xlfn.XLOOKUP($G1813,通讯通路门店!$S$4:$S$993931,通讯通路门店!$R$4:$R$993931,0,0),"")</f>
        <v>0</v>
      </c>
      <c r="I1813" s="83"/>
      <c r="J1813" s="83"/>
      <c r="K1813" s="83"/>
      <c r="L1813" s="83"/>
      <c r="M1813" s="83"/>
      <c r="N1813" s="83"/>
      <c r="O1813" s="83"/>
      <c r="P1813" s="83"/>
      <c r="Q1813" s="83"/>
      <c r="R1813" s="83"/>
      <c r="S1813" s="83"/>
      <c r="T1813" s="83"/>
      <c r="U1813" s="99">
        <f>COUNTIF(通讯通路门店!$S:$S,$G1813)</f>
        <v>0</v>
      </c>
      <c r="V1813" s="99">
        <f>COUNTIFS(通讯通路门店!$S:$S,$G1813,通讯通路门店!$J:$J,"综合卖场")</f>
        <v>0</v>
      </c>
      <c r="W1813" s="99">
        <f>SUMIFS(通讯通路门店!$AJ:$AJ,通讯通路门店!$S:$S,通讯客户沙盘!$G1813)</f>
        <v>0</v>
      </c>
      <c r="X1813" s="99">
        <f t="shared" si="140"/>
        <v>0</v>
      </c>
      <c r="Y1813" s="99">
        <f>COUNTIFS(通讯通路门店!$S:$S,$G1813,通讯通路门店!$J:$J,"荣耀体验店")+COUNTIFS(通讯通路门店!$S:$S,$G1813,通讯通路门店!$J:$J,"荣耀授权专卖店")</f>
        <v>0</v>
      </c>
      <c r="Z1813" s="99">
        <f>COUNTIFS(通讯通路门店!$S:$S,$G1813,通讯通路门店!$J:$J,"VIVO体验店")</f>
        <v>0</v>
      </c>
      <c r="AA1813" s="99">
        <f>COUNTIFS(通讯通路门店!$S:$S,$G1813,通讯通路门店!$J:$J,"OPPO体验店")</f>
        <v>0</v>
      </c>
      <c r="AB1813" s="99">
        <f>COUNTIFS(通讯通路门店!$S:$S,$G1813,通讯通路门店!$J:$J,"华为授权体验店")+COUNTIFS(通讯通路门店!$S:$S,$G1813,通讯通路门店!$J:$J,"华为堡垒店")</f>
        <v>0</v>
      </c>
      <c r="AC1813" s="99">
        <f>COUNTIFS(通讯通路门店!$S:$S,$G1813,通讯通路门店!$J:$J,"小米体验店")</f>
        <v>0</v>
      </c>
      <c r="AD1813" s="99">
        <f>COUNTIFS(通讯通路门店!$S:$S,$G1813,通讯通路门店!$J:$J,"苹果体验店")</f>
        <v>0</v>
      </c>
      <c r="AE1813" s="99">
        <f>COUNTIFS(通讯通路门店!$S:$S,$G1813,通讯通路门店!$J:$J,"其他品牌专卖店")</f>
        <v>0</v>
      </c>
      <c r="AF1813" s="99">
        <f>SUMIFS(通讯通路门店!$BI:$BI,通讯通路门店!$S:$S,$G1813)</f>
        <v>0</v>
      </c>
      <c r="AG1813" s="99">
        <f>SUMIFS(通讯通路门店!$BH:$BH,通讯通路门店!$S:$S,$G1813)</f>
        <v>0</v>
      </c>
      <c r="AH1813" s="99">
        <f t="shared" si="141"/>
        <v>0</v>
      </c>
      <c r="AI1813" s="99">
        <f>SUMIFS(通讯通路门店!$BB:$BB,通讯通路门店!$S:$S,$G1813)</f>
        <v>0</v>
      </c>
      <c r="AJ1813" s="99">
        <f>SUMIFS(通讯通路门店!$BE:$BE,通讯通路门店!$S:$S,$G1813)</f>
        <v>0</v>
      </c>
      <c r="AK1813" s="99">
        <f>SUMIFS(通讯通路门店!$BG:$BG,通讯通路门店!$S:$S,$G1813)</f>
        <v>0</v>
      </c>
      <c r="AL1813" s="99">
        <f>SUMIFS(通讯通路门店!$BC:$BC,通讯通路门店!$S:$S,$G1813)</f>
        <v>0</v>
      </c>
      <c r="AM1813" s="99">
        <f>SUMIFS(通讯通路门店!$BD:$BD,通讯通路门店!$S:$S,$G1813)</f>
        <v>0</v>
      </c>
      <c r="AN1813" s="99">
        <f>SUMIFS(通讯通路门店!$BF:$BF,通讯通路门店!$S:$S,$G1813)</f>
        <v>0</v>
      </c>
      <c r="AO1813" s="99">
        <f t="shared" si="142"/>
        <v>0</v>
      </c>
      <c r="AP1813" s="99">
        <f>SUMIFS(通讯通路门店!$K:$K,通讯通路门店!$S:$S,$G1813)</f>
        <v>0</v>
      </c>
      <c r="AQ1813" s="83"/>
      <c r="AR1813" s="99">
        <f>SUMIFS(通讯通路门店!$T:$T,通讯通路门店!$S:$S,$G1813)</f>
        <v>0</v>
      </c>
      <c r="AS1813" s="99">
        <f>SUMIFS(通讯通路门店!$U:$U,通讯通路门店!$S:$S,$G1813)</f>
        <v>0</v>
      </c>
      <c r="AT1813" s="99">
        <f>SUMIFS(通讯通路门店!$V:$V,通讯通路门店!$S:$S,$G1813)</f>
        <v>0</v>
      </c>
      <c r="AU1813" s="99">
        <f>SUMIFS(通讯通路门店!$W:$W,通讯通路门店!$S:$S,$G1813)</f>
        <v>0</v>
      </c>
      <c r="AV1813" s="99">
        <f>SUMIFS(通讯通路门店!$Z:$Z,通讯通路门店!$S:$S,$G1813)</f>
        <v>0</v>
      </c>
      <c r="AW1813" s="99">
        <f>SUMIFS(通讯通路门店!$AB:$AB,通讯通路门店!$S:$S,$G1813)</f>
        <v>0</v>
      </c>
      <c r="AX1813" s="99">
        <f>SUMIFS(通讯通路门店!$X:$X,通讯通路门店!$S:$S,$G1813)</f>
        <v>0</v>
      </c>
      <c r="AY1813" s="99">
        <f>SUMIFS(通讯通路门店!$Y:$Y,通讯通路门店!$S:$S,$G1813)</f>
        <v>0</v>
      </c>
      <c r="AZ1813" s="99">
        <f>SUMIFS(通讯通路门店!$AA:$AA,通讯通路门店!$S:$S,$G1813)</f>
        <v>0</v>
      </c>
      <c r="BA1813" s="99">
        <f t="shared" si="143"/>
        <v>0</v>
      </c>
      <c r="BB1813" s="99">
        <f t="shared" si="144"/>
        <v>0</v>
      </c>
      <c r="BC1813" s="99">
        <f>SUMIFS(通讯通路门店!$W:$W,通讯通路门店!$S:$S,$G1813,通讯通路门店!$J:$J,"荣耀体验店")+SUMIFS(通讯通路门店!$W:$W,通讯通路门店!$S:$S,$G1813,通讯通路门店!$J:$J,"荣耀授权专卖店")</f>
        <v>0</v>
      </c>
      <c r="BD1813" s="99">
        <f>SUMIFS(通讯通路门店!$Z:$Z,通讯通路门店!$S:$S,$G1813,通讯通路门店!$J:$J,"VIVO体验店")</f>
        <v>0</v>
      </c>
      <c r="BE1813" s="99">
        <f>SUMIFS(通讯通路门店!$AB:$AB,通讯通路门店!$S:$S,$G1813,通讯通路门店!$J:$J,"OPPO体验店")</f>
        <v>0</v>
      </c>
      <c r="BF1813" s="99">
        <f>SUMIFS(通讯通路门店!$X:$X,通讯通路门店!$S:$S,$G1813,通讯通路门店!$J:$J,"华为授权体验店")+SUMIFS(通讯通路门店!$AA:$AA,通讯通路门店!$S:$S,$G1813,通讯通路门店!$J:$J,"华为堡垒店")</f>
        <v>0</v>
      </c>
      <c r="BG1813" s="99">
        <f>SUMIFS(通讯通路门店!$Y:$Y,通讯通路门店!$S:$S,$G1813,通讯通路门店!$J:$J,"小米体验店")</f>
        <v>0</v>
      </c>
      <c r="BH1813" s="99">
        <f>SUMIFS(通讯通路门店!$AA:$AA,通讯通路门店!$S:$S,$G1813,通讯通路门店!$J:$J,"苹果体验店")</f>
        <v>0</v>
      </c>
      <c r="BI1813" s="99">
        <f>SUMIFS(通讯通路门店!$K:$K,通讯通路门店!$S:$S,$G1813,通讯通路门店!$J:$J,"其他品牌专卖店")</f>
        <v>0</v>
      </c>
      <c r="BJ1813" s="99">
        <f>SUMIFS(通讯通路门店!$AC:$AC,通讯通路门店!$S:$S,$G1813)</f>
        <v>0</v>
      </c>
      <c r="BK1813" s="99">
        <f>SUMIFS(通讯通路门店!$AD:$AD,通讯通路门店!$S:$S,$G1813)</f>
        <v>0</v>
      </c>
      <c r="BL1813" s="99">
        <f>SUMIFS(通讯通路门店!$AE:$AE,通讯通路门店!$S:$S,$G1813)</f>
        <v>0</v>
      </c>
      <c r="BM1813" s="99">
        <f>SUMIFS(通讯通路门店!$AF:$AF,通讯通路门店!$S:$S,$G1813)</f>
        <v>0</v>
      </c>
      <c r="BN1813" s="99">
        <f>SUMIFS(通讯通路门店!$AG:$AG,通讯通路门店!$S:$S,$G1813)</f>
        <v>0</v>
      </c>
      <c r="BO1813" s="99">
        <f>SUMIFS(通讯通路门店!$AH:$AH,通讯通路门店!$S:$S,$G1813)</f>
        <v>0</v>
      </c>
      <c r="BP1813" s="99">
        <f>SUMIFS(通讯通路门店!$AI:$AI,通讯通路门店!$S:$S,$G1813)</f>
        <v>0</v>
      </c>
      <c r="BQ1813" s="83"/>
    </row>
    <row r="1814" spans="1:69">
      <c r="A1814" s="99" t="str">
        <f>IFERROR(_xlfn.XLOOKUP($G1814,通讯通路门店!$S$4:$S$993931,通讯通路门店!$A$4:$A$993931,0,0),"")</f>
        <v>海南省</v>
      </c>
      <c r="B1814" s="99" t="str">
        <f>IFERROR(_xlfn.XLOOKUP($G1814,通讯通路门店!$S$4:$S$993931,通讯通路门店!$B$4:$B$993931,0,0),"")</f>
        <v>东方市</v>
      </c>
      <c r="C1814" s="99" t="str">
        <f>IFERROR(_xlfn.XLOOKUP($G1814,通讯通路门店!$S$4:$S$993931,通讯通路门店!$C$4:$C$993931,0,0),"")</f>
        <v>东方市</v>
      </c>
      <c r="D1814" s="99" t="str">
        <f>IFERROR(_xlfn.XLOOKUP($G1814,通讯通路门店!$S$4:$S$993931,通讯通路门店!$D$4:$D$993931,0,0),"")</f>
        <v>八所镇</v>
      </c>
      <c r="E1814" s="83"/>
      <c r="F1814" s="83"/>
      <c r="G1814" s="101"/>
      <c r="H1814" s="102">
        <f>IFERROR(_xlfn.XLOOKUP($G1814,通讯通路门店!$S$4:$S$993931,通讯通路门店!$R$4:$R$993931,0,0),"")</f>
        <v>0</v>
      </c>
      <c r="I1814" s="83"/>
      <c r="J1814" s="83"/>
      <c r="K1814" s="83"/>
      <c r="L1814" s="83"/>
      <c r="M1814" s="83"/>
      <c r="N1814" s="83"/>
      <c r="O1814" s="83"/>
      <c r="P1814" s="83"/>
      <c r="Q1814" s="83"/>
      <c r="R1814" s="83"/>
      <c r="S1814" s="83"/>
      <c r="T1814" s="83"/>
      <c r="U1814" s="99">
        <f>COUNTIF(通讯通路门店!$S:$S,$G1814)</f>
        <v>0</v>
      </c>
      <c r="V1814" s="99">
        <f>COUNTIFS(通讯通路门店!$S:$S,$G1814,通讯通路门店!$J:$J,"综合卖场")</f>
        <v>0</v>
      </c>
      <c r="W1814" s="99">
        <f>SUMIFS(通讯通路门店!$AJ:$AJ,通讯通路门店!$S:$S,通讯客户沙盘!$G1814)</f>
        <v>0</v>
      </c>
      <c r="X1814" s="99">
        <f t="shared" si="140"/>
        <v>0</v>
      </c>
      <c r="Y1814" s="99">
        <f>COUNTIFS(通讯通路门店!$S:$S,$G1814,通讯通路门店!$J:$J,"荣耀体验店")+COUNTIFS(通讯通路门店!$S:$S,$G1814,通讯通路门店!$J:$J,"荣耀授权专卖店")</f>
        <v>0</v>
      </c>
      <c r="Z1814" s="99">
        <f>COUNTIFS(通讯通路门店!$S:$S,$G1814,通讯通路门店!$J:$J,"VIVO体验店")</f>
        <v>0</v>
      </c>
      <c r="AA1814" s="99">
        <f>COUNTIFS(通讯通路门店!$S:$S,$G1814,通讯通路门店!$J:$J,"OPPO体验店")</f>
        <v>0</v>
      </c>
      <c r="AB1814" s="99">
        <f>COUNTIFS(通讯通路门店!$S:$S,$G1814,通讯通路门店!$J:$J,"华为授权体验店")+COUNTIFS(通讯通路门店!$S:$S,$G1814,通讯通路门店!$J:$J,"华为堡垒店")</f>
        <v>0</v>
      </c>
      <c r="AC1814" s="99">
        <f>COUNTIFS(通讯通路门店!$S:$S,$G1814,通讯通路门店!$J:$J,"小米体验店")</f>
        <v>0</v>
      </c>
      <c r="AD1814" s="99">
        <f>COUNTIFS(通讯通路门店!$S:$S,$G1814,通讯通路门店!$J:$J,"苹果体验店")</f>
        <v>0</v>
      </c>
      <c r="AE1814" s="99">
        <f>COUNTIFS(通讯通路门店!$S:$S,$G1814,通讯通路门店!$J:$J,"其他品牌专卖店")</f>
        <v>0</v>
      </c>
      <c r="AF1814" s="99">
        <f>SUMIFS(通讯通路门店!$BI:$BI,通讯通路门店!$S:$S,$G1814)</f>
        <v>0</v>
      </c>
      <c r="AG1814" s="99">
        <f>SUMIFS(通讯通路门店!$BH:$BH,通讯通路门店!$S:$S,$G1814)</f>
        <v>0</v>
      </c>
      <c r="AH1814" s="99">
        <f t="shared" si="141"/>
        <v>0</v>
      </c>
      <c r="AI1814" s="99">
        <f>SUMIFS(通讯通路门店!$BB:$BB,通讯通路门店!$S:$S,$G1814)</f>
        <v>0</v>
      </c>
      <c r="AJ1814" s="99">
        <f>SUMIFS(通讯通路门店!$BE:$BE,通讯通路门店!$S:$S,$G1814)</f>
        <v>0</v>
      </c>
      <c r="AK1814" s="99">
        <f>SUMIFS(通讯通路门店!$BG:$BG,通讯通路门店!$S:$S,$G1814)</f>
        <v>0</v>
      </c>
      <c r="AL1814" s="99">
        <f>SUMIFS(通讯通路门店!$BC:$BC,通讯通路门店!$S:$S,$G1814)</f>
        <v>0</v>
      </c>
      <c r="AM1814" s="99">
        <f>SUMIFS(通讯通路门店!$BD:$BD,通讯通路门店!$S:$S,$G1814)</f>
        <v>0</v>
      </c>
      <c r="AN1814" s="99">
        <f>SUMIFS(通讯通路门店!$BF:$BF,通讯通路门店!$S:$S,$G1814)</f>
        <v>0</v>
      </c>
      <c r="AO1814" s="99">
        <f t="shared" si="142"/>
        <v>0</v>
      </c>
      <c r="AP1814" s="99">
        <f>SUMIFS(通讯通路门店!$K:$K,通讯通路门店!$S:$S,$G1814)</f>
        <v>0</v>
      </c>
      <c r="AQ1814" s="83"/>
      <c r="AR1814" s="99">
        <f>SUMIFS(通讯通路门店!$T:$T,通讯通路门店!$S:$S,$G1814)</f>
        <v>0</v>
      </c>
      <c r="AS1814" s="99">
        <f>SUMIFS(通讯通路门店!$U:$U,通讯通路门店!$S:$S,$G1814)</f>
        <v>0</v>
      </c>
      <c r="AT1814" s="99">
        <f>SUMIFS(通讯通路门店!$V:$V,通讯通路门店!$S:$S,$G1814)</f>
        <v>0</v>
      </c>
      <c r="AU1814" s="99">
        <f>SUMIFS(通讯通路门店!$W:$W,通讯通路门店!$S:$S,$G1814)</f>
        <v>0</v>
      </c>
      <c r="AV1814" s="99">
        <f>SUMIFS(通讯通路门店!$Z:$Z,通讯通路门店!$S:$S,$G1814)</f>
        <v>0</v>
      </c>
      <c r="AW1814" s="99">
        <f>SUMIFS(通讯通路门店!$AB:$AB,通讯通路门店!$S:$S,$G1814)</f>
        <v>0</v>
      </c>
      <c r="AX1814" s="99">
        <f>SUMIFS(通讯通路门店!$X:$X,通讯通路门店!$S:$S,$G1814)</f>
        <v>0</v>
      </c>
      <c r="AY1814" s="99">
        <f>SUMIFS(通讯通路门店!$Y:$Y,通讯通路门店!$S:$S,$G1814)</f>
        <v>0</v>
      </c>
      <c r="AZ1814" s="99">
        <f>SUMIFS(通讯通路门店!$AA:$AA,通讯通路门店!$S:$S,$G1814)</f>
        <v>0</v>
      </c>
      <c r="BA1814" s="99">
        <f t="shared" si="143"/>
        <v>0</v>
      </c>
      <c r="BB1814" s="99">
        <f t="shared" si="144"/>
        <v>0</v>
      </c>
      <c r="BC1814" s="99">
        <f>SUMIFS(通讯通路门店!$W:$W,通讯通路门店!$S:$S,$G1814,通讯通路门店!$J:$J,"荣耀体验店")+SUMIFS(通讯通路门店!$W:$W,通讯通路门店!$S:$S,$G1814,通讯通路门店!$J:$J,"荣耀授权专卖店")</f>
        <v>0</v>
      </c>
      <c r="BD1814" s="99">
        <f>SUMIFS(通讯通路门店!$Z:$Z,通讯通路门店!$S:$S,$G1814,通讯通路门店!$J:$J,"VIVO体验店")</f>
        <v>0</v>
      </c>
      <c r="BE1814" s="99">
        <f>SUMIFS(通讯通路门店!$AB:$AB,通讯通路门店!$S:$S,$G1814,通讯通路门店!$J:$J,"OPPO体验店")</f>
        <v>0</v>
      </c>
      <c r="BF1814" s="99">
        <f>SUMIFS(通讯通路门店!$X:$X,通讯通路门店!$S:$S,$G1814,通讯通路门店!$J:$J,"华为授权体验店")+SUMIFS(通讯通路门店!$AA:$AA,通讯通路门店!$S:$S,$G1814,通讯通路门店!$J:$J,"华为堡垒店")</f>
        <v>0</v>
      </c>
      <c r="BG1814" s="99">
        <f>SUMIFS(通讯通路门店!$Y:$Y,通讯通路门店!$S:$S,$G1814,通讯通路门店!$J:$J,"小米体验店")</f>
        <v>0</v>
      </c>
      <c r="BH1814" s="99">
        <f>SUMIFS(通讯通路门店!$AA:$AA,通讯通路门店!$S:$S,$G1814,通讯通路门店!$J:$J,"苹果体验店")</f>
        <v>0</v>
      </c>
      <c r="BI1814" s="99">
        <f>SUMIFS(通讯通路门店!$K:$K,通讯通路门店!$S:$S,$G1814,通讯通路门店!$J:$J,"其他品牌专卖店")</f>
        <v>0</v>
      </c>
      <c r="BJ1814" s="99">
        <f>SUMIFS(通讯通路门店!$AC:$AC,通讯通路门店!$S:$S,$G1814)</f>
        <v>0</v>
      </c>
      <c r="BK1814" s="99">
        <f>SUMIFS(通讯通路门店!$AD:$AD,通讯通路门店!$S:$S,$G1814)</f>
        <v>0</v>
      </c>
      <c r="BL1814" s="99">
        <f>SUMIFS(通讯通路门店!$AE:$AE,通讯通路门店!$S:$S,$G1814)</f>
        <v>0</v>
      </c>
      <c r="BM1814" s="99">
        <f>SUMIFS(通讯通路门店!$AF:$AF,通讯通路门店!$S:$S,$G1814)</f>
        <v>0</v>
      </c>
      <c r="BN1814" s="99">
        <f>SUMIFS(通讯通路门店!$AG:$AG,通讯通路门店!$S:$S,$G1814)</f>
        <v>0</v>
      </c>
      <c r="BO1814" s="99">
        <f>SUMIFS(通讯通路门店!$AH:$AH,通讯通路门店!$S:$S,$G1814)</f>
        <v>0</v>
      </c>
      <c r="BP1814" s="99">
        <f>SUMIFS(通讯通路门店!$AI:$AI,通讯通路门店!$S:$S,$G1814)</f>
        <v>0</v>
      </c>
      <c r="BQ1814" s="83"/>
    </row>
    <row r="1815" spans="1:69">
      <c r="A1815" s="99" t="str">
        <f>IFERROR(_xlfn.XLOOKUP($G1815,通讯通路门店!$S$4:$S$993931,通讯通路门店!$A$4:$A$993931,0,0),"")</f>
        <v>海南省</v>
      </c>
      <c r="B1815" s="99" t="str">
        <f>IFERROR(_xlfn.XLOOKUP($G1815,通讯通路门店!$S$4:$S$993931,通讯通路门店!$B$4:$B$993931,0,0),"")</f>
        <v>东方市</v>
      </c>
      <c r="C1815" s="99" t="str">
        <f>IFERROR(_xlfn.XLOOKUP($G1815,通讯通路门店!$S$4:$S$993931,通讯通路门店!$C$4:$C$993931,0,0),"")</f>
        <v>东方市</v>
      </c>
      <c r="D1815" s="99" t="str">
        <f>IFERROR(_xlfn.XLOOKUP($G1815,通讯通路门店!$S$4:$S$993931,通讯通路门店!$D$4:$D$993931,0,0),"")</f>
        <v>八所镇</v>
      </c>
      <c r="E1815" s="83"/>
      <c r="F1815" s="83"/>
      <c r="G1815" s="101"/>
      <c r="H1815" s="102">
        <f>IFERROR(_xlfn.XLOOKUP($G1815,通讯通路门店!$S$4:$S$993931,通讯通路门店!$R$4:$R$993931,0,0),"")</f>
        <v>0</v>
      </c>
      <c r="I1815" s="83"/>
      <c r="J1815" s="83"/>
      <c r="K1815" s="83"/>
      <c r="L1815" s="83"/>
      <c r="M1815" s="83"/>
      <c r="N1815" s="83"/>
      <c r="O1815" s="83"/>
      <c r="P1815" s="83"/>
      <c r="Q1815" s="83"/>
      <c r="R1815" s="83"/>
      <c r="S1815" s="83"/>
      <c r="T1815" s="83"/>
      <c r="U1815" s="99">
        <f>COUNTIF(通讯通路门店!$S:$S,$G1815)</f>
        <v>0</v>
      </c>
      <c r="V1815" s="99">
        <f>COUNTIFS(通讯通路门店!$S:$S,$G1815,通讯通路门店!$J:$J,"综合卖场")</f>
        <v>0</v>
      </c>
      <c r="W1815" s="99">
        <f>SUMIFS(通讯通路门店!$AJ:$AJ,通讯通路门店!$S:$S,通讯客户沙盘!$G1815)</f>
        <v>0</v>
      </c>
      <c r="X1815" s="99">
        <f t="shared" si="140"/>
        <v>0</v>
      </c>
      <c r="Y1815" s="99">
        <f>COUNTIFS(通讯通路门店!$S:$S,$G1815,通讯通路门店!$J:$J,"荣耀体验店")+COUNTIFS(通讯通路门店!$S:$S,$G1815,通讯通路门店!$J:$J,"荣耀授权专卖店")</f>
        <v>0</v>
      </c>
      <c r="Z1815" s="99">
        <f>COUNTIFS(通讯通路门店!$S:$S,$G1815,通讯通路门店!$J:$J,"VIVO体验店")</f>
        <v>0</v>
      </c>
      <c r="AA1815" s="99">
        <f>COUNTIFS(通讯通路门店!$S:$S,$G1815,通讯通路门店!$J:$J,"OPPO体验店")</f>
        <v>0</v>
      </c>
      <c r="AB1815" s="99">
        <f>COUNTIFS(通讯通路门店!$S:$S,$G1815,通讯通路门店!$J:$J,"华为授权体验店")+COUNTIFS(通讯通路门店!$S:$S,$G1815,通讯通路门店!$J:$J,"华为堡垒店")</f>
        <v>0</v>
      </c>
      <c r="AC1815" s="99">
        <f>COUNTIFS(通讯通路门店!$S:$S,$G1815,通讯通路门店!$J:$J,"小米体验店")</f>
        <v>0</v>
      </c>
      <c r="AD1815" s="99">
        <f>COUNTIFS(通讯通路门店!$S:$S,$G1815,通讯通路门店!$J:$J,"苹果体验店")</f>
        <v>0</v>
      </c>
      <c r="AE1815" s="99">
        <f>COUNTIFS(通讯通路门店!$S:$S,$G1815,通讯通路门店!$J:$J,"其他品牌专卖店")</f>
        <v>0</v>
      </c>
      <c r="AF1815" s="99">
        <f>SUMIFS(通讯通路门店!$BI:$BI,通讯通路门店!$S:$S,$G1815)</f>
        <v>0</v>
      </c>
      <c r="AG1815" s="99">
        <f>SUMIFS(通讯通路门店!$BH:$BH,通讯通路门店!$S:$S,$G1815)</f>
        <v>0</v>
      </c>
      <c r="AH1815" s="99">
        <f t="shared" si="141"/>
        <v>0</v>
      </c>
      <c r="AI1815" s="99">
        <f>SUMIFS(通讯通路门店!$BB:$BB,通讯通路门店!$S:$S,$G1815)</f>
        <v>0</v>
      </c>
      <c r="AJ1815" s="99">
        <f>SUMIFS(通讯通路门店!$BE:$BE,通讯通路门店!$S:$S,$G1815)</f>
        <v>0</v>
      </c>
      <c r="AK1815" s="99">
        <f>SUMIFS(通讯通路门店!$BG:$BG,通讯通路门店!$S:$S,$G1815)</f>
        <v>0</v>
      </c>
      <c r="AL1815" s="99">
        <f>SUMIFS(通讯通路门店!$BC:$BC,通讯通路门店!$S:$S,$G1815)</f>
        <v>0</v>
      </c>
      <c r="AM1815" s="99">
        <f>SUMIFS(通讯通路门店!$BD:$BD,通讯通路门店!$S:$S,$G1815)</f>
        <v>0</v>
      </c>
      <c r="AN1815" s="99">
        <f>SUMIFS(通讯通路门店!$BF:$BF,通讯通路门店!$S:$S,$G1815)</f>
        <v>0</v>
      </c>
      <c r="AO1815" s="99">
        <f t="shared" si="142"/>
        <v>0</v>
      </c>
      <c r="AP1815" s="99">
        <f>SUMIFS(通讯通路门店!$K:$K,通讯通路门店!$S:$S,$G1815)</f>
        <v>0</v>
      </c>
      <c r="AQ1815" s="83"/>
      <c r="AR1815" s="99">
        <f>SUMIFS(通讯通路门店!$T:$T,通讯通路门店!$S:$S,$G1815)</f>
        <v>0</v>
      </c>
      <c r="AS1815" s="99">
        <f>SUMIFS(通讯通路门店!$U:$U,通讯通路门店!$S:$S,$G1815)</f>
        <v>0</v>
      </c>
      <c r="AT1815" s="99">
        <f>SUMIFS(通讯通路门店!$V:$V,通讯通路门店!$S:$S,$G1815)</f>
        <v>0</v>
      </c>
      <c r="AU1815" s="99">
        <f>SUMIFS(通讯通路门店!$W:$W,通讯通路门店!$S:$S,$G1815)</f>
        <v>0</v>
      </c>
      <c r="AV1815" s="99">
        <f>SUMIFS(通讯通路门店!$Z:$Z,通讯通路门店!$S:$S,$G1815)</f>
        <v>0</v>
      </c>
      <c r="AW1815" s="99">
        <f>SUMIFS(通讯通路门店!$AB:$AB,通讯通路门店!$S:$S,$G1815)</f>
        <v>0</v>
      </c>
      <c r="AX1815" s="99">
        <f>SUMIFS(通讯通路门店!$X:$X,通讯通路门店!$S:$S,$G1815)</f>
        <v>0</v>
      </c>
      <c r="AY1815" s="99">
        <f>SUMIFS(通讯通路门店!$Y:$Y,通讯通路门店!$S:$S,$G1815)</f>
        <v>0</v>
      </c>
      <c r="AZ1815" s="99">
        <f>SUMIFS(通讯通路门店!$AA:$AA,通讯通路门店!$S:$S,$G1815)</f>
        <v>0</v>
      </c>
      <c r="BA1815" s="99">
        <f t="shared" si="143"/>
        <v>0</v>
      </c>
      <c r="BB1815" s="99">
        <f t="shared" si="144"/>
        <v>0</v>
      </c>
      <c r="BC1815" s="99">
        <f>SUMIFS(通讯通路门店!$W:$W,通讯通路门店!$S:$S,$G1815,通讯通路门店!$J:$J,"荣耀体验店")+SUMIFS(通讯通路门店!$W:$W,通讯通路门店!$S:$S,$G1815,通讯通路门店!$J:$J,"荣耀授权专卖店")</f>
        <v>0</v>
      </c>
      <c r="BD1815" s="99">
        <f>SUMIFS(通讯通路门店!$Z:$Z,通讯通路门店!$S:$S,$G1815,通讯通路门店!$J:$J,"VIVO体验店")</f>
        <v>0</v>
      </c>
      <c r="BE1815" s="99">
        <f>SUMIFS(通讯通路门店!$AB:$AB,通讯通路门店!$S:$S,$G1815,通讯通路门店!$J:$J,"OPPO体验店")</f>
        <v>0</v>
      </c>
      <c r="BF1815" s="99">
        <f>SUMIFS(通讯通路门店!$X:$X,通讯通路门店!$S:$S,$G1815,通讯通路门店!$J:$J,"华为授权体验店")+SUMIFS(通讯通路门店!$AA:$AA,通讯通路门店!$S:$S,$G1815,通讯通路门店!$J:$J,"华为堡垒店")</f>
        <v>0</v>
      </c>
      <c r="BG1815" s="99">
        <f>SUMIFS(通讯通路门店!$Y:$Y,通讯通路门店!$S:$S,$G1815,通讯通路门店!$J:$J,"小米体验店")</f>
        <v>0</v>
      </c>
      <c r="BH1815" s="99">
        <f>SUMIFS(通讯通路门店!$AA:$AA,通讯通路门店!$S:$S,$G1815,通讯通路门店!$J:$J,"苹果体验店")</f>
        <v>0</v>
      </c>
      <c r="BI1815" s="99">
        <f>SUMIFS(通讯通路门店!$K:$K,通讯通路门店!$S:$S,$G1815,通讯通路门店!$J:$J,"其他品牌专卖店")</f>
        <v>0</v>
      </c>
      <c r="BJ1815" s="99">
        <f>SUMIFS(通讯通路门店!$AC:$AC,通讯通路门店!$S:$S,$G1815)</f>
        <v>0</v>
      </c>
      <c r="BK1815" s="99">
        <f>SUMIFS(通讯通路门店!$AD:$AD,通讯通路门店!$S:$S,$G1815)</f>
        <v>0</v>
      </c>
      <c r="BL1815" s="99">
        <f>SUMIFS(通讯通路门店!$AE:$AE,通讯通路门店!$S:$S,$G1815)</f>
        <v>0</v>
      </c>
      <c r="BM1815" s="99">
        <f>SUMIFS(通讯通路门店!$AF:$AF,通讯通路门店!$S:$S,$G1815)</f>
        <v>0</v>
      </c>
      <c r="BN1815" s="99">
        <f>SUMIFS(通讯通路门店!$AG:$AG,通讯通路门店!$S:$S,$G1815)</f>
        <v>0</v>
      </c>
      <c r="BO1815" s="99">
        <f>SUMIFS(通讯通路门店!$AH:$AH,通讯通路门店!$S:$S,$G1815)</f>
        <v>0</v>
      </c>
      <c r="BP1815" s="99">
        <f>SUMIFS(通讯通路门店!$AI:$AI,通讯通路门店!$S:$S,$G1815)</f>
        <v>0</v>
      </c>
      <c r="BQ1815" s="83"/>
    </row>
    <row r="1816" spans="1:69">
      <c r="A1816" s="99" t="str">
        <f>IFERROR(_xlfn.XLOOKUP($G1816,通讯通路门店!$S$4:$S$993931,通讯通路门店!$A$4:$A$993931,0,0),"")</f>
        <v>海南省</v>
      </c>
      <c r="B1816" s="99" t="str">
        <f>IFERROR(_xlfn.XLOOKUP($G1816,通讯通路门店!$S$4:$S$993931,通讯通路门店!$B$4:$B$993931,0,0),"")</f>
        <v>东方市</v>
      </c>
      <c r="C1816" s="99" t="str">
        <f>IFERROR(_xlfn.XLOOKUP($G1816,通讯通路门店!$S$4:$S$993931,通讯通路门店!$C$4:$C$993931,0,0),"")</f>
        <v>东方市</v>
      </c>
      <c r="D1816" s="99" t="str">
        <f>IFERROR(_xlfn.XLOOKUP($G1816,通讯通路门店!$S$4:$S$993931,通讯通路门店!$D$4:$D$993931,0,0),"")</f>
        <v>八所镇</v>
      </c>
      <c r="E1816" s="83"/>
      <c r="F1816" s="83"/>
      <c r="G1816" s="101"/>
      <c r="H1816" s="102">
        <f>IFERROR(_xlfn.XLOOKUP($G1816,通讯通路门店!$S$4:$S$993931,通讯通路门店!$R$4:$R$993931,0,0),"")</f>
        <v>0</v>
      </c>
      <c r="I1816" s="83"/>
      <c r="J1816" s="83"/>
      <c r="K1816" s="83"/>
      <c r="L1816" s="83"/>
      <c r="M1816" s="83"/>
      <c r="N1816" s="83"/>
      <c r="O1816" s="83"/>
      <c r="P1816" s="83"/>
      <c r="Q1816" s="83"/>
      <c r="R1816" s="83"/>
      <c r="S1816" s="83"/>
      <c r="T1816" s="83"/>
      <c r="U1816" s="99">
        <f>COUNTIF(通讯通路门店!$S:$S,$G1816)</f>
        <v>0</v>
      </c>
      <c r="V1816" s="99">
        <f>COUNTIFS(通讯通路门店!$S:$S,$G1816,通讯通路门店!$J:$J,"综合卖场")</f>
        <v>0</v>
      </c>
      <c r="W1816" s="99">
        <f>SUMIFS(通讯通路门店!$AJ:$AJ,通讯通路门店!$S:$S,通讯客户沙盘!$G1816)</f>
        <v>0</v>
      </c>
      <c r="X1816" s="99">
        <f t="shared" si="140"/>
        <v>0</v>
      </c>
      <c r="Y1816" s="99">
        <f>COUNTIFS(通讯通路门店!$S:$S,$G1816,通讯通路门店!$J:$J,"荣耀体验店")+COUNTIFS(通讯通路门店!$S:$S,$G1816,通讯通路门店!$J:$J,"荣耀授权专卖店")</f>
        <v>0</v>
      </c>
      <c r="Z1816" s="99">
        <f>COUNTIFS(通讯通路门店!$S:$S,$G1816,通讯通路门店!$J:$J,"VIVO体验店")</f>
        <v>0</v>
      </c>
      <c r="AA1816" s="99">
        <f>COUNTIFS(通讯通路门店!$S:$S,$G1816,通讯通路门店!$J:$J,"OPPO体验店")</f>
        <v>0</v>
      </c>
      <c r="AB1816" s="99">
        <f>COUNTIFS(通讯通路门店!$S:$S,$G1816,通讯通路门店!$J:$J,"华为授权体验店")+COUNTIFS(通讯通路门店!$S:$S,$G1816,通讯通路门店!$J:$J,"华为堡垒店")</f>
        <v>0</v>
      </c>
      <c r="AC1816" s="99">
        <f>COUNTIFS(通讯通路门店!$S:$S,$G1816,通讯通路门店!$J:$J,"小米体验店")</f>
        <v>0</v>
      </c>
      <c r="AD1816" s="99">
        <f>COUNTIFS(通讯通路门店!$S:$S,$G1816,通讯通路门店!$J:$J,"苹果体验店")</f>
        <v>0</v>
      </c>
      <c r="AE1816" s="99">
        <f>COUNTIFS(通讯通路门店!$S:$S,$G1816,通讯通路门店!$J:$J,"其他品牌专卖店")</f>
        <v>0</v>
      </c>
      <c r="AF1816" s="99">
        <f>SUMIFS(通讯通路门店!$BI:$BI,通讯通路门店!$S:$S,$G1816)</f>
        <v>0</v>
      </c>
      <c r="AG1816" s="99">
        <f>SUMIFS(通讯通路门店!$BH:$BH,通讯通路门店!$S:$S,$G1816)</f>
        <v>0</v>
      </c>
      <c r="AH1816" s="99">
        <f t="shared" si="141"/>
        <v>0</v>
      </c>
      <c r="AI1816" s="99">
        <f>SUMIFS(通讯通路门店!$BB:$BB,通讯通路门店!$S:$S,$G1816)</f>
        <v>0</v>
      </c>
      <c r="AJ1816" s="99">
        <f>SUMIFS(通讯通路门店!$BE:$BE,通讯通路门店!$S:$S,$G1816)</f>
        <v>0</v>
      </c>
      <c r="AK1816" s="99">
        <f>SUMIFS(通讯通路门店!$BG:$BG,通讯通路门店!$S:$S,$G1816)</f>
        <v>0</v>
      </c>
      <c r="AL1816" s="99">
        <f>SUMIFS(通讯通路门店!$BC:$BC,通讯通路门店!$S:$S,$G1816)</f>
        <v>0</v>
      </c>
      <c r="AM1816" s="99">
        <f>SUMIFS(通讯通路门店!$BD:$BD,通讯通路门店!$S:$S,$G1816)</f>
        <v>0</v>
      </c>
      <c r="AN1816" s="99">
        <f>SUMIFS(通讯通路门店!$BF:$BF,通讯通路门店!$S:$S,$G1816)</f>
        <v>0</v>
      </c>
      <c r="AO1816" s="99">
        <f t="shared" si="142"/>
        <v>0</v>
      </c>
      <c r="AP1816" s="99">
        <f>SUMIFS(通讯通路门店!$K:$K,通讯通路门店!$S:$S,$G1816)</f>
        <v>0</v>
      </c>
      <c r="AQ1816" s="83"/>
      <c r="AR1816" s="99">
        <f>SUMIFS(通讯通路门店!$T:$T,通讯通路门店!$S:$S,$G1816)</f>
        <v>0</v>
      </c>
      <c r="AS1816" s="99">
        <f>SUMIFS(通讯通路门店!$U:$U,通讯通路门店!$S:$S,$G1816)</f>
        <v>0</v>
      </c>
      <c r="AT1816" s="99">
        <f>SUMIFS(通讯通路门店!$V:$V,通讯通路门店!$S:$S,$G1816)</f>
        <v>0</v>
      </c>
      <c r="AU1816" s="99">
        <f>SUMIFS(通讯通路门店!$W:$W,通讯通路门店!$S:$S,$G1816)</f>
        <v>0</v>
      </c>
      <c r="AV1816" s="99">
        <f>SUMIFS(通讯通路门店!$Z:$Z,通讯通路门店!$S:$S,$G1816)</f>
        <v>0</v>
      </c>
      <c r="AW1816" s="99">
        <f>SUMIFS(通讯通路门店!$AB:$AB,通讯通路门店!$S:$S,$G1816)</f>
        <v>0</v>
      </c>
      <c r="AX1816" s="99">
        <f>SUMIFS(通讯通路门店!$X:$X,通讯通路门店!$S:$S,$G1816)</f>
        <v>0</v>
      </c>
      <c r="AY1816" s="99">
        <f>SUMIFS(通讯通路门店!$Y:$Y,通讯通路门店!$S:$S,$G1816)</f>
        <v>0</v>
      </c>
      <c r="AZ1816" s="99">
        <f>SUMIFS(通讯通路门店!$AA:$AA,通讯通路门店!$S:$S,$G1816)</f>
        <v>0</v>
      </c>
      <c r="BA1816" s="99">
        <f t="shared" si="143"/>
        <v>0</v>
      </c>
      <c r="BB1816" s="99">
        <f t="shared" si="144"/>
        <v>0</v>
      </c>
      <c r="BC1816" s="99">
        <f>SUMIFS(通讯通路门店!$W:$W,通讯通路门店!$S:$S,$G1816,通讯通路门店!$J:$J,"荣耀体验店")+SUMIFS(通讯通路门店!$W:$W,通讯通路门店!$S:$S,$G1816,通讯通路门店!$J:$J,"荣耀授权专卖店")</f>
        <v>0</v>
      </c>
      <c r="BD1816" s="99">
        <f>SUMIFS(通讯通路门店!$Z:$Z,通讯通路门店!$S:$S,$G1816,通讯通路门店!$J:$J,"VIVO体验店")</f>
        <v>0</v>
      </c>
      <c r="BE1816" s="99">
        <f>SUMIFS(通讯通路门店!$AB:$AB,通讯通路门店!$S:$S,$G1816,通讯通路门店!$J:$J,"OPPO体验店")</f>
        <v>0</v>
      </c>
      <c r="BF1816" s="99">
        <f>SUMIFS(通讯通路门店!$X:$X,通讯通路门店!$S:$S,$G1816,通讯通路门店!$J:$J,"华为授权体验店")+SUMIFS(通讯通路门店!$AA:$AA,通讯通路门店!$S:$S,$G1816,通讯通路门店!$J:$J,"华为堡垒店")</f>
        <v>0</v>
      </c>
      <c r="BG1816" s="99">
        <f>SUMIFS(通讯通路门店!$Y:$Y,通讯通路门店!$S:$S,$G1816,通讯通路门店!$J:$J,"小米体验店")</f>
        <v>0</v>
      </c>
      <c r="BH1816" s="99">
        <f>SUMIFS(通讯通路门店!$AA:$AA,通讯通路门店!$S:$S,$G1816,通讯通路门店!$J:$J,"苹果体验店")</f>
        <v>0</v>
      </c>
      <c r="BI1816" s="99">
        <f>SUMIFS(通讯通路门店!$K:$K,通讯通路门店!$S:$S,$G1816,通讯通路门店!$J:$J,"其他品牌专卖店")</f>
        <v>0</v>
      </c>
      <c r="BJ1816" s="99">
        <f>SUMIFS(通讯通路门店!$AC:$AC,通讯通路门店!$S:$S,$G1816)</f>
        <v>0</v>
      </c>
      <c r="BK1816" s="99">
        <f>SUMIFS(通讯通路门店!$AD:$AD,通讯通路门店!$S:$S,$G1816)</f>
        <v>0</v>
      </c>
      <c r="BL1816" s="99">
        <f>SUMIFS(通讯通路门店!$AE:$AE,通讯通路门店!$S:$S,$G1816)</f>
        <v>0</v>
      </c>
      <c r="BM1816" s="99">
        <f>SUMIFS(通讯通路门店!$AF:$AF,通讯通路门店!$S:$S,$G1816)</f>
        <v>0</v>
      </c>
      <c r="BN1816" s="99">
        <f>SUMIFS(通讯通路门店!$AG:$AG,通讯通路门店!$S:$S,$G1816)</f>
        <v>0</v>
      </c>
      <c r="BO1816" s="99">
        <f>SUMIFS(通讯通路门店!$AH:$AH,通讯通路门店!$S:$S,$G1816)</f>
        <v>0</v>
      </c>
      <c r="BP1816" s="99">
        <f>SUMIFS(通讯通路门店!$AI:$AI,通讯通路门店!$S:$S,$G1816)</f>
        <v>0</v>
      </c>
      <c r="BQ1816" s="83"/>
    </row>
    <row r="1817" spans="1:69">
      <c r="A1817" s="99" t="str">
        <f>IFERROR(_xlfn.XLOOKUP($G1817,通讯通路门店!$S$4:$S$993931,通讯通路门店!$A$4:$A$993931,0,0),"")</f>
        <v>海南省</v>
      </c>
      <c r="B1817" s="99" t="str">
        <f>IFERROR(_xlfn.XLOOKUP($G1817,通讯通路门店!$S$4:$S$993931,通讯通路门店!$B$4:$B$993931,0,0),"")</f>
        <v>东方市</v>
      </c>
      <c r="C1817" s="99" t="str">
        <f>IFERROR(_xlfn.XLOOKUP($G1817,通讯通路门店!$S$4:$S$993931,通讯通路门店!$C$4:$C$993931,0,0),"")</f>
        <v>东方市</v>
      </c>
      <c r="D1817" s="99" t="str">
        <f>IFERROR(_xlfn.XLOOKUP($G1817,通讯通路门店!$S$4:$S$993931,通讯通路门店!$D$4:$D$993931,0,0),"")</f>
        <v>八所镇</v>
      </c>
      <c r="E1817" s="83"/>
      <c r="F1817" s="83"/>
      <c r="G1817" s="101"/>
      <c r="H1817" s="102">
        <f>IFERROR(_xlfn.XLOOKUP($G1817,通讯通路门店!$S$4:$S$993931,通讯通路门店!$R$4:$R$993931,0,0),"")</f>
        <v>0</v>
      </c>
      <c r="I1817" s="83"/>
      <c r="J1817" s="83"/>
      <c r="K1817" s="83"/>
      <c r="L1817" s="83"/>
      <c r="M1817" s="83"/>
      <c r="N1817" s="83"/>
      <c r="O1817" s="83"/>
      <c r="P1817" s="83"/>
      <c r="Q1817" s="83"/>
      <c r="R1817" s="83"/>
      <c r="S1817" s="83"/>
      <c r="T1817" s="83"/>
      <c r="U1817" s="99">
        <f>COUNTIF(通讯通路门店!$S:$S,$G1817)</f>
        <v>0</v>
      </c>
      <c r="V1817" s="99">
        <f>COUNTIFS(通讯通路门店!$S:$S,$G1817,通讯通路门店!$J:$J,"综合卖场")</f>
        <v>0</v>
      </c>
      <c r="W1817" s="99">
        <f>SUMIFS(通讯通路门店!$AJ:$AJ,通讯通路门店!$S:$S,通讯客户沙盘!$G1817)</f>
        <v>0</v>
      </c>
      <c r="X1817" s="99">
        <f t="shared" si="140"/>
        <v>0</v>
      </c>
      <c r="Y1817" s="99">
        <f>COUNTIFS(通讯通路门店!$S:$S,$G1817,通讯通路门店!$J:$J,"荣耀体验店")+COUNTIFS(通讯通路门店!$S:$S,$G1817,通讯通路门店!$J:$J,"荣耀授权专卖店")</f>
        <v>0</v>
      </c>
      <c r="Z1817" s="99">
        <f>COUNTIFS(通讯通路门店!$S:$S,$G1817,通讯通路门店!$J:$J,"VIVO体验店")</f>
        <v>0</v>
      </c>
      <c r="AA1817" s="99">
        <f>COUNTIFS(通讯通路门店!$S:$S,$G1817,通讯通路门店!$J:$J,"OPPO体验店")</f>
        <v>0</v>
      </c>
      <c r="AB1817" s="99">
        <f>COUNTIFS(通讯通路门店!$S:$S,$G1817,通讯通路门店!$J:$J,"华为授权体验店")+COUNTIFS(通讯通路门店!$S:$S,$G1817,通讯通路门店!$J:$J,"华为堡垒店")</f>
        <v>0</v>
      </c>
      <c r="AC1817" s="99">
        <f>COUNTIFS(通讯通路门店!$S:$S,$G1817,通讯通路门店!$J:$J,"小米体验店")</f>
        <v>0</v>
      </c>
      <c r="AD1817" s="99">
        <f>COUNTIFS(通讯通路门店!$S:$S,$G1817,通讯通路门店!$J:$J,"苹果体验店")</f>
        <v>0</v>
      </c>
      <c r="AE1817" s="99">
        <f>COUNTIFS(通讯通路门店!$S:$S,$G1817,通讯通路门店!$J:$J,"其他品牌专卖店")</f>
        <v>0</v>
      </c>
      <c r="AF1817" s="99">
        <f>SUMIFS(通讯通路门店!$BI:$BI,通讯通路门店!$S:$S,$G1817)</f>
        <v>0</v>
      </c>
      <c r="AG1817" s="99">
        <f>SUMIFS(通讯通路门店!$BH:$BH,通讯通路门店!$S:$S,$G1817)</f>
        <v>0</v>
      </c>
      <c r="AH1817" s="99">
        <f t="shared" si="141"/>
        <v>0</v>
      </c>
      <c r="AI1817" s="99">
        <f>SUMIFS(通讯通路门店!$BB:$BB,通讯通路门店!$S:$S,$G1817)</f>
        <v>0</v>
      </c>
      <c r="AJ1817" s="99">
        <f>SUMIFS(通讯通路门店!$BE:$BE,通讯通路门店!$S:$S,$G1817)</f>
        <v>0</v>
      </c>
      <c r="AK1817" s="99">
        <f>SUMIFS(通讯通路门店!$BG:$BG,通讯通路门店!$S:$S,$G1817)</f>
        <v>0</v>
      </c>
      <c r="AL1817" s="99">
        <f>SUMIFS(通讯通路门店!$BC:$BC,通讯通路门店!$S:$S,$G1817)</f>
        <v>0</v>
      </c>
      <c r="AM1817" s="99">
        <f>SUMIFS(通讯通路门店!$BD:$BD,通讯通路门店!$S:$S,$G1817)</f>
        <v>0</v>
      </c>
      <c r="AN1817" s="99">
        <f>SUMIFS(通讯通路门店!$BF:$BF,通讯通路门店!$S:$S,$G1817)</f>
        <v>0</v>
      </c>
      <c r="AO1817" s="99">
        <f t="shared" si="142"/>
        <v>0</v>
      </c>
      <c r="AP1817" s="99">
        <f>SUMIFS(通讯通路门店!$K:$K,通讯通路门店!$S:$S,$G1817)</f>
        <v>0</v>
      </c>
      <c r="AQ1817" s="83"/>
      <c r="AR1817" s="99">
        <f>SUMIFS(通讯通路门店!$T:$T,通讯通路门店!$S:$S,$G1817)</f>
        <v>0</v>
      </c>
      <c r="AS1817" s="99">
        <f>SUMIFS(通讯通路门店!$U:$U,通讯通路门店!$S:$S,$G1817)</f>
        <v>0</v>
      </c>
      <c r="AT1817" s="99">
        <f>SUMIFS(通讯通路门店!$V:$V,通讯通路门店!$S:$S,$G1817)</f>
        <v>0</v>
      </c>
      <c r="AU1817" s="99">
        <f>SUMIFS(通讯通路门店!$W:$W,通讯通路门店!$S:$S,$G1817)</f>
        <v>0</v>
      </c>
      <c r="AV1817" s="99">
        <f>SUMIFS(通讯通路门店!$Z:$Z,通讯通路门店!$S:$S,$G1817)</f>
        <v>0</v>
      </c>
      <c r="AW1817" s="99">
        <f>SUMIFS(通讯通路门店!$AB:$AB,通讯通路门店!$S:$S,$G1817)</f>
        <v>0</v>
      </c>
      <c r="AX1817" s="99">
        <f>SUMIFS(通讯通路门店!$X:$X,通讯通路门店!$S:$S,$G1817)</f>
        <v>0</v>
      </c>
      <c r="AY1817" s="99">
        <f>SUMIFS(通讯通路门店!$Y:$Y,通讯通路门店!$S:$S,$G1817)</f>
        <v>0</v>
      </c>
      <c r="AZ1817" s="99">
        <f>SUMIFS(通讯通路门店!$AA:$AA,通讯通路门店!$S:$S,$G1817)</f>
        <v>0</v>
      </c>
      <c r="BA1817" s="99">
        <f t="shared" si="143"/>
        <v>0</v>
      </c>
      <c r="BB1817" s="99">
        <f t="shared" si="144"/>
        <v>0</v>
      </c>
      <c r="BC1817" s="99">
        <f>SUMIFS(通讯通路门店!$W:$W,通讯通路门店!$S:$S,$G1817,通讯通路门店!$J:$J,"荣耀体验店")+SUMIFS(通讯通路门店!$W:$W,通讯通路门店!$S:$S,$G1817,通讯通路门店!$J:$J,"荣耀授权专卖店")</f>
        <v>0</v>
      </c>
      <c r="BD1817" s="99">
        <f>SUMIFS(通讯通路门店!$Z:$Z,通讯通路门店!$S:$S,$G1817,通讯通路门店!$J:$J,"VIVO体验店")</f>
        <v>0</v>
      </c>
      <c r="BE1817" s="99">
        <f>SUMIFS(通讯通路门店!$AB:$AB,通讯通路门店!$S:$S,$G1817,通讯通路门店!$J:$J,"OPPO体验店")</f>
        <v>0</v>
      </c>
      <c r="BF1817" s="99">
        <f>SUMIFS(通讯通路门店!$X:$X,通讯通路门店!$S:$S,$G1817,通讯通路门店!$J:$J,"华为授权体验店")+SUMIFS(通讯通路门店!$AA:$AA,通讯通路门店!$S:$S,$G1817,通讯通路门店!$J:$J,"华为堡垒店")</f>
        <v>0</v>
      </c>
      <c r="BG1817" s="99">
        <f>SUMIFS(通讯通路门店!$Y:$Y,通讯通路门店!$S:$S,$G1817,通讯通路门店!$J:$J,"小米体验店")</f>
        <v>0</v>
      </c>
      <c r="BH1817" s="99">
        <f>SUMIFS(通讯通路门店!$AA:$AA,通讯通路门店!$S:$S,$G1817,通讯通路门店!$J:$J,"苹果体验店")</f>
        <v>0</v>
      </c>
      <c r="BI1817" s="99">
        <f>SUMIFS(通讯通路门店!$K:$K,通讯通路门店!$S:$S,$G1817,通讯通路门店!$J:$J,"其他品牌专卖店")</f>
        <v>0</v>
      </c>
      <c r="BJ1817" s="99">
        <f>SUMIFS(通讯通路门店!$AC:$AC,通讯通路门店!$S:$S,$G1817)</f>
        <v>0</v>
      </c>
      <c r="BK1817" s="99">
        <f>SUMIFS(通讯通路门店!$AD:$AD,通讯通路门店!$S:$S,$G1817)</f>
        <v>0</v>
      </c>
      <c r="BL1817" s="99">
        <f>SUMIFS(通讯通路门店!$AE:$AE,通讯通路门店!$S:$S,$G1817)</f>
        <v>0</v>
      </c>
      <c r="BM1817" s="99">
        <f>SUMIFS(通讯通路门店!$AF:$AF,通讯通路门店!$S:$S,$G1817)</f>
        <v>0</v>
      </c>
      <c r="BN1817" s="99">
        <f>SUMIFS(通讯通路门店!$AG:$AG,通讯通路门店!$S:$S,$G1817)</f>
        <v>0</v>
      </c>
      <c r="BO1817" s="99">
        <f>SUMIFS(通讯通路门店!$AH:$AH,通讯通路门店!$S:$S,$G1817)</f>
        <v>0</v>
      </c>
      <c r="BP1817" s="99">
        <f>SUMIFS(通讯通路门店!$AI:$AI,通讯通路门店!$S:$S,$G1817)</f>
        <v>0</v>
      </c>
      <c r="BQ1817" s="83"/>
    </row>
    <row r="1818" spans="1:69">
      <c r="A1818" s="99" t="str">
        <f>IFERROR(_xlfn.XLOOKUP($G1818,通讯通路门店!$S$4:$S$993931,通讯通路门店!$A$4:$A$993931,0,0),"")</f>
        <v>海南省</v>
      </c>
      <c r="B1818" s="99" t="str">
        <f>IFERROR(_xlfn.XLOOKUP($G1818,通讯通路门店!$S$4:$S$993931,通讯通路门店!$B$4:$B$993931,0,0),"")</f>
        <v>东方市</v>
      </c>
      <c r="C1818" s="99" t="str">
        <f>IFERROR(_xlfn.XLOOKUP($G1818,通讯通路门店!$S$4:$S$993931,通讯通路门店!$C$4:$C$993931,0,0),"")</f>
        <v>东方市</v>
      </c>
      <c r="D1818" s="99" t="str">
        <f>IFERROR(_xlfn.XLOOKUP($G1818,通讯通路门店!$S$4:$S$993931,通讯通路门店!$D$4:$D$993931,0,0),"")</f>
        <v>八所镇</v>
      </c>
      <c r="E1818" s="83"/>
      <c r="F1818" s="83"/>
      <c r="G1818" s="101"/>
      <c r="H1818" s="102">
        <f>IFERROR(_xlfn.XLOOKUP($G1818,通讯通路门店!$S$4:$S$993931,通讯通路门店!$R$4:$R$993931,0,0),"")</f>
        <v>0</v>
      </c>
      <c r="I1818" s="83"/>
      <c r="J1818" s="83"/>
      <c r="K1818" s="83"/>
      <c r="L1818" s="83"/>
      <c r="M1818" s="83"/>
      <c r="N1818" s="83"/>
      <c r="O1818" s="83"/>
      <c r="P1818" s="83"/>
      <c r="Q1818" s="83"/>
      <c r="R1818" s="83"/>
      <c r="S1818" s="83"/>
      <c r="T1818" s="83"/>
      <c r="U1818" s="99">
        <f>COUNTIF(通讯通路门店!$S:$S,$G1818)</f>
        <v>0</v>
      </c>
      <c r="V1818" s="99">
        <f>COUNTIFS(通讯通路门店!$S:$S,$G1818,通讯通路门店!$J:$J,"综合卖场")</f>
        <v>0</v>
      </c>
      <c r="W1818" s="99">
        <f>SUMIFS(通讯通路门店!$AJ:$AJ,通讯通路门店!$S:$S,通讯客户沙盘!$G1818)</f>
        <v>0</v>
      </c>
      <c r="X1818" s="99">
        <f t="shared" si="140"/>
        <v>0</v>
      </c>
      <c r="Y1818" s="99">
        <f>COUNTIFS(通讯通路门店!$S:$S,$G1818,通讯通路门店!$J:$J,"荣耀体验店")+COUNTIFS(通讯通路门店!$S:$S,$G1818,通讯通路门店!$J:$J,"荣耀授权专卖店")</f>
        <v>0</v>
      </c>
      <c r="Z1818" s="99">
        <f>COUNTIFS(通讯通路门店!$S:$S,$G1818,通讯通路门店!$J:$J,"VIVO体验店")</f>
        <v>0</v>
      </c>
      <c r="AA1818" s="99">
        <f>COUNTIFS(通讯通路门店!$S:$S,$G1818,通讯通路门店!$J:$J,"OPPO体验店")</f>
        <v>0</v>
      </c>
      <c r="AB1818" s="99">
        <f>COUNTIFS(通讯通路门店!$S:$S,$G1818,通讯通路门店!$J:$J,"华为授权体验店")+COUNTIFS(通讯通路门店!$S:$S,$G1818,通讯通路门店!$J:$J,"华为堡垒店")</f>
        <v>0</v>
      </c>
      <c r="AC1818" s="99">
        <f>COUNTIFS(通讯通路门店!$S:$S,$G1818,通讯通路门店!$J:$J,"小米体验店")</f>
        <v>0</v>
      </c>
      <c r="AD1818" s="99">
        <f>COUNTIFS(通讯通路门店!$S:$S,$G1818,通讯通路门店!$J:$J,"苹果体验店")</f>
        <v>0</v>
      </c>
      <c r="AE1818" s="99">
        <f>COUNTIFS(通讯通路门店!$S:$S,$G1818,通讯通路门店!$J:$J,"其他品牌专卖店")</f>
        <v>0</v>
      </c>
      <c r="AF1818" s="99">
        <f>SUMIFS(通讯通路门店!$BI:$BI,通讯通路门店!$S:$S,$G1818)</f>
        <v>0</v>
      </c>
      <c r="AG1818" s="99">
        <f>SUMIFS(通讯通路门店!$BH:$BH,通讯通路门店!$S:$S,$G1818)</f>
        <v>0</v>
      </c>
      <c r="AH1818" s="99">
        <f t="shared" si="141"/>
        <v>0</v>
      </c>
      <c r="AI1818" s="99">
        <f>SUMIFS(通讯通路门店!$BB:$BB,通讯通路门店!$S:$S,$G1818)</f>
        <v>0</v>
      </c>
      <c r="AJ1818" s="99">
        <f>SUMIFS(通讯通路门店!$BE:$BE,通讯通路门店!$S:$S,$G1818)</f>
        <v>0</v>
      </c>
      <c r="AK1818" s="99">
        <f>SUMIFS(通讯通路门店!$BG:$BG,通讯通路门店!$S:$S,$G1818)</f>
        <v>0</v>
      </c>
      <c r="AL1818" s="99">
        <f>SUMIFS(通讯通路门店!$BC:$BC,通讯通路门店!$S:$S,$G1818)</f>
        <v>0</v>
      </c>
      <c r="AM1818" s="99">
        <f>SUMIFS(通讯通路门店!$BD:$BD,通讯通路门店!$S:$S,$G1818)</f>
        <v>0</v>
      </c>
      <c r="AN1818" s="99">
        <f>SUMIFS(通讯通路门店!$BF:$BF,通讯通路门店!$S:$S,$G1818)</f>
        <v>0</v>
      </c>
      <c r="AO1818" s="99">
        <f t="shared" si="142"/>
        <v>0</v>
      </c>
      <c r="AP1818" s="99">
        <f>SUMIFS(通讯通路门店!$K:$K,通讯通路门店!$S:$S,$G1818)</f>
        <v>0</v>
      </c>
      <c r="AQ1818" s="83"/>
      <c r="AR1818" s="99">
        <f>SUMIFS(通讯通路门店!$T:$T,通讯通路门店!$S:$S,$G1818)</f>
        <v>0</v>
      </c>
      <c r="AS1818" s="99">
        <f>SUMIFS(通讯通路门店!$U:$U,通讯通路门店!$S:$S,$G1818)</f>
        <v>0</v>
      </c>
      <c r="AT1818" s="99">
        <f>SUMIFS(通讯通路门店!$V:$V,通讯通路门店!$S:$S,$G1818)</f>
        <v>0</v>
      </c>
      <c r="AU1818" s="99">
        <f>SUMIFS(通讯通路门店!$W:$W,通讯通路门店!$S:$S,$G1818)</f>
        <v>0</v>
      </c>
      <c r="AV1818" s="99">
        <f>SUMIFS(通讯通路门店!$Z:$Z,通讯通路门店!$S:$S,$G1818)</f>
        <v>0</v>
      </c>
      <c r="AW1818" s="99">
        <f>SUMIFS(通讯通路门店!$AB:$AB,通讯通路门店!$S:$S,$G1818)</f>
        <v>0</v>
      </c>
      <c r="AX1818" s="99">
        <f>SUMIFS(通讯通路门店!$X:$X,通讯通路门店!$S:$S,$G1818)</f>
        <v>0</v>
      </c>
      <c r="AY1818" s="99">
        <f>SUMIFS(通讯通路门店!$Y:$Y,通讯通路门店!$S:$S,$G1818)</f>
        <v>0</v>
      </c>
      <c r="AZ1818" s="99">
        <f>SUMIFS(通讯通路门店!$AA:$AA,通讯通路门店!$S:$S,$G1818)</f>
        <v>0</v>
      </c>
      <c r="BA1818" s="99">
        <f t="shared" si="143"/>
        <v>0</v>
      </c>
      <c r="BB1818" s="99">
        <f t="shared" si="144"/>
        <v>0</v>
      </c>
      <c r="BC1818" s="99">
        <f>SUMIFS(通讯通路门店!$W:$W,通讯通路门店!$S:$S,$G1818,通讯通路门店!$J:$J,"荣耀体验店")+SUMIFS(通讯通路门店!$W:$W,通讯通路门店!$S:$S,$G1818,通讯通路门店!$J:$J,"荣耀授权专卖店")</f>
        <v>0</v>
      </c>
      <c r="BD1818" s="99">
        <f>SUMIFS(通讯通路门店!$Z:$Z,通讯通路门店!$S:$S,$G1818,通讯通路门店!$J:$J,"VIVO体验店")</f>
        <v>0</v>
      </c>
      <c r="BE1818" s="99">
        <f>SUMIFS(通讯通路门店!$AB:$AB,通讯通路门店!$S:$S,$G1818,通讯通路门店!$J:$J,"OPPO体验店")</f>
        <v>0</v>
      </c>
      <c r="BF1818" s="99">
        <f>SUMIFS(通讯通路门店!$X:$X,通讯通路门店!$S:$S,$G1818,通讯通路门店!$J:$J,"华为授权体验店")+SUMIFS(通讯通路门店!$AA:$AA,通讯通路门店!$S:$S,$G1818,通讯通路门店!$J:$J,"华为堡垒店")</f>
        <v>0</v>
      </c>
      <c r="BG1818" s="99">
        <f>SUMIFS(通讯通路门店!$Y:$Y,通讯通路门店!$S:$S,$G1818,通讯通路门店!$J:$J,"小米体验店")</f>
        <v>0</v>
      </c>
      <c r="BH1818" s="99">
        <f>SUMIFS(通讯通路门店!$AA:$AA,通讯通路门店!$S:$S,$G1818,通讯通路门店!$J:$J,"苹果体验店")</f>
        <v>0</v>
      </c>
      <c r="BI1818" s="99">
        <f>SUMIFS(通讯通路门店!$K:$K,通讯通路门店!$S:$S,$G1818,通讯通路门店!$J:$J,"其他品牌专卖店")</f>
        <v>0</v>
      </c>
      <c r="BJ1818" s="99">
        <f>SUMIFS(通讯通路门店!$AC:$AC,通讯通路门店!$S:$S,$G1818)</f>
        <v>0</v>
      </c>
      <c r="BK1818" s="99">
        <f>SUMIFS(通讯通路门店!$AD:$AD,通讯通路门店!$S:$S,$G1818)</f>
        <v>0</v>
      </c>
      <c r="BL1818" s="99">
        <f>SUMIFS(通讯通路门店!$AE:$AE,通讯通路门店!$S:$S,$G1818)</f>
        <v>0</v>
      </c>
      <c r="BM1818" s="99">
        <f>SUMIFS(通讯通路门店!$AF:$AF,通讯通路门店!$S:$S,$G1818)</f>
        <v>0</v>
      </c>
      <c r="BN1818" s="99">
        <f>SUMIFS(通讯通路门店!$AG:$AG,通讯通路门店!$S:$S,$G1818)</f>
        <v>0</v>
      </c>
      <c r="BO1818" s="99">
        <f>SUMIFS(通讯通路门店!$AH:$AH,通讯通路门店!$S:$S,$G1818)</f>
        <v>0</v>
      </c>
      <c r="BP1818" s="99">
        <f>SUMIFS(通讯通路门店!$AI:$AI,通讯通路门店!$S:$S,$G1818)</f>
        <v>0</v>
      </c>
      <c r="BQ1818" s="83"/>
    </row>
    <row r="1819" spans="1:69">
      <c r="A1819" s="99" t="str">
        <f>IFERROR(_xlfn.XLOOKUP($G1819,通讯通路门店!$S$4:$S$993931,通讯通路门店!$A$4:$A$993931,0,0),"")</f>
        <v>海南省</v>
      </c>
      <c r="B1819" s="99" t="str">
        <f>IFERROR(_xlfn.XLOOKUP($G1819,通讯通路门店!$S$4:$S$993931,通讯通路门店!$B$4:$B$993931,0,0),"")</f>
        <v>东方市</v>
      </c>
      <c r="C1819" s="99" t="str">
        <f>IFERROR(_xlfn.XLOOKUP($G1819,通讯通路门店!$S$4:$S$993931,通讯通路门店!$C$4:$C$993931,0,0),"")</f>
        <v>东方市</v>
      </c>
      <c r="D1819" s="99" t="str">
        <f>IFERROR(_xlfn.XLOOKUP($G1819,通讯通路门店!$S$4:$S$993931,通讯通路门店!$D$4:$D$993931,0,0),"")</f>
        <v>八所镇</v>
      </c>
      <c r="E1819" s="83"/>
      <c r="F1819" s="83"/>
      <c r="G1819" s="101"/>
      <c r="H1819" s="102">
        <f>IFERROR(_xlfn.XLOOKUP($G1819,通讯通路门店!$S$4:$S$993931,通讯通路门店!$R$4:$R$993931,0,0),"")</f>
        <v>0</v>
      </c>
      <c r="I1819" s="83"/>
      <c r="J1819" s="83"/>
      <c r="K1819" s="83"/>
      <c r="L1819" s="83"/>
      <c r="M1819" s="83"/>
      <c r="N1819" s="83"/>
      <c r="O1819" s="83"/>
      <c r="P1819" s="83"/>
      <c r="Q1819" s="83"/>
      <c r="R1819" s="83"/>
      <c r="S1819" s="83"/>
      <c r="T1819" s="83"/>
      <c r="U1819" s="99">
        <f>COUNTIF(通讯通路门店!$S:$S,$G1819)</f>
        <v>0</v>
      </c>
      <c r="V1819" s="99">
        <f>COUNTIFS(通讯通路门店!$S:$S,$G1819,通讯通路门店!$J:$J,"综合卖场")</f>
        <v>0</v>
      </c>
      <c r="W1819" s="99">
        <f>SUMIFS(通讯通路门店!$AJ:$AJ,通讯通路门店!$S:$S,通讯客户沙盘!$G1819)</f>
        <v>0</v>
      </c>
      <c r="X1819" s="99">
        <f t="shared" si="140"/>
        <v>0</v>
      </c>
      <c r="Y1819" s="99">
        <f>COUNTIFS(通讯通路门店!$S:$S,$G1819,通讯通路门店!$J:$J,"荣耀体验店")+COUNTIFS(通讯通路门店!$S:$S,$G1819,通讯通路门店!$J:$J,"荣耀授权专卖店")</f>
        <v>0</v>
      </c>
      <c r="Z1819" s="99">
        <f>COUNTIFS(通讯通路门店!$S:$S,$G1819,通讯通路门店!$J:$J,"VIVO体验店")</f>
        <v>0</v>
      </c>
      <c r="AA1819" s="99">
        <f>COUNTIFS(通讯通路门店!$S:$S,$G1819,通讯通路门店!$J:$J,"OPPO体验店")</f>
        <v>0</v>
      </c>
      <c r="AB1819" s="99">
        <f>COUNTIFS(通讯通路门店!$S:$S,$G1819,通讯通路门店!$J:$J,"华为授权体验店")+COUNTIFS(通讯通路门店!$S:$S,$G1819,通讯通路门店!$J:$J,"华为堡垒店")</f>
        <v>0</v>
      </c>
      <c r="AC1819" s="99">
        <f>COUNTIFS(通讯通路门店!$S:$S,$G1819,通讯通路门店!$J:$J,"小米体验店")</f>
        <v>0</v>
      </c>
      <c r="AD1819" s="99">
        <f>COUNTIFS(通讯通路门店!$S:$S,$G1819,通讯通路门店!$J:$J,"苹果体验店")</f>
        <v>0</v>
      </c>
      <c r="AE1819" s="99">
        <f>COUNTIFS(通讯通路门店!$S:$S,$G1819,通讯通路门店!$J:$J,"其他品牌专卖店")</f>
        <v>0</v>
      </c>
      <c r="AF1819" s="99">
        <f>SUMIFS(通讯通路门店!$BI:$BI,通讯通路门店!$S:$S,$G1819)</f>
        <v>0</v>
      </c>
      <c r="AG1819" s="99">
        <f>SUMIFS(通讯通路门店!$BH:$BH,通讯通路门店!$S:$S,$G1819)</f>
        <v>0</v>
      </c>
      <c r="AH1819" s="99">
        <f t="shared" si="141"/>
        <v>0</v>
      </c>
      <c r="AI1819" s="99">
        <f>SUMIFS(通讯通路门店!$BB:$BB,通讯通路门店!$S:$S,$G1819)</f>
        <v>0</v>
      </c>
      <c r="AJ1819" s="99">
        <f>SUMIFS(通讯通路门店!$BE:$BE,通讯通路门店!$S:$S,$G1819)</f>
        <v>0</v>
      </c>
      <c r="AK1819" s="99">
        <f>SUMIFS(通讯通路门店!$BG:$BG,通讯通路门店!$S:$S,$G1819)</f>
        <v>0</v>
      </c>
      <c r="AL1819" s="99">
        <f>SUMIFS(通讯通路门店!$BC:$BC,通讯通路门店!$S:$S,$G1819)</f>
        <v>0</v>
      </c>
      <c r="AM1819" s="99">
        <f>SUMIFS(通讯通路门店!$BD:$BD,通讯通路门店!$S:$S,$G1819)</f>
        <v>0</v>
      </c>
      <c r="AN1819" s="99">
        <f>SUMIFS(通讯通路门店!$BF:$BF,通讯通路门店!$S:$S,$G1819)</f>
        <v>0</v>
      </c>
      <c r="AO1819" s="99">
        <f t="shared" si="142"/>
        <v>0</v>
      </c>
      <c r="AP1819" s="99">
        <f>SUMIFS(通讯通路门店!$K:$K,通讯通路门店!$S:$S,$G1819)</f>
        <v>0</v>
      </c>
      <c r="AQ1819" s="83"/>
      <c r="AR1819" s="99">
        <f>SUMIFS(通讯通路门店!$T:$T,通讯通路门店!$S:$S,$G1819)</f>
        <v>0</v>
      </c>
      <c r="AS1819" s="99">
        <f>SUMIFS(通讯通路门店!$U:$U,通讯通路门店!$S:$S,$G1819)</f>
        <v>0</v>
      </c>
      <c r="AT1819" s="99">
        <f>SUMIFS(通讯通路门店!$V:$V,通讯通路门店!$S:$S,$G1819)</f>
        <v>0</v>
      </c>
      <c r="AU1819" s="99">
        <f>SUMIFS(通讯通路门店!$W:$W,通讯通路门店!$S:$S,$G1819)</f>
        <v>0</v>
      </c>
      <c r="AV1819" s="99">
        <f>SUMIFS(通讯通路门店!$Z:$Z,通讯通路门店!$S:$S,$G1819)</f>
        <v>0</v>
      </c>
      <c r="AW1819" s="99">
        <f>SUMIFS(通讯通路门店!$AB:$AB,通讯通路门店!$S:$S,$G1819)</f>
        <v>0</v>
      </c>
      <c r="AX1819" s="99">
        <f>SUMIFS(通讯通路门店!$X:$X,通讯通路门店!$S:$S,$G1819)</f>
        <v>0</v>
      </c>
      <c r="AY1819" s="99">
        <f>SUMIFS(通讯通路门店!$Y:$Y,通讯通路门店!$S:$S,$G1819)</f>
        <v>0</v>
      </c>
      <c r="AZ1819" s="99">
        <f>SUMIFS(通讯通路门店!$AA:$AA,通讯通路门店!$S:$S,$G1819)</f>
        <v>0</v>
      </c>
      <c r="BA1819" s="99">
        <f t="shared" si="143"/>
        <v>0</v>
      </c>
      <c r="BB1819" s="99">
        <f t="shared" si="144"/>
        <v>0</v>
      </c>
      <c r="BC1819" s="99">
        <f>SUMIFS(通讯通路门店!$W:$W,通讯通路门店!$S:$S,$G1819,通讯通路门店!$J:$J,"荣耀体验店")+SUMIFS(通讯通路门店!$W:$W,通讯通路门店!$S:$S,$G1819,通讯通路门店!$J:$J,"荣耀授权专卖店")</f>
        <v>0</v>
      </c>
      <c r="BD1819" s="99">
        <f>SUMIFS(通讯通路门店!$Z:$Z,通讯通路门店!$S:$S,$G1819,通讯通路门店!$J:$J,"VIVO体验店")</f>
        <v>0</v>
      </c>
      <c r="BE1819" s="99">
        <f>SUMIFS(通讯通路门店!$AB:$AB,通讯通路门店!$S:$S,$G1819,通讯通路门店!$J:$J,"OPPO体验店")</f>
        <v>0</v>
      </c>
      <c r="BF1819" s="99">
        <f>SUMIFS(通讯通路门店!$X:$X,通讯通路门店!$S:$S,$G1819,通讯通路门店!$J:$J,"华为授权体验店")+SUMIFS(通讯通路门店!$AA:$AA,通讯通路门店!$S:$S,$G1819,通讯通路门店!$J:$J,"华为堡垒店")</f>
        <v>0</v>
      </c>
      <c r="BG1819" s="99">
        <f>SUMIFS(通讯通路门店!$Y:$Y,通讯通路门店!$S:$S,$G1819,通讯通路门店!$J:$J,"小米体验店")</f>
        <v>0</v>
      </c>
      <c r="BH1819" s="99">
        <f>SUMIFS(通讯通路门店!$AA:$AA,通讯通路门店!$S:$S,$G1819,通讯通路门店!$J:$J,"苹果体验店")</f>
        <v>0</v>
      </c>
      <c r="BI1819" s="99">
        <f>SUMIFS(通讯通路门店!$K:$K,通讯通路门店!$S:$S,$G1819,通讯通路门店!$J:$J,"其他品牌专卖店")</f>
        <v>0</v>
      </c>
      <c r="BJ1819" s="99">
        <f>SUMIFS(通讯通路门店!$AC:$AC,通讯通路门店!$S:$S,$G1819)</f>
        <v>0</v>
      </c>
      <c r="BK1819" s="99">
        <f>SUMIFS(通讯通路门店!$AD:$AD,通讯通路门店!$S:$S,$G1819)</f>
        <v>0</v>
      </c>
      <c r="BL1819" s="99">
        <f>SUMIFS(通讯通路门店!$AE:$AE,通讯通路门店!$S:$S,$G1819)</f>
        <v>0</v>
      </c>
      <c r="BM1819" s="99">
        <f>SUMIFS(通讯通路门店!$AF:$AF,通讯通路门店!$S:$S,$G1819)</f>
        <v>0</v>
      </c>
      <c r="BN1819" s="99">
        <f>SUMIFS(通讯通路门店!$AG:$AG,通讯通路门店!$S:$S,$G1819)</f>
        <v>0</v>
      </c>
      <c r="BO1819" s="99">
        <f>SUMIFS(通讯通路门店!$AH:$AH,通讯通路门店!$S:$S,$G1819)</f>
        <v>0</v>
      </c>
      <c r="BP1819" s="99">
        <f>SUMIFS(通讯通路门店!$AI:$AI,通讯通路门店!$S:$S,$G1819)</f>
        <v>0</v>
      </c>
      <c r="BQ1819" s="83"/>
    </row>
    <row r="1820" spans="1:69">
      <c r="A1820" s="99" t="str">
        <f>IFERROR(_xlfn.XLOOKUP($G1820,通讯通路门店!$S$4:$S$993931,通讯通路门店!$A$4:$A$993931,0,0),"")</f>
        <v>海南省</v>
      </c>
      <c r="B1820" s="99" t="str">
        <f>IFERROR(_xlfn.XLOOKUP($G1820,通讯通路门店!$S$4:$S$993931,通讯通路门店!$B$4:$B$993931,0,0),"")</f>
        <v>东方市</v>
      </c>
      <c r="C1820" s="99" t="str">
        <f>IFERROR(_xlfn.XLOOKUP($G1820,通讯通路门店!$S$4:$S$993931,通讯通路门店!$C$4:$C$993931,0,0),"")</f>
        <v>东方市</v>
      </c>
      <c r="D1820" s="99" t="str">
        <f>IFERROR(_xlfn.XLOOKUP($G1820,通讯通路门店!$S$4:$S$993931,通讯通路门店!$D$4:$D$993931,0,0),"")</f>
        <v>八所镇</v>
      </c>
      <c r="E1820" s="83"/>
      <c r="F1820" s="83"/>
      <c r="G1820" s="101"/>
      <c r="H1820" s="102">
        <f>IFERROR(_xlfn.XLOOKUP($G1820,通讯通路门店!$S$4:$S$993931,通讯通路门店!$R$4:$R$993931,0,0),"")</f>
        <v>0</v>
      </c>
      <c r="I1820" s="83"/>
      <c r="J1820" s="83"/>
      <c r="K1820" s="83"/>
      <c r="L1820" s="83"/>
      <c r="M1820" s="83"/>
      <c r="N1820" s="83"/>
      <c r="O1820" s="83"/>
      <c r="P1820" s="83"/>
      <c r="Q1820" s="83"/>
      <c r="R1820" s="83"/>
      <c r="S1820" s="83"/>
      <c r="T1820" s="83"/>
      <c r="U1820" s="99">
        <f>COUNTIF(通讯通路门店!$S:$S,$G1820)</f>
        <v>0</v>
      </c>
      <c r="V1820" s="99">
        <f>COUNTIFS(通讯通路门店!$S:$S,$G1820,通讯通路门店!$J:$J,"综合卖场")</f>
        <v>0</v>
      </c>
      <c r="W1820" s="99">
        <f>SUMIFS(通讯通路门店!$AJ:$AJ,通讯通路门店!$S:$S,通讯客户沙盘!$G1820)</f>
        <v>0</v>
      </c>
      <c r="X1820" s="99">
        <f t="shared" si="140"/>
        <v>0</v>
      </c>
      <c r="Y1820" s="99">
        <f>COUNTIFS(通讯通路门店!$S:$S,$G1820,通讯通路门店!$J:$J,"荣耀体验店")+COUNTIFS(通讯通路门店!$S:$S,$G1820,通讯通路门店!$J:$J,"荣耀授权专卖店")</f>
        <v>0</v>
      </c>
      <c r="Z1820" s="99">
        <f>COUNTIFS(通讯通路门店!$S:$S,$G1820,通讯通路门店!$J:$J,"VIVO体验店")</f>
        <v>0</v>
      </c>
      <c r="AA1820" s="99">
        <f>COUNTIFS(通讯通路门店!$S:$S,$G1820,通讯通路门店!$J:$J,"OPPO体验店")</f>
        <v>0</v>
      </c>
      <c r="AB1820" s="99">
        <f>COUNTIFS(通讯通路门店!$S:$S,$G1820,通讯通路门店!$J:$J,"华为授权体验店")+COUNTIFS(通讯通路门店!$S:$S,$G1820,通讯通路门店!$J:$J,"华为堡垒店")</f>
        <v>0</v>
      </c>
      <c r="AC1820" s="99">
        <f>COUNTIFS(通讯通路门店!$S:$S,$G1820,通讯通路门店!$J:$J,"小米体验店")</f>
        <v>0</v>
      </c>
      <c r="AD1820" s="99">
        <f>COUNTIFS(通讯通路门店!$S:$S,$G1820,通讯通路门店!$J:$J,"苹果体验店")</f>
        <v>0</v>
      </c>
      <c r="AE1820" s="99">
        <f>COUNTIFS(通讯通路门店!$S:$S,$G1820,通讯通路门店!$J:$J,"其他品牌专卖店")</f>
        <v>0</v>
      </c>
      <c r="AF1820" s="99">
        <f>SUMIFS(通讯通路门店!$BI:$BI,通讯通路门店!$S:$S,$G1820)</f>
        <v>0</v>
      </c>
      <c r="AG1820" s="99">
        <f>SUMIFS(通讯通路门店!$BH:$BH,通讯通路门店!$S:$S,$G1820)</f>
        <v>0</v>
      </c>
      <c r="AH1820" s="99">
        <f t="shared" si="141"/>
        <v>0</v>
      </c>
      <c r="AI1820" s="99">
        <f>SUMIFS(通讯通路门店!$BB:$BB,通讯通路门店!$S:$S,$G1820)</f>
        <v>0</v>
      </c>
      <c r="AJ1820" s="99">
        <f>SUMIFS(通讯通路门店!$BE:$BE,通讯通路门店!$S:$S,$G1820)</f>
        <v>0</v>
      </c>
      <c r="AK1820" s="99">
        <f>SUMIFS(通讯通路门店!$BG:$BG,通讯通路门店!$S:$S,$G1820)</f>
        <v>0</v>
      </c>
      <c r="AL1820" s="99">
        <f>SUMIFS(通讯通路门店!$BC:$BC,通讯通路门店!$S:$S,$G1820)</f>
        <v>0</v>
      </c>
      <c r="AM1820" s="99">
        <f>SUMIFS(通讯通路门店!$BD:$BD,通讯通路门店!$S:$S,$G1820)</f>
        <v>0</v>
      </c>
      <c r="AN1820" s="99">
        <f>SUMIFS(通讯通路门店!$BF:$BF,通讯通路门店!$S:$S,$G1820)</f>
        <v>0</v>
      </c>
      <c r="AO1820" s="99">
        <f t="shared" si="142"/>
        <v>0</v>
      </c>
      <c r="AP1820" s="99">
        <f>SUMIFS(通讯通路门店!$K:$K,通讯通路门店!$S:$S,$G1820)</f>
        <v>0</v>
      </c>
      <c r="AQ1820" s="83"/>
      <c r="AR1820" s="99">
        <f>SUMIFS(通讯通路门店!$T:$T,通讯通路门店!$S:$S,$G1820)</f>
        <v>0</v>
      </c>
      <c r="AS1820" s="99">
        <f>SUMIFS(通讯通路门店!$U:$U,通讯通路门店!$S:$S,$G1820)</f>
        <v>0</v>
      </c>
      <c r="AT1820" s="99">
        <f>SUMIFS(通讯通路门店!$V:$V,通讯通路门店!$S:$S,$G1820)</f>
        <v>0</v>
      </c>
      <c r="AU1820" s="99">
        <f>SUMIFS(通讯通路门店!$W:$W,通讯通路门店!$S:$S,$G1820)</f>
        <v>0</v>
      </c>
      <c r="AV1820" s="99">
        <f>SUMIFS(通讯通路门店!$Z:$Z,通讯通路门店!$S:$S,$G1820)</f>
        <v>0</v>
      </c>
      <c r="AW1820" s="99">
        <f>SUMIFS(通讯通路门店!$AB:$AB,通讯通路门店!$S:$S,$G1820)</f>
        <v>0</v>
      </c>
      <c r="AX1820" s="99">
        <f>SUMIFS(通讯通路门店!$X:$X,通讯通路门店!$S:$S,$G1820)</f>
        <v>0</v>
      </c>
      <c r="AY1820" s="99">
        <f>SUMIFS(通讯通路门店!$Y:$Y,通讯通路门店!$S:$S,$G1820)</f>
        <v>0</v>
      </c>
      <c r="AZ1820" s="99">
        <f>SUMIFS(通讯通路门店!$AA:$AA,通讯通路门店!$S:$S,$G1820)</f>
        <v>0</v>
      </c>
      <c r="BA1820" s="99">
        <f t="shared" si="143"/>
        <v>0</v>
      </c>
      <c r="BB1820" s="99">
        <f t="shared" si="144"/>
        <v>0</v>
      </c>
      <c r="BC1820" s="99">
        <f>SUMIFS(通讯通路门店!$W:$W,通讯通路门店!$S:$S,$G1820,通讯通路门店!$J:$J,"荣耀体验店")+SUMIFS(通讯通路门店!$W:$W,通讯通路门店!$S:$S,$G1820,通讯通路门店!$J:$J,"荣耀授权专卖店")</f>
        <v>0</v>
      </c>
      <c r="BD1820" s="99">
        <f>SUMIFS(通讯通路门店!$Z:$Z,通讯通路门店!$S:$S,$G1820,通讯通路门店!$J:$J,"VIVO体验店")</f>
        <v>0</v>
      </c>
      <c r="BE1820" s="99">
        <f>SUMIFS(通讯通路门店!$AB:$AB,通讯通路门店!$S:$S,$G1820,通讯通路门店!$J:$J,"OPPO体验店")</f>
        <v>0</v>
      </c>
      <c r="BF1820" s="99">
        <f>SUMIFS(通讯通路门店!$X:$X,通讯通路门店!$S:$S,$G1820,通讯通路门店!$J:$J,"华为授权体验店")+SUMIFS(通讯通路门店!$AA:$AA,通讯通路门店!$S:$S,$G1820,通讯通路门店!$J:$J,"华为堡垒店")</f>
        <v>0</v>
      </c>
      <c r="BG1820" s="99">
        <f>SUMIFS(通讯通路门店!$Y:$Y,通讯通路门店!$S:$S,$G1820,通讯通路门店!$J:$J,"小米体验店")</f>
        <v>0</v>
      </c>
      <c r="BH1820" s="99">
        <f>SUMIFS(通讯通路门店!$AA:$AA,通讯通路门店!$S:$S,$G1820,通讯通路门店!$J:$J,"苹果体验店")</f>
        <v>0</v>
      </c>
      <c r="BI1820" s="99">
        <f>SUMIFS(通讯通路门店!$K:$K,通讯通路门店!$S:$S,$G1820,通讯通路门店!$J:$J,"其他品牌专卖店")</f>
        <v>0</v>
      </c>
      <c r="BJ1820" s="99">
        <f>SUMIFS(通讯通路门店!$AC:$AC,通讯通路门店!$S:$S,$G1820)</f>
        <v>0</v>
      </c>
      <c r="BK1820" s="99">
        <f>SUMIFS(通讯通路门店!$AD:$AD,通讯通路门店!$S:$S,$G1820)</f>
        <v>0</v>
      </c>
      <c r="BL1820" s="99">
        <f>SUMIFS(通讯通路门店!$AE:$AE,通讯通路门店!$S:$S,$G1820)</f>
        <v>0</v>
      </c>
      <c r="BM1820" s="99">
        <f>SUMIFS(通讯通路门店!$AF:$AF,通讯通路门店!$S:$S,$G1820)</f>
        <v>0</v>
      </c>
      <c r="BN1820" s="99">
        <f>SUMIFS(通讯通路门店!$AG:$AG,通讯通路门店!$S:$S,$G1820)</f>
        <v>0</v>
      </c>
      <c r="BO1820" s="99">
        <f>SUMIFS(通讯通路门店!$AH:$AH,通讯通路门店!$S:$S,$G1820)</f>
        <v>0</v>
      </c>
      <c r="BP1820" s="99">
        <f>SUMIFS(通讯通路门店!$AI:$AI,通讯通路门店!$S:$S,$G1820)</f>
        <v>0</v>
      </c>
      <c r="BQ1820" s="83"/>
    </row>
    <row r="1821" spans="1:69">
      <c r="A1821" s="99" t="str">
        <f>IFERROR(_xlfn.XLOOKUP($G1821,通讯通路门店!$S$4:$S$993931,通讯通路门店!$A$4:$A$993931,0,0),"")</f>
        <v>海南省</v>
      </c>
      <c r="B1821" s="99" t="str">
        <f>IFERROR(_xlfn.XLOOKUP($G1821,通讯通路门店!$S$4:$S$993931,通讯通路门店!$B$4:$B$993931,0,0),"")</f>
        <v>东方市</v>
      </c>
      <c r="C1821" s="99" t="str">
        <f>IFERROR(_xlfn.XLOOKUP($G1821,通讯通路门店!$S$4:$S$993931,通讯通路门店!$C$4:$C$993931,0,0),"")</f>
        <v>东方市</v>
      </c>
      <c r="D1821" s="99" t="str">
        <f>IFERROR(_xlfn.XLOOKUP($G1821,通讯通路门店!$S$4:$S$993931,通讯通路门店!$D$4:$D$993931,0,0),"")</f>
        <v>八所镇</v>
      </c>
      <c r="E1821" s="83"/>
      <c r="F1821" s="83"/>
      <c r="G1821" s="101"/>
      <c r="H1821" s="102">
        <f>IFERROR(_xlfn.XLOOKUP($G1821,通讯通路门店!$S$4:$S$993931,通讯通路门店!$R$4:$R$993931,0,0),"")</f>
        <v>0</v>
      </c>
      <c r="I1821" s="83"/>
      <c r="J1821" s="83"/>
      <c r="K1821" s="83"/>
      <c r="L1821" s="83"/>
      <c r="M1821" s="83"/>
      <c r="N1821" s="83"/>
      <c r="O1821" s="83"/>
      <c r="P1821" s="83"/>
      <c r="Q1821" s="83"/>
      <c r="R1821" s="83"/>
      <c r="S1821" s="83"/>
      <c r="T1821" s="83"/>
      <c r="U1821" s="99">
        <f>COUNTIF(通讯通路门店!$S:$S,$G1821)</f>
        <v>0</v>
      </c>
      <c r="V1821" s="99">
        <f>COUNTIFS(通讯通路门店!$S:$S,$G1821,通讯通路门店!$J:$J,"综合卖场")</f>
        <v>0</v>
      </c>
      <c r="W1821" s="99">
        <f>SUMIFS(通讯通路门店!$AJ:$AJ,通讯通路门店!$S:$S,通讯客户沙盘!$G1821)</f>
        <v>0</v>
      </c>
      <c r="X1821" s="99">
        <f t="shared" si="140"/>
        <v>0</v>
      </c>
      <c r="Y1821" s="99">
        <f>COUNTIFS(通讯通路门店!$S:$S,$G1821,通讯通路门店!$J:$J,"荣耀体验店")+COUNTIFS(通讯通路门店!$S:$S,$G1821,通讯通路门店!$J:$J,"荣耀授权专卖店")</f>
        <v>0</v>
      </c>
      <c r="Z1821" s="99">
        <f>COUNTIFS(通讯通路门店!$S:$S,$G1821,通讯通路门店!$J:$J,"VIVO体验店")</f>
        <v>0</v>
      </c>
      <c r="AA1821" s="99">
        <f>COUNTIFS(通讯通路门店!$S:$S,$G1821,通讯通路门店!$J:$J,"OPPO体验店")</f>
        <v>0</v>
      </c>
      <c r="AB1821" s="99">
        <f>COUNTIFS(通讯通路门店!$S:$S,$G1821,通讯通路门店!$J:$J,"华为授权体验店")+COUNTIFS(通讯通路门店!$S:$S,$G1821,通讯通路门店!$J:$J,"华为堡垒店")</f>
        <v>0</v>
      </c>
      <c r="AC1821" s="99">
        <f>COUNTIFS(通讯通路门店!$S:$S,$G1821,通讯通路门店!$J:$J,"小米体验店")</f>
        <v>0</v>
      </c>
      <c r="AD1821" s="99">
        <f>COUNTIFS(通讯通路门店!$S:$S,$G1821,通讯通路门店!$J:$J,"苹果体验店")</f>
        <v>0</v>
      </c>
      <c r="AE1821" s="99">
        <f>COUNTIFS(通讯通路门店!$S:$S,$G1821,通讯通路门店!$J:$J,"其他品牌专卖店")</f>
        <v>0</v>
      </c>
      <c r="AF1821" s="99">
        <f>SUMIFS(通讯通路门店!$BI:$BI,通讯通路门店!$S:$S,$G1821)</f>
        <v>0</v>
      </c>
      <c r="AG1821" s="99">
        <f>SUMIFS(通讯通路门店!$BH:$BH,通讯通路门店!$S:$S,$G1821)</f>
        <v>0</v>
      </c>
      <c r="AH1821" s="99">
        <f t="shared" si="141"/>
        <v>0</v>
      </c>
      <c r="AI1821" s="99">
        <f>SUMIFS(通讯通路门店!$BB:$BB,通讯通路门店!$S:$S,$G1821)</f>
        <v>0</v>
      </c>
      <c r="AJ1821" s="99">
        <f>SUMIFS(通讯通路门店!$BE:$BE,通讯通路门店!$S:$S,$G1821)</f>
        <v>0</v>
      </c>
      <c r="AK1821" s="99">
        <f>SUMIFS(通讯通路门店!$BG:$BG,通讯通路门店!$S:$S,$G1821)</f>
        <v>0</v>
      </c>
      <c r="AL1821" s="99">
        <f>SUMIFS(通讯通路门店!$BC:$BC,通讯通路门店!$S:$S,$G1821)</f>
        <v>0</v>
      </c>
      <c r="AM1821" s="99">
        <f>SUMIFS(通讯通路门店!$BD:$BD,通讯通路门店!$S:$S,$G1821)</f>
        <v>0</v>
      </c>
      <c r="AN1821" s="99">
        <f>SUMIFS(通讯通路门店!$BF:$BF,通讯通路门店!$S:$S,$G1821)</f>
        <v>0</v>
      </c>
      <c r="AO1821" s="99">
        <f t="shared" si="142"/>
        <v>0</v>
      </c>
      <c r="AP1821" s="99">
        <f>SUMIFS(通讯通路门店!$K:$K,通讯通路门店!$S:$S,$G1821)</f>
        <v>0</v>
      </c>
      <c r="AQ1821" s="83"/>
      <c r="AR1821" s="99">
        <f>SUMIFS(通讯通路门店!$T:$T,通讯通路门店!$S:$S,$G1821)</f>
        <v>0</v>
      </c>
      <c r="AS1821" s="99">
        <f>SUMIFS(通讯通路门店!$U:$U,通讯通路门店!$S:$S,$G1821)</f>
        <v>0</v>
      </c>
      <c r="AT1821" s="99">
        <f>SUMIFS(通讯通路门店!$V:$V,通讯通路门店!$S:$S,$G1821)</f>
        <v>0</v>
      </c>
      <c r="AU1821" s="99">
        <f>SUMIFS(通讯通路门店!$W:$W,通讯通路门店!$S:$S,$G1821)</f>
        <v>0</v>
      </c>
      <c r="AV1821" s="99">
        <f>SUMIFS(通讯通路门店!$Z:$Z,通讯通路门店!$S:$S,$G1821)</f>
        <v>0</v>
      </c>
      <c r="AW1821" s="99">
        <f>SUMIFS(通讯通路门店!$AB:$AB,通讯通路门店!$S:$S,$G1821)</f>
        <v>0</v>
      </c>
      <c r="AX1821" s="99">
        <f>SUMIFS(通讯通路门店!$X:$X,通讯通路门店!$S:$S,$G1821)</f>
        <v>0</v>
      </c>
      <c r="AY1821" s="99">
        <f>SUMIFS(通讯通路门店!$Y:$Y,通讯通路门店!$S:$S,$G1821)</f>
        <v>0</v>
      </c>
      <c r="AZ1821" s="99">
        <f>SUMIFS(通讯通路门店!$AA:$AA,通讯通路门店!$S:$S,$G1821)</f>
        <v>0</v>
      </c>
      <c r="BA1821" s="99">
        <f t="shared" si="143"/>
        <v>0</v>
      </c>
      <c r="BB1821" s="99">
        <f t="shared" si="144"/>
        <v>0</v>
      </c>
      <c r="BC1821" s="99">
        <f>SUMIFS(通讯通路门店!$W:$W,通讯通路门店!$S:$S,$G1821,通讯通路门店!$J:$J,"荣耀体验店")+SUMIFS(通讯通路门店!$W:$W,通讯通路门店!$S:$S,$G1821,通讯通路门店!$J:$J,"荣耀授权专卖店")</f>
        <v>0</v>
      </c>
      <c r="BD1821" s="99">
        <f>SUMIFS(通讯通路门店!$Z:$Z,通讯通路门店!$S:$S,$G1821,通讯通路门店!$J:$J,"VIVO体验店")</f>
        <v>0</v>
      </c>
      <c r="BE1821" s="99">
        <f>SUMIFS(通讯通路门店!$AB:$AB,通讯通路门店!$S:$S,$G1821,通讯通路门店!$J:$J,"OPPO体验店")</f>
        <v>0</v>
      </c>
      <c r="BF1821" s="99">
        <f>SUMIFS(通讯通路门店!$X:$X,通讯通路门店!$S:$S,$G1821,通讯通路门店!$J:$J,"华为授权体验店")+SUMIFS(通讯通路门店!$AA:$AA,通讯通路门店!$S:$S,$G1821,通讯通路门店!$J:$J,"华为堡垒店")</f>
        <v>0</v>
      </c>
      <c r="BG1821" s="99">
        <f>SUMIFS(通讯通路门店!$Y:$Y,通讯通路门店!$S:$S,$G1821,通讯通路门店!$J:$J,"小米体验店")</f>
        <v>0</v>
      </c>
      <c r="BH1821" s="99">
        <f>SUMIFS(通讯通路门店!$AA:$AA,通讯通路门店!$S:$S,$G1821,通讯通路门店!$J:$J,"苹果体验店")</f>
        <v>0</v>
      </c>
      <c r="BI1821" s="99">
        <f>SUMIFS(通讯通路门店!$K:$K,通讯通路门店!$S:$S,$G1821,通讯通路门店!$J:$J,"其他品牌专卖店")</f>
        <v>0</v>
      </c>
      <c r="BJ1821" s="99">
        <f>SUMIFS(通讯通路门店!$AC:$AC,通讯通路门店!$S:$S,$G1821)</f>
        <v>0</v>
      </c>
      <c r="BK1821" s="99">
        <f>SUMIFS(通讯通路门店!$AD:$AD,通讯通路门店!$S:$S,$G1821)</f>
        <v>0</v>
      </c>
      <c r="BL1821" s="99">
        <f>SUMIFS(通讯通路门店!$AE:$AE,通讯通路门店!$S:$S,$G1821)</f>
        <v>0</v>
      </c>
      <c r="BM1821" s="99">
        <f>SUMIFS(通讯通路门店!$AF:$AF,通讯通路门店!$S:$S,$G1821)</f>
        <v>0</v>
      </c>
      <c r="BN1821" s="99">
        <f>SUMIFS(通讯通路门店!$AG:$AG,通讯通路门店!$S:$S,$G1821)</f>
        <v>0</v>
      </c>
      <c r="BO1821" s="99">
        <f>SUMIFS(通讯通路门店!$AH:$AH,通讯通路门店!$S:$S,$G1821)</f>
        <v>0</v>
      </c>
      <c r="BP1821" s="99">
        <f>SUMIFS(通讯通路门店!$AI:$AI,通讯通路门店!$S:$S,$G1821)</f>
        <v>0</v>
      </c>
      <c r="BQ1821" s="83"/>
    </row>
    <row r="1822" spans="1:69">
      <c r="A1822" s="99" t="str">
        <f>IFERROR(_xlfn.XLOOKUP($G1822,通讯通路门店!$S$4:$S$993931,通讯通路门店!$A$4:$A$993931,0,0),"")</f>
        <v>海南省</v>
      </c>
      <c r="B1822" s="99" t="str">
        <f>IFERROR(_xlfn.XLOOKUP($G1822,通讯通路门店!$S$4:$S$993931,通讯通路门店!$B$4:$B$993931,0,0),"")</f>
        <v>东方市</v>
      </c>
      <c r="C1822" s="99" t="str">
        <f>IFERROR(_xlfn.XLOOKUP($G1822,通讯通路门店!$S$4:$S$993931,通讯通路门店!$C$4:$C$993931,0,0),"")</f>
        <v>东方市</v>
      </c>
      <c r="D1822" s="99" t="str">
        <f>IFERROR(_xlfn.XLOOKUP($G1822,通讯通路门店!$S$4:$S$993931,通讯通路门店!$D$4:$D$993931,0,0),"")</f>
        <v>八所镇</v>
      </c>
      <c r="E1822" s="83"/>
      <c r="F1822" s="83"/>
      <c r="G1822" s="101"/>
      <c r="H1822" s="102">
        <f>IFERROR(_xlfn.XLOOKUP($G1822,通讯通路门店!$S$4:$S$993931,通讯通路门店!$R$4:$R$993931,0,0),"")</f>
        <v>0</v>
      </c>
      <c r="I1822" s="83"/>
      <c r="J1822" s="83"/>
      <c r="K1822" s="83"/>
      <c r="L1822" s="83"/>
      <c r="M1822" s="83"/>
      <c r="N1822" s="83"/>
      <c r="O1822" s="83"/>
      <c r="P1822" s="83"/>
      <c r="Q1822" s="83"/>
      <c r="R1822" s="83"/>
      <c r="S1822" s="83"/>
      <c r="T1822" s="83"/>
      <c r="U1822" s="99">
        <f>COUNTIF(通讯通路门店!$S:$S,$G1822)</f>
        <v>0</v>
      </c>
      <c r="V1822" s="99">
        <f>COUNTIFS(通讯通路门店!$S:$S,$G1822,通讯通路门店!$J:$J,"综合卖场")</f>
        <v>0</v>
      </c>
      <c r="W1822" s="99">
        <f>SUMIFS(通讯通路门店!$AJ:$AJ,通讯通路门店!$S:$S,通讯客户沙盘!$G1822)</f>
        <v>0</v>
      </c>
      <c r="X1822" s="99">
        <f t="shared" si="140"/>
        <v>0</v>
      </c>
      <c r="Y1822" s="99">
        <f>COUNTIFS(通讯通路门店!$S:$S,$G1822,通讯通路门店!$J:$J,"荣耀体验店")+COUNTIFS(通讯通路门店!$S:$S,$G1822,通讯通路门店!$J:$J,"荣耀授权专卖店")</f>
        <v>0</v>
      </c>
      <c r="Z1822" s="99">
        <f>COUNTIFS(通讯通路门店!$S:$S,$G1822,通讯通路门店!$J:$J,"VIVO体验店")</f>
        <v>0</v>
      </c>
      <c r="AA1822" s="99">
        <f>COUNTIFS(通讯通路门店!$S:$S,$G1822,通讯通路门店!$J:$J,"OPPO体验店")</f>
        <v>0</v>
      </c>
      <c r="AB1822" s="99">
        <f>COUNTIFS(通讯通路门店!$S:$S,$G1822,通讯通路门店!$J:$J,"华为授权体验店")+COUNTIFS(通讯通路门店!$S:$S,$G1822,通讯通路门店!$J:$J,"华为堡垒店")</f>
        <v>0</v>
      </c>
      <c r="AC1822" s="99">
        <f>COUNTIFS(通讯通路门店!$S:$S,$G1822,通讯通路门店!$J:$J,"小米体验店")</f>
        <v>0</v>
      </c>
      <c r="AD1822" s="99">
        <f>COUNTIFS(通讯通路门店!$S:$S,$G1822,通讯通路门店!$J:$J,"苹果体验店")</f>
        <v>0</v>
      </c>
      <c r="AE1822" s="99">
        <f>COUNTIFS(通讯通路门店!$S:$S,$G1822,通讯通路门店!$J:$J,"其他品牌专卖店")</f>
        <v>0</v>
      </c>
      <c r="AF1822" s="99">
        <f>SUMIFS(通讯通路门店!$BI:$BI,通讯通路门店!$S:$S,$G1822)</f>
        <v>0</v>
      </c>
      <c r="AG1822" s="99">
        <f>SUMIFS(通讯通路门店!$BH:$BH,通讯通路门店!$S:$S,$G1822)</f>
        <v>0</v>
      </c>
      <c r="AH1822" s="99">
        <f t="shared" si="141"/>
        <v>0</v>
      </c>
      <c r="AI1822" s="99">
        <f>SUMIFS(通讯通路门店!$BB:$BB,通讯通路门店!$S:$S,$G1822)</f>
        <v>0</v>
      </c>
      <c r="AJ1822" s="99">
        <f>SUMIFS(通讯通路门店!$BE:$BE,通讯通路门店!$S:$S,$G1822)</f>
        <v>0</v>
      </c>
      <c r="AK1822" s="99">
        <f>SUMIFS(通讯通路门店!$BG:$BG,通讯通路门店!$S:$S,$G1822)</f>
        <v>0</v>
      </c>
      <c r="AL1822" s="99">
        <f>SUMIFS(通讯通路门店!$BC:$BC,通讯通路门店!$S:$S,$G1822)</f>
        <v>0</v>
      </c>
      <c r="AM1822" s="99">
        <f>SUMIFS(通讯通路门店!$BD:$BD,通讯通路门店!$S:$S,$G1822)</f>
        <v>0</v>
      </c>
      <c r="AN1822" s="99">
        <f>SUMIFS(通讯通路门店!$BF:$BF,通讯通路门店!$S:$S,$G1822)</f>
        <v>0</v>
      </c>
      <c r="AO1822" s="99">
        <f t="shared" si="142"/>
        <v>0</v>
      </c>
      <c r="AP1822" s="99">
        <f>SUMIFS(通讯通路门店!$K:$K,通讯通路门店!$S:$S,$G1822)</f>
        <v>0</v>
      </c>
      <c r="AQ1822" s="83"/>
      <c r="AR1822" s="99">
        <f>SUMIFS(通讯通路门店!$T:$T,通讯通路门店!$S:$S,$G1822)</f>
        <v>0</v>
      </c>
      <c r="AS1822" s="99">
        <f>SUMIFS(通讯通路门店!$U:$U,通讯通路门店!$S:$S,$G1822)</f>
        <v>0</v>
      </c>
      <c r="AT1822" s="99">
        <f>SUMIFS(通讯通路门店!$V:$V,通讯通路门店!$S:$S,$G1822)</f>
        <v>0</v>
      </c>
      <c r="AU1822" s="99">
        <f>SUMIFS(通讯通路门店!$W:$W,通讯通路门店!$S:$S,$G1822)</f>
        <v>0</v>
      </c>
      <c r="AV1822" s="99">
        <f>SUMIFS(通讯通路门店!$Z:$Z,通讯通路门店!$S:$S,$G1822)</f>
        <v>0</v>
      </c>
      <c r="AW1822" s="99">
        <f>SUMIFS(通讯通路门店!$AB:$AB,通讯通路门店!$S:$S,$G1822)</f>
        <v>0</v>
      </c>
      <c r="AX1822" s="99">
        <f>SUMIFS(通讯通路门店!$X:$X,通讯通路门店!$S:$S,$G1822)</f>
        <v>0</v>
      </c>
      <c r="AY1822" s="99">
        <f>SUMIFS(通讯通路门店!$Y:$Y,通讯通路门店!$S:$S,$G1822)</f>
        <v>0</v>
      </c>
      <c r="AZ1822" s="99">
        <f>SUMIFS(通讯通路门店!$AA:$AA,通讯通路门店!$S:$S,$G1822)</f>
        <v>0</v>
      </c>
      <c r="BA1822" s="99">
        <f t="shared" si="143"/>
        <v>0</v>
      </c>
      <c r="BB1822" s="99">
        <f t="shared" si="144"/>
        <v>0</v>
      </c>
      <c r="BC1822" s="99">
        <f>SUMIFS(通讯通路门店!$W:$W,通讯通路门店!$S:$S,$G1822,通讯通路门店!$J:$J,"荣耀体验店")+SUMIFS(通讯通路门店!$W:$W,通讯通路门店!$S:$S,$G1822,通讯通路门店!$J:$J,"荣耀授权专卖店")</f>
        <v>0</v>
      </c>
      <c r="BD1822" s="99">
        <f>SUMIFS(通讯通路门店!$Z:$Z,通讯通路门店!$S:$S,$G1822,通讯通路门店!$J:$J,"VIVO体验店")</f>
        <v>0</v>
      </c>
      <c r="BE1822" s="99">
        <f>SUMIFS(通讯通路门店!$AB:$AB,通讯通路门店!$S:$S,$G1822,通讯通路门店!$J:$J,"OPPO体验店")</f>
        <v>0</v>
      </c>
      <c r="BF1822" s="99">
        <f>SUMIFS(通讯通路门店!$X:$X,通讯通路门店!$S:$S,$G1822,通讯通路门店!$J:$J,"华为授权体验店")+SUMIFS(通讯通路门店!$AA:$AA,通讯通路门店!$S:$S,$G1822,通讯通路门店!$J:$J,"华为堡垒店")</f>
        <v>0</v>
      </c>
      <c r="BG1822" s="99">
        <f>SUMIFS(通讯通路门店!$Y:$Y,通讯通路门店!$S:$S,$G1822,通讯通路门店!$J:$J,"小米体验店")</f>
        <v>0</v>
      </c>
      <c r="BH1822" s="99">
        <f>SUMIFS(通讯通路门店!$AA:$AA,通讯通路门店!$S:$S,$G1822,通讯通路门店!$J:$J,"苹果体验店")</f>
        <v>0</v>
      </c>
      <c r="BI1822" s="99">
        <f>SUMIFS(通讯通路门店!$K:$K,通讯通路门店!$S:$S,$G1822,通讯通路门店!$J:$J,"其他品牌专卖店")</f>
        <v>0</v>
      </c>
      <c r="BJ1822" s="99">
        <f>SUMIFS(通讯通路门店!$AC:$AC,通讯通路门店!$S:$S,$G1822)</f>
        <v>0</v>
      </c>
      <c r="BK1822" s="99">
        <f>SUMIFS(通讯通路门店!$AD:$AD,通讯通路门店!$S:$S,$G1822)</f>
        <v>0</v>
      </c>
      <c r="BL1822" s="99">
        <f>SUMIFS(通讯通路门店!$AE:$AE,通讯通路门店!$S:$S,$G1822)</f>
        <v>0</v>
      </c>
      <c r="BM1822" s="99">
        <f>SUMIFS(通讯通路门店!$AF:$AF,通讯通路门店!$S:$S,$G1822)</f>
        <v>0</v>
      </c>
      <c r="BN1822" s="99">
        <f>SUMIFS(通讯通路门店!$AG:$AG,通讯通路门店!$S:$S,$G1822)</f>
        <v>0</v>
      </c>
      <c r="BO1822" s="99">
        <f>SUMIFS(通讯通路门店!$AH:$AH,通讯通路门店!$S:$S,$G1822)</f>
        <v>0</v>
      </c>
      <c r="BP1822" s="99">
        <f>SUMIFS(通讯通路门店!$AI:$AI,通讯通路门店!$S:$S,$G1822)</f>
        <v>0</v>
      </c>
      <c r="BQ1822" s="83"/>
    </row>
    <row r="1823" spans="1:69">
      <c r="A1823" s="99" t="str">
        <f>IFERROR(_xlfn.XLOOKUP($G1823,通讯通路门店!$S$4:$S$993931,通讯通路门店!$A$4:$A$993931,0,0),"")</f>
        <v>海南省</v>
      </c>
      <c r="B1823" s="99" t="str">
        <f>IFERROR(_xlfn.XLOOKUP($G1823,通讯通路门店!$S$4:$S$993931,通讯通路门店!$B$4:$B$993931,0,0),"")</f>
        <v>东方市</v>
      </c>
      <c r="C1823" s="99" t="str">
        <f>IFERROR(_xlfn.XLOOKUP($G1823,通讯通路门店!$S$4:$S$993931,通讯通路门店!$C$4:$C$993931,0,0),"")</f>
        <v>东方市</v>
      </c>
      <c r="D1823" s="99" t="str">
        <f>IFERROR(_xlfn.XLOOKUP($G1823,通讯通路门店!$S$4:$S$993931,通讯通路门店!$D$4:$D$993931,0,0),"")</f>
        <v>八所镇</v>
      </c>
      <c r="E1823" s="83"/>
      <c r="F1823" s="83"/>
      <c r="G1823" s="101"/>
      <c r="H1823" s="102">
        <f>IFERROR(_xlfn.XLOOKUP($G1823,通讯通路门店!$S$4:$S$993931,通讯通路门店!$R$4:$R$993931,0,0),"")</f>
        <v>0</v>
      </c>
      <c r="I1823" s="83"/>
      <c r="J1823" s="83"/>
      <c r="K1823" s="83"/>
      <c r="L1823" s="83"/>
      <c r="M1823" s="83"/>
      <c r="N1823" s="83"/>
      <c r="O1823" s="83"/>
      <c r="P1823" s="83"/>
      <c r="Q1823" s="83"/>
      <c r="R1823" s="83"/>
      <c r="S1823" s="83"/>
      <c r="T1823" s="83"/>
      <c r="U1823" s="99">
        <f>COUNTIF(通讯通路门店!$S:$S,$G1823)</f>
        <v>0</v>
      </c>
      <c r="V1823" s="99">
        <f>COUNTIFS(通讯通路门店!$S:$S,$G1823,通讯通路门店!$J:$J,"综合卖场")</f>
        <v>0</v>
      </c>
      <c r="W1823" s="99">
        <f>SUMIFS(通讯通路门店!$AJ:$AJ,通讯通路门店!$S:$S,通讯客户沙盘!$G1823)</f>
        <v>0</v>
      </c>
      <c r="X1823" s="99">
        <f t="shared" si="140"/>
        <v>0</v>
      </c>
      <c r="Y1823" s="99">
        <f>COUNTIFS(通讯通路门店!$S:$S,$G1823,通讯通路门店!$J:$J,"荣耀体验店")+COUNTIFS(通讯通路门店!$S:$S,$G1823,通讯通路门店!$J:$J,"荣耀授权专卖店")</f>
        <v>0</v>
      </c>
      <c r="Z1823" s="99">
        <f>COUNTIFS(通讯通路门店!$S:$S,$G1823,通讯通路门店!$J:$J,"VIVO体验店")</f>
        <v>0</v>
      </c>
      <c r="AA1823" s="99">
        <f>COUNTIFS(通讯通路门店!$S:$S,$G1823,通讯通路门店!$J:$J,"OPPO体验店")</f>
        <v>0</v>
      </c>
      <c r="AB1823" s="99">
        <f>COUNTIFS(通讯通路门店!$S:$S,$G1823,通讯通路门店!$J:$J,"华为授权体验店")+COUNTIFS(通讯通路门店!$S:$S,$G1823,通讯通路门店!$J:$J,"华为堡垒店")</f>
        <v>0</v>
      </c>
      <c r="AC1823" s="99">
        <f>COUNTIFS(通讯通路门店!$S:$S,$G1823,通讯通路门店!$J:$J,"小米体验店")</f>
        <v>0</v>
      </c>
      <c r="AD1823" s="99">
        <f>COUNTIFS(通讯通路门店!$S:$S,$G1823,通讯通路门店!$J:$J,"苹果体验店")</f>
        <v>0</v>
      </c>
      <c r="AE1823" s="99">
        <f>COUNTIFS(通讯通路门店!$S:$S,$G1823,通讯通路门店!$J:$J,"其他品牌专卖店")</f>
        <v>0</v>
      </c>
      <c r="AF1823" s="99">
        <f>SUMIFS(通讯通路门店!$BI:$BI,通讯通路门店!$S:$S,$G1823)</f>
        <v>0</v>
      </c>
      <c r="AG1823" s="99">
        <f>SUMIFS(通讯通路门店!$BH:$BH,通讯通路门店!$S:$S,$G1823)</f>
        <v>0</v>
      </c>
      <c r="AH1823" s="99">
        <f t="shared" si="141"/>
        <v>0</v>
      </c>
      <c r="AI1823" s="99">
        <f>SUMIFS(通讯通路门店!$BB:$BB,通讯通路门店!$S:$S,$G1823)</f>
        <v>0</v>
      </c>
      <c r="AJ1823" s="99">
        <f>SUMIFS(通讯通路门店!$BE:$BE,通讯通路门店!$S:$S,$G1823)</f>
        <v>0</v>
      </c>
      <c r="AK1823" s="99">
        <f>SUMIFS(通讯通路门店!$BG:$BG,通讯通路门店!$S:$S,$G1823)</f>
        <v>0</v>
      </c>
      <c r="AL1823" s="99">
        <f>SUMIFS(通讯通路门店!$BC:$BC,通讯通路门店!$S:$S,$G1823)</f>
        <v>0</v>
      </c>
      <c r="AM1823" s="99">
        <f>SUMIFS(通讯通路门店!$BD:$BD,通讯通路门店!$S:$S,$G1823)</f>
        <v>0</v>
      </c>
      <c r="AN1823" s="99">
        <f>SUMIFS(通讯通路门店!$BF:$BF,通讯通路门店!$S:$S,$G1823)</f>
        <v>0</v>
      </c>
      <c r="AO1823" s="99">
        <f t="shared" si="142"/>
        <v>0</v>
      </c>
      <c r="AP1823" s="99">
        <f>SUMIFS(通讯通路门店!$K:$K,通讯通路门店!$S:$S,$G1823)</f>
        <v>0</v>
      </c>
      <c r="AQ1823" s="83"/>
      <c r="AR1823" s="99">
        <f>SUMIFS(通讯通路门店!$T:$T,通讯通路门店!$S:$S,$G1823)</f>
        <v>0</v>
      </c>
      <c r="AS1823" s="99">
        <f>SUMIFS(通讯通路门店!$U:$U,通讯通路门店!$S:$S,$G1823)</f>
        <v>0</v>
      </c>
      <c r="AT1823" s="99">
        <f>SUMIFS(通讯通路门店!$V:$V,通讯通路门店!$S:$S,$G1823)</f>
        <v>0</v>
      </c>
      <c r="AU1823" s="99">
        <f>SUMIFS(通讯通路门店!$W:$W,通讯通路门店!$S:$S,$G1823)</f>
        <v>0</v>
      </c>
      <c r="AV1823" s="99">
        <f>SUMIFS(通讯通路门店!$Z:$Z,通讯通路门店!$S:$S,$G1823)</f>
        <v>0</v>
      </c>
      <c r="AW1823" s="99">
        <f>SUMIFS(通讯通路门店!$AB:$AB,通讯通路门店!$S:$S,$G1823)</f>
        <v>0</v>
      </c>
      <c r="AX1823" s="99">
        <f>SUMIFS(通讯通路门店!$X:$X,通讯通路门店!$S:$S,$G1823)</f>
        <v>0</v>
      </c>
      <c r="AY1823" s="99">
        <f>SUMIFS(通讯通路门店!$Y:$Y,通讯通路门店!$S:$S,$G1823)</f>
        <v>0</v>
      </c>
      <c r="AZ1823" s="99">
        <f>SUMIFS(通讯通路门店!$AA:$AA,通讯通路门店!$S:$S,$G1823)</f>
        <v>0</v>
      </c>
      <c r="BA1823" s="99">
        <f t="shared" si="143"/>
        <v>0</v>
      </c>
      <c r="BB1823" s="99">
        <f t="shared" si="144"/>
        <v>0</v>
      </c>
      <c r="BC1823" s="99">
        <f>SUMIFS(通讯通路门店!$W:$W,通讯通路门店!$S:$S,$G1823,通讯通路门店!$J:$J,"荣耀体验店")+SUMIFS(通讯通路门店!$W:$W,通讯通路门店!$S:$S,$G1823,通讯通路门店!$J:$J,"荣耀授权专卖店")</f>
        <v>0</v>
      </c>
      <c r="BD1823" s="99">
        <f>SUMIFS(通讯通路门店!$Z:$Z,通讯通路门店!$S:$S,$G1823,通讯通路门店!$J:$J,"VIVO体验店")</f>
        <v>0</v>
      </c>
      <c r="BE1823" s="99">
        <f>SUMIFS(通讯通路门店!$AB:$AB,通讯通路门店!$S:$S,$G1823,通讯通路门店!$J:$J,"OPPO体验店")</f>
        <v>0</v>
      </c>
      <c r="BF1823" s="99">
        <f>SUMIFS(通讯通路门店!$X:$X,通讯通路门店!$S:$S,$G1823,通讯通路门店!$J:$J,"华为授权体验店")+SUMIFS(通讯通路门店!$AA:$AA,通讯通路门店!$S:$S,$G1823,通讯通路门店!$J:$J,"华为堡垒店")</f>
        <v>0</v>
      </c>
      <c r="BG1823" s="99">
        <f>SUMIFS(通讯通路门店!$Y:$Y,通讯通路门店!$S:$S,$G1823,通讯通路门店!$J:$J,"小米体验店")</f>
        <v>0</v>
      </c>
      <c r="BH1823" s="99">
        <f>SUMIFS(通讯通路门店!$AA:$AA,通讯通路门店!$S:$S,$G1823,通讯通路门店!$J:$J,"苹果体验店")</f>
        <v>0</v>
      </c>
      <c r="BI1823" s="99">
        <f>SUMIFS(通讯通路门店!$K:$K,通讯通路门店!$S:$S,$G1823,通讯通路门店!$J:$J,"其他品牌专卖店")</f>
        <v>0</v>
      </c>
      <c r="BJ1823" s="99">
        <f>SUMIFS(通讯通路门店!$AC:$AC,通讯通路门店!$S:$S,$G1823)</f>
        <v>0</v>
      </c>
      <c r="BK1823" s="99">
        <f>SUMIFS(通讯通路门店!$AD:$AD,通讯通路门店!$S:$S,$G1823)</f>
        <v>0</v>
      </c>
      <c r="BL1823" s="99">
        <f>SUMIFS(通讯通路门店!$AE:$AE,通讯通路门店!$S:$S,$G1823)</f>
        <v>0</v>
      </c>
      <c r="BM1823" s="99">
        <f>SUMIFS(通讯通路门店!$AF:$AF,通讯通路门店!$S:$S,$G1823)</f>
        <v>0</v>
      </c>
      <c r="BN1823" s="99">
        <f>SUMIFS(通讯通路门店!$AG:$AG,通讯通路门店!$S:$S,$G1823)</f>
        <v>0</v>
      </c>
      <c r="BO1823" s="99">
        <f>SUMIFS(通讯通路门店!$AH:$AH,通讯通路门店!$S:$S,$G1823)</f>
        <v>0</v>
      </c>
      <c r="BP1823" s="99">
        <f>SUMIFS(通讯通路门店!$AI:$AI,通讯通路门店!$S:$S,$G1823)</f>
        <v>0</v>
      </c>
      <c r="BQ1823" s="83"/>
    </row>
    <row r="1824" spans="1:69">
      <c r="A1824" s="99" t="str">
        <f>IFERROR(_xlfn.XLOOKUP($G1824,通讯通路门店!$S$4:$S$993931,通讯通路门店!$A$4:$A$993931,0,0),"")</f>
        <v>海南省</v>
      </c>
      <c r="B1824" s="99" t="str">
        <f>IFERROR(_xlfn.XLOOKUP($G1824,通讯通路门店!$S$4:$S$993931,通讯通路门店!$B$4:$B$993931,0,0),"")</f>
        <v>东方市</v>
      </c>
      <c r="C1824" s="99" t="str">
        <f>IFERROR(_xlfn.XLOOKUP($G1824,通讯通路门店!$S$4:$S$993931,通讯通路门店!$C$4:$C$993931,0,0),"")</f>
        <v>东方市</v>
      </c>
      <c r="D1824" s="99" t="str">
        <f>IFERROR(_xlfn.XLOOKUP($G1824,通讯通路门店!$S$4:$S$993931,通讯通路门店!$D$4:$D$993931,0,0),"")</f>
        <v>八所镇</v>
      </c>
      <c r="E1824" s="83"/>
      <c r="F1824" s="83"/>
      <c r="G1824" s="101"/>
      <c r="H1824" s="102">
        <f>IFERROR(_xlfn.XLOOKUP($G1824,通讯通路门店!$S$4:$S$993931,通讯通路门店!$R$4:$R$993931,0,0),"")</f>
        <v>0</v>
      </c>
      <c r="I1824" s="83"/>
      <c r="J1824" s="83"/>
      <c r="K1824" s="83"/>
      <c r="L1824" s="83"/>
      <c r="M1824" s="83"/>
      <c r="N1824" s="83"/>
      <c r="O1824" s="83"/>
      <c r="P1824" s="83"/>
      <c r="Q1824" s="83"/>
      <c r="R1824" s="83"/>
      <c r="S1824" s="83"/>
      <c r="T1824" s="83"/>
      <c r="U1824" s="99">
        <f>COUNTIF(通讯通路门店!$S:$S,$G1824)</f>
        <v>0</v>
      </c>
      <c r="V1824" s="99">
        <f>COUNTIFS(通讯通路门店!$S:$S,$G1824,通讯通路门店!$J:$J,"综合卖场")</f>
        <v>0</v>
      </c>
      <c r="W1824" s="99">
        <f>SUMIFS(通讯通路门店!$AJ:$AJ,通讯通路门店!$S:$S,通讯客户沙盘!$G1824)</f>
        <v>0</v>
      </c>
      <c r="X1824" s="99">
        <f t="shared" si="140"/>
        <v>0</v>
      </c>
      <c r="Y1824" s="99">
        <f>COUNTIFS(通讯通路门店!$S:$S,$G1824,通讯通路门店!$J:$J,"荣耀体验店")+COUNTIFS(通讯通路门店!$S:$S,$G1824,通讯通路门店!$J:$J,"荣耀授权专卖店")</f>
        <v>0</v>
      </c>
      <c r="Z1824" s="99">
        <f>COUNTIFS(通讯通路门店!$S:$S,$G1824,通讯通路门店!$J:$J,"VIVO体验店")</f>
        <v>0</v>
      </c>
      <c r="AA1824" s="99">
        <f>COUNTIFS(通讯通路门店!$S:$S,$G1824,通讯通路门店!$J:$J,"OPPO体验店")</f>
        <v>0</v>
      </c>
      <c r="AB1824" s="99">
        <f>COUNTIFS(通讯通路门店!$S:$S,$G1824,通讯通路门店!$J:$J,"华为授权体验店")+COUNTIFS(通讯通路门店!$S:$S,$G1824,通讯通路门店!$J:$J,"华为堡垒店")</f>
        <v>0</v>
      </c>
      <c r="AC1824" s="99">
        <f>COUNTIFS(通讯通路门店!$S:$S,$G1824,通讯通路门店!$J:$J,"小米体验店")</f>
        <v>0</v>
      </c>
      <c r="AD1824" s="99">
        <f>COUNTIFS(通讯通路门店!$S:$S,$G1824,通讯通路门店!$J:$J,"苹果体验店")</f>
        <v>0</v>
      </c>
      <c r="AE1824" s="99">
        <f>COUNTIFS(通讯通路门店!$S:$S,$G1824,通讯通路门店!$J:$J,"其他品牌专卖店")</f>
        <v>0</v>
      </c>
      <c r="AF1824" s="99">
        <f>SUMIFS(通讯通路门店!$BI:$BI,通讯通路门店!$S:$S,$G1824)</f>
        <v>0</v>
      </c>
      <c r="AG1824" s="99">
        <f>SUMIFS(通讯通路门店!$BH:$BH,通讯通路门店!$S:$S,$G1824)</f>
        <v>0</v>
      </c>
      <c r="AH1824" s="99">
        <f t="shared" si="141"/>
        <v>0</v>
      </c>
      <c r="AI1824" s="99">
        <f>SUMIFS(通讯通路门店!$BB:$BB,通讯通路门店!$S:$S,$G1824)</f>
        <v>0</v>
      </c>
      <c r="AJ1824" s="99">
        <f>SUMIFS(通讯通路门店!$BE:$BE,通讯通路门店!$S:$S,$G1824)</f>
        <v>0</v>
      </c>
      <c r="AK1824" s="99">
        <f>SUMIFS(通讯通路门店!$BG:$BG,通讯通路门店!$S:$S,$G1824)</f>
        <v>0</v>
      </c>
      <c r="AL1824" s="99">
        <f>SUMIFS(通讯通路门店!$BC:$BC,通讯通路门店!$S:$S,$G1824)</f>
        <v>0</v>
      </c>
      <c r="AM1824" s="99">
        <f>SUMIFS(通讯通路门店!$BD:$BD,通讯通路门店!$S:$S,$G1824)</f>
        <v>0</v>
      </c>
      <c r="AN1824" s="99">
        <f>SUMIFS(通讯通路门店!$BF:$BF,通讯通路门店!$S:$S,$G1824)</f>
        <v>0</v>
      </c>
      <c r="AO1824" s="99">
        <f t="shared" si="142"/>
        <v>0</v>
      </c>
      <c r="AP1824" s="99">
        <f>SUMIFS(通讯通路门店!$K:$K,通讯通路门店!$S:$S,$G1824)</f>
        <v>0</v>
      </c>
      <c r="AQ1824" s="83"/>
      <c r="AR1824" s="99">
        <f>SUMIFS(通讯通路门店!$T:$T,通讯通路门店!$S:$S,$G1824)</f>
        <v>0</v>
      </c>
      <c r="AS1824" s="99">
        <f>SUMIFS(通讯通路门店!$U:$U,通讯通路门店!$S:$S,$G1824)</f>
        <v>0</v>
      </c>
      <c r="AT1824" s="99">
        <f>SUMIFS(通讯通路门店!$V:$V,通讯通路门店!$S:$S,$G1824)</f>
        <v>0</v>
      </c>
      <c r="AU1824" s="99">
        <f>SUMIFS(通讯通路门店!$W:$W,通讯通路门店!$S:$S,$G1824)</f>
        <v>0</v>
      </c>
      <c r="AV1824" s="99">
        <f>SUMIFS(通讯通路门店!$Z:$Z,通讯通路门店!$S:$S,$G1824)</f>
        <v>0</v>
      </c>
      <c r="AW1824" s="99">
        <f>SUMIFS(通讯通路门店!$AB:$AB,通讯通路门店!$S:$S,$G1824)</f>
        <v>0</v>
      </c>
      <c r="AX1824" s="99">
        <f>SUMIFS(通讯通路门店!$X:$X,通讯通路门店!$S:$S,$G1824)</f>
        <v>0</v>
      </c>
      <c r="AY1824" s="99">
        <f>SUMIFS(通讯通路门店!$Y:$Y,通讯通路门店!$S:$S,$G1824)</f>
        <v>0</v>
      </c>
      <c r="AZ1824" s="99">
        <f>SUMIFS(通讯通路门店!$AA:$AA,通讯通路门店!$S:$S,$G1824)</f>
        <v>0</v>
      </c>
      <c r="BA1824" s="99">
        <f t="shared" si="143"/>
        <v>0</v>
      </c>
      <c r="BB1824" s="99">
        <f t="shared" si="144"/>
        <v>0</v>
      </c>
      <c r="BC1824" s="99">
        <f>SUMIFS(通讯通路门店!$W:$W,通讯通路门店!$S:$S,$G1824,通讯通路门店!$J:$J,"荣耀体验店")+SUMIFS(通讯通路门店!$W:$W,通讯通路门店!$S:$S,$G1824,通讯通路门店!$J:$J,"荣耀授权专卖店")</f>
        <v>0</v>
      </c>
      <c r="BD1824" s="99">
        <f>SUMIFS(通讯通路门店!$Z:$Z,通讯通路门店!$S:$S,$G1824,通讯通路门店!$J:$J,"VIVO体验店")</f>
        <v>0</v>
      </c>
      <c r="BE1824" s="99">
        <f>SUMIFS(通讯通路门店!$AB:$AB,通讯通路门店!$S:$S,$G1824,通讯通路门店!$J:$J,"OPPO体验店")</f>
        <v>0</v>
      </c>
      <c r="BF1824" s="99">
        <f>SUMIFS(通讯通路门店!$X:$X,通讯通路门店!$S:$S,$G1824,通讯通路门店!$J:$J,"华为授权体验店")+SUMIFS(通讯通路门店!$AA:$AA,通讯通路门店!$S:$S,$G1824,通讯通路门店!$J:$J,"华为堡垒店")</f>
        <v>0</v>
      </c>
      <c r="BG1824" s="99">
        <f>SUMIFS(通讯通路门店!$Y:$Y,通讯通路门店!$S:$S,$G1824,通讯通路门店!$J:$J,"小米体验店")</f>
        <v>0</v>
      </c>
      <c r="BH1824" s="99">
        <f>SUMIFS(通讯通路门店!$AA:$AA,通讯通路门店!$S:$S,$G1824,通讯通路门店!$J:$J,"苹果体验店")</f>
        <v>0</v>
      </c>
      <c r="BI1824" s="99">
        <f>SUMIFS(通讯通路门店!$K:$K,通讯通路门店!$S:$S,$G1824,通讯通路门店!$J:$J,"其他品牌专卖店")</f>
        <v>0</v>
      </c>
      <c r="BJ1824" s="99">
        <f>SUMIFS(通讯通路门店!$AC:$AC,通讯通路门店!$S:$S,$G1824)</f>
        <v>0</v>
      </c>
      <c r="BK1824" s="99">
        <f>SUMIFS(通讯通路门店!$AD:$AD,通讯通路门店!$S:$S,$G1824)</f>
        <v>0</v>
      </c>
      <c r="BL1824" s="99">
        <f>SUMIFS(通讯通路门店!$AE:$AE,通讯通路门店!$S:$S,$G1824)</f>
        <v>0</v>
      </c>
      <c r="BM1824" s="99">
        <f>SUMIFS(通讯通路门店!$AF:$AF,通讯通路门店!$S:$S,$G1824)</f>
        <v>0</v>
      </c>
      <c r="BN1824" s="99">
        <f>SUMIFS(通讯通路门店!$AG:$AG,通讯通路门店!$S:$S,$G1824)</f>
        <v>0</v>
      </c>
      <c r="BO1824" s="99">
        <f>SUMIFS(通讯通路门店!$AH:$AH,通讯通路门店!$S:$S,$G1824)</f>
        <v>0</v>
      </c>
      <c r="BP1824" s="99">
        <f>SUMIFS(通讯通路门店!$AI:$AI,通讯通路门店!$S:$S,$G1824)</f>
        <v>0</v>
      </c>
      <c r="BQ1824" s="83"/>
    </row>
    <row r="1825" spans="1:69">
      <c r="A1825" s="99" t="str">
        <f>IFERROR(_xlfn.XLOOKUP($G1825,通讯通路门店!$S$4:$S$993931,通讯通路门店!$A$4:$A$993931,0,0),"")</f>
        <v>海南省</v>
      </c>
      <c r="B1825" s="99" t="str">
        <f>IFERROR(_xlfn.XLOOKUP($G1825,通讯通路门店!$S$4:$S$993931,通讯通路门店!$B$4:$B$993931,0,0),"")</f>
        <v>东方市</v>
      </c>
      <c r="C1825" s="99" t="str">
        <f>IFERROR(_xlfn.XLOOKUP($G1825,通讯通路门店!$S$4:$S$993931,通讯通路门店!$C$4:$C$993931,0,0),"")</f>
        <v>东方市</v>
      </c>
      <c r="D1825" s="99" t="str">
        <f>IFERROR(_xlfn.XLOOKUP($G1825,通讯通路门店!$S$4:$S$993931,通讯通路门店!$D$4:$D$993931,0,0),"")</f>
        <v>八所镇</v>
      </c>
      <c r="E1825" s="83"/>
      <c r="F1825" s="83"/>
      <c r="G1825" s="101"/>
      <c r="H1825" s="102">
        <f>IFERROR(_xlfn.XLOOKUP($G1825,通讯通路门店!$S$4:$S$993931,通讯通路门店!$R$4:$R$993931,0,0),"")</f>
        <v>0</v>
      </c>
      <c r="I1825" s="83"/>
      <c r="J1825" s="83"/>
      <c r="K1825" s="83"/>
      <c r="L1825" s="83"/>
      <c r="M1825" s="83"/>
      <c r="N1825" s="83"/>
      <c r="O1825" s="83"/>
      <c r="P1825" s="83"/>
      <c r="Q1825" s="83"/>
      <c r="R1825" s="83"/>
      <c r="S1825" s="83"/>
      <c r="T1825" s="83"/>
      <c r="U1825" s="99">
        <f>COUNTIF(通讯通路门店!$S:$S,$G1825)</f>
        <v>0</v>
      </c>
      <c r="V1825" s="99">
        <f>COUNTIFS(通讯通路门店!$S:$S,$G1825,通讯通路门店!$J:$J,"综合卖场")</f>
        <v>0</v>
      </c>
      <c r="W1825" s="99">
        <f>SUMIFS(通讯通路门店!$AJ:$AJ,通讯通路门店!$S:$S,通讯客户沙盘!$G1825)</f>
        <v>0</v>
      </c>
      <c r="X1825" s="99">
        <f t="shared" si="140"/>
        <v>0</v>
      </c>
      <c r="Y1825" s="99">
        <f>COUNTIFS(通讯通路门店!$S:$S,$G1825,通讯通路门店!$J:$J,"荣耀体验店")+COUNTIFS(通讯通路门店!$S:$S,$G1825,通讯通路门店!$J:$J,"荣耀授权专卖店")</f>
        <v>0</v>
      </c>
      <c r="Z1825" s="99">
        <f>COUNTIFS(通讯通路门店!$S:$S,$G1825,通讯通路门店!$J:$J,"VIVO体验店")</f>
        <v>0</v>
      </c>
      <c r="AA1825" s="99">
        <f>COUNTIFS(通讯通路门店!$S:$S,$G1825,通讯通路门店!$J:$J,"OPPO体验店")</f>
        <v>0</v>
      </c>
      <c r="AB1825" s="99">
        <f>COUNTIFS(通讯通路门店!$S:$S,$G1825,通讯通路门店!$J:$J,"华为授权体验店")+COUNTIFS(通讯通路门店!$S:$S,$G1825,通讯通路门店!$J:$J,"华为堡垒店")</f>
        <v>0</v>
      </c>
      <c r="AC1825" s="99">
        <f>COUNTIFS(通讯通路门店!$S:$S,$G1825,通讯通路门店!$J:$J,"小米体验店")</f>
        <v>0</v>
      </c>
      <c r="AD1825" s="99">
        <f>COUNTIFS(通讯通路门店!$S:$S,$G1825,通讯通路门店!$J:$J,"苹果体验店")</f>
        <v>0</v>
      </c>
      <c r="AE1825" s="99">
        <f>COUNTIFS(通讯通路门店!$S:$S,$G1825,通讯通路门店!$J:$J,"其他品牌专卖店")</f>
        <v>0</v>
      </c>
      <c r="AF1825" s="99">
        <f>SUMIFS(通讯通路门店!$BI:$BI,通讯通路门店!$S:$S,$G1825)</f>
        <v>0</v>
      </c>
      <c r="AG1825" s="99">
        <f>SUMIFS(通讯通路门店!$BH:$BH,通讯通路门店!$S:$S,$G1825)</f>
        <v>0</v>
      </c>
      <c r="AH1825" s="99">
        <f t="shared" si="141"/>
        <v>0</v>
      </c>
      <c r="AI1825" s="99">
        <f>SUMIFS(通讯通路门店!$BB:$BB,通讯通路门店!$S:$S,$G1825)</f>
        <v>0</v>
      </c>
      <c r="AJ1825" s="99">
        <f>SUMIFS(通讯通路门店!$BE:$BE,通讯通路门店!$S:$S,$G1825)</f>
        <v>0</v>
      </c>
      <c r="AK1825" s="99">
        <f>SUMIFS(通讯通路门店!$BG:$BG,通讯通路门店!$S:$S,$G1825)</f>
        <v>0</v>
      </c>
      <c r="AL1825" s="99">
        <f>SUMIFS(通讯通路门店!$BC:$BC,通讯通路门店!$S:$S,$G1825)</f>
        <v>0</v>
      </c>
      <c r="AM1825" s="99">
        <f>SUMIFS(通讯通路门店!$BD:$BD,通讯通路门店!$S:$S,$G1825)</f>
        <v>0</v>
      </c>
      <c r="AN1825" s="99">
        <f>SUMIFS(通讯通路门店!$BF:$BF,通讯通路门店!$S:$S,$G1825)</f>
        <v>0</v>
      </c>
      <c r="AO1825" s="99">
        <f t="shared" si="142"/>
        <v>0</v>
      </c>
      <c r="AP1825" s="99">
        <f>SUMIFS(通讯通路门店!$K:$K,通讯通路门店!$S:$S,$G1825)</f>
        <v>0</v>
      </c>
      <c r="AQ1825" s="83"/>
      <c r="AR1825" s="99">
        <f>SUMIFS(通讯通路门店!$T:$T,通讯通路门店!$S:$S,$G1825)</f>
        <v>0</v>
      </c>
      <c r="AS1825" s="99">
        <f>SUMIFS(通讯通路门店!$U:$U,通讯通路门店!$S:$S,$G1825)</f>
        <v>0</v>
      </c>
      <c r="AT1825" s="99">
        <f>SUMIFS(通讯通路门店!$V:$V,通讯通路门店!$S:$S,$G1825)</f>
        <v>0</v>
      </c>
      <c r="AU1825" s="99">
        <f>SUMIFS(通讯通路门店!$W:$W,通讯通路门店!$S:$S,$G1825)</f>
        <v>0</v>
      </c>
      <c r="AV1825" s="99">
        <f>SUMIFS(通讯通路门店!$Z:$Z,通讯通路门店!$S:$S,$G1825)</f>
        <v>0</v>
      </c>
      <c r="AW1825" s="99">
        <f>SUMIFS(通讯通路门店!$AB:$AB,通讯通路门店!$S:$S,$G1825)</f>
        <v>0</v>
      </c>
      <c r="AX1825" s="99">
        <f>SUMIFS(通讯通路门店!$X:$X,通讯通路门店!$S:$S,$G1825)</f>
        <v>0</v>
      </c>
      <c r="AY1825" s="99">
        <f>SUMIFS(通讯通路门店!$Y:$Y,通讯通路门店!$S:$S,$G1825)</f>
        <v>0</v>
      </c>
      <c r="AZ1825" s="99">
        <f>SUMIFS(通讯通路门店!$AA:$AA,通讯通路门店!$S:$S,$G1825)</f>
        <v>0</v>
      </c>
      <c r="BA1825" s="99">
        <f t="shared" si="143"/>
        <v>0</v>
      </c>
      <c r="BB1825" s="99">
        <f t="shared" si="144"/>
        <v>0</v>
      </c>
      <c r="BC1825" s="99">
        <f>SUMIFS(通讯通路门店!$W:$W,通讯通路门店!$S:$S,$G1825,通讯通路门店!$J:$J,"荣耀体验店")+SUMIFS(通讯通路门店!$W:$W,通讯通路门店!$S:$S,$G1825,通讯通路门店!$J:$J,"荣耀授权专卖店")</f>
        <v>0</v>
      </c>
      <c r="BD1825" s="99">
        <f>SUMIFS(通讯通路门店!$Z:$Z,通讯通路门店!$S:$S,$G1825,通讯通路门店!$J:$J,"VIVO体验店")</f>
        <v>0</v>
      </c>
      <c r="BE1825" s="99">
        <f>SUMIFS(通讯通路门店!$AB:$AB,通讯通路门店!$S:$S,$G1825,通讯通路门店!$J:$J,"OPPO体验店")</f>
        <v>0</v>
      </c>
      <c r="BF1825" s="99">
        <f>SUMIFS(通讯通路门店!$X:$X,通讯通路门店!$S:$S,$G1825,通讯通路门店!$J:$J,"华为授权体验店")+SUMIFS(通讯通路门店!$AA:$AA,通讯通路门店!$S:$S,$G1825,通讯通路门店!$J:$J,"华为堡垒店")</f>
        <v>0</v>
      </c>
      <c r="BG1825" s="99">
        <f>SUMIFS(通讯通路门店!$Y:$Y,通讯通路门店!$S:$S,$G1825,通讯通路门店!$J:$J,"小米体验店")</f>
        <v>0</v>
      </c>
      <c r="BH1825" s="99">
        <f>SUMIFS(通讯通路门店!$AA:$AA,通讯通路门店!$S:$S,$G1825,通讯通路门店!$J:$J,"苹果体验店")</f>
        <v>0</v>
      </c>
      <c r="BI1825" s="99">
        <f>SUMIFS(通讯通路门店!$K:$K,通讯通路门店!$S:$S,$G1825,通讯通路门店!$J:$J,"其他品牌专卖店")</f>
        <v>0</v>
      </c>
      <c r="BJ1825" s="99">
        <f>SUMIFS(通讯通路门店!$AC:$AC,通讯通路门店!$S:$S,$G1825)</f>
        <v>0</v>
      </c>
      <c r="BK1825" s="99">
        <f>SUMIFS(通讯通路门店!$AD:$AD,通讯通路门店!$S:$S,$G1825)</f>
        <v>0</v>
      </c>
      <c r="BL1825" s="99">
        <f>SUMIFS(通讯通路门店!$AE:$AE,通讯通路门店!$S:$S,$G1825)</f>
        <v>0</v>
      </c>
      <c r="BM1825" s="99">
        <f>SUMIFS(通讯通路门店!$AF:$AF,通讯通路门店!$S:$S,$G1825)</f>
        <v>0</v>
      </c>
      <c r="BN1825" s="99">
        <f>SUMIFS(通讯通路门店!$AG:$AG,通讯通路门店!$S:$S,$G1825)</f>
        <v>0</v>
      </c>
      <c r="BO1825" s="99">
        <f>SUMIFS(通讯通路门店!$AH:$AH,通讯通路门店!$S:$S,$G1825)</f>
        <v>0</v>
      </c>
      <c r="BP1825" s="99">
        <f>SUMIFS(通讯通路门店!$AI:$AI,通讯通路门店!$S:$S,$G1825)</f>
        <v>0</v>
      </c>
      <c r="BQ1825" s="83"/>
    </row>
    <row r="1826" spans="1:69">
      <c r="A1826" s="99" t="str">
        <f>IFERROR(_xlfn.XLOOKUP($G1826,通讯通路门店!$S$4:$S$993931,通讯通路门店!$A$4:$A$993931,0,0),"")</f>
        <v>海南省</v>
      </c>
      <c r="B1826" s="99" t="str">
        <f>IFERROR(_xlfn.XLOOKUP($G1826,通讯通路门店!$S$4:$S$993931,通讯通路门店!$B$4:$B$993931,0,0),"")</f>
        <v>东方市</v>
      </c>
      <c r="C1826" s="99" t="str">
        <f>IFERROR(_xlfn.XLOOKUP($G1826,通讯通路门店!$S$4:$S$993931,通讯通路门店!$C$4:$C$993931,0,0),"")</f>
        <v>东方市</v>
      </c>
      <c r="D1826" s="99" t="str">
        <f>IFERROR(_xlfn.XLOOKUP($G1826,通讯通路门店!$S$4:$S$993931,通讯通路门店!$D$4:$D$993931,0,0),"")</f>
        <v>八所镇</v>
      </c>
      <c r="E1826" s="83"/>
      <c r="F1826" s="83"/>
      <c r="G1826" s="101"/>
      <c r="H1826" s="102">
        <f>IFERROR(_xlfn.XLOOKUP($G1826,通讯通路门店!$S$4:$S$993931,通讯通路门店!$R$4:$R$993931,0,0),"")</f>
        <v>0</v>
      </c>
      <c r="I1826" s="83"/>
      <c r="J1826" s="83"/>
      <c r="K1826" s="83"/>
      <c r="L1826" s="83"/>
      <c r="M1826" s="83"/>
      <c r="N1826" s="83"/>
      <c r="O1826" s="83"/>
      <c r="P1826" s="83"/>
      <c r="Q1826" s="83"/>
      <c r="R1826" s="83"/>
      <c r="S1826" s="83"/>
      <c r="T1826" s="83"/>
      <c r="U1826" s="99">
        <f>COUNTIF(通讯通路门店!$S:$S,$G1826)</f>
        <v>0</v>
      </c>
      <c r="V1826" s="99">
        <f>COUNTIFS(通讯通路门店!$S:$S,$G1826,通讯通路门店!$J:$J,"综合卖场")</f>
        <v>0</v>
      </c>
      <c r="W1826" s="99">
        <f>SUMIFS(通讯通路门店!$AJ:$AJ,通讯通路门店!$S:$S,通讯客户沙盘!$G1826)</f>
        <v>0</v>
      </c>
      <c r="X1826" s="99">
        <f t="shared" si="140"/>
        <v>0</v>
      </c>
      <c r="Y1826" s="99">
        <f>COUNTIFS(通讯通路门店!$S:$S,$G1826,通讯通路门店!$J:$J,"荣耀体验店")+COUNTIFS(通讯通路门店!$S:$S,$G1826,通讯通路门店!$J:$J,"荣耀授权专卖店")</f>
        <v>0</v>
      </c>
      <c r="Z1826" s="99">
        <f>COUNTIFS(通讯通路门店!$S:$S,$G1826,通讯通路门店!$J:$J,"VIVO体验店")</f>
        <v>0</v>
      </c>
      <c r="AA1826" s="99">
        <f>COUNTIFS(通讯通路门店!$S:$S,$G1826,通讯通路门店!$J:$J,"OPPO体验店")</f>
        <v>0</v>
      </c>
      <c r="AB1826" s="99">
        <f>COUNTIFS(通讯通路门店!$S:$S,$G1826,通讯通路门店!$J:$J,"华为授权体验店")+COUNTIFS(通讯通路门店!$S:$S,$G1826,通讯通路门店!$J:$J,"华为堡垒店")</f>
        <v>0</v>
      </c>
      <c r="AC1826" s="99">
        <f>COUNTIFS(通讯通路门店!$S:$S,$G1826,通讯通路门店!$J:$J,"小米体验店")</f>
        <v>0</v>
      </c>
      <c r="AD1826" s="99">
        <f>COUNTIFS(通讯通路门店!$S:$S,$G1826,通讯通路门店!$J:$J,"苹果体验店")</f>
        <v>0</v>
      </c>
      <c r="AE1826" s="99">
        <f>COUNTIFS(通讯通路门店!$S:$S,$G1826,通讯通路门店!$J:$J,"其他品牌专卖店")</f>
        <v>0</v>
      </c>
      <c r="AF1826" s="99">
        <f>SUMIFS(通讯通路门店!$BI:$BI,通讯通路门店!$S:$S,$G1826)</f>
        <v>0</v>
      </c>
      <c r="AG1826" s="99">
        <f>SUMIFS(通讯通路门店!$BH:$BH,通讯通路门店!$S:$S,$G1826)</f>
        <v>0</v>
      </c>
      <c r="AH1826" s="99">
        <f t="shared" si="141"/>
        <v>0</v>
      </c>
      <c r="AI1826" s="99">
        <f>SUMIFS(通讯通路门店!$BB:$BB,通讯通路门店!$S:$S,$G1826)</f>
        <v>0</v>
      </c>
      <c r="AJ1826" s="99">
        <f>SUMIFS(通讯通路门店!$BE:$BE,通讯通路门店!$S:$S,$G1826)</f>
        <v>0</v>
      </c>
      <c r="AK1826" s="99">
        <f>SUMIFS(通讯通路门店!$BG:$BG,通讯通路门店!$S:$S,$G1826)</f>
        <v>0</v>
      </c>
      <c r="AL1826" s="99">
        <f>SUMIFS(通讯通路门店!$BC:$BC,通讯通路门店!$S:$S,$G1826)</f>
        <v>0</v>
      </c>
      <c r="AM1826" s="99">
        <f>SUMIFS(通讯通路门店!$BD:$BD,通讯通路门店!$S:$S,$G1826)</f>
        <v>0</v>
      </c>
      <c r="AN1826" s="99">
        <f>SUMIFS(通讯通路门店!$BF:$BF,通讯通路门店!$S:$S,$G1826)</f>
        <v>0</v>
      </c>
      <c r="AO1826" s="99">
        <f t="shared" si="142"/>
        <v>0</v>
      </c>
      <c r="AP1826" s="99">
        <f>SUMIFS(通讯通路门店!$K:$K,通讯通路门店!$S:$S,$G1826)</f>
        <v>0</v>
      </c>
      <c r="AQ1826" s="83"/>
      <c r="AR1826" s="99">
        <f>SUMIFS(通讯通路门店!$T:$T,通讯通路门店!$S:$S,$G1826)</f>
        <v>0</v>
      </c>
      <c r="AS1826" s="99">
        <f>SUMIFS(通讯通路门店!$U:$U,通讯通路门店!$S:$S,$G1826)</f>
        <v>0</v>
      </c>
      <c r="AT1826" s="99">
        <f>SUMIFS(通讯通路门店!$V:$V,通讯通路门店!$S:$S,$G1826)</f>
        <v>0</v>
      </c>
      <c r="AU1826" s="99">
        <f>SUMIFS(通讯通路门店!$W:$W,通讯通路门店!$S:$S,$G1826)</f>
        <v>0</v>
      </c>
      <c r="AV1826" s="99">
        <f>SUMIFS(通讯通路门店!$Z:$Z,通讯通路门店!$S:$S,$G1826)</f>
        <v>0</v>
      </c>
      <c r="AW1826" s="99">
        <f>SUMIFS(通讯通路门店!$AB:$AB,通讯通路门店!$S:$S,$G1826)</f>
        <v>0</v>
      </c>
      <c r="AX1826" s="99">
        <f>SUMIFS(通讯通路门店!$X:$X,通讯通路门店!$S:$S,$G1826)</f>
        <v>0</v>
      </c>
      <c r="AY1826" s="99">
        <f>SUMIFS(通讯通路门店!$Y:$Y,通讯通路门店!$S:$S,$G1826)</f>
        <v>0</v>
      </c>
      <c r="AZ1826" s="99">
        <f>SUMIFS(通讯通路门店!$AA:$AA,通讯通路门店!$S:$S,$G1826)</f>
        <v>0</v>
      </c>
      <c r="BA1826" s="99">
        <f t="shared" si="143"/>
        <v>0</v>
      </c>
      <c r="BB1826" s="99">
        <f t="shared" si="144"/>
        <v>0</v>
      </c>
      <c r="BC1826" s="99">
        <f>SUMIFS(通讯通路门店!$W:$W,通讯通路门店!$S:$S,$G1826,通讯通路门店!$J:$J,"荣耀体验店")+SUMIFS(通讯通路门店!$W:$W,通讯通路门店!$S:$S,$G1826,通讯通路门店!$J:$J,"荣耀授权专卖店")</f>
        <v>0</v>
      </c>
      <c r="BD1826" s="99">
        <f>SUMIFS(通讯通路门店!$Z:$Z,通讯通路门店!$S:$S,$G1826,通讯通路门店!$J:$J,"VIVO体验店")</f>
        <v>0</v>
      </c>
      <c r="BE1826" s="99">
        <f>SUMIFS(通讯通路门店!$AB:$AB,通讯通路门店!$S:$S,$G1826,通讯通路门店!$J:$J,"OPPO体验店")</f>
        <v>0</v>
      </c>
      <c r="BF1826" s="99">
        <f>SUMIFS(通讯通路门店!$X:$X,通讯通路门店!$S:$S,$G1826,通讯通路门店!$J:$J,"华为授权体验店")+SUMIFS(通讯通路门店!$AA:$AA,通讯通路门店!$S:$S,$G1826,通讯通路门店!$J:$J,"华为堡垒店")</f>
        <v>0</v>
      </c>
      <c r="BG1826" s="99">
        <f>SUMIFS(通讯通路门店!$Y:$Y,通讯通路门店!$S:$S,$G1826,通讯通路门店!$J:$J,"小米体验店")</f>
        <v>0</v>
      </c>
      <c r="BH1826" s="99">
        <f>SUMIFS(通讯通路门店!$AA:$AA,通讯通路门店!$S:$S,$G1826,通讯通路门店!$J:$J,"苹果体验店")</f>
        <v>0</v>
      </c>
      <c r="BI1826" s="99">
        <f>SUMIFS(通讯通路门店!$K:$K,通讯通路门店!$S:$S,$G1826,通讯通路门店!$J:$J,"其他品牌专卖店")</f>
        <v>0</v>
      </c>
      <c r="BJ1826" s="99">
        <f>SUMIFS(通讯通路门店!$AC:$AC,通讯通路门店!$S:$S,$G1826)</f>
        <v>0</v>
      </c>
      <c r="BK1826" s="99">
        <f>SUMIFS(通讯通路门店!$AD:$AD,通讯通路门店!$S:$S,$G1826)</f>
        <v>0</v>
      </c>
      <c r="BL1826" s="99">
        <f>SUMIFS(通讯通路门店!$AE:$AE,通讯通路门店!$S:$S,$G1826)</f>
        <v>0</v>
      </c>
      <c r="BM1826" s="99">
        <f>SUMIFS(通讯通路门店!$AF:$AF,通讯通路门店!$S:$S,$G1826)</f>
        <v>0</v>
      </c>
      <c r="BN1826" s="99">
        <f>SUMIFS(通讯通路门店!$AG:$AG,通讯通路门店!$S:$S,$G1826)</f>
        <v>0</v>
      </c>
      <c r="BO1826" s="99">
        <f>SUMIFS(通讯通路门店!$AH:$AH,通讯通路门店!$S:$S,$G1826)</f>
        <v>0</v>
      </c>
      <c r="BP1826" s="99">
        <f>SUMIFS(通讯通路门店!$AI:$AI,通讯通路门店!$S:$S,$G1826)</f>
        <v>0</v>
      </c>
      <c r="BQ1826" s="83"/>
    </row>
    <row r="1827" spans="1:69">
      <c r="A1827" s="99" t="str">
        <f>IFERROR(_xlfn.XLOOKUP($G1827,通讯通路门店!$S$4:$S$993931,通讯通路门店!$A$4:$A$993931,0,0),"")</f>
        <v>海南省</v>
      </c>
      <c r="B1827" s="99" t="str">
        <f>IFERROR(_xlfn.XLOOKUP($G1827,通讯通路门店!$S$4:$S$993931,通讯通路门店!$B$4:$B$993931,0,0),"")</f>
        <v>东方市</v>
      </c>
      <c r="C1827" s="99" t="str">
        <f>IFERROR(_xlfn.XLOOKUP($G1827,通讯通路门店!$S$4:$S$993931,通讯通路门店!$C$4:$C$993931,0,0),"")</f>
        <v>东方市</v>
      </c>
      <c r="D1827" s="99" t="str">
        <f>IFERROR(_xlfn.XLOOKUP($G1827,通讯通路门店!$S$4:$S$993931,通讯通路门店!$D$4:$D$993931,0,0),"")</f>
        <v>八所镇</v>
      </c>
      <c r="E1827" s="83"/>
      <c r="F1827" s="83"/>
      <c r="G1827" s="101"/>
      <c r="H1827" s="102">
        <f>IFERROR(_xlfn.XLOOKUP($G1827,通讯通路门店!$S$4:$S$993931,通讯通路门店!$R$4:$R$993931,0,0),"")</f>
        <v>0</v>
      </c>
      <c r="I1827" s="83"/>
      <c r="J1827" s="83"/>
      <c r="K1827" s="83"/>
      <c r="L1827" s="83"/>
      <c r="M1827" s="83"/>
      <c r="N1827" s="83"/>
      <c r="O1827" s="83"/>
      <c r="P1827" s="83"/>
      <c r="Q1827" s="83"/>
      <c r="R1827" s="83"/>
      <c r="S1827" s="83"/>
      <c r="T1827" s="83"/>
      <c r="U1827" s="99">
        <f>COUNTIF(通讯通路门店!$S:$S,$G1827)</f>
        <v>0</v>
      </c>
      <c r="V1827" s="99">
        <f>COUNTIFS(通讯通路门店!$S:$S,$G1827,通讯通路门店!$J:$J,"综合卖场")</f>
        <v>0</v>
      </c>
      <c r="W1827" s="99">
        <f>SUMIFS(通讯通路门店!$AJ:$AJ,通讯通路门店!$S:$S,通讯客户沙盘!$G1827)</f>
        <v>0</v>
      </c>
      <c r="X1827" s="99">
        <f t="shared" si="140"/>
        <v>0</v>
      </c>
      <c r="Y1827" s="99">
        <f>COUNTIFS(通讯通路门店!$S:$S,$G1827,通讯通路门店!$J:$J,"荣耀体验店")+COUNTIFS(通讯通路门店!$S:$S,$G1827,通讯通路门店!$J:$J,"荣耀授权专卖店")</f>
        <v>0</v>
      </c>
      <c r="Z1827" s="99">
        <f>COUNTIFS(通讯通路门店!$S:$S,$G1827,通讯通路门店!$J:$J,"VIVO体验店")</f>
        <v>0</v>
      </c>
      <c r="AA1827" s="99">
        <f>COUNTIFS(通讯通路门店!$S:$S,$G1827,通讯通路门店!$J:$J,"OPPO体验店")</f>
        <v>0</v>
      </c>
      <c r="AB1827" s="99">
        <f>COUNTIFS(通讯通路门店!$S:$S,$G1827,通讯通路门店!$J:$J,"华为授权体验店")+COUNTIFS(通讯通路门店!$S:$S,$G1827,通讯通路门店!$J:$J,"华为堡垒店")</f>
        <v>0</v>
      </c>
      <c r="AC1827" s="99">
        <f>COUNTIFS(通讯通路门店!$S:$S,$G1827,通讯通路门店!$J:$J,"小米体验店")</f>
        <v>0</v>
      </c>
      <c r="AD1827" s="99">
        <f>COUNTIFS(通讯通路门店!$S:$S,$G1827,通讯通路门店!$J:$J,"苹果体验店")</f>
        <v>0</v>
      </c>
      <c r="AE1827" s="99">
        <f>COUNTIFS(通讯通路门店!$S:$S,$G1827,通讯通路门店!$J:$J,"其他品牌专卖店")</f>
        <v>0</v>
      </c>
      <c r="AF1827" s="99">
        <f>SUMIFS(通讯通路门店!$BI:$BI,通讯通路门店!$S:$S,$G1827)</f>
        <v>0</v>
      </c>
      <c r="AG1827" s="99">
        <f>SUMIFS(通讯通路门店!$BH:$BH,通讯通路门店!$S:$S,$G1827)</f>
        <v>0</v>
      </c>
      <c r="AH1827" s="99">
        <f t="shared" si="141"/>
        <v>0</v>
      </c>
      <c r="AI1827" s="99">
        <f>SUMIFS(通讯通路门店!$BB:$BB,通讯通路门店!$S:$S,$G1827)</f>
        <v>0</v>
      </c>
      <c r="AJ1827" s="99">
        <f>SUMIFS(通讯通路门店!$BE:$BE,通讯通路门店!$S:$S,$G1827)</f>
        <v>0</v>
      </c>
      <c r="AK1827" s="99">
        <f>SUMIFS(通讯通路门店!$BG:$BG,通讯通路门店!$S:$S,$G1827)</f>
        <v>0</v>
      </c>
      <c r="AL1827" s="99">
        <f>SUMIFS(通讯通路门店!$BC:$BC,通讯通路门店!$S:$S,$G1827)</f>
        <v>0</v>
      </c>
      <c r="AM1827" s="99">
        <f>SUMIFS(通讯通路门店!$BD:$BD,通讯通路门店!$S:$S,$G1827)</f>
        <v>0</v>
      </c>
      <c r="AN1827" s="99">
        <f>SUMIFS(通讯通路门店!$BF:$BF,通讯通路门店!$S:$S,$G1827)</f>
        <v>0</v>
      </c>
      <c r="AO1827" s="99">
        <f t="shared" si="142"/>
        <v>0</v>
      </c>
      <c r="AP1827" s="99">
        <f>SUMIFS(通讯通路门店!$K:$K,通讯通路门店!$S:$S,$G1827)</f>
        <v>0</v>
      </c>
      <c r="AQ1827" s="83"/>
      <c r="AR1827" s="99">
        <f>SUMIFS(通讯通路门店!$T:$T,通讯通路门店!$S:$S,$G1827)</f>
        <v>0</v>
      </c>
      <c r="AS1827" s="99">
        <f>SUMIFS(通讯通路门店!$U:$U,通讯通路门店!$S:$S,$G1827)</f>
        <v>0</v>
      </c>
      <c r="AT1827" s="99">
        <f>SUMIFS(通讯通路门店!$V:$V,通讯通路门店!$S:$S,$G1827)</f>
        <v>0</v>
      </c>
      <c r="AU1827" s="99">
        <f>SUMIFS(通讯通路门店!$W:$W,通讯通路门店!$S:$S,$G1827)</f>
        <v>0</v>
      </c>
      <c r="AV1827" s="99">
        <f>SUMIFS(通讯通路门店!$Z:$Z,通讯通路门店!$S:$S,$G1827)</f>
        <v>0</v>
      </c>
      <c r="AW1827" s="99">
        <f>SUMIFS(通讯通路门店!$AB:$AB,通讯通路门店!$S:$S,$G1827)</f>
        <v>0</v>
      </c>
      <c r="AX1827" s="99">
        <f>SUMIFS(通讯通路门店!$X:$X,通讯通路门店!$S:$S,$G1827)</f>
        <v>0</v>
      </c>
      <c r="AY1827" s="99">
        <f>SUMIFS(通讯通路门店!$Y:$Y,通讯通路门店!$S:$S,$G1827)</f>
        <v>0</v>
      </c>
      <c r="AZ1827" s="99">
        <f>SUMIFS(通讯通路门店!$AA:$AA,通讯通路门店!$S:$S,$G1827)</f>
        <v>0</v>
      </c>
      <c r="BA1827" s="99">
        <f t="shared" si="143"/>
        <v>0</v>
      </c>
      <c r="BB1827" s="99">
        <f t="shared" si="144"/>
        <v>0</v>
      </c>
      <c r="BC1827" s="99">
        <f>SUMIFS(通讯通路门店!$W:$W,通讯通路门店!$S:$S,$G1827,通讯通路门店!$J:$J,"荣耀体验店")+SUMIFS(通讯通路门店!$W:$W,通讯通路门店!$S:$S,$G1827,通讯通路门店!$J:$J,"荣耀授权专卖店")</f>
        <v>0</v>
      </c>
      <c r="BD1827" s="99">
        <f>SUMIFS(通讯通路门店!$Z:$Z,通讯通路门店!$S:$S,$G1827,通讯通路门店!$J:$J,"VIVO体验店")</f>
        <v>0</v>
      </c>
      <c r="BE1827" s="99">
        <f>SUMIFS(通讯通路门店!$AB:$AB,通讯通路门店!$S:$S,$G1827,通讯通路门店!$J:$J,"OPPO体验店")</f>
        <v>0</v>
      </c>
      <c r="BF1827" s="99">
        <f>SUMIFS(通讯通路门店!$X:$X,通讯通路门店!$S:$S,$G1827,通讯通路门店!$J:$J,"华为授权体验店")+SUMIFS(通讯通路门店!$AA:$AA,通讯通路门店!$S:$S,$G1827,通讯通路门店!$J:$J,"华为堡垒店")</f>
        <v>0</v>
      </c>
      <c r="BG1827" s="99">
        <f>SUMIFS(通讯通路门店!$Y:$Y,通讯通路门店!$S:$S,$G1827,通讯通路门店!$J:$J,"小米体验店")</f>
        <v>0</v>
      </c>
      <c r="BH1827" s="99">
        <f>SUMIFS(通讯通路门店!$AA:$AA,通讯通路门店!$S:$S,$G1827,通讯通路门店!$J:$J,"苹果体验店")</f>
        <v>0</v>
      </c>
      <c r="BI1827" s="99">
        <f>SUMIFS(通讯通路门店!$K:$K,通讯通路门店!$S:$S,$G1827,通讯通路门店!$J:$J,"其他品牌专卖店")</f>
        <v>0</v>
      </c>
      <c r="BJ1827" s="99">
        <f>SUMIFS(通讯通路门店!$AC:$AC,通讯通路门店!$S:$S,$G1827)</f>
        <v>0</v>
      </c>
      <c r="BK1827" s="99">
        <f>SUMIFS(通讯通路门店!$AD:$AD,通讯通路门店!$S:$S,$G1827)</f>
        <v>0</v>
      </c>
      <c r="BL1827" s="99">
        <f>SUMIFS(通讯通路门店!$AE:$AE,通讯通路门店!$S:$S,$G1827)</f>
        <v>0</v>
      </c>
      <c r="BM1827" s="99">
        <f>SUMIFS(通讯通路门店!$AF:$AF,通讯通路门店!$S:$S,$G1827)</f>
        <v>0</v>
      </c>
      <c r="BN1827" s="99">
        <f>SUMIFS(通讯通路门店!$AG:$AG,通讯通路门店!$S:$S,$G1827)</f>
        <v>0</v>
      </c>
      <c r="BO1827" s="99">
        <f>SUMIFS(通讯通路门店!$AH:$AH,通讯通路门店!$S:$S,$G1827)</f>
        <v>0</v>
      </c>
      <c r="BP1827" s="99">
        <f>SUMIFS(通讯通路门店!$AI:$AI,通讯通路门店!$S:$S,$G1827)</f>
        <v>0</v>
      </c>
      <c r="BQ1827" s="83"/>
    </row>
    <row r="1828" spans="1:69">
      <c r="A1828" s="99" t="str">
        <f>IFERROR(_xlfn.XLOOKUP($G1828,通讯通路门店!$S$4:$S$993931,通讯通路门店!$A$4:$A$993931,0,0),"")</f>
        <v>海南省</v>
      </c>
      <c r="B1828" s="99" t="str">
        <f>IFERROR(_xlfn.XLOOKUP($G1828,通讯通路门店!$S$4:$S$993931,通讯通路门店!$B$4:$B$993931,0,0),"")</f>
        <v>东方市</v>
      </c>
      <c r="C1828" s="99" t="str">
        <f>IFERROR(_xlfn.XLOOKUP($G1828,通讯通路门店!$S$4:$S$993931,通讯通路门店!$C$4:$C$993931,0,0),"")</f>
        <v>东方市</v>
      </c>
      <c r="D1828" s="99" t="str">
        <f>IFERROR(_xlfn.XLOOKUP($G1828,通讯通路门店!$S$4:$S$993931,通讯通路门店!$D$4:$D$993931,0,0),"")</f>
        <v>八所镇</v>
      </c>
      <c r="E1828" s="83"/>
      <c r="F1828" s="83"/>
      <c r="G1828" s="101"/>
      <c r="H1828" s="102">
        <f>IFERROR(_xlfn.XLOOKUP($G1828,通讯通路门店!$S$4:$S$993931,通讯通路门店!$R$4:$R$993931,0,0),"")</f>
        <v>0</v>
      </c>
      <c r="I1828" s="83"/>
      <c r="J1828" s="83"/>
      <c r="K1828" s="83"/>
      <c r="L1828" s="83"/>
      <c r="M1828" s="83"/>
      <c r="N1828" s="83"/>
      <c r="O1828" s="83"/>
      <c r="P1828" s="83"/>
      <c r="Q1828" s="83"/>
      <c r="R1828" s="83"/>
      <c r="S1828" s="83"/>
      <c r="T1828" s="83"/>
      <c r="U1828" s="99">
        <f>COUNTIF(通讯通路门店!$S:$S,$G1828)</f>
        <v>0</v>
      </c>
      <c r="V1828" s="99">
        <f>COUNTIFS(通讯通路门店!$S:$S,$G1828,通讯通路门店!$J:$J,"综合卖场")</f>
        <v>0</v>
      </c>
      <c r="W1828" s="99">
        <f>SUMIFS(通讯通路门店!$AJ:$AJ,通讯通路门店!$S:$S,通讯客户沙盘!$G1828)</f>
        <v>0</v>
      </c>
      <c r="X1828" s="99">
        <f t="shared" si="140"/>
        <v>0</v>
      </c>
      <c r="Y1828" s="99">
        <f>COUNTIFS(通讯通路门店!$S:$S,$G1828,通讯通路门店!$J:$J,"荣耀体验店")+COUNTIFS(通讯通路门店!$S:$S,$G1828,通讯通路门店!$J:$J,"荣耀授权专卖店")</f>
        <v>0</v>
      </c>
      <c r="Z1828" s="99">
        <f>COUNTIFS(通讯通路门店!$S:$S,$G1828,通讯通路门店!$J:$J,"VIVO体验店")</f>
        <v>0</v>
      </c>
      <c r="AA1828" s="99">
        <f>COUNTIFS(通讯通路门店!$S:$S,$G1828,通讯通路门店!$J:$J,"OPPO体验店")</f>
        <v>0</v>
      </c>
      <c r="AB1828" s="99">
        <f>COUNTIFS(通讯通路门店!$S:$S,$G1828,通讯通路门店!$J:$J,"华为授权体验店")+COUNTIFS(通讯通路门店!$S:$S,$G1828,通讯通路门店!$J:$J,"华为堡垒店")</f>
        <v>0</v>
      </c>
      <c r="AC1828" s="99">
        <f>COUNTIFS(通讯通路门店!$S:$S,$G1828,通讯通路门店!$J:$J,"小米体验店")</f>
        <v>0</v>
      </c>
      <c r="AD1828" s="99">
        <f>COUNTIFS(通讯通路门店!$S:$S,$G1828,通讯通路门店!$J:$J,"苹果体验店")</f>
        <v>0</v>
      </c>
      <c r="AE1828" s="99">
        <f>COUNTIFS(通讯通路门店!$S:$S,$G1828,通讯通路门店!$J:$J,"其他品牌专卖店")</f>
        <v>0</v>
      </c>
      <c r="AF1828" s="99">
        <f>SUMIFS(通讯通路门店!$BI:$BI,通讯通路门店!$S:$S,$G1828)</f>
        <v>0</v>
      </c>
      <c r="AG1828" s="99">
        <f>SUMIFS(通讯通路门店!$BH:$BH,通讯通路门店!$S:$S,$G1828)</f>
        <v>0</v>
      </c>
      <c r="AH1828" s="99">
        <f t="shared" si="141"/>
        <v>0</v>
      </c>
      <c r="AI1828" s="99">
        <f>SUMIFS(通讯通路门店!$BB:$BB,通讯通路门店!$S:$S,$G1828)</f>
        <v>0</v>
      </c>
      <c r="AJ1828" s="99">
        <f>SUMIFS(通讯通路门店!$BE:$BE,通讯通路门店!$S:$S,$G1828)</f>
        <v>0</v>
      </c>
      <c r="AK1828" s="99">
        <f>SUMIFS(通讯通路门店!$BG:$BG,通讯通路门店!$S:$S,$G1828)</f>
        <v>0</v>
      </c>
      <c r="AL1828" s="99">
        <f>SUMIFS(通讯通路门店!$BC:$BC,通讯通路门店!$S:$S,$G1828)</f>
        <v>0</v>
      </c>
      <c r="AM1828" s="99">
        <f>SUMIFS(通讯通路门店!$BD:$BD,通讯通路门店!$S:$S,$G1828)</f>
        <v>0</v>
      </c>
      <c r="AN1828" s="99">
        <f>SUMIFS(通讯通路门店!$BF:$BF,通讯通路门店!$S:$S,$G1828)</f>
        <v>0</v>
      </c>
      <c r="AO1828" s="99">
        <f t="shared" si="142"/>
        <v>0</v>
      </c>
      <c r="AP1828" s="99">
        <f>SUMIFS(通讯通路门店!$K:$K,通讯通路门店!$S:$S,$G1828)</f>
        <v>0</v>
      </c>
      <c r="AQ1828" s="83"/>
      <c r="AR1828" s="99">
        <f>SUMIFS(通讯通路门店!$T:$T,通讯通路门店!$S:$S,$G1828)</f>
        <v>0</v>
      </c>
      <c r="AS1828" s="99">
        <f>SUMIFS(通讯通路门店!$U:$U,通讯通路门店!$S:$S,$G1828)</f>
        <v>0</v>
      </c>
      <c r="AT1828" s="99">
        <f>SUMIFS(通讯通路门店!$V:$V,通讯通路门店!$S:$S,$G1828)</f>
        <v>0</v>
      </c>
      <c r="AU1828" s="99">
        <f>SUMIFS(通讯通路门店!$W:$W,通讯通路门店!$S:$S,$G1828)</f>
        <v>0</v>
      </c>
      <c r="AV1828" s="99">
        <f>SUMIFS(通讯通路门店!$Z:$Z,通讯通路门店!$S:$S,$G1828)</f>
        <v>0</v>
      </c>
      <c r="AW1828" s="99">
        <f>SUMIFS(通讯通路门店!$AB:$AB,通讯通路门店!$S:$S,$G1828)</f>
        <v>0</v>
      </c>
      <c r="AX1828" s="99">
        <f>SUMIFS(通讯通路门店!$X:$X,通讯通路门店!$S:$S,$G1828)</f>
        <v>0</v>
      </c>
      <c r="AY1828" s="99">
        <f>SUMIFS(通讯通路门店!$Y:$Y,通讯通路门店!$S:$S,$G1828)</f>
        <v>0</v>
      </c>
      <c r="AZ1828" s="99">
        <f>SUMIFS(通讯通路门店!$AA:$AA,通讯通路门店!$S:$S,$G1828)</f>
        <v>0</v>
      </c>
      <c r="BA1828" s="99">
        <f t="shared" si="143"/>
        <v>0</v>
      </c>
      <c r="BB1828" s="99">
        <f t="shared" si="144"/>
        <v>0</v>
      </c>
      <c r="BC1828" s="99">
        <f>SUMIFS(通讯通路门店!$W:$W,通讯通路门店!$S:$S,$G1828,通讯通路门店!$J:$J,"荣耀体验店")+SUMIFS(通讯通路门店!$W:$W,通讯通路门店!$S:$S,$G1828,通讯通路门店!$J:$J,"荣耀授权专卖店")</f>
        <v>0</v>
      </c>
      <c r="BD1828" s="99">
        <f>SUMIFS(通讯通路门店!$Z:$Z,通讯通路门店!$S:$S,$G1828,通讯通路门店!$J:$J,"VIVO体验店")</f>
        <v>0</v>
      </c>
      <c r="BE1828" s="99">
        <f>SUMIFS(通讯通路门店!$AB:$AB,通讯通路门店!$S:$S,$G1828,通讯通路门店!$J:$J,"OPPO体验店")</f>
        <v>0</v>
      </c>
      <c r="BF1828" s="99">
        <f>SUMIFS(通讯通路门店!$X:$X,通讯通路门店!$S:$S,$G1828,通讯通路门店!$J:$J,"华为授权体验店")+SUMIFS(通讯通路门店!$AA:$AA,通讯通路门店!$S:$S,$G1828,通讯通路门店!$J:$J,"华为堡垒店")</f>
        <v>0</v>
      </c>
      <c r="BG1828" s="99">
        <f>SUMIFS(通讯通路门店!$Y:$Y,通讯通路门店!$S:$S,$G1828,通讯通路门店!$J:$J,"小米体验店")</f>
        <v>0</v>
      </c>
      <c r="BH1828" s="99">
        <f>SUMIFS(通讯通路门店!$AA:$AA,通讯通路门店!$S:$S,$G1828,通讯通路门店!$J:$J,"苹果体验店")</f>
        <v>0</v>
      </c>
      <c r="BI1828" s="99">
        <f>SUMIFS(通讯通路门店!$K:$K,通讯通路门店!$S:$S,$G1828,通讯通路门店!$J:$J,"其他品牌专卖店")</f>
        <v>0</v>
      </c>
      <c r="BJ1828" s="99">
        <f>SUMIFS(通讯通路门店!$AC:$AC,通讯通路门店!$S:$S,$G1828)</f>
        <v>0</v>
      </c>
      <c r="BK1828" s="99">
        <f>SUMIFS(通讯通路门店!$AD:$AD,通讯通路门店!$S:$S,$G1828)</f>
        <v>0</v>
      </c>
      <c r="BL1828" s="99">
        <f>SUMIFS(通讯通路门店!$AE:$AE,通讯通路门店!$S:$S,$G1828)</f>
        <v>0</v>
      </c>
      <c r="BM1828" s="99">
        <f>SUMIFS(通讯通路门店!$AF:$AF,通讯通路门店!$S:$S,$G1828)</f>
        <v>0</v>
      </c>
      <c r="BN1828" s="99">
        <f>SUMIFS(通讯通路门店!$AG:$AG,通讯通路门店!$S:$S,$G1828)</f>
        <v>0</v>
      </c>
      <c r="BO1828" s="99">
        <f>SUMIFS(通讯通路门店!$AH:$AH,通讯通路门店!$S:$S,$G1828)</f>
        <v>0</v>
      </c>
      <c r="BP1828" s="99">
        <f>SUMIFS(通讯通路门店!$AI:$AI,通讯通路门店!$S:$S,$G1828)</f>
        <v>0</v>
      </c>
      <c r="BQ1828" s="83"/>
    </row>
    <row r="1829" spans="1:69">
      <c r="A1829" s="99" t="str">
        <f>IFERROR(_xlfn.XLOOKUP($G1829,通讯通路门店!$S$4:$S$993931,通讯通路门店!$A$4:$A$993931,0,0),"")</f>
        <v>海南省</v>
      </c>
      <c r="B1829" s="99" t="str">
        <f>IFERROR(_xlfn.XLOOKUP($G1829,通讯通路门店!$S$4:$S$993931,通讯通路门店!$B$4:$B$993931,0,0),"")</f>
        <v>东方市</v>
      </c>
      <c r="C1829" s="99" t="str">
        <f>IFERROR(_xlfn.XLOOKUP($G1829,通讯通路门店!$S$4:$S$993931,通讯通路门店!$C$4:$C$993931,0,0),"")</f>
        <v>东方市</v>
      </c>
      <c r="D1829" s="99" t="str">
        <f>IFERROR(_xlfn.XLOOKUP($G1829,通讯通路门店!$S$4:$S$993931,通讯通路门店!$D$4:$D$993931,0,0),"")</f>
        <v>八所镇</v>
      </c>
      <c r="E1829" s="83"/>
      <c r="F1829" s="83"/>
      <c r="G1829" s="101"/>
      <c r="H1829" s="102">
        <f>IFERROR(_xlfn.XLOOKUP($G1829,通讯通路门店!$S$4:$S$993931,通讯通路门店!$R$4:$R$993931,0,0),"")</f>
        <v>0</v>
      </c>
      <c r="I1829" s="83"/>
      <c r="J1829" s="83"/>
      <c r="K1829" s="83"/>
      <c r="L1829" s="83"/>
      <c r="M1829" s="83"/>
      <c r="N1829" s="83"/>
      <c r="O1829" s="83"/>
      <c r="P1829" s="83"/>
      <c r="Q1829" s="83"/>
      <c r="R1829" s="83"/>
      <c r="S1829" s="83"/>
      <c r="T1829" s="83"/>
      <c r="U1829" s="99">
        <f>COUNTIF(通讯通路门店!$S:$S,$G1829)</f>
        <v>0</v>
      </c>
      <c r="V1829" s="99">
        <f>COUNTIFS(通讯通路门店!$S:$S,$G1829,通讯通路门店!$J:$J,"综合卖场")</f>
        <v>0</v>
      </c>
      <c r="W1829" s="99">
        <f>SUMIFS(通讯通路门店!$AJ:$AJ,通讯通路门店!$S:$S,通讯客户沙盘!$G1829)</f>
        <v>0</v>
      </c>
      <c r="X1829" s="99">
        <f t="shared" si="140"/>
        <v>0</v>
      </c>
      <c r="Y1829" s="99">
        <f>COUNTIFS(通讯通路门店!$S:$S,$G1829,通讯通路门店!$J:$J,"荣耀体验店")+COUNTIFS(通讯通路门店!$S:$S,$G1829,通讯通路门店!$J:$J,"荣耀授权专卖店")</f>
        <v>0</v>
      </c>
      <c r="Z1829" s="99">
        <f>COUNTIFS(通讯通路门店!$S:$S,$G1829,通讯通路门店!$J:$J,"VIVO体验店")</f>
        <v>0</v>
      </c>
      <c r="AA1829" s="99">
        <f>COUNTIFS(通讯通路门店!$S:$S,$G1829,通讯通路门店!$J:$J,"OPPO体验店")</f>
        <v>0</v>
      </c>
      <c r="AB1829" s="99">
        <f>COUNTIFS(通讯通路门店!$S:$S,$G1829,通讯通路门店!$J:$J,"华为授权体验店")+COUNTIFS(通讯通路门店!$S:$S,$G1829,通讯通路门店!$J:$J,"华为堡垒店")</f>
        <v>0</v>
      </c>
      <c r="AC1829" s="99">
        <f>COUNTIFS(通讯通路门店!$S:$S,$G1829,通讯通路门店!$J:$J,"小米体验店")</f>
        <v>0</v>
      </c>
      <c r="AD1829" s="99">
        <f>COUNTIFS(通讯通路门店!$S:$S,$G1829,通讯通路门店!$J:$J,"苹果体验店")</f>
        <v>0</v>
      </c>
      <c r="AE1829" s="99">
        <f>COUNTIFS(通讯通路门店!$S:$S,$G1829,通讯通路门店!$J:$J,"其他品牌专卖店")</f>
        <v>0</v>
      </c>
      <c r="AF1829" s="99">
        <f>SUMIFS(通讯通路门店!$BI:$BI,通讯通路门店!$S:$S,$G1829)</f>
        <v>0</v>
      </c>
      <c r="AG1829" s="99">
        <f>SUMIFS(通讯通路门店!$BH:$BH,通讯通路门店!$S:$S,$G1829)</f>
        <v>0</v>
      </c>
      <c r="AH1829" s="99">
        <f t="shared" si="141"/>
        <v>0</v>
      </c>
      <c r="AI1829" s="99">
        <f>SUMIFS(通讯通路门店!$BB:$BB,通讯通路门店!$S:$S,$G1829)</f>
        <v>0</v>
      </c>
      <c r="AJ1829" s="99">
        <f>SUMIFS(通讯通路门店!$BE:$BE,通讯通路门店!$S:$S,$G1829)</f>
        <v>0</v>
      </c>
      <c r="AK1829" s="99">
        <f>SUMIFS(通讯通路门店!$BG:$BG,通讯通路门店!$S:$S,$G1829)</f>
        <v>0</v>
      </c>
      <c r="AL1829" s="99">
        <f>SUMIFS(通讯通路门店!$BC:$BC,通讯通路门店!$S:$S,$G1829)</f>
        <v>0</v>
      </c>
      <c r="AM1829" s="99">
        <f>SUMIFS(通讯通路门店!$BD:$BD,通讯通路门店!$S:$S,$G1829)</f>
        <v>0</v>
      </c>
      <c r="AN1829" s="99">
        <f>SUMIFS(通讯通路门店!$BF:$BF,通讯通路门店!$S:$S,$G1829)</f>
        <v>0</v>
      </c>
      <c r="AO1829" s="99">
        <f t="shared" si="142"/>
        <v>0</v>
      </c>
      <c r="AP1829" s="99">
        <f>SUMIFS(通讯通路门店!$K:$K,通讯通路门店!$S:$S,$G1829)</f>
        <v>0</v>
      </c>
      <c r="AQ1829" s="83"/>
      <c r="AR1829" s="99">
        <f>SUMIFS(通讯通路门店!$T:$T,通讯通路门店!$S:$S,$G1829)</f>
        <v>0</v>
      </c>
      <c r="AS1829" s="99">
        <f>SUMIFS(通讯通路门店!$U:$U,通讯通路门店!$S:$S,$G1829)</f>
        <v>0</v>
      </c>
      <c r="AT1829" s="99">
        <f>SUMIFS(通讯通路门店!$V:$V,通讯通路门店!$S:$S,$G1829)</f>
        <v>0</v>
      </c>
      <c r="AU1829" s="99">
        <f>SUMIFS(通讯通路门店!$W:$W,通讯通路门店!$S:$S,$G1829)</f>
        <v>0</v>
      </c>
      <c r="AV1829" s="99">
        <f>SUMIFS(通讯通路门店!$Z:$Z,通讯通路门店!$S:$S,$G1829)</f>
        <v>0</v>
      </c>
      <c r="AW1829" s="99">
        <f>SUMIFS(通讯通路门店!$AB:$AB,通讯通路门店!$S:$S,$G1829)</f>
        <v>0</v>
      </c>
      <c r="AX1829" s="99">
        <f>SUMIFS(通讯通路门店!$X:$X,通讯通路门店!$S:$S,$G1829)</f>
        <v>0</v>
      </c>
      <c r="AY1829" s="99">
        <f>SUMIFS(通讯通路门店!$Y:$Y,通讯通路门店!$S:$S,$G1829)</f>
        <v>0</v>
      </c>
      <c r="AZ1829" s="99">
        <f>SUMIFS(通讯通路门店!$AA:$AA,通讯通路门店!$S:$S,$G1829)</f>
        <v>0</v>
      </c>
      <c r="BA1829" s="99">
        <f t="shared" si="143"/>
        <v>0</v>
      </c>
      <c r="BB1829" s="99">
        <f t="shared" si="144"/>
        <v>0</v>
      </c>
      <c r="BC1829" s="99">
        <f>SUMIFS(通讯通路门店!$W:$W,通讯通路门店!$S:$S,$G1829,通讯通路门店!$J:$J,"荣耀体验店")+SUMIFS(通讯通路门店!$W:$W,通讯通路门店!$S:$S,$G1829,通讯通路门店!$J:$J,"荣耀授权专卖店")</f>
        <v>0</v>
      </c>
      <c r="BD1829" s="99">
        <f>SUMIFS(通讯通路门店!$Z:$Z,通讯通路门店!$S:$S,$G1829,通讯通路门店!$J:$J,"VIVO体验店")</f>
        <v>0</v>
      </c>
      <c r="BE1829" s="99">
        <f>SUMIFS(通讯通路门店!$AB:$AB,通讯通路门店!$S:$S,$G1829,通讯通路门店!$J:$J,"OPPO体验店")</f>
        <v>0</v>
      </c>
      <c r="BF1829" s="99">
        <f>SUMIFS(通讯通路门店!$X:$X,通讯通路门店!$S:$S,$G1829,通讯通路门店!$J:$J,"华为授权体验店")+SUMIFS(通讯通路门店!$AA:$AA,通讯通路门店!$S:$S,$G1829,通讯通路门店!$J:$J,"华为堡垒店")</f>
        <v>0</v>
      </c>
      <c r="BG1829" s="99">
        <f>SUMIFS(通讯通路门店!$Y:$Y,通讯通路门店!$S:$S,$G1829,通讯通路门店!$J:$J,"小米体验店")</f>
        <v>0</v>
      </c>
      <c r="BH1829" s="99">
        <f>SUMIFS(通讯通路门店!$AA:$AA,通讯通路门店!$S:$S,$G1829,通讯通路门店!$J:$J,"苹果体验店")</f>
        <v>0</v>
      </c>
      <c r="BI1829" s="99">
        <f>SUMIFS(通讯通路门店!$K:$K,通讯通路门店!$S:$S,$G1829,通讯通路门店!$J:$J,"其他品牌专卖店")</f>
        <v>0</v>
      </c>
      <c r="BJ1829" s="99">
        <f>SUMIFS(通讯通路门店!$AC:$AC,通讯通路门店!$S:$S,$G1829)</f>
        <v>0</v>
      </c>
      <c r="BK1829" s="99">
        <f>SUMIFS(通讯通路门店!$AD:$AD,通讯通路门店!$S:$S,$G1829)</f>
        <v>0</v>
      </c>
      <c r="BL1829" s="99">
        <f>SUMIFS(通讯通路门店!$AE:$AE,通讯通路门店!$S:$S,$G1829)</f>
        <v>0</v>
      </c>
      <c r="BM1829" s="99">
        <f>SUMIFS(通讯通路门店!$AF:$AF,通讯通路门店!$S:$S,$G1829)</f>
        <v>0</v>
      </c>
      <c r="BN1829" s="99">
        <f>SUMIFS(通讯通路门店!$AG:$AG,通讯通路门店!$S:$S,$G1829)</f>
        <v>0</v>
      </c>
      <c r="BO1829" s="99">
        <f>SUMIFS(通讯通路门店!$AH:$AH,通讯通路门店!$S:$S,$G1829)</f>
        <v>0</v>
      </c>
      <c r="BP1829" s="99">
        <f>SUMIFS(通讯通路门店!$AI:$AI,通讯通路门店!$S:$S,$G1829)</f>
        <v>0</v>
      </c>
      <c r="BQ1829" s="83"/>
    </row>
    <row r="1830" spans="1:69">
      <c r="A1830" s="99" t="str">
        <f>IFERROR(_xlfn.XLOOKUP($G1830,通讯通路门店!$S$4:$S$993931,通讯通路门店!$A$4:$A$993931,0,0),"")</f>
        <v>海南省</v>
      </c>
      <c r="B1830" s="99" t="str">
        <f>IFERROR(_xlfn.XLOOKUP($G1830,通讯通路门店!$S$4:$S$993931,通讯通路门店!$B$4:$B$993931,0,0),"")</f>
        <v>东方市</v>
      </c>
      <c r="C1830" s="99" t="str">
        <f>IFERROR(_xlfn.XLOOKUP($G1830,通讯通路门店!$S$4:$S$993931,通讯通路门店!$C$4:$C$993931,0,0),"")</f>
        <v>东方市</v>
      </c>
      <c r="D1830" s="99" t="str">
        <f>IFERROR(_xlfn.XLOOKUP($G1830,通讯通路门店!$S$4:$S$993931,通讯通路门店!$D$4:$D$993931,0,0),"")</f>
        <v>八所镇</v>
      </c>
      <c r="E1830" s="83"/>
      <c r="F1830" s="83"/>
      <c r="G1830" s="101"/>
      <c r="H1830" s="102">
        <f>IFERROR(_xlfn.XLOOKUP($G1830,通讯通路门店!$S$4:$S$993931,通讯通路门店!$R$4:$R$993931,0,0),"")</f>
        <v>0</v>
      </c>
      <c r="I1830" s="83"/>
      <c r="J1830" s="83"/>
      <c r="K1830" s="83"/>
      <c r="L1830" s="83"/>
      <c r="M1830" s="83"/>
      <c r="N1830" s="83"/>
      <c r="O1830" s="83"/>
      <c r="P1830" s="83"/>
      <c r="Q1830" s="83"/>
      <c r="R1830" s="83"/>
      <c r="S1830" s="83"/>
      <c r="T1830" s="83"/>
      <c r="U1830" s="99">
        <f>COUNTIF(通讯通路门店!$S:$S,$G1830)</f>
        <v>0</v>
      </c>
      <c r="V1830" s="99">
        <f>COUNTIFS(通讯通路门店!$S:$S,$G1830,通讯通路门店!$J:$J,"综合卖场")</f>
        <v>0</v>
      </c>
      <c r="W1830" s="99">
        <f>SUMIFS(通讯通路门店!$AJ:$AJ,通讯通路门店!$S:$S,通讯客户沙盘!$G1830)</f>
        <v>0</v>
      </c>
      <c r="X1830" s="99">
        <f t="shared" si="140"/>
        <v>0</v>
      </c>
      <c r="Y1830" s="99">
        <f>COUNTIFS(通讯通路门店!$S:$S,$G1830,通讯通路门店!$J:$J,"荣耀体验店")+COUNTIFS(通讯通路门店!$S:$S,$G1830,通讯通路门店!$J:$J,"荣耀授权专卖店")</f>
        <v>0</v>
      </c>
      <c r="Z1830" s="99">
        <f>COUNTIFS(通讯通路门店!$S:$S,$G1830,通讯通路门店!$J:$J,"VIVO体验店")</f>
        <v>0</v>
      </c>
      <c r="AA1830" s="99">
        <f>COUNTIFS(通讯通路门店!$S:$S,$G1830,通讯通路门店!$J:$J,"OPPO体验店")</f>
        <v>0</v>
      </c>
      <c r="AB1830" s="99">
        <f>COUNTIFS(通讯通路门店!$S:$S,$G1830,通讯通路门店!$J:$J,"华为授权体验店")+COUNTIFS(通讯通路门店!$S:$S,$G1830,通讯通路门店!$J:$J,"华为堡垒店")</f>
        <v>0</v>
      </c>
      <c r="AC1830" s="99">
        <f>COUNTIFS(通讯通路门店!$S:$S,$G1830,通讯通路门店!$J:$J,"小米体验店")</f>
        <v>0</v>
      </c>
      <c r="AD1830" s="99">
        <f>COUNTIFS(通讯通路门店!$S:$S,$G1830,通讯通路门店!$J:$J,"苹果体验店")</f>
        <v>0</v>
      </c>
      <c r="AE1830" s="99">
        <f>COUNTIFS(通讯通路门店!$S:$S,$G1830,通讯通路门店!$J:$J,"其他品牌专卖店")</f>
        <v>0</v>
      </c>
      <c r="AF1830" s="99">
        <f>SUMIFS(通讯通路门店!$BI:$BI,通讯通路门店!$S:$S,$G1830)</f>
        <v>0</v>
      </c>
      <c r="AG1830" s="99">
        <f>SUMIFS(通讯通路门店!$BH:$BH,通讯通路门店!$S:$S,$G1830)</f>
        <v>0</v>
      </c>
      <c r="AH1830" s="99">
        <f t="shared" si="141"/>
        <v>0</v>
      </c>
      <c r="AI1830" s="99">
        <f>SUMIFS(通讯通路门店!$BB:$BB,通讯通路门店!$S:$S,$G1830)</f>
        <v>0</v>
      </c>
      <c r="AJ1830" s="99">
        <f>SUMIFS(通讯通路门店!$BE:$BE,通讯通路门店!$S:$S,$G1830)</f>
        <v>0</v>
      </c>
      <c r="AK1830" s="99">
        <f>SUMIFS(通讯通路门店!$BG:$BG,通讯通路门店!$S:$S,$G1830)</f>
        <v>0</v>
      </c>
      <c r="AL1830" s="99">
        <f>SUMIFS(通讯通路门店!$BC:$BC,通讯通路门店!$S:$S,$G1830)</f>
        <v>0</v>
      </c>
      <c r="AM1830" s="99">
        <f>SUMIFS(通讯通路门店!$BD:$BD,通讯通路门店!$S:$S,$G1830)</f>
        <v>0</v>
      </c>
      <c r="AN1830" s="99">
        <f>SUMIFS(通讯通路门店!$BF:$BF,通讯通路门店!$S:$S,$G1830)</f>
        <v>0</v>
      </c>
      <c r="AO1830" s="99">
        <f t="shared" si="142"/>
        <v>0</v>
      </c>
      <c r="AP1830" s="99">
        <f>SUMIFS(通讯通路门店!$K:$K,通讯通路门店!$S:$S,$G1830)</f>
        <v>0</v>
      </c>
      <c r="AQ1830" s="83"/>
      <c r="AR1830" s="99">
        <f>SUMIFS(通讯通路门店!$T:$T,通讯通路门店!$S:$S,$G1830)</f>
        <v>0</v>
      </c>
      <c r="AS1830" s="99">
        <f>SUMIFS(通讯通路门店!$U:$U,通讯通路门店!$S:$S,$G1830)</f>
        <v>0</v>
      </c>
      <c r="AT1830" s="99">
        <f>SUMIFS(通讯通路门店!$V:$V,通讯通路门店!$S:$S,$G1830)</f>
        <v>0</v>
      </c>
      <c r="AU1830" s="99">
        <f>SUMIFS(通讯通路门店!$W:$W,通讯通路门店!$S:$S,$G1830)</f>
        <v>0</v>
      </c>
      <c r="AV1830" s="99">
        <f>SUMIFS(通讯通路门店!$Z:$Z,通讯通路门店!$S:$S,$G1830)</f>
        <v>0</v>
      </c>
      <c r="AW1830" s="99">
        <f>SUMIFS(通讯通路门店!$AB:$AB,通讯通路门店!$S:$S,$G1830)</f>
        <v>0</v>
      </c>
      <c r="AX1830" s="99">
        <f>SUMIFS(通讯通路门店!$X:$X,通讯通路门店!$S:$S,$G1830)</f>
        <v>0</v>
      </c>
      <c r="AY1830" s="99">
        <f>SUMIFS(通讯通路门店!$Y:$Y,通讯通路门店!$S:$S,$G1830)</f>
        <v>0</v>
      </c>
      <c r="AZ1830" s="99">
        <f>SUMIFS(通讯通路门店!$AA:$AA,通讯通路门店!$S:$S,$G1830)</f>
        <v>0</v>
      </c>
      <c r="BA1830" s="99">
        <f t="shared" si="143"/>
        <v>0</v>
      </c>
      <c r="BB1830" s="99">
        <f t="shared" si="144"/>
        <v>0</v>
      </c>
      <c r="BC1830" s="99">
        <f>SUMIFS(通讯通路门店!$W:$W,通讯通路门店!$S:$S,$G1830,通讯通路门店!$J:$J,"荣耀体验店")+SUMIFS(通讯通路门店!$W:$W,通讯通路门店!$S:$S,$G1830,通讯通路门店!$J:$J,"荣耀授权专卖店")</f>
        <v>0</v>
      </c>
      <c r="BD1830" s="99">
        <f>SUMIFS(通讯通路门店!$Z:$Z,通讯通路门店!$S:$S,$G1830,通讯通路门店!$J:$J,"VIVO体验店")</f>
        <v>0</v>
      </c>
      <c r="BE1830" s="99">
        <f>SUMIFS(通讯通路门店!$AB:$AB,通讯通路门店!$S:$S,$G1830,通讯通路门店!$J:$J,"OPPO体验店")</f>
        <v>0</v>
      </c>
      <c r="BF1830" s="99">
        <f>SUMIFS(通讯通路门店!$X:$X,通讯通路门店!$S:$S,$G1830,通讯通路门店!$J:$J,"华为授权体验店")+SUMIFS(通讯通路门店!$AA:$AA,通讯通路门店!$S:$S,$G1830,通讯通路门店!$J:$J,"华为堡垒店")</f>
        <v>0</v>
      </c>
      <c r="BG1830" s="99">
        <f>SUMIFS(通讯通路门店!$Y:$Y,通讯通路门店!$S:$S,$G1830,通讯通路门店!$J:$J,"小米体验店")</f>
        <v>0</v>
      </c>
      <c r="BH1830" s="99">
        <f>SUMIFS(通讯通路门店!$AA:$AA,通讯通路门店!$S:$S,$G1830,通讯通路门店!$J:$J,"苹果体验店")</f>
        <v>0</v>
      </c>
      <c r="BI1830" s="99">
        <f>SUMIFS(通讯通路门店!$K:$K,通讯通路门店!$S:$S,$G1830,通讯通路门店!$J:$J,"其他品牌专卖店")</f>
        <v>0</v>
      </c>
      <c r="BJ1830" s="99">
        <f>SUMIFS(通讯通路门店!$AC:$AC,通讯通路门店!$S:$S,$G1830)</f>
        <v>0</v>
      </c>
      <c r="BK1830" s="99">
        <f>SUMIFS(通讯通路门店!$AD:$AD,通讯通路门店!$S:$S,$G1830)</f>
        <v>0</v>
      </c>
      <c r="BL1830" s="99">
        <f>SUMIFS(通讯通路门店!$AE:$AE,通讯通路门店!$S:$S,$G1830)</f>
        <v>0</v>
      </c>
      <c r="BM1830" s="99">
        <f>SUMIFS(通讯通路门店!$AF:$AF,通讯通路门店!$S:$S,$G1830)</f>
        <v>0</v>
      </c>
      <c r="BN1830" s="99">
        <f>SUMIFS(通讯通路门店!$AG:$AG,通讯通路门店!$S:$S,$G1830)</f>
        <v>0</v>
      </c>
      <c r="BO1830" s="99">
        <f>SUMIFS(通讯通路门店!$AH:$AH,通讯通路门店!$S:$S,$G1830)</f>
        <v>0</v>
      </c>
      <c r="BP1830" s="99">
        <f>SUMIFS(通讯通路门店!$AI:$AI,通讯通路门店!$S:$S,$G1830)</f>
        <v>0</v>
      </c>
      <c r="BQ1830" s="83"/>
    </row>
    <row r="1831" spans="1:69">
      <c r="A1831" s="99" t="str">
        <f>IFERROR(_xlfn.XLOOKUP($G1831,通讯通路门店!$S$4:$S$993931,通讯通路门店!$A$4:$A$993931,0,0),"")</f>
        <v>海南省</v>
      </c>
      <c r="B1831" s="99" t="str">
        <f>IFERROR(_xlfn.XLOOKUP($G1831,通讯通路门店!$S$4:$S$993931,通讯通路门店!$B$4:$B$993931,0,0),"")</f>
        <v>东方市</v>
      </c>
      <c r="C1831" s="99" t="str">
        <f>IFERROR(_xlfn.XLOOKUP($G1831,通讯通路门店!$S$4:$S$993931,通讯通路门店!$C$4:$C$993931,0,0),"")</f>
        <v>东方市</v>
      </c>
      <c r="D1831" s="99" t="str">
        <f>IFERROR(_xlfn.XLOOKUP($G1831,通讯通路门店!$S$4:$S$993931,通讯通路门店!$D$4:$D$993931,0,0),"")</f>
        <v>八所镇</v>
      </c>
      <c r="E1831" s="83"/>
      <c r="F1831" s="83"/>
      <c r="G1831" s="101"/>
      <c r="H1831" s="102">
        <f>IFERROR(_xlfn.XLOOKUP($G1831,通讯通路门店!$S$4:$S$993931,通讯通路门店!$R$4:$R$993931,0,0),"")</f>
        <v>0</v>
      </c>
      <c r="I1831" s="83"/>
      <c r="J1831" s="83"/>
      <c r="K1831" s="83"/>
      <c r="L1831" s="83"/>
      <c r="M1831" s="83"/>
      <c r="N1831" s="83"/>
      <c r="O1831" s="83"/>
      <c r="P1831" s="83"/>
      <c r="Q1831" s="83"/>
      <c r="R1831" s="83"/>
      <c r="S1831" s="83"/>
      <c r="T1831" s="83"/>
      <c r="U1831" s="99">
        <f>COUNTIF(通讯通路门店!$S:$S,$G1831)</f>
        <v>0</v>
      </c>
      <c r="V1831" s="99">
        <f>COUNTIFS(通讯通路门店!$S:$S,$G1831,通讯通路门店!$J:$J,"综合卖场")</f>
        <v>0</v>
      </c>
      <c r="W1831" s="99">
        <f>SUMIFS(通讯通路门店!$AJ:$AJ,通讯通路门店!$S:$S,通讯客户沙盘!$G1831)</f>
        <v>0</v>
      </c>
      <c r="X1831" s="99">
        <f t="shared" si="140"/>
        <v>0</v>
      </c>
      <c r="Y1831" s="99">
        <f>COUNTIFS(通讯通路门店!$S:$S,$G1831,通讯通路门店!$J:$J,"荣耀体验店")+COUNTIFS(通讯通路门店!$S:$S,$G1831,通讯通路门店!$J:$J,"荣耀授权专卖店")</f>
        <v>0</v>
      </c>
      <c r="Z1831" s="99">
        <f>COUNTIFS(通讯通路门店!$S:$S,$G1831,通讯通路门店!$J:$J,"VIVO体验店")</f>
        <v>0</v>
      </c>
      <c r="AA1831" s="99">
        <f>COUNTIFS(通讯通路门店!$S:$S,$G1831,通讯通路门店!$J:$J,"OPPO体验店")</f>
        <v>0</v>
      </c>
      <c r="AB1831" s="99">
        <f>COUNTIFS(通讯通路门店!$S:$S,$G1831,通讯通路门店!$J:$J,"华为授权体验店")+COUNTIFS(通讯通路门店!$S:$S,$G1831,通讯通路门店!$J:$J,"华为堡垒店")</f>
        <v>0</v>
      </c>
      <c r="AC1831" s="99">
        <f>COUNTIFS(通讯通路门店!$S:$S,$G1831,通讯通路门店!$J:$J,"小米体验店")</f>
        <v>0</v>
      </c>
      <c r="AD1831" s="99">
        <f>COUNTIFS(通讯通路门店!$S:$S,$G1831,通讯通路门店!$J:$J,"苹果体验店")</f>
        <v>0</v>
      </c>
      <c r="AE1831" s="99">
        <f>COUNTIFS(通讯通路门店!$S:$S,$G1831,通讯通路门店!$J:$J,"其他品牌专卖店")</f>
        <v>0</v>
      </c>
      <c r="AF1831" s="99">
        <f>SUMIFS(通讯通路门店!$BI:$BI,通讯通路门店!$S:$S,$G1831)</f>
        <v>0</v>
      </c>
      <c r="AG1831" s="99">
        <f>SUMIFS(通讯通路门店!$BH:$BH,通讯通路门店!$S:$S,$G1831)</f>
        <v>0</v>
      </c>
      <c r="AH1831" s="99">
        <f t="shared" si="141"/>
        <v>0</v>
      </c>
      <c r="AI1831" s="99">
        <f>SUMIFS(通讯通路门店!$BB:$BB,通讯通路门店!$S:$S,$G1831)</f>
        <v>0</v>
      </c>
      <c r="AJ1831" s="99">
        <f>SUMIFS(通讯通路门店!$BE:$BE,通讯通路门店!$S:$S,$G1831)</f>
        <v>0</v>
      </c>
      <c r="AK1831" s="99">
        <f>SUMIFS(通讯通路门店!$BG:$BG,通讯通路门店!$S:$S,$G1831)</f>
        <v>0</v>
      </c>
      <c r="AL1831" s="99">
        <f>SUMIFS(通讯通路门店!$BC:$BC,通讯通路门店!$S:$S,$G1831)</f>
        <v>0</v>
      </c>
      <c r="AM1831" s="99">
        <f>SUMIFS(通讯通路门店!$BD:$BD,通讯通路门店!$S:$S,$G1831)</f>
        <v>0</v>
      </c>
      <c r="AN1831" s="99">
        <f>SUMIFS(通讯通路门店!$BF:$BF,通讯通路门店!$S:$S,$G1831)</f>
        <v>0</v>
      </c>
      <c r="AO1831" s="99">
        <f t="shared" si="142"/>
        <v>0</v>
      </c>
      <c r="AP1831" s="99">
        <f>SUMIFS(通讯通路门店!$K:$K,通讯通路门店!$S:$S,$G1831)</f>
        <v>0</v>
      </c>
      <c r="AQ1831" s="83"/>
      <c r="AR1831" s="99">
        <f>SUMIFS(通讯通路门店!$T:$T,通讯通路门店!$S:$S,$G1831)</f>
        <v>0</v>
      </c>
      <c r="AS1831" s="99">
        <f>SUMIFS(通讯通路门店!$U:$U,通讯通路门店!$S:$S,$G1831)</f>
        <v>0</v>
      </c>
      <c r="AT1831" s="99">
        <f>SUMIFS(通讯通路门店!$V:$V,通讯通路门店!$S:$S,$G1831)</f>
        <v>0</v>
      </c>
      <c r="AU1831" s="99">
        <f>SUMIFS(通讯通路门店!$W:$W,通讯通路门店!$S:$S,$G1831)</f>
        <v>0</v>
      </c>
      <c r="AV1831" s="99">
        <f>SUMIFS(通讯通路门店!$Z:$Z,通讯通路门店!$S:$S,$G1831)</f>
        <v>0</v>
      </c>
      <c r="AW1831" s="99">
        <f>SUMIFS(通讯通路门店!$AB:$AB,通讯通路门店!$S:$S,$G1831)</f>
        <v>0</v>
      </c>
      <c r="AX1831" s="99">
        <f>SUMIFS(通讯通路门店!$X:$X,通讯通路门店!$S:$S,$G1831)</f>
        <v>0</v>
      </c>
      <c r="AY1831" s="99">
        <f>SUMIFS(通讯通路门店!$Y:$Y,通讯通路门店!$S:$S,$G1831)</f>
        <v>0</v>
      </c>
      <c r="AZ1831" s="99">
        <f>SUMIFS(通讯通路门店!$AA:$AA,通讯通路门店!$S:$S,$G1831)</f>
        <v>0</v>
      </c>
      <c r="BA1831" s="99">
        <f t="shared" si="143"/>
        <v>0</v>
      </c>
      <c r="BB1831" s="99">
        <f t="shared" si="144"/>
        <v>0</v>
      </c>
      <c r="BC1831" s="99">
        <f>SUMIFS(通讯通路门店!$W:$W,通讯通路门店!$S:$S,$G1831,通讯通路门店!$J:$J,"荣耀体验店")+SUMIFS(通讯通路门店!$W:$W,通讯通路门店!$S:$S,$G1831,通讯通路门店!$J:$J,"荣耀授权专卖店")</f>
        <v>0</v>
      </c>
      <c r="BD1831" s="99">
        <f>SUMIFS(通讯通路门店!$Z:$Z,通讯通路门店!$S:$S,$G1831,通讯通路门店!$J:$J,"VIVO体验店")</f>
        <v>0</v>
      </c>
      <c r="BE1831" s="99">
        <f>SUMIFS(通讯通路门店!$AB:$AB,通讯通路门店!$S:$S,$G1831,通讯通路门店!$J:$J,"OPPO体验店")</f>
        <v>0</v>
      </c>
      <c r="BF1831" s="99">
        <f>SUMIFS(通讯通路门店!$X:$X,通讯通路门店!$S:$S,$G1831,通讯通路门店!$J:$J,"华为授权体验店")+SUMIFS(通讯通路门店!$AA:$AA,通讯通路门店!$S:$S,$G1831,通讯通路门店!$J:$J,"华为堡垒店")</f>
        <v>0</v>
      </c>
      <c r="BG1831" s="99">
        <f>SUMIFS(通讯通路门店!$Y:$Y,通讯通路门店!$S:$S,$G1831,通讯通路门店!$J:$J,"小米体验店")</f>
        <v>0</v>
      </c>
      <c r="BH1831" s="99">
        <f>SUMIFS(通讯通路门店!$AA:$AA,通讯通路门店!$S:$S,$G1831,通讯通路门店!$J:$J,"苹果体验店")</f>
        <v>0</v>
      </c>
      <c r="BI1831" s="99">
        <f>SUMIFS(通讯通路门店!$K:$K,通讯通路门店!$S:$S,$G1831,通讯通路门店!$J:$J,"其他品牌专卖店")</f>
        <v>0</v>
      </c>
      <c r="BJ1831" s="99">
        <f>SUMIFS(通讯通路门店!$AC:$AC,通讯通路门店!$S:$S,$G1831)</f>
        <v>0</v>
      </c>
      <c r="BK1831" s="99">
        <f>SUMIFS(通讯通路门店!$AD:$AD,通讯通路门店!$S:$S,$G1831)</f>
        <v>0</v>
      </c>
      <c r="BL1831" s="99">
        <f>SUMIFS(通讯通路门店!$AE:$AE,通讯通路门店!$S:$S,$G1831)</f>
        <v>0</v>
      </c>
      <c r="BM1831" s="99">
        <f>SUMIFS(通讯通路门店!$AF:$AF,通讯通路门店!$S:$S,$G1831)</f>
        <v>0</v>
      </c>
      <c r="BN1831" s="99">
        <f>SUMIFS(通讯通路门店!$AG:$AG,通讯通路门店!$S:$S,$G1831)</f>
        <v>0</v>
      </c>
      <c r="BO1831" s="99">
        <f>SUMIFS(通讯通路门店!$AH:$AH,通讯通路门店!$S:$S,$G1831)</f>
        <v>0</v>
      </c>
      <c r="BP1831" s="99">
        <f>SUMIFS(通讯通路门店!$AI:$AI,通讯通路门店!$S:$S,$G1831)</f>
        <v>0</v>
      </c>
      <c r="BQ1831" s="83"/>
    </row>
    <row r="1832" spans="1:69">
      <c r="A1832" s="99" t="str">
        <f>IFERROR(_xlfn.XLOOKUP($G1832,通讯通路门店!$S$4:$S$993931,通讯通路门店!$A$4:$A$993931,0,0),"")</f>
        <v>海南省</v>
      </c>
      <c r="B1832" s="99" t="str">
        <f>IFERROR(_xlfn.XLOOKUP($G1832,通讯通路门店!$S$4:$S$993931,通讯通路门店!$B$4:$B$993931,0,0),"")</f>
        <v>东方市</v>
      </c>
      <c r="C1832" s="99" t="str">
        <f>IFERROR(_xlfn.XLOOKUP($G1832,通讯通路门店!$S$4:$S$993931,通讯通路门店!$C$4:$C$993931,0,0),"")</f>
        <v>东方市</v>
      </c>
      <c r="D1832" s="99" t="str">
        <f>IFERROR(_xlfn.XLOOKUP($G1832,通讯通路门店!$S$4:$S$993931,通讯通路门店!$D$4:$D$993931,0,0),"")</f>
        <v>八所镇</v>
      </c>
      <c r="E1832" s="83"/>
      <c r="F1832" s="83"/>
      <c r="G1832" s="101"/>
      <c r="H1832" s="102">
        <f>IFERROR(_xlfn.XLOOKUP($G1832,通讯通路门店!$S$4:$S$993931,通讯通路门店!$R$4:$R$993931,0,0),"")</f>
        <v>0</v>
      </c>
      <c r="I1832" s="83"/>
      <c r="J1832" s="83"/>
      <c r="K1832" s="83"/>
      <c r="L1832" s="83"/>
      <c r="M1832" s="83"/>
      <c r="N1832" s="83"/>
      <c r="O1832" s="83"/>
      <c r="P1832" s="83"/>
      <c r="Q1832" s="83"/>
      <c r="R1832" s="83"/>
      <c r="S1832" s="83"/>
      <c r="T1832" s="83"/>
      <c r="U1832" s="99">
        <f>COUNTIF(通讯通路门店!$S:$S,$G1832)</f>
        <v>0</v>
      </c>
      <c r="V1832" s="99">
        <f>COUNTIFS(通讯通路门店!$S:$S,$G1832,通讯通路门店!$J:$J,"综合卖场")</f>
        <v>0</v>
      </c>
      <c r="W1832" s="99">
        <f>SUMIFS(通讯通路门店!$AJ:$AJ,通讯通路门店!$S:$S,通讯客户沙盘!$G1832)</f>
        <v>0</v>
      </c>
      <c r="X1832" s="99">
        <f t="shared" si="140"/>
        <v>0</v>
      </c>
      <c r="Y1832" s="99">
        <f>COUNTIFS(通讯通路门店!$S:$S,$G1832,通讯通路门店!$J:$J,"荣耀体验店")+COUNTIFS(通讯通路门店!$S:$S,$G1832,通讯通路门店!$J:$J,"荣耀授权专卖店")</f>
        <v>0</v>
      </c>
      <c r="Z1832" s="99">
        <f>COUNTIFS(通讯通路门店!$S:$S,$G1832,通讯通路门店!$J:$J,"VIVO体验店")</f>
        <v>0</v>
      </c>
      <c r="AA1832" s="99">
        <f>COUNTIFS(通讯通路门店!$S:$S,$G1832,通讯通路门店!$J:$J,"OPPO体验店")</f>
        <v>0</v>
      </c>
      <c r="AB1832" s="99">
        <f>COUNTIFS(通讯通路门店!$S:$S,$G1832,通讯通路门店!$J:$J,"华为授权体验店")+COUNTIFS(通讯通路门店!$S:$S,$G1832,通讯通路门店!$J:$J,"华为堡垒店")</f>
        <v>0</v>
      </c>
      <c r="AC1832" s="99">
        <f>COUNTIFS(通讯通路门店!$S:$S,$G1832,通讯通路门店!$J:$J,"小米体验店")</f>
        <v>0</v>
      </c>
      <c r="AD1832" s="99">
        <f>COUNTIFS(通讯通路门店!$S:$S,$G1832,通讯通路门店!$J:$J,"苹果体验店")</f>
        <v>0</v>
      </c>
      <c r="AE1832" s="99">
        <f>COUNTIFS(通讯通路门店!$S:$S,$G1832,通讯通路门店!$J:$J,"其他品牌专卖店")</f>
        <v>0</v>
      </c>
      <c r="AF1832" s="99">
        <f>SUMIFS(通讯通路门店!$BI:$BI,通讯通路门店!$S:$S,$G1832)</f>
        <v>0</v>
      </c>
      <c r="AG1832" s="99">
        <f>SUMIFS(通讯通路门店!$BH:$BH,通讯通路门店!$S:$S,$G1832)</f>
        <v>0</v>
      </c>
      <c r="AH1832" s="99">
        <f t="shared" si="141"/>
        <v>0</v>
      </c>
      <c r="AI1832" s="99">
        <f>SUMIFS(通讯通路门店!$BB:$BB,通讯通路门店!$S:$S,$G1832)</f>
        <v>0</v>
      </c>
      <c r="AJ1832" s="99">
        <f>SUMIFS(通讯通路门店!$BE:$BE,通讯通路门店!$S:$S,$G1832)</f>
        <v>0</v>
      </c>
      <c r="AK1832" s="99">
        <f>SUMIFS(通讯通路门店!$BG:$BG,通讯通路门店!$S:$S,$G1832)</f>
        <v>0</v>
      </c>
      <c r="AL1832" s="99">
        <f>SUMIFS(通讯通路门店!$BC:$BC,通讯通路门店!$S:$S,$G1832)</f>
        <v>0</v>
      </c>
      <c r="AM1832" s="99">
        <f>SUMIFS(通讯通路门店!$BD:$BD,通讯通路门店!$S:$S,$G1832)</f>
        <v>0</v>
      </c>
      <c r="AN1832" s="99">
        <f>SUMIFS(通讯通路门店!$BF:$BF,通讯通路门店!$S:$S,$G1832)</f>
        <v>0</v>
      </c>
      <c r="AO1832" s="99">
        <f t="shared" si="142"/>
        <v>0</v>
      </c>
      <c r="AP1832" s="99">
        <f>SUMIFS(通讯通路门店!$K:$K,通讯通路门店!$S:$S,$G1832)</f>
        <v>0</v>
      </c>
      <c r="AQ1832" s="83"/>
      <c r="AR1832" s="99">
        <f>SUMIFS(通讯通路门店!$T:$T,通讯通路门店!$S:$S,$G1832)</f>
        <v>0</v>
      </c>
      <c r="AS1832" s="99">
        <f>SUMIFS(通讯通路门店!$U:$U,通讯通路门店!$S:$S,$G1832)</f>
        <v>0</v>
      </c>
      <c r="AT1832" s="99">
        <f>SUMIFS(通讯通路门店!$V:$V,通讯通路门店!$S:$S,$G1832)</f>
        <v>0</v>
      </c>
      <c r="AU1832" s="99">
        <f>SUMIFS(通讯通路门店!$W:$W,通讯通路门店!$S:$S,$G1832)</f>
        <v>0</v>
      </c>
      <c r="AV1832" s="99">
        <f>SUMIFS(通讯通路门店!$Z:$Z,通讯通路门店!$S:$S,$G1832)</f>
        <v>0</v>
      </c>
      <c r="AW1832" s="99">
        <f>SUMIFS(通讯通路门店!$AB:$AB,通讯通路门店!$S:$S,$G1832)</f>
        <v>0</v>
      </c>
      <c r="AX1832" s="99">
        <f>SUMIFS(通讯通路门店!$X:$X,通讯通路门店!$S:$S,$G1832)</f>
        <v>0</v>
      </c>
      <c r="AY1832" s="99">
        <f>SUMIFS(通讯通路门店!$Y:$Y,通讯通路门店!$S:$S,$G1832)</f>
        <v>0</v>
      </c>
      <c r="AZ1832" s="99">
        <f>SUMIFS(通讯通路门店!$AA:$AA,通讯通路门店!$S:$S,$G1832)</f>
        <v>0</v>
      </c>
      <c r="BA1832" s="99">
        <f t="shared" si="143"/>
        <v>0</v>
      </c>
      <c r="BB1832" s="99">
        <f t="shared" si="144"/>
        <v>0</v>
      </c>
      <c r="BC1832" s="99">
        <f>SUMIFS(通讯通路门店!$W:$W,通讯通路门店!$S:$S,$G1832,通讯通路门店!$J:$J,"荣耀体验店")+SUMIFS(通讯通路门店!$W:$W,通讯通路门店!$S:$S,$G1832,通讯通路门店!$J:$J,"荣耀授权专卖店")</f>
        <v>0</v>
      </c>
      <c r="BD1832" s="99">
        <f>SUMIFS(通讯通路门店!$Z:$Z,通讯通路门店!$S:$S,$G1832,通讯通路门店!$J:$J,"VIVO体验店")</f>
        <v>0</v>
      </c>
      <c r="BE1832" s="99">
        <f>SUMIFS(通讯通路门店!$AB:$AB,通讯通路门店!$S:$S,$G1832,通讯通路门店!$J:$J,"OPPO体验店")</f>
        <v>0</v>
      </c>
      <c r="BF1832" s="99">
        <f>SUMIFS(通讯通路门店!$X:$X,通讯通路门店!$S:$S,$G1832,通讯通路门店!$J:$J,"华为授权体验店")+SUMIFS(通讯通路门店!$AA:$AA,通讯通路门店!$S:$S,$G1832,通讯通路门店!$J:$J,"华为堡垒店")</f>
        <v>0</v>
      </c>
      <c r="BG1832" s="99">
        <f>SUMIFS(通讯通路门店!$Y:$Y,通讯通路门店!$S:$S,$G1832,通讯通路门店!$J:$J,"小米体验店")</f>
        <v>0</v>
      </c>
      <c r="BH1832" s="99">
        <f>SUMIFS(通讯通路门店!$AA:$AA,通讯通路门店!$S:$S,$G1832,通讯通路门店!$J:$J,"苹果体验店")</f>
        <v>0</v>
      </c>
      <c r="BI1832" s="99">
        <f>SUMIFS(通讯通路门店!$K:$K,通讯通路门店!$S:$S,$G1832,通讯通路门店!$J:$J,"其他品牌专卖店")</f>
        <v>0</v>
      </c>
      <c r="BJ1832" s="99">
        <f>SUMIFS(通讯通路门店!$AC:$AC,通讯通路门店!$S:$S,$G1832)</f>
        <v>0</v>
      </c>
      <c r="BK1832" s="99">
        <f>SUMIFS(通讯通路门店!$AD:$AD,通讯通路门店!$S:$S,$G1832)</f>
        <v>0</v>
      </c>
      <c r="BL1832" s="99">
        <f>SUMIFS(通讯通路门店!$AE:$AE,通讯通路门店!$S:$S,$G1832)</f>
        <v>0</v>
      </c>
      <c r="BM1832" s="99">
        <f>SUMIFS(通讯通路门店!$AF:$AF,通讯通路门店!$S:$S,$G1832)</f>
        <v>0</v>
      </c>
      <c r="BN1832" s="99">
        <f>SUMIFS(通讯通路门店!$AG:$AG,通讯通路门店!$S:$S,$G1832)</f>
        <v>0</v>
      </c>
      <c r="BO1832" s="99">
        <f>SUMIFS(通讯通路门店!$AH:$AH,通讯通路门店!$S:$S,$G1832)</f>
        <v>0</v>
      </c>
      <c r="BP1832" s="99">
        <f>SUMIFS(通讯通路门店!$AI:$AI,通讯通路门店!$S:$S,$G1832)</f>
        <v>0</v>
      </c>
      <c r="BQ1832" s="83"/>
    </row>
    <row r="1833" spans="1:69">
      <c r="A1833" s="99" t="str">
        <f>IFERROR(_xlfn.XLOOKUP($G1833,通讯通路门店!$S$4:$S$993931,通讯通路门店!$A$4:$A$993931,0,0),"")</f>
        <v>海南省</v>
      </c>
      <c r="B1833" s="99" t="str">
        <f>IFERROR(_xlfn.XLOOKUP($G1833,通讯通路门店!$S$4:$S$993931,通讯通路门店!$B$4:$B$993931,0,0),"")</f>
        <v>东方市</v>
      </c>
      <c r="C1833" s="99" t="str">
        <f>IFERROR(_xlfn.XLOOKUP($G1833,通讯通路门店!$S$4:$S$993931,通讯通路门店!$C$4:$C$993931,0,0),"")</f>
        <v>东方市</v>
      </c>
      <c r="D1833" s="99" t="str">
        <f>IFERROR(_xlfn.XLOOKUP($G1833,通讯通路门店!$S$4:$S$993931,通讯通路门店!$D$4:$D$993931,0,0),"")</f>
        <v>八所镇</v>
      </c>
      <c r="E1833" s="83"/>
      <c r="F1833" s="83"/>
      <c r="G1833" s="101"/>
      <c r="H1833" s="102">
        <f>IFERROR(_xlfn.XLOOKUP($G1833,通讯通路门店!$S$4:$S$993931,通讯通路门店!$R$4:$R$993931,0,0),"")</f>
        <v>0</v>
      </c>
      <c r="I1833" s="83"/>
      <c r="J1833" s="83"/>
      <c r="K1833" s="83"/>
      <c r="L1833" s="83"/>
      <c r="M1833" s="83"/>
      <c r="N1833" s="83"/>
      <c r="O1833" s="83"/>
      <c r="P1833" s="83"/>
      <c r="Q1833" s="83"/>
      <c r="R1833" s="83"/>
      <c r="S1833" s="83"/>
      <c r="T1833" s="83"/>
      <c r="U1833" s="99">
        <f>COUNTIF(通讯通路门店!$S:$S,$G1833)</f>
        <v>0</v>
      </c>
      <c r="V1833" s="99">
        <f>COUNTIFS(通讯通路门店!$S:$S,$G1833,通讯通路门店!$J:$J,"综合卖场")</f>
        <v>0</v>
      </c>
      <c r="W1833" s="99">
        <f>SUMIFS(通讯通路门店!$AJ:$AJ,通讯通路门店!$S:$S,通讯客户沙盘!$G1833)</f>
        <v>0</v>
      </c>
      <c r="X1833" s="99">
        <f t="shared" si="140"/>
        <v>0</v>
      </c>
      <c r="Y1833" s="99">
        <f>COUNTIFS(通讯通路门店!$S:$S,$G1833,通讯通路门店!$J:$J,"荣耀体验店")+COUNTIFS(通讯通路门店!$S:$S,$G1833,通讯通路门店!$J:$J,"荣耀授权专卖店")</f>
        <v>0</v>
      </c>
      <c r="Z1833" s="99">
        <f>COUNTIFS(通讯通路门店!$S:$S,$G1833,通讯通路门店!$J:$J,"VIVO体验店")</f>
        <v>0</v>
      </c>
      <c r="AA1833" s="99">
        <f>COUNTIFS(通讯通路门店!$S:$S,$G1833,通讯通路门店!$J:$J,"OPPO体验店")</f>
        <v>0</v>
      </c>
      <c r="AB1833" s="99">
        <f>COUNTIFS(通讯通路门店!$S:$S,$G1833,通讯通路门店!$J:$J,"华为授权体验店")+COUNTIFS(通讯通路门店!$S:$S,$G1833,通讯通路门店!$J:$J,"华为堡垒店")</f>
        <v>0</v>
      </c>
      <c r="AC1833" s="99">
        <f>COUNTIFS(通讯通路门店!$S:$S,$G1833,通讯通路门店!$J:$J,"小米体验店")</f>
        <v>0</v>
      </c>
      <c r="AD1833" s="99">
        <f>COUNTIFS(通讯通路门店!$S:$S,$G1833,通讯通路门店!$J:$J,"苹果体验店")</f>
        <v>0</v>
      </c>
      <c r="AE1833" s="99">
        <f>COUNTIFS(通讯通路门店!$S:$S,$G1833,通讯通路门店!$J:$J,"其他品牌专卖店")</f>
        <v>0</v>
      </c>
      <c r="AF1833" s="99">
        <f>SUMIFS(通讯通路门店!$BI:$BI,通讯通路门店!$S:$S,$G1833)</f>
        <v>0</v>
      </c>
      <c r="AG1833" s="99">
        <f>SUMIFS(通讯通路门店!$BH:$BH,通讯通路门店!$S:$S,$G1833)</f>
        <v>0</v>
      </c>
      <c r="AH1833" s="99">
        <f t="shared" si="141"/>
        <v>0</v>
      </c>
      <c r="AI1833" s="99">
        <f>SUMIFS(通讯通路门店!$BB:$BB,通讯通路门店!$S:$S,$G1833)</f>
        <v>0</v>
      </c>
      <c r="AJ1833" s="99">
        <f>SUMIFS(通讯通路门店!$BE:$BE,通讯通路门店!$S:$S,$G1833)</f>
        <v>0</v>
      </c>
      <c r="AK1833" s="99">
        <f>SUMIFS(通讯通路门店!$BG:$BG,通讯通路门店!$S:$S,$G1833)</f>
        <v>0</v>
      </c>
      <c r="AL1833" s="99">
        <f>SUMIFS(通讯通路门店!$BC:$BC,通讯通路门店!$S:$S,$G1833)</f>
        <v>0</v>
      </c>
      <c r="AM1833" s="99">
        <f>SUMIFS(通讯通路门店!$BD:$BD,通讯通路门店!$S:$S,$G1833)</f>
        <v>0</v>
      </c>
      <c r="AN1833" s="99">
        <f>SUMIFS(通讯通路门店!$BF:$BF,通讯通路门店!$S:$S,$G1833)</f>
        <v>0</v>
      </c>
      <c r="AO1833" s="99">
        <f t="shared" si="142"/>
        <v>0</v>
      </c>
      <c r="AP1833" s="99">
        <f>SUMIFS(通讯通路门店!$K:$K,通讯通路门店!$S:$S,$G1833)</f>
        <v>0</v>
      </c>
      <c r="AQ1833" s="83"/>
      <c r="AR1833" s="99">
        <f>SUMIFS(通讯通路门店!$T:$T,通讯通路门店!$S:$S,$G1833)</f>
        <v>0</v>
      </c>
      <c r="AS1833" s="99">
        <f>SUMIFS(通讯通路门店!$U:$U,通讯通路门店!$S:$S,$G1833)</f>
        <v>0</v>
      </c>
      <c r="AT1833" s="99">
        <f>SUMIFS(通讯通路门店!$V:$V,通讯通路门店!$S:$S,$G1833)</f>
        <v>0</v>
      </c>
      <c r="AU1833" s="99">
        <f>SUMIFS(通讯通路门店!$W:$W,通讯通路门店!$S:$S,$G1833)</f>
        <v>0</v>
      </c>
      <c r="AV1833" s="99">
        <f>SUMIFS(通讯通路门店!$Z:$Z,通讯通路门店!$S:$S,$G1833)</f>
        <v>0</v>
      </c>
      <c r="AW1833" s="99">
        <f>SUMIFS(通讯通路门店!$AB:$AB,通讯通路门店!$S:$S,$G1833)</f>
        <v>0</v>
      </c>
      <c r="AX1833" s="99">
        <f>SUMIFS(通讯通路门店!$X:$X,通讯通路门店!$S:$S,$G1833)</f>
        <v>0</v>
      </c>
      <c r="AY1833" s="99">
        <f>SUMIFS(通讯通路门店!$Y:$Y,通讯通路门店!$S:$S,$G1833)</f>
        <v>0</v>
      </c>
      <c r="AZ1833" s="99">
        <f>SUMIFS(通讯通路门店!$AA:$AA,通讯通路门店!$S:$S,$G1833)</f>
        <v>0</v>
      </c>
      <c r="BA1833" s="99">
        <f t="shared" si="143"/>
        <v>0</v>
      </c>
      <c r="BB1833" s="99">
        <f t="shared" si="144"/>
        <v>0</v>
      </c>
      <c r="BC1833" s="99">
        <f>SUMIFS(通讯通路门店!$W:$W,通讯通路门店!$S:$S,$G1833,通讯通路门店!$J:$J,"荣耀体验店")+SUMIFS(通讯通路门店!$W:$W,通讯通路门店!$S:$S,$G1833,通讯通路门店!$J:$J,"荣耀授权专卖店")</f>
        <v>0</v>
      </c>
      <c r="BD1833" s="99">
        <f>SUMIFS(通讯通路门店!$Z:$Z,通讯通路门店!$S:$S,$G1833,通讯通路门店!$J:$J,"VIVO体验店")</f>
        <v>0</v>
      </c>
      <c r="BE1833" s="99">
        <f>SUMIFS(通讯通路门店!$AB:$AB,通讯通路门店!$S:$S,$G1833,通讯通路门店!$J:$J,"OPPO体验店")</f>
        <v>0</v>
      </c>
      <c r="BF1833" s="99">
        <f>SUMIFS(通讯通路门店!$X:$X,通讯通路门店!$S:$S,$G1833,通讯通路门店!$J:$J,"华为授权体验店")+SUMIFS(通讯通路门店!$AA:$AA,通讯通路门店!$S:$S,$G1833,通讯通路门店!$J:$J,"华为堡垒店")</f>
        <v>0</v>
      </c>
      <c r="BG1833" s="99">
        <f>SUMIFS(通讯通路门店!$Y:$Y,通讯通路门店!$S:$S,$G1833,通讯通路门店!$J:$J,"小米体验店")</f>
        <v>0</v>
      </c>
      <c r="BH1833" s="99">
        <f>SUMIFS(通讯通路门店!$AA:$AA,通讯通路门店!$S:$S,$G1833,通讯通路门店!$J:$J,"苹果体验店")</f>
        <v>0</v>
      </c>
      <c r="BI1833" s="99">
        <f>SUMIFS(通讯通路门店!$K:$K,通讯通路门店!$S:$S,$G1833,通讯通路门店!$J:$J,"其他品牌专卖店")</f>
        <v>0</v>
      </c>
      <c r="BJ1833" s="99">
        <f>SUMIFS(通讯通路门店!$AC:$AC,通讯通路门店!$S:$S,$G1833)</f>
        <v>0</v>
      </c>
      <c r="BK1833" s="99">
        <f>SUMIFS(通讯通路门店!$AD:$AD,通讯通路门店!$S:$S,$G1833)</f>
        <v>0</v>
      </c>
      <c r="BL1833" s="99">
        <f>SUMIFS(通讯通路门店!$AE:$AE,通讯通路门店!$S:$S,$G1833)</f>
        <v>0</v>
      </c>
      <c r="BM1833" s="99">
        <f>SUMIFS(通讯通路门店!$AF:$AF,通讯通路门店!$S:$S,$G1833)</f>
        <v>0</v>
      </c>
      <c r="BN1833" s="99">
        <f>SUMIFS(通讯通路门店!$AG:$AG,通讯通路门店!$S:$S,$G1833)</f>
        <v>0</v>
      </c>
      <c r="BO1833" s="99">
        <f>SUMIFS(通讯通路门店!$AH:$AH,通讯通路门店!$S:$S,$G1833)</f>
        <v>0</v>
      </c>
      <c r="BP1833" s="99">
        <f>SUMIFS(通讯通路门店!$AI:$AI,通讯通路门店!$S:$S,$G1833)</f>
        <v>0</v>
      </c>
      <c r="BQ1833" s="83"/>
    </row>
    <row r="1834" spans="1:69">
      <c r="A1834" s="99" t="str">
        <f>IFERROR(_xlfn.XLOOKUP($G1834,通讯通路门店!$S$4:$S$993931,通讯通路门店!$A$4:$A$993931,0,0),"")</f>
        <v>海南省</v>
      </c>
      <c r="B1834" s="99" t="str">
        <f>IFERROR(_xlfn.XLOOKUP($G1834,通讯通路门店!$S$4:$S$993931,通讯通路门店!$B$4:$B$993931,0,0),"")</f>
        <v>东方市</v>
      </c>
      <c r="C1834" s="99" t="str">
        <f>IFERROR(_xlfn.XLOOKUP($G1834,通讯通路门店!$S$4:$S$993931,通讯通路门店!$C$4:$C$993931,0,0),"")</f>
        <v>东方市</v>
      </c>
      <c r="D1834" s="99" t="str">
        <f>IFERROR(_xlfn.XLOOKUP($G1834,通讯通路门店!$S$4:$S$993931,通讯通路门店!$D$4:$D$993931,0,0),"")</f>
        <v>八所镇</v>
      </c>
      <c r="E1834" s="83"/>
      <c r="F1834" s="83"/>
      <c r="G1834" s="101"/>
      <c r="H1834" s="102">
        <f>IFERROR(_xlfn.XLOOKUP($G1834,通讯通路门店!$S$4:$S$993931,通讯通路门店!$R$4:$R$993931,0,0),"")</f>
        <v>0</v>
      </c>
      <c r="I1834" s="83"/>
      <c r="J1834" s="83"/>
      <c r="K1834" s="83"/>
      <c r="L1834" s="83"/>
      <c r="M1834" s="83"/>
      <c r="N1834" s="83"/>
      <c r="O1834" s="83"/>
      <c r="P1834" s="83"/>
      <c r="Q1834" s="83"/>
      <c r="R1834" s="83"/>
      <c r="S1834" s="83"/>
      <c r="T1834" s="83"/>
      <c r="U1834" s="99">
        <f>COUNTIF(通讯通路门店!$S:$S,$G1834)</f>
        <v>0</v>
      </c>
      <c r="V1834" s="99">
        <f>COUNTIFS(通讯通路门店!$S:$S,$G1834,通讯通路门店!$J:$J,"综合卖场")</f>
        <v>0</v>
      </c>
      <c r="W1834" s="99">
        <f>SUMIFS(通讯通路门店!$AJ:$AJ,通讯通路门店!$S:$S,通讯客户沙盘!$G1834)</f>
        <v>0</v>
      </c>
      <c r="X1834" s="99">
        <f t="shared" si="140"/>
        <v>0</v>
      </c>
      <c r="Y1834" s="99">
        <f>COUNTIFS(通讯通路门店!$S:$S,$G1834,通讯通路门店!$J:$J,"荣耀体验店")+COUNTIFS(通讯通路门店!$S:$S,$G1834,通讯通路门店!$J:$J,"荣耀授权专卖店")</f>
        <v>0</v>
      </c>
      <c r="Z1834" s="99">
        <f>COUNTIFS(通讯通路门店!$S:$S,$G1834,通讯通路门店!$J:$J,"VIVO体验店")</f>
        <v>0</v>
      </c>
      <c r="AA1834" s="99">
        <f>COUNTIFS(通讯通路门店!$S:$S,$G1834,通讯通路门店!$J:$J,"OPPO体验店")</f>
        <v>0</v>
      </c>
      <c r="AB1834" s="99">
        <f>COUNTIFS(通讯通路门店!$S:$S,$G1834,通讯通路门店!$J:$J,"华为授权体验店")+COUNTIFS(通讯通路门店!$S:$S,$G1834,通讯通路门店!$J:$J,"华为堡垒店")</f>
        <v>0</v>
      </c>
      <c r="AC1834" s="99">
        <f>COUNTIFS(通讯通路门店!$S:$S,$G1834,通讯通路门店!$J:$J,"小米体验店")</f>
        <v>0</v>
      </c>
      <c r="AD1834" s="99">
        <f>COUNTIFS(通讯通路门店!$S:$S,$G1834,通讯通路门店!$J:$J,"苹果体验店")</f>
        <v>0</v>
      </c>
      <c r="AE1834" s="99">
        <f>COUNTIFS(通讯通路门店!$S:$S,$G1834,通讯通路门店!$J:$J,"其他品牌专卖店")</f>
        <v>0</v>
      </c>
      <c r="AF1834" s="99">
        <f>SUMIFS(通讯通路门店!$BI:$BI,通讯通路门店!$S:$S,$G1834)</f>
        <v>0</v>
      </c>
      <c r="AG1834" s="99">
        <f>SUMIFS(通讯通路门店!$BH:$BH,通讯通路门店!$S:$S,$G1834)</f>
        <v>0</v>
      </c>
      <c r="AH1834" s="99">
        <f t="shared" si="141"/>
        <v>0</v>
      </c>
      <c r="AI1834" s="99">
        <f>SUMIFS(通讯通路门店!$BB:$BB,通讯通路门店!$S:$S,$G1834)</f>
        <v>0</v>
      </c>
      <c r="AJ1834" s="99">
        <f>SUMIFS(通讯通路门店!$BE:$BE,通讯通路门店!$S:$S,$G1834)</f>
        <v>0</v>
      </c>
      <c r="AK1834" s="99">
        <f>SUMIFS(通讯通路门店!$BG:$BG,通讯通路门店!$S:$S,$G1834)</f>
        <v>0</v>
      </c>
      <c r="AL1834" s="99">
        <f>SUMIFS(通讯通路门店!$BC:$BC,通讯通路门店!$S:$S,$G1834)</f>
        <v>0</v>
      </c>
      <c r="AM1834" s="99">
        <f>SUMIFS(通讯通路门店!$BD:$BD,通讯通路门店!$S:$S,$G1834)</f>
        <v>0</v>
      </c>
      <c r="AN1834" s="99">
        <f>SUMIFS(通讯通路门店!$BF:$BF,通讯通路门店!$S:$S,$G1834)</f>
        <v>0</v>
      </c>
      <c r="AO1834" s="99">
        <f t="shared" si="142"/>
        <v>0</v>
      </c>
      <c r="AP1834" s="99">
        <f>SUMIFS(通讯通路门店!$K:$K,通讯通路门店!$S:$S,$G1834)</f>
        <v>0</v>
      </c>
      <c r="AQ1834" s="83"/>
      <c r="AR1834" s="99">
        <f>SUMIFS(通讯通路门店!$T:$T,通讯通路门店!$S:$S,$G1834)</f>
        <v>0</v>
      </c>
      <c r="AS1834" s="99">
        <f>SUMIFS(通讯通路门店!$U:$U,通讯通路门店!$S:$S,$G1834)</f>
        <v>0</v>
      </c>
      <c r="AT1834" s="99">
        <f>SUMIFS(通讯通路门店!$V:$V,通讯通路门店!$S:$S,$G1834)</f>
        <v>0</v>
      </c>
      <c r="AU1834" s="99">
        <f>SUMIFS(通讯通路门店!$W:$W,通讯通路门店!$S:$S,$G1834)</f>
        <v>0</v>
      </c>
      <c r="AV1834" s="99">
        <f>SUMIFS(通讯通路门店!$Z:$Z,通讯通路门店!$S:$S,$G1834)</f>
        <v>0</v>
      </c>
      <c r="AW1834" s="99">
        <f>SUMIFS(通讯通路门店!$AB:$AB,通讯通路门店!$S:$S,$G1834)</f>
        <v>0</v>
      </c>
      <c r="AX1834" s="99">
        <f>SUMIFS(通讯通路门店!$X:$X,通讯通路门店!$S:$S,$G1834)</f>
        <v>0</v>
      </c>
      <c r="AY1834" s="99">
        <f>SUMIFS(通讯通路门店!$Y:$Y,通讯通路门店!$S:$S,$G1834)</f>
        <v>0</v>
      </c>
      <c r="AZ1834" s="99">
        <f>SUMIFS(通讯通路门店!$AA:$AA,通讯通路门店!$S:$S,$G1834)</f>
        <v>0</v>
      </c>
      <c r="BA1834" s="99">
        <f t="shared" si="143"/>
        <v>0</v>
      </c>
      <c r="BB1834" s="99">
        <f t="shared" si="144"/>
        <v>0</v>
      </c>
      <c r="BC1834" s="99">
        <f>SUMIFS(通讯通路门店!$W:$W,通讯通路门店!$S:$S,$G1834,通讯通路门店!$J:$J,"荣耀体验店")+SUMIFS(通讯通路门店!$W:$W,通讯通路门店!$S:$S,$G1834,通讯通路门店!$J:$J,"荣耀授权专卖店")</f>
        <v>0</v>
      </c>
      <c r="BD1834" s="99">
        <f>SUMIFS(通讯通路门店!$Z:$Z,通讯通路门店!$S:$S,$G1834,通讯通路门店!$J:$J,"VIVO体验店")</f>
        <v>0</v>
      </c>
      <c r="BE1834" s="99">
        <f>SUMIFS(通讯通路门店!$AB:$AB,通讯通路门店!$S:$S,$G1834,通讯通路门店!$J:$J,"OPPO体验店")</f>
        <v>0</v>
      </c>
      <c r="BF1834" s="99">
        <f>SUMIFS(通讯通路门店!$X:$X,通讯通路门店!$S:$S,$G1834,通讯通路门店!$J:$J,"华为授权体验店")+SUMIFS(通讯通路门店!$AA:$AA,通讯通路门店!$S:$S,$G1834,通讯通路门店!$J:$J,"华为堡垒店")</f>
        <v>0</v>
      </c>
      <c r="BG1834" s="99">
        <f>SUMIFS(通讯通路门店!$Y:$Y,通讯通路门店!$S:$S,$G1834,通讯通路门店!$J:$J,"小米体验店")</f>
        <v>0</v>
      </c>
      <c r="BH1834" s="99">
        <f>SUMIFS(通讯通路门店!$AA:$AA,通讯通路门店!$S:$S,$G1834,通讯通路门店!$J:$J,"苹果体验店")</f>
        <v>0</v>
      </c>
      <c r="BI1834" s="99">
        <f>SUMIFS(通讯通路门店!$K:$K,通讯通路门店!$S:$S,$G1834,通讯通路门店!$J:$J,"其他品牌专卖店")</f>
        <v>0</v>
      </c>
      <c r="BJ1834" s="99">
        <f>SUMIFS(通讯通路门店!$AC:$AC,通讯通路门店!$S:$S,$G1834)</f>
        <v>0</v>
      </c>
      <c r="BK1834" s="99">
        <f>SUMIFS(通讯通路门店!$AD:$AD,通讯通路门店!$S:$S,$G1834)</f>
        <v>0</v>
      </c>
      <c r="BL1834" s="99">
        <f>SUMIFS(通讯通路门店!$AE:$AE,通讯通路门店!$S:$S,$G1834)</f>
        <v>0</v>
      </c>
      <c r="BM1834" s="99">
        <f>SUMIFS(通讯通路门店!$AF:$AF,通讯通路门店!$S:$S,$G1834)</f>
        <v>0</v>
      </c>
      <c r="BN1834" s="99">
        <f>SUMIFS(通讯通路门店!$AG:$AG,通讯通路门店!$S:$S,$G1834)</f>
        <v>0</v>
      </c>
      <c r="BO1834" s="99">
        <f>SUMIFS(通讯通路门店!$AH:$AH,通讯通路门店!$S:$S,$G1834)</f>
        <v>0</v>
      </c>
      <c r="BP1834" s="99">
        <f>SUMIFS(通讯通路门店!$AI:$AI,通讯通路门店!$S:$S,$G1834)</f>
        <v>0</v>
      </c>
      <c r="BQ1834" s="83"/>
    </row>
    <row r="1835" spans="1:69">
      <c r="A1835" s="99" t="str">
        <f>IFERROR(_xlfn.XLOOKUP($G1835,通讯通路门店!$S$4:$S$993931,通讯通路门店!$A$4:$A$993931,0,0),"")</f>
        <v>海南省</v>
      </c>
      <c r="B1835" s="99" t="str">
        <f>IFERROR(_xlfn.XLOOKUP($G1835,通讯通路门店!$S$4:$S$993931,通讯通路门店!$B$4:$B$993931,0,0),"")</f>
        <v>东方市</v>
      </c>
      <c r="C1835" s="99" t="str">
        <f>IFERROR(_xlfn.XLOOKUP($G1835,通讯通路门店!$S$4:$S$993931,通讯通路门店!$C$4:$C$993931,0,0),"")</f>
        <v>东方市</v>
      </c>
      <c r="D1835" s="99" t="str">
        <f>IFERROR(_xlfn.XLOOKUP($G1835,通讯通路门店!$S$4:$S$993931,通讯通路门店!$D$4:$D$993931,0,0),"")</f>
        <v>八所镇</v>
      </c>
      <c r="E1835" s="83"/>
      <c r="F1835" s="83"/>
      <c r="G1835" s="101"/>
      <c r="H1835" s="102">
        <f>IFERROR(_xlfn.XLOOKUP($G1835,通讯通路门店!$S$4:$S$993931,通讯通路门店!$R$4:$R$993931,0,0),"")</f>
        <v>0</v>
      </c>
      <c r="I1835" s="83"/>
      <c r="J1835" s="83"/>
      <c r="K1835" s="83"/>
      <c r="L1835" s="83"/>
      <c r="M1835" s="83"/>
      <c r="N1835" s="83"/>
      <c r="O1835" s="83"/>
      <c r="P1835" s="83"/>
      <c r="Q1835" s="83"/>
      <c r="R1835" s="83"/>
      <c r="S1835" s="83"/>
      <c r="T1835" s="83"/>
      <c r="U1835" s="99">
        <f>COUNTIF(通讯通路门店!$S:$S,$G1835)</f>
        <v>0</v>
      </c>
      <c r="V1835" s="99">
        <f>COUNTIFS(通讯通路门店!$S:$S,$G1835,通讯通路门店!$J:$J,"综合卖场")</f>
        <v>0</v>
      </c>
      <c r="W1835" s="99">
        <f>SUMIFS(通讯通路门店!$AJ:$AJ,通讯通路门店!$S:$S,通讯客户沙盘!$G1835)</f>
        <v>0</v>
      </c>
      <c r="X1835" s="99">
        <f t="shared" si="140"/>
        <v>0</v>
      </c>
      <c r="Y1835" s="99">
        <f>COUNTIFS(通讯通路门店!$S:$S,$G1835,通讯通路门店!$J:$J,"荣耀体验店")+COUNTIFS(通讯通路门店!$S:$S,$G1835,通讯通路门店!$J:$J,"荣耀授权专卖店")</f>
        <v>0</v>
      </c>
      <c r="Z1835" s="99">
        <f>COUNTIFS(通讯通路门店!$S:$S,$G1835,通讯通路门店!$J:$J,"VIVO体验店")</f>
        <v>0</v>
      </c>
      <c r="AA1835" s="99">
        <f>COUNTIFS(通讯通路门店!$S:$S,$G1835,通讯通路门店!$J:$J,"OPPO体验店")</f>
        <v>0</v>
      </c>
      <c r="AB1835" s="99">
        <f>COUNTIFS(通讯通路门店!$S:$S,$G1835,通讯通路门店!$J:$J,"华为授权体验店")+COUNTIFS(通讯通路门店!$S:$S,$G1835,通讯通路门店!$J:$J,"华为堡垒店")</f>
        <v>0</v>
      </c>
      <c r="AC1835" s="99">
        <f>COUNTIFS(通讯通路门店!$S:$S,$G1835,通讯通路门店!$J:$J,"小米体验店")</f>
        <v>0</v>
      </c>
      <c r="AD1835" s="99">
        <f>COUNTIFS(通讯通路门店!$S:$S,$G1835,通讯通路门店!$J:$J,"苹果体验店")</f>
        <v>0</v>
      </c>
      <c r="AE1835" s="99">
        <f>COUNTIFS(通讯通路门店!$S:$S,$G1835,通讯通路门店!$J:$J,"其他品牌专卖店")</f>
        <v>0</v>
      </c>
      <c r="AF1835" s="99">
        <f>SUMIFS(通讯通路门店!$BI:$BI,通讯通路门店!$S:$S,$G1835)</f>
        <v>0</v>
      </c>
      <c r="AG1835" s="99">
        <f>SUMIFS(通讯通路门店!$BH:$BH,通讯通路门店!$S:$S,$G1835)</f>
        <v>0</v>
      </c>
      <c r="AH1835" s="99">
        <f t="shared" si="141"/>
        <v>0</v>
      </c>
      <c r="AI1835" s="99">
        <f>SUMIFS(通讯通路门店!$BB:$BB,通讯通路门店!$S:$S,$G1835)</f>
        <v>0</v>
      </c>
      <c r="AJ1835" s="99">
        <f>SUMIFS(通讯通路门店!$BE:$BE,通讯通路门店!$S:$S,$G1835)</f>
        <v>0</v>
      </c>
      <c r="AK1835" s="99">
        <f>SUMIFS(通讯通路门店!$BG:$BG,通讯通路门店!$S:$S,$G1835)</f>
        <v>0</v>
      </c>
      <c r="AL1835" s="99">
        <f>SUMIFS(通讯通路门店!$BC:$BC,通讯通路门店!$S:$S,$G1835)</f>
        <v>0</v>
      </c>
      <c r="AM1835" s="99">
        <f>SUMIFS(通讯通路门店!$BD:$BD,通讯通路门店!$S:$S,$G1835)</f>
        <v>0</v>
      </c>
      <c r="AN1835" s="99">
        <f>SUMIFS(通讯通路门店!$BF:$BF,通讯通路门店!$S:$S,$G1835)</f>
        <v>0</v>
      </c>
      <c r="AO1835" s="99">
        <f t="shared" si="142"/>
        <v>0</v>
      </c>
      <c r="AP1835" s="99">
        <f>SUMIFS(通讯通路门店!$K:$K,通讯通路门店!$S:$S,$G1835)</f>
        <v>0</v>
      </c>
      <c r="AQ1835" s="83"/>
      <c r="AR1835" s="99">
        <f>SUMIFS(通讯通路门店!$T:$T,通讯通路门店!$S:$S,$G1835)</f>
        <v>0</v>
      </c>
      <c r="AS1835" s="99">
        <f>SUMIFS(通讯通路门店!$U:$U,通讯通路门店!$S:$S,$G1835)</f>
        <v>0</v>
      </c>
      <c r="AT1835" s="99">
        <f>SUMIFS(通讯通路门店!$V:$V,通讯通路门店!$S:$S,$G1835)</f>
        <v>0</v>
      </c>
      <c r="AU1835" s="99">
        <f>SUMIFS(通讯通路门店!$W:$W,通讯通路门店!$S:$S,$G1835)</f>
        <v>0</v>
      </c>
      <c r="AV1835" s="99">
        <f>SUMIFS(通讯通路门店!$Z:$Z,通讯通路门店!$S:$S,$G1835)</f>
        <v>0</v>
      </c>
      <c r="AW1835" s="99">
        <f>SUMIFS(通讯通路门店!$AB:$AB,通讯通路门店!$S:$S,$G1835)</f>
        <v>0</v>
      </c>
      <c r="AX1835" s="99">
        <f>SUMIFS(通讯通路门店!$X:$X,通讯通路门店!$S:$S,$G1835)</f>
        <v>0</v>
      </c>
      <c r="AY1835" s="99">
        <f>SUMIFS(通讯通路门店!$Y:$Y,通讯通路门店!$S:$S,$G1835)</f>
        <v>0</v>
      </c>
      <c r="AZ1835" s="99">
        <f>SUMIFS(通讯通路门店!$AA:$AA,通讯通路门店!$S:$S,$G1835)</f>
        <v>0</v>
      </c>
      <c r="BA1835" s="99">
        <f t="shared" si="143"/>
        <v>0</v>
      </c>
      <c r="BB1835" s="99">
        <f t="shared" si="144"/>
        <v>0</v>
      </c>
      <c r="BC1835" s="99">
        <f>SUMIFS(通讯通路门店!$W:$W,通讯通路门店!$S:$S,$G1835,通讯通路门店!$J:$J,"荣耀体验店")+SUMIFS(通讯通路门店!$W:$W,通讯通路门店!$S:$S,$G1835,通讯通路门店!$J:$J,"荣耀授权专卖店")</f>
        <v>0</v>
      </c>
      <c r="BD1835" s="99">
        <f>SUMIFS(通讯通路门店!$Z:$Z,通讯通路门店!$S:$S,$G1835,通讯通路门店!$J:$J,"VIVO体验店")</f>
        <v>0</v>
      </c>
      <c r="BE1835" s="99">
        <f>SUMIFS(通讯通路门店!$AB:$AB,通讯通路门店!$S:$S,$G1835,通讯通路门店!$J:$J,"OPPO体验店")</f>
        <v>0</v>
      </c>
      <c r="BF1835" s="99">
        <f>SUMIFS(通讯通路门店!$X:$X,通讯通路门店!$S:$S,$G1835,通讯通路门店!$J:$J,"华为授权体验店")+SUMIFS(通讯通路门店!$AA:$AA,通讯通路门店!$S:$S,$G1835,通讯通路门店!$J:$J,"华为堡垒店")</f>
        <v>0</v>
      </c>
      <c r="BG1835" s="99">
        <f>SUMIFS(通讯通路门店!$Y:$Y,通讯通路门店!$S:$S,$G1835,通讯通路门店!$J:$J,"小米体验店")</f>
        <v>0</v>
      </c>
      <c r="BH1835" s="99">
        <f>SUMIFS(通讯通路门店!$AA:$AA,通讯通路门店!$S:$S,$G1835,通讯通路门店!$J:$J,"苹果体验店")</f>
        <v>0</v>
      </c>
      <c r="BI1835" s="99">
        <f>SUMIFS(通讯通路门店!$K:$K,通讯通路门店!$S:$S,$G1835,通讯通路门店!$J:$J,"其他品牌专卖店")</f>
        <v>0</v>
      </c>
      <c r="BJ1835" s="99">
        <f>SUMIFS(通讯通路门店!$AC:$AC,通讯通路门店!$S:$S,$G1835)</f>
        <v>0</v>
      </c>
      <c r="BK1835" s="99">
        <f>SUMIFS(通讯通路门店!$AD:$AD,通讯通路门店!$S:$S,$G1835)</f>
        <v>0</v>
      </c>
      <c r="BL1835" s="99">
        <f>SUMIFS(通讯通路门店!$AE:$AE,通讯通路门店!$S:$S,$G1835)</f>
        <v>0</v>
      </c>
      <c r="BM1835" s="99">
        <f>SUMIFS(通讯通路门店!$AF:$AF,通讯通路门店!$S:$S,$G1835)</f>
        <v>0</v>
      </c>
      <c r="BN1835" s="99">
        <f>SUMIFS(通讯通路门店!$AG:$AG,通讯通路门店!$S:$S,$G1835)</f>
        <v>0</v>
      </c>
      <c r="BO1835" s="99">
        <f>SUMIFS(通讯通路门店!$AH:$AH,通讯通路门店!$S:$S,$G1835)</f>
        <v>0</v>
      </c>
      <c r="BP1835" s="99">
        <f>SUMIFS(通讯通路门店!$AI:$AI,通讯通路门店!$S:$S,$G1835)</f>
        <v>0</v>
      </c>
      <c r="BQ1835" s="83"/>
    </row>
    <row r="1836" spans="1:69">
      <c r="A1836" s="99" t="str">
        <f>IFERROR(_xlfn.XLOOKUP($G1836,通讯通路门店!$S$4:$S$993931,通讯通路门店!$A$4:$A$993931,0,0),"")</f>
        <v>海南省</v>
      </c>
      <c r="B1836" s="99" t="str">
        <f>IFERROR(_xlfn.XLOOKUP($G1836,通讯通路门店!$S$4:$S$993931,通讯通路门店!$B$4:$B$993931,0,0),"")</f>
        <v>东方市</v>
      </c>
      <c r="C1836" s="99" t="str">
        <f>IFERROR(_xlfn.XLOOKUP($G1836,通讯通路门店!$S$4:$S$993931,通讯通路门店!$C$4:$C$993931,0,0),"")</f>
        <v>东方市</v>
      </c>
      <c r="D1836" s="99" t="str">
        <f>IFERROR(_xlfn.XLOOKUP($G1836,通讯通路门店!$S$4:$S$993931,通讯通路门店!$D$4:$D$993931,0,0),"")</f>
        <v>八所镇</v>
      </c>
      <c r="E1836" s="83"/>
      <c r="F1836" s="83"/>
      <c r="G1836" s="101"/>
      <c r="H1836" s="102">
        <f>IFERROR(_xlfn.XLOOKUP($G1836,通讯通路门店!$S$4:$S$993931,通讯通路门店!$R$4:$R$993931,0,0),"")</f>
        <v>0</v>
      </c>
      <c r="I1836" s="83"/>
      <c r="J1836" s="83"/>
      <c r="K1836" s="83"/>
      <c r="L1836" s="83"/>
      <c r="M1836" s="83"/>
      <c r="N1836" s="83"/>
      <c r="O1836" s="83"/>
      <c r="P1836" s="83"/>
      <c r="Q1836" s="83"/>
      <c r="R1836" s="83"/>
      <c r="S1836" s="83"/>
      <c r="T1836" s="83"/>
      <c r="U1836" s="99">
        <f>COUNTIF(通讯通路门店!$S:$S,$G1836)</f>
        <v>0</v>
      </c>
      <c r="V1836" s="99">
        <f>COUNTIFS(通讯通路门店!$S:$S,$G1836,通讯通路门店!$J:$J,"综合卖场")</f>
        <v>0</v>
      </c>
      <c r="W1836" s="99">
        <f>SUMIFS(通讯通路门店!$AJ:$AJ,通讯通路门店!$S:$S,通讯客户沙盘!$G1836)</f>
        <v>0</v>
      </c>
      <c r="X1836" s="99">
        <f t="shared" si="140"/>
        <v>0</v>
      </c>
      <c r="Y1836" s="99">
        <f>COUNTIFS(通讯通路门店!$S:$S,$G1836,通讯通路门店!$J:$J,"荣耀体验店")+COUNTIFS(通讯通路门店!$S:$S,$G1836,通讯通路门店!$J:$J,"荣耀授权专卖店")</f>
        <v>0</v>
      </c>
      <c r="Z1836" s="99">
        <f>COUNTIFS(通讯通路门店!$S:$S,$G1836,通讯通路门店!$J:$J,"VIVO体验店")</f>
        <v>0</v>
      </c>
      <c r="AA1836" s="99">
        <f>COUNTIFS(通讯通路门店!$S:$S,$G1836,通讯通路门店!$J:$J,"OPPO体验店")</f>
        <v>0</v>
      </c>
      <c r="AB1836" s="99">
        <f>COUNTIFS(通讯通路门店!$S:$S,$G1836,通讯通路门店!$J:$J,"华为授权体验店")+COUNTIFS(通讯通路门店!$S:$S,$G1836,通讯通路门店!$J:$J,"华为堡垒店")</f>
        <v>0</v>
      </c>
      <c r="AC1836" s="99">
        <f>COUNTIFS(通讯通路门店!$S:$S,$G1836,通讯通路门店!$J:$J,"小米体验店")</f>
        <v>0</v>
      </c>
      <c r="AD1836" s="99">
        <f>COUNTIFS(通讯通路门店!$S:$S,$G1836,通讯通路门店!$J:$J,"苹果体验店")</f>
        <v>0</v>
      </c>
      <c r="AE1836" s="99">
        <f>COUNTIFS(通讯通路门店!$S:$S,$G1836,通讯通路门店!$J:$J,"其他品牌专卖店")</f>
        <v>0</v>
      </c>
      <c r="AF1836" s="99">
        <f>SUMIFS(通讯通路门店!$BI:$BI,通讯通路门店!$S:$S,$G1836)</f>
        <v>0</v>
      </c>
      <c r="AG1836" s="99">
        <f>SUMIFS(通讯通路门店!$BH:$BH,通讯通路门店!$S:$S,$G1836)</f>
        <v>0</v>
      </c>
      <c r="AH1836" s="99">
        <f t="shared" si="141"/>
        <v>0</v>
      </c>
      <c r="AI1836" s="99">
        <f>SUMIFS(通讯通路门店!$BB:$BB,通讯通路门店!$S:$S,$G1836)</f>
        <v>0</v>
      </c>
      <c r="AJ1836" s="99">
        <f>SUMIFS(通讯通路门店!$BE:$BE,通讯通路门店!$S:$S,$G1836)</f>
        <v>0</v>
      </c>
      <c r="AK1836" s="99">
        <f>SUMIFS(通讯通路门店!$BG:$BG,通讯通路门店!$S:$S,$G1836)</f>
        <v>0</v>
      </c>
      <c r="AL1836" s="99">
        <f>SUMIFS(通讯通路门店!$BC:$BC,通讯通路门店!$S:$S,$G1836)</f>
        <v>0</v>
      </c>
      <c r="AM1836" s="99">
        <f>SUMIFS(通讯通路门店!$BD:$BD,通讯通路门店!$S:$S,$G1836)</f>
        <v>0</v>
      </c>
      <c r="AN1836" s="99">
        <f>SUMIFS(通讯通路门店!$BF:$BF,通讯通路门店!$S:$S,$G1836)</f>
        <v>0</v>
      </c>
      <c r="AO1836" s="99">
        <f t="shared" si="142"/>
        <v>0</v>
      </c>
      <c r="AP1836" s="99">
        <f>SUMIFS(通讯通路门店!$K:$K,通讯通路门店!$S:$S,$G1836)</f>
        <v>0</v>
      </c>
      <c r="AQ1836" s="83"/>
      <c r="AR1836" s="99">
        <f>SUMIFS(通讯通路门店!$T:$T,通讯通路门店!$S:$S,$G1836)</f>
        <v>0</v>
      </c>
      <c r="AS1836" s="99">
        <f>SUMIFS(通讯通路门店!$U:$U,通讯通路门店!$S:$S,$G1836)</f>
        <v>0</v>
      </c>
      <c r="AT1836" s="99">
        <f>SUMIFS(通讯通路门店!$V:$V,通讯通路门店!$S:$S,$G1836)</f>
        <v>0</v>
      </c>
      <c r="AU1836" s="99">
        <f>SUMIFS(通讯通路门店!$W:$W,通讯通路门店!$S:$S,$G1836)</f>
        <v>0</v>
      </c>
      <c r="AV1836" s="99">
        <f>SUMIFS(通讯通路门店!$Z:$Z,通讯通路门店!$S:$S,$G1836)</f>
        <v>0</v>
      </c>
      <c r="AW1836" s="99">
        <f>SUMIFS(通讯通路门店!$AB:$AB,通讯通路门店!$S:$S,$G1836)</f>
        <v>0</v>
      </c>
      <c r="AX1836" s="99">
        <f>SUMIFS(通讯通路门店!$X:$X,通讯通路门店!$S:$S,$G1836)</f>
        <v>0</v>
      </c>
      <c r="AY1836" s="99">
        <f>SUMIFS(通讯通路门店!$Y:$Y,通讯通路门店!$S:$S,$G1836)</f>
        <v>0</v>
      </c>
      <c r="AZ1836" s="99">
        <f>SUMIFS(通讯通路门店!$AA:$AA,通讯通路门店!$S:$S,$G1836)</f>
        <v>0</v>
      </c>
      <c r="BA1836" s="99">
        <f t="shared" si="143"/>
        <v>0</v>
      </c>
      <c r="BB1836" s="99">
        <f t="shared" si="144"/>
        <v>0</v>
      </c>
      <c r="BC1836" s="99">
        <f>SUMIFS(通讯通路门店!$W:$W,通讯通路门店!$S:$S,$G1836,通讯通路门店!$J:$J,"荣耀体验店")+SUMIFS(通讯通路门店!$W:$W,通讯通路门店!$S:$S,$G1836,通讯通路门店!$J:$J,"荣耀授权专卖店")</f>
        <v>0</v>
      </c>
      <c r="BD1836" s="99">
        <f>SUMIFS(通讯通路门店!$Z:$Z,通讯通路门店!$S:$S,$G1836,通讯通路门店!$J:$J,"VIVO体验店")</f>
        <v>0</v>
      </c>
      <c r="BE1836" s="99">
        <f>SUMIFS(通讯通路门店!$AB:$AB,通讯通路门店!$S:$S,$G1836,通讯通路门店!$J:$J,"OPPO体验店")</f>
        <v>0</v>
      </c>
      <c r="BF1836" s="99">
        <f>SUMIFS(通讯通路门店!$X:$X,通讯通路门店!$S:$S,$G1836,通讯通路门店!$J:$J,"华为授权体验店")+SUMIFS(通讯通路门店!$AA:$AA,通讯通路门店!$S:$S,$G1836,通讯通路门店!$J:$J,"华为堡垒店")</f>
        <v>0</v>
      </c>
      <c r="BG1836" s="99">
        <f>SUMIFS(通讯通路门店!$Y:$Y,通讯通路门店!$S:$S,$G1836,通讯通路门店!$J:$J,"小米体验店")</f>
        <v>0</v>
      </c>
      <c r="BH1836" s="99">
        <f>SUMIFS(通讯通路门店!$AA:$AA,通讯通路门店!$S:$S,$G1836,通讯通路门店!$J:$J,"苹果体验店")</f>
        <v>0</v>
      </c>
      <c r="BI1836" s="99">
        <f>SUMIFS(通讯通路门店!$K:$K,通讯通路门店!$S:$S,$G1836,通讯通路门店!$J:$J,"其他品牌专卖店")</f>
        <v>0</v>
      </c>
      <c r="BJ1836" s="99">
        <f>SUMIFS(通讯通路门店!$AC:$AC,通讯通路门店!$S:$S,$G1836)</f>
        <v>0</v>
      </c>
      <c r="BK1836" s="99">
        <f>SUMIFS(通讯通路门店!$AD:$AD,通讯通路门店!$S:$S,$G1836)</f>
        <v>0</v>
      </c>
      <c r="BL1836" s="99">
        <f>SUMIFS(通讯通路门店!$AE:$AE,通讯通路门店!$S:$S,$G1836)</f>
        <v>0</v>
      </c>
      <c r="BM1836" s="99">
        <f>SUMIFS(通讯通路门店!$AF:$AF,通讯通路门店!$S:$S,$G1836)</f>
        <v>0</v>
      </c>
      <c r="BN1836" s="99">
        <f>SUMIFS(通讯通路门店!$AG:$AG,通讯通路门店!$S:$S,$G1836)</f>
        <v>0</v>
      </c>
      <c r="BO1836" s="99">
        <f>SUMIFS(通讯通路门店!$AH:$AH,通讯通路门店!$S:$S,$G1836)</f>
        <v>0</v>
      </c>
      <c r="BP1836" s="99">
        <f>SUMIFS(通讯通路门店!$AI:$AI,通讯通路门店!$S:$S,$G1836)</f>
        <v>0</v>
      </c>
      <c r="BQ1836" s="83"/>
    </row>
    <row r="1837" spans="1:69">
      <c r="A1837" s="99" t="str">
        <f>IFERROR(_xlfn.XLOOKUP($G1837,通讯通路门店!$S$4:$S$993931,通讯通路门店!$A$4:$A$993931,0,0),"")</f>
        <v>海南省</v>
      </c>
      <c r="B1837" s="99" t="str">
        <f>IFERROR(_xlfn.XLOOKUP($G1837,通讯通路门店!$S$4:$S$993931,通讯通路门店!$B$4:$B$993931,0,0),"")</f>
        <v>东方市</v>
      </c>
      <c r="C1837" s="99" t="str">
        <f>IFERROR(_xlfn.XLOOKUP($G1837,通讯通路门店!$S$4:$S$993931,通讯通路门店!$C$4:$C$993931,0,0),"")</f>
        <v>东方市</v>
      </c>
      <c r="D1837" s="99" t="str">
        <f>IFERROR(_xlfn.XLOOKUP($G1837,通讯通路门店!$S$4:$S$993931,通讯通路门店!$D$4:$D$993931,0,0),"")</f>
        <v>八所镇</v>
      </c>
      <c r="E1837" s="83"/>
      <c r="F1837" s="83"/>
      <c r="G1837" s="101"/>
      <c r="H1837" s="102">
        <f>IFERROR(_xlfn.XLOOKUP($G1837,通讯通路门店!$S$4:$S$993931,通讯通路门店!$R$4:$R$993931,0,0),"")</f>
        <v>0</v>
      </c>
      <c r="I1837" s="83"/>
      <c r="J1837" s="83"/>
      <c r="K1837" s="83"/>
      <c r="L1837" s="83"/>
      <c r="M1837" s="83"/>
      <c r="N1837" s="83"/>
      <c r="O1837" s="83"/>
      <c r="P1837" s="83"/>
      <c r="Q1837" s="83"/>
      <c r="R1837" s="83"/>
      <c r="S1837" s="83"/>
      <c r="T1837" s="83"/>
      <c r="U1837" s="99">
        <f>COUNTIF(通讯通路门店!$S:$S,$G1837)</f>
        <v>0</v>
      </c>
      <c r="V1837" s="99">
        <f>COUNTIFS(通讯通路门店!$S:$S,$G1837,通讯通路门店!$J:$J,"综合卖场")</f>
        <v>0</v>
      </c>
      <c r="W1837" s="99">
        <f>SUMIFS(通讯通路门店!$AJ:$AJ,通讯通路门店!$S:$S,通讯客户沙盘!$G1837)</f>
        <v>0</v>
      </c>
      <c r="X1837" s="99">
        <f t="shared" si="140"/>
        <v>0</v>
      </c>
      <c r="Y1837" s="99">
        <f>COUNTIFS(通讯通路门店!$S:$S,$G1837,通讯通路门店!$J:$J,"荣耀体验店")+COUNTIFS(通讯通路门店!$S:$S,$G1837,通讯通路门店!$J:$J,"荣耀授权专卖店")</f>
        <v>0</v>
      </c>
      <c r="Z1837" s="99">
        <f>COUNTIFS(通讯通路门店!$S:$S,$G1837,通讯通路门店!$J:$J,"VIVO体验店")</f>
        <v>0</v>
      </c>
      <c r="AA1837" s="99">
        <f>COUNTIFS(通讯通路门店!$S:$S,$G1837,通讯通路门店!$J:$J,"OPPO体验店")</f>
        <v>0</v>
      </c>
      <c r="AB1837" s="99">
        <f>COUNTIFS(通讯通路门店!$S:$S,$G1837,通讯通路门店!$J:$J,"华为授权体验店")+COUNTIFS(通讯通路门店!$S:$S,$G1837,通讯通路门店!$J:$J,"华为堡垒店")</f>
        <v>0</v>
      </c>
      <c r="AC1837" s="99">
        <f>COUNTIFS(通讯通路门店!$S:$S,$G1837,通讯通路门店!$J:$J,"小米体验店")</f>
        <v>0</v>
      </c>
      <c r="AD1837" s="99">
        <f>COUNTIFS(通讯通路门店!$S:$S,$G1837,通讯通路门店!$J:$J,"苹果体验店")</f>
        <v>0</v>
      </c>
      <c r="AE1837" s="99">
        <f>COUNTIFS(通讯通路门店!$S:$S,$G1837,通讯通路门店!$J:$J,"其他品牌专卖店")</f>
        <v>0</v>
      </c>
      <c r="AF1837" s="99">
        <f>SUMIFS(通讯通路门店!$BI:$BI,通讯通路门店!$S:$S,$G1837)</f>
        <v>0</v>
      </c>
      <c r="AG1837" s="99">
        <f>SUMIFS(通讯通路门店!$BH:$BH,通讯通路门店!$S:$S,$G1837)</f>
        <v>0</v>
      </c>
      <c r="AH1837" s="99">
        <f t="shared" si="141"/>
        <v>0</v>
      </c>
      <c r="AI1837" s="99">
        <f>SUMIFS(通讯通路门店!$BB:$BB,通讯通路门店!$S:$S,$G1837)</f>
        <v>0</v>
      </c>
      <c r="AJ1837" s="99">
        <f>SUMIFS(通讯通路门店!$BE:$BE,通讯通路门店!$S:$S,$G1837)</f>
        <v>0</v>
      </c>
      <c r="AK1837" s="99">
        <f>SUMIFS(通讯通路门店!$BG:$BG,通讯通路门店!$S:$S,$G1837)</f>
        <v>0</v>
      </c>
      <c r="AL1837" s="99">
        <f>SUMIFS(通讯通路门店!$BC:$BC,通讯通路门店!$S:$S,$G1837)</f>
        <v>0</v>
      </c>
      <c r="AM1837" s="99">
        <f>SUMIFS(通讯通路门店!$BD:$BD,通讯通路门店!$S:$S,$G1837)</f>
        <v>0</v>
      </c>
      <c r="AN1837" s="99">
        <f>SUMIFS(通讯通路门店!$BF:$BF,通讯通路门店!$S:$S,$G1837)</f>
        <v>0</v>
      </c>
      <c r="AO1837" s="99">
        <f t="shared" si="142"/>
        <v>0</v>
      </c>
      <c r="AP1837" s="99">
        <f>SUMIFS(通讯通路门店!$K:$K,通讯通路门店!$S:$S,$G1837)</f>
        <v>0</v>
      </c>
      <c r="AQ1837" s="83"/>
      <c r="AR1837" s="99">
        <f>SUMIFS(通讯通路门店!$T:$T,通讯通路门店!$S:$S,$G1837)</f>
        <v>0</v>
      </c>
      <c r="AS1837" s="99">
        <f>SUMIFS(通讯通路门店!$U:$U,通讯通路门店!$S:$S,$G1837)</f>
        <v>0</v>
      </c>
      <c r="AT1837" s="99">
        <f>SUMIFS(通讯通路门店!$V:$V,通讯通路门店!$S:$S,$G1837)</f>
        <v>0</v>
      </c>
      <c r="AU1837" s="99">
        <f>SUMIFS(通讯通路门店!$W:$W,通讯通路门店!$S:$S,$G1837)</f>
        <v>0</v>
      </c>
      <c r="AV1837" s="99">
        <f>SUMIFS(通讯通路门店!$Z:$Z,通讯通路门店!$S:$S,$G1837)</f>
        <v>0</v>
      </c>
      <c r="AW1837" s="99">
        <f>SUMIFS(通讯通路门店!$AB:$AB,通讯通路门店!$S:$S,$G1837)</f>
        <v>0</v>
      </c>
      <c r="AX1837" s="99">
        <f>SUMIFS(通讯通路门店!$X:$X,通讯通路门店!$S:$S,$G1837)</f>
        <v>0</v>
      </c>
      <c r="AY1837" s="99">
        <f>SUMIFS(通讯通路门店!$Y:$Y,通讯通路门店!$S:$S,$G1837)</f>
        <v>0</v>
      </c>
      <c r="AZ1837" s="99">
        <f>SUMIFS(通讯通路门店!$AA:$AA,通讯通路门店!$S:$S,$G1837)</f>
        <v>0</v>
      </c>
      <c r="BA1837" s="99">
        <f t="shared" si="143"/>
        <v>0</v>
      </c>
      <c r="BB1837" s="99">
        <f t="shared" si="144"/>
        <v>0</v>
      </c>
      <c r="BC1837" s="99">
        <f>SUMIFS(通讯通路门店!$W:$W,通讯通路门店!$S:$S,$G1837,通讯通路门店!$J:$J,"荣耀体验店")+SUMIFS(通讯通路门店!$W:$W,通讯通路门店!$S:$S,$G1837,通讯通路门店!$J:$J,"荣耀授权专卖店")</f>
        <v>0</v>
      </c>
      <c r="BD1837" s="99">
        <f>SUMIFS(通讯通路门店!$Z:$Z,通讯通路门店!$S:$S,$G1837,通讯通路门店!$J:$J,"VIVO体验店")</f>
        <v>0</v>
      </c>
      <c r="BE1837" s="99">
        <f>SUMIFS(通讯通路门店!$AB:$AB,通讯通路门店!$S:$S,$G1837,通讯通路门店!$J:$J,"OPPO体验店")</f>
        <v>0</v>
      </c>
      <c r="BF1837" s="99">
        <f>SUMIFS(通讯通路门店!$X:$X,通讯通路门店!$S:$S,$G1837,通讯通路门店!$J:$J,"华为授权体验店")+SUMIFS(通讯通路门店!$AA:$AA,通讯通路门店!$S:$S,$G1837,通讯通路门店!$J:$J,"华为堡垒店")</f>
        <v>0</v>
      </c>
      <c r="BG1837" s="99">
        <f>SUMIFS(通讯通路门店!$Y:$Y,通讯通路门店!$S:$S,$G1837,通讯通路门店!$J:$J,"小米体验店")</f>
        <v>0</v>
      </c>
      <c r="BH1837" s="99">
        <f>SUMIFS(通讯通路门店!$AA:$AA,通讯通路门店!$S:$S,$G1837,通讯通路门店!$J:$J,"苹果体验店")</f>
        <v>0</v>
      </c>
      <c r="BI1837" s="99">
        <f>SUMIFS(通讯通路门店!$K:$K,通讯通路门店!$S:$S,$G1837,通讯通路门店!$J:$J,"其他品牌专卖店")</f>
        <v>0</v>
      </c>
      <c r="BJ1837" s="99">
        <f>SUMIFS(通讯通路门店!$AC:$AC,通讯通路门店!$S:$S,$G1837)</f>
        <v>0</v>
      </c>
      <c r="BK1837" s="99">
        <f>SUMIFS(通讯通路门店!$AD:$AD,通讯通路门店!$S:$S,$G1837)</f>
        <v>0</v>
      </c>
      <c r="BL1837" s="99">
        <f>SUMIFS(通讯通路门店!$AE:$AE,通讯通路门店!$S:$S,$G1837)</f>
        <v>0</v>
      </c>
      <c r="BM1837" s="99">
        <f>SUMIFS(通讯通路门店!$AF:$AF,通讯通路门店!$S:$S,$G1837)</f>
        <v>0</v>
      </c>
      <c r="BN1837" s="99">
        <f>SUMIFS(通讯通路门店!$AG:$AG,通讯通路门店!$S:$S,$G1837)</f>
        <v>0</v>
      </c>
      <c r="BO1837" s="99">
        <f>SUMIFS(通讯通路门店!$AH:$AH,通讯通路门店!$S:$S,$G1837)</f>
        <v>0</v>
      </c>
      <c r="BP1837" s="99">
        <f>SUMIFS(通讯通路门店!$AI:$AI,通讯通路门店!$S:$S,$G1837)</f>
        <v>0</v>
      </c>
      <c r="BQ1837" s="83"/>
    </row>
    <row r="1838" spans="1:69">
      <c r="A1838" s="99" t="str">
        <f>IFERROR(_xlfn.XLOOKUP($G1838,通讯通路门店!$S$4:$S$993931,通讯通路门店!$A$4:$A$993931,0,0),"")</f>
        <v>海南省</v>
      </c>
      <c r="B1838" s="99" t="str">
        <f>IFERROR(_xlfn.XLOOKUP($G1838,通讯通路门店!$S$4:$S$993931,通讯通路门店!$B$4:$B$993931,0,0),"")</f>
        <v>东方市</v>
      </c>
      <c r="C1838" s="99" t="str">
        <f>IFERROR(_xlfn.XLOOKUP($G1838,通讯通路门店!$S$4:$S$993931,通讯通路门店!$C$4:$C$993931,0,0),"")</f>
        <v>东方市</v>
      </c>
      <c r="D1838" s="99" t="str">
        <f>IFERROR(_xlfn.XLOOKUP($G1838,通讯通路门店!$S$4:$S$993931,通讯通路门店!$D$4:$D$993931,0,0),"")</f>
        <v>八所镇</v>
      </c>
      <c r="E1838" s="83"/>
      <c r="F1838" s="83"/>
      <c r="G1838" s="101"/>
      <c r="H1838" s="102">
        <f>IFERROR(_xlfn.XLOOKUP($G1838,通讯通路门店!$S$4:$S$993931,通讯通路门店!$R$4:$R$993931,0,0),"")</f>
        <v>0</v>
      </c>
      <c r="I1838" s="83"/>
      <c r="J1838" s="83"/>
      <c r="K1838" s="83"/>
      <c r="L1838" s="83"/>
      <c r="M1838" s="83"/>
      <c r="N1838" s="83"/>
      <c r="O1838" s="83"/>
      <c r="P1838" s="83"/>
      <c r="Q1838" s="83"/>
      <c r="R1838" s="83"/>
      <c r="S1838" s="83"/>
      <c r="T1838" s="83"/>
      <c r="U1838" s="99">
        <f>COUNTIF(通讯通路门店!$S:$S,$G1838)</f>
        <v>0</v>
      </c>
      <c r="V1838" s="99">
        <f>COUNTIFS(通讯通路门店!$S:$S,$G1838,通讯通路门店!$J:$J,"综合卖场")</f>
        <v>0</v>
      </c>
      <c r="W1838" s="99">
        <f>SUMIFS(通讯通路门店!$AJ:$AJ,通讯通路门店!$S:$S,通讯客户沙盘!$G1838)</f>
        <v>0</v>
      </c>
      <c r="X1838" s="99">
        <f t="shared" si="140"/>
        <v>0</v>
      </c>
      <c r="Y1838" s="99">
        <f>COUNTIFS(通讯通路门店!$S:$S,$G1838,通讯通路门店!$J:$J,"荣耀体验店")+COUNTIFS(通讯通路门店!$S:$S,$G1838,通讯通路门店!$J:$J,"荣耀授权专卖店")</f>
        <v>0</v>
      </c>
      <c r="Z1838" s="99">
        <f>COUNTIFS(通讯通路门店!$S:$S,$G1838,通讯通路门店!$J:$J,"VIVO体验店")</f>
        <v>0</v>
      </c>
      <c r="AA1838" s="99">
        <f>COUNTIFS(通讯通路门店!$S:$S,$G1838,通讯通路门店!$J:$J,"OPPO体验店")</f>
        <v>0</v>
      </c>
      <c r="AB1838" s="99">
        <f>COUNTIFS(通讯通路门店!$S:$S,$G1838,通讯通路门店!$J:$J,"华为授权体验店")+COUNTIFS(通讯通路门店!$S:$S,$G1838,通讯通路门店!$J:$J,"华为堡垒店")</f>
        <v>0</v>
      </c>
      <c r="AC1838" s="99">
        <f>COUNTIFS(通讯通路门店!$S:$S,$G1838,通讯通路门店!$J:$J,"小米体验店")</f>
        <v>0</v>
      </c>
      <c r="AD1838" s="99">
        <f>COUNTIFS(通讯通路门店!$S:$S,$G1838,通讯通路门店!$J:$J,"苹果体验店")</f>
        <v>0</v>
      </c>
      <c r="AE1838" s="99">
        <f>COUNTIFS(通讯通路门店!$S:$S,$G1838,通讯通路门店!$J:$J,"其他品牌专卖店")</f>
        <v>0</v>
      </c>
      <c r="AF1838" s="99">
        <f>SUMIFS(通讯通路门店!$BI:$BI,通讯通路门店!$S:$S,$G1838)</f>
        <v>0</v>
      </c>
      <c r="AG1838" s="99">
        <f>SUMIFS(通讯通路门店!$BH:$BH,通讯通路门店!$S:$S,$G1838)</f>
        <v>0</v>
      </c>
      <c r="AH1838" s="99">
        <f t="shared" si="141"/>
        <v>0</v>
      </c>
      <c r="AI1838" s="99">
        <f>SUMIFS(通讯通路门店!$BB:$BB,通讯通路门店!$S:$S,$G1838)</f>
        <v>0</v>
      </c>
      <c r="AJ1838" s="99">
        <f>SUMIFS(通讯通路门店!$BE:$BE,通讯通路门店!$S:$S,$G1838)</f>
        <v>0</v>
      </c>
      <c r="AK1838" s="99">
        <f>SUMIFS(通讯通路门店!$BG:$BG,通讯通路门店!$S:$S,$G1838)</f>
        <v>0</v>
      </c>
      <c r="AL1838" s="99">
        <f>SUMIFS(通讯通路门店!$BC:$BC,通讯通路门店!$S:$S,$G1838)</f>
        <v>0</v>
      </c>
      <c r="AM1838" s="99">
        <f>SUMIFS(通讯通路门店!$BD:$BD,通讯通路门店!$S:$S,$G1838)</f>
        <v>0</v>
      </c>
      <c r="AN1838" s="99">
        <f>SUMIFS(通讯通路门店!$BF:$BF,通讯通路门店!$S:$S,$G1838)</f>
        <v>0</v>
      </c>
      <c r="AO1838" s="99">
        <f t="shared" si="142"/>
        <v>0</v>
      </c>
      <c r="AP1838" s="99">
        <f>SUMIFS(通讯通路门店!$K:$K,通讯通路门店!$S:$S,$G1838)</f>
        <v>0</v>
      </c>
      <c r="AQ1838" s="83"/>
      <c r="AR1838" s="99">
        <f>SUMIFS(通讯通路门店!$T:$T,通讯通路门店!$S:$S,$G1838)</f>
        <v>0</v>
      </c>
      <c r="AS1838" s="99">
        <f>SUMIFS(通讯通路门店!$U:$U,通讯通路门店!$S:$S,$G1838)</f>
        <v>0</v>
      </c>
      <c r="AT1838" s="99">
        <f>SUMIFS(通讯通路门店!$V:$V,通讯通路门店!$S:$S,$G1838)</f>
        <v>0</v>
      </c>
      <c r="AU1838" s="99">
        <f>SUMIFS(通讯通路门店!$W:$W,通讯通路门店!$S:$S,$G1838)</f>
        <v>0</v>
      </c>
      <c r="AV1838" s="99">
        <f>SUMIFS(通讯通路门店!$Z:$Z,通讯通路门店!$S:$S,$G1838)</f>
        <v>0</v>
      </c>
      <c r="AW1838" s="99">
        <f>SUMIFS(通讯通路门店!$AB:$AB,通讯通路门店!$S:$S,$G1838)</f>
        <v>0</v>
      </c>
      <c r="AX1838" s="99">
        <f>SUMIFS(通讯通路门店!$X:$X,通讯通路门店!$S:$S,$G1838)</f>
        <v>0</v>
      </c>
      <c r="AY1838" s="99">
        <f>SUMIFS(通讯通路门店!$Y:$Y,通讯通路门店!$S:$S,$G1838)</f>
        <v>0</v>
      </c>
      <c r="AZ1838" s="99">
        <f>SUMIFS(通讯通路门店!$AA:$AA,通讯通路门店!$S:$S,$G1838)</f>
        <v>0</v>
      </c>
      <c r="BA1838" s="99">
        <f t="shared" si="143"/>
        <v>0</v>
      </c>
      <c r="BB1838" s="99">
        <f t="shared" si="144"/>
        <v>0</v>
      </c>
      <c r="BC1838" s="99">
        <f>SUMIFS(通讯通路门店!$W:$W,通讯通路门店!$S:$S,$G1838,通讯通路门店!$J:$J,"荣耀体验店")+SUMIFS(通讯通路门店!$W:$W,通讯通路门店!$S:$S,$G1838,通讯通路门店!$J:$J,"荣耀授权专卖店")</f>
        <v>0</v>
      </c>
      <c r="BD1838" s="99">
        <f>SUMIFS(通讯通路门店!$Z:$Z,通讯通路门店!$S:$S,$G1838,通讯通路门店!$J:$J,"VIVO体验店")</f>
        <v>0</v>
      </c>
      <c r="BE1838" s="99">
        <f>SUMIFS(通讯通路门店!$AB:$AB,通讯通路门店!$S:$S,$G1838,通讯通路门店!$J:$J,"OPPO体验店")</f>
        <v>0</v>
      </c>
      <c r="BF1838" s="99">
        <f>SUMIFS(通讯通路门店!$X:$X,通讯通路门店!$S:$S,$G1838,通讯通路门店!$J:$J,"华为授权体验店")+SUMIFS(通讯通路门店!$AA:$AA,通讯通路门店!$S:$S,$G1838,通讯通路门店!$J:$J,"华为堡垒店")</f>
        <v>0</v>
      </c>
      <c r="BG1838" s="99">
        <f>SUMIFS(通讯通路门店!$Y:$Y,通讯通路门店!$S:$S,$G1838,通讯通路门店!$J:$J,"小米体验店")</f>
        <v>0</v>
      </c>
      <c r="BH1838" s="99">
        <f>SUMIFS(通讯通路门店!$AA:$AA,通讯通路门店!$S:$S,$G1838,通讯通路门店!$J:$J,"苹果体验店")</f>
        <v>0</v>
      </c>
      <c r="BI1838" s="99">
        <f>SUMIFS(通讯通路门店!$K:$K,通讯通路门店!$S:$S,$G1838,通讯通路门店!$J:$J,"其他品牌专卖店")</f>
        <v>0</v>
      </c>
      <c r="BJ1838" s="99">
        <f>SUMIFS(通讯通路门店!$AC:$AC,通讯通路门店!$S:$S,$G1838)</f>
        <v>0</v>
      </c>
      <c r="BK1838" s="99">
        <f>SUMIFS(通讯通路门店!$AD:$AD,通讯通路门店!$S:$S,$G1838)</f>
        <v>0</v>
      </c>
      <c r="BL1838" s="99">
        <f>SUMIFS(通讯通路门店!$AE:$AE,通讯通路门店!$S:$S,$G1838)</f>
        <v>0</v>
      </c>
      <c r="BM1838" s="99">
        <f>SUMIFS(通讯通路门店!$AF:$AF,通讯通路门店!$S:$S,$G1838)</f>
        <v>0</v>
      </c>
      <c r="BN1838" s="99">
        <f>SUMIFS(通讯通路门店!$AG:$AG,通讯通路门店!$S:$S,$G1838)</f>
        <v>0</v>
      </c>
      <c r="BO1838" s="99">
        <f>SUMIFS(通讯通路门店!$AH:$AH,通讯通路门店!$S:$S,$G1838)</f>
        <v>0</v>
      </c>
      <c r="BP1838" s="99">
        <f>SUMIFS(通讯通路门店!$AI:$AI,通讯通路门店!$S:$S,$G1838)</f>
        <v>0</v>
      </c>
      <c r="BQ1838" s="83"/>
    </row>
    <row r="1839" spans="1:69">
      <c r="A1839" s="99" t="str">
        <f>IFERROR(_xlfn.XLOOKUP($G1839,通讯通路门店!$S$4:$S$993931,通讯通路门店!$A$4:$A$993931,0,0),"")</f>
        <v>海南省</v>
      </c>
      <c r="B1839" s="99" t="str">
        <f>IFERROR(_xlfn.XLOOKUP($G1839,通讯通路门店!$S$4:$S$993931,通讯通路门店!$B$4:$B$993931,0,0),"")</f>
        <v>东方市</v>
      </c>
      <c r="C1839" s="99" t="str">
        <f>IFERROR(_xlfn.XLOOKUP($G1839,通讯通路门店!$S$4:$S$993931,通讯通路门店!$C$4:$C$993931,0,0),"")</f>
        <v>东方市</v>
      </c>
      <c r="D1839" s="99" t="str">
        <f>IFERROR(_xlfn.XLOOKUP($G1839,通讯通路门店!$S$4:$S$993931,通讯通路门店!$D$4:$D$993931,0,0),"")</f>
        <v>八所镇</v>
      </c>
      <c r="E1839" s="83"/>
      <c r="F1839" s="83"/>
      <c r="G1839" s="101"/>
      <c r="H1839" s="102">
        <f>IFERROR(_xlfn.XLOOKUP($G1839,通讯通路门店!$S$4:$S$993931,通讯通路门店!$R$4:$R$993931,0,0),"")</f>
        <v>0</v>
      </c>
      <c r="I1839" s="83"/>
      <c r="J1839" s="83"/>
      <c r="K1839" s="83"/>
      <c r="L1839" s="83"/>
      <c r="M1839" s="83"/>
      <c r="N1839" s="83"/>
      <c r="O1839" s="83"/>
      <c r="P1839" s="83"/>
      <c r="Q1839" s="83"/>
      <c r="R1839" s="83"/>
      <c r="S1839" s="83"/>
      <c r="T1839" s="83"/>
      <c r="U1839" s="99">
        <f>COUNTIF(通讯通路门店!$S:$S,$G1839)</f>
        <v>0</v>
      </c>
      <c r="V1839" s="99">
        <f>COUNTIFS(通讯通路门店!$S:$S,$G1839,通讯通路门店!$J:$J,"综合卖场")</f>
        <v>0</v>
      </c>
      <c r="W1839" s="99">
        <f>SUMIFS(通讯通路门店!$AJ:$AJ,通讯通路门店!$S:$S,通讯客户沙盘!$G1839)</f>
        <v>0</v>
      </c>
      <c r="X1839" s="99">
        <f t="shared" si="140"/>
        <v>0</v>
      </c>
      <c r="Y1839" s="99">
        <f>COUNTIFS(通讯通路门店!$S:$S,$G1839,通讯通路门店!$J:$J,"荣耀体验店")+COUNTIFS(通讯通路门店!$S:$S,$G1839,通讯通路门店!$J:$J,"荣耀授权专卖店")</f>
        <v>0</v>
      </c>
      <c r="Z1839" s="99">
        <f>COUNTIFS(通讯通路门店!$S:$S,$G1839,通讯通路门店!$J:$J,"VIVO体验店")</f>
        <v>0</v>
      </c>
      <c r="AA1839" s="99">
        <f>COUNTIFS(通讯通路门店!$S:$S,$G1839,通讯通路门店!$J:$J,"OPPO体验店")</f>
        <v>0</v>
      </c>
      <c r="AB1839" s="99">
        <f>COUNTIFS(通讯通路门店!$S:$S,$G1839,通讯通路门店!$J:$J,"华为授权体验店")+COUNTIFS(通讯通路门店!$S:$S,$G1839,通讯通路门店!$J:$J,"华为堡垒店")</f>
        <v>0</v>
      </c>
      <c r="AC1839" s="99">
        <f>COUNTIFS(通讯通路门店!$S:$S,$G1839,通讯通路门店!$J:$J,"小米体验店")</f>
        <v>0</v>
      </c>
      <c r="AD1839" s="99">
        <f>COUNTIFS(通讯通路门店!$S:$S,$G1839,通讯通路门店!$J:$J,"苹果体验店")</f>
        <v>0</v>
      </c>
      <c r="AE1839" s="99">
        <f>COUNTIFS(通讯通路门店!$S:$S,$G1839,通讯通路门店!$J:$J,"其他品牌专卖店")</f>
        <v>0</v>
      </c>
      <c r="AF1839" s="99">
        <f>SUMIFS(通讯通路门店!$BI:$BI,通讯通路门店!$S:$S,$G1839)</f>
        <v>0</v>
      </c>
      <c r="AG1839" s="99">
        <f>SUMIFS(通讯通路门店!$BH:$BH,通讯通路门店!$S:$S,$G1839)</f>
        <v>0</v>
      </c>
      <c r="AH1839" s="99">
        <f t="shared" si="141"/>
        <v>0</v>
      </c>
      <c r="AI1839" s="99">
        <f>SUMIFS(通讯通路门店!$BB:$BB,通讯通路门店!$S:$S,$G1839)</f>
        <v>0</v>
      </c>
      <c r="AJ1839" s="99">
        <f>SUMIFS(通讯通路门店!$BE:$BE,通讯通路门店!$S:$S,$G1839)</f>
        <v>0</v>
      </c>
      <c r="AK1839" s="99">
        <f>SUMIFS(通讯通路门店!$BG:$BG,通讯通路门店!$S:$S,$G1839)</f>
        <v>0</v>
      </c>
      <c r="AL1839" s="99">
        <f>SUMIFS(通讯通路门店!$BC:$BC,通讯通路门店!$S:$S,$G1839)</f>
        <v>0</v>
      </c>
      <c r="AM1839" s="99">
        <f>SUMIFS(通讯通路门店!$BD:$BD,通讯通路门店!$S:$S,$G1839)</f>
        <v>0</v>
      </c>
      <c r="AN1839" s="99">
        <f>SUMIFS(通讯通路门店!$BF:$BF,通讯通路门店!$S:$S,$G1839)</f>
        <v>0</v>
      </c>
      <c r="AO1839" s="99">
        <f t="shared" si="142"/>
        <v>0</v>
      </c>
      <c r="AP1839" s="99">
        <f>SUMIFS(通讯通路门店!$K:$K,通讯通路门店!$S:$S,$G1839)</f>
        <v>0</v>
      </c>
      <c r="AQ1839" s="83"/>
      <c r="AR1839" s="99">
        <f>SUMIFS(通讯通路门店!$T:$T,通讯通路门店!$S:$S,$G1839)</f>
        <v>0</v>
      </c>
      <c r="AS1839" s="99">
        <f>SUMIFS(通讯通路门店!$U:$U,通讯通路门店!$S:$S,$G1839)</f>
        <v>0</v>
      </c>
      <c r="AT1839" s="99">
        <f>SUMIFS(通讯通路门店!$V:$V,通讯通路门店!$S:$S,$G1839)</f>
        <v>0</v>
      </c>
      <c r="AU1839" s="99">
        <f>SUMIFS(通讯通路门店!$W:$W,通讯通路门店!$S:$S,$G1839)</f>
        <v>0</v>
      </c>
      <c r="AV1839" s="99">
        <f>SUMIFS(通讯通路门店!$Z:$Z,通讯通路门店!$S:$S,$G1839)</f>
        <v>0</v>
      </c>
      <c r="AW1839" s="99">
        <f>SUMIFS(通讯通路门店!$AB:$AB,通讯通路门店!$S:$S,$G1839)</f>
        <v>0</v>
      </c>
      <c r="AX1839" s="99">
        <f>SUMIFS(通讯通路门店!$X:$X,通讯通路门店!$S:$S,$G1839)</f>
        <v>0</v>
      </c>
      <c r="AY1839" s="99">
        <f>SUMIFS(通讯通路门店!$Y:$Y,通讯通路门店!$S:$S,$G1839)</f>
        <v>0</v>
      </c>
      <c r="AZ1839" s="99">
        <f>SUMIFS(通讯通路门店!$AA:$AA,通讯通路门店!$S:$S,$G1839)</f>
        <v>0</v>
      </c>
      <c r="BA1839" s="99">
        <f t="shared" si="143"/>
        <v>0</v>
      </c>
      <c r="BB1839" s="99">
        <f t="shared" si="144"/>
        <v>0</v>
      </c>
      <c r="BC1839" s="99">
        <f>SUMIFS(通讯通路门店!$W:$W,通讯通路门店!$S:$S,$G1839,通讯通路门店!$J:$J,"荣耀体验店")+SUMIFS(通讯通路门店!$W:$W,通讯通路门店!$S:$S,$G1839,通讯通路门店!$J:$J,"荣耀授权专卖店")</f>
        <v>0</v>
      </c>
      <c r="BD1839" s="99">
        <f>SUMIFS(通讯通路门店!$Z:$Z,通讯通路门店!$S:$S,$G1839,通讯通路门店!$J:$J,"VIVO体验店")</f>
        <v>0</v>
      </c>
      <c r="BE1839" s="99">
        <f>SUMIFS(通讯通路门店!$AB:$AB,通讯通路门店!$S:$S,$G1839,通讯通路门店!$J:$J,"OPPO体验店")</f>
        <v>0</v>
      </c>
      <c r="BF1839" s="99">
        <f>SUMIFS(通讯通路门店!$X:$X,通讯通路门店!$S:$S,$G1839,通讯通路门店!$J:$J,"华为授权体验店")+SUMIFS(通讯通路门店!$AA:$AA,通讯通路门店!$S:$S,$G1839,通讯通路门店!$J:$J,"华为堡垒店")</f>
        <v>0</v>
      </c>
      <c r="BG1839" s="99">
        <f>SUMIFS(通讯通路门店!$Y:$Y,通讯通路门店!$S:$S,$G1839,通讯通路门店!$J:$J,"小米体验店")</f>
        <v>0</v>
      </c>
      <c r="BH1839" s="99">
        <f>SUMIFS(通讯通路门店!$AA:$AA,通讯通路门店!$S:$S,$G1839,通讯通路门店!$J:$J,"苹果体验店")</f>
        <v>0</v>
      </c>
      <c r="BI1839" s="99">
        <f>SUMIFS(通讯通路门店!$K:$K,通讯通路门店!$S:$S,$G1839,通讯通路门店!$J:$J,"其他品牌专卖店")</f>
        <v>0</v>
      </c>
      <c r="BJ1839" s="99">
        <f>SUMIFS(通讯通路门店!$AC:$AC,通讯通路门店!$S:$S,$G1839)</f>
        <v>0</v>
      </c>
      <c r="BK1839" s="99">
        <f>SUMIFS(通讯通路门店!$AD:$AD,通讯通路门店!$S:$S,$G1839)</f>
        <v>0</v>
      </c>
      <c r="BL1839" s="99">
        <f>SUMIFS(通讯通路门店!$AE:$AE,通讯通路门店!$S:$S,$G1839)</f>
        <v>0</v>
      </c>
      <c r="BM1839" s="99">
        <f>SUMIFS(通讯通路门店!$AF:$AF,通讯通路门店!$S:$S,$G1839)</f>
        <v>0</v>
      </c>
      <c r="BN1839" s="99">
        <f>SUMIFS(通讯通路门店!$AG:$AG,通讯通路门店!$S:$S,$G1839)</f>
        <v>0</v>
      </c>
      <c r="BO1839" s="99">
        <f>SUMIFS(通讯通路门店!$AH:$AH,通讯通路门店!$S:$S,$G1839)</f>
        <v>0</v>
      </c>
      <c r="BP1839" s="99">
        <f>SUMIFS(通讯通路门店!$AI:$AI,通讯通路门店!$S:$S,$G1839)</f>
        <v>0</v>
      </c>
      <c r="BQ1839" s="83"/>
    </row>
    <row r="1840" spans="1:69">
      <c r="A1840" s="99" t="str">
        <f>IFERROR(_xlfn.XLOOKUP($G1840,通讯通路门店!$S$4:$S$993931,通讯通路门店!$A$4:$A$993931,0,0),"")</f>
        <v>海南省</v>
      </c>
      <c r="B1840" s="99" t="str">
        <f>IFERROR(_xlfn.XLOOKUP($G1840,通讯通路门店!$S$4:$S$993931,通讯通路门店!$B$4:$B$993931,0,0),"")</f>
        <v>东方市</v>
      </c>
      <c r="C1840" s="99" t="str">
        <f>IFERROR(_xlfn.XLOOKUP($G1840,通讯通路门店!$S$4:$S$993931,通讯通路门店!$C$4:$C$993931,0,0),"")</f>
        <v>东方市</v>
      </c>
      <c r="D1840" s="99" t="str">
        <f>IFERROR(_xlfn.XLOOKUP($G1840,通讯通路门店!$S$4:$S$993931,通讯通路门店!$D$4:$D$993931,0,0),"")</f>
        <v>八所镇</v>
      </c>
      <c r="E1840" s="83"/>
      <c r="F1840" s="83"/>
      <c r="G1840" s="101"/>
      <c r="H1840" s="102">
        <f>IFERROR(_xlfn.XLOOKUP($G1840,通讯通路门店!$S$4:$S$993931,通讯通路门店!$R$4:$R$993931,0,0),"")</f>
        <v>0</v>
      </c>
      <c r="I1840" s="83"/>
      <c r="J1840" s="83"/>
      <c r="K1840" s="83"/>
      <c r="L1840" s="83"/>
      <c r="M1840" s="83"/>
      <c r="N1840" s="83"/>
      <c r="O1840" s="83"/>
      <c r="P1840" s="83"/>
      <c r="Q1840" s="83"/>
      <c r="R1840" s="83"/>
      <c r="S1840" s="83"/>
      <c r="T1840" s="83"/>
      <c r="U1840" s="99">
        <f>COUNTIF(通讯通路门店!$S:$S,$G1840)</f>
        <v>0</v>
      </c>
      <c r="V1840" s="99">
        <f>COUNTIFS(通讯通路门店!$S:$S,$G1840,通讯通路门店!$J:$J,"综合卖场")</f>
        <v>0</v>
      </c>
      <c r="W1840" s="99">
        <f>SUMIFS(通讯通路门店!$AJ:$AJ,通讯通路门店!$S:$S,通讯客户沙盘!$G1840)</f>
        <v>0</v>
      </c>
      <c r="X1840" s="99">
        <f t="shared" si="140"/>
        <v>0</v>
      </c>
      <c r="Y1840" s="99">
        <f>COUNTIFS(通讯通路门店!$S:$S,$G1840,通讯通路门店!$J:$J,"荣耀体验店")+COUNTIFS(通讯通路门店!$S:$S,$G1840,通讯通路门店!$J:$J,"荣耀授权专卖店")</f>
        <v>0</v>
      </c>
      <c r="Z1840" s="99">
        <f>COUNTIFS(通讯通路门店!$S:$S,$G1840,通讯通路门店!$J:$J,"VIVO体验店")</f>
        <v>0</v>
      </c>
      <c r="AA1840" s="99">
        <f>COUNTIFS(通讯通路门店!$S:$S,$G1840,通讯通路门店!$J:$J,"OPPO体验店")</f>
        <v>0</v>
      </c>
      <c r="AB1840" s="99">
        <f>COUNTIFS(通讯通路门店!$S:$S,$G1840,通讯通路门店!$J:$J,"华为授权体验店")+COUNTIFS(通讯通路门店!$S:$S,$G1840,通讯通路门店!$J:$J,"华为堡垒店")</f>
        <v>0</v>
      </c>
      <c r="AC1840" s="99">
        <f>COUNTIFS(通讯通路门店!$S:$S,$G1840,通讯通路门店!$J:$J,"小米体验店")</f>
        <v>0</v>
      </c>
      <c r="AD1840" s="99">
        <f>COUNTIFS(通讯通路门店!$S:$S,$G1840,通讯通路门店!$J:$J,"苹果体验店")</f>
        <v>0</v>
      </c>
      <c r="AE1840" s="99">
        <f>COUNTIFS(通讯通路门店!$S:$S,$G1840,通讯通路门店!$J:$J,"其他品牌专卖店")</f>
        <v>0</v>
      </c>
      <c r="AF1840" s="99">
        <f>SUMIFS(通讯通路门店!$BI:$BI,通讯通路门店!$S:$S,$G1840)</f>
        <v>0</v>
      </c>
      <c r="AG1840" s="99">
        <f>SUMIFS(通讯通路门店!$BH:$BH,通讯通路门店!$S:$S,$G1840)</f>
        <v>0</v>
      </c>
      <c r="AH1840" s="99">
        <f t="shared" si="141"/>
        <v>0</v>
      </c>
      <c r="AI1840" s="99">
        <f>SUMIFS(通讯通路门店!$BB:$BB,通讯通路门店!$S:$S,$G1840)</f>
        <v>0</v>
      </c>
      <c r="AJ1840" s="99">
        <f>SUMIFS(通讯通路门店!$BE:$BE,通讯通路门店!$S:$S,$G1840)</f>
        <v>0</v>
      </c>
      <c r="AK1840" s="99">
        <f>SUMIFS(通讯通路门店!$BG:$BG,通讯通路门店!$S:$S,$G1840)</f>
        <v>0</v>
      </c>
      <c r="AL1840" s="99">
        <f>SUMIFS(通讯通路门店!$BC:$BC,通讯通路门店!$S:$S,$G1840)</f>
        <v>0</v>
      </c>
      <c r="AM1840" s="99">
        <f>SUMIFS(通讯通路门店!$BD:$BD,通讯通路门店!$S:$S,$G1840)</f>
        <v>0</v>
      </c>
      <c r="AN1840" s="99">
        <f>SUMIFS(通讯通路门店!$BF:$BF,通讯通路门店!$S:$S,$G1840)</f>
        <v>0</v>
      </c>
      <c r="AO1840" s="99">
        <f t="shared" si="142"/>
        <v>0</v>
      </c>
      <c r="AP1840" s="99">
        <f>SUMIFS(通讯通路门店!$K:$K,通讯通路门店!$S:$S,$G1840)</f>
        <v>0</v>
      </c>
      <c r="AQ1840" s="83"/>
      <c r="AR1840" s="99">
        <f>SUMIFS(通讯通路门店!$T:$T,通讯通路门店!$S:$S,$G1840)</f>
        <v>0</v>
      </c>
      <c r="AS1840" s="99">
        <f>SUMIFS(通讯通路门店!$U:$U,通讯通路门店!$S:$S,$G1840)</f>
        <v>0</v>
      </c>
      <c r="AT1840" s="99">
        <f>SUMIFS(通讯通路门店!$V:$V,通讯通路门店!$S:$S,$G1840)</f>
        <v>0</v>
      </c>
      <c r="AU1840" s="99">
        <f>SUMIFS(通讯通路门店!$W:$W,通讯通路门店!$S:$S,$G1840)</f>
        <v>0</v>
      </c>
      <c r="AV1840" s="99">
        <f>SUMIFS(通讯通路门店!$Z:$Z,通讯通路门店!$S:$S,$G1840)</f>
        <v>0</v>
      </c>
      <c r="AW1840" s="99">
        <f>SUMIFS(通讯通路门店!$AB:$AB,通讯通路门店!$S:$S,$G1840)</f>
        <v>0</v>
      </c>
      <c r="AX1840" s="99">
        <f>SUMIFS(通讯通路门店!$X:$X,通讯通路门店!$S:$S,$G1840)</f>
        <v>0</v>
      </c>
      <c r="AY1840" s="99">
        <f>SUMIFS(通讯通路门店!$Y:$Y,通讯通路门店!$S:$S,$G1840)</f>
        <v>0</v>
      </c>
      <c r="AZ1840" s="99">
        <f>SUMIFS(通讯通路门店!$AA:$AA,通讯通路门店!$S:$S,$G1840)</f>
        <v>0</v>
      </c>
      <c r="BA1840" s="99">
        <f t="shared" si="143"/>
        <v>0</v>
      </c>
      <c r="BB1840" s="99">
        <f t="shared" si="144"/>
        <v>0</v>
      </c>
      <c r="BC1840" s="99">
        <f>SUMIFS(通讯通路门店!$W:$W,通讯通路门店!$S:$S,$G1840,通讯通路门店!$J:$J,"荣耀体验店")+SUMIFS(通讯通路门店!$W:$W,通讯通路门店!$S:$S,$G1840,通讯通路门店!$J:$J,"荣耀授权专卖店")</f>
        <v>0</v>
      </c>
      <c r="BD1840" s="99">
        <f>SUMIFS(通讯通路门店!$Z:$Z,通讯通路门店!$S:$S,$G1840,通讯通路门店!$J:$J,"VIVO体验店")</f>
        <v>0</v>
      </c>
      <c r="BE1840" s="99">
        <f>SUMIFS(通讯通路门店!$AB:$AB,通讯通路门店!$S:$S,$G1840,通讯通路门店!$J:$J,"OPPO体验店")</f>
        <v>0</v>
      </c>
      <c r="BF1840" s="99">
        <f>SUMIFS(通讯通路门店!$X:$X,通讯通路门店!$S:$S,$G1840,通讯通路门店!$J:$J,"华为授权体验店")+SUMIFS(通讯通路门店!$AA:$AA,通讯通路门店!$S:$S,$G1840,通讯通路门店!$J:$J,"华为堡垒店")</f>
        <v>0</v>
      </c>
      <c r="BG1840" s="99">
        <f>SUMIFS(通讯通路门店!$Y:$Y,通讯通路门店!$S:$S,$G1840,通讯通路门店!$J:$J,"小米体验店")</f>
        <v>0</v>
      </c>
      <c r="BH1840" s="99">
        <f>SUMIFS(通讯通路门店!$AA:$AA,通讯通路门店!$S:$S,$G1840,通讯通路门店!$J:$J,"苹果体验店")</f>
        <v>0</v>
      </c>
      <c r="BI1840" s="99">
        <f>SUMIFS(通讯通路门店!$K:$K,通讯通路门店!$S:$S,$G1840,通讯通路门店!$J:$J,"其他品牌专卖店")</f>
        <v>0</v>
      </c>
      <c r="BJ1840" s="99">
        <f>SUMIFS(通讯通路门店!$AC:$AC,通讯通路门店!$S:$S,$G1840)</f>
        <v>0</v>
      </c>
      <c r="BK1840" s="99">
        <f>SUMIFS(通讯通路门店!$AD:$AD,通讯通路门店!$S:$S,$G1840)</f>
        <v>0</v>
      </c>
      <c r="BL1840" s="99">
        <f>SUMIFS(通讯通路门店!$AE:$AE,通讯通路门店!$S:$S,$G1840)</f>
        <v>0</v>
      </c>
      <c r="BM1840" s="99">
        <f>SUMIFS(通讯通路门店!$AF:$AF,通讯通路门店!$S:$S,$G1840)</f>
        <v>0</v>
      </c>
      <c r="BN1840" s="99">
        <f>SUMIFS(通讯通路门店!$AG:$AG,通讯通路门店!$S:$S,$G1840)</f>
        <v>0</v>
      </c>
      <c r="BO1840" s="99">
        <f>SUMIFS(通讯通路门店!$AH:$AH,通讯通路门店!$S:$S,$G1840)</f>
        <v>0</v>
      </c>
      <c r="BP1840" s="99">
        <f>SUMIFS(通讯通路门店!$AI:$AI,通讯通路门店!$S:$S,$G1840)</f>
        <v>0</v>
      </c>
      <c r="BQ1840" s="83"/>
    </row>
    <row r="1841" spans="1:69">
      <c r="A1841" s="99" t="str">
        <f>IFERROR(_xlfn.XLOOKUP($G1841,通讯通路门店!$S$4:$S$993931,通讯通路门店!$A$4:$A$993931,0,0),"")</f>
        <v>海南省</v>
      </c>
      <c r="B1841" s="99" t="str">
        <f>IFERROR(_xlfn.XLOOKUP($G1841,通讯通路门店!$S$4:$S$993931,通讯通路门店!$B$4:$B$993931,0,0),"")</f>
        <v>东方市</v>
      </c>
      <c r="C1841" s="99" t="str">
        <f>IFERROR(_xlfn.XLOOKUP($G1841,通讯通路门店!$S$4:$S$993931,通讯通路门店!$C$4:$C$993931,0,0),"")</f>
        <v>东方市</v>
      </c>
      <c r="D1841" s="99" t="str">
        <f>IFERROR(_xlfn.XLOOKUP($G1841,通讯通路门店!$S$4:$S$993931,通讯通路门店!$D$4:$D$993931,0,0),"")</f>
        <v>八所镇</v>
      </c>
      <c r="E1841" s="83"/>
      <c r="F1841" s="83"/>
      <c r="G1841" s="101"/>
      <c r="H1841" s="102">
        <f>IFERROR(_xlfn.XLOOKUP($G1841,通讯通路门店!$S$4:$S$993931,通讯通路门店!$R$4:$R$993931,0,0),"")</f>
        <v>0</v>
      </c>
      <c r="I1841" s="83"/>
      <c r="J1841" s="83"/>
      <c r="K1841" s="83"/>
      <c r="L1841" s="83"/>
      <c r="M1841" s="83"/>
      <c r="N1841" s="83"/>
      <c r="O1841" s="83"/>
      <c r="P1841" s="83"/>
      <c r="Q1841" s="83"/>
      <c r="R1841" s="83"/>
      <c r="S1841" s="83"/>
      <c r="T1841" s="83"/>
      <c r="U1841" s="99">
        <f>COUNTIF(通讯通路门店!$S:$S,$G1841)</f>
        <v>0</v>
      </c>
      <c r="V1841" s="99">
        <f>COUNTIFS(通讯通路门店!$S:$S,$G1841,通讯通路门店!$J:$J,"综合卖场")</f>
        <v>0</v>
      </c>
      <c r="W1841" s="99">
        <f>SUMIFS(通讯通路门店!$AJ:$AJ,通讯通路门店!$S:$S,通讯客户沙盘!$G1841)</f>
        <v>0</v>
      </c>
      <c r="X1841" s="99">
        <f t="shared" si="140"/>
        <v>0</v>
      </c>
      <c r="Y1841" s="99">
        <f>COUNTIFS(通讯通路门店!$S:$S,$G1841,通讯通路门店!$J:$J,"荣耀体验店")+COUNTIFS(通讯通路门店!$S:$S,$G1841,通讯通路门店!$J:$J,"荣耀授权专卖店")</f>
        <v>0</v>
      </c>
      <c r="Z1841" s="99">
        <f>COUNTIFS(通讯通路门店!$S:$S,$G1841,通讯通路门店!$J:$J,"VIVO体验店")</f>
        <v>0</v>
      </c>
      <c r="AA1841" s="99">
        <f>COUNTIFS(通讯通路门店!$S:$S,$G1841,通讯通路门店!$J:$J,"OPPO体验店")</f>
        <v>0</v>
      </c>
      <c r="AB1841" s="99">
        <f>COUNTIFS(通讯通路门店!$S:$S,$G1841,通讯通路门店!$J:$J,"华为授权体验店")+COUNTIFS(通讯通路门店!$S:$S,$G1841,通讯通路门店!$J:$J,"华为堡垒店")</f>
        <v>0</v>
      </c>
      <c r="AC1841" s="99">
        <f>COUNTIFS(通讯通路门店!$S:$S,$G1841,通讯通路门店!$J:$J,"小米体验店")</f>
        <v>0</v>
      </c>
      <c r="AD1841" s="99">
        <f>COUNTIFS(通讯通路门店!$S:$S,$G1841,通讯通路门店!$J:$J,"苹果体验店")</f>
        <v>0</v>
      </c>
      <c r="AE1841" s="99">
        <f>COUNTIFS(通讯通路门店!$S:$S,$G1841,通讯通路门店!$J:$J,"其他品牌专卖店")</f>
        <v>0</v>
      </c>
      <c r="AF1841" s="99">
        <f>SUMIFS(通讯通路门店!$BI:$BI,通讯通路门店!$S:$S,$G1841)</f>
        <v>0</v>
      </c>
      <c r="AG1841" s="99">
        <f>SUMIFS(通讯通路门店!$BH:$BH,通讯通路门店!$S:$S,$G1841)</f>
        <v>0</v>
      </c>
      <c r="AH1841" s="99">
        <f t="shared" si="141"/>
        <v>0</v>
      </c>
      <c r="AI1841" s="99">
        <f>SUMIFS(通讯通路门店!$BB:$BB,通讯通路门店!$S:$S,$G1841)</f>
        <v>0</v>
      </c>
      <c r="AJ1841" s="99">
        <f>SUMIFS(通讯通路门店!$BE:$BE,通讯通路门店!$S:$S,$G1841)</f>
        <v>0</v>
      </c>
      <c r="AK1841" s="99">
        <f>SUMIFS(通讯通路门店!$BG:$BG,通讯通路门店!$S:$S,$G1841)</f>
        <v>0</v>
      </c>
      <c r="AL1841" s="99">
        <f>SUMIFS(通讯通路门店!$BC:$BC,通讯通路门店!$S:$S,$G1841)</f>
        <v>0</v>
      </c>
      <c r="AM1841" s="99">
        <f>SUMIFS(通讯通路门店!$BD:$BD,通讯通路门店!$S:$S,$G1841)</f>
        <v>0</v>
      </c>
      <c r="AN1841" s="99">
        <f>SUMIFS(通讯通路门店!$BF:$BF,通讯通路门店!$S:$S,$G1841)</f>
        <v>0</v>
      </c>
      <c r="AO1841" s="99">
        <f t="shared" si="142"/>
        <v>0</v>
      </c>
      <c r="AP1841" s="99">
        <f>SUMIFS(通讯通路门店!$K:$K,通讯通路门店!$S:$S,$G1841)</f>
        <v>0</v>
      </c>
      <c r="AQ1841" s="83"/>
      <c r="AR1841" s="99">
        <f>SUMIFS(通讯通路门店!$T:$T,通讯通路门店!$S:$S,$G1841)</f>
        <v>0</v>
      </c>
      <c r="AS1841" s="99">
        <f>SUMIFS(通讯通路门店!$U:$U,通讯通路门店!$S:$S,$G1841)</f>
        <v>0</v>
      </c>
      <c r="AT1841" s="99">
        <f>SUMIFS(通讯通路门店!$V:$V,通讯通路门店!$S:$S,$G1841)</f>
        <v>0</v>
      </c>
      <c r="AU1841" s="99">
        <f>SUMIFS(通讯通路门店!$W:$W,通讯通路门店!$S:$S,$G1841)</f>
        <v>0</v>
      </c>
      <c r="AV1841" s="99">
        <f>SUMIFS(通讯通路门店!$Z:$Z,通讯通路门店!$S:$S,$G1841)</f>
        <v>0</v>
      </c>
      <c r="AW1841" s="99">
        <f>SUMIFS(通讯通路门店!$AB:$AB,通讯通路门店!$S:$S,$G1841)</f>
        <v>0</v>
      </c>
      <c r="AX1841" s="99">
        <f>SUMIFS(通讯通路门店!$X:$X,通讯通路门店!$S:$S,$G1841)</f>
        <v>0</v>
      </c>
      <c r="AY1841" s="99">
        <f>SUMIFS(通讯通路门店!$Y:$Y,通讯通路门店!$S:$S,$G1841)</f>
        <v>0</v>
      </c>
      <c r="AZ1841" s="99">
        <f>SUMIFS(通讯通路门店!$AA:$AA,通讯通路门店!$S:$S,$G1841)</f>
        <v>0</v>
      </c>
      <c r="BA1841" s="99">
        <f t="shared" si="143"/>
        <v>0</v>
      </c>
      <c r="BB1841" s="99">
        <f t="shared" si="144"/>
        <v>0</v>
      </c>
      <c r="BC1841" s="99">
        <f>SUMIFS(通讯通路门店!$W:$W,通讯通路门店!$S:$S,$G1841,通讯通路门店!$J:$J,"荣耀体验店")+SUMIFS(通讯通路门店!$W:$W,通讯通路门店!$S:$S,$G1841,通讯通路门店!$J:$J,"荣耀授权专卖店")</f>
        <v>0</v>
      </c>
      <c r="BD1841" s="99">
        <f>SUMIFS(通讯通路门店!$Z:$Z,通讯通路门店!$S:$S,$G1841,通讯通路门店!$J:$J,"VIVO体验店")</f>
        <v>0</v>
      </c>
      <c r="BE1841" s="99">
        <f>SUMIFS(通讯通路门店!$AB:$AB,通讯通路门店!$S:$S,$G1841,通讯通路门店!$J:$J,"OPPO体验店")</f>
        <v>0</v>
      </c>
      <c r="BF1841" s="99">
        <f>SUMIFS(通讯通路门店!$X:$X,通讯通路门店!$S:$S,$G1841,通讯通路门店!$J:$J,"华为授权体验店")+SUMIFS(通讯通路门店!$AA:$AA,通讯通路门店!$S:$S,$G1841,通讯通路门店!$J:$J,"华为堡垒店")</f>
        <v>0</v>
      </c>
      <c r="BG1841" s="99">
        <f>SUMIFS(通讯通路门店!$Y:$Y,通讯通路门店!$S:$S,$G1841,通讯通路门店!$J:$J,"小米体验店")</f>
        <v>0</v>
      </c>
      <c r="BH1841" s="99">
        <f>SUMIFS(通讯通路门店!$AA:$AA,通讯通路门店!$S:$S,$G1841,通讯通路门店!$J:$J,"苹果体验店")</f>
        <v>0</v>
      </c>
      <c r="BI1841" s="99">
        <f>SUMIFS(通讯通路门店!$K:$K,通讯通路门店!$S:$S,$G1841,通讯通路门店!$J:$J,"其他品牌专卖店")</f>
        <v>0</v>
      </c>
      <c r="BJ1841" s="99">
        <f>SUMIFS(通讯通路门店!$AC:$AC,通讯通路门店!$S:$S,$G1841)</f>
        <v>0</v>
      </c>
      <c r="BK1841" s="99">
        <f>SUMIFS(通讯通路门店!$AD:$AD,通讯通路门店!$S:$S,$G1841)</f>
        <v>0</v>
      </c>
      <c r="BL1841" s="99">
        <f>SUMIFS(通讯通路门店!$AE:$AE,通讯通路门店!$S:$S,$G1841)</f>
        <v>0</v>
      </c>
      <c r="BM1841" s="99">
        <f>SUMIFS(通讯通路门店!$AF:$AF,通讯通路门店!$S:$S,$G1841)</f>
        <v>0</v>
      </c>
      <c r="BN1841" s="99">
        <f>SUMIFS(通讯通路门店!$AG:$AG,通讯通路门店!$S:$S,$G1841)</f>
        <v>0</v>
      </c>
      <c r="BO1841" s="99">
        <f>SUMIFS(通讯通路门店!$AH:$AH,通讯通路门店!$S:$S,$G1841)</f>
        <v>0</v>
      </c>
      <c r="BP1841" s="99">
        <f>SUMIFS(通讯通路门店!$AI:$AI,通讯通路门店!$S:$S,$G1841)</f>
        <v>0</v>
      </c>
      <c r="BQ1841" s="83"/>
    </row>
    <row r="1842" spans="1:69">
      <c r="A1842" s="99" t="str">
        <f>IFERROR(_xlfn.XLOOKUP($G1842,通讯通路门店!$S$4:$S$993931,通讯通路门店!$A$4:$A$993931,0,0),"")</f>
        <v>海南省</v>
      </c>
      <c r="B1842" s="99" t="str">
        <f>IFERROR(_xlfn.XLOOKUP($G1842,通讯通路门店!$S$4:$S$993931,通讯通路门店!$B$4:$B$993931,0,0),"")</f>
        <v>东方市</v>
      </c>
      <c r="C1842" s="99" t="str">
        <f>IFERROR(_xlfn.XLOOKUP($G1842,通讯通路门店!$S$4:$S$993931,通讯通路门店!$C$4:$C$993931,0,0),"")</f>
        <v>东方市</v>
      </c>
      <c r="D1842" s="99" t="str">
        <f>IFERROR(_xlfn.XLOOKUP($G1842,通讯通路门店!$S$4:$S$993931,通讯通路门店!$D$4:$D$993931,0,0),"")</f>
        <v>八所镇</v>
      </c>
      <c r="E1842" s="83"/>
      <c r="F1842" s="83"/>
      <c r="G1842" s="101"/>
      <c r="H1842" s="102">
        <f>IFERROR(_xlfn.XLOOKUP($G1842,通讯通路门店!$S$4:$S$993931,通讯通路门店!$R$4:$R$993931,0,0),"")</f>
        <v>0</v>
      </c>
      <c r="I1842" s="83"/>
      <c r="J1842" s="83"/>
      <c r="K1842" s="83"/>
      <c r="L1842" s="83"/>
      <c r="M1842" s="83"/>
      <c r="N1842" s="83"/>
      <c r="O1842" s="83"/>
      <c r="P1842" s="83"/>
      <c r="Q1842" s="83"/>
      <c r="R1842" s="83"/>
      <c r="S1842" s="83"/>
      <c r="T1842" s="83"/>
      <c r="U1842" s="99">
        <f>COUNTIF(通讯通路门店!$S:$S,$G1842)</f>
        <v>0</v>
      </c>
      <c r="V1842" s="99">
        <f>COUNTIFS(通讯通路门店!$S:$S,$G1842,通讯通路门店!$J:$J,"综合卖场")</f>
        <v>0</v>
      </c>
      <c r="W1842" s="99">
        <f>SUMIFS(通讯通路门店!$AJ:$AJ,通讯通路门店!$S:$S,通讯客户沙盘!$G1842)</f>
        <v>0</v>
      </c>
      <c r="X1842" s="99">
        <f t="shared" si="140"/>
        <v>0</v>
      </c>
      <c r="Y1842" s="99">
        <f>COUNTIFS(通讯通路门店!$S:$S,$G1842,通讯通路门店!$J:$J,"荣耀体验店")+COUNTIFS(通讯通路门店!$S:$S,$G1842,通讯通路门店!$J:$J,"荣耀授权专卖店")</f>
        <v>0</v>
      </c>
      <c r="Z1842" s="99">
        <f>COUNTIFS(通讯通路门店!$S:$S,$G1842,通讯通路门店!$J:$J,"VIVO体验店")</f>
        <v>0</v>
      </c>
      <c r="AA1842" s="99">
        <f>COUNTIFS(通讯通路门店!$S:$S,$G1842,通讯通路门店!$J:$J,"OPPO体验店")</f>
        <v>0</v>
      </c>
      <c r="AB1842" s="99">
        <f>COUNTIFS(通讯通路门店!$S:$S,$G1842,通讯通路门店!$J:$J,"华为授权体验店")+COUNTIFS(通讯通路门店!$S:$S,$G1842,通讯通路门店!$J:$J,"华为堡垒店")</f>
        <v>0</v>
      </c>
      <c r="AC1842" s="99">
        <f>COUNTIFS(通讯通路门店!$S:$S,$G1842,通讯通路门店!$J:$J,"小米体验店")</f>
        <v>0</v>
      </c>
      <c r="AD1842" s="99">
        <f>COUNTIFS(通讯通路门店!$S:$S,$G1842,通讯通路门店!$J:$J,"苹果体验店")</f>
        <v>0</v>
      </c>
      <c r="AE1842" s="99">
        <f>COUNTIFS(通讯通路门店!$S:$S,$G1842,通讯通路门店!$J:$J,"其他品牌专卖店")</f>
        <v>0</v>
      </c>
      <c r="AF1842" s="99">
        <f>SUMIFS(通讯通路门店!$BI:$BI,通讯通路门店!$S:$S,$G1842)</f>
        <v>0</v>
      </c>
      <c r="AG1842" s="99">
        <f>SUMIFS(通讯通路门店!$BH:$BH,通讯通路门店!$S:$S,$G1842)</f>
        <v>0</v>
      </c>
      <c r="AH1842" s="99">
        <f t="shared" si="141"/>
        <v>0</v>
      </c>
      <c r="AI1842" s="99">
        <f>SUMIFS(通讯通路门店!$BB:$BB,通讯通路门店!$S:$S,$G1842)</f>
        <v>0</v>
      </c>
      <c r="AJ1842" s="99">
        <f>SUMIFS(通讯通路门店!$BE:$BE,通讯通路门店!$S:$S,$G1842)</f>
        <v>0</v>
      </c>
      <c r="AK1842" s="99">
        <f>SUMIFS(通讯通路门店!$BG:$BG,通讯通路门店!$S:$S,$G1842)</f>
        <v>0</v>
      </c>
      <c r="AL1842" s="99">
        <f>SUMIFS(通讯通路门店!$BC:$BC,通讯通路门店!$S:$S,$G1842)</f>
        <v>0</v>
      </c>
      <c r="AM1842" s="99">
        <f>SUMIFS(通讯通路门店!$BD:$BD,通讯通路门店!$S:$S,$G1842)</f>
        <v>0</v>
      </c>
      <c r="AN1842" s="99">
        <f>SUMIFS(通讯通路门店!$BF:$BF,通讯通路门店!$S:$S,$G1842)</f>
        <v>0</v>
      </c>
      <c r="AO1842" s="99">
        <f t="shared" si="142"/>
        <v>0</v>
      </c>
      <c r="AP1842" s="99">
        <f>SUMIFS(通讯通路门店!$K:$K,通讯通路门店!$S:$S,$G1842)</f>
        <v>0</v>
      </c>
      <c r="AQ1842" s="83"/>
      <c r="AR1842" s="99">
        <f>SUMIFS(通讯通路门店!$T:$T,通讯通路门店!$S:$S,$G1842)</f>
        <v>0</v>
      </c>
      <c r="AS1842" s="99">
        <f>SUMIFS(通讯通路门店!$U:$U,通讯通路门店!$S:$S,$G1842)</f>
        <v>0</v>
      </c>
      <c r="AT1842" s="99">
        <f>SUMIFS(通讯通路门店!$V:$V,通讯通路门店!$S:$S,$G1842)</f>
        <v>0</v>
      </c>
      <c r="AU1842" s="99">
        <f>SUMIFS(通讯通路门店!$W:$W,通讯通路门店!$S:$S,$G1842)</f>
        <v>0</v>
      </c>
      <c r="AV1842" s="99">
        <f>SUMIFS(通讯通路门店!$Z:$Z,通讯通路门店!$S:$S,$G1842)</f>
        <v>0</v>
      </c>
      <c r="AW1842" s="99">
        <f>SUMIFS(通讯通路门店!$AB:$AB,通讯通路门店!$S:$S,$G1842)</f>
        <v>0</v>
      </c>
      <c r="AX1842" s="99">
        <f>SUMIFS(通讯通路门店!$X:$X,通讯通路门店!$S:$S,$G1842)</f>
        <v>0</v>
      </c>
      <c r="AY1842" s="99">
        <f>SUMIFS(通讯通路门店!$Y:$Y,通讯通路门店!$S:$S,$G1842)</f>
        <v>0</v>
      </c>
      <c r="AZ1842" s="99">
        <f>SUMIFS(通讯通路门店!$AA:$AA,通讯通路门店!$S:$S,$G1842)</f>
        <v>0</v>
      </c>
      <c r="BA1842" s="99">
        <f t="shared" si="143"/>
        <v>0</v>
      </c>
      <c r="BB1842" s="99">
        <f t="shared" si="144"/>
        <v>0</v>
      </c>
      <c r="BC1842" s="99">
        <f>SUMIFS(通讯通路门店!$W:$W,通讯通路门店!$S:$S,$G1842,通讯通路门店!$J:$J,"荣耀体验店")+SUMIFS(通讯通路门店!$W:$W,通讯通路门店!$S:$S,$G1842,通讯通路门店!$J:$J,"荣耀授权专卖店")</f>
        <v>0</v>
      </c>
      <c r="BD1842" s="99">
        <f>SUMIFS(通讯通路门店!$Z:$Z,通讯通路门店!$S:$S,$G1842,通讯通路门店!$J:$J,"VIVO体验店")</f>
        <v>0</v>
      </c>
      <c r="BE1842" s="99">
        <f>SUMIFS(通讯通路门店!$AB:$AB,通讯通路门店!$S:$S,$G1842,通讯通路门店!$J:$J,"OPPO体验店")</f>
        <v>0</v>
      </c>
      <c r="BF1842" s="99">
        <f>SUMIFS(通讯通路门店!$X:$X,通讯通路门店!$S:$S,$G1842,通讯通路门店!$J:$J,"华为授权体验店")+SUMIFS(通讯通路门店!$AA:$AA,通讯通路门店!$S:$S,$G1842,通讯通路门店!$J:$J,"华为堡垒店")</f>
        <v>0</v>
      </c>
      <c r="BG1842" s="99">
        <f>SUMIFS(通讯通路门店!$Y:$Y,通讯通路门店!$S:$S,$G1842,通讯通路门店!$J:$J,"小米体验店")</f>
        <v>0</v>
      </c>
      <c r="BH1842" s="99">
        <f>SUMIFS(通讯通路门店!$AA:$AA,通讯通路门店!$S:$S,$G1842,通讯通路门店!$J:$J,"苹果体验店")</f>
        <v>0</v>
      </c>
      <c r="BI1842" s="99">
        <f>SUMIFS(通讯通路门店!$K:$K,通讯通路门店!$S:$S,$G1842,通讯通路门店!$J:$J,"其他品牌专卖店")</f>
        <v>0</v>
      </c>
      <c r="BJ1842" s="99">
        <f>SUMIFS(通讯通路门店!$AC:$AC,通讯通路门店!$S:$S,$G1842)</f>
        <v>0</v>
      </c>
      <c r="BK1842" s="99">
        <f>SUMIFS(通讯通路门店!$AD:$AD,通讯通路门店!$S:$S,$G1842)</f>
        <v>0</v>
      </c>
      <c r="BL1842" s="99">
        <f>SUMIFS(通讯通路门店!$AE:$AE,通讯通路门店!$S:$S,$G1842)</f>
        <v>0</v>
      </c>
      <c r="BM1842" s="99">
        <f>SUMIFS(通讯通路门店!$AF:$AF,通讯通路门店!$S:$S,$G1842)</f>
        <v>0</v>
      </c>
      <c r="BN1842" s="99">
        <f>SUMIFS(通讯通路门店!$AG:$AG,通讯通路门店!$S:$S,$G1842)</f>
        <v>0</v>
      </c>
      <c r="BO1842" s="99">
        <f>SUMIFS(通讯通路门店!$AH:$AH,通讯通路门店!$S:$S,$G1842)</f>
        <v>0</v>
      </c>
      <c r="BP1842" s="99">
        <f>SUMIFS(通讯通路门店!$AI:$AI,通讯通路门店!$S:$S,$G1842)</f>
        <v>0</v>
      </c>
      <c r="BQ1842" s="83"/>
    </row>
    <row r="1843" spans="1:69">
      <c r="A1843" s="99" t="str">
        <f>IFERROR(_xlfn.XLOOKUP($G1843,通讯通路门店!$S$4:$S$993931,通讯通路门店!$A$4:$A$993931,0,0),"")</f>
        <v>海南省</v>
      </c>
      <c r="B1843" s="99" t="str">
        <f>IFERROR(_xlfn.XLOOKUP($G1843,通讯通路门店!$S$4:$S$993931,通讯通路门店!$B$4:$B$993931,0,0),"")</f>
        <v>东方市</v>
      </c>
      <c r="C1843" s="99" t="str">
        <f>IFERROR(_xlfn.XLOOKUP($G1843,通讯通路门店!$S$4:$S$993931,通讯通路门店!$C$4:$C$993931,0,0),"")</f>
        <v>东方市</v>
      </c>
      <c r="D1843" s="99" t="str">
        <f>IFERROR(_xlfn.XLOOKUP($G1843,通讯通路门店!$S$4:$S$993931,通讯通路门店!$D$4:$D$993931,0,0),"")</f>
        <v>八所镇</v>
      </c>
      <c r="E1843" s="83"/>
      <c r="F1843" s="83"/>
      <c r="G1843" s="101"/>
      <c r="H1843" s="102">
        <f>IFERROR(_xlfn.XLOOKUP($G1843,通讯通路门店!$S$4:$S$993931,通讯通路门店!$R$4:$R$993931,0,0),"")</f>
        <v>0</v>
      </c>
      <c r="I1843" s="83"/>
      <c r="J1843" s="83"/>
      <c r="K1843" s="83"/>
      <c r="L1843" s="83"/>
      <c r="M1843" s="83"/>
      <c r="N1843" s="83"/>
      <c r="O1843" s="83"/>
      <c r="P1843" s="83"/>
      <c r="Q1843" s="83"/>
      <c r="R1843" s="83"/>
      <c r="S1843" s="83"/>
      <c r="T1843" s="83"/>
      <c r="U1843" s="99">
        <f>COUNTIF(通讯通路门店!$S:$S,$G1843)</f>
        <v>0</v>
      </c>
      <c r="V1843" s="99">
        <f>COUNTIFS(通讯通路门店!$S:$S,$G1843,通讯通路门店!$J:$J,"综合卖场")</f>
        <v>0</v>
      </c>
      <c r="W1843" s="99">
        <f>SUMIFS(通讯通路门店!$AJ:$AJ,通讯通路门店!$S:$S,通讯客户沙盘!$G1843)</f>
        <v>0</v>
      </c>
      <c r="X1843" s="99">
        <f t="shared" si="140"/>
        <v>0</v>
      </c>
      <c r="Y1843" s="99">
        <f>COUNTIFS(通讯通路门店!$S:$S,$G1843,通讯通路门店!$J:$J,"荣耀体验店")+COUNTIFS(通讯通路门店!$S:$S,$G1843,通讯通路门店!$J:$J,"荣耀授权专卖店")</f>
        <v>0</v>
      </c>
      <c r="Z1843" s="99">
        <f>COUNTIFS(通讯通路门店!$S:$S,$G1843,通讯通路门店!$J:$J,"VIVO体验店")</f>
        <v>0</v>
      </c>
      <c r="AA1843" s="99">
        <f>COUNTIFS(通讯通路门店!$S:$S,$G1843,通讯通路门店!$J:$J,"OPPO体验店")</f>
        <v>0</v>
      </c>
      <c r="AB1843" s="99">
        <f>COUNTIFS(通讯通路门店!$S:$S,$G1843,通讯通路门店!$J:$J,"华为授权体验店")+COUNTIFS(通讯通路门店!$S:$S,$G1843,通讯通路门店!$J:$J,"华为堡垒店")</f>
        <v>0</v>
      </c>
      <c r="AC1843" s="99">
        <f>COUNTIFS(通讯通路门店!$S:$S,$G1843,通讯通路门店!$J:$J,"小米体验店")</f>
        <v>0</v>
      </c>
      <c r="AD1843" s="99">
        <f>COUNTIFS(通讯通路门店!$S:$S,$G1843,通讯通路门店!$J:$J,"苹果体验店")</f>
        <v>0</v>
      </c>
      <c r="AE1843" s="99">
        <f>COUNTIFS(通讯通路门店!$S:$S,$G1843,通讯通路门店!$J:$J,"其他品牌专卖店")</f>
        <v>0</v>
      </c>
      <c r="AF1843" s="99">
        <f>SUMIFS(通讯通路门店!$BI:$BI,通讯通路门店!$S:$S,$G1843)</f>
        <v>0</v>
      </c>
      <c r="AG1843" s="99">
        <f>SUMIFS(通讯通路门店!$BH:$BH,通讯通路门店!$S:$S,$G1843)</f>
        <v>0</v>
      </c>
      <c r="AH1843" s="99">
        <f t="shared" si="141"/>
        <v>0</v>
      </c>
      <c r="AI1843" s="99">
        <f>SUMIFS(通讯通路门店!$BB:$BB,通讯通路门店!$S:$S,$G1843)</f>
        <v>0</v>
      </c>
      <c r="AJ1843" s="99">
        <f>SUMIFS(通讯通路门店!$BE:$BE,通讯通路门店!$S:$S,$G1843)</f>
        <v>0</v>
      </c>
      <c r="AK1843" s="99">
        <f>SUMIFS(通讯通路门店!$BG:$BG,通讯通路门店!$S:$S,$G1843)</f>
        <v>0</v>
      </c>
      <c r="AL1843" s="99">
        <f>SUMIFS(通讯通路门店!$BC:$BC,通讯通路门店!$S:$S,$G1843)</f>
        <v>0</v>
      </c>
      <c r="AM1843" s="99">
        <f>SUMIFS(通讯通路门店!$BD:$BD,通讯通路门店!$S:$S,$G1843)</f>
        <v>0</v>
      </c>
      <c r="AN1843" s="99">
        <f>SUMIFS(通讯通路门店!$BF:$BF,通讯通路门店!$S:$S,$G1843)</f>
        <v>0</v>
      </c>
      <c r="AO1843" s="99">
        <f t="shared" si="142"/>
        <v>0</v>
      </c>
      <c r="AP1843" s="99">
        <f>SUMIFS(通讯通路门店!$K:$K,通讯通路门店!$S:$S,$G1843)</f>
        <v>0</v>
      </c>
      <c r="AQ1843" s="83"/>
      <c r="AR1843" s="99">
        <f>SUMIFS(通讯通路门店!$T:$T,通讯通路门店!$S:$S,$G1843)</f>
        <v>0</v>
      </c>
      <c r="AS1843" s="99">
        <f>SUMIFS(通讯通路门店!$U:$U,通讯通路门店!$S:$S,$G1843)</f>
        <v>0</v>
      </c>
      <c r="AT1843" s="99">
        <f>SUMIFS(通讯通路门店!$V:$V,通讯通路门店!$S:$S,$G1843)</f>
        <v>0</v>
      </c>
      <c r="AU1843" s="99">
        <f>SUMIFS(通讯通路门店!$W:$W,通讯通路门店!$S:$S,$G1843)</f>
        <v>0</v>
      </c>
      <c r="AV1843" s="99">
        <f>SUMIFS(通讯通路门店!$Z:$Z,通讯通路门店!$S:$S,$G1843)</f>
        <v>0</v>
      </c>
      <c r="AW1843" s="99">
        <f>SUMIFS(通讯通路门店!$AB:$AB,通讯通路门店!$S:$S,$G1843)</f>
        <v>0</v>
      </c>
      <c r="AX1843" s="99">
        <f>SUMIFS(通讯通路门店!$X:$X,通讯通路门店!$S:$S,$G1843)</f>
        <v>0</v>
      </c>
      <c r="AY1843" s="99">
        <f>SUMIFS(通讯通路门店!$Y:$Y,通讯通路门店!$S:$S,$G1843)</f>
        <v>0</v>
      </c>
      <c r="AZ1843" s="99">
        <f>SUMIFS(通讯通路门店!$AA:$AA,通讯通路门店!$S:$S,$G1843)</f>
        <v>0</v>
      </c>
      <c r="BA1843" s="99">
        <f t="shared" si="143"/>
        <v>0</v>
      </c>
      <c r="BB1843" s="99">
        <f t="shared" si="144"/>
        <v>0</v>
      </c>
      <c r="BC1843" s="99">
        <f>SUMIFS(通讯通路门店!$W:$W,通讯通路门店!$S:$S,$G1843,通讯通路门店!$J:$J,"荣耀体验店")+SUMIFS(通讯通路门店!$W:$W,通讯通路门店!$S:$S,$G1843,通讯通路门店!$J:$J,"荣耀授权专卖店")</f>
        <v>0</v>
      </c>
      <c r="BD1843" s="99">
        <f>SUMIFS(通讯通路门店!$Z:$Z,通讯通路门店!$S:$S,$G1843,通讯通路门店!$J:$J,"VIVO体验店")</f>
        <v>0</v>
      </c>
      <c r="BE1843" s="99">
        <f>SUMIFS(通讯通路门店!$AB:$AB,通讯通路门店!$S:$S,$G1843,通讯通路门店!$J:$J,"OPPO体验店")</f>
        <v>0</v>
      </c>
      <c r="BF1843" s="99">
        <f>SUMIFS(通讯通路门店!$X:$X,通讯通路门店!$S:$S,$G1843,通讯通路门店!$J:$J,"华为授权体验店")+SUMIFS(通讯通路门店!$AA:$AA,通讯通路门店!$S:$S,$G1843,通讯通路门店!$J:$J,"华为堡垒店")</f>
        <v>0</v>
      </c>
      <c r="BG1843" s="99">
        <f>SUMIFS(通讯通路门店!$Y:$Y,通讯通路门店!$S:$S,$G1843,通讯通路门店!$J:$J,"小米体验店")</f>
        <v>0</v>
      </c>
      <c r="BH1843" s="99">
        <f>SUMIFS(通讯通路门店!$AA:$AA,通讯通路门店!$S:$S,$G1843,通讯通路门店!$J:$J,"苹果体验店")</f>
        <v>0</v>
      </c>
      <c r="BI1843" s="99">
        <f>SUMIFS(通讯通路门店!$K:$K,通讯通路门店!$S:$S,$G1843,通讯通路门店!$J:$J,"其他品牌专卖店")</f>
        <v>0</v>
      </c>
      <c r="BJ1843" s="99">
        <f>SUMIFS(通讯通路门店!$AC:$AC,通讯通路门店!$S:$S,$G1843)</f>
        <v>0</v>
      </c>
      <c r="BK1843" s="99">
        <f>SUMIFS(通讯通路门店!$AD:$AD,通讯通路门店!$S:$S,$G1843)</f>
        <v>0</v>
      </c>
      <c r="BL1843" s="99">
        <f>SUMIFS(通讯通路门店!$AE:$AE,通讯通路门店!$S:$S,$G1843)</f>
        <v>0</v>
      </c>
      <c r="BM1843" s="99">
        <f>SUMIFS(通讯通路门店!$AF:$AF,通讯通路门店!$S:$S,$G1843)</f>
        <v>0</v>
      </c>
      <c r="BN1843" s="99">
        <f>SUMIFS(通讯通路门店!$AG:$AG,通讯通路门店!$S:$S,$G1843)</f>
        <v>0</v>
      </c>
      <c r="BO1843" s="99">
        <f>SUMIFS(通讯通路门店!$AH:$AH,通讯通路门店!$S:$S,$G1843)</f>
        <v>0</v>
      </c>
      <c r="BP1843" s="99">
        <f>SUMIFS(通讯通路门店!$AI:$AI,通讯通路门店!$S:$S,$G1843)</f>
        <v>0</v>
      </c>
      <c r="BQ1843" s="83"/>
    </row>
    <row r="1844" spans="1:69">
      <c r="A1844" s="99" t="str">
        <f>IFERROR(_xlfn.XLOOKUP($G1844,通讯通路门店!$S$4:$S$993931,通讯通路门店!$A$4:$A$993931,0,0),"")</f>
        <v>海南省</v>
      </c>
      <c r="B1844" s="99" t="str">
        <f>IFERROR(_xlfn.XLOOKUP($G1844,通讯通路门店!$S$4:$S$993931,通讯通路门店!$B$4:$B$993931,0,0),"")</f>
        <v>东方市</v>
      </c>
      <c r="C1844" s="99" t="str">
        <f>IFERROR(_xlfn.XLOOKUP($G1844,通讯通路门店!$S$4:$S$993931,通讯通路门店!$C$4:$C$993931,0,0),"")</f>
        <v>东方市</v>
      </c>
      <c r="D1844" s="99" t="str">
        <f>IFERROR(_xlfn.XLOOKUP($G1844,通讯通路门店!$S$4:$S$993931,通讯通路门店!$D$4:$D$993931,0,0),"")</f>
        <v>八所镇</v>
      </c>
      <c r="E1844" s="83"/>
      <c r="F1844" s="83"/>
      <c r="G1844" s="101"/>
      <c r="H1844" s="102">
        <f>IFERROR(_xlfn.XLOOKUP($G1844,通讯通路门店!$S$4:$S$993931,通讯通路门店!$R$4:$R$993931,0,0),"")</f>
        <v>0</v>
      </c>
      <c r="I1844" s="83"/>
      <c r="J1844" s="83"/>
      <c r="K1844" s="83"/>
      <c r="L1844" s="83"/>
      <c r="M1844" s="83"/>
      <c r="N1844" s="83"/>
      <c r="O1844" s="83"/>
      <c r="P1844" s="83"/>
      <c r="Q1844" s="83"/>
      <c r="R1844" s="83"/>
      <c r="S1844" s="83"/>
      <c r="T1844" s="83"/>
      <c r="U1844" s="99">
        <f>COUNTIF(通讯通路门店!$S:$S,$G1844)</f>
        <v>0</v>
      </c>
      <c r="V1844" s="99">
        <f>COUNTIFS(通讯通路门店!$S:$S,$G1844,通讯通路门店!$J:$J,"综合卖场")</f>
        <v>0</v>
      </c>
      <c r="W1844" s="99">
        <f>SUMIFS(通讯通路门店!$AJ:$AJ,通讯通路门店!$S:$S,通讯客户沙盘!$G1844)</f>
        <v>0</v>
      </c>
      <c r="X1844" s="99">
        <f t="shared" si="140"/>
        <v>0</v>
      </c>
      <c r="Y1844" s="99">
        <f>COUNTIFS(通讯通路门店!$S:$S,$G1844,通讯通路门店!$J:$J,"荣耀体验店")+COUNTIFS(通讯通路门店!$S:$S,$G1844,通讯通路门店!$J:$J,"荣耀授权专卖店")</f>
        <v>0</v>
      </c>
      <c r="Z1844" s="99">
        <f>COUNTIFS(通讯通路门店!$S:$S,$G1844,通讯通路门店!$J:$J,"VIVO体验店")</f>
        <v>0</v>
      </c>
      <c r="AA1844" s="99">
        <f>COUNTIFS(通讯通路门店!$S:$S,$G1844,通讯通路门店!$J:$J,"OPPO体验店")</f>
        <v>0</v>
      </c>
      <c r="AB1844" s="99">
        <f>COUNTIFS(通讯通路门店!$S:$S,$G1844,通讯通路门店!$J:$J,"华为授权体验店")+COUNTIFS(通讯通路门店!$S:$S,$G1844,通讯通路门店!$J:$J,"华为堡垒店")</f>
        <v>0</v>
      </c>
      <c r="AC1844" s="99">
        <f>COUNTIFS(通讯通路门店!$S:$S,$G1844,通讯通路门店!$J:$J,"小米体验店")</f>
        <v>0</v>
      </c>
      <c r="AD1844" s="99">
        <f>COUNTIFS(通讯通路门店!$S:$S,$G1844,通讯通路门店!$J:$J,"苹果体验店")</f>
        <v>0</v>
      </c>
      <c r="AE1844" s="99">
        <f>COUNTIFS(通讯通路门店!$S:$S,$G1844,通讯通路门店!$J:$J,"其他品牌专卖店")</f>
        <v>0</v>
      </c>
      <c r="AF1844" s="99">
        <f>SUMIFS(通讯通路门店!$BI:$BI,通讯通路门店!$S:$S,$G1844)</f>
        <v>0</v>
      </c>
      <c r="AG1844" s="99">
        <f>SUMIFS(通讯通路门店!$BH:$BH,通讯通路门店!$S:$S,$G1844)</f>
        <v>0</v>
      </c>
      <c r="AH1844" s="99">
        <f t="shared" si="141"/>
        <v>0</v>
      </c>
      <c r="AI1844" s="99">
        <f>SUMIFS(通讯通路门店!$BB:$BB,通讯通路门店!$S:$S,$G1844)</f>
        <v>0</v>
      </c>
      <c r="AJ1844" s="99">
        <f>SUMIFS(通讯通路门店!$BE:$BE,通讯通路门店!$S:$S,$G1844)</f>
        <v>0</v>
      </c>
      <c r="AK1844" s="99">
        <f>SUMIFS(通讯通路门店!$BG:$BG,通讯通路门店!$S:$S,$G1844)</f>
        <v>0</v>
      </c>
      <c r="AL1844" s="99">
        <f>SUMIFS(通讯通路门店!$BC:$BC,通讯通路门店!$S:$S,$G1844)</f>
        <v>0</v>
      </c>
      <c r="AM1844" s="99">
        <f>SUMIFS(通讯通路门店!$BD:$BD,通讯通路门店!$S:$S,$G1844)</f>
        <v>0</v>
      </c>
      <c r="AN1844" s="99">
        <f>SUMIFS(通讯通路门店!$BF:$BF,通讯通路门店!$S:$S,$G1844)</f>
        <v>0</v>
      </c>
      <c r="AO1844" s="99">
        <f t="shared" si="142"/>
        <v>0</v>
      </c>
      <c r="AP1844" s="99">
        <f>SUMIFS(通讯通路门店!$K:$K,通讯通路门店!$S:$S,$G1844)</f>
        <v>0</v>
      </c>
      <c r="AQ1844" s="83"/>
      <c r="AR1844" s="99">
        <f>SUMIFS(通讯通路门店!$T:$T,通讯通路门店!$S:$S,$G1844)</f>
        <v>0</v>
      </c>
      <c r="AS1844" s="99">
        <f>SUMIFS(通讯通路门店!$U:$U,通讯通路门店!$S:$S,$G1844)</f>
        <v>0</v>
      </c>
      <c r="AT1844" s="99">
        <f>SUMIFS(通讯通路门店!$V:$V,通讯通路门店!$S:$S,$G1844)</f>
        <v>0</v>
      </c>
      <c r="AU1844" s="99">
        <f>SUMIFS(通讯通路门店!$W:$W,通讯通路门店!$S:$S,$G1844)</f>
        <v>0</v>
      </c>
      <c r="AV1844" s="99">
        <f>SUMIFS(通讯通路门店!$Z:$Z,通讯通路门店!$S:$S,$G1844)</f>
        <v>0</v>
      </c>
      <c r="AW1844" s="99">
        <f>SUMIFS(通讯通路门店!$AB:$AB,通讯通路门店!$S:$S,$G1844)</f>
        <v>0</v>
      </c>
      <c r="AX1844" s="99">
        <f>SUMIFS(通讯通路门店!$X:$X,通讯通路门店!$S:$S,$G1844)</f>
        <v>0</v>
      </c>
      <c r="AY1844" s="99">
        <f>SUMIFS(通讯通路门店!$Y:$Y,通讯通路门店!$S:$S,$G1844)</f>
        <v>0</v>
      </c>
      <c r="AZ1844" s="99">
        <f>SUMIFS(通讯通路门店!$AA:$AA,通讯通路门店!$S:$S,$G1844)</f>
        <v>0</v>
      </c>
      <c r="BA1844" s="99">
        <f t="shared" si="143"/>
        <v>0</v>
      </c>
      <c r="BB1844" s="99">
        <f t="shared" si="144"/>
        <v>0</v>
      </c>
      <c r="BC1844" s="99">
        <f>SUMIFS(通讯通路门店!$W:$W,通讯通路门店!$S:$S,$G1844,通讯通路门店!$J:$J,"荣耀体验店")+SUMIFS(通讯通路门店!$W:$W,通讯通路门店!$S:$S,$G1844,通讯通路门店!$J:$J,"荣耀授权专卖店")</f>
        <v>0</v>
      </c>
      <c r="BD1844" s="99">
        <f>SUMIFS(通讯通路门店!$Z:$Z,通讯通路门店!$S:$S,$G1844,通讯通路门店!$J:$J,"VIVO体验店")</f>
        <v>0</v>
      </c>
      <c r="BE1844" s="99">
        <f>SUMIFS(通讯通路门店!$AB:$AB,通讯通路门店!$S:$S,$G1844,通讯通路门店!$J:$J,"OPPO体验店")</f>
        <v>0</v>
      </c>
      <c r="BF1844" s="99">
        <f>SUMIFS(通讯通路门店!$X:$X,通讯通路门店!$S:$S,$G1844,通讯通路门店!$J:$J,"华为授权体验店")+SUMIFS(通讯通路门店!$AA:$AA,通讯通路门店!$S:$S,$G1844,通讯通路门店!$J:$J,"华为堡垒店")</f>
        <v>0</v>
      </c>
      <c r="BG1844" s="99">
        <f>SUMIFS(通讯通路门店!$Y:$Y,通讯通路门店!$S:$S,$G1844,通讯通路门店!$J:$J,"小米体验店")</f>
        <v>0</v>
      </c>
      <c r="BH1844" s="99">
        <f>SUMIFS(通讯通路门店!$AA:$AA,通讯通路门店!$S:$S,$G1844,通讯通路门店!$J:$J,"苹果体验店")</f>
        <v>0</v>
      </c>
      <c r="BI1844" s="99">
        <f>SUMIFS(通讯通路门店!$K:$K,通讯通路门店!$S:$S,$G1844,通讯通路门店!$J:$J,"其他品牌专卖店")</f>
        <v>0</v>
      </c>
      <c r="BJ1844" s="99">
        <f>SUMIFS(通讯通路门店!$AC:$AC,通讯通路门店!$S:$S,$G1844)</f>
        <v>0</v>
      </c>
      <c r="BK1844" s="99">
        <f>SUMIFS(通讯通路门店!$AD:$AD,通讯通路门店!$S:$S,$G1844)</f>
        <v>0</v>
      </c>
      <c r="BL1844" s="99">
        <f>SUMIFS(通讯通路门店!$AE:$AE,通讯通路门店!$S:$S,$G1844)</f>
        <v>0</v>
      </c>
      <c r="BM1844" s="99">
        <f>SUMIFS(通讯通路门店!$AF:$AF,通讯通路门店!$S:$S,$G1844)</f>
        <v>0</v>
      </c>
      <c r="BN1844" s="99">
        <f>SUMIFS(通讯通路门店!$AG:$AG,通讯通路门店!$S:$S,$G1844)</f>
        <v>0</v>
      </c>
      <c r="BO1844" s="99">
        <f>SUMIFS(通讯通路门店!$AH:$AH,通讯通路门店!$S:$S,$G1844)</f>
        <v>0</v>
      </c>
      <c r="BP1844" s="99">
        <f>SUMIFS(通讯通路门店!$AI:$AI,通讯通路门店!$S:$S,$G1844)</f>
        <v>0</v>
      </c>
      <c r="BQ1844" s="83"/>
    </row>
    <row r="1845" spans="1:69">
      <c r="A1845" s="99" t="str">
        <f>IFERROR(_xlfn.XLOOKUP($G1845,通讯通路门店!$S$4:$S$993931,通讯通路门店!$A$4:$A$993931,0,0),"")</f>
        <v>海南省</v>
      </c>
      <c r="B1845" s="99" t="str">
        <f>IFERROR(_xlfn.XLOOKUP($G1845,通讯通路门店!$S$4:$S$993931,通讯通路门店!$B$4:$B$993931,0,0),"")</f>
        <v>东方市</v>
      </c>
      <c r="C1845" s="99" t="str">
        <f>IFERROR(_xlfn.XLOOKUP($G1845,通讯通路门店!$S$4:$S$993931,通讯通路门店!$C$4:$C$993931,0,0),"")</f>
        <v>东方市</v>
      </c>
      <c r="D1845" s="99" t="str">
        <f>IFERROR(_xlfn.XLOOKUP($G1845,通讯通路门店!$S$4:$S$993931,通讯通路门店!$D$4:$D$993931,0,0),"")</f>
        <v>八所镇</v>
      </c>
      <c r="E1845" s="83"/>
      <c r="F1845" s="83"/>
      <c r="G1845" s="101"/>
      <c r="H1845" s="102">
        <f>IFERROR(_xlfn.XLOOKUP($G1845,通讯通路门店!$S$4:$S$993931,通讯通路门店!$R$4:$R$993931,0,0),"")</f>
        <v>0</v>
      </c>
      <c r="I1845" s="83"/>
      <c r="J1845" s="83"/>
      <c r="K1845" s="83"/>
      <c r="L1845" s="83"/>
      <c r="M1845" s="83"/>
      <c r="N1845" s="83"/>
      <c r="O1845" s="83"/>
      <c r="P1845" s="83"/>
      <c r="Q1845" s="83"/>
      <c r="R1845" s="83"/>
      <c r="S1845" s="83"/>
      <c r="T1845" s="83"/>
      <c r="U1845" s="99">
        <f>COUNTIF(通讯通路门店!$S:$S,$G1845)</f>
        <v>0</v>
      </c>
      <c r="V1845" s="99">
        <f>COUNTIFS(通讯通路门店!$S:$S,$G1845,通讯通路门店!$J:$J,"综合卖场")</f>
        <v>0</v>
      </c>
      <c r="W1845" s="99">
        <f>SUMIFS(通讯通路门店!$AJ:$AJ,通讯通路门店!$S:$S,通讯客户沙盘!$G1845)</f>
        <v>0</v>
      </c>
      <c r="X1845" s="99">
        <f t="shared" si="140"/>
        <v>0</v>
      </c>
      <c r="Y1845" s="99">
        <f>COUNTIFS(通讯通路门店!$S:$S,$G1845,通讯通路门店!$J:$J,"荣耀体验店")+COUNTIFS(通讯通路门店!$S:$S,$G1845,通讯通路门店!$J:$J,"荣耀授权专卖店")</f>
        <v>0</v>
      </c>
      <c r="Z1845" s="99">
        <f>COUNTIFS(通讯通路门店!$S:$S,$G1845,通讯通路门店!$J:$J,"VIVO体验店")</f>
        <v>0</v>
      </c>
      <c r="AA1845" s="99">
        <f>COUNTIFS(通讯通路门店!$S:$S,$G1845,通讯通路门店!$J:$J,"OPPO体验店")</f>
        <v>0</v>
      </c>
      <c r="AB1845" s="99">
        <f>COUNTIFS(通讯通路门店!$S:$S,$G1845,通讯通路门店!$J:$J,"华为授权体验店")+COUNTIFS(通讯通路门店!$S:$S,$G1845,通讯通路门店!$J:$J,"华为堡垒店")</f>
        <v>0</v>
      </c>
      <c r="AC1845" s="99">
        <f>COUNTIFS(通讯通路门店!$S:$S,$G1845,通讯通路门店!$J:$J,"小米体验店")</f>
        <v>0</v>
      </c>
      <c r="AD1845" s="99">
        <f>COUNTIFS(通讯通路门店!$S:$S,$G1845,通讯通路门店!$J:$J,"苹果体验店")</f>
        <v>0</v>
      </c>
      <c r="AE1845" s="99">
        <f>COUNTIFS(通讯通路门店!$S:$S,$G1845,通讯通路门店!$J:$J,"其他品牌专卖店")</f>
        <v>0</v>
      </c>
      <c r="AF1845" s="99">
        <f>SUMIFS(通讯通路门店!$BI:$BI,通讯通路门店!$S:$S,$G1845)</f>
        <v>0</v>
      </c>
      <c r="AG1845" s="99">
        <f>SUMIFS(通讯通路门店!$BH:$BH,通讯通路门店!$S:$S,$G1845)</f>
        <v>0</v>
      </c>
      <c r="AH1845" s="99">
        <f t="shared" si="141"/>
        <v>0</v>
      </c>
      <c r="AI1845" s="99">
        <f>SUMIFS(通讯通路门店!$BB:$BB,通讯通路门店!$S:$S,$G1845)</f>
        <v>0</v>
      </c>
      <c r="AJ1845" s="99">
        <f>SUMIFS(通讯通路门店!$BE:$BE,通讯通路门店!$S:$S,$G1845)</f>
        <v>0</v>
      </c>
      <c r="AK1845" s="99">
        <f>SUMIFS(通讯通路门店!$BG:$BG,通讯通路门店!$S:$S,$G1845)</f>
        <v>0</v>
      </c>
      <c r="AL1845" s="99">
        <f>SUMIFS(通讯通路门店!$BC:$BC,通讯通路门店!$S:$S,$G1845)</f>
        <v>0</v>
      </c>
      <c r="AM1845" s="99">
        <f>SUMIFS(通讯通路门店!$BD:$BD,通讯通路门店!$S:$S,$G1845)</f>
        <v>0</v>
      </c>
      <c r="AN1845" s="99">
        <f>SUMIFS(通讯通路门店!$BF:$BF,通讯通路门店!$S:$S,$G1845)</f>
        <v>0</v>
      </c>
      <c r="AO1845" s="99">
        <f t="shared" si="142"/>
        <v>0</v>
      </c>
      <c r="AP1845" s="99">
        <f>SUMIFS(通讯通路门店!$K:$K,通讯通路门店!$S:$S,$G1845)</f>
        <v>0</v>
      </c>
      <c r="AQ1845" s="83"/>
      <c r="AR1845" s="99">
        <f>SUMIFS(通讯通路门店!$T:$T,通讯通路门店!$S:$S,$G1845)</f>
        <v>0</v>
      </c>
      <c r="AS1845" s="99">
        <f>SUMIFS(通讯通路门店!$U:$U,通讯通路门店!$S:$S,$G1845)</f>
        <v>0</v>
      </c>
      <c r="AT1845" s="99">
        <f>SUMIFS(通讯通路门店!$V:$V,通讯通路门店!$S:$S,$G1845)</f>
        <v>0</v>
      </c>
      <c r="AU1845" s="99">
        <f>SUMIFS(通讯通路门店!$W:$W,通讯通路门店!$S:$S,$G1845)</f>
        <v>0</v>
      </c>
      <c r="AV1845" s="99">
        <f>SUMIFS(通讯通路门店!$Z:$Z,通讯通路门店!$S:$S,$G1845)</f>
        <v>0</v>
      </c>
      <c r="AW1845" s="99">
        <f>SUMIFS(通讯通路门店!$AB:$AB,通讯通路门店!$S:$S,$G1845)</f>
        <v>0</v>
      </c>
      <c r="AX1845" s="99">
        <f>SUMIFS(通讯通路门店!$X:$X,通讯通路门店!$S:$S,$G1845)</f>
        <v>0</v>
      </c>
      <c r="AY1845" s="99">
        <f>SUMIFS(通讯通路门店!$Y:$Y,通讯通路门店!$S:$S,$G1845)</f>
        <v>0</v>
      </c>
      <c r="AZ1845" s="99">
        <f>SUMIFS(通讯通路门店!$AA:$AA,通讯通路门店!$S:$S,$G1845)</f>
        <v>0</v>
      </c>
      <c r="BA1845" s="99">
        <f t="shared" si="143"/>
        <v>0</v>
      </c>
      <c r="BB1845" s="99">
        <f t="shared" si="144"/>
        <v>0</v>
      </c>
      <c r="BC1845" s="99">
        <f>SUMIFS(通讯通路门店!$W:$W,通讯通路门店!$S:$S,$G1845,通讯通路门店!$J:$J,"荣耀体验店")+SUMIFS(通讯通路门店!$W:$W,通讯通路门店!$S:$S,$G1845,通讯通路门店!$J:$J,"荣耀授权专卖店")</f>
        <v>0</v>
      </c>
      <c r="BD1845" s="99">
        <f>SUMIFS(通讯通路门店!$Z:$Z,通讯通路门店!$S:$S,$G1845,通讯通路门店!$J:$J,"VIVO体验店")</f>
        <v>0</v>
      </c>
      <c r="BE1845" s="99">
        <f>SUMIFS(通讯通路门店!$AB:$AB,通讯通路门店!$S:$S,$G1845,通讯通路门店!$J:$J,"OPPO体验店")</f>
        <v>0</v>
      </c>
      <c r="BF1845" s="99">
        <f>SUMIFS(通讯通路门店!$X:$X,通讯通路门店!$S:$S,$G1845,通讯通路门店!$J:$J,"华为授权体验店")+SUMIFS(通讯通路门店!$AA:$AA,通讯通路门店!$S:$S,$G1845,通讯通路门店!$J:$J,"华为堡垒店")</f>
        <v>0</v>
      </c>
      <c r="BG1845" s="99">
        <f>SUMIFS(通讯通路门店!$Y:$Y,通讯通路门店!$S:$S,$G1845,通讯通路门店!$J:$J,"小米体验店")</f>
        <v>0</v>
      </c>
      <c r="BH1845" s="99">
        <f>SUMIFS(通讯通路门店!$AA:$AA,通讯通路门店!$S:$S,$G1845,通讯通路门店!$J:$J,"苹果体验店")</f>
        <v>0</v>
      </c>
      <c r="BI1845" s="99">
        <f>SUMIFS(通讯通路门店!$K:$K,通讯通路门店!$S:$S,$G1845,通讯通路门店!$J:$J,"其他品牌专卖店")</f>
        <v>0</v>
      </c>
      <c r="BJ1845" s="99">
        <f>SUMIFS(通讯通路门店!$AC:$AC,通讯通路门店!$S:$S,$G1845)</f>
        <v>0</v>
      </c>
      <c r="BK1845" s="99">
        <f>SUMIFS(通讯通路门店!$AD:$AD,通讯通路门店!$S:$S,$G1845)</f>
        <v>0</v>
      </c>
      <c r="BL1845" s="99">
        <f>SUMIFS(通讯通路门店!$AE:$AE,通讯通路门店!$S:$S,$G1845)</f>
        <v>0</v>
      </c>
      <c r="BM1845" s="99">
        <f>SUMIFS(通讯通路门店!$AF:$AF,通讯通路门店!$S:$S,$G1845)</f>
        <v>0</v>
      </c>
      <c r="BN1845" s="99">
        <f>SUMIFS(通讯通路门店!$AG:$AG,通讯通路门店!$S:$S,$G1845)</f>
        <v>0</v>
      </c>
      <c r="BO1845" s="99">
        <f>SUMIFS(通讯通路门店!$AH:$AH,通讯通路门店!$S:$S,$G1845)</f>
        <v>0</v>
      </c>
      <c r="BP1845" s="99">
        <f>SUMIFS(通讯通路门店!$AI:$AI,通讯通路门店!$S:$S,$G1845)</f>
        <v>0</v>
      </c>
      <c r="BQ1845" s="83"/>
    </row>
    <row r="1846" spans="1:69">
      <c r="A1846" s="99" t="str">
        <f>IFERROR(_xlfn.XLOOKUP($G1846,通讯通路门店!$S$4:$S$993931,通讯通路门店!$A$4:$A$993931,0,0),"")</f>
        <v>海南省</v>
      </c>
      <c r="B1846" s="99" t="str">
        <f>IFERROR(_xlfn.XLOOKUP($G1846,通讯通路门店!$S$4:$S$993931,通讯通路门店!$B$4:$B$993931,0,0),"")</f>
        <v>东方市</v>
      </c>
      <c r="C1846" s="99" t="str">
        <f>IFERROR(_xlfn.XLOOKUP($G1846,通讯通路门店!$S$4:$S$993931,通讯通路门店!$C$4:$C$993931,0,0),"")</f>
        <v>东方市</v>
      </c>
      <c r="D1846" s="99" t="str">
        <f>IFERROR(_xlfn.XLOOKUP($G1846,通讯通路门店!$S$4:$S$993931,通讯通路门店!$D$4:$D$993931,0,0),"")</f>
        <v>八所镇</v>
      </c>
      <c r="E1846" s="83"/>
      <c r="F1846" s="83"/>
      <c r="G1846" s="101"/>
      <c r="H1846" s="102">
        <f>IFERROR(_xlfn.XLOOKUP($G1846,通讯通路门店!$S$4:$S$993931,通讯通路门店!$R$4:$R$993931,0,0),"")</f>
        <v>0</v>
      </c>
      <c r="I1846" s="83"/>
      <c r="J1846" s="83"/>
      <c r="K1846" s="83"/>
      <c r="L1846" s="83"/>
      <c r="M1846" s="83"/>
      <c r="N1846" s="83"/>
      <c r="O1846" s="83"/>
      <c r="P1846" s="83"/>
      <c r="Q1846" s="83"/>
      <c r="R1846" s="83"/>
      <c r="S1846" s="83"/>
      <c r="T1846" s="83"/>
      <c r="U1846" s="99">
        <f>COUNTIF(通讯通路门店!$S:$S,$G1846)</f>
        <v>0</v>
      </c>
      <c r="V1846" s="99">
        <f>COUNTIFS(通讯通路门店!$S:$S,$G1846,通讯通路门店!$J:$J,"综合卖场")</f>
        <v>0</v>
      </c>
      <c r="W1846" s="99">
        <f>SUMIFS(通讯通路门店!$AJ:$AJ,通讯通路门店!$S:$S,通讯客户沙盘!$G1846)</f>
        <v>0</v>
      </c>
      <c r="X1846" s="99">
        <f t="shared" si="140"/>
        <v>0</v>
      </c>
      <c r="Y1846" s="99">
        <f>COUNTIFS(通讯通路门店!$S:$S,$G1846,通讯通路门店!$J:$J,"荣耀体验店")+COUNTIFS(通讯通路门店!$S:$S,$G1846,通讯通路门店!$J:$J,"荣耀授权专卖店")</f>
        <v>0</v>
      </c>
      <c r="Z1846" s="99">
        <f>COUNTIFS(通讯通路门店!$S:$S,$G1846,通讯通路门店!$J:$J,"VIVO体验店")</f>
        <v>0</v>
      </c>
      <c r="AA1846" s="99">
        <f>COUNTIFS(通讯通路门店!$S:$S,$G1846,通讯通路门店!$J:$J,"OPPO体验店")</f>
        <v>0</v>
      </c>
      <c r="AB1846" s="99">
        <f>COUNTIFS(通讯通路门店!$S:$S,$G1846,通讯通路门店!$J:$J,"华为授权体验店")+COUNTIFS(通讯通路门店!$S:$S,$G1846,通讯通路门店!$J:$J,"华为堡垒店")</f>
        <v>0</v>
      </c>
      <c r="AC1846" s="99">
        <f>COUNTIFS(通讯通路门店!$S:$S,$G1846,通讯通路门店!$J:$J,"小米体验店")</f>
        <v>0</v>
      </c>
      <c r="AD1846" s="99">
        <f>COUNTIFS(通讯通路门店!$S:$S,$G1846,通讯通路门店!$J:$J,"苹果体验店")</f>
        <v>0</v>
      </c>
      <c r="AE1846" s="99">
        <f>COUNTIFS(通讯通路门店!$S:$S,$G1846,通讯通路门店!$J:$J,"其他品牌专卖店")</f>
        <v>0</v>
      </c>
      <c r="AF1846" s="99">
        <f>SUMIFS(通讯通路门店!$BI:$BI,通讯通路门店!$S:$S,$G1846)</f>
        <v>0</v>
      </c>
      <c r="AG1846" s="99">
        <f>SUMIFS(通讯通路门店!$BH:$BH,通讯通路门店!$S:$S,$G1846)</f>
        <v>0</v>
      </c>
      <c r="AH1846" s="99">
        <f t="shared" si="141"/>
        <v>0</v>
      </c>
      <c r="AI1846" s="99">
        <f>SUMIFS(通讯通路门店!$BB:$BB,通讯通路门店!$S:$S,$G1846)</f>
        <v>0</v>
      </c>
      <c r="AJ1846" s="99">
        <f>SUMIFS(通讯通路门店!$BE:$BE,通讯通路门店!$S:$S,$G1846)</f>
        <v>0</v>
      </c>
      <c r="AK1846" s="99">
        <f>SUMIFS(通讯通路门店!$BG:$BG,通讯通路门店!$S:$S,$G1846)</f>
        <v>0</v>
      </c>
      <c r="AL1846" s="99">
        <f>SUMIFS(通讯通路门店!$BC:$BC,通讯通路门店!$S:$S,$G1846)</f>
        <v>0</v>
      </c>
      <c r="AM1846" s="99">
        <f>SUMIFS(通讯通路门店!$BD:$BD,通讯通路门店!$S:$S,$G1846)</f>
        <v>0</v>
      </c>
      <c r="AN1846" s="99">
        <f>SUMIFS(通讯通路门店!$BF:$BF,通讯通路门店!$S:$S,$G1846)</f>
        <v>0</v>
      </c>
      <c r="AO1846" s="99">
        <f t="shared" si="142"/>
        <v>0</v>
      </c>
      <c r="AP1846" s="99">
        <f>SUMIFS(通讯通路门店!$K:$K,通讯通路门店!$S:$S,$G1846)</f>
        <v>0</v>
      </c>
      <c r="AQ1846" s="83"/>
      <c r="AR1846" s="99">
        <f>SUMIFS(通讯通路门店!$T:$T,通讯通路门店!$S:$S,$G1846)</f>
        <v>0</v>
      </c>
      <c r="AS1846" s="99">
        <f>SUMIFS(通讯通路门店!$U:$U,通讯通路门店!$S:$S,$G1846)</f>
        <v>0</v>
      </c>
      <c r="AT1846" s="99">
        <f>SUMIFS(通讯通路门店!$V:$V,通讯通路门店!$S:$S,$G1846)</f>
        <v>0</v>
      </c>
      <c r="AU1846" s="99">
        <f>SUMIFS(通讯通路门店!$W:$W,通讯通路门店!$S:$S,$G1846)</f>
        <v>0</v>
      </c>
      <c r="AV1846" s="99">
        <f>SUMIFS(通讯通路门店!$Z:$Z,通讯通路门店!$S:$S,$G1846)</f>
        <v>0</v>
      </c>
      <c r="AW1846" s="99">
        <f>SUMIFS(通讯通路门店!$AB:$AB,通讯通路门店!$S:$S,$G1846)</f>
        <v>0</v>
      </c>
      <c r="AX1846" s="99">
        <f>SUMIFS(通讯通路门店!$X:$X,通讯通路门店!$S:$S,$G1846)</f>
        <v>0</v>
      </c>
      <c r="AY1846" s="99">
        <f>SUMIFS(通讯通路门店!$Y:$Y,通讯通路门店!$S:$S,$G1846)</f>
        <v>0</v>
      </c>
      <c r="AZ1846" s="99">
        <f>SUMIFS(通讯通路门店!$AA:$AA,通讯通路门店!$S:$S,$G1846)</f>
        <v>0</v>
      </c>
      <c r="BA1846" s="99">
        <f t="shared" si="143"/>
        <v>0</v>
      </c>
      <c r="BB1846" s="99">
        <f t="shared" si="144"/>
        <v>0</v>
      </c>
      <c r="BC1846" s="99">
        <f>SUMIFS(通讯通路门店!$W:$W,通讯通路门店!$S:$S,$G1846,通讯通路门店!$J:$J,"荣耀体验店")+SUMIFS(通讯通路门店!$W:$W,通讯通路门店!$S:$S,$G1846,通讯通路门店!$J:$J,"荣耀授权专卖店")</f>
        <v>0</v>
      </c>
      <c r="BD1846" s="99">
        <f>SUMIFS(通讯通路门店!$Z:$Z,通讯通路门店!$S:$S,$G1846,通讯通路门店!$J:$J,"VIVO体验店")</f>
        <v>0</v>
      </c>
      <c r="BE1846" s="99">
        <f>SUMIFS(通讯通路门店!$AB:$AB,通讯通路门店!$S:$S,$G1846,通讯通路门店!$J:$J,"OPPO体验店")</f>
        <v>0</v>
      </c>
      <c r="BF1846" s="99">
        <f>SUMIFS(通讯通路门店!$X:$X,通讯通路门店!$S:$S,$G1846,通讯通路门店!$J:$J,"华为授权体验店")+SUMIFS(通讯通路门店!$AA:$AA,通讯通路门店!$S:$S,$G1846,通讯通路门店!$J:$J,"华为堡垒店")</f>
        <v>0</v>
      </c>
      <c r="BG1846" s="99">
        <f>SUMIFS(通讯通路门店!$Y:$Y,通讯通路门店!$S:$S,$G1846,通讯通路门店!$J:$J,"小米体验店")</f>
        <v>0</v>
      </c>
      <c r="BH1846" s="99">
        <f>SUMIFS(通讯通路门店!$AA:$AA,通讯通路门店!$S:$S,$G1846,通讯通路门店!$J:$J,"苹果体验店")</f>
        <v>0</v>
      </c>
      <c r="BI1846" s="99">
        <f>SUMIFS(通讯通路门店!$K:$K,通讯通路门店!$S:$S,$G1846,通讯通路门店!$J:$J,"其他品牌专卖店")</f>
        <v>0</v>
      </c>
      <c r="BJ1846" s="99">
        <f>SUMIFS(通讯通路门店!$AC:$AC,通讯通路门店!$S:$S,$G1846)</f>
        <v>0</v>
      </c>
      <c r="BK1846" s="99">
        <f>SUMIFS(通讯通路门店!$AD:$AD,通讯通路门店!$S:$S,$G1846)</f>
        <v>0</v>
      </c>
      <c r="BL1846" s="99">
        <f>SUMIFS(通讯通路门店!$AE:$AE,通讯通路门店!$S:$S,$G1846)</f>
        <v>0</v>
      </c>
      <c r="BM1846" s="99">
        <f>SUMIFS(通讯通路门店!$AF:$AF,通讯通路门店!$S:$S,$G1846)</f>
        <v>0</v>
      </c>
      <c r="BN1846" s="99">
        <f>SUMIFS(通讯通路门店!$AG:$AG,通讯通路门店!$S:$S,$G1846)</f>
        <v>0</v>
      </c>
      <c r="BO1846" s="99">
        <f>SUMIFS(通讯通路门店!$AH:$AH,通讯通路门店!$S:$S,$G1846)</f>
        <v>0</v>
      </c>
      <c r="BP1846" s="99">
        <f>SUMIFS(通讯通路门店!$AI:$AI,通讯通路门店!$S:$S,$G1846)</f>
        <v>0</v>
      </c>
      <c r="BQ1846" s="83"/>
    </row>
    <row r="1847" spans="1:69">
      <c r="A1847" s="99" t="str">
        <f>IFERROR(_xlfn.XLOOKUP($G1847,通讯通路门店!$S$4:$S$993931,通讯通路门店!$A$4:$A$993931,0,0),"")</f>
        <v>海南省</v>
      </c>
      <c r="B1847" s="99" t="str">
        <f>IFERROR(_xlfn.XLOOKUP($G1847,通讯通路门店!$S$4:$S$993931,通讯通路门店!$B$4:$B$993931,0,0),"")</f>
        <v>东方市</v>
      </c>
      <c r="C1847" s="99" t="str">
        <f>IFERROR(_xlfn.XLOOKUP($G1847,通讯通路门店!$S$4:$S$993931,通讯通路门店!$C$4:$C$993931,0,0),"")</f>
        <v>东方市</v>
      </c>
      <c r="D1847" s="99" t="str">
        <f>IFERROR(_xlfn.XLOOKUP($G1847,通讯通路门店!$S$4:$S$993931,通讯通路门店!$D$4:$D$993931,0,0),"")</f>
        <v>八所镇</v>
      </c>
      <c r="E1847" s="83"/>
      <c r="F1847" s="83"/>
      <c r="G1847" s="101"/>
      <c r="H1847" s="102">
        <f>IFERROR(_xlfn.XLOOKUP($G1847,通讯通路门店!$S$4:$S$993931,通讯通路门店!$R$4:$R$993931,0,0),"")</f>
        <v>0</v>
      </c>
      <c r="I1847" s="83"/>
      <c r="J1847" s="83"/>
      <c r="K1847" s="83"/>
      <c r="L1847" s="83"/>
      <c r="M1847" s="83"/>
      <c r="N1847" s="83"/>
      <c r="O1847" s="83"/>
      <c r="P1847" s="83"/>
      <c r="Q1847" s="83"/>
      <c r="R1847" s="83"/>
      <c r="S1847" s="83"/>
      <c r="T1847" s="83"/>
      <c r="U1847" s="99">
        <f>COUNTIF(通讯通路门店!$S:$S,$G1847)</f>
        <v>0</v>
      </c>
      <c r="V1847" s="99">
        <f>COUNTIFS(通讯通路门店!$S:$S,$G1847,通讯通路门店!$J:$J,"综合卖场")</f>
        <v>0</v>
      </c>
      <c r="W1847" s="99">
        <f>SUMIFS(通讯通路门店!$AJ:$AJ,通讯通路门店!$S:$S,通讯客户沙盘!$G1847)</f>
        <v>0</v>
      </c>
      <c r="X1847" s="99">
        <f t="shared" si="140"/>
        <v>0</v>
      </c>
      <c r="Y1847" s="99">
        <f>COUNTIFS(通讯通路门店!$S:$S,$G1847,通讯通路门店!$J:$J,"荣耀体验店")+COUNTIFS(通讯通路门店!$S:$S,$G1847,通讯通路门店!$J:$J,"荣耀授权专卖店")</f>
        <v>0</v>
      </c>
      <c r="Z1847" s="99">
        <f>COUNTIFS(通讯通路门店!$S:$S,$G1847,通讯通路门店!$J:$J,"VIVO体验店")</f>
        <v>0</v>
      </c>
      <c r="AA1847" s="99">
        <f>COUNTIFS(通讯通路门店!$S:$S,$G1847,通讯通路门店!$J:$J,"OPPO体验店")</f>
        <v>0</v>
      </c>
      <c r="AB1847" s="99">
        <f>COUNTIFS(通讯通路门店!$S:$S,$G1847,通讯通路门店!$J:$J,"华为授权体验店")+COUNTIFS(通讯通路门店!$S:$S,$G1847,通讯通路门店!$J:$J,"华为堡垒店")</f>
        <v>0</v>
      </c>
      <c r="AC1847" s="99">
        <f>COUNTIFS(通讯通路门店!$S:$S,$G1847,通讯通路门店!$J:$J,"小米体验店")</f>
        <v>0</v>
      </c>
      <c r="AD1847" s="99">
        <f>COUNTIFS(通讯通路门店!$S:$S,$G1847,通讯通路门店!$J:$J,"苹果体验店")</f>
        <v>0</v>
      </c>
      <c r="AE1847" s="99">
        <f>COUNTIFS(通讯通路门店!$S:$S,$G1847,通讯通路门店!$J:$J,"其他品牌专卖店")</f>
        <v>0</v>
      </c>
      <c r="AF1847" s="99">
        <f>SUMIFS(通讯通路门店!$BI:$BI,通讯通路门店!$S:$S,$G1847)</f>
        <v>0</v>
      </c>
      <c r="AG1847" s="99">
        <f>SUMIFS(通讯通路门店!$BH:$BH,通讯通路门店!$S:$S,$G1847)</f>
        <v>0</v>
      </c>
      <c r="AH1847" s="99">
        <f t="shared" si="141"/>
        <v>0</v>
      </c>
      <c r="AI1847" s="99">
        <f>SUMIFS(通讯通路门店!$BB:$BB,通讯通路门店!$S:$S,$G1847)</f>
        <v>0</v>
      </c>
      <c r="AJ1847" s="99">
        <f>SUMIFS(通讯通路门店!$BE:$BE,通讯通路门店!$S:$S,$G1847)</f>
        <v>0</v>
      </c>
      <c r="AK1847" s="99">
        <f>SUMIFS(通讯通路门店!$BG:$BG,通讯通路门店!$S:$S,$G1847)</f>
        <v>0</v>
      </c>
      <c r="AL1847" s="99">
        <f>SUMIFS(通讯通路门店!$BC:$BC,通讯通路门店!$S:$S,$G1847)</f>
        <v>0</v>
      </c>
      <c r="AM1847" s="99">
        <f>SUMIFS(通讯通路门店!$BD:$BD,通讯通路门店!$S:$S,$G1847)</f>
        <v>0</v>
      </c>
      <c r="AN1847" s="99">
        <f>SUMIFS(通讯通路门店!$BF:$BF,通讯通路门店!$S:$S,$G1847)</f>
        <v>0</v>
      </c>
      <c r="AO1847" s="99">
        <f t="shared" si="142"/>
        <v>0</v>
      </c>
      <c r="AP1847" s="99">
        <f>SUMIFS(通讯通路门店!$K:$K,通讯通路门店!$S:$S,$G1847)</f>
        <v>0</v>
      </c>
      <c r="AQ1847" s="83"/>
      <c r="AR1847" s="99">
        <f>SUMIFS(通讯通路门店!$T:$T,通讯通路门店!$S:$S,$G1847)</f>
        <v>0</v>
      </c>
      <c r="AS1847" s="99">
        <f>SUMIFS(通讯通路门店!$U:$U,通讯通路门店!$S:$S,$G1847)</f>
        <v>0</v>
      </c>
      <c r="AT1847" s="99">
        <f>SUMIFS(通讯通路门店!$V:$V,通讯通路门店!$S:$S,$G1847)</f>
        <v>0</v>
      </c>
      <c r="AU1847" s="99">
        <f>SUMIFS(通讯通路门店!$W:$W,通讯通路门店!$S:$S,$G1847)</f>
        <v>0</v>
      </c>
      <c r="AV1847" s="99">
        <f>SUMIFS(通讯通路门店!$Z:$Z,通讯通路门店!$S:$S,$G1847)</f>
        <v>0</v>
      </c>
      <c r="AW1847" s="99">
        <f>SUMIFS(通讯通路门店!$AB:$AB,通讯通路门店!$S:$S,$G1847)</f>
        <v>0</v>
      </c>
      <c r="AX1847" s="99">
        <f>SUMIFS(通讯通路门店!$X:$X,通讯通路门店!$S:$S,$G1847)</f>
        <v>0</v>
      </c>
      <c r="AY1847" s="99">
        <f>SUMIFS(通讯通路门店!$Y:$Y,通讯通路门店!$S:$S,$G1847)</f>
        <v>0</v>
      </c>
      <c r="AZ1847" s="99">
        <f>SUMIFS(通讯通路门店!$AA:$AA,通讯通路门店!$S:$S,$G1847)</f>
        <v>0</v>
      </c>
      <c r="BA1847" s="99">
        <f t="shared" si="143"/>
        <v>0</v>
      </c>
      <c r="BB1847" s="99">
        <f t="shared" si="144"/>
        <v>0</v>
      </c>
      <c r="BC1847" s="99">
        <f>SUMIFS(通讯通路门店!$W:$W,通讯通路门店!$S:$S,$G1847,通讯通路门店!$J:$J,"荣耀体验店")+SUMIFS(通讯通路门店!$W:$W,通讯通路门店!$S:$S,$G1847,通讯通路门店!$J:$J,"荣耀授权专卖店")</f>
        <v>0</v>
      </c>
      <c r="BD1847" s="99">
        <f>SUMIFS(通讯通路门店!$Z:$Z,通讯通路门店!$S:$S,$G1847,通讯通路门店!$J:$J,"VIVO体验店")</f>
        <v>0</v>
      </c>
      <c r="BE1847" s="99">
        <f>SUMIFS(通讯通路门店!$AB:$AB,通讯通路门店!$S:$S,$G1847,通讯通路门店!$J:$J,"OPPO体验店")</f>
        <v>0</v>
      </c>
      <c r="BF1847" s="99">
        <f>SUMIFS(通讯通路门店!$X:$X,通讯通路门店!$S:$S,$G1847,通讯通路门店!$J:$J,"华为授权体验店")+SUMIFS(通讯通路门店!$AA:$AA,通讯通路门店!$S:$S,$G1847,通讯通路门店!$J:$J,"华为堡垒店")</f>
        <v>0</v>
      </c>
      <c r="BG1847" s="99">
        <f>SUMIFS(通讯通路门店!$Y:$Y,通讯通路门店!$S:$S,$G1847,通讯通路门店!$J:$J,"小米体验店")</f>
        <v>0</v>
      </c>
      <c r="BH1847" s="99">
        <f>SUMIFS(通讯通路门店!$AA:$AA,通讯通路门店!$S:$S,$G1847,通讯通路门店!$J:$J,"苹果体验店")</f>
        <v>0</v>
      </c>
      <c r="BI1847" s="99">
        <f>SUMIFS(通讯通路门店!$K:$K,通讯通路门店!$S:$S,$G1847,通讯通路门店!$J:$J,"其他品牌专卖店")</f>
        <v>0</v>
      </c>
      <c r="BJ1847" s="99">
        <f>SUMIFS(通讯通路门店!$AC:$AC,通讯通路门店!$S:$S,$G1847)</f>
        <v>0</v>
      </c>
      <c r="BK1847" s="99">
        <f>SUMIFS(通讯通路门店!$AD:$AD,通讯通路门店!$S:$S,$G1847)</f>
        <v>0</v>
      </c>
      <c r="BL1847" s="99">
        <f>SUMIFS(通讯通路门店!$AE:$AE,通讯通路门店!$S:$S,$G1847)</f>
        <v>0</v>
      </c>
      <c r="BM1847" s="99">
        <f>SUMIFS(通讯通路门店!$AF:$AF,通讯通路门店!$S:$S,$G1847)</f>
        <v>0</v>
      </c>
      <c r="BN1847" s="99">
        <f>SUMIFS(通讯通路门店!$AG:$AG,通讯通路门店!$S:$S,$G1847)</f>
        <v>0</v>
      </c>
      <c r="BO1847" s="99">
        <f>SUMIFS(通讯通路门店!$AH:$AH,通讯通路门店!$S:$S,$G1847)</f>
        <v>0</v>
      </c>
      <c r="BP1847" s="99">
        <f>SUMIFS(通讯通路门店!$AI:$AI,通讯通路门店!$S:$S,$G1847)</f>
        <v>0</v>
      </c>
      <c r="BQ1847" s="83"/>
    </row>
    <row r="1848" spans="1:69">
      <c r="A1848" s="99" t="str">
        <f>IFERROR(_xlfn.XLOOKUP($G1848,通讯通路门店!$S$4:$S$993931,通讯通路门店!$A$4:$A$993931,0,0),"")</f>
        <v>海南省</v>
      </c>
      <c r="B1848" s="99" t="str">
        <f>IFERROR(_xlfn.XLOOKUP($G1848,通讯通路门店!$S$4:$S$993931,通讯通路门店!$B$4:$B$993931,0,0),"")</f>
        <v>东方市</v>
      </c>
      <c r="C1848" s="99" t="str">
        <f>IFERROR(_xlfn.XLOOKUP($G1848,通讯通路门店!$S$4:$S$993931,通讯通路门店!$C$4:$C$993931,0,0),"")</f>
        <v>东方市</v>
      </c>
      <c r="D1848" s="99" t="str">
        <f>IFERROR(_xlfn.XLOOKUP($G1848,通讯通路门店!$S$4:$S$993931,通讯通路门店!$D$4:$D$993931,0,0),"")</f>
        <v>八所镇</v>
      </c>
      <c r="E1848" s="83"/>
      <c r="F1848" s="83"/>
      <c r="G1848" s="101"/>
      <c r="H1848" s="102">
        <f>IFERROR(_xlfn.XLOOKUP($G1848,通讯通路门店!$S$4:$S$993931,通讯通路门店!$R$4:$R$993931,0,0),"")</f>
        <v>0</v>
      </c>
      <c r="I1848" s="83"/>
      <c r="J1848" s="83"/>
      <c r="K1848" s="83"/>
      <c r="L1848" s="83"/>
      <c r="M1848" s="83"/>
      <c r="N1848" s="83"/>
      <c r="O1848" s="83"/>
      <c r="P1848" s="83"/>
      <c r="Q1848" s="83"/>
      <c r="R1848" s="83"/>
      <c r="S1848" s="83"/>
      <c r="T1848" s="83"/>
      <c r="U1848" s="99">
        <f>COUNTIF(通讯通路门店!$S:$S,$G1848)</f>
        <v>0</v>
      </c>
      <c r="V1848" s="99">
        <f>COUNTIFS(通讯通路门店!$S:$S,$G1848,通讯通路门店!$J:$J,"综合卖场")</f>
        <v>0</v>
      </c>
      <c r="W1848" s="99">
        <f>SUMIFS(通讯通路门店!$AJ:$AJ,通讯通路门店!$S:$S,通讯客户沙盘!$G1848)</f>
        <v>0</v>
      </c>
      <c r="X1848" s="99">
        <f t="shared" si="140"/>
        <v>0</v>
      </c>
      <c r="Y1848" s="99">
        <f>COUNTIFS(通讯通路门店!$S:$S,$G1848,通讯通路门店!$J:$J,"荣耀体验店")+COUNTIFS(通讯通路门店!$S:$S,$G1848,通讯通路门店!$J:$J,"荣耀授权专卖店")</f>
        <v>0</v>
      </c>
      <c r="Z1848" s="99">
        <f>COUNTIFS(通讯通路门店!$S:$S,$G1848,通讯通路门店!$J:$J,"VIVO体验店")</f>
        <v>0</v>
      </c>
      <c r="AA1848" s="99">
        <f>COUNTIFS(通讯通路门店!$S:$S,$G1848,通讯通路门店!$J:$J,"OPPO体验店")</f>
        <v>0</v>
      </c>
      <c r="AB1848" s="99">
        <f>COUNTIFS(通讯通路门店!$S:$S,$G1848,通讯通路门店!$J:$J,"华为授权体验店")+COUNTIFS(通讯通路门店!$S:$S,$G1848,通讯通路门店!$J:$J,"华为堡垒店")</f>
        <v>0</v>
      </c>
      <c r="AC1848" s="99">
        <f>COUNTIFS(通讯通路门店!$S:$S,$G1848,通讯通路门店!$J:$J,"小米体验店")</f>
        <v>0</v>
      </c>
      <c r="AD1848" s="99">
        <f>COUNTIFS(通讯通路门店!$S:$S,$G1848,通讯通路门店!$J:$J,"苹果体验店")</f>
        <v>0</v>
      </c>
      <c r="AE1848" s="99">
        <f>COUNTIFS(通讯通路门店!$S:$S,$G1848,通讯通路门店!$J:$J,"其他品牌专卖店")</f>
        <v>0</v>
      </c>
      <c r="AF1848" s="99">
        <f>SUMIFS(通讯通路门店!$BI:$BI,通讯通路门店!$S:$S,$G1848)</f>
        <v>0</v>
      </c>
      <c r="AG1848" s="99">
        <f>SUMIFS(通讯通路门店!$BH:$BH,通讯通路门店!$S:$S,$G1848)</f>
        <v>0</v>
      </c>
      <c r="AH1848" s="99">
        <f t="shared" si="141"/>
        <v>0</v>
      </c>
      <c r="AI1848" s="99">
        <f>SUMIFS(通讯通路门店!$BB:$BB,通讯通路门店!$S:$S,$G1848)</f>
        <v>0</v>
      </c>
      <c r="AJ1848" s="99">
        <f>SUMIFS(通讯通路门店!$BE:$BE,通讯通路门店!$S:$S,$G1848)</f>
        <v>0</v>
      </c>
      <c r="AK1848" s="99">
        <f>SUMIFS(通讯通路门店!$BG:$BG,通讯通路门店!$S:$S,$G1848)</f>
        <v>0</v>
      </c>
      <c r="AL1848" s="99">
        <f>SUMIFS(通讯通路门店!$BC:$BC,通讯通路门店!$S:$S,$G1848)</f>
        <v>0</v>
      </c>
      <c r="AM1848" s="99">
        <f>SUMIFS(通讯通路门店!$BD:$BD,通讯通路门店!$S:$S,$G1848)</f>
        <v>0</v>
      </c>
      <c r="AN1848" s="99">
        <f>SUMIFS(通讯通路门店!$BF:$BF,通讯通路门店!$S:$S,$G1848)</f>
        <v>0</v>
      </c>
      <c r="AO1848" s="99">
        <f t="shared" si="142"/>
        <v>0</v>
      </c>
      <c r="AP1848" s="99">
        <f>SUMIFS(通讯通路门店!$K:$K,通讯通路门店!$S:$S,$G1848)</f>
        <v>0</v>
      </c>
      <c r="AQ1848" s="83"/>
      <c r="AR1848" s="99">
        <f>SUMIFS(通讯通路门店!$T:$T,通讯通路门店!$S:$S,$G1848)</f>
        <v>0</v>
      </c>
      <c r="AS1848" s="99">
        <f>SUMIFS(通讯通路门店!$U:$U,通讯通路门店!$S:$S,$G1848)</f>
        <v>0</v>
      </c>
      <c r="AT1848" s="99">
        <f>SUMIFS(通讯通路门店!$V:$V,通讯通路门店!$S:$S,$G1848)</f>
        <v>0</v>
      </c>
      <c r="AU1848" s="99">
        <f>SUMIFS(通讯通路门店!$W:$W,通讯通路门店!$S:$S,$G1848)</f>
        <v>0</v>
      </c>
      <c r="AV1848" s="99">
        <f>SUMIFS(通讯通路门店!$Z:$Z,通讯通路门店!$S:$S,$G1848)</f>
        <v>0</v>
      </c>
      <c r="AW1848" s="99">
        <f>SUMIFS(通讯通路门店!$AB:$AB,通讯通路门店!$S:$S,$G1848)</f>
        <v>0</v>
      </c>
      <c r="AX1848" s="99">
        <f>SUMIFS(通讯通路门店!$X:$X,通讯通路门店!$S:$S,$G1848)</f>
        <v>0</v>
      </c>
      <c r="AY1848" s="99">
        <f>SUMIFS(通讯通路门店!$Y:$Y,通讯通路门店!$S:$S,$G1848)</f>
        <v>0</v>
      </c>
      <c r="AZ1848" s="99">
        <f>SUMIFS(通讯通路门店!$AA:$AA,通讯通路门店!$S:$S,$G1848)</f>
        <v>0</v>
      </c>
      <c r="BA1848" s="99">
        <f t="shared" si="143"/>
        <v>0</v>
      </c>
      <c r="BB1848" s="99">
        <f t="shared" si="144"/>
        <v>0</v>
      </c>
      <c r="BC1848" s="99">
        <f>SUMIFS(通讯通路门店!$W:$W,通讯通路门店!$S:$S,$G1848,通讯通路门店!$J:$J,"荣耀体验店")+SUMIFS(通讯通路门店!$W:$W,通讯通路门店!$S:$S,$G1848,通讯通路门店!$J:$J,"荣耀授权专卖店")</f>
        <v>0</v>
      </c>
      <c r="BD1848" s="99">
        <f>SUMIFS(通讯通路门店!$Z:$Z,通讯通路门店!$S:$S,$G1848,通讯通路门店!$J:$J,"VIVO体验店")</f>
        <v>0</v>
      </c>
      <c r="BE1848" s="99">
        <f>SUMIFS(通讯通路门店!$AB:$AB,通讯通路门店!$S:$S,$G1848,通讯通路门店!$J:$J,"OPPO体验店")</f>
        <v>0</v>
      </c>
      <c r="BF1848" s="99">
        <f>SUMIFS(通讯通路门店!$X:$X,通讯通路门店!$S:$S,$G1848,通讯通路门店!$J:$J,"华为授权体验店")+SUMIFS(通讯通路门店!$AA:$AA,通讯通路门店!$S:$S,$G1848,通讯通路门店!$J:$J,"华为堡垒店")</f>
        <v>0</v>
      </c>
      <c r="BG1848" s="99">
        <f>SUMIFS(通讯通路门店!$Y:$Y,通讯通路门店!$S:$S,$G1848,通讯通路门店!$J:$J,"小米体验店")</f>
        <v>0</v>
      </c>
      <c r="BH1848" s="99">
        <f>SUMIFS(通讯通路门店!$AA:$AA,通讯通路门店!$S:$S,$G1848,通讯通路门店!$J:$J,"苹果体验店")</f>
        <v>0</v>
      </c>
      <c r="BI1848" s="99">
        <f>SUMIFS(通讯通路门店!$K:$K,通讯通路门店!$S:$S,$G1848,通讯通路门店!$J:$J,"其他品牌专卖店")</f>
        <v>0</v>
      </c>
      <c r="BJ1848" s="99">
        <f>SUMIFS(通讯通路门店!$AC:$AC,通讯通路门店!$S:$S,$G1848)</f>
        <v>0</v>
      </c>
      <c r="BK1848" s="99">
        <f>SUMIFS(通讯通路门店!$AD:$AD,通讯通路门店!$S:$S,$G1848)</f>
        <v>0</v>
      </c>
      <c r="BL1848" s="99">
        <f>SUMIFS(通讯通路门店!$AE:$AE,通讯通路门店!$S:$S,$G1848)</f>
        <v>0</v>
      </c>
      <c r="BM1848" s="99">
        <f>SUMIFS(通讯通路门店!$AF:$AF,通讯通路门店!$S:$S,$G1848)</f>
        <v>0</v>
      </c>
      <c r="BN1848" s="99">
        <f>SUMIFS(通讯通路门店!$AG:$AG,通讯通路门店!$S:$S,$G1848)</f>
        <v>0</v>
      </c>
      <c r="BO1848" s="99">
        <f>SUMIFS(通讯通路门店!$AH:$AH,通讯通路门店!$S:$S,$G1848)</f>
        <v>0</v>
      </c>
      <c r="BP1848" s="99">
        <f>SUMIFS(通讯通路门店!$AI:$AI,通讯通路门店!$S:$S,$G1848)</f>
        <v>0</v>
      </c>
      <c r="BQ1848" s="83"/>
    </row>
    <row r="1849" spans="1:69">
      <c r="A1849" s="99" t="str">
        <f>IFERROR(_xlfn.XLOOKUP($G1849,通讯通路门店!$S$4:$S$993931,通讯通路门店!$A$4:$A$993931,0,0),"")</f>
        <v>海南省</v>
      </c>
      <c r="B1849" s="99" t="str">
        <f>IFERROR(_xlfn.XLOOKUP($G1849,通讯通路门店!$S$4:$S$993931,通讯通路门店!$B$4:$B$993931,0,0),"")</f>
        <v>东方市</v>
      </c>
      <c r="C1849" s="99" t="str">
        <f>IFERROR(_xlfn.XLOOKUP($G1849,通讯通路门店!$S$4:$S$993931,通讯通路门店!$C$4:$C$993931,0,0),"")</f>
        <v>东方市</v>
      </c>
      <c r="D1849" s="99" t="str">
        <f>IFERROR(_xlfn.XLOOKUP($G1849,通讯通路门店!$S$4:$S$993931,通讯通路门店!$D$4:$D$993931,0,0),"")</f>
        <v>八所镇</v>
      </c>
      <c r="E1849" s="83"/>
      <c r="F1849" s="83"/>
      <c r="G1849" s="101"/>
      <c r="H1849" s="102">
        <f>IFERROR(_xlfn.XLOOKUP($G1849,通讯通路门店!$S$4:$S$993931,通讯通路门店!$R$4:$R$993931,0,0),"")</f>
        <v>0</v>
      </c>
      <c r="I1849" s="83"/>
      <c r="J1849" s="83"/>
      <c r="K1849" s="83"/>
      <c r="L1849" s="83"/>
      <c r="M1849" s="83"/>
      <c r="N1849" s="83"/>
      <c r="O1849" s="83"/>
      <c r="P1849" s="83"/>
      <c r="Q1849" s="83"/>
      <c r="R1849" s="83"/>
      <c r="S1849" s="83"/>
      <c r="T1849" s="83"/>
      <c r="U1849" s="99">
        <f>COUNTIF(通讯通路门店!$S:$S,$G1849)</f>
        <v>0</v>
      </c>
      <c r="V1849" s="99">
        <f>COUNTIFS(通讯通路门店!$S:$S,$G1849,通讯通路门店!$J:$J,"综合卖场")</f>
        <v>0</v>
      </c>
      <c r="W1849" s="99">
        <f>SUMIFS(通讯通路门店!$AJ:$AJ,通讯通路门店!$S:$S,通讯客户沙盘!$G1849)</f>
        <v>0</v>
      </c>
      <c r="X1849" s="99">
        <f t="shared" si="140"/>
        <v>0</v>
      </c>
      <c r="Y1849" s="99">
        <f>COUNTIFS(通讯通路门店!$S:$S,$G1849,通讯通路门店!$J:$J,"荣耀体验店")+COUNTIFS(通讯通路门店!$S:$S,$G1849,通讯通路门店!$J:$J,"荣耀授权专卖店")</f>
        <v>0</v>
      </c>
      <c r="Z1849" s="99">
        <f>COUNTIFS(通讯通路门店!$S:$S,$G1849,通讯通路门店!$J:$J,"VIVO体验店")</f>
        <v>0</v>
      </c>
      <c r="AA1849" s="99">
        <f>COUNTIFS(通讯通路门店!$S:$S,$G1849,通讯通路门店!$J:$J,"OPPO体验店")</f>
        <v>0</v>
      </c>
      <c r="AB1849" s="99">
        <f>COUNTIFS(通讯通路门店!$S:$S,$G1849,通讯通路门店!$J:$J,"华为授权体验店")+COUNTIFS(通讯通路门店!$S:$S,$G1849,通讯通路门店!$J:$J,"华为堡垒店")</f>
        <v>0</v>
      </c>
      <c r="AC1849" s="99">
        <f>COUNTIFS(通讯通路门店!$S:$S,$G1849,通讯通路门店!$J:$J,"小米体验店")</f>
        <v>0</v>
      </c>
      <c r="AD1849" s="99">
        <f>COUNTIFS(通讯通路门店!$S:$S,$G1849,通讯通路门店!$J:$J,"苹果体验店")</f>
        <v>0</v>
      </c>
      <c r="AE1849" s="99">
        <f>COUNTIFS(通讯通路门店!$S:$S,$G1849,通讯通路门店!$J:$J,"其他品牌专卖店")</f>
        <v>0</v>
      </c>
      <c r="AF1849" s="99">
        <f>SUMIFS(通讯通路门店!$BI:$BI,通讯通路门店!$S:$S,$G1849)</f>
        <v>0</v>
      </c>
      <c r="AG1849" s="99">
        <f>SUMIFS(通讯通路门店!$BH:$BH,通讯通路门店!$S:$S,$G1849)</f>
        <v>0</v>
      </c>
      <c r="AH1849" s="99">
        <f t="shared" si="141"/>
        <v>0</v>
      </c>
      <c r="AI1849" s="99">
        <f>SUMIFS(通讯通路门店!$BB:$BB,通讯通路门店!$S:$S,$G1849)</f>
        <v>0</v>
      </c>
      <c r="AJ1849" s="99">
        <f>SUMIFS(通讯通路门店!$BE:$BE,通讯通路门店!$S:$S,$G1849)</f>
        <v>0</v>
      </c>
      <c r="AK1849" s="99">
        <f>SUMIFS(通讯通路门店!$BG:$BG,通讯通路门店!$S:$S,$G1849)</f>
        <v>0</v>
      </c>
      <c r="AL1849" s="99">
        <f>SUMIFS(通讯通路门店!$BC:$BC,通讯通路门店!$S:$S,$G1849)</f>
        <v>0</v>
      </c>
      <c r="AM1849" s="99">
        <f>SUMIFS(通讯通路门店!$BD:$BD,通讯通路门店!$S:$S,$G1849)</f>
        <v>0</v>
      </c>
      <c r="AN1849" s="99">
        <f>SUMIFS(通讯通路门店!$BF:$BF,通讯通路门店!$S:$S,$G1849)</f>
        <v>0</v>
      </c>
      <c r="AO1849" s="99">
        <f t="shared" si="142"/>
        <v>0</v>
      </c>
      <c r="AP1849" s="99">
        <f>SUMIFS(通讯通路门店!$K:$K,通讯通路门店!$S:$S,$G1849)</f>
        <v>0</v>
      </c>
      <c r="AQ1849" s="83"/>
      <c r="AR1849" s="99">
        <f>SUMIFS(通讯通路门店!$T:$T,通讯通路门店!$S:$S,$G1849)</f>
        <v>0</v>
      </c>
      <c r="AS1849" s="99">
        <f>SUMIFS(通讯通路门店!$U:$U,通讯通路门店!$S:$S,$G1849)</f>
        <v>0</v>
      </c>
      <c r="AT1849" s="99">
        <f>SUMIFS(通讯通路门店!$V:$V,通讯通路门店!$S:$S,$G1849)</f>
        <v>0</v>
      </c>
      <c r="AU1849" s="99">
        <f>SUMIFS(通讯通路门店!$W:$W,通讯通路门店!$S:$S,$G1849)</f>
        <v>0</v>
      </c>
      <c r="AV1849" s="99">
        <f>SUMIFS(通讯通路门店!$Z:$Z,通讯通路门店!$S:$S,$G1849)</f>
        <v>0</v>
      </c>
      <c r="AW1849" s="99">
        <f>SUMIFS(通讯通路门店!$AB:$AB,通讯通路门店!$S:$S,$G1849)</f>
        <v>0</v>
      </c>
      <c r="AX1849" s="99">
        <f>SUMIFS(通讯通路门店!$X:$X,通讯通路门店!$S:$S,$G1849)</f>
        <v>0</v>
      </c>
      <c r="AY1849" s="99">
        <f>SUMIFS(通讯通路门店!$Y:$Y,通讯通路门店!$S:$S,$G1849)</f>
        <v>0</v>
      </c>
      <c r="AZ1849" s="99">
        <f>SUMIFS(通讯通路门店!$AA:$AA,通讯通路门店!$S:$S,$G1849)</f>
        <v>0</v>
      </c>
      <c r="BA1849" s="99">
        <f t="shared" si="143"/>
        <v>0</v>
      </c>
      <c r="BB1849" s="99">
        <f t="shared" si="144"/>
        <v>0</v>
      </c>
      <c r="BC1849" s="99">
        <f>SUMIFS(通讯通路门店!$W:$W,通讯通路门店!$S:$S,$G1849,通讯通路门店!$J:$J,"荣耀体验店")+SUMIFS(通讯通路门店!$W:$W,通讯通路门店!$S:$S,$G1849,通讯通路门店!$J:$J,"荣耀授权专卖店")</f>
        <v>0</v>
      </c>
      <c r="BD1849" s="99">
        <f>SUMIFS(通讯通路门店!$Z:$Z,通讯通路门店!$S:$S,$G1849,通讯通路门店!$J:$J,"VIVO体验店")</f>
        <v>0</v>
      </c>
      <c r="BE1849" s="99">
        <f>SUMIFS(通讯通路门店!$AB:$AB,通讯通路门店!$S:$S,$G1849,通讯通路门店!$J:$J,"OPPO体验店")</f>
        <v>0</v>
      </c>
      <c r="BF1849" s="99">
        <f>SUMIFS(通讯通路门店!$X:$X,通讯通路门店!$S:$S,$G1849,通讯通路门店!$J:$J,"华为授权体验店")+SUMIFS(通讯通路门店!$AA:$AA,通讯通路门店!$S:$S,$G1849,通讯通路门店!$J:$J,"华为堡垒店")</f>
        <v>0</v>
      </c>
      <c r="BG1849" s="99">
        <f>SUMIFS(通讯通路门店!$Y:$Y,通讯通路门店!$S:$S,$G1849,通讯通路门店!$J:$J,"小米体验店")</f>
        <v>0</v>
      </c>
      <c r="BH1849" s="99">
        <f>SUMIFS(通讯通路门店!$AA:$AA,通讯通路门店!$S:$S,$G1849,通讯通路门店!$J:$J,"苹果体验店")</f>
        <v>0</v>
      </c>
      <c r="BI1849" s="99">
        <f>SUMIFS(通讯通路门店!$K:$K,通讯通路门店!$S:$S,$G1849,通讯通路门店!$J:$J,"其他品牌专卖店")</f>
        <v>0</v>
      </c>
      <c r="BJ1849" s="99">
        <f>SUMIFS(通讯通路门店!$AC:$AC,通讯通路门店!$S:$S,$G1849)</f>
        <v>0</v>
      </c>
      <c r="BK1849" s="99">
        <f>SUMIFS(通讯通路门店!$AD:$AD,通讯通路门店!$S:$S,$G1849)</f>
        <v>0</v>
      </c>
      <c r="BL1849" s="99">
        <f>SUMIFS(通讯通路门店!$AE:$AE,通讯通路门店!$S:$S,$G1849)</f>
        <v>0</v>
      </c>
      <c r="BM1849" s="99">
        <f>SUMIFS(通讯通路门店!$AF:$AF,通讯通路门店!$S:$S,$G1849)</f>
        <v>0</v>
      </c>
      <c r="BN1849" s="99">
        <f>SUMIFS(通讯通路门店!$AG:$AG,通讯通路门店!$S:$S,$G1849)</f>
        <v>0</v>
      </c>
      <c r="BO1849" s="99">
        <f>SUMIFS(通讯通路门店!$AH:$AH,通讯通路门店!$S:$S,$G1849)</f>
        <v>0</v>
      </c>
      <c r="BP1849" s="99">
        <f>SUMIFS(通讯通路门店!$AI:$AI,通讯通路门店!$S:$S,$G1849)</f>
        <v>0</v>
      </c>
      <c r="BQ1849" s="83"/>
    </row>
    <row r="1850" spans="1:69">
      <c r="A1850" s="99" t="str">
        <f>IFERROR(_xlfn.XLOOKUP($G1850,通讯通路门店!$S$4:$S$993931,通讯通路门店!$A$4:$A$993931,0,0),"")</f>
        <v>海南省</v>
      </c>
      <c r="B1850" s="99" t="str">
        <f>IFERROR(_xlfn.XLOOKUP($G1850,通讯通路门店!$S$4:$S$993931,通讯通路门店!$B$4:$B$993931,0,0),"")</f>
        <v>东方市</v>
      </c>
      <c r="C1850" s="99" t="str">
        <f>IFERROR(_xlfn.XLOOKUP($G1850,通讯通路门店!$S$4:$S$993931,通讯通路门店!$C$4:$C$993931,0,0),"")</f>
        <v>东方市</v>
      </c>
      <c r="D1850" s="99" t="str">
        <f>IFERROR(_xlfn.XLOOKUP($G1850,通讯通路门店!$S$4:$S$993931,通讯通路门店!$D$4:$D$993931,0,0),"")</f>
        <v>八所镇</v>
      </c>
      <c r="E1850" s="83"/>
      <c r="F1850" s="83"/>
      <c r="G1850" s="101"/>
      <c r="H1850" s="102">
        <f>IFERROR(_xlfn.XLOOKUP($G1850,通讯通路门店!$S$4:$S$993931,通讯通路门店!$R$4:$R$993931,0,0),"")</f>
        <v>0</v>
      </c>
      <c r="I1850" s="83"/>
      <c r="J1850" s="83"/>
      <c r="K1850" s="83"/>
      <c r="L1850" s="83"/>
      <c r="M1850" s="83"/>
      <c r="N1850" s="83"/>
      <c r="O1850" s="83"/>
      <c r="P1850" s="83"/>
      <c r="Q1850" s="83"/>
      <c r="R1850" s="83"/>
      <c r="S1850" s="83"/>
      <c r="T1850" s="83"/>
      <c r="U1850" s="99">
        <f>COUNTIF(通讯通路门店!$S:$S,$G1850)</f>
        <v>0</v>
      </c>
      <c r="V1850" s="99">
        <f>COUNTIFS(通讯通路门店!$S:$S,$G1850,通讯通路门店!$J:$J,"综合卖场")</f>
        <v>0</v>
      </c>
      <c r="W1850" s="99">
        <f>SUMIFS(通讯通路门店!$AJ:$AJ,通讯通路门店!$S:$S,通讯客户沙盘!$G1850)</f>
        <v>0</v>
      </c>
      <c r="X1850" s="99">
        <f t="shared" si="140"/>
        <v>0</v>
      </c>
      <c r="Y1850" s="99">
        <f>COUNTIFS(通讯通路门店!$S:$S,$G1850,通讯通路门店!$J:$J,"荣耀体验店")+COUNTIFS(通讯通路门店!$S:$S,$G1850,通讯通路门店!$J:$J,"荣耀授权专卖店")</f>
        <v>0</v>
      </c>
      <c r="Z1850" s="99">
        <f>COUNTIFS(通讯通路门店!$S:$S,$G1850,通讯通路门店!$J:$J,"VIVO体验店")</f>
        <v>0</v>
      </c>
      <c r="AA1850" s="99">
        <f>COUNTIFS(通讯通路门店!$S:$S,$G1850,通讯通路门店!$J:$J,"OPPO体验店")</f>
        <v>0</v>
      </c>
      <c r="AB1850" s="99">
        <f>COUNTIFS(通讯通路门店!$S:$S,$G1850,通讯通路门店!$J:$J,"华为授权体验店")+COUNTIFS(通讯通路门店!$S:$S,$G1850,通讯通路门店!$J:$J,"华为堡垒店")</f>
        <v>0</v>
      </c>
      <c r="AC1850" s="99">
        <f>COUNTIFS(通讯通路门店!$S:$S,$G1850,通讯通路门店!$J:$J,"小米体验店")</f>
        <v>0</v>
      </c>
      <c r="AD1850" s="99">
        <f>COUNTIFS(通讯通路门店!$S:$S,$G1850,通讯通路门店!$J:$J,"苹果体验店")</f>
        <v>0</v>
      </c>
      <c r="AE1850" s="99">
        <f>COUNTIFS(通讯通路门店!$S:$S,$G1850,通讯通路门店!$J:$J,"其他品牌专卖店")</f>
        <v>0</v>
      </c>
      <c r="AF1850" s="99">
        <f>SUMIFS(通讯通路门店!$BI:$BI,通讯通路门店!$S:$S,$G1850)</f>
        <v>0</v>
      </c>
      <c r="AG1850" s="99">
        <f>SUMIFS(通讯通路门店!$BH:$BH,通讯通路门店!$S:$S,$G1850)</f>
        <v>0</v>
      </c>
      <c r="AH1850" s="99">
        <f t="shared" si="141"/>
        <v>0</v>
      </c>
      <c r="AI1850" s="99">
        <f>SUMIFS(通讯通路门店!$BB:$BB,通讯通路门店!$S:$S,$G1850)</f>
        <v>0</v>
      </c>
      <c r="AJ1850" s="99">
        <f>SUMIFS(通讯通路门店!$BE:$BE,通讯通路门店!$S:$S,$G1850)</f>
        <v>0</v>
      </c>
      <c r="AK1850" s="99">
        <f>SUMIFS(通讯通路门店!$BG:$BG,通讯通路门店!$S:$S,$G1850)</f>
        <v>0</v>
      </c>
      <c r="AL1850" s="99">
        <f>SUMIFS(通讯通路门店!$BC:$BC,通讯通路门店!$S:$S,$G1850)</f>
        <v>0</v>
      </c>
      <c r="AM1850" s="99">
        <f>SUMIFS(通讯通路门店!$BD:$BD,通讯通路门店!$S:$S,$G1850)</f>
        <v>0</v>
      </c>
      <c r="AN1850" s="99">
        <f>SUMIFS(通讯通路门店!$BF:$BF,通讯通路门店!$S:$S,$G1850)</f>
        <v>0</v>
      </c>
      <c r="AO1850" s="99">
        <f t="shared" si="142"/>
        <v>0</v>
      </c>
      <c r="AP1850" s="99">
        <f>SUMIFS(通讯通路门店!$K:$K,通讯通路门店!$S:$S,$G1850)</f>
        <v>0</v>
      </c>
      <c r="AQ1850" s="83"/>
      <c r="AR1850" s="99">
        <f>SUMIFS(通讯通路门店!$T:$T,通讯通路门店!$S:$S,$G1850)</f>
        <v>0</v>
      </c>
      <c r="AS1850" s="99">
        <f>SUMIFS(通讯通路门店!$U:$U,通讯通路门店!$S:$S,$G1850)</f>
        <v>0</v>
      </c>
      <c r="AT1850" s="99">
        <f>SUMIFS(通讯通路门店!$V:$V,通讯通路门店!$S:$S,$G1850)</f>
        <v>0</v>
      </c>
      <c r="AU1850" s="99">
        <f>SUMIFS(通讯通路门店!$W:$W,通讯通路门店!$S:$S,$G1850)</f>
        <v>0</v>
      </c>
      <c r="AV1850" s="99">
        <f>SUMIFS(通讯通路门店!$Z:$Z,通讯通路门店!$S:$S,$G1850)</f>
        <v>0</v>
      </c>
      <c r="AW1850" s="99">
        <f>SUMIFS(通讯通路门店!$AB:$AB,通讯通路门店!$S:$S,$G1850)</f>
        <v>0</v>
      </c>
      <c r="AX1850" s="99">
        <f>SUMIFS(通讯通路门店!$X:$X,通讯通路门店!$S:$S,$G1850)</f>
        <v>0</v>
      </c>
      <c r="AY1850" s="99">
        <f>SUMIFS(通讯通路门店!$Y:$Y,通讯通路门店!$S:$S,$G1850)</f>
        <v>0</v>
      </c>
      <c r="AZ1850" s="99">
        <f>SUMIFS(通讯通路门店!$AA:$AA,通讯通路门店!$S:$S,$G1850)</f>
        <v>0</v>
      </c>
      <c r="BA1850" s="99">
        <f t="shared" si="143"/>
        <v>0</v>
      </c>
      <c r="BB1850" s="99">
        <f t="shared" si="144"/>
        <v>0</v>
      </c>
      <c r="BC1850" s="99">
        <f>SUMIFS(通讯通路门店!$W:$W,通讯通路门店!$S:$S,$G1850,通讯通路门店!$J:$J,"荣耀体验店")+SUMIFS(通讯通路门店!$W:$W,通讯通路门店!$S:$S,$G1850,通讯通路门店!$J:$J,"荣耀授权专卖店")</f>
        <v>0</v>
      </c>
      <c r="BD1850" s="99">
        <f>SUMIFS(通讯通路门店!$Z:$Z,通讯通路门店!$S:$S,$G1850,通讯通路门店!$J:$J,"VIVO体验店")</f>
        <v>0</v>
      </c>
      <c r="BE1850" s="99">
        <f>SUMIFS(通讯通路门店!$AB:$AB,通讯通路门店!$S:$S,$G1850,通讯通路门店!$J:$J,"OPPO体验店")</f>
        <v>0</v>
      </c>
      <c r="BF1850" s="99">
        <f>SUMIFS(通讯通路门店!$X:$X,通讯通路门店!$S:$S,$G1850,通讯通路门店!$J:$J,"华为授权体验店")+SUMIFS(通讯通路门店!$AA:$AA,通讯通路门店!$S:$S,$G1850,通讯通路门店!$J:$J,"华为堡垒店")</f>
        <v>0</v>
      </c>
      <c r="BG1850" s="99">
        <f>SUMIFS(通讯通路门店!$Y:$Y,通讯通路门店!$S:$S,$G1850,通讯通路门店!$J:$J,"小米体验店")</f>
        <v>0</v>
      </c>
      <c r="BH1850" s="99">
        <f>SUMIFS(通讯通路门店!$AA:$AA,通讯通路门店!$S:$S,$G1850,通讯通路门店!$J:$J,"苹果体验店")</f>
        <v>0</v>
      </c>
      <c r="BI1850" s="99">
        <f>SUMIFS(通讯通路门店!$K:$K,通讯通路门店!$S:$S,$G1850,通讯通路门店!$J:$J,"其他品牌专卖店")</f>
        <v>0</v>
      </c>
      <c r="BJ1850" s="99">
        <f>SUMIFS(通讯通路门店!$AC:$AC,通讯通路门店!$S:$S,$G1850)</f>
        <v>0</v>
      </c>
      <c r="BK1850" s="99">
        <f>SUMIFS(通讯通路门店!$AD:$AD,通讯通路门店!$S:$S,$G1850)</f>
        <v>0</v>
      </c>
      <c r="BL1850" s="99">
        <f>SUMIFS(通讯通路门店!$AE:$AE,通讯通路门店!$S:$S,$G1850)</f>
        <v>0</v>
      </c>
      <c r="BM1850" s="99">
        <f>SUMIFS(通讯通路门店!$AF:$AF,通讯通路门店!$S:$S,$G1850)</f>
        <v>0</v>
      </c>
      <c r="BN1850" s="99">
        <f>SUMIFS(通讯通路门店!$AG:$AG,通讯通路门店!$S:$S,$G1850)</f>
        <v>0</v>
      </c>
      <c r="BO1850" s="99">
        <f>SUMIFS(通讯通路门店!$AH:$AH,通讯通路门店!$S:$S,$G1850)</f>
        <v>0</v>
      </c>
      <c r="BP1850" s="99">
        <f>SUMIFS(通讯通路门店!$AI:$AI,通讯通路门店!$S:$S,$G1850)</f>
        <v>0</v>
      </c>
      <c r="BQ1850" s="83"/>
    </row>
    <row r="1851" spans="1:69">
      <c r="A1851" s="99" t="str">
        <f>IFERROR(_xlfn.XLOOKUP($G1851,通讯通路门店!$S$4:$S$993931,通讯通路门店!$A$4:$A$993931,0,0),"")</f>
        <v>海南省</v>
      </c>
      <c r="B1851" s="99" t="str">
        <f>IFERROR(_xlfn.XLOOKUP($G1851,通讯通路门店!$S$4:$S$993931,通讯通路门店!$B$4:$B$993931,0,0),"")</f>
        <v>东方市</v>
      </c>
      <c r="C1851" s="99" t="str">
        <f>IFERROR(_xlfn.XLOOKUP($G1851,通讯通路门店!$S$4:$S$993931,通讯通路门店!$C$4:$C$993931,0,0),"")</f>
        <v>东方市</v>
      </c>
      <c r="D1851" s="99" t="str">
        <f>IFERROR(_xlfn.XLOOKUP($G1851,通讯通路门店!$S$4:$S$993931,通讯通路门店!$D$4:$D$993931,0,0),"")</f>
        <v>八所镇</v>
      </c>
      <c r="E1851" s="83"/>
      <c r="F1851" s="83"/>
      <c r="G1851" s="101"/>
      <c r="H1851" s="102">
        <f>IFERROR(_xlfn.XLOOKUP($G1851,通讯通路门店!$S$4:$S$993931,通讯通路门店!$R$4:$R$993931,0,0),"")</f>
        <v>0</v>
      </c>
      <c r="I1851" s="83"/>
      <c r="J1851" s="83"/>
      <c r="K1851" s="83"/>
      <c r="L1851" s="83"/>
      <c r="M1851" s="83"/>
      <c r="N1851" s="83"/>
      <c r="O1851" s="83"/>
      <c r="P1851" s="83"/>
      <c r="Q1851" s="83"/>
      <c r="R1851" s="83"/>
      <c r="S1851" s="83"/>
      <c r="T1851" s="83"/>
      <c r="U1851" s="99">
        <f>COUNTIF(通讯通路门店!$S:$S,$G1851)</f>
        <v>0</v>
      </c>
      <c r="V1851" s="99">
        <f>COUNTIFS(通讯通路门店!$S:$S,$G1851,通讯通路门店!$J:$J,"综合卖场")</f>
        <v>0</v>
      </c>
      <c r="W1851" s="99">
        <f>SUMIFS(通讯通路门店!$AJ:$AJ,通讯通路门店!$S:$S,通讯客户沙盘!$G1851)</f>
        <v>0</v>
      </c>
      <c r="X1851" s="99">
        <f t="shared" si="140"/>
        <v>0</v>
      </c>
      <c r="Y1851" s="99">
        <f>COUNTIFS(通讯通路门店!$S:$S,$G1851,通讯通路门店!$J:$J,"荣耀体验店")+COUNTIFS(通讯通路门店!$S:$S,$G1851,通讯通路门店!$J:$J,"荣耀授权专卖店")</f>
        <v>0</v>
      </c>
      <c r="Z1851" s="99">
        <f>COUNTIFS(通讯通路门店!$S:$S,$G1851,通讯通路门店!$J:$J,"VIVO体验店")</f>
        <v>0</v>
      </c>
      <c r="AA1851" s="99">
        <f>COUNTIFS(通讯通路门店!$S:$S,$G1851,通讯通路门店!$J:$J,"OPPO体验店")</f>
        <v>0</v>
      </c>
      <c r="AB1851" s="99">
        <f>COUNTIFS(通讯通路门店!$S:$S,$G1851,通讯通路门店!$J:$J,"华为授权体验店")+COUNTIFS(通讯通路门店!$S:$S,$G1851,通讯通路门店!$J:$J,"华为堡垒店")</f>
        <v>0</v>
      </c>
      <c r="AC1851" s="99">
        <f>COUNTIFS(通讯通路门店!$S:$S,$G1851,通讯通路门店!$J:$J,"小米体验店")</f>
        <v>0</v>
      </c>
      <c r="AD1851" s="99">
        <f>COUNTIFS(通讯通路门店!$S:$S,$G1851,通讯通路门店!$J:$J,"苹果体验店")</f>
        <v>0</v>
      </c>
      <c r="AE1851" s="99">
        <f>COUNTIFS(通讯通路门店!$S:$S,$G1851,通讯通路门店!$J:$J,"其他品牌专卖店")</f>
        <v>0</v>
      </c>
      <c r="AF1851" s="99">
        <f>SUMIFS(通讯通路门店!$BI:$BI,通讯通路门店!$S:$S,$G1851)</f>
        <v>0</v>
      </c>
      <c r="AG1851" s="99">
        <f>SUMIFS(通讯通路门店!$BH:$BH,通讯通路门店!$S:$S,$G1851)</f>
        <v>0</v>
      </c>
      <c r="AH1851" s="99">
        <f t="shared" si="141"/>
        <v>0</v>
      </c>
      <c r="AI1851" s="99">
        <f>SUMIFS(通讯通路门店!$BB:$BB,通讯通路门店!$S:$S,$G1851)</f>
        <v>0</v>
      </c>
      <c r="AJ1851" s="99">
        <f>SUMIFS(通讯通路门店!$BE:$BE,通讯通路门店!$S:$S,$G1851)</f>
        <v>0</v>
      </c>
      <c r="AK1851" s="99">
        <f>SUMIFS(通讯通路门店!$BG:$BG,通讯通路门店!$S:$S,$G1851)</f>
        <v>0</v>
      </c>
      <c r="AL1851" s="99">
        <f>SUMIFS(通讯通路门店!$BC:$BC,通讯通路门店!$S:$S,$G1851)</f>
        <v>0</v>
      </c>
      <c r="AM1851" s="99">
        <f>SUMIFS(通讯通路门店!$BD:$BD,通讯通路门店!$S:$S,$G1851)</f>
        <v>0</v>
      </c>
      <c r="AN1851" s="99">
        <f>SUMIFS(通讯通路门店!$BF:$BF,通讯通路门店!$S:$S,$G1851)</f>
        <v>0</v>
      </c>
      <c r="AO1851" s="99">
        <f t="shared" si="142"/>
        <v>0</v>
      </c>
      <c r="AP1851" s="99">
        <f>SUMIFS(通讯通路门店!$K:$K,通讯通路门店!$S:$S,$G1851)</f>
        <v>0</v>
      </c>
      <c r="AQ1851" s="83"/>
      <c r="AR1851" s="99">
        <f>SUMIFS(通讯通路门店!$T:$T,通讯通路门店!$S:$S,$G1851)</f>
        <v>0</v>
      </c>
      <c r="AS1851" s="99">
        <f>SUMIFS(通讯通路门店!$U:$U,通讯通路门店!$S:$S,$G1851)</f>
        <v>0</v>
      </c>
      <c r="AT1851" s="99">
        <f>SUMIFS(通讯通路门店!$V:$V,通讯通路门店!$S:$S,$G1851)</f>
        <v>0</v>
      </c>
      <c r="AU1851" s="99">
        <f>SUMIFS(通讯通路门店!$W:$W,通讯通路门店!$S:$S,$G1851)</f>
        <v>0</v>
      </c>
      <c r="AV1851" s="99">
        <f>SUMIFS(通讯通路门店!$Z:$Z,通讯通路门店!$S:$S,$G1851)</f>
        <v>0</v>
      </c>
      <c r="AW1851" s="99">
        <f>SUMIFS(通讯通路门店!$AB:$AB,通讯通路门店!$S:$S,$G1851)</f>
        <v>0</v>
      </c>
      <c r="AX1851" s="99">
        <f>SUMIFS(通讯通路门店!$X:$X,通讯通路门店!$S:$S,$G1851)</f>
        <v>0</v>
      </c>
      <c r="AY1851" s="99">
        <f>SUMIFS(通讯通路门店!$Y:$Y,通讯通路门店!$S:$S,$G1851)</f>
        <v>0</v>
      </c>
      <c r="AZ1851" s="99">
        <f>SUMIFS(通讯通路门店!$AA:$AA,通讯通路门店!$S:$S,$G1851)</f>
        <v>0</v>
      </c>
      <c r="BA1851" s="99">
        <f t="shared" si="143"/>
        <v>0</v>
      </c>
      <c r="BB1851" s="99">
        <f t="shared" si="144"/>
        <v>0</v>
      </c>
      <c r="BC1851" s="99">
        <f>SUMIFS(通讯通路门店!$W:$W,通讯通路门店!$S:$S,$G1851,通讯通路门店!$J:$J,"荣耀体验店")+SUMIFS(通讯通路门店!$W:$W,通讯通路门店!$S:$S,$G1851,通讯通路门店!$J:$J,"荣耀授权专卖店")</f>
        <v>0</v>
      </c>
      <c r="BD1851" s="99">
        <f>SUMIFS(通讯通路门店!$Z:$Z,通讯通路门店!$S:$S,$G1851,通讯通路门店!$J:$J,"VIVO体验店")</f>
        <v>0</v>
      </c>
      <c r="BE1851" s="99">
        <f>SUMIFS(通讯通路门店!$AB:$AB,通讯通路门店!$S:$S,$G1851,通讯通路门店!$J:$J,"OPPO体验店")</f>
        <v>0</v>
      </c>
      <c r="BF1851" s="99">
        <f>SUMIFS(通讯通路门店!$X:$X,通讯通路门店!$S:$S,$G1851,通讯通路门店!$J:$J,"华为授权体验店")+SUMIFS(通讯通路门店!$AA:$AA,通讯通路门店!$S:$S,$G1851,通讯通路门店!$J:$J,"华为堡垒店")</f>
        <v>0</v>
      </c>
      <c r="BG1851" s="99">
        <f>SUMIFS(通讯通路门店!$Y:$Y,通讯通路门店!$S:$S,$G1851,通讯通路门店!$J:$J,"小米体验店")</f>
        <v>0</v>
      </c>
      <c r="BH1851" s="99">
        <f>SUMIFS(通讯通路门店!$AA:$AA,通讯通路门店!$S:$S,$G1851,通讯通路门店!$J:$J,"苹果体验店")</f>
        <v>0</v>
      </c>
      <c r="BI1851" s="99">
        <f>SUMIFS(通讯通路门店!$K:$K,通讯通路门店!$S:$S,$G1851,通讯通路门店!$J:$J,"其他品牌专卖店")</f>
        <v>0</v>
      </c>
      <c r="BJ1851" s="99">
        <f>SUMIFS(通讯通路门店!$AC:$AC,通讯通路门店!$S:$S,$G1851)</f>
        <v>0</v>
      </c>
      <c r="BK1851" s="99">
        <f>SUMIFS(通讯通路门店!$AD:$AD,通讯通路门店!$S:$S,$G1851)</f>
        <v>0</v>
      </c>
      <c r="BL1851" s="99">
        <f>SUMIFS(通讯通路门店!$AE:$AE,通讯通路门店!$S:$S,$G1851)</f>
        <v>0</v>
      </c>
      <c r="BM1851" s="99">
        <f>SUMIFS(通讯通路门店!$AF:$AF,通讯通路门店!$S:$S,$G1851)</f>
        <v>0</v>
      </c>
      <c r="BN1851" s="99">
        <f>SUMIFS(通讯通路门店!$AG:$AG,通讯通路门店!$S:$S,$G1851)</f>
        <v>0</v>
      </c>
      <c r="BO1851" s="99">
        <f>SUMIFS(通讯通路门店!$AH:$AH,通讯通路门店!$S:$S,$G1851)</f>
        <v>0</v>
      </c>
      <c r="BP1851" s="99">
        <f>SUMIFS(通讯通路门店!$AI:$AI,通讯通路门店!$S:$S,$G1851)</f>
        <v>0</v>
      </c>
      <c r="BQ1851" s="83"/>
    </row>
    <row r="1852" spans="1:69">
      <c r="A1852" s="99" t="str">
        <f>IFERROR(_xlfn.XLOOKUP($G1852,通讯通路门店!$S$4:$S$993931,通讯通路门店!$A$4:$A$993931,0,0),"")</f>
        <v>海南省</v>
      </c>
      <c r="B1852" s="99" t="str">
        <f>IFERROR(_xlfn.XLOOKUP($G1852,通讯通路门店!$S$4:$S$993931,通讯通路门店!$B$4:$B$993931,0,0),"")</f>
        <v>东方市</v>
      </c>
      <c r="C1852" s="99" t="str">
        <f>IFERROR(_xlfn.XLOOKUP($G1852,通讯通路门店!$S$4:$S$993931,通讯通路门店!$C$4:$C$993931,0,0),"")</f>
        <v>东方市</v>
      </c>
      <c r="D1852" s="99" t="str">
        <f>IFERROR(_xlfn.XLOOKUP($G1852,通讯通路门店!$S$4:$S$993931,通讯通路门店!$D$4:$D$993931,0,0),"")</f>
        <v>八所镇</v>
      </c>
      <c r="E1852" s="83"/>
      <c r="F1852" s="83"/>
      <c r="G1852" s="101"/>
      <c r="H1852" s="102">
        <f>IFERROR(_xlfn.XLOOKUP($G1852,通讯通路门店!$S$4:$S$993931,通讯通路门店!$R$4:$R$993931,0,0),"")</f>
        <v>0</v>
      </c>
      <c r="I1852" s="83"/>
      <c r="J1852" s="83"/>
      <c r="K1852" s="83"/>
      <c r="L1852" s="83"/>
      <c r="M1852" s="83"/>
      <c r="N1852" s="83"/>
      <c r="O1852" s="83"/>
      <c r="P1852" s="83"/>
      <c r="Q1852" s="83"/>
      <c r="R1852" s="83"/>
      <c r="S1852" s="83"/>
      <c r="T1852" s="83"/>
      <c r="U1852" s="99">
        <f>COUNTIF(通讯通路门店!$S:$S,$G1852)</f>
        <v>0</v>
      </c>
      <c r="V1852" s="99">
        <f>COUNTIFS(通讯通路门店!$S:$S,$G1852,通讯通路门店!$J:$J,"综合卖场")</f>
        <v>0</v>
      </c>
      <c r="W1852" s="99">
        <f>SUMIFS(通讯通路门店!$AJ:$AJ,通讯通路门店!$S:$S,通讯客户沙盘!$G1852)</f>
        <v>0</v>
      </c>
      <c r="X1852" s="99">
        <f t="shared" si="140"/>
        <v>0</v>
      </c>
      <c r="Y1852" s="99">
        <f>COUNTIFS(通讯通路门店!$S:$S,$G1852,通讯通路门店!$J:$J,"荣耀体验店")+COUNTIFS(通讯通路门店!$S:$S,$G1852,通讯通路门店!$J:$J,"荣耀授权专卖店")</f>
        <v>0</v>
      </c>
      <c r="Z1852" s="99">
        <f>COUNTIFS(通讯通路门店!$S:$S,$G1852,通讯通路门店!$J:$J,"VIVO体验店")</f>
        <v>0</v>
      </c>
      <c r="AA1852" s="99">
        <f>COUNTIFS(通讯通路门店!$S:$S,$G1852,通讯通路门店!$J:$J,"OPPO体验店")</f>
        <v>0</v>
      </c>
      <c r="AB1852" s="99">
        <f>COUNTIFS(通讯通路门店!$S:$S,$G1852,通讯通路门店!$J:$J,"华为授权体验店")+COUNTIFS(通讯通路门店!$S:$S,$G1852,通讯通路门店!$J:$J,"华为堡垒店")</f>
        <v>0</v>
      </c>
      <c r="AC1852" s="99">
        <f>COUNTIFS(通讯通路门店!$S:$S,$G1852,通讯通路门店!$J:$J,"小米体验店")</f>
        <v>0</v>
      </c>
      <c r="AD1852" s="99">
        <f>COUNTIFS(通讯通路门店!$S:$S,$G1852,通讯通路门店!$J:$J,"苹果体验店")</f>
        <v>0</v>
      </c>
      <c r="AE1852" s="99">
        <f>COUNTIFS(通讯通路门店!$S:$S,$G1852,通讯通路门店!$J:$J,"其他品牌专卖店")</f>
        <v>0</v>
      </c>
      <c r="AF1852" s="99">
        <f>SUMIFS(通讯通路门店!$BI:$BI,通讯通路门店!$S:$S,$G1852)</f>
        <v>0</v>
      </c>
      <c r="AG1852" s="99">
        <f>SUMIFS(通讯通路门店!$BH:$BH,通讯通路门店!$S:$S,$G1852)</f>
        <v>0</v>
      </c>
      <c r="AH1852" s="99">
        <f t="shared" si="141"/>
        <v>0</v>
      </c>
      <c r="AI1852" s="99">
        <f>SUMIFS(通讯通路门店!$BB:$BB,通讯通路门店!$S:$S,$G1852)</f>
        <v>0</v>
      </c>
      <c r="AJ1852" s="99">
        <f>SUMIFS(通讯通路门店!$BE:$BE,通讯通路门店!$S:$S,$G1852)</f>
        <v>0</v>
      </c>
      <c r="AK1852" s="99">
        <f>SUMIFS(通讯通路门店!$BG:$BG,通讯通路门店!$S:$S,$G1852)</f>
        <v>0</v>
      </c>
      <c r="AL1852" s="99">
        <f>SUMIFS(通讯通路门店!$BC:$BC,通讯通路门店!$S:$S,$G1852)</f>
        <v>0</v>
      </c>
      <c r="AM1852" s="99">
        <f>SUMIFS(通讯通路门店!$BD:$BD,通讯通路门店!$S:$S,$G1852)</f>
        <v>0</v>
      </c>
      <c r="AN1852" s="99">
        <f>SUMIFS(通讯通路门店!$BF:$BF,通讯通路门店!$S:$S,$G1852)</f>
        <v>0</v>
      </c>
      <c r="AO1852" s="99">
        <f t="shared" si="142"/>
        <v>0</v>
      </c>
      <c r="AP1852" s="99">
        <f>SUMIFS(通讯通路门店!$K:$K,通讯通路门店!$S:$S,$G1852)</f>
        <v>0</v>
      </c>
      <c r="AQ1852" s="83"/>
      <c r="AR1852" s="99">
        <f>SUMIFS(通讯通路门店!$T:$T,通讯通路门店!$S:$S,$G1852)</f>
        <v>0</v>
      </c>
      <c r="AS1852" s="99">
        <f>SUMIFS(通讯通路门店!$U:$U,通讯通路门店!$S:$S,$G1852)</f>
        <v>0</v>
      </c>
      <c r="AT1852" s="99">
        <f>SUMIFS(通讯通路门店!$V:$V,通讯通路门店!$S:$S,$G1852)</f>
        <v>0</v>
      </c>
      <c r="AU1852" s="99">
        <f>SUMIFS(通讯通路门店!$W:$W,通讯通路门店!$S:$S,$G1852)</f>
        <v>0</v>
      </c>
      <c r="AV1852" s="99">
        <f>SUMIFS(通讯通路门店!$Z:$Z,通讯通路门店!$S:$S,$G1852)</f>
        <v>0</v>
      </c>
      <c r="AW1852" s="99">
        <f>SUMIFS(通讯通路门店!$AB:$AB,通讯通路门店!$S:$S,$G1852)</f>
        <v>0</v>
      </c>
      <c r="AX1852" s="99">
        <f>SUMIFS(通讯通路门店!$X:$X,通讯通路门店!$S:$S,$G1852)</f>
        <v>0</v>
      </c>
      <c r="AY1852" s="99">
        <f>SUMIFS(通讯通路门店!$Y:$Y,通讯通路门店!$S:$S,$G1852)</f>
        <v>0</v>
      </c>
      <c r="AZ1852" s="99">
        <f>SUMIFS(通讯通路门店!$AA:$AA,通讯通路门店!$S:$S,$G1852)</f>
        <v>0</v>
      </c>
      <c r="BA1852" s="99">
        <f t="shared" si="143"/>
        <v>0</v>
      </c>
      <c r="BB1852" s="99">
        <f t="shared" si="144"/>
        <v>0</v>
      </c>
      <c r="BC1852" s="99">
        <f>SUMIFS(通讯通路门店!$W:$W,通讯通路门店!$S:$S,$G1852,通讯通路门店!$J:$J,"荣耀体验店")+SUMIFS(通讯通路门店!$W:$W,通讯通路门店!$S:$S,$G1852,通讯通路门店!$J:$J,"荣耀授权专卖店")</f>
        <v>0</v>
      </c>
      <c r="BD1852" s="99">
        <f>SUMIFS(通讯通路门店!$Z:$Z,通讯通路门店!$S:$S,$G1852,通讯通路门店!$J:$J,"VIVO体验店")</f>
        <v>0</v>
      </c>
      <c r="BE1852" s="99">
        <f>SUMIFS(通讯通路门店!$AB:$AB,通讯通路门店!$S:$S,$G1852,通讯通路门店!$J:$J,"OPPO体验店")</f>
        <v>0</v>
      </c>
      <c r="BF1852" s="99">
        <f>SUMIFS(通讯通路门店!$X:$X,通讯通路门店!$S:$S,$G1852,通讯通路门店!$J:$J,"华为授权体验店")+SUMIFS(通讯通路门店!$AA:$AA,通讯通路门店!$S:$S,$G1852,通讯通路门店!$J:$J,"华为堡垒店")</f>
        <v>0</v>
      </c>
      <c r="BG1852" s="99">
        <f>SUMIFS(通讯通路门店!$Y:$Y,通讯通路门店!$S:$S,$G1852,通讯通路门店!$J:$J,"小米体验店")</f>
        <v>0</v>
      </c>
      <c r="BH1852" s="99">
        <f>SUMIFS(通讯通路门店!$AA:$AA,通讯通路门店!$S:$S,$G1852,通讯通路门店!$J:$J,"苹果体验店")</f>
        <v>0</v>
      </c>
      <c r="BI1852" s="99">
        <f>SUMIFS(通讯通路门店!$K:$K,通讯通路门店!$S:$S,$G1852,通讯通路门店!$J:$J,"其他品牌专卖店")</f>
        <v>0</v>
      </c>
      <c r="BJ1852" s="99">
        <f>SUMIFS(通讯通路门店!$AC:$AC,通讯通路门店!$S:$S,$G1852)</f>
        <v>0</v>
      </c>
      <c r="BK1852" s="99">
        <f>SUMIFS(通讯通路门店!$AD:$AD,通讯通路门店!$S:$S,$G1852)</f>
        <v>0</v>
      </c>
      <c r="BL1852" s="99">
        <f>SUMIFS(通讯通路门店!$AE:$AE,通讯通路门店!$S:$S,$G1852)</f>
        <v>0</v>
      </c>
      <c r="BM1852" s="99">
        <f>SUMIFS(通讯通路门店!$AF:$AF,通讯通路门店!$S:$S,$G1852)</f>
        <v>0</v>
      </c>
      <c r="BN1852" s="99">
        <f>SUMIFS(通讯通路门店!$AG:$AG,通讯通路门店!$S:$S,$G1852)</f>
        <v>0</v>
      </c>
      <c r="BO1852" s="99">
        <f>SUMIFS(通讯通路门店!$AH:$AH,通讯通路门店!$S:$S,$G1852)</f>
        <v>0</v>
      </c>
      <c r="BP1852" s="99">
        <f>SUMIFS(通讯通路门店!$AI:$AI,通讯通路门店!$S:$S,$G1852)</f>
        <v>0</v>
      </c>
      <c r="BQ1852" s="83"/>
    </row>
    <row r="1853" spans="1:69">
      <c r="A1853" s="99" t="str">
        <f>IFERROR(_xlfn.XLOOKUP($G1853,通讯通路门店!$S$4:$S$993931,通讯通路门店!$A$4:$A$993931,0,0),"")</f>
        <v>海南省</v>
      </c>
      <c r="B1853" s="99" t="str">
        <f>IFERROR(_xlfn.XLOOKUP($G1853,通讯通路门店!$S$4:$S$993931,通讯通路门店!$B$4:$B$993931,0,0),"")</f>
        <v>东方市</v>
      </c>
      <c r="C1853" s="99" t="str">
        <f>IFERROR(_xlfn.XLOOKUP($G1853,通讯通路门店!$S$4:$S$993931,通讯通路门店!$C$4:$C$993931,0,0),"")</f>
        <v>东方市</v>
      </c>
      <c r="D1853" s="99" t="str">
        <f>IFERROR(_xlfn.XLOOKUP($G1853,通讯通路门店!$S$4:$S$993931,通讯通路门店!$D$4:$D$993931,0,0),"")</f>
        <v>八所镇</v>
      </c>
      <c r="E1853" s="83"/>
      <c r="F1853" s="83"/>
      <c r="G1853" s="101"/>
      <c r="H1853" s="102">
        <f>IFERROR(_xlfn.XLOOKUP($G1853,通讯通路门店!$S$4:$S$993931,通讯通路门店!$R$4:$R$993931,0,0),"")</f>
        <v>0</v>
      </c>
      <c r="I1853" s="83"/>
      <c r="J1853" s="83"/>
      <c r="K1853" s="83"/>
      <c r="L1853" s="83"/>
      <c r="M1853" s="83"/>
      <c r="N1853" s="83"/>
      <c r="O1853" s="83"/>
      <c r="P1853" s="83"/>
      <c r="Q1853" s="83"/>
      <c r="R1853" s="83"/>
      <c r="S1853" s="83"/>
      <c r="T1853" s="83"/>
      <c r="U1853" s="99">
        <f>COUNTIF(通讯通路门店!$S:$S,$G1853)</f>
        <v>0</v>
      </c>
      <c r="V1853" s="99">
        <f>COUNTIFS(通讯通路门店!$S:$S,$G1853,通讯通路门店!$J:$J,"综合卖场")</f>
        <v>0</v>
      </c>
      <c r="W1853" s="99">
        <f>SUMIFS(通讯通路门店!$AJ:$AJ,通讯通路门店!$S:$S,通讯客户沙盘!$G1853)</f>
        <v>0</v>
      </c>
      <c r="X1853" s="99">
        <f t="shared" si="140"/>
        <v>0</v>
      </c>
      <c r="Y1853" s="99">
        <f>COUNTIFS(通讯通路门店!$S:$S,$G1853,通讯通路门店!$J:$J,"荣耀体验店")+COUNTIFS(通讯通路门店!$S:$S,$G1853,通讯通路门店!$J:$J,"荣耀授权专卖店")</f>
        <v>0</v>
      </c>
      <c r="Z1853" s="99">
        <f>COUNTIFS(通讯通路门店!$S:$S,$G1853,通讯通路门店!$J:$J,"VIVO体验店")</f>
        <v>0</v>
      </c>
      <c r="AA1853" s="99">
        <f>COUNTIFS(通讯通路门店!$S:$S,$G1853,通讯通路门店!$J:$J,"OPPO体验店")</f>
        <v>0</v>
      </c>
      <c r="AB1853" s="99">
        <f>COUNTIFS(通讯通路门店!$S:$S,$G1853,通讯通路门店!$J:$J,"华为授权体验店")+COUNTIFS(通讯通路门店!$S:$S,$G1853,通讯通路门店!$J:$J,"华为堡垒店")</f>
        <v>0</v>
      </c>
      <c r="AC1853" s="99">
        <f>COUNTIFS(通讯通路门店!$S:$S,$G1853,通讯通路门店!$J:$J,"小米体验店")</f>
        <v>0</v>
      </c>
      <c r="AD1853" s="99">
        <f>COUNTIFS(通讯通路门店!$S:$S,$G1853,通讯通路门店!$J:$J,"苹果体验店")</f>
        <v>0</v>
      </c>
      <c r="AE1853" s="99">
        <f>COUNTIFS(通讯通路门店!$S:$S,$G1853,通讯通路门店!$J:$J,"其他品牌专卖店")</f>
        <v>0</v>
      </c>
      <c r="AF1853" s="99">
        <f>SUMIFS(通讯通路门店!$BI:$BI,通讯通路门店!$S:$S,$G1853)</f>
        <v>0</v>
      </c>
      <c r="AG1853" s="99">
        <f>SUMIFS(通讯通路门店!$BH:$BH,通讯通路门店!$S:$S,$G1853)</f>
        <v>0</v>
      </c>
      <c r="AH1853" s="99">
        <f t="shared" si="141"/>
        <v>0</v>
      </c>
      <c r="AI1853" s="99">
        <f>SUMIFS(通讯通路门店!$BB:$BB,通讯通路门店!$S:$S,$G1853)</f>
        <v>0</v>
      </c>
      <c r="AJ1853" s="99">
        <f>SUMIFS(通讯通路门店!$BE:$BE,通讯通路门店!$S:$S,$G1853)</f>
        <v>0</v>
      </c>
      <c r="AK1853" s="99">
        <f>SUMIFS(通讯通路门店!$BG:$BG,通讯通路门店!$S:$S,$G1853)</f>
        <v>0</v>
      </c>
      <c r="AL1853" s="99">
        <f>SUMIFS(通讯通路门店!$BC:$BC,通讯通路门店!$S:$S,$G1853)</f>
        <v>0</v>
      </c>
      <c r="AM1853" s="99">
        <f>SUMIFS(通讯通路门店!$BD:$BD,通讯通路门店!$S:$S,$G1853)</f>
        <v>0</v>
      </c>
      <c r="AN1853" s="99">
        <f>SUMIFS(通讯通路门店!$BF:$BF,通讯通路门店!$S:$S,$G1853)</f>
        <v>0</v>
      </c>
      <c r="AO1853" s="99">
        <f t="shared" si="142"/>
        <v>0</v>
      </c>
      <c r="AP1853" s="99">
        <f>SUMIFS(通讯通路门店!$K:$K,通讯通路门店!$S:$S,$G1853)</f>
        <v>0</v>
      </c>
      <c r="AQ1853" s="83"/>
      <c r="AR1853" s="99">
        <f>SUMIFS(通讯通路门店!$T:$T,通讯通路门店!$S:$S,$G1853)</f>
        <v>0</v>
      </c>
      <c r="AS1853" s="99">
        <f>SUMIFS(通讯通路门店!$U:$U,通讯通路门店!$S:$S,$G1853)</f>
        <v>0</v>
      </c>
      <c r="AT1853" s="99">
        <f>SUMIFS(通讯通路门店!$V:$V,通讯通路门店!$S:$S,$G1853)</f>
        <v>0</v>
      </c>
      <c r="AU1853" s="99">
        <f>SUMIFS(通讯通路门店!$W:$W,通讯通路门店!$S:$S,$G1853)</f>
        <v>0</v>
      </c>
      <c r="AV1853" s="99">
        <f>SUMIFS(通讯通路门店!$Z:$Z,通讯通路门店!$S:$S,$G1853)</f>
        <v>0</v>
      </c>
      <c r="AW1853" s="99">
        <f>SUMIFS(通讯通路门店!$AB:$AB,通讯通路门店!$S:$S,$G1853)</f>
        <v>0</v>
      </c>
      <c r="AX1853" s="99">
        <f>SUMIFS(通讯通路门店!$X:$X,通讯通路门店!$S:$S,$G1853)</f>
        <v>0</v>
      </c>
      <c r="AY1853" s="99">
        <f>SUMIFS(通讯通路门店!$Y:$Y,通讯通路门店!$S:$S,$G1853)</f>
        <v>0</v>
      </c>
      <c r="AZ1853" s="99">
        <f>SUMIFS(通讯通路门店!$AA:$AA,通讯通路门店!$S:$S,$G1853)</f>
        <v>0</v>
      </c>
      <c r="BA1853" s="99">
        <f t="shared" si="143"/>
        <v>0</v>
      </c>
      <c r="BB1853" s="99">
        <f t="shared" si="144"/>
        <v>0</v>
      </c>
      <c r="BC1853" s="99">
        <f>SUMIFS(通讯通路门店!$W:$W,通讯通路门店!$S:$S,$G1853,通讯通路门店!$J:$J,"荣耀体验店")+SUMIFS(通讯通路门店!$W:$W,通讯通路门店!$S:$S,$G1853,通讯通路门店!$J:$J,"荣耀授权专卖店")</f>
        <v>0</v>
      </c>
      <c r="BD1853" s="99">
        <f>SUMIFS(通讯通路门店!$Z:$Z,通讯通路门店!$S:$S,$G1853,通讯通路门店!$J:$J,"VIVO体验店")</f>
        <v>0</v>
      </c>
      <c r="BE1853" s="99">
        <f>SUMIFS(通讯通路门店!$AB:$AB,通讯通路门店!$S:$S,$G1853,通讯通路门店!$J:$J,"OPPO体验店")</f>
        <v>0</v>
      </c>
      <c r="BF1853" s="99">
        <f>SUMIFS(通讯通路门店!$X:$X,通讯通路门店!$S:$S,$G1853,通讯通路门店!$J:$J,"华为授权体验店")+SUMIFS(通讯通路门店!$AA:$AA,通讯通路门店!$S:$S,$G1853,通讯通路门店!$J:$J,"华为堡垒店")</f>
        <v>0</v>
      </c>
      <c r="BG1853" s="99">
        <f>SUMIFS(通讯通路门店!$Y:$Y,通讯通路门店!$S:$S,$G1853,通讯通路门店!$J:$J,"小米体验店")</f>
        <v>0</v>
      </c>
      <c r="BH1853" s="99">
        <f>SUMIFS(通讯通路门店!$AA:$AA,通讯通路门店!$S:$S,$G1853,通讯通路门店!$J:$J,"苹果体验店")</f>
        <v>0</v>
      </c>
      <c r="BI1853" s="99">
        <f>SUMIFS(通讯通路门店!$K:$K,通讯通路门店!$S:$S,$G1853,通讯通路门店!$J:$J,"其他品牌专卖店")</f>
        <v>0</v>
      </c>
      <c r="BJ1853" s="99">
        <f>SUMIFS(通讯通路门店!$AC:$AC,通讯通路门店!$S:$S,$G1853)</f>
        <v>0</v>
      </c>
      <c r="BK1853" s="99">
        <f>SUMIFS(通讯通路门店!$AD:$AD,通讯通路门店!$S:$S,$G1853)</f>
        <v>0</v>
      </c>
      <c r="BL1853" s="99">
        <f>SUMIFS(通讯通路门店!$AE:$AE,通讯通路门店!$S:$S,$G1853)</f>
        <v>0</v>
      </c>
      <c r="BM1853" s="99">
        <f>SUMIFS(通讯通路门店!$AF:$AF,通讯通路门店!$S:$S,$G1853)</f>
        <v>0</v>
      </c>
      <c r="BN1853" s="99">
        <f>SUMIFS(通讯通路门店!$AG:$AG,通讯通路门店!$S:$S,$G1853)</f>
        <v>0</v>
      </c>
      <c r="BO1853" s="99">
        <f>SUMIFS(通讯通路门店!$AH:$AH,通讯通路门店!$S:$S,$G1853)</f>
        <v>0</v>
      </c>
      <c r="BP1853" s="99">
        <f>SUMIFS(通讯通路门店!$AI:$AI,通讯通路门店!$S:$S,$G1853)</f>
        <v>0</v>
      </c>
      <c r="BQ1853" s="83"/>
    </row>
    <row r="1854" spans="1:69">
      <c r="A1854" s="99" t="str">
        <f>IFERROR(_xlfn.XLOOKUP($G1854,通讯通路门店!$S$4:$S$993931,通讯通路门店!$A$4:$A$993931,0,0),"")</f>
        <v>海南省</v>
      </c>
      <c r="B1854" s="99" t="str">
        <f>IFERROR(_xlfn.XLOOKUP($G1854,通讯通路门店!$S$4:$S$993931,通讯通路门店!$B$4:$B$993931,0,0),"")</f>
        <v>东方市</v>
      </c>
      <c r="C1854" s="99" t="str">
        <f>IFERROR(_xlfn.XLOOKUP($G1854,通讯通路门店!$S$4:$S$993931,通讯通路门店!$C$4:$C$993931,0,0),"")</f>
        <v>东方市</v>
      </c>
      <c r="D1854" s="99" t="str">
        <f>IFERROR(_xlfn.XLOOKUP($G1854,通讯通路门店!$S$4:$S$993931,通讯通路门店!$D$4:$D$993931,0,0),"")</f>
        <v>八所镇</v>
      </c>
      <c r="E1854" s="83"/>
      <c r="F1854" s="83"/>
      <c r="G1854" s="101"/>
      <c r="H1854" s="102">
        <f>IFERROR(_xlfn.XLOOKUP($G1854,通讯通路门店!$S$4:$S$993931,通讯通路门店!$R$4:$R$993931,0,0),"")</f>
        <v>0</v>
      </c>
      <c r="I1854" s="83"/>
      <c r="J1854" s="83"/>
      <c r="K1854" s="83"/>
      <c r="L1854" s="83"/>
      <c r="M1854" s="83"/>
      <c r="N1854" s="83"/>
      <c r="O1854" s="83"/>
      <c r="P1854" s="83"/>
      <c r="Q1854" s="83"/>
      <c r="R1854" s="83"/>
      <c r="S1854" s="83"/>
      <c r="T1854" s="83"/>
      <c r="U1854" s="99">
        <f>COUNTIF(通讯通路门店!$S:$S,$G1854)</f>
        <v>0</v>
      </c>
      <c r="V1854" s="99">
        <f>COUNTIFS(通讯通路门店!$S:$S,$G1854,通讯通路门店!$J:$J,"综合卖场")</f>
        <v>0</v>
      </c>
      <c r="W1854" s="99">
        <f>SUMIFS(通讯通路门店!$AJ:$AJ,通讯通路门店!$S:$S,通讯客户沙盘!$G1854)</f>
        <v>0</v>
      </c>
      <c r="X1854" s="99">
        <f t="shared" si="140"/>
        <v>0</v>
      </c>
      <c r="Y1854" s="99">
        <f>COUNTIFS(通讯通路门店!$S:$S,$G1854,通讯通路门店!$J:$J,"荣耀体验店")+COUNTIFS(通讯通路门店!$S:$S,$G1854,通讯通路门店!$J:$J,"荣耀授权专卖店")</f>
        <v>0</v>
      </c>
      <c r="Z1854" s="99">
        <f>COUNTIFS(通讯通路门店!$S:$S,$G1854,通讯通路门店!$J:$J,"VIVO体验店")</f>
        <v>0</v>
      </c>
      <c r="AA1854" s="99">
        <f>COUNTIFS(通讯通路门店!$S:$S,$G1854,通讯通路门店!$J:$J,"OPPO体验店")</f>
        <v>0</v>
      </c>
      <c r="AB1854" s="99">
        <f>COUNTIFS(通讯通路门店!$S:$S,$G1854,通讯通路门店!$J:$J,"华为授权体验店")+COUNTIFS(通讯通路门店!$S:$S,$G1854,通讯通路门店!$J:$J,"华为堡垒店")</f>
        <v>0</v>
      </c>
      <c r="AC1854" s="99">
        <f>COUNTIFS(通讯通路门店!$S:$S,$G1854,通讯通路门店!$J:$J,"小米体验店")</f>
        <v>0</v>
      </c>
      <c r="AD1854" s="99">
        <f>COUNTIFS(通讯通路门店!$S:$S,$G1854,通讯通路门店!$J:$J,"苹果体验店")</f>
        <v>0</v>
      </c>
      <c r="AE1854" s="99">
        <f>COUNTIFS(通讯通路门店!$S:$S,$G1854,通讯通路门店!$J:$J,"其他品牌专卖店")</f>
        <v>0</v>
      </c>
      <c r="AF1854" s="99">
        <f>SUMIFS(通讯通路门店!$BI:$BI,通讯通路门店!$S:$S,$G1854)</f>
        <v>0</v>
      </c>
      <c r="AG1854" s="99">
        <f>SUMIFS(通讯通路门店!$BH:$BH,通讯通路门店!$S:$S,$G1854)</f>
        <v>0</v>
      </c>
      <c r="AH1854" s="99">
        <f t="shared" si="141"/>
        <v>0</v>
      </c>
      <c r="AI1854" s="99">
        <f>SUMIFS(通讯通路门店!$BB:$BB,通讯通路门店!$S:$S,$G1854)</f>
        <v>0</v>
      </c>
      <c r="AJ1854" s="99">
        <f>SUMIFS(通讯通路门店!$BE:$BE,通讯通路门店!$S:$S,$G1854)</f>
        <v>0</v>
      </c>
      <c r="AK1854" s="99">
        <f>SUMIFS(通讯通路门店!$BG:$BG,通讯通路门店!$S:$S,$G1854)</f>
        <v>0</v>
      </c>
      <c r="AL1854" s="99">
        <f>SUMIFS(通讯通路门店!$BC:$BC,通讯通路门店!$S:$S,$G1854)</f>
        <v>0</v>
      </c>
      <c r="AM1854" s="99">
        <f>SUMIFS(通讯通路门店!$BD:$BD,通讯通路门店!$S:$S,$G1854)</f>
        <v>0</v>
      </c>
      <c r="AN1854" s="99">
        <f>SUMIFS(通讯通路门店!$BF:$BF,通讯通路门店!$S:$S,$G1854)</f>
        <v>0</v>
      </c>
      <c r="AO1854" s="99">
        <f t="shared" si="142"/>
        <v>0</v>
      </c>
      <c r="AP1854" s="99">
        <f>SUMIFS(通讯通路门店!$K:$K,通讯通路门店!$S:$S,$G1854)</f>
        <v>0</v>
      </c>
      <c r="AQ1854" s="83"/>
      <c r="AR1854" s="99">
        <f>SUMIFS(通讯通路门店!$T:$T,通讯通路门店!$S:$S,$G1854)</f>
        <v>0</v>
      </c>
      <c r="AS1854" s="99">
        <f>SUMIFS(通讯通路门店!$U:$U,通讯通路门店!$S:$S,$G1854)</f>
        <v>0</v>
      </c>
      <c r="AT1854" s="99">
        <f>SUMIFS(通讯通路门店!$V:$V,通讯通路门店!$S:$S,$G1854)</f>
        <v>0</v>
      </c>
      <c r="AU1854" s="99">
        <f>SUMIFS(通讯通路门店!$W:$W,通讯通路门店!$S:$S,$G1854)</f>
        <v>0</v>
      </c>
      <c r="AV1854" s="99">
        <f>SUMIFS(通讯通路门店!$Z:$Z,通讯通路门店!$S:$S,$G1854)</f>
        <v>0</v>
      </c>
      <c r="AW1854" s="99">
        <f>SUMIFS(通讯通路门店!$AB:$AB,通讯通路门店!$S:$S,$G1854)</f>
        <v>0</v>
      </c>
      <c r="AX1854" s="99">
        <f>SUMIFS(通讯通路门店!$X:$X,通讯通路门店!$S:$S,$G1854)</f>
        <v>0</v>
      </c>
      <c r="AY1854" s="99">
        <f>SUMIFS(通讯通路门店!$Y:$Y,通讯通路门店!$S:$S,$G1854)</f>
        <v>0</v>
      </c>
      <c r="AZ1854" s="99">
        <f>SUMIFS(通讯通路门店!$AA:$AA,通讯通路门店!$S:$S,$G1854)</f>
        <v>0</v>
      </c>
      <c r="BA1854" s="99">
        <f t="shared" si="143"/>
        <v>0</v>
      </c>
      <c r="BB1854" s="99">
        <f t="shared" si="144"/>
        <v>0</v>
      </c>
      <c r="BC1854" s="99">
        <f>SUMIFS(通讯通路门店!$W:$W,通讯通路门店!$S:$S,$G1854,通讯通路门店!$J:$J,"荣耀体验店")+SUMIFS(通讯通路门店!$W:$W,通讯通路门店!$S:$S,$G1854,通讯通路门店!$J:$J,"荣耀授权专卖店")</f>
        <v>0</v>
      </c>
      <c r="BD1854" s="99">
        <f>SUMIFS(通讯通路门店!$Z:$Z,通讯通路门店!$S:$S,$G1854,通讯通路门店!$J:$J,"VIVO体验店")</f>
        <v>0</v>
      </c>
      <c r="BE1854" s="99">
        <f>SUMIFS(通讯通路门店!$AB:$AB,通讯通路门店!$S:$S,$G1854,通讯通路门店!$J:$J,"OPPO体验店")</f>
        <v>0</v>
      </c>
      <c r="BF1854" s="99">
        <f>SUMIFS(通讯通路门店!$X:$X,通讯通路门店!$S:$S,$G1854,通讯通路门店!$J:$J,"华为授权体验店")+SUMIFS(通讯通路门店!$AA:$AA,通讯通路门店!$S:$S,$G1854,通讯通路门店!$J:$J,"华为堡垒店")</f>
        <v>0</v>
      </c>
      <c r="BG1854" s="99">
        <f>SUMIFS(通讯通路门店!$Y:$Y,通讯通路门店!$S:$S,$G1854,通讯通路门店!$J:$J,"小米体验店")</f>
        <v>0</v>
      </c>
      <c r="BH1854" s="99">
        <f>SUMIFS(通讯通路门店!$AA:$AA,通讯通路门店!$S:$S,$G1854,通讯通路门店!$J:$J,"苹果体验店")</f>
        <v>0</v>
      </c>
      <c r="BI1854" s="99">
        <f>SUMIFS(通讯通路门店!$K:$K,通讯通路门店!$S:$S,$G1854,通讯通路门店!$J:$J,"其他品牌专卖店")</f>
        <v>0</v>
      </c>
      <c r="BJ1854" s="99">
        <f>SUMIFS(通讯通路门店!$AC:$AC,通讯通路门店!$S:$S,$G1854)</f>
        <v>0</v>
      </c>
      <c r="BK1854" s="99">
        <f>SUMIFS(通讯通路门店!$AD:$AD,通讯通路门店!$S:$S,$G1854)</f>
        <v>0</v>
      </c>
      <c r="BL1854" s="99">
        <f>SUMIFS(通讯通路门店!$AE:$AE,通讯通路门店!$S:$S,$G1854)</f>
        <v>0</v>
      </c>
      <c r="BM1854" s="99">
        <f>SUMIFS(通讯通路门店!$AF:$AF,通讯通路门店!$S:$S,$G1854)</f>
        <v>0</v>
      </c>
      <c r="BN1854" s="99">
        <f>SUMIFS(通讯通路门店!$AG:$AG,通讯通路门店!$S:$S,$G1854)</f>
        <v>0</v>
      </c>
      <c r="BO1854" s="99">
        <f>SUMIFS(通讯通路门店!$AH:$AH,通讯通路门店!$S:$S,$G1854)</f>
        <v>0</v>
      </c>
      <c r="BP1854" s="99">
        <f>SUMIFS(通讯通路门店!$AI:$AI,通讯通路门店!$S:$S,$G1854)</f>
        <v>0</v>
      </c>
      <c r="BQ1854" s="83"/>
    </row>
    <row r="1855" spans="1:69">
      <c r="A1855" s="99" t="str">
        <f>IFERROR(_xlfn.XLOOKUP($G1855,通讯通路门店!$S$4:$S$993931,通讯通路门店!$A$4:$A$993931,0,0),"")</f>
        <v>海南省</v>
      </c>
      <c r="B1855" s="99" t="str">
        <f>IFERROR(_xlfn.XLOOKUP($G1855,通讯通路门店!$S$4:$S$993931,通讯通路门店!$B$4:$B$993931,0,0),"")</f>
        <v>东方市</v>
      </c>
      <c r="C1855" s="99" t="str">
        <f>IFERROR(_xlfn.XLOOKUP($G1855,通讯通路门店!$S$4:$S$993931,通讯通路门店!$C$4:$C$993931,0,0),"")</f>
        <v>东方市</v>
      </c>
      <c r="D1855" s="99" t="str">
        <f>IFERROR(_xlfn.XLOOKUP($G1855,通讯通路门店!$S$4:$S$993931,通讯通路门店!$D$4:$D$993931,0,0),"")</f>
        <v>八所镇</v>
      </c>
      <c r="E1855" s="83"/>
      <c r="F1855" s="83"/>
      <c r="G1855" s="101"/>
      <c r="H1855" s="102">
        <f>IFERROR(_xlfn.XLOOKUP($G1855,通讯通路门店!$S$4:$S$993931,通讯通路门店!$R$4:$R$993931,0,0),"")</f>
        <v>0</v>
      </c>
      <c r="I1855" s="83"/>
      <c r="J1855" s="83"/>
      <c r="K1855" s="83"/>
      <c r="L1855" s="83"/>
      <c r="M1855" s="83"/>
      <c r="N1855" s="83"/>
      <c r="O1855" s="83"/>
      <c r="P1855" s="83"/>
      <c r="Q1855" s="83"/>
      <c r="R1855" s="83"/>
      <c r="S1855" s="83"/>
      <c r="T1855" s="83"/>
      <c r="U1855" s="99">
        <f>COUNTIF(通讯通路门店!$S:$S,$G1855)</f>
        <v>0</v>
      </c>
      <c r="V1855" s="99">
        <f>COUNTIFS(通讯通路门店!$S:$S,$G1855,通讯通路门店!$J:$J,"综合卖场")</f>
        <v>0</v>
      </c>
      <c r="W1855" s="99">
        <f>SUMIFS(通讯通路门店!$AJ:$AJ,通讯通路门店!$S:$S,通讯客户沙盘!$G1855)</f>
        <v>0</v>
      </c>
      <c r="X1855" s="99">
        <f t="shared" si="140"/>
        <v>0</v>
      </c>
      <c r="Y1855" s="99">
        <f>COUNTIFS(通讯通路门店!$S:$S,$G1855,通讯通路门店!$J:$J,"荣耀体验店")+COUNTIFS(通讯通路门店!$S:$S,$G1855,通讯通路门店!$J:$J,"荣耀授权专卖店")</f>
        <v>0</v>
      </c>
      <c r="Z1855" s="99">
        <f>COUNTIFS(通讯通路门店!$S:$S,$G1855,通讯通路门店!$J:$J,"VIVO体验店")</f>
        <v>0</v>
      </c>
      <c r="AA1855" s="99">
        <f>COUNTIFS(通讯通路门店!$S:$S,$G1855,通讯通路门店!$J:$J,"OPPO体验店")</f>
        <v>0</v>
      </c>
      <c r="AB1855" s="99">
        <f>COUNTIFS(通讯通路门店!$S:$S,$G1855,通讯通路门店!$J:$J,"华为授权体验店")+COUNTIFS(通讯通路门店!$S:$S,$G1855,通讯通路门店!$J:$J,"华为堡垒店")</f>
        <v>0</v>
      </c>
      <c r="AC1855" s="99">
        <f>COUNTIFS(通讯通路门店!$S:$S,$G1855,通讯通路门店!$J:$J,"小米体验店")</f>
        <v>0</v>
      </c>
      <c r="AD1855" s="99">
        <f>COUNTIFS(通讯通路门店!$S:$S,$G1855,通讯通路门店!$J:$J,"苹果体验店")</f>
        <v>0</v>
      </c>
      <c r="AE1855" s="99">
        <f>COUNTIFS(通讯通路门店!$S:$S,$G1855,通讯通路门店!$J:$J,"其他品牌专卖店")</f>
        <v>0</v>
      </c>
      <c r="AF1855" s="99">
        <f>SUMIFS(通讯通路门店!$BI:$BI,通讯通路门店!$S:$S,$G1855)</f>
        <v>0</v>
      </c>
      <c r="AG1855" s="99">
        <f>SUMIFS(通讯通路门店!$BH:$BH,通讯通路门店!$S:$S,$G1855)</f>
        <v>0</v>
      </c>
      <c r="AH1855" s="99">
        <f t="shared" si="141"/>
        <v>0</v>
      </c>
      <c r="AI1855" s="99">
        <f>SUMIFS(通讯通路门店!$BB:$BB,通讯通路门店!$S:$S,$G1855)</f>
        <v>0</v>
      </c>
      <c r="AJ1855" s="99">
        <f>SUMIFS(通讯通路门店!$BE:$BE,通讯通路门店!$S:$S,$G1855)</f>
        <v>0</v>
      </c>
      <c r="AK1855" s="99">
        <f>SUMIFS(通讯通路门店!$BG:$BG,通讯通路门店!$S:$S,$G1855)</f>
        <v>0</v>
      </c>
      <c r="AL1855" s="99">
        <f>SUMIFS(通讯通路门店!$BC:$BC,通讯通路门店!$S:$S,$G1855)</f>
        <v>0</v>
      </c>
      <c r="AM1855" s="99">
        <f>SUMIFS(通讯通路门店!$BD:$BD,通讯通路门店!$S:$S,$G1855)</f>
        <v>0</v>
      </c>
      <c r="AN1855" s="99">
        <f>SUMIFS(通讯通路门店!$BF:$BF,通讯通路门店!$S:$S,$G1855)</f>
        <v>0</v>
      </c>
      <c r="AO1855" s="99">
        <f t="shared" si="142"/>
        <v>0</v>
      </c>
      <c r="AP1855" s="99">
        <f>SUMIFS(通讯通路门店!$K:$K,通讯通路门店!$S:$S,$G1855)</f>
        <v>0</v>
      </c>
      <c r="AQ1855" s="83"/>
      <c r="AR1855" s="99">
        <f>SUMIFS(通讯通路门店!$T:$T,通讯通路门店!$S:$S,$G1855)</f>
        <v>0</v>
      </c>
      <c r="AS1855" s="99">
        <f>SUMIFS(通讯通路门店!$U:$U,通讯通路门店!$S:$S,$G1855)</f>
        <v>0</v>
      </c>
      <c r="AT1855" s="99">
        <f>SUMIFS(通讯通路门店!$V:$V,通讯通路门店!$S:$S,$G1855)</f>
        <v>0</v>
      </c>
      <c r="AU1855" s="99">
        <f>SUMIFS(通讯通路门店!$W:$W,通讯通路门店!$S:$S,$G1855)</f>
        <v>0</v>
      </c>
      <c r="AV1855" s="99">
        <f>SUMIFS(通讯通路门店!$Z:$Z,通讯通路门店!$S:$S,$G1855)</f>
        <v>0</v>
      </c>
      <c r="AW1855" s="99">
        <f>SUMIFS(通讯通路门店!$AB:$AB,通讯通路门店!$S:$S,$G1855)</f>
        <v>0</v>
      </c>
      <c r="AX1855" s="99">
        <f>SUMIFS(通讯通路门店!$X:$X,通讯通路门店!$S:$S,$G1855)</f>
        <v>0</v>
      </c>
      <c r="AY1855" s="99">
        <f>SUMIFS(通讯通路门店!$Y:$Y,通讯通路门店!$S:$S,$G1855)</f>
        <v>0</v>
      </c>
      <c r="AZ1855" s="99">
        <f>SUMIFS(通讯通路门店!$AA:$AA,通讯通路门店!$S:$S,$G1855)</f>
        <v>0</v>
      </c>
      <c r="BA1855" s="99">
        <f t="shared" si="143"/>
        <v>0</v>
      </c>
      <c r="BB1855" s="99">
        <f t="shared" si="144"/>
        <v>0</v>
      </c>
      <c r="BC1855" s="99">
        <f>SUMIFS(通讯通路门店!$W:$W,通讯通路门店!$S:$S,$G1855,通讯通路门店!$J:$J,"荣耀体验店")+SUMIFS(通讯通路门店!$W:$W,通讯通路门店!$S:$S,$G1855,通讯通路门店!$J:$J,"荣耀授权专卖店")</f>
        <v>0</v>
      </c>
      <c r="BD1855" s="99">
        <f>SUMIFS(通讯通路门店!$Z:$Z,通讯通路门店!$S:$S,$G1855,通讯通路门店!$J:$J,"VIVO体验店")</f>
        <v>0</v>
      </c>
      <c r="BE1855" s="99">
        <f>SUMIFS(通讯通路门店!$AB:$AB,通讯通路门店!$S:$S,$G1855,通讯通路门店!$J:$J,"OPPO体验店")</f>
        <v>0</v>
      </c>
      <c r="BF1855" s="99">
        <f>SUMIFS(通讯通路门店!$X:$X,通讯通路门店!$S:$S,$G1855,通讯通路门店!$J:$J,"华为授权体验店")+SUMIFS(通讯通路门店!$AA:$AA,通讯通路门店!$S:$S,$G1855,通讯通路门店!$J:$J,"华为堡垒店")</f>
        <v>0</v>
      </c>
      <c r="BG1855" s="99">
        <f>SUMIFS(通讯通路门店!$Y:$Y,通讯通路门店!$S:$S,$G1855,通讯通路门店!$J:$J,"小米体验店")</f>
        <v>0</v>
      </c>
      <c r="BH1855" s="99">
        <f>SUMIFS(通讯通路门店!$AA:$AA,通讯通路门店!$S:$S,$G1855,通讯通路门店!$J:$J,"苹果体验店")</f>
        <v>0</v>
      </c>
      <c r="BI1855" s="99">
        <f>SUMIFS(通讯通路门店!$K:$K,通讯通路门店!$S:$S,$G1855,通讯通路门店!$J:$J,"其他品牌专卖店")</f>
        <v>0</v>
      </c>
      <c r="BJ1855" s="99">
        <f>SUMIFS(通讯通路门店!$AC:$AC,通讯通路门店!$S:$S,$G1855)</f>
        <v>0</v>
      </c>
      <c r="BK1855" s="99">
        <f>SUMIFS(通讯通路门店!$AD:$AD,通讯通路门店!$S:$S,$G1855)</f>
        <v>0</v>
      </c>
      <c r="BL1855" s="99">
        <f>SUMIFS(通讯通路门店!$AE:$AE,通讯通路门店!$S:$S,$G1855)</f>
        <v>0</v>
      </c>
      <c r="BM1855" s="99">
        <f>SUMIFS(通讯通路门店!$AF:$AF,通讯通路门店!$S:$S,$G1855)</f>
        <v>0</v>
      </c>
      <c r="BN1855" s="99">
        <f>SUMIFS(通讯通路门店!$AG:$AG,通讯通路门店!$S:$S,$G1855)</f>
        <v>0</v>
      </c>
      <c r="BO1855" s="99">
        <f>SUMIFS(通讯通路门店!$AH:$AH,通讯通路门店!$S:$S,$G1855)</f>
        <v>0</v>
      </c>
      <c r="BP1855" s="99">
        <f>SUMIFS(通讯通路门店!$AI:$AI,通讯通路门店!$S:$S,$G1855)</f>
        <v>0</v>
      </c>
      <c r="BQ1855" s="83"/>
    </row>
    <row r="1856" spans="1:69">
      <c r="A1856" s="99" t="str">
        <f>IFERROR(_xlfn.XLOOKUP($G1856,通讯通路门店!$S$4:$S$993931,通讯通路门店!$A$4:$A$993931,0,0),"")</f>
        <v>海南省</v>
      </c>
      <c r="B1856" s="99" t="str">
        <f>IFERROR(_xlfn.XLOOKUP($G1856,通讯通路门店!$S$4:$S$993931,通讯通路门店!$B$4:$B$993931,0,0),"")</f>
        <v>东方市</v>
      </c>
      <c r="C1856" s="99" t="str">
        <f>IFERROR(_xlfn.XLOOKUP($G1856,通讯通路门店!$S$4:$S$993931,通讯通路门店!$C$4:$C$993931,0,0),"")</f>
        <v>东方市</v>
      </c>
      <c r="D1856" s="99" t="str">
        <f>IFERROR(_xlfn.XLOOKUP($G1856,通讯通路门店!$S$4:$S$993931,通讯通路门店!$D$4:$D$993931,0,0),"")</f>
        <v>八所镇</v>
      </c>
      <c r="E1856" s="83"/>
      <c r="F1856" s="83"/>
      <c r="G1856" s="101"/>
      <c r="H1856" s="102">
        <f>IFERROR(_xlfn.XLOOKUP($G1856,通讯通路门店!$S$4:$S$993931,通讯通路门店!$R$4:$R$993931,0,0),"")</f>
        <v>0</v>
      </c>
      <c r="I1856" s="83"/>
      <c r="J1856" s="83"/>
      <c r="K1856" s="83"/>
      <c r="L1856" s="83"/>
      <c r="M1856" s="83"/>
      <c r="N1856" s="83"/>
      <c r="O1856" s="83"/>
      <c r="P1856" s="83"/>
      <c r="Q1856" s="83"/>
      <c r="R1856" s="83"/>
      <c r="S1856" s="83"/>
      <c r="T1856" s="83"/>
      <c r="U1856" s="99">
        <f>COUNTIF(通讯通路门店!$S:$S,$G1856)</f>
        <v>0</v>
      </c>
      <c r="V1856" s="99">
        <f>COUNTIFS(通讯通路门店!$S:$S,$G1856,通讯通路门店!$J:$J,"综合卖场")</f>
        <v>0</v>
      </c>
      <c r="W1856" s="99">
        <f>SUMIFS(通讯通路门店!$AJ:$AJ,通讯通路门店!$S:$S,通讯客户沙盘!$G1856)</f>
        <v>0</v>
      </c>
      <c r="X1856" s="99">
        <f t="shared" si="140"/>
        <v>0</v>
      </c>
      <c r="Y1856" s="99">
        <f>COUNTIFS(通讯通路门店!$S:$S,$G1856,通讯通路门店!$J:$J,"荣耀体验店")+COUNTIFS(通讯通路门店!$S:$S,$G1856,通讯通路门店!$J:$J,"荣耀授权专卖店")</f>
        <v>0</v>
      </c>
      <c r="Z1856" s="99">
        <f>COUNTIFS(通讯通路门店!$S:$S,$G1856,通讯通路门店!$J:$J,"VIVO体验店")</f>
        <v>0</v>
      </c>
      <c r="AA1856" s="99">
        <f>COUNTIFS(通讯通路门店!$S:$S,$G1856,通讯通路门店!$J:$J,"OPPO体验店")</f>
        <v>0</v>
      </c>
      <c r="AB1856" s="99">
        <f>COUNTIFS(通讯通路门店!$S:$S,$G1856,通讯通路门店!$J:$J,"华为授权体验店")+COUNTIFS(通讯通路门店!$S:$S,$G1856,通讯通路门店!$J:$J,"华为堡垒店")</f>
        <v>0</v>
      </c>
      <c r="AC1856" s="99">
        <f>COUNTIFS(通讯通路门店!$S:$S,$G1856,通讯通路门店!$J:$J,"小米体验店")</f>
        <v>0</v>
      </c>
      <c r="AD1856" s="99">
        <f>COUNTIFS(通讯通路门店!$S:$S,$G1856,通讯通路门店!$J:$J,"苹果体验店")</f>
        <v>0</v>
      </c>
      <c r="AE1856" s="99">
        <f>COUNTIFS(通讯通路门店!$S:$S,$G1856,通讯通路门店!$J:$J,"其他品牌专卖店")</f>
        <v>0</v>
      </c>
      <c r="AF1856" s="99">
        <f>SUMIFS(通讯通路门店!$BI:$BI,通讯通路门店!$S:$S,$G1856)</f>
        <v>0</v>
      </c>
      <c r="AG1856" s="99">
        <f>SUMIFS(通讯通路门店!$BH:$BH,通讯通路门店!$S:$S,$G1856)</f>
        <v>0</v>
      </c>
      <c r="AH1856" s="99">
        <f t="shared" si="141"/>
        <v>0</v>
      </c>
      <c r="AI1856" s="99">
        <f>SUMIFS(通讯通路门店!$BB:$BB,通讯通路门店!$S:$S,$G1856)</f>
        <v>0</v>
      </c>
      <c r="AJ1856" s="99">
        <f>SUMIFS(通讯通路门店!$BE:$BE,通讯通路门店!$S:$S,$G1856)</f>
        <v>0</v>
      </c>
      <c r="AK1856" s="99">
        <f>SUMIFS(通讯通路门店!$BG:$BG,通讯通路门店!$S:$S,$G1856)</f>
        <v>0</v>
      </c>
      <c r="AL1856" s="99">
        <f>SUMIFS(通讯通路门店!$BC:$BC,通讯通路门店!$S:$S,$G1856)</f>
        <v>0</v>
      </c>
      <c r="AM1856" s="99">
        <f>SUMIFS(通讯通路门店!$BD:$BD,通讯通路门店!$S:$S,$G1856)</f>
        <v>0</v>
      </c>
      <c r="AN1856" s="99">
        <f>SUMIFS(通讯通路门店!$BF:$BF,通讯通路门店!$S:$S,$G1856)</f>
        <v>0</v>
      </c>
      <c r="AO1856" s="99">
        <f t="shared" si="142"/>
        <v>0</v>
      </c>
      <c r="AP1856" s="99">
        <f>SUMIFS(通讯通路门店!$K:$K,通讯通路门店!$S:$S,$G1856)</f>
        <v>0</v>
      </c>
      <c r="AQ1856" s="83"/>
      <c r="AR1856" s="99">
        <f>SUMIFS(通讯通路门店!$T:$T,通讯通路门店!$S:$S,$G1856)</f>
        <v>0</v>
      </c>
      <c r="AS1856" s="99">
        <f>SUMIFS(通讯通路门店!$U:$U,通讯通路门店!$S:$S,$G1856)</f>
        <v>0</v>
      </c>
      <c r="AT1856" s="99">
        <f>SUMIFS(通讯通路门店!$V:$V,通讯通路门店!$S:$S,$G1856)</f>
        <v>0</v>
      </c>
      <c r="AU1856" s="99">
        <f>SUMIFS(通讯通路门店!$W:$W,通讯通路门店!$S:$S,$G1856)</f>
        <v>0</v>
      </c>
      <c r="AV1856" s="99">
        <f>SUMIFS(通讯通路门店!$Z:$Z,通讯通路门店!$S:$S,$G1856)</f>
        <v>0</v>
      </c>
      <c r="AW1856" s="99">
        <f>SUMIFS(通讯通路门店!$AB:$AB,通讯通路门店!$S:$S,$G1856)</f>
        <v>0</v>
      </c>
      <c r="AX1856" s="99">
        <f>SUMIFS(通讯通路门店!$X:$X,通讯通路门店!$S:$S,$G1856)</f>
        <v>0</v>
      </c>
      <c r="AY1856" s="99">
        <f>SUMIFS(通讯通路门店!$Y:$Y,通讯通路门店!$S:$S,$G1856)</f>
        <v>0</v>
      </c>
      <c r="AZ1856" s="99">
        <f>SUMIFS(通讯通路门店!$AA:$AA,通讯通路门店!$S:$S,$G1856)</f>
        <v>0</v>
      </c>
      <c r="BA1856" s="99">
        <f t="shared" si="143"/>
        <v>0</v>
      </c>
      <c r="BB1856" s="99">
        <f t="shared" si="144"/>
        <v>0</v>
      </c>
      <c r="BC1856" s="99">
        <f>SUMIFS(通讯通路门店!$W:$W,通讯通路门店!$S:$S,$G1856,通讯通路门店!$J:$J,"荣耀体验店")+SUMIFS(通讯通路门店!$W:$W,通讯通路门店!$S:$S,$G1856,通讯通路门店!$J:$J,"荣耀授权专卖店")</f>
        <v>0</v>
      </c>
      <c r="BD1856" s="99">
        <f>SUMIFS(通讯通路门店!$Z:$Z,通讯通路门店!$S:$S,$G1856,通讯通路门店!$J:$J,"VIVO体验店")</f>
        <v>0</v>
      </c>
      <c r="BE1856" s="99">
        <f>SUMIFS(通讯通路门店!$AB:$AB,通讯通路门店!$S:$S,$G1856,通讯通路门店!$J:$J,"OPPO体验店")</f>
        <v>0</v>
      </c>
      <c r="BF1856" s="99">
        <f>SUMIFS(通讯通路门店!$X:$X,通讯通路门店!$S:$S,$G1856,通讯通路门店!$J:$J,"华为授权体验店")+SUMIFS(通讯通路门店!$AA:$AA,通讯通路门店!$S:$S,$G1856,通讯通路门店!$J:$J,"华为堡垒店")</f>
        <v>0</v>
      </c>
      <c r="BG1856" s="99">
        <f>SUMIFS(通讯通路门店!$Y:$Y,通讯通路门店!$S:$S,$G1856,通讯通路门店!$J:$J,"小米体验店")</f>
        <v>0</v>
      </c>
      <c r="BH1856" s="99">
        <f>SUMIFS(通讯通路门店!$AA:$AA,通讯通路门店!$S:$S,$G1856,通讯通路门店!$J:$J,"苹果体验店")</f>
        <v>0</v>
      </c>
      <c r="BI1856" s="99">
        <f>SUMIFS(通讯通路门店!$K:$K,通讯通路门店!$S:$S,$G1856,通讯通路门店!$J:$J,"其他品牌专卖店")</f>
        <v>0</v>
      </c>
      <c r="BJ1856" s="99">
        <f>SUMIFS(通讯通路门店!$AC:$AC,通讯通路门店!$S:$S,$G1856)</f>
        <v>0</v>
      </c>
      <c r="BK1856" s="99">
        <f>SUMIFS(通讯通路门店!$AD:$AD,通讯通路门店!$S:$S,$G1856)</f>
        <v>0</v>
      </c>
      <c r="BL1856" s="99">
        <f>SUMIFS(通讯通路门店!$AE:$AE,通讯通路门店!$S:$S,$G1856)</f>
        <v>0</v>
      </c>
      <c r="BM1856" s="99">
        <f>SUMIFS(通讯通路门店!$AF:$AF,通讯通路门店!$S:$S,$G1856)</f>
        <v>0</v>
      </c>
      <c r="BN1856" s="99">
        <f>SUMIFS(通讯通路门店!$AG:$AG,通讯通路门店!$S:$S,$G1856)</f>
        <v>0</v>
      </c>
      <c r="BO1856" s="99">
        <f>SUMIFS(通讯通路门店!$AH:$AH,通讯通路门店!$S:$S,$G1856)</f>
        <v>0</v>
      </c>
      <c r="BP1856" s="99">
        <f>SUMIFS(通讯通路门店!$AI:$AI,通讯通路门店!$S:$S,$G1856)</f>
        <v>0</v>
      </c>
      <c r="BQ1856" s="83"/>
    </row>
    <row r="1857" spans="1:69">
      <c r="A1857" s="99" t="str">
        <f>IFERROR(_xlfn.XLOOKUP($G1857,通讯通路门店!$S$4:$S$993931,通讯通路门店!$A$4:$A$993931,0,0),"")</f>
        <v>海南省</v>
      </c>
      <c r="B1857" s="99" t="str">
        <f>IFERROR(_xlfn.XLOOKUP($G1857,通讯通路门店!$S$4:$S$993931,通讯通路门店!$B$4:$B$993931,0,0),"")</f>
        <v>东方市</v>
      </c>
      <c r="C1857" s="99" t="str">
        <f>IFERROR(_xlfn.XLOOKUP($G1857,通讯通路门店!$S$4:$S$993931,通讯通路门店!$C$4:$C$993931,0,0),"")</f>
        <v>东方市</v>
      </c>
      <c r="D1857" s="99" t="str">
        <f>IFERROR(_xlfn.XLOOKUP($G1857,通讯通路门店!$S$4:$S$993931,通讯通路门店!$D$4:$D$993931,0,0),"")</f>
        <v>八所镇</v>
      </c>
      <c r="E1857" s="83"/>
      <c r="F1857" s="83"/>
      <c r="G1857" s="101"/>
      <c r="H1857" s="102">
        <f>IFERROR(_xlfn.XLOOKUP($G1857,通讯通路门店!$S$4:$S$993931,通讯通路门店!$R$4:$R$993931,0,0),"")</f>
        <v>0</v>
      </c>
      <c r="I1857" s="83"/>
      <c r="J1857" s="83"/>
      <c r="K1857" s="83"/>
      <c r="L1857" s="83"/>
      <c r="M1857" s="83"/>
      <c r="N1857" s="83"/>
      <c r="O1857" s="83"/>
      <c r="P1857" s="83"/>
      <c r="Q1857" s="83"/>
      <c r="R1857" s="83"/>
      <c r="S1857" s="83"/>
      <c r="T1857" s="83"/>
      <c r="U1857" s="99">
        <f>COUNTIF(通讯通路门店!$S:$S,$G1857)</f>
        <v>0</v>
      </c>
      <c r="V1857" s="99">
        <f>COUNTIFS(通讯通路门店!$S:$S,$G1857,通讯通路门店!$J:$J,"综合卖场")</f>
        <v>0</v>
      </c>
      <c r="W1857" s="99">
        <f>SUMIFS(通讯通路门店!$AJ:$AJ,通讯通路门店!$S:$S,通讯客户沙盘!$G1857)</f>
        <v>0</v>
      </c>
      <c r="X1857" s="99">
        <f t="shared" si="140"/>
        <v>0</v>
      </c>
      <c r="Y1857" s="99">
        <f>COUNTIFS(通讯通路门店!$S:$S,$G1857,通讯通路门店!$J:$J,"荣耀体验店")+COUNTIFS(通讯通路门店!$S:$S,$G1857,通讯通路门店!$J:$J,"荣耀授权专卖店")</f>
        <v>0</v>
      </c>
      <c r="Z1857" s="99">
        <f>COUNTIFS(通讯通路门店!$S:$S,$G1857,通讯通路门店!$J:$J,"VIVO体验店")</f>
        <v>0</v>
      </c>
      <c r="AA1857" s="99">
        <f>COUNTIFS(通讯通路门店!$S:$S,$G1857,通讯通路门店!$J:$J,"OPPO体验店")</f>
        <v>0</v>
      </c>
      <c r="AB1857" s="99">
        <f>COUNTIFS(通讯通路门店!$S:$S,$G1857,通讯通路门店!$J:$J,"华为授权体验店")+COUNTIFS(通讯通路门店!$S:$S,$G1857,通讯通路门店!$J:$J,"华为堡垒店")</f>
        <v>0</v>
      </c>
      <c r="AC1857" s="99">
        <f>COUNTIFS(通讯通路门店!$S:$S,$G1857,通讯通路门店!$J:$J,"小米体验店")</f>
        <v>0</v>
      </c>
      <c r="AD1857" s="99">
        <f>COUNTIFS(通讯通路门店!$S:$S,$G1857,通讯通路门店!$J:$J,"苹果体验店")</f>
        <v>0</v>
      </c>
      <c r="AE1857" s="99">
        <f>COUNTIFS(通讯通路门店!$S:$S,$G1857,通讯通路门店!$J:$J,"其他品牌专卖店")</f>
        <v>0</v>
      </c>
      <c r="AF1857" s="99">
        <f>SUMIFS(通讯通路门店!$BI:$BI,通讯通路门店!$S:$S,$G1857)</f>
        <v>0</v>
      </c>
      <c r="AG1857" s="99">
        <f>SUMIFS(通讯通路门店!$BH:$BH,通讯通路门店!$S:$S,$G1857)</f>
        <v>0</v>
      </c>
      <c r="AH1857" s="99">
        <f t="shared" si="141"/>
        <v>0</v>
      </c>
      <c r="AI1857" s="99">
        <f>SUMIFS(通讯通路门店!$BB:$BB,通讯通路门店!$S:$S,$G1857)</f>
        <v>0</v>
      </c>
      <c r="AJ1857" s="99">
        <f>SUMIFS(通讯通路门店!$BE:$BE,通讯通路门店!$S:$S,$G1857)</f>
        <v>0</v>
      </c>
      <c r="AK1857" s="99">
        <f>SUMIFS(通讯通路门店!$BG:$BG,通讯通路门店!$S:$S,$G1857)</f>
        <v>0</v>
      </c>
      <c r="AL1857" s="99">
        <f>SUMIFS(通讯通路门店!$BC:$BC,通讯通路门店!$S:$S,$G1857)</f>
        <v>0</v>
      </c>
      <c r="AM1857" s="99">
        <f>SUMIFS(通讯通路门店!$BD:$BD,通讯通路门店!$S:$S,$G1857)</f>
        <v>0</v>
      </c>
      <c r="AN1857" s="99">
        <f>SUMIFS(通讯通路门店!$BF:$BF,通讯通路门店!$S:$S,$G1857)</f>
        <v>0</v>
      </c>
      <c r="AO1857" s="99">
        <f t="shared" si="142"/>
        <v>0</v>
      </c>
      <c r="AP1857" s="99">
        <f>SUMIFS(通讯通路门店!$K:$K,通讯通路门店!$S:$S,$G1857)</f>
        <v>0</v>
      </c>
      <c r="AQ1857" s="83"/>
      <c r="AR1857" s="99">
        <f>SUMIFS(通讯通路门店!$T:$T,通讯通路门店!$S:$S,$G1857)</f>
        <v>0</v>
      </c>
      <c r="AS1857" s="99">
        <f>SUMIFS(通讯通路门店!$U:$U,通讯通路门店!$S:$S,$G1857)</f>
        <v>0</v>
      </c>
      <c r="AT1857" s="99">
        <f>SUMIFS(通讯通路门店!$V:$V,通讯通路门店!$S:$S,$G1857)</f>
        <v>0</v>
      </c>
      <c r="AU1857" s="99">
        <f>SUMIFS(通讯通路门店!$W:$W,通讯通路门店!$S:$S,$G1857)</f>
        <v>0</v>
      </c>
      <c r="AV1857" s="99">
        <f>SUMIFS(通讯通路门店!$Z:$Z,通讯通路门店!$S:$S,$G1857)</f>
        <v>0</v>
      </c>
      <c r="AW1857" s="99">
        <f>SUMIFS(通讯通路门店!$AB:$AB,通讯通路门店!$S:$S,$G1857)</f>
        <v>0</v>
      </c>
      <c r="AX1857" s="99">
        <f>SUMIFS(通讯通路门店!$X:$X,通讯通路门店!$S:$S,$G1857)</f>
        <v>0</v>
      </c>
      <c r="AY1857" s="99">
        <f>SUMIFS(通讯通路门店!$Y:$Y,通讯通路门店!$S:$S,$G1857)</f>
        <v>0</v>
      </c>
      <c r="AZ1857" s="99">
        <f>SUMIFS(通讯通路门店!$AA:$AA,通讯通路门店!$S:$S,$G1857)</f>
        <v>0</v>
      </c>
      <c r="BA1857" s="99">
        <f t="shared" si="143"/>
        <v>0</v>
      </c>
      <c r="BB1857" s="99">
        <f t="shared" si="144"/>
        <v>0</v>
      </c>
      <c r="BC1857" s="99">
        <f>SUMIFS(通讯通路门店!$W:$W,通讯通路门店!$S:$S,$G1857,通讯通路门店!$J:$J,"荣耀体验店")+SUMIFS(通讯通路门店!$W:$W,通讯通路门店!$S:$S,$G1857,通讯通路门店!$J:$J,"荣耀授权专卖店")</f>
        <v>0</v>
      </c>
      <c r="BD1857" s="99">
        <f>SUMIFS(通讯通路门店!$Z:$Z,通讯通路门店!$S:$S,$G1857,通讯通路门店!$J:$J,"VIVO体验店")</f>
        <v>0</v>
      </c>
      <c r="BE1857" s="99">
        <f>SUMIFS(通讯通路门店!$AB:$AB,通讯通路门店!$S:$S,$G1857,通讯通路门店!$J:$J,"OPPO体验店")</f>
        <v>0</v>
      </c>
      <c r="BF1857" s="99">
        <f>SUMIFS(通讯通路门店!$X:$X,通讯通路门店!$S:$S,$G1857,通讯通路门店!$J:$J,"华为授权体验店")+SUMIFS(通讯通路门店!$AA:$AA,通讯通路门店!$S:$S,$G1857,通讯通路门店!$J:$J,"华为堡垒店")</f>
        <v>0</v>
      </c>
      <c r="BG1857" s="99">
        <f>SUMIFS(通讯通路门店!$Y:$Y,通讯通路门店!$S:$S,$G1857,通讯通路门店!$J:$J,"小米体验店")</f>
        <v>0</v>
      </c>
      <c r="BH1857" s="99">
        <f>SUMIFS(通讯通路门店!$AA:$AA,通讯通路门店!$S:$S,$G1857,通讯通路门店!$J:$J,"苹果体验店")</f>
        <v>0</v>
      </c>
      <c r="BI1857" s="99">
        <f>SUMIFS(通讯通路门店!$K:$K,通讯通路门店!$S:$S,$G1857,通讯通路门店!$J:$J,"其他品牌专卖店")</f>
        <v>0</v>
      </c>
      <c r="BJ1857" s="99">
        <f>SUMIFS(通讯通路门店!$AC:$AC,通讯通路门店!$S:$S,$G1857)</f>
        <v>0</v>
      </c>
      <c r="BK1857" s="99">
        <f>SUMIFS(通讯通路门店!$AD:$AD,通讯通路门店!$S:$S,$G1857)</f>
        <v>0</v>
      </c>
      <c r="BL1857" s="99">
        <f>SUMIFS(通讯通路门店!$AE:$AE,通讯通路门店!$S:$S,$G1857)</f>
        <v>0</v>
      </c>
      <c r="BM1857" s="99">
        <f>SUMIFS(通讯通路门店!$AF:$AF,通讯通路门店!$S:$S,$G1857)</f>
        <v>0</v>
      </c>
      <c r="BN1857" s="99">
        <f>SUMIFS(通讯通路门店!$AG:$AG,通讯通路门店!$S:$S,$G1857)</f>
        <v>0</v>
      </c>
      <c r="BO1857" s="99">
        <f>SUMIFS(通讯通路门店!$AH:$AH,通讯通路门店!$S:$S,$G1857)</f>
        <v>0</v>
      </c>
      <c r="BP1857" s="99">
        <f>SUMIFS(通讯通路门店!$AI:$AI,通讯通路门店!$S:$S,$G1857)</f>
        <v>0</v>
      </c>
      <c r="BQ1857" s="83"/>
    </row>
    <row r="1858" spans="1:69">
      <c r="A1858" s="99" t="str">
        <f>IFERROR(_xlfn.XLOOKUP($G1858,通讯通路门店!$S$4:$S$993931,通讯通路门店!$A$4:$A$993931,0,0),"")</f>
        <v>海南省</v>
      </c>
      <c r="B1858" s="99" t="str">
        <f>IFERROR(_xlfn.XLOOKUP($G1858,通讯通路门店!$S$4:$S$993931,通讯通路门店!$B$4:$B$993931,0,0),"")</f>
        <v>东方市</v>
      </c>
      <c r="C1858" s="99" t="str">
        <f>IFERROR(_xlfn.XLOOKUP($G1858,通讯通路门店!$S$4:$S$993931,通讯通路门店!$C$4:$C$993931,0,0),"")</f>
        <v>东方市</v>
      </c>
      <c r="D1858" s="99" t="str">
        <f>IFERROR(_xlfn.XLOOKUP($G1858,通讯通路门店!$S$4:$S$993931,通讯通路门店!$D$4:$D$993931,0,0),"")</f>
        <v>八所镇</v>
      </c>
      <c r="E1858" s="83"/>
      <c r="F1858" s="83"/>
      <c r="G1858" s="101"/>
      <c r="H1858" s="102">
        <f>IFERROR(_xlfn.XLOOKUP($G1858,通讯通路门店!$S$4:$S$993931,通讯通路门店!$R$4:$R$993931,0,0),"")</f>
        <v>0</v>
      </c>
      <c r="I1858" s="83"/>
      <c r="J1858" s="83"/>
      <c r="K1858" s="83"/>
      <c r="L1858" s="83"/>
      <c r="M1858" s="83"/>
      <c r="N1858" s="83"/>
      <c r="O1858" s="83"/>
      <c r="P1858" s="83"/>
      <c r="Q1858" s="83"/>
      <c r="R1858" s="83"/>
      <c r="S1858" s="83"/>
      <c r="T1858" s="83"/>
      <c r="U1858" s="99">
        <f>COUNTIF(通讯通路门店!$S:$S,$G1858)</f>
        <v>0</v>
      </c>
      <c r="V1858" s="99">
        <f>COUNTIFS(通讯通路门店!$S:$S,$G1858,通讯通路门店!$J:$J,"综合卖场")</f>
        <v>0</v>
      </c>
      <c r="W1858" s="99">
        <f>SUMIFS(通讯通路门店!$AJ:$AJ,通讯通路门店!$S:$S,通讯客户沙盘!$G1858)</f>
        <v>0</v>
      </c>
      <c r="X1858" s="99">
        <f t="shared" si="140"/>
        <v>0</v>
      </c>
      <c r="Y1858" s="99">
        <f>COUNTIFS(通讯通路门店!$S:$S,$G1858,通讯通路门店!$J:$J,"荣耀体验店")+COUNTIFS(通讯通路门店!$S:$S,$G1858,通讯通路门店!$J:$J,"荣耀授权专卖店")</f>
        <v>0</v>
      </c>
      <c r="Z1858" s="99">
        <f>COUNTIFS(通讯通路门店!$S:$S,$G1858,通讯通路门店!$J:$J,"VIVO体验店")</f>
        <v>0</v>
      </c>
      <c r="AA1858" s="99">
        <f>COUNTIFS(通讯通路门店!$S:$S,$G1858,通讯通路门店!$J:$J,"OPPO体验店")</f>
        <v>0</v>
      </c>
      <c r="AB1858" s="99">
        <f>COUNTIFS(通讯通路门店!$S:$S,$G1858,通讯通路门店!$J:$J,"华为授权体验店")+COUNTIFS(通讯通路门店!$S:$S,$G1858,通讯通路门店!$J:$J,"华为堡垒店")</f>
        <v>0</v>
      </c>
      <c r="AC1858" s="99">
        <f>COUNTIFS(通讯通路门店!$S:$S,$G1858,通讯通路门店!$J:$J,"小米体验店")</f>
        <v>0</v>
      </c>
      <c r="AD1858" s="99">
        <f>COUNTIFS(通讯通路门店!$S:$S,$G1858,通讯通路门店!$J:$J,"苹果体验店")</f>
        <v>0</v>
      </c>
      <c r="AE1858" s="99">
        <f>COUNTIFS(通讯通路门店!$S:$S,$G1858,通讯通路门店!$J:$J,"其他品牌专卖店")</f>
        <v>0</v>
      </c>
      <c r="AF1858" s="99">
        <f>SUMIFS(通讯通路门店!$BI:$BI,通讯通路门店!$S:$S,$G1858)</f>
        <v>0</v>
      </c>
      <c r="AG1858" s="99">
        <f>SUMIFS(通讯通路门店!$BH:$BH,通讯通路门店!$S:$S,$G1858)</f>
        <v>0</v>
      </c>
      <c r="AH1858" s="99">
        <f t="shared" si="141"/>
        <v>0</v>
      </c>
      <c r="AI1858" s="99">
        <f>SUMIFS(通讯通路门店!$BB:$BB,通讯通路门店!$S:$S,$G1858)</f>
        <v>0</v>
      </c>
      <c r="AJ1858" s="99">
        <f>SUMIFS(通讯通路门店!$BE:$BE,通讯通路门店!$S:$S,$G1858)</f>
        <v>0</v>
      </c>
      <c r="AK1858" s="99">
        <f>SUMIFS(通讯通路门店!$BG:$BG,通讯通路门店!$S:$S,$G1858)</f>
        <v>0</v>
      </c>
      <c r="AL1858" s="99">
        <f>SUMIFS(通讯通路门店!$BC:$BC,通讯通路门店!$S:$S,$G1858)</f>
        <v>0</v>
      </c>
      <c r="AM1858" s="99">
        <f>SUMIFS(通讯通路门店!$BD:$BD,通讯通路门店!$S:$S,$G1858)</f>
        <v>0</v>
      </c>
      <c r="AN1858" s="99">
        <f>SUMIFS(通讯通路门店!$BF:$BF,通讯通路门店!$S:$S,$G1858)</f>
        <v>0</v>
      </c>
      <c r="AO1858" s="99">
        <f t="shared" si="142"/>
        <v>0</v>
      </c>
      <c r="AP1858" s="99">
        <f>SUMIFS(通讯通路门店!$K:$K,通讯通路门店!$S:$S,$G1858)</f>
        <v>0</v>
      </c>
      <c r="AQ1858" s="83"/>
      <c r="AR1858" s="99">
        <f>SUMIFS(通讯通路门店!$T:$T,通讯通路门店!$S:$S,$G1858)</f>
        <v>0</v>
      </c>
      <c r="AS1858" s="99">
        <f>SUMIFS(通讯通路门店!$U:$U,通讯通路门店!$S:$S,$G1858)</f>
        <v>0</v>
      </c>
      <c r="AT1858" s="99">
        <f>SUMIFS(通讯通路门店!$V:$V,通讯通路门店!$S:$S,$G1858)</f>
        <v>0</v>
      </c>
      <c r="AU1858" s="99">
        <f>SUMIFS(通讯通路门店!$W:$W,通讯通路门店!$S:$S,$G1858)</f>
        <v>0</v>
      </c>
      <c r="AV1858" s="99">
        <f>SUMIFS(通讯通路门店!$Z:$Z,通讯通路门店!$S:$S,$G1858)</f>
        <v>0</v>
      </c>
      <c r="AW1858" s="99">
        <f>SUMIFS(通讯通路门店!$AB:$AB,通讯通路门店!$S:$S,$G1858)</f>
        <v>0</v>
      </c>
      <c r="AX1858" s="99">
        <f>SUMIFS(通讯通路门店!$X:$X,通讯通路门店!$S:$S,$G1858)</f>
        <v>0</v>
      </c>
      <c r="AY1858" s="99">
        <f>SUMIFS(通讯通路门店!$Y:$Y,通讯通路门店!$S:$S,$G1858)</f>
        <v>0</v>
      </c>
      <c r="AZ1858" s="99">
        <f>SUMIFS(通讯通路门店!$AA:$AA,通讯通路门店!$S:$S,$G1858)</f>
        <v>0</v>
      </c>
      <c r="BA1858" s="99">
        <f t="shared" si="143"/>
        <v>0</v>
      </c>
      <c r="BB1858" s="99">
        <f t="shared" si="144"/>
        <v>0</v>
      </c>
      <c r="BC1858" s="99">
        <f>SUMIFS(通讯通路门店!$W:$W,通讯通路门店!$S:$S,$G1858,通讯通路门店!$J:$J,"荣耀体验店")+SUMIFS(通讯通路门店!$W:$W,通讯通路门店!$S:$S,$G1858,通讯通路门店!$J:$J,"荣耀授权专卖店")</f>
        <v>0</v>
      </c>
      <c r="BD1858" s="99">
        <f>SUMIFS(通讯通路门店!$Z:$Z,通讯通路门店!$S:$S,$G1858,通讯通路门店!$J:$J,"VIVO体验店")</f>
        <v>0</v>
      </c>
      <c r="BE1858" s="99">
        <f>SUMIFS(通讯通路门店!$AB:$AB,通讯通路门店!$S:$S,$G1858,通讯通路门店!$J:$J,"OPPO体验店")</f>
        <v>0</v>
      </c>
      <c r="BF1858" s="99">
        <f>SUMIFS(通讯通路门店!$X:$X,通讯通路门店!$S:$S,$G1858,通讯通路门店!$J:$J,"华为授权体验店")+SUMIFS(通讯通路门店!$AA:$AA,通讯通路门店!$S:$S,$G1858,通讯通路门店!$J:$J,"华为堡垒店")</f>
        <v>0</v>
      </c>
      <c r="BG1858" s="99">
        <f>SUMIFS(通讯通路门店!$Y:$Y,通讯通路门店!$S:$S,$G1858,通讯通路门店!$J:$J,"小米体验店")</f>
        <v>0</v>
      </c>
      <c r="BH1858" s="99">
        <f>SUMIFS(通讯通路门店!$AA:$AA,通讯通路门店!$S:$S,$G1858,通讯通路门店!$J:$J,"苹果体验店")</f>
        <v>0</v>
      </c>
      <c r="BI1858" s="99">
        <f>SUMIFS(通讯通路门店!$K:$K,通讯通路门店!$S:$S,$G1858,通讯通路门店!$J:$J,"其他品牌专卖店")</f>
        <v>0</v>
      </c>
      <c r="BJ1858" s="99">
        <f>SUMIFS(通讯通路门店!$AC:$AC,通讯通路门店!$S:$S,$G1858)</f>
        <v>0</v>
      </c>
      <c r="BK1858" s="99">
        <f>SUMIFS(通讯通路门店!$AD:$AD,通讯通路门店!$S:$S,$G1858)</f>
        <v>0</v>
      </c>
      <c r="BL1858" s="99">
        <f>SUMIFS(通讯通路门店!$AE:$AE,通讯通路门店!$S:$S,$G1858)</f>
        <v>0</v>
      </c>
      <c r="BM1858" s="99">
        <f>SUMIFS(通讯通路门店!$AF:$AF,通讯通路门店!$S:$S,$G1858)</f>
        <v>0</v>
      </c>
      <c r="BN1858" s="99">
        <f>SUMIFS(通讯通路门店!$AG:$AG,通讯通路门店!$S:$S,$G1858)</f>
        <v>0</v>
      </c>
      <c r="BO1858" s="99">
        <f>SUMIFS(通讯通路门店!$AH:$AH,通讯通路门店!$S:$S,$G1858)</f>
        <v>0</v>
      </c>
      <c r="BP1858" s="99">
        <f>SUMIFS(通讯通路门店!$AI:$AI,通讯通路门店!$S:$S,$G1858)</f>
        <v>0</v>
      </c>
      <c r="BQ1858" s="83"/>
    </row>
    <row r="1859" spans="1:69">
      <c r="A1859" s="99" t="str">
        <f>IFERROR(_xlfn.XLOOKUP($G1859,通讯通路门店!$S$4:$S$993931,通讯通路门店!$A$4:$A$993931,0,0),"")</f>
        <v>海南省</v>
      </c>
      <c r="B1859" s="99" t="str">
        <f>IFERROR(_xlfn.XLOOKUP($G1859,通讯通路门店!$S$4:$S$993931,通讯通路门店!$B$4:$B$993931,0,0),"")</f>
        <v>东方市</v>
      </c>
      <c r="C1859" s="99" t="str">
        <f>IFERROR(_xlfn.XLOOKUP($G1859,通讯通路门店!$S$4:$S$993931,通讯通路门店!$C$4:$C$993931,0,0),"")</f>
        <v>东方市</v>
      </c>
      <c r="D1859" s="99" t="str">
        <f>IFERROR(_xlfn.XLOOKUP($G1859,通讯通路门店!$S$4:$S$993931,通讯通路门店!$D$4:$D$993931,0,0),"")</f>
        <v>八所镇</v>
      </c>
      <c r="E1859" s="83"/>
      <c r="F1859" s="83"/>
      <c r="G1859" s="101"/>
      <c r="H1859" s="102">
        <f>IFERROR(_xlfn.XLOOKUP($G1859,通讯通路门店!$S$4:$S$993931,通讯通路门店!$R$4:$R$993931,0,0),"")</f>
        <v>0</v>
      </c>
      <c r="I1859" s="83"/>
      <c r="J1859" s="83"/>
      <c r="K1859" s="83"/>
      <c r="L1859" s="83"/>
      <c r="M1859" s="83"/>
      <c r="N1859" s="83"/>
      <c r="O1859" s="83"/>
      <c r="P1859" s="83"/>
      <c r="Q1859" s="83"/>
      <c r="R1859" s="83"/>
      <c r="S1859" s="83"/>
      <c r="T1859" s="83"/>
      <c r="U1859" s="99">
        <f>COUNTIF(通讯通路门店!$S:$S,$G1859)</f>
        <v>0</v>
      </c>
      <c r="V1859" s="99">
        <f>COUNTIFS(通讯通路门店!$S:$S,$G1859,通讯通路门店!$J:$J,"综合卖场")</f>
        <v>0</v>
      </c>
      <c r="W1859" s="99">
        <f>SUMIFS(通讯通路门店!$AJ:$AJ,通讯通路门店!$S:$S,通讯客户沙盘!$G1859)</f>
        <v>0</v>
      </c>
      <c r="X1859" s="99">
        <f t="shared" si="140"/>
        <v>0</v>
      </c>
      <c r="Y1859" s="99">
        <f>COUNTIFS(通讯通路门店!$S:$S,$G1859,通讯通路门店!$J:$J,"荣耀体验店")+COUNTIFS(通讯通路门店!$S:$S,$G1859,通讯通路门店!$J:$J,"荣耀授权专卖店")</f>
        <v>0</v>
      </c>
      <c r="Z1859" s="99">
        <f>COUNTIFS(通讯通路门店!$S:$S,$G1859,通讯通路门店!$J:$J,"VIVO体验店")</f>
        <v>0</v>
      </c>
      <c r="AA1859" s="99">
        <f>COUNTIFS(通讯通路门店!$S:$S,$G1859,通讯通路门店!$J:$J,"OPPO体验店")</f>
        <v>0</v>
      </c>
      <c r="AB1859" s="99">
        <f>COUNTIFS(通讯通路门店!$S:$S,$G1859,通讯通路门店!$J:$J,"华为授权体验店")+COUNTIFS(通讯通路门店!$S:$S,$G1859,通讯通路门店!$J:$J,"华为堡垒店")</f>
        <v>0</v>
      </c>
      <c r="AC1859" s="99">
        <f>COUNTIFS(通讯通路门店!$S:$S,$G1859,通讯通路门店!$J:$J,"小米体验店")</f>
        <v>0</v>
      </c>
      <c r="AD1859" s="99">
        <f>COUNTIFS(通讯通路门店!$S:$S,$G1859,通讯通路门店!$J:$J,"苹果体验店")</f>
        <v>0</v>
      </c>
      <c r="AE1859" s="99">
        <f>COUNTIFS(通讯通路门店!$S:$S,$G1859,通讯通路门店!$J:$J,"其他品牌专卖店")</f>
        <v>0</v>
      </c>
      <c r="AF1859" s="99">
        <f>SUMIFS(通讯通路门店!$BI:$BI,通讯通路门店!$S:$S,$G1859)</f>
        <v>0</v>
      </c>
      <c r="AG1859" s="99">
        <f>SUMIFS(通讯通路门店!$BH:$BH,通讯通路门店!$S:$S,$G1859)</f>
        <v>0</v>
      </c>
      <c r="AH1859" s="99">
        <f t="shared" si="141"/>
        <v>0</v>
      </c>
      <c r="AI1859" s="99">
        <f>SUMIFS(通讯通路门店!$BB:$BB,通讯通路门店!$S:$S,$G1859)</f>
        <v>0</v>
      </c>
      <c r="AJ1859" s="99">
        <f>SUMIFS(通讯通路门店!$BE:$BE,通讯通路门店!$S:$S,$G1859)</f>
        <v>0</v>
      </c>
      <c r="AK1859" s="99">
        <f>SUMIFS(通讯通路门店!$BG:$BG,通讯通路门店!$S:$S,$G1859)</f>
        <v>0</v>
      </c>
      <c r="AL1859" s="99">
        <f>SUMIFS(通讯通路门店!$BC:$BC,通讯通路门店!$S:$S,$G1859)</f>
        <v>0</v>
      </c>
      <c r="AM1859" s="99">
        <f>SUMIFS(通讯通路门店!$BD:$BD,通讯通路门店!$S:$S,$G1859)</f>
        <v>0</v>
      </c>
      <c r="AN1859" s="99">
        <f>SUMIFS(通讯通路门店!$BF:$BF,通讯通路门店!$S:$S,$G1859)</f>
        <v>0</v>
      </c>
      <c r="AO1859" s="99">
        <f t="shared" si="142"/>
        <v>0</v>
      </c>
      <c r="AP1859" s="99">
        <f>SUMIFS(通讯通路门店!$K:$K,通讯通路门店!$S:$S,$G1859)</f>
        <v>0</v>
      </c>
      <c r="AQ1859" s="83"/>
      <c r="AR1859" s="99">
        <f>SUMIFS(通讯通路门店!$T:$T,通讯通路门店!$S:$S,$G1859)</f>
        <v>0</v>
      </c>
      <c r="AS1859" s="99">
        <f>SUMIFS(通讯通路门店!$U:$U,通讯通路门店!$S:$S,$G1859)</f>
        <v>0</v>
      </c>
      <c r="AT1859" s="99">
        <f>SUMIFS(通讯通路门店!$V:$V,通讯通路门店!$S:$S,$G1859)</f>
        <v>0</v>
      </c>
      <c r="AU1859" s="99">
        <f>SUMIFS(通讯通路门店!$W:$W,通讯通路门店!$S:$S,$G1859)</f>
        <v>0</v>
      </c>
      <c r="AV1859" s="99">
        <f>SUMIFS(通讯通路门店!$Z:$Z,通讯通路门店!$S:$S,$G1859)</f>
        <v>0</v>
      </c>
      <c r="AW1859" s="99">
        <f>SUMIFS(通讯通路门店!$AB:$AB,通讯通路门店!$S:$S,$G1859)</f>
        <v>0</v>
      </c>
      <c r="AX1859" s="99">
        <f>SUMIFS(通讯通路门店!$X:$X,通讯通路门店!$S:$S,$G1859)</f>
        <v>0</v>
      </c>
      <c r="AY1859" s="99">
        <f>SUMIFS(通讯通路门店!$Y:$Y,通讯通路门店!$S:$S,$G1859)</f>
        <v>0</v>
      </c>
      <c r="AZ1859" s="99">
        <f>SUMIFS(通讯通路门店!$AA:$AA,通讯通路门店!$S:$S,$G1859)</f>
        <v>0</v>
      </c>
      <c r="BA1859" s="99">
        <f t="shared" si="143"/>
        <v>0</v>
      </c>
      <c r="BB1859" s="99">
        <f t="shared" si="144"/>
        <v>0</v>
      </c>
      <c r="BC1859" s="99">
        <f>SUMIFS(通讯通路门店!$W:$W,通讯通路门店!$S:$S,$G1859,通讯通路门店!$J:$J,"荣耀体验店")+SUMIFS(通讯通路门店!$W:$W,通讯通路门店!$S:$S,$G1859,通讯通路门店!$J:$J,"荣耀授权专卖店")</f>
        <v>0</v>
      </c>
      <c r="BD1859" s="99">
        <f>SUMIFS(通讯通路门店!$Z:$Z,通讯通路门店!$S:$S,$G1859,通讯通路门店!$J:$J,"VIVO体验店")</f>
        <v>0</v>
      </c>
      <c r="BE1859" s="99">
        <f>SUMIFS(通讯通路门店!$AB:$AB,通讯通路门店!$S:$S,$G1859,通讯通路门店!$J:$J,"OPPO体验店")</f>
        <v>0</v>
      </c>
      <c r="BF1859" s="99">
        <f>SUMIFS(通讯通路门店!$X:$X,通讯通路门店!$S:$S,$G1859,通讯通路门店!$J:$J,"华为授权体验店")+SUMIFS(通讯通路门店!$AA:$AA,通讯通路门店!$S:$S,$G1859,通讯通路门店!$J:$J,"华为堡垒店")</f>
        <v>0</v>
      </c>
      <c r="BG1859" s="99">
        <f>SUMIFS(通讯通路门店!$Y:$Y,通讯通路门店!$S:$S,$G1859,通讯通路门店!$J:$J,"小米体验店")</f>
        <v>0</v>
      </c>
      <c r="BH1859" s="99">
        <f>SUMIFS(通讯通路门店!$AA:$AA,通讯通路门店!$S:$S,$G1859,通讯通路门店!$J:$J,"苹果体验店")</f>
        <v>0</v>
      </c>
      <c r="BI1859" s="99">
        <f>SUMIFS(通讯通路门店!$K:$K,通讯通路门店!$S:$S,$G1859,通讯通路门店!$J:$J,"其他品牌专卖店")</f>
        <v>0</v>
      </c>
      <c r="BJ1859" s="99">
        <f>SUMIFS(通讯通路门店!$AC:$AC,通讯通路门店!$S:$S,$G1859)</f>
        <v>0</v>
      </c>
      <c r="BK1859" s="99">
        <f>SUMIFS(通讯通路门店!$AD:$AD,通讯通路门店!$S:$S,$G1859)</f>
        <v>0</v>
      </c>
      <c r="BL1859" s="99">
        <f>SUMIFS(通讯通路门店!$AE:$AE,通讯通路门店!$S:$S,$G1859)</f>
        <v>0</v>
      </c>
      <c r="BM1859" s="99">
        <f>SUMIFS(通讯通路门店!$AF:$AF,通讯通路门店!$S:$S,$G1859)</f>
        <v>0</v>
      </c>
      <c r="BN1859" s="99">
        <f>SUMIFS(通讯通路门店!$AG:$AG,通讯通路门店!$S:$S,$G1859)</f>
        <v>0</v>
      </c>
      <c r="BO1859" s="99">
        <f>SUMIFS(通讯通路门店!$AH:$AH,通讯通路门店!$S:$S,$G1859)</f>
        <v>0</v>
      </c>
      <c r="BP1859" s="99">
        <f>SUMIFS(通讯通路门店!$AI:$AI,通讯通路门店!$S:$S,$G1859)</f>
        <v>0</v>
      </c>
      <c r="BQ1859" s="83"/>
    </row>
    <row r="1860" spans="1:69">
      <c r="A1860" s="99" t="str">
        <f>IFERROR(_xlfn.XLOOKUP($G1860,通讯通路门店!$S$4:$S$993931,通讯通路门店!$A$4:$A$993931,0,0),"")</f>
        <v>海南省</v>
      </c>
      <c r="B1860" s="99" t="str">
        <f>IFERROR(_xlfn.XLOOKUP($G1860,通讯通路门店!$S$4:$S$993931,通讯通路门店!$B$4:$B$993931,0,0),"")</f>
        <v>东方市</v>
      </c>
      <c r="C1860" s="99" t="str">
        <f>IFERROR(_xlfn.XLOOKUP($G1860,通讯通路门店!$S$4:$S$993931,通讯通路门店!$C$4:$C$993931,0,0),"")</f>
        <v>东方市</v>
      </c>
      <c r="D1860" s="99" t="str">
        <f>IFERROR(_xlfn.XLOOKUP($G1860,通讯通路门店!$S$4:$S$993931,通讯通路门店!$D$4:$D$993931,0,0),"")</f>
        <v>八所镇</v>
      </c>
      <c r="E1860" s="83"/>
      <c r="F1860" s="83"/>
      <c r="G1860" s="101"/>
      <c r="H1860" s="102">
        <f>IFERROR(_xlfn.XLOOKUP($G1860,通讯通路门店!$S$4:$S$993931,通讯通路门店!$R$4:$R$993931,0,0),"")</f>
        <v>0</v>
      </c>
      <c r="I1860" s="83"/>
      <c r="J1860" s="83"/>
      <c r="K1860" s="83"/>
      <c r="L1860" s="83"/>
      <c r="M1860" s="83"/>
      <c r="N1860" s="83"/>
      <c r="O1860" s="83"/>
      <c r="P1860" s="83"/>
      <c r="Q1860" s="83"/>
      <c r="R1860" s="83"/>
      <c r="S1860" s="83"/>
      <c r="T1860" s="83"/>
      <c r="U1860" s="99">
        <f>COUNTIF(通讯通路门店!$S:$S,$G1860)</f>
        <v>0</v>
      </c>
      <c r="V1860" s="99">
        <f>COUNTIFS(通讯通路门店!$S:$S,$G1860,通讯通路门店!$J:$J,"综合卖场")</f>
        <v>0</v>
      </c>
      <c r="W1860" s="99">
        <f>SUMIFS(通讯通路门店!$AJ:$AJ,通讯通路门店!$S:$S,通讯客户沙盘!$G1860)</f>
        <v>0</v>
      </c>
      <c r="X1860" s="99">
        <f t="shared" ref="X1860:X1923" si="145">Y1860+Z1860+AA1860+AB1860+AC1860+AD1860+AE1860</f>
        <v>0</v>
      </c>
      <c r="Y1860" s="99">
        <f>COUNTIFS(通讯通路门店!$S:$S,$G1860,通讯通路门店!$J:$J,"荣耀体验店")+COUNTIFS(通讯通路门店!$S:$S,$G1860,通讯通路门店!$J:$J,"荣耀授权专卖店")</f>
        <v>0</v>
      </c>
      <c r="Z1860" s="99">
        <f>COUNTIFS(通讯通路门店!$S:$S,$G1860,通讯通路门店!$J:$J,"VIVO体验店")</f>
        <v>0</v>
      </c>
      <c r="AA1860" s="99">
        <f>COUNTIFS(通讯通路门店!$S:$S,$G1860,通讯通路门店!$J:$J,"OPPO体验店")</f>
        <v>0</v>
      </c>
      <c r="AB1860" s="99">
        <f>COUNTIFS(通讯通路门店!$S:$S,$G1860,通讯通路门店!$J:$J,"华为授权体验店")+COUNTIFS(通讯通路门店!$S:$S,$G1860,通讯通路门店!$J:$J,"华为堡垒店")</f>
        <v>0</v>
      </c>
      <c r="AC1860" s="99">
        <f>COUNTIFS(通讯通路门店!$S:$S,$G1860,通讯通路门店!$J:$J,"小米体验店")</f>
        <v>0</v>
      </c>
      <c r="AD1860" s="99">
        <f>COUNTIFS(通讯通路门店!$S:$S,$G1860,通讯通路门店!$J:$J,"苹果体验店")</f>
        <v>0</v>
      </c>
      <c r="AE1860" s="99">
        <f>COUNTIFS(通讯通路门店!$S:$S,$G1860,通讯通路门店!$J:$J,"其他品牌专卖店")</f>
        <v>0</v>
      </c>
      <c r="AF1860" s="99">
        <f>SUMIFS(通讯通路门店!$BI:$BI,通讯通路门店!$S:$S,$G1860)</f>
        <v>0</v>
      </c>
      <c r="AG1860" s="99">
        <f>SUMIFS(通讯通路门店!$BH:$BH,通讯通路门店!$S:$S,$G1860)</f>
        <v>0</v>
      </c>
      <c r="AH1860" s="99">
        <f t="shared" ref="AH1860:AH1923" si="146">AI1860+AJ1860+AK1860+AL1860+AM1860+AN1860</f>
        <v>0</v>
      </c>
      <c r="AI1860" s="99">
        <f>SUMIFS(通讯通路门店!$BB:$BB,通讯通路门店!$S:$S,$G1860)</f>
        <v>0</v>
      </c>
      <c r="AJ1860" s="99">
        <f>SUMIFS(通讯通路门店!$BE:$BE,通讯通路门店!$S:$S,$G1860)</f>
        <v>0</v>
      </c>
      <c r="AK1860" s="99">
        <f>SUMIFS(通讯通路门店!$BG:$BG,通讯通路门店!$S:$S,$G1860)</f>
        <v>0</v>
      </c>
      <c r="AL1860" s="99">
        <f>SUMIFS(通讯通路门店!$BC:$BC,通讯通路门店!$S:$S,$G1860)</f>
        <v>0</v>
      </c>
      <c r="AM1860" s="99">
        <f>SUMIFS(通讯通路门店!$BD:$BD,通讯通路门店!$S:$S,$G1860)</f>
        <v>0</v>
      </c>
      <c r="AN1860" s="99">
        <f>SUMIFS(通讯通路门店!$BF:$BF,通讯通路门店!$S:$S,$G1860)</f>
        <v>0</v>
      </c>
      <c r="AO1860" s="99">
        <f t="shared" ref="AO1860:AO1923" si="147">AP1860+AQ1860</f>
        <v>0</v>
      </c>
      <c r="AP1860" s="99">
        <f>SUMIFS(通讯通路门店!$K:$K,通讯通路门店!$S:$S,$G1860)</f>
        <v>0</v>
      </c>
      <c r="AQ1860" s="83"/>
      <c r="AR1860" s="99">
        <f>SUMIFS(通讯通路门店!$T:$T,通讯通路门店!$S:$S,$G1860)</f>
        <v>0</v>
      </c>
      <c r="AS1860" s="99">
        <f>SUMIFS(通讯通路门店!$U:$U,通讯通路门店!$S:$S,$G1860)</f>
        <v>0</v>
      </c>
      <c r="AT1860" s="99">
        <f>SUMIFS(通讯通路门店!$V:$V,通讯通路门店!$S:$S,$G1860)</f>
        <v>0</v>
      </c>
      <c r="AU1860" s="99">
        <f>SUMIFS(通讯通路门店!$W:$W,通讯通路门店!$S:$S,$G1860)</f>
        <v>0</v>
      </c>
      <c r="AV1860" s="99">
        <f>SUMIFS(通讯通路门店!$Z:$Z,通讯通路门店!$S:$S,$G1860)</f>
        <v>0</v>
      </c>
      <c r="AW1860" s="99">
        <f>SUMIFS(通讯通路门店!$AB:$AB,通讯通路门店!$S:$S,$G1860)</f>
        <v>0</v>
      </c>
      <c r="AX1860" s="99">
        <f>SUMIFS(通讯通路门店!$X:$X,通讯通路门店!$S:$S,$G1860)</f>
        <v>0</v>
      </c>
      <c r="AY1860" s="99">
        <f>SUMIFS(通讯通路门店!$Y:$Y,通讯通路门店!$S:$S,$G1860)</f>
        <v>0</v>
      </c>
      <c r="AZ1860" s="99">
        <f>SUMIFS(通讯通路门店!$AA:$AA,通讯通路门店!$S:$S,$G1860)</f>
        <v>0</v>
      </c>
      <c r="BA1860" s="99">
        <f t="shared" ref="BA1860:BA1923" si="148">AP1860-BB1860</f>
        <v>0</v>
      </c>
      <c r="BB1860" s="99">
        <f t="shared" ref="BB1860:BB1923" si="149">BC1860+BD1860+BE1860+BF1860+BG1860+BH1860</f>
        <v>0</v>
      </c>
      <c r="BC1860" s="99">
        <f>SUMIFS(通讯通路门店!$W:$W,通讯通路门店!$S:$S,$G1860,通讯通路门店!$J:$J,"荣耀体验店")+SUMIFS(通讯通路门店!$W:$W,通讯通路门店!$S:$S,$G1860,通讯通路门店!$J:$J,"荣耀授权专卖店")</f>
        <v>0</v>
      </c>
      <c r="BD1860" s="99">
        <f>SUMIFS(通讯通路门店!$Z:$Z,通讯通路门店!$S:$S,$G1860,通讯通路门店!$J:$J,"VIVO体验店")</f>
        <v>0</v>
      </c>
      <c r="BE1860" s="99">
        <f>SUMIFS(通讯通路门店!$AB:$AB,通讯通路门店!$S:$S,$G1860,通讯通路门店!$J:$J,"OPPO体验店")</f>
        <v>0</v>
      </c>
      <c r="BF1860" s="99">
        <f>SUMIFS(通讯通路门店!$X:$X,通讯通路门店!$S:$S,$G1860,通讯通路门店!$J:$J,"华为授权体验店")+SUMIFS(通讯通路门店!$AA:$AA,通讯通路门店!$S:$S,$G1860,通讯通路门店!$J:$J,"华为堡垒店")</f>
        <v>0</v>
      </c>
      <c r="BG1860" s="99">
        <f>SUMIFS(通讯通路门店!$Y:$Y,通讯通路门店!$S:$S,$G1860,通讯通路门店!$J:$J,"小米体验店")</f>
        <v>0</v>
      </c>
      <c r="BH1860" s="99">
        <f>SUMIFS(通讯通路门店!$AA:$AA,通讯通路门店!$S:$S,$G1860,通讯通路门店!$J:$J,"苹果体验店")</f>
        <v>0</v>
      </c>
      <c r="BI1860" s="99">
        <f>SUMIFS(通讯通路门店!$K:$K,通讯通路门店!$S:$S,$G1860,通讯通路门店!$J:$J,"其他品牌专卖店")</f>
        <v>0</v>
      </c>
      <c r="BJ1860" s="99">
        <f>SUMIFS(通讯通路门店!$AC:$AC,通讯通路门店!$S:$S,$G1860)</f>
        <v>0</v>
      </c>
      <c r="BK1860" s="99">
        <f>SUMIFS(通讯通路门店!$AD:$AD,通讯通路门店!$S:$S,$G1860)</f>
        <v>0</v>
      </c>
      <c r="BL1860" s="99">
        <f>SUMIFS(通讯通路门店!$AE:$AE,通讯通路门店!$S:$S,$G1860)</f>
        <v>0</v>
      </c>
      <c r="BM1860" s="99">
        <f>SUMIFS(通讯通路门店!$AF:$AF,通讯通路门店!$S:$S,$G1860)</f>
        <v>0</v>
      </c>
      <c r="BN1860" s="99">
        <f>SUMIFS(通讯通路门店!$AG:$AG,通讯通路门店!$S:$S,$G1860)</f>
        <v>0</v>
      </c>
      <c r="BO1860" s="99">
        <f>SUMIFS(通讯通路门店!$AH:$AH,通讯通路门店!$S:$S,$G1860)</f>
        <v>0</v>
      </c>
      <c r="BP1860" s="99">
        <f>SUMIFS(通讯通路门店!$AI:$AI,通讯通路门店!$S:$S,$G1860)</f>
        <v>0</v>
      </c>
      <c r="BQ1860" s="83"/>
    </row>
    <row r="1861" spans="1:69">
      <c r="A1861" s="99" t="str">
        <f>IFERROR(_xlfn.XLOOKUP($G1861,通讯通路门店!$S$4:$S$993931,通讯通路门店!$A$4:$A$993931,0,0),"")</f>
        <v>海南省</v>
      </c>
      <c r="B1861" s="99" t="str">
        <f>IFERROR(_xlfn.XLOOKUP($G1861,通讯通路门店!$S$4:$S$993931,通讯通路门店!$B$4:$B$993931,0,0),"")</f>
        <v>东方市</v>
      </c>
      <c r="C1861" s="99" t="str">
        <f>IFERROR(_xlfn.XLOOKUP($G1861,通讯通路门店!$S$4:$S$993931,通讯通路门店!$C$4:$C$993931,0,0),"")</f>
        <v>东方市</v>
      </c>
      <c r="D1861" s="99" t="str">
        <f>IFERROR(_xlfn.XLOOKUP($G1861,通讯通路门店!$S$4:$S$993931,通讯通路门店!$D$4:$D$993931,0,0),"")</f>
        <v>八所镇</v>
      </c>
      <c r="E1861" s="83"/>
      <c r="F1861" s="83"/>
      <c r="G1861" s="101"/>
      <c r="H1861" s="102">
        <f>IFERROR(_xlfn.XLOOKUP($G1861,通讯通路门店!$S$4:$S$993931,通讯通路门店!$R$4:$R$993931,0,0),"")</f>
        <v>0</v>
      </c>
      <c r="I1861" s="83"/>
      <c r="J1861" s="83"/>
      <c r="K1861" s="83"/>
      <c r="L1861" s="83"/>
      <c r="M1861" s="83"/>
      <c r="N1861" s="83"/>
      <c r="O1861" s="83"/>
      <c r="P1861" s="83"/>
      <c r="Q1861" s="83"/>
      <c r="R1861" s="83"/>
      <c r="S1861" s="83"/>
      <c r="T1861" s="83"/>
      <c r="U1861" s="99">
        <f>COUNTIF(通讯通路门店!$S:$S,$G1861)</f>
        <v>0</v>
      </c>
      <c r="V1861" s="99">
        <f>COUNTIFS(通讯通路门店!$S:$S,$G1861,通讯通路门店!$J:$J,"综合卖场")</f>
        <v>0</v>
      </c>
      <c r="W1861" s="99">
        <f>SUMIFS(通讯通路门店!$AJ:$AJ,通讯通路门店!$S:$S,通讯客户沙盘!$G1861)</f>
        <v>0</v>
      </c>
      <c r="X1861" s="99">
        <f t="shared" si="145"/>
        <v>0</v>
      </c>
      <c r="Y1861" s="99">
        <f>COUNTIFS(通讯通路门店!$S:$S,$G1861,通讯通路门店!$J:$J,"荣耀体验店")+COUNTIFS(通讯通路门店!$S:$S,$G1861,通讯通路门店!$J:$J,"荣耀授权专卖店")</f>
        <v>0</v>
      </c>
      <c r="Z1861" s="99">
        <f>COUNTIFS(通讯通路门店!$S:$S,$G1861,通讯通路门店!$J:$J,"VIVO体验店")</f>
        <v>0</v>
      </c>
      <c r="AA1861" s="99">
        <f>COUNTIFS(通讯通路门店!$S:$S,$G1861,通讯通路门店!$J:$J,"OPPO体验店")</f>
        <v>0</v>
      </c>
      <c r="AB1861" s="99">
        <f>COUNTIFS(通讯通路门店!$S:$S,$G1861,通讯通路门店!$J:$J,"华为授权体验店")+COUNTIFS(通讯通路门店!$S:$S,$G1861,通讯通路门店!$J:$J,"华为堡垒店")</f>
        <v>0</v>
      </c>
      <c r="AC1861" s="99">
        <f>COUNTIFS(通讯通路门店!$S:$S,$G1861,通讯通路门店!$J:$J,"小米体验店")</f>
        <v>0</v>
      </c>
      <c r="AD1861" s="99">
        <f>COUNTIFS(通讯通路门店!$S:$S,$G1861,通讯通路门店!$J:$J,"苹果体验店")</f>
        <v>0</v>
      </c>
      <c r="AE1861" s="99">
        <f>COUNTIFS(通讯通路门店!$S:$S,$G1861,通讯通路门店!$J:$J,"其他品牌专卖店")</f>
        <v>0</v>
      </c>
      <c r="AF1861" s="99">
        <f>SUMIFS(通讯通路门店!$BI:$BI,通讯通路门店!$S:$S,$G1861)</f>
        <v>0</v>
      </c>
      <c r="AG1861" s="99">
        <f>SUMIFS(通讯通路门店!$BH:$BH,通讯通路门店!$S:$S,$G1861)</f>
        <v>0</v>
      </c>
      <c r="AH1861" s="99">
        <f t="shared" si="146"/>
        <v>0</v>
      </c>
      <c r="AI1861" s="99">
        <f>SUMIFS(通讯通路门店!$BB:$BB,通讯通路门店!$S:$S,$G1861)</f>
        <v>0</v>
      </c>
      <c r="AJ1861" s="99">
        <f>SUMIFS(通讯通路门店!$BE:$BE,通讯通路门店!$S:$S,$G1861)</f>
        <v>0</v>
      </c>
      <c r="AK1861" s="99">
        <f>SUMIFS(通讯通路门店!$BG:$BG,通讯通路门店!$S:$S,$G1861)</f>
        <v>0</v>
      </c>
      <c r="AL1861" s="99">
        <f>SUMIFS(通讯通路门店!$BC:$BC,通讯通路门店!$S:$S,$G1861)</f>
        <v>0</v>
      </c>
      <c r="AM1861" s="99">
        <f>SUMIFS(通讯通路门店!$BD:$BD,通讯通路门店!$S:$S,$G1861)</f>
        <v>0</v>
      </c>
      <c r="AN1861" s="99">
        <f>SUMIFS(通讯通路门店!$BF:$BF,通讯通路门店!$S:$S,$G1861)</f>
        <v>0</v>
      </c>
      <c r="AO1861" s="99">
        <f t="shared" si="147"/>
        <v>0</v>
      </c>
      <c r="AP1861" s="99">
        <f>SUMIFS(通讯通路门店!$K:$K,通讯通路门店!$S:$S,$G1861)</f>
        <v>0</v>
      </c>
      <c r="AQ1861" s="83"/>
      <c r="AR1861" s="99">
        <f>SUMIFS(通讯通路门店!$T:$T,通讯通路门店!$S:$S,$G1861)</f>
        <v>0</v>
      </c>
      <c r="AS1861" s="99">
        <f>SUMIFS(通讯通路门店!$U:$U,通讯通路门店!$S:$S,$G1861)</f>
        <v>0</v>
      </c>
      <c r="AT1861" s="99">
        <f>SUMIFS(通讯通路门店!$V:$V,通讯通路门店!$S:$S,$G1861)</f>
        <v>0</v>
      </c>
      <c r="AU1861" s="99">
        <f>SUMIFS(通讯通路门店!$W:$W,通讯通路门店!$S:$S,$G1861)</f>
        <v>0</v>
      </c>
      <c r="AV1861" s="99">
        <f>SUMIFS(通讯通路门店!$Z:$Z,通讯通路门店!$S:$S,$G1861)</f>
        <v>0</v>
      </c>
      <c r="AW1861" s="99">
        <f>SUMIFS(通讯通路门店!$AB:$AB,通讯通路门店!$S:$S,$G1861)</f>
        <v>0</v>
      </c>
      <c r="AX1861" s="99">
        <f>SUMIFS(通讯通路门店!$X:$X,通讯通路门店!$S:$S,$G1861)</f>
        <v>0</v>
      </c>
      <c r="AY1861" s="99">
        <f>SUMIFS(通讯通路门店!$Y:$Y,通讯通路门店!$S:$S,$G1861)</f>
        <v>0</v>
      </c>
      <c r="AZ1861" s="99">
        <f>SUMIFS(通讯通路门店!$AA:$AA,通讯通路门店!$S:$S,$G1861)</f>
        <v>0</v>
      </c>
      <c r="BA1861" s="99">
        <f t="shared" si="148"/>
        <v>0</v>
      </c>
      <c r="BB1861" s="99">
        <f t="shared" si="149"/>
        <v>0</v>
      </c>
      <c r="BC1861" s="99">
        <f>SUMIFS(通讯通路门店!$W:$W,通讯通路门店!$S:$S,$G1861,通讯通路门店!$J:$J,"荣耀体验店")+SUMIFS(通讯通路门店!$W:$W,通讯通路门店!$S:$S,$G1861,通讯通路门店!$J:$J,"荣耀授权专卖店")</f>
        <v>0</v>
      </c>
      <c r="BD1861" s="99">
        <f>SUMIFS(通讯通路门店!$Z:$Z,通讯通路门店!$S:$S,$G1861,通讯通路门店!$J:$J,"VIVO体验店")</f>
        <v>0</v>
      </c>
      <c r="BE1861" s="99">
        <f>SUMIFS(通讯通路门店!$AB:$AB,通讯通路门店!$S:$S,$G1861,通讯通路门店!$J:$J,"OPPO体验店")</f>
        <v>0</v>
      </c>
      <c r="BF1861" s="99">
        <f>SUMIFS(通讯通路门店!$X:$X,通讯通路门店!$S:$S,$G1861,通讯通路门店!$J:$J,"华为授权体验店")+SUMIFS(通讯通路门店!$AA:$AA,通讯通路门店!$S:$S,$G1861,通讯通路门店!$J:$J,"华为堡垒店")</f>
        <v>0</v>
      </c>
      <c r="BG1861" s="99">
        <f>SUMIFS(通讯通路门店!$Y:$Y,通讯通路门店!$S:$S,$G1861,通讯通路门店!$J:$J,"小米体验店")</f>
        <v>0</v>
      </c>
      <c r="BH1861" s="99">
        <f>SUMIFS(通讯通路门店!$AA:$AA,通讯通路门店!$S:$S,$G1861,通讯通路门店!$J:$J,"苹果体验店")</f>
        <v>0</v>
      </c>
      <c r="BI1861" s="99">
        <f>SUMIFS(通讯通路门店!$K:$K,通讯通路门店!$S:$S,$G1861,通讯通路门店!$J:$J,"其他品牌专卖店")</f>
        <v>0</v>
      </c>
      <c r="BJ1861" s="99">
        <f>SUMIFS(通讯通路门店!$AC:$AC,通讯通路门店!$S:$S,$G1861)</f>
        <v>0</v>
      </c>
      <c r="BK1861" s="99">
        <f>SUMIFS(通讯通路门店!$AD:$AD,通讯通路门店!$S:$S,$G1861)</f>
        <v>0</v>
      </c>
      <c r="BL1861" s="99">
        <f>SUMIFS(通讯通路门店!$AE:$AE,通讯通路门店!$S:$S,$G1861)</f>
        <v>0</v>
      </c>
      <c r="BM1861" s="99">
        <f>SUMIFS(通讯通路门店!$AF:$AF,通讯通路门店!$S:$S,$G1861)</f>
        <v>0</v>
      </c>
      <c r="BN1861" s="99">
        <f>SUMIFS(通讯通路门店!$AG:$AG,通讯通路门店!$S:$S,$G1861)</f>
        <v>0</v>
      </c>
      <c r="BO1861" s="99">
        <f>SUMIFS(通讯通路门店!$AH:$AH,通讯通路门店!$S:$S,$G1861)</f>
        <v>0</v>
      </c>
      <c r="BP1861" s="99">
        <f>SUMIFS(通讯通路门店!$AI:$AI,通讯通路门店!$S:$S,$G1861)</f>
        <v>0</v>
      </c>
      <c r="BQ1861" s="83"/>
    </row>
    <row r="1862" spans="1:69">
      <c r="A1862" s="99" t="str">
        <f>IFERROR(_xlfn.XLOOKUP($G1862,通讯通路门店!$S$4:$S$993931,通讯通路门店!$A$4:$A$993931,0,0),"")</f>
        <v>海南省</v>
      </c>
      <c r="B1862" s="99" t="str">
        <f>IFERROR(_xlfn.XLOOKUP($G1862,通讯通路门店!$S$4:$S$993931,通讯通路门店!$B$4:$B$993931,0,0),"")</f>
        <v>东方市</v>
      </c>
      <c r="C1862" s="99" t="str">
        <f>IFERROR(_xlfn.XLOOKUP($G1862,通讯通路门店!$S$4:$S$993931,通讯通路门店!$C$4:$C$993931,0,0),"")</f>
        <v>东方市</v>
      </c>
      <c r="D1862" s="99" t="str">
        <f>IFERROR(_xlfn.XLOOKUP($G1862,通讯通路门店!$S$4:$S$993931,通讯通路门店!$D$4:$D$993931,0,0),"")</f>
        <v>八所镇</v>
      </c>
      <c r="E1862" s="83"/>
      <c r="F1862" s="83"/>
      <c r="G1862" s="101"/>
      <c r="H1862" s="102">
        <f>IFERROR(_xlfn.XLOOKUP($G1862,通讯通路门店!$S$4:$S$993931,通讯通路门店!$R$4:$R$993931,0,0),"")</f>
        <v>0</v>
      </c>
      <c r="I1862" s="83"/>
      <c r="J1862" s="83"/>
      <c r="K1862" s="83"/>
      <c r="L1862" s="83"/>
      <c r="M1862" s="83"/>
      <c r="N1862" s="83"/>
      <c r="O1862" s="83"/>
      <c r="P1862" s="83"/>
      <c r="Q1862" s="83"/>
      <c r="R1862" s="83"/>
      <c r="S1862" s="83"/>
      <c r="T1862" s="83"/>
      <c r="U1862" s="99">
        <f>COUNTIF(通讯通路门店!$S:$S,$G1862)</f>
        <v>0</v>
      </c>
      <c r="V1862" s="99">
        <f>COUNTIFS(通讯通路门店!$S:$S,$G1862,通讯通路门店!$J:$J,"综合卖场")</f>
        <v>0</v>
      </c>
      <c r="W1862" s="99">
        <f>SUMIFS(通讯通路门店!$AJ:$AJ,通讯通路门店!$S:$S,通讯客户沙盘!$G1862)</f>
        <v>0</v>
      </c>
      <c r="X1862" s="99">
        <f t="shared" si="145"/>
        <v>0</v>
      </c>
      <c r="Y1862" s="99">
        <f>COUNTIFS(通讯通路门店!$S:$S,$G1862,通讯通路门店!$J:$J,"荣耀体验店")+COUNTIFS(通讯通路门店!$S:$S,$G1862,通讯通路门店!$J:$J,"荣耀授权专卖店")</f>
        <v>0</v>
      </c>
      <c r="Z1862" s="99">
        <f>COUNTIFS(通讯通路门店!$S:$S,$G1862,通讯通路门店!$J:$J,"VIVO体验店")</f>
        <v>0</v>
      </c>
      <c r="AA1862" s="99">
        <f>COUNTIFS(通讯通路门店!$S:$S,$G1862,通讯通路门店!$J:$J,"OPPO体验店")</f>
        <v>0</v>
      </c>
      <c r="AB1862" s="99">
        <f>COUNTIFS(通讯通路门店!$S:$S,$G1862,通讯通路门店!$J:$J,"华为授权体验店")+COUNTIFS(通讯通路门店!$S:$S,$G1862,通讯通路门店!$J:$J,"华为堡垒店")</f>
        <v>0</v>
      </c>
      <c r="AC1862" s="99">
        <f>COUNTIFS(通讯通路门店!$S:$S,$G1862,通讯通路门店!$J:$J,"小米体验店")</f>
        <v>0</v>
      </c>
      <c r="AD1862" s="99">
        <f>COUNTIFS(通讯通路门店!$S:$S,$G1862,通讯通路门店!$J:$J,"苹果体验店")</f>
        <v>0</v>
      </c>
      <c r="AE1862" s="99">
        <f>COUNTIFS(通讯通路门店!$S:$S,$G1862,通讯通路门店!$J:$J,"其他品牌专卖店")</f>
        <v>0</v>
      </c>
      <c r="AF1862" s="99">
        <f>SUMIFS(通讯通路门店!$BI:$BI,通讯通路门店!$S:$S,$G1862)</f>
        <v>0</v>
      </c>
      <c r="AG1862" s="99">
        <f>SUMIFS(通讯通路门店!$BH:$BH,通讯通路门店!$S:$S,$G1862)</f>
        <v>0</v>
      </c>
      <c r="AH1862" s="99">
        <f t="shared" si="146"/>
        <v>0</v>
      </c>
      <c r="AI1862" s="99">
        <f>SUMIFS(通讯通路门店!$BB:$BB,通讯通路门店!$S:$S,$G1862)</f>
        <v>0</v>
      </c>
      <c r="AJ1862" s="99">
        <f>SUMIFS(通讯通路门店!$BE:$BE,通讯通路门店!$S:$S,$G1862)</f>
        <v>0</v>
      </c>
      <c r="AK1862" s="99">
        <f>SUMIFS(通讯通路门店!$BG:$BG,通讯通路门店!$S:$S,$G1862)</f>
        <v>0</v>
      </c>
      <c r="AL1862" s="99">
        <f>SUMIFS(通讯通路门店!$BC:$BC,通讯通路门店!$S:$S,$G1862)</f>
        <v>0</v>
      </c>
      <c r="AM1862" s="99">
        <f>SUMIFS(通讯通路门店!$BD:$BD,通讯通路门店!$S:$S,$G1862)</f>
        <v>0</v>
      </c>
      <c r="AN1862" s="99">
        <f>SUMIFS(通讯通路门店!$BF:$BF,通讯通路门店!$S:$S,$G1862)</f>
        <v>0</v>
      </c>
      <c r="AO1862" s="99">
        <f t="shared" si="147"/>
        <v>0</v>
      </c>
      <c r="AP1862" s="99">
        <f>SUMIFS(通讯通路门店!$K:$K,通讯通路门店!$S:$S,$G1862)</f>
        <v>0</v>
      </c>
      <c r="AQ1862" s="83"/>
      <c r="AR1862" s="99">
        <f>SUMIFS(通讯通路门店!$T:$T,通讯通路门店!$S:$S,$G1862)</f>
        <v>0</v>
      </c>
      <c r="AS1862" s="99">
        <f>SUMIFS(通讯通路门店!$U:$U,通讯通路门店!$S:$S,$G1862)</f>
        <v>0</v>
      </c>
      <c r="AT1862" s="99">
        <f>SUMIFS(通讯通路门店!$V:$V,通讯通路门店!$S:$S,$G1862)</f>
        <v>0</v>
      </c>
      <c r="AU1862" s="99">
        <f>SUMIFS(通讯通路门店!$W:$W,通讯通路门店!$S:$S,$G1862)</f>
        <v>0</v>
      </c>
      <c r="AV1862" s="99">
        <f>SUMIFS(通讯通路门店!$Z:$Z,通讯通路门店!$S:$S,$G1862)</f>
        <v>0</v>
      </c>
      <c r="AW1862" s="99">
        <f>SUMIFS(通讯通路门店!$AB:$AB,通讯通路门店!$S:$S,$G1862)</f>
        <v>0</v>
      </c>
      <c r="AX1862" s="99">
        <f>SUMIFS(通讯通路门店!$X:$X,通讯通路门店!$S:$S,$G1862)</f>
        <v>0</v>
      </c>
      <c r="AY1862" s="99">
        <f>SUMIFS(通讯通路门店!$Y:$Y,通讯通路门店!$S:$S,$G1862)</f>
        <v>0</v>
      </c>
      <c r="AZ1862" s="99">
        <f>SUMIFS(通讯通路门店!$AA:$AA,通讯通路门店!$S:$S,$G1862)</f>
        <v>0</v>
      </c>
      <c r="BA1862" s="99">
        <f t="shared" si="148"/>
        <v>0</v>
      </c>
      <c r="BB1862" s="99">
        <f t="shared" si="149"/>
        <v>0</v>
      </c>
      <c r="BC1862" s="99">
        <f>SUMIFS(通讯通路门店!$W:$W,通讯通路门店!$S:$S,$G1862,通讯通路门店!$J:$J,"荣耀体验店")+SUMIFS(通讯通路门店!$W:$W,通讯通路门店!$S:$S,$G1862,通讯通路门店!$J:$J,"荣耀授权专卖店")</f>
        <v>0</v>
      </c>
      <c r="BD1862" s="99">
        <f>SUMIFS(通讯通路门店!$Z:$Z,通讯通路门店!$S:$S,$G1862,通讯通路门店!$J:$J,"VIVO体验店")</f>
        <v>0</v>
      </c>
      <c r="BE1862" s="99">
        <f>SUMIFS(通讯通路门店!$AB:$AB,通讯通路门店!$S:$S,$G1862,通讯通路门店!$J:$J,"OPPO体验店")</f>
        <v>0</v>
      </c>
      <c r="BF1862" s="99">
        <f>SUMIFS(通讯通路门店!$X:$X,通讯通路门店!$S:$S,$G1862,通讯通路门店!$J:$J,"华为授权体验店")+SUMIFS(通讯通路门店!$AA:$AA,通讯通路门店!$S:$S,$G1862,通讯通路门店!$J:$J,"华为堡垒店")</f>
        <v>0</v>
      </c>
      <c r="BG1862" s="99">
        <f>SUMIFS(通讯通路门店!$Y:$Y,通讯通路门店!$S:$S,$G1862,通讯通路门店!$J:$J,"小米体验店")</f>
        <v>0</v>
      </c>
      <c r="BH1862" s="99">
        <f>SUMIFS(通讯通路门店!$AA:$AA,通讯通路门店!$S:$S,$G1862,通讯通路门店!$J:$J,"苹果体验店")</f>
        <v>0</v>
      </c>
      <c r="BI1862" s="99">
        <f>SUMIFS(通讯通路门店!$K:$K,通讯通路门店!$S:$S,$G1862,通讯通路门店!$J:$J,"其他品牌专卖店")</f>
        <v>0</v>
      </c>
      <c r="BJ1862" s="99">
        <f>SUMIFS(通讯通路门店!$AC:$AC,通讯通路门店!$S:$S,$G1862)</f>
        <v>0</v>
      </c>
      <c r="BK1862" s="99">
        <f>SUMIFS(通讯通路门店!$AD:$AD,通讯通路门店!$S:$S,$G1862)</f>
        <v>0</v>
      </c>
      <c r="BL1862" s="99">
        <f>SUMIFS(通讯通路门店!$AE:$AE,通讯通路门店!$S:$S,$G1862)</f>
        <v>0</v>
      </c>
      <c r="BM1862" s="99">
        <f>SUMIFS(通讯通路门店!$AF:$AF,通讯通路门店!$S:$S,$G1862)</f>
        <v>0</v>
      </c>
      <c r="BN1862" s="99">
        <f>SUMIFS(通讯通路门店!$AG:$AG,通讯通路门店!$S:$S,$G1862)</f>
        <v>0</v>
      </c>
      <c r="BO1862" s="99">
        <f>SUMIFS(通讯通路门店!$AH:$AH,通讯通路门店!$S:$S,$G1862)</f>
        <v>0</v>
      </c>
      <c r="BP1862" s="99">
        <f>SUMIFS(通讯通路门店!$AI:$AI,通讯通路门店!$S:$S,$G1862)</f>
        <v>0</v>
      </c>
      <c r="BQ1862" s="83"/>
    </row>
    <row r="1863" spans="1:69">
      <c r="A1863" s="99" t="str">
        <f>IFERROR(_xlfn.XLOOKUP($G1863,通讯通路门店!$S$4:$S$993931,通讯通路门店!$A$4:$A$993931,0,0),"")</f>
        <v>海南省</v>
      </c>
      <c r="B1863" s="99" t="str">
        <f>IFERROR(_xlfn.XLOOKUP($G1863,通讯通路门店!$S$4:$S$993931,通讯通路门店!$B$4:$B$993931,0,0),"")</f>
        <v>东方市</v>
      </c>
      <c r="C1863" s="99" t="str">
        <f>IFERROR(_xlfn.XLOOKUP($G1863,通讯通路门店!$S$4:$S$993931,通讯通路门店!$C$4:$C$993931,0,0),"")</f>
        <v>东方市</v>
      </c>
      <c r="D1863" s="99" t="str">
        <f>IFERROR(_xlfn.XLOOKUP($G1863,通讯通路门店!$S$4:$S$993931,通讯通路门店!$D$4:$D$993931,0,0),"")</f>
        <v>八所镇</v>
      </c>
      <c r="E1863" s="83"/>
      <c r="F1863" s="83"/>
      <c r="G1863" s="101"/>
      <c r="H1863" s="102">
        <f>IFERROR(_xlfn.XLOOKUP($G1863,通讯通路门店!$S$4:$S$993931,通讯通路门店!$R$4:$R$993931,0,0),"")</f>
        <v>0</v>
      </c>
      <c r="I1863" s="83"/>
      <c r="J1863" s="83"/>
      <c r="K1863" s="83"/>
      <c r="L1863" s="83"/>
      <c r="M1863" s="83"/>
      <c r="N1863" s="83"/>
      <c r="O1863" s="83"/>
      <c r="P1863" s="83"/>
      <c r="Q1863" s="83"/>
      <c r="R1863" s="83"/>
      <c r="S1863" s="83"/>
      <c r="T1863" s="83"/>
      <c r="U1863" s="99">
        <f>COUNTIF(通讯通路门店!$S:$S,$G1863)</f>
        <v>0</v>
      </c>
      <c r="V1863" s="99">
        <f>COUNTIFS(通讯通路门店!$S:$S,$G1863,通讯通路门店!$J:$J,"综合卖场")</f>
        <v>0</v>
      </c>
      <c r="W1863" s="99">
        <f>SUMIFS(通讯通路门店!$AJ:$AJ,通讯通路门店!$S:$S,通讯客户沙盘!$G1863)</f>
        <v>0</v>
      </c>
      <c r="X1863" s="99">
        <f t="shared" si="145"/>
        <v>0</v>
      </c>
      <c r="Y1863" s="99">
        <f>COUNTIFS(通讯通路门店!$S:$S,$G1863,通讯通路门店!$J:$J,"荣耀体验店")+COUNTIFS(通讯通路门店!$S:$S,$G1863,通讯通路门店!$J:$J,"荣耀授权专卖店")</f>
        <v>0</v>
      </c>
      <c r="Z1863" s="99">
        <f>COUNTIFS(通讯通路门店!$S:$S,$G1863,通讯通路门店!$J:$J,"VIVO体验店")</f>
        <v>0</v>
      </c>
      <c r="AA1863" s="99">
        <f>COUNTIFS(通讯通路门店!$S:$S,$G1863,通讯通路门店!$J:$J,"OPPO体验店")</f>
        <v>0</v>
      </c>
      <c r="AB1863" s="99">
        <f>COUNTIFS(通讯通路门店!$S:$S,$G1863,通讯通路门店!$J:$J,"华为授权体验店")+COUNTIFS(通讯通路门店!$S:$S,$G1863,通讯通路门店!$J:$J,"华为堡垒店")</f>
        <v>0</v>
      </c>
      <c r="AC1863" s="99">
        <f>COUNTIFS(通讯通路门店!$S:$S,$G1863,通讯通路门店!$J:$J,"小米体验店")</f>
        <v>0</v>
      </c>
      <c r="AD1863" s="99">
        <f>COUNTIFS(通讯通路门店!$S:$S,$G1863,通讯通路门店!$J:$J,"苹果体验店")</f>
        <v>0</v>
      </c>
      <c r="AE1863" s="99">
        <f>COUNTIFS(通讯通路门店!$S:$S,$G1863,通讯通路门店!$J:$J,"其他品牌专卖店")</f>
        <v>0</v>
      </c>
      <c r="AF1863" s="99">
        <f>SUMIFS(通讯通路门店!$BI:$BI,通讯通路门店!$S:$S,$G1863)</f>
        <v>0</v>
      </c>
      <c r="AG1863" s="99">
        <f>SUMIFS(通讯通路门店!$BH:$BH,通讯通路门店!$S:$S,$G1863)</f>
        <v>0</v>
      </c>
      <c r="AH1863" s="99">
        <f t="shared" si="146"/>
        <v>0</v>
      </c>
      <c r="AI1863" s="99">
        <f>SUMIFS(通讯通路门店!$BB:$BB,通讯通路门店!$S:$S,$G1863)</f>
        <v>0</v>
      </c>
      <c r="AJ1863" s="99">
        <f>SUMIFS(通讯通路门店!$BE:$BE,通讯通路门店!$S:$S,$G1863)</f>
        <v>0</v>
      </c>
      <c r="AK1863" s="99">
        <f>SUMIFS(通讯通路门店!$BG:$BG,通讯通路门店!$S:$S,$G1863)</f>
        <v>0</v>
      </c>
      <c r="AL1863" s="99">
        <f>SUMIFS(通讯通路门店!$BC:$BC,通讯通路门店!$S:$S,$G1863)</f>
        <v>0</v>
      </c>
      <c r="AM1863" s="99">
        <f>SUMIFS(通讯通路门店!$BD:$BD,通讯通路门店!$S:$S,$G1863)</f>
        <v>0</v>
      </c>
      <c r="AN1863" s="99">
        <f>SUMIFS(通讯通路门店!$BF:$BF,通讯通路门店!$S:$S,$G1863)</f>
        <v>0</v>
      </c>
      <c r="AO1863" s="99">
        <f t="shared" si="147"/>
        <v>0</v>
      </c>
      <c r="AP1863" s="99">
        <f>SUMIFS(通讯通路门店!$K:$K,通讯通路门店!$S:$S,$G1863)</f>
        <v>0</v>
      </c>
      <c r="AQ1863" s="83"/>
      <c r="AR1863" s="99">
        <f>SUMIFS(通讯通路门店!$T:$T,通讯通路门店!$S:$S,$G1863)</f>
        <v>0</v>
      </c>
      <c r="AS1863" s="99">
        <f>SUMIFS(通讯通路门店!$U:$U,通讯通路门店!$S:$S,$G1863)</f>
        <v>0</v>
      </c>
      <c r="AT1863" s="99">
        <f>SUMIFS(通讯通路门店!$V:$V,通讯通路门店!$S:$S,$G1863)</f>
        <v>0</v>
      </c>
      <c r="AU1863" s="99">
        <f>SUMIFS(通讯通路门店!$W:$W,通讯通路门店!$S:$S,$G1863)</f>
        <v>0</v>
      </c>
      <c r="AV1863" s="99">
        <f>SUMIFS(通讯通路门店!$Z:$Z,通讯通路门店!$S:$S,$G1863)</f>
        <v>0</v>
      </c>
      <c r="AW1863" s="99">
        <f>SUMIFS(通讯通路门店!$AB:$AB,通讯通路门店!$S:$S,$G1863)</f>
        <v>0</v>
      </c>
      <c r="AX1863" s="99">
        <f>SUMIFS(通讯通路门店!$X:$X,通讯通路门店!$S:$S,$G1863)</f>
        <v>0</v>
      </c>
      <c r="AY1863" s="99">
        <f>SUMIFS(通讯通路门店!$Y:$Y,通讯通路门店!$S:$S,$G1863)</f>
        <v>0</v>
      </c>
      <c r="AZ1863" s="99">
        <f>SUMIFS(通讯通路门店!$AA:$AA,通讯通路门店!$S:$S,$G1863)</f>
        <v>0</v>
      </c>
      <c r="BA1863" s="99">
        <f t="shared" si="148"/>
        <v>0</v>
      </c>
      <c r="BB1863" s="99">
        <f t="shared" si="149"/>
        <v>0</v>
      </c>
      <c r="BC1863" s="99">
        <f>SUMIFS(通讯通路门店!$W:$W,通讯通路门店!$S:$S,$G1863,通讯通路门店!$J:$J,"荣耀体验店")+SUMIFS(通讯通路门店!$W:$W,通讯通路门店!$S:$S,$G1863,通讯通路门店!$J:$J,"荣耀授权专卖店")</f>
        <v>0</v>
      </c>
      <c r="BD1863" s="99">
        <f>SUMIFS(通讯通路门店!$Z:$Z,通讯通路门店!$S:$S,$G1863,通讯通路门店!$J:$J,"VIVO体验店")</f>
        <v>0</v>
      </c>
      <c r="BE1863" s="99">
        <f>SUMIFS(通讯通路门店!$AB:$AB,通讯通路门店!$S:$S,$G1863,通讯通路门店!$J:$J,"OPPO体验店")</f>
        <v>0</v>
      </c>
      <c r="BF1863" s="99">
        <f>SUMIFS(通讯通路门店!$X:$X,通讯通路门店!$S:$S,$G1863,通讯通路门店!$J:$J,"华为授权体验店")+SUMIFS(通讯通路门店!$AA:$AA,通讯通路门店!$S:$S,$G1863,通讯通路门店!$J:$J,"华为堡垒店")</f>
        <v>0</v>
      </c>
      <c r="BG1863" s="99">
        <f>SUMIFS(通讯通路门店!$Y:$Y,通讯通路门店!$S:$S,$G1863,通讯通路门店!$J:$J,"小米体验店")</f>
        <v>0</v>
      </c>
      <c r="BH1863" s="99">
        <f>SUMIFS(通讯通路门店!$AA:$AA,通讯通路门店!$S:$S,$G1863,通讯通路门店!$J:$J,"苹果体验店")</f>
        <v>0</v>
      </c>
      <c r="BI1863" s="99">
        <f>SUMIFS(通讯通路门店!$K:$K,通讯通路门店!$S:$S,$G1863,通讯通路门店!$J:$J,"其他品牌专卖店")</f>
        <v>0</v>
      </c>
      <c r="BJ1863" s="99">
        <f>SUMIFS(通讯通路门店!$AC:$AC,通讯通路门店!$S:$S,$G1863)</f>
        <v>0</v>
      </c>
      <c r="BK1863" s="99">
        <f>SUMIFS(通讯通路门店!$AD:$AD,通讯通路门店!$S:$S,$G1863)</f>
        <v>0</v>
      </c>
      <c r="BL1863" s="99">
        <f>SUMIFS(通讯通路门店!$AE:$AE,通讯通路门店!$S:$S,$G1863)</f>
        <v>0</v>
      </c>
      <c r="BM1863" s="99">
        <f>SUMIFS(通讯通路门店!$AF:$AF,通讯通路门店!$S:$S,$G1863)</f>
        <v>0</v>
      </c>
      <c r="BN1863" s="99">
        <f>SUMIFS(通讯通路门店!$AG:$AG,通讯通路门店!$S:$S,$G1863)</f>
        <v>0</v>
      </c>
      <c r="BO1863" s="99">
        <f>SUMIFS(通讯通路门店!$AH:$AH,通讯通路门店!$S:$S,$G1863)</f>
        <v>0</v>
      </c>
      <c r="BP1863" s="99">
        <f>SUMIFS(通讯通路门店!$AI:$AI,通讯通路门店!$S:$S,$G1863)</f>
        <v>0</v>
      </c>
      <c r="BQ1863" s="83"/>
    </row>
    <row r="1864" spans="1:69">
      <c r="A1864" s="99" t="str">
        <f>IFERROR(_xlfn.XLOOKUP($G1864,通讯通路门店!$S$4:$S$993931,通讯通路门店!$A$4:$A$993931,0,0),"")</f>
        <v>海南省</v>
      </c>
      <c r="B1864" s="99" t="str">
        <f>IFERROR(_xlfn.XLOOKUP($G1864,通讯通路门店!$S$4:$S$993931,通讯通路门店!$B$4:$B$993931,0,0),"")</f>
        <v>东方市</v>
      </c>
      <c r="C1864" s="99" t="str">
        <f>IFERROR(_xlfn.XLOOKUP($G1864,通讯通路门店!$S$4:$S$993931,通讯通路门店!$C$4:$C$993931,0,0),"")</f>
        <v>东方市</v>
      </c>
      <c r="D1864" s="99" t="str">
        <f>IFERROR(_xlfn.XLOOKUP($G1864,通讯通路门店!$S$4:$S$993931,通讯通路门店!$D$4:$D$993931,0,0),"")</f>
        <v>八所镇</v>
      </c>
      <c r="E1864" s="83"/>
      <c r="F1864" s="83"/>
      <c r="G1864" s="101"/>
      <c r="H1864" s="102">
        <f>IFERROR(_xlfn.XLOOKUP($G1864,通讯通路门店!$S$4:$S$993931,通讯通路门店!$R$4:$R$993931,0,0),"")</f>
        <v>0</v>
      </c>
      <c r="I1864" s="83"/>
      <c r="J1864" s="83"/>
      <c r="K1864" s="83"/>
      <c r="L1864" s="83"/>
      <c r="M1864" s="83"/>
      <c r="N1864" s="83"/>
      <c r="O1864" s="83"/>
      <c r="P1864" s="83"/>
      <c r="Q1864" s="83"/>
      <c r="R1864" s="83"/>
      <c r="S1864" s="83"/>
      <c r="T1864" s="83"/>
      <c r="U1864" s="99">
        <f>COUNTIF(通讯通路门店!$S:$S,$G1864)</f>
        <v>0</v>
      </c>
      <c r="V1864" s="99">
        <f>COUNTIFS(通讯通路门店!$S:$S,$G1864,通讯通路门店!$J:$J,"综合卖场")</f>
        <v>0</v>
      </c>
      <c r="W1864" s="99">
        <f>SUMIFS(通讯通路门店!$AJ:$AJ,通讯通路门店!$S:$S,通讯客户沙盘!$G1864)</f>
        <v>0</v>
      </c>
      <c r="X1864" s="99">
        <f t="shared" si="145"/>
        <v>0</v>
      </c>
      <c r="Y1864" s="99">
        <f>COUNTIFS(通讯通路门店!$S:$S,$G1864,通讯通路门店!$J:$J,"荣耀体验店")+COUNTIFS(通讯通路门店!$S:$S,$G1864,通讯通路门店!$J:$J,"荣耀授权专卖店")</f>
        <v>0</v>
      </c>
      <c r="Z1864" s="99">
        <f>COUNTIFS(通讯通路门店!$S:$S,$G1864,通讯通路门店!$J:$J,"VIVO体验店")</f>
        <v>0</v>
      </c>
      <c r="AA1864" s="99">
        <f>COUNTIFS(通讯通路门店!$S:$S,$G1864,通讯通路门店!$J:$J,"OPPO体验店")</f>
        <v>0</v>
      </c>
      <c r="AB1864" s="99">
        <f>COUNTIFS(通讯通路门店!$S:$S,$G1864,通讯通路门店!$J:$J,"华为授权体验店")+COUNTIFS(通讯通路门店!$S:$S,$G1864,通讯通路门店!$J:$J,"华为堡垒店")</f>
        <v>0</v>
      </c>
      <c r="AC1864" s="99">
        <f>COUNTIFS(通讯通路门店!$S:$S,$G1864,通讯通路门店!$J:$J,"小米体验店")</f>
        <v>0</v>
      </c>
      <c r="AD1864" s="99">
        <f>COUNTIFS(通讯通路门店!$S:$S,$G1864,通讯通路门店!$J:$J,"苹果体验店")</f>
        <v>0</v>
      </c>
      <c r="AE1864" s="99">
        <f>COUNTIFS(通讯通路门店!$S:$S,$G1864,通讯通路门店!$J:$J,"其他品牌专卖店")</f>
        <v>0</v>
      </c>
      <c r="AF1864" s="99">
        <f>SUMIFS(通讯通路门店!$BI:$BI,通讯通路门店!$S:$S,$G1864)</f>
        <v>0</v>
      </c>
      <c r="AG1864" s="99">
        <f>SUMIFS(通讯通路门店!$BH:$BH,通讯通路门店!$S:$S,$G1864)</f>
        <v>0</v>
      </c>
      <c r="AH1864" s="99">
        <f t="shared" si="146"/>
        <v>0</v>
      </c>
      <c r="AI1864" s="99">
        <f>SUMIFS(通讯通路门店!$BB:$BB,通讯通路门店!$S:$S,$G1864)</f>
        <v>0</v>
      </c>
      <c r="AJ1864" s="99">
        <f>SUMIFS(通讯通路门店!$BE:$BE,通讯通路门店!$S:$S,$G1864)</f>
        <v>0</v>
      </c>
      <c r="AK1864" s="99">
        <f>SUMIFS(通讯通路门店!$BG:$BG,通讯通路门店!$S:$S,$G1864)</f>
        <v>0</v>
      </c>
      <c r="AL1864" s="99">
        <f>SUMIFS(通讯通路门店!$BC:$BC,通讯通路门店!$S:$S,$G1864)</f>
        <v>0</v>
      </c>
      <c r="AM1864" s="99">
        <f>SUMIFS(通讯通路门店!$BD:$BD,通讯通路门店!$S:$S,$G1864)</f>
        <v>0</v>
      </c>
      <c r="AN1864" s="99">
        <f>SUMIFS(通讯通路门店!$BF:$BF,通讯通路门店!$S:$S,$G1864)</f>
        <v>0</v>
      </c>
      <c r="AO1864" s="99">
        <f t="shared" si="147"/>
        <v>0</v>
      </c>
      <c r="AP1864" s="99">
        <f>SUMIFS(通讯通路门店!$K:$K,通讯通路门店!$S:$S,$G1864)</f>
        <v>0</v>
      </c>
      <c r="AQ1864" s="83"/>
      <c r="AR1864" s="99">
        <f>SUMIFS(通讯通路门店!$T:$T,通讯通路门店!$S:$S,$G1864)</f>
        <v>0</v>
      </c>
      <c r="AS1864" s="99">
        <f>SUMIFS(通讯通路门店!$U:$U,通讯通路门店!$S:$S,$G1864)</f>
        <v>0</v>
      </c>
      <c r="AT1864" s="99">
        <f>SUMIFS(通讯通路门店!$V:$V,通讯通路门店!$S:$S,$G1864)</f>
        <v>0</v>
      </c>
      <c r="AU1864" s="99">
        <f>SUMIFS(通讯通路门店!$W:$W,通讯通路门店!$S:$S,$G1864)</f>
        <v>0</v>
      </c>
      <c r="AV1864" s="99">
        <f>SUMIFS(通讯通路门店!$Z:$Z,通讯通路门店!$S:$S,$G1864)</f>
        <v>0</v>
      </c>
      <c r="AW1864" s="99">
        <f>SUMIFS(通讯通路门店!$AB:$AB,通讯通路门店!$S:$S,$G1864)</f>
        <v>0</v>
      </c>
      <c r="AX1864" s="99">
        <f>SUMIFS(通讯通路门店!$X:$X,通讯通路门店!$S:$S,$G1864)</f>
        <v>0</v>
      </c>
      <c r="AY1864" s="99">
        <f>SUMIFS(通讯通路门店!$Y:$Y,通讯通路门店!$S:$S,$G1864)</f>
        <v>0</v>
      </c>
      <c r="AZ1864" s="99">
        <f>SUMIFS(通讯通路门店!$AA:$AA,通讯通路门店!$S:$S,$G1864)</f>
        <v>0</v>
      </c>
      <c r="BA1864" s="99">
        <f t="shared" si="148"/>
        <v>0</v>
      </c>
      <c r="BB1864" s="99">
        <f t="shared" si="149"/>
        <v>0</v>
      </c>
      <c r="BC1864" s="99">
        <f>SUMIFS(通讯通路门店!$W:$W,通讯通路门店!$S:$S,$G1864,通讯通路门店!$J:$J,"荣耀体验店")+SUMIFS(通讯通路门店!$W:$W,通讯通路门店!$S:$S,$G1864,通讯通路门店!$J:$J,"荣耀授权专卖店")</f>
        <v>0</v>
      </c>
      <c r="BD1864" s="99">
        <f>SUMIFS(通讯通路门店!$Z:$Z,通讯通路门店!$S:$S,$G1864,通讯通路门店!$J:$J,"VIVO体验店")</f>
        <v>0</v>
      </c>
      <c r="BE1864" s="99">
        <f>SUMIFS(通讯通路门店!$AB:$AB,通讯通路门店!$S:$S,$G1864,通讯通路门店!$J:$J,"OPPO体验店")</f>
        <v>0</v>
      </c>
      <c r="BF1864" s="99">
        <f>SUMIFS(通讯通路门店!$X:$X,通讯通路门店!$S:$S,$G1864,通讯通路门店!$J:$J,"华为授权体验店")+SUMIFS(通讯通路门店!$AA:$AA,通讯通路门店!$S:$S,$G1864,通讯通路门店!$J:$J,"华为堡垒店")</f>
        <v>0</v>
      </c>
      <c r="BG1864" s="99">
        <f>SUMIFS(通讯通路门店!$Y:$Y,通讯通路门店!$S:$S,$G1864,通讯通路门店!$J:$J,"小米体验店")</f>
        <v>0</v>
      </c>
      <c r="BH1864" s="99">
        <f>SUMIFS(通讯通路门店!$AA:$AA,通讯通路门店!$S:$S,$G1864,通讯通路门店!$J:$J,"苹果体验店")</f>
        <v>0</v>
      </c>
      <c r="BI1864" s="99">
        <f>SUMIFS(通讯通路门店!$K:$K,通讯通路门店!$S:$S,$G1864,通讯通路门店!$J:$J,"其他品牌专卖店")</f>
        <v>0</v>
      </c>
      <c r="BJ1864" s="99">
        <f>SUMIFS(通讯通路门店!$AC:$AC,通讯通路门店!$S:$S,$G1864)</f>
        <v>0</v>
      </c>
      <c r="BK1864" s="99">
        <f>SUMIFS(通讯通路门店!$AD:$AD,通讯通路门店!$S:$S,$G1864)</f>
        <v>0</v>
      </c>
      <c r="BL1864" s="99">
        <f>SUMIFS(通讯通路门店!$AE:$AE,通讯通路门店!$S:$S,$G1864)</f>
        <v>0</v>
      </c>
      <c r="BM1864" s="99">
        <f>SUMIFS(通讯通路门店!$AF:$AF,通讯通路门店!$S:$S,$G1864)</f>
        <v>0</v>
      </c>
      <c r="BN1864" s="99">
        <f>SUMIFS(通讯通路门店!$AG:$AG,通讯通路门店!$S:$S,$G1864)</f>
        <v>0</v>
      </c>
      <c r="BO1864" s="99">
        <f>SUMIFS(通讯通路门店!$AH:$AH,通讯通路门店!$S:$S,$G1864)</f>
        <v>0</v>
      </c>
      <c r="BP1864" s="99">
        <f>SUMIFS(通讯通路门店!$AI:$AI,通讯通路门店!$S:$S,$G1864)</f>
        <v>0</v>
      </c>
      <c r="BQ1864" s="83"/>
    </row>
    <row r="1865" spans="1:69">
      <c r="A1865" s="99" t="str">
        <f>IFERROR(_xlfn.XLOOKUP($G1865,通讯通路门店!$S$4:$S$993931,通讯通路门店!$A$4:$A$993931,0,0),"")</f>
        <v>海南省</v>
      </c>
      <c r="B1865" s="99" t="str">
        <f>IFERROR(_xlfn.XLOOKUP($G1865,通讯通路门店!$S$4:$S$993931,通讯通路门店!$B$4:$B$993931,0,0),"")</f>
        <v>东方市</v>
      </c>
      <c r="C1865" s="99" t="str">
        <f>IFERROR(_xlfn.XLOOKUP($G1865,通讯通路门店!$S$4:$S$993931,通讯通路门店!$C$4:$C$993931,0,0),"")</f>
        <v>东方市</v>
      </c>
      <c r="D1865" s="99" t="str">
        <f>IFERROR(_xlfn.XLOOKUP($G1865,通讯通路门店!$S$4:$S$993931,通讯通路门店!$D$4:$D$993931,0,0),"")</f>
        <v>八所镇</v>
      </c>
      <c r="E1865" s="83"/>
      <c r="F1865" s="83"/>
      <c r="G1865" s="101"/>
      <c r="H1865" s="102">
        <f>IFERROR(_xlfn.XLOOKUP($G1865,通讯通路门店!$S$4:$S$993931,通讯通路门店!$R$4:$R$993931,0,0),"")</f>
        <v>0</v>
      </c>
      <c r="I1865" s="83"/>
      <c r="J1865" s="83"/>
      <c r="K1865" s="83"/>
      <c r="L1865" s="83"/>
      <c r="M1865" s="83"/>
      <c r="N1865" s="83"/>
      <c r="O1865" s="83"/>
      <c r="P1865" s="83"/>
      <c r="Q1865" s="83"/>
      <c r="R1865" s="83"/>
      <c r="S1865" s="83"/>
      <c r="T1865" s="83"/>
      <c r="U1865" s="99">
        <f>COUNTIF(通讯通路门店!$S:$S,$G1865)</f>
        <v>0</v>
      </c>
      <c r="V1865" s="99">
        <f>COUNTIFS(通讯通路门店!$S:$S,$G1865,通讯通路门店!$J:$J,"综合卖场")</f>
        <v>0</v>
      </c>
      <c r="W1865" s="99">
        <f>SUMIFS(通讯通路门店!$AJ:$AJ,通讯通路门店!$S:$S,通讯客户沙盘!$G1865)</f>
        <v>0</v>
      </c>
      <c r="X1865" s="99">
        <f t="shared" si="145"/>
        <v>0</v>
      </c>
      <c r="Y1865" s="99">
        <f>COUNTIFS(通讯通路门店!$S:$S,$G1865,通讯通路门店!$J:$J,"荣耀体验店")+COUNTIFS(通讯通路门店!$S:$S,$G1865,通讯通路门店!$J:$J,"荣耀授权专卖店")</f>
        <v>0</v>
      </c>
      <c r="Z1865" s="99">
        <f>COUNTIFS(通讯通路门店!$S:$S,$G1865,通讯通路门店!$J:$J,"VIVO体验店")</f>
        <v>0</v>
      </c>
      <c r="AA1865" s="99">
        <f>COUNTIFS(通讯通路门店!$S:$S,$G1865,通讯通路门店!$J:$J,"OPPO体验店")</f>
        <v>0</v>
      </c>
      <c r="AB1865" s="99">
        <f>COUNTIFS(通讯通路门店!$S:$S,$G1865,通讯通路门店!$J:$J,"华为授权体验店")+COUNTIFS(通讯通路门店!$S:$S,$G1865,通讯通路门店!$J:$J,"华为堡垒店")</f>
        <v>0</v>
      </c>
      <c r="AC1865" s="99">
        <f>COUNTIFS(通讯通路门店!$S:$S,$G1865,通讯通路门店!$J:$J,"小米体验店")</f>
        <v>0</v>
      </c>
      <c r="AD1865" s="99">
        <f>COUNTIFS(通讯通路门店!$S:$S,$G1865,通讯通路门店!$J:$J,"苹果体验店")</f>
        <v>0</v>
      </c>
      <c r="AE1865" s="99">
        <f>COUNTIFS(通讯通路门店!$S:$S,$G1865,通讯通路门店!$J:$J,"其他品牌专卖店")</f>
        <v>0</v>
      </c>
      <c r="AF1865" s="99">
        <f>SUMIFS(通讯通路门店!$BI:$BI,通讯通路门店!$S:$S,$G1865)</f>
        <v>0</v>
      </c>
      <c r="AG1865" s="99">
        <f>SUMIFS(通讯通路门店!$BH:$BH,通讯通路门店!$S:$S,$G1865)</f>
        <v>0</v>
      </c>
      <c r="AH1865" s="99">
        <f t="shared" si="146"/>
        <v>0</v>
      </c>
      <c r="AI1865" s="99">
        <f>SUMIFS(通讯通路门店!$BB:$BB,通讯通路门店!$S:$S,$G1865)</f>
        <v>0</v>
      </c>
      <c r="AJ1865" s="99">
        <f>SUMIFS(通讯通路门店!$BE:$BE,通讯通路门店!$S:$S,$G1865)</f>
        <v>0</v>
      </c>
      <c r="AK1865" s="99">
        <f>SUMIFS(通讯通路门店!$BG:$BG,通讯通路门店!$S:$S,$G1865)</f>
        <v>0</v>
      </c>
      <c r="AL1865" s="99">
        <f>SUMIFS(通讯通路门店!$BC:$BC,通讯通路门店!$S:$S,$G1865)</f>
        <v>0</v>
      </c>
      <c r="AM1865" s="99">
        <f>SUMIFS(通讯通路门店!$BD:$BD,通讯通路门店!$S:$S,$G1865)</f>
        <v>0</v>
      </c>
      <c r="AN1865" s="99">
        <f>SUMIFS(通讯通路门店!$BF:$BF,通讯通路门店!$S:$S,$G1865)</f>
        <v>0</v>
      </c>
      <c r="AO1865" s="99">
        <f t="shared" si="147"/>
        <v>0</v>
      </c>
      <c r="AP1865" s="99">
        <f>SUMIFS(通讯通路门店!$K:$K,通讯通路门店!$S:$S,$G1865)</f>
        <v>0</v>
      </c>
      <c r="AQ1865" s="83"/>
      <c r="AR1865" s="99">
        <f>SUMIFS(通讯通路门店!$T:$T,通讯通路门店!$S:$S,$G1865)</f>
        <v>0</v>
      </c>
      <c r="AS1865" s="99">
        <f>SUMIFS(通讯通路门店!$U:$U,通讯通路门店!$S:$S,$G1865)</f>
        <v>0</v>
      </c>
      <c r="AT1865" s="99">
        <f>SUMIFS(通讯通路门店!$V:$V,通讯通路门店!$S:$S,$G1865)</f>
        <v>0</v>
      </c>
      <c r="AU1865" s="99">
        <f>SUMIFS(通讯通路门店!$W:$W,通讯通路门店!$S:$S,$G1865)</f>
        <v>0</v>
      </c>
      <c r="AV1865" s="99">
        <f>SUMIFS(通讯通路门店!$Z:$Z,通讯通路门店!$S:$S,$G1865)</f>
        <v>0</v>
      </c>
      <c r="AW1865" s="99">
        <f>SUMIFS(通讯通路门店!$AB:$AB,通讯通路门店!$S:$S,$G1865)</f>
        <v>0</v>
      </c>
      <c r="AX1865" s="99">
        <f>SUMIFS(通讯通路门店!$X:$X,通讯通路门店!$S:$S,$G1865)</f>
        <v>0</v>
      </c>
      <c r="AY1865" s="99">
        <f>SUMIFS(通讯通路门店!$Y:$Y,通讯通路门店!$S:$S,$G1865)</f>
        <v>0</v>
      </c>
      <c r="AZ1865" s="99">
        <f>SUMIFS(通讯通路门店!$AA:$AA,通讯通路门店!$S:$S,$G1865)</f>
        <v>0</v>
      </c>
      <c r="BA1865" s="99">
        <f t="shared" si="148"/>
        <v>0</v>
      </c>
      <c r="BB1865" s="99">
        <f t="shared" si="149"/>
        <v>0</v>
      </c>
      <c r="BC1865" s="99">
        <f>SUMIFS(通讯通路门店!$W:$W,通讯通路门店!$S:$S,$G1865,通讯通路门店!$J:$J,"荣耀体验店")+SUMIFS(通讯通路门店!$W:$W,通讯通路门店!$S:$S,$G1865,通讯通路门店!$J:$J,"荣耀授权专卖店")</f>
        <v>0</v>
      </c>
      <c r="BD1865" s="99">
        <f>SUMIFS(通讯通路门店!$Z:$Z,通讯通路门店!$S:$S,$G1865,通讯通路门店!$J:$J,"VIVO体验店")</f>
        <v>0</v>
      </c>
      <c r="BE1865" s="99">
        <f>SUMIFS(通讯通路门店!$AB:$AB,通讯通路门店!$S:$S,$G1865,通讯通路门店!$J:$J,"OPPO体验店")</f>
        <v>0</v>
      </c>
      <c r="BF1865" s="99">
        <f>SUMIFS(通讯通路门店!$X:$X,通讯通路门店!$S:$S,$G1865,通讯通路门店!$J:$J,"华为授权体验店")+SUMIFS(通讯通路门店!$AA:$AA,通讯通路门店!$S:$S,$G1865,通讯通路门店!$J:$J,"华为堡垒店")</f>
        <v>0</v>
      </c>
      <c r="BG1865" s="99">
        <f>SUMIFS(通讯通路门店!$Y:$Y,通讯通路门店!$S:$S,$G1865,通讯通路门店!$J:$J,"小米体验店")</f>
        <v>0</v>
      </c>
      <c r="BH1865" s="99">
        <f>SUMIFS(通讯通路门店!$AA:$AA,通讯通路门店!$S:$S,$G1865,通讯通路门店!$J:$J,"苹果体验店")</f>
        <v>0</v>
      </c>
      <c r="BI1865" s="99">
        <f>SUMIFS(通讯通路门店!$K:$K,通讯通路门店!$S:$S,$G1865,通讯通路门店!$J:$J,"其他品牌专卖店")</f>
        <v>0</v>
      </c>
      <c r="BJ1865" s="99">
        <f>SUMIFS(通讯通路门店!$AC:$AC,通讯通路门店!$S:$S,$G1865)</f>
        <v>0</v>
      </c>
      <c r="BK1865" s="99">
        <f>SUMIFS(通讯通路门店!$AD:$AD,通讯通路门店!$S:$S,$G1865)</f>
        <v>0</v>
      </c>
      <c r="BL1865" s="99">
        <f>SUMIFS(通讯通路门店!$AE:$AE,通讯通路门店!$S:$S,$G1865)</f>
        <v>0</v>
      </c>
      <c r="BM1865" s="99">
        <f>SUMIFS(通讯通路门店!$AF:$AF,通讯通路门店!$S:$S,$G1865)</f>
        <v>0</v>
      </c>
      <c r="BN1865" s="99">
        <f>SUMIFS(通讯通路门店!$AG:$AG,通讯通路门店!$S:$S,$G1865)</f>
        <v>0</v>
      </c>
      <c r="BO1865" s="99">
        <f>SUMIFS(通讯通路门店!$AH:$AH,通讯通路门店!$S:$S,$G1865)</f>
        <v>0</v>
      </c>
      <c r="BP1865" s="99">
        <f>SUMIFS(通讯通路门店!$AI:$AI,通讯通路门店!$S:$S,$G1865)</f>
        <v>0</v>
      </c>
      <c r="BQ1865" s="83"/>
    </row>
    <row r="1866" spans="1:69">
      <c r="A1866" s="99" t="str">
        <f>IFERROR(_xlfn.XLOOKUP($G1866,通讯通路门店!$S$4:$S$993931,通讯通路门店!$A$4:$A$993931,0,0),"")</f>
        <v>海南省</v>
      </c>
      <c r="B1866" s="99" t="str">
        <f>IFERROR(_xlfn.XLOOKUP($G1866,通讯通路门店!$S$4:$S$993931,通讯通路门店!$B$4:$B$993931,0,0),"")</f>
        <v>东方市</v>
      </c>
      <c r="C1866" s="99" t="str">
        <f>IFERROR(_xlfn.XLOOKUP($G1866,通讯通路门店!$S$4:$S$993931,通讯通路门店!$C$4:$C$993931,0,0),"")</f>
        <v>东方市</v>
      </c>
      <c r="D1866" s="99" t="str">
        <f>IFERROR(_xlfn.XLOOKUP($G1866,通讯通路门店!$S$4:$S$993931,通讯通路门店!$D$4:$D$993931,0,0),"")</f>
        <v>八所镇</v>
      </c>
      <c r="E1866" s="83"/>
      <c r="F1866" s="83"/>
      <c r="G1866" s="101"/>
      <c r="H1866" s="102">
        <f>IFERROR(_xlfn.XLOOKUP($G1866,通讯通路门店!$S$4:$S$993931,通讯通路门店!$R$4:$R$993931,0,0),"")</f>
        <v>0</v>
      </c>
      <c r="I1866" s="83"/>
      <c r="J1866" s="83"/>
      <c r="K1866" s="83"/>
      <c r="L1866" s="83"/>
      <c r="M1866" s="83"/>
      <c r="N1866" s="83"/>
      <c r="O1866" s="83"/>
      <c r="P1866" s="83"/>
      <c r="Q1866" s="83"/>
      <c r="R1866" s="83"/>
      <c r="S1866" s="83"/>
      <c r="T1866" s="83"/>
      <c r="U1866" s="99">
        <f>COUNTIF(通讯通路门店!$S:$S,$G1866)</f>
        <v>0</v>
      </c>
      <c r="V1866" s="99">
        <f>COUNTIFS(通讯通路门店!$S:$S,$G1866,通讯通路门店!$J:$J,"综合卖场")</f>
        <v>0</v>
      </c>
      <c r="W1866" s="99">
        <f>SUMIFS(通讯通路门店!$AJ:$AJ,通讯通路门店!$S:$S,通讯客户沙盘!$G1866)</f>
        <v>0</v>
      </c>
      <c r="X1866" s="99">
        <f t="shared" si="145"/>
        <v>0</v>
      </c>
      <c r="Y1866" s="99">
        <f>COUNTIFS(通讯通路门店!$S:$S,$G1866,通讯通路门店!$J:$J,"荣耀体验店")+COUNTIFS(通讯通路门店!$S:$S,$G1866,通讯通路门店!$J:$J,"荣耀授权专卖店")</f>
        <v>0</v>
      </c>
      <c r="Z1866" s="99">
        <f>COUNTIFS(通讯通路门店!$S:$S,$G1866,通讯通路门店!$J:$J,"VIVO体验店")</f>
        <v>0</v>
      </c>
      <c r="AA1866" s="99">
        <f>COUNTIFS(通讯通路门店!$S:$S,$G1866,通讯通路门店!$J:$J,"OPPO体验店")</f>
        <v>0</v>
      </c>
      <c r="AB1866" s="99">
        <f>COUNTIFS(通讯通路门店!$S:$S,$G1866,通讯通路门店!$J:$J,"华为授权体验店")+COUNTIFS(通讯通路门店!$S:$S,$G1866,通讯通路门店!$J:$J,"华为堡垒店")</f>
        <v>0</v>
      </c>
      <c r="AC1866" s="99">
        <f>COUNTIFS(通讯通路门店!$S:$S,$G1866,通讯通路门店!$J:$J,"小米体验店")</f>
        <v>0</v>
      </c>
      <c r="AD1866" s="99">
        <f>COUNTIFS(通讯通路门店!$S:$S,$G1866,通讯通路门店!$J:$J,"苹果体验店")</f>
        <v>0</v>
      </c>
      <c r="AE1866" s="99">
        <f>COUNTIFS(通讯通路门店!$S:$S,$G1866,通讯通路门店!$J:$J,"其他品牌专卖店")</f>
        <v>0</v>
      </c>
      <c r="AF1866" s="99">
        <f>SUMIFS(通讯通路门店!$BI:$BI,通讯通路门店!$S:$S,$G1866)</f>
        <v>0</v>
      </c>
      <c r="AG1866" s="99">
        <f>SUMIFS(通讯通路门店!$BH:$BH,通讯通路门店!$S:$S,$G1866)</f>
        <v>0</v>
      </c>
      <c r="AH1866" s="99">
        <f t="shared" si="146"/>
        <v>0</v>
      </c>
      <c r="AI1866" s="99">
        <f>SUMIFS(通讯通路门店!$BB:$BB,通讯通路门店!$S:$S,$G1866)</f>
        <v>0</v>
      </c>
      <c r="AJ1866" s="99">
        <f>SUMIFS(通讯通路门店!$BE:$BE,通讯通路门店!$S:$S,$G1866)</f>
        <v>0</v>
      </c>
      <c r="AK1866" s="99">
        <f>SUMIFS(通讯通路门店!$BG:$BG,通讯通路门店!$S:$S,$G1866)</f>
        <v>0</v>
      </c>
      <c r="AL1866" s="99">
        <f>SUMIFS(通讯通路门店!$BC:$BC,通讯通路门店!$S:$S,$G1866)</f>
        <v>0</v>
      </c>
      <c r="AM1866" s="99">
        <f>SUMIFS(通讯通路门店!$BD:$BD,通讯通路门店!$S:$S,$G1866)</f>
        <v>0</v>
      </c>
      <c r="AN1866" s="99">
        <f>SUMIFS(通讯通路门店!$BF:$BF,通讯通路门店!$S:$S,$G1866)</f>
        <v>0</v>
      </c>
      <c r="AO1866" s="99">
        <f t="shared" si="147"/>
        <v>0</v>
      </c>
      <c r="AP1866" s="99">
        <f>SUMIFS(通讯通路门店!$K:$K,通讯通路门店!$S:$S,$G1866)</f>
        <v>0</v>
      </c>
      <c r="AQ1866" s="83"/>
      <c r="AR1866" s="99">
        <f>SUMIFS(通讯通路门店!$T:$T,通讯通路门店!$S:$S,$G1866)</f>
        <v>0</v>
      </c>
      <c r="AS1866" s="99">
        <f>SUMIFS(通讯通路门店!$U:$U,通讯通路门店!$S:$S,$G1866)</f>
        <v>0</v>
      </c>
      <c r="AT1866" s="99">
        <f>SUMIFS(通讯通路门店!$V:$V,通讯通路门店!$S:$S,$G1866)</f>
        <v>0</v>
      </c>
      <c r="AU1866" s="99">
        <f>SUMIFS(通讯通路门店!$W:$W,通讯通路门店!$S:$S,$G1866)</f>
        <v>0</v>
      </c>
      <c r="AV1866" s="99">
        <f>SUMIFS(通讯通路门店!$Z:$Z,通讯通路门店!$S:$S,$G1866)</f>
        <v>0</v>
      </c>
      <c r="AW1866" s="99">
        <f>SUMIFS(通讯通路门店!$AB:$AB,通讯通路门店!$S:$S,$G1866)</f>
        <v>0</v>
      </c>
      <c r="AX1866" s="99">
        <f>SUMIFS(通讯通路门店!$X:$X,通讯通路门店!$S:$S,$G1866)</f>
        <v>0</v>
      </c>
      <c r="AY1866" s="99">
        <f>SUMIFS(通讯通路门店!$Y:$Y,通讯通路门店!$S:$S,$G1866)</f>
        <v>0</v>
      </c>
      <c r="AZ1866" s="99">
        <f>SUMIFS(通讯通路门店!$AA:$AA,通讯通路门店!$S:$S,$G1866)</f>
        <v>0</v>
      </c>
      <c r="BA1866" s="99">
        <f t="shared" si="148"/>
        <v>0</v>
      </c>
      <c r="BB1866" s="99">
        <f t="shared" si="149"/>
        <v>0</v>
      </c>
      <c r="BC1866" s="99">
        <f>SUMIFS(通讯通路门店!$W:$W,通讯通路门店!$S:$S,$G1866,通讯通路门店!$J:$J,"荣耀体验店")+SUMIFS(通讯通路门店!$W:$W,通讯通路门店!$S:$S,$G1866,通讯通路门店!$J:$J,"荣耀授权专卖店")</f>
        <v>0</v>
      </c>
      <c r="BD1866" s="99">
        <f>SUMIFS(通讯通路门店!$Z:$Z,通讯通路门店!$S:$S,$G1866,通讯通路门店!$J:$J,"VIVO体验店")</f>
        <v>0</v>
      </c>
      <c r="BE1866" s="99">
        <f>SUMIFS(通讯通路门店!$AB:$AB,通讯通路门店!$S:$S,$G1866,通讯通路门店!$J:$J,"OPPO体验店")</f>
        <v>0</v>
      </c>
      <c r="BF1866" s="99">
        <f>SUMIFS(通讯通路门店!$X:$X,通讯通路门店!$S:$S,$G1866,通讯通路门店!$J:$J,"华为授权体验店")+SUMIFS(通讯通路门店!$AA:$AA,通讯通路门店!$S:$S,$G1866,通讯通路门店!$J:$J,"华为堡垒店")</f>
        <v>0</v>
      </c>
      <c r="BG1866" s="99">
        <f>SUMIFS(通讯通路门店!$Y:$Y,通讯通路门店!$S:$S,$G1866,通讯通路门店!$J:$J,"小米体验店")</f>
        <v>0</v>
      </c>
      <c r="BH1866" s="99">
        <f>SUMIFS(通讯通路门店!$AA:$AA,通讯通路门店!$S:$S,$G1866,通讯通路门店!$J:$J,"苹果体验店")</f>
        <v>0</v>
      </c>
      <c r="BI1866" s="99">
        <f>SUMIFS(通讯通路门店!$K:$K,通讯通路门店!$S:$S,$G1866,通讯通路门店!$J:$J,"其他品牌专卖店")</f>
        <v>0</v>
      </c>
      <c r="BJ1866" s="99">
        <f>SUMIFS(通讯通路门店!$AC:$AC,通讯通路门店!$S:$S,$G1866)</f>
        <v>0</v>
      </c>
      <c r="BK1866" s="99">
        <f>SUMIFS(通讯通路门店!$AD:$AD,通讯通路门店!$S:$S,$G1866)</f>
        <v>0</v>
      </c>
      <c r="BL1866" s="99">
        <f>SUMIFS(通讯通路门店!$AE:$AE,通讯通路门店!$S:$S,$G1866)</f>
        <v>0</v>
      </c>
      <c r="BM1866" s="99">
        <f>SUMIFS(通讯通路门店!$AF:$AF,通讯通路门店!$S:$S,$G1866)</f>
        <v>0</v>
      </c>
      <c r="BN1866" s="99">
        <f>SUMIFS(通讯通路门店!$AG:$AG,通讯通路门店!$S:$S,$G1866)</f>
        <v>0</v>
      </c>
      <c r="BO1866" s="99">
        <f>SUMIFS(通讯通路门店!$AH:$AH,通讯通路门店!$S:$S,$G1866)</f>
        <v>0</v>
      </c>
      <c r="BP1866" s="99">
        <f>SUMIFS(通讯通路门店!$AI:$AI,通讯通路门店!$S:$S,$G1866)</f>
        <v>0</v>
      </c>
      <c r="BQ1866" s="83"/>
    </row>
    <row r="1867" spans="1:69">
      <c r="A1867" s="99" t="str">
        <f>IFERROR(_xlfn.XLOOKUP($G1867,通讯通路门店!$S$4:$S$993931,通讯通路门店!$A$4:$A$993931,0,0),"")</f>
        <v>海南省</v>
      </c>
      <c r="B1867" s="99" t="str">
        <f>IFERROR(_xlfn.XLOOKUP($G1867,通讯通路门店!$S$4:$S$993931,通讯通路门店!$B$4:$B$993931,0,0),"")</f>
        <v>东方市</v>
      </c>
      <c r="C1867" s="99" t="str">
        <f>IFERROR(_xlfn.XLOOKUP($G1867,通讯通路门店!$S$4:$S$993931,通讯通路门店!$C$4:$C$993931,0,0),"")</f>
        <v>东方市</v>
      </c>
      <c r="D1867" s="99" t="str">
        <f>IFERROR(_xlfn.XLOOKUP($G1867,通讯通路门店!$S$4:$S$993931,通讯通路门店!$D$4:$D$993931,0,0),"")</f>
        <v>八所镇</v>
      </c>
      <c r="E1867" s="83"/>
      <c r="F1867" s="83"/>
      <c r="G1867" s="101"/>
      <c r="H1867" s="102">
        <f>IFERROR(_xlfn.XLOOKUP($G1867,通讯通路门店!$S$4:$S$993931,通讯通路门店!$R$4:$R$993931,0,0),"")</f>
        <v>0</v>
      </c>
      <c r="I1867" s="83"/>
      <c r="J1867" s="83"/>
      <c r="K1867" s="83"/>
      <c r="L1867" s="83"/>
      <c r="M1867" s="83"/>
      <c r="N1867" s="83"/>
      <c r="O1867" s="83"/>
      <c r="P1867" s="83"/>
      <c r="Q1867" s="83"/>
      <c r="R1867" s="83"/>
      <c r="S1867" s="83"/>
      <c r="T1867" s="83"/>
      <c r="U1867" s="99">
        <f>COUNTIF(通讯通路门店!$S:$S,$G1867)</f>
        <v>0</v>
      </c>
      <c r="V1867" s="99">
        <f>COUNTIFS(通讯通路门店!$S:$S,$G1867,通讯通路门店!$J:$J,"综合卖场")</f>
        <v>0</v>
      </c>
      <c r="W1867" s="99">
        <f>SUMIFS(通讯通路门店!$AJ:$AJ,通讯通路门店!$S:$S,通讯客户沙盘!$G1867)</f>
        <v>0</v>
      </c>
      <c r="X1867" s="99">
        <f t="shared" si="145"/>
        <v>0</v>
      </c>
      <c r="Y1867" s="99">
        <f>COUNTIFS(通讯通路门店!$S:$S,$G1867,通讯通路门店!$J:$J,"荣耀体验店")+COUNTIFS(通讯通路门店!$S:$S,$G1867,通讯通路门店!$J:$J,"荣耀授权专卖店")</f>
        <v>0</v>
      </c>
      <c r="Z1867" s="99">
        <f>COUNTIFS(通讯通路门店!$S:$S,$G1867,通讯通路门店!$J:$J,"VIVO体验店")</f>
        <v>0</v>
      </c>
      <c r="AA1867" s="99">
        <f>COUNTIFS(通讯通路门店!$S:$S,$G1867,通讯通路门店!$J:$J,"OPPO体验店")</f>
        <v>0</v>
      </c>
      <c r="AB1867" s="99">
        <f>COUNTIFS(通讯通路门店!$S:$S,$G1867,通讯通路门店!$J:$J,"华为授权体验店")+COUNTIFS(通讯通路门店!$S:$S,$G1867,通讯通路门店!$J:$J,"华为堡垒店")</f>
        <v>0</v>
      </c>
      <c r="AC1867" s="99">
        <f>COUNTIFS(通讯通路门店!$S:$S,$G1867,通讯通路门店!$J:$J,"小米体验店")</f>
        <v>0</v>
      </c>
      <c r="AD1867" s="99">
        <f>COUNTIFS(通讯通路门店!$S:$S,$G1867,通讯通路门店!$J:$J,"苹果体验店")</f>
        <v>0</v>
      </c>
      <c r="AE1867" s="99">
        <f>COUNTIFS(通讯通路门店!$S:$S,$G1867,通讯通路门店!$J:$J,"其他品牌专卖店")</f>
        <v>0</v>
      </c>
      <c r="AF1867" s="99">
        <f>SUMIFS(通讯通路门店!$BI:$BI,通讯通路门店!$S:$S,$G1867)</f>
        <v>0</v>
      </c>
      <c r="AG1867" s="99">
        <f>SUMIFS(通讯通路门店!$BH:$BH,通讯通路门店!$S:$S,$G1867)</f>
        <v>0</v>
      </c>
      <c r="AH1867" s="99">
        <f t="shared" si="146"/>
        <v>0</v>
      </c>
      <c r="AI1867" s="99">
        <f>SUMIFS(通讯通路门店!$BB:$BB,通讯通路门店!$S:$S,$G1867)</f>
        <v>0</v>
      </c>
      <c r="AJ1867" s="99">
        <f>SUMIFS(通讯通路门店!$BE:$BE,通讯通路门店!$S:$S,$G1867)</f>
        <v>0</v>
      </c>
      <c r="AK1867" s="99">
        <f>SUMIFS(通讯通路门店!$BG:$BG,通讯通路门店!$S:$S,$G1867)</f>
        <v>0</v>
      </c>
      <c r="AL1867" s="99">
        <f>SUMIFS(通讯通路门店!$BC:$BC,通讯通路门店!$S:$S,$G1867)</f>
        <v>0</v>
      </c>
      <c r="AM1867" s="99">
        <f>SUMIFS(通讯通路门店!$BD:$BD,通讯通路门店!$S:$S,$G1867)</f>
        <v>0</v>
      </c>
      <c r="AN1867" s="99">
        <f>SUMIFS(通讯通路门店!$BF:$BF,通讯通路门店!$S:$S,$G1867)</f>
        <v>0</v>
      </c>
      <c r="AO1867" s="99">
        <f t="shared" si="147"/>
        <v>0</v>
      </c>
      <c r="AP1867" s="99">
        <f>SUMIFS(通讯通路门店!$K:$K,通讯通路门店!$S:$S,$G1867)</f>
        <v>0</v>
      </c>
      <c r="AQ1867" s="83"/>
      <c r="AR1867" s="99">
        <f>SUMIFS(通讯通路门店!$T:$T,通讯通路门店!$S:$S,$G1867)</f>
        <v>0</v>
      </c>
      <c r="AS1867" s="99">
        <f>SUMIFS(通讯通路门店!$U:$U,通讯通路门店!$S:$S,$G1867)</f>
        <v>0</v>
      </c>
      <c r="AT1867" s="99">
        <f>SUMIFS(通讯通路门店!$V:$V,通讯通路门店!$S:$S,$G1867)</f>
        <v>0</v>
      </c>
      <c r="AU1867" s="99">
        <f>SUMIFS(通讯通路门店!$W:$W,通讯通路门店!$S:$S,$G1867)</f>
        <v>0</v>
      </c>
      <c r="AV1867" s="99">
        <f>SUMIFS(通讯通路门店!$Z:$Z,通讯通路门店!$S:$S,$G1867)</f>
        <v>0</v>
      </c>
      <c r="AW1867" s="99">
        <f>SUMIFS(通讯通路门店!$AB:$AB,通讯通路门店!$S:$S,$G1867)</f>
        <v>0</v>
      </c>
      <c r="AX1867" s="99">
        <f>SUMIFS(通讯通路门店!$X:$X,通讯通路门店!$S:$S,$G1867)</f>
        <v>0</v>
      </c>
      <c r="AY1867" s="99">
        <f>SUMIFS(通讯通路门店!$Y:$Y,通讯通路门店!$S:$S,$G1867)</f>
        <v>0</v>
      </c>
      <c r="AZ1867" s="99">
        <f>SUMIFS(通讯通路门店!$AA:$AA,通讯通路门店!$S:$S,$G1867)</f>
        <v>0</v>
      </c>
      <c r="BA1867" s="99">
        <f t="shared" si="148"/>
        <v>0</v>
      </c>
      <c r="BB1867" s="99">
        <f t="shared" si="149"/>
        <v>0</v>
      </c>
      <c r="BC1867" s="99">
        <f>SUMIFS(通讯通路门店!$W:$W,通讯通路门店!$S:$S,$G1867,通讯通路门店!$J:$J,"荣耀体验店")+SUMIFS(通讯通路门店!$W:$W,通讯通路门店!$S:$S,$G1867,通讯通路门店!$J:$J,"荣耀授权专卖店")</f>
        <v>0</v>
      </c>
      <c r="BD1867" s="99">
        <f>SUMIFS(通讯通路门店!$Z:$Z,通讯通路门店!$S:$S,$G1867,通讯通路门店!$J:$J,"VIVO体验店")</f>
        <v>0</v>
      </c>
      <c r="BE1867" s="99">
        <f>SUMIFS(通讯通路门店!$AB:$AB,通讯通路门店!$S:$S,$G1867,通讯通路门店!$J:$J,"OPPO体验店")</f>
        <v>0</v>
      </c>
      <c r="BF1867" s="99">
        <f>SUMIFS(通讯通路门店!$X:$X,通讯通路门店!$S:$S,$G1867,通讯通路门店!$J:$J,"华为授权体验店")+SUMIFS(通讯通路门店!$AA:$AA,通讯通路门店!$S:$S,$G1867,通讯通路门店!$J:$J,"华为堡垒店")</f>
        <v>0</v>
      </c>
      <c r="BG1867" s="99">
        <f>SUMIFS(通讯通路门店!$Y:$Y,通讯通路门店!$S:$S,$G1867,通讯通路门店!$J:$J,"小米体验店")</f>
        <v>0</v>
      </c>
      <c r="BH1867" s="99">
        <f>SUMIFS(通讯通路门店!$AA:$AA,通讯通路门店!$S:$S,$G1867,通讯通路门店!$J:$J,"苹果体验店")</f>
        <v>0</v>
      </c>
      <c r="BI1867" s="99">
        <f>SUMIFS(通讯通路门店!$K:$K,通讯通路门店!$S:$S,$G1867,通讯通路门店!$J:$J,"其他品牌专卖店")</f>
        <v>0</v>
      </c>
      <c r="BJ1867" s="99">
        <f>SUMIFS(通讯通路门店!$AC:$AC,通讯通路门店!$S:$S,$G1867)</f>
        <v>0</v>
      </c>
      <c r="BK1867" s="99">
        <f>SUMIFS(通讯通路门店!$AD:$AD,通讯通路门店!$S:$S,$G1867)</f>
        <v>0</v>
      </c>
      <c r="BL1867" s="99">
        <f>SUMIFS(通讯通路门店!$AE:$AE,通讯通路门店!$S:$S,$G1867)</f>
        <v>0</v>
      </c>
      <c r="BM1867" s="99">
        <f>SUMIFS(通讯通路门店!$AF:$AF,通讯通路门店!$S:$S,$G1867)</f>
        <v>0</v>
      </c>
      <c r="BN1867" s="99">
        <f>SUMIFS(通讯通路门店!$AG:$AG,通讯通路门店!$S:$S,$G1867)</f>
        <v>0</v>
      </c>
      <c r="BO1867" s="99">
        <f>SUMIFS(通讯通路门店!$AH:$AH,通讯通路门店!$S:$S,$G1867)</f>
        <v>0</v>
      </c>
      <c r="BP1867" s="99">
        <f>SUMIFS(通讯通路门店!$AI:$AI,通讯通路门店!$S:$S,$G1867)</f>
        <v>0</v>
      </c>
      <c r="BQ1867" s="83"/>
    </row>
    <row r="1868" spans="1:69">
      <c r="A1868" s="99" t="str">
        <f>IFERROR(_xlfn.XLOOKUP($G1868,通讯通路门店!$S$4:$S$993931,通讯通路门店!$A$4:$A$993931,0,0),"")</f>
        <v>海南省</v>
      </c>
      <c r="B1868" s="99" t="str">
        <f>IFERROR(_xlfn.XLOOKUP($G1868,通讯通路门店!$S$4:$S$993931,通讯通路门店!$B$4:$B$993931,0,0),"")</f>
        <v>东方市</v>
      </c>
      <c r="C1868" s="99" t="str">
        <f>IFERROR(_xlfn.XLOOKUP($G1868,通讯通路门店!$S$4:$S$993931,通讯通路门店!$C$4:$C$993931,0,0),"")</f>
        <v>东方市</v>
      </c>
      <c r="D1868" s="99" t="str">
        <f>IFERROR(_xlfn.XLOOKUP($G1868,通讯通路门店!$S$4:$S$993931,通讯通路门店!$D$4:$D$993931,0,0),"")</f>
        <v>八所镇</v>
      </c>
      <c r="E1868" s="83"/>
      <c r="F1868" s="83"/>
      <c r="G1868" s="101"/>
      <c r="H1868" s="102">
        <f>IFERROR(_xlfn.XLOOKUP($G1868,通讯通路门店!$S$4:$S$993931,通讯通路门店!$R$4:$R$993931,0,0),"")</f>
        <v>0</v>
      </c>
      <c r="I1868" s="83"/>
      <c r="J1868" s="83"/>
      <c r="K1868" s="83"/>
      <c r="L1868" s="83"/>
      <c r="M1868" s="83"/>
      <c r="N1868" s="83"/>
      <c r="O1868" s="83"/>
      <c r="P1868" s="83"/>
      <c r="Q1868" s="83"/>
      <c r="R1868" s="83"/>
      <c r="S1868" s="83"/>
      <c r="T1868" s="83"/>
      <c r="U1868" s="99">
        <f>COUNTIF(通讯通路门店!$S:$S,$G1868)</f>
        <v>0</v>
      </c>
      <c r="V1868" s="99">
        <f>COUNTIFS(通讯通路门店!$S:$S,$G1868,通讯通路门店!$J:$J,"综合卖场")</f>
        <v>0</v>
      </c>
      <c r="W1868" s="99">
        <f>SUMIFS(通讯通路门店!$AJ:$AJ,通讯通路门店!$S:$S,通讯客户沙盘!$G1868)</f>
        <v>0</v>
      </c>
      <c r="X1868" s="99">
        <f t="shared" si="145"/>
        <v>0</v>
      </c>
      <c r="Y1868" s="99">
        <f>COUNTIFS(通讯通路门店!$S:$S,$G1868,通讯通路门店!$J:$J,"荣耀体验店")+COUNTIFS(通讯通路门店!$S:$S,$G1868,通讯通路门店!$J:$J,"荣耀授权专卖店")</f>
        <v>0</v>
      </c>
      <c r="Z1868" s="99">
        <f>COUNTIFS(通讯通路门店!$S:$S,$G1868,通讯通路门店!$J:$J,"VIVO体验店")</f>
        <v>0</v>
      </c>
      <c r="AA1868" s="99">
        <f>COUNTIFS(通讯通路门店!$S:$S,$G1868,通讯通路门店!$J:$J,"OPPO体验店")</f>
        <v>0</v>
      </c>
      <c r="AB1868" s="99">
        <f>COUNTIFS(通讯通路门店!$S:$S,$G1868,通讯通路门店!$J:$J,"华为授权体验店")+COUNTIFS(通讯通路门店!$S:$S,$G1868,通讯通路门店!$J:$J,"华为堡垒店")</f>
        <v>0</v>
      </c>
      <c r="AC1868" s="99">
        <f>COUNTIFS(通讯通路门店!$S:$S,$G1868,通讯通路门店!$J:$J,"小米体验店")</f>
        <v>0</v>
      </c>
      <c r="AD1868" s="99">
        <f>COUNTIFS(通讯通路门店!$S:$S,$G1868,通讯通路门店!$J:$J,"苹果体验店")</f>
        <v>0</v>
      </c>
      <c r="AE1868" s="99">
        <f>COUNTIFS(通讯通路门店!$S:$S,$G1868,通讯通路门店!$J:$J,"其他品牌专卖店")</f>
        <v>0</v>
      </c>
      <c r="AF1868" s="99">
        <f>SUMIFS(通讯通路门店!$BI:$BI,通讯通路门店!$S:$S,$G1868)</f>
        <v>0</v>
      </c>
      <c r="AG1868" s="99">
        <f>SUMIFS(通讯通路门店!$BH:$BH,通讯通路门店!$S:$S,$G1868)</f>
        <v>0</v>
      </c>
      <c r="AH1868" s="99">
        <f t="shared" si="146"/>
        <v>0</v>
      </c>
      <c r="AI1868" s="99">
        <f>SUMIFS(通讯通路门店!$BB:$BB,通讯通路门店!$S:$S,$G1868)</f>
        <v>0</v>
      </c>
      <c r="AJ1868" s="99">
        <f>SUMIFS(通讯通路门店!$BE:$BE,通讯通路门店!$S:$S,$G1868)</f>
        <v>0</v>
      </c>
      <c r="AK1868" s="99">
        <f>SUMIFS(通讯通路门店!$BG:$BG,通讯通路门店!$S:$S,$G1868)</f>
        <v>0</v>
      </c>
      <c r="AL1868" s="99">
        <f>SUMIFS(通讯通路门店!$BC:$BC,通讯通路门店!$S:$S,$G1868)</f>
        <v>0</v>
      </c>
      <c r="AM1868" s="99">
        <f>SUMIFS(通讯通路门店!$BD:$BD,通讯通路门店!$S:$S,$G1868)</f>
        <v>0</v>
      </c>
      <c r="AN1868" s="99">
        <f>SUMIFS(通讯通路门店!$BF:$BF,通讯通路门店!$S:$S,$G1868)</f>
        <v>0</v>
      </c>
      <c r="AO1868" s="99">
        <f t="shared" si="147"/>
        <v>0</v>
      </c>
      <c r="AP1868" s="99">
        <f>SUMIFS(通讯通路门店!$K:$K,通讯通路门店!$S:$S,$G1868)</f>
        <v>0</v>
      </c>
      <c r="AQ1868" s="83"/>
      <c r="AR1868" s="99">
        <f>SUMIFS(通讯通路门店!$T:$T,通讯通路门店!$S:$S,$G1868)</f>
        <v>0</v>
      </c>
      <c r="AS1868" s="99">
        <f>SUMIFS(通讯通路门店!$U:$U,通讯通路门店!$S:$S,$G1868)</f>
        <v>0</v>
      </c>
      <c r="AT1868" s="99">
        <f>SUMIFS(通讯通路门店!$V:$V,通讯通路门店!$S:$S,$G1868)</f>
        <v>0</v>
      </c>
      <c r="AU1868" s="99">
        <f>SUMIFS(通讯通路门店!$W:$W,通讯通路门店!$S:$S,$G1868)</f>
        <v>0</v>
      </c>
      <c r="AV1868" s="99">
        <f>SUMIFS(通讯通路门店!$Z:$Z,通讯通路门店!$S:$S,$G1868)</f>
        <v>0</v>
      </c>
      <c r="AW1868" s="99">
        <f>SUMIFS(通讯通路门店!$AB:$AB,通讯通路门店!$S:$S,$G1868)</f>
        <v>0</v>
      </c>
      <c r="AX1868" s="99">
        <f>SUMIFS(通讯通路门店!$X:$X,通讯通路门店!$S:$S,$G1868)</f>
        <v>0</v>
      </c>
      <c r="AY1868" s="99">
        <f>SUMIFS(通讯通路门店!$Y:$Y,通讯通路门店!$S:$S,$G1868)</f>
        <v>0</v>
      </c>
      <c r="AZ1868" s="99">
        <f>SUMIFS(通讯通路门店!$AA:$AA,通讯通路门店!$S:$S,$G1868)</f>
        <v>0</v>
      </c>
      <c r="BA1868" s="99">
        <f t="shared" si="148"/>
        <v>0</v>
      </c>
      <c r="BB1868" s="99">
        <f t="shared" si="149"/>
        <v>0</v>
      </c>
      <c r="BC1868" s="99">
        <f>SUMIFS(通讯通路门店!$W:$W,通讯通路门店!$S:$S,$G1868,通讯通路门店!$J:$J,"荣耀体验店")+SUMIFS(通讯通路门店!$W:$W,通讯通路门店!$S:$S,$G1868,通讯通路门店!$J:$J,"荣耀授权专卖店")</f>
        <v>0</v>
      </c>
      <c r="BD1868" s="99">
        <f>SUMIFS(通讯通路门店!$Z:$Z,通讯通路门店!$S:$S,$G1868,通讯通路门店!$J:$J,"VIVO体验店")</f>
        <v>0</v>
      </c>
      <c r="BE1868" s="99">
        <f>SUMIFS(通讯通路门店!$AB:$AB,通讯通路门店!$S:$S,$G1868,通讯通路门店!$J:$J,"OPPO体验店")</f>
        <v>0</v>
      </c>
      <c r="BF1868" s="99">
        <f>SUMIFS(通讯通路门店!$X:$X,通讯通路门店!$S:$S,$G1868,通讯通路门店!$J:$J,"华为授权体验店")+SUMIFS(通讯通路门店!$AA:$AA,通讯通路门店!$S:$S,$G1868,通讯通路门店!$J:$J,"华为堡垒店")</f>
        <v>0</v>
      </c>
      <c r="BG1868" s="99">
        <f>SUMIFS(通讯通路门店!$Y:$Y,通讯通路门店!$S:$S,$G1868,通讯通路门店!$J:$J,"小米体验店")</f>
        <v>0</v>
      </c>
      <c r="BH1868" s="99">
        <f>SUMIFS(通讯通路门店!$AA:$AA,通讯通路门店!$S:$S,$G1868,通讯通路门店!$J:$J,"苹果体验店")</f>
        <v>0</v>
      </c>
      <c r="BI1868" s="99">
        <f>SUMIFS(通讯通路门店!$K:$K,通讯通路门店!$S:$S,$G1868,通讯通路门店!$J:$J,"其他品牌专卖店")</f>
        <v>0</v>
      </c>
      <c r="BJ1868" s="99">
        <f>SUMIFS(通讯通路门店!$AC:$AC,通讯通路门店!$S:$S,$G1868)</f>
        <v>0</v>
      </c>
      <c r="BK1868" s="99">
        <f>SUMIFS(通讯通路门店!$AD:$AD,通讯通路门店!$S:$S,$G1868)</f>
        <v>0</v>
      </c>
      <c r="BL1868" s="99">
        <f>SUMIFS(通讯通路门店!$AE:$AE,通讯通路门店!$S:$S,$G1868)</f>
        <v>0</v>
      </c>
      <c r="BM1868" s="99">
        <f>SUMIFS(通讯通路门店!$AF:$AF,通讯通路门店!$S:$S,$G1868)</f>
        <v>0</v>
      </c>
      <c r="BN1868" s="99">
        <f>SUMIFS(通讯通路门店!$AG:$AG,通讯通路门店!$S:$S,$G1868)</f>
        <v>0</v>
      </c>
      <c r="BO1868" s="99">
        <f>SUMIFS(通讯通路门店!$AH:$AH,通讯通路门店!$S:$S,$G1868)</f>
        <v>0</v>
      </c>
      <c r="BP1868" s="99">
        <f>SUMIFS(通讯通路门店!$AI:$AI,通讯通路门店!$S:$S,$G1868)</f>
        <v>0</v>
      </c>
      <c r="BQ1868" s="83"/>
    </row>
    <row r="1869" spans="1:69">
      <c r="A1869" s="99" t="str">
        <f>IFERROR(_xlfn.XLOOKUP($G1869,通讯通路门店!$S$4:$S$993931,通讯通路门店!$A$4:$A$993931,0,0),"")</f>
        <v>海南省</v>
      </c>
      <c r="B1869" s="99" t="str">
        <f>IFERROR(_xlfn.XLOOKUP($G1869,通讯通路门店!$S$4:$S$993931,通讯通路门店!$B$4:$B$993931,0,0),"")</f>
        <v>东方市</v>
      </c>
      <c r="C1869" s="99" t="str">
        <f>IFERROR(_xlfn.XLOOKUP($G1869,通讯通路门店!$S$4:$S$993931,通讯通路门店!$C$4:$C$993931,0,0),"")</f>
        <v>东方市</v>
      </c>
      <c r="D1869" s="99" t="str">
        <f>IFERROR(_xlfn.XLOOKUP($G1869,通讯通路门店!$S$4:$S$993931,通讯通路门店!$D$4:$D$993931,0,0),"")</f>
        <v>八所镇</v>
      </c>
      <c r="E1869" s="83"/>
      <c r="F1869" s="83"/>
      <c r="G1869" s="101"/>
      <c r="H1869" s="102">
        <f>IFERROR(_xlfn.XLOOKUP($G1869,通讯通路门店!$S$4:$S$993931,通讯通路门店!$R$4:$R$993931,0,0),"")</f>
        <v>0</v>
      </c>
      <c r="I1869" s="83"/>
      <c r="J1869" s="83"/>
      <c r="K1869" s="83"/>
      <c r="L1869" s="83"/>
      <c r="M1869" s="83"/>
      <c r="N1869" s="83"/>
      <c r="O1869" s="83"/>
      <c r="P1869" s="83"/>
      <c r="Q1869" s="83"/>
      <c r="R1869" s="83"/>
      <c r="S1869" s="83"/>
      <c r="T1869" s="83"/>
      <c r="U1869" s="99">
        <f>COUNTIF(通讯通路门店!$S:$S,$G1869)</f>
        <v>0</v>
      </c>
      <c r="V1869" s="99">
        <f>COUNTIFS(通讯通路门店!$S:$S,$G1869,通讯通路门店!$J:$J,"综合卖场")</f>
        <v>0</v>
      </c>
      <c r="W1869" s="99">
        <f>SUMIFS(通讯通路门店!$AJ:$AJ,通讯通路门店!$S:$S,通讯客户沙盘!$G1869)</f>
        <v>0</v>
      </c>
      <c r="X1869" s="99">
        <f t="shared" si="145"/>
        <v>0</v>
      </c>
      <c r="Y1869" s="99">
        <f>COUNTIFS(通讯通路门店!$S:$S,$G1869,通讯通路门店!$J:$J,"荣耀体验店")+COUNTIFS(通讯通路门店!$S:$S,$G1869,通讯通路门店!$J:$J,"荣耀授权专卖店")</f>
        <v>0</v>
      </c>
      <c r="Z1869" s="99">
        <f>COUNTIFS(通讯通路门店!$S:$S,$G1869,通讯通路门店!$J:$J,"VIVO体验店")</f>
        <v>0</v>
      </c>
      <c r="AA1869" s="99">
        <f>COUNTIFS(通讯通路门店!$S:$S,$G1869,通讯通路门店!$J:$J,"OPPO体验店")</f>
        <v>0</v>
      </c>
      <c r="AB1869" s="99">
        <f>COUNTIFS(通讯通路门店!$S:$S,$G1869,通讯通路门店!$J:$J,"华为授权体验店")+COUNTIFS(通讯通路门店!$S:$S,$G1869,通讯通路门店!$J:$J,"华为堡垒店")</f>
        <v>0</v>
      </c>
      <c r="AC1869" s="99">
        <f>COUNTIFS(通讯通路门店!$S:$S,$G1869,通讯通路门店!$J:$J,"小米体验店")</f>
        <v>0</v>
      </c>
      <c r="AD1869" s="99">
        <f>COUNTIFS(通讯通路门店!$S:$S,$G1869,通讯通路门店!$J:$J,"苹果体验店")</f>
        <v>0</v>
      </c>
      <c r="AE1869" s="99">
        <f>COUNTIFS(通讯通路门店!$S:$S,$G1869,通讯通路门店!$J:$J,"其他品牌专卖店")</f>
        <v>0</v>
      </c>
      <c r="AF1869" s="99">
        <f>SUMIFS(通讯通路门店!$BI:$BI,通讯通路门店!$S:$S,$G1869)</f>
        <v>0</v>
      </c>
      <c r="AG1869" s="99">
        <f>SUMIFS(通讯通路门店!$BH:$BH,通讯通路门店!$S:$S,$G1869)</f>
        <v>0</v>
      </c>
      <c r="AH1869" s="99">
        <f t="shared" si="146"/>
        <v>0</v>
      </c>
      <c r="AI1869" s="99">
        <f>SUMIFS(通讯通路门店!$BB:$BB,通讯通路门店!$S:$S,$G1869)</f>
        <v>0</v>
      </c>
      <c r="AJ1869" s="99">
        <f>SUMIFS(通讯通路门店!$BE:$BE,通讯通路门店!$S:$S,$G1869)</f>
        <v>0</v>
      </c>
      <c r="AK1869" s="99">
        <f>SUMIFS(通讯通路门店!$BG:$BG,通讯通路门店!$S:$S,$G1869)</f>
        <v>0</v>
      </c>
      <c r="AL1869" s="99">
        <f>SUMIFS(通讯通路门店!$BC:$BC,通讯通路门店!$S:$S,$G1869)</f>
        <v>0</v>
      </c>
      <c r="AM1869" s="99">
        <f>SUMIFS(通讯通路门店!$BD:$BD,通讯通路门店!$S:$S,$G1869)</f>
        <v>0</v>
      </c>
      <c r="AN1869" s="99">
        <f>SUMIFS(通讯通路门店!$BF:$BF,通讯通路门店!$S:$S,$G1869)</f>
        <v>0</v>
      </c>
      <c r="AO1869" s="99">
        <f t="shared" si="147"/>
        <v>0</v>
      </c>
      <c r="AP1869" s="99">
        <f>SUMIFS(通讯通路门店!$K:$K,通讯通路门店!$S:$S,$G1869)</f>
        <v>0</v>
      </c>
      <c r="AQ1869" s="83"/>
      <c r="AR1869" s="99">
        <f>SUMIFS(通讯通路门店!$T:$T,通讯通路门店!$S:$S,$G1869)</f>
        <v>0</v>
      </c>
      <c r="AS1869" s="99">
        <f>SUMIFS(通讯通路门店!$U:$U,通讯通路门店!$S:$S,$G1869)</f>
        <v>0</v>
      </c>
      <c r="AT1869" s="99">
        <f>SUMIFS(通讯通路门店!$V:$V,通讯通路门店!$S:$S,$G1869)</f>
        <v>0</v>
      </c>
      <c r="AU1869" s="99">
        <f>SUMIFS(通讯通路门店!$W:$W,通讯通路门店!$S:$S,$G1869)</f>
        <v>0</v>
      </c>
      <c r="AV1869" s="99">
        <f>SUMIFS(通讯通路门店!$Z:$Z,通讯通路门店!$S:$S,$G1869)</f>
        <v>0</v>
      </c>
      <c r="AW1869" s="99">
        <f>SUMIFS(通讯通路门店!$AB:$AB,通讯通路门店!$S:$S,$G1869)</f>
        <v>0</v>
      </c>
      <c r="AX1869" s="99">
        <f>SUMIFS(通讯通路门店!$X:$X,通讯通路门店!$S:$S,$G1869)</f>
        <v>0</v>
      </c>
      <c r="AY1869" s="99">
        <f>SUMIFS(通讯通路门店!$Y:$Y,通讯通路门店!$S:$S,$G1869)</f>
        <v>0</v>
      </c>
      <c r="AZ1869" s="99">
        <f>SUMIFS(通讯通路门店!$AA:$AA,通讯通路门店!$S:$S,$G1869)</f>
        <v>0</v>
      </c>
      <c r="BA1869" s="99">
        <f t="shared" si="148"/>
        <v>0</v>
      </c>
      <c r="BB1869" s="99">
        <f t="shared" si="149"/>
        <v>0</v>
      </c>
      <c r="BC1869" s="99">
        <f>SUMIFS(通讯通路门店!$W:$W,通讯通路门店!$S:$S,$G1869,通讯通路门店!$J:$J,"荣耀体验店")+SUMIFS(通讯通路门店!$W:$W,通讯通路门店!$S:$S,$G1869,通讯通路门店!$J:$J,"荣耀授权专卖店")</f>
        <v>0</v>
      </c>
      <c r="BD1869" s="99">
        <f>SUMIFS(通讯通路门店!$Z:$Z,通讯通路门店!$S:$S,$G1869,通讯通路门店!$J:$J,"VIVO体验店")</f>
        <v>0</v>
      </c>
      <c r="BE1869" s="99">
        <f>SUMIFS(通讯通路门店!$AB:$AB,通讯通路门店!$S:$S,$G1869,通讯通路门店!$J:$J,"OPPO体验店")</f>
        <v>0</v>
      </c>
      <c r="BF1869" s="99">
        <f>SUMIFS(通讯通路门店!$X:$X,通讯通路门店!$S:$S,$G1869,通讯通路门店!$J:$J,"华为授权体验店")+SUMIFS(通讯通路门店!$AA:$AA,通讯通路门店!$S:$S,$G1869,通讯通路门店!$J:$J,"华为堡垒店")</f>
        <v>0</v>
      </c>
      <c r="BG1869" s="99">
        <f>SUMIFS(通讯通路门店!$Y:$Y,通讯通路门店!$S:$S,$G1869,通讯通路门店!$J:$J,"小米体验店")</f>
        <v>0</v>
      </c>
      <c r="BH1869" s="99">
        <f>SUMIFS(通讯通路门店!$AA:$AA,通讯通路门店!$S:$S,$G1869,通讯通路门店!$J:$J,"苹果体验店")</f>
        <v>0</v>
      </c>
      <c r="BI1869" s="99">
        <f>SUMIFS(通讯通路门店!$K:$K,通讯通路门店!$S:$S,$G1869,通讯通路门店!$J:$J,"其他品牌专卖店")</f>
        <v>0</v>
      </c>
      <c r="BJ1869" s="99">
        <f>SUMIFS(通讯通路门店!$AC:$AC,通讯通路门店!$S:$S,$G1869)</f>
        <v>0</v>
      </c>
      <c r="BK1869" s="99">
        <f>SUMIFS(通讯通路门店!$AD:$AD,通讯通路门店!$S:$S,$G1869)</f>
        <v>0</v>
      </c>
      <c r="BL1869" s="99">
        <f>SUMIFS(通讯通路门店!$AE:$AE,通讯通路门店!$S:$S,$G1869)</f>
        <v>0</v>
      </c>
      <c r="BM1869" s="99">
        <f>SUMIFS(通讯通路门店!$AF:$AF,通讯通路门店!$S:$S,$G1869)</f>
        <v>0</v>
      </c>
      <c r="BN1869" s="99">
        <f>SUMIFS(通讯通路门店!$AG:$AG,通讯通路门店!$S:$S,$G1869)</f>
        <v>0</v>
      </c>
      <c r="BO1869" s="99">
        <f>SUMIFS(通讯通路门店!$AH:$AH,通讯通路门店!$S:$S,$G1869)</f>
        <v>0</v>
      </c>
      <c r="BP1869" s="99">
        <f>SUMIFS(通讯通路门店!$AI:$AI,通讯通路门店!$S:$S,$G1869)</f>
        <v>0</v>
      </c>
      <c r="BQ1869" s="83"/>
    </row>
    <row r="1870" spans="1:69">
      <c r="A1870" s="99" t="str">
        <f>IFERROR(_xlfn.XLOOKUP($G1870,通讯通路门店!$S$4:$S$993931,通讯通路门店!$A$4:$A$993931,0,0),"")</f>
        <v>海南省</v>
      </c>
      <c r="B1870" s="99" t="str">
        <f>IFERROR(_xlfn.XLOOKUP($G1870,通讯通路门店!$S$4:$S$993931,通讯通路门店!$B$4:$B$993931,0,0),"")</f>
        <v>东方市</v>
      </c>
      <c r="C1870" s="99" t="str">
        <f>IFERROR(_xlfn.XLOOKUP($G1870,通讯通路门店!$S$4:$S$993931,通讯通路门店!$C$4:$C$993931,0,0),"")</f>
        <v>东方市</v>
      </c>
      <c r="D1870" s="99" t="str">
        <f>IFERROR(_xlfn.XLOOKUP($G1870,通讯通路门店!$S$4:$S$993931,通讯通路门店!$D$4:$D$993931,0,0),"")</f>
        <v>八所镇</v>
      </c>
      <c r="E1870" s="83"/>
      <c r="F1870" s="83"/>
      <c r="G1870" s="101"/>
      <c r="H1870" s="102">
        <f>IFERROR(_xlfn.XLOOKUP($G1870,通讯通路门店!$S$4:$S$993931,通讯通路门店!$R$4:$R$993931,0,0),"")</f>
        <v>0</v>
      </c>
      <c r="I1870" s="83"/>
      <c r="J1870" s="83"/>
      <c r="K1870" s="83"/>
      <c r="L1870" s="83"/>
      <c r="M1870" s="83"/>
      <c r="N1870" s="83"/>
      <c r="O1870" s="83"/>
      <c r="P1870" s="83"/>
      <c r="Q1870" s="83"/>
      <c r="R1870" s="83"/>
      <c r="S1870" s="83"/>
      <c r="T1870" s="83"/>
      <c r="U1870" s="99">
        <f>COUNTIF(通讯通路门店!$S:$S,$G1870)</f>
        <v>0</v>
      </c>
      <c r="V1870" s="99">
        <f>COUNTIFS(通讯通路门店!$S:$S,$G1870,通讯通路门店!$J:$J,"综合卖场")</f>
        <v>0</v>
      </c>
      <c r="W1870" s="99">
        <f>SUMIFS(通讯通路门店!$AJ:$AJ,通讯通路门店!$S:$S,通讯客户沙盘!$G1870)</f>
        <v>0</v>
      </c>
      <c r="X1870" s="99">
        <f t="shared" si="145"/>
        <v>0</v>
      </c>
      <c r="Y1870" s="99">
        <f>COUNTIFS(通讯通路门店!$S:$S,$G1870,通讯通路门店!$J:$J,"荣耀体验店")+COUNTIFS(通讯通路门店!$S:$S,$G1870,通讯通路门店!$J:$J,"荣耀授权专卖店")</f>
        <v>0</v>
      </c>
      <c r="Z1870" s="99">
        <f>COUNTIFS(通讯通路门店!$S:$S,$G1870,通讯通路门店!$J:$J,"VIVO体验店")</f>
        <v>0</v>
      </c>
      <c r="AA1870" s="99">
        <f>COUNTIFS(通讯通路门店!$S:$S,$G1870,通讯通路门店!$J:$J,"OPPO体验店")</f>
        <v>0</v>
      </c>
      <c r="AB1870" s="99">
        <f>COUNTIFS(通讯通路门店!$S:$S,$G1870,通讯通路门店!$J:$J,"华为授权体验店")+COUNTIFS(通讯通路门店!$S:$S,$G1870,通讯通路门店!$J:$J,"华为堡垒店")</f>
        <v>0</v>
      </c>
      <c r="AC1870" s="99">
        <f>COUNTIFS(通讯通路门店!$S:$S,$G1870,通讯通路门店!$J:$J,"小米体验店")</f>
        <v>0</v>
      </c>
      <c r="AD1870" s="99">
        <f>COUNTIFS(通讯通路门店!$S:$S,$G1870,通讯通路门店!$J:$J,"苹果体验店")</f>
        <v>0</v>
      </c>
      <c r="AE1870" s="99">
        <f>COUNTIFS(通讯通路门店!$S:$S,$G1870,通讯通路门店!$J:$J,"其他品牌专卖店")</f>
        <v>0</v>
      </c>
      <c r="AF1870" s="99">
        <f>SUMIFS(通讯通路门店!$BI:$BI,通讯通路门店!$S:$S,$G1870)</f>
        <v>0</v>
      </c>
      <c r="AG1870" s="99">
        <f>SUMIFS(通讯通路门店!$BH:$BH,通讯通路门店!$S:$S,$G1870)</f>
        <v>0</v>
      </c>
      <c r="AH1870" s="99">
        <f t="shared" si="146"/>
        <v>0</v>
      </c>
      <c r="AI1870" s="99">
        <f>SUMIFS(通讯通路门店!$BB:$BB,通讯通路门店!$S:$S,$G1870)</f>
        <v>0</v>
      </c>
      <c r="AJ1870" s="99">
        <f>SUMIFS(通讯通路门店!$BE:$BE,通讯通路门店!$S:$S,$G1870)</f>
        <v>0</v>
      </c>
      <c r="AK1870" s="99">
        <f>SUMIFS(通讯通路门店!$BG:$BG,通讯通路门店!$S:$S,$G1870)</f>
        <v>0</v>
      </c>
      <c r="AL1870" s="99">
        <f>SUMIFS(通讯通路门店!$BC:$BC,通讯通路门店!$S:$S,$G1870)</f>
        <v>0</v>
      </c>
      <c r="AM1870" s="99">
        <f>SUMIFS(通讯通路门店!$BD:$BD,通讯通路门店!$S:$S,$G1870)</f>
        <v>0</v>
      </c>
      <c r="AN1870" s="99">
        <f>SUMIFS(通讯通路门店!$BF:$BF,通讯通路门店!$S:$S,$G1870)</f>
        <v>0</v>
      </c>
      <c r="AO1870" s="99">
        <f t="shared" si="147"/>
        <v>0</v>
      </c>
      <c r="AP1870" s="99">
        <f>SUMIFS(通讯通路门店!$K:$K,通讯通路门店!$S:$S,$G1870)</f>
        <v>0</v>
      </c>
      <c r="AQ1870" s="83"/>
      <c r="AR1870" s="99">
        <f>SUMIFS(通讯通路门店!$T:$T,通讯通路门店!$S:$S,$G1870)</f>
        <v>0</v>
      </c>
      <c r="AS1870" s="99">
        <f>SUMIFS(通讯通路门店!$U:$U,通讯通路门店!$S:$S,$G1870)</f>
        <v>0</v>
      </c>
      <c r="AT1870" s="99">
        <f>SUMIFS(通讯通路门店!$V:$V,通讯通路门店!$S:$S,$G1870)</f>
        <v>0</v>
      </c>
      <c r="AU1870" s="99">
        <f>SUMIFS(通讯通路门店!$W:$W,通讯通路门店!$S:$S,$G1870)</f>
        <v>0</v>
      </c>
      <c r="AV1870" s="99">
        <f>SUMIFS(通讯通路门店!$Z:$Z,通讯通路门店!$S:$S,$G1870)</f>
        <v>0</v>
      </c>
      <c r="AW1870" s="99">
        <f>SUMIFS(通讯通路门店!$AB:$AB,通讯通路门店!$S:$S,$G1870)</f>
        <v>0</v>
      </c>
      <c r="AX1870" s="99">
        <f>SUMIFS(通讯通路门店!$X:$X,通讯通路门店!$S:$S,$G1870)</f>
        <v>0</v>
      </c>
      <c r="AY1870" s="99">
        <f>SUMIFS(通讯通路门店!$Y:$Y,通讯通路门店!$S:$S,$G1870)</f>
        <v>0</v>
      </c>
      <c r="AZ1870" s="99">
        <f>SUMIFS(通讯通路门店!$AA:$AA,通讯通路门店!$S:$S,$G1870)</f>
        <v>0</v>
      </c>
      <c r="BA1870" s="99">
        <f t="shared" si="148"/>
        <v>0</v>
      </c>
      <c r="BB1870" s="99">
        <f t="shared" si="149"/>
        <v>0</v>
      </c>
      <c r="BC1870" s="99">
        <f>SUMIFS(通讯通路门店!$W:$W,通讯通路门店!$S:$S,$G1870,通讯通路门店!$J:$J,"荣耀体验店")+SUMIFS(通讯通路门店!$W:$W,通讯通路门店!$S:$S,$G1870,通讯通路门店!$J:$J,"荣耀授权专卖店")</f>
        <v>0</v>
      </c>
      <c r="BD1870" s="99">
        <f>SUMIFS(通讯通路门店!$Z:$Z,通讯通路门店!$S:$S,$G1870,通讯通路门店!$J:$J,"VIVO体验店")</f>
        <v>0</v>
      </c>
      <c r="BE1870" s="99">
        <f>SUMIFS(通讯通路门店!$AB:$AB,通讯通路门店!$S:$S,$G1870,通讯通路门店!$J:$J,"OPPO体验店")</f>
        <v>0</v>
      </c>
      <c r="BF1870" s="99">
        <f>SUMIFS(通讯通路门店!$X:$X,通讯通路门店!$S:$S,$G1870,通讯通路门店!$J:$J,"华为授权体验店")+SUMIFS(通讯通路门店!$AA:$AA,通讯通路门店!$S:$S,$G1870,通讯通路门店!$J:$J,"华为堡垒店")</f>
        <v>0</v>
      </c>
      <c r="BG1870" s="99">
        <f>SUMIFS(通讯通路门店!$Y:$Y,通讯通路门店!$S:$S,$G1870,通讯通路门店!$J:$J,"小米体验店")</f>
        <v>0</v>
      </c>
      <c r="BH1870" s="99">
        <f>SUMIFS(通讯通路门店!$AA:$AA,通讯通路门店!$S:$S,$G1870,通讯通路门店!$J:$J,"苹果体验店")</f>
        <v>0</v>
      </c>
      <c r="BI1870" s="99">
        <f>SUMIFS(通讯通路门店!$K:$K,通讯通路门店!$S:$S,$G1870,通讯通路门店!$J:$J,"其他品牌专卖店")</f>
        <v>0</v>
      </c>
      <c r="BJ1870" s="99">
        <f>SUMIFS(通讯通路门店!$AC:$AC,通讯通路门店!$S:$S,$G1870)</f>
        <v>0</v>
      </c>
      <c r="BK1870" s="99">
        <f>SUMIFS(通讯通路门店!$AD:$AD,通讯通路门店!$S:$S,$G1870)</f>
        <v>0</v>
      </c>
      <c r="BL1870" s="99">
        <f>SUMIFS(通讯通路门店!$AE:$AE,通讯通路门店!$S:$S,$G1870)</f>
        <v>0</v>
      </c>
      <c r="BM1870" s="99">
        <f>SUMIFS(通讯通路门店!$AF:$AF,通讯通路门店!$S:$S,$G1870)</f>
        <v>0</v>
      </c>
      <c r="BN1870" s="99">
        <f>SUMIFS(通讯通路门店!$AG:$AG,通讯通路门店!$S:$S,$G1870)</f>
        <v>0</v>
      </c>
      <c r="BO1870" s="99">
        <f>SUMIFS(通讯通路门店!$AH:$AH,通讯通路门店!$S:$S,$G1870)</f>
        <v>0</v>
      </c>
      <c r="BP1870" s="99">
        <f>SUMIFS(通讯通路门店!$AI:$AI,通讯通路门店!$S:$S,$G1870)</f>
        <v>0</v>
      </c>
      <c r="BQ1870" s="83"/>
    </row>
    <row r="1871" spans="1:69">
      <c r="A1871" s="99" t="str">
        <f>IFERROR(_xlfn.XLOOKUP($G1871,通讯通路门店!$S$4:$S$993931,通讯通路门店!$A$4:$A$993931,0,0),"")</f>
        <v>海南省</v>
      </c>
      <c r="B1871" s="99" t="str">
        <f>IFERROR(_xlfn.XLOOKUP($G1871,通讯通路门店!$S$4:$S$993931,通讯通路门店!$B$4:$B$993931,0,0),"")</f>
        <v>东方市</v>
      </c>
      <c r="C1871" s="99" t="str">
        <f>IFERROR(_xlfn.XLOOKUP($G1871,通讯通路门店!$S$4:$S$993931,通讯通路门店!$C$4:$C$993931,0,0),"")</f>
        <v>东方市</v>
      </c>
      <c r="D1871" s="99" t="str">
        <f>IFERROR(_xlfn.XLOOKUP($G1871,通讯通路门店!$S$4:$S$993931,通讯通路门店!$D$4:$D$993931,0,0),"")</f>
        <v>八所镇</v>
      </c>
      <c r="E1871" s="83"/>
      <c r="F1871" s="83"/>
      <c r="G1871" s="101"/>
      <c r="H1871" s="102">
        <f>IFERROR(_xlfn.XLOOKUP($G1871,通讯通路门店!$S$4:$S$993931,通讯通路门店!$R$4:$R$993931,0,0),"")</f>
        <v>0</v>
      </c>
      <c r="I1871" s="83"/>
      <c r="J1871" s="83"/>
      <c r="K1871" s="83"/>
      <c r="L1871" s="83"/>
      <c r="M1871" s="83"/>
      <c r="N1871" s="83"/>
      <c r="O1871" s="83"/>
      <c r="P1871" s="83"/>
      <c r="Q1871" s="83"/>
      <c r="R1871" s="83"/>
      <c r="S1871" s="83"/>
      <c r="T1871" s="83"/>
      <c r="U1871" s="99">
        <f>COUNTIF(通讯通路门店!$S:$S,$G1871)</f>
        <v>0</v>
      </c>
      <c r="V1871" s="99">
        <f>COUNTIFS(通讯通路门店!$S:$S,$G1871,通讯通路门店!$J:$J,"综合卖场")</f>
        <v>0</v>
      </c>
      <c r="W1871" s="99">
        <f>SUMIFS(通讯通路门店!$AJ:$AJ,通讯通路门店!$S:$S,通讯客户沙盘!$G1871)</f>
        <v>0</v>
      </c>
      <c r="X1871" s="99">
        <f t="shared" si="145"/>
        <v>0</v>
      </c>
      <c r="Y1871" s="99">
        <f>COUNTIFS(通讯通路门店!$S:$S,$G1871,通讯通路门店!$J:$J,"荣耀体验店")+COUNTIFS(通讯通路门店!$S:$S,$G1871,通讯通路门店!$J:$J,"荣耀授权专卖店")</f>
        <v>0</v>
      </c>
      <c r="Z1871" s="99">
        <f>COUNTIFS(通讯通路门店!$S:$S,$G1871,通讯通路门店!$J:$J,"VIVO体验店")</f>
        <v>0</v>
      </c>
      <c r="AA1871" s="99">
        <f>COUNTIFS(通讯通路门店!$S:$S,$G1871,通讯通路门店!$J:$J,"OPPO体验店")</f>
        <v>0</v>
      </c>
      <c r="AB1871" s="99">
        <f>COUNTIFS(通讯通路门店!$S:$S,$G1871,通讯通路门店!$J:$J,"华为授权体验店")+COUNTIFS(通讯通路门店!$S:$S,$G1871,通讯通路门店!$J:$J,"华为堡垒店")</f>
        <v>0</v>
      </c>
      <c r="AC1871" s="99">
        <f>COUNTIFS(通讯通路门店!$S:$S,$G1871,通讯通路门店!$J:$J,"小米体验店")</f>
        <v>0</v>
      </c>
      <c r="AD1871" s="99">
        <f>COUNTIFS(通讯通路门店!$S:$S,$G1871,通讯通路门店!$J:$J,"苹果体验店")</f>
        <v>0</v>
      </c>
      <c r="AE1871" s="99">
        <f>COUNTIFS(通讯通路门店!$S:$S,$G1871,通讯通路门店!$J:$J,"其他品牌专卖店")</f>
        <v>0</v>
      </c>
      <c r="AF1871" s="99">
        <f>SUMIFS(通讯通路门店!$BI:$BI,通讯通路门店!$S:$S,$G1871)</f>
        <v>0</v>
      </c>
      <c r="AG1871" s="99">
        <f>SUMIFS(通讯通路门店!$BH:$BH,通讯通路门店!$S:$S,$G1871)</f>
        <v>0</v>
      </c>
      <c r="AH1871" s="99">
        <f t="shared" si="146"/>
        <v>0</v>
      </c>
      <c r="AI1871" s="99">
        <f>SUMIFS(通讯通路门店!$BB:$BB,通讯通路门店!$S:$S,$G1871)</f>
        <v>0</v>
      </c>
      <c r="AJ1871" s="99">
        <f>SUMIFS(通讯通路门店!$BE:$BE,通讯通路门店!$S:$S,$G1871)</f>
        <v>0</v>
      </c>
      <c r="AK1871" s="99">
        <f>SUMIFS(通讯通路门店!$BG:$BG,通讯通路门店!$S:$S,$G1871)</f>
        <v>0</v>
      </c>
      <c r="AL1871" s="99">
        <f>SUMIFS(通讯通路门店!$BC:$BC,通讯通路门店!$S:$S,$G1871)</f>
        <v>0</v>
      </c>
      <c r="AM1871" s="99">
        <f>SUMIFS(通讯通路门店!$BD:$BD,通讯通路门店!$S:$S,$G1871)</f>
        <v>0</v>
      </c>
      <c r="AN1871" s="99">
        <f>SUMIFS(通讯通路门店!$BF:$BF,通讯通路门店!$S:$S,$G1871)</f>
        <v>0</v>
      </c>
      <c r="AO1871" s="99">
        <f t="shared" si="147"/>
        <v>0</v>
      </c>
      <c r="AP1871" s="99">
        <f>SUMIFS(通讯通路门店!$K:$K,通讯通路门店!$S:$S,$G1871)</f>
        <v>0</v>
      </c>
      <c r="AQ1871" s="83"/>
      <c r="AR1871" s="99">
        <f>SUMIFS(通讯通路门店!$T:$T,通讯通路门店!$S:$S,$G1871)</f>
        <v>0</v>
      </c>
      <c r="AS1871" s="99">
        <f>SUMIFS(通讯通路门店!$U:$U,通讯通路门店!$S:$S,$G1871)</f>
        <v>0</v>
      </c>
      <c r="AT1871" s="99">
        <f>SUMIFS(通讯通路门店!$V:$V,通讯通路门店!$S:$S,$G1871)</f>
        <v>0</v>
      </c>
      <c r="AU1871" s="99">
        <f>SUMIFS(通讯通路门店!$W:$W,通讯通路门店!$S:$S,$G1871)</f>
        <v>0</v>
      </c>
      <c r="AV1871" s="99">
        <f>SUMIFS(通讯通路门店!$Z:$Z,通讯通路门店!$S:$S,$G1871)</f>
        <v>0</v>
      </c>
      <c r="AW1871" s="99">
        <f>SUMIFS(通讯通路门店!$AB:$AB,通讯通路门店!$S:$S,$G1871)</f>
        <v>0</v>
      </c>
      <c r="AX1871" s="99">
        <f>SUMIFS(通讯通路门店!$X:$X,通讯通路门店!$S:$S,$G1871)</f>
        <v>0</v>
      </c>
      <c r="AY1871" s="99">
        <f>SUMIFS(通讯通路门店!$Y:$Y,通讯通路门店!$S:$S,$G1871)</f>
        <v>0</v>
      </c>
      <c r="AZ1871" s="99">
        <f>SUMIFS(通讯通路门店!$AA:$AA,通讯通路门店!$S:$S,$G1871)</f>
        <v>0</v>
      </c>
      <c r="BA1871" s="99">
        <f t="shared" si="148"/>
        <v>0</v>
      </c>
      <c r="BB1871" s="99">
        <f t="shared" si="149"/>
        <v>0</v>
      </c>
      <c r="BC1871" s="99">
        <f>SUMIFS(通讯通路门店!$W:$W,通讯通路门店!$S:$S,$G1871,通讯通路门店!$J:$J,"荣耀体验店")+SUMIFS(通讯通路门店!$W:$W,通讯通路门店!$S:$S,$G1871,通讯通路门店!$J:$J,"荣耀授权专卖店")</f>
        <v>0</v>
      </c>
      <c r="BD1871" s="99">
        <f>SUMIFS(通讯通路门店!$Z:$Z,通讯通路门店!$S:$S,$G1871,通讯通路门店!$J:$J,"VIVO体验店")</f>
        <v>0</v>
      </c>
      <c r="BE1871" s="99">
        <f>SUMIFS(通讯通路门店!$AB:$AB,通讯通路门店!$S:$S,$G1871,通讯通路门店!$J:$J,"OPPO体验店")</f>
        <v>0</v>
      </c>
      <c r="BF1871" s="99">
        <f>SUMIFS(通讯通路门店!$X:$X,通讯通路门店!$S:$S,$G1871,通讯通路门店!$J:$J,"华为授权体验店")+SUMIFS(通讯通路门店!$AA:$AA,通讯通路门店!$S:$S,$G1871,通讯通路门店!$J:$J,"华为堡垒店")</f>
        <v>0</v>
      </c>
      <c r="BG1871" s="99">
        <f>SUMIFS(通讯通路门店!$Y:$Y,通讯通路门店!$S:$S,$G1871,通讯通路门店!$J:$J,"小米体验店")</f>
        <v>0</v>
      </c>
      <c r="BH1871" s="99">
        <f>SUMIFS(通讯通路门店!$AA:$AA,通讯通路门店!$S:$S,$G1871,通讯通路门店!$J:$J,"苹果体验店")</f>
        <v>0</v>
      </c>
      <c r="BI1871" s="99">
        <f>SUMIFS(通讯通路门店!$K:$K,通讯通路门店!$S:$S,$G1871,通讯通路门店!$J:$J,"其他品牌专卖店")</f>
        <v>0</v>
      </c>
      <c r="BJ1871" s="99">
        <f>SUMIFS(通讯通路门店!$AC:$AC,通讯通路门店!$S:$S,$G1871)</f>
        <v>0</v>
      </c>
      <c r="BK1871" s="99">
        <f>SUMIFS(通讯通路门店!$AD:$AD,通讯通路门店!$S:$S,$G1871)</f>
        <v>0</v>
      </c>
      <c r="BL1871" s="99">
        <f>SUMIFS(通讯通路门店!$AE:$AE,通讯通路门店!$S:$S,$G1871)</f>
        <v>0</v>
      </c>
      <c r="BM1871" s="99">
        <f>SUMIFS(通讯通路门店!$AF:$AF,通讯通路门店!$S:$S,$G1871)</f>
        <v>0</v>
      </c>
      <c r="BN1871" s="99">
        <f>SUMIFS(通讯通路门店!$AG:$AG,通讯通路门店!$S:$S,$G1871)</f>
        <v>0</v>
      </c>
      <c r="BO1871" s="99">
        <f>SUMIFS(通讯通路门店!$AH:$AH,通讯通路门店!$S:$S,$G1871)</f>
        <v>0</v>
      </c>
      <c r="BP1871" s="99">
        <f>SUMIFS(通讯通路门店!$AI:$AI,通讯通路门店!$S:$S,$G1871)</f>
        <v>0</v>
      </c>
      <c r="BQ1871" s="83"/>
    </row>
    <row r="1872" spans="1:69">
      <c r="A1872" s="99" t="str">
        <f>IFERROR(_xlfn.XLOOKUP($G1872,通讯通路门店!$S$4:$S$993931,通讯通路门店!$A$4:$A$993931,0,0),"")</f>
        <v>海南省</v>
      </c>
      <c r="B1872" s="99" t="str">
        <f>IFERROR(_xlfn.XLOOKUP($G1872,通讯通路门店!$S$4:$S$993931,通讯通路门店!$B$4:$B$993931,0,0),"")</f>
        <v>东方市</v>
      </c>
      <c r="C1872" s="99" t="str">
        <f>IFERROR(_xlfn.XLOOKUP($G1872,通讯通路门店!$S$4:$S$993931,通讯通路门店!$C$4:$C$993931,0,0),"")</f>
        <v>东方市</v>
      </c>
      <c r="D1872" s="99" t="str">
        <f>IFERROR(_xlfn.XLOOKUP($G1872,通讯通路门店!$S$4:$S$993931,通讯通路门店!$D$4:$D$993931,0,0),"")</f>
        <v>八所镇</v>
      </c>
      <c r="E1872" s="83"/>
      <c r="F1872" s="83"/>
      <c r="G1872" s="101"/>
      <c r="H1872" s="102">
        <f>IFERROR(_xlfn.XLOOKUP($G1872,通讯通路门店!$S$4:$S$993931,通讯通路门店!$R$4:$R$993931,0,0),"")</f>
        <v>0</v>
      </c>
      <c r="I1872" s="83"/>
      <c r="J1872" s="83"/>
      <c r="K1872" s="83"/>
      <c r="L1872" s="83"/>
      <c r="M1872" s="83"/>
      <c r="N1872" s="83"/>
      <c r="O1872" s="83"/>
      <c r="P1872" s="83"/>
      <c r="Q1872" s="83"/>
      <c r="R1872" s="83"/>
      <c r="S1872" s="83"/>
      <c r="T1872" s="83"/>
      <c r="U1872" s="99">
        <f>COUNTIF(通讯通路门店!$S:$S,$G1872)</f>
        <v>0</v>
      </c>
      <c r="V1872" s="99">
        <f>COUNTIFS(通讯通路门店!$S:$S,$G1872,通讯通路门店!$J:$J,"综合卖场")</f>
        <v>0</v>
      </c>
      <c r="W1872" s="99">
        <f>SUMIFS(通讯通路门店!$AJ:$AJ,通讯通路门店!$S:$S,通讯客户沙盘!$G1872)</f>
        <v>0</v>
      </c>
      <c r="X1872" s="99">
        <f t="shared" si="145"/>
        <v>0</v>
      </c>
      <c r="Y1872" s="99">
        <f>COUNTIFS(通讯通路门店!$S:$S,$G1872,通讯通路门店!$J:$J,"荣耀体验店")+COUNTIFS(通讯通路门店!$S:$S,$G1872,通讯通路门店!$J:$J,"荣耀授权专卖店")</f>
        <v>0</v>
      </c>
      <c r="Z1872" s="99">
        <f>COUNTIFS(通讯通路门店!$S:$S,$G1872,通讯通路门店!$J:$J,"VIVO体验店")</f>
        <v>0</v>
      </c>
      <c r="AA1872" s="99">
        <f>COUNTIFS(通讯通路门店!$S:$S,$G1872,通讯通路门店!$J:$J,"OPPO体验店")</f>
        <v>0</v>
      </c>
      <c r="AB1872" s="99">
        <f>COUNTIFS(通讯通路门店!$S:$S,$G1872,通讯通路门店!$J:$J,"华为授权体验店")+COUNTIFS(通讯通路门店!$S:$S,$G1872,通讯通路门店!$J:$J,"华为堡垒店")</f>
        <v>0</v>
      </c>
      <c r="AC1872" s="99">
        <f>COUNTIFS(通讯通路门店!$S:$S,$G1872,通讯通路门店!$J:$J,"小米体验店")</f>
        <v>0</v>
      </c>
      <c r="AD1872" s="99">
        <f>COUNTIFS(通讯通路门店!$S:$S,$G1872,通讯通路门店!$J:$J,"苹果体验店")</f>
        <v>0</v>
      </c>
      <c r="AE1872" s="99">
        <f>COUNTIFS(通讯通路门店!$S:$S,$G1872,通讯通路门店!$J:$J,"其他品牌专卖店")</f>
        <v>0</v>
      </c>
      <c r="AF1872" s="99">
        <f>SUMIFS(通讯通路门店!$BI:$BI,通讯通路门店!$S:$S,$G1872)</f>
        <v>0</v>
      </c>
      <c r="AG1872" s="99">
        <f>SUMIFS(通讯通路门店!$BH:$BH,通讯通路门店!$S:$S,$G1872)</f>
        <v>0</v>
      </c>
      <c r="AH1872" s="99">
        <f t="shared" si="146"/>
        <v>0</v>
      </c>
      <c r="AI1872" s="99">
        <f>SUMIFS(通讯通路门店!$BB:$BB,通讯通路门店!$S:$S,$G1872)</f>
        <v>0</v>
      </c>
      <c r="AJ1872" s="99">
        <f>SUMIFS(通讯通路门店!$BE:$BE,通讯通路门店!$S:$S,$G1872)</f>
        <v>0</v>
      </c>
      <c r="AK1872" s="99">
        <f>SUMIFS(通讯通路门店!$BG:$BG,通讯通路门店!$S:$S,$G1872)</f>
        <v>0</v>
      </c>
      <c r="AL1872" s="99">
        <f>SUMIFS(通讯通路门店!$BC:$BC,通讯通路门店!$S:$S,$G1872)</f>
        <v>0</v>
      </c>
      <c r="AM1872" s="99">
        <f>SUMIFS(通讯通路门店!$BD:$BD,通讯通路门店!$S:$S,$G1872)</f>
        <v>0</v>
      </c>
      <c r="AN1872" s="99">
        <f>SUMIFS(通讯通路门店!$BF:$BF,通讯通路门店!$S:$S,$G1872)</f>
        <v>0</v>
      </c>
      <c r="AO1872" s="99">
        <f t="shared" si="147"/>
        <v>0</v>
      </c>
      <c r="AP1872" s="99">
        <f>SUMIFS(通讯通路门店!$K:$K,通讯通路门店!$S:$S,$G1872)</f>
        <v>0</v>
      </c>
      <c r="AQ1872" s="83"/>
      <c r="AR1872" s="99">
        <f>SUMIFS(通讯通路门店!$T:$T,通讯通路门店!$S:$S,$G1872)</f>
        <v>0</v>
      </c>
      <c r="AS1872" s="99">
        <f>SUMIFS(通讯通路门店!$U:$U,通讯通路门店!$S:$S,$G1872)</f>
        <v>0</v>
      </c>
      <c r="AT1872" s="99">
        <f>SUMIFS(通讯通路门店!$V:$V,通讯通路门店!$S:$S,$G1872)</f>
        <v>0</v>
      </c>
      <c r="AU1872" s="99">
        <f>SUMIFS(通讯通路门店!$W:$W,通讯通路门店!$S:$S,$G1872)</f>
        <v>0</v>
      </c>
      <c r="AV1872" s="99">
        <f>SUMIFS(通讯通路门店!$Z:$Z,通讯通路门店!$S:$S,$G1872)</f>
        <v>0</v>
      </c>
      <c r="AW1872" s="99">
        <f>SUMIFS(通讯通路门店!$AB:$AB,通讯通路门店!$S:$S,$G1872)</f>
        <v>0</v>
      </c>
      <c r="AX1872" s="99">
        <f>SUMIFS(通讯通路门店!$X:$X,通讯通路门店!$S:$S,$G1872)</f>
        <v>0</v>
      </c>
      <c r="AY1872" s="99">
        <f>SUMIFS(通讯通路门店!$Y:$Y,通讯通路门店!$S:$S,$G1872)</f>
        <v>0</v>
      </c>
      <c r="AZ1872" s="99">
        <f>SUMIFS(通讯通路门店!$AA:$AA,通讯通路门店!$S:$S,$G1872)</f>
        <v>0</v>
      </c>
      <c r="BA1872" s="99">
        <f t="shared" si="148"/>
        <v>0</v>
      </c>
      <c r="BB1872" s="99">
        <f t="shared" si="149"/>
        <v>0</v>
      </c>
      <c r="BC1872" s="99">
        <f>SUMIFS(通讯通路门店!$W:$W,通讯通路门店!$S:$S,$G1872,通讯通路门店!$J:$J,"荣耀体验店")+SUMIFS(通讯通路门店!$W:$W,通讯通路门店!$S:$S,$G1872,通讯通路门店!$J:$J,"荣耀授权专卖店")</f>
        <v>0</v>
      </c>
      <c r="BD1872" s="99">
        <f>SUMIFS(通讯通路门店!$Z:$Z,通讯通路门店!$S:$S,$G1872,通讯通路门店!$J:$J,"VIVO体验店")</f>
        <v>0</v>
      </c>
      <c r="BE1872" s="99">
        <f>SUMIFS(通讯通路门店!$AB:$AB,通讯通路门店!$S:$S,$G1872,通讯通路门店!$J:$J,"OPPO体验店")</f>
        <v>0</v>
      </c>
      <c r="BF1872" s="99">
        <f>SUMIFS(通讯通路门店!$X:$X,通讯通路门店!$S:$S,$G1872,通讯通路门店!$J:$J,"华为授权体验店")+SUMIFS(通讯通路门店!$AA:$AA,通讯通路门店!$S:$S,$G1872,通讯通路门店!$J:$J,"华为堡垒店")</f>
        <v>0</v>
      </c>
      <c r="BG1872" s="99">
        <f>SUMIFS(通讯通路门店!$Y:$Y,通讯通路门店!$S:$S,$G1872,通讯通路门店!$J:$J,"小米体验店")</f>
        <v>0</v>
      </c>
      <c r="BH1872" s="99">
        <f>SUMIFS(通讯通路门店!$AA:$AA,通讯通路门店!$S:$S,$G1872,通讯通路门店!$J:$J,"苹果体验店")</f>
        <v>0</v>
      </c>
      <c r="BI1872" s="99">
        <f>SUMIFS(通讯通路门店!$K:$K,通讯通路门店!$S:$S,$G1872,通讯通路门店!$J:$J,"其他品牌专卖店")</f>
        <v>0</v>
      </c>
      <c r="BJ1872" s="99">
        <f>SUMIFS(通讯通路门店!$AC:$AC,通讯通路门店!$S:$S,$G1872)</f>
        <v>0</v>
      </c>
      <c r="BK1872" s="99">
        <f>SUMIFS(通讯通路门店!$AD:$AD,通讯通路门店!$S:$S,$G1872)</f>
        <v>0</v>
      </c>
      <c r="BL1872" s="99">
        <f>SUMIFS(通讯通路门店!$AE:$AE,通讯通路门店!$S:$S,$G1872)</f>
        <v>0</v>
      </c>
      <c r="BM1872" s="99">
        <f>SUMIFS(通讯通路门店!$AF:$AF,通讯通路门店!$S:$S,$G1872)</f>
        <v>0</v>
      </c>
      <c r="BN1872" s="99">
        <f>SUMIFS(通讯通路门店!$AG:$AG,通讯通路门店!$S:$S,$G1872)</f>
        <v>0</v>
      </c>
      <c r="BO1872" s="99">
        <f>SUMIFS(通讯通路门店!$AH:$AH,通讯通路门店!$S:$S,$G1872)</f>
        <v>0</v>
      </c>
      <c r="BP1872" s="99">
        <f>SUMIFS(通讯通路门店!$AI:$AI,通讯通路门店!$S:$S,$G1872)</f>
        <v>0</v>
      </c>
      <c r="BQ1872" s="83"/>
    </row>
    <row r="1873" spans="1:69">
      <c r="A1873" s="99" t="str">
        <f>IFERROR(_xlfn.XLOOKUP($G1873,通讯通路门店!$S$4:$S$993931,通讯通路门店!$A$4:$A$993931,0,0),"")</f>
        <v>海南省</v>
      </c>
      <c r="B1873" s="99" t="str">
        <f>IFERROR(_xlfn.XLOOKUP($G1873,通讯通路门店!$S$4:$S$993931,通讯通路门店!$B$4:$B$993931,0,0),"")</f>
        <v>东方市</v>
      </c>
      <c r="C1873" s="99" t="str">
        <f>IFERROR(_xlfn.XLOOKUP($G1873,通讯通路门店!$S$4:$S$993931,通讯通路门店!$C$4:$C$993931,0,0),"")</f>
        <v>东方市</v>
      </c>
      <c r="D1873" s="99" t="str">
        <f>IFERROR(_xlfn.XLOOKUP($G1873,通讯通路门店!$S$4:$S$993931,通讯通路门店!$D$4:$D$993931,0,0),"")</f>
        <v>八所镇</v>
      </c>
      <c r="E1873" s="83"/>
      <c r="F1873" s="83"/>
      <c r="G1873" s="101"/>
      <c r="H1873" s="102">
        <f>IFERROR(_xlfn.XLOOKUP($G1873,通讯通路门店!$S$4:$S$993931,通讯通路门店!$R$4:$R$993931,0,0),"")</f>
        <v>0</v>
      </c>
      <c r="I1873" s="83"/>
      <c r="J1873" s="83"/>
      <c r="K1873" s="83"/>
      <c r="L1873" s="83"/>
      <c r="M1873" s="83"/>
      <c r="N1873" s="83"/>
      <c r="O1873" s="83"/>
      <c r="P1873" s="83"/>
      <c r="Q1873" s="83"/>
      <c r="R1873" s="83"/>
      <c r="S1873" s="83"/>
      <c r="T1873" s="83"/>
      <c r="U1873" s="99">
        <f>COUNTIF(通讯通路门店!$S:$S,$G1873)</f>
        <v>0</v>
      </c>
      <c r="V1873" s="99">
        <f>COUNTIFS(通讯通路门店!$S:$S,$G1873,通讯通路门店!$J:$J,"综合卖场")</f>
        <v>0</v>
      </c>
      <c r="W1873" s="99">
        <f>SUMIFS(通讯通路门店!$AJ:$AJ,通讯通路门店!$S:$S,通讯客户沙盘!$G1873)</f>
        <v>0</v>
      </c>
      <c r="X1873" s="99">
        <f t="shared" si="145"/>
        <v>0</v>
      </c>
      <c r="Y1873" s="99">
        <f>COUNTIFS(通讯通路门店!$S:$S,$G1873,通讯通路门店!$J:$J,"荣耀体验店")+COUNTIFS(通讯通路门店!$S:$S,$G1873,通讯通路门店!$J:$J,"荣耀授权专卖店")</f>
        <v>0</v>
      </c>
      <c r="Z1873" s="99">
        <f>COUNTIFS(通讯通路门店!$S:$S,$G1873,通讯通路门店!$J:$J,"VIVO体验店")</f>
        <v>0</v>
      </c>
      <c r="AA1873" s="99">
        <f>COUNTIFS(通讯通路门店!$S:$S,$G1873,通讯通路门店!$J:$J,"OPPO体验店")</f>
        <v>0</v>
      </c>
      <c r="AB1873" s="99">
        <f>COUNTIFS(通讯通路门店!$S:$S,$G1873,通讯通路门店!$J:$J,"华为授权体验店")+COUNTIFS(通讯通路门店!$S:$S,$G1873,通讯通路门店!$J:$J,"华为堡垒店")</f>
        <v>0</v>
      </c>
      <c r="AC1873" s="99">
        <f>COUNTIFS(通讯通路门店!$S:$S,$G1873,通讯通路门店!$J:$J,"小米体验店")</f>
        <v>0</v>
      </c>
      <c r="AD1873" s="99">
        <f>COUNTIFS(通讯通路门店!$S:$S,$G1873,通讯通路门店!$J:$J,"苹果体验店")</f>
        <v>0</v>
      </c>
      <c r="AE1873" s="99">
        <f>COUNTIFS(通讯通路门店!$S:$S,$G1873,通讯通路门店!$J:$J,"其他品牌专卖店")</f>
        <v>0</v>
      </c>
      <c r="AF1873" s="99">
        <f>SUMIFS(通讯通路门店!$BI:$BI,通讯通路门店!$S:$S,$G1873)</f>
        <v>0</v>
      </c>
      <c r="AG1873" s="99">
        <f>SUMIFS(通讯通路门店!$BH:$BH,通讯通路门店!$S:$S,$G1873)</f>
        <v>0</v>
      </c>
      <c r="AH1873" s="99">
        <f t="shared" si="146"/>
        <v>0</v>
      </c>
      <c r="AI1873" s="99">
        <f>SUMIFS(通讯通路门店!$BB:$BB,通讯通路门店!$S:$S,$G1873)</f>
        <v>0</v>
      </c>
      <c r="AJ1873" s="99">
        <f>SUMIFS(通讯通路门店!$BE:$BE,通讯通路门店!$S:$S,$G1873)</f>
        <v>0</v>
      </c>
      <c r="AK1873" s="99">
        <f>SUMIFS(通讯通路门店!$BG:$BG,通讯通路门店!$S:$S,$G1873)</f>
        <v>0</v>
      </c>
      <c r="AL1873" s="99">
        <f>SUMIFS(通讯通路门店!$BC:$BC,通讯通路门店!$S:$S,$G1873)</f>
        <v>0</v>
      </c>
      <c r="AM1873" s="99">
        <f>SUMIFS(通讯通路门店!$BD:$BD,通讯通路门店!$S:$S,$G1873)</f>
        <v>0</v>
      </c>
      <c r="AN1873" s="99">
        <f>SUMIFS(通讯通路门店!$BF:$BF,通讯通路门店!$S:$S,$G1873)</f>
        <v>0</v>
      </c>
      <c r="AO1873" s="99">
        <f t="shared" si="147"/>
        <v>0</v>
      </c>
      <c r="AP1873" s="99">
        <f>SUMIFS(通讯通路门店!$K:$K,通讯通路门店!$S:$S,$G1873)</f>
        <v>0</v>
      </c>
      <c r="AQ1873" s="83"/>
      <c r="AR1873" s="99">
        <f>SUMIFS(通讯通路门店!$T:$T,通讯通路门店!$S:$S,$G1873)</f>
        <v>0</v>
      </c>
      <c r="AS1873" s="99">
        <f>SUMIFS(通讯通路门店!$U:$U,通讯通路门店!$S:$S,$G1873)</f>
        <v>0</v>
      </c>
      <c r="AT1873" s="99">
        <f>SUMIFS(通讯通路门店!$V:$V,通讯通路门店!$S:$S,$G1873)</f>
        <v>0</v>
      </c>
      <c r="AU1873" s="99">
        <f>SUMIFS(通讯通路门店!$W:$W,通讯通路门店!$S:$S,$G1873)</f>
        <v>0</v>
      </c>
      <c r="AV1873" s="99">
        <f>SUMIFS(通讯通路门店!$Z:$Z,通讯通路门店!$S:$S,$G1873)</f>
        <v>0</v>
      </c>
      <c r="AW1873" s="99">
        <f>SUMIFS(通讯通路门店!$AB:$AB,通讯通路门店!$S:$S,$G1873)</f>
        <v>0</v>
      </c>
      <c r="AX1873" s="99">
        <f>SUMIFS(通讯通路门店!$X:$X,通讯通路门店!$S:$S,$G1873)</f>
        <v>0</v>
      </c>
      <c r="AY1873" s="99">
        <f>SUMIFS(通讯通路门店!$Y:$Y,通讯通路门店!$S:$S,$G1873)</f>
        <v>0</v>
      </c>
      <c r="AZ1873" s="99">
        <f>SUMIFS(通讯通路门店!$AA:$AA,通讯通路门店!$S:$S,$G1873)</f>
        <v>0</v>
      </c>
      <c r="BA1873" s="99">
        <f t="shared" si="148"/>
        <v>0</v>
      </c>
      <c r="BB1873" s="99">
        <f t="shared" si="149"/>
        <v>0</v>
      </c>
      <c r="BC1873" s="99">
        <f>SUMIFS(通讯通路门店!$W:$W,通讯通路门店!$S:$S,$G1873,通讯通路门店!$J:$J,"荣耀体验店")+SUMIFS(通讯通路门店!$W:$W,通讯通路门店!$S:$S,$G1873,通讯通路门店!$J:$J,"荣耀授权专卖店")</f>
        <v>0</v>
      </c>
      <c r="BD1873" s="99">
        <f>SUMIFS(通讯通路门店!$Z:$Z,通讯通路门店!$S:$S,$G1873,通讯通路门店!$J:$J,"VIVO体验店")</f>
        <v>0</v>
      </c>
      <c r="BE1873" s="99">
        <f>SUMIFS(通讯通路门店!$AB:$AB,通讯通路门店!$S:$S,$G1873,通讯通路门店!$J:$J,"OPPO体验店")</f>
        <v>0</v>
      </c>
      <c r="BF1873" s="99">
        <f>SUMIFS(通讯通路门店!$X:$X,通讯通路门店!$S:$S,$G1873,通讯通路门店!$J:$J,"华为授权体验店")+SUMIFS(通讯通路门店!$AA:$AA,通讯通路门店!$S:$S,$G1873,通讯通路门店!$J:$J,"华为堡垒店")</f>
        <v>0</v>
      </c>
      <c r="BG1873" s="99">
        <f>SUMIFS(通讯通路门店!$Y:$Y,通讯通路门店!$S:$S,$G1873,通讯通路门店!$J:$J,"小米体验店")</f>
        <v>0</v>
      </c>
      <c r="BH1873" s="99">
        <f>SUMIFS(通讯通路门店!$AA:$AA,通讯通路门店!$S:$S,$G1873,通讯通路门店!$J:$J,"苹果体验店")</f>
        <v>0</v>
      </c>
      <c r="BI1873" s="99">
        <f>SUMIFS(通讯通路门店!$K:$K,通讯通路门店!$S:$S,$G1873,通讯通路门店!$J:$J,"其他品牌专卖店")</f>
        <v>0</v>
      </c>
      <c r="BJ1873" s="99">
        <f>SUMIFS(通讯通路门店!$AC:$AC,通讯通路门店!$S:$S,$G1873)</f>
        <v>0</v>
      </c>
      <c r="BK1873" s="99">
        <f>SUMIFS(通讯通路门店!$AD:$AD,通讯通路门店!$S:$S,$G1873)</f>
        <v>0</v>
      </c>
      <c r="BL1873" s="99">
        <f>SUMIFS(通讯通路门店!$AE:$AE,通讯通路门店!$S:$S,$G1873)</f>
        <v>0</v>
      </c>
      <c r="BM1873" s="99">
        <f>SUMIFS(通讯通路门店!$AF:$AF,通讯通路门店!$S:$S,$G1873)</f>
        <v>0</v>
      </c>
      <c r="BN1873" s="99">
        <f>SUMIFS(通讯通路门店!$AG:$AG,通讯通路门店!$S:$S,$G1873)</f>
        <v>0</v>
      </c>
      <c r="BO1873" s="99">
        <f>SUMIFS(通讯通路门店!$AH:$AH,通讯通路门店!$S:$S,$G1873)</f>
        <v>0</v>
      </c>
      <c r="BP1873" s="99">
        <f>SUMIFS(通讯通路门店!$AI:$AI,通讯通路门店!$S:$S,$G1873)</f>
        <v>0</v>
      </c>
      <c r="BQ1873" s="83"/>
    </row>
    <row r="1874" spans="1:69">
      <c r="A1874" s="99" t="str">
        <f>IFERROR(_xlfn.XLOOKUP($G1874,通讯通路门店!$S$4:$S$993931,通讯通路门店!$A$4:$A$993931,0,0),"")</f>
        <v>海南省</v>
      </c>
      <c r="B1874" s="99" t="str">
        <f>IFERROR(_xlfn.XLOOKUP($G1874,通讯通路门店!$S$4:$S$993931,通讯通路门店!$B$4:$B$993931,0,0),"")</f>
        <v>东方市</v>
      </c>
      <c r="C1874" s="99" t="str">
        <f>IFERROR(_xlfn.XLOOKUP($G1874,通讯通路门店!$S$4:$S$993931,通讯通路门店!$C$4:$C$993931,0,0),"")</f>
        <v>东方市</v>
      </c>
      <c r="D1874" s="99" t="str">
        <f>IFERROR(_xlfn.XLOOKUP($G1874,通讯通路门店!$S$4:$S$993931,通讯通路门店!$D$4:$D$993931,0,0),"")</f>
        <v>八所镇</v>
      </c>
      <c r="E1874" s="83"/>
      <c r="F1874" s="83"/>
      <c r="G1874" s="101"/>
      <c r="H1874" s="102">
        <f>IFERROR(_xlfn.XLOOKUP($G1874,通讯通路门店!$S$4:$S$993931,通讯通路门店!$R$4:$R$993931,0,0),"")</f>
        <v>0</v>
      </c>
      <c r="I1874" s="83"/>
      <c r="J1874" s="83"/>
      <c r="K1874" s="83"/>
      <c r="L1874" s="83"/>
      <c r="M1874" s="83"/>
      <c r="N1874" s="83"/>
      <c r="O1874" s="83"/>
      <c r="P1874" s="83"/>
      <c r="Q1874" s="83"/>
      <c r="R1874" s="83"/>
      <c r="S1874" s="83"/>
      <c r="T1874" s="83"/>
      <c r="U1874" s="99">
        <f>COUNTIF(通讯通路门店!$S:$S,$G1874)</f>
        <v>0</v>
      </c>
      <c r="V1874" s="99">
        <f>COUNTIFS(通讯通路门店!$S:$S,$G1874,通讯通路门店!$J:$J,"综合卖场")</f>
        <v>0</v>
      </c>
      <c r="W1874" s="99">
        <f>SUMIFS(通讯通路门店!$AJ:$AJ,通讯通路门店!$S:$S,通讯客户沙盘!$G1874)</f>
        <v>0</v>
      </c>
      <c r="X1874" s="99">
        <f t="shared" si="145"/>
        <v>0</v>
      </c>
      <c r="Y1874" s="99">
        <f>COUNTIFS(通讯通路门店!$S:$S,$G1874,通讯通路门店!$J:$J,"荣耀体验店")+COUNTIFS(通讯通路门店!$S:$S,$G1874,通讯通路门店!$J:$J,"荣耀授权专卖店")</f>
        <v>0</v>
      </c>
      <c r="Z1874" s="99">
        <f>COUNTIFS(通讯通路门店!$S:$S,$G1874,通讯通路门店!$J:$J,"VIVO体验店")</f>
        <v>0</v>
      </c>
      <c r="AA1874" s="99">
        <f>COUNTIFS(通讯通路门店!$S:$S,$G1874,通讯通路门店!$J:$J,"OPPO体验店")</f>
        <v>0</v>
      </c>
      <c r="AB1874" s="99">
        <f>COUNTIFS(通讯通路门店!$S:$S,$G1874,通讯通路门店!$J:$J,"华为授权体验店")+COUNTIFS(通讯通路门店!$S:$S,$G1874,通讯通路门店!$J:$J,"华为堡垒店")</f>
        <v>0</v>
      </c>
      <c r="AC1874" s="99">
        <f>COUNTIFS(通讯通路门店!$S:$S,$G1874,通讯通路门店!$J:$J,"小米体验店")</f>
        <v>0</v>
      </c>
      <c r="AD1874" s="99">
        <f>COUNTIFS(通讯通路门店!$S:$S,$G1874,通讯通路门店!$J:$J,"苹果体验店")</f>
        <v>0</v>
      </c>
      <c r="AE1874" s="99">
        <f>COUNTIFS(通讯通路门店!$S:$S,$G1874,通讯通路门店!$J:$J,"其他品牌专卖店")</f>
        <v>0</v>
      </c>
      <c r="AF1874" s="99">
        <f>SUMIFS(通讯通路门店!$BI:$BI,通讯通路门店!$S:$S,$G1874)</f>
        <v>0</v>
      </c>
      <c r="AG1874" s="99">
        <f>SUMIFS(通讯通路门店!$BH:$BH,通讯通路门店!$S:$S,$G1874)</f>
        <v>0</v>
      </c>
      <c r="AH1874" s="99">
        <f t="shared" si="146"/>
        <v>0</v>
      </c>
      <c r="AI1874" s="99">
        <f>SUMIFS(通讯通路门店!$BB:$BB,通讯通路门店!$S:$S,$G1874)</f>
        <v>0</v>
      </c>
      <c r="AJ1874" s="99">
        <f>SUMIFS(通讯通路门店!$BE:$BE,通讯通路门店!$S:$S,$G1874)</f>
        <v>0</v>
      </c>
      <c r="AK1874" s="99">
        <f>SUMIFS(通讯通路门店!$BG:$BG,通讯通路门店!$S:$S,$G1874)</f>
        <v>0</v>
      </c>
      <c r="AL1874" s="99">
        <f>SUMIFS(通讯通路门店!$BC:$BC,通讯通路门店!$S:$S,$G1874)</f>
        <v>0</v>
      </c>
      <c r="AM1874" s="99">
        <f>SUMIFS(通讯通路门店!$BD:$BD,通讯通路门店!$S:$S,$G1874)</f>
        <v>0</v>
      </c>
      <c r="AN1874" s="99">
        <f>SUMIFS(通讯通路门店!$BF:$BF,通讯通路门店!$S:$S,$G1874)</f>
        <v>0</v>
      </c>
      <c r="AO1874" s="99">
        <f t="shared" si="147"/>
        <v>0</v>
      </c>
      <c r="AP1874" s="99">
        <f>SUMIFS(通讯通路门店!$K:$K,通讯通路门店!$S:$S,$G1874)</f>
        <v>0</v>
      </c>
      <c r="AQ1874" s="83"/>
      <c r="AR1874" s="99">
        <f>SUMIFS(通讯通路门店!$T:$T,通讯通路门店!$S:$S,$G1874)</f>
        <v>0</v>
      </c>
      <c r="AS1874" s="99">
        <f>SUMIFS(通讯通路门店!$U:$U,通讯通路门店!$S:$S,$G1874)</f>
        <v>0</v>
      </c>
      <c r="AT1874" s="99">
        <f>SUMIFS(通讯通路门店!$V:$V,通讯通路门店!$S:$S,$G1874)</f>
        <v>0</v>
      </c>
      <c r="AU1874" s="99">
        <f>SUMIFS(通讯通路门店!$W:$W,通讯通路门店!$S:$S,$G1874)</f>
        <v>0</v>
      </c>
      <c r="AV1874" s="99">
        <f>SUMIFS(通讯通路门店!$Z:$Z,通讯通路门店!$S:$S,$G1874)</f>
        <v>0</v>
      </c>
      <c r="AW1874" s="99">
        <f>SUMIFS(通讯通路门店!$AB:$AB,通讯通路门店!$S:$S,$G1874)</f>
        <v>0</v>
      </c>
      <c r="AX1874" s="99">
        <f>SUMIFS(通讯通路门店!$X:$X,通讯通路门店!$S:$S,$G1874)</f>
        <v>0</v>
      </c>
      <c r="AY1874" s="99">
        <f>SUMIFS(通讯通路门店!$Y:$Y,通讯通路门店!$S:$S,$G1874)</f>
        <v>0</v>
      </c>
      <c r="AZ1874" s="99">
        <f>SUMIFS(通讯通路门店!$AA:$AA,通讯通路门店!$S:$S,$G1874)</f>
        <v>0</v>
      </c>
      <c r="BA1874" s="99">
        <f t="shared" si="148"/>
        <v>0</v>
      </c>
      <c r="BB1874" s="99">
        <f t="shared" si="149"/>
        <v>0</v>
      </c>
      <c r="BC1874" s="99">
        <f>SUMIFS(通讯通路门店!$W:$W,通讯通路门店!$S:$S,$G1874,通讯通路门店!$J:$J,"荣耀体验店")+SUMIFS(通讯通路门店!$W:$W,通讯通路门店!$S:$S,$G1874,通讯通路门店!$J:$J,"荣耀授权专卖店")</f>
        <v>0</v>
      </c>
      <c r="BD1874" s="99">
        <f>SUMIFS(通讯通路门店!$Z:$Z,通讯通路门店!$S:$S,$G1874,通讯通路门店!$J:$J,"VIVO体验店")</f>
        <v>0</v>
      </c>
      <c r="BE1874" s="99">
        <f>SUMIFS(通讯通路门店!$AB:$AB,通讯通路门店!$S:$S,$G1874,通讯通路门店!$J:$J,"OPPO体验店")</f>
        <v>0</v>
      </c>
      <c r="BF1874" s="99">
        <f>SUMIFS(通讯通路门店!$X:$X,通讯通路门店!$S:$S,$G1874,通讯通路门店!$J:$J,"华为授权体验店")+SUMIFS(通讯通路门店!$AA:$AA,通讯通路门店!$S:$S,$G1874,通讯通路门店!$J:$J,"华为堡垒店")</f>
        <v>0</v>
      </c>
      <c r="BG1874" s="99">
        <f>SUMIFS(通讯通路门店!$Y:$Y,通讯通路门店!$S:$S,$G1874,通讯通路门店!$J:$J,"小米体验店")</f>
        <v>0</v>
      </c>
      <c r="BH1874" s="99">
        <f>SUMIFS(通讯通路门店!$AA:$AA,通讯通路门店!$S:$S,$G1874,通讯通路门店!$J:$J,"苹果体验店")</f>
        <v>0</v>
      </c>
      <c r="BI1874" s="99">
        <f>SUMIFS(通讯通路门店!$K:$K,通讯通路门店!$S:$S,$G1874,通讯通路门店!$J:$J,"其他品牌专卖店")</f>
        <v>0</v>
      </c>
      <c r="BJ1874" s="99">
        <f>SUMIFS(通讯通路门店!$AC:$AC,通讯通路门店!$S:$S,$G1874)</f>
        <v>0</v>
      </c>
      <c r="BK1874" s="99">
        <f>SUMIFS(通讯通路门店!$AD:$AD,通讯通路门店!$S:$S,$G1874)</f>
        <v>0</v>
      </c>
      <c r="BL1874" s="99">
        <f>SUMIFS(通讯通路门店!$AE:$AE,通讯通路门店!$S:$S,$G1874)</f>
        <v>0</v>
      </c>
      <c r="BM1874" s="99">
        <f>SUMIFS(通讯通路门店!$AF:$AF,通讯通路门店!$S:$S,$G1874)</f>
        <v>0</v>
      </c>
      <c r="BN1874" s="99">
        <f>SUMIFS(通讯通路门店!$AG:$AG,通讯通路门店!$S:$S,$G1874)</f>
        <v>0</v>
      </c>
      <c r="BO1874" s="99">
        <f>SUMIFS(通讯通路门店!$AH:$AH,通讯通路门店!$S:$S,$G1874)</f>
        <v>0</v>
      </c>
      <c r="BP1874" s="99">
        <f>SUMIFS(通讯通路门店!$AI:$AI,通讯通路门店!$S:$S,$G1874)</f>
        <v>0</v>
      </c>
      <c r="BQ1874" s="83"/>
    </row>
    <row r="1875" spans="1:69">
      <c r="A1875" s="99" t="str">
        <f>IFERROR(_xlfn.XLOOKUP($G1875,通讯通路门店!$S$4:$S$993931,通讯通路门店!$A$4:$A$993931,0,0),"")</f>
        <v>海南省</v>
      </c>
      <c r="B1875" s="99" t="str">
        <f>IFERROR(_xlfn.XLOOKUP($G1875,通讯通路门店!$S$4:$S$993931,通讯通路门店!$B$4:$B$993931,0,0),"")</f>
        <v>东方市</v>
      </c>
      <c r="C1875" s="99" t="str">
        <f>IFERROR(_xlfn.XLOOKUP($G1875,通讯通路门店!$S$4:$S$993931,通讯通路门店!$C$4:$C$993931,0,0),"")</f>
        <v>东方市</v>
      </c>
      <c r="D1875" s="99" t="str">
        <f>IFERROR(_xlfn.XLOOKUP($G1875,通讯通路门店!$S$4:$S$993931,通讯通路门店!$D$4:$D$993931,0,0),"")</f>
        <v>八所镇</v>
      </c>
      <c r="E1875" s="83"/>
      <c r="F1875" s="83"/>
      <c r="G1875" s="101"/>
      <c r="H1875" s="102">
        <f>IFERROR(_xlfn.XLOOKUP($G1875,通讯通路门店!$S$4:$S$993931,通讯通路门店!$R$4:$R$993931,0,0),"")</f>
        <v>0</v>
      </c>
      <c r="I1875" s="83"/>
      <c r="J1875" s="83"/>
      <c r="K1875" s="83"/>
      <c r="L1875" s="83"/>
      <c r="M1875" s="83"/>
      <c r="N1875" s="83"/>
      <c r="O1875" s="83"/>
      <c r="P1875" s="83"/>
      <c r="Q1875" s="83"/>
      <c r="R1875" s="83"/>
      <c r="S1875" s="83"/>
      <c r="T1875" s="83"/>
      <c r="U1875" s="99">
        <f>COUNTIF(通讯通路门店!$S:$S,$G1875)</f>
        <v>0</v>
      </c>
      <c r="V1875" s="99">
        <f>COUNTIFS(通讯通路门店!$S:$S,$G1875,通讯通路门店!$J:$J,"综合卖场")</f>
        <v>0</v>
      </c>
      <c r="W1875" s="99">
        <f>SUMIFS(通讯通路门店!$AJ:$AJ,通讯通路门店!$S:$S,通讯客户沙盘!$G1875)</f>
        <v>0</v>
      </c>
      <c r="X1875" s="99">
        <f t="shared" si="145"/>
        <v>0</v>
      </c>
      <c r="Y1875" s="99">
        <f>COUNTIFS(通讯通路门店!$S:$S,$G1875,通讯通路门店!$J:$J,"荣耀体验店")+COUNTIFS(通讯通路门店!$S:$S,$G1875,通讯通路门店!$J:$J,"荣耀授权专卖店")</f>
        <v>0</v>
      </c>
      <c r="Z1875" s="99">
        <f>COUNTIFS(通讯通路门店!$S:$S,$G1875,通讯通路门店!$J:$J,"VIVO体验店")</f>
        <v>0</v>
      </c>
      <c r="AA1875" s="99">
        <f>COUNTIFS(通讯通路门店!$S:$S,$G1875,通讯通路门店!$J:$J,"OPPO体验店")</f>
        <v>0</v>
      </c>
      <c r="AB1875" s="99">
        <f>COUNTIFS(通讯通路门店!$S:$S,$G1875,通讯通路门店!$J:$J,"华为授权体验店")+COUNTIFS(通讯通路门店!$S:$S,$G1875,通讯通路门店!$J:$J,"华为堡垒店")</f>
        <v>0</v>
      </c>
      <c r="AC1875" s="99">
        <f>COUNTIFS(通讯通路门店!$S:$S,$G1875,通讯通路门店!$J:$J,"小米体验店")</f>
        <v>0</v>
      </c>
      <c r="AD1875" s="99">
        <f>COUNTIFS(通讯通路门店!$S:$S,$G1875,通讯通路门店!$J:$J,"苹果体验店")</f>
        <v>0</v>
      </c>
      <c r="AE1875" s="99">
        <f>COUNTIFS(通讯通路门店!$S:$S,$G1875,通讯通路门店!$J:$J,"其他品牌专卖店")</f>
        <v>0</v>
      </c>
      <c r="AF1875" s="99">
        <f>SUMIFS(通讯通路门店!$BI:$BI,通讯通路门店!$S:$S,$G1875)</f>
        <v>0</v>
      </c>
      <c r="AG1875" s="99">
        <f>SUMIFS(通讯通路门店!$BH:$BH,通讯通路门店!$S:$S,$G1875)</f>
        <v>0</v>
      </c>
      <c r="AH1875" s="99">
        <f t="shared" si="146"/>
        <v>0</v>
      </c>
      <c r="AI1875" s="99">
        <f>SUMIFS(通讯通路门店!$BB:$BB,通讯通路门店!$S:$S,$G1875)</f>
        <v>0</v>
      </c>
      <c r="AJ1875" s="99">
        <f>SUMIFS(通讯通路门店!$BE:$BE,通讯通路门店!$S:$S,$G1875)</f>
        <v>0</v>
      </c>
      <c r="AK1875" s="99">
        <f>SUMIFS(通讯通路门店!$BG:$BG,通讯通路门店!$S:$S,$G1875)</f>
        <v>0</v>
      </c>
      <c r="AL1875" s="99">
        <f>SUMIFS(通讯通路门店!$BC:$BC,通讯通路门店!$S:$S,$G1875)</f>
        <v>0</v>
      </c>
      <c r="AM1875" s="99">
        <f>SUMIFS(通讯通路门店!$BD:$BD,通讯通路门店!$S:$S,$G1875)</f>
        <v>0</v>
      </c>
      <c r="AN1875" s="99">
        <f>SUMIFS(通讯通路门店!$BF:$BF,通讯通路门店!$S:$S,$G1875)</f>
        <v>0</v>
      </c>
      <c r="AO1875" s="99">
        <f t="shared" si="147"/>
        <v>0</v>
      </c>
      <c r="AP1875" s="99">
        <f>SUMIFS(通讯通路门店!$K:$K,通讯通路门店!$S:$S,$G1875)</f>
        <v>0</v>
      </c>
      <c r="AQ1875" s="83"/>
      <c r="AR1875" s="99">
        <f>SUMIFS(通讯通路门店!$T:$T,通讯通路门店!$S:$S,$G1875)</f>
        <v>0</v>
      </c>
      <c r="AS1875" s="99">
        <f>SUMIFS(通讯通路门店!$U:$U,通讯通路门店!$S:$S,$G1875)</f>
        <v>0</v>
      </c>
      <c r="AT1875" s="99">
        <f>SUMIFS(通讯通路门店!$V:$V,通讯通路门店!$S:$S,$G1875)</f>
        <v>0</v>
      </c>
      <c r="AU1875" s="99">
        <f>SUMIFS(通讯通路门店!$W:$W,通讯通路门店!$S:$S,$G1875)</f>
        <v>0</v>
      </c>
      <c r="AV1875" s="99">
        <f>SUMIFS(通讯通路门店!$Z:$Z,通讯通路门店!$S:$S,$G1875)</f>
        <v>0</v>
      </c>
      <c r="AW1875" s="99">
        <f>SUMIFS(通讯通路门店!$AB:$AB,通讯通路门店!$S:$S,$G1875)</f>
        <v>0</v>
      </c>
      <c r="AX1875" s="99">
        <f>SUMIFS(通讯通路门店!$X:$X,通讯通路门店!$S:$S,$G1875)</f>
        <v>0</v>
      </c>
      <c r="AY1875" s="99">
        <f>SUMIFS(通讯通路门店!$Y:$Y,通讯通路门店!$S:$S,$G1875)</f>
        <v>0</v>
      </c>
      <c r="AZ1875" s="99">
        <f>SUMIFS(通讯通路门店!$AA:$AA,通讯通路门店!$S:$S,$G1875)</f>
        <v>0</v>
      </c>
      <c r="BA1875" s="99">
        <f t="shared" si="148"/>
        <v>0</v>
      </c>
      <c r="BB1875" s="99">
        <f t="shared" si="149"/>
        <v>0</v>
      </c>
      <c r="BC1875" s="99">
        <f>SUMIFS(通讯通路门店!$W:$W,通讯通路门店!$S:$S,$G1875,通讯通路门店!$J:$J,"荣耀体验店")+SUMIFS(通讯通路门店!$W:$W,通讯通路门店!$S:$S,$G1875,通讯通路门店!$J:$J,"荣耀授权专卖店")</f>
        <v>0</v>
      </c>
      <c r="BD1875" s="99">
        <f>SUMIFS(通讯通路门店!$Z:$Z,通讯通路门店!$S:$S,$G1875,通讯通路门店!$J:$J,"VIVO体验店")</f>
        <v>0</v>
      </c>
      <c r="BE1875" s="99">
        <f>SUMIFS(通讯通路门店!$AB:$AB,通讯通路门店!$S:$S,$G1875,通讯通路门店!$J:$J,"OPPO体验店")</f>
        <v>0</v>
      </c>
      <c r="BF1875" s="99">
        <f>SUMIFS(通讯通路门店!$X:$X,通讯通路门店!$S:$S,$G1875,通讯通路门店!$J:$J,"华为授权体验店")+SUMIFS(通讯通路门店!$AA:$AA,通讯通路门店!$S:$S,$G1875,通讯通路门店!$J:$J,"华为堡垒店")</f>
        <v>0</v>
      </c>
      <c r="BG1875" s="99">
        <f>SUMIFS(通讯通路门店!$Y:$Y,通讯通路门店!$S:$S,$G1875,通讯通路门店!$J:$J,"小米体验店")</f>
        <v>0</v>
      </c>
      <c r="BH1875" s="99">
        <f>SUMIFS(通讯通路门店!$AA:$AA,通讯通路门店!$S:$S,$G1875,通讯通路门店!$J:$J,"苹果体验店")</f>
        <v>0</v>
      </c>
      <c r="BI1875" s="99">
        <f>SUMIFS(通讯通路门店!$K:$K,通讯通路门店!$S:$S,$G1875,通讯通路门店!$J:$J,"其他品牌专卖店")</f>
        <v>0</v>
      </c>
      <c r="BJ1875" s="99">
        <f>SUMIFS(通讯通路门店!$AC:$AC,通讯通路门店!$S:$S,$G1875)</f>
        <v>0</v>
      </c>
      <c r="BK1875" s="99">
        <f>SUMIFS(通讯通路门店!$AD:$AD,通讯通路门店!$S:$S,$G1875)</f>
        <v>0</v>
      </c>
      <c r="BL1875" s="99">
        <f>SUMIFS(通讯通路门店!$AE:$AE,通讯通路门店!$S:$S,$G1875)</f>
        <v>0</v>
      </c>
      <c r="BM1875" s="99">
        <f>SUMIFS(通讯通路门店!$AF:$AF,通讯通路门店!$S:$S,$G1875)</f>
        <v>0</v>
      </c>
      <c r="BN1875" s="99">
        <f>SUMIFS(通讯通路门店!$AG:$AG,通讯通路门店!$S:$S,$G1875)</f>
        <v>0</v>
      </c>
      <c r="BO1875" s="99">
        <f>SUMIFS(通讯通路门店!$AH:$AH,通讯通路门店!$S:$S,$G1875)</f>
        <v>0</v>
      </c>
      <c r="BP1875" s="99">
        <f>SUMIFS(通讯通路门店!$AI:$AI,通讯通路门店!$S:$S,$G1875)</f>
        <v>0</v>
      </c>
      <c r="BQ1875" s="83"/>
    </row>
    <row r="1876" spans="1:69">
      <c r="A1876" s="99" t="str">
        <f>IFERROR(_xlfn.XLOOKUP($G1876,通讯通路门店!$S$4:$S$993931,通讯通路门店!$A$4:$A$993931,0,0),"")</f>
        <v>海南省</v>
      </c>
      <c r="B1876" s="99" t="str">
        <f>IFERROR(_xlfn.XLOOKUP($G1876,通讯通路门店!$S$4:$S$993931,通讯通路门店!$B$4:$B$993931,0,0),"")</f>
        <v>东方市</v>
      </c>
      <c r="C1876" s="99" t="str">
        <f>IFERROR(_xlfn.XLOOKUP($G1876,通讯通路门店!$S$4:$S$993931,通讯通路门店!$C$4:$C$993931,0,0),"")</f>
        <v>东方市</v>
      </c>
      <c r="D1876" s="99" t="str">
        <f>IFERROR(_xlfn.XLOOKUP($G1876,通讯通路门店!$S$4:$S$993931,通讯通路门店!$D$4:$D$993931,0,0),"")</f>
        <v>八所镇</v>
      </c>
      <c r="E1876" s="83"/>
      <c r="F1876" s="83"/>
      <c r="G1876" s="101"/>
      <c r="H1876" s="102">
        <f>IFERROR(_xlfn.XLOOKUP($G1876,通讯通路门店!$S$4:$S$993931,通讯通路门店!$R$4:$R$993931,0,0),"")</f>
        <v>0</v>
      </c>
      <c r="I1876" s="83"/>
      <c r="J1876" s="83"/>
      <c r="K1876" s="83"/>
      <c r="L1876" s="83"/>
      <c r="M1876" s="83"/>
      <c r="N1876" s="83"/>
      <c r="O1876" s="83"/>
      <c r="P1876" s="83"/>
      <c r="Q1876" s="83"/>
      <c r="R1876" s="83"/>
      <c r="S1876" s="83"/>
      <c r="T1876" s="83"/>
      <c r="U1876" s="99">
        <f>COUNTIF(通讯通路门店!$S:$S,$G1876)</f>
        <v>0</v>
      </c>
      <c r="V1876" s="99">
        <f>COUNTIFS(通讯通路门店!$S:$S,$G1876,通讯通路门店!$J:$J,"综合卖场")</f>
        <v>0</v>
      </c>
      <c r="W1876" s="99">
        <f>SUMIFS(通讯通路门店!$AJ:$AJ,通讯通路门店!$S:$S,通讯客户沙盘!$G1876)</f>
        <v>0</v>
      </c>
      <c r="X1876" s="99">
        <f t="shared" si="145"/>
        <v>0</v>
      </c>
      <c r="Y1876" s="99">
        <f>COUNTIFS(通讯通路门店!$S:$S,$G1876,通讯通路门店!$J:$J,"荣耀体验店")+COUNTIFS(通讯通路门店!$S:$S,$G1876,通讯通路门店!$J:$J,"荣耀授权专卖店")</f>
        <v>0</v>
      </c>
      <c r="Z1876" s="99">
        <f>COUNTIFS(通讯通路门店!$S:$S,$G1876,通讯通路门店!$J:$J,"VIVO体验店")</f>
        <v>0</v>
      </c>
      <c r="AA1876" s="99">
        <f>COUNTIFS(通讯通路门店!$S:$S,$G1876,通讯通路门店!$J:$J,"OPPO体验店")</f>
        <v>0</v>
      </c>
      <c r="AB1876" s="99">
        <f>COUNTIFS(通讯通路门店!$S:$S,$G1876,通讯通路门店!$J:$J,"华为授权体验店")+COUNTIFS(通讯通路门店!$S:$S,$G1876,通讯通路门店!$J:$J,"华为堡垒店")</f>
        <v>0</v>
      </c>
      <c r="AC1876" s="99">
        <f>COUNTIFS(通讯通路门店!$S:$S,$G1876,通讯通路门店!$J:$J,"小米体验店")</f>
        <v>0</v>
      </c>
      <c r="AD1876" s="99">
        <f>COUNTIFS(通讯通路门店!$S:$S,$G1876,通讯通路门店!$J:$J,"苹果体验店")</f>
        <v>0</v>
      </c>
      <c r="AE1876" s="99">
        <f>COUNTIFS(通讯通路门店!$S:$S,$G1876,通讯通路门店!$J:$J,"其他品牌专卖店")</f>
        <v>0</v>
      </c>
      <c r="AF1876" s="99">
        <f>SUMIFS(通讯通路门店!$BI:$BI,通讯通路门店!$S:$S,$G1876)</f>
        <v>0</v>
      </c>
      <c r="AG1876" s="99">
        <f>SUMIFS(通讯通路门店!$BH:$BH,通讯通路门店!$S:$S,$G1876)</f>
        <v>0</v>
      </c>
      <c r="AH1876" s="99">
        <f t="shared" si="146"/>
        <v>0</v>
      </c>
      <c r="AI1876" s="99">
        <f>SUMIFS(通讯通路门店!$BB:$BB,通讯通路门店!$S:$S,$G1876)</f>
        <v>0</v>
      </c>
      <c r="AJ1876" s="99">
        <f>SUMIFS(通讯通路门店!$BE:$BE,通讯通路门店!$S:$S,$G1876)</f>
        <v>0</v>
      </c>
      <c r="AK1876" s="99">
        <f>SUMIFS(通讯通路门店!$BG:$BG,通讯通路门店!$S:$S,$G1876)</f>
        <v>0</v>
      </c>
      <c r="AL1876" s="99">
        <f>SUMIFS(通讯通路门店!$BC:$BC,通讯通路门店!$S:$S,$G1876)</f>
        <v>0</v>
      </c>
      <c r="AM1876" s="99">
        <f>SUMIFS(通讯通路门店!$BD:$BD,通讯通路门店!$S:$S,$G1876)</f>
        <v>0</v>
      </c>
      <c r="AN1876" s="99">
        <f>SUMIFS(通讯通路门店!$BF:$BF,通讯通路门店!$S:$S,$G1876)</f>
        <v>0</v>
      </c>
      <c r="AO1876" s="99">
        <f t="shared" si="147"/>
        <v>0</v>
      </c>
      <c r="AP1876" s="99">
        <f>SUMIFS(通讯通路门店!$K:$K,通讯通路门店!$S:$S,$G1876)</f>
        <v>0</v>
      </c>
      <c r="AQ1876" s="83"/>
      <c r="AR1876" s="99">
        <f>SUMIFS(通讯通路门店!$T:$T,通讯通路门店!$S:$S,$G1876)</f>
        <v>0</v>
      </c>
      <c r="AS1876" s="99">
        <f>SUMIFS(通讯通路门店!$U:$U,通讯通路门店!$S:$S,$G1876)</f>
        <v>0</v>
      </c>
      <c r="AT1876" s="99">
        <f>SUMIFS(通讯通路门店!$V:$V,通讯通路门店!$S:$S,$G1876)</f>
        <v>0</v>
      </c>
      <c r="AU1876" s="99">
        <f>SUMIFS(通讯通路门店!$W:$W,通讯通路门店!$S:$S,$G1876)</f>
        <v>0</v>
      </c>
      <c r="AV1876" s="99">
        <f>SUMIFS(通讯通路门店!$Z:$Z,通讯通路门店!$S:$S,$G1876)</f>
        <v>0</v>
      </c>
      <c r="AW1876" s="99">
        <f>SUMIFS(通讯通路门店!$AB:$AB,通讯通路门店!$S:$S,$G1876)</f>
        <v>0</v>
      </c>
      <c r="AX1876" s="99">
        <f>SUMIFS(通讯通路门店!$X:$X,通讯通路门店!$S:$S,$G1876)</f>
        <v>0</v>
      </c>
      <c r="AY1876" s="99">
        <f>SUMIFS(通讯通路门店!$Y:$Y,通讯通路门店!$S:$S,$G1876)</f>
        <v>0</v>
      </c>
      <c r="AZ1876" s="99">
        <f>SUMIFS(通讯通路门店!$AA:$AA,通讯通路门店!$S:$S,$G1876)</f>
        <v>0</v>
      </c>
      <c r="BA1876" s="99">
        <f t="shared" si="148"/>
        <v>0</v>
      </c>
      <c r="BB1876" s="99">
        <f t="shared" si="149"/>
        <v>0</v>
      </c>
      <c r="BC1876" s="99">
        <f>SUMIFS(通讯通路门店!$W:$W,通讯通路门店!$S:$S,$G1876,通讯通路门店!$J:$J,"荣耀体验店")+SUMIFS(通讯通路门店!$W:$W,通讯通路门店!$S:$S,$G1876,通讯通路门店!$J:$J,"荣耀授权专卖店")</f>
        <v>0</v>
      </c>
      <c r="BD1876" s="99">
        <f>SUMIFS(通讯通路门店!$Z:$Z,通讯通路门店!$S:$S,$G1876,通讯通路门店!$J:$J,"VIVO体验店")</f>
        <v>0</v>
      </c>
      <c r="BE1876" s="99">
        <f>SUMIFS(通讯通路门店!$AB:$AB,通讯通路门店!$S:$S,$G1876,通讯通路门店!$J:$J,"OPPO体验店")</f>
        <v>0</v>
      </c>
      <c r="BF1876" s="99">
        <f>SUMIFS(通讯通路门店!$X:$X,通讯通路门店!$S:$S,$G1876,通讯通路门店!$J:$J,"华为授权体验店")+SUMIFS(通讯通路门店!$AA:$AA,通讯通路门店!$S:$S,$G1876,通讯通路门店!$J:$J,"华为堡垒店")</f>
        <v>0</v>
      </c>
      <c r="BG1876" s="99">
        <f>SUMIFS(通讯通路门店!$Y:$Y,通讯通路门店!$S:$S,$G1876,通讯通路门店!$J:$J,"小米体验店")</f>
        <v>0</v>
      </c>
      <c r="BH1876" s="99">
        <f>SUMIFS(通讯通路门店!$AA:$AA,通讯通路门店!$S:$S,$G1876,通讯通路门店!$J:$J,"苹果体验店")</f>
        <v>0</v>
      </c>
      <c r="BI1876" s="99">
        <f>SUMIFS(通讯通路门店!$K:$K,通讯通路门店!$S:$S,$G1876,通讯通路门店!$J:$J,"其他品牌专卖店")</f>
        <v>0</v>
      </c>
      <c r="BJ1876" s="99">
        <f>SUMIFS(通讯通路门店!$AC:$AC,通讯通路门店!$S:$S,$G1876)</f>
        <v>0</v>
      </c>
      <c r="BK1876" s="99">
        <f>SUMIFS(通讯通路门店!$AD:$AD,通讯通路门店!$S:$S,$G1876)</f>
        <v>0</v>
      </c>
      <c r="BL1876" s="99">
        <f>SUMIFS(通讯通路门店!$AE:$AE,通讯通路门店!$S:$S,$G1876)</f>
        <v>0</v>
      </c>
      <c r="BM1876" s="99">
        <f>SUMIFS(通讯通路门店!$AF:$AF,通讯通路门店!$S:$S,$G1876)</f>
        <v>0</v>
      </c>
      <c r="BN1876" s="99">
        <f>SUMIFS(通讯通路门店!$AG:$AG,通讯通路门店!$S:$S,$G1876)</f>
        <v>0</v>
      </c>
      <c r="BO1876" s="99">
        <f>SUMIFS(通讯通路门店!$AH:$AH,通讯通路门店!$S:$S,$G1876)</f>
        <v>0</v>
      </c>
      <c r="BP1876" s="99">
        <f>SUMIFS(通讯通路门店!$AI:$AI,通讯通路门店!$S:$S,$G1876)</f>
        <v>0</v>
      </c>
      <c r="BQ1876" s="83"/>
    </row>
    <row r="1877" spans="1:69">
      <c r="A1877" s="99" t="str">
        <f>IFERROR(_xlfn.XLOOKUP($G1877,通讯通路门店!$S$4:$S$993931,通讯通路门店!$A$4:$A$993931,0,0),"")</f>
        <v>海南省</v>
      </c>
      <c r="B1877" s="99" t="str">
        <f>IFERROR(_xlfn.XLOOKUP($G1877,通讯通路门店!$S$4:$S$993931,通讯通路门店!$B$4:$B$993931,0,0),"")</f>
        <v>东方市</v>
      </c>
      <c r="C1877" s="99" t="str">
        <f>IFERROR(_xlfn.XLOOKUP($G1877,通讯通路门店!$S$4:$S$993931,通讯通路门店!$C$4:$C$993931,0,0),"")</f>
        <v>东方市</v>
      </c>
      <c r="D1877" s="99" t="str">
        <f>IFERROR(_xlfn.XLOOKUP($G1877,通讯通路门店!$S$4:$S$993931,通讯通路门店!$D$4:$D$993931,0,0),"")</f>
        <v>八所镇</v>
      </c>
      <c r="E1877" s="83"/>
      <c r="F1877" s="83"/>
      <c r="G1877" s="101"/>
      <c r="H1877" s="102">
        <f>IFERROR(_xlfn.XLOOKUP($G1877,通讯通路门店!$S$4:$S$993931,通讯通路门店!$R$4:$R$993931,0,0),"")</f>
        <v>0</v>
      </c>
      <c r="I1877" s="83"/>
      <c r="J1877" s="83"/>
      <c r="K1877" s="83"/>
      <c r="L1877" s="83"/>
      <c r="M1877" s="83"/>
      <c r="N1877" s="83"/>
      <c r="O1877" s="83"/>
      <c r="P1877" s="83"/>
      <c r="Q1877" s="83"/>
      <c r="R1877" s="83"/>
      <c r="S1877" s="83"/>
      <c r="T1877" s="83"/>
      <c r="U1877" s="99">
        <f>COUNTIF(通讯通路门店!$S:$S,$G1877)</f>
        <v>0</v>
      </c>
      <c r="V1877" s="99">
        <f>COUNTIFS(通讯通路门店!$S:$S,$G1877,通讯通路门店!$J:$J,"综合卖场")</f>
        <v>0</v>
      </c>
      <c r="W1877" s="99">
        <f>SUMIFS(通讯通路门店!$AJ:$AJ,通讯通路门店!$S:$S,通讯客户沙盘!$G1877)</f>
        <v>0</v>
      </c>
      <c r="X1877" s="99">
        <f t="shared" si="145"/>
        <v>0</v>
      </c>
      <c r="Y1877" s="99">
        <f>COUNTIFS(通讯通路门店!$S:$S,$G1877,通讯通路门店!$J:$J,"荣耀体验店")+COUNTIFS(通讯通路门店!$S:$S,$G1877,通讯通路门店!$J:$J,"荣耀授权专卖店")</f>
        <v>0</v>
      </c>
      <c r="Z1877" s="99">
        <f>COUNTIFS(通讯通路门店!$S:$S,$G1877,通讯通路门店!$J:$J,"VIVO体验店")</f>
        <v>0</v>
      </c>
      <c r="AA1877" s="99">
        <f>COUNTIFS(通讯通路门店!$S:$S,$G1877,通讯通路门店!$J:$J,"OPPO体验店")</f>
        <v>0</v>
      </c>
      <c r="AB1877" s="99">
        <f>COUNTIFS(通讯通路门店!$S:$S,$G1877,通讯通路门店!$J:$J,"华为授权体验店")+COUNTIFS(通讯通路门店!$S:$S,$G1877,通讯通路门店!$J:$J,"华为堡垒店")</f>
        <v>0</v>
      </c>
      <c r="AC1877" s="99">
        <f>COUNTIFS(通讯通路门店!$S:$S,$G1877,通讯通路门店!$J:$J,"小米体验店")</f>
        <v>0</v>
      </c>
      <c r="AD1877" s="99">
        <f>COUNTIFS(通讯通路门店!$S:$S,$G1877,通讯通路门店!$J:$J,"苹果体验店")</f>
        <v>0</v>
      </c>
      <c r="AE1877" s="99">
        <f>COUNTIFS(通讯通路门店!$S:$S,$G1877,通讯通路门店!$J:$J,"其他品牌专卖店")</f>
        <v>0</v>
      </c>
      <c r="AF1877" s="99">
        <f>SUMIFS(通讯通路门店!$BI:$BI,通讯通路门店!$S:$S,$G1877)</f>
        <v>0</v>
      </c>
      <c r="AG1877" s="99">
        <f>SUMIFS(通讯通路门店!$BH:$BH,通讯通路门店!$S:$S,$G1877)</f>
        <v>0</v>
      </c>
      <c r="AH1877" s="99">
        <f t="shared" si="146"/>
        <v>0</v>
      </c>
      <c r="AI1877" s="99">
        <f>SUMIFS(通讯通路门店!$BB:$BB,通讯通路门店!$S:$S,$G1877)</f>
        <v>0</v>
      </c>
      <c r="AJ1877" s="99">
        <f>SUMIFS(通讯通路门店!$BE:$BE,通讯通路门店!$S:$S,$G1877)</f>
        <v>0</v>
      </c>
      <c r="AK1877" s="99">
        <f>SUMIFS(通讯通路门店!$BG:$BG,通讯通路门店!$S:$S,$G1877)</f>
        <v>0</v>
      </c>
      <c r="AL1877" s="99">
        <f>SUMIFS(通讯通路门店!$BC:$BC,通讯通路门店!$S:$S,$G1877)</f>
        <v>0</v>
      </c>
      <c r="AM1877" s="99">
        <f>SUMIFS(通讯通路门店!$BD:$BD,通讯通路门店!$S:$S,$G1877)</f>
        <v>0</v>
      </c>
      <c r="AN1877" s="99">
        <f>SUMIFS(通讯通路门店!$BF:$BF,通讯通路门店!$S:$S,$G1877)</f>
        <v>0</v>
      </c>
      <c r="AO1877" s="99">
        <f t="shared" si="147"/>
        <v>0</v>
      </c>
      <c r="AP1877" s="99">
        <f>SUMIFS(通讯通路门店!$K:$K,通讯通路门店!$S:$S,$G1877)</f>
        <v>0</v>
      </c>
      <c r="AQ1877" s="83"/>
      <c r="AR1877" s="99">
        <f>SUMIFS(通讯通路门店!$T:$T,通讯通路门店!$S:$S,$G1877)</f>
        <v>0</v>
      </c>
      <c r="AS1877" s="99">
        <f>SUMIFS(通讯通路门店!$U:$U,通讯通路门店!$S:$S,$G1877)</f>
        <v>0</v>
      </c>
      <c r="AT1877" s="99">
        <f>SUMIFS(通讯通路门店!$V:$V,通讯通路门店!$S:$S,$G1877)</f>
        <v>0</v>
      </c>
      <c r="AU1877" s="99">
        <f>SUMIFS(通讯通路门店!$W:$W,通讯通路门店!$S:$S,$G1877)</f>
        <v>0</v>
      </c>
      <c r="AV1877" s="99">
        <f>SUMIFS(通讯通路门店!$Z:$Z,通讯通路门店!$S:$S,$G1877)</f>
        <v>0</v>
      </c>
      <c r="AW1877" s="99">
        <f>SUMIFS(通讯通路门店!$AB:$AB,通讯通路门店!$S:$S,$G1877)</f>
        <v>0</v>
      </c>
      <c r="AX1877" s="99">
        <f>SUMIFS(通讯通路门店!$X:$X,通讯通路门店!$S:$S,$G1877)</f>
        <v>0</v>
      </c>
      <c r="AY1877" s="99">
        <f>SUMIFS(通讯通路门店!$Y:$Y,通讯通路门店!$S:$S,$G1877)</f>
        <v>0</v>
      </c>
      <c r="AZ1877" s="99">
        <f>SUMIFS(通讯通路门店!$AA:$AA,通讯通路门店!$S:$S,$G1877)</f>
        <v>0</v>
      </c>
      <c r="BA1877" s="99">
        <f t="shared" si="148"/>
        <v>0</v>
      </c>
      <c r="BB1877" s="99">
        <f t="shared" si="149"/>
        <v>0</v>
      </c>
      <c r="BC1877" s="99">
        <f>SUMIFS(通讯通路门店!$W:$W,通讯通路门店!$S:$S,$G1877,通讯通路门店!$J:$J,"荣耀体验店")+SUMIFS(通讯通路门店!$W:$W,通讯通路门店!$S:$S,$G1877,通讯通路门店!$J:$J,"荣耀授权专卖店")</f>
        <v>0</v>
      </c>
      <c r="BD1877" s="99">
        <f>SUMIFS(通讯通路门店!$Z:$Z,通讯通路门店!$S:$S,$G1877,通讯通路门店!$J:$J,"VIVO体验店")</f>
        <v>0</v>
      </c>
      <c r="BE1877" s="99">
        <f>SUMIFS(通讯通路门店!$AB:$AB,通讯通路门店!$S:$S,$G1877,通讯通路门店!$J:$J,"OPPO体验店")</f>
        <v>0</v>
      </c>
      <c r="BF1877" s="99">
        <f>SUMIFS(通讯通路门店!$X:$X,通讯通路门店!$S:$S,$G1877,通讯通路门店!$J:$J,"华为授权体验店")+SUMIFS(通讯通路门店!$AA:$AA,通讯通路门店!$S:$S,$G1877,通讯通路门店!$J:$J,"华为堡垒店")</f>
        <v>0</v>
      </c>
      <c r="BG1877" s="99">
        <f>SUMIFS(通讯通路门店!$Y:$Y,通讯通路门店!$S:$S,$G1877,通讯通路门店!$J:$J,"小米体验店")</f>
        <v>0</v>
      </c>
      <c r="BH1877" s="99">
        <f>SUMIFS(通讯通路门店!$AA:$AA,通讯通路门店!$S:$S,$G1877,通讯通路门店!$J:$J,"苹果体验店")</f>
        <v>0</v>
      </c>
      <c r="BI1877" s="99">
        <f>SUMIFS(通讯通路门店!$K:$K,通讯通路门店!$S:$S,$G1877,通讯通路门店!$J:$J,"其他品牌专卖店")</f>
        <v>0</v>
      </c>
      <c r="BJ1877" s="99">
        <f>SUMIFS(通讯通路门店!$AC:$AC,通讯通路门店!$S:$S,$G1877)</f>
        <v>0</v>
      </c>
      <c r="BK1877" s="99">
        <f>SUMIFS(通讯通路门店!$AD:$AD,通讯通路门店!$S:$S,$G1877)</f>
        <v>0</v>
      </c>
      <c r="BL1877" s="99">
        <f>SUMIFS(通讯通路门店!$AE:$AE,通讯通路门店!$S:$S,$G1877)</f>
        <v>0</v>
      </c>
      <c r="BM1877" s="99">
        <f>SUMIFS(通讯通路门店!$AF:$AF,通讯通路门店!$S:$S,$G1877)</f>
        <v>0</v>
      </c>
      <c r="BN1877" s="99">
        <f>SUMIFS(通讯通路门店!$AG:$AG,通讯通路门店!$S:$S,$G1877)</f>
        <v>0</v>
      </c>
      <c r="BO1877" s="99">
        <f>SUMIFS(通讯通路门店!$AH:$AH,通讯通路门店!$S:$S,$G1877)</f>
        <v>0</v>
      </c>
      <c r="BP1877" s="99">
        <f>SUMIFS(通讯通路门店!$AI:$AI,通讯通路门店!$S:$S,$G1877)</f>
        <v>0</v>
      </c>
      <c r="BQ1877" s="83"/>
    </row>
    <row r="1878" spans="1:69">
      <c r="A1878" s="99" t="str">
        <f>IFERROR(_xlfn.XLOOKUP($G1878,通讯通路门店!$S$4:$S$993931,通讯通路门店!$A$4:$A$993931,0,0),"")</f>
        <v>海南省</v>
      </c>
      <c r="B1878" s="99" t="str">
        <f>IFERROR(_xlfn.XLOOKUP($G1878,通讯通路门店!$S$4:$S$993931,通讯通路门店!$B$4:$B$993931,0,0),"")</f>
        <v>东方市</v>
      </c>
      <c r="C1878" s="99" t="str">
        <f>IFERROR(_xlfn.XLOOKUP($G1878,通讯通路门店!$S$4:$S$993931,通讯通路门店!$C$4:$C$993931,0,0),"")</f>
        <v>东方市</v>
      </c>
      <c r="D1878" s="99" t="str">
        <f>IFERROR(_xlfn.XLOOKUP($G1878,通讯通路门店!$S$4:$S$993931,通讯通路门店!$D$4:$D$993931,0,0),"")</f>
        <v>八所镇</v>
      </c>
      <c r="E1878" s="83"/>
      <c r="F1878" s="83"/>
      <c r="G1878" s="101"/>
      <c r="H1878" s="102">
        <f>IFERROR(_xlfn.XLOOKUP($G1878,通讯通路门店!$S$4:$S$993931,通讯通路门店!$R$4:$R$993931,0,0),"")</f>
        <v>0</v>
      </c>
      <c r="I1878" s="83"/>
      <c r="J1878" s="83"/>
      <c r="K1878" s="83"/>
      <c r="L1878" s="83"/>
      <c r="M1878" s="83"/>
      <c r="N1878" s="83"/>
      <c r="O1878" s="83"/>
      <c r="P1878" s="83"/>
      <c r="Q1878" s="83"/>
      <c r="R1878" s="83"/>
      <c r="S1878" s="83"/>
      <c r="T1878" s="83"/>
      <c r="U1878" s="99">
        <f>COUNTIF(通讯通路门店!$S:$S,$G1878)</f>
        <v>0</v>
      </c>
      <c r="V1878" s="99">
        <f>COUNTIFS(通讯通路门店!$S:$S,$G1878,通讯通路门店!$J:$J,"综合卖场")</f>
        <v>0</v>
      </c>
      <c r="W1878" s="99">
        <f>SUMIFS(通讯通路门店!$AJ:$AJ,通讯通路门店!$S:$S,通讯客户沙盘!$G1878)</f>
        <v>0</v>
      </c>
      <c r="X1878" s="99">
        <f t="shared" si="145"/>
        <v>0</v>
      </c>
      <c r="Y1878" s="99">
        <f>COUNTIFS(通讯通路门店!$S:$S,$G1878,通讯通路门店!$J:$J,"荣耀体验店")+COUNTIFS(通讯通路门店!$S:$S,$G1878,通讯通路门店!$J:$J,"荣耀授权专卖店")</f>
        <v>0</v>
      </c>
      <c r="Z1878" s="99">
        <f>COUNTIFS(通讯通路门店!$S:$S,$G1878,通讯通路门店!$J:$J,"VIVO体验店")</f>
        <v>0</v>
      </c>
      <c r="AA1878" s="99">
        <f>COUNTIFS(通讯通路门店!$S:$S,$G1878,通讯通路门店!$J:$J,"OPPO体验店")</f>
        <v>0</v>
      </c>
      <c r="AB1878" s="99">
        <f>COUNTIFS(通讯通路门店!$S:$S,$G1878,通讯通路门店!$J:$J,"华为授权体验店")+COUNTIFS(通讯通路门店!$S:$S,$G1878,通讯通路门店!$J:$J,"华为堡垒店")</f>
        <v>0</v>
      </c>
      <c r="AC1878" s="99">
        <f>COUNTIFS(通讯通路门店!$S:$S,$G1878,通讯通路门店!$J:$J,"小米体验店")</f>
        <v>0</v>
      </c>
      <c r="AD1878" s="99">
        <f>COUNTIFS(通讯通路门店!$S:$S,$G1878,通讯通路门店!$J:$J,"苹果体验店")</f>
        <v>0</v>
      </c>
      <c r="AE1878" s="99">
        <f>COUNTIFS(通讯通路门店!$S:$S,$G1878,通讯通路门店!$J:$J,"其他品牌专卖店")</f>
        <v>0</v>
      </c>
      <c r="AF1878" s="99">
        <f>SUMIFS(通讯通路门店!$BI:$BI,通讯通路门店!$S:$S,$G1878)</f>
        <v>0</v>
      </c>
      <c r="AG1878" s="99">
        <f>SUMIFS(通讯通路门店!$BH:$BH,通讯通路门店!$S:$S,$G1878)</f>
        <v>0</v>
      </c>
      <c r="AH1878" s="99">
        <f t="shared" si="146"/>
        <v>0</v>
      </c>
      <c r="AI1878" s="99">
        <f>SUMIFS(通讯通路门店!$BB:$BB,通讯通路门店!$S:$S,$G1878)</f>
        <v>0</v>
      </c>
      <c r="AJ1878" s="99">
        <f>SUMIFS(通讯通路门店!$BE:$BE,通讯通路门店!$S:$S,$G1878)</f>
        <v>0</v>
      </c>
      <c r="AK1878" s="99">
        <f>SUMIFS(通讯通路门店!$BG:$BG,通讯通路门店!$S:$S,$G1878)</f>
        <v>0</v>
      </c>
      <c r="AL1878" s="99">
        <f>SUMIFS(通讯通路门店!$BC:$BC,通讯通路门店!$S:$S,$G1878)</f>
        <v>0</v>
      </c>
      <c r="AM1878" s="99">
        <f>SUMIFS(通讯通路门店!$BD:$BD,通讯通路门店!$S:$S,$G1878)</f>
        <v>0</v>
      </c>
      <c r="AN1878" s="99">
        <f>SUMIFS(通讯通路门店!$BF:$BF,通讯通路门店!$S:$S,$G1878)</f>
        <v>0</v>
      </c>
      <c r="AO1878" s="99">
        <f t="shared" si="147"/>
        <v>0</v>
      </c>
      <c r="AP1878" s="99">
        <f>SUMIFS(通讯通路门店!$K:$K,通讯通路门店!$S:$S,$G1878)</f>
        <v>0</v>
      </c>
      <c r="AQ1878" s="83"/>
      <c r="AR1878" s="99">
        <f>SUMIFS(通讯通路门店!$T:$T,通讯通路门店!$S:$S,$G1878)</f>
        <v>0</v>
      </c>
      <c r="AS1878" s="99">
        <f>SUMIFS(通讯通路门店!$U:$U,通讯通路门店!$S:$S,$G1878)</f>
        <v>0</v>
      </c>
      <c r="AT1878" s="99">
        <f>SUMIFS(通讯通路门店!$V:$V,通讯通路门店!$S:$S,$G1878)</f>
        <v>0</v>
      </c>
      <c r="AU1878" s="99">
        <f>SUMIFS(通讯通路门店!$W:$W,通讯通路门店!$S:$S,$G1878)</f>
        <v>0</v>
      </c>
      <c r="AV1878" s="99">
        <f>SUMIFS(通讯通路门店!$Z:$Z,通讯通路门店!$S:$S,$G1878)</f>
        <v>0</v>
      </c>
      <c r="AW1878" s="99">
        <f>SUMIFS(通讯通路门店!$AB:$AB,通讯通路门店!$S:$S,$G1878)</f>
        <v>0</v>
      </c>
      <c r="AX1878" s="99">
        <f>SUMIFS(通讯通路门店!$X:$X,通讯通路门店!$S:$S,$G1878)</f>
        <v>0</v>
      </c>
      <c r="AY1878" s="99">
        <f>SUMIFS(通讯通路门店!$Y:$Y,通讯通路门店!$S:$S,$G1878)</f>
        <v>0</v>
      </c>
      <c r="AZ1878" s="99">
        <f>SUMIFS(通讯通路门店!$AA:$AA,通讯通路门店!$S:$S,$G1878)</f>
        <v>0</v>
      </c>
      <c r="BA1878" s="99">
        <f t="shared" si="148"/>
        <v>0</v>
      </c>
      <c r="BB1878" s="99">
        <f t="shared" si="149"/>
        <v>0</v>
      </c>
      <c r="BC1878" s="99">
        <f>SUMIFS(通讯通路门店!$W:$W,通讯通路门店!$S:$S,$G1878,通讯通路门店!$J:$J,"荣耀体验店")+SUMIFS(通讯通路门店!$W:$W,通讯通路门店!$S:$S,$G1878,通讯通路门店!$J:$J,"荣耀授权专卖店")</f>
        <v>0</v>
      </c>
      <c r="BD1878" s="99">
        <f>SUMIFS(通讯通路门店!$Z:$Z,通讯通路门店!$S:$S,$G1878,通讯通路门店!$J:$J,"VIVO体验店")</f>
        <v>0</v>
      </c>
      <c r="BE1878" s="99">
        <f>SUMIFS(通讯通路门店!$AB:$AB,通讯通路门店!$S:$S,$G1878,通讯通路门店!$J:$J,"OPPO体验店")</f>
        <v>0</v>
      </c>
      <c r="BF1878" s="99">
        <f>SUMIFS(通讯通路门店!$X:$X,通讯通路门店!$S:$S,$G1878,通讯通路门店!$J:$J,"华为授权体验店")+SUMIFS(通讯通路门店!$AA:$AA,通讯通路门店!$S:$S,$G1878,通讯通路门店!$J:$J,"华为堡垒店")</f>
        <v>0</v>
      </c>
      <c r="BG1878" s="99">
        <f>SUMIFS(通讯通路门店!$Y:$Y,通讯通路门店!$S:$S,$G1878,通讯通路门店!$J:$J,"小米体验店")</f>
        <v>0</v>
      </c>
      <c r="BH1878" s="99">
        <f>SUMIFS(通讯通路门店!$AA:$AA,通讯通路门店!$S:$S,$G1878,通讯通路门店!$J:$J,"苹果体验店")</f>
        <v>0</v>
      </c>
      <c r="BI1878" s="99">
        <f>SUMIFS(通讯通路门店!$K:$K,通讯通路门店!$S:$S,$G1878,通讯通路门店!$J:$J,"其他品牌专卖店")</f>
        <v>0</v>
      </c>
      <c r="BJ1878" s="99">
        <f>SUMIFS(通讯通路门店!$AC:$AC,通讯通路门店!$S:$S,$G1878)</f>
        <v>0</v>
      </c>
      <c r="BK1878" s="99">
        <f>SUMIFS(通讯通路门店!$AD:$AD,通讯通路门店!$S:$S,$G1878)</f>
        <v>0</v>
      </c>
      <c r="BL1878" s="99">
        <f>SUMIFS(通讯通路门店!$AE:$AE,通讯通路门店!$S:$S,$G1878)</f>
        <v>0</v>
      </c>
      <c r="BM1878" s="99">
        <f>SUMIFS(通讯通路门店!$AF:$AF,通讯通路门店!$S:$S,$G1878)</f>
        <v>0</v>
      </c>
      <c r="BN1878" s="99">
        <f>SUMIFS(通讯通路门店!$AG:$AG,通讯通路门店!$S:$S,$G1878)</f>
        <v>0</v>
      </c>
      <c r="BO1878" s="99">
        <f>SUMIFS(通讯通路门店!$AH:$AH,通讯通路门店!$S:$S,$G1878)</f>
        <v>0</v>
      </c>
      <c r="BP1878" s="99">
        <f>SUMIFS(通讯通路门店!$AI:$AI,通讯通路门店!$S:$S,$G1878)</f>
        <v>0</v>
      </c>
      <c r="BQ1878" s="83"/>
    </row>
    <row r="1879" spans="1:69">
      <c r="A1879" s="99" t="str">
        <f>IFERROR(_xlfn.XLOOKUP($G1879,通讯通路门店!$S$4:$S$993931,通讯通路门店!$A$4:$A$993931,0,0),"")</f>
        <v>海南省</v>
      </c>
      <c r="B1879" s="99" t="str">
        <f>IFERROR(_xlfn.XLOOKUP($G1879,通讯通路门店!$S$4:$S$993931,通讯通路门店!$B$4:$B$993931,0,0),"")</f>
        <v>东方市</v>
      </c>
      <c r="C1879" s="99" t="str">
        <f>IFERROR(_xlfn.XLOOKUP($G1879,通讯通路门店!$S$4:$S$993931,通讯通路门店!$C$4:$C$993931,0,0),"")</f>
        <v>东方市</v>
      </c>
      <c r="D1879" s="99" t="str">
        <f>IFERROR(_xlfn.XLOOKUP($G1879,通讯通路门店!$S$4:$S$993931,通讯通路门店!$D$4:$D$993931,0,0),"")</f>
        <v>八所镇</v>
      </c>
      <c r="E1879" s="83"/>
      <c r="F1879" s="83"/>
      <c r="G1879" s="101"/>
      <c r="H1879" s="102">
        <f>IFERROR(_xlfn.XLOOKUP($G1879,通讯通路门店!$S$4:$S$993931,通讯通路门店!$R$4:$R$993931,0,0),"")</f>
        <v>0</v>
      </c>
      <c r="I1879" s="83"/>
      <c r="J1879" s="83"/>
      <c r="K1879" s="83"/>
      <c r="L1879" s="83"/>
      <c r="M1879" s="83"/>
      <c r="N1879" s="83"/>
      <c r="O1879" s="83"/>
      <c r="P1879" s="83"/>
      <c r="Q1879" s="83"/>
      <c r="R1879" s="83"/>
      <c r="S1879" s="83"/>
      <c r="T1879" s="83"/>
      <c r="U1879" s="99">
        <f>COUNTIF(通讯通路门店!$S:$S,$G1879)</f>
        <v>0</v>
      </c>
      <c r="V1879" s="99">
        <f>COUNTIFS(通讯通路门店!$S:$S,$G1879,通讯通路门店!$J:$J,"综合卖场")</f>
        <v>0</v>
      </c>
      <c r="W1879" s="99">
        <f>SUMIFS(通讯通路门店!$AJ:$AJ,通讯通路门店!$S:$S,通讯客户沙盘!$G1879)</f>
        <v>0</v>
      </c>
      <c r="X1879" s="99">
        <f t="shared" si="145"/>
        <v>0</v>
      </c>
      <c r="Y1879" s="99">
        <f>COUNTIFS(通讯通路门店!$S:$S,$G1879,通讯通路门店!$J:$J,"荣耀体验店")+COUNTIFS(通讯通路门店!$S:$S,$G1879,通讯通路门店!$J:$J,"荣耀授权专卖店")</f>
        <v>0</v>
      </c>
      <c r="Z1879" s="99">
        <f>COUNTIFS(通讯通路门店!$S:$S,$G1879,通讯通路门店!$J:$J,"VIVO体验店")</f>
        <v>0</v>
      </c>
      <c r="AA1879" s="99">
        <f>COUNTIFS(通讯通路门店!$S:$S,$G1879,通讯通路门店!$J:$J,"OPPO体验店")</f>
        <v>0</v>
      </c>
      <c r="AB1879" s="99">
        <f>COUNTIFS(通讯通路门店!$S:$S,$G1879,通讯通路门店!$J:$J,"华为授权体验店")+COUNTIFS(通讯通路门店!$S:$S,$G1879,通讯通路门店!$J:$J,"华为堡垒店")</f>
        <v>0</v>
      </c>
      <c r="AC1879" s="99">
        <f>COUNTIFS(通讯通路门店!$S:$S,$G1879,通讯通路门店!$J:$J,"小米体验店")</f>
        <v>0</v>
      </c>
      <c r="AD1879" s="99">
        <f>COUNTIFS(通讯通路门店!$S:$S,$G1879,通讯通路门店!$J:$J,"苹果体验店")</f>
        <v>0</v>
      </c>
      <c r="AE1879" s="99">
        <f>COUNTIFS(通讯通路门店!$S:$S,$G1879,通讯通路门店!$J:$J,"其他品牌专卖店")</f>
        <v>0</v>
      </c>
      <c r="AF1879" s="99">
        <f>SUMIFS(通讯通路门店!$BI:$BI,通讯通路门店!$S:$S,$G1879)</f>
        <v>0</v>
      </c>
      <c r="AG1879" s="99">
        <f>SUMIFS(通讯通路门店!$BH:$BH,通讯通路门店!$S:$S,$G1879)</f>
        <v>0</v>
      </c>
      <c r="AH1879" s="99">
        <f t="shared" si="146"/>
        <v>0</v>
      </c>
      <c r="AI1879" s="99">
        <f>SUMIFS(通讯通路门店!$BB:$BB,通讯通路门店!$S:$S,$G1879)</f>
        <v>0</v>
      </c>
      <c r="AJ1879" s="99">
        <f>SUMIFS(通讯通路门店!$BE:$BE,通讯通路门店!$S:$S,$G1879)</f>
        <v>0</v>
      </c>
      <c r="AK1879" s="99">
        <f>SUMIFS(通讯通路门店!$BG:$BG,通讯通路门店!$S:$S,$G1879)</f>
        <v>0</v>
      </c>
      <c r="AL1879" s="99">
        <f>SUMIFS(通讯通路门店!$BC:$BC,通讯通路门店!$S:$S,$G1879)</f>
        <v>0</v>
      </c>
      <c r="AM1879" s="99">
        <f>SUMIFS(通讯通路门店!$BD:$BD,通讯通路门店!$S:$S,$G1879)</f>
        <v>0</v>
      </c>
      <c r="AN1879" s="99">
        <f>SUMIFS(通讯通路门店!$BF:$BF,通讯通路门店!$S:$S,$G1879)</f>
        <v>0</v>
      </c>
      <c r="AO1879" s="99">
        <f t="shared" si="147"/>
        <v>0</v>
      </c>
      <c r="AP1879" s="99">
        <f>SUMIFS(通讯通路门店!$K:$K,通讯通路门店!$S:$S,$G1879)</f>
        <v>0</v>
      </c>
      <c r="AQ1879" s="83"/>
      <c r="AR1879" s="99">
        <f>SUMIFS(通讯通路门店!$T:$T,通讯通路门店!$S:$S,$G1879)</f>
        <v>0</v>
      </c>
      <c r="AS1879" s="99">
        <f>SUMIFS(通讯通路门店!$U:$U,通讯通路门店!$S:$S,$G1879)</f>
        <v>0</v>
      </c>
      <c r="AT1879" s="99">
        <f>SUMIFS(通讯通路门店!$V:$V,通讯通路门店!$S:$S,$G1879)</f>
        <v>0</v>
      </c>
      <c r="AU1879" s="99">
        <f>SUMIFS(通讯通路门店!$W:$W,通讯通路门店!$S:$S,$G1879)</f>
        <v>0</v>
      </c>
      <c r="AV1879" s="99">
        <f>SUMIFS(通讯通路门店!$Z:$Z,通讯通路门店!$S:$S,$G1879)</f>
        <v>0</v>
      </c>
      <c r="AW1879" s="99">
        <f>SUMIFS(通讯通路门店!$AB:$AB,通讯通路门店!$S:$S,$G1879)</f>
        <v>0</v>
      </c>
      <c r="AX1879" s="99">
        <f>SUMIFS(通讯通路门店!$X:$X,通讯通路门店!$S:$S,$G1879)</f>
        <v>0</v>
      </c>
      <c r="AY1879" s="99">
        <f>SUMIFS(通讯通路门店!$Y:$Y,通讯通路门店!$S:$S,$G1879)</f>
        <v>0</v>
      </c>
      <c r="AZ1879" s="99">
        <f>SUMIFS(通讯通路门店!$AA:$AA,通讯通路门店!$S:$S,$G1879)</f>
        <v>0</v>
      </c>
      <c r="BA1879" s="99">
        <f t="shared" si="148"/>
        <v>0</v>
      </c>
      <c r="BB1879" s="99">
        <f t="shared" si="149"/>
        <v>0</v>
      </c>
      <c r="BC1879" s="99">
        <f>SUMIFS(通讯通路门店!$W:$W,通讯通路门店!$S:$S,$G1879,通讯通路门店!$J:$J,"荣耀体验店")+SUMIFS(通讯通路门店!$W:$W,通讯通路门店!$S:$S,$G1879,通讯通路门店!$J:$J,"荣耀授权专卖店")</f>
        <v>0</v>
      </c>
      <c r="BD1879" s="99">
        <f>SUMIFS(通讯通路门店!$Z:$Z,通讯通路门店!$S:$S,$G1879,通讯通路门店!$J:$J,"VIVO体验店")</f>
        <v>0</v>
      </c>
      <c r="BE1879" s="99">
        <f>SUMIFS(通讯通路门店!$AB:$AB,通讯通路门店!$S:$S,$G1879,通讯通路门店!$J:$J,"OPPO体验店")</f>
        <v>0</v>
      </c>
      <c r="BF1879" s="99">
        <f>SUMIFS(通讯通路门店!$X:$X,通讯通路门店!$S:$S,$G1879,通讯通路门店!$J:$J,"华为授权体验店")+SUMIFS(通讯通路门店!$AA:$AA,通讯通路门店!$S:$S,$G1879,通讯通路门店!$J:$J,"华为堡垒店")</f>
        <v>0</v>
      </c>
      <c r="BG1879" s="99">
        <f>SUMIFS(通讯通路门店!$Y:$Y,通讯通路门店!$S:$S,$G1879,通讯通路门店!$J:$J,"小米体验店")</f>
        <v>0</v>
      </c>
      <c r="BH1879" s="99">
        <f>SUMIFS(通讯通路门店!$AA:$AA,通讯通路门店!$S:$S,$G1879,通讯通路门店!$J:$J,"苹果体验店")</f>
        <v>0</v>
      </c>
      <c r="BI1879" s="99">
        <f>SUMIFS(通讯通路门店!$K:$K,通讯通路门店!$S:$S,$G1879,通讯通路门店!$J:$J,"其他品牌专卖店")</f>
        <v>0</v>
      </c>
      <c r="BJ1879" s="99">
        <f>SUMIFS(通讯通路门店!$AC:$AC,通讯通路门店!$S:$S,$G1879)</f>
        <v>0</v>
      </c>
      <c r="BK1879" s="99">
        <f>SUMIFS(通讯通路门店!$AD:$AD,通讯通路门店!$S:$S,$G1879)</f>
        <v>0</v>
      </c>
      <c r="BL1879" s="99">
        <f>SUMIFS(通讯通路门店!$AE:$AE,通讯通路门店!$S:$S,$G1879)</f>
        <v>0</v>
      </c>
      <c r="BM1879" s="99">
        <f>SUMIFS(通讯通路门店!$AF:$AF,通讯通路门店!$S:$S,$G1879)</f>
        <v>0</v>
      </c>
      <c r="BN1879" s="99">
        <f>SUMIFS(通讯通路门店!$AG:$AG,通讯通路门店!$S:$S,$G1879)</f>
        <v>0</v>
      </c>
      <c r="BO1879" s="99">
        <f>SUMIFS(通讯通路门店!$AH:$AH,通讯通路门店!$S:$S,$G1879)</f>
        <v>0</v>
      </c>
      <c r="BP1879" s="99">
        <f>SUMIFS(通讯通路门店!$AI:$AI,通讯通路门店!$S:$S,$G1879)</f>
        <v>0</v>
      </c>
      <c r="BQ1879" s="83"/>
    </row>
    <row r="1880" spans="1:69">
      <c r="A1880" s="99" t="str">
        <f>IFERROR(_xlfn.XLOOKUP($G1880,通讯通路门店!$S$4:$S$993931,通讯通路门店!$A$4:$A$993931,0,0),"")</f>
        <v>海南省</v>
      </c>
      <c r="B1880" s="99" t="str">
        <f>IFERROR(_xlfn.XLOOKUP($G1880,通讯通路门店!$S$4:$S$993931,通讯通路门店!$B$4:$B$993931,0,0),"")</f>
        <v>东方市</v>
      </c>
      <c r="C1880" s="99" t="str">
        <f>IFERROR(_xlfn.XLOOKUP($G1880,通讯通路门店!$S$4:$S$993931,通讯通路门店!$C$4:$C$993931,0,0),"")</f>
        <v>东方市</v>
      </c>
      <c r="D1880" s="99" t="str">
        <f>IFERROR(_xlfn.XLOOKUP($G1880,通讯通路门店!$S$4:$S$993931,通讯通路门店!$D$4:$D$993931,0,0),"")</f>
        <v>八所镇</v>
      </c>
      <c r="E1880" s="83"/>
      <c r="F1880" s="83"/>
      <c r="G1880" s="101"/>
      <c r="H1880" s="102">
        <f>IFERROR(_xlfn.XLOOKUP($G1880,通讯通路门店!$S$4:$S$993931,通讯通路门店!$R$4:$R$993931,0,0),"")</f>
        <v>0</v>
      </c>
      <c r="I1880" s="83"/>
      <c r="J1880" s="83"/>
      <c r="K1880" s="83"/>
      <c r="L1880" s="83"/>
      <c r="M1880" s="83"/>
      <c r="N1880" s="83"/>
      <c r="O1880" s="83"/>
      <c r="P1880" s="83"/>
      <c r="Q1880" s="83"/>
      <c r="R1880" s="83"/>
      <c r="S1880" s="83"/>
      <c r="T1880" s="83"/>
      <c r="U1880" s="99">
        <f>COUNTIF(通讯通路门店!$S:$S,$G1880)</f>
        <v>0</v>
      </c>
      <c r="V1880" s="99">
        <f>COUNTIFS(通讯通路门店!$S:$S,$G1880,通讯通路门店!$J:$J,"综合卖场")</f>
        <v>0</v>
      </c>
      <c r="W1880" s="99">
        <f>SUMIFS(通讯通路门店!$AJ:$AJ,通讯通路门店!$S:$S,通讯客户沙盘!$G1880)</f>
        <v>0</v>
      </c>
      <c r="X1880" s="99">
        <f t="shared" si="145"/>
        <v>0</v>
      </c>
      <c r="Y1880" s="99">
        <f>COUNTIFS(通讯通路门店!$S:$S,$G1880,通讯通路门店!$J:$J,"荣耀体验店")+COUNTIFS(通讯通路门店!$S:$S,$G1880,通讯通路门店!$J:$J,"荣耀授权专卖店")</f>
        <v>0</v>
      </c>
      <c r="Z1880" s="99">
        <f>COUNTIFS(通讯通路门店!$S:$S,$G1880,通讯通路门店!$J:$J,"VIVO体验店")</f>
        <v>0</v>
      </c>
      <c r="AA1880" s="99">
        <f>COUNTIFS(通讯通路门店!$S:$S,$G1880,通讯通路门店!$J:$J,"OPPO体验店")</f>
        <v>0</v>
      </c>
      <c r="AB1880" s="99">
        <f>COUNTIFS(通讯通路门店!$S:$S,$G1880,通讯通路门店!$J:$J,"华为授权体验店")+COUNTIFS(通讯通路门店!$S:$S,$G1880,通讯通路门店!$J:$J,"华为堡垒店")</f>
        <v>0</v>
      </c>
      <c r="AC1880" s="99">
        <f>COUNTIFS(通讯通路门店!$S:$S,$G1880,通讯通路门店!$J:$J,"小米体验店")</f>
        <v>0</v>
      </c>
      <c r="AD1880" s="99">
        <f>COUNTIFS(通讯通路门店!$S:$S,$G1880,通讯通路门店!$J:$J,"苹果体验店")</f>
        <v>0</v>
      </c>
      <c r="AE1880" s="99">
        <f>COUNTIFS(通讯通路门店!$S:$S,$G1880,通讯通路门店!$J:$J,"其他品牌专卖店")</f>
        <v>0</v>
      </c>
      <c r="AF1880" s="99">
        <f>SUMIFS(通讯通路门店!$BI:$BI,通讯通路门店!$S:$S,$G1880)</f>
        <v>0</v>
      </c>
      <c r="AG1880" s="99">
        <f>SUMIFS(通讯通路门店!$BH:$BH,通讯通路门店!$S:$S,$G1880)</f>
        <v>0</v>
      </c>
      <c r="AH1880" s="99">
        <f t="shared" si="146"/>
        <v>0</v>
      </c>
      <c r="AI1880" s="99">
        <f>SUMIFS(通讯通路门店!$BB:$BB,通讯通路门店!$S:$S,$G1880)</f>
        <v>0</v>
      </c>
      <c r="AJ1880" s="99">
        <f>SUMIFS(通讯通路门店!$BE:$BE,通讯通路门店!$S:$S,$G1880)</f>
        <v>0</v>
      </c>
      <c r="AK1880" s="99">
        <f>SUMIFS(通讯通路门店!$BG:$BG,通讯通路门店!$S:$S,$G1880)</f>
        <v>0</v>
      </c>
      <c r="AL1880" s="99">
        <f>SUMIFS(通讯通路门店!$BC:$BC,通讯通路门店!$S:$S,$G1880)</f>
        <v>0</v>
      </c>
      <c r="AM1880" s="99">
        <f>SUMIFS(通讯通路门店!$BD:$BD,通讯通路门店!$S:$S,$G1880)</f>
        <v>0</v>
      </c>
      <c r="AN1880" s="99">
        <f>SUMIFS(通讯通路门店!$BF:$BF,通讯通路门店!$S:$S,$G1880)</f>
        <v>0</v>
      </c>
      <c r="AO1880" s="99">
        <f t="shared" si="147"/>
        <v>0</v>
      </c>
      <c r="AP1880" s="99">
        <f>SUMIFS(通讯通路门店!$K:$K,通讯通路门店!$S:$S,$G1880)</f>
        <v>0</v>
      </c>
      <c r="AQ1880" s="83"/>
      <c r="AR1880" s="99">
        <f>SUMIFS(通讯通路门店!$T:$T,通讯通路门店!$S:$S,$G1880)</f>
        <v>0</v>
      </c>
      <c r="AS1880" s="99">
        <f>SUMIFS(通讯通路门店!$U:$U,通讯通路门店!$S:$S,$G1880)</f>
        <v>0</v>
      </c>
      <c r="AT1880" s="99">
        <f>SUMIFS(通讯通路门店!$V:$V,通讯通路门店!$S:$S,$G1880)</f>
        <v>0</v>
      </c>
      <c r="AU1880" s="99">
        <f>SUMIFS(通讯通路门店!$W:$W,通讯通路门店!$S:$S,$G1880)</f>
        <v>0</v>
      </c>
      <c r="AV1880" s="99">
        <f>SUMIFS(通讯通路门店!$Z:$Z,通讯通路门店!$S:$S,$G1880)</f>
        <v>0</v>
      </c>
      <c r="AW1880" s="99">
        <f>SUMIFS(通讯通路门店!$AB:$AB,通讯通路门店!$S:$S,$G1880)</f>
        <v>0</v>
      </c>
      <c r="AX1880" s="99">
        <f>SUMIFS(通讯通路门店!$X:$X,通讯通路门店!$S:$S,$G1880)</f>
        <v>0</v>
      </c>
      <c r="AY1880" s="99">
        <f>SUMIFS(通讯通路门店!$Y:$Y,通讯通路门店!$S:$S,$G1880)</f>
        <v>0</v>
      </c>
      <c r="AZ1880" s="99">
        <f>SUMIFS(通讯通路门店!$AA:$AA,通讯通路门店!$S:$S,$G1880)</f>
        <v>0</v>
      </c>
      <c r="BA1880" s="99">
        <f t="shared" si="148"/>
        <v>0</v>
      </c>
      <c r="BB1880" s="99">
        <f t="shared" si="149"/>
        <v>0</v>
      </c>
      <c r="BC1880" s="99">
        <f>SUMIFS(通讯通路门店!$W:$W,通讯通路门店!$S:$S,$G1880,通讯通路门店!$J:$J,"荣耀体验店")+SUMIFS(通讯通路门店!$W:$W,通讯通路门店!$S:$S,$G1880,通讯通路门店!$J:$J,"荣耀授权专卖店")</f>
        <v>0</v>
      </c>
      <c r="BD1880" s="99">
        <f>SUMIFS(通讯通路门店!$Z:$Z,通讯通路门店!$S:$S,$G1880,通讯通路门店!$J:$J,"VIVO体验店")</f>
        <v>0</v>
      </c>
      <c r="BE1880" s="99">
        <f>SUMIFS(通讯通路门店!$AB:$AB,通讯通路门店!$S:$S,$G1880,通讯通路门店!$J:$J,"OPPO体验店")</f>
        <v>0</v>
      </c>
      <c r="BF1880" s="99">
        <f>SUMIFS(通讯通路门店!$X:$X,通讯通路门店!$S:$S,$G1880,通讯通路门店!$J:$J,"华为授权体验店")+SUMIFS(通讯通路门店!$AA:$AA,通讯通路门店!$S:$S,$G1880,通讯通路门店!$J:$J,"华为堡垒店")</f>
        <v>0</v>
      </c>
      <c r="BG1880" s="99">
        <f>SUMIFS(通讯通路门店!$Y:$Y,通讯通路门店!$S:$S,$G1880,通讯通路门店!$J:$J,"小米体验店")</f>
        <v>0</v>
      </c>
      <c r="BH1880" s="99">
        <f>SUMIFS(通讯通路门店!$AA:$AA,通讯通路门店!$S:$S,$G1880,通讯通路门店!$J:$J,"苹果体验店")</f>
        <v>0</v>
      </c>
      <c r="BI1880" s="99">
        <f>SUMIFS(通讯通路门店!$K:$K,通讯通路门店!$S:$S,$G1880,通讯通路门店!$J:$J,"其他品牌专卖店")</f>
        <v>0</v>
      </c>
      <c r="BJ1880" s="99">
        <f>SUMIFS(通讯通路门店!$AC:$AC,通讯通路门店!$S:$S,$G1880)</f>
        <v>0</v>
      </c>
      <c r="BK1880" s="99">
        <f>SUMIFS(通讯通路门店!$AD:$AD,通讯通路门店!$S:$S,$G1880)</f>
        <v>0</v>
      </c>
      <c r="BL1880" s="99">
        <f>SUMIFS(通讯通路门店!$AE:$AE,通讯通路门店!$S:$S,$G1880)</f>
        <v>0</v>
      </c>
      <c r="BM1880" s="99">
        <f>SUMIFS(通讯通路门店!$AF:$AF,通讯通路门店!$S:$S,$G1880)</f>
        <v>0</v>
      </c>
      <c r="BN1880" s="99">
        <f>SUMIFS(通讯通路门店!$AG:$AG,通讯通路门店!$S:$S,$G1880)</f>
        <v>0</v>
      </c>
      <c r="BO1880" s="99">
        <f>SUMIFS(通讯通路门店!$AH:$AH,通讯通路门店!$S:$S,$G1880)</f>
        <v>0</v>
      </c>
      <c r="BP1880" s="99">
        <f>SUMIFS(通讯通路门店!$AI:$AI,通讯通路门店!$S:$S,$G1880)</f>
        <v>0</v>
      </c>
      <c r="BQ1880" s="83"/>
    </row>
    <row r="1881" spans="1:69">
      <c r="A1881" s="99" t="str">
        <f>IFERROR(_xlfn.XLOOKUP($G1881,通讯通路门店!$S$4:$S$993931,通讯通路门店!$A$4:$A$993931,0,0),"")</f>
        <v>海南省</v>
      </c>
      <c r="B1881" s="99" t="str">
        <f>IFERROR(_xlfn.XLOOKUP($G1881,通讯通路门店!$S$4:$S$993931,通讯通路门店!$B$4:$B$993931,0,0),"")</f>
        <v>东方市</v>
      </c>
      <c r="C1881" s="99" t="str">
        <f>IFERROR(_xlfn.XLOOKUP($G1881,通讯通路门店!$S$4:$S$993931,通讯通路门店!$C$4:$C$993931,0,0),"")</f>
        <v>东方市</v>
      </c>
      <c r="D1881" s="99" t="str">
        <f>IFERROR(_xlfn.XLOOKUP($G1881,通讯通路门店!$S$4:$S$993931,通讯通路门店!$D$4:$D$993931,0,0),"")</f>
        <v>八所镇</v>
      </c>
      <c r="E1881" s="83"/>
      <c r="F1881" s="83"/>
      <c r="G1881" s="101"/>
      <c r="H1881" s="102">
        <f>IFERROR(_xlfn.XLOOKUP($G1881,通讯通路门店!$S$4:$S$993931,通讯通路门店!$R$4:$R$993931,0,0),"")</f>
        <v>0</v>
      </c>
      <c r="I1881" s="83"/>
      <c r="J1881" s="83"/>
      <c r="K1881" s="83"/>
      <c r="L1881" s="83"/>
      <c r="M1881" s="83"/>
      <c r="N1881" s="83"/>
      <c r="O1881" s="83"/>
      <c r="P1881" s="83"/>
      <c r="Q1881" s="83"/>
      <c r="R1881" s="83"/>
      <c r="S1881" s="83"/>
      <c r="T1881" s="83"/>
      <c r="U1881" s="99">
        <f>COUNTIF(通讯通路门店!$S:$S,$G1881)</f>
        <v>0</v>
      </c>
      <c r="V1881" s="99">
        <f>COUNTIFS(通讯通路门店!$S:$S,$G1881,通讯通路门店!$J:$J,"综合卖场")</f>
        <v>0</v>
      </c>
      <c r="W1881" s="99">
        <f>SUMIFS(通讯通路门店!$AJ:$AJ,通讯通路门店!$S:$S,通讯客户沙盘!$G1881)</f>
        <v>0</v>
      </c>
      <c r="X1881" s="99">
        <f t="shared" si="145"/>
        <v>0</v>
      </c>
      <c r="Y1881" s="99">
        <f>COUNTIFS(通讯通路门店!$S:$S,$G1881,通讯通路门店!$J:$J,"荣耀体验店")+COUNTIFS(通讯通路门店!$S:$S,$G1881,通讯通路门店!$J:$J,"荣耀授权专卖店")</f>
        <v>0</v>
      </c>
      <c r="Z1881" s="99">
        <f>COUNTIFS(通讯通路门店!$S:$S,$G1881,通讯通路门店!$J:$J,"VIVO体验店")</f>
        <v>0</v>
      </c>
      <c r="AA1881" s="99">
        <f>COUNTIFS(通讯通路门店!$S:$S,$G1881,通讯通路门店!$J:$J,"OPPO体验店")</f>
        <v>0</v>
      </c>
      <c r="AB1881" s="99">
        <f>COUNTIFS(通讯通路门店!$S:$S,$G1881,通讯通路门店!$J:$J,"华为授权体验店")+COUNTIFS(通讯通路门店!$S:$S,$G1881,通讯通路门店!$J:$J,"华为堡垒店")</f>
        <v>0</v>
      </c>
      <c r="AC1881" s="99">
        <f>COUNTIFS(通讯通路门店!$S:$S,$G1881,通讯通路门店!$J:$J,"小米体验店")</f>
        <v>0</v>
      </c>
      <c r="AD1881" s="99">
        <f>COUNTIFS(通讯通路门店!$S:$S,$G1881,通讯通路门店!$J:$J,"苹果体验店")</f>
        <v>0</v>
      </c>
      <c r="AE1881" s="99">
        <f>COUNTIFS(通讯通路门店!$S:$S,$G1881,通讯通路门店!$J:$J,"其他品牌专卖店")</f>
        <v>0</v>
      </c>
      <c r="AF1881" s="99">
        <f>SUMIFS(通讯通路门店!$BI:$BI,通讯通路门店!$S:$S,$G1881)</f>
        <v>0</v>
      </c>
      <c r="AG1881" s="99">
        <f>SUMIFS(通讯通路门店!$BH:$BH,通讯通路门店!$S:$S,$G1881)</f>
        <v>0</v>
      </c>
      <c r="AH1881" s="99">
        <f t="shared" si="146"/>
        <v>0</v>
      </c>
      <c r="AI1881" s="99">
        <f>SUMIFS(通讯通路门店!$BB:$BB,通讯通路门店!$S:$S,$G1881)</f>
        <v>0</v>
      </c>
      <c r="AJ1881" s="99">
        <f>SUMIFS(通讯通路门店!$BE:$BE,通讯通路门店!$S:$S,$G1881)</f>
        <v>0</v>
      </c>
      <c r="AK1881" s="99">
        <f>SUMIFS(通讯通路门店!$BG:$BG,通讯通路门店!$S:$S,$G1881)</f>
        <v>0</v>
      </c>
      <c r="AL1881" s="99">
        <f>SUMIFS(通讯通路门店!$BC:$BC,通讯通路门店!$S:$S,$G1881)</f>
        <v>0</v>
      </c>
      <c r="AM1881" s="99">
        <f>SUMIFS(通讯通路门店!$BD:$BD,通讯通路门店!$S:$S,$G1881)</f>
        <v>0</v>
      </c>
      <c r="AN1881" s="99">
        <f>SUMIFS(通讯通路门店!$BF:$BF,通讯通路门店!$S:$S,$G1881)</f>
        <v>0</v>
      </c>
      <c r="AO1881" s="99">
        <f t="shared" si="147"/>
        <v>0</v>
      </c>
      <c r="AP1881" s="99">
        <f>SUMIFS(通讯通路门店!$K:$K,通讯通路门店!$S:$S,$G1881)</f>
        <v>0</v>
      </c>
      <c r="AQ1881" s="83"/>
      <c r="AR1881" s="99">
        <f>SUMIFS(通讯通路门店!$T:$T,通讯通路门店!$S:$S,$G1881)</f>
        <v>0</v>
      </c>
      <c r="AS1881" s="99">
        <f>SUMIFS(通讯通路门店!$U:$U,通讯通路门店!$S:$S,$G1881)</f>
        <v>0</v>
      </c>
      <c r="AT1881" s="99">
        <f>SUMIFS(通讯通路门店!$V:$V,通讯通路门店!$S:$S,$G1881)</f>
        <v>0</v>
      </c>
      <c r="AU1881" s="99">
        <f>SUMIFS(通讯通路门店!$W:$W,通讯通路门店!$S:$S,$G1881)</f>
        <v>0</v>
      </c>
      <c r="AV1881" s="99">
        <f>SUMIFS(通讯通路门店!$Z:$Z,通讯通路门店!$S:$S,$G1881)</f>
        <v>0</v>
      </c>
      <c r="AW1881" s="99">
        <f>SUMIFS(通讯通路门店!$AB:$AB,通讯通路门店!$S:$S,$G1881)</f>
        <v>0</v>
      </c>
      <c r="AX1881" s="99">
        <f>SUMIFS(通讯通路门店!$X:$X,通讯通路门店!$S:$S,$G1881)</f>
        <v>0</v>
      </c>
      <c r="AY1881" s="99">
        <f>SUMIFS(通讯通路门店!$Y:$Y,通讯通路门店!$S:$S,$G1881)</f>
        <v>0</v>
      </c>
      <c r="AZ1881" s="99">
        <f>SUMIFS(通讯通路门店!$AA:$AA,通讯通路门店!$S:$S,$G1881)</f>
        <v>0</v>
      </c>
      <c r="BA1881" s="99">
        <f t="shared" si="148"/>
        <v>0</v>
      </c>
      <c r="BB1881" s="99">
        <f t="shared" si="149"/>
        <v>0</v>
      </c>
      <c r="BC1881" s="99">
        <f>SUMIFS(通讯通路门店!$W:$W,通讯通路门店!$S:$S,$G1881,通讯通路门店!$J:$J,"荣耀体验店")+SUMIFS(通讯通路门店!$W:$W,通讯通路门店!$S:$S,$G1881,通讯通路门店!$J:$J,"荣耀授权专卖店")</f>
        <v>0</v>
      </c>
      <c r="BD1881" s="99">
        <f>SUMIFS(通讯通路门店!$Z:$Z,通讯通路门店!$S:$S,$G1881,通讯通路门店!$J:$J,"VIVO体验店")</f>
        <v>0</v>
      </c>
      <c r="BE1881" s="99">
        <f>SUMIFS(通讯通路门店!$AB:$AB,通讯通路门店!$S:$S,$G1881,通讯通路门店!$J:$J,"OPPO体验店")</f>
        <v>0</v>
      </c>
      <c r="BF1881" s="99">
        <f>SUMIFS(通讯通路门店!$X:$X,通讯通路门店!$S:$S,$G1881,通讯通路门店!$J:$J,"华为授权体验店")+SUMIFS(通讯通路门店!$AA:$AA,通讯通路门店!$S:$S,$G1881,通讯通路门店!$J:$J,"华为堡垒店")</f>
        <v>0</v>
      </c>
      <c r="BG1881" s="99">
        <f>SUMIFS(通讯通路门店!$Y:$Y,通讯通路门店!$S:$S,$G1881,通讯通路门店!$J:$J,"小米体验店")</f>
        <v>0</v>
      </c>
      <c r="BH1881" s="99">
        <f>SUMIFS(通讯通路门店!$AA:$AA,通讯通路门店!$S:$S,$G1881,通讯通路门店!$J:$J,"苹果体验店")</f>
        <v>0</v>
      </c>
      <c r="BI1881" s="99">
        <f>SUMIFS(通讯通路门店!$K:$K,通讯通路门店!$S:$S,$G1881,通讯通路门店!$J:$J,"其他品牌专卖店")</f>
        <v>0</v>
      </c>
      <c r="BJ1881" s="99">
        <f>SUMIFS(通讯通路门店!$AC:$AC,通讯通路门店!$S:$S,$G1881)</f>
        <v>0</v>
      </c>
      <c r="BK1881" s="99">
        <f>SUMIFS(通讯通路门店!$AD:$AD,通讯通路门店!$S:$S,$G1881)</f>
        <v>0</v>
      </c>
      <c r="BL1881" s="99">
        <f>SUMIFS(通讯通路门店!$AE:$AE,通讯通路门店!$S:$S,$G1881)</f>
        <v>0</v>
      </c>
      <c r="BM1881" s="99">
        <f>SUMIFS(通讯通路门店!$AF:$AF,通讯通路门店!$S:$S,$G1881)</f>
        <v>0</v>
      </c>
      <c r="BN1881" s="99">
        <f>SUMIFS(通讯通路门店!$AG:$AG,通讯通路门店!$S:$S,$G1881)</f>
        <v>0</v>
      </c>
      <c r="BO1881" s="99">
        <f>SUMIFS(通讯通路门店!$AH:$AH,通讯通路门店!$S:$S,$G1881)</f>
        <v>0</v>
      </c>
      <c r="BP1881" s="99">
        <f>SUMIFS(通讯通路门店!$AI:$AI,通讯通路门店!$S:$S,$G1881)</f>
        <v>0</v>
      </c>
      <c r="BQ1881" s="83"/>
    </row>
    <row r="1882" spans="1:69">
      <c r="A1882" s="99" t="str">
        <f>IFERROR(_xlfn.XLOOKUP($G1882,通讯通路门店!$S$4:$S$993931,通讯通路门店!$A$4:$A$993931,0,0),"")</f>
        <v>海南省</v>
      </c>
      <c r="B1882" s="99" t="str">
        <f>IFERROR(_xlfn.XLOOKUP($G1882,通讯通路门店!$S$4:$S$993931,通讯通路门店!$B$4:$B$993931,0,0),"")</f>
        <v>东方市</v>
      </c>
      <c r="C1882" s="99" t="str">
        <f>IFERROR(_xlfn.XLOOKUP($G1882,通讯通路门店!$S$4:$S$993931,通讯通路门店!$C$4:$C$993931,0,0),"")</f>
        <v>东方市</v>
      </c>
      <c r="D1882" s="99" t="str">
        <f>IFERROR(_xlfn.XLOOKUP($G1882,通讯通路门店!$S$4:$S$993931,通讯通路门店!$D$4:$D$993931,0,0),"")</f>
        <v>八所镇</v>
      </c>
      <c r="E1882" s="83"/>
      <c r="F1882" s="83"/>
      <c r="G1882" s="101"/>
      <c r="H1882" s="102">
        <f>IFERROR(_xlfn.XLOOKUP($G1882,通讯通路门店!$S$4:$S$993931,通讯通路门店!$R$4:$R$993931,0,0),"")</f>
        <v>0</v>
      </c>
      <c r="I1882" s="83"/>
      <c r="J1882" s="83"/>
      <c r="K1882" s="83"/>
      <c r="L1882" s="83"/>
      <c r="M1882" s="83"/>
      <c r="N1882" s="83"/>
      <c r="O1882" s="83"/>
      <c r="P1882" s="83"/>
      <c r="Q1882" s="83"/>
      <c r="R1882" s="83"/>
      <c r="S1882" s="83"/>
      <c r="T1882" s="83"/>
      <c r="U1882" s="99">
        <f>COUNTIF(通讯通路门店!$S:$S,$G1882)</f>
        <v>0</v>
      </c>
      <c r="V1882" s="99">
        <f>COUNTIFS(通讯通路门店!$S:$S,$G1882,通讯通路门店!$J:$J,"综合卖场")</f>
        <v>0</v>
      </c>
      <c r="W1882" s="99">
        <f>SUMIFS(通讯通路门店!$AJ:$AJ,通讯通路门店!$S:$S,通讯客户沙盘!$G1882)</f>
        <v>0</v>
      </c>
      <c r="X1882" s="99">
        <f t="shared" si="145"/>
        <v>0</v>
      </c>
      <c r="Y1882" s="99">
        <f>COUNTIFS(通讯通路门店!$S:$S,$G1882,通讯通路门店!$J:$J,"荣耀体验店")+COUNTIFS(通讯通路门店!$S:$S,$G1882,通讯通路门店!$J:$J,"荣耀授权专卖店")</f>
        <v>0</v>
      </c>
      <c r="Z1882" s="99">
        <f>COUNTIFS(通讯通路门店!$S:$S,$G1882,通讯通路门店!$J:$J,"VIVO体验店")</f>
        <v>0</v>
      </c>
      <c r="AA1882" s="99">
        <f>COUNTIFS(通讯通路门店!$S:$S,$G1882,通讯通路门店!$J:$J,"OPPO体验店")</f>
        <v>0</v>
      </c>
      <c r="AB1882" s="99">
        <f>COUNTIFS(通讯通路门店!$S:$S,$G1882,通讯通路门店!$J:$J,"华为授权体验店")+COUNTIFS(通讯通路门店!$S:$S,$G1882,通讯通路门店!$J:$J,"华为堡垒店")</f>
        <v>0</v>
      </c>
      <c r="AC1882" s="99">
        <f>COUNTIFS(通讯通路门店!$S:$S,$G1882,通讯通路门店!$J:$J,"小米体验店")</f>
        <v>0</v>
      </c>
      <c r="AD1882" s="99">
        <f>COUNTIFS(通讯通路门店!$S:$S,$G1882,通讯通路门店!$J:$J,"苹果体验店")</f>
        <v>0</v>
      </c>
      <c r="AE1882" s="99">
        <f>COUNTIFS(通讯通路门店!$S:$S,$G1882,通讯通路门店!$J:$J,"其他品牌专卖店")</f>
        <v>0</v>
      </c>
      <c r="AF1882" s="99">
        <f>SUMIFS(通讯通路门店!$BI:$BI,通讯通路门店!$S:$S,$G1882)</f>
        <v>0</v>
      </c>
      <c r="AG1882" s="99">
        <f>SUMIFS(通讯通路门店!$BH:$BH,通讯通路门店!$S:$S,$G1882)</f>
        <v>0</v>
      </c>
      <c r="AH1882" s="99">
        <f t="shared" si="146"/>
        <v>0</v>
      </c>
      <c r="AI1882" s="99">
        <f>SUMIFS(通讯通路门店!$BB:$BB,通讯通路门店!$S:$S,$G1882)</f>
        <v>0</v>
      </c>
      <c r="AJ1882" s="99">
        <f>SUMIFS(通讯通路门店!$BE:$BE,通讯通路门店!$S:$S,$G1882)</f>
        <v>0</v>
      </c>
      <c r="AK1882" s="99">
        <f>SUMIFS(通讯通路门店!$BG:$BG,通讯通路门店!$S:$S,$G1882)</f>
        <v>0</v>
      </c>
      <c r="AL1882" s="99">
        <f>SUMIFS(通讯通路门店!$BC:$BC,通讯通路门店!$S:$S,$G1882)</f>
        <v>0</v>
      </c>
      <c r="AM1882" s="99">
        <f>SUMIFS(通讯通路门店!$BD:$BD,通讯通路门店!$S:$S,$G1882)</f>
        <v>0</v>
      </c>
      <c r="AN1882" s="99">
        <f>SUMIFS(通讯通路门店!$BF:$BF,通讯通路门店!$S:$S,$G1882)</f>
        <v>0</v>
      </c>
      <c r="AO1882" s="99">
        <f t="shared" si="147"/>
        <v>0</v>
      </c>
      <c r="AP1882" s="99">
        <f>SUMIFS(通讯通路门店!$K:$K,通讯通路门店!$S:$S,$G1882)</f>
        <v>0</v>
      </c>
      <c r="AQ1882" s="83"/>
      <c r="AR1882" s="99">
        <f>SUMIFS(通讯通路门店!$T:$T,通讯通路门店!$S:$S,$G1882)</f>
        <v>0</v>
      </c>
      <c r="AS1882" s="99">
        <f>SUMIFS(通讯通路门店!$U:$U,通讯通路门店!$S:$S,$G1882)</f>
        <v>0</v>
      </c>
      <c r="AT1882" s="99">
        <f>SUMIFS(通讯通路门店!$V:$V,通讯通路门店!$S:$S,$G1882)</f>
        <v>0</v>
      </c>
      <c r="AU1882" s="99">
        <f>SUMIFS(通讯通路门店!$W:$W,通讯通路门店!$S:$S,$G1882)</f>
        <v>0</v>
      </c>
      <c r="AV1882" s="99">
        <f>SUMIFS(通讯通路门店!$Z:$Z,通讯通路门店!$S:$S,$G1882)</f>
        <v>0</v>
      </c>
      <c r="AW1882" s="99">
        <f>SUMIFS(通讯通路门店!$AB:$AB,通讯通路门店!$S:$S,$G1882)</f>
        <v>0</v>
      </c>
      <c r="AX1882" s="99">
        <f>SUMIFS(通讯通路门店!$X:$X,通讯通路门店!$S:$S,$G1882)</f>
        <v>0</v>
      </c>
      <c r="AY1882" s="99">
        <f>SUMIFS(通讯通路门店!$Y:$Y,通讯通路门店!$S:$S,$G1882)</f>
        <v>0</v>
      </c>
      <c r="AZ1882" s="99">
        <f>SUMIFS(通讯通路门店!$AA:$AA,通讯通路门店!$S:$S,$G1882)</f>
        <v>0</v>
      </c>
      <c r="BA1882" s="99">
        <f t="shared" si="148"/>
        <v>0</v>
      </c>
      <c r="BB1882" s="99">
        <f t="shared" si="149"/>
        <v>0</v>
      </c>
      <c r="BC1882" s="99">
        <f>SUMIFS(通讯通路门店!$W:$W,通讯通路门店!$S:$S,$G1882,通讯通路门店!$J:$J,"荣耀体验店")+SUMIFS(通讯通路门店!$W:$W,通讯通路门店!$S:$S,$G1882,通讯通路门店!$J:$J,"荣耀授权专卖店")</f>
        <v>0</v>
      </c>
      <c r="BD1882" s="99">
        <f>SUMIFS(通讯通路门店!$Z:$Z,通讯通路门店!$S:$S,$G1882,通讯通路门店!$J:$J,"VIVO体验店")</f>
        <v>0</v>
      </c>
      <c r="BE1882" s="99">
        <f>SUMIFS(通讯通路门店!$AB:$AB,通讯通路门店!$S:$S,$G1882,通讯通路门店!$J:$J,"OPPO体验店")</f>
        <v>0</v>
      </c>
      <c r="BF1882" s="99">
        <f>SUMIFS(通讯通路门店!$X:$X,通讯通路门店!$S:$S,$G1882,通讯通路门店!$J:$J,"华为授权体验店")+SUMIFS(通讯通路门店!$AA:$AA,通讯通路门店!$S:$S,$G1882,通讯通路门店!$J:$J,"华为堡垒店")</f>
        <v>0</v>
      </c>
      <c r="BG1882" s="99">
        <f>SUMIFS(通讯通路门店!$Y:$Y,通讯通路门店!$S:$S,$G1882,通讯通路门店!$J:$J,"小米体验店")</f>
        <v>0</v>
      </c>
      <c r="BH1882" s="99">
        <f>SUMIFS(通讯通路门店!$AA:$AA,通讯通路门店!$S:$S,$G1882,通讯通路门店!$J:$J,"苹果体验店")</f>
        <v>0</v>
      </c>
      <c r="BI1882" s="99">
        <f>SUMIFS(通讯通路门店!$K:$K,通讯通路门店!$S:$S,$G1882,通讯通路门店!$J:$J,"其他品牌专卖店")</f>
        <v>0</v>
      </c>
      <c r="BJ1882" s="99">
        <f>SUMIFS(通讯通路门店!$AC:$AC,通讯通路门店!$S:$S,$G1882)</f>
        <v>0</v>
      </c>
      <c r="BK1882" s="99">
        <f>SUMIFS(通讯通路门店!$AD:$AD,通讯通路门店!$S:$S,$G1882)</f>
        <v>0</v>
      </c>
      <c r="BL1882" s="99">
        <f>SUMIFS(通讯通路门店!$AE:$AE,通讯通路门店!$S:$S,$G1882)</f>
        <v>0</v>
      </c>
      <c r="BM1882" s="99">
        <f>SUMIFS(通讯通路门店!$AF:$AF,通讯通路门店!$S:$S,$G1882)</f>
        <v>0</v>
      </c>
      <c r="BN1882" s="99">
        <f>SUMIFS(通讯通路门店!$AG:$AG,通讯通路门店!$S:$S,$G1882)</f>
        <v>0</v>
      </c>
      <c r="BO1882" s="99">
        <f>SUMIFS(通讯通路门店!$AH:$AH,通讯通路门店!$S:$S,$G1882)</f>
        <v>0</v>
      </c>
      <c r="BP1882" s="99">
        <f>SUMIFS(通讯通路门店!$AI:$AI,通讯通路门店!$S:$S,$G1882)</f>
        <v>0</v>
      </c>
      <c r="BQ1882" s="83"/>
    </row>
    <row r="1883" spans="1:69">
      <c r="A1883" s="99" t="str">
        <f>IFERROR(_xlfn.XLOOKUP($G1883,通讯通路门店!$S$4:$S$993931,通讯通路门店!$A$4:$A$993931,0,0),"")</f>
        <v>海南省</v>
      </c>
      <c r="B1883" s="99" t="str">
        <f>IFERROR(_xlfn.XLOOKUP($G1883,通讯通路门店!$S$4:$S$993931,通讯通路门店!$B$4:$B$993931,0,0),"")</f>
        <v>东方市</v>
      </c>
      <c r="C1883" s="99" t="str">
        <f>IFERROR(_xlfn.XLOOKUP($G1883,通讯通路门店!$S$4:$S$993931,通讯通路门店!$C$4:$C$993931,0,0),"")</f>
        <v>东方市</v>
      </c>
      <c r="D1883" s="99" t="str">
        <f>IFERROR(_xlfn.XLOOKUP($G1883,通讯通路门店!$S$4:$S$993931,通讯通路门店!$D$4:$D$993931,0,0),"")</f>
        <v>八所镇</v>
      </c>
      <c r="E1883" s="83"/>
      <c r="F1883" s="83"/>
      <c r="G1883" s="101"/>
      <c r="H1883" s="102">
        <f>IFERROR(_xlfn.XLOOKUP($G1883,通讯通路门店!$S$4:$S$993931,通讯通路门店!$R$4:$R$993931,0,0),"")</f>
        <v>0</v>
      </c>
      <c r="I1883" s="83"/>
      <c r="J1883" s="83"/>
      <c r="K1883" s="83"/>
      <c r="L1883" s="83"/>
      <c r="M1883" s="83"/>
      <c r="N1883" s="83"/>
      <c r="O1883" s="83"/>
      <c r="P1883" s="83"/>
      <c r="Q1883" s="83"/>
      <c r="R1883" s="83"/>
      <c r="S1883" s="83"/>
      <c r="T1883" s="83"/>
      <c r="U1883" s="99">
        <f>COUNTIF(通讯通路门店!$S:$S,$G1883)</f>
        <v>0</v>
      </c>
      <c r="V1883" s="99">
        <f>COUNTIFS(通讯通路门店!$S:$S,$G1883,通讯通路门店!$J:$J,"综合卖场")</f>
        <v>0</v>
      </c>
      <c r="W1883" s="99">
        <f>SUMIFS(通讯通路门店!$AJ:$AJ,通讯通路门店!$S:$S,通讯客户沙盘!$G1883)</f>
        <v>0</v>
      </c>
      <c r="X1883" s="99">
        <f t="shared" si="145"/>
        <v>0</v>
      </c>
      <c r="Y1883" s="99">
        <f>COUNTIFS(通讯通路门店!$S:$S,$G1883,通讯通路门店!$J:$J,"荣耀体验店")+COUNTIFS(通讯通路门店!$S:$S,$G1883,通讯通路门店!$J:$J,"荣耀授权专卖店")</f>
        <v>0</v>
      </c>
      <c r="Z1883" s="99">
        <f>COUNTIFS(通讯通路门店!$S:$S,$G1883,通讯通路门店!$J:$J,"VIVO体验店")</f>
        <v>0</v>
      </c>
      <c r="AA1883" s="99">
        <f>COUNTIFS(通讯通路门店!$S:$S,$G1883,通讯通路门店!$J:$J,"OPPO体验店")</f>
        <v>0</v>
      </c>
      <c r="AB1883" s="99">
        <f>COUNTIFS(通讯通路门店!$S:$S,$G1883,通讯通路门店!$J:$J,"华为授权体验店")+COUNTIFS(通讯通路门店!$S:$S,$G1883,通讯通路门店!$J:$J,"华为堡垒店")</f>
        <v>0</v>
      </c>
      <c r="AC1883" s="99">
        <f>COUNTIFS(通讯通路门店!$S:$S,$G1883,通讯通路门店!$J:$J,"小米体验店")</f>
        <v>0</v>
      </c>
      <c r="AD1883" s="99">
        <f>COUNTIFS(通讯通路门店!$S:$S,$G1883,通讯通路门店!$J:$J,"苹果体验店")</f>
        <v>0</v>
      </c>
      <c r="AE1883" s="99">
        <f>COUNTIFS(通讯通路门店!$S:$S,$G1883,通讯通路门店!$J:$J,"其他品牌专卖店")</f>
        <v>0</v>
      </c>
      <c r="AF1883" s="99">
        <f>SUMIFS(通讯通路门店!$BI:$BI,通讯通路门店!$S:$S,$G1883)</f>
        <v>0</v>
      </c>
      <c r="AG1883" s="99">
        <f>SUMIFS(通讯通路门店!$BH:$BH,通讯通路门店!$S:$S,$G1883)</f>
        <v>0</v>
      </c>
      <c r="AH1883" s="99">
        <f t="shared" si="146"/>
        <v>0</v>
      </c>
      <c r="AI1883" s="99">
        <f>SUMIFS(通讯通路门店!$BB:$BB,通讯通路门店!$S:$S,$G1883)</f>
        <v>0</v>
      </c>
      <c r="AJ1883" s="99">
        <f>SUMIFS(通讯通路门店!$BE:$BE,通讯通路门店!$S:$S,$G1883)</f>
        <v>0</v>
      </c>
      <c r="AK1883" s="99">
        <f>SUMIFS(通讯通路门店!$BG:$BG,通讯通路门店!$S:$S,$G1883)</f>
        <v>0</v>
      </c>
      <c r="AL1883" s="99">
        <f>SUMIFS(通讯通路门店!$BC:$BC,通讯通路门店!$S:$S,$G1883)</f>
        <v>0</v>
      </c>
      <c r="AM1883" s="99">
        <f>SUMIFS(通讯通路门店!$BD:$BD,通讯通路门店!$S:$S,$G1883)</f>
        <v>0</v>
      </c>
      <c r="AN1883" s="99">
        <f>SUMIFS(通讯通路门店!$BF:$BF,通讯通路门店!$S:$S,$G1883)</f>
        <v>0</v>
      </c>
      <c r="AO1883" s="99">
        <f t="shared" si="147"/>
        <v>0</v>
      </c>
      <c r="AP1883" s="99">
        <f>SUMIFS(通讯通路门店!$K:$K,通讯通路门店!$S:$S,$G1883)</f>
        <v>0</v>
      </c>
      <c r="AQ1883" s="83"/>
      <c r="AR1883" s="99">
        <f>SUMIFS(通讯通路门店!$T:$T,通讯通路门店!$S:$S,$G1883)</f>
        <v>0</v>
      </c>
      <c r="AS1883" s="99">
        <f>SUMIFS(通讯通路门店!$U:$U,通讯通路门店!$S:$S,$G1883)</f>
        <v>0</v>
      </c>
      <c r="AT1883" s="99">
        <f>SUMIFS(通讯通路门店!$V:$V,通讯通路门店!$S:$S,$G1883)</f>
        <v>0</v>
      </c>
      <c r="AU1883" s="99">
        <f>SUMIFS(通讯通路门店!$W:$W,通讯通路门店!$S:$S,$G1883)</f>
        <v>0</v>
      </c>
      <c r="AV1883" s="99">
        <f>SUMIFS(通讯通路门店!$Z:$Z,通讯通路门店!$S:$S,$G1883)</f>
        <v>0</v>
      </c>
      <c r="AW1883" s="99">
        <f>SUMIFS(通讯通路门店!$AB:$AB,通讯通路门店!$S:$S,$G1883)</f>
        <v>0</v>
      </c>
      <c r="AX1883" s="99">
        <f>SUMIFS(通讯通路门店!$X:$X,通讯通路门店!$S:$S,$G1883)</f>
        <v>0</v>
      </c>
      <c r="AY1883" s="99">
        <f>SUMIFS(通讯通路门店!$Y:$Y,通讯通路门店!$S:$S,$G1883)</f>
        <v>0</v>
      </c>
      <c r="AZ1883" s="99">
        <f>SUMIFS(通讯通路门店!$AA:$AA,通讯通路门店!$S:$S,$G1883)</f>
        <v>0</v>
      </c>
      <c r="BA1883" s="99">
        <f t="shared" si="148"/>
        <v>0</v>
      </c>
      <c r="BB1883" s="99">
        <f t="shared" si="149"/>
        <v>0</v>
      </c>
      <c r="BC1883" s="99">
        <f>SUMIFS(通讯通路门店!$W:$W,通讯通路门店!$S:$S,$G1883,通讯通路门店!$J:$J,"荣耀体验店")+SUMIFS(通讯通路门店!$W:$W,通讯通路门店!$S:$S,$G1883,通讯通路门店!$J:$J,"荣耀授权专卖店")</f>
        <v>0</v>
      </c>
      <c r="BD1883" s="99">
        <f>SUMIFS(通讯通路门店!$Z:$Z,通讯通路门店!$S:$S,$G1883,通讯通路门店!$J:$J,"VIVO体验店")</f>
        <v>0</v>
      </c>
      <c r="BE1883" s="99">
        <f>SUMIFS(通讯通路门店!$AB:$AB,通讯通路门店!$S:$S,$G1883,通讯通路门店!$J:$J,"OPPO体验店")</f>
        <v>0</v>
      </c>
      <c r="BF1883" s="99">
        <f>SUMIFS(通讯通路门店!$X:$X,通讯通路门店!$S:$S,$G1883,通讯通路门店!$J:$J,"华为授权体验店")+SUMIFS(通讯通路门店!$AA:$AA,通讯通路门店!$S:$S,$G1883,通讯通路门店!$J:$J,"华为堡垒店")</f>
        <v>0</v>
      </c>
      <c r="BG1883" s="99">
        <f>SUMIFS(通讯通路门店!$Y:$Y,通讯通路门店!$S:$S,$G1883,通讯通路门店!$J:$J,"小米体验店")</f>
        <v>0</v>
      </c>
      <c r="BH1883" s="99">
        <f>SUMIFS(通讯通路门店!$AA:$AA,通讯通路门店!$S:$S,$G1883,通讯通路门店!$J:$J,"苹果体验店")</f>
        <v>0</v>
      </c>
      <c r="BI1883" s="99">
        <f>SUMIFS(通讯通路门店!$K:$K,通讯通路门店!$S:$S,$G1883,通讯通路门店!$J:$J,"其他品牌专卖店")</f>
        <v>0</v>
      </c>
      <c r="BJ1883" s="99">
        <f>SUMIFS(通讯通路门店!$AC:$AC,通讯通路门店!$S:$S,$G1883)</f>
        <v>0</v>
      </c>
      <c r="BK1883" s="99">
        <f>SUMIFS(通讯通路门店!$AD:$AD,通讯通路门店!$S:$S,$G1883)</f>
        <v>0</v>
      </c>
      <c r="BL1883" s="99">
        <f>SUMIFS(通讯通路门店!$AE:$AE,通讯通路门店!$S:$S,$G1883)</f>
        <v>0</v>
      </c>
      <c r="BM1883" s="99">
        <f>SUMIFS(通讯通路门店!$AF:$AF,通讯通路门店!$S:$S,$G1883)</f>
        <v>0</v>
      </c>
      <c r="BN1883" s="99">
        <f>SUMIFS(通讯通路门店!$AG:$AG,通讯通路门店!$S:$S,$G1883)</f>
        <v>0</v>
      </c>
      <c r="BO1883" s="99">
        <f>SUMIFS(通讯通路门店!$AH:$AH,通讯通路门店!$S:$S,$G1883)</f>
        <v>0</v>
      </c>
      <c r="BP1883" s="99">
        <f>SUMIFS(通讯通路门店!$AI:$AI,通讯通路门店!$S:$S,$G1883)</f>
        <v>0</v>
      </c>
      <c r="BQ1883" s="83"/>
    </row>
    <row r="1884" spans="1:69">
      <c r="A1884" s="99" t="str">
        <f>IFERROR(_xlfn.XLOOKUP($G1884,通讯通路门店!$S$4:$S$993931,通讯通路门店!$A$4:$A$993931,0,0),"")</f>
        <v>海南省</v>
      </c>
      <c r="B1884" s="99" t="str">
        <f>IFERROR(_xlfn.XLOOKUP($G1884,通讯通路门店!$S$4:$S$993931,通讯通路门店!$B$4:$B$993931,0,0),"")</f>
        <v>东方市</v>
      </c>
      <c r="C1884" s="99" t="str">
        <f>IFERROR(_xlfn.XLOOKUP($G1884,通讯通路门店!$S$4:$S$993931,通讯通路门店!$C$4:$C$993931,0,0),"")</f>
        <v>东方市</v>
      </c>
      <c r="D1884" s="99" t="str">
        <f>IFERROR(_xlfn.XLOOKUP($G1884,通讯通路门店!$S$4:$S$993931,通讯通路门店!$D$4:$D$993931,0,0),"")</f>
        <v>八所镇</v>
      </c>
      <c r="E1884" s="83"/>
      <c r="F1884" s="83"/>
      <c r="G1884" s="101"/>
      <c r="H1884" s="102">
        <f>IFERROR(_xlfn.XLOOKUP($G1884,通讯通路门店!$S$4:$S$993931,通讯通路门店!$R$4:$R$993931,0,0),"")</f>
        <v>0</v>
      </c>
      <c r="I1884" s="83"/>
      <c r="J1884" s="83"/>
      <c r="K1884" s="83"/>
      <c r="L1884" s="83"/>
      <c r="M1884" s="83"/>
      <c r="N1884" s="83"/>
      <c r="O1884" s="83"/>
      <c r="P1884" s="83"/>
      <c r="Q1884" s="83"/>
      <c r="R1884" s="83"/>
      <c r="S1884" s="83"/>
      <c r="T1884" s="83"/>
      <c r="U1884" s="99">
        <f>COUNTIF(通讯通路门店!$S:$S,$G1884)</f>
        <v>0</v>
      </c>
      <c r="V1884" s="99">
        <f>COUNTIFS(通讯通路门店!$S:$S,$G1884,通讯通路门店!$J:$J,"综合卖场")</f>
        <v>0</v>
      </c>
      <c r="W1884" s="99">
        <f>SUMIFS(通讯通路门店!$AJ:$AJ,通讯通路门店!$S:$S,通讯客户沙盘!$G1884)</f>
        <v>0</v>
      </c>
      <c r="X1884" s="99">
        <f t="shared" si="145"/>
        <v>0</v>
      </c>
      <c r="Y1884" s="99">
        <f>COUNTIFS(通讯通路门店!$S:$S,$G1884,通讯通路门店!$J:$J,"荣耀体验店")+COUNTIFS(通讯通路门店!$S:$S,$G1884,通讯通路门店!$J:$J,"荣耀授权专卖店")</f>
        <v>0</v>
      </c>
      <c r="Z1884" s="99">
        <f>COUNTIFS(通讯通路门店!$S:$S,$G1884,通讯通路门店!$J:$J,"VIVO体验店")</f>
        <v>0</v>
      </c>
      <c r="AA1884" s="99">
        <f>COUNTIFS(通讯通路门店!$S:$S,$G1884,通讯通路门店!$J:$J,"OPPO体验店")</f>
        <v>0</v>
      </c>
      <c r="AB1884" s="99">
        <f>COUNTIFS(通讯通路门店!$S:$S,$G1884,通讯通路门店!$J:$J,"华为授权体验店")+COUNTIFS(通讯通路门店!$S:$S,$G1884,通讯通路门店!$J:$J,"华为堡垒店")</f>
        <v>0</v>
      </c>
      <c r="AC1884" s="99">
        <f>COUNTIFS(通讯通路门店!$S:$S,$G1884,通讯通路门店!$J:$J,"小米体验店")</f>
        <v>0</v>
      </c>
      <c r="AD1884" s="99">
        <f>COUNTIFS(通讯通路门店!$S:$S,$G1884,通讯通路门店!$J:$J,"苹果体验店")</f>
        <v>0</v>
      </c>
      <c r="AE1884" s="99">
        <f>COUNTIFS(通讯通路门店!$S:$S,$G1884,通讯通路门店!$J:$J,"其他品牌专卖店")</f>
        <v>0</v>
      </c>
      <c r="AF1884" s="99">
        <f>SUMIFS(通讯通路门店!$BI:$BI,通讯通路门店!$S:$S,$G1884)</f>
        <v>0</v>
      </c>
      <c r="AG1884" s="99">
        <f>SUMIFS(通讯通路门店!$BH:$BH,通讯通路门店!$S:$S,$G1884)</f>
        <v>0</v>
      </c>
      <c r="AH1884" s="99">
        <f t="shared" si="146"/>
        <v>0</v>
      </c>
      <c r="AI1884" s="99">
        <f>SUMIFS(通讯通路门店!$BB:$BB,通讯通路门店!$S:$S,$G1884)</f>
        <v>0</v>
      </c>
      <c r="AJ1884" s="99">
        <f>SUMIFS(通讯通路门店!$BE:$BE,通讯通路门店!$S:$S,$G1884)</f>
        <v>0</v>
      </c>
      <c r="AK1884" s="99">
        <f>SUMIFS(通讯通路门店!$BG:$BG,通讯通路门店!$S:$S,$G1884)</f>
        <v>0</v>
      </c>
      <c r="AL1884" s="99">
        <f>SUMIFS(通讯通路门店!$BC:$BC,通讯通路门店!$S:$S,$G1884)</f>
        <v>0</v>
      </c>
      <c r="AM1884" s="99">
        <f>SUMIFS(通讯通路门店!$BD:$BD,通讯通路门店!$S:$S,$G1884)</f>
        <v>0</v>
      </c>
      <c r="AN1884" s="99">
        <f>SUMIFS(通讯通路门店!$BF:$BF,通讯通路门店!$S:$S,$G1884)</f>
        <v>0</v>
      </c>
      <c r="AO1884" s="99">
        <f t="shared" si="147"/>
        <v>0</v>
      </c>
      <c r="AP1884" s="99">
        <f>SUMIFS(通讯通路门店!$K:$K,通讯通路门店!$S:$S,$G1884)</f>
        <v>0</v>
      </c>
      <c r="AQ1884" s="83"/>
      <c r="AR1884" s="99">
        <f>SUMIFS(通讯通路门店!$T:$T,通讯通路门店!$S:$S,$G1884)</f>
        <v>0</v>
      </c>
      <c r="AS1884" s="99">
        <f>SUMIFS(通讯通路门店!$U:$U,通讯通路门店!$S:$S,$G1884)</f>
        <v>0</v>
      </c>
      <c r="AT1884" s="99">
        <f>SUMIFS(通讯通路门店!$V:$V,通讯通路门店!$S:$S,$G1884)</f>
        <v>0</v>
      </c>
      <c r="AU1884" s="99">
        <f>SUMIFS(通讯通路门店!$W:$W,通讯通路门店!$S:$S,$G1884)</f>
        <v>0</v>
      </c>
      <c r="AV1884" s="99">
        <f>SUMIFS(通讯通路门店!$Z:$Z,通讯通路门店!$S:$S,$G1884)</f>
        <v>0</v>
      </c>
      <c r="AW1884" s="99">
        <f>SUMIFS(通讯通路门店!$AB:$AB,通讯通路门店!$S:$S,$G1884)</f>
        <v>0</v>
      </c>
      <c r="AX1884" s="99">
        <f>SUMIFS(通讯通路门店!$X:$X,通讯通路门店!$S:$S,$G1884)</f>
        <v>0</v>
      </c>
      <c r="AY1884" s="99">
        <f>SUMIFS(通讯通路门店!$Y:$Y,通讯通路门店!$S:$S,$G1884)</f>
        <v>0</v>
      </c>
      <c r="AZ1884" s="99">
        <f>SUMIFS(通讯通路门店!$AA:$AA,通讯通路门店!$S:$S,$G1884)</f>
        <v>0</v>
      </c>
      <c r="BA1884" s="99">
        <f t="shared" si="148"/>
        <v>0</v>
      </c>
      <c r="BB1884" s="99">
        <f t="shared" si="149"/>
        <v>0</v>
      </c>
      <c r="BC1884" s="99">
        <f>SUMIFS(通讯通路门店!$W:$W,通讯通路门店!$S:$S,$G1884,通讯通路门店!$J:$J,"荣耀体验店")+SUMIFS(通讯通路门店!$W:$W,通讯通路门店!$S:$S,$G1884,通讯通路门店!$J:$J,"荣耀授权专卖店")</f>
        <v>0</v>
      </c>
      <c r="BD1884" s="99">
        <f>SUMIFS(通讯通路门店!$Z:$Z,通讯通路门店!$S:$S,$G1884,通讯通路门店!$J:$J,"VIVO体验店")</f>
        <v>0</v>
      </c>
      <c r="BE1884" s="99">
        <f>SUMIFS(通讯通路门店!$AB:$AB,通讯通路门店!$S:$S,$G1884,通讯通路门店!$J:$J,"OPPO体验店")</f>
        <v>0</v>
      </c>
      <c r="BF1884" s="99">
        <f>SUMIFS(通讯通路门店!$X:$X,通讯通路门店!$S:$S,$G1884,通讯通路门店!$J:$J,"华为授权体验店")+SUMIFS(通讯通路门店!$AA:$AA,通讯通路门店!$S:$S,$G1884,通讯通路门店!$J:$J,"华为堡垒店")</f>
        <v>0</v>
      </c>
      <c r="BG1884" s="99">
        <f>SUMIFS(通讯通路门店!$Y:$Y,通讯通路门店!$S:$S,$G1884,通讯通路门店!$J:$J,"小米体验店")</f>
        <v>0</v>
      </c>
      <c r="BH1884" s="99">
        <f>SUMIFS(通讯通路门店!$AA:$AA,通讯通路门店!$S:$S,$G1884,通讯通路门店!$J:$J,"苹果体验店")</f>
        <v>0</v>
      </c>
      <c r="BI1884" s="99">
        <f>SUMIFS(通讯通路门店!$K:$K,通讯通路门店!$S:$S,$G1884,通讯通路门店!$J:$J,"其他品牌专卖店")</f>
        <v>0</v>
      </c>
      <c r="BJ1884" s="99">
        <f>SUMIFS(通讯通路门店!$AC:$AC,通讯通路门店!$S:$S,$G1884)</f>
        <v>0</v>
      </c>
      <c r="BK1884" s="99">
        <f>SUMIFS(通讯通路门店!$AD:$AD,通讯通路门店!$S:$S,$G1884)</f>
        <v>0</v>
      </c>
      <c r="BL1884" s="99">
        <f>SUMIFS(通讯通路门店!$AE:$AE,通讯通路门店!$S:$S,$G1884)</f>
        <v>0</v>
      </c>
      <c r="BM1884" s="99">
        <f>SUMIFS(通讯通路门店!$AF:$AF,通讯通路门店!$S:$S,$G1884)</f>
        <v>0</v>
      </c>
      <c r="BN1884" s="99">
        <f>SUMIFS(通讯通路门店!$AG:$AG,通讯通路门店!$S:$S,$G1884)</f>
        <v>0</v>
      </c>
      <c r="BO1884" s="99">
        <f>SUMIFS(通讯通路门店!$AH:$AH,通讯通路门店!$S:$S,$G1884)</f>
        <v>0</v>
      </c>
      <c r="BP1884" s="99">
        <f>SUMIFS(通讯通路门店!$AI:$AI,通讯通路门店!$S:$S,$G1884)</f>
        <v>0</v>
      </c>
      <c r="BQ1884" s="83"/>
    </row>
    <row r="1885" spans="1:69">
      <c r="A1885" s="99" t="str">
        <f>IFERROR(_xlfn.XLOOKUP($G1885,通讯通路门店!$S$4:$S$993931,通讯通路门店!$A$4:$A$993931,0,0),"")</f>
        <v>海南省</v>
      </c>
      <c r="B1885" s="99" t="str">
        <f>IFERROR(_xlfn.XLOOKUP($G1885,通讯通路门店!$S$4:$S$993931,通讯通路门店!$B$4:$B$993931,0,0),"")</f>
        <v>东方市</v>
      </c>
      <c r="C1885" s="99" t="str">
        <f>IFERROR(_xlfn.XLOOKUP($G1885,通讯通路门店!$S$4:$S$993931,通讯通路门店!$C$4:$C$993931,0,0),"")</f>
        <v>东方市</v>
      </c>
      <c r="D1885" s="99" t="str">
        <f>IFERROR(_xlfn.XLOOKUP($G1885,通讯通路门店!$S$4:$S$993931,通讯通路门店!$D$4:$D$993931,0,0),"")</f>
        <v>八所镇</v>
      </c>
      <c r="E1885" s="83"/>
      <c r="F1885" s="83"/>
      <c r="G1885" s="101"/>
      <c r="H1885" s="102">
        <f>IFERROR(_xlfn.XLOOKUP($G1885,通讯通路门店!$S$4:$S$993931,通讯通路门店!$R$4:$R$993931,0,0),"")</f>
        <v>0</v>
      </c>
      <c r="I1885" s="83"/>
      <c r="J1885" s="83"/>
      <c r="K1885" s="83"/>
      <c r="L1885" s="83"/>
      <c r="M1885" s="83"/>
      <c r="N1885" s="83"/>
      <c r="O1885" s="83"/>
      <c r="P1885" s="83"/>
      <c r="Q1885" s="83"/>
      <c r="R1885" s="83"/>
      <c r="S1885" s="83"/>
      <c r="T1885" s="83"/>
      <c r="U1885" s="99">
        <f>COUNTIF(通讯通路门店!$S:$S,$G1885)</f>
        <v>0</v>
      </c>
      <c r="V1885" s="99">
        <f>COUNTIFS(通讯通路门店!$S:$S,$G1885,通讯通路门店!$J:$J,"综合卖场")</f>
        <v>0</v>
      </c>
      <c r="W1885" s="99">
        <f>SUMIFS(通讯通路门店!$AJ:$AJ,通讯通路门店!$S:$S,通讯客户沙盘!$G1885)</f>
        <v>0</v>
      </c>
      <c r="X1885" s="99">
        <f t="shared" si="145"/>
        <v>0</v>
      </c>
      <c r="Y1885" s="99">
        <f>COUNTIFS(通讯通路门店!$S:$S,$G1885,通讯通路门店!$J:$J,"荣耀体验店")+COUNTIFS(通讯通路门店!$S:$S,$G1885,通讯通路门店!$J:$J,"荣耀授权专卖店")</f>
        <v>0</v>
      </c>
      <c r="Z1885" s="99">
        <f>COUNTIFS(通讯通路门店!$S:$S,$G1885,通讯通路门店!$J:$J,"VIVO体验店")</f>
        <v>0</v>
      </c>
      <c r="AA1885" s="99">
        <f>COUNTIFS(通讯通路门店!$S:$S,$G1885,通讯通路门店!$J:$J,"OPPO体验店")</f>
        <v>0</v>
      </c>
      <c r="AB1885" s="99">
        <f>COUNTIFS(通讯通路门店!$S:$S,$G1885,通讯通路门店!$J:$J,"华为授权体验店")+COUNTIFS(通讯通路门店!$S:$S,$G1885,通讯通路门店!$J:$J,"华为堡垒店")</f>
        <v>0</v>
      </c>
      <c r="AC1885" s="99">
        <f>COUNTIFS(通讯通路门店!$S:$S,$G1885,通讯通路门店!$J:$J,"小米体验店")</f>
        <v>0</v>
      </c>
      <c r="AD1885" s="99">
        <f>COUNTIFS(通讯通路门店!$S:$S,$G1885,通讯通路门店!$J:$J,"苹果体验店")</f>
        <v>0</v>
      </c>
      <c r="AE1885" s="99">
        <f>COUNTIFS(通讯通路门店!$S:$S,$G1885,通讯通路门店!$J:$J,"其他品牌专卖店")</f>
        <v>0</v>
      </c>
      <c r="AF1885" s="99">
        <f>SUMIFS(通讯通路门店!$BI:$BI,通讯通路门店!$S:$S,$G1885)</f>
        <v>0</v>
      </c>
      <c r="AG1885" s="99">
        <f>SUMIFS(通讯通路门店!$BH:$BH,通讯通路门店!$S:$S,$G1885)</f>
        <v>0</v>
      </c>
      <c r="AH1885" s="99">
        <f t="shared" si="146"/>
        <v>0</v>
      </c>
      <c r="AI1885" s="99">
        <f>SUMIFS(通讯通路门店!$BB:$BB,通讯通路门店!$S:$S,$G1885)</f>
        <v>0</v>
      </c>
      <c r="AJ1885" s="99">
        <f>SUMIFS(通讯通路门店!$BE:$BE,通讯通路门店!$S:$S,$G1885)</f>
        <v>0</v>
      </c>
      <c r="AK1885" s="99">
        <f>SUMIFS(通讯通路门店!$BG:$BG,通讯通路门店!$S:$S,$G1885)</f>
        <v>0</v>
      </c>
      <c r="AL1885" s="99">
        <f>SUMIFS(通讯通路门店!$BC:$BC,通讯通路门店!$S:$S,$G1885)</f>
        <v>0</v>
      </c>
      <c r="AM1885" s="99">
        <f>SUMIFS(通讯通路门店!$BD:$BD,通讯通路门店!$S:$S,$G1885)</f>
        <v>0</v>
      </c>
      <c r="AN1885" s="99">
        <f>SUMIFS(通讯通路门店!$BF:$BF,通讯通路门店!$S:$S,$G1885)</f>
        <v>0</v>
      </c>
      <c r="AO1885" s="99">
        <f t="shared" si="147"/>
        <v>0</v>
      </c>
      <c r="AP1885" s="99">
        <f>SUMIFS(通讯通路门店!$K:$K,通讯通路门店!$S:$S,$G1885)</f>
        <v>0</v>
      </c>
      <c r="AQ1885" s="83"/>
      <c r="AR1885" s="99">
        <f>SUMIFS(通讯通路门店!$T:$T,通讯通路门店!$S:$S,$G1885)</f>
        <v>0</v>
      </c>
      <c r="AS1885" s="99">
        <f>SUMIFS(通讯通路门店!$U:$U,通讯通路门店!$S:$S,$G1885)</f>
        <v>0</v>
      </c>
      <c r="AT1885" s="99">
        <f>SUMIFS(通讯通路门店!$V:$V,通讯通路门店!$S:$S,$G1885)</f>
        <v>0</v>
      </c>
      <c r="AU1885" s="99">
        <f>SUMIFS(通讯通路门店!$W:$W,通讯通路门店!$S:$S,$G1885)</f>
        <v>0</v>
      </c>
      <c r="AV1885" s="99">
        <f>SUMIFS(通讯通路门店!$Z:$Z,通讯通路门店!$S:$S,$G1885)</f>
        <v>0</v>
      </c>
      <c r="AW1885" s="99">
        <f>SUMIFS(通讯通路门店!$AB:$AB,通讯通路门店!$S:$S,$G1885)</f>
        <v>0</v>
      </c>
      <c r="AX1885" s="99">
        <f>SUMIFS(通讯通路门店!$X:$X,通讯通路门店!$S:$S,$G1885)</f>
        <v>0</v>
      </c>
      <c r="AY1885" s="99">
        <f>SUMIFS(通讯通路门店!$Y:$Y,通讯通路门店!$S:$S,$G1885)</f>
        <v>0</v>
      </c>
      <c r="AZ1885" s="99">
        <f>SUMIFS(通讯通路门店!$AA:$AA,通讯通路门店!$S:$S,$G1885)</f>
        <v>0</v>
      </c>
      <c r="BA1885" s="99">
        <f t="shared" si="148"/>
        <v>0</v>
      </c>
      <c r="BB1885" s="99">
        <f t="shared" si="149"/>
        <v>0</v>
      </c>
      <c r="BC1885" s="99">
        <f>SUMIFS(通讯通路门店!$W:$W,通讯通路门店!$S:$S,$G1885,通讯通路门店!$J:$J,"荣耀体验店")+SUMIFS(通讯通路门店!$W:$W,通讯通路门店!$S:$S,$G1885,通讯通路门店!$J:$J,"荣耀授权专卖店")</f>
        <v>0</v>
      </c>
      <c r="BD1885" s="99">
        <f>SUMIFS(通讯通路门店!$Z:$Z,通讯通路门店!$S:$S,$G1885,通讯通路门店!$J:$J,"VIVO体验店")</f>
        <v>0</v>
      </c>
      <c r="BE1885" s="99">
        <f>SUMIFS(通讯通路门店!$AB:$AB,通讯通路门店!$S:$S,$G1885,通讯通路门店!$J:$J,"OPPO体验店")</f>
        <v>0</v>
      </c>
      <c r="BF1885" s="99">
        <f>SUMIFS(通讯通路门店!$X:$X,通讯通路门店!$S:$S,$G1885,通讯通路门店!$J:$J,"华为授权体验店")+SUMIFS(通讯通路门店!$AA:$AA,通讯通路门店!$S:$S,$G1885,通讯通路门店!$J:$J,"华为堡垒店")</f>
        <v>0</v>
      </c>
      <c r="BG1885" s="99">
        <f>SUMIFS(通讯通路门店!$Y:$Y,通讯通路门店!$S:$S,$G1885,通讯通路门店!$J:$J,"小米体验店")</f>
        <v>0</v>
      </c>
      <c r="BH1885" s="99">
        <f>SUMIFS(通讯通路门店!$AA:$AA,通讯通路门店!$S:$S,$G1885,通讯通路门店!$J:$J,"苹果体验店")</f>
        <v>0</v>
      </c>
      <c r="BI1885" s="99">
        <f>SUMIFS(通讯通路门店!$K:$K,通讯通路门店!$S:$S,$G1885,通讯通路门店!$J:$J,"其他品牌专卖店")</f>
        <v>0</v>
      </c>
      <c r="BJ1885" s="99">
        <f>SUMIFS(通讯通路门店!$AC:$AC,通讯通路门店!$S:$S,$G1885)</f>
        <v>0</v>
      </c>
      <c r="BK1885" s="99">
        <f>SUMIFS(通讯通路门店!$AD:$AD,通讯通路门店!$S:$S,$G1885)</f>
        <v>0</v>
      </c>
      <c r="BL1885" s="99">
        <f>SUMIFS(通讯通路门店!$AE:$AE,通讯通路门店!$S:$S,$G1885)</f>
        <v>0</v>
      </c>
      <c r="BM1885" s="99">
        <f>SUMIFS(通讯通路门店!$AF:$AF,通讯通路门店!$S:$S,$G1885)</f>
        <v>0</v>
      </c>
      <c r="BN1885" s="99">
        <f>SUMIFS(通讯通路门店!$AG:$AG,通讯通路门店!$S:$S,$G1885)</f>
        <v>0</v>
      </c>
      <c r="BO1885" s="99">
        <f>SUMIFS(通讯通路门店!$AH:$AH,通讯通路门店!$S:$S,$G1885)</f>
        <v>0</v>
      </c>
      <c r="BP1885" s="99">
        <f>SUMIFS(通讯通路门店!$AI:$AI,通讯通路门店!$S:$S,$G1885)</f>
        <v>0</v>
      </c>
      <c r="BQ1885" s="83"/>
    </row>
    <row r="1886" spans="1:69">
      <c r="A1886" s="99" t="str">
        <f>IFERROR(_xlfn.XLOOKUP($G1886,通讯通路门店!$S$4:$S$993931,通讯通路门店!$A$4:$A$993931,0,0),"")</f>
        <v>海南省</v>
      </c>
      <c r="B1886" s="99" t="str">
        <f>IFERROR(_xlfn.XLOOKUP($G1886,通讯通路门店!$S$4:$S$993931,通讯通路门店!$B$4:$B$993931,0,0),"")</f>
        <v>东方市</v>
      </c>
      <c r="C1886" s="99" t="str">
        <f>IFERROR(_xlfn.XLOOKUP($G1886,通讯通路门店!$S$4:$S$993931,通讯通路门店!$C$4:$C$993931,0,0),"")</f>
        <v>东方市</v>
      </c>
      <c r="D1886" s="99" t="str">
        <f>IFERROR(_xlfn.XLOOKUP($G1886,通讯通路门店!$S$4:$S$993931,通讯通路门店!$D$4:$D$993931,0,0),"")</f>
        <v>八所镇</v>
      </c>
      <c r="E1886" s="83"/>
      <c r="F1886" s="83"/>
      <c r="G1886" s="101"/>
      <c r="H1886" s="102">
        <f>IFERROR(_xlfn.XLOOKUP($G1886,通讯通路门店!$S$4:$S$993931,通讯通路门店!$R$4:$R$993931,0,0),"")</f>
        <v>0</v>
      </c>
      <c r="I1886" s="83"/>
      <c r="J1886" s="83"/>
      <c r="K1886" s="83"/>
      <c r="L1886" s="83"/>
      <c r="M1886" s="83"/>
      <c r="N1886" s="83"/>
      <c r="O1886" s="83"/>
      <c r="P1886" s="83"/>
      <c r="Q1886" s="83"/>
      <c r="R1886" s="83"/>
      <c r="S1886" s="83"/>
      <c r="T1886" s="83"/>
      <c r="U1886" s="99">
        <f>COUNTIF(通讯通路门店!$S:$S,$G1886)</f>
        <v>0</v>
      </c>
      <c r="V1886" s="99">
        <f>COUNTIFS(通讯通路门店!$S:$S,$G1886,通讯通路门店!$J:$J,"综合卖场")</f>
        <v>0</v>
      </c>
      <c r="W1886" s="99">
        <f>SUMIFS(通讯通路门店!$AJ:$AJ,通讯通路门店!$S:$S,通讯客户沙盘!$G1886)</f>
        <v>0</v>
      </c>
      <c r="X1886" s="99">
        <f t="shared" si="145"/>
        <v>0</v>
      </c>
      <c r="Y1886" s="99">
        <f>COUNTIFS(通讯通路门店!$S:$S,$G1886,通讯通路门店!$J:$J,"荣耀体验店")+COUNTIFS(通讯通路门店!$S:$S,$G1886,通讯通路门店!$J:$J,"荣耀授权专卖店")</f>
        <v>0</v>
      </c>
      <c r="Z1886" s="99">
        <f>COUNTIFS(通讯通路门店!$S:$S,$G1886,通讯通路门店!$J:$J,"VIVO体验店")</f>
        <v>0</v>
      </c>
      <c r="AA1886" s="99">
        <f>COUNTIFS(通讯通路门店!$S:$S,$G1886,通讯通路门店!$J:$J,"OPPO体验店")</f>
        <v>0</v>
      </c>
      <c r="AB1886" s="99">
        <f>COUNTIFS(通讯通路门店!$S:$S,$G1886,通讯通路门店!$J:$J,"华为授权体验店")+COUNTIFS(通讯通路门店!$S:$S,$G1886,通讯通路门店!$J:$J,"华为堡垒店")</f>
        <v>0</v>
      </c>
      <c r="AC1886" s="99">
        <f>COUNTIFS(通讯通路门店!$S:$S,$G1886,通讯通路门店!$J:$J,"小米体验店")</f>
        <v>0</v>
      </c>
      <c r="AD1886" s="99">
        <f>COUNTIFS(通讯通路门店!$S:$S,$G1886,通讯通路门店!$J:$J,"苹果体验店")</f>
        <v>0</v>
      </c>
      <c r="AE1886" s="99">
        <f>COUNTIFS(通讯通路门店!$S:$S,$G1886,通讯通路门店!$J:$J,"其他品牌专卖店")</f>
        <v>0</v>
      </c>
      <c r="AF1886" s="99">
        <f>SUMIFS(通讯通路门店!$BI:$BI,通讯通路门店!$S:$S,$G1886)</f>
        <v>0</v>
      </c>
      <c r="AG1886" s="99">
        <f>SUMIFS(通讯通路门店!$BH:$BH,通讯通路门店!$S:$S,$G1886)</f>
        <v>0</v>
      </c>
      <c r="AH1886" s="99">
        <f t="shared" si="146"/>
        <v>0</v>
      </c>
      <c r="AI1886" s="99">
        <f>SUMIFS(通讯通路门店!$BB:$BB,通讯通路门店!$S:$S,$G1886)</f>
        <v>0</v>
      </c>
      <c r="AJ1886" s="99">
        <f>SUMIFS(通讯通路门店!$BE:$BE,通讯通路门店!$S:$S,$G1886)</f>
        <v>0</v>
      </c>
      <c r="AK1886" s="99">
        <f>SUMIFS(通讯通路门店!$BG:$BG,通讯通路门店!$S:$S,$G1886)</f>
        <v>0</v>
      </c>
      <c r="AL1886" s="99">
        <f>SUMIFS(通讯通路门店!$BC:$BC,通讯通路门店!$S:$S,$G1886)</f>
        <v>0</v>
      </c>
      <c r="AM1886" s="99">
        <f>SUMIFS(通讯通路门店!$BD:$BD,通讯通路门店!$S:$S,$G1886)</f>
        <v>0</v>
      </c>
      <c r="AN1886" s="99">
        <f>SUMIFS(通讯通路门店!$BF:$BF,通讯通路门店!$S:$S,$G1886)</f>
        <v>0</v>
      </c>
      <c r="AO1886" s="99">
        <f t="shared" si="147"/>
        <v>0</v>
      </c>
      <c r="AP1886" s="99">
        <f>SUMIFS(通讯通路门店!$K:$K,通讯通路门店!$S:$S,$G1886)</f>
        <v>0</v>
      </c>
      <c r="AQ1886" s="83"/>
      <c r="AR1886" s="99">
        <f>SUMIFS(通讯通路门店!$T:$T,通讯通路门店!$S:$S,$G1886)</f>
        <v>0</v>
      </c>
      <c r="AS1886" s="99">
        <f>SUMIFS(通讯通路门店!$U:$U,通讯通路门店!$S:$S,$G1886)</f>
        <v>0</v>
      </c>
      <c r="AT1886" s="99">
        <f>SUMIFS(通讯通路门店!$V:$V,通讯通路门店!$S:$S,$G1886)</f>
        <v>0</v>
      </c>
      <c r="AU1886" s="99">
        <f>SUMIFS(通讯通路门店!$W:$W,通讯通路门店!$S:$S,$G1886)</f>
        <v>0</v>
      </c>
      <c r="AV1886" s="99">
        <f>SUMIFS(通讯通路门店!$Z:$Z,通讯通路门店!$S:$S,$G1886)</f>
        <v>0</v>
      </c>
      <c r="AW1886" s="99">
        <f>SUMIFS(通讯通路门店!$AB:$AB,通讯通路门店!$S:$S,$G1886)</f>
        <v>0</v>
      </c>
      <c r="AX1886" s="99">
        <f>SUMIFS(通讯通路门店!$X:$X,通讯通路门店!$S:$S,$G1886)</f>
        <v>0</v>
      </c>
      <c r="AY1886" s="99">
        <f>SUMIFS(通讯通路门店!$Y:$Y,通讯通路门店!$S:$S,$G1886)</f>
        <v>0</v>
      </c>
      <c r="AZ1886" s="99">
        <f>SUMIFS(通讯通路门店!$AA:$AA,通讯通路门店!$S:$S,$G1886)</f>
        <v>0</v>
      </c>
      <c r="BA1886" s="99">
        <f t="shared" si="148"/>
        <v>0</v>
      </c>
      <c r="BB1886" s="99">
        <f t="shared" si="149"/>
        <v>0</v>
      </c>
      <c r="BC1886" s="99">
        <f>SUMIFS(通讯通路门店!$W:$W,通讯通路门店!$S:$S,$G1886,通讯通路门店!$J:$J,"荣耀体验店")+SUMIFS(通讯通路门店!$W:$W,通讯通路门店!$S:$S,$G1886,通讯通路门店!$J:$J,"荣耀授权专卖店")</f>
        <v>0</v>
      </c>
      <c r="BD1886" s="99">
        <f>SUMIFS(通讯通路门店!$Z:$Z,通讯通路门店!$S:$S,$G1886,通讯通路门店!$J:$J,"VIVO体验店")</f>
        <v>0</v>
      </c>
      <c r="BE1886" s="99">
        <f>SUMIFS(通讯通路门店!$AB:$AB,通讯通路门店!$S:$S,$G1886,通讯通路门店!$J:$J,"OPPO体验店")</f>
        <v>0</v>
      </c>
      <c r="BF1886" s="99">
        <f>SUMIFS(通讯通路门店!$X:$X,通讯通路门店!$S:$S,$G1886,通讯通路门店!$J:$J,"华为授权体验店")+SUMIFS(通讯通路门店!$AA:$AA,通讯通路门店!$S:$S,$G1886,通讯通路门店!$J:$J,"华为堡垒店")</f>
        <v>0</v>
      </c>
      <c r="BG1886" s="99">
        <f>SUMIFS(通讯通路门店!$Y:$Y,通讯通路门店!$S:$S,$G1886,通讯通路门店!$J:$J,"小米体验店")</f>
        <v>0</v>
      </c>
      <c r="BH1886" s="99">
        <f>SUMIFS(通讯通路门店!$AA:$AA,通讯通路门店!$S:$S,$G1886,通讯通路门店!$J:$J,"苹果体验店")</f>
        <v>0</v>
      </c>
      <c r="BI1886" s="99">
        <f>SUMIFS(通讯通路门店!$K:$K,通讯通路门店!$S:$S,$G1886,通讯通路门店!$J:$J,"其他品牌专卖店")</f>
        <v>0</v>
      </c>
      <c r="BJ1886" s="99">
        <f>SUMIFS(通讯通路门店!$AC:$AC,通讯通路门店!$S:$S,$G1886)</f>
        <v>0</v>
      </c>
      <c r="BK1886" s="99">
        <f>SUMIFS(通讯通路门店!$AD:$AD,通讯通路门店!$S:$S,$G1886)</f>
        <v>0</v>
      </c>
      <c r="BL1886" s="99">
        <f>SUMIFS(通讯通路门店!$AE:$AE,通讯通路门店!$S:$S,$G1886)</f>
        <v>0</v>
      </c>
      <c r="BM1886" s="99">
        <f>SUMIFS(通讯通路门店!$AF:$AF,通讯通路门店!$S:$S,$G1886)</f>
        <v>0</v>
      </c>
      <c r="BN1886" s="99">
        <f>SUMIFS(通讯通路门店!$AG:$AG,通讯通路门店!$S:$S,$G1886)</f>
        <v>0</v>
      </c>
      <c r="BO1886" s="99">
        <f>SUMIFS(通讯通路门店!$AH:$AH,通讯通路门店!$S:$S,$G1886)</f>
        <v>0</v>
      </c>
      <c r="BP1886" s="99">
        <f>SUMIFS(通讯通路门店!$AI:$AI,通讯通路门店!$S:$S,$G1886)</f>
        <v>0</v>
      </c>
      <c r="BQ1886" s="83"/>
    </row>
    <row r="1887" spans="1:69">
      <c r="A1887" s="99" t="str">
        <f>IFERROR(_xlfn.XLOOKUP($G1887,通讯通路门店!$S$4:$S$993931,通讯通路门店!$A$4:$A$993931,0,0),"")</f>
        <v>海南省</v>
      </c>
      <c r="B1887" s="99" t="str">
        <f>IFERROR(_xlfn.XLOOKUP($G1887,通讯通路门店!$S$4:$S$993931,通讯通路门店!$B$4:$B$993931,0,0),"")</f>
        <v>东方市</v>
      </c>
      <c r="C1887" s="99" t="str">
        <f>IFERROR(_xlfn.XLOOKUP($G1887,通讯通路门店!$S$4:$S$993931,通讯通路门店!$C$4:$C$993931,0,0),"")</f>
        <v>东方市</v>
      </c>
      <c r="D1887" s="99" t="str">
        <f>IFERROR(_xlfn.XLOOKUP($G1887,通讯通路门店!$S$4:$S$993931,通讯通路门店!$D$4:$D$993931,0,0),"")</f>
        <v>八所镇</v>
      </c>
      <c r="E1887" s="83"/>
      <c r="F1887" s="83"/>
      <c r="G1887" s="101"/>
      <c r="H1887" s="102">
        <f>IFERROR(_xlfn.XLOOKUP($G1887,通讯通路门店!$S$4:$S$993931,通讯通路门店!$R$4:$R$993931,0,0),"")</f>
        <v>0</v>
      </c>
      <c r="I1887" s="83"/>
      <c r="J1887" s="83"/>
      <c r="K1887" s="83"/>
      <c r="L1887" s="83"/>
      <c r="M1887" s="83"/>
      <c r="N1887" s="83"/>
      <c r="O1887" s="83"/>
      <c r="P1887" s="83"/>
      <c r="Q1887" s="83"/>
      <c r="R1887" s="83"/>
      <c r="S1887" s="83"/>
      <c r="T1887" s="83"/>
      <c r="U1887" s="99">
        <f>COUNTIF(通讯通路门店!$S:$S,$G1887)</f>
        <v>0</v>
      </c>
      <c r="V1887" s="99">
        <f>COUNTIFS(通讯通路门店!$S:$S,$G1887,通讯通路门店!$J:$J,"综合卖场")</f>
        <v>0</v>
      </c>
      <c r="W1887" s="99">
        <f>SUMIFS(通讯通路门店!$AJ:$AJ,通讯通路门店!$S:$S,通讯客户沙盘!$G1887)</f>
        <v>0</v>
      </c>
      <c r="X1887" s="99">
        <f t="shared" si="145"/>
        <v>0</v>
      </c>
      <c r="Y1887" s="99">
        <f>COUNTIFS(通讯通路门店!$S:$S,$G1887,通讯通路门店!$J:$J,"荣耀体验店")+COUNTIFS(通讯通路门店!$S:$S,$G1887,通讯通路门店!$J:$J,"荣耀授权专卖店")</f>
        <v>0</v>
      </c>
      <c r="Z1887" s="99">
        <f>COUNTIFS(通讯通路门店!$S:$S,$G1887,通讯通路门店!$J:$J,"VIVO体验店")</f>
        <v>0</v>
      </c>
      <c r="AA1887" s="99">
        <f>COUNTIFS(通讯通路门店!$S:$S,$G1887,通讯通路门店!$J:$J,"OPPO体验店")</f>
        <v>0</v>
      </c>
      <c r="AB1887" s="99">
        <f>COUNTIFS(通讯通路门店!$S:$S,$G1887,通讯通路门店!$J:$J,"华为授权体验店")+COUNTIFS(通讯通路门店!$S:$S,$G1887,通讯通路门店!$J:$J,"华为堡垒店")</f>
        <v>0</v>
      </c>
      <c r="AC1887" s="99">
        <f>COUNTIFS(通讯通路门店!$S:$S,$G1887,通讯通路门店!$J:$J,"小米体验店")</f>
        <v>0</v>
      </c>
      <c r="AD1887" s="99">
        <f>COUNTIFS(通讯通路门店!$S:$S,$G1887,通讯通路门店!$J:$J,"苹果体验店")</f>
        <v>0</v>
      </c>
      <c r="AE1887" s="99">
        <f>COUNTIFS(通讯通路门店!$S:$S,$G1887,通讯通路门店!$J:$J,"其他品牌专卖店")</f>
        <v>0</v>
      </c>
      <c r="AF1887" s="99">
        <f>SUMIFS(通讯通路门店!$BI:$BI,通讯通路门店!$S:$S,$G1887)</f>
        <v>0</v>
      </c>
      <c r="AG1887" s="99">
        <f>SUMIFS(通讯通路门店!$BH:$BH,通讯通路门店!$S:$S,$G1887)</f>
        <v>0</v>
      </c>
      <c r="AH1887" s="99">
        <f t="shared" si="146"/>
        <v>0</v>
      </c>
      <c r="AI1887" s="99">
        <f>SUMIFS(通讯通路门店!$BB:$BB,通讯通路门店!$S:$S,$G1887)</f>
        <v>0</v>
      </c>
      <c r="AJ1887" s="99">
        <f>SUMIFS(通讯通路门店!$BE:$BE,通讯通路门店!$S:$S,$G1887)</f>
        <v>0</v>
      </c>
      <c r="AK1887" s="99">
        <f>SUMIFS(通讯通路门店!$BG:$BG,通讯通路门店!$S:$S,$G1887)</f>
        <v>0</v>
      </c>
      <c r="AL1887" s="99">
        <f>SUMIFS(通讯通路门店!$BC:$BC,通讯通路门店!$S:$S,$G1887)</f>
        <v>0</v>
      </c>
      <c r="AM1887" s="99">
        <f>SUMIFS(通讯通路门店!$BD:$BD,通讯通路门店!$S:$S,$G1887)</f>
        <v>0</v>
      </c>
      <c r="AN1887" s="99">
        <f>SUMIFS(通讯通路门店!$BF:$BF,通讯通路门店!$S:$S,$G1887)</f>
        <v>0</v>
      </c>
      <c r="AO1887" s="99">
        <f t="shared" si="147"/>
        <v>0</v>
      </c>
      <c r="AP1887" s="99">
        <f>SUMIFS(通讯通路门店!$K:$K,通讯通路门店!$S:$S,$G1887)</f>
        <v>0</v>
      </c>
      <c r="AQ1887" s="83"/>
      <c r="AR1887" s="99">
        <f>SUMIFS(通讯通路门店!$T:$T,通讯通路门店!$S:$S,$G1887)</f>
        <v>0</v>
      </c>
      <c r="AS1887" s="99">
        <f>SUMIFS(通讯通路门店!$U:$U,通讯通路门店!$S:$S,$G1887)</f>
        <v>0</v>
      </c>
      <c r="AT1887" s="99">
        <f>SUMIFS(通讯通路门店!$V:$V,通讯通路门店!$S:$S,$G1887)</f>
        <v>0</v>
      </c>
      <c r="AU1887" s="99">
        <f>SUMIFS(通讯通路门店!$W:$W,通讯通路门店!$S:$S,$G1887)</f>
        <v>0</v>
      </c>
      <c r="AV1887" s="99">
        <f>SUMIFS(通讯通路门店!$Z:$Z,通讯通路门店!$S:$S,$G1887)</f>
        <v>0</v>
      </c>
      <c r="AW1887" s="99">
        <f>SUMIFS(通讯通路门店!$AB:$AB,通讯通路门店!$S:$S,$G1887)</f>
        <v>0</v>
      </c>
      <c r="AX1887" s="99">
        <f>SUMIFS(通讯通路门店!$X:$X,通讯通路门店!$S:$S,$G1887)</f>
        <v>0</v>
      </c>
      <c r="AY1887" s="99">
        <f>SUMIFS(通讯通路门店!$Y:$Y,通讯通路门店!$S:$S,$G1887)</f>
        <v>0</v>
      </c>
      <c r="AZ1887" s="99">
        <f>SUMIFS(通讯通路门店!$AA:$AA,通讯通路门店!$S:$S,$G1887)</f>
        <v>0</v>
      </c>
      <c r="BA1887" s="99">
        <f t="shared" si="148"/>
        <v>0</v>
      </c>
      <c r="BB1887" s="99">
        <f t="shared" si="149"/>
        <v>0</v>
      </c>
      <c r="BC1887" s="99">
        <f>SUMIFS(通讯通路门店!$W:$W,通讯通路门店!$S:$S,$G1887,通讯通路门店!$J:$J,"荣耀体验店")+SUMIFS(通讯通路门店!$W:$W,通讯通路门店!$S:$S,$G1887,通讯通路门店!$J:$J,"荣耀授权专卖店")</f>
        <v>0</v>
      </c>
      <c r="BD1887" s="99">
        <f>SUMIFS(通讯通路门店!$Z:$Z,通讯通路门店!$S:$S,$G1887,通讯通路门店!$J:$J,"VIVO体验店")</f>
        <v>0</v>
      </c>
      <c r="BE1887" s="99">
        <f>SUMIFS(通讯通路门店!$AB:$AB,通讯通路门店!$S:$S,$G1887,通讯通路门店!$J:$J,"OPPO体验店")</f>
        <v>0</v>
      </c>
      <c r="BF1887" s="99">
        <f>SUMIFS(通讯通路门店!$X:$X,通讯通路门店!$S:$S,$G1887,通讯通路门店!$J:$J,"华为授权体验店")+SUMIFS(通讯通路门店!$AA:$AA,通讯通路门店!$S:$S,$G1887,通讯通路门店!$J:$J,"华为堡垒店")</f>
        <v>0</v>
      </c>
      <c r="BG1887" s="99">
        <f>SUMIFS(通讯通路门店!$Y:$Y,通讯通路门店!$S:$S,$G1887,通讯通路门店!$J:$J,"小米体验店")</f>
        <v>0</v>
      </c>
      <c r="BH1887" s="99">
        <f>SUMIFS(通讯通路门店!$AA:$AA,通讯通路门店!$S:$S,$G1887,通讯通路门店!$J:$J,"苹果体验店")</f>
        <v>0</v>
      </c>
      <c r="BI1887" s="99">
        <f>SUMIFS(通讯通路门店!$K:$K,通讯通路门店!$S:$S,$G1887,通讯通路门店!$J:$J,"其他品牌专卖店")</f>
        <v>0</v>
      </c>
      <c r="BJ1887" s="99">
        <f>SUMIFS(通讯通路门店!$AC:$AC,通讯通路门店!$S:$S,$G1887)</f>
        <v>0</v>
      </c>
      <c r="BK1887" s="99">
        <f>SUMIFS(通讯通路门店!$AD:$AD,通讯通路门店!$S:$S,$G1887)</f>
        <v>0</v>
      </c>
      <c r="BL1887" s="99">
        <f>SUMIFS(通讯通路门店!$AE:$AE,通讯通路门店!$S:$S,$G1887)</f>
        <v>0</v>
      </c>
      <c r="BM1887" s="99">
        <f>SUMIFS(通讯通路门店!$AF:$AF,通讯通路门店!$S:$S,$G1887)</f>
        <v>0</v>
      </c>
      <c r="BN1887" s="99">
        <f>SUMIFS(通讯通路门店!$AG:$AG,通讯通路门店!$S:$S,$G1887)</f>
        <v>0</v>
      </c>
      <c r="BO1887" s="99">
        <f>SUMIFS(通讯通路门店!$AH:$AH,通讯通路门店!$S:$S,$G1887)</f>
        <v>0</v>
      </c>
      <c r="BP1887" s="99">
        <f>SUMIFS(通讯通路门店!$AI:$AI,通讯通路门店!$S:$S,$G1887)</f>
        <v>0</v>
      </c>
      <c r="BQ1887" s="83"/>
    </row>
    <row r="1888" spans="1:69">
      <c r="A1888" s="99" t="str">
        <f>IFERROR(_xlfn.XLOOKUP($G1888,通讯通路门店!$S$4:$S$993931,通讯通路门店!$A$4:$A$993931,0,0),"")</f>
        <v>海南省</v>
      </c>
      <c r="B1888" s="99" t="str">
        <f>IFERROR(_xlfn.XLOOKUP($G1888,通讯通路门店!$S$4:$S$993931,通讯通路门店!$B$4:$B$993931,0,0),"")</f>
        <v>东方市</v>
      </c>
      <c r="C1888" s="99" t="str">
        <f>IFERROR(_xlfn.XLOOKUP($G1888,通讯通路门店!$S$4:$S$993931,通讯通路门店!$C$4:$C$993931,0,0),"")</f>
        <v>东方市</v>
      </c>
      <c r="D1888" s="99" t="str">
        <f>IFERROR(_xlfn.XLOOKUP($G1888,通讯通路门店!$S$4:$S$993931,通讯通路门店!$D$4:$D$993931,0,0),"")</f>
        <v>八所镇</v>
      </c>
      <c r="E1888" s="83"/>
      <c r="F1888" s="83"/>
      <c r="G1888" s="101"/>
      <c r="H1888" s="102">
        <f>IFERROR(_xlfn.XLOOKUP($G1888,通讯通路门店!$S$4:$S$993931,通讯通路门店!$R$4:$R$993931,0,0),"")</f>
        <v>0</v>
      </c>
      <c r="I1888" s="83"/>
      <c r="J1888" s="83"/>
      <c r="K1888" s="83"/>
      <c r="L1888" s="83"/>
      <c r="M1888" s="83"/>
      <c r="N1888" s="83"/>
      <c r="O1888" s="83"/>
      <c r="P1888" s="83"/>
      <c r="Q1888" s="83"/>
      <c r="R1888" s="83"/>
      <c r="S1888" s="83"/>
      <c r="T1888" s="83"/>
      <c r="U1888" s="99">
        <f>COUNTIF(通讯通路门店!$S:$S,$G1888)</f>
        <v>0</v>
      </c>
      <c r="V1888" s="99">
        <f>COUNTIFS(通讯通路门店!$S:$S,$G1888,通讯通路门店!$J:$J,"综合卖场")</f>
        <v>0</v>
      </c>
      <c r="W1888" s="99">
        <f>SUMIFS(通讯通路门店!$AJ:$AJ,通讯通路门店!$S:$S,通讯客户沙盘!$G1888)</f>
        <v>0</v>
      </c>
      <c r="X1888" s="99">
        <f t="shared" si="145"/>
        <v>0</v>
      </c>
      <c r="Y1888" s="99">
        <f>COUNTIFS(通讯通路门店!$S:$S,$G1888,通讯通路门店!$J:$J,"荣耀体验店")+COUNTIFS(通讯通路门店!$S:$S,$G1888,通讯通路门店!$J:$J,"荣耀授权专卖店")</f>
        <v>0</v>
      </c>
      <c r="Z1888" s="99">
        <f>COUNTIFS(通讯通路门店!$S:$S,$G1888,通讯通路门店!$J:$J,"VIVO体验店")</f>
        <v>0</v>
      </c>
      <c r="AA1888" s="99">
        <f>COUNTIFS(通讯通路门店!$S:$S,$G1888,通讯通路门店!$J:$J,"OPPO体验店")</f>
        <v>0</v>
      </c>
      <c r="AB1888" s="99">
        <f>COUNTIFS(通讯通路门店!$S:$S,$G1888,通讯通路门店!$J:$J,"华为授权体验店")+COUNTIFS(通讯通路门店!$S:$S,$G1888,通讯通路门店!$J:$J,"华为堡垒店")</f>
        <v>0</v>
      </c>
      <c r="AC1888" s="99">
        <f>COUNTIFS(通讯通路门店!$S:$S,$G1888,通讯通路门店!$J:$J,"小米体验店")</f>
        <v>0</v>
      </c>
      <c r="AD1888" s="99">
        <f>COUNTIFS(通讯通路门店!$S:$S,$G1888,通讯通路门店!$J:$J,"苹果体验店")</f>
        <v>0</v>
      </c>
      <c r="AE1888" s="99">
        <f>COUNTIFS(通讯通路门店!$S:$S,$G1888,通讯通路门店!$J:$J,"其他品牌专卖店")</f>
        <v>0</v>
      </c>
      <c r="AF1888" s="99">
        <f>SUMIFS(通讯通路门店!$BI:$BI,通讯通路门店!$S:$S,$G1888)</f>
        <v>0</v>
      </c>
      <c r="AG1888" s="99">
        <f>SUMIFS(通讯通路门店!$BH:$BH,通讯通路门店!$S:$S,$G1888)</f>
        <v>0</v>
      </c>
      <c r="AH1888" s="99">
        <f t="shared" si="146"/>
        <v>0</v>
      </c>
      <c r="AI1888" s="99">
        <f>SUMIFS(通讯通路门店!$BB:$BB,通讯通路门店!$S:$S,$G1888)</f>
        <v>0</v>
      </c>
      <c r="AJ1888" s="99">
        <f>SUMIFS(通讯通路门店!$BE:$BE,通讯通路门店!$S:$S,$G1888)</f>
        <v>0</v>
      </c>
      <c r="AK1888" s="99">
        <f>SUMIFS(通讯通路门店!$BG:$BG,通讯通路门店!$S:$S,$G1888)</f>
        <v>0</v>
      </c>
      <c r="AL1888" s="99">
        <f>SUMIFS(通讯通路门店!$BC:$BC,通讯通路门店!$S:$S,$G1888)</f>
        <v>0</v>
      </c>
      <c r="AM1888" s="99">
        <f>SUMIFS(通讯通路门店!$BD:$BD,通讯通路门店!$S:$S,$G1888)</f>
        <v>0</v>
      </c>
      <c r="AN1888" s="99">
        <f>SUMIFS(通讯通路门店!$BF:$BF,通讯通路门店!$S:$S,$G1888)</f>
        <v>0</v>
      </c>
      <c r="AO1888" s="99">
        <f t="shared" si="147"/>
        <v>0</v>
      </c>
      <c r="AP1888" s="99">
        <f>SUMIFS(通讯通路门店!$K:$K,通讯通路门店!$S:$S,$G1888)</f>
        <v>0</v>
      </c>
      <c r="AQ1888" s="83"/>
      <c r="AR1888" s="99">
        <f>SUMIFS(通讯通路门店!$T:$T,通讯通路门店!$S:$S,$G1888)</f>
        <v>0</v>
      </c>
      <c r="AS1888" s="99">
        <f>SUMIFS(通讯通路门店!$U:$U,通讯通路门店!$S:$S,$G1888)</f>
        <v>0</v>
      </c>
      <c r="AT1888" s="99">
        <f>SUMIFS(通讯通路门店!$V:$V,通讯通路门店!$S:$S,$G1888)</f>
        <v>0</v>
      </c>
      <c r="AU1888" s="99">
        <f>SUMIFS(通讯通路门店!$W:$W,通讯通路门店!$S:$S,$G1888)</f>
        <v>0</v>
      </c>
      <c r="AV1888" s="99">
        <f>SUMIFS(通讯通路门店!$Z:$Z,通讯通路门店!$S:$S,$G1888)</f>
        <v>0</v>
      </c>
      <c r="AW1888" s="99">
        <f>SUMIFS(通讯通路门店!$AB:$AB,通讯通路门店!$S:$S,$G1888)</f>
        <v>0</v>
      </c>
      <c r="AX1888" s="99">
        <f>SUMIFS(通讯通路门店!$X:$X,通讯通路门店!$S:$S,$G1888)</f>
        <v>0</v>
      </c>
      <c r="AY1888" s="99">
        <f>SUMIFS(通讯通路门店!$Y:$Y,通讯通路门店!$S:$S,$G1888)</f>
        <v>0</v>
      </c>
      <c r="AZ1888" s="99">
        <f>SUMIFS(通讯通路门店!$AA:$AA,通讯通路门店!$S:$S,$G1888)</f>
        <v>0</v>
      </c>
      <c r="BA1888" s="99">
        <f t="shared" si="148"/>
        <v>0</v>
      </c>
      <c r="BB1888" s="99">
        <f t="shared" si="149"/>
        <v>0</v>
      </c>
      <c r="BC1888" s="99">
        <f>SUMIFS(通讯通路门店!$W:$W,通讯通路门店!$S:$S,$G1888,通讯通路门店!$J:$J,"荣耀体验店")+SUMIFS(通讯通路门店!$W:$W,通讯通路门店!$S:$S,$G1888,通讯通路门店!$J:$J,"荣耀授权专卖店")</f>
        <v>0</v>
      </c>
      <c r="BD1888" s="99">
        <f>SUMIFS(通讯通路门店!$Z:$Z,通讯通路门店!$S:$S,$G1888,通讯通路门店!$J:$J,"VIVO体验店")</f>
        <v>0</v>
      </c>
      <c r="BE1888" s="99">
        <f>SUMIFS(通讯通路门店!$AB:$AB,通讯通路门店!$S:$S,$G1888,通讯通路门店!$J:$J,"OPPO体验店")</f>
        <v>0</v>
      </c>
      <c r="BF1888" s="99">
        <f>SUMIFS(通讯通路门店!$X:$X,通讯通路门店!$S:$S,$G1888,通讯通路门店!$J:$J,"华为授权体验店")+SUMIFS(通讯通路门店!$AA:$AA,通讯通路门店!$S:$S,$G1888,通讯通路门店!$J:$J,"华为堡垒店")</f>
        <v>0</v>
      </c>
      <c r="BG1888" s="99">
        <f>SUMIFS(通讯通路门店!$Y:$Y,通讯通路门店!$S:$S,$G1888,通讯通路门店!$J:$J,"小米体验店")</f>
        <v>0</v>
      </c>
      <c r="BH1888" s="99">
        <f>SUMIFS(通讯通路门店!$AA:$AA,通讯通路门店!$S:$S,$G1888,通讯通路门店!$J:$J,"苹果体验店")</f>
        <v>0</v>
      </c>
      <c r="BI1888" s="99">
        <f>SUMIFS(通讯通路门店!$K:$K,通讯通路门店!$S:$S,$G1888,通讯通路门店!$J:$J,"其他品牌专卖店")</f>
        <v>0</v>
      </c>
      <c r="BJ1888" s="99">
        <f>SUMIFS(通讯通路门店!$AC:$AC,通讯通路门店!$S:$S,$G1888)</f>
        <v>0</v>
      </c>
      <c r="BK1888" s="99">
        <f>SUMIFS(通讯通路门店!$AD:$AD,通讯通路门店!$S:$S,$G1888)</f>
        <v>0</v>
      </c>
      <c r="BL1888" s="99">
        <f>SUMIFS(通讯通路门店!$AE:$AE,通讯通路门店!$S:$S,$G1888)</f>
        <v>0</v>
      </c>
      <c r="BM1888" s="99">
        <f>SUMIFS(通讯通路门店!$AF:$AF,通讯通路门店!$S:$S,$G1888)</f>
        <v>0</v>
      </c>
      <c r="BN1888" s="99">
        <f>SUMIFS(通讯通路门店!$AG:$AG,通讯通路门店!$S:$S,$G1888)</f>
        <v>0</v>
      </c>
      <c r="BO1888" s="99">
        <f>SUMIFS(通讯通路门店!$AH:$AH,通讯通路门店!$S:$S,$G1888)</f>
        <v>0</v>
      </c>
      <c r="BP1888" s="99">
        <f>SUMIFS(通讯通路门店!$AI:$AI,通讯通路门店!$S:$S,$G1888)</f>
        <v>0</v>
      </c>
      <c r="BQ1888" s="83"/>
    </row>
    <row r="1889" spans="1:69">
      <c r="A1889" s="99" t="str">
        <f>IFERROR(_xlfn.XLOOKUP($G1889,通讯通路门店!$S$4:$S$993931,通讯通路门店!$A$4:$A$993931,0,0),"")</f>
        <v>海南省</v>
      </c>
      <c r="B1889" s="99" t="str">
        <f>IFERROR(_xlfn.XLOOKUP($G1889,通讯通路门店!$S$4:$S$993931,通讯通路门店!$B$4:$B$993931,0,0),"")</f>
        <v>东方市</v>
      </c>
      <c r="C1889" s="99" t="str">
        <f>IFERROR(_xlfn.XLOOKUP($G1889,通讯通路门店!$S$4:$S$993931,通讯通路门店!$C$4:$C$993931,0,0),"")</f>
        <v>东方市</v>
      </c>
      <c r="D1889" s="99" t="str">
        <f>IFERROR(_xlfn.XLOOKUP($G1889,通讯通路门店!$S$4:$S$993931,通讯通路门店!$D$4:$D$993931,0,0),"")</f>
        <v>八所镇</v>
      </c>
      <c r="E1889" s="83"/>
      <c r="F1889" s="83"/>
      <c r="G1889" s="101"/>
      <c r="H1889" s="102">
        <f>IFERROR(_xlfn.XLOOKUP($G1889,通讯通路门店!$S$4:$S$993931,通讯通路门店!$R$4:$R$993931,0,0),"")</f>
        <v>0</v>
      </c>
      <c r="I1889" s="83"/>
      <c r="J1889" s="83"/>
      <c r="K1889" s="83"/>
      <c r="L1889" s="83"/>
      <c r="M1889" s="83"/>
      <c r="N1889" s="83"/>
      <c r="O1889" s="83"/>
      <c r="P1889" s="83"/>
      <c r="Q1889" s="83"/>
      <c r="R1889" s="83"/>
      <c r="S1889" s="83"/>
      <c r="T1889" s="83"/>
      <c r="U1889" s="99">
        <f>COUNTIF(通讯通路门店!$S:$S,$G1889)</f>
        <v>0</v>
      </c>
      <c r="V1889" s="99">
        <f>COUNTIFS(通讯通路门店!$S:$S,$G1889,通讯通路门店!$J:$J,"综合卖场")</f>
        <v>0</v>
      </c>
      <c r="W1889" s="99">
        <f>SUMIFS(通讯通路门店!$AJ:$AJ,通讯通路门店!$S:$S,通讯客户沙盘!$G1889)</f>
        <v>0</v>
      </c>
      <c r="X1889" s="99">
        <f t="shared" si="145"/>
        <v>0</v>
      </c>
      <c r="Y1889" s="99">
        <f>COUNTIFS(通讯通路门店!$S:$S,$G1889,通讯通路门店!$J:$J,"荣耀体验店")+COUNTIFS(通讯通路门店!$S:$S,$G1889,通讯通路门店!$J:$J,"荣耀授权专卖店")</f>
        <v>0</v>
      </c>
      <c r="Z1889" s="99">
        <f>COUNTIFS(通讯通路门店!$S:$S,$G1889,通讯通路门店!$J:$J,"VIVO体验店")</f>
        <v>0</v>
      </c>
      <c r="AA1889" s="99">
        <f>COUNTIFS(通讯通路门店!$S:$S,$G1889,通讯通路门店!$J:$J,"OPPO体验店")</f>
        <v>0</v>
      </c>
      <c r="AB1889" s="99">
        <f>COUNTIFS(通讯通路门店!$S:$S,$G1889,通讯通路门店!$J:$J,"华为授权体验店")+COUNTIFS(通讯通路门店!$S:$S,$G1889,通讯通路门店!$J:$J,"华为堡垒店")</f>
        <v>0</v>
      </c>
      <c r="AC1889" s="99">
        <f>COUNTIFS(通讯通路门店!$S:$S,$G1889,通讯通路门店!$J:$J,"小米体验店")</f>
        <v>0</v>
      </c>
      <c r="AD1889" s="99">
        <f>COUNTIFS(通讯通路门店!$S:$S,$G1889,通讯通路门店!$J:$J,"苹果体验店")</f>
        <v>0</v>
      </c>
      <c r="AE1889" s="99">
        <f>COUNTIFS(通讯通路门店!$S:$S,$G1889,通讯通路门店!$J:$J,"其他品牌专卖店")</f>
        <v>0</v>
      </c>
      <c r="AF1889" s="99">
        <f>SUMIFS(通讯通路门店!$BI:$BI,通讯通路门店!$S:$S,$G1889)</f>
        <v>0</v>
      </c>
      <c r="AG1889" s="99">
        <f>SUMIFS(通讯通路门店!$BH:$BH,通讯通路门店!$S:$S,$G1889)</f>
        <v>0</v>
      </c>
      <c r="AH1889" s="99">
        <f t="shared" si="146"/>
        <v>0</v>
      </c>
      <c r="AI1889" s="99">
        <f>SUMIFS(通讯通路门店!$BB:$BB,通讯通路门店!$S:$S,$G1889)</f>
        <v>0</v>
      </c>
      <c r="AJ1889" s="99">
        <f>SUMIFS(通讯通路门店!$BE:$BE,通讯通路门店!$S:$S,$G1889)</f>
        <v>0</v>
      </c>
      <c r="AK1889" s="99">
        <f>SUMIFS(通讯通路门店!$BG:$BG,通讯通路门店!$S:$S,$G1889)</f>
        <v>0</v>
      </c>
      <c r="AL1889" s="99">
        <f>SUMIFS(通讯通路门店!$BC:$BC,通讯通路门店!$S:$S,$G1889)</f>
        <v>0</v>
      </c>
      <c r="AM1889" s="99">
        <f>SUMIFS(通讯通路门店!$BD:$BD,通讯通路门店!$S:$S,$G1889)</f>
        <v>0</v>
      </c>
      <c r="AN1889" s="99">
        <f>SUMIFS(通讯通路门店!$BF:$BF,通讯通路门店!$S:$S,$G1889)</f>
        <v>0</v>
      </c>
      <c r="AO1889" s="99">
        <f t="shared" si="147"/>
        <v>0</v>
      </c>
      <c r="AP1889" s="99">
        <f>SUMIFS(通讯通路门店!$K:$K,通讯通路门店!$S:$S,$G1889)</f>
        <v>0</v>
      </c>
      <c r="AQ1889" s="83"/>
      <c r="AR1889" s="99">
        <f>SUMIFS(通讯通路门店!$T:$T,通讯通路门店!$S:$S,$G1889)</f>
        <v>0</v>
      </c>
      <c r="AS1889" s="99">
        <f>SUMIFS(通讯通路门店!$U:$U,通讯通路门店!$S:$S,$G1889)</f>
        <v>0</v>
      </c>
      <c r="AT1889" s="99">
        <f>SUMIFS(通讯通路门店!$V:$V,通讯通路门店!$S:$S,$G1889)</f>
        <v>0</v>
      </c>
      <c r="AU1889" s="99">
        <f>SUMIFS(通讯通路门店!$W:$W,通讯通路门店!$S:$S,$G1889)</f>
        <v>0</v>
      </c>
      <c r="AV1889" s="99">
        <f>SUMIFS(通讯通路门店!$Z:$Z,通讯通路门店!$S:$S,$G1889)</f>
        <v>0</v>
      </c>
      <c r="AW1889" s="99">
        <f>SUMIFS(通讯通路门店!$AB:$AB,通讯通路门店!$S:$S,$G1889)</f>
        <v>0</v>
      </c>
      <c r="AX1889" s="99">
        <f>SUMIFS(通讯通路门店!$X:$X,通讯通路门店!$S:$S,$G1889)</f>
        <v>0</v>
      </c>
      <c r="AY1889" s="99">
        <f>SUMIFS(通讯通路门店!$Y:$Y,通讯通路门店!$S:$S,$G1889)</f>
        <v>0</v>
      </c>
      <c r="AZ1889" s="99">
        <f>SUMIFS(通讯通路门店!$AA:$AA,通讯通路门店!$S:$S,$G1889)</f>
        <v>0</v>
      </c>
      <c r="BA1889" s="99">
        <f t="shared" si="148"/>
        <v>0</v>
      </c>
      <c r="BB1889" s="99">
        <f t="shared" si="149"/>
        <v>0</v>
      </c>
      <c r="BC1889" s="99">
        <f>SUMIFS(通讯通路门店!$W:$W,通讯通路门店!$S:$S,$G1889,通讯通路门店!$J:$J,"荣耀体验店")+SUMIFS(通讯通路门店!$W:$W,通讯通路门店!$S:$S,$G1889,通讯通路门店!$J:$J,"荣耀授权专卖店")</f>
        <v>0</v>
      </c>
      <c r="BD1889" s="99">
        <f>SUMIFS(通讯通路门店!$Z:$Z,通讯通路门店!$S:$S,$G1889,通讯通路门店!$J:$J,"VIVO体验店")</f>
        <v>0</v>
      </c>
      <c r="BE1889" s="99">
        <f>SUMIFS(通讯通路门店!$AB:$AB,通讯通路门店!$S:$S,$G1889,通讯通路门店!$J:$J,"OPPO体验店")</f>
        <v>0</v>
      </c>
      <c r="BF1889" s="99">
        <f>SUMIFS(通讯通路门店!$X:$X,通讯通路门店!$S:$S,$G1889,通讯通路门店!$J:$J,"华为授权体验店")+SUMIFS(通讯通路门店!$AA:$AA,通讯通路门店!$S:$S,$G1889,通讯通路门店!$J:$J,"华为堡垒店")</f>
        <v>0</v>
      </c>
      <c r="BG1889" s="99">
        <f>SUMIFS(通讯通路门店!$Y:$Y,通讯通路门店!$S:$S,$G1889,通讯通路门店!$J:$J,"小米体验店")</f>
        <v>0</v>
      </c>
      <c r="BH1889" s="99">
        <f>SUMIFS(通讯通路门店!$AA:$AA,通讯通路门店!$S:$S,$G1889,通讯通路门店!$J:$J,"苹果体验店")</f>
        <v>0</v>
      </c>
      <c r="BI1889" s="99">
        <f>SUMIFS(通讯通路门店!$K:$K,通讯通路门店!$S:$S,$G1889,通讯通路门店!$J:$J,"其他品牌专卖店")</f>
        <v>0</v>
      </c>
      <c r="BJ1889" s="99">
        <f>SUMIFS(通讯通路门店!$AC:$AC,通讯通路门店!$S:$S,$G1889)</f>
        <v>0</v>
      </c>
      <c r="BK1889" s="99">
        <f>SUMIFS(通讯通路门店!$AD:$AD,通讯通路门店!$S:$S,$G1889)</f>
        <v>0</v>
      </c>
      <c r="BL1889" s="99">
        <f>SUMIFS(通讯通路门店!$AE:$AE,通讯通路门店!$S:$S,$G1889)</f>
        <v>0</v>
      </c>
      <c r="BM1889" s="99">
        <f>SUMIFS(通讯通路门店!$AF:$AF,通讯通路门店!$S:$S,$G1889)</f>
        <v>0</v>
      </c>
      <c r="BN1889" s="99">
        <f>SUMIFS(通讯通路门店!$AG:$AG,通讯通路门店!$S:$S,$G1889)</f>
        <v>0</v>
      </c>
      <c r="BO1889" s="99">
        <f>SUMIFS(通讯通路门店!$AH:$AH,通讯通路门店!$S:$S,$G1889)</f>
        <v>0</v>
      </c>
      <c r="BP1889" s="99">
        <f>SUMIFS(通讯通路门店!$AI:$AI,通讯通路门店!$S:$S,$G1889)</f>
        <v>0</v>
      </c>
      <c r="BQ1889" s="83"/>
    </row>
    <row r="1890" spans="1:69">
      <c r="A1890" s="99" t="str">
        <f>IFERROR(_xlfn.XLOOKUP($G1890,通讯通路门店!$S$4:$S$993931,通讯通路门店!$A$4:$A$993931,0,0),"")</f>
        <v>海南省</v>
      </c>
      <c r="B1890" s="99" t="str">
        <f>IFERROR(_xlfn.XLOOKUP($G1890,通讯通路门店!$S$4:$S$993931,通讯通路门店!$B$4:$B$993931,0,0),"")</f>
        <v>东方市</v>
      </c>
      <c r="C1890" s="99" t="str">
        <f>IFERROR(_xlfn.XLOOKUP($G1890,通讯通路门店!$S$4:$S$993931,通讯通路门店!$C$4:$C$993931,0,0),"")</f>
        <v>东方市</v>
      </c>
      <c r="D1890" s="99" t="str">
        <f>IFERROR(_xlfn.XLOOKUP($G1890,通讯通路门店!$S$4:$S$993931,通讯通路门店!$D$4:$D$993931,0,0),"")</f>
        <v>八所镇</v>
      </c>
      <c r="E1890" s="83"/>
      <c r="F1890" s="83"/>
      <c r="G1890" s="101"/>
      <c r="H1890" s="102">
        <f>IFERROR(_xlfn.XLOOKUP($G1890,通讯通路门店!$S$4:$S$993931,通讯通路门店!$R$4:$R$993931,0,0),"")</f>
        <v>0</v>
      </c>
      <c r="I1890" s="83"/>
      <c r="J1890" s="83"/>
      <c r="K1890" s="83"/>
      <c r="L1890" s="83"/>
      <c r="M1890" s="83"/>
      <c r="N1890" s="83"/>
      <c r="O1890" s="83"/>
      <c r="P1890" s="83"/>
      <c r="Q1890" s="83"/>
      <c r="R1890" s="83"/>
      <c r="S1890" s="83"/>
      <c r="T1890" s="83"/>
      <c r="U1890" s="99">
        <f>COUNTIF(通讯通路门店!$S:$S,$G1890)</f>
        <v>0</v>
      </c>
      <c r="V1890" s="99">
        <f>COUNTIFS(通讯通路门店!$S:$S,$G1890,通讯通路门店!$J:$J,"综合卖场")</f>
        <v>0</v>
      </c>
      <c r="W1890" s="99">
        <f>SUMIFS(通讯通路门店!$AJ:$AJ,通讯通路门店!$S:$S,通讯客户沙盘!$G1890)</f>
        <v>0</v>
      </c>
      <c r="X1890" s="99">
        <f t="shared" si="145"/>
        <v>0</v>
      </c>
      <c r="Y1890" s="99">
        <f>COUNTIFS(通讯通路门店!$S:$S,$G1890,通讯通路门店!$J:$J,"荣耀体验店")+COUNTIFS(通讯通路门店!$S:$S,$G1890,通讯通路门店!$J:$J,"荣耀授权专卖店")</f>
        <v>0</v>
      </c>
      <c r="Z1890" s="99">
        <f>COUNTIFS(通讯通路门店!$S:$S,$G1890,通讯通路门店!$J:$J,"VIVO体验店")</f>
        <v>0</v>
      </c>
      <c r="AA1890" s="99">
        <f>COUNTIFS(通讯通路门店!$S:$S,$G1890,通讯通路门店!$J:$J,"OPPO体验店")</f>
        <v>0</v>
      </c>
      <c r="AB1890" s="99">
        <f>COUNTIFS(通讯通路门店!$S:$S,$G1890,通讯通路门店!$J:$J,"华为授权体验店")+COUNTIFS(通讯通路门店!$S:$S,$G1890,通讯通路门店!$J:$J,"华为堡垒店")</f>
        <v>0</v>
      </c>
      <c r="AC1890" s="99">
        <f>COUNTIFS(通讯通路门店!$S:$S,$G1890,通讯通路门店!$J:$J,"小米体验店")</f>
        <v>0</v>
      </c>
      <c r="AD1890" s="99">
        <f>COUNTIFS(通讯通路门店!$S:$S,$G1890,通讯通路门店!$J:$J,"苹果体验店")</f>
        <v>0</v>
      </c>
      <c r="AE1890" s="99">
        <f>COUNTIFS(通讯通路门店!$S:$S,$G1890,通讯通路门店!$J:$J,"其他品牌专卖店")</f>
        <v>0</v>
      </c>
      <c r="AF1890" s="99">
        <f>SUMIFS(通讯通路门店!$BI:$BI,通讯通路门店!$S:$S,$G1890)</f>
        <v>0</v>
      </c>
      <c r="AG1890" s="99">
        <f>SUMIFS(通讯通路门店!$BH:$BH,通讯通路门店!$S:$S,$G1890)</f>
        <v>0</v>
      </c>
      <c r="AH1890" s="99">
        <f t="shared" si="146"/>
        <v>0</v>
      </c>
      <c r="AI1890" s="99">
        <f>SUMIFS(通讯通路门店!$BB:$BB,通讯通路门店!$S:$S,$G1890)</f>
        <v>0</v>
      </c>
      <c r="AJ1890" s="99">
        <f>SUMIFS(通讯通路门店!$BE:$BE,通讯通路门店!$S:$S,$G1890)</f>
        <v>0</v>
      </c>
      <c r="AK1890" s="99">
        <f>SUMIFS(通讯通路门店!$BG:$BG,通讯通路门店!$S:$S,$G1890)</f>
        <v>0</v>
      </c>
      <c r="AL1890" s="99">
        <f>SUMIFS(通讯通路门店!$BC:$BC,通讯通路门店!$S:$S,$G1890)</f>
        <v>0</v>
      </c>
      <c r="AM1890" s="99">
        <f>SUMIFS(通讯通路门店!$BD:$BD,通讯通路门店!$S:$S,$G1890)</f>
        <v>0</v>
      </c>
      <c r="AN1890" s="99">
        <f>SUMIFS(通讯通路门店!$BF:$BF,通讯通路门店!$S:$S,$G1890)</f>
        <v>0</v>
      </c>
      <c r="AO1890" s="99">
        <f t="shared" si="147"/>
        <v>0</v>
      </c>
      <c r="AP1890" s="99">
        <f>SUMIFS(通讯通路门店!$K:$K,通讯通路门店!$S:$S,$G1890)</f>
        <v>0</v>
      </c>
      <c r="AQ1890" s="83"/>
      <c r="AR1890" s="99">
        <f>SUMIFS(通讯通路门店!$T:$T,通讯通路门店!$S:$S,$G1890)</f>
        <v>0</v>
      </c>
      <c r="AS1890" s="99">
        <f>SUMIFS(通讯通路门店!$U:$U,通讯通路门店!$S:$S,$G1890)</f>
        <v>0</v>
      </c>
      <c r="AT1890" s="99">
        <f>SUMIFS(通讯通路门店!$V:$V,通讯通路门店!$S:$S,$G1890)</f>
        <v>0</v>
      </c>
      <c r="AU1890" s="99">
        <f>SUMIFS(通讯通路门店!$W:$W,通讯通路门店!$S:$S,$G1890)</f>
        <v>0</v>
      </c>
      <c r="AV1890" s="99">
        <f>SUMIFS(通讯通路门店!$Z:$Z,通讯通路门店!$S:$S,$G1890)</f>
        <v>0</v>
      </c>
      <c r="AW1890" s="99">
        <f>SUMIFS(通讯通路门店!$AB:$AB,通讯通路门店!$S:$S,$G1890)</f>
        <v>0</v>
      </c>
      <c r="AX1890" s="99">
        <f>SUMIFS(通讯通路门店!$X:$X,通讯通路门店!$S:$S,$G1890)</f>
        <v>0</v>
      </c>
      <c r="AY1890" s="99">
        <f>SUMIFS(通讯通路门店!$Y:$Y,通讯通路门店!$S:$S,$G1890)</f>
        <v>0</v>
      </c>
      <c r="AZ1890" s="99">
        <f>SUMIFS(通讯通路门店!$AA:$AA,通讯通路门店!$S:$S,$G1890)</f>
        <v>0</v>
      </c>
      <c r="BA1890" s="99">
        <f t="shared" si="148"/>
        <v>0</v>
      </c>
      <c r="BB1890" s="99">
        <f t="shared" si="149"/>
        <v>0</v>
      </c>
      <c r="BC1890" s="99">
        <f>SUMIFS(通讯通路门店!$W:$W,通讯通路门店!$S:$S,$G1890,通讯通路门店!$J:$J,"荣耀体验店")+SUMIFS(通讯通路门店!$W:$W,通讯通路门店!$S:$S,$G1890,通讯通路门店!$J:$J,"荣耀授权专卖店")</f>
        <v>0</v>
      </c>
      <c r="BD1890" s="99">
        <f>SUMIFS(通讯通路门店!$Z:$Z,通讯通路门店!$S:$S,$G1890,通讯通路门店!$J:$J,"VIVO体验店")</f>
        <v>0</v>
      </c>
      <c r="BE1890" s="99">
        <f>SUMIFS(通讯通路门店!$AB:$AB,通讯通路门店!$S:$S,$G1890,通讯通路门店!$J:$J,"OPPO体验店")</f>
        <v>0</v>
      </c>
      <c r="BF1890" s="99">
        <f>SUMIFS(通讯通路门店!$X:$X,通讯通路门店!$S:$S,$G1890,通讯通路门店!$J:$J,"华为授权体验店")+SUMIFS(通讯通路门店!$AA:$AA,通讯通路门店!$S:$S,$G1890,通讯通路门店!$J:$J,"华为堡垒店")</f>
        <v>0</v>
      </c>
      <c r="BG1890" s="99">
        <f>SUMIFS(通讯通路门店!$Y:$Y,通讯通路门店!$S:$S,$G1890,通讯通路门店!$J:$J,"小米体验店")</f>
        <v>0</v>
      </c>
      <c r="BH1890" s="99">
        <f>SUMIFS(通讯通路门店!$AA:$AA,通讯通路门店!$S:$S,$G1890,通讯通路门店!$J:$J,"苹果体验店")</f>
        <v>0</v>
      </c>
      <c r="BI1890" s="99">
        <f>SUMIFS(通讯通路门店!$K:$K,通讯通路门店!$S:$S,$G1890,通讯通路门店!$J:$J,"其他品牌专卖店")</f>
        <v>0</v>
      </c>
      <c r="BJ1890" s="99">
        <f>SUMIFS(通讯通路门店!$AC:$AC,通讯通路门店!$S:$S,$G1890)</f>
        <v>0</v>
      </c>
      <c r="BK1890" s="99">
        <f>SUMIFS(通讯通路门店!$AD:$AD,通讯通路门店!$S:$S,$G1890)</f>
        <v>0</v>
      </c>
      <c r="BL1890" s="99">
        <f>SUMIFS(通讯通路门店!$AE:$AE,通讯通路门店!$S:$S,$G1890)</f>
        <v>0</v>
      </c>
      <c r="BM1890" s="99">
        <f>SUMIFS(通讯通路门店!$AF:$AF,通讯通路门店!$S:$S,$G1890)</f>
        <v>0</v>
      </c>
      <c r="BN1890" s="99">
        <f>SUMIFS(通讯通路门店!$AG:$AG,通讯通路门店!$S:$S,$G1890)</f>
        <v>0</v>
      </c>
      <c r="BO1890" s="99">
        <f>SUMIFS(通讯通路门店!$AH:$AH,通讯通路门店!$S:$S,$G1890)</f>
        <v>0</v>
      </c>
      <c r="BP1890" s="99">
        <f>SUMIFS(通讯通路门店!$AI:$AI,通讯通路门店!$S:$S,$G1890)</f>
        <v>0</v>
      </c>
      <c r="BQ1890" s="83"/>
    </row>
    <row r="1891" spans="1:69">
      <c r="A1891" s="99" t="str">
        <f>IFERROR(_xlfn.XLOOKUP($G1891,通讯通路门店!$S$4:$S$993931,通讯通路门店!$A$4:$A$993931,0,0),"")</f>
        <v>海南省</v>
      </c>
      <c r="B1891" s="99" t="str">
        <f>IFERROR(_xlfn.XLOOKUP($G1891,通讯通路门店!$S$4:$S$993931,通讯通路门店!$B$4:$B$993931,0,0),"")</f>
        <v>东方市</v>
      </c>
      <c r="C1891" s="99" t="str">
        <f>IFERROR(_xlfn.XLOOKUP($G1891,通讯通路门店!$S$4:$S$993931,通讯通路门店!$C$4:$C$993931,0,0),"")</f>
        <v>东方市</v>
      </c>
      <c r="D1891" s="99" t="str">
        <f>IFERROR(_xlfn.XLOOKUP($G1891,通讯通路门店!$S$4:$S$993931,通讯通路门店!$D$4:$D$993931,0,0),"")</f>
        <v>八所镇</v>
      </c>
      <c r="E1891" s="83"/>
      <c r="F1891" s="83"/>
      <c r="G1891" s="101"/>
      <c r="H1891" s="102">
        <f>IFERROR(_xlfn.XLOOKUP($G1891,通讯通路门店!$S$4:$S$993931,通讯通路门店!$R$4:$R$993931,0,0),"")</f>
        <v>0</v>
      </c>
      <c r="I1891" s="83"/>
      <c r="J1891" s="83"/>
      <c r="K1891" s="83"/>
      <c r="L1891" s="83"/>
      <c r="M1891" s="83"/>
      <c r="N1891" s="83"/>
      <c r="O1891" s="83"/>
      <c r="P1891" s="83"/>
      <c r="Q1891" s="83"/>
      <c r="R1891" s="83"/>
      <c r="S1891" s="83"/>
      <c r="T1891" s="83"/>
      <c r="U1891" s="99">
        <f>COUNTIF(通讯通路门店!$S:$S,$G1891)</f>
        <v>0</v>
      </c>
      <c r="V1891" s="99">
        <f>COUNTIFS(通讯通路门店!$S:$S,$G1891,通讯通路门店!$J:$J,"综合卖场")</f>
        <v>0</v>
      </c>
      <c r="W1891" s="99">
        <f>SUMIFS(通讯通路门店!$AJ:$AJ,通讯通路门店!$S:$S,通讯客户沙盘!$G1891)</f>
        <v>0</v>
      </c>
      <c r="X1891" s="99">
        <f t="shared" si="145"/>
        <v>0</v>
      </c>
      <c r="Y1891" s="99">
        <f>COUNTIFS(通讯通路门店!$S:$S,$G1891,通讯通路门店!$J:$J,"荣耀体验店")+COUNTIFS(通讯通路门店!$S:$S,$G1891,通讯通路门店!$J:$J,"荣耀授权专卖店")</f>
        <v>0</v>
      </c>
      <c r="Z1891" s="99">
        <f>COUNTIFS(通讯通路门店!$S:$S,$G1891,通讯通路门店!$J:$J,"VIVO体验店")</f>
        <v>0</v>
      </c>
      <c r="AA1891" s="99">
        <f>COUNTIFS(通讯通路门店!$S:$S,$G1891,通讯通路门店!$J:$J,"OPPO体验店")</f>
        <v>0</v>
      </c>
      <c r="AB1891" s="99">
        <f>COUNTIFS(通讯通路门店!$S:$S,$G1891,通讯通路门店!$J:$J,"华为授权体验店")+COUNTIFS(通讯通路门店!$S:$S,$G1891,通讯通路门店!$J:$J,"华为堡垒店")</f>
        <v>0</v>
      </c>
      <c r="AC1891" s="99">
        <f>COUNTIFS(通讯通路门店!$S:$S,$G1891,通讯通路门店!$J:$J,"小米体验店")</f>
        <v>0</v>
      </c>
      <c r="AD1891" s="99">
        <f>COUNTIFS(通讯通路门店!$S:$S,$G1891,通讯通路门店!$J:$J,"苹果体验店")</f>
        <v>0</v>
      </c>
      <c r="AE1891" s="99">
        <f>COUNTIFS(通讯通路门店!$S:$S,$G1891,通讯通路门店!$J:$J,"其他品牌专卖店")</f>
        <v>0</v>
      </c>
      <c r="AF1891" s="99">
        <f>SUMIFS(通讯通路门店!$BI:$BI,通讯通路门店!$S:$S,$G1891)</f>
        <v>0</v>
      </c>
      <c r="AG1891" s="99">
        <f>SUMIFS(通讯通路门店!$BH:$BH,通讯通路门店!$S:$S,$G1891)</f>
        <v>0</v>
      </c>
      <c r="AH1891" s="99">
        <f t="shared" si="146"/>
        <v>0</v>
      </c>
      <c r="AI1891" s="99">
        <f>SUMIFS(通讯通路门店!$BB:$BB,通讯通路门店!$S:$S,$G1891)</f>
        <v>0</v>
      </c>
      <c r="AJ1891" s="99">
        <f>SUMIFS(通讯通路门店!$BE:$BE,通讯通路门店!$S:$S,$G1891)</f>
        <v>0</v>
      </c>
      <c r="AK1891" s="99">
        <f>SUMIFS(通讯通路门店!$BG:$BG,通讯通路门店!$S:$S,$G1891)</f>
        <v>0</v>
      </c>
      <c r="AL1891" s="99">
        <f>SUMIFS(通讯通路门店!$BC:$BC,通讯通路门店!$S:$S,$G1891)</f>
        <v>0</v>
      </c>
      <c r="AM1891" s="99">
        <f>SUMIFS(通讯通路门店!$BD:$BD,通讯通路门店!$S:$S,$G1891)</f>
        <v>0</v>
      </c>
      <c r="AN1891" s="99">
        <f>SUMIFS(通讯通路门店!$BF:$BF,通讯通路门店!$S:$S,$G1891)</f>
        <v>0</v>
      </c>
      <c r="AO1891" s="99">
        <f t="shared" si="147"/>
        <v>0</v>
      </c>
      <c r="AP1891" s="99">
        <f>SUMIFS(通讯通路门店!$K:$K,通讯通路门店!$S:$S,$G1891)</f>
        <v>0</v>
      </c>
      <c r="AQ1891" s="83"/>
      <c r="AR1891" s="99">
        <f>SUMIFS(通讯通路门店!$T:$T,通讯通路门店!$S:$S,$G1891)</f>
        <v>0</v>
      </c>
      <c r="AS1891" s="99">
        <f>SUMIFS(通讯通路门店!$U:$U,通讯通路门店!$S:$S,$G1891)</f>
        <v>0</v>
      </c>
      <c r="AT1891" s="99">
        <f>SUMIFS(通讯通路门店!$V:$V,通讯通路门店!$S:$S,$G1891)</f>
        <v>0</v>
      </c>
      <c r="AU1891" s="99">
        <f>SUMIFS(通讯通路门店!$W:$W,通讯通路门店!$S:$S,$G1891)</f>
        <v>0</v>
      </c>
      <c r="AV1891" s="99">
        <f>SUMIFS(通讯通路门店!$Z:$Z,通讯通路门店!$S:$S,$G1891)</f>
        <v>0</v>
      </c>
      <c r="AW1891" s="99">
        <f>SUMIFS(通讯通路门店!$AB:$AB,通讯通路门店!$S:$S,$G1891)</f>
        <v>0</v>
      </c>
      <c r="AX1891" s="99">
        <f>SUMIFS(通讯通路门店!$X:$X,通讯通路门店!$S:$S,$G1891)</f>
        <v>0</v>
      </c>
      <c r="AY1891" s="99">
        <f>SUMIFS(通讯通路门店!$Y:$Y,通讯通路门店!$S:$S,$G1891)</f>
        <v>0</v>
      </c>
      <c r="AZ1891" s="99">
        <f>SUMIFS(通讯通路门店!$AA:$AA,通讯通路门店!$S:$S,$G1891)</f>
        <v>0</v>
      </c>
      <c r="BA1891" s="99">
        <f t="shared" si="148"/>
        <v>0</v>
      </c>
      <c r="BB1891" s="99">
        <f t="shared" si="149"/>
        <v>0</v>
      </c>
      <c r="BC1891" s="99">
        <f>SUMIFS(通讯通路门店!$W:$W,通讯通路门店!$S:$S,$G1891,通讯通路门店!$J:$J,"荣耀体验店")+SUMIFS(通讯通路门店!$W:$W,通讯通路门店!$S:$S,$G1891,通讯通路门店!$J:$J,"荣耀授权专卖店")</f>
        <v>0</v>
      </c>
      <c r="BD1891" s="99">
        <f>SUMIFS(通讯通路门店!$Z:$Z,通讯通路门店!$S:$S,$G1891,通讯通路门店!$J:$J,"VIVO体验店")</f>
        <v>0</v>
      </c>
      <c r="BE1891" s="99">
        <f>SUMIFS(通讯通路门店!$AB:$AB,通讯通路门店!$S:$S,$G1891,通讯通路门店!$J:$J,"OPPO体验店")</f>
        <v>0</v>
      </c>
      <c r="BF1891" s="99">
        <f>SUMIFS(通讯通路门店!$X:$X,通讯通路门店!$S:$S,$G1891,通讯通路门店!$J:$J,"华为授权体验店")+SUMIFS(通讯通路门店!$AA:$AA,通讯通路门店!$S:$S,$G1891,通讯通路门店!$J:$J,"华为堡垒店")</f>
        <v>0</v>
      </c>
      <c r="BG1891" s="99">
        <f>SUMIFS(通讯通路门店!$Y:$Y,通讯通路门店!$S:$S,$G1891,通讯通路门店!$J:$J,"小米体验店")</f>
        <v>0</v>
      </c>
      <c r="BH1891" s="99">
        <f>SUMIFS(通讯通路门店!$AA:$AA,通讯通路门店!$S:$S,$G1891,通讯通路门店!$J:$J,"苹果体验店")</f>
        <v>0</v>
      </c>
      <c r="BI1891" s="99">
        <f>SUMIFS(通讯通路门店!$K:$K,通讯通路门店!$S:$S,$G1891,通讯通路门店!$J:$J,"其他品牌专卖店")</f>
        <v>0</v>
      </c>
      <c r="BJ1891" s="99">
        <f>SUMIFS(通讯通路门店!$AC:$AC,通讯通路门店!$S:$S,$G1891)</f>
        <v>0</v>
      </c>
      <c r="BK1891" s="99">
        <f>SUMIFS(通讯通路门店!$AD:$AD,通讯通路门店!$S:$S,$G1891)</f>
        <v>0</v>
      </c>
      <c r="BL1891" s="99">
        <f>SUMIFS(通讯通路门店!$AE:$AE,通讯通路门店!$S:$S,$G1891)</f>
        <v>0</v>
      </c>
      <c r="BM1891" s="99">
        <f>SUMIFS(通讯通路门店!$AF:$AF,通讯通路门店!$S:$S,$G1891)</f>
        <v>0</v>
      </c>
      <c r="BN1891" s="99">
        <f>SUMIFS(通讯通路门店!$AG:$AG,通讯通路门店!$S:$S,$G1891)</f>
        <v>0</v>
      </c>
      <c r="BO1891" s="99">
        <f>SUMIFS(通讯通路门店!$AH:$AH,通讯通路门店!$S:$S,$G1891)</f>
        <v>0</v>
      </c>
      <c r="BP1891" s="99">
        <f>SUMIFS(通讯通路门店!$AI:$AI,通讯通路门店!$S:$S,$G1891)</f>
        <v>0</v>
      </c>
      <c r="BQ1891" s="83"/>
    </row>
    <row r="1892" spans="1:69">
      <c r="A1892" s="99" t="str">
        <f>IFERROR(_xlfn.XLOOKUP($G1892,通讯通路门店!$S$4:$S$993931,通讯通路门店!$A$4:$A$993931,0,0),"")</f>
        <v>海南省</v>
      </c>
      <c r="B1892" s="99" t="str">
        <f>IFERROR(_xlfn.XLOOKUP($G1892,通讯通路门店!$S$4:$S$993931,通讯通路门店!$B$4:$B$993931,0,0),"")</f>
        <v>东方市</v>
      </c>
      <c r="C1892" s="99" t="str">
        <f>IFERROR(_xlfn.XLOOKUP($G1892,通讯通路门店!$S$4:$S$993931,通讯通路门店!$C$4:$C$993931,0,0),"")</f>
        <v>东方市</v>
      </c>
      <c r="D1892" s="99" t="str">
        <f>IFERROR(_xlfn.XLOOKUP($G1892,通讯通路门店!$S$4:$S$993931,通讯通路门店!$D$4:$D$993931,0,0),"")</f>
        <v>八所镇</v>
      </c>
      <c r="E1892" s="83"/>
      <c r="F1892" s="83"/>
      <c r="G1892" s="101"/>
      <c r="H1892" s="102">
        <f>IFERROR(_xlfn.XLOOKUP($G1892,通讯通路门店!$S$4:$S$993931,通讯通路门店!$R$4:$R$993931,0,0),"")</f>
        <v>0</v>
      </c>
      <c r="I1892" s="83"/>
      <c r="J1892" s="83"/>
      <c r="K1892" s="83"/>
      <c r="L1892" s="83"/>
      <c r="M1892" s="83"/>
      <c r="N1892" s="83"/>
      <c r="O1892" s="83"/>
      <c r="P1892" s="83"/>
      <c r="Q1892" s="83"/>
      <c r="R1892" s="83"/>
      <c r="S1892" s="83"/>
      <c r="T1892" s="83"/>
      <c r="U1892" s="99">
        <f>COUNTIF(通讯通路门店!$S:$S,$G1892)</f>
        <v>0</v>
      </c>
      <c r="V1892" s="99">
        <f>COUNTIFS(通讯通路门店!$S:$S,$G1892,通讯通路门店!$J:$J,"综合卖场")</f>
        <v>0</v>
      </c>
      <c r="W1892" s="99">
        <f>SUMIFS(通讯通路门店!$AJ:$AJ,通讯通路门店!$S:$S,通讯客户沙盘!$G1892)</f>
        <v>0</v>
      </c>
      <c r="X1892" s="99">
        <f t="shared" si="145"/>
        <v>0</v>
      </c>
      <c r="Y1892" s="99">
        <f>COUNTIFS(通讯通路门店!$S:$S,$G1892,通讯通路门店!$J:$J,"荣耀体验店")+COUNTIFS(通讯通路门店!$S:$S,$G1892,通讯通路门店!$J:$J,"荣耀授权专卖店")</f>
        <v>0</v>
      </c>
      <c r="Z1892" s="99">
        <f>COUNTIFS(通讯通路门店!$S:$S,$G1892,通讯通路门店!$J:$J,"VIVO体验店")</f>
        <v>0</v>
      </c>
      <c r="AA1892" s="99">
        <f>COUNTIFS(通讯通路门店!$S:$S,$G1892,通讯通路门店!$J:$J,"OPPO体验店")</f>
        <v>0</v>
      </c>
      <c r="AB1892" s="99">
        <f>COUNTIFS(通讯通路门店!$S:$S,$G1892,通讯通路门店!$J:$J,"华为授权体验店")+COUNTIFS(通讯通路门店!$S:$S,$G1892,通讯通路门店!$J:$J,"华为堡垒店")</f>
        <v>0</v>
      </c>
      <c r="AC1892" s="99">
        <f>COUNTIFS(通讯通路门店!$S:$S,$G1892,通讯通路门店!$J:$J,"小米体验店")</f>
        <v>0</v>
      </c>
      <c r="AD1892" s="99">
        <f>COUNTIFS(通讯通路门店!$S:$S,$G1892,通讯通路门店!$J:$J,"苹果体验店")</f>
        <v>0</v>
      </c>
      <c r="AE1892" s="99">
        <f>COUNTIFS(通讯通路门店!$S:$S,$G1892,通讯通路门店!$J:$J,"其他品牌专卖店")</f>
        <v>0</v>
      </c>
      <c r="AF1892" s="99">
        <f>SUMIFS(通讯通路门店!$BI:$BI,通讯通路门店!$S:$S,$G1892)</f>
        <v>0</v>
      </c>
      <c r="AG1892" s="99">
        <f>SUMIFS(通讯通路门店!$BH:$BH,通讯通路门店!$S:$S,$G1892)</f>
        <v>0</v>
      </c>
      <c r="AH1892" s="99">
        <f t="shared" si="146"/>
        <v>0</v>
      </c>
      <c r="AI1892" s="99">
        <f>SUMIFS(通讯通路门店!$BB:$BB,通讯通路门店!$S:$S,$G1892)</f>
        <v>0</v>
      </c>
      <c r="AJ1892" s="99">
        <f>SUMIFS(通讯通路门店!$BE:$BE,通讯通路门店!$S:$S,$G1892)</f>
        <v>0</v>
      </c>
      <c r="AK1892" s="99">
        <f>SUMIFS(通讯通路门店!$BG:$BG,通讯通路门店!$S:$S,$G1892)</f>
        <v>0</v>
      </c>
      <c r="AL1892" s="99">
        <f>SUMIFS(通讯通路门店!$BC:$BC,通讯通路门店!$S:$S,$G1892)</f>
        <v>0</v>
      </c>
      <c r="AM1892" s="99">
        <f>SUMIFS(通讯通路门店!$BD:$BD,通讯通路门店!$S:$S,$G1892)</f>
        <v>0</v>
      </c>
      <c r="AN1892" s="99">
        <f>SUMIFS(通讯通路门店!$BF:$BF,通讯通路门店!$S:$S,$G1892)</f>
        <v>0</v>
      </c>
      <c r="AO1892" s="99">
        <f t="shared" si="147"/>
        <v>0</v>
      </c>
      <c r="AP1892" s="99">
        <f>SUMIFS(通讯通路门店!$K:$K,通讯通路门店!$S:$S,$G1892)</f>
        <v>0</v>
      </c>
      <c r="AQ1892" s="83"/>
      <c r="AR1892" s="99">
        <f>SUMIFS(通讯通路门店!$T:$T,通讯通路门店!$S:$S,$G1892)</f>
        <v>0</v>
      </c>
      <c r="AS1892" s="99">
        <f>SUMIFS(通讯通路门店!$U:$U,通讯通路门店!$S:$S,$G1892)</f>
        <v>0</v>
      </c>
      <c r="AT1892" s="99">
        <f>SUMIFS(通讯通路门店!$V:$V,通讯通路门店!$S:$S,$G1892)</f>
        <v>0</v>
      </c>
      <c r="AU1892" s="99">
        <f>SUMIFS(通讯通路门店!$W:$W,通讯通路门店!$S:$S,$G1892)</f>
        <v>0</v>
      </c>
      <c r="AV1892" s="99">
        <f>SUMIFS(通讯通路门店!$Z:$Z,通讯通路门店!$S:$S,$G1892)</f>
        <v>0</v>
      </c>
      <c r="AW1892" s="99">
        <f>SUMIFS(通讯通路门店!$AB:$AB,通讯通路门店!$S:$S,$G1892)</f>
        <v>0</v>
      </c>
      <c r="AX1892" s="99">
        <f>SUMIFS(通讯通路门店!$X:$X,通讯通路门店!$S:$S,$G1892)</f>
        <v>0</v>
      </c>
      <c r="AY1892" s="99">
        <f>SUMIFS(通讯通路门店!$Y:$Y,通讯通路门店!$S:$S,$G1892)</f>
        <v>0</v>
      </c>
      <c r="AZ1892" s="99">
        <f>SUMIFS(通讯通路门店!$AA:$AA,通讯通路门店!$S:$S,$G1892)</f>
        <v>0</v>
      </c>
      <c r="BA1892" s="99">
        <f t="shared" si="148"/>
        <v>0</v>
      </c>
      <c r="BB1892" s="99">
        <f t="shared" si="149"/>
        <v>0</v>
      </c>
      <c r="BC1892" s="99">
        <f>SUMIFS(通讯通路门店!$W:$W,通讯通路门店!$S:$S,$G1892,通讯通路门店!$J:$J,"荣耀体验店")+SUMIFS(通讯通路门店!$W:$W,通讯通路门店!$S:$S,$G1892,通讯通路门店!$J:$J,"荣耀授权专卖店")</f>
        <v>0</v>
      </c>
      <c r="BD1892" s="99">
        <f>SUMIFS(通讯通路门店!$Z:$Z,通讯通路门店!$S:$S,$G1892,通讯通路门店!$J:$J,"VIVO体验店")</f>
        <v>0</v>
      </c>
      <c r="BE1892" s="99">
        <f>SUMIFS(通讯通路门店!$AB:$AB,通讯通路门店!$S:$S,$G1892,通讯通路门店!$J:$J,"OPPO体验店")</f>
        <v>0</v>
      </c>
      <c r="BF1892" s="99">
        <f>SUMIFS(通讯通路门店!$X:$X,通讯通路门店!$S:$S,$G1892,通讯通路门店!$J:$J,"华为授权体验店")+SUMIFS(通讯通路门店!$AA:$AA,通讯通路门店!$S:$S,$G1892,通讯通路门店!$J:$J,"华为堡垒店")</f>
        <v>0</v>
      </c>
      <c r="BG1892" s="99">
        <f>SUMIFS(通讯通路门店!$Y:$Y,通讯通路门店!$S:$S,$G1892,通讯通路门店!$J:$J,"小米体验店")</f>
        <v>0</v>
      </c>
      <c r="BH1892" s="99">
        <f>SUMIFS(通讯通路门店!$AA:$AA,通讯通路门店!$S:$S,$G1892,通讯通路门店!$J:$J,"苹果体验店")</f>
        <v>0</v>
      </c>
      <c r="BI1892" s="99">
        <f>SUMIFS(通讯通路门店!$K:$K,通讯通路门店!$S:$S,$G1892,通讯通路门店!$J:$J,"其他品牌专卖店")</f>
        <v>0</v>
      </c>
      <c r="BJ1892" s="99">
        <f>SUMIFS(通讯通路门店!$AC:$AC,通讯通路门店!$S:$S,$G1892)</f>
        <v>0</v>
      </c>
      <c r="BK1892" s="99">
        <f>SUMIFS(通讯通路门店!$AD:$AD,通讯通路门店!$S:$S,$G1892)</f>
        <v>0</v>
      </c>
      <c r="BL1892" s="99">
        <f>SUMIFS(通讯通路门店!$AE:$AE,通讯通路门店!$S:$S,$G1892)</f>
        <v>0</v>
      </c>
      <c r="BM1892" s="99">
        <f>SUMIFS(通讯通路门店!$AF:$AF,通讯通路门店!$S:$S,$G1892)</f>
        <v>0</v>
      </c>
      <c r="BN1892" s="99">
        <f>SUMIFS(通讯通路门店!$AG:$AG,通讯通路门店!$S:$S,$G1892)</f>
        <v>0</v>
      </c>
      <c r="BO1892" s="99">
        <f>SUMIFS(通讯通路门店!$AH:$AH,通讯通路门店!$S:$S,$G1892)</f>
        <v>0</v>
      </c>
      <c r="BP1892" s="99">
        <f>SUMIFS(通讯通路门店!$AI:$AI,通讯通路门店!$S:$S,$G1892)</f>
        <v>0</v>
      </c>
      <c r="BQ1892" s="83"/>
    </row>
    <row r="1893" spans="1:69">
      <c r="A1893" s="99" t="str">
        <f>IFERROR(_xlfn.XLOOKUP($G1893,通讯通路门店!$S$4:$S$993931,通讯通路门店!$A$4:$A$993931,0,0),"")</f>
        <v>海南省</v>
      </c>
      <c r="B1893" s="99" t="str">
        <f>IFERROR(_xlfn.XLOOKUP($G1893,通讯通路门店!$S$4:$S$993931,通讯通路门店!$B$4:$B$993931,0,0),"")</f>
        <v>东方市</v>
      </c>
      <c r="C1893" s="99" t="str">
        <f>IFERROR(_xlfn.XLOOKUP($G1893,通讯通路门店!$S$4:$S$993931,通讯通路门店!$C$4:$C$993931,0,0),"")</f>
        <v>东方市</v>
      </c>
      <c r="D1893" s="99" t="str">
        <f>IFERROR(_xlfn.XLOOKUP($G1893,通讯通路门店!$S$4:$S$993931,通讯通路门店!$D$4:$D$993931,0,0),"")</f>
        <v>八所镇</v>
      </c>
      <c r="E1893" s="83"/>
      <c r="F1893" s="83"/>
      <c r="G1893" s="101"/>
      <c r="H1893" s="102">
        <f>IFERROR(_xlfn.XLOOKUP($G1893,通讯通路门店!$S$4:$S$993931,通讯通路门店!$R$4:$R$993931,0,0),"")</f>
        <v>0</v>
      </c>
      <c r="I1893" s="83"/>
      <c r="J1893" s="83"/>
      <c r="K1893" s="83"/>
      <c r="L1893" s="83"/>
      <c r="M1893" s="83"/>
      <c r="N1893" s="83"/>
      <c r="O1893" s="83"/>
      <c r="P1893" s="83"/>
      <c r="Q1893" s="83"/>
      <c r="R1893" s="83"/>
      <c r="S1893" s="83"/>
      <c r="T1893" s="83"/>
      <c r="U1893" s="99">
        <f>COUNTIF(通讯通路门店!$S:$S,$G1893)</f>
        <v>0</v>
      </c>
      <c r="V1893" s="99">
        <f>COUNTIFS(通讯通路门店!$S:$S,$G1893,通讯通路门店!$J:$J,"综合卖场")</f>
        <v>0</v>
      </c>
      <c r="W1893" s="99">
        <f>SUMIFS(通讯通路门店!$AJ:$AJ,通讯通路门店!$S:$S,通讯客户沙盘!$G1893)</f>
        <v>0</v>
      </c>
      <c r="X1893" s="99">
        <f t="shared" si="145"/>
        <v>0</v>
      </c>
      <c r="Y1893" s="99">
        <f>COUNTIFS(通讯通路门店!$S:$S,$G1893,通讯通路门店!$J:$J,"荣耀体验店")+COUNTIFS(通讯通路门店!$S:$S,$G1893,通讯通路门店!$J:$J,"荣耀授权专卖店")</f>
        <v>0</v>
      </c>
      <c r="Z1893" s="99">
        <f>COUNTIFS(通讯通路门店!$S:$S,$G1893,通讯通路门店!$J:$J,"VIVO体验店")</f>
        <v>0</v>
      </c>
      <c r="AA1893" s="99">
        <f>COUNTIFS(通讯通路门店!$S:$S,$G1893,通讯通路门店!$J:$J,"OPPO体验店")</f>
        <v>0</v>
      </c>
      <c r="AB1893" s="99">
        <f>COUNTIFS(通讯通路门店!$S:$S,$G1893,通讯通路门店!$J:$J,"华为授权体验店")+COUNTIFS(通讯通路门店!$S:$S,$G1893,通讯通路门店!$J:$J,"华为堡垒店")</f>
        <v>0</v>
      </c>
      <c r="AC1893" s="99">
        <f>COUNTIFS(通讯通路门店!$S:$S,$G1893,通讯通路门店!$J:$J,"小米体验店")</f>
        <v>0</v>
      </c>
      <c r="AD1893" s="99">
        <f>COUNTIFS(通讯通路门店!$S:$S,$G1893,通讯通路门店!$J:$J,"苹果体验店")</f>
        <v>0</v>
      </c>
      <c r="AE1893" s="99">
        <f>COUNTIFS(通讯通路门店!$S:$S,$G1893,通讯通路门店!$J:$J,"其他品牌专卖店")</f>
        <v>0</v>
      </c>
      <c r="AF1893" s="99">
        <f>SUMIFS(通讯通路门店!$BI:$BI,通讯通路门店!$S:$S,$G1893)</f>
        <v>0</v>
      </c>
      <c r="AG1893" s="99">
        <f>SUMIFS(通讯通路门店!$BH:$BH,通讯通路门店!$S:$S,$G1893)</f>
        <v>0</v>
      </c>
      <c r="AH1893" s="99">
        <f t="shared" si="146"/>
        <v>0</v>
      </c>
      <c r="AI1893" s="99">
        <f>SUMIFS(通讯通路门店!$BB:$BB,通讯通路门店!$S:$S,$G1893)</f>
        <v>0</v>
      </c>
      <c r="AJ1893" s="99">
        <f>SUMIFS(通讯通路门店!$BE:$BE,通讯通路门店!$S:$S,$G1893)</f>
        <v>0</v>
      </c>
      <c r="AK1893" s="99">
        <f>SUMIFS(通讯通路门店!$BG:$BG,通讯通路门店!$S:$S,$G1893)</f>
        <v>0</v>
      </c>
      <c r="AL1893" s="99">
        <f>SUMIFS(通讯通路门店!$BC:$BC,通讯通路门店!$S:$S,$G1893)</f>
        <v>0</v>
      </c>
      <c r="AM1893" s="99">
        <f>SUMIFS(通讯通路门店!$BD:$BD,通讯通路门店!$S:$S,$G1893)</f>
        <v>0</v>
      </c>
      <c r="AN1893" s="99">
        <f>SUMIFS(通讯通路门店!$BF:$BF,通讯通路门店!$S:$S,$G1893)</f>
        <v>0</v>
      </c>
      <c r="AO1893" s="99">
        <f t="shared" si="147"/>
        <v>0</v>
      </c>
      <c r="AP1893" s="99">
        <f>SUMIFS(通讯通路门店!$K:$K,通讯通路门店!$S:$S,$G1893)</f>
        <v>0</v>
      </c>
      <c r="AQ1893" s="83"/>
      <c r="AR1893" s="99">
        <f>SUMIFS(通讯通路门店!$T:$T,通讯通路门店!$S:$S,$G1893)</f>
        <v>0</v>
      </c>
      <c r="AS1893" s="99">
        <f>SUMIFS(通讯通路门店!$U:$U,通讯通路门店!$S:$S,$G1893)</f>
        <v>0</v>
      </c>
      <c r="AT1893" s="99">
        <f>SUMIFS(通讯通路门店!$V:$V,通讯通路门店!$S:$S,$G1893)</f>
        <v>0</v>
      </c>
      <c r="AU1893" s="99">
        <f>SUMIFS(通讯通路门店!$W:$W,通讯通路门店!$S:$S,$G1893)</f>
        <v>0</v>
      </c>
      <c r="AV1893" s="99">
        <f>SUMIFS(通讯通路门店!$Z:$Z,通讯通路门店!$S:$S,$G1893)</f>
        <v>0</v>
      </c>
      <c r="AW1893" s="99">
        <f>SUMIFS(通讯通路门店!$AB:$AB,通讯通路门店!$S:$S,$G1893)</f>
        <v>0</v>
      </c>
      <c r="AX1893" s="99">
        <f>SUMIFS(通讯通路门店!$X:$X,通讯通路门店!$S:$S,$G1893)</f>
        <v>0</v>
      </c>
      <c r="AY1893" s="99">
        <f>SUMIFS(通讯通路门店!$Y:$Y,通讯通路门店!$S:$S,$G1893)</f>
        <v>0</v>
      </c>
      <c r="AZ1893" s="99">
        <f>SUMIFS(通讯通路门店!$AA:$AA,通讯通路门店!$S:$S,$G1893)</f>
        <v>0</v>
      </c>
      <c r="BA1893" s="99">
        <f t="shared" si="148"/>
        <v>0</v>
      </c>
      <c r="BB1893" s="99">
        <f t="shared" si="149"/>
        <v>0</v>
      </c>
      <c r="BC1893" s="99">
        <f>SUMIFS(通讯通路门店!$W:$W,通讯通路门店!$S:$S,$G1893,通讯通路门店!$J:$J,"荣耀体验店")+SUMIFS(通讯通路门店!$W:$W,通讯通路门店!$S:$S,$G1893,通讯通路门店!$J:$J,"荣耀授权专卖店")</f>
        <v>0</v>
      </c>
      <c r="BD1893" s="99">
        <f>SUMIFS(通讯通路门店!$Z:$Z,通讯通路门店!$S:$S,$G1893,通讯通路门店!$J:$J,"VIVO体验店")</f>
        <v>0</v>
      </c>
      <c r="BE1893" s="99">
        <f>SUMIFS(通讯通路门店!$AB:$AB,通讯通路门店!$S:$S,$G1893,通讯通路门店!$J:$J,"OPPO体验店")</f>
        <v>0</v>
      </c>
      <c r="BF1893" s="99">
        <f>SUMIFS(通讯通路门店!$X:$X,通讯通路门店!$S:$S,$G1893,通讯通路门店!$J:$J,"华为授权体验店")+SUMIFS(通讯通路门店!$AA:$AA,通讯通路门店!$S:$S,$G1893,通讯通路门店!$J:$J,"华为堡垒店")</f>
        <v>0</v>
      </c>
      <c r="BG1893" s="99">
        <f>SUMIFS(通讯通路门店!$Y:$Y,通讯通路门店!$S:$S,$G1893,通讯通路门店!$J:$J,"小米体验店")</f>
        <v>0</v>
      </c>
      <c r="BH1893" s="99">
        <f>SUMIFS(通讯通路门店!$AA:$AA,通讯通路门店!$S:$S,$G1893,通讯通路门店!$J:$J,"苹果体验店")</f>
        <v>0</v>
      </c>
      <c r="BI1893" s="99">
        <f>SUMIFS(通讯通路门店!$K:$K,通讯通路门店!$S:$S,$G1893,通讯通路门店!$J:$J,"其他品牌专卖店")</f>
        <v>0</v>
      </c>
      <c r="BJ1893" s="99">
        <f>SUMIFS(通讯通路门店!$AC:$AC,通讯通路门店!$S:$S,$G1893)</f>
        <v>0</v>
      </c>
      <c r="BK1893" s="99">
        <f>SUMIFS(通讯通路门店!$AD:$AD,通讯通路门店!$S:$S,$G1893)</f>
        <v>0</v>
      </c>
      <c r="BL1893" s="99">
        <f>SUMIFS(通讯通路门店!$AE:$AE,通讯通路门店!$S:$S,$G1893)</f>
        <v>0</v>
      </c>
      <c r="BM1893" s="99">
        <f>SUMIFS(通讯通路门店!$AF:$AF,通讯通路门店!$S:$S,$G1893)</f>
        <v>0</v>
      </c>
      <c r="BN1893" s="99">
        <f>SUMIFS(通讯通路门店!$AG:$AG,通讯通路门店!$S:$S,$G1893)</f>
        <v>0</v>
      </c>
      <c r="BO1893" s="99">
        <f>SUMIFS(通讯通路门店!$AH:$AH,通讯通路门店!$S:$S,$G1893)</f>
        <v>0</v>
      </c>
      <c r="BP1893" s="99">
        <f>SUMIFS(通讯通路门店!$AI:$AI,通讯通路门店!$S:$S,$G1893)</f>
        <v>0</v>
      </c>
      <c r="BQ1893" s="83"/>
    </row>
    <row r="1894" spans="1:69">
      <c r="A1894" s="99" t="str">
        <f>IFERROR(_xlfn.XLOOKUP($G1894,通讯通路门店!$S$4:$S$993931,通讯通路门店!$A$4:$A$993931,0,0),"")</f>
        <v>海南省</v>
      </c>
      <c r="B1894" s="99" t="str">
        <f>IFERROR(_xlfn.XLOOKUP($G1894,通讯通路门店!$S$4:$S$993931,通讯通路门店!$B$4:$B$993931,0,0),"")</f>
        <v>东方市</v>
      </c>
      <c r="C1894" s="99" t="str">
        <f>IFERROR(_xlfn.XLOOKUP($G1894,通讯通路门店!$S$4:$S$993931,通讯通路门店!$C$4:$C$993931,0,0),"")</f>
        <v>东方市</v>
      </c>
      <c r="D1894" s="99" t="str">
        <f>IFERROR(_xlfn.XLOOKUP($G1894,通讯通路门店!$S$4:$S$993931,通讯通路门店!$D$4:$D$993931,0,0),"")</f>
        <v>八所镇</v>
      </c>
      <c r="E1894" s="83"/>
      <c r="F1894" s="83"/>
      <c r="G1894" s="101"/>
      <c r="H1894" s="102">
        <f>IFERROR(_xlfn.XLOOKUP($G1894,通讯通路门店!$S$4:$S$993931,通讯通路门店!$R$4:$R$993931,0,0),"")</f>
        <v>0</v>
      </c>
      <c r="I1894" s="83"/>
      <c r="J1894" s="83"/>
      <c r="K1894" s="83"/>
      <c r="L1894" s="83"/>
      <c r="M1894" s="83"/>
      <c r="N1894" s="83"/>
      <c r="O1894" s="83"/>
      <c r="P1894" s="83"/>
      <c r="Q1894" s="83"/>
      <c r="R1894" s="83"/>
      <c r="S1894" s="83"/>
      <c r="T1894" s="83"/>
      <c r="U1894" s="99">
        <f>COUNTIF(通讯通路门店!$S:$S,$G1894)</f>
        <v>0</v>
      </c>
      <c r="V1894" s="99">
        <f>COUNTIFS(通讯通路门店!$S:$S,$G1894,通讯通路门店!$J:$J,"综合卖场")</f>
        <v>0</v>
      </c>
      <c r="W1894" s="99">
        <f>SUMIFS(通讯通路门店!$AJ:$AJ,通讯通路门店!$S:$S,通讯客户沙盘!$G1894)</f>
        <v>0</v>
      </c>
      <c r="X1894" s="99">
        <f t="shared" si="145"/>
        <v>0</v>
      </c>
      <c r="Y1894" s="99">
        <f>COUNTIFS(通讯通路门店!$S:$S,$G1894,通讯通路门店!$J:$J,"荣耀体验店")+COUNTIFS(通讯通路门店!$S:$S,$G1894,通讯通路门店!$J:$J,"荣耀授权专卖店")</f>
        <v>0</v>
      </c>
      <c r="Z1894" s="99">
        <f>COUNTIFS(通讯通路门店!$S:$S,$G1894,通讯通路门店!$J:$J,"VIVO体验店")</f>
        <v>0</v>
      </c>
      <c r="AA1894" s="99">
        <f>COUNTIFS(通讯通路门店!$S:$S,$G1894,通讯通路门店!$J:$J,"OPPO体验店")</f>
        <v>0</v>
      </c>
      <c r="AB1894" s="99">
        <f>COUNTIFS(通讯通路门店!$S:$S,$G1894,通讯通路门店!$J:$J,"华为授权体验店")+COUNTIFS(通讯通路门店!$S:$S,$G1894,通讯通路门店!$J:$J,"华为堡垒店")</f>
        <v>0</v>
      </c>
      <c r="AC1894" s="99">
        <f>COUNTIFS(通讯通路门店!$S:$S,$G1894,通讯通路门店!$J:$J,"小米体验店")</f>
        <v>0</v>
      </c>
      <c r="AD1894" s="99">
        <f>COUNTIFS(通讯通路门店!$S:$S,$G1894,通讯通路门店!$J:$J,"苹果体验店")</f>
        <v>0</v>
      </c>
      <c r="AE1894" s="99">
        <f>COUNTIFS(通讯通路门店!$S:$S,$G1894,通讯通路门店!$J:$J,"其他品牌专卖店")</f>
        <v>0</v>
      </c>
      <c r="AF1894" s="99">
        <f>SUMIFS(通讯通路门店!$BI:$BI,通讯通路门店!$S:$S,$G1894)</f>
        <v>0</v>
      </c>
      <c r="AG1894" s="99">
        <f>SUMIFS(通讯通路门店!$BH:$BH,通讯通路门店!$S:$S,$G1894)</f>
        <v>0</v>
      </c>
      <c r="AH1894" s="99">
        <f t="shared" si="146"/>
        <v>0</v>
      </c>
      <c r="AI1894" s="99">
        <f>SUMIFS(通讯通路门店!$BB:$BB,通讯通路门店!$S:$S,$G1894)</f>
        <v>0</v>
      </c>
      <c r="AJ1894" s="99">
        <f>SUMIFS(通讯通路门店!$BE:$BE,通讯通路门店!$S:$S,$G1894)</f>
        <v>0</v>
      </c>
      <c r="AK1894" s="99">
        <f>SUMIFS(通讯通路门店!$BG:$BG,通讯通路门店!$S:$S,$G1894)</f>
        <v>0</v>
      </c>
      <c r="AL1894" s="99">
        <f>SUMIFS(通讯通路门店!$BC:$BC,通讯通路门店!$S:$S,$G1894)</f>
        <v>0</v>
      </c>
      <c r="AM1894" s="99">
        <f>SUMIFS(通讯通路门店!$BD:$BD,通讯通路门店!$S:$S,$G1894)</f>
        <v>0</v>
      </c>
      <c r="AN1894" s="99">
        <f>SUMIFS(通讯通路门店!$BF:$BF,通讯通路门店!$S:$S,$G1894)</f>
        <v>0</v>
      </c>
      <c r="AO1894" s="99">
        <f t="shared" si="147"/>
        <v>0</v>
      </c>
      <c r="AP1894" s="99">
        <f>SUMIFS(通讯通路门店!$K:$K,通讯通路门店!$S:$S,$G1894)</f>
        <v>0</v>
      </c>
      <c r="AQ1894" s="83"/>
      <c r="AR1894" s="99">
        <f>SUMIFS(通讯通路门店!$T:$T,通讯通路门店!$S:$S,$G1894)</f>
        <v>0</v>
      </c>
      <c r="AS1894" s="99">
        <f>SUMIFS(通讯通路门店!$U:$U,通讯通路门店!$S:$S,$G1894)</f>
        <v>0</v>
      </c>
      <c r="AT1894" s="99">
        <f>SUMIFS(通讯通路门店!$V:$V,通讯通路门店!$S:$S,$G1894)</f>
        <v>0</v>
      </c>
      <c r="AU1894" s="99">
        <f>SUMIFS(通讯通路门店!$W:$W,通讯通路门店!$S:$S,$G1894)</f>
        <v>0</v>
      </c>
      <c r="AV1894" s="99">
        <f>SUMIFS(通讯通路门店!$Z:$Z,通讯通路门店!$S:$S,$G1894)</f>
        <v>0</v>
      </c>
      <c r="AW1894" s="99">
        <f>SUMIFS(通讯通路门店!$AB:$AB,通讯通路门店!$S:$S,$G1894)</f>
        <v>0</v>
      </c>
      <c r="AX1894" s="99">
        <f>SUMIFS(通讯通路门店!$X:$X,通讯通路门店!$S:$S,$G1894)</f>
        <v>0</v>
      </c>
      <c r="AY1894" s="99">
        <f>SUMIFS(通讯通路门店!$Y:$Y,通讯通路门店!$S:$S,$G1894)</f>
        <v>0</v>
      </c>
      <c r="AZ1894" s="99">
        <f>SUMIFS(通讯通路门店!$AA:$AA,通讯通路门店!$S:$S,$G1894)</f>
        <v>0</v>
      </c>
      <c r="BA1894" s="99">
        <f t="shared" si="148"/>
        <v>0</v>
      </c>
      <c r="BB1894" s="99">
        <f t="shared" si="149"/>
        <v>0</v>
      </c>
      <c r="BC1894" s="99">
        <f>SUMIFS(通讯通路门店!$W:$W,通讯通路门店!$S:$S,$G1894,通讯通路门店!$J:$J,"荣耀体验店")+SUMIFS(通讯通路门店!$W:$W,通讯通路门店!$S:$S,$G1894,通讯通路门店!$J:$J,"荣耀授权专卖店")</f>
        <v>0</v>
      </c>
      <c r="BD1894" s="99">
        <f>SUMIFS(通讯通路门店!$Z:$Z,通讯通路门店!$S:$S,$G1894,通讯通路门店!$J:$J,"VIVO体验店")</f>
        <v>0</v>
      </c>
      <c r="BE1894" s="99">
        <f>SUMIFS(通讯通路门店!$AB:$AB,通讯通路门店!$S:$S,$G1894,通讯通路门店!$J:$J,"OPPO体验店")</f>
        <v>0</v>
      </c>
      <c r="BF1894" s="99">
        <f>SUMIFS(通讯通路门店!$X:$X,通讯通路门店!$S:$S,$G1894,通讯通路门店!$J:$J,"华为授权体验店")+SUMIFS(通讯通路门店!$AA:$AA,通讯通路门店!$S:$S,$G1894,通讯通路门店!$J:$J,"华为堡垒店")</f>
        <v>0</v>
      </c>
      <c r="BG1894" s="99">
        <f>SUMIFS(通讯通路门店!$Y:$Y,通讯通路门店!$S:$S,$G1894,通讯通路门店!$J:$J,"小米体验店")</f>
        <v>0</v>
      </c>
      <c r="BH1894" s="99">
        <f>SUMIFS(通讯通路门店!$AA:$AA,通讯通路门店!$S:$S,$G1894,通讯通路门店!$J:$J,"苹果体验店")</f>
        <v>0</v>
      </c>
      <c r="BI1894" s="99">
        <f>SUMIFS(通讯通路门店!$K:$K,通讯通路门店!$S:$S,$G1894,通讯通路门店!$J:$J,"其他品牌专卖店")</f>
        <v>0</v>
      </c>
      <c r="BJ1894" s="99">
        <f>SUMIFS(通讯通路门店!$AC:$AC,通讯通路门店!$S:$S,$G1894)</f>
        <v>0</v>
      </c>
      <c r="BK1894" s="99">
        <f>SUMIFS(通讯通路门店!$AD:$AD,通讯通路门店!$S:$S,$G1894)</f>
        <v>0</v>
      </c>
      <c r="BL1894" s="99">
        <f>SUMIFS(通讯通路门店!$AE:$AE,通讯通路门店!$S:$S,$G1894)</f>
        <v>0</v>
      </c>
      <c r="BM1894" s="99">
        <f>SUMIFS(通讯通路门店!$AF:$AF,通讯通路门店!$S:$S,$G1894)</f>
        <v>0</v>
      </c>
      <c r="BN1894" s="99">
        <f>SUMIFS(通讯通路门店!$AG:$AG,通讯通路门店!$S:$S,$G1894)</f>
        <v>0</v>
      </c>
      <c r="BO1894" s="99">
        <f>SUMIFS(通讯通路门店!$AH:$AH,通讯通路门店!$S:$S,$G1894)</f>
        <v>0</v>
      </c>
      <c r="BP1894" s="99">
        <f>SUMIFS(通讯通路门店!$AI:$AI,通讯通路门店!$S:$S,$G1894)</f>
        <v>0</v>
      </c>
      <c r="BQ1894" s="83"/>
    </row>
    <row r="1895" spans="1:69">
      <c r="A1895" s="99" t="str">
        <f>IFERROR(_xlfn.XLOOKUP($G1895,通讯通路门店!$S$4:$S$993931,通讯通路门店!$A$4:$A$993931,0,0),"")</f>
        <v>海南省</v>
      </c>
      <c r="B1895" s="99" t="str">
        <f>IFERROR(_xlfn.XLOOKUP($G1895,通讯通路门店!$S$4:$S$993931,通讯通路门店!$B$4:$B$993931,0,0),"")</f>
        <v>东方市</v>
      </c>
      <c r="C1895" s="99" t="str">
        <f>IFERROR(_xlfn.XLOOKUP($G1895,通讯通路门店!$S$4:$S$993931,通讯通路门店!$C$4:$C$993931,0,0),"")</f>
        <v>东方市</v>
      </c>
      <c r="D1895" s="99" t="str">
        <f>IFERROR(_xlfn.XLOOKUP($G1895,通讯通路门店!$S$4:$S$993931,通讯通路门店!$D$4:$D$993931,0,0),"")</f>
        <v>八所镇</v>
      </c>
      <c r="E1895" s="83"/>
      <c r="F1895" s="83"/>
      <c r="G1895" s="101"/>
      <c r="H1895" s="102">
        <f>IFERROR(_xlfn.XLOOKUP($G1895,通讯通路门店!$S$4:$S$993931,通讯通路门店!$R$4:$R$993931,0,0),"")</f>
        <v>0</v>
      </c>
      <c r="I1895" s="83"/>
      <c r="J1895" s="83"/>
      <c r="K1895" s="83"/>
      <c r="L1895" s="83"/>
      <c r="M1895" s="83"/>
      <c r="N1895" s="83"/>
      <c r="O1895" s="83"/>
      <c r="P1895" s="83"/>
      <c r="Q1895" s="83"/>
      <c r="R1895" s="83"/>
      <c r="S1895" s="83"/>
      <c r="T1895" s="83"/>
      <c r="U1895" s="99">
        <f>COUNTIF(通讯通路门店!$S:$S,$G1895)</f>
        <v>0</v>
      </c>
      <c r="V1895" s="99">
        <f>COUNTIFS(通讯通路门店!$S:$S,$G1895,通讯通路门店!$J:$J,"综合卖场")</f>
        <v>0</v>
      </c>
      <c r="W1895" s="99">
        <f>SUMIFS(通讯通路门店!$AJ:$AJ,通讯通路门店!$S:$S,通讯客户沙盘!$G1895)</f>
        <v>0</v>
      </c>
      <c r="X1895" s="99">
        <f t="shared" si="145"/>
        <v>0</v>
      </c>
      <c r="Y1895" s="99">
        <f>COUNTIFS(通讯通路门店!$S:$S,$G1895,通讯通路门店!$J:$J,"荣耀体验店")+COUNTIFS(通讯通路门店!$S:$S,$G1895,通讯通路门店!$J:$J,"荣耀授权专卖店")</f>
        <v>0</v>
      </c>
      <c r="Z1895" s="99">
        <f>COUNTIFS(通讯通路门店!$S:$S,$G1895,通讯通路门店!$J:$J,"VIVO体验店")</f>
        <v>0</v>
      </c>
      <c r="AA1895" s="99">
        <f>COUNTIFS(通讯通路门店!$S:$S,$G1895,通讯通路门店!$J:$J,"OPPO体验店")</f>
        <v>0</v>
      </c>
      <c r="AB1895" s="99">
        <f>COUNTIFS(通讯通路门店!$S:$S,$G1895,通讯通路门店!$J:$J,"华为授权体验店")+COUNTIFS(通讯通路门店!$S:$S,$G1895,通讯通路门店!$J:$J,"华为堡垒店")</f>
        <v>0</v>
      </c>
      <c r="AC1895" s="99">
        <f>COUNTIFS(通讯通路门店!$S:$S,$G1895,通讯通路门店!$J:$J,"小米体验店")</f>
        <v>0</v>
      </c>
      <c r="AD1895" s="99">
        <f>COUNTIFS(通讯通路门店!$S:$S,$G1895,通讯通路门店!$J:$J,"苹果体验店")</f>
        <v>0</v>
      </c>
      <c r="AE1895" s="99">
        <f>COUNTIFS(通讯通路门店!$S:$S,$G1895,通讯通路门店!$J:$J,"其他品牌专卖店")</f>
        <v>0</v>
      </c>
      <c r="AF1895" s="99">
        <f>SUMIFS(通讯通路门店!$BI:$BI,通讯通路门店!$S:$S,$G1895)</f>
        <v>0</v>
      </c>
      <c r="AG1895" s="99">
        <f>SUMIFS(通讯通路门店!$BH:$BH,通讯通路门店!$S:$S,$G1895)</f>
        <v>0</v>
      </c>
      <c r="AH1895" s="99">
        <f t="shared" si="146"/>
        <v>0</v>
      </c>
      <c r="AI1895" s="99">
        <f>SUMIFS(通讯通路门店!$BB:$BB,通讯通路门店!$S:$S,$G1895)</f>
        <v>0</v>
      </c>
      <c r="AJ1895" s="99">
        <f>SUMIFS(通讯通路门店!$BE:$BE,通讯通路门店!$S:$S,$G1895)</f>
        <v>0</v>
      </c>
      <c r="AK1895" s="99">
        <f>SUMIFS(通讯通路门店!$BG:$BG,通讯通路门店!$S:$S,$G1895)</f>
        <v>0</v>
      </c>
      <c r="AL1895" s="99">
        <f>SUMIFS(通讯通路门店!$BC:$BC,通讯通路门店!$S:$S,$G1895)</f>
        <v>0</v>
      </c>
      <c r="AM1895" s="99">
        <f>SUMIFS(通讯通路门店!$BD:$BD,通讯通路门店!$S:$S,$G1895)</f>
        <v>0</v>
      </c>
      <c r="AN1895" s="99">
        <f>SUMIFS(通讯通路门店!$BF:$BF,通讯通路门店!$S:$S,$G1895)</f>
        <v>0</v>
      </c>
      <c r="AO1895" s="99">
        <f t="shared" si="147"/>
        <v>0</v>
      </c>
      <c r="AP1895" s="99">
        <f>SUMIFS(通讯通路门店!$K:$K,通讯通路门店!$S:$S,$G1895)</f>
        <v>0</v>
      </c>
      <c r="AQ1895" s="83"/>
      <c r="AR1895" s="99">
        <f>SUMIFS(通讯通路门店!$T:$T,通讯通路门店!$S:$S,$G1895)</f>
        <v>0</v>
      </c>
      <c r="AS1895" s="99">
        <f>SUMIFS(通讯通路门店!$U:$U,通讯通路门店!$S:$S,$G1895)</f>
        <v>0</v>
      </c>
      <c r="AT1895" s="99">
        <f>SUMIFS(通讯通路门店!$V:$V,通讯通路门店!$S:$S,$G1895)</f>
        <v>0</v>
      </c>
      <c r="AU1895" s="99">
        <f>SUMIFS(通讯通路门店!$W:$W,通讯通路门店!$S:$S,$G1895)</f>
        <v>0</v>
      </c>
      <c r="AV1895" s="99">
        <f>SUMIFS(通讯通路门店!$Z:$Z,通讯通路门店!$S:$S,$G1895)</f>
        <v>0</v>
      </c>
      <c r="AW1895" s="99">
        <f>SUMIFS(通讯通路门店!$AB:$AB,通讯通路门店!$S:$S,$G1895)</f>
        <v>0</v>
      </c>
      <c r="AX1895" s="99">
        <f>SUMIFS(通讯通路门店!$X:$X,通讯通路门店!$S:$S,$G1895)</f>
        <v>0</v>
      </c>
      <c r="AY1895" s="99">
        <f>SUMIFS(通讯通路门店!$Y:$Y,通讯通路门店!$S:$S,$G1895)</f>
        <v>0</v>
      </c>
      <c r="AZ1895" s="99">
        <f>SUMIFS(通讯通路门店!$AA:$AA,通讯通路门店!$S:$S,$G1895)</f>
        <v>0</v>
      </c>
      <c r="BA1895" s="99">
        <f t="shared" si="148"/>
        <v>0</v>
      </c>
      <c r="BB1895" s="99">
        <f t="shared" si="149"/>
        <v>0</v>
      </c>
      <c r="BC1895" s="99">
        <f>SUMIFS(通讯通路门店!$W:$W,通讯通路门店!$S:$S,$G1895,通讯通路门店!$J:$J,"荣耀体验店")+SUMIFS(通讯通路门店!$W:$W,通讯通路门店!$S:$S,$G1895,通讯通路门店!$J:$J,"荣耀授权专卖店")</f>
        <v>0</v>
      </c>
      <c r="BD1895" s="99">
        <f>SUMIFS(通讯通路门店!$Z:$Z,通讯通路门店!$S:$S,$G1895,通讯通路门店!$J:$J,"VIVO体验店")</f>
        <v>0</v>
      </c>
      <c r="BE1895" s="99">
        <f>SUMIFS(通讯通路门店!$AB:$AB,通讯通路门店!$S:$S,$G1895,通讯通路门店!$J:$J,"OPPO体验店")</f>
        <v>0</v>
      </c>
      <c r="BF1895" s="99">
        <f>SUMIFS(通讯通路门店!$X:$X,通讯通路门店!$S:$S,$G1895,通讯通路门店!$J:$J,"华为授权体验店")+SUMIFS(通讯通路门店!$AA:$AA,通讯通路门店!$S:$S,$G1895,通讯通路门店!$J:$J,"华为堡垒店")</f>
        <v>0</v>
      </c>
      <c r="BG1895" s="99">
        <f>SUMIFS(通讯通路门店!$Y:$Y,通讯通路门店!$S:$S,$G1895,通讯通路门店!$J:$J,"小米体验店")</f>
        <v>0</v>
      </c>
      <c r="BH1895" s="99">
        <f>SUMIFS(通讯通路门店!$AA:$AA,通讯通路门店!$S:$S,$G1895,通讯通路门店!$J:$J,"苹果体验店")</f>
        <v>0</v>
      </c>
      <c r="BI1895" s="99">
        <f>SUMIFS(通讯通路门店!$K:$K,通讯通路门店!$S:$S,$G1895,通讯通路门店!$J:$J,"其他品牌专卖店")</f>
        <v>0</v>
      </c>
      <c r="BJ1895" s="99">
        <f>SUMIFS(通讯通路门店!$AC:$AC,通讯通路门店!$S:$S,$G1895)</f>
        <v>0</v>
      </c>
      <c r="BK1895" s="99">
        <f>SUMIFS(通讯通路门店!$AD:$AD,通讯通路门店!$S:$S,$G1895)</f>
        <v>0</v>
      </c>
      <c r="BL1895" s="99">
        <f>SUMIFS(通讯通路门店!$AE:$AE,通讯通路门店!$S:$S,$G1895)</f>
        <v>0</v>
      </c>
      <c r="BM1895" s="99">
        <f>SUMIFS(通讯通路门店!$AF:$AF,通讯通路门店!$S:$S,$G1895)</f>
        <v>0</v>
      </c>
      <c r="BN1895" s="99">
        <f>SUMIFS(通讯通路门店!$AG:$AG,通讯通路门店!$S:$S,$G1895)</f>
        <v>0</v>
      </c>
      <c r="BO1895" s="99">
        <f>SUMIFS(通讯通路门店!$AH:$AH,通讯通路门店!$S:$S,$G1895)</f>
        <v>0</v>
      </c>
      <c r="BP1895" s="99">
        <f>SUMIFS(通讯通路门店!$AI:$AI,通讯通路门店!$S:$S,$G1895)</f>
        <v>0</v>
      </c>
      <c r="BQ1895" s="83"/>
    </row>
    <row r="1896" spans="1:69">
      <c r="A1896" s="99" t="str">
        <f>IFERROR(_xlfn.XLOOKUP($G1896,通讯通路门店!$S$4:$S$993931,通讯通路门店!$A$4:$A$993931,0,0),"")</f>
        <v>海南省</v>
      </c>
      <c r="B1896" s="99" t="str">
        <f>IFERROR(_xlfn.XLOOKUP($G1896,通讯通路门店!$S$4:$S$993931,通讯通路门店!$B$4:$B$993931,0,0),"")</f>
        <v>东方市</v>
      </c>
      <c r="C1896" s="99" t="str">
        <f>IFERROR(_xlfn.XLOOKUP($G1896,通讯通路门店!$S$4:$S$993931,通讯通路门店!$C$4:$C$993931,0,0),"")</f>
        <v>东方市</v>
      </c>
      <c r="D1896" s="99" t="str">
        <f>IFERROR(_xlfn.XLOOKUP($G1896,通讯通路门店!$S$4:$S$993931,通讯通路门店!$D$4:$D$993931,0,0),"")</f>
        <v>八所镇</v>
      </c>
      <c r="E1896" s="83"/>
      <c r="F1896" s="83"/>
      <c r="G1896" s="101"/>
      <c r="H1896" s="102">
        <f>IFERROR(_xlfn.XLOOKUP($G1896,通讯通路门店!$S$4:$S$993931,通讯通路门店!$R$4:$R$993931,0,0),"")</f>
        <v>0</v>
      </c>
      <c r="I1896" s="83"/>
      <c r="J1896" s="83"/>
      <c r="K1896" s="83"/>
      <c r="L1896" s="83"/>
      <c r="M1896" s="83"/>
      <c r="N1896" s="83"/>
      <c r="O1896" s="83"/>
      <c r="P1896" s="83"/>
      <c r="Q1896" s="83"/>
      <c r="R1896" s="83"/>
      <c r="S1896" s="83"/>
      <c r="T1896" s="83"/>
      <c r="U1896" s="99">
        <f>COUNTIF(通讯通路门店!$S:$S,$G1896)</f>
        <v>0</v>
      </c>
      <c r="V1896" s="99">
        <f>COUNTIFS(通讯通路门店!$S:$S,$G1896,通讯通路门店!$J:$J,"综合卖场")</f>
        <v>0</v>
      </c>
      <c r="W1896" s="99">
        <f>SUMIFS(通讯通路门店!$AJ:$AJ,通讯通路门店!$S:$S,通讯客户沙盘!$G1896)</f>
        <v>0</v>
      </c>
      <c r="X1896" s="99">
        <f t="shared" si="145"/>
        <v>0</v>
      </c>
      <c r="Y1896" s="99">
        <f>COUNTIFS(通讯通路门店!$S:$S,$G1896,通讯通路门店!$J:$J,"荣耀体验店")+COUNTIFS(通讯通路门店!$S:$S,$G1896,通讯通路门店!$J:$J,"荣耀授权专卖店")</f>
        <v>0</v>
      </c>
      <c r="Z1896" s="99">
        <f>COUNTIFS(通讯通路门店!$S:$S,$G1896,通讯通路门店!$J:$J,"VIVO体验店")</f>
        <v>0</v>
      </c>
      <c r="AA1896" s="99">
        <f>COUNTIFS(通讯通路门店!$S:$S,$G1896,通讯通路门店!$J:$J,"OPPO体验店")</f>
        <v>0</v>
      </c>
      <c r="AB1896" s="99">
        <f>COUNTIFS(通讯通路门店!$S:$S,$G1896,通讯通路门店!$J:$J,"华为授权体验店")+COUNTIFS(通讯通路门店!$S:$S,$G1896,通讯通路门店!$J:$J,"华为堡垒店")</f>
        <v>0</v>
      </c>
      <c r="AC1896" s="99">
        <f>COUNTIFS(通讯通路门店!$S:$S,$G1896,通讯通路门店!$J:$J,"小米体验店")</f>
        <v>0</v>
      </c>
      <c r="AD1896" s="99">
        <f>COUNTIFS(通讯通路门店!$S:$S,$G1896,通讯通路门店!$J:$J,"苹果体验店")</f>
        <v>0</v>
      </c>
      <c r="AE1896" s="99">
        <f>COUNTIFS(通讯通路门店!$S:$S,$G1896,通讯通路门店!$J:$J,"其他品牌专卖店")</f>
        <v>0</v>
      </c>
      <c r="AF1896" s="99">
        <f>SUMIFS(通讯通路门店!$BI:$BI,通讯通路门店!$S:$S,$G1896)</f>
        <v>0</v>
      </c>
      <c r="AG1896" s="99">
        <f>SUMIFS(通讯通路门店!$BH:$BH,通讯通路门店!$S:$S,$G1896)</f>
        <v>0</v>
      </c>
      <c r="AH1896" s="99">
        <f t="shared" si="146"/>
        <v>0</v>
      </c>
      <c r="AI1896" s="99">
        <f>SUMIFS(通讯通路门店!$BB:$BB,通讯通路门店!$S:$S,$G1896)</f>
        <v>0</v>
      </c>
      <c r="AJ1896" s="99">
        <f>SUMIFS(通讯通路门店!$BE:$BE,通讯通路门店!$S:$S,$G1896)</f>
        <v>0</v>
      </c>
      <c r="AK1896" s="99">
        <f>SUMIFS(通讯通路门店!$BG:$BG,通讯通路门店!$S:$S,$G1896)</f>
        <v>0</v>
      </c>
      <c r="AL1896" s="99">
        <f>SUMIFS(通讯通路门店!$BC:$BC,通讯通路门店!$S:$S,$G1896)</f>
        <v>0</v>
      </c>
      <c r="AM1896" s="99">
        <f>SUMIFS(通讯通路门店!$BD:$BD,通讯通路门店!$S:$S,$G1896)</f>
        <v>0</v>
      </c>
      <c r="AN1896" s="99">
        <f>SUMIFS(通讯通路门店!$BF:$BF,通讯通路门店!$S:$S,$G1896)</f>
        <v>0</v>
      </c>
      <c r="AO1896" s="99">
        <f t="shared" si="147"/>
        <v>0</v>
      </c>
      <c r="AP1896" s="99">
        <f>SUMIFS(通讯通路门店!$K:$K,通讯通路门店!$S:$S,$G1896)</f>
        <v>0</v>
      </c>
      <c r="AQ1896" s="83"/>
      <c r="AR1896" s="99">
        <f>SUMIFS(通讯通路门店!$T:$T,通讯通路门店!$S:$S,$G1896)</f>
        <v>0</v>
      </c>
      <c r="AS1896" s="99">
        <f>SUMIFS(通讯通路门店!$U:$U,通讯通路门店!$S:$S,$G1896)</f>
        <v>0</v>
      </c>
      <c r="AT1896" s="99">
        <f>SUMIFS(通讯通路门店!$V:$V,通讯通路门店!$S:$S,$G1896)</f>
        <v>0</v>
      </c>
      <c r="AU1896" s="99">
        <f>SUMIFS(通讯通路门店!$W:$W,通讯通路门店!$S:$S,$G1896)</f>
        <v>0</v>
      </c>
      <c r="AV1896" s="99">
        <f>SUMIFS(通讯通路门店!$Z:$Z,通讯通路门店!$S:$S,$G1896)</f>
        <v>0</v>
      </c>
      <c r="AW1896" s="99">
        <f>SUMIFS(通讯通路门店!$AB:$AB,通讯通路门店!$S:$S,$G1896)</f>
        <v>0</v>
      </c>
      <c r="AX1896" s="99">
        <f>SUMIFS(通讯通路门店!$X:$X,通讯通路门店!$S:$S,$G1896)</f>
        <v>0</v>
      </c>
      <c r="AY1896" s="99">
        <f>SUMIFS(通讯通路门店!$Y:$Y,通讯通路门店!$S:$S,$G1896)</f>
        <v>0</v>
      </c>
      <c r="AZ1896" s="99">
        <f>SUMIFS(通讯通路门店!$AA:$AA,通讯通路门店!$S:$S,$G1896)</f>
        <v>0</v>
      </c>
      <c r="BA1896" s="99">
        <f t="shared" si="148"/>
        <v>0</v>
      </c>
      <c r="BB1896" s="99">
        <f t="shared" si="149"/>
        <v>0</v>
      </c>
      <c r="BC1896" s="99">
        <f>SUMIFS(通讯通路门店!$W:$W,通讯通路门店!$S:$S,$G1896,通讯通路门店!$J:$J,"荣耀体验店")+SUMIFS(通讯通路门店!$W:$W,通讯通路门店!$S:$S,$G1896,通讯通路门店!$J:$J,"荣耀授权专卖店")</f>
        <v>0</v>
      </c>
      <c r="BD1896" s="99">
        <f>SUMIFS(通讯通路门店!$Z:$Z,通讯通路门店!$S:$S,$G1896,通讯通路门店!$J:$J,"VIVO体验店")</f>
        <v>0</v>
      </c>
      <c r="BE1896" s="99">
        <f>SUMIFS(通讯通路门店!$AB:$AB,通讯通路门店!$S:$S,$G1896,通讯通路门店!$J:$J,"OPPO体验店")</f>
        <v>0</v>
      </c>
      <c r="BF1896" s="99">
        <f>SUMIFS(通讯通路门店!$X:$X,通讯通路门店!$S:$S,$G1896,通讯通路门店!$J:$J,"华为授权体验店")+SUMIFS(通讯通路门店!$AA:$AA,通讯通路门店!$S:$S,$G1896,通讯通路门店!$J:$J,"华为堡垒店")</f>
        <v>0</v>
      </c>
      <c r="BG1896" s="99">
        <f>SUMIFS(通讯通路门店!$Y:$Y,通讯通路门店!$S:$S,$G1896,通讯通路门店!$J:$J,"小米体验店")</f>
        <v>0</v>
      </c>
      <c r="BH1896" s="99">
        <f>SUMIFS(通讯通路门店!$AA:$AA,通讯通路门店!$S:$S,$G1896,通讯通路门店!$J:$J,"苹果体验店")</f>
        <v>0</v>
      </c>
      <c r="BI1896" s="99">
        <f>SUMIFS(通讯通路门店!$K:$K,通讯通路门店!$S:$S,$G1896,通讯通路门店!$J:$J,"其他品牌专卖店")</f>
        <v>0</v>
      </c>
      <c r="BJ1896" s="99">
        <f>SUMIFS(通讯通路门店!$AC:$AC,通讯通路门店!$S:$S,$G1896)</f>
        <v>0</v>
      </c>
      <c r="BK1896" s="99">
        <f>SUMIFS(通讯通路门店!$AD:$AD,通讯通路门店!$S:$S,$G1896)</f>
        <v>0</v>
      </c>
      <c r="BL1896" s="99">
        <f>SUMIFS(通讯通路门店!$AE:$AE,通讯通路门店!$S:$S,$G1896)</f>
        <v>0</v>
      </c>
      <c r="BM1896" s="99">
        <f>SUMIFS(通讯通路门店!$AF:$AF,通讯通路门店!$S:$S,$G1896)</f>
        <v>0</v>
      </c>
      <c r="BN1896" s="99">
        <f>SUMIFS(通讯通路门店!$AG:$AG,通讯通路门店!$S:$S,$G1896)</f>
        <v>0</v>
      </c>
      <c r="BO1896" s="99">
        <f>SUMIFS(通讯通路门店!$AH:$AH,通讯通路门店!$S:$S,$G1896)</f>
        <v>0</v>
      </c>
      <c r="BP1896" s="99">
        <f>SUMIFS(通讯通路门店!$AI:$AI,通讯通路门店!$S:$S,$G1896)</f>
        <v>0</v>
      </c>
      <c r="BQ1896" s="83"/>
    </row>
    <row r="1897" spans="1:69">
      <c r="A1897" s="99" t="str">
        <f>IFERROR(_xlfn.XLOOKUP($G1897,通讯通路门店!$S$4:$S$993931,通讯通路门店!$A$4:$A$993931,0,0),"")</f>
        <v>海南省</v>
      </c>
      <c r="B1897" s="99" t="str">
        <f>IFERROR(_xlfn.XLOOKUP($G1897,通讯通路门店!$S$4:$S$993931,通讯通路门店!$B$4:$B$993931,0,0),"")</f>
        <v>东方市</v>
      </c>
      <c r="C1897" s="99" t="str">
        <f>IFERROR(_xlfn.XLOOKUP($G1897,通讯通路门店!$S$4:$S$993931,通讯通路门店!$C$4:$C$993931,0,0),"")</f>
        <v>东方市</v>
      </c>
      <c r="D1897" s="99" t="str">
        <f>IFERROR(_xlfn.XLOOKUP($G1897,通讯通路门店!$S$4:$S$993931,通讯通路门店!$D$4:$D$993931,0,0),"")</f>
        <v>八所镇</v>
      </c>
      <c r="E1897" s="83"/>
      <c r="F1897" s="83"/>
      <c r="G1897" s="101"/>
      <c r="H1897" s="102">
        <f>IFERROR(_xlfn.XLOOKUP($G1897,通讯通路门店!$S$4:$S$993931,通讯通路门店!$R$4:$R$993931,0,0),"")</f>
        <v>0</v>
      </c>
      <c r="I1897" s="83"/>
      <c r="J1897" s="83"/>
      <c r="K1897" s="83"/>
      <c r="L1897" s="83"/>
      <c r="M1897" s="83"/>
      <c r="N1897" s="83"/>
      <c r="O1897" s="83"/>
      <c r="P1897" s="83"/>
      <c r="Q1897" s="83"/>
      <c r="R1897" s="83"/>
      <c r="S1897" s="83"/>
      <c r="T1897" s="83"/>
      <c r="U1897" s="99">
        <f>COUNTIF(通讯通路门店!$S:$S,$G1897)</f>
        <v>0</v>
      </c>
      <c r="V1897" s="99">
        <f>COUNTIFS(通讯通路门店!$S:$S,$G1897,通讯通路门店!$J:$J,"综合卖场")</f>
        <v>0</v>
      </c>
      <c r="W1897" s="99">
        <f>SUMIFS(通讯通路门店!$AJ:$AJ,通讯通路门店!$S:$S,通讯客户沙盘!$G1897)</f>
        <v>0</v>
      </c>
      <c r="X1897" s="99">
        <f t="shared" si="145"/>
        <v>0</v>
      </c>
      <c r="Y1897" s="99">
        <f>COUNTIFS(通讯通路门店!$S:$S,$G1897,通讯通路门店!$J:$J,"荣耀体验店")+COUNTIFS(通讯通路门店!$S:$S,$G1897,通讯通路门店!$J:$J,"荣耀授权专卖店")</f>
        <v>0</v>
      </c>
      <c r="Z1897" s="99">
        <f>COUNTIFS(通讯通路门店!$S:$S,$G1897,通讯通路门店!$J:$J,"VIVO体验店")</f>
        <v>0</v>
      </c>
      <c r="AA1897" s="99">
        <f>COUNTIFS(通讯通路门店!$S:$S,$G1897,通讯通路门店!$J:$J,"OPPO体验店")</f>
        <v>0</v>
      </c>
      <c r="AB1897" s="99">
        <f>COUNTIFS(通讯通路门店!$S:$S,$G1897,通讯通路门店!$J:$J,"华为授权体验店")+COUNTIFS(通讯通路门店!$S:$S,$G1897,通讯通路门店!$J:$J,"华为堡垒店")</f>
        <v>0</v>
      </c>
      <c r="AC1897" s="99">
        <f>COUNTIFS(通讯通路门店!$S:$S,$G1897,通讯通路门店!$J:$J,"小米体验店")</f>
        <v>0</v>
      </c>
      <c r="AD1897" s="99">
        <f>COUNTIFS(通讯通路门店!$S:$S,$G1897,通讯通路门店!$J:$J,"苹果体验店")</f>
        <v>0</v>
      </c>
      <c r="AE1897" s="99">
        <f>COUNTIFS(通讯通路门店!$S:$S,$G1897,通讯通路门店!$J:$J,"其他品牌专卖店")</f>
        <v>0</v>
      </c>
      <c r="AF1897" s="99">
        <f>SUMIFS(通讯通路门店!$BI:$BI,通讯通路门店!$S:$S,$G1897)</f>
        <v>0</v>
      </c>
      <c r="AG1897" s="99">
        <f>SUMIFS(通讯通路门店!$BH:$BH,通讯通路门店!$S:$S,$G1897)</f>
        <v>0</v>
      </c>
      <c r="AH1897" s="99">
        <f t="shared" si="146"/>
        <v>0</v>
      </c>
      <c r="AI1897" s="99">
        <f>SUMIFS(通讯通路门店!$BB:$BB,通讯通路门店!$S:$S,$G1897)</f>
        <v>0</v>
      </c>
      <c r="AJ1897" s="99">
        <f>SUMIFS(通讯通路门店!$BE:$BE,通讯通路门店!$S:$S,$G1897)</f>
        <v>0</v>
      </c>
      <c r="AK1897" s="99">
        <f>SUMIFS(通讯通路门店!$BG:$BG,通讯通路门店!$S:$S,$G1897)</f>
        <v>0</v>
      </c>
      <c r="AL1897" s="99">
        <f>SUMIFS(通讯通路门店!$BC:$BC,通讯通路门店!$S:$S,$G1897)</f>
        <v>0</v>
      </c>
      <c r="AM1897" s="99">
        <f>SUMIFS(通讯通路门店!$BD:$BD,通讯通路门店!$S:$S,$G1897)</f>
        <v>0</v>
      </c>
      <c r="AN1897" s="99">
        <f>SUMIFS(通讯通路门店!$BF:$BF,通讯通路门店!$S:$S,$G1897)</f>
        <v>0</v>
      </c>
      <c r="AO1897" s="99">
        <f t="shared" si="147"/>
        <v>0</v>
      </c>
      <c r="AP1897" s="99">
        <f>SUMIFS(通讯通路门店!$K:$K,通讯通路门店!$S:$S,$G1897)</f>
        <v>0</v>
      </c>
      <c r="AQ1897" s="83"/>
      <c r="AR1897" s="99">
        <f>SUMIFS(通讯通路门店!$T:$T,通讯通路门店!$S:$S,$G1897)</f>
        <v>0</v>
      </c>
      <c r="AS1897" s="99">
        <f>SUMIFS(通讯通路门店!$U:$U,通讯通路门店!$S:$S,$G1897)</f>
        <v>0</v>
      </c>
      <c r="AT1897" s="99">
        <f>SUMIFS(通讯通路门店!$V:$V,通讯通路门店!$S:$S,$G1897)</f>
        <v>0</v>
      </c>
      <c r="AU1897" s="99">
        <f>SUMIFS(通讯通路门店!$W:$W,通讯通路门店!$S:$S,$G1897)</f>
        <v>0</v>
      </c>
      <c r="AV1897" s="99">
        <f>SUMIFS(通讯通路门店!$Z:$Z,通讯通路门店!$S:$S,$G1897)</f>
        <v>0</v>
      </c>
      <c r="AW1897" s="99">
        <f>SUMIFS(通讯通路门店!$AB:$AB,通讯通路门店!$S:$S,$G1897)</f>
        <v>0</v>
      </c>
      <c r="AX1897" s="99">
        <f>SUMIFS(通讯通路门店!$X:$X,通讯通路门店!$S:$S,$G1897)</f>
        <v>0</v>
      </c>
      <c r="AY1897" s="99">
        <f>SUMIFS(通讯通路门店!$Y:$Y,通讯通路门店!$S:$S,$G1897)</f>
        <v>0</v>
      </c>
      <c r="AZ1897" s="99">
        <f>SUMIFS(通讯通路门店!$AA:$AA,通讯通路门店!$S:$S,$G1897)</f>
        <v>0</v>
      </c>
      <c r="BA1897" s="99">
        <f t="shared" si="148"/>
        <v>0</v>
      </c>
      <c r="BB1897" s="99">
        <f t="shared" si="149"/>
        <v>0</v>
      </c>
      <c r="BC1897" s="99">
        <f>SUMIFS(通讯通路门店!$W:$W,通讯通路门店!$S:$S,$G1897,通讯通路门店!$J:$J,"荣耀体验店")+SUMIFS(通讯通路门店!$W:$W,通讯通路门店!$S:$S,$G1897,通讯通路门店!$J:$J,"荣耀授权专卖店")</f>
        <v>0</v>
      </c>
      <c r="BD1897" s="99">
        <f>SUMIFS(通讯通路门店!$Z:$Z,通讯通路门店!$S:$S,$G1897,通讯通路门店!$J:$J,"VIVO体验店")</f>
        <v>0</v>
      </c>
      <c r="BE1897" s="99">
        <f>SUMIFS(通讯通路门店!$AB:$AB,通讯通路门店!$S:$S,$G1897,通讯通路门店!$J:$J,"OPPO体验店")</f>
        <v>0</v>
      </c>
      <c r="BF1897" s="99">
        <f>SUMIFS(通讯通路门店!$X:$X,通讯通路门店!$S:$S,$G1897,通讯通路门店!$J:$J,"华为授权体验店")+SUMIFS(通讯通路门店!$AA:$AA,通讯通路门店!$S:$S,$G1897,通讯通路门店!$J:$J,"华为堡垒店")</f>
        <v>0</v>
      </c>
      <c r="BG1897" s="99">
        <f>SUMIFS(通讯通路门店!$Y:$Y,通讯通路门店!$S:$S,$G1897,通讯通路门店!$J:$J,"小米体验店")</f>
        <v>0</v>
      </c>
      <c r="BH1897" s="99">
        <f>SUMIFS(通讯通路门店!$AA:$AA,通讯通路门店!$S:$S,$G1897,通讯通路门店!$J:$J,"苹果体验店")</f>
        <v>0</v>
      </c>
      <c r="BI1897" s="99">
        <f>SUMIFS(通讯通路门店!$K:$K,通讯通路门店!$S:$S,$G1897,通讯通路门店!$J:$J,"其他品牌专卖店")</f>
        <v>0</v>
      </c>
      <c r="BJ1897" s="99">
        <f>SUMIFS(通讯通路门店!$AC:$AC,通讯通路门店!$S:$S,$G1897)</f>
        <v>0</v>
      </c>
      <c r="BK1897" s="99">
        <f>SUMIFS(通讯通路门店!$AD:$AD,通讯通路门店!$S:$S,$G1897)</f>
        <v>0</v>
      </c>
      <c r="BL1897" s="99">
        <f>SUMIFS(通讯通路门店!$AE:$AE,通讯通路门店!$S:$S,$G1897)</f>
        <v>0</v>
      </c>
      <c r="BM1897" s="99">
        <f>SUMIFS(通讯通路门店!$AF:$AF,通讯通路门店!$S:$S,$G1897)</f>
        <v>0</v>
      </c>
      <c r="BN1897" s="99">
        <f>SUMIFS(通讯通路门店!$AG:$AG,通讯通路门店!$S:$S,$G1897)</f>
        <v>0</v>
      </c>
      <c r="BO1897" s="99">
        <f>SUMIFS(通讯通路门店!$AH:$AH,通讯通路门店!$S:$S,$G1897)</f>
        <v>0</v>
      </c>
      <c r="BP1897" s="99">
        <f>SUMIFS(通讯通路门店!$AI:$AI,通讯通路门店!$S:$S,$G1897)</f>
        <v>0</v>
      </c>
      <c r="BQ1897" s="83"/>
    </row>
    <row r="1898" spans="1:69">
      <c r="A1898" s="99" t="str">
        <f>IFERROR(_xlfn.XLOOKUP($G1898,通讯通路门店!$S$4:$S$993931,通讯通路门店!$A$4:$A$993931,0,0),"")</f>
        <v>海南省</v>
      </c>
      <c r="B1898" s="99" t="str">
        <f>IFERROR(_xlfn.XLOOKUP($G1898,通讯通路门店!$S$4:$S$993931,通讯通路门店!$B$4:$B$993931,0,0),"")</f>
        <v>东方市</v>
      </c>
      <c r="C1898" s="99" t="str">
        <f>IFERROR(_xlfn.XLOOKUP($G1898,通讯通路门店!$S$4:$S$993931,通讯通路门店!$C$4:$C$993931,0,0),"")</f>
        <v>东方市</v>
      </c>
      <c r="D1898" s="99" t="str">
        <f>IFERROR(_xlfn.XLOOKUP($G1898,通讯通路门店!$S$4:$S$993931,通讯通路门店!$D$4:$D$993931,0,0),"")</f>
        <v>八所镇</v>
      </c>
      <c r="E1898" s="83"/>
      <c r="F1898" s="83"/>
      <c r="G1898" s="101"/>
      <c r="H1898" s="102">
        <f>IFERROR(_xlfn.XLOOKUP($G1898,通讯通路门店!$S$4:$S$993931,通讯通路门店!$R$4:$R$993931,0,0),"")</f>
        <v>0</v>
      </c>
      <c r="I1898" s="83"/>
      <c r="J1898" s="83"/>
      <c r="K1898" s="83"/>
      <c r="L1898" s="83"/>
      <c r="M1898" s="83"/>
      <c r="N1898" s="83"/>
      <c r="O1898" s="83"/>
      <c r="P1898" s="83"/>
      <c r="Q1898" s="83"/>
      <c r="R1898" s="83"/>
      <c r="S1898" s="83"/>
      <c r="T1898" s="83"/>
      <c r="U1898" s="99">
        <f>COUNTIF(通讯通路门店!$S:$S,$G1898)</f>
        <v>0</v>
      </c>
      <c r="V1898" s="99">
        <f>COUNTIFS(通讯通路门店!$S:$S,$G1898,通讯通路门店!$J:$J,"综合卖场")</f>
        <v>0</v>
      </c>
      <c r="W1898" s="99">
        <f>SUMIFS(通讯通路门店!$AJ:$AJ,通讯通路门店!$S:$S,通讯客户沙盘!$G1898)</f>
        <v>0</v>
      </c>
      <c r="X1898" s="99">
        <f t="shared" si="145"/>
        <v>0</v>
      </c>
      <c r="Y1898" s="99">
        <f>COUNTIFS(通讯通路门店!$S:$S,$G1898,通讯通路门店!$J:$J,"荣耀体验店")+COUNTIFS(通讯通路门店!$S:$S,$G1898,通讯通路门店!$J:$J,"荣耀授权专卖店")</f>
        <v>0</v>
      </c>
      <c r="Z1898" s="99">
        <f>COUNTIFS(通讯通路门店!$S:$S,$G1898,通讯通路门店!$J:$J,"VIVO体验店")</f>
        <v>0</v>
      </c>
      <c r="AA1898" s="99">
        <f>COUNTIFS(通讯通路门店!$S:$S,$G1898,通讯通路门店!$J:$J,"OPPO体验店")</f>
        <v>0</v>
      </c>
      <c r="AB1898" s="99">
        <f>COUNTIFS(通讯通路门店!$S:$S,$G1898,通讯通路门店!$J:$J,"华为授权体验店")+COUNTIFS(通讯通路门店!$S:$S,$G1898,通讯通路门店!$J:$J,"华为堡垒店")</f>
        <v>0</v>
      </c>
      <c r="AC1898" s="99">
        <f>COUNTIFS(通讯通路门店!$S:$S,$G1898,通讯通路门店!$J:$J,"小米体验店")</f>
        <v>0</v>
      </c>
      <c r="AD1898" s="99">
        <f>COUNTIFS(通讯通路门店!$S:$S,$G1898,通讯通路门店!$J:$J,"苹果体验店")</f>
        <v>0</v>
      </c>
      <c r="AE1898" s="99">
        <f>COUNTIFS(通讯通路门店!$S:$S,$G1898,通讯通路门店!$J:$J,"其他品牌专卖店")</f>
        <v>0</v>
      </c>
      <c r="AF1898" s="99">
        <f>SUMIFS(通讯通路门店!$BI:$BI,通讯通路门店!$S:$S,$G1898)</f>
        <v>0</v>
      </c>
      <c r="AG1898" s="99">
        <f>SUMIFS(通讯通路门店!$BH:$BH,通讯通路门店!$S:$S,$G1898)</f>
        <v>0</v>
      </c>
      <c r="AH1898" s="99">
        <f t="shared" si="146"/>
        <v>0</v>
      </c>
      <c r="AI1898" s="99">
        <f>SUMIFS(通讯通路门店!$BB:$BB,通讯通路门店!$S:$S,$G1898)</f>
        <v>0</v>
      </c>
      <c r="AJ1898" s="99">
        <f>SUMIFS(通讯通路门店!$BE:$BE,通讯通路门店!$S:$S,$G1898)</f>
        <v>0</v>
      </c>
      <c r="AK1898" s="99">
        <f>SUMIFS(通讯通路门店!$BG:$BG,通讯通路门店!$S:$S,$G1898)</f>
        <v>0</v>
      </c>
      <c r="AL1898" s="99">
        <f>SUMIFS(通讯通路门店!$BC:$BC,通讯通路门店!$S:$S,$G1898)</f>
        <v>0</v>
      </c>
      <c r="AM1898" s="99">
        <f>SUMIFS(通讯通路门店!$BD:$BD,通讯通路门店!$S:$S,$G1898)</f>
        <v>0</v>
      </c>
      <c r="AN1898" s="99">
        <f>SUMIFS(通讯通路门店!$BF:$BF,通讯通路门店!$S:$S,$G1898)</f>
        <v>0</v>
      </c>
      <c r="AO1898" s="99">
        <f t="shared" si="147"/>
        <v>0</v>
      </c>
      <c r="AP1898" s="99">
        <f>SUMIFS(通讯通路门店!$K:$K,通讯通路门店!$S:$S,$G1898)</f>
        <v>0</v>
      </c>
      <c r="AQ1898" s="83"/>
      <c r="AR1898" s="99">
        <f>SUMIFS(通讯通路门店!$T:$T,通讯通路门店!$S:$S,$G1898)</f>
        <v>0</v>
      </c>
      <c r="AS1898" s="99">
        <f>SUMIFS(通讯通路门店!$U:$U,通讯通路门店!$S:$S,$G1898)</f>
        <v>0</v>
      </c>
      <c r="AT1898" s="99">
        <f>SUMIFS(通讯通路门店!$V:$V,通讯通路门店!$S:$S,$G1898)</f>
        <v>0</v>
      </c>
      <c r="AU1898" s="99">
        <f>SUMIFS(通讯通路门店!$W:$W,通讯通路门店!$S:$S,$G1898)</f>
        <v>0</v>
      </c>
      <c r="AV1898" s="99">
        <f>SUMIFS(通讯通路门店!$Z:$Z,通讯通路门店!$S:$S,$G1898)</f>
        <v>0</v>
      </c>
      <c r="AW1898" s="99">
        <f>SUMIFS(通讯通路门店!$AB:$AB,通讯通路门店!$S:$S,$G1898)</f>
        <v>0</v>
      </c>
      <c r="AX1898" s="99">
        <f>SUMIFS(通讯通路门店!$X:$X,通讯通路门店!$S:$S,$G1898)</f>
        <v>0</v>
      </c>
      <c r="AY1898" s="99">
        <f>SUMIFS(通讯通路门店!$Y:$Y,通讯通路门店!$S:$S,$G1898)</f>
        <v>0</v>
      </c>
      <c r="AZ1898" s="99">
        <f>SUMIFS(通讯通路门店!$AA:$AA,通讯通路门店!$S:$S,$G1898)</f>
        <v>0</v>
      </c>
      <c r="BA1898" s="99">
        <f t="shared" si="148"/>
        <v>0</v>
      </c>
      <c r="BB1898" s="99">
        <f t="shared" si="149"/>
        <v>0</v>
      </c>
      <c r="BC1898" s="99">
        <f>SUMIFS(通讯通路门店!$W:$W,通讯通路门店!$S:$S,$G1898,通讯通路门店!$J:$J,"荣耀体验店")+SUMIFS(通讯通路门店!$W:$W,通讯通路门店!$S:$S,$G1898,通讯通路门店!$J:$J,"荣耀授权专卖店")</f>
        <v>0</v>
      </c>
      <c r="BD1898" s="99">
        <f>SUMIFS(通讯通路门店!$Z:$Z,通讯通路门店!$S:$S,$G1898,通讯通路门店!$J:$J,"VIVO体验店")</f>
        <v>0</v>
      </c>
      <c r="BE1898" s="99">
        <f>SUMIFS(通讯通路门店!$AB:$AB,通讯通路门店!$S:$S,$G1898,通讯通路门店!$J:$J,"OPPO体验店")</f>
        <v>0</v>
      </c>
      <c r="BF1898" s="99">
        <f>SUMIFS(通讯通路门店!$X:$X,通讯通路门店!$S:$S,$G1898,通讯通路门店!$J:$J,"华为授权体验店")+SUMIFS(通讯通路门店!$AA:$AA,通讯通路门店!$S:$S,$G1898,通讯通路门店!$J:$J,"华为堡垒店")</f>
        <v>0</v>
      </c>
      <c r="BG1898" s="99">
        <f>SUMIFS(通讯通路门店!$Y:$Y,通讯通路门店!$S:$S,$G1898,通讯通路门店!$J:$J,"小米体验店")</f>
        <v>0</v>
      </c>
      <c r="BH1898" s="99">
        <f>SUMIFS(通讯通路门店!$AA:$AA,通讯通路门店!$S:$S,$G1898,通讯通路门店!$J:$J,"苹果体验店")</f>
        <v>0</v>
      </c>
      <c r="BI1898" s="99">
        <f>SUMIFS(通讯通路门店!$K:$K,通讯通路门店!$S:$S,$G1898,通讯通路门店!$J:$J,"其他品牌专卖店")</f>
        <v>0</v>
      </c>
      <c r="BJ1898" s="99">
        <f>SUMIFS(通讯通路门店!$AC:$AC,通讯通路门店!$S:$S,$G1898)</f>
        <v>0</v>
      </c>
      <c r="BK1898" s="99">
        <f>SUMIFS(通讯通路门店!$AD:$AD,通讯通路门店!$S:$S,$G1898)</f>
        <v>0</v>
      </c>
      <c r="BL1898" s="99">
        <f>SUMIFS(通讯通路门店!$AE:$AE,通讯通路门店!$S:$S,$G1898)</f>
        <v>0</v>
      </c>
      <c r="BM1898" s="99">
        <f>SUMIFS(通讯通路门店!$AF:$AF,通讯通路门店!$S:$S,$G1898)</f>
        <v>0</v>
      </c>
      <c r="BN1898" s="99">
        <f>SUMIFS(通讯通路门店!$AG:$AG,通讯通路门店!$S:$S,$G1898)</f>
        <v>0</v>
      </c>
      <c r="BO1898" s="99">
        <f>SUMIFS(通讯通路门店!$AH:$AH,通讯通路门店!$S:$S,$G1898)</f>
        <v>0</v>
      </c>
      <c r="BP1898" s="99">
        <f>SUMIFS(通讯通路门店!$AI:$AI,通讯通路门店!$S:$S,$G1898)</f>
        <v>0</v>
      </c>
      <c r="BQ1898" s="83"/>
    </row>
    <row r="1899" spans="1:69">
      <c r="A1899" s="99" t="str">
        <f>IFERROR(_xlfn.XLOOKUP($G1899,通讯通路门店!$S$4:$S$993931,通讯通路门店!$A$4:$A$993931,0,0),"")</f>
        <v>海南省</v>
      </c>
      <c r="B1899" s="99" t="str">
        <f>IFERROR(_xlfn.XLOOKUP($G1899,通讯通路门店!$S$4:$S$993931,通讯通路门店!$B$4:$B$993931,0,0),"")</f>
        <v>东方市</v>
      </c>
      <c r="C1899" s="99" t="str">
        <f>IFERROR(_xlfn.XLOOKUP($G1899,通讯通路门店!$S$4:$S$993931,通讯通路门店!$C$4:$C$993931,0,0),"")</f>
        <v>东方市</v>
      </c>
      <c r="D1899" s="99" t="str">
        <f>IFERROR(_xlfn.XLOOKUP($G1899,通讯通路门店!$S$4:$S$993931,通讯通路门店!$D$4:$D$993931,0,0),"")</f>
        <v>八所镇</v>
      </c>
      <c r="E1899" s="83"/>
      <c r="F1899" s="83"/>
      <c r="G1899" s="101"/>
      <c r="H1899" s="102">
        <f>IFERROR(_xlfn.XLOOKUP($G1899,通讯通路门店!$S$4:$S$993931,通讯通路门店!$R$4:$R$993931,0,0),"")</f>
        <v>0</v>
      </c>
      <c r="I1899" s="83"/>
      <c r="J1899" s="83"/>
      <c r="K1899" s="83"/>
      <c r="L1899" s="83"/>
      <c r="M1899" s="83"/>
      <c r="N1899" s="83"/>
      <c r="O1899" s="83"/>
      <c r="P1899" s="83"/>
      <c r="Q1899" s="83"/>
      <c r="R1899" s="83"/>
      <c r="S1899" s="83"/>
      <c r="T1899" s="83"/>
      <c r="U1899" s="99">
        <f>COUNTIF(通讯通路门店!$S:$S,$G1899)</f>
        <v>0</v>
      </c>
      <c r="V1899" s="99">
        <f>COUNTIFS(通讯通路门店!$S:$S,$G1899,通讯通路门店!$J:$J,"综合卖场")</f>
        <v>0</v>
      </c>
      <c r="W1899" s="99">
        <f>SUMIFS(通讯通路门店!$AJ:$AJ,通讯通路门店!$S:$S,通讯客户沙盘!$G1899)</f>
        <v>0</v>
      </c>
      <c r="X1899" s="99">
        <f t="shared" si="145"/>
        <v>0</v>
      </c>
      <c r="Y1899" s="99">
        <f>COUNTIFS(通讯通路门店!$S:$S,$G1899,通讯通路门店!$J:$J,"荣耀体验店")+COUNTIFS(通讯通路门店!$S:$S,$G1899,通讯通路门店!$J:$J,"荣耀授权专卖店")</f>
        <v>0</v>
      </c>
      <c r="Z1899" s="99">
        <f>COUNTIFS(通讯通路门店!$S:$S,$G1899,通讯通路门店!$J:$J,"VIVO体验店")</f>
        <v>0</v>
      </c>
      <c r="AA1899" s="99">
        <f>COUNTIFS(通讯通路门店!$S:$S,$G1899,通讯通路门店!$J:$J,"OPPO体验店")</f>
        <v>0</v>
      </c>
      <c r="AB1899" s="99">
        <f>COUNTIFS(通讯通路门店!$S:$S,$G1899,通讯通路门店!$J:$J,"华为授权体验店")+COUNTIFS(通讯通路门店!$S:$S,$G1899,通讯通路门店!$J:$J,"华为堡垒店")</f>
        <v>0</v>
      </c>
      <c r="AC1899" s="99">
        <f>COUNTIFS(通讯通路门店!$S:$S,$G1899,通讯通路门店!$J:$J,"小米体验店")</f>
        <v>0</v>
      </c>
      <c r="AD1899" s="99">
        <f>COUNTIFS(通讯通路门店!$S:$S,$G1899,通讯通路门店!$J:$J,"苹果体验店")</f>
        <v>0</v>
      </c>
      <c r="AE1899" s="99">
        <f>COUNTIFS(通讯通路门店!$S:$S,$G1899,通讯通路门店!$J:$J,"其他品牌专卖店")</f>
        <v>0</v>
      </c>
      <c r="AF1899" s="99">
        <f>SUMIFS(通讯通路门店!$BI:$BI,通讯通路门店!$S:$S,$G1899)</f>
        <v>0</v>
      </c>
      <c r="AG1899" s="99">
        <f>SUMIFS(通讯通路门店!$BH:$BH,通讯通路门店!$S:$S,$G1899)</f>
        <v>0</v>
      </c>
      <c r="AH1899" s="99">
        <f t="shared" si="146"/>
        <v>0</v>
      </c>
      <c r="AI1899" s="99">
        <f>SUMIFS(通讯通路门店!$BB:$BB,通讯通路门店!$S:$S,$G1899)</f>
        <v>0</v>
      </c>
      <c r="AJ1899" s="99">
        <f>SUMIFS(通讯通路门店!$BE:$BE,通讯通路门店!$S:$S,$G1899)</f>
        <v>0</v>
      </c>
      <c r="AK1899" s="99">
        <f>SUMIFS(通讯通路门店!$BG:$BG,通讯通路门店!$S:$S,$G1899)</f>
        <v>0</v>
      </c>
      <c r="AL1899" s="99">
        <f>SUMIFS(通讯通路门店!$BC:$BC,通讯通路门店!$S:$S,$G1899)</f>
        <v>0</v>
      </c>
      <c r="AM1899" s="99">
        <f>SUMIFS(通讯通路门店!$BD:$BD,通讯通路门店!$S:$S,$G1899)</f>
        <v>0</v>
      </c>
      <c r="AN1899" s="99">
        <f>SUMIFS(通讯通路门店!$BF:$BF,通讯通路门店!$S:$S,$G1899)</f>
        <v>0</v>
      </c>
      <c r="AO1899" s="99">
        <f t="shared" si="147"/>
        <v>0</v>
      </c>
      <c r="AP1899" s="99">
        <f>SUMIFS(通讯通路门店!$K:$K,通讯通路门店!$S:$S,$G1899)</f>
        <v>0</v>
      </c>
      <c r="AQ1899" s="83"/>
      <c r="AR1899" s="99">
        <f>SUMIFS(通讯通路门店!$T:$T,通讯通路门店!$S:$S,$G1899)</f>
        <v>0</v>
      </c>
      <c r="AS1899" s="99">
        <f>SUMIFS(通讯通路门店!$U:$U,通讯通路门店!$S:$S,$G1899)</f>
        <v>0</v>
      </c>
      <c r="AT1899" s="99">
        <f>SUMIFS(通讯通路门店!$V:$V,通讯通路门店!$S:$S,$G1899)</f>
        <v>0</v>
      </c>
      <c r="AU1899" s="99">
        <f>SUMIFS(通讯通路门店!$W:$W,通讯通路门店!$S:$S,$G1899)</f>
        <v>0</v>
      </c>
      <c r="AV1899" s="99">
        <f>SUMIFS(通讯通路门店!$Z:$Z,通讯通路门店!$S:$S,$G1899)</f>
        <v>0</v>
      </c>
      <c r="AW1899" s="99">
        <f>SUMIFS(通讯通路门店!$AB:$AB,通讯通路门店!$S:$S,$G1899)</f>
        <v>0</v>
      </c>
      <c r="AX1899" s="99">
        <f>SUMIFS(通讯通路门店!$X:$X,通讯通路门店!$S:$S,$G1899)</f>
        <v>0</v>
      </c>
      <c r="AY1899" s="99">
        <f>SUMIFS(通讯通路门店!$Y:$Y,通讯通路门店!$S:$S,$G1899)</f>
        <v>0</v>
      </c>
      <c r="AZ1899" s="99">
        <f>SUMIFS(通讯通路门店!$AA:$AA,通讯通路门店!$S:$S,$G1899)</f>
        <v>0</v>
      </c>
      <c r="BA1899" s="99">
        <f t="shared" si="148"/>
        <v>0</v>
      </c>
      <c r="BB1899" s="99">
        <f t="shared" si="149"/>
        <v>0</v>
      </c>
      <c r="BC1899" s="99">
        <f>SUMIFS(通讯通路门店!$W:$W,通讯通路门店!$S:$S,$G1899,通讯通路门店!$J:$J,"荣耀体验店")+SUMIFS(通讯通路门店!$W:$W,通讯通路门店!$S:$S,$G1899,通讯通路门店!$J:$J,"荣耀授权专卖店")</f>
        <v>0</v>
      </c>
      <c r="BD1899" s="99">
        <f>SUMIFS(通讯通路门店!$Z:$Z,通讯通路门店!$S:$S,$G1899,通讯通路门店!$J:$J,"VIVO体验店")</f>
        <v>0</v>
      </c>
      <c r="BE1899" s="99">
        <f>SUMIFS(通讯通路门店!$AB:$AB,通讯通路门店!$S:$S,$G1899,通讯通路门店!$J:$J,"OPPO体验店")</f>
        <v>0</v>
      </c>
      <c r="BF1899" s="99">
        <f>SUMIFS(通讯通路门店!$X:$X,通讯通路门店!$S:$S,$G1899,通讯通路门店!$J:$J,"华为授权体验店")+SUMIFS(通讯通路门店!$AA:$AA,通讯通路门店!$S:$S,$G1899,通讯通路门店!$J:$J,"华为堡垒店")</f>
        <v>0</v>
      </c>
      <c r="BG1899" s="99">
        <f>SUMIFS(通讯通路门店!$Y:$Y,通讯通路门店!$S:$S,$G1899,通讯通路门店!$J:$J,"小米体验店")</f>
        <v>0</v>
      </c>
      <c r="BH1899" s="99">
        <f>SUMIFS(通讯通路门店!$AA:$AA,通讯通路门店!$S:$S,$G1899,通讯通路门店!$J:$J,"苹果体验店")</f>
        <v>0</v>
      </c>
      <c r="BI1899" s="99">
        <f>SUMIFS(通讯通路门店!$K:$K,通讯通路门店!$S:$S,$G1899,通讯通路门店!$J:$J,"其他品牌专卖店")</f>
        <v>0</v>
      </c>
      <c r="BJ1899" s="99">
        <f>SUMIFS(通讯通路门店!$AC:$AC,通讯通路门店!$S:$S,$G1899)</f>
        <v>0</v>
      </c>
      <c r="BK1899" s="99">
        <f>SUMIFS(通讯通路门店!$AD:$AD,通讯通路门店!$S:$S,$G1899)</f>
        <v>0</v>
      </c>
      <c r="BL1899" s="99">
        <f>SUMIFS(通讯通路门店!$AE:$AE,通讯通路门店!$S:$S,$G1899)</f>
        <v>0</v>
      </c>
      <c r="BM1899" s="99">
        <f>SUMIFS(通讯通路门店!$AF:$AF,通讯通路门店!$S:$S,$G1899)</f>
        <v>0</v>
      </c>
      <c r="BN1899" s="99">
        <f>SUMIFS(通讯通路门店!$AG:$AG,通讯通路门店!$S:$S,$G1899)</f>
        <v>0</v>
      </c>
      <c r="BO1899" s="99">
        <f>SUMIFS(通讯通路门店!$AH:$AH,通讯通路门店!$S:$S,$G1899)</f>
        <v>0</v>
      </c>
      <c r="BP1899" s="99">
        <f>SUMIFS(通讯通路门店!$AI:$AI,通讯通路门店!$S:$S,$G1899)</f>
        <v>0</v>
      </c>
      <c r="BQ1899" s="83"/>
    </row>
    <row r="1900" spans="1:69">
      <c r="A1900" s="99" t="str">
        <f>IFERROR(_xlfn.XLOOKUP($G1900,通讯通路门店!$S$4:$S$993931,通讯通路门店!$A$4:$A$993931,0,0),"")</f>
        <v>海南省</v>
      </c>
      <c r="B1900" s="99" t="str">
        <f>IFERROR(_xlfn.XLOOKUP($G1900,通讯通路门店!$S$4:$S$993931,通讯通路门店!$B$4:$B$993931,0,0),"")</f>
        <v>东方市</v>
      </c>
      <c r="C1900" s="99" t="str">
        <f>IFERROR(_xlfn.XLOOKUP($G1900,通讯通路门店!$S$4:$S$993931,通讯通路门店!$C$4:$C$993931,0,0),"")</f>
        <v>东方市</v>
      </c>
      <c r="D1900" s="99" t="str">
        <f>IFERROR(_xlfn.XLOOKUP($G1900,通讯通路门店!$S$4:$S$993931,通讯通路门店!$D$4:$D$993931,0,0),"")</f>
        <v>八所镇</v>
      </c>
      <c r="E1900" s="83"/>
      <c r="F1900" s="83"/>
      <c r="G1900" s="101"/>
      <c r="H1900" s="102">
        <f>IFERROR(_xlfn.XLOOKUP($G1900,通讯通路门店!$S$4:$S$993931,通讯通路门店!$R$4:$R$993931,0,0),"")</f>
        <v>0</v>
      </c>
      <c r="I1900" s="83"/>
      <c r="J1900" s="83"/>
      <c r="K1900" s="83"/>
      <c r="L1900" s="83"/>
      <c r="M1900" s="83"/>
      <c r="N1900" s="83"/>
      <c r="O1900" s="83"/>
      <c r="P1900" s="83"/>
      <c r="Q1900" s="83"/>
      <c r="R1900" s="83"/>
      <c r="S1900" s="83"/>
      <c r="T1900" s="83"/>
      <c r="U1900" s="99">
        <f>COUNTIF(通讯通路门店!$S:$S,$G1900)</f>
        <v>0</v>
      </c>
      <c r="V1900" s="99">
        <f>COUNTIFS(通讯通路门店!$S:$S,$G1900,通讯通路门店!$J:$J,"综合卖场")</f>
        <v>0</v>
      </c>
      <c r="W1900" s="99">
        <f>SUMIFS(通讯通路门店!$AJ:$AJ,通讯通路门店!$S:$S,通讯客户沙盘!$G1900)</f>
        <v>0</v>
      </c>
      <c r="X1900" s="99">
        <f t="shared" si="145"/>
        <v>0</v>
      </c>
      <c r="Y1900" s="99">
        <f>COUNTIFS(通讯通路门店!$S:$S,$G1900,通讯通路门店!$J:$J,"荣耀体验店")+COUNTIFS(通讯通路门店!$S:$S,$G1900,通讯通路门店!$J:$J,"荣耀授权专卖店")</f>
        <v>0</v>
      </c>
      <c r="Z1900" s="99">
        <f>COUNTIFS(通讯通路门店!$S:$S,$G1900,通讯通路门店!$J:$J,"VIVO体验店")</f>
        <v>0</v>
      </c>
      <c r="AA1900" s="99">
        <f>COUNTIFS(通讯通路门店!$S:$S,$G1900,通讯通路门店!$J:$J,"OPPO体验店")</f>
        <v>0</v>
      </c>
      <c r="AB1900" s="99">
        <f>COUNTIFS(通讯通路门店!$S:$S,$G1900,通讯通路门店!$J:$J,"华为授权体验店")+COUNTIFS(通讯通路门店!$S:$S,$G1900,通讯通路门店!$J:$J,"华为堡垒店")</f>
        <v>0</v>
      </c>
      <c r="AC1900" s="99">
        <f>COUNTIFS(通讯通路门店!$S:$S,$G1900,通讯通路门店!$J:$J,"小米体验店")</f>
        <v>0</v>
      </c>
      <c r="AD1900" s="99">
        <f>COUNTIFS(通讯通路门店!$S:$S,$G1900,通讯通路门店!$J:$J,"苹果体验店")</f>
        <v>0</v>
      </c>
      <c r="AE1900" s="99">
        <f>COUNTIFS(通讯通路门店!$S:$S,$G1900,通讯通路门店!$J:$J,"其他品牌专卖店")</f>
        <v>0</v>
      </c>
      <c r="AF1900" s="99">
        <f>SUMIFS(通讯通路门店!$BI:$BI,通讯通路门店!$S:$S,$G1900)</f>
        <v>0</v>
      </c>
      <c r="AG1900" s="99">
        <f>SUMIFS(通讯通路门店!$BH:$BH,通讯通路门店!$S:$S,$G1900)</f>
        <v>0</v>
      </c>
      <c r="AH1900" s="99">
        <f t="shared" si="146"/>
        <v>0</v>
      </c>
      <c r="AI1900" s="99">
        <f>SUMIFS(通讯通路门店!$BB:$BB,通讯通路门店!$S:$S,$G1900)</f>
        <v>0</v>
      </c>
      <c r="AJ1900" s="99">
        <f>SUMIFS(通讯通路门店!$BE:$BE,通讯通路门店!$S:$S,$G1900)</f>
        <v>0</v>
      </c>
      <c r="AK1900" s="99">
        <f>SUMIFS(通讯通路门店!$BG:$BG,通讯通路门店!$S:$S,$G1900)</f>
        <v>0</v>
      </c>
      <c r="AL1900" s="99">
        <f>SUMIFS(通讯通路门店!$BC:$BC,通讯通路门店!$S:$S,$G1900)</f>
        <v>0</v>
      </c>
      <c r="AM1900" s="99">
        <f>SUMIFS(通讯通路门店!$BD:$BD,通讯通路门店!$S:$S,$G1900)</f>
        <v>0</v>
      </c>
      <c r="AN1900" s="99">
        <f>SUMIFS(通讯通路门店!$BF:$BF,通讯通路门店!$S:$S,$G1900)</f>
        <v>0</v>
      </c>
      <c r="AO1900" s="99">
        <f t="shared" si="147"/>
        <v>0</v>
      </c>
      <c r="AP1900" s="99">
        <f>SUMIFS(通讯通路门店!$K:$K,通讯通路门店!$S:$S,$G1900)</f>
        <v>0</v>
      </c>
      <c r="AQ1900" s="83"/>
      <c r="AR1900" s="99">
        <f>SUMIFS(通讯通路门店!$T:$T,通讯通路门店!$S:$S,$G1900)</f>
        <v>0</v>
      </c>
      <c r="AS1900" s="99">
        <f>SUMIFS(通讯通路门店!$U:$U,通讯通路门店!$S:$S,$G1900)</f>
        <v>0</v>
      </c>
      <c r="AT1900" s="99">
        <f>SUMIFS(通讯通路门店!$V:$V,通讯通路门店!$S:$S,$G1900)</f>
        <v>0</v>
      </c>
      <c r="AU1900" s="99">
        <f>SUMIFS(通讯通路门店!$W:$W,通讯通路门店!$S:$S,$G1900)</f>
        <v>0</v>
      </c>
      <c r="AV1900" s="99">
        <f>SUMIFS(通讯通路门店!$Z:$Z,通讯通路门店!$S:$S,$G1900)</f>
        <v>0</v>
      </c>
      <c r="AW1900" s="99">
        <f>SUMIFS(通讯通路门店!$AB:$AB,通讯通路门店!$S:$S,$G1900)</f>
        <v>0</v>
      </c>
      <c r="AX1900" s="99">
        <f>SUMIFS(通讯通路门店!$X:$X,通讯通路门店!$S:$S,$G1900)</f>
        <v>0</v>
      </c>
      <c r="AY1900" s="99">
        <f>SUMIFS(通讯通路门店!$Y:$Y,通讯通路门店!$S:$S,$G1900)</f>
        <v>0</v>
      </c>
      <c r="AZ1900" s="99">
        <f>SUMIFS(通讯通路门店!$AA:$AA,通讯通路门店!$S:$S,$G1900)</f>
        <v>0</v>
      </c>
      <c r="BA1900" s="99">
        <f t="shared" si="148"/>
        <v>0</v>
      </c>
      <c r="BB1900" s="99">
        <f t="shared" si="149"/>
        <v>0</v>
      </c>
      <c r="BC1900" s="99">
        <f>SUMIFS(通讯通路门店!$W:$W,通讯通路门店!$S:$S,$G1900,通讯通路门店!$J:$J,"荣耀体验店")+SUMIFS(通讯通路门店!$W:$W,通讯通路门店!$S:$S,$G1900,通讯通路门店!$J:$J,"荣耀授权专卖店")</f>
        <v>0</v>
      </c>
      <c r="BD1900" s="99">
        <f>SUMIFS(通讯通路门店!$Z:$Z,通讯通路门店!$S:$S,$G1900,通讯通路门店!$J:$J,"VIVO体验店")</f>
        <v>0</v>
      </c>
      <c r="BE1900" s="99">
        <f>SUMIFS(通讯通路门店!$AB:$AB,通讯通路门店!$S:$S,$G1900,通讯通路门店!$J:$J,"OPPO体验店")</f>
        <v>0</v>
      </c>
      <c r="BF1900" s="99">
        <f>SUMIFS(通讯通路门店!$X:$X,通讯通路门店!$S:$S,$G1900,通讯通路门店!$J:$J,"华为授权体验店")+SUMIFS(通讯通路门店!$AA:$AA,通讯通路门店!$S:$S,$G1900,通讯通路门店!$J:$J,"华为堡垒店")</f>
        <v>0</v>
      </c>
      <c r="BG1900" s="99">
        <f>SUMIFS(通讯通路门店!$Y:$Y,通讯通路门店!$S:$S,$G1900,通讯通路门店!$J:$J,"小米体验店")</f>
        <v>0</v>
      </c>
      <c r="BH1900" s="99">
        <f>SUMIFS(通讯通路门店!$AA:$AA,通讯通路门店!$S:$S,$G1900,通讯通路门店!$J:$J,"苹果体验店")</f>
        <v>0</v>
      </c>
      <c r="BI1900" s="99">
        <f>SUMIFS(通讯通路门店!$K:$K,通讯通路门店!$S:$S,$G1900,通讯通路门店!$J:$J,"其他品牌专卖店")</f>
        <v>0</v>
      </c>
      <c r="BJ1900" s="99">
        <f>SUMIFS(通讯通路门店!$AC:$AC,通讯通路门店!$S:$S,$G1900)</f>
        <v>0</v>
      </c>
      <c r="BK1900" s="99">
        <f>SUMIFS(通讯通路门店!$AD:$AD,通讯通路门店!$S:$S,$G1900)</f>
        <v>0</v>
      </c>
      <c r="BL1900" s="99">
        <f>SUMIFS(通讯通路门店!$AE:$AE,通讯通路门店!$S:$S,$G1900)</f>
        <v>0</v>
      </c>
      <c r="BM1900" s="99">
        <f>SUMIFS(通讯通路门店!$AF:$AF,通讯通路门店!$S:$S,$G1900)</f>
        <v>0</v>
      </c>
      <c r="BN1900" s="99">
        <f>SUMIFS(通讯通路门店!$AG:$AG,通讯通路门店!$S:$S,$G1900)</f>
        <v>0</v>
      </c>
      <c r="BO1900" s="99">
        <f>SUMIFS(通讯通路门店!$AH:$AH,通讯通路门店!$S:$S,$G1900)</f>
        <v>0</v>
      </c>
      <c r="BP1900" s="99">
        <f>SUMIFS(通讯通路门店!$AI:$AI,通讯通路门店!$S:$S,$G1900)</f>
        <v>0</v>
      </c>
      <c r="BQ1900" s="83"/>
    </row>
    <row r="1901" spans="1:69">
      <c r="A1901" s="99" t="str">
        <f>IFERROR(_xlfn.XLOOKUP($G1901,通讯通路门店!$S$4:$S$993931,通讯通路门店!$A$4:$A$993931,0,0),"")</f>
        <v>海南省</v>
      </c>
      <c r="B1901" s="99" t="str">
        <f>IFERROR(_xlfn.XLOOKUP($G1901,通讯通路门店!$S$4:$S$993931,通讯通路门店!$B$4:$B$993931,0,0),"")</f>
        <v>东方市</v>
      </c>
      <c r="C1901" s="99" t="str">
        <f>IFERROR(_xlfn.XLOOKUP($G1901,通讯通路门店!$S$4:$S$993931,通讯通路门店!$C$4:$C$993931,0,0),"")</f>
        <v>东方市</v>
      </c>
      <c r="D1901" s="99" t="str">
        <f>IFERROR(_xlfn.XLOOKUP($G1901,通讯通路门店!$S$4:$S$993931,通讯通路门店!$D$4:$D$993931,0,0),"")</f>
        <v>八所镇</v>
      </c>
      <c r="E1901" s="83"/>
      <c r="F1901" s="83"/>
      <c r="G1901" s="101"/>
      <c r="H1901" s="102">
        <f>IFERROR(_xlfn.XLOOKUP($G1901,通讯通路门店!$S$4:$S$993931,通讯通路门店!$R$4:$R$993931,0,0),"")</f>
        <v>0</v>
      </c>
      <c r="I1901" s="83"/>
      <c r="J1901" s="83"/>
      <c r="K1901" s="83"/>
      <c r="L1901" s="83"/>
      <c r="M1901" s="83"/>
      <c r="N1901" s="83"/>
      <c r="O1901" s="83"/>
      <c r="P1901" s="83"/>
      <c r="Q1901" s="83"/>
      <c r="R1901" s="83"/>
      <c r="S1901" s="83"/>
      <c r="T1901" s="83"/>
      <c r="U1901" s="99">
        <f>COUNTIF(通讯通路门店!$S:$S,$G1901)</f>
        <v>0</v>
      </c>
      <c r="V1901" s="99">
        <f>COUNTIFS(通讯通路门店!$S:$S,$G1901,通讯通路门店!$J:$J,"综合卖场")</f>
        <v>0</v>
      </c>
      <c r="W1901" s="99">
        <f>SUMIFS(通讯通路门店!$AJ:$AJ,通讯通路门店!$S:$S,通讯客户沙盘!$G1901)</f>
        <v>0</v>
      </c>
      <c r="X1901" s="99">
        <f t="shared" si="145"/>
        <v>0</v>
      </c>
      <c r="Y1901" s="99">
        <f>COUNTIFS(通讯通路门店!$S:$S,$G1901,通讯通路门店!$J:$J,"荣耀体验店")+COUNTIFS(通讯通路门店!$S:$S,$G1901,通讯通路门店!$J:$J,"荣耀授权专卖店")</f>
        <v>0</v>
      </c>
      <c r="Z1901" s="99">
        <f>COUNTIFS(通讯通路门店!$S:$S,$G1901,通讯通路门店!$J:$J,"VIVO体验店")</f>
        <v>0</v>
      </c>
      <c r="AA1901" s="99">
        <f>COUNTIFS(通讯通路门店!$S:$S,$G1901,通讯通路门店!$J:$J,"OPPO体验店")</f>
        <v>0</v>
      </c>
      <c r="AB1901" s="99">
        <f>COUNTIFS(通讯通路门店!$S:$S,$G1901,通讯通路门店!$J:$J,"华为授权体验店")+COUNTIFS(通讯通路门店!$S:$S,$G1901,通讯通路门店!$J:$J,"华为堡垒店")</f>
        <v>0</v>
      </c>
      <c r="AC1901" s="99">
        <f>COUNTIFS(通讯通路门店!$S:$S,$G1901,通讯通路门店!$J:$J,"小米体验店")</f>
        <v>0</v>
      </c>
      <c r="AD1901" s="99">
        <f>COUNTIFS(通讯通路门店!$S:$S,$G1901,通讯通路门店!$J:$J,"苹果体验店")</f>
        <v>0</v>
      </c>
      <c r="AE1901" s="99">
        <f>COUNTIFS(通讯通路门店!$S:$S,$G1901,通讯通路门店!$J:$J,"其他品牌专卖店")</f>
        <v>0</v>
      </c>
      <c r="AF1901" s="99">
        <f>SUMIFS(通讯通路门店!$BI:$BI,通讯通路门店!$S:$S,$G1901)</f>
        <v>0</v>
      </c>
      <c r="AG1901" s="99">
        <f>SUMIFS(通讯通路门店!$BH:$BH,通讯通路门店!$S:$S,$G1901)</f>
        <v>0</v>
      </c>
      <c r="AH1901" s="99">
        <f t="shared" si="146"/>
        <v>0</v>
      </c>
      <c r="AI1901" s="99">
        <f>SUMIFS(通讯通路门店!$BB:$BB,通讯通路门店!$S:$S,$G1901)</f>
        <v>0</v>
      </c>
      <c r="AJ1901" s="99">
        <f>SUMIFS(通讯通路门店!$BE:$BE,通讯通路门店!$S:$S,$G1901)</f>
        <v>0</v>
      </c>
      <c r="AK1901" s="99">
        <f>SUMIFS(通讯通路门店!$BG:$BG,通讯通路门店!$S:$S,$G1901)</f>
        <v>0</v>
      </c>
      <c r="AL1901" s="99">
        <f>SUMIFS(通讯通路门店!$BC:$BC,通讯通路门店!$S:$S,$G1901)</f>
        <v>0</v>
      </c>
      <c r="AM1901" s="99">
        <f>SUMIFS(通讯通路门店!$BD:$BD,通讯通路门店!$S:$S,$G1901)</f>
        <v>0</v>
      </c>
      <c r="AN1901" s="99">
        <f>SUMIFS(通讯通路门店!$BF:$BF,通讯通路门店!$S:$S,$G1901)</f>
        <v>0</v>
      </c>
      <c r="AO1901" s="99">
        <f t="shared" si="147"/>
        <v>0</v>
      </c>
      <c r="AP1901" s="99">
        <f>SUMIFS(通讯通路门店!$K:$K,通讯通路门店!$S:$S,$G1901)</f>
        <v>0</v>
      </c>
      <c r="AQ1901" s="83"/>
      <c r="AR1901" s="99">
        <f>SUMIFS(通讯通路门店!$T:$T,通讯通路门店!$S:$S,$G1901)</f>
        <v>0</v>
      </c>
      <c r="AS1901" s="99">
        <f>SUMIFS(通讯通路门店!$U:$U,通讯通路门店!$S:$S,$G1901)</f>
        <v>0</v>
      </c>
      <c r="AT1901" s="99">
        <f>SUMIFS(通讯通路门店!$V:$V,通讯通路门店!$S:$S,$G1901)</f>
        <v>0</v>
      </c>
      <c r="AU1901" s="99">
        <f>SUMIFS(通讯通路门店!$W:$W,通讯通路门店!$S:$S,$G1901)</f>
        <v>0</v>
      </c>
      <c r="AV1901" s="99">
        <f>SUMIFS(通讯通路门店!$Z:$Z,通讯通路门店!$S:$S,$G1901)</f>
        <v>0</v>
      </c>
      <c r="AW1901" s="99">
        <f>SUMIFS(通讯通路门店!$AB:$AB,通讯通路门店!$S:$S,$G1901)</f>
        <v>0</v>
      </c>
      <c r="AX1901" s="99">
        <f>SUMIFS(通讯通路门店!$X:$X,通讯通路门店!$S:$S,$G1901)</f>
        <v>0</v>
      </c>
      <c r="AY1901" s="99">
        <f>SUMIFS(通讯通路门店!$Y:$Y,通讯通路门店!$S:$S,$G1901)</f>
        <v>0</v>
      </c>
      <c r="AZ1901" s="99">
        <f>SUMIFS(通讯通路门店!$AA:$AA,通讯通路门店!$S:$S,$G1901)</f>
        <v>0</v>
      </c>
      <c r="BA1901" s="99">
        <f t="shared" si="148"/>
        <v>0</v>
      </c>
      <c r="BB1901" s="99">
        <f t="shared" si="149"/>
        <v>0</v>
      </c>
      <c r="BC1901" s="99">
        <f>SUMIFS(通讯通路门店!$W:$W,通讯通路门店!$S:$S,$G1901,通讯通路门店!$J:$J,"荣耀体验店")+SUMIFS(通讯通路门店!$W:$W,通讯通路门店!$S:$S,$G1901,通讯通路门店!$J:$J,"荣耀授权专卖店")</f>
        <v>0</v>
      </c>
      <c r="BD1901" s="99">
        <f>SUMIFS(通讯通路门店!$Z:$Z,通讯通路门店!$S:$S,$G1901,通讯通路门店!$J:$J,"VIVO体验店")</f>
        <v>0</v>
      </c>
      <c r="BE1901" s="99">
        <f>SUMIFS(通讯通路门店!$AB:$AB,通讯通路门店!$S:$S,$G1901,通讯通路门店!$J:$J,"OPPO体验店")</f>
        <v>0</v>
      </c>
      <c r="BF1901" s="99">
        <f>SUMIFS(通讯通路门店!$X:$X,通讯通路门店!$S:$S,$G1901,通讯通路门店!$J:$J,"华为授权体验店")+SUMIFS(通讯通路门店!$AA:$AA,通讯通路门店!$S:$S,$G1901,通讯通路门店!$J:$J,"华为堡垒店")</f>
        <v>0</v>
      </c>
      <c r="BG1901" s="99">
        <f>SUMIFS(通讯通路门店!$Y:$Y,通讯通路门店!$S:$S,$G1901,通讯通路门店!$J:$J,"小米体验店")</f>
        <v>0</v>
      </c>
      <c r="BH1901" s="99">
        <f>SUMIFS(通讯通路门店!$AA:$AA,通讯通路门店!$S:$S,$G1901,通讯通路门店!$J:$J,"苹果体验店")</f>
        <v>0</v>
      </c>
      <c r="BI1901" s="99">
        <f>SUMIFS(通讯通路门店!$K:$K,通讯通路门店!$S:$S,$G1901,通讯通路门店!$J:$J,"其他品牌专卖店")</f>
        <v>0</v>
      </c>
      <c r="BJ1901" s="99">
        <f>SUMIFS(通讯通路门店!$AC:$AC,通讯通路门店!$S:$S,$G1901)</f>
        <v>0</v>
      </c>
      <c r="BK1901" s="99">
        <f>SUMIFS(通讯通路门店!$AD:$AD,通讯通路门店!$S:$S,$G1901)</f>
        <v>0</v>
      </c>
      <c r="BL1901" s="99">
        <f>SUMIFS(通讯通路门店!$AE:$AE,通讯通路门店!$S:$S,$G1901)</f>
        <v>0</v>
      </c>
      <c r="BM1901" s="99">
        <f>SUMIFS(通讯通路门店!$AF:$AF,通讯通路门店!$S:$S,$G1901)</f>
        <v>0</v>
      </c>
      <c r="BN1901" s="99">
        <f>SUMIFS(通讯通路门店!$AG:$AG,通讯通路门店!$S:$S,$G1901)</f>
        <v>0</v>
      </c>
      <c r="BO1901" s="99">
        <f>SUMIFS(通讯通路门店!$AH:$AH,通讯通路门店!$S:$S,$G1901)</f>
        <v>0</v>
      </c>
      <c r="BP1901" s="99">
        <f>SUMIFS(通讯通路门店!$AI:$AI,通讯通路门店!$S:$S,$G1901)</f>
        <v>0</v>
      </c>
      <c r="BQ1901" s="83"/>
    </row>
    <row r="1902" spans="1:69">
      <c r="A1902" s="99" t="str">
        <f>IFERROR(_xlfn.XLOOKUP($G1902,通讯通路门店!$S$4:$S$993931,通讯通路门店!$A$4:$A$993931,0,0),"")</f>
        <v>海南省</v>
      </c>
      <c r="B1902" s="99" t="str">
        <f>IFERROR(_xlfn.XLOOKUP($G1902,通讯通路门店!$S$4:$S$993931,通讯通路门店!$B$4:$B$993931,0,0),"")</f>
        <v>东方市</v>
      </c>
      <c r="C1902" s="99" t="str">
        <f>IFERROR(_xlfn.XLOOKUP($G1902,通讯通路门店!$S$4:$S$993931,通讯通路门店!$C$4:$C$993931,0,0),"")</f>
        <v>东方市</v>
      </c>
      <c r="D1902" s="99" t="str">
        <f>IFERROR(_xlfn.XLOOKUP($G1902,通讯通路门店!$S$4:$S$993931,通讯通路门店!$D$4:$D$993931,0,0),"")</f>
        <v>八所镇</v>
      </c>
      <c r="E1902" s="83"/>
      <c r="F1902" s="83"/>
      <c r="G1902" s="101"/>
      <c r="H1902" s="102">
        <f>IFERROR(_xlfn.XLOOKUP($G1902,通讯通路门店!$S$4:$S$993931,通讯通路门店!$R$4:$R$993931,0,0),"")</f>
        <v>0</v>
      </c>
      <c r="I1902" s="83"/>
      <c r="J1902" s="83"/>
      <c r="K1902" s="83"/>
      <c r="L1902" s="83"/>
      <c r="M1902" s="83"/>
      <c r="N1902" s="83"/>
      <c r="O1902" s="83"/>
      <c r="P1902" s="83"/>
      <c r="Q1902" s="83"/>
      <c r="R1902" s="83"/>
      <c r="S1902" s="83"/>
      <c r="T1902" s="83"/>
      <c r="U1902" s="99">
        <f>COUNTIF(通讯通路门店!$S:$S,$G1902)</f>
        <v>0</v>
      </c>
      <c r="V1902" s="99">
        <f>COUNTIFS(通讯通路门店!$S:$S,$G1902,通讯通路门店!$J:$J,"综合卖场")</f>
        <v>0</v>
      </c>
      <c r="W1902" s="99">
        <f>SUMIFS(通讯通路门店!$AJ:$AJ,通讯通路门店!$S:$S,通讯客户沙盘!$G1902)</f>
        <v>0</v>
      </c>
      <c r="X1902" s="99">
        <f t="shared" si="145"/>
        <v>0</v>
      </c>
      <c r="Y1902" s="99">
        <f>COUNTIFS(通讯通路门店!$S:$S,$G1902,通讯通路门店!$J:$J,"荣耀体验店")+COUNTIFS(通讯通路门店!$S:$S,$G1902,通讯通路门店!$J:$J,"荣耀授权专卖店")</f>
        <v>0</v>
      </c>
      <c r="Z1902" s="99">
        <f>COUNTIFS(通讯通路门店!$S:$S,$G1902,通讯通路门店!$J:$J,"VIVO体验店")</f>
        <v>0</v>
      </c>
      <c r="AA1902" s="99">
        <f>COUNTIFS(通讯通路门店!$S:$S,$G1902,通讯通路门店!$J:$J,"OPPO体验店")</f>
        <v>0</v>
      </c>
      <c r="AB1902" s="99">
        <f>COUNTIFS(通讯通路门店!$S:$S,$G1902,通讯通路门店!$J:$J,"华为授权体验店")+COUNTIFS(通讯通路门店!$S:$S,$G1902,通讯通路门店!$J:$J,"华为堡垒店")</f>
        <v>0</v>
      </c>
      <c r="AC1902" s="99">
        <f>COUNTIFS(通讯通路门店!$S:$S,$G1902,通讯通路门店!$J:$J,"小米体验店")</f>
        <v>0</v>
      </c>
      <c r="AD1902" s="99">
        <f>COUNTIFS(通讯通路门店!$S:$S,$G1902,通讯通路门店!$J:$J,"苹果体验店")</f>
        <v>0</v>
      </c>
      <c r="AE1902" s="99">
        <f>COUNTIFS(通讯通路门店!$S:$S,$G1902,通讯通路门店!$J:$J,"其他品牌专卖店")</f>
        <v>0</v>
      </c>
      <c r="AF1902" s="99">
        <f>SUMIFS(通讯通路门店!$BI:$BI,通讯通路门店!$S:$S,$G1902)</f>
        <v>0</v>
      </c>
      <c r="AG1902" s="99">
        <f>SUMIFS(通讯通路门店!$BH:$BH,通讯通路门店!$S:$S,$G1902)</f>
        <v>0</v>
      </c>
      <c r="AH1902" s="99">
        <f t="shared" si="146"/>
        <v>0</v>
      </c>
      <c r="AI1902" s="99">
        <f>SUMIFS(通讯通路门店!$BB:$BB,通讯通路门店!$S:$S,$G1902)</f>
        <v>0</v>
      </c>
      <c r="AJ1902" s="99">
        <f>SUMIFS(通讯通路门店!$BE:$BE,通讯通路门店!$S:$S,$G1902)</f>
        <v>0</v>
      </c>
      <c r="AK1902" s="99">
        <f>SUMIFS(通讯通路门店!$BG:$BG,通讯通路门店!$S:$S,$G1902)</f>
        <v>0</v>
      </c>
      <c r="AL1902" s="99">
        <f>SUMIFS(通讯通路门店!$BC:$BC,通讯通路门店!$S:$S,$G1902)</f>
        <v>0</v>
      </c>
      <c r="AM1902" s="99">
        <f>SUMIFS(通讯通路门店!$BD:$BD,通讯通路门店!$S:$S,$G1902)</f>
        <v>0</v>
      </c>
      <c r="AN1902" s="99">
        <f>SUMIFS(通讯通路门店!$BF:$BF,通讯通路门店!$S:$S,$G1902)</f>
        <v>0</v>
      </c>
      <c r="AO1902" s="99">
        <f t="shared" si="147"/>
        <v>0</v>
      </c>
      <c r="AP1902" s="99">
        <f>SUMIFS(通讯通路门店!$K:$K,通讯通路门店!$S:$S,$G1902)</f>
        <v>0</v>
      </c>
      <c r="AQ1902" s="83"/>
      <c r="AR1902" s="99">
        <f>SUMIFS(通讯通路门店!$T:$T,通讯通路门店!$S:$S,$G1902)</f>
        <v>0</v>
      </c>
      <c r="AS1902" s="99">
        <f>SUMIFS(通讯通路门店!$U:$U,通讯通路门店!$S:$S,$G1902)</f>
        <v>0</v>
      </c>
      <c r="AT1902" s="99">
        <f>SUMIFS(通讯通路门店!$V:$V,通讯通路门店!$S:$S,$G1902)</f>
        <v>0</v>
      </c>
      <c r="AU1902" s="99">
        <f>SUMIFS(通讯通路门店!$W:$W,通讯通路门店!$S:$S,$G1902)</f>
        <v>0</v>
      </c>
      <c r="AV1902" s="99">
        <f>SUMIFS(通讯通路门店!$Z:$Z,通讯通路门店!$S:$S,$G1902)</f>
        <v>0</v>
      </c>
      <c r="AW1902" s="99">
        <f>SUMIFS(通讯通路门店!$AB:$AB,通讯通路门店!$S:$S,$G1902)</f>
        <v>0</v>
      </c>
      <c r="AX1902" s="99">
        <f>SUMIFS(通讯通路门店!$X:$X,通讯通路门店!$S:$S,$G1902)</f>
        <v>0</v>
      </c>
      <c r="AY1902" s="99">
        <f>SUMIFS(通讯通路门店!$Y:$Y,通讯通路门店!$S:$S,$G1902)</f>
        <v>0</v>
      </c>
      <c r="AZ1902" s="99">
        <f>SUMIFS(通讯通路门店!$AA:$AA,通讯通路门店!$S:$S,$G1902)</f>
        <v>0</v>
      </c>
      <c r="BA1902" s="99">
        <f t="shared" si="148"/>
        <v>0</v>
      </c>
      <c r="BB1902" s="99">
        <f t="shared" si="149"/>
        <v>0</v>
      </c>
      <c r="BC1902" s="99">
        <f>SUMIFS(通讯通路门店!$W:$W,通讯通路门店!$S:$S,$G1902,通讯通路门店!$J:$J,"荣耀体验店")+SUMIFS(通讯通路门店!$W:$W,通讯通路门店!$S:$S,$G1902,通讯通路门店!$J:$J,"荣耀授权专卖店")</f>
        <v>0</v>
      </c>
      <c r="BD1902" s="99">
        <f>SUMIFS(通讯通路门店!$Z:$Z,通讯通路门店!$S:$S,$G1902,通讯通路门店!$J:$J,"VIVO体验店")</f>
        <v>0</v>
      </c>
      <c r="BE1902" s="99">
        <f>SUMIFS(通讯通路门店!$AB:$AB,通讯通路门店!$S:$S,$G1902,通讯通路门店!$J:$J,"OPPO体验店")</f>
        <v>0</v>
      </c>
      <c r="BF1902" s="99">
        <f>SUMIFS(通讯通路门店!$X:$X,通讯通路门店!$S:$S,$G1902,通讯通路门店!$J:$J,"华为授权体验店")+SUMIFS(通讯通路门店!$AA:$AA,通讯通路门店!$S:$S,$G1902,通讯通路门店!$J:$J,"华为堡垒店")</f>
        <v>0</v>
      </c>
      <c r="BG1902" s="99">
        <f>SUMIFS(通讯通路门店!$Y:$Y,通讯通路门店!$S:$S,$G1902,通讯通路门店!$J:$J,"小米体验店")</f>
        <v>0</v>
      </c>
      <c r="BH1902" s="99">
        <f>SUMIFS(通讯通路门店!$AA:$AA,通讯通路门店!$S:$S,$G1902,通讯通路门店!$J:$J,"苹果体验店")</f>
        <v>0</v>
      </c>
      <c r="BI1902" s="99">
        <f>SUMIFS(通讯通路门店!$K:$K,通讯通路门店!$S:$S,$G1902,通讯通路门店!$J:$J,"其他品牌专卖店")</f>
        <v>0</v>
      </c>
      <c r="BJ1902" s="99">
        <f>SUMIFS(通讯通路门店!$AC:$AC,通讯通路门店!$S:$S,$G1902)</f>
        <v>0</v>
      </c>
      <c r="BK1902" s="99">
        <f>SUMIFS(通讯通路门店!$AD:$AD,通讯通路门店!$S:$S,$G1902)</f>
        <v>0</v>
      </c>
      <c r="BL1902" s="99">
        <f>SUMIFS(通讯通路门店!$AE:$AE,通讯通路门店!$S:$S,$G1902)</f>
        <v>0</v>
      </c>
      <c r="BM1902" s="99">
        <f>SUMIFS(通讯通路门店!$AF:$AF,通讯通路门店!$S:$S,$G1902)</f>
        <v>0</v>
      </c>
      <c r="BN1902" s="99">
        <f>SUMIFS(通讯通路门店!$AG:$AG,通讯通路门店!$S:$S,$G1902)</f>
        <v>0</v>
      </c>
      <c r="BO1902" s="99">
        <f>SUMIFS(通讯通路门店!$AH:$AH,通讯通路门店!$S:$S,$G1902)</f>
        <v>0</v>
      </c>
      <c r="BP1902" s="99">
        <f>SUMIFS(通讯通路门店!$AI:$AI,通讯通路门店!$S:$S,$G1902)</f>
        <v>0</v>
      </c>
      <c r="BQ1902" s="83"/>
    </row>
    <row r="1903" spans="1:69">
      <c r="A1903" s="99" t="str">
        <f>IFERROR(_xlfn.XLOOKUP($G1903,通讯通路门店!$S$4:$S$993931,通讯通路门店!$A$4:$A$993931,0,0),"")</f>
        <v>海南省</v>
      </c>
      <c r="B1903" s="99" t="str">
        <f>IFERROR(_xlfn.XLOOKUP($G1903,通讯通路门店!$S$4:$S$993931,通讯通路门店!$B$4:$B$993931,0,0),"")</f>
        <v>东方市</v>
      </c>
      <c r="C1903" s="99" t="str">
        <f>IFERROR(_xlfn.XLOOKUP($G1903,通讯通路门店!$S$4:$S$993931,通讯通路门店!$C$4:$C$993931,0,0),"")</f>
        <v>东方市</v>
      </c>
      <c r="D1903" s="99" t="str">
        <f>IFERROR(_xlfn.XLOOKUP($G1903,通讯通路门店!$S$4:$S$993931,通讯通路门店!$D$4:$D$993931,0,0),"")</f>
        <v>八所镇</v>
      </c>
      <c r="E1903" s="83"/>
      <c r="F1903" s="83"/>
      <c r="G1903" s="101"/>
      <c r="H1903" s="102">
        <f>IFERROR(_xlfn.XLOOKUP($G1903,通讯通路门店!$S$4:$S$993931,通讯通路门店!$R$4:$R$993931,0,0),"")</f>
        <v>0</v>
      </c>
      <c r="I1903" s="83"/>
      <c r="J1903" s="83"/>
      <c r="K1903" s="83"/>
      <c r="L1903" s="83"/>
      <c r="M1903" s="83"/>
      <c r="N1903" s="83"/>
      <c r="O1903" s="83"/>
      <c r="P1903" s="83"/>
      <c r="Q1903" s="83"/>
      <c r="R1903" s="83"/>
      <c r="S1903" s="83"/>
      <c r="T1903" s="83"/>
      <c r="U1903" s="99">
        <f>COUNTIF(通讯通路门店!$S:$S,$G1903)</f>
        <v>0</v>
      </c>
      <c r="V1903" s="99">
        <f>COUNTIFS(通讯通路门店!$S:$S,$G1903,通讯通路门店!$J:$J,"综合卖场")</f>
        <v>0</v>
      </c>
      <c r="W1903" s="99">
        <f>SUMIFS(通讯通路门店!$AJ:$AJ,通讯通路门店!$S:$S,通讯客户沙盘!$G1903)</f>
        <v>0</v>
      </c>
      <c r="X1903" s="99">
        <f t="shared" si="145"/>
        <v>0</v>
      </c>
      <c r="Y1903" s="99">
        <f>COUNTIFS(通讯通路门店!$S:$S,$G1903,通讯通路门店!$J:$J,"荣耀体验店")+COUNTIFS(通讯通路门店!$S:$S,$G1903,通讯通路门店!$J:$J,"荣耀授权专卖店")</f>
        <v>0</v>
      </c>
      <c r="Z1903" s="99">
        <f>COUNTIFS(通讯通路门店!$S:$S,$G1903,通讯通路门店!$J:$J,"VIVO体验店")</f>
        <v>0</v>
      </c>
      <c r="AA1903" s="99">
        <f>COUNTIFS(通讯通路门店!$S:$S,$G1903,通讯通路门店!$J:$J,"OPPO体验店")</f>
        <v>0</v>
      </c>
      <c r="AB1903" s="99">
        <f>COUNTIFS(通讯通路门店!$S:$S,$G1903,通讯通路门店!$J:$J,"华为授权体验店")+COUNTIFS(通讯通路门店!$S:$S,$G1903,通讯通路门店!$J:$J,"华为堡垒店")</f>
        <v>0</v>
      </c>
      <c r="AC1903" s="99">
        <f>COUNTIFS(通讯通路门店!$S:$S,$G1903,通讯通路门店!$J:$J,"小米体验店")</f>
        <v>0</v>
      </c>
      <c r="AD1903" s="99">
        <f>COUNTIFS(通讯通路门店!$S:$S,$G1903,通讯通路门店!$J:$J,"苹果体验店")</f>
        <v>0</v>
      </c>
      <c r="AE1903" s="99">
        <f>COUNTIFS(通讯通路门店!$S:$S,$G1903,通讯通路门店!$J:$J,"其他品牌专卖店")</f>
        <v>0</v>
      </c>
      <c r="AF1903" s="99">
        <f>SUMIFS(通讯通路门店!$BI:$BI,通讯通路门店!$S:$S,$G1903)</f>
        <v>0</v>
      </c>
      <c r="AG1903" s="99">
        <f>SUMIFS(通讯通路门店!$BH:$BH,通讯通路门店!$S:$S,$G1903)</f>
        <v>0</v>
      </c>
      <c r="AH1903" s="99">
        <f t="shared" si="146"/>
        <v>0</v>
      </c>
      <c r="AI1903" s="99">
        <f>SUMIFS(通讯通路门店!$BB:$BB,通讯通路门店!$S:$S,$G1903)</f>
        <v>0</v>
      </c>
      <c r="AJ1903" s="99">
        <f>SUMIFS(通讯通路门店!$BE:$BE,通讯通路门店!$S:$S,$G1903)</f>
        <v>0</v>
      </c>
      <c r="AK1903" s="99">
        <f>SUMIFS(通讯通路门店!$BG:$BG,通讯通路门店!$S:$S,$G1903)</f>
        <v>0</v>
      </c>
      <c r="AL1903" s="99">
        <f>SUMIFS(通讯通路门店!$BC:$BC,通讯通路门店!$S:$S,$G1903)</f>
        <v>0</v>
      </c>
      <c r="AM1903" s="99">
        <f>SUMIFS(通讯通路门店!$BD:$BD,通讯通路门店!$S:$S,$G1903)</f>
        <v>0</v>
      </c>
      <c r="AN1903" s="99">
        <f>SUMIFS(通讯通路门店!$BF:$BF,通讯通路门店!$S:$S,$G1903)</f>
        <v>0</v>
      </c>
      <c r="AO1903" s="99">
        <f t="shared" si="147"/>
        <v>0</v>
      </c>
      <c r="AP1903" s="99">
        <f>SUMIFS(通讯通路门店!$K:$K,通讯通路门店!$S:$S,$G1903)</f>
        <v>0</v>
      </c>
      <c r="AQ1903" s="83"/>
      <c r="AR1903" s="99">
        <f>SUMIFS(通讯通路门店!$T:$T,通讯通路门店!$S:$S,$G1903)</f>
        <v>0</v>
      </c>
      <c r="AS1903" s="99">
        <f>SUMIFS(通讯通路门店!$U:$U,通讯通路门店!$S:$S,$G1903)</f>
        <v>0</v>
      </c>
      <c r="AT1903" s="99">
        <f>SUMIFS(通讯通路门店!$V:$V,通讯通路门店!$S:$S,$G1903)</f>
        <v>0</v>
      </c>
      <c r="AU1903" s="99">
        <f>SUMIFS(通讯通路门店!$W:$W,通讯通路门店!$S:$S,$G1903)</f>
        <v>0</v>
      </c>
      <c r="AV1903" s="99">
        <f>SUMIFS(通讯通路门店!$Z:$Z,通讯通路门店!$S:$S,$G1903)</f>
        <v>0</v>
      </c>
      <c r="AW1903" s="99">
        <f>SUMIFS(通讯通路门店!$AB:$AB,通讯通路门店!$S:$S,$G1903)</f>
        <v>0</v>
      </c>
      <c r="AX1903" s="99">
        <f>SUMIFS(通讯通路门店!$X:$X,通讯通路门店!$S:$S,$G1903)</f>
        <v>0</v>
      </c>
      <c r="AY1903" s="99">
        <f>SUMIFS(通讯通路门店!$Y:$Y,通讯通路门店!$S:$S,$G1903)</f>
        <v>0</v>
      </c>
      <c r="AZ1903" s="99">
        <f>SUMIFS(通讯通路门店!$AA:$AA,通讯通路门店!$S:$S,$G1903)</f>
        <v>0</v>
      </c>
      <c r="BA1903" s="99">
        <f t="shared" si="148"/>
        <v>0</v>
      </c>
      <c r="BB1903" s="99">
        <f t="shared" si="149"/>
        <v>0</v>
      </c>
      <c r="BC1903" s="99">
        <f>SUMIFS(通讯通路门店!$W:$W,通讯通路门店!$S:$S,$G1903,通讯通路门店!$J:$J,"荣耀体验店")+SUMIFS(通讯通路门店!$W:$W,通讯通路门店!$S:$S,$G1903,通讯通路门店!$J:$J,"荣耀授权专卖店")</f>
        <v>0</v>
      </c>
      <c r="BD1903" s="99">
        <f>SUMIFS(通讯通路门店!$Z:$Z,通讯通路门店!$S:$S,$G1903,通讯通路门店!$J:$J,"VIVO体验店")</f>
        <v>0</v>
      </c>
      <c r="BE1903" s="99">
        <f>SUMIFS(通讯通路门店!$AB:$AB,通讯通路门店!$S:$S,$G1903,通讯通路门店!$J:$J,"OPPO体验店")</f>
        <v>0</v>
      </c>
      <c r="BF1903" s="99">
        <f>SUMIFS(通讯通路门店!$X:$X,通讯通路门店!$S:$S,$G1903,通讯通路门店!$J:$J,"华为授权体验店")+SUMIFS(通讯通路门店!$AA:$AA,通讯通路门店!$S:$S,$G1903,通讯通路门店!$J:$J,"华为堡垒店")</f>
        <v>0</v>
      </c>
      <c r="BG1903" s="99">
        <f>SUMIFS(通讯通路门店!$Y:$Y,通讯通路门店!$S:$S,$G1903,通讯通路门店!$J:$J,"小米体验店")</f>
        <v>0</v>
      </c>
      <c r="BH1903" s="99">
        <f>SUMIFS(通讯通路门店!$AA:$AA,通讯通路门店!$S:$S,$G1903,通讯通路门店!$J:$J,"苹果体验店")</f>
        <v>0</v>
      </c>
      <c r="BI1903" s="99">
        <f>SUMIFS(通讯通路门店!$K:$K,通讯通路门店!$S:$S,$G1903,通讯通路门店!$J:$J,"其他品牌专卖店")</f>
        <v>0</v>
      </c>
      <c r="BJ1903" s="99">
        <f>SUMIFS(通讯通路门店!$AC:$AC,通讯通路门店!$S:$S,$G1903)</f>
        <v>0</v>
      </c>
      <c r="BK1903" s="99">
        <f>SUMIFS(通讯通路门店!$AD:$AD,通讯通路门店!$S:$S,$G1903)</f>
        <v>0</v>
      </c>
      <c r="BL1903" s="99">
        <f>SUMIFS(通讯通路门店!$AE:$AE,通讯通路门店!$S:$S,$G1903)</f>
        <v>0</v>
      </c>
      <c r="BM1903" s="99">
        <f>SUMIFS(通讯通路门店!$AF:$AF,通讯通路门店!$S:$S,$G1903)</f>
        <v>0</v>
      </c>
      <c r="BN1903" s="99">
        <f>SUMIFS(通讯通路门店!$AG:$AG,通讯通路门店!$S:$S,$G1903)</f>
        <v>0</v>
      </c>
      <c r="BO1903" s="99">
        <f>SUMIFS(通讯通路门店!$AH:$AH,通讯通路门店!$S:$S,$G1903)</f>
        <v>0</v>
      </c>
      <c r="BP1903" s="99">
        <f>SUMIFS(通讯通路门店!$AI:$AI,通讯通路门店!$S:$S,$G1903)</f>
        <v>0</v>
      </c>
      <c r="BQ1903" s="83"/>
    </row>
    <row r="1904" spans="1:69">
      <c r="A1904" s="99" t="str">
        <f>IFERROR(_xlfn.XLOOKUP($G1904,通讯通路门店!$S$4:$S$993931,通讯通路门店!$A$4:$A$993931,0,0),"")</f>
        <v>海南省</v>
      </c>
      <c r="B1904" s="99" t="str">
        <f>IFERROR(_xlfn.XLOOKUP($G1904,通讯通路门店!$S$4:$S$993931,通讯通路门店!$B$4:$B$993931,0,0),"")</f>
        <v>东方市</v>
      </c>
      <c r="C1904" s="99" t="str">
        <f>IFERROR(_xlfn.XLOOKUP($G1904,通讯通路门店!$S$4:$S$993931,通讯通路门店!$C$4:$C$993931,0,0),"")</f>
        <v>东方市</v>
      </c>
      <c r="D1904" s="99" t="str">
        <f>IFERROR(_xlfn.XLOOKUP($G1904,通讯通路门店!$S$4:$S$993931,通讯通路门店!$D$4:$D$993931,0,0),"")</f>
        <v>八所镇</v>
      </c>
      <c r="E1904" s="83"/>
      <c r="F1904" s="83"/>
      <c r="G1904" s="101"/>
      <c r="H1904" s="102">
        <f>IFERROR(_xlfn.XLOOKUP($G1904,通讯通路门店!$S$4:$S$993931,通讯通路门店!$R$4:$R$993931,0,0),"")</f>
        <v>0</v>
      </c>
      <c r="I1904" s="83"/>
      <c r="J1904" s="83"/>
      <c r="K1904" s="83"/>
      <c r="L1904" s="83"/>
      <c r="M1904" s="83"/>
      <c r="N1904" s="83"/>
      <c r="O1904" s="83"/>
      <c r="P1904" s="83"/>
      <c r="Q1904" s="83"/>
      <c r="R1904" s="83"/>
      <c r="S1904" s="83"/>
      <c r="T1904" s="83"/>
      <c r="U1904" s="99">
        <f>COUNTIF(通讯通路门店!$S:$S,$G1904)</f>
        <v>0</v>
      </c>
      <c r="V1904" s="99">
        <f>COUNTIFS(通讯通路门店!$S:$S,$G1904,通讯通路门店!$J:$J,"综合卖场")</f>
        <v>0</v>
      </c>
      <c r="W1904" s="99">
        <f>SUMIFS(通讯通路门店!$AJ:$AJ,通讯通路门店!$S:$S,通讯客户沙盘!$G1904)</f>
        <v>0</v>
      </c>
      <c r="X1904" s="99">
        <f t="shared" si="145"/>
        <v>0</v>
      </c>
      <c r="Y1904" s="99">
        <f>COUNTIFS(通讯通路门店!$S:$S,$G1904,通讯通路门店!$J:$J,"荣耀体验店")+COUNTIFS(通讯通路门店!$S:$S,$G1904,通讯通路门店!$J:$J,"荣耀授权专卖店")</f>
        <v>0</v>
      </c>
      <c r="Z1904" s="99">
        <f>COUNTIFS(通讯通路门店!$S:$S,$G1904,通讯通路门店!$J:$J,"VIVO体验店")</f>
        <v>0</v>
      </c>
      <c r="AA1904" s="99">
        <f>COUNTIFS(通讯通路门店!$S:$S,$G1904,通讯通路门店!$J:$J,"OPPO体验店")</f>
        <v>0</v>
      </c>
      <c r="AB1904" s="99">
        <f>COUNTIFS(通讯通路门店!$S:$S,$G1904,通讯通路门店!$J:$J,"华为授权体验店")+COUNTIFS(通讯通路门店!$S:$S,$G1904,通讯通路门店!$J:$J,"华为堡垒店")</f>
        <v>0</v>
      </c>
      <c r="AC1904" s="99">
        <f>COUNTIFS(通讯通路门店!$S:$S,$G1904,通讯通路门店!$J:$J,"小米体验店")</f>
        <v>0</v>
      </c>
      <c r="AD1904" s="99">
        <f>COUNTIFS(通讯通路门店!$S:$S,$G1904,通讯通路门店!$J:$J,"苹果体验店")</f>
        <v>0</v>
      </c>
      <c r="AE1904" s="99">
        <f>COUNTIFS(通讯通路门店!$S:$S,$G1904,通讯通路门店!$J:$J,"其他品牌专卖店")</f>
        <v>0</v>
      </c>
      <c r="AF1904" s="99">
        <f>SUMIFS(通讯通路门店!$BI:$BI,通讯通路门店!$S:$S,$G1904)</f>
        <v>0</v>
      </c>
      <c r="AG1904" s="99">
        <f>SUMIFS(通讯通路门店!$BH:$BH,通讯通路门店!$S:$S,$G1904)</f>
        <v>0</v>
      </c>
      <c r="AH1904" s="99">
        <f t="shared" si="146"/>
        <v>0</v>
      </c>
      <c r="AI1904" s="99">
        <f>SUMIFS(通讯通路门店!$BB:$BB,通讯通路门店!$S:$S,$G1904)</f>
        <v>0</v>
      </c>
      <c r="AJ1904" s="99">
        <f>SUMIFS(通讯通路门店!$BE:$BE,通讯通路门店!$S:$S,$G1904)</f>
        <v>0</v>
      </c>
      <c r="AK1904" s="99">
        <f>SUMIFS(通讯通路门店!$BG:$BG,通讯通路门店!$S:$S,$G1904)</f>
        <v>0</v>
      </c>
      <c r="AL1904" s="99">
        <f>SUMIFS(通讯通路门店!$BC:$BC,通讯通路门店!$S:$S,$G1904)</f>
        <v>0</v>
      </c>
      <c r="AM1904" s="99">
        <f>SUMIFS(通讯通路门店!$BD:$BD,通讯通路门店!$S:$S,$G1904)</f>
        <v>0</v>
      </c>
      <c r="AN1904" s="99">
        <f>SUMIFS(通讯通路门店!$BF:$BF,通讯通路门店!$S:$S,$G1904)</f>
        <v>0</v>
      </c>
      <c r="AO1904" s="99">
        <f t="shared" si="147"/>
        <v>0</v>
      </c>
      <c r="AP1904" s="99">
        <f>SUMIFS(通讯通路门店!$K:$K,通讯通路门店!$S:$S,$G1904)</f>
        <v>0</v>
      </c>
      <c r="AQ1904" s="83"/>
      <c r="AR1904" s="99">
        <f>SUMIFS(通讯通路门店!$T:$T,通讯通路门店!$S:$S,$G1904)</f>
        <v>0</v>
      </c>
      <c r="AS1904" s="99">
        <f>SUMIFS(通讯通路门店!$U:$U,通讯通路门店!$S:$S,$G1904)</f>
        <v>0</v>
      </c>
      <c r="AT1904" s="99">
        <f>SUMIFS(通讯通路门店!$V:$V,通讯通路门店!$S:$S,$G1904)</f>
        <v>0</v>
      </c>
      <c r="AU1904" s="99">
        <f>SUMIFS(通讯通路门店!$W:$W,通讯通路门店!$S:$S,$G1904)</f>
        <v>0</v>
      </c>
      <c r="AV1904" s="99">
        <f>SUMIFS(通讯通路门店!$Z:$Z,通讯通路门店!$S:$S,$G1904)</f>
        <v>0</v>
      </c>
      <c r="AW1904" s="99">
        <f>SUMIFS(通讯通路门店!$AB:$AB,通讯通路门店!$S:$S,$G1904)</f>
        <v>0</v>
      </c>
      <c r="AX1904" s="99">
        <f>SUMIFS(通讯通路门店!$X:$X,通讯通路门店!$S:$S,$G1904)</f>
        <v>0</v>
      </c>
      <c r="AY1904" s="99">
        <f>SUMIFS(通讯通路门店!$Y:$Y,通讯通路门店!$S:$S,$G1904)</f>
        <v>0</v>
      </c>
      <c r="AZ1904" s="99">
        <f>SUMIFS(通讯通路门店!$AA:$AA,通讯通路门店!$S:$S,$G1904)</f>
        <v>0</v>
      </c>
      <c r="BA1904" s="99">
        <f t="shared" si="148"/>
        <v>0</v>
      </c>
      <c r="BB1904" s="99">
        <f t="shared" si="149"/>
        <v>0</v>
      </c>
      <c r="BC1904" s="99">
        <f>SUMIFS(通讯通路门店!$W:$W,通讯通路门店!$S:$S,$G1904,通讯通路门店!$J:$J,"荣耀体验店")+SUMIFS(通讯通路门店!$W:$W,通讯通路门店!$S:$S,$G1904,通讯通路门店!$J:$J,"荣耀授权专卖店")</f>
        <v>0</v>
      </c>
      <c r="BD1904" s="99">
        <f>SUMIFS(通讯通路门店!$Z:$Z,通讯通路门店!$S:$S,$G1904,通讯通路门店!$J:$J,"VIVO体验店")</f>
        <v>0</v>
      </c>
      <c r="BE1904" s="99">
        <f>SUMIFS(通讯通路门店!$AB:$AB,通讯通路门店!$S:$S,$G1904,通讯通路门店!$J:$J,"OPPO体验店")</f>
        <v>0</v>
      </c>
      <c r="BF1904" s="99">
        <f>SUMIFS(通讯通路门店!$X:$X,通讯通路门店!$S:$S,$G1904,通讯通路门店!$J:$J,"华为授权体验店")+SUMIFS(通讯通路门店!$AA:$AA,通讯通路门店!$S:$S,$G1904,通讯通路门店!$J:$J,"华为堡垒店")</f>
        <v>0</v>
      </c>
      <c r="BG1904" s="99">
        <f>SUMIFS(通讯通路门店!$Y:$Y,通讯通路门店!$S:$S,$G1904,通讯通路门店!$J:$J,"小米体验店")</f>
        <v>0</v>
      </c>
      <c r="BH1904" s="99">
        <f>SUMIFS(通讯通路门店!$AA:$AA,通讯通路门店!$S:$S,$G1904,通讯通路门店!$J:$J,"苹果体验店")</f>
        <v>0</v>
      </c>
      <c r="BI1904" s="99">
        <f>SUMIFS(通讯通路门店!$K:$K,通讯通路门店!$S:$S,$G1904,通讯通路门店!$J:$J,"其他品牌专卖店")</f>
        <v>0</v>
      </c>
      <c r="BJ1904" s="99">
        <f>SUMIFS(通讯通路门店!$AC:$AC,通讯通路门店!$S:$S,$G1904)</f>
        <v>0</v>
      </c>
      <c r="BK1904" s="99">
        <f>SUMIFS(通讯通路门店!$AD:$AD,通讯通路门店!$S:$S,$G1904)</f>
        <v>0</v>
      </c>
      <c r="BL1904" s="99">
        <f>SUMIFS(通讯通路门店!$AE:$AE,通讯通路门店!$S:$S,$G1904)</f>
        <v>0</v>
      </c>
      <c r="BM1904" s="99">
        <f>SUMIFS(通讯通路门店!$AF:$AF,通讯通路门店!$S:$S,$G1904)</f>
        <v>0</v>
      </c>
      <c r="BN1904" s="99">
        <f>SUMIFS(通讯通路门店!$AG:$AG,通讯通路门店!$S:$S,$G1904)</f>
        <v>0</v>
      </c>
      <c r="BO1904" s="99">
        <f>SUMIFS(通讯通路门店!$AH:$AH,通讯通路门店!$S:$S,$G1904)</f>
        <v>0</v>
      </c>
      <c r="BP1904" s="99">
        <f>SUMIFS(通讯通路门店!$AI:$AI,通讯通路门店!$S:$S,$G1904)</f>
        <v>0</v>
      </c>
      <c r="BQ1904" s="83"/>
    </row>
    <row r="1905" spans="1:69">
      <c r="A1905" s="99" t="str">
        <f>IFERROR(_xlfn.XLOOKUP($G1905,通讯通路门店!$S$4:$S$993931,通讯通路门店!$A$4:$A$993931,0,0),"")</f>
        <v>海南省</v>
      </c>
      <c r="B1905" s="99" t="str">
        <f>IFERROR(_xlfn.XLOOKUP($G1905,通讯通路门店!$S$4:$S$993931,通讯通路门店!$B$4:$B$993931,0,0),"")</f>
        <v>东方市</v>
      </c>
      <c r="C1905" s="99" t="str">
        <f>IFERROR(_xlfn.XLOOKUP($G1905,通讯通路门店!$S$4:$S$993931,通讯通路门店!$C$4:$C$993931,0,0),"")</f>
        <v>东方市</v>
      </c>
      <c r="D1905" s="99" t="str">
        <f>IFERROR(_xlfn.XLOOKUP($G1905,通讯通路门店!$S$4:$S$993931,通讯通路门店!$D$4:$D$993931,0,0),"")</f>
        <v>八所镇</v>
      </c>
      <c r="E1905" s="83"/>
      <c r="F1905" s="83"/>
      <c r="G1905" s="101"/>
      <c r="H1905" s="102">
        <f>IFERROR(_xlfn.XLOOKUP($G1905,通讯通路门店!$S$4:$S$993931,通讯通路门店!$R$4:$R$993931,0,0),"")</f>
        <v>0</v>
      </c>
      <c r="I1905" s="83"/>
      <c r="J1905" s="83"/>
      <c r="K1905" s="83"/>
      <c r="L1905" s="83"/>
      <c r="M1905" s="83"/>
      <c r="N1905" s="83"/>
      <c r="O1905" s="83"/>
      <c r="P1905" s="83"/>
      <c r="Q1905" s="83"/>
      <c r="R1905" s="83"/>
      <c r="S1905" s="83"/>
      <c r="T1905" s="83"/>
      <c r="U1905" s="99">
        <f>COUNTIF(通讯通路门店!$S:$S,$G1905)</f>
        <v>0</v>
      </c>
      <c r="V1905" s="99">
        <f>COUNTIFS(通讯通路门店!$S:$S,$G1905,通讯通路门店!$J:$J,"综合卖场")</f>
        <v>0</v>
      </c>
      <c r="W1905" s="99">
        <f>SUMIFS(通讯通路门店!$AJ:$AJ,通讯通路门店!$S:$S,通讯客户沙盘!$G1905)</f>
        <v>0</v>
      </c>
      <c r="X1905" s="99">
        <f t="shared" si="145"/>
        <v>0</v>
      </c>
      <c r="Y1905" s="99">
        <f>COUNTIFS(通讯通路门店!$S:$S,$G1905,通讯通路门店!$J:$J,"荣耀体验店")+COUNTIFS(通讯通路门店!$S:$S,$G1905,通讯通路门店!$J:$J,"荣耀授权专卖店")</f>
        <v>0</v>
      </c>
      <c r="Z1905" s="99">
        <f>COUNTIFS(通讯通路门店!$S:$S,$G1905,通讯通路门店!$J:$J,"VIVO体验店")</f>
        <v>0</v>
      </c>
      <c r="AA1905" s="99">
        <f>COUNTIFS(通讯通路门店!$S:$S,$G1905,通讯通路门店!$J:$J,"OPPO体验店")</f>
        <v>0</v>
      </c>
      <c r="AB1905" s="99">
        <f>COUNTIFS(通讯通路门店!$S:$S,$G1905,通讯通路门店!$J:$J,"华为授权体验店")+COUNTIFS(通讯通路门店!$S:$S,$G1905,通讯通路门店!$J:$J,"华为堡垒店")</f>
        <v>0</v>
      </c>
      <c r="AC1905" s="99">
        <f>COUNTIFS(通讯通路门店!$S:$S,$G1905,通讯通路门店!$J:$J,"小米体验店")</f>
        <v>0</v>
      </c>
      <c r="AD1905" s="99">
        <f>COUNTIFS(通讯通路门店!$S:$S,$G1905,通讯通路门店!$J:$J,"苹果体验店")</f>
        <v>0</v>
      </c>
      <c r="AE1905" s="99">
        <f>COUNTIFS(通讯通路门店!$S:$S,$G1905,通讯通路门店!$J:$J,"其他品牌专卖店")</f>
        <v>0</v>
      </c>
      <c r="AF1905" s="99">
        <f>SUMIFS(通讯通路门店!$BI:$BI,通讯通路门店!$S:$S,$G1905)</f>
        <v>0</v>
      </c>
      <c r="AG1905" s="99">
        <f>SUMIFS(通讯通路门店!$BH:$BH,通讯通路门店!$S:$S,$G1905)</f>
        <v>0</v>
      </c>
      <c r="AH1905" s="99">
        <f t="shared" si="146"/>
        <v>0</v>
      </c>
      <c r="AI1905" s="99">
        <f>SUMIFS(通讯通路门店!$BB:$BB,通讯通路门店!$S:$S,$G1905)</f>
        <v>0</v>
      </c>
      <c r="AJ1905" s="99">
        <f>SUMIFS(通讯通路门店!$BE:$BE,通讯通路门店!$S:$S,$G1905)</f>
        <v>0</v>
      </c>
      <c r="AK1905" s="99">
        <f>SUMIFS(通讯通路门店!$BG:$BG,通讯通路门店!$S:$S,$G1905)</f>
        <v>0</v>
      </c>
      <c r="AL1905" s="99">
        <f>SUMIFS(通讯通路门店!$BC:$BC,通讯通路门店!$S:$S,$G1905)</f>
        <v>0</v>
      </c>
      <c r="AM1905" s="99">
        <f>SUMIFS(通讯通路门店!$BD:$BD,通讯通路门店!$S:$S,$G1905)</f>
        <v>0</v>
      </c>
      <c r="AN1905" s="99">
        <f>SUMIFS(通讯通路门店!$BF:$BF,通讯通路门店!$S:$S,$G1905)</f>
        <v>0</v>
      </c>
      <c r="AO1905" s="99">
        <f t="shared" si="147"/>
        <v>0</v>
      </c>
      <c r="AP1905" s="99">
        <f>SUMIFS(通讯通路门店!$K:$K,通讯通路门店!$S:$S,$G1905)</f>
        <v>0</v>
      </c>
      <c r="AQ1905" s="83"/>
      <c r="AR1905" s="99">
        <f>SUMIFS(通讯通路门店!$T:$T,通讯通路门店!$S:$S,$G1905)</f>
        <v>0</v>
      </c>
      <c r="AS1905" s="99">
        <f>SUMIFS(通讯通路门店!$U:$U,通讯通路门店!$S:$S,$G1905)</f>
        <v>0</v>
      </c>
      <c r="AT1905" s="99">
        <f>SUMIFS(通讯通路门店!$V:$V,通讯通路门店!$S:$S,$G1905)</f>
        <v>0</v>
      </c>
      <c r="AU1905" s="99">
        <f>SUMIFS(通讯通路门店!$W:$W,通讯通路门店!$S:$S,$G1905)</f>
        <v>0</v>
      </c>
      <c r="AV1905" s="99">
        <f>SUMIFS(通讯通路门店!$Z:$Z,通讯通路门店!$S:$S,$G1905)</f>
        <v>0</v>
      </c>
      <c r="AW1905" s="99">
        <f>SUMIFS(通讯通路门店!$AB:$AB,通讯通路门店!$S:$S,$G1905)</f>
        <v>0</v>
      </c>
      <c r="AX1905" s="99">
        <f>SUMIFS(通讯通路门店!$X:$X,通讯通路门店!$S:$S,$G1905)</f>
        <v>0</v>
      </c>
      <c r="AY1905" s="99">
        <f>SUMIFS(通讯通路门店!$Y:$Y,通讯通路门店!$S:$S,$G1905)</f>
        <v>0</v>
      </c>
      <c r="AZ1905" s="99">
        <f>SUMIFS(通讯通路门店!$AA:$AA,通讯通路门店!$S:$S,$G1905)</f>
        <v>0</v>
      </c>
      <c r="BA1905" s="99">
        <f t="shared" si="148"/>
        <v>0</v>
      </c>
      <c r="BB1905" s="99">
        <f t="shared" si="149"/>
        <v>0</v>
      </c>
      <c r="BC1905" s="99">
        <f>SUMIFS(通讯通路门店!$W:$W,通讯通路门店!$S:$S,$G1905,通讯通路门店!$J:$J,"荣耀体验店")+SUMIFS(通讯通路门店!$W:$W,通讯通路门店!$S:$S,$G1905,通讯通路门店!$J:$J,"荣耀授权专卖店")</f>
        <v>0</v>
      </c>
      <c r="BD1905" s="99">
        <f>SUMIFS(通讯通路门店!$Z:$Z,通讯通路门店!$S:$S,$G1905,通讯通路门店!$J:$J,"VIVO体验店")</f>
        <v>0</v>
      </c>
      <c r="BE1905" s="99">
        <f>SUMIFS(通讯通路门店!$AB:$AB,通讯通路门店!$S:$S,$G1905,通讯通路门店!$J:$J,"OPPO体验店")</f>
        <v>0</v>
      </c>
      <c r="BF1905" s="99">
        <f>SUMIFS(通讯通路门店!$X:$X,通讯通路门店!$S:$S,$G1905,通讯通路门店!$J:$J,"华为授权体验店")+SUMIFS(通讯通路门店!$AA:$AA,通讯通路门店!$S:$S,$G1905,通讯通路门店!$J:$J,"华为堡垒店")</f>
        <v>0</v>
      </c>
      <c r="BG1905" s="99">
        <f>SUMIFS(通讯通路门店!$Y:$Y,通讯通路门店!$S:$S,$G1905,通讯通路门店!$J:$J,"小米体验店")</f>
        <v>0</v>
      </c>
      <c r="BH1905" s="99">
        <f>SUMIFS(通讯通路门店!$AA:$AA,通讯通路门店!$S:$S,$G1905,通讯通路门店!$J:$J,"苹果体验店")</f>
        <v>0</v>
      </c>
      <c r="BI1905" s="99">
        <f>SUMIFS(通讯通路门店!$K:$K,通讯通路门店!$S:$S,$G1905,通讯通路门店!$J:$J,"其他品牌专卖店")</f>
        <v>0</v>
      </c>
      <c r="BJ1905" s="99">
        <f>SUMIFS(通讯通路门店!$AC:$AC,通讯通路门店!$S:$S,$G1905)</f>
        <v>0</v>
      </c>
      <c r="BK1905" s="99">
        <f>SUMIFS(通讯通路门店!$AD:$AD,通讯通路门店!$S:$S,$G1905)</f>
        <v>0</v>
      </c>
      <c r="BL1905" s="99">
        <f>SUMIFS(通讯通路门店!$AE:$AE,通讯通路门店!$S:$S,$G1905)</f>
        <v>0</v>
      </c>
      <c r="BM1905" s="99">
        <f>SUMIFS(通讯通路门店!$AF:$AF,通讯通路门店!$S:$S,$G1905)</f>
        <v>0</v>
      </c>
      <c r="BN1905" s="99">
        <f>SUMIFS(通讯通路门店!$AG:$AG,通讯通路门店!$S:$S,$G1905)</f>
        <v>0</v>
      </c>
      <c r="BO1905" s="99">
        <f>SUMIFS(通讯通路门店!$AH:$AH,通讯通路门店!$S:$S,$G1905)</f>
        <v>0</v>
      </c>
      <c r="BP1905" s="99">
        <f>SUMIFS(通讯通路门店!$AI:$AI,通讯通路门店!$S:$S,$G1905)</f>
        <v>0</v>
      </c>
      <c r="BQ1905" s="83"/>
    </row>
    <row r="1906" spans="1:69">
      <c r="A1906" s="99" t="str">
        <f>IFERROR(_xlfn.XLOOKUP($G1906,通讯通路门店!$S$4:$S$993931,通讯通路门店!$A$4:$A$993931,0,0),"")</f>
        <v>海南省</v>
      </c>
      <c r="B1906" s="99" t="str">
        <f>IFERROR(_xlfn.XLOOKUP($G1906,通讯通路门店!$S$4:$S$993931,通讯通路门店!$B$4:$B$993931,0,0),"")</f>
        <v>东方市</v>
      </c>
      <c r="C1906" s="99" t="str">
        <f>IFERROR(_xlfn.XLOOKUP($G1906,通讯通路门店!$S$4:$S$993931,通讯通路门店!$C$4:$C$993931,0,0),"")</f>
        <v>东方市</v>
      </c>
      <c r="D1906" s="99" t="str">
        <f>IFERROR(_xlfn.XLOOKUP($G1906,通讯通路门店!$S$4:$S$993931,通讯通路门店!$D$4:$D$993931,0,0),"")</f>
        <v>八所镇</v>
      </c>
      <c r="E1906" s="83"/>
      <c r="F1906" s="83"/>
      <c r="G1906" s="101"/>
      <c r="H1906" s="102">
        <f>IFERROR(_xlfn.XLOOKUP($G1906,通讯通路门店!$S$4:$S$993931,通讯通路门店!$R$4:$R$993931,0,0),"")</f>
        <v>0</v>
      </c>
      <c r="I1906" s="83"/>
      <c r="J1906" s="83"/>
      <c r="K1906" s="83"/>
      <c r="L1906" s="83"/>
      <c r="M1906" s="83"/>
      <c r="N1906" s="83"/>
      <c r="O1906" s="83"/>
      <c r="P1906" s="83"/>
      <c r="Q1906" s="83"/>
      <c r="R1906" s="83"/>
      <c r="S1906" s="83"/>
      <c r="T1906" s="83"/>
      <c r="U1906" s="99">
        <f>COUNTIF(通讯通路门店!$S:$S,$G1906)</f>
        <v>0</v>
      </c>
      <c r="V1906" s="99">
        <f>COUNTIFS(通讯通路门店!$S:$S,$G1906,通讯通路门店!$J:$J,"综合卖场")</f>
        <v>0</v>
      </c>
      <c r="W1906" s="99">
        <f>SUMIFS(通讯通路门店!$AJ:$AJ,通讯通路门店!$S:$S,通讯客户沙盘!$G1906)</f>
        <v>0</v>
      </c>
      <c r="X1906" s="99">
        <f t="shared" si="145"/>
        <v>0</v>
      </c>
      <c r="Y1906" s="99">
        <f>COUNTIFS(通讯通路门店!$S:$S,$G1906,通讯通路门店!$J:$J,"荣耀体验店")+COUNTIFS(通讯通路门店!$S:$S,$G1906,通讯通路门店!$J:$J,"荣耀授权专卖店")</f>
        <v>0</v>
      </c>
      <c r="Z1906" s="99">
        <f>COUNTIFS(通讯通路门店!$S:$S,$G1906,通讯通路门店!$J:$J,"VIVO体验店")</f>
        <v>0</v>
      </c>
      <c r="AA1906" s="99">
        <f>COUNTIFS(通讯通路门店!$S:$S,$G1906,通讯通路门店!$J:$J,"OPPO体验店")</f>
        <v>0</v>
      </c>
      <c r="AB1906" s="99">
        <f>COUNTIFS(通讯通路门店!$S:$S,$G1906,通讯通路门店!$J:$J,"华为授权体验店")+COUNTIFS(通讯通路门店!$S:$S,$G1906,通讯通路门店!$J:$J,"华为堡垒店")</f>
        <v>0</v>
      </c>
      <c r="AC1906" s="99">
        <f>COUNTIFS(通讯通路门店!$S:$S,$G1906,通讯通路门店!$J:$J,"小米体验店")</f>
        <v>0</v>
      </c>
      <c r="AD1906" s="99">
        <f>COUNTIFS(通讯通路门店!$S:$S,$G1906,通讯通路门店!$J:$J,"苹果体验店")</f>
        <v>0</v>
      </c>
      <c r="AE1906" s="99">
        <f>COUNTIFS(通讯通路门店!$S:$S,$G1906,通讯通路门店!$J:$J,"其他品牌专卖店")</f>
        <v>0</v>
      </c>
      <c r="AF1906" s="99">
        <f>SUMIFS(通讯通路门店!$BI:$BI,通讯通路门店!$S:$S,$G1906)</f>
        <v>0</v>
      </c>
      <c r="AG1906" s="99">
        <f>SUMIFS(通讯通路门店!$BH:$BH,通讯通路门店!$S:$S,$G1906)</f>
        <v>0</v>
      </c>
      <c r="AH1906" s="99">
        <f t="shared" si="146"/>
        <v>0</v>
      </c>
      <c r="AI1906" s="99">
        <f>SUMIFS(通讯通路门店!$BB:$BB,通讯通路门店!$S:$S,$G1906)</f>
        <v>0</v>
      </c>
      <c r="AJ1906" s="99">
        <f>SUMIFS(通讯通路门店!$BE:$BE,通讯通路门店!$S:$S,$G1906)</f>
        <v>0</v>
      </c>
      <c r="AK1906" s="99">
        <f>SUMIFS(通讯通路门店!$BG:$BG,通讯通路门店!$S:$S,$G1906)</f>
        <v>0</v>
      </c>
      <c r="AL1906" s="99">
        <f>SUMIFS(通讯通路门店!$BC:$BC,通讯通路门店!$S:$S,$G1906)</f>
        <v>0</v>
      </c>
      <c r="AM1906" s="99">
        <f>SUMIFS(通讯通路门店!$BD:$BD,通讯通路门店!$S:$S,$G1906)</f>
        <v>0</v>
      </c>
      <c r="AN1906" s="99">
        <f>SUMIFS(通讯通路门店!$BF:$BF,通讯通路门店!$S:$S,$G1906)</f>
        <v>0</v>
      </c>
      <c r="AO1906" s="99">
        <f t="shared" si="147"/>
        <v>0</v>
      </c>
      <c r="AP1906" s="99">
        <f>SUMIFS(通讯通路门店!$K:$K,通讯通路门店!$S:$S,$G1906)</f>
        <v>0</v>
      </c>
      <c r="AQ1906" s="83"/>
      <c r="AR1906" s="99">
        <f>SUMIFS(通讯通路门店!$T:$T,通讯通路门店!$S:$S,$G1906)</f>
        <v>0</v>
      </c>
      <c r="AS1906" s="99">
        <f>SUMIFS(通讯通路门店!$U:$U,通讯通路门店!$S:$S,$G1906)</f>
        <v>0</v>
      </c>
      <c r="AT1906" s="99">
        <f>SUMIFS(通讯通路门店!$V:$V,通讯通路门店!$S:$S,$G1906)</f>
        <v>0</v>
      </c>
      <c r="AU1906" s="99">
        <f>SUMIFS(通讯通路门店!$W:$W,通讯通路门店!$S:$S,$G1906)</f>
        <v>0</v>
      </c>
      <c r="AV1906" s="99">
        <f>SUMIFS(通讯通路门店!$Z:$Z,通讯通路门店!$S:$S,$G1906)</f>
        <v>0</v>
      </c>
      <c r="AW1906" s="99">
        <f>SUMIFS(通讯通路门店!$AB:$AB,通讯通路门店!$S:$S,$G1906)</f>
        <v>0</v>
      </c>
      <c r="AX1906" s="99">
        <f>SUMIFS(通讯通路门店!$X:$X,通讯通路门店!$S:$S,$G1906)</f>
        <v>0</v>
      </c>
      <c r="AY1906" s="99">
        <f>SUMIFS(通讯通路门店!$Y:$Y,通讯通路门店!$S:$S,$G1906)</f>
        <v>0</v>
      </c>
      <c r="AZ1906" s="99">
        <f>SUMIFS(通讯通路门店!$AA:$AA,通讯通路门店!$S:$S,$G1906)</f>
        <v>0</v>
      </c>
      <c r="BA1906" s="99">
        <f t="shared" si="148"/>
        <v>0</v>
      </c>
      <c r="BB1906" s="99">
        <f t="shared" si="149"/>
        <v>0</v>
      </c>
      <c r="BC1906" s="99">
        <f>SUMIFS(通讯通路门店!$W:$W,通讯通路门店!$S:$S,$G1906,通讯通路门店!$J:$J,"荣耀体验店")+SUMIFS(通讯通路门店!$W:$W,通讯通路门店!$S:$S,$G1906,通讯通路门店!$J:$J,"荣耀授权专卖店")</f>
        <v>0</v>
      </c>
      <c r="BD1906" s="99">
        <f>SUMIFS(通讯通路门店!$Z:$Z,通讯通路门店!$S:$S,$G1906,通讯通路门店!$J:$J,"VIVO体验店")</f>
        <v>0</v>
      </c>
      <c r="BE1906" s="99">
        <f>SUMIFS(通讯通路门店!$AB:$AB,通讯通路门店!$S:$S,$G1906,通讯通路门店!$J:$J,"OPPO体验店")</f>
        <v>0</v>
      </c>
      <c r="BF1906" s="99">
        <f>SUMIFS(通讯通路门店!$X:$X,通讯通路门店!$S:$S,$G1906,通讯通路门店!$J:$J,"华为授权体验店")+SUMIFS(通讯通路门店!$AA:$AA,通讯通路门店!$S:$S,$G1906,通讯通路门店!$J:$J,"华为堡垒店")</f>
        <v>0</v>
      </c>
      <c r="BG1906" s="99">
        <f>SUMIFS(通讯通路门店!$Y:$Y,通讯通路门店!$S:$S,$G1906,通讯通路门店!$J:$J,"小米体验店")</f>
        <v>0</v>
      </c>
      <c r="BH1906" s="99">
        <f>SUMIFS(通讯通路门店!$AA:$AA,通讯通路门店!$S:$S,$G1906,通讯通路门店!$J:$J,"苹果体验店")</f>
        <v>0</v>
      </c>
      <c r="BI1906" s="99">
        <f>SUMIFS(通讯通路门店!$K:$K,通讯通路门店!$S:$S,$G1906,通讯通路门店!$J:$J,"其他品牌专卖店")</f>
        <v>0</v>
      </c>
      <c r="BJ1906" s="99">
        <f>SUMIFS(通讯通路门店!$AC:$AC,通讯通路门店!$S:$S,$G1906)</f>
        <v>0</v>
      </c>
      <c r="BK1906" s="99">
        <f>SUMIFS(通讯通路门店!$AD:$AD,通讯通路门店!$S:$S,$G1906)</f>
        <v>0</v>
      </c>
      <c r="BL1906" s="99">
        <f>SUMIFS(通讯通路门店!$AE:$AE,通讯通路门店!$S:$S,$G1906)</f>
        <v>0</v>
      </c>
      <c r="BM1906" s="99">
        <f>SUMIFS(通讯通路门店!$AF:$AF,通讯通路门店!$S:$S,$G1906)</f>
        <v>0</v>
      </c>
      <c r="BN1906" s="99">
        <f>SUMIFS(通讯通路门店!$AG:$AG,通讯通路门店!$S:$S,$G1906)</f>
        <v>0</v>
      </c>
      <c r="BO1906" s="99">
        <f>SUMIFS(通讯通路门店!$AH:$AH,通讯通路门店!$S:$S,$G1906)</f>
        <v>0</v>
      </c>
      <c r="BP1906" s="99">
        <f>SUMIFS(通讯通路门店!$AI:$AI,通讯通路门店!$S:$S,$G1906)</f>
        <v>0</v>
      </c>
      <c r="BQ1906" s="83"/>
    </row>
    <row r="1907" spans="1:69">
      <c r="A1907" s="99" t="str">
        <f>IFERROR(_xlfn.XLOOKUP($G1907,通讯通路门店!$S$4:$S$993931,通讯通路门店!$A$4:$A$993931,0,0),"")</f>
        <v>海南省</v>
      </c>
      <c r="B1907" s="99" t="str">
        <f>IFERROR(_xlfn.XLOOKUP($G1907,通讯通路门店!$S$4:$S$993931,通讯通路门店!$B$4:$B$993931,0,0),"")</f>
        <v>东方市</v>
      </c>
      <c r="C1907" s="99" t="str">
        <f>IFERROR(_xlfn.XLOOKUP($G1907,通讯通路门店!$S$4:$S$993931,通讯通路门店!$C$4:$C$993931,0,0),"")</f>
        <v>东方市</v>
      </c>
      <c r="D1907" s="99" t="str">
        <f>IFERROR(_xlfn.XLOOKUP($G1907,通讯通路门店!$S$4:$S$993931,通讯通路门店!$D$4:$D$993931,0,0),"")</f>
        <v>八所镇</v>
      </c>
      <c r="E1907" s="83"/>
      <c r="F1907" s="83"/>
      <c r="G1907" s="101"/>
      <c r="H1907" s="102">
        <f>IFERROR(_xlfn.XLOOKUP($G1907,通讯通路门店!$S$4:$S$993931,通讯通路门店!$R$4:$R$993931,0,0),"")</f>
        <v>0</v>
      </c>
      <c r="I1907" s="83"/>
      <c r="J1907" s="83"/>
      <c r="K1907" s="83"/>
      <c r="L1907" s="83"/>
      <c r="M1907" s="83"/>
      <c r="N1907" s="83"/>
      <c r="O1907" s="83"/>
      <c r="P1907" s="83"/>
      <c r="Q1907" s="83"/>
      <c r="R1907" s="83"/>
      <c r="S1907" s="83"/>
      <c r="T1907" s="83"/>
      <c r="U1907" s="99">
        <f>COUNTIF(通讯通路门店!$S:$S,$G1907)</f>
        <v>0</v>
      </c>
      <c r="V1907" s="99">
        <f>COUNTIFS(通讯通路门店!$S:$S,$G1907,通讯通路门店!$J:$J,"综合卖场")</f>
        <v>0</v>
      </c>
      <c r="W1907" s="99">
        <f>SUMIFS(通讯通路门店!$AJ:$AJ,通讯通路门店!$S:$S,通讯客户沙盘!$G1907)</f>
        <v>0</v>
      </c>
      <c r="X1907" s="99">
        <f t="shared" si="145"/>
        <v>0</v>
      </c>
      <c r="Y1907" s="99">
        <f>COUNTIFS(通讯通路门店!$S:$S,$G1907,通讯通路门店!$J:$J,"荣耀体验店")+COUNTIFS(通讯通路门店!$S:$S,$G1907,通讯通路门店!$J:$J,"荣耀授权专卖店")</f>
        <v>0</v>
      </c>
      <c r="Z1907" s="99">
        <f>COUNTIFS(通讯通路门店!$S:$S,$G1907,通讯通路门店!$J:$J,"VIVO体验店")</f>
        <v>0</v>
      </c>
      <c r="AA1907" s="99">
        <f>COUNTIFS(通讯通路门店!$S:$S,$G1907,通讯通路门店!$J:$J,"OPPO体验店")</f>
        <v>0</v>
      </c>
      <c r="AB1907" s="99">
        <f>COUNTIFS(通讯通路门店!$S:$S,$G1907,通讯通路门店!$J:$J,"华为授权体验店")+COUNTIFS(通讯通路门店!$S:$S,$G1907,通讯通路门店!$J:$J,"华为堡垒店")</f>
        <v>0</v>
      </c>
      <c r="AC1907" s="99">
        <f>COUNTIFS(通讯通路门店!$S:$S,$G1907,通讯通路门店!$J:$J,"小米体验店")</f>
        <v>0</v>
      </c>
      <c r="AD1907" s="99">
        <f>COUNTIFS(通讯通路门店!$S:$S,$G1907,通讯通路门店!$J:$J,"苹果体验店")</f>
        <v>0</v>
      </c>
      <c r="AE1907" s="99">
        <f>COUNTIFS(通讯通路门店!$S:$S,$G1907,通讯通路门店!$J:$J,"其他品牌专卖店")</f>
        <v>0</v>
      </c>
      <c r="AF1907" s="99">
        <f>SUMIFS(通讯通路门店!$BI:$BI,通讯通路门店!$S:$S,$G1907)</f>
        <v>0</v>
      </c>
      <c r="AG1907" s="99">
        <f>SUMIFS(通讯通路门店!$BH:$BH,通讯通路门店!$S:$S,$G1907)</f>
        <v>0</v>
      </c>
      <c r="AH1907" s="99">
        <f t="shared" si="146"/>
        <v>0</v>
      </c>
      <c r="AI1907" s="99">
        <f>SUMIFS(通讯通路门店!$BB:$BB,通讯通路门店!$S:$S,$G1907)</f>
        <v>0</v>
      </c>
      <c r="AJ1907" s="99">
        <f>SUMIFS(通讯通路门店!$BE:$BE,通讯通路门店!$S:$S,$G1907)</f>
        <v>0</v>
      </c>
      <c r="AK1907" s="99">
        <f>SUMIFS(通讯通路门店!$BG:$BG,通讯通路门店!$S:$S,$G1907)</f>
        <v>0</v>
      </c>
      <c r="AL1907" s="99">
        <f>SUMIFS(通讯通路门店!$BC:$BC,通讯通路门店!$S:$S,$G1907)</f>
        <v>0</v>
      </c>
      <c r="AM1907" s="99">
        <f>SUMIFS(通讯通路门店!$BD:$BD,通讯通路门店!$S:$S,$G1907)</f>
        <v>0</v>
      </c>
      <c r="AN1907" s="99">
        <f>SUMIFS(通讯通路门店!$BF:$BF,通讯通路门店!$S:$S,$G1907)</f>
        <v>0</v>
      </c>
      <c r="AO1907" s="99">
        <f t="shared" si="147"/>
        <v>0</v>
      </c>
      <c r="AP1907" s="99">
        <f>SUMIFS(通讯通路门店!$K:$K,通讯通路门店!$S:$S,$G1907)</f>
        <v>0</v>
      </c>
      <c r="AQ1907" s="83"/>
      <c r="AR1907" s="99">
        <f>SUMIFS(通讯通路门店!$T:$T,通讯通路门店!$S:$S,$G1907)</f>
        <v>0</v>
      </c>
      <c r="AS1907" s="99">
        <f>SUMIFS(通讯通路门店!$U:$U,通讯通路门店!$S:$S,$G1907)</f>
        <v>0</v>
      </c>
      <c r="AT1907" s="99">
        <f>SUMIFS(通讯通路门店!$V:$V,通讯通路门店!$S:$S,$G1907)</f>
        <v>0</v>
      </c>
      <c r="AU1907" s="99">
        <f>SUMIFS(通讯通路门店!$W:$W,通讯通路门店!$S:$S,$G1907)</f>
        <v>0</v>
      </c>
      <c r="AV1907" s="99">
        <f>SUMIFS(通讯通路门店!$Z:$Z,通讯通路门店!$S:$S,$G1907)</f>
        <v>0</v>
      </c>
      <c r="AW1907" s="99">
        <f>SUMIFS(通讯通路门店!$AB:$AB,通讯通路门店!$S:$S,$G1907)</f>
        <v>0</v>
      </c>
      <c r="AX1907" s="99">
        <f>SUMIFS(通讯通路门店!$X:$X,通讯通路门店!$S:$S,$G1907)</f>
        <v>0</v>
      </c>
      <c r="AY1907" s="99">
        <f>SUMIFS(通讯通路门店!$Y:$Y,通讯通路门店!$S:$S,$G1907)</f>
        <v>0</v>
      </c>
      <c r="AZ1907" s="99">
        <f>SUMIFS(通讯通路门店!$AA:$AA,通讯通路门店!$S:$S,$G1907)</f>
        <v>0</v>
      </c>
      <c r="BA1907" s="99">
        <f t="shared" si="148"/>
        <v>0</v>
      </c>
      <c r="BB1907" s="99">
        <f t="shared" si="149"/>
        <v>0</v>
      </c>
      <c r="BC1907" s="99">
        <f>SUMIFS(通讯通路门店!$W:$W,通讯通路门店!$S:$S,$G1907,通讯通路门店!$J:$J,"荣耀体验店")+SUMIFS(通讯通路门店!$W:$W,通讯通路门店!$S:$S,$G1907,通讯通路门店!$J:$J,"荣耀授权专卖店")</f>
        <v>0</v>
      </c>
      <c r="BD1907" s="99">
        <f>SUMIFS(通讯通路门店!$Z:$Z,通讯通路门店!$S:$S,$G1907,通讯通路门店!$J:$J,"VIVO体验店")</f>
        <v>0</v>
      </c>
      <c r="BE1907" s="99">
        <f>SUMIFS(通讯通路门店!$AB:$AB,通讯通路门店!$S:$S,$G1907,通讯通路门店!$J:$J,"OPPO体验店")</f>
        <v>0</v>
      </c>
      <c r="BF1907" s="99">
        <f>SUMIFS(通讯通路门店!$X:$X,通讯通路门店!$S:$S,$G1907,通讯通路门店!$J:$J,"华为授权体验店")+SUMIFS(通讯通路门店!$AA:$AA,通讯通路门店!$S:$S,$G1907,通讯通路门店!$J:$J,"华为堡垒店")</f>
        <v>0</v>
      </c>
      <c r="BG1907" s="99">
        <f>SUMIFS(通讯通路门店!$Y:$Y,通讯通路门店!$S:$S,$G1907,通讯通路门店!$J:$J,"小米体验店")</f>
        <v>0</v>
      </c>
      <c r="BH1907" s="99">
        <f>SUMIFS(通讯通路门店!$AA:$AA,通讯通路门店!$S:$S,$G1907,通讯通路门店!$J:$J,"苹果体验店")</f>
        <v>0</v>
      </c>
      <c r="BI1907" s="99">
        <f>SUMIFS(通讯通路门店!$K:$K,通讯通路门店!$S:$S,$G1907,通讯通路门店!$J:$J,"其他品牌专卖店")</f>
        <v>0</v>
      </c>
      <c r="BJ1907" s="99">
        <f>SUMIFS(通讯通路门店!$AC:$AC,通讯通路门店!$S:$S,$G1907)</f>
        <v>0</v>
      </c>
      <c r="BK1907" s="99">
        <f>SUMIFS(通讯通路门店!$AD:$AD,通讯通路门店!$S:$S,$G1907)</f>
        <v>0</v>
      </c>
      <c r="BL1907" s="99">
        <f>SUMIFS(通讯通路门店!$AE:$AE,通讯通路门店!$S:$S,$G1907)</f>
        <v>0</v>
      </c>
      <c r="BM1907" s="99">
        <f>SUMIFS(通讯通路门店!$AF:$AF,通讯通路门店!$S:$S,$G1907)</f>
        <v>0</v>
      </c>
      <c r="BN1907" s="99">
        <f>SUMIFS(通讯通路门店!$AG:$AG,通讯通路门店!$S:$S,$G1907)</f>
        <v>0</v>
      </c>
      <c r="BO1907" s="99">
        <f>SUMIFS(通讯通路门店!$AH:$AH,通讯通路门店!$S:$S,$G1907)</f>
        <v>0</v>
      </c>
      <c r="BP1907" s="99">
        <f>SUMIFS(通讯通路门店!$AI:$AI,通讯通路门店!$S:$S,$G1907)</f>
        <v>0</v>
      </c>
      <c r="BQ1907" s="83"/>
    </row>
    <row r="1908" spans="1:69">
      <c r="A1908" s="99" t="str">
        <f>IFERROR(_xlfn.XLOOKUP($G1908,通讯通路门店!$S$4:$S$993931,通讯通路门店!$A$4:$A$993931,0,0),"")</f>
        <v>海南省</v>
      </c>
      <c r="B1908" s="99" t="str">
        <f>IFERROR(_xlfn.XLOOKUP($G1908,通讯通路门店!$S$4:$S$993931,通讯通路门店!$B$4:$B$993931,0,0),"")</f>
        <v>东方市</v>
      </c>
      <c r="C1908" s="99" t="str">
        <f>IFERROR(_xlfn.XLOOKUP($G1908,通讯通路门店!$S$4:$S$993931,通讯通路门店!$C$4:$C$993931,0,0),"")</f>
        <v>东方市</v>
      </c>
      <c r="D1908" s="99" t="str">
        <f>IFERROR(_xlfn.XLOOKUP($G1908,通讯通路门店!$S$4:$S$993931,通讯通路门店!$D$4:$D$993931,0,0),"")</f>
        <v>八所镇</v>
      </c>
      <c r="E1908" s="83"/>
      <c r="F1908" s="83"/>
      <c r="G1908" s="101"/>
      <c r="H1908" s="102">
        <f>IFERROR(_xlfn.XLOOKUP($G1908,通讯通路门店!$S$4:$S$993931,通讯通路门店!$R$4:$R$993931,0,0),"")</f>
        <v>0</v>
      </c>
      <c r="I1908" s="83"/>
      <c r="J1908" s="83"/>
      <c r="K1908" s="83"/>
      <c r="L1908" s="83"/>
      <c r="M1908" s="83"/>
      <c r="N1908" s="83"/>
      <c r="O1908" s="83"/>
      <c r="P1908" s="83"/>
      <c r="Q1908" s="83"/>
      <c r="R1908" s="83"/>
      <c r="S1908" s="83"/>
      <c r="T1908" s="83"/>
      <c r="U1908" s="99">
        <f>COUNTIF(通讯通路门店!$S:$S,$G1908)</f>
        <v>0</v>
      </c>
      <c r="V1908" s="99">
        <f>COUNTIFS(通讯通路门店!$S:$S,$G1908,通讯通路门店!$J:$J,"综合卖场")</f>
        <v>0</v>
      </c>
      <c r="W1908" s="99">
        <f>SUMIFS(通讯通路门店!$AJ:$AJ,通讯通路门店!$S:$S,通讯客户沙盘!$G1908)</f>
        <v>0</v>
      </c>
      <c r="X1908" s="99">
        <f t="shared" si="145"/>
        <v>0</v>
      </c>
      <c r="Y1908" s="99">
        <f>COUNTIFS(通讯通路门店!$S:$S,$G1908,通讯通路门店!$J:$J,"荣耀体验店")+COUNTIFS(通讯通路门店!$S:$S,$G1908,通讯通路门店!$J:$J,"荣耀授权专卖店")</f>
        <v>0</v>
      </c>
      <c r="Z1908" s="99">
        <f>COUNTIFS(通讯通路门店!$S:$S,$G1908,通讯通路门店!$J:$J,"VIVO体验店")</f>
        <v>0</v>
      </c>
      <c r="AA1908" s="99">
        <f>COUNTIFS(通讯通路门店!$S:$S,$G1908,通讯通路门店!$J:$J,"OPPO体验店")</f>
        <v>0</v>
      </c>
      <c r="AB1908" s="99">
        <f>COUNTIFS(通讯通路门店!$S:$S,$G1908,通讯通路门店!$J:$J,"华为授权体验店")+COUNTIFS(通讯通路门店!$S:$S,$G1908,通讯通路门店!$J:$J,"华为堡垒店")</f>
        <v>0</v>
      </c>
      <c r="AC1908" s="99">
        <f>COUNTIFS(通讯通路门店!$S:$S,$G1908,通讯通路门店!$J:$J,"小米体验店")</f>
        <v>0</v>
      </c>
      <c r="AD1908" s="99">
        <f>COUNTIFS(通讯通路门店!$S:$S,$G1908,通讯通路门店!$J:$J,"苹果体验店")</f>
        <v>0</v>
      </c>
      <c r="AE1908" s="99">
        <f>COUNTIFS(通讯通路门店!$S:$S,$G1908,通讯通路门店!$J:$J,"其他品牌专卖店")</f>
        <v>0</v>
      </c>
      <c r="AF1908" s="99">
        <f>SUMIFS(通讯通路门店!$BI:$BI,通讯通路门店!$S:$S,$G1908)</f>
        <v>0</v>
      </c>
      <c r="AG1908" s="99">
        <f>SUMIFS(通讯通路门店!$BH:$BH,通讯通路门店!$S:$S,$G1908)</f>
        <v>0</v>
      </c>
      <c r="AH1908" s="99">
        <f t="shared" si="146"/>
        <v>0</v>
      </c>
      <c r="AI1908" s="99">
        <f>SUMIFS(通讯通路门店!$BB:$BB,通讯通路门店!$S:$S,$G1908)</f>
        <v>0</v>
      </c>
      <c r="AJ1908" s="99">
        <f>SUMIFS(通讯通路门店!$BE:$BE,通讯通路门店!$S:$S,$G1908)</f>
        <v>0</v>
      </c>
      <c r="AK1908" s="99">
        <f>SUMIFS(通讯通路门店!$BG:$BG,通讯通路门店!$S:$S,$G1908)</f>
        <v>0</v>
      </c>
      <c r="AL1908" s="99">
        <f>SUMIFS(通讯通路门店!$BC:$BC,通讯通路门店!$S:$S,$G1908)</f>
        <v>0</v>
      </c>
      <c r="AM1908" s="99">
        <f>SUMIFS(通讯通路门店!$BD:$BD,通讯通路门店!$S:$S,$G1908)</f>
        <v>0</v>
      </c>
      <c r="AN1908" s="99">
        <f>SUMIFS(通讯通路门店!$BF:$BF,通讯通路门店!$S:$S,$G1908)</f>
        <v>0</v>
      </c>
      <c r="AO1908" s="99">
        <f t="shared" si="147"/>
        <v>0</v>
      </c>
      <c r="AP1908" s="99">
        <f>SUMIFS(通讯通路门店!$K:$K,通讯通路门店!$S:$S,$G1908)</f>
        <v>0</v>
      </c>
      <c r="AQ1908" s="83"/>
      <c r="AR1908" s="99">
        <f>SUMIFS(通讯通路门店!$T:$T,通讯通路门店!$S:$S,$G1908)</f>
        <v>0</v>
      </c>
      <c r="AS1908" s="99">
        <f>SUMIFS(通讯通路门店!$U:$U,通讯通路门店!$S:$S,$G1908)</f>
        <v>0</v>
      </c>
      <c r="AT1908" s="99">
        <f>SUMIFS(通讯通路门店!$V:$V,通讯通路门店!$S:$S,$G1908)</f>
        <v>0</v>
      </c>
      <c r="AU1908" s="99">
        <f>SUMIFS(通讯通路门店!$W:$W,通讯通路门店!$S:$S,$G1908)</f>
        <v>0</v>
      </c>
      <c r="AV1908" s="99">
        <f>SUMIFS(通讯通路门店!$Z:$Z,通讯通路门店!$S:$S,$G1908)</f>
        <v>0</v>
      </c>
      <c r="AW1908" s="99">
        <f>SUMIFS(通讯通路门店!$AB:$AB,通讯通路门店!$S:$S,$G1908)</f>
        <v>0</v>
      </c>
      <c r="AX1908" s="99">
        <f>SUMIFS(通讯通路门店!$X:$X,通讯通路门店!$S:$S,$G1908)</f>
        <v>0</v>
      </c>
      <c r="AY1908" s="99">
        <f>SUMIFS(通讯通路门店!$Y:$Y,通讯通路门店!$S:$S,$G1908)</f>
        <v>0</v>
      </c>
      <c r="AZ1908" s="99">
        <f>SUMIFS(通讯通路门店!$AA:$AA,通讯通路门店!$S:$S,$G1908)</f>
        <v>0</v>
      </c>
      <c r="BA1908" s="99">
        <f t="shared" si="148"/>
        <v>0</v>
      </c>
      <c r="BB1908" s="99">
        <f t="shared" si="149"/>
        <v>0</v>
      </c>
      <c r="BC1908" s="99">
        <f>SUMIFS(通讯通路门店!$W:$W,通讯通路门店!$S:$S,$G1908,通讯通路门店!$J:$J,"荣耀体验店")+SUMIFS(通讯通路门店!$W:$W,通讯通路门店!$S:$S,$G1908,通讯通路门店!$J:$J,"荣耀授权专卖店")</f>
        <v>0</v>
      </c>
      <c r="BD1908" s="99">
        <f>SUMIFS(通讯通路门店!$Z:$Z,通讯通路门店!$S:$S,$G1908,通讯通路门店!$J:$J,"VIVO体验店")</f>
        <v>0</v>
      </c>
      <c r="BE1908" s="99">
        <f>SUMIFS(通讯通路门店!$AB:$AB,通讯通路门店!$S:$S,$G1908,通讯通路门店!$J:$J,"OPPO体验店")</f>
        <v>0</v>
      </c>
      <c r="BF1908" s="99">
        <f>SUMIFS(通讯通路门店!$X:$X,通讯通路门店!$S:$S,$G1908,通讯通路门店!$J:$J,"华为授权体验店")+SUMIFS(通讯通路门店!$AA:$AA,通讯通路门店!$S:$S,$G1908,通讯通路门店!$J:$J,"华为堡垒店")</f>
        <v>0</v>
      </c>
      <c r="BG1908" s="99">
        <f>SUMIFS(通讯通路门店!$Y:$Y,通讯通路门店!$S:$S,$G1908,通讯通路门店!$J:$J,"小米体验店")</f>
        <v>0</v>
      </c>
      <c r="BH1908" s="99">
        <f>SUMIFS(通讯通路门店!$AA:$AA,通讯通路门店!$S:$S,$G1908,通讯通路门店!$J:$J,"苹果体验店")</f>
        <v>0</v>
      </c>
      <c r="BI1908" s="99">
        <f>SUMIFS(通讯通路门店!$K:$K,通讯通路门店!$S:$S,$G1908,通讯通路门店!$J:$J,"其他品牌专卖店")</f>
        <v>0</v>
      </c>
      <c r="BJ1908" s="99">
        <f>SUMIFS(通讯通路门店!$AC:$AC,通讯通路门店!$S:$S,$G1908)</f>
        <v>0</v>
      </c>
      <c r="BK1908" s="99">
        <f>SUMIFS(通讯通路门店!$AD:$AD,通讯通路门店!$S:$S,$G1908)</f>
        <v>0</v>
      </c>
      <c r="BL1908" s="99">
        <f>SUMIFS(通讯通路门店!$AE:$AE,通讯通路门店!$S:$S,$G1908)</f>
        <v>0</v>
      </c>
      <c r="BM1908" s="99">
        <f>SUMIFS(通讯通路门店!$AF:$AF,通讯通路门店!$S:$S,$G1908)</f>
        <v>0</v>
      </c>
      <c r="BN1908" s="99">
        <f>SUMIFS(通讯通路门店!$AG:$AG,通讯通路门店!$S:$S,$G1908)</f>
        <v>0</v>
      </c>
      <c r="BO1908" s="99">
        <f>SUMIFS(通讯通路门店!$AH:$AH,通讯通路门店!$S:$S,$G1908)</f>
        <v>0</v>
      </c>
      <c r="BP1908" s="99">
        <f>SUMIFS(通讯通路门店!$AI:$AI,通讯通路门店!$S:$S,$G1908)</f>
        <v>0</v>
      </c>
      <c r="BQ1908" s="83"/>
    </row>
    <row r="1909" spans="1:69">
      <c r="A1909" s="99" t="str">
        <f>IFERROR(_xlfn.XLOOKUP($G1909,通讯通路门店!$S$4:$S$993931,通讯通路门店!$A$4:$A$993931,0,0),"")</f>
        <v>海南省</v>
      </c>
      <c r="B1909" s="99" t="str">
        <f>IFERROR(_xlfn.XLOOKUP($G1909,通讯通路门店!$S$4:$S$993931,通讯通路门店!$B$4:$B$993931,0,0),"")</f>
        <v>东方市</v>
      </c>
      <c r="C1909" s="99" t="str">
        <f>IFERROR(_xlfn.XLOOKUP($G1909,通讯通路门店!$S$4:$S$993931,通讯通路门店!$C$4:$C$993931,0,0),"")</f>
        <v>东方市</v>
      </c>
      <c r="D1909" s="99" t="str">
        <f>IFERROR(_xlfn.XLOOKUP($G1909,通讯通路门店!$S$4:$S$993931,通讯通路门店!$D$4:$D$993931,0,0),"")</f>
        <v>八所镇</v>
      </c>
      <c r="E1909" s="83"/>
      <c r="F1909" s="83"/>
      <c r="G1909" s="101"/>
      <c r="H1909" s="102">
        <f>IFERROR(_xlfn.XLOOKUP($G1909,通讯通路门店!$S$4:$S$993931,通讯通路门店!$R$4:$R$993931,0,0),"")</f>
        <v>0</v>
      </c>
      <c r="I1909" s="83"/>
      <c r="J1909" s="83"/>
      <c r="K1909" s="83"/>
      <c r="L1909" s="83"/>
      <c r="M1909" s="83"/>
      <c r="N1909" s="83"/>
      <c r="O1909" s="83"/>
      <c r="P1909" s="83"/>
      <c r="Q1909" s="83"/>
      <c r="R1909" s="83"/>
      <c r="S1909" s="83"/>
      <c r="T1909" s="83"/>
      <c r="U1909" s="99">
        <f>COUNTIF(通讯通路门店!$S:$S,$G1909)</f>
        <v>0</v>
      </c>
      <c r="V1909" s="99">
        <f>COUNTIFS(通讯通路门店!$S:$S,$G1909,通讯通路门店!$J:$J,"综合卖场")</f>
        <v>0</v>
      </c>
      <c r="W1909" s="99">
        <f>SUMIFS(通讯通路门店!$AJ:$AJ,通讯通路门店!$S:$S,通讯客户沙盘!$G1909)</f>
        <v>0</v>
      </c>
      <c r="X1909" s="99">
        <f t="shared" si="145"/>
        <v>0</v>
      </c>
      <c r="Y1909" s="99">
        <f>COUNTIFS(通讯通路门店!$S:$S,$G1909,通讯通路门店!$J:$J,"荣耀体验店")+COUNTIFS(通讯通路门店!$S:$S,$G1909,通讯通路门店!$J:$J,"荣耀授权专卖店")</f>
        <v>0</v>
      </c>
      <c r="Z1909" s="99">
        <f>COUNTIFS(通讯通路门店!$S:$S,$G1909,通讯通路门店!$J:$J,"VIVO体验店")</f>
        <v>0</v>
      </c>
      <c r="AA1909" s="99">
        <f>COUNTIFS(通讯通路门店!$S:$S,$G1909,通讯通路门店!$J:$J,"OPPO体验店")</f>
        <v>0</v>
      </c>
      <c r="AB1909" s="99">
        <f>COUNTIFS(通讯通路门店!$S:$S,$G1909,通讯通路门店!$J:$J,"华为授权体验店")+COUNTIFS(通讯通路门店!$S:$S,$G1909,通讯通路门店!$J:$J,"华为堡垒店")</f>
        <v>0</v>
      </c>
      <c r="AC1909" s="99">
        <f>COUNTIFS(通讯通路门店!$S:$S,$G1909,通讯通路门店!$J:$J,"小米体验店")</f>
        <v>0</v>
      </c>
      <c r="AD1909" s="99">
        <f>COUNTIFS(通讯通路门店!$S:$S,$G1909,通讯通路门店!$J:$J,"苹果体验店")</f>
        <v>0</v>
      </c>
      <c r="AE1909" s="99">
        <f>COUNTIFS(通讯通路门店!$S:$S,$G1909,通讯通路门店!$J:$J,"其他品牌专卖店")</f>
        <v>0</v>
      </c>
      <c r="AF1909" s="99">
        <f>SUMIFS(通讯通路门店!$BI:$BI,通讯通路门店!$S:$S,$G1909)</f>
        <v>0</v>
      </c>
      <c r="AG1909" s="99">
        <f>SUMIFS(通讯通路门店!$BH:$BH,通讯通路门店!$S:$S,$G1909)</f>
        <v>0</v>
      </c>
      <c r="AH1909" s="99">
        <f t="shared" si="146"/>
        <v>0</v>
      </c>
      <c r="AI1909" s="99">
        <f>SUMIFS(通讯通路门店!$BB:$BB,通讯通路门店!$S:$S,$G1909)</f>
        <v>0</v>
      </c>
      <c r="AJ1909" s="99">
        <f>SUMIFS(通讯通路门店!$BE:$BE,通讯通路门店!$S:$S,$G1909)</f>
        <v>0</v>
      </c>
      <c r="AK1909" s="99">
        <f>SUMIFS(通讯通路门店!$BG:$BG,通讯通路门店!$S:$S,$G1909)</f>
        <v>0</v>
      </c>
      <c r="AL1909" s="99">
        <f>SUMIFS(通讯通路门店!$BC:$BC,通讯通路门店!$S:$S,$G1909)</f>
        <v>0</v>
      </c>
      <c r="AM1909" s="99">
        <f>SUMIFS(通讯通路门店!$BD:$BD,通讯通路门店!$S:$S,$G1909)</f>
        <v>0</v>
      </c>
      <c r="AN1909" s="99">
        <f>SUMIFS(通讯通路门店!$BF:$BF,通讯通路门店!$S:$S,$G1909)</f>
        <v>0</v>
      </c>
      <c r="AO1909" s="99">
        <f t="shared" si="147"/>
        <v>0</v>
      </c>
      <c r="AP1909" s="99">
        <f>SUMIFS(通讯通路门店!$K:$K,通讯通路门店!$S:$S,$G1909)</f>
        <v>0</v>
      </c>
      <c r="AQ1909" s="83"/>
      <c r="AR1909" s="99">
        <f>SUMIFS(通讯通路门店!$T:$T,通讯通路门店!$S:$S,$G1909)</f>
        <v>0</v>
      </c>
      <c r="AS1909" s="99">
        <f>SUMIFS(通讯通路门店!$U:$U,通讯通路门店!$S:$S,$G1909)</f>
        <v>0</v>
      </c>
      <c r="AT1909" s="99">
        <f>SUMIFS(通讯通路门店!$V:$V,通讯通路门店!$S:$S,$G1909)</f>
        <v>0</v>
      </c>
      <c r="AU1909" s="99">
        <f>SUMIFS(通讯通路门店!$W:$W,通讯通路门店!$S:$S,$G1909)</f>
        <v>0</v>
      </c>
      <c r="AV1909" s="99">
        <f>SUMIFS(通讯通路门店!$Z:$Z,通讯通路门店!$S:$S,$G1909)</f>
        <v>0</v>
      </c>
      <c r="AW1909" s="99">
        <f>SUMIFS(通讯通路门店!$AB:$AB,通讯通路门店!$S:$S,$G1909)</f>
        <v>0</v>
      </c>
      <c r="AX1909" s="99">
        <f>SUMIFS(通讯通路门店!$X:$X,通讯通路门店!$S:$S,$G1909)</f>
        <v>0</v>
      </c>
      <c r="AY1909" s="99">
        <f>SUMIFS(通讯通路门店!$Y:$Y,通讯通路门店!$S:$S,$G1909)</f>
        <v>0</v>
      </c>
      <c r="AZ1909" s="99">
        <f>SUMIFS(通讯通路门店!$AA:$AA,通讯通路门店!$S:$S,$G1909)</f>
        <v>0</v>
      </c>
      <c r="BA1909" s="99">
        <f t="shared" si="148"/>
        <v>0</v>
      </c>
      <c r="BB1909" s="99">
        <f t="shared" si="149"/>
        <v>0</v>
      </c>
      <c r="BC1909" s="99">
        <f>SUMIFS(通讯通路门店!$W:$W,通讯通路门店!$S:$S,$G1909,通讯通路门店!$J:$J,"荣耀体验店")+SUMIFS(通讯通路门店!$W:$W,通讯通路门店!$S:$S,$G1909,通讯通路门店!$J:$J,"荣耀授权专卖店")</f>
        <v>0</v>
      </c>
      <c r="BD1909" s="99">
        <f>SUMIFS(通讯通路门店!$Z:$Z,通讯通路门店!$S:$S,$G1909,通讯通路门店!$J:$J,"VIVO体验店")</f>
        <v>0</v>
      </c>
      <c r="BE1909" s="99">
        <f>SUMIFS(通讯通路门店!$AB:$AB,通讯通路门店!$S:$S,$G1909,通讯通路门店!$J:$J,"OPPO体验店")</f>
        <v>0</v>
      </c>
      <c r="BF1909" s="99">
        <f>SUMIFS(通讯通路门店!$X:$X,通讯通路门店!$S:$S,$G1909,通讯通路门店!$J:$J,"华为授权体验店")+SUMIFS(通讯通路门店!$AA:$AA,通讯通路门店!$S:$S,$G1909,通讯通路门店!$J:$J,"华为堡垒店")</f>
        <v>0</v>
      </c>
      <c r="BG1909" s="99">
        <f>SUMIFS(通讯通路门店!$Y:$Y,通讯通路门店!$S:$S,$G1909,通讯通路门店!$J:$J,"小米体验店")</f>
        <v>0</v>
      </c>
      <c r="BH1909" s="99">
        <f>SUMIFS(通讯通路门店!$AA:$AA,通讯通路门店!$S:$S,$G1909,通讯通路门店!$J:$J,"苹果体验店")</f>
        <v>0</v>
      </c>
      <c r="BI1909" s="99">
        <f>SUMIFS(通讯通路门店!$K:$K,通讯通路门店!$S:$S,$G1909,通讯通路门店!$J:$J,"其他品牌专卖店")</f>
        <v>0</v>
      </c>
      <c r="BJ1909" s="99">
        <f>SUMIFS(通讯通路门店!$AC:$AC,通讯通路门店!$S:$S,$G1909)</f>
        <v>0</v>
      </c>
      <c r="BK1909" s="99">
        <f>SUMIFS(通讯通路门店!$AD:$AD,通讯通路门店!$S:$S,$G1909)</f>
        <v>0</v>
      </c>
      <c r="BL1909" s="99">
        <f>SUMIFS(通讯通路门店!$AE:$AE,通讯通路门店!$S:$S,$G1909)</f>
        <v>0</v>
      </c>
      <c r="BM1909" s="99">
        <f>SUMIFS(通讯通路门店!$AF:$AF,通讯通路门店!$S:$S,$G1909)</f>
        <v>0</v>
      </c>
      <c r="BN1909" s="99">
        <f>SUMIFS(通讯通路门店!$AG:$AG,通讯通路门店!$S:$S,$G1909)</f>
        <v>0</v>
      </c>
      <c r="BO1909" s="99">
        <f>SUMIFS(通讯通路门店!$AH:$AH,通讯通路门店!$S:$S,$G1909)</f>
        <v>0</v>
      </c>
      <c r="BP1909" s="99">
        <f>SUMIFS(通讯通路门店!$AI:$AI,通讯通路门店!$S:$S,$G1909)</f>
        <v>0</v>
      </c>
      <c r="BQ1909" s="83"/>
    </row>
    <row r="1910" spans="1:69">
      <c r="A1910" s="99" t="str">
        <f>IFERROR(_xlfn.XLOOKUP($G1910,通讯通路门店!$S$4:$S$993931,通讯通路门店!$A$4:$A$993931,0,0),"")</f>
        <v>海南省</v>
      </c>
      <c r="B1910" s="99" t="str">
        <f>IFERROR(_xlfn.XLOOKUP($G1910,通讯通路门店!$S$4:$S$993931,通讯通路门店!$B$4:$B$993931,0,0),"")</f>
        <v>东方市</v>
      </c>
      <c r="C1910" s="99" t="str">
        <f>IFERROR(_xlfn.XLOOKUP($G1910,通讯通路门店!$S$4:$S$993931,通讯通路门店!$C$4:$C$993931,0,0),"")</f>
        <v>东方市</v>
      </c>
      <c r="D1910" s="99" t="str">
        <f>IFERROR(_xlfn.XLOOKUP($G1910,通讯通路门店!$S$4:$S$993931,通讯通路门店!$D$4:$D$993931,0,0),"")</f>
        <v>八所镇</v>
      </c>
      <c r="E1910" s="83"/>
      <c r="F1910" s="83"/>
      <c r="G1910" s="101"/>
      <c r="H1910" s="102">
        <f>IFERROR(_xlfn.XLOOKUP($G1910,通讯通路门店!$S$4:$S$993931,通讯通路门店!$R$4:$R$993931,0,0),"")</f>
        <v>0</v>
      </c>
      <c r="I1910" s="83"/>
      <c r="J1910" s="83"/>
      <c r="K1910" s="83"/>
      <c r="L1910" s="83"/>
      <c r="M1910" s="83"/>
      <c r="N1910" s="83"/>
      <c r="O1910" s="83"/>
      <c r="P1910" s="83"/>
      <c r="Q1910" s="83"/>
      <c r="R1910" s="83"/>
      <c r="S1910" s="83"/>
      <c r="T1910" s="83"/>
      <c r="U1910" s="99">
        <f>COUNTIF(通讯通路门店!$S:$S,$G1910)</f>
        <v>0</v>
      </c>
      <c r="V1910" s="99">
        <f>COUNTIFS(通讯通路门店!$S:$S,$G1910,通讯通路门店!$J:$J,"综合卖场")</f>
        <v>0</v>
      </c>
      <c r="W1910" s="99">
        <f>SUMIFS(通讯通路门店!$AJ:$AJ,通讯通路门店!$S:$S,通讯客户沙盘!$G1910)</f>
        <v>0</v>
      </c>
      <c r="X1910" s="99">
        <f t="shared" si="145"/>
        <v>0</v>
      </c>
      <c r="Y1910" s="99">
        <f>COUNTIFS(通讯通路门店!$S:$S,$G1910,通讯通路门店!$J:$J,"荣耀体验店")+COUNTIFS(通讯通路门店!$S:$S,$G1910,通讯通路门店!$J:$J,"荣耀授权专卖店")</f>
        <v>0</v>
      </c>
      <c r="Z1910" s="99">
        <f>COUNTIFS(通讯通路门店!$S:$S,$G1910,通讯通路门店!$J:$J,"VIVO体验店")</f>
        <v>0</v>
      </c>
      <c r="AA1910" s="99">
        <f>COUNTIFS(通讯通路门店!$S:$S,$G1910,通讯通路门店!$J:$J,"OPPO体验店")</f>
        <v>0</v>
      </c>
      <c r="AB1910" s="99">
        <f>COUNTIFS(通讯通路门店!$S:$S,$G1910,通讯通路门店!$J:$J,"华为授权体验店")+COUNTIFS(通讯通路门店!$S:$S,$G1910,通讯通路门店!$J:$J,"华为堡垒店")</f>
        <v>0</v>
      </c>
      <c r="AC1910" s="99">
        <f>COUNTIFS(通讯通路门店!$S:$S,$G1910,通讯通路门店!$J:$J,"小米体验店")</f>
        <v>0</v>
      </c>
      <c r="AD1910" s="99">
        <f>COUNTIFS(通讯通路门店!$S:$S,$G1910,通讯通路门店!$J:$J,"苹果体验店")</f>
        <v>0</v>
      </c>
      <c r="AE1910" s="99">
        <f>COUNTIFS(通讯通路门店!$S:$S,$G1910,通讯通路门店!$J:$J,"其他品牌专卖店")</f>
        <v>0</v>
      </c>
      <c r="AF1910" s="99">
        <f>SUMIFS(通讯通路门店!$BI:$BI,通讯通路门店!$S:$S,$G1910)</f>
        <v>0</v>
      </c>
      <c r="AG1910" s="99">
        <f>SUMIFS(通讯通路门店!$BH:$BH,通讯通路门店!$S:$S,$G1910)</f>
        <v>0</v>
      </c>
      <c r="AH1910" s="99">
        <f t="shared" si="146"/>
        <v>0</v>
      </c>
      <c r="AI1910" s="99">
        <f>SUMIFS(通讯通路门店!$BB:$BB,通讯通路门店!$S:$S,$G1910)</f>
        <v>0</v>
      </c>
      <c r="AJ1910" s="99">
        <f>SUMIFS(通讯通路门店!$BE:$BE,通讯通路门店!$S:$S,$G1910)</f>
        <v>0</v>
      </c>
      <c r="AK1910" s="99">
        <f>SUMIFS(通讯通路门店!$BG:$BG,通讯通路门店!$S:$S,$G1910)</f>
        <v>0</v>
      </c>
      <c r="AL1910" s="99">
        <f>SUMIFS(通讯通路门店!$BC:$BC,通讯通路门店!$S:$S,$G1910)</f>
        <v>0</v>
      </c>
      <c r="AM1910" s="99">
        <f>SUMIFS(通讯通路门店!$BD:$BD,通讯通路门店!$S:$S,$G1910)</f>
        <v>0</v>
      </c>
      <c r="AN1910" s="99">
        <f>SUMIFS(通讯通路门店!$BF:$BF,通讯通路门店!$S:$S,$G1910)</f>
        <v>0</v>
      </c>
      <c r="AO1910" s="99">
        <f t="shared" si="147"/>
        <v>0</v>
      </c>
      <c r="AP1910" s="99">
        <f>SUMIFS(通讯通路门店!$K:$K,通讯通路门店!$S:$S,$G1910)</f>
        <v>0</v>
      </c>
      <c r="AQ1910" s="83"/>
      <c r="AR1910" s="99">
        <f>SUMIFS(通讯通路门店!$T:$T,通讯通路门店!$S:$S,$G1910)</f>
        <v>0</v>
      </c>
      <c r="AS1910" s="99">
        <f>SUMIFS(通讯通路门店!$U:$U,通讯通路门店!$S:$S,$G1910)</f>
        <v>0</v>
      </c>
      <c r="AT1910" s="99">
        <f>SUMIFS(通讯通路门店!$V:$V,通讯通路门店!$S:$S,$G1910)</f>
        <v>0</v>
      </c>
      <c r="AU1910" s="99">
        <f>SUMIFS(通讯通路门店!$W:$W,通讯通路门店!$S:$S,$G1910)</f>
        <v>0</v>
      </c>
      <c r="AV1910" s="99">
        <f>SUMIFS(通讯通路门店!$Z:$Z,通讯通路门店!$S:$S,$G1910)</f>
        <v>0</v>
      </c>
      <c r="AW1910" s="99">
        <f>SUMIFS(通讯通路门店!$AB:$AB,通讯通路门店!$S:$S,$G1910)</f>
        <v>0</v>
      </c>
      <c r="AX1910" s="99">
        <f>SUMIFS(通讯通路门店!$X:$X,通讯通路门店!$S:$S,$G1910)</f>
        <v>0</v>
      </c>
      <c r="AY1910" s="99">
        <f>SUMIFS(通讯通路门店!$Y:$Y,通讯通路门店!$S:$S,$G1910)</f>
        <v>0</v>
      </c>
      <c r="AZ1910" s="99">
        <f>SUMIFS(通讯通路门店!$AA:$AA,通讯通路门店!$S:$S,$G1910)</f>
        <v>0</v>
      </c>
      <c r="BA1910" s="99">
        <f t="shared" si="148"/>
        <v>0</v>
      </c>
      <c r="BB1910" s="99">
        <f t="shared" si="149"/>
        <v>0</v>
      </c>
      <c r="BC1910" s="99">
        <f>SUMIFS(通讯通路门店!$W:$W,通讯通路门店!$S:$S,$G1910,通讯通路门店!$J:$J,"荣耀体验店")+SUMIFS(通讯通路门店!$W:$W,通讯通路门店!$S:$S,$G1910,通讯通路门店!$J:$J,"荣耀授权专卖店")</f>
        <v>0</v>
      </c>
      <c r="BD1910" s="99">
        <f>SUMIFS(通讯通路门店!$Z:$Z,通讯通路门店!$S:$S,$G1910,通讯通路门店!$J:$J,"VIVO体验店")</f>
        <v>0</v>
      </c>
      <c r="BE1910" s="99">
        <f>SUMIFS(通讯通路门店!$AB:$AB,通讯通路门店!$S:$S,$G1910,通讯通路门店!$J:$J,"OPPO体验店")</f>
        <v>0</v>
      </c>
      <c r="BF1910" s="99">
        <f>SUMIFS(通讯通路门店!$X:$X,通讯通路门店!$S:$S,$G1910,通讯通路门店!$J:$J,"华为授权体验店")+SUMIFS(通讯通路门店!$AA:$AA,通讯通路门店!$S:$S,$G1910,通讯通路门店!$J:$J,"华为堡垒店")</f>
        <v>0</v>
      </c>
      <c r="BG1910" s="99">
        <f>SUMIFS(通讯通路门店!$Y:$Y,通讯通路门店!$S:$S,$G1910,通讯通路门店!$J:$J,"小米体验店")</f>
        <v>0</v>
      </c>
      <c r="BH1910" s="99">
        <f>SUMIFS(通讯通路门店!$AA:$AA,通讯通路门店!$S:$S,$G1910,通讯通路门店!$J:$J,"苹果体验店")</f>
        <v>0</v>
      </c>
      <c r="BI1910" s="99">
        <f>SUMIFS(通讯通路门店!$K:$K,通讯通路门店!$S:$S,$G1910,通讯通路门店!$J:$J,"其他品牌专卖店")</f>
        <v>0</v>
      </c>
      <c r="BJ1910" s="99">
        <f>SUMIFS(通讯通路门店!$AC:$AC,通讯通路门店!$S:$S,$G1910)</f>
        <v>0</v>
      </c>
      <c r="BK1910" s="99">
        <f>SUMIFS(通讯通路门店!$AD:$AD,通讯通路门店!$S:$S,$G1910)</f>
        <v>0</v>
      </c>
      <c r="BL1910" s="99">
        <f>SUMIFS(通讯通路门店!$AE:$AE,通讯通路门店!$S:$S,$G1910)</f>
        <v>0</v>
      </c>
      <c r="BM1910" s="99">
        <f>SUMIFS(通讯通路门店!$AF:$AF,通讯通路门店!$S:$S,$G1910)</f>
        <v>0</v>
      </c>
      <c r="BN1910" s="99">
        <f>SUMIFS(通讯通路门店!$AG:$AG,通讯通路门店!$S:$S,$G1910)</f>
        <v>0</v>
      </c>
      <c r="BO1910" s="99">
        <f>SUMIFS(通讯通路门店!$AH:$AH,通讯通路门店!$S:$S,$G1910)</f>
        <v>0</v>
      </c>
      <c r="BP1910" s="99">
        <f>SUMIFS(通讯通路门店!$AI:$AI,通讯通路门店!$S:$S,$G1910)</f>
        <v>0</v>
      </c>
      <c r="BQ1910" s="83"/>
    </row>
    <row r="1911" spans="1:69">
      <c r="A1911" s="99" t="str">
        <f>IFERROR(_xlfn.XLOOKUP($G1911,通讯通路门店!$S$4:$S$993931,通讯通路门店!$A$4:$A$993931,0,0),"")</f>
        <v>海南省</v>
      </c>
      <c r="B1911" s="99" t="str">
        <f>IFERROR(_xlfn.XLOOKUP($G1911,通讯通路门店!$S$4:$S$993931,通讯通路门店!$B$4:$B$993931,0,0),"")</f>
        <v>东方市</v>
      </c>
      <c r="C1911" s="99" t="str">
        <f>IFERROR(_xlfn.XLOOKUP($G1911,通讯通路门店!$S$4:$S$993931,通讯通路门店!$C$4:$C$993931,0,0),"")</f>
        <v>东方市</v>
      </c>
      <c r="D1911" s="99" t="str">
        <f>IFERROR(_xlfn.XLOOKUP($G1911,通讯通路门店!$S$4:$S$993931,通讯通路门店!$D$4:$D$993931,0,0),"")</f>
        <v>八所镇</v>
      </c>
      <c r="E1911" s="83"/>
      <c r="F1911" s="83"/>
      <c r="G1911" s="101"/>
      <c r="H1911" s="102">
        <f>IFERROR(_xlfn.XLOOKUP($G1911,通讯通路门店!$S$4:$S$993931,通讯通路门店!$R$4:$R$993931,0,0),"")</f>
        <v>0</v>
      </c>
      <c r="I1911" s="83"/>
      <c r="J1911" s="83"/>
      <c r="K1911" s="83"/>
      <c r="L1911" s="83"/>
      <c r="M1911" s="83"/>
      <c r="N1911" s="83"/>
      <c r="O1911" s="83"/>
      <c r="P1911" s="83"/>
      <c r="Q1911" s="83"/>
      <c r="R1911" s="83"/>
      <c r="S1911" s="83"/>
      <c r="T1911" s="83"/>
      <c r="U1911" s="99">
        <f>COUNTIF(通讯通路门店!$S:$S,$G1911)</f>
        <v>0</v>
      </c>
      <c r="V1911" s="99">
        <f>COUNTIFS(通讯通路门店!$S:$S,$G1911,通讯通路门店!$J:$J,"综合卖场")</f>
        <v>0</v>
      </c>
      <c r="W1911" s="99">
        <f>SUMIFS(通讯通路门店!$AJ:$AJ,通讯通路门店!$S:$S,通讯客户沙盘!$G1911)</f>
        <v>0</v>
      </c>
      <c r="X1911" s="99">
        <f t="shared" si="145"/>
        <v>0</v>
      </c>
      <c r="Y1911" s="99">
        <f>COUNTIFS(通讯通路门店!$S:$S,$G1911,通讯通路门店!$J:$J,"荣耀体验店")+COUNTIFS(通讯通路门店!$S:$S,$G1911,通讯通路门店!$J:$J,"荣耀授权专卖店")</f>
        <v>0</v>
      </c>
      <c r="Z1911" s="99">
        <f>COUNTIFS(通讯通路门店!$S:$S,$G1911,通讯通路门店!$J:$J,"VIVO体验店")</f>
        <v>0</v>
      </c>
      <c r="AA1911" s="99">
        <f>COUNTIFS(通讯通路门店!$S:$S,$G1911,通讯通路门店!$J:$J,"OPPO体验店")</f>
        <v>0</v>
      </c>
      <c r="AB1911" s="99">
        <f>COUNTIFS(通讯通路门店!$S:$S,$G1911,通讯通路门店!$J:$J,"华为授权体验店")+COUNTIFS(通讯通路门店!$S:$S,$G1911,通讯通路门店!$J:$J,"华为堡垒店")</f>
        <v>0</v>
      </c>
      <c r="AC1911" s="99">
        <f>COUNTIFS(通讯通路门店!$S:$S,$G1911,通讯通路门店!$J:$J,"小米体验店")</f>
        <v>0</v>
      </c>
      <c r="AD1911" s="99">
        <f>COUNTIFS(通讯通路门店!$S:$S,$G1911,通讯通路门店!$J:$J,"苹果体验店")</f>
        <v>0</v>
      </c>
      <c r="AE1911" s="99">
        <f>COUNTIFS(通讯通路门店!$S:$S,$G1911,通讯通路门店!$J:$J,"其他品牌专卖店")</f>
        <v>0</v>
      </c>
      <c r="AF1911" s="99">
        <f>SUMIFS(通讯通路门店!$BI:$BI,通讯通路门店!$S:$S,$G1911)</f>
        <v>0</v>
      </c>
      <c r="AG1911" s="99">
        <f>SUMIFS(通讯通路门店!$BH:$BH,通讯通路门店!$S:$S,$G1911)</f>
        <v>0</v>
      </c>
      <c r="AH1911" s="99">
        <f t="shared" si="146"/>
        <v>0</v>
      </c>
      <c r="AI1911" s="99">
        <f>SUMIFS(通讯通路门店!$BB:$BB,通讯通路门店!$S:$S,$G1911)</f>
        <v>0</v>
      </c>
      <c r="AJ1911" s="99">
        <f>SUMIFS(通讯通路门店!$BE:$BE,通讯通路门店!$S:$S,$G1911)</f>
        <v>0</v>
      </c>
      <c r="AK1911" s="99">
        <f>SUMIFS(通讯通路门店!$BG:$BG,通讯通路门店!$S:$S,$G1911)</f>
        <v>0</v>
      </c>
      <c r="AL1911" s="99">
        <f>SUMIFS(通讯通路门店!$BC:$BC,通讯通路门店!$S:$S,$G1911)</f>
        <v>0</v>
      </c>
      <c r="AM1911" s="99">
        <f>SUMIFS(通讯通路门店!$BD:$BD,通讯通路门店!$S:$S,$G1911)</f>
        <v>0</v>
      </c>
      <c r="AN1911" s="99">
        <f>SUMIFS(通讯通路门店!$BF:$BF,通讯通路门店!$S:$S,$G1911)</f>
        <v>0</v>
      </c>
      <c r="AO1911" s="99">
        <f t="shared" si="147"/>
        <v>0</v>
      </c>
      <c r="AP1911" s="99">
        <f>SUMIFS(通讯通路门店!$K:$K,通讯通路门店!$S:$S,$G1911)</f>
        <v>0</v>
      </c>
      <c r="AQ1911" s="83"/>
      <c r="AR1911" s="99">
        <f>SUMIFS(通讯通路门店!$T:$T,通讯通路门店!$S:$S,$G1911)</f>
        <v>0</v>
      </c>
      <c r="AS1911" s="99">
        <f>SUMIFS(通讯通路门店!$U:$U,通讯通路门店!$S:$S,$G1911)</f>
        <v>0</v>
      </c>
      <c r="AT1911" s="99">
        <f>SUMIFS(通讯通路门店!$V:$V,通讯通路门店!$S:$S,$G1911)</f>
        <v>0</v>
      </c>
      <c r="AU1911" s="99">
        <f>SUMIFS(通讯通路门店!$W:$W,通讯通路门店!$S:$S,$G1911)</f>
        <v>0</v>
      </c>
      <c r="AV1911" s="99">
        <f>SUMIFS(通讯通路门店!$Z:$Z,通讯通路门店!$S:$S,$G1911)</f>
        <v>0</v>
      </c>
      <c r="AW1911" s="99">
        <f>SUMIFS(通讯通路门店!$AB:$AB,通讯通路门店!$S:$S,$G1911)</f>
        <v>0</v>
      </c>
      <c r="AX1911" s="99">
        <f>SUMIFS(通讯通路门店!$X:$X,通讯通路门店!$S:$S,$G1911)</f>
        <v>0</v>
      </c>
      <c r="AY1911" s="99">
        <f>SUMIFS(通讯通路门店!$Y:$Y,通讯通路门店!$S:$S,$G1911)</f>
        <v>0</v>
      </c>
      <c r="AZ1911" s="99">
        <f>SUMIFS(通讯通路门店!$AA:$AA,通讯通路门店!$S:$S,$G1911)</f>
        <v>0</v>
      </c>
      <c r="BA1911" s="99">
        <f t="shared" si="148"/>
        <v>0</v>
      </c>
      <c r="BB1911" s="99">
        <f t="shared" si="149"/>
        <v>0</v>
      </c>
      <c r="BC1911" s="99">
        <f>SUMIFS(通讯通路门店!$W:$W,通讯通路门店!$S:$S,$G1911,通讯通路门店!$J:$J,"荣耀体验店")+SUMIFS(通讯通路门店!$W:$W,通讯通路门店!$S:$S,$G1911,通讯通路门店!$J:$J,"荣耀授权专卖店")</f>
        <v>0</v>
      </c>
      <c r="BD1911" s="99">
        <f>SUMIFS(通讯通路门店!$Z:$Z,通讯通路门店!$S:$S,$G1911,通讯通路门店!$J:$J,"VIVO体验店")</f>
        <v>0</v>
      </c>
      <c r="BE1911" s="99">
        <f>SUMIFS(通讯通路门店!$AB:$AB,通讯通路门店!$S:$S,$G1911,通讯通路门店!$J:$J,"OPPO体验店")</f>
        <v>0</v>
      </c>
      <c r="BF1911" s="99">
        <f>SUMIFS(通讯通路门店!$X:$X,通讯通路门店!$S:$S,$G1911,通讯通路门店!$J:$J,"华为授权体验店")+SUMIFS(通讯通路门店!$AA:$AA,通讯通路门店!$S:$S,$G1911,通讯通路门店!$J:$J,"华为堡垒店")</f>
        <v>0</v>
      </c>
      <c r="BG1911" s="99">
        <f>SUMIFS(通讯通路门店!$Y:$Y,通讯通路门店!$S:$S,$G1911,通讯通路门店!$J:$J,"小米体验店")</f>
        <v>0</v>
      </c>
      <c r="BH1911" s="99">
        <f>SUMIFS(通讯通路门店!$AA:$AA,通讯通路门店!$S:$S,$G1911,通讯通路门店!$J:$J,"苹果体验店")</f>
        <v>0</v>
      </c>
      <c r="BI1911" s="99">
        <f>SUMIFS(通讯通路门店!$K:$K,通讯通路门店!$S:$S,$G1911,通讯通路门店!$J:$J,"其他品牌专卖店")</f>
        <v>0</v>
      </c>
      <c r="BJ1911" s="99">
        <f>SUMIFS(通讯通路门店!$AC:$AC,通讯通路门店!$S:$S,$G1911)</f>
        <v>0</v>
      </c>
      <c r="BK1911" s="99">
        <f>SUMIFS(通讯通路门店!$AD:$AD,通讯通路门店!$S:$S,$G1911)</f>
        <v>0</v>
      </c>
      <c r="BL1911" s="99">
        <f>SUMIFS(通讯通路门店!$AE:$AE,通讯通路门店!$S:$S,$G1911)</f>
        <v>0</v>
      </c>
      <c r="BM1911" s="99">
        <f>SUMIFS(通讯通路门店!$AF:$AF,通讯通路门店!$S:$S,$G1911)</f>
        <v>0</v>
      </c>
      <c r="BN1911" s="99">
        <f>SUMIFS(通讯通路门店!$AG:$AG,通讯通路门店!$S:$S,$G1911)</f>
        <v>0</v>
      </c>
      <c r="BO1911" s="99">
        <f>SUMIFS(通讯通路门店!$AH:$AH,通讯通路门店!$S:$S,$G1911)</f>
        <v>0</v>
      </c>
      <c r="BP1911" s="99">
        <f>SUMIFS(通讯通路门店!$AI:$AI,通讯通路门店!$S:$S,$G1911)</f>
        <v>0</v>
      </c>
      <c r="BQ1911" s="83"/>
    </row>
    <row r="1912" spans="1:69">
      <c r="A1912" s="99" t="str">
        <f>IFERROR(_xlfn.XLOOKUP($G1912,通讯通路门店!$S$4:$S$993931,通讯通路门店!$A$4:$A$993931,0,0),"")</f>
        <v>海南省</v>
      </c>
      <c r="B1912" s="99" t="str">
        <f>IFERROR(_xlfn.XLOOKUP($G1912,通讯通路门店!$S$4:$S$993931,通讯通路门店!$B$4:$B$993931,0,0),"")</f>
        <v>东方市</v>
      </c>
      <c r="C1912" s="99" t="str">
        <f>IFERROR(_xlfn.XLOOKUP($G1912,通讯通路门店!$S$4:$S$993931,通讯通路门店!$C$4:$C$993931,0,0),"")</f>
        <v>东方市</v>
      </c>
      <c r="D1912" s="99" t="str">
        <f>IFERROR(_xlfn.XLOOKUP($G1912,通讯通路门店!$S$4:$S$993931,通讯通路门店!$D$4:$D$993931,0,0),"")</f>
        <v>八所镇</v>
      </c>
      <c r="E1912" s="83"/>
      <c r="F1912" s="83"/>
      <c r="G1912" s="101"/>
      <c r="H1912" s="102">
        <f>IFERROR(_xlfn.XLOOKUP($G1912,通讯通路门店!$S$4:$S$993931,通讯通路门店!$R$4:$R$993931,0,0),"")</f>
        <v>0</v>
      </c>
      <c r="I1912" s="83"/>
      <c r="J1912" s="83"/>
      <c r="K1912" s="83"/>
      <c r="L1912" s="83"/>
      <c r="M1912" s="83"/>
      <c r="N1912" s="83"/>
      <c r="O1912" s="83"/>
      <c r="P1912" s="83"/>
      <c r="Q1912" s="83"/>
      <c r="R1912" s="83"/>
      <c r="S1912" s="83"/>
      <c r="T1912" s="83"/>
      <c r="U1912" s="99">
        <f>COUNTIF(通讯通路门店!$S:$S,$G1912)</f>
        <v>0</v>
      </c>
      <c r="V1912" s="99">
        <f>COUNTIFS(通讯通路门店!$S:$S,$G1912,通讯通路门店!$J:$J,"综合卖场")</f>
        <v>0</v>
      </c>
      <c r="W1912" s="99">
        <f>SUMIFS(通讯通路门店!$AJ:$AJ,通讯通路门店!$S:$S,通讯客户沙盘!$G1912)</f>
        <v>0</v>
      </c>
      <c r="X1912" s="99">
        <f t="shared" si="145"/>
        <v>0</v>
      </c>
      <c r="Y1912" s="99">
        <f>COUNTIFS(通讯通路门店!$S:$S,$G1912,通讯通路门店!$J:$J,"荣耀体验店")+COUNTIFS(通讯通路门店!$S:$S,$G1912,通讯通路门店!$J:$J,"荣耀授权专卖店")</f>
        <v>0</v>
      </c>
      <c r="Z1912" s="99">
        <f>COUNTIFS(通讯通路门店!$S:$S,$G1912,通讯通路门店!$J:$J,"VIVO体验店")</f>
        <v>0</v>
      </c>
      <c r="AA1912" s="99">
        <f>COUNTIFS(通讯通路门店!$S:$S,$G1912,通讯通路门店!$J:$J,"OPPO体验店")</f>
        <v>0</v>
      </c>
      <c r="AB1912" s="99">
        <f>COUNTIFS(通讯通路门店!$S:$S,$G1912,通讯通路门店!$J:$J,"华为授权体验店")+COUNTIFS(通讯通路门店!$S:$S,$G1912,通讯通路门店!$J:$J,"华为堡垒店")</f>
        <v>0</v>
      </c>
      <c r="AC1912" s="99">
        <f>COUNTIFS(通讯通路门店!$S:$S,$G1912,通讯通路门店!$J:$J,"小米体验店")</f>
        <v>0</v>
      </c>
      <c r="AD1912" s="99">
        <f>COUNTIFS(通讯通路门店!$S:$S,$G1912,通讯通路门店!$J:$J,"苹果体验店")</f>
        <v>0</v>
      </c>
      <c r="AE1912" s="99">
        <f>COUNTIFS(通讯通路门店!$S:$S,$G1912,通讯通路门店!$J:$J,"其他品牌专卖店")</f>
        <v>0</v>
      </c>
      <c r="AF1912" s="99">
        <f>SUMIFS(通讯通路门店!$BI:$BI,通讯通路门店!$S:$S,$G1912)</f>
        <v>0</v>
      </c>
      <c r="AG1912" s="99">
        <f>SUMIFS(通讯通路门店!$BH:$BH,通讯通路门店!$S:$S,$G1912)</f>
        <v>0</v>
      </c>
      <c r="AH1912" s="99">
        <f t="shared" si="146"/>
        <v>0</v>
      </c>
      <c r="AI1912" s="99">
        <f>SUMIFS(通讯通路门店!$BB:$BB,通讯通路门店!$S:$S,$G1912)</f>
        <v>0</v>
      </c>
      <c r="AJ1912" s="99">
        <f>SUMIFS(通讯通路门店!$BE:$BE,通讯通路门店!$S:$S,$G1912)</f>
        <v>0</v>
      </c>
      <c r="AK1912" s="99">
        <f>SUMIFS(通讯通路门店!$BG:$BG,通讯通路门店!$S:$S,$G1912)</f>
        <v>0</v>
      </c>
      <c r="AL1912" s="99">
        <f>SUMIFS(通讯通路门店!$BC:$BC,通讯通路门店!$S:$S,$G1912)</f>
        <v>0</v>
      </c>
      <c r="AM1912" s="99">
        <f>SUMIFS(通讯通路门店!$BD:$BD,通讯通路门店!$S:$S,$G1912)</f>
        <v>0</v>
      </c>
      <c r="AN1912" s="99">
        <f>SUMIFS(通讯通路门店!$BF:$BF,通讯通路门店!$S:$S,$G1912)</f>
        <v>0</v>
      </c>
      <c r="AO1912" s="99">
        <f t="shared" si="147"/>
        <v>0</v>
      </c>
      <c r="AP1912" s="99">
        <f>SUMIFS(通讯通路门店!$K:$K,通讯通路门店!$S:$S,$G1912)</f>
        <v>0</v>
      </c>
      <c r="AQ1912" s="83"/>
      <c r="AR1912" s="99">
        <f>SUMIFS(通讯通路门店!$T:$T,通讯通路门店!$S:$S,$G1912)</f>
        <v>0</v>
      </c>
      <c r="AS1912" s="99">
        <f>SUMIFS(通讯通路门店!$U:$U,通讯通路门店!$S:$S,$G1912)</f>
        <v>0</v>
      </c>
      <c r="AT1912" s="99">
        <f>SUMIFS(通讯通路门店!$V:$V,通讯通路门店!$S:$S,$G1912)</f>
        <v>0</v>
      </c>
      <c r="AU1912" s="99">
        <f>SUMIFS(通讯通路门店!$W:$W,通讯通路门店!$S:$S,$G1912)</f>
        <v>0</v>
      </c>
      <c r="AV1912" s="99">
        <f>SUMIFS(通讯通路门店!$Z:$Z,通讯通路门店!$S:$S,$G1912)</f>
        <v>0</v>
      </c>
      <c r="AW1912" s="99">
        <f>SUMIFS(通讯通路门店!$AB:$AB,通讯通路门店!$S:$S,$G1912)</f>
        <v>0</v>
      </c>
      <c r="AX1912" s="99">
        <f>SUMIFS(通讯通路门店!$X:$X,通讯通路门店!$S:$S,$G1912)</f>
        <v>0</v>
      </c>
      <c r="AY1912" s="99">
        <f>SUMIFS(通讯通路门店!$Y:$Y,通讯通路门店!$S:$S,$G1912)</f>
        <v>0</v>
      </c>
      <c r="AZ1912" s="99">
        <f>SUMIFS(通讯通路门店!$AA:$AA,通讯通路门店!$S:$S,$G1912)</f>
        <v>0</v>
      </c>
      <c r="BA1912" s="99">
        <f t="shared" si="148"/>
        <v>0</v>
      </c>
      <c r="BB1912" s="99">
        <f t="shared" si="149"/>
        <v>0</v>
      </c>
      <c r="BC1912" s="99">
        <f>SUMIFS(通讯通路门店!$W:$W,通讯通路门店!$S:$S,$G1912,通讯通路门店!$J:$J,"荣耀体验店")+SUMIFS(通讯通路门店!$W:$W,通讯通路门店!$S:$S,$G1912,通讯通路门店!$J:$J,"荣耀授权专卖店")</f>
        <v>0</v>
      </c>
      <c r="BD1912" s="99">
        <f>SUMIFS(通讯通路门店!$Z:$Z,通讯通路门店!$S:$S,$G1912,通讯通路门店!$J:$J,"VIVO体验店")</f>
        <v>0</v>
      </c>
      <c r="BE1912" s="99">
        <f>SUMIFS(通讯通路门店!$AB:$AB,通讯通路门店!$S:$S,$G1912,通讯通路门店!$J:$J,"OPPO体验店")</f>
        <v>0</v>
      </c>
      <c r="BF1912" s="99">
        <f>SUMIFS(通讯通路门店!$X:$X,通讯通路门店!$S:$S,$G1912,通讯通路门店!$J:$J,"华为授权体验店")+SUMIFS(通讯通路门店!$AA:$AA,通讯通路门店!$S:$S,$G1912,通讯通路门店!$J:$J,"华为堡垒店")</f>
        <v>0</v>
      </c>
      <c r="BG1912" s="99">
        <f>SUMIFS(通讯通路门店!$Y:$Y,通讯通路门店!$S:$S,$G1912,通讯通路门店!$J:$J,"小米体验店")</f>
        <v>0</v>
      </c>
      <c r="BH1912" s="99">
        <f>SUMIFS(通讯通路门店!$AA:$AA,通讯通路门店!$S:$S,$G1912,通讯通路门店!$J:$J,"苹果体验店")</f>
        <v>0</v>
      </c>
      <c r="BI1912" s="99">
        <f>SUMIFS(通讯通路门店!$K:$K,通讯通路门店!$S:$S,$G1912,通讯通路门店!$J:$J,"其他品牌专卖店")</f>
        <v>0</v>
      </c>
      <c r="BJ1912" s="99">
        <f>SUMIFS(通讯通路门店!$AC:$AC,通讯通路门店!$S:$S,$G1912)</f>
        <v>0</v>
      </c>
      <c r="BK1912" s="99">
        <f>SUMIFS(通讯通路门店!$AD:$AD,通讯通路门店!$S:$S,$G1912)</f>
        <v>0</v>
      </c>
      <c r="BL1912" s="99">
        <f>SUMIFS(通讯通路门店!$AE:$AE,通讯通路门店!$S:$S,$G1912)</f>
        <v>0</v>
      </c>
      <c r="BM1912" s="99">
        <f>SUMIFS(通讯通路门店!$AF:$AF,通讯通路门店!$S:$S,$G1912)</f>
        <v>0</v>
      </c>
      <c r="BN1912" s="99">
        <f>SUMIFS(通讯通路门店!$AG:$AG,通讯通路门店!$S:$S,$G1912)</f>
        <v>0</v>
      </c>
      <c r="BO1912" s="99">
        <f>SUMIFS(通讯通路门店!$AH:$AH,通讯通路门店!$S:$S,$G1912)</f>
        <v>0</v>
      </c>
      <c r="BP1912" s="99">
        <f>SUMIFS(通讯通路门店!$AI:$AI,通讯通路门店!$S:$S,$G1912)</f>
        <v>0</v>
      </c>
      <c r="BQ1912" s="83"/>
    </row>
    <row r="1913" spans="1:69">
      <c r="A1913" s="99" t="str">
        <f>IFERROR(_xlfn.XLOOKUP($G1913,通讯通路门店!$S$4:$S$993931,通讯通路门店!$A$4:$A$993931,0,0),"")</f>
        <v>海南省</v>
      </c>
      <c r="B1913" s="99" t="str">
        <f>IFERROR(_xlfn.XLOOKUP($G1913,通讯通路门店!$S$4:$S$993931,通讯通路门店!$B$4:$B$993931,0,0),"")</f>
        <v>东方市</v>
      </c>
      <c r="C1913" s="99" t="str">
        <f>IFERROR(_xlfn.XLOOKUP($G1913,通讯通路门店!$S$4:$S$993931,通讯通路门店!$C$4:$C$993931,0,0),"")</f>
        <v>东方市</v>
      </c>
      <c r="D1913" s="99" t="str">
        <f>IFERROR(_xlfn.XLOOKUP($G1913,通讯通路门店!$S$4:$S$993931,通讯通路门店!$D$4:$D$993931,0,0),"")</f>
        <v>八所镇</v>
      </c>
      <c r="E1913" s="83"/>
      <c r="F1913" s="83"/>
      <c r="G1913" s="101"/>
      <c r="H1913" s="102">
        <f>IFERROR(_xlfn.XLOOKUP($G1913,通讯通路门店!$S$4:$S$993931,通讯通路门店!$R$4:$R$993931,0,0),"")</f>
        <v>0</v>
      </c>
      <c r="I1913" s="83"/>
      <c r="J1913" s="83"/>
      <c r="K1913" s="83"/>
      <c r="L1913" s="83"/>
      <c r="M1913" s="83"/>
      <c r="N1913" s="83"/>
      <c r="O1913" s="83"/>
      <c r="P1913" s="83"/>
      <c r="Q1913" s="83"/>
      <c r="R1913" s="83"/>
      <c r="S1913" s="83"/>
      <c r="T1913" s="83"/>
      <c r="U1913" s="99">
        <f>COUNTIF(通讯通路门店!$S:$S,$G1913)</f>
        <v>0</v>
      </c>
      <c r="V1913" s="99">
        <f>COUNTIFS(通讯通路门店!$S:$S,$G1913,通讯通路门店!$J:$J,"综合卖场")</f>
        <v>0</v>
      </c>
      <c r="W1913" s="99">
        <f>SUMIFS(通讯通路门店!$AJ:$AJ,通讯通路门店!$S:$S,通讯客户沙盘!$G1913)</f>
        <v>0</v>
      </c>
      <c r="X1913" s="99">
        <f t="shared" si="145"/>
        <v>0</v>
      </c>
      <c r="Y1913" s="99">
        <f>COUNTIFS(通讯通路门店!$S:$S,$G1913,通讯通路门店!$J:$J,"荣耀体验店")+COUNTIFS(通讯通路门店!$S:$S,$G1913,通讯通路门店!$J:$J,"荣耀授权专卖店")</f>
        <v>0</v>
      </c>
      <c r="Z1913" s="99">
        <f>COUNTIFS(通讯通路门店!$S:$S,$G1913,通讯通路门店!$J:$J,"VIVO体验店")</f>
        <v>0</v>
      </c>
      <c r="AA1913" s="99">
        <f>COUNTIFS(通讯通路门店!$S:$S,$G1913,通讯通路门店!$J:$J,"OPPO体验店")</f>
        <v>0</v>
      </c>
      <c r="AB1913" s="99">
        <f>COUNTIFS(通讯通路门店!$S:$S,$G1913,通讯通路门店!$J:$J,"华为授权体验店")+COUNTIFS(通讯通路门店!$S:$S,$G1913,通讯通路门店!$J:$J,"华为堡垒店")</f>
        <v>0</v>
      </c>
      <c r="AC1913" s="99">
        <f>COUNTIFS(通讯通路门店!$S:$S,$G1913,通讯通路门店!$J:$J,"小米体验店")</f>
        <v>0</v>
      </c>
      <c r="AD1913" s="99">
        <f>COUNTIFS(通讯通路门店!$S:$S,$G1913,通讯通路门店!$J:$J,"苹果体验店")</f>
        <v>0</v>
      </c>
      <c r="AE1913" s="99">
        <f>COUNTIFS(通讯通路门店!$S:$S,$G1913,通讯通路门店!$J:$J,"其他品牌专卖店")</f>
        <v>0</v>
      </c>
      <c r="AF1913" s="99">
        <f>SUMIFS(通讯通路门店!$BI:$BI,通讯通路门店!$S:$S,$G1913)</f>
        <v>0</v>
      </c>
      <c r="AG1913" s="99">
        <f>SUMIFS(通讯通路门店!$BH:$BH,通讯通路门店!$S:$S,$G1913)</f>
        <v>0</v>
      </c>
      <c r="AH1913" s="99">
        <f t="shared" si="146"/>
        <v>0</v>
      </c>
      <c r="AI1913" s="99">
        <f>SUMIFS(通讯通路门店!$BB:$BB,通讯通路门店!$S:$S,$G1913)</f>
        <v>0</v>
      </c>
      <c r="AJ1913" s="99">
        <f>SUMIFS(通讯通路门店!$BE:$BE,通讯通路门店!$S:$S,$G1913)</f>
        <v>0</v>
      </c>
      <c r="AK1913" s="99">
        <f>SUMIFS(通讯通路门店!$BG:$BG,通讯通路门店!$S:$S,$G1913)</f>
        <v>0</v>
      </c>
      <c r="AL1913" s="99">
        <f>SUMIFS(通讯通路门店!$BC:$BC,通讯通路门店!$S:$S,$G1913)</f>
        <v>0</v>
      </c>
      <c r="AM1913" s="99">
        <f>SUMIFS(通讯通路门店!$BD:$BD,通讯通路门店!$S:$S,$G1913)</f>
        <v>0</v>
      </c>
      <c r="AN1913" s="99">
        <f>SUMIFS(通讯通路门店!$BF:$BF,通讯通路门店!$S:$S,$G1913)</f>
        <v>0</v>
      </c>
      <c r="AO1913" s="99">
        <f t="shared" si="147"/>
        <v>0</v>
      </c>
      <c r="AP1913" s="99">
        <f>SUMIFS(通讯通路门店!$K:$K,通讯通路门店!$S:$S,$G1913)</f>
        <v>0</v>
      </c>
      <c r="AQ1913" s="83"/>
      <c r="AR1913" s="99">
        <f>SUMIFS(通讯通路门店!$T:$T,通讯通路门店!$S:$S,$G1913)</f>
        <v>0</v>
      </c>
      <c r="AS1913" s="99">
        <f>SUMIFS(通讯通路门店!$U:$U,通讯通路门店!$S:$S,$G1913)</f>
        <v>0</v>
      </c>
      <c r="AT1913" s="99">
        <f>SUMIFS(通讯通路门店!$V:$V,通讯通路门店!$S:$S,$G1913)</f>
        <v>0</v>
      </c>
      <c r="AU1913" s="99">
        <f>SUMIFS(通讯通路门店!$W:$W,通讯通路门店!$S:$S,$G1913)</f>
        <v>0</v>
      </c>
      <c r="AV1913" s="99">
        <f>SUMIFS(通讯通路门店!$Z:$Z,通讯通路门店!$S:$S,$G1913)</f>
        <v>0</v>
      </c>
      <c r="AW1913" s="99">
        <f>SUMIFS(通讯通路门店!$AB:$AB,通讯通路门店!$S:$S,$G1913)</f>
        <v>0</v>
      </c>
      <c r="AX1913" s="99">
        <f>SUMIFS(通讯通路门店!$X:$X,通讯通路门店!$S:$S,$G1913)</f>
        <v>0</v>
      </c>
      <c r="AY1913" s="99">
        <f>SUMIFS(通讯通路门店!$Y:$Y,通讯通路门店!$S:$S,$G1913)</f>
        <v>0</v>
      </c>
      <c r="AZ1913" s="99">
        <f>SUMIFS(通讯通路门店!$AA:$AA,通讯通路门店!$S:$S,$G1913)</f>
        <v>0</v>
      </c>
      <c r="BA1913" s="99">
        <f t="shared" si="148"/>
        <v>0</v>
      </c>
      <c r="BB1913" s="99">
        <f t="shared" si="149"/>
        <v>0</v>
      </c>
      <c r="BC1913" s="99">
        <f>SUMIFS(通讯通路门店!$W:$W,通讯通路门店!$S:$S,$G1913,通讯通路门店!$J:$J,"荣耀体验店")+SUMIFS(通讯通路门店!$W:$W,通讯通路门店!$S:$S,$G1913,通讯通路门店!$J:$J,"荣耀授权专卖店")</f>
        <v>0</v>
      </c>
      <c r="BD1913" s="99">
        <f>SUMIFS(通讯通路门店!$Z:$Z,通讯通路门店!$S:$S,$G1913,通讯通路门店!$J:$J,"VIVO体验店")</f>
        <v>0</v>
      </c>
      <c r="BE1913" s="99">
        <f>SUMIFS(通讯通路门店!$AB:$AB,通讯通路门店!$S:$S,$G1913,通讯通路门店!$J:$J,"OPPO体验店")</f>
        <v>0</v>
      </c>
      <c r="BF1913" s="99">
        <f>SUMIFS(通讯通路门店!$X:$X,通讯通路门店!$S:$S,$G1913,通讯通路门店!$J:$J,"华为授权体验店")+SUMIFS(通讯通路门店!$AA:$AA,通讯通路门店!$S:$S,$G1913,通讯通路门店!$J:$J,"华为堡垒店")</f>
        <v>0</v>
      </c>
      <c r="BG1913" s="99">
        <f>SUMIFS(通讯通路门店!$Y:$Y,通讯通路门店!$S:$S,$G1913,通讯通路门店!$J:$J,"小米体验店")</f>
        <v>0</v>
      </c>
      <c r="BH1913" s="99">
        <f>SUMIFS(通讯通路门店!$AA:$AA,通讯通路门店!$S:$S,$G1913,通讯通路门店!$J:$J,"苹果体验店")</f>
        <v>0</v>
      </c>
      <c r="BI1913" s="99">
        <f>SUMIFS(通讯通路门店!$K:$K,通讯通路门店!$S:$S,$G1913,通讯通路门店!$J:$J,"其他品牌专卖店")</f>
        <v>0</v>
      </c>
      <c r="BJ1913" s="99">
        <f>SUMIFS(通讯通路门店!$AC:$AC,通讯通路门店!$S:$S,$G1913)</f>
        <v>0</v>
      </c>
      <c r="BK1913" s="99">
        <f>SUMIFS(通讯通路门店!$AD:$AD,通讯通路门店!$S:$S,$G1913)</f>
        <v>0</v>
      </c>
      <c r="BL1913" s="99">
        <f>SUMIFS(通讯通路门店!$AE:$AE,通讯通路门店!$S:$S,$G1913)</f>
        <v>0</v>
      </c>
      <c r="BM1913" s="99">
        <f>SUMIFS(通讯通路门店!$AF:$AF,通讯通路门店!$S:$S,$G1913)</f>
        <v>0</v>
      </c>
      <c r="BN1913" s="99">
        <f>SUMIFS(通讯通路门店!$AG:$AG,通讯通路门店!$S:$S,$G1913)</f>
        <v>0</v>
      </c>
      <c r="BO1913" s="99">
        <f>SUMIFS(通讯通路门店!$AH:$AH,通讯通路门店!$S:$S,$G1913)</f>
        <v>0</v>
      </c>
      <c r="BP1913" s="99">
        <f>SUMIFS(通讯通路门店!$AI:$AI,通讯通路门店!$S:$S,$G1913)</f>
        <v>0</v>
      </c>
      <c r="BQ1913" s="83"/>
    </row>
    <row r="1914" spans="1:69">
      <c r="A1914" s="99" t="str">
        <f>IFERROR(_xlfn.XLOOKUP($G1914,通讯通路门店!$S$4:$S$993931,通讯通路门店!$A$4:$A$993931,0,0),"")</f>
        <v>海南省</v>
      </c>
      <c r="B1914" s="99" t="str">
        <f>IFERROR(_xlfn.XLOOKUP($G1914,通讯通路门店!$S$4:$S$993931,通讯通路门店!$B$4:$B$993931,0,0),"")</f>
        <v>东方市</v>
      </c>
      <c r="C1914" s="99" t="str">
        <f>IFERROR(_xlfn.XLOOKUP($G1914,通讯通路门店!$S$4:$S$993931,通讯通路门店!$C$4:$C$993931,0,0),"")</f>
        <v>东方市</v>
      </c>
      <c r="D1914" s="99" t="str">
        <f>IFERROR(_xlfn.XLOOKUP($G1914,通讯通路门店!$S$4:$S$993931,通讯通路门店!$D$4:$D$993931,0,0),"")</f>
        <v>八所镇</v>
      </c>
      <c r="E1914" s="83"/>
      <c r="F1914" s="83"/>
      <c r="G1914" s="101"/>
      <c r="H1914" s="102">
        <f>IFERROR(_xlfn.XLOOKUP($G1914,通讯通路门店!$S$4:$S$993931,通讯通路门店!$R$4:$R$993931,0,0),"")</f>
        <v>0</v>
      </c>
      <c r="I1914" s="83"/>
      <c r="J1914" s="83"/>
      <c r="K1914" s="83"/>
      <c r="L1914" s="83"/>
      <c r="M1914" s="83"/>
      <c r="N1914" s="83"/>
      <c r="O1914" s="83"/>
      <c r="P1914" s="83"/>
      <c r="Q1914" s="83"/>
      <c r="R1914" s="83"/>
      <c r="S1914" s="83"/>
      <c r="T1914" s="83"/>
      <c r="U1914" s="99">
        <f>COUNTIF(通讯通路门店!$S:$S,$G1914)</f>
        <v>0</v>
      </c>
      <c r="V1914" s="99">
        <f>COUNTIFS(通讯通路门店!$S:$S,$G1914,通讯通路门店!$J:$J,"综合卖场")</f>
        <v>0</v>
      </c>
      <c r="W1914" s="99">
        <f>SUMIFS(通讯通路门店!$AJ:$AJ,通讯通路门店!$S:$S,通讯客户沙盘!$G1914)</f>
        <v>0</v>
      </c>
      <c r="X1914" s="99">
        <f t="shared" si="145"/>
        <v>0</v>
      </c>
      <c r="Y1914" s="99">
        <f>COUNTIFS(通讯通路门店!$S:$S,$G1914,通讯通路门店!$J:$J,"荣耀体验店")+COUNTIFS(通讯通路门店!$S:$S,$G1914,通讯通路门店!$J:$J,"荣耀授权专卖店")</f>
        <v>0</v>
      </c>
      <c r="Z1914" s="99">
        <f>COUNTIFS(通讯通路门店!$S:$S,$G1914,通讯通路门店!$J:$J,"VIVO体验店")</f>
        <v>0</v>
      </c>
      <c r="AA1914" s="99">
        <f>COUNTIFS(通讯通路门店!$S:$S,$G1914,通讯通路门店!$J:$J,"OPPO体验店")</f>
        <v>0</v>
      </c>
      <c r="AB1914" s="99">
        <f>COUNTIFS(通讯通路门店!$S:$S,$G1914,通讯通路门店!$J:$J,"华为授权体验店")+COUNTIFS(通讯通路门店!$S:$S,$G1914,通讯通路门店!$J:$J,"华为堡垒店")</f>
        <v>0</v>
      </c>
      <c r="AC1914" s="99">
        <f>COUNTIFS(通讯通路门店!$S:$S,$G1914,通讯通路门店!$J:$J,"小米体验店")</f>
        <v>0</v>
      </c>
      <c r="AD1914" s="99">
        <f>COUNTIFS(通讯通路门店!$S:$S,$G1914,通讯通路门店!$J:$J,"苹果体验店")</f>
        <v>0</v>
      </c>
      <c r="AE1914" s="99">
        <f>COUNTIFS(通讯通路门店!$S:$S,$G1914,通讯通路门店!$J:$J,"其他品牌专卖店")</f>
        <v>0</v>
      </c>
      <c r="AF1914" s="99">
        <f>SUMIFS(通讯通路门店!$BI:$BI,通讯通路门店!$S:$S,$G1914)</f>
        <v>0</v>
      </c>
      <c r="AG1914" s="99">
        <f>SUMIFS(通讯通路门店!$BH:$BH,通讯通路门店!$S:$S,$G1914)</f>
        <v>0</v>
      </c>
      <c r="AH1914" s="99">
        <f t="shared" si="146"/>
        <v>0</v>
      </c>
      <c r="AI1914" s="99">
        <f>SUMIFS(通讯通路门店!$BB:$BB,通讯通路门店!$S:$S,$G1914)</f>
        <v>0</v>
      </c>
      <c r="AJ1914" s="99">
        <f>SUMIFS(通讯通路门店!$BE:$BE,通讯通路门店!$S:$S,$G1914)</f>
        <v>0</v>
      </c>
      <c r="AK1914" s="99">
        <f>SUMIFS(通讯通路门店!$BG:$BG,通讯通路门店!$S:$S,$G1914)</f>
        <v>0</v>
      </c>
      <c r="AL1914" s="99">
        <f>SUMIFS(通讯通路门店!$BC:$BC,通讯通路门店!$S:$S,$G1914)</f>
        <v>0</v>
      </c>
      <c r="AM1914" s="99">
        <f>SUMIFS(通讯通路门店!$BD:$BD,通讯通路门店!$S:$S,$G1914)</f>
        <v>0</v>
      </c>
      <c r="AN1914" s="99">
        <f>SUMIFS(通讯通路门店!$BF:$BF,通讯通路门店!$S:$S,$G1914)</f>
        <v>0</v>
      </c>
      <c r="AO1914" s="99">
        <f t="shared" si="147"/>
        <v>0</v>
      </c>
      <c r="AP1914" s="99">
        <f>SUMIFS(通讯通路门店!$K:$K,通讯通路门店!$S:$S,$G1914)</f>
        <v>0</v>
      </c>
      <c r="AQ1914" s="83"/>
      <c r="AR1914" s="99">
        <f>SUMIFS(通讯通路门店!$T:$T,通讯通路门店!$S:$S,$G1914)</f>
        <v>0</v>
      </c>
      <c r="AS1914" s="99">
        <f>SUMIFS(通讯通路门店!$U:$U,通讯通路门店!$S:$S,$G1914)</f>
        <v>0</v>
      </c>
      <c r="AT1914" s="99">
        <f>SUMIFS(通讯通路门店!$V:$V,通讯通路门店!$S:$S,$G1914)</f>
        <v>0</v>
      </c>
      <c r="AU1914" s="99">
        <f>SUMIFS(通讯通路门店!$W:$W,通讯通路门店!$S:$S,$G1914)</f>
        <v>0</v>
      </c>
      <c r="AV1914" s="99">
        <f>SUMIFS(通讯通路门店!$Z:$Z,通讯通路门店!$S:$S,$G1914)</f>
        <v>0</v>
      </c>
      <c r="AW1914" s="99">
        <f>SUMIFS(通讯通路门店!$AB:$AB,通讯通路门店!$S:$S,$G1914)</f>
        <v>0</v>
      </c>
      <c r="AX1914" s="99">
        <f>SUMIFS(通讯通路门店!$X:$X,通讯通路门店!$S:$S,$G1914)</f>
        <v>0</v>
      </c>
      <c r="AY1914" s="99">
        <f>SUMIFS(通讯通路门店!$Y:$Y,通讯通路门店!$S:$S,$G1914)</f>
        <v>0</v>
      </c>
      <c r="AZ1914" s="99">
        <f>SUMIFS(通讯通路门店!$AA:$AA,通讯通路门店!$S:$S,$G1914)</f>
        <v>0</v>
      </c>
      <c r="BA1914" s="99">
        <f t="shared" si="148"/>
        <v>0</v>
      </c>
      <c r="BB1914" s="99">
        <f t="shared" si="149"/>
        <v>0</v>
      </c>
      <c r="BC1914" s="99">
        <f>SUMIFS(通讯通路门店!$W:$W,通讯通路门店!$S:$S,$G1914,通讯通路门店!$J:$J,"荣耀体验店")+SUMIFS(通讯通路门店!$W:$W,通讯通路门店!$S:$S,$G1914,通讯通路门店!$J:$J,"荣耀授权专卖店")</f>
        <v>0</v>
      </c>
      <c r="BD1914" s="99">
        <f>SUMIFS(通讯通路门店!$Z:$Z,通讯通路门店!$S:$S,$G1914,通讯通路门店!$J:$J,"VIVO体验店")</f>
        <v>0</v>
      </c>
      <c r="BE1914" s="99">
        <f>SUMIFS(通讯通路门店!$AB:$AB,通讯通路门店!$S:$S,$G1914,通讯通路门店!$J:$J,"OPPO体验店")</f>
        <v>0</v>
      </c>
      <c r="BF1914" s="99">
        <f>SUMIFS(通讯通路门店!$X:$X,通讯通路门店!$S:$S,$G1914,通讯通路门店!$J:$J,"华为授权体验店")+SUMIFS(通讯通路门店!$AA:$AA,通讯通路门店!$S:$S,$G1914,通讯通路门店!$J:$J,"华为堡垒店")</f>
        <v>0</v>
      </c>
      <c r="BG1914" s="99">
        <f>SUMIFS(通讯通路门店!$Y:$Y,通讯通路门店!$S:$S,$G1914,通讯通路门店!$J:$J,"小米体验店")</f>
        <v>0</v>
      </c>
      <c r="BH1914" s="99">
        <f>SUMIFS(通讯通路门店!$AA:$AA,通讯通路门店!$S:$S,$G1914,通讯通路门店!$J:$J,"苹果体验店")</f>
        <v>0</v>
      </c>
      <c r="BI1914" s="99">
        <f>SUMIFS(通讯通路门店!$K:$K,通讯通路门店!$S:$S,$G1914,通讯通路门店!$J:$J,"其他品牌专卖店")</f>
        <v>0</v>
      </c>
      <c r="BJ1914" s="99">
        <f>SUMIFS(通讯通路门店!$AC:$AC,通讯通路门店!$S:$S,$G1914)</f>
        <v>0</v>
      </c>
      <c r="BK1914" s="99">
        <f>SUMIFS(通讯通路门店!$AD:$AD,通讯通路门店!$S:$S,$G1914)</f>
        <v>0</v>
      </c>
      <c r="BL1914" s="99">
        <f>SUMIFS(通讯通路门店!$AE:$AE,通讯通路门店!$S:$S,$G1914)</f>
        <v>0</v>
      </c>
      <c r="BM1914" s="99">
        <f>SUMIFS(通讯通路门店!$AF:$AF,通讯通路门店!$S:$S,$G1914)</f>
        <v>0</v>
      </c>
      <c r="BN1914" s="99">
        <f>SUMIFS(通讯通路门店!$AG:$AG,通讯通路门店!$S:$S,$G1914)</f>
        <v>0</v>
      </c>
      <c r="BO1914" s="99">
        <f>SUMIFS(通讯通路门店!$AH:$AH,通讯通路门店!$S:$S,$G1914)</f>
        <v>0</v>
      </c>
      <c r="BP1914" s="99">
        <f>SUMIFS(通讯通路门店!$AI:$AI,通讯通路门店!$S:$S,$G1914)</f>
        <v>0</v>
      </c>
      <c r="BQ1914" s="83"/>
    </row>
    <row r="1915" spans="1:69">
      <c r="A1915" s="99" t="str">
        <f>IFERROR(_xlfn.XLOOKUP($G1915,通讯通路门店!$S$4:$S$993931,通讯通路门店!$A$4:$A$993931,0,0),"")</f>
        <v>海南省</v>
      </c>
      <c r="B1915" s="99" t="str">
        <f>IFERROR(_xlfn.XLOOKUP($G1915,通讯通路门店!$S$4:$S$993931,通讯通路门店!$B$4:$B$993931,0,0),"")</f>
        <v>东方市</v>
      </c>
      <c r="C1915" s="99" t="str">
        <f>IFERROR(_xlfn.XLOOKUP($G1915,通讯通路门店!$S$4:$S$993931,通讯通路门店!$C$4:$C$993931,0,0),"")</f>
        <v>东方市</v>
      </c>
      <c r="D1915" s="99" t="str">
        <f>IFERROR(_xlfn.XLOOKUP($G1915,通讯通路门店!$S$4:$S$993931,通讯通路门店!$D$4:$D$993931,0,0),"")</f>
        <v>八所镇</v>
      </c>
      <c r="E1915" s="83"/>
      <c r="F1915" s="83"/>
      <c r="G1915" s="101"/>
      <c r="H1915" s="102">
        <f>IFERROR(_xlfn.XLOOKUP($G1915,通讯通路门店!$S$4:$S$993931,通讯通路门店!$R$4:$R$993931,0,0),"")</f>
        <v>0</v>
      </c>
      <c r="I1915" s="83"/>
      <c r="J1915" s="83"/>
      <c r="K1915" s="83"/>
      <c r="L1915" s="83"/>
      <c r="M1915" s="83"/>
      <c r="N1915" s="83"/>
      <c r="O1915" s="83"/>
      <c r="P1915" s="83"/>
      <c r="Q1915" s="83"/>
      <c r="R1915" s="83"/>
      <c r="S1915" s="83"/>
      <c r="T1915" s="83"/>
      <c r="U1915" s="99">
        <f>COUNTIF(通讯通路门店!$S:$S,$G1915)</f>
        <v>0</v>
      </c>
      <c r="V1915" s="99">
        <f>COUNTIFS(通讯通路门店!$S:$S,$G1915,通讯通路门店!$J:$J,"综合卖场")</f>
        <v>0</v>
      </c>
      <c r="W1915" s="99">
        <f>SUMIFS(通讯通路门店!$AJ:$AJ,通讯通路门店!$S:$S,通讯客户沙盘!$G1915)</f>
        <v>0</v>
      </c>
      <c r="X1915" s="99">
        <f t="shared" si="145"/>
        <v>0</v>
      </c>
      <c r="Y1915" s="99">
        <f>COUNTIFS(通讯通路门店!$S:$S,$G1915,通讯通路门店!$J:$J,"荣耀体验店")+COUNTIFS(通讯通路门店!$S:$S,$G1915,通讯通路门店!$J:$J,"荣耀授权专卖店")</f>
        <v>0</v>
      </c>
      <c r="Z1915" s="99">
        <f>COUNTIFS(通讯通路门店!$S:$S,$G1915,通讯通路门店!$J:$J,"VIVO体验店")</f>
        <v>0</v>
      </c>
      <c r="AA1915" s="99">
        <f>COUNTIFS(通讯通路门店!$S:$S,$G1915,通讯通路门店!$J:$J,"OPPO体验店")</f>
        <v>0</v>
      </c>
      <c r="AB1915" s="99">
        <f>COUNTIFS(通讯通路门店!$S:$S,$G1915,通讯通路门店!$J:$J,"华为授权体验店")+COUNTIFS(通讯通路门店!$S:$S,$G1915,通讯通路门店!$J:$J,"华为堡垒店")</f>
        <v>0</v>
      </c>
      <c r="AC1915" s="99">
        <f>COUNTIFS(通讯通路门店!$S:$S,$G1915,通讯通路门店!$J:$J,"小米体验店")</f>
        <v>0</v>
      </c>
      <c r="AD1915" s="99">
        <f>COUNTIFS(通讯通路门店!$S:$S,$G1915,通讯通路门店!$J:$J,"苹果体验店")</f>
        <v>0</v>
      </c>
      <c r="AE1915" s="99">
        <f>COUNTIFS(通讯通路门店!$S:$S,$G1915,通讯通路门店!$J:$J,"其他品牌专卖店")</f>
        <v>0</v>
      </c>
      <c r="AF1915" s="99">
        <f>SUMIFS(通讯通路门店!$BI:$BI,通讯通路门店!$S:$S,$G1915)</f>
        <v>0</v>
      </c>
      <c r="AG1915" s="99">
        <f>SUMIFS(通讯通路门店!$BH:$BH,通讯通路门店!$S:$S,$G1915)</f>
        <v>0</v>
      </c>
      <c r="AH1915" s="99">
        <f t="shared" si="146"/>
        <v>0</v>
      </c>
      <c r="AI1915" s="99">
        <f>SUMIFS(通讯通路门店!$BB:$BB,通讯通路门店!$S:$S,$G1915)</f>
        <v>0</v>
      </c>
      <c r="AJ1915" s="99">
        <f>SUMIFS(通讯通路门店!$BE:$BE,通讯通路门店!$S:$S,$G1915)</f>
        <v>0</v>
      </c>
      <c r="AK1915" s="99">
        <f>SUMIFS(通讯通路门店!$BG:$BG,通讯通路门店!$S:$S,$G1915)</f>
        <v>0</v>
      </c>
      <c r="AL1915" s="99">
        <f>SUMIFS(通讯通路门店!$BC:$BC,通讯通路门店!$S:$S,$G1915)</f>
        <v>0</v>
      </c>
      <c r="AM1915" s="99">
        <f>SUMIFS(通讯通路门店!$BD:$BD,通讯通路门店!$S:$S,$G1915)</f>
        <v>0</v>
      </c>
      <c r="AN1915" s="99">
        <f>SUMIFS(通讯通路门店!$BF:$BF,通讯通路门店!$S:$S,$G1915)</f>
        <v>0</v>
      </c>
      <c r="AO1915" s="99">
        <f t="shared" si="147"/>
        <v>0</v>
      </c>
      <c r="AP1915" s="99">
        <f>SUMIFS(通讯通路门店!$K:$K,通讯通路门店!$S:$S,$G1915)</f>
        <v>0</v>
      </c>
      <c r="AQ1915" s="83"/>
      <c r="AR1915" s="99">
        <f>SUMIFS(通讯通路门店!$T:$T,通讯通路门店!$S:$S,$G1915)</f>
        <v>0</v>
      </c>
      <c r="AS1915" s="99">
        <f>SUMIFS(通讯通路门店!$U:$U,通讯通路门店!$S:$S,$G1915)</f>
        <v>0</v>
      </c>
      <c r="AT1915" s="99">
        <f>SUMIFS(通讯通路门店!$V:$V,通讯通路门店!$S:$S,$G1915)</f>
        <v>0</v>
      </c>
      <c r="AU1915" s="99">
        <f>SUMIFS(通讯通路门店!$W:$W,通讯通路门店!$S:$S,$G1915)</f>
        <v>0</v>
      </c>
      <c r="AV1915" s="99">
        <f>SUMIFS(通讯通路门店!$Z:$Z,通讯通路门店!$S:$S,$G1915)</f>
        <v>0</v>
      </c>
      <c r="AW1915" s="99">
        <f>SUMIFS(通讯通路门店!$AB:$AB,通讯通路门店!$S:$S,$G1915)</f>
        <v>0</v>
      </c>
      <c r="AX1915" s="99">
        <f>SUMIFS(通讯通路门店!$X:$X,通讯通路门店!$S:$S,$G1915)</f>
        <v>0</v>
      </c>
      <c r="AY1915" s="99">
        <f>SUMIFS(通讯通路门店!$Y:$Y,通讯通路门店!$S:$S,$G1915)</f>
        <v>0</v>
      </c>
      <c r="AZ1915" s="99">
        <f>SUMIFS(通讯通路门店!$AA:$AA,通讯通路门店!$S:$S,$G1915)</f>
        <v>0</v>
      </c>
      <c r="BA1915" s="99">
        <f t="shared" si="148"/>
        <v>0</v>
      </c>
      <c r="BB1915" s="99">
        <f t="shared" si="149"/>
        <v>0</v>
      </c>
      <c r="BC1915" s="99">
        <f>SUMIFS(通讯通路门店!$W:$W,通讯通路门店!$S:$S,$G1915,通讯通路门店!$J:$J,"荣耀体验店")+SUMIFS(通讯通路门店!$W:$W,通讯通路门店!$S:$S,$G1915,通讯通路门店!$J:$J,"荣耀授权专卖店")</f>
        <v>0</v>
      </c>
      <c r="BD1915" s="99">
        <f>SUMIFS(通讯通路门店!$Z:$Z,通讯通路门店!$S:$S,$G1915,通讯通路门店!$J:$J,"VIVO体验店")</f>
        <v>0</v>
      </c>
      <c r="BE1915" s="99">
        <f>SUMIFS(通讯通路门店!$AB:$AB,通讯通路门店!$S:$S,$G1915,通讯通路门店!$J:$J,"OPPO体验店")</f>
        <v>0</v>
      </c>
      <c r="BF1915" s="99">
        <f>SUMIFS(通讯通路门店!$X:$X,通讯通路门店!$S:$S,$G1915,通讯通路门店!$J:$J,"华为授权体验店")+SUMIFS(通讯通路门店!$AA:$AA,通讯通路门店!$S:$S,$G1915,通讯通路门店!$J:$J,"华为堡垒店")</f>
        <v>0</v>
      </c>
      <c r="BG1915" s="99">
        <f>SUMIFS(通讯通路门店!$Y:$Y,通讯通路门店!$S:$S,$G1915,通讯通路门店!$J:$J,"小米体验店")</f>
        <v>0</v>
      </c>
      <c r="BH1915" s="99">
        <f>SUMIFS(通讯通路门店!$AA:$AA,通讯通路门店!$S:$S,$G1915,通讯通路门店!$J:$J,"苹果体验店")</f>
        <v>0</v>
      </c>
      <c r="BI1915" s="99">
        <f>SUMIFS(通讯通路门店!$K:$K,通讯通路门店!$S:$S,$G1915,通讯通路门店!$J:$J,"其他品牌专卖店")</f>
        <v>0</v>
      </c>
      <c r="BJ1915" s="99">
        <f>SUMIFS(通讯通路门店!$AC:$AC,通讯通路门店!$S:$S,$G1915)</f>
        <v>0</v>
      </c>
      <c r="BK1915" s="99">
        <f>SUMIFS(通讯通路门店!$AD:$AD,通讯通路门店!$S:$S,$G1915)</f>
        <v>0</v>
      </c>
      <c r="BL1915" s="99">
        <f>SUMIFS(通讯通路门店!$AE:$AE,通讯通路门店!$S:$S,$G1915)</f>
        <v>0</v>
      </c>
      <c r="BM1915" s="99">
        <f>SUMIFS(通讯通路门店!$AF:$AF,通讯通路门店!$S:$S,$G1915)</f>
        <v>0</v>
      </c>
      <c r="BN1915" s="99">
        <f>SUMIFS(通讯通路门店!$AG:$AG,通讯通路门店!$S:$S,$G1915)</f>
        <v>0</v>
      </c>
      <c r="BO1915" s="99">
        <f>SUMIFS(通讯通路门店!$AH:$AH,通讯通路门店!$S:$S,$G1915)</f>
        <v>0</v>
      </c>
      <c r="BP1915" s="99">
        <f>SUMIFS(通讯通路门店!$AI:$AI,通讯通路门店!$S:$S,$G1915)</f>
        <v>0</v>
      </c>
      <c r="BQ1915" s="83"/>
    </row>
    <row r="1916" spans="1:69">
      <c r="A1916" s="99" t="str">
        <f>IFERROR(_xlfn.XLOOKUP($G1916,通讯通路门店!$S$4:$S$993931,通讯通路门店!$A$4:$A$993931,0,0),"")</f>
        <v>海南省</v>
      </c>
      <c r="B1916" s="99" t="str">
        <f>IFERROR(_xlfn.XLOOKUP($G1916,通讯通路门店!$S$4:$S$993931,通讯通路门店!$B$4:$B$993931,0,0),"")</f>
        <v>东方市</v>
      </c>
      <c r="C1916" s="99" t="str">
        <f>IFERROR(_xlfn.XLOOKUP($G1916,通讯通路门店!$S$4:$S$993931,通讯通路门店!$C$4:$C$993931,0,0),"")</f>
        <v>东方市</v>
      </c>
      <c r="D1916" s="99" t="str">
        <f>IFERROR(_xlfn.XLOOKUP($G1916,通讯通路门店!$S$4:$S$993931,通讯通路门店!$D$4:$D$993931,0,0),"")</f>
        <v>八所镇</v>
      </c>
      <c r="E1916" s="83"/>
      <c r="F1916" s="83"/>
      <c r="G1916" s="101"/>
      <c r="H1916" s="102">
        <f>IFERROR(_xlfn.XLOOKUP($G1916,通讯通路门店!$S$4:$S$993931,通讯通路门店!$R$4:$R$993931,0,0),"")</f>
        <v>0</v>
      </c>
      <c r="I1916" s="83"/>
      <c r="J1916" s="83"/>
      <c r="K1916" s="83"/>
      <c r="L1916" s="83"/>
      <c r="M1916" s="83"/>
      <c r="N1916" s="83"/>
      <c r="O1916" s="83"/>
      <c r="P1916" s="83"/>
      <c r="Q1916" s="83"/>
      <c r="R1916" s="83"/>
      <c r="S1916" s="83"/>
      <c r="T1916" s="83"/>
      <c r="U1916" s="99">
        <f>COUNTIF(通讯通路门店!$S:$S,$G1916)</f>
        <v>0</v>
      </c>
      <c r="V1916" s="99">
        <f>COUNTIFS(通讯通路门店!$S:$S,$G1916,通讯通路门店!$J:$J,"综合卖场")</f>
        <v>0</v>
      </c>
      <c r="W1916" s="99">
        <f>SUMIFS(通讯通路门店!$AJ:$AJ,通讯通路门店!$S:$S,通讯客户沙盘!$G1916)</f>
        <v>0</v>
      </c>
      <c r="X1916" s="99">
        <f t="shared" si="145"/>
        <v>0</v>
      </c>
      <c r="Y1916" s="99">
        <f>COUNTIFS(通讯通路门店!$S:$S,$G1916,通讯通路门店!$J:$J,"荣耀体验店")+COUNTIFS(通讯通路门店!$S:$S,$G1916,通讯通路门店!$J:$J,"荣耀授权专卖店")</f>
        <v>0</v>
      </c>
      <c r="Z1916" s="99">
        <f>COUNTIFS(通讯通路门店!$S:$S,$G1916,通讯通路门店!$J:$J,"VIVO体验店")</f>
        <v>0</v>
      </c>
      <c r="AA1916" s="99">
        <f>COUNTIFS(通讯通路门店!$S:$S,$G1916,通讯通路门店!$J:$J,"OPPO体验店")</f>
        <v>0</v>
      </c>
      <c r="AB1916" s="99">
        <f>COUNTIFS(通讯通路门店!$S:$S,$G1916,通讯通路门店!$J:$J,"华为授权体验店")+COUNTIFS(通讯通路门店!$S:$S,$G1916,通讯通路门店!$J:$J,"华为堡垒店")</f>
        <v>0</v>
      </c>
      <c r="AC1916" s="99">
        <f>COUNTIFS(通讯通路门店!$S:$S,$G1916,通讯通路门店!$J:$J,"小米体验店")</f>
        <v>0</v>
      </c>
      <c r="AD1916" s="99">
        <f>COUNTIFS(通讯通路门店!$S:$S,$G1916,通讯通路门店!$J:$J,"苹果体验店")</f>
        <v>0</v>
      </c>
      <c r="AE1916" s="99">
        <f>COUNTIFS(通讯通路门店!$S:$S,$G1916,通讯通路门店!$J:$J,"其他品牌专卖店")</f>
        <v>0</v>
      </c>
      <c r="AF1916" s="99">
        <f>SUMIFS(通讯通路门店!$BI:$BI,通讯通路门店!$S:$S,$G1916)</f>
        <v>0</v>
      </c>
      <c r="AG1916" s="99">
        <f>SUMIFS(通讯通路门店!$BH:$BH,通讯通路门店!$S:$S,$G1916)</f>
        <v>0</v>
      </c>
      <c r="AH1916" s="99">
        <f t="shared" si="146"/>
        <v>0</v>
      </c>
      <c r="AI1916" s="99">
        <f>SUMIFS(通讯通路门店!$BB:$BB,通讯通路门店!$S:$S,$G1916)</f>
        <v>0</v>
      </c>
      <c r="AJ1916" s="99">
        <f>SUMIFS(通讯通路门店!$BE:$BE,通讯通路门店!$S:$S,$G1916)</f>
        <v>0</v>
      </c>
      <c r="AK1916" s="99">
        <f>SUMIFS(通讯通路门店!$BG:$BG,通讯通路门店!$S:$S,$G1916)</f>
        <v>0</v>
      </c>
      <c r="AL1916" s="99">
        <f>SUMIFS(通讯通路门店!$BC:$BC,通讯通路门店!$S:$S,$G1916)</f>
        <v>0</v>
      </c>
      <c r="AM1916" s="99">
        <f>SUMIFS(通讯通路门店!$BD:$BD,通讯通路门店!$S:$S,$G1916)</f>
        <v>0</v>
      </c>
      <c r="AN1916" s="99">
        <f>SUMIFS(通讯通路门店!$BF:$BF,通讯通路门店!$S:$S,$G1916)</f>
        <v>0</v>
      </c>
      <c r="AO1916" s="99">
        <f t="shared" si="147"/>
        <v>0</v>
      </c>
      <c r="AP1916" s="99">
        <f>SUMIFS(通讯通路门店!$K:$K,通讯通路门店!$S:$S,$G1916)</f>
        <v>0</v>
      </c>
      <c r="AQ1916" s="83"/>
      <c r="AR1916" s="99">
        <f>SUMIFS(通讯通路门店!$T:$T,通讯通路门店!$S:$S,$G1916)</f>
        <v>0</v>
      </c>
      <c r="AS1916" s="99">
        <f>SUMIFS(通讯通路门店!$U:$U,通讯通路门店!$S:$S,$G1916)</f>
        <v>0</v>
      </c>
      <c r="AT1916" s="99">
        <f>SUMIFS(通讯通路门店!$V:$V,通讯通路门店!$S:$S,$G1916)</f>
        <v>0</v>
      </c>
      <c r="AU1916" s="99">
        <f>SUMIFS(通讯通路门店!$W:$W,通讯通路门店!$S:$S,$G1916)</f>
        <v>0</v>
      </c>
      <c r="AV1916" s="99">
        <f>SUMIFS(通讯通路门店!$Z:$Z,通讯通路门店!$S:$S,$G1916)</f>
        <v>0</v>
      </c>
      <c r="AW1916" s="99">
        <f>SUMIFS(通讯通路门店!$AB:$AB,通讯通路门店!$S:$S,$G1916)</f>
        <v>0</v>
      </c>
      <c r="AX1916" s="99">
        <f>SUMIFS(通讯通路门店!$X:$X,通讯通路门店!$S:$S,$G1916)</f>
        <v>0</v>
      </c>
      <c r="AY1916" s="99">
        <f>SUMIFS(通讯通路门店!$Y:$Y,通讯通路门店!$S:$S,$G1916)</f>
        <v>0</v>
      </c>
      <c r="AZ1916" s="99">
        <f>SUMIFS(通讯通路门店!$AA:$AA,通讯通路门店!$S:$S,$G1916)</f>
        <v>0</v>
      </c>
      <c r="BA1916" s="99">
        <f t="shared" si="148"/>
        <v>0</v>
      </c>
      <c r="BB1916" s="99">
        <f t="shared" si="149"/>
        <v>0</v>
      </c>
      <c r="BC1916" s="99">
        <f>SUMIFS(通讯通路门店!$W:$W,通讯通路门店!$S:$S,$G1916,通讯通路门店!$J:$J,"荣耀体验店")+SUMIFS(通讯通路门店!$W:$W,通讯通路门店!$S:$S,$G1916,通讯通路门店!$J:$J,"荣耀授权专卖店")</f>
        <v>0</v>
      </c>
      <c r="BD1916" s="99">
        <f>SUMIFS(通讯通路门店!$Z:$Z,通讯通路门店!$S:$S,$G1916,通讯通路门店!$J:$J,"VIVO体验店")</f>
        <v>0</v>
      </c>
      <c r="BE1916" s="99">
        <f>SUMIFS(通讯通路门店!$AB:$AB,通讯通路门店!$S:$S,$G1916,通讯通路门店!$J:$J,"OPPO体验店")</f>
        <v>0</v>
      </c>
      <c r="BF1916" s="99">
        <f>SUMIFS(通讯通路门店!$X:$X,通讯通路门店!$S:$S,$G1916,通讯通路门店!$J:$J,"华为授权体验店")+SUMIFS(通讯通路门店!$AA:$AA,通讯通路门店!$S:$S,$G1916,通讯通路门店!$J:$J,"华为堡垒店")</f>
        <v>0</v>
      </c>
      <c r="BG1916" s="99">
        <f>SUMIFS(通讯通路门店!$Y:$Y,通讯通路门店!$S:$S,$G1916,通讯通路门店!$J:$J,"小米体验店")</f>
        <v>0</v>
      </c>
      <c r="BH1916" s="99">
        <f>SUMIFS(通讯通路门店!$AA:$AA,通讯通路门店!$S:$S,$G1916,通讯通路门店!$J:$J,"苹果体验店")</f>
        <v>0</v>
      </c>
      <c r="BI1916" s="99">
        <f>SUMIFS(通讯通路门店!$K:$K,通讯通路门店!$S:$S,$G1916,通讯通路门店!$J:$J,"其他品牌专卖店")</f>
        <v>0</v>
      </c>
      <c r="BJ1916" s="99">
        <f>SUMIFS(通讯通路门店!$AC:$AC,通讯通路门店!$S:$S,$G1916)</f>
        <v>0</v>
      </c>
      <c r="BK1916" s="99">
        <f>SUMIFS(通讯通路门店!$AD:$AD,通讯通路门店!$S:$S,$G1916)</f>
        <v>0</v>
      </c>
      <c r="BL1916" s="99">
        <f>SUMIFS(通讯通路门店!$AE:$AE,通讯通路门店!$S:$S,$G1916)</f>
        <v>0</v>
      </c>
      <c r="BM1916" s="99">
        <f>SUMIFS(通讯通路门店!$AF:$AF,通讯通路门店!$S:$S,$G1916)</f>
        <v>0</v>
      </c>
      <c r="BN1916" s="99">
        <f>SUMIFS(通讯通路门店!$AG:$AG,通讯通路门店!$S:$S,$G1916)</f>
        <v>0</v>
      </c>
      <c r="BO1916" s="99">
        <f>SUMIFS(通讯通路门店!$AH:$AH,通讯通路门店!$S:$S,$G1916)</f>
        <v>0</v>
      </c>
      <c r="BP1916" s="99">
        <f>SUMIFS(通讯通路门店!$AI:$AI,通讯通路门店!$S:$S,$G1916)</f>
        <v>0</v>
      </c>
      <c r="BQ1916" s="83"/>
    </row>
    <row r="1917" spans="1:69">
      <c r="A1917" s="99" t="str">
        <f>IFERROR(_xlfn.XLOOKUP($G1917,通讯通路门店!$S$4:$S$993931,通讯通路门店!$A$4:$A$993931,0,0),"")</f>
        <v>海南省</v>
      </c>
      <c r="B1917" s="99" t="str">
        <f>IFERROR(_xlfn.XLOOKUP($G1917,通讯通路门店!$S$4:$S$993931,通讯通路门店!$B$4:$B$993931,0,0),"")</f>
        <v>东方市</v>
      </c>
      <c r="C1917" s="99" t="str">
        <f>IFERROR(_xlfn.XLOOKUP($G1917,通讯通路门店!$S$4:$S$993931,通讯通路门店!$C$4:$C$993931,0,0),"")</f>
        <v>东方市</v>
      </c>
      <c r="D1917" s="99" t="str">
        <f>IFERROR(_xlfn.XLOOKUP($G1917,通讯通路门店!$S$4:$S$993931,通讯通路门店!$D$4:$D$993931,0,0),"")</f>
        <v>八所镇</v>
      </c>
      <c r="E1917" s="83"/>
      <c r="F1917" s="83"/>
      <c r="G1917" s="101"/>
      <c r="H1917" s="102">
        <f>IFERROR(_xlfn.XLOOKUP($G1917,通讯通路门店!$S$4:$S$993931,通讯通路门店!$R$4:$R$993931,0,0),"")</f>
        <v>0</v>
      </c>
      <c r="I1917" s="83"/>
      <c r="J1917" s="83"/>
      <c r="K1917" s="83"/>
      <c r="L1917" s="83"/>
      <c r="M1917" s="83"/>
      <c r="N1917" s="83"/>
      <c r="O1917" s="83"/>
      <c r="P1917" s="83"/>
      <c r="Q1917" s="83"/>
      <c r="R1917" s="83"/>
      <c r="S1917" s="83"/>
      <c r="T1917" s="83"/>
      <c r="U1917" s="99">
        <f>COUNTIF(通讯通路门店!$S:$S,$G1917)</f>
        <v>0</v>
      </c>
      <c r="V1917" s="99">
        <f>COUNTIFS(通讯通路门店!$S:$S,$G1917,通讯通路门店!$J:$J,"综合卖场")</f>
        <v>0</v>
      </c>
      <c r="W1917" s="99">
        <f>SUMIFS(通讯通路门店!$AJ:$AJ,通讯通路门店!$S:$S,通讯客户沙盘!$G1917)</f>
        <v>0</v>
      </c>
      <c r="X1917" s="99">
        <f t="shared" si="145"/>
        <v>0</v>
      </c>
      <c r="Y1917" s="99">
        <f>COUNTIFS(通讯通路门店!$S:$S,$G1917,通讯通路门店!$J:$J,"荣耀体验店")+COUNTIFS(通讯通路门店!$S:$S,$G1917,通讯通路门店!$J:$J,"荣耀授权专卖店")</f>
        <v>0</v>
      </c>
      <c r="Z1917" s="99">
        <f>COUNTIFS(通讯通路门店!$S:$S,$G1917,通讯通路门店!$J:$J,"VIVO体验店")</f>
        <v>0</v>
      </c>
      <c r="AA1917" s="99">
        <f>COUNTIFS(通讯通路门店!$S:$S,$G1917,通讯通路门店!$J:$J,"OPPO体验店")</f>
        <v>0</v>
      </c>
      <c r="AB1917" s="99">
        <f>COUNTIFS(通讯通路门店!$S:$S,$G1917,通讯通路门店!$J:$J,"华为授权体验店")+COUNTIFS(通讯通路门店!$S:$S,$G1917,通讯通路门店!$J:$J,"华为堡垒店")</f>
        <v>0</v>
      </c>
      <c r="AC1917" s="99">
        <f>COUNTIFS(通讯通路门店!$S:$S,$G1917,通讯通路门店!$J:$J,"小米体验店")</f>
        <v>0</v>
      </c>
      <c r="AD1917" s="99">
        <f>COUNTIFS(通讯通路门店!$S:$S,$G1917,通讯通路门店!$J:$J,"苹果体验店")</f>
        <v>0</v>
      </c>
      <c r="AE1917" s="99">
        <f>COUNTIFS(通讯通路门店!$S:$S,$G1917,通讯通路门店!$J:$J,"其他品牌专卖店")</f>
        <v>0</v>
      </c>
      <c r="AF1917" s="99">
        <f>SUMIFS(通讯通路门店!$BI:$BI,通讯通路门店!$S:$S,$G1917)</f>
        <v>0</v>
      </c>
      <c r="AG1917" s="99">
        <f>SUMIFS(通讯通路门店!$BH:$BH,通讯通路门店!$S:$S,$G1917)</f>
        <v>0</v>
      </c>
      <c r="AH1917" s="99">
        <f t="shared" si="146"/>
        <v>0</v>
      </c>
      <c r="AI1917" s="99">
        <f>SUMIFS(通讯通路门店!$BB:$BB,通讯通路门店!$S:$S,$G1917)</f>
        <v>0</v>
      </c>
      <c r="AJ1917" s="99">
        <f>SUMIFS(通讯通路门店!$BE:$BE,通讯通路门店!$S:$S,$G1917)</f>
        <v>0</v>
      </c>
      <c r="AK1917" s="99">
        <f>SUMIFS(通讯通路门店!$BG:$BG,通讯通路门店!$S:$S,$G1917)</f>
        <v>0</v>
      </c>
      <c r="AL1917" s="99">
        <f>SUMIFS(通讯通路门店!$BC:$BC,通讯通路门店!$S:$S,$G1917)</f>
        <v>0</v>
      </c>
      <c r="AM1917" s="99">
        <f>SUMIFS(通讯通路门店!$BD:$BD,通讯通路门店!$S:$S,$G1917)</f>
        <v>0</v>
      </c>
      <c r="AN1917" s="99">
        <f>SUMIFS(通讯通路门店!$BF:$BF,通讯通路门店!$S:$S,$G1917)</f>
        <v>0</v>
      </c>
      <c r="AO1917" s="99">
        <f t="shared" si="147"/>
        <v>0</v>
      </c>
      <c r="AP1917" s="99">
        <f>SUMIFS(通讯通路门店!$K:$K,通讯通路门店!$S:$S,$G1917)</f>
        <v>0</v>
      </c>
      <c r="AQ1917" s="83"/>
      <c r="AR1917" s="99">
        <f>SUMIFS(通讯通路门店!$T:$T,通讯通路门店!$S:$S,$G1917)</f>
        <v>0</v>
      </c>
      <c r="AS1917" s="99">
        <f>SUMIFS(通讯通路门店!$U:$U,通讯通路门店!$S:$S,$G1917)</f>
        <v>0</v>
      </c>
      <c r="AT1917" s="99">
        <f>SUMIFS(通讯通路门店!$V:$V,通讯通路门店!$S:$S,$G1917)</f>
        <v>0</v>
      </c>
      <c r="AU1917" s="99">
        <f>SUMIFS(通讯通路门店!$W:$W,通讯通路门店!$S:$S,$G1917)</f>
        <v>0</v>
      </c>
      <c r="AV1917" s="99">
        <f>SUMIFS(通讯通路门店!$Z:$Z,通讯通路门店!$S:$S,$G1917)</f>
        <v>0</v>
      </c>
      <c r="AW1917" s="99">
        <f>SUMIFS(通讯通路门店!$AB:$AB,通讯通路门店!$S:$S,$G1917)</f>
        <v>0</v>
      </c>
      <c r="AX1917" s="99">
        <f>SUMIFS(通讯通路门店!$X:$X,通讯通路门店!$S:$S,$G1917)</f>
        <v>0</v>
      </c>
      <c r="AY1917" s="99">
        <f>SUMIFS(通讯通路门店!$Y:$Y,通讯通路门店!$S:$S,$G1917)</f>
        <v>0</v>
      </c>
      <c r="AZ1917" s="99">
        <f>SUMIFS(通讯通路门店!$AA:$AA,通讯通路门店!$S:$S,$G1917)</f>
        <v>0</v>
      </c>
      <c r="BA1917" s="99">
        <f t="shared" si="148"/>
        <v>0</v>
      </c>
      <c r="BB1917" s="99">
        <f t="shared" si="149"/>
        <v>0</v>
      </c>
      <c r="BC1917" s="99">
        <f>SUMIFS(通讯通路门店!$W:$W,通讯通路门店!$S:$S,$G1917,通讯通路门店!$J:$J,"荣耀体验店")+SUMIFS(通讯通路门店!$W:$W,通讯通路门店!$S:$S,$G1917,通讯通路门店!$J:$J,"荣耀授权专卖店")</f>
        <v>0</v>
      </c>
      <c r="BD1917" s="99">
        <f>SUMIFS(通讯通路门店!$Z:$Z,通讯通路门店!$S:$S,$G1917,通讯通路门店!$J:$J,"VIVO体验店")</f>
        <v>0</v>
      </c>
      <c r="BE1917" s="99">
        <f>SUMIFS(通讯通路门店!$AB:$AB,通讯通路门店!$S:$S,$G1917,通讯通路门店!$J:$J,"OPPO体验店")</f>
        <v>0</v>
      </c>
      <c r="BF1917" s="99">
        <f>SUMIFS(通讯通路门店!$X:$X,通讯通路门店!$S:$S,$G1917,通讯通路门店!$J:$J,"华为授权体验店")+SUMIFS(通讯通路门店!$AA:$AA,通讯通路门店!$S:$S,$G1917,通讯通路门店!$J:$J,"华为堡垒店")</f>
        <v>0</v>
      </c>
      <c r="BG1917" s="99">
        <f>SUMIFS(通讯通路门店!$Y:$Y,通讯通路门店!$S:$S,$G1917,通讯通路门店!$J:$J,"小米体验店")</f>
        <v>0</v>
      </c>
      <c r="BH1917" s="99">
        <f>SUMIFS(通讯通路门店!$AA:$AA,通讯通路门店!$S:$S,$G1917,通讯通路门店!$J:$J,"苹果体验店")</f>
        <v>0</v>
      </c>
      <c r="BI1917" s="99">
        <f>SUMIFS(通讯通路门店!$K:$K,通讯通路门店!$S:$S,$G1917,通讯通路门店!$J:$J,"其他品牌专卖店")</f>
        <v>0</v>
      </c>
      <c r="BJ1917" s="99">
        <f>SUMIFS(通讯通路门店!$AC:$AC,通讯通路门店!$S:$S,$G1917)</f>
        <v>0</v>
      </c>
      <c r="BK1917" s="99">
        <f>SUMIFS(通讯通路门店!$AD:$AD,通讯通路门店!$S:$S,$G1917)</f>
        <v>0</v>
      </c>
      <c r="BL1917" s="99">
        <f>SUMIFS(通讯通路门店!$AE:$AE,通讯通路门店!$S:$S,$G1917)</f>
        <v>0</v>
      </c>
      <c r="BM1917" s="99">
        <f>SUMIFS(通讯通路门店!$AF:$AF,通讯通路门店!$S:$S,$G1917)</f>
        <v>0</v>
      </c>
      <c r="BN1917" s="99">
        <f>SUMIFS(通讯通路门店!$AG:$AG,通讯通路门店!$S:$S,$G1917)</f>
        <v>0</v>
      </c>
      <c r="BO1917" s="99">
        <f>SUMIFS(通讯通路门店!$AH:$AH,通讯通路门店!$S:$S,$G1917)</f>
        <v>0</v>
      </c>
      <c r="BP1917" s="99">
        <f>SUMIFS(通讯通路门店!$AI:$AI,通讯通路门店!$S:$S,$G1917)</f>
        <v>0</v>
      </c>
      <c r="BQ1917" s="83"/>
    </row>
    <row r="1918" spans="1:69">
      <c r="A1918" s="99" t="str">
        <f>IFERROR(_xlfn.XLOOKUP($G1918,通讯通路门店!$S$4:$S$993931,通讯通路门店!$A$4:$A$993931,0,0),"")</f>
        <v>海南省</v>
      </c>
      <c r="B1918" s="99" t="str">
        <f>IFERROR(_xlfn.XLOOKUP($G1918,通讯通路门店!$S$4:$S$993931,通讯通路门店!$B$4:$B$993931,0,0),"")</f>
        <v>东方市</v>
      </c>
      <c r="C1918" s="99" t="str">
        <f>IFERROR(_xlfn.XLOOKUP($G1918,通讯通路门店!$S$4:$S$993931,通讯通路门店!$C$4:$C$993931,0,0),"")</f>
        <v>东方市</v>
      </c>
      <c r="D1918" s="99" t="str">
        <f>IFERROR(_xlfn.XLOOKUP($G1918,通讯通路门店!$S$4:$S$993931,通讯通路门店!$D$4:$D$993931,0,0),"")</f>
        <v>八所镇</v>
      </c>
      <c r="E1918" s="83"/>
      <c r="F1918" s="83"/>
      <c r="G1918" s="101"/>
      <c r="H1918" s="102">
        <f>IFERROR(_xlfn.XLOOKUP($G1918,通讯通路门店!$S$4:$S$993931,通讯通路门店!$R$4:$R$993931,0,0),"")</f>
        <v>0</v>
      </c>
      <c r="I1918" s="83"/>
      <c r="J1918" s="83"/>
      <c r="K1918" s="83"/>
      <c r="L1918" s="83"/>
      <c r="M1918" s="83"/>
      <c r="N1918" s="83"/>
      <c r="O1918" s="83"/>
      <c r="P1918" s="83"/>
      <c r="Q1918" s="83"/>
      <c r="R1918" s="83"/>
      <c r="S1918" s="83"/>
      <c r="T1918" s="83"/>
      <c r="U1918" s="99">
        <f>COUNTIF(通讯通路门店!$S:$S,$G1918)</f>
        <v>0</v>
      </c>
      <c r="V1918" s="99">
        <f>COUNTIFS(通讯通路门店!$S:$S,$G1918,通讯通路门店!$J:$J,"综合卖场")</f>
        <v>0</v>
      </c>
      <c r="W1918" s="99">
        <f>SUMIFS(通讯通路门店!$AJ:$AJ,通讯通路门店!$S:$S,通讯客户沙盘!$G1918)</f>
        <v>0</v>
      </c>
      <c r="X1918" s="99">
        <f t="shared" si="145"/>
        <v>0</v>
      </c>
      <c r="Y1918" s="99">
        <f>COUNTIFS(通讯通路门店!$S:$S,$G1918,通讯通路门店!$J:$J,"荣耀体验店")+COUNTIFS(通讯通路门店!$S:$S,$G1918,通讯通路门店!$J:$J,"荣耀授权专卖店")</f>
        <v>0</v>
      </c>
      <c r="Z1918" s="99">
        <f>COUNTIFS(通讯通路门店!$S:$S,$G1918,通讯通路门店!$J:$J,"VIVO体验店")</f>
        <v>0</v>
      </c>
      <c r="AA1918" s="99">
        <f>COUNTIFS(通讯通路门店!$S:$S,$G1918,通讯通路门店!$J:$J,"OPPO体验店")</f>
        <v>0</v>
      </c>
      <c r="AB1918" s="99">
        <f>COUNTIFS(通讯通路门店!$S:$S,$G1918,通讯通路门店!$J:$J,"华为授权体验店")+COUNTIFS(通讯通路门店!$S:$S,$G1918,通讯通路门店!$J:$J,"华为堡垒店")</f>
        <v>0</v>
      </c>
      <c r="AC1918" s="99">
        <f>COUNTIFS(通讯通路门店!$S:$S,$G1918,通讯通路门店!$J:$J,"小米体验店")</f>
        <v>0</v>
      </c>
      <c r="AD1918" s="99">
        <f>COUNTIFS(通讯通路门店!$S:$S,$G1918,通讯通路门店!$J:$J,"苹果体验店")</f>
        <v>0</v>
      </c>
      <c r="AE1918" s="99">
        <f>COUNTIFS(通讯通路门店!$S:$S,$G1918,通讯通路门店!$J:$J,"其他品牌专卖店")</f>
        <v>0</v>
      </c>
      <c r="AF1918" s="99">
        <f>SUMIFS(通讯通路门店!$BI:$BI,通讯通路门店!$S:$S,$G1918)</f>
        <v>0</v>
      </c>
      <c r="AG1918" s="99">
        <f>SUMIFS(通讯通路门店!$BH:$BH,通讯通路门店!$S:$S,$G1918)</f>
        <v>0</v>
      </c>
      <c r="AH1918" s="99">
        <f t="shared" si="146"/>
        <v>0</v>
      </c>
      <c r="AI1918" s="99">
        <f>SUMIFS(通讯通路门店!$BB:$BB,通讯通路门店!$S:$S,$G1918)</f>
        <v>0</v>
      </c>
      <c r="AJ1918" s="99">
        <f>SUMIFS(通讯通路门店!$BE:$BE,通讯通路门店!$S:$S,$G1918)</f>
        <v>0</v>
      </c>
      <c r="AK1918" s="99">
        <f>SUMIFS(通讯通路门店!$BG:$BG,通讯通路门店!$S:$S,$G1918)</f>
        <v>0</v>
      </c>
      <c r="AL1918" s="99">
        <f>SUMIFS(通讯通路门店!$BC:$BC,通讯通路门店!$S:$S,$G1918)</f>
        <v>0</v>
      </c>
      <c r="AM1918" s="99">
        <f>SUMIFS(通讯通路门店!$BD:$BD,通讯通路门店!$S:$S,$G1918)</f>
        <v>0</v>
      </c>
      <c r="AN1918" s="99">
        <f>SUMIFS(通讯通路门店!$BF:$BF,通讯通路门店!$S:$S,$G1918)</f>
        <v>0</v>
      </c>
      <c r="AO1918" s="99">
        <f t="shared" si="147"/>
        <v>0</v>
      </c>
      <c r="AP1918" s="99">
        <f>SUMIFS(通讯通路门店!$K:$K,通讯通路门店!$S:$S,$G1918)</f>
        <v>0</v>
      </c>
      <c r="AQ1918" s="83"/>
      <c r="AR1918" s="99">
        <f>SUMIFS(通讯通路门店!$T:$T,通讯通路门店!$S:$S,$G1918)</f>
        <v>0</v>
      </c>
      <c r="AS1918" s="99">
        <f>SUMIFS(通讯通路门店!$U:$U,通讯通路门店!$S:$S,$G1918)</f>
        <v>0</v>
      </c>
      <c r="AT1918" s="99">
        <f>SUMIFS(通讯通路门店!$V:$V,通讯通路门店!$S:$S,$G1918)</f>
        <v>0</v>
      </c>
      <c r="AU1918" s="99">
        <f>SUMIFS(通讯通路门店!$W:$W,通讯通路门店!$S:$S,$G1918)</f>
        <v>0</v>
      </c>
      <c r="AV1918" s="99">
        <f>SUMIFS(通讯通路门店!$Z:$Z,通讯通路门店!$S:$S,$G1918)</f>
        <v>0</v>
      </c>
      <c r="AW1918" s="99">
        <f>SUMIFS(通讯通路门店!$AB:$AB,通讯通路门店!$S:$S,$G1918)</f>
        <v>0</v>
      </c>
      <c r="AX1918" s="99">
        <f>SUMIFS(通讯通路门店!$X:$X,通讯通路门店!$S:$S,$G1918)</f>
        <v>0</v>
      </c>
      <c r="AY1918" s="99">
        <f>SUMIFS(通讯通路门店!$Y:$Y,通讯通路门店!$S:$S,$G1918)</f>
        <v>0</v>
      </c>
      <c r="AZ1918" s="99">
        <f>SUMIFS(通讯通路门店!$AA:$AA,通讯通路门店!$S:$S,$G1918)</f>
        <v>0</v>
      </c>
      <c r="BA1918" s="99">
        <f t="shared" si="148"/>
        <v>0</v>
      </c>
      <c r="BB1918" s="99">
        <f t="shared" si="149"/>
        <v>0</v>
      </c>
      <c r="BC1918" s="99">
        <f>SUMIFS(通讯通路门店!$W:$W,通讯通路门店!$S:$S,$G1918,通讯通路门店!$J:$J,"荣耀体验店")+SUMIFS(通讯通路门店!$W:$W,通讯通路门店!$S:$S,$G1918,通讯通路门店!$J:$J,"荣耀授权专卖店")</f>
        <v>0</v>
      </c>
      <c r="BD1918" s="99">
        <f>SUMIFS(通讯通路门店!$Z:$Z,通讯通路门店!$S:$S,$G1918,通讯通路门店!$J:$J,"VIVO体验店")</f>
        <v>0</v>
      </c>
      <c r="BE1918" s="99">
        <f>SUMIFS(通讯通路门店!$AB:$AB,通讯通路门店!$S:$S,$G1918,通讯通路门店!$J:$J,"OPPO体验店")</f>
        <v>0</v>
      </c>
      <c r="BF1918" s="99">
        <f>SUMIFS(通讯通路门店!$X:$X,通讯通路门店!$S:$S,$G1918,通讯通路门店!$J:$J,"华为授权体验店")+SUMIFS(通讯通路门店!$AA:$AA,通讯通路门店!$S:$S,$G1918,通讯通路门店!$J:$J,"华为堡垒店")</f>
        <v>0</v>
      </c>
      <c r="BG1918" s="99">
        <f>SUMIFS(通讯通路门店!$Y:$Y,通讯通路门店!$S:$S,$G1918,通讯通路门店!$J:$J,"小米体验店")</f>
        <v>0</v>
      </c>
      <c r="BH1918" s="99">
        <f>SUMIFS(通讯通路门店!$AA:$AA,通讯通路门店!$S:$S,$G1918,通讯通路门店!$J:$J,"苹果体验店")</f>
        <v>0</v>
      </c>
      <c r="BI1918" s="99">
        <f>SUMIFS(通讯通路门店!$K:$K,通讯通路门店!$S:$S,$G1918,通讯通路门店!$J:$J,"其他品牌专卖店")</f>
        <v>0</v>
      </c>
      <c r="BJ1918" s="99">
        <f>SUMIFS(通讯通路门店!$AC:$AC,通讯通路门店!$S:$S,$G1918)</f>
        <v>0</v>
      </c>
      <c r="BK1918" s="99">
        <f>SUMIFS(通讯通路门店!$AD:$AD,通讯通路门店!$S:$S,$G1918)</f>
        <v>0</v>
      </c>
      <c r="BL1918" s="99">
        <f>SUMIFS(通讯通路门店!$AE:$AE,通讯通路门店!$S:$S,$G1918)</f>
        <v>0</v>
      </c>
      <c r="BM1918" s="99">
        <f>SUMIFS(通讯通路门店!$AF:$AF,通讯通路门店!$S:$S,$G1918)</f>
        <v>0</v>
      </c>
      <c r="BN1918" s="99">
        <f>SUMIFS(通讯通路门店!$AG:$AG,通讯通路门店!$S:$S,$G1918)</f>
        <v>0</v>
      </c>
      <c r="BO1918" s="99">
        <f>SUMIFS(通讯通路门店!$AH:$AH,通讯通路门店!$S:$S,$G1918)</f>
        <v>0</v>
      </c>
      <c r="BP1918" s="99">
        <f>SUMIFS(通讯通路门店!$AI:$AI,通讯通路门店!$S:$S,$G1918)</f>
        <v>0</v>
      </c>
      <c r="BQ1918" s="83"/>
    </row>
    <row r="1919" spans="1:69">
      <c r="A1919" s="99" t="str">
        <f>IFERROR(_xlfn.XLOOKUP($G1919,通讯通路门店!$S$4:$S$993931,通讯通路门店!$A$4:$A$993931,0,0),"")</f>
        <v>海南省</v>
      </c>
      <c r="B1919" s="99" t="str">
        <f>IFERROR(_xlfn.XLOOKUP($G1919,通讯通路门店!$S$4:$S$993931,通讯通路门店!$B$4:$B$993931,0,0),"")</f>
        <v>东方市</v>
      </c>
      <c r="C1919" s="99" t="str">
        <f>IFERROR(_xlfn.XLOOKUP($G1919,通讯通路门店!$S$4:$S$993931,通讯通路门店!$C$4:$C$993931,0,0),"")</f>
        <v>东方市</v>
      </c>
      <c r="D1919" s="99" t="str">
        <f>IFERROR(_xlfn.XLOOKUP($G1919,通讯通路门店!$S$4:$S$993931,通讯通路门店!$D$4:$D$993931,0,0),"")</f>
        <v>八所镇</v>
      </c>
      <c r="E1919" s="83"/>
      <c r="F1919" s="83"/>
      <c r="G1919" s="101"/>
      <c r="H1919" s="102">
        <f>IFERROR(_xlfn.XLOOKUP($G1919,通讯通路门店!$S$4:$S$993931,通讯通路门店!$R$4:$R$993931,0,0),"")</f>
        <v>0</v>
      </c>
      <c r="I1919" s="83"/>
      <c r="J1919" s="83"/>
      <c r="K1919" s="83"/>
      <c r="L1919" s="83"/>
      <c r="M1919" s="83"/>
      <c r="N1919" s="83"/>
      <c r="O1919" s="83"/>
      <c r="P1919" s="83"/>
      <c r="Q1919" s="83"/>
      <c r="R1919" s="83"/>
      <c r="S1919" s="83"/>
      <c r="T1919" s="83"/>
      <c r="U1919" s="99">
        <f>COUNTIF(通讯通路门店!$S:$S,$G1919)</f>
        <v>0</v>
      </c>
      <c r="V1919" s="99">
        <f>COUNTIFS(通讯通路门店!$S:$S,$G1919,通讯通路门店!$J:$J,"综合卖场")</f>
        <v>0</v>
      </c>
      <c r="W1919" s="99">
        <f>SUMIFS(通讯通路门店!$AJ:$AJ,通讯通路门店!$S:$S,通讯客户沙盘!$G1919)</f>
        <v>0</v>
      </c>
      <c r="X1919" s="99">
        <f t="shared" si="145"/>
        <v>0</v>
      </c>
      <c r="Y1919" s="99">
        <f>COUNTIFS(通讯通路门店!$S:$S,$G1919,通讯通路门店!$J:$J,"荣耀体验店")+COUNTIFS(通讯通路门店!$S:$S,$G1919,通讯通路门店!$J:$J,"荣耀授权专卖店")</f>
        <v>0</v>
      </c>
      <c r="Z1919" s="99">
        <f>COUNTIFS(通讯通路门店!$S:$S,$G1919,通讯通路门店!$J:$J,"VIVO体验店")</f>
        <v>0</v>
      </c>
      <c r="AA1919" s="99">
        <f>COUNTIFS(通讯通路门店!$S:$S,$G1919,通讯通路门店!$J:$J,"OPPO体验店")</f>
        <v>0</v>
      </c>
      <c r="AB1919" s="99">
        <f>COUNTIFS(通讯通路门店!$S:$S,$G1919,通讯通路门店!$J:$J,"华为授权体验店")+COUNTIFS(通讯通路门店!$S:$S,$G1919,通讯通路门店!$J:$J,"华为堡垒店")</f>
        <v>0</v>
      </c>
      <c r="AC1919" s="99">
        <f>COUNTIFS(通讯通路门店!$S:$S,$G1919,通讯通路门店!$J:$J,"小米体验店")</f>
        <v>0</v>
      </c>
      <c r="AD1919" s="99">
        <f>COUNTIFS(通讯通路门店!$S:$S,$G1919,通讯通路门店!$J:$J,"苹果体验店")</f>
        <v>0</v>
      </c>
      <c r="AE1919" s="99">
        <f>COUNTIFS(通讯通路门店!$S:$S,$G1919,通讯通路门店!$J:$J,"其他品牌专卖店")</f>
        <v>0</v>
      </c>
      <c r="AF1919" s="99">
        <f>SUMIFS(通讯通路门店!$BI:$BI,通讯通路门店!$S:$S,$G1919)</f>
        <v>0</v>
      </c>
      <c r="AG1919" s="99">
        <f>SUMIFS(通讯通路门店!$BH:$BH,通讯通路门店!$S:$S,$G1919)</f>
        <v>0</v>
      </c>
      <c r="AH1919" s="99">
        <f t="shared" si="146"/>
        <v>0</v>
      </c>
      <c r="AI1919" s="99">
        <f>SUMIFS(通讯通路门店!$BB:$BB,通讯通路门店!$S:$S,$G1919)</f>
        <v>0</v>
      </c>
      <c r="AJ1919" s="99">
        <f>SUMIFS(通讯通路门店!$BE:$BE,通讯通路门店!$S:$S,$G1919)</f>
        <v>0</v>
      </c>
      <c r="AK1919" s="99">
        <f>SUMIFS(通讯通路门店!$BG:$BG,通讯通路门店!$S:$S,$G1919)</f>
        <v>0</v>
      </c>
      <c r="AL1919" s="99">
        <f>SUMIFS(通讯通路门店!$BC:$BC,通讯通路门店!$S:$S,$G1919)</f>
        <v>0</v>
      </c>
      <c r="AM1919" s="99">
        <f>SUMIFS(通讯通路门店!$BD:$BD,通讯通路门店!$S:$S,$G1919)</f>
        <v>0</v>
      </c>
      <c r="AN1919" s="99">
        <f>SUMIFS(通讯通路门店!$BF:$BF,通讯通路门店!$S:$S,$G1919)</f>
        <v>0</v>
      </c>
      <c r="AO1919" s="99">
        <f t="shared" si="147"/>
        <v>0</v>
      </c>
      <c r="AP1919" s="99">
        <f>SUMIFS(通讯通路门店!$K:$K,通讯通路门店!$S:$S,$G1919)</f>
        <v>0</v>
      </c>
      <c r="AQ1919" s="83"/>
      <c r="AR1919" s="99">
        <f>SUMIFS(通讯通路门店!$T:$T,通讯通路门店!$S:$S,$G1919)</f>
        <v>0</v>
      </c>
      <c r="AS1919" s="99">
        <f>SUMIFS(通讯通路门店!$U:$U,通讯通路门店!$S:$S,$G1919)</f>
        <v>0</v>
      </c>
      <c r="AT1919" s="99">
        <f>SUMIFS(通讯通路门店!$V:$V,通讯通路门店!$S:$S,$G1919)</f>
        <v>0</v>
      </c>
      <c r="AU1919" s="99">
        <f>SUMIFS(通讯通路门店!$W:$W,通讯通路门店!$S:$S,$G1919)</f>
        <v>0</v>
      </c>
      <c r="AV1919" s="99">
        <f>SUMIFS(通讯通路门店!$Z:$Z,通讯通路门店!$S:$S,$G1919)</f>
        <v>0</v>
      </c>
      <c r="AW1919" s="99">
        <f>SUMIFS(通讯通路门店!$AB:$AB,通讯通路门店!$S:$S,$G1919)</f>
        <v>0</v>
      </c>
      <c r="AX1919" s="99">
        <f>SUMIFS(通讯通路门店!$X:$X,通讯通路门店!$S:$S,$G1919)</f>
        <v>0</v>
      </c>
      <c r="AY1919" s="99">
        <f>SUMIFS(通讯通路门店!$Y:$Y,通讯通路门店!$S:$S,$G1919)</f>
        <v>0</v>
      </c>
      <c r="AZ1919" s="99">
        <f>SUMIFS(通讯通路门店!$AA:$AA,通讯通路门店!$S:$S,$G1919)</f>
        <v>0</v>
      </c>
      <c r="BA1919" s="99">
        <f t="shared" si="148"/>
        <v>0</v>
      </c>
      <c r="BB1919" s="99">
        <f t="shared" si="149"/>
        <v>0</v>
      </c>
      <c r="BC1919" s="99">
        <f>SUMIFS(通讯通路门店!$W:$W,通讯通路门店!$S:$S,$G1919,通讯通路门店!$J:$J,"荣耀体验店")+SUMIFS(通讯通路门店!$W:$W,通讯通路门店!$S:$S,$G1919,通讯通路门店!$J:$J,"荣耀授权专卖店")</f>
        <v>0</v>
      </c>
      <c r="BD1919" s="99">
        <f>SUMIFS(通讯通路门店!$Z:$Z,通讯通路门店!$S:$S,$G1919,通讯通路门店!$J:$J,"VIVO体验店")</f>
        <v>0</v>
      </c>
      <c r="BE1919" s="99">
        <f>SUMIFS(通讯通路门店!$AB:$AB,通讯通路门店!$S:$S,$G1919,通讯通路门店!$J:$J,"OPPO体验店")</f>
        <v>0</v>
      </c>
      <c r="BF1919" s="99">
        <f>SUMIFS(通讯通路门店!$X:$X,通讯通路门店!$S:$S,$G1919,通讯通路门店!$J:$J,"华为授权体验店")+SUMIFS(通讯通路门店!$AA:$AA,通讯通路门店!$S:$S,$G1919,通讯通路门店!$J:$J,"华为堡垒店")</f>
        <v>0</v>
      </c>
      <c r="BG1919" s="99">
        <f>SUMIFS(通讯通路门店!$Y:$Y,通讯通路门店!$S:$S,$G1919,通讯通路门店!$J:$J,"小米体验店")</f>
        <v>0</v>
      </c>
      <c r="BH1919" s="99">
        <f>SUMIFS(通讯通路门店!$AA:$AA,通讯通路门店!$S:$S,$G1919,通讯通路门店!$J:$J,"苹果体验店")</f>
        <v>0</v>
      </c>
      <c r="BI1919" s="99">
        <f>SUMIFS(通讯通路门店!$K:$K,通讯通路门店!$S:$S,$G1919,通讯通路门店!$J:$J,"其他品牌专卖店")</f>
        <v>0</v>
      </c>
      <c r="BJ1919" s="99">
        <f>SUMIFS(通讯通路门店!$AC:$AC,通讯通路门店!$S:$S,$G1919)</f>
        <v>0</v>
      </c>
      <c r="BK1919" s="99">
        <f>SUMIFS(通讯通路门店!$AD:$AD,通讯通路门店!$S:$S,$G1919)</f>
        <v>0</v>
      </c>
      <c r="BL1919" s="99">
        <f>SUMIFS(通讯通路门店!$AE:$AE,通讯通路门店!$S:$S,$G1919)</f>
        <v>0</v>
      </c>
      <c r="BM1919" s="99">
        <f>SUMIFS(通讯通路门店!$AF:$AF,通讯通路门店!$S:$S,$G1919)</f>
        <v>0</v>
      </c>
      <c r="BN1919" s="99">
        <f>SUMIFS(通讯通路门店!$AG:$AG,通讯通路门店!$S:$S,$G1919)</f>
        <v>0</v>
      </c>
      <c r="BO1919" s="99">
        <f>SUMIFS(通讯通路门店!$AH:$AH,通讯通路门店!$S:$S,$G1919)</f>
        <v>0</v>
      </c>
      <c r="BP1919" s="99">
        <f>SUMIFS(通讯通路门店!$AI:$AI,通讯通路门店!$S:$S,$G1919)</f>
        <v>0</v>
      </c>
      <c r="BQ1919" s="83"/>
    </row>
    <row r="1920" spans="1:69">
      <c r="A1920" s="99" t="str">
        <f>IFERROR(_xlfn.XLOOKUP($G1920,通讯通路门店!$S$4:$S$993931,通讯通路门店!$A$4:$A$993931,0,0),"")</f>
        <v>海南省</v>
      </c>
      <c r="B1920" s="99" t="str">
        <f>IFERROR(_xlfn.XLOOKUP($G1920,通讯通路门店!$S$4:$S$993931,通讯通路门店!$B$4:$B$993931,0,0),"")</f>
        <v>东方市</v>
      </c>
      <c r="C1920" s="99" t="str">
        <f>IFERROR(_xlfn.XLOOKUP($G1920,通讯通路门店!$S$4:$S$993931,通讯通路门店!$C$4:$C$993931,0,0),"")</f>
        <v>东方市</v>
      </c>
      <c r="D1920" s="99" t="str">
        <f>IFERROR(_xlfn.XLOOKUP($G1920,通讯通路门店!$S$4:$S$993931,通讯通路门店!$D$4:$D$993931,0,0),"")</f>
        <v>八所镇</v>
      </c>
      <c r="E1920" s="83"/>
      <c r="F1920" s="83"/>
      <c r="G1920" s="101"/>
      <c r="H1920" s="102">
        <f>IFERROR(_xlfn.XLOOKUP($G1920,通讯通路门店!$S$4:$S$993931,通讯通路门店!$R$4:$R$993931,0,0),"")</f>
        <v>0</v>
      </c>
      <c r="I1920" s="83"/>
      <c r="J1920" s="83"/>
      <c r="K1920" s="83"/>
      <c r="L1920" s="83"/>
      <c r="M1920" s="83"/>
      <c r="N1920" s="83"/>
      <c r="O1920" s="83"/>
      <c r="P1920" s="83"/>
      <c r="Q1920" s="83"/>
      <c r="R1920" s="83"/>
      <c r="S1920" s="83"/>
      <c r="T1920" s="83"/>
      <c r="U1920" s="99">
        <f>COUNTIF(通讯通路门店!$S:$S,$G1920)</f>
        <v>0</v>
      </c>
      <c r="V1920" s="99">
        <f>COUNTIFS(通讯通路门店!$S:$S,$G1920,通讯通路门店!$J:$J,"综合卖场")</f>
        <v>0</v>
      </c>
      <c r="W1920" s="99">
        <f>SUMIFS(通讯通路门店!$AJ:$AJ,通讯通路门店!$S:$S,通讯客户沙盘!$G1920)</f>
        <v>0</v>
      </c>
      <c r="X1920" s="99">
        <f t="shared" si="145"/>
        <v>0</v>
      </c>
      <c r="Y1920" s="99">
        <f>COUNTIFS(通讯通路门店!$S:$S,$G1920,通讯通路门店!$J:$J,"荣耀体验店")+COUNTIFS(通讯通路门店!$S:$S,$G1920,通讯通路门店!$J:$J,"荣耀授权专卖店")</f>
        <v>0</v>
      </c>
      <c r="Z1920" s="99">
        <f>COUNTIFS(通讯通路门店!$S:$S,$G1920,通讯通路门店!$J:$J,"VIVO体验店")</f>
        <v>0</v>
      </c>
      <c r="AA1920" s="99">
        <f>COUNTIFS(通讯通路门店!$S:$S,$G1920,通讯通路门店!$J:$J,"OPPO体验店")</f>
        <v>0</v>
      </c>
      <c r="AB1920" s="99">
        <f>COUNTIFS(通讯通路门店!$S:$S,$G1920,通讯通路门店!$J:$J,"华为授权体验店")+COUNTIFS(通讯通路门店!$S:$S,$G1920,通讯通路门店!$J:$J,"华为堡垒店")</f>
        <v>0</v>
      </c>
      <c r="AC1920" s="99">
        <f>COUNTIFS(通讯通路门店!$S:$S,$G1920,通讯通路门店!$J:$J,"小米体验店")</f>
        <v>0</v>
      </c>
      <c r="AD1920" s="99">
        <f>COUNTIFS(通讯通路门店!$S:$S,$G1920,通讯通路门店!$J:$J,"苹果体验店")</f>
        <v>0</v>
      </c>
      <c r="AE1920" s="99">
        <f>COUNTIFS(通讯通路门店!$S:$S,$G1920,通讯通路门店!$J:$J,"其他品牌专卖店")</f>
        <v>0</v>
      </c>
      <c r="AF1920" s="99">
        <f>SUMIFS(通讯通路门店!$BI:$BI,通讯通路门店!$S:$S,$G1920)</f>
        <v>0</v>
      </c>
      <c r="AG1920" s="99">
        <f>SUMIFS(通讯通路门店!$BH:$BH,通讯通路门店!$S:$S,$G1920)</f>
        <v>0</v>
      </c>
      <c r="AH1920" s="99">
        <f t="shared" si="146"/>
        <v>0</v>
      </c>
      <c r="AI1920" s="99">
        <f>SUMIFS(通讯通路门店!$BB:$BB,通讯通路门店!$S:$S,$G1920)</f>
        <v>0</v>
      </c>
      <c r="AJ1920" s="99">
        <f>SUMIFS(通讯通路门店!$BE:$BE,通讯通路门店!$S:$S,$G1920)</f>
        <v>0</v>
      </c>
      <c r="AK1920" s="99">
        <f>SUMIFS(通讯通路门店!$BG:$BG,通讯通路门店!$S:$S,$G1920)</f>
        <v>0</v>
      </c>
      <c r="AL1920" s="99">
        <f>SUMIFS(通讯通路门店!$BC:$BC,通讯通路门店!$S:$S,$G1920)</f>
        <v>0</v>
      </c>
      <c r="AM1920" s="99">
        <f>SUMIFS(通讯通路门店!$BD:$BD,通讯通路门店!$S:$S,$G1920)</f>
        <v>0</v>
      </c>
      <c r="AN1920" s="99">
        <f>SUMIFS(通讯通路门店!$BF:$BF,通讯通路门店!$S:$S,$G1920)</f>
        <v>0</v>
      </c>
      <c r="AO1920" s="99">
        <f t="shared" si="147"/>
        <v>0</v>
      </c>
      <c r="AP1920" s="99">
        <f>SUMIFS(通讯通路门店!$K:$K,通讯通路门店!$S:$S,$G1920)</f>
        <v>0</v>
      </c>
      <c r="AQ1920" s="83"/>
      <c r="AR1920" s="99">
        <f>SUMIFS(通讯通路门店!$T:$T,通讯通路门店!$S:$S,$G1920)</f>
        <v>0</v>
      </c>
      <c r="AS1920" s="99">
        <f>SUMIFS(通讯通路门店!$U:$U,通讯通路门店!$S:$S,$G1920)</f>
        <v>0</v>
      </c>
      <c r="AT1920" s="99">
        <f>SUMIFS(通讯通路门店!$V:$V,通讯通路门店!$S:$S,$G1920)</f>
        <v>0</v>
      </c>
      <c r="AU1920" s="99">
        <f>SUMIFS(通讯通路门店!$W:$W,通讯通路门店!$S:$S,$G1920)</f>
        <v>0</v>
      </c>
      <c r="AV1920" s="99">
        <f>SUMIFS(通讯通路门店!$Z:$Z,通讯通路门店!$S:$S,$G1920)</f>
        <v>0</v>
      </c>
      <c r="AW1920" s="99">
        <f>SUMIFS(通讯通路门店!$AB:$AB,通讯通路门店!$S:$S,$G1920)</f>
        <v>0</v>
      </c>
      <c r="AX1920" s="99">
        <f>SUMIFS(通讯通路门店!$X:$X,通讯通路门店!$S:$S,$G1920)</f>
        <v>0</v>
      </c>
      <c r="AY1920" s="99">
        <f>SUMIFS(通讯通路门店!$Y:$Y,通讯通路门店!$S:$S,$G1920)</f>
        <v>0</v>
      </c>
      <c r="AZ1920" s="99">
        <f>SUMIFS(通讯通路门店!$AA:$AA,通讯通路门店!$S:$S,$G1920)</f>
        <v>0</v>
      </c>
      <c r="BA1920" s="99">
        <f t="shared" si="148"/>
        <v>0</v>
      </c>
      <c r="BB1920" s="99">
        <f t="shared" si="149"/>
        <v>0</v>
      </c>
      <c r="BC1920" s="99">
        <f>SUMIFS(通讯通路门店!$W:$W,通讯通路门店!$S:$S,$G1920,通讯通路门店!$J:$J,"荣耀体验店")+SUMIFS(通讯通路门店!$W:$W,通讯通路门店!$S:$S,$G1920,通讯通路门店!$J:$J,"荣耀授权专卖店")</f>
        <v>0</v>
      </c>
      <c r="BD1920" s="99">
        <f>SUMIFS(通讯通路门店!$Z:$Z,通讯通路门店!$S:$S,$G1920,通讯通路门店!$J:$J,"VIVO体验店")</f>
        <v>0</v>
      </c>
      <c r="BE1920" s="99">
        <f>SUMIFS(通讯通路门店!$AB:$AB,通讯通路门店!$S:$S,$G1920,通讯通路门店!$J:$J,"OPPO体验店")</f>
        <v>0</v>
      </c>
      <c r="BF1920" s="99">
        <f>SUMIFS(通讯通路门店!$X:$X,通讯通路门店!$S:$S,$G1920,通讯通路门店!$J:$J,"华为授权体验店")+SUMIFS(通讯通路门店!$AA:$AA,通讯通路门店!$S:$S,$G1920,通讯通路门店!$J:$J,"华为堡垒店")</f>
        <v>0</v>
      </c>
      <c r="BG1920" s="99">
        <f>SUMIFS(通讯通路门店!$Y:$Y,通讯通路门店!$S:$S,$G1920,通讯通路门店!$J:$J,"小米体验店")</f>
        <v>0</v>
      </c>
      <c r="BH1920" s="99">
        <f>SUMIFS(通讯通路门店!$AA:$AA,通讯通路门店!$S:$S,$G1920,通讯通路门店!$J:$J,"苹果体验店")</f>
        <v>0</v>
      </c>
      <c r="BI1920" s="99">
        <f>SUMIFS(通讯通路门店!$K:$K,通讯通路门店!$S:$S,$G1920,通讯通路门店!$J:$J,"其他品牌专卖店")</f>
        <v>0</v>
      </c>
      <c r="BJ1920" s="99">
        <f>SUMIFS(通讯通路门店!$AC:$AC,通讯通路门店!$S:$S,$G1920)</f>
        <v>0</v>
      </c>
      <c r="BK1920" s="99">
        <f>SUMIFS(通讯通路门店!$AD:$AD,通讯通路门店!$S:$S,$G1920)</f>
        <v>0</v>
      </c>
      <c r="BL1920" s="99">
        <f>SUMIFS(通讯通路门店!$AE:$AE,通讯通路门店!$S:$S,$G1920)</f>
        <v>0</v>
      </c>
      <c r="BM1920" s="99">
        <f>SUMIFS(通讯通路门店!$AF:$AF,通讯通路门店!$S:$S,$G1920)</f>
        <v>0</v>
      </c>
      <c r="BN1920" s="99">
        <f>SUMIFS(通讯通路门店!$AG:$AG,通讯通路门店!$S:$S,$G1920)</f>
        <v>0</v>
      </c>
      <c r="BO1920" s="99">
        <f>SUMIFS(通讯通路门店!$AH:$AH,通讯通路门店!$S:$S,$G1920)</f>
        <v>0</v>
      </c>
      <c r="BP1920" s="99">
        <f>SUMIFS(通讯通路门店!$AI:$AI,通讯通路门店!$S:$S,$G1920)</f>
        <v>0</v>
      </c>
      <c r="BQ1920" s="83"/>
    </row>
    <row r="1921" spans="1:69">
      <c r="A1921" s="99" t="str">
        <f>IFERROR(_xlfn.XLOOKUP($G1921,通讯通路门店!$S$4:$S$993931,通讯通路门店!$A$4:$A$993931,0,0),"")</f>
        <v>海南省</v>
      </c>
      <c r="B1921" s="99" t="str">
        <f>IFERROR(_xlfn.XLOOKUP($G1921,通讯通路门店!$S$4:$S$993931,通讯通路门店!$B$4:$B$993931,0,0),"")</f>
        <v>东方市</v>
      </c>
      <c r="C1921" s="99" t="str">
        <f>IFERROR(_xlfn.XLOOKUP($G1921,通讯通路门店!$S$4:$S$993931,通讯通路门店!$C$4:$C$993931,0,0),"")</f>
        <v>东方市</v>
      </c>
      <c r="D1921" s="99" t="str">
        <f>IFERROR(_xlfn.XLOOKUP($G1921,通讯通路门店!$S$4:$S$993931,通讯通路门店!$D$4:$D$993931,0,0),"")</f>
        <v>八所镇</v>
      </c>
      <c r="E1921" s="83"/>
      <c r="F1921" s="83"/>
      <c r="G1921" s="101"/>
      <c r="H1921" s="102">
        <f>IFERROR(_xlfn.XLOOKUP($G1921,通讯通路门店!$S$4:$S$993931,通讯通路门店!$R$4:$R$993931,0,0),"")</f>
        <v>0</v>
      </c>
      <c r="I1921" s="83"/>
      <c r="J1921" s="83"/>
      <c r="K1921" s="83"/>
      <c r="L1921" s="83"/>
      <c r="M1921" s="83"/>
      <c r="N1921" s="83"/>
      <c r="O1921" s="83"/>
      <c r="P1921" s="83"/>
      <c r="Q1921" s="83"/>
      <c r="R1921" s="83"/>
      <c r="S1921" s="83"/>
      <c r="T1921" s="83"/>
      <c r="U1921" s="99">
        <f>COUNTIF(通讯通路门店!$S:$S,$G1921)</f>
        <v>0</v>
      </c>
      <c r="V1921" s="99">
        <f>COUNTIFS(通讯通路门店!$S:$S,$G1921,通讯通路门店!$J:$J,"综合卖场")</f>
        <v>0</v>
      </c>
      <c r="W1921" s="99">
        <f>SUMIFS(通讯通路门店!$AJ:$AJ,通讯通路门店!$S:$S,通讯客户沙盘!$G1921)</f>
        <v>0</v>
      </c>
      <c r="X1921" s="99">
        <f t="shared" si="145"/>
        <v>0</v>
      </c>
      <c r="Y1921" s="99">
        <f>COUNTIFS(通讯通路门店!$S:$S,$G1921,通讯通路门店!$J:$J,"荣耀体验店")+COUNTIFS(通讯通路门店!$S:$S,$G1921,通讯通路门店!$J:$J,"荣耀授权专卖店")</f>
        <v>0</v>
      </c>
      <c r="Z1921" s="99">
        <f>COUNTIFS(通讯通路门店!$S:$S,$G1921,通讯通路门店!$J:$J,"VIVO体验店")</f>
        <v>0</v>
      </c>
      <c r="AA1921" s="99">
        <f>COUNTIFS(通讯通路门店!$S:$S,$G1921,通讯通路门店!$J:$J,"OPPO体验店")</f>
        <v>0</v>
      </c>
      <c r="AB1921" s="99">
        <f>COUNTIFS(通讯通路门店!$S:$S,$G1921,通讯通路门店!$J:$J,"华为授权体验店")+COUNTIFS(通讯通路门店!$S:$S,$G1921,通讯通路门店!$J:$J,"华为堡垒店")</f>
        <v>0</v>
      </c>
      <c r="AC1921" s="99">
        <f>COUNTIFS(通讯通路门店!$S:$S,$G1921,通讯通路门店!$J:$J,"小米体验店")</f>
        <v>0</v>
      </c>
      <c r="AD1921" s="99">
        <f>COUNTIFS(通讯通路门店!$S:$S,$G1921,通讯通路门店!$J:$J,"苹果体验店")</f>
        <v>0</v>
      </c>
      <c r="AE1921" s="99">
        <f>COUNTIFS(通讯通路门店!$S:$S,$G1921,通讯通路门店!$J:$J,"其他品牌专卖店")</f>
        <v>0</v>
      </c>
      <c r="AF1921" s="99">
        <f>SUMIFS(通讯通路门店!$BI:$BI,通讯通路门店!$S:$S,$G1921)</f>
        <v>0</v>
      </c>
      <c r="AG1921" s="99">
        <f>SUMIFS(通讯通路门店!$BH:$BH,通讯通路门店!$S:$S,$G1921)</f>
        <v>0</v>
      </c>
      <c r="AH1921" s="99">
        <f t="shared" si="146"/>
        <v>0</v>
      </c>
      <c r="AI1921" s="99">
        <f>SUMIFS(通讯通路门店!$BB:$BB,通讯通路门店!$S:$S,$G1921)</f>
        <v>0</v>
      </c>
      <c r="AJ1921" s="99">
        <f>SUMIFS(通讯通路门店!$BE:$BE,通讯通路门店!$S:$S,$G1921)</f>
        <v>0</v>
      </c>
      <c r="AK1921" s="99">
        <f>SUMIFS(通讯通路门店!$BG:$BG,通讯通路门店!$S:$S,$G1921)</f>
        <v>0</v>
      </c>
      <c r="AL1921" s="99">
        <f>SUMIFS(通讯通路门店!$BC:$BC,通讯通路门店!$S:$S,$G1921)</f>
        <v>0</v>
      </c>
      <c r="AM1921" s="99">
        <f>SUMIFS(通讯通路门店!$BD:$BD,通讯通路门店!$S:$S,$G1921)</f>
        <v>0</v>
      </c>
      <c r="AN1921" s="99">
        <f>SUMIFS(通讯通路门店!$BF:$BF,通讯通路门店!$S:$S,$G1921)</f>
        <v>0</v>
      </c>
      <c r="AO1921" s="99">
        <f t="shared" si="147"/>
        <v>0</v>
      </c>
      <c r="AP1921" s="99">
        <f>SUMIFS(通讯通路门店!$K:$K,通讯通路门店!$S:$S,$G1921)</f>
        <v>0</v>
      </c>
      <c r="AQ1921" s="83"/>
      <c r="AR1921" s="99">
        <f>SUMIFS(通讯通路门店!$T:$T,通讯通路门店!$S:$S,$G1921)</f>
        <v>0</v>
      </c>
      <c r="AS1921" s="99">
        <f>SUMIFS(通讯通路门店!$U:$U,通讯通路门店!$S:$S,$G1921)</f>
        <v>0</v>
      </c>
      <c r="AT1921" s="99">
        <f>SUMIFS(通讯通路门店!$V:$V,通讯通路门店!$S:$S,$G1921)</f>
        <v>0</v>
      </c>
      <c r="AU1921" s="99">
        <f>SUMIFS(通讯通路门店!$W:$W,通讯通路门店!$S:$S,$G1921)</f>
        <v>0</v>
      </c>
      <c r="AV1921" s="99">
        <f>SUMIFS(通讯通路门店!$Z:$Z,通讯通路门店!$S:$S,$G1921)</f>
        <v>0</v>
      </c>
      <c r="AW1921" s="99">
        <f>SUMIFS(通讯通路门店!$AB:$AB,通讯通路门店!$S:$S,$G1921)</f>
        <v>0</v>
      </c>
      <c r="AX1921" s="99">
        <f>SUMIFS(通讯通路门店!$X:$X,通讯通路门店!$S:$S,$G1921)</f>
        <v>0</v>
      </c>
      <c r="AY1921" s="99">
        <f>SUMIFS(通讯通路门店!$Y:$Y,通讯通路门店!$S:$S,$G1921)</f>
        <v>0</v>
      </c>
      <c r="AZ1921" s="99">
        <f>SUMIFS(通讯通路门店!$AA:$AA,通讯通路门店!$S:$S,$G1921)</f>
        <v>0</v>
      </c>
      <c r="BA1921" s="99">
        <f t="shared" si="148"/>
        <v>0</v>
      </c>
      <c r="BB1921" s="99">
        <f t="shared" si="149"/>
        <v>0</v>
      </c>
      <c r="BC1921" s="99">
        <f>SUMIFS(通讯通路门店!$W:$W,通讯通路门店!$S:$S,$G1921,通讯通路门店!$J:$J,"荣耀体验店")+SUMIFS(通讯通路门店!$W:$W,通讯通路门店!$S:$S,$G1921,通讯通路门店!$J:$J,"荣耀授权专卖店")</f>
        <v>0</v>
      </c>
      <c r="BD1921" s="99">
        <f>SUMIFS(通讯通路门店!$Z:$Z,通讯通路门店!$S:$S,$G1921,通讯通路门店!$J:$J,"VIVO体验店")</f>
        <v>0</v>
      </c>
      <c r="BE1921" s="99">
        <f>SUMIFS(通讯通路门店!$AB:$AB,通讯通路门店!$S:$S,$G1921,通讯通路门店!$J:$J,"OPPO体验店")</f>
        <v>0</v>
      </c>
      <c r="BF1921" s="99">
        <f>SUMIFS(通讯通路门店!$X:$X,通讯通路门店!$S:$S,$G1921,通讯通路门店!$J:$J,"华为授权体验店")+SUMIFS(通讯通路门店!$AA:$AA,通讯通路门店!$S:$S,$G1921,通讯通路门店!$J:$J,"华为堡垒店")</f>
        <v>0</v>
      </c>
      <c r="BG1921" s="99">
        <f>SUMIFS(通讯通路门店!$Y:$Y,通讯通路门店!$S:$S,$G1921,通讯通路门店!$J:$J,"小米体验店")</f>
        <v>0</v>
      </c>
      <c r="BH1921" s="99">
        <f>SUMIFS(通讯通路门店!$AA:$AA,通讯通路门店!$S:$S,$G1921,通讯通路门店!$J:$J,"苹果体验店")</f>
        <v>0</v>
      </c>
      <c r="BI1921" s="99">
        <f>SUMIFS(通讯通路门店!$K:$K,通讯通路门店!$S:$S,$G1921,通讯通路门店!$J:$J,"其他品牌专卖店")</f>
        <v>0</v>
      </c>
      <c r="BJ1921" s="99">
        <f>SUMIFS(通讯通路门店!$AC:$AC,通讯通路门店!$S:$S,$G1921)</f>
        <v>0</v>
      </c>
      <c r="BK1921" s="99">
        <f>SUMIFS(通讯通路门店!$AD:$AD,通讯通路门店!$S:$S,$G1921)</f>
        <v>0</v>
      </c>
      <c r="BL1921" s="99">
        <f>SUMIFS(通讯通路门店!$AE:$AE,通讯通路门店!$S:$S,$G1921)</f>
        <v>0</v>
      </c>
      <c r="BM1921" s="99">
        <f>SUMIFS(通讯通路门店!$AF:$AF,通讯通路门店!$S:$S,$G1921)</f>
        <v>0</v>
      </c>
      <c r="BN1921" s="99">
        <f>SUMIFS(通讯通路门店!$AG:$AG,通讯通路门店!$S:$S,$G1921)</f>
        <v>0</v>
      </c>
      <c r="BO1921" s="99">
        <f>SUMIFS(通讯通路门店!$AH:$AH,通讯通路门店!$S:$S,$G1921)</f>
        <v>0</v>
      </c>
      <c r="BP1921" s="99">
        <f>SUMIFS(通讯通路门店!$AI:$AI,通讯通路门店!$S:$S,$G1921)</f>
        <v>0</v>
      </c>
      <c r="BQ1921" s="83"/>
    </row>
    <row r="1922" spans="1:69">
      <c r="A1922" s="99" t="str">
        <f>IFERROR(_xlfn.XLOOKUP($G1922,通讯通路门店!$S$4:$S$993931,通讯通路门店!$A$4:$A$993931,0,0),"")</f>
        <v>海南省</v>
      </c>
      <c r="B1922" s="99" t="str">
        <f>IFERROR(_xlfn.XLOOKUP($G1922,通讯通路门店!$S$4:$S$993931,通讯通路门店!$B$4:$B$993931,0,0),"")</f>
        <v>东方市</v>
      </c>
      <c r="C1922" s="99" t="str">
        <f>IFERROR(_xlfn.XLOOKUP($G1922,通讯通路门店!$S$4:$S$993931,通讯通路门店!$C$4:$C$993931,0,0),"")</f>
        <v>东方市</v>
      </c>
      <c r="D1922" s="99" t="str">
        <f>IFERROR(_xlfn.XLOOKUP($G1922,通讯通路门店!$S$4:$S$993931,通讯通路门店!$D$4:$D$993931,0,0),"")</f>
        <v>八所镇</v>
      </c>
      <c r="E1922" s="83"/>
      <c r="F1922" s="83"/>
      <c r="G1922" s="101"/>
      <c r="H1922" s="102">
        <f>IFERROR(_xlfn.XLOOKUP($G1922,通讯通路门店!$S$4:$S$993931,通讯通路门店!$R$4:$R$993931,0,0),"")</f>
        <v>0</v>
      </c>
      <c r="I1922" s="83"/>
      <c r="J1922" s="83"/>
      <c r="K1922" s="83"/>
      <c r="L1922" s="83"/>
      <c r="M1922" s="83"/>
      <c r="N1922" s="83"/>
      <c r="O1922" s="83"/>
      <c r="P1922" s="83"/>
      <c r="Q1922" s="83"/>
      <c r="R1922" s="83"/>
      <c r="S1922" s="83"/>
      <c r="T1922" s="83"/>
      <c r="U1922" s="99">
        <f>COUNTIF(通讯通路门店!$S:$S,$G1922)</f>
        <v>0</v>
      </c>
      <c r="V1922" s="99">
        <f>COUNTIFS(通讯通路门店!$S:$S,$G1922,通讯通路门店!$J:$J,"综合卖场")</f>
        <v>0</v>
      </c>
      <c r="W1922" s="99">
        <f>SUMIFS(通讯通路门店!$AJ:$AJ,通讯通路门店!$S:$S,通讯客户沙盘!$G1922)</f>
        <v>0</v>
      </c>
      <c r="X1922" s="99">
        <f t="shared" si="145"/>
        <v>0</v>
      </c>
      <c r="Y1922" s="99">
        <f>COUNTIFS(通讯通路门店!$S:$S,$G1922,通讯通路门店!$J:$J,"荣耀体验店")+COUNTIFS(通讯通路门店!$S:$S,$G1922,通讯通路门店!$J:$J,"荣耀授权专卖店")</f>
        <v>0</v>
      </c>
      <c r="Z1922" s="99">
        <f>COUNTIFS(通讯通路门店!$S:$S,$G1922,通讯通路门店!$J:$J,"VIVO体验店")</f>
        <v>0</v>
      </c>
      <c r="AA1922" s="99">
        <f>COUNTIFS(通讯通路门店!$S:$S,$G1922,通讯通路门店!$J:$J,"OPPO体验店")</f>
        <v>0</v>
      </c>
      <c r="AB1922" s="99">
        <f>COUNTIFS(通讯通路门店!$S:$S,$G1922,通讯通路门店!$J:$J,"华为授权体验店")+COUNTIFS(通讯通路门店!$S:$S,$G1922,通讯通路门店!$J:$J,"华为堡垒店")</f>
        <v>0</v>
      </c>
      <c r="AC1922" s="99">
        <f>COUNTIFS(通讯通路门店!$S:$S,$G1922,通讯通路门店!$J:$J,"小米体验店")</f>
        <v>0</v>
      </c>
      <c r="AD1922" s="99">
        <f>COUNTIFS(通讯通路门店!$S:$S,$G1922,通讯通路门店!$J:$J,"苹果体验店")</f>
        <v>0</v>
      </c>
      <c r="AE1922" s="99">
        <f>COUNTIFS(通讯通路门店!$S:$S,$G1922,通讯通路门店!$J:$J,"其他品牌专卖店")</f>
        <v>0</v>
      </c>
      <c r="AF1922" s="99">
        <f>SUMIFS(通讯通路门店!$BI:$BI,通讯通路门店!$S:$S,$G1922)</f>
        <v>0</v>
      </c>
      <c r="AG1922" s="99">
        <f>SUMIFS(通讯通路门店!$BH:$BH,通讯通路门店!$S:$S,$G1922)</f>
        <v>0</v>
      </c>
      <c r="AH1922" s="99">
        <f t="shared" si="146"/>
        <v>0</v>
      </c>
      <c r="AI1922" s="99">
        <f>SUMIFS(通讯通路门店!$BB:$BB,通讯通路门店!$S:$S,$G1922)</f>
        <v>0</v>
      </c>
      <c r="AJ1922" s="99">
        <f>SUMIFS(通讯通路门店!$BE:$BE,通讯通路门店!$S:$S,$G1922)</f>
        <v>0</v>
      </c>
      <c r="AK1922" s="99">
        <f>SUMIFS(通讯通路门店!$BG:$BG,通讯通路门店!$S:$S,$G1922)</f>
        <v>0</v>
      </c>
      <c r="AL1922" s="99">
        <f>SUMIFS(通讯通路门店!$BC:$BC,通讯通路门店!$S:$S,$G1922)</f>
        <v>0</v>
      </c>
      <c r="AM1922" s="99">
        <f>SUMIFS(通讯通路门店!$BD:$BD,通讯通路门店!$S:$S,$G1922)</f>
        <v>0</v>
      </c>
      <c r="AN1922" s="99">
        <f>SUMIFS(通讯通路门店!$BF:$BF,通讯通路门店!$S:$S,$G1922)</f>
        <v>0</v>
      </c>
      <c r="AO1922" s="99">
        <f t="shared" si="147"/>
        <v>0</v>
      </c>
      <c r="AP1922" s="99">
        <f>SUMIFS(通讯通路门店!$K:$K,通讯通路门店!$S:$S,$G1922)</f>
        <v>0</v>
      </c>
      <c r="AQ1922" s="83"/>
      <c r="AR1922" s="99">
        <f>SUMIFS(通讯通路门店!$T:$T,通讯通路门店!$S:$S,$G1922)</f>
        <v>0</v>
      </c>
      <c r="AS1922" s="99">
        <f>SUMIFS(通讯通路门店!$U:$U,通讯通路门店!$S:$S,$G1922)</f>
        <v>0</v>
      </c>
      <c r="AT1922" s="99">
        <f>SUMIFS(通讯通路门店!$V:$V,通讯通路门店!$S:$S,$G1922)</f>
        <v>0</v>
      </c>
      <c r="AU1922" s="99">
        <f>SUMIFS(通讯通路门店!$W:$W,通讯通路门店!$S:$S,$G1922)</f>
        <v>0</v>
      </c>
      <c r="AV1922" s="99">
        <f>SUMIFS(通讯通路门店!$Z:$Z,通讯通路门店!$S:$S,$G1922)</f>
        <v>0</v>
      </c>
      <c r="AW1922" s="99">
        <f>SUMIFS(通讯通路门店!$AB:$AB,通讯通路门店!$S:$S,$G1922)</f>
        <v>0</v>
      </c>
      <c r="AX1922" s="99">
        <f>SUMIFS(通讯通路门店!$X:$X,通讯通路门店!$S:$S,$G1922)</f>
        <v>0</v>
      </c>
      <c r="AY1922" s="99">
        <f>SUMIFS(通讯通路门店!$Y:$Y,通讯通路门店!$S:$S,$G1922)</f>
        <v>0</v>
      </c>
      <c r="AZ1922" s="99">
        <f>SUMIFS(通讯通路门店!$AA:$AA,通讯通路门店!$S:$S,$G1922)</f>
        <v>0</v>
      </c>
      <c r="BA1922" s="99">
        <f t="shared" si="148"/>
        <v>0</v>
      </c>
      <c r="BB1922" s="99">
        <f t="shared" si="149"/>
        <v>0</v>
      </c>
      <c r="BC1922" s="99">
        <f>SUMIFS(通讯通路门店!$W:$W,通讯通路门店!$S:$S,$G1922,通讯通路门店!$J:$J,"荣耀体验店")+SUMIFS(通讯通路门店!$W:$W,通讯通路门店!$S:$S,$G1922,通讯通路门店!$J:$J,"荣耀授权专卖店")</f>
        <v>0</v>
      </c>
      <c r="BD1922" s="99">
        <f>SUMIFS(通讯通路门店!$Z:$Z,通讯通路门店!$S:$S,$G1922,通讯通路门店!$J:$J,"VIVO体验店")</f>
        <v>0</v>
      </c>
      <c r="BE1922" s="99">
        <f>SUMIFS(通讯通路门店!$AB:$AB,通讯通路门店!$S:$S,$G1922,通讯通路门店!$J:$J,"OPPO体验店")</f>
        <v>0</v>
      </c>
      <c r="BF1922" s="99">
        <f>SUMIFS(通讯通路门店!$X:$X,通讯通路门店!$S:$S,$G1922,通讯通路门店!$J:$J,"华为授权体验店")+SUMIFS(通讯通路门店!$AA:$AA,通讯通路门店!$S:$S,$G1922,通讯通路门店!$J:$J,"华为堡垒店")</f>
        <v>0</v>
      </c>
      <c r="BG1922" s="99">
        <f>SUMIFS(通讯通路门店!$Y:$Y,通讯通路门店!$S:$S,$G1922,通讯通路门店!$J:$J,"小米体验店")</f>
        <v>0</v>
      </c>
      <c r="BH1922" s="99">
        <f>SUMIFS(通讯通路门店!$AA:$AA,通讯通路门店!$S:$S,$G1922,通讯通路门店!$J:$J,"苹果体验店")</f>
        <v>0</v>
      </c>
      <c r="BI1922" s="99">
        <f>SUMIFS(通讯通路门店!$K:$K,通讯通路门店!$S:$S,$G1922,通讯通路门店!$J:$J,"其他品牌专卖店")</f>
        <v>0</v>
      </c>
      <c r="BJ1922" s="99">
        <f>SUMIFS(通讯通路门店!$AC:$AC,通讯通路门店!$S:$S,$G1922)</f>
        <v>0</v>
      </c>
      <c r="BK1922" s="99">
        <f>SUMIFS(通讯通路门店!$AD:$AD,通讯通路门店!$S:$S,$G1922)</f>
        <v>0</v>
      </c>
      <c r="BL1922" s="99">
        <f>SUMIFS(通讯通路门店!$AE:$AE,通讯通路门店!$S:$S,$G1922)</f>
        <v>0</v>
      </c>
      <c r="BM1922" s="99">
        <f>SUMIFS(通讯通路门店!$AF:$AF,通讯通路门店!$S:$S,$G1922)</f>
        <v>0</v>
      </c>
      <c r="BN1922" s="99">
        <f>SUMIFS(通讯通路门店!$AG:$AG,通讯通路门店!$S:$S,$G1922)</f>
        <v>0</v>
      </c>
      <c r="BO1922" s="99">
        <f>SUMIFS(通讯通路门店!$AH:$AH,通讯通路门店!$S:$S,$G1922)</f>
        <v>0</v>
      </c>
      <c r="BP1922" s="99">
        <f>SUMIFS(通讯通路门店!$AI:$AI,通讯通路门店!$S:$S,$G1922)</f>
        <v>0</v>
      </c>
      <c r="BQ1922" s="83"/>
    </row>
    <row r="1923" spans="1:69">
      <c r="A1923" s="99" t="str">
        <f>IFERROR(_xlfn.XLOOKUP($G1923,通讯通路门店!$S$4:$S$993931,通讯通路门店!$A$4:$A$993931,0,0),"")</f>
        <v>海南省</v>
      </c>
      <c r="B1923" s="99" t="str">
        <f>IFERROR(_xlfn.XLOOKUP($G1923,通讯通路门店!$S$4:$S$993931,通讯通路门店!$B$4:$B$993931,0,0),"")</f>
        <v>东方市</v>
      </c>
      <c r="C1923" s="99" t="str">
        <f>IFERROR(_xlfn.XLOOKUP($G1923,通讯通路门店!$S$4:$S$993931,通讯通路门店!$C$4:$C$993931,0,0),"")</f>
        <v>东方市</v>
      </c>
      <c r="D1923" s="99" t="str">
        <f>IFERROR(_xlfn.XLOOKUP($G1923,通讯通路门店!$S$4:$S$993931,通讯通路门店!$D$4:$D$993931,0,0),"")</f>
        <v>八所镇</v>
      </c>
      <c r="E1923" s="83"/>
      <c r="F1923" s="83"/>
      <c r="G1923" s="101"/>
      <c r="H1923" s="102">
        <f>IFERROR(_xlfn.XLOOKUP($G1923,通讯通路门店!$S$4:$S$993931,通讯通路门店!$R$4:$R$993931,0,0),"")</f>
        <v>0</v>
      </c>
      <c r="I1923" s="83"/>
      <c r="J1923" s="83"/>
      <c r="K1923" s="83"/>
      <c r="L1923" s="83"/>
      <c r="M1923" s="83"/>
      <c r="N1923" s="83"/>
      <c r="O1923" s="83"/>
      <c r="P1923" s="83"/>
      <c r="Q1923" s="83"/>
      <c r="R1923" s="83"/>
      <c r="S1923" s="83"/>
      <c r="T1923" s="83"/>
      <c r="U1923" s="99">
        <f>COUNTIF(通讯通路门店!$S:$S,$G1923)</f>
        <v>0</v>
      </c>
      <c r="V1923" s="99">
        <f>COUNTIFS(通讯通路门店!$S:$S,$G1923,通讯通路门店!$J:$J,"综合卖场")</f>
        <v>0</v>
      </c>
      <c r="W1923" s="99">
        <f>SUMIFS(通讯通路门店!$AJ:$AJ,通讯通路门店!$S:$S,通讯客户沙盘!$G1923)</f>
        <v>0</v>
      </c>
      <c r="X1923" s="99">
        <f t="shared" si="145"/>
        <v>0</v>
      </c>
      <c r="Y1923" s="99">
        <f>COUNTIFS(通讯通路门店!$S:$S,$G1923,通讯通路门店!$J:$J,"荣耀体验店")+COUNTIFS(通讯通路门店!$S:$S,$G1923,通讯通路门店!$J:$J,"荣耀授权专卖店")</f>
        <v>0</v>
      </c>
      <c r="Z1923" s="99">
        <f>COUNTIFS(通讯通路门店!$S:$S,$G1923,通讯通路门店!$J:$J,"VIVO体验店")</f>
        <v>0</v>
      </c>
      <c r="AA1923" s="99">
        <f>COUNTIFS(通讯通路门店!$S:$S,$G1923,通讯通路门店!$J:$J,"OPPO体验店")</f>
        <v>0</v>
      </c>
      <c r="AB1923" s="99">
        <f>COUNTIFS(通讯通路门店!$S:$S,$G1923,通讯通路门店!$J:$J,"华为授权体验店")+COUNTIFS(通讯通路门店!$S:$S,$G1923,通讯通路门店!$J:$J,"华为堡垒店")</f>
        <v>0</v>
      </c>
      <c r="AC1923" s="99">
        <f>COUNTIFS(通讯通路门店!$S:$S,$G1923,通讯通路门店!$J:$J,"小米体验店")</f>
        <v>0</v>
      </c>
      <c r="AD1923" s="99">
        <f>COUNTIFS(通讯通路门店!$S:$S,$G1923,通讯通路门店!$J:$J,"苹果体验店")</f>
        <v>0</v>
      </c>
      <c r="AE1923" s="99">
        <f>COUNTIFS(通讯通路门店!$S:$S,$G1923,通讯通路门店!$J:$J,"其他品牌专卖店")</f>
        <v>0</v>
      </c>
      <c r="AF1923" s="99">
        <f>SUMIFS(通讯通路门店!$BI:$BI,通讯通路门店!$S:$S,$G1923)</f>
        <v>0</v>
      </c>
      <c r="AG1923" s="99">
        <f>SUMIFS(通讯通路门店!$BH:$BH,通讯通路门店!$S:$S,$G1923)</f>
        <v>0</v>
      </c>
      <c r="AH1923" s="99">
        <f t="shared" si="146"/>
        <v>0</v>
      </c>
      <c r="AI1923" s="99">
        <f>SUMIFS(通讯通路门店!$BB:$BB,通讯通路门店!$S:$S,$G1923)</f>
        <v>0</v>
      </c>
      <c r="AJ1923" s="99">
        <f>SUMIFS(通讯通路门店!$BE:$BE,通讯通路门店!$S:$S,$G1923)</f>
        <v>0</v>
      </c>
      <c r="AK1923" s="99">
        <f>SUMIFS(通讯通路门店!$BG:$BG,通讯通路门店!$S:$S,$G1923)</f>
        <v>0</v>
      </c>
      <c r="AL1923" s="99">
        <f>SUMIFS(通讯通路门店!$BC:$BC,通讯通路门店!$S:$S,$G1923)</f>
        <v>0</v>
      </c>
      <c r="AM1923" s="99">
        <f>SUMIFS(通讯通路门店!$BD:$BD,通讯通路门店!$S:$S,$G1923)</f>
        <v>0</v>
      </c>
      <c r="AN1923" s="99">
        <f>SUMIFS(通讯通路门店!$BF:$BF,通讯通路门店!$S:$S,$G1923)</f>
        <v>0</v>
      </c>
      <c r="AO1923" s="99">
        <f t="shared" si="147"/>
        <v>0</v>
      </c>
      <c r="AP1923" s="99">
        <f>SUMIFS(通讯通路门店!$K:$K,通讯通路门店!$S:$S,$G1923)</f>
        <v>0</v>
      </c>
      <c r="AQ1923" s="83"/>
      <c r="AR1923" s="99">
        <f>SUMIFS(通讯通路门店!$T:$T,通讯通路门店!$S:$S,$G1923)</f>
        <v>0</v>
      </c>
      <c r="AS1923" s="99">
        <f>SUMIFS(通讯通路门店!$U:$U,通讯通路门店!$S:$S,$G1923)</f>
        <v>0</v>
      </c>
      <c r="AT1923" s="99">
        <f>SUMIFS(通讯通路门店!$V:$V,通讯通路门店!$S:$S,$G1923)</f>
        <v>0</v>
      </c>
      <c r="AU1923" s="99">
        <f>SUMIFS(通讯通路门店!$W:$W,通讯通路门店!$S:$S,$G1923)</f>
        <v>0</v>
      </c>
      <c r="AV1923" s="99">
        <f>SUMIFS(通讯通路门店!$Z:$Z,通讯通路门店!$S:$S,$G1923)</f>
        <v>0</v>
      </c>
      <c r="AW1923" s="99">
        <f>SUMIFS(通讯通路门店!$AB:$AB,通讯通路门店!$S:$S,$G1923)</f>
        <v>0</v>
      </c>
      <c r="AX1923" s="99">
        <f>SUMIFS(通讯通路门店!$X:$X,通讯通路门店!$S:$S,$G1923)</f>
        <v>0</v>
      </c>
      <c r="AY1923" s="99">
        <f>SUMIFS(通讯通路门店!$Y:$Y,通讯通路门店!$S:$S,$G1923)</f>
        <v>0</v>
      </c>
      <c r="AZ1923" s="99">
        <f>SUMIFS(通讯通路门店!$AA:$AA,通讯通路门店!$S:$S,$G1923)</f>
        <v>0</v>
      </c>
      <c r="BA1923" s="99">
        <f t="shared" si="148"/>
        <v>0</v>
      </c>
      <c r="BB1923" s="99">
        <f t="shared" si="149"/>
        <v>0</v>
      </c>
      <c r="BC1923" s="99">
        <f>SUMIFS(通讯通路门店!$W:$W,通讯通路门店!$S:$S,$G1923,通讯通路门店!$J:$J,"荣耀体验店")+SUMIFS(通讯通路门店!$W:$W,通讯通路门店!$S:$S,$G1923,通讯通路门店!$J:$J,"荣耀授权专卖店")</f>
        <v>0</v>
      </c>
      <c r="BD1923" s="99">
        <f>SUMIFS(通讯通路门店!$Z:$Z,通讯通路门店!$S:$S,$G1923,通讯通路门店!$J:$J,"VIVO体验店")</f>
        <v>0</v>
      </c>
      <c r="BE1923" s="99">
        <f>SUMIFS(通讯通路门店!$AB:$AB,通讯通路门店!$S:$S,$G1923,通讯通路门店!$J:$J,"OPPO体验店")</f>
        <v>0</v>
      </c>
      <c r="BF1923" s="99">
        <f>SUMIFS(通讯通路门店!$X:$X,通讯通路门店!$S:$S,$G1923,通讯通路门店!$J:$J,"华为授权体验店")+SUMIFS(通讯通路门店!$AA:$AA,通讯通路门店!$S:$S,$G1923,通讯通路门店!$J:$J,"华为堡垒店")</f>
        <v>0</v>
      </c>
      <c r="BG1923" s="99">
        <f>SUMIFS(通讯通路门店!$Y:$Y,通讯通路门店!$S:$S,$G1923,通讯通路门店!$J:$J,"小米体验店")</f>
        <v>0</v>
      </c>
      <c r="BH1923" s="99">
        <f>SUMIFS(通讯通路门店!$AA:$AA,通讯通路门店!$S:$S,$G1923,通讯通路门店!$J:$J,"苹果体验店")</f>
        <v>0</v>
      </c>
      <c r="BI1923" s="99">
        <f>SUMIFS(通讯通路门店!$K:$K,通讯通路门店!$S:$S,$G1923,通讯通路门店!$J:$J,"其他品牌专卖店")</f>
        <v>0</v>
      </c>
      <c r="BJ1923" s="99">
        <f>SUMIFS(通讯通路门店!$AC:$AC,通讯通路门店!$S:$S,$G1923)</f>
        <v>0</v>
      </c>
      <c r="BK1923" s="99">
        <f>SUMIFS(通讯通路门店!$AD:$AD,通讯通路门店!$S:$S,$G1923)</f>
        <v>0</v>
      </c>
      <c r="BL1923" s="99">
        <f>SUMIFS(通讯通路门店!$AE:$AE,通讯通路门店!$S:$S,$G1923)</f>
        <v>0</v>
      </c>
      <c r="BM1923" s="99">
        <f>SUMIFS(通讯通路门店!$AF:$AF,通讯通路门店!$S:$S,$G1923)</f>
        <v>0</v>
      </c>
      <c r="BN1923" s="99">
        <f>SUMIFS(通讯通路门店!$AG:$AG,通讯通路门店!$S:$S,$G1923)</f>
        <v>0</v>
      </c>
      <c r="BO1923" s="99">
        <f>SUMIFS(通讯通路门店!$AH:$AH,通讯通路门店!$S:$S,$G1923)</f>
        <v>0</v>
      </c>
      <c r="BP1923" s="99">
        <f>SUMIFS(通讯通路门店!$AI:$AI,通讯通路门店!$S:$S,$G1923)</f>
        <v>0</v>
      </c>
      <c r="BQ1923" s="83"/>
    </row>
    <row r="1924" spans="1:69">
      <c r="A1924" s="99" t="str">
        <f>IFERROR(_xlfn.XLOOKUP($G1924,通讯通路门店!$S$4:$S$993931,通讯通路门店!$A$4:$A$993931,0,0),"")</f>
        <v>海南省</v>
      </c>
      <c r="B1924" s="99" t="str">
        <f>IFERROR(_xlfn.XLOOKUP($G1924,通讯通路门店!$S$4:$S$993931,通讯通路门店!$B$4:$B$993931,0,0),"")</f>
        <v>东方市</v>
      </c>
      <c r="C1924" s="99" t="str">
        <f>IFERROR(_xlfn.XLOOKUP($G1924,通讯通路门店!$S$4:$S$993931,通讯通路门店!$C$4:$C$993931,0,0),"")</f>
        <v>东方市</v>
      </c>
      <c r="D1924" s="99" t="str">
        <f>IFERROR(_xlfn.XLOOKUP($G1924,通讯通路门店!$S$4:$S$993931,通讯通路门店!$D$4:$D$993931,0,0),"")</f>
        <v>八所镇</v>
      </c>
      <c r="E1924" s="83"/>
      <c r="F1924" s="83"/>
      <c r="G1924" s="101"/>
      <c r="H1924" s="102">
        <f>IFERROR(_xlfn.XLOOKUP($G1924,通讯通路门店!$S$4:$S$993931,通讯通路门店!$R$4:$R$993931,0,0),"")</f>
        <v>0</v>
      </c>
      <c r="I1924" s="83"/>
      <c r="J1924" s="83"/>
      <c r="K1924" s="83"/>
      <c r="L1924" s="83"/>
      <c r="M1924" s="83"/>
      <c r="N1924" s="83"/>
      <c r="O1924" s="83"/>
      <c r="P1924" s="83"/>
      <c r="Q1924" s="83"/>
      <c r="R1924" s="83"/>
      <c r="S1924" s="83"/>
      <c r="T1924" s="83"/>
      <c r="U1924" s="99">
        <f>COUNTIF(通讯通路门店!$S:$S,$G1924)</f>
        <v>0</v>
      </c>
      <c r="V1924" s="99">
        <f>COUNTIFS(通讯通路门店!$S:$S,$G1924,通讯通路门店!$J:$J,"综合卖场")</f>
        <v>0</v>
      </c>
      <c r="W1924" s="99">
        <f>SUMIFS(通讯通路门店!$AJ:$AJ,通讯通路门店!$S:$S,通讯客户沙盘!$G1924)</f>
        <v>0</v>
      </c>
      <c r="X1924" s="99">
        <f t="shared" ref="X1924:X1987" si="150">Y1924+Z1924+AA1924+AB1924+AC1924+AD1924+AE1924</f>
        <v>0</v>
      </c>
      <c r="Y1924" s="99">
        <f>COUNTIFS(通讯通路门店!$S:$S,$G1924,通讯通路门店!$J:$J,"荣耀体验店")+COUNTIFS(通讯通路门店!$S:$S,$G1924,通讯通路门店!$J:$J,"荣耀授权专卖店")</f>
        <v>0</v>
      </c>
      <c r="Z1924" s="99">
        <f>COUNTIFS(通讯通路门店!$S:$S,$G1924,通讯通路门店!$J:$J,"VIVO体验店")</f>
        <v>0</v>
      </c>
      <c r="AA1924" s="99">
        <f>COUNTIFS(通讯通路门店!$S:$S,$G1924,通讯通路门店!$J:$J,"OPPO体验店")</f>
        <v>0</v>
      </c>
      <c r="AB1924" s="99">
        <f>COUNTIFS(通讯通路门店!$S:$S,$G1924,通讯通路门店!$J:$J,"华为授权体验店")+COUNTIFS(通讯通路门店!$S:$S,$G1924,通讯通路门店!$J:$J,"华为堡垒店")</f>
        <v>0</v>
      </c>
      <c r="AC1924" s="99">
        <f>COUNTIFS(通讯通路门店!$S:$S,$G1924,通讯通路门店!$J:$J,"小米体验店")</f>
        <v>0</v>
      </c>
      <c r="AD1924" s="99">
        <f>COUNTIFS(通讯通路门店!$S:$S,$G1924,通讯通路门店!$J:$J,"苹果体验店")</f>
        <v>0</v>
      </c>
      <c r="AE1924" s="99">
        <f>COUNTIFS(通讯通路门店!$S:$S,$G1924,通讯通路门店!$J:$J,"其他品牌专卖店")</f>
        <v>0</v>
      </c>
      <c r="AF1924" s="99">
        <f>SUMIFS(通讯通路门店!$BI:$BI,通讯通路门店!$S:$S,$G1924)</f>
        <v>0</v>
      </c>
      <c r="AG1924" s="99">
        <f>SUMIFS(通讯通路门店!$BH:$BH,通讯通路门店!$S:$S,$G1924)</f>
        <v>0</v>
      </c>
      <c r="AH1924" s="99">
        <f t="shared" ref="AH1924:AH1987" si="151">AI1924+AJ1924+AK1924+AL1924+AM1924+AN1924</f>
        <v>0</v>
      </c>
      <c r="AI1924" s="99">
        <f>SUMIFS(通讯通路门店!$BB:$BB,通讯通路门店!$S:$S,$G1924)</f>
        <v>0</v>
      </c>
      <c r="AJ1924" s="99">
        <f>SUMIFS(通讯通路门店!$BE:$BE,通讯通路门店!$S:$S,$G1924)</f>
        <v>0</v>
      </c>
      <c r="AK1924" s="99">
        <f>SUMIFS(通讯通路门店!$BG:$BG,通讯通路门店!$S:$S,$G1924)</f>
        <v>0</v>
      </c>
      <c r="AL1924" s="99">
        <f>SUMIFS(通讯通路门店!$BC:$BC,通讯通路门店!$S:$S,$G1924)</f>
        <v>0</v>
      </c>
      <c r="AM1924" s="99">
        <f>SUMIFS(通讯通路门店!$BD:$BD,通讯通路门店!$S:$S,$G1924)</f>
        <v>0</v>
      </c>
      <c r="AN1924" s="99">
        <f>SUMIFS(通讯通路门店!$BF:$BF,通讯通路门店!$S:$S,$G1924)</f>
        <v>0</v>
      </c>
      <c r="AO1924" s="99">
        <f t="shared" ref="AO1924:AO1987" si="152">AP1924+AQ1924</f>
        <v>0</v>
      </c>
      <c r="AP1924" s="99">
        <f>SUMIFS(通讯通路门店!$K:$K,通讯通路门店!$S:$S,$G1924)</f>
        <v>0</v>
      </c>
      <c r="AQ1924" s="83"/>
      <c r="AR1924" s="99">
        <f>SUMIFS(通讯通路门店!$T:$T,通讯通路门店!$S:$S,$G1924)</f>
        <v>0</v>
      </c>
      <c r="AS1924" s="99">
        <f>SUMIFS(通讯通路门店!$U:$U,通讯通路门店!$S:$S,$G1924)</f>
        <v>0</v>
      </c>
      <c r="AT1924" s="99">
        <f>SUMIFS(通讯通路门店!$V:$V,通讯通路门店!$S:$S,$G1924)</f>
        <v>0</v>
      </c>
      <c r="AU1924" s="99">
        <f>SUMIFS(通讯通路门店!$W:$W,通讯通路门店!$S:$S,$G1924)</f>
        <v>0</v>
      </c>
      <c r="AV1924" s="99">
        <f>SUMIFS(通讯通路门店!$Z:$Z,通讯通路门店!$S:$S,$G1924)</f>
        <v>0</v>
      </c>
      <c r="AW1924" s="99">
        <f>SUMIFS(通讯通路门店!$AB:$AB,通讯通路门店!$S:$S,$G1924)</f>
        <v>0</v>
      </c>
      <c r="AX1924" s="99">
        <f>SUMIFS(通讯通路门店!$X:$X,通讯通路门店!$S:$S,$G1924)</f>
        <v>0</v>
      </c>
      <c r="AY1924" s="99">
        <f>SUMIFS(通讯通路门店!$Y:$Y,通讯通路门店!$S:$S,$G1924)</f>
        <v>0</v>
      </c>
      <c r="AZ1924" s="99">
        <f>SUMIFS(通讯通路门店!$AA:$AA,通讯通路门店!$S:$S,$G1924)</f>
        <v>0</v>
      </c>
      <c r="BA1924" s="99">
        <f t="shared" ref="BA1924:BA1987" si="153">AP1924-BB1924</f>
        <v>0</v>
      </c>
      <c r="BB1924" s="99">
        <f t="shared" ref="BB1924:BB1987" si="154">BC1924+BD1924+BE1924+BF1924+BG1924+BH1924</f>
        <v>0</v>
      </c>
      <c r="BC1924" s="99">
        <f>SUMIFS(通讯通路门店!$W:$W,通讯通路门店!$S:$S,$G1924,通讯通路门店!$J:$J,"荣耀体验店")+SUMIFS(通讯通路门店!$W:$W,通讯通路门店!$S:$S,$G1924,通讯通路门店!$J:$J,"荣耀授权专卖店")</f>
        <v>0</v>
      </c>
      <c r="BD1924" s="99">
        <f>SUMIFS(通讯通路门店!$Z:$Z,通讯通路门店!$S:$S,$G1924,通讯通路门店!$J:$J,"VIVO体验店")</f>
        <v>0</v>
      </c>
      <c r="BE1924" s="99">
        <f>SUMIFS(通讯通路门店!$AB:$AB,通讯通路门店!$S:$S,$G1924,通讯通路门店!$J:$J,"OPPO体验店")</f>
        <v>0</v>
      </c>
      <c r="BF1924" s="99">
        <f>SUMIFS(通讯通路门店!$X:$X,通讯通路门店!$S:$S,$G1924,通讯通路门店!$J:$J,"华为授权体验店")+SUMIFS(通讯通路门店!$AA:$AA,通讯通路门店!$S:$S,$G1924,通讯通路门店!$J:$J,"华为堡垒店")</f>
        <v>0</v>
      </c>
      <c r="BG1924" s="99">
        <f>SUMIFS(通讯通路门店!$Y:$Y,通讯通路门店!$S:$S,$G1924,通讯通路门店!$J:$J,"小米体验店")</f>
        <v>0</v>
      </c>
      <c r="BH1924" s="99">
        <f>SUMIFS(通讯通路门店!$AA:$AA,通讯通路门店!$S:$S,$G1924,通讯通路门店!$J:$J,"苹果体验店")</f>
        <v>0</v>
      </c>
      <c r="BI1924" s="99">
        <f>SUMIFS(通讯通路门店!$K:$K,通讯通路门店!$S:$S,$G1924,通讯通路门店!$J:$J,"其他品牌专卖店")</f>
        <v>0</v>
      </c>
      <c r="BJ1924" s="99">
        <f>SUMIFS(通讯通路门店!$AC:$AC,通讯通路门店!$S:$S,$G1924)</f>
        <v>0</v>
      </c>
      <c r="BK1924" s="99">
        <f>SUMIFS(通讯通路门店!$AD:$AD,通讯通路门店!$S:$S,$G1924)</f>
        <v>0</v>
      </c>
      <c r="BL1924" s="99">
        <f>SUMIFS(通讯通路门店!$AE:$AE,通讯通路门店!$S:$S,$G1924)</f>
        <v>0</v>
      </c>
      <c r="BM1924" s="99">
        <f>SUMIFS(通讯通路门店!$AF:$AF,通讯通路门店!$S:$S,$G1924)</f>
        <v>0</v>
      </c>
      <c r="BN1924" s="99">
        <f>SUMIFS(通讯通路门店!$AG:$AG,通讯通路门店!$S:$S,$G1924)</f>
        <v>0</v>
      </c>
      <c r="BO1924" s="99">
        <f>SUMIFS(通讯通路门店!$AH:$AH,通讯通路门店!$S:$S,$G1924)</f>
        <v>0</v>
      </c>
      <c r="BP1924" s="99">
        <f>SUMIFS(通讯通路门店!$AI:$AI,通讯通路门店!$S:$S,$G1924)</f>
        <v>0</v>
      </c>
      <c r="BQ1924" s="83"/>
    </row>
    <row r="1925" spans="1:69">
      <c r="A1925" s="99" t="str">
        <f>IFERROR(_xlfn.XLOOKUP($G1925,通讯通路门店!$S$4:$S$993931,通讯通路门店!$A$4:$A$993931,0,0),"")</f>
        <v>海南省</v>
      </c>
      <c r="B1925" s="99" t="str">
        <f>IFERROR(_xlfn.XLOOKUP($G1925,通讯通路门店!$S$4:$S$993931,通讯通路门店!$B$4:$B$993931,0,0),"")</f>
        <v>东方市</v>
      </c>
      <c r="C1925" s="99" t="str">
        <f>IFERROR(_xlfn.XLOOKUP($G1925,通讯通路门店!$S$4:$S$993931,通讯通路门店!$C$4:$C$993931,0,0),"")</f>
        <v>东方市</v>
      </c>
      <c r="D1925" s="99" t="str">
        <f>IFERROR(_xlfn.XLOOKUP($G1925,通讯通路门店!$S$4:$S$993931,通讯通路门店!$D$4:$D$993931,0,0),"")</f>
        <v>八所镇</v>
      </c>
      <c r="E1925" s="83"/>
      <c r="F1925" s="83"/>
      <c r="G1925" s="101"/>
      <c r="H1925" s="102">
        <f>IFERROR(_xlfn.XLOOKUP($G1925,通讯通路门店!$S$4:$S$993931,通讯通路门店!$R$4:$R$993931,0,0),"")</f>
        <v>0</v>
      </c>
      <c r="I1925" s="83"/>
      <c r="J1925" s="83"/>
      <c r="K1925" s="83"/>
      <c r="L1925" s="83"/>
      <c r="M1925" s="83"/>
      <c r="N1925" s="83"/>
      <c r="O1925" s="83"/>
      <c r="P1925" s="83"/>
      <c r="Q1925" s="83"/>
      <c r="R1925" s="83"/>
      <c r="S1925" s="83"/>
      <c r="T1925" s="83"/>
      <c r="U1925" s="99">
        <f>COUNTIF(通讯通路门店!$S:$S,$G1925)</f>
        <v>0</v>
      </c>
      <c r="V1925" s="99">
        <f>COUNTIFS(通讯通路门店!$S:$S,$G1925,通讯通路门店!$J:$J,"综合卖场")</f>
        <v>0</v>
      </c>
      <c r="W1925" s="99">
        <f>SUMIFS(通讯通路门店!$AJ:$AJ,通讯通路门店!$S:$S,通讯客户沙盘!$G1925)</f>
        <v>0</v>
      </c>
      <c r="X1925" s="99">
        <f t="shared" si="150"/>
        <v>0</v>
      </c>
      <c r="Y1925" s="99">
        <f>COUNTIFS(通讯通路门店!$S:$S,$G1925,通讯通路门店!$J:$J,"荣耀体验店")+COUNTIFS(通讯通路门店!$S:$S,$G1925,通讯通路门店!$J:$J,"荣耀授权专卖店")</f>
        <v>0</v>
      </c>
      <c r="Z1925" s="99">
        <f>COUNTIFS(通讯通路门店!$S:$S,$G1925,通讯通路门店!$J:$J,"VIVO体验店")</f>
        <v>0</v>
      </c>
      <c r="AA1925" s="99">
        <f>COUNTIFS(通讯通路门店!$S:$S,$G1925,通讯通路门店!$J:$J,"OPPO体验店")</f>
        <v>0</v>
      </c>
      <c r="AB1925" s="99">
        <f>COUNTIFS(通讯通路门店!$S:$S,$G1925,通讯通路门店!$J:$J,"华为授权体验店")+COUNTIFS(通讯通路门店!$S:$S,$G1925,通讯通路门店!$J:$J,"华为堡垒店")</f>
        <v>0</v>
      </c>
      <c r="AC1925" s="99">
        <f>COUNTIFS(通讯通路门店!$S:$S,$G1925,通讯通路门店!$J:$J,"小米体验店")</f>
        <v>0</v>
      </c>
      <c r="AD1925" s="99">
        <f>COUNTIFS(通讯通路门店!$S:$S,$G1925,通讯通路门店!$J:$J,"苹果体验店")</f>
        <v>0</v>
      </c>
      <c r="AE1925" s="99">
        <f>COUNTIFS(通讯通路门店!$S:$S,$G1925,通讯通路门店!$J:$J,"其他品牌专卖店")</f>
        <v>0</v>
      </c>
      <c r="AF1925" s="99">
        <f>SUMIFS(通讯通路门店!$BI:$BI,通讯通路门店!$S:$S,$G1925)</f>
        <v>0</v>
      </c>
      <c r="AG1925" s="99">
        <f>SUMIFS(通讯通路门店!$BH:$BH,通讯通路门店!$S:$S,$G1925)</f>
        <v>0</v>
      </c>
      <c r="AH1925" s="99">
        <f t="shared" si="151"/>
        <v>0</v>
      </c>
      <c r="AI1925" s="99">
        <f>SUMIFS(通讯通路门店!$BB:$BB,通讯通路门店!$S:$S,$G1925)</f>
        <v>0</v>
      </c>
      <c r="AJ1925" s="99">
        <f>SUMIFS(通讯通路门店!$BE:$BE,通讯通路门店!$S:$S,$G1925)</f>
        <v>0</v>
      </c>
      <c r="AK1925" s="99">
        <f>SUMIFS(通讯通路门店!$BG:$BG,通讯通路门店!$S:$S,$G1925)</f>
        <v>0</v>
      </c>
      <c r="AL1925" s="99">
        <f>SUMIFS(通讯通路门店!$BC:$BC,通讯通路门店!$S:$S,$G1925)</f>
        <v>0</v>
      </c>
      <c r="AM1925" s="99">
        <f>SUMIFS(通讯通路门店!$BD:$BD,通讯通路门店!$S:$S,$G1925)</f>
        <v>0</v>
      </c>
      <c r="AN1925" s="99">
        <f>SUMIFS(通讯通路门店!$BF:$BF,通讯通路门店!$S:$S,$G1925)</f>
        <v>0</v>
      </c>
      <c r="AO1925" s="99">
        <f t="shared" si="152"/>
        <v>0</v>
      </c>
      <c r="AP1925" s="99">
        <f>SUMIFS(通讯通路门店!$K:$K,通讯通路门店!$S:$S,$G1925)</f>
        <v>0</v>
      </c>
      <c r="AQ1925" s="83"/>
      <c r="AR1925" s="99">
        <f>SUMIFS(通讯通路门店!$T:$T,通讯通路门店!$S:$S,$G1925)</f>
        <v>0</v>
      </c>
      <c r="AS1925" s="99">
        <f>SUMIFS(通讯通路门店!$U:$U,通讯通路门店!$S:$S,$G1925)</f>
        <v>0</v>
      </c>
      <c r="AT1925" s="99">
        <f>SUMIFS(通讯通路门店!$V:$V,通讯通路门店!$S:$S,$G1925)</f>
        <v>0</v>
      </c>
      <c r="AU1925" s="99">
        <f>SUMIFS(通讯通路门店!$W:$W,通讯通路门店!$S:$S,$G1925)</f>
        <v>0</v>
      </c>
      <c r="AV1925" s="99">
        <f>SUMIFS(通讯通路门店!$Z:$Z,通讯通路门店!$S:$S,$G1925)</f>
        <v>0</v>
      </c>
      <c r="AW1925" s="99">
        <f>SUMIFS(通讯通路门店!$AB:$AB,通讯通路门店!$S:$S,$G1925)</f>
        <v>0</v>
      </c>
      <c r="AX1925" s="99">
        <f>SUMIFS(通讯通路门店!$X:$X,通讯通路门店!$S:$S,$G1925)</f>
        <v>0</v>
      </c>
      <c r="AY1925" s="99">
        <f>SUMIFS(通讯通路门店!$Y:$Y,通讯通路门店!$S:$S,$G1925)</f>
        <v>0</v>
      </c>
      <c r="AZ1925" s="99">
        <f>SUMIFS(通讯通路门店!$AA:$AA,通讯通路门店!$S:$S,$G1925)</f>
        <v>0</v>
      </c>
      <c r="BA1925" s="99">
        <f t="shared" si="153"/>
        <v>0</v>
      </c>
      <c r="BB1925" s="99">
        <f t="shared" si="154"/>
        <v>0</v>
      </c>
      <c r="BC1925" s="99">
        <f>SUMIFS(通讯通路门店!$W:$W,通讯通路门店!$S:$S,$G1925,通讯通路门店!$J:$J,"荣耀体验店")+SUMIFS(通讯通路门店!$W:$W,通讯通路门店!$S:$S,$G1925,通讯通路门店!$J:$J,"荣耀授权专卖店")</f>
        <v>0</v>
      </c>
      <c r="BD1925" s="99">
        <f>SUMIFS(通讯通路门店!$Z:$Z,通讯通路门店!$S:$S,$G1925,通讯通路门店!$J:$J,"VIVO体验店")</f>
        <v>0</v>
      </c>
      <c r="BE1925" s="99">
        <f>SUMIFS(通讯通路门店!$AB:$AB,通讯通路门店!$S:$S,$G1925,通讯通路门店!$J:$J,"OPPO体验店")</f>
        <v>0</v>
      </c>
      <c r="BF1925" s="99">
        <f>SUMIFS(通讯通路门店!$X:$X,通讯通路门店!$S:$S,$G1925,通讯通路门店!$J:$J,"华为授权体验店")+SUMIFS(通讯通路门店!$AA:$AA,通讯通路门店!$S:$S,$G1925,通讯通路门店!$J:$J,"华为堡垒店")</f>
        <v>0</v>
      </c>
      <c r="BG1925" s="99">
        <f>SUMIFS(通讯通路门店!$Y:$Y,通讯通路门店!$S:$S,$G1925,通讯通路门店!$J:$J,"小米体验店")</f>
        <v>0</v>
      </c>
      <c r="BH1925" s="99">
        <f>SUMIFS(通讯通路门店!$AA:$AA,通讯通路门店!$S:$S,$G1925,通讯通路门店!$J:$J,"苹果体验店")</f>
        <v>0</v>
      </c>
      <c r="BI1925" s="99">
        <f>SUMIFS(通讯通路门店!$K:$K,通讯通路门店!$S:$S,$G1925,通讯通路门店!$J:$J,"其他品牌专卖店")</f>
        <v>0</v>
      </c>
      <c r="BJ1925" s="99">
        <f>SUMIFS(通讯通路门店!$AC:$AC,通讯通路门店!$S:$S,$G1925)</f>
        <v>0</v>
      </c>
      <c r="BK1925" s="99">
        <f>SUMIFS(通讯通路门店!$AD:$AD,通讯通路门店!$S:$S,$G1925)</f>
        <v>0</v>
      </c>
      <c r="BL1925" s="99">
        <f>SUMIFS(通讯通路门店!$AE:$AE,通讯通路门店!$S:$S,$G1925)</f>
        <v>0</v>
      </c>
      <c r="BM1925" s="99">
        <f>SUMIFS(通讯通路门店!$AF:$AF,通讯通路门店!$S:$S,$G1925)</f>
        <v>0</v>
      </c>
      <c r="BN1925" s="99">
        <f>SUMIFS(通讯通路门店!$AG:$AG,通讯通路门店!$S:$S,$G1925)</f>
        <v>0</v>
      </c>
      <c r="BO1925" s="99">
        <f>SUMIFS(通讯通路门店!$AH:$AH,通讯通路门店!$S:$S,$G1925)</f>
        <v>0</v>
      </c>
      <c r="BP1925" s="99">
        <f>SUMIFS(通讯通路门店!$AI:$AI,通讯通路门店!$S:$S,$G1925)</f>
        <v>0</v>
      </c>
      <c r="BQ1925" s="83"/>
    </row>
    <row r="1926" spans="1:69">
      <c r="A1926" s="99" t="str">
        <f>IFERROR(_xlfn.XLOOKUP($G1926,通讯通路门店!$S$4:$S$993931,通讯通路门店!$A$4:$A$993931,0,0),"")</f>
        <v>海南省</v>
      </c>
      <c r="B1926" s="99" t="str">
        <f>IFERROR(_xlfn.XLOOKUP($G1926,通讯通路门店!$S$4:$S$993931,通讯通路门店!$B$4:$B$993931,0,0),"")</f>
        <v>东方市</v>
      </c>
      <c r="C1926" s="99" t="str">
        <f>IFERROR(_xlfn.XLOOKUP($G1926,通讯通路门店!$S$4:$S$993931,通讯通路门店!$C$4:$C$993931,0,0),"")</f>
        <v>东方市</v>
      </c>
      <c r="D1926" s="99" t="str">
        <f>IFERROR(_xlfn.XLOOKUP($G1926,通讯通路门店!$S$4:$S$993931,通讯通路门店!$D$4:$D$993931,0,0),"")</f>
        <v>八所镇</v>
      </c>
      <c r="E1926" s="83"/>
      <c r="F1926" s="83"/>
      <c r="G1926" s="101"/>
      <c r="H1926" s="102">
        <f>IFERROR(_xlfn.XLOOKUP($G1926,通讯通路门店!$S$4:$S$993931,通讯通路门店!$R$4:$R$993931,0,0),"")</f>
        <v>0</v>
      </c>
      <c r="I1926" s="83"/>
      <c r="J1926" s="83"/>
      <c r="K1926" s="83"/>
      <c r="L1926" s="83"/>
      <c r="M1926" s="83"/>
      <c r="N1926" s="83"/>
      <c r="O1926" s="83"/>
      <c r="P1926" s="83"/>
      <c r="Q1926" s="83"/>
      <c r="R1926" s="83"/>
      <c r="S1926" s="83"/>
      <c r="T1926" s="83"/>
      <c r="U1926" s="99">
        <f>COUNTIF(通讯通路门店!$S:$S,$G1926)</f>
        <v>0</v>
      </c>
      <c r="V1926" s="99">
        <f>COUNTIFS(通讯通路门店!$S:$S,$G1926,通讯通路门店!$J:$J,"综合卖场")</f>
        <v>0</v>
      </c>
      <c r="W1926" s="99">
        <f>SUMIFS(通讯通路门店!$AJ:$AJ,通讯通路门店!$S:$S,通讯客户沙盘!$G1926)</f>
        <v>0</v>
      </c>
      <c r="X1926" s="99">
        <f t="shared" si="150"/>
        <v>0</v>
      </c>
      <c r="Y1926" s="99">
        <f>COUNTIFS(通讯通路门店!$S:$S,$G1926,通讯通路门店!$J:$J,"荣耀体验店")+COUNTIFS(通讯通路门店!$S:$S,$G1926,通讯通路门店!$J:$J,"荣耀授权专卖店")</f>
        <v>0</v>
      </c>
      <c r="Z1926" s="99">
        <f>COUNTIFS(通讯通路门店!$S:$S,$G1926,通讯通路门店!$J:$J,"VIVO体验店")</f>
        <v>0</v>
      </c>
      <c r="AA1926" s="99">
        <f>COUNTIFS(通讯通路门店!$S:$S,$G1926,通讯通路门店!$J:$J,"OPPO体验店")</f>
        <v>0</v>
      </c>
      <c r="AB1926" s="99">
        <f>COUNTIFS(通讯通路门店!$S:$S,$G1926,通讯通路门店!$J:$J,"华为授权体验店")+COUNTIFS(通讯通路门店!$S:$S,$G1926,通讯通路门店!$J:$J,"华为堡垒店")</f>
        <v>0</v>
      </c>
      <c r="AC1926" s="99">
        <f>COUNTIFS(通讯通路门店!$S:$S,$G1926,通讯通路门店!$J:$J,"小米体验店")</f>
        <v>0</v>
      </c>
      <c r="AD1926" s="99">
        <f>COUNTIFS(通讯通路门店!$S:$S,$G1926,通讯通路门店!$J:$J,"苹果体验店")</f>
        <v>0</v>
      </c>
      <c r="AE1926" s="99">
        <f>COUNTIFS(通讯通路门店!$S:$S,$G1926,通讯通路门店!$J:$J,"其他品牌专卖店")</f>
        <v>0</v>
      </c>
      <c r="AF1926" s="99">
        <f>SUMIFS(通讯通路门店!$BI:$BI,通讯通路门店!$S:$S,$G1926)</f>
        <v>0</v>
      </c>
      <c r="AG1926" s="99">
        <f>SUMIFS(通讯通路门店!$BH:$BH,通讯通路门店!$S:$S,$G1926)</f>
        <v>0</v>
      </c>
      <c r="AH1926" s="99">
        <f t="shared" si="151"/>
        <v>0</v>
      </c>
      <c r="AI1926" s="99">
        <f>SUMIFS(通讯通路门店!$BB:$BB,通讯通路门店!$S:$S,$G1926)</f>
        <v>0</v>
      </c>
      <c r="AJ1926" s="99">
        <f>SUMIFS(通讯通路门店!$BE:$BE,通讯通路门店!$S:$S,$G1926)</f>
        <v>0</v>
      </c>
      <c r="AK1926" s="99">
        <f>SUMIFS(通讯通路门店!$BG:$BG,通讯通路门店!$S:$S,$G1926)</f>
        <v>0</v>
      </c>
      <c r="AL1926" s="99">
        <f>SUMIFS(通讯通路门店!$BC:$BC,通讯通路门店!$S:$S,$G1926)</f>
        <v>0</v>
      </c>
      <c r="AM1926" s="99">
        <f>SUMIFS(通讯通路门店!$BD:$BD,通讯通路门店!$S:$S,$G1926)</f>
        <v>0</v>
      </c>
      <c r="AN1926" s="99">
        <f>SUMIFS(通讯通路门店!$BF:$BF,通讯通路门店!$S:$S,$G1926)</f>
        <v>0</v>
      </c>
      <c r="AO1926" s="99">
        <f t="shared" si="152"/>
        <v>0</v>
      </c>
      <c r="AP1926" s="99">
        <f>SUMIFS(通讯通路门店!$K:$K,通讯通路门店!$S:$S,$G1926)</f>
        <v>0</v>
      </c>
      <c r="AQ1926" s="83"/>
      <c r="AR1926" s="99">
        <f>SUMIFS(通讯通路门店!$T:$T,通讯通路门店!$S:$S,$G1926)</f>
        <v>0</v>
      </c>
      <c r="AS1926" s="99">
        <f>SUMIFS(通讯通路门店!$U:$U,通讯通路门店!$S:$S,$G1926)</f>
        <v>0</v>
      </c>
      <c r="AT1926" s="99">
        <f>SUMIFS(通讯通路门店!$V:$V,通讯通路门店!$S:$S,$G1926)</f>
        <v>0</v>
      </c>
      <c r="AU1926" s="99">
        <f>SUMIFS(通讯通路门店!$W:$W,通讯通路门店!$S:$S,$G1926)</f>
        <v>0</v>
      </c>
      <c r="AV1926" s="99">
        <f>SUMIFS(通讯通路门店!$Z:$Z,通讯通路门店!$S:$S,$G1926)</f>
        <v>0</v>
      </c>
      <c r="AW1926" s="99">
        <f>SUMIFS(通讯通路门店!$AB:$AB,通讯通路门店!$S:$S,$G1926)</f>
        <v>0</v>
      </c>
      <c r="AX1926" s="99">
        <f>SUMIFS(通讯通路门店!$X:$X,通讯通路门店!$S:$S,$G1926)</f>
        <v>0</v>
      </c>
      <c r="AY1926" s="99">
        <f>SUMIFS(通讯通路门店!$Y:$Y,通讯通路门店!$S:$S,$G1926)</f>
        <v>0</v>
      </c>
      <c r="AZ1926" s="99">
        <f>SUMIFS(通讯通路门店!$AA:$AA,通讯通路门店!$S:$S,$G1926)</f>
        <v>0</v>
      </c>
      <c r="BA1926" s="99">
        <f t="shared" si="153"/>
        <v>0</v>
      </c>
      <c r="BB1926" s="99">
        <f t="shared" si="154"/>
        <v>0</v>
      </c>
      <c r="BC1926" s="99">
        <f>SUMIFS(通讯通路门店!$W:$W,通讯通路门店!$S:$S,$G1926,通讯通路门店!$J:$J,"荣耀体验店")+SUMIFS(通讯通路门店!$W:$W,通讯通路门店!$S:$S,$G1926,通讯通路门店!$J:$J,"荣耀授权专卖店")</f>
        <v>0</v>
      </c>
      <c r="BD1926" s="99">
        <f>SUMIFS(通讯通路门店!$Z:$Z,通讯通路门店!$S:$S,$G1926,通讯通路门店!$J:$J,"VIVO体验店")</f>
        <v>0</v>
      </c>
      <c r="BE1926" s="99">
        <f>SUMIFS(通讯通路门店!$AB:$AB,通讯通路门店!$S:$S,$G1926,通讯通路门店!$J:$J,"OPPO体验店")</f>
        <v>0</v>
      </c>
      <c r="BF1926" s="99">
        <f>SUMIFS(通讯通路门店!$X:$X,通讯通路门店!$S:$S,$G1926,通讯通路门店!$J:$J,"华为授权体验店")+SUMIFS(通讯通路门店!$AA:$AA,通讯通路门店!$S:$S,$G1926,通讯通路门店!$J:$J,"华为堡垒店")</f>
        <v>0</v>
      </c>
      <c r="BG1926" s="99">
        <f>SUMIFS(通讯通路门店!$Y:$Y,通讯通路门店!$S:$S,$G1926,通讯通路门店!$J:$J,"小米体验店")</f>
        <v>0</v>
      </c>
      <c r="BH1926" s="99">
        <f>SUMIFS(通讯通路门店!$AA:$AA,通讯通路门店!$S:$S,$G1926,通讯通路门店!$J:$J,"苹果体验店")</f>
        <v>0</v>
      </c>
      <c r="BI1926" s="99">
        <f>SUMIFS(通讯通路门店!$K:$K,通讯通路门店!$S:$S,$G1926,通讯通路门店!$J:$J,"其他品牌专卖店")</f>
        <v>0</v>
      </c>
      <c r="BJ1926" s="99">
        <f>SUMIFS(通讯通路门店!$AC:$AC,通讯通路门店!$S:$S,$G1926)</f>
        <v>0</v>
      </c>
      <c r="BK1926" s="99">
        <f>SUMIFS(通讯通路门店!$AD:$AD,通讯通路门店!$S:$S,$G1926)</f>
        <v>0</v>
      </c>
      <c r="BL1926" s="99">
        <f>SUMIFS(通讯通路门店!$AE:$AE,通讯通路门店!$S:$S,$G1926)</f>
        <v>0</v>
      </c>
      <c r="BM1926" s="99">
        <f>SUMIFS(通讯通路门店!$AF:$AF,通讯通路门店!$S:$S,$G1926)</f>
        <v>0</v>
      </c>
      <c r="BN1926" s="99">
        <f>SUMIFS(通讯通路门店!$AG:$AG,通讯通路门店!$S:$S,$G1926)</f>
        <v>0</v>
      </c>
      <c r="BO1926" s="99">
        <f>SUMIFS(通讯通路门店!$AH:$AH,通讯通路门店!$S:$S,$G1926)</f>
        <v>0</v>
      </c>
      <c r="BP1926" s="99">
        <f>SUMIFS(通讯通路门店!$AI:$AI,通讯通路门店!$S:$S,$G1926)</f>
        <v>0</v>
      </c>
      <c r="BQ1926" s="83"/>
    </row>
    <row r="1927" spans="1:69">
      <c r="A1927" s="99" t="str">
        <f>IFERROR(_xlfn.XLOOKUP($G1927,通讯通路门店!$S$4:$S$993931,通讯通路门店!$A$4:$A$993931,0,0),"")</f>
        <v>海南省</v>
      </c>
      <c r="B1927" s="99" t="str">
        <f>IFERROR(_xlfn.XLOOKUP($G1927,通讯通路门店!$S$4:$S$993931,通讯通路门店!$B$4:$B$993931,0,0),"")</f>
        <v>东方市</v>
      </c>
      <c r="C1927" s="99" t="str">
        <f>IFERROR(_xlfn.XLOOKUP($G1927,通讯通路门店!$S$4:$S$993931,通讯通路门店!$C$4:$C$993931,0,0),"")</f>
        <v>东方市</v>
      </c>
      <c r="D1927" s="99" t="str">
        <f>IFERROR(_xlfn.XLOOKUP($G1927,通讯通路门店!$S$4:$S$993931,通讯通路门店!$D$4:$D$993931,0,0),"")</f>
        <v>八所镇</v>
      </c>
      <c r="E1927" s="83"/>
      <c r="F1927" s="83"/>
      <c r="G1927" s="101"/>
      <c r="H1927" s="102">
        <f>IFERROR(_xlfn.XLOOKUP($G1927,通讯通路门店!$S$4:$S$993931,通讯通路门店!$R$4:$R$993931,0,0),"")</f>
        <v>0</v>
      </c>
      <c r="I1927" s="83"/>
      <c r="J1927" s="83"/>
      <c r="K1927" s="83"/>
      <c r="L1927" s="83"/>
      <c r="M1927" s="83"/>
      <c r="N1927" s="83"/>
      <c r="O1927" s="83"/>
      <c r="P1927" s="83"/>
      <c r="Q1927" s="83"/>
      <c r="R1927" s="83"/>
      <c r="S1927" s="83"/>
      <c r="T1927" s="83"/>
      <c r="U1927" s="99">
        <f>COUNTIF(通讯通路门店!$S:$S,$G1927)</f>
        <v>0</v>
      </c>
      <c r="V1927" s="99">
        <f>COUNTIFS(通讯通路门店!$S:$S,$G1927,通讯通路门店!$J:$J,"综合卖场")</f>
        <v>0</v>
      </c>
      <c r="W1927" s="99">
        <f>SUMIFS(通讯通路门店!$AJ:$AJ,通讯通路门店!$S:$S,通讯客户沙盘!$G1927)</f>
        <v>0</v>
      </c>
      <c r="X1927" s="99">
        <f t="shared" si="150"/>
        <v>0</v>
      </c>
      <c r="Y1927" s="99">
        <f>COUNTIFS(通讯通路门店!$S:$S,$G1927,通讯通路门店!$J:$J,"荣耀体验店")+COUNTIFS(通讯通路门店!$S:$S,$G1927,通讯通路门店!$J:$J,"荣耀授权专卖店")</f>
        <v>0</v>
      </c>
      <c r="Z1927" s="99">
        <f>COUNTIFS(通讯通路门店!$S:$S,$G1927,通讯通路门店!$J:$J,"VIVO体验店")</f>
        <v>0</v>
      </c>
      <c r="AA1927" s="99">
        <f>COUNTIFS(通讯通路门店!$S:$S,$G1927,通讯通路门店!$J:$J,"OPPO体验店")</f>
        <v>0</v>
      </c>
      <c r="AB1927" s="99">
        <f>COUNTIFS(通讯通路门店!$S:$S,$G1927,通讯通路门店!$J:$J,"华为授权体验店")+COUNTIFS(通讯通路门店!$S:$S,$G1927,通讯通路门店!$J:$J,"华为堡垒店")</f>
        <v>0</v>
      </c>
      <c r="AC1927" s="99">
        <f>COUNTIFS(通讯通路门店!$S:$S,$G1927,通讯通路门店!$J:$J,"小米体验店")</f>
        <v>0</v>
      </c>
      <c r="AD1927" s="99">
        <f>COUNTIFS(通讯通路门店!$S:$S,$G1927,通讯通路门店!$J:$J,"苹果体验店")</f>
        <v>0</v>
      </c>
      <c r="AE1927" s="99">
        <f>COUNTIFS(通讯通路门店!$S:$S,$G1927,通讯通路门店!$J:$J,"其他品牌专卖店")</f>
        <v>0</v>
      </c>
      <c r="AF1927" s="99">
        <f>SUMIFS(通讯通路门店!$BI:$BI,通讯通路门店!$S:$S,$G1927)</f>
        <v>0</v>
      </c>
      <c r="AG1927" s="99">
        <f>SUMIFS(通讯通路门店!$BH:$BH,通讯通路门店!$S:$S,$G1927)</f>
        <v>0</v>
      </c>
      <c r="AH1927" s="99">
        <f t="shared" si="151"/>
        <v>0</v>
      </c>
      <c r="AI1927" s="99">
        <f>SUMIFS(通讯通路门店!$BB:$BB,通讯通路门店!$S:$S,$G1927)</f>
        <v>0</v>
      </c>
      <c r="AJ1927" s="99">
        <f>SUMIFS(通讯通路门店!$BE:$BE,通讯通路门店!$S:$S,$G1927)</f>
        <v>0</v>
      </c>
      <c r="AK1927" s="99">
        <f>SUMIFS(通讯通路门店!$BG:$BG,通讯通路门店!$S:$S,$G1927)</f>
        <v>0</v>
      </c>
      <c r="AL1927" s="99">
        <f>SUMIFS(通讯通路门店!$BC:$BC,通讯通路门店!$S:$S,$G1927)</f>
        <v>0</v>
      </c>
      <c r="AM1927" s="99">
        <f>SUMIFS(通讯通路门店!$BD:$BD,通讯通路门店!$S:$S,$G1927)</f>
        <v>0</v>
      </c>
      <c r="AN1927" s="99">
        <f>SUMIFS(通讯通路门店!$BF:$BF,通讯通路门店!$S:$S,$G1927)</f>
        <v>0</v>
      </c>
      <c r="AO1927" s="99">
        <f t="shared" si="152"/>
        <v>0</v>
      </c>
      <c r="AP1927" s="99">
        <f>SUMIFS(通讯通路门店!$K:$K,通讯通路门店!$S:$S,$G1927)</f>
        <v>0</v>
      </c>
      <c r="AQ1927" s="83"/>
      <c r="AR1927" s="99">
        <f>SUMIFS(通讯通路门店!$T:$T,通讯通路门店!$S:$S,$G1927)</f>
        <v>0</v>
      </c>
      <c r="AS1927" s="99">
        <f>SUMIFS(通讯通路门店!$U:$U,通讯通路门店!$S:$S,$G1927)</f>
        <v>0</v>
      </c>
      <c r="AT1927" s="99">
        <f>SUMIFS(通讯通路门店!$V:$V,通讯通路门店!$S:$S,$G1927)</f>
        <v>0</v>
      </c>
      <c r="AU1927" s="99">
        <f>SUMIFS(通讯通路门店!$W:$W,通讯通路门店!$S:$S,$G1927)</f>
        <v>0</v>
      </c>
      <c r="AV1927" s="99">
        <f>SUMIFS(通讯通路门店!$Z:$Z,通讯通路门店!$S:$S,$G1927)</f>
        <v>0</v>
      </c>
      <c r="AW1927" s="99">
        <f>SUMIFS(通讯通路门店!$AB:$AB,通讯通路门店!$S:$S,$G1927)</f>
        <v>0</v>
      </c>
      <c r="AX1927" s="99">
        <f>SUMIFS(通讯通路门店!$X:$X,通讯通路门店!$S:$S,$G1927)</f>
        <v>0</v>
      </c>
      <c r="AY1927" s="99">
        <f>SUMIFS(通讯通路门店!$Y:$Y,通讯通路门店!$S:$S,$G1927)</f>
        <v>0</v>
      </c>
      <c r="AZ1927" s="99">
        <f>SUMIFS(通讯通路门店!$AA:$AA,通讯通路门店!$S:$S,$G1927)</f>
        <v>0</v>
      </c>
      <c r="BA1927" s="99">
        <f t="shared" si="153"/>
        <v>0</v>
      </c>
      <c r="BB1927" s="99">
        <f t="shared" si="154"/>
        <v>0</v>
      </c>
      <c r="BC1927" s="99">
        <f>SUMIFS(通讯通路门店!$W:$W,通讯通路门店!$S:$S,$G1927,通讯通路门店!$J:$J,"荣耀体验店")+SUMIFS(通讯通路门店!$W:$W,通讯通路门店!$S:$S,$G1927,通讯通路门店!$J:$J,"荣耀授权专卖店")</f>
        <v>0</v>
      </c>
      <c r="BD1927" s="99">
        <f>SUMIFS(通讯通路门店!$Z:$Z,通讯通路门店!$S:$S,$G1927,通讯通路门店!$J:$J,"VIVO体验店")</f>
        <v>0</v>
      </c>
      <c r="BE1927" s="99">
        <f>SUMIFS(通讯通路门店!$AB:$AB,通讯通路门店!$S:$S,$G1927,通讯通路门店!$J:$J,"OPPO体验店")</f>
        <v>0</v>
      </c>
      <c r="BF1927" s="99">
        <f>SUMIFS(通讯通路门店!$X:$X,通讯通路门店!$S:$S,$G1927,通讯通路门店!$J:$J,"华为授权体验店")+SUMIFS(通讯通路门店!$AA:$AA,通讯通路门店!$S:$S,$G1927,通讯通路门店!$J:$J,"华为堡垒店")</f>
        <v>0</v>
      </c>
      <c r="BG1927" s="99">
        <f>SUMIFS(通讯通路门店!$Y:$Y,通讯通路门店!$S:$S,$G1927,通讯通路门店!$J:$J,"小米体验店")</f>
        <v>0</v>
      </c>
      <c r="BH1927" s="99">
        <f>SUMIFS(通讯通路门店!$AA:$AA,通讯通路门店!$S:$S,$G1927,通讯通路门店!$J:$J,"苹果体验店")</f>
        <v>0</v>
      </c>
      <c r="BI1927" s="99">
        <f>SUMIFS(通讯通路门店!$K:$K,通讯通路门店!$S:$S,$G1927,通讯通路门店!$J:$J,"其他品牌专卖店")</f>
        <v>0</v>
      </c>
      <c r="BJ1927" s="99">
        <f>SUMIFS(通讯通路门店!$AC:$AC,通讯通路门店!$S:$S,$G1927)</f>
        <v>0</v>
      </c>
      <c r="BK1927" s="99">
        <f>SUMIFS(通讯通路门店!$AD:$AD,通讯通路门店!$S:$S,$G1927)</f>
        <v>0</v>
      </c>
      <c r="BL1927" s="99">
        <f>SUMIFS(通讯通路门店!$AE:$AE,通讯通路门店!$S:$S,$G1927)</f>
        <v>0</v>
      </c>
      <c r="BM1927" s="99">
        <f>SUMIFS(通讯通路门店!$AF:$AF,通讯通路门店!$S:$S,$G1927)</f>
        <v>0</v>
      </c>
      <c r="BN1927" s="99">
        <f>SUMIFS(通讯通路门店!$AG:$AG,通讯通路门店!$S:$S,$G1927)</f>
        <v>0</v>
      </c>
      <c r="BO1927" s="99">
        <f>SUMIFS(通讯通路门店!$AH:$AH,通讯通路门店!$S:$S,$G1927)</f>
        <v>0</v>
      </c>
      <c r="BP1927" s="99">
        <f>SUMIFS(通讯通路门店!$AI:$AI,通讯通路门店!$S:$S,$G1927)</f>
        <v>0</v>
      </c>
      <c r="BQ1927" s="83"/>
    </row>
    <row r="1928" spans="1:69">
      <c r="A1928" s="99" t="str">
        <f>IFERROR(_xlfn.XLOOKUP($G1928,通讯通路门店!$S$4:$S$993931,通讯通路门店!$A$4:$A$993931,0,0),"")</f>
        <v>海南省</v>
      </c>
      <c r="B1928" s="99" t="str">
        <f>IFERROR(_xlfn.XLOOKUP($G1928,通讯通路门店!$S$4:$S$993931,通讯通路门店!$B$4:$B$993931,0,0),"")</f>
        <v>东方市</v>
      </c>
      <c r="C1928" s="99" t="str">
        <f>IFERROR(_xlfn.XLOOKUP($G1928,通讯通路门店!$S$4:$S$993931,通讯通路门店!$C$4:$C$993931,0,0),"")</f>
        <v>东方市</v>
      </c>
      <c r="D1928" s="99" t="str">
        <f>IFERROR(_xlfn.XLOOKUP($G1928,通讯通路门店!$S$4:$S$993931,通讯通路门店!$D$4:$D$993931,0,0),"")</f>
        <v>八所镇</v>
      </c>
      <c r="E1928" s="83"/>
      <c r="F1928" s="83"/>
      <c r="G1928" s="101"/>
      <c r="H1928" s="102">
        <f>IFERROR(_xlfn.XLOOKUP($G1928,通讯通路门店!$S$4:$S$993931,通讯通路门店!$R$4:$R$993931,0,0),"")</f>
        <v>0</v>
      </c>
      <c r="I1928" s="83"/>
      <c r="J1928" s="83"/>
      <c r="K1928" s="83"/>
      <c r="L1928" s="83"/>
      <c r="M1928" s="83"/>
      <c r="N1928" s="83"/>
      <c r="O1928" s="83"/>
      <c r="P1928" s="83"/>
      <c r="Q1928" s="83"/>
      <c r="R1928" s="83"/>
      <c r="S1928" s="83"/>
      <c r="T1928" s="83"/>
      <c r="U1928" s="99">
        <f>COUNTIF(通讯通路门店!$S:$S,$G1928)</f>
        <v>0</v>
      </c>
      <c r="V1928" s="99">
        <f>COUNTIFS(通讯通路门店!$S:$S,$G1928,通讯通路门店!$J:$J,"综合卖场")</f>
        <v>0</v>
      </c>
      <c r="W1928" s="99">
        <f>SUMIFS(通讯通路门店!$AJ:$AJ,通讯通路门店!$S:$S,通讯客户沙盘!$G1928)</f>
        <v>0</v>
      </c>
      <c r="X1928" s="99">
        <f t="shared" si="150"/>
        <v>0</v>
      </c>
      <c r="Y1928" s="99">
        <f>COUNTIFS(通讯通路门店!$S:$S,$G1928,通讯通路门店!$J:$J,"荣耀体验店")+COUNTIFS(通讯通路门店!$S:$S,$G1928,通讯通路门店!$J:$J,"荣耀授权专卖店")</f>
        <v>0</v>
      </c>
      <c r="Z1928" s="99">
        <f>COUNTIFS(通讯通路门店!$S:$S,$G1928,通讯通路门店!$J:$J,"VIVO体验店")</f>
        <v>0</v>
      </c>
      <c r="AA1928" s="99">
        <f>COUNTIFS(通讯通路门店!$S:$S,$G1928,通讯通路门店!$J:$J,"OPPO体验店")</f>
        <v>0</v>
      </c>
      <c r="AB1928" s="99">
        <f>COUNTIFS(通讯通路门店!$S:$S,$G1928,通讯通路门店!$J:$J,"华为授权体验店")+COUNTIFS(通讯通路门店!$S:$S,$G1928,通讯通路门店!$J:$J,"华为堡垒店")</f>
        <v>0</v>
      </c>
      <c r="AC1928" s="99">
        <f>COUNTIFS(通讯通路门店!$S:$S,$G1928,通讯通路门店!$J:$J,"小米体验店")</f>
        <v>0</v>
      </c>
      <c r="AD1928" s="99">
        <f>COUNTIFS(通讯通路门店!$S:$S,$G1928,通讯通路门店!$J:$J,"苹果体验店")</f>
        <v>0</v>
      </c>
      <c r="AE1928" s="99">
        <f>COUNTIFS(通讯通路门店!$S:$S,$G1928,通讯通路门店!$J:$J,"其他品牌专卖店")</f>
        <v>0</v>
      </c>
      <c r="AF1928" s="99">
        <f>SUMIFS(通讯通路门店!$BI:$BI,通讯通路门店!$S:$S,$G1928)</f>
        <v>0</v>
      </c>
      <c r="AG1928" s="99">
        <f>SUMIFS(通讯通路门店!$BH:$BH,通讯通路门店!$S:$S,$G1928)</f>
        <v>0</v>
      </c>
      <c r="AH1928" s="99">
        <f t="shared" si="151"/>
        <v>0</v>
      </c>
      <c r="AI1928" s="99">
        <f>SUMIFS(通讯通路门店!$BB:$BB,通讯通路门店!$S:$S,$G1928)</f>
        <v>0</v>
      </c>
      <c r="AJ1928" s="99">
        <f>SUMIFS(通讯通路门店!$BE:$BE,通讯通路门店!$S:$S,$G1928)</f>
        <v>0</v>
      </c>
      <c r="AK1928" s="99">
        <f>SUMIFS(通讯通路门店!$BG:$BG,通讯通路门店!$S:$S,$G1928)</f>
        <v>0</v>
      </c>
      <c r="AL1928" s="99">
        <f>SUMIFS(通讯通路门店!$BC:$BC,通讯通路门店!$S:$S,$G1928)</f>
        <v>0</v>
      </c>
      <c r="AM1928" s="99">
        <f>SUMIFS(通讯通路门店!$BD:$BD,通讯通路门店!$S:$S,$G1928)</f>
        <v>0</v>
      </c>
      <c r="AN1928" s="99">
        <f>SUMIFS(通讯通路门店!$BF:$BF,通讯通路门店!$S:$S,$G1928)</f>
        <v>0</v>
      </c>
      <c r="AO1928" s="99">
        <f t="shared" si="152"/>
        <v>0</v>
      </c>
      <c r="AP1928" s="99">
        <f>SUMIFS(通讯通路门店!$K:$K,通讯通路门店!$S:$S,$G1928)</f>
        <v>0</v>
      </c>
      <c r="AQ1928" s="83"/>
      <c r="AR1928" s="99">
        <f>SUMIFS(通讯通路门店!$T:$T,通讯通路门店!$S:$S,$G1928)</f>
        <v>0</v>
      </c>
      <c r="AS1928" s="99">
        <f>SUMIFS(通讯通路门店!$U:$U,通讯通路门店!$S:$S,$G1928)</f>
        <v>0</v>
      </c>
      <c r="AT1928" s="99">
        <f>SUMIFS(通讯通路门店!$V:$V,通讯通路门店!$S:$S,$G1928)</f>
        <v>0</v>
      </c>
      <c r="AU1928" s="99">
        <f>SUMIFS(通讯通路门店!$W:$W,通讯通路门店!$S:$S,$G1928)</f>
        <v>0</v>
      </c>
      <c r="AV1928" s="99">
        <f>SUMIFS(通讯通路门店!$Z:$Z,通讯通路门店!$S:$S,$G1928)</f>
        <v>0</v>
      </c>
      <c r="AW1928" s="99">
        <f>SUMIFS(通讯通路门店!$AB:$AB,通讯通路门店!$S:$S,$G1928)</f>
        <v>0</v>
      </c>
      <c r="AX1928" s="99">
        <f>SUMIFS(通讯通路门店!$X:$X,通讯通路门店!$S:$S,$G1928)</f>
        <v>0</v>
      </c>
      <c r="AY1928" s="99">
        <f>SUMIFS(通讯通路门店!$Y:$Y,通讯通路门店!$S:$S,$G1928)</f>
        <v>0</v>
      </c>
      <c r="AZ1928" s="99">
        <f>SUMIFS(通讯通路门店!$AA:$AA,通讯通路门店!$S:$S,$G1928)</f>
        <v>0</v>
      </c>
      <c r="BA1928" s="99">
        <f t="shared" si="153"/>
        <v>0</v>
      </c>
      <c r="BB1928" s="99">
        <f t="shared" si="154"/>
        <v>0</v>
      </c>
      <c r="BC1928" s="99">
        <f>SUMIFS(通讯通路门店!$W:$W,通讯通路门店!$S:$S,$G1928,通讯通路门店!$J:$J,"荣耀体验店")+SUMIFS(通讯通路门店!$W:$W,通讯通路门店!$S:$S,$G1928,通讯通路门店!$J:$J,"荣耀授权专卖店")</f>
        <v>0</v>
      </c>
      <c r="BD1928" s="99">
        <f>SUMIFS(通讯通路门店!$Z:$Z,通讯通路门店!$S:$S,$G1928,通讯通路门店!$J:$J,"VIVO体验店")</f>
        <v>0</v>
      </c>
      <c r="BE1928" s="99">
        <f>SUMIFS(通讯通路门店!$AB:$AB,通讯通路门店!$S:$S,$G1928,通讯通路门店!$J:$J,"OPPO体验店")</f>
        <v>0</v>
      </c>
      <c r="BF1928" s="99">
        <f>SUMIFS(通讯通路门店!$X:$X,通讯通路门店!$S:$S,$G1928,通讯通路门店!$J:$J,"华为授权体验店")+SUMIFS(通讯通路门店!$AA:$AA,通讯通路门店!$S:$S,$G1928,通讯通路门店!$J:$J,"华为堡垒店")</f>
        <v>0</v>
      </c>
      <c r="BG1928" s="99">
        <f>SUMIFS(通讯通路门店!$Y:$Y,通讯通路门店!$S:$S,$G1928,通讯通路门店!$J:$J,"小米体验店")</f>
        <v>0</v>
      </c>
      <c r="BH1928" s="99">
        <f>SUMIFS(通讯通路门店!$AA:$AA,通讯通路门店!$S:$S,$G1928,通讯通路门店!$J:$J,"苹果体验店")</f>
        <v>0</v>
      </c>
      <c r="BI1928" s="99">
        <f>SUMIFS(通讯通路门店!$K:$K,通讯通路门店!$S:$S,$G1928,通讯通路门店!$J:$J,"其他品牌专卖店")</f>
        <v>0</v>
      </c>
      <c r="BJ1928" s="99">
        <f>SUMIFS(通讯通路门店!$AC:$AC,通讯通路门店!$S:$S,$G1928)</f>
        <v>0</v>
      </c>
      <c r="BK1928" s="99">
        <f>SUMIFS(通讯通路门店!$AD:$AD,通讯通路门店!$S:$S,$G1928)</f>
        <v>0</v>
      </c>
      <c r="BL1928" s="99">
        <f>SUMIFS(通讯通路门店!$AE:$AE,通讯通路门店!$S:$S,$G1928)</f>
        <v>0</v>
      </c>
      <c r="BM1928" s="99">
        <f>SUMIFS(通讯通路门店!$AF:$AF,通讯通路门店!$S:$S,$G1928)</f>
        <v>0</v>
      </c>
      <c r="BN1928" s="99">
        <f>SUMIFS(通讯通路门店!$AG:$AG,通讯通路门店!$S:$S,$G1928)</f>
        <v>0</v>
      </c>
      <c r="BO1928" s="99">
        <f>SUMIFS(通讯通路门店!$AH:$AH,通讯通路门店!$S:$S,$G1928)</f>
        <v>0</v>
      </c>
      <c r="BP1928" s="99">
        <f>SUMIFS(通讯通路门店!$AI:$AI,通讯通路门店!$S:$S,$G1928)</f>
        <v>0</v>
      </c>
      <c r="BQ1928" s="83"/>
    </row>
    <row r="1929" spans="1:69">
      <c r="A1929" s="99" t="str">
        <f>IFERROR(_xlfn.XLOOKUP($G1929,通讯通路门店!$S$4:$S$993931,通讯通路门店!$A$4:$A$993931,0,0),"")</f>
        <v>海南省</v>
      </c>
      <c r="B1929" s="99" t="str">
        <f>IFERROR(_xlfn.XLOOKUP($G1929,通讯通路门店!$S$4:$S$993931,通讯通路门店!$B$4:$B$993931,0,0),"")</f>
        <v>东方市</v>
      </c>
      <c r="C1929" s="99" t="str">
        <f>IFERROR(_xlfn.XLOOKUP($G1929,通讯通路门店!$S$4:$S$993931,通讯通路门店!$C$4:$C$993931,0,0),"")</f>
        <v>东方市</v>
      </c>
      <c r="D1929" s="99" t="str">
        <f>IFERROR(_xlfn.XLOOKUP($G1929,通讯通路门店!$S$4:$S$993931,通讯通路门店!$D$4:$D$993931,0,0),"")</f>
        <v>八所镇</v>
      </c>
      <c r="E1929" s="83"/>
      <c r="F1929" s="83"/>
      <c r="G1929" s="101"/>
      <c r="H1929" s="102">
        <f>IFERROR(_xlfn.XLOOKUP($G1929,通讯通路门店!$S$4:$S$993931,通讯通路门店!$R$4:$R$993931,0,0),"")</f>
        <v>0</v>
      </c>
      <c r="I1929" s="83"/>
      <c r="J1929" s="83"/>
      <c r="K1929" s="83"/>
      <c r="L1929" s="83"/>
      <c r="M1929" s="83"/>
      <c r="N1929" s="83"/>
      <c r="O1929" s="83"/>
      <c r="P1929" s="83"/>
      <c r="Q1929" s="83"/>
      <c r="R1929" s="83"/>
      <c r="S1929" s="83"/>
      <c r="T1929" s="83"/>
      <c r="U1929" s="99">
        <f>COUNTIF(通讯通路门店!$S:$S,$G1929)</f>
        <v>0</v>
      </c>
      <c r="V1929" s="99">
        <f>COUNTIFS(通讯通路门店!$S:$S,$G1929,通讯通路门店!$J:$J,"综合卖场")</f>
        <v>0</v>
      </c>
      <c r="W1929" s="99">
        <f>SUMIFS(通讯通路门店!$AJ:$AJ,通讯通路门店!$S:$S,通讯客户沙盘!$G1929)</f>
        <v>0</v>
      </c>
      <c r="X1929" s="99">
        <f t="shared" si="150"/>
        <v>0</v>
      </c>
      <c r="Y1929" s="99">
        <f>COUNTIFS(通讯通路门店!$S:$S,$G1929,通讯通路门店!$J:$J,"荣耀体验店")+COUNTIFS(通讯通路门店!$S:$S,$G1929,通讯通路门店!$J:$J,"荣耀授权专卖店")</f>
        <v>0</v>
      </c>
      <c r="Z1929" s="99">
        <f>COUNTIFS(通讯通路门店!$S:$S,$G1929,通讯通路门店!$J:$J,"VIVO体验店")</f>
        <v>0</v>
      </c>
      <c r="AA1929" s="99">
        <f>COUNTIFS(通讯通路门店!$S:$S,$G1929,通讯通路门店!$J:$J,"OPPO体验店")</f>
        <v>0</v>
      </c>
      <c r="AB1929" s="99">
        <f>COUNTIFS(通讯通路门店!$S:$S,$G1929,通讯通路门店!$J:$J,"华为授权体验店")+COUNTIFS(通讯通路门店!$S:$S,$G1929,通讯通路门店!$J:$J,"华为堡垒店")</f>
        <v>0</v>
      </c>
      <c r="AC1929" s="99">
        <f>COUNTIFS(通讯通路门店!$S:$S,$G1929,通讯通路门店!$J:$J,"小米体验店")</f>
        <v>0</v>
      </c>
      <c r="AD1929" s="99">
        <f>COUNTIFS(通讯通路门店!$S:$S,$G1929,通讯通路门店!$J:$J,"苹果体验店")</f>
        <v>0</v>
      </c>
      <c r="AE1929" s="99">
        <f>COUNTIFS(通讯通路门店!$S:$S,$G1929,通讯通路门店!$J:$J,"其他品牌专卖店")</f>
        <v>0</v>
      </c>
      <c r="AF1929" s="99">
        <f>SUMIFS(通讯通路门店!$BI:$BI,通讯通路门店!$S:$S,$G1929)</f>
        <v>0</v>
      </c>
      <c r="AG1929" s="99">
        <f>SUMIFS(通讯通路门店!$BH:$BH,通讯通路门店!$S:$S,$G1929)</f>
        <v>0</v>
      </c>
      <c r="AH1929" s="99">
        <f t="shared" si="151"/>
        <v>0</v>
      </c>
      <c r="AI1929" s="99">
        <f>SUMIFS(通讯通路门店!$BB:$BB,通讯通路门店!$S:$S,$G1929)</f>
        <v>0</v>
      </c>
      <c r="AJ1929" s="99">
        <f>SUMIFS(通讯通路门店!$BE:$BE,通讯通路门店!$S:$S,$G1929)</f>
        <v>0</v>
      </c>
      <c r="AK1929" s="99">
        <f>SUMIFS(通讯通路门店!$BG:$BG,通讯通路门店!$S:$S,$G1929)</f>
        <v>0</v>
      </c>
      <c r="AL1929" s="99">
        <f>SUMIFS(通讯通路门店!$BC:$BC,通讯通路门店!$S:$S,$G1929)</f>
        <v>0</v>
      </c>
      <c r="AM1929" s="99">
        <f>SUMIFS(通讯通路门店!$BD:$BD,通讯通路门店!$S:$S,$G1929)</f>
        <v>0</v>
      </c>
      <c r="AN1929" s="99">
        <f>SUMIFS(通讯通路门店!$BF:$BF,通讯通路门店!$S:$S,$G1929)</f>
        <v>0</v>
      </c>
      <c r="AO1929" s="99">
        <f t="shared" si="152"/>
        <v>0</v>
      </c>
      <c r="AP1929" s="99">
        <f>SUMIFS(通讯通路门店!$K:$K,通讯通路门店!$S:$S,$G1929)</f>
        <v>0</v>
      </c>
      <c r="AQ1929" s="83"/>
      <c r="AR1929" s="99">
        <f>SUMIFS(通讯通路门店!$T:$T,通讯通路门店!$S:$S,$G1929)</f>
        <v>0</v>
      </c>
      <c r="AS1929" s="99">
        <f>SUMIFS(通讯通路门店!$U:$U,通讯通路门店!$S:$S,$G1929)</f>
        <v>0</v>
      </c>
      <c r="AT1929" s="99">
        <f>SUMIFS(通讯通路门店!$V:$V,通讯通路门店!$S:$S,$G1929)</f>
        <v>0</v>
      </c>
      <c r="AU1929" s="99">
        <f>SUMIFS(通讯通路门店!$W:$W,通讯通路门店!$S:$S,$G1929)</f>
        <v>0</v>
      </c>
      <c r="AV1929" s="99">
        <f>SUMIFS(通讯通路门店!$Z:$Z,通讯通路门店!$S:$S,$G1929)</f>
        <v>0</v>
      </c>
      <c r="AW1929" s="99">
        <f>SUMIFS(通讯通路门店!$AB:$AB,通讯通路门店!$S:$S,$G1929)</f>
        <v>0</v>
      </c>
      <c r="AX1929" s="99">
        <f>SUMIFS(通讯通路门店!$X:$X,通讯通路门店!$S:$S,$G1929)</f>
        <v>0</v>
      </c>
      <c r="AY1929" s="99">
        <f>SUMIFS(通讯通路门店!$Y:$Y,通讯通路门店!$S:$S,$G1929)</f>
        <v>0</v>
      </c>
      <c r="AZ1929" s="99">
        <f>SUMIFS(通讯通路门店!$AA:$AA,通讯通路门店!$S:$S,$G1929)</f>
        <v>0</v>
      </c>
      <c r="BA1929" s="99">
        <f t="shared" si="153"/>
        <v>0</v>
      </c>
      <c r="BB1929" s="99">
        <f t="shared" si="154"/>
        <v>0</v>
      </c>
      <c r="BC1929" s="99">
        <f>SUMIFS(通讯通路门店!$W:$W,通讯通路门店!$S:$S,$G1929,通讯通路门店!$J:$J,"荣耀体验店")+SUMIFS(通讯通路门店!$W:$W,通讯通路门店!$S:$S,$G1929,通讯通路门店!$J:$J,"荣耀授权专卖店")</f>
        <v>0</v>
      </c>
      <c r="BD1929" s="99">
        <f>SUMIFS(通讯通路门店!$Z:$Z,通讯通路门店!$S:$S,$G1929,通讯通路门店!$J:$J,"VIVO体验店")</f>
        <v>0</v>
      </c>
      <c r="BE1929" s="99">
        <f>SUMIFS(通讯通路门店!$AB:$AB,通讯通路门店!$S:$S,$G1929,通讯通路门店!$J:$J,"OPPO体验店")</f>
        <v>0</v>
      </c>
      <c r="BF1929" s="99">
        <f>SUMIFS(通讯通路门店!$X:$X,通讯通路门店!$S:$S,$G1929,通讯通路门店!$J:$J,"华为授权体验店")+SUMIFS(通讯通路门店!$AA:$AA,通讯通路门店!$S:$S,$G1929,通讯通路门店!$J:$J,"华为堡垒店")</f>
        <v>0</v>
      </c>
      <c r="BG1929" s="99">
        <f>SUMIFS(通讯通路门店!$Y:$Y,通讯通路门店!$S:$S,$G1929,通讯通路门店!$J:$J,"小米体验店")</f>
        <v>0</v>
      </c>
      <c r="BH1929" s="99">
        <f>SUMIFS(通讯通路门店!$AA:$AA,通讯通路门店!$S:$S,$G1929,通讯通路门店!$J:$J,"苹果体验店")</f>
        <v>0</v>
      </c>
      <c r="BI1929" s="99">
        <f>SUMIFS(通讯通路门店!$K:$K,通讯通路门店!$S:$S,$G1929,通讯通路门店!$J:$J,"其他品牌专卖店")</f>
        <v>0</v>
      </c>
      <c r="BJ1929" s="99">
        <f>SUMIFS(通讯通路门店!$AC:$AC,通讯通路门店!$S:$S,$G1929)</f>
        <v>0</v>
      </c>
      <c r="BK1929" s="99">
        <f>SUMIFS(通讯通路门店!$AD:$AD,通讯通路门店!$S:$S,$G1929)</f>
        <v>0</v>
      </c>
      <c r="BL1929" s="99">
        <f>SUMIFS(通讯通路门店!$AE:$AE,通讯通路门店!$S:$S,$G1929)</f>
        <v>0</v>
      </c>
      <c r="BM1929" s="99">
        <f>SUMIFS(通讯通路门店!$AF:$AF,通讯通路门店!$S:$S,$G1929)</f>
        <v>0</v>
      </c>
      <c r="BN1929" s="99">
        <f>SUMIFS(通讯通路门店!$AG:$AG,通讯通路门店!$S:$S,$G1929)</f>
        <v>0</v>
      </c>
      <c r="BO1929" s="99">
        <f>SUMIFS(通讯通路门店!$AH:$AH,通讯通路门店!$S:$S,$G1929)</f>
        <v>0</v>
      </c>
      <c r="BP1929" s="99">
        <f>SUMIFS(通讯通路门店!$AI:$AI,通讯通路门店!$S:$S,$G1929)</f>
        <v>0</v>
      </c>
      <c r="BQ1929" s="83"/>
    </row>
    <row r="1930" spans="1:69">
      <c r="A1930" s="99" t="str">
        <f>IFERROR(_xlfn.XLOOKUP($G1930,通讯通路门店!$S$4:$S$993931,通讯通路门店!$A$4:$A$993931,0,0),"")</f>
        <v>海南省</v>
      </c>
      <c r="B1930" s="99" t="str">
        <f>IFERROR(_xlfn.XLOOKUP($G1930,通讯通路门店!$S$4:$S$993931,通讯通路门店!$B$4:$B$993931,0,0),"")</f>
        <v>东方市</v>
      </c>
      <c r="C1930" s="99" t="str">
        <f>IFERROR(_xlfn.XLOOKUP($G1930,通讯通路门店!$S$4:$S$993931,通讯通路门店!$C$4:$C$993931,0,0),"")</f>
        <v>东方市</v>
      </c>
      <c r="D1930" s="99" t="str">
        <f>IFERROR(_xlfn.XLOOKUP($G1930,通讯通路门店!$S$4:$S$993931,通讯通路门店!$D$4:$D$993931,0,0),"")</f>
        <v>八所镇</v>
      </c>
      <c r="E1930" s="83"/>
      <c r="F1930" s="83"/>
      <c r="G1930" s="101"/>
      <c r="H1930" s="102">
        <f>IFERROR(_xlfn.XLOOKUP($G1930,通讯通路门店!$S$4:$S$993931,通讯通路门店!$R$4:$R$993931,0,0),"")</f>
        <v>0</v>
      </c>
      <c r="I1930" s="83"/>
      <c r="J1930" s="83"/>
      <c r="K1930" s="83"/>
      <c r="L1930" s="83"/>
      <c r="M1930" s="83"/>
      <c r="N1930" s="83"/>
      <c r="O1930" s="83"/>
      <c r="P1930" s="83"/>
      <c r="Q1930" s="83"/>
      <c r="R1930" s="83"/>
      <c r="S1930" s="83"/>
      <c r="T1930" s="83"/>
      <c r="U1930" s="99">
        <f>COUNTIF(通讯通路门店!$S:$S,$G1930)</f>
        <v>0</v>
      </c>
      <c r="V1930" s="99">
        <f>COUNTIFS(通讯通路门店!$S:$S,$G1930,通讯通路门店!$J:$J,"综合卖场")</f>
        <v>0</v>
      </c>
      <c r="W1930" s="99">
        <f>SUMIFS(通讯通路门店!$AJ:$AJ,通讯通路门店!$S:$S,通讯客户沙盘!$G1930)</f>
        <v>0</v>
      </c>
      <c r="X1930" s="99">
        <f t="shared" si="150"/>
        <v>0</v>
      </c>
      <c r="Y1930" s="99">
        <f>COUNTIFS(通讯通路门店!$S:$S,$G1930,通讯通路门店!$J:$J,"荣耀体验店")+COUNTIFS(通讯通路门店!$S:$S,$G1930,通讯通路门店!$J:$J,"荣耀授权专卖店")</f>
        <v>0</v>
      </c>
      <c r="Z1930" s="99">
        <f>COUNTIFS(通讯通路门店!$S:$S,$G1930,通讯通路门店!$J:$J,"VIVO体验店")</f>
        <v>0</v>
      </c>
      <c r="AA1930" s="99">
        <f>COUNTIFS(通讯通路门店!$S:$S,$G1930,通讯通路门店!$J:$J,"OPPO体验店")</f>
        <v>0</v>
      </c>
      <c r="AB1930" s="99">
        <f>COUNTIFS(通讯通路门店!$S:$S,$G1930,通讯通路门店!$J:$J,"华为授权体验店")+COUNTIFS(通讯通路门店!$S:$S,$G1930,通讯通路门店!$J:$J,"华为堡垒店")</f>
        <v>0</v>
      </c>
      <c r="AC1930" s="99">
        <f>COUNTIFS(通讯通路门店!$S:$S,$G1930,通讯通路门店!$J:$J,"小米体验店")</f>
        <v>0</v>
      </c>
      <c r="AD1930" s="99">
        <f>COUNTIFS(通讯通路门店!$S:$S,$G1930,通讯通路门店!$J:$J,"苹果体验店")</f>
        <v>0</v>
      </c>
      <c r="AE1930" s="99">
        <f>COUNTIFS(通讯通路门店!$S:$S,$G1930,通讯通路门店!$J:$J,"其他品牌专卖店")</f>
        <v>0</v>
      </c>
      <c r="AF1930" s="99">
        <f>SUMIFS(通讯通路门店!$BI:$BI,通讯通路门店!$S:$S,$G1930)</f>
        <v>0</v>
      </c>
      <c r="AG1930" s="99">
        <f>SUMIFS(通讯通路门店!$BH:$BH,通讯通路门店!$S:$S,$G1930)</f>
        <v>0</v>
      </c>
      <c r="AH1930" s="99">
        <f t="shared" si="151"/>
        <v>0</v>
      </c>
      <c r="AI1930" s="99">
        <f>SUMIFS(通讯通路门店!$BB:$BB,通讯通路门店!$S:$S,$G1930)</f>
        <v>0</v>
      </c>
      <c r="AJ1930" s="99">
        <f>SUMIFS(通讯通路门店!$BE:$BE,通讯通路门店!$S:$S,$G1930)</f>
        <v>0</v>
      </c>
      <c r="AK1930" s="99">
        <f>SUMIFS(通讯通路门店!$BG:$BG,通讯通路门店!$S:$S,$G1930)</f>
        <v>0</v>
      </c>
      <c r="AL1930" s="99">
        <f>SUMIFS(通讯通路门店!$BC:$BC,通讯通路门店!$S:$S,$G1930)</f>
        <v>0</v>
      </c>
      <c r="AM1930" s="99">
        <f>SUMIFS(通讯通路门店!$BD:$BD,通讯通路门店!$S:$S,$G1930)</f>
        <v>0</v>
      </c>
      <c r="AN1930" s="99">
        <f>SUMIFS(通讯通路门店!$BF:$BF,通讯通路门店!$S:$S,$G1930)</f>
        <v>0</v>
      </c>
      <c r="AO1930" s="99">
        <f t="shared" si="152"/>
        <v>0</v>
      </c>
      <c r="AP1930" s="99">
        <f>SUMIFS(通讯通路门店!$K:$K,通讯通路门店!$S:$S,$G1930)</f>
        <v>0</v>
      </c>
      <c r="AQ1930" s="83"/>
      <c r="AR1930" s="99">
        <f>SUMIFS(通讯通路门店!$T:$T,通讯通路门店!$S:$S,$G1930)</f>
        <v>0</v>
      </c>
      <c r="AS1930" s="99">
        <f>SUMIFS(通讯通路门店!$U:$U,通讯通路门店!$S:$S,$G1930)</f>
        <v>0</v>
      </c>
      <c r="AT1930" s="99">
        <f>SUMIFS(通讯通路门店!$V:$V,通讯通路门店!$S:$S,$G1930)</f>
        <v>0</v>
      </c>
      <c r="AU1930" s="99">
        <f>SUMIFS(通讯通路门店!$W:$W,通讯通路门店!$S:$S,$G1930)</f>
        <v>0</v>
      </c>
      <c r="AV1930" s="99">
        <f>SUMIFS(通讯通路门店!$Z:$Z,通讯通路门店!$S:$S,$G1930)</f>
        <v>0</v>
      </c>
      <c r="AW1930" s="99">
        <f>SUMIFS(通讯通路门店!$AB:$AB,通讯通路门店!$S:$S,$G1930)</f>
        <v>0</v>
      </c>
      <c r="AX1930" s="99">
        <f>SUMIFS(通讯通路门店!$X:$X,通讯通路门店!$S:$S,$G1930)</f>
        <v>0</v>
      </c>
      <c r="AY1930" s="99">
        <f>SUMIFS(通讯通路门店!$Y:$Y,通讯通路门店!$S:$S,$G1930)</f>
        <v>0</v>
      </c>
      <c r="AZ1930" s="99">
        <f>SUMIFS(通讯通路门店!$AA:$AA,通讯通路门店!$S:$S,$G1930)</f>
        <v>0</v>
      </c>
      <c r="BA1930" s="99">
        <f t="shared" si="153"/>
        <v>0</v>
      </c>
      <c r="BB1930" s="99">
        <f t="shared" si="154"/>
        <v>0</v>
      </c>
      <c r="BC1930" s="99">
        <f>SUMIFS(通讯通路门店!$W:$W,通讯通路门店!$S:$S,$G1930,通讯通路门店!$J:$J,"荣耀体验店")+SUMIFS(通讯通路门店!$W:$W,通讯通路门店!$S:$S,$G1930,通讯通路门店!$J:$J,"荣耀授权专卖店")</f>
        <v>0</v>
      </c>
      <c r="BD1930" s="99">
        <f>SUMIFS(通讯通路门店!$Z:$Z,通讯通路门店!$S:$S,$G1930,通讯通路门店!$J:$J,"VIVO体验店")</f>
        <v>0</v>
      </c>
      <c r="BE1930" s="99">
        <f>SUMIFS(通讯通路门店!$AB:$AB,通讯通路门店!$S:$S,$G1930,通讯通路门店!$J:$J,"OPPO体验店")</f>
        <v>0</v>
      </c>
      <c r="BF1930" s="99">
        <f>SUMIFS(通讯通路门店!$X:$X,通讯通路门店!$S:$S,$G1930,通讯通路门店!$J:$J,"华为授权体验店")+SUMIFS(通讯通路门店!$AA:$AA,通讯通路门店!$S:$S,$G1930,通讯通路门店!$J:$J,"华为堡垒店")</f>
        <v>0</v>
      </c>
      <c r="BG1930" s="99">
        <f>SUMIFS(通讯通路门店!$Y:$Y,通讯通路门店!$S:$S,$G1930,通讯通路门店!$J:$J,"小米体验店")</f>
        <v>0</v>
      </c>
      <c r="BH1930" s="99">
        <f>SUMIFS(通讯通路门店!$AA:$AA,通讯通路门店!$S:$S,$G1930,通讯通路门店!$J:$J,"苹果体验店")</f>
        <v>0</v>
      </c>
      <c r="BI1930" s="99">
        <f>SUMIFS(通讯通路门店!$K:$K,通讯通路门店!$S:$S,$G1930,通讯通路门店!$J:$J,"其他品牌专卖店")</f>
        <v>0</v>
      </c>
      <c r="BJ1930" s="99">
        <f>SUMIFS(通讯通路门店!$AC:$AC,通讯通路门店!$S:$S,$G1930)</f>
        <v>0</v>
      </c>
      <c r="BK1930" s="99">
        <f>SUMIFS(通讯通路门店!$AD:$AD,通讯通路门店!$S:$S,$G1930)</f>
        <v>0</v>
      </c>
      <c r="BL1930" s="99">
        <f>SUMIFS(通讯通路门店!$AE:$AE,通讯通路门店!$S:$S,$G1930)</f>
        <v>0</v>
      </c>
      <c r="BM1930" s="99">
        <f>SUMIFS(通讯通路门店!$AF:$AF,通讯通路门店!$S:$S,$G1930)</f>
        <v>0</v>
      </c>
      <c r="BN1930" s="99">
        <f>SUMIFS(通讯通路门店!$AG:$AG,通讯通路门店!$S:$S,$G1930)</f>
        <v>0</v>
      </c>
      <c r="BO1930" s="99">
        <f>SUMIFS(通讯通路门店!$AH:$AH,通讯通路门店!$S:$S,$G1930)</f>
        <v>0</v>
      </c>
      <c r="BP1930" s="99">
        <f>SUMIFS(通讯通路门店!$AI:$AI,通讯通路门店!$S:$S,$G1930)</f>
        <v>0</v>
      </c>
      <c r="BQ1930" s="83"/>
    </row>
    <row r="1931" spans="1:69">
      <c r="A1931" s="99" t="str">
        <f>IFERROR(_xlfn.XLOOKUP($G1931,通讯通路门店!$S$4:$S$993931,通讯通路门店!$A$4:$A$993931,0,0),"")</f>
        <v>海南省</v>
      </c>
      <c r="B1931" s="99" t="str">
        <f>IFERROR(_xlfn.XLOOKUP($G1931,通讯通路门店!$S$4:$S$993931,通讯通路门店!$B$4:$B$993931,0,0),"")</f>
        <v>东方市</v>
      </c>
      <c r="C1931" s="99" t="str">
        <f>IFERROR(_xlfn.XLOOKUP($G1931,通讯通路门店!$S$4:$S$993931,通讯通路门店!$C$4:$C$993931,0,0),"")</f>
        <v>东方市</v>
      </c>
      <c r="D1931" s="99" t="str">
        <f>IFERROR(_xlfn.XLOOKUP($G1931,通讯通路门店!$S$4:$S$993931,通讯通路门店!$D$4:$D$993931,0,0),"")</f>
        <v>八所镇</v>
      </c>
      <c r="E1931" s="83"/>
      <c r="F1931" s="83"/>
      <c r="G1931" s="101"/>
      <c r="H1931" s="102">
        <f>IFERROR(_xlfn.XLOOKUP($G1931,通讯通路门店!$S$4:$S$993931,通讯通路门店!$R$4:$R$993931,0,0),"")</f>
        <v>0</v>
      </c>
      <c r="I1931" s="83"/>
      <c r="J1931" s="83"/>
      <c r="K1931" s="83"/>
      <c r="L1931" s="83"/>
      <c r="M1931" s="83"/>
      <c r="N1931" s="83"/>
      <c r="O1931" s="83"/>
      <c r="P1931" s="83"/>
      <c r="Q1931" s="83"/>
      <c r="R1931" s="83"/>
      <c r="S1931" s="83"/>
      <c r="T1931" s="83"/>
      <c r="U1931" s="99">
        <f>COUNTIF(通讯通路门店!$S:$S,$G1931)</f>
        <v>0</v>
      </c>
      <c r="V1931" s="99">
        <f>COUNTIFS(通讯通路门店!$S:$S,$G1931,通讯通路门店!$J:$J,"综合卖场")</f>
        <v>0</v>
      </c>
      <c r="W1931" s="99">
        <f>SUMIFS(通讯通路门店!$AJ:$AJ,通讯通路门店!$S:$S,通讯客户沙盘!$G1931)</f>
        <v>0</v>
      </c>
      <c r="X1931" s="99">
        <f t="shared" si="150"/>
        <v>0</v>
      </c>
      <c r="Y1931" s="99">
        <f>COUNTIFS(通讯通路门店!$S:$S,$G1931,通讯通路门店!$J:$J,"荣耀体验店")+COUNTIFS(通讯通路门店!$S:$S,$G1931,通讯通路门店!$J:$J,"荣耀授权专卖店")</f>
        <v>0</v>
      </c>
      <c r="Z1931" s="99">
        <f>COUNTIFS(通讯通路门店!$S:$S,$G1931,通讯通路门店!$J:$J,"VIVO体验店")</f>
        <v>0</v>
      </c>
      <c r="AA1931" s="99">
        <f>COUNTIFS(通讯通路门店!$S:$S,$G1931,通讯通路门店!$J:$J,"OPPO体验店")</f>
        <v>0</v>
      </c>
      <c r="AB1931" s="99">
        <f>COUNTIFS(通讯通路门店!$S:$S,$G1931,通讯通路门店!$J:$J,"华为授权体验店")+COUNTIFS(通讯通路门店!$S:$S,$G1931,通讯通路门店!$J:$J,"华为堡垒店")</f>
        <v>0</v>
      </c>
      <c r="AC1931" s="99">
        <f>COUNTIFS(通讯通路门店!$S:$S,$G1931,通讯通路门店!$J:$J,"小米体验店")</f>
        <v>0</v>
      </c>
      <c r="AD1931" s="99">
        <f>COUNTIFS(通讯通路门店!$S:$S,$G1931,通讯通路门店!$J:$J,"苹果体验店")</f>
        <v>0</v>
      </c>
      <c r="AE1931" s="99">
        <f>COUNTIFS(通讯通路门店!$S:$S,$G1931,通讯通路门店!$J:$J,"其他品牌专卖店")</f>
        <v>0</v>
      </c>
      <c r="AF1931" s="99">
        <f>SUMIFS(通讯通路门店!$BI:$BI,通讯通路门店!$S:$S,$G1931)</f>
        <v>0</v>
      </c>
      <c r="AG1931" s="99">
        <f>SUMIFS(通讯通路门店!$BH:$BH,通讯通路门店!$S:$S,$G1931)</f>
        <v>0</v>
      </c>
      <c r="AH1931" s="99">
        <f t="shared" si="151"/>
        <v>0</v>
      </c>
      <c r="AI1931" s="99">
        <f>SUMIFS(通讯通路门店!$BB:$BB,通讯通路门店!$S:$S,$G1931)</f>
        <v>0</v>
      </c>
      <c r="AJ1931" s="99">
        <f>SUMIFS(通讯通路门店!$BE:$BE,通讯通路门店!$S:$S,$G1931)</f>
        <v>0</v>
      </c>
      <c r="AK1931" s="99">
        <f>SUMIFS(通讯通路门店!$BG:$BG,通讯通路门店!$S:$S,$G1931)</f>
        <v>0</v>
      </c>
      <c r="AL1931" s="99">
        <f>SUMIFS(通讯通路门店!$BC:$BC,通讯通路门店!$S:$S,$G1931)</f>
        <v>0</v>
      </c>
      <c r="AM1931" s="99">
        <f>SUMIFS(通讯通路门店!$BD:$BD,通讯通路门店!$S:$S,$G1931)</f>
        <v>0</v>
      </c>
      <c r="AN1931" s="99">
        <f>SUMIFS(通讯通路门店!$BF:$BF,通讯通路门店!$S:$S,$G1931)</f>
        <v>0</v>
      </c>
      <c r="AO1931" s="99">
        <f t="shared" si="152"/>
        <v>0</v>
      </c>
      <c r="AP1931" s="99">
        <f>SUMIFS(通讯通路门店!$K:$K,通讯通路门店!$S:$S,$G1931)</f>
        <v>0</v>
      </c>
      <c r="AQ1931" s="83"/>
      <c r="AR1931" s="99">
        <f>SUMIFS(通讯通路门店!$T:$T,通讯通路门店!$S:$S,$G1931)</f>
        <v>0</v>
      </c>
      <c r="AS1931" s="99">
        <f>SUMIFS(通讯通路门店!$U:$U,通讯通路门店!$S:$S,$G1931)</f>
        <v>0</v>
      </c>
      <c r="AT1931" s="99">
        <f>SUMIFS(通讯通路门店!$V:$V,通讯通路门店!$S:$S,$G1931)</f>
        <v>0</v>
      </c>
      <c r="AU1931" s="99">
        <f>SUMIFS(通讯通路门店!$W:$W,通讯通路门店!$S:$S,$G1931)</f>
        <v>0</v>
      </c>
      <c r="AV1931" s="99">
        <f>SUMIFS(通讯通路门店!$Z:$Z,通讯通路门店!$S:$S,$G1931)</f>
        <v>0</v>
      </c>
      <c r="AW1931" s="99">
        <f>SUMIFS(通讯通路门店!$AB:$AB,通讯通路门店!$S:$S,$G1931)</f>
        <v>0</v>
      </c>
      <c r="AX1931" s="99">
        <f>SUMIFS(通讯通路门店!$X:$X,通讯通路门店!$S:$S,$G1931)</f>
        <v>0</v>
      </c>
      <c r="AY1931" s="99">
        <f>SUMIFS(通讯通路门店!$Y:$Y,通讯通路门店!$S:$S,$G1931)</f>
        <v>0</v>
      </c>
      <c r="AZ1931" s="99">
        <f>SUMIFS(通讯通路门店!$AA:$AA,通讯通路门店!$S:$S,$G1931)</f>
        <v>0</v>
      </c>
      <c r="BA1931" s="99">
        <f t="shared" si="153"/>
        <v>0</v>
      </c>
      <c r="BB1931" s="99">
        <f t="shared" si="154"/>
        <v>0</v>
      </c>
      <c r="BC1931" s="99">
        <f>SUMIFS(通讯通路门店!$W:$W,通讯通路门店!$S:$S,$G1931,通讯通路门店!$J:$J,"荣耀体验店")+SUMIFS(通讯通路门店!$W:$W,通讯通路门店!$S:$S,$G1931,通讯通路门店!$J:$J,"荣耀授权专卖店")</f>
        <v>0</v>
      </c>
      <c r="BD1931" s="99">
        <f>SUMIFS(通讯通路门店!$Z:$Z,通讯通路门店!$S:$S,$G1931,通讯通路门店!$J:$J,"VIVO体验店")</f>
        <v>0</v>
      </c>
      <c r="BE1931" s="99">
        <f>SUMIFS(通讯通路门店!$AB:$AB,通讯通路门店!$S:$S,$G1931,通讯通路门店!$J:$J,"OPPO体验店")</f>
        <v>0</v>
      </c>
      <c r="BF1931" s="99">
        <f>SUMIFS(通讯通路门店!$X:$X,通讯通路门店!$S:$S,$G1931,通讯通路门店!$J:$J,"华为授权体验店")+SUMIFS(通讯通路门店!$AA:$AA,通讯通路门店!$S:$S,$G1931,通讯通路门店!$J:$J,"华为堡垒店")</f>
        <v>0</v>
      </c>
      <c r="BG1931" s="99">
        <f>SUMIFS(通讯通路门店!$Y:$Y,通讯通路门店!$S:$S,$G1931,通讯通路门店!$J:$J,"小米体验店")</f>
        <v>0</v>
      </c>
      <c r="BH1931" s="99">
        <f>SUMIFS(通讯通路门店!$AA:$AA,通讯通路门店!$S:$S,$G1931,通讯通路门店!$J:$J,"苹果体验店")</f>
        <v>0</v>
      </c>
      <c r="BI1931" s="99">
        <f>SUMIFS(通讯通路门店!$K:$K,通讯通路门店!$S:$S,$G1931,通讯通路门店!$J:$J,"其他品牌专卖店")</f>
        <v>0</v>
      </c>
      <c r="BJ1931" s="99">
        <f>SUMIFS(通讯通路门店!$AC:$AC,通讯通路门店!$S:$S,$G1931)</f>
        <v>0</v>
      </c>
      <c r="BK1931" s="99">
        <f>SUMIFS(通讯通路门店!$AD:$AD,通讯通路门店!$S:$S,$G1931)</f>
        <v>0</v>
      </c>
      <c r="BL1931" s="99">
        <f>SUMIFS(通讯通路门店!$AE:$AE,通讯通路门店!$S:$S,$G1931)</f>
        <v>0</v>
      </c>
      <c r="BM1931" s="99">
        <f>SUMIFS(通讯通路门店!$AF:$AF,通讯通路门店!$S:$S,$G1931)</f>
        <v>0</v>
      </c>
      <c r="BN1931" s="99">
        <f>SUMIFS(通讯通路门店!$AG:$AG,通讯通路门店!$S:$S,$G1931)</f>
        <v>0</v>
      </c>
      <c r="BO1931" s="99">
        <f>SUMIFS(通讯通路门店!$AH:$AH,通讯通路门店!$S:$S,$G1931)</f>
        <v>0</v>
      </c>
      <c r="BP1931" s="99">
        <f>SUMIFS(通讯通路门店!$AI:$AI,通讯通路门店!$S:$S,$G1931)</f>
        <v>0</v>
      </c>
      <c r="BQ1931" s="83"/>
    </row>
    <row r="1932" spans="1:69">
      <c r="A1932" s="99" t="str">
        <f>IFERROR(_xlfn.XLOOKUP($G1932,通讯通路门店!$S$4:$S$993931,通讯通路门店!$A$4:$A$993931,0,0),"")</f>
        <v>海南省</v>
      </c>
      <c r="B1932" s="99" t="str">
        <f>IFERROR(_xlfn.XLOOKUP($G1932,通讯通路门店!$S$4:$S$993931,通讯通路门店!$B$4:$B$993931,0,0),"")</f>
        <v>东方市</v>
      </c>
      <c r="C1932" s="99" t="str">
        <f>IFERROR(_xlfn.XLOOKUP($G1932,通讯通路门店!$S$4:$S$993931,通讯通路门店!$C$4:$C$993931,0,0),"")</f>
        <v>东方市</v>
      </c>
      <c r="D1932" s="99" t="str">
        <f>IFERROR(_xlfn.XLOOKUP($G1932,通讯通路门店!$S$4:$S$993931,通讯通路门店!$D$4:$D$993931,0,0),"")</f>
        <v>八所镇</v>
      </c>
      <c r="E1932" s="83"/>
      <c r="F1932" s="83"/>
      <c r="G1932" s="101"/>
      <c r="H1932" s="102">
        <f>IFERROR(_xlfn.XLOOKUP($G1932,通讯通路门店!$S$4:$S$993931,通讯通路门店!$R$4:$R$993931,0,0),"")</f>
        <v>0</v>
      </c>
      <c r="I1932" s="83"/>
      <c r="J1932" s="83"/>
      <c r="K1932" s="83"/>
      <c r="L1932" s="83"/>
      <c r="M1932" s="83"/>
      <c r="N1932" s="83"/>
      <c r="O1932" s="83"/>
      <c r="P1932" s="83"/>
      <c r="Q1932" s="83"/>
      <c r="R1932" s="83"/>
      <c r="S1932" s="83"/>
      <c r="T1932" s="83"/>
      <c r="U1932" s="99">
        <f>COUNTIF(通讯通路门店!$S:$S,$G1932)</f>
        <v>0</v>
      </c>
      <c r="V1932" s="99">
        <f>COUNTIFS(通讯通路门店!$S:$S,$G1932,通讯通路门店!$J:$J,"综合卖场")</f>
        <v>0</v>
      </c>
      <c r="W1932" s="99">
        <f>SUMIFS(通讯通路门店!$AJ:$AJ,通讯通路门店!$S:$S,通讯客户沙盘!$G1932)</f>
        <v>0</v>
      </c>
      <c r="X1932" s="99">
        <f t="shared" si="150"/>
        <v>0</v>
      </c>
      <c r="Y1932" s="99">
        <f>COUNTIFS(通讯通路门店!$S:$S,$G1932,通讯通路门店!$J:$J,"荣耀体验店")+COUNTIFS(通讯通路门店!$S:$S,$G1932,通讯通路门店!$J:$J,"荣耀授权专卖店")</f>
        <v>0</v>
      </c>
      <c r="Z1932" s="99">
        <f>COUNTIFS(通讯通路门店!$S:$S,$G1932,通讯通路门店!$J:$J,"VIVO体验店")</f>
        <v>0</v>
      </c>
      <c r="AA1932" s="99">
        <f>COUNTIFS(通讯通路门店!$S:$S,$G1932,通讯通路门店!$J:$J,"OPPO体验店")</f>
        <v>0</v>
      </c>
      <c r="AB1932" s="99">
        <f>COUNTIFS(通讯通路门店!$S:$S,$G1932,通讯通路门店!$J:$J,"华为授权体验店")+COUNTIFS(通讯通路门店!$S:$S,$G1932,通讯通路门店!$J:$J,"华为堡垒店")</f>
        <v>0</v>
      </c>
      <c r="AC1932" s="99">
        <f>COUNTIFS(通讯通路门店!$S:$S,$G1932,通讯通路门店!$J:$J,"小米体验店")</f>
        <v>0</v>
      </c>
      <c r="AD1932" s="99">
        <f>COUNTIFS(通讯通路门店!$S:$S,$G1932,通讯通路门店!$J:$J,"苹果体验店")</f>
        <v>0</v>
      </c>
      <c r="AE1932" s="99">
        <f>COUNTIFS(通讯通路门店!$S:$S,$G1932,通讯通路门店!$J:$J,"其他品牌专卖店")</f>
        <v>0</v>
      </c>
      <c r="AF1932" s="99">
        <f>SUMIFS(通讯通路门店!$BI:$BI,通讯通路门店!$S:$S,$G1932)</f>
        <v>0</v>
      </c>
      <c r="AG1932" s="99">
        <f>SUMIFS(通讯通路门店!$BH:$BH,通讯通路门店!$S:$S,$G1932)</f>
        <v>0</v>
      </c>
      <c r="AH1932" s="99">
        <f t="shared" si="151"/>
        <v>0</v>
      </c>
      <c r="AI1932" s="99">
        <f>SUMIFS(通讯通路门店!$BB:$BB,通讯通路门店!$S:$S,$G1932)</f>
        <v>0</v>
      </c>
      <c r="AJ1932" s="99">
        <f>SUMIFS(通讯通路门店!$BE:$BE,通讯通路门店!$S:$S,$G1932)</f>
        <v>0</v>
      </c>
      <c r="AK1932" s="99">
        <f>SUMIFS(通讯通路门店!$BG:$BG,通讯通路门店!$S:$S,$G1932)</f>
        <v>0</v>
      </c>
      <c r="AL1932" s="99">
        <f>SUMIFS(通讯通路门店!$BC:$BC,通讯通路门店!$S:$S,$G1932)</f>
        <v>0</v>
      </c>
      <c r="AM1932" s="99">
        <f>SUMIFS(通讯通路门店!$BD:$BD,通讯通路门店!$S:$S,$G1932)</f>
        <v>0</v>
      </c>
      <c r="AN1932" s="99">
        <f>SUMIFS(通讯通路门店!$BF:$BF,通讯通路门店!$S:$S,$G1932)</f>
        <v>0</v>
      </c>
      <c r="AO1932" s="99">
        <f t="shared" si="152"/>
        <v>0</v>
      </c>
      <c r="AP1932" s="99">
        <f>SUMIFS(通讯通路门店!$K:$K,通讯通路门店!$S:$S,$G1932)</f>
        <v>0</v>
      </c>
      <c r="AQ1932" s="83"/>
      <c r="AR1932" s="99">
        <f>SUMIFS(通讯通路门店!$T:$T,通讯通路门店!$S:$S,$G1932)</f>
        <v>0</v>
      </c>
      <c r="AS1932" s="99">
        <f>SUMIFS(通讯通路门店!$U:$U,通讯通路门店!$S:$S,$G1932)</f>
        <v>0</v>
      </c>
      <c r="AT1932" s="99">
        <f>SUMIFS(通讯通路门店!$V:$V,通讯通路门店!$S:$S,$G1932)</f>
        <v>0</v>
      </c>
      <c r="AU1932" s="99">
        <f>SUMIFS(通讯通路门店!$W:$W,通讯通路门店!$S:$S,$G1932)</f>
        <v>0</v>
      </c>
      <c r="AV1932" s="99">
        <f>SUMIFS(通讯通路门店!$Z:$Z,通讯通路门店!$S:$S,$G1932)</f>
        <v>0</v>
      </c>
      <c r="AW1932" s="99">
        <f>SUMIFS(通讯通路门店!$AB:$AB,通讯通路门店!$S:$S,$G1932)</f>
        <v>0</v>
      </c>
      <c r="AX1932" s="99">
        <f>SUMIFS(通讯通路门店!$X:$X,通讯通路门店!$S:$S,$G1932)</f>
        <v>0</v>
      </c>
      <c r="AY1932" s="99">
        <f>SUMIFS(通讯通路门店!$Y:$Y,通讯通路门店!$S:$S,$G1932)</f>
        <v>0</v>
      </c>
      <c r="AZ1932" s="99">
        <f>SUMIFS(通讯通路门店!$AA:$AA,通讯通路门店!$S:$S,$G1932)</f>
        <v>0</v>
      </c>
      <c r="BA1932" s="99">
        <f t="shared" si="153"/>
        <v>0</v>
      </c>
      <c r="BB1932" s="99">
        <f t="shared" si="154"/>
        <v>0</v>
      </c>
      <c r="BC1932" s="99">
        <f>SUMIFS(通讯通路门店!$W:$W,通讯通路门店!$S:$S,$G1932,通讯通路门店!$J:$J,"荣耀体验店")+SUMIFS(通讯通路门店!$W:$W,通讯通路门店!$S:$S,$G1932,通讯通路门店!$J:$J,"荣耀授权专卖店")</f>
        <v>0</v>
      </c>
      <c r="BD1932" s="99">
        <f>SUMIFS(通讯通路门店!$Z:$Z,通讯通路门店!$S:$S,$G1932,通讯通路门店!$J:$J,"VIVO体验店")</f>
        <v>0</v>
      </c>
      <c r="BE1932" s="99">
        <f>SUMIFS(通讯通路门店!$AB:$AB,通讯通路门店!$S:$S,$G1932,通讯通路门店!$J:$J,"OPPO体验店")</f>
        <v>0</v>
      </c>
      <c r="BF1932" s="99">
        <f>SUMIFS(通讯通路门店!$X:$X,通讯通路门店!$S:$S,$G1932,通讯通路门店!$J:$J,"华为授权体验店")+SUMIFS(通讯通路门店!$AA:$AA,通讯通路门店!$S:$S,$G1932,通讯通路门店!$J:$J,"华为堡垒店")</f>
        <v>0</v>
      </c>
      <c r="BG1932" s="99">
        <f>SUMIFS(通讯通路门店!$Y:$Y,通讯通路门店!$S:$S,$G1932,通讯通路门店!$J:$J,"小米体验店")</f>
        <v>0</v>
      </c>
      <c r="BH1932" s="99">
        <f>SUMIFS(通讯通路门店!$AA:$AA,通讯通路门店!$S:$S,$G1932,通讯通路门店!$J:$J,"苹果体验店")</f>
        <v>0</v>
      </c>
      <c r="BI1932" s="99">
        <f>SUMIFS(通讯通路门店!$K:$K,通讯通路门店!$S:$S,$G1932,通讯通路门店!$J:$J,"其他品牌专卖店")</f>
        <v>0</v>
      </c>
      <c r="BJ1932" s="99">
        <f>SUMIFS(通讯通路门店!$AC:$AC,通讯通路门店!$S:$S,$G1932)</f>
        <v>0</v>
      </c>
      <c r="BK1932" s="99">
        <f>SUMIFS(通讯通路门店!$AD:$AD,通讯通路门店!$S:$S,$G1932)</f>
        <v>0</v>
      </c>
      <c r="BL1932" s="99">
        <f>SUMIFS(通讯通路门店!$AE:$AE,通讯通路门店!$S:$S,$G1932)</f>
        <v>0</v>
      </c>
      <c r="BM1932" s="99">
        <f>SUMIFS(通讯通路门店!$AF:$AF,通讯通路门店!$S:$S,$G1932)</f>
        <v>0</v>
      </c>
      <c r="BN1932" s="99">
        <f>SUMIFS(通讯通路门店!$AG:$AG,通讯通路门店!$S:$S,$G1932)</f>
        <v>0</v>
      </c>
      <c r="BO1932" s="99">
        <f>SUMIFS(通讯通路门店!$AH:$AH,通讯通路门店!$S:$S,$G1932)</f>
        <v>0</v>
      </c>
      <c r="BP1932" s="99">
        <f>SUMIFS(通讯通路门店!$AI:$AI,通讯通路门店!$S:$S,$G1932)</f>
        <v>0</v>
      </c>
      <c r="BQ1932" s="83"/>
    </row>
    <row r="1933" spans="1:69">
      <c r="A1933" s="99" t="str">
        <f>IFERROR(_xlfn.XLOOKUP($G1933,通讯通路门店!$S$4:$S$993931,通讯通路门店!$A$4:$A$993931,0,0),"")</f>
        <v>海南省</v>
      </c>
      <c r="B1933" s="99" t="str">
        <f>IFERROR(_xlfn.XLOOKUP($G1933,通讯通路门店!$S$4:$S$993931,通讯通路门店!$B$4:$B$993931,0,0),"")</f>
        <v>东方市</v>
      </c>
      <c r="C1933" s="99" t="str">
        <f>IFERROR(_xlfn.XLOOKUP($G1933,通讯通路门店!$S$4:$S$993931,通讯通路门店!$C$4:$C$993931,0,0),"")</f>
        <v>东方市</v>
      </c>
      <c r="D1933" s="99" t="str">
        <f>IFERROR(_xlfn.XLOOKUP($G1933,通讯通路门店!$S$4:$S$993931,通讯通路门店!$D$4:$D$993931,0,0),"")</f>
        <v>八所镇</v>
      </c>
      <c r="E1933" s="83"/>
      <c r="F1933" s="83"/>
      <c r="G1933" s="101"/>
      <c r="H1933" s="102">
        <f>IFERROR(_xlfn.XLOOKUP($G1933,通讯通路门店!$S$4:$S$993931,通讯通路门店!$R$4:$R$993931,0,0),"")</f>
        <v>0</v>
      </c>
      <c r="I1933" s="83"/>
      <c r="J1933" s="83"/>
      <c r="K1933" s="83"/>
      <c r="L1933" s="83"/>
      <c r="M1933" s="83"/>
      <c r="N1933" s="83"/>
      <c r="O1933" s="83"/>
      <c r="P1933" s="83"/>
      <c r="Q1933" s="83"/>
      <c r="R1933" s="83"/>
      <c r="S1933" s="83"/>
      <c r="T1933" s="83"/>
      <c r="U1933" s="99">
        <f>COUNTIF(通讯通路门店!$S:$S,$G1933)</f>
        <v>0</v>
      </c>
      <c r="V1933" s="99">
        <f>COUNTIFS(通讯通路门店!$S:$S,$G1933,通讯通路门店!$J:$J,"综合卖场")</f>
        <v>0</v>
      </c>
      <c r="W1933" s="99">
        <f>SUMIFS(通讯通路门店!$AJ:$AJ,通讯通路门店!$S:$S,通讯客户沙盘!$G1933)</f>
        <v>0</v>
      </c>
      <c r="X1933" s="99">
        <f t="shared" si="150"/>
        <v>0</v>
      </c>
      <c r="Y1933" s="99">
        <f>COUNTIFS(通讯通路门店!$S:$S,$G1933,通讯通路门店!$J:$J,"荣耀体验店")+COUNTIFS(通讯通路门店!$S:$S,$G1933,通讯通路门店!$J:$J,"荣耀授权专卖店")</f>
        <v>0</v>
      </c>
      <c r="Z1933" s="99">
        <f>COUNTIFS(通讯通路门店!$S:$S,$G1933,通讯通路门店!$J:$J,"VIVO体验店")</f>
        <v>0</v>
      </c>
      <c r="AA1933" s="99">
        <f>COUNTIFS(通讯通路门店!$S:$S,$G1933,通讯通路门店!$J:$J,"OPPO体验店")</f>
        <v>0</v>
      </c>
      <c r="AB1933" s="99">
        <f>COUNTIFS(通讯通路门店!$S:$S,$G1933,通讯通路门店!$J:$J,"华为授权体验店")+COUNTIFS(通讯通路门店!$S:$S,$G1933,通讯通路门店!$J:$J,"华为堡垒店")</f>
        <v>0</v>
      </c>
      <c r="AC1933" s="99">
        <f>COUNTIFS(通讯通路门店!$S:$S,$G1933,通讯通路门店!$J:$J,"小米体验店")</f>
        <v>0</v>
      </c>
      <c r="AD1933" s="99">
        <f>COUNTIFS(通讯通路门店!$S:$S,$G1933,通讯通路门店!$J:$J,"苹果体验店")</f>
        <v>0</v>
      </c>
      <c r="AE1933" s="99">
        <f>COUNTIFS(通讯通路门店!$S:$S,$G1933,通讯通路门店!$J:$J,"其他品牌专卖店")</f>
        <v>0</v>
      </c>
      <c r="AF1933" s="99">
        <f>SUMIFS(通讯通路门店!$BI:$BI,通讯通路门店!$S:$S,$G1933)</f>
        <v>0</v>
      </c>
      <c r="AG1933" s="99">
        <f>SUMIFS(通讯通路门店!$BH:$BH,通讯通路门店!$S:$S,$G1933)</f>
        <v>0</v>
      </c>
      <c r="AH1933" s="99">
        <f t="shared" si="151"/>
        <v>0</v>
      </c>
      <c r="AI1933" s="99">
        <f>SUMIFS(通讯通路门店!$BB:$BB,通讯通路门店!$S:$S,$G1933)</f>
        <v>0</v>
      </c>
      <c r="AJ1933" s="99">
        <f>SUMIFS(通讯通路门店!$BE:$BE,通讯通路门店!$S:$S,$G1933)</f>
        <v>0</v>
      </c>
      <c r="AK1933" s="99">
        <f>SUMIFS(通讯通路门店!$BG:$BG,通讯通路门店!$S:$S,$G1933)</f>
        <v>0</v>
      </c>
      <c r="AL1933" s="99">
        <f>SUMIFS(通讯通路门店!$BC:$BC,通讯通路门店!$S:$S,$G1933)</f>
        <v>0</v>
      </c>
      <c r="AM1933" s="99">
        <f>SUMIFS(通讯通路门店!$BD:$BD,通讯通路门店!$S:$S,$G1933)</f>
        <v>0</v>
      </c>
      <c r="AN1933" s="99">
        <f>SUMIFS(通讯通路门店!$BF:$BF,通讯通路门店!$S:$S,$G1933)</f>
        <v>0</v>
      </c>
      <c r="AO1933" s="99">
        <f t="shared" si="152"/>
        <v>0</v>
      </c>
      <c r="AP1933" s="99">
        <f>SUMIFS(通讯通路门店!$K:$K,通讯通路门店!$S:$S,$G1933)</f>
        <v>0</v>
      </c>
      <c r="AQ1933" s="83"/>
      <c r="AR1933" s="99">
        <f>SUMIFS(通讯通路门店!$T:$T,通讯通路门店!$S:$S,$G1933)</f>
        <v>0</v>
      </c>
      <c r="AS1933" s="99">
        <f>SUMIFS(通讯通路门店!$U:$U,通讯通路门店!$S:$S,$G1933)</f>
        <v>0</v>
      </c>
      <c r="AT1933" s="99">
        <f>SUMIFS(通讯通路门店!$V:$V,通讯通路门店!$S:$S,$G1933)</f>
        <v>0</v>
      </c>
      <c r="AU1933" s="99">
        <f>SUMIFS(通讯通路门店!$W:$W,通讯通路门店!$S:$S,$G1933)</f>
        <v>0</v>
      </c>
      <c r="AV1933" s="99">
        <f>SUMIFS(通讯通路门店!$Z:$Z,通讯通路门店!$S:$S,$G1933)</f>
        <v>0</v>
      </c>
      <c r="AW1933" s="99">
        <f>SUMIFS(通讯通路门店!$AB:$AB,通讯通路门店!$S:$S,$G1933)</f>
        <v>0</v>
      </c>
      <c r="AX1933" s="99">
        <f>SUMIFS(通讯通路门店!$X:$X,通讯通路门店!$S:$S,$G1933)</f>
        <v>0</v>
      </c>
      <c r="AY1933" s="99">
        <f>SUMIFS(通讯通路门店!$Y:$Y,通讯通路门店!$S:$S,$G1933)</f>
        <v>0</v>
      </c>
      <c r="AZ1933" s="99">
        <f>SUMIFS(通讯通路门店!$AA:$AA,通讯通路门店!$S:$S,$G1933)</f>
        <v>0</v>
      </c>
      <c r="BA1933" s="99">
        <f t="shared" si="153"/>
        <v>0</v>
      </c>
      <c r="BB1933" s="99">
        <f t="shared" si="154"/>
        <v>0</v>
      </c>
      <c r="BC1933" s="99">
        <f>SUMIFS(通讯通路门店!$W:$W,通讯通路门店!$S:$S,$G1933,通讯通路门店!$J:$J,"荣耀体验店")+SUMIFS(通讯通路门店!$W:$W,通讯通路门店!$S:$S,$G1933,通讯通路门店!$J:$J,"荣耀授权专卖店")</f>
        <v>0</v>
      </c>
      <c r="BD1933" s="99">
        <f>SUMIFS(通讯通路门店!$Z:$Z,通讯通路门店!$S:$S,$G1933,通讯通路门店!$J:$J,"VIVO体验店")</f>
        <v>0</v>
      </c>
      <c r="BE1933" s="99">
        <f>SUMIFS(通讯通路门店!$AB:$AB,通讯通路门店!$S:$S,$G1933,通讯通路门店!$J:$J,"OPPO体验店")</f>
        <v>0</v>
      </c>
      <c r="BF1933" s="99">
        <f>SUMIFS(通讯通路门店!$X:$X,通讯通路门店!$S:$S,$G1933,通讯通路门店!$J:$J,"华为授权体验店")+SUMIFS(通讯通路门店!$AA:$AA,通讯通路门店!$S:$S,$G1933,通讯通路门店!$J:$J,"华为堡垒店")</f>
        <v>0</v>
      </c>
      <c r="BG1933" s="99">
        <f>SUMIFS(通讯通路门店!$Y:$Y,通讯通路门店!$S:$S,$G1933,通讯通路门店!$J:$J,"小米体验店")</f>
        <v>0</v>
      </c>
      <c r="BH1933" s="99">
        <f>SUMIFS(通讯通路门店!$AA:$AA,通讯通路门店!$S:$S,$G1933,通讯通路门店!$J:$J,"苹果体验店")</f>
        <v>0</v>
      </c>
      <c r="BI1933" s="99">
        <f>SUMIFS(通讯通路门店!$K:$K,通讯通路门店!$S:$S,$G1933,通讯通路门店!$J:$J,"其他品牌专卖店")</f>
        <v>0</v>
      </c>
      <c r="BJ1933" s="99">
        <f>SUMIFS(通讯通路门店!$AC:$AC,通讯通路门店!$S:$S,$G1933)</f>
        <v>0</v>
      </c>
      <c r="BK1933" s="99">
        <f>SUMIFS(通讯通路门店!$AD:$AD,通讯通路门店!$S:$S,$G1933)</f>
        <v>0</v>
      </c>
      <c r="BL1933" s="99">
        <f>SUMIFS(通讯通路门店!$AE:$AE,通讯通路门店!$S:$S,$G1933)</f>
        <v>0</v>
      </c>
      <c r="BM1933" s="99">
        <f>SUMIFS(通讯通路门店!$AF:$AF,通讯通路门店!$S:$S,$G1933)</f>
        <v>0</v>
      </c>
      <c r="BN1933" s="99">
        <f>SUMIFS(通讯通路门店!$AG:$AG,通讯通路门店!$S:$S,$G1933)</f>
        <v>0</v>
      </c>
      <c r="BO1933" s="99">
        <f>SUMIFS(通讯通路门店!$AH:$AH,通讯通路门店!$S:$S,$G1933)</f>
        <v>0</v>
      </c>
      <c r="BP1933" s="99">
        <f>SUMIFS(通讯通路门店!$AI:$AI,通讯通路门店!$S:$S,$G1933)</f>
        <v>0</v>
      </c>
      <c r="BQ1933" s="83"/>
    </row>
    <row r="1934" spans="1:69">
      <c r="A1934" s="99" t="str">
        <f>IFERROR(_xlfn.XLOOKUP($G1934,通讯通路门店!$S$4:$S$993931,通讯通路门店!$A$4:$A$993931,0,0),"")</f>
        <v>海南省</v>
      </c>
      <c r="B1934" s="99" t="str">
        <f>IFERROR(_xlfn.XLOOKUP($G1934,通讯通路门店!$S$4:$S$993931,通讯通路门店!$B$4:$B$993931,0,0),"")</f>
        <v>东方市</v>
      </c>
      <c r="C1934" s="99" t="str">
        <f>IFERROR(_xlfn.XLOOKUP($G1934,通讯通路门店!$S$4:$S$993931,通讯通路门店!$C$4:$C$993931,0,0),"")</f>
        <v>东方市</v>
      </c>
      <c r="D1934" s="99" t="str">
        <f>IFERROR(_xlfn.XLOOKUP($G1934,通讯通路门店!$S$4:$S$993931,通讯通路门店!$D$4:$D$993931,0,0),"")</f>
        <v>八所镇</v>
      </c>
      <c r="E1934" s="83"/>
      <c r="F1934" s="83"/>
      <c r="G1934" s="101"/>
      <c r="H1934" s="102">
        <f>IFERROR(_xlfn.XLOOKUP($G1934,通讯通路门店!$S$4:$S$993931,通讯通路门店!$R$4:$R$993931,0,0),"")</f>
        <v>0</v>
      </c>
      <c r="I1934" s="83"/>
      <c r="J1934" s="83"/>
      <c r="K1934" s="83"/>
      <c r="L1934" s="83"/>
      <c r="M1934" s="83"/>
      <c r="N1934" s="83"/>
      <c r="O1934" s="83"/>
      <c r="P1934" s="83"/>
      <c r="Q1934" s="83"/>
      <c r="R1934" s="83"/>
      <c r="S1934" s="83"/>
      <c r="T1934" s="83"/>
      <c r="U1934" s="99">
        <f>COUNTIF(通讯通路门店!$S:$S,$G1934)</f>
        <v>0</v>
      </c>
      <c r="V1934" s="99">
        <f>COUNTIFS(通讯通路门店!$S:$S,$G1934,通讯通路门店!$J:$J,"综合卖场")</f>
        <v>0</v>
      </c>
      <c r="W1934" s="99">
        <f>SUMIFS(通讯通路门店!$AJ:$AJ,通讯通路门店!$S:$S,通讯客户沙盘!$G1934)</f>
        <v>0</v>
      </c>
      <c r="X1934" s="99">
        <f t="shared" si="150"/>
        <v>0</v>
      </c>
      <c r="Y1934" s="99">
        <f>COUNTIFS(通讯通路门店!$S:$S,$G1934,通讯通路门店!$J:$J,"荣耀体验店")+COUNTIFS(通讯通路门店!$S:$S,$G1934,通讯通路门店!$J:$J,"荣耀授权专卖店")</f>
        <v>0</v>
      </c>
      <c r="Z1934" s="99">
        <f>COUNTIFS(通讯通路门店!$S:$S,$G1934,通讯通路门店!$J:$J,"VIVO体验店")</f>
        <v>0</v>
      </c>
      <c r="AA1934" s="99">
        <f>COUNTIFS(通讯通路门店!$S:$S,$G1934,通讯通路门店!$J:$J,"OPPO体验店")</f>
        <v>0</v>
      </c>
      <c r="AB1934" s="99">
        <f>COUNTIFS(通讯通路门店!$S:$S,$G1934,通讯通路门店!$J:$J,"华为授权体验店")+COUNTIFS(通讯通路门店!$S:$S,$G1934,通讯通路门店!$J:$J,"华为堡垒店")</f>
        <v>0</v>
      </c>
      <c r="AC1934" s="99">
        <f>COUNTIFS(通讯通路门店!$S:$S,$G1934,通讯通路门店!$J:$J,"小米体验店")</f>
        <v>0</v>
      </c>
      <c r="AD1934" s="99">
        <f>COUNTIFS(通讯通路门店!$S:$S,$G1934,通讯通路门店!$J:$J,"苹果体验店")</f>
        <v>0</v>
      </c>
      <c r="AE1934" s="99">
        <f>COUNTIFS(通讯通路门店!$S:$S,$G1934,通讯通路门店!$J:$J,"其他品牌专卖店")</f>
        <v>0</v>
      </c>
      <c r="AF1934" s="99">
        <f>SUMIFS(通讯通路门店!$BI:$BI,通讯通路门店!$S:$S,$G1934)</f>
        <v>0</v>
      </c>
      <c r="AG1934" s="99">
        <f>SUMIFS(通讯通路门店!$BH:$BH,通讯通路门店!$S:$S,$G1934)</f>
        <v>0</v>
      </c>
      <c r="AH1934" s="99">
        <f t="shared" si="151"/>
        <v>0</v>
      </c>
      <c r="AI1934" s="99">
        <f>SUMIFS(通讯通路门店!$BB:$BB,通讯通路门店!$S:$S,$G1934)</f>
        <v>0</v>
      </c>
      <c r="AJ1934" s="99">
        <f>SUMIFS(通讯通路门店!$BE:$BE,通讯通路门店!$S:$S,$G1934)</f>
        <v>0</v>
      </c>
      <c r="AK1934" s="99">
        <f>SUMIFS(通讯通路门店!$BG:$BG,通讯通路门店!$S:$S,$G1934)</f>
        <v>0</v>
      </c>
      <c r="AL1934" s="99">
        <f>SUMIFS(通讯通路门店!$BC:$BC,通讯通路门店!$S:$S,$G1934)</f>
        <v>0</v>
      </c>
      <c r="AM1934" s="99">
        <f>SUMIFS(通讯通路门店!$BD:$BD,通讯通路门店!$S:$S,$G1934)</f>
        <v>0</v>
      </c>
      <c r="AN1934" s="99">
        <f>SUMIFS(通讯通路门店!$BF:$BF,通讯通路门店!$S:$S,$G1934)</f>
        <v>0</v>
      </c>
      <c r="AO1934" s="99">
        <f t="shared" si="152"/>
        <v>0</v>
      </c>
      <c r="AP1934" s="99">
        <f>SUMIFS(通讯通路门店!$K:$K,通讯通路门店!$S:$S,$G1934)</f>
        <v>0</v>
      </c>
      <c r="AQ1934" s="83"/>
      <c r="AR1934" s="99">
        <f>SUMIFS(通讯通路门店!$T:$T,通讯通路门店!$S:$S,$G1934)</f>
        <v>0</v>
      </c>
      <c r="AS1934" s="99">
        <f>SUMIFS(通讯通路门店!$U:$U,通讯通路门店!$S:$S,$G1934)</f>
        <v>0</v>
      </c>
      <c r="AT1934" s="99">
        <f>SUMIFS(通讯通路门店!$V:$V,通讯通路门店!$S:$S,$G1934)</f>
        <v>0</v>
      </c>
      <c r="AU1934" s="99">
        <f>SUMIFS(通讯通路门店!$W:$W,通讯通路门店!$S:$S,$G1934)</f>
        <v>0</v>
      </c>
      <c r="AV1934" s="99">
        <f>SUMIFS(通讯通路门店!$Z:$Z,通讯通路门店!$S:$S,$G1934)</f>
        <v>0</v>
      </c>
      <c r="AW1934" s="99">
        <f>SUMIFS(通讯通路门店!$AB:$AB,通讯通路门店!$S:$S,$G1934)</f>
        <v>0</v>
      </c>
      <c r="AX1934" s="99">
        <f>SUMIFS(通讯通路门店!$X:$X,通讯通路门店!$S:$S,$G1934)</f>
        <v>0</v>
      </c>
      <c r="AY1934" s="99">
        <f>SUMIFS(通讯通路门店!$Y:$Y,通讯通路门店!$S:$S,$G1934)</f>
        <v>0</v>
      </c>
      <c r="AZ1934" s="99">
        <f>SUMIFS(通讯通路门店!$AA:$AA,通讯通路门店!$S:$S,$G1934)</f>
        <v>0</v>
      </c>
      <c r="BA1934" s="99">
        <f t="shared" si="153"/>
        <v>0</v>
      </c>
      <c r="BB1934" s="99">
        <f t="shared" si="154"/>
        <v>0</v>
      </c>
      <c r="BC1934" s="99">
        <f>SUMIFS(通讯通路门店!$W:$W,通讯通路门店!$S:$S,$G1934,通讯通路门店!$J:$J,"荣耀体验店")+SUMIFS(通讯通路门店!$W:$W,通讯通路门店!$S:$S,$G1934,通讯通路门店!$J:$J,"荣耀授权专卖店")</f>
        <v>0</v>
      </c>
      <c r="BD1934" s="99">
        <f>SUMIFS(通讯通路门店!$Z:$Z,通讯通路门店!$S:$S,$G1934,通讯通路门店!$J:$J,"VIVO体验店")</f>
        <v>0</v>
      </c>
      <c r="BE1934" s="99">
        <f>SUMIFS(通讯通路门店!$AB:$AB,通讯通路门店!$S:$S,$G1934,通讯通路门店!$J:$J,"OPPO体验店")</f>
        <v>0</v>
      </c>
      <c r="BF1934" s="99">
        <f>SUMIFS(通讯通路门店!$X:$X,通讯通路门店!$S:$S,$G1934,通讯通路门店!$J:$J,"华为授权体验店")+SUMIFS(通讯通路门店!$AA:$AA,通讯通路门店!$S:$S,$G1934,通讯通路门店!$J:$J,"华为堡垒店")</f>
        <v>0</v>
      </c>
      <c r="BG1934" s="99">
        <f>SUMIFS(通讯通路门店!$Y:$Y,通讯通路门店!$S:$S,$G1934,通讯通路门店!$J:$J,"小米体验店")</f>
        <v>0</v>
      </c>
      <c r="BH1934" s="99">
        <f>SUMIFS(通讯通路门店!$AA:$AA,通讯通路门店!$S:$S,$G1934,通讯通路门店!$J:$J,"苹果体验店")</f>
        <v>0</v>
      </c>
      <c r="BI1934" s="99">
        <f>SUMIFS(通讯通路门店!$K:$K,通讯通路门店!$S:$S,$G1934,通讯通路门店!$J:$J,"其他品牌专卖店")</f>
        <v>0</v>
      </c>
      <c r="BJ1934" s="99">
        <f>SUMIFS(通讯通路门店!$AC:$AC,通讯通路门店!$S:$S,$G1934)</f>
        <v>0</v>
      </c>
      <c r="BK1934" s="99">
        <f>SUMIFS(通讯通路门店!$AD:$AD,通讯通路门店!$S:$S,$G1934)</f>
        <v>0</v>
      </c>
      <c r="BL1934" s="99">
        <f>SUMIFS(通讯通路门店!$AE:$AE,通讯通路门店!$S:$S,$G1934)</f>
        <v>0</v>
      </c>
      <c r="BM1934" s="99">
        <f>SUMIFS(通讯通路门店!$AF:$AF,通讯通路门店!$S:$S,$G1934)</f>
        <v>0</v>
      </c>
      <c r="BN1934" s="99">
        <f>SUMIFS(通讯通路门店!$AG:$AG,通讯通路门店!$S:$S,$G1934)</f>
        <v>0</v>
      </c>
      <c r="BO1934" s="99">
        <f>SUMIFS(通讯通路门店!$AH:$AH,通讯通路门店!$S:$S,$G1934)</f>
        <v>0</v>
      </c>
      <c r="BP1934" s="99">
        <f>SUMIFS(通讯通路门店!$AI:$AI,通讯通路门店!$S:$S,$G1934)</f>
        <v>0</v>
      </c>
      <c r="BQ1934" s="83"/>
    </row>
    <row r="1935" spans="1:69">
      <c r="A1935" s="99" t="str">
        <f>IFERROR(_xlfn.XLOOKUP($G1935,通讯通路门店!$S$4:$S$993931,通讯通路门店!$A$4:$A$993931,0,0),"")</f>
        <v>海南省</v>
      </c>
      <c r="B1935" s="99" t="str">
        <f>IFERROR(_xlfn.XLOOKUP($G1935,通讯通路门店!$S$4:$S$993931,通讯通路门店!$B$4:$B$993931,0,0),"")</f>
        <v>东方市</v>
      </c>
      <c r="C1935" s="99" t="str">
        <f>IFERROR(_xlfn.XLOOKUP($G1935,通讯通路门店!$S$4:$S$993931,通讯通路门店!$C$4:$C$993931,0,0),"")</f>
        <v>东方市</v>
      </c>
      <c r="D1935" s="99" t="str">
        <f>IFERROR(_xlfn.XLOOKUP($G1935,通讯通路门店!$S$4:$S$993931,通讯通路门店!$D$4:$D$993931,0,0),"")</f>
        <v>八所镇</v>
      </c>
      <c r="E1935" s="83"/>
      <c r="F1935" s="83"/>
      <c r="G1935" s="101"/>
      <c r="H1935" s="102">
        <f>IFERROR(_xlfn.XLOOKUP($G1935,通讯通路门店!$S$4:$S$993931,通讯通路门店!$R$4:$R$993931,0,0),"")</f>
        <v>0</v>
      </c>
      <c r="I1935" s="83"/>
      <c r="J1935" s="83"/>
      <c r="K1935" s="83"/>
      <c r="L1935" s="83"/>
      <c r="M1935" s="83"/>
      <c r="N1935" s="83"/>
      <c r="O1935" s="83"/>
      <c r="P1935" s="83"/>
      <c r="Q1935" s="83"/>
      <c r="R1935" s="83"/>
      <c r="S1935" s="83"/>
      <c r="T1935" s="83"/>
      <c r="U1935" s="99">
        <f>COUNTIF(通讯通路门店!$S:$S,$G1935)</f>
        <v>0</v>
      </c>
      <c r="V1935" s="99">
        <f>COUNTIFS(通讯通路门店!$S:$S,$G1935,通讯通路门店!$J:$J,"综合卖场")</f>
        <v>0</v>
      </c>
      <c r="W1935" s="99">
        <f>SUMIFS(通讯通路门店!$AJ:$AJ,通讯通路门店!$S:$S,通讯客户沙盘!$G1935)</f>
        <v>0</v>
      </c>
      <c r="X1935" s="99">
        <f t="shared" si="150"/>
        <v>0</v>
      </c>
      <c r="Y1935" s="99">
        <f>COUNTIFS(通讯通路门店!$S:$S,$G1935,通讯通路门店!$J:$J,"荣耀体验店")+COUNTIFS(通讯通路门店!$S:$S,$G1935,通讯通路门店!$J:$J,"荣耀授权专卖店")</f>
        <v>0</v>
      </c>
      <c r="Z1935" s="99">
        <f>COUNTIFS(通讯通路门店!$S:$S,$G1935,通讯通路门店!$J:$J,"VIVO体验店")</f>
        <v>0</v>
      </c>
      <c r="AA1935" s="99">
        <f>COUNTIFS(通讯通路门店!$S:$S,$G1935,通讯通路门店!$J:$J,"OPPO体验店")</f>
        <v>0</v>
      </c>
      <c r="AB1935" s="99">
        <f>COUNTIFS(通讯通路门店!$S:$S,$G1935,通讯通路门店!$J:$J,"华为授权体验店")+COUNTIFS(通讯通路门店!$S:$S,$G1935,通讯通路门店!$J:$J,"华为堡垒店")</f>
        <v>0</v>
      </c>
      <c r="AC1935" s="99">
        <f>COUNTIFS(通讯通路门店!$S:$S,$G1935,通讯通路门店!$J:$J,"小米体验店")</f>
        <v>0</v>
      </c>
      <c r="AD1935" s="99">
        <f>COUNTIFS(通讯通路门店!$S:$S,$G1935,通讯通路门店!$J:$J,"苹果体验店")</f>
        <v>0</v>
      </c>
      <c r="AE1935" s="99">
        <f>COUNTIFS(通讯通路门店!$S:$S,$G1935,通讯通路门店!$J:$J,"其他品牌专卖店")</f>
        <v>0</v>
      </c>
      <c r="AF1935" s="99">
        <f>SUMIFS(通讯通路门店!$BI:$BI,通讯通路门店!$S:$S,$G1935)</f>
        <v>0</v>
      </c>
      <c r="AG1935" s="99">
        <f>SUMIFS(通讯通路门店!$BH:$BH,通讯通路门店!$S:$S,$G1935)</f>
        <v>0</v>
      </c>
      <c r="AH1935" s="99">
        <f t="shared" si="151"/>
        <v>0</v>
      </c>
      <c r="AI1935" s="99">
        <f>SUMIFS(通讯通路门店!$BB:$BB,通讯通路门店!$S:$S,$G1935)</f>
        <v>0</v>
      </c>
      <c r="AJ1935" s="99">
        <f>SUMIFS(通讯通路门店!$BE:$BE,通讯通路门店!$S:$S,$G1935)</f>
        <v>0</v>
      </c>
      <c r="AK1935" s="99">
        <f>SUMIFS(通讯通路门店!$BG:$BG,通讯通路门店!$S:$S,$G1935)</f>
        <v>0</v>
      </c>
      <c r="AL1935" s="99">
        <f>SUMIFS(通讯通路门店!$BC:$BC,通讯通路门店!$S:$S,$G1935)</f>
        <v>0</v>
      </c>
      <c r="AM1935" s="99">
        <f>SUMIFS(通讯通路门店!$BD:$BD,通讯通路门店!$S:$S,$G1935)</f>
        <v>0</v>
      </c>
      <c r="AN1935" s="99">
        <f>SUMIFS(通讯通路门店!$BF:$BF,通讯通路门店!$S:$S,$G1935)</f>
        <v>0</v>
      </c>
      <c r="AO1935" s="99">
        <f t="shared" si="152"/>
        <v>0</v>
      </c>
      <c r="AP1935" s="99">
        <f>SUMIFS(通讯通路门店!$K:$K,通讯通路门店!$S:$S,$G1935)</f>
        <v>0</v>
      </c>
      <c r="AQ1935" s="83"/>
      <c r="AR1935" s="99">
        <f>SUMIFS(通讯通路门店!$T:$T,通讯通路门店!$S:$S,$G1935)</f>
        <v>0</v>
      </c>
      <c r="AS1935" s="99">
        <f>SUMIFS(通讯通路门店!$U:$U,通讯通路门店!$S:$S,$G1935)</f>
        <v>0</v>
      </c>
      <c r="AT1935" s="99">
        <f>SUMIFS(通讯通路门店!$V:$V,通讯通路门店!$S:$S,$G1935)</f>
        <v>0</v>
      </c>
      <c r="AU1935" s="99">
        <f>SUMIFS(通讯通路门店!$W:$W,通讯通路门店!$S:$S,$G1935)</f>
        <v>0</v>
      </c>
      <c r="AV1935" s="99">
        <f>SUMIFS(通讯通路门店!$Z:$Z,通讯通路门店!$S:$S,$G1935)</f>
        <v>0</v>
      </c>
      <c r="AW1935" s="99">
        <f>SUMIFS(通讯通路门店!$AB:$AB,通讯通路门店!$S:$S,$G1935)</f>
        <v>0</v>
      </c>
      <c r="AX1935" s="99">
        <f>SUMIFS(通讯通路门店!$X:$X,通讯通路门店!$S:$S,$G1935)</f>
        <v>0</v>
      </c>
      <c r="AY1935" s="99">
        <f>SUMIFS(通讯通路门店!$Y:$Y,通讯通路门店!$S:$S,$G1935)</f>
        <v>0</v>
      </c>
      <c r="AZ1935" s="99">
        <f>SUMIFS(通讯通路门店!$AA:$AA,通讯通路门店!$S:$S,$G1935)</f>
        <v>0</v>
      </c>
      <c r="BA1935" s="99">
        <f t="shared" si="153"/>
        <v>0</v>
      </c>
      <c r="BB1935" s="99">
        <f t="shared" si="154"/>
        <v>0</v>
      </c>
      <c r="BC1935" s="99">
        <f>SUMIFS(通讯通路门店!$W:$W,通讯通路门店!$S:$S,$G1935,通讯通路门店!$J:$J,"荣耀体验店")+SUMIFS(通讯通路门店!$W:$W,通讯通路门店!$S:$S,$G1935,通讯通路门店!$J:$J,"荣耀授权专卖店")</f>
        <v>0</v>
      </c>
      <c r="BD1935" s="99">
        <f>SUMIFS(通讯通路门店!$Z:$Z,通讯通路门店!$S:$S,$G1935,通讯通路门店!$J:$J,"VIVO体验店")</f>
        <v>0</v>
      </c>
      <c r="BE1935" s="99">
        <f>SUMIFS(通讯通路门店!$AB:$AB,通讯通路门店!$S:$S,$G1935,通讯通路门店!$J:$J,"OPPO体验店")</f>
        <v>0</v>
      </c>
      <c r="BF1935" s="99">
        <f>SUMIFS(通讯通路门店!$X:$X,通讯通路门店!$S:$S,$G1935,通讯通路门店!$J:$J,"华为授权体验店")+SUMIFS(通讯通路门店!$AA:$AA,通讯通路门店!$S:$S,$G1935,通讯通路门店!$J:$J,"华为堡垒店")</f>
        <v>0</v>
      </c>
      <c r="BG1935" s="99">
        <f>SUMIFS(通讯通路门店!$Y:$Y,通讯通路门店!$S:$S,$G1935,通讯通路门店!$J:$J,"小米体验店")</f>
        <v>0</v>
      </c>
      <c r="BH1935" s="99">
        <f>SUMIFS(通讯通路门店!$AA:$AA,通讯通路门店!$S:$S,$G1935,通讯通路门店!$J:$J,"苹果体验店")</f>
        <v>0</v>
      </c>
      <c r="BI1935" s="99">
        <f>SUMIFS(通讯通路门店!$K:$K,通讯通路门店!$S:$S,$G1935,通讯通路门店!$J:$J,"其他品牌专卖店")</f>
        <v>0</v>
      </c>
      <c r="BJ1935" s="99">
        <f>SUMIFS(通讯通路门店!$AC:$AC,通讯通路门店!$S:$S,$G1935)</f>
        <v>0</v>
      </c>
      <c r="BK1935" s="99">
        <f>SUMIFS(通讯通路门店!$AD:$AD,通讯通路门店!$S:$S,$G1935)</f>
        <v>0</v>
      </c>
      <c r="BL1935" s="99">
        <f>SUMIFS(通讯通路门店!$AE:$AE,通讯通路门店!$S:$S,$G1935)</f>
        <v>0</v>
      </c>
      <c r="BM1935" s="99">
        <f>SUMIFS(通讯通路门店!$AF:$AF,通讯通路门店!$S:$S,$G1935)</f>
        <v>0</v>
      </c>
      <c r="BN1935" s="99">
        <f>SUMIFS(通讯通路门店!$AG:$AG,通讯通路门店!$S:$S,$G1935)</f>
        <v>0</v>
      </c>
      <c r="BO1935" s="99">
        <f>SUMIFS(通讯通路门店!$AH:$AH,通讯通路门店!$S:$S,$G1935)</f>
        <v>0</v>
      </c>
      <c r="BP1935" s="99">
        <f>SUMIFS(通讯通路门店!$AI:$AI,通讯通路门店!$S:$S,$G1935)</f>
        <v>0</v>
      </c>
      <c r="BQ1935" s="83"/>
    </row>
    <row r="1936" spans="1:69">
      <c r="A1936" s="99" t="str">
        <f>IFERROR(_xlfn.XLOOKUP($G1936,通讯通路门店!$S$4:$S$993931,通讯通路门店!$A$4:$A$993931,0,0),"")</f>
        <v>海南省</v>
      </c>
      <c r="B1936" s="99" t="str">
        <f>IFERROR(_xlfn.XLOOKUP($G1936,通讯通路门店!$S$4:$S$993931,通讯通路门店!$B$4:$B$993931,0,0),"")</f>
        <v>东方市</v>
      </c>
      <c r="C1936" s="99" t="str">
        <f>IFERROR(_xlfn.XLOOKUP($G1936,通讯通路门店!$S$4:$S$993931,通讯通路门店!$C$4:$C$993931,0,0),"")</f>
        <v>东方市</v>
      </c>
      <c r="D1936" s="99" t="str">
        <f>IFERROR(_xlfn.XLOOKUP($G1936,通讯通路门店!$S$4:$S$993931,通讯通路门店!$D$4:$D$993931,0,0),"")</f>
        <v>八所镇</v>
      </c>
      <c r="E1936" s="83"/>
      <c r="F1936" s="83"/>
      <c r="G1936" s="101"/>
      <c r="H1936" s="102">
        <f>IFERROR(_xlfn.XLOOKUP($G1936,通讯通路门店!$S$4:$S$993931,通讯通路门店!$R$4:$R$993931,0,0),"")</f>
        <v>0</v>
      </c>
      <c r="I1936" s="83"/>
      <c r="J1936" s="83"/>
      <c r="K1936" s="83"/>
      <c r="L1936" s="83"/>
      <c r="M1936" s="83"/>
      <c r="N1936" s="83"/>
      <c r="O1936" s="83"/>
      <c r="P1936" s="83"/>
      <c r="Q1936" s="83"/>
      <c r="R1936" s="83"/>
      <c r="S1936" s="83"/>
      <c r="T1936" s="83"/>
      <c r="U1936" s="99">
        <f>COUNTIF(通讯通路门店!$S:$S,$G1936)</f>
        <v>0</v>
      </c>
      <c r="V1936" s="99">
        <f>COUNTIFS(通讯通路门店!$S:$S,$G1936,通讯通路门店!$J:$J,"综合卖场")</f>
        <v>0</v>
      </c>
      <c r="W1936" s="99">
        <f>SUMIFS(通讯通路门店!$AJ:$AJ,通讯通路门店!$S:$S,通讯客户沙盘!$G1936)</f>
        <v>0</v>
      </c>
      <c r="X1936" s="99">
        <f t="shared" si="150"/>
        <v>0</v>
      </c>
      <c r="Y1936" s="99">
        <f>COUNTIFS(通讯通路门店!$S:$S,$G1936,通讯通路门店!$J:$J,"荣耀体验店")+COUNTIFS(通讯通路门店!$S:$S,$G1936,通讯通路门店!$J:$J,"荣耀授权专卖店")</f>
        <v>0</v>
      </c>
      <c r="Z1936" s="99">
        <f>COUNTIFS(通讯通路门店!$S:$S,$G1936,通讯通路门店!$J:$J,"VIVO体验店")</f>
        <v>0</v>
      </c>
      <c r="AA1936" s="99">
        <f>COUNTIFS(通讯通路门店!$S:$S,$G1936,通讯通路门店!$J:$J,"OPPO体验店")</f>
        <v>0</v>
      </c>
      <c r="AB1936" s="99">
        <f>COUNTIFS(通讯通路门店!$S:$S,$G1936,通讯通路门店!$J:$J,"华为授权体验店")+COUNTIFS(通讯通路门店!$S:$S,$G1936,通讯通路门店!$J:$J,"华为堡垒店")</f>
        <v>0</v>
      </c>
      <c r="AC1936" s="99">
        <f>COUNTIFS(通讯通路门店!$S:$S,$G1936,通讯通路门店!$J:$J,"小米体验店")</f>
        <v>0</v>
      </c>
      <c r="AD1936" s="99">
        <f>COUNTIFS(通讯通路门店!$S:$S,$G1936,通讯通路门店!$J:$J,"苹果体验店")</f>
        <v>0</v>
      </c>
      <c r="AE1936" s="99">
        <f>COUNTIFS(通讯通路门店!$S:$S,$G1936,通讯通路门店!$J:$J,"其他品牌专卖店")</f>
        <v>0</v>
      </c>
      <c r="AF1936" s="99">
        <f>SUMIFS(通讯通路门店!$BI:$BI,通讯通路门店!$S:$S,$G1936)</f>
        <v>0</v>
      </c>
      <c r="AG1936" s="99">
        <f>SUMIFS(通讯通路门店!$BH:$BH,通讯通路门店!$S:$S,$G1936)</f>
        <v>0</v>
      </c>
      <c r="AH1936" s="99">
        <f t="shared" si="151"/>
        <v>0</v>
      </c>
      <c r="AI1936" s="99">
        <f>SUMIFS(通讯通路门店!$BB:$BB,通讯通路门店!$S:$S,$G1936)</f>
        <v>0</v>
      </c>
      <c r="AJ1936" s="99">
        <f>SUMIFS(通讯通路门店!$BE:$BE,通讯通路门店!$S:$S,$G1936)</f>
        <v>0</v>
      </c>
      <c r="AK1936" s="99">
        <f>SUMIFS(通讯通路门店!$BG:$BG,通讯通路门店!$S:$S,$G1936)</f>
        <v>0</v>
      </c>
      <c r="AL1936" s="99">
        <f>SUMIFS(通讯通路门店!$BC:$BC,通讯通路门店!$S:$S,$G1936)</f>
        <v>0</v>
      </c>
      <c r="AM1936" s="99">
        <f>SUMIFS(通讯通路门店!$BD:$BD,通讯通路门店!$S:$S,$G1936)</f>
        <v>0</v>
      </c>
      <c r="AN1936" s="99">
        <f>SUMIFS(通讯通路门店!$BF:$BF,通讯通路门店!$S:$S,$G1936)</f>
        <v>0</v>
      </c>
      <c r="AO1936" s="99">
        <f t="shared" si="152"/>
        <v>0</v>
      </c>
      <c r="AP1936" s="99">
        <f>SUMIFS(通讯通路门店!$K:$K,通讯通路门店!$S:$S,$G1936)</f>
        <v>0</v>
      </c>
      <c r="AQ1936" s="83"/>
      <c r="AR1936" s="99">
        <f>SUMIFS(通讯通路门店!$T:$T,通讯通路门店!$S:$S,$G1936)</f>
        <v>0</v>
      </c>
      <c r="AS1936" s="99">
        <f>SUMIFS(通讯通路门店!$U:$U,通讯通路门店!$S:$S,$G1936)</f>
        <v>0</v>
      </c>
      <c r="AT1936" s="99">
        <f>SUMIFS(通讯通路门店!$V:$V,通讯通路门店!$S:$S,$G1936)</f>
        <v>0</v>
      </c>
      <c r="AU1936" s="99">
        <f>SUMIFS(通讯通路门店!$W:$W,通讯通路门店!$S:$S,$G1936)</f>
        <v>0</v>
      </c>
      <c r="AV1936" s="99">
        <f>SUMIFS(通讯通路门店!$Z:$Z,通讯通路门店!$S:$S,$G1936)</f>
        <v>0</v>
      </c>
      <c r="AW1936" s="99">
        <f>SUMIFS(通讯通路门店!$AB:$AB,通讯通路门店!$S:$S,$G1936)</f>
        <v>0</v>
      </c>
      <c r="AX1936" s="99">
        <f>SUMIFS(通讯通路门店!$X:$X,通讯通路门店!$S:$S,$G1936)</f>
        <v>0</v>
      </c>
      <c r="AY1936" s="99">
        <f>SUMIFS(通讯通路门店!$Y:$Y,通讯通路门店!$S:$S,$G1936)</f>
        <v>0</v>
      </c>
      <c r="AZ1936" s="99">
        <f>SUMIFS(通讯通路门店!$AA:$AA,通讯通路门店!$S:$S,$G1936)</f>
        <v>0</v>
      </c>
      <c r="BA1936" s="99">
        <f t="shared" si="153"/>
        <v>0</v>
      </c>
      <c r="BB1936" s="99">
        <f t="shared" si="154"/>
        <v>0</v>
      </c>
      <c r="BC1936" s="99">
        <f>SUMIFS(通讯通路门店!$W:$W,通讯通路门店!$S:$S,$G1936,通讯通路门店!$J:$J,"荣耀体验店")+SUMIFS(通讯通路门店!$W:$W,通讯通路门店!$S:$S,$G1936,通讯通路门店!$J:$J,"荣耀授权专卖店")</f>
        <v>0</v>
      </c>
      <c r="BD1936" s="99">
        <f>SUMIFS(通讯通路门店!$Z:$Z,通讯通路门店!$S:$S,$G1936,通讯通路门店!$J:$J,"VIVO体验店")</f>
        <v>0</v>
      </c>
      <c r="BE1936" s="99">
        <f>SUMIFS(通讯通路门店!$AB:$AB,通讯通路门店!$S:$S,$G1936,通讯通路门店!$J:$J,"OPPO体验店")</f>
        <v>0</v>
      </c>
      <c r="BF1936" s="99">
        <f>SUMIFS(通讯通路门店!$X:$X,通讯通路门店!$S:$S,$G1936,通讯通路门店!$J:$J,"华为授权体验店")+SUMIFS(通讯通路门店!$AA:$AA,通讯通路门店!$S:$S,$G1936,通讯通路门店!$J:$J,"华为堡垒店")</f>
        <v>0</v>
      </c>
      <c r="BG1936" s="99">
        <f>SUMIFS(通讯通路门店!$Y:$Y,通讯通路门店!$S:$S,$G1936,通讯通路门店!$J:$J,"小米体验店")</f>
        <v>0</v>
      </c>
      <c r="BH1936" s="99">
        <f>SUMIFS(通讯通路门店!$AA:$AA,通讯通路门店!$S:$S,$G1936,通讯通路门店!$J:$J,"苹果体验店")</f>
        <v>0</v>
      </c>
      <c r="BI1936" s="99">
        <f>SUMIFS(通讯通路门店!$K:$K,通讯通路门店!$S:$S,$G1936,通讯通路门店!$J:$J,"其他品牌专卖店")</f>
        <v>0</v>
      </c>
      <c r="BJ1936" s="99">
        <f>SUMIFS(通讯通路门店!$AC:$AC,通讯通路门店!$S:$S,$G1936)</f>
        <v>0</v>
      </c>
      <c r="BK1936" s="99">
        <f>SUMIFS(通讯通路门店!$AD:$AD,通讯通路门店!$S:$S,$G1936)</f>
        <v>0</v>
      </c>
      <c r="BL1936" s="99">
        <f>SUMIFS(通讯通路门店!$AE:$AE,通讯通路门店!$S:$S,$G1936)</f>
        <v>0</v>
      </c>
      <c r="BM1936" s="99">
        <f>SUMIFS(通讯通路门店!$AF:$AF,通讯通路门店!$S:$S,$G1936)</f>
        <v>0</v>
      </c>
      <c r="BN1936" s="99">
        <f>SUMIFS(通讯通路门店!$AG:$AG,通讯通路门店!$S:$S,$G1936)</f>
        <v>0</v>
      </c>
      <c r="BO1936" s="99">
        <f>SUMIFS(通讯通路门店!$AH:$AH,通讯通路门店!$S:$S,$G1936)</f>
        <v>0</v>
      </c>
      <c r="BP1936" s="99">
        <f>SUMIFS(通讯通路门店!$AI:$AI,通讯通路门店!$S:$S,$G1936)</f>
        <v>0</v>
      </c>
      <c r="BQ1936" s="83"/>
    </row>
    <row r="1937" spans="1:69">
      <c r="A1937" s="99" t="str">
        <f>IFERROR(_xlfn.XLOOKUP($G1937,通讯通路门店!$S$4:$S$993931,通讯通路门店!$A$4:$A$993931,0,0),"")</f>
        <v>海南省</v>
      </c>
      <c r="B1937" s="99" t="str">
        <f>IFERROR(_xlfn.XLOOKUP($G1937,通讯通路门店!$S$4:$S$993931,通讯通路门店!$B$4:$B$993931,0,0),"")</f>
        <v>东方市</v>
      </c>
      <c r="C1937" s="99" t="str">
        <f>IFERROR(_xlfn.XLOOKUP($G1937,通讯通路门店!$S$4:$S$993931,通讯通路门店!$C$4:$C$993931,0,0),"")</f>
        <v>东方市</v>
      </c>
      <c r="D1937" s="99" t="str">
        <f>IFERROR(_xlfn.XLOOKUP($G1937,通讯通路门店!$S$4:$S$993931,通讯通路门店!$D$4:$D$993931,0,0),"")</f>
        <v>八所镇</v>
      </c>
      <c r="E1937" s="83"/>
      <c r="F1937" s="83"/>
      <c r="G1937" s="101"/>
      <c r="H1937" s="102">
        <f>IFERROR(_xlfn.XLOOKUP($G1937,通讯通路门店!$S$4:$S$993931,通讯通路门店!$R$4:$R$993931,0,0),"")</f>
        <v>0</v>
      </c>
      <c r="I1937" s="83"/>
      <c r="J1937" s="83"/>
      <c r="K1937" s="83"/>
      <c r="L1937" s="83"/>
      <c r="M1937" s="83"/>
      <c r="N1937" s="83"/>
      <c r="O1937" s="83"/>
      <c r="P1937" s="83"/>
      <c r="Q1937" s="83"/>
      <c r="R1937" s="83"/>
      <c r="S1937" s="83"/>
      <c r="T1937" s="83"/>
      <c r="U1937" s="99">
        <f>COUNTIF(通讯通路门店!$S:$S,$G1937)</f>
        <v>0</v>
      </c>
      <c r="V1937" s="99">
        <f>COUNTIFS(通讯通路门店!$S:$S,$G1937,通讯通路门店!$J:$J,"综合卖场")</f>
        <v>0</v>
      </c>
      <c r="W1937" s="99">
        <f>SUMIFS(通讯通路门店!$AJ:$AJ,通讯通路门店!$S:$S,通讯客户沙盘!$G1937)</f>
        <v>0</v>
      </c>
      <c r="X1937" s="99">
        <f t="shared" si="150"/>
        <v>0</v>
      </c>
      <c r="Y1937" s="99">
        <f>COUNTIFS(通讯通路门店!$S:$S,$G1937,通讯通路门店!$J:$J,"荣耀体验店")+COUNTIFS(通讯通路门店!$S:$S,$G1937,通讯通路门店!$J:$J,"荣耀授权专卖店")</f>
        <v>0</v>
      </c>
      <c r="Z1937" s="99">
        <f>COUNTIFS(通讯通路门店!$S:$S,$G1937,通讯通路门店!$J:$J,"VIVO体验店")</f>
        <v>0</v>
      </c>
      <c r="AA1937" s="99">
        <f>COUNTIFS(通讯通路门店!$S:$S,$G1937,通讯通路门店!$J:$J,"OPPO体验店")</f>
        <v>0</v>
      </c>
      <c r="AB1937" s="99">
        <f>COUNTIFS(通讯通路门店!$S:$S,$G1937,通讯通路门店!$J:$J,"华为授权体验店")+COUNTIFS(通讯通路门店!$S:$S,$G1937,通讯通路门店!$J:$J,"华为堡垒店")</f>
        <v>0</v>
      </c>
      <c r="AC1937" s="99">
        <f>COUNTIFS(通讯通路门店!$S:$S,$G1937,通讯通路门店!$J:$J,"小米体验店")</f>
        <v>0</v>
      </c>
      <c r="AD1937" s="99">
        <f>COUNTIFS(通讯通路门店!$S:$S,$G1937,通讯通路门店!$J:$J,"苹果体验店")</f>
        <v>0</v>
      </c>
      <c r="AE1937" s="99">
        <f>COUNTIFS(通讯通路门店!$S:$S,$G1937,通讯通路门店!$J:$J,"其他品牌专卖店")</f>
        <v>0</v>
      </c>
      <c r="AF1937" s="99">
        <f>SUMIFS(通讯通路门店!$BI:$BI,通讯通路门店!$S:$S,$G1937)</f>
        <v>0</v>
      </c>
      <c r="AG1937" s="99">
        <f>SUMIFS(通讯通路门店!$BH:$BH,通讯通路门店!$S:$S,$G1937)</f>
        <v>0</v>
      </c>
      <c r="AH1937" s="99">
        <f t="shared" si="151"/>
        <v>0</v>
      </c>
      <c r="AI1937" s="99">
        <f>SUMIFS(通讯通路门店!$BB:$BB,通讯通路门店!$S:$S,$G1937)</f>
        <v>0</v>
      </c>
      <c r="AJ1937" s="99">
        <f>SUMIFS(通讯通路门店!$BE:$BE,通讯通路门店!$S:$S,$G1937)</f>
        <v>0</v>
      </c>
      <c r="AK1937" s="99">
        <f>SUMIFS(通讯通路门店!$BG:$BG,通讯通路门店!$S:$S,$G1937)</f>
        <v>0</v>
      </c>
      <c r="AL1937" s="99">
        <f>SUMIFS(通讯通路门店!$BC:$BC,通讯通路门店!$S:$S,$G1937)</f>
        <v>0</v>
      </c>
      <c r="AM1937" s="99">
        <f>SUMIFS(通讯通路门店!$BD:$BD,通讯通路门店!$S:$S,$G1937)</f>
        <v>0</v>
      </c>
      <c r="AN1937" s="99">
        <f>SUMIFS(通讯通路门店!$BF:$BF,通讯通路门店!$S:$S,$G1937)</f>
        <v>0</v>
      </c>
      <c r="AO1937" s="99">
        <f t="shared" si="152"/>
        <v>0</v>
      </c>
      <c r="AP1937" s="99">
        <f>SUMIFS(通讯通路门店!$K:$K,通讯通路门店!$S:$S,$G1937)</f>
        <v>0</v>
      </c>
      <c r="AQ1937" s="83"/>
      <c r="AR1937" s="99">
        <f>SUMIFS(通讯通路门店!$T:$T,通讯通路门店!$S:$S,$G1937)</f>
        <v>0</v>
      </c>
      <c r="AS1937" s="99">
        <f>SUMIFS(通讯通路门店!$U:$U,通讯通路门店!$S:$S,$G1937)</f>
        <v>0</v>
      </c>
      <c r="AT1937" s="99">
        <f>SUMIFS(通讯通路门店!$V:$V,通讯通路门店!$S:$S,$G1937)</f>
        <v>0</v>
      </c>
      <c r="AU1937" s="99">
        <f>SUMIFS(通讯通路门店!$W:$W,通讯通路门店!$S:$S,$G1937)</f>
        <v>0</v>
      </c>
      <c r="AV1937" s="99">
        <f>SUMIFS(通讯通路门店!$Z:$Z,通讯通路门店!$S:$S,$G1937)</f>
        <v>0</v>
      </c>
      <c r="AW1937" s="99">
        <f>SUMIFS(通讯通路门店!$AB:$AB,通讯通路门店!$S:$S,$G1937)</f>
        <v>0</v>
      </c>
      <c r="AX1937" s="99">
        <f>SUMIFS(通讯通路门店!$X:$X,通讯通路门店!$S:$S,$G1937)</f>
        <v>0</v>
      </c>
      <c r="AY1937" s="99">
        <f>SUMIFS(通讯通路门店!$Y:$Y,通讯通路门店!$S:$S,$G1937)</f>
        <v>0</v>
      </c>
      <c r="AZ1937" s="99">
        <f>SUMIFS(通讯通路门店!$AA:$AA,通讯通路门店!$S:$S,$G1937)</f>
        <v>0</v>
      </c>
      <c r="BA1937" s="99">
        <f t="shared" si="153"/>
        <v>0</v>
      </c>
      <c r="BB1937" s="99">
        <f t="shared" si="154"/>
        <v>0</v>
      </c>
      <c r="BC1937" s="99">
        <f>SUMIFS(通讯通路门店!$W:$W,通讯通路门店!$S:$S,$G1937,通讯通路门店!$J:$J,"荣耀体验店")+SUMIFS(通讯通路门店!$W:$W,通讯通路门店!$S:$S,$G1937,通讯通路门店!$J:$J,"荣耀授权专卖店")</f>
        <v>0</v>
      </c>
      <c r="BD1937" s="99">
        <f>SUMIFS(通讯通路门店!$Z:$Z,通讯通路门店!$S:$S,$G1937,通讯通路门店!$J:$J,"VIVO体验店")</f>
        <v>0</v>
      </c>
      <c r="BE1937" s="99">
        <f>SUMIFS(通讯通路门店!$AB:$AB,通讯通路门店!$S:$S,$G1937,通讯通路门店!$J:$J,"OPPO体验店")</f>
        <v>0</v>
      </c>
      <c r="BF1937" s="99">
        <f>SUMIFS(通讯通路门店!$X:$X,通讯通路门店!$S:$S,$G1937,通讯通路门店!$J:$J,"华为授权体验店")+SUMIFS(通讯通路门店!$AA:$AA,通讯通路门店!$S:$S,$G1937,通讯通路门店!$J:$J,"华为堡垒店")</f>
        <v>0</v>
      </c>
      <c r="BG1937" s="99">
        <f>SUMIFS(通讯通路门店!$Y:$Y,通讯通路门店!$S:$S,$G1937,通讯通路门店!$J:$J,"小米体验店")</f>
        <v>0</v>
      </c>
      <c r="BH1937" s="99">
        <f>SUMIFS(通讯通路门店!$AA:$AA,通讯通路门店!$S:$S,$G1937,通讯通路门店!$J:$J,"苹果体验店")</f>
        <v>0</v>
      </c>
      <c r="BI1937" s="99">
        <f>SUMIFS(通讯通路门店!$K:$K,通讯通路门店!$S:$S,$G1937,通讯通路门店!$J:$J,"其他品牌专卖店")</f>
        <v>0</v>
      </c>
      <c r="BJ1937" s="99">
        <f>SUMIFS(通讯通路门店!$AC:$AC,通讯通路门店!$S:$S,$G1937)</f>
        <v>0</v>
      </c>
      <c r="BK1937" s="99">
        <f>SUMIFS(通讯通路门店!$AD:$AD,通讯通路门店!$S:$S,$G1937)</f>
        <v>0</v>
      </c>
      <c r="BL1937" s="99">
        <f>SUMIFS(通讯通路门店!$AE:$AE,通讯通路门店!$S:$S,$G1937)</f>
        <v>0</v>
      </c>
      <c r="BM1937" s="99">
        <f>SUMIFS(通讯通路门店!$AF:$AF,通讯通路门店!$S:$S,$G1937)</f>
        <v>0</v>
      </c>
      <c r="BN1937" s="99">
        <f>SUMIFS(通讯通路门店!$AG:$AG,通讯通路门店!$S:$S,$G1937)</f>
        <v>0</v>
      </c>
      <c r="BO1937" s="99">
        <f>SUMIFS(通讯通路门店!$AH:$AH,通讯通路门店!$S:$S,$G1937)</f>
        <v>0</v>
      </c>
      <c r="BP1937" s="99">
        <f>SUMIFS(通讯通路门店!$AI:$AI,通讯通路门店!$S:$S,$G1937)</f>
        <v>0</v>
      </c>
      <c r="BQ1937" s="83"/>
    </row>
    <row r="1938" spans="1:69">
      <c r="A1938" s="99" t="str">
        <f>IFERROR(_xlfn.XLOOKUP($G1938,通讯通路门店!$S$4:$S$993931,通讯通路门店!$A$4:$A$993931,0,0),"")</f>
        <v>海南省</v>
      </c>
      <c r="B1938" s="99" t="str">
        <f>IFERROR(_xlfn.XLOOKUP($G1938,通讯通路门店!$S$4:$S$993931,通讯通路门店!$B$4:$B$993931,0,0),"")</f>
        <v>东方市</v>
      </c>
      <c r="C1938" s="99" t="str">
        <f>IFERROR(_xlfn.XLOOKUP($G1938,通讯通路门店!$S$4:$S$993931,通讯通路门店!$C$4:$C$993931,0,0),"")</f>
        <v>东方市</v>
      </c>
      <c r="D1938" s="99" t="str">
        <f>IFERROR(_xlfn.XLOOKUP($G1938,通讯通路门店!$S$4:$S$993931,通讯通路门店!$D$4:$D$993931,0,0),"")</f>
        <v>八所镇</v>
      </c>
      <c r="E1938" s="83"/>
      <c r="F1938" s="83"/>
      <c r="G1938" s="101"/>
      <c r="H1938" s="102">
        <f>IFERROR(_xlfn.XLOOKUP($G1938,通讯通路门店!$S$4:$S$993931,通讯通路门店!$R$4:$R$993931,0,0),"")</f>
        <v>0</v>
      </c>
      <c r="I1938" s="83"/>
      <c r="J1938" s="83"/>
      <c r="K1938" s="83"/>
      <c r="L1938" s="83"/>
      <c r="M1938" s="83"/>
      <c r="N1938" s="83"/>
      <c r="O1938" s="83"/>
      <c r="P1938" s="83"/>
      <c r="Q1938" s="83"/>
      <c r="R1938" s="83"/>
      <c r="S1938" s="83"/>
      <c r="T1938" s="83"/>
      <c r="U1938" s="99">
        <f>COUNTIF(通讯通路门店!$S:$S,$G1938)</f>
        <v>0</v>
      </c>
      <c r="V1938" s="99">
        <f>COUNTIFS(通讯通路门店!$S:$S,$G1938,通讯通路门店!$J:$J,"综合卖场")</f>
        <v>0</v>
      </c>
      <c r="W1938" s="99">
        <f>SUMIFS(通讯通路门店!$AJ:$AJ,通讯通路门店!$S:$S,通讯客户沙盘!$G1938)</f>
        <v>0</v>
      </c>
      <c r="X1938" s="99">
        <f t="shared" si="150"/>
        <v>0</v>
      </c>
      <c r="Y1938" s="99">
        <f>COUNTIFS(通讯通路门店!$S:$S,$G1938,通讯通路门店!$J:$J,"荣耀体验店")+COUNTIFS(通讯通路门店!$S:$S,$G1938,通讯通路门店!$J:$J,"荣耀授权专卖店")</f>
        <v>0</v>
      </c>
      <c r="Z1938" s="99">
        <f>COUNTIFS(通讯通路门店!$S:$S,$G1938,通讯通路门店!$J:$J,"VIVO体验店")</f>
        <v>0</v>
      </c>
      <c r="AA1938" s="99">
        <f>COUNTIFS(通讯通路门店!$S:$S,$G1938,通讯通路门店!$J:$J,"OPPO体验店")</f>
        <v>0</v>
      </c>
      <c r="AB1938" s="99">
        <f>COUNTIFS(通讯通路门店!$S:$S,$G1938,通讯通路门店!$J:$J,"华为授权体验店")+COUNTIFS(通讯通路门店!$S:$S,$G1938,通讯通路门店!$J:$J,"华为堡垒店")</f>
        <v>0</v>
      </c>
      <c r="AC1938" s="99">
        <f>COUNTIFS(通讯通路门店!$S:$S,$G1938,通讯通路门店!$J:$J,"小米体验店")</f>
        <v>0</v>
      </c>
      <c r="AD1938" s="99">
        <f>COUNTIFS(通讯通路门店!$S:$S,$G1938,通讯通路门店!$J:$J,"苹果体验店")</f>
        <v>0</v>
      </c>
      <c r="AE1938" s="99">
        <f>COUNTIFS(通讯通路门店!$S:$S,$G1938,通讯通路门店!$J:$J,"其他品牌专卖店")</f>
        <v>0</v>
      </c>
      <c r="AF1938" s="99">
        <f>SUMIFS(通讯通路门店!$BI:$BI,通讯通路门店!$S:$S,$G1938)</f>
        <v>0</v>
      </c>
      <c r="AG1938" s="99">
        <f>SUMIFS(通讯通路门店!$BH:$BH,通讯通路门店!$S:$S,$G1938)</f>
        <v>0</v>
      </c>
      <c r="AH1938" s="99">
        <f t="shared" si="151"/>
        <v>0</v>
      </c>
      <c r="AI1938" s="99">
        <f>SUMIFS(通讯通路门店!$BB:$BB,通讯通路门店!$S:$S,$G1938)</f>
        <v>0</v>
      </c>
      <c r="AJ1938" s="99">
        <f>SUMIFS(通讯通路门店!$BE:$BE,通讯通路门店!$S:$S,$G1938)</f>
        <v>0</v>
      </c>
      <c r="AK1938" s="99">
        <f>SUMIFS(通讯通路门店!$BG:$BG,通讯通路门店!$S:$S,$G1938)</f>
        <v>0</v>
      </c>
      <c r="AL1938" s="99">
        <f>SUMIFS(通讯通路门店!$BC:$BC,通讯通路门店!$S:$S,$G1938)</f>
        <v>0</v>
      </c>
      <c r="AM1938" s="99">
        <f>SUMIFS(通讯通路门店!$BD:$BD,通讯通路门店!$S:$S,$G1938)</f>
        <v>0</v>
      </c>
      <c r="AN1938" s="99">
        <f>SUMIFS(通讯通路门店!$BF:$BF,通讯通路门店!$S:$S,$G1938)</f>
        <v>0</v>
      </c>
      <c r="AO1938" s="99">
        <f t="shared" si="152"/>
        <v>0</v>
      </c>
      <c r="AP1938" s="99">
        <f>SUMIFS(通讯通路门店!$K:$K,通讯通路门店!$S:$S,$G1938)</f>
        <v>0</v>
      </c>
      <c r="AQ1938" s="83"/>
      <c r="AR1938" s="99">
        <f>SUMIFS(通讯通路门店!$T:$T,通讯通路门店!$S:$S,$G1938)</f>
        <v>0</v>
      </c>
      <c r="AS1938" s="99">
        <f>SUMIFS(通讯通路门店!$U:$U,通讯通路门店!$S:$S,$G1938)</f>
        <v>0</v>
      </c>
      <c r="AT1938" s="99">
        <f>SUMIFS(通讯通路门店!$V:$V,通讯通路门店!$S:$S,$G1938)</f>
        <v>0</v>
      </c>
      <c r="AU1938" s="99">
        <f>SUMIFS(通讯通路门店!$W:$W,通讯通路门店!$S:$S,$G1938)</f>
        <v>0</v>
      </c>
      <c r="AV1938" s="99">
        <f>SUMIFS(通讯通路门店!$Z:$Z,通讯通路门店!$S:$S,$G1938)</f>
        <v>0</v>
      </c>
      <c r="AW1938" s="99">
        <f>SUMIFS(通讯通路门店!$AB:$AB,通讯通路门店!$S:$S,$G1938)</f>
        <v>0</v>
      </c>
      <c r="AX1938" s="99">
        <f>SUMIFS(通讯通路门店!$X:$X,通讯通路门店!$S:$S,$G1938)</f>
        <v>0</v>
      </c>
      <c r="AY1938" s="99">
        <f>SUMIFS(通讯通路门店!$Y:$Y,通讯通路门店!$S:$S,$G1938)</f>
        <v>0</v>
      </c>
      <c r="AZ1938" s="99">
        <f>SUMIFS(通讯通路门店!$AA:$AA,通讯通路门店!$S:$S,$G1938)</f>
        <v>0</v>
      </c>
      <c r="BA1938" s="99">
        <f t="shared" si="153"/>
        <v>0</v>
      </c>
      <c r="BB1938" s="99">
        <f t="shared" si="154"/>
        <v>0</v>
      </c>
      <c r="BC1938" s="99">
        <f>SUMIFS(通讯通路门店!$W:$W,通讯通路门店!$S:$S,$G1938,通讯通路门店!$J:$J,"荣耀体验店")+SUMIFS(通讯通路门店!$W:$W,通讯通路门店!$S:$S,$G1938,通讯通路门店!$J:$J,"荣耀授权专卖店")</f>
        <v>0</v>
      </c>
      <c r="BD1938" s="99">
        <f>SUMIFS(通讯通路门店!$Z:$Z,通讯通路门店!$S:$S,$G1938,通讯通路门店!$J:$J,"VIVO体验店")</f>
        <v>0</v>
      </c>
      <c r="BE1938" s="99">
        <f>SUMIFS(通讯通路门店!$AB:$AB,通讯通路门店!$S:$S,$G1938,通讯通路门店!$J:$J,"OPPO体验店")</f>
        <v>0</v>
      </c>
      <c r="BF1938" s="99">
        <f>SUMIFS(通讯通路门店!$X:$X,通讯通路门店!$S:$S,$G1938,通讯通路门店!$J:$J,"华为授权体验店")+SUMIFS(通讯通路门店!$AA:$AA,通讯通路门店!$S:$S,$G1938,通讯通路门店!$J:$J,"华为堡垒店")</f>
        <v>0</v>
      </c>
      <c r="BG1938" s="99">
        <f>SUMIFS(通讯通路门店!$Y:$Y,通讯通路门店!$S:$S,$G1938,通讯通路门店!$J:$J,"小米体验店")</f>
        <v>0</v>
      </c>
      <c r="BH1938" s="99">
        <f>SUMIFS(通讯通路门店!$AA:$AA,通讯通路门店!$S:$S,$G1938,通讯通路门店!$J:$J,"苹果体验店")</f>
        <v>0</v>
      </c>
      <c r="BI1938" s="99">
        <f>SUMIFS(通讯通路门店!$K:$K,通讯通路门店!$S:$S,$G1938,通讯通路门店!$J:$J,"其他品牌专卖店")</f>
        <v>0</v>
      </c>
      <c r="BJ1938" s="99">
        <f>SUMIFS(通讯通路门店!$AC:$AC,通讯通路门店!$S:$S,$G1938)</f>
        <v>0</v>
      </c>
      <c r="BK1938" s="99">
        <f>SUMIFS(通讯通路门店!$AD:$AD,通讯通路门店!$S:$S,$G1938)</f>
        <v>0</v>
      </c>
      <c r="BL1938" s="99">
        <f>SUMIFS(通讯通路门店!$AE:$AE,通讯通路门店!$S:$S,$G1938)</f>
        <v>0</v>
      </c>
      <c r="BM1938" s="99">
        <f>SUMIFS(通讯通路门店!$AF:$AF,通讯通路门店!$S:$S,$G1938)</f>
        <v>0</v>
      </c>
      <c r="BN1938" s="99">
        <f>SUMIFS(通讯通路门店!$AG:$AG,通讯通路门店!$S:$S,$G1938)</f>
        <v>0</v>
      </c>
      <c r="BO1938" s="99">
        <f>SUMIFS(通讯通路门店!$AH:$AH,通讯通路门店!$S:$S,$G1938)</f>
        <v>0</v>
      </c>
      <c r="BP1938" s="99">
        <f>SUMIFS(通讯通路门店!$AI:$AI,通讯通路门店!$S:$S,$G1938)</f>
        <v>0</v>
      </c>
      <c r="BQ1938" s="83"/>
    </row>
    <row r="1939" spans="1:69">
      <c r="A1939" s="99" t="str">
        <f>IFERROR(_xlfn.XLOOKUP($G1939,通讯通路门店!$S$4:$S$993931,通讯通路门店!$A$4:$A$993931,0,0),"")</f>
        <v>海南省</v>
      </c>
      <c r="B1939" s="99" t="str">
        <f>IFERROR(_xlfn.XLOOKUP($G1939,通讯通路门店!$S$4:$S$993931,通讯通路门店!$B$4:$B$993931,0,0),"")</f>
        <v>东方市</v>
      </c>
      <c r="C1939" s="99" t="str">
        <f>IFERROR(_xlfn.XLOOKUP($G1939,通讯通路门店!$S$4:$S$993931,通讯通路门店!$C$4:$C$993931,0,0),"")</f>
        <v>东方市</v>
      </c>
      <c r="D1939" s="99" t="str">
        <f>IFERROR(_xlfn.XLOOKUP($G1939,通讯通路门店!$S$4:$S$993931,通讯通路门店!$D$4:$D$993931,0,0),"")</f>
        <v>八所镇</v>
      </c>
      <c r="E1939" s="83"/>
      <c r="F1939" s="83"/>
      <c r="G1939" s="101"/>
      <c r="H1939" s="102">
        <f>IFERROR(_xlfn.XLOOKUP($G1939,通讯通路门店!$S$4:$S$993931,通讯通路门店!$R$4:$R$993931,0,0),"")</f>
        <v>0</v>
      </c>
      <c r="I1939" s="83"/>
      <c r="J1939" s="83"/>
      <c r="K1939" s="83"/>
      <c r="L1939" s="83"/>
      <c r="M1939" s="83"/>
      <c r="N1939" s="83"/>
      <c r="O1939" s="83"/>
      <c r="P1939" s="83"/>
      <c r="Q1939" s="83"/>
      <c r="R1939" s="83"/>
      <c r="S1939" s="83"/>
      <c r="T1939" s="83"/>
      <c r="U1939" s="99">
        <f>COUNTIF(通讯通路门店!$S:$S,$G1939)</f>
        <v>0</v>
      </c>
      <c r="V1939" s="99">
        <f>COUNTIFS(通讯通路门店!$S:$S,$G1939,通讯通路门店!$J:$J,"综合卖场")</f>
        <v>0</v>
      </c>
      <c r="W1939" s="99">
        <f>SUMIFS(通讯通路门店!$AJ:$AJ,通讯通路门店!$S:$S,通讯客户沙盘!$G1939)</f>
        <v>0</v>
      </c>
      <c r="X1939" s="99">
        <f t="shared" si="150"/>
        <v>0</v>
      </c>
      <c r="Y1939" s="99">
        <f>COUNTIFS(通讯通路门店!$S:$S,$G1939,通讯通路门店!$J:$J,"荣耀体验店")+COUNTIFS(通讯通路门店!$S:$S,$G1939,通讯通路门店!$J:$J,"荣耀授权专卖店")</f>
        <v>0</v>
      </c>
      <c r="Z1939" s="99">
        <f>COUNTIFS(通讯通路门店!$S:$S,$G1939,通讯通路门店!$J:$J,"VIVO体验店")</f>
        <v>0</v>
      </c>
      <c r="AA1939" s="99">
        <f>COUNTIFS(通讯通路门店!$S:$S,$G1939,通讯通路门店!$J:$J,"OPPO体验店")</f>
        <v>0</v>
      </c>
      <c r="AB1939" s="99">
        <f>COUNTIFS(通讯通路门店!$S:$S,$G1939,通讯通路门店!$J:$J,"华为授权体验店")+COUNTIFS(通讯通路门店!$S:$S,$G1939,通讯通路门店!$J:$J,"华为堡垒店")</f>
        <v>0</v>
      </c>
      <c r="AC1939" s="99">
        <f>COUNTIFS(通讯通路门店!$S:$S,$G1939,通讯通路门店!$J:$J,"小米体验店")</f>
        <v>0</v>
      </c>
      <c r="AD1939" s="99">
        <f>COUNTIFS(通讯通路门店!$S:$S,$G1939,通讯通路门店!$J:$J,"苹果体验店")</f>
        <v>0</v>
      </c>
      <c r="AE1939" s="99">
        <f>COUNTIFS(通讯通路门店!$S:$S,$G1939,通讯通路门店!$J:$J,"其他品牌专卖店")</f>
        <v>0</v>
      </c>
      <c r="AF1939" s="99">
        <f>SUMIFS(通讯通路门店!$BI:$BI,通讯通路门店!$S:$S,$G1939)</f>
        <v>0</v>
      </c>
      <c r="AG1939" s="99">
        <f>SUMIFS(通讯通路门店!$BH:$BH,通讯通路门店!$S:$S,$G1939)</f>
        <v>0</v>
      </c>
      <c r="AH1939" s="99">
        <f t="shared" si="151"/>
        <v>0</v>
      </c>
      <c r="AI1939" s="99">
        <f>SUMIFS(通讯通路门店!$BB:$BB,通讯通路门店!$S:$S,$G1939)</f>
        <v>0</v>
      </c>
      <c r="AJ1939" s="99">
        <f>SUMIFS(通讯通路门店!$BE:$BE,通讯通路门店!$S:$S,$G1939)</f>
        <v>0</v>
      </c>
      <c r="AK1939" s="99">
        <f>SUMIFS(通讯通路门店!$BG:$BG,通讯通路门店!$S:$S,$G1939)</f>
        <v>0</v>
      </c>
      <c r="AL1939" s="99">
        <f>SUMIFS(通讯通路门店!$BC:$BC,通讯通路门店!$S:$S,$G1939)</f>
        <v>0</v>
      </c>
      <c r="AM1939" s="99">
        <f>SUMIFS(通讯通路门店!$BD:$BD,通讯通路门店!$S:$S,$G1939)</f>
        <v>0</v>
      </c>
      <c r="AN1939" s="99">
        <f>SUMIFS(通讯通路门店!$BF:$BF,通讯通路门店!$S:$S,$G1939)</f>
        <v>0</v>
      </c>
      <c r="AO1939" s="99">
        <f t="shared" si="152"/>
        <v>0</v>
      </c>
      <c r="AP1939" s="99">
        <f>SUMIFS(通讯通路门店!$K:$K,通讯通路门店!$S:$S,$G1939)</f>
        <v>0</v>
      </c>
      <c r="AQ1939" s="83"/>
      <c r="AR1939" s="99">
        <f>SUMIFS(通讯通路门店!$T:$T,通讯通路门店!$S:$S,$G1939)</f>
        <v>0</v>
      </c>
      <c r="AS1939" s="99">
        <f>SUMIFS(通讯通路门店!$U:$U,通讯通路门店!$S:$S,$G1939)</f>
        <v>0</v>
      </c>
      <c r="AT1939" s="99">
        <f>SUMIFS(通讯通路门店!$V:$V,通讯通路门店!$S:$S,$G1939)</f>
        <v>0</v>
      </c>
      <c r="AU1939" s="99">
        <f>SUMIFS(通讯通路门店!$W:$W,通讯通路门店!$S:$S,$G1939)</f>
        <v>0</v>
      </c>
      <c r="AV1939" s="99">
        <f>SUMIFS(通讯通路门店!$Z:$Z,通讯通路门店!$S:$S,$G1939)</f>
        <v>0</v>
      </c>
      <c r="AW1939" s="99">
        <f>SUMIFS(通讯通路门店!$AB:$AB,通讯通路门店!$S:$S,$G1939)</f>
        <v>0</v>
      </c>
      <c r="AX1939" s="99">
        <f>SUMIFS(通讯通路门店!$X:$X,通讯通路门店!$S:$S,$G1939)</f>
        <v>0</v>
      </c>
      <c r="AY1939" s="99">
        <f>SUMIFS(通讯通路门店!$Y:$Y,通讯通路门店!$S:$S,$G1939)</f>
        <v>0</v>
      </c>
      <c r="AZ1939" s="99">
        <f>SUMIFS(通讯通路门店!$AA:$AA,通讯通路门店!$S:$S,$G1939)</f>
        <v>0</v>
      </c>
      <c r="BA1939" s="99">
        <f t="shared" si="153"/>
        <v>0</v>
      </c>
      <c r="BB1939" s="99">
        <f t="shared" si="154"/>
        <v>0</v>
      </c>
      <c r="BC1939" s="99">
        <f>SUMIFS(通讯通路门店!$W:$W,通讯通路门店!$S:$S,$G1939,通讯通路门店!$J:$J,"荣耀体验店")+SUMIFS(通讯通路门店!$W:$W,通讯通路门店!$S:$S,$G1939,通讯通路门店!$J:$J,"荣耀授权专卖店")</f>
        <v>0</v>
      </c>
      <c r="BD1939" s="99">
        <f>SUMIFS(通讯通路门店!$Z:$Z,通讯通路门店!$S:$S,$G1939,通讯通路门店!$J:$J,"VIVO体验店")</f>
        <v>0</v>
      </c>
      <c r="BE1939" s="99">
        <f>SUMIFS(通讯通路门店!$AB:$AB,通讯通路门店!$S:$S,$G1939,通讯通路门店!$J:$J,"OPPO体验店")</f>
        <v>0</v>
      </c>
      <c r="BF1939" s="99">
        <f>SUMIFS(通讯通路门店!$X:$X,通讯通路门店!$S:$S,$G1939,通讯通路门店!$J:$J,"华为授权体验店")+SUMIFS(通讯通路门店!$AA:$AA,通讯通路门店!$S:$S,$G1939,通讯通路门店!$J:$J,"华为堡垒店")</f>
        <v>0</v>
      </c>
      <c r="BG1939" s="99">
        <f>SUMIFS(通讯通路门店!$Y:$Y,通讯通路门店!$S:$S,$G1939,通讯通路门店!$J:$J,"小米体验店")</f>
        <v>0</v>
      </c>
      <c r="BH1939" s="99">
        <f>SUMIFS(通讯通路门店!$AA:$AA,通讯通路门店!$S:$S,$G1939,通讯通路门店!$J:$J,"苹果体验店")</f>
        <v>0</v>
      </c>
      <c r="BI1939" s="99">
        <f>SUMIFS(通讯通路门店!$K:$K,通讯通路门店!$S:$S,$G1939,通讯通路门店!$J:$J,"其他品牌专卖店")</f>
        <v>0</v>
      </c>
      <c r="BJ1939" s="99">
        <f>SUMIFS(通讯通路门店!$AC:$AC,通讯通路门店!$S:$S,$G1939)</f>
        <v>0</v>
      </c>
      <c r="BK1939" s="99">
        <f>SUMIFS(通讯通路门店!$AD:$AD,通讯通路门店!$S:$S,$G1939)</f>
        <v>0</v>
      </c>
      <c r="BL1939" s="99">
        <f>SUMIFS(通讯通路门店!$AE:$AE,通讯通路门店!$S:$S,$G1939)</f>
        <v>0</v>
      </c>
      <c r="BM1939" s="99">
        <f>SUMIFS(通讯通路门店!$AF:$AF,通讯通路门店!$S:$S,$G1939)</f>
        <v>0</v>
      </c>
      <c r="BN1939" s="99">
        <f>SUMIFS(通讯通路门店!$AG:$AG,通讯通路门店!$S:$S,$G1939)</f>
        <v>0</v>
      </c>
      <c r="BO1939" s="99">
        <f>SUMIFS(通讯通路门店!$AH:$AH,通讯通路门店!$S:$S,$G1939)</f>
        <v>0</v>
      </c>
      <c r="BP1939" s="99">
        <f>SUMIFS(通讯通路门店!$AI:$AI,通讯通路门店!$S:$S,$G1939)</f>
        <v>0</v>
      </c>
      <c r="BQ1939" s="83"/>
    </row>
    <row r="1940" spans="1:69">
      <c r="A1940" s="99" t="str">
        <f>IFERROR(_xlfn.XLOOKUP($G1940,通讯通路门店!$S$4:$S$993931,通讯通路门店!$A$4:$A$993931,0,0),"")</f>
        <v>海南省</v>
      </c>
      <c r="B1940" s="99" t="str">
        <f>IFERROR(_xlfn.XLOOKUP($G1940,通讯通路门店!$S$4:$S$993931,通讯通路门店!$B$4:$B$993931,0,0),"")</f>
        <v>东方市</v>
      </c>
      <c r="C1940" s="99" t="str">
        <f>IFERROR(_xlfn.XLOOKUP($G1940,通讯通路门店!$S$4:$S$993931,通讯通路门店!$C$4:$C$993931,0,0),"")</f>
        <v>东方市</v>
      </c>
      <c r="D1940" s="99" t="str">
        <f>IFERROR(_xlfn.XLOOKUP($G1940,通讯通路门店!$S$4:$S$993931,通讯通路门店!$D$4:$D$993931,0,0),"")</f>
        <v>八所镇</v>
      </c>
      <c r="E1940" s="83"/>
      <c r="F1940" s="83"/>
      <c r="G1940" s="101"/>
      <c r="H1940" s="102">
        <f>IFERROR(_xlfn.XLOOKUP($G1940,通讯通路门店!$S$4:$S$993931,通讯通路门店!$R$4:$R$993931,0,0),"")</f>
        <v>0</v>
      </c>
      <c r="I1940" s="83"/>
      <c r="J1940" s="83"/>
      <c r="K1940" s="83"/>
      <c r="L1940" s="83"/>
      <c r="M1940" s="83"/>
      <c r="N1940" s="83"/>
      <c r="O1940" s="83"/>
      <c r="P1940" s="83"/>
      <c r="Q1940" s="83"/>
      <c r="R1940" s="83"/>
      <c r="S1940" s="83"/>
      <c r="T1940" s="83"/>
      <c r="U1940" s="99">
        <f>COUNTIF(通讯通路门店!$S:$S,$G1940)</f>
        <v>0</v>
      </c>
      <c r="V1940" s="99">
        <f>COUNTIFS(通讯通路门店!$S:$S,$G1940,通讯通路门店!$J:$J,"综合卖场")</f>
        <v>0</v>
      </c>
      <c r="W1940" s="99">
        <f>SUMIFS(通讯通路门店!$AJ:$AJ,通讯通路门店!$S:$S,通讯客户沙盘!$G1940)</f>
        <v>0</v>
      </c>
      <c r="X1940" s="99">
        <f t="shared" si="150"/>
        <v>0</v>
      </c>
      <c r="Y1940" s="99">
        <f>COUNTIFS(通讯通路门店!$S:$S,$G1940,通讯通路门店!$J:$J,"荣耀体验店")+COUNTIFS(通讯通路门店!$S:$S,$G1940,通讯通路门店!$J:$J,"荣耀授权专卖店")</f>
        <v>0</v>
      </c>
      <c r="Z1940" s="99">
        <f>COUNTIFS(通讯通路门店!$S:$S,$G1940,通讯通路门店!$J:$J,"VIVO体验店")</f>
        <v>0</v>
      </c>
      <c r="AA1940" s="99">
        <f>COUNTIFS(通讯通路门店!$S:$S,$G1940,通讯通路门店!$J:$J,"OPPO体验店")</f>
        <v>0</v>
      </c>
      <c r="AB1940" s="99">
        <f>COUNTIFS(通讯通路门店!$S:$S,$G1940,通讯通路门店!$J:$J,"华为授权体验店")+COUNTIFS(通讯通路门店!$S:$S,$G1940,通讯通路门店!$J:$J,"华为堡垒店")</f>
        <v>0</v>
      </c>
      <c r="AC1940" s="99">
        <f>COUNTIFS(通讯通路门店!$S:$S,$G1940,通讯通路门店!$J:$J,"小米体验店")</f>
        <v>0</v>
      </c>
      <c r="AD1940" s="99">
        <f>COUNTIFS(通讯通路门店!$S:$S,$G1940,通讯通路门店!$J:$J,"苹果体验店")</f>
        <v>0</v>
      </c>
      <c r="AE1940" s="99">
        <f>COUNTIFS(通讯通路门店!$S:$S,$G1940,通讯通路门店!$J:$J,"其他品牌专卖店")</f>
        <v>0</v>
      </c>
      <c r="AF1940" s="99">
        <f>SUMIFS(通讯通路门店!$BI:$BI,通讯通路门店!$S:$S,$G1940)</f>
        <v>0</v>
      </c>
      <c r="AG1940" s="99">
        <f>SUMIFS(通讯通路门店!$BH:$BH,通讯通路门店!$S:$S,$G1940)</f>
        <v>0</v>
      </c>
      <c r="AH1940" s="99">
        <f t="shared" si="151"/>
        <v>0</v>
      </c>
      <c r="AI1940" s="99">
        <f>SUMIFS(通讯通路门店!$BB:$BB,通讯通路门店!$S:$S,$G1940)</f>
        <v>0</v>
      </c>
      <c r="AJ1940" s="99">
        <f>SUMIFS(通讯通路门店!$BE:$BE,通讯通路门店!$S:$S,$G1940)</f>
        <v>0</v>
      </c>
      <c r="AK1940" s="99">
        <f>SUMIFS(通讯通路门店!$BG:$BG,通讯通路门店!$S:$S,$G1940)</f>
        <v>0</v>
      </c>
      <c r="AL1940" s="99">
        <f>SUMIFS(通讯通路门店!$BC:$BC,通讯通路门店!$S:$S,$G1940)</f>
        <v>0</v>
      </c>
      <c r="AM1940" s="99">
        <f>SUMIFS(通讯通路门店!$BD:$BD,通讯通路门店!$S:$S,$G1940)</f>
        <v>0</v>
      </c>
      <c r="AN1940" s="99">
        <f>SUMIFS(通讯通路门店!$BF:$BF,通讯通路门店!$S:$S,$G1940)</f>
        <v>0</v>
      </c>
      <c r="AO1940" s="99">
        <f t="shared" si="152"/>
        <v>0</v>
      </c>
      <c r="AP1940" s="99">
        <f>SUMIFS(通讯通路门店!$K:$K,通讯通路门店!$S:$S,$G1940)</f>
        <v>0</v>
      </c>
      <c r="AQ1940" s="83"/>
      <c r="AR1940" s="99">
        <f>SUMIFS(通讯通路门店!$T:$T,通讯通路门店!$S:$S,$G1940)</f>
        <v>0</v>
      </c>
      <c r="AS1940" s="99">
        <f>SUMIFS(通讯通路门店!$U:$U,通讯通路门店!$S:$S,$G1940)</f>
        <v>0</v>
      </c>
      <c r="AT1940" s="99">
        <f>SUMIFS(通讯通路门店!$V:$V,通讯通路门店!$S:$S,$G1940)</f>
        <v>0</v>
      </c>
      <c r="AU1940" s="99">
        <f>SUMIFS(通讯通路门店!$W:$W,通讯通路门店!$S:$S,$G1940)</f>
        <v>0</v>
      </c>
      <c r="AV1940" s="99">
        <f>SUMIFS(通讯通路门店!$Z:$Z,通讯通路门店!$S:$S,$G1940)</f>
        <v>0</v>
      </c>
      <c r="AW1940" s="99">
        <f>SUMIFS(通讯通路门店!$AB:$AB,通讯通路门店!$S:$S,$G1940)</f>
        <v>0</v>
      </c>
      <c r="AX1940" s="99">
        <f>SUMIFS(通讯通路门店!$X:$X,通讯通路门店!$S:$S,$G1940)</f>
        <v>0</v>
      </c>
      <c r="AY1940" s="99">
        <f>SUMIFS(通讯通路门店!$Y:$Y,通讯通路门店!$S:$S,$G1940)</f>
        <v>0</v>
      </c>
      <c r="AZ1940" s="99">
        <f>SUMIFS(通讯通路门店!$AA:$AA,通讯通路门店!$S:$S,$G1940)</f>
        <v>0</v>
      </c>
      <c r="BA1940" s="99">
        <f t="shared" si="153"/>
        <v>0</v>
      </c>
      <c r="BB1940" s="99">
        <f t="shared" si="154"/>
        <v>0</v>
      </c>
      <c r="BC1940" s="99">
        <f>SUMIFS(通讯通路门店!$W:$W,通讯通路门店!$S:$S,$G1940,通讯通路门店!$J:$J,"荣耀体验店")+SUMIFS(通讯通路门店!$W:$W,通讯通路门店!$S:$S,$G1940,通讯通路门店!$J:$J,"荣耀授权专卖店")</f>
        <v>0</v>
      </c>
      <c r="BD1940" s="99">
        <f>SUMIFS(通讯通路门店!$Z:$Z,通讯通路门店!$S:$S,$G1940,通讯通路门店!$J:$J,"VIVO体验店")</f>
        <v>0</v>
      </c>
      <c r="BE1940" s="99">
        <f>SUMIFS(通讯通路门店!$AB:$AB,通讯通路门店!$S:$S,$G1940,通讯通路门店!$J:$J,"OPPO体验店")</f>
        <v>0</v>
      </c>
      <c r="BF1940" s="99">
        <f>SUMIFS(通讯通路门店!$X:$X,通讯通路门店!$S:$S,$G1940,通讯通路门店!$J:$J,"华为授权体验店")+SUMIFS(通讯通路门店!$AA:$AA,通讯通路门店!$S:$S,$G1940,通讯通路门店!$J:$J,"华为堡垒店")</f>
        <v>0</v>
      </c>
      <c r="BG1940" s="99">
        <f>SUMIFS(通讯通路门店!$Y:$Y,通讯通路门店!$S:$S,$G1940,通讯通路门店!$J:$J,"小米体验店")</f>
        <v>0</v>
      </c>
      <c r="BH1940" s="99">
        <f>SUMIFS(通讯通路门店!$AA:$AA,通讯通路门店!$S:$S,$G1940,通讯通路门店!$J:$J,"苹果体验店")</f>
        <v>0</v>
      </c>
      <c r="BI1940" s="99">
        <f>SUMIFS(通讯通路门店!$K:$K,通讯通路门店!$S:$S,$G1940,通讯通路门店!$J:$J,"其他品牌专卖店")</f>
        <v>0</v>
      </c>
      <c r="BJ1940" s="99">
        <f>SUMIFS(通讯通路门店!$AC:$AC,通讯通路门店!$S:$S,$G1940)</f>
        <v>0</v>
      </c>
      <c r="BK1940" s="99">
        <f>SUMIFS(通讯通路门店!$AD:$AD,通讯通路门店!$S:$S,$G1940)</f>
        <v>0</v>
      </c>
      <c r="BL1940" s="99">
        <f>SUMIFS(通讯通路门店!$AE:$AE,通讯通路门店!$S:$S,$G1940)</f>
        <v>0</v>
      </c>
      <c r="BM1940" s="99">
        <f>SUMIFS(通讯通路门店!$AF:$AF,通讯通路门店!$S:$S,$G1940)</f>
        <v>0</v>
      </c>
      <c r="BN1940" s="99">
        <f>SUMIFS(通讯通路门店!$AG:$AG,通讯通路门店!$S:$S,$G1940)</f>
        <v>0</v>
      </c>
      <c r="BO1940" s="99">
        <f>SUMIFS(通讯通路门店!$AH:$AH,通讯通路门店!$S:$S,$G1940)</f>
        <v>0</v>
      </c>
      <c r="BP1940" s="99">
        <f>SUMIFS(通讯通路门店!$AI:$AI,通讯通路门店!$S:$S,$G1940)</f>
        <v>0</v>
      </c>
      <c r="BQ1940" s="83"/>
    </row>
    <row r="1941" spans="1:69">
      <c r="A1941" s="99" t="str">
        <f>IFERROR(_xlfn.XLOOKUP($G1941,通讯通路门店!$S$4:$S$993931,通讯通路门店!$A$4:$A$993931,0,0),"")</f>
        <v>海南省</v>
      </c>
      <c r="B1941" s="99" t="str">
        <f>IFERROR(_xlfn.XLOOKUP($G1941,通讯通路门店!$S$4:$S$993931,通讯通路门店!$B$4:$B$993931,0,0),"")</f>
        <v>东方市</v>
      </c>
      <c r="C1941" s="99" t="str">
        <f>IFERROR(_xlfn.XLOOKUP($G1941,通讯通路门店!$S$4:$S$993931,通讯通路门店!$C$4:$C$993931,0,0),"")</f>
        <v>东方市</v>
      </c>
      <c r="D1941" s="99" t="str">
        <f>IFERROR(_xlfn.XLOOKUP($G1941,通讯通路门店!$S$4:$S$993931,通讯通路门店!$D$4:$D$993931,0,0),"")</f>
        <v>八所镇</v>
      </c>
      <c r="E1941" s="83"/>
      <c r="F1941" s="83"/>
      <c r="G1941" s="101"/>
      <c r="H1941" s="102">
        <f>IFERROR(_xlfn.XLOOKUP($G1941,通讯通路门店!$S$4:$S$993931,通讯通路门店!$R$4:$R$993931,0,0),"")</f>
        <v>0</v>
      </c>
      <c r="I1941" s="83"/>
      <c r="J1941" s="83"/>
      <c r="K1941" s="83"/>
      <c r="L1941" s="83"/>
      <c r="M1941" s="83"/>
      <c r="N1941" s="83"/>
      <c r="O1941" s="83"/>
      <c r="P1941" s="83"/>
      <c r="Q1941" s="83"/>
      <c r="R1941" s="83"/>
      <c r="S1941" s="83"/>
      <c r="T1941" s="83"/>
      <c r="U1941" s="99">
        <f>COUNTIF(通讯通路门店!$S:$S,$G1941)</f>
        <v>0</v>
      </c>
      <c r="V1941" s="99">
        <f>COUNTIFS(通讯通路门店!$S:$S,$G1941,通讯通路门店!$J:$J,"综合卖场")</f>
        <v>0</v>
      </c>
      <c r="W1941" s="99">
        <f>SUMIFS(通讯通路门店!$AJ:$AJ,通讯通路门店!$S:$S,通讯客户沙盘!$G1941)</f>
        <v>0</v>
      </c>
      <c r="X1941" s="99">
        <f t="shared" si="150"/>
        <v>0</v>
      </c>
      <c r="Y1941" s="99">
        <f>COUNTIFS(通讯通路门店!$S:$S,$G1941,通讯通路门店!$J:$J,"荣耀体验店")+COUNTIFS(通讯通路门店!$S:$S,$G1941,通讯通路门店!$J:$J,"荣耀授权专卖店")</f>
        <v>0</v>
      </c>
      <c r="Z1941" s="99">
        <f>COUNTIFS(通讯通路门店!$S:$S,$G1941,通讯通路门店!$J:$J,"VIVO体验店")</f>
        <v>0</v>
      </c>
      <c r="AA1941" s="99">
        <f>COUNTIFS(通讯通路门店!$S:$S,$G1941,通讯通路门店!$J:$J,"OPPO体验店")</f>
        <v>0</v>
      </c>
      <c r="AB1941" s="99">
        <f>COUNTIFS(通讯通路门店!$S:$S,$G1941,通讯通路门店!$J:$J,"华为授权体验店")+COUNTIFS(通讯通路门店!$S:$S,$G1941,通讯通路门店!$J:$J,"华为堡垒店")</f>
        <v>0</v>
      </c>
      <c r="AC1941" s="99">
        <f>COUNTIFS(通讯通路门店!$S:$S,$G1941,通讯通路门店!$J:$J,"小米体验店")</f>
        <v>0</v>
      </c>
      <c r="AD1941" s="99">
        <f>COUNTIFS(通讯通路门店!$S:$S,$G1941,通讯通路门店!$J:$J,"苹果体验店")</f>
        <v>0</v>
      </c>
      <c r="AE1941" s="99">
        <f>COUNTIFS(通讯通路门店!$S:$S,$G1941,通讯通路门店!$J:$J,"其他品牌专卖店")</f>
        <v>0</v>
      </c>
      <c r="AF1941" s="99">
        <f>SUMIFS(通讯通路门店!$BI:$BI,通讯通路门店!$S:$S,$G1941)</f>
        <v>0</v>
      </c>
      <c r="AG1941" s="99">
        <f>SUMIFS(通讯通路门店!$BH:$BH,通讯通路门店!$S:$S,$G1941)</f>
        <v>0</v>
      </c>
      <c r="AH1941" s="99">
        <f t="shared" si="151"/>
        <v>0</v>
      </c>
      <c r="AI1941" s="99">
        <f>SUMIFS(通讯通路门店!$BB:$BB,通讯通路门店!$S:$S,$G1941)</f>
        <v>0</v>
      </c>
      <c r="AJ1941" s="99">
        <f>SUMIFS(通讯通路门店!$BE:$BE,通讯通路门店!$S:$S,$G1941)</f>
        <v>0</v>
      </c>
      <c r="AK1941" s="99">
        <f>SUMIFS(通讯通路门店!$BG:$BG,通讯通路门店!$S:$S,$G1941)</f>
        <v>0</v>
      </c>
      <c r="AL1941" s="99">
        <f>SUMIFS(通讯通路门店!$BC:$BC,通讯通路门店!$S:$S,$G1941)</f>
        <v>0</v>
      </c>
      <c r="AM1941" s="99">
        <f>SUMIFS(通讯通路门店!$BD:$BD,通讯通路门店!$S:$S,$G1941)</f>
        <v>0</v>
      </c>
      <c r="AN1941" s="99">
        <f>SUMIFS(通讯通路门店!$BF:$BF,通讯通路门店!$S:$S,$G1941)</f>
        <v>0</v>
      </c>
      <c r="AO1941" s="99">
        <f t="shared" si="152"/>
        <v>0</v>
      </c>
      <c r="AP1941" s="99">
        <f>SUMIFS(通讯通路门店!$K:$K,通讯通路门店!$S:$S,$G1941)</f>
        <v>0</v>
      </c>
      <c r="AQ1941" s="83"/>
      <c r="AR1941" s="99">
        <f>SUMIFS(通讯通路门店!$T:$T,通讯通路门店!$S:$S,$G1941)</f>
        <v>0</v>
      </c>
      <c r="AS1941" s="99">
        <f>SUMIFS(通讯通路门店!$U:$U,通讯通路门店!$S:$S,$G1941)</f>
        <v>0</v>
      </c>
      <c r="AT1941" s="99">
        <f>SUMIFS(通讯通路门店!$V:$V,通讯通路门店!$S:$S,$G1941)</f>
        <v>0</v>
      </c>
      <c r="AU1941" s="99">
        <f>SUMIFS(通讯通路门店!$W:$W,通讯通路门店!$S:$S,$G1941)</f>
        <v>0</v>
      </c>
      <c r="AV1941" s="99">
        <f>SUMIFS(通讯通路门店!$Z:$Z,通讯通路门店!$S:$S,$G1941)</f>
        <v>0</v>
      </c>
      <c r="AW1941" s="99">
        <f>SUMIFS(通讯通路门店!$AB:$AB,通讯通路门店!$S:$S,$G1941)</f>
        <v>0</v>
      </c>
      <c r="AX1941" s="99">
        <f>SUMIFS(通讯通路门店!$X:$X,通讯通路门店!$S:$S,$G1941)</f>
        <v>0</v>
      </c>
      <c r="AY1941" s="99">
        <f>SUMIFS(通讯通路门店!$Y:$Y,通讯通路门店!$S:$S,$G1941)</f>
        <v>0</v>
      </c>
      <c r="AZ1941" s="99">
        <f>SUMIFS(通讯通路门店!$AA:$AA,通讯通路门店!$S:$S,$G1941)</f>
        <v>0</v>
      </c>
      <c r="BA1941" s="99">
        <f t="shared" si="153"/>
        <v>0</v>
      </c>
      <c r="BB1941" s="99">
        <f t="shared" si="154"/>
        <v>0</v>
      </c>
      <c r="BC1941" s="99">
        <f>SUMIFS(通讯通路门店!$W:$W,通讯通路门店!$S:$S,$G1941,通讯通路门店!$J:$J,"荣耀体验店")+SUMIFS(通讯通路门店!$W:$W,通讯通路门店!$S:$S,$G1941,通讯通路门店!$J:$J,"荣耀授权专卖店")</f>
        <v>0</v>
      </c>
      <c r="BD1941" s="99">
        <f>SUMIFS(通讯通路门店!$Z:$Z,通讯通路门店!$S:$S,$G1941,通讯通路门店!$J:$J,"VIVO体验店")</f>
        <v>0</v>
      </c>
      <c r="BE1941" s="99">
        <f>SUMIFS(通讯通路门店!$AB:$AB,通讯通路门店!$S:$S,$G1941,通讯通路门店!$J:$J,"OPPO体验店")</f>
        <v>0</v>
      </c>
      <c r="BF1941" s="99">
        <f>SUMIFS(通讯通路门店!$X:$X,通讯通路门店!$S:$S,$G1941,通讯通路门店!$J:$J,"华为授权体验店")+SUMIFS(通讯通路门店!$AA:$AA,通讯通路门店!$S:$S,$G1941,通讯通路门店!$J:$J,"华为堡垒店")</f>
        <v>0</v>
      </c>
      <c r="BG1941" s="99">
        <f>SUMIFS(通讯通路门店!$Y:$Y,通讯通路门店!$S:$S,$G1941,通讯通路门店!$J:$J,"小米体验店")</f>
        <v>0</v>
      </c>
      <c r="BH1941" s="99">
        <f>SUMIFS(通讯通路门店!$AA:$AA,通讯通路门店!$S:$S,$G1941,通讯通路门店!$J:$J,"苹果体验店")</f>
        <v>0</v>
      </c>
      <c r="BI1941" s="99">
        <f>SUMIFS(通讯通路门店!$K:$K,通讯通路门店!$S:$S,$G1941,通讯通路门店!$J:$J,"其他品牌专卖店")</f>
        <v>0</v>
      </c>
      <c r="BJ1941" s="99">
        <f>SUMIFS(通讯通路门店!$AC:$AC,通讯通路门店!$S:$S,$G1941)</f>
        <v>0</v>
      </c>
      <c r="BK1941" s="99">
        <f>SUMIFS(通讯通路门店!$AD:$AD,通讯通路门店!$S:$S,$G1941)</f>
        <v>0</v>
      </c>
      <c r="BL1941" s="99">
        <f>SUMIFS(通讯通路门店!$AE:$AE,通讯通路门店!$S:$S,$G1941)</f>
        <v>0</v>
      </c>
      <c r="BM1941" s="99">
        <f>SUMIFS(通讯通路门店!$AF:$AF,通讯通路门店!$S:$S,$G1941)</f>
        <v>0</v>
      </c>
      <c r="BN1941" s="99">
        <f>SUMIFS(通讯通路门店!$AG:$AG,通讯通路门店!$S:$S,$G1941)</f>
        <v>0</v>
      </c>
      <c r="BO1941" s="99">
        <f>SUMIFS(通讯通路门店!$AH:$AH,通讯通路门店!$S:$S,$G1941)</f>
        <v>0</v>
      </c>
      <c r="BP1941" s="99">
        <f>SUMIFS(通讯通路门店!$AI:$AI,通讯通路门店!$S:$S,$G1941)</f>
        <v>0</v>
      </c>
      <c r="BQ1941" s="83"/>
    </row>
    <row r="1942" spans="1:69">
      <c r="A1942" s="99" t="str">
        <f>IFERROR(_xlfn.XLOOKUP($G1942,通讯通路门店!$S$4:$S$993931,通讯通路门店!$A$4:$A$993931,0,0),"")</f>
        <v>海南省</v>
      </c>
      <c r="B1942" s="99" t="str">
        <f>IFERROR(_xlfn.XLOOKUP($G1942,通讯通路门店!$S$4:$S$993931,通讯通路门店!$B$4:$B$993931,0,0),"")</f>
        <v>东方市</v>
      </c>
      <c r="C1942" s="99" t="str">
        <f>IFERROR(_xlfn.XLOOKUP($G1942,通讯通路门店!$S$4:$S$993931,通讯通路门店!$C$4:$C$993931,0,0),"")</f>
        <v>东方市</v>
      </c>
      <c r="D1942" s="99" t="str">
        <f>IFERROR(_xlfn.XLOOKUP($G1942,通讯通路门店!$S$4:$S$993931,通讯通路门店!$D$4:$D$993931,0,0),"")</f>
        <v>八所镇</v>
      </c>
      <c r="E1942" s="83"/>
      <c r="F1942" s="83"/>
      <c r="G1942" s="101"/>
      <c r="H1942" s="102">
        <f>IFERROR(_xlfn.XLOOKUP($G1942,通讯通路门店!$S$4:$S$993931,通讯通路门店!$R$4:$R$993931,0,0),"")</f>
        <v>0</v>
      </c>
      <c r="I1942" s="83"/>
      <c r="J1942" s="83"/>
      <c r="K1942" s="83"/>
      <c r="L1942" s="83"/>
      <c r="M1942" s="83"/>
      <c r="N1942" s="83"/>
      <c r="O1942" s="83"/>
      <c r="P1942" s="83"/>
      <c r="Q1942" s="83"/>
      <c r="R1942" s="83"/>
      <c r="S1942" s="83"/>
      <c r="T1942" s="83"/>
      <c r="U1942" s="99">
        <f>COUNTIF(通讯通路门店!$S:$S,$G1942)</f>
        <v>0</v>
      </c>
      <c r="V1942" s="99">
        <f>COUNTIFS(通讯通路门店!$S:$S,$G1942,通讯通路门店!$J:$J,"综合卖场")</f>
        <v>0</v>
      </c>
      <c r="W1942" s="99">
        <f>SUMIFS(通讯通路门店!$AJ:$AJ,通讯通路门店!$S:$S,通讯客户沙盘!$G1942)</f>
        <v>0</v>
      </c>
      <c r="X1942" s="99">
        <f t="shared" si="150"/>
        <v>0</v>
      </c>
      <c r="Y1942" s="99">
        <f>COUNTIFS(通讯通路门店!$S:$S,$G1942,通讯通路门店!$J:$J,"荣耀体验店")+COUNTIFS(通讯通路门店!$S:$S,$G1942,通讯通路门店!$J:$J,"荣耀授权专卖店")</f>
        <v>0</v>
      </c>
      <c r="Z1942" s="99">
        <f>COUNTIFS(通讯通路门店!$S:$S,$G1942,通讯通路门店!$J:$J,"VIVO体验店")</f>
        <v>0</v>
      </c>
      <c r="AA1942" s="99">
        <f>COUNTIFS(通讯通路门店!$S:$S,$G1942,通讯通路门店!$J:$J,"OPPO体验店")</f>
        <v>0</v>
      </c>
      <c r="AB1942" s="99">
        <f>COUNTIFS(通讯通路门店!$S:$S,$G1942,通讯通路门店!$J:$J,"华为授权体验店")+COUNTIFS(通讯通路门店!$S:$S,$G1942,通讯通路门店!$J:$J,"华为堡垒店")</f>
        <v>0</v>
      </c>
      <c r="AC1942" s="99">
        <f>COUNTIFS(通讯通路门店!$S:$S,$G1942,通讯通路门店!$J:$J,"小米体验店")</f>
        <v>0</v>
      </c>
      <c r="AD1942" s="99">
        <f>COUNTIFS(通讯通路门店!$S:$S,$G1942,通讯通路门店!$J:$J,"苹果体验店")</f>
        <v>0</v>
      </c>
      <c r="AE1942" s="99">
        <f>COUNTIFS(通讯通路门店!$S:$S,$G1942,通讯通路门店!$J:$J,"其他品牌专卖店")</f>
        <v>0</v>
      </c>
      <c r="AF1942" s="99">
        <f>SUMIFS(通讯通路门店!$BI:$BI,通讯通路门店!$S:$S,$G1942)</f>
        <v>0</v>
      </c>
      <c r="AG1942" s="99">
        <f>SUMIFS(通讯通路门店!$BH:$BH,通讯通路门店!$S:$S,$G1942)</f>
        <v>0</v>
      </c>
      <c r="AH1942" s="99">
        <f t="shared" si="151"/>
        <v>0</v>
      </c>
      <c r="AI1942" s="99">
        <f>SUMIFS(通讯通路门店!$BB:$BB,通讯通路门店!$S:$S,$G1942)</f>
        <v>0</v>
      </c>
      <c r="AJ1942" s="99">
        <f>SUMIFS(通讯通路门店!$BE:$BE,通讯通路门店!$S:$S,$G1942)</f>
        <v>0</v>
      </c>
      <c r="AK1942" s="99">
        <f>SUMIFS(通讯通路门店!$BG:$BG,通讯通路门店!$S:$S,$G1942)</f>
        <v>0</v>
      </c>
      <c r="AL1942" s="99">
        <f>SUMIFS(通讯通路门店!$BC:$BC,通讯通路门店!$S:$S,$G1942)</f>
        <v>0</v>
      </c>
      <c r="AM1942" s="99">
        <f>SUMIFS(通讯通路门店!$BD:$BD,通讯通路门店!$S:$S,$G1942)</f>
        <v>0</v>
      </c>
      <c r="AN1942" s="99">
        <f>SUMIFS(通讯通路门店!$BF:$BF,通讯通路门店!$S:$S,$G1942)</f>
        <v>0</v>
      </c>
      <c r="AO1942" s="99">
        <f t="shared" si="152"/>
        <v>0</v>
      </c>
      <c r="AP1942" s="99">
        <f>SUMIFS(通讯通路门店!$K:$K,通讯通路门店!$S:$S,$G1942)</f>
        <v>0</v>
      </c>
      <c r="AQ1942" s="83"/>
      <c r="AR1942" s="99">
        <f>SUMIFS(通讯通路门店!$T:$T,通讯通路门店!$S:$S,$G1942)</f>
        <v>0</v>
      </c>
      <c r="AS1942" s="99">
        <f>SUMIFS(通讯通路门店!$U:$U,通讯通路门店!$S:$S,$G1942)</f>
        <v>0</v>
      </c>
      <c r="AT1942" s="99">
        <f>SUMIFS(通讯通路门店!$V:$V,通讯通路门店!$S:$S,$G1942)</f>
        <v>0</v>
      </c>
      <c r="AU1942" s="99">
        <f>SUMIFS(通讯通路门店!$W:$W,通讯通路门店!$S:$S,$G1942)</f>
        <v>0</v>
      </c>
      <c r="AV1942" s="99">
        <f>SUMIFS(通讯通路门店!$Z:$Z,通讯通路门店!$S:$S,$G1942)</f>
        <v>0</v>
      </c>
      <c r="AW1942" s="99">
        <f>SUMIFS(通讯通路门店!$AB:$AB,通讯通路门店!$S:$S,$G1942)</f>
        <v>0</v>
      </c>
      <c r="AX1942" s="99">
        <f>SUMIFS(通讯通路门店!$X:$X,通讯通路门店!$S:$S,$G1942)</f>
        <v>0</v>
      </c>
      <c r="AY1942" s="99">
        <f>SUMIFS(通讯通路门店!$Y:$Y,通讯通路门店!$S:$S,$G1942)</f>
        <v>0</v>
      </c>
      <c r="AZ1942" s="99">
        <f>SUMIFS(通讯通路门店!$AA:$AA,通讯通路门店!$S:$S,$G1942)</f>
        <v>0</v>
      </c>
      <c r="BA1942" s="99">
        <f t="shared" si="153"/>
        <v>0</v>
      </c>
      <c r="BB1942" s="99">
        <f t="shared" si="154"/>
        <v>0</v>
      </c>
      <c r="BC1942" s="99">
        <f>SUMIFS(通讯通路门店!$W:$W,通讯通路门店!$S:$S,$G1942,通讯通路门店!$J:$J,"荣耀体验店")+SUMIFS(通讯通路门店!$W:$W,通讯通路门店!$S:$S,$G1942,通讯通路门店!$J:$J,"荣耀授权专卖店")</f>
        <v>0</v>
      </c>
      <c r="BD1942" s="99">
        <f>SUMIFS(通讯通路门店!$Z:$Z,通讯通路门店!$S:$S,$G1942,通讯通路门店!$J:$J,"VIVO体验店")</f>
        <v>0</v>
      </c>
      <c r="BE1942" s="99">
        <f>SUMIFS(通讯通路门店!$AB:$AB,通讯通路门店!$S:$S,$G1942,通讯通路门店!$J:$J,"OPPO体验店")</f>
        <v>0</v>
      </c>
      <c r="BF1942" s="99">
        <f>SUMIFS(通讯通路门店!$X:$X,通讯通路门店!$S:$S,$G1942,通讯通路门店!$J:$J,"华为授权体验店")+SUMIFS(通讯通路门店!$AA:$AA,通讯通路门店!$S:$S,$G1942,通讯通路门店!$J:$J,"华为堡垒店")</f>
        <v>0</v>
      </c>
      <c r="BG1942" s="99">
        <f>SUMIFS(通讯通路门店!$Y:$Y,通讯通路门店!$S:$S,$G1942,通讯通路门店!$J:$J,"小米体验店")</f>
        <v>0</v>
      </c>
      <c r="BH1942" s="99">
        <f>SUMIFS(通讯通路门店!$AA:$AA,通讯通路门店!$S:$S,$G1942,通讯通路门店!$J:$J,"苹果体验店")</f>
        <v>0</v>
      </c>
      <c r="BI1942" s="99">
        <f>SUMIFS(通讯通路门店!$K:$K,通讯通路门店!$S:$S,$G1942,通讯通路门店!$J:$J,"其他品牌专卖店")</f>
        <v>0</v>
      </c>
      <c r="BJ1942" s="99">
        <f>SUMIFS(通讯通路门店!$AC:$AC,通讯通路门店!$S:$S,$G1942)</f>
        <v>0</v>
      </c>
      <c r="BK1942" s="99">
        <f>SUMIFS(通讯通路门店!$AD:$AD,通讯通路门店!$S:$S,$G1942)</f>
        <v>0</v>
      </c>
      <c r="BL1942" s="99">
        <f>SUMIFS(通讯通路门店!$AE:$AE,通讯通路门店!$S:$S,$G1942)</f>
        <v>0</v>
      </c>
      <c r="BM1942" s="99">
        <f>SUMIFS(通讯通路门店!$AF:$AF,通讯通路门店!$S:$S,$G1942)</f>
        <v>0</v>
      </c>
      <c r="BN1942" s="99">
        <f>SUMIFS(通讯通路门店!$AG:$AG,通讯通路门店!$S:$S,$G1942)</f>
        <v>0</v>
      </c>
      <c r="BO1942" s="99">
        <f>SUMIFS(通讯通路门店!$AH:$AH,通讯通路门店!$S:$S,$G1942)</f>
        <v>0</v>
      </c>
      <c r="BP1942" s="99">
        <f>SUMIFS(通讯通路门店!$AI:$AI,通讯通路门店!$S:$S,$G1942)</f>
        <v>0</v>
      </c>
      <c r="BQ1942" s="83"/>
    </row>
    <row r="1943" spans="1:69">
      <c r="A1943" s="99" t="str">
        <f>IFERROR(_xlfn.XLOOKUP($G1943,通讯通路门店!$S$4:$S$993931,通讯通路门店!$A$4:$A$993931,0,0),"")</f>
        <v>海南省</v>
      </c>
      <c r="B1943" s="99" t="str">
        <f>IFERROR(_xlfn.XLOOKUP($G1943,通讯通路门店!$S$4:$S$993931,通讯通路门店!$B$4:$B$993931,0,0),"")</f>
        <v>东方市</v>
      </c>
      <c r="C1943" s="99" t="str">
        <f>IFERROR(_xlfn.XLOOKUP($G1943,通讯通路门店!$S$4:$S$993931,通讯通路门店!$C$4:$C$993931,0,0),"")</f>
        <v>东方市</v>
      </c>
      <c r="D1943" s="99" t="str">
        <f>IFERROR(_xlfn.XLOOKUP($G1943,通讯通路门店!$S$4:$S$993931,通讯通路门店!$D$4:$D$993931,0,0),"")</f>
        <v>八所镇</v>
      </c>
      <c r="E1943" s="83"/>
      <c r="F1943" s="83"/>
      <c r="G1943" s="101"/>
      <c r="H1943" s="102">
        <f>IFERROR(_xlfn.XLOOKUP($G1943,通讯通路门店!$S$4:$S$993931,通讯通路门店!$R$4:$R$993931,0,0),"")</f>
        <v>0</v>
      </c>
      <c r="I1943" s="83"/>
      <c r="J1943" s="83"/>
      <c r="K1943" s="83"/>
      <c r="L1943" s="83"/>
      <c r="M1943" s="83"/>
      <c r="N1943" s="83"/>
      <c r="O1943" s="83"/>
      <c r="P1943" s="83"/>
      <c r="Q1943" s="83"/>
      <c r="R1943" s="83"/>
      <c r="S1943" s="83"/>
      <c r="T1943" s="83"/>
      <c r="U1943" s="99">
        <f>COUNTIF(通讯通路门店!$S:$S,$G1943)</f>
        <v>0</v>
      </c>
      <c r="V1943" s="99">
        <f>COUNTIFS(通讯通路门店!$S:$S,$G1943,通讯通路门店!$J:$J,"综合卖场")</f>
        <v>0</v>
      </c>
      <c r="W1943" s="99">
        <f>SUMIFS(通讯通路门店!$AJ:$AJ,通讯通路门店!$S:$S,通讯客户沙盘!$G1943)</f>
        <v>0</v>
      </c>
      <c r="X1943" s="99">
        <f t="shared" si="150"/>
        <v>0</v>
      </c>
      <c r="Y1943" s="99">
        <f>COUNTIFS(通讯通路门店!$S:$S,$G1943,通讯通路门店!$J:$J,"荣耀体验店")+COUNTIFS(通讯通路门店!$S:$S,$G1943,通讯通路门店!$J:$J,"荣耀授权专卖店")</f>
        <v>0</v>
      </c>
      <c r="Z1943" s="99">
        <f>COUNTIFS(通讯通路门店!$S:$S,$G1943,通讯通路门店!$J:$J,"VIVO体验店")</f>
        <v>0</v>
      </c>
      <c r="AA1943" s="99">
        <f>COUNTIFS(通讯通路门店!$S:$S,$G1943,通讯通路门店!$J:$J,"OPPO体验店")</f>
        <v>0</v>
      </c>
      <c r="AB1943" s="99">
        <f>COUNTIFS(通讯通路门店!$S:$S,$G1943,通讯通路门店!$J:$J,"华为授权体验店")+COUNTIFS(通讯通路门店!$S:$S,$G1943,通讯通路门店!$J:$J,"华为堡垒店")</f>
        <v>0</v>
      </c>
      <c r="AC1943" s="99">
        <f>COUNTIFS(通讯通路门店!$S:$S,$G1943,通讯通路门店!$J:$J,"小米体验店")</f>
        <v>0</v>
      </c>
      <c r="AD1943" s="99">
        <f>COUNTIFS(通讯通路门店!$S:$S,$G1943,通讯通路门店!$J:$J,"苹果体验店")</f>
        <v>0</v>
      </c>
      <c r="AE1943" s="99">
        <f>COUNTIFS(通讯通路门店!$S:$S,$G1943,通讯通路门店!$J:$J,"其他品牌专卖店")</f>
        <v>0</v>
      </c>
      <c r="AF1943" s="99">
        <f>SUMIFS(通讯通路门店!$BI:$BI,通讯通路门店!$S:$S,$G1943)</f>
        <v>0</v>
      </c>
      <c r="AG1943" s="99">
        <f>SUMIFS(通讯通路门店!$BH:$BH,通讯通路门店!$S:$S,$G1943)</f>
        <v>0</v>
      </c>
      <c r="AH1943" s="99">
        <f t="shared" si="151"/>
        <v>0</v>
      </c>
      <c r="AI1943" s="99">
        <f>SUMIFS(通讯通路门店!$BB:$BB,通讯通路门店!$S:$S,$G1943)</f>
        <v>0</v>
      </c>
      <c r="AJ1943" s="99">
        <f>SUMIFS(通讯通路门店!$BE:$BE,通讯通路门店!$S:$S,$G1943)</f>
        <v>0</v>
      </c>
      <c r="AK1943" s="99">
        <f>SUMIFS(通讯通路门店!$BG:$BG,通讯通路门店!$S:$S,$G1943)</f>
        <v>0</v>
      </c>
      <c r="AL1943" s="99">
        <f>SUMIFS(通讯通路门店!$BC:$BC,通讯通路门店!$S:$S,$G1943)</f>
        <v>0</v>
      </c>
      <c r="AM1943" s="99">
        <f>SUMIFS(通讯通路门店!$BD:$BD,通讯通路门店!$S:$S,$G1943)</f>
        <v>0</v>
      </c>
      <c r="AN1943" s="99">
        <f>SUMIFS(通讯通路门店!$BF:$BF,通讯通路门店!$S:$S,$G1943)</f>
        <v>0</v>
      </c>
      <c r="AO1943" s="99">
        <f t="shared" si="152"/>
        <v>0</v>
      </c>
      <c r="AP1943" s="99">
        <f>SUMIFS(通讯通路门店!$K:$K,通讯通路门店!$S:$S,$G1943)</f>
        <v>0</v>
      </c>
      <c r="AQ1943" s="83"/>
      <c r="AR1943" s="99">
        <f>SUMIFS(通讯通路门店!$T:$T,通讯通路门店!$S:$S,$G1943)</f>
        <v>0</v>
      </c>
      <c r="AS1943" s="99">
        <f>SUMIFS(通讯通路门店!$U:$U,通讯通路门店!$S:$S,$G1943)</f>
        <v>0</v>
      </c>
      <c r="AT1943" s="99">
        <f>SUMIFS(通讯通路门店!$V:$V,通讯通路门店!$S:$S,$G1943)</f>
        <v>0</v>
      </c>
      <c r="AU1943" s="99">
        <f>SUMIFS(通讯通路门店!$W:$W,通讯通路门店!$S:$S,$G1943)</f>
        <v>0</v>
      </c>
      <c r="AV1943" s="99">
        <f>SUMIFS(通讯通路门店!$Z:$Z,通讯通路门店!$S:$S,$G1943)</f>
        <v>0</v>
      </c>
      <c r="AW1943" s="99">
        <f>SUMIFS(通讯通路门店!$AB:$AB,通讯通路门店!$S:$S,$G1943)</f>
        <v>0</v>
      </c>
      <c r="AX1943" s="99">
        <f>SUMIFS(通讯通路门店!$X:$X,通讯通路门店!$S:$S,$G1943)</f>
        <v>0</v>
      </c>
      <c r="AY1943" s="99">
        <f>SUMIFS(通讯通路门店!$Y:$Y,通讯通路门店!$S:$S,$G1943)</f>
        <v>0</v>
      </c>
      <c r="AZ1943" s="99">
        <f>SUMIFS(通讯通路门店!$AA:$AA,通讯通路门店!$S:$S,$G1943)</f>
        <v>0</v>
      </c>
      <c r="BA1943" s="99">
        <f t="shared" si="153"/>
        <v>0</v>
      </c>
      <c r="BB1943" s="99">
        <f t="shared" si="154"/>
        <v>0</v>
      </c>
      <c r="BC1943" s="99">
        <f>SUMIFS(通讯通路门店!$W:$W,通讯通路门店!$S:$S,$G1943,通讯通路门店!$J:$J,"荣耀体验店")+SUMIFS(通讯通路门店!$W:$W,通讯通路门店!$S:$S,$G1943,通讯通路门店!$J:$J,"荣耀授权专卖店")</f>
        <v>0</v>
      </c>
      <c r="BD1943" s="99">
        <f>SUMIFS(通讯通路门店!$Z:$Z,通讯通路门店!$S:$S,$G1943,通讯通路门店!$J:$J,"VIVO体验店")</f>
        <v>0</v>
      </c>
      <c r="BE1943" s="99">
        <f>SUMIFS(通讯通路门店!$AB:$AB,通讯通路门店!$S:$S,$G1943,通讯通路门店!$J:$J,"OPPO体验店")</f>
        <v>0</v>
      </c>
      <c r="BF1943" s="99">
        <f>SUMIFS(通讯通路门店!$X:$X,通讯通路门店!$S:$S,$G1943,通讯通路门店!$J:$J,"华为授权体验店")+SUMIFS(通讯通路门店!$AA:$AA,通讯通路门店!$S:$S,$G1943,通讯通路门店!$J:$J,"华为堡垒店")</f>
        <v>0</v>
      </c>
      <c r="BG1943" s="99">
        <f>SUMIFS(通讯通路门店!$Y:$Y,通讯通路门店!$S:$S,$G1943,通讯通路门店!$J:$J,"小米体验店")</f>
        <v>0</v>
      </c>
      <c r="BH1943" s="99">
        <f>SUMIFS(通讯通路门店!$AA:$AA,通讯通路门店!$S:$S,$G1943,通讯通路门店!$J:$J,"苹果体验店")</f>
        <v>0</v>
      </c>
      <c r="BI1943" s="99">
        <f>SUMIFS(通讯通路门店!$K:$K,通讯通路门店!$S:$S,$G1943,通讯通路门店!$J:$J,"其他品牌专卖店")</f>
        <v>0</v>
      </c>
      <c r="BJ1943" s="99">
        <f>SUMIFS(通讯通路门店!$AC:$AC,通讯通路门店!$S:$S,$G1943)</f>
        <v>0</v>
      </c>
      <c r="BK1943" s="99">
        <f>SUMIFS(通讯通路门店!$AD:$AD,通讯通路门店!$S:$S,$G1943)</f>
        <v>0</v>
      </c>
      <c r="BL1943" s="99">
        <f>SUMIFS(通讯通路门店!$AE:$AE,通讯通路门店!$S:$S,$G1943)</f>
        <v>0</v>
      </c>
      <c r="BM1943" s="99">
        <f>SUMIFS(通讯通路门店!$AF:$AF,通讯通路门店!$S:$S,$G1943)</f>
        <v>0</v>
      </c>
      <c r="BN1943" s="99">
        <f>SUMIFS(通讯通路门店!$AG:$AG,通讯通路门店!$S:$S,$G1943)</f>
        <v>0</v>
      </c>
      <c r="BO1943" s="99">
        <f>SUMIFS(通讯通路门店!$AH:$AH,通讯通路门店!$S:$S,$G1943)</f>
        <v>0</v>
      </c>
      <c r="BP1943" s="99">
        <f>SUMIFS(通讯通路门店!$AI:$AI,通讯通路门店!$S:$S,$G1943)</f>
        <v>0</v>
      </c>
      <c r="BQ1943" s="83"/>
    </row>
    <row r="1944" spans="1:69">
      <c r="A1944" s="99" t="str">
        <f>IFERROR(_xlfn.XLOOKUP($G1944,通讯通路门店!$S$4:$S$993931,通讯通路门店!$A$4:$A$993931,0,0),"")</f>
        <v>海南省</v>
      </c>
      <c r="B1944" s="99" t="str">
        <f>IFERROR(_xlfn.XLOOKUP($G1944,通讯通路门店!$S$4:$S$993931,通讯通路门店!$B$4:$B$993931,0,0),"")</f>
        <v>东方市</v>
      </c>
      <c r="C1944" s="99" t="str">
        <f>IFERROR(_xlfn.XLOOKUP($G1944,通讯通路门店!$S$4:$S$993931,通讯通路门店!$C$4:$C$993931,0,0),"")</f>
        <v>东方市</v>
      </c>
      <c r="D1944" s="99" t="str">
        <f>IFERROR(_xlfn.XLOOKUP($G1944,通讯通路门店!$S$4:$S$993931,通讯通路门店!$D$4:$D$993931,0,0),"")</f>
        <v>八所镇</v>
      </c>
      <c r="E1944" s="83"/>
      <c r="F1944" s="83"/>
      <c r="G1944" s="101"/>
      <c r="H1944" s="102">
        <f>IFERROR(_xlfn.XLOOKUP($G1944,通讯通路门店!$S$4:$S$993931,通讯通路门店!$R$4:$R$993931,0,0),"")</f>
        <v>0</v>
      </c>
      <c r="I1944" s="83"/>
      <c r="J1944" s="83"/>
      <c r="K1944" s="83"/>
      <c r="L1944" s="83"/>
      <c r="M1944" s="83"/>
      <c r="N1944" s="83"/>
      <c r="O1944" s="83"/>
      <c r="P1944" s="83"/>
      <c r="Q1944" s="83"/>
      <c r="R1944" s="83"/>
      <c r="S1944" s="83"/>
      <c r="T1944" s="83"/>
      <c r="U1944" s="99">
        <f>COUNTIF(通讯通路门店!$S:$S,$G1944)</f>
        <v>0</v>
      </c>
      <c r="V1944" s="99">
        <f>COUNTIFS(通讯通路门店!$S:$S,$G1944,通讯通路门店!$J:$J,"综合卖场")</f>
        <v>0</v>
      </c>
      <c r="W1944" s="99">
        <f>SUMIFS(通讯通路门店!$AJ:$AJ,通讯通路门店!$S:$S,通讯客户沙盘!$G1944)</f>
        <v>0</v>
      </c>
      <c r="X1944" s="99">
        <f t="shared" si="150"/>
        <v>0</v>
      </c>
      <c r="Y1944" s="99">
        <f>COUNTIFS(通讯通路门店!$S:$S,$G1944,通讯通路门店!$J:$J,"荣耀体验店")+COUNTIFS(通讯通路门店!$S:$S,$G1944,通讯通路门店!$J:$J,"荣耀授权专卖店")</f>
        <v>0</v>
      </c>
      <c r="Z1944" s="99">
        <f>COUNTIFS(通讯通路门店!$S:$S,$G1944,通讯通路门店!$J:$J,"VIVO体验店")</f>
        <v>0</v>
      </c>
      <c r="AA1944" s="99">
        <f>COUNTIFS(通讯通路门店!$S:$S,$G1944,通讯通路门店!$J:$J,"OPPO体验店")</f>
        <v>0</v>
      </c>
      <c r="AB1944" s="99">
        <f>COUNTIFS(通讯通路门店!$S:$S,$G1944,通讯通路门店!$J:$J,"华为授权体验店")+COUNTIFS(通讯通路门店!$S:$S,$G1944,通讯通路门店!$J:$J,"华为堡垒店")</f>
        <v>0</v>
      </c>
      <c r="AC1944" s="99">
        <f>COUNTIFS(通讯通路门店!$S:$S,$G1944,通讯通路门店!$J:$J,"小米体验店")</f>
        <v>0</v>
      </c>
      <c r="AD1944" s="99">
        <f>COUNTIFS(通讯通路门店!$S:$S,$G1944,通讯通路门店!$J:$J,"苹果体验店")</f>
        <v>0</v>
      </c>
      <c r="AE1944" s="99">
        <f>COUNTIFS(通讯通路门店!$S:$S,$G1944,通讯通路门店!$J:$J,"其他品牌专卖店")</f>
        <v>0</v>
      </c>
      <c r="AF1944" s="99">
        <f>SUMIFS(通讯通路门店!$BI:$BI,通讯通路门店!$S:$S,$G1944)</f>
        <v>0</v>
      </c>
      <c r="AG1944" s="99">
        <f>SUMIFS(通讯通路门店!$BH:$BH,通讯通路门店!$S:$S,$G1944)</f>
        <v>0</v>
      </c>
      <c r="AH1944" s="99">
        <f t="shared" si="151"/>
        <v>0</v>
      </c>
      <c r="AI1944" s="99">
        <f>SUMIFS(通讯通路门店!$BB:$BB,通讯通路门店!$S:$S,$G1944)</f>
        <v>0</v>
      </c>
      <c r="AJ1944" s="99">
        <f>SUMIFS(通讯通路门店!$BE:$BE,通讯通路门店!$S:$S,$G1944)</f>
        <v>0</v>
      </c>
      <c r="AK1944" s="99">
        <f>SUMIFS(通讯通路门店!$BG:$BG,通讯通路门店!$S:$S,$G1944)</f>
        <v>0</v>
      </c>
      <c r="AL1944" s="99">
        <f>SUMIFS(通讯通路门店!$BC:$BC,通讯通路门店!$S:$S,$G1944)</f>
        <v>0</v>
      </c>
      <c r="AM1944" s="99">
        <f>SUMIFS(通讯通路门店!$BD:$BD,通讯通路门店!$S:$S,$G1944)</f>
        <v>0</v>
      </c>
      <c r="AN1944" s="99">
        <f>SUMIFS(通讯通路门店!$BF:$BF,通讯通路门店!$S:$S,$G1944)</f>
        <v>0</v>
      </c>
      <c r="AO1944" s="99">
        <f t="shared" si="152"/>
        <v>0</v>
      </c>
      <c r="AP1944" s="99">
        <f>SUMIFS(通讯通路门店!$K:$K,通讯通路门店!$S:$S,$G1944)</f>
        <v>0</v>
      </c>
      <c r="AQ1944" s="83"/>
      <c r="AR1944" s="99">
        <f>SUMIFS(通讯通路门店!$T:$T,通讯通路门店!$S:$S,$G1944)</f>
        <v>0</v>
      </c>
      <c r="AS1944" s="99">
        <f>SUMIFS(通讯通路门店!$U:$U,通讯通路门店!$S:$S,$G1944)</f>
        <v>0</v>
      </c>
      <c r="AT1944" s="99">
        <f>SUMIFS(通讯通路门店!$V:$V,通讯通路门店!$S:$S,$G1944)</f>
        <v>0</v>
      </c>
      <c r="AU1944" s="99">
        <f>SUMIFS(通讯通路门店!$W:$W,通讯通路门店!$S:$S,$G1944)</f>
        <v>0</v>
      </c>
      <c r="AV1944" s="99">
        <f>SUMIFS(通讯通路门店!$Z:$Z,通讯通路门店!$S:$S,$G1944)</f>
        <v>0</v>
      </c>
      <c r="AW1944" s="99">
        <f>SUMIFS(通讯通路门店!$AB:$AB,通讯通路门店!$S:$S,$G1944)</f>
        <v>0</v>
      </c>
      <c r="AX1944" s="99">
        <f>SUMIFS(通讯通路门店!$X:$X,通讯通路门店!$S:$S,$G1944)</f>
        <v>0</v>
      </c>
      <c r="AY1944" s="99">
        <f>SUMIFS(通讯通路门店!$Y:$Y,通讯通路门店!$S:$S,$G1944)</f>
        <v>0</v>
      </c>
      <c r="AZ1944" s="99">
        <f>SUMIFS(通讯通路门店!$AA:$AA,通讯通路门店!$S:$S,$G1944)</f>
        <v>0</v>
      </c>
      <c r="BA1944" s="99">
        <f t="shared" si="153"/>
        <v>0</v>
      </c>
      <c r="BB1944" s="99">
        <f t="shared" si="154"/>
        <v>0</v>
      </c>
      <c r="BC1944" s="99">
        <f>SUMIFS(通讯通路门店!$W:$W,通讯通路门店!$S:$S,$G1944,通讯通路门店!$J:$J,"荣耀体验店")+SUMIFS(通讯通路门店!$W:$W,通讯通路门店!$S:$S,$G1944,通讯通路门店!$J:$J,"荣耀授权专卖店")</f>
        <v>0</v>
      </c>
      <c r="BD1944" s="99">
        <f>SUMIFS(通讯通路门店!$Z:$Z,通讯通路门店!$S:$S,$G1944,通讯通路门店!$J:$J,"VIVO体验店")</f>
        <v>0</v>
      </c>
      <c r="BE1944" s="99">
        <f>SUMIFS(通讯通路门店!$AB:$AB,通讯通路门店!$S:$S,$G1944,通讯通路门店!$J:$J,"OPPO体验店")</f>
        <v>0</v>
      </c>
      <c r="BF1944" s="99">
        <f>SUMIFS(通讯通路门店!$X:$X,通讯通路门店!$S:$S,$G1944,通讯通路门店!$J:$J,"华为授权体验店")+SUMIFS(通讯通路门店!$AA:$AA,通讯通路门店!$S:$S,$G1944,通讯通路门店!$J:$J,"华为堡垒店")</f>
        <v>0</v>
      </c>
      <c r="BG1944" s="99">
        <f>SUMIFS(通讯通路门店!$Y:$Y,通讯通路门店!$S:$S,$G1944,通讯通路门店!$J:$J,"小米体验店")</f>
        <v>0</v>
      </c>
      <c r="BH1944" s="99">
        <f>SUMIFS(通讯通路门店!$AA:$AA,通讯通路门店!$S:$S,$G1944,通讯通路门店!$J:$J,"苹果体验店")</f>
        <v>0</v>
      </c>
      <c r="BI1944" s="99">
        <f>SUMIFS(通讯通路门店!$K:$K,通讯通路门店!$S:$S,$G1944,通讯通路门店!$J:$J,"其他品牌专卖店")</f>
        <v>0</v>
      </c>
      <c r="BJ1944" s="99">
        <f>SUMIFS(通讯通路门店!$AC:$AC,通讯通路门店!$S:$S,$G1944)</f>
        <v>0</v>
      </c>
      <c r="BK1944" s="99">
        <f>SUMIFS(通讯通路门店!$AD:$AD,通讯通路门店!$S:$S,$G1944)</f>
        <v>0</v>
      </c>
      <c r="BL1944" s="99">
        <f>SUMIFS(通讯通路门店!$AE:$AE,通讯通路门店!$S:$S,$G1944)</f>
        <v>0</v>
      </c>
      <c r="BM1944" s="99">
        <f>SUMIFS(通讯通路门店!$AF:$AF,通讯通路门店!$S:$S,$G1944)</f>
        <v>0</v>
      </c>
      <c r="BN1944" s="99">
        <f>SUMIFS(通讯通路门店!$AG:$AG,通讯通路门店!$S:$S,$G1944)</f>
        <v>0</v>
      </c>
      <c r="BO1944" s="99">
        <f>SUMIFS(通讯通路门店!$AH:$AH,通讯通路门店!$S:$S,$G1944)</f>
        <v>0</v>
      </c>
      <c r="BP1944" s="99">
        <f>SUMIFS(通讯通路门店!$AI:$AI,通讯通路门店!$S:$S,$G1944)</f>
        <v>0</v>
      </c>
      <c r="BQ1944" s="83"/>
    </row>
    <row r="1945" spans="1:69">
      <c r="A1945" s="99" t="str">
        <f>IFERROR(_xlfn.XLOOKUP($G1945,通讯通路门店!$S$4:$S$993931,通讯通路门店!$A$4:$A$993931,0,0),"")</f>
        <v>海南省</v>
      </c>
      <c r="B1945" s="99" t="str">
        <f>IFERROR(_xlfn.XLOOKUP($G1945,通讯通路门店!$S$4:$S$993931,通讯通路门店!$B$4:$B$993931,0,0),"")</f>
        <v>东方市</v>
      </c>
      <c r="C1945" s="99" t="str">
        <f>IFERROR(_xlfn.XLOOKUP($G1945,通讯通路门店!$S$4:$S$993931,通讯通路门店!$C$4:$C$993931,0,0),"")</f>
        <v>东方市</v>
      </c>
      <c r="D1945" s="99" t="str">
        <f>IFERROR(_xlfn.XLOOKUP($G1945,通讯通路门店!$S$4:$S$993931,通讯通路门店!$D$4:$D$993931,0,0),"")</f>
        <v>八所镇</v>
      </c>
      <c r="E1945" s="83"/>
      <c r="F1945" s="83"/>
      <c r="G1945" s="101"/>
      <c r="H1945" s="102">
        <f>IFERROR(_xlfn.XLOOKUP($G1945,通讯通路门店!$S$4:$S$993931,通讯通路门店!$R$4:$R$993931,0,0),"")</f>
        <v>0</v>
      </c>
      <c r="I1945" s="83"/>
      <c r="J1945" s="83"/>
      <c r="K1945" s="83"/>
      <c r="L1945" s="83"/>
      <c r="M1945" s="83"/>
      <c r="N1945" s="83"/>
      <c r="O1945" s="83"/>
      <c r="P1945" s="83"/>
      <c r="Q1945" s="83"/>
      <c r="R1945" s="83"/>
      <c r="S1945" s="83"/>
      <c r="T1945" s="83"/>
      <c r="U1945" s="99">
        <f>COUNTIF(通讯通路门店!$S:$S,$G1945)</f>
        <v>0</v>
      </c>
      <c r="V1945" s="99">
        <f>COUNTIFS(通讯通路门店!$S:$S,$G1945,通讯通路门店!$J:$J,"综合卖场")</f>
        <v>0</v>
      </c>
      <c r="W1945" s="99">
        <f>SUMIFS(通讯通路门店!$AJ:$AJ,通讯通路门店!$S:$S,通讯客户沙盘!$G1945)</f>
        <v>0</v>
      </c>
      <c r="X1945" s="99">
        <f t="shared" si="150"/>
        <v>0</v>
      </c>
      <c r="Y1945" s="99">
        <f>COUNTIFS(通讯通路门店!$S:$S,$G1945,通讯通路门店!$J:$J,"荣耀体验店")+COUNTIFS(通讯通路门店!$S:$S,$G1945,通讯通路门店!$J:$J,"荣耀授权专卖店")</f>
        <v>0</v>
      </c>
      <c r="Z1945" s="99">
        <f>COUNTIFS(通讯通路门店!$S:$S,$G1945,通讯通路门店!$J:$J,"VIVO体验店")</f>
        <v>0</v>
      </c>
      <c r="AA1945" s="99">
        <f>COUNTIFS(通讯通路门店!$S:$S,$G1945,通讯通路门店!$J:$J,"OPPO体验店")</f>
        <v>0</v>
      </c>
      <c r="AB1945" s="99">
        <f>COUNTIFS(通讯通路门店!$S:$S,$G1945,通讯通路门店!$J:$J,"华为授权体验店")+COUNTIFS(通讯通路门店!$S:$S,$G1945,通讯通路门店!$J:$J,"华为堡垒店")</f>
        <v>0</v>
      </c>
      <c r="AC1945" s="99">
        <f>COUNTIFS(通讯通路门店!$S:$S,$G1945,通讯通路门店!$J:$J,"小米体验店")</f>
        <v>0</v>
      </c>
      <c r="AD1945" s="99">
        <f>COUNTIFS(通讯通路门店!$S:$S,$G1945,通讯通路门店!$J:$J,"苹果体验店")</f>
        <v>0</v>
      </c>
      <c r="AE1945" s="99">
        <f>COUNTIFS(通讯通路门店!$S:$S,$G1945,通讯通路门店!$J:$J,"其他品牌专卖店")</f>
        <v>0</v>
      </c>
      <c r="AF1945" s="99">
        <f>SUMIFS(通讯通路门店!$BI:$BI,通讯通路门店!$S:$S,$G1945)</f>
        <v>0</v>
      </c>
      <c r="AG1945" s="99">
        <f>SUMIFS(通讯通路门店!$BH:$BH,通讯通路门店!$S:$S,$G1945)</f>
        <v>0</v>
      </c>
      <c r="AH1945" s="99">
        <f t="shared" si="151"/>
        <v>0</v>
      </c>
      <c r="AI1945" s="99">
        <f>SUMIFS(通讯通路门店!$BB:$BB,通讯通路门店!$S:$S,$G1945)</f>
        <v>0</v>
      </c>
      <c r="AJ1945" s="99">
        <f>SUMIFS(通讯通路门店!$BE:$BE,通讯通路门店!$S:$S,$G1945)</f>
        <v>0</v>
      </c>
      <c r="AK1945" s="99">
        <f>SUMIFS(通讯通路门店!$BG:$BG,通讯通路门店!$S:$S,$G1945)</f>
        <v>0</v>
      </c>
      <c r="AL1945" s="99">
        <f>SUMIFS(通讯通路门店!$BC:$BC,通讯通路门店!$S:$S,$G1945)</f>
        <v>0</v>
      </c>
      <c r="AM1945" s="99">
        <f>SUMIFS(通讯通路门店!$BD:$BD,通讯通路门店!$S:$S,$G1945)</f>
        <v>0</v>
      </c>
      <c r="AN1945" s="99">
        <f>SUMIFS(通讯通路门店!$BF:$BF,通讯通路门店!$S:$S,$G1945)</f>
        <v>0</v>
      </c>
      <c r="AO1945" s="99">
        <f t="shared" si="152"/>
        <v>0</v>
      </c>
      <c r="AP1945" s="99">
        <f>SUMIFS(通讯通路门店!$K:$K,通讯通路门店!$S:$S,$G1945)</f>
        <v>0</v>
      </c>
      <c r="AQ1945" s="83"/>
      <c r="AR1945" s="99">
        <f>SUMIFS(通讯通路门店!$T:$T,通讯通路门店!$S:$S,$G1945)</f>
        <v>0</v>
      </c>
      <c r="AS1945" s="99">
        <f>SUMIFS(通讯通路门店!$U:$U,通讯通路门店!$S:$S,$G1945)</f>
        <v>0</v>
      </c>
      <c r="AT1945" s="99">
        <f>SUMIFS(通讯通路门店!$V:$V,通讯通路门店!$S:$S,$G1945)</f>
        <v>0</v>
      </c>
      <c r="AU1945" s="99">
        <f>SUMIFS(通讯通路门店!$W:$W,通讯通路门店!$S:$S,$G1945)</f>
        <v>0</v>
      </c>
      <c r="AV1945" s="99">
        <f>SUMIFS(通讯通路门店!$Z:$Z,通讯通路门店!$S:$S,$G1945)</f>
        <v>0</v>
      </c>
      <c r="AW1945" s="99">
        <f>SUMIFS(通讯通路门店!$AB:$AB,通讯通路门店!$S:$S,$G1945)</f>
        <v>0</v>
      </c>
      <c r="AX1945" s="99">
        <f>SUMIFS(通讯通路门店!$X:$X,通讯通路门店!$S:$S,$G1945)</f>
        <v>0</v>
      </c>
      <c r="AY1945" s="99">
        <f>SUMIFS(通讯通路门店!$Y:$Y,通讯通路门店!$S:$S,$G1945)</f>
        <v>0</v>
      </c>
      <c r="AZ1945" s="99">
        <f>SUMIFS(通讯通路门店!$AA:$AA,通讯通路门店!$S:$S,$G1945)</f>
        <v>0</v>
      </c>
      <c r="BA1945" s="99">
        <f t="shared" si="153"/>
        <v>0</v>
      </c>
      <c r="BB1945" s="99">
        <f t="shared" si="154"/>
        <v>0</v>
      </c>
      <c r="BC1945" s="99">
        <f>SUMIFS(通讯通路门店!$W:$W,通讯通路门店!$S:$S,$G1945,通讯通路门店!$J:$J,"荣耀体验店")+SUMIFS(通讯通路门店!$W:$W,通讯通路门店!$S:$S,$G1945,通讯通路门店!$J:$J,"荣耀授权专卖店")</f>
        <v>0</v>
      </c>
      <c r="BD1945" s="99">
        <f>SUMIFS(通讯通路门店!$Z:$Z,通讯通路门店!$S:$S,$G1945,通讯通路门店!$J:$J,"VIVO体验店")</f>
        <v>0</v>
      </c>
      <c r="BE1945" s="99">
        <f>SUMIFS(通讯通路门店!$AB:$AB,通讯通路门店!$S:$S,$G1945,通讯通路门店!$J:$J,"OPPO体验店")</f>
        <v>0</v>
      </c>
      <c r="BF1945" s="99">
        <f>SUMIFS(通讯通路门店!$X:$X,通讯通路门店!$S:$S,$G1945,通讯通路门店!$J:$J,"华为授权体验店")+SUMIFS(通讯通路门店!$AA:$AA,通讯通路门店!$S:$S,$G1945,通讯通路门店!$J:$J,"华为堡垒店")</f>
        <v>0</v>
      </c>
      <c r="BG1945" s="99">
        <f>SUMIFS(通讯通路门店!$Y:$Y,通讯通路门店!$S:$S,$G1945,通讯通路门店!$J:$J,"小米体验店")</f>
        <v>0</v>
      </c>
      <c r="BH1945" s="99">
        <f>SUMIFS(通讯通路门店!$AA:$AA,通讯通路门店!$S:$S,$G1945,通讯通路门店!$J:$J,"苹果体验店")</f>
        <v>0</v>
      </c>
      <c r="BI1945" s="99">
        <f>SUMIFS(通讯通路门店!$K:$K,通讯通路门店!$S:$S,$G1945,通讯通路门店!$J:$J,"其他品牌专卖店")</f>
        <v>0</v>
      </c>
      <c r="BJ1945" s="99">
        <f>SUMIFS(通讯通路门店!$AC:$AC,通讯通路门店!$S:$S,$G1945)</f>
        <v>0</v>
      </c>
      <c r="BK1945" s="99">
        <f>SUMIFS(通讯通路门店!$AD:$AD,通讯通路门店!$S:$S,$G1945)</f>
        <v>0</v>
      </c>
      <c r="BL1945" s="99">
        <f>SUMIFS(通讯通路门店!$AE:$AE,通讯通路门店!$S:$S,$G1945)</f>
        <v>0</v>
      </c>
      <c r="BM1945" s="99">
        <f>SUMIFS(通讯通路门店!$AF:$AF,通讯通路门店!$S:$S,$G1945)</f>
        <v>0</v>
      </c>
      <c r="BN1945" s="99">
        <f>SUMIFS(通讯通路门店!$AG:$AG,通讯通路门店!$S:$S,$G1945)</f>
        <v>0</v>
      </c>
      <c r="BO1945" s="99">
        <f>SUMIFS(通讯通路门店!$AH:$AH,通讯通路门店!$S:$S,$G1945)</f>
        <v>0</v>
      </c>
      <c r="BP1945" s="99">
        <f>SUMIFS(通讯通路门店!$AI:$AI,通讯通路门店!$S:$S,$G1945)</f>
        <v>0</v>
      </c>
      <c r="BQ1945" s="83"/>
    </row>
    <row r="1946" spans="1:69">
      <c r="A1946" s="99" t="str">
        <f>IFERROR(_xlfn.XLOOKUP($G1946,通讯通路门店!$S$4:$S$993931,通讯通路门店!$A$4:$A$993931,0,0),"")</f>
        <v>海南省</v>
      </c>
      <c r="B1946" s="99" t="str">
        <f>IFERROR(_xlfn.XLOOKUP($G1946,通讯通路门店!$S$4:$S$993931,通讯通路门店!$B$4:$B$993931,0,0),"")</f>
        <v>东方市</v>
      </c>
      <c r="C1946" s="99" t="str">
        <f>IFERROR(_xlfn.XLOOKUP($G1946,通讯通路门店!$S$4:$S$993931,通讯通路门店!$C$4:$C$993931,0,0),"")</f>
        <v>东方市</v>
      </c>
      <c r="D1946" s="99" t="str">
        <f>IFERROR(_xlfn.XLOOKUP($G1946,通讯通路门店!$S$4:$S$993931,通讯通路门店!$D$4:$D$993931,0,0),"")</f>
        <v>八所镇</v>
      </c>
      <c r="E1946" s="83"/>
      <c r="F1946" s="83"/>
      <c r="G1946" s="101"/>
      <c r="H1946" s="102">
        <f>IFERROR(_xlfn.XLOOKUP($G1946,通讯通路门店!$S$4:$S$993931,通讯通路门店!$R$4:$R$993931,0,0),"")</f>
        <v>0</v>
      </c>
      <c r="I1946" s="83"/>
      <c r="J1946" s="83"/>
      <c r="K1946" s="83"/>
      <c r="L1946" s="83"/>
      <c r="M1946" s="83"/>
      <c r="N1946" s="83"/>
      <c r="O1946" s="83"/>
      <c r="P1946" s="83"/>
      <c r="Q1946" s="83"/>
      <c r="R1946" s="83"/>
      <c r="S1946" s="83"/>
      <c r="T1946" s="83"/>
      <c r="U1946" s="99">
        <f>COUNTIF(通讯通路门店!$S:$S,$G1946)</f>
        <v>0</v>
      </c>
      <c r="V1946" s="99">
        <f>COUNTIFS(通讯通路门店!$S:$S,$G1946,通讯通路门店!$J:$J,"综合卖场")</f>
        <v>0</v>
      </c>
      <c r="W1946" s="99">
        <f>SUMIFS(通讯通路门店!$AJ:$AJ,通讯通路门店!$S:$S,通讯客户沙盘!$G1946)</f>
        <v>0</v>
      </c>
      <c r="X1946" s="99">
        <f t="shared" si="150"/>
        <v>0</v>
      </c>
      <c r="Y1946" s="99">
        <f>COUNTIFS(通讯通路门店!$S:$S,$G1946,通讯通路门店!$J:$J,"荣耀体验店")+COUNTIFS(通讯通路门店!$S:$S,$G1946,通讯通路门店!$J:$J,"荣耀授权专卖店")</f>
        <v>0</v>
      </c>
      <c r="Z1946" s="99">
        <f>COUNTIFS(通讯通路门店!$S:$S,$G1946,通讯通路门店!$J:$J,"VIVO体验店")</f>
        <v>0</v>
      </c>
      <c r="AA1946" s="99">
        <f>COUNTIFS(通讯通路门店!$S:$S,$G1946,通讯通路门店!$J:$J,"OPPO体验店")</f>
        <v>0</v>
      </c>
      <c r="AB1946" s="99">
        <f>COUNTIFS(通讯通路门店!$S:$S,$G1946,通讯通路门店!$J:$J,"华为授权体验店")+COUNTIFS(通讯通路门店!$S:$S,$G1946,通讯通路门店!$J:$J,"华为堡垒店")</f>
        <v>0</v>
      </c>
      <c r="AC1946" s="99">
        <f>COUNTIFS(通讯通路门店!$S:$S,$G1946,通讯通路门店!$J:$J,"小米体验店")</f>
        <v>0</v>
      </c>
      <c r="AD1946" s="99">
        <f>COUNTIFS(通讯通路门店!$S:$S,$G1946,通讯通路门店!$J:$J,"苹果体验店")</f>
        <v>0</v>
      </c>
      <c r="AE1946" s="99">
        <f>COUNTIFS(通讯通路门店!$S:$S,$G1946,通讯通路门店!$J:$J,"其他品牌专卖店")</f>
        <v>0</v>
      </c>
      <c r="AF1946" s="99">
        <f>SUMIFS(通讯通路门店!$BI:$BI,通讯通路门店!$S:$S,$G1946)</f>
        <v>0</v>
      </c>
      <c r="AG1946" s="99">
        <f>SUMIFS(通讯通路门店!$BH:$BH,通讯通路门店!$S:$S,$G1946)</f>
        <v>0</v>
      </c>
      <c r="AH1946" s="99">
        <f t="shared" si="151"/>
        <v>0</v>
      </c>
      <c r="AI1946" s="99">
        <f>SUMIFS(通讯通路门店!$BB:$BB,通讯通路门店!$S:$S,$G1946)</f>
        <v>0</v>
      </c>
      <c r="AJ1946" s="99">
        <f>SUMIFS(通讯通路门店!$BE:$BE,通讯通路门店!$S:$S,$G1946)</f>
        <v>0</v>
      </c>
      <c r="AK1946" s="99">
        <f>SUMIFS(通讯通路门店!$BG:$BG,通讯通路门店!$S:$S,$G1946)</f>
        <v>0</v>
      </c>
      <c r="AL1946" s="99">
        <f>SUMIFS(通讯通路门店!$BC:$BC,通讯通路门店!$S:$S,$G1946)</f>
        <v>0</v>
      </c>
      <c r="AM1946" s="99">
        <f>SUMIFS(通讯通路门店!$BD:$BD,通讯通路门店!$S:$S,$G1946)</f>
        <v>0</v>
      </c>
      <c r="AN1946" s="99">
        <f>SUMIFS(通讯通路门店!$BF:$BF,通讯通路门店!$S:$S,$G1946)</f>
        <v>0</v>
      </c>
      <c r="AO1946" s="99">
        <f t="shared" si="152"/>
        <v>0</v>
      </c>
      <c r="AP1946" s="99">
        <f>SUMIFS(通讯通路门店!$K:$K,通讯通路门店!$S:$S,$G1946)</f>
        <v>0</v>
      </c>
      <c r="AQ1946" s="83"/>
      <c r="AR1946" s="99">
        <f>SUMIFS(通讯通路门店!$T:$T,通讯通路门店!$S:$S,$G1946)</f>
        <v>0</v>
      </c>
      <c r="AS1946" s="99">
        <f>SUMIFS(通讯通路门店!$U:$U,通讯通路门店!$S:$S,$G1946)</f>
        <v>0</v>
      </c>
      <c r="AT1946" s="99">
        <f>SUMIFS(通讯通路门店!$V:$V,通讯通路门店!$S:$S,$G1946)</f>
        <v>0</v>
      </c>
      <c r="AU1946" s="99">
        <f>SUMIFS(通讯通路门店!$W:$W,通讯通路门店!$S:$S,$G1946)</f>
        <v>0</v>
      </c>
      <c r="AV1946" s="99">
        <f>SUMIFS(通讯通路门店!$Z:$Z,通讯通路门店!$S:$S,$G1946)</f>
        <v>0</v>
      </c>
      <c r="AW1946" s="99">
        <f>SUMIFS(通讯通路门店!$AB:$AB,通讯通路门店!$S:$S,$G1946)</f>
        <v>0</v>
      </c>
      <c r="AX1946" s="99">
        <f>SUMIFS(通讯通路门店!$X:$X,通讯通路门店!$S:$S,$G1946)</f>
        <v>0</v>
      </c>
      <c r="AY1946" s="99">
        <f>SUMIFS(通讯通路门店!$Y:$Y,通讯通路门店!$S:$S,$G1946)</f>
        <v>0</v>
      </c>
      <c r="AZ1946" s="99">
        <f>SUMIFS(通讯通路门店!$AA:$AA,通讯通路门店!$S:$S,$G1946)</f>
        <v>0</v>
      </c>
      <c r="BA1946" s="99">
        <f t="shared" si="153"/>
        <v>0</v>
      </c>
      <c r="BB1946" s="99">
        <f t="shared" si="154"/>
        <v>0</v>
      </c>
      <c r="BC1946" s="99">
        <f>SUMIFS(通讯通路门店!$W:$W,通讯通路门店!$S:$S,$G1946,通讯通路门店!$J:$J,"荣耀体验店")+SUMIFS(通讯通路门店!$W:$W,通讯通路门店!$S:$S,$G1946,通讯通路门店!$J:$J,"荣耀授权专卖店")</f>
        <v>0</v>
      </c>
      <c r="BD1946" s="99">
        <f>SUMIFS(通讯通路门店!$Z:$Z,通讯通路门店!$S:$S,$G1946,通讯通路门店!$J:$J,"VIVO体验店")</f>
        <v>0</v>
      </c>
      <c r="BE1946" s="99">
        <f>SUMIFS(通讯通路门店!$AB:$AB,通讯通路门店!$S:$S,$G1946,通讯通路门店!$J:$J,"OPPO体验店")</f>
        <v>0</v>
      </c>
      <c r="BF1946" s="99">
        <f>SUMIFS(通讯通路门店!$X:$X,通讯通路门店!$S:$S,$G1946,通讯通路门店!$J:$J,"华为授权体验店")+SUMIFS(通讯通路门店!$AA:$AA,通讯通路门店!$S:$S,$G1946,通讯通路门店!$J:$J,"华为堡垒店")</f>
        <v>0</v>
      </c>
      <c r="BG1946" s="99">
        <f>SUMIFS(通讯通路门店!$Y:$Y,通讯通路门店!$S:$S,$G1946,通讯通路门店!$J:$J,"小米体验店")</f>
        <v>0</v>
      </c>
      <c r="BH1946" s="99">
        <f>SUMIFS(通讯通路门店!$AA:$AA,通讯通路门店!$S:$S,$G1946,通讯通路门店!$J:$J,"苹果体验店")</f>
        <v>0</v>
      </c>
      <c r="BI1946" s="99">
        <f>SUMIFS(通讯通路门店!$K:$K,通讯通路门店!$S:$S,$G1946,通讯通路门店!$J:$J,"其他品牌专卖店")</f>
        <v>0</v>
      </c>
      <c r="BJ1946" s="99">
        <f>SUMIFS(通讯通路门店!$AC:$AC,通讯通路门店!$S:$S,$G1946)</f>
        <v>0</v>
      </c>
      <c r="BK1946" s="99">
        <f>SUMIFS(通讯通路门店!$AD:$AD,通讯通路门店!$S:$S,$G1946)</f>
        <v>0</v>
      </c>
      <c r="BL1946" s="99">
        <f>SUMIFS(通讯通路门店!$AE:$AE,通讯通路门店!$S:$S,$G1946)</f>
        <v>0</v>
      </c>
      <c r="BM1946" s="99">
        <f>SUMIFS(通讯通路门店!$AF:$AF,通讯通路门店!$S:$S,$G1946)</f>
        <v>0</v>
      </c>
      <c r="BN1946" s="99">
        <f>SUMIFS(通讯通路门店!$AG:$AG,通讯通路门店!$S:$S,$G1946)</f>
        <v>0</v>
      </c>
      <c r="BO1946" s="99">
        <f>SUMIFS(通讯通路门店!$AH:$AH,通讯通路门店!$S:$S,$G1946)</f>
        <v>0</v>
      </c>
      <c r="BP1946" s="99">
        <f>SUMIFS(通讯通路门店!$AI:$AI,通讯通路门店!$S:$S,$G1946)</f>
        <v>0</v>
      </c>
      <c r="BQ1946" s="83"/>
    </row>
    <row r="1947" spans="1:69">
      <c r="A1947" s="99" t="str">
        <f>IFERROR(_xlfn.XLOOKUP($G1947,通讯通路门店!$S$4:$S$993931,通讯通路门店!$A$4:$A$993931,0,0),"")</f>
        <v>海南省</v>
      </c>
      <c r="B1947" s="99" t="str">
        <f>IFERROR(_xlfn.XLOOKUP($G1947,通讯通路门店!$S$4:$S$993931,通讯通路门店!$B$4:$B$993931,0,0),"")</f>
        <v>东方市</v>
      </c>
      <c r="C1947" s="99" t="str">
        <f>IFERROR(_xlfn.XLOOKUP($G1947,通讯通路门店!$S$4:$S$993931,通讯通路门店!$C$4:$C$993931,0,0),"")</f>
        <v>东方市</v>
      </c>
      <c r="D1947" s="99" t="str">
        <f>IFERROR(_xlfn.XLOOKUP($G1947,通讯通路门店!$S$4:$S$993931,通讯通路门店!$D$4:$D$993931,0,0),"")</f>
        <v>八所镇</v>
      </c>
      <c r="E1947" s="83"/>
      <c r="F1947" s="83"/>
      <c r="G1947" s="101"/>
      <c r="H1947" s="102">
        <f>IFERROR(_xlfn.XLOOKUP($G1947,通讯通路门店!$S$4:$S$993931,通讯通路门店!$R$4:$R$993931,0,0),"")</f>
        <v>0</v>
      </c>
      <c r="I1947" s="83"/>
      <c r="J1947" s="83"/>
      <c r="K1947" s="83"/>
      <c r="L1947" s="83"/>
      <c r="M1947" s="83"/>
      <c r="N1947" s="83"/>
      <c r="O1947" s="83"/>
      <c r="P1947" s="83"/>
      <c r="Q1947" s="83"/>
      <c r="R1947" s="83"/>
      <c r="S1947" s="83"/>
      <c r="T1947" s="83"/>
      <c r="U1947" s="99">
        <f>COUNTIF(通讯通路门店!$S:$S,$G1947)</f>
        <v>0</v>
      </c>
      <c r="V1947" s="99">
        <f>COUNTIFS(通讯通路门店!$S:$S,$G1947,通讯通路门店!$J:$J,"综合卖场")</f>
        <v>0</v>
      </c>
      <c r="W1947" s="99">
        <f>SUMIFS(通讯通路门店!$AJ:$AJ,通讯通路门店!$S:$S,通讯客户沙盘!$G1947)</f>
        <v>0</v>
      </c>
      <c r="X1947" s="99">
        <f t="shared" si="150"/>
        <v>0</v>
      </c>
      <c r="Y1947" s="99">
        <f>COUNTIFS(通讯通路门店!$S:$S,$G1947,通讯通路门店!$J:$J,"荣耀体验店")+COUNTIFS(通讯通路门店!$S:$S,$G1947,通讯通路门店!$J:$J,"荣耀授权专卖店")</f>
        <v>0</v>
      </c>
      <c r="Z1947" s="99">
        <f>COUNTIFS(通讯通路门店!$S:$S,$G1947,通讯通路门店!$J:$J,"VIVO体验店")</f>
        <v>0</v>
      </c>
      <c r="AA1947" s="99">
        <f>COUNTIFS(通讯通路门店!$S:$S,$G1947,通讯通路门店!$J:$J,"OPPO体验店")</f>
        <v>0</v>
      </c>
      <c r="AB1947" s="99">
        <f>COUNTIFS(通讯通路门店!$S:$S,$G1947,通讯通路门店!$J:$J,"华为授权体验店")+COUNTIFS(通讯通路门店!$S:$S,$G1947,通讯通路门店!$J:$J,"华为堡垒店")</f>
        <v>0</v>
      </c>
      <c r="AC1947" s="99">
        <f>COUNTIFS(通讯通路门店!$S:$S,$G1947,通讯通路门店!$J:$J,"小米体验店")</f>
        <v>0</v>
      </c>
      <c r="AD1947" s="99">
        <f>COUNTIFS(通讯通路门店!$S:$S,$G1947,通讯通路门店!$J:$J,"苹果体验店")</f>
        <v>0</v>
      </c>
      <c r="AE1947" s="99">
        <f>COUNTIFS(通讯通路门店!$S:$S,$G1947,通讯通路门店!$J:$J,"其他品牌专卖店")</f>
        <v>0</v>
      </c>
      <c r="AF1947" s="99">
        <f>SUMIFS(通讯通路门店!$BI:$BI,通讯通路门店!$S:$S,$G1947)</f>
        <v>0</v>
      </c>
      <c r="AG1947" s="99">
        <f>SUMIFS(通讯通路门店!$BH:$BH,通讯通路门店!$S:$S,$G1947)</f>
        <v>0</v>
      </c>
      <c r="AH1947" s="99">
        <f t="shared" si="151"/>
        <v>0</v>
      </c>
      <c r="AI1947" s="99">
        <f>SUMIFS(通讯通路门店!$BB:$BB,通讯通路门店!$S:$S,$G1947)</f>
        <v>0</v>
      </c>
      <c r="AJ1947" s="99">
        <f>SUMIFS(通讯通路门店!$BE:$BE,通讯通路门店!$S:$S,$G1947)</f>
        <v>0</v>
      </c>
      <c r="AK1947" s="99">
        <f>SUMIFS(通讯通路门店!$BG:$BG,通讯通路门店!$S:$S,$G1947)</f>
        <v>0</v>
      </c>
      <c r="AL1947" s="99">
        <f>SUMIFS(通讯通路门店!$BC:$BC,通讯通路门店!$S:$S,$G1947)</f>
        <v>0</v>
      </c>
      <c r="AM1947" s="99">
        <f>SUMIFS(通讯通路门店!$BD:$BD,通讯通路门店!$S:$S,$G1947)</f>
        <v>0</v>
      </c>
      <c r="AN1947" s="99">
        <f>SUMIFS(通讯通路门店!$BF:$BF,通讯通路门店!$S:$S,$G1947)</f>
        <v>0</v>
      </c>
      <c r="AO1947" s="99">
        <f t="shared" si="152"/>
        <v>0</v>
      </c>
      <c r="AP1947" s="99">
        <f>SUMIFS(通讯通路门店!$K:$K,通讯通路门店!$S:$S,$G1947)</f>
        <v>0</v>
      </c>
      <c r="AQ1947" s="83"/>
      <c r="AR1947" s="99">
        <f>SUMIFS(通讯通路门店!$T:$T,通讯通路门店!$S:$S,$G1947)</f>
        <v>0</v>
      </c>
      <c r="AS1947" s="99">
        <f>SUMIFS(通讯通路门店!$U:$U,通讯通路门店!$S:$S,$G1947)</f>
        <v>0</v>
      </c>
      <c r="AT1947" s="99">
        <f>SUMIFS(通讯通路门店!$V:$V,通讯通路门店!$S:$S,$G1947)</f>
        <v>0</v>
      </c>
      <c r="AU1947" s="99">
        <f>SUMIFS(通讯通路门店!$W:$W,通讯通路门店!$S:$S,$G1947)</f>
        <v>0</v>
      </c>
      <c r="AV1947" s="99">
        <f>SUMIFS(通讯通路门店!$Z:$Z,通讯通路门店!$S:$S,$G1947)</f>
        <v>0</v>
      </c>
      <c r="AW1947" s="99">
        <f>SUMIFS(通讯通路门店!$AB:$AB,通讯通路门店!$S:$S,$G1947)</f>
        <v>0</v>
      </c>
      <c r="AX1947" s="99">
        <f>SUMIFS(通讯通路门店!$X:$X,通讯通路门店!$S:$S,$G1947)</f>
        <v>0</v>
      </c>
      <c r="AY1947" s="99">
        <f>SUMIFS(通讯通路门店!$Y:$Y,通讯通路门店!$S:$S,$G1947)</f>
        <v>0</v>
      </c>
      <c r="AZ1947" s="99">
        <f>SUMIFS(通讯通路门店!$AA:$AA,通讯通路门店!$S:$S,$G1947)</f>
        <v>0</v>
      </c>
      <c r="BA1947" s="99">
        <f t="shared" si="153"/>
        <v>0</v>
      </c>
      <c r="BB1947" s="99">
        <f t="shared" si="154"/>
        <v>0</v>
      </c>
      <c r="BC1947" s="99">
        <f>SUMIFS(通讯通路门店!$W:$W,通讯通路门店!$S:$S,$G1947,通讯通路门店!$J:$J,"荣耀体验店")+SUMIFS(通讯通路门店!$W:$W,通讯通路门店!$S:$S,$G1947,通讯通路门店!$J:$J,"荣耀授权专卖店")</f>
        <v>0</v>
      </c>
      <c r="BD1947" s="99">
        <f>SUMIFS(通讯通路门店!$Z:$Z,通讯通路门店!$S:$S,$G1947,通讯通路门店!$J:$J,"VIVO体验店")</f>
        <v>0</v>
      </c>
      <c r="BE1947" s="99">
        <f>SUMIFS(通讯通路门店!$AB:$AB,通讯通路门店!$S:$S,$G1947,通讯通路门店!$J:$J,"OPPO体验店")</f>
        <v>0</v>
      </c>
      <c r="BF1947" s="99">
        <f>SUMIFS(通讯通路门店!$X:$X,通讯通路门店!$S:$S,$G1947,通讯通路门店!$J:$J,"华为授权体验店")+SUMIFS(通讯通路门店!$AA:$AA,通讯通路门店!$S:$S,$G1947,通讯通路门店!$J:$J,"华为堡垒店")</f>
        <v>0</v>
      </c>
      <c r="BG1947" s="99">
        <f>SUMIFS(通讯通路门店!$Y:$Y,通讯通路门店!$S:$S,$G1947,通讯通路门店!$J:$J,"小米体验店")</f>
        <v>0</v>
      </c>
      <c r="BH1947" s="99">
        <f>SUMIFS(通讯通路门店!$AA:$AA,通讯通路门店!$S:$S,$G1947,通讯通路门店!$J:$J,"苹果体验店")</f>
        <v>0</v>
      </c>
      <c r="BI1947" s="99">
        <f>SUMIFS(通讯通路门店!$K:$K,通讯通路门店!$S:$S,$G1947,通讯通路门店!$J:$J,"其他品牌专卖店")</f>
        <v>0</v>
      </c>
      <c r="BJ1947" s="99">
        <f>SUMIFS(通讯通路门店!$AC:$AC,通讯通路门店!$S:$S,$G1947)</f>
        <v>0</v>
      </c>
      <c r="BK1947" s="99">
        <f>SUMIFS(通讯通路门店!$AD:$AD,通讯通路门店!$S:$S,$G1947)</f>
        <v>0</v>
      </c>
      <c r="BL1947" s="99">
        <f>SUMIFS(通讯通路门店!$AE:$AE,通讯通路门店!$S:$S,$G1947)</f>
        <v>0</v>
      </c>
      <c r="BM1947" s="99">
        <f>SUMIFS(通讯通路门店!$AF:$AF,通讯通路门店!$S:$S,$G1947)</f>
        <v>0</v>
      </c>
      <c r="BN1947" s="99">
        <f>SUMIFS(通讯通路门店!$AG:$AG,通讯通路门店!$S:$S,$G1947)</f>
        <v>0</v>
      </c>
      <c r="BO1947" s="99">
        <f>SUMIFS(通讯通路门店!$AH:$AH,通讯通路门店!$S:$S,$G1947)</f>
        <v>0</v>
      </c>
      <c r="BP1947" s="99">
        <f>SUMIFS(通讯通路门店!$AI:$AI,通讯通路门店!$S:$S,$G1947)</f>
        <v>0</v>
      </c>
      <c r="BQ1947" s="83"/>
    </row>
    <row r="1948" spans="1:69">
      <c r="A1948" s="99" t="str">
        <f>IFERROR(_xlfn.XLOOKUP($G1948,通讯通路门店!$S$4:$S$993931,通讯通路门店!$A$4:$A$993931,0,0),"")</f>
        <v>海南省</v>
      </c>
      <c r="B1948" s="99" t="str">
        <f>IFERROR(_xlfn.XLOOKUP($G1948,通讯通路门店!$S$4:$S$993931,通讯通路门店!$B$4:$B$993931,0,0),"")</f>
        <v>东方市</v>
      </c>
      <c r="C1948" s="99" t="str">
        <f>IFERROR(_xlfn.XLOOKUP($G1948,通讯通路门店!$S$4:$S$993931,通讯通路门店!$C$4:$C$993931,0,0),"")</f>
        <v>东方市</v>
      </c>
      <c r="D1948" s="99" t="str">
        <f>IFERROR(_xlfn.XLOOKUP($G1948,通讯通路门店!$S$4:$S$993931,通讯通路门店!$D$4:$D$993931,0,0),"")</f>
        <v>八所镇</v>
      </c>
      <c r="E1948" s="83"/>
      <c r="F1948" s="83"/>
      <c r="G1948" s="101"/>
      <c r="H1948" s="102">
        <f>IFERROR(_xlfn.XLOOKUP($G1948,通讯通路门店!$S$4:$S$993931,通讯通路门店!$R$4:$R$993931,0,0),"")</f>
        <v>0</v>
      </c>
      <c r="I1948" s="83"/>
      <c r="J1948" s="83"/>
      <c r="K1948" s="83"/>
      <c r="L1948" s="83"/>
      <c r="M1948" s="83"/>
      <c r="N1948" s="83"/>
      <c r="O1948" s="83"/>
      <c r="P1948" s="83"/>
      <c r="Q1948" s="83"/>
      <c r="R1948" s="83"/>
      <c r="S1948" s="83"/>
      <c r="T1948" s="83"/>
      <c r="U1948" s="99">
        <f>COUNTIF(通讯通路门店!$S:$S,$G1948)</f>
        <v>0</v>
      </c>
      <c r="V1948" s="99">
        <f>COUNTIFS(通讯通路门店!$S:$S,$G1948,通讯通路门店!$J:$J,"综合卖场")</f>
        <v>0</v>
      </c>
      <c r="W1948" s="99">
        <f>SUMIFS(通讯通路门店!$AJ:$AJ,通讯通路门店!$S:$S,通讯客户沙盘!$G1948)</f>
        <v>0</v>
      </c>
      <c r="X1948" s="99">
        <f t="shared" si="150"/>
        <v>0</v>
      </c>
      <c r="Y1948" s="99">
        <f>COUNTIFS(通讯通路门店!$S:$S,$G1948,通讯通路门店!$J:$J,"荣耀体验店")+COUNTIFS(通讯通路门店!$S:$S,$G1948,通讯通路门店!$J:$J,"荣耀授权专卖店")</f>
        <v>0</v>
      </c>
      <c r="Z1948" s="99">
        <f>COUNTIFS(通讯通路门店!$S:$S,$G1948,通讯通路门店!$J:$J,"VIVO体验店")</f>
        <v>0</v>
      </c>
      <c r="AA1948" s="99">
        <f>COUNTIFS(通讯通路门店!$S:$S,$G1948,通讯通路门店!$J:$J,"OPPO体验店")</f>
        <v>0</v>
      </c>
      <c r="AB1948" s="99">
        <f>COUNTIFS(通讯通路门店!$S:$S,$G1948,通讯通路门店!$J:$J,"华为授权体验店")+COUNTIFS(通讯通路门店!$S:$S,$G1948,通讯通路门店!$J:$J,"华为堡垒店")</f>
        <v>0</v>
      </c>
      <c r="AC1948" s="99">
        <f>COUNTIFS(通讯通路门店!$S:$S,$G1948,通讯通路门店!$J:$J,"小米体验店")</f>
        <v>0</v>
      </c>
      <c r="AD1948" s="99">
        <f>COUNTIFS(通讯通路门店!$S:$S,$G1948,通讯通路门店!$J:$J,"苹果体验店")</f>
        <v>0</v>
      </c>
      <c r="AE1948" s="99">
        <f>COUNTIFS(通讯通路门店!$S:$S,$G1948,通讯通路门店!$J:$J,"其他品牌专卖店")</f>
        <v>0</v>
      </c>
      <c r="AF1948" s="99">
        <f>SUMIFS(通讯通路门店!$BI:$BI,通讯通路门店!$S:$S,$G1948)</f>
        <v>0</v>
      </c>
      <c r="AG1948" s="99">
        <f>SUMIFS(通讯通路门店!$BH:$BH,通讯通路门店!$S:$S,$G1948)</f>
        <v>0</v>
      </c>
      <c r="AH1948" s="99">
        <f t="shared" si="151"/>
        <v>0</v>
      </c>
      <c r="AI1948" s="99">
        <f>SUMIFS(通讯通路门店!$BB:$BB,通讯通路门店!$S:$S,$G1948)</f>
        <v>0</v>
      </c>
      <c r="AJ1948" s="99">
        <f>SUMIFS(通讯通路门店!$BE:$BE,通讯通路门店!$S:$S,$G1948)</f>
        <v>0</v>
      </c>
      <c r="AK1948" s="99">
        <f>SUMIFS(通讯通路门店!$BG:$BG,通讯通路门店!$S:$S,$G1948)</f>
        <v>0</v>
      </c>
      <c r="AL1948" s="99">
        <f>SUMIFS(通讯通路门店!$BC:$BC,通讯通路门店!$S:$S,$G1948)</f>
        <v>0</v>
      </c>
      <c r="AM1948" s="99">
        <f>SUMIFS(通讯通路门店!$BD:$BD,通讯通路门店!$S:$S,$G1948)</f>
        <v>0</v>
      </c>
      <c r="AN1948" s="99">
        <f>SUMIFS(通讯通路门店!$BF:$BF,通讯通路门店!$S:$S,$G1948)</f>
        <v>0</v>
      </c>
      <c r="AO1948" s="99">
        <f t="shared" si="152"/>
        <v>0</v>
      </c>
      <c r="AP1948" s="99">
        <f>SUMIFS(通讯通路门店!$K:$K,通讯通路门店!$S:$S,$G1948)</f>
        <v>0</v>
      </c>
      <c r="AQ1948" s="83"/>
      <c r="AR1948" s="99">
        <f>SUMIFS(通讯通路门店!$T:$T,通讯通路门店!$S:$S,$G1948)</f>
        <v>0</v>
      </c>
      <c r="AS1948" s="99">
        <f>SUMIFS(通讯通路门店!$U:$U,通讯通路门店!$S:$S,$G1948)</f>
        <v>0</v>
      </c>
      <c r="AT1948" s="99">
        <f>SUMIFS(通讯通路门店!$V:$V,通讯通路门店!$S:$S,$G1948)</f>
        <v>0</v>
      </c>
      <c r="AU1948" s="99">
        <f>SUMIFS(通讯通路门店!$W:$W,通讯通路门店!$S:$S,$G1948)</f>
        <v>0</v>
      </c>
      <c r="AV1948" s="99">
        <f>SUMIFS(通讯通路门店!$Z:$Z,通讯通路门店!$S:$S,$G1948)</f>
        <v>0</v>
      </c>
      <c r="AW1948" s="99">
        <f>SUMIFS(通讯通路门店!$AB:$AB,通讯通路门店!$S:$S,$G1948)</f>
        <v>0</v>
      </c>
      <c r="AX1948" s="99">
        <f>SUMIFS(通讯通路门店!$X:$X,通讯通路门店!$S:$S,$G1948)</f>
        <v>0</v>
      </c>
      <c r="AY1948" s="99">
        <f>SUMIFS(通讯通路门店!$Y:$Y,通讯通路门店!$S:$S,$G1948)</f>
        <v>0</v>
      </c>
      <c r="AZ1948" s="99">
        <f>SUMIFS(通讯通路门店!$AA:$AA,通讯通路门店!$S:$S,$G1948)</f>
        <v>0</v>
      </c>
      <c r="BA1948" s="99">
        <f t="shared" si="153"/>
        <v>0</v>
      </c>
      <c r="BB1948" s="99">
        <f t="shared" si="154"/>
        <v>0</v>
      </c>
      <c r="BC1948" s="99">
        <f>SUMIFS(通讯通路门店!$W:$W,通讯通路门店!$S:$S,$G1948,通讯通路门店!$J:$J,"荣耀体验店")+SUMIFS(通讯通路门店!$W:$W,通讯通路门店!$S:$S,$G1948,通讯通路门店!$J:$J,"荣耀授权专卖店")</f>
        <v>0</v>
      </c>
      <c r="BD1948" s="99">
        <f>SUMIFS(通讯通路门店!$Z:$Z,通讯通路门店!$S:$S,$G1948,通讯通路门店!$J:$J,"VIVO体验店")</f>
        <v>0</v>
      </c>
      <c r="BE1948" s="99">
        <f>SUMIFS(通讯通路门店!$AB:$AB,通讯通路门店!$S:$S,$G1948,通讯通路门店!$J:$J,"OPPO体验店")</f>
        <v>0</v>
      </c>
      <c r="BF1948" s="99">
        <f>SUMIFS(通讯通路门店!$X:$X,通讯通路门店!$S:$S,$G1948,通讯通路门店!$J:$J,"华为授权体验店")+SUMIFS(通讯通路门店!$AA:$AA,通讯通路门店!$S:$S,$G1948,通讯通路门店!$J:$J,"华为堡垒店")</f>
        <v>0</v>
      </c>
      <c r="BG1948" s="99">
        <f>SUMIFS(通讯通路门店!$Y:$Y,通讯通路门店!$S:$S,$G1948,通讯通路门店!$J:$J,"小米体验店")</f>
        <v>0</v>
      </c>
      <c r="BH1948" s="99">
        <f>SUMIFS(通讯通路门店!$AA:$AA,通讯通路门店!$S:$S,$G1948,通讯通路门店!$J:$J,"苹果体验店")</f>
        <v>0</v>
      </c>
      <c r="BI1948" s="99">
        <f>SUMIFS(通讯通路门店!$K:$K,通讯通路门店!$S:$S,$G1948,通讯通路门店!$J:$J,"其他品牌专卖店")</f>
        <v>0</v>
      </c>
      <c r="BJ1948" s="99">
        <f>SUMIFS(通讯通路门店!$AC:$AC,通讯通路门店!$S:$S,$G1948)</f>
        <v>0</v>
      </c>
      <c r="BK1948" s="99">
        <f>SUMIFS(通讯通路门店!$AD:$AD,通讯通路门店!$S:$S,$G1948)</f>
        <v>0</v>
      </c>
      <c r="BL1948" s="99">
        <f>SUMIFS(通讯通路门店!$AE:$AE,通讯通路门店!$S:$S,$G1948)</f>
        <v>0</v>
      </c>
      <c r="BM1948" s="99">
        <f>SUMIFS(通讯通路门店!$AF:$AF,通讯通路门店!$S:$S,$G1948)</f>
        <v>0</v>
      </c>
      <c r="BN1948" s="99">
        <f>SUMIFS(通讯通路门店!$AG:$AG,通讯通路门店!$S:$S,$G1948)</f>
        <v>0</v>
      </c>
      <c r="BO1948" s="99">
        <f>SUMIFS(通讯通路门店!$AH:$AH,通讯通路门店!$S:$S,$G1948)</f>
        <v>0</v>
      </c>
      <c r="BP1948" s="99">
        <f>SUMIFS(通讯通路门店!$AI:$AI,通讯通路门店!$S:$S,$G1948)</f>
        <v>0</v>
      </c>
      <c r="BQ1948" s="83"/>
    </row>
    <row r="1949" spans="1:69">
      <c r="A1949" s="99" t="str">
        <f>IFERROR(_xlfn.XLOOKUP($G1949,通讯通路门店!$S$4:$S$993931,通讯通路门店!$A$4:$A$993931,0,0),"")</f>
        <v>海南省</v>
      </c>
      <c r="B1949" s="99" t="str">
        <f>IFERROR(_xlfn.XLOOKUP($G1949,通讯通路门店!$S$4:$S$993931,通讯通路门店!$B$4:$B$993931,0,0),"")</f>
        <v>东方市</v>
      </c>
      <c r="C1949" s="99" t="str">
        <f>IFERROR(_xlfn.XLOOKUP($G1949,通讯通路门店!$S$4:$S$993931,通讯通路门店!$C$4:$C$993931,0,0),"")</f>
        <v>东方市</v>
      </c>
      <c r="D1949" s="99" t="str">
        <f>IFERROR(_xlfn.XLOOKUP($G1949,通讯通路门店!$S$4:$S$993931,通讯通路门店!$D$4:$D$993931,0,0),"")</f>
        <v>八所镇</v>
      </c>
      <c r="E1949" s="83"/>
      <c r="F1949" s="83"/>
      <c r="G1949" s="101"/>
      <c r="H1949" s="102">
        <f>IFERROR(_xlfn.XLOOKUP($G1949,通讯通路门店!$S$4:$S$993931,通讯通路门店!$R$4:$R$993931,0,0),"")</f>
        <v>0</v>
      </c>
      <c r="I1949" s="83"/>
      <c r="J1949" s="83"/>
      <c r="K1949" s="83"/>
      <c r="L1949" s="83"/>
      <c r="M1949" s="83"/>
      <c r="N1949" s="83"/>
      <c r="O1949" s="83"/>
      <c r="P1949" s="83"/>
      <c r="Q1949" s="83"/>
      <c r="R1949" s="83"/>
      <c r="S1949" s="83"/>
      <c r="T1949" s="83"/>
      <c r="U1949" s="99">
        <f>COUNTIF(通讯通路门店!$S:$S,$G1949)</f>
        <v>0</v>
      </c>
      <c r="V1949" s="99">
        <f>COUNTIFS(通讯通路门店!$S:$S,$G1949,通讯通路门店!$J:$J,"综合卖场")</f>
        <v>0</v>
      </c>
      <c r="W1949" s="99">
        <f>SUMIFS(通讯通路门店!$AJ:$AJ,通讯通路门店!$S:$S,通讯客户沙盘!$G1949)</f>
        <v>0</v>
      </c>
      <c r="X1949" s="99">
        <f t="shared" si="150"/>
        <v>0</v>
      </c>
      <c r="Y1949" s="99">
        <f>COUNTIFS(通讯通路门店!$S:$S,$G1949,通讯通路门店!$J:$J,"荣耀体验店")+COUNTIFS(通讯通路门店!$S:$S,$G1949,通讯通路门店!$J:$J,"荣耀授权专卖店")</f>
        <v>0</v>
      </c>
      <c r="Z1949" s="99">
        <f>COUNTIFS(通讯通路门店!$S:$S,$G1949,通讯通路门店!$J:$J,"VIVO体验店")</f>
        <v>0</v>
      </c>
      <c r="AA1949" s="99">
        <f>COUNTIFS(通讯通路门店!$S:$S,$G1949,通讯通路门店!$J:$J,"OPPO体验店")</f>
        <v>0</v>
      </c>
      <c r="AB1949" s="99">
        <f>COUNTIFS(通讯通路门店!$S:$S,$G1949,通讯通路门店!$J:$J,"华为授权体验店")+COUNTIFS(通讯通路门店!$S:$S,$G1949,通讯通路门店!$J:$J,"华为堡垒店")</f>
        <v>0</v>
      </c>
      <c r="AC1949" s="99">
        <f>COUNTIFS(通讯通路门店!$S:$S,$G1949,通讯通路门店!$J:$J,"小米体验店")</f>
        <v>0</v>
      </c>
      <c r="AD1949" s="99">
        <f>COUNTIFS(通讯通路门店!$S:$S,$G1949,通讯通路门店!$J:$J,"苹果体验店")</f>
        <v>0</v>
      </c>
      <c r="AE1949" s="99">
        <f>COUNTIFS(通讯通路门店!$S:$S,$G1949,通讯通路门店!$J:$J,"其他品牌专卖店")</f>
        <v>0</v>
      </c>
      <c r="AF1949" s="99">
        <f>SUMIFS(通讯通路门店!$BI:$BI,通讯通路门店!$S:$S,$G1949)</f>
        <v>0</v>
      </c>
      <c r="AG1949" s="99">
        <f>SUMIFS(通讯通路门店!$BH:$BH,通讯通路门店!$S:$S,$G1949)</f>
        <v>0</v>
      </c>
      <c r="AH1949" s="99">
        <f t="shared" si="151"/>
        <v>0</v>
      </c>
      <c r="AI1949" s="99">
        <f>SUMIFS(通讯通路门店!$BB:$BB,通讯通路门店!$S:$S,$G1949)</f>
        <v>0</v>
      </c>
      <c r="AJ1949" s="99">
        <f>SUMIFS(通讯通路门店!$BE:$BE,通讯通路门店!$S:$S,$G1949)</f>
        <v>0</v>
      </c>
      <c r="AK1949" s="99">
        <f>SUMIFS(通讯通路门店!$BG:$BG,通讯通路门店!$S:$S,$G1949)</f>
        <v>0</v>
      </c>
      <c r="AL1949" s="99">
        <f>SUMIFS(通讯通路门店!$BC:$BC,通讯通路门店!$S:$S,$G1949)</f>
        <v>0</v>
      </c>
      <c r="AM1949" s="99">
        <f>SUMIFS(通讯通路门店!$BD:$BD,通讯通路门店!$S:$S,$G1949)</f>
        <v>0</v>
      </c>
      <c r="AN1949" s="99">
        <f>SUMIFS(通讯通路门店!$BF:$BF,通讯通路门店!$S:$S,$G1949)</f>
        <v>0</v>
      </c>
      <c r="AO1949" s="99">
        <f t="shared" si="152"/>
        <v>0</v>
      </c>
      <c r="AP1949" s="99">
        <f>SUMIFS(通讯通路门店!$K:$K,通讯通路门店!$S:$S,$G1949)</f>
        <v>0</v>
      </c>
      <c r="AQ1949" s="83"/>
      <c r="AR1949" s="99">
        <f>SUMIFS(通讯通路门店!$T:$T,通讯通路门店!$S:$S,$G1949)</f>
        <v>0</v>
      </c>
      <c r="AS1949" s="99">
        <f>SUMIFS(通讯通路门店!$U:$U,通讯通路门店!$S:$S,$G1949)</f>
        <v>0</v>
      </c>
      <c r="AT1949" s="99">
        <f>SUMIFS(通讯通路门店!$V:$V,通讯通路门店!$S:$S,$G1949)</f>
        <v>0</v>
      </c>
      <c r="AU1949" s="99">
        <f>SUMIFS(通讯通路门店!$W:$W,通讯通路门店!$S:$S,$G1949)</f>
        <v>0</v>
      </c>
      <c r="AV1949" s="99">
        <f>SUMIFS(通讯通路门店!$Z:$Z,通讯通路门店!$S:$S,$G1949)</f>
        <v>0</v>
      </c>
      <c r="AW1949" s="99">
        <f>SUMIFS(通讯通路门店!$AB:$AB,通讯通路门店!$S:$S,$G1949)</f>
        <v>0</v>
      </c>
      <c r="AX1949" s="99">
        <f>SUMIFS(通讯通路门店!$X:$X,通讯通路门店!$S:$S,$G1949)</f>
        <v>0</v>
      </c>
      <c r="AY1949" s="99">
        <f>SUMIFS(通讯通路门店!$Y:$Y,通讯通路门店!$S:$S,$G1949)</f>
        <v>0</v>
      </c>
      <c r="AZ1949" s="99">
        <f>SUMIFS(通讯通路门店!$AA:$AA,通讯通路门店!$S:$S,$G1949)</f>
        <v>0</v>
      </c>
      <c r="BA1949" s="99">
        <f t="shared" si="153"/>
        <v>0</v>
      </c>
      <c r="BB1949" s="99">
        <f t="shared" si="154"/>
        <v>0</v>
      </c>
      <c r="BC1949" s="99">
        <f>SUMIFS(通讯通路门店!$W:$W,通讯通路门店!$S:$S,$G1949,通讯通路门店!$J:$J,"荣耀体验店")+SUMIFS(通讯通路门店!$W:$W,通讯通路门店!$S:$S,$G1949,通讯通路门店!$J:$J,"荣耀授权专卖店")</f>
        <v>0</v>
      </c>
      <c r="BD1949" s="99">
        <f>SUMIFS(通讯通路门店!$Z:$Z,通讯通路门店!$S:$S,$G1949,通讯通路门店!$J:$J,"VIVO体验店")</f>
        <v>0</v>
      </c>
      <c r="BE1949" s="99">
        <f>SUMIFS(通讯通路门店!$AB:$AB,通讯通路门店!$S:$S,$G1949,通讯通路门店!$J:$J,"OPPO体验店")</f>
        <v>0</v>
      </c>
      <c r="BF1949" s="99">
        <f>SUMIFS(通讯通路门店!$X:$X,通讯通路门店!$S:$S,$G1949,通讯通路门店!$J:$J,"华为授权体验店")+SUMIFS(通讯通路门店!$AA:$AA,通讯通路门店!$S:$S,$G1949,通讯通路门店!$J:$J,"华为堡垒店")</f>
        <v>0</v>
      </c>
      <c r="BG1949" s="99">
        <f>SUMIFS(通讯通路门店!$Y:$Y,通讯通路门店!$S:$S,$G1949,通讯通路门店!$J:$J,"小米体验店")</f>
        <v>0</v>
      </c>
      <c r="BH1949" s="99">
        <f>SUMIFS(通讯通路门店!$AA:$AA,通讯通路门店!$S:$S,$G1949,通讯通路门店!$J:$J,"苹果体验店")</f>
        <v>0</v>
      </c>
      <c r="BI1949" s="99">
        <f>SUMIFS(通讯通路门店!$K:$K,通讯通路门店!$S:$S,$G1949,通讯通路门店!$J:$J,"其他品牌专卖店")</f>
        <v>0</v>
      </c>
      <c r="BJ1949" s="99">
        <f>SUMIFS(通讯通路门店!$AC:$AC,通讯通路门店!$S:$S,$G1949)</f>
        <v>0</v>
      </c>
      <c r="BK1949" s="99">
        <f>SUMIFS(通讯通路门店!$AD:$AD,通讯通路门店!$S:$S,$G1949)</f>
        <v>0</v>
      </c>
      <c r="BL1949" s="99">
        <f>SUMIFS(通讯通路门店!$AE:$AE,通讯通路门店!$S:$S,$G1949)</f>
        <v>0</v>
      </c>
      <c r="BM1949" s="99">
        <f>SUMIFS(通讯通路门店!$AF:$AF,通讯通路门店!$S:$S,$G1949)</f>
        <v>0</v>
      </c>
      <c r="BN1949" s="99">
        <f>SUMIFS(通讯通路门店!$AG:$AG,通讯通路门店!$S:$S,$G1949)</f>
        <v>0</v>
      </c>
      <c r="BO1949" s="99">
        <f>SUMIFS(通讯通路门店!$AH:$AH,通讯通路门店!$S:$S,$G1949)</f>
        <v>0</v>
      </c>
      <c r="BP1949" s="99">
        <f>SUMIFS(通讯通路门店!$AI:$AI,通讯通路门店!$S:$S,$G1949)</f>
        <v>0</v>
      </c>
      <c r="BQ1949" s="83"/>
    </row>
    <row r="1950" spans="1:69">
      <c r="A1950" s="99" t="str">
        <f>IFERROR(_xlfn.XLOOKUP($G1950,通讯通路门店!$S$4:$S$993931,通讯通路门店!$A$4:$A$993931,0,0),"")</f>
        <v>海南省</v>
      </c>
      <c r="B1950" s="99" t="str">
        <f>IFERROR(_xlfn.XLOOKUP($G1950,通讯通路门店!$S$4:$S$993931,通讯通路门店!$B$4:$B$993931,0,0),"")</f>
        <v>东方市</v>
      </c>
      <c r="C1950" s="99" t="str">
        <f>IFERROR(_xlfn.XLOOKUP($G1950,通讯通路门店!$S$4:$S$993931,通讯通路门店!$C$4:$C$993931,0,0),"")</f>
        <v>东方市</v>
      </c>
      <c r="D1950" s="99" t="str">
        <f>IFERROR(_xlfn.XLOOKUP($G1950,通讯通路门店!$S$4:$S$993931,通讯通路门店!$D$4:$D$993931,0,0),"")</f>
        <v>八所镇</v>
      </c>
      <c r="E1950" s="83"/>
      <c r="F1950" s="83"/>
      <c r="G1950" s="101"/>
      <c r="H1950" s="102">
        <f>IFERROR(_xlfn.XLOOKUP($G1950,通讯通路门店!$S$4:$S$993931,通讯通路门店!$R$4:$R$993931,0,0),"")</f>
        <v>0</v>
      </c>
      <c r="I1950" s="83"/>
      <c r="J1950" s="83"/>
      <c r="K1950" s="83"/>
      <c r="L1950" s="83"/>
      <c r="M1950" s="83"/>
      <c r="N1950" s="83"/>
      <c r="O1950" s="83"/>
      <c r="P1950" s="83"/>
      <c r="Q1950" s="83"/>
      <c r="R1950" s="83"/>
      <c r="S1950" s="83"/>
      <c r="T1950" s="83"/>
      <c r="U1950" s="99">
        <f>COUNTIF(通讯通路门店!$S:$S,$G1950)</f>
        <v>0</v>
      </c>
      <c r="V1950" s="99">
        <f>COUNTIFS(通讯通路门店!$S:$S,$G1950,通讯通路门店!$J:$J,"综合卖场")</f>
        <v>0</v>
      </c>
      <c r="W1950" s="99">
        <f>SUMIFS(通讯通路门店!$AJ:$AJ,通讯通路门店!$S:$S,通讯客户沙盘!$G1950)</f>
        <v>0</v>
      </c>
      <c r="X1950" s="99">
        <f t="shared" si="150"/>
        <v>0</v>
      </c>
      <c r="Y1950" s="99">
        <f>COUNTIFS(通讯通路门店!$S:$S,$G1950,通讯通路门店!$J:$J,"荣耀体验店")+COUNTIFS(通讯通路门店!$S:$S,$G1950,通讯通路门店!$J:$J,"荣耀授权专卖店")</f>
        <v>0</v>
      </c>
      <c r="Z1950" s="99">
        <f>COUNTIFS(通讯通路门店!$S:$S,$G1950,通讯通路门店!$J:$J,"VIVO体验店")</f>
        <v>0</v>
      </c>
      <c r="AA1950" s="99">
        <f>COUNTIFS(通讯通路门店!$S:$S,$G1950,通讯通路门店!$J:$J,"OPPO体验店")</f>
        <v>0</v>
      </c>
      <c r="AB1950" s="99">
        <f>COUNTIFS(通讯通路门店!$S:$S,$G1950,通讯通路门店!$J:$J,"华为授权体验店")+COUNTIFS(通讯通路门店!$S:$S,$G1950,通讯通路门店!$J:$J,"华为堡垒店")</f>
        <v>0</v>
      </c>
      <c r="AC1950" s="99">
        <f>COUNTIFS(通讯通路门店!$S:$S,$G1950,通讯通路门店!$J:$J,"小米体验店")</f>
        <v>0</v>
      </c>
      <c r="AD1950" s="99">
        <f>COUNTIFS(通讯通路门店!$S:$S,$G1950,通讯通路门店!$J:$J,"苹果体验店")</f>
        <v>0</v>
      </c>
      <c r="AE1950" s="99">
        <f>COUNTIFS(通讯通路门店!$S:$S,$G1950,通讯通路门店!$J:$J,"其他品牌专卖店")</f>
        <v>0</v>
      </c>
      <c r="AF1950" s="99">
        <f>SUMIFS(通讯通路门店!$BI:$BI,通讯通路门店!$S:$S,$G1950)</f>
        <v>0</v>
      </c>
      <c r="AG1950" s="99">
        <f>SUMIFS(通讯通路门店!$BH:$BH,通讯通路门店!$S:$S,$G1950)</f>
        <v>0</v>
      </c>
      <c r="AH1950" s="99">
        <f t="shared" si="151"/>
        <v>0</v>
      </c>
      <c r="AI1950" s="99">
        <f>SUMIFS(通讯通路门店!$BB:$BB,通讯通路门店!$S:$S,$G1950)</f>
        <v>0</v>
      </c>
      <c r="AJ1950" s="99">
        <f>SUMIFS(通讯通路门店!$BE:$BE,通讯通路门店!$S:$S,$G1950)</f>
        <v>0</v>
      </c>
      <c r="AK1950" s="99">
        <f>SUMIFS(通讯通路门店!$BG:$BG,通讯通路门店!$S:$S,$G1950)</f>
        <v>0</v>
      </c>
      <c r="AL1950" s="99">
        <f>SUMIFS(通讯通路门店!$BC:$BC,通讯通路门店!$S:$S,$G1950)</f>
        <v>0</v>
      </c>
      <c r="AM1950" s="99">
        <f>SUMIFS(通讯通路门店!$BD:$BD,通讯通路门店!$S:$S,$G1950)</f>
        <v>0</v>
      </c>
      <c r="AN1950" s="99">
        <f>SUMIFS(通讯通路门店!$BF:$BF,通讯通路门店!$S:$S,$G1950)</f>
        <v>0</v>
      </c>
      <c r="AO1950" s="99">
        <f t="shared" si="152"/>
        <v>0</v>
      </c>
      <c r="AP1950" s="99">
        <f>SUMIFS(通讯通路门店!$K:$K,通讯通路门店!$S:$S,$G1950)</f>
        <v>0</v>
      </c>
      <c r="AQ1950" s="83"/>
      <c r="AR1950" s="99">
        <f>SUMIFS(通讯通路门店!$T:$T,通讯通路门店!$S:$S,$G1950)</f>
        <v>0</v>
      </c>
      <c r="AS1950" s="99">
        <f>SUMIFS(通讯通路门店!$U:$U,通讯通路门店!$S:$S,$G1950)</f>
        <v>0</v>
      </c>
      <c r="AT1950" s="99">
        <f>SUMIFS(通讯通路门店!$V:$V,通讯通路门店!$S:$S,$G1950)</f>
        <v>0</v>
      </c>
      <c r="AU1950" s="99">
        <f>SUMIFS(通讯通路门店!$W:$W,通讯通路门店!$S:$S,$G1950)</f>
        <v>0</v>
      </c>
      <c r="AV1950" s="99">
        <f>SUMIFS(通讯通路门店!$Z:$Z,通讯通路门店!$S:$S,$G1950)</f>
        <v>0</v>
      </c>
      <c r="AW1950" s="99">
        <f>SUMIFS(通讯通路门店!$AB:$AB,通讯通路门店!$S:$S,$G1950)</f>
        <v>0</v>
      </c>
      <c r="AX1950" s="99">
        <f>SUMIFS(通讯通路门店!$X:$X,通讯通路门店!$S:$S,$G1950)</f>
        <v>0</v>
      </c>
      <c r="AY1950" s="99">
        <f>SUMIFS(通讯通路门店!$Y:$Y,通讯通路门店!$S:$S,$G1950)</f>
        <v>0</v>
      </c>
      <c r="AZ1950" s="99">
        <f>SUMIFS(通讯通路门店!$AA:$AA,通讯通路门店!$S:$S,$G1950)</f>
        <v>0</v>
      </c>
      <c r="BA1950" s="99">
        <f t="shared" si="153"/>
        <v>0</v>
      </c>
      <c r="BB1950" s="99">
        <f t="shared" si="154"/>
        <v>0</v>
      </c>
      <c r="BC1950" s="99">
        <f>SUMIFS(通讯通路门店!$W:$W,通讯通路门店!$S:$S,$G1950,通讯通路门店!$J:$J,"荣耀体验店")+SUMIFS(通讯通路门店!$W:$W,通讯通路门店!$S:$S,$G1950,通讯通路门店!$J:$J,"荣耀授权专卖店")</f>
        <v>0</v>
      </c>
      <c r="BD1950" s="99">
        <f>SUMIFS(通讯通路门店!$Z:$Z,通讯通路门店!$S:$S,$G1950,通讯通路门店!$J:$J,"VIVO体验店")</f>
        <v>0</v>
      </c>
      <c r="BE1950" s="99">
        <f>SUMIFS(通讯通路门店!$AB:$AB,通讯通路门店!$S:$S,$G1950,通讯通路门店!$J:$J,"OPPO体验店")</f>
        <v>0</v>
      </c>
      <c r="BF1950" s="99">
        <f>SUMIFS(通讯通路门店!$X:$X,通讯通路门店!$S:$S,$G1950,通讯通路门店!$J:$J,"华为授权体验店")+SUMIFS(通讯通路门店!$AA:$AA,通讯通路门店!$S:$S,$G1950,通讯通路门店!$J:$J,"华为堡垒店")</f>
        <v>0</v>
      </c>
      <c r="BG1950" s="99">
        <f>SUMIFS(通讯通路门店!$Y:$Y,通讯通路门店!$S:$S,$G1950,通讯通路门店!$J:$J,"小米体验店")</f>
        <v>0</v>
      </c>
      <c r="BH1950" s="99">
        <f>SUMIFS(通讯通路门店!$AA:$AA,通讯通路门店!$S:$S,$G1950,通讯通路门店!$J:$J,"苹果体验店")</f>
        <v>0</v>
      </c>
      <c r="BI1950" s="99">
        <f>SUMIFS(通讯通路门店!$K:$K,通讯通路门店!$S:$S,$G1950,通讯通路门店!$J:$J,"其他品牌专卖店")</f>
        <v>0</v>
      </c>
      <c r="BJ1950" s="99">
        <f>SUMIFS(通讯通路门店!$AC:$AC,通讯通路门店!$S:$S,$G1950)</f>
        <v>0</v>
      </c>
      <c r="BK1950" s="99">
        <f>SUMIFS(通讯通路门店!$AD:$AD,通讯通路门店!$S:$S,$G1950)</f>
        <v>0</v>
      </c>
      <c r="BL1950" s="99">
        <f>SUMIFS(通讯通路门店!$AE:$AE,通讯通路门店!$S:$S,$G1950)</f>
        <v>0</v>
      </c>
      <c r="BM1950" s="99">
        <f>SUMIFS(通讯通路门店!$AF:$AF,通讯通路门店!$S:$S,$G1950)</f>
        <v>0</v>
      </c>
      <c r="BN1950" s="99">
        <f>SUMIFS(通讯通路门店!$AG:$AG,通讯通路门店!$S:$S,$G1950)</f>
        <v>0</v>
      </c>
      <c r="BO1950" s="99">
        <f>SUMIFS(通讯通路门店!$AH:$AH,通讯通路门店!$S:$S,$G1950)</f>
        <v>0</v>
      </c>
      <c r="BP1950" s="99">
        <f>SUMIFS(通讯通路门店!$AI:$AI,通讯通路门店!$S:$S,$G1950)</f>
        <v>0</v>
      </c>
      <c r="BQ1950" s="83"/>
    </row>
    <row r="1951" spans="1:69">
      <c r="A1951" s="99" t="str">
        <f>IFERROR(_xlfn.XLOOKUP($G1951,通讯通路门店!$S$4:$S$993931,通讯通路门店!$A$4:$A$993931,0,0),"")</f>
        <v>海南省</v>
      </c>
      <c r="B1951" s="99" t="str">
        <f>IFERROR(_xlfn.XLOOKUP($G1951,通讯通路门店!$S$4:$S$993931,通讯通路门店!$B$4:$B$993931,0,0),"")</f>
        <v>东方市</v>
      </c>
      <c r="C1951" s="99" t="str">
        <f>IFERROR(_xlfn.XLOOKUP($G1951,通讯通路门店!$S$4:$S$993931,通讯通路门店!$C$4:$C$993931,0,0),"")</f>
        <v>东方市</v>
      </c>
      <c r="D1951" s="99" t="str">
        <f>IFERROR(_xlfn.XLOOKUP($G1951,通讯通路门店!$S$4:$S$993931,通讯通路门店!$D$4:$D$993931,0,0),"")</f>
        <v>八所镇</v>
      </c>
      <c r="E1951" s="83"/>
      <c r="F1951" s="83"/>
      <c r="G1951" s="101"/>
      <c r="H1951" s="102">
        <f>IFERROR(_xlfn.XLOOKUP($G1951,通讯通路门店!$S$4:$S$993931,通讯通路门店!$R$4:$R$993931,0,0),"")</f>
        <v>0</v>
      </c>
      <c r="I1951" s="83"/>
      <c r="J1951" s="83"/>
      <c r="K1951" s="83"/>
      <c r="L1951" s="83"/>
      <c r="M1951" s="83"/>
      <c r="N1951" s="83"/>
      <c r="O1951" s="83"/>
      <c r="P1951" s="83"/>
      <c r="Q1951" s="83"/>
      <c r="R1951" s="83"/>
      <c r="S1951" s="83"/>
      <c r="T1951" s="83"/>
      <c r="U1951" s="99">
        <f>COUNTIF(通讯通路门店!$S:$S,$G1951)</f>
        <v>0</v>
      </c>
      <c r="V1951" s="99">
        <f>COUNTIFS(通讯通路门店!$S:$S,$G1951,通讯通路门店!$J:$J,"综合卖场")</f>
        <v>0</v>
      </c>
      <c r="W1951" s="99">
        <f>SUMIFS(通讯通路门店!$AJ:$AJ,通讯通路门店!$S:$S,通讯客户沙盘!$G1951)</f>
        <v>0</v>
      </c>
      <c r="X1951" s="99">
        <f t="shared" si="150"/>
        <v>0</v>
      </c>
      <c r="Y1951" s="99">
        <f>COUNTIFS(通讯通路门店!$S:$S,$G1951,通讯通路门店!$J:$J,"荣耀体验店")+COUNTIFS(通讯通路门店!$S:$S,$G1951,通讯通路门店!$J:$J,"荣耀授权专卖店")</f>
        <v>0</v>
      </c>
      <c r="Z1951" s="99">
        <f>COUNTIFS(通讯通路门店!$S:$S,$G1951,通讯通路门店!$J:$J,"VIVO体验店")</f>
        <v>0</v>
      </c>
      <c r="AA1951" s="99">
        <f>COUNTIFS(通讯通路门店!$S:$S,$G1951,通讯通路门店!$J:$J,"OPPO体验店")</f>
        <v>0</v>
      </c>
      <c r="AB1951" s="99">
        <f>COUNTIFS(通讯通路门店!$S:$S,$G1951,通讯通路门店!$J:$J,"华为授权体验店")+COUNTIFS(通讯通路门店!$S:$S,$G1951,通讯通路门店!$J:$J,"华为堡垒店")</f>
        <v>0</v>
      </c>
      <c r="AC1951" s="99">
        <f>COUNTIFS(通讯通路门店!$S:$S,$G1951,通讯通路门店!$J:$J,"小米体验店")</f>
        <v>0</v>
      </c>
      <c r="AD1951" s="99">
        <f>COUNTIFS(通讯通路门店!$S:$S,$G1951,通讯通路门店!$J:$J,"苹果体验店")</f>
        <v>0</v>
      </c>
      <c r="AE1951" s="99">
        <f>COUNTIFS(通讯通路门店!$S:$S,$G1951,通讯通路门店!$J:$J,"其他品牌专卖店")</f>
        <v>0</v>
      </c>
      <c r="AF1951" s="99">
        <f>SUMIFS(通讯通路门店!$BI:$BI,通讯通路门店!$S:$S,$G1951)</f>
        <v>0</v>
      </c>
      <c r="AG1951" s="99">
        <f>SUMIFS(通讯通路门店!$BH:$BH,通讯通路门店!$S:$S,$G1951)</f>
        <v>0</v>
      </c>
      <c r="AH1951" s="99">
        <f t="shared" si="151"/>
        <v>0</v>
      </c>
      <c r="AI1951" s="99">
        <f>SUMIFS(通讯通路门店!$BB:$BB,通讯通路门店!$S:$S,$G1951)</f>
        <v>0</v>
      </c>
      <c r="AJ1951" s="99">
        <f>SUMIFS(通讯通路门店!$BE:$BE,通讯通路门店!$S:$S,$G1951)</f>
        <v>0</v>
      </c>
      <c r="AK1951" s="99">
        <f>SUMIFS(通讯通路门店!$BG:$BG,通讯通路门店!$S:$S,$G1951)</f>
        <v>0</v>
      </c>
      <c r="AL1951" s="99">
        <f>SUMIFS(通讯通路门店!$BC:$BC,通讯通路门店!$S:$S,$G1951)</f>
        <v>0</v>
      </c>
      <c r="AM1951" s="99">
        <f>SUMIFS(通讯通路门店!$BD:$BD,通讯通路门店!$S:$S,$G1951)</f>
        <v>0</v>
      </c>
      <c r="AN1951" s="99">
        <f>SUMIFS(通讯通路门店!$BF:$BF,通讯通路门店!$S:$S,$G1951)</f>
        <v>0</v>
      </c>
      <c r="AO1951" s="99">
        <f t="shared" si="152"/>
        <v>0</v>
      </c>
      <c r="AP1951" s="99">
        <f>SUMIFS(通讯通路门店!$K:$K,通讯通路门店!$S:$S,$G1951)</f>
        <v>0</v>
      </c>
      <c r="AQ1951" s="83"/>
      <c r="AR1951" s="99">
        <f>SUMIFS(通讯通路门店!$T:$T,通讯通路门店!$S:$S,$G1951)</f>
        <v>0</v>
      </c>
      <c r="AS1951" s="99">
        <f>SUMIFS(通讯通路门店!$U:$U,通讯通路门店!$S:$S,$G1951)</f>
        <v>0</v>
      </c>
      <c r="AT1951" s="99">
        <f>SUMIFS(通讯通路门店!$V:$V,通讯通路门店!$S:$S,$G1951)</f>
        <v>0</v>
      </c>
      <c r="AU1951" s="99">
        <f>SUMIFS(通讯通路门店!$W:$W,通讯通路门店!$S:$S,$G1951)</f>
        <v>0</v>
      </c>
      <c r="AV1951" s="99">
        <f>SUMIFS(通讯通路门店!$Z:$Z,通讯通路门店!$S:$S,$G1951)</f>
        <v>0</v>
      </c>
      <c r="AW1951" s="99">
        <f>SUMIFS(通讯通路门店!$AB:$AB,通讯通路门店!$S:$S,$G1951)</f>
        <v>0</v>
      </c>
      <c r="AX1951" s="99">
        <f>SUMIFS(通讯通路门店!$X:$X,通讯通路门店!$S:$S,$G1951)</f>
        <v>0</v>
      </c>
      <c r="AY1951" s="99">
        <f>SUMIFS(通讯通路门店!$Y:$Y,通讯通路门店!$S:$S,$G1951)</f>
        <v>0</v>
      </c>
      <c r="AZ1951" s="99">
        <f>SUMIFS(通讯通路门店!$AA:$AA,通讯通路门店!$S:$S,$G1951)</f>
        <v>0</v>
      </c>
      <c r="BA1951" s="99">
        <f t="shared" si="153"/>
        <v>0</v>
      </c>
      <c r="BB1951" s="99">
        <f t="shared" si="154"/>
        <v>0</v>
      </c>
      <c r="BC1951" s="99">
        <f>SUMIFS(通讯通路门店!$W:$W,通讯通路门店!$S:$S,$G1951,通讯通路门店!$J:$J,"荣耀体验店")+SUMIFS(通讯通路门店!$W:$W,通讯通路门店!$S:$S,$G1951,通讯通路门店!$J:$J,"荣耀授权专卖店")</f>
        <v>0</v>
      </c>
      <c r="BD1951" s="99">
        <f>SUMIFS(通讯通路门店!$Z:$Z,通讯通路门店!$S:$S,$G1951,通讯通路门店!$J:$J,"VIVO体验店")</f>
        <v>0</v>
      </c>
      <c r="BE1951" s="99">
        <f>SUMIFS(通讯通路门店!$AB:$AB,通讯通路门店!$S:$S,$G1951,通讯通路门店!$J:$J,"OPPO体验店")</f>
        <v>0</v>
      </c>
      <c r="BF1951" s="99">
        <f>SUMIFS(通讯通路门店!$X:$X,通讯通路门店!$S:$S,$G1951,通讯通路门店!$J:$J,"华为授权体验店")+SUMIFS(通讯通路门店!$AA:$AA,通讯通路门店!$S:$S,$G1951,通讯通路门店!$J:$J,"华为堡垒店")</f>
        <v>0</v>
      </c>
      <c r="BG1951" s="99">
        <f>SUMIFS(通讯通路门店!$Y:$Y,通讯通路门店!$S:$S,$G1951,通讯通路门店!$J:$J,"小米体验店")</f>
        <v>0</v>
      </c>
      <c r="BH1951" s="99">
        <f>SUMIFS(通讯通路门店!$AA:$AA,通讯通路门店!$S:$S,$G1951,通讯通路门店!$J:$J,"苹果体验店")</f>
        <v>0</v>
      </c>
      <c r="BI1951" s="99">
        <f>SUMIFS(通讯通路门店!$K:$K,通讯通路门店!$S:$S,$G1951,通讯通路门店!$J:$J,"其他品牌专卖店")</f>
        <v>0</v>
      </c>
      <c r="BJ1951" s="99">
        <f>SUMIFS(通讯通路门店!$AC:$AC,通讯通路门店!$S:$S,$G1951)</f>
        <v>0</v>
      </c>
      <c r="BK1951" s="99">
        <f>SUMIFS(通讯通路门店!$AD:$AD,通讯通路门店!$S:$S,$G1951)</f>
        <v>0</v>
      </c>
      <c r="BL1951" s="99">
        <f>SUMIFS(通讯通路门店!$AE:$AE,通讯通路门店!$S:$S,$G1951)</f>
        <v>0</v>
      </c>
      <c r="BM1951" s="99">
        <f>SUMIFS(通讯通路门店!$AF:$AF,通讯通路门店!$S:$S,$G1951)</f>
        <v>0</v>
      </c>
      <c r="BN1951" s="99">
        <f>SUMIFS(通讯通路门店!$AG:$AG,通讯通路门店!$S:$S,$G1951)</f>
        <v>0</v>
      </c>
      <c r="BO1951" s="99">
        <f>SUMIFS(通讯通路门店!$AH:$AH,通讯通路门店!$S:$S,$G1951)</f>
        <v>0</v>
      </c>
      <c r="BP1951" s="99">
        <f>SUMIFS(通讯通路门店!$AI:$AI,通讯通路门店!$S:$S,$G1951)</f>
        <v>0</v>
      </c>
      <c r="BQ1951" s="83"/>
    </row>
    <row r="1952" spans="1:69">
      <c r="A1952" s="99" t="str">
        <f>IFERROR(_xlfn.XLOOKUP($G1952,通讯通路门店!$S$4:$S$993931,通讯通路门店!$A$4:$A$993931,0,0),"")</f>
        <v>海南省</v>
      </c>
      <c r="B1952" s="99" t="str">
        <f>IFERROR(_xlfn.XLOOKUP($G1952,通讯通路门店!$S$4:$S$993931,通讯通路门店!$B$4:$B$993931,0,0),"")</f>
        <v>东方市</v>
      </c>
      <c r="C1952" s="99" t="str">
        <f>IFERROR(_xlfn.XLOOKUP($G1952,通讯通路门店!$S$4:$S$993931,通讯通路门店!$C$4:$C$993931,0,0),"")</f>
        <v>东方市</v>
      </c>
      <c r="D1952" s="99" t="str">
        <f>IFERROR(_xlfn.XLOOKUP($G1952,通讯通路门店!$S$4:$S$993931,通讯通路门店!$D$4:$D$993931,0,0),"")</f>
        <v>八所镇</v>
      </c>
      <c r="E1952" s="83"/>
      <c r="F1952" s="83"/>
      <c r="G1952" s="101"/>
      <c r="H1952" s="102">
        <f>IFERROR(_xlfn.XLOOKUP($G1952,通讯通路门店!$S$4:$S$993931,通讯通路门店!$R$4:$R$993931,0,0),"")</f>
        <v>0</v>
      </c>
      <c r="I1952" s="83"/>
      <c r="J1952" s="83"/>
      <c r="K1952" s="83"/>
      <c r="L1952" s="83"/>
      <c r="M1952" s="83"/>
      <c r="N1952" s="83"/>
      <c r="O1952" s="83"/>
      <c r="P1952" s="83"/>
      <c r="Q1952" s="83"/>
      <c r="R1952" s="83"/>
      <c r="S1952" s="83"/>
      <c r="T1952" s="83"/>
      <c r="U1952" s="99">
        <f>COUNTIF(通讯通路门店!$S:$S,$G1952)</f>
        <v>0</v>
      </c>
      <c r="V1952" s="99">
        <f>COUNTIFS(通讯通路门店!$S:$S,$G1952,通讯通路门店!$J:$J,"综合卖场")</f>
        <v>0</v>
      </c>
      <c r="W1952" s="99">
        <f>SUMIFS(通讯通路门店!$AJ:$AJ,通讯通路门店!$S:$S,通讯客户沙盘!$G1952)</f>
        <v>0</v>
      </c>
      <c r="X1952" s="99">
        <f t="shared" si="150"/>
        <v>0</v>
      </c>
      <c r="Y1952" s="99">
        <f>COUNTIFS(通讯通路门店!$S:$S,$G1952,通讯通路门店!$J:$J,"荣耀体验店")+COUNTIFS(通讯通路门店!$S:$S,$G1952,通讯通路门店!$J:$J,"荣耀授权专卖店")</f>
        <v>0</v>
      </c>
      <c r="Z1952" s="99">
        <f>COUNTIFS(通讯通路门店!$S:$S,$G1952,通讯通路门店!$J:$J,"VIVO体验店")</f>
        <v>0</v>
      </c>
      <c r="AA1952" s="99">
        <f>COUNTIFS(通讯通路门店!$S:$S,$G1952,通讯通路门店!$J:$J,"OPPO体验店")</f>
        <v>0</v>
      </c>
      <c r="AB1952" s="99">
        <f>COUNTIFS(通讯通路门店!$S:$S,$G1952,通讯通路门店!$J:$J,"华为授权体验店")+COUNTIFS(通讯通路门店!$S:$S,$G1952,通讯通路门店!$J:$J,"华为堡垒店")</f>
        <v>0</v>
      </c>
      <c r="AC1952" s="99">
        <f>COUNTIFS(通讯通路门店!$S:$S,$G1952,通讯通路门店!$J:$J,"小米体验店")</f>
        <v>0</v>
      </c>
      <c r="AD1952" s="99">
        <f>COUNTIFS(通讯通路门店!$S:$S,$G1952,通讯通路门店!$J:$J,"苹果体验店")</f>
        <v>0</v>
      </c>
      <c r="AE1952" s="99">
        <f>COUNTIFS(通讯通路门店!$S:$S,$G1952,通讯通路门店!$J:$J,"其他品牌专卖店")</f>
        <v>0</v>
      </c>
      <c r="AF1952" s="99">
        <f>SUMIFS(通讯通路门店!$BI:$BI,通讯通路门店!$S:$S,$G1952)</f>
        <v>0</v>
      </c>
      <c r="AG1952" s="99">
        <f>SUMIFS(通讯通路门店!$BH:$BH,通讯通路门店!$S:$S,$G1952)</f>
        <v>0</v>
      </c>
      <c r="AH1952" s="99">
        <f t="shared" si="151"/>
        <v>0</v>
      </c>
      <c r="AI1952" s="99">
        <f>SUMIFS(通讯通路门店!$BB:$BB,通讯通路门店!$S:$S,$G1952)</f>
        <v>0</v>
      </c>
      <c r="AJ1952" s="99">
        <f>SUMIFS(通讯通路门店!$BE:$BE,通讯通路门店!$S:$S,$G1952)</f>
        <v>0</v>
      </c>
      <c r="AK1952" s="99">
        <f>SUMIFS(通讯通路门店!$BG:$BG,通讯通路门店!$S:$S,$G1952)</f>
        <v>0</v>
      </c>
      <c r="AL1952" s="99">
        <f>SUMIFS(通讯通路门店!$BC:$BC,通讯通路门店!$S:$S,$G1952)</f>
        <v>0</v>
      </c>
      <c r="AM1952" s="99">
        <f>SUMIFS(通讯通路门店!$BD:$BD,通讯通路门店!$S:$S,$G1952)</f>
        <v>0</v>
      </c>
      <c r="AN1952" s="99">
        <f>SUMIFS(通讯通路门店!$BF:$BF,通讯通路门店!$S:$S,$G1952)</f>
        <v>0</v>
      </c>
      <c r="AO1952" s="99">
        <f t="shared" si="152"/>
        <v>0</v>
      </c>
      <c r="AP1952" s="99">
        <f>SUMIFS(通讯通路门店!$K:$K,通讯通路门店!$S:$S,$G1952)</f>
        <v>0</v>
      </c>
      <c r="AQ1952" s="83"/>
      <c r="AR1952" s="99">
        <f>SUMIFS(通讯通路门店!$T:$T,通讯通路门店!$S:$S,$G1952)</f>
        <v>0</v>
      </c>
      <c r="AS1952" s="99">
        <f>SUMIFS(通讯通路门店!$U:$U,通讯通路门店!$S:$S,$G1952)</f>
        <v>0</v>
      </c>
      <c r="AT1952" s="99">
        <f>SUMIFS(通讯通路门店!$V:$V,通讯通路门店!$S:$S,$G1952)</f>
        <v>0</v>
      </c>
      <c r="AU1952" s="99">
        <f>SUMIFS(通讯通路门店!$W:$W,通讯通路门店!$S:$S,$G1952)</f>
        <v>0</v>
      </c>
      <c r="AV1952" s="99">
        <f>SUMIFS(通讯通路门店!$Z:$Z,通讯通路门店!$S:$S,$G1952)</f>
        <v>0</v>
      </c>
      <c r="AW1952" s="99">
        <f>SUMIFS(通讯通路门店!$AB:$AB,通讯通路门店!$S:$S,$G1952)</f>
        <v>0</v>
      </c>
      <c r="AX1952" s="99">
        <f>SUMIFS(通讯通路门店!$X:$X,通讯通路门店!$S:$S,$G1952)</f>
        <v>0</v>
      </c>
      <c r="AY1952" s="99">
        <f>SUMIFS(通讯通路门店!$Y:$Y,通讯通路门店!$S:$S,$G1952)</f>
        <v>0</v>
      </c>
      <c r="AZ1952" s="99">
        <f>SUMIFS(通讯通路门店!$AA:$AA,通讯通路门店!$S:$S,$G1952)</f>
        <v>0</v>
      </c>
      <c r="BA1952" s="99">
        <f t="shared" si="153"/>
        <v>0</v>
      </c>
      <c r="BB1952" s="99">
        <f t="shared" si="154"/>
        <v>0</v>
      </c>
      <c r="BC1952" s="99">
        <f>SUMIFS(通讯通路门店!$W:$W,通讯通路门店!$S:$S,$G1952,通讯通路门店!$J:$J,"荣耀体验店")+SUMIFS(通讯通路门店!$W:$W,通讯通路门店!$S:$S,$G1952,通讯通路门店!$J:$J,"荣耀授权专卖店")</f>
        <v>0</v>
      </c>
      <c r="BD1952" s="99">
        <f>SUMIFS(通讯通路门店!$Z:$Z,通讯通路门店!$S:$S,$G1952,通讯通路门店!$J:$J,"VIVO体验店")</f>
        <v>0</v>
      </c>
      <c r="BE1952" s="99">
        <f>SUMIFS(通讯通路门店!$AB:$AB,通讯通路门店!$S:$S,$G1952,通讯通路门店!$J:$J,"OPPO体验店")</f>
        <v>0</v>
      </c>
      <c r="BF1952" s="99">
        <f>SUMIFS(通讯通路门店!$X:$X,通讯通路门店!$S:$S,$G1952,通讯通路门店!$J:$J,"华为授权体验店")+SUMIFS(通讯通路门店!$AA:$AA,通讯通路门店!$S:$S,$G1952,通讯通路门店!$J:$J,"华为堡垒店")</f>
        <v>0</v>
      </c>
      <c r="BG1952" s="99">
        <f>SUMIFS(通讯通路门店!$Y:$Y,通讯通路门店!$S:$S,$G1952,通讯通路门店!$J:$J,"小米体验店")</f>
        <v>0</v>
      </c>
      <c r="BH1952" s="99">
        <f>SUMIFS(通讯通路门店!$AA:$AA,通讯通路门店!$S:$S,$G1952,通讯通路门店!$J:$J,"苹果体验店")</f>
        <v>0</v>
      </c>
      <c r="BI1952" s="99">
        <f>SUMIFS(通讯通路门店!$K:$K,通讯通路门店!$S:$S,$G1952,通讯通路门店!$J:$J,"其他品牌专卖店")</f>
        <v>0</v>
      </c>
      <c r="BJ1952" s="99">
        <f>SUMIFS(通讯通路门店!$AC:$AC,通讯通路门店!$S:$S,$G1952)</f>
        <v>0</v>
      </c>
      <c r="BK1952" s="99">
        <f>SUMIFS(通讯通路门店!$AD:$AD,通讯通路门店!$S:$S,$G1952)</f>
        <v>0</v>
      </c>
      <c r="BL1952" s="99">
        <f>SUMIFS(通讯通路门店!$AE:$AE,通讯通路门店!$S:$S,$G1952)</f>
        <v>0</v>
      </c>
      <c r="BM1952" s="99">
        <f>SUMIFS(通讯通路门店!$AF:$AF,通讯通路门店!$S:$S,$G1952)</f>
        <v>0</v>
      </c>
      <c r="BN1952" s="99">
        <f>SUMIFS(通讯通路门店!$AG:$AG,通讯通路门店!$S:$S,$G1952)</f>
        <v>0</v>
      </c>
      <c r="BO1952" s="99">
        <f>SUMIFS(通讯通路门店!$AH:$AH,通讯通路门店!$S:$S,$G1952)</f>
        <v>0</v>
      </c>
      <c r="BP1952" s="99">
        <f>SUMIFS(通讯通路门店!$AI:$AI,通讯通路门店!$S:$S,$G1952)</f>
        <v>0</v>
      </c>
      <c r="BQ1952" s="83"/>
    </row>
    <row r="1953" spans="1:69">
      <c r="A1953" s="99" t="str">
        <f>IFERROR(_xlfn.XLOOKUP($G1953,通讯通路门店!$S$4:$S$993931,通讯通路门店!$A$4:$A$993931,0,0),"")</f>
        <v>海南省</v>
      </c>
      <c r="B1953" s="99" t="str">
        <f>IFERROR(_xlfn.XLOOKUP($G1953,通讯通路门店!$S$4:$S$993931,通讯通路门店!$B$4:$B$993931,0,0),"")</f>
        <v>东方市</v>
      </c>
      <c r="C1953" s="99" t="str">
        <f>IFERROR(_xlfn.XLOOKUP($G1953,通讯通路门店!$S$4:$S$993931,通讯通路门店!$C$4:$C$993931,0,0),"")</f>
        <v>东方市</v>
      </c>
      <c r="D1953" s="99" t="str">
        <f>IFERROR(_xlfn.XLOOKUP($G1953,通讯通路门店!$S$4:$S$993931,通讯通路门店!$D$4:$D$993931,0,0),"")</f>
        <v>八所镇</v>
      </c>
      <c r="E1953" s="83"/>
      <c r="F1953" s="83"/>
      <c r="G1953" s="101"/>
      <c r="H1953" s="102">
        <f>IFERROR(_xlfn.XLOOKUP($G1953,通讯通路门店!$S$4:$S$993931,通讯通路门店!$R$4:$R$993931,0,0),"")</f>
        <v>0</v>
      </c>
      <c r="I1953" s="83"/>
      <c r="J1953" s="83"/>
      <c r="K1953" s="83"/>
      <c r="L1953" s="83"/>
      <c r="M1953" s="83"/>
      <c r="N1953" s="83"/>
      <c r="O1953" s="83"/>
      <c r="P1953" s="83"/>
      <c r="Q1953" s="83"/>
      <c r="R1953" s="83"/>
      <c r="S1953" s="83"/>
      <c r="T1953" s="83"/>
      <c r="U1953" s="99">
        <f>COUNTIF(通讯通路门店!$S:$S,$G1953)</f>
        <v>0</v>
      </c>
      <c r="V1953" s="99">
        <f>COUNTIFS(通讯通路门店!$S:$S,$G1953,通讯通路门店!$J:$J,"综合卖场")</f>
        <v>0</v>
      </c>
      <c r="W1953" s="99">
        <f>SUMIFS(通讯通路门店!$AJ:$AJ,通讯通路门店!$S:$S,通讯客户沙盘!$G1953)</f>
        <v>0</v>
      </c>
      <c r="X1953" s="99">
        <f t="shared" si="150"/>
        <v>0</v>
      </c>
      <c r="Y1953" s="99">
        <f>COUNTIFS(通讯通路门店!$S:$S,$G1953,通讯通路门店!$J:$J,"荣耀体验店")+COUNTIFS(通讯通路门店!$S:$S,$G1953,通讯通路门店!$J:$J,"荣耀授权专卖店")</f>
        <v>0</v>
      </c>
      <c r="Z1953" s="99">
        <f>COUNTIFS(通讯通路门店!$S:$S,$G1953,通讯通路门店!$J:$J,"VIVO体验店")</f>
        <v>0</v>
      </c>
      <c r="AA1953" s="99">
        <f>COUNTIFS(通讯通路门店!$S:$S,$G1953,通讯通路门店!$J:$J,"OPPO体验店")</f>
        <v>0</v>
      </c>
      <c r="AB1953" s="99">
        <f>COUNTIFS(通讯通路门店!$S:$S,$G1953,通讯通路门店!$J:$J,"华为授权体验店")+COUNTIFS(通讯通路门店!$S:$S,$G1953,通讯通路门店!$J:$J,"华为堡垒店")</f>
        <v>0</v>
      </c>
      <c r="AC1953" s="99">
        <f>COUNTIFS(通讯通路门店!$S:$S,$G1953,通讯通路门店!$J:$J,"小米体验店")</f>
        <v>0</v>
      </c>
      <c r="AD1953" s="99">
        <f>COUNTIFS(通讯通路门店!$S:$S,$G1953,通讯通路门店!$J:$J,"苹果体验店")</f>
        <v>0</v>
      </c>
      <c r="AE1953" s="99">
        <f>COUNTIFS(通讯通路门店!$S:$S,$G1953,通讯通路门店!$J:$J,"其他品牌专卖店")</f>
        <v>0</v>
      </c>
      <c r="AF1953" s="99">
        <f>SUMIFS(通讯通路门店!$BI:$BI,通讯通路门店!$S:$S,$G1953)</f>
        <v>0</v>
      </c>
      <c r="AG1953" s="99">
        <f>SUMIFS(通讯通路门店!$BH:$BH,通讯通路门店!$S:$S,$G1953)</f>
        <v>0</v>
      </c>
      <c r="AH1953" s="99">
        <f t="shared" si="151"/>
        <v>0</v>
      </c>
      <c r="AI1953" s="99">
        <f>SUMIFS(通讯通路门店!$BB:$BB,通讯通路门店!$S:$S,$G1953)</f>
        <v>0</v>
      </c>
      <c r="AJ1953" s="99">
        <f>SUMIFS(通讯通路门店!$BE:$BE,通讯通路门店!$S:$S,$G1953)</f>
        <v>0</v>
      </c>
      <c r="AK1953" s="99">
        <f>SUMIFS(通讯通路门店!$BG:$BG,通讯通路门店!$S:$S,$G1953)</f>
        <v>0</v>
      </c>
      <c r="AL1953" s="99">
        <f>SUMIFS(通讯通路门店!$BC:$BC,通讯通路门店!$S:$S,$G1953)</f>
        <v>0</v>
      </c>
      <c r="AM1953" s="99">
        <f>SUMIFS(通讯通路门店!$BD:$BD,通讯通路门店!$S:$S,$G1953)</f>
        <v>0</v>
      </c>
      <c r="AN1953" s="99">
        <f>SUMIFS(通讯通路门店!$BF:$BF,通讯通路门店!$S:$S,$G1953)</f>
        <v>0</v>
      </c>
      <c r="AO1953" s="99">
        <f t="shared" si="152"/>
        <v>0</v>
      </c>
      <c r="AP1953" s="99">
        <f>SUMIFS(通讯通路门店!$K:$K,通讯通路门店!$S:$S,$G1953)</f>
        <v>0</v>
      </c>
      <c r="AQ1953" s="83"/>
      <c r="AR1953" s="99">
        <f>SUMIFS(通讯通路门店!$T:$T,通讯通路门店!$S:$S,$G1953)</f>
        <v>0</v>
      </c>
      <c r="AS1953" s="99">
        <f>SUMIFS(通讯通路门店!$U:$U,通讯通路门店!$S:$S,$G1953)</f>
        <v>0</v>
      </c>
      <c r="AT1953" s="99">
        <f>SUMIFS(通讯通路门店!$V:$V,通讯通路门店!$S:$S,$G1953)</f>
        <v>0</v>
      </c>
      <c r="AU1953" s="99">
        <f>SUMIFS(通讯通路门店!$W:$W,通讯通路门店!$S:$S,$G1953)</f>
        <v>0</v>
      </c>
      <c r="AV1953" s="99">
        <f>SUMIFS(通讯通路门店!$Z:$Z,通讯通路门店!$S:$S,$G1953)</f>
        <v>0</v>
      </c>
      <c r="AW1953" s="99">
        <f>SUMIFS(通讯通路门店!$AB:$AB,通讯通路门店!$S:$S,$G1953)</f>
        <v>0</v>
      </c>
      <c r="AX1953" s="99">
        <f>SUMIFS(通讯通路门店!$X:$X,通讯通路门店!$S:$S,$G1953)</f>
        <v>0</v>
      </c>
      <c r="AY1953" s="99">
        <f>SUMIFS(通讯通路门店!$Y:$Y,通讯通路门店!$S:$S,$G1953)</f>
        <v>0</v>
      </c>
      <c r="AZ1953" s="99">
        <f>SUMIFS(通讯通路门店!$AA:$AA,通讯通路门店!$S:$S,$G1953)</f>
        <v>0</v>
      </c>
      <c r="BA1953" s="99">
        <f t="shared" si="153"/>
        <v>0</v>
      </c>
      <c r="BB1953" s="99">
        <f t="shared" si="154"/>
        <v>0</v>
      </c>
      <c r="BC1953" s="99">
        <f>SUMIFS(通讯通路门店!$W:$W,通讯通路门店!$S:$S,$G1953,通讯通路门店!$J:$J,"荣耀体验店")+SUMIFS(通讯通路门店!$W:$W,通讯通路门店!$S:$S,$G1953,通讯通路门店!$J:$J,"荣耀授权专卖店")</f>
        <v>0</v>
      </c>
      <c r="BD1953" s="99">
        <f>SUMIFS(通讯通路门店!$Z:$Z,通讯通路门店!$S:$S,$G1953,通讯通路门店!$J:$J,"VIVO体验店")</f>
        <v>0</v>
      </c>
      <c r="BE1953" s="99">
        <f>SUMIFS(通讯通路门店!$AB:$AB,通讯通路门店!$S:$S,$G1953,通讯通路门店!$J:$J,"OPPO体验店")</f>
        <v>0</v>
      </c>
      <c r="BF1953" s="99">
        <f>SUMIFS(通讯通路门店!$X:$X,通讯通路门店!$S:$S,$G1953,通讯通路门店!$J:$J,"华为授权体验店")+SUMIFS(通讯通路门店!$AA:$AA,通讯通路门店!$S:$S,$G1953,通讯通路门店!$J:$J,"华为堡垒店")</f>
        <v>0</v>
      </c>
      <c r="BG1953" s="99">
        <f>SUMIFS(通讯通路门店!$Y:$Y,通讯通路门店!$S:$S,$G1953,通讯通路门店!$J:$J,"小米体验店")</f>
        <v>0</v>
      </c>
      <c r="BH1953" s="99">
        <f>SUMIFS(通讯通路门店!$AA:$AA,通讯通路门店!$S:$S,$G1953,通讯通路门店!$J:$J,"苹果体验店")</f>
        <v>0</v>
      </c>
      <c r="BI1953" s="99">
        <f>SUMIFS(通讯通路门店!$K:$K,通讯通路门店!$S:$S,$G1953,通讯通路门店!$J:$J,"其他品牌专卖店")</f>
        <v>0</v>
      </c>
      <c r="BJ1953" s="99">
        <f>SUMIFS(通讯通路门店!$AC:$AC,通讯通路门店!$S:$S,$G1953)</f>
        <v>0</v>
      </c>
      <c r="BK1953" s="99">
        <f>SUMIFS(通讯通路门店!$AD:$AD,通讯通路门店!$S:$S,$G1953)</f>
        <v>0</v>
      </c>
      <c r="BL1953" s="99">
        <f>SUMIFS(通讯通路门店!$AE:$AE,通讯通路门店!$S:$S,$G1953)</f>
        <v>0</v>
      </c>
      <c r="BM1953" s="99">
        <f>SUMIFS(通讯通路门店!$AF:$AF,通讯通路门店!$S:$S,$G1953)</f>
        <v>0</v>
      </c>
      <c r="BN1953" s="99">
        <f>SUMIFS(通讯通路门店!$AG:$AG,通讯通路门店!$S:$S,$G1953)</f>
        <v>0</v>
      </c>
      <c r="BO1953" s="99">
        <f>SUMIFS(通讯通路门店!$AH:$AH,通讯通路门店!$S:$S,$G1953)</f>
        <v>0</v>
      </c>
      <c r="BP1953" s="99">
        <f>SUMIFS(通讯通路门店!$AI:$AI,通讯通路门店!$S:$S,$G1953)</f>
        <v>0</v>
      </c>
      <c r="BQ1953" s="83"/>
    </row>
    <row r="1954" spans="1:69">
      <c r="A1954" s="99" t="str">
        <f>IFERROR(_xlfn.XLOOKUP($G1954,通讯通路门店!$S$4:$S$993931,通讯通路门店!$A$4:$A$993931,0,0),"")</f>
        <v>海南省</v>
      </c>
      <c r="B1954" s="99" t="str">
        <f>IFERROR(_xlfn.XLOOKUP($G1954,通讯通路门店!$S$4:$S$993931,通讯通路门店!$B$4:$B$993931,0,0),"")</f>
        <v>东方市</v>
      </c>
      <c r="C1954" s="99" t="str">
        <f>IFERROR(_xlfn.XLOOKUP($G1954,通讯通路门店!$S$4:$S$993931,通讯通路门店!$C$4:$C$993931,0,0),"")</f>
        <v>东方市</v>
      </c>
      <c r="D1954" s="99" t="str">
        <f>IFERROR(_xlfn.XLOOKUP($G1954,通讯通路门店!$S$4:$S$993931,通讯通路门店!$D$4:$D$993931,0,0),"")</f>
        <v>八所镇</v>
      </c>
      <c r="E1954" s="83"/>
      <c r="F1954" s="83"/>
      <c r="G1954" s="101"/>
      <c r="H1954" s="102">
        <f>IFERROR(_xlfn.XLOOKUP($G1954,通讯通路门店!$S$4:$S$993931,通讯通路门店!$R$4:$R$993931,0,0),"")</f>
        <v>0</v>
      </c>
      <c r="I1954" s="83"/>
      <c r="J1954" s="83"/>
      <c r="K1954" s="83"/>
      <c r="L1954" s="83"/>
      <c r="M1954" s="83"/>
      <c r="N1954" s="83"/>
      <c r="O1954" s="83"/>
      <c r="P1954" s="83"/>
      <c r="Q1954" s="83"/>
      <c r="R1954" s="83"/>
      <c r="S1954" s="83"/>
      <c r="T1954" s="83"/>
      <c r="U1954" s="99">
        <f>COUNTIF(通讯通路门店!$S:$S,$G1954)</f>
        <v>0</v>
      </c>
      <c r="V1954" s="99">
        <f>COUNTIFS(通讯通路门店!$S:$S,$G1954,通讯通路门店!$J:$J,"综合卖场")</f>
        <v>0</v>
      </c>
      <c r="W1954" s="99">
        <f>SUMIFS(通讯通路门店!$AJ:$AJ,通讯通路门店!$S:$S,通讯客户沙盘!$G1954)</f>
        <v>0</v>
      </c>
      <c r="X1954" s="99">
        <f t="shared" si="150"/>
        <v>0</v>
      </c>
      <c r="Y1954" s="99">
        <f>COUNTIFS(通讯通路门店!$S:$S,$G1954,通讯通路门店!$J:$J,"荣耀体验店")+COUNTIFS(通讯通路门店!$S:$S,$G1954,通讯通路门店!$J:$J,"荣耀授权专卖店")</f>
        <v>0</v>
      </c>
      <c r="Z1954" s="99">
        <f>COUNTIFS(通讯通路门店!$S:$S,$G1954,通讯通路门店!$J:$J,"VIVO体验店")</f>
        <v>0</v>
      </c>
      <c r="AA1954" s="99">
        <f>COUNTIFS(通讯通路门店!$S:$S,$G1954,通讯通路门店!$J:$J,"OPPO体验店")</f>
        <v>0</v>
      </c>
      <c r="AB1954" s="99">
        <f>COUNTIFS(通讯通路门店!$S:$S,$G1954,通讯通路门店!$J:$J,"华为授权体验店")+COUNTIFS(通讯通路门店!$S:$S,$G1954,通讯通路门店!$J:$J,"华为堡垒店")</f>
        <v>0</v>
      </c>
      <c r="AC1954" s="99">
        <f>COUNTIFS(通讯通路门店!$S:$S,$G1954,通讯通路门店!$J:$J,"小米体验店")</f>
        <v>0</v>
      </c>
      <c r="AD1954" s="99">
        <f>COUNTIFS(通讯通路门店!$S:$S,$G1954,通讯通路门店!$J:$J,"苹果体验店")</f>
        <v>0</v>
      </c>
      <c r="AE1954" s="99">
        <f>COUNTIFS(通讯通路门店!$S:$S,$G1954,通讯通路门店!$J:$J,"其他品牌专卖店")</f>
        <v>0</v>
      </c>
      <c r="AF1954" s="99">
        <f>SUMIFS(通讯通路门店!$BI:$BI,通讯通路门店!$S:$S,$G1954)</f>
        <v>0</v>
      </c>
      <c r="AG1954" s="99">
        <f>SUMIFS(通讯通路门店!$BH:$BH,通讯通路门店!$S:$S,$G1954)</f>
        <v>0</v>
      </c>
      <c r="AH1954" s="99">
        <f t="shared" si="151"/>
        <v>0</v>
      </c>
      <c r="AI1954" s="99">
        <f>SUMIFS(通讯通路门店!$BB:$BB,通讯通路门店!$S:$S,$G1954)</f>
        <v>0</v>
      </c>
      <c r="AJ1954" s="99">
        <f>SUMIFS(通讯通路门店!$BE:$BE,通讯通路门店!$S:$S,$G1954)</f>
        <v>0</v>
      </c>
      <c r="AK1954" s="99">
        <f>SUMIFS(通讯通路门店!$BG:$BG,通讯通路门店!$S:$S,$G1954)</f>
        <v>0</v>
      </c>
      <c r="AL1954" s="99">
        <f>SUMIFS(通讯通路门店!$BC:$BC,通讯通路门店!$S:$S,$G1954)</f>
        <v>0</v>
      </c>
      <c r="AM1954" s="99">
        <f>SUMIFS(通讯通路门店!$BD:$BD,通讯通路门店!$S:$S,$G1954)</f>
        <v>0</v>
      </c>
      <c r="AN1954" s="99">
        <f>SUMIFS(通讯通路门店!$BF:$BF,通讯通路门店!$S:$S,$G1954)</f>
        <v>0</v>
      </c>
      <c r="AO1954" s="99">
        <f t="shared" si="152"/>
        <v>0</v>
      </c>
      <c r="AP1954" s="99">
        <f>SUMIFS(通讯通路门店!$K:$K,通讯通路门店!$S:$S,$G1954)</f>
        <v>0</v>
      </c>
      <c r="AQ1954" s="83"/>
      <c r="AR1954" s="99">
        <f>SUMIFS(通讯通路门店!$T:$T,通讯通路门店!$S:$S,$G1954)</f>
        <v>0</v>
      </c>
      <c r="AS1954" s="99">
        <f>SUMIFS(通讯通路门店!$U:$U,通讯通路门店!$S:$S,$G1954)</f>
        <v>0</v>
      </c>
      <c r="AT1954" s="99">
        <f>SUMIFS(通讯通路门店!$V:$V,通讯通路门店!$S:$S,$G1954)</f>
        <v>0</v>
      </c>
      <c r="AU1954" s="99">
        <f>SUMIFS(通讯通路门店!$W:$W,通讯通路门店!$S:$S,$G1954)</f>
        <v>0</v>
      </c>
      <c r="AV1954" s="99">
        <f>SUMIFS(通讯通路门店!$Z:$Z,通讯通路门店!$S:$S,$G1954)</f>
        <v>0</v>
      </c>
      <c r="AW1954" s="99">
        <f>SUMIFS(通讯通路门店!$AB:$AB,通讯通路门店!$S:$S,$G1954)</f>
        <v>0</v>
      </c>
      <c r="AX1954" s="99">
        <f>SUMIFS(通讯通路门店!$X:$X,通讯通路门店!$S:$S,$G1954)</f>
        <v>0</v>
      </c>
      <c r="AY1954" s="99">
        <f>SUMIFS(通讯通路门店!$Y:$Y,通讯通路门店!$S:$S,$G1954)</f>
        <v>0</v>
      </c>
      <c r="AZ1954" s="99">
        <f>SUMIFS(通讯通路门店!$AA:$AA,通讯通路门店!$S:$S,$G1954)</f>
        <v>0</v>
      </c>
      <c r="BA1954" s="99">
        <f t="shared" si="153"/>
        <v>0</v>
      </c>
      <c r="BB1954" s="99">
        <f t="shared" si="154"/>
        <v>0</v>
      </c>
      <c r="BC1954" s="99">
        <f>SUMIFS(通讯通路门店!$W:$W,通讯通路门店!$S:$S,$G1954,通讯通路门店!$J:$J,"荣耀体验店")+SUMIFS(通讯通路门店!$W:$W,通讯通路门店!$S:$S,$G1954,通讯通路门店!$J:$J,"荣耀授权专卖店")</f>
        <v>0</v>
      </c>
      <c r="BD1954" s="99">
        <f>SUMIFS(通讯通路门店!$Z:$Z,通讯通路门店!$S:$S,$G1954,通讯通路门店!$J:$J,"VIVO体验店")</f>
        <v>0</v>
      </c>
      <c r="BE1954" s="99">
        <f>SUMIFS(通讯通路门店!$AB:$AB,通讯通路门店!$S:$S,$G1954,通讯通路门店!$J:$J,"OPPO体验店")</f>
        <v>0</v>
      </c>
      <c r="BF1954" s="99">
        <f>SUMIFS(通讯通路门店!$X:$X,通讯通路门店!$S:$S,$G1954,通讯通路门店!$J:$J,"华为授权体验店")+SUMIFS(通讯通路门店!$AA:$AA,通讯通路门店!$S:$S,$G1954,通讯通路门店!$J:$J,"华为堡垒店")</f>
        <v>0</v>
      </c>
      <c r="BG1954" s="99">
        <f>SUMIFS(通讯通路门店!$Y:$Y,通讯通路门店!$S:$S,$G1954,通讯通路门店!$J:$J,"小米体验店")</f>
        <v>0</v>
      </c>
      <c r="BH1954" s="99">
        <f>SUMIFS(通讯通路门店!$AA:$AA,通讯通路门店!$S:$S,$G1954,通讯通路门店!$J:$J,"苹果体验店")</f>
        <v>0</v>
      </c>
      <c r="BI1954" s="99">
        <f>SUMIFS(通讯通路门店!$K:$K,通讯通路门店!$S:$S,$G1954,通讯通路门店!$J:$J,"其他品牌专卖店")</f>
        <v>0</v>
      </c>
      <c r="BJ1954" s="99">
        <f>SUMIFS(通讯通路门店!$AC:$AC,通讯通路门店!$S:$S,$G1954)</f>
        <v>0</v>
      </c>
      <c r="BK1954" s="99">
        <f>SUMIFS(通讯通路门店!$AD:$AD,通讯通路门店!$S:$S,$G1954)</f>
        <v>0</v>
      </c>
      <c r="BL1954" s="99">
        <f>SUMIFS(通讯通路门店!$AE:$AE,通讯通路门店!$S:$S,$G1954)</f>
        <v>0</v>
      </c>
      <c r="BM1954" s="99">
        <f>SUMIFS(通讯通路门店!$AF:$AF,通讯通路门店!$S:$S,$G1954)</f>
        <v>0</v>
      </c>
      <c r="BN1954" s="99">
        <f>SUMIFS(通讯通路门店!$AG:$AG,通讯通路门店!$S:$S,$G1954)</f>
        <v>0</v>
      </c>
      <c r="BO1954" s="99">
        <f>SUMIFS(通讯通路门店!$AH:$AH,通讯通路门店!$S:$S,$G1954)</f>
        <v>0</v>
      </c>
      <c r="BP1954" s="99">
        <f>SUMIFS(通讯通路门店!$AI:$AI,通讯通路门店!$S:$S,$G1954)</f>
        <v>0</v>
      </c>
      <c r="BQ1954" s="83"/>
    </row>
    <row r="1955" spans="1:69">
      <c r="A1955" s="99" t="str">
        <f>IFERROR(_xlfn.XLOOKUP($G1955,通讯通路门店!$S$4:$S$993931,通讯通路门店!$A$4:$A$993931,0,0),"")</f>
        <v>海南省</v>
      </c>
      <c r="B1955" s="99" t="str">
        <f>IFERROR(_xlfn.XLOOKUP($G1955,通讯通路门店!$S$4:$S$993931,通讯通路门店!$B$4:$B$993931,0,0),"")</f>
        <v>东方市</v>
      </c>
      <c r="C1955" s="99" t="str">
        <f>IFERROR(_xlfn.XLOOKUP($G1955,通讯通路门店!$S$4:$S$993931,通讯通路门店!$C$4:$C$993931,0,0),"")</f>
        <v>东方市</v>
      </c>
      <c r="D1955" s="99" t="str">
        <f>IFERROR(_xlfn.XLOOKUP($G1955,通讯通路门店!$S$4:$S$993931,通讯通路门店!$D$4:$D$993931,0,0),"")</f>
        <v>八所镇</v>
      </c>
      <c r="E1955" s="83"/>
      <c r="F1955" s="83"/>
      <c r="G1955" s="101"/>
      <c r="H1955" s="102">
        <f>IFERROR(_xlfn.XLOOKUP($G1955,通讯通路门店!$S$4:$S$993931,通讯通路门店!$R$4:$R$993931,0,0),"")</f>
        <v>0</v>
      </c>
      <c r="I1955" s="83"/>
      <c r="J1955" s="83"/>
      <c r="K1955" s="83"/>
      <c r="L1955" s="83"/>
      <c r="M1955" s="83"/>
      <c r="N1955" s="83"/>
      <c r="O1955" s="83"/>
      <c r="P1955" s="83"/>
      <c r="Q1955" s="83"/>
      <c r="R1955" s="83"/>
      <c r="S1955" s="83"/>
      <c r="T1955" s="83"/>
      <c r="U1955" s="99">
        <f>COUNTIF(通讯通路门店!$S:$S,$G1955)</f>
        <v>0</v>
      </c>
      <c r="V1955" s="99">
        <f>COUNTIFS(通讯通路门店!$S:$S,$G1955,通讯通路门店!$J:$J,"综合卖场")</f>
        <v>0</v>
      </c>
      <c r="W1955" s="99">
        <f>SUMIFS(通讯通路门店!$AJ:$AJ,通讯通路门店!$S:$S,通讯客户沙盘!$G1955)</f>
        <v>0</v>
      </c>
      <c r="X1955" s="99">
        <f t="shared" si="150"/>
        <v>0</v>
      </c>
      <c r="Y1955" s="99">
        <f>COUNTIFS(通讯通路门店!$S:$S,$G1955,通讯通路门店!$J:$J,"荣耀体验店")+COUNTIFS(通讯通路门店!$S:$S,$G1955,通讯通路门店!$J:$J,"荣耀授权专卖店")</f>
        <v>0</v>
      </c>
      <c r="Z1955" s="99">
        <f>COUNTIFS(通讯通路门店!$S:$S,$G1955,通讯通路门店!$J:$J,"VIVO体验店")</f>
        <v>0</v>
      </c>
      <c r="AA1955" s="99">
        <f>COUNTIFS(通讯通路门店!$S:$S,$G1955,通讯通路门店!$J:$J,"OPPO体验店")</f>
        <v>0</v>
      </c>
      <c r="AB1955" s="99">
        <f>COUNTIFS(通讯通路门店!$S:$S,$G1955,通讯通路门店!$J:$J,"华为授权体验店")+COUNTIFS(通讯通路门店!$S:$S,$G1955,通讯通路门店!$J:$J,"华为堡垒店")</f>
        <v>0</v>
      </c>
      <c r="AC1955" s="99">
        <f>COUNTIFS(通讯通路门店!$S:$S,$G1955,通讯通路门店!$J:$J,"小米体验店")</f>
        <v>0</v>
      </c>
      <c r="AD1955" s="99">
        <f>COUNTIFS(通讯通路门店!$S:$S,$G1955,通讯通路门店!$J:$J,"苹果体验店")</f>
        <v>0</v>
      </c>
      <c r="AE1955" s="99">
        <f>COUNTIFS(通讯通路门店!$S:$S,$G1955,通讯通路门店!$J:$J,"其他品牌专卖店")</f>
        <v>0</v>
      </c>
      <c r="AF1955" s="99">
        <f>SUMIFS(通讯通路门店!$BI:$BI,通讯通路门店!$S:$S,$G1955)</f>
        <v>0</v>
      </c>
      <c r="AG1955" s="99">
        <f>SUMIFS(通讯通路门店!$BH:$BH,通讯通路门店!$S:$S,$G1955)</f>
        <v>0</v>
      </c>
      <c r="AH1955" s="99">
        <f t="shared" si="151"/>
        <v>0</v>
      </c>
      <c r="AI1955" s="99">
        <f>SUMIFS(通讯通路门店!$BB:$BB,通讯通路门店!$S:$S,$G1955)</f>
        <v>0</v>
      </c>
      <c r="AJ1955" s="99">
        <f>SUMIFS(通讯通路门店!$BE:$BE,通讯通路门店!$S:$S,$G1955)</f>
        <v>0</v>
      </c>
      <c r="AK1955" s="99">
        <f>SUMIFS(通讯通路门店!$BG:$BG,通讯通路门店!$S:$S,$G1955)</f>
        <v>0</v>
      </c>
      <c r="AL1955" s="99">
        <f>SUMIFS(通讯通路门店!$BC:$BC,通讯通路门店!$S:$S,$G1955)</f>
        <v>0</v>
      </c>
      <c r="AM1955" s="99">
        <f>SUMIFS(通讯通路门店!$BD:$BD,通讯通路门店!$S:$S,$G1955)</f>
        <v>0</v>
      </c>
      <c r="AN1955" s="99">
        <f>SUMIFS(通讯通路门店!$BF:$BF,通讯通路门店!$S:$S,$G1955)</f>
        <v>0</v>
      </c>
      <c r="AO1955" s="99">
        <f t="shared" si="152"/>
        <v>0</v>
      </c>
      <c r="AP1955" s="99">
        <f>SUMIFS(通讯通路门店!$K:$K,通讯通路门店!$S:$S,$G1955)</f>
        <v>0</v>
      </c>
      <c r="AQ1955" s="83"/>
      <c r="AR1955" s="99">
        <f>SUMIFS(通讯通路门店!$T:$T,通讯通路门店!$S:$S,$G1955)</f>
        <v>0</v>
      </c>
      <c r="AS1955" s="99">
        <f>SUMIFS(通讯通路门店!$U:$U,通讯通路门店!$S:$S,$G1955)</f>
        <v>0</v>
      </c>
      <c r="AT1955" s="99">
        <f>SUMIFS(通讯通路门店!$V:$V,通讯通路门店!$S:$S,$G1955)</f>
        <v>0</v>
      </c>
      <c r="AU1955" s="99">
        <f>SUMIFS(通讯通路门店!$W:$W,通讯通路门店!$S:$S,$G1955)</f>
        <v>0</v>
      </c>
      <c r="AV1955" s="99">
        <f>SUMIFS(通讯通路门店!$Z:$Z,通讯通路门店!$S:$S,$G1955)</f>
        <v>0</v>
      </c>
      <c r="AW1955" s="99">
        <f>SUMIFS(通讯通路门店!$AB:$AB,通讯通路门店!$S:$S,$G1955)</f>
        <v>0</v>
      </c>
      <c r="AX1955" s="99">
        <f>SUMIFS(通讯通路门店!$X:$X,通讯通路门店!$S:$S,$G1955)</f>
        <v>0</v>
      </c>
      <c r="AY1955" s="99">
        <f>SUMIFS(通讯通路门店!$Y:$Y,通讯通路门店!$S:$S,$G1955)</f>
        <v>0</v>
      </c>
      <c r="AZ1955" s="99">
        <f>SUMIFS(通讯通路门店!$AA:$AA,通讯通路门店!$S:$S,$G1955)</f>
        <v>0</v>
      </c>
      <c r="BA1955" s="99">
        <f t="shared" si="153"/>
        <v>0</v>
      </c>
      <c r="BB1955" s="99">
        <f t="shared" si="154"/>
        <v>0</v>
      </c>
      <c r="BC1955" s="99">
        <f>SUMIFS(通讯通路门店!$W:$W,通讯通路门店!$S:$S,$G1955,通讯通路门店!$J:$J,"荣耀体验店")+SUMIFS(通讯通路门店!$W:$W,通讯通路门店!$S:$S,$G1955,通讯通路门店!$J:$J,"荣耀授权专卖店")</f>
        <v>0</v>
      </c>
      <c r="BD1955" s="99">
        <f>SUMIFS(通讯通路门店!$Z:$Z,通讯通路门店!$S:$S,$G1955,通讯通路门店!$J:$J,"VIVO体验店")</f>
        <v>0</v>
      </c>
      <c r="BE1955" s="99">
        <f>SUMIFS(通讯通路门店!$AB:$AB,通讯通路门店!$S:$S,$G1955,通讯通路门店!$J:$J,"OPPO体验店")</f>
        <v>0</v>
      </c>
      <c r="BF1955" s="99">
        <f>SUMIFS(通讯通路门店!$X:$X,通讯通路门店!$S:$S,$G1955,通讯通路门店!$J:$J,"华为授权体验店")+SUMIFS(通讯通路门店!$AA:$AA,通讯通路门店!$S:$S,$G1955,通讯通路门店!$J:$J,"华为堡垒店")</f>
        <v>0</v>
      </c>
      <c r="BG1955" s="99">
        <f>SUMIFS(通讯通路门店!$Y:$Y,通讯通路门店!$S:$S,$G1955,通讯通路门店!$J:$J,"小米体验店")</f>
        <v>0</v>
      </c>
      <c r="BH1955" s="99">
        <f>SUMIFS(通讯通路门店!$AA:$AA,通讯通路门店!$S:$S,$G1955,通讯通路门店!$J:$J,"苹果体验店")</f>
        <v>0</v>
      </c>
      <c r="BI1955" s="99">
        <f>SUMIFS(通讯通路门店!$K:$K,通讯通路门店!$S:$S,$G1955,通讯通路门店!$J:$J,"其他品牌专卖店")</f>
        <v>0</v>
      </c>
      <c r="BJ1955" s="99">
        <f>SUMIFS(通讯通路门店!$AC:$AC,通讯通路门店!$S:$S,$G1955)</f>
        <v>0</v>
      </c>
      <c r="BK1955" s="99">
        <f>SUMIFS(通讯通路门店!$AD:$AD,通讯通路门店!$S:$S,$G1955)</f>
        <v>0</v>
      </c>
      <c r="BL1955" s="99">
        <f>SUMIFS(通讯通路门店!$AE:$AE,通讯通路门店!$S:$S,$G1955)</f>
        <v>0</v>
      </c>
      <c r="BM1955" s="99">
        <f>SUMIFS(通讯通路门店!$AF:$AF,通讯通路门店!$S:$S,$G1955)</f>
        <v>0</v>
      </c>
      <c r="BN1955" s="99">
        <f>SUMIFS(通讯通路门店!$AG:$AG,通讯通路门店!$S:$S,$G1955)</f>
        <v>0</v>
      </c>
      <c r="BO1955" s="99">
        <f>SUMIFS(通讯通路门店!$AH:$AH,通讯通路门店!$S:$S,$G1955)</f>
        <v>0</v>
      </c>
      <c r="BP1955" s="99">
        <f>SUMIFS(通讯通路门店!$AI:$AI,通讯通路门店!$S:$S,$G1955)</f>
        <v>0</v>
      </c>
      <c r="BQ1955" s="83"/>
    </row>
    <row r="1956" spans="1:69">
      <c r="A1956" s="99" t="str">
        <f>IFERROR(_xlfn.XLOOKUP($G1956,通讯通路门店!$S$4:$S$993931,通讯通路门店!$A$4:$A$993931,0,0),"")</f>
        <v>海南省</v>
      </c>
      <c r="B1956" s="99" t="str">
        <f>IFERROR(_xlfn.XLOOKUP($G1956,通讯通路门店!$S$4:$S$993931,通讯通路门店!$B$4:$B$993931,0,0),"")</f>
        <v>东方市</v>
      </c>
      <c r="C1956" s="99" t="str">
        <f>IFERROR(_xlfn.XLOOKUP($G1956,通讯通路门店!$S$4:$S$993931,通讯通路门店!$C$4:$C$993931,0,0),"")</f>
        <v>东方市</v>
      </c>
      <c r="D1956" s="99" t="str">
        <f>IFERROR(_xlfn.XLOOKUP($G1956,通讯通路门店!$S$4:$S$993931,通讯通路门店!$D$4:$D$993931,0,0),"")</f>
        <v>八所镇</v>
      </c>
      <c r="E1956" s="83"/>
      <c r="F1956" s="83"/>
      <c r="G1956" s="101"/>
      <c r="H1956" s="102">
        <f>IFERROR(_xlfn.XLOOKUP($G1956,通讯通路门店!$S$4:$S$993931,通讯通路门店!$R$4:$R$993931,0,0),"")</f>
        <v>0</v>
      </c>
      <c r="I1956" s="83"/>
      <c r="J1956" s="83"/>
      <c r="K1956" s="83"/>
      <c r="L1956" s="83"/>
      <c r="M1956" s="83"/>
      <c r="N1956" s="83"/>
      <c r="O1956" s="83"/>
      <c r="P1956" s="83"/>
      <c r="Q1956" s="83"/>
      <c r="R1956" s="83"/>
      <c r="S1956" s="83"/>
      <c r="T1956" s="83"/>
      <c r="U1956" s="99">
        <f>COUNTIF(通讯通路门店!$S:$S,$G1956)</f>
        <v>0</v>
      </c>
      <c r="V1956" s="99">
        <f>COUNTIFS(通讯通路门店!$S:$S,$G1956,通讯通路门店!$J:$J,"综合卖场")</f>
        <v>0</v>
      </c>
      <c r="W1956" s="99">
        <f>SUMIFS(通讯通路门店!$AJ:$AJ,通讯通路门店!$S:$S,通讯客户沙盘!$G1956)</f>
        <v>0</v>
      </c>
      <c r="X1956" s="99">
        <f t="shared" si="150"/>
        <v>0</v>
      </c>
      <c r="Y1956" s="99">
        <f>COUNTIFS(通讯通路门店!$S:$S,$G1956,通讯通路门店!$J:$J,"荣耀体验店")+COUNTIFS(通讯通路门店!$S:$S,$G1956,通讯通路门店!$J:$J,"荣耀授权专卖店")</f>
        <v>0</v>
      </c>
      <c r="Z1956" s="99">
        <f>COUNTIFS(通讯通路门店!$S:$S,$G1956,通讯通路门店!$J:$J,"VIVO体验店")</f>
        <v>0</v>
      </c>
      <c r="AA1956" s="99">
        <f>COUNTIFS(通讯通路门店!$S:$S,$G1956,通讯通路门店!$J:$J,"OPPO体验店")</f>
        <v>0</v>
      </c>
      <c r="AB1956" s="99">
        <f>COUNTIFS(通讯通路门店!$S:$S,$G1956,通讯通路门店!$J:$J,"华为授权体验店")+COUNTIFS(通讯通路门店!$S:$S,$G1956,通讯通路门店!$J:$J,"华为堡垒店")</f>
        <v>0</v>
      </c>
      <c r="AC1956" s="99">
        <f>COUNTIFS(通讯通路门店!$S:$S,$G1956,通讯通路门店!$J:$J,"小米体验店")</f>
        <v>0</v>
      </c>
      <c r="AD1956" s="99">
        <f>COUNTIFS(通讯通路门店!$S:$S,$G1956,通讯通路门店!$J:$J,"苹果体验店")</f>
        <v>0</v>
      </c>
      <c r="AE1956" s="99">
        <f>COUNTIFS(通讯通路门店!$S:$S,$G1956,通讯通路门店!$J:$J,"其他品牌专卖店")</f>
        <v>0</v>
      </c>
      <c r="AF1956" s="99">
        <f>SUMIFS(通讯通路门店!$BI:$BI,通讯通路门店!$S:$S,$G1956)</f>
        <v>0</v>
      </c>
      <c r="AG1956" s="99">
        <f>SUMIFS(通讯通路门店!$BH:$BH,通讯通路门店!$S:$S,$G1956)</f>
        <v>0</v>
      </c>
      <c r="AH1956" s="99">
        <f t="shared" si="151"/>
        <v>0</v>
      </c>
      <c r="AI1956" s="99">
        <f>SUMIFS(通讯通路门店!$BB:$BB,通讯通路门店!$S:$S,$G1956)</f>
        <v>0</v>
      </c>
      <c r="AJ1956" s="99">
        <f>SUMIFS(通讯通路门店!$BE:$BE,通讯通路门店!$S:$S,$G1956)</f>
        <v>0</v>
      </c>
      <c r="AK1956" s="99">
        <f>SUMIFS(通讯通路门店!$BG:$BG,通讯通路门店!$S:$S,$G1956)</f>
        <v>0</v>
      </c>
      <c r="AL1956" s="99">
        <f>SUMIFS(通讯通路门店!$BC:$BC,通讯通路门店!$S:$S,$G1956)</f>
        <v>0</v>
      </c>
      <c r="AM1956" s="99">
        <f>SUMIFS(通讯通路门店!$BD:$BD,通讯通路门店!$S:$S,$G1956)</f>
        <v>0</v>
      </c>
      <c r="AN1956" s="99">
        <f>SUMIFS(通讯通路门店!$BF:$BF,通讯通路门店!$S:$S,$G1956)</f>
        <v>0</v>
      </c>
      <c r="AO1956" s="99">
        <f t="shared" si="152"/>
        <v>0</v>
      </c>
      <c r="AP1956" s="99">
        <f>SUMIFS(通讯通路门店!$K:$K,通讯通路门店!$S:$S,$G1956)</f>
        <v>0</v>
      </c>
      <c r="AQ1956" s="83"/>
      <c r="AR1956" s="99">
        <f>SUMIFS(通讯通路门店!$T:$T,通讯通路门店!$S:$S,$G1956)</f>
        <v>0</v>
      </c>
      <c r="AS1956" s="99">
        <f>SUMIFS(通讯通路门店!$U:$U,通讯通路门店!$S:$S,$G1956)</f>
        <v>0</v>
      </c>
      <c r="AT1956" s="99">
        <f>SUMIFS(通讯通路门店!$V:$V,通讯通路门店!$S:$S,$G1956)</f>
        <v>0</v>
      </c>
      <c r="AU1956" s="99">
        <f>SUMIFS(通讯通路门店!$W:$W,通讯通路门店!$S:$S,$G1956)</f>
        <v>0</v>
      </c>
      <c r="AV1956" s="99">
        <f>SUMIFS(通讯通路门店!$Z:$Z,通讯通路门店!$S:$S,$G1956)</f>
        <v>0</v>
      </c>
      <c r="AW1956" s="99">
        <f>SUMIFS(通讯通路门店!$AB:$AB,通讯通路门店!$S:$S,$G1956)</f>
        <v>0</v>
      </c>
      <c r="AX1956" s="99">
        <f>SUMIFS(通讯通路门店!$X:$X,通讯通路门店!$S:$S,$G1956)</f>
        <v>0</v>
      </c>
      <c r="AY1956" s="99">
        <f>SUMIFS(通讯通路门店!$Y:$Y,通讯通路门店!$S:$S,$G1956)</f>
        <v>0</v>
      </c>
      <c r="AZ1956" s="99">
        <f>SUMIFS(通讯通路门店!$AA:$AA,通讯通路门店!$S:$S,$G1956)</f>
        <v>0</v>
      </c>
      <c r="BA1956" s="99">
        <f t="shared" si="153"/>
        <v>0</v>
      </c>
      <c r="BB1956" s="99">
        <f t="shared" si="154"/>
        <v>0</v>
      </c>
      <c r="BC1956" s="99">
        <f>SUMIFS(通讯通路门店!$W:$W,通讯通路门店!$S:$S,$G1956,通讯通路门店!$J:$J,"荣耀体验店")+SUMIFS(通讯通路门店!$W:$W,通讯通路门店!$S:$S,$G1956,通讯通路门店!$J:$J,"荣耀授权专卖店")</f>
        <v>0</v>
      </c>
      <c r="BD1956" s="99">
        <f>SUMIFS(通讯通路门店!$Z:$Z,通讯通路门店!$S:$S,$G1956,通讯通路门店!$J:$J,"VIVO体验店")</f>
        <v>0</v>
      </c>
      <c r="BE1956" s="99">
        <f>SUMIFS(通讯通路门店!$AB:$AB,通讯通路门店!$S:$S,$G1956,通讯通路门店!$J:$J,"OPPO体验店")</f>
        <v>0</v>
      </c>
      <c r="BF1956" s="99">
        <f>SUMIFS(通讯通路门店!$X:$X,通讯通路门店!$S:$S,$G1956,通讯通路门店!$J:$J,"华为授权体验店")+SUMIFS(通讯通路门店!$AA:$AA,通讯通路门店!$S:$S,$G1956,通讯通路门店!$J:$J,"华为堡垒店")</f>
        <v>0</v>
      </c>
      <c r="BG1956" s="99">
        <f>SUMIFS(通讯通路门店!$Y:$Y,通讯通路门店!$S:$S,$G1956,通讯通路门店!$J:$J,"小米体验店")</f>
        <v>0</v>
      </c>
      <c r="BH1956" s="99">
        <f>SUMIFS(通讯通路门店!$AA:$AA,通讯通路门店!$S:$S,$G1956,通讯通路门店!$J:$J,"苹果体验店")</f>
        <v>0</v>
      </c>
      <c r="BI1956" s="99">
        <f>SUMIFS(通讯通路门店!$K:$K,通讯通路门店!$S:$S,$G1956,通讯通路门店!$J:$J,"其他品牌专卖店")</f>
        <v>0</v>
      </c>
      <c r="BJ1956" s="99">
        <f>SUMIFS(通讯通路门店!$AC:$AC,通讯通路门店!$S:$S,$G1956)</f>
        <v>0</v>
      </c>
      <c r="BK1956" s="99">
        <f>SUMIFS(通讯通路门店!$AD:$AD,通讯通路门店!$S:$S,$G1956)</f>
        <v>0</v>
      </c>
      <c r="BL1956" s="99">
        <f>SUMIFS(通讯通路门店!$AE:$AE,通讯通路门店!$S:$S,$G1956)</f>
        <v>0</v>
      </c>
      <c r="BM1956" s="99">
        <f>SUMIFS(通讯通路门店!$AF:$AF,通讯通路门店!$S:$S,$G1956)</f>
        <v>0</v>
      </c>
      <c r="BN1956" s="99">
        <f>SUMIFS(通讯通路门店!$AG:$AG,通讯通路门店!$S:$S,$G1956)</f>
        <v>0</v>
      </c>
      <c r="BO1956" s="99">
        <f>SUMIFS(通讯通路门店!$AH:$AH,通讯通路门店!$S:$S,$G1956)</f>
        <v>0</v>
      </c>
      <c r="BP1956" s="99">
        <f>SUMIFS(通讯通路门店!$AI:$AI,通讯通路门店!$S:$S,$G1956)</f>
        <v>0</v>
      </c>
      <c r="BQ1956" s="83"/>
    </row>
    <row r="1957" spans="1:69">
      <c r="A1957" s="99" t="str">
        <f>IFERROR(_xlfn.XLOOKUP($G1957,通讯通路门店!$S$4:$S$993931,通讯通路门店!$A$4:$A$993931,0,0),"")</f>
        <v>海南省</v>
      </c>
      <c r="B1957" s="99" t="str">
        <f>IFERROR(_xlfn.XLOOKUP($G1957,通讯通路门店!$S$4:$S$993931,通讯通路门店!$B$4:$B$993931,0,0),"")</f>
        <v>东方市</v>
      </c>
      <c r="C1957" s="99" t="str">
        <f>IFERROR(_xlfn.XLOOKUP($G1957,通讯通路门店!$S$4:$S$993931,通讯通路门店!$C$4:$C$993931,0,0),"")</f>
        <v>东方市</v>
      </c>
      <c r="D1957" s="99" t="str">
        <f>IFERROR(_xlfn.XLOOKUP($G1957,通讯通路门店!$S$4:$S$993931,通讯通路门店!$D$4:$D$993931,0,0),"")</f>
        <v>八所镇</v>
      </c>
      <c r="E1957" s="83"/>
      <c r="F1957" s="83"/>
      <c r="G1957" s="101"/>
      <c r="H1957" s="102">
        <f>IFERROR(_xlfn.XLOOKUP($G1957,通讯通路门店!$S$4:$S$993931,通讯通路门店!$R$4:$R$993931,0,0),"")</f>
        <v>0</v>
      </c>
      <c r="I1957" s="83"/>
      <c r="J1957" s="83"/>
      <c r="K1957" s="83"/>
      <c r="L1957" s="83"/>
      <c r="M1957" s="83"/>
      <c r="N1957" s="83"/>
      <c r="O1957" s="83"/>
      <c r="P1957" s="83"/>
      <c r="Q1957" s="83"/>
      <c r="R1957" s="83"/>
      <c r="S1957" s="83"/>
      <c r="T1957" s="83"/>
      <c r="U1957" s="99">
        <f>COUNTIF(通讯通路门店!$S:$S,$G1957)</f>
        <v>0</v>
      </c>
      <c r="V1957" s="99">
        <f>COUNTIFS(通讯通路门店!$S:$S,$G1957,通讯通路门店!$J:$J,"综合卖场")</f>
        <v>0</v>
      </c>
      <c r="W1957" s="99">
        <f>SUMIFS(通讯通路门店!$AJ:$AJ,通讯通路门店!$S:$S,通讯客户沙盘!$G1957)</f>
        <v>0</v>
      </c>
      <c r="X1957" s="99">
        <f t="shared" si="150"/>
        <v>0</v>
      </c>
      <c r="Y1957" s="99">
        <f>COUNTIFS(通讯通路门店!$S:$S,$G1957,通讯通路门店!$J:$J,"荣耀体验店")+COUNTIFS(通讯通路门店!$S:$S,$G1957,通讯通路门店!$J:$J,"荣耀授权专卖店")</f>
        <v>0</v>
      </c>
      <c r="Z1957" s="99">
        <f>COUNTIFS(通讯通路门店!$S:$S,$G1957,通讯通路门店!$J:$J,"VIVO体验店")</f>
        <v>0</v>
      </c>
      <c r="AA1957" s="99">
        <f>COUNTIFS(通讯通路门店!$S:$S,$G1957,通讯通路门店!$J:$J,"OPPO体验店")</f>
        <v>0</v>
      </c>
      <c r="AB1957" s="99">
        <f>COUNTIFS(通讯通路门店!$S:$S,$G1957,通讯通路门店!$J:$J,"华为授权体验店")+COUNTIFS(通讯通路门店!$S:$S,$G1957,通讯通路门店!$J:$J,"华为堡垒店")</f>
        <v>0</v>
      </c>
      <c r="AC1957" s="99">
        <f>COUNTIFS(通讯通路门店!$S:$S,$G1957,通讯通路门店!$J:$J,"小米体验店")</f>
        <v>0</v>
      </c>
      <c r="AD1957" s="99">
        <f>COUNTIFS(通讯通路门店!$S:$S,$G1957,通讯通路门店!$J:$J,"苹果体验店")</f>
        <v>0</v>
      </c>
      <c r="AE1957" s="99">
        <f>COUNTIFS(通讯通路门店!$S:$S,$G1957,通讯通路门店!$J:$J,"其他品牌专卖店")</f>
        <v>0</v>
      </c>
      <c r="AF1957" s="99">
        <f>SUMIFS(通讯通路门店!$BI:$BI,通讯通路门店!$S:$S,$G1957)</f>
        <v>0</v>
      </c>
      <c r="AG1957" s="99">
        <f>SUMIFS(通讯通路门店!$BH:$BH,通讯通路门店!$S:$S,$G1957)</f>
        <v>0</v>
      </c>
      <c r="AH1957" s="99">
        <f t="shared" si="151"/>
        <v>0</v>
      </c>
      <c r="AI1957" s="99">
        <f>SUMIFS(通讯通路门店!$BB:$BB,通讯通路门店!$S:$S,$G1957)</f>
        <v>0</v>
      </c>
      <c r="AJ1957" s="99">
        <f>SUMIFS(通讯通路门店!$BE:$BE,通讯通路门店!$S:$S,$G1957)</f>
        <v>0</v>
      </c>
      <c r="AK1957" s="99">
        <f>SUMIFS(通讯通路门店!$BG:$BG,通讯通路门店!$S:$S,$G1957)</f>
        <v>0</v>
      </c>
      <c r="AL1957" s="99">
        <f>SUMIFS(通讯通路门店!$BC:$BC,通讯通路门店!$S:$S,$G1957)</f>
        <v>0</v>
      </c>
      <c r="AM1957" s="99">
        <f>SUMIFS(通讯通路门店!$BD:$BD,通讯通路门店!$S:$S,$G1957)</f>
        <v>0</v>
      </c>
      <c r="AN1957" s="99">
        <f>SUMIFS(通讯通路门店!$BF:$BF,通讯通路门店!$S:$S,$G1957)</f>
        <v>0</v>
      </c>
      <c r="AO1957" s="99">
        <f t="shared" si="152"/>
        <v>0</v>
      </c>
      <c r="AP1957" s="99">
        <f>SUMIFS(通讯通路门店!$K:$K,通讯通路门店!$S:$S,$G1957)</f>
        <v>0</v>
      </c>
      <c r="AQ1957" s="83"/>
      <c r="AR1957" s="99">
        <f>SUMIFS(通讯通路门店!$T:$T,通讯通路门店!$S:$S,$G1957)</f>
        <v>0</v>
      </c>
      <c r="AS1957" s="99">
        <f>SUMIFS(通讯通路门店!$U:$U,通讯通路门店!$S:$S,$G1957)</f>
        <v>0</v>
      </c>
      <c r="AT1957" s="99">
        <f>SUMIFS(通讯通路门店!$V:$V,通讯通路门店!$S:$S,$G1957)</f>
        <v>0</v>
      </c>
      <c r="AU1957" s="99">
        <f>SUMIFS(通讯通路门店!$W:$W,通讯通路门店!$S:$S,$G1957)</f>
        <v>0</v>
      </c>
      <c r="AV1957" s="99">
        <f>SUMIFS(通讯通路门店!$Z:$Z,通讯通路门店!$S:$S,$G1957)</f>
        <v>0</v>
      </c>
      <c r="AW1957" s="99">
        <f>SUMIFS(通讯通路门店!$AB:$AB,通讯通路门店!$S:$S,$G1957)</f>
        <v>0</v>
      </c>
      <c r="AX1957" s="99">
        <f>SUMIFS(通讯通路门店!$X:$X,通讯通路门店!$S:$S,$G1957)</f>
        <v>0</v>
      </c>
      <c r="AY1957" s="99">
        <f>SUMIFS(通讯通路门店!$Y:$Y,通讯通路门店!$S:$S,$G1957)</f>
        <v>0</v>
      </c>
      <c r="AZ1957" s="99">
        <f>SUMIFS(通讯通路门店!$AA:$AA,通讯通路门店!$S:$S,$G1957)</f>
        <v>0</v>
      </c>
      <c r="BA1957" s="99">
        <f t="shared" si="153"/>
        <v>0</v>
      </c>
      <c r="BB1957" s="99">
        <f t="shared" si="154"/>
        <v>0</v>
      </c>
      <c r="BC1957" s="99">
        <f>SUMIFS(通讯通路门店!$W:$W,通讯通路门店!$S:$S,$G1957,通讯通路门店!$J:$J,"荣耀体验店")+SUMIFS(通讯通路门店!$W:$W,通讯通路门店!$S:$S,$G1957,通讯通路门店!$J:$J,"荣耀授权专卖店")</f>
        <v>0</v>
      </c>
      <c r="BD1957" s="99">
        <f>SUMIFS(通讯通路门店!$Z:$Z,通讯通路门店!$S:$S,$G1957,通讯通路门店!$J:$J,"VIVO体验店")</f>
        <v>0</v>
      </c>
      <c r="BE1957" s="99">
        <f>SUMIFS(通讯通路门店!$AB:$AB,通讯通路门店!$S:$S,$G1957,通讯通路门店!$J:$J,"OPPO体验店")</f>
        <v>0</v>
      </c>
      <c r="BF1957" s="99">
        <f>SUMIFS(通讯通路门店!$X:$X,通讯通路门店!$S:$S,$G1957,通讯通路门店!$J:$J,"华为授权体验店")+SUMIFS(通讯通路门店!$AA:$AA,通讯通路门店!$S:$S,$G1957,通讯通路门店!$J:$J,"华为堡垒店")</f>
        <v>0</v>
      </c>
      <c r="BG1957" s="99">
        <f>SUMIFS(通讯通路门店!$Y:$Y,通讯通路门店!$S:$S,$G1957,通讯通路门店!$J:$J,"小米体验店")</f>
        <v>0</v>
      </c>
      <c r="BH1957" s="99">
        <f>SUMIFS(通讯通路门店!$AA:$AA,通讯通路门店!$S:$S,$G1957,通讯通路门店!$J:$J,"苹果体验店")</f>
        <v>0</v>
      </c>
      <c r="BI1957" s="99">
        <f>SUMIFS(通讯通路门店!$K:$K,通讯通路门店!$S:$S,$G1957,通讯通路门店!$J:$J,"其他品牌专卖店")</f>
        <v>0</v>
      </c>
      <c r="BJ1957" s="99">
        <f>SUMIFS(通讯通路门店!$AC:$AC,通讯通路门店!$S:$S,$G1957)</f>
        <v>0</v>
      </c>
      <c r="BK1957" s="99">
        <f>SUMIFS(通讯通路门店!$AD:$AD,通讯通路门店!$S:$S,$G1957)</f>
        <v>0</v>
      </c>
      <c r="BL1957" s="99">
        <f>SUMIFS(通讯通路门店!$AE:$AE,通讯通路门店!$S:$S,$G1957)</f>
        <v>0</v>
      </c>
      <c r="BM1957" s="99">
        <f>SUMIFS(通讯通路门店!$AF:$AF,通讯通路门店!$S:$S,$G1957)</f>
        <v>0</v>
      </c>
      <c r="BN1957" s="99">
        <f>SUMIFS(通讯通路门店!$AG:$AG,通讯通路门店!$S:$S,$G1957)</f>
        <v>0</v>
      </c>
      <c r="BO1957" s="99">
        <f>SUMIFS(通讯通路门店!$AH:$AH,通讯通路门店!$S:$S,$G1957)</f>
        <v>0</v>
      </c>
      <c r="BP1957" s="99">
        <f>SUMIFS(通讯通路门店!$AI:$AI,通讯通路门店!$S:$S,$G1957)</f>
        <v>0</v>
      </c>
      <c r="BQ1957" s="83"/>
    </row>
    <row r="1958" spans="1:69">
      <c r="A1958" s="99" t="str">
        <f>IFERROR(_xlfn.XLOOKUP($G1958,通讯通路门店!$S$4:$S$993931,通讯通路门店!$A$4:$A$993931,0,0),"")</f>
        <v>海南省</v>
      </c>
      <c r="B1958" s="99" t="str">
        <f>IFERROR(_xlfn.XLOOKUP($G1958,通讯通路门店!$S$4:$S$993931,通讯通路门店!$B$4:$B$993931,0,0),"")</f>
        <v>东方市</v>
      </c>
      <c r="C1958" s="99" t="str">
        <f>IFERROR(_xlfn.XLOOKUP($G1958,通讯通路门店!$S$4:$S$993931,通讯通路门店!$C$4:$C$993931,0,0),"")</f>
        <v>东方市</v>
      </c>
      <c r="D1958" s="99" t="str">
        <f>IFERROR(_xlfn.XLOOKUP($G1958,通讯通路门店!$S$4:$S$993931,通讯通路门店!$D$4:$D$993931,0,0),"")</f>
        <v>八所镇</v>
      </c>
      <c r="E1958" s="83"/>
      <c r="F1958" s="83"/>
      <c r="G1958" s="101"/>
      <c r="H1958" s="102">
        <f>IFERROR(_xlfn.XLOOKUP($G1958,通讯通路门店!$S$4:$S$993931,通讯通路门店!$R$4:$R$993931,0,0),"")</f>
        <v>0</v>
      </c>
      <c r="I1958" s="83"/>
      <c r="J1958" s="83"/>
      <c r="K1958" s="83"/>
      <c r="L1958" s="83"/>
      <c r="M1958" s="83"/>
      <c r="N1958" s="83"/>
      <c r="O1958" s="83"/>
      <c r="P1958" s="83"/>
      <c r="Q1958" s="83"/>
      <c r="R1958" s="83"/>
      <c r="S1958" s="83"/>
      <c r="T1958" s="83"/>
      <c r="U1958" s="99">
        <f>COUNTIF(通讯通路门店!$S:$S,$G1958)</f>
        <v>0</v>
      </c>
      <c r="V1958" s="99">
        <f>COUNTIFS(通讯通路门店!$S:$S,$G1958,通讯通路门店!$J:$J,"综合卖场")</f>
        <v>0</v>
      </c>
      <c r="W1958" s="99">
        <f>SUMIFS(通讯通路门店!$AJ:$AJ,通讯通路门店!$S:$S,通讯客户沙盘!$G1958)</f>
        <v>0</v>
      </c>
      <c r="X1958" s="99">
        <f t="shared" si="150"/>
        <v>0</v>
      </c>
      <c r="Y1958" s="99">
        <f>COUNTIFS(通讯通路门店!$S:$S,$G1958,通讯通路门店!$J:$J,"荣耀体验店")+COUNTIFS(通讯通路门店!$S:$S,$G1958,通讯通路门店!$J:$J,"荣耀授权专卖店")</f>
        <v>0</v>
      </c>
      <c r="Z1958" s="99">
        <f>COUNTIFS(通讯通路门店!$S:$S,$G1958,通讯通路门店!$J:$J,"VIVO体验店")</f>
        <v>0</v>
      </c>
      <c r="AA1958" s="99">
        <f>COUNTIFS(通讯通路门店!$S:$S,$G1958,通讯通路门店!$J:$J,"OPPO体验店")</f>
        <v>0</v>
      </c>
      <c r="AB1958" s="99">
        <f>COUNTIFS(通讯通路门店!$S:$S,$G1958,通讯通路门店!$J:$J,"华为授权体验店")+COUNTIFS(通讯通路门店!$S:$S,$G1958,通讯通路门店!$J:$J,"华为堡垒店")</f>
        <v>0</v>
      </c>
      <c r="AC1958" s="99">
        <f>COUNTIFS(通讯通路门店!$S:$S,$G1958,通讯通路门店!$J:$J,"小米体验店")</f>
        <v>0</v>
      </c>
      <c r="AD1958" s="99">
        <f>COUNTIFS(通讯通路门店!$S:$S,$G1958,通讯通路门店!$J:$J,"苹果体验店")</f>
        <v>0</v>
      </c>
      <c r="AE1958" s="99">
        <f>COUNTIFS(通讯通路门店!$S:$S,$G1958,通讯通路门店!$J:$J,"其他品牌专卖店")</f>
        <v>0</v>
      </c>
      <c r="AF1958" s="99">
        <f>SUMIFS(通讯通路门店!$BI:$BI,通讯通路门店!$S:$S,$G1958)</f>
        <v>0</v>
      </c>
      <c r="AG1958" s="99">
        <f>SUMIFS(通讯通路门店!$BH:$BH,通讯通路门店!$S:$S,$G1958)</f>
        <v>0</v>
      </c>
      <c r="AH1958" s="99">
        <f t="shared" si="151"/>
        <v>0</v>
      </c>
      <c r="AI1958" s="99">
        <f>SUMIFS(通讯通路门店!$BB:$BB,通讯通路门店!$S:$S,$G1958)</f>
        <v>0</v>
      </c>
      <c r="AJ1958" s="99">
        <f>SUMIFS(通讯通路门店!$BE:$BE,通讯通路门店!$S:$S,$G1958)</f>
        <v>0</v>
      </c>
      <c r="AK1958" s="99">
        <f>SUMIFS(通讯通路门店!$BG:$BG,通讯通路门店!$S:$S,$G1958)</f>
        <v>0</v>
      </c>
      <c r="AL1958" s="99">
        <f>SUMIFS(通讯通路门店!$BC:$BC,通讯通路门店!$S:$S,$G1958)</f>
        <v>0</v>
      </c>
      <c r="AM1958" s="99">
        <f>SUMIFS(通讯通路门店!$BD:$BD,通讯通路门店!$S:$S,$G1958)</f>
        <v>0</v>
      </c>
      <c r="AN1958" s="99">
        <f>SUMIFS(通讯通路门店!$BF:$BF,通讯通路门店!$S:$S,$G1958)</f>
        <v>0</v>
      </c>
      <c r="AO1958" s="99">
        <f t="shared" si="152"/>
        <v>0</v>
      </c>
      <c r="AP1958" s="99">
        <f>SUMIFS(通讯通路门店!$K:$K,通讯通路门店!$S:$S,$G1958)</f>
        <v>0</v>
      </c>
      <c r="AQ1958" s="83"/>
      <c r="AR1958" s="99">
        <f>SUMIFS(通讯通路门店!$T:$T,通讯通路门店!$S:$S,$G1958)</f>
        <v>0</v>
      </c>
      <c r="AS1958" s="99">
        <f>SUMIFS(通讯通路门店!$U:$U,通讯通路门店!$S:$S,$G1958)</f>
        <v>0</v>
      </c>
      <c r="AT1958" s="99">
        <f>SUMIFS(通讯通路门店!$V:$V,通讯通路门店!$S:$S,$G1958)</f>
        <v>0</v>
      </c>
      <c r="AU1958" s="99">
        <f>SUMIFS(通讯通路门店!$W:$W,通讯通路门店!$S:$S,$G1958)</f>
        <v>0</v>
      </c>
      <c r="AV1958" s="99">
        <f>SUMIFS(通讯通路门店!$Z:$Z,通讯通路门店!$S:$S,$G1958)</f>
        <v>0</v>
      </c>
      <c r="AW1958" s="99">
        <f>SUMIFS(通讯通路门店!$AB:$AB,通讯通路门店!$S:$S,$G1958)</f>
        <v>0</v>
      </c>
      <c r="AX1958" s="99">
        <f>SUMIFS(通讯通路门店!$X:$X,通讯通路门店!$S:$S,$G1958)</f>
        <v>0</v>
      </c>
      <c r="AY1958" s="99">
        <f>SUMIFS(通讯通路门店!$Y:$Y,通讯通路门店!$S:$S,$G1958)</f>
        <v>0</v>
      </c>
      <c r="AZ1958" s="99">
        <f>SUMIFS(通讯通路门店!$AA:$AA,通讯通路门店!$S:$S,$G1958)</f>
        <v>0</v>
      </c>
      <c r="BA1958" s="99">
        <f t="shared" si="153"/>
        <v>0</v>
      </c>
      <c r="BB1958" s="99">
        <f t="shared" si="154"/>
        <v>0</v>
      </c>
      <c r="BC1958" s="99">
        <f>SUMIFS(通讯通路门店!$W:$W,通讯通路门店!$S:$S,$G1958,通讯通路门店!$J:$J,"荣耀体验店")+SUMIFS(通讯通路门店!$W:$W,通讯通路门店!$S:$S,$G1958,通讯通路门店!$J:$J,"荣耀授权专卖店")</f>
        <v>0</v>
      </c>
      <c r="BD1958" s="99">
        <f>SUMIFS(通讯通路门店!$Z:$Z,通讯通路门店!$S:$S,$G1958,通讯通路门店!$J:$J,"VIVO体验店")</f>
        <v>0</v>
      </c>
      <c r="BE1958" s="99">
        <f>SUMIFS(通讯通路门店!$AB:$AB,通讯通路门店!$S:$S,$G1958,通讯通路门店!$J:$J,"OPPO体验店")</f>
        <v>0</v>
      </c>
      <c r="BF1958" s="99">
        <f>SUMIFS(通讯通路门店!$X:$X,通讯通路门店!$S:$S,$G1958,通讯通路门店!$J:$J,"华为授权体验店")+SUMIFS(通讯通路门店!$AA:$AA,通讯通路门店!$S:$S,$G1958,通讯通路门店!$J:$J,"华为堡垒店")</f>
        <v>0</v>
      </c>
      <c r="BG1958" s="99">
        <f>SUMIFS(通讯通路门店!$Y:$Y,通讯通路门店!$S:$S,$G1958,通讯通路门店!$J:$J,"小米体验店")</f>
        <v>0</v>
      </c>
      <c r="BH1958" s="99">
        <f>SUMIFS(通讯通路门店!$AA:$AA,通讯通路门店!$S:$S,$G1958,通讯通路门店!$J:$J,"苹果体验店")</f>
        <v>0</v>
      </c>
      <c r="BI1958" s="99">
        <f>SUMIFS(通讯通路门店!$K:$K,通讯通路门店!$S:$S,$G1958,通讯通路门店!$J:$J,"其他品牌专卖店")</f>
        <v>0</v>
      </c>
      <c r="BJ1958" s="99">
        <f>SUMIFS(通讯通路门店!$AC:$AC,通讯通路门店!$S:$S,$G1958)</f>
        <v>0</v>
      </c>
      <c r="BK1958" s="99">
        <f>SUMIFS(通讯通路门店!$AD:$AD,通讯通路门店!$S:$S,$G1958)</f>
        <v>0</v>
      </c>
      <c r="BL1958" s="99">
        <f>SUMIFS(通讯通路门店!$AE:$AE,通讯通路门店!$S:$S,$G1958)</f>
        <v>0</v>
      </c>
      <c r="BM1958" s="99">
        <f>SUMIFS(通讯通路门店!$AF:$AF,通讯通路门店!$S:$S,$G1958)</f>
        <v>0</v>
      </c>
      <c r="BN1958" s="99">
        <f>SUMIFS(通讯通路门店!$AG:$AG,通讯通路门店!$S:$S,$G1958)</f>
        <v>0</v>
      </c>
      <c r="BO1958" s="99">
        <f>SUMIFS(通讯通路门店!$AH:$AH,通讯通路门店!$S:$S,$G1958)</f>
        <v>0</v>
      </c>
      <c r="BP1958" s="99">
        <f>SUMIFS(通讯通路门店!$AI:$AI,通讯通路门店!$S:$S,$G1958)</f>
        <v>0</v>
      </c>
      <c r="BQ1958" s="83"/>
    </row>
    <row r="1959" spans="1:69">
      <c r="A1959" s="99" t="str">
        <f>IFERROR(_xlfn.XLOOKUP($G1959,通讯通路门店!$S$4:$S$993931,通讯通路门店!$A$4:$A$993931,0,0),"")</f>
        <v>海南省</v>
      </c>
      <c r="B1959" s="99" t="str">
        <f>IFERROR(_xlfn.XLOOKUP($G1959,通讯通路门店!$S$4:$S$993931,通讯通路门店!$B$4:$B$993931,0,0),"")</f>
        <v>东方市</v>
      </c>
      <c r="C1959" s="99" t="str">
        <f>IFERROR(_xlfn.XLOOKUP($G1959,通讯通路门店!$S$4:$S$993931,通讯通路门店!$C$4:$C$993931,0,0),"")</f>
        <v>东方市</v>
      </c>
      <c r="D1959" s="99" t="str">
        <f>IFERROR(_xlfn.XLOOKUP($G1959,通讯通路门店!$S$4:$S$993931,通讯通路门店!$D$4:$D$993931,0,0),"")</f>
        <v>八所镇</v>
      </c>
      <c r="E1959" s="83"/>
      <c r="F1959" s="83"/>
      <c r="G1959" s="101"/>
      <c r="H1959" s="102">
        <f>IFERROR(_xlfn.XLOOKUP($G1959,通讯通路门店!$S$4:$S$993931,通讯通路门店!$R$4:$R$993931,0,0),"")</f>
        <v>0</v>
      </c>
      <c r="I1959" s="83"/>
      <c r="J1959" s="83"/>
      <c r="K1959" s="83"/>
      <c r="L1959" s="83"/>
      <c r="M1959" s="83"/>
      <c r="N1959" s="83"/>
      <c r="O1959" s="83"/>
      <c r="P1959" s="83"/>
      <c r="Q1959" s="83"/>
      <c r="R1959" s="83"/>
      <c r="S1959" s="83"/>
      <c r="T1959" s="83"/>
      <c r="U1959" s="99">
        <f>COUNTIF(通讯通路门店!$S:$S,$G1959)</f>
        <v>0</v>
      </c>
      <c r="V1959" s="99">
        <f>COUNTIFS(通讯通路门店!$S:$S,$G1959,通讯通路门店!$J:$J,"综合卖场")</f>
        <v>0</v>
      </c>
      <c r="W1959" s="99">
        <f>SUMIFS(通讯通路门店!$AJ:$AJ,通讯通路门店!$S:$S,通讯客户沙盘!$G1959)</f>
        <v>0</v>
      </c>
      <c r="X1959" s="99">
        <f t="shared" si="150"/>
        <v>0</v>
      </c>
      <c r="Y1959" s="99">
        <f>COUNTIFS(通讯通路门店!$S:$S,$G1959,通讯通路门店!$J:$J,"荣耀体验店")+COUNTIFS(通讯通路门店!$S:$S,$G1959,通讯通路门店!$J:$J,"荣耀授权专卖店")</f>
        <v>0</v>
      </c>
      <c r="Z1959" s="99">
        <f>COUNTIFS(通讯通路门店!$S:$S,$G1959,通讯通路门店!$J:$J,"VIVO体验店")</f>
        <v>0</v>
      </c>
      <c r="AA1959" s="99">
        <f>COUNTIFS(通讯通路门店!$S:$S,$G1959,通讯通路门店!$J:$J,"OPPO体验店")</f>
        <v>0</v>
      </c>
      <c r="AB1959" s="99">
        <f>COUNTIFS(通讯通路门店!$S:$S,$G1959,通讯通路门店!$J:$J,"华为授权体验店")+COUNTIFS(通讯通路门店!$S:$S,$G1959,通讯通路门店!$J:$J,"华为堡垒店")</f>
        <v>0</v>
      </c>
      <c r="AC1959" s="99">
        <f>COUNTIFS(通讯通路门店!$S:$S,$G1959,通讯通路门店!$J:$J,"小米体验店")</f>
        <v>0</v>
      </c>
      <c r="AD1959" s="99">
        <f>COUNTIFS(通讯通路门店!$S:$S,$G1959,通讯通路门店!$J:$J,"苹果体验店")</f>
        <v>0</v>
      </c>
      <c r="AE1959" s="99">
        <f>COUNTIFS(通讯通路门店!$S:$S,$G1959,通讯通路门店!$J:$J,"其他品牌专卖店")</f>
        <v>0</v>
      </c>
      <c r="AF1959" s="99">
        <f>SUMIFS(通讯通路门店!$BI:$BI,通讯通路门店!$S:$S,$G1959)</f>
        <v>0</v>
      </c>
      <c r="AG1959" s="99">
        <f>SUMIFS(通讯通路门店!$BH:$BH,通讯通路门店!$S:$S,$G1959)</f>
        <v>0</v>
      </c>
      <c r="AH1959" s="99">
        <f t="shared" si="151"/>
        <v>0</v>
      </c>
      <c r="AI1959" s="99">
        <f>SUMIFS(通讯通路门店!$BB:$BB,通讯通路门店!$S:$S,$G1959)</f>
        <v>0</v>
      </c>
      <c r="AJ1959" s="99">
        <f>SUMIFS(通讯通路门店!$BE:$BE,通讯通路门店!$S:$S,$G1959)</f>
        <v>0</v>
      </c>
      <c r="AK1959" s="99">
        <f>SUMIFS(通讯通路门店!$BG:$BG,通讯通路门店!$S:$S,$G1959)</f>
        <v>0</v>
      </c>
      <c r="AL1959" s="99">
        <f>SUMIFS(通讯通路门店!$BC:$BC,通讯通路门店!$S:$S,$G1959)</f>
        <v>0</v>
      </c>
      <c r="AM1959" s="99">
        <f>SUMIFS(通讯通路门店!$BD:$BD,通讯通路门店!$S:$S,$G1959)</f>
        <v>0</v>
      </c>
      <c r="AN1959" s="99">
        <f>SUMIFS(通讯通路门店!$BF:$BF,通讯通路门店!$S:$S,$G1959)</f>
        <v>0</v>
      </c>
      <c r="AO1959" s="99">
        <f t="shared" si="152"/>
        <v>0</v>
      </c>
      <c r="AP1959" s="99">
        <f>SUMIFS(通讯通路门店!$K:$K,通讯通路门店!$S:$S,$G1959)</f>
        <v>0</v>
      </c>
      <c r="AQ1959" s="83"/>
      <c r="AR1959" s="99">
        <f>SUMIFS(通讯通路门店!$T:$T,通讯通路门店!$S:$S,$G1959)</f>
        <v>0</v>
      </c>
      <c r="AS1959" s="99">
        <f>SUMIFS(通讯通路门店!$U:$U,通讯通路门店!$S:$S,$G1959)</f>
        <v>0</v>
      </c>
      <c r="AT1959" s="99">
        <f>SUMIFS(通讯通路门店!$V:$V,通讯通路门店!$S:$S,$G1959)</f>
        <v>0</v>
      </c>
      <c r="AU1959" s="99">
        <f>SUMIFS(通讯通路门店!$W:$W,通讯通路门店!$S:$S,$G1959)</f>
        <v>0</v>
      </c>
      <c r="AV1959" s="99">
        <f>SUMIFS(通讯通路门店!$Z:$Z,通讯通路门店!$S:$S,$G1959)</f>
        <v>0</v>
      </c>
      <c r="AW1959" s="99">
        <f>SUMIFS(通讯通路门店!$AB:$AB,通讯通路门店!$S:$S,$G1959)</f>
        <v>0</v>
      </c>
      <c r="AX1959" s="99">
        <f>SUMIFS(通讯通路门店!$X:$X,通讯通路门店!$S:$S,$G1959)</f>
        <v>0</v>
      </c>
      <c r="AY1959" s="99">
        <f>SUMIFS(通讯通路门店!$Y:$Y,通讯通路门店!$S:$S,$G1959)</f>
        <v>0</v>
      </c>
      <c r="AZ1959" s="99">
        <f>SUMIFS(通讯通路门店!$AA:$AA,通讯通路门店!$S:$S,$G1959)</f>
        <v>0</v>
      </c>
      <c r="BA1959" s="99">
        <f t="shared" si="153"/>
        <v>0</v>
      </c>
      <c r="BB1959" s="99">
        <f t="shared" si="154"/>
        <v>0</v>
      </c>
      <c r="BC1959" s="99">
        <f>SUMIFS(通讯通路门店!$W:$W,通讯通路门店!$S:$S,$G1959,通讯通路门店!$J:$J,"荣耀体验店")+SUMIFS(通讯通路门店!$W:$W,通讯通路门店!$S:$S,$G1959,通讯通路门店!$J:$J,"荣耀授权专卖店")</f>
        <v>0</v>
      </c>
      <c r="BD1959" s="99">
        <f>SUMIFS(通讯通路门店!$Z:$Z,通讯通路门店!$S:$S,$G1959,通讯通路门店!$J:$J,"VIVO体验店")</f>
        <v>0</v>
      </c>
      <c r="BE1959" s="99">
        <f>SUMIFS(通讯通路门店!$AB:$AB,通讯通路门店!$S:$S,$G1959,通讯通路门店!$J:$J,"OPPO体验店")</f>
        <v>0</v>
      </c>
      <c r="BF1959" s="99">
        <f>SUMIFS(通讯通路门店!$X:$X,通讯通路门店!$S:$S,$G1959,通讯通路门店!$J:$J,"华为授权体验店")+SUMIFS(通讯通路门店!$AA:$AA,通讯通路门店!$S:$S,$G1959,通讯通路门店!$J:$J,"华为堡垒店")</f>
        <v>0</v>
      </c>
      <c r="BG1959" s="99">
        <f>SUMIFS(通讯通路门店!$Y:$Y,通讯通路门店!$S:$S,$G1959,通讯通路门店!$J:$J,"小米体验店")</f>
        <v>0</v>
      </c>
      <c r="BH1959" s="99">
        <f>SUMIFS(通讯通路门店!$AA:$AA,通讯通路门店!$S:$S,$G1959,通讯通路门店!$J:$J,"苹果体验店")</f>
        <v>0</v>
      </c>
      <c r="BI1959" s="99">
        <f>SUMIFS(通讯通路门店!$K:$K,通讯通路门店!$S:$S,$G1959,通讯通路门店!$J:$J,"其他品牌专卖店")</f>
        <v>0</v>
      </c>
      <c r="BJ1959" s="99">
        <f>SUMIFS(通讯通路门店!$AC:$AC,通讯通路门店!$S:$S,$G1959)</f>
        <v>0</v>
      </c>
      <c r="BK1959" s="99">
        <f>SUMIFS(通讯通路门店!$AD:$AD,通讯通路门店!$S:$S,$G1959)</f>
        <v>0</v>
      </c>
      <c r="BL1959" s="99">
        <f>SUMIFS(通讯通路门店!$AE:$AE,通讯通路门店!$S:$S,$G1959)</f>
        <v>0</v>
      </c>
      <c r="BM1959" s="99">
        <f>SUMIFS(通讯通路门店!$AF:$AF,通讯通路门店!$S:$S,$G1959)</f>
        <v>0</v>
      </c>
      <c r="BN1959" s="99">
        <f>SUMIFS(通讯通路门店!$AG:$AG,通讯通路门店!$S:$S,$G1959)</f>
        <v>0</v>
      </c>
      <c r="BO1959" s="99">
        <f>SUMIFS(通讯通路门店!$AH:$AH,通讯通路门店!$S:$S,$G1959)</f>
        <v>0</v>
      </c>
      <c r="BP1959" s="99">
        <f>SUMIFS(通讯通路门店!$AI:$AI,通讯通路门店!$S:$S,$G1959)</f>
        <v>0</v>
      </c>
      <c r="BQ1959" s="83"/>
    </row>
    <row r="1960" spans="1:69">
      <c r="A1960" s="99" t="str">
        <f>IFERROR(_xlfn.XLOOKUP($G1960,通讯通路门店!$S$4:$S$993931,通讯通路门店!$A$4:$A$993931,0,0),"")</f>
        <v>海南省</v>
      </c>
      <c r="B1960" s="99" t="str">
        <f>IFERROR(_xlfn.XLOOKUP($G1960,通讯通路门店!$S$4:$S$993931,通讯通路门店!$B$4:$B$993931,0,0),"")</f>
        <v>东方市</v>
      </c>
      <c r="C1960" s="99" t="str">
        <f>IFERROR(_xlfn.XLOOKUP($G1960,通讯通路门店!$S$4:$S$993931,通讯通路门店!$C$4:$C$993931,0,0),"")</f>
        <v>东方市</v>
      </c>
      <c r="D1960" s="99" t="str">
        <f>IFERROR(_xlfn.XLOOKUP($G1960,通讯通路门店!$S$4:$S$993931,通讯通路门店!$D$4:$D$993931,0,0),"")</f>
        <v>八所镇</v>
      </c>
      <c r="E1960" s="83"/>
      <c r="F1960" s="83"/>
      <c r="G1960" s="101"/>
      <c r="H1960" s="102">
        <f>IFERROR(_xlfn.XLOOKUP($G1960,通讯通路门店!$S$4:$S$993931,通讯通路门店!$R$4:$R$993931,0,0),"")</f>
        <v>0</v>
      </c>
      <c r="I1960" s="83"/>
      <c r="J1960" s="83"/>
      <c r="K1960" s="83"/>
      <c r="L1960" s="83"/>
      <c r="M1960" s="83"/>
      <c r="N1960" s="83"/>
      <c r="O1960" s="83"/>
      <c r="P1960" s="83"/>
      <c r="Q1960" s="83"/>
      <c r="R1960" s="83"/>
      <c r="S1960" s="83"/>
      <c r="T1960" s="83"/>
      <c r="U1960" s="99">
        <f>COUNTIF(通讯通路门店!$S:$S,$G1960)</f>
        <v>0</v>
      </c>
      <c r="V1960" s="99">
        <f>COUNTIFS(通讯通路门店!$S:$S,$G1960,通讯通路门店!$J:$J,"综合卖场")</f>
        <v>0</v>
      </c>
      <c r="W1960" s="99">
        <f>SUMIFS(通讯通路门店!$AJ:$AJ,通讯通路门店!$S:$S,通讯客户沙盘!$G1960)</f>
        <v>0</v>
      </c>
      <c r="X1960" s="99">
        <f t="shared" si="150"/>
        <v>0</v>
      </c>
      <c r="Y1960" s="99">
        <f>COUNTIFS(通讯通路门店!$S:$S,$G1960,通讯通路门店!$J:$J,"荣耀体验店")+COUNTIFS(通讯通路门店!$S:$S,$G1960,通讯通路门店!$J:$J,"荣耀授权专卖店")</f>
        <v>0</v>
      </c>
      <c r="Z1960" s="99">
        <f>COUNTIFS(通讯通路门店!$S:$S,$G1960,通讯通路门店!$J:$J,"VIVO体验店")</f>
        <v>0</v>
      </c>
      <c r="AA1960" s="99">
        <f>COUNTIFS(通讯通路门店!$S:$S,$G1960,通讯通路门店!$J:$J,"OPPO体验店")</f>
        <v>0</v>
      </c>
      <c r="AB1960" s="99">
        <f>COUNTIFS(通讯通路门店!$S:$S,$G1960,通讯通路门店!$J:$J,"华为授权体验店")+COUNTIFS(通讯通路门店!$S:$S,$G1960,通讯通路门店!$J:$J,"华为堡垒店")</f>
        <v>0</v>
      </c>
      <c r="AC1960" s="99">
        <f>COUNTIFS(通讯通路门店!$S:$S,$G1960,通讯通路门店!$J:$J,"小米体验店")</f>
        <v>0</v>
      </c>
      <c r="AD1960" s="99">
        <f>COUNTIFS(通讯通路门店!$S:$S,$G1960,通讯通路门店!$J:$J,"苹果体验店")</f>
        <v>0</v>
      </c>
      <c r="AE1960" s="99">
        <f>COUNTIFS(通讯通路门店!$S:$S,$G1960,通讯通路门店!$J:$J,"其他品牌专卖店")</f>
        <v>0</v>
      </c>
      <c r="AF1960" s="99">
        <f>SUMIFS(通讯通路门店!$BI:$BI,通讯通路门店!$S:$S,$G1960)</f>
        <v>0</v>
      </c>
      <c r="AG1960" s="99">
        <f>SUMIFS(通讯通路门店!$BH:$BH,通讯通路门店!$S:$S,$G1960)</f>
        <v>0</v>
      </c>
      <c r="AH1960" s="99">
        <f t="shared" si="151"/>
        <v>0</v>
      </c>
      <c r="AI1960" s="99">
        <f>SUMIFS(通讯通路门店!$BB:$BB,通讯通路门店!$S:$S,$G1960)</f>
        <v>0</v>
      </c>
      <c r="AJ1960" s="99">
        <f>SUMIFS(通讯通路门店!$BE:$BE,通讯通路门店!$S:$S,$G1960)</f>
        <v>0</v>
      </c>
      <c r="AK1960" s="99">
        <f>SUMIFS(通讯通路门店!$BG:$BG,通讯通路门店!$S:$S,$G1960)</f>
        <v>0</v>
      </c>
      <c r="AL1960" s="99">
        <f>SUMIFS(通讯通路门店!$BC:$BC,通讯通路门店!$S:$S,$G1960)</f>
        <v>0</v>
      </c>
      <c r="AM1960" s="99">
        <f>SUMIFS(通讯通路门店!$BD:$BD,通讯通路门店!$S:$S,$G1960)</f>
        <v>0</v>
      </c>
      <c r="AN1960" s="99">
        <f>SUMIFS(通讯通路门店!$BF:$BF,通讯通路门店!$S:$S,$G1960)</f>
        <v>0</v>
      </c>
      <c r="AO1960" s="99">
        <f t="shared" si="152"/>
        <v>0</v>
      </c>
      <c r="AP1960" s="99">
        <f>SUMIFS(通讯通路门店!$K:$K,通讯通路门店!$S:$S,$G1960)</f>
        <v>0</v>
      </c>
      <c r="AQ1960" s="83"/>
      <c r="AR1960" s="99">
        <f>SUMIFS(通讯通路门店!$T:$T,通讯通路门店!$S:$S,$G1960)</f>
        <v>0</v>
      </c>
      <c r="AS1960" s="99">
        <f>SUMIFS(通讯通路门店!$U:$U,通讯通路门店!$S:$S,$G1960)</f>
        <v>0</v>
      </c>
      <c r="AT1960" s="99">
        <f>SUMIFS(通讯通路门店!$V:$V,通讯通路门店!$S:$S,$G1960)</f>
        <v>0</v>
      </c>
      <c r="AU1960" s="99">
        <f>SUMIFS(通讯通路门店!$W:$W,通讯通路门店!$S:$S,$G1960)</f>
        <v>0</v>
      </c>
      <c r="AV1960" s="99">
        <f>SUMIFS(通讯通路门店!$Z:$Z,通讯通路门店!$S:$S,$G1960)</f>
        <v>0</v>
      </c>
      <c r="AW1960" s="99">
        <f>SUMIFS(通讯通路门店!$AB:$AB,通讯通路门店!$S:$S,$G1960)</f>
        <v>0</v>
      </c>
      <c r="AX1960" s="99">
        <f>SUMIFS(通讯通路门店!$X:$X,通讯通路门店!$S:$S,$G1960)</f>
        <v>0</v>
      </c>
      <c r="AY1960" s="99">
        <f>SUMIFS(通讯通路门店!$Y:$Y,通讯通路门店!$S:$S,$G1960)</f>
        <v>0</v>
      </c>
      <c r="AZ1960" s="99">
        <f>SUMIFS(通讯通路门店!$AA:$AA,通讯通路门店!$S:$S,$G1960)</f>
        <v>0</v>
      </c>
      <c r="BA1960" s="99">
        <f t="shared" si="153"/>
        <v>0</v>
      </c>
      <c r="BB1960" s="99">
        <f t="shared" si="154"/>
        <v>0</v>
      </c>
      <c r="BC1960" s="99">
        <f>SUMIFS(通讯通路门店!$W:$W,通讯通路门店!$S:$S,$G1960,通讯通路门店!$J:$J,"荣耀体验店")+SUMIFS(通讯通路门店!$W:$W,通讯通路门店!$S:$S,$G1960,通讯通路门店!$J:$J,"荣耀授权专卖店")</f>
        <v>0</v>
      </c>
      <c r="BD1960" s="99">
        <f>SUMIFS(通讯通路门店!$Z:$Z,通讯通路门店!$S:$S,$G1960,通讯通路门店!$J:$J,"VIVO体验店")</f>
        <v>0</v>
      </c>
      <c r="BE1960" s="99">
        <f>SUMIFS(通讯通路门店!$AB:$AB,通讯通路门店!$S:$S,$G1960,通讯通路门店!$J:$J,"OPPO体验店")</f>
        <v>0</v>
      </c>
      <c r="BF1960" s="99">
        <f>SUMIFS(通讯通路门店!$X:$X,通讯通路门店!$S:$S,$G1960,通讯通路门店!$J:$J,"华为授权体验店")+SUMIFS(通讯通路门店!$AA:$AA,通讯通路门店!$S:$S,$G1960,通讯通路门店!$J:$J,"华为堡垒店")</f>
        <v>0</v>
      </c>
      <c r="BG1960" s="99">
        <f>SUMIFS(通讯通路门店!$Y:$Y,通讯通路门店!$S:$S,$G1960,通讯通路门店!$J:$J,"小米体验店")</f>
        <v>0</v>
      </c>
      <c r="BH1960" s="99">
        <f>SUMIFS(通讯通路门店!$AA:$AA,通讯通路门店!$S:$S,$G1960,通讯通路门店!$J:$J,"苹果体验店")</f>
        <v>0</v>
      </c>
      <c r="BI1960" s="99">
        <f>SUMIFS(通讯通路门店!$K:$K,通讯通路门店!$S:$S,$G1960,通讯通路门店!$J:$J,"其他品牌专卖店")</f>
        <v>0</v>
      </c>
      <c r="BJ1960" s="99">
        <f>SUMIFS(通讯通路门店!$AC:$AC,通讯通路门店!$S:$S,$G1960)</f>
        <v>0</v>
      </c>
      <c r="BK1960" s="99">
        <f>SUMIFS(通讯通路门店!$AD:$AD,通讯通路门店!$S:$S,$G1960)</f>
        <v>0</v>
      </c>
      <c r="BL1960" s="99">
        <f>SUMIFS(通讯通路门店!$AE:$AE,通讯通路门店!$S:$S,$G1960)</f>
        <v>0</v>
      </c>
      <c r="BM1960" s="99">
        <f>SUMIFS(通讯通路门店!$AF:$AF,通讯通路门店!$S:$S,$G1960)</f>
        <v>0</v>
      </c>
      <c r="BN1960" s="99">
        <f>SUMIFS(通讯通路门店!$AG:$AG,通讯通路门店!$S:$S,$G1960)</f>
        <v>0</v>
      </c>
      <c r="BO1960" s="99">
        <f>SUMIFS(通讯通路门店!$AH:$AH,通讯通路门店!$S:$S,$G1960)</f>
        <v>0</v>
      </c>
      <c r="BP1960" s="99">
        <f>SUMIFS(通讯通路门店!$AI:$AI,通讯通路门店!$S:$S,$G1960)</f>
        <v>0</v>
      </c>
      <c r="BQ1960" s="83"/>
    </row>
    <row r="1961" spans="1:69">
      <c r="A1961" s="99" t="str">
        <f>IFERROR(_xlfn.XLOOKUP($G1961,通讯通路门店!$S$4:$S$993931,通讯通路门店!$A$4:$A$993931,0,0),"")</f>
        <v>海南省</v>
      </c>
      <c r="B1961" s="99" t="str">
        <f>IFERROR(_xlfn.XLOOKUP($G1961,通讯通路门店!$S$4:$S$993931,通讯通路门店!$B$4:$B$993931,0,0),"")</f>
        <v>东方市</v>
      </c>
      <c r="C1961" s="99" t="str">
        <f>IFERROR(_xlfn.XLOOKUP($G1961,通讯通路门店!$S$4:$S$993931,通讯通路门店!$C$4:$C$993931,0,0),"")</f>
        <v>东方市</v>
      </c>
      <c r="D1961" s="99" t="str">
        <f>IFERROR(_xlfn.XLOOKUP($G1961,通讯通路门店!$S$4:$S$993931,通讯通路门店!$D$4:$D$993931,0,0),"")</f>
        <v>八所镇</v>
      </c>
      <c r="E1961" s="83"/>
      <c r="F1961" s="83"/>
      <c r="G1961" s="101"/>
      <c r="H1961" s="102">
        <f>IFERROR(_xlfn.XLOOKUP($G1961,通讯通路门店!$S$4:$S$993931,通讯通路门店!$R$4:$R$993931,0,0),"")</f>
        <v>0</v>
      </c>
      <c r="I1961" s="83"/>
      <c r="J1961" s="83"/>
      <c r="K1961" s="83"/>
      <c r="L1961" s="83"/>
      <c r="M1961" s="83"/>
      <c r="N1961" s="83"/>
      <c r="O1961" s="83"/>
      <c r="P1961" s="83"/>
      <c r="Q1961" s="83"/>
      <c r="R1961" s="83"/>
      <c r="S1961" s="83"/>
      <c r="T1961" s="83"/>
      <c r="U1961" s="99">
        <f>COUNTIF(通讯通路门店!$S:$S,$G1961)</f>
        <v>0</v>
      </c>
      <c r="V1961" s="99">
        <f>COUNTIFS(通讯通路门店!$S:$S,$G1961,通讯通路门店!$J:$J,"综合卖场")</f>
        <v>0</v>
      </c>
      <c r="W1961" s="99">
        <f>SUMIFS(通讯通路门店!$AJ:$AJ,通讯通路门店!$S:$S,通讯客户沙盘!$G1961)</f>
        <v>0</v>
      </c>
      <c r="X1961" s="99">
        <f t="shared" si="150"/>
        <v>0</v>
      </c>
      <c r="Y1961" s="99">
        <f>COUNTIFS(通讯通路门店!$S:$S,$G1961,通讯通路门店!$J:$J,"荣耀体验店")+COUNTIFS(通讯通路门店!$S:$S,$G1961,通讯通路门店!$J:$J,"荣耀授权专卖店")</f>
        <v>0</v>
      </c>
      <c r="Z1961" s="99">
        <f>COUNTIFS(通讯通路门店!$S:$S,$G1961,通讯通路门店!$J:$J,"VIVO体验店")</f>
        <v>0</v>
      </c>
      <c r="AA1961" s="99">
        <f>COUNTIFS(通讯通路门店!$S:$S,$G1961,通讯通路门店!$J:$J,"OPPO体验店")</f>
        <v>0</v>
      </c>
      <c r="AB1961" s="99">
        <f>COUNTIFS(通讯通路门店!$S:$S,$G1961,通讯通路门店!$J:$J,"华为授权体验店")+COUNTIFS(通讯通路门店!$S:$S,$G1961,通讯通路门店!$J:$J,"华为堡垒店")</f>
        <v>0</v>
      </c>
      <c r="AC1961" s="99">
        <f>COUNTIFS(通讯通路门店!$S:$S,$G1961,通讯通路门店!$J:$J,"小米体验店")</f>
        <v>0</v>
      </c>
      <c r="AD1961" s="99">
        <f>COUNTIFS(通讯通路门店!$S:$S,$G1961,通讯通路门店!$J:$J,"苹果体验店")</f>
        <v>0</v>
      </c>
      <c r="AE1961" s="99">
        <f>COUNTIFS(通讯通路门店!$S:$S,$G1961,通讯通路门店!$J:$J,"其他品牌专卖店")</f>
        <v>0</v>
      </c>
      <c r="AF1961" s="99">
        <f>SUMIFS(通讯通路门店!$BI:$BI,通讯通路门店!$S:$S,$G1961)</f>
        <v>0</v>
      </c>
      <c r="AG1961" s="99">
        <f>SUMIFS(通讯通路门店!$BH:$BH,通讯通路门店!$S:$S,$G1961)</f>
        <v>0</v>
      </c>
      <c r="AH1961" s="99">
        <f t="shared" si="151"/>
        <v>0</v>
      </c>
      <c r="AI1961" s="99">
        <f>SUMIFS(通讯通路门店!$BB:$BB,通讯通路门店!$S:$S,$G1961)</f>
        <v>0</v>
      </c>
      <c r="AJ1961" s="99">
        <f>SUMIFS(通讯通路门店!$BE:$BE,通讯通路门店!$S:$S,$G1961)</f>
        <v>0</v>
      </c>
      <c r="AK1961" s="99">
        <f>SUMIFS(通讯通路门店!$BG:$BG,通讯通路门店!$S:$S,$G1961)</f>
        <v>0</v>
      </c>
      <c r="AL1961" s="99">
        <f>SUMIFS(通讯通路门店!$BC:$BC,通讯通路门店!$S:$S,$G1961)</f>
        <v>0</v>
      </c>
      <c r="AM1961" s="99">
        <f>SUMIFS(通讯通路门店!$BD:$BD,通讯通路门店!$S:$S,$G1961)</f>
        <v>0</v>
      </c>
      <c r="AN1961" s="99">
        <f>SUMIFS(通讯通路门店!$BF:$BF,通讯通路门店!$S:$S,$G1961)</f>
        <v>0</v>
      </c>
      <c r="AO1961" s="99">
        <f t="shared" si="152"/>
        <v>0</v>
      </c>
      <c r="AP1961" s="99">
        <f>SUMIFS(通讯通路门店!$K:$K,通讯通路门店!$S:$S,$G1961)</f>
        <v>0</v>
      </c>
      <c r="AQ1961" s="83"/>
      <c r="AR1961" s="99">
        <f>SUMIFS(通讯通路门店!$T:$T,通讯通路门店!$S:$S,$G1961)</f>
        <v>0</v>
      </c>
      <c r="AS1961" s="99">
        <f>SUMIFS(通讯通路门店!$U:$U,通讯通路门店!$S:$S,$G1961)</f>
        <v>0</v>
      </c>
      <c r="AT1961" s="99">
        <f>SUMIFS(通讯通路门店!$V:$V,通讯通路门店!$S:$S,$G1961)</f>
        <v>0</v>
      </c>
      <c r="AU1961" s="99">
        <f>SUMIFS(通讯通路门店!$W:$W,通讯通路门店!$S:$S,$G1961)</f>
        <v>0</v>
      </c>
      <c r="AV1961" s="99">
        <f>SUMIFS(通讯通路门店!$Z:$Z,通讯通路门店!$S:$S,$G1961)</f>
        <v>0</v>
      </c>
      <c r="AW1961" s="99">
        <f>SUMIFS(通讯通路门店!$AB:$AB,通讯通路门店!$S:$S,$G1961)</f>
        <v>0</v>
      </c>
      <c r="AX1961" s="99">
        <f>SUMIFS(通讯通路门店!$X:$X,通讯通路门店!$S:$S,$G1961)</f>
        <v>0</v>
      </c>
      <c r="AY1961" s="99">
        <f>SUMIFS(通讯通路门店!$Y:$Y,通讯通路门店!$S:$S,$G1961)</f>
        <v>0</v>
      </c>
      <c r="AZ1961" s="99">
        <f>SUMIFS(通讯通路门店!$AA:$AA,通讯通路门店!$S:$S,$G1961)</f>
        <v>0</v>
      </c>
      <c r="BA1961" s="99">
        <f t="shared" si="153"/>
        <v>0</v>
      </c>
      <c r="BB1961" s="99">
        <f t="shared" si="154"/>
        <v>0</v>
      </c>
      <c r="BC1961" s="99">
        <f>SUMIFS(通讯通路门店!$W:$W,通讯通路门店!$S:$S,$G1961,通讯通路门店!$J:$J,"荣耀体验店")+SUMIFS(通讯通路门店!$W:$W,通讯通路门店!$S:$S,$G1961,通讯通路门店!$J:$J,"荣耀授权专卖店")</f>
        <v>0</v>
      </c>
      <c r="BD1961" s="99">
        <f>SUMIFS(通讯通路门店!$Z:$Z,通讯通路门店!$S:$S,$G1961,通讯通路门店!$J:$J,"VIVO体验店")</f>
        <v>0</v>
      </c>
      <c r="BE1961" s="99">
        <f>SUMIFS(通讯通路门店!$AB:$AB,通讯通路门店!$S:$S,$G1961,通讯通路门店!$J:$J,"OPPO体验店")</f>
        <v>0</v>
      </c>
      <c r="BF1961" s="99">
        <f>SUMIFS(通讯通路门店!$X:$X,通讯通路门店!$S:$S,$G1961,通讯通路门店!$J:$J,"华为授权体验店")+SUMIFS(通讯通路门店!$AA:$AA,通讯通路门店!$S:$S,$G1961,通讯通路门店!$J:$J,"华为堡垒店")</f>
        <v>0</v>
      </c>
      <c r="BG1961" s="99">
        <f>SUMIFS(通讯通路门店!$Y:$Y,通讯通路门店!$S:$S,$G1961,通讯通路门店!$J:$J,"小米体验店")</f>
        <v>0</v>
      </c>
      <c r="BH1961" s="99">
        <f>SUMIFS(通讯通路门店!$AA:$AA,通讯通路门店!$S:$S,$G1961,通讯通路门店!$J:$J,"苹果体验店")</f>
        <v>0</v>
      </c>
      <c r="BI1961" s="99">
        <f>SUMIFS(通讯通路门店!$K:$K,通讯通路门店!$S:$S,$G1961,通讯通路门店!$J:$J,"其他品牌专卖店")</f>
        <v>0</v>
      </c>
      <c r="BJ1961" s="99">
        <f>SUMIFS(通讯通路门店!$AC:$AC,通讯通路门店!$S:$S,$G1961)</f>
        <v>0</v>
      </c>
      <c r="BK1961" s="99">
        <f>SUMIFS(通讯通路门店!$AD:$AD,通讯通路门店!$S:$S,$G1961)</f>
        <v>0</v>
      </c>
      <c r="BL1961" s="99">
        <f>SUMIFS(通讯通路门店!$AE:$AE,通讯通路门店!$S:$S,$G1961)</f>
        <v>0</v>
      </c>
      <c r="BM1961" s="99">
        <f>SUMIFS(通讯通路门店!$AF:$AF,通讯通路门店!$S:$S,$G1961)</f>
        <v>0</v>
      </c>
      <c r="BN1961" s="99">
        <f>SUMIFS(通讯通路门店!$AG:$AG,通讯通路门店!$S:$S,$G1961)</f>
        <v>0</v>
      </c>
      <c r="BO1961" s="99">
        <f>SUMIFS(通讯通路门店!$AH:$AH,通讯通路门店!$S:$S,$G1961)</f>
        <v>0</v>
      </c>
      <c r="BP1961" s="99">
        <f>SUMIFS(通讯通路门店!$AI:$AI,通讯通路门店!$S:$S,$G1961)</f>
        <v>0</v>
      </c>
      <c r="BQ1961" s="83"/>
    </row>
    <row r="1962" spans="1:69">
      <c r="A1962" s="99" t="str">
        <f>IFERROR(_xlfn.XLOOKUP($G1962,通讯通路门店!$S$4:$S$993931,通讯通路门店!$A$4:$A$993931,0,0),"")</f>
        <v>海南省</v>
      </c>
      <c r="B1962" s="99" t="str">
        <f>IFERROR(_xlfn.XLOOKUP($G1962,通讯通路门店!$S$4:$S$993931,通讯通路门店!$B$4:$B$993931,0,0),"")</f>
        <v>东方市</v>
      </c>
      <c r="C1962" s="99" t="str">
        <f>IFERROR(_xlfn.XLOOKUP($G1962,通讯通路门店!$S$4:$S$993931,通讯通路门店!$C$4:$C$993931,0,0),"")</f>
        <v>东方市</v>
      </c>
      <c r="D1962" s="99" t="str">
        <f>IFERROR(_xlfn.XLOOKUP($G1962,通讯通路门店!$S$4:$S$993931,通讯通路门店!$D$4:$D$993931,0,0),"")</f>
        <v>八所镇</v>
      </c>
      <c r="E1962" s="83"/>
      <c r="F1962" s="83"/>
      <c r="G1962" s="101"/>
      <c r="H1962" s="102">
        <f>IFERROR(_xlfn.XLOOKUP($G1962,通讯通路门店!$S$4:$S$993931,通讯通路门店!$R$4:$R$993931,0,0),"")</f>
        <v>0</v>
      </c>
      <c r="I1962" s="83"/>
      <c r="J1962" s="83"/>
      <c r="K1962" s="83"/>
      <c r="L1962" s="83"/>
      <c r="M1962" s="83"/>
      <c r="N1962" s="83"/>
      <c r="O1962" s="83"/>
      <c r="P1962" s="83"/>
      <c r="Q1962" s="83"/>
      <c r="R1962" s="83"/>
      <c r="S1962" s="83"/>
      <c r="T1962" s="83"/>
      <c r="U1962" s="99">
        <f>COUNTIF(通讯通路门店!$S:$S,$G1962)</f>
        <v>0</v>
      </c>
      <c r="V1962" s="99">
        <f>COUNTIFS(通讯通路门店!$S:$S,$G1962,通讯通路门店!$J:$J,"综合卖场")</f>
        <v>0</v>
      </c>
      <c r="W1962" s="99">
        <f>SUMIFS(通讯通路门店!$AJ:$AJ,通讯通路门店!$S:$S,通讯客户沙盘!$G1962)</f>
        <v>0</v>
      </c>
      <c r="X1962" s="99">
        <f t="shared" si="150"/>
        <v>0</v>
      </c>
      <c r="Y1962" s="99">
        <f>COUNTIFS(通讯通路门店!$S:$S,$G1962,通讯通路门店!$J:$J,"荣耀体验店")+COUNTIFS(通讯通路门店!$S:$S,$G1962,通讯通路门店!$J:$J,"荣耀授权专卖店")</f>
        <v>0</v>
      </c>
      <c r="Z1962" s="99">
        <f>COUNTIFS(通讯通路门店!$S:$S,$G1962,通讯通路门店!$J:$J,"VIVO体验店")</f>
        <v>0</v>
      </c>
      <c r="AA1962" s="99">
        <f>COUNTIFS(通讯通路门店!$S:$S,$G1962,通讯通路门店!$J:$J,"OPPO体验店")</f>
        <v>0</v>
      </c>
      <c r="AB1962" s="99">
        <f>COUNTIFS(通讯通路门店!$S:$S,$G1962,通讯通路门店!$J:$J,"华为授权体验店")+COUNTIFS(通讯通路门店!$S:$S,$G1962,通讯通路门店!$J:$J,"华为堡垒店")</f>
        <v>0</v>
      </c>
      <c r="AC1962" s="99">
        <f>COUNTIFS(通讯通路门店!$S:$S,$G1962,通讯通路门店!$J:$J,"小米体验店")</f>
        <v>0</v>
      </c>
      <c r="AD1962" s="99">
        <f>COUNTIFS(通讯通路门店!$S:$S,$G1962,通讯通路门店!$J:$J,"苹果体验店")</f>
        <v>0</v>
      </c>
      <c r="AE1962" s="99">
        <f>COUNTIFS(通讯通路门店!$S:$S,$G1962,通讯通路门店!$J:$J,"其他品牌专卖店")</f>
        <v>0</v>
      </c>
      <c r="AF1962" s="99">
        <f>SUMIFS(通讯通路门店!$BI:$BI,通讯通路门店!$S:$S,$G1962)</f>
        <v>0</v>
      </c>
      <c r="AG1962" s="99">
        <f>SUMIFS(通讯通路门店!$BH:$BH,通讯通路门店!$S:$S,$G1962)</f>
        <v>0</v>
      </c>
      <c r="AH1962" s="99">
        <f t="shared" si="151"/>
        <v>0</v>
      </c>
      <c r="AI1962" s="99">
        <f>SUMIFS(通讯通路门店!$BB:$BB,通讯通路门店!$S:$S,$G1962)</f>
        <v>0</v>
      </c>
      <c r="AJ1962" s="99">
        <f>SUMIFS(通讯通路门店!$BE:$BE,通讯通路门店!$S:$S,$G1962)</f>
        <v>0</v>
      </c>
      <c r="AK1962" s="99">
        <f>SUMIFS(通讯通路门店!$BG:$BG,通讯通路门店!$S:$S,$G1962)</f>
        <v>0</v>
      </c>
      <c r="AL1962" s="99">
        <f>SUMIFS(通讯通路门店!$BC:$BC,通讯通路门店!$S:$S,$G1962)</f>
        <v>0</v>
      </c>
      <c r="AM1962" s="99">
        <f>SUMIFS(通讯通路门店!$BD:$BD,通讯通路门店!$S:$S,$G1962)</f>
        <v>0</v>
      </c>
      <c r="AN1962" s="99">
        <f>SUMIFS(通讯通路门店!$BF:$BF,通讯通路门店!$S:$S,$G1962)</f>
        <v>0</v>
      </c>
      <c r="AO1962" s="99">
        <f t="shared" si="152"/>
        <v>0</v>
      </c>
      <c r="AP1962" s="99">
        <f>SUMIFS(通讯通路门店!$K:$K,通讯通路门店!$S:$S,$G1962)</f>
        <v>0</v>
      </c>
      <c r="AQ1962" s="83"/>
      <c r="AR1962" s="99">
        <f>SUMIFS(通讯通路门店!$T:$T,通讯通路门店!$S:$S,$G1962)</f>
        <v>0</v>
      </c>
      <c r="AS1962" s="99">
        <f>SUMIFS(通讯通路门店!$U:$U,通讯通路门店!$S:$S,$G1962)</f>
        <v>0</v>
      </c>
      <c r="AT1962" s="99">
        <f>SUMIFS(通讯通路门店!$V:$V,通讯通路门店!$S:$S,$G1962)</f>
        <v>0</v>
      </c>
      <c r="AU1962" s="99">
        <f>SUMIFS(通讯通路门店!$W:$W,通讯通路门店!$S:$S,$G1962)</f>
        <v>0</v>
      </c>
      <c r="AV1962" s="99">
        <f>SUMIFS(通讯通路门店!$Z:$Z,通讯通路门店!$S:$S,$G1962)</f>
        <v>0</v>
      </c>
      <c r="AW1962" s="99">
        <f>SUMIFS(通讯通路门店!$AB:$AB,通讯通路门店!$S:$S,$G1962)</f>
        <v>0</v>
      </c>
      <c r="AX1962" s="99">
        <f>SUMIFS(通讯通路门店!$X:$X,通讯通路门店!$S:$S,$G1962)</f>
        <v>0</v>
      </c>
      <c r="AY1962" s="99">
        <f>SUMIFS(通讯通路门店!$Y:$Y,通讯通路门店!$S:$S,$G1962)</f>
        <v>0</v>
      </c>
      <c r="AZ1962" s="99">
        <f>SUMIFS(通讯通路门店!$AA:$AA,通讯通路门店!$S:$S,$G1962)</f>
        <v>0</v>
      </c>
      <c r="BA1962" s="99">
        <f t="shared" si="153"/>
        <v>0</v>
      </c>
      <c r="BB1962" s="99">
        <f t="shared" si="154"/>
        <v>0</v>
      </c>
      <c r="BC1962" s="99">
        <f>SUMIFS(通讯通路门店!$W:$W,通讯通路门店!$S:$S,$G1962,通讯通路门店!$J:$J,"荣耀体验店")+SUMIFS(通讯通路门店!$W:$W,通讯通路门店!$S:$S,$G1962,通讯通路门店!$J:$J,"荣耀授权专卖店")</f>
        <v>0</v>
      </c>
      <c r="BD1962" s="99">
        <f>SUMIFS(通讯通路门店!$Z:$Z,通讯通路门店!$S:$S,$G1962,通讯通路门店!$J:$J,"VIVO体验店")</f>
        <v>0</v>
      </c>
      <c r="BE1962" s="99">
        <f>SUMIFS(通讯通路门店!$AB:$AB,通讯通路门店!$S:$S,$G1962,通讯通路门店!$J:$J,"OPPO体验店")</f>
        <v>0</v>
      </c>
      <c r="BF1962" s="99">
        <f>SUMIFS(通讯通路门店!$X:$X,通讯通路门店!$S:$S,$G1962,通讯通路门店!$J:$J,"华为授权体验店")+SUMIFS(通讯通路门店!$AA:$AA,通讯通路门店!$S:$S,$G1962,通讯通路门店!$J:$J,"华为堡垒店")</f>
        <v>0</v>
      </c>
      <c r="BG1962" s="99">
        <f>SUMIFS(通讯通路门店!$Y:$Y,通讯通路门店!$S:$S,$G1962,通讯通路门店!$J:$J,"小米体验店")</f>
        <v>0</v>
      </c>
      <c r="BH1962" s="99">
        <f>SUMIFS(通讯通路门店!$AA:$AA,通讯通路门店!$S:$S,$G1962,通讯通路门店!$J:$J,"苹果体验店")</f>
        <v>0</v>
      </c>
      <c r="BI1962" s="99">
        <f>SUMIFS(通讯通路门店!$K:$K,通讯通路门店!$S:$S,$G1962,通讯通路门店!$J:$J,"其他品牌专卖店")</f>
        <v>0</v>
      </c>
      <c r="BJ1962" s="99">
        <f>SUMIFS(通讯通路门店!$AC:$AC,通讯通路门店!$S:$S,$G1962)</f>
        <v>0</v>
      </c>
      <c r="BK1962" s="99">
        <f>SUMIFS(通讯通路门店!$AD:$AD,通讯通路门店!$S:$S,$G1962)</f>
        <v>0</v>
      </c>
      <c r="BL1962" s="99">
        <f>SUMIFS(通讯通路门店!$AE:$AE,通讯通路门店!$S:$S,$G1962)</f>
        <v>0</v>
      </c>
      <c r="BM1962" s="99">
        <f>SUMIFS(通讯通路门店!$AF:$AF,通讯通路门店!$S:$S,$G1962)</f>
        <v>0</v>
      </c>
      <c r="BN1962" s="99">
        <f>SUMIFS(通讯通路门店!$AG:$AG,通讯通路门店!$S:$S,$G1962)</f>
        <v>0</v>
      </c>
      <c r="BO1962" s="99">
        <f>SUMIFS(通讯通路门店!$AH:$AH,通讯通路门店!$S:$S,$G1962)</f>
        <v>0</v>
      </c>
      <c r="BP1962" s="99">
        <f>SUMIFS(通讯通路门店!$AI:$AI,通讯通路门店!$S:$S,$G1962)</f>
        <v>0</v>
      </c>
      <c r="BQ1962" s="83"/>
    </row>
    <row r="1963" spans="1:69">
      <c r="A1963" s="99" t="str">
        <f>IFERROR(_xlfn.XLOOKUP($G1963,通讯通路门店!$S$4:$S$993931,通讯通路门店!$A$4:$A$993931,0,0),"")</f>
        <v>海南省</v>
      </c>
      <c r="B1963" s="99" t="str">
        <f>IFERROR(_xlfn.XLOOKUP($G1963,通讯通路门店!$S$4:$S$993931,通讯通路门店!$B$4:$B$993931,0,0),"")</f>
        <v>东方市</v>
      </c>
      <c r="C1963" s="99" t="str">
        <f>IFERROR(_xlfn.XLOOKUP($G1963,通讯通路门店!$S$4:$S$993931,通讯通路门店!$C$4:$C$993931,0,0),"")</f>
        <v>东方市</v>
      </c>
      <c r="D1963" s="99" t="str">
        <f>IFERROR(_xlfn.XLOOKUP($G1963,通讯通路门店!$S$4:$S$993931,通讯通路门店!$D$4:$D$993931,0,0),"")</f>
        <v>八所镇</v>
      </c>
      <c r="E1963" s="83"/>
      <c r="F1963" s="83"/>
      <c r="G1963" s="101"/>
      <c r="H1963" s="102">
        <f>IFERROR(_xlfn.XLOOKUP($G1963,通讯通路门店!$S$4:$S$993931,通讯通路门店!$R$4:$R$993931,0,0),"")</f>
        <v>0</v>
      </c>
      <c r="I1963" s="83"/>
      <c r="J1963" s="83"/>
      <c r="K1963" s="83"/>
      <c r="L1963" s="83"/>
      <c r="M1963" s="83"/>
      <c r="N1963" s="83"/>
      <c r="O1963" s="83"/>
      <c r="P1963" s="83"/>
      <c r="Q1963" s="83"/>
      <c r="R1963" s="83"/>
      <c r="S1963" s="83"/>
      <c r="T1963" s="83"/>
      <c r="U1963" s="99">
        <f>COUNTIF(通讯通路门店!$S:$S,$G1963)</f>
        <v>0</v>
      </c>
      <c r="V1963" s="99">
        <f>COUNTIFS(通讯通路门店!$S:$S,$G1963,通讯通路门店!$J:$J,"综合卖场")</f>
        <v>0</v>
      </c>
      <c r="W1963" s="99">
        <f>SUMIFS(通讯通路门店!$AJ:$AJ,通讯通路门店!$S:$S,通讯客户沙盘!$G1963)</f>
        <v>0</v>
      </c>
      <c r="X1963" s="99">
        <f t="shared" si="150"/>
        <v>0</v>
      </c>
      <c r="Y1963" s="99">
        <f>COUNTIFS(通讯通路门店!$S:$S,$G1963,通讯通路门店!$J:$J,"荣耀体验店")+COUNTIFS(通讯通路门店!$S:$S,$G1963,通讯通路门店!$J:$J,"荣耀授权专卖店")</f>
        <v>0</v>
      </c>
      <c r="Z1963" s="99">
        <f>COUNTIFS(通讯通路门店!$S:$S,$G1963,通讯通路门店!$J:$J,"VIVO体验店")</f>
        <v>0</v>
      </c>
      <c r="AA1963" s="99">
        <f>COUNTIFS(通讯通路门店!$S:$S,$G1963,通讯通路门店!$J:$J,"OPPO体验店")</f>
        <v>0</v>
      </c>
      <c r="AB1963" s="99">
        <f>COUNTIFS(通讯通路门店!$S:$S,$G1963,通讯通路门店!$J:$J,"华为授权体验店")+COUNTIFS(通讯通路门店!$S:$S,$G1963,通讯通路门店!$J:$J,"华为堡垒店")</f>
        <v>0</v>
      </c>
      <c r="AC1963" s="99">
        <f>COUNTIFS(通讯通路门店!$S:$S,$G1963,通讯通路门店!$J:$J,"小米体验店")</f>
        <v>0</v>
      </c>
      <c r="AD1963" s="99">
        <f>COUNTIFS(通讯通路门店!$S:$S,$G1963,通讯通路门店!$J:$J,"苹果体验店")</f>
        <v>0</v>
      </c>
      <c r="AE1963" s="99">
        <f>COUNTIFS(通讯通路门店!$S:$S,$G1963,通讯通路门店!$J:$J,"其他品牌专卖店")</f>
        <v>0</v>
      </c>
      <c r="AF1963" s="99">
        <f>SUMIFS(通讯通路门店!$BI:$BI,通讯通路门店!$S:$S,$G1963)</f>
        <v>0</v>
      </c>
      <c r="AG1963" s="99">
        <f>SUMIFS(通讯通路门店!$BH:$BH,通讯通路门店!$S:$S,$G1963)</f>
        <v>0</v>
      </c>
      <c r="AH1963" s="99">
        <f t="shared" si="151"/>
        <v>0</v>
      </c>
      <c r="AI1963" s="99">
        <f>SUMIFS(通讯通路门店!$BB:$BB,通讯通路门店!$S:$S,$G1963)</f>
        <v>0</v>
      </c>
      <c r="AJ1963" s="99">
        <f>SUMIFS(通讯通路门店!$BE:$BE,通讯通路门店!$S:$S,$G1963)</f>
        <v>0</v>
      </c>
      <c r="AK1963" s="99">
        <f>SUMIFS(通讯通路门店!$BG:$BG,通讯通路门店!$S:$S,$G1963)</f>
        <v>0</v>
      </c>
      <c r="AL1963" s="99">
        <f>SUMIFS(通讯通路门店!$BC:$BC,通讯通路门店!$S:$S,$G1963)</f>
        <v>0</v>
      </c>
      <c r="AM1963" s="99">
        <f>SUMIFS(通讯通路门店!$BD:$BD,通讯通路门店!$S:$S,$G1963)</f>
        <v>0</v>
      </c>
      <c r="AN1963" s="99">
        <f>SUMIFS(通讯通路门店!$BF:$BF,通讯通路门店!$S:$S,$G1963)</f>
        <v>0</v>
      </c>
      <c r="AO1963" s="99">
        <f t="shared" si="152"/>
        <v>0</v>
      </c>
      <c r="AP1963" s="99">
        <f>SUMIFS(通讯通路门店!$K:$K,通讯通路门店!$S:$S,$G1963)</f>
        <v>0</v>
      </c>
      <c r="AQ1963" s="83"/>
      <c r="AR1963" s="99">
        <f>SUMIFS(通讯通路门店!$T:$T,通讯通路门店!$S:$S,$G1963)</f>
        <v>0</v>
      </c>
      <c r="AS1963" s="99">
        <f>SUMIFS(通讯通路门店!$U:$U,通讯通路门店!$S:$S,$G1963)</f>
        <v>0</v>
      </c>
      <c r="AT1963" s="99">
        <f>SUMIFS(通讯通路门店!$V:$V,通讯通路门店!$S:$S,$G1963)</f>
        <v>0</v>
      </c>
      <c r="AU1963" s="99">
        <f>SUMIFS(通讯通路门店!$W:$W,通讯通路门店!$S:$S,$G1963)</f>
        <v>0</v>
      </c>
      <c r="AV1963" s="99">
        <f>SUMIFS(通讯通路门店!$Z:$Z,通讯通路门店!$S:$S,$G1963)</f>
        <v>0</v>
      </c>
      <c r="AW1963" s="99">
        <f>SUMIFS(通讯通路门店!$AB:$AB,通讯通路门店!$S:$S,$G1963)</f>
        <v>0</v>
      </c>
      <c r="AX1963" s="99">
        <f>SUMIFS(通讯通路门店!$X:$X,通讯通路门店!$S:$S,$G1963)</f>
        <v>0</v>
      </c>
      <c r="AY1963" s="99">
        <f>SUMIFS(通讯通路门店!$Y:$Y,通讯通路门店!$S:$S,$G1963)</f>
        <v>0</v>
      </c>
      <c r="AZ1963" s="99">
        <f>SUMIFS(通讯通路门店!$AA:$AA,通讯通路门店!$S:$S,$G1963)</f>
        <v>0</v>
      </c>
      <c r="BA1963" s="99">
        <f t="shared" si="153"/>
        <v>0</v>
      </c>
      <c r="BB1963" s="99">
        <f t="shared" si="154"/>
        <v>0</v>
      </c>
      <c r="BC1963" s="99">
        <f>SUMIFS(通讯通路门店!$W:$W,通讯通路门店!$S:$S,$G1963,通讯通路门店!$J:$J,"荣耀体验店")+SUMIFS(通讯通路门店!$W:$W,通讯通路门店!$S:$S,$G1963,通讯通路门店!$J:$J,"荣耀授权专卖店")</f>
        <v>0</v>
      </c>
      <c r="BD1963" s="99">
        <f>SUMIFS(通讯通路门店!$Z:$Z,通讯通路门店!$S:$S,$G1963,通讯通路门店!$J:$J,"VIVO体验店")</f>
        <v>0</v>
      </c>
      <c r="BE1963" s="99">
        <f>SUMIFS(通讯通路门店!$AB:$AB,通讯通路门店!$S:$S,$G1963,通讯通路门店!$J:$J,"OPPO体验店")</f>
        <v>0</v>
      </c>
      <c r="BF1963" s="99">
        <f>SUMIFS(通讯通路门店!$X:$X,通讯通路门店!$S:$S,$G1963,通讯通路门店!$J:$J,"华为授权体验店")+SUMIFS(通讯通路门店!$AA:$AA,通讯通路门店!$S:$S,$G1963,通讯通路门店!$J:$J,"华为堡垒店")</f>
        <v>0</v>
      </c>
      <c r="BG1963" s="99">
        <f>SUMIFS(通讯通路门店!$Y:$Y,通讯通路门店!$S:$S,$G1963,通讯通路门店!$J:$J,"小米体验店")</f>
        <v>0</v>
      </c>
      <c r="BH1963" s="99">
        <f>SUMIFS(通讯通路门店!$AA:$AA,通讯通路门店!$S:$S,$G1963,通讯通路门店!$J:$J,"苹果体验店")</f>
        <v>0</v>
      </c>
      <c r="BI1963" s="99">
        <f>SUMIFS(通讯通路门店!$K:$K,通讯通路门店!$S:$S,$G1963,通讯通路门店!$J:$J,"其他品牌专卖店")</f>
        <v>0</v>
      </c>
      <c r="BJ1963" s="99">
        <f>SUMIFS(通讯通路门店!$AC:$AC,通讯通路门店!$S:$S,$G1963)</f>
        <v>0</v>
      </c>
      <c r="BK1963" s="99">
        <f>SUMIFS(通讯通路门店!$AD:$AD,通讯通路门店!$S:$S,$G1963)</f>
        <v>0</v>
      </c>
      <c r="BL1963" s="99">
        <f>SUMIFS(通讯通路门店!$AE:$AE,通讯通路门店!$S:$S,$G1963)</f>
        <v>0</v>
      </c>
      <c r="BM1963" s="99">
        <f>SUMIFS(通讯通路门店!$AF:$AF,通讯通路门店!$S:$S,$G1963)</f>
        <v>0</v>
      </c>
      <c r="BN1963" s="99">
        <f>SUMIFS(通讯通路门店!$AG:$AG,通讯通路门店!$S:$S,$G1963)</f>
        <v>0</v>
      </c>
      <c r="BO1963" s="99">
        <f>SUMIFS(通讯通路门店!$AH:$AH,通讯通路门店!$S:$S,$G1963)</f>
        <v>0</v>
      </c>
      <c r="BP1963" s="99">
        <f>SUMIFS(通讯通路门店!$AI:$AI,通讯通路门店!$S:$S,$G1963)</f>
        <v>0</v>
      </c>
      <c r="BQ1963" s="83"/>
    </row>
    <row r="1964" spans="1:69">
      <c r="A1964" s="99" t="str">
        <f>IFERROR(_xlfn.XLOOKUP($G1964,通讯通路门店!$S$4:$S$993931,通讯通路门店!$A$4:$A$993931,0,0),"")</f>
        <v>海南省</v>
      </c>
      <c r="B1964" s="99" t="str">
        <f>IFERROR(_xlfn.XLOOKUP($G1964,通讯通路门店!$S$4:$S$993931,通讯通路门店!$B$4:$B$993931,0,0),"")</f>
        <v>东方市</v>
      </c>
      <c r="C1964" s="99" t="str">
        <f>IFERROR(_xlfn.XLOOKUP($G1964,通讯通路门店!$S$4:$S$993931,通讯通路门店!$C$4:$C$993931,0,0),"")</f>
        <v>东方市</v>
      </c>
      <c r="D1964" s="99" t="str">
        <f>IFERROR(_xlfn.XLOOKUP($G1964,通讯通路门店!$S$4:$S$993931,通讯通路门店!$D$4:$D$993931,0,0),"")</f>
        <v>八所镇</v>
      </c>
      <c r="E1964" s="83"/>
      <c r="F1964" s="83"/>
      <c r="G1964" s="101"/>
      <c r="H1964" s="102">
        <f>IFERROR(_xlfn.XLOOKUP($G1964,通讯通路门店!$S$4:$S$993931,通讯通路门店!$R$4:$R$993931,0,0),"")</f>
        <v>0</v>
      </c>
      <c r="I1964" s="83"/>
      <c r="J1964" s="83"/>
      <c r="K1964" s="83"/>
      <c r="L1964" s="83"/>
      <c r="M1964" s="83"/>
      <c r="N1964" s="83"/>
      <c r="O1964" s="83"/>
      <c r="P1964" s="83"/>
      <c r="Q1964" s="83"/>
      <c r="R1964" s="83"/>
      <c r="S1964" s="83"/>
      <c r="T1964" s="83"/>
      <c r="U1964" s="99">
        <f>COUNTIF(通讯通路门店!$S:$S,$G1964)</f>
        <v>0</v>
      </c>
      <c r="V1964" s="99">
        <f>COUNTIFS(通讯通路门店!$S:$S,$G1964,通讯通路门店!$J:$J,"综合卖场")</f>
        <v>0</v>
      </c>
      <c r="W1964" s="99">
        <f>SUMIFS(通讯通路门店!$AJ:$AJ,通讯通路门店!$S:$S,通讯客户沙盘!$G1964)</f>
        <v>0</v>
      </c>
      <c r="X1964" s="99">
        <f t="shared" si="150"/>
        <v>0</v>
      </c>
      <c r="Y1964" s="99">
        <f>COUNTIFS(通讯通路门店!$S:$S,$G1964,通讯通路门店!$J:$J,"荣耀体验店")+COUNTIFS(通讯通路门店!$S:$S,$G1964,通讯通路门店!$J:$J,"荣耀授权专卖店")</f>
        <v>0</v>
      </c>
      <c r="Z1964" s="99">
        <f>COUNTIFS(通讯通路门店!$S:$S,$G1964,通讯通路门店!$J:$J,"VIVO体验店")</f>
        <v>0</v>
      </c>
      <c r="AA1964" s="99">
        <f>COUNTIFS(通讯通路门店!$S:$S,$G1964,通讯通路门店!$J:$J,"OPPO体验店")</f>
        <v>0</v>
      </c>
      <c r="AB1964" s="99">
        <f>COUNTIFS(通讯通路门店!$S:$S,$G1964,通讯通路门店!$J:$J,"华为授权体验店")+COUNTIFS(通讯通路门店!$S:$S,$G1964,通讯通路门店!$J:$J,"华为堡垒店")</f>
        <v>0</v>
      </c>
      <c r="AC1964" s="99">
        <f>COUNTIFS(通讯通路门店!$S:$S,$G1964,通讯通路门店!$J:$J,"小米体验店")</f>
        <v>0</v>
      </c>
      <c r="AD1964" s="99">
        <f>COUNTIFS(通讯通路门店!$S:$S,$G1964,通讯通路门店!$J:$J,"苹果体验店")</f>
        <v>0</v>
      </c>
      <c r="AE1964" s="99">
        <f>COUNTIFS(通讯通路门店!$S:$S,$G1964,通讯通路门店!$J:$J,"其他品牌专卖店")</f>
        <v>0</v>
      </c>
      <c r="AF1964" s="99">
        <f>SUMIFS(通讯通路门店!$BI:$BI,通讯通路门店!$S:$S,$G1964)</f>
        <v>0</v>
      </c>
      <c r="AG1964" s="99">
        <f>SUMIFS(通讯通路门店!$BH:$BH,通讯通路门店!$S:$S,$G1964)</f>
        <v>0</v>
      </c>
      <c r="AH1964" s="99">
        <f t="shared" si="151"/>
        <v>0</v>
      </c>
      <c r="AI1964" s="99">
        <f>SUMIFS(通讯通路门店!$BB:$BB,通讯通路门店!$S:$S,$G1964)</f>
        <v>0</v>
      </c>
      <c r="AJ1964" s="99">
        <f>SUMIFS(通讯通路门店!$BE:$BE,通讯通路门店!$S:$S,$G1964)</f>
        <v>0</v>
      </c>
      <c r="AK1964" s="99">
        <f>SUMIFS(通讯通路门店!$BG:$BG,通讯通路门店!$S:$S,$G1964)</f>
        <v>0</v>
      </c>
      <c r="AL1964" s="99">
        <f>SUMIFS(通讯通路门店!$BC:$BC,通讯通路门店!$S:$S,$G1964)</f>
        <v>0</v>
      </c>
      <c r="AM1964" s="99">
        <f>SUMIFS(通讯通路门店!$BD:$BD,通讯通路门店!$S:$S,$G1964)</f>
        <v>0</v>
      </c>
      <c r="AN1964" s="99">
        <f>SUMIFS(通讯通路门店!$BF:$BF,通讯通路门店!$S:$S,$G1964)</f>
        <v>0</v>
      </c>
      <c r="AO1964" s="99">
        <f t="shared" si="152"/>
        <v>0</v>
      </c>
      <c r="AP1964" s="99">
        <f>SUMIFS(通讯通路门店!$K:$K,通讯通路门店!$S:$S,$G1964)</f>
        <v>0</v>
      </c>
      <c r="AQ1964" s="83"/>
      <c r="AR1964" s="99">
        <f>SUMIFS(通讯通路门店!$T:$T,通讯通路门店!$S:$S,$G1964)</f>
        <v>0</v>
      </c>
      <c r="AS1964" s="99">
        <f>SUMIFS(通讯通路门店!$U:$U,通讯通路门店!$S:$S,$G1964)</f>
        <v>0</v>
      </c>
      <c r="AT1964" s="99">
        <f>SUMIFS(通讯通路门店!$V:$V,通讯通路门店!$S:$S,$G1964)</f>
        <v>0</v>
      </c>
      <c r="AU1964" s="99">
        <f>SUMIFS(通讯通路门店!$W:$W,通讯通路门店!$S:$S,$G1964)</f>
        <v>0</v>
      </c>
      <c r="AV1964" s="99">
        <f>SUMIFS(通讯通路门店!$Z:$Z,通讯通路门店!$S:$S,$G1964)</f>
        <v>0</v>
      </c>
      <c r="AW1964" s="99">
        <f>SUMIFS(通讯通路门店!$AB:$AB,通讯通路门店!$S:$S,$G1964)</f>
        <v>0</v>
      </c>
      <c r="AX1964" s="99">
        <f>SUMIFS(通讯通路门店!$X:$X,通讯通路门店!$S:$S,$G1964)</f>
        <v>0</v>
      </c>
      <c r="AY1964" s="99">
        <f>SUMIFS(通讯通路门店!$Y:$Y,通讯通路门店!$S:$S,$G1964)</f>
        <v>0</v>
      </c>
      <c r="AZ1964" s="99">
        <f>SUMIFS(通讯通路门店!$AA:$AA,通讯通路门店!$S:$S,$G1964)</f>
        <v>0</v>
      </c>
      <c r="BA1964" s="99">
        <f t="shared" si="153"/>
        <v>0</v>
      </c>
      <c r="BB1964" s="99">
        <f t="shared" si="154"/>
        <v>0</v>
      </c>
      <c r="BC1964" s="99">
        <f>SUMIFS(通讯通路门店!$W:$W,通讯通路门店!$S:$S,$G1964,通讯通路门店!$J:$J,"荣耀体验店")+SUMIFS(通讯通路门店!$W:$W,通讯通路门店!$S:$S,$G1964,通讯通路门店!$J:$J,"荣耀授权专卖店")</f>
        <v>0</v>
      </c>
      <c r="BD1964" s="99">
        <f>SUMIFS(通讯通路门店!$Z:$Z,通讯通路门店!$S:$S,$G1964,通讯通路门店!$J:$J,"VIVO体验店")</f>
        <v>0</v>
      </c>
      <c r="BE1964" s="99">
        <f>SUMIFS(通讯通路门店!$AB:$AB,通讯通路门店!$S:$S,$G1964,通讯通路门店!$J:$J,"OPPO体验店")</f>
        <v>0</v>
      </c>
      <c r="BF1964" s="99">
        <f>SUMIFS(通讯通路门店!$X:$X,通讯通路门店!$S:$S,$G1964,通讯通路门店!$J:$J,"华为授权体验店")+SUMIFS(通讯通路门店!$AA:$AA,通讯通路门店!$S:$S,$G1964,通讯通路门店!$J:$J,"华为堡垒店")</f>
        <v>0</v>
      </c>
      <c r="BG1964" s="99">
        <f>SUMIFS(通讯通路门店!$Y:$Y,通讯通路门店!$S:$S,$G1964,通讯通路门店!$J:$J,"小米体验店")</f>
        <v>0</v>
      </c>
      <c r="BH1964" s="99">
        <f>SUMIFS(通讯通路门店!$AA:$AA,通讯通路门店!$S:$S,$G1964,通讯通路门店!$J:$J,"苹果体验店")</f>
        <v>0</v>
      </c>
      <c r="BI1964" s="99">
        <f>SUMIFS(通讯通路门店!$K:$K,通讯通路门店!$S:$S,$G1964,通讯通路门店!$J:$J,"其他品牌专卖店")</f>
        <v>0</v>
      </c>
      <c r="BJ1964" s="99">
        <f>SUMIFS(通讯通路门店!$AC:$AC,通讯通路门店!$S:$S,$G1964)</f>
        <v>0</v>
      </c>
      <c r="BK1964" s="99">
        <f>SUMIFS(通讯通路门店!$AD:$AD,通讯通路门店!$S:$S,$G1964)</f>
        <v>0</v>
      </c>
      <c r="BL1964" s="99">
        <f>SUMIFS(通讯通路门店!$AE:$AE,通讯通路门店!$S:$S,$G1964)</f>
        <v>0</v>
      </c>
      <c r="BM1964" s="99">
        <f>SUMIFS(通讯通路门店!$AF:$AF,通讯通路门店!$S:$S,$G1964)</f>
        <v>0</v>
      </c>
      <c r="BN1964" s="99">
        <f>SUMIFS(通讯通路门店!$AG:$AG,通讯通路门店!$S:$S,$G1964)</f>
        <v>0</v>
      </c>
      <c r="BO1964" s="99">
        <f>SUMIFS(通讯通路门店!$AH:$AH,通讯通路门店!$S:$S,$G1964)</f>
        <v>0</v>
      </c>
      <c r="BP1964" s="99">
        <f>SUMIFS(通讯通路门店!$AI:$AI,通讯通路门店!$S:$S,$G1964)</f>
        <v>0</v>
      </c>
      <c r="BQ1964" s="83"/>
    </row>
    <row r="1965" spans="1:69">
      <c r="A1965" s="99" t="str">
        <f>IFERROR(_xlfn.XLOOKUP($G1965,通讯通路门店!$S$4:$S$993931,通讯通路门店!$A$4:$A$993931,0,0),"")</f>
        <v>海南省</v>
      </c>
      <c r="B1965" s="99" t="str">
        <f>IFERROR(_xlfn.XLOOKUP($G1965,通讯通路门店!$S$4:$S$993931,通讯通路门店!$B$4:$B$993931,0,0),"")</f>
        <v>东方市</v>
      </c>
      <c r="C1965" s="99" t="str">
        <f>IFERROR(_xlfn.XLOOKUP($G1965,通讯通路门店!$S$4:$S$993931,通讯通路门店!$C$4:$C$993931,0,0),"")</f>
        <v>东方市</v>
      </c>
      <c r="D1965" s="99" t="str">
        <f>IFERROR(_xlfn.XLOOKUP($G1965,通讯通路门店!$S$4:$S$993931,通讯通路门店!$D$4:$D$993931,0,0),"")</f>
        <v>八所镇</v>
      </c>
      <c r="E1965" s="83"/>
      <c r="F1965" s="83"/>
      <c r="G1965" s="101"/>
      <c r="H1965" s="102">
        <f>IFERROR(_xlfn.XLOOKUP($G1965,通讯通路门店!$S$4:$S$993931,通讯通路门店!$R$4:$R$993931,0,0),"")</f>
        <v>0</v>
      </c>
      <c r="I1965" s="83"/>
      <c r="J1965" s="83"/>
      <c r="K1965" s="83"/>
      <c r="L1965" s="83"/>
      <c r="M1965" s="83"/>
      <c r="N1965" s="83"/>
      <c r="O1965" s="83"/>
      <c r="P1965" s="83"/>
      <c r="Q1965" s="83"/>
      <c r="R1965" s="83"/>
      <c r="S1965" s="83"/>
      <c r="T1965" s="83"/>
      <c r="U1965" s="99">
        <f>COUNTIF(通讯通路门店!$S:$S,$G1965)</f>
        <v>0</v>
      </c>
      <c r="V1965" s="99">
        <f>COUNTIFS(通讯通路门店!$S:$S,$G1965,通讯通路门店!$J:$J,"综合卖场")</f>
        <v>0</v>
      </c>
      <c r="W1965" s="99">
        <f>SUMIFS(通讯通路门店!$AJ:$AJ,通讯通路门店!$S:$S,通讯客户沙盘!$G1965)</f>
        <v>0</v>
      </c>
      <c r="X1965" s="99">
        <f t="shared" si="150"/>
        <v>0</v>
      </c>
      <c r="Y1965" s="99">
        <f>COUNTIFS(通讯通路门店!$S:$S,$G1965,通讯通路门店!$J:$J,"荣耀体验店")+COUNTIFS(通讯通路门店!$S:$S,$G1965,通讯通路门店!$J:$J,"荣耀授权专卖店")</f>
        <v>0</v>
      </c>
      <c r="Z1965" s="99">
        <f>COUNTIFS(通讯通路门店!$S:$S,$G1965,通讯通路门店!$J:$J,"VIVO体验店")</f>
        <v>0</v>
      </c>
      <c r="AA1965" s="99">
        <f>COUNTIFS(通讯通路门店!$S:$S,$G1965,通讯通路门店!$J:$J,"OPPO体验店")</f>
        <v>0</v>
      </c>
      <c r="AB1965" s="99">
        <f>COUNTIFS(通讯通路门店!$S:$S,$G1965,通讯通路门店!$J:$J,"华为授权体验店")+COUNTIFS(通讯通路门店!$S:$S,$G1965,通讯通路门店!$J:$J,"华为堡垒店")</f>
        <v>0</v>
      </c>
      <c r="AC1965" s="99">
        <f>COUNTIFS(通讯通路门店!$S:$S,$G1965,通讯通路门店!$J:$J,"小米体验店")</f>
        <v>0</v>
      </c>
      <c r="AD1965" s="99">
        <f>COUNTIFS(通讯通路门店!$S:$S,$G1965,通讯通路门店!$J:$J,"苹果体验店")</f>
        <v>0</v>
      </c>
      <c r="AE1965" s="99">
        <f>COUNTIFS(通讯通路门店!$S:$S,$G1965,通讯通路门店!$J:$J,"其他品牌专卖店")</f>
        <v>0</v>
      </c>
      <c r="AF1965" s="99">
        <f>SUMIFS(通讯通路门店!$BI:$BI,通讯通路门店!$S:$S,$G1965)</f>
        <v>0</v>
      </c>
      <c r="AG1965" s="99">
        <f>SUMIFS(通讯通路门店!$BH:$BH,通讯通路门店!$S:$S,$G1965)</f>
        <v>0</v>
      </c>
      <c r="AH1965" s="99">
        <f t="shared" si="151"/>
        <v>0</v>
      </c>
      <c r="AI1965" s="99">
        <f>SUMIFS(通讯通路门店!$BB:$BB,通讯通路门店!$S:$S,$G1965)</f>
        <v>0</v>
      </c>
      <c r="AJ1965" s="99">
        <f>SUMIFS(通讯通路门店!$BE:$BE,通讯通路门店!$S:$S,$G1965)</f>
        <v>0</v>
      </c>
      <c r="AK1965" s="99">
        <f>SUMIFS(通讯通路门店!$BG:$BG,通讯通路门店!$S:$S,$G1965)</f>
        <v>0</v>
      </c>
      <c r="AL1965" s="99">
        <f>SUMIFS(通讯通路门店!$BC:$BC,通讯通路门店!$S:$S,$G1965)</f>
        <v>0</v>
      </c>
      <c r="AM1965" s="99">
        <f>SUMIFS(通讯通路门店!$BD:$BD,通讯通路门店!$S:$S,$G1965)</f>
        <v>0</v>
      </c>
      <c r="AN1965" s="99">
        <f>SUMIFS(通讯通路门店!$BF:$BF,通讯通路门店!$S:$S,$G1965)</f>
        <v>0</v>
      </c>
      <c r="AO1965" s="99">
        <f t="shared" si="152"/>
        <v>0</v>
      </c>
      <c r="AP1965" s="99">
        <f>SUMIFS(通讯通路门店!$K:$K,通讯通路门店!$S:$S,$G1965)</f>
        <v>0</v>
      </c>
      <c r="AQ1965" s="83"/>
      <c r="AR1965" s="99">
        <f>SUMIFS(通讯通路门店!$T:$T,通讯通路门店!$S:$S,$G1965)</f>
        <v>0</v>
      </c>
      <c r="AS1965" s="99">
        <f>SUMIFS(通讯通路门店!$U:$U,通讯通路门店!$S:$S,$G1965)</f>
        <v>0</v>
      </c>
      <c r="AT1965" s="99">
        <f>SUMIFS(通讯通路门店!$V:$V,通讯通路门店!$S:$S,$G1965)</f>
        <v>0</v>
      </c>
      <c r="AU1965" s="99">
        <f>SUMIFS(通讯通路门店!$W:$W,通讯通路门店!$S:$S,$G1965)</f>
        <v>0</v>
      </c>
      <c r="AV1965" s="99">
        <f>SUMIFS(通讯通路门店!$Z:$Z,通讯通路门店!$S:$S,$G1965)</f>
        <v>0</v>
      </c>
      <c r="AW1965" s="99">
        <f>SUMIFS(通讯通路门店!$AB:$AB,通讯通路门店!$S:$S,$G1965)</f>
        <v>0</v>
      </c>
      <c r="AX1965" s="99">
        <f>SUMIFS(通讯通路门店!$X:$X,通讯通路门店!$S:$S,$G1965)</f>
        <v>0</v>
      </c>
      <c r="AY1965" s="99">
        <f>SUMIFS(通讯通路门店!$Y:$Y,通讯通路门店!$S:$S,$G1965)</f>
        <v>0</v>
      </c>
      <c r="AZ1965" s="99">
        <f>SUMIFS(通讯通路门店!$AA:$AA,通讯通路门店!$S:$S,$G1965)</f>
        <v>0</v>
      </c>
      <c r="BA1965" s="99">
        <f t="shared" si="153"/>
        <v>0</v>
      </c>
      <c r="BB1965" s="99">
        <f t="shared" si="154"/>
        <v>0</v>
      </c>
      <c r="BC1965" s="99">
        <f>SUMIFS(通讯通路门店!$W:$W,通讯通路门店!$S:$S,$G1965,通讯通路门店!$J:$J,"荣耀体验店")+SUMIFS(通讯通路门店!$W:$W,通讯通路门店!$S:$S,$G1965,通讯通路门店!$J:$J,"荣耀授权专卖店")</f>
        <v>0</v>
      </c>
      <c r="BD1965" s="99">
        <f>SUMIFS(通讯通路门店!$Z:$Z,通讯通路门店!$S:$S,$G1965,通讯通路门店!$J:$J,"VIVO体验店")</f>
        <v>0</v>
      </c>
      <c r="BE1965" s="99">
        <f>SUMIFS(通讯通路门店!$AB:$AB,通讯通路门店!$S:$S,$G1965,通讯通路门店!$J:$J,"OPPO体验店")</f>
        <v>0</v>
      </c>
      <c r="BF1965" s="99">
        <f>SUMIFS(通讯通路门店!$X:$X,通讯通路门店!$S:$S,$G1965,通讯通路门店!$J:$J,"华为授权体验店")+SUMIFS(通讯通路门店!$AA:$AA,通讯通路门店!$S:$S,$G1965,通讯通路门店!$J:$J,"华为堡垒店")</f>
        <v>0</v>
      </c>
      <c r="BG1965" s="99">
        <f>SUMIFS(通讯通路门店!$Y:$Y,通讯通路门店!$S:$S,$G1965,通讯通路门店!$J:$J,"小米体验店")</f>
        <v>0</v>
      </c>
      <c r="BH1965" s="99">
        <f>SUMIFS(通讯通路门店!$AA:$AA,通讯通路门店!$S:$S,$G1965,通讯通路门店!$J:$J,"苹果体验店")</f>
        <v>0</v>
      </c>
      <c r="BI1965" s="99">
        <f>SUMIFS(通讯通路门店!$K:$K,通讯通路门店!$S:$S,$G1965,通讯通路门店!$J:$J,"其他品牌专卖店")</f>
        <v>0</v>
      </c>
      <c r="BJ1965" s="99">
        <f>SUMIFS(通讯通路门店!$AC:$AC,通讯通路门店!$S:$S,$G1965)</f>
        <v>0</v>
      </c>
      <c r="BK1965" s="99">
        <f>SUMIFS(通讯通路门店!$AD:$AD,通讯通路门店!$S:$S,$G1965)</f>
        <v>0</v>
      </c>
      <c r="BL1965" s="99">
        <f>SUMIFS(通讯通路门店!$AE:$AE,通讯通路门店!$S:$S,$G1965)</f>
        <v>0</v>
      </c>
      <c r="BM1965" s="99">
        <f>SUMIFS(通讯通路门店!$AF:$AF,通讯通路门店!$S:$S,$G1965)</f>
        <v>0</v>
      </c>
      <c r="BN1965" s="99">
        <f>SUMIFS(通讯通路门店!$AG:$AG,通讯通路门店!$S:$S,$G1965)</f>
        <v>0</v>
      </c>
      <c r="BO1965" s="99">
        <f>SUMIFS(通讯通路门店!$AH:$AH,通讯通路门店!$S:$S,$G1965)</f>
        <v>0</v>
      </c>
      <c r="BP1965" s="99">
        <f>SUMIFS(通讯通路门店!$AI:$AI,通讯通路门店!$S:$S,$G1965)</f>
        <v>0</v>
      </c>
      <c r="BQ1965" s="83"/>
    </row>
    <row r="1966" spans="1:69">
      <c r="A1966" s="99" t="str">
        <f>IFERROR(_xlfn.XLOOKUP($G1966,通讯通路门店!$S$4:$S$993931,通讯通路门店!$A$4:$A$993931,0,0),"")</f>
        <v>海南省</v>
      </c>
      <c r="B1966" s="99" t="str">
        <f>IFERROR(_xlfn.XLOOKUP($G1966,通讯通路门店!$S$4:$S$993931,通讯通路门店!$B$4:$B$993931,0,0),"")</f>
        <v>东方市</v>
      </c>
      <c r="C1966" s="99" t="str">
        <f>IFERROR(_xlfn.XLOOKUP($G1966,通讯通路门店!$S$4:$S$993931,通讯通路门店!$C$4:$C$993931,0,0),"")</f>
        <v>东方市</v>
      </c>
      <c r="D1966" s="99" t="str">
        <f>IFERROR(_xlfn.XLOOKUP($G1966,通讯通路门店!$S$4:$S$993931,通讯通路门店!$D$4:$D$993931,0,0),"")</f>
        <v>八所镇</v>
      </c>
      <c r="E1966" s="83"/>
      <c r="F1966" s="83"/>
      <c r="G1966" s="101"/>
      <c r="H1966" s="102">
        <f>IFERROR(_xlfn.XLOOKUP($G1966,通讯通路门店!$S$4:$S$993931,通讯通路门店!$R$4:$R$993931,0,0),"")</f>
        <v>0</v>
      </c>
      <c r="I1966" s="83"/>
      <c r="J1966" s="83"/>
      <c r="K1966" s="83"/>
      <c r="L1966" s="83"/>
      <c r="M1966" s="83"/>
      <c r="N1966" s="83"/>
      <c r="O1966" s="83"/>
      <c r="P1966" s="83"/>
      <c r="Q1966" s="83"/>
      <c r="R1966" s="83"/>
      <c r="S1966" s="83"/>
      <c r="T1966" s="83"/>
      <c r="U1966" s="99">
        <f>COUNTIF(通讯通路门店!$S:$S,$G1966)</f>
        <v>0</v>
      </c>
      <c r="V1966" s="99">
        <f>COUNTIFS(通讯通路门店!$S:$S,$G1966,通讯通路门店!$J:$J,"综合卖场")</f>
        <v>0</v>
      </c>
      <c r="W1966" s="99">
        <f>SUMIFS(通讯通路门店!$AJ:$AJ,通讯通路门店!$S:$S,通讯客户沙盘!$G1966)</f>
        <v>0</v>
      </c>
      <c r="X1966" s="99">
        <f t="shared" si="150"/>
        <v>0</v>
      </c>
      <c r="Y1966" s="99">
        <f>COUNTIFS(通讯通路门店!$S:$S,$G1966,通讯通路门店!$J:$J,"荣耀体验店")+COUNTIFS(通讯通路门店!$S:$S,$G1966,通讯通路门店!$J:$J,"荣耀授权专卖店")</f>
        <v>0</v>
      </c>
      <c r="Z1966" s="99">
        <f>COUNTIFS(通讯通路门店!$S:$S,$G1966,通讯通路门店!$J:$J,"VIVO体验店")</f>
        <v>0</v>
      </c>
      <c r="AA1966" s="99">
        <f>COUNTIFS(通讯通路门店!$S:$S,$G1966,通讯通路门店!$J:$J,"OPPO体验店")</f>
        <v>0</v>
      </c>
      <c r="AB1966" s="99">
        <f>COUNTIFS(通讯通路门店!$S:$S,$G1966,通讯通路门店!$J:$J,"华为授权体验店")+COUNTIFS(通讯通路门店!$S:$S,$G1966,通讯通路门店!$J:$J,"华为堡垒店")</f>
        <v>0</v>
      </c>
      <c r="AC1966" s="99">
        <f>COUNTIFS(通讯通路门店!$S:$S,$G1966,通讯通路门店!$J:$J,"小米体验店")</f>
        <v>0</v>
      </c>
      <c r="AD1966" s="99">
        <f>COUNTIFS(通讯通路门店!$S:$S,$G1966,通讯通路门店!$J:$J,"苹果体验店")</f>
        <v>0</v>
      </c>
      <c r="AE1966" s="99">
        <f>COUNTIFS(通讯通路门店!$S:$S,$G1966,通讯通路门店!$J:$J,"其他品牌专卖店")</f>
        <v>0</v>
      </c>
      <c r="AF1966" s="99">
        <f>SUMIFS(通讯通路门店!$BI:$BI,通讯通路门店!$S:$S,$G1966)</f>
        <v>0</v>
      </c>
      <c r="AG1966" s="99">
        <f>SUMIFS(通讯通路门店!$BH:$BH,通讯通路门店!$S:$S,$G1966)</f>
        <v>0</v>
      </c>
      <c r="AH1966" s="99">
        <f t="shared" si="151"/>
        <v>0</v>
      </c>
      <c r="AI1966" s="99">
        <f>SUMIFS(通讯通路门店!$BB:$BB,通讯通路门店!$S:$S,$G1966)</f>
        <v>0</v>
      </c>
      <c r="AJ1966" s="99">
        <f>SUMIFS(通讯通路门店!$BE:$BE,通讯通路门店!$S:$S,$G1966)</f>
        <v>0</v>
      </c>
      <c r="AK1966" s="99">
        <f>SUMIFS(通讯通路门店!$BG:$BG,通讯通路门店!$S:$S,$G1966)</f>
        <v>0</v>
      </c>
      <c r="AL1966" s="99">
        <f>SUMIFS(通讯通路门店!$BC:$BC,通讯通路门店!$S:$S,$G1966)</f>
        <v>0</v>
      </c>
      <c r="AM1966" s="99">
        <f>SUMIFS(通讯通路门店!$BD:$BD,通讯通路门店!$S:$S,$G1966)</f>
        <v>0</v>
      </c>
      <c r="AN1966" s="99">
        <f>SUMIFS(通讯通路门店!$BF:$BF,通讯通路门店!$S:$S,$G1966)</f>
        <v>0</v>
      </c>
      <c r="AO1966" s="99">
        <f t="shared" si="152"/>
        <v>0</v>
      </c>
      <c r="AP1966" s="99">
        <f>SUMIFS(通讯通路门店!$K:$K,通讯通路门店!$S:$S,$G1966)</f>
        <v>0</v>
      </c>
      <c r="AQ1966" s="83"/>
      <c r="AR1966" s="99">
        <f>SUMIFS(通讯通路门店!$T:$T,通讯通路门店!$S:$S,$G1966)</f>
        <v>0</v>
      </c>
      <c r="AS1966" s="99">
        <f>SUMIFS(通讯通路门店!$U:$U,通讯通路门店!$S:$S,$G1966)</f>
        <v>0</v>
      </c>
      <c r="AT1966" s="99">
        <f>SUMIFS(通讯通路门店!$V:$V,通讯通路门店!$S:$S,$G1966)</f>
        <v>0</v>
      </c>
      <c r="AU1966" s="99">
        <f>SUMIFS(通讯通路门店!$W:$W,通讯通路门店!$S:$S,$G1966)</f>
        <v>0</v>
      </c>
      <c r="AV1966" s="99">
        <f>SUMIFS(通讯通路门店!$Z:$Z,通讯通路门店!$S:$S,$G1966)</f>
        <v>0</v>
      </c>
      <c r="AW1966" s="99">
        <f>SUMIFS(通讯通路门店!$AB:$AB,通讯通路门店!$S:$S,$G1966)</f>
        <v>0</v>
      </c>
      <c r="AX1966" s="99">
        <f>SUMIFS(通讯通路门店!$X:$X,通讯通路门店!$S:$S,$G1966)</f>
        <v>0</v>
      </c>
      <c r="AY1966" s="99">
        <f>SUMIFS(通讯通路门店!$Y:$Y,通讯通路门店!$S:$S,$G1966)</f>
        <v>0</v>
      </c>
      <c r="AZ1966" s="99">
        <f>SUMIFS(通讯通路门店!$AA:$AA,通讯通路门店!$S:$S,$G1966)</f>
        <v>0</v>
      </c>
      <c r="BA1966" s="99">
        <f t="shared" si="153"/>
        <v>0</v>
      </c>
      <c r="BB1966" s="99">
        <f t="shared" si="154"/>
        <v>0</v>
      </c>
      <c r="BC1966" s="99">
        <f>SUMIFS(通讯通路门店!$W:$W,通讯通路门店!$S:$S,$G1966,通讯通路门店!$J:$J,"荣耀体验店")+SUMIFS(通讯通路门店!$W:$W,通讯通路门店!$S:$S,$G1966,通讯通路门店!$J:$J,"荣耀授权专卖店")</f>
        <v>0</v>
      </c>
      <c r="BD1966" s="99">
        <f>SUMIFS(通讯通路门店!$Z:$Z,通讯通路门店!$S:$S,$G1966,通讯通路门店!$J:$J,"VIVO体验店")</f>
        <v>0</v>
      </c>
      <c r="BE1966" s="99">
        <f>SUMIFS(通讯通路门店!$AB:$AB,通讯通路门店!$S:$S,$G1966,通讯通路门店!$J:$J,"OPPO体验店")</f>
        <v>0</v>
      </c>
      <c r="BF1966" s="99">
        <f>SUMIFS(通讯通路门店!$X:$X,通讯通路门店!$S:$S,$G1966,通讯通路门店!$J:$J,"华为授权体验店")+SUMIFS(通讯通路门店!$AA:$AA,通讯通路门店!$S:$S,$G1966,通讯通路门店!$J:$J,"华为堡垒店")</f>
        <v>0</v>
      </c>
      <c r="BG1966" s="99">
        <f>SUMIFS(通讯通路门店!$Y:$Y,通讯通路门店!$S:$S,$G1966,通讯通路门店!$J:$J,"小米体验店")</f>
        <v>0</v>
      </c>
      <c r="BH1966" s="99">
        <f>SUMIFS(通讯通路门店!$AA:$AA,通讯通路门店!$S:$S,$G1966,通讯通路门店!$J:$J,"苹果体验店")</f>
        <v>0</v>
      </c>
      <c r="BI1966" s="99">
        <f>SUMIFS(通讯通路门店!$K:$K,通讯通路门店!$S:$S,$G1966,通讯通路门店!$J:$J,"其他品牌专卖店")</f>
        <v>0</v>
      </c>
      <c r="BJ1966" s="99">
        <f>SUMIFS(通讯通路门店!$AC:$AC,通讯通路门店!$S:$S,$G1966)</f>
        <v>0</v>
      </c>
      <c r="BK1966" s="99">
        <f>SUMIFS(通讯通路门店!$AD:$AD,通讯通路门店!$S:$S,$G1966)</f>
        <v>0</v>
      </c>
      <c r="BL1966" s="99">
        <f>SUMIFS(通讯通路门店!$AE:$AE,通讯通路门店!$S:$S,$G1966)</f>
        <v>0</v>
      </c>
      <c r="BM1966" s="99">
        <f>SUMIFS(通讯通路门店!$AF:$AF,通讯通路门店!$S:$S,$G1966)</f>
        <v>0</v>
      </c>
      <c r="BN1966" s="99">
        <f>SUMIFS(通讯通路门店!$AG:$AG,通讯通路门店!$S:$S,$G1966)</f>
        <v>0</v>
      </c>
      <c r="BO1966" s="99">
        <f>SUMIFS(通讯通路门店!$AH:$AH,通讯通路门店!$S:$S,$G1966)</f>
        <v>0</v>
      </c>
      <c r="BP1966" s="99">
        <f>SUMIFS(通讯通路门店!$AI:$AI,通讯通路门店!$S:$S,$G1966)</f>
        <v>0</v>
      </c>
      <c r="BQ1966" s="83"/>
    </row>
    <row r="1967" spans="1:69">
      <c r="A1967" s="99" t="str">
        <f>IFERROR(_xlfn.XLOOKUP($G1967,通讯通路门店!$S$4:$S$993931,通讯通路门店!$A$4:$A$993931,0,0),"")</f>
        <v>海南省</v>
      </c>
      <c r="B1967" s="99" t="str">
        <f>IFERROR(_xlfn.XLOOKUP($G1967,通讯通路门店!$S$4:$S$993931,通讯通路门店!$B$4:$B$993931,0,0),"")</f>
        <v>东方市</v>
      </c>
      <c r="C1967" s="99" t="str">
        <f>IFERROR(_xlfn.XLOOKUP($G1967,通讯通路门店!$S$4:$S$993931,通讯通路门店!$C$4:$C$993931,0,0),"")</f>
        <v>东方市</v>
      </c>
      <c r="D1967" s="99" t="str">
        <f>IFERROR(_xlfn.XLOOKUP($G1967,通讯通路门店!$S$4:$S$993931,通讯通路门店!$D$4:$D$993931,0,0),"")</f>
        <v>八所镇</v>
      </c>
      <c r="E1967" s="83"/>
      <c r="F1967" s="83"/>
      <c r="G1967" s="101"/>
      <c r="H1967" s="102">
        <f>IFERROR(_xlfn.XLOOKUP($G1967,通讯通路门店!$S$4:$S$993931,通讯通路门店!$R$4:$R$993931,0,0),"")</f>
        <v>0</v>
      </c>
      <c r="I1967" s="83"/>
      <c r="J1967" s="83"/>
      <c r="K1967" s="83"/>
      <c r="L1967" s="83"/>
      <c r="M1967" s="83"/>
      <c r="N1967" s="83"/>
      <c r="O1967" s="83"/>
      <c r="P1967" s="83"/>
      <c r="Q1967" s="83"/>
      <c r="R1967" s="83"/>
      <c r="S1967" s="83"/>
      <c r="T1967" s="83"/>
      <c r="U1967" s="99">
        <f>COUNTIF(通讯通路门店!$S:$S,$G1967)</f>
        <v>0</v>
      </c>
      <c r="V1967" s="99">
        <f>COUNTIFS(通讯通路门店!$S:$S,$G1967,通讯通路门店!$J:$J,"综合卖场")</f>
        <v>0</v>
      </c>
      <c r="W1967" s="99">
        <f>SUMIFS(通讯通路门店!$AJ:$AJ,通讯通路门店!$S:$S,通讯客户沙盘!$G1967)</f>
        <v>0</v>
      </c>
      <c r="X1967" s="99">
        <f t="shared" si="150"/>
        <v>0</v>
      </c>
      <c r="Y1967" s="99">
        <f>COUNTIFS(通讯通路门店!$S:$S,$G1967,通讯通路门店!$J:$J,"荣耀体验店")+COUNTIFS(通讯通路门店!$S:$S,$G1967,通讯通路门店!$J:$J,"荣耀授权专卖店")</f>
        <v>0</v>
      </c>
      <c r="Z1967" s="99">
        <f>COUNTIFS(通讯通路门店!$S:$S,$G1967,通讯通路门店!$J:$J,"VIVO体验店")</f>
        <v>0</v>
      </c>
      <c r="AA1967" s="99">
        <f>COUNTIFS(通讯通路门店!$S:$S,$G1967,通讯通路门店!$J:$J,"OPPO体验店")</f>
        <v>0</v>
      </c>
      <c r="AB1967" s="99">
        <f>COUNTIFS(通讯通路门店!$S:$S,$G1967,通讯通路门店!$J:$J,"华为授权体验店")+COUNTIFS(通讯通路门店!$S:$S,$G1967,通讯通路门店!$J:$J,"华为堡垒店")</f>
        <v>0</v>
      </c>
      <c r="AC1967" s="99">
        <f>COUNTIFS(通讯通路门店!$S:$S,$G1967,通讯通路门店!$J:$J,"小米体验店")</f>
        <v>0</v>
      </c>
      <c r="AD1967" s="99">
        <f>COUNTIFS(通讯通路门店!$S:$S,$G1967,通讯通路门店!$J:$J,"苹果体验店")</f>
        <v>0</v>
      </c>
      <c r="AE1967" s="99">
        <f>COUNTIFS(通讯通路门店!$S:$S,$G1967,通讯通路门店!$J:$J,"其他品牌专卖店")</f>
        <v>0</v>
      </c>
      <c r="AF1967" s="99">
        <f>SUMIFS(通讯通路门店!$BI:$BI,通讯通路门店!$S:$S,$G1967)</f>
        <v>0</v>
      </c>
      <c r="AG1967" s="99">
        <f>SUMIFS(通讯通路门店!$BH:$BH,通讯通路门店!$S:$S,$G1967)</f>
        <v>0</v>
      </c>
      <c r="AH1967" s="99">
        <f t="shared" si="151"/>
        <v>0</v>
      </c>
      <c r="AI1967" s="99">
        <f>SUMIFS(通讯通路门店!$BB:$BB,通讯通路门店!$S:$S,$G1967)</f>
        <v>0</v>
      </c>
      <c r="AJ1967" s="99">
        <f>SUMIFS(通讯通路门店!$BE:$BE,通讯通路门店!$S:$S,$G1967)</f>
        <v>0</v>
      </c>
      <c r="AK1967" s="99">
        <f>SUMIFS(通讯通路门店!$BG:$BG,通讯通路门店!$S:$S,$G1967)</f>
        <v>0</v>
      </c>
      <c r="AL1967" s="99">
        <f>SUMIFS(通讯通路门店!$BC:$BC,通讯通路门店!$S:$S,$G1967)</f>
        <v>0</v>
      </c>
      <c r="AM1967" s="99">
        <f>SUMIFS(通讯通路门店!$BD:$BD,通讯通路门店!$S:$S,$G1967)</f>
        <v>0</v>
      </c>
      <c r="AN1967" s="99">
        <f>SUMIFS(通讯通路门店!$BF:$BF,通讯通路门店!$S:$S,$G1967)</f>
        <v>0</v>
      </c>
      <c r="AO1967" s="99">
        <f t="shared" si="152"/>
        <v>0</v>
      </c>
      <c r="AP1967" s="99">
        <f>SUMIFS(通讯通路门店!$K:$K,通讯通路门店!$S:$S,$G1967)</f>
        <v>0</v>
      </c>
      <c r="AQ1967" s="83"/>
      <c r="AR1967" s="99">
        <f>SUMIFS(通讯通路门店!$T:$T,通讯通路门店!$S:$S,$G1967)</f>
        <v>0</v>
      </c>
      <c r="AS1967" s="99">
        <f>SUMIFS(通讯通路门店!$U:$U,通讯通路门店!$S:$S,$G1967)</f>
        <v>0</v>
      </c>
      <c r="AT1967" s="99">
        <f>SUMIFS(通讯通路门店!$V:$V,通讯通路门店!$S:$S,$G1967)</f>
        <v>0</v>
      </c>
      <c r="AU1967" s="99">
        <f>SUMIFS(通讯通路门店!$W:$W,通讯通路门店!$S:$S,$G1967)</f>
        <v>0</v>
      </c>
      <c r="AV1967" s="99">
        <f>SUMIFS(通讯通路门店!$Z:$Z,通讯通路门店!$S:$S,$G1967)</f>
        <v>0</v>
      </c>
      <c r="AW1967" s="99">
        <f>SUMIFS(通讯通路门店!$AB:$AB,通讯通路门店!$S:$S,$G1967)</f>
        <v>0</v>
      </c>
      <c r="AX1967" s="99">
        <f>SUMIFS(通讯通路门店!$X:$X,通讯通路门店!$S:$S,$G1967)</f>
        <v>0</v>
      </c>
      <c r="AY1967" s="99">
        <f>SUMIFS(通讯通路门店!$Y:$Y,通讯通路门店!$S:$S,$G1967)</f>
        <v>0</v>
      </c>
      <c r="AZ1967" s="99">
        <f>SUMIFS(通讯通路门店!$AA:$AA,通讯通路门店!$S:$S,$G1967)</f>
        <v>0</v>
      </c>
      <c r="BA1967" s="99">
        <f t="shared" si="153"/>
        <v>0</v>
      </c>
      <c r="BB1967" s="99">
        <f t="shared" si="154"/>
        <v>0</v>
      </c>
      <c r="BC1967" s="99">
        <f>SUMIFS(通讯通路门店!$W:$W,通讯通路门店!$S:$S,$G1967,通讯通路门店!$J:$J,"荣耀体验店")+SUMIFS(通讯通路门店!$W:$W,通讯通路门店!$S:$S,$G1967,通讯通路门店!$J:$J,"荣耀授权专卖店")</f>
        <v>0</v>
      </c>
      <c r="BD1967" s="99">
        <f>SUMIFS(通讯通路门店!$Z:$Z,通讯通路门店!$S:$S,$G1967,通讯通路门店!$J:$J,"VIVO体验店")</f>
        <v>0</v>
      </c>
      <c r="BE1967" s="99">
        <f>SUMIFS(通讯通路门店!$AB:$AB,通讯通路门店!$S:$S,$G1967,通讯通路门店!$J:$J,"OPPO体验店")</f>
        <v>0</v>
      </c>
      <c r="BF1967" s="99">
        <f>SUMIFS(通讯通路门店!$X:$X,通讯通路门店!$S:$S,$G1967,通讯通路门店!$J:$J,"华为授权体验店")+SUMIFS(通讯通路门店!$AA:$AA,通讯通路门店!$S:$S,$G1967,通讯通路门店!$J:$J,"华为堡垒店")</f>
        <v>0</v>
      </c>
      <c r="BG1967" s="99">
        <f>SUMIFS(通讯通路门店!$Y:$Y,通讯通路门店!$S:$S,$G1967,通讯通路门店!$J:$J,"小米体验店")</f>
        <v>0</v>
      </c>
      <c r="BH1967" s="99">
        <f>SUMIFS(通讯通路门店!$AA:$AA,通讯通路门店!$S:$S,$G1967,通讯通路门店!$J:$J,"苹果体验店")</f>
        <v>0</v>
      </c>
      <c r="BI1967" s="99">
        <f>SUMIFS(通讯通路门店!$K:$K,通讯通路门店!$S:$S,$G1967,通讯通路门店!$J:$J,"其他品牌专卖店")</f>
        <v>0</v>
      </c>
      <c r="BJ1967" s="99">
        <f>SUMIFS(通讯通路门店!$AC:$AC,通讯通路门店!$S:$S,$G1967)</f>
        <v>0</v>
      </c>
      <c r="BK1967" s="99">
        <f>SUMIFS(通讯通路门店!$AD:$AD,通讯通路门店!$S:$S,$G1967)</f>
        <v>0</v>
      </c>
      <c r="BL1967" s="99">
        <f>SUMIFS(通讯通路门店!$AE:$AE,通讯通路门店!$S:$S,$G1967)</f>
        <v>0</v>
      </c>
      <c r="BM1967" s="99">
        <f>SUMIFS(通讯通路门店!$AF:$AF,通讯通路门店!$S:$S,$G1967)</f>
        <v>0</v>
      </c>
      <c r="BN1967" s="99">
        <f>SUMIFS(通讯通路门店!$AG:$AG,通讯通路门店!$S:$S,$G1967)</f>
        <v>0</v>
      </c>
      <c r="BO1967" s="99">
        <f>SUMIFS(通讯通路门店!$AH:$AH,通讯通路门店!$S:$S,$G1967)</f>
        <v>0</v>
      </c>
      <c r="BP1967" s="99">
        <f>SUMIFS(通讯通路门店!$AI:$AI,通讯通路门店!$S:$S,$G1967)</f>
        <v>0</v>
      </c>
      <c r="BQ1967" s="83"/>
    </row>
    <row r="1968" spans="1:69">
      <c r="A1968" s="99" t="str">
        <f>IFERROR(_xlfn.XLOOKUP($G1968,通讯通路门店!$S$4:$S$993931,通讯通路门店!$A$4:$A$993931,0,0),"")</f>
        <v>海南省</v>
      </c>
      <c r="B1968" s="99" t="str">
        <f>IFERROR(_xlfn.XLOOKUP($G1968,通讯通路门店!$S$4:$S$993931,通讯通路门店!$B$4:$B$993931,0,0),"")</f>
        <v>东方市</v>
      </c>
      <c r="C1968" s="99" t="str">
        <f>IFERROR(_xlfn.XLOOKUP($G1968,通讯通路门店!$S$4:$S$993931,通讯通路门店!$C$4:$C$993931,0,0),"")</f>
        <v>东方市</v>
      </c>
      <c r="D1968" s="99" t="str">
        <f>IFERROR(_xlfn.XLOOKUP($G1968,通讯通路门店!$S$4:$S$993931,通讯通路门店!$D$4:$D$993931,0,0),"")</f>
        <v>八所镇</v>
      </c>
      <c r="E1968" s="83"/>
      <c r="F1968" s="83"/>
      <c r="G1968" s="101"/>
      <c r="H1968" s="102">
        <f>IFERROR(_xlfn.XLOOKUP($G1968,通讯通路门店!$S$4:$S$993931,通讯通路门店!$R$4:$R$993931,0,0),"")</f>
        <v>0</v>
      </c>
      <c r="I1968" s="83"/>
      <c r="J1968" s="83"/>
      <c r="K1968" s="83"/>
      <c r="L1968" s="83"/>
      <c r="M1968" s="83"/>
      <c r="N1968" s="83"/>
      <c r="O1968" s="83"/>
      <c r="P1968" s="83"/>
      <c r="Q1968" s="83"/>
      <c r="R1968" s="83"/>
      <c r="S1968" s="83"/>
      <c r="T1968" s="83"/>
      <c r="U1968" s="99">
        <f>COUNTIF(通讯通路门店!$S:$S,$G1968)</f>
        <v>0</v>
      </c>
      <c r="V1968" s="99">
        <f>COUNTIFS(通讯通路门店!$S:$S,$G1968,通讯通路门店!$J:$J,"综合卖场")</f>
        <v>0</v>
      </c>
      <c r="W1968" s="99">
        <f>SUMIFS(通讯通路门店!$AJ:$AJ,通讯通路门店!$S:$S,通讯客户沙盘!$G1968)</f>
        <v>0</v>
      </c>
      <c r="X1968" s="99">
        <f t="shared" si="150"/>
        <v>0</v>
      </c>
      <c r="Y1968" s="99">
        <f>COUNTIFS(通讯通路门店!$S:$S,$G1968,通讯通路门店!$J:$J,"荣耀体验店")+COUNTIFS(通讯通路门店!$S:$S,$G1968,通讯通路门店!$J:$J,"荣耀授权专卖店")</f>
        <v>0</v>
      </c>
      <c r="Z1968" s="99">
        <f>COUNTIFS(通讯通路门店!$S:$S,$G1968,通讯通路门店!$J:$J,"VIVO体验店")</f>
        <v>0</v>
      </c>
      <c r="AA1968" s="99">
        <f>COUNTIFS(通讯通路门店!$S:$S,$G1968,通讯通路门店!$J:$J,"OPPO体验店")</f>
        <v>0</v>
      </c>
      <c r="AB1968" s="99">
        <f>COUNTIFS(通讯通路门店!$S:$S,$G1968,通讯通路门店!$J:$J,"华为授权体验店")+COUNTIFS(通讯通路门店!$S:$S,$G1968,通讯通路门店!$J:$J,"华为堡垒店")</f>
        <v>0</v>
      </c>
      <c r="AC1968" s="99">
        <f>COUNTIFS(通讯通路门店!$S:$S,$G1968,通讯通路门店!$J:$J,"小米体验店")</f>
        <v>0</v>
      </c>
      <c r="AD1968" s="99">
        <f>COUNTIFS(通讯通路门店!$S:$S,$G1968,通讯通路门店!$J:$J,"苹果体验店")</f>
        <v>0</v>
      </c>
      <c r="AE1968" s="99">
        <f>COUNTIFS(通讯通路门店!$S:$S,$G1968,通讯通路门店!$J:$J,"其他品牌专卖店")</f>
        <v>0</v>
      </c>
      <c r="AF1968" s="99">
        <f>SUMIFS(通讯通路门店!$BI:$BI,通讯通路门店!$S:$S,$G1968)</f>
        <v>0</v>
      </c>
      <c r="AG1968" s="99">
        <f>SUMIFS(通讯通路门店!$BH:$BH,通讯通路门店!$S:$S,$G1968)</f>
        <v>0</v>
      </c>
      <c r="AH1968" s="99">
        <f t="shared" si="151"/>
        <v>0</v>
      </c>
      <c r="AI1968" s="99">
        <f>SUMIFS(通讯通路门店!$BB:$BB,通讯通路门店!$S:$S,$G1968)</f>
        <v>0</v>
      </c>
      <c r="AJ1968" s="99">
        <f>SUMIFS(通讯通路门店!$BE:$BE,通讯通路门店!$S:$S,$G1968)</f>
        <v>0</v>
      </c>
      <c r="AK1968" s="99">
        <f>SUMIFS(通讯通路门店!$BG:$BG,通讯通路门店!$S:$S,$G1968)</f>
        <v>0</v>
      </c>
      <c r="AL1968" s="99">
        <f>SUMIFS(通讯通路门店!$BC:$BC,通讯通路门店!$S:$S,$G1968)</f>
        <v>0</v>
      </c>
      <c r="AM1968" s="99">
        <f>SUMIFS(通讯通路门店!$BD:$BD,通讯通路门店!$S:$S,$G1968)</f>
        <v>0</v>
      </c>
      <c r="AN1968" s="99">
        <f>SUMIFS(通讯通路门店!$BF:$BF,通讯通路门店!$S:$S,$G1968)</f>
        <v>0</v>
      </c>
      <c r="AO1968" s="99">
        <f t="shared" si="152"/>
        <v>0</v>
      </c>
      <c r="AP1968" s="99">
        <f>SUMIFS(通讯通路门店!$K:$K,通讯通路门店!$S:$S,$G1968)</f>
        <v>0</v>
      </c>
      <c r="AQ1968" s="83"/>
      <c r="AR1968" s="99">
        <f>SUMIFS(通讯通路门店!$T:$T,通讯通路门店!$S:$S,$G1968)</f>
        <v>0</v>
      </c>
      <c r="AS1968" s="99">
        <f>SUMIFS(通讯通路门店!$U:$U,通讯通路门店!$S:$S,$G1968)</f>
        <v>0</v>
      </c>
      <c r="AT1968" s="99">
        <f>SUMIFS(通讯通路门店!$V:$V,通讯通路门店!$S:$S,$G1968)</f>
        <v>0</v>
      </c>
      <c r="AU1968" s="99">
        <f>SUMIFS(通讯通路门店!$W:$W,通讯通路门店!$S:$S,$G1968)</f>
        <v>0</v>
      </c>
      <c r="AV1968" s="99">
        <f>SUMIFS(通讯通路门店!$Z:$Z,通讯通路门店!$S:$S,$G1968)</f>
        <v>0</v>
      </c>
      <c r="AW1968" s="99">
        <f>SUMIFS(通讯通路门店!$AB:$AB,通讯通路门店!$S:$S,$G1968)</f>
        <v>0</v>
      </c>
      <c r="AX1968" s="99">
        <f>SUMIFS(通讯通路门店!$X:$X,通讯通路门店!$S:$S,$G1968)</f>
        <v>0</v>
      </c>
      <c r="AY1968" s="99">
        <f>SUMIFS(通讯通路门店!$Y:$Y,通讯通路门店!$S:$S,$G1968)</f>
        <v>0</v>
      </c>
      <c r="AZ1968" s="99">
        <f>SUMIFS(通讯通路门店!$AA:$AA,通讯通路门店!$S:$S,$G1968)</f>
        <v>0</v>
      </c>
      <c r="BA1968" s="99">
        <f t="shared" si="153"/>
        <v>0</v>
      </c>
      <c r="BB1968" s="99">
        <f t="shared" si="154"/>
        <v>0</v>
      </c>
      <c r="BC1968" s="99">
        <f>SUMIFS(通讯通路门店!$W:$W,通讯通路门店!$S:$S,$G1968,通讯通路门店!$J:$J,"荣耀体验店")+SUMIFS(通讯通路门店!$W:$W,通讯通路门店!$S:$S,$G1968,通讯通路门店!$J:$J,"荣耀授权专卖店")</f>
        <v>0</v>
      </c>
      <c r="BD1968" s="99">
        <f>SUMIFS(通讯通路门店!$Z:$Z,通讯通路门店!$S:$S,$G1968,通讯通路门店!$J:$J,"VIVO体验店")</f>
        <v>0</v>
      </c>
      <c r="BE1968" s="99">
        <f>SUMIFS(通讯通路门店!$AB:$AB,通讯通路门店!$S:$S,$G1968,通讯通路门店!$J:$J,"OPPO体验店")</f>
        <v>0</v>
      </c>
      <c r="BF1968" s="99">
        <f>SUMIFS(通讯通路门店!$X:$X,通讯通路门店!$S:$S,$G1968,通讯通路门店!$J:$J,"华为授权体验店")+SUMIFS(通讯通路门店!$AA:$AA,通讯通路门店!$S:$S,$G1968,通讯通路门店!$J:$J,"华为堡垒店")</f>
        <v>0</v>
      </c>
      <c r="BG1968" s="99">
        <f>SUMIFS(通讯通路门店!$Y:$Y,通讯通路门店!$S:$S,$G1968,通讯通路门店!$J:$J,"小米体验店")</f>
        <v>0</v>
      </c>
      <c r="BH1968" s="99">
        <f>SUMIFS(通讯通路门店!$AA:$AA,通讯通路门店!$S:$S,$G1968,通讯通路门店!$J:$J,"苹果体验店")</f>
        <v>0</v>
      </c>
      <c r="BI1968" s="99">
        <f>SUMIFS(通讯通路门店!$K:$K,通讯通路门店!$S:$S,$G1968,通讯通路门店!$J:$J,"其他品牌专卖店")</f>
        <v>0</v>
      </c>
      <c r="BJ1968" s="99">
        <f>SUMIFS(通讯通路门店!$AC:$AC,通讯通路门店!$S:$S,$G1968)</f>
        <v>0</v>
      </c>
      <c r="BK1968" s="99">
        <f>SUMIFS(通讯通路门店!$AD:$AD,通讯通路门店!$S:$S,$G1968)</f>
        <v>0</v>
      </c>
      <c r="BL1968" s="99">
        <f>SUMIFS(通讯通路门店!$AE:$AE,通讯通路门店!$S:$S,$G1968)</f>
        <v>0</v>
      </c>
      <c r="BM1968" s="99">
        <f>SUMIFS(通讯通路门店!$AF:$AF,通讯通路门店!$S:$S,$G1968)</f>
        <v>0</v>
      </c>
      <c r="BN1968" s="99">
        <f>SUMIFS(通讯通路门店!$AG:$AG,通讯通路门店!$S:$S,$G1968)</f>
        <v>0</v>
      </c>
      <c r="BO1968" s="99">
        <f>SUMIFS(通讯通路门店!$AH:$AH,通讯通路门店!$S:$S,$G1968)</f>
        <v>0</v>
      </c>
      <c r="BP1968" s="99">
        <f>SUMIFS(通讯通路门店!$AI:$AI,通讯通路门店!$S:$S,$G1968)</f>
        <v>0</v>
      </c>
      <c r="BQ1968" s="83"/>
    </row>
    <row r="1969" spans="1:69">
      <c r="A1969" s="99" t="str">
        <f>IFERROR(_xlfn.XLOOKUP($G1969,通讯通路门店!$S$4:$S$993931,通讯通路门店!$A$4:$A$993931,0,0),"")</f>
        <v>海南省</v>
      </c>
      <c r="B1969" s="99" t="str">
        <f>IFERROR(_xlfn.XLOOKUP($G1969,通讯通路门店!$S$4:$S$993931,通讯通路门店!$B$4:$B$993931,0,0),"")</f>
        <v>东方市</v>
      </c>
      <c r="C1969" s="99" t="str">
        <f>IFERROR(_xlfn.XLOOKUP($G1969,通讯通路门店!$S$4:$S$993931,通讯通路门店!$C$4:$C$993931,0,0),"")</f>
        <v>东方市</v>
      </c>
      <c r="D1969" s="99" t="str">
        <f>IFERROR(_xlfn.XLOOKUP($G1969,通讯通路门店!$S$4:$S$993931,通讯通路门店!$D$4:$D$993931,0,0),"")</f>
        <v>八所镇</v>
      </c>
      <c r="E1969" s="83"/>
      <c r="F1969" s="83"/>
      <c r="G1969" s="101"/>
      <c r="H1969" s="102">
        <f>IFERROR(_xlfn.XLOOKUP($G1969,通讯通路门店!$S$4:$S$993931,通讯通路门店!$R$4:$R$993931,0,0),"")</f>
        <v>0</v>
      </c>
      <c r="I1969" s="83"/>
      <c r="J1969" s="83"/>
      <c r="K1969" s="83"/>
      <c r="L1969" s="83"/>
      <c r="M1969" s="83"/>
      <c r="N1969" s="83"/>
      <c r="O1969" s="83"/>
      <c r="P1969" s="83"/>
      <c r="Q1969" s="83"/>
      <c r="R1969" s="83"/>
      <c r="S1969" s="83"/>
      <c r="T1969" s="83"/>
      <c r="U1969" s="99">
        <f>COUNTIF(通讯通路门店!$S:$S,$G1969)</f>
        <v>0</v>
      </c>
      <c r="V1969" s="99">
        <f>COUNTIFS(通讯通路门店!$S:$S,$G1969,通讯通路门店!$J:$J,"综合卖场")</f>
        <v>0</v>
      </c>
      <c r="W1969" s="99">
        <f>SUMIFS(通讯通路门店!$AJ:$AJ,通讯通路门店!$S:$S,通讯客户沙盘!$G1969)</f>
        <v>0</v>
      </c>
      <c r="X1969" s="99">
        <f t="shared" si="150"/>
        <v>0</v>
      </c>
      <c r="Y1969" s="99">
        <f>COUNTIFS(通讯通路门店!$S:$S,$G1969,通讯通路门店!$J:$J,"荣耀体验店")+COUNTIFS(通讯通路门店!$S:$S,$G1969,通讯通路门店!$J:$J,"荣耀授权专卖店")</f>
        <v>0</v>
      </c>
      <c r="Z1969" s="99">
        <f>COUNTIFS(通讯通路门店!$S:$S,$G1969,通讯通路门店!$J:$J,"VIVO体验店")</f>
        <v>0</v>
      </c>
      <c r="AA1969" s="99">
        <f>COUNTIFS(通讯通路门店!$S:$S,$G1969,通讯通路门店!$J:$J,"OPPO体验店")</f>
        <v>0</v>
      </c>
      <c r="AB1969" s="99">
        <f>COUNTIFS(通讯通路门店!$S:$S,$G1969,通讯通路门店!$J:$J,"华为授权体验店")+COUNTIFS(通讯通路门店!$S:$S,$G1969,通讯通路门店!$J:$J,"华为堡垒店")</f>
        <v>0</v>
      </c>
      <c r="AC1969" s="99">
        <f>COUNTIFS(通讯通路门店!$S:$S,$G1969,通讯通路门店!$J:$J,"小米体验店")</f>
        <v>0</v>
      </c>
      <c r="AD1969" s="99">
        <f>COUNTIFS(通讯通路门店!$S:$S,$G1969,通讯通路门店!$J:$J,"苹果体验店")</f>
        <v>0</v>
      </c>
      <c r="AE1969" s="99">
        <f>COUNTIFS(通讯通路门店!$S:$S,$G1969,通讯通路门店!$J:$J,"其他品牌专卖店")</f>
        <v>0</v>
      </c>
      <c r="AF1969" s="99">
        <f>SUMIFS(通讯通路门店!$BI:$BI,通讯通路门店!$S:$S,$G1969)</f>
        <v>0</v>
      </c>
      <c r="AG1969" s="99">
        <f>SUMIFS(通讯通路门店!$BH:$BH,通讯通路门店!$S:$S,$G1969)</f>
        <v>0</v>
      </c>
      <c r="AH1969" s="99">
        <f t="shared" si="151"/>
        <v>0</v>
      </c>
      <c r="AI1969" s="99">
        <f>SUMIFS(通讯通路门店!$BB:$BB,通讯通路门店!$S:$S,$G1969)</f>
        <v>0</v>
      </c>
      <c r="AJ1969" s="99">
        <f>SUMIFS(通讯通路门店!$BE:$BE,通讯通路门店!$S:$S,$G1969)</f>
        <v>0</v>
      </c>
      <c r="AK1969" s="99">
        <f>SUMIFS(通讯通路门店!$BG:$BG,通讯通路门店!$S:$S,$G1969)</f>
        <v>0</v>
      </c>
      <c r="AL1969" s="99">
        <f>SUMIFS(通讯通路门店!$BC:$BC,通讯通路门店!$S:$S,$G1969)</f>
        <v>0</v>
      </c>
      <c r="AM1969" s="99">
        <f>SUMIFS(通讯通路门店!$BD:$BD,通讯通路门店!$S:$S,$G1969)</f>
        <v>0</v>
      </c>
      <c r="AN1969" s="99">
        <f>SUMIFS(通讯通路门店!$BF:$BF,通讯通路门店!$S:$S,$G1969)</f>
        <v>0</v>
      </c>
      <c r="AO1969" s="99">
        <f t="shared" si="152"/>
        <v>0</v>
      </c>
      <c r="AP1969" s="99">
        <f>SUMIFS(通讯通路门店!$K:$K,通讯通路门店!$S:$S,$G1969)</f>
        <v>0</v>
      </c>
      <c r="AQ1969" s="83"/>
      <c r="AR1969" s="99">
        <f>SUMIFS(通讯通路门店!$T:$T,通讯通路门店!$S:$S,$G1969)</f>
        <v>0</v>
      </c>
      <c r="AS1969" s="99">
        <f>SUMIFS(通讯通路门店!$U:$U,通讯通路门店!$S:$S,$G1969)</f>
        <v>0</v>
      </c>
      <c r="AT1969" s="99">
        <f>SUMIFS(通讯通路门店!$V:$V,通讯通路门店!$S:$S,$G1969)</f>
        <v>0</v>
      </c>
      <c r="AU1969" s="99">
        <f>SUMIFS(通讯通路门店!$W:$W,通讯通路门店!$S:$S,$G1969)</f>
        <v>0</v>
      </c>
      <c r="AV1969" s="99">
        <f>SUMIFS(通讯通路门店!$Z:$Z,通讯通路门店!$S:$S,$G1969)</f>
        <v>0</v>
      </c>
      <c r="AW1969" s="99">
        <f>SUMIFS(通讯通路门店!$AB:$AB,通讯通路门店!$S:$S,$G1969)</f>
        <v>0</v>
      </c>
      <c r="AX1969" s="99">
        <f>SUMIFS(通讯通路门店!$X:$X,通讯通路门店!$S:$S,$G1969)</f>
        <v>0</v>
      </c>
      <c r="AY1969" s="99">
        <f>SUMIFS(通讯通路门店!$Y:$Y,通讯通路门店!$S:$S,$G1969)</f>
        <v>0</v>
      </c>
      <c r="AZ1969" s="99">
        <f>SUMIFS(通讯通路门店!$AA:$AA,通讯通路门店!$S:$S,$G1969)</f>
        <v>0</v>
      </c>
      <c r="BA1969" s="99">
        <f t="shared" si="153"/>
        <v>0</v>
      </c>
      <c r="BB1969" s="99">
        <f t="shared" si="154"/>
        <v>0</v>
      </c>
      <c r="BC1969" s="99">
        <f>SUMIFS(通讯通路门店!$W:$W,通讯通路门店!$S:$S,$G1969,通讯通路门店!$J:$J,"荣耀体验店")+SUMIFS(通讯通路门店!$W:$W,通讯通路门店!$S:$S,$G1969,通讯通路门店!$J:$J,"荣耀授权专卖店")</f>
        <v>0</v>
      </c>
      <c r="BD1969" s="99">
        <f>SUMIFS(通讯通路门店!$Z:$Z,通讯通路门店!$S:$S,$G1969,通讯通路门店!$J:$J,"VIVO体验店")</f>
        <v>0</v>
      </c>
      <c r="BE1969" s="99">
        <f>SUMIFS(通讯通路门店!$AB:$AB,通讯通路门店!$S:$S,$G1969,通讯通路门店!$J:$J,"OPPO体验店")</f>
        <v>0</v>
      </c>
      <c r="BF1969" s="99">
        <f>SUMIFS(通讯通路门店!$X:$X,通讯通路门店!$S:$S,$G1969,通讯通路门店!$J:$J,"华为授权体验店")+SUMIFS(通讯通路门店!$AA:$AA,通讯通路门店!$S:$S,$G1969,通讯通路门店!$J:$J,"华为堡垒店")</f>
        <v>0</v>
      </c>
      <c r="BG1969" s="99">
        <f>SUMIFS(通讯通路门店!$Y:$Y,通讯通路门店!$S:$S,$G1969,通讯通路门店!$J:$J,"小米体验店")</f>
        <v>0</v>
      </c>
      <c r="BH1969" s="99">
        <f>SUMIFS(通讯通路门店!$AA:$AA,通讯通路门店!$S:$S,$G1969,通讯通路门店!$J:$J,"苹果体验店")</f>
        <v>0</v>
      </c>
      <c r="BI1969" s="99">
        <f>SUMIFS(通讯通路门店!$K:$K,通讯通路门店!$S:$S,$G1969,通讯通路门店!$J:$J,"其他品牌专卖店")</f>
        <v>0</v>
      </c>
      <c r="BJ1969" s="99">
        <f>SUMIFS(通讯通路门店!$AC:$AC,通讯通路门店!$S:$S,$G1969)</f>
        <v>0</v>
      </c>
      <c r="BK1969" s="99">
        <f>SUMIFS(通讯通路门店!$AD:$AD,通讯通路门店!$S:$S,$G1969)</f>
        <v>0</v>
      </c>
      <c r="BL1969" s="99">
        <f>SUMIFS(通讯通路门店!$AE:$AE,通讯通路门店!$S:$S,$G1969)</f>
        <v>0</v>
      </c>
      <c r="BM1969" s="99">
        <f>SUMIFS(通讯通路门店!$AF:$AF,通讯通路门店!$S:$S,$G1969)</f>
        <v>0</v>
      </c>
      <c r="BN1969" s="99">
        <f>SUMIFS(通讯通路门店!$AG:$AG,通讯通路门店!$S:$S,$G1969)</f>
        <v>0</v>
      </c>
      <c r="BO1969" s="99">
        <f>SUMIFS(通讯通路门店!$AH:$AH,通讯通路门店!$S:$S,$G1969)</f>
        <v>0</v>
      </c>
      <c r="BP1969" s="99">
        <f>SUMIFS(通讯通路门店!$AI:$AI,通讯通路门店!$S:$S,$G1969)</f>
        <v>0</v>
      </c>
      <c r="BQ1969" s="83"/>
    </row>
    <row r="1970" spans="1:69">
      <c r="A1970" s="99" t="str">
        <f>IFERROR(_xlfn.XLOOKUP($G1970,通讯通路门店!$S$4:$S$993931,通讯通路门店!$A$4:$A$993931,0,0),"")</f>
        <v>海南省</v>
      </c>
      <c r="B1970" s="99" t="str">
        <f>IFERROR(_xlfn.XLOOKUP($G1970,通讯通路门店!$S$4:$S$993931,通讯通路门店!$B$4:$B$993931,0,0),"")</f>
        <v>东方市</v>
      </c>
      <c r="C1970" s="99" t="str">
        <f>IFERROR(_xlfn.XLOOKUP($G1970,通讯通路门店!$S$4:$S$993931,通讯通路门店!$C$4:$C$993931,0,0),"")</f>
        <v>东方市</v>
      </c>
      <c r="D1970" s="99" t="str">
        <f>IFERROR(_xlfn.XLOOKUP($G1970,通讯通路门店!$S$4:$S$993931,通讯通路门店!$D$4:$D$993931,0,0),"")</f>
        <v>八所镇</v>
      </c>
      <c r="E1970" s="83"/>
      <c r="F1970" s="83"/>
      <c r="G1970" s="101"/>
      <c r="H1970" s="102">
        <f>IFERROR(_xlfn.XLOOKUP($G1970,通讯通路门店!$S$4:$S$993931,通讯通路门店!$R$4:$R$993931,0,0),"")</f>
        <v>0</v>
      </c>
      <c r="I1970" s="83"/>
      <c r="J1970" s="83"/>
      <c r="K1970" s="83"/>
      <c r="L1970" s="83"/>
      <c r="M1970" s="83"/>
      <c r="N1970" s="83"/>
      <c r="O1970" s="83"/>
      <c r="P1970" s="83"/>
      <c r="Q1970" s="83"/>
      <c r="R1970" s="83"/>
      <c r="S1970" s="83"/>
      <c r="T1970" s="83"/>
      <c r="U1970" s="99">
        <f>COUNTIF(通讯通路门店!$S:$S,$G1970)</f>
        <v>0</v>
      </c>
      <c r="V1970" s="99">
        <f>COUNTIFS(通讯通路门店!$S:$S,$G1970,通讯通路门店!$J:$J,"综合卖场")</f>
        <v>0</v>
      </c>
      <c r="W1970" s="99">
        <f>SUMIFS(通讯通路门店!$AJ:$AJ,通讯通路门店!$S:$S,通讯客户沙盘!$G1970)</f>
        <v>0</v>
      </c>
      <c r="X1970" s="99">
        <f t="shared" si="150"/>
        <v>0</v>
      </c>
      <c r="Y1970" s="99">
        <f>COUNTIFS(通讯通路门店!$S:$S,$G1970,通讯通路门店!$J:$J,"荣耀体验店")+COUNTIFS(通讯通路门店!$S:$S,$G1970,通讯通路门店!$J:$J,"荣耀授权专卖店")</f>
        <v>0</v>
      </c>
      <c r="Z1970" s="99">
        <f>COUNTIFS(通讯通路门店!$S:$S,$G1970,通讯通路门店!$J:$J,"VIVO体验店")</f>
        <v>0</v>
      </c>
      <c r="AA1970" s="99">
        <f>COUNTIFS(通讯通路门店!$S:$S,$G1970,通讯通路门店!$J:$J,"OPPO体验店")</f>
        <v>0</v>
      </c>
      <c r="AB1970" s="99">
        <f>COUNTIFS(通讯通路门店!$S:$S,$G1970,通讯通路门店!$J:$J,"华为授权体验店")+COUNTIFS(通讯通路门店!$S:$S,$G1970,通讯通路门店!$J:$J,"华为堡垒店")</f>
        <v>0</v>
      </c>
      <c r="AC1970" s="99">
        <f>COUNTIFS(通讯通路门店!$S:$S,$G1970,通讯通路门店!$J:$J,"小米体验店")</f>
        <v>0</v>
      </c>
      <c r="AD1970" s="99">
        <f>COUNTIFS(通讯通路门店!$S:$S,$G1970,通讯通路门店!$J:$J,"苹果体验店")</f>
        <v>0</v>
      </c>
      <c r="AE1970" s="99">
        <f>COUNTIFS(通讯通路门店!$S:$S,$G1970,通讯通路门店!$J:$J,"其他品牌专卖店")</f>
        <v>0</v>
      </c>
      <c r="AF1970" s="99">
        <f>SUMIFS(通讯通路门店!$BI:$BI,通讯通路门店!$S:$S,$G1970)</f>
        <v>0</v>
      </c>
      <c r="AG1970" s="99">
        <f>SUMIFS(通讯通路门店!$BH:$BH,通讯通路门店!$S:$S,$G1970)</f>
        <v>0</v>
      </c>
      <c r="AH1970" s="99">
        <f t="shared" si="151"/>
        <v>0</v>
      </c>
      <c r="AI1970" s="99">
        <f>SUMIFS(通讯通路门店!$BB:$BB,通讯通路门店!$S:$S,$G1970)</f>
        <v>0</v>
      </c>
      <c r="AJ1970" s="99">
        <f>SUMIFS(通讯通路门店!$BE:$BE,通讯通路门店!$S:$S,$G1970)</f>
        <v>0</v>
      </c>
      <c r="AK1970" s="99">
        <f>SUMIFS(通讯通路门店!$BG:$BG,通讯通路门店!$S:$S,$G1970)</f>
        <v>0</v>
      </c>
      <c r="AL1970" s="99">
        <f>SUMIFS(通讯通路门店!$BC:$BC,通讯通路门店!$S:$S,$G1970)</f>
        <v>0</v>
      </c>
      <c r="AM1970" s="99">
        <f>SUMIFS(通讯通路门店!$BD:$BD,通讯通路门店!$S:$S,$G1970)</f>
        <v>0</v>
      </c>
      <c r="AN1970" s="99">
        <f>SUMIFS(通讯通路门店!$BF:$BF,通讯通路门店!$S:$S,$G1970)</f>
        <v>0</v>
      </c>
      <c r="AO1970" s="99">
        <f t="shared" si="152"/>
        <v>0</v>
      </c>
      <c r="AP1970" s="99">
        <f>SUMIFS(通讯通路门店!$K:$K,通讯通路门店!$S:$S,$G1970)</f>
        <v>0</v>
      </c>
      <c r="AQ1970" s="83"/>
      <c r="AR1970" s="99">
        <f>SUMIFS(通讯通路门店!$T:$T,通讯通路门店!$S:$S,$G1970)</f>
        <v>0</v>
      </c>
      <c r="AS1970" s="99">
        <f>SUMIFS(通讯通路门店!$U:$U,通讯通路门店!$S:$S,$G1970)</f>
        <v>0</v>
      </c>
      <c r="AT1970" s="99">
        <f>SUMIFS(通讯通路门店!$V:$V,通讯通路门店!$S:$S,$G1970)</f>
        <v>0</v>
      </c>
      <c r="AU1970" s="99">
        <f>SUMIFS(通讯通路门店!$W:$W,通讯通路门店!$S:$S,$G1970)</f>
        <v>0</v>
      </c>
      <c r="AV1970" s="99">
        <f>SUMIFS(通讯通路门店!$Z:$Z,通讯通路门店!$S:$S,$G1970)</f>
        <v>0</v>
      </c>
      <c r="AW1970" s="99">
        <f>SUMIFS(通讯通路门店!$AB:$AB,通讯通路门店!$S:$S,$G1970)</f>
        <v>0</v>
      </c>
      <c r="AX1970" s="99">
        <f>SUMIFS(通讯通路门店!$X:$X,通讯通路门店!$S:$S,$G1970)</f>
        <v>0</v>
      </c>
      <c r="AY1970" s="99">
        <f>SUMIFS(通讯通路门店!$Y:$Y,通讯通路门店!$S:$S,$G1970)</f>
        <v>0</v>
      </c>
      <c r="AZ1970" s="99">
        <f>SUMIFS(通讯通路门店!$AA:$AA,通讯通路门店!$S:$S,$G1970)</f>
        <v>0</v>
      </c>
      <c r="BA1970" s="99">
        <f t="shared" si="153"/>
        <v>0</v>
      </c>
      <c r="BB1970" s="99">
        <f t="shared" si="154"/>
        <v>0</v>
      </c>
      <c r="BC1970" s="99">
        <f>SUMIFS(通讯通路门店!$W:$W,通讯通路门店!$S:$S,$G1970,通讯通路门店!$J:$J,"荣耀体验店")+SUMIFS(通讯通路门店!$W:$W,通讯通路门店!$S:$S,$G1970,通讯通路门店!$J:$J,"荣耀授权专卖店")</f>
        <v>0</v>
      </c>
      <c r="BD1970" s="99">
        <f>SUMIFS(通讯通路门店!$Z:$Z,通讯通路门店!$S:$S,$G1970,通讯通路门店!$J:$J,"VIVO体验店")</f>
        <v>0</v>
      </c>
      <c r="BE1970" s="99">
        <f>SUMIFS(通讯通路门店!$AB:$AB,通讯通路门店!$S:$S,$G1970,通讯通路门店!$J:$J,"OPPO体验店")</f>
        <v>0</v>
      </c>
      <c r="BF1970" s="99">
        <f>SUMIFS(通讯通路门店!$X:$X,通讯通路门店!$S:$S,$G1970,通讯通路门店!$J:$J,"华为授权体验店")+SUMIFS(通讯通路门店!$AA:$AA,通讯通路门店!$S:$S,$G1970,通讯通路门店!$J:$J,"华为堡垒店")</f>
        <v>0</v>
      </c>
      <c r="BG1970" s="99">
        <f>SUMIFS(通讯通路门店!$Y:$Y,通讯通路门店!$S:$S,$G1970,通讯通路门店!$J:$J,"小米体验店")</f>
        <v>0</v>
      </c>
      <c r="BH1970" s="99">
        <f>SUMIFS(通讯通路门店!$AA:$AA,通讯通路门店!$S:$S,$G1970,通讯通路门店!$J:$J,"苹果体验店")</f>
        <v>0</v>
      </c>
      <c r="BI1970" s="99">
        <f>SUMIFS(通讯通路门店!$K:$K,通讯通路门店!$S:$S,$G1970,通讯通路门店!$J:$J,"其他品牌专卖店")</f>
        <v>0</v>
      </c>
      <c r="BJ1970" s="99">
        <f>SUMIFS(通讯通路门店!$AC:$AC,通讯通路门店!$S:$S,$G1970)</f>
        <v>0</v>
      </c>
      <c r="BK1970" s="99">
        <f>SUMIFS(通讯通路门店!$AD:$AD,通讯通路门店!$S:$S,$G1970)</f>
        <v>0</v>
      </c>
      <c r="BL1970" s="99">
        <f>SUMIFS(通讯通路门店!$AE:$AE,通讯通路门店!$S:$S,$G1970)</f>
        <v>0</v>
      </c>
      <c r="BM1970" s="99">
        <f>SUMIFS(通讯通路门店!$AF:$AF,通讯通路门店!$S:$S,$G1970)</f>
        <v>0</v>
      </c>
      <c r="BN1970" s="99">
        <f>SUMIFS(通讯通路门店!$AG:$AG,通讯通路门店!$S:$S,$G1970)</f>
        <v>0</v>
      </c>
      <c r="BO1970" s="99">
        <f>SUMIFS(通讯通路门店!$AH:$AH,通讯通路门店!$S:$S,$G1970)</f>
        <v>0</v>
      </c>
      <c r="BP1970" s="99">
        <f>SUMIFS(通讯通路门店!$AI:$AI,通讯通路门店!$S:$S,$G1970)</f>
        <v>0</v>
      </c>
      <c r="BQ1970" s="83"/>
    </row>
    <row r="1971" spans="1:69">
      <c r="A1971" s="99" t="str">
        <f>IFERROR(_xlfn.XLOOKUP($G1971,通讯通路门店!$S$4:$S$993931,通讯通路门店!$A$4:$A$993931,0,0),"")</f>
        <v>海南省</v>
      </c>
      <c r="B1971" s="99" t="str">
        <f>IFERROR(_xlfn.XLOOKUP($G1971,通讯通路门店!$S$4:$S$993931,通讯通路门店!$B$4:$B$993931,0,0),"")</f>
        <v>东方市</v>
      </c>
      <c r="C1971" s="99" t="str">
        <f>IFERROR(_xlfn.XLOOKUP($G1971,通讯通路门店!$S$4:$S$993931,通讯通路门店!$C$4:$C$993931,0,0),"")</f>
        <v>东方市</v>
      </c>
      <c r="D1971" s="99" t="str">
        <f>IFERROR(_xlfn.XLOOKUP($G1971,通讯通路门店!$S$4:$S$993931,通讯通路门店!$D$4:$D$993931,0,0),"")</f>
        <v>八所镇</v>
      </c>
      <c r="E1971" s="83"/>
      <c r="F1971" s="83"/>
      <c r="G1971" s="101"/>
      <c r="H1971" s="102">
        <f>IFERROR(_xlfn.XLOOKUP($G1971,通讯通路门店!$S$4:$S$993931,通讯通路门店!$R$4:$R$993931,0,0),"")</f>
        <v>0</v>
      </c>
      <c r="I1971" s="83"/>
      <c r="J1971" s="83"/>
      <c r="K1971" s="83"/>
      <c r="L1971" s="83"/>
      <c r="M1971" s="83"/>
      <c r="N1971" s="83"/>
      <c r="O1971" s="83"/>
      <c r="P1971" s="83"/>
      <c r="Q1971" s="83"/>
      <c r="R1971" s="83"/>
      <c r="S1971" s="83"/>
      <c r="T1971" s="83"/>
      <c r="U1971" s="99">
        <f>COUNTIF(通讯通路门店!$S:$S,$G1971)</f>
        <v>0</v>
      </c>
      <c r="V1971" s="99">
        <f>COUNTIFS(通讯通路门店!$S:$S,$G1971,通讯通路门店!$J:$J,"综合卖场")</f>
        <v>0</v>
      </c>
      <c r="W1971" s="99">
        <f>SUMIFS(通讯通路门店!$AJ:$AJ,通讯通路门店!$S:$S,通讯客户沙盘!$G1971)</f>
        <v>0</v>
      </c>
      <c r="X1971" s="99">
        <f t="shared" si="150"/>
        <v>0</v>
      </c>
      <c r="Y1971" s="99">
        <f>COUNTIFS(通讯通路门店!$S:$S,$G1971,通讯通路门店!$J:$J,"荣耀体验店")+COUNTIFS(通讯通路门店!$S:$S,$G1971,通讯通路门店!$J:$J,"荣耀授权专卖店")</f>
        <v>0</v>
      </c>
      <c r="Z1971" s="99">
        <f>COUNTIFS(通讯通路门店!$S:$S,$G1971,通讯通路门店!$J:$J,"VIVO体验店")</f>
        <v>0</v>
      </c>
      <c r="AA1971" s="99">
        <f>COUNTIFS(通讯通路门店!$S:$S,$G1971,通讯通路门店!$J:$J,"OPPO体验店")</f>
        <v>0</v>
      </c>
      <c r="AB1971" s="99">
        <f>COUNTIFS(通讯通路门店!$S:$S,$G1971,通讯通路门店!$J:$J,"华为授权体验店")+COUNTIFS(通讯通路门店!$S:$S,$G1971,通讯通路门店!$J:$J,"华为堡垒店")</f>
        <v>0</v>
      </c>
      <c r="AC1971" s="99">
        <f>COUNTIFS(通讯通路门店!$S:$S,$G1971,通讯通路门店!$J:$J,"小米体验店")</f>
        <v>0</v>
      </c>
      <c r="AD1971" s="99">
        <f>COUNTIFS(通讯通路门店!$S:$S,$G1971,通讯通路门店!$J:$J,"苹果体验店")</f>
        <v>0</v>
      </c>
      <c r="AE1971" s="99">
        <f>COUNTIFS(通讯通路门店!$S:$S,$G1971,通讯通路门店!$J:$J,"其他品牌专卖店")</f>
        <v>0</v>
      </c>
      <c r="AF1971" s="99">
        <f>SUMIFS(通讯通路门店!$BI:$BI,通讯通路门店!$S:$S,$G1971)</f>
        <v>0</v>
      </c>
      <c r="AG1971" s="99">
        <f>SUMIFS(通讯通路门店!$BH:$BH,通讯通路门店!$S:$S,$G1971)</f>
        <v>0</v>
      </c>
      <c r="AH1971" s="99">
        <f t="shared" si="151"/>
        <v>0</v>
      </c>
      <c r="AI1971" s="99">
        <f>SUMIFS(通讯通路门店!$BB:$BB,通讯通路门店!$S:$S,$G1971)</f>
        <v>0</v>
      </c>
      <c r="AJ1971" s="99">
        <f>SUMIFS(通讯通路门店!$BE:$BE,通讯通路门店!$S:$S,$G1971)</f>
        <v>0</v>
      </c>
      <c r="AK1971" s="99">
        <f>SUMIFS(通讯通路门店!$BG:$BG,通讯通路门店!$S:$S,$G1971)</f>
        <v>0</v>
      </c>
      <c r="AL1971" s="99">
        <f>SUMIFS(通讯通路门店!$BC:$BC,通讯通路门店!$S:$S,$G1971)</f>
        <v>0</v>
      </c>
      <c r="AM1971" s="99">
        <f>SUMIFS(通讯通路门店!$BD:$BD,通讯通路门店!$S:$S,$G1971)</f>
        <v>0</v>
      </c>
      <c r="AN1971" s="99">
        <f>SUMIFS(通讯通路门店!$BF:$BF,通讯通路门店!$S:$S,$G1971)</f>
        <v>0</v>
      </c>
      <c r="AO1971" s="99">
        <f t="shared" si="152"/>
        <v>0</v>
      </c>
      <c r="AP1971" s="99">
        <f>SUMIFS(通讯通路门店!$K:$K,通讯通路门店!$S:$S,$G1971)</f>
        <v>0</v>
      </c>
      <c r="AQ1971" s="83"/>
      <c r="AR1971" s="99">
        <f>SUMIFS(通讯通路门店!$T:$T,通讯通路门店!$S:$S,$G1971)</f>
        <v>0</v>
      </c>
      <c r="AS1971" s="99">
        <f>SUMIFS(通讯通路门店!$U:$U,通讯通路门店!$S:$S,$G1971)</f>
        <v>0</v>
      </c>
      <c r="AT1971" s="99">
        <f>SUMIFS(通讯通路门店!$V:$V,通讯通路门店!$S:$S,$G1971)</f>
        <v>0</v>
      </c>
      <c r="AU1971" s="99">
        <f>SUMIFS(通讯通路门店!$W:$W,通讯通路门店!$S:$S,$G1971)</f>
        <v>0</v>
      </c>
      <c r="AV1971" s="99">
        <f>SUMIFS(通讯通路门店!$Z:$Z,通讯通路门店!$S:$S,$G1971)</f>
        <v>0</v>
      </c>
      <c r="AW1971" s="99">
        <f>SUMIFS(通讯通路门店!$AB:$AB,通讯通路门店!$S:$S,$G1971)</f>
        <v>0</v>
      </c>
      <c r="AX1971" s="99">
        <f>SUMIFS(通讯通路门店!$X:$X,通讯通路门店!$S:$S,$G1971)</f>
        <v>0</v>
      </c>
      <c r="AY1971" s="99">
        <f>SUMIFS(通讯通路门店!$Y:$Y,通讯通路门店!$S:$S,$G1971)</f>
        <v>0</v>
      </c>
      <c r="AZ1971" s="99">
        <f>SUMIFS(通讯通路门店!$AA:$AA,通讯通路门店!$S:$S,$G1971)</f>
        <v>0</v>
      </c>
      <c r="BA1971" s="99">
        <f t="shared" si="153"/>
        <v>0</v>
      </c>
      <c r="BB1971" s="99">
        <f t="shared" si="154"/>
        <v>0</v>
      </c>
      <c r="BC1971" s="99">
        <f>SUMIFS(通讯通路门店!$W:$W,通讯通路门店!$S:$S,$G1971,通讯通路门店!$J:$J,"荣耀体验店")+SUMIFS(通讯通路门店!$W:$W,通讯通路门店!$S:$S,$G1971,通讯通路门店!$J:$J,"荣耀授权专卖店")</f>
        <v>0</v>
      </c>
      <c r="BD1971" s="99">
        <f>SUMIFS(通讯通路门店!$Z:$Z,通讯通路门店!$S:$S,$G1971,通讯通路门店!$J:$J,"VIVO体验店")</f>
        <v>0</v>
      </c>
      <c r="BE1971" s="99">
        <f>SUMIFS(通讯通路门店!$AB:$AB,通讯通路门店!$S:$S,$G1971,通讯通路门店!$J:$J,"OPPO体验店")</f>
        <v>0</v>
      </c>
      <c r="BF1971" s="99">
        <f>SUMIFS(通讯通路门店!$X:$X,通讯通路门店!$S:$S,$G1971,通讯通路门店!$J:$J,"华为授权体验店")+SUMIFS(通讯通路门店!$AA:$AA,通讯通路门店!$S:$S,$G1971,通讯通路门店!$J:$J,"华为堡垒店")</f>
        <v>0</v>
      </c>
      <c r="BG1971" s="99">
        <f>SUMIFS(通讯通路门店!$Y:$Y,通讯通路门店!$S:$S,$G1971,通讯通路门店!$J:$J,"小米体验店")</f>
        <v>0</v>
      </c>
      <c r="BH1971" s="99">
        <f>SUMIFS(通讯通路门店!$AA:$AA,通讯通路门店!$S:$S,$G1971,通讯通路门店!$J:$J,"苹果体验店")</f>
        <v>0</v>
      </c>
      <c r="BI1971" s="99">
        <f>SUMIFS(通讯通路门店!$K:$K,通讯通路门店!$S:$S,$G1971,通讯通路门店!$J:$J,"其他品牌专卖店")</f>
        <v>0</v>
      </c>
      <c r="BJ1971" s="99">
        <f>SUMIFS(通讯通路门店!$AC:$AC,通讯通路门店!$S:$S,$G1971)</f>
        <v>0</v>
      </c>
      <c r="BK1971" s="99">
        <f>SUMIFS(通讯通路门店!$AD:$AD,通讯通路门店!$S:$S,$G1971)</f>
        <v>0</v>
      </c>
      <c r="BL1971" s="99">
        <f>SUMIFS(通讯通路门店!$AE:$AE,通讯通路门店!$S:$S,$G1971)</f>
        <v>0</v>
      </c>
      <c r="BM1971" s="99">
        <f>SUMIFS(通讯通路门店!$AF:$AF,通讯通路门店!$S:$S,$G1971)</f>
        <v>0</v>
      </c>
      <c r="BN1971" s="99">
        <f>SUMIFS(通讯通路门店!$AG:$AG,通讯通路门店!$S:$S,$G1971)</f>
        <v>0</v>
      </c>
      <c r="BO1971" s="99">
        <f>SUMIFS(通讯通路门店!$AH:$AH,通讯通路门店!$S:$S,$G1971)</f>
        <v>0</v>
      </c>
      <c r="BP1971" s="99">
        <f>SUMIFS(通讯通路门店!$AI:$AI,通讯通路门店!$S:$S,$G1971)</f>
        <v>0</v>
      </c>
      <c r="BQ1971" s="83"/>
    </row>
    <row r="1972" spans="1:69">
      <c r="A1972" s="99" t="str">
        <f>IFERROR(_xlfn.XLOOKUP($G1972,通讯通路门店!$S$4:$S$993931,通讯通路门店!$A$4:$A$993931,0,0),"")</f>
        <v>海南省</v>
      </c>
      <c r="B1972" s="99" t="str">
        <f>IFERROR(_xlfn.XLOOKUP($G1972,通讯通路门店!$S$4:$S$993931,通讯通路门店!$B$4:$B$993931,0,0),"")</f>
        <v>东方市</v>
      </c>
      <c r="C1972" s="99" t="str">
        <f>IFERROR(_xlfn.XLOOKUP($G1972,通讯通路门店!$S$4:$S$993931,通讯通路门店!$C$4:$C$993931,0,0),"")</f>
        <v>东方市</v>
      </c>
      <c r="D1972" s="99" t="str">
        <f>IFERROR(_xlfn.XLOOKUP($G1972,通讯通路门店!$S$4:$S$993931,通讯通路门店!$D$4:$D$993931,0,0),"")</f>
        <v>八所镇</v>
      </c>
      <c r="E1972" s="83"/>
      <c r="F1972" s="83"/>
      <c r="G1972" s="101"/>
      <c r="H1972" s="102">
        <f>IFERROR(_xlfn.XLOOKUP($G1972,通讯通路门店!$S$4:$S$993931,通讯通路门店!$R$4:$R$993931,0,0),"")</f>
        <v>0</v>
      </c>
      <c r="I1972" s="83"/>
      <c r="J1972" s="83"/>
      <c r="K1972" s="83"/>
      <c r="L1972" s="83"/>
      <c r="M1972" s="83"/>
      <c r="N1972" s="83"/>
      <c r="O1972" s="83"/>
      <c r="P1972" s="83"/>
      <c r="Q1972" s="83"/>
      <c r="R1972" s="83"/>
      <c r="S1972" s="83"/>
      <c r="T1972" s="83"/>
      <c r="U1972" s="99">
        <f>COUNTIF(通讯通路门店!$S:$S,$G1972)</f>
        <v>0</v>
      </c>
      <c r="V1972" s="99">
        <f>COUNTIFS(通讯通路门店!$S:$S,$G1972,通讯通路门店!$J:$J,"综合卖场")</f>
        <v>0</v>
      </c>
      <c r="W1972" s="99">
        <f>SUMIFS(通讯通路门店!$AJ:$AJ,通讯通路门店!$S:$S,通讯客户沙盘!$G1972)</f>
        <v>0</v>
      </c>
      <c r="X1972" s="99">
        <f t="shared" si="150"/>
        <v>0</v>
      </c>
      <c r="Y1972" s="99">
        <f>COUNTIFS(通讯通路门店!$S:$S,$G1972,通讯通路门店!$J:$J,"荣耀体验店")+COUNTIFS(通讯通路门店!$S:$S,$G1972,通讯通路门店!$J:$J,"荣耀授权专卖店")</f>
        <v>0</v>
      </c>
      <c r="Z1972" s="99">
        <f>COUNTIFS(通讯通路门店!$S:$S,$G1972,通讯通路门店!$J:$J,"VIVO体验店")</f>
        <v>0</v>
      </c>
      <c r="AA1972" s="99">
        <f>COUNTIFS(通讯通路门店!$S:$S,$G1972,通讯通路门店!$J:$J,"OPPO体验店")</f>
        <v>0</v>
      </c>
      <c r="AB1972" s="99">
        <f>COUNTIFS(通讯通路门店!$S:$S,$G1972,通讯通路门店!$J:$J,"华为授权体验店")+COUNTIFS(通讯通路门店!$S:$S,$G1972,通讯通路门店!$J:$J,"华为堡垒店")</f>
        <v>0</v>
      </c>
      <c r="AC1972" s="99">
        <f>COUNTIFS(通讯通路门店!$S:$S,$G1972,通讯通路门店!$J:$J,"小米体验店")</f>
        <v>0</v>
      </c>
      <c r="AD1972" s="99">
        <f>COUNTIFS(通讯通路门店!$S:$S,$G1972,通讯通路门店!$J:$J,"苹果体验店")</f>
        <v>0</v>
      </c>
      <c r="AE1972" s="99">
        <f>COUNTIFS(通讯通路门店!$S:$S,$G1972,通讯通路门店!$J:$J,"其他品牌专卖店")</f>
        <v>0</v>
      </c>
      <c r="AF1972" s="99">
        <f>SUMIFS(通讯通路门店!$BI:$BI,通讯通路门店!$S:$S,$G1972)</f>
        <v>0</v>
      </c>
      <c r="AG1972" s="99">
        <f>SUMIFS(通讯通路门店!$BH:$BH,通讯通路门店!$S:$S,$G1972)</f>
        <v>0</v>
      </c>
      <c r="AH1972" s="99">
        <f t="shared" si="151"/>
        <v>0</v>
      </c>
      <c r="AI1972" s="99">
        <f>SUMIFS(通讯通路门店!$BB:$BB,通讯通路门店!$S:$S,$G1972)</f>
        <v>0</v>
      </c>
      <c r="AJ1972" s="99">
        <f>SUMIFS(通讯通路门店!$BE:$BE,通讯通路门店!$S:$S,$G1972)</f>
        <v>0</v>
      </c>
      <c r="AK1972" s="99">
        <f>SUMIFS(通讯通路门店!$BG:$BG,通讯通路门店!$S:$S,$G1972)</f>
        <v>0</v>
      </c>
      <c r="AL1972" s="99">
        <f>SUMIFS(通讯通路门店!$BC:$BC,通讯通路门店!$S:$S,$G1972)</f>
        <v>0</v>
      </c>
      <c r="AM1972" s="99">
        <f>SUMIFS(通讯通路门店!$BD:$BD,通讯通路门店!$S:$S,$G1972)</f>
        <v>0</v>
      </c>
      <c r="AN1972" s="99">
        <f>SUMIFS(通讯通路门店!$BF:$BF,通讯通路门店!$S:$S,$G1972)</f>
        <v>0</v>
      </c>
      <c r="AO1972" s="99">
        <f t="shared" si="152"/>
        <v>0</v>
      </c>
      <c r="AP1972" s="99">
        <f>SUMIFS(通讯通路门店!$K:$K,通讯通路门店!$S:$S,$G1972)</f>
        <v>0</v>
      </c>
      <c r="AQ1972" s="83"/>
      <c r="AR1972" s="99">
        <f>SUMIFS(通讯通路门店!$T:$T,通讯通路门店!$S:$S,$G1972)</f>
        <v>0</v>
      </c>
      <c r="AS1972" s="99">
        <f>SUMIFS(通讯通路门店!$U:$U,通讯通路门店!$S:$S,$G1972)</f>
        <v>0</v>
      </c>
      <c r="AT1972" s="99">
        <f>SUMIFS(通讯通路门店!$V:$V,通讯通路门店!$S:$S,$G1972)</f>
        <v>0</v>
      </c>
      <c r="AU1972" s="99">
        <f>SUMIFS(通讯通路门店!$W:$W,通讯通路门店!$S:$S,$G1972)</f>
        <v>0</v>
      </c>
      <c r="AV1972" s="99">
        <f>SUMIFS(通讯通路门店!$Z:$Z,通讯通路门店!$S:$S,$G1972)</f>
        <v>0</v>
      </c>
      <c r="AW1972" s="99">
        <f>SUMIFS(通讯通路门店!$AB:$AB,通讯通路门店!$S:$S,$G1972)</f>
        <v>0</v>
      </c>
      <c r="AX1972" s="99">
        <f>SUMIFS(通讯通路门店!$X:$X,通讯通路门店!$S:$S,$G1972)</f>
        <v>0</v>
      </c>
      <c r="AY1972" s="99">
        <f>SUMIFS(通讯通路门店!$Y:$Y,通讯通路门店!$S:$S,$G1972)</f>
        <v>0</v>
      </c>
      <c r="AZ1972" s="99">
        <f>SUMIFS(通讯通路门店!$AA:$AA,通讯通路门店!$S:$S,$G1972)</f>
        <v>0</v>
      </c>
      <c r="BA1972" s="99">
        <f t="shared" si="153"/>
        <v>0</v>
      </c>
      <c r="BB1972" s="99">
        <f t="shared" si="154"/>
        <v>0</v>
      </c>
      <c r="BC1972" s="99">
        <f>SUMIFS(通讯通路门店!$W:$W,通讯通路门店!$S:$S,$G1972,通讯通路门店!$J:$J,"荣耀体验店")+SUMIFS(通讯通路门店!$W:$W,通讯通路门店!$S:$S,$G1972,通讯通路门店!$J:$J,"荣耀授权专卖店")</f>
        <v>0</v>
      </c>
      <c r="BD1972" s="99">
        <f>SUMIFS(通讯通路门店!$Z:$Z,通讯通路门店!$S:$S,$G1972,通讯通路门店!$J:$J,"VIVO体验店")</f>
        <v>0</v>
      </c>
      <c r="BE1972" s="99">
        <f>SUMIFS(通讯通路门店!$AB:$AB,通讯通路门店!$S:$S,$G1972,通讯通路门店!$J:$J,"OPPO体验店")</f>
        <v>0</v>
      </c>
      <c r="BF1972" s="99">
        <f>SUMIFS(通讯通路门店!$X:$X,通讯通路门店!$S:$S,$G1972,通讯通路门店!$J:$J,"华为授权体验店")+SUMIFS(通讯通路门店!$AA:$AA,通讯通路门店!$S:$S,$G1972,通讯通路门店!$J:$J,"华为堡垒店")</f>
        <v>0</v>
      </c>
      <c r="BG1972" s="99">
        <f>SUMIFS(通讯通路门店!$Y:$Y,通讯通路门店!$S:$S,$G1972,通讯通路门店!$J:$J,"小米体验店")</f>
        <v>0</v>
      </c>
      <c r="BH1972" s="99">
        <f>SUMIFS(通讯通路门店!$AA:$AA,通讯通路门店!$S:$S,$G1972,通讯通路门店!$J:$J,"苹果体验店")</f>
        <v>0</v>
      </c>
      <c r="BI1972" s="99">
        <f>SUMIFS(通讯通路门店!$K:$K,通讯通路门店!$S:$S,$G1972,通讯通路门店!$J:$J,"其他品牌专卖店")</f>
        <v>0</v>
      </c>
      <c r="BJ1972" s="99">
        <f>SUMIFS(通讯通路门店!$AC:$AC,通讯通路门店!$S:$S,$G1972)</f>
        <v>0</v>
      </c>
      <c r="BK1972" s="99">
        <f>SUMIFS(通讯通路门店!$AD:$AD,通讯通路门店!$S:$S,$G1972)</f>
        <v>0</v>
      </c>
      <c r="BL1972" s="99">
        <f>SUMIFS(通讯通路门店!$AE:$AE,通讯通路门店!$S:$S,$G1972)</f>
        <v>0</v>
      </c>
      <c r="BM1972" s="99">
        <f>SUMIFS(通讯通路门店!$AF:$AF,通讯通路门店!$S:$S,$G1972)</f>
        <v>0</v>
      </c>
      <c r="BN1972" s="99">
        <f>SUMIFS(通讯通路门店!$AG:$AG,通讯通路门店!$S:$S,$G1972)</f>
        <v>0</v>
      </c>
      <c r="BO1972" s="99">
        <f>SUMIFS(通讯通路门店!$AH:$AH,通讯通路门店!$S:$S,$G1972)</f>
        <v>0</v>
      </c>
      <c r="BP1972" s="99">
        <f>SUMIFS(通讯通路门店!$AI:$AI,通讯通路门店!$S:$S,$G1972)</f>
        <v>0</v>
      </c>
      <c r="BQ1972" s="83"/>
    </row>
    <row r="1973" spans="1:69">
      <c r="A1973" s="99" t="str">
        <f>IFERROR(_xlfn.XLOOKUP($G1973,通讯通路门店!$S$4:$S$993931,通讯通路门店!$A$4:$A$993931,0,0),"")</f>
        <v>海南省</v>
      </c>
      <c r="B1973" s="99" t="str">
        <f>IFERROR(_xlfn.XLOOKUP($G1973,通讯通路门店!$S$4:$S$993931,通讯通路门店!$B$4:$B$993931,0,0),"")</f>
        <v>东方市</v>
      </c>
      <c r="C1973" s="99" t="str">
        <f>IFERROR(_xlfn.XLOOKUP($G1973,通讯通路门店!$S$4:$S$993931,通讯通路门店!$C$4:$C$993931,0,0),"")</f>
        <v>东方市</v>
      </c>
      <c r="D1973" s="99" t="str">
        <f>IFERROR(_xlfn.XLOOKUP($G1973,通讯通路门店!$S$4:$S$993931,通讯通路门店!$D$4:$D$993931,0,0),"")</f>
        <v>八所镇</v>
      </c>
      <c r="E1973" s="83"/>
      <c r="F1973" s="83"/>
      <c r="G1973" s="101"/>
      <c r="H1973" s="102">
        <f>IFERROR(_xlfn.XLOOKUP($G1973,通讯通路门店!$S$4:$S$993931,通讯通路门店!$R$4:$R$993931,0,0),"")</f>
        <v>0</v>
      </c>
      <c r="I1973" s="83"/>
      <c r="J1973" s="83"/>
      <c r="K1973" s="83"/>
      <c r="L1973" s="83"/>
      <c r="M1973" s="83"/>
      <c r="N1973" s="83"/>
      <c r="O1973" s="83"/>
      <c r="P1973" s="83"/>
      <c r="Q1973" s="83"/>
      <c r="R1973" s="83"/>
      <c r="S1973" s="83"/>
      <c r="T1973" s="83"/>
      <c r="U1973" s="99">
        <f>COUNTIF(通讯通路门店!$S:$S,$G1973)</f>
        <v>0</v>
      </c>
      <c r="V1973" s="99">
        <f>COUNTIFS(通讯通路门店!$S:$S,$G1973,通讯通路门店!$J:$J,"综合卖场")</f>
        <v>0</v>
      </c>
      <c r="W1973" s="99">
        <f>SUMIFS(通讯通路门店!$AJ:$AJ,通讯通路门店!$S:$S,通讯客户沙盘!$G1973)</f>
        <v>0</v>
      </c>
      <c r="X1973" s="99">
        <f t="shared" si="150"/>
        <v>0</v>
      </c>
      <c r="Y1973" s="99">
        <f>COUNTIFS(通讯通路门店!$S:$S,$G1973,通讯通路门店!$J:$J,"荣耀体验店")+COUNTIFS(通讯通路门店!$S:$S,$G1973,通讯通路门店!$J:$J,"荣耀授权专卖店")</f>
        <v>0</v>
      </c>
      <c r="Z1973" s="99">
        <f>COUNTIFS(通讯通路门店!$S:$S,$G1973,通讯通路门店!$J:$J,"VIVO体验店")</f>
        <v>0</v>
      </c>
      <c r="AA1973" s="99">
        <f>COUNTIFS(通讯通路门店!$S:$S,$G1973,通讯通路门店!$J:$J,"OPPO体验店")</f>
        <v>0</v>
      </c>
      <c r="AB1973" s="99">
        <f>COUNTIFS(通讯通路门店!$S:$S,$G1973,通讯通路门店!$J:$J,"华为授权体验店")+COUNTIFS(通讯通路门店!$S:$S,$G1973,通讯通路门店!$J:$J,"华为堡垒店")</f>
        <v>0</v>
      </c>
      <c r="AC1973" s="99">
        <f>COUNTIFS(通讯通路门店!$S:$S,$G1973,通讯通路门店!$J:$J,"小米体验店")</f>
        <v>0</v>
      </c>
      <c r="AD1973" s="99">
        <f>COUNTIFS(通讯通路门店!$S:$S,$G1973,通讯通路门店!$J:$J,"苹果体验店")</f>
        <v>0</v>
      </c>
      <c r="AE1973" s="99">
        <f>COUNTIFS(通讯通路门店!$S:$S,$G1973,通讯通路门店!$J:$J,"其他品牌专卖店")</f>
        <v>0</v>
      </c>
      <c r="AF1973" s="99">
        <f>SUMIFS(通讯通路门店!$BI:$BI,通讯通路门店!$S:$S,$G1973)</f>
        <v>0</v>
      </c>
      <c r="AG1973" s="99">
        <f>SUMIFS(通讯通路门店!$BH:$BH,通讯通路门店!$S:$S,$G1973)</f>
        <v>0</v>
      </c>
      <c r="AH1973" s="99">
        <f t="shared" si="151"/>
        <v>0</v>
      </c>
      <c r="AI1973" s="99">
        <f>SUMIFS(通讯通路门店!$BB:$BB,通讯通路门店!$S:$S,$G1973)</f>
        <v>0</v>
      </c>
      <c r="AJ1973" s="99">
        <f>SUMIFS(通讯通路门店!$BE:$BE,通讯通路门店!$S:$S,$G1973)</f>
        <v>0</v>
      </c>
      <c r="AK1973" s="99">
        <f>SUMIFS(通讯通路门店!$BG:$BG,通讯通路门店!$S:$S,$G1973)</f>
        <v>0</v>
      </c>
      <c r="AL1973" s="99">
        <f>SUMIFS(通讯通路门店!$BC:$BC,通讯通路门店!$S:$S,$G1973)</f>
        <v>0</v>
      </c>
      <c r="AM1973" s="99">
        <f>SUMIFS(通讯通路门店!$BD:$BD,通讯通路门店!$S:$S,$G1973)</f>
        <v>0</v>
      </c>
      <c r="AN1973" s="99">
        <f>SUMIFS(通讯通路门店!$BF:$BF,通讯通路门店!$S:$S,$G1973)</f>
        <v>0</v>
      </c>
      <c r="AO1973" s="99">
        <f t="shared" si="152"/>
        <v>0</v>
      </c>
      <c r="AP1973" s="99">
        <f>SUMIFS(通讯通路门店!$K:$K,通讯通路门店!$S:$S,$G1973)</f>
        <v>0</v>
      </c>
      <c r="AQ1973" s="83"/>
      <c r="AR1973" s="99">
        <f>SUMIFS(通讯通路门店!$T:$T,通讯通路门店!$S:$S,$G1973)</f>
        <v>0</v>
      </c>
      <c r="AS1973" s="99">
        <f>SUMIFS(通讯通路门店!$U:$U,通讯通路门店!$S:$S,$G1973)</f>
        <v>0</v>
      </c>
      <c r="AT1973" s="99">
        <f>SUMIFS(通讯通路门店!$V:$V,通讯通路门店!$S:$S,$G1973)</f>
        <v>0</v>
      </c>
      <c r="AU1973" s="99">
        <f>SUMIFS(通讯通路门店!$W:$W,通讯通路门店!$S:$S,$G1973)</f>
        <v>0</v>
      </c>
      <c r="AV1973" s="99">
        <f>SUMIFS(通讯通路门店!$Z:$Z,通讯通路门店!$S:$S,$G1973)</f>
        <v>0</v>
      </c>
      <c r="AW1973" s="99">
        <f>SUMIFS(通讯通路门店!$AB:$AB,通讯通路门店!$S:$S,$G1973)</f>
        <v>0</v>
      </c>
      <c r="AX1973" s="99">
        <f>SUMIFS(通讯通路门店!$X:$X,通讯通路门店!$S:$S,$G1973)</f>
        <v>0</v>
      </c>
      <c r="AY1973" s="99">
        <f>SUMIFS(通讯通路门店!$Y:$Y,通讯通路门店!$S:$S,$G1973)</f>
        <v>0</v>
      </c>
      <c r="AZ1973" s="99">
        <f>SUMIFS(通讯通路门店!$AA:$AA,通讯通路门店!$S:$S,$G1973)</f>
        <v>0</v>
      </c>
      <c r="BA1973" s="99">
        <f t="shared" si="153"/>
        <v>0</v>
      </c>
      <c r="BB1973" s="99">
        <f t="shared" si="154"/>
        <v>0</v>
      </c>
      <c r="BC1973" s="99">
        <f>SUMIFS(通讯通路门店!$W:$W,通讯通路门店!$S:$S,$G1973,通讯通路门店!$J:$J,"荣耀体验店")+SUMIFS(通讯通路门店!$W:$W,通讯通路门店!$S:$S,$G1973,通讯通路门店!$J:$J,"荣耀授权专卖店")</f>
        <v>0</v>
      </c>
      <c r="BD1973" s="99">
        <f>SUMIFS(通讯通路门店!$Z:$Z,通讯通路门店!$S:$S,$G1973,通讯通路门店!$J:$J,"VIVO体验店")</f>
        <v>0</v>
      </c>
      <c r="BE1973" s="99">
        <f>SUMIFS(通讯通路门店!$AB:$AB,通讯通路门店!$S:$S,$G1973,通讯通路门店!$J:$J,"OPPO体验店")</f>
        <v>0</v>
      </c>
      <c r="BF1973" s="99">
        <f>SUMIFS(通讯通路门店!$X:$X,通讯通路门店!$S:$S,$G1973,通讯通路门店!$J:$J,"华为授权体验店")+SUMIFS(通讯通路门店!$AA:$AA,通讯通路门店!$S:$S,$G1973,通讯通路门店!$J:$J,"华为堡垒店")</f>
        <v>0</v>
      </c>
      <c r="BG1973" s="99">
        <f>SUMIFS(通讯通路门店!$Y:$Y,通讯通路门店!$S:$S,$G1973,通讯通路门店!$J:$J,"小米体验店")</f>
        <v>0</v>
      </c>
      <c r="BH1973" s="99">
        <f>SUMIFS(通讯通路门店!$AA:$AA,通讯通路门店!$S:$S,$G1973,通讯通路门店!$J:$J,"苹果体验店")</f>
        <v>0</v>
      </c>
      <c r="BI1973" s="99">
        <f>SUMIFS(通讯通路门店!$K:$K,通讯通路门店!$S:$S,$G1973,通讯通路门店!$J:$J,"其他品牌专卖店")</f>
        <v>0</v>
      </c>
      <c r="BJ1973" s="99">
        <f>SUMIFS(通讯通路门店!$AC:$AC,通讯通路门店!$S:$S,$G1973)</f>
        <v>0</v>
      </c>
      <c r="BK1973" s="99">
        <f>SUMIFS(通讯通路门店!$AD:$AD,通讯通路门店!$S:$S,$G1973)</f>
        <v>0</v>
      </c>
      <c r="BL1973" s="99">
        <f>SUMIFS(通讯通路门店!$AE:$AE,通讯通路门店!$S:$S,$G1973)</f>
        <v>0</v>
      </c>
      <c r="BM1973" s="99">
        <f>SUMIFS(通讯通路门店!$AF:$AF,通讯通路门店!$S:$S,$G1973)</f>
        <v>0</v>
      </c>
      <c r="BN1973" s="99">
        <f>SUMIFS(通讯通路门店!$AG:$AG,通讯通路门店!$S:$S,$G1973)</f>
        <v>0</v>
      </c>
      <c r="BO1973" s="99">
        <f>SUMIFS(通讯通路门店!$AH:$AH,通讯通路门店!$S:$S,$G1973)</f>
        <v>0</v>
      </c>
      <c r="BP1973" s="99">
        <f>SUMIFS(通讯通路门店!$AI:$AI,通讯通路门店!$S:$S,$G1973)</f>
        <v>0</v>
      </c>
      <c r="BQ1973" s="83"/>
    </row>
    <row r="1974" spans="1:69">
      <c r="A1974" s="99" t="str">
        <f>IFERROR(_xlfn.XLOOKUP($G1974,通讯通路门店!$S$4:$S$993931,通讯通路门店!$A$4:$A$993931,0,0),"")</f>
        <v>海南省</v>
      </c>
      <c r="B1974" s="99" t="str">
        <f>IFERROR(_xlfn.XLOOKUP($G1974,通讯通路门店!$S$4:$S$993931,通讯通路门店!$B$4:$B$993931,0,0),"")</f>
        <v>东方市</v>
      </c>
      <c r="C1974" s="99" t="str">
        <f>IFERROR(_xlfn.XLOOKUP($G1974,通讯通路门店!$S$4:$S$993931,通讯通路门店!$C$4:$C$993931,0,0),"")</f>
        <v>东方市</v>
      </c>
      <c r="D1974" s="99" t="str">
        <f>IFERROR(_xlfn.XLOOKUP($G1974,通讯通路门店!$S$4:$S$993931,通讯通路门店!$D$4:$D$993931,0,0),"")</f>
        <v>八所镇</v>
      </c>
      <c r="E1974" s="83"/>
      <c r="F1974" s="83"/>
      <c r="G1974" s="101"/>
      <c r="H1974" s="102">
        <f>IFERROR(_xlfn.XLOOKUP($G1974,通讯通路门店!$S$4:$S$993931,通讯通路门店!$R$4:$R$993931,0,0),"")</f>
        <v>0</v>
      </c>
      <c r="I1974" s="83"/>
      <c r="J1974" s="83"/>
      <c r="K1974" s="83"/>
      <c r="L1974" s="83"/>
      <c r="M1974" s="83"/>
      <c r="N1974" s="83"/>
      <c r="O1974" s="83"/>
      <c r="P1974" s="83"/>
      <c r="Q1974" s="83"/>
      <c r="R1974" s="83"/>
      <c r="S1974" s="83"/>
      <c r="T1974" s="83"/>
      <c r="U1974" s="99">
        <f>COUNTIF(通讯通路门店!$S:$S,$G1974)</f>
        <v>0</v>
      </c>
      <c r="V1974" s="99">
        <f>COUNTIFS(通讯通路门店!$S:$S,$G1974,通讯通路门店!$J:$J,"综合卖场")</f>
        <v>0</v>
      </c>
      <c r="W1974" s="99">
        <f>SUMIFS(通讯通路门店!$AJ:$AJ,通讯通路门店!$S:$S,通讯客户沙盘!$G1974)</f>
        <v>0</v>
      </c>
      <c r="X1974" s="99">
        <f t="shared" si="150"/>
        <v>0</v>
      </c>
      <c r="Y1974" s="99">
        <f>COUNTIFS(通讯通路门店!$S:$S,$G1974,通讯通路门店!$J:$J,"荣耀体验店")+COUNTIFS(通讯通路门店!$S:$S,$G1974,通讯通路门店!$J:$J,"荣耀授权专卖店")</f>
        <v>0</v>
      </c>
      <c r="Z1974" s="99">
        <f>COUNTIFS(通讯通路门店!$S:$S,$G1974,通讯通路门店!$J:$J,"VIVO体验店")</f>
        <v>0</v>
      </c>
      <c r="AA1974" s="99">
        <f>COUNTIFS(通讯通路门店!$S:$S,$G1974,通讯通路门店!$J:$J,"OPPO体验店")</f>
        <v>0</v>
      </c>
      <c r="AB1974" s="99">
        <f>COUNTIFS(通讯通路门店!$S:$S,$G1974,通讯通路门店!$J:$J,"华为授权体验店")+COUNTIFS(通讯通路门店!$S:$S,$G1974,通讯通路门店!$J:$J,"华为堡垒店")</f>
        <v>0</v>
      </c>
      <c r="AC1974" s="99">
        <f>COUNTIFS(通讯通路门店!$S:$S,$G1974,通讯通路门店!$J:$J,"小米体验店")</f>
        <v>0</v>
      </c>
      <c r="AD1974" s="99">
        <f>COUNTIFS(通讯通路门店!$S:$S,$G1974,通讯通路门店!$J:$J,"苹果体验店")</f>
        <v>0</v>
      </c>
      <c r="AE1974" s="99">
        <f>COUNTIFS(通讯通路门店!$S:$S,$G1974,通讯通路门店!$J:$J,"其他品牌专卖店")</f>
        <v>0</v>
      </c>
      <c r="AF1974" s="99">
        <f>SUMIFS(通讯通路门店!$BI:$BI,通讯通路门店!$S:$S,$G1974)</f>
        <v>0</v>
      </c>
      <c r="AG1974" s="99">
        <f>SUMIFS(通讯通路门店!$BH:$BH,通讯通路门店!$S:$S,$G1974)</f>
        <v>0</v>
      </c>
      <c r="AH1974" s="99">
        <f t="shared" si="151"/>
        <v>0</v>
      </c>
      <c r="AI1974" s="99">
        <f>SUMIFS(通讯通路门店!$BB:$BB,通讯通路门店!$S:$S,$G1974)</f>
        <v>0</v>
      </c>
      <c r="AJ1974" s="99">
        <f>SUMIFS(通讯通路门店!$BE:$BE,通讯通路门店!$S:$S,$G1974)</f>
        <v>0</v>
      </c>
      <c r="AK1974" s="99">
        <f>SUMIFS(通讯通路门店!$BG:$BG,通讯通路门店!$S:$S,$G1974)</f>
        <v>0</v>
      </c>
      <c r="AL1974" s="99">
        <f>SUMIFS(通讯通路门店!$BC:$BC,通讯通路门店!$S:$S,$G1974)</f>
        <v>0</v>
      </c>
      <c r="AM1974" s="99">
        <f>SUMIFS(通讯通路门店!$BD:$BD,通讯通路门店!$S:$S,$G1974)</f>
        <v>0</v>
      </c>
      <c r="AN1974" s="99">
        <f>SUMIFS(通讯通路门店!$BF:$BF,通讯通路门店!$S:$S,$G1974)</f>
        <v>0</v>
      </c>
      <c r="AO1974" s="99">
        <f t="shared" si="152"/>
        <v>0</v>
      </c>
      <c r="AP1974" s="99">
        <f>SUMIFS(通讯通路门店!$K:$K,通讯通路门店!$S:$S,$G1974)</f>
        <v>0</v>
      </c>
      <c r="AQ1974" s="83"/>
      <c r="AR1974" s="99">
        <f>SUMIFS(通讯通路门店!$T:$T,通讯通路门店!$S:$S,$G1974)</f>
        <v>0</v>
      </c>
      <c r="AS1974" s="99">
        <f>SUMIFS(通讯通路门店!$U:$U,通讯通路门店!$S:$S,$G1974)</f>
        <v>0</v>
      </c>
      <c r="AT1974" s="99">
        <f>SUMIFS(通讯通路门店!$V:$V,通讯通路门店!$S:$S,$G1974)</f>
        <v>0</v>
      </c>
      <c r="AU1974" s="99">
        <f>SUMIFS(通讯通路门店!$W:$W,通讯通路门店!$S:$S,$G1974)</f>
        <v>0</v>
      </c>
      <c r="AV1974" s="99">
        <f>SUMIFS(通讯通路门店!$Z:$Z,通讯通路门店!$S:$S,$G1974)</f>
        <v>0</v>
      </c>
      <c r="AW1974" s="99">
        <f>SUMIFS(通讯通路门店!$AB:$AB,通讯通路门店!$S:$S,$G1974)</f>
        <v>0</v>
      </c>
      <c r="AX1974" s="99">
        <f>SUMIFS(通讯通路门店!$X:$X,通讯通路门店!$S:$S,$G1974)</f>
        <v>0</v>
      </c>
      <c r="AY1974" s="99">
        <f>SUMIFS(通讯通路门店!$Y:$Y,通讯通路门店!$S:$S,$G1974)</f>
        <v>0</v>
      </c>
      <c r="AZ1974" s="99">
        <f>SUMIFS(通讯通路门店!$AA:$AA,通讯通路门店!$S:$S,$G1974)</f>
        <v>0</v>
      </c>
      <c r="BA1974" s="99">
        <f t="shared" si="153"/>
        <v>0</v>
      </c>
      <c r="BB1974" s="99">
        <f t="shared" si="154"/>
        <v>0</v>
      </c>
      <c r="BC1974" s="99">
        <f>SUMIFS(通讯通路门店!$W:$W,通讯通路门店!$S:$S,$G1974,通讯通路门店!$J:$J,"荣耀体验店")+SUMIFS(通讯通路门店!$W:$W,通讯通路门店!$S:$S,$G1974,通讯通路门店!$J:$J,"荣耀授权专卖店")</f>
        <v>0</v>
      </c>
      <c r="BD1974" s="99">
        <f>SUMIFS(通讯通路门店!$Z:$Z,通讯通路门店!$S:$S,$G1974,通讯通路门店!$J:$J,"VIVO体验店")</f>
        <v>0</v>
      </c>
      <c r="BE1974" s="99">
        <f>SUMIFS(通讯通路门店!$AB:$AB,通讯通路门店!$S:$S,$G1974,通讯通路门店!$J:$J,"OPPO体验店")</f>
        <v>0</v>
      </c>
      <c r="BF1974" s="99">
        <f>SUMIFS(通讯通路门店!$X:$X,通讯通路门店!$S:$S,$G1974,通讯通路门店!$J:$J,"华为授权体验店")+SUMIFS(通讯通路门店!$AA:$AA,通讯通路门店!$S:$S,$G1974,通讯通路门店!$J:$J,"华为堡垒店")</f>
        <v>0</v>
      </c>
      <c r="BG1974" s="99">
        <f>SUMIFS(通讯通路门店!$Y:$Y,通讯通路门店!$S:$S,$G1974,通讯通路门店!$J:$J,"小米体验店")</f>
        <v>0</v>
      </c>
      <c r="BH1974" s="99">
        <f>SUMIFS(通讯通路门店!$AA:$AA,通讯通路门店!$S:$S,$G1974,通讯通路门店!$J:$J,"苹果体验店")</f>
        <v>0</v>
      </c>
      <c r="BI1974" s="99">
        <f>SUMIFS(通讯通路门店!$K:$K,通讯通路门店!$S:$S,$G1974,通讯通路门店!$J:$J,"其他品牌专卖店")</f>
        <v>0</v>
      </c>
      <c r="BJ1974" s="99">
        <f>SUMIFS(通讯通路门店!$AC:$AC,通讯通路门店!$S:$S,$G1974)</f>
        <v>0</v>
      </c>
      <c r="BK1974" s="99">
        <f>SUMIFS(通讯通路门店!$AD:$AD,通讯通路门店!$S:$S,$G1974)</f>
        <v>0</v>
      </c>
      <c r="BL1974" s="99">
        <f>SUMIFS(通讯通路门店!$AE:$AE,通讯通路门店!$S:$S,$G1974)</f>
        <v>0</v>
      </c>
      <c r="BM1974" s="99">
        <f>SUMIFS(通讯通路门店!$AF:$AF,通讯通路门店!$S:$S,$G1974)</f>
        <v>0</v>
      </c>
      <c r="BN1974" s="99">
        <f>SUMIFS(通讯通路门店!$AG:$AG,通讯通路门店!$S:$S,$G1974)</f>
        <v>0</v>
      </c>
      <c r="BO1974" s="99">
        <f>SUMIFS(通讯通路门店!$AH:$AH,通讯通路门店!$S:$S,$G1974)</f>
        <v>0</v>
      </c>
      <c r="BP1974" s="99">
        <f>SUMIFS(通讯通路门店!$AI:$AI,通讯通路门店!$S:$S,$G1974)</f>
        <v>0</v>
      </c>
      <c r="BQ1974" s="83"/>
    </row>
    <row r="1975" spans="1:69">
      <c r="A1975" s="99" t="str">
        <f>IFERROR(_xlfn.XLOOKUP($G1975,通讯通路门店!$S$4:$S$993931,通讯通路门店!$A$4:$A$993931,0,0),"")</f>
        <v>海南省</v>
      </c>
      <c r="B1975" s="99" t="str">
        <f>IFERROR(_xlfn.XLOOKUP($G1975,通讯通路门店!$S$4:$S$993931,通讯通路门店!$B$4:$B$993931,0,0),"")</f>
        <v>东方市</v>
      </c>
      <c r="C1975" s="99" t="str">
        <f>IFERROR(_xlfn.XLOOKUP($G1975,通讯通路门店!$S$4:$S$993931,通讯通路门店!$C$4:$C$993931,0,0),"")</f>
        <v>东方市</v>
      </c>
      <c r="D1975" s="99" t="str">
        <f>IFERROR(_xlfn.XLOOKUP($G1975,通讯通路门店!$S$4:$S$993931,通讯通路门店!$D$4:$D$993931,0,0),"")</f>
        <v>八所镇</v>
      </c>
      <c r="E1975" s="83"/>
      <c r="F1975" s="83"/>
      <c r="G1975" s="101"/>
      <c r="H1975" s="102">
        <f>IFERROR(_xlfn.XLOOKUP($G1975,通讯通路门店!$S$4:$S$993931,通讯通路门店!$R$4:$R$993931,0,0),"")</f>
        <v>0</v>
      </c>
      <c r="I1975" s="83"/>
      <c r="J1975" s="83"/>
      <c r="K1975" s="83"/>
      <c r="L1975" s="83"/>
      <c r="M1975" s="83"/>
      <c r="N1975" s="83"/>
      <c r="O1975" s="83"/>
      <c r="P1975" s="83"/>
      <c r="Q1975" s="83"/>
      <c r="R1975" s="83"/>
      <c r="S1975" s="83"/>
      <c r="T1975" s="83"/>
      <c r="U1975" s="99">
        <f>COUNTIF(通讯通路门店!$S:$S,$G1975)</f>
        <v>0</v>
      </c>
      <c r="V1975" s="99">
        <f>COUNTIFS(通讯通路门店!$S:$S,$G1975,通讯通路门店!$J:$J,"综合卖场")</f>
        <v>0</v>
      </c>
      <c r="W1975" s="99">
        <f>SUMIFS(通讯通路门店!$AJ:$AJ,通讯通路门店!$S:$S,通讯客户沙盘!$G1975)</f>
        <v>0</v>
      </c>
      <c r="X1975" s="99">
        <f t="shared" si="150"/>
        <v>0</v>
      </c>
      <c r="Y1975" s="99">
        <f>COUNTIFS(通讯通路门店!$S:$S,$G1975,通讯通路门店!$J:$J,"荣耀体验店")+COUNTIFS(通讯通路门店!$S:$S,$G1975,通讯通路门店!$J:$J,"荣耀授权专卖店")</f>
        <v>0</v>
      </c>
      <c r="Z1975" s="99">
        <f>COUNTIFS(通讯通路门店!$S:$S,$G1975,通讯通路门店!$J:$J,"VIVO体验店")</f>
        <v>0</v>
      </c>
      <c r="AA1975" s="99">
        <f>COUNTIFS(通讯通路门店!$S:$S,$G1975,通讯通路门店!$J:$J,"OPPO体验店")</f>
        <v>0</v>
      </c>
      <c r="AB1975" s="99">
        <f>COUNTIFS(通讯通路门店!$S:$S,$G1975,通讯通路门店!$J:$J,"华为授权体验店")+COUNTIFS(通讯通路门店!$S:$S,$G1975,通讯通路门店!$J:$J,"华为堡垒店")</f>
        <v>0</v>
      </c>
      <c r="AC1975" s="99">
        <f>COUNTIFS(通讯通路门店!$S:$S,$G1975,通讯通路门店!$J:$J,"小米体验店")</f>
        <v>0</v>
      </c>
      <c r="AD1975" s="99">
        <f>COUNTIFS(通讯通路门店!$S:$S,$G1975,通讯通路门店!$J:$J,"苹果体验店")</f>
        <v>0</v>
      </c>
      <c r="AE1975" s="99">
        <f>COUNTIFS(通讯通路门店!$S:$S,$G1975,通讯通路门店!$J:$J,"其他品牌专卖店")</f>
        <v>0</v>
      </c>
      <c r="AF1975" s="99">
        <f>SUMIFS(通讯通路门店!$BI:$BI,通讯通路门店!$S:$S,$G1975)</f>
        <v>0</v>
      </c>
      <c r="AG1975" s="99">
        <f>SUMIFS(通讯通路门店!$BH:$BH,通讯通路门店!$S:$S,$G1975)</f>
        <v>0</v>
      </c>
      <c r="AH1975" s="99">
        <f t="shared" si="151"/>
        <v>0</v>
      </c>
      <c r="AI1975" s="99">
        <f>SUMIFS(通讯通路门店!$BB:$BB,通讯通路门店!$S:$S,$G1975)</f>
        <v>0</v>
      </c>
      <c r="AJ1975" s="99">
        <f>SUMIFS(通讯通路门店!$BE:$BE,通讯通路门店!$S:$S,$G1975)</f>
        <v>0</v>
      </c>
      <c r="AK1975" s="99">
        <f>SUMIFS(通讯通路门店!$BG:$BG,通讯通路门店!$S:$S,$G1975)</f>
        <v>0</v>
      </c>
      <c r="AL1975" s="99">
        <f>SUMIFS(通讯通路门店!$BC:$BC,通讯通路门店!$S:$S,$G1975)</f>
        <v>0</v>
      </c>
      <c r="AM1975" s="99">
        <f>SUMIFS(通讯通路门店!$BD:$BD,通讯通路门店!$S:$S,$G1975)</f>
        <v>0</v>
      </c>
      <c r="AN1975" s="99">
        <f>SUMIFS(通讯通路门店!$BF:$BF,通讯通路门店!$S:$S,$G1975)</f>
        <v>0</v>
      </c>
      <c r="AO1975" s="99">
        <f t="shared" si="152"/>
        <v>0</v>
      </c>
      <c r="AP1975" s="99">
        <f>SUMIFS(通讯通路门店!$K:$K,通讯通路门店!$S:$S,$G1975)</f>
        <v>0</v>
      </c>
      <c r="AQ1975" s="83"/>
      <c r="AR1975" s="99">
        <f>SUMIFS(通讯通路门店!$T:$T,通讯通路门店!$S:$S,$G1975)</f>
        <v>0</v>
      </c>
      <c r="AS1975" s="99">
        <f>SUMIFS(通讯通路门店!$U:$U,通讯通路门店!$S:$S,$G1975)</f>
        <v>0</v>
      </c>
      <c r="AT1975" s="99">
        <f>SUMIFS(通讯通路门店!$V:$V,通讯通路门店!$S:$S,$G1975)</f>
        <v>0</v>
      </c>
      <c r="AU1975" s="99">
        <f>SUMIFS(通讯通路门店!$W:$W,通讯通路门店!$S:$S,$G1975)</f>
        <v>0</v>
      </c>
      <c r="AV1975" s="99">
        <f>SUMIFS(通讯通路门店!$Z:$Z,通讯通路门店!$S:$S,$G1975)</f>
        <v>0</v>
      </c>
      <c r="AW1975" s="99">
        <f>SUMIFS(通讯通路门店!$AB:$AB,通讯通路门店!$S:$S,$G1975)</f>
        <v>0</v>
      </c>
      <c r="AX1975" s="99">
        <f>SUMIFS(通讯通路门店!$X:$X,通讯通路门店!$S:$S,$G1975)</f>
        <v>0</v>
      </c>
      <c r="AY1975" s="99">
        <f>SUMIFS(通讯通路门店!$Y:$Y,通讯通路门店!$S:$S,$G1975)</f>
        <v>0</v>
      </c>
      <c r="AZ1975" s="99">
        <f>SUMIFS(通讯通路门店!$AA:$AA,通讯通路门店!$S:$S,$G1975)</f>
        <v>0</v>
      </c>
      <c r="BA1975" s="99">
        <f t="shared" si="153"/>
        <v>0</v>
      </c>
      <c r="BB1975" s="99">
        <f t="shared" si="154"/>
        <v>0</v>
      </c>
      <c r="BC1975" s="99">
        <f>SUMIFS(通讯通路门店!$W:$W,通讯通路门店!$S:$S,$G1975,通讯通路门店!$J:$J,"荣耀体验店")+SUMIFS(通讯通路门店!$W:$W,通讯通路门店!$S:$S,$G1975,通讯通路门店!$J:$J,"荣耀授权专卖店")</f>
        <v>0</v>
      </c>
      <c r="BD1975" s="99">
        <f>SUMIFS(通讯通路门店!$Z:$Z,通讯通路门店!$S:$S,$G1975,通讯通路门店!$J:$J,"VIVO体验店")</f>
        <v>0</v>
      </c>
      <c r="BE1975" s="99">
        <f>SUMIFS(通讯通路门店!$AB:$AB,通讯通路门店!$S:$S,$G1975,通讯通路门店!$J:$J,"OPPO体验店")</f>
        <v>0</v>
      </c>
      <c r="BF1975" s="99">
        <f>SUMIFS(通讯通路门店!$X:$X,通讯通路门店!$S:$S,$G1975,通讯通路门店!$J:$J,"华为授权体验店")+SUMIFS(通讯通路门店!$AA:$AA,通讯通路门店!$S:$S,$G1975,通讯通路门店!$J:$J,"华为堡垒店")</f>
        <v>0</v>
      </c>
      <c r="BG1975" s="99">
        <f>SUMIFS(通讯通路门店!$Y:$Y,通讯通路门店!$S:$S,$G1975,通讯通路门店!$J:$J,"小米体验店")</f>
        <v>0</v>
      </c>
      <c r="BH1975" s="99">
        <f>SUMIFS(通讯通路门店!$AA:$AA,通讯通路门店!$S:$S,$G1975,通讯通路门店!$J:$J,"苹果体验店")</f>
        <v>0</v>
      </c>
      <c r="BI1975" s="99">
        <f>SUMIFS(通讯通路门店!$K:$K,通讯通路门店!$S:$S,$G1975,通讯通路门店!$J:$J,"其他品牌专卖店")</f>
        <v>0</v>
      </c>
      <c r="BJ1975" s="99">
        <f>SUMIFS(通讯通路门店!$AC:$AC,通讯通路门店!$S:$S,$G1975)</f>
        <v>0</v>
      </c>
      <c r="BK1975" s="99">
        <f>SUMIFS(通讯通路门店!$AD:$AD,通讯通路门店!$S:$S,$G1975)</f>
        <v>0</v>
      </c>
      <c r="BL1975" s="99">
        <f>SUMIFS(通讯通路门店!$AE:$AE,通讯通路门店!$S:$S,$G1975)</f>
        <v>0</v>
      </c>
      <c r="BM1975" s="99">
        <f>SUMIFS(通讯通路门店!$AF:$AF,通讯通路门店!$S:$S,$G1975)</f>
        <v>0</v>
      </c>
      <c r="BN1975" s="99">
        <f>SUMIFS(通讯通路门店!$AG:$AG,通讯通路门店!$S:$S,$G1975)</f>
        <v>0</v>
      </c>
      <c r="BO1975" s="99">
        <f>SUMIFS(通讯通路门店!$AH:$AH,通讯通路门店!$S:$S,$G1975)</f>
        <v>0</v>
      </c>
      <c r="BP1975" s="99">
        <f>SUMIFS(通讯通路门店!$AI:$AI,通讯通路门店!$S:$S,$G1975)</f>
        <v>0</v>
      </c>
      <c r="BQ1975" s="83"/>
    </row>
    <row r="1976" spans="1:69">
      <c r="A1976" s="99" t="str">
        <f>IFERROR(_xlfn.XLOOKUP($G1976,通讯通路门店!$S$4:$S$993931,通讯通路门店!$A$4:$A$993931,0,0),"")</f>
        <v>海南省</v>
      </c>
      <c r="B1976" s="99" t="str">
        <f>IFERROR(_xlfn.XLOOKUP($G1976,通讯通路门店!$S$4:$S$993931,通讯通路门店!$B$4:$B$993931,0,0),"")</f>
        <v>东方市</v>
      </c>
      <c r="C1976" s="99" t="str">
        <f>IFERROR(_xlfn.XLOOKUP($G1976,通讯通路门店!$S$4:$S$993931,通讯通路门店!$C$4:$C$993931,0,0),"")</f>
        <v>东方市</v>
      </c>
      <c r="D1976" s="99" t="str">
        <f>IFERROR(_xlfn.XLOOKUP($G1976,通讯通路门店!$S$4:$S$993931,通讯通路门店!$D$4:$D$993931,0,0),"")</f>
        <v>八所镇</v>
      </c>
      <c r="E1976" s="83"/>
      <c r="F1976" s="83"/>
      <c r="G1976" s="101"/>
      <c r="H1976" s="102">
        <f>IFERROR(_xlfn.XLOOKUP($G1976,通讯通路门店!$S$4:$S$993931,通讯通路门店!$R$4:$R$993931,0,0),"")</f>
        <v>0</v>
      </c>
      <c r="I1976" s="83"/>
      <c r="J1976" s="83"/>
      <c r="K1976" s="83"/>
      <c r="L1976" s="83"/>
      <c r="M1976" s="83"/>
      <c r="N1976" s="83"/>
      <c r="O1976" s="83"/>
      <c r="P1976" s="83"/>
      <c r="Q1976" s="83"/>
      <c r="R1976" s="83"/>
      <c r="S1976" s="83"/>
      <c r="T1976" s="83"/>
      <c r="U1976" s="99">
        <f>COUNTIF(通讯通路门店!$S:$S,$G1976)</f>
        <v>0</v>
      </c>
      <c r="V1976" s="99">
        <f>COUNTIFS(通讯通路门店!$S:$S,$G1976,通讯通路门店!$J:$J,"综合卖场")</f>
        <v>0</v>
      </c>
      <c r="W1976" s="99">
        <f>SUMIFS(通讯通路门店!$AJ:$AJ,通讯通路门店!$S:$S,通讯客户沙盘!$G1976)</f>
        <v>0</v>
      </c>
      <c r="X1976" s="99">
        <f t="shared" si="150"/>
        <v>0</v>
      </c>
      <c r="Y1976" s="99">
        <f>COUNTIFS(通讯通路门店!$S:$S,$G1976,通讯通路门店!$J:$J,"荣耀体验店")+COUNTIFS(通讯通路门店!$S:$S,$G1976,通讯通路门店!$J:$J,"荣耀授权专卖店")</f>
        <v>0</v>
      </c>
      <c r="Z1976" s="99">
        <f>COUNTIFS(通讯通路门店!$S:$S,$G1976,通讯通路门店!$J:$J,"VIVO体验店")</f>
        <v>0</v>
      </c>
      <c r="AA1976" s="99">
        <f>COUNTIFS(通讯通路门店!$S:$S,$G1976,通讯通路门店!$J:$J,"OPPO体验店")</f>
        <v>0</v>
      </c>
      <c r="AB1976" s="99">
        <f>COUNTIFS(通讯通路门店!$S:$S,$G1976,通讯通路门店!$J:$J,"华为授权体验店")+COUNTIFS(通讯通路门店!$S:$S,$G1976,通讯通路门店!$J:$J,"华为堡垒店")</f>
        <v>0</v>
      </c>
      <c r="AC1976" s="99">
        <f>COUNTIFS(通讯通路门店!$S:$S,$G1976,通讯通路门店!$J:$J,"小米体验店")</f>
        <v>0</v>
      </c>
      <c r="AD1976" s="99">
        <f>COUNTIFS(通讯通路门店!$S:$S,$G1976,通讯通路门店!$J:$J,"苹果体验店")</f>
        <v>0</v>
      </c>
      <c r="AE1976" s="99">
        <f>COUNTIFS(通讯通路门店!$S:$S,$G1976,通讯通路门店!$J:$J,"其他品牌专卖店")</f>
        <v>0</v>
      </c>
      <c r="AF1976" s="99">
        <f>SUMIFS(通讯通路门店!$BI:$BI,通讯通路门店!$S:$S,$G1976)</f>
        <v>0</v>
      </c>
      <c r="AG1976" s="99">
        <f>SUMIFS(通讯通路门店!$BH:$BH,通讯通路门店!$S:$S,$G1976)</f>
        <v>0</v>
      </c>
      <c r="AH1976" s="99">
        <f t="shared" si="151"/>
        <v>0</v>
      </c>
      <c r="AI1976" s="99">
        <f>SUMIFS(通讯通路门店!$BB:$BB,通讯通路门店!$S:$S,$G1976)</f>
        <v>0</v>
      </c>
      <c r="AJ1976" s="99">
        <f>SUMIFS(通讯通路门店!$BE:$BE,通讯通路门店!$S:$S,$G1976)</f>
        <v>0</v>
      </c>
      <c r="AK1976" s="99">
        <f>SUMIFS(通讯通路门店!$BG:$BG,通讯通路门店!$S:$S,$G1976)</f>
        <v>0</v>
      </c>
      <c r="AL1976" s="99">
        <f>SUMIFS(通讯通路门店!$BC:$BC,通讯通路门店!$S:$S,$G1976)</f>
        <v>0</v>
      </c>
      <c r="AM1976" s="99">
        <f>SUMIFS(通讯通路门店!$BD:$BD,通讯通路门店!$S:$S,$G1976)</f>
        <v>0</v>
      </c>
      <c r="AN1976" s="99">
        <f>SUMIFS(通讯通路门店!$BF:$BF,通讯通路门店!$S:$S,$G1976)</f>
        <v>0</v>
      </c>
      <c r="AO1976" s="99">
        <f t="shared" si="152"/>
        <v>0</v>
      </c>
      <c r="AP1976" s="99">
        <f>SUMIFS(通讯通路门店!$K:$K,通讯通路门店!$S:$S,$G1976)</f>
        <v>0</v>
      </c>
      <c r="AQ1976" s="83"/>
      <c r="AR1976" s="99">
        <f>SUMIFS(通讯通路门店!$T:$T,通讯通路门店!$S:$S,$G1976)</f>
        <v>0</v>
      </c>
      <c r="AS1976" s="99">
        <f>SUMIFS(通讯通路门店!$U:$U,通讯通路门店!$S:$S,$G1976)</f>
        <v>0</v>
      </c>
      <c r="AT1976" s="99">
        <f>SUMIFS(通讯通路门店!$V:$V,通讯通路门店!$S:$S,$G1976)</f>
        <v>0</v>
      </c>
      <c r="AU1976" s="99">
        <f>SUMIFS(通讯通路门店!$W:$W,通讯通路门店!$S:$S,$G1976)</f>
        <v>0</v>
      </c>
      <c r="AV1976" s="99">
        <f>SUMIFS(通讯通路门店!$Z:$Z,通讯通路门店!$S:$S,$G1976)</f>
        <v>0</v>
      </c>
      <c r="AW1976" s="99">
        <f>SUMIFS(通讯通路门店!$AB:$AB,通讯通路门店!$S:$S,$G1976)</f>
        <v>0</v>
      </c>
      <c r="AX1976" s="99">
        <f>SUMIFS(通讯通路门店!$X:$X,通讯通路门店!$S:$S,$G1976)</f>
        <v>0</v>
      </c>
      <c r="AY1976" s="99">
        <f>SUMIFS(通讯通路门店!$Y:$Y,通讯通路门店!$S:$S,$G1976)</f>
        <v>0</v>
      </c>
      <c r="AZ1976" s="99">
        <f>SUMIFS(通讯通路门店!$AA:$AA,通讯通路门店!$S:$S,$G1976)</f>
        <v>0</v>
      </c>
      <c r="BA1976" s="99">
        <f t="shared" si="153"/>
        <v>0</v>
      </c>
      <c r="BB1976" s="99">
        <f t="shared" si="154"/>
        <v>0</v>
      </c>
      <c r="BC1976" s="99">
        <f>SUMIFS(通讯通路门店!$W:$W,通讯通路门店!$S:$S,$G1976,通讯通路门店!$J:$J,"荣耀体验店")+SUMIFS(通讯通路门店!$W:$W,通讯通路门店!$S:$S,$G1976,通讯通路门店!$J:$J,"荣耀授权专卖店")</f>
        <v>0</v>
      </c>
      <c r="BD1976" s="99">
        <f>SUMIFS(通讯通路门店!$Z:$Z,通讯通路门店!$S:$S,$G1976,通讯通路门店!$J:$J,"VIVO体验店")</f>
        <v>0</v>
      </c>
      <c r="BE1976" s="99">
        <f>SUMIFS(通讯通路门店!$AB:$AB,通讯通路门店!$S:$S,$G1976,通讯通路门店!$J:$J,"OPPO体验店")</f>
        <v>0</v>
      </c>
      <c r="BF1976" s="99">
        <f>SUMIFS(通讯通路门店!$X:$X,通讯通路门店!$S:$S,$G1976,通讯通路门店!$J:$J,"华为授权体验店")+SUMIFS(通讯通路门店!$AA:$AA,通讯通路门店!$S:$S,$G1976,通讯通路门店!$J:$J,"华为堡垒店")</f>
        <v>0</v>
      </c>
      <c r="BG1976" s="99">
        <f>SUMIFS(通讯通路门店!$Y:$Y,通讯通路门店!$S:$S,$G1976,通讯通路门店!$J:$J,"小米体验店")</f>
        <v>0</v>
      </c>
      <c r="BH1976" s="99">
        <f>SUMIFS(通讯通路门店!$AA:$AA,通讯通路门店!$S:$S,$G1976,通讯通路门店!$J:$J,"苹果体验店")</f>
        <v>0</v>
      </c>
      <c r="BI1976" s="99">
        <f>SUMIFS(通讯通路门店!$K:$K,通讯通路门店!$S:$S,$G1976,通讯通路门店!$J:$J,"其他品牌专卖店")</f>
        <v>0</v>
      </c>
      <c r="BJ1976" s="99">
        <f>SUMIFS(通讯通路门店!$AC:$AC,通讯通路门店!$S:$S,$G1976)</f>
        <v>0</v>
      </c>
      <c r="BK1976" s="99">
        <f>SUMIFS(通讯通路门店!$AD:$AD,通讯通路门店!$S:$S,$G1976)</f>
        <v>0</v>
      </c>
      <c r="BL1976" s="99">
        <f>SUMIFS(通讯通路门店!$AE:$AE,通讯通路门店!$S:$S,$G1976)</f>
        <v>0</v>
      </c>
      <c r="BM1976" s="99">
        <f>SUMIFS(通讯通路门店!$AF:$AF,通讯通路门店!$S:$S,$G1976)</f>
        <v>0</v>
      </c>
      <c r="BN1976" s="99">
        <f>SUMIFS(通讯通路门店!$AG:$AG,通讯通路门店!$S:$S,$G1976)</f>
        <v>0</v>
      </c>
      <c r="BO1976" s="99">
        <f>SUMIFS(通讯通路门店!$AH:$AH,通讯通路门店!$S:$S,$G1976)</f>
        <v>0</v>
      </c>
      <c r="BP1976" s="99">
        <f>SUMIFS(通讯通路门店!$AI:$AI,通讯通路门店!$S:$S,$G1976)</f>
        <v>0</v>
      </c>
      <c r="BQ1976" s="83"/>
    </row>
    <row r="1977" spans="1:69">
      <c r="A1977" s="99" t="str">
        <f>IFERROR(_xlfn.XLOOKUP($G1977,通讯通路门店!$S$4:$S$993931,通讯通路门店!$A$4:$A$993931,0,0),"")</f>
        <v>海南省</v>
      </c>
      <c r="B1977" s="99" t="str">
        <f>IFERROR(_xlfn.XLOOKUP($G1977,通讯通路门店!$S$4:$S$993931,通讯通路门店!$B$4:$B$993931,0,0),"")</f>
        <v>东方市</v>
      </c>
      <c r="C1977" s="99" t="str">
        <f>IFERROR(_xlfn.XLOOKUP($G1977,通讯通路门店!$S$4:$S$993931,通讯通路门店!$C$4:$C$993931,0,0),"")</f>
        <v>东方市</v>
      </c>
      <c r="D1977" s="99" t="str">
        <f>IFERROR(_xlfn.XLOOKUP($G1977,通讯通路门店!$S$4:$S$993931,通讯通路门店!$D$4:$D$993931,0,0),"")</f>
        <v>八所镇</v>
      </c>
      <c r="E1977" s="83"/>
      <c r="F1977" s="83"/>
      <c r="G1977" s="101"/>
      <c r="H1977" s="102">
        <f>IFERROR(_xlfn.XLOOKUP($G1977,通讯通路门店!$S$4:$S$993931,通讯通路门店!$R$4:$R$993931,0,0),"")</f>
        <v>0</v>
      </c>
      <c r="I1977" s="83"/>
      <c r="J1977" s="83"/>
      <c r="K1977" s="83"/>
      <c r="L1977" s="83"/>
      <c r="M1977" s="83"/>
      <c r="N1977" s="83"/>
      <c r="O1977" s="83"/>
      <c r="P1977" s="83"/>
      <c r="Q1977" s="83"/>
      <c r="R1977" s="83"/>
      <c r="S1977" s="83"/>
      <c r="T1977" s="83"/>
      <c r="U1977" s="99">
        <f>COUNTIF(通讯通路门店!$S:$S,$G1977)</f>
        <v>0</v>
      </c>
      <c r="V1977" s="99">
        <f>COUNTIFS(通讯通路门店!$S:$S,$G1977,通讯通路门店!$J:$J,"综合卖场")</f>
        <v>0</v>
      </c>
      <c r="W1977" s="99">
        <f>SUMIFS(通讯通路门店!$AJ:$AJ,通讯通路门店!$S:$S,通讯客户沙盘!$G1977)</f>
        <v>0</v>
      </c>
      <c r="X1977" s="99">
        <f t="shared" si="150"/>
        <v>0</v>
      </c>
      <c r="Y1977" s="99">
        <f>COUNTIFS(通讯通路门店!$S:$S,$G1977,通讯通路门店!$J:$J,"荣耀体验店")+COUNTIFS(通讯通路门店!$S:$S,$G1977,通讯通路门店!$J:$J,"荣耀授权专卖店")</f>
        <v>0</v>
      </c>
      <c r="Z1977" s="99">
        <f>COUNTIFS(通讯通路门店!$S:$S,$G1977,通讯通路门店!$J:$J,"VIVO体验店")</f>
        <v>0</v>
      </c>
      <c r="AA1977" s="99">
        <f>COUNTIFS(通讯通路门店!$S:$S,$G1977,通讯通路门店!$J:$J,"OPPO体验店")</f>
        <v>0</v>
      </c>
      <c r="AB1977" s="99">
        <f>COUNTIFS(通讯通路门店!$S:$S,$G1977,通讯通路门店!$J:$J,"华为授权体验店")+COUNTIFS(通讯通路门店!$S:$S,$G1977,通讯通路门店!$J:$J,"华为堡垒店")</f>
        <v>0</v>
      </c>
      <c r="AC1977" s="99">
        <f>COUNTIFS(通讯通路门店!$S:$S,$G1977,通讯通路门店!$J:$J,"小米体验店")</f>
        <v>0</v>
      </c>
      <c r="AD1977" s="99">
        <f>COUNTIFS(通讯通路门店!$S:$S,$G1977,通讯通路门店!$J:$J,"苹果体验店")</f>
        <v>0</v>
      </c>
      <c r="AE1977" s="99">
        <f>COUNTIFS(通讯通路门店!$S:$S,$G1977,通讯通路门店!$J:$J,"其他品牌专卖店")</f>
        <v>0</v>
      </c>
      <c r="AF1977" s="99">
        <f>SUMIFS(通讯通路门店!$BI:$BI,通讯通路门店!$S:$S,$G1977)</f>
        <v>0</v>
      </c>
      <c r="AG1977" s="99">
        <f>SUMIFS(通讯通路门店!$BH:$BH,通讯通路门店!$S:$S,$G1977)</f>
        <v>0</v>
      </c>
      <c r="AH1977" s="99">
        <f t="shared" si="151"/>
        <v>0</v>
      </c>
      <c r="AI1977" s="99">
        <f>SUMIFS(通讯通路门店!$BB:$BB,通讯通路门店!$S:$S,$G1977)</f>
        <v>0</v>
      </c>
      <c r="AJ1977" s="99">
        <f>SUMIFS(通讯通路门店!$BE:$BE,通讯通路门店!$S:$S,$G1977)</f>
        <v>0</v>
      </c>
      <c r="AK1977" s="99">
        <f>SUMIFS(通讯通路门店!$BG:$BG,通讯通路门店!$S:$S,$G1977)</f>
        <v>0</v>
      </c>
      <c r="AL1977" s="99">
        <f>SUMIFS(通讯通路门店!$BC:$BC,通讯通路门店!$S:$S,$G1977)</f>
        <v>0</v>
      </c>
      <c r="AM1977" s="99">
        <f>SUMIFS(通讯通路门店!$BD:$BD,通讯通路门店!$S:$S,$G1977)</f>
        <v>0</v>
      </c>
      <c r="AN1977" s="99">
        <f>SUMIFS(通讯通路门店!$BF:$BF,通讯通路门店!$S:$S,$G1977)</f>
        <v>0</v>
      </c>
      <c r="AO1977" s="99">
        <f t="shared" si="152"/>
        <v>0</v>
      </c>
      <c r="AP1977" s="99">
        <f>SUMIFS(通讯通路门店!$K:$K,通讯通路门店!$S:$S,$G1977)</f>
        <v>0</v>
      </c>
      <c r="AQ1977" s="83"/>
      <c r="AR1977" s="99">
        <f>SUMIFS(通讯通路门店!$T:$T,通讯通路门店!$S:$S,$G1977)</f>
        <v>0</v>
      </c>
      <c r="AS1977" s="99">
        <f>SUMIFS(通讯通路门店!$U:$U,通讯通路门店!$S:$S,$G1977)</f>
        <v>0</v>
      </c>
      <c r="AT1977" s="99">
        <f>SUMIFS(通讯通路门店!$V:$V,通讯通路门店!$S:$S,$G1977)</f>
        <v>0</v>
      </c>
      <c r="AU1977" s="99">
        <f>SUMIFS(通讯通路门店!$W:$W,通讯通路门店!$S:$S,$G1977)</f>
        <v>0</v>
      </c>
      <c r="AV1977" s="99">
        <f>SUMIFS(通讯通路门店!$Z:$Z,通讯通路门店!$S:$S,$G1977)</f>
        <v>0</v>
      </c>
      <c r="AW1977" s="99">
        <f>SUMIFS(通讯通路门店!$AB:$AB,通讯通路门店!$S:$S,$G1977)</f>
        <v>0</v>
      </c>
      <c r="AX1977" s="99">
        <f>SUMIFS(通讯通路门店!$X:$X,通讯通路门店!$S:$S,$G1977)</f>
        <v>0</v>
      </c>
      <c r="AY1977" s="99">
        <f>SUMIFS(通讯通路门店!$Y:$Y,通讯通路门店!$S:$S,$G1977)</f>
        <v>0</v>
      </c>
      <c r="AZ1977" s="99">
        <f>SUMIFS(通讯通路门店!$AA:$AA,通讯通路门店!$S:$S,$G1977)</f>
        <v>0</v>
      </c>
      <c r="BA1977" s="99">
        <f t="shared" si="153"/>
        <v>0</v>
      </c>
      <c r="BB1977" s="99">
        <f t="shared" si="154"/>
        <v>0</v>
      </c>
      <c r="BC1977" s="99">
        <f>SUMIFS(通讯通路门店!$W:$W,通讯通路门店!$S:$S,$G1977,通讯通路门店!$J:$J,"荣耀体验店")+SUMIFS(通讯通路门店!$W:$W,通讯通路门店!$S:$S,$G1977,通讯通路门店!$J:$J,"荣耀授权专卖店")</f>
        <v>0</v>
      </c>
      <c r="BD1977" s="99">
        <f>SUMIFS(通讯通路门店!$Z:$Z,通讯通路门店!$S:$S,$G1977,通讯通路门店!$J:$J,"VIVO体验店")</f>
        <v>0</v>
      </c>
      <c r="BE1977" s="99">
        <f>SUMIFS(通讯通路门店!$AB:$AB,通讯通路门店!$S:$S,$G1977,通讯通路门店!$J:$J,"OPPO体验店")</f>
        <v>0</v>
      </c>
      <c r="BF1977" s="99">
        <f>SUMIFS(通讯通路门店!$X:$X,通讯通路门店!$S:$S,$G1977,通讯通路门店!$J:$J,"华为授权体验店")+SUMIFS(通讯通路门店!$AA:$AA,通讯通路门店!$S:$S,$G1977,通讯通路门店!$J:$J,"华为堡垒店")</f>
        <v>0</v>
      </c>
      <c r="BG1977" s="99">
        <f>SUMIFS(通讯通路门店!$Y:$Y,通讯通路门店!$S:$S,$G1977,通讯通路门店!$J:$J,"小米体验店")</f>
        <v>0</v>
      </c>
      <c r="BH1977" s="99">
        <f>SUMIFS(通讯通路门店!$AA:$AA,通讯通路门店!$S:$S,$G1977,通讯通路门店!$J:$J,"苹果体验店")</f>
        <v>0</v>
      </c>
      <c r="BI1977" s="99">
        <f>SUMIFS(通讯通路门店!$K:$K,通讯通路门店!$S:$S,$G1977,通讯通路门店!$J:$J,"其他品牌专卖店")</f>
        <v>0</v>
      </c>
      <c r="BJ1977" s="99">
        <f>SUMIFS(通讯通路门店!$AC:$AC,通讯通路门店!$S:$S,$G1977)</f>
        <v>0</v>
      </c>
      <c r="BK1977" s="99">
        <f>SUMIFS(通讯通路门店!$AD:$AD,通讯通路门店!$S:$S,$G1977)</f>
        <v>0</v>
      </c>
      <c r="BL1977" s="99">
        <f>SUMIFS(通讯通路门店!$AE:$AE,通讯通路门店!$S:$S,$G1977)</f>
        <v>0</v>
      </c>
      <c r="BM1977" s="99">
        <f>SUMIFS(通讯通路门店!$AF:$AF,通讯通路门店!$S:$S,$G1977)</f>
        <v>0</v>
      </c>
      <c r="BN1977" s="99">
        <f>SUMIFS(通讯通路门店!$AG:$AG,通讯通路门店!$S:$S,$G1977)</f>
        <v>0</v>
      </c>
      <c r="BO1977" s="99">
        <f>SUMIFS(通讯通路门店!$AH:$AH,通讯通路门店!$S:$S,$G1977)</f>
        <v>0</v>
      </c>
      <c r="BP1977" s="99">
        <f>SUMIFS(通讯通路门店!$AI:$AI,通讯通路门店!$S:$S,$G1977)</f>
        <v>0</v>
      </c>
      <c r="BQ1977" s="83"/>
    </row>
    <row r="1978" spans="1:69">
      <c r="A1978" s="99" t="str">
        <f>IFERROR(_xlfn.XLOOKUP($G1978,通讯通路门店!$S$4:$S$993931,通讯通路门店!$A$4:$A$993931,0,0),"")</f>
        <v>海南省</v>
      </c>
      <c r="B1978" s="99" t="str">
        <f>IFERROR(_xlfn.XLOOKUP($G1978,通讯通路门店!$S$4:$S$993931,通讯通路门店!$B$4:$B$993931,0,0),"")</f>
        <v>东方市</v>
      </c>
      <c r="C1978" s="99" t="str">
        <f>IFERROR(_xlfn.XLOOKUP($G1978,通讯通路门店!$S$4:$S$993931,通讯通路门店!$C$4:$C$993931,0,0),"")</f>
        <v>东方市</v>
      </c>
      <c r="D1978" s="99" t="str">
        <f>IFERROR(_xlfn.XLOOKUP($G1978,通讯通路门店!$S$4:$S$993931,通讯通路门店!$D$4:$D$993931,0,0),"")</f>
        <v>八所镇</v>
      </c>
      <c r="E1978" s="83"/>
      <c r="F1978" s="83"/>
      <c r="G1978" s="101"/>
      <c r="H1978" s="102">
        <f>IFERROR(_xlfn.XLOOKUP($G1978,通讯通路门店!$S$4:$S$993931,通讯通路门店!$R$4:$R$993931,0,0),"")</f>
        <v>0</v>
      </c>
      <c r="I1978" s="83"/>
      <c r="J1978" s="83"/>
      <c r="K1978" s="83"/>
      <c r="L1978" s="83"/>
      <c r="M1978" s="83"/>
      <c r="N1978" s="83"/>
      <c r="O1978" s="83"/>
      <c r="P1978" s="83"/>
      <c r="Q1978" s="83"/>
      <c r="R1978" s="83"/>
      <c r="S1978" s="83"/>
      <c r="T1978" s="83"/>
      <c r="U1978" s="99">
        <f>COUNTIF(通讯通路门店!$S:$S,$G1978)</f>
        <v>0</v>
      </c>
      <c r="V1978" s="99">
        <f>COUNTIFS(通讯通路门店!$S:$S,$G1978,通讯通路门店!$J:$J,"综合卖场")</f>
        <v>0</v>
      </c>
      <c r="W1978" s="99">
        <f>SUMIFS(通讯通路门店!$AJ:$AJ,通讯通路门店!$S:$S,通讯客户沙盘!$G1978)</f>
        <v>0</v>
      </c>
      <c r="X1978" s="99">
        <f t="shared" si="150"/>
        <v>0</v>
      </c>
      <c r="Y1978" s="99">
        <f>COUNTIFS(通讯通路门店!$S:$S,$G1978,通讯通路门店!$J:$J,"荣耀体验店")+COUNTIFS(通讯通路门店!$S:$S,$G1978,通讯通路门店!$J:$J,"荣耀授权专卖店")</f>
        <v>0</v>
      </c>
      <c r="Z1978" s="99">
        <f>COUNTIFS(通讯通路门店!$S:$S,$G1978,通讯通路门店!$J:$J,"VIVO体验店")</f>
        <v>0</v>
      </c>
      <c r="AA1978" s="99">
        <f>COUNTIFS(通讯通路门店!$S:$S,$G1978,通讯通路门店!$J:$J,"OPPO体验店")</f>
        <v>0</v>
      </c>
      <c r="AB1978" s="99">
        <f>COUNTIFS(通讯通路门店!$S:$S,$G1978,通讯通路门店!$J:$J,"华为授权体验店")+COUNTIFS(通讯通路门店!$S:$S,$G1978,通讯通路门店!$J:$J,"华为堡垒店")</f>
        <v>0</v>
      </c>
      <c r="AC1978" s="99">
        <f>COUNTIFS(通讯通路门店!$S:$S,$G1978,通讯通路门店!$J:$J,"小米体验店")</f>
        <v>0</v>
      </c>
      <c r="AD1978" s="99">
        <f>COUNTIFS(通讯通路门店!$S:$S,$G1978,通讯通路门店!$J:$J,"苹果体验店")</f>
        <v>0</v>
      </c>
      <c r="AE1978" s="99">
        <f>COUNTIFS(通讯通路门店!$S:$S,$G1978,通讯通路门店!$J:$J,"其他品牌专卖店")</f>
        <v>0</v>
      </c>
      <c r="AF1978" s="99">
        <f>SUMIFS(通讯通路门店!$BI:$BI,通讯通路门店!$S:$S,$G1978)</f>
        <v>0</v>
      </c>
      <c r="AG1978" s="99">
        <f>SUMIFS(通讯通路门店!$BH:$BH,通讯通路门店!$S:$S,$G1978)</f>
        <v>0</v>
      </c>
      <c r="AH1978" s="99">
        <f t="shared" si="151"/>
        <v>0</v>
      </c>
      <c r="AI1978" s="99">
        <f>SUMIFS(通讯通路门店!$BB:$BB,通讯通路门店!$S:$S,$G1978)</f>
        <v>0</v>
      </c>
      <c r="AJ1978" s="99">
        <f>SUMIFS(通讯通路门店!$BE:$BE,通讯通路门店!$S:$S,$G1978)</f>
        <v>0</v>
      </c>
      <c r="AK1978" s="99">
        <f>SUMIFS(通讯通路门店!$BG:$BG,通讯通路门店!$S:$S,$G1978)</f>
        <v>0</v>
      </c>
      <c r="AL1978" s="99">
        <f>SUMIFS(通讯通路门店!$BC:$BC,通讯通路门店!$S:$S,$G1978)</f>
        <v>0</v>
      </c>
      <c r="AM1978" s="99">
        <f>SUMIFS(通讯通路门店!$BD:$BD,通讯通路门店!$S:$S,$G1978)</f>
        <v>0</v>
      </c>
      <c r="AN1978" s="99">
        <f>SUMIFS(通讯通路门店!$BF:$BF,通讯通路门店!$S:$S,$G1978)</f>
        <v>0</v>
      </c>
      <c r="AO1978" s="99">
        <f t="shared" si="152"/>
        <v>0</v>
      </c>
      <c r="AP1978" s="99">
        <f>SUMIFS(通讯通路门店!$K:$K,通讯通路门店!$S:$S,$G1978)</f>
        <v>0</v>
      </c>
      <c r="AQ1978" s="83"/>
      <c r="AR1978" s="99">
        <f>SUMIFS(通讯通路门店!$T:$T,通讯通路门店!$S:$S,$G1978)</f>
        <v>0</v>
      </c>
      <c r="AS1978" s="99">
        <f>SUMIFS(通讯通路门店!$U:$U,通讯通路门店!$S:$S,$G1978)</f>
        <v>0</v>
      </c>
      <c r="AT1978" s="99">
        <f>SUMIFS(通讯通路门店!$V:$V,通讯通路门店!$S:$S,$G1978)</f>
        <v>0</v>
      </c>
      <c r="AU1978" s="99">
        <f>SUMIFS(通讯通路门店!$W:$W,通讯通路门店!$S:$S,$G1978)</f>
        <v>0</v>
      </c>
      <c r="AV1978" s="99">
        <f>SUMIFS(通讯通路门店!$Z:$Z,通讯通路门店!$S:$S,$G1978)</f>
        <v>0</v>
      </c>
      <c r="AW1978" s="99">
        <f>SUMIFS(通讯通路门店!$AB:$AB,通讯通路门店!$S:$S,$G1978)</f>
        <v>0</v>
      </c>
      <c r="AX1978" s="99">
        <f>SUMIFS(通讯通路门店!$X:$X,通讯通路门店!$S:$S,$G1978)</f>
        <v>0</v>
      </c>
      <c r="AY1978" s="99">
        <f>SUMIFS(通讯通路门店!$Y:$Y,通讯通路门店!$S:$S,$G1978)</f>
        <v>0</v>
      </c>
      <c r="AZ1978" s="99">
        <f>SUMIFS(通讯通路门店!$AA:$AA,通讯通路门店!$S:$S,$G1978)</f>
        <v>0</v>
      </c>
      <c r="BA1978" s="99">
        <f t="shared" si="153"/>
        <v>0</v>
      </c>
      <c r="BB1978" s="99">
        <f t="shared" si="154"/>
        <v>0</v>
      </c>
      <c r="BC1978" s="99">
        <f>SUMIFS(通讯通路门店!$W:$W,通讯通路门店!$S:$S,$G1978,通讯通路门店!$J:$J,"荣耀体验店")+SUMIFS(通讯通路门店!$W:$W,通讯通路门店!$S:$S,$G1978,通讯通路门店!$J:$J,"荣耀授权专卖店")</f>
        <v>0</v>
      </c>
      <c r="BD1978" s="99">
        <f>SUMIFS(通讯通路门店!$Z:$Z,通讯通路门店!$S:$S,$G1978,通讯通路门店!$J:$J,"VIVO体验店")</f>
        <v>0</v>
      </c>
      <c r="BE1978" s="99">
        <f>SUMIFS(通讯通路门店!$AB:$AB,通讯通路门店!$S:$S,$G1978,通讯通路门店!$J:$J,"OPPO体验店")</f>
        <v>0</v>
      </c>
      <c r="BF1978" s="99">
        <f>SUMIFS(通讯通路门店!$X:$X,通讯通路门店!$S:$S,$G1978,通讯通路门店!$J:$J,"华为授权体验店")+SUMIFS(通讯通路门店!$AA:$AA,通讯通路门店!$S:$S,$G1978,通讯通路门店!$J:$J,"华为堡垒店")</f>
        <v>0</v>
      </c>
      <c r="BG1978" s="99">
        <f>SUMIFS(通讯通路门店!$Y:$Y,通讯通路门店!$S:$S,$G1978,通讯通路门店!$J:$J,"小米体验店")</f>
        <v>0</v>
      </c>
      <c r="BH1978" s="99">
        <f>SUMIFS(通讯通路门店!$AA:$AA,通讯通路门店!$S:$S,$G1978,通讯通路门店!$J:$J,"苹果体验店")</f>
        <v>0</v>
      </c>
      <c r="BI1978" s="99">
        <f>SUMIFS(通讯通路门店!$K:$K,通讯通路门店!$S:$S,$G1978,通讯通路门店!$J:$J,"其他品牌专卖店")</f>
        <v>0</v>
      </c>
      <c r="BJ1978" s="99">
        <f>SUMIFS(通讯通路门店!$AC:$AC,通讯通路门店!$S:$S,$G1978)</f>
        <v>0</v>
      </c>
      <c r="BK1978" s="99">
        <f>SUMIFS(通讯通路门店!$AD:$AD,通讯通路门店!$S:$S,$G1978)</f>
        <v>0</v>
      </c>
      <c r="BL1978" s="99">
        <f>SUMIFS(通讯通路门店!$AE:$AE,通讯通路门店!$S:$S,$G1978)</f>
        <v>0</v>
      </c>
      <c r="BM1978" s="99">
        <f>SUMIFS(通讯通路门店!$AF:$AF,通讯通路门店!$S:$S,$G1978)</f>
        <v>0</v>
      </c>
      <c r="BN1978" s="99">
        <f>SUMIFS(通讯通路门店!$AG:$AG,通讯通路门店!$S:$S,$G1978)</f>
        <v>0</v>
      </c>
      <c r="BO1978" s="99">
        <f>SUMIFS(通讯通路门店!$AH:$AH,通讯通路门店!$S:$S,$G1978)</f>
        <v>0</v>
      </c>
      <c r="BP1978" s="99">
        <f>SUMIFS(通讯通路门店!$AI:$AI,通讯通路门店!$S:$S,$G1978)</f>
        <v>0</v>
      </c>
      <c r="BQ1978" s="83"/>
    </row>
    <row r="1979" spans="1:69">
      <c r="A1979" s="99" t="str">
        <f>IFERROR(_xlfn.XLOOKUP($G1979,通讯通路门店!$S$4:$S$993931,通讯通路门店!$A$4:$A$993931,0,0),"")</f>
        <v>海南省</v>
      </c>
      <c r="B1979" s="99" t="str">
        <f>IFERROR(_xlfn.XLOOKUP($G1979,通讯通路门店!$S$4:$S$993931,通讯通路门店!$B$4:$B$993931,0,0),"")</f>
        <v>东方市</v>
      </c>
      <c r="C1979" s="99" t="str">
        <f>IFERROR(_xlfn.XLOOKUP($G1979,通讯通路门店!$S$4:$S$993931,通讯通路门店!$C$4:$C$993931,0,0),"")</f>
        <v>东方市</v>
      </c>
      <c r="D1979" s="99" t="str">
        <f>IFERROR(_xlfn.XLOOKUP($G1979,通讯通路门店!$S$4:$S$993931,通讯通路门店!$D$4:$D$993931,0,0),"")</f>
        <v>八所镇</v>
      </c>
      <c r="E1979" s="83"/>
      <c r="F1979" s="83"/>
      <c r="G1979" s="101"/>
      <c r="H1979" s="102">
        <f>IFERROR(_xlfn.XLOOKUP($G1979,通讯通路门店!$S$4:$S$993931,通讯通路门店!$R$4:$R$993931,0,0),"")</f>
        <v>0</v>
      </c>
      <c r="I1979" s="83"/>
      <c r="J1979" s="83"/>
      <c r="K1979" s="83"/>
      <c r="L1979" s="83"/>
      <c r="M1979" s="83"/>
      <c r="N1979" s="83"/>
      <c r="O1979" s="83"/>
      <c r="P1979" s="83"/>
      <c r="Q1979" s="83"/>
      <c r="R1979" s="83"/>
      <c r="S1979" s="83"/>
      <c r="T1979" s="83"/>
      <c r="U1979" s="99">
        <f>COUNTIF(通讯通路门店!$S:$S,$G1979)</f>
        <v>0</v>
      </c>
      <c r="V1979" s="99">
        <f>COUNTIFS(通讯通路门店!$S:$S,$G1979,通讯通路门店!$J:$J,"综合卖场")</f>
        <v>0</v>
      </c>
      <c r="W1979" s="99">
        <f>SUMIFS(通讯通路门店!$AJ:$AJ,通讯通路门店!$S:$S,通讯客户沙盘!$G1979)</f>
        <v>0</v>
      </c>
      <c r="X1979" s="99">
        <f t="shared" si="150"/>
        <v>0</v>
      </c>
      <c r="Y1979" s="99">
        <f>COUNTIFS(通讯通路门店!$S:$S,$G1979,通讯通路门店!$J:$J,"荣耀体验店")+COUNTIFS(通讯通路门店!$S:$S,$G1979,通讯通路门店!$J:$J,"荣耀授权专卖店")</f>
        <v>0</v>
      </c>
      <c r="Z1979" s="99">
        <f>COUNTIFS(通讯通路门店!$S:$S,$G1979,通讯通路门店!$J:$J,"VIVO体验店")</f>
        <v>0</v>
      </c>
      <c r="AA1979" s="99">
        <f>COUNTIFS(通讯通路门店!$S:$S,$G1979,通讯通路门店!$J:$J,"OPPO体验店")</f>
        <v>0</v>
      </c>
      <c r="AB1979" s="99">
        <f>COUNTIFS(通讯通路门店!$S:$S,$G1979,通讯通路门店!$J:$J,"华为授权体验店")+COUNTIFS(通讯通路门店!$S:$S,$G1979,通讯通路门店!$J:$J,"华为堡垒店")</f>
        <v>0</v>
      </c>
      <c r="AC1979" s="99">
        <f>COUNTIFS(通讯通路门店!$S:$S,$G1979,通讯通路门店!$J:$J,"小米体验店")</f>
        <v>0</v>
      </c>
      <c r="AD1979" s="99">
        <f>COUNTIFS(通讯通路门店!$S:$S,$G1979,通讯通路门店!$J:$J,"苹果体验店")</f>
        <v>0</v>
      </c>
      <c r="AE1979" s="99">
        <f>COUNTIFS(通讯通路门店!$S:$S,$G1979,通讯通路门店!$J:$J,"其他品牌专卖店")</f>
        <v>0</v>
      </c>
      <c r="AF1979" s="99">
        <f>SUMIFS(通讯通路门店!$BI:$BI,通讯通路门店!$S:$S,$G1979)</f>
        <v>0</v>
      </c>
      <c r="AG1979" s="99">
        <f>SUMIFS(通讯通路门店!$BH:$BH,通讯通路门店!$S:$S,$G1979)</f>
        <v>0</v>
      </c>
      <c r="AH1979" s="99">
        <f t="shared" si="151"/>
        <v>0</v>
      </c>
      <c r="AI1979" s="99">
        <f>SUMIFS(通讯通路门店!$BB:$BB,通讯通路门店!$S:$S,$G1979)</f>
        <v>0</v>
      </c>
      <c r="AJ1979" s="99">
        <f>SUMIFS(通讯通路门店!$BE:$BE,通讯通路门店!$S:$S,$G1979)</f>
        <v>0</v>
      </c>
      <c r="AK1979" s="99">
        <f>SUMIFS(通讯通路门店!$BG:$BG,通讯通路门店!$S:$S,$G1979)</f>
        <v>0</v>
      </c>
      <c r="AL1979" s="99">
        <f>SUMIFS(通讯通路门店!$BC:$BC,通讯通路门店!$S:$S,$G1979)</f>
        <v>0</v>
      </c>
      <c r="AM1979" s="99">
        <f>SUMIFS(通讯通路门店!$BD:$BD,通讯通路门店!$S:$S,$G1979)</f>
        <v>0</v>
      </c>
      <c r="AN1979" s="99">
        <f>SUMIFS(通讯通路门店!$BF:$BF,通讯通路门店!$S:$S,$G1979)</f>
        <v>0</v>
      </c>
      <c r="AO1979" s="99">
        <f t="shared" si="152"/>
        <v>0</v>
      </c>
      <c r="AP1979" s="99">
        <f>SUMIFS(通讯通路门店!$K:$K,通讯通路门店!$S:$S,$G1979)</f>
        <v>0</v>
      </c>
      <c r="AQ1979" s="83"/>
      <c r="AR1979" s="99">
        <f>SUMIFS(通讯通路门店!$T:$T,通讯通路门店!$S:$S,$G1979)</f>
        <v>0</v>
      </c>
      <c r="AS1979" s="99">
        <f>SUMIFS(通讯通路门店!$U:$U,通讯通路门店!$S:$S,$G1979)</f>
        <v>0</v>
      </c>
      <c r="AT1979" s="99">
        <f>SUMIFS(通讯通路门店!$V:$V,通讯通路门店!$S:$S,$G1979)</f>
        <v>0</v>
      </c>
      <c r="AU1979" s="99">
        <f>SUMIFS(通讯通路门店!$W:$W,通讯通路门店!$S:$S,$G1979)</f>
        <v>0</v>
      </c>
      <c r="AV1979" s="99">
        <f>SUMIFS(通讯通路门店!$Z:$Z,通讯通路门店!$S:$S,$G1979)</f>
        <v>0</v>
      </c>
      <c r="AW1979" s="99">
        <f>SUMIFS(通讯通路门店!$AB:$AB,通讯通路门店!$S:$S,$G1979)</f>
        <v>0</v>
      </c>
      <c r="AX1979" s="99">
        <f>SUMIFS(通讯通路门店!$X:$X,通讯通路门店!$S:$S,$G1979)</f>
        <v>0</v>
      </c>
      <c r="AY1979" s="99">
        <f>SUMIFS(通讯通路门店!$Y:$Y,通讯通路门店!$S:$S,$G1979)</f>
        <v>0</v>
      </c>
      <c r="AZ1979" s="99">
        <f>SUMIFS(通讯通路门店!$AA:$AA,通讯通路门店!$S:$S,$G1979)</f>
        <v>0</v>
      </c>
      <c r="BA1979" s="99">
        <f t="shared" si="153"/>
        <v>0</v>
      </c>
      <c r="BB1979" s="99">
        <f t="shared" si="154"/>
        <v>0</v>
      </c>
      <c r="BC1979" s="99">
        <f>SUMIFS(通讯通路门店!$W:$W,通讯通路门店!$S:$S,$G1979,通讯通路门店!$J:$J,"荣耀体验店")+SUMIFS(通讯通路门店!$W:$W,通讯通路门店!$S:$S,$G1979,通讯通路门店!$J:$J,"荣耀授权专卖店")</f>
        <v>0</v>
      </c>
      <c r="BD1979" s="99">
        <f>SUMIFS(通讯通路门店!$Z:$Z,通讯通路门店!$S:$S,$G1979,通讯通路门店!$J:$J,"VIVO体验店")</f>
        <v>0</v>
      </c>
      <c r="BE1979" s="99">
        <f>SUMIFS(通讯通路门店!$AB:$AB,通讯通路门店!$S:$S,$G1979,通讯通路门店!$J:$J,"OPPO体验店")</f>
        <v>0</v>
      </c>
      <c r="BF1979" s="99">
        <f>SUMIFS(通讯通路门店!$X:$X,通讯通路门店!$S:$S,$G1979,通讯通路门店!$J:$J,"华为授权体验店")+SUMIFS(通讯通路门店!$AA:$AA,通讯通路门店!$S:$S,$G1979,通讯通路门店!$J:$J,"华为堡垒店")</f>
        <v>0</v>
      </c>
      <c r="BG1979" s="99">
        <f>SUMIFS(通讯通路门店!$Y:$Y,通讯通路门店!$S:$S,$G1979,通讯通路门店!$J:$J,"小米体验店")</f>
        <v>0</v>
      </c>
      <c r="BH1979" s="99">
        <f>SUMIFS(通讯通路门店!$AA:$AA,通讯通路门店!$S:$S,$G1979,通讯通路门店!$J:$J,"苹果体验店")</f>
        <v>0</v>
      </c>
      <c r="BI1979" s="99">
        <f>SUMIFS(通讯通路门店!$K:$K,通讯通路门店!$S:$S,$G1979,通讯通路门店!$J:$J,"其他品牌专卖店")</f>
        <v>0</v>
      </c>
      <c r="BJ1979" s="99">
        <f>SUMIFS(通讯通路门店!$AC:$AC,通讯通路门店!$S:$S,$G1979)</f>
        <v>0</v>
      </c>
      <c r="BK1979" s="99">
        <f>SUMIFS(通讯通路门店!$AD:$AD,通讯通路门店!$S:$S,$G1979)</f>
        <v>0</v>
      </c>
      <c r="BL1979" s="99">
        <f>SUMIFS(通讯通路门店!$AE:$AE,通讯通路门店!$S:$S,$G1979)</f>
        <v>0</v>
      </c>
      <c r="BM1979" s="99">
        <f>SUMIFS(通讯通路门店!$AF:$AF,通讯通路门店!$S:$S,$G1979)</f>
        <v>0</v>
      </c>
      <c r="BN1979" s="99">
        <f>SUMIFS(通讯通路门店!$AG:$AG,通讯通路门店!$S:$S,$G1979)</f>
        <v>0</v>
      </c>
      <c r="BO1979" s="99">
        <f>SUMIFS(通讯通路门店!$AH:$AH,通讯通路门店!$S:$S,$G1979)</f>
        <v>0</v>
      </c>
      <c r="BP1979" s="99">
        <f>SUMIFS(通讯通路门店!$AI:$AI,通讯通路门店!$S:$S,$G1979)</f>
        <v>0</v>
      </c>
      <c r="BQ1979" s="83"/>
    </row>
    <row r="1980" spans="1:69">
      <c r="A1980" s="99" t="str">
        <f>IFERROR(_xlfn.XLOOKUP($G1980,通讯通路门店!$S$4:$S$993931,通讯通路门店!$A$4:$A$993931,0,0),"")</f>
        <v>海南省</v>
      </c>
      <c r="B1980" s="99" t="str">
        <f>IFERROR(_xlfn.XLOOKUP($G1980,通讯通路门店!$S$4:$S$993931,通讯通路门店!$B$4:$B$993931,0,0),"")</f>
        <v>东方市</v>
      </c>
      <c r="C1980" s="99" t="str">
        <f>IFERROR(_xlfn.XLOOKUP($G1980,通讯通路门店!$S$4:$S$993931,通讯通路门店!$C$4:$C$993931,0,0),"")</f>
        <v>东方市</v>
      </c>
      <c r="D1980" s="99" t="str">
        <f>IFERROR(_xlfn.XLOOKUP($G1980,通讯通路门店!$S$4:$S$993931,通讯通路门店!$D$4:$D$993931,0,0),"")</f>
        <v>八所镇</v>
      </c>
      <c r="E1980" s="83"/>
      <c r="F1980" s="83"/>
      <c r="G1980" s="101"/>
      <c r="H1980" s="102">
        <f>IFERROR(_xlfn.XLOOKUP($G1980,通讯通路门店!$S$4:$S$993931,通讯通路门店!$R$4:$R$993931,0,0),"")</f>
        <v>0</v>
      </c>
      <c r="I1980" s="83"/>
      <c r="J1980" s="83"/>
      <c r="K1980" s="83"/>
      <c r="L1980" s="83"/>
      <c r="M1980" s="83"/>
      <c r="N1980" s="83"/>
      <c r="O1980" s="83"/>
      <c r="P1980" s="83"/>
      <c r="Q1980" s="83"/>
      <c r="R1980" s="83"/>
      <c r="S1980" s="83"/>
      <c r="T1980" s="83"/>
      <c r="U1980" s="99">
        <f>COUNTIF(通讯通路门店!$S:$S,$G1980)</f>
        <v>0</v>
      </c>
      <c r="V1980" s="99">
        <f>COUNTIFS(通讯通路门店!$S:$S,$G1980,通讯通路门店!$J:$J,"综合卖场")</f>
        <v>0</v>
      </c>
      <c r="W1980" s="99">
        <f>SUMIFS(通讯通路门店!$AJ:$AJ,通讯通路门店!$S:$S,通讯客户沙盘!$G1980)</f>
        <v>0</v>
      </c>
      <c r="X1980" s="99">
        <f t="shared" si="150"/>
        <v>0</v>
      </c>
      <c r="Y1980" s="99">
        <f>COUNTIFS(通讯通路门店!$S:$S,$G1980,通讯通路门店!$J:$J,"荣耀体验店")+COUNTIFS(通讯通路门店!$S:$S,$G1980,通讯通路门店!$J:$J,"荣耀授权专卖店")</f>
        <v>0</v>
      </c>
      <c r="Z1980" s="99">
        <f>COUNTIFS(通讯通路门店!$S:$S,$G1980,通讯通路门店!$J:$J,"VIVO体验店")</f>
        <v>0</v>
      </c>
      <c r="AA1980" s="99">
        <f>COUNTIFS(通讯通路门店!$S:$S,$G1980,通讯通路门店!$J:$J,"OPPO体验店")</f>
        <v>0</v>
      </c>
      <c r="AB1980" s="99">
        <f>COUNTIFS(通讯通路门店!$S:$S,$G1980,通讯通路门店!$J:$J,"华为授权体验店")+COUNTIFS(通讯通路门店!$S:$S,$G1980,通讯通路门店!$J:$J,"华为堡垒店")</f>
        <v>0</v>
      </c>
      <c r="AC1980" s="99">
        <f>COUNTIFS(通讯通路门店!$S:$S,$G1980,通讯通路门店!$J:$J,"小米体验店")</f>
        <v>0</v>
      </c>
      <c r="AD1980" s="99">
        <f>COUNTIFS(通讯通路门店!$S:$S,$G1980,通讯通路门店!$J:$J,"苹果体验店")</f>
        <v>0</v>
      </c>
      <c r="AE1980" s="99">
        <f>COUNTIFS(通讯通路门店!$S:$S,$G1980,通讯通路门店!$J:$J,"其他品牌专卖店")</f>
        <v>0</v>
      </c>
      <c r="AF1980" s="99">
        <f>SUMIFS(通讯通路门店!$BI:$BI,通讯通路门店!$S:$S,$G1980)</f>
        <v>0</v>
      </c>
      <c r="AG1980" s="99">
        <f>SUMIFS(通讯通路门店!$BH:$BH,通讯通路门店!$S:$S,$G1980)</f>
        <v>0</v>
      </c>
      <c r="AH1980" s="99">
        <f t="shared" si="151"/>
        <v>0</v>
      </c>
      <c r="AI1980" s="99">
        <f>SUMIFS(通讯通路门店!$BB:$BB,通讯通路门店!$S:$S,$G1980)</f>
        <v>0</v>
      </c>
      <c r="AJ1980" s="99">
        <f>SUMIFS(通讯通路门店!$BE:$BE,通讯通路门店!$S:$S,$G1980)</f>
        <v>0</v>
      </c>
      <c r="AK1980" s="99">
        <f>SUMIFS(通讯通路门店!$BG:$BG,通讯通路门店!$S:$S,$G1980)</f>
        <v>0</v>
      </c>
      <c r="AL1980" s="99">
        <f>SUMIFS(通讯通路门店!$BC:$BC,通讯通路门店!$S:$S,$G1980)</f>
        <v>0</v>
      </c>
      <c r="AM1980" s="99">
        <f>SUMIFS(通讯通路门店!$BD:$BD,通讯通路门店!$S:$S,$G1980)</f>
        <v>0</v>
      </c>
      <c r="AN1980" s="99">
        <f>SUMIFS(通讯通路门店!$BF:$BF,通讯通路门店!$S:$S,$G1980)</f>
        <v>0</v>
      </c>
      <c r="AO1980" s="99">
        <f t="shared" si="152"/>
        <v>0</v>
      </c>
      <c r="AP1980" s="99">
        <f>SUMIFS(通讯通路门店!$K:$K,通讯通路门店!$S:$S,$G1980)</f>
        <v>0</v>
      </c>
      <c r="AQ1980" s="83"/>
      <c r="AR1980" s="99">
        <f>SUMIFS(通讯通路门店!$T:$T,通讯通路门店!$S:$S,$G1980)</f>
        <v>0</v>
      </c>
      <c r="AS1980" s="99">
        <f>SUMIFS(通讯通路门店!$U:$U,通讯通路门店!$S:$S,$G1980)</f>
        <v>0</v>
      </c>
      <c r="AT1980" s="99">
        <f>SUMIFS(通讯通路门店!$V:$V,通讯通路门店!$S:$S,$G1980)</f>
        <v>0</v>
      </c>
      <c r="AU1980" s="99">
        <f>SUMIFS(通讯通路门店!$W:$W,通讯通路门店!$S:$S,$G1980)</f>
        <v>0</v>
      </c>
      <c r="AV1980" s="99">
        <f>SUMIFS(通讯通路门店!$Z:$Z,通讯通路门店!$S:$S,$G1980)</f>
        <v>0</v>
      </c>
      <c r="AW1980" s="99">
        <f>SUMIFS(通讯通路门店!$AB:$AB,通讯通路门店!$S:$S,$G1980)</f>
        <v>0</v>
      </c>
      <c r="AX1980" s="99">
        <f>SUMIFS(通讯通路门店!$X:$X,通讯通路门店!$S:$S,$G1980)</f>
        <v>0</v>
      </c>
      <c r="AY1980" s="99">
        <f>SUMIFS(通讯通路门店!$Y:$Y,通讯通路门店!$S:$S,$G1980)</f>
        <v>0</v>
      </c>
      <c r="AZ1980" s="99">
        <f>SUMIFS(通讯通路门店!$AA:$AA,通讯通路门店!$S:$S,$G1980)</f>
        <v>0</v>
      </c>
      <c r="BA1980" s="99">
        <f t="shared" si="153"/>
        <v>0</v>
      </c>
      <c r="BB1980" s="99">
        <f t="shared" si="154"/>
        <v>0</v>
      </c>
      <c r="BC1980" s="99">
        <f>SUMIFS(通讯通路门店!$W:$W,通讯通路门店!$S:$S,$G1980,通讯通路门店!$J:$J,"荣耀体验店")+SUMIFS(通讯通路门店!$W:$W,通讯通路门店!$S:$S,$G1980,通讯通路门店!$J:$J,"荣耀授权专卖店")</f>
        <v>0</v>
      </c>
      <c r="BD1980" s="99">
        <f>SUMIFS(通讯通路门店!$Z:$Z,通讯通路门店!$S:$S,$G1980,通讯通路门店!$J:$J,"VIVO体验店")</f>
        <v>0</v>
      </c>
      <c r="BE1980" s="99">
        <f>SUMIFS(通讯通路门店!$AB:$AB,通讯通路门店!$S:$S,$G1980,通讯通路门店!$J:$J,"OPPO体验店")</f>
        <v>0</v>
      </c>
      <c r="BF1980" s="99">
        <f>SUMIFS(通讯通路门店!$X:$X,通讯通路门店!$S:$S,$G1980,通讯通路门店!$J:$J,"华为授权体验店")+SUMIFS(通讯通路门店!$AA:$AA,通讯通路门店!$S:$S,$G1980,通讯通路门店!$J:$J,"华为堡垒店")</f>
        <v>0</v>
      </c>
      <c r="BG1980" s="99">
        <f>SUMIFS(通讯通路门店!$Y:$Y,通讯通路门店!$S:$S,$G1980,通讯通路门店!$J:$J,"小米体验店")</f>
        <v>0</v>
      </c>
      <c r="BH1980" s="99">
        <f>SUMIFS(通讯通路门店!$AA:$AA,通讯通路门店!$S:$S,$G1980,通讯通路门店!$J:$J,"苹果体验店")</f>
        <v>0</v>
      </c>
      <c r="BI1980" s="99">
        <f>SUMIFS(通讯通路门店!$K:$K,通讯通路门店!$S:$S,$G1980,通讯通路门店!$J:$J,"其他品牌专卖店")</f>
        <v>0</v>
      </c>
      <c r="BJ1980" s="99">
        <f>SUMIFS(通讯通路门店!$AC:$AC,通讯通路门店!$S:$S,$G1980)</f>
        <v>0</v>
      </c>
      <c r="BK1980" s="99">
        <f>SUMIFS(通讯通路门店!$AD:$AD,通讯通路门店!$S:$S,$G1980)</f>
        <v>0</v>
      </c>
      <c r="BL1980" s="99">
        <f>SUMIFS(通讯通路门店!$AE:$AE,通讯通路门店!$S:$S,$G1980)</f>
        <v>0</v>
      </c>
      <c r="BM1980" s="99">
        <f>SUMIFS(通讯通路门店!$AF:$AF,通讯通路门店!$S:$S,$G1980)</f>
        <v>0</v>
      </c>
      <c r="BN1980" s="99">
        <f>SUMIFS(通讯通路门店!$AG:$AG,通讯通路门店!$S:$S,$G1980)</f>
        <v>0</v>
      </c>
      <c r="BO1980" s="99">
        <f>SUMIFS(通讯通路门店!$AH:$AH,通讯通路门店!$S:$S,$G1980)</f>
        <v>0</v>
      </c>
      <c r="BP1980" s="99">
        <f>SUMIFS(通讯通路门店!$AI:$AI,通讯通路门店!$S:$S,$G1980)</f>
        <v>0</v>
      </c>
      <c r="BQ1980" s="83"/>
    </row>
    <row r="1981" spans="1:69">
      <c r="A1981" s="99" t="str">
        <f>IFERROR(_xlfn.XLOOKUP($G1981,通讯通路门店!$S$4:$S$993931,通讯通路门店!$A$4:$A$993931,0,0),"")</f>
        <v>海南省</v>
      </c>
      <c r="B1981" s="99" t="str">
        <f>IFERROR(_xlfn.XLOOKUP($G1981,通讯通路门店!$S$4:$S$993931,通讯通路门店!$B$4:$B$993931,0,0),"")</f>
        <v>东方市</v>
      </c>
      <c r="C1981" s="99" t="str">
        <f>IFERROR(_xlfn.XLOOKUP($G1981,通讯通路门店!$S$4:$S$993931,通讯通路门店!$C$4:$C$993931,0,0),"")</f>
        <v>东方市</v>
      </c>
      <c r="D1981" s="99" t="str">
        <f>IFERROR(_xlfn.XLOOKUP($G1981,通讯通路门店!$S$4:$S$993931,通讯通路门店!$D$4:$D$993931,0,0),"")</f>
        <v>八所镇</v>
      </c>
      <c r="E1981" s="83"/>
      <c r="F1981" s="83"/>
      <c r="G1981" s="101"/>
      <c r="H1981" s="102">
        <f>IFERROR(_xlfn.XLOOKUP($G1981,通讯通路门店!$S$4:$S$993931,通讯通路门店!$R$4:$R$993931,0,0),"")</f>
        <v>0</v>
      </c>
      <c r="I1981" s="83"/>
      <c r="J1981" s="83"/>
      <c r="K1981" s="83"/>
      <c r="L1981" s="83"/>
      <c r="M1981" s="83"/>
      <c r="N1981" s="83"/>
      <c r="O1981" s="83"/>
      <c r="P1981" s="83"/>
      <c r="Q1981" s="83"/>
      <c r="R1981" s="83"/>
      <c r="S1981" s="83"/>
      <c r="T1981" s="83"/>
      <c r="U1981" s="99">
        <f>COUNTIF(通讯通路门店!$S:$S,$G1981)</f>
        <v>0</v>
      </c>
      <c r="V1981" s="99">
        <f>COUNTIFS(通讯通路门店!$S:$S,$G1981,通讯通路门店!$J:$J,"综合卖场")</f>
        <v>0</v>
      </c>
      <c r="W1981" s="99">
        <f>SUMIFS(通讯通路门店!$AJ:$AJ,通讯通路门店!$S:$S,通讯客户沙盘!$G1981)</f>
        <v>0</v>
      </c>
      <c r="X1981" s="99">
        <f t="shared" si="150"/>
        <v>0</v>
      </c>
      <c r="Y1981" s="99">
        <f>COUNTIFS(通讯通路门店!$S:$S,$G1981,通讯通路门店!$J:$J,"荣耀体验店")+COUNTIFS(通讯通路门店!$S:$S,$G1981,通讯通路门店!$J:$J,"荣耀授权专卖店")</f>
        <v>0</v>
      </c>
      <c r="Z1981" s="99">
        <f>COUNTIFS(通讯通路门店!$S:$S,$G1981,通讯通路门店!$J:$J,"VIVO体验店")</f>
        <v>0</v>
      </c>
      <c r="AA1981" s="99">
        <f>COUNTIFS(通讯通路门店!$S:$S,$G1981,通讯通路门店!$J:$J,"OPPO体验店")</f>
        <v>0</v>
      </c>
      <c r="AB1981" s="99">
        <f>COUNTIFS(通讯通路门店!$S:$S,$G1981,通讯通路门店!$J:$J,"华为授权体验店")+COUNTIFS(通讯通路门店!$S:$S,$G1981,通讯通路门店!$J:$J,"华为堡垒店")</f>
        <v>0</v>
      </c>
      <c r="AC1981" s="99">
        <f>COUNTIFS(通讯通路门店!$S:$S,$G1981,通讯通路门店!$J:$J,"小米体验店")</f>
        <v>0</v>
      </c>
      <c r="AD1981" s="99">
        <f>COUNTIFS(通讯通路门店!$S:$S,$G1981,通讯通路门店!$J:$J,"苹果体验店")</f>
        <v>0</v>
      </c>
      <c r="AE1981" s="99">
        <f>COUNTIFS(通讯通路门店!$S:$S,$G1981,通讯通路门店!$J:$J,"其他品牌专卖店")</f>
        <v>0</v>
      </c>
      <c r="AF1981" s="99">
        <f>SUMIFS(通讯通路门店!$BI:$BI,通讯通路门店!$S:$S,$G1981)</f>
        <v>0</v>
      </c>
      <c r="AG1981" s="99">
        <f>SUMIFS(通讯通路门店!$BH:$BH,通讯通路门店!$S:$S,$G1981)</f>
        <v>0</v>
      </c>
      <c r="AH1981" s="99">
        <f t="shared" si="151"/>
        <v>0</v>
      </c>
      <c r="AI1981" s="99">
        <f>SUMIFS(通讯通路门店!$BB:$BB,通讯通路门店!$S:$S,$G1981)</f>
        <v>0</v>
      </c>
      <c r="AJ1981" s="99">
        <f>SUMIFS(通讯通路门店!$BE:$BE,通讯通路门店!$S:$S,$G1981)</f>
        <v>0</v>
      </c>
      <c r="AK1981" s="99">
        <f>SUMIFS(通讯通路门店!$BG:$BG,通讯通路门店!$S:$S,$G1981)</f>
        <v>0</v>
      </c>
      <c r="AL1981" s="99">
        <f>SUMIFS(通讯通路门店!$BC:$BC,通讯通路门店!$S:$S,$G1981)</f>
        <v>0</v>
      </c>
      <c r="AM1981" s="99">
        <f>SUMIFS(通讯通路门店!$BD:$BD,通讯通路门店!$S:$S,$G1981)</f>
        <v>0</v>
      </c>
      <c r="AN1981" s="99">
        <f>SUMIFS(通讯通路门店!$BF:$BF,通讯通路门店!$S:$S,$G1981)</f>
        <v>0</v>
      </c>
      <c r="AO1981" s="99">
        <f t="shared" si="152"/>
        <v>0</v>
      </c>
      <c r="AP1981" s="99">
        <f>SUMIFS(通讯通路门店!$K:$K,通讯通路门店!$S:$S,$G1981)</f>
        <v>0</v>
      </c>
      <c r="AQ1981" s="83"/>
      <c r="AR1981" s="99">
        <f>SUMIFS(通讯通路门店!$T:$T,通讯通路门店!$S:$S,$G1981)</f>
        <v>0</v>
      </c>
      <c r="AS1981" s="99">
        <f>SUMIFS(通讯通路门店!$U:$U,通讯通路门店!$S:$S,$G1981)</f>
        <v>0</v>
      </c>
      <c r="AT1981" s="99">
        <f>SUMIFS(通讯通路门店!$V:$V,通讯通路门店!$S:$S,$G1981)</f>
        <v>0</v>
      </c>
      <c r="AU1981" s="99">
        <f>SUMIFS(通讯通路门店!$W:$W,通讯通路门店!$S:$S,$G1981)</f>
        <v>0</v>
      </c>
      <c r="AV1981" s="99">
        <f>SUMIFS(通讯通路门店!$Z:$Z,通讯通路门店!$S:$S,$G1981)</f>
        <v>0</v>
      </c>
      <c r="AW1981" s="99">
        <f>SUMIFS(通讯通路门店!$AB:$AB,通讯通路门店!$S:$S,$G1981)</f>
        <v>0</v>
      </c>
      <c r="AX1981" s="99">
        <f>SUMIFS(通讯通路门店!$X:$X,通讯通路门店!$S:$S,$G1981)</f>
        <v>0</v>
      </c>
      <c r="AY1981" s="99">
        <f>SUMIFS(通讯通路门店!$Y:$Y,通讯通路门店!$S:$S,$G1981)</f>
        <v>0</v>
      </c>
      <c r="AZ1981" s="99">
        <f>SUMIFS(通讯通路门店!$AA:$AA,通讯通路门店!$S:$S,$G1981)</f>
        <v>0</v>
      </c>
      <c r="BA1981" s="99">
        <f t="shared" si="153"/>
        <v>0</v>
      </c>
      <c r="BB1981" s="99">
        <f t="shared" si="154"/>
        <v>0</v>
      </c>
      <c r="BC1981" s="99">
        <f>SUMIFS(通讯通路门店!$W:$W,通讯通路门店!$S:$S,$G1981,通讯通路门店!$J:$J,"荣耀体验店")+SUMIFS(通讯通路门店!$W:$W,通讯通路门店!$S:$S,$G1981,通讯通路门店!$J:$J,"荣耀授权专卖店")</f>
        <v>0</v>
      </c>
      <c r="BD1981" s="99">
        <f>SUMIFS(通讯通路门店!$Z:$Z,通讯通路门店!$S:$S,$G1981,通讯通路门店!$J:$J,"VIVO体验店")</f>
        <v>0</v>
      </c>
      <c r="BE1981" s="99">
        <f>SUMIFS(通讯通路门店!$AB:$AB,通讯通路门店!$S:$S,$G1981,通讯通路门店!$J:$J,"OPPO体验店")</f>
        <v>0</v>
      </c>
      <c r="BF1981" s="99">
        <f>SUMIFS(通讯通路门店!$X:$X,通讯通路门店!$S:$S,$G1981,通讯通路门店!$J:$J,"华为授权体验店")+SUMIFS(通讯通路门店!$AA:$AA,通讯通路门店!$S:$S,$G1981,通讯通路门店!$J:$J,"华为堡垒店")</f>
        <v>0</v>
      </c>
      <c r="BG1981" s="99">
        <f>SUMIFS(通讯通路门店!$Y:$Y,通讯通路门店!$S:$S,$G1981,通讯通路门店!$J:$J,"小米体验店")</f>
        <v>0</v>
      </c>
      <c r="BH1981" s="99">
        <f>SUMIFS(通讯通路门店!$AA:$AA,通讯通路门店!$S:$S,$G1981,通讯通路门店!$J:$J,"苹果体验店")</f>
        <v>0</v>
      </c>
      <c r="BI1981" s="99">
        <f>SUMIFS(通讯通路门店!$K:$K,通讯通路门店!$S:$S,$G1981,通讯通路门店!$J:$J,"其他品牌专卖店")</f>
        <v>0</v>
      </c>
      <c r="BJ1981" s="99">
        <f>SUMIFS(通讯通路门店!$AC:$AC,通讯通路门店!$S:$S,$G1981)</f>
        <v>0</v>
      </c>
      <c r="BK1981" s="99">
        <f>SUMIFS(通讯通路门店!$AD:$AD,通讯通路门店!$S:$S,$G1981)</f>
        <v>0</v>
      </c>
      <c r="BL1981" s="99">
        <f>SUMIFS(通讯通路门店!$AE:$AE,通讯通路门店!$S:$S,$G1981)</f>
        <v>0</v>
      </c>
      <c r="BM1981" s="99">
        <f>SUMIFS(通讯通路门店!$AF:$AF,通讯通路门店!$S:$S,$G1981)</f>
        <v>0</v>
      </c>
      <c r="BN1981" s="99">
        <f>SUMIFS(通讯通路门店!$AG:$AG,通讯通路门店!$S:$S,$G1981)</f>
        <v>0</v>
      </c>
      <c r="BO1981" s="99">
        <f>SUMIFS(通讯通路门店!$AH:$AH,通讯通路门店!$S:$S,$G1981)</f>
        <v>0</v>
      </c>
      <c r="BP1981" s="99">
        <f>SUMIFS(通讯通路门店!$AI:$AI,通讯通路门店!$S:$S,$G1981)</f>
        <v>0</v>
      </c>
      <c r="BQ1981" s="83"/>
    </row>
    <row r="1982" spans="1:69">
      <c r="A1982" s="99" t="str">
        <f>IFERROR(_xlfn.XLOOKUP($G1982,通讯通路门店!$S$4:$S$993931,通讯通路门店!$A$4:$A$993931,0,0),"")</f>
        <v>海南省</v>
      </c>
      <c r="B1982" s="99" t="str">
        <f>IFERROR(_xlfn.XLOOKUP($G1982,通讯通路门店!$S$4:$S$993931,通讯通路门店!$B$4:$B$993931,0,0),"")</f>
        <v>东方市</v>
      </c>
      <c r="C1982" s="99" t="str">
        <f>IFERROR(_xlfn.XLOOKUP($G1982,通讯通路门店!$S$4:$S$993931,通讯通路门店!$C$4:$C$993931,0,0),"")</f>
        <v>东方市</v>
      </c>
      <c r="D1982" s="99" t="str">
        <f>IFERROR(_xlfn.XLOOKUP($G1982,通讯通路门店!$S$4:$S$993931,通讯通路门店!$D$4:$D$993931,0,0),"")</f>
        <v>八所镇</v>
      </c>
      <c r="E1982" s="83"/>
      <c r="F1982" s="83"/>
      <c r="G1982" s="101"/>
      <c r="H1982" s="102">
        <f>IFERROR(_xlfn.XLOOKUP($G1982,通讯通路门店!$S$4:$S$993931,通讯通路门店!$R$4:$R$993931,0,0),"")</f>
        <v>0</v>
      </c>
      <c r="I1982" s="83"/>
      <c r="J1982" s="83"/>
      <c r="K1982" s="83"/>
      <c r="L1982" s="83"/>
      <c r="M1982" s="83"/>
      <c r="N1982" s="83"/>
      <c r="O1982" s="83"/>
      <c r="P1982" s="83"/>
      <c r="Q1982" s="83"/>
      <c r="R1982" s="83"/>
      <c r="S1982" s="83"/>
      <c r="T1982" s="83"/>
      <c r="U1982" s="99">
        <f>COUNTIF(通讯通路门店!$S:$S,$G1982)</f>
        <v>0</v>
      </c>
      <c r="V1982" s="99">
        <f>COUNTIFS(通讯通路门店!$S:$S,$G1982,通讯通路门店!$J:$J,"综合卖场")</f>
        <v>0</v>
      </c>
      <c r="W1982" s="99">
        <f>SUMIFS(通讯通路门店!$AJ:$AJ,通讯通路门店!$S:$S,通讯客户沙盘!$G1982)</f>
        <v>0</v>
      </c>
      <c r="X1982" s="99">
        <f t="shared" si="150"/>
        <v>0</v>
      </c>
      <c r="Y1982" s="99">
        <f>COUNTIFS(通讯通路门店!$S:$S,$G1982,通讯通路门店!$J:$J,"荣耀体验店")+COUNTIFS(通讯通路门店!$S:$S,$G1982,通讯通路门店!$J:$J,"荣耀授权专卖店")</f>
        <v>0</v>
      </c>
      <c r="Z1982" s="99">
        <f>COUNTIFS(通讯通路门店!$S:$S,$G1982,通讯通路门店!$J:$J,"VIVO体验店")</f>
        <v>0</v>
      </c>
      <c r="AA1982" s="99">
        <f>COUNTIFS(通讯通路门店!$S:$S,$G1982,通讯通路门店!$J:$J,"OPPO体验店")</f>
        <v>0</v>
      </c>
      <c r="AB1982" s="99">
        <f>COUNTIFS(通讯通路门店!$S:$S,$G1982,通讯通路门店!$J:$J,"华为授权体验店")+COUNTIFS(通讯通路门店!$S:$S,$G1982,通讯通路门店!$J:$J,"华为堡垒店")</f>
        <v>0</v>
      </c>
      <c r="AC1982" s="99">
        <f>COUNTIFS(通讯通路门店!$S:$S,$G1982,通讯通路门店!$J:$J,"小米体验店")</f>
        <v>0</v>
      </c>
      <c r="AD1982" s="99">
        <f>COUNTIFS(通讯通路门店!$S:$S,$G1982,通讯通路门店!$J:$J,"苹果体验店")</f>
        <v>0</v>
      </c>
      <c r="AE1982" s="99">
        <f>COUNTIFS(通讯通路门店!$S:$S,$G1982,通讯通路门店!$J:$J,"其他品牌专卖店")</f>
        <v>0</v>
      </c>
      <c r="AF1982" s="99">
        <f>SUMIFS(通讯通路门店!$BI:$BI,通讯通路门店!$S:$S,$G1982)</f>
        <v>0</v>
      </c>
      <c r="AG1982" s="99">
        <f>SUMIFS(通讯通路门店!$BH:$BH,通讯通路门店!$S:$S,$G1982)</f>
        <v>0</v>
      </c>
      <c r="AH1982" s="99">
        <f t="shared" si="151"/>
        <v>0</v>
      </c>
      <c r="AI1982" s="99">
        <f>SUMIFS(通讯通路门店!$BB:$BB,通讯通路门店!$S:$S,$G1982)</f>
        <v>0</v>
      </c>
      <c r="AJ1982" s="99">
        <f>SUMIFS(通讯通路门店!$BE:$BE,通讯通路门店!$S:$S,$G1982)</f>
        <v>0</v>
      </c>
      <c r="AK1982" s="99">
        <f>SUMIFS(通讯通路门店!$BG:$BG,通讯通路门店!$S:$S,$G1982)</f>
        <v>0</v>
      </c>
      <c r="AL1982" s="99">
        <f>SUMIFS(通讯通路门店!$BC:$BC,通讯通路门店!$S:$S,$G1982)</f>
        <v>0</v>
      </c>
      <c r="AM1982" s="99">
        <f>SUMIFS(通讯通路门店!$BD:$BD,通讯通路门店!$S:$S,$G1982)</f>
        <v>0</v>
      </c>
      <c r="AN1982" s="99">
        <f>SUMIFS(通讯通路门店!$BF:$BF,通讯通路门店!$S:$S,$G1982)</f>
        <v>0</v>
      </c>
      <c r="AO1982" s="99">
        <f t="shared" si="152"/>
        <v>0</v>
      </c>
      <c r="AP1982" s="99">
        <f>SUMIFS(通讯通路门店!$K:$K,通讯通路门店!$S:$S,$G1982)</f>
        <v>0</v>
      </c>
      <c r="AQ1982" s="83"/>
      <c r="AR1982" s="99">
        <f>SUMIFS(通讯通路门店!$T:$T,通讯通路门店!$S:$S,$G1982)</f>
        <v>0</v>
      </c>
      <c r="AS1982" s="99">
        <f>SUMIFS(通讯通路门店!$U:$U,通讯通路门店!$S:$S,$G1982)</f>
        <v>0</v>
      </c>
      <c r="AT1982" s="99">
        <f>SUMIFS(通讯通路门店!$V:$V,通讯通路门店!$S:$S,$G1982)</f>
        <v>0</v>
      </c>
      <c r="AU1982" s="99">
        <f>SUMIFS(通讯通路门店!$W:$W,通讯通路门店!$S:$S,$G1982)</f>
        <v>0</v>
      </c>
      <c r="AV1982" s="99">
        <f>SUMIFS(通讯通路门店!$Z:$Z,通讯通路门店!$S:$S,$G1982)</f>
        <v>0</v>
      </c>
      <c r="AW1982" s="99">
        <f>SUMIFS(通讯通路门店!$AB:$AB,通讯通路门店!$S:$S,$G1982)</f>
        <v>0</v>
      </c>
      <c r="AX1982" s="99">
        <f>SUMIFS(通讯通路门店!$X:$X,通讯通路门店!$S:$S,$G1982)</f>
        <v>0</v>
      </c>
      <c r="AY1982" s="99">
        <f>SUMIFS(通讯通路门店!$Y:$Y,通讯通路门店!$S:$S,$G1982)</f>
        <v>0</v>
      </c>
      <c r="AZ1982" s="99">
        <f>SUMIFS(通讯通路门店!$AA:$AA,通讯通路门店!$S:$S,$G1982)</f>
        <v>0</v>
      </c>
      <c r="BA1982" s="99">
        <f t="shared" si="153"/>
        <v>0</v>
      </c>
      <c r="BB1982" s="99">
        <f t="shared" si="154"/>
        <v>0</v>
      </c>
      <c r="BC1982" s="99">
        <f>SUMIFS(通讯通路门店!$W:$W,通讯通路门店!$S:$S,$G1982,通讯通路门店!$J:$J,"荣耀体验店")+SUMIFS(通讯通路门店!$W:$W,通讯通路门店!$S:$S,$G1982,通讯通路门店!$J:$J,"荣耀授权专卖店")</f>
        <v>0</v>
      </c>
      <c r="BD1982" s="99">
        <f>SUMIFS(通讯通路门店!$Z:$Z,通讯通路门店!$S:$S,$G1982,通讯通路门店!$J:$J,"VIVO体验店")</f>
        <v>0</v>
      </c>
      <c r="BE1982" s="99">
        <f>SUMIFS(通讯通路门店!$AB:$AB,通讯通路门店!$S:$S,$G1982,通讯通路门店!$J:$J,"OPPO体验店")</f>
        <v>0</v>
      </c>
      <c r="BF1982" s="99">
        <f>SUMIFS(通讯通路门店!$X:$X,通讯通路门店!$S:$S,$G1982,通讯通路门店!$J:$J,"华为授权体验店")+SUMIFS(通讯通路门店!$AA:$AA,通讯通路门店!$S:$S,$G1982,通讯通路门店!$J:$J,"华为堡垒店")</f>
        <v>0</v>
      </c>
      <c r="BG1982" s="99">
        <f>SUMIFS(通讯通路门店!$Y:$Y,通讯通路门店!$S:$S,$G1982,通讯通路门店!$J:$J,"小米体验店")</f>
        <v>0</v>
      </c>
      <c r="BH1982" s="99">
        <f>SUMIFS(通讯通路门店!$AA:$AA,通讯通路门店!$S:$S,$G1982,通讯通路门店!$J:$J,"苹果体验店")</f>
        <v>0</v>
      </c>
      <c r="BI1982" s="99">
        <f>SUMIFS(通讯通路门店!$K:$K,通讯通路门店!$S:$S,$G1982,通讯通路门店!$J:$J,"其他品牌专卖店")</f>
        <v>0</v>
      </c>
      <c r="BJ1982" s="99">
        <f>SUMIFS(通讯通路门店!$AC:$AC,通讯通路门店!$S:$S,$G1982)</f>
        <v>0</v>
      </c>
      <c r="BK1982" s="99">
        <f>SUMIFS(通讯通路门店!$AD:$AD,通讯通路门店!$S:$S,$G1982)</f>
        <v>0</v>
      </c>
      <c r="BL1982" s="99">
        <f>SUMIFS(通讯通路门店!$AE:$AE,通讯通路门店!$S:$S,$G1982)</f>
        <v>0</v>
      </c>
      <c r="BM1982" s="99">
        <f>SUMIFS(通讯通路门店!$AF:$AF,通讯通路门店!$S:$S,$G1982)</f>
        <v>0</v>
      </c>
      <c r="BN1982" s="99">
        <f>SUMIFS(通讯通路门店!$AG:$AG,通讯通路门店!$S:$S,$G1982)</f>
        <v>0</v>
      </c>
      <c r="BO1982" s="99">
        <f>SUMIFS(通讯通路门店!$AH:$AH,通讯通路门店!$S:$S,$G1982)</f>
        <v>0</v>
      </c>
      <c r="BP1982" s="99">
        <f>SUMIFS(通讯通路门店!$AI:$AI,通讯通路门店!$S:$S,$G1982)</f>
        <v>0</v>
      </c>
      <c r="BQ1982" s="83"/>
    </row>
    <row r="1983" spans="1:69">
      <c r="A1983" s="99" t="str">
        <f>IFERROR(_xlfn.XLOOKUP($G1983,通讯通路门店!$S$4:$S$993931,通讯通路门店!$A$4:$A$993931,0,0),"")</f>
        <v>海南省</v>
      </c>
      <c r="B1983" s="99" t="str">
        <f>IFERROR(_xlfn.XLOOKUP($G1983,通讯通路门店!$S$4:$S$993931,通讯通路门店!$B$4:$B$993931,0,0),"")</f>
        <v>东方市</v>
      </c>
      <c r="C1983" s="99" t="str">
        <f>IFERROR(_xlfn.XLOOKUP($G1983,通讯通路门店!$S$4:$S$993931,通讯通路门店!$C$4:$C$993931,0,0),"")</f>
        <v>东方市</v>
      </c>
      <c r="D1983" s="99" t="str">
        <f>IFERROR(_xlfn.XLOOKUP($G1983,通讯通路门店!$S$4:$S$993931,通讯通路门店!$D$4:$D$993931,0,0),"")</f>
        <v>八所镇</v>
      </c>
      <c r="E1983" s="83"/>
      <c r="F1983" s="83"/>
      <c r="G1983" s="101"/>
      <c r="H1983" s="102">
        <f>IFERROR(_xlfn.XLOOKUP($G1983,通讯通路门店!$S$4:$S$993931,通讯通路门店!$R$4:$R$993931,0,0),"")</f>
        <v>0</v>
      </c>
      <c r="I1983" s="83"/>
      <c r="J1983" s="83"/>
      <c r="K1983" s="83"/>
      <c r="L1983" s="83"/>
      <c r="M1983" s="83"/>
      <c r="N1983" s="83"/>
      <c r="O1983" s="83"/>
      <c r="P1983" s="83"/>
      <c r="Q1983" s="83"/>
      <c r="R1983" s="83"/>
      <c r="S1983" s="83"/>
      <c r="T1983" s="83"/>
      <c r="U1983" s="99">
        <f>COUNTIF(通讯通路门店!$S:$S,$G1983)</f>
        <v>0</v>
      </c>
      <c r="V1983" s="99">
        <f>COUNTIFS(通讯通路门店!$S:$S,$G1983,通讯通路门店!$J:$J,"综合卖场")</f>
        <v>0</v>
      </c>
      <c r="W1983" s="99">
        <f>SUMIFS(通讯通路门店!$AJ:$AJ,通讯通路门店!$S:$S,通讯客户沙盘!$G1983)</f>
        <v>0</v>
      </c>
      <c r="X1983" s="99">
        <f t="shared" si="150"/>
        <v>0</v>
      </c>
      <c r="Y1983" s="99">
        <f>COUNTIFS(通讯通路门店!$S:$S,$G1983,通讯通路门店!$J:$J,"荣耀体验店")+COUNTIFS(通讯通路门店!$S:$S,$G1983,通讯通路门店!$J:$J,"荣耀授权专卖店")</f>
        <v>0</v>
      </c>
      <c r="Z1983" s="99">
        <f>COUNTIFS(通讯通路门店!$S:$S,$G1983,通讯通路门店!$J:$J,"VIVO体验店")</f>
        <v>0</v>
      </c>
      <c r="AA1983" s="99">
        <f>COUNTIFS(通讯通路门店!$S:$S,$G1983,通讯通路门店!$J:$J,"OPPO体验店")</f>
        <v>0</v>
      </c>
      <c r="AB1983" s="99">
        <f>COUNTIFS(通讯通路门店!$S:$S,$G1983,通讯通路门店!$J:$J,"华为授权体验店")+COUNTIFS(通讯通路门店!$S:$S,$G1983,通讯通路门店!$J:$J,"华为堡垒店")</f>
        <v>0</v>
      </c>
      <c r="AC1983" s="99">
        <f>COUNTIFS(通讯通路门店!$S:$S,$G1983,通讯通路门店!$J:$J,"小米体验店")</f>
        <v>0</v>
      </c>
      <c r="AD1983" s="99">
        <f>COUNTIFS(通讯通路门店!$S:$S,$G1983,通讯通路门店!$J:$J,"苹果体验店")</f>
        <v>0</v>
      </c>
      <c r="AE1983" s="99">
        <f>COUNTIFS(通讯通路门店!$S:$S,$G1983,通讯通路门店!$J:$J,"其他品牌专卖店")</f>
        <v>0</v>
      </c>
      <c r="AF1983" s="99">
        <f>SUMIFS(通讯通路门店!$BI:$BI,通讯通路门店!$S:$S,$G1983)</f>
        <v>0</v>
      </c>
      <c r="AG1983" s="99">
        <f>SUMIFS(通讯通路门店!$BH:$BH,通讯通路门店!$S:$S,$G1983)</f>
        <v>0</v>
      </c>
      <c r="AH1983" s="99">
        <f t="shared" si="151"/>
        <v>0</v>
      </c>
      <c r="AI1983" s="99">
        <f>SUMIFS(通讯通路门店!$BB:$BB,通讯通路门店!$S:$S,$G1983)</f>
        <v>0</v>
      </c>
      <c r="AJ1983" s="99">
        <f>SUMIFS(通讯通路门店!$BE:$BE,通讯通路门店!$S:$S,$G1983)</f>
        <v>0</v>
      </c>
      <c r="AK1983" s="99">
        <f>SUMIFS(通讯通路门店!$BG:$BG,通讯通路门店!$S:$S,$G1983)</f>
        <v>0</v>
      </c>
      <c r="AL1983" s="99">
        <f>SUMIFS(通讯通路门店!$BC:$BC,通讯通路门店!$S:$S,$G1983)</f>
        <v>0</v>
      </c>
      <c r="AM1983" s="99">
        <f>SUMIFS(通讯通路门店!$BD:$BD,通讯通路门店!$S:$S,$G1983)</f>
        <v>0</v>
      </c>
      <c r="AN1983" s="99">
        <f>SUMIFS(通讯通路门店!$BF:$BF,通讯通路门店!$S:$S,$G1983)</f>
        <v>0</v>
      </c>
      <c r="AO1983" s="99">
        <f t="shared" si="152"/>
        <v>0</v>
      </c>
      <c r="AP1983" s="99">
        <f>SUMIFS(通讯通路门店!$K:$K,通讯通路门店!$S:$S,$G1983)</f>
        <v>0</v>
      </c>
      <c r="AQ1983" s="83"/>
      <c r="AR1983" s="99">
        <f>SUMIFS(通讯通路门店!$T:$T,通讯通路门店!$S:$S,$G1983)</f>
        <v>0</v>
      </c>
      <c r="AS1983" s="99">
        <f>SUMIFS(通讯通路门店!$U:$U,通讯通路门店!$S:$S,$G1983)</f>
        <v>0</v>
      </c>
      <c r="AT1983" s="99">
        <f>SUMIFS(通讯通路门店!$V:$V,通讯通路门店!$S:$S,$G1983)</f>
        <v>0</v>
      </c>
      <c r="AU1983" s="99">
        <f>SUMIFS(通讯通路门店!$W:$W,通讯通路门店!$S:$S,$G1983)</f>
        <v>0</v>
      </c>
      <c r="AV1983" s="99">
        <f>SUMIFS(通讯通路门店!$Z:$Z,通讯通路门店!$S:$S,$G1983)</f>
        <v>0</v>
      </c>
      <c r="AW1983" s="99">
        <f>SUMIFS(通讯通路门店!$AB:$AB,通讯通路门店!$S:$S,$G1983)</f>
        <v>0</v>
      </c>
      <c r="AX1983" s="99">
        <f>SUMIFS(通讯通路门店!$X:$X,通讯通路门店!$S:$S,$G1983)</f>
        <v>0</v>
      </c>
      <c r="AY1983" s="99">
        <f>SUMIFS(通讯通路门店!$Y:$Y,通讯通路门店!$S:$S,$G1983)</f>
        <v>0</v>
      </c>
      <c r="AZ1983" s="99">
        <f>SUMIFS(通讯通路门店!$AA:$AA,通讯通路门店!$S:$S,$G1983)</f>
        <v>0</v>
      </c>
      <c r="BA1983" s="99">
        <f t="shared" si="153"/>
        <v>0</v>
      </c>
      <c r="BB1983" s="99">
        <f t="shared" si="154"/>
        <v>0</v>
      </c>
      <c r="BC1983" s="99">
        <f>SUMIFS(通讯通路门店!$W:$W,通讯通路门店!$S:$S,$G1983,通讯通路门店!$J:$J,"荣耀体验店")+SUMIFS(通讯通路门店!$W:$W,通讯通路门店!$S:$S,$G1983,通讯通路门店!$J:$J,"荣耀授权专卖店")</f>
        <v>0</v>
      </c>
      <c r="BD1983" s="99">
        <f>SUMIFS(通讯通路门店!$Z:$Z,通讯通路门店!$S:$S,$G1983,通讯通路门店!$J:$J,"VIVO体验店")</f>
        <v>0</v>
      </c>
      <c r="BE1983" s="99">
        <f>SUMIFS(通讯通路门店!$AB:$AB,通讯通路门店!$S:$S,$G1983,通讯通路门店!$J:$J,"OPPO体验店")</f>
        <v>0</v>
      </c>
      <c r="BF1983" s="99">
        <f>SUMIFS(通讯通路门店!$X:$X,通讯通路门店!$S:$S,$G1983,通讯通路门店!$J:$J,"华为授权体验店")+SUMIFS(通讯通路门店!$AA:$AA,通讯通路门店!$S:$S,$G1983,通讯通路门店!$J:$J,"华为堡垒店")</f>
        <v>0</v>
      </c>
      <c r="BG1983" s="99">
        <f>SUMIFS(通讯通路门店!$Y:$Y,通讯通路门店!$S:$S,$G1983,通讯通路门店!$J:$J,"小米体验店")</f>
        <v>0</v>
      </c>
      <c r="BH1983" s="99">
        <f>SUMIFS(通讯通路门店!$AA:$AA,通讯通路门店!$S:$S,$G1983,通讯通路门店!$J:$J,"苹果体验店")</f>
        <v>0</v>
      </c>
      <c r="BI1983" s="99">
        <f>SUMIFS(通讯通路门店!$K:$K,通讯通路门店!$S:$S,$G1983,通讯通路门店!$J:$J,"其他品牌专卖店")</f>
        <v>0</v>
      </c>
      <c r="BJ1983" s="99">
        <f>SUMIFS(通讯通路门店!$AC:$AC,通讯通路门店!$S:$S,$G1983)</f>
        <v>0</v>
      </c>
      <c r="BK1983" s="99">
        <f>SUMIFS(通讯通路门店!$AD:$AD,通讯通路门店!$S:$S,$G1983)</f>
        <v>0</v>
      </c>
      <c r="BL1983" s="99">
        <f>SUMIFS(通讯通路门店!$AE:$AE,通讯通路门店!$S:$S,$G1983)</f>
        <v>0</v>
      </c>
      <c r="BM1983" s="99">
        <f>SUMIFS(通讯通路门店!$AF:$AF,通讯通路门店!$S:$S,$G1983)</f>
        <v>0</v>
      </c>
      <c r="BN1983" s="99">
        <f>SUMIFS(通讯通路门店!$AG:$AG,通讯通路门店!$S:$S,$G1983)</f>
        <v>0</v>
      </c>
      <c r="BO1983" s="99">
        <f>SUMIFS(通讯通路门店!$AH:$AH,通讯通路门店!$S:$S,$G1983)</f>
        <v>0</v>
      </c>
      <c r="BP1983" s="99">
        <f>SUMIFS(通讯通路门店!$AI:$AI,通讯通路门店!$S:$S,$G1983)</f>
        <v>0</v>
      </c>
      <c r="BQ1983" s="83"/>
    </row>
    <row r="1984" spans="1:69">
      <c r="A1984" s="99" t="str">
        <f>IFERROR(_xlfn.XLOOKUP($G1984,通讯通路门店!$S$4:$S$993931,通讯通路门店!$A$4:$A$993931,0,0),"")</f>
        <v>海南省</v>
      </c>
      <c r="B1984" s="99" t="str">
        <f>IFERROR(_xlfn.XLOOKUP($G1984,通讯通路门店!$S$4:$S$993931,通讯通路门店!$B$4:$B$993931,0,0),"")</f>
        <v>东方市</v>
      </c>
      <c r="C1984" s="99" t="str">
        <f>IFERROR(_xlfn.XLOOKUP($G1984,通讯通路门店!$S$4:$S$993931,通讯通路门店!$C$4:$C$993931,0,0),"")</f>
        <v>东方市</v>
      </c>
      <c r="D1984" s="99" t="str">
        <f>IFERROR(_xlfn.XLOOKUP($G1984,通讯通路门店!$S$4:$S$993931,通讯通路门店!$D$4:$D$993931,0,0),"")</f>
        <v>八所镇</v>
      </c>
      <c r="E1984" s="83"/>
      <c r="F1984" s="83"/>
      <c r="G1984" s="101"/>
      <c r="H1984" s="102">
        <f>IFERROR(_xlfn.XLOOKUP($G1984,通讯通路门店!$S$4:$S$993931,通讯通路门店!$R$4:$R$993931,0,0),"")</f>
        <v>0</v>
      </c>
      <c r="I1984" s="83"/>
      <c r="J1984" s="83"/>
      <c r="K1984" s="83"/>
      <c r="L1984" s="83"/>
      <c r="M1984" s="83"/>
      <c r="N1984" s="83"/>
      <c r="O1984" s="83"/>
      <c r="P1984" s="83"/>
      <c r="Q1984" s="83"/>
      <c r="R1984" s="83"/>
      <c r="S1984" s="83"/>
      <c r="T1984" s="83"/>
      <c r="U1984" s="99">
        <f>COUNTIF(通讯通路门店!$S:$S,$G1984)</f>
        <v>0</v>
      </c>
      <c r="V1984" s="99">
        <f>COUNTIFS(通讯通路门店!$S:$S,$G1984,通讯通路门店!$J:$J,"综合卖场")</f>
        <v>0</v>
      </c>
      <c r="W1984" s="99">
        <f>SUMIFS(通讯通路门店!$AJ:$AJ,通讯通路门店!$S:$S,通讯客户沙盘!$G1984)</f>
        <v>0</v>
      </c>
      <c r="X1984" s="99">
        <f t="shared" si="150"/>
        <v>0</v>
      </c>
      <c r="Y1984" s="99">
        <f>COUNTIFS(通讯通路门店!$S:$S,$G1984,通讯通路门店!$J:$J,"荣耀体验店")+COUNTIFS(通讯通路门店!$S:$S,$G1984,通讯通路门店!$J:$J,"荣耀授权专卖店")</f>
        <v>0</v>
      </c>
      <c r="Z1984" s="99">
        <f>COUNTIFS(通讯通路门店!$S:$S,$G1984,通讯通路门店!$J:$J,"VIVO体验店")</f>
        <v>0</v>
      </c>
      <c r="AA1984" s="99">
        <f>COUNTIFS(通讯通路门店!$S:$S,$G1984,通讯通路门店!$J:$J,"OPPO体验店")</f>
        <v>0</v>
      </c>
      <c r="AB1984" s="99">
        <f>COUNTIFS(通讯通路门店!$S:$S,$G1984,通讯通路门店!$J:$J,"华为授权体验店")+COUNTIFS(通讯通路门店!$S:$S,$G1984,通讯通路门店!$J:$J,"华为堡垒店")</f>
        <v>0</v>
      </c>
      <c r="AC1984" s="99">
        <f>COUNTIFS(通讯通路门店!$S:$S,$G1984,通讯通路门店!$J:$J,"小米体验店")</f>
        <v>0</v>
      </c>
      <c r="AD1984" s="99">
        <f>COUNTIFS(通讯通路门店!$S:$S,$G1984,通讯通路门店!$J:$J,"苹果体验店")</f>
        <v>0</v>
      </c>
      <c r="AE1984" s="99">
        <f>COUNTIFS(通讯通路门店!$S:$S,$G1984,通讯通路门店!$J:$J,"其他品牌专卖店")</f>
        <v>0</v>
      </c>
      <c r="AF1984" s="99">
        <f>SUMIFS(通讯通路门店!$BI:$BI,通讯通路门店!$S:$S,$G1984)</f>
        <v>0</v>
      </c>
      <c r="AG1984" s="99">
        <f>SUMIFS(通讯通路门店!$BH:$BH,通讯通路门店!$S:$S,$G1984)</f>
        <v>0</v>
      </c>
      <c r="AH1984" s="99">
        <f t="shared" si="151"/>
        <v>0</v>
      </c>
      <c r="AI1984" s="99">
        <f>SUMIFS(通讯通路门店!$BB:$BB,通讯通路门店!$S:$S,$G1984)</f>
        <v>0</v>
      </c>
      <c r="AJ1984" s="99">
        <f>SUMIFS(通讯通路门店!$BE:$BE,通讯通路门店!$S:$S,$G1984)</f>
        <v>0</v>
      </c>
      <c r="AK1984" s="99">
        <f>SUMIFS(通讯通路门店!$BG:$BG,通讯通路门店!$S:$S,$G1984)</f>
        <v>0</v>
      </c>
      <c r="AL1984" s="99">
        <f>SUMIFS(通讯通路门店!$BC:$BC,通讯通路门店!$S:$S,$G1984)</f>
        <v>0</v>
      </c>
      <c r="AM1984" s="99">
        <f>SUMIFS(通讯通路门店!$BD:$BD,通讯通路门店!$S:$S,$G1984)</f>
        <v>0</v>
      </c>
      <c r="AN1984" s="99">
        <f>SUMIFS(通讯通路门店!$BF:$BF,通讯通路门店!$S:$S,$G1984)</f>
        <v>0</v>
      </c>
      <c r="AO1984" s="99">
        <f t="shared" si="152"/>
        <v>0</v>
      </c>
      <c r="AP1984" s="99">
        <f>SUMIFS(通讯通路门店!$K:$K,通讯通路门店!$S:$S,$G1984)</f>
        <v>0</v>
      </c>
      <c r="AQ1984" s="83"/>
      <c r="AR1984" s="99">
        <f>SUMIFS(通讯通路门店!$T:$T,通讯通路门店!$S:$S,$G1984)</f>
        <v>0</v>
      </c>
      <c r="AS1984" s="99">
        <f>SUMIFS(通讯通路门店!$U:$U,通讯通路门店!$S:$S,$G1984)</f>
        <v>0</v>
      </c>
      <c r="AT1984" s="99">
        <f>SUMIFS(通讯通路门店!$V:$V,通讯通路门店!$S:$S,$G1984)</f>
        <v>0</v>
      </c>
      <c r="AU1984" s="99">
        <f>SUMIFS(通讯通路门店!$W:$W,通讯通路门店!$S:$S,$G1984)</f>
        <v>0</v>
      </c>
      <c r="AV1984" s="99">
        <f>SUMIFS(通讯通路门店!$Z:$Z,通讯通路门店!$S:$S,$G1984)</f>
        <v>0</v>
      </c>
      <c r="AW1984" s="99">
        <f>SUMIFS(通讯通路门店!$AB:$AB,通讯通路门店!$S:$S,$G1984)</f>
        <v>0</v>
      </c>
      <c r="AX1984" s="99">
        <f>SUMIFS(通讯通路门店!$X:$X,通讯通路门店!$S:$S,$G1984)</f>
        <v>0</v>
      </c>
      <c r="AY1984" s="99">
        <f>SUMIFS(通讯通路门店!$Y:$Y,通讯通路门店!$S:$S,$G1984)</f>
        <v>0</v>
      </c>
      <c r="AZ1984" s="99">
        <f>SUMIFS(通讯通路门店!$AA:$AA,通讯通路门店!$S:$S,$G1984)</f>
        <v>0</v>
      </c>
      <c r="BA1984" s="99">
        <f t="shared" si="153"/>
        <v>0</v>
      </c>
      <c r="BB1984" s="99">
        <f t="shared" si="154"/>
        <v>0</v>
      </c>
      <c r="BC1984" s="99">
        <f>SUMIFS(通讯通路门店!$W:$W,通讯通路门店!$S:$S,$G1984,通讯通路门店!$J:$J,"荣耀体验店")+SUMIFS(通讯通路门店!$W:$W,通讯通路门店!$S:$S,$G1984,通讯通路门店!$J:$J,"荣耀授权专卖店")</f>
        <v>0</v>
      </c>
      <c r="BD1984" s="99">
        <f>SUMIFS(通讯通路门店!$Z:$Z,通讯通路门店!$S:$S,$G1984,通讯通路门店!$J:$J,"VIVO体验店")</f>
        <v>0</v>
      </c>
      <c r="BE1984" s="99">
        <f>SUMIFS(通讯通路门店!$AB:$AB,通讯通路门店!$S:$S,$G1984,通讯通路门店!$J:$J,"OPPO体验店")</f>
        <v>0</v>
      </c>
      <c r="BF1984" s="99">
        <f>SUMIFS(通讯通路门店!$X:$X,通讯通路门店!$S:$S,$G1984,通讯通路门店!$J:$J,"华为授权体验店")+SUMIFS(通讯通路门店!$AA:$AA,通讯通路门店!$S:$S,$G1984,通讯通路门店!$J:$J,"华为堡垒店")</f>
        <v>0</v>
      </c>
      <c r="BG1984" s="99">
        <f>SUMIFS(通讯通路门店!$Y:$Y,通讯通路门店!$S:$S,$G1984,通讯通路门店!$J:$J,"小米体验店")</f>
        <v>0</v>
      </c>
      <c r="BH1984" s="99">
        <f>SUMIFS(通讯通路门店!$AA:$AA,通讯通路门店!$S:$S,$G1984,通讯通路门店!$J:$J,"苹果体验店")</f>
        <v>0</v>
      </c>
      <c r="BI1984" s="99">
        <f>SUMIFS(通讯通路门店!$K:$K,通讯通路门店!$S:$S,$G1984,通讯通路门店!$J:$J,"其他品牌专卖店")</f>
        <v>0</v>
      </c>
      <c r="BJ1984" s="99">
        <f>SUMIFS(通讯通路门店!$AC:$AC,通讯通路门店!$S:$S,$G1984)</f>
        <v>0</v>
      </c>
      <c r="BK1984" s="99">
        <f>SUMIFS(通讯通路门店!$AD:$AD,通讯通路门店!$S:$S,$G1984)</f>
        <v>0</v>
      </c>
      <c r="BL1984" s="99">
        <f>SUMIFS(通讯通路门店!$AE:$AE,通讯通路门店!$S:$S,$G1984)</f>
        <v>0</v>
      </c>
      <c r="BM1984" s="99">
        <f>SUMIFS(通讯通路门店!$AF:$AF,通讯通路门店!$S:$S,$G1984)</f>
        <v>0</v>
      </c>
      <c r="BN1984" s="99">
        <f>SUMIFS(通讯通路门店!$AG:$AG,通讯通路门店!$S:$S,$G1984)</f>
        <v>0</v>
      </c>
      <c r="BO1984" s="99">
        <f>SUMIFS(通讯通路门店!$AH:$AH,通讯通路门店!$S:$S,$G1984)</f>
        <v>0</v>
      </c>
      <c r="BP1984" s="99">
        <f>SUMIFS(通讯通路门店!$AI:$AI,通讯通路门店!$S:$S,$G1984)</f>
        <v>0</v>
      </c>
      <c r="BQ1984" s="83"/>
    </row>
    <row r="1985" spans="1:69">
      <c r="A1985" s="99" t="str">
        <f>IFERROR(_xlfn.XLOOKUP($G1985,通讯通路门店!$S$4:$S$993931,通讯通路门店!$A$4:$A$993931,0,0),"")</f>
        <v>海南省</v>
      </c>
      <c r="B1985" s="99" t="str">
        <f>IFERROR(_xlfn.XLOOKUP($G1985,通讯通路门店!$S$4:$S$993931,通讯通路门店!$B$4:$B$993931,0,0),"")</f>
        <v>东方市</v>
      </c>
      <c r="C1985" s="99" t="str">
        <f>IFERROR(_xlfn.XLOOKUP($G1985,通讯通路门店!$S$4:$S$993931,通讯通路门店!$C$4:$C$993931,0,0),"")</f>
        <v>东方市</v>
      </c>
      <c r="D1985" s="99" t="str">
        <f>IFERROR(_xlfn.XLOOKUP($G1985,通讯通路门店!$S$4:$S$993931,通讯通路门店!$D$4:$D$993931,0,0),"")</f>
        <v>八所镇</v>
      </c>
      <c r="E1985" s="83"/>
      <c r="F1985" s="83"/>
      <c r="G1985" s="101"/>
      <c r="H1985" s="102">
        <f>IFERROR(_xlfn.XLOOKUP($G1985,通讯通路门店!$S$4:$S$993931,通讯通路门店!$R$4:$R$993931,0,0),"")</f>
        <v>0</v>
      </c>
      <c r="I1985" s="83"/>
      <c r="J1985" s="83"/>
      <c r="K1985" s="83"/>
      <c r="L1985" s="83"/>
      <c r="M1985" s="83"/>
      <c r="N1985" s="83"/>
      <c r="O1985" s="83"/>
      <c r="P1985" s="83"/>
      <c r="Q1985" s="83"/>
      <c r="R1985" s="83"/>
      <c r="S1985" s="83"/>
      <c r="T1985" s="83"/>
      <c r="U1985" s="99">
        <f>COUNTIF(通讯通路门店!$S:$S,$G1985)</f>
        <v>0</v>
      </c>
      <c r="V1985" s="99">
        <f>COUNTIFS(通讯通路门店!$S:$S,$G1985,通讯通路门店!$J:$J,"综合卖场")</f>
        <v>0</v>
      </c>
      <c r="W1985" s="99">
        <f>SUMIFS(通讯通路门店!$AJ:$AJ,通讯通路门店!$S:$S,通讯客户沙盘!$G1985)</f>
        <v>0</v>
      </c>
      <c r="X1985" s="99">
        <f t="shared" si="150"/>
        <v>0</v>
      </c>
      <c r="Y1985" s="99">
        <f>COUNTIFS(通讯通路门店!$S:$S,$G1985,通讯通路门店!$J:$J,"荣耀体验店")+COUNTIFS(通讯通路门店!$S:$S,$G1985,通讯通路门店!$J:$J,"荣耀授权专卖店")</f>
        <v>0</v>
      </c>
      <c r="Z1985" s="99">
        <f>COUNTIFS(通讯通路门店!$S:$S,$G1985,通讯通路门店!$J:$J,"VIVO体验店")</f>
        <v>0</v>
      </c>
      <c r="AA1985" s="99">
        <f>COUNTIFS(通讯通路门店!$S:$S,$G1985,通讯通路门店!$J:$J,"OPPO体验店")</f>
        <v>0</v>
      </c>
      <c r="AB1985" s="99">
        <f>COUNTIFS(通讯通路门店!$S:$S,$G1985,通讯通路门店!$J:$J,"华为授权体验店")+COUNTIFS(通讯通路门店!$S:$S,$G1985,通讯通路门店!$J:$J,"华为堡垒店")</f>
        <v>0</v>
      </c>
      <c r="AC1985" s="99">
        <f>COUNTIFS(通讯通路门店!$S:$S,$G1985,通讯通路门店!$J:$J,"小米体验店")</f>
        <v>0</v>
      </c>
      <c r="AD1985" s="99">
        <f>COUNTIFS(通讯通路门店!$S:$S,$G1985,通讯通路门店!$J:$J,"苹果体验店")</f>
        <v>0</v>
      </c>
      <c r="AE1985" s="99">
        <f>COUNTIFS(通讯通路门店!$S:$S,$G1985,通讯通路门店!$J:$J,"其他品牌专卖店")</f>
        <v>0</v>
      </c>
      <c r="AF1985" s="99">
        <f>SUMIFS(通讯通路门店!$BI:$BI,通讯通路门店!$S:$S,$G1985)</f>
        <v>0</v>
      </c>
      <c r="AG1985" s="99">
        <f>SUMIFS(通讯通路门店!$BH:$BH,通讯通路门店!$S:$S,$G1985)</f>
        <v>0</v>
      </c>
      <c r="AH1985" s="99">
        <f t="shared" si="151"/>
        <v>0</v>
      </c>
      <c r="AI1985" s="99">
        <f>SUMIFS(通讯通路门店!$BB:$BB,通讯通路门店!$S:$S,$G1985)</f>
        <v>0</v>
      </c>
      <c r="AJ1985" s="99">
        <f>SUMIFS(通讯通路门店!$BE:$BE,通讯通路门店!$S:$S,$G1985)</f>
        <v>0</v>
      </c>
      <c r="AK1985" s="99">
        <f>SUMIFS(通讯通路门店!$BG:$BG,通讯通路门店!$S:$S,$G1985)</f>
        <v>0</v>
      </c>
      <c r="AL1985" s="99">
        <f>SUMIFS(通讯通路门店!$BC:$BC,通讯通路门店!$S:$S,$G1985)</f>
        <v>0</v>
      </c>
      <c r="AM1985" s="99">
        <f>SUMIFS(通讯通路门店!$BD:$BD,通讯通路门店!$S:$S,$G1985)</f>
        <v>0</v>
      </c>
      <c r="AN1985" s="99">
        <f>SUMIFS(通讯通路门店!$BF:$BF,通讯通路门店!$S:$S,$G1985)</f>
        <v>0</v>
      </c>
      <c r="AO1985" s="99">
        <f t="shared" si="152"/>
        <v>0</v>
      </c>
      <c r="AP1985" s="99">
        <f>SUMIFS(通讯通路门店!$K:$K,通讯通路门店!$S:$S,$G1985)</f>
        <v>0</v>
      </c>
      <c r="AQ1985" s="83"/>
      <c r="AR1985" s="99">
        <f>SUMIFS(通讯通路门店!$T:$T,通讯通路门店!$S:$S,$G1985)</f>
        <v>0</v>
      </c>
      <c r="AS1985" s="99">
        <f>SUMIFS(通讯通路门店!$U:$U,通讯通路门店!$S:$S,$G1985)</f>
        <v>0</v>
      </c>
      <c r="AT1985" s="99">
        <f>SUMIFS(通讯通路门店!$V:$V,通讯通路门店!$S:$S,$G1985)</f>
        <v>0</v>
      </c>
      <c r="AU1985" s="99">
        <f>SUMIFS(通讯通路门店!$W:$W,通讯通路门店!$S:$S,$G1985)</f>
        <v>0</v>
      </c>
      <c r="AV1985" s="99">
        <f>SUMIFS(通讯通路门店!$Z:$Z,通讯通路门店!$S:$S,$G1985)</f>
        <v>0</v>
      </c>
      <c r="AW1985" s="99">
        <f>SUMIFS(通讯通路门店!$AB:$AB,通讯通路门店!$S:$S,$G1985)</f>
        <v>0</v>
      </c>
      <c r="AX1985" s="99">
        <f>SUMIFS(通讯通路门店!$X:$X,通讯通路门店!$S:$S,$G1985)</f>
        <v>0</v>
      </c>
      <c r="AY1985" s="99">
        <f>SUMIFS(通讯通路门店!$Y:$Y,通讯通路门店!$S:$S,$G1985)</f>
        <v>0</v>
      </c>
      <c r="AZ1985" s="99">
        <f>SUMIFS(通讯通路门店!$AA:$AA,通讯通路门店!$S:$S,$G1985)</f>
        <v>0</v>
      </c>
      <c r="BA1985" s="99">
        <f t="shared" si="153"/>
        <v>0</v>
      </c>
      <c r="BB1985" s="99">
        <f t="shared" si="154"/>
        <v>0</v>
      </c>
      <c r="BC1985" s="99">
        <f>SUMIFS(通讯通路门店!$W:$W,通讯通路门店!$S:$S,$G1985,通讯通路门店!$J:$J,"荣耀体验店")+SUMIFS(通讯通路门店!$W:$W,通讯通路门店!$S:$S,$G1985,通讯通路门店!$J:$J,"荣耀授权专卖店")</f>
        <v>0</v>
      </c>
      <c r="BD1985" s="99">
        <f>SUMIFS(通讯通路门店!$Z:$Z,通讯通路门店!$S:$S,$G1985,通讯通路门店!$J:$J,"VIVO体验店")</f>
        <v>0</v>
      </c>
      <c r="BE1985" s="99">
        <f>SUMIFS(通讯通路门店!$AB:$AB,通讯通路门店!$S:$S,$G1985,通讯通路门店!$J:$J,"OPPO体验店")</f>
        <v>0</v>
      </c>
      <c r="BF1985" s="99">
        <f>SUMIFS(通讯通路门店!$X:$X,通讯通路门店!$S:$S,$G1985,通讯通路门店!$J:$J,"华为授权体验店")+SUMIFS(通讯通路门店!$AA:$AA,通讯通路门店!$S:$S,$G1985,通讯通路门店!$J:$J,"华为堡垒店")</f>
        <v>0</v>
      </c>
      <c r="BG1985" s="99">
        <f>SUMIFS(通讯通路门店!$Y:$Y,通讯通路门店!$S:$S,$G1985,通讯通路门店!$J:$J,"小米体验店")</f>
        <v>0</v>
      </c>
      <c r="BH1985" s="99">
        <f>SUMIFS(通讯通路门店!$AA:$AA,通讯通路门店!$S:$S,$G1985,通讯通路门店!$J:$J,"苹果体验店")</f>
        <v>0</v>
      </c>
      <c r="BI1985" s="99">
        <f>SUMIFS(通讯通路门店!$K:$K,通讯通路门店!$S:$S,$G1985,通讯通路门店!$J:$J,"其他品牌专卖店")</f>
        <v>0</v>
      </c>
      <c r="BJ1985" s="99">
        <f>SUMIFS(通讯通路门店!$AC:$AC,通讯通路门店!$S:$S,$G1985)</f>
        <v>0</v>
      </c>
      <c r="BK1985" s="99">
        <f>SUMIFS(通讯通路门店!$AD:$AD,通讯通路门店!$S:$S,$G1985)</f>
        <v>0</v>
      </c>
      <c r="BL1985" s="99">
        <f>SUMIFS(通讯通路门店!$AE:$AE,通讯通路门店!$S:$S,$G1985)</f>
        <v>0</v>
      </c>
      <c r="BM1985" s="99">
        <f>SUMIFS(通讯通路门店!$AF:$AF,通讯通路门店!$S:$S,$G1985)</f>
        <v>0</v>
      </c>
      <c r="BN1985" s="99">
        <f>SUMIFS(通讯通路门店!$AG:$AG,通讯通路门店!$S:$S,$G1985)</f>
        <v>0</v>
      </c>
      <c r="BO1985" s="99">
        <f>SUMIFS(通讯通路门店!$AH:$AH,通讯通路门店!$S:$S,$G1985)</f>
        <v>0</v>
      </c>
      <c r="BP1985" s="99">
        <f>SUMIFS(通讯通路门店!$AI:$AI,通讯通路门店!$S:$S,$G1985)</f>
        <v>0</v>
      </c>
      <c r="BQ1985" s="83"/>
    </row>
    <row r="1986" spans="1:69">
      <c r="A1986" s="99" t="str">
        <f>IFERROR(_xlfn.XLOOKUP($G1986,通讯通路门店!$S$4:$S$993931,通讯通路门店!$A$4:$A$993931,0,0),"")</f>
        <v>海南省</v>
      </c>
      <c r="B1986" s="99" t="str">
        <f>IFERROR(_xlfn.XLOOKUP($G1986,通讯通路门店!$S$4:$S$993931,通讯通路门店!$B$4:$B$993931,0,0),"")</f>
        <v>东方市</v>
      </c>
      <c r="C1986" s="99" t="str">
        <f>IFERROR(_xlfn.XLOOKUP($G1986,通讯通路门店!$S$4:$S$993931,通讯通路门店!$C$4:$C$993931,0,0),"")</f>
        <v>东方市</v>
      </c>
      <c r="D1986" s="99" t="str">
        <f>IFERROR(_xlfn.XLOOKUP($G1986,通讯通路门店!$S$4:$S$993931,通讯通路门店!$D$4:$D$993931,0,0),"")</f>
        <v>八所镇</v>
      </c>
      <c r="E1986" s="83"/>
      <c r="F1986" s="83"/>
      <c r="G1986" s="101"/>
      <c r="H1986" s="102">
        <f>IFERROR(_xlfn.XLOOKUP($G1986,通讯通路门店!$S$4:$S$993931,通讯通路门店!$R$4:$R$993931,0,0),"")</f>
        <v>0</v>
      </c>
      <c r="I1986" s="83"/>
      <c r="J1986" s="83"/>
      <c r="K1986" s="83"/>
      <c r="L1986" s="83"/>
      <c r="M1986" s="83"/>
      <c r="N1986" s="83"/>
      <c r="O1986" s="83"/>
      <c r="P1986" s="83"/>
      <c r="Q1986" s="83"/>
      <c r="R1986" s="83"/>
      <c r="S1986" s="83"/>
      <c r="T1986" s="83"/>
      <c r="U1986" s="99">
        <f>COUNTIF(通讯通路门店!$S:$S,$G1986)</f>
        <v>0</v>
      </c>
      <c r="V1986" s="99">
        <f>COUNTIFS(通讯通路门店!$S:$S,$G1986,通讯通路门店!$J:$J,"综合卖场")</f>
        <v>0</v>
      </c>
      <c r="W1986" s="99">
        <f>SUMIFS(通讯通路门店!$AJ:$AJ,通讯通路门店!$S:$S,通讯客户沙盘!$G1986)</f>
        <v>0</v>
      </c>
      <c r="X1986" s="99">
        <f t="shared" si="150"/>
        <v>0</v>
      </c>
      <c r="Y1986" s="99">
        <f>COUNTIFS(通讯通路门店!$S:$S,$G1986,通讯通路门店!$J:$J,"荣耀体验店")+COUNTIFS(通讯通路门店!$S:$S,$G1986,通讯通路门店!$J:$J,"荣耀授权专卖店")</f>
        <v>0</v>
      </c>
      <c r="Z1986" s="99">
        <f>COUNTIFS(通讯通路门店!$S:$S,$G1986,通讯通路门店!$J:$J,"VIVO体验店")</f>
        <v>0</v>
      </c>
      <c r="AA1986" s="99">
        <f>COUNTIFS(通讯通路门店!$S:$S,$G1986,通讯通路门店!$J:$J,"OPPO体验店")</f>
        <v>0</v>
      </c>
      <c r="AB1986" s="99">
        <f>COUNTIFS(通讯通路门店!$S:$S,$G1986,通讯通路门店!$J:$J,"华为授权体验店")+COUNTIFS(通讯通路门店!$S:$S,$G1986,通讯通路门店!$J:$J,"华为堡垒店")</f>
        <v>0</v>
      </c>
      <c r="AC1986" s="99">
        <f>COUNTIFS(通讯通路门店!$S:$S,$G1986,通讯通路门店!$J:$J,"小米体验店")</f>
        <v>0</v>
      </c>
      <c r="AD1986" s="99">
        <f>COUNTIFS(通讯通路门店!$S:$S,$G1986,通讯通路门店!$J:$J,"苹果体验店")</f>
        <v>0</v>
      </c>
      <c r="AE1986" s="99">
        <f>COUNTIFS(通讯通路门店!$S:$S,$G1986,通讯通路门店!$J:$J,"其他品牌专卖店")</f>
        <v>0</v>
      </c>
      <c r="AF1986" s="99">
        <f>SUMIFS(通讯通路门店!$BI:$BI,通讯通路门店!$S:$S,$G1986)</f>
        <v>0</v>
      </c>
      <c r="AG1986" s="99">
        <f>SUMIFS(通讯通路门店!$BH:$BH,通讯通路门店!$S:$S,$G1986)</f>
        <v>0</v>
      </c>
      <c r="AH1986" s="99">
        <f t="shared" si="151"/>
        <v>0</v>
      </c>
      <c r="AI1986" s="99">
        <f>SUMIFS(通讯通路门店!$BB:$BB,通讯通路门店!$S:$S,$G1986)</f>
        <v>0</v>
      </c>
      <c r="AJ1986" s="99">
        <f>SUMIFS(通讯通路门店!$BE:$BE,通讯通路门店!$S:$S,$G1986)</f>
        <v>0</v>
      </c>
      <c r="AK1986" s="99">
        <f>SUMIFS(通讯通路门店!$BG:$BG,通讯通路门店!$S:$S,$G1986)</f>
        <v>0</v>
      </c>
      <c r="AL1986" s="99">
        <f>SUMIFS(通讯通路门店!$BC:$BC,通讯通路门店!$S:$S,$G1986)</f>
        <v>0</v>
      </c>
      <c r="AM1986" s="99">
        <f>SUMIFS(通讯通路门店!$BD:$BD,通讯通路门店!$S:$S,$G1986)</f>
        <v>0</v>
      </c>
      <c r="AN1986" s="99">
        <f>SUMIFS(通讯通路门店!$BF:$BF,通讯通路门店!$S:$S,$G1986)</f>
        <v>0</v>
      </c>
      <c r="AO1986" s="99">
        <f t="shared" si="152"/>
        <v>0</v>
      </c>
      <c r="AP1986" s="99">
        <f>SUMIFS(通讯通路门店!$K:$K,通讯通路门店!$S:$S,$G1986)</f>
        <v>0</v>
      </c>
      <c r="AQ1986" s="83"/>
      <c r="AR1986" s="99">
        <f>SUMIFS(通讯通路门店!$T:$T,通讯通路门店!$S:$S,$G1986)</f>
        <v>0</v>
      </c>
      <c r="AS1986" s="99">
        <f>SUMIFS(通讯通路门店!$U:$U,通讯通路门店!$S:$S,$G1986)</f>
        <v>0</v>
      </c>
      <c r="AT1986" s="99">
        <f>SUMIFS(通讯通路门店!$V:$V,通讯通路门店!$S:$S,$G1986)</f>
        <v>0</v>
      </c>
      <c r="AU1986" s="99">
        <f>SUMIFS(通讯通路门店!$W:$W,通讯通路门店!$S:$S,$G1986)</f>
        <v>0</v>
      </c>
      <c r="AV1986" s="99">
        <f>SUMIFS(通讯通路门店!$Z:$Z,通讯通路门店!$S:$S,$G1986)</f>
        <v>0</v>
      </c>
      <c r="AW1986" s="99">
        <f>SUMIFS(通讯通路门店!$AB:$AB,通讯通路门店!$S:$S,$G1986)</f>
        <v>0</v>
      </c>
      <c r="AX1986" s="99">
        <f>SUMIFS(通讯通路门店!$X:$X,通讯通路门店!$S:$S,$G1986)</f>
        <v>0</v>
      </c>
      <c r="AY1986" s="99">
        <f>SUMIFS(通讯通路门店!$Y:$Y,通讯通路门店!$S:$S,$G1986)</f>
        <v>0</v>
      </c>
      <c r="AZ1986" s="99">
        <f>SUMIFS(通讯通路门店!$AA:$AA,通讯通路门店!$S:$S,$G1986)</f>
        <v>0</v>
      </c>
      <c r="BA1986" s="99">
        <f t="shared" si="153"/>
        <v>0</v>
      </c>
      <c r="BB1986" s="99">
        <f t="shared" si="154"/>
        <v>0</v>
      </c>
      <c r="BC1986" s="99">
        <f>SUMIFS(通讯通路门店!$W:$W,通讯通路门店!$S:$S,$G1986,通讯通路门店!$J:$J,"荣耀体验店")+SUMIFS(通讯通路门店!$W:$W,通讯通路门店!$S:$S,$G1986,通讯通路门店!$J:$J,"荣耀授权专卖店")</f>
        <v>0</v>
      </c>
      <c r="BD1986" s="99">
        <f>SUMIFS(通讯通路门店!$Z:$Z,通讯通路门店!$S:$S,$G1986,通讯通路门店!$J:$J,"VIVO体验店")</f>
        <v>0</v>
      </c>
      <c r="BE1986" s="99">
        <f>SUMIFS(通讯通路门店!$AB:$AB,通讯通路门店!$S:$S,$G1986,通讯通路门店!$J:$J,"OPPO体验店")</f>
        <v>0</v>
      </c>
      <c r="BF1986" s="99">
        <f>SUMIFS(通讯通路门店!$X:$X,通讯通路门店!$S:$S,$G1986,通讯通路门店!$J:$J,"华为授权体验店")+SUMIFS(通讯通路门店!$AA:$AA,通讯通路门店!$S:$S,$G1986,通讯通路门店!$J:$J,"华为堡垒店")</f>
        <v>0</v>
      </c>
      <c r="BG1986" s="99">
        <f>SUMIFS(通讯通路门店!$Y:$Y,通讯通路门店!$S:$S,$G1986,通讯通路门店!$J:$J,"小米体验店")</f>
        <v>0</v>
      </c>
      <c r="BH1986" s="99">
        <f>SUMIFS(通讯通路门店!$AA:$AA,通讯通路门店!$S:$S,$G1986,通讯通路门店!$J:$J,"苹果体验店")</f>
        <v>0</v>
      </c>
      <c r="BI1986" s="99">
        <f>SUMIFS(通讯通路门店!$K:$K,通讯通路门店!$S:$S,$G1986,通讯通路门店!$J:$J,"其他品牌专卖店")</f>
        <v>0</v>
      </c>
      <c r="BJ1986" s="99">
        <f>SUMIFS(通讯通路门店!$AC:$AC,通讯通路门店!$S:$S,$G1986)</f>
        <v>0</v>
      </c>
      <c r="BK1986" s="99">
        <f>SUMIFS(通讯通路门店!$AD:$AD,通讯通路门店!$S:$S,$G1986)</f>
        <v>0</v>
      </c>
      <c r="BL1986" s="99">
        <f>SUMIFS(通讯通路门店!$AE:$AE,通讯通路门店!$S:$S,$G1986)</f>
        <v>0</v>
      </c>
      <c r="BM1986" s="99">
        <f>SUMIFS(通讯通路门店!$AF:$AF,通讯通路门店!$S:$S,$G1986)</f>
        <v>0</v>
      </c>
      <c r="BN1986" s="99">
        <f>SUMIFS(通讯通路门店!$AG:$AG,通讯通路门店!$S:$S,$G1986)</f>
        <v>0</v>
      </c>
      <c r="BO1986" s="99">
        <f>SUMIFS(通讯通路门店!$AH:$AH,通讯通路门店!$S:$S,$G1986)</f>
        <v>0</v>
      </c>
      <c r="BP1986" s="99">
        <f>SUMIFS(通讯通路门店!$AI:$AI,通讯通路门店!$S:$S,$G1986)</f>
        <v>0</v>
      </c>
      <c r="BQ1986" s="83"/>
    </row>
    <row r="1987" spans="1:69">
      <c r="A1987" s="99" t="str">
        <f>IFERROR(_xlfn.XLOOKUP($G1987,通讯通路门店!$S$4:$S$993931,通讯通路门店!$A$4:$A$993931,0,0),"")</f>
        <v>海南省</v>
      </c>
      <c r="B1987" s="99" t="str">
        <f>IFERROR(_xlfn.XLOOKUP($G1987,通讯通路门店!$S$4:$S$993931,通讯通路门店!$B$4:$B$993931,0,0),"")</f>
        <v>东方市</v>
      </c>
      <c r="C1987" s="99" t="str">
        <f>IFERROR(_xlfn.XLOOKUP($G1987,通讯通路门店!$S$4:$S$993931,通讯通路门店!$C$4:$C$993931,0,0),"")</f>
        <v>东方市</v>
      </c>
      <c r="D1987" s="99" t="str">
        <f>IFERROR(_xlfn.XLOOKUP($G1987,通讯通路门店!$S$4:$S$993931,通讯通路门店!$D$4:$D$993931,0,0),"")</f>
        <v>八所镇</v>
      </c>
      <c r="E1987" s="83"/>
      <c r="F1987" s="83"/>
      <c r="G1987" s="101"/>
      <c r="H1987" s="102">
        <f>IFERROR(_xlfn.XLOOKUP($G1987,通讯通路门店!$S$4:$S$993931,通讯通路门店!$R$4:$R$993931,0,0),"")</f>
        <v>0</v>
      </c>
      <c r="I1987" s="83"/>
      <c r="J1987" s="83"/>
      <c r="K1987" s="83"/>
      <c r="L1987" s="83"/>
      <c r="M1987" s="83"/>
      <c r="N1987" s="83"/>
      <c r="O1987" s="83"/>
      <c r="P1987" s="83"/>
      <c r="Q1987" s="83"/>
      <c r="R1987" s="83"/>
      <c r="S1987" s="83"/>
      <c r="T1987" s="83"/>
      <c r="U1987" s="99">
        <f>COUNTIF(通讯通路门店!$S:$S,$G1987)</f>
        <v>0</v>
      </c>
      <c r="V1987" s="99">
        <f>COUNTIFS(通讯通路门店!$S:$S,$G1987,通讯通路门店!$J:$J,"综合卖场")</f>
        <v>0</v>
      </c>
      <c r="W1987" s="99">
        <f>SUMIFS(通讯通路门店!$AJ:$AJ,通讯通路门店!$S:$S,通讯客户沙盘!$G1987)</f>
        <v>0</v>
      </c>
      <c r="X1987" s="99">
        <f t="shared" si="150"/>
        <v>0</v>
      </c>
      <c r="Y1987" s="99">
        <f>COUNTIFS(通讯通路门店!$S:$S,$G1987,通讯通路门店!$J:$J,"荣耀体验店")+COUNTIFS(通讯通路门店!$S:$S,$G1987,通讯通路门店!$J:$J,"荣耀授权专卖店")</f>
        <v>0</v>
      </c>
      <c r="Z1987" s="99">
        <f>COUNTIFS(通讯通路门店!$S:$S,$G1987,通讯通路门店!$J:$J,"VIVO体验店")</f>
        <v>0</v>
      </c>
      <c r="AA1987" s="99">
        <f>COUNTIFS(通讯通路门店!$S:$S,$G1987,通讯通路门店!$J:$J,"OPPO体验店")</f>
        <v>0</v>
      </c>
      <c r="AB1987" s="99">
        <f>COUNTIFS(通讯通路门店!$S:$S,$G1987,通讯通路门店!$J:$J,"华为授权体验店")+COUNTIFS(通讯通路门店!$S:$S,$G1987,通讯通路门店!$J:$J,"华为堡垒店")</f>
        <v>0</v>
      </c>
      <c r="AC1987" s="99">
        <f>COUNTIFS(通讯通路门店!$S:$S,$G1987,通讯通路门店!$J:$J,"小米体验店")</f>
        <v>0</v>
      </c>
      <c r="AD1987" s="99">
        <f>COUNTIFS(通讯通路门店!$S:$S,$G1987,通讯通路门店!$J:$J,"苹果体验店")</f>
        <v>0</v>
      </c>
      <c r="AE1987" s="99">
        <f>COUNTIFS(通讯通路门店!$S:$S,$G1987,通讯通路门店!$J:$J,"其他品牌专卖店")</f>
        <v>0</v>
      </c>
      <c r="AF1987" s="99">
        <f>SUMIFS(通讯通路门店!$BI:$BI,通讯通路门店!$S:$S,$G1987)</f>
        <v>0</v>
      </c>
      <c r="AG1987" s="99">
        <f>SUMIFS(通讯通路门店!$BH:$BH,通讯通路门店!$S:$S,$G1987)</f>
        <v>0</v>
      </c>
      <c r="AH1987" s="99">
        <f t="shared" si="151"/>
        <v>0</v>
      </c>
      <c r="AI1987" s="99">
        <f>SUMIFS(通讯通路门店!$BB:$BB,通讯通路门店!$S:$S,$G1987)</f>
        <v>0</v>
      </c>
      <c r="AJ1987" s="99">
        <f>SUMIFS(通讯通路门店!$BE:$BE,通讯通路门店!$S:$S,$G1987)</f>
        <v>0</v>
      </c>
      <c r="AK1987" s="99">
        <f>SUMIFS(通讯通路门店!$BG:$BG,通讯通路门店!$S:$S,$G1987)</f>
        <v>0</v>
      </c>
      <c r="AL1987" s="99">
        <f>SUMIFS(通讯通路门店!$BC:$BC,通讯通路门店!$S:$S,$G1987)</f>
        <v>0</v>
      </c>
      <c r="AM1987" s="99">
        <f>SUMIFS(通讯通路门店!$BD:$BD,通讯通路门店!$S:$S,$G1987)</f>
        <v>0</v>
      </c>
      <c r="AN1987" s="99">
        <f>SUMIFS(通讯通路门店!$BF:$BF,通讯通路门店!$S:$S,$G1987)</f>
        <v>0</v>
      </c>
      <c r="AO1987" s="99">
        <f t="shared" si="152"/>
        <v>0</v>
      </c>
      <c r="AP1987" s="99">
        <f>SUMIFS(通讯通路门店!$K:$K,通讯通路门店!$S:$S,$G1987)</f>
        <v>0</v>
      </c>
      <c r="AQ1987" s="83"/>
      <c r="AR1987" s="99">
        <f>SUMIFS(通讯通路门店!$T:$T,通讯通路门店!$S:$S,$G1987)</f>
        <v>0</v>
      </c>
      <c r="AS1987" s="99">
        <f>SUMIFS(通讯通路门店!$U:$U,通讯通路门店!$S:$S,$G1987)</f>
        <v>0</v>
      </c>
      <c r="AT1987" s="99">
        <f>SUMIFS(通讯通路门店!$V:$V,通讯通路门店!$S:$S,$G1987)</f>
        <v>0</v>
      </c>
      <c r="AU1987" s="99">
        <f>SUMIFS(通讯通路门店!$W:$W,通讯通路门店!$S:$S,$G1987)</f>
        <v>0</v>
      </c>
      <c r="AV1987" s="99">
        <f>SUMIFS(通讯通路门店!$Z:$Z,通讯通路门店!$S:$S,$G1987)</f>
        <v>0</v>
      </c>
      <c r="AW1987" s="99">
        <f>SUMIFS(通讯通路门店!$AB:$AB,通讯通路门店!$S:$S,$G1987)</f>
        <v>0</v>
      </c>
      <c r="AX1987" s="99">
        <f>SUMIFS(通讯通路门店!$X:$X,通讯通路门店!$S:$S,$G1987)</f>
        <v>0</v>
      </c>
      <c r="AY1987" s="99">
        <f>SUMIFS(通讯通路门店!$Y:$Y,通讯通路门店!$S:$S,$G1987)</f>
        <v>0</v>
      </c>
      <c r="AZ1987" s="99">
        <f>SUMIFS(通讯通路门店!$AA:$AA,通讯通路门店!$S:$S,$G1987)</f>
        <v>0</v>
      </c>
      <c r="BA1987" s="99">
        <f t="shared" si="153"/>
        <v>0</v>
      </c>
      <c r="BB1987" s="99">
        <f t="shared" si="154"/>
        <v>0</v>
      </c>
      <c r="BC1987" s="99">
        <f>SUMIFS(通讯通路门店!$W:$W,通讯通路门店!$S:$S,$G1987,通讯通路门店!$J:$J,"荣耀体验店")+SUMIFS(通讯通路门店!$W:$W,通讯通路门店!$S:$S,$G1987,通讯通路门店!$J:$J,"荣耀授权专卖店")</f>
        <v>0</v>
      </c>
      <c r="BD1987" s="99">
        <f>SUMIFS(通讯通路门店!$Z:$Z,通讯通路门店!$S:$S,$G1987,通讯通路门店!$J:$J,"VIVO体验店")</f>
        <v>0</v>
      </c>
      <c r="BE1987" s="99">
        <f>SUMIFS(通讯通路门店!$AB:$AB,通讯通路门店!$S:$S,$G1987,通讯通路门店!$J:$J,"OPPO体验店")</f>
        <v>0</v>
      </c>
      <c r="BF1987" s="99">
        <f>SUMIFS(通讯通路门店!$X:$X,通讯通路门店!$S:$S,$G1987,通讯通路门店!$J:$J,"华为授权体验店")+SUMIFS(通讯通路门店!$AA:$AA,通讯通路门店!$S:$S,$G1987,通讯通路门店!$J:$J,"华为堡垒店")</f>
        <v>0</v>
      </c>
      <c r="BG1987" s="99">
        <f>SUMIFS(通讯通路门店!$Y:$Y,通讯通路门店!$S:$S,$G1987,通讯通路门店!$J:$J,"小米体验店")</f>
        <v>0</v>
      </c>
      <c r="BH1987" s="99">
        <f>SUMIFS(通讯通路门店!$AA:$AA,通讯通路门店!$S:$S,$G1987,通讯通路门店!$J:$J,"苹果体验店")</f>
        <v>0</v>
      </c>
      <c r="BI1987" s="99">
        <f>SUMIFS(通讯通路门店!$K:$K,通讯通路门店!$S:$S,$G1987,通讯通路门店!$J:$J,"其他品牌专卖店")</f>
        <v>0</v>
      </c>
      <c r="BJ1987" s="99">
        <f>SUMIFS(通讯通路门店!$AC:$AC,通讯通路门店!$S:$S,$G1987)</f>
        <v>0</v>
      </c>
      <c r="BK1987" s="99">
        <f>SUMIFS(通讯通路门店!$AD:$AD,通讯通路门店!$S:$S,$G1987)</f>
        <v>0</v>
      </c>
      <c r="BL1987" s="99">
        <f>SUMIFS(通讯通路门店!$AE:$AE,通讯通路门店!$S:$S,$G1987)</f>
        <v>0</v>
      </c>
      <c r="BM1987" s="99">
        <f>SUMIFS(通讯通路门店!$AF:$AF,通讯通路门店!$S:$S,$G1987)</f>
        <v>0</v>
      </c>
      <c r="BN1987" s="99">
        <f>SUMIFS(通讯通路门店!$AG:$AG,通讯通路门店!$S:$S,$G1987)</f>
        <v>0</v>
      </c>
      <c r="BO1987" s="99">
        <f>SUMIFS(通讯通路门店!$AH:$AH,通讯通路门店!$S:$S,$G1987)</f>
        <v>0</v>
      </c>
      <c r="BP1987" s="99">
        <f>SUMIFS(通讯通路门店!$AI:$AI,通讯通路门店!$S:$S,$G1987)</f>
        <v>0</v>
      </c>
      <c r="BQ1987" s="83"/>
    </row>
    <row r="1988" spans="1:69">
      <c r="A1988" s="99" t="str">
        <f>IFERROR(_xlfn.XLOOKUP($G1988,通讯通路门店!$S$4:$S$993931,通讯通路门店!$A$4:$A$993931,0,0),"")</f>
        <v>海南省</v>
      </c>
      <c r="B1988" s="99" t="str">
        <f>IFERROR(_xlfn.XLOOKUP($G1988,通讯通路门店!$S$4:$S$993931,通讯通路门店!$B$4:$B$993931,0,0),"")</f>
        <v>东方市</v>
      </c>
      <c r="C1988" s="99" t="str">
        <f>IFERROR(_xlfn.XLOOKUP($G1988,通讯通路门店!$S$4:$S$993931,通讯通路门店!$C$4:$C$993931,0,0),"")</f>
        <v>东方市</v>
      </c>
      <c r="D1988" s="99" t="str">
        <f>IFERROR(_xlfn.XLOOKUP($G1988,通讯通路门店!$S$4:$S$993931,通讯通路门店!$D$4:$D$993931,0,0),"")</f>
        <v>八所镇</v>
      </c>
      <c r="E1988" s="83"/>
      <c r="F1988" s="83"/>
      <c r="G1988" s="101"/>
      <c r="H1988" s="102">
        <f>IFERROR(_xlfn.XLOOKUP($G1988,通讯通路门店!$S$4:$S$993931,通讯通路门店!$R$4:$R$993931,0,0),"")</f>
        <v>0</v>
      </c>
      <c r="I1988" s="83"/>
      <c r="J1988" s="83"/>
      <c r="K1988" s="83"/>
      <c r="L1988" s="83"/>
      <c r="M1988" s="83"/>
      <c r="N1988" s="83"/>
      <c r="O1988" s="83"/>
      <c r="P1988" s="83"/>
      <c r="Q1988" s="83"/>
      <c r="R1988" s="83"/>
      <c r="S1988" s="83"/>
      <c r="T1988" s="83"/>
      <c r="U1988" s="99">
        <f>COUNTIF(通讯通路门店!$S:$S,$G1988)</f>
        <v>0</v>
      </c>
      <c r="V1988" s="99">
        <f>COUNTIFS(通讯通路门店!$S:$S,$G1988,通讯通路门店!$J:$J,"综合卖场")</f>
        <v>0</v>
      </c>
      <c r="W1988" s="99">
        <f>SUMIFS(通讯通路门店!$AJ:$AJ,通讯通路门店!$S:$S,通讯客户沙盘!$G1988)</f>
        <v>0</v>
      </c>
      <c r="X1988" s="99">
        <f t="shared" ref="X1988:X2051" si="155">Y1988+Z1988+AA1988+AB1988+AC1988+AD1988+AE1988</f>
        <v>0</v>
      </c>
      <c r="Y1988" s="99">
        <f>COUNTIFS(通讯通路门店!$S:$S,$G1988,通讯通路门店!$J:$J,"荣耀体验店")+COUNTIFS(通讯通路门店!$S:$S,$G1988,通讯通路门店!$J:$J,"荣耀授权专卖店")</f>
        <v>0</v>
      </c>
      <c r="Z1988" s="99">
        <f>COUNTIFS(通讯通路门店!$S:$S,$G1988,通讯通路门店!$J:$J,"VIVO体验店")</f>
        <v>0</v>
      </c>
      <c r="AA1988" s="99">
        <f>COUNTIFS(通讯通路门店!$S:$S,$G1988,通讯通路门店!$J:$J,"OPPO体验店")</f>
        <v>0</v>
      </c>
      <c r="AB1988" s="99">
        <f>COUNTIFS(通讯通路门店!$S:$S,$G1988,通讯通路门店!$J:$J,"华为授权体验店")+COUNTIFS(通讯通路门店!$S:$S,$G1988,通讯通路门店!$J:$J,"华为堡垒店")</f>
        <v>0</v>
      </c>
      <c r="AC1988" s="99">
        <f>COUNTIFS(通讯通路门店!$S:$S,$G1988,通讯通路门店!$J:$J,"小米体验店")</f>
        <v>0</v>
      </c>
      <c r="AD1988" s="99">
        <f>COUNTIFS(通讯通路门店!$S:$S,$G1988,通讯通路门店!$J:$J,"苹果体验店")</f>
        <v>0</v>
      </c>
      <c r="AE1988" s="99">
        <f>COUNTIFS(通讯通路门店!$S:$S,$G1988,通讯通路门店!$J:$J,"其他品牌专卖店")</f>
        <v>0</v>
      </c>
      <c r="AF1988" s="99">
        <f>SUMIFS(通讯通路门店!$BI:$BI,通讯通路门店!$S:$S,$G1988)</f>
        <v>0</v>
      </c>
      <c r="AG1988" s="99">
        <f>SUMIFS(通讯通路门店!$BH:$BH,通讯通路门店!$S:$S,$G1988)</f>
        <v>0</v>
      </c>
      <c r="AH1988" s="99">
        <f t="shared" ref="AH1988:AH2051" si="156">AI1988+AJ1988+AK1988+AL1988+AM1988+AN1988</f>
        <v>0</v>
      </c>
      <c r="AI1988" s="99">
        <f>SUMIFS(通讯通路门店!$BB:$BB,通讯通路门店!$S:$S,$G1988)</f>
        <v>0</v>
      </c>
      <c r="AJ1988" s="99">
        <f>SUMIFS(通讯通路门店!$BE:$BE,通讯通路门店!$S:$S,$G1988)</f>
        <v>0</v>
      </c>
      <c r="AK1988" s="99">
        <f>SUMIFS(通讯通路门店!$BG:$BG,通讯通路门店!$S:$S,$G1988)</f>
        <v>0</v>
      </c>
      <c r="AL1988" s="99">
        <f>SUMIFS(通讯通路门店!$BC:$BC,通讯通路门店!$S:$S,$G1988)</f>
        <v>0</v>
      </c>
      <c r="AM1988" s="99">
        <f>SUMIFS(通讯通路门店!$BD:$BD,通讯通路门店!$S:$S,$G1988)</f>
        <v>0</v>
      </c>
      <c r="AN1988" s="99">
        <f>SUMIFS(通讯通路门店!$BF:$BF,通讯通路门店!$S:$S,$G1988)</f>
        <v>0</v>
      </c>
      <c r="AO1988" s="99">
        <f t="shared" ref="AO1988:AO2051" si="157">AP1988+AQ1988</f>
        <v>0</v>
      </c>
      <c r="AP1988" s="99">
        <f>SUMIFS(通讯通路门店!$K:$K,通讯通路门店!$S:$S,$G1988)</f>
        <v>0</v>
      </c>
      <c r="AQ1988" s="83"/>
      <c r="AR1988" s="99">
        <f>SUMIFS(通讯通路门店!$T:$T,通讯通路门店!$S:$S,$G1988)</f>
        <v>0</v>
      </c>
      <c r="AS1988" s="99">
        <f>SUMIFS(通讯通路门店!$U:$U,通讯通路门店!$S:$S,$G1988)</f>
        <v>0</v>
      </c>
      <c r="AT1988" s="99">
        <f>SUMIFS(通讯通路门店!$V:$V,通讯通路门店!$S:$S,$G1988)</f>
        <v>0</v>
      </c>
      <c r="AU1988" s="99">
        <f>SUMIFS(通讯通路门店!$W:$W,通讯通路门店!$S:$S,$G1988)</f>
        <v>0</v>
      </c>
      <c r="AV1988" s="99">
        <f>SUMIFS(通讯通路门店!$Z:$Z,通讯通路门店!$S:$S,$G1988)</f>
        <v>0</v>
      </c>
      <c r="AW1988" s="99">
        <f>SUMIFS(通讯通路门店!$AB:$AB,通讯通路门店!$S:$S,$G1988)</f>
        <v>0</v>
      </c>
      <c r="AX1988" s="99">
        <f>SUMIFS(通讯通路门店!$X:$X,通讯通路门店!$S:$S,$G1988)</f>
        <v>0</v>
      </c>
      <c r="AY1988" s="99">
        <f>SUMIFS(通讯通路门店!$Y:$Y,通讯通路门店!$S:$S,$G1988)</f>
        <v>0</v>
      </c>
      <c r="AZ1988" s="99">
        <f>SUMIFS(通讯通路门店!$AA:$AA,通讯通路门店!$S:$S,$G1988)</f>
        <v>0</v>
      </c>
      <c r="BA1988" s="99">
        <f t="shared" ref="BA1988:BA2051" si="158">AP1988-BB1988</f>
        <v>0</v>
      </c>
      <c r="BB1988" s="99">
        <f t="shared" ref="BB1988:BB2051" si="159">BC1988+BD1988+BE1988+BF1988+BG1988+BH1988</f>
        <v>0</v>
      </c>
      <c r="BC1988" s="99">
        <f>SUMIFS(通讯通路门店!$W:$W,通讯通路门店!$S:$S,$G1988,通讯通路门店!$J:$J,"荣耀体验店")+SUMIFS(通讯通路门店!$W:$W,通讯通路门店!$S:$S,$G1988,通讯通路门店!$J:$J,"荣耀授权专卖店")</f>
        <v>0</v>
      </c>
      <c r="BD1988" s="99">
        <f>SUMIFS(通讯通路门店!$Z:$Z,通讯通路门店!$S:$S,$G1988,通讯通路门店!$J:$J,"VIVO体验店")</f>
        <v>0</v>
      </c>
      <c r="BE1988" s="99">
        <f>SUMIFS(通讯通路门店!$AB:$AB,通讯通路门店!$S:$S,$G1988,通讯通路门店!$J:$J,"OPPO体验店")</f>
        <v>0</v>
      </c>
      <c r="BF1988" s="99">
        <f>SUMIFS(通讯通路门店!$X:$X,通讯通路门店!$S:$S,$G1988,通讯通路门店!$J:$J,"华为授权体验店")+SUMIFS(通讯通路门店!$AA:$AA,通讯通路门店!$S:$S,$G1988,通讯通路门店!$J:$J,"华为堡垒店")</f>
        <v>0</v>
      </c>
      <c r="BG1988" s="99">
        <f>SUMIFS(通讯通路门店!$Y:$Y,通讯通路门店!$S:$S,$G1988,通讯通路门店!$J:$J,"小米体验店")</f>
        <v>0</v>
      </c>
      <c r="BH1988" s="99">
        <f>SUMIFS(通讯通路门店!$AA:$AA,通讯通路门店!$S:$S,$G1988,通讯通路门店!$J:$J,"苹果体验店")</f>
        <v>0</v>
      </c>
      <c r="BI1988" s="99">
        <f>SUMIFS(通讯通路门店!$K:$K,通讯通路门店!$S:$S,$G1988,通讯通路门店!$J:$J,"其他品牌专卖店")</f>
        <v>0</v>
      </c>
      <c r="BJ1988" s="99">
        <f>SUMIFS(通讯通路门店!$AC:$AC,通讯通路门店!$S:$S,$G1988)</f>
        <v>0</v>
      </c>
      <c r="BK1988" s="99">
        <f>SUMIFS(通讯通路门店!$AD:$AD,通讯通路门店!$S:$S,$G1988)</f>
        <v>0</v>
      </c>
      <c r="BL1988" s="99">
        <f>SUMIFS(通讯通路门店!$AE:$AE,通讯通路门店!$S:$S,$G1988)</f>
        <v>0</v>
      </c>
      <c r="BM1988" s="99">
        <f>SUMIFS(通讯通路门店!$AF:$AF,通讯通路门店!$S:$S,$G1988)</f>
        <v>0</v>
      </c>
      <c r="BN1988" s="99">
        <f>SUMIFS(通讯通路门店!$AG:$AG,通讯通路门店!$S:$S,$G1988)</f>
        <v>0</v>
      </c>
      <c r="BO1988" s="99">
        <f>SUMIFS(通讯通路门店!$AH:$AH,通讯通路门店!$S:$S,$G1988)</f>
        <v>0</v>
      </c>
      <c r="BP1988" s="99">
        <f>SUMIFS(通讯通路门店!$AI:$AI,通讯通路门店!$S:$S,$G1988)</f>
        <v>0</v>
      </c>
      <c r="BQ1988" s="83"/>
    </row>
    <row r="1989" spans="1:69">
      <c r="A1989" s="99" t="str">
        <f>IFERROR(_xlfn.XLOOKUP($G1989,通讯通路门店!$S$4:$S$993931,通讯通路门店!$A$4:$A$993931,0,0),"")</f>
        <v>海南省</v>
      </c>
      <c r="B1989" s="99" t="str">
        <f>IFERROR(_xlfn.XLOOKUP($G1989,通讯通路门店!$S$4:$S$993931,通讯通路门店!$B$4:$B$993931,0,0),"")</f>
        <v>东方市</v>
      </c>
      <c r="C1989" s="99" t="str">
        <f>IFERROR(_xlfn.XLOOKUP($G1989,通讯通路门店!$S$4:$S$993931,通讯通路门店!$C$4:$C$993931,0,0),"")</f>
        <v>东方市</v>
      </c>
      <c r="D1989" s="99" t="str">
        <f>IFERROR(_xlfn.XLOOKUP($G1989,通讯通路门店!$S$4:$S$993931,通讯通路门店!$D$4:$D$993931,0,0),"")</f>
        <v>八所镇</v>
      </c>
      <c r="E1989" s="83"/>
      <c r="F1989" s="83"/>
      <c r="G1989" s="101"/>
      <c r="H1989" s="102">
        <f>IFERROR(_xlfn.XLOOKUP($G1989,通讯通路门店!$S$4:$S$993931,通讯通路门店!$R$4:$R$993931,0,0),"")</f>
        <v>0</v>
      </c>
      <c r="I1989" s="83"/>
      <c r="J1989" s="83"/>
      <c r="K1989" s="83"/>
      <c r="L1989" s="83"/>
      <c r="M1989" s="83"/>
      <c r="N1989" s="83"/>
      <c r="O1989" s="83"/>
      <c r="P1989" s="83"/>
      <c r="Q1989" s="83"/>
      <c r="R1989" s="83"/>
      <c r="S1989" s="83"/>
      <c r="T1989" s="83"/>
      <c r="U1989" s="99">
        <f>COUNTIF(通讯通路门店!$S:$S,$G1989)</f>
        <v>0</v>
      </c>
      <c r="V1989" s="99">
        <f>COUNTIFS(通讯通路门店!$S:$S,$G1989,通讯通路门店!$J:$J,"综合卖场")</f>
        <v>0</v>
      </c>
      <c r="W1989" s="99">
        <f>SUMIFS(通讯通路门店!$AJ:$AJ,通讯通路门店!$S:$S,通讯客户沙盘!$G1989)</f>
        <v>0</v>
      </c>
      <c r="X1989" s="99">
        <f t="shared" si="155"/>
        <v>0</v>
      </c>
      <c r="Y1989" s="99">
        <f>COUNTIFS(通讯通路门店!$S:$S,$G1989,通讯通路门店!$J:$J,"荣耀体验店")+COUNTIFS(通讯通路门店!$S:$S,$G1989,通讯通路门店!$J:$J,"荣耀授权专卖店")</f>
        <v>0</v>
      </c>
      <c r="Z1989" s="99">
        <f>COUNTIFS(通讯通路门店!$S:$S,$G1989,通讯通路门店!$J:$J,"VIVO体验店")</f>
        <v>0</v>
      </c>
      <c r="AA1989" s="99">
        <f>COUNTIFS(通讯通路门店!$S:$S,$G1989,通讯通路门店!$J:$J,"OPPO体验店")</f>
        <v>0</v>
      </c>
      <c r="AB1989" s="99">
        <f>COUNTIFS(通讯通路门店!$S:$S,$G1989,通讯通路门店!$J:$J,"华为授权体验店")+COUNTIFS(通讯通路门店!$S:$S,$G1989,通讯通路门店!$J:$J,"华为堡垒店")</f>
        <v>0</v>
      </c>
      <c r="AC1989" s="99">
        <f>COUNTIFS(通讯通路门店!$S:$S,$G1989,通讯通路门店!$J:$J,"小米体验店")</f>
        <v>0</v>
      </c>
      <c r="AD1989" s="99">
        <f>COUNTIFS(通讯通路门店!$S:$S,$G1989,通讯通路门店!$J:$J,"苹果体验店")</f>
        <v>0</v>
      </c>
      <c r="AE1989" s="99">
        <f>COUNTIFS(通讯通路门店!$S:$S,$G1989,通讯通路门店!$J:$J,"其他品牌专卖店")</f>
        <v>0</v>
      </c>
      <c r="AF1989" s="99">
        <f>SUMIFS(通讯通路门店!$BI:$BI,通讯通路门店!$S:$S,$G1989)</f>
        <v>0</v>
      </c>
      <c r="AG1989" s="99">
        <f>SUMIFS(通讯通路门店!$BH:$BH,通讯通路门店!$S:$S,$G1989)</f>
        <v>0</v>
      </c>
      <c r="AH1989" s="99">
        <f t="shared" si="156"/>
        <v>0</v>
      </c>
      <c r="AI1989" s="99">
        <f>SUMIFS(通讯通路门店!$BB:$BB,通讯通路门店!$S:$S,$G1989)</f>
        <v>0</v>
      </c>
      <c r="AJ1989" s="99">
        <f>SUMIFS(通讯通路门店!$BE:$BE,通讯通路门店!$S:$S,$G1989)</f>
        <v>0</v>
      </c>
      <c r="AK1989" s="99">
        <f>SUMIFS(通讯通路门店!$BG:$BG,通讯通路门店!$S:$S,$G1989)</f>
        <v>0</v>
      </c>
      <c r="AL1989" s="99">
        <f>SUMIFS(通讯通路门店!$BC:$BC,通讯通路门店!$S:$S,$G1989)</f>
        <v>0</v>
      </c>
      <c r="AM1989" s="99">
        <f>SUMIFS(通讯通路门店!$BD:$BD,通讯通路门店!$S:$S,$G1989)</f>
        <v>0</v>
      </c>
      <c r="AN1989" s="99">
        <f>SUMIFS(通讯通路门店!$BF:$BF,通讯通路门店!$S:$S,$G1989)</f>
        <v>0</v>
      </c>
      <c r="AO1989" s="99">
        <f t="shared" si="157"/>
        <v>0</v>
      </c>
      <c r="AP1989" s="99">
        <f>SUMIFS(通讯通路门店!$K:$K,通讯通路门店!$S:$S,$G1989)</f>
        <v>0</v>
      </c>
      <c r="AQ1989" s="83"/>
      <c r="AR1989" s="99">
        <f>SUMIFS(通讯通路门店!$T:$T,通讯通路门店!$S:$S,$G1989)</f>
        <v>0</v>
      </c>
      <c r="AS1989" s="99">
        <f>SUMIFS(通讯通路门店!$U:$U,通讯通路门店!$S:$S,$G1989)</f>
        <v>0</v>
      </c>
      <c r="AT1989" s="99">
        <f>SUMIFS(通讯通路门店!$V:$V,通讯通路门店!$S:$S,$G1989)</f>
        <v>0</v>
      </c>
      <c r="AU1989" s="99">
        <f>SUMIFS(通讯通路门店!$W:$W,通讯通路门店!$S:$S,$G1989)</f>
        <v>0</v>
      </c>
      <c r="AV1989" s="99">
        <f>SUMIFS(通讯通路门店!$Z:$Z,通讯通路门店!$S:$S,$G1989)</f>
        <v>0</v>
      </c>
      <c r="AW1989" s="99">
        <f>SUMIFS(通讯通路门店!$AB:$AB,通讯通路门店!$S:$S,$G1989)</f>
        <v>0</v>
      </c>
      <c r="AX1989" s="99">
        <f>SUMIFS(通讯通路门店!$X:$X,通讯通路门店!$S:$S,$G1989)</f>
        <v>0</v>
      </c>
      <c r="AY1989" s="99">
        <f>SUMIFS(通讯通路门店!$Y:$Y,通讯通路门店!$S:$S,$G1989)</f>
        <v>0</v>
      </c>
      <c r="AZ1989" s="99">
        <f>SUMIFS(通讯通路门店!$AA:$AA,通讯通路门店!$S:$S,$G1989)</f>
        <v>0</v>
      </c>
      <c r="BA1989" s="99">
        <f t="shared" si="158"/>
        <v>0</v>
      </c>
      <c r="BB1989" s="99">
        <f t="shared" si="159"/>
        <v>0</v>
      </c>
      <c r="BC1989" s="99">
        <f>SUMIFS(通讯通路门店!$W:$W,通讯通路门店!$S:$S,$G1989,通讯通路门店!$J:$J,"荣耀体验店")+SUMIFS(通讯通路门店!$W:$W,通讯通路门店!$S:$S,$G1989,通讯通路门店!$J:$J,"荣耀授权专卖店")</f>
        <v>0</v>
      </c>
      <c r="BD1989" s="99">
        <f>SUMIFS(通讯通路门店!$Z:$Z,通讯通路门店!$S:$S,$G1989,通讯通路门店!$J:$J,"VIVO体验店")</f>
        <v>0</v>
      </c>
      <c r="BE1989" s="99">
        <f>SUMIFS(通讯通路门店!$AB:$AB,通讯通路门店!$S:$S,$G1989,通讯通路门店!$J:$J,"OPPO体验店")</f>
        <v>0</v>
      </c>
      <c r="BF1989" s="99">
        <f>SUMIFS(通讯通路门店!$X:$X,通讯通路门店!$S:$S,$G1989,通讯通路门店!$J:$J,"华为授权体验店")+SUMIFS(通讯通路门店!$AA:$AA,通讯通路门店!$S:$S,$G1989,通讯通路门店!$J:$J,"华为堡垒店")</f>
        <v>0</v>
      </c>
      <c r="BG1989" s="99">
        <f>SUMIFS(通讯通路门店!$Y:$Y,通讯通路门店!$S:$S,$G1989,通讯通路门店!$J:$J,"小米体验店")</f>
        <v>0</v>
      </c>
      <c r="BH1989" s="99">
        <f>SUMIFS(通讯通路门店!$AA:$AA,通讯通路门店!$S:$S,$G1989,通讯通路门店!$J:$J,"苹果体验店")</f>
        <v>0</v>
      </c>
      <c r="BI1989" s="99">
        <f>SUMIFS(通讯通路门店!$K:$K,通讯通路门店!$S:$S,$G1989,通讯通路门店!$J:$J,"其他品牌专卖店")</f>
        <v>0</v>
      </c>
      <c r="BJ1989" s="99">
        <f>SUMIFS(通讯通路门店!$AC:$AC,通讯通路门店!$S:$S,$G1989)</f>
        <v>0</v>
      </c>
      <c r="BK1989" s="99">
        <f>SUMIFS(通讯通路门店!$AD:$AD,通讯通路门店!$S:$S,$G1989)</f>
        <v>0</v>
      </c>
      <c r="BL1989" s="99">
        <f>SUMIFS(通讯通路门店!$AE:$AE,通讯通路门店!$S:$S,$G1989)</f>
        <v>0</v>
      </c>
      <c r="BM1989" s="99">
        <f>SUMIFS(通讯通路门店!$AF:$AF,通讯通路门店!$S:$S,$G1989)</f>
        <v>0</v>
      </c>
      <c r="BN1989" s="99">
        <f>SUMIFS(通讯通路门店!$AG:$AG,通讯通路门店!$S:$S,$G1989)</f>
        <v>0</v>
      </c>
      <c r="BO1989" s="99">
        <f>SUMIFS(通讯通路门店!$AH:$AH,通讯通路门店!$S:$S,$G1989)</f>
        <v>0</v>
      </c>
      <c r="BP1989" s="99">
        <f>SUMIFS(通讯通路门店!$AI:$AI,通讯通路门店!$S:$S,$G1989)</f>
        <v>0</v>
      </c>
      <c r="BQ1989" s="83"/>
    </row>
    <row r="1990" spans="1:69">
      <c r="A1990" s="99" t="str">
        <f>IFERROR(_xlfn.XLOOKUP($G1990,通讯通路门店!$S$4:$S$993931,通讯通路门店!$A$4:$A$993931,0,0),"")</f>
        <v>海南省</v>
      </c>
      <c r="B1990" s="99" t="str">
        <f>IFERROR(_xlfn.XLOOKUP($G1990,通讯通路门店!$S$4:$S$993931,通讯通路门店!$B$4:$B$993931,0,0),"")</f>
        <v>东方市</v>
      </c>
      <c r="C1990" s="99" t="str">
        <f>IFERROR(_xlfn.XLOOKUP($G1990,通讯通路门店!$S$4:$S$993931,通讯通路门店!$C$4:$C$993931,0,0),"")</f>
        <v>东方市</v>
      </c>
      <c r="D1990" s="99" t="str">
        <f>IFERROR(_xlfn.XLOOKUP($G1990,通讯通路门店!$S$4:$S$993931,通讯通路门店!$D$4:$D$993931,0,0),"")</f>
        <v>八所镇</v>
      </c>
      <c r="E1990" s="83"/>
      <c r="F1990" s="83"/>
      <c r="G1990" s="101"/>
      <c r="H1990" s="102">
        <f>IFERROR(_xlfn.XLOOKUP($G1990,通讯通路门店!$S$4:$S$993931,通讯通路门店!$R$4:$R$993931,0,0),"")</f>
        <v>0</v>
      </c>
      <c r="I1990" s="83"/>
      <c r="J1990" s="83"/>
      <c r="K1990" s="83"/>
      <c r="L1990" s="83"/>
      <c r="M1990" s="83"/>
      <c r="N1990" s="83"/>
      <c r="O1990" s="83"/>
      <c r="P1990" s="83"/>
      <c r="Q1990" s="83"/>
      <c r="R1990" s="83"/>
      <c r="S1990" s="83"/>
      <c r="T1990" s="83"/>
      <c r="U1990" s="99">
        <f>COUNTIF(通讯通路门店!$S:$S,$G1990)</f>
        <v>0</v>
      </c>
      <c r="V1990" s="99">
        <f>COUNTIFS(通讯通路门店!$S:$S,$G1990,通讯通路门店!$J:$J,"综合卖场")</f>
        <v>0</v>
      </c>
      <c r="W1990" s="99">
        <f>SUMIFS(通讯通路门店!$AJ:$AJ,通讯通路门店!$S:$S,通讯客户沙盘!$G1990)</f>
        <v>0</v>
      </c>
      <c r="X1990" s="99">
        <f t="shared" si="155"/>
        <v>0</v>
      </c>
      <c r="Y1990" s="99">
        <f>COUNTIFS(通讯通路门店!$S:$S,$G1990,通讯通路门店!$J:$J,"荣耀体验店")+COUNTIFS(通讯通路门店!$S:$S,$G1990,通讯通路门店!$J:$J,"荣耀授权专卖店")</f>
        <v>0</v>
      </c>
      <c r="Z1990" s="99">
        <f>COUNTIFS(通讯通路门店!$S:$S,$G1990,通讯通路门店!$J:$J,"VIVO体验店")</f>
        <v>0</v>
      </c>
      <c r="AA1990" s="99">
        <f>COUNTIFS(通讯通路门店!$S:$S,$G1990,通讯通路门店!$J:$J,"OPPO体验店")</f>
        <v>0</v>
      </c>
      <c r="AB1990" s="99">
        <f>COUNTIFS(通讯通路门店!$S:$S,$G1990,通讯通路门店!$J:$J,"华为授权体验店")+COUNTIFS(通讯通路门店!$S:$S,$G1990,通讯通路门店!$J:$J,"华为堡垒店")</f>
        <v>0</v>
      </c>
      <c r="AC1990" s="99">
        <f>COUNTIFS(通讯通路门店!$S:$S,$G1990,通讯通路门店!$J:$J,"小米体验店")</f>
        <v>0</v>
      </c>
      <c r="AD1990" s="99">
        <f>COUNTIFS(通讯通路门店!$S:$S,$G1990,通讯通路门店!$J:$J,"苹果体验店")</f>
        <v>0</v>
      </c>
      <c r="AE1990" s="99">
        <f>COUNTIFS(通讯通路门店!$S:$S,$G1990,通讯通路门店!$J:$J,"其他品牌专卖店")</f>
        <v>0</v>
      </c>
      <c r="AF1990" s="99">
        <f>SUMIFS(通讯通路门店!$BI:$BI,通讯通路门店!$S:$S,$G1990)</f>
        <v>0</v>
      </c>
      <c r="AG1990" s="99">
        <f>SUMIFS(通讯通路门店!$BH:$BH,通讯通路门店!$S:$S,$G1990)</f>
        <v>0</v>
      </c>
      <c r="AH1990" s="99">
        <f t="shared" si="156"/>
        <v>0</v>
      </c>
      <c r="AI1990" s="99">
        <f>SUMIFS(通讯通路门店!$BB:$BB,通讯通路门店!$S:$S,$G1990)</f>
        <v>0</v>
      </c>
      <c r="AJ1990" s="99">
        <f>SUMIFS(通讯通路门店!$BE:$BE,通讯通路门店!$S:$S,$G1990)</f>
        <v>0</v>
      </c>
      <c r="AK1990" s="99">
        <f>SUMIFS(通讯通路门店!$BG:$BG,通讯通路门店!$S:$S,$G1990)</f>
        <v>0</v>
      </c>
      <c r="AL1990" s="99">
        <f>SUMIFS(通讯通路门店!$BC:$BC,通讯通路门店!$S:$S,$G1990)</f>
        <v>0</v>
      </c>
      <c r="AM1990" s="99">
        <f>SUMIFS(通讯通路门店!$BD:$BD,通讯通路门店!$S:$S,$G1990)</f>
        <v>0</v>
      </c>
      <c r="AN1990" s="99">
        <f>SUMIFS(通讯通路门店!$BF:$BF,通讯通路门店!$S:$S,$G1990)</f>
        <v>0</v>
      </c>
      <c r="AO1990" s="99">
        <f t="shared" si="157"/>
        <v>0</v>
      </c>
      <c r="AP1990" s="99">
        <f>SUMIFS(通讯通路门店!$K:$K,通讯通路门店!$S:$S,$G1990)</f>
        <v>0</v>
      </c>
      <c r="AQ1990" s="83"/>
      <c r="AR1990" s="99">
        <f>SUMIFS(通讯通路门店!$T:$T,通讯通路门店!$S:$S,$G1990)</f>
        <v>0</v>
      </c>
      <c r="AS1990" s="99">
        <f>SUMIFS(通讯通路门店!$U:$U,通讯通路门店!$S:$S,$G1990)</f>
        <v>0</v>
      </c>
      <c r="AT1990" s="99">
        <f>SUMIFS(通讯通路门店!$V:$V,通讯通路门店!$S:$S,$G1990)</f>
        <v>0</v>
      </c>
      <c r="AU1990" s="99">
        <f>SUMIFS(通讯通路门店!$W:$W,通讯通路门店!$S:$S,$G1990)</f>
        <v>0</v>
      </c>
      <c r="AV1990" s="99">
        <f>SUMIFS(通讯通路门店!$Z:$Z,通讯通路门店!$S:$S,$G1990)</f>
        <v>0</v>
      </c>
      <c r="AW1990" s="99">
        <f>SUMIFS(通讯通路门店!$AB:$AB,通讯通路门店!$S:$S,$G1990)</f>
        <v>0</v>
      </c>
      <c r="AX1990" s="99">
        <f>SUMIFS(通讯通路门店!$X:$X,通讯通路门店!$S:$S,$G1990)</f>
        <v>0</v>
      </c>
      <c r="AY1990" s="99">
        <f>SUMIFS(通讯通路门店!$Y:$Y,通讯通路门店!$S:$S,$G1990)</f>
        <v>0</v>
      </c>
      <c r="AZ1990" s="99">
        <f>SUMIFS(通讯通路门店!$AA:$AA,通讯通路门店!$S:$S,$G1990)</f>
        <v>0</v>
      </c>
      <c r="BA1990" s="99">
        <f t="shared" si="158"/>
        <v>0</v>
      </c>
      <c r="BB1990" s="99">
        <f t="shared" si="159"/>
        <v>0</v>
      </c>
      <c r="BC1990" s="99">
        <f>SUMIFS(通讯通路门店!$W:$W,通讯通路门店!$S:$S,$G1990,通讯通路门店!$J:$J,"荣耀体验店")+SUMIFS(通讯通路门店!$W:$W,通讯通路门店!$S:$S,$G1990,通讯通路门店!$J:$J,"荣耀授权专卖店")</f>
        <v>0</v>
      </c>
      <c r="BD1990" s="99">
        <f>SUMIFS(通讯通路门店!$Z:$Z,通讯通路门店!$S:$S,$G1990,通讯通路门店!$J:$J,"VIVO体验店")</f>
        <v>0</v>
      </c>
      <c r="BE1990" s="99">
        <f>SUMIFS(通讯通路门店!$AB:$AB,通讯通路门店!$S:$S,$G1990,通讯通路门店!$J:$J,"OPPO体验店")</f>
        <v>0</v>
      </c>
      <c r="BF1990" s="99">
        <f>SUMIFS(通讯通路门店!$X:$X,通讯通路门店!$S:$S,$G1990,通讯通路门店!$J:$J,"华为授权体验店")+SUMIFS(通讯通路门店!$AA:$AA,通讯通路门店!$S:$S,$G1990,通讯通路门店!$J:$J,"华为堡垒店")</f>
        <v>0</v>
      </c>
      <c r="BG1990" s="99">
        <f>SUMIFS(通讯通路门店!$Y:$Y,通讯通路门店!$S:$S,$G1990,通讯通路门店!$J:$J,"小米体验店")</f>
        <v>0</v>
      </c>
      <c r="BH1990" s="99">
        <f>SUMIFS(通讯通路门店!$AA:$AA,通讯通路门店!$S:$S,$G1990,通讯通路门店!$J:$J,"苹果体验店")</f>
        <v>0</v>
      </c>
      <c r="BI1990" s="99">
        <f>SUMIFS(通讯通路门店!$K:$K,通讯通路门店!$S:$S,$G1990,通讯通路门店!$J:$J,"其他品牌专卖店")</f>
        <v>0</v>
      </c>
      <c r="BJ1990" s="99">
        <f>SUMIFS(通讯通路门店!$AC:$AC,通讯通路门店!$S:$S,$G1990)</f>
        <v>0</v>
      </c>
      <c r="BK1990" s="99">
        <f>SUMIFS(通讯通路门店!$AD:$AD,通讯通路门店!$S:$S,$G1990)</f>
        <v>0</v>
      </c>
      <c r="BL1990" s="99">
        <f>SUMIFS(通讯通路门店!$AE:$AE,通讯通路门店!$S:$S,$G1990)</f>
        <v>0</v>
      </c>
      <c r="BM1990" s="99">
        <f>SUMIFS(通讯通路门店!$AF:$AF,通讯通路门店!$S:$S,$G1990)</f>
        <v>0</v>
      </c>
      <c r="BN1990" s="99">
        <f>SUMIFS(通讯通路门店!$AG:$AG,通讯通路门店!$S:$S,$G1990)</f>
        <v>0</v>
      </c>
      <c r="BO1990" s="99">
        <f>SUMIFS(通讯通路门店!$AH:$AH,通讯通路门店!$S:$S,$G1990)</f>
        <v>0</v>
      </c>
      <c r="BP1990" s="99">
        <f>SUMIFS(通讯通路门店!$AI:$AI,通讯通路门店!$S:$S,$G1990)</f>
        <v>0</v>
      </c>
      <c r="BQ1990" s="83"/>
    </row>
    <row r="1991" spans="1:69">
      <c r="A1991" s="99" t="str">
        <f>IFERROR(_xlfn.XLOOKUP($G1991,通讯通路门店!$S$4:$S$993931,通讯通路门店!$A$4:$A$993931,0,0),"")</f>
        <v>海南省</v>
      </c>
      <c r="B1991" s="99" t="str">
        <f>IFERROR(_xlfn.XLOOKUP($G1991,通讯通路门店!$S$4:$S$993931,通讯通路门店!$B$4:$B$993931,0,0),"")</f>
        <v>东方市</v>
      </c>
      <c r="C1991" s="99" t="str">
        <f>IFERROR(_xlfn.XLOOKUP($G1991,通讯通路门店!$S$4:$S$993931,通讯通路门店!$C$4:$C$993931,0,0),"")</f>
        <v>东方市</v>
      </c>
      <c r="D1991" s="99" t="str">
        <f>IFERROR(_xlfn.XLOOKUP($G1991,通讯通路门店!$S$4:$S$993931,通讯通路门店!$D$4:$D$993931,0,0),"")</f>
        <v>八所镇</v>
      </c>
      <c r="E1991" s="83"/>
      <c r="F1991" s="83"/>
      <c r="G1991" s="101"/>
      <c r="H1991" s="102">
        <f>IFERROR(_xlfn.XLOOKUP($G1991,通讯通路门店!$S$4:$S$993931,通讯通路门店!$R$4:$R$993931,0,0),"")</f>
        <v>0</v>
      </c>
      <c r="I1991" s="83"/>
      <c r="J1991" s="83"/>
      <c r="K1991" s="83"/>
      <c r="L1991" s="83"/>
      <c r="M1991" s="83"/>
      <c r="N1991" s="83"/>
      <c r="O1991" s="83"/>
      <c r="P1991" s="83"/>
      <c r="Q1991" s="83"/>
      <c r="R1991" s="83"/>
      <c r="S1991" s="83"/>
      <c r="T1991" s="83"/>
      <c r="U1991" s="99">
        <f>COUNTIF(通讯通路门店!$S:$S,$G1991)</f>
        <v>0</v>
      </c>
      <c r="V1991" s="99">
        <f>COUNTIFS(通讯通路门店!$S:$S,$G1991,通讯通路门店!$J:$J,"综合卖场")</f>
        <v>0</v>
      </c>
      <c r="W1991" s="99">
        <f>SUMIFS(通讯通路门店!$AJ:$AJ,通讯通路门店!$S:$S,通讯客户沙盘!$G1991)</f>
        <v>0</v>
      </c>
      <c r="X1991" s="99">
        <f t="shared" si="155"/>
        <v>0</v>
      </c>
      <c r="Y1991" s="99">
        <f>COUNTIFS(通讯通路门店!$S:$S,$G1991,通讯通路门店!$J:$J,"荣耀体验店")+COUNTIFS(通讯通路门店!$S:$S,$G1991,通讯通路门店!$J:$J,"荣耀授权专卖店")</f>
        <v>0</v>
      </c>
      <c r="Z1991" s="99">
        <f>COUNTIFS(通讯通路门店!$S:$S,$G1991,通讯通路门店!$J:$J,"VIVO体验店")</f>
        <v>0</v>
      </c>
      <c r="AA1991" s="99">
        <f>COUNTIFS(通讯通路门店!$S:$S,$G1991,通讯通路门店!$J:$J,"OPPO体验店")</f>
        <v>0</v>
      </c>
      <c r="AB1991" s="99">
        <f>COUNTIFS(通讯通路门店!$S:$S,$G1991,通讯通路门店!$J:$J,"华为授权体验店")+COUNTIFS(通讯通路门店!$S:$S,$G1991,通讯通路门店!$J:$J,"华为堡垒店")</f>
        <v>0</v>
      </c>
      <c r="AC1991" s="99">
        <f>COUNTIFS(通讯通路门店!$S:$S,$G1991,通讯通路门店!$J:$J,"小米体验店")</f>
        <v>0</v>
      </c>
      <c r="AD1991" s="99">
        <f>COUNTIFS(通讯通路门店!$S:$S,$G1991,通讯通路门店!$J:$J,"苹果体验店")</f>
        <v>0</v>
      </c>
      <c r="AE1991" s="99">
        <f>COUNTIFS(通讯通路门店!$S:$S,$G1991,通讯通路门店!$J:$J,"其他品牌专卖店")</f>
        <v>0</v>
      </c>
      <c r="AF1991" s="99">
        <f>SUMIFS(通讯通路门店!$BI:$BI,通讯通路门店!$S:$S,$G1991)</f>
        <v>0</v>
      </c>
      <c r="AG1991" s="99">
        <f>SUMIFS(通讯通路门店!$BH:$BH,通讯通路门店!$S:$S,$G1991)</f>
        <v>0</v>
      </c>
      <c r="AH1991" s="99">
        <f t="shared" si="156"/>
        <v>0</v>
      </c>
      <c r="AI1991" s="99">
        <f>SUMIFS(通讯通路门店!$BB:$BB,通讯通路门店!$S:$S,$G1991)</f>
        <v>0</v>
      </c>
      <c r="AJ1991" s="99">
        <f>SUMIFS(通讯通路门店!$BE:$BE,通讯通路门店!$S:$S,$G1991)</f>
        <v>0</v>
      </c>
      <c r="AK1991" s="99">
        <f>SUMIFS(通讯通路门店!$BG:$BG,通讯通路门店!$S:$S,$G1991)</f>
        <v>0</v>
      </c>
      <c r="AL1991" s="99">
        <f>SUMIFS(通讯通路门店!$BC:$BC,通讯通路门店!$S:$S,$G1991)</f>
        <v>0</v>
      </c>
      <c r="AM1991" s="99">
        <f>SUMIFS(通讯通路门店!$BD:$BD,通讯通路门店!$S:$S,$G1991)</f>
        <v>0</v>
      </c>
      <c r="AN1991" s="99">
        <f>SUMIFS(通讯通路门店!$BF:$BF,通讯通路门店!$S:$S,$G1991)</f>
        <v>0</v>
      </c>
      <c r="AO1991" s="99">
        <f t="shared" si="157"/>
        <v>0</v>
      </c>
      <c r="AP1991" s="99">
        <f>SUMIFS(通讯通路门店!$K:$K,通讯通路门店!$S:$S,$G1991)</f>
        <v>0</v>
      </c>
      <c r="AQ1991" s="83"/>
      <c r="AR1991" s="99">
        <f>SUMIFS(通讯通路门店!$T:$T,通讯通路门店!$S:$S,$G1991)</f>
        <v>0</v>
      </c>
      <c r="AS1991" s="99">
        <f>SUMIFS(通讯通路门店!$U:$U,通讯通路门店!$S:$S,$G1991)</f>
        <v>0</v>
      </c>
      <c r="AT1991" s="99">
        <f>SUMIFS(通讯通路门店!$V:$V,通讯通路门店!$S:$S,$G1991)</f>
        <v>0</v>
      </c>
      <c r="AU1991" s="99">
        <f>SUMIFS(通讯通路门店!$W:$W,通讯通路门店!$S:$S,$G1991)</f>
        <v>0</v>
      </c>
      <c r="AV1991" s="99">
        <f>SUMIFS(通讯通路门店!$Z:$Z,通讯通路门店!$S:$S,$G1991)</f>
        <v>0</v>
      </c>
      <c r="AW1991" s="99">
        <f>SUMIFS(通讯通路门店!$AB:$AB,通讯通路门店!$S:$S,$G1991)</f>
        <v>0</v>
      </c>
      <c r="AX1991" s="99">
        <f>SUMIFS(通讯通路门店!$X:$X,通讯通路门店!$S:$S,$G1991)</f>
        <v>0</v>
      </c>
      <c r="AY1991" s="99">
        <f>SUMIFS(通讯通路门店!$Y:$Y,通讯通路门店!$S:$S,$G1991)</f>
        <v>0</v>
      </c>
      <c r="AZ1991" s="99">
        <f>SUMIFS(通讯通路门店!$AA:$AA,通讯通路门店!$S:$S,$G1991)</f>
        <v>0</v>
      </c>
      <c r="BA1991" s="99">
        <f t="shared" si="158"/>
        <v>0</v>
      </c>
      <c r="BB1991" s="99">
        <f t="shared" si="159"/>
        <v>0</v>
      </c>
      <c r="BC1991" s="99">
        <f>SUMIFS(通讯通路门店!$W:$W,通讯通路门店!$S:$S,$G1991,通讯通路门店!$J:$J,"荣耀体验店")+SUMIFS(通讯通路门店!$W:$W,通讯通路门店!$S:$S,$G1991,通讯通路门店!$J:$J,"荣耀授权专卖店")</f>
        <v>0</v>
      </c>
      <c r="BD1991" s="99">
        <f>SUMIFS(通讯通路门店!$Z:$Z,通讯通路门店!$S:$S,$G1991,通讯通路门店!$J:$J,"VIVO体验店")</f>
        <v>0</v>
      </c>
      <c r="BE1991" s="99">
        <f>SUMIFS(通讯通路门店!$AB:$AB,通讯通路门店!$S:$S,$G1991,通讯通路门店!$J:$J,"OPPO体验店")</f>
        <v>0</v>
      </c>
      <c r="BF1991" s="99">
        <f>SUMIFS(通讯通路门店!$X:$X,通讯通路门店!$S:$S,$G1991,通讯通路门店!$J:$J,"华为授权体验店")+SUMIFS(通讯通路门店!$AA:$AA,通讯通路门店!$S:$S,$G1991,通讯通路门店!$J:$J,"华为堡垒店")</f>
        <v>0</v>
      </c>
      <c r="BG1991" s="99">
        <f>SUMIFS(通讯通路门店!$Y:$Y,通讯通路门店!$S:$S,$G1991,通讯通路门店!$J:$J,"小米体验店")</f>
        <v>0</v>
      </c>
      <c r="BH1991" s="99">
        <f>SUMIFS(通讯通路门店!$AA:$AA,通讯通路门店!$S:$S,$G1991,通讯通路门店!$J:$J,"苹果体验店")</f>
        <v>0</v>
      </c>
      <c r="BI1991" s="99">
        <f>SUMIFS(通讯通路门店!$K:$K,通讯通路门店!$S:$S,$G1991,通讯通路门店!$J:$J,"其他品牌专卖店")</f>
        <v>0</v>
      </c>
      <c r="BJ1991" s="99">
        <f>SUMIFS(通讯通路门店!$AC:$AC,通讯通路门店!$S:$S,$G1991)</f>
        <v>0</v>
      </c>
      <c r="BK1991" s="99">
        <f>SUMIFS(通讯通路门店!$AD:$AD,通讯通路门店!$S:$S,$G1991)</f>
        <v>0</v>
      </c>
      <c r="BL1991" s="99">
        <f>SUMIFS(通讯通路门店!$AE:$AE,通讯通路门店!$S:$S,$G1991)</f>
        <v>0</v>
      </c>
      <c r="BM1991" s="99">
        <f>SUMIFS(通讯通路门店!$AF:$AF,通讯通路门店!$S:$S,$G1991)</f>
        <v>0</v>
      </c>
      <c r="BN1991" s="99">
        <f>SUMIFS(通讯通路门店!$AG:$AG,通讯通路门店!$S:$S,$G1991)</f>
        <v>0</v>
      </c>
      <c r="BO1991" s="99">
        <f>SUMIFS(通讯通路门店!$AH:$AH,通讯通路门店!$S:$S,$G1991)</f>
        <v>0</v>
      </c>
      <c r="BP1991" s="99">
        <f>SUMIFS(通讯通路门店!$AI:$AI,通讯通路门店!$S:$S,$G1991)</f>
        <v>0</v>
      </c>
      <c r="BQ1991" s="83"/>
    </row>
    <row r="1992" spans="1:69">
      <c r="A1992" s="99" t="str">
        <f>IFERROR(_xlfn.XLOOKUP($G1992,通讯通路门店!$S$4:$S$993931,通讯通路门店!$A$4:$A$993931,0,0),"")</f>
        <v>海南省</v>
      </c>
      <c r="B1992" s="99" t="str">
        <f>IFERROR(_xlfn.XLOOKUP($G1992,通讯通路门店!$S$4:$S$993931,通讯通路门店!$B$4:$B$993931,0,0),"")</f>
        <v>东方市</v>
      </c>
      <c r="C1992" s="99" t="str">
        <f>IFERROR(_xlfn.XLOOKUP($G1992,通讯通路门店!$S$4:$S$993931,通讯通路门店!$C$4:$C$993931,0,0),"")</f>
        <v>东方市</v>
      </c>
      <c r="D1992" s="99" t="str">
        <f>IFERROR(_xlfn.XLOOKUP($G1992,通讯通路门店!$S$4:$S$993931,通讯通路门店!$D$4:$D$993931,0,0),"")</f>
        <v>八所镇</v>
      </c>
      <c r="E1992" s="83"/>
      <c r="F1992" s="83"/>
      <c r="G1992" s="101"/>
      <c r="H1992" s="102">
        <f>IFERROR(_xlfn.XLOOKUP($G1992,通讯通路门店!$S$4:$S$993931,通讯通路门店!$R$4:$R$993931,0,0),"")</f>
        <v>0</v>
      </c>
      <c r="I1992" s="83"/>
      <c r="J1992" s="83"/>
      <c r="K1992" s="83"/>
      <c r="L1992" s="83"/>
      <c r="M1992" s="83"/>
      <c r="N1992" s="83"/>
      <c r="O1992" s="83"/>
      <c r="P1992" s="83"/>
      <c r="Q1992" s="83"/>
      <c r="R1992" s="83"/>
      <c r="S1992" s="83"/>
      <c r="T1992" s="83"/>
      <c r="U1992" s="99">
        <f>COUNTIF(通讯通路门店!$S:$S,$G1992)</f>
        <v>0</v>
      </c>
      <c r="V1992" s="99">
        <f>COUNTIFS(通讯通路门店!$S:$S,$G1992,通讯通路门店!$J:$J,"综合卖场")</f>
        <v>0</v>
      </c>
      <c r="W1992" s="99">
        <f>SUMIFS(通讯通路门店!$AJ:$AJ,通讯通路门店!$S:$S,通讯客户沙盘!$G1992)</f>
        <v>0</v>
      </c>
      <c r="X1992" s="99">
        <f t="shared" si="155"/>
        <v>0</v>
      </c>
      <c r="Y1992" s="99">
        <f>COUNTIFS(通讯通路门店!$S:$S,$G1992,通讯通路门店!$J:$J,"荣耀体验店")+COUNTIFS(通讯通路门店!$S:$S,$G1992,通讯通路门店!$J:$J,"荣耀授权专卖店")</f>
        <v>0</v>
      </c>
      <c r="Z1992" s="99">
        <f>COUNTIFS(通讯通路门店!$S:$S,$G1992,通讯通路门店!$J:$J,"VIVO体验店")</f>
        <v>0</v>
      </c>
      <c r="AA1992" s="99">
        <f>COUNTIFS(通讯通路门店!$S:$S,$G1992,通讯通路门店!$J:$J,"OPPO体验店")</f>
        <v>0</v>
      </c>
      <c r="AB1992" s="99">
        <f>COUNTIFS(通讯通路门店!$S:$S,$G1992,通讯通路门店!$J:$J,"华为授权体验店")+COUNTIFS(通讯通路门店!$S:$S,$G1992,通讯通路门店!$J:$J,"华为堡垒店")</f>
        <v>0</v>
      </c>
      <c r="AC1992" s="99">
        <f>COUNTIFS(通讯通路门店!$S:$S,$G1992,通讯通路门店!$J:$J,"小米体验店")</f>
        <v>0</v>
      </c>
      <c r="AD1992" s="99">
        <f>COUNTIFS(通讯通路门店!$S:$S,$G1992,通讯通路门店!$J:$J,"苹果体验店")</f>
        <v>0</v>
      </c>
      <c r="AE1992" s="99">
        <f>COUNTIFS(通讯通路门店!$S:$S,$G1992,通讯通路门店!$J:$J,"其他品牌专卖店")</f>
        <v>0</v>
      </c>
      <c r="AF1992" s="99">
        <f>SUMIFS(通讯通路门店!$BI:$BI,通讯通路门店!$S:$S,$G1992)</f>
        <v>0</v>
      </c>
      <c r="AG1992" s="99">
        <f>SUMIFS(通讯通路门店!$BH:$BH,通讯通路门店!$S:$S,$G1992)</f>
        <v>0</v>
      </c>
      <c r="AH1992" s="99">
        <f t="shared" si="156"/>
        <v>0</v>
      </c>
      <c r="AI1992" s="99">
        <f>SUMIFS(通讯通路门店!$BB:$BB,通讯通路门店!$S:$S,$G1992)</f>
        <v>0</v>
      </c>
      <c r="AJ1992" s="99">
        <f>SUMIFS(通讯通路门店!$BE:$BE,通讯通路门店!$S:$S,$G1992)</f>
        <v>0</v>
      </c>
      <c r="AK1992" s="99">
        <f>SUMIFS(通讯通路门店!$BG:$BG,通讯通路门店!$S:$S,$G1992)</f>
        <v>0</v>
      </c>
      <c r="AL1992" s="99">
        <f>SUMIFS(通讯通路门店!$BC:$BC,通讯通路门店!$S:$S,$G1992)</f>
        <v>0</v>
      </c>
      <c r="AM1992" s="99">
        <f>SUMIFS(通讯通路门店!$BD:$BD,通讯通路门店!$S:$S,$G1992)</f>
        <v>0</v>
      </c>
      <c r="AN1992" s="99">
        <f>SUMIFS(通讯通路门店!$BF:$BF,通讯通路门店!$S:$S,$G1992)</f>
        <v>0</v>
      </c>
      <c r="AO1992" s="99">
        <f t="shared" si="157"/>
        <v>0</v>
      </c>
      <c r="AP1992" s="99">
        <f>SUMIFS(通讯通路门店!$K:$K,通讯通路门店!$S:$S,$G1992)</f>
        <v>0</v>
      </c>
      <c r="AQ1992" s="83"/>
      <c r="AR1992" s="99">
        <f>SUMIFS(通讯通路门店!$T:$T,通讯通路门店!$S:$S,$G1992)</f>
        <v>0</v>
      </c>
      <c r="AS1992" s="99">
        <f>SUMIFS(通讯通路门店!$U:$U,通讯通路门店!$S:$S,$G1992)</f>
        <v>0</v>
      </c>
      <c r="AT1992" s="99">
        <f>SUMIFS(通讯通路门店!$V:$V,通讯通路门店!$S:$S,$G1992)</f>
        <v>0</v>
      </c>
      <c r="AU1992" s="99">
        <f>SUMIFS(通讯通路门店!$W:$W,通讯通路门店!$S:$S,$G1992)</f>
        <v>0</v>
      </c>
      <c r="AV1992" s="99">
        <f>SUMIFS(通讯通路门店!$Z:$Z,通讯通路门店!$S:$S,$G1992)</f>
        <v>0</v>
      </c>
      <c r="AW1992" s="99">
        <f>SUMIFS(通讯通路门店!$AB:$AB,通讯通路门店!$S:$S,$G1992)</f>
        <v>0</v>
      </c>
      <c r="AX1992" s="99">
        <f>SUMIFS(通讯通路门店!$X:$X,通讯通路门店!$S:$S,$G1992)</f>
        <v>0</v>
      </c>
      <c r="AY1992" s="99">
        <f>SUMIFS(通讯通路门店!$Y:$Y,通讯通路门店!$S:$S,$G1992)</f>
        <v>0</v>
      </c>
      <c r="AZ1992" s="99">
        <f>SUMIFS(通讯通路门店!$AA:$AA,通讯通路门店!$S:$S,$G1992)</f>
        <v>0</v>
      </c>
      <c r="BA1992" s="99">
        <f t="shared" si="158"/>
        <v>0</v>
      </c>
      <c r="BB1992" s="99">
        <f t="shared" si="159"/>
        <v>0</v>
      </c>
      <c r="BC1992" s="99">
        <f>SUMIFS(通讯通路门店!$W:$W,通讯通路门店!$S:$S,$G1992,通讯通路门店!$J:$J,"荣耀体验店")+SUMIFS(通讯通路门店!$W:$W,通讯通路门店!$S:$S,$G1992,通讯通路门店!$J:$J,"荣耀授权专卖店")</f>
        <v>0</v>
      </c>
      <c r="BD1992" s="99">
        <f>SUMIFS(通讯通路门店!$Z:$Z,通讯通路门店!$S:$S,$G1992,通讯通路门店!$J:$J,"VIVO体验店")</f>
        <v>0</v>
      </c>
      <c r="BE1992" s="99">
        <f>SUMIFS(通讯通路门店!$AB:$AB,通讯通路门店!$S:$S,$G1992,通讯通路门店!$J:$J,"OPPO体验店")</f>
        <v>0</v>
      </c>
      <c r="BF1992" s="99">
        <f>SUMIFS(通讯通路门店!$X:$X,通讯通路门店!$S:$S,$G1992,通讯通路门店!$J:$J,"华为授权体验店")+SUMIFS(通讯通路门店!$AA:$AA,通讯通路门店!$S:$S,$G1992,通讯通路门店!$J:$J,"华为堡垒店")</f>
        <v>0</v>
      </c>
      <c r="BG1992" s="99">
        <f>SUMIFS(通讯通路门店!$Y:$Y,通讯通路门店!$S:$S,$G1992,通讯通路门店!$J:$J,"小米体验店")</f>
        <v>0</v>
      </c>
      <c r="BH1992" s="99">
        <f>SUMIFS(通讯通路门店!$AA:$AA,通讯通路门店!$S:$S,$G1992,通讯通路门店!$J:$J,"苹果体验店")</f>
        <v>0</v>
      </c>
      <c r="BI1992" s="99">
        <f>SUMIFS(通讯通路门店!$K:$K,通讯通路门店!$S:$S,$G1992,通讯通路门店!$J:$J,"其他品牌专卖店")</f>
        <v>0</v>
      </c>
      <c r="BJ1992" s="99">
        <f>SUMIFS(通讯通路门店!$AC:$AC,通讯通路门店!$S:$S,$G1992)</f>
        <v>0</v>
      </c>
      <c r="BK1992" s="99">
        <f>SUMIFS(通讯通路门店!$AD:$AD,通讯通路门店!$S:$S,$G1992)</f>
        <v>0</v>
      </c>
      <c r="BL1992" s="99">
        <f>SUMIFS(通讯通路门店!$AE:$AE,通讯通路门店!$S:$S,$G1992)</f>
        <v>0</v>
      </c>
      <c r="BM1992" s="99">
        <f>SUMIFS(通讯通路门店!$AF:$AF,通讯通路门店!$S:$S,$G1992)</f>
        <v>0</v>
      </c>
      <c r="BN1992" s="99">
        <f>SUMIFS(通讯通路门店!$AG:$AG,通讯通路门店!$S:$S,$G1992)</f>
        <v>0</v>
      </c>
      <c r="BO1992" s="99">
        <f>SUMIFS(通讯通路门店!$AH:$AH,通讯通路门店!$S:$S,$G1992)</f>
        <v>0</v>
      </c>
      <c r="BP1992" s="99">
        <f>SUMIFS(通讯通路门店!$AI:$AI,通讯通路门店!$S:$S,$G1992)</f>
        <v>0</v>
      </c>
      <c r="BQ1992" s="83"/>
    </row>
    <row r="1993" spans="1:69">
      <c r="A1993" s="99" t="str">
        <f>IFERROR(_xlfn.XLOOKUP($G1993,通讯通路门店!$S$4:$S$993931,通讯通路门店!$A$4:$A$993931,0,0),"")</f>
        <v>海南省</v>
      </c>
      <c r="B1993" s="99" t="str">
        <f>IFERROR(_xlfn.XLOOKUP($G1993,通讯通路门店!$S$4:$S$993931,通讯通路门店!$B$4:$B$993931,0,0),"")</f>
        <v>东方市</v>
      </c>
      <c r="C1993" s="99" t="str">
        <f>IFERROR(_xlfn.XLOOKUP($G1993,通讯通路门店!$S$4:$S$993931,通讯通路门店!$C$4:$C$993931,0,0),"")</f>
        <v>东方市</v>
      </c>
      <c r="D1993" s="99" t="str">
        <f>IFERROR(_xlfn.XLOOKUP($G1993,通讯通路门店!$S$4:$S$993931,通讯通路门店!$D$4:$D$993931,0,0),"")</f>
        <v>八所镇</v>
      </c>
      <c r="E1993" s="83"/>
      <c r="F1993" s="83"/>
      <c r="G1993" s="101"/>
      <c r="H1993" s="102">
        <f>IFERROR(_xlfn.XLOOKUP($G1993,通讯通路门店!$S$4:$S$993931,通讯通路门店!$R$4:$R$993931,0,0),"")</f>
        <v>0</v>
      </c>
      <c r="I1993" s="83"/>
      <c r="J1993" s="83"/>
      <c r="K1993" s="83"/>
      <c r="L1993" s="83"/>
      <c r="M1993" s="83"/>
      <c r="N1993" s="83"/>
      <c r="O1993" s="83"/>
      <c r="P1993" s="83"/>
      <c r="Q1993" s="83"/>
      <c r="R1993" s="83"/>
      <c r="S1993" s="83"/>
      <c r="T1993" s="83"/>
      <c r="U1993" s="99">
        <f>COUNTIF(通讯通路门店!$S:$S,$G1993)</f>
        <v>0</v>
      </c>
      <c r="V1993" s="99">
        <f>COUNTIFS(通讯通路门店!$S:$S,$G1993,通讯通路门店!$J:$J,"综合卖场")</f>
        <v>0</v>
      </c>
      <c r="W1993" s="99">
        <f>SUMIFS(通讯通路门店!$AJ:$AJ,通讯通路门店!$S:$S,通讯客户沙盘!$G1993)</f>
        <v>0</v>
      </c>
      <c r="X1993" s="99">
        <f t="shared" si="155"/>
        <v>0</v>
      </c>
      <c r="Y1993" s="99">
        <f>COUNTIFS(通讯通路门店!$S:$S,$G1993,通讯通路门店!$J:$J,"荣耀体验店")+COUNTIFS(通讯通路门店!$S:$S,$G1993,通讯通路门店!$J:$J,"荣耀授权专卖店")</f>
        <v>0</v>
      </c>
      <c r="Z1993" s="99">
        <f>COUNTIFS(通讯通路门店!$S:$S,$G1993,通讯通路门店!$J:$J,"VIVO体验店")</f>
        <v>0</v>
      </c>
      <c r="AA1993" s="99">
        <f>COUNTIFS(通讯通路门店!$S:$S,$G1993,通讯通路门店!$J:$J,"OPPO体验店")</f>
        <v>0</v>
      </c>
      <c r="AB1993" s="99">
        <f>COUNTIFS(通讯通路门店!$S:$S,$G1993,通讯通路门店!$J:$J,"华为授权体验店")+COUNTIFS(通讯通路门店!$S:$S,$G1993,通讯通路门店!$J:$J,"华为堡垒店")</f>
        <v>0</v>
      </c>
      <c r="AC1993" s="99">
        <f>COUNTIFS(通讯通路门店!$S:$S,$G1993,通讯通路门店!$J:$J,"小米体验店")</f>
        <v>0</v>
      </c>
      <c r="AD1993" s="99">
        <f>COUNTIFS(通讯通路门店!$S:$S,$G1993,通讯通路门店!$J:$J,"苹果体验店")</f>
        <v>0</v>
      </c>
      <c r="AE1993" s="99">
        <f>COUNTIFS(通讯通路门店!$S:$S,$G1993,通讯通路门店!$J:$J,"其他品牌专卖店")</f>
        <v>0</v>
      </c>
      <c r="AF1993" s="99">
        <f>SUMIFS(通讯通路门店!$BI:$BI,通讯通路门店!$S:$S,$G1993)</f>
        <v>0</v>
      </c>
      <c r="AG1993" s="99">
        <f>SUMIFS(通讯通路门店!$BH:$BH,通讯通路门店!$S:$S,$G1993)</f>
        <v>0</v>
      </c>
      <c r="AH1993" s="99">
        <f t="shared" si="156"/>
        <v>0</v>
      </c>
      <c r="AI1993" s="99">
        <f>SUMIFS(通讯通路门店!$BB:$BB,通讯通路门店!$S:$S,$G1993)</f>
        <v>0</v>
      </c>
      <c r="AJ1993" s="99">
        <f>SUMIFS(通讯通路门店!$BE:$BE,通讯通路门店!$S:$S,$G1993)</f>
        <v>0</v>
      </c>
      <c r="AK1993" s="99">
        <f>SUMIFS(通讯通路门店!$BG:$BG,通讯通路门店!$S:$S,$G1993)</f>
        <v>0</v>
      </c>
      <c r="AL1993" s="99">
        <f>SUMIFS(通讯通路门店!$BC:$BC,通讯通路门店!$S:$S,$G1993)</f>
        <v>0</v>
      </c>
      <c r="AM1993" s="99">
        <f>SUMIFS(通讯通路门店!$BD:$BD,通讯通路门店!$S:$S,$G1993)</f>
        <v>0</v>
      </c>
      <c r="AN1993" s="99">
        <f>SUMIFS(通讯通路门店!$BF:$BF,通讯通路门店!$S:$S,$G1993)</f>
        <v>0</v>
      </c>
      <c r="AO1993" s="99">
        <f t="shared" si="157"/>
        <v>0</v>
      </c>
      <c r="AP1993" s="99">
        <f>SUMIFS(通讯通路门店!$K:$K,通讯通路门店!$S:$S,$G1993)</f>
        <v>0</v>
      </c>
      <c r="AQ1993" s="83"/>
      <c r="AR1993" s="99">
        <f>SUMIFS(通讯通路门店!$T:$T,通讯通路门店!$S:$S,$G1993)</f>
        <v>0</v>
      </c>
      <c r="AS1993" s="99">
        <f>SUMIFS(通讯通路门店!$U:$U,通讯通路门店!$S:$S,$G1993)</f>
        <v>0</v>
      </c>
      <c r="AT1993" s="99">
        <f>SUMIFS(通讯通路门店!$V:$V,通讯通路门店!$S:$S,$G1993)</f>
        <v>0</v>
      </c>
      <c r="AU1993" s="99">
        <f>SUMIFS(通讯通路门店!$W:$W,通讯通路门店!$S:$S,$G1993)</f>
        <v>0</v>
      </c>
      <c r="AV1993" s="99">
        <f>SUMIFS(通讯通路门店!$Z:$Z,通讯通路门店!$S:$S,$G1993)</f>
        <v>0</v>
      </c>
      <c r="AW1993" s="99">
        <f>SUMIFS(通讯通路门店!$AB:$AB,通讯通路门店!$S:$S,$G1993)</f>
        <v>0</v>
      </c>
      <c r="AX1993" s="99">
        <f>SUMIFS(通讯通路门店!$X:$X,通讯通路门店!$S:$S,$G1993)</f>
        <v>0</v>
      </c>
      <c r="AY1993" s="99">
        <f>SUMIFS(通讯通路门店!$Y:$Y,通讯通路门店!$S:$S,$G1993)</f>
        <v>0</v>
      </c>
      <c r="AZ1993" s="99">
        <f>SUMIFS(通讯通路门店!$AA:$AA,通讯通路门店!$S:$S,$G1993)</f>
        <v>0</v>
      </c>
      <c r="BA1993" s="99">
        <f t="shared" si="158"/>
        <v>0</v>
      </c>
      <c r="BB1993" s="99">
        <f t="shared" si="159"/>
        <v>0</v>
      </c>
      <c r="BC1993" s="99">
        <f>SUMIFS(通讯通路门店!$W:$W,通讯通路门店!$S:$S,$G1993,通讯通路门店!$J:$J,"荣耀体验店")+SUMIFS(通讯通路门店!$W:$W,通讯通路门店!$S:$S,$G1993,通讯通路门店!$J:$J,"荣耀授权专卖店")</f>
        <v>0</v>
      </c>
      <c r="BD1993" s="99">
        <f>SUMIFS(通讯通路门店!$Z:$Z,通讯通路门店!$S:$S,$G1993,通讯通路门店!$J:$J,"VIVO体验店")</f>
        <v>0</v>
      </c>
      <c r="BE1993" s="99">
        <f>SUMIFS(通讯通路门店!$AB:$AB,通讯通路门店!$S:$S,$G1993,通讯通路门店!$J:$J,"OPPO体验店")</f>
        <v>0</v>
      </c>
      <c r="BF1993" s="99">
        <f>SUMIFS(通讯通路门店!$X:$X,通讯通路门店!$S:$S,$G1993,通讯通路门店!$J:$J,"华为授权体验店")+SUMIFS(通讯通路门店!$AA:$AA,通讯通路门店!$S:$S,$G1993,通讯通路门店!$J:$J,"华为堡垒店")</f>
        <v>0</v>
      </c>
      <c r="BG1993" s="99">
        <f>SUMIFS(通讯通路门店!$Y:$Y,通讯通路门店!$S:$S,$G1993,通讯通路门店!$J:$J,"小米体验店")</f>
        <v>0</v>
      </c>
      <c r="BH1993" s="99">
        <f>SUMIFS(通讯通路门店!$AA:$AA,通讯通路门店!$S:$S,$G1993,通讯通路门店!$J:$J,"苹果体验店")</f>
        <v>0</v>
      </c>
      <c r="BI1993" s="99">
        <f>SUMIFS(通讯通路门店!$K:$K,通讯通路门店!$S:$S,$G1993,通讯通路门店!$J:$J,"其他品牌专卖店")</f>
        <v>0</v>
      </c>
      <c r="BJ1993" s="99">
        <f>SUMIFS(通讯通路门店!$AC:$AC,通讯通路门店!$S:$S,$G1993)</f>
        <v>0</v>
      </c>
      <c r="BK1993" s="99">
        <f>SUMIFS(通讯通路门店!$AD:$AD,通讯通路门店!$S:$S,$G1993)</f>
        <v>0</v>
      </c>
      <c r="BL1993" s="99">
        <f>SUMIFS(通讯通路门店!$AE:$AE,通讯通路门店!$S:$S,$G1993)</f>
        <v>0</v>
      </c>
      <c r="BM1993" s="99">
        <f>SUMIFS(通讯通路门店!$AF:$AF,通讯通路门店!$S:$S,$G1993)</f>
        <v>0</v>
      </c>
      <c r="BN1993" s="99">
        <f>SUMIFS(通讯通路门店!$AG:$AG,通讯通路门店!$S:$S,$G1993)</f>
        <v>0</v>
      </c>
      <c r="BO1993" s="99">
        <f>SUMIFS(通讯通路门店!$AH:$AH,通讯通路门店!$S:$S,$G1993)</f>
        <v>0</v>
      </c>
      <c r="BP1993" s="99">
        <f>SUMIFS(通讯通路门店!$AI:$AI,通讯通路门店!$S:$S,$G1993)</f>
        <v>0</v>
      </c>
      <c r="BQ1993" s="83"/>
    </row>
    <row r="1994" spans="1:69">
      <c r="A1994" s="99" t="str">
        <f>IFERROR(_xlfn.XLOOKUP($G1994,通讯通路门店!$S$4:$S$993931,通讯通路门店!$A$4:$A$993931,0,0),"")</f>
        <v>海南省</v>
      </c>
      <c r="B1994" s="99" t="str">
        <f>IFERROR(_xlfn.XLOOKUP($G1994,通讯通路门店!$S$4:$S$993931,通讯通路门店!$B$4:$B$993931,0,0),"")</f>
        <v>东方市</v>
      </c>
      <c r="C1994" s="99" t="str">
        <f>IFERROR(_xlfn.XLOOKUP($G1994,通讯通路门店!$S$4:$S$993931,通讯通路门店!$C$4:$C$993931,0,0),"")</f>
        <v>东方市</v>
      </c>
      <c r="D1994" s="99" t="str">
        <f>IFERROR(_xlfn.XLOOKUP($G1994,通讯通路门店!$S$4:$S$993931,通讯通路门店!$D$4:$D$993931,0,0),"")</f>
        <v>八所镇</v>
      </c>
      <c r="E1994" s="83"/>
      <c r="F1994" s="83"/>
      <c r="G1994" s="101"/>
      <c r="H1994" s="102">
        <f>IFERROR(_xlfn.XLOOKUP($G1994,通讯通路门店!$S$4:$S$993931,通讯通路门店!$R$4:$R$993931,0,0),"")</f>
        <v>0</v>
      </c>
      <c r="I1994" s="83"/>
      <c r="J1994" s="83"/>
      <c r="K1994" s="83"/>
      <c r="L1994" s="83"/>
      <c r="M1994" s="83"/>
      <c r="N1994" s="83"/>
      <c r="O1994" s="83"/>
      <c r="P1994" s="83"/>
      <c r="Q1994" s="83"/>
      <c r="R1994" s="83"/>
      <c r="S1994" s="83"/>
      <c r="T1994" s="83"/>
      <c r="U1994" s="99">
        <f>COUNTIF(通讯通路门店!$S:$S,$G1994)</f>
        <v>0</v>
      </c>
      <c r="V1994" s="99">
        <f>COUNTIFS(通讯通路门店!$S:$S,$G1994,通讯通路门店!$J:$J,"综合卖场")</f>
        <v>0</v>
      </c>
      <c r="W1994" s="99">
        <f>SUMIFS(通讯通路门店!$AJ:$AJ,通讯通路门店!$S:$S,通讯客户沙盘!$G1994)</f>
        <v>0</v>
      </c>
      <c r="X1994" s="99">
        <f t="shared" si="155"/>
        <v>0</v>
      </c>
      <c r="Y1994" s="99">
        <f>COUNTIFS(通讯通路门店!$S:$S,$G1994,通讯通路门店!$J:$J,"荣耀体验店")+COUNTIFS(通讯通路门店!$S:$S,$G1994,通讯通路门店!$J:$J,"荣耀授权专卖店")</f>
        <v>0</v>
      </c>
      <c r="Z1994" s="99">
        <f>COUNTIFS(通讯通路门店!$S:$S,$G1994,通讯通路门店!$J:$J,"VIVO体验店")</f>
        <v>0</v>
      </c>
      <c r="AA1994" s="99">
        <f>COUNTIFS(通讯通路门店!$S:$S,$G1994,通讯通路门店!$J:$J,"OPPO体验店")</f>
        <v>0</v>
      </c>
      <c r="AB1994" s="99">
        <f>COUNTIFS(通讯通路门店!$S:$S,$G1994,通讯通路门店!$J:$J,"华为授权体验店")+COUNTIFS(通讯通路门店!$S:$S,$G1994,通讯通路门店!$J:$J,"华为堡垒店")</f>
        <v>0</v>
      </c>
      <c r="AC1994" s="99">
        <f>COUNTIFS(通讯通路门店!$S:$S,$G1994,通讯通路门店!$J:$J,"小米体验店")</f>
        <v>0</v>
      </c>
      <c r="AD1994" s="99">
        <f>COUNTIFS(通讯通路门店!$S:$S,$G1994,通讯通路门店!$J:$J,"苹果体验店")</f>
        <v>0</v>
      </c>
      <c r="AE1994" s="99">
        <f>COUNTIFS(通讯通路门店!$S:$S,$G1994,通讯通路门店!$J:$J,"其他品牌专卖店")</f>
        <v>0</v>
      </c>
      <c r="AF1994" s="99">
        <f>SUMIFS(通讯通路门店!$BI:$BI,通讯通路门店!$S:$S,$G1994)</f>
        <v>0</v>
      </c>
      <c r="AG1994" s="99">
        <f>SUMIFS(通讯通路门店!$BH:$BH,通讯通路门店!$S:$S,$G1994)</f>
        <v>0</v>
      </c>
      <c r="AH1994" s="99">
        <f t="shared" si="156"/>
        <v>0</v>
      </c>
      <c r="AI1994" s="99">
        <f>SUMIFS(通讯通路门店!$BB:$BB,通讯通路门店!$S:$S,$G1994)</f>
        <v>0</v>
      </c>
      <c r="AJ1994" s="99">
        <f>SUMIFS(通讯通路门店!$BE:$BE,通讯通路门店!$S:$S,$G1994)</f>
        <v>0</v>
      </c>
      <c r="AK1994" s="99">
        <f>SUMIFS(通讯通路门店!$BG:$BG,通讯通路门店!$S:$S,$G1994)</f>
        <v>0</v>
      </c>
      <c r="AL1994" s="99">
        <f>SUMIFS(通讯通路门店!$BC:$BC,通讯通路门店!$S:$S,$G1994)</f>
        <v>0</v>
      </c>
      <c r="AM1994" s="99">
        <f>SUMIFS(通讯通路门店!$BD:$BD,通讯通路门店!$S:$S,$G1994)</f>
        <v>0</v>
      </c>
      <c r="AN1994" s="99">
        <f>SUMIFS(通讯通路门店!$BF:$BF,通讯通路门店!$S:$S,$G1994)</f>
        <v>0</v>
      </c>
      <c r="AO1994" s="99">
        <f t="shared" si="157"/>
        <v>0</v>
      </c>
      <c r="AP1994" s="99">
        <f>SUMIFS(通讯通路门店!$K:$K,通讯通路门店!$S:$S,$G1994)</f>
        <v>0</v>
      </c>
      <c r="AQ1994" s="83"/>
      <c r="AR1994" s="99">
        <f>SUMIFS(通讯通路门店!$T:$T,通讯通路门店!$S:$S,$G1994)</f>
        <v>0</v>
      </c>
      <c r="AS1994" s="99">
        <f>SUMIFS(通讯通路门店!$U:$U,通讯通路门店!$S:$S,$G1994)</f>
        <v>0</v>
      </c>
      <c r="AT1994" s="99">
        <f>SUMIFS(通讯通路门店!$V:$V,通讯通路门店!$S:$S,$G1994)</f>
        <v>0</v>
      </c>
      <c r="AU1994" s="99">
        <f>SUMIFS(通讯通路门店!$W:$W,通讯通路门店!$S:$S,$G1994)</f>
        <v>0</v>
      </c>
      <c r="AV1994" s="99">
        <f>SUMIFS(通讯通路门店!$Z:$Z,通讯通路门店!$S:$S,$G1994)</f>
        <v>0</v>
      </c>
      <c r="AW1994" s="99">
        <f>SUMIFS(通讯通路门店!$AB:$AB,通讯通路门店!$S:$S,$G1994)</f>
        <v>0</v>
      </c>
      <c r="AX1994" s="99">
        <f>SUMIFS(通讯通路门店!$X:$X,通讯通路门店!$S:$S,$G1994)</f>
        <v>0</v>
      </c>
      <c r="AY1994" s="99">
        <f>SUMIFS(通讯通路门店!$Y:$Y,通讯通路门店!$S:$S,$G1994)</f>
        <v>0</v>
      </c>
      <c r="AZ1994" s="99">
        <f>SUMIFS(通讯通路门店!$AA:$AA,通讯通路门店!$S:$S,$G1994)</f>
        <v>0</v>
      </c>
      <c r="BA1994" s="99">
        <f t="shared" si="158"/>
        <v>0</v>
      </c>
      <c r="BB1994" s="99">
        <f t="shared" si="159"/>
        <v>0</v>
      </c>
      <c r="BC1994" s="99">
        <f>SUMIFS(通讯通路门店!$W:$W,通讯通路门店!$S:$S,$G1994,通讯通路门店!$J:$J,"荣耀体验店")+SUMIFS(通讯通路门店!$W:$W,通讯通路门店!$S:$S,$G1994,通讯通路门店!$J:$J,"荣耀授权专卖店")</f>
        <v>0</v>
      </c>
      <c r="BD1994" s="99">
        <f>SUMIFS(通讯通路门店!$Z:$Z,通讯通路门店!$S:$S,$G1994,通讯通路门店!$J:$J,"VIVO体验店")</f>
        <v>0</v>
      </c>
      <c r="BE1994" s="99">
        <f>SUMIFS(通讯通路门店!$AB:$AB,通讯通路门店!$S:$S,$G1994,通讯通路门店!$J:$J,"OPPO体验店")</f>
        <v>0</v>
      </c>
      <c r="BF1994" s="99">
        <f>SUMIFS(通讯通路门店!$X:$X,通讯通路门店!$S:$S,$G1994,通讯通路门店!$J:$J,"华为授权体验店")+SUMIFS(通讯通路门店!$AA:$AA,通讯通路门店!$S:$S,$G1994,通讯通路门店!$J:$J,"华为堡垒店")</f>
        <v>0</v>
      </c>
      <c r="BG1994" s="99">
        <f>SUMIFS(通讯通路门店!$Y:$Y,通讯通路门店!$S:$S,$G1994,通讯通路门店!$J:$J,"小米体验店")</f>
        <v>0</v>
      </c>
      <c r="BH1994" s="99">
        <f>SUMIFS(通讯通路门店!$AA:$AA,通讯通路门店!$S:$S,$G1994,通讯通路门店!$J:$J,"苹果体验店")</f>
        <v>0</v>
      </c>
      <c r="BI1994" s="99">
        <f>SUMIFS(通讯通路门店!$K:$K,通讯通路门店!$S:$S,$G1994,通讯通路门店!$J:$J,"其他品牌专卖店")</f>
        <v>0</v>
      </c>
      <c r="BJ1994" s="99">
        <f>SUMIFS(通讯通路门店!$AC:$AC,通讯通路门店!$S:$S,$G1994)</f>
        <v>0</v>
      </c>
      <c r="BK1994" s="99">
        <f>SUMIFS(通讯通路门店!$AD:$AD,通讯通路门店!$S:$S,$G1994)</f>
        <v>0</v>
      </c>
      <c r="BL1994" s="99">
        <f>SUMIFS(通讯通路门店!$AE:$AE,通讯通路门店!$S:$S,$G1994)</f>
        <v>0</v>
      </c>
      <c r="BM1994" s="99">
        <f>SUMIFS(通讯通路门店!$AF:$AF,通讯通路门店!$S:$S,$G1994)</f>
        <v>0</v>
      </c>
      <c r="BN1994" s="99">
        <f>SUMIFS(通讯通路门店!$AG:$AG,通讯通路门店!$S:$S,$G1994)</f>
        <v>0</v>
      </c>
      <c r="BO1994" s="99">
        <f>SUMIFS(通讯通路门店!$AH:$AH,通讯通路门店!$S:$S,$G1994)</f>
        <v>0</v>
      </c>
      <c r="BP1994" s="99">
        <f>SUMIFS(通讯通路门店!$AI:$AI,通讯通路门店!$S:$S,$G1994)</f>
        <v>0</v>
      </c>
      <c r="BQ1994" s="83"/>
    </row>
    <row r="1995" spans="1:69">
      <c r="A1995" s="99" t="str">
        <f>IFERROR(_xlfn.XLOOKUP($G1995,通讯通路门店!$S$4:$S$993931,通讯通路门店!$A$4:$A$993931,0,0),"")</f>
        <v>海南省</v>
      </c>
      <c r="B1995" s="99" t="str">
        <f>IFERROR(_xlfn.XLOOKUP($G1995,通讯通路门店!$S$4:$S$993931,通讯通路门店!$B$4:$B$993931,0,0),"")</f>
        <v>东方市</v>
      </c>
      <c r="C1995" s="99" t="str">
        <f>IFERROR(_xlfn.XLOOKUP($G1995,通讯通路门店!$S$4:$S$993931,通讯通路门店!$C$4:$C$993931,0,0),"")</f>
        <v>东方市</v>
      </c>
      <c r="D1995" s="99" t="str">
        <f>IFERROR(_xlfn.XLOOKUP($G1995,通讯通路门店!$S$4:$S$993931,通讯通路门店!$D$4:$D$993931,0,0),"")</f>
        <v>八所镇</v>
      </c>
      <c r="E1995" s="83"/>
      <c r="F1995" s="83"/>
      <c r="G1995" s="101"/>
      <c r="H1995" s="102">
        <f>IFERROR(_xlfn.XLOOKUP($G1995,通讯通路门店!$S$4:$S$993931,通讯通路门店!$R$4:$R$993931,0,0),"")</f>
        <v>0</v>
      </c>
      <c r="I1995" s="83"/>
      <c r="J1995" s="83"/>
      <c r="K1995" s="83"/>
      <c r="L1995" s="83"/>
      <c r="M1995" s="83"/>
      <c r="N1995" s="83"/>
      <c r="O1995" s="83"/>
      <c r="P1995" s="83"/>
      <c r="Q1995" s="83"/>
      <c r="R1995" s="83"/>
      <c r="S1995" s="83"/>
      <c r="T1995" s="83"/>
      <c r="U1995" s="99">
        <f>COUNTIF(通讯通路门店!$S:$S,$G1995)</f>
        <v>0</v>
      </c>
      <c r="V1995" s="99">
        <f>COUNTIFS(通讯通路门店!$S:$S,$G1995,通讯通路门店!$J:$J,"综合卖场")</f>
        <v>0</v>
      </c>
      <c r="W1995" s="99">
        <f>SUMIFS(通讯通路门店!$AJ:$AJ,通讯通路门店!$S:$S,通讯客户沙盘!$G1995)</f>
        <v>0</v>
      </c>
      <c r="X1995" s="99">
        <f t="shared" si="155"/>
        <v>0</v>
      </c>
      <c r="Y1995" s="99">
        <f>COUNTIFS(通讯通路门店!$S:$S,$G1995,通讯通路门店!$J:$J,"荣耀体验店")+COUNTIFS(通讯通路门店!$S:$S,$G1995,通讯通路门店!$J:$J,"荣耀授权专卖店")</f>
        <v>0</v>
      </c>
      <c r="Z1995" s="99">
        <f>COUNTIFS(通讯通路门店!$S:$S,$G1995,通讯通路门店!$J:$J,"VIVO体验店")</f>
        <v>0</v>
      </c>
      <c r="AA1995" s="99">
        <f>COUNTIFS(通讯通路门店!$S:$S,$G1995,通讯通路门店!$J:$J,"OPPO体验店")</f>
        <v>0</v>
      </c>
      <c r="AB1995" s="99">
        <f>COUNTIFS(通讯通路门店!$S:$S,$G1995,通讯通路门店!$J:$J,"华为授权体验店")+COUNTIFS(通讯通路门店!$S:$S,$G1995,通讯通路门店!$J:$J,"华为堡垒店")</f>
        <v>0</v>
      </c>
      <c r="AC1995" s="99">
        <f>COUNTIFS(通讯通路门店!$S:$S,$G1995,通讯通路门店!$J:$J,"小米体验店")</f>
        <v>0</v>
      </c>
      <c r="AD1995" s="99">
        <f>COUNTIFS(通讯通路门店!$S:$S,$G1995,通讯通路门店!$J:$J,"苹果体验店")</f>
        <v>0</v>
      </c>
      <c r="AE1995" s="99">
        <f>COUNTIFS(通讯通路门店!$S:$S,$G1995,通讯通路门店!$J:$J,"其他品牌专卖店")</f>
        <v>0</v>
      </c>
      <c r="AF1995" s="99">
        <f>SUMIFS(通讯通路门店!$BI:$BI,通讯通路门店!$S:$S,$G1995)</f>
        <v>0</v>
      </c>
      <c r="AG1995" s="99">
        <f>SUMIFS(通讯通路门店!$BH:$BH,通讯通路门店!$S:$S,$G1995)</f>
        <v>0</v>
      </c>
      <c r="AH1995" s="99">
        <f t="shared" si="156"/>
        <v>0</v>
      </c>
      <c r="AI1995" s="99">
        <f>SUMIFS(通讯通路门店!$BB:$BB,通讯通路门店!$S:$S,$G1995)</f>
        <v>0</v>
      </c>
      <c r="AJ1995" s="99">
        <f>SUMIFS(通讯通路门店!$BE:$BE,通讯通路门店!$S:$S,$G1995)</f>
        <v>0</v>
      </c>
      <c r="AK1995" s="99">
        <f>SUMIFS(通讯通路门店!$BG:$BG,通讯通路门店!$S:$S,$G1995)</f>
        <v>0</v>
      </c>
      <c r="AL1995" s="99">
        <f>SUMIFS(通讯通路门店!$BC:$BC,通讯通路门店!$S:$S,$G1995)</f>
        <v>0</v>
      </c>
      <c r="AM1995" s="99">
        <f>SUMIFS(通讯通路门店!$BD:$BD,通讯通路门店!$S:$S,$G1995)</f>
        <v>0</v>
      </c>
      <c r="AN1995" s="99">
        <f>SUMIFS(通讯通路门店!$BF:$BF,通讯通路门店!$S:$S,$G1995)</f>
        <v>0</v>
      </c>
      <c r="AO1995" s="99">
        <f t="shared" si="157"/>
        <v>0</v>
      </c>
      <c r="AP1995" s="99">
        <f>SUMIFS(通讯通路门店!$K:$K,通讯通路门店!$S:$S,$G1995)</f>
        <v>0</v>
      </c>
      <c r="AQ1995" s="83"/>
      <c r="AR1995" s="99">
        <f>SUMIFS(通讯通路门店!$T:$T,通讯通路门店!$S:$S,$G1995)</f>
        <v>0</v>
      </c>
      <c r="AS1995" s="99">
        <f>SUMIFS(通讯通路门店!$U:$U,通讯通路门店!$S:$S,$G1995)</f>
        <v>0</v>
      </c>
      <c r="AT1995" s="99">
        <f>SUMIFS(通讯通路门店!$V:$V,通讯通路门店!$S:$S,$G1995)</f>
        <v>0</v>
      </c>
      <c r="AU1995" s="99">
        <f>SUMIFS(通讯通路门店!$W:$W,通讯通路门店!$S:$S,$G1995)</f>
        <v>0</v>
      </c>
      <c r="AV1995" s="99">
        <f>SUMIFS(通讯通路门店!$Z:$Z,通讯通路门店!$S:$S,$G1995)</f>
        <v>0</v>
      </c>
      <c r="AW1995" s="99">
        <f>SUMIFS(通讯通路门店!$AB:$AB,通讯通路门店!$S:$S,$G1995)</f>
        <v>0</v>
      </c>
      <c r="AX1995" s="99">
        <f>SUMIFS(通讯通路门店!$X:$X,通讯通路门店!$S:$S,$G1995)</f>
        <v>0</v>
      </c>
      <c r="AY1995" s="99">
        <f>SUMIFS(通讯通路门店!$Y:$Y,通讯通路门店!$S:$S,$G1995)</f>
        <v>0</v>
      </c>
      <c r="AZ1995" s="99">
        <f>SUMIFS(通讯通路门店!$AA:$AA,通讯通路门店!$S:$S,$G1995)</f>
        <v>0</v>
      </c>
      <c r="BA1995" s="99">
        <f t="shared" si="158"/>
        <v>0</v>
      </c>
      <c r="BB1995" s="99">
        <f t="shared" si="159"/>
        <v>0</v>
      </c>
      <c r="BC1995" s="99">
        <f>SUMIFS(通讯通路门店!$W:$W,通讯通路门店!$S:$S,$G1995,通讯通路门店!$J:$J,"荣耀体验店")+SUMIFS(通讯通路门店!$W:$W,通讯通路门店!$S:$S,$G1995,通讯通路门店!$J:$J,"荣耀授权专卖店")</f>
        <v>0</v>
      </c>
      <c r="BD1995" s="99">
        <f>SUMIFS(通讯通路门店!$Z:$Z,通讯通路门店!$S:$S,$G1995,通讯通路门店!$J:$J,"VIVO体验店")</f>
        <v>0</v>
      </c>
      <c r="BE1995" s="99">
        <f>SUMIFS(通讯通路门店!$AB:$AB,通讯通路门店!$S:$S,$G1995,通讯通路门店!$J:$J,"OPPO体验店")</f>
        <v>0</v>
      </c>
      <c r="BF1995" s="99">
        <f>SUMIFS(通讯通路门店!$X:$X,通讯通路门店!$S:$S,$G1995,通讯通路门店!$J:$J,"华为授权体验店")+SUMIFS(通讯通路门店!$AA:$AA,通讯通路门店!$S:$S,$G1995,通讯通路门店!$J:$J,"华为堡垒店")</f>
        <v>0</v>
      </c>
      <c r="BG1995" s="99">
        <f>SUMIFS(通讯通路门店!$Y:$Y,通讯通路门店!$S:$S,$G1995,通讯通路门店!$J:$J,"小米体验店")</f>
        <v>0</v>
      </c>
      <c r="BH1995" s="99">
        <f>SUMIFS(通讯通路门店!$AA:$AA,通讯通路门店!$S:$S,$G1995,通讯通路门店!$J:$J,"苹果体验店")</f>
        <v>0</v>
      </c>
      <c r="BI1995" s="99">
        <f>SUMIFS(通讯通路门店!$K:$K,通讯通路门店!$S:$S,$G1995,通讯通路门店!$J:$J,"其他品牌专卖店")</f>
        <v>0</v>
      </c>
      <c r="BJ1995" s="99">
        <f>SUMIFS(通讯通路门店!$AC:$AC,通讯通路门店!$S:$S,$G1995)</f>
        <v>0</v>
      </c>
      <c r="BK1995" s="99">
        <f>SUMIFS(通讯通路门店!$AD:$AD,通讯通路门店!$S:$S,$G1995)</f>
        <v>0</v>
      </c>
      <c r="BL1995" s="99">
        <f>SUMIFS(通讯通路门店!$AE:$AE,通讯通路门店!$S:$S,$G1995)</f>
        <v>0</v>
      </c>
      <c r="BM1995" s="99">
        <f>SUMIFS(通讯通路门店!$AF:$AF,通讯通路门店!$S:$S,$G1995)</f>
        <v>0</v>
      </c>
      <c r="BN1995" s="99">
        <f>SUMIFS(通讯通路门店!$AG:$AG,通讯通路门店!$S:$S,$G1995)</f>
        <v>0</v>
      </c>
      <c r="BO1995" s="99">
        <f>SUMIFS(通讯通路门店!$AH:$AH,通讯通路门店!$S:$S,$G1995)</f>
        <v>0</v>
      </c>
      <c r="BP1995" s="99">
        <f>SUMIFS(通讯通路门店!$AI:$AI,通讯通路门店!$S:$S,$G1995)</f>
        <v>0</v>
      </c>
      <c r="BQ1995" s="83"/>
    </row>
    <row r="1996" spans="1:69">
      <c r="A1996" s="99" t="str">
        <f>IFERROR(_xlfn.XLOOKUP($G1996,通讯通路门店!$S$4:$S$993931,通讯通路门店!$A$4:$A$993931,0,0),"")</f>
        <v>海南省</v>
      </c>
      <c r="B1996" s="99" t="str">
        <f>IFERROR(_xlfn.XLOOKUP($G1996,通讯通路门店!$S$4:$S$993931,通讯通路门店!$B$4:$B$993931,0,0),"")</f>
        <v>东方市</v>
      </c>
      <c r="C1996" s="99" t="str">
        <f>IFERROR(_xlfn.XLOOKUP($G1996,通讯通路门店!$S$4:$S$993931,通讯通路门店!$C$4:$C$993931,0,0),"")</f>
        <v>东方市</v>
      </c>
      <c r="D1996" s="99" t="str">
        <f>IFERROR(_xlfn.XLOOKUP($G1996,通讯通路门店!$S$4:$S$993931,通讯通路门店!$D$4:$D$993931,0,0),"")</f>
        <v>八所镇</v>
      </c>
      <c r="E1996" s="83"/>
      <c r="F1996" s="83"/>
      <c r="G1996" s="101"/>
      <c r="H1996" s="102">
        <f>IFERROR(_xlfn.XLOOKUP($G1996,通讯通路门店!$S$4:$S$993931,通讯通路门店!$R$4:$R$993931,0,0),"")</f>
        <v>0</v>
      </c>
      <c r="I1996" s="83"/>
      <c r="J1996" s="83"/>
      <c r="K1996" s="83"/>
      <c r="L1996" s="83"/>
      <c r="M1996" s="83"/>
      <c r="N1996" s="83"/>
      <c r="O1996" s="83"/>
      <c r="P1996" s="83"/>
      <c r="Q1996" s="83"/>
      <c r="R1996" s="83"/>
      <c r="S1996" s="83"/>
      <c r="T1996" s="83"/>
      <c r="U1996" s="99">
        <f>COUNTIF(通讯通路门店!$S:$S,$G1996)</f>
        <v>0</v>
      </c>
      <c r="V1996" s="99">
        <f>COUNTIFS(通讯通路门店!$S:$S,$G1996,通讯通路门店!$J:$J,"综合卖场")</f>
        <v>0</v>
      </c>
      <c r="W1996" s="99">
        <f>SUMIFS(通讯通路门店!$AJ:$AJ,通讯通路门店!$S:$S,通讯客户沙盘!$G1996)</f>
        <v>0</v>
      </c>
      <c r="X1996" s="99">
        <f t="shared" si="155"/>
        <v>0</v>
      </c>
      <c r="Y1996" s="99">
        <f>COUNTIFS(通讯通路门店!$S:$S,$G1996,通讯通路门店!$J:$J,"荣耀体验店")+COUNTIFS(通讯通路门店!$S:$S,$G1996,通讯通路门店!$J:$J,"荣耀授权专卖店")</f>
        <v>0</v>
      </c>
      <c r="Z1996" s="99">
        <f>COUNTIFS(通讯通路门店!$S:$S,$G1996,通讯通路门店!$J:$J,"VIVO体验店")</f>
        <v>0</v>
      </c>
      <c r="AA1996" s="99">
        <f>COUNTIFS(通讯通路门店!$S:$S,$G1996,通讯通路门店!$J:$J,"OPPO体验店")</f>
        <v>0</v>
      </c>
      <c r="AB1996" s="99">
        <f>COUNTIFS(通讯通路门店!$S:$S,$G1996,通讯通路门店!$J:$J,"华为授权体验店")+COUNTIFS(通讯通路门店!$S:$S,$G1996,通讯通路门店!$J:$J,"华为堡垒店")</f>
        <v>0</v>
      </c>
      <c r="AC1996" s="99">
        <f>COUNTIFS(通讯通路门店!$S:$S,$G1996,通讯通路门店!$J:$J,"小米体验店")</f>
        <v>0</v>
      </c>
      <c r="AD1996" s="99">
        <f>COUNTIFS(通讯通路门店!$S:$S,$G1996,通讯通路门店!$J:$J,"苹果体验店")</f>
        <v>0</v>
      </c>
      <c r="AE1996" s="99">
        <f>COUNTIFS(通讯通路门店!$S:$S,$G1996,通讯通路门店!$J:$J,"其他品牌专卖店")</f>
        <v>0</v>
      </c>
      <c r="AF1996" s="99">
        <f>SUMIFS(通讯通路门店!$BI:$BI,通讯通路门店!$S:$S,$G1996)</f>
        <v>0</v>
      </c>
      <c r="AG1996" s="99">
        <f>SUMIFS(通讯通路门店!$BH:$BH,通讯通路门店!$S:$S,$G1996)</f>
        <v>0</v>
      </c>
      <c r="AH1996" s="99">
        <f t="shared" si="156"/>
        <v>0</v>
      </c>
      <c r="AI1996" s="99">
        <f>SUMIFS(通讯通路门店!$BB:$BB,通讯通路门店!$S:$S,$G1996)</f>
        <v>0</v>
      </c>
      <c r="AJ1996" s="99">
        <f>SUMIFS(通讯通路门店!$BE:$BE,通讯通路门店!$S:$S,$G1996)</f>
        <v>0</v>
      </c>
      <c r="AK1996" s="99">
        <f>SUMIFS(通讯通路门店!$BG:$BG,通讯通路门店!$S:$S,$G1996)</f>
        <v>0</v>
      </c>
      <c r="AL1996" s="99">
        <f>SUMIFS(通讯通路门店!$BC:$BC,通讯通路门店!$S:$S,$G1996)</f>
        <v>0</v>
      </c>
      <c r="AM1996" s="99">
        <f>SUMIFS(通讯通路门店!$BD:$BD,通讯通路门店!$S:$S,$G1996)</f>
        <v>0</v>
      </c>
      <c r="AN1996" s="99">
        <f>SUMIFS(通讯通路门店!$BF:$BF,通讯通路门店!$S:$S,$G1996)</f>
        <v>0</v>
      </c>
      <c r="AO1996" s="99">
        <f t="shared" si="157"/>
        <v>0</v>
      </c>
      <c r="AP1996" s="99">
        <f>SUMIFS(通讯通路门店!$K:$K,通讯通路门店!$S:$S,$G1996)</f>
        <v>0</v>
      </c>
      <c r="AQ1996" s="83"/>
      <c r="AR1996" s="99">
        <f>SUMIFS(通讯通路门店!$T:$T,通讯通路门店!$S:$S,$G1996)</f>
        <v>0</v>
      </c>
      <c r="AS1996" s="99">
        <f>SUMIFS(通讯通路门店!$U:$U,通讯通路门店!$S:$S,$G1996)</f>
        <v>0</v>
      </c>
      <c r="AT1996" s="99">
        <f>SUMIFS(通讯通路门店!$V:$V,通讯通路门店!$S:$S,$G1996)</f>
        <v>0</v>
      </c>
      <c r="AU1996" s="99">
        <f>SUMIFS(通讯通路门店!$W:$W,通讯通路门店!$S:$S,$G1996)</f>
        <v>0</v>
      </c>
      <c r="AV1996" s="99">
        <f>SUMIFS(通讯通路门店!$Z:$Z,通讯通路门店!$S:$S,$G1996)</f>
        <v>0</v>
      </c>
      <c r="AW1996" s="99">
        <f>SUMIFS(通讯通路门店!$AB:$AB,通讯通路门店!$S:$S,$G1996)</f>
        <v>0</v>
      </c>
      <c r="AX1996" s="99">
        <f>SUMIFS(通讯通路门店!$X:$X,通讯通路门店!$S:$S,$G1996)</f>
        <v>0</v>
      </c>
      <c r="AY1996" s="99">
        <f>SUMIFS(通讯通路门店!$Y:$Y,通讯通路门店!$S:$S,$G1996)</f>
        <v>0</v>
      </c>
      <c r="AZ1996" s="99">
        <f>SUMIFS(通讯通路门店!$AA:$AA,通讯通路门店!$S:$S,$G1996)</f>
        <v>0</v>
      </c>
      <c r="BA1996" s="99">
        <f t="shared" si="158"/>
        <v>0</v>
      </c>
      <c r="BB1996" s="99">
        <f t="shared" si="159"/>
        <v>0</v>
      </c>
      <c r="BC1996" s="99">
        <f>SUMIFS(通讯通路门店!$W:$W,通讯通路门店!$S:$S,$G1996,通讯通路门店!$J:$J,"荣耀体验店")+SUMIFS(通讯通路门店!$W:$W,通讯通路门店!$S:$S,$G1996,通讯通路门店!$J:$J,"荣耀授权专卖店")</f>
        <v>0</v>
      </c>
      <c r="BD1996" s="99">
        <f>SUMIFS(通讯通路门店!$Z:$Z,通讯通路门店!$S:$S,$G1996,通讯通路门店!$J:$J,"VIVO体验店")</f>
        <v>0</v>
      </c>
      <c r="BE1996" s="99">
        <f>SUMIFS(通讯通路门店!$AB:$AB,通讯通路门店!$S:$S,$G1996,通讯通路门店!$J:$J,"OPPO体验店")</f>
        <v>0</v>
      </c>
      <c r="BF1996" s="99">
        <f>SUMIFS(通讯通路门店!$X:$X,通讯通路门店!$S:$S,$G1996,通讯通路门店!$J:$J,"华为授权体验店")+SUMIFS(通讯通路门店!$AA:$AA,通讯通路门店!$S:$S,$G1996,通讯通路门店!$J:$J,"华为堡垒店")</f>
        <v>0</v>
      </c>
      <c r="BG1996" s="99">
        <f>SUMIFS(通讯通路门店!$Y:$Y,通讯通路门店!$S:$S,$G1996,通讯通路门店!$J:$J,"小米体验店")</f>
        <v>0</v>
      </c>
      <c r="BH1996" s="99">
        <f>SUMIFS(通讯通路门店!$AA:$AA,通讯通路门店!$S:$S,$G1996,通讯通路门店!$J:$J,"苹果体验店")</f>
        <v>0</v>
      </c>
      <c r="BI1996" s="99">
        <f>SUMIFS(通讯通路门店!$K:$K,通讯通路门店!$S:$S,$G1996,通讯通路门店!$J:$J,"其他品牌专卖店")</f>
        <v>0</v>
      </c>
      <c r="BJ1996" s="99">
        <f>SUMIFS(通讯通路门店!$AC:$AC,通讯通路门店!$S:$S,$G1996)</f>
        <v>0</v>
      </c>
      <c r="BK1996" s="99">
        <f>SUMIFS(通讯通路门店!$AD:$AD,通讯通路门店!$S:$S,$G1996)</f>
        <v>0</v>
      </c>
      <c r="BL1996" s="99">
        <f>SUMIFS(通讯通路门店!$AE:$AE,通讯通路门店!$S:$S,$G1996)</f>
        <v>0</v>
      </c>
      <c r="BM1996" s="99">
        <f>SUMIFS(通讯通路门店!$AF:$AF,通讯通路门店!$S:$S,$G1996)</f>
        <v>0</v>
      </c>
      <c r="BN1996" s="99">
        <f>SUMIFS(通讯通路门店!$AG:$AG,通讯通路门店!$S:$S,$G1996)</f>
        <v>0</v>
      </c>
      <c r="BO1996" s="99">
        <f>SUMIFS(通讯通路门店!$AH:$AH,通讯通路门店!$S:$S,$G1996)</f>
        <v>0</v>
      </c>
      <c r="BP1996" s="99">
        <f>SUMIFS(通讯通路门店!$AI:$AI,通讯通路门店!$S:$S,$G1996)</f>
        <v>0</v>
      </c>
      <c r="BQ1996" s="83"/>
    </row>
    <row r="1997" spans="1:69">
      <c r="A1997" s="99" t="str">
        <f>IFERROR(_xlfn.XLOOKUP($G1997,通讯通路门店!$S$4:$S$993931,通讯通路门店!$A$4:$A$993931,0,0),"")</f>
        <v>海南省</v>
      </c>
      <c r="B1997" s="99" t="str">
        <f>IFERROR(_xlfn.XLOOKUP($G1997,通讯通路门店!$S$4:$S$993931,通讯通路门店!$B$4:$B$993931,0,0),"")</f>
        <v>东方市</v>
      </c>
      <c r="C1997" s="99" t="str">
        <f>IFERROR(_xlfn.XLOOKUP($G1997,通讯通路门店!$S$4:$S$993931,通讯通路门店!$C$4:$C$993931,0,0),"")</f>
        <v>东方市</v>
      </c>
      <c r="D1997" s="99" t="str">
        <f>IFERROR(_xlfn.XLOOKUP($G1997,通讯通路门店!$S$4:$S$993931,通讯通路门店!$D$4:$D$993931,0,0),"")</f>
        <v>八所镇</v>
      </c>
      <c r="E1997" s="83"/>
      <c r="F1997" s="83"/>
      <c r="G1997" s="101"/>
      <c r="H1997" s="102">
        <f>IFERROR(_xlfn.XLOOKUP($G1997,通讯通路门店!$S$4:$S$993931,通讯通路门店!$R$4:$R$993931,0,0),"")</f>
        <v>0</v>
      </c>
      <c r="I1997" s="83"/>
      <c r="J1997" s="83"/>
      <c r="K1997" s="83"/>
      <c r="L1997" s="83"/>
      <c r="M1997" s="83"/>
      <c r="N1997" s="83"/>
      <c r="O1997" s="83"/>
      <c r="P1997" s="83"/>
      <c r="Q1997" s="83"/>
      <c r="R1997" s="83"/>
      <c r="S1997" s="83"/>
      <c r="T1997" s="83"/>
      <c r="U1997" s="99">
        <f>COUNTIF(通讯通路门店!$S:$S,$G1997)</f>
        <v>0</v>
      </c>
      <c r="V1997" s="99">
        <f>COUNTIFS(通讯通路门店!$S:$S,$G1997,通讯通路门店!$J:$J,"综合卖场")</f>
        <v>0</v>
      </c>
      <c r="W1997" s="99">
        <f>SUMIFS(通讯通路门店!$AJ:$AJ,通讯通路门店!$S:$S,通讯客户沙盘!$G1997)</f>
        <v>0</v>
      </c>
      <c r="X1997" s="99">
        <f t="shared" si="155"/>
        <v>0</v>
      </c>
      <c r="Y1997" s="99">
        <f>COUNTIFS(通讯通路门店!$S:$S,$G1997,通讯通路门店!$J:$J,"荣耀体验店")+COUNTIFS(通讯通路门店!$S:$S,$G1997,通讯通路门店!$J:$J,"荣耀授权专卖店")</f>
        <v>0</v>
      </c>
      <c r="Z1997" s="99">
        <f>COUNTIFS(通讯通路门店!$S:$S,$G1997,通讯通路门店!$J:$J,"VIVO体验店")</f>
        <v>0</v>
      </c>
      <c r="AA1997" s="99">
        <f>COUNTIFS(通讯通路门店!$S:$S,$G1997,通讯通路门店!$J:$J,"OPPO体验店")</f>
        <v>0</v>
      </c>
      <c r="AB1997" s="99">
        <f>COUNTIFS(通讯通路门店!$S:$S,$G1997,通讯通路门店!$J:$J,"华为授权体验店")+COUNTIFS(通讯通路门店!$S:$S,$G1997,通讯通路门店!$J:$J,"华为堡垒店")</f>
        <v>0</v>
      </c>
      <c r="AC1997" s="99">
        <f>COUNTIFS(通讯通路门店!$S:$S,$G1997,通讯通路门店!$J:$J,"小米体验店")</f>
        <v>0</v>
      </c>
      <c r="AD1997" s="99">
        <f>COUNTIFS(通讯通路门店!$S:$S,$G1997,通讯通路门店!$J:$J,"苹果体验店")</f>
        <v>0</v>
      </c>
      <c r="AE1997" s="99">
        <f>COUNTIFS(通讯通路门店!$S:$S,$G1997,通讯通路门店!$J:$J,"其他品牌专卖店")</f>
        <v>0</v>
      </c>
      <c r="AF1997" s="99">
        <f>SUMIFS(通讯通路门店!$BI:$BI,通讯通路门店!$S:$S,$G1997)</f>
        <v>0</v>
      </c>
      <c r="AG1997" s="99">
        <f>SUMIFS(通讯通路门店!$BH:$BH,通讯通路门店!$S:$S,$G1997)</f>
        <v>0</v>
      </c>
      <c r="AH1997" s="99">
        <f t="shared" si="156"/>
        <v>0</v>
      </c>
      <c r="AI1997" s="99">
        <f>SUMIFS(通讯通路门店!$BB:$BB,通讯通路门店!$S:$S,$G1997)</f>
        <v>0</v>
      </c>
      <c r="AJ1997" s="99">
        <f>SUMIFS(通讯通路门店!$BE:$BE,通讯通路门店!$S:$S,$G1997)</f>
        <v>0</v>
      </c>
      <c r="AK1997" s="99">
        <f>SUMIFS(通讯通路门店!$BG:$BG,通讯通路门店!$S:$S,$G1997)</f>
        <v>0</v>
      </c>
      <c r="AL1997" s="99">
        <f>SUMIFS(通讯通路门店!$BC:$BC,通讯通路门店!$S:$S,$G1997)</f>
        <v>0</v>
      </c>
      <c r="AM1997" s="99">
        <f>SUMIFS(通讯通路门店!$BD:$BD,通讯通路门店!$S:$S,$G1997)</f>
        <v>0</v>
      </c>
      <c r="AN1997" s="99">
        <f>SUMIFS(通讯通路门店!$BF:$BF,通讯通路门店!$S:$S,$G1997)</f>
        <v>0</v>
      </c>
      <c r="AO1997" s="99">
        <f t="shared" si="157"/>
        <v>0</v>
      </c>
      <c r="AP1997" s="99">
        <f>SUMIFS(通讯通路门店!$K:$K,通讯通路门店!$S:$S,$G1997)</f>
        <v>0</v>
      </c>
      <c r="AQ1997" s="83"/>
      <c r="AR1997" s="99">
        <f>SUMIFS(通讯通路门店!$T:$T,通讯通路门店!$S:$S,$G1997)</f>
        <v>0</v>
      </c>
      <c r="AS1997" s="99">
        <f>SUMIFS(通讯通路门店!$U:$U,通讯通路门店!$S:$S,$G1997)</f>
        <v>0</v>
      </c>
      <c r="AT1997" s="99">
        <f>SUMIFS(通讯通路门店!$V:$V,通讯通路门店!$S:$S,$G1997)</f>
        <v>0</v>
      </c>
      <c r="AU1997" s="99">
        <f>SUMIFS(通讯通路门店!$W:$W,通讯通路门店!$S:$S,$G1997)</f>
        <v>0</v>
      </c>
      <c r="AV1997" s="99">
        <f>SUMIFS(通讯通路门店!$Z:$Z,通讯通路门店!$S:$S,$G1997)</f>
        <v>0</v>
      </c>
      <c r="AW1997" s="99">
        <f>SUMIFS(通讯通路门店!$AB:$AB,通讯通路门店!$S:$S,$G1997)</f>
        <v>0</v>
      </c>
      <c r="AX1997" s="99">
        <f>SUMIFS(通讯通路门店!$X:$X,通讯通路门店!$S:$S,$G1997)</f>
        <v>0</v>
      </c>
      <c r="AY1997" s="99">
        <f>SUMIFS(通讯通路门店!$Y:$Y,通讯通路门店!$S:$S,$G1997)</f>
        <v>0</v>
      </c>
      <c r="AZ1997" s="99">
        <f>SUMIFS(通讯通路门店!$AA:$AA,通讯通路门店!$S:$S,$G1997)</f>
        <v>0</v>
      </c>
      <c r="BA1997" s="99">
        <f t="shared" si="158"/>
        <v>0</v>
      </c>
      <c r="BB1997" s="99">
        <f t="shared" si="159"/>
        <v>0</v>
      </c>
      <c r="BC1997" s="99">
        <f>SUMIFS(通讯通路门店!$W:$W,通讯通路门店!$S:$S,$G1997,通讯通路门店!$J:$J,"荣耀体验店")+SUMIFS(通讯通路门店!$W:$W,通讯通路门店!$S:$S,$G1997,通讯通路门店!$J:$J,"荣耀授权专卖店")</f>
        <v>0</v>
      </c>
      <c r="BD1997" s="99">
        <f>SUMIFS(通讯通路门店!$Z:$Z,通讯通路门店!$S:$S,$G1997,通讯通路门店!$J:$J,"VIVO体验店")</f>
        <v>0</v>
      </c>
      <c r="BE1997" s="99">
        <f>SUMIFS(通讯通路门店!$AB:$AB,通讯通路门店!$S:$S,$G1997,通讯通路门店!$J:$J,"OPPO体验店")</f>
        <v>0</v>
      </c>
      <c r="BF1997" s="99">
        <f>SUMIFS(通讯通路门店!$X:$X,通讯通路门店!$S:$S,$G1997,通讯通路门店!$J:$J,"华为授权体验店")+SUMIFS(通讯通路门店!$AA:$AA,通讯通路门店!$S:$S,$G1997,通讯通路门店!$J:$J,"华为堡垒店")</f>
        <v>0</v>
      </c>
      <c r="BG1997" s="99">
        <f>SUMIFS(通讯通路门店!$Y:$Y,通讯通路门店!$S:$S,$G1997,通讯通路门店!$J:$J,"小米体验店")</f>
        <v>0</v>
      </c>
      <c r="BH1997" s="99">
        <f>SUMIFS(通讯通路门店!$AA:$AA,通讯通路门店!$S:$S,$G1997,通讯通路门店!$J:$J,"苹果体验店")</f>
        <v>0</v>
      </c>
      <c r="BI1997" s="99">
        <f>SUMIFS(通讯通路门店!$K:$K,通讯通路门店!$S:$S,$G1997,通讯通路门店!$J:$J,"其他品牌专卖店")</f>
        <v>0</v>
      </c>
      <c r="BJ1997" s="99">
        <f>SUMIFS(通讯通路门店!$AC:$AC,通讯通路门店!$S:$S,$G1997)</f>
        <v>0</v>
      </c>
      <c r="BK1997" s="99">
        <f>SUMIFS(通讯通路门店!$AD:$AD,通讯通路门店!$S:$S,$G1997)</f>
        <v>0</v>
      </c>
      <c r="BL1997" s="99">
        <f>SUMIFS(通讯通路门店!$AE:$AE,通讯通路门店!$S:$S,$G1997)</f>
        <v>0</v>
      </c>
      <c r="BM1997" s="99">
        <f>SUMIFS(通讯通路门店!$AF:$AF,通讯通路门店!$S:$S,$G1997)</f>
        <v>0</v>
      </c>
      <c r="BN1997" s="99">
        <f>SUMIFS(通讯通路门店!$AG:$AG,通讯通路门店!$S:$S,$G1997)</f>
        <v>0</v>
      </c>
      <c r="BO1997" s="99">
        <f>SUMIFS(通讯通路门店!$AH:$AH,通讯通路门店!$S:$S,$G1997)</f>
        <v>0</v>
      </c>
      <c r="BP1997" s="99">
        <f>SUMIFS(通讯通路门店!$AI:$AI,通讯通路门店!$S:$S,$G1997)</f>
        <v>0</v>
      </c>
      <c r="BQ1997" s="83"/>
    </row>
    <row r="1998" spans="1:69">
      <c r="A1998" s="99" t="str">
        <f>IFERROR(_xlfn.XLOOKUP($G1998,通讯通路门店!$S$4:$S$993931,通讯通路门店!$A$4:$A$993931,0,0),"")</f>
        <v>海南省</v>
      </c>
      <c r="B1998" s="99" t="str">
        <f>IFERROR(_xlfn.XLOOKUP($G1998,通讯通路门店!$S$4:$S$993931,通讯通路门店!$B$4:$B$993931,0,0),"")</f>
        <v>东方市</v>
      </c>
      <c r="C1998" s="99" t="str">
        <f>IFERROR(_xlfn.XLOOKUP($G1998,通讯通路门店!$S$4:$S$993931,通讯通路门店!$C$4:$C$993931,0,0),"")</f>
        <v>东方市</v>
      </c>
      <c r="D1998" s="99" t="str">
        <f>IFERROR(_xlfn.XLOOKUP($G1998,通讯通路门店!$S$4:$S$993931,通讯通路门店!$D$4:$D$993931,0,0),"")</f>
        <v>八所镇</v>
      </c>
      <c r="E1998" s="83"/>
      <c r="F1998" s="83"/>
      <c r="G1998" s="101"/>
      <c r="H1998" s="102">
        <f>IFERROR(_xlfn.XLOOKUP($G1998,通讯通路门店!$S$4:$S$993931,通讯通路门店!$R$4:$R$993931,0,0),"")</f>
        <v>0</v>
      </c>
      <c r="I1998" s="83"/>
      <c r="J1998" s="83"/>
      <c r="K1998" s="83"/>
      <c r="L1998" s="83"/>
      <c r="M1998" s="83"/>
      <c r="N1998" s="83"/>
      <c r="O1998" s="83"/>
      <c r="P1998" s="83"/>
      <c r="Q1998" s="83"/>
      <c r="R1998" s="83"/>
      <c r="S1998" s="83"/>
      <c r="T1998" s="83"/>
      <c r="U1998" s="99">
        <f>COUNTIF(通讯通路门店!$S:$S,$G1998)</f>
        <v>0</v>
      </c>
      <c r="V1998" s="99">
        <f>COUNTIFS(通讯通路门店!$S:$S,$G1998,通讯通路门店!$J:$J,"综合卖场")</f>
        <v>0</v>
      </c>
      <c r="W1998" s="99">
        <f>SUMIFS(通讯通路门店!$AJ:$AJ,通讯通路门店!$S:$S,通讯客户沙盘!$G1998)</f>
        <v>0</v>
      </c>
      <c r="X1998" s="99">
        <f t="shared" si="155"/>
        <v>0</v>
      </c>
      <c r="Y1998" s="99">
        <f>COUNTIFS(通讯通路门店!$S:$S,$G1998,通讯通路门店!$J:$J,"荣耀体验店")+COUNTIFS(通讯通路门店!$S:$S,$G1998,通讯通路门店!$J:$J,"荣耀授权专卖店")</f>
        <v>0</v>
      </c>
      <c r="Z1998" s="99">
        <f>COUNTIFS(通讯通路门店!$S:$S,$G1998,通讯通路门店!$J:$J,"VIVO体验店")</f>
        <v>0</v>
      </c>
      <c r="AA1998" s="99">
        <f>COUNTIFS(通讯通路门店!$S:$S,$G1998,通讯通路门店!$J:$J,"OPPO体验店")</f>
        <v>0</v>
      </c>
      <c r="AB1998" s="99">
        <f>COUNTIFS(通讯通路门店!$S:$S,$G1998,通讯通路门店!$J:$J,"华为授权体验店")+COUNTIFS(通讯通路门店!$S:$S,$G1998,通讯通路门店!$J:$J,"华为堡垒店")</f>
        <v>0</v>
      </c>
      <c r="AC1998" s="99">
        <f>COUNTIFS(通讯通路门店!$S:$S,$G1998,通讯通路门店!$J:$J,"小米体验店")</f>
        <v>0</v>
      </c>
      <c r="AD1998" s="99">
        <f>COUNTIFS(通讯通路门店!$S:$S,$G1998,通讯通路门店!$J:$J,"苹果体验店")</f>
        <v>0</v>
      </c>
      <c r="AE1998" s="99">
        <f>COUNTIFS(通讯通路门店!$S:$S,$G1998,通讯通路门店!$J:$J,"其他品牌专卖店")</f>
        <v>0</v>
      </c>
      <c r="AF1998" s="99">
        <f>SUMIFS(通讯通路门店!$BI:$BI,通讯通路门店!$S:$S,$G1998)</f>
        <v>0</v>
      </c>
      <c r="AG1998" s="99">
        <f>SUMIFS(通讯通路门店!$BH:$BH,通讯通路门店!$S:$S,$G1998)</f>
        <v>0</v>
      </c>
      <c r="AH1998" s="99">
        <f t="shared" si="156"/>
        <v>0</v>
      </c>
      <c r="AI1998" s="99">
        <f>SUMIFS(通讯通路门店!$BB:$BB,通讯通路门店!$S:$S,$G1998)</f>
        <v>0</v>
      </c>
      <c r="AJ1998" s="99">
        <f>SUMIFS(通讯通路门店!$BE:$BE,通讯通路门店!$S:$S,$G1998)</f>
        <v>0</v>
      </c>
      <c r="AK1998" s="99">
        <f>SUMIFS(通讯通路门店!$BG:$BG,通讯通路门店!$S:$S,$G1998)</f>
        <v>0</v>
      </c>
      <c r="AL1998" s="99">
        <f>SUMIFS(通讯通路门店!$BC:$BC,通讯通路门店!$S:$S,$G1998)</f>
        <v>0</v>
      </c>
      <c r="AM1998" s="99">
        <f>SUMIFS(通讯通路门店!$BD:$BD,通讯通路门店!$S:$S,$G1998)</f>
        <v>0</v>
      </c>
      <c r="AN1998" s="99">
        <f>SUMIFS(通讯通路门店!$BF:$BF,通讯通路门店!$S:$S,$G1998)</f>
        <v>0</v>
      </c>
      <c r="AO1998" s="99">
        <f t="shared" si="157"/>
        <v>0</v>
      </c>
      <c r="AP1998" s="99">
        <f>SUMIFS(通讯通路门店!$K:$K,通讯通路门店!$S:$S,$G1998)</f>
        <v>0</v>
      </c>
      <c r="AQ1998" s="83"/>
      <c r="AR1998" s="99">
        <f>SUMIFS(通讯通路门店!$T:$T,通讯通路门店!$S:$S,$G1998)</f>
        <v>0</v>
      </c>
      <c r="AS1998" s="99">
        <f>SUMIFS(通讯通路门店!$U:$U,通讯通路门店!$S:$S,$G1998)</f>
        <v>0</v>
      </c>
      <c r="AT1998" s="99">
        <f>SUMIFS(通讯通路门店!$V:$V,通讯通路门店!$S:$S,$G1998)</f>
        <v>0</v>
      </c>
      <c r="AU1998" s="99">
        <f>SUMIFS(通讯通路门店!$W:$W,通讯通路门店!$S:$S,$G1998)</f>
        <v>0</v>
      </c>
      <c r="AV1998" s="99">
        <f>SUMIFS(通讯通路门店!$Z:$Z,通讯通路门店!$S:$S,$G1998)</f>
        <v>0</v>
      </c>
      <c r="AW1998" s="99">
        <f>SUMIFS(通讯通路门店!$AB:$AB,通讯通路门店!$S:$S,$G1998)</f>
        <v>0</v>
      </c>
      <c r="AX1998" s="99">
        <f>SUMIFS(通讯通路门店!$X:$X,通讯通路门店!$S:$S,$G1998)</f>
        <v>0</v>
      </c>
      <c r="AY1998" s="99">
        <f>SUMIFS(通讯通路门店!$Y:$Y,通讯通路门店!$S:$S,$G1998)</f>
        <v>0</v>
      </c>
      <c r="AZ1998" s="99">
        <f>SUMIFS(通讯通路门店!$AA:$AA,通讯通路门店!$S:$S,$G1998)</f>
        <v>0</v>
      </c>
      <c r="BA1998" s="99">
        <f t="shared" si="158"/>
        <v>0</v>
      </c>
      <c r="BB1998" s="99">
        <f t="shared" si="159"/>
        <v>0</v>
      </c>
      <c r="BC1998" s="99">
        <f>SUMIFS(通讯通路门店!$W:$W,通讯通路门店!$S:$S,$G1998,通讯通路门店!$J:$J,"荣耀体验店")+SUMIFS(通讯通路门店!$W:$W,通讯通路门店!$S:$S,$G1998,通讯通路门店!$J:$J,"荣耀授权专卖店")</f>
        <v>0</v>
      </c>
      <c r="BD1998" s="99">
        <f>SUMIFS(通讯通路门店!$Z:$Z,通讯通路门店!$S:$S,$G1998,通讯通路门店!$J:$J,"VIVO体验店")</f>
        <v>0</v>
      </c>
      <c r="BE1998" s="99">
        <f>SUMIFS(通讯通路门店!$AB:$AB,通讯通路门店!$S:$S,$G1998,通讯通路门店!$J:$J,"OPPO体验店")</f>
        <v>0</v>
      </c>
      <c r="BF1998" s="99">
        <f>SUMIFS(通讯通路门店!$X:$X,通讯通路门店!$S:$S,$G1998,通讯通路门店!$J:$J,"华为授权体验店")+SUMIFS(通讯通路门店!$AA:$AA,通讯通路门店!$S:$S,$G1998,通讯通路门店!$J:$J,"华为堡垒店")</f>
        <v>0</v>
      </c>
      <c r="BG1998" s="99">
        <f>SUMIFS(通讯通路门店!$Y:$Y,通讯通路门店!$S:$S,$G1998,通讯通路门店!$J:$J,"小米体验店")</f>
        <v>0</v>
      </c>
      <c r="BH1998" s="99">
        <f>SUMIFS(通讯通路门店!$AA:$AA,通讯通路门店!$S:$S,$G1998,通讯通路门店!$J:$J,"苹果体验店")</f>
        <v>0</v>
      </c>
      <c r="BI1998" s="99">
        <f>SUMIFS(通讯通路门店!$K:$K,通讯通路门店!$S:$S,$G1998,通讯通路门店!$J:$J,"其他品牌专卖店")</f>
        <v>0</v>
      </c>
      <c r="BJ1998" s="99">
        <f>SUMIFS(通讯通路门店!$AC:$AC,通讯通路门店!$S:$S,$G1998)</f>
        <v>0</v>
      </c>
      <c r="BK1998" s="99">
        <f>SUMIFS(通讯通路门店!$AD:$AD,通讯通路门店!$S:$S,$G1998)</f>
        <v>0</v>
      </c>
      <c r="BL1998" s="99">
        <f>SUMIFS(通讯通路门店!$AE:$AE,通讯通路门店!$S:$S,$G1998)</f>
        <v>0</v>
      </c>
      <c r="BM1998" s="99">
        <f>SUMIFS(通讯通路门店!$AF:$AF,通讯通路门店!$S:$S,$G1998)</f>
        <v>0</v>
      </c>
      <c r="BN1998" s="99">
        <f>SUMIFS(通讯通路门店!$AG:$AG,通讯通路门店!$S:$S,$G1998)</f>
        <v>0</v>
      </c>
      <c r="BO1998" s="99">
        <f>SUMIFS(通讯通路门店!$AH:$AH,通讯通路门店!$S:$S,$G1998)</f>
        <v>0</v>
      </c>
      <c r="BP1998" s="99">
        <f>SUMIFS(通讯通路门店!$AI:$AI,通讯通路门店!$S:$S,$G1998)</f>
        <v>0</v>
      </c>
      <c r="BQ1998" s="83"/>
    </row>
    <row r="1999" spans="1:69">
      <c r="A1999" s="99" t="str">
        <f>IFERROR(_xlfn.XLOOKUP($G1999,通讯通路门店!$S$4:$S$993931,通讯通路门店!$A$4:$A$993931,0,0),"")</f>
        <v>海南省</v>
      </c>
      <c r="B1999" s="99" t="str">
        <f>IFERROR(_xlfn.XLOOKUP($G1999,通讯通路门店!$S$4:$S$993931,通讯通路门店!$B$4:$B$993931,0,0),"")</f>
        <v>东方市</v>
      </c>
      <c r="C1999" s="99" t="str">
        <f>IFERROR(_xlfn.XLOOKUP($G1999,通讯通路门店!$S$4:$S$993931,通讯通路门店!$C$4:$C$993931,0,0),"")</f>
        <v>东方市</v>
      </c>
      <c r="D1999" s="99" t="str">
        <f>IFERROR(_xlfn.XLOOKUP($G1999,通讯通路门店!$S$4:$S$993931,通讯通路门店!$D$4:$D$993931,0,0),"")</f>
        <v>八所镇</v>
      </c>
      <c r="E1999" s="83"/>
      <c r="F1999" s="83"/>
      <c r="G1999" s="101"/>
      <c r="H1999" s="102">
        <f>IFERROR(_xlfn.XLOOKUP($G1999,通讯通路门店!$S$4:$S$993931,通讯通路门店!$R$4:$R$993931,0,0),"")</f>
        <v>0</v>
      </c>
      <c r="I1999" s="83"/>
      <c r="J1999" s="83"/>
      <c r="K1999" s="83"/>
      <c r="L1999" s="83"/>
      <c r="M1999" s="83"/>
      <c r="N1999" s="83"/>
      <c r="O1999" s="83"/>
      <c r="P1999" s="83"/>
      <c r="Q1999" s="83"/>
      <c r="R1999" s="83"/>
      <c r="S1999" s="83"/>
      <c r="T1999" s="83"/>
      <c r="U1999" s="99">
        <f>COUNTIF(通讯通路门店!$S:$S,$G1999)</f>
        <v>0</v>
      </c>
      <c r="V1999" s="99">
        <f>COUNTIFS(通讯通路门店!$S:$S,$G1999,通讯通路门店!$J:$J,"综合卖场")</f>
        <v>0</v>
      </c>
      <c r="W1999" s="99">
        <f>SUMIFS(通讯通路门店!$AJ:$AJ,通讯通路门店!$S:$S,通讯客户沙盘!$G1999)</f>
        <v>0</v>
      </c>
      <c r="X1999" s="99">
        <f t="shared" si="155"/>
        <v>0</v>
      </c>
      <c r="Y1999" s="99">
        <f>COUNTIFS(通讯通路门店!$S:$S,$G1999,通讯通路门店!$J:$J,"荣耀体验店")+COUNTIFS(通讯通路门店!$S:$S,$G1999,通讯通路门店!$J:$J,"荣耀授权专卖店")</f>
        <v>0</v>
      </c>
      <c r="Z1999" s="99">
        <f>COUNTIFS(通讯通路门店!$S:$S,$G1999,通讯通路门店!$J:$J,"VIVO体验店")</f>
        <v>0</v>
      </c>
      <c r="AA1999" s="99">
        <f>COUNTIFS(通讯通路门店!$S:$S,$G1999,通讯通路门店!$J:$J,"OPPO体验店")</f>
        <v>0</v>
      </c>
      <c r="AB1999" s="99">
        <f>COUNTIFS(通讯通路门店!$S:$S,$G1999,通讯通路门店!$J:$J,"华为授权体验店")+COUNTIFS(通讯通路门店!$S:$S,$G1999,通讯通路门店!$J:$J,"华为堡垒店")</f>
        <v>0</v>
      </c>
      <c r="AC1999" s="99">
        <f>COUNTIFS(通讯通路门店!$S:$S,$G1999,通讯通路门店!$J:$J,"小米体验店")</f>
        <v>0</v>
      </c>
      <c r="AD1999" s="99">
        <f>COUNTIFS(通讯通路门店!$S:$S,$G1999,通讯通路门店!$J:$J,"苹果体验店")</f>
        <v>0</v>
      </c>
      <c r="AE1999" s="99">
        <f>COUNTIFS(通讯通路门店!$S:$S,$G1999,通讯通路门店!$J:$J,"其他品牌专卖店")</f>
        <v>0</v>
      </c>
      <c r="AF1999" s="99">
        <f>SUMIFS(通讯通路门店!$BI:$BI,通讯通路门店!$S:$S,$G1999)</f>
        <v>0</v>
      </c>
      <c r="AG1999" s="99">
        <f>SUMIFS(通讯通路门店!$BH:$BH,通讯通路门店!$S:$S,$G1999)</f>
        <v>0</v>
      </c>
      <c r="AH1999" s="99">
        <f t="shared" si="156"/>
        <v>0</v>
      </c>
      <c r="AI1999" s="99">
        <f>SUMIFS(通讯通路门店!$BB:$BB,通讯通路门店!$S:$S,$G1999)</f>
        <v>0</v>
      </c>
      <c r="AJ1999" s="99">
        <f>SUMIFS(通讯通路门店!$BE:$BE,通讯通路门店!$S:$S,$G1999)</f>
        <v>0</v>
      </c>
      <c r="AK1999" s="99">
        <f>SUMIFS(通讯通路门店!$BG:$BG,通讯通路门店!$S:$S,$G1999)</f>
        <v>0</v>
      </c>
      <c r="AL1999" s="99">
        <f>SUMIFS(通讯通路门店!$BC:$BC,通讯通路门店!$S:$S,$G1999)</f>
        <v>0</v>
      </c>
      <c r="AM1999" s="99">
        <f>SUMIFS(通讯通路门店!$BD:$BD,通讯通路门店!$S:$S,$G1999)</f>
        <v>0</v>
      </c>
      <c r="AN1999" s="99">
        <f>SUMIFS(通讯通路门店!$BF:$BF,通讯通路门店!$S:$S,$G1999)</f>
        <v>0</v>
      </c>
      <c r="AO1999" s="99">
        <f t="shared" si="157"/>
        <v>0</v>
      </c>
      <c r="AP1999" s="99">
        <f>SUMIFS(通讯通路门店!$K:$K,通讯通路门店!$S:$S,$G1999)</f>
        <v>0</v>
      </c>
      <c r="AQ1999" s="83"/>
      <c r="AR1999" s="99">
        <f>SUMIFS(通讯通路门店!$T:$T,通讯通路门店!$S:$S,$G1999)</f>
        <v>0</v>
      </c>
      <c r="AS1999" s="99">
        <f>SUMIFS(通讯通路门店!$U:$U,通讯通路门店!$S:$S,$G1999)</f>
        <v>0</v>
      </c>
      <c r="AT1999" s="99">
        <f>SUMIFS(通讯通路门店!$V:$V,通讯通路门店!$S:$S,$G1999)</f>
        <v>0</v>
      </c>
      <c r="AU1999" s="99">
        <f>SUMIFS(通讯通路门店!$W:$W,通讯通路门店!$S:$S,$G1999)</f>
        <v>0</v>
      </c>
      <c r="AV1999" s="99">
        <f>SUMIFS(通讯通路门店!$Z:$Z,通讯通路门店!$S:$S,$G1999)</f>
        <v>0</v>
      </c>
      <c r="AW1999" s="99">
        <f>SUMIFS(通讯通路门店!$AB:$AB,通讯通路门店!$S:$S,$G1999)</f>
        <v>0</v>
      </c>
      <c r="AX1999" s="99">
        <f>SUMIFS(通讯通路门店!$X:$X,通讯通路门店!$S:$S,$G1999)</f>
        <v>0</v>
      </c>
      <c r="AY1999" s="99">
        <f>SUMIFS(通讯通路门店!$Y:$Y,通讯通路门店!$S:$S,$G1999)</f>
        <v>0</v>
      </c>
      <c r="AZ1999" s="99">
        <f>SUMIFS(通讯通路门店!$AA:$AA,通讯通路门店!$S:$S,$G1999)</f>
        <v>0</v>
      </c>
      <c r="BA1999" s="99">
        <f t="shared" si="158"/>
        <v>0</v>
      </c>
      <c r="BB1999" s="99">
        <f t="shared" si="159"/>
        <v>0</v>
      </c>
      <c r="BC1999" s="99">
        <f>SUMIFS(通讯通路门店!$W:$W,通讯通路门店!$S:$S,$G1999,通讯通路门店!$J:$J,"荣耀体验店")+SUMIFS(通讯通路门店!$W:$W,通讯通路门店!$S:$S,$G1999,通讯通路门店!$J:$J,"荣耀授权专卖店")</f>
        <v>0</v>
      </c>
      <c r="BD1999" s="99">
        <f>SUMIFS(通讯通路门店!$Z:$Z,通讯通路门店!$S:$S,$G1999,通讯通路门店!$J:$J,"VIVO体验店")</f>
        <v>0</v>
      </c>
      <c r="BE1999" s="99">
        <f>SUMIFS(通讯通路门店!$AB:$AB,通讯通路门店!$S:$S,$G1999,通讯通路门店!$J:$J,"OPPO体验店")</f>
        <v>0</v>
      </c>
      <c r="BF1999" s="99">
        <f>SUMIFS(通讯通路门店!$X:$X,通讯通路门店!$S:$S,$G1999,通讯通路门店!$J:$J,"华为授权体验店")+SUMIFS(通讯通路门店!$AA:$AA,通讯通路门店!$S:$S,$G1999,通讯通路门店!$J:$J,"华为堡垒店")</f>
        <v>0</v>
      </c>
      <c r="BG1999" s="99">
        <f>SUMIFS(通讯通路门店!$Y:$Y,通讯通路门店!$S:$S,$G1999,通讯通路门店!$J:$J,"小米体验店")</f>
        <v>0</v>
      </c>
      <c r="BH1999" s="99">
        <f>SUMIFS(通讯通路门店!$AA:$AA,通讯通路门店!$S:$S,$G1999,通讯通路门店!$J:$J,"苹果体验店")</f>
        <v>0</v>
      </c>
      <c r="BI1999" s="99">
        <f>SUMIFS(通讯通路门店!$K:$K,通讯通路门店!$S:$S,$G1999,通讯通路门店!$J:$J,"其他品牌专卖店")</f>
        <v>0</v>
      </c>
      <c r="BJ1999" s="99">
        <f>SUMIFS(通讯通路门店!$AC:$AC,通讯通路门店!$S:$S,$G1999)</f>
        <v>0</v>
      </c>
      <c r="BK1999" s="99">
        <f>SUMIFS(通讯通路门店!$AD:$AD,通讯通路门店!$S:$S,$G1999)</f>
        <v>0</v>
      </c>
      <c r="BL1999" s="99">
        <f>SUMIFS(通讯通路门店!$AE:$AE,通讯通路门店!$S:$S,$G1999)</f>
        <v>0</v>
      </c>
      <c r="BM1999" s="99">
        <f>SUMIFS(通讯通路门店!$AF:$AF,通讯通路门店!$S:$S,$G1999)</f>
        <v>0</v>
      </c>
      <c r="BN1999" s="99">
        <f>SUMIFS(通讯通路门店!$AG:$AG,通讯通路门店!$S:$S,$G1999)</f>
        <v>0</v>
      </c>
      <c r="BO1999" s="99">
        <f>SUMIFS(通讯通路门店!$AH:$AH,通讯通路门店!$S:$S,$G1999)</f>
        <v>0</v>
      </c>
      <c r="BP1999" s="99">
        <f>SUMIFS(通讯通路门店!$AI:$AI,通讯通路门店!$S:$S,$G1999)</f>
        <v>0</v>
      </c>
      <c r="BQ1999" s="83"/>
    </row>
    <row r="2000" spans="1:69">
      <c r="A2000" s="99" t="str">
        <f>IFERROR(_xlfn.XLOOKUP($G2000,通讯通路门店!$S$4:$S$993931,通讯通路门店!$A$4:$A$993931,0,0),"")</f>
        <v>海南省</v>
      </c>
      <c r="B2000" s="99" t="str">
        <f>IFERROR(_xlfn.XLOOKUP($G2000,通讯通路门店!$S$4:$S$993931,通讯通路门店!$B$4:$B$993931,0,0),"")</f>
        <v>东方市</v>
      </c>
      <c r="C2000" s="99" t="str">
        <f>IFERROR(_xlfn.XLOOKUP($G2000,通讯通路门店!$S$4:$S$993931,通讯通路门店!$C$4:$C$993931,0,0),"")</f>
        <v>东方市</v>
      </c>
      <c r="D2000" s="99" t="str">
        <f>IFERROR(_xlfn.XLOOKUP($G2000,通讯通路门店!$S$4:$S$993931,通讯通路门店!$D$4:$D$993931,0,0),"")</f>
        <v>八所镇</v>
      </c>
      <c r="E2000" s="83"/>
      <c r="F2000" s="83"/>
      <c r="G2000" s="101"/>
      <c r="H2000" s="102">
        <f>IFERROR(_xlfn.XLOOKUP($G2000,通讯通路门店!$S$4:$S$993931,通讯通路门店!$R$4:$R$993931,0,0),"")</f>
        <v>0</v>
      </c>
      <c r="I2000" s="83"/>
      <c r="J2000" s="83"/>
      <c r="K2000" s="83"/>
      <c r="L2000" s="83"/>
      <c r="M2000" s="83"/>
      <c r="N2000" s="83"/>
      <c r="O2000" s="83"/>
      <c r="P2000" s="83"/>
      <c r="Q2000" s="83"/>
      <c r="R2000" s="83"/>
      <c r="S2000" s="83"/>
      <c r="T2000" s="83"/>
      <c r="U2000" s="99">
        <f>COUNTIF(通讯通路门店!$S:$S,$G2000)</f>
        <v>0</v>
      </c>
      <c r="V2000" s="99">
        <f>COUNTIFS(通讯通路门店!$S:$S,$G2000,通讯通路门店!$J:$J,"综合卖场")</f>
        <v>0</v>
      </c>
      <c r="W2000" s="99">
        <f>SUMIFS(通讯通路门店!$AJ:$AJ,通讯通路门店!$S:$S,通讯客户沙盘!$G2000)</f>
        <v>0</v>
      </c>
      <c r="X2000" s="99">
        <f t="shared" si="155"/>
        <v>0</v>
      </c>
      <c r="Y2000" s="99">
        <f>COUNTIFS(通讯通路门店!$S:$S,$G2000,通讯通路门店!$J:$J,"荣耀体验店")+COUNTIFS(通讯通路门店!$S:$S,$G2000,通讯通路门店!$J:$J,"荣耀授权专卖店")</f>
        <v>0</v>
      </c>
      <c r="Z2000" s="99">
        <f>COUNTIFS(通讯通路门店!$S:$S,$G2000,通讯通路门店!$J:$J,"VIVO体验店")</f>
        <v>0</v>
      </c>
      <c r="AA2000" s="99">
        <f>COUNTIFS(通讯通路门店!$S:$S,$G2000,通讯通路门店!$J:$J,"OPPO体验店")</f>
        <v>0</v>
      </c>
      <c r="AB2000" s="99">
        <f>COUNTIFS(通讯通路门店!$S:$S,$G2000,通讯通路门店!$J:$J,"华为授权体验店")+COUNTIFS(通讯通路门店!$S:$S,$G2000,通讯通路门店!$J:$J,"华为堡垒店")</f>
        <v>0</v>
      </c>
      <c r="AC2000" s="99">
        <f>COUNTIFS(通讯通路门店!$S:$S,$G2000,通讯通路门店!$J:$J,"小米体验店")</f>
        <v>0</v>
      </c>
      <c r="AD2000" s="99">
        <f>COUNTIFS(通讯通路门店!$S:$S,$G2000,通讯通路门店!$J:$J,"苹果体验店")</f>
        <v>0</v>
      </c>
      <c r="AE2000" s="99">
        <f>COUNTIFS(通讯通路门店!$S:$S,$G2000,通讯通路门店!$J:$J,"其他品牌专卖店")</f>
        <v>0</v>
      </c>
      <c r="AF2000" s="99">
        <f>SUMIFS(通讯通路门店!$BI:$BI,通讯通路门店!$S:$S,$G2000)</f>
        <v>0</v>
      </c>
      <c r="AG2000" s="99">
        <f>SUMIFS(通讯通路门店!$BH:$BH,通讯通路门店!$S:$S,$G2000)</f>
        <v>0</v>
      </c>
      <c r="AH2000" s="99">
        <f t="shared" si="156"/>
        <v>0</v>
      </c>
      <c r="AI2000" s="99">
        <f>SUMIFS(通讯通路门店!$BB:$BB,通讯通路门店!$S:$S,$G2000)</f>
        <v>0</v>
      </c>
      <c r="AJ2000" s="99">
        <f>SUMIFS(通讯通路门店!$BE:$BE,通讯通路门店!$S:$S,$G2000)</f>
        <v>0</v>
      </c>
      <c r="AK2000" s="99">
        <f>SUMIFS(通讯通路门店!$BG:$BG,通讯通路门店!$S:$S,$G2000)</f>
        <v>0</v>
      </c>
      <c r="AL2000" s="99">
        <f>SUMIFS(通讯通路门店!$BC:$BC,通讯通路门店!$S:$S,$G2000)</f>
        <v>0</v>
      </c>
      <c r="AM2000" s="99">
        <f>SUMIFS(通讯通路门店!$BD:$BD,通讯通路门店!$S:$S,$G2000)</f>
        <v>0</v>
      </c>
      <c r="AN2000" s="99">
        <f>SUMIFS(通讯通路门店!$BF:$BF,通讯通路门店!$S:$S,$G2000)</f>
        <v>0</v>
      </c>
      <c r="AO2000" s="99">
        <f t="shared" si="157"/>
        <v>0</v>
      </c>
      <c r="AP2000" s="99">
        <f>SUMIFS(通讯通路门店!$K:$K,通讯通路门店!$S:$S,$G2000)</f>
        <v>0</v>
      </c>
      <c r="AQ2000" s="83"/>
      <c r="AR2000" s="99">
        <f>SUMIFS(通讯通路门店!$T:$T,通讯通路门店!$S:$S,$G2000)</f>
        <v>0</v>
      </c>
      <c r="AS2000" s="99">
        <f>SUMIFS(通讯通路门店!$U:$U,通讯通路门店!$S:$S,$G2000)</f>
        <v>0</v>
      </c>
      <c r="AT2000" s="99">
        <f>SUMIFS(通讯通路门店!$V:$V,通讯通路门店!$S:$S,$G2000)</f>
        <v>0</v>
      </c>
      <c r="AU2000" s="99">
        <f>SUMIFS(通讯通路门店!$W:$W,通讯通路门店!$S:$S,$G2000)</f>
        <v>0</v>
      </c>
      <c r="AV2000" s="99">
        <f>SUMIFS(通讯通路门店!$Z:$Z,通讯通路门店!$S:$S,$G2000)</f>
        <v>0</v>
      </c>
      <c r="AW2000" s="99">
        <f>SUMIFS(通讯通路门店!$AB:$AB,通讯通路门店!$S:$S,$G2000)</f>
        <v>0</v>
      </c>
      <c r="AX2000" s="99">
        <f>SUMIFS(通讯通路门店!$X:$X,通讯通路门店!$S:$S,$G2000)</f>
        <v>0</v>
      </c>
      <c r="AY2000" s="99">
        <f>SUMIFS(通讯通路门店!$Y:$Y,通讯通路门店!$S:$S,$G2000)</f>
        <v>0</v>
      </c>
      <c r="AZ2000" s="99">
        <f>SUMIFS(通讯通路门店!$AA:$AA,通讯通路门店!$S:$S,$G2000)</f>
        <v>0</v>
      </c>
      <c r="BA2000" s="99">
        <f t="shared" si="158"/>
        <v>0</v>
      </c>
      <c r="BB2000" s="99">
        <f t="shared" si="159"/>
        <v>0</v>
      </c>
      <c r="BC2000" s="99">
        <f>SUMIFS(通讯通路门店!$W:$W,通讯通路门店!$S:$S,$G2000,通讯通路门店!$J:$J,"荣耀体验店")+SUMIFS(通讯通路门店!$W:$W,通讯通路门店!$S:$S,$G2000,通讯通路门店!$J:$J,"荣耀授权专卖店")</f>
        <v>0</v>
      </c>
      <c r="BD2000" s="99">
        <f>SUMIFS(通讯通路门店!$Z:$Z,通讯通路门店!$S:$S,$G2000,通讯通路门店!$J:$J,"VIVO体验店")</f>
        <v>0</v>
      </c>
      <c r="BE2000" s="99">
        <f>SUMIFS(通讯通路门店!$AB:$AB,通讯通路门店!$S:$S,$G2000,通讯通路门店!$J:$J,"OPPO体验店")</f>
        <v>0</v>
      </c>
      <c r="BF2000" s="99">
        <f>SUMIFS(通讯通路门店!$X:$X,通讯通路门店!$S:$S,$G2000,通讯通路门店!$J:$J,"华为授权体验店")+SUMIFS(通讯通路门店!$AA:$AA,通讯通路门店!$S:$S,$G2000,通讯通路门店!$J:$J,"华为堡垒店")</f>
        <v>0</v>
      </c>
      <c r="BG2000" s="99">
        <f>SUMIFS(通讯通路门店!$Y:$Y,通讯通路门店!$S:$S,$G2000,通讯通路门店!$J:$J,"小米体验店")</f>
        <v>0</v>
      </c>
      <c r="BH2000" s="99">
        <f>SUMIFS(通讯通路门店!$AA:$AA,通讯通路门店!$S:$S,$G2000,通讯通路门店!$J:$J,"苹果体验店")</f>
        <v>0</v>
      </c>
      <c r="BI2000" s="99">
        <f>SUMIFS(通讯通路门店!$K:$K,通讯通路门店!$S:$S,$G2000,通讯通路门店!$J:$J,"其他品牌专卖店")</f>
        <v>0</v>
      </c>
      <c r="BJ2000" s="99">
        <f>SUMIFS(通讯通路门店!$AC:$AC,通讯通路门店!$S:$S,$G2000)</f>
        <v>0</v>
      </c>
      <c r="BK2000" s="99">
        <f>SUMIFS(通讯通路门店!$AD:$AD,通讯通路门店!$S:$S,$G2000)</f>
        <v>0</v>
      </c>
      <c r="BL2000" s="99">
        <f>SUMIFS(通讯通路门店!$AE:$AE,通讯通路门店!$S:$S,$G2000)</f>
        <v>0</v>
      </c>
      <c r="BM2000" s="99">
        <f>SUMIFS(通讯通路门店!$AF:$AF,通讯通路门店!$S:$S,$G2000)</f>
        <v>0</v>
      </c>
      <c r="BN2000" s="99">
        <f>SUMIFS(通讯通路门店!$AG:$AG,通讯通路门店!$S:$S,$G2000)</f>
        <v>0</v>
      </c>
      <c r="BO2000" s="99">
        <f>SUMIFS(通讯通路门店!$AH:$AH,通讯通路门店!$S:$S,$G2000)</f>
        <v>0</v>
      </c>
      <c r="BP2000" s="99">
        <f>SUMIFS(通讯通路门店!$AI:$AI,通讯通路门店!$S:$S,$G2000)</f>
        <v>0</v>
      </c>
      <c r="BQ2000" s="83"/>
    </row>
    <row r="2001" spans="1:69">
      <c r="A2001" s="99" t="str">
        <f>IFERROR(_xlfn.XLOOKUP($G2001,通讯通路门店!$S$4:$S$993931,通讯通路门店!$A$4:$A$993931,0,0),"")</f>
        <v>海南省</v>
      </c>
      <c r="B2001" s="99" t="str">
        <f>IFERROR(_xlfn.XLOOKUP($G2001,通讯通路门店!$S$4:$S$993931,通讯通路门店!$B$4:$B$993931,0,0),"")</f>
        <v>东方市</v>
      </c>
      <c r="C2001" s="99" t="str">
        <f>IFERROR(_xlfn.XLOOKUP($G2001,通讯通路门店!$S$4:$S$993931,通讯通路门店!$C$4:$C$993931,0,0),"")</f>
        <v>东方市</v>
      </c>
      <c r="D2001" s="99" t="str">
        <f>IFERROR(_xlfn.XLOOKUP($G2001,通讯通路门店!$S$4:$S$993931,通讯通路门店!$D$4:$D$993931,0,0),"")</f>
        <v>八所镇</v>
      </c>
      <c r="E2001" s="83"/>
      <c r="F2001" s="83"/>
      <c r="G2001" s="101"/>
      <c r="H2001" s="102">
        <f>IFERROR(_xlfn.XLOOKUP($G2001,通讯通路门店!$S$4:$S$993931,通讯通路门店!$R$4:$R$993931,0,0),"")</f>
        <v>0</v>
      </c>
      <c r="I2001" s="83"/>
      <c r="J2001" s="83"/>
      <c r="K2001" s="83"/>
      <c r="L2001" s="83"/>
      <c r="M2001" s="83"/>
      <c r="N2001" s="83"/>
      <c r="O2001" s="83"/>
      <c r="P2001" s="83"/>
      <c r="Q2001" s="83"/>
      <c r="R2001" s="83"/>
      <c r="S2001" s="83"/>
      <c r="T2001" s="83"/>
      <c r="U2001" s="99">
        <f>COUNTIF(通讯通路门店!$S:$S,$G2001)</f>
        <v>0</v>
      </c>
      <c r="V2001" s="99">
        <f>COUNTIFS(通讯通路门店!$S:$S,$G2001,通讯通路门店!$J:$J,"综合卖场")</f>
        <v>0</v>
      </c>
      <c r="W2001" s="99">
        <f>SUMIFS(通讯通路门店!$AJ:$AJ,通讯通路门店!$S:$S,通讯客户沙盘!$G2001)</f>
        <v>0</v>
      </c>
      <c r="X2001" s="99">
        <f t="shared" si="155"/>
        <v>0</v>
      </c>
      <c r="Y2001" s="99">
        <f>COUNTIFS(通讯通路门店!$S:$S,$G2001,通讯通路门店!$J:$J,"荣耀体验店")+COUNTIFS(通讯通路门店!$S:$S,$G2001,通讯通路门店!$J:$J,"荣耀授权专卖店")</f>
        <v>0</v>
      </c>
      <c r="Z2001" s="99">
        <f>COUNTIFS(通讯通路门店!$S:$S,$G2001,通讯通路门店!$J:$J,"VIVO体验店")</f>
        <v>0</v>
      </c>
      <c r="AA2001" s="99">
        <f>COUNTIFS(通讯通路门店!$S:$S,$G2001,通讯通路门店!$J:$J,"OPPO体验店")</f>
        <v>0</v>
      </c>
      <c r="AB2001" s="99">
        <f>COUNTIFS(通讯通路门店!$S:$S,$G2001,通讯通路门店!$J:$J,"华为授权体验店")+COUNTIFS(通讯通路门店!$S:$S,$G2001,通讯通路门店!$J:$J,"华为堡垒店")</f>
        <v>0</v>
      </c>
      <c r="AC2001" s="99">
        <f>COUNTIFS(通讯通路门店!$S:$S,$G2001,通讯通路门店!$J:$J,"小米体验店")</f>
        <v>0</v>
      </c>
      <c r="AD2001" s="99">
        <f>COUNTIFS(通讯通路门店!$S:$S,$G2001,通讯通路门店!$J:$J,"苹果体验店")</f>
        <v>0</v>
      </c>
      <c r="AE2001" s="99">
        <f>COUNTIFS(通讯通路门店!$S:$S,$G2001,通讯通路门店!$J:$J,"其他品牌专卖店")</f>
        <v>0</v>
      </c>
      <c r="AF2001" s="99">
        <f>SUMIFS(通讯通路门店!$BI:$BI,通讯通路门店!$S:$S,$G2001)</f>
        <v>0</v>
      </c>
      <c r="AG2001" s="99">
        <f>SUMIFS(通讯通路门店!$BH:$BH,通讯通路门店!$S:$S,$G2001)</f>
        <v>0</v>
      </c>
      <c r="AH2001" s="99">
        <f t="shared" si="156"/>
        <v>0</v>
      </c>
      <c r="AI2001" s="99">
        <f>SUMIFS(通讯通路门店!$BB:$BB,通讯通路门店!$S:$S,$G2001)</f>
        <v>0</v>
      </c>
      <c r="AJ2001" s="99">
        <f>SUMIFS(通讯通路门店!$BE:$BE,通讯通路门店!$S:$S,$G2001)</f>
        <v>0</v>
      </c>
      <c r="AK2001" s="99">
        <f>SUMIFS(通讯通路门店!$BG:$BG,通讯通路门店!$S:$S,$G2001)</f>
        <v>0</v>
      </c>
      <c r="AL2001" s="99">
        <f>SUMIFS(通讯通路门店!$BC:$BC,通讯通路门店!$S:$S,$G2001)</f>
        <v>0</v>
      </c>
      <c r="AM2001" s="99">
        <f>SUMIFS(通讯通路门店!$BD:$BD,通讯通路门店!$S:$S,$G2001)</f>
        <v>0</v>
      </c>
      <c r="AN2001" s="99">
        <f>SUMIFS(通讯通路门店!$BF:$BF,通讯通路门店!$S:$S,$G2001)</f>
        <v>0</v>
      </c>
      <c r="AO2001" s="99">
        <f t="shared" si="157"/>
        <v>0</v>
      </c>
      <c r="AP2001" s="99">
        <f>SUMIFS(通讯通路门店!$K:$K,通讯通路门店!$S:$S,$G2001)</f>
        <v>0</v>
      </c>
      <c r="AQ2001" s="83"/>
      <c r="AR2001" s="99">
        <f>SUMIFS(通讯通路门店!$T:$T,通讯通路门店!$S:$S,$G2001)</f>
        <v>0</v>
      </c>
      <c r="AS2001" s="99">
        <f>SUMIFS(通讯通路门店!$U:$U,通讯通路门店!$S:$S,$G2001)</f>
        <v>0</v>
      </c>
      <c r="AT2001" s="99">
        <f>SUMIFS(通讯通路门店!$V:$V,通讯通路门店!$S:$S,$G2001)</f>
        <v>0</v>
      </c>
      <c r="AU2001" s="99">
        <f>SUMIFS(通讯通路门店!$W:$W,通讯通路门店!$S:$S,$G2001)</f>
        <v>0</v>
      </c>
      <c r="AV2001" s="99">
        <f>SUMIFS(通讯通路门店!$Z:$Z,通讯通路门店!$S:$S,$G2001)</f>
        <v>0</v>
      </c>
      <c r="AW2001" s="99">
        <f>SUMIFS(通讯通路门店!$AB:$AB,通讯通路门店!$S:$S,$G2001)</f>
        <v>0</v>
      </c>
      <c r="AX2001" s="99">
        <f>SUMIFS(通讯通路门店!$X:$X,通讯通路门店!$S:$S,$G2001)</f>
        <v>0</v>
      </c>
      <c r="AY2001" s="99">
        <f>SUMIFS(通讯通路门店!$Y:$Y,通讯通路门店!$S:$S,$G2001)</f>
        <v>0</v>
      </c>
      <c r="AZ2001" s="99">
        <f>SUMIFS(通讯通路门店!$AA:$AA,通讯通路门店!$S:$S,$G2001)</f>
        <v>0</v>
      </c>
      <c r="BA2001" s="99">
        <f t="shared" si="158"/>
        <v>0</v>
      </c>
      <c r="BB2001" s="99">
        <f t="shared" si="159"/>
        <v>0</v>
      </c>
      <c r="BC2001" s="99">
        <f>SUMIFS(通讯通路门店!$W:$W,通讯通路门店!$S:$S,$G2001,通讯通路门店!$J:$J,"荣耀体验店")+SUMIFS(通讯通路门店!$W:$W,通讯通路门店!$S:$S,$G2001,通讯通路门店!$J:$J,"荣耀授权专卖店")</f>
        <v>0</v>
      </c>
      <c r="BD2001" s="99">
        <f>SUMIFS(通讯通路门店!$Z:$Z,通讯通路门店!$S:$S,$G2001,通讯通路门店!$J:$J,"VIVO体验店")</f>
        <v>0</v>
      </c>
      <c r="BE2001" s="99">
        <f>SUMIFS(通讯通路门店!$AB:$AB,通讯通路门店!$S:$S,$G2001,通讯通路门店!$J:$J,"OPPO体验店")</f>
        <v>0</v>
      </c>
      <c r="BF2001" s="99">
        <f>SUMIFS(通讯通路门店!$X:$X,通讯通路门店!$S:$S,$G2001,通讯通路门店!$J:$J,"华为授权体验店")+SUMIFS(通讯通路门店!$AA:$AA,通讯通路门店!$S:$S,$G2001,通讯通路门店!$J:$J,"华为堡垒店")</f>
        <v>0</v>
      </c>
      <c r="BG2001" s="99">
        <f>SUMIFS(通讯通路门店!$Y:$Y,通讯通路门店!$S:$S,$G2001,通讯通路门店!$J:$J,"小米体验店")</f>
        <v>0</v>
      </c>
      <c r="BH2001" s="99">
        <f>SUMIFS(通讯通路门店!$AA:$AA,通讯通路门店!$S:$S,$G2001,通讯通路门店!$J:$J,"苹果体验店")</f>
        <v>0</v>
      </c>
      <c r="BI2001" s="99">
        <f>SUMIFS(通讯通路门店!$K:$K,通讯通路门店!$S:$S,$G2001,通讯通路门店!$J:$J,"其他品牌专卖店")</f>
        <v>0</v>
      </c>
      <c r="BJ2001" s="99">
        <f>SUMIFS(通讯通路门店!$AC:$AC,通讯通路门店!$S:$S,$G2001)</f>
        <v>0</v>
      </c>
      <c r="BK2001" s="99">
        <f>SUMIFS(通讯通路门店!$AD:$AD,通讯通路门店!$S:$S,$G2001)</f>
        <v>0</v>
      </c>
      <c r="BL2001" s="99">
        <f>SUMIFS(通讯通路门店!$AE:$AE,通讯通路门店!$S:$S,$G2001)</f>
        <v>0</v>
      </c>
      <c r="BM2001" s="99">
        <f>SUMIFS(通讯通路门店!$AF:$AF,通讯通路门店!$S:$S,$G2001)</f>
        <v>0</v>
      </c>
      <c r="BN2001" s="99">
        <f>SUMIFS(通讯通路门店!$AG:$AG,通讯通路门店!$S:$S,$G2001)</f>
        <v>0</v>
      </c>
      <c r="BO2001" s="99">
        <f>SUMIFS(通讯通路门店!$AH:$AH,通讯通路门店!$S:$S,$G2001)</f>
        <v>0</v>
      </c>
      <c r="BP2001" s="99">
        <f>SUMIFS(通讯通路门店!$AI:$AI,通讯通路门店!$S:$S,$G2001)</f>
        <v>0</v>
      </c>
      <c r="BQ2001" s="83"/>
    </row>
    <row r="2002" spans="1:69">
      <c r="A2002" s="99" t="str">
        <f>IFERROR(_xlfn.XLOOKUP($G2002,通讯通路门店!$S$4:$S$993931,通讯通路门店!$A$4:$A$993931,0,0),"")</f>
        <v>海南省</v>
      </c>
      <c r="B2002" s="99" t="str">
        <f>IFERROR(_xlfn.XLOOKUP($G2002,通讯通路门店!$S$4:$S$993931,通讯通路门店!$B$4:$B$993931,0,0),"")</f>
        <v>东方市</v>
      </c>
      <c r="C2002" s="99" t="str">
        <f>IFERROR(_xlfn.XLOOKUP($G2002,通讯通路门店!$S$4:$S$993931,通讯通路门店!$C$4:$C$993931,0,0),"")</f>
        <v>东方市</v>
      </c>
      <c r="D2002" s="99" t="str">
        <f>IFERROR(_xlfn.XLOOKUP($G2002,通讯通路门店!$S$4:$S$993931,通讯通路门店!$D$4:$D$993931,0,0),"")</f>
        <v>八所镇</v>
      </c>
      <c r="E2002" s="83"/>
      <c r="F2002" s="83"/>
      <c r="G2002" s="101"/>
      <c r="H2002" s="102">
        <f>IFERROR(_xlfn.XLOOKUP($G2002,通讯通路门店!$S$4:$S$993931,通讯通路门店!$R$4:$R$993931,0,0),"")</f>
        <v>0</v>
      </c>
      <c r="I2002" s="83"/>
      <c r="J2002" s="83"/>
      <c r="K2002" s="83"/>
      <c r="L2002" s="83"/>
      <c r="M2002" s="83"/>
      <c r="N2002" s="83"/>
      <c r="O2002" s="83"/>
      <c r="P2002" s="83"/>
      <c r="Q2002" s="83"/>
      <c r="R2002" s="83"/>
      <c r="S2002" s="83"/>
      <c r="T2002" s="83"/>
      <c r="U2002" s="99">
        <f>COUNTIF(通讯通路门店!$S:$S,$G2002)</f>
        <v>0</v>
      </c>
      <c r="V2002" s="99">
        <f>COUNTIFS(通讯通路门店!$S:$S,$G2002,通讯通路门店!$J:$J,"综合卖场")</f>
        <v>0</v>
      </c>
      <c r="W2002" s="99">
        <f>SUMIFS(通讯通路门店!$AJ:$AJ,通讯通路门店!$S:$S,通讯客户沙盘!$G2002)</f>
        <v>0</v>
      </c>
      <c r="X2002" s="99">
        <f t="shared" si="155"/>
        <v>0</v>
      </c>
      <c r="Y2002" s="99">
        <f>COUNTIFS(通讯通路门店!$S:$S,$G2002,通讯通路门店!$J:$J,"荣耀体验店")+COUNTIFS(通讯通路门店!$S:$S,$G2002,通讯通路门店!$J:$J,"荣耀授权专卖店")</f>
        <v>0</v>
      </c>
      <c r="Z2002" s="99">
        <f>COUNTIFS(通讯通路门店!$S:$S,$G2002,通讯通路门店!$J:$J,"VIVO体验店")</f>
        <v>0</v>
      </c>
      <c r="AA2002" s="99">
        <f>COUNTIFS(通讯通路门店!$S:$S,$G2002,通讯通路门店!$J:$J,"OPPO体验店")</f>
        <v>0</v>
      </c>
      <c r="AB2002" s="99">
        <f>COUNTIFS(通讯通路门店!$S:$S,$G2002,通讯通路门店!$J:$J,"华为授权体验店")+COUNTIFS(通讯通路门店!$S:$S,$G2002,通讯通路门店!$J:$J,"华为堡垒店")</f>
        <v>0</v>
      </c>
      <c r="AC2002" s="99">
        <f>COUNTIFS(通讯通路门店!$S:$S,$G2002,通讯通路门店!$J:$J,"小米体验店")</f>
        <v>0</v>
      </c>
      <c r="AD2002" s="99">
        <f>COUNTIFS(通讯通路门店!$S:$S,$G2002,通讯通路门店!$J:$J,"苹果体验店")</f>
        <v>0</v>
      </c>
      <c r="AE2002" s="99">
        <f>COUNTIFS(通讯通路门店!$S:$S,$G2002,通讯通路门店!$J:$J,"其他品牌专卖店")</f>
        <v>0</v>
      </c>
      <c r="AF2002" s="99">
        <f>SUMIFS(通讯通路门店!$BI:$BI,通讯通路门店!$S:$S,$G2002)</f>
        <v>0</v>
      </c>
      <c r="AG2002" s="99">
        <f>SUMIFS(通讯通路门店!$BH:$BH,通讯通路门店!$S:$S,$G2002)</f>
        <v>0</v>
      </c>
      <c r="AH2002" s="99">
        <f t="shared" si="156"/>
        <v>0</v>
      </c>
      <c r="AI2002" s="99">
        <f>SUMIFS(通讯通路门店!$BB:$BB,通讯通路门店!$S:$S,$G2002)</f>
        <v>0</v>
      </c>
      <c r="AJ2002" s="99">
        <f>SUMIFS(通讯通路门店!$BE:$BE,通讯通路门店!$S:$S,$G2002)</f>
        <v>0</v>
      </c>
      <c r="AK2002" s="99">
        <f>SUMIFS(通讯通路门店!$BG:$BG,通讯通路门店!$S:$S,$G2002)</f>
        <v>0</v>
      </c>
      <c r="AL2002" s="99">
        <f>SUMIFS(通讯通路门店!$BC:$BC,通讯通路门店!$S:$S,$G2002)</f>
        <v>0</v>
      </c>
      <c r="AM2002" s="99">
        <f>SUMIFS(通讯通路门店!$BD:$BD,通讯通路门店!$S:$S,$G2002)</f>
        <v>0</v>
      </c>
      <c r="AN2002" s="99">
        <f>SUMIFS(通讯通路门店!$BF:$BF,通讯通路门店!$S:$S,$G2002)</f>
        <v>0</v>
      </c>
      <c r="AO2002" s="99">
        <f t="shared" si="157"/>
        <v>0</v>
      </c>
      <c r="AP2002" s="99">
        <f>SUMIFS(通讯通路门店!$K:$K,通讯通路门店!$S:$S,$G2002)</f>
        <v>0</v>
      </c>
      <c r="AQ2002" s="83"/>
      <c r="AR2002" s="99">
        <f>SUMIFS(通讯通路门店!$T:$T,通讯通路门店!$S:$S,$G2002)</f>
        <v>0</v>
      </c>
      <c r="AS2002" s="99">
        <f>SUMIFS(通讯通路门店!$U:$U,通讯通路门店!$S:$S,$G2002)</f>
        <v>0</v>
      </c>
      <c r="AT2002" s="99">
        <f>SUMIFS(通讯通路门店!$V:$V,通讯通路门店!$S:$S,$G2002)</f>
        <v>0</v>
      </c>
      <c r="AU2002" s="99">
        <f>SUMIFS(通讯通路门店!$W:$W,通讯通路门店!$S:$S,$G2002)</f>
        <v>0</v>
      </c>
      <c r="AV2002" s="99">
        <f>SUMIFS(通讯通路门店!$Z:$Z,通讯通路门店!$S:$S,$G2002)</f>
        <v>0</v>
      </c>
      <c r="AW2002" s="99">
        <f>SUMIFS(通讯通路门店!$AB:$AB,通讯通路门店!$S:$S,$G2002)</f>
        <v>0</v>
      </c>
      <c r="AX2002" s="99">
        <f>SUMIFS(通讯通路门店!$X:$X,通讯通路门店!$S:$S,$G2002)</f>
        <v>0</v>
      </c>
      <c r="AY2002" s="99">
        <f>SUMIFS(通讯通路门店!$Y:$Y,通讯通路门店!$S:$S,$G2002)</f>
        <v>0</v>
      </c>
      <c r="AZ2002" s="99">
        <f>SUMIFS(通讯通路门店!$AA:$AA,通讯通路门店!$S:$S,$G2002)</f>
        <v>0</v>
      </c>
      <c r="BA2002" s="99">
        <f t="shared" si="158"/>
        <v>0</v>
      </c>
      <c r="BB2002" s="99">
        <f t="shared" si="159"/>
        <v>0</v>
      </c>
      <c r="BC2002" s="99">
        <f>SUMIFS(通讯通路门店!$W:$W,通讯通路门店!$S:$S,$G2002,通讯通路门店!$J:$J,"荣耀体验店")+SUMIFS(通讯通路门店!$W:$W,通讯通路门店!$S:$S,$G2002,通讯通路门店!$J:$J,"荣耀授权专卖店")</f>
        <v>0</v>
      </c>
      <c r="BD2002" s="99">
        <f>SUMIFS(通讯通路门店!$Z:$Z,通讯通路门店!$S:$S,$G2002,通讯通路门店!$J:$J,"VIVO体验店")</f>
        <v>0</v>
      </c>
      <c r="BE2002" s="99">
        <f>SUMIFS(通讯通路门店!$AB:$AB,通讯通路门店!$S:$S,$G2002,通讯通路门店!$J:$J,"OPPO体验店")</f>
        <v>0</v>
      </c>
      <c r="BF2002" s="99">
        <f>SUMIFS(通讯通路门店!$X:$X,通讯通路门店!$S:$S,$G2002,通讯通路门店!$J:$J,"华为授权体验店")+SUMIFS(通讯通路门店!$AA:$AA,通讯通路门店!$S:$S,$G2002,通讯通路门店!$J:$J,"华为堡垒店")</f>
        <v>0</v>
      </c>
      <c r="BG2002" s="99">
        <f>SUMIFS(通讯通路门店!$Y:$Y,通讯通路门店!$S:$S,$G2002,通讯通路门店!$J:$J,"小米体验店")</f>
        <v>0</v>
      </c>
      <c r="BH2002" s="99">
        <f>SUMIFS(通讯通路门店!$AA:$AA,通讯通路门店!$S:$S,$G2002,通讯通路门店!$J:$J,"苹果体验店")</f>
        <v>0</v>
      </c>
      <c r="BI2002" s="99">
        <f>SUMIFS(通讯通路门店!$K:$K,通讯通路门店!$S:$S,$G2002,通讯通路门店!$J:$J,"其他品牌专卖店")</f>
        <v>0</v>
      </c>
      <c r="BJ2002" s="99">
        <f>SUMIFS(通讯通路门店!$AC:$AC,通讯通路门店!$S:$S,$G2002)</f>
        <v>0</v>
      </c>
      <c r="BK2002" s="99">
        <f>SUMIFS(通讯通路门店!$AD:$AD,通讯通路门店!$S:$S,$G2002)</f>
        <v>0</v>
      </c>
      <c r="BL2002" s="99">
        <f>SUMIFS(通讯通路门店!$AE:$AE,通讯通路门店!$S:$S,$G2002)</f>
        <v>0</v>
      </c>
      <c r="BM2002" s="99">
        <f>SUMIFS(通讯通路门店!$AF:$AF,通讯通路门店!$S:$S,$G2002)</f>
        <v>0</v>
      </c>
      <c r="BN2002" s="99">
        <f>SUMIFS(通讯通路门店!$AG:$AG,通讯通路门店!$S:$S,$G2002)</f>
        <v>0</v>
      </c>
      <c r="BO2002" s="99">
        <f>SUMIFS(通讯通路门店!$AH:$AH,通讯通路门店!$S:$S,$G2002)</f>
        <v>0</v>
      </c>
      <c r="BP2002" s="99">
        <f>SUMIFS(通讯通路门店!$AI:$AI,通讯通路门店!$S:$S,$G2002)</f>
        <v>0</v>
      </c>
      <c r="BQ2002" s="83"/>
    </row>
    <row r="2003" spans="1:69">
      <c r="A2003" s="99" t="str">
        <f>IFERROR(_xlfn.XLOOKUP($G2003,通讯通路门店!$S$4:$S$993931,通讯通路门店!$A$4:$A$993931,0,0),"")</f>
        <v>海南省</v>
      </c>
      <c r="B2003" s="99" t="str">
        <f>IFERROR(_xlfn.XLOOKUP($G2003,通讯通路门店!$S$4:$S$993931,通讯通路门店!$B$4:$B$993931,0,0),"")</f>
        <v>东方市</v>
      </c>
      <c r="C2003" s="99" t="str">
        <f>IFERROR(_xlfn.XLOOKUP($G2003,通讯通路门店!$S$4:$S$993931,通讯通路门店!$C$4:$C$993931,0,0),"")</f>
        <v>东方市</v>
      </c>
      <c r="D2003" s="99" t="str">
        <f>IFERROR(_xlfn.XLOOKUP($G2003,通讯通路门店!$S$4:$S$993931,通讯通路门店!$D$4:$D$993931,0,0),"")</f>
        <v>八所镇</v>
      </c>
      <c r="E2003" s="83"/>
      <c r="F2003" s="83"/>
      <c r="G2003" s="101"/>
      <c r="H2003" s="102">
        <f>IFERROR(_xlfn.XLOOKUP($G2003,通讯通路门店!$S$4:$S$993931,通讯通路门店!$R$4:$R$993931,0,0),"")</f>
        <v>0</v>
      </c>
      <c r="I2003" s="83"/>
      <c r="J2003" s="83"/>
      <c r="K2003" s="83"/>
      <c r="L2003" s="83"/>
      <c r="M2003" s="83"/>
      <c r="N2003" s="83"/>
      <c r="O2003" s="83"/>
      <c r="P2003" s="83"/>
      <c r="Q2003" s="83"/>
      <c r="R2003" s="83"/>
      <c r="S2003" s="83"/>
      <c r="T2003" s="83"/>
      <c r="U2003" s="99">
        <f>COUNTIF(通讯通路门店!$S:$S,$G2003)</f>
        <v>0</v>
      </c>
      <c r="V2003" s="99">
        <f>COUNTIFS(通讯通路门店!$S:$S,$G2003,通讯通路门店!$J:$J,"综合卖场")</f>
        <v>0</v>
      </c>
      <c r="W2003" s="99">
        <f>SUMIFS(通讯通路门店!$AJ:$AJ,通讯通路门店!$S:$S,通讯客户沙盘!$G2003)</f>
        <v>0</v>
      </c>
      <c r="X2003" s="99">
        <f t="shared" si="155"/>
        <v>0</v>
      </c>
      <c r="Y2003" s="99">
        <f>COUNTIFS(通讯通路门店!$S:$S,$G2003,通讯通路门店!$J:$J,"荣耀体验店")+COUNTIFS(通讯通路门店!$S:$S,$G2003,通讯通路门店!$J:$J,"荣耀授权专卖店")</f>
        <v>0</v>
      </c>
      <c r="Z2003" s="99">
        <f>COUNTIFS(通讯通路门店!$S:$S,$G2003,通讯通路门店!$J:$J,"VIVO体验店")</f>
        <v>0</v>
      </c>
      <c r="AA2003" s="99">
        <f>COUNTIFS(通讯通路门店!$S:$S,$G2003,通讯通路门店!$J:$J,"OPPO体验店")</f>
        <v>0</v>
      </c>
      <c r="AB2003" s="99">
        <f>COUNTIFS(通讯通路门店!$S:$S,$G2003,通讯通路门店!$J:$J,"华为授权体验店")+COUNTIFS(通讯通路门店!$S:$S,$G2003,通讯通路门店!$J:$J,"华为堡垒店")</f>
        <v>0</v>
      </c>
      <c r="AC2003" s="99">
        <f>COUNTIFS(通讯通路门店!$S:$S,$G2003,通讯通路门店!$J:$J,"小米体验店")</f>
        <v>0</v>
      </c>
      <c r="AD2003" s="99">
        <f>COUNTIFS(通讯通路门店!$S:$S,$G2003,通讯通路门店!$J:$J,"苹果体验店")</f>
        <v>0</v>
      </c>
      <c r="AE2003" s="99">
        <f>COUNTIFS(通讯通路门店!$S:$S,$G2003,通讯通路门店!$J:$J,"其他品牌专卖店")</f>
        <v>0</v>
      </c>
      <c r="AF2003" s="99">
        <f>SUMIFS(通讯通路门店!$BI:$BI,通讯通路门店!$S:$S,$G2003)</f>
        <v>0</v>
      </c>
      <c r="AG2003" s="99">
        <f>SUMIFS(通讯通路门店!$BH:$BH,通讯通路门店!$S:$S,$G2003)</f>
        <v>0</v>
      </c>
      <c r="AH2003" s="99">
        <f t="shared" si="156"/>
        <v>0</v>
      </c>
      <c r="AI2003" s="99">
        <f>SUMIFS(通讯通路门店!$BB:$BB,通讯通路门店!$S:$S,$G2003)</f>
        <v>0</v>
      </c>
      <c r="AJ2003" s="99">
        <f>SUMIFS(通讯通路门店!$BE:$BE,通讯通路门店!$S:$S,$G2003)</f>
        <v>0</v>
      </c>
      <c r="AK2003" s="99">
        <f>SUMIFS(通讯通路门店!$BG:$BG,通讯通路门店!$S:$S,$G2003)</f>
        <v>0</v>
      </c>
      <c r="AL2003" s="99">
        <f>SUMIFS(通讯通路门店!$BC:$BC,通讯通路门店!$S:$S,$G2003)</f>
        <v>0</v>
      </c>
      <c r="AM2003" s="99">
        <f>SUMIFS(通讯通路门店!$BD:$BD,通讯通路门店!$S:$S,$G2003)</f>
        <v>0</v>
      </c>
      <c r="AN2003" s="99">
        <f>SUMIFS(通讯通路门店!$BF:$BF,通讯通路门店!$S:$S,$G2003)</f>
        <v>0</v>
      </c>
      <c r="AO2003" s="99">
        <f t="shared" si="157"/>
        <v>0</v>
      </c>
      <c r="AP2003" s="99">
        <f>SUMIFS(通讯通路门店!$K:$K,通讯通路门店!$S:$S,$G2003)</f>
        <v>0</v>
      </c>
      <c r="AQ2003" s="83"/>
      <c r="AR2003" s="99">
        <f>SUMIFS(通讯通路门店!$T:$T,通讯通路门店!$S:$S,$G2003)</f>
        <v>0</v>
      </c>
      <c r="AS2003" s="99">
        <f>SUMIFS(通讯通路门店!$U:$U,通讯通路门店!$S:$S,$G2003)</f>
        <v>0</v>
      </c>
      <c r="AT2003" s="99">
        <f>SUMIFS(通讯通路门店!$V:$V,通讯通路门店!$S:$S,$G2003)</f>
        <v>0</v>
      </c>
      <c r="AU2003" s="99">
        <f>SUMIFS(通讯通路门店!$W:$W,通讯通路门店!$S:$S,$G2003)</f>
        <v>0</v>
      </c>
      <c r="AV2003" s="99">
        <f>SUMIFS(通讯通路门店!$Z:$Z,通讯通路门店!$S:$S,$G2003)</f>
        <v>0</v>
      </c>
      <c r="AW2003" s="99">
        <f>SUMIFS(通讯通路门店!$AB:$AB,通讯通路门店!$S:$S,$G2003)</f>
        <v>0</v>
      </c>
      <c r="AX2003" s="99">
        <f>SUMIFS(通讯通路门店!$X:$X,通讯通路门店!$S:$S,$G2003)</f>
        <v>0</v>
      </c>
      <c r="AY2003" s="99">
        <f>SUMIFS(通讯通路门店!$Y:$Y,通讯通路门店!$S:$S,$G2003)</f>
        <v>0</v>
      </c>
      <c r="AZ2003" s="99">
        <f>SUMIFS(通讯通路门店!$AA:$AA,通讯通路门店!$S:$S,$G2003)</f>
        <v>0</v>
      </c>
      <c r="BA2003" s="99">
        <f t="shared" si="158"/>
        <v>0</v>
      </c>
      <c r="BB2003" s="99">
        <f t="shared" si="159"/>
        <v>0</v>
      </c>
      <c r="BC2003" s="99">
        <f>SUMIFS(通讯通路门店!$W:$W,通讯通路门店!$S:$S,$G2003,通讯通路门店!$J:$J,"荣耀体验店")+SUMIFS(通讯通路门店!$W:$W,通讯通路门店!$S:$S,$G2003,通讯通路门店!$J:$J,"荣耀授权专卖店")</f>
        <v>0</v>
      </c>
      <c r="BD2003" s="99">
        <f>SUMIFS(通讯通路门店!$Z:$Z,通讯通路门店!$S:$S,$G2003,通讯通路门店!$J:$J,"VIVO体验店")</f>
        <v>0</v>
      </c>
      <c r="BE2003" s="99">
        <f>SUMIFS(通讯通路门店!$AB:$AB,通讯通路门店!$S:$S,$G2003,通讯通路门店!$J:$J,"OPPO体验店")</f>
        <v>0</v>
      </c>
      <c r="BF2003" s="99">
        <f>SUMIFS(通讯通路门店!$X:$X,通讯通路门店!$S:$S,$G2003,通讯通路门店!$J:$J,"华为授权体验店")+SUMIFS(通讯通路门店!$AA:$AA,通讯通路门店!$S:$S,$G2003,通讯通路门店!$J:$J,"华为堡垒店")</f>
        <v>0</v>
      </c>
      <c r="BG2003" s="99">
        <f>SUMIFS(通讯通路门店!$Y:$Y,通讯通路门店!$S:$S,$G2003,通讯通路门店!$J:$J,"小米体验店")</f>
        <v>0</v>
      </c>
      <c r="BH2003" s="99">
        <f>SUMIFS(通讯通路门店!$AA:$AA,通讯通路门店!$S:$S,$G2003,通讯通路门店!$J:$J,"苹果体验店")</f>
        <v>0</v>
      </c>
      <c r="BI2003" s="99">
        <f>SUMIFS(通讯通路门店!$K:$K,通讯通路门店!$S:$S,$G2003,通讯通路门店!$J:$J,"其他品牌专卖店")</f>
        <v>0</v>
      </c>
      <c r="BJ2003" s="99">
        <f>SUMIFS(通讯通路门店!$AC:$AC,通讯通路门店!$S:$S,$G2003)</f>
        <v>0</v>
      </c>
      <c r="BK2003" s="99">
        <f>SUMIFS(通讯通路门店!$AD:$AD,通讯通路门店!$S:$S,$G2003)</f>
        <v>0</v>
      </c>
      <c r="BL2003" s="99">
        <f>SUMIFS(通讯通路门店!$AE:$AE,通讯通路门店!$S:$S,$G2003)</f>
        <v>0</v>
      </c>
      <c r="BM2003" s="99">
        <f>SUMIFS(通讯通路门店!$AF:$AF,通讯通路门店!$S:$S,$G2003)</f>
        <v>0</v>
      </c>
      <c r="BN2003" s="99">
        <f>SUMIFS(通讯通路门店!$AG:$AG,通讯通路门店!$S:$S,$G2003)</f>
        <v>0</v>
      </c>
      <c r="BO2003" s="99">
        <f>SUMIFS(通讯通路门店!$AH:$AH,通讯通路门店!$S:$S,$G2003)</f>
        <v>0</v>
      </c>
      <c r="BP2003" s="99">
        <f>SUMIFS(通讯通路门店!$AI:$AI,通讯通路门店!$S:$S,$G2003)</f>
        <v>0</v>
      </c>
      <c r="BQ2003" s="83"/>
    </row>
    <row r="2004" spans="1:69">
      <c r="A2004" s="99" t="str">
        <f>IFERROR(_xlfn.XLOOKUP($G2004,通讯通路门店!$S$4:$S$993931,通讯通路门店!$A$4:$A$993931,0,0),"")</f>
        <v>海南省</v>
      </c>
      <c r="B2004" s="99" t="str">
        <f>IFERROR(_xlfn.XLOOKUP($G2004,通讯通路门店!$S$4:$S$993931,通讯通路门店!$B$4:$B$993931,0,0),"")</f>
        <v>东方市</v>
      </c>
      <c r="C2004" s="99" t="str">
        <f>IFERROR(_xlfn.XLOOKUP($G2004,通讯通路门店!$S$4:$S$993931,通讯通路门店!$C$4:$C$993931,0,0),"")</f>
        <v>东方市</v>
      </c>
      <c r="D2004" s="99" t="str">
        <f>IFERROR(_xlfn.XLOOKUP($G2004,通讯通路门店!$S$4:$S$993931,通讯通路门店!$D$4:$D$993931,0,0),"")</f>
        <v>八所镇</v>
      </c>
      <c r="E2004" s="83"/>
      <c r="F2004" s="83"/>
      <c r="G2004" s="101"/>
      <c r="H2004" s="102">
        <f>IFERROR(_xlfn.XLOOKUP($G2004,通讯通路门店!$S$4:$S$993931,通讯通路门店!$R$4:$R$993931,0,0),"")</f>
        <v>0</v>
      </c>
      <c r="I2004" s="83"/>
      <c r="J2004" s="83"/>
      <c r="K2004" s="83"/>
      <c r="L2004" s="83"/>
      <c r="M2004" s="83"/>
      <c r="N2004" s="83"/>
      <c r="O2004" s="83"/>
      <c r="P2004" s="83"/>
      <c r="Q2004" s="83"/>
      <c r="R2004" s="83"/>
      <c r="S2004" s="83"/>
      <c r="T2004" s="83"/>
      <c r="U2004" s="99">
        <f>COUNTIF(通讯通路门店!$S:$S,$G2004)</f>
        <v>0</v>
      </c>
      <c r="V2004" s="99">
        <f>COUNTIFS(通讯通路门店!$S:$S,$G2004,通讯通路门店!$J:$J,"综合卖场")</f>
        <v>0</v>
      </c>
      <c r="W2004" s="99">
        <f>SUMIFS(通讯通路门店!$AJ:$AJ,通讯通路门店!$S:$S,通讯客户沙盘!$G2004)</f>
        <v>0</v>
      </c>
      <c r="X2004" s="99">
        <f t="shared" si="155"/>
        <v>0</v>
      </c>
      <c r="Y2004" s="99">
        <f>COUNTIFS(通讯通路门店!$S:$S,$G2004,通讯通路门店!$J:$J,"荣耀体验店")+COUNTIFS(通讯通路门店!$S:$S,$G2004,通讯通路门店!$J:$J,"荣耀授权专卖店")</f>
        <v>0</v>
      </c>
      <c r="Z2004" s="99">
        <f>COUNTIFS(通讯通路门店!$S:$S,$G2004,通讯通路门店!$J:$J,"VIVO体验店")</f>
        <v>0</v>
      </c>
      <c r="AA2004" s="99">
        <f>COUNTIFS(通讯通路门店!$S:$S,$G2004,通讯通路门店!$J:$J,"OPPO体验店")</f>
        <v>0</v>
      </c>
      <c r="AB2004" s="99">
        <f>COUNTIFS(通讯通路门店!$S:$S,$G2004,通讯通路门店!$J:$J,"华为授权体验店")+COUNTIFS(通讯通路门店!$S:$S,$G2004,通讯通路门店!$J:$J,"华为堡垒店")</f>
        <v>0</v>
      </c>
      <c r="AC2004" s="99">
        <f>COUNTIFS(通讯通路门店!$S:$S,$G2004,通讯通路门店!$J:$J,"小米体验店")</f>
        <v>0</v>
      </c>
      <c r="AD2004" s="99">
        <f>COUNTIFS(通讯通路门店!$S:$S,$G2004,通讯通路门店!$J:$J,"苹果体验店")</f>
        <v>0</v>
      </c>
      <c r="AE2004" s="99">
        <f>COUNTIFS(通讯通路门店!$S:$S,$G2004,通讯通路门店!$J:$J,"其他品牌专卖店")</f>
        <v>0</v>
      </c>
      <c r="AF2004" s="99">
        <f>SUMIFS(通讯通路门店!$BI:$BI,通讯通路门店!$S:$S,$G2004)</f>
        <v>0</v>
      </c>
      <c r="AG2004" s="99">
        <f>SUMIFS(通讯通路门店!$BH:$BH,通讯通路门店!$S:$S,$G2004)</f>
        <v>0</v>
      </c>
      <c r="AH2004" s="99">
        <f t="shared" si="156"/>
        <v>0</v>
      </c>
      <c r="AI2004" s="99">
        <f>SUMIFS(通讯通路门店!$BB:$BB,通讯通路门店!$S:$S,$G2004)</f>
        <v>0</v>
      </c>
      <c r="AJ2004" s="99">
        <f>SUMIFS(通讯通路门店!$BE:$BE,通讯通路门店!$S:$S,$G2004)</f>
        <v>0</v>
      </c>
      <c r="AK2004" s="99">
        <f>SUMIFS(通讯通路门店!$BG:$BG,通讯通路门店!$S:$S,$G2004)</f>
        <v>0</v>
      </c>
      <c r="AL2004" s="99">
        <f>SUMIFS(通讯通路门店!$BC:$BC,通讯通路门店!$S:$S,$G2004)</f>
        <v>0</v>
      </c>
      <c r="AM2004" s="99">
        <f>SUMIFS(通讯通路门店!$BD:$BD,通讯通路门店!$S:$S,$G2004)</f>
        <v>0</v>
      </c>
      <c r="AN2004" s="99">
        <f>SUMIFS(通讯通路门店!$BF:$BF,通讯通路门店!$S:$S,$G2004)</f>
        <v>0</v>
      </c>
      <c r="AO2004" s="99">
        <f t="shared" si="157"/>
        <v>0</v>
      </c>
      <c r="AP2004" s="99">
        <f>SUMIFS(通讯通路门店!$K:$K,通讯通路门店!$S:$S,$G2004)</f>
        <v>0</v>
      </c>
      <c r="AQ2004" s="83"/>
      <c r="AR2004" s="99">
        <f>SUMIFS(通讯通路门店!$T:$T,通讯通路门店!$S:$S,$G2004)</f>
        <v>0</v>
      </c>
      <c r="AS2004" s="99">
        <f>SUMIFS(通讯通路门店!$U:$U,通讯通路门店!$S:$S,$G2004)</f>
        <v>0</v>
      </c>
      <c r="AT2004" s="99">
        <f>SUMIFS(通讯通路门店!$V:$V,通讯通路门店!$S:$S,$G2004)</f>
        <v>0</v>
      </c>
      <c r="AU2004" s="99">
        <f>SUMIFS(通讯通路门店!$W:$W,通讯通路门店!$S:$S,$G2004)</f>
        <v>0</v>
      </c>
      <c r="AV2004" s="99">
        <f>SUMIFS(通讯通路门店!$Z:$Z,通讯通路门店!$S:$S,$G2004)</f>
        <v>0</v>
      </c>
      <c r="AW2004" s="99">
        <f>SUMIFS(通讯通路门店!$AB:$AB,通讯通路门店!$S:$S,$G2004)</f>
        <v>0</v>
      </c>
      <c r="AX2004" s="99">
        <f>SUMIFS(通讯通路门店!$X:$X,通讯通路门店!$S:$S,$G2004)</f>
        <v>0</v>
      </c>
      <c r="AY2004" s="99">
        <f>SUMIFS(通讯通路门店!$Y:$Y,通讯通路门店!$S:$S,$G2004)</f>
        <v>0</v>
      </c>
      <c r="AZ2004" s="99">
        <f>SUMIFS(通讯通路门店!$AA:$AA,通讯通路门店!$S:$S,$G2004)</f>
        <v>0</v>
      </c>
      <c r="BA2004" s="99">
        <f t="shared" si="158"/>
        <v>0</v>
      </c>
      <c r="BB2004" s="99">
        <f t="shared" si="159"/>
        <v>0</v>
      </c>
      <c r="BC2004" s="99">
        <f>SUMIFS(通讯通路门店!$W:$W,通讯通路门店!$S:$S,$G2004,通讯通路门店!$J:$J,"荣耀体验店")+SUMIFS(通讯通路门店!$W:$W,通讯通路门店!$S:$S,$G2004,通讯通路门店!$J:$J,"荣耀授权专卖店")</f>
        <v>0</v>
      </c>
      <c r="BD2004" s="99">
        <f>SUMIFS(通讯通路门店!$Z:$Z,通讯通路门店!$S:$S,$G2004,通讯通路门店!$J:$J,"VIVO体验店")</f>
        <v>0</v>
      </c>
      <c r="BE2004" s="99">
        <f>SUMIFS(通讯通路门店!$AB:$AB,通讯通路门店!$S:$S,$G2004,通讯通路门店!$J:$J,"OPPO体验店")</f>
        <v>0</v>
      </c>
      <c r="BF2004" s="99">
        <f>SUMIFS(通讯通路门店!$X:$X,通讯通路门店!$S:$S,$G2004,通讯通路门店!$J:$J,"华为授权体验店")+SUMIFS(通讯通路门店!$AA:$AA,通讯通路门店!$S:$S,$G2004,通讯通路门店!$J:$J,"华为堡垒店")</f>
        <v>0</v>
      </c>
      <c r="BG2004" s="99">
        <f>SUMIFS(通讯通路门店!$Y:$Y,通讯通路门店!$S:$S,$G2004,通讯通路门店!$J:$J,"小米体验店")</f>
        <v>0</v>
      </c>
      <c r="BH2004" s="99">
        <f>SUMIFS(通讯通路门店!$AA:$AA,通讯通路门店!$S:$S,$G2004,通讯通路门店!$J:$J,"苹果体验店")</f>
        <v>0</v>
      </c>
      <c r="BI2004" s="99">
        <f>SUMIFS(通讯通路门店!$K:$K,通讯通路门店!$S:$S,$G2004,通讯通路门店!$J:$J,"其他品牌专卖店")</f>
        <v>0</v>
      </c>
      <c r="BJ2004" s="99">
        <f>SUMIFS(通讯通路门店!$AC:$AC,通讯通路门店!$S:$S,$G2004)</f>
        <v>0</v>
      </c>
      <c r="BK2004" s="99">
        <f>SUMIFS(通讯通路门店!$AD:$AD,通讯通路门店!$S:$S,$G2004)</f>
        <v>0</v>
      </c>
      <c r="BL2004" s="99">
        <f>SUMIFS(通讯通路门店!$AE:$AE,通讯通路门店!$S:$S,$G2004)</f>
        <v>0</v>
      </c>
      <c r="BM2004" s="99">
        <f>SUMIFS(通讯通路门店!$AF:$AF,通讯通路门店!$S:$S,$G2004)</f>
        <v>0</v>
      </c>
      <c r="BN2004" s="99">
        <f>SUMIFS(通讯通路门店!$AG:$AG,通讯通路门店!$S:$S,$G2004)</f>
        <v>0</v>
      </c>
      <c r="BO2004" s="99">
        <f>SUMIFS(通讯通路门店!$AH:$AH,通讯通路门店!$S:$S,$G2004)</f>
        <v>0</v>
      </c>
      <c r="BP2004" s="99">
        <f>SUMIFS(通讯通路门店!$AI:$AI,通讯通路门店!$S:$S,$G2004)</f>
        <v>0</v>
      </c>
      <c r="BQ2004" s="83"/>
    </row>
    <row r="2005" spans="1:69">
      <c r="A2005" s="99" t="str">
        <f>IFERROR(_xlfn.XLOOKUP($G2005,通讯通路门店!$S$4:$S$993931,通讯通路门店!$A$4:$A$993931,0,0),"")</f>
        <v>海南省</v>
      </c>
      <c r="B2005" s="99" t="str">
        <f>IFERROR(_xlfn.XLOOKUP($G2005,通讯通路门店!$S$4:$S$993931,通讯通路门店!$B$4:$B$993931,0,0),"")</f>
        <v>东方市</v>
      </c>
      <c r="C2005" s="99" t="str">
        <f>IFERROR(_xlfn.XLOOKUP($G2005,通讯通路门店!$S$4:$S$993931,通讯通路门店!$C$4:$C$993931,0,0),"")</f>
        <v>东方市</v>
      </c>
      <c r="D2005" s="99" t="str">
        <f>IFERROR(_xlfn.XLOOKUP($G2005,通讯通路门店!$S$4:$S$993931,通讯通路门店!$D$4:$D$993931,0,0),"")</f>
        <v>八所镇</v>
      </c>
      <c r="E2005" s="83"/>
      <c r="F2005" s="83"/>
      <c r="G2005" s="101"/>
      <c r="H2005" s="102">
        <f>IFERROR(_xlfn.XLOOKUP($G2005,通讯通路门店!$S$4:$S$993931,通讯通路门店!$R$4:$R$993931,0,0),"")</f>
        <v>0</v>
      </c>
      <c r="I2005" s="83"/>
      <c r="J2005" s="83"/>
      <c r="K2005" s="83"/>
      <c r="L2005" s="83"/>
      <c r="M2005" s="83"/>
      <c r="N2005" s="83"/>
      <c r="O2005" s="83"/>
      <c r="P2005" s="83"/>
      <c r="Q2005" s="83"/>
      <c r="R2005" s="83"/>
      <c r="S2005" s="83"/>
      <c r="T2005" s="83"/>
      <c r="U2005" s="99">
        <f>COUNTIF(通讯通路门店!$S:$S,$G2005)</f>
        <v>0</v>
      </c>
      <c r="V2005" s="99">
        <f>COUNTIFS(通讯通路门店!$S:$S,$G2005,通讯通路门店!$J:$J,"综合卖场")</f>
        <v>0</v>
      </c>
      <c r="W2005" s="99">
        <f>SUMIFS(通讯通路门店!$AJ:$AJ,通讯通路门店!$S:$S,通讯客户沙盘!$G2005)</f>
        <v>0</v>
      </c>
      <c r="X2005" s="99">
        <f t="shared" si="155"/>
        <v>0</v>
      </c>
      <c r="Y2005" s="99">
        <f>COUNTIFS(通讯通路门店!$S:$S,$G2005,通讯通路门店!$J:$J,"荣耀体验店")+COUNTIFS(通讯通路门店!$S:$S,$G2005,通讯通路门店!$J:$J,"荣耀授权专卖店")</f>
        <v>0</v>
      </c>
      <c r="Z2005" s="99">
        <f>COUNTIFS(通讯通路门店!$S:$S,$G2005,通讯通路门店!$J:$J,"VIVO体验店")</f>
        <v>0</v>
      </c>
      <c r="AA2005" s="99">
        <f>COUNTIFS(通讯通路门店!$S:$S,$G2005,通讯通路门店!$J:$J,"OPPO体验店")</f>
        <v>0</v>
      </c>
      <c r="AB2005" s="99">
        <f>COUNTIFS(通讯通路门店!$S:$S,$G2005,通讯通路门店!$J:$J,"华为授权体验店")+COUNTIFS(通讯通路门店!$S:$S,$G2005,通讯通路门店!$J:$J,"华为堡垒店")</f>
        <v>0</v>
      </c>
      <c r="AC2005" s="99">
        <f>COUNTIFS(通讯通路门店!$S:$S,$G2005,通讯通路门店!$J:$J,"小米体验店")</f>
        <v>0</v>
      </c>
      <c r="AD2005" s="99">
        <f>COUNTIFS(通讯通路门店!$S:$S,$G2005,通讯通路门店!$J:$J,"苹果体验店")</f>
        <v>0</v>
      </c>
      <c r="AE2005" s="99">
        <f>COUNTIFS(通讯通路门店!$S:$S,$G2005,通讯通路门店!$J:$J,"其他品牌专卖店")</f>
        <v>0</v>
      </c>
      <c r="AF2005" s="99">
        <f>SUMIFS(通讯通路门店!$BI:$BI,通讯通路门店!$S:$S,$G2005)</f>
        <v>0</v>
      </c>
      <c r="AG2005" s="99">
        <f>SUMIFS(通讯通路门店!$BH:$BH,通讯通路门店!$S:$S,$G2005)</f>
        <v>0</v>
      </c>
      <c r="AH2005" s="99">
        <f t="shared" si="156"/>
        <v>0</v>
      </c>
      <c r="AI2005" s="99">
        <f>SUMIFS(通讯通路门店!$BB:$BB,通讯通路门店!$S:$S,$G2005)</f>
        <v>0</v>
      </c>
      <c r="AJ2005" s="99">
        <f>SUMIFS(通讯通路门店!$BE:$BE,通讯通路门店!$S:$S,$G2005)</f>
        <v>0</v>
      </c>
      <c r="AK2005" s="99">
        <f>SUMIFS(通讯通路门店!$BG:$BG,通讯通路门店!$S:$S,$G2005)</f>
        <v>0</v>
      </c>
      <c r="AL2005" s="99">
        <f>SUMIFS(通讯通路门店!$BC:$BC,通讯通路门店!$S:$S,$G2005)</f>
        <v>0</v>
      </c>
      <c r="AM2005" s="99">
        <f>SUMIFS(通讯通路门店!$BD:$BD,通讯通路门店!$S:$S,$G2005)</f>
        <v>0</v>
      </c>
      <c r="AN2005" s="99">
        <f>SUMIFS(通讯通路门店!$BF:$BF,通讯通路门店!$S:$S,$G2005)</f>
        <v>0</v>
      </c>
      <c r="AO2005" s="99">
        <f t="shared" si="157"/>
        <v>0</v>
      </c>
      <c r="AP2005" s="99">
        <f>SUMIFS(通讯通路门店!$K:$K,通讯通路门店!$S:$S,$G2005)</f>
        <v>0</v>
      </c>
      <c r="AQ2005" s="83"/>
      <c r="AR2005" s="99">
        <f>SUMIFS(通讯通路门店!$T:$T,通讯通路门店!$S:$S,$G2005)</f>
        <v>0</v>
      </c>
      <c r="AS2005" s="99">
        <f>SUMIFS(通讯通路门店!$U:$U,通讯通路门店!$S:$S,$G2005)</f>
        <v>0</v>
      </c>
      <c r="AT2005" s="99">
        <f>SUMIFS(通讯通路门店!$V:$V,通讯通路门店!$S:$S,$G2005)</f>
        <v>0</v>
      </c>
      <c r="AU2005" s="99">
        <f>SUMIFS(通讯通路门店!$W:$W,通讯通路门店!$S:$S,$G2005)</f>
        <v>0</v>
      </c>
      <c r="AV2005" s="99">
        <f>SUMIFS(通讯通路门店!$Z:$Z,通讯通路门店!$S:$S,$G2005)</f>
        <v>0</v>
      </c>
      <c r="AW2005" s="99">
        <f>SUMIFS(通讯通路门店!$AB:$AB,通讯通路门店!$S:$S,$G2005)</f>
        <v>0</v>
      </c>
      <c r="AX2005" s="99">
        <f>SUMIFS(通讯通路门店!$X:$X,通讯通路门店!$S:$S,$G2005)</f>
        <v>0</v>
      </c>
      <c r="AY2005" s="99">
        <f>SUMIFS(通讯通路门店!$Y:$Y,通讯通路门店!$S:$S,$G2005)</f>
        <v>0</v>
      </c>
      <c r="AZ2005" s="99">
        <f>SUMIFS(通讯通路门店!$AA:$AA,通讯通路门店!$S:$S,$G2005)</f>
        <v>0</v>
      </c>
      <c r="BA2005" s="99">
        <f t="shared" si="158"/>
        <v>0</v>
      </c>
      <c r="BB2005" s="99">
        <f t="shared" si="159"/>
        <v>0</v>
      </c>
      <c r="BC2005" s="99">
        <f>SUMIFS(通讯通路门店!$W:$W,通讯通路门店!$S:$S,$G2005,通讯通路门店!$J:$J,"荣耀体验店")+SUMIFS(通讯通路门店!$W:$W,通讯通路门店!$S:$S,$G2005,通讯通路门店!$J:$J,"荣耀授权专卖店")</f>
        <v>0</v>
      </c>
      <c r="BD2005" s="99">
        <f>SUMIFS(通讯通路门店!$Z:$Z,通讯通路门店!$S:$S,$G2005,通讯通路门店!$J:$J,"VIVO体验店")</f>
        <v>0</v>
      </c>
      <c r="BE2005" s="99">
        <f>SUMIFS(通讯通路门店!$AB:$AB,通讯通路门店!$S:$S,$G2005,通讯通路门店!$J:$J,"OPPO体验店")</f>
        <v>0</v>
      </c>
      <c r="BF2005" s="99">
        <f>SUMIFS(通讯通路门店!$X:$X,通讯通路门店!$S:$S,$G2005,通讯通路门店!$J:$J,"华为授权体验店")+SUMIFS(通讯通路门店!$AA:$AA,通讯通路门店!$S:$S,$G2005,通讯通路门店!$J:$J,"华为堡垒店")</f>
        <v>0</v>
      </c>
      <c r="BG2005" s="99">
        <f>SUMIFS(通讯通路门店!$Y:$Y,通讯通路门店!$S:$S,$G2005,通讯通路门店!$J:$J,"小米体验店")</f>
        <v>0</v>
      </c>
      <c r="BH2005" s="99">
        <f>SUMIFS(通讯通路门店!$AA:$AA,通讯通路门店!$S:$S,$G2005,通讯通路门店!$J:$J,"苹果体验店")</f>
        <v>0</v>
      </c>
      <c r="BI2005" s="99">
        <f>SUMIFS(通讯通路门店!$K:$K,通讯通路门店!$S:$S,$G2005,通讯通路门店!$J:$J,"其他品牌专卖店")</f>
        <v>0</v>
      </c>
      <c r="BJ2005" s="99">
        <f>SUMIFS(通讯通路门店!$AC:$AC,通讯通路门店!$S:$S,$G2005)</f>
        <v>0</v>
      </c>
      <c r="BK2005" s="99">
        <f>SUMIFS(通讯通路门店!$AD:$AD,通讯通路门店!$S:$S,$G2005)</f>
        <v>0</v>
      </c>
      <c r="BL2005" s="99">
        <f>SUMIFS(通讯通路门店!$AE:$AE,通讯通路门店!$S:$S,$G2005)</f>
        <v>0</v>
      </c>
      <c r="BM2005" s="99">
        <f>SUMIFS(通讯通路门店!$AF:$AF,通讯通路门店!$S:$S,$G2005)</f>
        <v>0</v>
      </c>
      <c r="BN2005" s="99">
        <f>SUMIFS(通讯通路门店!$AG:$AG,通讯通路门店!$S:$S,$G2005)</f>
        <v>0</v>
      </c>
      <c r="BO2005" s="99">
        <f>SUMIFS(通讯通路门店!$AH:$AH,通讯通路门店!$S:$S,$G2005)</f>
        <v>0</v>
      </c>
      <c r="BP2005" s="99">
        <f>SUMIFS(通讯通路门店!$AI:$AI,通讯通路门店!$S:$S,$G2005)</f>
        <v>0</v>
      </c>
      <c r="BQ2005" s="83"/>
    </row>
    <row r="2006" spans="1:69">
      <c r="A2006" s="99" t="str">
        <f>IFERROR(_xlfn.XLOOKUP($G2006,通讯通路门店!$S$4:$S$993931,通讯通路门店!$A$4:$A$993931,0,0),"")</f>
        <v>海南省</v>
      </c>
      <c r="B2006" s="99" t="str">
        <f>IFERROR(_xlfn.XLOOKUP($G2006,通讯通路门店!$S$4:$S$993931,通讯通路门店!$B$4:$B$993931,0,0),"")</f>
        <v>东方市</v>
      </c>
      <c r="C2006" s="99" t="str">
        <f>IFERROR(_xlfn.XLOOKUP($G2006,通讯通路门店!$S$4:$S$993931,通讯通路门店!$C$4:$C$993931,0,0),"")</f>
        <v>东方市</v>
      </c>
      <c r="D2006" s="99" t="str">
        <f>IFERROR(_xlfn.XLOOKUP($G2006,通讯通路门店!$S$4:$S$993931,通讯通路门店!$D$4:$D$993931,0,0),"")</f>
        <v>八所镇</v>
      </c>
      <c r="E2006" s="83"/>
      <c r="F2006" s="83"/>
      <c r="G2006" s="101"/>
      <c r="H2006" s="102">
        <f>IFERROR(_xlfn.XLOOKUP($G2006,通讯通路门店!$S$4:$S$993931,通讯通路门店!$R$4:$R$993931,0,0),"")</f>
        <v>0</v>
      </c>
      <c r="I2006" s="83"/>
      <c r="J2006" s="83"/>
      <c r="K2006" s="83"/>
      <c r="L2006" s="83"/>
      <c r="M2006" s="83"/>
      <c r="N2006" s="83"/>
      <c r="O2006" s="83"/>
      <c r="P2006" s="83"/>
      <c r="Q2006" s="83"/>
      <c r="R2006" s="83"/>
      <c r="S2006" s="83"/>
      <c r="T2006" s="83"/>
      <c r="U2006" s="99">
        <f>COUNTIF(通讯通路门店!$S:$S,$G2006)</f>
        <v>0</v>
      </c>
      <c r="V2006" s="99">
        <f>COUNTIFS(通讯通路门店!$S:$S,$G2006,通讯通路门店!$J:$J,"综合卖场")</f>
        <v>0</v>
      </c>
      <c r="W2006" s="99">
        <f>SUMIFS(通讯通路门店!$AJ:$AJ,通讯通路门店!$S:$S,通讯客户沙盘!$G2006)</f>
        <v>0</v>
      </c>
      <c r="X2006" s="99">
        <f t="shared" si="155"/>
        <v>0</v>
      </c>
      <c r="Y2006" s="99">
        <f>COUNTIFS(通讯通路门店!$S:$S,$G2006,通讯通路门店!$J:$J,"荣耀体验店")+COUNTIFS(通讯通路门店!$S:$S,$G2006,通讯通路门店!$J:$J,"荣耀授权专卖店")</f>
        <v>0</v>
      </c>
      <c r="Z2006" s="99">
        <f>COUNTIFS(通讯通路门店!$S:$S,$G2006,通讯通路门店!$J:$J,"VIVO体验店")</f>
        <v>0</v>
      </c>
      <c r="AA2006" s="99">
        <f>COUNTIFS(通讯通路门店!$S:$S,$G2006,通讯通路门店!$J:$J,"OPPO体验店")</f>
        <v>0</v>
      </c>
      <c r="AB2006" s="99">
        <f>COUNTIFS(通讯通路门店!$S:$S,$G2006,通讯通路门店!$J:$J,"华为授权体验店")+COUNTIFS(通讯通路门店!$S:$S,$G2006,通讯通路门店!$J:$J,"华为堡垒店")</f>
        <v>0</v>
      </c>
      <c r="AC2006" s="99">
        <f>COUNTIFS(通讯通路门店!$S:$S,$G2006,通讯通路门店!$J:$J,"小米体验店")</f>
        <v>0</v>
      </c>
      <c r="AD2006" s="99">
        <f>COUNTIFS(通讯通路门店!$S:$S,$G2006,通讯通路门店!$J:$J,"苹果体验店")</f>
        <v>0</v>
      </c>
      <c r="AE2006" s="99">
        <f>COUNTIFS(通讯通路门店!$S:$S,$G2006,通讯通路门店!$J:$J,"其他品牌专卖店")</f>
        <v>0</v>
      </c>
      <c r="AF2006" s="99">
        <f>SUMIFS(通讯通路门店!$BI:$BI,通讯通路门店!$S:$S,$G2006)</f>
        <v>0</v>
      </c>
      <c r="AG2006" s="99">
        <f>SUMIFS(通讯通路门店!$BH:$BH,通讯通路门店!$S:$S,$G2006)</f>
        <v>0</v>
      </c>
      <c r="AH2006" s="99">
        <f t="shared" si="156"/>
        <v>0</v>
      </c>
      <c r="AI2006" s="99">
        <f>SUMIFS(通讯通路门店!$BB:$BB,通讯通路门店!$S:$S,$G2006)</f>
        <v>0</v>
      </c>
      <c r="AJ2006" s="99">
        <f>SUMIFS(通讯通路门店!$BE:$BE,通讯通路门店!$S:$S,$G2006)</f>
        <v>0</v>
      </c>
      <c r="AK2006" s="99">
        <f>SUMIFS(通讯通路门店!$BG:$BG,通讯通路门店!$S:$S,$G2006)</f>
        <v>0</v>
      </c>
      <c r="AL2006" s="99">
        <f>SUMIFS(通讯通路门店!$BC:$BC,通讯通路门店!$S:$S,$G2006)</f>
        <v>0</v>
      </c>
      <c r="AM2006" s="99">
        <f>SUMIFS(通讯通路门店!$BD:$BD,通讯通路门店!$S:$S,$G2006)</f>
        <v>0</v>
      </c>
      <c r="AN2006" s="99">
        <f>SUMIFS(通讯通路门店!$BF:$BF,通讯通路门店!$S:$S,$G2006)</f>
        <v>0</v>
      </c>
      <c r="AO2006" s="99">
        <f t="shared" si="157"/>
        <v>0</v>
      </c>
      <c r="AP2006" s="99">
        <f>SUMIFS(通讯通路门店!$K:$K,通讯通路门店!$S:$S,$G2006)</f>
        <v>0</v>
      </c>
      <c r="AQ2006" s="83"/>
      <c r="AR2006" s="99">
        <f>SUMIFS(通讯通路门店!$T:$T,通讯通路门店!$S:$S,$G2006)</f>
        <v>0</v>
      </c>
      <c r="AS2006" s="99">
        <f>SUMIFS(通讯通路门店!$U:$U,通讯通路门店!$S:$S,$G2006)</f>
        <v>0</v>
      </c>
      <c r="AT2006" s="99">
        <f>SUMIFS(通讯通路门店!$V:$V,通讯通路门店!$S:$S,$G2006)</f>
        <v>0</v>
      </c>
      <c r="AU2006" s="99">
        <f>SUMIFS(通讯通路门店!$W:$W,通讯通路门店!$S:$S,$G2006)</f>
        <v>0</v>
      </c>
      <c r="AV2006" s="99">
        <f>SUMIFS(通讯通路门店!$Z:$Z,通讯通路门店!$S:$S,$G2006)</f>
        <v>0</v>
      </c>
      <c r="AW2006" s="99">
        <f>SUMIFS(通讯通路门店!$AB:$AB,通讯通路门店!$S:$S,$G2006)</f>
        <v>0</v>
      </c>
      <c r="AX2006" s="99">
        <f>SUMIFS(通讯通路门店!$X:$X,通讯通路门店!$S:$S,$G2006)</f>
        <v>0</v>
      </c>
      <c r="AY2006" s="99">
        <f>SUMIFS(通讯通路门店!$Y:$Y,通讯通路门店!$S:$S,$G2006)</f>
        <v>0</v>
      </c>
      <c r="AZ2006" s="99">
        <f>SUMIFS(通讯通路门店!$AA:$AA,通讯通路门店!$S:$S,$G2006)</f>
        <v>0</v>
      </c>
      <c r="BA2006" s="99">
        <f t="shared" si="158"/>
        <v>0</v>
      </c>
      <c r="BB2006" s="99">
        <f t="shared" si="159"/>
        <v>0</v>
      </c>
      <c r="BC2006" s="99">
        <f>SUMIFS(通讯通路门店!$W:$W,通讯通路门店!$S:$S,$G2006,通讯通路门店!$J:$J,"荣耀体验店")+SUMIFS(通讯通路门店!$W:$W,通讯通路门店!$S:$S,$G2006,通讯通路门店!$J:$J,"荣耀授权专卖店")</f>
        <v>0</v>
      </c>
      <c r="BD2006" s="99">
        <f>SUMIFS(通讯通路门店!$Z:$Z,通讯通路门店!$S:$S,$G2006,通讯通路门店!$J:$J,"VIVO体验店")</f>
        <v>0</v>
      </c>
      <c r="BE2006" s="99">
        <f>SUMIFS(通讯通路门店!$AB:$AB,通讯通路门店!$S:$S,$G2006,通讯通路门店!$J:$J,"OPPO体验店")</f>
        <v>0</v>
      </c>
      <c r="BF2006" s="99">
        <f>SUMIFS(通讯通路门店!$X:$X,通讯通路门店!$S:$S,$G2006,通讯通路门店!$J:$J,"华为授权体验店")+SUMIFS(通讯通路门店!$AA:$AA,通讯通路门店!$S:$S,$G2006,通讯通路门店!$J:$J,"华为堡垒店")</f>
        <v>0</v>
      </c>
      <c r="BG2006" s="99">
        <f>SUMIFS(通讯通路门店!$Y:$Y,通讯通路门店!$S:$S,$G2006,通讯通路门店!$J:$J,"小米体验店")</f>
        <v>0</v>
      </c>
      <c r="BH2006" s="99">
        <f>SUMIFS(通讯通路门店!$AA:$AA,通讯通路门店!$S:$S,$G2006,通讯通路门店!$J:$J,"苹果体验店")</f>
        <v>0</v>
      </c>
      <c r="BI2006" s="99">
        <f>SUMIFS(通讯通路门店!$K:$K,通讯通路门店!$S:$S,$G2006,通讯通路门店!$J:$J,"其他品牌专卖店")</f>
        <v>0</v>
      </c>
      <c r="BJ2006" s="99">
        <f>SUMIFS(通讯通路门店!$AC:$AC,通讯通路门店!$S:$S,$G2006)</f>
        <v>0</v>
      </c>
      <c r="BK2006" s="99">
        <f>SUMIFS(通讯通路门店!$AD:$AD,通讯通路门店!$S:$S,$G2006)</f>
        <v>0</v>
      </c>
      <c r="BL2006" s="99">
        <f>SUMIFS(通讯通路门店!$AE:$AE,通讯通路门店!$S:$S,$G2006)</f>
        <v>0</v>
      </c>
      <c r="BM2006" s="99">
        <f>SUMIFS(通讯通路门店!$AF:$AF,通讯通路门店!$S:$S,$G2006)</f>
        <v>0</v>
      </c>
      <c r="BN2006" s="99">
        <f>SUMIFS(通讯通路门店!$AG:$AG,通讯通路门店!$S:$S,$G2006)</f>
        <v>0</v>
      </c>
      <c r="BO2006" s="99">
        <f>SUMIFS(通讯通路门店!$AH:$AH,通讯通路门店!$S:$S,$G2006)</f>
        <v>0</v>
      </c>
      <c r="BP2006" s="99">
        <f>SUMIFS(通讯通路门店!$AI:$AI,通讯通路门店!$S:$S,$G2006)</f>
        <v>0</v>
      </c>
      <c r="BQ2006" s="83"/>
    </row>
    <row r="2007" spans="1:69">
      <c r="A2007" s="99" t="str">
        <f>IFERROR(_xlfn.XLOOKUP($G2007,通讯通路门店!$S$4:$S$993931,通讯通路门店!$A$4:$A$993931,0,0),"")</f>
        <v>海南省</v>
      </c>
      <c r="B2007" s="99" t="str">
        <f>IFERROR(_xlfn.XLOOKUP($G2007,通讯通路门店!$S$4:$S$993931,通讯通路门店!$B$4:$B$993931,0,0),"")</f>
        <v>东方市</v>
      </c>
      <c r="C2007" s="99" t="str">
        <f>IFERROR(_xlfn.XLOOKUP($G2007,通讯通路门店!$S$4:$S$993931,通讯通路门店!$C$4:$C$993931,0,0),"")</f>
        <v>东方市</v>
      </c>
      <c r="D2007" s="99" t="str">
        <f>IFERROR(_xlfn.XLOOKUP($G2007,通讯通路门店!$S$4:$S$993931,通讯通路门店!$D$4:$D$993931,0,0),"")</f>
        <v>八所镇</v>
      </c>
      <c r="E2007" s="83"/>
      <c r="F2007" s="83"/>
      <c r="G2007" s="101"/>
      <c r="H2007" s="102">
        <f>IFERROR(_xlfn.XLOOKUP($G2007,通讯通路门店!$S$4:$S$993931,通讯通路门店!$R$4:$R$993931,0,0),"")</f>
        <v>0</v>
      </c>
      <c r="I2007" s="83"/>
      <c r="J2007" s="83"/>
      <c r="K2007" s="83"/>
      <c r="L2007" s="83"/>
      <c r="M2007" s="83"/>
      <c r="N2007" s="83"/>
      <c r="O2007" s="83"/>
      <c r="P2007" s="83"/>
      <c r="Q2007" s="83"/>
      <c r="R2007" s="83"/>
      <c r="S2007" s="83"/>
      <c r="T2007" s="83"/>
      <c r="U2007" s="99">
        <f>COUNTIF(通讯通路门店!$S:$S,$G2007)</f>
        <v>0</v>
      </c>
      <c r="V2007" s="99">
        <f>COUNTIFS(通讯通路门店!$S:$S,$G2007,通讯通路门店!$J:$J,"综合卖场")</f>
        <v>0</v>
      </c>
      <c r="W2007" s="99">
        <f>SUMIFS(通讯通路门店!$AJ:$AJ,通讯通路门店!$S:$S,通讯客户沙盘!$G2007)</f>
        <v>0</v>
      </c>
      <c r="X2007" s="99">
        <f t="shared" si="155"/>
        <v>0</v>
      </c>
      <c r="Y2007" s="99">
        <f>COUNTIFS(通讯通路门店!$S:$S,$G2007,通讯通路门店!$J:$J,"荣耀体验店")+COUNTIFS(通讯通路门店!$S:$S,$G2007,通讯通路门店!$J:$J,"荣耀授权专卖店")</f>
        <v>0</v>
      </c>
      <c r="Z2007" s="99">
        <f>COUNTIFS(通讯通路门店!$S:$S,$G2007,通讯通路门店!$J:$J,"VIVO体验店")</f>
        <v>0</v>
      </c>
      <c r="AA2007" s="99">
        <f>COUNTIFS(通讯通路门店!$S:$S,$G2007,通讯通路门店!$J:$J,"OPPO体验店")</f>
        <v>0</v>
      </c>
      <c r="AB2007" s="99">
        <f>COUNTIFS(通讯通路门店!$S:$S,$G2007,通讯通路门店!$J:$J,"华为授权体验店")+COUNTIFS(通讯通路门店!$S:$S,$G2007,通讯通路门店!$J:$J,"华为堡垒店")</f>
        <v>0</v>
      </c>
      <c r="AC2007" s="99">
        <f>COUNTIFS(通讯通路门店!$S:$S,$G2007,通讯通路门店!$J:$J,"小米体验店")</f>
        <v>0</v>
      </c>
      <c r="AD2007" s="99">
        <f>COUNTIFS(通讯通路门店!$S:$S,$G2007,通讯通路门店!$J:$J,"苹果体验店")</f>
        <v>0</v>
      </c>
      <c r="AE2007" s="99">
        <f>COUNTIFS(通讯通路门店!$S:$S,$G2007,通讯通路门店!$J:$J,"其他品牌专卖店")</f>
        <v>0</v>
      </c>
      <c r="AF2007" s="99">
        <f>SUMIFS(通讯通路门店!$BI:$BI,通讯通路门店!$S:$S,$G2007)</f>
        <v>0</v>
      </c>
      <c r="AG2007" s="99">
        <f>SUMIFS(通讯通路门店!$BH:$BH,通讯通路门店!$S:$S,$G2007)</f>
        <v>0</v>
      </c>
      <c r="AH2007" s="99">
        <f t="shared" si="156"/>
        <v>0</v>
      </c>
      <c r="AI2007" s="99">
        <f>SUMIFS(通讯通路门店!$BB:$BB,通讯通路门店!$S:$S,$G2007)</f>
        <v>0</v>
      </c>
      <c r="AJ2007" s="99">
        <f>SUMIFS(通讯通路门店!$BE:$BE,通讯通路门店!$S:$S,$G2007)</f>
        <v>0</v>
      </c>
      <c r="AK2007" s="99">
        <f>SUMIFS(通讯通路门店!$BG:$BG,通讯通路门店!$S:$S,$G2007)</f>
        <v>0</v>
      </c>
      <c r="AL2007" s="99">
        <f>SUMIFS(通讯通路门店!$BC:$BC,通讯通路门店!$S:$S,$G2007)</f>
        <v>0</v>
      </c>
      <c r="AM2007" s="99">
        <f>SUMIFS(通讯通路门店!$BD:$BD,通讯通路门店!$S:$S,$G2007)</f>
        <v>0</v>
      </c>
      <c r="AN2007" s="99">
        <f>SUMIFS(通讯通路门店!$BF:$BF,通讯通路门店!$S:$S,$G2007)</f>
        <v>0</v>
      </c>
      <c r="AO2007" s="99">
        <f t="shared" si="157"/>
        <v>0</v>
      </c>
      <c r="AP2007" s="99">
        <f>SUMIFS(通讯通路门店!$K:$K,通讯通路门店!$S:$S,$G2007)</f>
        <v>0</v>
      </c>
      <c r="AQ2007" s="83"/>
      <c r="AR2007" s="99">
        <f>SUMIFS(通讯通路门店!$T:$T,通讯通路门店!$S:$S,$G2007)</f>
        <v>0</v>
      </c>
      <c r="AS2007" s="99">
        <f>SUMIFS(通讯通路门店!$U:$U,通讯通路门店!$S:$S,$G2007)</f>
        <v>0</v>
      </c>
      <c r="AT2007" s="99">
        <f>SUMIFS(通讯通路门店!$V:$V,通讯通路门店!$S:$S,$G2007)</f>
        <v>0</v>
      </c>
      <c r="AU2007" s="99">
        <f>SUMIFS(通讯通路门店!$W:$W,通讯通路门店!$S:$S,$G2007)</f>
        <v>0</v>
      </c>
      <c r="AV2007" s="99">
        <f>SUMIFS(通讯通路门店!$Z:$Z,通讯通路门店!$S:$S,$G2007)</f>
        <v>0</v>
      </c>
      <c r="AW2007" s="99">
        <f>SUMIFS(通讯通路门店!$AB:$AB,通讯通路门店!$S:$S,$G2007)</f>
        <v>0</v>
      </c>
      <c r="AX2007" s="99">
        <f>SUMIFS(通讯通路门店!$X:$X,通讯通路门店!$S:$S,$G2007)</f>
        <v>0</v>
      </c>
      <c r="AY2007" s="99">
        <f>SUMIFS(通讯通路门店!$Y:$Y,通讯通路门店!$S:$S,$G2007)</f>
        <v>0</v>
      </c>
      <c r="AZ2007" s="99">
        <f>SUMIFS(通讯通路门店!$AA:$AA,通讯通路门店!$S:$S,$G2007)</f>
        <v>0</v>
      </c>
      <c r="BA2007" s="99">
        <f t="shared" si="158"/>
        <v>0</v>
      </c>
      <c r="BB2007" s="99">
        <f t="shared" si="159"/>
        <v>0</v>
      </c>
      <c r="BC2007" s="99">
        <f>SUMIFS(通讯通路门店!$W:$W,通讯通路门店!$S:$S,$G2007,通讯通路门店!$J:$J,"荣耀体验店")+SUMIFS(通讯通路门店!$W:$W,通讯通路门店!$S:$S,$G2007,通讯通路门店!$J:$J,"荣耀授权专卖店")</f>
        <v>0</v>
      </c>
      <c r="BD2007" s="99">
        <f>SUMIFS(通讯通路门店!$Z:$Z,通讯通路门店!$S:$S,$G2007,通讯通路门店!$J:$J,"VIVO体验店")</f>
        <v>0</v>
      </c>
      <c r="BE2007" s="99">
        <f>SUMIFS(通讯通路门店!$AB:$AB,通讯通路门店!$S:$S,$G2007,通讯通路门店!$J:$J,"OPPO体验店")</f>
        <v>0</v>
      </c>
      <c r="BF2007" s="99">
        <f>SUMIFS(通讯通路门店!$X:$X,通讯通路门店!$S:$S,$G2007,通讯通路门店!$J:$J,"华为授权体验店")+SUMIFS(通讯通路门店!$AA:$AA,通讯通路门店!$S:$S,$G2007,通讯通路门店!$J:$J,"华为堡垒店")</f>
        <v>0</v>
      </c>
      <c r="BG2007" s="99">
        <f>SUMIFS(通讯通路门店!$Y:$Y,通讯通路门店!$S:$S,$G2007,通讯通路门店!$J:$J,"小米体验店")</f>
        <v>0</v>
      </c>
      <c r="BH2007" s="99">
        <f>SUMIFS(通讯通路门店!$AA:$AA,通讯通路门店!$S:$S,$G2007,通讯通路门店!$J:$J,"苹果体验店")</f>
        <v>0</v>
      </c>
      <c r="BI2007" s="99">
        <f>SUMIFS(通讯通路门店!$K:$K,通讯通路门店!$S:$S,$G2007,通讯通路门店!$J:$J,"其他品牌专卖店")</f>
        <v>0</v>
      </c>
      <c r="BJ2007" s="99">
        <f>SUMIFS(通讯通路门店!$AC:$AC,通讯通路门店!$S:$S,$G2007)</f>
        <v>0</v>
      </c>
      <c r="BK2007" s="99">
        <f>SUMIFS(通讯通路门店!$AD:$AD,通讯通路门店!$S:$S,$G2007)</f>
        <v>0</v>
      </c>
      <c r="BL2007" s="99">
        <f>SUMIFS(通讯通路门店!$AE:$AE,通讯通路门店!$S:$S,$G2007)</f>
        <v>0</v>
      </c>
      <c r="BM2007" s="99">
        <f>SUMIFS(通讯通路门店!$AF:$AF,通讯通路门店!$S:$S,$G2007)</f>
        <v>0</v>
      </c>
      <c r="BN2007" s="99">
        <f>SUMIFS(通讯通路门店!$AG:$AG,通讯通路门店!$S:$S,$G2007)</f>
        <v>0</v>
      </c>
      <c r="BO2007" s="99">
        <f>SUMIFS(通讯通路门店!$AH:$AH,通讯通路门店!$S:$S,$G2007)</f>
        <v>0</v>
      </c>
      <c r="BP2007" s="99">
        <f>SUMIFS(通讯通路门店!$AI:$AI,通讯通路门店!$S:$S,$G2007)</f>
        <v>0</v>
      </c>
      <c r="BQ2007" s="83"/>
    </row>
    <row r="2008" spans="1:69">
      <c r="A2008" s="99" t="str">
        <f>IFERROR(_xlfn.XLOOKUP($G2008,通讯通路门店!$S$4:$S$993931,通讯通路门店!$A$4:$A$993931,0,0),"")</f>
        <v>海南省</v>
      </c>
      <c r="B2008" s="99" t="str">
        <f>IFERROR(_xlfn.XLOOKUP($G2008,通讯通路门店!$S$4:$S$993931,通讯通路门店!$B$4:$B$993931,0,0),"")</f>
        <v>东方市</v>
      </c>
      <c r="C2008" s="99" t="str">
        <f>IFERROR(_xlfn.XLOOKUP($G2008,通讯通路门店!$S$4:$S$993931,通讯通路门店!$C$4:$C$993931,0,0),"")</f>
        <v>东方市</v>
      </c>
      <c r="D2008" s="99" t="str">
        <f>IFERROR(_xlfn.XLOOKUP($G2008,通讯通路门店!$S$4:$S$993931,通讯通路门店!$D$4:$D$993931,0,0),"")</f>
        <v>八所镇</v>
      </c>
      <c r="E2008" s="83"/>
      <c r="F2008" s="83"/>
      <c r="G2008" s="101"/>
      <c r="H2008" s="102">
        <f>IFERROR(_xlfn.XLOOKUP($G2008,通讯通路门店!$S$4:$S$993931,通讯通路门店!$R$4:$R$993931,0,0),"")</f>
        <v>0</v>
      </c>
      <c r="I2008" s="83"/>
      <c r="J2008" s="83"/>
      <c r="K2008" s="83"/>
      <c r="L2008" s="83"/>
      <c r="M2008" s="83"/>
      <c r="N2008" s="83"/>
      <c r="O2008" s="83"/>
      <c r="P2008" s="83"/>
      <c r="Q2008" s="83"/>
      <c r="R2008" s="83"/>
      <c r="S2008" s="83"/>
      <c r="T2008" s="83"/>
      <c r="U2008" s="99">
        <f>COUNTIF(通讯通路门店!$S:$S,$G2008)</f>
        <v>0</v>
      </c>
      <c r="V2008" s="99">
        <f>COUNTIFS(通讯通路门店!$S:$S,$G2008,通讯通路门店!$J:$J,"综合卖场")</f>
        <v>0</v>
      </c>
      <c r="W2008" s="99">
        <f>SUMIFS(通讯通路门店!$AJ:$AJ,通讯通路门店!$S:$S,通讯客户沙盘!$G2008)</f>
        <v>0</v>
      </c>
      <c r="X2008" s="99">
        <f t="shared" si="155"/>
        <v>0</v>
      </c>
      <c r="Y2008" s="99">
        <f>COUNTIFS(通讯通路门店!$S:$S,$G2008,通讯通路门店!$J:$J,"荣耀体验店")+COUNTIFS(通讯通路门店!$S:$S,$G2008,通讯通路门店!$J:$J,"荣耀授权专卖店")</f>
        <v>0</v>
      </c>
      <c r="Z2008" s="99">
        <f>COUNTIFS(通讯通路门店!$S:$S,$G2008,通讯通路门店!$J:$J,"VIVO体验店")</f>
        <v>0</v>
      </c>
      <c r="AA2008" s="99">
        <f>COUNTIFS(通讯通路门店!$S:$S,$G2008,通讯通路门店!$J:$J,"OPPO体验店")</f>
        <v>0</v>
      </c>
      <c r="AB2008" s="99">
        <f>COUNTIFS(通讯通路门店!$S:$S,$G2008,通讯通路门店!$J:$J,"华为授权体验店")+COUNTIFS(通讯通路门店!$S:$S,$G2008,通讯通路门店!$J:$J,"华为堡垒店")</f>
        <v>0</v>
      </c>
      <c r="AC2008" s="99">
        <f>COUNTIFS(通讯通路门店!$S:$S,$G2008,通讯通路门店!$J:$J,"小米体验店")</f>
        <v>0</v>
      </c>
      <c r="AD2008" s="99">
        <f>COUNTIFS(通讯通路门店!$S:$S,$G2008,通讯通路门店!$J:$J,"苹果体验店")</f>
        <v>0</v>
      </c>
      <c r="AE2008" s="99">
        <f>COUNTIFS(通讯通路门店!$S:$S,$G2008,通讯通路门店!$J:$J,"其他品牌专卖店")</f>
        <v>0</v>
      </c>
      <c r="AF2008" s="99">
        <f>SUMIFS(通讯通路门店!$BI:$BI,通讯通路门店!$S:$S,$G2008)</f>
        <v>0</v>
      </c>
      <c r="AG2008" s="99">
        <f>SUMIFS(通讯通路门店!$BH:$BH,通讯通路门店!$S:$S,$G2008)</f>
        <v>0</v>
      </c>
      <c r="AH2008" s="99">
        <f t="shared" si="156"/>
        <v>0</v>
      </c>
      <c r="AI2008" s="99">
        <f>SUMIFS(通讯通路门店!$BB:$BB,通讯通路门店!$S:$S,$G2008)</f>
        <v>0</v>
      </c>
      <c r="AJ2008" s="99">
        <f>SUMIFS(通讯通路门店!$BE:$BE,通讯通路门店!$S:$S,$G2008)</f>
        <v>0</v>
      </c>
      <c r="AK2008" s="99">
        <f>SUMIFS(通讯通路门店!$BG:$BG,通讯通路门店!$S:$S,$G2008)</f>
        <v>0</v>
      </c>
      <c r="AL2008" s="99">
        <f>SUMIFS(通讯通路门店!$BC:$BC,通讯通路门店!$S:$S,$G2008)</f>
        <v>0</v>
      </c>
      <c r="AM2008" s="99">
        <f>SUMIFS(通讯通路门店!$BD:$BD,通讯通路门店!$S:$S,$G2008)</f>
        <v>0</v>
      </c>
      <c r="AN2008" s="99">
        <f>SUMIFS(通讯通路门店!$BF:$BF,通讯通路门店!$S:$S,$G2008)</f>
        <v>0</v>
      </c>
      <c r="AO2008" s="99">
        <f t="shared" si="157"/>
        <v>0</v>
      </c>
      <c r="AP2008" s="99">
        <f>SUMIFS(通讯通路门店!$K:$K,通讯通路门店!$S:$S,$G2008)</f>
        <v>0</v>
      </c>
      <c r="AQ2008" s="83"/>
      <c r="AR2008" s="99">
        <f>SUMIFS(通讯通路门店!$T:$T,通讯通路门店!$S:$S,$G2008)</f>
        <v>0</v>
      </c>
      <c r="AS2008" s="99">
        <f>SUMIFS(通讯通路门店!$U:$U,通讯通路门店!$S:$S,$G2008)</f>
        <v>0</v>
      </c>
      <c r="AT2008" s="99">
        <f>SUMIFS(通讯通路门店!$V:$V,通讯通路门店!$S:$S,$G2008)</f>
        <v>0</v>
      </c>
      <c r="AU2008" s="99">
        <f>SUMIFS(通讯通路门店!$W:$W,通讯通路门店!$S:$S,$G2008)</f>
        <v>0</v>
      </c>
      <c r="AV2008" s="99">
        <f>SUMIFS(通讯通路门店!$Z:$Z,通讯通路门店!$S:$S,$G2008)</f>
        <v>0</v>
      </c>
      <c r="AW2008" s="99">
        <f>SUMIFS(通讯通路门店!$AB:$AB,通讯通路门店!$S:$S,$G2008)</f>
        <v>0</v>
      </c>
      <c r="AX2008" s="99">
        <f>SUMIFS(通讯通路门店!$X:$X,通讯通路门店!$S:$S,$G2008)</f>
        <v>0</v>
      </c>
      <c r="AY2008" s="99">
        <f>SUMIFS(通讯通路门店!$Y:$Y,通讯通路门店!$S:$S,$G2008)</f>
        <v>0</v>
      </c>
      <c r="AZ2008" s="99">
        <f>SUMIFS(通讯通路门店!$AA:$AA,通讯通路门店!$S:$S,$G2008)</f>
        <v>0</v>
      </c>
      <c r="BA2008" s="99">
        <f t="shared" si="158"/>
        <v>0</v>
      </c>
      <c r="BB2008" s="99">
        <f t="shared" si="159"/>
        <v>0</v>
      </c>
      <c r="BC2008" s="99">
        <f>SUMIFS(通讯通路门店!$W:$W,通讯通路门店!$S:$S,$G2008,通讯通路门店!$J:$J,"荣耀体验店")+SUMIFS(通讯通路门店!$W:$W,通讯通路门店!$S:$S,$G2008,通讯通路门店!$J:$J,"荣耀授权专卖店")</f>
        <v>0</v>
      </c>
      <c r="BD2008" s="99">
        <f>SUMIFS(通讯通路门店!$Z:$Z,通讯通路门店!$S:$S,$G2008,通讯通路门店!$J:$J,"VIVO体验店")</f>
        <v>0</v>
      </c>
      <c r="BE2008" s="99">
        <f>SUMIFS(通讯通路门店!$AB:$AB,通讯通路门店!$S:$S,$G2008,通讯通路门店!$J:$J,"OPPO体验店")</f>
        <v>0</v>
      </c>
      <c r="BF2008" s="99">
        <f>SUMIFS(通讯通路门店!$X:$X,通讯通路门店!$S:$S,$G2008,通讯通路门店!$J:$J,"华为授权体验店")+SUMIFS(通讯通路门店!$AA:$AA,通讯通路门店!$S:$S,$G2008,通讯通路门店!$J:$J,"华为堡垒店")</f>
        <v>0</v>
      </c>
      <c r="BG2008" s="99">
        <f>SUMIFS(通讯通路门店!$Y:$Y,通讯通路门店!$S:$S,$G2008,通讯通路门店!$J:$J,"小米体验店")</f>
        <v>0</v>
      </c>
      <c r="BH2008" s="99">
        <f>SUMIFS(通讯通路门店!$AA:$AA,通讯通路门店!$S:$S,$G2008,通讯通路门店!$J:$J,"苹果体验店")</f>
        <v>0</v>
      </c>
      <c r="BI2008" s="99">
        <f>SUMIFS(通讯通路门店!$K:$K,通讯通路门店!$S:$S,$G2008,通讯通路门店!$J:$J,"其他品牌专卖店")</f>
        <v>0</v>
      </c>
      <c r="BJ2008" s="99">
        <f>SUMIFS(通讯通路门店!$AC:$AC,通讯通路门店!$S:$S,$G2008)</f>
        <v>0</v>
      </c>
      <c r="BK2008" s="99">
        <f>SUMIFS(通讯通路门店!$AD:$AD,通讯通路门店!$S:$S,$G2008)</f>
        <v>0</v>
      </c>
      <c r="BL2008" s="99">
        <f>SUMIFS(通讯通路门店!$AE:$AE,通讯通路门店!$S:$S,$G2008)</f>
        <v>0</v>
      </c>
      <c r="BM2008" s="99">
        <f>SUMIFS(通讯通路门店!$AF:$AF,通讯通路门店!$S:$S,$G2008)</f>
        <v>0</v>
      </c>
      <c r="BN2008" s="99">
        <f>SUMIFS(通讯通路门店!$AG:$AG,通讯通路门店!$S:$S,$G2008)</f>
        <v>0</v>
      </c>
      <c r="BO2008" s="99">
        <f>SUMIFS(通讯通路门店!$AH:$AH,通讯通路门店!$S:$S,$G2008)</f>
        <v>0</v>
      </c>
      <c r="BP2008" s="99">
        <f>SUMIFS(通讯通路门店!$AI:$AI,通讯通路门店!$S:$S,$G2008)</f>
        <v>0</v>
      </c>
      <c r="BQ2008" s="83"/>
    </row>
    <row r="2009" spans="1:69">
      <c r="A2009" s="99" t="str">
        <f>IFERROR(_xlfn.XLOOKUP($G2009,通讯通路门店!$S$4:$S$993931,通讯通路门店!$A$4:$A$993931,0,0),"")</f>
        <v>海南省</v>
      </c>
      <c r="B2009" s="99" t="str">
        <f>IFERROR(_xlfn.XLOOKUP($G2009,通讯通路门店!$S$4:$S$993931,通讯通路门店!$B$4:$B$993931,0,0),"")</f>
        <v>东方市</v>
      </c>
      <c r="C2009" s="99" t="str">
        <f>IFERROR(_xlfn.XLOOKUP($G2009,通讯通路门店!$S$4:$S$993931,通讯通路门店!$C$4:$C$993931,0,0),"")</f>
        <v>东方市</v>
      </c>
      <c r="D2009" s="99" t="str">
        <f>IFERROR(_xlfn.XLOOKUP($G2009,通讯通路门店!$S$4:$S$993931,通讯通路门店!$D$4:$D$993931,0,0),"")</f>
        <v>八所镇</v>
      </c>
      <c r="E2009" s="83"/>
      <c r="F2009" s="83"/>
      <c r="G2009" s="101"/>
      <c r="H2009" s="102">
        <f>IFERROR(_xlfn.XLOOKUP($G2009,通讯通路门店!$S$4:$S$993931,通讯通路门店!$R$4:$R$993931,0,0),"")</f>
        <v>0</v>
      </c>
      <c r="I2009" s="83"/>
      <c r="J2009" s="83"/>
      <c r="K2009" s="83"/>
      <c r="L2009" s="83"/>
      <c r="M2009" s="83"/>
      <c r="N2009" s="83"/>
      <c r="O2009" s="83"/>
      <c r="P2009" s="83"/>
      <c r="Q2009" s="83"/>
      <c r="R2009" s="83"/>
      <c r="S2009" s="83"/>
      <c r="T2009" s="83"/>
      <c r="U2009" s="99">
        <f>COUNTIF(通讯通路门店!$S:$S,$G2009)</f>
        <v>0</v>
      </c>
      <c r="V2009" s="99">
        <f>COUNTIFS(通讯通路门店!$S:$S,$G2009,通讯通路门店!$J:$J,"综合卖场")</f>
        <v>0</v>
      </c>
      <c r="W2009" s="99">
        <f>SUMIFS(通讯通路门店!$AJ:$AJ,通讯通路门店!$S:$S,通讯客户沙盘!$G2009)</f>
        <v>0</v>
      </c>
      <c r="X2009" s="99">
        <f t="shared" si="155"/>
        <v>0</v>
      </c>
      <c r="Y2009" s="99">
        <f>COUNTIFS(通讯通路门店!$S:$S,$G2009,通讯通路门店!$J:$J,"荣耀体验店")+COUNTIFS(通讯通路门店!$S:$S,$G2009,通讯通路门店!$J:$J,"荣耀授权专卖店")</f>
        <v>0</v>
      </c>
      <c r="Z2009" s="99">
        <f>COUNTIFS(通讯通路门店!$S:$S,$G2009,通讯通路门店!$J:$J,"VIVO体验店")</f>
        <v>0</v>
      </c>
      <c r="AA2009" s="99">
        <f>COUNTIFS(通讯通路门店!$S:$S,$G2009,通讯通路门店!$J:$J,"OPPO体验店")</f>
        <v>0</v>
      </c>
      <c r="AB2009" s="99">
        <f>COUNTIFS(通讯通路门店!$S:$S,$G2009,通讯通路门店!$J:$J,"华为授权体验店")+COUNTIFS(通讯通路门店!$S:$S,$G2009,通讯通路门店!$J:$J,"华为堡垒店")</f>
        <v>0</v>
      </c>
      <c r="AC2009" s="99">
        <f>COUNTIFS(通讯通路门店!$S:$S,$G2009,通讯通路门店!$J:$J,"小米体验店")</f>
        <v>0</v>
      </c>
      <c r="AD2009" s="99">
        <f>COUNTIFS(通讯通路门店!$S:$S,$G2009,通讯通路门店!$J:$J,"苹果体验店")</f>
        <v>0</v>
      </c>
      <c r="AE2009" s="99">
        <f>COUNTIFS(通讯通路门店!$S:$S,$G2009,通讯通路门店!$J:$J,"其他品牌专卖店")</f>
        <v>0</v>
      </c>
      <c r="AF2009" s="99">
        <f>SUMIFS(通讯通路门店!$BI:$BI,通讯通路门店!$S:$S,$G2009)</f>
        <v>0</v>
      </c>
      <c r="AG2009" s="99">
        <f>SUMIFS(通讯通路门店!$BH:$BH,通讯通路门店!$S:$S,$G2009)</f>
        <v>0</v>
      </c>
      <c r="AH2009" s="99">
        <f t="shared" si="156"/>
        <v>0</v>
      </c>
      <c r="AI2009" s="99">
        <f>SUMIFS(通讯通路门店!$BB:$BB,通讯通路门店!$S:$S,$G2009)</f>
        <v>0</v>
      </c>
      <c r="AJ2009" s="99">
        <f>SUMIFS(通讯通路门店!$BE:$BE,通讯通路门店!$S:$S,$G2009)</f>
        <v>0</v>
      </c>
      <c r="AK2009" s="99">
        <f>SUMIFS(通讯通路门店!$BG:$BG,通讯通路门店!$S:$S,$G2009)</f>
        <v>0</v>
      </c>
      <c r="AL2009" s="99">
        <f>SUMIFS(通讯通路门店!$BC:$BC,通讯通路门店!$S:$S,$G2009)</f>
        <v>0</v>
      </c>
      <c r="AM2009" s="99">
        <f>SUMIFS(通讯通路门店!$BD:$BD,通讯通路门店!$S:$S,$G2009)</f>
        <v>0</v>
      </c>
      <c r="AN2009" s="99">
        <f>SUMIFS(通讯通路门店!$BF:$BF,通讯通路门店!$S:$S,$G2009)</f>
        <v>0</v>
      </c>
      <c r="AO2009" s="99">
        <f t="shared" si="157"/>
        <v>0</v>
      </c>
      <c r="AP2009" s="99">
        <f>SUMIFS(通讯通路门店!$K:$K,通讯通路门店!$S:$S,$G2009)</f>
        <v>0</v>
      </c>
      <c r="AQ2009" s="83"/>
      <c r="AR2009" s="99">
        <f>SUMIFS(通讯通路门店!$T:$T,通讯通路门店!$S:$S,$G2009)</f>
        <v>0</v>
      </c>
      <c r="AS2009" s="99">
        <f>SUMIFS(通讯通路门店!$U:$U,通讯通路门店!$S:$S,$G2009)</f>
        <v>0</v>
      </c>
      <c r="AT2009" s="99">
        <f>SUMIFS(通讯通路门店!$V:$V,通讯通路门店!$S:$S,$G2009)</f>
        <v>0</v>
      </c>
      <c r="AU2009" s="99">
        <f>SUMIFS(通讯通路门店!$W:$W,通讯通路门店!$S:$S,$G2009)</f>
        <v>0</v>
      </c>
      <c r="AV2009" s="99">
        <f>SUMIFS(通讯通路门店!$Z:$Z,通讯通路门店!$S:$S,$G2009)</f>
        <v>0</v>
      </c>
      <c r="AW2009" s="99">
        <f>SUMIFS(通讯通路门店!$AB:$AB,通讯通路门店!$S:$S,$G2009)</f>
        <v>0</v>
      </c>
      <c r="AX2009" s="99">
        <f>SUMIFS(通讯通路门店!$X:$X,通讯通路门店!$S:$S,$G2009)</f>
        <v>0</v>
      </c>
      <c r="AY2009" s="99">
        <f>SUMIFS(通讯通路门店!$Y:$Y,通讯通路门店!$S:$S,$G2009)</f>
        <v>0</v>
      </c>
      <c r="AZ2009" s="99">
        <f>SUMIFS(通讯通路门店!$AA:$AA,通讯通路门店!$S:$S,$G2009)</f>
        <v>0</v>
      </c>
      <c r="BA2009" s="99">
        <f t="shared" si="158"/>
        <v>0</v>
      </c>
      <c r="BB2009" s="99">
        <f t="shared" si="159"/>
        <v>0</v>
      </c>
      <c r="BC2009" s="99">
        <f>SUMIFS(通讯通路门店!$W:$W,通讯通路门店!$S:$S,$G2009,通讯通路门店!$J:$J,"荣耀体验店")+SUMIFS(通讯通路门店!$W:$W,通讯通路门店!$S:$S,$G2009,通讯通路门店!$J:$J,"荣耀授权专卖店")</f>
        <v>0</v>
      </c>
      <c r="BD2009" s="99">
        <f>SUMIFS(通讯通路门店!$Z:$Z,通讯通路门店!$S:$S,$G2009,通讯通路门店!$J:$J,"VIVO体验店")</f>
        <v>0</v>
      </c>
      <c r="BE2009" s="99">
        <f>SUMIFS(通讯通路门店!$AB:$AB,通讯通路门店!$S:$S,$G2009,通讯通路门店!$J:$J,"OPPO体验店")</f>
        <v>0</v>
      </c>
      <c r="BF2009" s="99">
        <f>SUMIFS(通讯通路门店!$X:$X,通讯通路门店!$S:$S,$G2009,通讯通路门店!$J:$J,"华为授权体验店")+SUMIFS(通讯通路门店!$AA:$AA,通讯通路门店!$S:$S,$G2009,通讯通路门店!$J:$J,"华为堡垒店")</f>
        <v>0</v>
      </c>
      <c r="BG2009" s="99">
        <f>SUMIFS(通讯通路门店!$Y:$Y,通讯通路门店!$S:$S,$G2009,通讯通路门店!$J:$J,"小米体验店")</f>
        <v>0</v>
      </c>
      <c r="BH2009" s="99">
        <f>SUMIFS(通讯通路门店!$AA:$AA,通讯通路门店!$S:$S,$G2009,通讯通路门店!$J:$J,"苹果体验店")</f>
        <v>0</v>
      </c>
      <c r="BI2009" s="99">
        <f>SUMIFS(通讯通路门店!$K:$K,通讯通路门店!$S:$S,$G2009,通讯通路门店!$J:$J,"其他品牌专卖店")</f>
        <v>0</v>
      </c>
      <c r="BJ2009" s="99">
        <f>SUMIFS(通讯通路门店!$AC:$AC,通讯通路门店!$S:$S,$G2009)</f>
        <v>0</v>
      </c>
      <c r="BK2009" s="99">
        <f>SUMIFS(通讯通路门店!$AD:$AD,通讯通路门店!$S:$S,$G2009)</f>
        <v>0</v>
      </c>
      <c r="BL2009" s="99">
        <f>SUMIFS(通讯通路门店!$AE:$AE,通讯通路门店!$S:$S,$G2009)</f>
        <v>0</v>
      </c>
      <c r="BM2009" s="99">
        <f>SUMIFS(通讯通路门店!$AF:$AF,通讯通路门店!$S:$S,$G2009)</f>
        <v>0</v>
      </c>
      <c r="BN2009" s="99">
        <f>SUMIFS(通讯通路门店!$AG:$AG,通讯通路门店!$S:$S,$G2009)</f>
        <v>0</v>
      </c>
      <c r="BO2009" s="99">
        <f>SUMIFS(通讯通路门店!$AH:$AH,通讯通路门店!$S:$S,$G2009)</f>
        <v>0</v>
      </c>
      <c r="BP2009" s="99">
        <f>SUMIFS(通讯通路门店!$AI:$AI,通讯通路门店!$S:$S,$G2009)</f>
        <v>0</v>
      </c>
      <c r="BQ2009" s="83"/>
    </row>
    <row r="2010" spans="1:69">
      <c r="A2010" s="99" t="str">
        <f>IFERROR(_xlfn.XLOOKUP($G2010,通讯通路门店!$S$4:$S$993931,通讯通路门店!$A$4:$A$993931,0,0),"")</f>
        <v>海南省</v>
      </c>
      <c r="B2010" s="99" t="str">
        <f>IFERROR(_xlfn.XLOOKUP($G2010,通讯通路门店!$S$4:$S$993931,通讯通路门店!$B$4:$B$993931,0,0),"")</f>
        <v>东方市</v>
      </c>
      <c r="C2010" s="99" t="str">
        <f>IFERROR(_xlfn.XLOOKUP($G2010,通讯通路门店!$S$4:$S$993931,通讯通路门店!$C$4:$C$993931,0,0),"")</f>
        <v>东方市</v>
      </c>
      <c r="D2010" s="99" t="str">
        <f>IFERROR(_xlfn.XLOOKUP($G2010,通讯通路门店!$S$4:$S$993931,通讯通路门店!$D$4:$D$993931,0,0),"")</f>
        <v>八所镇</v>
      </c>
      <c r="E2010" s="83"/>
      <c r="F2010" s="83"/>
      <c r="G2010" s="101"/>
      <c r="H2010" s="102">
        <f>IFERROR(_xlfn.XLOOKUP($G2010,通讯通路门店!$S$4:$S$993931,通讯通路门店!$R$4:$R$993931,0,0),"")</f>
        <v>0</v>
      </c>
      <c r="I2010" s="83"/>
      <c r="J2010" s="83"/>
      <c r="K2010" s="83"/>
      <c r="L2010" s="83"/>
      <c r="M2010" s="83"/>
      <c r="N2010" s="83"/>
      <c r="O2010" s="83"/>
      <c r="P2010" s="83"/>
      <c r="Q2010" s="83"/>
      <c r="R2010" s="83"/>
      <c r="S2010" s="83"/>
      <c r="T2010" s="83"/>
      <c r="U2010" s="99">
        <f>COUNTIF(通讯通路门店!$S:$S,$G2010)</f>
        <v>0</v>
      </c>
      <c r="V2010" s="99">
        <f>COUNTIFS(通讯通路门店!$S:$S,$G2010,通讯通路门店!$J:$J,"综合卖场")</f>
        <v>0</v>
      </c>
      <c r="W2010" s="99">
        <f>SUMIFS(通讯通路门店!$AJ:$AJ,通讯通路门店!$S:$S,通讯客户沙盘!$G2010)</f>
        <v>0</v>
      </c>
      <c r="X2010" s="99">
        <f t="shared" si="155"/>
        <v>0</v>
      </c>
      <c r="Y2010" s="99">
        <f>COUNTIFS(通讯通路门店!$S:$S,$G2010,通讯通路门店!$J:$J,"荣耀体验店")+COUNTIFS(通讯通路门店!$S:$S,$G2010,通讯通路门店!$J:$J,"荣耀授权专卖店")</f>
        <v>0</v>
      </c>
      <c r="Z2010" s="99">
        <f>COUNTIFS(通讯通路门店!$S:$S,$G2010,通讯通路门店!$J:$J,"VIVO体验店")</f>
        <v>0</v>
      </c>
      <c r="AA2010" s="99">
        <f>COUNTIFS(通讯通路门店!$S:$S,$G2010,通讯通路门店!$J:$J,"OPPO体验店")</f>
        <v>0</v>
      </c>
      <c r="AB2010" s="99">
        <f>COUNTIFS(通讯通路门店!$S:$S,$G2010,通讯通路门店!$J:$J,"华为授权体验店")+COUNTIFS(通讯通路门店!$S:$S,$G2010,通讯通路门店!$J:$J,"华为堡垒店")</f>
        <v>0</v>
      </c>
      <c r="AC2010" s="99">
        <f>COUNTIFS(通讯通路门店!$S:$S,$G2010,通讯通路门店!$J:$J,"小米体验店")</f>
        <v>0</v>
      </c>
      <c r="AD2010" s="99">
        <f>COUNTIFS(通讯通路门店!$S:$S,$G2010,通讯通路门店!$J:$J,"苹果体验店")</f>
        <v>0</v>
      </c>
      <c r="AE2010" s="99">
        <f>COUNTIFS(通讯通路门店!$S:$S,$G2010,通讯通路门店!$J:$J,"其他品牌专卖店")</f>
        <v>0</v>
      </c>
      <c r="AF2010" s="99">
        <f>SUMIFS(通讯通路门店!$BI:$BI,通讯通路门店!$S:$S,$G2010)</f>
        <v>0</v>
      </c>
      <c r="AG2010" s="99">
        <f>SUMIFS(通讯通路门店!$BH:$BH,通讯通路门店!$S:$S,$G2010)</f>
        <v>0</v>
      </c>
      <c r="AH2010" s="99">
        <f t="shared" si="156"/>
        <v>0</v>
      </c>
      <c r="AI2010" s="99">
        <f>SUMIFS(通讯通路门店!$BB:$BB,通讯通路门店!$S:$S,$G2010)</f>
        <v>0</v>
      </c>
      <c r="AJ2010" s="99">
        <f>SUMIFS(通讯通路门店!$BE:$BE,通讯通路门店!$S:$S,$G2010)</f>
        <v>0</v>
      </c>
      <c r="AK2010" s="99">
        <f>SUMIFS(通讯通路门店!$BG:$BG,通讯通路门店!$S:$S,$G2010)</f>
        <v>0</v>
      </c>
      <c r="AL2010" s="99">
        <f>SUMIFS(通讯通路门店!$BC:$BC,通讯通路门店!$S:$S,$G2010)</f>
        <v>0</v>
      </c>
      <c r="AM2010" s="99">
        <f>SUMIFS(通讯通路门店!$BD:$BD,通讯通路门店!$S:$S,$G2010)</f>
        <v>0</v>
      </c>
      <c r="AN2010" s="99">
        <f>SUMIFS(通讯通路门店!$BF:$BF,通讯通路门店!$S:$S,$G2010)</f>
        <v>0</v>
      </c>
      <c r="AO2010" s="99">
        <f t="shared" si="157"/>
        <v>0</v>
      </c>
      <c r="AP2010" s="99">
        <f>SUMIFS(通讯通路门店!$K:$K,通讯通路门店!$S:$S,$G2010)</f>
        <v>0</v>
      </c>
      <c r="AQ2010" s="83"/>
      <c r="AR2010" s="99">
        <f>SUMIFS(通讯通路门店!$T:$T,通讯通路门店!$S:$S,$G2010)</f>
        <v>0</v>
      </c>
      <c r="AS2010" s="99">
        <f>SUMIFS(通讯通路门店!$U:$U,通讯通路门店!$S:$S,$G2010)</f>
        <v>0</v>
      </c>
      <c r="AT2010" s="99">
        <f>SUMIFS(通讯通路门店!$V:$V,通讯通路门店!$S:$S,$G2010)</f>
        <v>0</v>
      </c>
      <c r="AU2010" s="99">
        <f>SUMIFS(通讯通路门店!$W:$W,通讯通路门店!$S:$S,$G2010)</f>
        <v>0</v>
      </c>
      <c r="AV2010" s="99">
        <f>SUMIFS(通讯通路门店!$Z:$Z,通讯通路门店!$S:$S,$G2010)</f>
        <v>0</v>
      </c>
      <c r="AW2010" s="99">
        <f>SUMIFS(通讯通路门店!$AB:$AB,通讯通路门店!$S:$S,$G2010)</f>
        <v>0</v>
      </c>
      <c r="AX2010" s="99">
        <f>SUMIFS(通讯通路门店!$X:$X,通讯通路门店!$S:$S,$G2010)</f>
        <v>0</v>
      </c>
      <c r="AY2010" s="99">
        <f>SUMIFS(通讯通路门店!$Y:$Y,通讯通路门店!$S:$S,$G2010)</f>
        <v>0</v>
      </c>
      <c r="AZ2010" s="99">
        <f>SUMIFS(通讯通路门店!$AA:$AA,通讯通路门店!$S:$S,$G2010)</f>
        <v>0</v>
      </c>
      <c r="BA2010" s="99">
        <f t="shared" si="158"/>
        <v>0</v>
      </c>
      <c r="BB2010" s="99">
        <f t="shared" si="159"/>
        <v>0</v>
      </c>
      <c r="BC2010" s="99">
        <f>SUMIFS(通讯通路门店!$W:$W,通讯通路门店!$S:$S,$G2010,通讯通路门店!$J:$J,"荣耀体验店")+SUMIFS(通讯通路门店!$W:$W,通讯通路门店!$S:$S,$G2010,通讯通路门店!$J:$J,"荣耀授权专卖店")</f>
        <v>0</v>
      </c>
      <c r="BD2010" s="99">
        <f>SUMIFS(通讯通路门店!$Z:$Z,通讯通路门店!$S:$S,$G2010,通讯通路门店!$J:$J,"VIVO体验店")</f>
        <v>0</v>
      </c>
      <c r="BE2010" s="99">
        <f>SUMIFS(通讯通路门店!$AB:$AB,通讯通路门店!$S:$S,$G2010,通讯通路门店!$J:$J,"OPPO体验店")</f>
        <v>0</v>
      </c>
      <c r="BF2010" s="99">
        <f>SUMIFS(通讯通路门店!$X:$X,通讯通路门店!$S:$S,$G2010,通讯通路门店!$J:$J,"华为授权体验店")+SUMIFS(通讯通路门店!$AA:$AA,通讯通路门店!$S:$S,$G2010,通讯通路门店!$J:$J,"华为堡垒店")</f>
        <v>0</v>
      </c>
      <c r="BG2010" s="99">
        <f>SUMIFS(通讯通路门店!$Y:$Y,通讯通路门店!$S:$S,$G2010,通讯通路门店!$J:$J,"小米体验店")</f>
        <v>0</v>
      </c>
      <c r="BH2010" s="99">
        <f>SUMIFS(通讯通路门店!$AA:$AA,通讯通路门店!$S:$S,$G2010,通讯通路门店!$J:$J,"苹果体验店")</f>
        <v>0</v>
      </c>
      <c r="BI2010" s="99">
        <f>SUMIFS(通讯通路门店!$K:$K,通讯通路门店!$S:$S,$G2010,通讯通路门店!$J:$J,"其他品牌专卖店")</f>
        <v>0</v>
      </c>
      <c r="BJ2010" s="99">
        <f>SUMIFS(通讯通路门店!$AC:$AC,通讯通路门店!$S:$S,$G2010)</f>
        <v>0</v>
      </c>
      <c r="BK2010" s="99">
        <f>SUMIFS(通讯通路门店!$AD:$AD,通讯通路门店!$S:$S,$G2010)</f>
        <v>0</v>
      </c>
      <c r="BL2010" s="99">
        <f>SUMIFS(通讯通路门店!$AE:$AE,通讯通路门店!$S:$S,$G2010)</f>
        <v>0</v>
      </c>
      <c r="BM2010" s="99">
        <f>SUMIFS(通讯通路门店!$AF:$AF,通讯通路门店!$S:$S,$G2010)</f>
        <v>0</v>
      </c>
      <c r="BN2010" s="99">
        <f>SUMIFS(通讯通路门店!$AG:$AG,通讯通路门店!$S:$S,$G2010)</f>
        <v>0</v>
      </c>
      <c r="BO2010" s="99">
        <f>SUMIFS(通讯通路门店!$AH:$AH,通讯通路门店!$S:$S,$G2010)</f>
        <v>0</v>
      </c>
      <c r="BP2010" s="99">
        <f>SUMIFS(通讯通路门店!$AI:$AI,通讯通路门店!$S:$S,$G2010)</f>
        <v>0</v>
      </c>
      <c r="BQ2010" s="83"/>
    </row>
    <row r="2011" spans="1:69">
      <c r="A2011" s="99" t="str">
        <f>IFERROR(_xlfn.XLOOKUP($G2011,通讯通路门店!$S$4:$S$993931,通讯通路门店!$A$4:$A$993931,0,0),"")</f>
        <v>海南省</v>
      </c>
      <c r="B2011" s="99" t="str">
        <f>IFERROR(_xlfn.XLOOKUP($G2011,通讯通路门店!$S$4:$S$993931,通讯通路门店!$B$4:$B$993931,0,0),"")</f>
        <v>东方市</v>
      </c>
      <c r="C2011" s="99" t="str">
        <f>IFERROR(_xlfn.XLOOKUP($G2011,通讯通路门店!$S$4:$S$993931,通讯通路门店!$C$4:$C$993931,0,0),"")</f>
        <v>东方市</v>
      </c>
      <c r="D2011" s="99" t="str">
        <f>IFERROR(_xlfn.XLOOKUP($G2011,通讯通路门店!$S$4:$S$993931,通讯通路门店!$D$4:$D$993931,0,0),"")</f>
        <v>八所镇</v>
      </c>
      <c r="E2011" s="83"/>
      <c r="F2011" s="83"/>
      <c r="G2011" s="101"/>
      <c r="H2011" s="102">
        <f>IFERROR(_xlfn.XLOOKUP($G2011,通讯通路门店!$S$4:$S$993931,通讯通路门店!$R$4:$R$993931,0,0),"")</f>
        <v>0</v>
      </c>
      <c r="I2011" s="83"/>
      <c r="J2011" s="83"/>
      <c r="K2011" s="83"/>
      <c r="L2011" s="83"/>
      <c r="M2011" s="83"/>
      <c r="N2011" s="83"/>
      <c r="O2011" s="83"/>
      <c r="P2011" s="83"/>
      <c r="Q2011" s="83"/>
      <c r="R2011" s="83"/>
      <c r="S2011" s="83"/>
      <c r="T2011" s="83"/>
      <c r="U2011" s="99">
        <f>COUNTIF(通讯通路门店!$S:$S,$G2011)</f>
        <v>0</v>
      </c>
      <c r="V2011" s="99">
        <f>COUNTIFS(通讯通路门店!$S:$S,$G2011,通讯通路门店!$J:$J,"综合卖场")</f>
        <v>0</v>
      </c>
      <c r="W2011" s="99">
        <f>SUMIFS(通讯通路门店!$AJ:$AJ,通讯通路门店!$S:$S,通讯客户沙盘!$G2011)</f>
        <v>0</v>
      </c>
      <c r="X2011" s="99">
        <f t="shared" si="155"/>
        <v>0</v>
      </c>
      <c r="Y2011" s="99">
        <f>COUNTIFS(通讯通路门店!$S:$S,$G2011,通讯通路门店!$J:$J,"荣耀体验店")+COUNTIFS(通讯通路门店!$S:$S,$G2011,通讯通路门店!$J:$J,"荣耀授权专卖店")</f>
        <v>0</v>
      </c>
      <c r="Z2011" s="99">
        <f>COUNTIFS(通讯通路门店!$S:$S,$G2011,通讯通路门店!$J:$J,"VIVO体验店")</f>
        <v>0</v>
      </c>
      <c r="AA2011" s="99">
        <f>COUNTIFS(通讯通路门店!$S:$S,$G2011,通讯通路门店!$J:$J,"OPPO体验店")</f>
        <v>0</v>
      </c>
      <c r="AB2011" s="99">
        <f>COUNTIFS(通讯通路门店!$S:$S,$G2011,通讯通路门店!$J:$J,"华为授权体验店")+COUNTIFS(通讯通路门店!$S:$S,$G2011,通讯通路门店!$J:$J,"华为堡垒店")</f>
        <v>0</v>
      </c>
      <c r="AC2011" s="99">
        <f>COUNTIFS(通讯通路门店!$S:$S,$G2011,通讯通路门店!$J:$J,"小米体验店")</f>
        <v>0</v>
      </c>
      <c r="AD2011" s="99">
        <f>COUNTIFS(通讯通路门店!$S:$S,$G2011,通讯通路门店!$J:$J,"苹果体验店")</f>
        <v>0</v>
      </c>
      <c r="AE2011" s="99">
        <f>COUNTIFS(通讯通路门店!$S:$S,$G2011,通讯通路门店!$J:$J,"其他品牌专卖店")</f>
        <v>0</v>
      </c>
      <c r="AF2011" s="99">
        <f>SUMIFS(通讯通路门店!$BI:$BI,通讯通路门店!$S:$S,$G2011)</f>
        <v>0</v>
      </c>
      <c r="AG2011" s="99">
        <f>SUMIFS(通讯通路门店!$BH:$BH,通讯通路门店!$S:$S,$G2011)</f>
        <v>0</v>
      </c>
      <c r="AH2011" s="99">
        <f t="shared" si="156"/>
        <v>0</v>
      </c>
      <c r="AI2011" s="99">
        <f>SUMIFS(通讯通路门店!$BB:$BB,通讯通路门店!$S:$S,$G2011)</f>
        <v>0</v>
      </c>
      <c r="AJ2011" s="99">
        <f>SUMIFS(通讯通路门店!$BE:$BE,通讯通路门店!$S:$S,$G2011)</f>
        <v>0</v>
      </c>
      <c r="AK2011" s="99">
        <f>SUMIFS(通讯通路门店!$BG:$BG,通讯通路门店!$S:$S,$G2011)</f>
        <v>0</v>
      </c>
      <c r="AL2011" s="99">
        <f>SUMIFS(通讯通路门店!$BC:$BC,通讯通路门店!$S:$S,$G2011)</f>
        <v>0</v>
      </c>
      <c r="AM2011" s="99">
        <f>SUMIFS(通讯通路门店!$BD:$BD,通讯通路门店!$S:$S,$G2011)</f>
        <v>0</v>
      </c>
      <c r="AN2011" s="99">
        <f>SUMIFS(通讯通路门店!$BF:$BF,通讯通路门店!$S:$S,$G2011)</f>
        <v>0</v>
      </c>
      <c r="AO2011" s="99">
        <f t="shared" si="157"/>
        <v>0</v>
      </c>
      <c r="AP2011" s="99">
        <f>SUMIFS(通讯通路门店!$K:$K,通讯通路门店!$S:$S,$G2011)</f>
        <v>0</v>
      </c>
      <c r="AQ2011" s="83"/>
      <c r="AR2011" s="99">
        <f>SUMIFS(通讯通路门店!$T:$T,通讯通路门店!$S:$S,$G2011)</f>
        <v>0</v>
      </c>
      <c r="AS2011" s="99">
        <f>SUMIFS(通讯通路门店!$U:$U,通讯通路门店!$S:$S,$G2011)</f>
        <v>0</v>
      </c>
      <c r="AT2011" s="99">
        <f>SUMIFS(通讯通路门店!$V:$V,通讯通路门店!$S:$S,$G2011)</f>
        <v>0</v>
      </c>
      <c r="AU2011" s="99">
        <f>SUMIFS(通讯通路门店!$W:$W,通讯通路门店!$S:$S,$G2011)</f>
        <v>0</v>
      </c>
      <c r="AV2011" s="99">
        <f>SUMIFS(通讯通路门店!$Z:$Z,通讯通路门店!$S:$S,$G2011)</f>
        <v>0</v>
      </c>
      <c r="AW2011" s="99">
        <f>SUMIFS(通讯通路门店!$AB:$AB,通讯通路门店!$S:$S,$G2011)</f>
        <v>0</v>
      </c>
      <c r="AX2011" s="99">
        <f>SUMIFS(通讯通路门店!$X:$X,通讯通路门店!$S:$S,$G2011)</f>
        <v>0</v>
      </c>
      <c r="AY2011" s="99">
        <f>SUMIFS(通讯通路门店!$Y:$Y,通讯通路门店!$S:$S,$G2011)</f>
        <v>0</v>
      </c>
      <c r="AZ2011" s="99">
        <f>SUMIFS(通讯通路门店!$AA:$AA,通讯通路门店!$S:$S,$G2011)</f>
        <v>0</v>
      </c>
      <c r="BA2011" s="99">
        <f t="shared" si="158"/>
        <v>0</v>
      </c>
      <c r="BB2011" s="99">
        <f t="shared" si="159"/>
        <v>0</v>
      </c>
      <c r="BC2011" s="99">
        <f>SUMIFS(通讯通路门店!$W:$W,通讯通路门店!$S:$S,$G2011,通讯通路门店!$J:$J,"荣耀体验店")+SUMIFS(通讯通路门店!$W:$W,通讯通路门店!$S:$S,$G2011,通讯通路门店!$J:$J,"荣耀授权专卖店")</f>
        <v>0</v>
      </c>
      <c r="BD2011" s="99">
        <f>SUMIFS(通讯通路门店!$Z:$Z,通讯通路门店!$S:$S,$G2011,通讯通路门店!$J:$J,"VIVO体验店")</f>
        <v>0</v>
      </c>
      <c r="BE2011" s="99">
        <f>SUMIFS(通讯通路门店!$AB:$AB,通讯通路门店!$S:$S,$G2011,通讯通路门店!$J:$J,"OPPO体验店")</f>
        <v>0</v>
      </c>
      <c r="BF2011" s="99">
        <f>SUMIFS(通讯通路门店!$X:$X,通讯通路门店!$S:$S,$G2011,通讯通路门店!$J:$J,"华为授权体验店")+SUMIFS(通讯通路门店!$AA:$AA,通讯通路门店!$S:$S,$G2011,通讯通路门店!$J:$J,"华为堡垒店")</f>
        <v>0</v>
      </c>
      <c r="BG2011" s="99">
        <f>SUMIFS(通讯通路门店!$Y:$Y,通讯通路门店!$S:$S,$G2011,通讯通路门店!$J:$J,"小米体验店")</f>
        <v>0</v>
      </c>
      <c r="BH2011" s="99">
        <f>SUMIFS(通讯通路门店!$AA:$AA,通讯通路门店!$S:$S,$G2011,通讯通路门店!$J:$J,"苹果体验店")</f>
        <v>0</v>
      </c>
      <c r="BI2011" s="99">
        <f>SUMIFS(通讯通路门店!$K:$K,通讯通路门店!$S:$S,$G2011,通讯通路门店!$J:$J,"其他品牌专卖店")</f>
        <v>0</v>
      </c>
      <c r="BJ2011" s="99">
        <f>SUMIFS(通讯通路门店!$AC:$AC,通讯通路门店!$S:$S,$G2011)</f>
        <v>0</v>
      </c>
      <c r="BK2011" s="99">
        <f>SUMIFS(通讯通路门店!$AD:$AD,通讯通路门店!$S:$S,$G2011)</f>
        <v>0</v>
      </c>
      <c r="BL2011" s="99">
        <f>SUMIFS(通讯通路门店!$AE:$AE,通讯通路门店!$S:$S,$G2011)</f>
        <v>0</v>
      </c>
      <c r="BM2011" s="99">
        <f>SUMIFS(通讯通路门店!$AF:$AF,通讯通路门店!$S:$S,$G2011)</f>
        <v>0</v>
      </c>
      <c r="BN2011" s="99">
        <f>SUMIFS(通讯通路门店!$AG:$AG,通讯通路门店!$S:$S,$G2011)</f>
        <v>0</v>
      </c>
      <c r="BO2011" s="99">
        <f>SUMIFS(通讯通路门店!$AH:$AH,通讯通路门店!$S:$S,$G2011)</f>
        <v>0</v>
      </c>
      <c r="BP2011" s="99">
        <f>SUMIFS(通讯通路门店!$AI:$AI,通讯通路门店!$S:$S,$G2011)</f>
        <v>0</v>
      </c>
      <c r="BQ2011" s="83"/>
    </row>
    <row r="2012" spans="1:69">
      <c r="A2012" s="99" t="str">
        <f>IFERROR(_xlfn.XLOOKUP($G2012,通讯通路门店!$S$4:$S$993931,通讯通路门店!$A$4:$A$993931,0,0),"")</f>
        <v>海南省</v>
      </c>
      <c r="B2012" s="99" t="str">
        <f>IFERROR(_xlfn.XLOOKUP($G2012,通讯通路门店!$S$4:$S$993931,通讯通路门店!$B$4:$B$993931,0,0),"")</f>
        <v>东方市</v>
      </c>
      <c r="C2012" s="99" t="str">
        <f>IFERROR(_xlfn.XLOOKUP($G2012,通讯通路门店!$S$4:$S$993931,通讯通路门店!$C$4:$C$993931,0,0),"")</f>
        <v>东方市</v>
      </c>
      <c r="D2012" s="99" t="str">
        <f>IFERROR(_xlfn.XLOOKUP($G2012,通讯通路门店!$S$4:$S$993931,通讯通路门店!$D$4:$D$993931,0,0),"")</f>
        <v>八所镇</v>
      </c>
      <c r="E2012" s="83"/>
      <c r="F2012" s="83"/>
      <c r="G2012" s="101"/>
      <c r="H2012" s="102">
        <f>IFERROR(_xlfn.XLOOKUP($G2012,通讯通路门店!$S$4:$S$993931,通讯通路门店!$R$4:$R$993931,0,0),"")</f>
        <v>0</v>
      </c>
      <c r="I2012" s="83"/>
      <c r="J2012" s="83"/>
      <c r="K2012" s="83"/>
      <c r="L2012" s="83"/>
      <c r="M2012" s="83"/>
      <c r="N2012" s="83"/>
      <c r="O2012" s="83"/>
      <c r="P2012" s="83"/>
      <c r="Q2012" s="83"/>
      <c r="R2012" s="83"/>
      <c r="S2012" s="83"/>
      <c r="T2012" s="83"/>
      <c r="U2012" s="99">
        <f>COUNTIF(通讯通路门店!$S:$S,$G2012)</f>
        <v>0</v>
      </c>
      <c r="V2012" s="99">
        <f>COUNTIFS(通讯通路门店!$S:$S,$G2012,通讯通路门店!$J:$J,"综合卖场")</f>
        <v>0</v>
      </c>
      <c r="W2012" s="99">
        <f>SUMIFS(通讯通路门店!$AJ:$AJ,通讯通路门店!$S:$S,通讯客户沙盘!$G2012)</f>
        <v>0</v>
      </c>
      <c r="X2012" s="99">
        <f t="shared" si="155"/>
        <v>0</v>
      </c>
      <c r="Y2012" s="99">
        <f>COUNTIFS(通讯通路门店!$S:$S,$G2012,通讯通路门店!$J:$J,"荣耀体验店")+COUNTIFS(通讯通路门店!$S:$S,$G2012,通讯通路门店!$J:$J,"荣耀授权专卖店")</f>
        <v>0</v>
      </c>
      <c r="Z2012" s="99">
        <f>COUNTIFS(通讯通路门店!$S:$S,$G2012,通讯通路门店!$J:$J,"VIVO体验店")</f>
        <v>0</v>
      </c>
      <c r="AA2012" s="99">
        <f>COUNTIFS(通讯通路门店!$S:$S,$G2012,通讯通路门店!$J:$J,"OPPO体验店")</f>
        <v>0</v>
      </c>
      <c r="AB2012" s="99">
        <f>COUNTIFS(通讯通路门店!$S:$S,$G2012,通讯通路门店!$J:$J,"华为授权体验店")+COUNTIFS(通讯通路门店!$S:$S,$G2012,通讯通路门店!$J:$J,"华为堡垒店")</f>
        <v>0</v>
      </c>
      <c r="AC2012" s="99">
        <f>COUNTIFS(通讯通路门店!$S:$S,$G2012,通讯通路门店!$J:$J,"小米体验店")</f>
        <v>0</v>
      </c>
      <c r="AD2012" s="99">
        <f>COUNTIFS(通讯通路门店!$S:$S,$G2012,通讯通路门店!$J:$J,"苹果体验店")</f>
        <v>0</v>
      </c>
      <c r="AE2012" s="99">
        <f>COUNTIFS(通讯通路门店!$S:$S,$G2012,通讯通路门店!$J:$J,"其他品牌专卖店")</f>
        <v>0</v>
      </c>
      <c r="AF2012" s="99">
        <f>SUMIFS(通讯通路门店!$BI:$BI,通讯通路门店!$S:$S,$G2012)</f>
        <v>0</v>
      </c>
      <c r="AG2012" s="99">
        <f>SUMIFS(通讯通路门店!$BH:$BH,通讯通路门店!$S:$S,$G2012)</f>
        <v>0</v>
      </c>
      <c r="AH2012" s="99">
        <f t="shared" si="156"/>
        <v>0</v>
      </c>
      <c r="AI2012" s="99">
        <f>SUMIFS(通讯通路门店!$BB:$BB,通讯通路门店!$S:$S,$G2012)</f>
        <v>0</v>
      </c>
      <c r="AJ2012" s="99">
        <f>SUMIFS(通讯通路门店!$BE:$BE,通讯通路门店!$S:$S,$G2012)</f>
        <v>0</v>
      </c>
      <c r="AK2012" s="99">
        <f>SUMIFS(通讯通路门店!$BG:$BG,通讯通路门店!$S:$S,$G2012)</f>
        <v>0</v>
      </c>
      <c r="AL2012" s="99">
        <f>SUMIFS(通讯通路门店!$BC:$BC,通讯通路门店!$S:$S,$G2012)</f>
        <v>0</v>
      </c>
      <c r="AM2012" s="99">
        <f>SUMIFS(通讯通路门店!$BD:$BD,通讯通路门店!$S:$S,$G2012)</f>
        <v>0</v>
      </c>
      <c r="AN2012" s="99">
        <f>SUMIFS(通讯通路门店!$BF:$BF,通讯通路门店!$S:$S,$G2012)</f>
        <v>0</v>
      </c>
      <c r="AO2012" s="99">
        <f t="shared" si="157"/>
        <v>0</v>
      </c>
      <c r="AP2012" s="99">
        <f>SUMIFS(通讯通路门店!$K:$K,通讯通路门店!$S:$S,$G2012)</f>
        <v>0</v>
      </c>
      <c r="AQ2012" s="83"/>
      <c r="AR2012" s="99">
        <f>SUMIFS(通讯通路门店!$T:$T,通讯通路门店!$S:$S,$G2012)</f>
        <v>0</v>
      </c>
      <c r="AS2012" s="99">
        <f>SUMIFS(通讯通路门店!$U:$U,通讯通路门店!$S:$S,$G2012)</f>
        <v>0</v>
      </c>
      <c r="AT2012" s="99">
        <f>SUMIFS(通讯通路门店!$V:$V,通讯通路门店!$S:$S,$G2012)</f>
        <v>0</v>
      </c>
      <c r="AU2012" s="99">
        <f>SUMIFS(通讯通路门店!$W:$W,通讯通路门店!$S:$S,$G2012)</f>
        <v>0</v>
      </c>
      <c r="AV2012" s="99">
        <f>SUMIFS(通讯通路门店!$Z:$Z,通讯通路门店!$S:$S,$G2012)</f>
        <v>0</v>
      </c>
      <c r="AW2012" s="99">
        <f>SUMIFS(通讯通路门店!$AB:$AB,通讯通路门店!$S:$S,$G2012)</f>
        <v>0</v>
      </c>
      <c r="AX2012" s="99">
        <f>SUMIFS(通讯通路门店!$X:$X,通讯通路门店!$S:$S,$G2012)</f>
        <v>0</v>
      </c>
      <c r="AY2012" s="99">
        <f>SUMIFS(通讯通路门店!$Y:$Y,通讯通路门店!$S:$S,$G2012)</f>
        <v>0</v>
      </c>
      <c r="AZ2012" s="99">
        <f>SUMIFS(通讯通路门店!$AA:$AA,通讯通路门店!$S:$S,$G2012)</f>
        <v>0</v>
      </c>
      <c r="BA2012" s="99">
        <f t="shared" si="158"/>
        <v>0</v>
      </c>
      <c r="BB2012" s="99">
        <f t="shared" si="159"/>
        <v>0</v>
      </c>
      <c r="BC2012" s="99">
        <f>SUMIFS(通讯通路门店!$W:$W,通讯通路门店!$S:$S,$G2012,通讯通路门店!$J:$J,"荣耀体验店")+SUMIFS(通讯通路门店!$W:$W,通讯通路门店!$S:$S,$G2012,通讯通路门店!$J:$J,"荣耀授权专卖店")</f>
        <v>0</v>
      </c>
      <c r="BD2012" s="99">
        <f>SUMIFS(通讯通路门店!$Z:$Z,通讯通路门店!$S:$S,$G2012,通讯通路门店!$J:$J,"VIVO体验店")</f>
        <v>0</v>
      </c>
      <c r="BE2012" s="99">
        <f>SUMIFS(通讯通路门店!$AB:$AB,通讯通路门店!$S:$S,$G2012,通讯通路门店!$J:$J,"OPPO体验店")</f>
        <v>0</v>
      </c>
      <c r="BF2012" s="99">
        <f>SUMIFS(通讯通路门店!$X:$X,通讯通路门店!$S:$S,$G2012,通讯通路门店!$J:$J,"华为授权体验店")+SUMIFS(通讯通路门店!$AA:$AA,通讯通路门店!$S:$S,$G2012,通讯通路门店!$J:$J,"华为堡垒店")</f>
        <v>0</v>
      </c>
      <c r="BG2012" s="99">
        <f>SUMIFS(通讯通路门店!$Y:$Y,通讯通路门店!$S:$S,$G2012,通讯通路门店!$J:$J,"小米体验店")</f>
        <v>0</v>
      </c>
      <c r="BH2012" s="99">
        <f>SUMIFS(通讯通路门店!$AA:$AA,通讯通路门店!$S:$S,$G2012,通讯通路门店!$J:$J,"苹果体验店")</f>
        <v>0</v>
      </c>
      <c r="BI2012" s="99">
        <f>SUMIFS(通讯通路门店!$K:$K,通讯通路门店!$S:$S,$G2012,通讯通路门店!$J:$J,"其他品牌专卖店")</f>
        <v>0</v>
      </c>
      <c r="BJ2012" s="99">
        <f>SUMIFS(通讯通路门店!$AC:$AC,通讯通路门店!$S:$S,$G2012)</f>
        <v>0</v>
      </c>
      <c r="BK2012" s="99">
        <f>SUMIFS(通讯通路门店!$AD:$AD,通讯通路门店!$S:$S,$G2012)</f>
        <v>0</v>
      </c>
      <c r="BL2012" s="99">
        <f>SUMIFS(通讯通路门店!$AE:$AE,通讯通路门店!$S:$S,$G2012)</f>
        <v>0</v>
      </c>
      <c r="BM2012" s="99">
        <f>SUMIFS(通讯通路门店!$AF:$AF,通讯通路门店!$S:$S,$G2012)</f>
        <v>0</v>
      </c>
      <c r="BN2012" s="99">
        <f>SUMIFS(通讯通路门店!$AG:$AG,通讯通路门店!$S:$S,$G2012)</f>
        <v>0</v>
      </c>
      <c r="BO2012" s="99">
        <f>SUMIFS(通讯通路门店!$AH:$AH,通讯通路门店!$S:$S,$G2012)</f>
        <v>0</v>
      </c>
      <c r="BP2012" s="99">
        <f>SUMIFS(通讯通路门店!$AI:$AI,通讯通路门店!$S:$S,$G2012)</f>
        <v>0</v>
      </c>
      <c r="BQ2012" s="83"/>
    </row>
    <row r="2013" spans="1:69">
      <c r="A2013" s="99" t="str">
        <f>IFERROR(_xlfn.XLOOKUP($G2013,通讯通路门店!$S$4:$S$993931,通讯通路门店!$A$4:$A$993931,0,0),"")</f>
        <v>海南省</v>
      </c>
      <c r="B2013" s="99" t="str">
        <f>IFERROR(_xlfn.XLOOKUP($G2013,通讯通路门店!$S$4:$S$993931,通讯通路门店!$B$4:$B$993931,0,0),"")</f>
        <v>东方市</v>
      </c>
      <c r="C2013" s="99" t="str">
        <f>IFERROR(_xlfn.XLOOKUP($G2013,通讯通路门店!$S$4:$S$993931,通讯通路门店!$C$4:$C$993931,0,0),"")</f>
        <v>东方市</v>
      </c>
      <c r="D2013" s="99" t="str">
        <f>IFERROR(_xlfn.XLOOKUP($G2013,通讯通路门店!$S$4:$S$993931,通讯通路门店!$D$4:$D$993931,0,0),"")</f>
        <v>八所镇</v>
      </c>
      <c r="E2013" s="83"/>
      <c r="F2013" s="83"/>
      <c r="G2013" s="101"/>
      <c r="H2013" s="102">
        <f>IFERROR(_xlfn.XLOOKUP($G2013,通讯通路门店!$S$4:$S$993931,通讯通路门店!$R$4:$R$993931,0,0),"")</f>
        <v>0</v>
      </c>
      <c r="I2013" s="83"/>
      <c r="J2013" s="83"/>
      <c r="K2013" s="83"/>
      <c r="L2013" s="83"/>
      <c r="M2013" s="83"/>
      <c r="N2013" s="83"/>
      <c r="O2013" s="83"/>
      <c r="P2013" s="83"/>
      <c r="Q2013" s="83"/>
      <c r="R2013" s="83"/>
      <c r="S2013" s="83"/>
      <c r="T2013" s="83"/>
      <c r="U2013" s="99">
        <f>COUNTIF(通讯通路门店!$S:$S,$G2013)</f>
        <v>0</v>
      </c>
      <c r="V2013" s="99">
        <f>COUNTIFS(通讯通路门店!$S:$S,$G2013,通讯通路门店!$J:$J,"综合卖场")</f>
        <v>0</v>
      </c>
      <c r="W2013" s="99">
        <f>SUMIFS(通讯通路门店!$AJ:$AJ,通讯通路门店!$S:$S,通讯客户沙盘!$G2013)</f>
        <v>0</v>
      </c>
      <c r="X2013" s="99">
        <f t="shared" si="155"/>
        <v>0</v>
      </c>
      <c r="Y2013" s="99">
        <f>COUNTIFS(通讯通路门店!$S:$S,$G2013,通讯通路门店!$J:$J,"荣耀体验店")+COUNTIFS(通讯通路门店!$S:$S,$G2013,通讯通路门店!$J:$J,"荣耀授权专卖店")</f>
        <v>0</v>
      </c>
      <c r="Z2013" s="99">
        <f>COUNTIFS(通讯通路门店!$S:$S,$G2013,通讯通路门店!$J:$J,"VIVO体验店")</f>
        <v>0</v>
      </c>
      <c r="AA2013" s="99">
        <f>COUNTIFS(通讯通路门店!$S:$S,$G2013,通讯通路门店!$J:$J,"OPPO体验店")</f>
        <v>0</v>
      </c>
      <c r="AB2013" s="99">
        <f>COUNTIFS(通讯通路门店!$S:$S,$G2013,通讯通路门店!$J:$J,"华为授权体验店")+COUNTIFS(通讯通路门店!$S:$S,$G2013,通讯通路门店!$J:$J,"华为堡垒店")</f>
        <v>0</v>
      </c>
      <c r="AC2013" s="99">
        <f>COUNTIFS(通讯通路门店!$S:$S,$G2013,通讯通路门店!$J:$J,"小米体验店")</f>
        <v>0</v>
      </c>
      <c r="AD2013" s="99">
        <f>COUNTIFS(通讯通路门店!$S:$S,$G2013,通讯通路门店!$J:$J,"苹果体验店")</f>
        <v>0</v>
      </c>
      <c r="AE2013" s="99">
        <f>COUNTIFS(通讯通路门店!$S:$S,$G2013,通讯通路门店!$J:$J,"其他品牌专卖店")</f>
        <v>0</v>
      </c>
      <c r="AF2013" s="99">
        <f>SUMIFS(通讯通路门店!$BI:$BI,通讯通路门店!$S:$S,$G2013)</f>
        <v>0</v>
      </c>
      <c r="AG2013" s="99">
        <f>SUMIFS(通讯通路门店!$BH:$BH,通讯通路门店!$S:$S,$G2013)</f>
        <v>0</v>
      </c>
      <c r="AH2013" s="99">
        <f t="shared" si="156"/>
        <v>0</v>
      </c>
      <c r="AI2013" s="99">
        <f>SUMIFS(通讯通路门店!$BB:$BB,通讯通路门店!$S:$S,$G2013)</f>
        <v>0</v>
      </c>
      <c r="AJ2013" s="99">
        <f>SUMIFS(通讯通路门店!$BE:$BE,通讯通路门店!$S:$S,$G2013)</f>
        <v>0</v>
      </c>
      <c r="AK2013" s="99">
        <f>SUMIFS(通讯通路门店!$BG:$BG,通讯通路门店!$S:$S,$G2013)</f>
        <v>0</v>
      </c>
      <c r="AL2013" s="99">
        <f>SUMIFS(通讯通路门店!$BC:$BC,通讯通路门店!$S:$S,$G2013)</f>
        <v>0</v>
      </c>
      <c r="AM2013" s="99">
        <f>SUMIFS(通讯通路门店!$BD:$BD,通讯通路门店!$S:$S,$G2013)</f>
        <v>0</v>
      </c>
      <c r="AN2013" s="99">
        <f>SUMIFS(通讯通路门店!$BF:$BF,通讯通路门店!$S:$S,$G2013)</f>
        <v>0</v>
      </c>
      <c r="AO2013" s="99">
        <f t="shared" si="157"/>
        <v>0</v>
      </c>
      <c r="AP2013" s="99">
        <f>SUMIFS(通讯通路门店!$K:$K,通讯通路门店!$S:$S,$G2013)</f>
        <v>0</v>
      </c>
      <c r="AQ2013" s="83"/>
      <c r="AR2013" s="99">
        <f>SUMIFS(通讯通路门店!$T:$T,通讯通路门店!$S:$S,$G2013)</f>
        <v>0</v>
      </c>
      <c r="AS2013" s="99">
        <f>SUMIFS(通讯通路门店!$U:$U,通讯通路门店!$S:$S,$G2013)</f>
        <v>0</v>
      </c>
      <c r="AT2013" s="99">
        <f>SUMIFS(通讯通路门店!$V:$V,通讯通路门店!$S:$S,$G2013)</f>
        <v>0</v>
      </c>
      <c r="AU2013" s="99">
        <f>SUMIFS(通讯通路门店!$W:$W,通讯通路门店!$S:$S,$G2013)</f>
        <v>0</v>
      </c>
      <c r="AV2013" s="99">
        <f>SUMIFS(通讯通路门店!$Z:$Z,通讯通路门店!$S:$S,$G2013)</f>
        <v>0</v>
      </c>
      <c r="AW2013" s="99">
        <f>SUMIFS(通讯通路门店!$AB:$AB,通讯通路门店!$S:$S,$G2013)</f>
        <v>0</v>
      </c>
      <c r="AX2013" s="99">
        <f>SUMIFS(通讯通路门店!$X:$X,通讯通路门店!$S:$S,$G2013)</f>
        <v>0</v>
      </c>
      <c r="AY2013" s="99">
        <f>SUMIFS(通讯通路门店!$Y:$Y,通讯通路门店!$S:$S,$G2013)</f>
        <v>0</v>
      </c>
      <c r="AZ2013" s="99">
        <f>SUMIFS(通讯通路门店!$AA:$AA,通讯通路门店!$S:$S,$G2013)</f>
        <v>0</v>
      </c>
      <c r="BA2013" s="99">
        <f t="shared" si="158"/>
        <v>0</v>
      </c>
      <c r="BB2013" s="99">
        <f t="shared" si="159"/>
        <v>0</v>
      </c>
      <c r="BC2013" s="99">
        <f>SUMIFS(通讯通路门店!$W:$W,通讯通路门店!$S:$S,$G2013,通讯通路门店!$J:$J,"荣耀体验店")+SUMIFS(通讯通路门店!$W:$W,通讯通路门店!$S:$S,$G2013,通讯通路门店!$J:$J,"荣耀授权专卖店")</f>
        <v>0</v>
      </c>
      <c r="BD2013" s="99">
        <f>SUMIFS(通讯通路门店!$Z:$Z,通讯通路门店!$S:$S,$G2013,通讯通路门店!$J:$J,"VIVO体验店")</f>
        <v>0</v>
      </c>
      <c r="BE2013" s="99">
        <f>SUMIFS(通讯通路门店!$AB:$AB,通讯通路门店!$S:$S,$G2013,通讯通路门店!$J:$J,"OPPO体验店")</f>
        <v>0</v>
      </c>
      <c r="BF2013" s="99">
        <f>SUMIFS(通讯通路门店!$X:$X,通讯通路门店!$S:$S,$G2013,通讯通路门店!$J:$J,"华为授权体验店")+SUMIFS(通讯通路门店!$AA:$AA,通讯通路门店!$S:$S,$G2013,通讯通路门店!$J:$J,"华为堡垒店")</f>
        <v>0</v>
      </c>
      <c r="BG2013" s="99">
        <f>SUMIFS(通讯通路门店!$Y:$Y,通讯通路门店!$S:$S,$G2013,通讯通路门店!$J:$J,"小米体验店")</f>
        <v>0</v>
      </c>
      <c r="BH2013" s="99">
        <f>SUMIFS(通讯通路门店!$AA:$AA,通讯通路门店!$S:$S,$G2013,通讯通路门店!$J:$J,"苹果体验店")</f>
        <v>0</v>
      </c>
      <c r="BI2013" s="99">
        <f>SUMIFS(通讯通路门店!$K:$K,通讯通路门店!$S:$S,$G2013,通讯通路门店!$J:$J,"其他品牌专卖店")</f>
        <v>0</v>
      </c>
      <c r="BJ2013" s="99">
        <f>SUMIFS(通讯通路门店!$AC:$AC,通讯通路门店!$S:$S,$G2013)</f>
        <v>0</v>
      </c>
      <c r="BK2013" s="99">
        <f>SUMIFS(通讯通路门店!$AD:$AD,通讯通路门店!$S:$S,$G2013)</f>
        <v>0</v>
      </c>
      <c r="BL2013" s="99">
        <f>SUMIFS(通讯通路门店!$AE:$AE,通讯通路门店!$S:$S,$G2013)</f>
        <v>0</v>
      </c>
      <c r="BM2013" s="99">
        <f>SUMIFS(通讯通路门店!$AF:$AF,通讯通路门店!$S:$S,$G2013)</f>
        <v>0</v>
      </c>
      <c r="BN2013" s="99">
        <f>SUMIFS(通讯通路门店!$AG:$AG,通讯通路门店!$S:$S,$G2013)</f>
        <v>0</v>
      </c>
      <c r="BO2013" s="99">
        <f>SUMIFS(通讯通路门店!$AH:$AH,通讯通路门店!$S:$S,$G2013)</f>
        <v>0</v>
      </c>
      <c r="BP2013" s="99">
        <f>SUMIFS(通讯通路门店!$AI:$AI,通讯通路门店!$S:$S,$G2013)</f>
        <v>0</v>
      </c>
      <c r="BQ2013" s="83"/>
    </row>
    <row r="2014" spans="1:69">
      <c r="A2014" s="99" t="str">
        <f>IFERROR(_xlfn.XLOOKUP($G2014,通讯通路门店!$S$4:$S$993931,通讯通路门店!$A$4:$A$993931,0,0),"")</f>
        <v>海南省</v>
      </c>
      <c r="B2014" s="99" t="str">
        <f>IFERROR(_xlfn.XLOOKUP($G2014,通讯通路门店!$S$4:$S$993931,通讯通路门店!$B$4:$B$993931,0,0),"")</f>
        <v>东方市</v>
      </c>
      <c r="C2014" s="99" t="str">
        <f>IFERROR(_xlfn.XLOOKUP($G2014,通讯通路门店!$S$4:$S$993931,通讯通路门店!$C$4:$C$993931,0,0),"")</f>
        <v>东方市</v>
      </c>
      <c r="D2014" s="99" t="str">
        <f>IFERROR(_xlfn.XLOOKUP($G2014,通讯通路门店!$S$4:$S$993931,通讯通路门店!$D$4:$D$993931,0,0),"")</f>
        <v>八所镇</v>
      </c>
      <c r="E2014" s="83"/>
      <c r="F2014" s="83"/>
      <c r="G2014" s="101"/>
      <c r="H2014" s="102">
        <f>IFERROR(_xlfn.XLOOKUP($G2014,通讯通路门店!$S$4:$S$993931,通讯通路门店!$R$4:$R$993931,0,0),"")</f>
        <v>0</v>
      </c>
      <c r="I2014" s="83"/>
      <c r="J2014" s="83"/>
      <c r="K2014" s="83"/>
      <c r="L2014" s="83"/>
      <c r="M2014" s="83"/>
      <c r="N2014" s="83"/>
      <c r="O2014" s="83"/>
      <c r="P2014" s="83"/>
      <c r="Q2014" s="83"/>
      <c r="R2014" s="83"/>
      <c r="S2014" s="83"/>
      <c r="T2014" s="83"/>
      <c r="U2014" s="99">
        <f>COUNTIF(通讯通路门店!$S:$S,$G2014)</f>
        <v>0</v>
      </c>
      <c r="V2014" s="99">
        <f>COUNTIFS(通讯通路门店!$S:$S,$G2014,通讯通路门店!$J:$J,"综合卖场")</f>
        <v>0</v>
      </c>
      <c r="W2014" s="99">
        <f>SUMIFS(通讯通路门店!$AJ:$AJ,通讯通路门店!$S:$S,通讯客户沙盘!$G2014)</f>
        <v>0</v>
      </c>
      <c r="X2014" s="99">
        <f t="shared" si="155"/>
        <v>0</v>
      </c>
      <c r="Y2014" s="99">
        <f>COUNTIFS(通讯通路门店!$S:$S,$G2014,通讯通路门店!$J:$J,"荣耀体验店")+COUNTIFS(通讯通路门店!$S:$S,$G2014,通讯通路门店!$J:$J,"荣耀授权专卖店")</f>
        <v>0</v>
      </c>
      <c r="Z2014" s="99">
        <f>COUNTIFS(通讯通路门店!$S:$S,$G2014,通讯通路门店!$J:$J,"VIVO体验店")</f>
        <v>0</v>
      </c>
      <c r="AA2014" s="99">
        <f>COUNTIFS(通讯通路门店!$S:$S,$G2014,通讯通路门店!$J:$J,"OPPO体验店")</f>
        <v>0</v>
      </c>
      <c r="AB2014" s="99">
        <f>COUNTIFS(通讯通路门店!$S:$S,$G2014,通讯通路门店!$J:$J,"华为授权体验店")+COUNTIFS(通讯通路门店!$S:$S,$G2014,通讯通路门店!$J:$J,"华为堡垒店")</f>
        <v>0</v>
      </c>
      <c r="AC2014" s="99">
        <f>COUNTIFS(通讯通路门店!$S:$S,$G2014,通讯通路门店!$J:$J,"小米体验店")</f>
        <v>0</v>
      </c>
      <c r="AD2014" s="99">
        <f>COUNTIFS(通讯通路门店!$S:$S,$G2014,通讯通路门店!$J:$J,"苹果体验店")</f>
        <v>0</v>
      </c>
      <c r="AE2014" s="99">
        <f>COUNTIFS(通讯通路门店!$S:$S,$G2014,通讯通路门店!$J:$J,"其他品牌专卖店")</f>
        <v>0</v>
      </c>
      <c r="AF2014" s="99">
        <f>SUMIFS(通讯通路门店!$BI:$BI,通讯通路门店!$S:$S,$G2014)</f>
        <v>0</v>
      </c>
      <c r="AG2014" s="99">
        <f>SUMIFS(通讯通路门店!$BH:$BH,通讯通路门店!$S:$S,$G2014)</f>
        <v>0</v>
      </c>
      <c r="AH2014" s="99">
        <f t="shared" si="156"/>
        <v>0</v>
      </c>
      <c r="AI2014" s="99">
        <f>SUMIFS(通讯通路门店!$BB:$BB,通讯通路门店!$S:$S,$G2014)</f>
        <v>0</v>
      </c>
      <c r="AJ2014" s="99">
        <f>SUMIFS(通讯通路门店!$BE:$BE,通讯通路门店!$S:$S,$G2014)</f>
        <v>0</v>
      </c>
      <c r="AK2014" s="99">
        <f>SUMIFS(通讯通路门店!$BG:$BG,通讯通路门店!$S:$S,$G2014)</f>
        <v>0</v>
      </c>
      <c r="AL2014" s="99">
        <f>SUMIFS(通讯通路门店!$BC:$BC,通讯通路门店!$S:$S,$G2014)</f>
        <v>0</v>
      </c>
      <c r="AM2014" s="99">
        <f>SUMIFS(通讯通路门店!$BD:$BD,通讯通路门店!$S:$S,$G2014)</f>
        <v>0</v>
      </c>
      <c r="AN2014" s="99">
        <f>SUMIFS(通讯通路门店!$BF:$BF,通讯通路门店!$S:$S,$G2014)</f>
        <v>0</v>
      </c>
      <c r="AO2014" s="99">
        <f t="shared" si="157"/>
        <v>0</v>
      </c>
      <c r="AP2014" s="99">
        <f>SUMIFS(通讯通路门店!$K:$K,通讯通路门店!$S:$S,$G2014)</f>
        <v>0</v>
      </c>
      <c r="AQ2014" s="83"/>
      <c r="AR2014" s="99">
        <f>SUMIFS(通讯通路门店!$T:$T,通讯通路门店!$S:$S,$G2014)</f>
        <v>0</v>
      </c>
      <c r="AS2014" s="99">
        <f>SUMIFS(通讯通路门店!$U:$U,通讯通路门店!$S:$S,$G2014)</f>
        <v>0</v>
      </c>
      <c r="AT2014" s="99">
        <f>SUMIFS(通讯通路门店!$V:$V,通讯通路门店!$S:$S,$G2014)</f>
        <v>0</v>
      </c>
      <c r="AU2014" s="99">
        <f>SUMIFS(通讯通路门店!$W:$W,通讯通路门店!$S:$S,$G2014)</f>
        <v>0</v>
      </c>
      <c r="AV2014" s="99">
        <f>SUMIFS(通讯通路门店!$Z:$Z,通讯通路门店!$S:$S,$G2014)</f>
        <v>0</v>
      </c>
      <c r="AW2014" s="99">
        <f>SUMIFS(通讯通路门店!$AB:$AB,通讯通路门店!$S:$S,$G2014)</f>
        <v>0</v>
      </c>
      <c r="AX2014" s="99">
        <f>SUMIFS(通讯通路门店!$X:$X,通讯通路门店!$S:$S,$G2014)</f>
        <v>0</v>
      </c>
      <c r="AY2014" s="99">
        <f>SUMIFS(通讯通路门店!$Y:$Y,通讯通路门店!$S:$S,$G2014)</f>
        <v>0</v>
      </c>
      <c r="AZ2014" s="99">
        <f>SUMIFS(通讯通路门店!$AA:$AA,通讯通路门店!$S:$S,$G2014)</f>
        <v>0</v>
      </c>
      <c r="BA2014" s="99">
        <f t="shared" si="158"/>
        <v>0</v>
      </c>
      <c r="BB2014" s="99">
        <f t="shared" si="159"/>
        <v>0</v>
      </c>
      <c r="BC2014" s="99">
        <f>SUMIFS(通讯通路门店!$W:$W,通讯通路门店!$S:$S,$G2014,通讯通路门店!$J:$J,"荣耀体验店")+SUMIFS(通讯通路门店!$W:$W,通讯通路门店!$S:$S,$G2014,通讯通路门店!$J:$J,"荣耀授权专卖店")</f>
        <v>0</v>
      </c>
      <c r="BD2014" s="99">
        <f>SUMIFS(通讯通路门店!$Z:$Z,通讯通路门店!$S:$S,$G2014,通讯通路门店!$J:$J,"VIVO体验店")</f>
        <v>0</v>
      </c>
      <c r="BE2014" s="99">
        <f>SUMIFS(通讯通路门店!$AB:$AB,通讯通路门店!$S:$S,$G2014,通讯通路门店!$J:$J,"OPPO体验店")</f>
        <v>0</v>
      </c>
      <c r="BF2014" s="99">
        <f>SUMIFS(通讯通路门店!$X:$X,通讯通路门店!$S:$S,$G2014,通讯通路门店!$J:$J,"华为授权体验店")+SUMIFS(通讯通路门店!$AA:$AA,通讯通路门店!$S:$S,$G2014,通讯通路门店!$J:$J,"华为堡垒店")</f>
        <v>0</v>
      </c>
      <c r="BG2014" s="99">
        <f>SUMIFS(通讯通路门店!$Y:$Y,通讯通路门店!$S:$S,$G2014,通讯通路门店!$J:$J,"小米体验店")</f>
        <v>0</v>
      </c>
      <c r="BH2014" s="99">
        <f>SUMIFS(通讯通路门店!$AA:$AA,通讯通路门店!$S:$S,$G2014,通讯通路门店!$J:$J,"苹果体验店")</f>
        <v>0</v>
      </c>
      <c r="BI2014" s="99">
        <f>SUMIFS(通讯通路门店!$K:$K,通讯通路门店!$S:$S,$G2014,通讯通路门店!$J:$J,"其他品牌专卖店")</f>
        <v>0</v>
      </c>
      <c r="BJ2014" s="99">
        <f>SUMIFS(通讯通路门店!$AC:$AC,通讯通路门店!$S:$S,$G2014)</f>
        <v>0</v>
      </c>
      <c r="BK2014" s="99">
        <f>SUMIFS(通讯通路门店!$AD:$AD,通讯通路门店!$S:$S,$G2014)</f>
        <v>0</v>
      </c>
      <c r="BL2014" s="99">
        <f>SUMIFS(通讯通路门店!$AE:$AE,通讯通路门店!$S:$S,$G2014)</f>
        <v>0</v>
      </c>
      <c r="BM2014" s="99">
        <f>SUMIFS(通讯通路门店!$AF:$AF,通讯通路门店!$S:$S,$G2014)</f>
        <v>0</v>
      </c>
      <c r="BN2014" s="99">
        <f>SUMIFS(通讯通路门店!$AG:$AG,通讯通路门店!$S:$S,$G2014)</f>
        <v>0</v>
      </c>
      <c r="BO2014" s="99">
        <f>SUMIFS(通讯通路门店!$AH:$AH,通讯通路门店!$S:$S,$G2014)</f>
        <v>0</v>
      </c>
      <c r="BP2014" s="99">
        <f>SUMIFS(通讯通路门店!$AI:$AI,通讯通路门店!$S:$S,$G2014)</f>
        <v>0</v>
      </c>
      <c r="BQ2014" s="83"/>
    </row>
    <row r="2015" spans="1:69">
      <c r="A2015" s="99" t="str">
        <f>IFERROR(_xlfn.XLOOKUP($G2015,通讯通路门店!$S$4:$S$993931,通讯通路门店!$A$4:$A$993931,0,0),"")</f>
        <v>海南省</v>
      </c>
      <c r="B2015" s="99" t="str">
        <f>IFERROR(_xlfn.XLOOKUP($G2015,通讯通路门店!$S$4:$S$993931,通讯通路门店!$B$4:$B$993931,0,0),"")</f>
        <v>东方市</v>
      </c>
      <c r="C2015" s="99" t="str">
        <f>IFERROR(_xlfn.XLOOKUP($G2015,通讯通路门店!$S$4:$S$993931,通讯通路门店!$C$4:$C$993931,0,0),"")</f>
        <v>东方市</v>
      </c>
      <c r="D2015" s="99" t="str">
        <f>IFERROR(_xlfn.XLOOKUP($G2015,通讯通路门店!$S$4:$S$993931,通讯通路门店!$D$4:$D$993931,0,0),"")</f>
        <v>八所镇</v>
      </c>
      <c r="E2015" s="83"/>
      <c r="F2015" s="83"/>
      <c r="G2015" s="101"/>
      <c r="H2015" s="102">
        <f>IFERROR(_xlfn.XLOOKUP($G2015,通讯通路门店!$S$4:$S$993931,通讯通路门店!$R$4:$R$993931,0,0),"")</f>
        <v>0</v>
      </c>
      <c r="I2015" s="83"/>
      <c r="J2015" s="83"/>
      <c r="K2015" s="83"/>
      <c r="L2015" s="83"/>
      <c r="M2015" s="83"/>
      <c r="N2015" s="83"/>
      <c r="O2015" s="83"/>
      <c r="P2015" s="83"/>
      <c r="Q2015" s="83"/>
      <c r="R2015" s="83"/>
      <c r="S2015" s="83"/>
      <c r="T2015" s="83"/>
      <c r="U2015" s="99">
        <f>COUNTIF(通讯通路门店!$S:$S,$G2015)</f>
        <v>0</v>
      </c>
      <c r="V2015" s="99">
        <f>COUNTIFS(通讯通路门店!$S:$S,$G2015,通讯通路门店!$J:$J,"综合卖场")</f>
        <v>0</v>
      </c>
      <c r="W2015" s="99">
        <f>SUMIFS(通讯通路门店!$AJ:$AJ,通讯通路门店!$S:$S,通讯客户沙盘!$G2015)</f>
        <v>0</v>
      </c>
      <c r="X2015" s="99">
        <f t="shared" si="155"/>
        <v>0</v>
      </c>
      <c r="Y2015" s="99">
        <f>COUNTIFS(通讯通路门店!$S:$S,$G2015,通讯通路门店!$J:$J,"荣耀体验店")+COUNTIFS(通讯通路门店!$S:$S,$G2015,通讯通路门店!$J:$J,"荣耀授权专卖店")</f>
        <v>0</v>
      </c>
      <c r="Z2015" s="99">
        <f>COUNTIFS(通讯通路门店!$S:$S,$G2015,通讯通路门店!$J:$J,"VIVO体验店")</f>
        <v>0</v>
      </c>
      <c r="AA2015" s="99">
        <f>COUNTIFS(通讯通路门店!$S:$S,$G2015,通讯通路门店!$J:$J,"OPPO体验店")</f>
        <v>0</v>
      </c>
      <c r="AB2015" s="99">
        <f>COUNTIFS(通讯通路门店!$S:$S,$G2015,通讯通路门店!$J:$J,"华为授权体验店")+COUNTIFS(通讯通路门店!$S:$S,$G2015,通讯通路门店!$J:$J,"华为堡垒店")</f>
        <v>0</v>
      </c>
      <c r="AC2015" s="99">
        <f>COUNTIFS(通讯通路门店!$S:$S,$G2015,通讯通路门店!$J:$J,"小米体验店")</f>
        <v>0</v>
      </c>
      <c r="AD2015" s="99">
        <f>COUNTIFS(通讯通路门店!$S:$S,$G2015,通讯通路门店!$J:$J,"苹果体验店")</f>
        <v>0</v>
      </c>
      <c r="AE2015" s="99">
        <f>COUNTIFS(通讯通路门店!$S:$S,$G2015,通讯通路门店!$J:$J,"其他品牌专卖店")</f>
        <v>0</v>
      </c>
      <c r="AF2015" s="99">
        <f>SUMIFS(通讯通路门店!$BI:$BI,通讯通路门店!$S:$S,$G2015)</f>
        <v>0</v>
      </c>
      <c r="AG2015" s="99">
        <f>SUMIFS(通讯通路门店!$BH:$BH,通讯通路门店!$S:$S,$G2015)</f>
        <v>0</v>
      </c>
      <c r="AH2015" s="99">
        <f t="shared" si="156"/>
        <v>0</v>
      </c>
      <c r="AI2015" s="99">
        <f>SUMIFS(通讯通路门店!$BB:$BB,通讯通路门店!$S:$S,$G2015)</f>
        <v>0</v>
      </c>
      <c r="AJ2015" s="99">
        <f>SUMIFS(通讯通路门店!$BE:$BE,通讯通路门店!$S:$S,$G2015)</f>
        <v>0</v>
      </c>
      <c r="AK2015" s="99">
        <f>SUMIFS(通讯通路门店!$BG:$BG,通讯通路门店!$S:$S,$G2015)</f>
        <v>0</v>
      </c>
      <c r="AL2015" s="99">
        <f>SUMIFS(通讯通路门店!$BC:$BC,通讯通路门店!$S:$S,$G2015)</f>
        <v>0</v>
      </c>
      <c r="AM2015" s="99">
        <f>SUMIFS(通讯通路门店!$BD:$BD,通讯通路门店!$S:$S,$G2015)</f>
        <v>0</v>
      </c>
      <c r="AN2015" s="99">
        <f>SUMIFS(通讯通路门店!$BF:$BF,通讯通路门店!$S:$S,$G2015)</f>
        <v>0</v>
      </c>
      <c r="AO2015" s="99">
        <f t="shared" si="157"/>
        <v>0</v>
      </c>
      <c r="AP2015" s="99">
        <f>SUMIFS(通讯通路门店!$K:$K,通讯通路门店!$S:$S,$G2015)</f>
        <v>0</v>
      </c>
      <c r="AQ2015" s="83"/>
      <c r="AR2015" s="99">
        <f>SUMIFS(通讯通路门店!$T:$T,通讯通路门店!$S:$S,$G2015)</f>
        <v>0</v>
      </c>
      <c r="AS2015" s="99">
        <f>SUMIFS(通讯通路门店!$U:$U,通讯通路门店!$S:$S,$G2015)</f>
        <v>0</v>
      </c>
      <c r="AT2015" s="99">
        <f>SUMIFS(通讯通路门店!$V:$V,通讯通路门店!$S:$S,$G2015)</f>
        <v>0</v>
      </c>
      <c r="AU2015" s="99">
        <f>SUMIFS(通讯通路门店!$W:$W,通讯通路门店!$S:$S,$G2015)</f>
        <v>0</v>
      </c>
      <c r="AV2015" s="99">
        <f>SUMIFS(通讯通路门店!$Z:$Z,通讯通路门店!$S:$S,$G2015)</f>
        <v>0</v>
      </c>
      <c r="AW2015" s="99">
        <f>SUMIFS(通讯通路门店!$AB:$AB,通讯通路门店!$S:$S,$G2015)</f>
        <v>0</v>
      </c>
      <c r="AX2015" s="99">
        <f>SUMIFS(通讯通路门店!$X:$X,通讯通路门店!$S:$S,$G2015)</f>
        <v>0</v>
      </c>
      <c r="AY2015" s="99">
        <f>SUMIFS(通讯通路门店!$Y:$Y,通讯通路门店!$S:$S,$G2015)</f>
        <v>0</v>
      </c>
      <c r="AZ2015" s="99">
        <f>SUMIFS(通讯通路门店!$AA:$AA,通讯通路门店!$S:$S,$G2015)</f>
        <v>0</v>
      </c>
      <c r="BA2015" s="99">
        <f t="shared" si="158"/>
        <v>0</v>
      </c>
      <c r="BB2015" s="99">
        <f t="shared" si="159"/>
        <v>0</v>
      </c>
      <c r="BC2015" s="99">
        <f>SUMIFS(通讯通路门店!$W:$W,通讯通路门店!$S:$S,$G2015,通讯通路门店!$J:$J,"荣耀体验店")+SUMIFS(通讯通路门店!$W:$W,通讯通路门店!$S:$S,$G2015,通讯通路门店!$J:$J,"荣耀授权专卖店")</f>
        <v>0</v>
      </c>
      <c r="BD2015" s="99">
        <f>SUMIFS(通讯通路门店!$Z:$Z,通讯通路门店!$S:$S,$G2015,通讯通路门店!$J:$J,"VIVO体验店")</f>
        <v>0</v>
      </c>
      <c r="BE2015" s="99">
        <f>SUMIFS(通讯通路门店!$AB:$AB,通讯通路门店!$S:$S,$G2015,通讯通路门店!$J:$J,"OPPO体验店")</f>
        <v>0</v>
      </c>
      <c r="BF2015" s="99">
        <f>SUMIFS(通讯通路门店!$X:$X,通讯通路门店!$S:$S,$G2015,通讯通路门店!$J:$J,"华为授权体验店")+SUMIFS(通讯通路门店!$AA:$AA,通讯通路门店!$S:$S,$G2015,通讯通路门店!$J:$J,"华为堡垒店")</f>
        <v>0</v>
      </c>
      <c r="BG2015" s="99">
        <f>SUMIFS(通讯通路门店!$Y:$Y,通讯通路门店!$S:$S,$G2015,通讯通路门店!$J:$J,"小米体验店")</f>
        <v>0</v>
      </c>
      <c r="BH2015" s="99">
        <f>SUMIFS(通讯通路门店!$AA:$AA,通讯通路门店!$S:$S,$G2015,通讯通路门店!$J:$J,"苹果体验店")</f>
        <v>0</v>
      </c>
      <c r="BI2015" s="99">
        <f>SUMIFS(通讯通路门店!$K:$K,通讯通路门店!$S:$S,$G2015,通讯通路门店!$J:$J,"其他品牌专卖店")</f>
        <v>0</v>
      </c>
      <c r="BJ2015" s="99">
        <f>SUMIFS(通讯通路门店!$AC:$AC,通讯通路门店!$S:$S,$G2015)</f>
        <v>0</v>
      </c>
      <c r="BK2015" s="99">
        <f>SUMIFS(通讯通路门店!$AD:$AD,通讯通路门店!$S:$S,$G2015)</f>
        <v>0</v>
      </c>
      <c r="BL2015" s="99">
        <f>SUMIFS(通讯通路门店!$AE:$AE,通讯通路门店!$S:$S,$G2015)</f>
        <v>0</v>
      </c>
      <c r="BM2015" s="99">
        <f>SUMIFS(通讯通路门店!$AF:$AF,通讯通路门店!$S:$S,$G2015)</f>
        <v>0</v>
      </c>
      <c r="BN2015" s="99">
        <f>SUMIFS(通讯通路门店!$AG:$AG,通讯通路门店!$S:$S,$G2015)</f>
        <v>0</v>
      </c>
      <c r="BO2015" s="99">
        <f>SUMIFS(通讯通路门店!$AH:$AH,通讯通路门店!$S:$S,$G2015)</f>
        <v>0</v>
      </c>
      <c r="BP2015" s="99">
        <f>SUMIFS(通讯通路门店!$AI:$AI,通讯通路门店!$S:$S,$G2015)</f>
        <v>0</v>
      </c>
      <c r="BQ2015" s="83"/>
    </row>
    <row r="2016" spans="1:69">
      <c r="A2016" s="99" t="str">
        <f>IFERROR(_xlfn.XLOOKUP($G2016,通讯通路门店!$S$4:$S$993931,通讯通路门店!$A$4:$A$993931,0,0),"")</f>
        <v>海南省</v>
      </c>
      <c r="B2016" s="99" t="str">
        <f>IFERROR(_xlfn.XLOOKUP($G2016,通讯通路门店!$S$4:$S$993931,通讯通路门店!$B$4:$B$993931,0,0),"")</f>
        <v>东方市</v>
      </c>
      <c r="C2016" s="99" t="str">
        <f>IFERROR(_xlfn.XLOOKUP($G2016,通讯通路门店!$S$4:$S$993931,通讯通路门店!$C$4:$C$993931,0,0),"")</f>
        <v>东方市</v>
      </c>
      <c r="D2016" s="99" t="str">
        <f>IFERROR(_xlfn.XLOOKUP($G2016,通讯通路门店!$S$4:$S$993931,通讯通路门店!$D$4:$D$993931,0,0),"")</f>
        <v>八所镇</v>
      </c>
      <c r="E2016" s="83"/>
      <c r="F2016" s="83"/>
      <c r="G2016" s="101"/>
      <c r="H2016" s="102">
        <f>IFERROR(_xlfn.XLOOKUP($G2016,通讯通路门店!$S$4:$S$993931,通讯通路门店!$R$4:$R$993931,0,0),"")</f>
        <v>0</v>
      </c>
      <c r="I2016" s="83"/>
      <c r="J2016" s="83"/>
      <c r="K2016" s="83"/>
      <c r="L2016" s="83"/>
      <c r="M2016" s="83"/>
      <c r="N2016" s="83"/>
      <c r="O2016" s="83"/>
      <c r="P2016" s="83"/>
      <c r="Q2016" s="83"/>
      <c r="R2016" s="83"/>
      <c r="S2016" s="83"/>
      <c r="T2016" s="83"/>
      <c r="U2016" s="99">
        <f>COUNTIF(通讯通路门店!$S:$S,$G2016)</f>
        <v>0</v>
      </c>
      <c r="V2016" s="99">
        <f>COUNTIFS(通讯通路门店!$S:$S,$G2016,通讯通路门店!$J:$J,"综合卖场")</f>
        <v>0</v>
      </c>
      <c r="W2016" s="99">
        <f>SUMIFS(通讯通路门店!$AJ:$AJ,通讯通路门店!$S:$S,通讯客户沙盘!$G2016)</f>
        <v>0</v>
      </c>
      <c r="X2016" s="99">
        <f t="shared" si="155"/>
        <v>0</v>
      </c>
      <c r="Y2016" s="99">
        <f>COUNTIFS(通讯通路门店!$S:$S,$G2016,通讯通路门店!$J:$J,"荣耀体验店")+COUNTIFS(通讯通路门店!$S:$S,$G2016,通讯通路门店!$J:$J,"荣耀授权专卖店")</f>
        <v>0</v>
      </c>
      <c r="Z2016" s="99">
        <f>COUNTIFS(通讯通路门店!$S:$S,$G2016,通讯通路门店!$J:$J,"VIVO体验店")</f>
        <v>0</v>
      </c>
      <c r="AA2016" s="99">
        <f>COUNTIFS(通讯通路门店!$S:$S,$G2016,通讯通路门店!$J:$J,"OPPO体验店")</f>
        <v>0</v>
      </c>
      <c r="AB2016" s="99">
        <f>COUNTIFS(通讯通路门店!$S:$S,$G2016,通讯通路门店!$J:$J,"华为授权体验店")+COUNTIFS(通讯通路门店!$S:$S,$G2016,通讯通路门店!$J:$J,"华为堡垒店")</f>
        <v>0</v>
      </c>
      <c r="AC2016" s="99">
        <f>COUNTIFS(通讯通路门店!$S:$S,$G2016,通讯通路门店!$J:$J,"小米体验店")</f>
        <v>0</v>
      </c>
      <c r="AD2016" s="99">
        <f>COUNTIFS(通讯通路门店!$S:$S,$G2016,通讯通路门店!$J:$J,"苹果体验店")</f>
        <v>0</v>
      </c>
      <c r="AE2016" s="99">
        <f>COUNTIFS(通讯通路门店!$S:$S,$G2016,通讯通路门店!$J:$J,"其他品牌专卖店")</f>
        <v>0</v>
      </c>
      <c r="AF2016" s="99">
        <f>SUMIFS(通讯通路门店!$BI:$BI,通讯通路门店!$S:$S,$G2016)</f>
        <v>0</v>
      </c>
      <c r="AG2016" s="99">
        <f>SUMIFS(通讯通路门店!$BH:$BH,通讯通路门店!$S:$S,$G2016)</f>
        <v>0</v>
      </c>
      <c r="AH2016" s="99">
        <f t="shared" si="156"/>
        <v>0</v>
      </c>
      <c r="AI2016" s="99">
        <f>SUMIFS(通讯通路门店!$BB:$BB,通讯通路门店!$S:$S,$G2016)</f>
        <v>0</v>
      </c>
      <c r="AJ2016" s="99">
        <f>SUMIFS(通讯通路门店!$BE:$BE,通讯通路门店!$S:$S,$G2016)</f>
        <v>0</v>
      </c>
      <c r="AK2016" s="99">
        <f>SUMIFS(通讯通路门店!$BG:$BG,通讯通路门店!$S:$S,$G2016)</f>
        <v>0</v>
      </c>
      <c r="AL2016" s="99">
        <f>SUMIFS(通讯通路门店!$BC:$BC,通讯通路门店!$S:$S,$G2016)</f>
        <v>0</v>
      </c>
      <c r="AM2016" s="99">
        <f>SUMIFS(通讯通路门店!$BD:$BD,通讯通路门店!$S:$S,$G2016)</f>
        <v>0</v>
      </c>
      <c r="AN2016" s="99">
        <f>SUMIFS(通讯通路门店!$BF:$BF,通讯通路门店!$S:$S,$G2016)</f>
        <v>0</v>
      </c>
      <c r="AO2016" s="99">
        <f t="shared" si="157"/>
        <v>0</v>
      </c>
      <c r="AP2016" s="99">
        <f>SUMIFS(通讯通路门店!$K:$K,通讯通路门店!$S:$S,$G2016)</f>
        <v>0</v>
      </c>
      <c r="AQ2016" s="83"/>
      <c r="AR2016" s="99">
        <f>SUMIFS(通讯通路门店!$T:$T,通讯通路门店!$S:$S,$G2016)</f>
        <v>0</v>
      </c>
      <c r="AS2016" s="99">
        <f>SUMIFS(通讯通路门店!$U:$U,通讯通路门店!$S:$S,$G2016)</f>
        <v>0</v>
      </c>
      <c r="AT2016" s="99">
        <f>SUMIFS(通讯通路门店!$V:$V,通讯通路门店!$S:$S,$G2016)</f>
        <v>0</v>
      </c>
      <c r="AU2016" s="99">
        <f>SUMIFS(通讯通路门店!$W:$W,通讯通路门店!$S:$S,$G2016)</f>
        <v>0</v>
      </c>
      <c r="AV2016" s="99">
        <f>SUMIFS(通讯通路门店!$Z:$Z,通讯通路门店!$S:$S,$G2016)</f>
        <v>0</v>
      </c>
      <c r="AW2016" s="99">
        <f>SUMIFS(通讯通路门店!$AB:$AB,通讯通路门店!$S:$S,$G2016)</f>
        <v>0</v>
      </c>
      <c r="AX2016" s="99">
        <f>SUMIFS(通讯通路门店!$X:$X,通讯通路门店!$S:$S,$G2016)</f>
        <v>0</v>
      </c>
      <c r="AY2016" s="99">
        <f>SUMIFS(通讯通路门店!$Y:$Y,通讯通路门店!$S:$S,$G2016)</f>
        <v>0</v>
      </c>
      <c r="AZ2016" s="99">
        <f>SUMIFS(通讯通路门店!$AA:$AA,通讯通路门店!$S:$S,$G2016)</f>
        <v>0</v>
      </c>
      <c r="BA2016" s="99">
        <f t="shared" si="158"/>
        <v>0</v>
      </c>
      <c r="BB2016" s="99">
        <f t="shared" si="159"/>
        <v>0</v>
      </c>
      <c r="BC2016" s="99">
        <f>SUMIFS(通讯通路门店!$W:$W,通讯通路门店!$S:$S,$G2016,通讯通路门店!$J:$J,"荣耀体验店")+SUMIFS(通讯通路门店!$W:$W,通讯通路门店!$S:$S,$G2016,通讯通路门店!$J:$J,"荣耀授权专卖店")</f>
        <v>0</v>
      </c>
      <c r="BD2016" s="99">
        <f>SUMIFS(通讯通路门店!$Z:$Z,通讯通路门店!$S:$S,$G2016,通讯通路门店!$J:$J,"VIVO体验店")</f>
        <v>0</v>
      </c>
      <c r="BE2016" s="99">
        <f>SUMIFS(通讯通路门店!$AB:$AB,通讯通路门店!$S:$S,$G2016,通讯通路门店!$J:$J,"OPPO体验店")</f>
        <v>0</v>
      </c>
      <c r="BF2016" s="99">
        <f>SUMIFS(通讯通路门店!$X:$X,通讯通路门店!$S:$S,$G2016,通讯通路门店!$J:$J,"华为授权体验店")+SUMIFS(通讯通路门店!$AA:$AA,通讯通路门店!$S:$S,$G2016,通讯通路门店!$J:$J,"华为堡垒店")</f>
        <v>0</v>
      </c>
      <c r="BG2016" s="99">
        <f>SUMIFS(通讯通路门店!$Y:$Y,通讯通路门店!$S:$S,$G2016,通讯通路门店!$J:$J,"小米体验店")</f>
        <v>0</v>
      </c>
      <c r="BH2016" s="99">
        <f>SUMIFS(通讯通路门店!$AA:$AA,通讯通路门店!$S:$S,$G2016,通讯通路门店!$J:$J,"苹果体验店")</f>
        <v>0</v>
      </c>
      <c r="BI2016" s="99">
        <f>SUMIFS(通讯通路门店!$K:$K,通讯通路门店!$S:$S,$G2016,通讯通路门店!$J:$J,"其他品牌专卖店")</f>
        <v>0</v>
      </c>
      <c r="BJ2016" s="99">
        <f>SUMIFS(通讯通路门店!$AC:$AC,通讯通路门店!$S:$S,$G2016)</f>
        <v>0</v>
      </c>
      <c r="BK2016" s="99">
        <f>SUMIFS(通讯通路门店!$AD:$AD,通讯通路门店!$S:$S,$G2016)</f>
        <v>0</v>
      </c>
      <c r="BL2016" s="99">
        <f>SUMIFS(通讯通路门店!$AE:$AE,通讯通路门店!$S:$S,$G2016)</f>
        <v>0</v>
      </c>
      <c r="BM2016" s="99">
        <f>SUMIFS(通讯通路门店!$AF:$AF,通讯通路门店!$S:$S,$G2016)</f>
        <v>0</v>
      </c>
      <c r="BN2016" s="99">
        <f>SUMIFS(通讯通路门店!$AG:$AG,通讯通路门店!$S:$S,$G2016)</f>
        <v>0</v>
      </c>
      <c r="BO2016" s="99">
        <f>SUMIFS(通讯通路门店!$AH:$AH,通讯通路门店!$S:$S,$G2016)</f>
        <v>0</v>
      </c>
      <c r="BP2016" s="99">
        <f>SUMIFS(通讯通路门店!$AI:$AI,通讯通路门店!$S:$S,$G2016)</f>
        <v>0</v>
      </c>
      <c r="BQ2016" s="83"/>
    </row>
    <row r="2017" spans="1:69">
      <c r="A2017" s="99" t="str">
        <f>IFERROR(_xlfn.XLOOKUP($G2017,通讯通路门店!$S$4:$S$993931,通讯通路门店!$A$4:$A$993931,0,0),"")</f>
        <v>海南省</v>
      </c>
      <c r="B2017" s="99" t="str">
        <f>IFERROR(_xlfn.XLOOKUP($G2017,通讯通路门店!$S$4:$S$993931,通讯通路门店!$B$4:$B$993931,0,0),"")</f>
        <v>东方市</v>
      </c>
      <c r="C2017" s="99" t="str">
        <f>IFERROR(_xlfn.XLOOKUP($G2017,通讯通路门店!$S$4:$S$993931,通讯通路门店!$C$4:$C$993931,0,0),"")</f>
        <v>东方市</v>
      </c>
      <c r="D2017" s="99" t="str">
        <f>IFERROR(_xlfn.XLOOKUP($G2017,通讯通路门店!$S$4:$S$993931,通讯通路门店!$D$4:$D$993931,0,0),"")</f>
        <v>八所镇</v>
      </c>
      <c r="E2017" s="83"/>
      <c r="F2017" s="83"/>
      <c r="G2017" s="101"/>
      <c r="H2017" s="102">
        <f>IFERROR(_xlfn.XLOOKUP($G2017,通讯通路门店!$S$4:$S$993931,通讯通路门店!$R$4:$R$993931,0,0),"")</f>
        <v>0</v>
      </c>
      <c r="I2017" s="83"/>
      <c r="J2017" s="83"/>
      <c r="K2017" s="83"/>
      <c r="L2017" s="83"/>
      <c r="M2017" s="83"/>
      <c r="N2017" s="83"/>
      <c r="O2017" s="83"/>
      <c r="P2017" s="83"/>
      <c r="Q2017" s="83"/>
      <c r="R2017" s="83"/>
      <c r="S2017" s="83"/>
      <c r="T2017" s="83"/>
      <c r="U2017" s="99">
        <f>COUNTIF(通讯通路门店!$S:$S,$G2017)</f>
        <v>0</v>
      </c>
      <c r="V2017" s="99">
        <f>COUNTIFS(通讯通路门店!$S:$S,$G2017,通讯通路门店!$J:$J,"综合卖场")</f>
        <v>0</v>
      </c>
      <c r="W2017" s="99">
        <f>SUMIFS(通讯通路门店!$AJ:$AJ,通讯通路门店!$S:$S,通讯客户沙盘!$G2017)</f>
        <v>0</v>
      </c>
      <c r="X2017" s="99">
        <f t="shared" si="155"/>
        <v>0</v>
      </c>
      <c r="Y2017" s="99">
        <f>COUNTIFS(通讯通路门店!$S:$S,$G2017,通讯通路门店!$J:$J,"荣耀体验店")+COUNTIFS(通讯通路门店!$S:$S,$G2017,通讯通路门店!$J:$J,"荣耀授权专卖店")</f>
        <v>0</v>
      </c>
      <c r="Z2017" s="99">
        <f>COUNTIFS(通讯通路门店!$S:$S,$G2017,通讯通路门店!$J:$J,"VIVO体验店")</f>
        <v>0</v>
      </c>
      <c r="AA2017" s="99">
        <f>COUNTIFS(通讯通路门店!$S:$S,$G2017,通讯通路门店!$J:$J,"OPPO体验店")</f>
        <v>0</v>
      </c>
      <c r="AB2017" s="99">
        <f>COUNTIFS(通讯通路门店!$S:$S,$G2017,通讯通路门店!$J:$J,"华为授权体验店")+COUNTIFS(通讯通路门店!$S:$S,$G2017,通讯通路门店!$J:$J,"华为堡垒店")</f>
        <v>0</v>
      </c>
      <c r="AC2017" s="99">
        <f>COUNTIFS(通讯通路门店!$S:$S,$G2017,通讯通路门店!$J:$J,"小米体验店")</f>
        <v>0</v>
      </c>
      <c r="AD2017" s="99">
        <f>COUNTIFS(通讯通路门店!$S:$S,$G2017,通讯通路门店!$J:$J,"苹果体验店")</f>
        <v>0</v>
      </c>
      <c r="AE2017" s="99">
        <f>COUNTIFS(通讯通路门店!$S:$S,$G2017,通讯通路门店!$J:$J,"其他品牌专卖店")</f>
        <v>0</v>
      </c>
      <c r="AF2017" s="99">
        <f>SUMIFS(通讯通路门店!$BI:$BI,通讯通路门店!$S:$S,$G2017)</f>
        <v>0</v>
      </c>
      <c r="AG2017" s="99">
        <f>SUMIFS(通讯通路门店!$BH:$BH,通讯通路门店!$S:$S,$G2017)</f>
        <v>0</v>
      </c>
      <c r="AH2017" s="99">
        <f t="shared" si="156"/>
        <v>0</v>
      </c>
      <c r="AI2017" s="99">
        <f>SUMIFS(通讯通路门店!$BB:$BB,通讯通路门店!$S:$S,$G2017)</f>
        <v>0</v>
      </c>
      <c r="AJ2017" s="99">
        <f>SUMIFS(通讯通路门店!$BE:$BE,通讯通路门店!$S:$S,$G2017)</f>
        <v>0</v>
      </c>
      <c r="AK2017" s="99">
        <f>SUMIFS(通讯通路门店!$BG:$BG,通讯通路门店!$S:$S,$G2017)</f>
        <v>0</v>
      </c>
      <c r="AL2017" s="99">
        <f>SUMIFS(通讯通路门店!$BC:$BC,通讯通路门店!$S:$S,$G2017)</f>
        <v>0</v>
      </c>
      <c r="AM2017" s="99">
        <f>SUMIFS(通讯通路门店!$BD:$BD,通讯通路门店!$S:$S,$G2017)</f>
        <v>0</v>
      </c>
      <c r="AN2017" s="99">
        <f>SUMIFS(通讯通路门店!$BF:$BF,通讯通路门店!$S:$S,$G2017)</f>
        <v>0</v>
      </c>
      <c r="AO2017" s="99">
        <f t="shared" si="157"/>
        <v>0</v>
      </c>
      <c r="AP2017" s="99">
        <f>SUMIFS(通讯通路门店!$K:$K,通讯通路门店!$S:$S,$G2017)</f>
        <v>0</v>
      </c>
      <c r="AQ2017" s="83"/>
      <c r="AR2017" s="99">
        <f>SUMIFS(通讯通路门店!$T:$T,通讯通路门店!$S:$S,$G2017)</f>
        <v>0</v>
      </c>
      <c r="AS2017" s="99">
        <f>SUMIFS(通讯通路门店!$U:$U,通讯通路门店!$S:$S,$G2017)</f>
        <v>0</v>
      </c>
      <c r="AT2017" s="99">
        <f>SUMIFS(通讯通路门店!$V:$V,通讯通路门店!$S:$S,$G2017)</f>
        <v>0</v>
      </c>
      <c r="AU2017" s="99">
        <f>SUMIFS(通讯通路门店!$W:$W,通讯通路门店!$S:$S,$G2017)</f>
        <v>0</v>
      </c>
      <c r="AV2017" s="99">
        <f>SUMIFS(通讯通路门店!$Z:$Z,通讯通路门店!$S:$S,$G2017)</f>
        <v>0</v>
      </c>
      <c r="AW2017" s="99">
        <f>SUMIFS(通讯通路门店!$AB:$AB,通讯通路门店!$S:$S,$G2017)</f>
        <v>0</v>
      </c>
      <c r="AX2017" s="99">
        <f>SUMIFS(通讯通路门店!$X:$X,通讯通路门店!$S:$S,$G2017)</f>
        <v>0</v>
      </c>
      <c r="AY2017" s="99">
        <f>SUMIFS(通讯通路门店!$Y:$Y,通讯通路门店!$S:$S,$G2017)</f>
        <v>0</v>
      </c>
      <c r="AZ2017" s="99">
        <f>SUMIFS(通讯通路门店!$AA:$AA,通讯通路门店!$S:$S,$G2017)</f>
        <v>0</v>
      </c>
      <c r="BA2017" s="99">
        <f t="shared" si="158"/>
        <v>0</v>
      </c>
      <c r="BB2017" s="99">
        <f t="shared" si="159"/>
        <v>0</v>
      </c>
      <c r="BC2017" s="99">
        <f>SUMIFS(通讯通路门店!$W:$W,通讯通路门店!$S:$S,$G2017,通讯通路门店!$J:$J,"荣耀体验店")+SUMIFS(通讯通路门店!$W:$W,通讯通路门店!$S:$S,$G2017,通讯通路门店!$J:$J,"荣耀授权专卖店")</f>
        <v>0</v>
      </c>
      <c r="BD2017" s="99">
        <f>SUMIFS(通讯通路门店!$Z:$Z,通讯通路门店!$S:$S,$G2017,通讯通路门店!$J:$J,"VIVO体验店")</f>
        <v>0</v>
      </c>
      <c r="BE2017" s="99">
        <f>SUMIFS(通讯通路门店!$AB:$AB,通讯通路门店!$S:$S,$G2017,通讯通路门店!$J:$J,"OPPO体验店")</f>
        <v>0</v>
      </c>
      <c r="BF2017" s="99">
        <f>SUMIFS(通讯通路门店!$X:$X,通讯通路门店!$S:$S,$G2017,通讯通路门店!$J:$J,"华为授权体验店")+SUMIFS(通讯通路门店!$AA:$AA,通讯通路门店!$S:$S,$G2017,通讯通路门店!$J:$J,"华为堡垒店")</f>
        <v>0</v>
      </c>
      <c r="BG2017" s="99">
        <f>SUMIFS(通讯通路门店!$Y:$Y,通讯通路门店!$S:$S,$G2017,通讯通路门店!$J:$J,"小米体验店")</f>
        <v>0</v>
      </c>
      <c r="BH2017" s="99">
        <f>SUMIFS(通讯通路门店!$AA:$AA,通讯通路门店!$S:$S,$G2017,通讯通路门店!$J:$J,"苹果体验店")</f>
        <v>0</v>
      </c>
      <c r="BI2017" s="99">
        <f>SUMIFS(通讯通路门店!$K:$K,通讯通路门店!$S:$S,$G2017,通讯通路门店!$J:$J,"其他品牌专卖店")</f>
        <v>0</v>
      </c>
      <c r="BJ2017" s="99">
        <f>SUMIFS(通讯通路门店!$AC:$AC,通讯通路门店!$S:$S,$G2017)</f>
        <v>0</v>
      </c>
      <c r="BK2017" s="99">
        <f>SUMIFS(通讯通路门店!$AD:$AD,通讯通路门店!$S:$S,$G2017)</f>
        <v>0</v>
      </c>
      <c r="BL2017" s="99">
        <f>SUMIFS(通讯通路门店!$AE:$AE,通讯通路门店!$S:$S,$G2017)</f>
        <v>0</v>
      </c>
      <c r="BM2017" s="99">
        <f>SUMIFS(通讯通路门店!$AF:$AF,通讯通路门店!$S:$S,$G2017)</f>
        <v>0</v>
      </c>
      <c r="BN2017" s="99">
        <f>SUMIFS(通讯通路门店!$AG:$AG,通讯通路门店!$S:$S,$G2017)</f>
        <v>0</v>
      </c>
      <c r="BO2017" s="99">
        <f>SUMIFS(通讯通路门店!$AH:$AH,通讯通路门店!$S:$S,$G2017)</f>
        <v>0</v>
      </c>
      <c r="BP2017" s="99">
        <f>SUMIFS(通讯通路门店!$AI:$AI,通讯通路门店!$S:$S,$G2017)</f>
        <v>0</v>
      </c>
      <c r="BQ2017" s="83"/>
    </row>
    <row r="2018" spans="1:69">
      <c r="A2018" s="99" t="str">
        <f>IFERROR(_xlfn.XLOOKUP($G2018,通讯通路门店!$S$4:$S$993931,通讯通路门店!$A$4:$A$993931,0,0),"")</f>
        <v>海南省</v>
      </c>
      <c r="B2018" s="99" t="str">
        <f>IFERROR(_xlfn.XLOOKUP($G2018,通讯通路门店!$S$4:$S$993931,通讯通路门店!$B$4:$B$993931,0,0),"")</f>
        <v>东方市</v>
      </c>
      <c r="C2018" s="99" t="str">
        <f>IFERROR(_xlfn.XLOOKUP($G2018,通讯通路门店!$S$4:$S$993931,通讯通路门店!$C$4:$C$993931,0,0),"")</f>
        <v>东方市</v>
      </c>
      <c r="D2018" s="99" t="str">
        <f>IFERROR(_xlfn.XLOOKUP($G2018,通讯通路门店!$S$4:$S$993931,通讯通路门店!$D$4:$D$993931,0,0),"")</f>
        <v>八所镇</v>
      </c>
      <c r="E2018" s="83"/>
      <c r="F2018" s="83"/>
      <c r="G2018" s="101"/>
      <c r="H2018" s="102">
        <f>IFERROR(_xlfn.XLOOKUP($G2018,通讯通路门店!$S$4:$S$993931,通讯通路门店!$R$4:$R$993931,0,0),"")</f>
        <v>0</v>
      </c>
      <c r="I2018" s="83"/>
      <c r="J2018" s="83"/>
      <c r="K2018" s="83"/>
      <c r="L2018" s="83"/>
      <c r="M2018" s="83"/>
      <c r="N2018" s="83"/>
      <c r="O2018" s="83"/>
      <c r="P2018" s="83"/>
      <c r="Q2018" s="83"/>
      <c r="R2018" s="83"/>
      <c r="S2018" s="83"/>
      <c r="T2018" s="83"/>
      <c r="U2018" s="99">
        <f>COUNTIF(通讯通路门店!$S:$S,$G2018)</f>
        <v>0</v>
      </c>
      <c r="V2018" s="99">
        <f>COUNTIFS(通讯通路门店!$S:$S,$G2018,通讯通路门店!$J:$J,"综合卖场")</f>
        <v>0</v>
      </c>
      <c r="W2018" s="99">
        <f>SUMIFS(通讯通路门店!$AJ:$AJ,通讯通路门店!$S:$S,通讯客户沙盘!$G2018)</f>
        <v>0</v>
      </c>
      <c r="X2018" s="99">
        <f t="shared" si="155"/>
        <v>0</v>
      </c>
      <c r="Y2018" s="99">
        <f>COUNTIFS(通讯通路门店!$S:$S,$G2018,通讯通路门店!$J:$J,"荣耀体验店")+COUNTIFS(通讯通路门店!$S:$S,$G2018,通讯通路门店!$J:$J,"荣耀授权专卖店")</f>
        <v>0</v>
      </c>
      <c r="Z2018" s="99">
        <f>COUNTIFS(通讯通路门店!$S:$S,$G2018,通讯通路门店!$J:$J,"VIVO体验店")</f>
        <v>0</v>
      </c>
      <c r="AA2018" s="99">
        <f>COUNTIFS(通讯通路门店!$S:$S,$G2018,通讯通路门店!$J:$J,"OPPO体验店")</f>
        <v>0</v>
      </c>
      <c r="AB2018" s="99">
        <f>COUNTIFS(通讯通路门店!$S:$S,$G2018,通讯通路门店!$J:$J,"华为授权体验店")+COUNTIFS(通讯通路门店!$S:$S,$G2018,通讯通路门店!$J:$J,"华为堡垒店")</f>
        <v>0</v>
      </c>
      <c r="AC2018" s="99">
        <f>COUNTIFS(通讯通路门店!$S:$S,$G2018,通讯通路门店!$J:$J,"小米体验店")</f>
        <v>0</v>
      </c>
      <c r="AD2018" s="99">
        <f>COUNTIFS(通讯通路门店!$S:$S,$G2018,通讯通路门店!$J:$J,"苹果体验店")</f>
        <v>0</v>
      </c>
      <c r="AE2018" s="99">
        <f>COUNTIFS(通讯通路门店!$S:$S,$G2018,通讯通路门店!$J:$J,"其他品牌专卖店")</f>
        <v>0</v>
      </c>
      <c r="AF2018" s="99">
        <f>SUMIFS(通讯通路门店!$BI:$BI,通讯通路门店!$S:$S,$G2018)</f>
        <v>0</v>
      </c>
      <c r="AG2018" s="99">
        <f>SUMIFS(通讯通路门店!$BH:$BH,通讯通路门店!$S:$S,$G2018)</f>
        <v>0</v>
      </c>
      <c r="AH2018" s="99">
        <f t="shared" si="156"/>
        <v>0</v>
      </c>
      <c r="AI2018" s="99">
        <f>SUMIFS(通讯通路门店!$BB:$BB,通讯通路门店!$S:$S,$G2018)</f>
        <v>0</v>
      </c>
      <c r="AJ2018" s="99">
        <f>SUMIFS(通讯通路门店!$BE:$BE,通讯通路门店!$S:$S,$G2018)</f>
        <v>0</v>
      </c>
      <c r="AK2018" s="99">
        <f>SUMIFS(通讯通路门店!$BG:$BG,通讯通路门店!$S:$S,$G2018)</f>
        <v>0</v>
      </c>
      <c r="AL2018" s="99">
        <f>SUMIFS(通讯通路门店!$BC:$BC,通讯通路门店!$S:$S,$G2018)</f>
        <v>0</v>
      </c>
      <c r="AM2018" s="99">
        <f>SUMIFS(通讯通路门店!$BD:$BD,通讯通路门店!$S:$S,$G2018)</f>
        <v>0</v>
      </c>
      <c r="AN2018" s="99">
        <f>SUMIFS(通讯通路门店!$BF:$BF,通讯通路门店!$S:$S,$G2018)</f>
        <v>0</v>
      </c>
      <c r="AO2018" s="99">
        <f t="shared" si="157"/>
        <v>0</v>
      </c>
      <c r="AP2018" s="99">
        <f>SUMIFS(通讯通路门店!$K:$K,通讯通路门店!$S:$S,$G2018)</f>
        <v>0</v>
      </c>
      <c r="AQ2018" s="83"/>
      <c r="AR2018" s="99">
        <f>SUMIFS(通讯通路门店!$T:$T,通讯通路门店!$S:$S,$G2018)</f>
        <v>0</v>
      </c>
      <c r="AS2018" s="99">
        <f>SUMIFS(通讯通路门店!$U:$U,通讯通路门店!$S:$S,$G2018)</f>
        <v>0</v>
      </c>
      <c r="AT2018" s="99">
        <f>SUMIFS(通讯通路门店!$V:$V,通讯通路门店!$S:$S,$G2018)</f>
        <v>0</v>
      </c>
      <c r="AU2018" s="99">
        <f>SUMIFS(通讯通路门店!$W:$W,通讯通路门店!$S:$S,$G2018)</f>
        <v>0</v>
      </c>
      <c r="AV2018" s="99">
        <f>SUMIFS(通讯通路门店!$Z:$Z,通讯通路门店!$S:$S,$G2018)</f>
        <v>0</v>
      </c>
      <c r="AW2018" s="99">
        <f>SUMIFS(通讯通路门店!$AB:$AB,通讯通路门店!$S:$S,$G2018)</f>
        <v>0</v>
      </c>
      <c r="AX2018" s="99">
        <f>SUMIFS(通讯通路门店!$X:$X,通讯通路门店!$S:$S,$G2018)</f>
        <v>0</v>
      </c>
      <c r="AY2018" s="99">
        <f>SUMIFS(通讯通路门店!$Y:$Y,通讯通路门店!$S:$S,$G2018)</f>
        <v>0</v>
      </c>
      <c r="AZ2018" s="99">
        <f>SUMIFS(通讯通路门店!$AA:$AA,通讯通路门店!$S:$S,$G2018)</f>
        <v>0</v>
      </c>
      <c r="BA2018" s="99">
        <f t="shared" si="158"/>
        <v>0</v>
      </c>
      <c r="BB2018" s="99">
        <f t="shared" si="159"/>
        <v>0</v>
      </c>
      <c r="BC2018" s="99">
        <f>SUMIFS(通讯通路门店!$W:$W,通讯通路门店!$S:$S,$G2018,通讯通路门店!$J:$J,"荣耀体验店")+SUMIFS(通讯通路门店!$W:$W,通讯通路门店!$S:$S,$G2018,通讯通路门店!$J:$J,"荣耀授权专卖店")</f>
        <v>0</v>
      </c>
      <c r="BD2018" s="99">
        <f>SUMIFS(通讯通路门店!$Z:$Z,通讯通路门店!$S:$S,$G2018,通讯通路门店!$J:$J,"VIVO体验店")</f>
        <v>0</v>
      </c>
      <c r="BE2018" s="99">
        <f>SUMIFS(通讯通路门店!$AB:$AB,通讯通路门店!$S:$S,$G2018,通讯通路门店!$J:$J,"OPPO体验店")</f>
        <v>0</v>
      </c>
      <c r="BF2018" s="99">
        <f>SUMIFS(通讯通路门店!$X:$X,通讯通路门店!$S:$S,$G2018,通讯通路门店!$J:$J,"华为授权体验店")+SUMIFS(通讯通路门店!$AA:$AA,通讯通路门店!$S:$S,$G2018,通讯通路门店!$J:$J,"华为堡垒店")</f>
        <v>0</v>
      </c>
      <c r="BG2018" s="99">
        <f>SUMIFS(通讯通路门店!$Y:$Y,通讯通路门店!$S:$S,$G2018,通讯通路门店!$J:$J,"小米体验店")</f>
        <v>0</v>
      </c>
      <c r="BH2018" s="99">
        <f>SUMIFS(通讯通路门店!$AA:$AA,通讯通路门店!$S:$S,$G2018,通讯通路门店!$J:$J,"苹果体验店")</f>
        <v>0</v>
      </c>
      <c r="BI2018" s="99">
        <f>SUMIFS(通讯通路门店!$K:$K,通讯通路门店!$S:$S,$G2018,通讯通路门店!$J:$J,"其他品牌专卖店")</f>
        <v>0</v>
      </c>
      <c r="BJ2018" s="99">
        <f>SUMIFS(通讯通路门店!$AC:$AC,通讯通路门店!$S:$S,$G2018)</f>
        <v>0</v>
      </c>
      <c r="BK2018" s="99">
        <f>SUMIFS(通讯通路门店!$AD:$AD,通讯通路门店!$S:$S,$G2018)</f>
        <v>0</v>
      </c>
      <c r="BL2018" s="99">
        <f>SUMIFS(通讯通路门店!$AE:$AE,通讯通路门店!$S:$S,$G2018)</f>
        <v>0</v>
      </c>
      <c r="BM2018" s="99">
        <f>SUMIFS(通讯通路门店!$AF:$AF,通讯通路门店!$S:$S,$G2018)</f>
        <v>0</v>
      </c>
      <c r="BN2018" s="99">
        <f>SUMIFS(通讯通路门店!$AG:$AG,通讯通路门店!$S:$S,$G2018)</f>
        <v>0</v>
      </c>
      <c r="BO2018" s="99">
        <f>SUMIFS(通讯通路门店!$AH:$AH,通讯通路门店!$S:$S,$G2018)</f>
        <v>0</v>
      </c>
      <c r="BP2018" s="99">
        <f>SUMIFS(通讯通路门店!$AI:$AI,通讯通路门店!$S:$S,$G2018)</f>
        <v>0</v>
      </c>
      <c r="BQ2018" s="83"/>
    </row>
    <row r="2019" spans="1:69">
      <c r="A2019" s="99" t="str">
        <f>IFERROR(_xlfn.XLOOKUP($G2019,通讯通路门店!$S$4:$S$993931,通讯通路门店!$A$4:$A$993931,0,0),"")</f>
        <v>海南省</v>
      </c>
      <c r="B2019" s="99" t="str">
        <f>IFERROR(_xlfn.XLOOKUP($G2019,通讯通路门店!$S$4:$S$993931,通讯通路门店!$B$4:$B$993931,0,0),"")</f>
        <v>东方市</v>
      </c>
      <c r="C2019" s="99" t="str">
        <f>IFERROR(_xlfn.XLOOKUP($G2019,通讯通路门店!$S$4:$S$993931,通讯通路门店!$C$4:$C$993931,0,0),"")</f>
        <v>东方市</v>
      </c>
      <c r="D2019" s="99" t="str">
        <f>IFERROR(_xlfn.XLOOKUP($G2019,通讯通路门店!$S$4:$S$993931,通讯通路门店!$D$4:$D$993931,0,0),"")</f>
        <v>八所镇</v>
      </c>
      <c r="E2019" s="83"/>
      <c r="F2019" s="83"/>
      <c r="G2019" s="101"/>
      <c r="H2019" s="102">
        <f>IFERROR(_xlfn.XLOOKUP($G2019,通讯通路门店!$S$4:$S$993931,通讯通路门店!$R$4:$R$993931,0,0),"")</f>
        <v>0</v>
      </c>
      <c r="I2019" s="83"/>
      <c r="J2019" s="83"/>
      <c r="K2019" s="83"/>
      <c r="L2019" s="83"/>
      <c r="M2019" s="83"/>
      <c r="N2019" s="83"/>
      <c r="O2019" s="83"/>
      <c r="P2019" s="83"/>
      <c r="Q2019" s="83"/>
      <c r="R2019" s="83"/>
      <c r="S2019" s="83"/>
      <c r="T2019" s="83"/>
      <c r="U2019" s="99">
        <f>COUNTIF(通讯通路门店!$S:$S,$G2019)</f>
        <v>0</v>
      </c>
      <c r="V2019" s="99">
        <f>COUNTIFS(通讯通路门店!$S:$S,$G2019,通讯通路门店!$J:$J,"综合卖场")</f>
        <v>0</v>
      </c>
      <c r="W2019" s="99">
        <f>SUMIFS(通讯通路门店!$AJ:$AJ,通讯通路门店!$S:$S,通讯客户沙盘!$G2019)</f>
        <v>0</v>
      </c>
      <c r="X2019" s="99">
        <f t="shared" si="155"/>
        <v>0</v>
      </c>
      <c r="Y2019" s="99">
        <f>COUNTIFS(通讯通路门店!$S:$S,$G2019,通讯通路门店!$J:$J,"荣耀体验店")+COUNTIFS(通讯通路门店!$S:$S,$G2019,通讯通路门店!$J:$J,"荣耀授权专卖店")</f>
        <v>0</v>
      </c>
      <c r="Z2019" s="99">
        <f>COUNTIFS(通讯通路门店!$S:$S,$G2019,通讯通路门店!$J:$J,"VIVO体验店")</f>
        <v>0</v>
      </c>
      <c r="AA2019" s="99">
        <f>COUNTIFS(通讯通路门店!$S:$S,$G2019,通讯通路门店!$J:$J,"OPPO体验店")</f>
        <v>0</v>
      </c>
      <c r="AB2019" s="99">
        <f>COUNTIFS(通讯通路门店!$S:$S,$G2019,通讯通路门店!$J:$J,"华为授权体验店")+COUNTIFS(通讯通路门店!$S:$S,$G2019,通讯通路门店!$J:$J,"华为堡垒店")</f>
        <v>0</v>
      </c>
      <c r="AC2019" s="99">
        <f>COUNTIFS(通讯通路门店!$S:$S,$G2019,通讯通路门店!$J:$J,"小米体验店")</f>
        <v>0</v>
      </c>
      <c r="AD2019" s="99">
        <f>COUNTIFS(通讯通路门店!$S:$S,$G2019,通讯通路门店!$J:$J,"苹果体验店")</f>
        <v>0</v>
      </c>
      <c r="AE2019" s="99">
        <f>COUNTIFS(通讯通路门店!$S:$S,$G2019,通讯通路门店!$J:$J,"其他品牌专卖店")</f>
        <v>0</v>
      </c>
      <c r="AF2019" s="99">
        <f>SUMIFS(通讯通路门店!$BI:$BI,通讯通路门店!$S:$S,$G2019)</f>
        <v>0</v>
      </c>
      <c r="AG2019" s="99">
        <f>SUMIFS(通讯通路门店!$BH:$BH,通讯通路门店!$S:$S,$G2019)</f>
        <v>0</v>
      </c>
      <c r="AH2019" s="99">
        <f t="shared" si="156"/>
        <v>0</v>
      </c>
      <c r="AI2019" s="99">
        <f>SUMIFS(通讯通路门店!$BB:$BB,通讯通路门店!$S:$S,$G2019)</f>
        <v>0</v>
      </c>
      <c r="AJ2019" s="99">
        <f>SUMIFS(通讯通路门店!$BE:$BE,通讯通路门店!$S:$S,$G2019)</f>
        <v>0</v>
      </c>
      <c r="AK2019" s="99">
        <f>SUMIFS(通讯通路门店!$BG:$BG,通讯通路门店!$S:$S,$G2019)</f>
        <v>0</v>
      </c>
      <c r="AL2019" s="99">
        <f>SUMIFS(通讯通路门店!$BC:$BC,通讯通路门店!$S:$S,$G2019)</f>
        <v>0</v>
      </c>
      <c r="AM2019" s="99">
        <f>SUMIFS(通讯通路门店!$BD:$BD,通讯通路门店!$S:$S,$G2019)</f>
        <v>0</v>
      </c>
      <c r="AN2019" s="99">
        <f>SUMIFS(通讯通路门店!$BF:$BF,通讯通路门店!$S:$S,$G2019)</f>
        <v>0</v>
      </c>
      <c r="AO2019" s="99">
        <f t="shared" si="157"/>
        <v>0</v>
      </c>
      <c r="AP2019" s="99">
        <f>SUMIFS(通讯通路门店!$K:$K,通讯通路门店!$S:$S,$G2019)</f>
        <v>0</v>
      </c>
      <c r="AQ2019" s="83"/>
      <c r="AR2019" s="99">
        <f>SUMIFS(通讯通路门店!$T:$T,通讯通路门店!$S:$S,$G2019)</f>
        <v>0</v>
      </c>
      <c r="AS2019" s="99">
        <f>SUMIFS(通讯通路门店!$U:$U,通讯通路门店!$S:$S,$G2019)</f>
        <v>0</v>
      </c>
      <c r="AT2019" s="99">
        <f>SUMIFS(通讯通路门店!$V:$V,通讯通路门店!$S:$S,$G2019)</f>
        <v>0</v>
      </c>
      <c r="AU2019" s="99">
        <f>SUMIFS(通讯通路门店!$W:$W,通讯通路门店!$S:$S,$G2019)</f>
        <v>0</v>
      </c>
      <c r="AV2019" s="99">
        <f>SUMIFS(通讯通路门店!$Z:$Z,通讯通路门店!$S:$S,$G2019)</f>
        <v>0</v>
      </c>
      <c r="AW2019" s="99">
        <f>SUMIFS(通讯通路门店!$AB:$AB,通讯通路门店!$S:$S,$G2019)</f>
        <v>0</v>
      </c>
      <c r="AX2019" s="99">
        <f>SUMIFS(通讯通路门店!$X:$X,通讯通路门店!$S:$S,$G2019)</f>
        <v>0</v>
      </c>
      <c r="AY2019" s="99">
        <f>SUMIFS(通讯通路门店!$Y:$Y,通讯通路门店!$S:$S,$G2019)</f>
        <v>0</v>
      </c>
      <c r="AZ2019" s="99">
        <f>SUMIFS(通讯通路门店!$AA:$AA,通讯通路门店!$S:$S,$G2019)</f>
        <v>0</v>
      </c>
      <c r="BA2019" s="99">
        <f t="shared" si="158"/>
        <v>0</v>
      </c>
      <c r="BB2019" s="99">
        <f t="shared" si="159"/>
        <v>0</v>
      </c>
      <c r="BC2019" s="99">
        <f>SUMIFS(通讯通路门店!$W:$W,通讯通路门店!$S:$S,$G2019,通讯通路门店!$J:$J,"荣耀体验店")+SUMIFS(通讯通路门店!$W:$W,通讯通路门店!$S:$S,$G2019,通讯通路门店!$J:$J,"荣耀授权专卖店")</f>
        <v>0</v>
      </c>
      <c r="BD2019" s="99">
        <f>SUMIFS(通讯通路门店!$Z:$Z,通讯通路门店!$S:$S,$G2019,通讯通路门店!$J:$J,"VIVO体验店")</f>
        <v>0</v>
      </c>
      <c r="BE2019" s="99">
        <f>SUMIFS(通讯通路门店!$AB:$AB,通讯通路门店!$S:$S,$G2019,通讯通路门店!$J:$J,"OPPO体验店")</f>
        <v>0</v>
      </c>
      <c r="BF2019" s="99">
        <f>SUMIFS(通讯通路门店!$X:$X,通讯通路门店!$S:$S,$G2019,通讯通路门店!$J:$J,"华为授权体验店")+SUMIFS(通讯通路门店!$AA:$AA,通讯通路门店!$S:$S,$G2019,通讯通路门店!$J:$J,"华为堡垒店")</f>
        <v>0</v>
      </c>
      <c r="BG2019" s="99">
        <f>SUMIFS(通讯通路门店!$Y:$Y,通讯通路门店!$S:$S,$G2019,通讯通路门店!$J:$J,"小米体验店")</f>
        <v>0</v>
      </c>
      <c r="BH2019" s="99">
        <f>SUMIFS(通讯通路门店!$AA:$AA,通讯通路门店!$S:$S,$G2019,通讯通路门店!$J:$J,"苹果体验店")</f>
        <v>0</v>
      </c>
      <c r="BI2019" s="99">
        <f>SUMIFS(通讯通路门店!$K:$K,通讯通路门店!$S:$S,$G2019,通讯通路门店!$J:$J,"其他品牌专卖店")</f>
        <v>0</v>
      </c>
      <c r="BJ2019" s="99">
        <f>SUMIFS(通讯通路门店!$AC:$AC,通讯通路门店!$S:$S,$G2019)</f>
        <v>0</v>
      </c>
      <c r="BK2019" s="99">
        <f>SUMIFS(通讯通路门店!$AD:$AD,通讯通路门店!$S:$S,$G2019)</f>
        <v>0</v>
      </c>
      <c r="BL2019" s="99">
        <f>SUMIFS(通讯通路门店!$AE:$AE,通讯通路门店!$S:$S,$G2019)</f>
        <v>0</v>
      </c>
      <c r="BM2019" s="99">
        <f>SUMIFS(通讯通路门店!$AF:$AF,通讯通路门店!$S:$S,$G2019)</f>
        <v>0</v>
      </c>
      <c r="BN2019" s="99">
        <f>SUMIFS(通讯通路门店!$AG:$AG,通讯通路门店!$S:$S,$G2019)</f>
        <v>0</v>
      </c>
      <c r="BO2019" s="99">
        <f>SUMIFS(通讯通路门店!$AH:$AH,通讯通路门店!$S:$S,$G2019)</f>
        <v>0</v>
      </c>
      <c r="BP2019" s="99">
        <f>SUMIFS(通讯通路门店!$AI:$AI,通讯通路门店!$S:$S,$G2019)</f>
        <v>0</v>
      </c>
      <c r="BQ2019" s="83"/>
    </row>
    <row r="2020" spans="1:69">
      <c r="A2020" s="99" t="str">
        <f>IFERROR(_xlfn.XLOOKUP($G2020,通讯通路门店!$S$4:$S$993931,通讯通路门店!$A$4:$A$993931,0,0),"")</f>
        <v>海南省</v>
      </c>
      <c r="B2020" s="99" t="str">
        <f>IFERROR(_xlfn.XLOOKUP($G2020,通讯通路门店!$S$4:$S$993931,通讯通路门店!$B$4:$B$993931,0,0),"")</f>
        <v>东方市</v>
      </c>
      <c r="C2020" s="99" t="str">
        <f>IFERROR(_xlfn.XLOOKUP($G2020,通讯通路门店!$S$4:$S$993931,通讯通路门店!$C$4:$C$993931,0,0),"")</f>
        <v>东方市</v>
      </c>
      <c r="D2020" s="99" t="str">
        <f>IFERROR(_xlfn.XLOOKUP($G2020,通讯通路门店!$S$4:$S$993931,通讯通路门店!$D$4:$D$993931,0,0),"")</f>
        <v>八所镇</v>
      </c>
      <c r="E2020" s="83"/>
      <c r="F2020" s="83"/>
      <c r="G2020" s="101"/>
      <c r="H2020" s="102">
        <f>IFERROR(_xlfn.XLOOKUP($G2020,通讯通路门店!$S$4:$S$993931,通讯通路门店!$R$4:$R$993931,0,0),"")</f>
        <v>0</v>
      </c>
      <c r="I2020" s="83"/>
      <c r="J2020" s="83"/>
      <c r="K2020" s="83"/>
      <c r="L2020" s="83"/>
      <c r="M2020" s="83"/>
      <c r="N2020" s="83"/>
      <c r="O2020" s="83"/>
      <c r="P2020" s="83"/>
      <c r="Q2020" s="83"/>
      <c r="R2020" s="83"/>
      <c r="S2020" s="83"/>
      <c r="T2020" s="83"/>
      <c r="U2020" s="99">
        <f>COUNTIF(通讯通路门店!$S:$S,$G2020)</f>
        <v>0</v>
      </c>
      <c r="V2020" s="99">
        <f>COUNTIFS(通讯通路门店!$S:$S,$G2020,通讯通路门店!$J:$J,"综合卖场")</f>
        <v>0</v>
      </c>
      <c r="W2020" s="99">
        <f>SUMIFS(通讯通路门店!$AJ:$AJ,通讯通路门店!$S:$S,通讯客户沙盘!$G2020)</f>
        <v>0</v>
      </c>
      <c r="X2020" s="99">
        <f t="shared" si="155"/>
        <v>0</v>
      </c>
      <c r="Y2020" s="99">
        <f>COUNTIFS(通讯通路门店!$S:$S,$G2020,通讯通路门店!$J:$J,"荣耀体验店")+COUNTIFS(通讯通路门店!$S:$S,$G2020,通讯通路门店!$J:$J,"荣耀授权专卖店")</f>
        <v>0</v>
      </c>
      <c r="Z2020" s="99">
        <f>COUNTIFS(通讯通路门店!$S:$S,$G2020,通讯通路门店!$J:$J,"VIVO体验店")</f>
        <v>0</v>
      </c>
      <c r="AA2020" s="99">
        <f>COUNTIFS(通讯通路门店!$S:$S,$G2020,通讯通路门店!$J:$J,"OPPO体验店")</f>
        <v>0</v>
      </c>
      <c r="AB2020" s="99">
        <f>COUNTIFS(通讯通路门店!$S:$S,$G2020,通讯通路门店!$J:$J,"华为授权体验店")+COUNTIFS(通讯通路门店!$S:$S,$G2020,通讯通路门店!$J:$J,"华为堡垒店")</f>
        <v>0</v>
      </c>
      <c r="AC2020" s="99">
        <f>COUNTIFS(通讯通路门店!$S:$S,$G2020,通讯通路门店!$J:$J,"小米体验店")</f>
        <v>0</v>
      </c>
      <c r="AD2020" s="99">
        <f>COUNTIFS(通讯通路门店!$S:$S,$G2020,通讯通路门店!$J:$J,"苹果体验店")</f>
        <v>0</v>
      </c>
      <c r="AE2020" s="99">
        <f>COUNTIFS(通讯通路门店!$S:$S,$G2020,通讯通路门店!$J:$J,"其他品牌专卖店")</f>
        <v>0</v>
      </c>
      <c r="AF2020" s="99">
        <f>SUMIFS(通讯通路门店!$BI:$BI,通讯通路门店!$S:$S,$G2020)</f>
        <v>0</v>
      </c>
      <c r="AG2020" s="99">
        <f>SUMIFS(通讯通路门店!$BH:$BH,通讯通路门店!$S:$S,$G2020)</f>
        <v>0</v>
      </c>
      <c r="AH2020" s="99">
        <f t="shared" si="156"/>
        <v>0</v>
      </c>
      <c r="AI2020" s="99">
        <f>SUMIFS(通讯通路门店!$BB:$BB,通讯通路门店!$S:$S,$G2020)</f>
        <v>0</v>
      </c>
      <c r="AJ2020" s="99">
        <f>SUMIFS(通讯通路门店!$BE:$BE,通讯通路门店!$S:$S,$G2020)</f>
        <v>0</v>
      </c>
      <c r="AK2020" s="99">
        <f>SUMIFS(通讯通路门店!$BG:$BG,通讯通路门店!$S:$S,$G2020)</f>
        <v>0</v>
      </c>
      <c r="AL2020" s="99">
        <f>SUMIFS(通讯通路门店!$BC:$BC,通讯通路门店!$S:$S,$G2020)</f>
        <v>0</v>
      </c>
      <c r="AM2020" s="99">
        <f>SUMIFS(通讯通路门店!$BD:$BD,通讯通路门店!$S:$S,$G2020)</f>
        <v>0</v>
      </c>
      <c r="AN2020" s="99">
        <f>SUMIFS(通讯通路门店!$BF:$BF,通讯通路门店!$S:$S,$G2020)</f>
        <v>0</v>
      </c>
      <c r="AO2020" s="99">
        <f t="shared" si="157"/>
        <v>0</v>
      </c>
      <c r="AP2020" s="99">
        <f>SUMIFS(通讯通路门店!$K:$K,通讯通路门店!$S:$S,$G2020)</f>
        <v>0</v>
      </c>
      <c r="AQ2020" s="83"/>
      <c r="AR2020" s="99">
        <f>SUMIFS(通讯通路门店!$T:$T,通讯通路门店!$S:$S,$G2020)</f>
        <v>0</v>
      </c>
      <c r="AS2020" s="99">
        <f>SUMIFS(通讯通路门店!$U:$U,通讯通路门店!$S:$S,$G2020)</f>
        <v>0</v>
      </c>
      <c r="AT2020" s="99">
        <f>SUMIFS(通讯通路门店!$V:$V,通讯通路门店!$S:$S,$G2020)</f>
        <v>0</v>
      </c>
      <c r="AU2020" s="99">
        <f>SUMIFS(通讯通路门店!$W:$W,通讯通路门店!$S:$S,$G2020)</f>
        <v>0</v>
      </c>
      <c r="AV2020" s="99">
        <f>SUMIFS(通讯通路门店!$Z:$Z,通讯通路门店!$S:$S,$G2020)</f>
        <v>0</v>
      </c>
      <c r="AW2020" s="99">
        <f>SUMIFS(通讯通路门店!$AB:$AB,通讯通路门店!$S:$S,$G2020)</f>
        <v>0</v>
      </c>
      <c r="AX2020" s="99">
        <f>SUMIFS(通讯通路门店!$X:$X,通讯通路门店!$S:$S,$G2020)</f>
        <v>0</v>
      </c>
      <c r="AY2020" s="99">
        <f>SUMIFS(通讯通路门店!$Y:$Y,通讯通路门店!$S:$S,$G2020)</f>
        <v>0</v>
      </c>
      <c r="AZ2020" s="99">
        <f>SUMIFS(通讯通路门店!$AA:$AA,通讯通路门店!$S:$S,$G2020)</f>
        <v>0</v>
      </c>
      <c r="BA2020" s="99">
        <f t="shared" si="158"/>
        <v>0</v>
      </c>
      <c r="BB2020" s="99">
        <f t="shared" si="159"/>
        <v>0</v>
      </c>
      <c r="BC2020" s="99">
        <f>SUMIFS(通讯通路门店!$W:$W,通讯通路门店!$S:$S,$G2020,通讯通路门店!$J:$J,"荣耀体验店")+SUMIFS(通讯通路门店!$W:$W,通讯通路门店!$S:$S,$G2020,通讯通路门店!$J:$J,"荣耀授权专卖店")</f>
        <v>0</v>
      </c>
      <c r="BD2020" s="99">
        <f>SUMIFS(通讯通路门店!$Z:$Z,通讯通路门店!$S:$S,$G2020,通讯通路门店!$J:$J,"VIVO体验店")</f>
        <v>0</v>
      </c>
      <c r="BE2020" s="99">
        <f>SUMIFS(通讯通路门店!$AB:$AB,通讯通路门店!$S:$S,$G2020,通讯通路门店!$J:$J,"OPPO体验店")</f>
        <v>0</v>
      </c>
      <c r="BF2020" s="99">
        <f>SUMIFS(通讯通路门店!$X:$X,通讯通路门店!$S:$S,$G2020,通讯通路门店!$J:$J,"华为授权体验店")+SUMIFS(通讯通路门店!$AA:$AA,通讯通路门店!$S:$S,$G2020,通讯通路门店!$J:$J,"华为堡垒店")</f>
        <v>0</v>
      </c>
      <c r="BG2020" s="99">
        <f>SUMIFS(通讯通路门店!$Y:$Y,通讯通路门店!$S:$S,$G2020,通讯通路门店!$J:$J,"小米体验店")</f>
        <v>0</v>
      </c>
      <c r="BH2020" s="99">
        <f>SUMIFS(通讯通路门店!$AA:$AA,通讯通路门店!$S:$S,$G2020,通讯通路门店!$J:$J,"苹果体验店")</f>
        <v>0</v>
      </c>
      <c r="BI2020" s="99">
        <f>SUMIFS(通讯通路门店!$K:$K,通讯通路门店!$S:$S,$G2020,通讯通路门店!$J:$J,"其他品牌专卖店")</f>
        <v>0</v>
      </c>
      <c r="BJ2020" s="99">
        <f>SUMIFS(通讯通路门店!$AC:$AC,通讯通路门店!$S:$S,$G2020)</f>
        <v>0</v>
      </c>
      <c r="BK2020" s="99">
        <f>SUMIFS(通讯通路门店!$AD:$AD,通讯通路门店!$S:$S,$G2020)</f>
        <v>0</v>
      </c>
      <c r="BL2020" s="99">
        <f>SUMIFS(通讯通路门店!$AE:$AE,通讯通路门店!$S:$S,$G2020)</f>
        <v>0</v>
      </c>
      <c r="BM2020" s="99">
        <f>SUMIFS(通讯通路门店!$AF:$AF,通讯通路门店!$S:$S,$G2020)</f>
        <v>0</v>
      </c>
      <c r="BN2020" s="99">
        <f>SUMIFS(通讯通路门店!$AG:$AG,通讯通路门店!$S:$S,$G2020)</f>
        <v>0</v>
      </c>
      <c r="BO2020" s="99">
        <f>SUMIFS(通讯通路门店!$AH:$AH,通讯通路门店!$S:$S,$G2020)</f>
        <v>0</v>
      </c>
      <c r="BP2020" s="99">
        <f>SUMIFS(通讯通路门店!$AI:$AI,通讯通路门店!$S:$S,$G2020)</f>
        <v>0</v>
      </c>
      <c r="BQ2020" s="83"/>
    </row>
    <row r="2021" spans="1:69">
      <c r="A2021" s="99" t="str">
        <f>IFERROR(_xlfn.XLOOKUP($G2021,通讯通路门店!$S$4:$S$993931,通讯通路门店!$A$4:$A$993931,0,0),"")</f>
        <v>海南省</v>
      </c>
      <c r="B2021" s="99" t="str">
        <f>IFERROR(_xlfn.XLOOKUP($G2021,通讯通路门店!$S$4:$S$993931,通讯通路门店!$B$4:$B$993931,0,0),"")</f>
        <v>东方市</v>
      </c>
      <c r="C2021" s="99" t="str">
        <f>IFERROR(_xlfn.XLOOKUP($G2021,通讯通路门店!$S$4:$S$993931,通讯通路门店!$C$4:$C$993931,0,0),"")</f>
        <v>东方市</v>
      </c>
      <c r="D2021" s="99" t="str">
        <f>IFERROR(_xlfn.XLOOKUP($G2021,通讯通路门店!$S$4:$S$993931,通讯通路门店!$D$4:$D$993931,0,0),"")</f>
        <v>八所镇</v>
      </c>
      <c r="E2021" s="83"/>
      <c r="F2021" s="83"/>
      <c r="G2021" s="101"/>
      <c r="H2021" s="102">
        <f>IFERROR(_xlfn.XLOOKUP($G2021,通讯通路门店!$S$4:$S$993931,通讯通路门店!$R$4:$R$993931,0,0),"")</f>
        <v>0</v>
      </c>
      <c r="I2021" s="83"/>
      <c r="J2021" s="83"/>
      <c r="K2021" s="83"/>
      <c r="L2021" s="83"/>
      <c r="M2021" s="83"/>
      <c r="N2021" s="83"/>
      <c r="O2021" s="83"/>
      <c r="P2021" s="83"/>
      <c r="Q2021" s="83"/>
      <c r="R2021" s="83"/>
      <c r="S2021" s="83"/>
      <c r="T2021" s="83"/>
      <c r="U2021" s="99">
        <f>COUNTIF(通讯通路门店!$S:$S,$G2021)</f>
        <v>0</v>
      </c>
      <c r="V2021" s="99">
        <f>COUNTIFS(通讯通路门店!$S:$S,$G2021,通讯通路门店!$J:$J,"综合卖场")</f>
        <v>0</v>
      </c>
      <c r="W2021" s="99">
        <f>SUMIFS(通讯通路门店!$AJ:$AJ,通讯通路门店!$S:$S,通讯客户沙盘!$G2021)</f>
        <v>0</v>
      </c>
      <c r="X2021" s="99">
        <f t="shared" si="155"/>
        <v>0</v>
      </c>
      <c r="Y2021" s="99">
        <f>COUNTIFS(通讯通路门店!$S:$S,$G2021,通讯通路门店!$J:$J,"荣耀体验店")+COUNTIFS(通讯通路门店!$S:$S,$G2021,通讯通路门店!$J:$J,"荣耀授权专卖店")</f>
        <v>0</v>
      </c>
      <c r="Z2021" s="99">
        <f>COUNTIFS(通讯通路门店!$S:$S,$G2021,通讯通路门店!$J:$J,"VIVO体验店")</f>
        <v>0</v>
      </c>
      <c r="AA2021" s="99">
        <f>COUNTIFS(通讯通路门店!$S:$S,$G2021,通讯通路门店!$J:$J,"OPPO体验店")</f>
        <v>0</v>
      </c>
      <c r="AB2021" s="99">
        <f>COUNTIFS(通讯通路门店!$S:$S,$G2021,通讯通路门店!$J:$J,"华为授权体验店")+COUNTIFS(通讯通路门店!$S:$S,$G2021,通讯通路门店!$J:$J,"华为堡垒店")</f>
        <v>0</v>
      </c>
      <c r="AC2021" s="99">
        <f>COUNTIFS(通讯通路门店!$S:$S,$G2021,通讯通路门店!$J:$J,"小米体验店")</f>
        <v>0</v>
      </c>
      <c r="AD2021" s="99">
        <f>COUNTIFS(通讯通路门店!$S:$S,$G2021,通讯通路门店!$J:$J,"苹果体验店")</f>
        <v>0</v>
      </c>
      <c r="AE2021" s="99">
        <f>COUNTIFS(通讯通路门店!$S:$S,$G2021,通讯通路门店!$J:$J,"其他品牌专卖店")</f>
        <v>0</v>
      </c>
      <c r="AF2021" s="99">
        <f>SUMIFS(通讯通路门店!$BI:$BI,通讯通路门店!$S:$S,$G2021)</f>
        <v>0</v>
      </c>
      <c r="AG2021" s="99">
        <f>SUMIFS(通讯通路门店!$BH:$BH,通讯通路门店!$S:$S,$G2021)</f>
        <v>0</v>
      </c>
      <c r="AH2021" s="99">
        <f t="shared" si="156"/>
        <v>0</v>
      </c>
      <c r="AI2021" s="99">
        <f>SUMIFS(通讯通路门店!$BB:$BB,通讯通路门店!$S:$S,$G2021)</f>
        <v>0</v>
      </c>
      <c r="AJ2021" s="99">
        <f>SUMIFS(通讯通路门店!$BE:$BE,通讯通路门店!$S:$S,$G2021)</f>
        <v>0</v>
      </c>
      <c r="AK2021" s="99">
        <f>SUMIFS(通讯通路门店!$BG:$BG,通讯通路门店!$S:$S,$G2021)</f>
        <v>0</v>
      </c>
      <c r="AL2021" s="99">
        <f>SUMIFS(通讯通路门店!$BC:$BC,通讯通路门店!$S:$S,$G2021)</f>
        <v>0</v>
      </c>
      <c r="AM2021" s="99">
        <f>SUMIFS(通讯通路门店!$BD:$BD,通讯通路门店!$S:$S,$G2021)</f>
        <v>0</v>
      </c>
      <c r="AN2021" s="99">
        <f>SUMIFS(通讯通路门店!$BF:$BF,通讯通路门店!$S:$S,$G2021)</f>
        <v>0</v>
      </c>
      <c r="AO2021" s="99">
        <f t="shared" si="157"/>
        <v>0</v>
      </c>
      <c r="AP2021" s="99">
        <f>SUMIFS(通讯通路门店!$K:$K,通讯通路门店!$S:$S,$G2021)</f>
        <v>0</v>
      </c>
      <c r="AQ2021" s="83"/>
      <c r="AR2021" s="99">
        <f>SUMIFS(通讯通路门店!$T:$T,通讯通路门店!$S:$S,$G2021)</f>
        <v>0</v>
      </c>
      <c r="AS2021" s="99">
        <f>SUMIFS(通讯通路门店!$U:$U,通讯通路门店!$S:$S,$G2021)</f>
        <v>0</v>
      </c>
      <c r="AT2021" s="99">
        <f>SUMIFS(通讯通路门店!$V:$V,通讯通路门店!$S:$S,$G2021)</f>
        <v>0</v>
      </c>
      <c r="AU2021" s="99">
        <f>SUMIFS(通讯通路门店!$W:$W,通讯通路门店!$S:$S,$G2021)</f>
        <v>0</v>
      </c>
      <c r="AV2021" s="99">
        <f>SUMIFS(通讯通路门店!$Z:$Z,通讯通路门店!$S:$S,$G2021)</f>
        <v>0</v>
      </c>
      <c r="AW2021" s="99">
        <f>SUMIFS(通讯通路门店!$AB:$AB,通讯通路门店!$S:$S,$G2021)</f>
        <v>0</v>
      </c>
      <c r="AX2021" s="99">
        <f>SUMIFS(通讯通路门店!$X:$X,通讯通路门店!$S:$S,$G2021)</f>
        <v>0</v>
      </c>
      <c r="AY2021" s="99">
        <f>SUMIFS(通讯通路门店!$Y:$Y,通讯通路门店!$S:$S,$G2021)</f>
        <v>0</v>
      </c>
      <c r="AZ2021" s="99">
        <f>SUMIFS(通讯通路门店!$AA:$AA,通讯通路门店!$S:$S,$G2021)</f>
        <v>0</v>
      </c>
      <c r="BA2021" s="99">
        <f t="shared" si="158"/>
        <v>0</v>
      </c>
      <c r="BB2021" s="99">
        <f t="shared" si="159"/>
        <v>0</v>
      </c>
      <c r="BC2021" s="99">
        <f>SUMIFS(通讯通路门店!$W:$W,通讯通路门店!$S:$S,$G2021,通讯通路门店!$J:$J,"荣耀体验店")+SUMIFS(通讯通路门店!$W:$W,通讯通路门店!$S:$S,$G2021,通讯通路门店!$J:$J,"荣耀授权专卖店")</f>
        <v>0</v>
      </c>
      <c r="BD2021" s="99">
        <f>SUMIFS(通讯通路门店!$Z:$Z,通讯通路门店!$S:$S,$G2021,通讯通路门店!$J:$J,"VIVO体验店")</f>
        <v>0</v>
      </c>
      <c r="BE2021" s="99">
        <f>SUMIFS(通讯通路门店!$AB:$AB,通讯通路门店!$S:$S,$G2021,通讯通路门店!$J:$J,"OPPO体验店")</f>
        <v>0</v>
      </c>
      <c r="BF2021" s="99">
        <f>SUMIFS(通讯通路门店!$X:$X,通讯通路门店!$S:$S,$G2021,通讯通路门店!$J:$J,"华为授权体验店")+SUMIFS(通讯通路门店!$AA:$AA,通讯通路门店!$S:$S,$G2021,通讯通路门店!$J:$J,"华为堡垒店")</f>
        <v>0</v>
      </c>
      <c r="BG2021" s="99">
        <f>SUMIFS(通讯通路门店!$Y:$Y,通讯通路门店!$S:$S,$G2021,通讯通路门店!$J:$J,"小米体验店")</f>
        <v>0</v>
      </c>
      <c r="BH2021" s="99">
        <f>SUMIFS(通讯通路门店!$AA:$AA,通讯通路门店!$S:$S,$G2021,通讯通路门店!$J:$J,"苹果体验店")</f>
        <v>0</v>
      </c>
      <c r="BI2021" s="99">
        <f>SUMIFS(通讯通路门店!$K:$K,通讯通路门店!$S:$S,$G2021,通讯通路门店!$J:$J,"其他品牌专卖店")</f>
        <v>0</v>
      </c>
      <c r="BJ2021" s="99">
        <f>SUMIFS(通讯通路门店!$AC:$AC,通讯通路门店!$S:$S,$G2021)</f>
        <v>0</v>
      </c>
      <c r="BK2021" s="99">
        <f>SUMIFS(通讯通路门店!$AD:$AD,通讯通路门店!$S:$S,$G2021)</f>
        <v>0</v>
      </c>
      <c r="BL2021" s="99">
        <f>SUMIFS(通讯通路门店!$AE:$AE,通讯通路门店!$S:$S,$G2021)</f>
        <v>0</v>
      </c>
      <c r="BM2021" s="99">
        <f>SUMIFS(通讯通路门店!$AF:$AF,通讯通路门店!$S:$S,$G2021)</f>
        <v>0</v>
      </c>
      <c r="BN2021" s="99">
        <f>SUMIFS(通讯通路门店!$AG:$AG,通讯通路门店!$S:$S,$G2021)</f>
        <v>0</v>
      </c>
      <c r="BO2021" s="99">
        <f>SUMIFS(通讯通路门店!$AH:$AH,通讯通路门店!$S:$S,$G2021)</f>
        <v>0</v>
      </c>
      <c r="BP2021" s="99">
        <f>SUMIFS(通讯通路门店!$AI:$AI,通讯通路门店!$S:$S,$G2021)</f>
        <v>0</v>
      </c>
      <c r="BQ2021" s="83"/>
    </row>
    <row r="2022" spans="1:69">
      <c r="A2022" s="99" t="str">
        <f>IFERROR(_xlfn.XLOOKUP($G2022,通讯通路门店!$S$4:$S$993931,通讯通路门店!$A$4:$A$993931,0,0),"")</f>
        <v>海南省</v>
      </c>
      <c r="B2022" s="99" t="str">
        <f>IFERROR(_xlfn.XLOOKUP($G2022,通讯通路门店!$S$4:$S$993931,通讯通路门店!$B$4:$B$993931,0,0),"")</f>
        <v>东方市</v>
      </c>
      <c r="C2022" s="99" t="str">
        <f>IFERROR(_xlfn.XLOOKUP($G2022,通讯通路门店!$S$4:$S$993931,通讯通路门店!$C$4:$C$993931,0,0),"")</f>
        <v>东方市</v>
      </c>
      <c r="D2022" s="99" t="str">
        <f>IFERROR(_xlfn.XLOOKUP($G2022,通讯通路门店!$S$4:$S$993931,通讯通路门店!$D$4:$D$993931,0,0),"")</f>
        <v>八所镇</v>
      </c>
      <c r="E2022" s="83"/>
      <c r="F2022" s="83"/>
      <c r="G2022" s="101"/>
      <c r="H2022" s="102">
        <f>IFERROR(_xlfn.XLOOKUP($G2022,通讯通路门店!$S$4:$S$993931,通讯通路门店!$R$4:$R$993931,0,0),"")</f>
        <v>0</v>
      </c>
      <c r="I2022" s="83"/>
      <c r="J2022" s="83"/>
      <c r="K2022" s="83"/>
      <c r="L2022" s="83"/>
      <c r="M2022" s="83"/>
      <c r="N2022" s="83"/>
      <c r="O2022" s="83"/>
      <c r="P2022" s="83"/>
      <c r="Q2022" s="83"/>
      <c r="R2022" s="83"/>
      <c r="S2022" s="83"/>
      <c r="T2022" s="83"/>
      <c r="U2022" s="99">
        <f>COUNTIF(通讯通路门店!$S:$S,$G2022)</f>
        <v>0</v>
      </c>
      <c r="V2022" s="99">
        <f>COUNTIFS(通讯通路门店!$S:$S,$G2022,通讯通路门店!$J:$J,"综合卖场")</f>
        <v>0</v>
      </c>
      <c r="W2022" s="99">
        <f>SUMIFS(通讯通路门店!$AJ:$AJ,通讯通路门店!$S:$S,通讯客户沙盘!$G2022)</f>
        <v>0</v>
      </c>
      <c r="X2022" s="99">
        <f t="shared" si="155"/>
        <v>0</v>
      </c>
      <c r="Y2022" s="99">
        <f>COUNTIFS(通讯通路门店!$S:$S,$G2022,通讯通路门店!$J:$J,"荣耀体验店")+COUNTIFS(通讯通路门店!$S:$S,$G2022,通讯通路门店!$J:$J,"荣耀授权专卖店")</f>
        <v>0</v>
      </c>
      <c r="Z2022" s="99">
        <f>COUNTIFS(通讯通路门店!$S:$S,$G2022,通讯通路门店!$J:$J,"VIVO体验店")</f>
        <v>0</v>
      </c>
      <c r="AA2022" s="99">
        <f>COUNTIFS(通讯通路门店!$S:$S,$G2022,通讯通路门店!$J:$J,"OPPO体验店")</f>
        <v>0</v>
      </c>
      <c r="AB2022" s="99">
        <f>COUNTIFS(通讯通路门店!$S:$S,$G2022,通讯通路门店!$J:$J,"华为授权体验店")+COUNTIFS(通讯通路门店!$S:$S,$G2022,通讯通路门店!$J:$J,"华为堡垒店")</f>
        <v>0</v>
      </c>
      <c r="AC2022" s="99">
        <f>COUNTIFS(通讯通路门店!$S:$S,$G2022,通讯通路门店!$J:$J,"小米体验店")</f>
        <v>0</v>
      </c>
      <c r="AD2022" s="99">
        <f>COUNTIFS(通讯通路门店!$S:$S,$G2022,通讯通路门店!$J:$J,"苹果体验店")</f>
        <v>0</v>
      </c>
      <c r="AE2022" s="99">
        <f>COUNTIFS(通讯通路门店!$S:$S,$G2022,通讯通路门店!$J:$J,"其他品牌专卖店")</f>
        <v>0</v>
      </c>
      <c r="AF2022" s="99">
        <f>SUMIFS(通讯通路门店!$BI:$BI,通讯通路门店!$S:$S,$G2022)</f>
        <v>0</v>
      </c>
      <c r="AG2022" s="99">
        <f>SUMIFS(通讯通路门店!$BH:$BH,通讯通路门店!$S:$S,$G2022)</f>
        <v>0</v>
      </c>
      <c r="AH2022" s="99">
        <f t="shared" si="156"/>
        <v>0</v>
      </c>
      <c r="AI2022" s="99">
        <f>SUMIFS(通讯通路门店!$BB:$BB,通讯通路门店!$S:$S,$G2022)</f>
        <v>0</v>
      </c>
      <c r="AJ2022" s="99">
        <f>SUMIFS(通讯通路门店!$BE:$BE,通讯通路门店!$S:$S,$G2022)</f>
        <v>0</v>
      </c>
      <c r="AK2022" s="99">
        <f>SUMIFS(通讯通路门店!$BG:$BG,通讯通路门店!$S:$S,$G2022)</f>
        <v>0</v>
      </c>
      <c r="AL2022" s="99">
        <f>SUMIFS(通讯通路门店!$BC:$BC,通讯通路门店!$S:$S,$G2022)</f>
        <v>0</v>
      </c>
      <c r="AM2022" s="99">
        <f>SUMIFS(通讯通路门店!$BD:$BD,通讯通路门店!$S:$S,$G2022)</f>
        <v>0</v>
      </c>
      <c r="AN2022" s="99">
        <f>SUMIFS(通讯通路门店!$BF:$BF,通讯通路门店!$S:$S,$G2022)</f>
        <v>0</v>
      </c>
      <c r="AO2022" s="99">
        <f t="shared" si="157"/>
        <v>0</v>
      </c>
      <c r="AP2022" s="99">
        <f>SUMIFS(通讯通路门店!$K:$K,通讯通路门店!$S:$S,$G2022)</f>
        <v>0</v>
      </c>
      <c r="AQ2022" s="83"/>
      <c r="AR2022" s="99">
        <f>SUMIFS(通讯通路门店!$T:$T,通讯通路门店!$S:$S,$G2022)</f>
        <v>0</v>
      </c>
      <c r="AS2022" s="99">
        <f>SUMIFS(通讯通路门店!$U:$U,通讯通路门店!$S:$S,$G2022)</f>
        <v>0</v>
      </c>
      <c r="AT2022" s="99">
        <f>SUMIFS(通讯通路门店!$V:$V,通讯通路门店!$S:$S,$G2022)</f>
        <v>0</v>
      </c>
      <c r="AU2022" s="99">
        <f>SUMIFS(通讯通路门店!$W:$W,通讯通路门店!$S:$S,$G2022)</f>
        <v>0</v>
      </c>
      <c r="AV2022" s="99">
        <f>SUMIFS(通讯通路门店!$Z:$Z,通讯通路门店!$S:$S,$G2022)</f>
        <v>0</v>
      </c>
      <c r="AW2022" s="99">
        <f>SUMIFS(通讯通路门店!$AB:$AB,通讯通路门店!$S:$S,$G2022)</f>
        <v>0</v>
      </c>
      <c r="AX2022" s="99">
        <f>SUMIFS(通讯通路门店!$X:$X,通讯通路门店!$S:$S,$G2022)</f>
        <v>0</v>
      </c>
      <c r="AY2022" s="99">
        <f>SUMIFS(通讯通路门店!$Y:$Y,通讯通路门店!$S:$S,$G2022)</f>
        <v>0</v>
      </c>
      <c r="AZ2022" s="99">
        <f>SUMIFS(通讯通路门店!$AA:$AA,通讯通路门店!$S:$S,$G2022)</f>
        <v>0</v>
      </c>
      <c r="BA2022" s="99">
        <f t="shared" si="158"/>
        <v>0</v>
      </c>
      <c r="BB2022" s="99">
        <f t="shared" si="159"/>
        <v>0</v>
      </c>
      <c r="BC2022" s="99">
        <f>SUMIFS(通讯通路门店!$W:$W,通讯通路门店!$S:$S,$G2022,通讯通路门店!$J:$J,"荣耀体验店")+SUMIFS(通讯通路门店!$W:$W,通讯通路门店!$S:$S,$G2022,通讯通路门店!$J:$J,"荣耀授权专卖店")</f>
        <v>0</v>
      </c>
      <c r="BD2022" s="99">
        <f>SUMIFS(通讯通路门店!$Z:$Z,通讯通路门店!$S:$S,$G2022,通讯通路门店!$J:$J,"VIVO体验店")</f>
        <v>0</v>
      </c>
      <c r="BE2022" s="99">
        <f>SUMIFS(通讯通路门店!$AB:$AB,通讯通路门店!$S:$S,$G2022,通讯通路门店!$J:$J,"OPPO体验店")</f>
        <v>0</v>
      </c>
      <c r="BF2022" s="99">
        <f>SUMIFS(通讯通路门店!$X:$X,通讯通路门店!$S:$S,$G2022,通讯通路门店!$J:$J,"华为授权体验店")+SUMIFS(通讯通路门店!$AA:$AA,通讯通路门店!$S:$S,$G2022,通讯通路门店!$J:$J,"华为堡垒店")</f>
        <v>0</v>
      </c>
      <c r="BG2022" s="99">
        <f>SUMIFS(通讯通路门店!$Y:$Y,通讯通路门店!$S:$S,$G2022,通讯通路门店!$J:$J,"小米体验店")</f>
        <v>0</v>
      </c>
      <c r="BH2022" s="99">
        <f>SUMIFS(通讯通路门店!$AA:$AA,通讯通路门店!$S:$S,$G2022,通讯通路门店!$J:$J,"苹果体验店")</f>
        <v>0</v>
      </c>
      <c r="BI2022" s="99">
        <f>SUMIFS(通讯通路门店!$K:$K,通讯通路门店!$S:$S,$G2022,通讯通路门店!$J:$J,"其他品牌专卖店")</f>
        <v>0</v>
      </c>
      <c r="BJ2022" s="99">
        <f>SUMIFS(通讯通路门店!$AC:$AC,通讯通路门店!$S:$S,$G2022)</f>
        <v>0</v>
      </c>
      <c r="BK2022" s="99">
        <f>SUMIFS(通讯通路门店!$AD:$AD,通讯通路门店!$S:$S,$G2022)</f>
        <v>0</v>
      </c>
      <c r="BL2022" s="99">
        <f>SUMIFS(通讯通路门店!$AE:$AE,通讯通路门店!$S:$S,$G2022)</f>
        <v>0</v>
      </c>
      <c r="BM2022" s="99">
        <f>SUMIFS(通讯通路门店!$AF:$AF,通讯通路门店!$S:$S,$G2022)</f>
        <v>0</v>
      </c>
      <c r="BN2022" s="99">
        <f>SUMIFS(通讯通路门店!$AG:$AG,通讯通路门店!$S:$S,$G2022)</f>
        <v>0</v>
      </c>
      <c r="BO2022" s="99">
        <f>SUMIFS(通讯通路门店!$AH:$AH,通讯通路门店!$S:$S,$G2022)</f>
        <v>0</v>
      </c>
      <c r="BP2022" s="99">
        <f>SUMIFS(通讯通路门店!$AI:$AI,通讯通路门店!$S:$S,$G2022)</f>
        <v>0</v>
      </c>
      <c r="BQ2022" s="83"/>
    </row>
    <row r="2023" spans="1:69">
      <c r="A2023" s="99" t="str">
        <f>IFERROR(_xlfn.XLOOKUP($G2023,通讯通路门店!$S$4:$S$993931,通讯通路门店!$A$4:$A$993931,0,0),"")</f>
        <v>海南省</v>
      </c>
      <c r="B2023" s="99" t="str">
        <f>IFERROR(_xlfn.XLOOKUP($G2023,通讯通路门店!$S$4:$S$993931,通讯通路门店!$B$4:$B$993931,0,0),"")</f>
        <v>东方市</v>
      </c>
      <c r="C2023" s="99" t="str">
        <f>IFERROR(_xlfn.XLOOKUP($G2023,通讯通路门店!$S$4:$S$993931,通讯通路门店!$C$4:$C$993931,0,0),"")</f>
        <v>东方市</v>
      </c>
      <c r="D2023" s="99" t="str">
        <f>IFERROR(_xlfn.XLOOKUP($G2023,通讯通路门店!$S$4:$S$993931,通讯通路门店!$D$4:$D$993931,0,0),"")</f>
        <v>八所镇</v>
      </c>
      <c r="E2023" s="83"/>
      <c r="F2023" s="83"/>
      <c r="G2023" s="101"/>
      <c r="H2023" s="102">
        <f>IFERROR(_xlfn.XLOOKUP($G2023,通讯通路门店!$S$4:$S$993931,通讯通路门店!$R$4:$R$993931,0,0),"")</f>
        <v>0</v>
      </c>
      <c r="I2023" s="83"/>
      <c r="J2023" s="83"/>
      <c r="K2023" s="83"/>
      <c r="L2023" s="83"/>
      <c r="M2023" s="83"/>
      <c r="N2023" s="83"/>
      <c r="O2023" s="83"/>
      <c r="P2023" s="83"/>
      <c r="Q2023" s="83"/>
      <c r="R2023" s="83"/>
      <c r="S2023" s="83"/>
      <c r="T2023" s="83"/>
      <c r="U2023" s="99">
        <f>COUNTIF(通讯通路门店!$S:$S,$G2023)</f>
        <v>0</v>
      </c>
      <c r="V2023" s="99">
        <f>COUNTIFS(通讯通路门店!$S:$S,$G2023,通讯通路门店!$J:$J,"综合卖场")</f>
        <v>0</v>
      </c>
      <c r="W2023" s="99">
        <f>SUMIFS(通讯通路门店!$AJ:$AJ,通讯通路门店!$S:$S,通讯客户沙盘!$G2023)</f>
        <v>0</v>
      </c>
      <c r="X2023" s="99">
        <f t="shared" si="155"/>
        <v>0</v>
      </c>
      <c r="Y2023" s="99">
        <f>COUNTIFS(通讯通路门店!$S:$S,$G2023,通讯通路门店!$J:$J,"荣耀体验店")+COUNTIFS(通讯通路门店!$S:$S,$G2023,通讯通路门店!$J:$J,"荣耀授权专卖店")</f>
        <v>0</v>
      </c>
      <c r="Z2023" s="99">
        <f>COUNTIFS(通讯通路门店!$S:$S,$G2023,通讯通路门店!$J:$J,"VIVO体验店")</f>
        <v>0</v>
      </c>
      <c r="AA2023" s="99">
        <f>COUNTIFS(通讯通路门店!$S:$S,$G2023,通讯通路门店!$J:$J,"OPPO体验店")</f>
        <v>0</v>
      </c>
      <c r="AB2023" s="99">
        <f>COUNTIFS(通讯通路门店!$S:$S,$G2023,通讯通路门店!$J:$J,"华为授权体验店")+COUNTIFS(通讯通路门店!$S:$S,$G2023,通讯通路门店!$J:$J,"华为堡垒店")</f>
        <v>0</v>
      </c>
      <c r="AC2023" s="99">
        <f>COUNTIFS(通讯通路门店!$S:$S,$G2023,通讯通路门店!$J:$J,"小米体验店")</f>
        <v>0</v>
      </c>
      <c r="AD2023" s="99">
        <f>COUNTIFS(通讯通路门店!$S:$S,$G2023,通讯通路门店!$J:$J,"苹果体验店")</f>
        <v>0</v>
      </c>
      <c r="AE2023" s="99">
        <f>COUNTIFS(通讯通路门店!$S:$S,$G2023,通讯通路门店!$J:$J,"其他品牌专卖店")</f>
        <v>0</v>
      </c>
      <c r="AF2023" s="99">
        <f>SUMIFS(通讯通路门店!$BI:$BI,通讯通路门店!$S:$S,$G2023)</f>
        <v>0</v>
      </c>
      <c r="AG2023" s="99">
        <f>SUMIFS(通讯通路门店!$BH:$BH,通讯通路门店!$S:$S,$G2023)</f>
        <v>0</v>
      </c>
      <c r="AH2023" s="99">
        <f t="shared" si="156"/>
        <v>0</v>
      </c>
      <c r="AI2023" s="99">
        <f>SUMIFS(通讯通路门店!$BB:$BB,通讯通路门店!$S:$S,$G2023)</f>
        <v>0</v>
      </c>
      <c r="AJ2023" s="99">
        <f>SUMIFS(通讯通路门店!$BE:$BE,通讯通路门店!$S:$S,$G2023)</f>
        <v>0</v>
      </c>
      <c r="AK2023" s="99">
        <f>SUMIFS(通讯通路门店!$BG:$BG,通讯通路门店!$S:$S,$G2023)</f>
        <v>0</v>
      </c>
      <c r="AL2023" s="99">
        <f>SUMIFS(通讯通路门店!$BC:$BC,通讯通路门店!$S:$S,$G2023)</f>
        <v>0</v>
      </c>
      <c r="AM2023" s="99">
        <f>SUMIFS(通讯通路门店!$BD:$BD,通讯通路门店!$S:$S,$G2023)</f>
        <v>0</v>
      </c>
      <c r="AN2023" s="99">
        <f>SUMIFS(通讯通路门店!$BF:$BF,通讯通路门店!$S:$S,$G2023)</f>
        <v>0</v>
      </c>
      <c r="AO2023" s="99">
        <f t="shared" si="157"/>
        <v>0</v>
      </c>
      <c r="AP2023" s="99">
        <f>SUMIFS(通讯通路门店!$K:$K,通讯通路门店!$S:$S,$G2023)</f>
        <v>0</v>
      </c>
      <c r="AQ2023" s="83"/>
      <c r="AR2023" s="99">
        <f>SUMIFS(通讯通路门店!$T:$T,通讯通路门店!$S:$S,$G2023)</f>
        <v>0</v>
      </c>
      <c r="AS2023" s="99">
        <f>SUMIFS(通讯通路门店!$U:$U,通讯通路门店!$S:$S,$G2023)</f>
        <v>0</v>
      </c>
      <c r="AT2023" s="99">
        <f>SUMIFS(通讯通路门店!$V:$V,通讯通路门店!$S:$S,$G2023)</f>
        <v>0</v>
      </c>
      <c r="AU2023" s="99">
        <f>SUMIFS(通讯通路门店!$W:$W,通讯通路门店!$S:$S,$G2023)</f>
        <v>0</v>
      </c>
      <c r="AV2023" s="99">
        <f>SUMIFS(通讯通路门店!$Z:$Z,通讯通路门店!$S:$S,$G2023)</f>
        <v>0</v>
      </c>
      <c r="AW2023" s="99">
        <f>SUMIFS(通讯通路门店!$AB:$AB,通讯通路门店!$S:$S,$G2023)</f>
        <v>0</v>
      </c>
      <c r="AX2023" s="99">
        <f>SUMIFS(通讯通路门店!$X:$X,通讯通路门店!$S:$S,$G2023)</f>
        <v>0</v>
      </c>
      <c r="AY2023" s="99">
        <f>SUMIFS(通讯通路门店!$Y:$Y,通讯通路门店!$S:$S,$G2023)</f>
        <v>0</v>
      </c>
      <c r="AZ2023" s="99">
        <f>SUMIFS(通讯通路门店!$AA:$AA,通讯通路门店!$S:$S,$G2023)</f>
        <v>0</v>
      </c>
      <c r="BA2023" s="99">
        <f t="shared" si="158"/>
        <v>0</v>
      </c>
      <c r="BB2023" s="99">
        <f t="shared" si="159"/>
        <v>0</v>
      </c>
      <c r="BC2023" s="99">
        <f>SUMIFS(通讯通路门店!$W:$W,通讯通路门店!$S:$S,$G2023,通讯通路门店!$J:$J,"荣耀体验店")+SUMIFS(通讯通路门店!$W:$W,通讯通路门店!$S:$S,$G2023,通讯通路门店!$J:$J,"荣耀授权专卖店")</f>
        <v>0</v>
      </c>
      <c r="BD2023" s="99">
        <f>SUMIFS(通讯通路门店!$Z:$Z,通讯通路门店!$S:$S,$G2023,通讯通路门店!$J:$J,"VIVO体验店")</f>
        <v>0</v>
      </c>
      <c r="BE2023" s="99">
        <f>SUMIFS(通讯通路门店!$AB:$AB,通讯通路门店!$S:$S,$G2023,通讯通路门店!$J:$J,"OPPO体验店")</f>
        <v>0</v>
      </c>
      <c r="BF2023" s="99">
        <f>SUMIFS(通讯通路门店!$X:$X,通讯通路门店!$S:$S,$G2023,通讯通路门店!$J:$J,"华为授权体验店")+SUMIFS(通讯通路门店!$AA:$AA,通讯通路门店!$S:$S,$G2023,通讯通路门店!$J:$J,"华为堡垒店")</f>
        <v>0</v>
      </c>
      <c r="BG2023" s="99">
        <f>SUMIFS(通讯通路门店!$Y:$Y,通讯通路门店!$S:$S,$G2023,通讯通路门店!$J:$J,"小米体验店")</f>
        <v>0</v>
      </c>
      <c r="BH2023" s="99">
        <f>SUMIFS(通讯通路门店!$AA:$AA,通讯通路门店!$S:$S,$G2023,通讯通路门店!$J:$J,"苹果体验店")</f>
        <v>0</v>
      </c>
      <c r="BI2023" s="99">
        <f>SUMIFS(通讯通路门店!$K:$K,通讯通路门店!$S:$S,$G2023,通讯通路门店!$J:$J,"其他品牌专卖店")</f>
        <v>0</v>
      </c>
      <c r="BJ2023" s="99">
        <f>SUMIFS(通讯通路门店!$AC:$AC,通讯通路门店!$S:$S,$G2023)</f>
        <v>0</v>
      </c>
      <c r="BK2023" s="99">
        <f>SUMIFS(通讯通路门店!$AD:$AD,通讯通路门店!$S:$S,$G2023)</f>
        <v>0</v>
      </c>
      <c r="BL2023" s="99">
        <f>SUMIFS(通讯通路门店!$AE:$AE,通讯通路门店!$S:$S,$G2023)</f>
        <v>0</v>
      </c>
      <c r="BM2023" s="99">
        <f>SUMIFS(通讯通路门店!$AF:$AF,通讯通路门店!$S:$S,$G2023)</f>
        <v>0</v>
      </c>
      <c r="BN2023" s="99">
        <f>SUMIFS(通讯通路门店!$AG:$AG,通讯通路门店!$S:$S,$G2023)</f>
        <v>0</v>
      </c>
      <c r="BO2023" s="99">
        <f>SUMIFS(通讯通路门店!$AH:$AH,通讯通路门店!$S:$S,$G2023)</f>
        <v>0</v>
      </c>
      <c r="BP2023" s="99">
        <f>SUMIFS(通讯通路门店!$AI:$AI,通讯通路门店!$S:$S,$G2023)</f>
        <v>0</v>
      </c>
      <c r="BQ2023" s="83"/>
    </row>
    <row r="2024" spans="1:69">
      <c r="A2024" s="99" t="str">
        <f>IFERROR(_xlfn.XLOOKUP($G2024,通讯通路门店!$S$4:$S$993931,通讯通路门店!$A$4:$A$993931,0,0),"")</f>
        <v>海南省</v>
      </c>
      <c r="B2024" s="99" t="str">
        <f>IFERROR(_xlfn.XLOOKUP($G2024,通讯通路门店!$S$4:$S$993931,通讯通路门店!$B$4:$B$993931,0,0),"")</f>
        <v>东方市</v>
      </c>
      <c r="C2024" s="99" t="str">
        <f>IFERROR(_xlfn.XLOOKUP($G2024,通讯通路门店!$S$4:$S$993931,通讯通路门店!$C$4:$C$993931,0,0),"")</f>
        <v>东方市</v>
      </c>
      <c r="D2024" s="99" t="str">
        <f>IFERROR(_xlfn.XLOOKUP($G2024,通讯通路门店!$S$4:$S$993931,通讯通路门店!$D$4:$D$993931,0,0),"")</f>
        <v>八所镇</v>
      </c>
      <c r="E2024" s="83"/>
      <c r="F2024" s="83"/>
      <c r="G2024" s="101"/>
      <c r="H2024" s="102">
        <f>IFERROR(_xlfn.XLOOKUP($G2024,通讯通路门店!$S$4:$S$993931,通讯通路门店!$R$4:$R$993931,0,0),"")</f>
        <v>0</v>
      </c>
      <c r="I2024" s="83"/>
      <c r="J2024" s="83"/>
      <c r="K2024" s="83"/>
      <c r="L2024" s="83"/>
      <c r="M2024" s="83"/>
      <c r="N2024" s="83"/>
      <c r="O2024" s="83"/>
      <c r="P2024" s="83"/>
      <c r="Q2024" s="83"/>
      <c r="R2024" s="83"/>
      <c r="S2024" s="83"/>
      <c r="T2024" s="83"/>
      <c r="U2024" s="99">
        <f>COUNTIF(通讯通路门店!$S:$S,$G2024)</f>
        <v>0</v>
      </c>
      <c r="V2024" s="99">
        <f>COUNTIFS(通讯通路门店!$S:$S,$G2024,通讯通路门店!$J:$J,"综合卖场")</f>
        <v>0</v>
      </c>
      <c r="W2024" s="99">
        <f>SUMIFS(通讯通路门店!$AJ:$AJ,通讯通路门店!$S:$S,通讯客户沙盘!$G2024)</f>
        <v>0</v>
      </c>
      <c r="X2024" s="99">
        <f t="shared" si="155"/>
        <v>0</v>
      </c>
      <c r="Y2024" s="99">
        <f>COUNTIFS(通讯通路门店!$S:$S,$G2024,通讯通路门店!$J:$J,"荣耀体验店")+COUNTIFS(通讯通路门店!$S:$S,$G2024,通讯通路门店!$J:$J,"荣耀授权专卖店")</f>
        <v>0</v>
      </c>
      <c r="Z2024" s="99">
        <f>COUNTIFS(通讯通路门店!$S:$S,$G2024,通讯通路门店!$J:$J,"VIVO体验店")</f>
        <v>0</v>
      </c>
      <c r="AA2024" s="99">
        <f>COUNTIFS(通讯通路门店!$S:$S,$G2024,通讯通路门店!$J:$J,"OPPO体验店")</f>
        <v>0</v>
      </c>
      <c r="AB2024" s="99">
        <f>COUNTIFS(通讯通路门店!$S:$S,$G2024,通讯通路门店!$J:$J,"华为授权体验店")+COUNTIFS(通讯通路门店!$S:$S,$G2024,通讯通路门店!$J:$J,"华为堡垒店")</f>
        <v>0</v>
      </c>
      <c r="AC2024" s="99">
        <f>COUNTIFS(通讯通路门店!$S:$S,$G2024,通讯通路门店!$J:$J,"小米体验店")</f>
        <v>0</v>
      </c>
      <c r="AD2024" s="99">
        <f>COUNTIFS(通讯通路门店!$S:$S,$G2024,通讯通路门店!$J:$J,"苹果体验店")</f>
        <v>0</v>
      </c>
      <c r="AE2024" s="99">
        <f>COUNTIFS(通讯通路门店!$S:$S,$G2024,通讯通路门店!$J:$J,"其他品牌专卖店")</f>
        <v>0</v>
      </c>
      <c r="AF2024" s="99">
        <f>SUMIFS(通讯通路门店!$BI:$BI,通讯通路门店!$S:$S,$G2024)</f>
        <v>0</v>
      </c>
      <c r="AG2024" s="99">
        <f>SUMIFS(通讯通路门店!$BH:$BH,通讯通路门店!$S:$S,$G2024)</f>
        <v>0</v>
      </c>
      <c r="AH2024" s="99">
        <f t="shared" si="156"/>
        <v>0</v>
      </c>
      <c r="AI2024" s="99">
        <f>SUMIFS(通讯通路门店!$BB:$BB,通讯通路门店!$S:$S,$G2024)</f>
        <v>0</v>
      </c>
      <c r="AJ2024" s="99">
        <f>SUMIFS(通讯通路门店!$BE:$BE,通讯通路门店!$S:$S,$G2024)</f>
        <v>0</v>
      </c>
      <c r="AK2024" s="99">
        <f>SUMIFS(通讯通路门店!$BG:$BG,通讯通路门店!$S:$S,$G2024)</f>
        <v>0</v>
      </c>
      <c r="AL2024" s="99">
        <f>SUMIFS(通讯通路门店!$BC:$BC,通讯通路门店!$S:$S,$G2024)</f>
        <v>0</v>
      </c>
      <c r="AM2024" s="99">
        <f>SUMIFS(通讯通路门店!$BD:$BD,通讯通路门店!$S:$S,$G2024)</f>
        <v>0</v>
      </c>
      <c r="AN2024" s="99">
        <f>SUMIFS(通讯通路门店!$BF:$BF,通讯通路门店!$S:$S,$G2024)</f>
        <v>0</v>
      </c>
      <c r="AO2024" s="99">
        <f t="shared" si="157"/>
        <v>0</v>
      </c>
      <c r="AP2024" s="99">
        <f>SUMIFS(通讯通路门店!$K:$K,通讯通路门店!$S:$S,$G2024)</f>
        <v>0</v>
      </c>
      <c r="AQ2024" s="83"/>
      <c r="AR2024" s="99">
        <f>SUMIFS(通讯通路门店!$T:$T,通讯通路门店!$S:$S,$G2024)</f>
        <v>0</v>
      </c>
      <c r="AS2024" s="99">
        <f>SUMIFS(通讯通路门店!$U:$U,通讯通路门店!$S:$S,$G2024)</f>
        <v>0</v>
      </c>
      <c r="AT2024" s="99">
        <f>SUMIFS(通讯通路门店!$V:$V,通讯通路门店!$S:$S,$G2024)</f>
        <v>0</v>
      </c>
      <c r="AU2024" s="99">
        <f>SUMIFS(通讯通路门店!$W:$W,通讯通路门店!$S:$S,$G2024)</f>
        <v>0</v>
      </c>
      <c r="AV2024" s="99">
        <f>SUMIFS(通讯通路门店!$Z:$Z,通讯通路门店!$S:$S,$G2024)</f>
        <v>0</v>
      </c>
      <c r="AW2024" s="99">
        <f>SUMIFS(通讯通路门店!$AB:$AB,通讯通路门店!$S:$S,$G2024)</f>
        <v>0</v>
      </c>
      <c r="AX2024" s="99">
        <f>SUMIFS(通讯通路门店!$X:$X,通讯通路门店!$S:$S,$G2024)</f>
        <v>0</v>
      </c>
      <c r="AY2024" s="99">
        <f>SUMIFS(通讯通路门店!$Y:$Y,通讯通路门店!$S:$S,$G2024)</f>
        <v>0</v>
      </c>
      <c r="AZ2024" s="99">
        <f>SUMIFS(通讯通路门店!$AA:$AA,通讯通路门店!$S:$S,$G2024)</f>
        <v>0</v>
      </c>
      <c r="BA2024" s="99">
        <f t="shared" si="158"/>
        <v>0</v>
      </c>
      <c r="BB2024" s="99">
        <f t="shared" si="159"/>
        <v>0</v>
      </c>
      <c r="BC2024" s="99">
        <f>SUMIFS(通讯通路门店!$W:$W,通讯通路门店!$S:$S,$G2024,通讯通路门店!$J:$J,"荣耀体验店")+SUMIFS(通讯通路门店!$W:$W,通讯通路门店!$S:$S,$G2024,通讯通路门店!$J:$J,"荣耀授权专卖店")</f>
        <v>0</v>
      </c>
      <c r="BD2024" s="99">
        <f>SUMIFS(通讯通路门店!$Z:$Z,通讯通路门店!$S:$S,$G2024,通讯通路门店!$J:$J,"VIVO体验店")</f>
        <v>0</v>
      </c>
      <c r="BE2024" s="99">
        <f>SUMIFS(通讯通路门店!$AB:$AB,通讯通路门店!$S:$S,$G2024,通讯通路门店!$J:$J,"OPPO体验店")</f>
        <v>0</v>
      </c>
      <c r="BF2024" s="99">
        <f>SUMIFS(通讯通路门店!$X:$X,通讯通路门店!$S:$S,$G2024,通讯通路门店!$J:$J,"华为授权体验店")+SUMIFS(通讯通路门店!$AA:$AA,通讯通路门店!$S:$S,$G2024,通讯通路门店!$J:$J,"华为堡垒店")</f>
        <v>0</v>
      </c>
      <c r="BG2024" s="99">
        <f>SUMIFS(通讯通路门店!$Y:$Y,通讯通路门店!$S:$S,$G2024,通讯通路门店!$J:$J,"小米体验店")</f>
        <v>0</v>
      </c>
      <c r="BH2024" s="99">
        <f>SUMIFS(通讯通路门店!$AA:$AA,通讯通路门店!$S:$S,$G2024,通讯通路门店!$J:$J,"苹果体验店")</f>
        <v>0</v>
      </c>
      <c r="BI2024" s="99">
        <f>SUMIFS(通讯通路门店!$K:$K,通讯通路门店!$S:$S,$G2024,通讯通路门店!$J:$J,"其他品牌专卖店")</f>
        <v>0</v>
      </c>
      <c r="BJ2024" s="99">
        <f>SUMIFS(通讯通路门店!$AC:$AC,通讯通路门店!$S:$S,$G2024)</f>
        <v>0</v>
      </c>
      <c r="BK2024" s="99">
        <f>SUMIFS(通讯通路门店!$AD:$AD,通讯通路门店!$S:$S,$G2024)</f>
        <v>0</v>
      </c>
      <c r="BL2024" s="99">
        <f>SUMIFS(通讯通路门店!$AE:$AE,通讯通路门店!$S:$S,$G2024)</f>
        <v>0</v>
      </c>
      <c r="BM2024" s="99">
        <f>SUMIFS(通讯通路门店!$AF:$AF,通讯通路门店!$S:$S,$G2024)</f>
        <v>0</v>
      </c>
      <c r="BN2024" s="99">
        <f>SUMIFS(通讯通路门店!$AG:$AG,通讯通路门店!$S:$S,$G2024)</f>
        <v>0</v>
      </c>
      <c r="BO2024" s="99">
        <f>SUMIFS(通讯通路门店!$AH:$AH,通讯通路门店!$S:$S,$G2024)</f>
        <v>0</v>
      </c>
      <c r="BP2024" s="99">
        <f>SUMIFS(通讯通路门店!$AI:$AI,通讯通路门店!$S:$S,$G2024)</f>
        <v>0</v>
      </c>
      <c r="BQ2024" s="83"/>
    </row>
    <row r="2025" spans="1:69">
      <c r="A2025" s="99" t="str">
        <f>IFERROR(_xlfn.XLOOKUP($G2025,通讯通路门店!$S$4:$S$993931,通讯通路门店!$A$4:$A$993931,0,0),"")</f>
        <v>海南省</v>
      </c>
      <c r="B2025" s="99" t="str">
        <f>IFERROR(_xlfn.XLOOKUP($G2025,通讯通路门店!$S$4:$S$993931,通讯通路门店!$B$4:$B$993931,0,0),"")</f>
        <v>东方市</v>
      </c>
      <c r="C2025" s="99" t="str">
        <f>IFERROR(_xlfn.XLOOKUP($G2025,通讯通路门店!$S$4:$S$993931,通讯通路门店!$C$4:$C$993931,0,0),"")</f>
        <v>东方市</v>
      </c>
      <c r="D2025" s="99" t="str">
        <f>IFERROR(_xlfn.XLOOKUP($G2025,通讯通路门店!$S$4:$S$993931,通讯通路门店!$D$4:$D$993931,0,0),"")</f>
        <v>八所镇</v>
      </c>
      <c r="E2025" s="83"/>
      <c r="F2025" s="83"/>
      <c r="G2025" s="101"/>
      <c r="H2025" s="102">
        <f>IFERROR(_xlfn.XLOOKUP($G2025,通讯通路门店!$S$4:$S$993931,通讯通路门店!$R$4:$R$993931,0,0),"")</f>
        <v>0</v>
      </c>
      <c r="I2025" s="83"/>
      <c r="J2025" s="83"/>
      <c r="K2025" s="83"/>
      <c r="L2025" s="83"/>
      <c r="M2025" s="83"/>
      <c r="N2025" s="83"/>
      <c r="O2025" s="83"/>
      <c r="P2025" s="83"/>
      <c r="Q2025" s="83"/>
      <c r="R2025" s="83"/>
      <c r="S2025" s="83"/>
      <c r="T2025" s="83"/>
      <c r="U2025" s="99">
        <f>COUNTIF(通讯通路门店!$S:$S,$G2025)</f>
        <v>0</v>
      </c>
      <c r="V2025" s="99">
        <f>COUNTIFS(通讯通路门店!$S:$S,$G2025,通讯通路门店!$J:$J,"综合卖场")</f>
        <v>0</v>
      </c>
      <c r="W2025" s="99">
        <f>SUMIFS(通讯通路门店!$AJ:$AJ,通讯通路门店!$S:$S,通讯客户沙盘!$G2025)</f>
        <v>0</v>
      </c>
      <c r="X2025" s="99">
        <f t="shared" si="155"/>
        <v>0</v>
      </c>
      <c r="Y2025" s="99">
        <f>COUNTIFS(通讯通路门店!$S:$S,$G2025,通讯通路门店!$J:$J,"荣耀体验店")+COUNTIFS(通讯通路门店!$S:$S,$G2025,通讯通路门店!$J:$J,"荣耀授权专卖店")</f>
        <v>0</v>
      </c>
      <c r="Z2025" s="99">
        <f>COUNTIFS(通讯通路门店!$S:$S,$G2025,通讯通路门店!$J:$J,"VIVO体验店")</f>
        <v>0</v>
      </c>
      <c r="AA2025" s="99">
        <f>COUNTIFS(通讯通路门店!$S:$S,$G2025,通讯通路门店!$J:$J,"OPPO体验店")</f>
        <v>0</v>
      </c>
      <c r="AB2025" s="99">
        <f>COUNTIFS(通讯通路门店!$S:$S,$G2025,通讯通路门店!$J:$J,"华为授权体验店")+COUNTIFS(通讯通路门店!$S:$S,$G2025,通讯通路门店!$J:$J,"华为堡垒店")</f>
        <v>0</v>
      </c>
      <c r="AC2025" s="99">
        <f>COUNTIFS(通讯通路门店!$S:$S,$G2025,通讯通路门店!$J:$J,"小米体验店")</f>
        <v>0</v>
      </c>
      <c r="AD2025" s="99">
        <f>COUNTIFS(通讯通路门店!$S:$S,$G2025,通讯通路门店!$J:$J,"苹果体验店")</f>
        <v>0</v>
      </c>
      <c r="AE2025" s="99">
        <f>COUNTIFS(通讯通路门店!$S:$S,$G2025,通讯通路门店!$J:$J,"其他品牌专卖店")</f>
        <v>0</v>
      </c>
      <c r="AF2025" s="99">
        <f>SUMIFS(通讯通路门店!$BI:$BI,通讯通路门店!$S:$S,$G2025)</f>
        <v>0</v>
      </c>
      <c r="AG2025" s="99">
        <f>SUMIFS(通讯通路门店!$BH:$BH,通讯通路门店!$S:$S,$G2025)</f>
        <v>0</v>
      </c>
      <c r="AH2025" s="99">
        <f t="shared" si="156"/>
        <v>0</v>
      </c>
      <c r="AI2025" s="99">
        <f>SUMIFS(通讯通路门店!$BB:$BB,通讯通路门店!$S:$S,$G2025)</f>
        <v>0</v>
      </c>
      <c r="AJ2025" s="99">
        <f>SUMIFS(通讯通路门店!$BE:$BE,通讯通路门店!$S:$S,$G2025)</f>
        <v>0</v>
      </c>
      <c r="AK2025" s="99">
        <f>SUMIFS(通讯通路门店!$BG:$BG,通讯通路门店!$S:$S,$G2025)</f>
        <v>0</v>
      </c>
      <c r="AL2025" s="99">
        <f>SUMIFS(通讯通路门店!$BC:$BC,通讯通路门店!$S:$S,$G2025)</f>
        <v>0</v>
      </c>
      <c r="AM2025" s="99">
        <f>SUMIFS(通讯通路门店!$BD:$BD,通讯通路门店!$S:$S,$G2025)</f>
        <v>0</v>
      </c>
      <c r="AN2025" s="99">
        <f>SUMIFS(通讯通路门店!$BF:$BF,通讯通路门店!$S:$S,$G2025)</f>
        <v>0</v>
      </c>
      <c r="AO2025" s="99">
        <f t="shared" si="157"/>
        <v>0</v>
      </c>
      <c r="AP2025" s="99">
        <f>SUMIFS(通讯通路门店!$K:$K,通讯通路门店!$S:$S,$G2025)</f>
        <v>0</v>
      </c>
      <c r="AQ2025" s="83"/>
      <c r="AR2025" s="99">
        <f>SUMIFS(通讯通路门店!$T:$T,通讯通路门店!$S:$S,$G2025)</f>
        <v>0</v>
      </c>
      <c r="AS2025" s="99">
        <f>SUMIFS(通讯通路门店!$U:$U,通讯通路门店!$S:$S,$G2025)</f>
        <v>0</v>
      </c>
      <c r="AT2025" s="99">
        <f>SUMIFS(通讯通路门店!$V:$V,通讯通路门店!$S:$S,$G2025)</f>
        <v>0</v>
      </c>
      <c r="AU2025" s="99">
        <f>SUMIFS(通讯通路门店!$W:$W,通讯通路门店!$S:$S,$G2025)</f>
        <v>0</v>
      </c>
      <c r="AV2025" s="99">
        <f>SUMIFS(通讯通路门店!$Z:$Z,通讯通路门店!$S:$S,$G2025)</f>
        <v>0</v>
      </c>
      <c r="AW2025" s="99">
        <f>SUMIFS(通讯通路门店!$AB:$AB,通讯通路门店!$S:$S,$G2025)</f>
        <v>0</v>
      </c>
      <c r="AX2025" s="99">
        <f>SUMIFS(通讯通路门店!$X:$X,通讯通路门店!$S:$S,$G2025)</f>
        <v>0</v>
      </c>
      <c r="AY2025" s="99">
        <f>SUMIFS(通讯通路门店!$Y:$Y,通讯通路门店!$S:$S,$G2025)</f>
        <v>0</v>
      </c>
      <c r="AZ2025" s="99">
        <f>SUMIFS(通讯通路门店!$AA:$AA,通讯通路门店!$S:$S,$G2025)</f>
        <v>0</v>
      </c>
      <c r="BA2025" s="99">
        <f t="shared" si="158"/>
        <v>0</v>
      </c>
      <c r="BB2025" s="99">
        <f t="shared" si="159"/>
        <v>0</v>
      </c>
      <c r="BC2025" s="99">
        <f>SUMIFS(通讯通路门店!$W:$W,通讯通路门店!$S:$S,$G2025,通讯通路门店!$J:$J,"荣耀体验店")+SUMIFS(通讯通路门店!$W:$W,通讯通路门店!$S:$S,$G2025,通讯通路门店!$J:$J,"荣耀授权专卖店")</f>
        <v>0</v>
      </c>
      <c r="BD2025" s="99">
        <f>SUMIFS(通讯通路门店!$Z:$Z,通讯通路门店!$S:$S,$G2025,通讯通路门店!$J:$J,"VIVO体验店")</f>
        <v>0</v>
      </c>
      <c r="BE2025" s="99">
        <f>SUMIFS(通讯通路门店!$AB:$AB,通讯通路门店!$S:$S,$G2025,通讯通路门店!$J:$J,"OPPO体验店")</f>
        <v>0</v>
      </c>
      <c r="BF2025" s="99">
        <f>SUMIFS(通讯通路门店!$X:$X,通讯通路门店!$S:$S,$G2025,通讯通路门店!$J:$J,"华为授权体验店")+SUMIFS(通讯通路门店!$AA:$AA,通讯通路门店!$S:$S,$G2025,通讯通路门店!$J:$J,"华为堡垒店")</f>
        <v>0</v>
      </c>
      <c r="BG2025" s="99">
        <f>SUMIFS(通讯通路门店!$Y:$Y,通讯通路门店!$S:$S,$G2025,通讯通路门店!$J:$J,"小米体验店")</f>
        <v>0</v>
      </c>
      <c r="BH2025" s="99">
        <f>SUMIFS(通讯通路门店!$AA:$AA,通讯通路门店!$S:$S,$G2025,通讯通路门店!$J:$J,"苹果体验店")</f>
        <v>0</v>
      </c>
      <c r="BI2025" s="99">
        <f>SUMIFS(通讯通路门店!$K:$K,通讯通路门店!$S:$S,$G2025,通讯通路门店!$J:$J,"其他品牌专卖店")</f>
        <v>0</v>
      </c>
      <c r="BJ2025" s="99">
        <f>SUMIFS(通讯通路门店!$AC:$AC,通讯通路门店!$S:$S,$G2025)</f>
        <v>0</v>
      </c>
      <c r="BK2025" s="99">
        <f>SUMIFS(通讯通路门店!$AD:$AD,通讯通路门店!$S:$S,$G2025)</f>
        <v>0</v>
      </c>
      <c r="BL2025" s="99">
        <f>SUMIFS(通讯通路门店!$AE:$AE,通讯通路门店!$S:$S,$G2025)</f>
        <v>0</v>
      </c>
      <c r="BM2025" s="99">
        <f>SUMIFS(通讯通路门店!$AF:$AF,通讯通路门店!$S:$S,$G2025)</f>
        <v>0</v>
      </c>
      <c r="BN2025" s="99">
        <f>SUMIFS(通讯通路门店!$AG:$AG,通讯通路门店!$S:$S,$G2025)</f>
        <v>0</v>
      </c>
      <c r="BO2025" s="99">
        <f>SUMIFS(通讯通路门店!$AH:$AH,通讯通路门店!$S:$S,$G2025)</f>
        <v>0</v>
      </c>
      <c r="BP2025" s="99">
        <f>SUMIFS(通讯通路门店!$AI:$AI,通讯通路门店!$S:$S,$G2025)</f>
        <v>0</v>
      </c>
      <c r="BQ2025" s="83"/>
    </row>
    <row r="2026" spans="1:69">
      <c r="A2026" s="99" t="str">
        <f>IFERROR(_xlfn.XLOOKUP($G2026,通讯通路门店!$S$4:$S$993931,通讯通路门店!$A$4:$A$993931,0,0),"")</f>
        <v>海南省</v>
      </c>
      <c r="B2026" s="99" t="str">
        <f>IFERROR(_xlfn.XLOOKUP($G2026,通讯通路门店!$S$4:$S$993931,通讯通路门店!$B$4:$B$993931,0,0),"")</f>
        <v>东方市</v>
      </c>
      <c r="C2026" s="99" t="str">
        <f>IFERROR(_xlfn.XLOOKUP($G2026,通讯通路门店!$S$4:$S$993931,通讯通路门店!$C$4:$C$993931,0,0),"")</f>
        <v>东方市</v>
      </c>
      <c r="D2026" s="99" t="str">
        <f>IFERROR(_xlfn.XLOOKUP($G2026,通讯通路门店!$S$4:$S$993931,通讯通路门店!$D$4:$D$993931,0,0),"")</f>
        <v>八所镇</v>
      </c>
      <c r="E2026" s="83"/>
      <c r="F2026" s="83"/>
      <c r="G2026" s="101"/>
      <c r="H2026" s="102">
        <f>IFERROR(_xlfn.XLOOKUP($G2026,通讯通路门店!$S$4:$S$993931,通讯通路门店!$R$4:$R$993931,0,0),"")</f>
        <v>0</v>
      </c>
      <c r="I2026" s="83"/>
      <c r="J2026" s="83"/>
      <c r="K2026" s="83"/>
      <c r="L2026" s="83"/>
      <c r="M2026" s="83"/>
      <c r="N2026" s="83"/>
      <c r="O2026" s="83"/>
      <c r="P2026" s="83"/>
      <c r="Q2026" s="83"/>
      <c r="R2026" s="83"/>
      <c r="S2026" s="83"/>
      <c r="T2026" s="83"/>
      <c r="U2026" s="99">
        <f>COUNTIF(通讯通路门店!$S:$S,$G2026)</f>
        <v>0</v>
      </c>
      <c r="V2026" s="99">
        <f>COUNTIFS(通讯通路门店!$S:$S,$G2026,通讯通路门店!$J:$J,"综合卖场")</f>
        <v>0</v>
      </c>
      <c r="W2026" s="99">
        <f>SUMIFS(通讯通路门店!$AJ:$AJ,通讯通路门店!$S:$S,通讯客户沙盘!$G2026)</f>
        <v>0</v>
      </c>
      <c r="X2026" s="99">
        <f t="shared" si="155"/>
        <v>0</v>
      </c>
      <c r="Y2026" s="99">
        <f>COUNTIFS(通讯通路门店!$S:$S,$G2026,通讯通路门店!$J:$J,"荣耀体验店")+COUNTIFS(通讯通路门店!$S:$S,$G2026,通讯通路门店!$J:$J,"荣耀授权专卖店")</f>
        <v>0</v>
      </c>
      <c r="Z2026" s="99">
        <f>COUNTIFS(通讯通路门店!$S:$S,$G2026,通讯通路门店!$J:$J,"VIVO体验店")</f>
        <v>0</v>
      </c>
      <c r="AA2026" s="99">
        <f>COUNTIFS(通讯通路门店!$S:$S,$G2026,通讯通路门店!$J:$J,"OPPO体验店")</f>
        <v>0</v>
      </c>
      <c r="AB2026" s="99">
        <f>COUNTIFS(通讯通路门店!$S:$S,$G2026,通讯通路门店!$J:$J,"华为授权体验店")+COUNTIFS(通讯通路门店!$S:$S,$G2026,通讯通路门店!$J:$J,"华为堡垒店")</f>
        <v>0</v>
      </c>
      <c r="AC2026" s="99">
        <f>COUNTIFS(通讯通路门店!$S:$S,$G2026,通讯通路门店!$J:$J,"小米体验店")</f>
        <v>0</v>
      </c>
      <c r="AD2026" s="99">
        <f>COUNTIFS(通讯通路门店!$S:$S,$G2026,通讯通路门店!$J:$J,"苹果体验店")</f>
        <v>0</v>
      </c>
      <c r="AE2026" s="99">
        <f>COUNTIFS(通讯通路门店!$S:$S,$G2026,通讯通路门店!$J:$J,"其他品牌专卖店")</f>
        <v>0</v>
      </c>
      <c r="AF2026" s="99">
        <f>SUMIFS(通讯通路门店!$BI:$BI,通讯通路门店!$S:$S,$G2026)</f>
        <v>0</v>
      </c>
      <c r="AG2026" s="99">
        <f>SUMIFS(通讯通路门店!$BH:$BH,通讯通路门店!$S:$S,$G2026)</f>
        <v>0</v>
      </c>
      <c r="AH2026" s="99">
        <f t="shared" si="156"/>
        <v>0</v>
      </c>
      <c r="AI2026" s="99">
        <f>SUMIFS(通讯通路门店!$BB:$BB,通讯通路门店!$S:$S,$G2026)</f>
        <v>0</v>
      </c>
      <c r="AJ2026" s="99">
        <f>SUMIFS(通讯通路门店!$BE:$BE,通讯通路门店!$S:$S,$G2026)</f>
        <v>0</v>
      </c>
      <c r="AK2026" s="99">
        <f>SUMIFS(通讯通路门店!$BG:$BG,通讯通路门店!$S:$S,$G2026)</f>
        <v>0</v>
      </c>
      <c r="AL2026" s="99">
        <f>SUMIFS(通讯通路门店!$BC:$BC,通讯通路门店!$S:$S,$G2026)</f>
        <v>0</v>
      </c>
      <c r="AM2026" s="99">
        <f>SUMIFS(通讯通路门店!$BD:$BD,通讯通路门店!$S:$S,$G2026)</f>
        <v>0</v>
      </c>
      <c r="AN2026" s="99">
        <f>SUMIFS(通讯通路门店!$BF:$BF,通讯通路门店!$S:$S,$G2026)</f>
        <v>0</v>
      </c>
      <c r="AO2026" s="99">
        <f t="shared" si="157"/>
        <v>0</v>
      </c>
      <c r="AP2026" s="99">
        <f>SUMIFS(通讯通路门店!$K:$K,通讯通路门店!$S:$S,$G2026)</f>
        <v>0</v>
      </c>
      <c r="AQ2026" s="83"/>
      <c r="AR2026" s="99">
        <f>SUMIFS(通讯通路门店!$T:$T,通讯通路门店!$S:$S,$G2026)</f>
        <v>0</v>
      </c>
      <c r="AS2026" s="99">
        <f>SUMIFS(通讯通路门店!$U:$U,通讯通路门店!$S:$S,$G2026)</f>
        <v>0</v>
      </c>
      <c r="AT2026" s="99">
        <f>SUMIFS(通讯通路门店!$V:$V,通讯通路门店!$S:$S,$G2026)</f>
        <v>0</v>
      </c>
      <c r="AU2026" s="99">
        <f>SUMIFS(通讯通路门店!$W:$W,通讯通路门店!$S:$S,$G2026)</f>
        <v>0</v>
      </c>
      <c r="AV2026" s="99">
        <f>SUMIFS(通讯通路门店!$Z:$Z,通讯通路门店!$S:$S,$G2026)</f>
        <v>0</v>
      </c>
      <c r="AW2026" s="99">
        <f>SUMIFS(通讯通路门店!$AB:$AB,通讯通路门店!$S:$S,$G2026)</f>
        <v>0</v>
      </c>
      <c r="AX2026" s="99">
        <f>SUMIFS(通讯通路门店!$X:$X,通讯通路门店!$S:$S,$G2026)</f>
        <v>0</v>
      </c>
      <c r="AY2026" s="99">
        <f>SUMIFS(通讯通路门店!$Y:$Y,通讯通路门店!$S:$S,$G2026)</f>
        <v>0</v>
      </c>
      <c r="AZ2026" s="99">
        <f>SUMIFS(通讯通路门店!$AA:$AA,通讯通路门店!$S:$S,$G2026)</f>
        <v>0</v>
      </c>
      <c r="BA2026" s="99">
        <f t="shared" si="158"/>
        <v>0</v>
      </c>
      <c r="BB2026" s="99">
        <f t="shared" si="159"/>
        <v>0</v>
      </c>
      <c r="BC2026" s="99">
        <f>SUMIFS(通讯通路门店!$W:$W,通讯通路门店!$S:$S,$G2026,通讯通路门店!$J:$J,"荣耀体验店")+SUMIFS(通讯通路门店!$W:$W,通讯通路门店!$S:$S,$G2026,通讯通路门店!$J:$J,"荣耀授权专卖店")</f>
        <v>0</v>
      </c>
      <c r="BD2026" s="99">
        <f>SUMIFS(通讯通路门店!$Z:$Z,通讯通路门店!$S:$S,$G2026,通讯通路门店!$J:$J,"VIVO体验店")</f>
        <v>0</v>
      </c>
      <c r="BE2026" s="99">
        <f>SUMIFS(通讯通路门店!$AB:$AB,通讯通路门店!$S:$S,$G2026,通讯通路门店!$J:$J,"OPPO体验店")</f>
        <v>0</v>
      </c>
      <c r="BF2026" s="99">
        <f>SUMIFS(通讯通路门店!$X:$X,通讯通路门店!$S:$S,$G2026,通讯通路门店!$J:$J,"华为授权体验店")+SUMIFS(通讯通路门店!$AA:$AA,通讯通路门店!$S:$S,$G2026,通讯通路门店!$J:$J,"华为堡垒店")</f>
        <v>0</v>
      </c>
      <c r="BG2026" s="99">
        <f>SUMIFS(通讯通路门店!$Y:$Y,通讯通路门店!$S:$S,$G2026,通讯通路门店!$J:$J,"小米体验店")</f>
        <v>0</v>
      </c>
      <c r="BH2026" s="99">
        <f>SUMIFS(通讯通路门店!$AA:$AA,通讯通路门店!$S:$S,$G2026,通讯通路门店!$J:$J,"苹果体验店")</f>
        <v>0</v>
      </c>
      <c r="BI2026" s="99">
        <f>SUMIFS(通讯通路门店!$K:$K,通讯通路门店!$S:$S,$G2026,通讯通路门店!$J:$J,"其他品牌专卖店")</f>
        <v>0</v>
      </c>
      <c r="BJ2026" s="99">
        <f>SUMIFS(通讯通路门店!$AC:$AC,通讯通路门店!$S:$S,$G2026)</f>
        <v>0</v>
      </c>
      <c r="BK2026" s="99">
        <f>SUMIFS(通讯通路门店!$AD:$AD,通讯通路门店!$S:$S,$G2026)</f>
        <v>0</v>
      </c>
      <c r="BL2026" s="99">
        <f>SUMIFS(通讯通路门店!$AE:$AE,通讯通路门店!$S:$S,$G2026)</f>
        <v>0</v>
      </c>
      <c r="BM2026" s="99">
        <f>SUMIFS(通讯通路门店!$AF:$AF,通讯通路门店!$S:$S,$G2026)</f>
        <v>0</v>
      </c>
      <c r="BN2026" s="99">
        <f>SUMIFS(通讯通路门店!$AG:$AG,通讯通路门店!$S:$S,$G2026)</f>
        <v>0</v>
      </c>
      <c r="BO2026" s="99">
        <f>SUMIFS(通讯通路门店!$AH:$AH,通讯通路门店!$S:$S,$G2026)</f>
        <v>0</v>
      </c>
      <c r="BP2026" s="99">
        <f>SUMIFS(通讯通路门店!$AI:$AI,通讯通路门店!$S:$S,$G2026)</f>
        <v>0</v>
      </c>
      <c r="BQ2026" s="83"/>
    </row>
    <row r="2027" spans="1:69">
      <c r="A2027" s="99" t="str">
        <f>IFERROR(_xlfn.XLOOKUP($G2027,通讯通路门店!$S$4:$S$993931,通讯通路门店!$A$4:$A$993931,0,0),"")</f>
        <v>海南省</v>
      </c>
      <c r="B2027" s="99" t="str">
        <f>IFERROR(_xlfn.XLOOKUP($G2027,通讯通路门店!$S$4:$S$993931,通讯通路门店!$B$4:$B$993931,0,0),"")</f>
        <v>东方市</v>
      </c>
      <c r="C2027" s="99" t="str">
        <f>IFERROR(_xlfn.XLOOKUP($G2027,通讯通路门店!$S$4:$S$993931,通讯通路门店!$C$4:$C$993931,0,0),"")</f>
        <v>东方市</v>
      </c>
      <c r="D2027" s="99" t="str">
        <f>IFERROR(_xlfn.XLOOKUP($G2027,通讯通路门店!$S$4:$S$993931,通讯通路门店!$D$4:$D$993931,0,0),"")</f>
        <v>八所镇</v>
      </c>
      <c r="E2027" s="83"/>
      <c r="F2027" s="83"/>
      <c r="G2027" s="101"/>
      <c r="H2027" s="102">
        <f>IFERROR(_xlfn.XLOOKUP($G2027,通讯通路门店!$S$4:$S$993931,通讯通路门店!$R$4:$R$993931,0,0),"")</f>
        <v>0</v>
      </c>
      <c r="I2027" s="83"/>
      <c r="J2027" s="83"/>
      <c r="K2027" s="83"/>
      <c r="L2027" s="83"/>
      <c r="M2027" s="83"/>
      <c r="N2027" s="83"/>
      <c r="O2027" s="83"/>
      <c r="P2027" s="83"/>
      <c r="Q2027" s="83"/>
      <c r="R2027" s="83"/>
      <c r="S2027" s="83"/>
      <c r="T2027" s="83"/>
      <c r="U2027" s="99">
        <f>COUNTIF(通讯通路门店!$S:$S,$G2027)</f>
        <v>0</v>
      </c>
      <c r="V2027" s="99">
        <f>COUNTIFS(通讯通路门店!$S:$S,$G2027,通讯通路门店!$J:$J,"综合卖场")</f>
        <v>0</v>
      </c>
      <c r="W2027" s="99">
        <f>SUMIFS(通讯通路门店!$AJ:$AJ,通讯通路门店!$S:$S,通讯客户沙盘!$G2027)</f>
        <v>0</v>
      </c>
      <c r="X2027" s="99">
        <f t="shared" si="155"/>
        <v>0</v>
      </c>
      <c r="Y2027" s="99">
        <f>COUNTIFS(通讯通路门店!$S:$S,$G2027,通讯通路门店!$J:$J,"荣耀体验店")+COUNTIFS(通讯通路门店!$S:$S,$G2027,通讯通路门店!$J:$J,"荣耀授权专卖店")</f>
        <v>0</v>
      </c>
      <c r="Z2027" s="99">
        <f>COUNTIFS(通讯通路门店!$S:$S,$G2027,通讯通路门店!$J:$J,"VIVO体验店")</f>
        <v>0</v>
      </c>
      <c r="AA2027" s="99">
        <f>COUNTIFS(通讯通路门店!$S:$S,$G2027,通讯通路门店!$J:$J,"OPPO体验店")</f>
        <v>0</v>
      </c>
      <c r="AB2027" s="99">
        <f>COUNTIFS(通讯通路门店!$S:$S,$G2027,通讯通路门店!$J:$J,"华为授权体验店")+COUNTIFS(通讯通路门店!$S:$S,$G2027,通讯通路门店!$J:$J,"华为堡垒店")</f>
        <v>0</v>
      </c>
      <c r="AC2027" s="99">
        <f>COUNTIFS(通讯通路门店!$S:$S,$G2027,通讯通路门店!$J:$J,"小米体验店")</f>
        <v>0</v>
      </c>
      <c r="AD2027" s="99">
        <f>COUNTIFS(通讯通路门店!$S:$S,$G2027,通讯通路门店!$J:$J,"苹果体验店")</f>
        <v>0</v>
      </c>
      <c r="AE2027" s="99">
        <f>COUNTIFS(通讯通路门店!$S:$S,$G2027,通讯通路门店!$J:$J,"其他品牌专卖店")</f>
        <v>0</v>
      </c>
      <c r="AF2027" s="99">
        <f>SUMIFS(通讯通路门店!$BI:$BI,通讯通路门店!$S:$S,$G2027)</f>
        <v>0</v>
      </c>
      <c r="AG2027" s="99">
        <f>SUMIFS(通讯通路门店!$BH:$BH,通讯通路门店!$S:$S,$G2027)</f>
        <v>0</v>
      </c>
      <c r="AH2027" s="99">
        <f t="shared" si="156"/>
        <v>0</v>
      </c>
      <c r="AI2027" s="99">
        <f>SUMIFS(通讯通路门店!$BB:$BB,通讯通路门店!$S:$S,$G2027)</f>
        <v>0</v>
      </c>
      <c r="AJ2027" s="99">
        <f>SUMIFS(通讯通路门店!$BE:$BE,通讯通路门店!$S:$S,$G2027)</f>
        <v>0</v>
      </c>
      <c r="AK2027" s="99">
        <f>SUMIFS(通讯通路门店!$BG:$BG,通讯通路门店!$S:$S,$G2027)</f>
        <v>0</v>
      </c>
      <c r="AL2027" s="99">
        <f>SUMIFS(通讯通路门店!$BC:$BC,通讯通路门店!$S:$S,$G2027)</f>
        <v>0</v>
      </c>
      <c r="AM2027" s="99">
        <f>SUMIFS(通讯通路门店!$BD:$BD,通讯通路门店!$S:$S,$G2027)</f>
        <v>0</v>
      </c>
      <c r="AN2027" s="99">
        <f>SUMIFS(通讯通路门店!$BF:$BF,通讯通路门店!$S:$S,$G2027)</f>
        <v>0</v>
      </c>
      <c r="AO2027" s="99">
        <f t="shared" si="157"/>
        <v>0</v>
      </c>
      <c r="AP2027" s="99">
        <f>SUMIFS(通讯通路门店!$K:$K,通讯通路门店!$S:$S,$G2027)</f>
        <v>0</v>
      </c>
      <c r="AQ2027" s="83"/>
      <c r="AR2027" s="99">
        <f>SUMIFS(通讯通路门店!$T:$T,通讯通路门店!$S:$S,$G2027)</f>
        <v>0</v>
      </c>
      <c r="AS2027" s="99">
        <f>SUMIFS(通讯通路门店!$U:$U,通讯通路门店!$S:$S,$G2027)</f>
        <v>0</v>
      </c>
      <c r="AT2027" s="99">
        <f>SUMIFS(通讯通路门店!$V:$V,通讯通路门店!$S:$S,$G2027)</f>
        <v>0</v>
      </c>
      <c r="AU2027" s="99">
        <f>SUMIFS(通讯通路门店!$W:$W,通讯通路门店!$S:$S,$G2027)</f>
        <v>0</v>
      </c>
      <c r="AV2027" s="99">
        <f>SUMIFS(通讯通路门店!$Z:$Z,通讯通路门店!$S:$S,$G2027)</f>
        <v>0</v>
      </c>
      <c r="AW2027" s="99">
        <f>SUMIFS(通讯通路门店!$AB:$AB,通讯通路门店!$S:$S,$G2027)</f>
        <v>0</v>
      </c>
      <c r="AX2027" s="99">
        <f>SUMIFS(通讯通路门店!$X:$X,通讯通路门店!$S:$S,$G2027)</f>
        <v>0</v>
      </c>
      <c r="AY2027" s="99">
        <f>SUMIFS(通讯通路门店!$Y:$Y,通讯通路门店!$S:$S,$G2027)</f>
        <v>0</v>
      </c>
      <c r="AZ2027" s="99">
        <f>SUMIFS(通讯通路门店!$AA:$AA,通讯通路门店!$S:$S,$G2027)</f>
        <v>0</v>
      </c>
      <c r="BA2027" s="99">
        <f t="shared" si="158"/>
        <v>0</v>
      </c>
      <c r="BB2027" s="99">
        <f t="shared" si="159"/>
        <v>0</v>
      </c>
      <c r="BC2027" s="99">
        <f>SUMIFS(通讯通路门店!$W:$W,通讯通路门店!$S:$S,$G2027,通讯通路门店!$J:$J,"荣耀体验店")+SUMIFS(通讯通路门店!$W:$W,通讯通路门店!$S:$S,$G2027,通讯通路门店!$J:$J,"荣耀授权专卖店")</f>
        <v>0</v>
      </c>
      <c r="BD2027" s="99">
        <f>SUMIFS(通讯通路门店!$Z:$Z,通讯通路门店!$S:$S,$G2027,通讯通路门店!$J:$J,"VIVO体验店")</f>
        <v>0</v>
      </c>
      <c r="BE2027" s="99">
        <f>SUMIFS(通讯通路门店!$AB:$AB,通讯通路门店!$S:$S,$G2027,通讯通路门店!$J:$J,"OPPO体验店")</f>
        <v>0</v>
      </c>
      <c r="BF2027" s="99">
        <f>SUMIFS(通讯通路门店!$X:$X,通讯通路门店!$S:$S,$G2027,通讯通路门店!$J:$J,"华为授权体验店")+SUMIFS(通讯通路门店!$AA:$AA,通讯通路门店!$S:$S,$G2027,通讯通路门店!$J:$J,"华为堡垒店")</f>
        <v>0</v>
      </c>
      <c r="BG2027" s="99">
        <f>SUMIFS(通讯通路门店!$Y:$Y,通讯通路门店!$S:$S,$G2027,通讯通路门店!$J:$J,"小米体验店")</f>
        <v>0</v>
      </c>
      <c r="BH2027" s="99">
        <f>SUMIFS(通讯通路门店!$AA:$AA,通讯通路门店!$S:$S,$G2027,通讯通路门店!$J:$J,"苹果体验店")</f>
        <v>0</v>
      </c>
      <c r="BI2027" s="99">
        <f>SUMIFS(通讯通路门店!$K:$K,通讯通路门店!$S:$S,$G2027,通讯通路门店!$J:$J,"其他品牌专卖店")</f>
        <v>0</v>
      </c>
      <c r="BJ2027" s="99">
        <f>SUMIFS(通讯通路门店!$AC:$AC,通讯通路门店!$S:$S,$G2027)</f>
        <v>0</v>
      </c>
      <c r="BK2027" s="99">
        <f>SUMIFS(通讯通路门店!$AD:$AD,通讯通路门店!$S:$S,$G2027)</f>
        <v>0</v>
      </c>
      <c r="BL2027" s="99">
        <f>SUMIFS(通讯通路门店!$AE:$AE,通讯通路门店!$S:$S,$G2027)</f>
        <v>0</v>
      </c>
      <c r="BM2027" s="99">
        <f>SUMIFS(通讯通路门店!$AF:$AF,通讯通路门店!$S:$S,$G2027)</f>
        <v>0</v>
      </c>
      <c r="BN2027" s="99">
        <f>SUMIFS(通讯通路门店!$AG:$AG,通讯通路门店!$S:$S,$G2027)</f>
        <v>0</v>
      </c>
      <c r="BO2027" s="99">
        <f>SUMIFS(通讯通路门店!$AH:$AH,通讯通路门店!$S:$S,$G2027)</f>
        <v>0</v>
      </c>
      <c r="BP2027" s="99">
        <f>SUMIFS(通讯通路门店!$AI:$AI,通讯通路门店!$S:$S,$G2027)</f>
        <v>0</v>
      </c>
      <c r="BQ2027" s="83"/>
    </row>
    <row r="2028" spans="1:69">
      <c r="A2028" s="99" t="str">
        <f>IFERROR(_xlfn.XLOOKUP($G2028,通讯通路门店!$S$4:$S$993931,通讯通路门店!$A$4:$A$993931,0,0),"")</f>
        <v>海南省</v>
      </c>
      <c r="B2028" s="99" t="str">
        <f>IFERROR(_xlfn.XLOOKUP($G2028,通讯通路门店!$S$4:$S$993931,通讯通路门店!$B$4:$B$993931,0,0),"")</f>
        <v>东方市</v>
      </c>
      <c r="C2028" s="99" t="str">
        <f>IFERROR(_xlfn.XLOOKUP($G2028,通讯通路门店!$S$4:$S$993931,通讯通路门店!$C$4:$C$993931,0,0),"")</f>
        <v>东方市</v>
      </c>
      <c r="D2028" s="99" t="str">
        <f>IFERROR(_xlfn.XLOOKUP($G2028,通讯通路门店!$S$4:$S$993931,通讯通路门店!$D$4:$D$993931,0,0),"")</f>
        <v>八所镇</v>
      </c>
      <c r="E2028" s="83"/>
      <c r="F2028" s="83"/>
      <c r="G2028" s="101"/>
      <c r="H2028" s="102">
        <f>IFERROR(_xlfn.XLOOKUP($G2028,通讯通路门店!$S$4:$S$993931,通讯通路门店!$R$4:$R$993931,0,0),"")</f>
        <v>0</v>
      </c>
      <c r="I2028" s="83"/>
      <c r="J2028" s="83"/>
      <c r="K2028" s="83"/>
      <c r="L2028" s="83"/>
      <c r="M2028" s="83"/>
      <c r="N2028" s="83"/>
      <c r="O2028" s="83"/>
      <c r="P2028" s="83"/>
      <c r="Q2028" s="83"/>
      <c r="R2028" s="83"/>
      <c r="S2028" s="83"/>
      <c r="T2028" s="83"/>
      <c r="U2028" s="99">
        <f>COUNTIF(通讯通路门店!$S:$S,$G2028)</f>
        <v>0</v>
      </c>
      <c r="V2028" s="99">
        <f>COUNTIFS(通讯通路门店!$S:$S,$G2028,通讯通路门店!$J:$J,"综合卖场")</f>
        <v>0</v>
      </c>
      <c r="W2028" s="99">
        <f>SUMIFS(通讯通路门店!$AJ:$AJ,通讯通路门店!$S:$S,通讯客户沙盘!$G2028)</f>
        <v>0</v>
      </c>
      <c r="X2028" s="99">
        <f t="shared" si="155"/>
        <v>0</v>
      </c>
      <c r="Y2028" s="99">
        <f>COUNTIFS(通讯通路门店!$S:$S,$G2028,通讯通路门店!$J:$J,"荣耀体验店")+COUNTIFS(通讯通路门店!$S:$S,$G2028,通讯通路门店!$J:$J,"荣耀授权专卖店")</f>
        <v>0</v>
      </c>
      <c r="Z2028" s="99">
        <f>COUNTIFS(通讯通路门店!$S:$S,$G2028,通讯通路门店!$J:$J,"VIVO体验店")</f>
        <v>0</v>
      </c>
      <c r="AA2028" s="99">
        <f>COUNTIFS(通讯通路门店!$S:$S,$G2028,通讯通路门店!$J:$J,"OPPO体验店")</f>
        <v>0</v>
      </c>
      <c r="AB2028" s="99">
        <f>COUNTIFS(通讯通路门店!$S:$S,$G2028,通讯通路门店!$J:$J,"华为授权体验店")+COUNTIFS(通讯通路门店!$S:$S,$G2028,通讯通路门店!$J:$J,"华为堡垒店")</f>
        <v>0</v>
      </c>
      <c r="AC2028" s="99">
        <f>COUNTIFS(通讯通路门店!$S:$S,$G2028,通讯通路门店!$J:$J,"小米体验店")</f>
        <v>0</v>
      </c>
      <c r="AD2028" s="99">
        <f>COUNTIFS(通讯通路门店!$S:$S,$G2028,通讯通路门店!$J:$J,"苹果体验店")</f>
        <v>0</v>
      </c>
      <c r="AE2028" s="99">
        <f>COUNTIFS(通讯通路门店!$S:$S,$G2028,通讯通路门店!$J:$J,"其他品牌专卖店")</f>
        <v>0</v>
      </c>
      <c r="AF2028" s="99">
        <f>SUMIFS(通讯通路门店!$BI:$BI,通讯通路门店!$S:$S,$G2028)</f>
        <v>0</v>
      </c>
      <c r="AG2028" s="99">
        <f>SUMIFS(通讯通路门店!$BH:$BH,通讯通路门店!$S:$S,$G2028)</f>
        <v>0</v>
      </c>
      <c r="AH2028" s="99">
        <f t="shared" si="156"/>
        <v>0</v>
      </c>
      <c r="AI2028" s="99">
        <f>SUMIFS(通讯通路门店!$BB:$BB,通讯通路门店!$S:$S,$G2028)</f>
        <v>0</v>
      </c>
      <c r="AJ2028" s="99">
        <f>SUMIFS(通讯通路门店!$BE:$BE,通讯通路门店!$S:$S,$G2028)</f>
        <v>0</v>
      </c>
      <c r="AK2028" s="99">
        <f>SUMIFS(通讯通路门店!$BG:$BG,通讯通路门店!$S:$S,$G2028)</f>
        <v>0</v>
      </c>
      <c r="AL2028" s="99">
        <f>SUMIFS(通讯通路门店!$BC:$BC,通讯通路门店!$S:$S,$G2028)</f>
        <v>0</v>
      </c>
      <c r="AM2028" s="99">
        <f>SUMIFS(通讯通路门店!$BD:$BD,通讯通路门店!$S:$S,$G2028)</f>
        <v>0</v>
      </c>
      <c r="AN2028" s="99">
        <f>SUMIFS(通讯通路门店!$BF:$BF,通讯通路门店!$S:$S,$G2028)</f>
        <v>0</v>
      </c>
      <c r="AO2028" s="99">
        <f t="shared" si="157"/>
        <v>0</v>
      </c>
      <c r="AP2028" s="99">
        <f>SUMIFS(通讯通路门店!$K:$K,通讯通路门店!$S:$S,$G2028)</f>
        <v>0</v>
      </c>
      <c r="AQ2028" s="83"/>
      <c r="AR2028" s="99">
        <f>SUMIFS(通讯通路门店!$T:$T,通讯通路门店!$S:$S,$G2028)</f>
        <v>0</v>
      </c>
      <c r="AS2028" s="99">
        <f>SUMIFS(通讯通路门店!$U:$U,通讯通路门店!$S:$S,$G2028)</f>
        <v>0</v>
      </c>
      <c r="AT2028" s="99">
        <f>SUMIFS(通讯通路门店!$V:$V,通讯通路门店!$S:$S,$G2028)</f>
        <v>0</v>
      </c>
      <c r="AU2028" s="99">
        <f>SUMIFS(通讯通路门店!$W:$W,通讯通路门店!$S:$S,$G2028)</f>
        <v>0</v>
      </c>
      <c r="AV2028" s="99">
        <f>SUMIFS(通讯通路门店!$Z:$Z,通讯通路门店!$S:$S,$G2028)</f>
        <v>0</v>
      </c>
      <c r="AW2028" s="99">
        <f>SUMIFS(通讯通路门店!$AB:$AB,通讯通路门店!$S:$S,$G2028)</f>
        <v>0</v>
      </c>
      <c r="AX2028" s="99">
        <f>SUMIFS(通讯通路门店!$X:$X,通讯通路门店!$S:$S,$G2028)</f>
        <v>0</v>
      </c>
      <c r="AY2028" s="99">
        <f>SUMIFS(通讯通路门店!$Y:$Y,通讯通路门店!$S:$S,$G2028)</f>
        <v>0</v>
      </c>
      <c r="AZ2028" s="99">
        <f>SUMIFS(通讯通路门店!$AA:$AA,通讯通路门店!$S:$S,$G2028)</f>
        <v>0</v>
      </c>
      <c r="BA2028" s="99">
        <f t="shared" si="158"/>
        <v>0</v>
      </c>
      <c r="BB2028" s="99">
        <f t="shared" si="159"/>
        <v>0</v>
      </c>
      <c r="BC2028" s="99">
        <f>SUMIFS(通讯通路门店!$W:$W,通讯通路门店!$S:$S,$G2028,通讯通路门店!$J:$J,"荣耀体验店")+SUMIFS(通讯通路门店!$W:$W,通讯通路门店!$S:$S,$G2028,通讯通路门店!$J:$J,"荣耀授权专卖店")</f>
        <v>0</v>
      </c>
      <c r="BD2028" s="99">
        <f>SUMIFS(通讯通路门店!$Z:$Z,通讯通路门店!$S:$S,$G2028,通讯通路门店!$J:$J,"VIVO体验店")</f>
        <v>0</v>
      </c>
      <c r="BE2028" s="99">
        <f>SUMIFS(通讯通路门店!$AB:$AB,通讯通路门店!$S:$S,$G2028,通讯通路门店!$J:$J,"OPPO体验店")</f>
        <v>0</v>
      </c>
      <c r="BF2028" s="99">
        <f>SUMIFS(通讯通路门店!$X:$X,通讯通路门店!$S:$S,$G2028,通讯通路门店!$J:$J,"华为授权体验店")+SUMIFS(通讯通路门店!$AA:$AA,通讯通路门店!$S:$S,$G2028,通讯通路门店!$J:$J,"华为堡垒店")</f>
        <v>0</v>
      </c>
      <c r="BG2028" s="99">
        <f>SUMIFS(通讯通路门店!$Y:$Y,通讯通路门店!$S:$S,$G2028,通讯通路门店!$J:$J,"小米体验店")</f>
        <v>0</v>
      </c>
      <c r="BH2028" s="99">
        <f>SUMIFS(通讯通路门店!$AA:$AA,通讯通路门店!$S:$S,$G2028,通讯通路门店!$J:$J,"苹果体验店")</f>
        <v>0</v>
      </c>
      <c r="BI2028" s="99">
        <f>SUMIFS(通讯通路门店!$K:$K,通讯通路门店!$S:$S,$G2028,通讯通路门店!$J:$J,"其他品牌专卖店")</f>
        <v>0</v>
      </c>
      <c r="BJ2028" s="99">
        <f>SUMIFS(通讯通路门店!$AC:$AC,通讯通路门店!$S:$S,$G2028)</f>
        <v>0</v>
      </c>
      <c r="BK2028" s="99">
        <f>SUMIFS(通讯通路门店!$AD:$AD,通讯通路门店!$S:$S,$G2028)</f>
        <v>0</v>
      </c>
      <c r="BL2028" s="99">
        <f>SUMIFS(通讯通路门店!$AE:$AE,通讯通路门店!$S:$S,$G2028)</f>
        <v>0</v>
      </c>
      <c r="BM2028" s="99">
        <f>SUMIFS(通讯通路门店!$AF:$AF,通讯通路门店!$S:$S,$G2028)</f>
        <v>0</v>
      </c>
      <c r="BN2028" s="99">
        <f>SUMIFS(通讯通路门店!$AG:$AG,通讯通路门店!$S:$S,$G2028)</f>
        <v>0</v>
      </c>
      <c r="BO2028" s="99">
        <f>SUMIFS(通讯通路门店!$AH:$AH,通讯通路门店!$S:$S,$G2028)</f>
        <v>0</v>
      </c>
      <c r="BP2028" s="99">
        <f>SUMIFS(通讯通路门店!$AI:$AI,通讯通路门店!$S:$S,$G2028)</f>
        <v>0</v>
      </c>
      <c r="BQ2028" s="83"/>
    </row>
    <row r="2029" spans="1:69">
      <c r="A2029" s="99" t="str">
        <f>IFERROR(_xlfn.XLOOKUP($G2029,通讯通路门店!$S$4:$S$993931,通讯通路门店!$A$4:$A$993931,0,0),"")</f>
        <v>海南省</v>
      </c>
      <c r="B2029" s="99" t="str">
        <f>IFERROR(_xlfn.XLOOKUP($G2029,通讯通路门店!$S$4:$S$993931,通讯通路门店!$B$4:$B$993931,0,0),"")</f>
        <v>东方市</v>
      </c>
      <c r="C2029" s="99" t="str">
        <f>IFERROR(_xlfn.XLOOKUP($G2029,通讯通路门店!$S$4:$S$993931,通讯通路门店!$C$4:$C$993931,0,0),"")</f>
        <v>东方市</v>
      </c>
      <c r="D2029" s="99" t="str">
        <f>IFERROR(_xlfn.XLOOKUP($G2029,通讯通路门店!$S$4:$S$993931,通讯通路门店!$D$4:$D$993931,0,0),"")</f>
        <v>八所镇</v>
      </c>
      <c r="E2029" s="83"/>
      <c r="F2029" s="83"/>
      <c r="G2029" s="101"/>
      <c r="H2029" s="102">
        <f>IFERROR(_xlfn.XLOOKUP($G2029,通讯通路门店!$S$4:$S$993931,通讯通路门店!$R$4:$R$993931,0,0),"")</f>
        <v>0</v>
      </c>
      <c r="I2029" s="83"/>
      <c r="J2029" s="83"/>
      <c r="K2029" s="83"/>
      <c r="L2029" s="83"/>
      <c r="M2029" s="83"/>
      <c r="N2029" s="83"/>
      <c r="O2029" s="83"/>
      <c r="P2029" s="83"/>
      <c r="Q2029" s="83"/>
      <c r="R2029" s="83"/>
      <c r="S2029" s="83"/>
      <c r="T2029" s="83"/>
      <c r="U2029" s="99">
        <f>COUNTIF(通讯通路门店!$S:$S,$G2029)</f>
        <v>0</v>
      </c>
      <c r="V2029" s="99">
        <f>COUNTIFS(通讯通路门店!$S:$S,$G2029,通讯通路门店!$J:$J,"综合卖场")</f>
        <v>0</v>
      </c>
      <c r="W2029" s="99">
        <f>SUMIFS(通讯通路门店!$AJ:$AJ,通讯通路门店!$S:$S,通讯客户沙盘!$G2029)</f>
        <v>0</v>
      </c>
      <c r="X2029" s="99">
        <f t="shared" si="155"/>
        <v>0</v>
      </c>
      <c r="Y2029" s="99">
        <f>COUNTIFS(通讯通路门店!$S:$S,$G2029,通讯通路门店!$J:$J,"荣耀体验店")+COUNTIFS(通讯通路门店!$S:$S,$G2029,通讯通路门店!$J:$J,"荣耀授权专卖店")</f>
        <v>0</v>
      </c>
      <c r="Z2029" s="99">
        <f>COUNTIFS(通讯通路门店!$S:$S,$G2029,通讯通路门店!$J:$J,"VIVO体验店")</f>
        <v>0</v>
      </c>
      <c r="AA2029" s="99">
        <f>COUNTIFS(通讯通路门店!$S:$S,$G2029,通讯通路门店!$J:$J,"OPPO体验店")</f>
        <v>0</v>
      </c>
      <c r="AB2029" s="99">
        <f>COUNTIFS(通讯通路门店!$S:$S,$G2029,通讯通路门店!$J:$J,"华为授权体验店")+COUNTIFS(通讯通路门店!$S:$S,$G2029,通讯通路门店!$J:$J,"华为堡垒店")</f>
        <v>0</v>
      </c>
      <c r="AC2029" s="99">
        <f>COUNTIFS(通讯通路门店!$S:$S,$G2029,通讯通路门店!$J:$J,"小米体验店")</f>
        <v>0</v>
      </c>
      <c r="AD2029" s="99">
        <f>COUNTIFS(通讯通路门店!$S:$S,$G2029,通讯通路门店!$J:$J,"苹果体验店")</f>
        <v>0</v>
      </c>
      <c r="AE2029" s="99">
        <f>COUNTIFS(通讯通路门店!$S:$S,$G2029,通讯通路门店!$J:$J,"其他品牌专卖店")</f>
        <v>0</v>
      </c>
      <c r="AF2029" s="99">
        <f>SUMIFS(通讯通路门店!$BI:$BI,通讯通路门店!$S:$S,$G2029)</f>
        <v>0</v>
      </c>
      <c r="AG2029" s="99">
        <f>SUMIFS(通讯通路门店!$BH:$BH,通讯通路门店!$S:$S,$G2029)</f>
        <v>0</v>
      </c>
      <c r="AH2029" s="99">
        <f t="shared" si="156"/>
        <v>0</v>
      </c>
      <c r="AI2029" s="99">
        <f>SUMIFS(通讯通路门店!$BB:$BB,通讯通路门店!$S:$S,$G2029)</f>
        <v>0</v>
      </c>
      <c r="AJ2029" s="99">
        <f>SUMIFS(通讯通路门店!$BE:$BE,通讯通路门店!$S:$S,$G2029)</f>
        <v>0</v>
      </c>
      <c r="AK2029" s="99">
        <f>SUMIFS(通讯通路门店!$BG:$BG,通讯通路门店!$S:$S,$G2029)</f>
        <v>0</v>
      </c>
      <c r="AL2029" s="99">
        <f>SUMIFS(通讯通路门店!$BC:$BC,通讯通路门店!$S:$S,$G2029)</f>
        <v>0</v>
      </c>
      <c r="AM2029" s="99">
        <f>SUMIFS(通讯通路门店!$BD:$BD,通讯通路门店!$S:$S,$G2029)</f>
        <v>0</v>
      </c>
      <c r="AN2029" s="99">
        <f>SUMIFS(通讯通路门店!$BF:$BF,通讯通路门店!$S:$S,$G2029)</f>
        <v>0</v>
      </c>
      <c r="AO2029" s="99">
        <f t="shared" si="157"/>
        <v>0</v>
      </c>
      <c r="AP2029" s="99">
        <f>SUMIFS(通讯通路门店!$K:$K,通讯通路门店!$S:$S,$G2029)</f>
        <v>0</v>
      </c>
      <c r="AQ2029" s="83"/>
      <c r="AR2029" s="99">
        <f>SUMIFS(通讯通路门店!$T:$T,通讯通路门店!$S:$S,$G2029)</f>
        <v>0</v>
      </c>
      <c r="AS2029" s="99">
        <f>SUMIFS(通讯通路门店!$U:$U,通讯通路门店!$S:$S,$G2029)</f>
        <v>0</v>
      </c>
      <c r="AT2029" s="99">
        <f>SUMIFS(通讯通路门店!$V:$V,通讯通路门店!$S:$S,$G2029)</f>
        <v>0</v>
      </c>
      <c r="AU2029" s="99">
        <f>SUMIFS(通讯通路门店!$W:$W,通讯通路门店!$S:$S,$G2029)</f>
        <v>0</v>
      </c>
      <c r="AV2029" s="99">
        <f>SUMIFS(通讯通路门店!$Z:$Z,通讯通路门店!$S:$S,$G2029)</f>
        <v>0</v>
      </c>
      <c r="AW2029" s="99">
        <f>SUMIFS(通讯通路门店!$AB:$AB,通讯通路门店!$S:$S,$G2029)</f>
        <v>0</v>
      </c>
      <c r="AX2029" s="99">
        <f>SUMIFS(通讯通路门店!$X:$X,通讯通路门店!$S:$S,$G2029)</f>
        <v>0</v>
      </c>
      <c r="AY2029" s="99">
        <f>SUMIFS(通讯通路门店!$Y:$Y,通讯通路门店!$S:$S,$G2029)</f>
        <v>0</v>
      </c>
      <c r="AZ2029" s="99">
        <f>SUMIFS(通讯通路门店!$AA:$AA,通讯通路门店!$S:$S,$G2029)</f>
        <v>0</v>
      </c>
      <c r="BA2029" s="99">
        <f t="shared" si="158"/>
        <v>0</v>
      </c>
      <c r="BB2029" s="99">
        <f t="shared" si="159"/>
        <v>0</v>
      </c>
      <c r="BC2029" s="99">
        <f>SUMIFS(通讯通路门店!$W:$W,通讯通路门店!$S:$S,$G2029,通讯通路门店!$J:$J,"荣耀体验店")+SUMIFS(通讯通路门店!$W:$W,通讯通路门店!$S:$S,$G2029,通讯通路门店!$J:$J,"荣耀授权专卖店")</f>
        <v>0</v>
      </c>
      <c r="BD2029" s="99">
        <f>SUMIFS(通讯通路门店!$Z:$Z,通讯通路门店!$S:$S,$G2029,通讯通路门店!$J:$J,"VIVO体验店")</f>
        <v>0</v>
      </c>
      <c r="BE2029" s="99">
        <f>SUMIFS(通讯通路门店!$AB:$AB,通讯通路门店!$S:$S,$G2029,通讯通路门店!$J:$J,"OPPO体验店")</f>
        <v>0</v>
      </c>
      <c r="BF2029" s="99">
        <f>SUMIFS(通讯通路门店!$X:$X,通讯通路门店!$S:$S,$G2029,通讯通路门店!$J:$J,"华为授权体验店")+SUMIFS(通讯通路门店!$AA:$AA,通讯通路门店!$S:$S,$G2029,通讯通路门店!$J:$J,"华为堡垒店")</f>
        <v>0</v>
      </c>
      <c r="BG2029" s="99">
        <f>SUMIFS(通讯通路门店!$Y:$Y,通讯通路门店!$S:$S,$G2029,通讯通路门店!$J:$J,"小米体验店")</f>
        <v>0</v>
      </c>
      <c r="BH2029" s="99">
        <f>SUMIFS(通讯通路门店!$AA:$AA,通讯通路门店!$S:$S,$G2029,通讯通路门店!$J:$J,"苹果体验店")</f>
        <v>0</v>
      </c>
      <c r="BI2029" s="99">
        <f>SUMIFS(通讯通路门店!$K:$K,通讯通路门店!$S:$S,$G2029,通讯通路门店!$J:$J,"其他品牌专卖店")</f>
        <v>0</v>
      </c>
      <c r="BJ2029" s="99">
        <f>SUMIFS(通讯通路门店!$AC:$AC,通讯通路门店!$S:$S,$G2029)</f>
        <v>0</v>
      </c>
      <c r="BK2029" s="99">
        <f>SUMIFS(通讯通路门店!$AD:$AD,通讯通路门店!$S:$S,$G2029)</f>
        <v>0</v>
      </c>
      <c r="BL2029" s="99">
        <f>SUMIFS(通讯通路门店!$AE:$AE,通讯通路门店!$S:$S,$G2029)</f>
        <v>0</v>
      </c>
      <c r="BM2029" s="99">
        <f>SUMIFS(通讯通路门店!$AF:$AF,通讯通路门店!$S:$S,$G2029)</f>
        <v>0</v>
      </c>
      <c r="BN2029" s="99">
        <f>SUMIFS(通讯通路门店!$AG:$AG,通讯通路门店!$S:$S,$G2029)</f>
        <v>0</v>
      </c>
      <c r="BO2029" s="99">
        <f>SUMIFS(通讯通路门店!$AH:$AH,通讯通路门店!$S:$S,$G2029)</f>
        <v>0</v>
      </c>
      <c r="BP2029" s="99">
        <f>SUMIFS(通讯通路门店!$AI:$AI,通讯通路门店!$S:$S,$G2029)</f>
        <v>0</v>
      </c>
      <c r="BQ2029" s="83"/>
    </row>
    <row r="2030" spans="1:69">
      <c r="A2030" s="99" t="str">
        <f>IFERROR(_xlfn.XLOOKUP($G2030,通讯通路门店!$S$4:$S$993931,通讯通路门店!$A$4:$A$993931,0,0),"")</f>
        <v>海南省</v>
      </c>
      <c r="B2030" s="99" t="str">
        <f>IFERROR(_xlfn.XLOOKUP($G2030,通讯通路门店!$S$4:$S$993931,通讯通路门店!$B$4:$B$993931,0,0),"")</f>
        <v>东方市</v>
      </c>
      <c r="C2030" s="99" t="str">
        <f>IFERROR(_xlfn.XLOOKUP($G2030,通讯通路门店!$S$4:$S$993931,通讯通路门店!$C$4:$C$993931,0,0),"")</f>
        <v>东方市</v>
      </c>
      <c r="D2030" s="99" t="str">
        <f>IFERROR(_xlfn.XLOOKUP($G2030,通讯通路门店!$S$4:$S$993931,通讯通路门店!$D$4:$D$993931,0,0),"")</f>
        <v>八所镇</v>
      </c>
      <c r="E2030" s="83"/>
      <c r="F2030" s="83"/>
      <c r="G2030" s="101"/>
      <c r="H2030" s="102">
        <f>IFERROR(_xlfn.XLOOKUP($G2030,通讯通路门店!$S$4:$S$993931,通讯通路门店!$R$4:$R$993931,0,0),"")</f>
        <v>0</v>
      </c>
      <c r="I2030" s="83"/>
      <c r="J2030" s="83"/>
      <c r="K2030" s="83"/>
      <c r="L2030" s="83"/>
      <c r="M2030" s="83"/>
      <c r="N2030" s="83"/>
      <c r="O2030" s="83"/>
      <c r="P2030" s="83"/>
      <c r="Q2030" s="83"/>
      <c r="R2030" s="83"/>
      <c r="S2030" s="83"/>
      <c r="T2030" s="83"/>
      <c r="U2030" s="99">
        <f>COUNTIF(通讯通路门店!$S:$S,$G2030)</f>
        <v>0</v>
      </c>
      <c r="V2030" s="99">
        <f>COUNTIFS(通讯通路门店!$S:$S,$G2030,通讯通路门店!$J:$J,"综合卖场")</f>
        <v>0</v>
      </c>
      <c r="W2030" s="99">
        <f>SUMIFS(通讯通路门店!$AJ:$AJ,通讯通路门店!$S:$S,通讯客户沙盘!$G2030)</f>
        <v>0</v>
      </c>
      <c r="X2030" s="99">
        <f t="shared" si="155"/>
        <v>0</v>
      </c>
      <c r="Y2030" s="99">
        <f>COUNTIFS(通讯通路门店!$S:$S,$G2030,通讯通路门店!$J:$J,"荣耀体验店")+COUNTIFS(通讯通路门店!$S:$S,$G2030,通讯通路门店!$J:$J,"荣耀授权专卖店")</f>
        <v>0</v>
      </c>
      <c r="Z2030" s="99">
        <f>COUNTIFS(通讯通路门店!$S:$S,$G2030,通讯通路门店!$J:$J,"VIVO体验店")</f>
        <v>0</v>
      </c>
      <c r="AA2030" s="99">
        <f>COUNTIFS(通讯通路门店!$S:$S,$G2030,通讯通路门店!$J:$J,"OPPO体验店")</f>
        <v>0</v>
      </c>
      <c r="AB2030" s="99">
        <f>COUNTIFS(通讯通路门店!$S:$S,$G2030,通讯通路门店!$J:$J,"华为授权体验店")+COUNTIFS(通讯通路门店!$S:$S,$G2030,通讯通路门店!$J:$J,"华为堡垒店")</f>
        <v>0</v>
      </c>
      <c r="AC2030" s="99">
        <f>COUNTIFS(通讯通路门店!$S:$S,$G2030,通讯通路门店!$J:$J,"小米体验店")</f>
        <v>0</v>
      </c>
      <c r="AD2030" s="99">
        <f>COUNTIFS(通讯通路门店!$S:$S,$G2030,通讯通路门店!$J:$J,"苹果体验店")</f>
        <v>0</v>
      </c>
      <c r="AE2030" s="99">
        <f>COUNTIFS(通讯通路门店!$S:$S,$G2030,通讯通路门店!$J:$J,"其他品牌专卖店")</f>
        <v>0</v>
      </c>
      <c r="AF2030" s="99">
        <f>SUMIFS(通讯通路门店!$BI:$BI,通讯通路门店!$S:$S,$G2030)</f>
        <v>0</v>
      </c>
      <c r="AG2030" s="99">
        <f>SUMIFS(通讯通路门店!$BH:$BH,通讯通路门店!$S:$S,$G2030)</f>
        <v>0</v>
      </c>
      <c r="AH2030" s="99">
        <f t="shared" si="156"/>
        <v>0</v>
      </c>
      <c r="AI2030" s="99">
        <f>SUMIFS(通讯通路门店!$BB:$BB,通讯通路门店!$S:$S,$G2030)</f>
        <v>0</v>
      </c>
      <c r="AJ2030" s="99">
        <f>SUMIFS(通讯通路门店!$BE:$BE,通讯通路门店!$S:$S,$G2030)</f>
        <v>0</v>
      </c>
      <c r="AK2030" s="99">
        <f>SUMIFS(通讯通路门店!$BG:$BG,通讯通路门店!$S:$S,$G2030)</f>
        <v>0</v>
      </c>
      <c r="AL2030" s="99">
        <f>SUMIFS(通讯通路门店!$BC:$BC,通讯通路门店!$S:$S,$G2030)</f>
        <v>0</v>
      </c>
      <c r="AM2030" s="99">
        <f>SUMIFS(通讯通路门店!$BD:$BD,通讯通路门店!$S:$S,$G2030)</f>
        <v>0</v>
      </c>
      <c r="AN2030" s="99">
        <f>SUMIFS(通讯通路门店!$BF:$BF,通讯通路门店!$S:$S,$G2030)</f>
        <v>0</v>
      </c>
      <c r="AO2030" s="99">
        <f t="shared" si="157"/>
        <v>0</v>
      </c>
      <c r="AP2030" s="99">
        <f>SUMIFS(通讯通路门店!$K:$K,通讯通路门店!$S:$S,$G2030)</f>
        <v>0</v>
      </c>
      <c r="AQ2030" s="83"/>
      <c r="AR2030" s="99">
        <f>SUMIFS(通讯通路门店!$T:$T,通讯通路门店!$S:$S,$G2030)</f>
        <v>0</v>
      </c>
      <c r="AS2030" s="99">
        <f>SUMIFS(通讯通路门店!$U:$U,通讯通路门店!$S:$S,$G2030)</f>
        <v>0</v>
      </c>
      <c r="AT2030" s="99">
        <f>SUMIFS(通讯通路门店!$V:$V,通讯通路门店!$S:$S,$G2030)</f>
        <v>0</v>
      </c>
      <c r="AU2030" s="99">
        <f>SUMIFS(通讯通路门店!$W:$W,通讯通路门店!$S:$S,$G2030)</f>
        <v>0</v>
      </c>
      <c r="AV2030" s="99">
        <f>SUMIFS(通讯通路门店!$Z:$Z,通讯通路门店!$S:$S,$G2030)</f>
        <v>0</v>
      </c>
      <c r="AW2030" s="99">
        <f>SUMIFS(通讯通路门店!$AB:$AB,通讯通路门店!$S:$S,$G2030)</f>
        <v>0</v>
      </c>
      <c r="AX2030" s="99">
        <f>SUMIFS(通讯通路门店!$X:$X,通讯通路门店!$S:$S,$G2030)</f>
        <v>0</v>
      </c>
      <c r="AY2030" s="99">
        <f>SUMIFS(通讯通路门店!$Y:$Y,通讯通路门店!$S:$S,$G2030)</f>
        <v>0</v>
      </c>
      <c r="AZ2030" s="99">
        <f>SUMIFS(通讯通路门店!$AA:$AA,通讯通路门店!$S:$S,$G2030)</f>
        <v>0</v>
      </c>
      <c r="BA2030" s="99">
        <f t="shared" si="158"/>
        <v>0</v>
      </c>
      <c r="BB2030" s="99">
        <f t="shared" si="159"/>
        <v>0</v>
      </c>
      <c r="BC2030" s="99">
        <f>SUMIFS(通讯通路门店!$W:$W,通讯通路门店!$S:$S,$G2030,通讯通路门店!$J:$J,"荣耀体验店")+SUMIFS(通讯通路门店!$W:$W,通讯通路门店!$S:$S,$G2030,通讯通路门店!$J:$J,"荣耀授权专卖店")</f>
        <v>0</v>
      </c>
      <c r="BD2030" s="99">
        <f>SUMIFS(通讯通路门店!$Z:$Z,通讯通路门店!$S:$S,$G2030,通讯通路门店!$J:$J,"VIVO体验店")</f>
        <v>0</v>
      </c>
      <c r="BE2030" s="99">
        <f>SUMIFS(通讯通路门店!$AB:$AB,通讯通路门店!$S:$S,$G2030,通讯通路门店!$J:$J,"OPPO体验店")</f>
        <v>0</v>
      </c>
      <c r="BF2030" s="99">
        <f>SUMIFS(通讯通路门店!$X:$X,通讯通路门店!$S:$S,$G2030,通讯通路门店!$J:$J,"华为授权体验店")+SUMIFS(通讯通路门店!$AA:$AA,通讯通路门店!$S:$S,$G2030,通讯通路门店!$J:$J,"华为堡垒店")</f>
        <v>0</v>
      </c>
      <c r="BG2030" s="99">
        <f>SUMIFS(通讯通路门店!$Y:$Y,通讯通路门店!$S:$S,$G2030,通讯通路门店!$J:$J,"小米体验店")</f>
        <v>0</v>
      </c>
      <c r="BH2030" s="99">
        <f>SUMIFS(通讯通路门店!$AA:$AA,通讯通路门店!$S:$S,$G2030,通讯通路门店!$J:$J,"苹果体验店")</f>
        <v>0</v>
      </c>
      <c r="BI2030" s="99">
        <f>SUMIFS(通讯通路门店!$K:$K,通讯通路门店!$S:$S,$G2030,通讯通路门店!$J:$J,"其他品牌专卖店")</f>
        <v>0</v>
      </c>
      <c r="BJ2030" s="99">
        <f>SUMIFS(通讯通路门店!$AC:$AC,通讯通路门店!$S:$S,$G2030)</f>
        <v>0</v>
      </c>
      <c r="BK2030" s="99">
        <f>SUMIFS(通讯通路门店!$AD:$AD,通讯通路门店!$S:$S,$G2030)</f>
        <v>0</v>
      </c>
      <c r="BL2030" s="99">
        <f>SUMIFS(通讯通路门店!$AE:$AE,通讯通路门店!$S:$S,$G2030)</f>
        <v>0</v>
      </c>
      <c r="BM2030" s="99">
        <f>SUMIFS(通讯通路门店!$AF:$AF,通讯通路门店!$S:$S,$G2030)</f>
        <v>0</v>
      </c>
      <c r="BN2030" s="99">
        <f>SUMIFS(通讯通路门店!$AG:$AG,通讯通路门店!$S:$S,$G2030)</f>
        <v>0</v>
      </c>
      <c r="BO2030" s="99">
        <f>SUMIFS(通讯通路门店!$AH:$AH,通讯通路门店!$S:$S,$G2030)</f>
        <v>0</v>
      </c>
      <c r="BP2030" s="99">
        <f>SUMIFS(通讯通路门店!$AI:$AI,通讯通路门店!$S:$S,$G2030)</f>
        <v>0</v>
      </c>
      <c r="BQ2030" s="83"/>
    </row>
    <row r="2031" spans="1:69">
      <c r="A2031" s="99" t="str">
        <f>IFERROR(_xlfn.XLOOKUP($G2031,通讯通路门店!$S$4:$S$993931,通讯通路门店!$A$4:$A$993931,0,0),"")</f>
        <v>海南省</v>
      </c>
      <c r="B2031" s="99" t="str">
        <f>IFERROR(_xlfn.XLOOKUP($G2031,通讯通路门店!$S$4:$S$993931,通讯通路门店!$B$4:$B$993931,0,0),"")</f>
        <v>东方市</v>
      </c>
      <c r="C2031" s="99" t="str">
        <f>IFERROR(_xlfn.XLOOKUP($G2031,通讯通路门店!$S$4:$S$993931,通讯通路门店!$C$4:$C$993931,0,0),"")</f>
        <v>东方市</v>
      </c>
      <c r="D2031" s="99" t="str">
        <f>IFERROR(_xlfn.XLOOKUP($G2031,通讯通路门店!$S$4:$S$993931,通讯通路门店!$D$4:$D$993931,0,0),"")</f>
        <v>八所镇</v>
      </c>
      <c r="E2031" s="83"/>
      <c r="F2031" s="83"/>
      <c r="G2031" s="101"/>
      <c r="H2031" s="102">
        <f>IFERROR(_xlfn.XLOOKUP($G2031,通讯通路门店!$S$4:$S$993931,通讯通路门店!$R$4:$R$993931,0,0),"")</f>
        <v>0</v>
      </c>
      <c r="I2031" s="83"/>
      <c r="J2031" s="83"/>
      <c r="K2031" s="83"/>
      <c r="L2031" s="83"/>
      <c r="M2031" s="83"/>
      <c r="N2031" s="83"/>
      <c r="O2031" s="83"/>
      <c r="P2031" s="83"/>
      <c r="Q2031" s="83"/>
      <c r="R2031" s="83"/>
      <c r="S2031" s="83"/>
      <c r="T2031" s="83"/>
      <c r="U2031" s="99">
        <f>COUNTIF(通讯通路门店!$S:$S,$G2031)</f>
        <v>0</v>
      </c>
      <c r="V2031" s="99">
        <f>COUNTIFS(通讯通路门店!$S:$S,$G2031,通讯通路门店!$J:$J,"综合卖场")</f>
        <v>0</v>
      </c>
      <c r="W2031" s="99">
        <f>SUMIFS(通讯通路门店!$AJ:$AJ,通讯通路门店!$S:$S,通讯客户沙盘!$G2031)</f>
        <v>0</v>
      </c>
      <c r="X2031" s="99">
        <f t="shared" si="155"/>
        <v>0</v>
      </c>
      <c r="Y2031" s="99">
        <f>COUNTIFS(通讯通路门店!$S:$S,$G2031,通讯通路门店!$J:$J,"荣耀体验店")+COUNTIFS(通讯通路门店!$S:$S,$G2031,通讯通路门店!$J:$J,"荣耀授权专卖店")</f>
        <v>0</v>
      </c>
      <c r="Z2031" s="99">
        <f>COUNTIFS(通讯通路门店!$S:$S,$G2031,通讯通路门店!$J:$J,"VIVO体验店")</f>
        <v>0</v>
      </c>
      <c r="AA2031" s="99">
        <f>COUNTIFS(通讯通路门店!$S:$S,$G2031,通讯通路门店!$J:$J,"OPPO体验店")</f>
        <v>0</v>
      </c>
      <c r="AB2031" s="99">
        <f>COUNTIFS(通讯通路门店!$S:$S,$G2031,通讯通路门店!$J:$J,"华为授权体验店")+COUNTIFS(通讯通路门店!$S:$S,$G2031,通讯通路门店!$J:$J,"华为堡垒店")</f>
        <v>0</v>
      </c>
      <c r="AC2031" s="99">
        <f>COUNTIFS(通讯通路门店!$S:$S,$G2031,通讯通路门店!$J:$J,"小米体验店")</f>
        <v>0</v>
      </c>
      <c r="AD2031" s="99">
        <f>COUNTIFS(通讯通路门店!$S:$S,$G2031,通讯通路门店!$J:$J,"苹果体验店")</f>
        <v>0</v>
      </c>
      <c r="AE2031" s="99">
        <f>COUNTIFS(通讯通路门店!$S:$S,$G2031,通讯通路门店!$J:$J,"其他品牌专卖店")</f>
        <v>0</v>
      </c>
      <c r="AF2031" s="99">
        <f>SUMIFS(通讯通路门店!$BI:$BI,通讯通路门店!$S:$S,$G2031)</f>
        <v>0</v>
      </c>
      <c r="AG2031" s="99">
        <f>SUMIFS(通讯通路门店!$BH:$BH,通讯通路门店!$S:$S,$G2031)</f>
        <v>0</v>
      </c>
      <c r="AH2031" s="99">
        <f t="shared" si="156"/>
        <v>0</v>
      </c>
      <c r="AI2031" s="99">
        <f>SUMIFS(通讯通路门店!$BB:$BB,通讯通路门店!$S:$S,$G2031)</f>
        <v>0</v>
      </c>
      <c r="AJ2031" s="99">
        <f>SUMIFS(通讯通路门店!$BE:$BE,通讯通路门店!$S:$S,$G2031)</f>
        <v>0</v>
      </c>
      <c r="AK2031" s="99">
        <f>SUMIFS(通讯通路门店!$BG:$BG,通讯通路门店!$S:$S,$G2031)</f>
        <v>0</v>
      </c>
      <c r="AL2031" s="99">
        <f>SUMIFS(通讯通路门店!$BC:$BC,通讯通路门店!$S:$S,$G2031)</f>
        <v>0</v>
      </c>
      <c r="AM2031" s="99">
        <f>SUMIFS(通讯通路门店!$BD:$BD,通讯通路门店!$S:$S,$G2031)</f>
        <v>0</v>
      </c>
      <c r="AN2031" s="99">
        <f>SUMIFS(通讯通路门店!$BF:$BF,通讯通路门店!$S:$S,$G2031)</f>
        <v>0</v>
      </c>
      <c r="AO2031" s="99">
        <f t="shared" si="157"/>
        <v>0</v>
      </c>
      <c r="AP2031" s="99">
        <f>SUMIFS(通讯通路门店!$K:$K,通讯通路门店!$S:$S,$G2031)</f>
        <v>0</v>
      </c>
      <c r="AQ2031" s="83"/>
      <c r="AR2031" s="99">
        <f>SUMIFS(通讯通路门店!$T:$T,通讯通路门店!$S:$S,$G2031)</f>
        <v>0</v>
      </c>
      <c r="AS2031" s="99">
        <f>SUMIFS(通讯通路门店!$U:$U,通讯通路门店!$S:$S,$G2031)</f>
        <v>0</v>
      </c>
      <c r="AT2031" s="99">
        <f>SUMIFS(通讯通路门店!$V:$V,通讯通路门店!$S:$S,$G2031)</f>
        <v>0</v>
      </c>
      <c r="AU2031" s="99">
        <f>SUMIFS(通讯通路门店!$W:$W,通讯通路门店!$S:$S,$G2031)</f>
        <v>0</v>
      </c>
      <c r="AV2031" s="99">
        <f>SUMIFS(通讯通路门店!$Z:$Z,通讯通路门店!$S:$S,$G2031)</f>
        <v>0</v>
      </c>
      <c r="AW2031" s="99">
        <f>SUMIFS(通讯通路门店!$AB:$AB,通讯通路门店!$S:$S,$G2031)</f>
        <v>0</v>
      </c>
      <c r="AX2031" s="99">
        <f>SUMIFS(通讯通路门店!$X:$X,通讯通路门店!$S:$S,$G2031)</f>
        <v>0</v>
      </c>
      <c r="AY2031" s="99">
        <f>SUMIFS(通讯通路门店!$Y:$Y,通讯通路门店!$S:$S,$G2031)</f>
        <v>0</v>
      </c>
      <c r="AZ2031" s="99">
        <f>SUMIFS(通讯通路门店!$AA:$AA,通讯通路门店!$S:$S,$G2031)</f>
        <v>0</v>
      </c>
      <c r="BA2031" s="99">
        <f t="shared" si="158"/>
        <v>0</v>
      </c>
      <c r="BB2031" s="99">
        <f t="shared" si="159"/>
        <v>0</v>
      </c>
      <c r="BC2031" s="99">
        <f>SUMIFS(通讯通路门店!$W:$W,通讯通路门店!$S:$S,$G2031,通讯通路门店!$J:$J,"荣耀体验店")+SUMIFS(通讯通路门店!$W:$W,通讯通路门店!$S:$S,$G2031,通讯通路门店!$J:$J,"荣耀授权专卖店")</f>
        <v>0</v>
      </c>
      <c r="BD2031" s="99">
        <f>SUMIFS(通讯通路门店!$Z:$Z,通讯通路门店!$S:$S,$G2031,通讯通路门店!$J:$J,"VIVO体验店")</f>
        <v>0</v>
      </c>
      <c r="BE2031" s="99">
        <f>SUMIFS(通讯通路门店!$AB:$AB,通讯通路门店!$S:$S,$G2031,通讯通路门店!$J:$J,"OPPO体验店")</f>
        <v>0</v>
      </c>
      <c r="BF2031" s="99">
        <f>SUMIFS(通讯通路门店!$X:$X,通讯通路门店!$S:$S,$G2031,通讯通路门店!$J:$J,"华为授权体验店")+SUMIFS(通讯通路门店!$AA:$AA,通讯通路门店!$S:$S,$G2031,通讯通路门店!$J:$J,"华为堡垒店")</f>
        <v>0</v>
      </c>
      <c r="BG2031" s="99">
        <f>SUMIFS(通讯通路门店!$Y:$Y,通讯通路门店!$S:$S,$G2031,通讯通路门店!$J:$J,"小米体验店")</f>
        <v>0</v>
      </c>
      <c r="BH2031" s="99">
        <f>SUMIFS(通讯通路门店!$AA:$AA,通讯通路门店!$S:$S,$G2031,通讯通路门店!$J:$J,"苹果体验店")</f>
        <v>0</v>
      </c>
      <c r="BI2031" s="99">
        <f>SUMIFS(通讯通路门店!$K:$K,通讯通路门店!$S:$S,$G2031,通讯通路门店!$J:$J,"其他品牌专卖店")</f>
        <v>0</v>
      </c>
      <c r="BJ2031" s="99">
        <f>SUMIFS(通讯通路门店!$AC:$AC,通讯通路门店!$S:$S,$G2031)</f>
        <v>0</v>
      </c>
      <c r="BK2031" s="99">
        <f>SUMIFS(通讯通路门店!$AD:$AD,通讯通路门店!$S:$S,$G2031)</f>
        <v>0</v>
      </c>
      <c r="BL2031" s="99">
        <f>SUMIFS(通讯通路门店!$AE:$AE,通讯通路门店!$S:$S,$G2031)</f>
        <v>0</v>
      </c>
      <c r="BM2031" s="99">
        <f>SUMIFS(通讯通路门店!$AF:$AF,通讯通路门店!$S:$S,$G2031)</f>
        <v>0</v>
      </c>
      <c r="BN2031" s="99">
        <f>SUMIFS(通讯通路门店!$AG:$AG,通讯通路门店!$S:$S,$G2031)</f>
        <v>0</v>
      </c>
      <c r="BO2031" s="99">
        <f>SUMIFS(通讯通路门店!$AH:$AH,通讯通路门店!$S:$S,$G2031)</f>
        <v>0</v>
      </c>
      <c r="BP2031" s="99">
        <f>SUMIFS(通讯通路门店!$AI:$AI,通讯通路门店!$S:$S,$G2031)</f>
        <v>0</v>
      </c>
      <c r="BQ2031" s="83"/>
    </row>
    <row r="2032" spans="1:69">
      <c r="A2032" s="99" t="str">
        <f>IFERROR(_xlfn.XLOOKUP($G2032,通讯通路门店!$S$4:$S$993931,通讯通路门店!$A$4:$A$993931,0,0),"")</f>
        <v>海南省</v>
      </c>
      <c r="B2032" s="99" t="str">
        <f>IFERROR(_xlfn.XLOOKUP($G2032,通讯通路门店!$S$4:$S$993931,通讯通路门店!$B$4:$B$993931,0,0),"")</f>
        <v>东方市</v>
      </c>
      <c r="C2032" s="99" t="str">
        <f>IFERROR(_xlfn.XLOOKUP($G2032,通讯通路门店!$S$4:$S$993931,通讯通路门店!$C$4:$C$993931,0,0),"")</f>
        <v>东方市</v>
      </c>
      <c r="D2032" s="99" t="str">
        <f>IFERROR(_xlfn.XLOOKUP($G2032,通讯通路门店!$S$4:$S$993931,通讯通路门店!$D$4:$D$993931,0,0),"")</f>
        <v>八所镇</v>
      </c>
      <c r="E2032" s="83"/>
      <c r="F2032" s="83"/>
      <c r="G2032" s="101"/>
      <c r="H2032" s="102">
        <f>IFERROR(_xlfn.XLOOKUP($G2032,通讯通路门店!$S$4:$S$993931,通讯通路门店!$R$4:$R$993931,0,0),"")</f>
        <v>0</v>
      </c>
      <c r="I2032" s="83"/>
      <c r="J2032" s="83"/>
      <c r="K2032" s="83"/>
      <c r="L2032" s="83"/>
      <c r="M2032" s="83"/>
      <c r="N2032" s="83"/>
      <c r="O2032" s="83"/>
      <c r="P2032" s="83"/>
      <c r="Q2032" s="83"/>
      <c r="R2032" s="83"/>
      <c r="S2032" s="83"/>
      <c r="T2032" s="83"/>
      <c r="U2032" s="99">
        <f>COUNTIF(通讯通路门店!$S:$S,$G2032)</f>
        <v>0</v>
      </c>
      <c r="V2032" s="99">
        <f>COUNTIFS(通讯通路门店!$S:$S,$G2032,通讯通路门店!$J:$J,"综合卖场")</f>
        <v>0</v>
      </c>
      <c r="W2032" s="99">
        <f>SUMIFS(通讯通路门店!$AJ:$AJ,通讯通路门店!$S:$S,通讯客户沙盘!$G2032)</f>
        <v>0</v>
      </c>
      <c r="X2032" s="99">
        <f t="shared" si="155"/>
        <v>0</v>
      </c>
      <c r="Y2032" s="99">
        <f>COUNTIFS(通讯通路门店!$S:$S,$G2032,通讯通路门店!$J:$J,"荣耀体验店")+COUNTIFS(通讯通路门店!$S:$S,$G2032,通讯通路门店!$J:$J,"荣耀授权专卖店")</f>
        <v>0</v>
      </c>
      <c r="Z2032" s="99">
        <f>COUNTIFS(通讯通路门店!$S:$S,$G2032,通讯通路门店!$J:$J,"VIVO体验店")</f>
        <v>0</v>
      </c>
      <c r="AA2032" s="99">
        <f>COUNTIFS(通讯通路门店!$S:$S,$G2032,通讯通路门店!$J:$J,"OPPO体验店")</f>
        <v>0</v>
      </c>
      <c r="AB2032" s="99">
        <f>COUNTIFS(通讯通路门店!$S:$S,$G2032,通讯通路门店!$J:$J,"华为授权体验店")+COUNTIFS(通讯通路门店!$S:$S,$G2032,通讯通路门店!$J:$J,"华为堡垒店")</f>
        <v>0</v>
      </c>
      <c r="AC2032" s="99">
        <f>COUNTIFS(通讯通路门店!$S:$S,$G2032,通讯通路门店!$J:$J,"小米体验店")</f>
        <v>0</v>
      </c>
      <c r="AD2032" s="99">
        <f>COUNTIFS(通讯通路门店!$S:$S,$G2032,通讯通路门店!$J:$J,"苹果体验店")</f>
        <v>0</v>
      </c>
      <c r="AE2032" s="99">
        <f>COUNTIFS(通讯通路门店!$S:$S,$G2032,通讯通路门店!$J:$J,"其他品牌专卖店")</f>
        <v>0</v>
      </c>
      <c r="AF2032" s="99">
        <f>SUMIFS(通讯通路门店!$BI:$BI,通讯通路门店!$S:$S,$G2032)</f>
        <v>0</v>
      </c>
      <c r="AG2032" s="99">
        <f>SUMIFS(通讯通路门店!$BH:$BH,通讯通路门店!$S:$S,$G2032)</f>
        <v>0</v>
      </c>
      <c r="AH2032" s="99">
        <f t="shared" si="156"/>
        <v>0</v>
      </c>
      <c r="AI2032" s="99">
        <f>SUMIFS(通讯通路门店!$BB:$BB,通讯通路门店!$S:$S,$G2032)</f>
        <v>0</v>
      </c>
      <c r="AJ2032" s="99">
        <f>SUMIFS(通讯通路门店!$BE:$BE,通讯通路门店!$S:$S,$G2032)</f>
        <v>0</v>
      </c>
      <c r="AK2032" s="99">
        <f>SUMIFS(通讯通路门店!$BG:$BG,通讯通路门店!$S:$S,$G2032)</f>
        <v>0</v>
      </c>
      <c r="AL2032" s="99">
        <f>SUMIFS(通讯通路门店!$BC:$BC,通讯通路门店!$S:$S,$G2032)</f>
        <v>0</v>
      </c>
      <c r="AM2032" s="99">
        <f>SUMIFS(通讯通路门店!$BD:$BD,通讯通路门店!$S:$S,$G2032)</f>
        <v>0</v>
      </c>
      <c r="AN2032" s="99">
        <f>SUMIFS(通讯通路门店!$BF:$BF,通讯通路门店!$S:$S,$G2032)</f>
        <v>0</v>
      </c>
      <c r="AO2032" s="99">
        <f t="shared" si="157"/>
        <v>0</v>
      </c>
      <c r="AP2032" s="99">
        <f>SUMIFS(通讯通路门店!$K:$K,通讯通路门店!$S:$S,$G2032)</f>
        <v>0</v>
      </c>
      <c r="AQ2032" s="83"/>
      <c r="AR2032" s="99">
        <f>SUMIFS(通讯通路门店!$T:$T,通讯通路门店!$S:$S,$G2032)</f>
        <v>0</v>
      </c>
      <c r="AS2032" s="99">
        <f>SUMIFS(通讯通路门店!$U:$U,通讯通路门店!$S:$S,$G2032)</f>
        <v>0</v>
      </c>
      <c r="AT2032" s="99">
        <f>SUMIFS(通讯通路门店!$V:$V,通讯通路门店!$S:$S,$G2032)</f>
        <v>0</v>
      </c>
      <c r="AU2032" s="99">
        <f>SUMIFS(通讯通路门店!$W:$W,通讯通路门店!$S:$S,$G2032)</f>
        <v>0</v>
      </c>
      <c r="AV2032" s="99">
        <f>SUMIFS(通讯通路门店!$Z:$Z,通讯通路门店!$S:$S,$G2032)</f>
        <v>0</v>
      </c>
      <c r="AW2032" s="99">
        <f>SUMIFS(通讯通路门店!$AB:$AB,通讯通路门店!$S:$S,$G2032)</f>
        <v>0</v>
      </c>
      <c r="AX2032" s="99">
        <f>SUMIFS(通讯通路门店!$X:$X,通讯通路门店!$S:$S,$G2032)</f>
        <v>0</v>
      </c>
      <c r="AY2032" s="99">
        <f>SUMIFS(通讯通路门店!$Y:$Y,通讯通路门店!$S:$S,$G2032)</f>
        <v>0</v>
      </c>
      <c r="AZ2032" s="99">
        <f>SUMIFS(通讯通路门店!$AA:$AA,通讯通路门店!$S:$S,$G2032)</f>
        <v>0</v>
      </c>
      <c r="BA2032" s="99">
        <f t="shared" si="158"/>
        <v>0</v>
      </c>
      <c r="BB2032" s="99">
        <f t="shared" si="159"/>
        <v>0</v>
      </c>
      <c r="BC2032" s="99">
        <f>SUMIFS(通讯通路门店!$W:$W,通讯通路门店!$S:$S,$G2032,通讯通路门店!$J:$J,"荣耀体验店")+SUMIFS(通讯通路门店!$W:$W,通讯通路门店!$S:$S,$G2032,通讯通路门店!$J:$J,"荣耀授权专卖店")</f>
        <v>0</v>
      </c>
      <c r="BD2032" s="99">
        <f>SUMIFS(通讯通路门店!$Z:$Z,通讯通路门店!$S:$S,$G2032,通讯通路门店!$J:$J,"VIVO体验店")</f>
        <v>0</v>
      </c>
      <c r="BE2032" s="99">
        <f>SUMIFS(通讯通路门店!$AB:$AB,通讯通路门店!$S:$S,$G2032,通讯通路门店!$J:$J,"OPPO体验店")</f>
        <v>0</v>
      </c>
      <c r="BF2032" s="99">
        <f>SUMIFS(通讯通路门店!$X:$X,通讯通路门店!$S:$S,$G2032,通讯通路门店!$J:$J,"华为授权体验店")+SUMIFS(通讯通路门店!$AA:$AA,通讯通路门店!$S:$S,$G2032,通讯通路门店!$J:$J,"华为堡垒店")</f>
        <v>0</v>
      </c>
      <c r="BG2032" s="99">
        <f>SUMIFS(通讯通路门店!$Y:$Y,通讯通路门店!$S:$S,$G2032,通讯通路门店!$J:$J,"小米体验店")</f>
        <v>0</v>
      </c>
      <c r="BH2032" s="99">
        <f>SUMIFS(通讯通路门店!$AA:$AA,通讯通路门店!$S:$S,$G2032,通讯通路门店!$J:$J,"苹果体验店")</f>
        <v>0</v>
      </c>
      <c r="BI2032" s="99">
        <f>SUMIFS(通讯通路门店!$K:$K,通讯通路门店!$S:$S,$G2032,通讯通路门店!$J:$J,"其他品牌专卖店")</f>
        <v>0</v>
      </c>
      <c r="BJ2032" s="99">
        <f>SUMIFS(通讯通路门店!$AC:$AC,通讯通路门店!$S:$S,$G2032)</f>
        <v>0</v>
      </c>
      <c r="BK2032" s="99">
        <f>SUMIFS(通讯通路门店!$AD:$AD,通讯通路门店!$S:$S,$G2032)</f>
        <v>0</v>
      </c>
      <c r="BL2032" s="99">
        <f>SUMIFS(通讯通路门店!$AE:$AE,通讯通路门店!$S:$S,$G2032)</f>
        <v>0</v>
      </c>
      <c r="BM2032" s="99">
        <f>SUMIFS(通讯通路门店!$AF:$AF,通讯通路门店!$S:$S,$G2032)</f>
        <v>0</v>
      </c>
      <c r="BN2032" s="99">
        <f>SUMIFS(通讯通路门店!$AG:$AG,通讯通路门店!$S:$S,$G2032)</f>
        <v>0</v>
      </c>
      <c r="BO2032" s="99">
        <f>SUMIFS(通讯通路门店!$AH:$AH,通讯通路门店!$S:$S,$G2032)</f>
        <v>0</v>
      </c>
      <c r="BP2032" s="99">
        <f>SUMIFS(通讯通路门店!$AI:$AI,通讯通路门店!$S:$S,$G2032)</f>
        <v>0</v>
      </c>
      <c r="BQ2032" s="83"/>
    </row>
    <row r="2033" spans="1:69">
      <c r="A2033" s="99" t="str">
        <f>IFERROR(_xlfn.XLOOKUP($G2033,通讯通路门店!$S$4:$S$993931,通讯通路门店!$A$4:$A$993931,0,0),"")</f>
        <v>海南省</v>
      </c>
      <c r="B2033" s="99" t="str">
        <f>IFERROR(_xlfn.XLOOKUP($G2033,通讯通路门店!$S$4:$S$993931,通讯通路门店!$B$4:$B$993931,0,0),"")</f>
        <v>东方市</v>
      </c>
      <c r="C2033" s="99" t="str">
        <f>IFERROR(_xlfn.XLOOKUP($G2033,通讯通路门店!$S$4:$S$993931,通讯通路门店!$C$4:$C$993931,0,0),"")</f>
        <v>东方市</v>
      </c>
      <c r="D2033" s="99" t="str">
        <f>IFERROR(_xlfn.XLOOKUP($G2033,通讯通路门店!$S$4:$S$993931,通讯通路门店!$D$4:$D$993931,0,0),"")</f>
        <v>八所镇</v>
      </c>
      <c r="E2033" s="83"/>
      <c r="F2033" s="83"/>
      <c r="G2033" s="101"/>
      <c r="H2033" s="102">
        <f>IFERROR(_xlfn.XLOOKUP($G2033,通讯通路门店!$S$4:$S$993931,通讯通路门店!$R$4:$R$993931,0,0),"")</f>
        <v>0</v>
      </c>
      <c r="I2033" s="83"/>
      <c r="J2033" s="83"/>
      <c r="K2033" s="83"/>
      <c r="L2033" s="83"/>
      <c r="M2033" s="83"/>
      <c r="N2033" s="83"/>
      <c r="O2033" s="83"/>
      <c r="P2033" s="83"/>
      <c r="Q2033" s="83"/>
      <c r="R2033" s="83"/>
      <c r="S2033" s="83"/>
      <c r="T2033" s="83"/>
      <c r="U2033" s="99">
        <f>COUNTIF(通讯通路门店!$S:$S,$G2033)</f>
        <v>0</v>
      </c>
      <c r="V2033" s="99">
        <f>COUNTIFS(通讯通路门店!$S:$S,$G2033,通讯通路门店!$J:$J,"综合卖场")</f>
        <v>0</v>
      </c>
      <c r="W2033" s="99">
        <f>SUMIFS(通讯通路门店!$AJ:$AJ,通讯通路门店!$S:$S,通讯客户沙盘!$G2033)</f>
        <v>0</v>
      </c>
      <c r="X2033" s="99">
        <f t="shared" si="155"/>
        <v>0</v>
      </c>
      <c r="Y2033" s="99">
        <f>COUNTIFS(通讯通路门店!$S:$S,$G2033,通讯通路门店!$J:$J,"荣耀体验店")+COUNTIFS(通讯通路门店!$S:$S,$G2033,通讯通路门店!$J:$J,"荣耀授权专卖店")</f>
        <v>0</v>
      </c>
      <c r="Z2033" s="99">
        <f>COUNTIFS(通讯通路门店!$S:$S,$G2033,通讯通路门店!$J:$J,"VIVO体验店")</f>
        <v>0</v>
      </c>
      <c r="AA2033" s="99">
        <f>COUNTIFS(通讯通路门店!$S:$S,$G2033,通讯通路门店!$J:$J,"OPPO体验店")</f>
        <v>0</v>
      </c>
      <c r="AB2033" s="99">
        <f>COUNTIFS(通讯通路门店!$S:$S,$G2033,通讯通路门店!$J:$J,"华为授权体验店")+COUNTIFS(通讯通路门店!$S:$S,$G2033,通讯通路门店!$J:$J,"华为堡垒店")</f>
        <v>0</v>
      </c>
      <c r="AC2033" s="99">
        <f>COUNTIFS(通讯通路门店!$S:$S,$G2033,通讯通路门店!$J:$J,"小米体验店")</f>
        <v>0</v>
      </c>
      <c r="AD2033" s="99">
        <f>COUNTIFS(通讯通路门店!$S:$S,$G2033,通讯通路门店!$J:$J,"苹果体验店")</f>
        <v>0</v>
      </c>
      <c r="AE2033" s="99">
        <f>COUNTIFS(通讯通路门店!$S:$S,$G2033,通讯通路门店!$J:$J,"其他品牌专卖店")</f>
        <v>0</v>
      </c>
      <c r="AF2033" s="99">
        <f>SUMIFS(通讯通路门店!$BI:$BI,通讯通路门店!$S:$S,$G2033)</f>
        <v>0</v>
      </c>
      <c r="AG2033" s="99">
        <f>SUMIFS(通讯通路门店!$BH:$BH,通讯通路门店!$S:$S,$G2033)</f>
        <v>0</v>
      </c>
      <c r="AH2033" s="99">
        <f t="shared" si="156"/>
        <v>0</v>
      </c>
      <c r="AI2033" s="99">
        <f>SUMIFS(通讯通路门店!$BB:$BB,通讯通路门店!$S:$S,$G2033)</f>
        <v>0</v>
      </c>
      <c r="AJ2033" s="99">
        <f>SUMIFS(通讯通路门店!$BE:$BE,通讯通路门店!$S:$S,$G2033)</f>
        <v>0</v>
      </c>
      <c r="AK2033" s="99">
        <f>SUMIFS(通讯通路门店!$BG:$BG,通讯通路门店!$S:$S,$G2033)</f>
        <v>0</v>
      </c>
      <c r="AL2033" s="99">
        <f>SUMIFS(通讯通路门店!$BC:$BC,通讯通路门店!$S:$S,$G2033)</f>
        <v>0</v>
      </c>
      <c r="AM2033" s="99">
        <f>SUMIFS(通讯通路门店!$BD:$BD,通讯通路门店!$S:$S,$G2033)</f>
        <v>0</v>
      </c>
      <c r="AN2033" s="99">
        <f>SUMIFS(通讯通路门店!$BF:$BF,通讯通路门店!$S:$S,$G2033)</f>
        <v>0</v>
      </c>
      <c r="AO2033" s="99">
        <f t="shared" si="157"/>
        <v>0</v>
      </c>
      <c r="AP2033" s="99">
        <f>SUMIFS(通讯通路门店!$K:$K,通讯通路门店!$S:$S,$G2033)</f>
        <v>0</v>
      </c>
      <c r="AQ2033" s="83"/>
      <c r="AR2033" s="99">
        <f>SUMIFS(通讯通路门店!$T:$T,通讯通路门店!$S:$S,$G2033)</f>
        <v>0</v>
      </c>
      <c r="AS2033" s="99">
        <f>SUMIFS(通讯通路门店!$U:$U,通讯通路门店!$S:$S,$G2033)</f>
        <v>0</v>
      </c>
      <c r="AT2033" s="99">
        <f>SUMIFS(通讯通路门店!$V:$V,通讯通路门店!$S:$S,$G2033)</f>
        <v>0</v>
      </c>
      <c r="AU2033" s="99">
        <f>SUMIFS(通讯通路门店!$W:$W,通讯通路门店!$S:$S,$G2033)</f>
        <v>0</v>
      </c>
      <c r="AV2033" s="99">
        <f>SUMIFS(通讯通路门店!$Z:$Z,通讯通路门店!$S:$S,$G2033)</f>
        <v>0</v>
      </c>
      <c r="AW2033" s="99">
        <f>SUMIFS(通讯通路门店!$AB:$AB,通讯通路门店!$S:$S,$G2033)</f>
        <v>0</v>
      </c>
      <c r="AX2033" s="99">
        <f>SUMIFS(通讯通路门店!$X:$X,通讯通路门店!$S:$S,$G2033)</f>
        <v>0</v>
      </c>
      <c r="AY2033" s="99">
        <f>SUMIFS(通讯通路门店!$Y:$Y,通讯通路门店!$S:$S,$G2033)</f>
        <v>0</v>
      </c>
      <c r="AZ2033" s="99">
        <f>SUMIFS(通讯通路门店!$AA:$AA,通讯通路门店!$S:$S,$G2033)</f>
        <v>0</v>
      </c>
      <c r="BA2033" s="99">
        <f t="shared" si="158"/>
        <v>0</v>
      </c>
      <c r="BB2033" s="99">
        <f t="shared" si="159"/>
        <v>0</v>
      </c>
      <c r="BC2033" s="99">
        <f>SUMIFS(通讯通路门店!$W:$W,通讯通路门店!$S:$S,$G2033,通讯通路门店!$J:$J,"荣耀体验店")+SUMIFS(通讯通路门店!$W:$W,通讯通路门店!$S:$S,$G2033,通讯通路门店!$J:$J,"荣耀授权专卖店")</f>
        <v>0</v>
      </c>
      <c r="BD2033" s="99">
        <f>SUMIFS(通讯通路门店!$Z:$Z,通讯通路门店!$S:$S,$G2033,通讯通路门店!$J:$J,"VIVO体验店")</f>
        <v>0</v>
      </c>
      <c r="BE2033" s="99">
        <f>SUMIFS(通讯通路门店!$AB:$AB,通讯通路门店!$S:$S,$G2033,通讯通路门店!$J:$J,"OPPO体验店")</f>
        <v>0</v>
      </c>
      <c r="BF2033" s="99">
        <f>SUMIFS(通讯通路门店!$X:$X,通讯通路门店!$S:$S,$G2033,通讯通路门店!$J:$J,"华为授权体验店")+SUMIFS(通讯通路门店!$AA:$AA,通讯通路门店!$S:$S,$G2033,通讯通路门店!$J:$J,"华为堡垒店")</f>
        <v>0</v>
      </c>
      <c r="BG2033" s="99">
        <f>SUMIFS(通讯通路门店!$Y:$Y,通讯通路门店!$S:$S,$G2033,通讯通路门店!$J:$J,"小米体验店")</f>
        <v>0</v>
      </c>
      <c r="BH2033" s="99">
        <f>SUMIFS(通讯通路门店!$AA:$AA,通讯通路门店!$S:$S,$G2033,通讯通路门店!$J:$J,"苹果体验店")</f>
        <v>0</v>
      </c>
      <c r="BI2033" s="99">
        <f>SUMIFS(通讯通路门店!$K:$K,通讯通路门店!$S:$S,$G2033,通讯通路门店!$J:$J,"其他品牌专卖店")</f>
        <v>0</v>
      </c>
      <c r="BJ2033" s="99">
        <f>SUMIFS(通讯通路门店!$AC:$AC,通讯通路门店!$S:$S,$G2033)</f>
        <v>0</v>
      </c>
      <c r="BK2033" s="99">
        <f>SUMIFS(通讯通路门店!$AD:$AD,通讯通路门店!$S:$S,$G2033)</f>
        <v>0</v>
      </c>
      <c r="BL2033" s="99">
        <f>SUMIFS(通讯通路门店!$AE:$AE,通讯通路门店!$S:$S,$G2033)</f>
        <v>0</v>
      </c>
      <c r="BM2033" s="99">
        <f>SUMIFS(通讯通路门店!$AF:$AF,通讯通路门店!$S:$S,$G2033)</f>
        <v>0</v>
      </c>
      <c r="BN2033" s="99">
        <f>SUMIFS(通讯通路门店!$AG:$AG,通讯通路门店!$S:$S,$G2033)</f>
        <v>0</v>
      </c>
      <c r="BO2033" s="99">
        <f>SUMIFS(通讯通路门店!$AH:$AH,通讯通路门店!$S:$S,$G2033)</f>
        <v>0</v>
      </c>
      <c r="BP2033" s="99">
        <f>SUMIFS(通讯通路门店!$AI:$AI,通讯通路门店!$S:$S,$G2033)</f>
        <v>0</v>
      </c>
      <c r="BQ2033" s="83"/>
    </row>
    <row r="2034" spans="1:69">
      <c r="A2034" s="99" t="str">
        <f>IFERROR(_xlfn.XLOOKUP($G2034,通讯通路门店!$S$4:$S$993931,通讯通路门店!$A$4:$A$993931,0,0),"")</f>
        <v>海南省</v>
      </c>
      <c r="B2034" s="99" t="str">
        <f>IFERROR(_xlfn.XLOOKUP($G2034,通讯通路门店!$S$4:$S$993931,通讯通路门店!$B$4:$B$993931,0,0),"")</f>
        <v>东方市</v>
      </c>
      <c r="C2034" s="99" t="str">
        <f>IFERROR(_xlfn.XLOOKUP($G2034,通讯通路门店!$S$4:$S$993931,通讯通路门店!$C$4:$C$993931,0,0),"")</f>
        <v>东方市</v>
      </c>
      <c r="D2034" s="99" t="str">
        <f>IFERROR(_xlfn.XLOOKUP($G2034,通讯通路门店!$S$4:$S$993931,通讯通路门店!$D$4:$D$993931,0,0),"")</f>
        <v>八所镇</v>
      </c>
      <c r="E2034" s="83"/>
      <c r="F2034" s="83"/>
      <c r="G2034" s="101"/>
      <c r="H2034" s="102">
        <f>IFERROR(_xlfn.XLOOKUP($G2034,通讯通路门店!$S$4:$S$993931,通讯通路门店!$R$4:$R$993931,0,0),"")</f>
        <v>0</v>
      </c>
      <c r="I2034" s="83"/>
      <c r="J2034" s="83"/>
      <c r="K2034" s="83"/>
      <c r="L2034" s="83"/>
      <c r="M2034" s="83"/>
      <c r="N2034" s="83"/>
      <c r="O2034" s="83"/>
      <c r="P2034" s="83"/>
      <c r="Q2034" s="83"/>
      <c r="R2034" s="83"/>
      <c r="S2034" s="83"/>
      <c r="T2034" s="83"/>
      <c r="U2034" s="99">
        <f>COUNTIF(通讯通路门店!$S:$S,$G2034)</f>
        <v>0</v>
      </c>
      <c r="V2034" s="99">
        <f>COUNTIFS(通讯通路门店!$S:$S,$G2034,通讯通路门店!$J:$J,"综合卖场")</f>
        <v>0</v>
      </c>
      <c r="W2034" s="99">
        <f>SUMIFS(通讯通路门店!$AJ:$AJ,通讯通路门店!$S:$S,通讯客户沙盘!$G2034)</f>
        <v>0</v>
      </c>
      <c r="X2034" s="99">
        <f t="shared" si="155"/>
        <v>0</v>
      </c>
      <c r="Y2034" s="99">
        <f>COUNTIFS(通讯通路门店!$S:$S,$G2034,通讯通路门店!$J:$J,"荣耀体验店")+COUNTIFS(通讯通路门店!$S:$S,$G2034,通讯通路门店!$J:$J,"荣耀授权专卖店")</f>
        <v>0</v>
      </c>
      <c r="Z2034" s="99">
        <f>COUNTIFS(通讯通路门店!$S:$S,$G2034,通讯通路门店!$J:$J,"VIVO体验店")</f>
        <v>0</v>
      </c>
      <c r="AA2034" s="99">
        <f>COUNTIFS(通讯通路门店!$S:$S,$G2034,通讯通路门店!$J:$J,"OPPO体验店")</f>
        <v>0</v>
      </c>
      <c r="AB2034" s="99">
        <f>COUNTIFS(通讯通路门店!$S:$S,$G2034,通讯通路门店!$J:$J,"华为授权体验店")+COUNTIFS(通讯通路门店!$S:$S,$G2034,通讯通路门店!$J:$J,"华为堡垒店")</f>
        <v>0</v>
      </c>
      <c r="AC2034" s="99">
        <f>COUNTIFS(通讯通路门店!$S:$S,$G2034,通讯通路门店!$J:$J,"小米体验店")</f>
        <v>0</v>
      </c>
      <c r="AD2034" s="99">
        <f>COUNTIFS(通讯通路门店!$S:$S,$G2034,通讯通路门店!$J:$J,"苹果体验店")</f>
        <v>0</v>
      </c>
      <c r="AE2034" s="99">
        <f>COUNTIFS(通讯通路门店!$S:$S,$G2034,通讯通路门店!$J:$J,"其他品牌专卖店")</f>
        <v>0</v>
      </c>
      <c r="AF2034" s="99">
        <f>SUMIFS(通讯通路门店!$BI:$BI,通讯通路门店!$S:$S,$G2034)</f>
        <v>0</v>
      </c>
      <c r="AG2034" s="99">
        <f>SUMIFS(通讯通路门店!$BH:$BH,通讯通路门店!$S:$S,$G2034)</f>
        <v>0</v>
      </c>
      <c r="AH2034" s="99">
        <f t="shared" si="156"/>
        <v>0</v>
      </c>
      <c r="AI2034" s="99">
        <f>SUMIFS(通讯通路门店!$BB:$BB,通讯通路门店!$S:$S,$G2034)</f>
        <v>0</v>
      </c>
      <c r="AJ2034" s="99">
        <f>SUMIFS(通讯通路门店!$BE:$BE,通讯通路门店!$S:$S,$G2034)</f>
        <v>0</v>
      </c>
      <c r="AK2034" s="99">
        <f>SUMIFS(通讯通路门店!$BG:$BG,通讯通路门店!$S:$S,$G2034)</f>
        <v>0</v>
      </c>
      <c r="AL2034" s="99">
        <f>SUMIFS(通讯通路门店!$BC:$BC,通讯通路门店!$S:$S,$G2034)</f>
        <v>0</v>
      </c>
      <c r="AM2034" s="99">
        <f>SUMIFS(通讯通路门店!$BD:$BD,通讯通路门店!$S:$S,$G2034)</f>
        <v>0</v>
      </c>
      <c r="AN2034" s="99">
        <f>SUMIFS(通讯通路门店!$BF:$BF,通讯通路门店!$S:$S,$G2034)</f>
        <v>0</v>
      </c>
      <c r="AO2034" s="99">
        <f t="shared" si="157"/>
        <v>0</v>
      </c>
      <c r="AP2034" s="99">
        <f>SUMIFS(通讯通路门店!$K:$K,通讯通路门店!$S:$S,$G2034)</f>
        <v>0</v>
      </c>
      <c r="AQ2034" s="83"/>
      <c r="AR2034" s="99">
        <f>SUMIFS(通讯通路门店!$T:$T,通讯通路门店!$S:$S,$G2034)</f>
        <v>0</v>
      </c>
      <c r="AS2034" s="99">
        <f>SUMIFS(通讯通路门店!$U:$U,通讯通路门店!$S:$S,$G2034)</f>
        <v>0</v>
      </c>
      <c r="AT2034" s="99">
        <f>SUMIFS(通讯通路门店!$V:$V,通讯通路门店!$S:$S,$G2034)</f>
        <v>0</v>
      </c>
      <c r="AU2034" s="99">
        <f>SUMIFS(通讯通路门店!$W:$W,通讯通路门店!$S:$S,$G2034)</f>
        <v>0</v>
      </c>
      <c r="AV2034" s="99">
        <f>SUMIFS(通讯通路门店!$Z:$Z,通讯通路门店!$S:$S,$G2034)</f>
        <v>0</v>
      </c>
      <c r="AW2034" s="99">
        <f>SUMIFS(通讯通路门店!$AB:$AB,通讯通路门店!$S:$S,$G2034)</f>
        <v>0</v>
      </c>
      <c r="AX2034" s="99">
        <f>SUMIFS(通讯通路门店!$X:$X,通讯通路门店!$S:$S,$G2034)</f>
        <v>0</v>
      </c>
      <c r="AY2034" s="99">
        <f>SUMIFS(通讯通路门店!$Y:$Y,通讯通路门店!$S:$S,$G2034)</f>
        <v>0</v>
      </c>
      <c r="AZ2034" s="99">
        <f>SUMIFS(通讯通路门店!$AA:$AA,通讯通路门店!$S:$S,$G2034)</f>
        <v>0</v>
      </c>
      <c r="BA2034" s="99">
        <f t="shared" si="158"/>
        <v>0</v>
      </c>
      <c r="BB2034" s="99">
        <f t="shared" si="159"/>
        <v>0</v>
      </c>
      <c r="BC2034" s="99">
        <f>SUMIFS(通讯通路门店!$W:$W,通讯通路门店!$S:$S,$G2034,通讯通路门店!$J:$J,"荣耀体验店")+SUMIFS(通讯通路门店!$W:$W,通讯通路门店!$S:$S,$G2034,通讯通路门店!$J:$J,"荣耀授权专卖店")</f>
        <v>0</v>
      </c>
      <c r="BD2034" s="99">
        <f>SUMIFS(通讯通路门店!$Z:$Z,通讯通路门店!$S:$S,$G2034,通讯通路门店!$J:$J,"VIVO体验店")</f>
        <v>0</v>
      </c>
      <c r="BE2034" s="99">
        <f>SUMIFS(通讯通路门店!$AB:$AB,通讯通路门店!$S:$S,$G2034,通讯通路门店!$J:$J,"OPPO体验店")</f>
        <v>0</v>
      </c>
      <c r="BF2034" s="99">
        <f>SUMIFS(通讯通路门店!$X:$X,通讯通路门店!$S:$S,$G2034,通讯通路门店!$J:$J,"华为授权体验店")+SUMIFS(通讯通路门店!$AA:$AA,通讯通路门店!$S:$S,$G2034,通讯通路门店!$J:$J,"华为堡垒店")</f>
        <v>0</v>
      </c>
      <c r="BG2034" s="99">
        <f>SUMIFS(通讯通路门店!$Y:$Y,通讯通路门店!$S:$S,$G2034,通讯通路门店!$J:$J,"小米体验店")</f>
        <v>0</v>
      </c>
      <c r="BH2034" s="99">
        <f>SUMIFS(通讯通路门店!$AA:$AA,通讯通路门店!$S:$S,$G2034,通讯通路门店!$J:$J,"苹果体验店")</f>
        <v>0</v>
      </c>
      <c r="BI2034" s="99">
        <f>SUMIFS(通讯通路门店!$K:$K,通讯通路门店!$S:$S,$G2034,通讯通路门店!$J:$J,"其他品牌专卖店")</f>
        <v>0</v>
      </c>
      <c r="BJ2034" s="99">
        <f>SUMIFS(通讯通路门店!$AC:$AC,通讯通路门店!$S:$S,$G2034)</f>
        <v>0</v>
      </c>
      <c r="BK2034" s="99">
        <f>SUMIFS(通讯通路门店!$AD:$AD,通讯通路门店!$S:$S,$G2034)</f>
        <v>0</v>
      </c>
      <c r="BL2034" s="99">
        <f>SUMIFS(通讯通路门店!$AE:$AE,通讯通路门店!$S:$S,$G2034)</f>
        <v>0</v>
      </c>
      <c r="BM2034" s="99">
        <f>SUMIFS(通讯通路门店!$AF:$AF,通讯通路门店!$S:$S,$G2034)</f>
        <v>0</v>
      </c>
      <c r="BN2034" s="99">
        <f>SUMIFS(通讯通路门店!$AG:$AG,通讯通路门店!$S:$S,$G2034)</f>
        <v>0</v>
      </c>
      <c r="BO2034" s="99">
        <f>SUMIFS(通讯通路门店!$AH:$AH,通讯通路门店!$S:$S,$G2034)</f>
        <v>0</v>
      </c>
      <c r="BP2034" s="99">
        <f>SUMIFS(通讯通路门店!$AI:$AI,通讯通路门店!$S:$S,$G2034)</f>
        <v>0</v>
      </c>
      <c r="BQ2034" s="83"/>
    </row>
    <row r="2035" spans="1:69">
      <c r="A2035" s="99" t="str">
        <f>IFERROR(_xlfn.XLOOKUP($G2035,通讯通路门店!$S$4:$S$993931,通讯通路门店!$A$4:$A$993931,0,0),"")</f>
        <v>海南省</v>
      </c>
      <c r="B2035" s="99" t="str">
        <f>IFERROR(_xlfn.XLOOKUP($G2035,通讯通路门店!$S$4:$S$993931,通讯通路门店!$B$4:$B$993931,0,0),"")</f>
        <v>东方市</v>
      </c>
      <c r="C2035" s="99" t="str">
        <f>IFERROR(_xlfn.XLOOKUP($G2035,通讯通路门店!$S$4:$S$993931,通讯通路门店!$C$4:$C$993931,0,0),"")</f>
        <v>东方市</v>
      </c>
      <c r="D2035" s="99" t="str">
        <f>IFERROR(_xlfn.XLOOKUP($G2035,通讯通路门店!$S$4:$S$993931,通讯通路门店!$D$4:$D$993931,0,0),"")</f>
        <v>八所镇</v>
      </c>
      <c r="E2035" s="83"/>
      <c r="F2035" s="83"/>
      <c r="G2035" s="101"/>
      <c r="H2035" s="102">
        <f>IFERROR(_xlfn.XLOOKUP($G2035,通讯通路门店!$S$4:$S$993931,通讯通路门店!$R$4:$R$993931,0,0),"")</f>
        <v>0</v>
      </c>
      <c r="I2035" s="83"/>
      <c r="J2035" s="83"/>
      <c r="K2035" s="83"/>
      <c r="L2035" s="83"/>
      <c r="M2035" s="83"/>
      <c r="N2035" s="83"/>
      <c r="O2035" s="83"/>
      <c r="P2035" s="83"/>
      <c r="Q2035" s="83"/>
      <c r="R2035" s="83"/>
      <c r="S2035" s="83"/>
      <c r="T2035" s="83"/>
      <c r="U2035" s="99">
        <f>COUNTIF(通讯通路门店!$S:$S,$G2035)</f>
        <v>0</v>
      </c>
      <c r="V2035" s="99">
        <f>COUNTIFS(通讯通路门店!$S:$S,$G2035,通讯通路门店!$J:$J,"综合卖场")</f>
        <v>0</v>
      </c>
      <c r="W2035" s="99">
        <f>SUMIFS(通讯通路门店!$AJ:$AJ,通讯通路门店!$S:$S,通讯客户沙盘!$G2035)</f>
        <v>0</v>
      </c>
      <c r="X2035" s="99">
        <f t="shared" si="155"/>
        <v>0</v>
      </c>
      <c r="Y2035" s="99">
        <f>COUNTIFS(通讯通路门店!$S:$S,$G2035,通讯通路门店!$J:$J,"荣耀体验店")+COUNTIFS(通讯通路门店!$S:$S,$G2035,通讯通路门店!$J:$J,"荣耀授权专卖店")</f>
        <v>0</v>
      </c>
      <c r="Z2035" s="99">
        <f>COUNTIFS(通讯通路门店!$S:$S,$G2035,通讯通路门店!$J:$J,"VIVO体验店")</f>
        <v>0</v>
      </c>
      <c r="AA2035" s="99">
        <f>COUNTIFS(通讯通路门店!$S:$S,$G2035,通讯通路门店!$J:$J,"OPPO体验店")</f>
        <v>0</v>
      </c>
      <c r="AB2035" s="99">
        <f>COUNTIFS(通讯通路门店!$S:$S,$G2035,通讯通路门店!$J:$J,"华为授权体验店")+COUNTIFS(通讯通路门店!$S:$S,$G2035,通讯通路门店!$J:$J,"华为堡垒店")</f>
        <v>0</v>
      </c>
      <c r="AC2035" s="99">
        <f>COUNTIFS(通讯通路门店!$S:$S,$G2035,通讯通路门店!$J:$J,"小米体验店")</f>
        <v>0</v>
      </c>
      <c r="AD2035" s="99">
        <f>COUNTIFS(通讯通路门店!$S:$S,$G2035,通讯通路门店!$J:$J,"苹果体验店")</f>
        <v>0</v>
      </c>
      <c r="AE2035" s="99">
        <f>COUNTIFS(通讯通路门店!$S:$S,$G2035,通讯通路门店!$J:$J,"其他品牌专卖店")</f>
        <v>0</v>
      </c>
      <c r="AF2035" s="99">
        <f>SUMIFS(通讯通路门店!$BI:$BI,通讯通路门店!$S:$S,$G2035)</f>
        <v>0</v>
      </c>
      <c r="AG2035" s="99">
        <f>SUMIFS(通讯通路门店!$BH:$BH,通讯通路门店!$S:$S,$G2035)</f>
        <v>0</v>
      </c>
      <c r="AH2035" s="99">
        <f t="shared" si="156"/>
        <v>0</v>
      </c>
      <c r="AI2035" s="99">
        <f>SUMIFS(通讯通路门店!$BB:$BB,通讯通路门店!$S:$S,$G2035)</f>
        <v>0</v>
      </c>
      <c r="AJ2035" s="99">
        <f>SUMIFS(通讯通路门店!$BE:$BE,通讯通路门店!$S:$S,$G2035)</f>
        <v>0</v>
      </c>
      <c r="AK2035" s="99">
        <f>SUMIFS(通讯通路门店!$BG:$BG,通讯通路门店!$S:$S,$G2035)</f>
        <v>0</v>
      </c>
      <c r="AL2035" s="99">
        <f>SUMIFS(通讯通路门店!$BC:$BC,通讯通路门店!$S:$S,$G2035)</f>
        <v>0</v>
      </c>
      <c r="AM2035" s="99">
        <f>SUMIFS(通讯通路门店!$BD:$BD,通讯通路门店!$S:$S,$G2035)</f>
        <v>0</v>
      </c>
      <c r="AN2035" s="99">
        <f>SUMIFS(通讯通路门店!$BF:$BF,通讯通路门店!$S:$S,$G2035)</f>
        <v>0</v>
      </c>
      <c r="AO2035" s="99">
        <f t="shared" si="157"/>
        <v>0</v>
      </c>
      <c r="AP2035" s="99">
        <f>SUMIFS(通讯通路门店!$K:$K,通讯通路门店!$S:$S,$G2035)</f>
        <v>0</v>
      </c>
      <c r="AQ2035" s="83"/>
      <c r="AR2035" s="99">
        <f>SUMIFS(通讯通路门店!$T:$T,通讯通路门店!$S:$S,$G2035)</f>
        <v>0</v>
      </c>
      <c r="AS2035" s="99">
        <f>SUMIFS(通讯通路门店!$U:$U,通讯通路门店!$S:$S,$G2035)</f>
        <v>0</v>
      </c>
      <c r="AT2035" s="99">
        <f>SUMIFS(通讯通路门店!$V:$V,通讯通路门店!$S:$S,$G2035)</f>
        <v>0</v>
      </c>
      <c r="AU2035" s="99">
        <f>SUMIFS(通讯通路门店!$W:$W,通讯通路门店!$S:$S,$G2035)</f>
        <v>0</v>
      </c>
      <c r="AV2035" s="99">
        <f>SUMIFS(通讯通路门店!$Z:$Z,通讯通路门店!$S:$S,$G2035)</f>
        <v>0</v>
      </c>
      <c r="AW2035" s="99">
        <f>SUMIFS(通讯通路门店!$AB:$AB,通讯通路门店!$S:$S,$G2035)</f>
        <v>0</v>
      </c>
      <c r="AX2035" s="99">
        <f>SUMIFS(通讯通路门店!$X:$X,通讯通路门店!$S:$S,$G2035)</f>
        <v>0</v>
      </c>
      <c r="AY2035" s="99">
        <f>SUMIFS(通讯通路门店!$Y:$Y,通讯通路门店!$S:$S,$G2035)</f>
        <v>0</v>
      </c>
      <c r="AZ2035" s="99">
        <f>SUMIFS(通讯通路门店!$AA:$AA,通讯通路门店!$S:$S,$G2035)</f>
        <v>0</v>
      </c>
      <c r="BA2035" s="99">
        <f t="shared" si="158"/>
        <v>0</v>
      </c>
      <c r="BB2035" s="99">
        <f t="shared" si="159"/>
        <v>0</v>
      </c>
      <c r="BC2035" s="99">
        <f>SUMIFS(通讯通路门店!$W:$W,通讯通路门店!$S:$S,$G2035,通讯通路门店!$J:$J,"荣耀体验店")+SUMIFS(通讯通路门店!$W:$W,通讯通路门店!$S:$S,$G2035,通讯通路门店!$J:$J,"荣耀授权专卖店")</f>
        <v>0</v>
      </c>
      <c r="BD2035" s="99">
        <f>SUMIFS(通讯通路门店!$Z:$Z,通讯通路门店!$S:$S,$G2035,通讯通路门店!$J:$J,"VIVO体验店")</f>
        <v>0</v>
      </c>
      <c r="BE2035" s="99">
        <f>SUMIFS(通讯通路门店!$AB:$AB,通讯通路门店!$S:$S,$G2035,通讯通路门店!$J:$J,"OPPO体验店")</f>
        <v>0</v>
      </c>
      <c r="BF2035" s="99">
        <f>SUMIFS(通讯通路门店!$X:$X,通讯通路门店!$S:$S,$G2035,通讯通路门店!$J:$J,"华为授权体验店")+SUMIFS(通讯通路门店!$AA:$AA,通讯通路门店!$S:$S,$G2035,通讯通路门店!$J:$J,"华为堡垒店")</f>
        <v>0</v>
      </c>
      <c r="BG2035" s="99">
        <f>SUMIFS(通讯通路门店!$Y:$Y,通讯通路门店!$S:$S,$G2035,通讯通路门店!$J:$J,"小米体验店")</f>
        <v>0</v>
      </c>
      <c r="BH2035" s="99">
        <f>SUMIFS(通讯通路门店!$AA:$AA,通讯通路门店!$S:$S,$G2035,通讯通路门店!$J:$J,"苹果体验店")</f>
        <v>0</v>
      </c>
      <c r="BI2035" s="99">
        <f>SUMIFS(通讯通路门店!$K:$K,通讯通路门店!$S:$S,$G2035,通讯通路门店!$J:$J,"其他品牌专卖店")</f>
        <v>0</v>
      </c>
      <c r="BJ2035" s="99">
        <f>SUMIFS(通讯通路门店!$AC:$AC,通讯通路门店!$S:$S,$G2035)</f>
        <v>0</v>
      </c>
      <c r="BK2035" s="99">
        <f>SUMIFS(通讯通路门店!$AD:$AD,通讯通路门店!$S:$S,$G2035)</f>
        <v>0</v>
      </c>
      <c r="BL2035" s="99">
        <f>SUMIFS(通讯通路门店!$AE:$AE,通讯通路门店!$S:$S,$G2035)</f>
        <v>0</v>
      </c>
      <c r="BM2035" s="99">
        <f>SUMIFS(通讯通路门店!$AF:$AF,通讯通路门店!$S:$S,$G2035)</f>
        <v>0</v>
      </c>
      <c r="BN2035" s="99">
        <f>SUMIFS(通讯通路门店!$AG:$AG,通讯通路门店!$S:$S,$G2035)</f>
        <v>0</v>
      </c>
      <c r="BO2035" s="99">
        <f>SUMIFS(通讯通路门店!$AH:$AH,通讯通路门店!$S:$S,$G2035)</f>
        <v>0</v>
      </c>
      <c r="BP2035" s="99">
        <f>SUMIFS(通讯通路门店!$AI:$AI,通讯通路门店!$S:$S,$G2035)</f>
        <v>0</v>
      </c>
      <c r="BQ2035" s="83"/>
    </row>
    <row r="2036" spans="1:69">
      <c r="A2036" s="99" t="str">
        <f>IFERROR(_xlfn.XLOOKUP($G2036,通讯通路门店!$S$4:$S$993931,通讯通路门店!$A$4:$A$993931,0,0),"")</f>
        <v>海南省</v>
      </c>
      <c r="B2036" s="99" t="str">
        <f>IFERROR(_xlfn.XLOOKUP($G2036,通讯通路门店!$S$4:$S$993931,通讯通路门店!$B$4:$B$993931,0,0),"")</f>
        <v>东方市</v>
      </c>
      <c r="C2036" s="99" t="str">
        <f>IFERROR(_xlfn.XLOOKUP($G2036,通讯通路门店!$S$4:$S$993931,通讯通路门店!$C$4:$C$993931,0,0),"")</f>
        <v>东方市</v>
      </c>
      <c r="D2036" s="99" t="str">
        <f>IFERROR(_xlfn.XLOOKUP($G2036,通讯通路门店!$S$4:$S$993931,通讯通路门店!$D$4:$D$993931,0,0),"")</f>
        <v>八所镇</v>
      </c>
      <c r="E2036" s="83"/>
      <c r="F2036" s="83"/>
      <c r="G2036" s="101"/>
      <c r="H2036" s="102">
        <f>IFERROR(_xlfn.XLOOKUP($G2036,通讯通路门店!$S$4:$S$993931,通讯通路门店!$R$4:$R$993931,0,0),"")</f>
        <v>0</v>
      </c>
      <c r="I2036" s="83"/>
      <c r="J2036" s="83"/>
      <c r="K2036" s="83"/>
      <c r="L2036" s="83"/>
      <c r="M2036" s="83"/>
      <c r="N2036" s="83"/>
      <c r="O2036" s="83"/>
      <c r="P2036" s="83"/>
      <c r="Q2036" s="83"/>
      <c r="R2036" s="83"/>
      <c r="S2036" s="83"/>
      <c r="T2036" s="83"/>
      <c r="U2036" s="99">
        <f>COUNTIF(通讯通路门店!$S:$S,$G2036)</f>
        <v>0</v>
      </c>
      <c r="V2036" s="99">
        <f>COUNTIFS(通讯通路门店!$S:$S,$G2036,通讯通路门店!$J:$J,"综合卖场")</f>
        <v>0</v>
      </c>
      <c r="W2036" s="99">
        <f>SUMIFS(通讯通路门店!$AJ:$AJ,通讯通路门店!$S:$S,通讯客户沙盘!$G2036)</f>
        <v>0</v>
      </c>
      <c r="X2036" s="99">
        <f t="shared" si="155"/>
        <v>0</v>
      </c>
      <c r="Y2036" s="99">
        <f>COUNTIFS(通讯通路门店!$S:$S,$G2036,通讯通路门店!$J:$J,"荣耀体验店")+COUNTIFS(通讯通路门店!$S:$S,$G2036,通讯通路门店!$J:$J,"荣耀授权专卖店")</f>
        <v>0</v>
      </c>
      <c r="Z2036" s="99">
        <f>COUNTIFS(通讯通路门店!$S:$S,$G2036,通讯通路门店!$J:$J,"VIVO体验店")</f>
        <v>0</v>
      </c>
      <c r="AA2036" s="99">
        <f>COUNTIFS(通讯通路门店!$S:$S,$G2036,通讯通路门店!$J:$J,"OPPO体验店")</f>
        <v>0</v>
      </c>
      <c r="AB2036" s="99">
        <f>COUNTIFS(通讯通路门店!$S:$S,$G2036,通讯通路门店!$J:$J,"华为授权体验店")+COUNTIFS(通讯通路门店!$S:$S,$G2036,通讯通路门店!$J:$J,"华为堡垒店")</f>
        <v>0</v>
      </c>
      <c r="AC2036" s="99">
        <f>COUNTIFS(通讯通路门店!$S:$S,$G2036,通讯通路门店!$J:$J,"小米体验店")</f>
        <v>0</v>
      </c>
      <c r="AD2036" s="99">
        <f>COUNTIFS(通讯通路门店!$S:$S,$G2036,通讯通路门店!$J:$J,"苹果体验店")</f>
        <v>0</v>
      </c>
      <c r="AE2036" s="99">
        <f>COUNTIFS(通讯通路门店!$S:$S,$G2036,通讯通路门店!$J:$J,"其他品牌专卖店")</f>
        <v>0</v>
      </c>
      <c r="AF2036" s="99">
        <f>SUMIFS(通讯通路门店!$BI:$BI,通讯通路门店!$S:$S,$G2036)</f>
        <v>0</v>
      </c>
      <c r="AG2036" s="99">
        <f>SUMIFS(通讯通路门店!$BH:$BH,通讯通路门店!$S:$S,$G2036)</f>
        <v>0</v>
      </c>
      <c r="AH2036" s="99">
        <f t="shared" si="156"/>
        <v>0</v>
      </c>
      <c r="AI2036" s="99">
        <f>SUMIFS(通讯通路门店!$BB:$BB,通讯通路门店!$S:$S,$G2036)</f>
        <v>0</v>
      </c>
      <c r="AJ2036" s="99">
        <f>SUMIFS(通讯通路门店!$BE:$BE,通讯通路门店!$S:$S,$G2036)</f>
        <v>0</v>
      </c>
      <c r="AK2036" s="99">
        <f>SUMIFS(通讯通路门店!$BG:$BG,通讯通路门店!$S:$S,$G2036)</f>
        <v>0</v>
      </c>
      <c r="AL2036" s="99">
        <f>SUMIFS(通讯通路门店!$BC:$BC,通讯通路门店!$S:$S,$G2036)</f>
        <v>0</v>
      </c>
      <c r="AM2036" s="99">
        <f>SUMIFS(通讯通路门店!$BD:$BD,通讯通路门店!$S:$S,$G2036)</f>
        <v>0</v>
      </c>
      <c r="AN2036" s="99">
        <f>SUMIFS(通讯通路门店!$BF:$BF,通讯通路门店!$S:$S,$G2036)</f>
        <v>0</v>
      </c>
      <c r="AO2036" s="99">
        <f t="shared" si="157"/>
        <v>0</v>
      </c>
      <c r="AP2036" s="99">
        <f>SUMIFS(通讯通路门店!$K:$K,通讯通路门店!$S:$S,$G2036)</f>
        <v>0</v>
      </c>
      <c r="AQ2036" s="83"/>
      <c r="AR2036" s="99">
        <f>SUMIFS(通讯通路门店!$T:$T,通讯通路门店!$S:$S,$G2036)</f>
        <v>0</v>
      </c>
      <c r="AS2036" s="99">
        <f>SUMIFS(通讯通路门店!$U:$U,通讯通路门店!$S:$S,$G2036)</f>
        <v>0</v>
      </c>
      <c r="AT2036" s="99">
        <f>SUMIFS(通讯通路门店!$V:$V,通讯通路门店!$S:$S,$G2036)</f>
        <v>0</v>
      </c>
      <c r="AU2036" s="99">
        <f>SUMIFS(通讯通路门店!$W:$W,通讯通路门店!$S:$S,$G2036)</f>
        <v>0</v>
      </c>
      <c r="AV2036" s="99">
        <f>SUMIFS(通讯通路门店!$Z:$Z,通讯通路门店!$S:$S,$G2036)</f>
        <v>0</v>
      </c>
      <c r="AW2036" s="99">
        <f>SUMIFS(通讯通路门店!$AB:$AB,通讯通路门店!$S:$S,$G2036)</f>
        <v>0</v>
      </c>
      <c r="AX2036" s="99">
        <f>SUMIFS(通讯通路门店!$X:$X,通讯通路门店!$S:$S,$G2036)</f>
        <v>0</v>
      </c>
      <c r="AY2036" s="99">
        <f>SUMIFS(通讯通路门店!$Y:$Y,通讯通路门店!$S:$S,$G2036)</f>
        <v>0</v>
      </c>
      <c r="AZ2036" s="99">
        <f>SUMIFS(通讯通路门店!$AA:$AA,通讯通路门店!$S:$S,$G2036)</f>
        <v>0</v>
      </c>
      <c r="BA2036" s="99">
        <f t="shared" si="158"/>
        <v>0</v>
      </c>
      <c r="BB2036" s="99">
        <f t="shared" si="159"/>
        <v>0</v>
      </c>
      <c r="BC2036" s="99">
        <f>SUMIFS(通讯通路门店!$W:$W,通讯通路门店!$S:$S,$G2036,通讯通路门店!$J:$J,"荣耀体验店")+SUMIFS(通讯通路门店!$W:$W,通讯通路门店!$S:$S,$G2036,通讯通路门店!$J:$J,"荣耀授权专卖店")</f>
        <v>0</v>
      </c>
      <c r="BD2036" s="99">
        <f>SUMIFS(通讯通路门店!$Z:$Z,通讯通路门店!$S:$S,$G2036,通讯通路门店!$J:$J,"VIVO体验店")</f>
        <v>0</v>
      </c>
      <c r="BE2036" s="99">
        <f>SUMIFS(通讯通路门店!$AB:$AB,通讯通路门店!$S:$S,$G2036,通讯通路门店!$J:$J,"OPPO体验店")</f>
        <v>0</v>
      </c>
      <c r="BF2036" s="99">
        <f>SUMIFS(通讯通路门店!$X:$X,通讯通路门店!$S:$S,$G2036,通讯通路门店!$J:$J,"华为授权体验店")+SUMIFS(通讯通路门店!$AA:$AA,通讯通路门店!$S:$S,$G2036,通讯通路门店!$J:$J,"华为堡垒店")</f>
        <v>0</v>
      </c>
      <c r="BG2036" s="99">
        <f>SUMIFS(通讯通路门店!$Y:$Y,通讯通路门店!$S:$S,$G2036,通讯通路门店!$J:$J,"小米体验店")</f>
        <v>0</v>
      </c>
      <c r="BH2036" s="99">
        <f>SUMIFS(通讯通路门店!$AA:$AA,通讯通路门店!$S:$S,$G2036,通讯通路门店!$J:$J,"苹果体验店")</f>
        <v>0</v>
      </c>
      <c r="BI2036" s="99">
        <f>SUMIFS(通讯通路门店!$K:$K,通讯通路门店!$S:$S,$G2036,通讯通路门店!$J:$J,"其他品牌专卖店")</f>
        <v>0</v>
      </c>
      <c r="BJ2036" s="99">
        <f>SUMIFS(通讯通路门店!$AC:$AC,通讯通路门店!$S:$S,$G2036)</f>
        <v>0</v>
      </c>
      <c r="BK2036" s="99">
        <f>SUMIFS(通讯通路门店!$AD:$AD,通讯通路门店!$S:$S,$G2036)</f>
        <v>0</v>
      </c>
      <c r="BL2036" s="99">
        <f>SUMIFS(通讯通路门店!$AE:$AE,通讯通路门店!$S:$S,$G2036)</f>
        <v>0</v>
      </c>
      <c r="BM2036" s="99">
        <f>SUMIFS(通讯通路门店!$AF:$AF,通讯通路门店!$S:$S,$G2036)</f>
        <v>0</v>
      </c>
      <c r="BN2036" s="99">
        <f>SUMIFS(通讯通路门店!$AG:$AG,通讯通路门店!$S:$S,$G2036)</f>
        <v>0</v>
      </c>
      <c r="BO2036" s="99">
        <f>SUMIFS(通讯通路门店!$AH:$AH,通讯通路门店!$S:$S,$G2036)</f>
        <v>0</v>
      </c>
      <c r="BP2036" s="99">
        <f>SUMIFS(通讯通路门店!$AI:$AI,通讯通路门店!$S:$S,$G2036)</f>
        <v>0</v>
      </c>
      <c r="BQ2036" s="83"/>
    </row>
    <row r="2037" spans="1:69">
      <c r="A2037" s="99" t="str">
        <f>IFERROR(_xlfn.XLOOKUP($G2037,通讯通路门店!$S$4:$S$993931,通讯通路门店!$A$4:$A$993931,0,0),"")</f>
        <v>海南省</v>
      </c>
      <c r="B2037" s="99" t="str">
        <f>IFERROR(_xlfn.XLOOKUP($G2037,通讯通路门店!$S$4:$S$993931,通讯通路门店!$B$4:$B$993931,0,0),"")</f>
        <v>东方市</v>
      </c>
      <c r="C2037" s="99" t="str">
        <f>IFERROR(_xlfn.XLOOKUP($G2037,通讯通路门店!$S$4:$S$993931,通讯通路门店!$C$4:$C$993931,0,0),"")</f>
        <v>东方市</v>
      </c>
      <c r="D2037" s="99" t="str">
        <f>IFERROR(_xlfn.XLOOKUP($G2037,通讯通路门店!$S$4:$S$993931,通讯通路门店!$D$4:$D$993931,0,0),"")</f>
        <v>八所镇</v>
      </c>
      <c r="E2037" s="83"/>
      <c r="F2037" s="83"/>
      <c r="G2037" s="101"/>
      <c r="H2037" s="102">
        <f>IFERROR(_xlfn.XLOOKUP($G2037,通讯通路门店!$S$4:$S$993931,通讯通路门店!$R$4:$R$993931,0,0),"")</f>
        <v>0</v>
      </c>
      <c r="I2037" s="83"/>
      <c r="J2037" s="83"/>
      <c r="K2037" s="83"/>
      <c r="L2037" s="83"/>
      <c r="M2037" s="83"/>
      <c r="N2037" s="83"/>
      <c r="O2037" s="83"/>
      <c r="P2037" s="83"/>
      <c r="Q2037" s="83"/>
      <c r="R2037" s="83"/>
      <c r="S2037" s="83"/>
      <c r="T2037" s="83"/>
      <c r="U2037" s="99">
        <f>COUNTIF(通讯通路门店!$S:$S,$G2037)</f>
        <v>0</v>
      </c>
      <c r="V2037" s="99">
        <f>COUNTIFS(通讯通路门店!$S:$S,$G2037,通讯通路门店!$J:$J,"综合卖场")</f>
        <v>0</v>
      </c>
      <c r="W2037" s="99">
        <f>SUMIFS(通讯通路门店!$AJ:$AJ,通讯通路门店!$S:$S,通讯客户沙盘!$G2037)</f>
        <v>0</v>
      </c>
      <c r="X2037" s="99">
        <f t="shared" si="155"/>
        <v>0</v>
      </c>
      <c r="Y2037" s="99">
        <f>COUNTIFS(通讯通路门店!$S:$S,$G2037,通讯通路门店!$J:$J,"荣耀体验店")+COUNTIFS(通讯通路门店!$S:$S,$G2037,通讯通路门店!$J:$J,"荣耀授权专卖店")</f>
        <v>0</v>
      </c>
      <c r="Z2037" s="99">
        <f>COUNTIFS(通讯通路门店!$S:$S,$G2037,通讯通路门店!$J:$J,"VIVO体验店")</f>
        <v>0</v>
      </c>
      <c r="AA2037" s="99">
        <f>COUNTIFS(通讯通路门店!$S:$S,$G2037,通讯通路门店!$J:$J,"OPPO体验店")</f>
        <v>0</v>
      </c>
      <c r="AB2037" s="99">
        <f>COUNTIFS(通讯通路门店!$S:$S,$G2037,通讯通路门店!$J:$J,"华为授权体验店")+COUNTIFS(通讯通路门店!$S:$S,$G2037,通讯通路门店!$J:$J,"华为堡垒店")</f>
        <v>0</v>
      </c>
      <c r="AC2037" s="99">
        <f>COUNTIFS(通讯通路门店!$S:$S,$G2037,通讯通路门店!$J:$J,"小米体验店")</f>
        <v>0</v>
      </c>
      <c r="AD2037" s="99">
        <f>COUNTIFS(通讯通路门店!$S:$S,$G2037,通讯通路门店!$J:$J,"苹果体验店")</f>
        <v>0</v>
      </c>
      <c r="AE2037" s="99">
        <f>COUNTIFS(通讯通路门店!$S:$S,$G2037,通讯通路门店!$J:$J,"其他品牌专卖店")</f>
        <v>0</v>
      </c>
      <c r="AF2037" s="99">
        <f>SUMIFS(通讯通路门店!$BI:$BI,通讯通路门店!$S:$S,$G2037)</f>
        <v>0</v>
      </c>
      <c r="AG2037" s="99">
        <f>SUMIFS(通讯通路门店!$BH:$BH,通讯通路门店!$S:$S,$G2037)</f>
        <v>0</v>
      </c>
      <c r="AH2037" s="99">
        <f t="shared" si="156"/>
        <v>0</v>
      </c>
      <c r="AI2037" s="99">
        <f>SUMIFS(通讯通路门店!$BB:$BB,通讯通路门店!$S:$S,$G2037)</f>
        <v>0</v>
      </c>
      <c r="AJ2037" s="99">
        <f>SUMIFS(通讯通路门店!$BE:$BE,通讯通路门店!$S:$S,$G2037)</f>
        <v>0</v>
      </c>
      <c r="AK2037" s="99">
        <f>SUMIFS(通讯通路门店!$BG:$BG,通讯通路门店!$S:$S,$G2037)</f>
        <v>0</v>
      </c>
      <c r="AL2037" s="99">
        <f>SUMIFS(通讯通路门店!$BC:$BC,通讯通路门店!$S:$S,$G2037)</f>
        <v>0</v>
      </c>
      <c r="AM2037" s="99">
        <f>SUMIFS(通讯通路门店!$BD:$BD,通讯通路门店!$S:$S,$G2037)</f>
        <v>0</v>
      </c>
      <c r="AN2037" s="99">
        <f>SUMIFS(通讯通路门店!$BF:$BF,通讯通路门店!$S:$S,$G2037)</f>
        <v>0</v>
      </c>
      <c r="AO2037" s="99">
        <f t="shared" si="157"/>
        <v>0</v>
      </c>
      <c r="AP2037" s="99">
        <f>SUMIFS(通讯通路门店!$K:$K,通讯通路门店!$S:$S,$G2037)</f>
        <v>0</v>
      </c>
      <c r="AQ2037" s="83"/>
      <c r="AR2037" s="99">
        <f>SUMIFS(通讯通路门店!$T:$T,通讯通路门店!$S:$S,$G2037)</f>
        <v>0</v>
      </c>
      <c r="AS2037" s="99">
        <f>SUMIFS(通讯通路门店!$U:$U,通讯通路门店!$S:$S,$G2037)</f>
        <v>0</v>
      </c>
      <c r="AT2037" s="99">
        <f>SUMIFS(通讯通路门店!$V:$V,通讯通路门店!$S:$S,$G2037)</f>
        <v>0</v>
      </c>
      <c r="AU2037" s="99">
        <f>SUMIFS(通讯通路门店!$W:$W,通讯通路门店!$S:$S,$G2037)</f>
        <v>0</v>
      </c>
      <c r="AV2037" s="99">
        <f>SUMIFS(通讯通路门店!$Z:$Z,通讯通路门店!$S:$S,$G2037)</f>
        <v>0</v>
      </c>
      <c r="AW2037" s="99">
        <f>SUMIFS(通讯通路门店!$AB:$AB,通讯通路门店!$S:$S,$G2037)</f>
        <v>0</v>
      </c>
      <c r="AX2037" s="99">
        <f>SUMIFS(通讯通路门店!$X:$X,通讯通路门店!$S:$S,$G2037)</f>
        <v>0</v>
      </c>
      <c r="AY2037" s="99">
        <f>SUMIFS(通讯通路门店!$Y:$Y,通讯通路门店!$S:$S,$G2037)</f>
        <v>0</v>
      </c>
      <c r="AZ2037" s="99">
        <f>SUMIFS(通讯通路门店!$AA:$AA,通讯通路门店!$S:$S,$G2037)</f>
        <v>0</v>
      </c>
      <c r="BA2037" s="99">
        <f t="shared" si="158"/>
        <v>0</v>
      </c>
      <c r="BB2037" s="99">
        <f t="shared" si="159"/>
        <v>0</v>
      </c>
      <c r="BC2037" s="99">
        <f>SUMIFS(通讯通路门店!$W:$W,通讯通路门店!$S:$S,$G2037,通讯通路门店!$J:$J,"荣耀体验店")+SUMIFS(通讯通路门店!$W:$W,通讯通路门店!$S:$S,$G2037,通讯通路门店!$J:$J,"荣耀授权专卖店")</f>
        <v>0</v>
      </c>
      <c r="BD2037" s="99">
        <f>SUMIFS(通讯通路门店!$Z:$Z,通讯通路门店!$S:$S,$G2037,通讯通路门店!$J:$J,"VIVO体验店")</f>
        <v>0</v>
      </c>
      <c r="BE2037" s="99">
        <f>SUMIFS(通讯通路门店!$AB:$AB,通讯通路门店!$S:$S,$G2037,通讯通路门店!$J:$J,"OPPO体验店")</f>
        <v>0</v>
      </c>
      <c r="BF2037" s="99">
        <f>SUMIFS(通讯通路门店!$X:$X,通讯通路门店!$S:$S,$G2037,通讯通路门店!$J:$J,"华为授权体验店")+SUMIFS(通讯通路门店!$AA:$AA,通讯通路门店!$S:$S,$G2037,通讯通路门店!$J:$J,"华为堡垒店")</f>
        <v>0</v>
      </c>
      <c r="BG2037" s="99">
        <f>SUMIFS(通讯通路门店!$Y:$Y,通讯通路门店!$S:$S,$G2037,通讯通路门店!$J:$J,"小米体验店")</f>
        <v>0</v>
      </c>
      <c r="BH2037" s="99">
        <f>SUMIFS(通讯通路门店!$AA:$AA,通讯通路门店!$S:$S,$G2037,通讯通路门店!$J:$J,"苹果体验店")</f>
        <v>0</v>
      </c>
      <c r="BI2037" s="99">
        <f>SUMIFS(通讯通路门店!$K:$K,通讯通路门店!$S:$S,$G2037,通讯通路门店!$J:$J,"其他品牌专卖店")</f>
        <v>0</v>
      </c>
      <c r="BJ2037" s="99">
        <f>SUMIFS(通讯通路门店!$AC:$AC,通讯通路门店!$S:$S,$G2037)</f>
        <v>0</v>
      </c>
      <c r="BK2037" s="99">
        <f>SUMIFS(通讯通路门店!$AD:$AD,通讯通路门店!$S:$S,$G2037)</f>
        <v>0</v>
      </c>
      <c r="BL2037" s="99">
        <f>SUMIFS(通讯通路门店!$AE:$AE,通讯通路门店!$S:$S,$G2037)</f>
        <v>0</v>
      </c>
      <c r="BM2037" s="99">
        <f>SUMIFS(通讯通路门店!$AF:$AF,通讯通路门店!$S:$S,$G2037)</f>
        <v>0</v>
      </c>
      <c r="BN2037" s="99">
        <f>SUMIFS(通讯通路门店!$AG:$AG,通讯通路门店!$S:$S,$G2037)</f>
        <v>0</v>
      </c>
      <c r="BO2037" s="99">
        <f>SUMIFS(通讯通路门店!$AH:$AH,通讯通路门店!$S:$S,$G2037)</f>
        <v>0</v>
      </c>
      <c r="BP2037" s="99">
        <f>SUMIFS(通讯通路门店!$AI:$AI,通讯通路门店!$S:$S,$G2037)</f>
        <v>0</v>
      </c>
      <c r="BQ2037" s="83"/>
    </row>
    <row r="2038" spans="1:69">
      <c r="A2038" s="99" t="str">
        <f>IFERROR(_xlfn.XLOOKUP($G2038,通讯通路门店!$S$4:$S$993931,通讯通路门店!$A$4:$A$993931,0,0),"")</f>
        <v>海南省</v>
      </c>
      <c r="B2038" s="99" t="str">
        <f>IFERROR(_xlfn.XLOOKUP($G2038,通讯通路门店!$S$4:$S$993931,通讯通路门店!$B$4:$B$993931,0,0),"")</f>
        <v>东方市</v>
      </c>
      <c r="C2038" s="99" t="str">
        <f>IFERROR(_xlfn.XLOOKUP($G2038,通讯通路门店!$S$4:$S$993931,通讯通路门店!$C$4:$C$993931,0,0),"")</f>
        <v>东方市</v>
      </c>
      <c r="D2038" s="99" t="str">
        <f>IFERROR(_xlfn.XLOOKUP($G2038,通讯通路门店!$S$4:$S$993931,通讯通路门店!$D$4:$D$993931,0,0),"")</f>
        <v>八所镇</v>
      </c>
      <c r="E2038" s="83"/>
      <c r="F2038" s="83"/>
      <c r="G2038" s="101"/>
      <c r="H2038" s="102">
        <f>IFERROR(_xlfn.XLOOKUP($G2038,通讯通路门店!$S$4:$S$993931,通讯通路门店!$R$4:$R$993931,0,0),"")</f>
        <v>0</v>
      </c>
      <c r="I2038" s="83"/>
      <c r="J2038" s="83"/>
      <c r="K2038" s="83"/>
      <c r="L2038" s="83"/>
      <c r="M2038" s="83"/>
      <c r="N2038" s="83"/>
      <c r="O2038" s="83"/>
      <c r="P2038" s="83"/>
      <c r="Q2038" s="83"/>
      <c r="R2038" s="83"/>
      <c r="S2038" s="83"/>
      <c r="T2038" s="83"/>
      <c r="U2038" s="99">
        <f>COUNTIF(通讯通路门店!$S:$S,$G2038)</f>
        <v>0</v>
      </c>
      <c r="V2038" s="99">
        <f>COUNTIFS(通讯通路门店!$S:$S,$G2038,通讯通路门店!$J:$J,"综合卖场")</f>
        <v>0</v>
      </c>
      <c r="W2038" s="99">
        <f>SUMIFS(通讯通路门店!$AJ:$AJ,通讯通路门店!$S:$S,通讯客户沙盘!$G2038)</f>
        <v>0</v>
      </c>
      <c r="X2038" s="99">
        <f t="shared" si="155"/>
        <v>0</v>
      </c>
      <c r="Y2038" s="99">
        <f>COUNTIFS(通讯通路门店!$S:$S,$G2038,通讯通路门店!$J:$J,"荣耀体验店")+COUNTIFS(通讯通路门店!$S:$S,$G2038,通讯通路门店!$J:$J,"荣耀授权专卖店")</f>
        <v>0</v>
      </c>
      <c r="Z2038" s="99">
        <f>COUNTIFS(通讯通路门店!$S:$S,$G2038,通讯通路门店!$J:$J,"VIVO体验店")</f>
        <v>0</v>
      </c>
      <c r="AA2038" s="99">
        <f>COUNTIFS(通讯通路门店!$S:$S,$G2038,通讯通路门店!$J:$J,"OPPO体验店")</f>
        <v>0</v>
      </c>
      <c r="AB2038" s="99">
        <f>COUNTIFS(通讯通路门店!$S:$S,$G2038,通讯通路门店!$J:$J,"华为授权体验店")+COUNTIFS(通讯通路门店!$S:$S,$G2038,通讯通路门店!$J:$J,"华为堡垒店")</f>
        <v>0</v>
      </c>
      <c r="AC2038" s="99">
        <f>COUNTIFS(通讯通路门店!$S:$S,$G2038,通讯通路门店!$J:$J,"小米体验店")</f>
        <v>0</v>
      </c>
      <c r="AD2038" s="99">
        <f>COUNTIFS(通讯通路门店!$S:$S,$G2038,通讯通路门店!$J:$J,"苹果体验店")</f>
        <v>0</v>
      </c>
      <c r="AE2038" s="99">
        <f>COUNTIFS(通讯通路门店!$S:$S,$G2038,通讯通路门店!$J:$J,"其他品牌专卖店")</f>
        <v>0</v>
      </c>
      <c r="AF2038" s="99">
        <f>SUMIFS(通讯通路门店!$BI:$BI,通讯通路门店!$S:$S,$G2038)</f>
        <v>0</v>
      </c>
      <c r="AG2038" s="99">
        <f>SUMIFS(通讯通路门店!$BH:$BH,通讯通路门店!$S:$S,$G2038)</f>
        <v>0</v>
      </c>
      <c r="AH2038" s="99">
        <f t="shared" si="156"/>
        <v>0</v>
      </c>
      <c r="AI2038" s="99">
        <f>SUMIFS(通讯通路门店!$BB:$BB,通讯通路门店!$S:$S,$G2038)</f>
        <v>0</v>
      </c>
      <c r="AJ2038" s="99">
        <f>SUMIFS(通讯通路门店!$BE:$BE,通讯通路门店!$S:$S,$G2038)</f>
        <v>0</v>
      </c>
      <c r="AK2038" s="99">
        <f>SUMIFS(通讯通路门店!$BG:$BG,通讯通路门店!$S:$S,$G2038)</f>
        <v>0</v>
      </c>
      <c r="AL2038" s="99">
        <f>SUMIFS(通讯通路门店!$BC:$BC,通讯通路门店!$S:$S,$G2038)</f>
        <v>0</v>
      </c>
      <c r="AM2038" s="99">
        <f>SUMIFS(通讯通路门店!$BD:$BD,通讯通路门店!$S:$S,$G2038)</f>
        <v>0</v>
      </c>
      <c r="AN2038" s="99">
        <f>SUMIFS(通讯通路门店!$BF:$BF,通讯通路门店!$S:$S,$G2038)</f>
        <v>0</v>
      </c>
      <c r="AO2038" s="99">
        <f t="shared" si="157"/>
        <v>0</v>
      </c>
      <c r="AP2038" s="99">
        <f>SUMIFS(通讯通路门店!$K:$K,通讯通路门店!$S:$S,$G2038)</f>
        <v>0</v>
      </c>
      <c r="AQ2038" s="83"/>
      <c r="AR2038" s="99">
        <f>SUMIFS(通讯通路门店!$T:$T,通讯通路门店!$S:$S,$G2038)</f>
        <v>0</v>
      </c>
      <c r="AS2038" s="99">
        <f>SUMIFS(通讯通路门店!$U:$U,通讯通路门店!$S:$S,$G2038)</f>
        <v>0</v>
      </c>
      <c r="AT2038" s="99">
        <f>SUMIFS(通讯通路门店!$V:$V,通讯通路门店!$S:$S,$G2038)</f>
        <v>0</v>
      </c>
      <c r="AU2038" s="99">
        <f>SUMIFS(通讯通路门店!$W:$W,通讯通路门店!$S:$S,$G2038)</f>
        <v>0</v>
      </c>
      <c r="AV2038" s="99">
        <f>SUMIFS(通讯通路门店!$Z:$Z,通讯通路门店!$S:$S,$G2038)</f>
        <v>0</v>
      </c>
      <c r="AW2038" s="99">
        <f>SUMIFS(通讯通路门店!$AB:$AB,通讯通路门店!$S:$S,$G2038)</f>
        <v>0</v>
      </c>
      <c r="AX2038" s="99">
        <f>SUMIFS(通讯通路门店!$X:$X,通讯通路门店!$S:$S,$G2038)</f>
        <v>0</v>
      </c>
      <c r="AY2038" s="99">
        <f>SUMIFS(通讯通路门店!$Y:$Y,通讯通路门店!$S:$S,$G2038)</f>
        <v>0</v>
      </c>
      <c r="AZ2038" s="99">
        <f>SUMIFS(通讯通路门店!$AA:$AA,通讯通路门店!$S:$S,$G2038)</f>
        <v>0</v>
      </c>
      <c r="BA2038" s="99">
        <f t="shared" si="158"/>
        <v>0</v>
      </c>
      <c r="BB2038" s="99">
        <f t="shared" si="159"/>
        <v>0</v>
      </c>
      <c r="BC2038" s="99">
        <f>SUMIFS(通讯通路门店!$W:$W,通讯通路门店!$S:$S,$G2038,通讯通路门店!$J:$J,"荣耀体验店")+SUMIFS(通讯通路门店!$W:$W,通讯通路门店!$S:$S,$G2038,通讯通路门店!$J:$J,"荣耀授权专卖店")</f>
        <v>0</v>
      </c>
      <c r="BD2038" s="99">
        <f>SUMIFS(通讯通路门店!$Z:$Z,通讯通路门店!$S:$S,$G2038,通讯通路门店!$J:$J,"VIVO体验店")</f>
        <v>0</v>
      </c>
      <c r="BE2038" s="99">
        <f>SUMIFS(通讯通路门店!$AB:$AB,通讯通路门店!$S:$S,$G2038,通讯通路门店!$J:$J,"OPPO体验店")</f>
        <v>0</v>
      </c>
      <c r="BF2038" s="99">
        <f>SUMIFS(通讯通路门店!$X:$X,通讯通路门店!$S:$S,$G2038,通讯通路门店!$J:$J,"华为授权体验店")+SUMIFS(通讯通路门店!$AA:$AA,通讯通路门店!$S:$S,$G2038,通讯通路门店!$J:$J,"华为堡垒店")</f>
        <v>0</v>
      </c>
      <c r="BG2038" s="99">
        <f>SUMIFS(通讯通路门店!$Y:$Y,通讯通路门店!$S:$S,$G2038,通讯通路门店!$J:$J,"小米体验店")</f>
        <v>0</v>
      </c>
      <c r="BH2038" s="99">
        <f>SUMIFS(通讯通路门店!$AA:$AA,通讯通路门店!$S:$S,$G2038,通讯通路门店!$J:$J,"苹果体验店")</f>
        <v>0</v>
      </c>
      <c r="BI2038" s="99">
        <f>SUMIFS(通讯通路门店!$K:$K,通讯通路门店!$S:$S,$G2038,通讯通路门店!$J:$J,"其他品牌专卖店")</f>
        <v>0</v>
      </c>
      <c r="BJ2038" s="99">
        <f>SUMIFS(通讯通路门店!$AC:$AC,通讯通路门店!$S:$S,$G2038)</f>
        <v>0</v>
      </c>
      <c r="BK2038" s="99">
        <f>SUMIFS(通讯通路门店!$AD:$AD,通讯通路门店!$S:$S,$G2038)</f>
        <v>0</v>
      </c>
      <c r="BL2038" s="99">
        <f>SUMIFS(通讯通路门店!$AE:$AE,通讯通路门店!$S:$S,$G2038)</f>
        <v>0</v>
      </c>
      <c r="BM2038" s="99">
        <f>SUMIFS(通讯通路门店!$AF:$AF,通讯通路门店!$S:$S,$G2038)</f>
        <v>0</v>
      </c>
      <c r="BN2038" s="99">
        <f>SUMIFS(通讯通路门店!$AG:$AG,通讯通路门店!$S:$S,$G2038)</f>
        <v>0</v>
      </c>
      <c r="BO2038" s="99">
        <f>SUMIFS(通讯通路门店!$AH:$AH,通讯通路门店!$S:$S,$G2038)</f>
        <v>0</v>
      </c>
      <c r="BP2038" s="99">
        <f>SUMIFS(通讯通路门店!$AI:$AI,通讯通路门店!$S:$S,$G2038)</f>
        <v>0</v>
      </c>
      <c r="BQ2038" s="83"/>
    </row>
    <row r="2039" spans="1:69">
      <c r="A2039" s="99" t="str">
        <f>IFERROR(_xlfn.XLOOKUP($G2039,通讯通路门店!$S$4:$S$993931,通讯通路门店!$A$4:$A$993931,0,0),"")</f>
        <v>海南省</v>
      </c>
      <c r="B2039" s="99" t="str">
        <f>IFERROR(_xlfn.XLOOKUP($G2039,通讯通路门店!$S$4:$S$993931,通讯通路门店!$B$4:$B$993931,0,0),"")</f>
        <v>东方市</v>
      </c>
      <c r="C2039" s="99" t="str">
        <f>IFERROR(_xlfn.XLOOKUP($G2039,通讯通路门店!$S$4:$S$993931,通讯通路门店!$C$4:$C$993931,0,0),"")</f>
        <v>东方市</v>
      </c>
      <c r="D2039" s="99" t="str">
        <f>IFERROR(_xlfn.XLOOKUP($G2039,通讯通路门店!$S$4:$S$993931,通讯通路门店!$D$4:$D$993931,0,0),"")</f>
        <v>八所镇</v>
      </c>
      <c r="E2039" s="83"/>
      <c r="F2039" s="83"/>
      <c r="G2039" s="101"/>
      <c r="H2039" s="102">
        <f>IFERROR(_xlfn.XLOOKUP($G2039,通讯通路门店!$S$4:$S$993931,通讯通路门店!$R$4:$R$993931,0,0),"")</f>
        <v>0</v>
      </c>
      <c r="I2039" s="83"/>
      <c r="J2039" s="83"/>
      <c r="K2039" s="83"/>
      <c r="L2039" s="83"/>
      <c r="M2039" s="83"/>
      <c r="N2039" s="83"/>
      <c r="O2039" s="83"/>
      <c r="P2039" s="83"/>
      <c r="Q2039" s="83"/>
      <c r="R2039" s="83"/>
      <c r="S2039" s="83"/>
      <c r="T2039" s="83"/>
      <c r="U2039" s="99">
        <f>COUNTIF(通讯通路门店!$S:$S,$G2039)</f>
        <v>0</v>
      </c>
      <c r="V2039" s="99">
        <f>COUNTIFS(通讯通路门店!$S:$S,$G2039,通讯通路门店!$J:$J,"综合卖场")</f>
        <v>0</v>
      </c>
      <c r="W2039" s="99">
        <f>SUMIFS(通讯通路门店!$AJ:$AJ,通讯通路门店!$S:$S,通讯客户沙盘!$G2039)</f>
        <v>0</v>
      </c>
      <c r="X2039" s="99">
        <f t="shared" si="155"/>
        <v>0</v>
      </c>
      <c r="Y2039" s="99">
        <f>COUNTIFS(通讯通路门店!$S:$S,$G2039,通讯通路门店!$J:$J,"荣耀体验店")+COUNTIFS(通讯通路门店!$S:$S,$G2039,通讯通路门店!$J:$J,"荣耀授权专卖店")</f>
        <v>0</v>
      </c>
      <c r="Z2039" s="99">
        <f>COUNTIFS(通讯通路门店!$S:$S,$G2039,通讯通路门店!$J:$J,"VIVO体验店")</f>
        <v>0</v>
      </c>
      <c r="AA2039" s="99">
        <f>COUNTIFS(通讯通路门店!$S:$S,$G2039,通讯通路门店!$J:$J,"OPPO体验店")</f>
        <v>0</v>
      </c>
      <c r="AB2039" s="99">
        <f>COUNTIFS(通讯通路门店!$S:$S,$G2039,通讯通路门店!$J:$J,"华为授权体验店")+COUNTIFS(通讯通路门店!$S:$S,$G2039,通讯通路门店!$J:$J,"华为堡垒店")</f>
        <v>0</v>
      </c>
      <c r="AC2039" s="99">
        <f>COUNTIFS(通讯通路门店!$S:$S,$G2039,通讯通路门店!$J:$J,"小米体验店")</f>
        <v>0</v>
      </c>
      <c r="AD2039" s="99">
        <f>COUNTIFS(通讯通路门店!$S:$S,$G2039,通讯通路门店!$J:$J,"苹果体验店")</f>
        <v>0</v>
      </c>
      <c r="AE2039" s="99">
        <f>COUNTIFS(通讯通路门店!$S:$S,$G2039,通讯通路门店!$J:$J,"其他品牌专卖店")</f>
        <v>0</v>
      </c>
      <c r="AF2039" s="99">
        <f>SUMIFS(通讯通路门店!$BI:$BI,通讯通路门店!$S:$S,$G2039)</f>
        <v>0</v>
      </c>
      <c r="AG2039" s="99">
        <f>SUMIFS(通讯通路门店!$BH:$BH,通讯通路门店!$S:$S,$G2039)</f>
        <v>0</v>
      </c>
      <c r="AH2039" s="99">
        <f t="shared" si="156"/>
        <v>0</v>
      </c>
      <c r="AI2039" s="99">
        <f>SUMIFS(通讯通路门店!$BB:$BB,通讯通路门店!$S:$S,$G2039)</f>
        <v>0</v>
      </c>
      <c r="AJ2039" s="99">
        <f>SUMIFS(通讯通路门店!$BE:$BE,通讯通路门店!$S:$S,$G2039)</f>
        <v>0</v>
      </c>
      <c r="AK2039" s="99">
        <f>SUMIFS(通讯通路门店!$BG:$BG,通讯通路门店!$S:$S,$G2039)</f>
        <v>0</v>
      </c>
      <c r="AL2039" s="99">
        <f>SUMIFS(通讯通路门店!$BC:$BC,通讯通路门店!$S:$S,$G2039)</f>
        <v>0</v>
      </c>
      <c r="AM2039" s="99">
        <f>SUMIFS(通讯通路门店!$BD:$BD,通讯通路门店!$S:$S,$G2039)</f>
        <v>0</v>
      </c>
      <c r="AN2039" s="99">
        <f>SUMIFS(通讯通路门店!$BF:$BF,通讯通路门店!$S:$S,$G2039)</f>
        <v>0</v>
      </c>
      <c r="AO2039" s="99">
        <f t="shared" si="157"/>
        <v>0</v>
      </c>
      <c r="AP2039" s="99">
        <f>SUMIFS(通讯通路门店!$K:$K,通讯通路门店!$S:$S,$G2039)</f>
        <v>0</v>
      </c>
      <c r="AQ2039" s="83"/>
      <c r="AR2039" s="99">
        <f>SUMIFS(通讯通路门店!$T:$T,通讯通路门店!$S:$S,$G2039)</f>
        <v>0</v>
      </c>
      <c r="AS2039" s="99">
        <f>SUMIFS(通讯通路门店!$U:$U,通讯通路门店!$S:$S,$G2039)</f>
        <v>0</v>
      </c>
      <c r="AT2039" s="99">
        <f>SUMIFS(通讯通路门店!$V:$V,通讯通路门店!$S:$S,$G2039)</f>
        <v>0</v>
      </c>
      <c r="AU2039" s="99">
        <f>SUMIFS(通讯通路门店!$W:$W,通讯通路门店!$S:$S,$G2039)</f>
        <v>0</v>
      </c>
      <c r="AV2039" s="99">
        <f>SUMIFS(通讯通路门店!$Z:$Z,通讯通路门店!$S:$S,$G2039)</f>
        <v>0</v>
      </c>
      <c r="AW2039" s="99">
        <f>SUMIFS(通讯通路门店!$AB:$AB,通讯通路门店!$S:$S,$G2039)</f>
        <v>0</v>
      </c>
      <c r="AX2039" s="99">
        <f>SUMIFS(通讯通路门店!$X:$X,通讯通路门店!$S:$S,$G2039)</f>
        <v>0</v>
      </c>
      <c r="AY2039" s="99">
        <f>SUMIFS(通讯通路门店!$Y:$Y,通讯通路门店!$S:$S,$G2039)</f>
        <v>0</v>
      </c>
      <c r="AZ2039" s="99">
        <f>SUMIFS(通讯通路门店!$AA:$AA,通讯通路门店!$S:$S,$G2039)</f>
        <v>0</v>
      </c>
      <c r="BA2039" s="99">
        <f t="shared" si="158"/>
        <v>0</v>
      </c>
      <c r="BB2039" s="99">
        <f t="shared" si="159"/>
        <v>0</v>
      </c>
      <c r="BC2039" s="99">
        <f>SUMIFS(通讯通路门店!$W:$W,通讯通路门店!$S:$S,$G2039,通讯通路门店!$J:$J,"荣耀体验店")+SUMIFS(通讯通路门店!$W:$W,通讯通路门店!$S:$S,$G2039,通讯通路门店!$J:$J,"荣耀授权专卖店")</f>
        <v>0</v>
      </c>
      <c r="BD2039" s="99">
        <f>SUMIFS(通讯通路门店!$Z:$Z,通讯通路门店!$S:$S,$G2039,通讯通路门店!$J:$J,"VIVO体验店")</f>
        <v>0</v>
      </c>
      <c r="BE2039" s="99">
        <f>SUMIFS(通讯通路门店!$AB:$AB,通讯通路门店!$S:$S,$G2039,通讯通路门店!$J:$J,"OPPO体验店")</f>
        <v>0</v>
      </c>
      <c r="BF2039" s="99">
        <f>SUMIFS(通讯通路门店!$X:$X,通讯通路门店!$S:$S,$G2039,通讯通路门店!$J:$J,"华为授权体验店")+SUMIFS(通讯通路门店!$AA:$AA,通讯通路门店!$S:$S,$G2039,通讯通路门店!$J:$J,"华为堡垒店")</f>
        <v>0</v>
      </c>
      <c r="BG2039" s="99">
        <f>SUMIFS(通讯通路门店!$Y:$Y,通讯通路门店!$S:$S,$G2039,通讯通路门店!$J:$J,"小米体验店")</f>
        <v>0</v>
      </c>
      <c r="BH2039" s="99">
        <f>SUMIFS(通讯通路门店!$AA:$AA,通讯通路门店!$S:$S,$G2039,通讯通路门店!$J:$J,"苹果体验店")</f>
        <v>0</v>
      </c>
      <c r="BI2039" s="99">
        <f>SUMIFS(通讯通路门店!$K:$K,通讯通路门店!$S:$S,$G2039,通讯通路门店!$J:$J,"其他品牌专卖店")</f>
        <v>0</v>
      </c>
      <c r="BJ2039" s="99">
        <f>SUMIFS(通讯通路门店!$AC:$AC,通讯通路门店!$S:$S,$G2039)</f>
        <v>0</v>
      </c>
      <c r="BK2039" s="99">
        <f>SUMIFS(通讯通路门店!$AD:$AD,通讯通路门店!$S:$S,$G2039)</f>
        <v>0</v>
      </c>
      <c r="BL2039" s="99">
        <f>SUMIFS(通讯通路门店!$AE:$AE,通讯通路门店!$S:$S,$G2039)</f>
        <v>0</v>
      </c>
      <c r="BM2039" s="99">
        <f>SUMIFS(通讯通路门店!$AF:$AF,通讯通路门店!$S:$S,$G2039)</f>
        <v>0</v>
      </c>
      <c r="BN2039" s="99">
        <f>SUMIFS(通讯通路门店!$AG:$AG,通讯通路门店!$S:$S,$G2039)</f>
        <v>0</v>
      </c>
      <c r="BO2039" s="99">
        <f>SUMIFS(通讯通路门店!$AH:$AH,通讯通路门店!$S:$S,$G2039)</f>
        <v>0</v>
      </c>
      <c r="BP2039" s="99">
        <f>SUMIFS(通讯通路门店!$AI:$AI,通讯通路门店!$S:$S,$G2039)</f>
        <v>0</v>
      </c>
      <c r="BQ2039" s="83"/>
    </row>
    <row r="2040" spans="1:69">
      <c r="A2040" s="99" t="str">
        <f>IFERROR(_xlfn.XLOOKUP($G2040,通讯通路门店!$S$4:$S$993931,通讯通路门店!$A$4:$A$993931,0,0),"")</f>
        <v>海南省</v>
      </c>
      <c r="B2040" s="99" t="str">
        <f>IFERROR(_xlfn.XLOOKUP($G2040,通讯通路门店!$S$4:$S$993931,通讯通路门店!$B$4:$B$993931,0,0),"")</f>
        <v>东方市</v>
      </c>
      <c r="C2040" s="99" t="str">
        <f>IFERROR(_xlfn.XLOOKUP($G2040,通讯通路门店!$S$4:$S$993931,通讯通路门店!$C$4:$C$993931,0,0),"")</f>
        <v>东方市</v>
      </c>
      <c r="D2040" s="99" t="str">
        <f>IFERROR(_xlfn.XLOOKUP($G2040,通讯通路门店!$S$4:$S$993931,通讯通路门店!$D$4:$D$993931,0,0),"")</f>
        <v>八所镇</v>
      </c>
      <c r="E2040" s="83"/>
      <c r="F2040" s="83"/>
      <c r="G2040" s="101"/>
      <c r="H2040" s="102">
        <f>IFERROR(_xlfn.XLOOKUP($G2040,通讯通路门店!$S$4:$S$993931,通讯通路门店!$R$4:$R$993931,0,0),"")</f>
        <v>0</v>
      </c>
      <c r="I2040" s="83"/>
      <c r="J2040" s="83"/>
      <c r="K2040" s="83"/>
      <c r="L2040" s="83"/>
      <c r="M2040" s="83"/>
      <c r="N2040" s="83"/>
      <c r="O2040" s="83"/>
      <c r="P2040" s="83"/>
      <c r="Q2040" s="83"/>
      <c r="R2040" s="83"/>
      <c r="S2040" s="83"/>
      <c r="T2040" s="83"/>
      <c r="U2040" s="99">
        <f>COUNTIF(通讯通路门店!$S:$S,$G2040)</f>
        <v>0</v>
      </c>
      <c r="V2040" s="99">
        <f>COUNTIFS(通讯通路门店!$S:$S,$G2040,通讯通路门店!$J:$J,"综合卖场")</f>
        <v>0</v>
      </c>
      <c r="W2040" s="99">
        <f>SUMIFS(通讯通路门店!$AJ:$AJ,通讯通路门店!$S:$S,通讯客户沙盘!$G2040)</f>
        <v>0</v>
      </c>
      <c r="X2040" s="99">
        <f t="shared" si="155"/>
        <v>0</v>
      </c>
      <c r="Y2040" s="99">
        <f>COUNTIFS(通讯通路门店!$S:$S,$G2040,通讯通路门店!$J:$J,"荣耀体验店")+COUNTIFS(通讯通路门店!$S:$S,$G2040,通讯通路门店!$J:$J,"荣耀授权专卖店")</f>
        <v>0</v>
      </c>
      <c r="Z2040" s="99">
        <f>COUNTIFS(通讯通路门店!$S:$S,$G2040,通讯通路门店!$J:$J,"VIVO体验店")</f>
        <v>0</v>
      </c>
      <c r="AA2040" s="99">
        <f>COUNTIFS(通讯通路门店!$S:$S,$G2040,通讯通路门店!$J:$J,"OPPO体验店")</f>
        <v>0</v>
      </c>
      <c r="AB2040" s="99">
        <f>COUNTIFS(通讯通路门店!$S:$S,$G2040,通讯通路门店!$J:$J,"华为授权体验店")+COUNTIFS(通讯通路门店!$S:$S,$G2040,通讯通路门店!$J:$J,"华为堡垒店")</f>
        <v>0</v>
      </c>
      <c r="AC2040" s="99">
        <f>COUNTIFS(通讯通路门店!$S:$S,$G2040,通讯通路门店!$J:$J,"小米体验店")</f>
        <v>0</v>
      </c>
      <c r="AD2040" s="99">
        <f>COUNTIFS(通讯通路门店!$S:$S,$G2040,通讯通路门店!$J:$J,"苹果体验店")</f>
        <v>0</v>
      </c>
      <c r="AE2040" s="99">
        <f>COUNTIFS(通讯通路门店!$S:$S,$G2040,通讯通路门店!$J:$J,"其他品牌专卖店")</f>
        <v>0</v>
      </c>
      <c r="AF2040" s="99">
        <f>SUMIFS(通讯通路门店!$BI:$BI,通讯通路门店!$S:$S,$G2040)</f>
        <v>0</v>
      </c>
      <c r="AG2040" s="99">
        <f>SUMIFS(通讯通路门店!$BH:$BH,通讯通路门店!$S:$S,$G2040)</f>
        <v>0</v>
      </c>
      <c r="AH2040" s="99">
        <f t="shared" si="156"/>
        <v>0</v>
      </c>
      <c r="AI2040" s="99">
        <f>SUMIFS(通讯通路门店!$BB:$BB,通讯通路门店!$S:$S,$G2040)</f>
        <v>0</v>
      </c>
      <c r="AJ2040" s="99">
        <f>SUMIFS(通讯通路门店!$BE:$BE,通讯通路门店!$S:$S,$G2040)</f>
        <v>0</v>
      </c>
      <c r="AK2040" s="99">
        <f>SUMIFS(通讯通路门店!$BG:$BG,通讯通路门店!$S:$S,$G2040)</f>
        <v>0</v>
      </c>
      <c r="AL2040" s="99">
        <f>SUMIFS(通讯通路门店!$BC:$BC,通讯通路门店!$S:$S,$G2040)</f>
        <v>0</v>
      </c>
      <c r="AM2040" s="99">
        <f>SUMIFS(通讯通路门店!$BD:$BD,通讯通路门店!$S:$S,$G2040)</f>
        <v>0</v>
      </c>
      <c r="AN2040" s="99">
        <f>SUMIFS(通讯通路门店!$BF:$BF,通讯通路门店!$S:$S,$G2040)</f>
        <v>0</v>
      </c>
      <c r="AO2040" s="99">
        <f t="shared" si="157"/>
        <v>0</v>
      </c>
      <c r="AP2040" s="99">
        <f>SUMIFS(通讯通路门店!$K:$K,通讯通路门店!$S:$S,$G2040)</f>
        <v>0</v>
      </c>
      <c r="AQ2040" s="83"/>
      <c r="AR2040" s="99">
        <f>SUMIFS(通讯通路门店!$T:$T,通讯通路门店!$S:$S,$G2040)</f>
        <v>0</v>
      </c>
      <c r="AS2040" s="99">
        <f>SUMIFS(通讯通路门店!$U:$U,通讯通路门店!$S:$S,$G2040)</f>
        <v>0</v>
      </c>
      <c r="AT2040" s="99">
        <f>SUMIFS(通讯通路门店!$V:$V,通讯通路门店!$S:$S,$G2040)</f>
        <v>0</v>
      </c>
      <c r="AU2040" s="99">
        <f>SUMIFS(通讯通路门店!$W:$W,通讯通路门店!$S:$S,$G2040)</f>
        <v>0</v>
      </c>
      <c r="AV2040" s="99">
        <f>SUMIFS(通讯通路门店!$Z:$Z,通讯通路门店!$S:$S,$G2040)</f>
        <v>0</v>
      </c>
      <c r="AW2040" s="99">
        <f>SUMIFS(通讯通路门店!$AB:$AB,通讯通路门店!$S:$S,$G2040)</f>
        <v>0</v>
      </c>
      <c r="AX2040" s="99">
        <f>SUMIFS(通讯通路门店!$X:$X,通讯通路门店!$S:$S,$G2040)</f>
        <v>0</v>
      </c>
      <c r="AY2040" s="99">
        <f>SUMIFS(通讯通路门店!$Y:$Y,通讯通路门店!$S:$S,$G2040)</f>
        <v>0</v>
      </c>
      <c r="AZ2040" s="99">
        <f>SUMIFS(通讯通路门店!$AA:$AA,通讯通路门店!$S:$S,$G2040)</f>
        <v>0</v>
      </c>
      <c r="BA2040" s="99">
        <f t="shared" si="158"/>
        <v>0</v>
      </c>
      <c r="BB2040" s="99">
        <f t="shared" si="159"/>
        <v>0</v>
      </c>
      <c r="BC2040" s="99">
        <f>SUMIFS(通讯通路门店!$W:$W,通讯通路门店!$S:$S,$G2040,通讯通路门店!$J:$J,"荣耀体验店")+SUMIFS(通讯通路门店!$W:$W,通讯通路门店!$S:$S,$G2040,通讯通路门店!$J:$J,"荣耀授权专卖店")</f>
        <v>0</v>
      </c>
      <c r="BD2040" s="99">
        <f>SUMIFS(通讯通路门店!$Z:$Z,通讯通路门店!$S:$S,$G2040,通讯通路门店!$J:$J,"VIVO体验店")</f>
        <v>0</v>
      </c>
      <c r="BE2040" s="99">
        <f>SUMIFS(通讯通路门店!$AB:$AB,通讯通路门店!$S:$S,$G2040,通讯通路门店!$J:$J,"OPPO体验店")</f>
        <v>0</v>
      </c>
      <c r="BF2040" s="99">
        <f>SUMIFS(通讯通路门店!$X:$X,通讯通路门店!$S:$S,$G2040,通讯通路门店!$J:$J,"华为授权体验店")+SUMIFS(通讯通路门店!$AA:$AA,通讯通路门店!$S:$S,$G2040,通讯通路门店!$J:$J,"华为堡垒店")</f>
        <v>0</v>
      </c>
      <c r="BG2040" s="99">
        <f>SUMIFS(通讯通路门店!$Y:$Y,通讯通路门店!$S:$S,$G2040,通讯通路门店!$J:$J,"小米体验店")</f>
        <v>0</v>
      </c>
      <c r="BH2040" s="99">
        <f>SUMIFS(通讯通路门店!$AA:$AA,通讯通路门店!$S:$S,$G2040,通讯通路门店!$J:$J,"苹果体验店")</f>
        <v>0</v>
      </c>
      <c r="BI2040" s="99">
        <f>SUMIFS(通讯通路门店!$K:$K,通讯通路门店!$S:$S,$G2040,通讯通路门店!$J:$J,"其他品牌专卖店")</f>
        <v>0</v>
      </c>
      <c r="BJ2040" s="99">
        <f>SUMIFS(通讯通路门店!$AC:$AC,通讯通路门店!$S:$S,$G2040)</f>
        <v>0</v>
      </c>
      <c r="BK2040" s="99">
        <f>SUMIFS(通讯通路门店!$AD:$AD,通讯通路门店!$S:$S,$G2040)</f>
        <v>0</v>
      </c>
      <c r="BL2040" s="99">
        <f>SUMIFS(通讯通路门店!$AE:$AE,通讯通路门店!$S:$S,$G2040)</f>
        <v>0</v>
      </c>
      <c r="BM2040" s="99">
        <f>SUMIFS(通讯通路门店!$AF:$AF,通讯通路门店!$S:$S,$G2040)</f>
        <v>0</v>
      </c>
      <c r="BN2040" s="99">
        <f>SUMIFS(通讯通路门店!$AG:$AG,通讯通路门店!$S:$S,$G2040)</f>
        <v>0</v>
      </c>
      <c r="BO2040" s="99">
        <f>SUMIFS(通讯通路门店!$AH:$AH,通讯通路门店!$S:$S,$G2040)</f>
        <v>0</v>
      </c>
      <c r="BP2040" s="99">
        <f>SUMIFS(通讯通路门店!$AI:$AI,通讯通路门店!$S:$S,$G2040)</f>
        <v>0</v>
      </c>
      <c r="BQ2040" s="83"/>
    </row>
    <row r="2041" spans="1:69">
      <c r="A2041" s="99" t="str">
        <f>IFERROR(_xlfn.XLOOKUP($G2041,通讯通路门店!$S$4:$S$993931,通讯通路门店!$A$4:$A$993931,0,0),"")</f>
        <v>海南省</v>
      </c>
      <c r="B2041" s="99" t="str">
        <f>IFERROR(_xlfn.XLOOKUP($G2041,通讯通路门店!$S$4:$S$993931,通讯通路门店!$B$4:$B$993931,0,0),"")</f>
        <v>东方市</v>
      </c>
      <c r="C2041" s="99" t="str">
        <f>IFERROR(_xlfn.XLOOKUP($G2041,通讯通路门店!$S$4:$S$993931,通讯通路门店!$C$4:$C$993931,0,0),"")</f>
        <v>东方市</v>
      </c>
      <c r="D2041" s="99" t="str">
        <f>IFERROR(_xlfn.XLOOKUP($G2041,通讯通路门店!$S$4:$S$993931,通讯通路门店!$D$4:$D$993931,0,0),"")</f>
        <v>八所镇</v>
      </c>
      <c r="E2041" s="83"/>
      <c r="F2041" s="83"/>
      <c r="G2041" s="101"/>
      <c r="H2041" s="102">
        <f>IFERROR(_xlfn.XLOOKUP($G2041,通讯通路门店!$S$4:$S$993931,通讯通路门店!$R$4:$R$993931,0,0),"")</f>
        <v>0</v>
      </c>
      <c r="I2041" s="83"/>
      <c r="J2041" s="83"/>
      <c r="K2041" s="83"/>
      <c r="L2041" s="83"/>
      <c r="M2041" s="83"/>
      <c r="N2041" s="83"/>
      <c r="O2041" s="83"/>
      <c r="P2041" s="83"/>
      <c r="Q2041" s="83"/>
      <c r="R2041" s="83"/>
      <c r="S2041" s="83"/>
      <c r="T2041" s="83"/>
      <c r="U2041" s="99">
        <f>COUNTIF(通讯通路门店!$S:$S,$G2041)</f>
        <v>0</v>
      </c>
      <c r="V2041" s="99">
        <f>COUNTIFS(通讯通路门店!$S:$S,$G2041,通讯通路门店!$J:$J,"综合卖场")</f>
        <v>0</v>
      </c>
      <c r="W2041" s="99">
        <f>SUMIFS(通讯通路门店!$AJ:$AJ,通讯通路门店!$S:$S,通讯客户沙盘!$G2041)</f>
        <v>0</v>
      </c>
      <c r="X2041" s="99">
        <f t="shared" si="155"/>
        <v>0</v>
      </c>
      <c r="Y2041" s="99">
        <f>COUNTIFS(通讯通路门店!$S:$S,$G2041,通讯通路门店!$J:$J,"荣耀体验店")+COUNTIFS(通讯通路门店!$S:$S,$G2041,通讯通路门店!$J:$J,"荣耀授权专卖店")</f>
        <v>0</v>
      </c>
      <c r="Z2041" s="99">
        <f>COUNTIFS(通讯通路门店!$S:$S,$G2041,通讯通路门店!$J:$J,"VIVO体验店")</f>
        <v>0</v>
      </c>
      <c r="AA2041" s="99">
        <f>COUNTIFS(通讯通路门店!$S:$S,$G2041,通讯通路门店!$J:$J,"OPPO体验店")</f>
        <v>0</v>
      </c>
      <c r="AB2041" s="99">
        <f>COUNTIFS(通讯通路门店!$S:$S,$G2041,通讯通路门店!$J:$J,"华为授权体验店")+COUNTIFS(通讯通路门店!$S:$S,$G2041,通讯通路门店!$J:$J,"华为堡垒店")</f>
        <v>0</v>
      </c>
      <c r="AC2041" s="99">
        <f>COUNTIFS(通讯通路门店!$S:$S,$G2041,通讯通路门店!$J:$J,"小米体验店")</f>
        <v>0</v>
      </c>
      <c r="AD2041" s="99">
        <f>COUNTIFS(通讯通路门店!$S:$S,$G2041,通讯通路门店!$J:$J,"苹果体验店")</f>
        <v>0</v>
      </c>
      <c r="AE2041" s="99">
        <f>COUNTIFS(通讯通路门店!$S:$S,$G2041,通讯通路门店!$J:$J,"其他品牌专卖店")</f>
        <v>0</v>
      </c>
      <c r="AF2041" s="99">
        <f>SUMIFS(通讯通路门店!$BI:$BI,通讯通路门店!$S:$S,$G2041)</f>
        <v>0</v>
      </c>
      <c r="AG2041" s="99">
        <f>SUMIFS(通讯通路门店!$BH:$BH,通讯通路门店!$S:$S,$G2041)</f>
        <v>0</v>
      </c>
      <c r="AH2041" s="99">
        <f t="shared" si="156"/>
        <v>0</v>
      </c>
      <c r="AI2041" s="99">
        <f>SUMIFS(通讯通路门店!$BB:$BB,通讯通路门店!$S:$S,$G2041)</f>
        <v>0</v>
      </c>
      <c r="AJ2041" s="99">
        <f>SUMIFS(通讯通路门店!$BE:$BE,通讯通路门店!$S:$S,$G2041)</f>
        <v>0</v>
      </c>
      <c r="AK2041" s="99">
        <f>SUMIFS(通讯通路门店!$BG:$BG,通讯通路门店!$S:$S,$G2041)</f>
        <v>0</v>
      </c>
      <c r="AL2041" s="99">
        <f>SUMIFS(通讯通路门店!$BC:$BC,通讯通路门店!$S:$S,$G2041)</f>
        <v>0</v>
      </c>
      <c r="AM2041" s="99">
        <f>SUMIFS(通讯通路门店!$BD:$BD,通讯通路门店!$S:$S,$G2041)</f>
        <v>0</v>
      </c>
      <c r="AN2041" s="99">
        <f>SUMIFS(通讯通路门店!$BF:$BF,通讯通路门店!$S:$S,$G2041)</f>
        <v>0</v>
      </c>
      <c r="AO2041" s="99">
        <f t="shared" si="157"/>
        <v>0</v>
      </c>
      <c r="AP2041" s="99">
        <f>SUMIFS(通讯通路门店!$K:$K,通讯通路门店!$S:$S,$G2041)</f>
        <v>0</v>
      </c>
      <c r="AQ2041" s="83"/>
      <c r="AR2041" s="99">
        <f>SUMIFS(通讯通路门店!$T:$T,通讯通路门店!$S:$S,$G2041)</f>
        <v>0</v>
      </c>
      <c r="AS2041" s="99">
        <f>SUMIFS(通讯通路门店!$U:$U,通讯通路门店!$S:$S,$G2041)</f>
        <v>0</v>
      </c>
      <c r="AT2041" s="99">
        <f>SUMIFS(通讯通路门店!$V:$V,通讯通路门店!$S:$S,$G2041)</f>
        <v>0</v>
      </c>
      <c r="AU2041" s="99">
        <f>SUMIFS(通讯通路门店!$W:$W,通讯通路门店!$S:$S,$G2041)</f>
        <v>0</v>
      </c>
      <c r="AV2041" s="99">
        <f>SUMIFS(通讯通路门店!$Z:$Z,通讯通路门店!$S:$S,$G2041)</f>
        <v>0</v>
      </c>
      <c r="AW2041" s="99">
        <f>SUMIFS(通讯通路门店!$AB:$AB,通讯通路门店!$S:$S,$G2041)</f>
        <v>0</v>
      </c>
      <c r="AX2041" s="99">
        <f>SUMIFS(通讯通路门店!$X:$X,通讯通路门店!$S:$S,$G2041)</f>
        <v>0</v>
      </c>
      <c r="AY2041" s="99">
        <f>SUMIFS(通讯通路门店!$Y:$Y,通讯通路门店!$S:$S,$G2041)</f>
        <v>0</v>
      </c>
      <c r="AZ2041" s="99">
        <f>SUMIFS(通讯通路门店!$AA:$AA,通讯通路门店!$S:$S,$G2041)</f>
        <v>0</v>
      </c>
      <c r="BA2041" s="99">
        <f t="shared" si="158"/>
        <v>0</v>
      </c>
      <c r="BB2041" s="99">
        <f t="shared" si="159"/>
        <v>0</v>
      </c>
      <c r="BC2041" s="99">
        <f>SUMIFS(通讯通路门店!$W:$W,通讯通路门店!$S:$S,$G2041,通讯通路门店!$J:$J,"荣耀体验店")+SUMIFS(通讯通路门店!$W:$W,通讯通路门店!$S:$S,$G2041,通讯通路门店!$J:$J,"荣耀授权专卖店")</f>
        <v>0</v>
      </c>
      <c r="BD2041" s="99">
        <f>SUMIFS(通讯通路门店!$Z:$Z,通讯通路门店!$S:$S,$G2041,通讯通路门店!$J:$J,"VIVO体验店")</f>
        <v>0</v>
      </c>
      <c r="BE2041" s="99">
        <f>SUMIFS(通讯通路门店!$AB:$AB,通讯通路门店!$S:$S,$G2041,通讯通路门店!$J:$J,"OPPO体验店")</f>
        <v>0</v>
      </c>
      <c r="BF2041" s="99">
        <f>SUMIFS(通讯通路门店!$X:$X,通讯通路门店!$S:$S,$G2041,通讯通路门店!$J:$J,"华为授权体验店")+SUMIFS(通讯通路门店!$AA:$AA,通讯通路门店!$S:$S,$G2041,通讯通路门店!$J:$J,"华为堡垒店")</f>
        <v>0</v>
      </c>
      <c r="BG2041" s="99">
        <f>SUMIFS(通讯通路门店!$Y:$Y,通讯通路门店!$S:$S,$G2041,通讯通路门店!$J:$J,"小米体验店")</f>
        <v>0</v>
      </c>
      <c r="BH2041" s="99">
        <f>SUMIFS(通讯通路门店!$AA:$AA,通讯通路门店!$S:$S,$G2041,通讯通路门店!$J:$J,"苹果体验店")</f>
        <v>0</v>
      </c>
      <c r="BI2041" s="99">
        <f>SUMIFS(通讯通路门店!$K:$K,通讯通路门店!$S:$S,$G2041,通讯通路门店!$J:$J,"其他品牌专卖店")</f>
        <v>0</v>
      </c>
      <c r="BJ2041" s="99">
        <f>SUMIFS(通讯通路门店!$AC:$AC,通讯通路门店!$S:$S,$G2041)</f>
        <v>0</v>
      </c>
      <c r="BK2041" s="99">
        <f>SUMIFS(通讯通路门店!$AD:$AD,通讯通路门店!$S:$S,$G2041)</f>
        <v>0</v>
      </c>
      <c r="BL2041" s="99">
        <f>SUMIFS(通讯通路门店!$AE:$AE,通讯通路门店!$S:$S,$G2041)</f>
        <v>0</v>
      </c>
      <c r="BM2041" s="99">
        <f>SUMIFS(通讯通路门店!$AF:$AF,通讯通路门店!$S:$S,$G2041)</f>
        <v>0</v>
      </c>
      <c r="BN2041" s="99">
        <f>SUMIFS(通讯通路门店!$AG:$AG,通讯通路门店!$S:$S,$G2041)</f>
        <v>0</v>
      </c>
      <c r="BO2041" s="99">
        <f>SUMIFS(通讯通路门店!$AH:$AH,通讯通路门店!$S:$S,$G2041)</f>
        <v>0</v>
      </c>
      <c r="BP2041" s="99">
        <f>SUMIFS(通讯通路门店!$AI:$AI,通讯通路门店!$S:$S,$G2041)</f>
        <v>0</v>
      </c>
      <c r="BQ2041" s="83"/>
    </row>
    <row r="2042" spans="1:69">
      <c r="A2042" s="99" t="str">
        <f>IFERROR(_xlfn.XLOOKUP($G2042,通讯通路门店!$S$4:$S$993931,通讯通路门店!$A$4:$A$993931,0,0),"")</f>
        <v>海南省</v>
      </c>
      <c r="B2042" s="99" t="str">
        <f>IFERROR(_xlfn.XLOOKUP($G2042,通讯通路门店!$S$4:$S$993931,通讯通路门店!$B$4:$B$993931,0,0),"")</f>
        <v>东方市</v>
      </c>
      <c r="C2042" s="99" t="str">
        <f>IFERROR(_xlfn.XLOOKUP($G2042,通讯通路门店!$S$4:$S$993931,通讯通路门店!$C$4:$C$993931,0,0),"")</f>
        <v>东方市</v>
      </c>
      <c r="D2042" s="99" t="str">
        <f>IFERROR(_xlfn.XLOOKUP($G2042,通讯通路门店!$S$4:$S$993931,通讯通路门店!$D$4:$D$993931,0,0),"")</f>
        <v>八所镇</v>
      </c>
      <c r="E2042" s="83"/>
      <c r="F2042" s="83"/>
      <c r="G2042" s="101"/>
      <c r="H2042" s="102">
        <f>IFERROR(_xlfn.XLOOKUP($G2042,通讯通路门店!$S$4:$S$993931,通讯通路门店!$R$4:$R$993931,0,0),"")</f>
        <v>0</v>
      </c>
      <c r="I2042" s="83"/>
      <c r="J2042" s="83"/>
      <c r="K2042" s="83"/>
      <c r="L2042" s="83"/>
      <c r="M2042" s="83"/>
      <c r="N2042" s="83"/>
      <c r="O2042" s="83"/>
      <c r="P2042" s="83"/>
      <c r="Q2042" s="83"/>
      <c r="R2042" s="83"/>
      <c r="S2042" s="83"/>
      <c r="T2042" s="83"/>
      <c r="U2042" s="99">
        <f>COUNTIF(通讯通路门店!$S:$S,$G2042)</f>
        <v>0</v>
      </c>
      <c r="V2042" s="99">
        <f>COUNTIFS(通讯通路门店!$S:$S,$G2042,通讯通路门店!$J:$J,"综合卖场")</f>
        <v>0</v>
      </c>
      <c r="W2042" s="99">
        <f>SUMIFS(通讯通路门店!$AJ:$AJ,通讯通路门店!$S:$S,通讯客户沙盘!$G2042)</f>
        <v>0</v>
      </c>
      <c r="X2042" s="99">
        <f t="shared" si="155"/>
        <v>0</v>
      </c>
      <c r="Y2042" s="99">
        <f>COUNTIFS(通讯通路门店!$S:$S,$G2042,通讯通路门店!$J:$J,"荣耀体验店")+COUNTIFS(通讯通路门店!$S:$S,$G2042,通讯通路门店!$J:$J,"荣耀授权专卖店")</f>
        <v>0</v>
      </c>
      <c r="Z2042" s="99">
        <f>COUNTIFS(通讯通路门店!$S:$S,$G2042,通讯通路门店!$J:$J,"VIVO体验店")</f>
        <v>0</v>
      </c>
      <c r="AA2042" s="99">
        <f>COUNTIFS(通讯通路门店!$S:$S,$G2042,通讯通路门店!$J:$J,"OPPO体验店")</f>
        <v>0</v>
      </c>
      <c r="AB2042" s="99">
        <f>COUNTIFS(通讯通路门店!$S:$S,$G2042,通讯通路门店!$J:$J,"华为授权体验店")+COUNTIFS(通讯通路门店!$S:$S,$G2042,通讯通路门店!$J:$J,"华为堡垒店")</f>
        <v>0</v>
      </c>
      <c r="AC2042" s="99">
        <f>COUNTIFS(通讯通路门店!$S:$S,$G2042,通讯通路门店!$J:$J,"小米体验店")</f>
        <v>0</v>
      </c>
      <c r="AD2042" s="99">
        <f>COUNTIFS(通讯通路门店!$S:$S,$G2042,通讯通路门店!$J:$J,"苹果体验店")</f>
        <v>0</v>
      </c>
      <c r="AE2042" s="99">
        <f>COUNTIFS(通讯通路门店!$S:$S,$G2042,通讯通路门店!$J:$J,"其他品牌专卖店")</f>
        <v>0</v>
      </c>
      <c r="AF2042" s="99">
        <f>SUMIFS(通讯通路门店!$BI:$BI,通讯通路门店!$S:$S,$G2042)</f>
        <v>0</v>
      </c>
      <c r="AG2042" s="99">
        <f>SUMIFS(通讯通路门店!$BH:$BH,通讯通路门店!$S:$S,$G2042)</f>
        <v>0</v>
      </c>
      <c r="AH2042" s="99">
        <f t="shared" si="156"/>
        <v>0</v>
      </c>
      <c r="AI2042" s="99">
        <f>SUMIFS(通讯通路门店!$BB:$BB,通讯通路门店!$S:$S,$G2042)</f>
        <v>0</v>
      </c>
      <c r="AJ2042" s="99">
        <f>SUMIFS(通讯通路门店!$BE:$BE,通讯通路门店!$S:$S,$G2042)</f>
        <v>0</v>
      </c>
      <c r="AK2042" s="99">
        <f>SUMIFS(通讯通路门店!$BG:$BG,通讯通路门店!$S:$S,$G2042)</f>
        <v>0</v>
      </c>
      <c r="AL2042" s="99">
        <f>SUMIFS(通讯通路门店!$BC:$BC,通讯通路门店!$S:$S,$G2042)</f>
        <v>0</v>
      </c>
      <c r="AM2042" s="99">
        <f>SUMIFS(通讯通路门店!$BD:$BD,通讯通路门店!$S:$S,$G2042)</f>
        <v>0</v>
      </c>
      <c r="AN2042" s="99">
        <f>SUMIFS(通讯通路门店!$BF:$BF,通讯通路门店!$S:$S,$G2042)</f>
        <v>0</v>
      </c>
      <c r="AO2042" s="99">
        <f t="shared" si="157"/>
        <v>0</v>
      </c>
      <c r="AP2042" s="99">
        <f>SUMIFS(通讯通路门店!$K:$K,通讯通路门店!$S:$S,$G2042)</f>
        <v>0</v>
      </c>
      <c r="AQ2042" s="83"/>
      <c r="AR2042" s="99">
        <f>SUMIFS(通讯通路门店!$T:$T,通讯通路门店!$S:$S,$G2042)</f>
        <v>0</v>
      </c>
      <c r="AS2042" s="99">
        <f>SUMIFS(通讯通路门店!$U:$U,通讯通路门店!$S:$S,$G2042)</f>
        <v>0</v>
      </c>
      <c r="AT2042" s="99">
        <f>SUMIFS(通讯通路门店!$V:$V,通讯通路门店!$S:$S,$G2042)</f>
        <v>0</v>
      </c>
      <c r="AU2042" s="99">
        <f>SUMIFS(通讯通路门店!$W:$W,通讯通路门店!$S:$S,$G2042)</f>
        <v>0</v>
      </c>
      <c r="AV2042" s="99">
        <f>SUMIFS(通讯通路门店!$Z:$Z,通讯通路门店!$S:$S,$G2042)</f>
        <v>0</v>
      </c>
      <c r="AW2042" s="99">
        <f>SUMIFS(通讯通路门店!$AB:$AB,通讯通路门店!$S:$S,$G2042)</f>
        <v>0</v>
      </c>
      <c r="AX2042" s="99">
        <f>SUMIFS(通讯通路门店!$X:$X,通讯通路门店!$S:$S,$G2042)</f>
        <v>0</v>
      </c>
      <c r="AY2042" s="99">
        <f>SUMIFS(通讯通路门店!$Y:$Y,通讯通路门店!$S:$S,$G2042)</f>
        <v>0</v>
      </c>
      <c r="AZ2042" s="99">
        <f>SUMIFS(通讯通路门店!$AA:$AA,通讯通路门店!$S:$S,$G2042)</f>
        <v>0</v>
      </c>
      <c r="BA2042" s="99">
        <f t="shared" si="158"/>
        <v>0</v>
      </c>
      <c r="BB2042" s="99">
        <f t="shared" si="159"/>
        <v>0</v>
      </c>
      <c r="BC2042" s="99">
        <f>SUMIFS(通讯通路门店!$W:$W,通讯通路门店!$S:$S,$G2042,通讯通路门店!$J:$J,"荣耀体验店")+SUMIFS(通讯通路门店!$W:$W,通讯通路门店!$S:$S,$G2042,通讯通路门店!$J:$J,"荣耀授权专卖店")</f>
        <v>0</v>
      </c>
      <c r="BD2042" s="99">
        <f>SUMIFS(通讯通路门店!$Z:$Z,通讯通路门店!$S:$S,$G2042,通讯通路门店!$J:$J,"VIVO体验店")</f>
        <v>0</v>
      </c>
      <c r="BE2042" s="99">
        <f>SUMIFS(通讯通路门店!$AB:$AB,通讯通路门店!$S:$S,$G2042,通讯通路门店!$J:$J,"OPPO体验店")</f>
        <v>0</v>
      </c>
      <c r="BF2042" s="99">
        <f>SUMIFS(通讯通路门店!$X:$X,通讯通路门店!$S:$S,$G2042,通讯通路门店!$J:$J,"华为授权体验店")+SUMIFS(通讯通路门店!$AA:$AA,通讯通路门店!$S:$S,$G2042,通讯通路门店!$J:$J,"华为堡垒店")</f>
        <v>0</v>
      </c>
      <c r="BG2042" s="99">
        <f>SUMIFS(通讯通路门店!$Y:$Y,通讯通路门店!$S:$S,$G2042,通讯通路门店!$J:$J,"小米体验店")</f>
        <v>0</v>
      </c>
      <c r="BH2042" s="99">
        <f>SUMIFS(通讯通路门店!$AA:$AA,通讯通路门店!$S:$S,$G2042,通讯通路门店!$J:$J,"苹果体验店")</f>
        <v>0</v>
      </c>
      <c r="BI2042" s="99">
        <f>SUMIFS(通讯通路门店!$K:$K,通讯通路门店!$S:$S,$G2042,通讯通路门店!$J:$J,"其他品牌专卖店")</f>
        <v>0</v>
      </c>
      <c r="BJ2042" s="99">
        <f>SUMIFS(通讯通路门店!$AC:$AC,通讯通路门店!$S:$S,$G2042)</f>
        <v>0</v>
      </c>
      <c r="BK2042" s="99">
        <f>SUMIFS(通讯通路门店!$AD:$AD,通讯通路门店!$S:$S,$G2042)</f>
        <v>0</v>
      </c>
      <c r="BL2042" s="99">
        <f>SUMIFS(通讯通路门店!$AE:$AE,通讯通路门店!$S:$S,$G2042)</f>
        <v>0</v>
      </c>
      <c r="BM2042" s="99">
        <f>SUMIFS(通讯通路门店!$AF:$AF,通讯通路门店!$S:$S,$G2042)</f>
        <v>0</v>
      </c>
      <c r="BN2042" s="99">
        <f>SUMIFS(通讯通路门店!$AG:$AG,通讯通路门店!$S:$S,$G2042)</f>
        <v>0</v>
      </c>
      <c r="BO2042" s="99">
        <f>SUMIFS(通讯通路门店!$AH:$AH,通讯通路门店!$S:$S,$G2042)</f>
        <v>0</v>
      </c>
      <c r="BP2042" s="99">
        <f>SUMIFS(通讯通路门店!$AI:$AI,通讯通路门店!$S:$S,$G2042)</f>
        <v>0</v>
      </c>
      <c r="BQ2042" s="83"/>
    </row>
    <row r="2043" spans="1:69">
      <c r="A2043" s="99" t="str">
        <f>IFERROR(_xlfn.XLOOKUP($G2043,通讯通路门店!$S$4:$S$993931,通讯通路门店!$A$4:$A$993931,0,0),"")</f>
        <v>海南省</v>
      </c>
      <c r="B2043" s="99" t="str">
        <f>IFERROR(_xlfn.XLOOKUP($G2043,通讯通路门店!$S$4:$S$993931,通讯通路门店!$B$4:$B$993931,0,0),"")</f>
        <v>东方市</v>
      </c>
      <c r="C2043" s="99" t="str">
        <f>IFERROR(_xlfn.XLOOKUP($G2043,通讯通路门店!$S$4:$S$993931,通讯通路门店!$C$4:$C$993931,0,0),"")</f>
        <v>东方市</v>
      </c>
      <c r="D2043" s="99" t="str">
        <f>IFERROR(_xlfn.XLOOKUP($G2043,通讯通路门店!$S$4:$S$993931,通讯通路门店!$D$4:$D$993931,0,0),"")</f>
        <v>八所镇</v>
      </c>
      <c r="E2043" s="83"/>
      <c r="F2043" s="83"/>
      <c r="G2043" s="101"/>
      <c r="H2043" s="102">
        <f>IFERROR(_xlfn.XLOOKUP($G2043,通讯通路门店!$S$4:$S$993931,通讯通路门店!$R$4:$R$993931,0,0),"")</f>
        <v>0</v>
      </c>
      <c r="I2043" s="83"/>
      <c r="J2043" s="83"/>
      <c r="K2043" s="83"/>
      <c r="L2043" s="83"/>
      <c r="M2043" s="83"/>
      <c r="N2043" s="83"/>
      <c r="O2043" s="83"/>
      <c r="P2043" s="83"/>
      <c r="Q2043" s="83"/>
      <c r="R2043" s="83"/>
      <c r="S2043" s="83"/>
      <c r="T2043" s="83"/>
      <c r="U2043" s="99">
        <f>COUNTIF(通讯通路门店!$S:$S,$G2043)</f>
        <v>0</v>
      </c>
      <c r="V2043" s="99">
        <f>COUNTIFS(通讯通路门店!$S:$S,$G2043,通讯通路门店!$J:$J,"综合卖场")</f>
        <v>0</v>
      </c>
      <c r="W2043" s="99">
        <f>SUMIFS(通讯通路门店!$AJ:$AJ,通讯通路门店!$S:$S,通讯客户沙盘!$G2043)</f>
        <v>0</v>
      </c>
      <c r="X2043" s="99">
        <f t="shared" si="155"/>
        <v>0</v>
      </c>
      <c r="Y2043" s="99">
        <f>COUNTIFS(通讯通路门店!$S:$S,$G2043,通讯通路门店!$J:$J,"荣耀体验店")+COUNTIFS(通讯通路门店!$S:$S,$G2043,通讯通路门店!$J:$J,"荣耀授权专卖店")</f>
        <v>0</v>
      </c>
      <c r="Z2043" s="99">
        <f>COUNTIFS(通讯通路门店!$S:$S,$G2043,通讯通路门店!$J:$J,"VIVO体验店")</f>
        <v>0</v>
      </c>
      <c r="AA2043" s="99">
        <f>COUNTIFS(通讯通路门店!$S:$S,$G2043,通讯通路门店!$J:$J,"OPPO体验店")</f>
        <v>0</v>
      </c>
      <c r="AB2043" s="99">
        <f>COUNTIFS(通讯通路门店!$S:$S,$G2043,通讯通路门店!$J:$J,"华为授权体验店")+COUNTIFS(通讯通路门店!$S:$S,$G2043,通讯通路门店!$J:$J,"华为堡垒店")</f>
        <v>0</v>
      </c>
      <c r="AC2043" s="99">
        <f>COUNTIFS(通讯通路门店!$S:$S,$G2043,通讯通路门店!$J:$J,"小米体验店")</f>
        <v>0</v>
      </c>
      <c r="AD2043" s="99">
        <f>COUNTIFS(通讯通路门店!$S:$S,$G2043,通讯通路门店!$J:$J,"苹果体验店")</f>
        <v>0</v>
      </c>
      <c r="AE2043" s="99">
        <f>COUNTIFS(通讯通路门店!$S:$S,$G2043,通讯通路门店!$J:$J,"其他品牌专卖店")</f>
        <v>0</v>
      </c>
      <c r="AF2043" s="99">
        <f>SUMIFS(通讯通路门店!$BI:$BI,通讯通路门店!$S:$S,$G2043)</f>
        <v>0</v>
      </c>
      <c r="AG2043" s="99">
        <f>SUMIFS(通讯通路门店!$BH:$BH,通讯通路门店!$S:$S,$G2043)</f>
        <v>0</v>
      </c>
      <c r="AH2043" s="99">
        <f t="shared" si="156"/>
        <v>0</v>
      </c>
      <c r="AI2043" s="99">
        <f>SUMIFS(通讯通路门店!$BB:$BB,通讯通路门店!$S:$S,$G2043)</f>
        <v>0</v>
      </c>
      <c r="AJ2043" s="99">
        <f>SUMIFS(通讯通路门店!$BE:$BE,通讯通路门店!$S:$S,$G2043)</f>
        <v>0</v>
      </c>
      <c r="AK2043" s="99">
        <f>SUMIFS(通讯通路门店!$BG:$BG,通讯通路门店!$S:$S,$G2043)</f>
        <v>0</v>
      </c>
      <c r="AL2043" s="99">
        <f>SUMIFS(通讯通路门店!$BC:$BC,通讯通路门店!$S:$S,$G2043)</f>
        <v>0</v>
      </c>
      <c r="AM2043" s="99">
        <f>SUMIFS(通讯通路门店!$BD:$BD,通讯通路门店!$S:$S,$G2043)</f>
        <v>0</v>
      </c>
      <c r="AN2043" s="99">
        <f>SUMIFS(通讯通路门店!$BF:$BF,通讯通路门店!$S:$S,$G2043)</f>
        <v>0</v>
      </c>
      <c r="AO2043" s="99">
        <f t="shared" si="157"/>
        <v>0</v>
      </c>
      <c r="AP2043" s="99">
        <f>SUMIFS(通讯通路门店!$K:$K,通讯通路门店!$S:$S,$G2043)</f>
        <v>0</v>
      </c>
      <c r="AQ2043" s="83"/>
      <c r="AR2043" s="99">
        <f>SUMIFS(通讯通路门店!$T:$T,通讯通路门店!$S:$S,$G2043)</f>
        <v>0</v>
      </c>
      <c r="AS2043" s="99">
        <f>SUMIFS(通讯通路门店!$U:$U,通讯通路门店!$S:$S,$G2043)</f>
        <v>0</v>
      </c>
      <c r="AT2043" s="99">
        <f>SUMIFS(通讯通路门店!$V:$V,通讯通路门店!$S:$S,$G2043)</f>
        <v>0</v>
      </c>
      <c r="AU2043" s="99">
        <f>SUMIFS(通讯通路门店!$W:$W,通讯通路门店!$S:$S,$G2043)</f>
        <v>0</v>
      </c>
      <c r="AV2043" s="99">
        <f>SUMIFS(通讯通路门店!$Z:$Z,通讯通路门店!$S:$S,$G2043)</f>
        <v>0</v>
      </c>
      <c r="AW2043" s="99">
        <f>SUMIFS(通讯通路门店!$AB:$AB,通讯通路门店!$S:$S,$G2043)</f>
        <v>0</v>
      </c>
      <c r="AX2043" s="99">
        <f>SUMIFS(通讯通路门店!$X:$X,通讯通路门店!$S:$S,$G2043)</f>
        <v>0</v>
      </c>
      <c r="AY2043" s="99">
        <f>SUMIFS(通讯通路门店!$Y:$Y,通讯通路门店!$S:$S,$G2043)</f>
        <v>0</v>
      </c>
      <c r="AZ2043" s="99">
        <f>SUMIFS(通讯通路门店!$AA:$AA,通讯通路门店!$S:$S,$G2043)</f>
        <v>0</v>
      </c>
      <c r="BA2043" s="99">
        <f t="shared" si="158"/>
        <v>0</v>
      </c>
      <c r="BB2043" s="99">
        <f t="shared" si="159"/>
        <v>0</v>
      </c>
      <c r="BC2043" s="99">
        <f>SUMIFS(通讯通路门店!$W:$W,通讯通路门店!$S:$S,$G2043,通讯通路门店!$J:$J,"荣耀体验店")+SUMIFS(通讯通路门店!$W:$W,通讯通路门店!$S:$S,$G2043,通讯通路门店!$J:$J,"荣耀授权专卖店")</f>
        <v>0</v>
      </c>
      <c r="BD2043" s="99">
        <f>SUMIFS(通讯通路门店!$Z:$Z,通讯通路门店!$S:$S,$G2043,通讯通路门店!$J:$J,"VIVO体验店")</f>
        <v>0</v>
      </c>
      <c r="BE2043" s="99">
        <f>SUMIFS(通讯通路门店!$AB:$AB,通讯通路门店!$S:$S,$G2043,通讯通路门店!$J:$J,"OPPO体验店")</f>
        <v>0</v>
      </c>
      <c r="BF2043" s="99">
        <f>SUMIFS(通讯通路门店!$X:$X,通讯通路门店!$S:$S,$G2043,通讯通路门店!$J:$J,"华为授权体验店")+SUMIFS(通讯通路门店!$AA:$AA,通讯通路门店!$S:$S,$G2043,通讯通路门店!$J:$J,"华为堡垒店")</f>
        <v>0</v>
      </c>
      <c r="BG2043" s="99">
        <f>SUMIFS(通讯通路门店!$Y:$Y,通讯通路门店!$S:$S,$G2043,通讯通路门店!$J:$J,"小米体验店")</f>
        <v>0</v>
      </c>
      <c r="BH2043" s="99">
        <f>SUMIFS(通讯通路门店!$AA:$AA,通讯通路门店!$S:$S,$G2043,通讯通路门店!$J:$J,"苹果体验店")</f>
        <v>0</v>
      </c>
      <c r="BI2043" s="99">
        <f>SUMIFS(通讯通路门店!$K:$K,通讯通路门店!$S:$S,$G2043,通讯通路门店!$J:$J,"其他品牌专卖店")</f>
        <v>0</v>
      </c>
      <c r="BJ2043" s="99">
        <f>SUMIFS(通讯通路门店!$AC:$AC,通讯通路门店!$S:$S,$G2043)</f>
        <v>0</v>
      </c>
      <c r="BK2043" s="99">
        <f>SUMIFS(通讯通路门店!$AD:$AD,通讯通路门店!$S:$S,$G2043)</f>
        <v>0</v>
      </c>
      <c r="BL2043" s="99">
        <f>SUMIFS(通讯通路门店!$AE:$AE,通讯通路门店!$S:$S,$G2043)</f>
        <v>0</v>
      </c>
      <c r="BM2043" s="99">
        <f>SUMIFS(通讯通路门店!$AF:$AF,通讯通路门店!$S:$S,$G2043)</f>
        <v>0</v>
      </c>
      <c r="BN2043" s="99">
        <f>SUMIFS(通讯通路门店!$AG:$AG,通讯通路门店!$S:$S,$G2043)</f>
        <v>0</v>
      </c>
      <c r="BO2043" s="99">
        <f>SUMIFS(通讯通路门店!$AH:$AH,通讯通路门店!$S:$S,$G2043)</f>
        <v>0</v>
      </c>
      <c r="BP2043" s="99">
        <f>SUMIFS(通讯通路门店!$AI:$AI,通讯通路门店!$S:$S,$G2043)</f>
        <v>0</v>
      </c>
      <c r="BQ2043" s="83"/>
    </row>
    <row r="2044" spans="1:69">
      <c r="A2044" s="99" t="str">
        <f>IFERROR(_xlfn.XLOOKUP($G2044,通讯通路门店!$S$4:$S$993931,通讯通路门店!$A$4:$A$993931,0,0),"")</f>
        <v>海南省</v>
      </c>
      <c r="B2044" s="99" t="str">
        <f>IFERROR(_xlfn.XLOOKUP($G2044,通讯通路门店!$S$4:$S$993931,通讯通路门店!$B$4:$B$993931,0,0),"")</f>
        <v>东方市</v>
      </c>
      <c r="C2044" s="99" t="str">
        <f>IFERROR(_xlfn.XLOOKUP($G2044,通讯通路门店!$S$4:$S$993931,通讯通路门店!$C$4:$C$993931,0,0),"")</f>
        <v>东方市</v>
      </c>
      <c r="D2044" s="99" t="str">
        <f>IFERROR(_xlfn.XLOOKUP($G2044,通讯通路门店!$S$4:$S$993931,通讯通路门店!$D$4:$D$993931,0,0),"")</f>
        <v>八所镇</v>
      </c>
      <c r="E2044" s="83"/>
      <c r="F2044" s="83"/>
      <c r="G2044" s="101"/>
      <c r="H2044" s="102">
        <f>IFERROR(_xlfn.XLOOKUP($G2044,通讯通路门店!$S$4:$S$993931,通讯通路门店!$R$4:$R$993931,0,0),"")</f>
        <v>0</v>
      </c>
      <c r="I2044" s="83"/>
      <c r="J2044" s="83"/>
      <c r="K2044" s="83"/>
      <c r="L2044" s="83"/>
      <c r="M2044" s="83"/>
      <c r="N2044" s="83"/>
      <c r="O2044" s="83"/>
      <c r="P2044" s="83"/>
      <c r="Q2044" s="83"/>
      <c r="R2044" s="83"/>
      <c r="S2044" s="83"/>
      <c r="T2044" s="83"/>
      <c r="U2044" s="99">
        <f>COUNTIF(通讯通路门店!$S:$S,$G2044)</f>
        <v>0</v>
      </c>
      <c r="V2044" s="99">
        <f>COUNTIFS(通讯通路门店!$S:$S,$G2044,通讯通路门店!$J:$J,"综合卖场")</f>
        <v>0</v>
      </c>
      <c r="W2044" s="99">
        <f>SUMIFS(通讯通路门店!$AJ:$AJ,通讯通路门店!$S:$S,通讯客户沙盘!$G2044)</f>
        <v>0</v>
      </c>
      <c r="X2044" s="99">
        <f t="shared" si="155"/>
        <v>0</v>
      </c>
      <c r="Y2044" s="99">
        <f>COUNTIFS(通讯通路门店!$S:$S,$G2044,通讯通路门店!$J:$J,"荣耀体验店")+COUNTIFS(通讯通路门店!$S:$S,$G2044,通讯通路门店!$J:$J,"荣耀授权专卖店")</f>
        <v>0</v>
      </c>
      <c r="Z2044" s="99">
        <f>COUNTIFS(通讯通路门店!$S:$S,$G2044,通讯通路门店!$J:$J,"VIVO体验店")</f>
        <v>0</v>
      </c>
      <c r="AA2044" s="99">
        <f>COUNTIFS(通讯通路门店!$S:$S,$G2044,通讯通路门店!$J:$J,"OPPO体验店")</f>
        <v>0</v>
      </c>
      <c r="AB2044" s="99">
        <f>COUNTIFS(通讯通路门店!$S:$S,$G2044,通讯通路门店!$J:$J,"华为授权体验店")+COUNTIFS(通讯通路门店!$S:$S,$G2044,通讯通路门店!$J:$J,"华为堡垒店")</f>
        <v>0</v>
      </c>
      <c r="AC2044" s="99">
        <f>COUNTIFS(通讯通路门店!$S:$S,$G2044,通讯通路门店!$J:$J,"小米体验店")</f>
        <v>0</v>
      </c>
      <c r="AD2044" s="99">
        <f>COUNTIFS(通讯通路门店!$S:$S,$G2044,通讯通路门店!$J:$J,"苹果体验店")</f>
        <v>0</v>
      </c>
      <c r="AE2044" s="99">
        <f>COUNTIFS(通讯通路门店!$S:$S,$G2044,通讯通路门店!$J:$J,"其他品牌专卖店")</f>
        <v>0</v>
      </c>
      <c r="AF2044" s="99">
        <f>SUMIFS(通讯通路门店!$BI:$BI,通讯通路门店!$S:$S,$G2044)</f>
        <v>0</v>
      </c>
      <c r="AG2044" s="99">
        <f>SUMIFS(通讯通路门店!$BH:$BH,通讯通路门店!$S:$S,$G2044)</f>
        <v>0</v>
      </c>
      <c r="AH2044" s="99">
        <f t="shared" si="156"/>
        <v>0</v>
      </c>
      <c r="AI2044" s="99">
        <f>SUMIFS(通讯通路门店!$BB:$BB,通讯通路门店!$S:$S,$G2044)</f>
        <v>0</v>
      </c>
      <c r="AJ2044" s="99">
        <f>SUMIFS(通讯通路门店!$BE:$BE,通讯通路门店!$S:$S,$G2044)</f>
        <v>0</v>
      </c>
      <c r="AK2044" s="99">
        <f>SUMIFS(通讯通路门店!$BG:$BG,通讯通路门店!$S:$S,$G2044)</f>
        <v>0</v>
      </c>
      <c r="AL2044" s="99">
        <f>SUMIFS(通讯通路门店!$BC:$BC,通讯通路门店!$S:$S,$G2044)</f>
        <v>0</v>
      </c>
      <c r="AM2044" s="99">
        <f>SUMIFS(通讯通路门店!$BD:$BD,通讯通路门店!$S:$S,$G2044)</f>
        <v>0</v>
      </c>
      <c r="AN2044" s="99">
        <f>SUMIFS(通讯通路门店!$BF:$BF,通讯通路门店!$S:$S,$G2044)</f>
        <v>0</v>
      </c>
      <c r="AO2044" s="99">
        <f t="shared" si="157"/>
        <v>0</v>
      </c>
      <c r="AP2044" s="99">
        <f>SUMIFS(通讯通路门店!$K:$K,通讯通路门店!$S:$S,$G2044)</f>
        <v>0</v>
      </c>
      <c r="AQ2044" s="83"/>
      <c r="AR2044" s="99">
        <f>SUMIFS(通讯通路门店!$T:$T,通讯通路门店!$S:$S,$G2044)</f>
        <v>0</v>
      </c>
      <c r="AS2044" s="99">
        <f>SUMIFS(通讯通路门店!$U:$U,通讯通路门店!$S:$S,$G2044)</f>
        <v>0</v>
      </c>
      <c r="AT2044" s="99">
        <f>SUMIFS(通讯通路门店!$V:$V,通讯通路门店!$S:$S,$G2044)</f>
        <v>0</v>
      </c>
      <c r="AU2044" s="99">
        <f>SUMIFS(通讯通路门店!$W:$W,通讯通路门店!$S:$S,$G2044)</f>
        <v>0</v>
      </c>
      <c r="AV2044" s="99">
        <f>SUMIFS(通讯通路门店!$Z:$Z,通讯通路门店!$S:$S,$G2044)</f>
        <v>0</v>
      </c>
      <c r="AW2044" s="99">
        <f>SUMIFS(通讯通路门店!$AB:$AB,通讯通路门店!$S:$S,$G2044)</f>
        <v>0</v>
      </c>
      <c r="AX2044" s="99">
        <f>SUMIFS(通讯通路门店!$X:$X,通讯通路门店!$S:$S,$G2044)</f>
        <v>0</v>
      </c>
      <c r="AY2044" s="99">
        <f>SUMIFS(通讯通路门店!$Y:$Y,通讯通路门店!$S:$S,$G2044)</f>
        <v>0</v>
      </c>
      <c r="AZ2044" s="99">
        <f>SUMIFS(通讯通路门店!$AA:$AA,通讯通路门店!$S:$S,$G2044)</f>
        <v>0</v>
      </c>
      <c r="BA2044" s="99">
        <f t="shared" si="158"/>
        <v>0</v>
      </c>
      <c r="BB2044" s="99">
        <f t="shared" si="159"/>
        <v>0</v>
      </c>
      <c r="BC2044" s="99">
        <f>SUMIFS(通讯通路门店!$W:$W,通讯通路门店!$S:$S,$G2044,通讯通路门店!$J:$J,"荣耀体验店")+SUMIFS(通讯通路门店!$W:$W,通讯通路门店!$S:$S,$G2044,通讯通路门店!$J:$J,"荣耀授权专卖店")</f>
        <v>0</v>
      </c>
      <c r="BD2044" s="99">
        <f>SUMIFS(通讯通路门店!$Z:$Z,通讯通路门店!$S:$S,$G2044,通讯通路门店!$J:$J,"VIVO体验店")</f>
        <v>0</v>
      </c>
      <c r="BE2044" s="99">
        <f>SUMIFS(通讯通路门店!$AB:$AB,通讯通路门店!$S:$S,$G2044,通讯通路门店!$J:$J,"OPPO体验店")</f>
        <v>0</v>
      </c>
      <c r="BF2044" s="99">
        <f>SUMIFS(通讯通路门店!$X:$X,通讯通路门店!$S:$S,$G2044,通讯通路门店!$J:$J,"华为授权体验店")+SUMIFS(通讯通路门店!$AA:$AA,通讯通路门店!$S:$S,$G2044,通讯通路门店!$J:$J,"华为堡垒店")</f>
        <v>0</v>
      </c>
      <c r="BG2044" s="99">
        <f>SUMIFS(通讯通路门店!$Y:$Y,通讯通路门店!$S:$S,$G2044,通讯通路门店!$J:$J,"小米体验店")</f>
        <v>0</v>
      </c>
      <c r="BH2044" s="99">
        <f>SUMIFS(通讯通路门店!$AA:$AA,通讯通路门店!$S:$S,$G2044,通讯通路门店!$J:$J,"苹果体验店")</f>
        <v>0</v>
      </c>
      <c r="BI2044" s="99">
        <f>SUMIFS(通讯通路门店!$K:$K,通讯通路门店!$S:$S,$G2044,通讯通路门店!$J:$J,"其他品牌专卖店")</f>
        <v>0</v>
      </c>
      <c r="BJ2044" s="99">
        <f>SUMIFS(通讯通路门店!$AC:$AC,通讯通路门店!$S:$S,$G2044)</f>
        <v>0</v>
      </c>
      <c r="BK2044" s="99">
        <f>SUMIFS(通讯通路门店!$AD:$AD,通讯通路门店!$S:$S,$G2044)</f>
        <v>0</v>
      </c>
      <c r="BL2044" s="99">
        <f>SUMIFS(通讯通路门店!$AE:$AE,通讯通路门店!$S:$S,$G2044)</f>
        <v>0</v>
      </c>
      <c r="BM2044" s="99">
        <f>SUMIFS(通讯通路门店!$AF:$AF,通讯通路门店!$S:$S,$G2044)</f>
        <v>0</v>
      </c>
      <c r="BN2044" s="99">
        <f>SUMIFS(通讯通路门店!$AG:$AG,通讯通路门店!$S:$S,$G2044)</f>
        <v>0</v>
      </c>
      <c r="BO2044" s="99">
        <f>SUMIFS(通讯通路门店!$AH:$AH,通讯通路门店!$S:$S,$G2044)</f>
        <v>0</v>
      </c>
      <c r="BP2044" s="99">
        <f>SUMIFS(通讯通路门店!$AI:$AI,通讯通路门店!$S:$S,$G2044)</f>
        <v>0</v>
      </c>
      <c r="BQ2044" s="83"/>
    </row>
    <row r="2045" spans="1:69">
      <c r="A2045" s="99" t="str">
        <f>IFERROR(_xlfn.XLOOKUP($G2045,通讯通路门店!$S$4:$S$993931,通讯通路门店!$A$4:$A$993931,0,0),"")</f>
        <v>海南省</v>
      </c>
      <c r="B2045" s="99" t="str">
        <f>IFERROR(_xlfn.XLOOKUP($G2045,通讯通路门店!$S$4:$S$993931,通讯通路门店!$B$4:$B$993931,0,0),"")</f>
        <v>东方市</v>
      </c>
      <c r="C2045" s="99" t="str">
        <f>IFERROR(_xlfn.XLOOKUP($G2045,通讯通路门店!$S$4:$S$993931,通讯通路门店!$C$4:$C$993931,0,0),"")</f>
        <v>东方市</v>
      </c>
      <c r="D2045" s="99" t="str">
        <f>IFERROR(_xlfn.XLOOKUP($G2045,通讯通路门店!$S$4:$S$993931,通讯通路门店!$D$4:$D$993931,0,0),"")</f>
        <v>八所镇</v>
      </c>
      <c r="E2045" s="83"/>
      <c r="F2045" s="83"/>
      <c r="G2045" s="101"/>
      <c r="H2045" s="102">
        <f>IFERROR(_xlfn.XLOOKUP($G2045,通讯通路门店!$S$4:$S$993931,通讯通路门店!$R$4:$R$993931,0,0),"")</f>
        <v>0</v>
      </c>
      <c r="I2045" s="83"/>
      <c r="J2045" s="83"/>
      <c r="K2045" s="83"/>
      <c r="L2045" s="83"/>
      <c r="M2045" s="83"/>
      <c r="N2045" s="83"/>
      <c r="O2045" s="83"/>
      <c r="P2045" s="83"/>
      <c r="Q2045" s="83"/>
      <c r="R2045" s="83"/>
      <c r="S2045" s="83"/>
      <c r="T2045" s="83"/>
      <c r="U2045" s="99">
        <f>COUNTIF(通讯通路门店!$S:$S,$G2045)</f>
        <v>0</v>
      </c>
      <c r="V2045" s="99">
        <f>COUNTIFS(通讯通路门店!$S:$S,$G2045,通讯通路门店!$J:$J,"综合卖场")</f>
        <v>0</v>
      </c>
      <c r="W2045" s="99">
        <f>SUMIFS(通讯通路门店!$AJ:$AJ,通讯通路门店!$S:$S,通讯客户沙盘!$G2045)</f>
        <v>0</v>
      </c>
      <c r="X2045" s="99">
        <f t="shared" si="155"/>
        <v>0</v>
      </c>
      <c r="Y2045" s="99">
        <f>COUNTIFS(通讯通路门店!$S:$S,$G2045,通讯通路门店!$J:$J,"荣耀体验店")+COUNTIFS(通讯通路门店!$S:$S,$G2045,通讯通路门店!$J:$J,"荣耀授权专卖店")</f>
        <v>0</v>
      </c>
      <c r="Z2045" s="99">
        <f>COUNTIFS(通讯通路门店!$S:$S,$G2045,通讯通路门店!$J:$J,"VIVO体验店")</f>
        <v>0</v>
      </c>
      <c r="AA2045" s="99">
        <f>COUNTIFS(通讯通路门店!$S:$S,$G2045,通讯通路门店!$J:$J,"OPPO体验店")</f>
        <v>0</v>
      </c>
      <c r="AB2045" s="99">
        <f>COUNTIFS(通讯通路门店!$S:$S,$G2045,通讯通路门店!$J:$J,"华为授权体验店")+COUNTIFS(通讯通路门店!$S:$S,$G2045,通讯通路门店!$J:$J,"华为堡垒店")</f>
        <v>0</v>
      </c>
      <c r="AC2045" s="99">
        <f>COUNTIFS(通讯通路门店!$S:$S,$G2045,通讯通路门店!$J:$J,"小米体验店")</f>
        <v>0</v>
      </c>
      <c r="AD2045" s="99">
        <f>COUNTIFS(通讯通路门店!$S:$S,$G2045,通讯通路门店!$J:$J,"苹果体验店")</f>
        <v>0</v>
      </c>
      <c r="AE2045" s="99">
        <f>COUNTIFS(通讯通路门店!$S:$S,$G2045,通讯通路门店!$J:$J,"其他品牌专卖店")</f>
        <v>0</v>
      </c>
      <c r="AF2045" s="99">
        <f>SUMIFS(通讯通路门店!$BI:$BI,通讯通路门店!$S:$S,$G2045)</f>
        <v>0</v>
      </c>
      <c r="AG2045" s="99">
        <f>SUMIFS(通讯通路门店!$BH:$BH,通讯通路门店!$S:$S,$G2045)</f>
        <v>0</v>
      </c>
      <c r="AH2045" s="99">
        <f t="shared" si="156"/>
        <v>0</v>
      </c>
      <c r="AI2045" s="99">
        <f>SUMIFS(通讯通路门店!$BB:$BB,通讯通路门店!$S:$S,$G2045)</f>
        <v>0</v>
      </c>
      <c r="AJ2045" s="99">
        <f>SUMIFS(通讯通路门店!$BE:$BE,通讯通路门店!$S:$S,$G2045)</f>
        <v>0</v>
      </c>
      <c r="AK2045" s="99">
        <f>SUMIFS(通讯通路门店!$BG:$BG,通讯通路门店!$S:$S,$G2045)</f>
        <v>0</v>
      </c>
      <c r="AL2045" s="99">
        <f>SUMIFS(通讯通路门店!$BC:$BC,通讯通路门店!$S:$S,$G2045)</f>
        <v>0</v>
      </c>
      <c r="AM2045" s="99">
        <f>SUMIFS(通讯通路门店!$BD:$BD,通讯通路门店!$S:$S,$G2045)</f>
        <v>0</v>
      </c>
      <c r="AN2045" s="99">
        <f>SUMIFS(通讯通路门店!$BF:$BF,通讯通路门店!$S:$S,$G2045)</f>
        <v>0</v>
      </c>
      <c r="AO2045" s="99">
        <f t="shared" si="157"/>
        <v>0</v>
      </c>
      <c r="AP2045" s="99">
        <f>SUMIFS(通讯通路门店!$K:$K,通讯通路门店!$S:$S,$G2045)</f>
        <v>0</v>
      </c>
      <c r="AQ2045" s="83"/>
      <c r="AR2045" s="99">
        <f>SUMIFS(通讯通路门店!$T:$T,通讯通路门店!$S:$S,$G2045)</f>
        <v>0</v>
      </c>
      <c r="AS2045" s="99">
        <f>SUMIFS(通讯通路门店!$U:$U,通讯通路门店!$S:$S,$G2045)</f>
        <v>0</v>
      </c>
      <c r="AT2045" s="99">
        <f>SUMIFS(通讯通路门店!$V:$V,通讯通路门店!$S:$S,$G2045)</f>
        <v>0</v>
      </c>
      <c r="AU2045" s="99">
        <f>SUMIFS(通讯通路门店!$W:$W,通讯通路门店!$S:$S,$G2045)</f>
        <v>0</v>
      </c>
      <c r="AV2045" s="99">
        <f>SUMIFS(通讯通路门店!$Z:$Z,通讯通路门店!$S:$S,$G2045)</f>
        <v>0</v>
      </c>
      <c r="AW2045" s="99">
        <f>SUMIFS(通讯通路门店!$AB:$AB,通讯通路门店!$S:$S,$G2045)</f>
        <v>0</v>
      </c>
      <c r="AX2045" s="99">
        <f>SUMIFS(通讯通路门店!$X:$X,通讯通路门店!$S:$S,$G2045)</f>
        <v>0</v>
      </c>
      <c r="AY2045" s="99">
        <f>SUMIFS(通讯通路门店!$Y:$Y,通讯通路门店!$S:$S,$G2045)</f>
        <v>0</v>
      </c>
      <c r="AZ2045" s="99">
        <f>SUMIFS(通讯通路门店!$AA:$AA,通讯通路门店!$S:$S,$G2045)</f>
        <v>0</v>
      </c>
      <c r="BA2045" s="99">
        <f t="shared" si="158"/>
        <v>0</v>
      </c>
      <c r="BB2045" s="99">
        <f t="shared" si="159"/>
        <v>0</v>
      </c>
      <c r="BC2045" s="99">
        <f>SUMIFS(通讯通路门店!$W:$W,通讯通路门店!$S:$S,$G2045,通讯通路门店!$J:$J,"荣耀体验店")+SUMIFS(通讯通路门店!$W:$W,通讯通路门店!$S:$S,$G2045,通讯通路门店!$J:$J,"荣耀授权专卖店")</f>
        <v>0</v>
      </c>
      <c r="BD2045" s="99">
        <f>SUMIFS(通讯通路门店!$Z:$Z,通讯通路门店!$S:$S,$G2045,通讯通路门店!$J:$J,"VIVO体验店")</f>
        <v>0</v>
      </c>
      <c r="BE2045" s="99">
        <f>SUMIFS(通讯通路门店!$AB:$AB,通讯通路门店!$S:$S,$G2045,通讯通路门店!$J:$J,"OPPO体验店")</f>
        <v>0</v>
      </c>
      <c r="BF2045" s="99">
        <f>SUMIFS(通讯通路门店!$X:$X,通讯通路门店!$S:$S,$G2045,通讯通路门店!$J:$J,"华为授权体验店")+SUMIFS(通讯通路门店!$AA:$AA,通讯通路门店!$S:$S,$G2045,通讯通路门店!$J:$J,"华为堡垒店")</f>
        <v>0</v>
      </c>
      <c r="BG2045" s="99">
        <f>SUMIFS(通讯通路门店!$Y:$Y,通讯通路门店!$S:$S,$G2045,通讯通路门店!$J:$J,"小米体验店")</f>
        <v>0</v>
      </c>
      <c r="BH2045" s="99">
        <f>SUMIFS(通讯通路门店!$AA:$AA,通讯通路门店!$S:$S,$G2045,通讯通路门店!$J:$J,"苹果体验店")</f>
        <v>0</v>
      </c>
      <c r="BI2045" s="99">
        <f>SUMIFS(通讯通路门店!$K:$K,通讯通路门店!$S:$S,$G2045,通讯通路门店!$J:$J,"其他品牌专卖店")</f>
        <v>0</v>
      </c>
      <c r="BJ2045" s="99">
        <f>SUMIFS(通讯通路门店!$AC:$AC,通讯通路门店!$S:$S,$G2045)</f>
        <v>0</v>
      </c>
      <c r="BK2045" s="99">
        <f>SUMIFS(通讯通路门店!$AD:$AD,通讯通路门店!$S:$S,$G2045)</f>
        <v>0</v>
      </c>
      <c r="BL2045" s="99">
        <f>SUMIFS(通讯通路门店!$AE:$AE,通讯通路门店!$S:$S,$G2045)</f>
        <v>0</v>
      </c>
      <c r="BM2045" s="99">
        <f>SUMIFS(通讯通路门店!$AF:$AF,通讯通路门店!$S:$S,$G2045)</f>
        <v>0</v>
      </c>
      <c r="BN2045" s="99">
        <f>SUMIFS(通讯通路门店!$AG:$AG,通讯通路门店!$S:$S,$G2045)</f>
        <v>0</v>
      </c>
      <c r="BO2045" s="99">
        <f>SUMIFS(通讯通路门店!$AH:$AH,通讯通路门店!$S:$S,$G2045)</f>
        <v>0</v>
      </c>
      <c r="BP2045" s="99">
        <f>SUMIFS(通讯通路门店!$AI:$AI,通讯通路门店!$S:$S,$G2045)</f>
        <v>0</v>
      </c>
      <c r="BQ2045" s="83"/>
    </row>
    <row r="2046" spans="1:69">
      <c r="A2046" s="99" t="str">
        <f>IFERROR(_xlfn.XLOOKUP($G2046,通讯通路门店!$S$4:$S$993931,通讯通路门店!$A$4:$A$993931,0,0),"")</f>
        <v>海南省</v>
      </c>
      <c r="B2046" s="99" t="str">
        <f>IFERROR(_xlfn.XLOOKUP($G2046,通讯通路门店!$S$4:$S$993931,通讯通路门店!$B$4:$B$993931,0,0),"")</f>
        <v>东方市</v>
      </c>
      <c r="C2046" s="99" t="str">
        <f>IFERROR(_xlfn.XLOOKUP($G2046,通讯通路门店!$S$4:$S$993931,通讯通路门店!$C$4:$C$993931,0,0),"")</f>
        <v>东方市</v>
      </c>
      <c r="D2046" s="99" t="str">
        <f>IFERROR(_xlfn.XLOOKUP($G2046,通讯通路门店!$S$4:$S$993931,通讯通路门店!$D$4:$D$993931,0,0),"")</f>
        <v>八所镇</v>
      </c>
      <c r="E2046" s="83"/>
      <c r="F2046" s="83"/>
      <c r="G2046" s="101"/>
      <c r="H2046" s="102">
        <f>IFERROR(_xlfn.XLOOKUP($G2046,通讯通路门店!$S$4:$S$993931,通讯通路门店!$R$4:$R$993931,0,0),"")</f>
        <v>0</v>
      </c>
      <c r="I2046" s="83"/>
      <c r="J2046" s="83"/>
      <c r="K2046" s="83"/>
      <c r="L2046" s="83"/>
      <c r="M2046" s="83"/>
      <c r="N2046" s="83"/>
      <c r="O2046" s="83"/>
      <c r="P2046" s="83"/>
      <c r="Q2046" s="83"/>
      <c r="R2046" s="83"/>
      <c r="S2046" s="83"/>
      <c r="T2046" s="83"/>
      <c r="U2046" s="99">
        <f>COUNTIF(通讯通路门店!$S:$S,$G2046)</f>
        <v>0</v>
      </c>
      <c r="V2046" s="99">
        <f>COUNTIFS(通讯通路门店!$S:$S,$G2046,通讯通路门店!$J:$J,"综合卖场")</f>
        <v>0</v>
      </c>
      <c r="W2046" s="99">
        <f>SUMIFS(通讯通路门店!$AJ:$AJ,通讯通路门店!$S:$S,通讯客户沙盘!$G2046)</f>
        <v>0</v>
      </c>
      <c r="X2046" s="99">
        <f t="shared" si="155"/>
        <v>0</v>
      </c>
      <c r="Y2046" s="99">
        <f>COUNTIFS(通讯通路门店!$S:$S,$G2046,通讯通路门店!$J:$J,"荣耀体验店")+COUNTIFS(通讯通路门店!$S:$S,$G2046,通讯通路门店!$J:$J,"荣耀授权专卖店")</f>
        <v>0</v>
      </c>
      <c r="Z2046" s="99">
        <f>COUNTIFS(通讯通路门店!$S:$S,$G2046,通讯通路门店!$J:$J,"VIVO体验店")</f>
        <v>0</v>
      </c>
      <c r="AA2046" s="99">
        <f>COUNTIFS(通讯通路门店!$S:$S,$G2046,通讯通路门店!$J:$J,"OPPO体验店")</f>
        <v>0</v>
      </c>
      <c r="AB2046" s="99">
        <f>COUNTIFS(通讯通路门店!$S:$S,$G2046,通讯通路门店!$J:$J,"华为授权体验店")+COUNTIFS(通讯通路门店!$S:$S,$G2046,通讯通路门店!$J:$J,"华为堡垒店")</f>
        <v>0</v>
      </c>
      <c r="AC2046" s="99">
        <f>COUNTIFS(通讯通路门店!$S:$S,$G2046,通讯通路门店!$J:$J,"小米体验店")</f>
        <v>0</v>
      </c>
      <c r="AD2046" s="99">
        <f>COUNTIFS(通讯通路门店!$S:$S,$G2046,通讯通路门店!$J:$J,"苹果体验店")</f>
        <v>0</v>
      </c>
      <c r="AE2046" s="99">
        <f>COUNTIFS(通讯通路门店!$S:$S,$G2046,通讯通路门店!$J:$J,"其他品牌专卖店")</f>
        <v>0</v>
      </c>
      <c r="AF2046" s="99">
        <f>SUMIFS(通讯通路门店!$BI:$BI,通讯通路门店!$S:$S,$G2046)</f>
        <v>0</v>
      </c>
      <c r="AG2046" s="99">
        <f>SUMIFS(通讯通路门店!$BH:$BH,通讯通路门店!$S:$S,$G2046)</f>
        <v>0</v>
      </c>
      <c r="AH2046" s="99">
        <f t="shared" si="156"/>
        <v>0</v>
      </c>
      <c r="AI2046" s="99">
        <f>SUMIFS(通讯通路门店!$BB:$BB,通讯通路门店!$S:$S,$G2046)</f>
        <v>0</v>
      </c>
      <c r="AJ2046" s="99">
        <f>SUMIFS(通讯通路门店!$BE:$BE,通讯通路门店!$S:$S,$G2046)</f>
        <v>0</v>
      </c>
      <c r="AK2046" s="99">
        <f>SUMIFS(通讯通路门店!$BG:$BG,通讯通路门店!$S:$S,$G2046)</f>
        <v>0</v>
      </c>
      <c r="AL2046" s="99">
        <f>SUMIFS(通讯通路门店!$BC:$BC,通讯通路门店!$S:$S,$G2046)</f>
        <v>0</v>
      </c>
      <c r="AM2046" s="99">
        <f>SUMIFS(通讯通路门店!$BD:$BD,通讯通路门店!$S:$S,$G2046)</f>
        <v>0</v>
      </c>
      <c r="AN2046" s="99">
        <f>SUMIFS(通讯通路门店!$BF:$BF,通讯通路门店!$S:$S,$G2046)</f>
        <v>0</v>
      </c>
      <c r="AO2046" s="99">
        <f t="shared" si="157"/>
        <v>0</v>
      </c>
      <c r="AP2046" s="99">
        <f>SUMIFS(通讯通路门店!$K:$K,通讯通路门店!$S:$S,$G2046)</f>
        <v>0</v>
      </c>
      <c r="AQ2046" s="83"/>
      <c r="AR2046" s="99">
        <f>SUMIFS(通讯通路门店!$T:$T,通讯通路门店!$S:$S,$G2046)</f>
        <v>0</v>
      </c>
      <c r="AS2046" s="99">
        <f>SUMIFS(通讯通路门店!$U:$U,通讯通路门店!$S:$S,$G2046)</f>
        <v>0</v>
      </c>
      <c r="AT2046" s="99">
        <f>SUMIFS(通讯通路门店!$V:$V,通讯通路门店!$S:$S,$G2046)</f>
        <v>0</v>
      </c>
      <c r="AU2046" s="99">
        <f>SUMIFS(通讯通路门店!$W:$W,通讯通路门店!$S:$S,$G2046)</f>
        <v>0</v>
      </c>
      <c r="AV2046" s="99">
        <f>SUMIFS(通讯通路门店!$Z:$Z,通讯通路门店!$S:$S,$G2046)</f>
        <v>0</v>
      </c>
      <c r="AW2046" s="99">
        <f>SUMIFS(通讯通路门店!$AB:$AB,通讯通路门店!$S:$S,$G2046)</f>
        <v>0</v>
      </c>
      <c r="AX2046" s="99">
        <f>SUMIFS(通讯通路门店!$X:$X,通讯通路门店!$S:$S,$G2046)</f>
        <v>0</v>
      </c>
      <c r="AY2046" s="99">
        <f>SUMIFS(通讯通路门店!$Y:$Y,通讯通路门店!$S:$S,$G2046)</f>
        <v>0</v>
      </c>
      <c r="AZ2046" s="99">
        <f>SUMIFS(通讯通路门店!$AA:$AA,通讯通路门店!$S:$S,$G2046)</f>
        <v>0</v>
      </c>
      <c r="BA2046" s="99">
        <f t="shared" si="158"/>
        <v>0</v>
      </c>
      <c r="BB2046" s="99">
        <f t="shared" si="159"/>
        <v>0</v>
      </c>
      <c r="BC2046" s="99">
        <f>SUMIFS(通讯通路门店!$W:$W,通讯通路门店!$S:$S,$G2046,通讯通路门店!$J:$J,"荣耀体验店")+SUMIFS(通讯通路门店!$W:$W,通讯通路门店!$S:$S,$G2046,通讯通路门店!$J:$J,"荣耀授权专卖店")</f>
        <v>0</v>
      </c>
      <c r="BD2046" s="99">
        <f>SUMIFS(通讯通路门店!$Z:$Z,通讯通路门店!$S:$S,$G2046,通讯通路门店!$J:$J,"VIVO体验店")</f>
        <v>0</v>
      </c>
      <c r="BE2046" s="99">
        <f>SUMIFS(通讯通路门店!$AB:$AB,通讯通路门店!$S:$S,$G2046,通讯通路门店!$J:$J,"OPPO体验店")</f>
        <v>0</v>
      </c>
      <c r="BF2046" s="99">
        <f>SUMIFS(通讯通路门店!$X:$X,通讯通路门店!$S:$S,$G2046,通讯通路门店!$J:$J,"华为授权体验店")+SUMIFS(通讯通路门店!$AA:$AA,通讯通路门店!$S:$S,$G2046,通讯通路门店!$J:$J,"华为堡垒店")</f>
        <v>0</v>
      </c>
      <c r="BG2046" s="99">
        <f>SUMIFS(通讯通路门店!$Y:$Y,通讯通路门店!$S:$S,$G2046,通讯通路门店!$J:$J,"小米体验店")</f>
        <v>0</v>
      </c>
      <c r="BH2046" s="99">
        <f>SUMIFS(通讯通路门店!$AA:$AA,通讯通路门店!$S:$S,$G2046,通讯通路门店!$J:$J,"苹果体验店")</f>
        <v>0</v>
      </c>
      <c r="BI2046" s="99">
        <f>SUMIFS(通讯通路门店!$K:$K,通讯通路门店!$S:$S,$G2046,通讯通路门店!$J:$J,"其他品牌专卖店")</f>
        <v>0</v>
      </c>
      <c r="BJ2046" s="99">
        <f>SUMIFS(通讯通路门店!$AC:$AC,通讯通路门店!$S:$S,$G2046)</f>
        <v>0</v>
      </c>
      <c r="BK2046" s="99">
        <f>SUMIFS(通讯通路门店!$AD:$AD,通讯通路门店!$S:$S,$G2046)</f>
        <v>0</v>
      </c>
      <c r="BL2046" s="99">
        <f>SUMIFS(通讯通路门店!$AE:$AE,通讯通路门店!$S:$S,$G2046)</f>
        <v>0</v>
      </c>
      <c r="BM2046" s="99">
        <f>SUMIFS(通讯通路门店!$AF:$AF,通讯通路门店!$S:$S,$G2046)</f>
        <v>0</v>
      </c>
      <c r="BN2046" s="99">
        <f>SUMIFS(通讯通路门店!$AG:$AG,通讯通路门店!$S:$S,$G2046)</f>
        <v>0</v>
      </c>
      <c r="BO2046" s="99">
        <f>SUMIFS(通讯通路门店!$AH:$AH,通讯通路门店!$S:$S,$G2046)</f>
        <v>0</v>
      </c>
      <c r="BP2046" s="99">
        <f>SUMIFS(通讯通路门店!$AI:$AI,通讯通路门店!$S:$S,$G2046)</f>
        <v>0</v>
      </c>
      <c r="BQ2046" s="83"/>
    </row>
    <row r="2047" spans="1:69">
      <c r="A2047" s="99" t="str">
        <f>IFERROR(_xlfn.XLOOKUP($G2047,通讯通路门店!$S$4:$S$993931,通讯通路门店!$A$4:$A$993931,0,0),"")</f>
        <v>海南省</v>
      </c>
      <c r="B2047" s="99" t="str">
        <f>IFERROR(_xlfn.XLOOKUP($G2047,通讯通路门店!$S$4:$S$993931,通讯通路门店!$B$4:$B$993931,0,0),"")</f>
        <v>东方市</v>
      </c>
      <c r="C2047" s="99" t="str">
        <f>IFERROR(_xlfn.XLOOKUP($G2047,通讯通路门店!$S$4:$S$993931,通讯通路门店!$C$4:$C$993931,0,0),"")</f>
        <v>东方市</v>
      </c>
      <c r="D2047" s="99" t="str">
        <f>IFERROR(_xlfn.XLOOKUP($G2047,通讯通路门店!$S$4:$S$993931,通讯通路门店!$D$4:$D$993931,0,0),"")</f>
        <v>八所镇</v>
      </c>
      <c r="E2047" s="83"/>
      <c r="F2047" s="83"/>
      <c r="G2047" s="101"/>
      <c r="H2047" s="102">
        <f>IFERROR(_xlfn.XLOOKUP($G2047,通讯通路门店!$S$4:$S$993931,通讯通路门店!$R$4:$R$993931,0,0),"")</f>
        <v>0</v>
      </c>
      <c r="I2047" s="83"/>
      <c r="J2047" s="83"/>
      <c r="K2047" s="83"/>
      <c r="L2047" s="83"/>
      <c r="M2047" s="83"/>
      <c r="N2047" s="83"/>
      <c r="O2047" s="83"/>
      <c r="P2047" s="83"/>
      <c r="Q2047" s="83"/>
      <c r="R2047" s="83"/>
      <c r="S2047" s="83"/>
      <c r="T2047" s="83"/>
      <c r="U2047" s="99">
        <f>COUNTIF(通讯通路门店!$S:$S,$G2047)</f>
        <v>0</v>
      </c>
      <c r="V2047" s="99">
        <f>COUNTIFS(通讯通路门店!$S:$S,$G2047,通讯通路门店!$J:$J,"综合卖场")</f>
        <v>0</v>
      </c>
      <c r="W2047" s="99">
        <f>SUMIFS(通讯通路门店!$AJ:$AJ,通讯通路门店!$S:$S,通讯客户沙盘!$G2047)</f>
        <v>0</v>
      </c>
      <c r="X2047" s="99">
        <f t="shared" si="155"/>
        <v>0</v>
      </c>
      <c r="Y2047" s="99">
        <f>COUNTIFS(通讯通路门店!$S:$S,$G2047,通讯通路门店!$J:$J,"荣耀体验店")+COUNTIFS(通讯通路门店!$S:$S,$G2047,通讯通路门店!$J:$J,"荣耀授权专卖店")</f>
        <v>0</v>
      </c>
      <c r="Z2047" s="99">
        <f>COUNTIFS(通讯通路门店!$S:$S,$G2047,通讯通路门店!$J:$J,"VIVO体验店")</f>
        <v>0</v>
      </c>
      <c r="AA2047" s="99">
        <f>COUNTIFS(通讯通路门店!$S:$S,$G2047,通讯通路门店!$J:$J,"OPPO体验店")</f>
        <v>0</v>
      </c>
      <c r="AB2047" s="99">
        <f>COUNTIFS(通讯通路门店!$S:$S,$G2047,通讯通路门店!$J:$J,"华为授权体验店")+COUNTIFS(通讯通路门店!$S:$S,$G2047,通讯通路门店!$J:$J,"华为堡垒店")</f>
        <v>0</v>
      </c>
      <c r="AC2047" s="99">
        <f>COUNTIFS(通讯通路门店!$S:$S,$G2047,通讯通路门店!$J:$J,"小米体验店")</f>
        <v>0</v>
      </c>
      <c r="AD2047" s="99">
        <f>COUNTIFS(通讯通路门店!$S:$S,$G2047,通讯通路门店!$J:$J,"苹果体验店")</f>
        <v>0</v>
      </c>
      <c r="AE2047" s="99">
        <f>COUNTIFS(通讯通路门店!$S:$S,$G2047,通讯通路门店!$J:$J,"其他品牌专卖店")</f>
        <v>0</v>
      </c>
      <c r="AF2047" s="99">
        <f>SUMIFS(通讯通路门店!$BI:$BI,通讯通路门店!$S:$S,$G2047)</f>
        <v>0</v>
      </c>
      <c r="AG2047" s="99">
        <f>SUMIFS(通讯通路门店!$BH:$BH,通讯通路门店!$S:$S,$G2047)</f>
        <v>0</v>
      </c>
      <c r="AH2047" s="99">
        <f t="shared" si="156"/>
        <v>0</v>
      </c>
      <c r="AI2047" s="99">
        <f>SUMIFS(通讯通路门店!$BB:$BB,通讯通路门店!$S:$S,$G2047)</f>
        <v>0</v>
      </c>
      <c r="AJ2047" s="99">
        <f>SUMIFS(通讯通路门店!$BE:$BE,通讯通路门店!$S:$S,$G2047)</f>
        <v>0</v>
      </c>
      <c r="AK2047" s="99">
        <f>SUMIFS(通讯通路门店!$BG:$BG,通讯通路门店!$S:$S,$G2047)</f>
        <v>0</v>
      </c>
      <c r="AL2047" s="99">
        <f>SUMIFS(通讯通路门店!$BC:$BC,通讯通路门店!$S:$S,$G2047)</f>
        <v>0</v>
      </c>
      <c r="AM2047" s="99">
        <f>SUMIFS(通讯通路门店!$BD:$BD,通讯通路门店!$S:$S,$G2047)</f>
        <v>0</v>
      </c>
      <c r="AN2047" s="99">
        <f>SUMIFS(通讯通路门店!$BF:$BF,通讯通路门店!$S:$S,$G2047)</f>
        <v>0</v>
      </c>
      <c r="AO2047" s="99">
        <f t="shared" si="157"/>
        <v>0</v>
      </c>
      <c r="AP2047" s="99">
        <f>SUMIFS(通讯通路门店!$K:$K,通讯通路门店!$S:$S,$G2047)</f>
        <v>0</v>
      </c>
      <c r="AQ2047" s="83"/>
      <c r="AR2047" s="99">
        <f>SUMIFS(通讯通路门店!$T:$T,通讯通路门店!$S:$S,$G2047)</f>
        <v>0</v>
      </c>
      <c r="AS2047" s="99">
        <f>SUMIFS(通讯通路门店!$U:$U,通讯通路门店!$S:$S,$G2047)</f>
        <v>0</v>
      </c>
      <c r="AT2047" s="99">
        <f>SUMIFS(通讯通路门店!$V:$V,通讯通路门店!$S:$S,$G2047)</f>
        <v>0</v>
      </c>
      <c r="AU2047" s="99">
        <f>SUMIFS(通讯通路门店!$W:$W,通讯通路门店!$S:$S,$G2047)</f>
        <v>0</v>
      </c>
      <c r="AV2047" s="99">
        <f>SUMIFS(通讯通路门店!$Z:$Z,通讯通路门店!$S:$S,$G2047)</f>
        <v>0</v>
      </c>
      <c r="AW2047" s="99">
        <f>SUMIFS(通讯通路门店!$AB:$AB,通讯通路门店!$S:$S,$G2047)</f>
        <v>0</v>
      </c>
      <c r="AX2047" s="99">
        <f>SUMIFS(通讯通路门店!$X:$X,通讯通路门店!$S:$S,$G2047)</f>
        <v>0</v>
      </c>
      <c r="AY2047" s="99">
        <f>SUMIFS(通讯通路门店!$Y:$Y,通讯通路门店!$S:$S,$G2047)</f>
        <v>0</v>
      </c>
      <c r="AZ2047" s="99">
        <f>SUMIFS(通讯通路门店!$AA:$AA,通讯通路门店!$S:$S,$G2047)</f>
        <v>0</v>
      </c>
      <c r="BA2047" s="99">
        <f t="shared" si="158"/>
        <v>0</v>
      </c>
      <c r="BB2047" s="99">
        <f t="shared" si="159"/>
        <v>0</v>
      </c>
      <c r="BC2047" s="99">
        <f>SUMIFS(通讯通路门店!$W:$W,通讯通路门店!$S:$S,$G2047,通讯通路门店!$J:$J,"荣耀体验店")+SUMIFS(通讯通路门店!$W:$W,通讯通路门店!$S:$S,$G2047,通讯通路门店!$J:$J,"荣耀授权专卖店")</f>
        <v>0</v>
      </c>
      <c r="BD2047" s="99">
        <f>SUMIFS(通讯通路门店!$Z:$Z,通讯通路门店!$S:$S,$G2047,通讯通路门店!$J:$J,"VIVO体验店")</f>
        <v>0</v>
      </c>
      <c r="BE2047" s="99">
        <f>SUMIFS(通讯通路门店!$AB:$AB,通讯通路门店!$S:$S,$G2047,通讯通路门店!$J:$J,"OPPO体验店")</f>
        <v>0</v>
      </c>
      <c r="BF2047" s="99">
        <f>SUMIFS(通讯通路门店!$X:$X,通讯通路门店!$S:$S,$G2047,通讯通路门店!$J:$J,"华为授权体验店")+SUMIFS(通讯通路门店!$AA:$AA,通讯通路门店!$S:$S,$G2047,通讯通路门店!$J:$J,"华为堡垒店")</f>
        <v>0</v>
      </c>
      <c r="BG2047" s="99">
        <f>SUMIFS(通讯通路门店!$Y:$Y,通讯通路门店!$S:$S,$G2047,通讯通路门店!$J:$J,"小米体验店")</f>
        <v>0</v>
      </c>
      <c r="BH2047" s="99">
        <f>SUMIFS(通讯通路门店!$AA:$AA,通讯通路门店!$S:$S,$G2047,通讯通路门店!$J:$J,"苹果体验店")</f>
        <v>0</v>
      </c>
      <c r="BI2047" s="99">
        <f>SUMIFS(通讯通路门店!$K:$K,通讯通路门店!$S:$S,$G2047,通讯通路门店!$J:$J,"其他品牌专卖店")</f>
        <v>0</v>
      </c>
      <c r="BJ2047" s="99">
        <f>SUMIFS(通讯通路门店!$AC:$AC,通讯通路门店!$S:$S,$G2047)</f>
        <v>0</v>
      </c>
      <c r="BK2047" s="99">
        <f>SUMIFS(通讯通路门店!$AD:$AD,通讯通路门店!$S:$S,$G2047)</f>
        <v>0</v>
      </c>
      <c r="BL2047" s="99">
        <f>SUMIFS(通讯通路门店!$AE:$AE,通讯通路门店!$S:$S,$G2047)</f>
        <v>0</v>
      </c>
      <c r="BM2047" s="99">
        <f>SUMIFS(通讯通路门店!$AF:$AF,通讯通路门店!$S:$S,$G2047)</f>
        <v>0</v>
      </c>
      <c r="BN2047" s="99">
        <f>SUMIFS(通讯通路门店!$AG:$AG,通讯通路门店!$S:$S,$G2047)</f>
        <v>0</v>
      </c>
      <c r="BO2047" s="99">
        <f>SUMIFS(通讯通路门店!$AH:$AH,通讯通路门店!$S:$S,$G2047)</f>
        <v>0</v>
      </c>
      <c r="BP2047" s="99">
        <f>SUMIFS(通讯通路门店!$AI:$AI,通讯通路门店!$S:$S,$G2047)</f>
        <v>0</v>
      </c>
      <c r="BQ2047" s="83"/>
    </row>
    <row r="2048" spans="1:69">
      <c r="A2048" s="99" t="str">
        <f>IFERROR(_xlfn.XLOOKUP($G2048,通讯通路门店!$S$4:$S$993931,通讯通路门店!$A$4:$A$993931,0,0),"")</f>
        <v>海南省</v>
      </c>
      <c r="B2048" s="99" t="str">
        <f>IFERROR(_xlfn.XLOOKUP($G2048,通讯通路门店!$S$4:$S$993931,通讯通路门店!$B$4:$B$993931,0,0),"")</f>
        <v>东方市</v>
      </c>
      <c r="C2048" s="99" t="str">
        <f>IFERROR(_xlfn.XLOOKUP($G2048,通讯通路门店!$S$4:$S$993931,通讯通路门店!$C$4:$C$993931,0,0),"")</f>
        <v>东方市</v>
      </c>
      <c r="D2048" s="99" t="str">
        <f>IFERROR(_xlfn.XLOOKUP($G2048,通讯通路门店!$S$4:$S$993931,通讯通路门店!$D$4:$D$993931,0,0),"")</f>
        <v>八所镇</v>
      </c>
      <c r="E2048" s="83"/>
      <c r="F2048" s="83"/>
      <c r="G2048" s="101"/>
      <c r="H2048" s="102">
        <f>IFERROR(_xlfn.XLOOKUP($G2048,通讯通路门店!$S$4:$S$993931,通讯通路门店!$R$4:$R$993931,0,0),"")</f>
        <v>0</v>
      </c>
      <c r="I2048" s="83"/>
      <c r="J2048" s="83"/>
      <c r="K2048" s="83"/>
      <c r="L2048" s="83"/>
      <c r="M2048" s="83"/>
      <c r="N2048" s="83"/>
      <c r="O2048" s="83"/>
      <c r="P2048" s="83"/>
      <c r="Q2048" s="83"/>
      <c r="R2048" s="83"/>
      <c r="S2048" s="83"/>
      <c r="T2048" s="83"/>
      <c r="U2048" s="99">
        <f>COUNTIF(通讯通路门店!$S:$S,$G2048)</f>
        <v>0</v>
      </c>
      <c r="V2048" s="99">
        <f>COUNTIFS(通讯通路门店!$S:$S,$G2048,通讯通路门店!$J:$J,"综合卖场")</f>
        <v>0</v>
      </c>
      <c r="W2048" s="99">
        <f>SUMIFS(通讯通路门店!$AJ:$AJ,通讯通路门店!$S:$S,通讯客户沙盘!$G2048)</f>
        <v>0</v>
      </c>
      <c r="X2048" s="99">
        <f t="shared" si="155"/>
        <v>0</v>
      </c>
      <c r="Y2048" s="99">
        <f>COUNTIFS(通讯通路门店!$S:$S,$G2048,通讯通路门店!$J:$J,"荣耀体验店")+COUNTIFS(通讯通路门店!$S:$S,$G2048,通讯通路门店!$J:$J,"荣耀授权专卖店")</f>
        <v>0</v>
      </c>
      <c r="Z2048" s="99">
        <f>COUNTIFS(通讯通路门店!$S:$S,$G2048,通讯通路门店!$J:$J,"VIVO体验店")</f>
        <v>0</v>
      </c>
      <c r="AA2048" s="99">
        <f>COUNTIFS(通讯通路门店!$S:$S,$G2048,通讯通路门店!$J:$J,"OPPO体验店")</f>
        <v>0</v>
      </c>
      <c r="AB2048" s="99">
        <f>COUNTIFS(通讯通路门店!$S:$S,$G2048,通讯通路门店!$J:$J,"华为授权体验店")+COUNTIFS(通讯通路门店!$S:$S,$G2048,通讯通路门店!$J:$J,"华为堡垒店")</f>
        <v>0</v>
      </c>
      <c r="AC2048" s="99">
        <f>COUNTIFS(通讯通路门店!$S:$S,$G2048,通讯通路门店!$J:$J,"小米体验店")</f>
        <v>0</v>
      </c>
      <c r="AD2048" s="99">
        <f>COUNTIFS(通讯通路门店!$S:$S,$G2048,通讯通路门店!$J:$J,"苹果体验店")</f>
        <v>0</v>
      </c>
      <c r="AE2048" s="99">
        <f>COUNTIFS(通讯通路门店!$S:$S,$G2048,通讯通路门店!$J:$J,"其他品牌专卖店")</f>
        <v>0</v>
      </c>
      <c r="AF2048" s="99">
        <f>SUMIFS(通讯通路门店!$BI:$BI,通讯通路门店!$S:$S,$G2048)</f>
        <v>0</v>
      </c>
      <c r="AG2048" s="99">
        <f>SUMIFS(通讯通路门店!$BH:$BH,通讯通路门店!$S:$S,$G2048)</f>
        <v>0</v>
      </c>
      <c r="AH2048" s="99">
        <f t="shared" si="156"/>
        <v>0</v>
      </c>
      <c r="AI2048" s="99">
        <f>SUMIFS(通讯通路门店!$BB:$BB,通讯通路门店!$S:$S,$G2048)</f>
        <v>0</v>
      </c>
      <c r="AJ2048" s="99">
        <f>SUMIFS(通讯通路门店!$BE:$BE,通讯通路门店!$S:$S,$G2048)</f>
        <v>0</v>
      </c>
      <c r="AK2048" s="99">
        <f>SUMIFS(通讯通路门店!$BG:$BG,通讯通路门店!$S:$S,$G2048)</f>
        <v>0</v>
      </c>
      <c r="AL2048" s="99">
        <f>SUMIFS(通讯通路门店!$BC:$BC,通讯通路门店!$S:$S,$G2048)</f>
        <v>0</v>
      </c>
      <c r="AM2048" s="99">
        <f>SUMIFS(通讯通路门店!$BD:$BD,通讯通路门店!$S:$S,$G2048)</f>
        <v>0</v>
      </c>
      <c r="AN2048" s="99">
        <f>SUMIFS(通讯通路门店!$BF:$BF,通讯通路门店!$S:$S,$G2048)</f>
        <v>0</v>
      </c>
      <c r="AO2048" s="99">
        <f t="shared" si="157"/>
        <v>0</v>
      </c>
      <c r="AP2048" s="99">
        <f>SUMIFS(通讯通路门店!$K:$K,通讯通路门店!$S:$S,$G2048)</f>
        <v>0</v>
      </c>
      <c r="AQ2048" s="83"/>
      <c r="AR2048" s="99">
        <f>SUMIFS(通讯通路门店!$T:$T,通讯通路门店!$S:$S,$G2048)</f>
        <v>0</v>
      </c>
      <c r="AS2048" s="99">
        <f>SUMIFS(通讯通路门店!$U:$U,通讯通路门店!$S:$S,$G2048)</f>
        <v>0</v>
      </c>
      <c r="AT2048" s="99">
        <f>SUMIFS(通讯通路门店!$V:$V,通讯通路门店!$S:$S,$G2048)</f>
        <v>0</v>
      </c>
      <c r="AU2048" s="99">
        <f>SUMIFS(通讯通路门店!$W:$W,通讯通路门店!$S:$S,$G2048)</f>
        <v>0</v>
      </c>
      <c r="AV2048" s="99">
        <f>SUMIFS(通讯通路门店!$Z:$Z,通讯通路门店!$S:$S,$G2048)</f>
        <v>0</v>
      </c>
      <c r="AW2048" s="99">
        <f>SUMIFS(通讯通路门店!$AB:$AB,通讯通路门店!$S:$S,$G2048)</f>
        <v>0</v>
      </c>
      <c r="AX2048" s="99">
        <f>SUMIFS(通讯通路门店!$X:$X,通讯通路门店!$S:$S,$G2048)</f>
        <v>0</v>
      </c>
      <c r="AY2048" s="99">
        <f>SUMIFS(通讯通路门店!$Y:$Y,通讯通路门店!$S:$S,$G2048)</f>
        <v>0</v>
      </c>
      <c r="AZ2048" s="99">
        <f>SUMIFS(通讯通路门店!$AA:$AA,通讯通路门店!$S:$S,$G2048)</f>
        <v>0</v>
      </c>
      <c r="BA2048" s="99">
        <f t="shared" si="158"/>
        <v>0</v>
      </c>
      <c r="BB2048" s="99">
        <f t="shared" si="159"/>
        <v>0</v>
      </c>
      <c r="BC2048" s="99">
        <f>SUMIFS(通讯通路门店!$W:$W,通讯通路门店!$S:$S,$G2048,通讯通路门店!$J:$J,"荣耀体验店")+SUMIFS(通讯通路门店!$W:$W,通讯通路门店!$S:$S,$G2048,通讯通路门店!$J:$J,"荣耀授权专卖店")</f>
        <v>0</v>
      </c>
      <c r="BD2048" s="99">
        <f>SUMIFS(通讯通路门店!$Z:$Z,通讯通路门店!$S:$S,$G2048,通讯通路门店!$J:$J,"VIVO体验店")</f>
        <v>0</v>
      </c>
      <c r="BE2048" s="99">
        <f>SUMIFS(通讯通路门店!$AB:$AB,通讯通路门店!$S:$S,$G2048,通讯通路门店!$J:$J,"OPPO体验店")</f>
        <v>0</v>
      </c>
      <c r="BF2048" s="99">
        <f>SUMIFS(通讯通路门店!$X:$X,通讯通路门店!$S:$S,$G2048,通讯通路门店!$J:$J,"华为授权体验店")+SUMIFS(通讯通路门店!$AA:$AA,通讯通路门店!$S:$S,$G2048,通讯通路门店!$J:$J,"华为堡垒店")</f>
        <v>0</v>
      </c>
      <c r="BG2048" s="99">
        <f>SUMIFS(通讯通路门店!$Y:$Y,通讯通路门店!$S:$S,$G2048,通讯通路门店!$J:$J,"小米体验店")</f>
        <v>0</v>
      </c>
      <c r="BH2048" s="99">
        <f>SUMIFS(通讯通路门店!$AA:$AA,通讯通路门店!$S:$S,$G2048,通讯通路门店!$J:$J,"苹果体验店")</f>
        <v>0</v>
      </c>
      <c r="BI2048" s="99">
        <f>SUMIFS(通讯通路门店!$K:$K,通讯通路门店!$S:$S,$G2048,通讯通路门店!$J:$J,"其他品牌专卖店")</f>
        <v>0</v>
      </c>
      <c r="BJ2048" s="99">
        <f>SUMIFS(通讯通路门店!$AC:$AC,通讯通路门店!$S:$S,$G2048)</f>
        <v>0</v>
      </c>
      <c r="BK2048" s="99">
        <f>SUMIFS(通讯通路门店!$AD:$AD,通讯通路门店!$S:$S,$G2048)</f>
        <v>0</v>
      </c>
      <c r="BL2048" s="99">
        <f>SUMIFS(通讯通路门店!$AE:$AE,通讯通路门店!$S:$S,$G2048)</f>
        <v>0</v>
      </c>
      <c r="BM2048" s="99">
        <f>SUMIFS(通讯通路门店!$AF:$AF,通讯通路门店!$S:$S,$G2048)</f>
        <v>0</v>
      </c>
      <c r="BN2048" s="99">
        <f>SUMIFS(通讯通路门店!$AG:$AG,通讯通路门店!$S:$S,$G2048)</f>
        <v>0</v>
      </c>
      <c r="BO2048" s="99">
        <f>SUMIFS(通讯通路门店!$AH:$AH,通讯通路门店!$S:$S,$G2048)</f>
        <v>0</v>
      </c>
      <c r="BP2048" s="99">
        <f>SUMIFS(通讯通路门店!$AI:$AI,通讯通路门店!$S:$S,$G2048)</f>
        <v>0</v>
      </c>
      <c r="BQ2048" s="83"/>
    </row>
    <row r="2049" spans="1:69">
      <c r="A2049" s="99" t="str">
        <f>IFERROR(_xlfn.XLOOKUP($G2049,通讯通路门店!$S$4:$S$993931,通讯通路门店!$A$4:$A$993931,0,0),"")</f>
        <v>海南省</v>
      </c>
      <c r="B2049" s="99" t="str">
        <f>IFERROR(_xlfn.XLOOKUP($G2049,通讯通路门店!$S$4:$S$993931,通讯通路门店!$B$4:$B$993931,0,0),"")</f>
        <v>东方市</v>
      </c>
      <c r="C2049" s="99" t="str">
        <f>IFERROR(_xlfn.XLOOKUP($G2049,通讯通路门店!$S$4:$S$993931,通讯通路门店!$C$4:$C$993931,0,0),"")</f>
        <v>东方市</v>
      </c>
      <c r="D2049" s="99" t="str">
        <f>IFERROR(_xlfn.XLOOKUP($G2049,通讯通路门店!$S$4:$S$993931,通讯通路门店!$D$4:$D$993931,0,0),"")</f>
        <v>八所镇</v>
      </c>
      <c r="E2049" s="83"/>
      <c r="F2049" s="83"/>
      <c r="G2049" s="101"/>
      <c r="H2049" s="102">
        <f>IFERROR(_xlfn.XLOOKUP($G2049,通讯通路门店!$S$4:$S$993931,通讯通路门店!$R$4:$R$993931,0,0),"")</f>
        <v>0</v>
      </c>
      <c r="I2049" s="83"/>
      <c r="J2049" s="83"/>
      <c r="K2049" s="83"/>
      <c r="L2049" s="83"/>
      <c r="M2049" s="83"/>
      <c r="N2049" s="83"/>
      <c r="O2049" s="83"/>
      <c r="P2049" s="83"/>
      <c r="Q2049" s="83"/>
      <c r="R2049" s="83"/>
      <c r="S2049" s="83"/>
      <c r="T2049" s="83"/>
      <c r="U2049" s="99">
        <f>COUNTIF(通讯通路门店!$S:$S,$G2049)</f>
        <v>0</v>
      </c>
      <c r="V2049" s="99">
        <f>COUNTIFS(通讯通路门店!$S:$S,$G2049,通讯通路门店!$J:$J,"综合卖场")</f>
        <v>0</v>
      </c>
      <c r="W2049" s="99">
        <f>SUMIFS(通讯通路门店!$AJ:$AJ,通讯通路门店!$S:$S,通讯客户沙盘!$G2049)</f>
        <v>0</v>
      </c>
      <c r="X2049" s="99">
        <f t="shared" si="155"/>
        <v>0</v>
      </c>
      <c r="Y2049" s="99">
        <f>COUNTIFS(通讯通路门店!$S:$S,$G2049,通讯通路门店!$J:$J,"荣耀体验店")+COUNTIFS(通讯通路门店!$S:$S,$G2049,通讯通路门店!$J:$J,"荣耀授权专卖店")</f>
        <v>0</v>
      </c>
      <c r="Z2049" s="99">
        <f>COUNTIFS(通讯通路门店!$S:$S,$G2049,通讯通路门店!$J:$J,"VIVO体验店")</f>
        <v>0</v>
      </c>
      <c r="AA2049" s="99">
        <f>COUNTIFS(通讯通路门店!$S:$S,$G2049,通讯通路门店!$J:$J,"OPPO体验店")</f>
        <v>0</v>
      </c>
      <c r="AB2049" s="99">
        <f>COUNTIFS(通讯通路门店!$S:$S,$G2049,通讯通路门店!$J:$J,"华为授权体验店")+COUNTIFS(通讯通路门店!$S:$S,$G2049,通讯通路门店!$J:$J,"华为堡垒店")</f>
        <v>0</v>
      </c>
      <c r="AC2049" s="99">
        <f>COUNTIFS(通讯通路门店!$S:$S,$G2049,通讯通路门店!$J:$J,"小米体验店")</f>
        <v>0</v>
      </c>
      <c r="AD2049" s="99">
        <f>COUNTIFS(通讯通路门店!$S:$S,$G2049,通讯通路门店!$J:$J,"苹果体验店")</f>
        <v>0</v>
      </c>
      <c r="AE2049" s="99">
        <f>COUNTIFS(通讯通路门店!$S:$S,$G2049,通讯通路门店!$J:$J,"其他品牌专卖店")</f>
        <v>0</v>
      </c>
      <c r="AF2049" s="99">
        <f>SUMIFS(通讯通路门店!$BI:$BI,通讯通路门店!$S:$S,$G2049)</f>
        <v>0</v>
      </c>
      <c r="AG2049" s="99">
        <f>SUMIFS(通讯通路门店!$BH:$BH,通讯通路门店!$S:$S,$G2049)</f>
        <v>0</v>
      </c>
      <c r="AH2049" s="99">
        <f t="shared" si="156"/>
        <v>0</v>
      </c>
      <c r="AI2049" s="99">
        <f>SUMIFS(通讯通路门店!$BB:$BB,通讯通路门店!$S:$S,$G2049)</f>
        <v>0</v>
      </c>
      <c r="AJ2049" s="99">
        <f>SUMIFS(通讯通路门店!$BE:$BE,通讯通路门店!$S:$S,$G2049)</f>
        <v>0</v>
      </c>
      <c r="AK2049" s="99">
        <f>SUMIFS(通讯通路门店!$BG:$BG,通讯通路门店!$S:$S,$G2049)</f>
        <v>0</v>
      </c>
      <c r="AL2049" s="99">
        <f>SUMIFS(通讯通路门店!$BC:$BC,通讯通路门店!$S:$S,$G2049)</f>
        <v>0</v>
      </c>
      <c r="AM2049" s="99">
        <f>SUMIFS(通讯通路门店!$BD:$BD,通讯通路门店!$S:$S,$G2049)</f>
        <v>0</v>
      </c>
      <c r="AN2049" s="99">
        <f>SUMIFS(通讯通路门店!$BF:$BF,通讯通路门店!$S:$S,$G2049)</f>
        <v>0</v>
      </c>
      <c r="AO2049" s="99">
        <f t="shared" si="157"/>
        <v>0</v>
      </c>
      <c r="AP2049" s="99">
        <f>SUMIFS(通讯通路门店!$K:$K,通讯通路门店!$S:$S,$G2049)</f>
        <v>0</v>
      </c>
      <c r="AQ2049" s="83"/>
      <c r="AR2049" s="99">
        <f>SUMIFS(通讯通路门店!$T:$T,通讯通路门店!$S:$S,$G2049)</f>
        <v>0</v>
      </c>
      <c r="AS2049" s="99">
        <f>SUMIFS(通讯通路门店!$U:$U,通讯通路门店!$S:$S,$G2049)</f>
        <v>0</v>
      </c>
      <c r="AT2049" s="99">
        <f>SUMIFS(通讯通路门店!$V:$V,通讯通路门店!$S:$S,$G2049)</f>
        <v>0</v>
      </c>
      <c r="AU2049" s="99">
        <f>SUMIFS(通讯通路门店!$W:$W,通讯通路门店!$S:$S,$G2049)</f>
        <v>0</v>
      </c>
      <c r="AV2049" s="99">
        <f>SUMIFS(通讯通路门店!$Z:$Z,通讯通路门店!$S:$S,$G2049)</f>
        <v>0</v>
      </c>
      <c r="AW2049" s="99">
        <f>SUMIFS(通讯通路门店!$AB:$AB,通讯通路门店!$S:$S,$G2049)</f>
        <v>0</v>
      </c>
      <c r="AX2049" s="99">
        <f>SUMIFS(通讯通路门店!$X:$X,通讯通路门店!$S:$S,$G2049)</f>
        <v>0</v>
      </c>
      <c r="AY2049" s="99">
        <f>SUMIFS(通讯通路门店!$Y:$Y,通讯通路门店!$S:$S,$G2049)</f>
        <v>0</v>
      </c>
      <c r="AZ2049" s="99">
        <f>SUMIFS(通讯通路门店!$AA:$AA,通讯通路门店!$S:$S,$G2049)</f>
        <v>0</v>
      </c>
      <c r="BA2049" s="99">
        <f t="shared" si="158"/>
        <v>0</v>
      </c>
      <c r="BB2049" s="99">
        <f t="shared" si="159"/>
        <v>0</v>
      </c>
      <c r="BC2049" s="99">
        <f>SUMIFS(通讯通路门店!$W:$W,通讯通路门店!$S:$S,$G2049,通讯通路门店!$J:$J,"荣耀体验店")+SUMIFS(通讯通路门店!$W:$W,通讯通路门店!$S:$S,$G2049,通讯通路门店!$J:$J,"荣耀授权专卖店")</f>
        <v>0</v>
      </c>
      <c r="BD2049" s="99">
        <f>SUMIFS(通讯通路门店!$Z:$Z,通讯通路门店!$S:$S,$G2049,通讯通路门店!$J:$J,"VIVO体验店")</f>
        <v>0</v>
      </c>
      <c r="BE2049" s="99">
        <f>SUMIFS(通讯通路门店!$AB:$AB,通讯通路门店!$S:$S,$G2049,通讯通路门店!$J:$J,"OPPO体验店")</f>
        <v>0</v>
      </c>
      <c r="BF2049" s="99">
        <f>SUMIFS(通讯通路门店!$X:$X,通讯通路门店!$S:$S,$G2049,通讯通路门店!$J:$J,"华为授权体验店")+SUMIFS(通讯通路门店!$AA:$AA,通讯通路门店!$S:$S,$G2049,通讯通路门店!$J:$J,"华为堡垒店")</f>
        <v>0</v>
      </c>
      <c r="BG2049" s="99">
        <f>SUMIFS(通讯通路门店!$Y:$Y,通讯通路门店!$S:$S,$G2049,通讯通路门店!$J:$J,"小米体验店")</f>
        <v>0</v>
      </c>
      <c r="BH2049" s="99">
        <f>SUMIFS(通讯通路门店!$AA:$AA,通讯通路门店!$S:$S,$G2049,通讯通路门店!$J:$J,"苹果体验店")</f>
        <v>0</v>
      </c>
      <c r="BI2049" s="99">
        <f>SUMIFS(通讯通路门店!$K:$K,通讯通路门店!$S:$S,$G2049,通讯通路门店!$J:$J,"其他品牌专卖店")</f>
        <v>0</v>
      </c>
      <c r="BJ2049" s="99">
        <f>SUMIFS(通讯通路门店!$AC:$AC,通讯通路门店!$S:$S,$G2049)</f>
        <v>0</v>
      </c>
      <c r="BK2049" s="99">
        <f>SUMIFS(通讯通路门店!$AD:$AD,通讯通路门店!$S:$S,$G2049)</f>
        <v>0</v>
      </c>
      <c r="BL2049" s="99">
        <f>SUMIFS(通讯通路门店!$AE:$AE,通讯通路门店!$S:$S,$G2049)</f>
        <v>0</v>
      </c>
      <c r="BM2049" s="99">
        <f>SUMIFS(通讯通路门店!$AF:$AF,通讯通路门店!$S:$S,$G2049)</f>
        <v>0</v>
      </c>
      <c r="BN2049" s="99">
        <f>SUMIFS(通讯通路门店!$AG:$AG,通讯通路门店!$S:$S,$G2049)</f>
        <v>0</v>
      </c>
      <c r="BO2049" s="99">
        <f>SUMIFS(通讯通路门店!$AH:$AH,通讯通路门店!$S:$S,$G2049)</f>
        <v>0</v>
      </c>
      <c r="BP2049" s="99">
        <f>SUMIFS(通讯通路门店!$AI:$AI,通讯通路门店!$S:$S,$G2049)</f>
        <v>0</v>
      </c>
      <c r="BQ2049" s="83"/>
    </row>
    <row r="2050" spans="1:69">
      <c r="A2050" s="99" t="str">
        <f>IFERROR(_xlfn.XLOOKUP($G2050,通讯通路门店!$S$4:$S$993931,通讯通路门店!$A$4:$A$993931,0,0),"")</f>
        <v>海南省</v>
      </c>
      <c r="B2050" s="99" t="str">
        <f>IFERROR(_xlfn.XLOOKUP($G2050,通讯通路门店!$S$4:$S$993931,通讯通路门店!$B$4:$B$993931,0,0),"")</f>
        <v>东方市</v>
      </c>
      <c r="C2050" s="99" t="str">
        <f>IFERROR(_xlfn.XLOOKUP($G2050,通讯通路门店!$S$4:$S$993931,通讯通路门店!$C$4:$C$993931,0,0),"")</f>
        <v>东方市</v>
      </c>
      <c r="D2050" s="99" t="str">
        <f>IFERROR(_xlfn.XLOOKUP($G2050,通讯通路门店!$S$4:$S$993931,通讯通路门店!$D$4:$D$993931,0,0),"")</f>
        <v>八所镇</v>
      </c>
      <c r="E2050" s="83"/>
      <c r="F2050" s="83"/>
      <c r="G2050" s="101"/>
      <c r="H2050" s="102">
        <f>IFERROR(_xlfn.XLOOKUP($G2050,通讯通路门店!$S$4:$S$993931,通讯通路门店!$R$4:$R$993931,0,0),"")</f>
        <v>0</v>
      </c>
      <c r="I2050" s="83"/>
      <c r="J2050" s="83"/>
      <c r="K2050" s="83"/>
      <c r="L2050" s="83"/>
      <c r="M2050" s="83"/>
      <c r="N2050" s="83"/>
      <c r="O2050" s="83"/>
      <c r="P2050" s="83"/>
      <c r="Q2050" s="83"/>
      <c r="R2050" s="83"/>
      <c r="S2050" s="83"/>
      <c r="T2050" s="83"/>
      <c r="U2050" s="99">
        <f>COUNTIF(通讯通路门店!$S:$S,$G2050)</f>
        <v>0</v>
      </c>
      <c r="V2050" s="99">
        <f>COUNTIFS(通讯通路门店!$S:$S,$G2050,通讯通路门店!$J:$J,"综合卖场")</f>
        <v>0</v>
      </c>
      <c r="W2050" s="99">
        <f>SUMIFS(通讯通路门店!$AJ:$AJ,通讯通路门店!$S:$S,通讯客户沙盘!$G2050)</f>
        <v>0</v>
      </c>
      <c r="X2050" s="99">
        <f t="shared" si="155"/>
        <v>0</v>
      </c>
      <c r="Y2050" s="99">
        <f>COUNTIFS(通讯通路门店!$S:$S,$G2050,通讯通路门店!$J:$J,"荣耀体验店")+COUNTIFS(通讯通路门店!$S:$S,$G2050,通讯通路门店!$J:$J,"荣耀授权专卖店")</f>
        <v>0</v>
      </c>
      <c r="Z2050" s="99">
        <f>COUNTIFS(通讯通路门店!$S:$S,$G2050,通讯通路门店!$J:$J,"VIVO体验店")</f>
        <v>0</v>
      </c>
      <c r="AA2050" s="99">
        <f>COUNTIFS(通讯通路门店!$S:$S,$G2050,通讯通路门店!$J:$J,"OPPO体验店")</f>
        <v>0</v>
      </c>
      <c r="AB2050" s="99">
        <f>COUNTIFS(通讯通路门店!$S:$S,$G2050,通讯通路门店!$J:$J,"华为授权体验店")+COUNTIFS(通讯通路门店!$S:$S,$G2050,通讯通路门店!$J:$J,"华为堡垒店")</f>
        <v>0</v>
      </c>
      <c r="AC2050" s="99">
        <f>COUNTIFS(通讯通路门店!$S:$S,$G2050,通讯通路门店!$J:$J,"小米体验店")</f>
        <v>0</v>
      </c>
      <c r="AD2050" s="99">
        <f>COUNTIFS(通讯通路门店!$S:$S,$G2050,通讯通路门店!$J:$J,"苹果体验店")</f>
        <v>0</v>
      </c>
      <c r="AE2050" s="99">
        <f>COUNTIFS(通讯通路门店!$S:$S,$G2050,通讯通路门店!$J:$J,"其他品牌专卖店")</f>
        <v>0</v>
      </c>
      <c r="AF2050" s="99">
        <f>SUMIFS(通讯通路门店!$BI:$BI,通讯通路门店!$S:$S,$G2050)</f>
        <v>0</v>
      </c>
      <c r="AG2050" s="99">
        <f>SUMIFS(通讯通路门店!$BH:$BH,通讯通路门店!$S:$S,$G2050)</f>
        <v>0</v>
      </c>
      <c r="AH2050" s="99">
        <f t="shared" si="156"/>
        <v>0</v>
      </c>
      <c r="AI2050" s="99">
        <f>SUMIFS(通讯通路门店!$BB:$BB,通讯通路门店!$S:$S,$G2050)</f>
        <v>0</v>
      </c>
      <c r="AJ2050" s="99">
        <f>SUMIFS(通讯通路门店!$BE:$BE,通讯通路门店!$S:$S,$G2050)</f>
        <v>0</v>
      </c>
      <c r="AK2050" s="99">
        <f>SUMIFS(通讯通路门店!$BG:$BG,通讯通路门店!$S:$S,$G2050)</f>
        <v>0</v>
      </c>
      <c r="AL2050" s="99">
        <f>SUMIFS(通讯通路门店!$BC:$BC,通讯通路门店!$S:$S,$G2050)</f>
        <v>0</v>
      </c>
      <c r="AM2050" s="99">
        <f>SUMIFS(通讯通路门店!$BD:$BD,通讯通路门店!$S:$S,$G2050)</f>
        <v>0</v>
      </c>
      <c r="AN2050" s="99">
        <f>SUMIFS(通讯通路门店!$BF:$BF,通讯通路门店!$S:$S,$G2050)</f>
        <v>0</v>
      </c>
      <c r="AO2050" s="99">
        <f t="shared" si="157"/>
        <v>0</v>
      </c>
      <c r="AP2050" s="99">
        <f>SUMIFS(通讯通路门店!$K:$K,通讯通路门店!$S:$S,$G2050)</f>
        <v>0</v>
      </c>
      <c r="AQ2050" s="83"/>
      <c r="AR2050" s="99">
        <f>SUMIFS(通讯通路门店!$T:$T,通讯通路门店!$S:$S,$G2050)</f>
        <v>0</v>
      </c>
      <c r="AS2050" s="99">
        <f>SUMIFS(通讯通路门店!$U:$U,通讯通路门店!$S:$S,$G2050)</f>
        <v>0</v>
      </c>
      <c r="AT2050" s="99">
        <f>SUMIFS(通讯通路门店!$V:$V,通讯通路门店!$S:$S,$G2050)</f>
        <v>0</v>
      </c>
      <c r="AU2050" s="99">
        <f>SUMIFS(通讯通路门店!$W:$W,通讯通路门店!$S:$S,$G2050)</f>
        <v>0</v>
      </c>
      <c r="AV2050" s="99">
        <f>SUMIFS(通讯通路门店!$Z:$Z,通讯通路门店!$S:$S,$G2050)</f>
        <v>0</v>
      </c>
      <c r="AW2050" s="99">
        <f>SUMIFS(通讯通路门店!$AB:$AB,通讯通路门店!$S:$S,$G2050)</f>
        <v>0</v>
      </c>
      <c r="AX2050" s="99">
        <f>SUMIFS(通讯通路门店!$X:$X,通讯通路门店!$S:$S,$G2050)</f>
        <v>0</v>
      </c>
      <c r="AY2050" s="99">
        <f>SUMIFS(通讯通路门店!$Y:$Y,通讯通路门店!$S:$S,$G2050)</f>
        <v>0</v>
      </c>
      <c r="AZ2050" s="99">
        <f>SUMIFS(通讯通路门店!$AA:$AA,通讯通路门店!$S:$S,$G2050)</f>
        <v>0</v>
      </c>
      <c r="BA2050" s="99">
        <f t="shared" si="158"/>
        <v>0</v>
      </c>
      <c r="BB2050" s="99">
        <f t="shared" si="159"/>
        <v>0</v>
      </c>
      <c r="BC2050" s="99">
        <f>SUMIFS(通讯通路门店!$W:$W,通讯通路门店!$S:$S,$G2050,通讯通路门店!$J:$J,"荣耀体验店")+SUMIFS(通讯通路门店!$W:$W,通讯通路门店!$S:$S,$G2050,通讯通路门店!$J:$J,"荣耀授权专卖店")</f>
        <v>0</v>
      </c>
      <c r="BD2050" s="99">
        <f>SUMIFS(通讯通路门店!$Z:$Z,通讯通路门店!$S:$S,$G2050,通讯通路门店!$J:$J,"VIVO体验店")</f>
        <v>0</v>
      </c>
      <c r="BE2050" s="99">
        <f>SUMIFS(通讯通路门店!$AB:$AB,通讯通路门店!$S:$S,$G2050,通讯通路门店!$J:$J,"OPPO体验店")</f>
        <v>0</v>
      </c>
      <c r="BF2050" s="99">
        <f>SUMIFS(通讯通路门店!$X:$X,通讯通路门店!$S:$S,$G2050,通讯通路门店!$J:$J,"华为授权体验店")+SUMIFS(通讯通路门店!$AA:$AA,通讯通路门店!$S:$S,$G2050,通讯通路门店!$J:$J,"华为堡垒店")</f>
        <v>0</v>
      </c>
      <c r="BG2050" s="99">
        <f>SUMIFS(通讯通路门店!$Y:$Y,通讯通路门店!$S:$S,$G2050,通讯通路门店!$J:$J,"小米体验店")</f>
        <v>0</v>
      </c>
      <c r="BH2050" s="99">
        <f>SUMIFS(通讯通路门店!$AA:$AA,通讯通路门店!$S:$S,$G2050,通讯通路门店!$J:$J,"苹果体验店")</f>
        <v>0</v>
      </c>
      <c r="BI2050" s="99">
        <f>SUMIFS(通讯通路门店!$K:$K,通讯通路门店!$S:$S,$G2050,通讯通路门店!$J:$J,"其他品牌专卖店")</f>
        <v>0</v>
      </c>
      <c r="BJ2050" s="99">
        <f>SUMIFS(通讯通路门店!$AC:$AC,通讯通路门店!$S:$S,$G2050)</f>
        <v>0</v>
      </c>
      <c r="BK2050" s="99">
        <f>SUMIFS(通讯通路门店!$AD:$AD,通讯通路门店!$S:$S,$G2050)</f>
        <v>0</v>
      </c>
      <c r="BL2050" s="99">
        <f>SUMIFS(通讯通路门店!$AE:$AE,通讯通路门店!$S:$S,$G2050)</f>
        <v>0</v>
      </c>
      <c r="BM2050" s="99">
        <f>SUMIFS(通讯通路门店!$AF:$AF,通讯通路门店!$S:$S,$G2050)</f>
        <v>0</v>
      </c>
      <c r="BN2050" s="99">
        <f>SUMIFS(通讯通路门店!$AG:$AG,通讯通路门店!$S:$S,$G2050)</f>
        <v>0</v>
      </c>
      <c r="BO2050" s="99">
        <f>SUMIFS(通讯通路门店!$AH:$AH,通讯通路门店!$S:$S,$G2050)</f>
        <v>0</v>
      </c>
      <c r="BP2050" s="99">
        <f>SUMIFS(通讯通路门店!$AI:$AI,通讯通路门店!$S:$S,$G2050)</f>
        <v>0</v>
      </c>
      <c r="BQ2050" s="83"/>
    </row>
    <row r="2051" spans="1:69">
      <c r="A2051" s="99" t="str">
        <f>IFERROR(_xlfn.XLOOKUP($G2051,通讯通路门店!$S$4:$S$993931,通讯通路门店!$A$4:$A$993931,0,0),"")</f>
        <v>海南省</v>
      </c>
      <c r="B2051" s="99" t="str">
        <f>IFERROR(_xlfn.XLOOKUP($G2051,通讯通路门店!$S$4:$S$993931,通讯通路门店!$B$4:$B$993931,0,0),"")</f>
        <v>东方市</v>
      </c>
      <c r="C2051" s="99" t="str">
        <f>IFERROR(_xlfn.XLOOKUP($G2051,通讯通路门店!$S$4:$S$993931,通讯通路门店!$C$4:$C$993931,0,0),"")</f>
        <v>东方市</v>
      </c>
      <c r="D2051" s="99" t="str">
        <f>IFERROR(_xlfn.XLOOKUP($G2051,通讯通路门店!$S$4:$S$993931,通讯通路门店!$D$4:$D$993931,0,0),"")</f>
        <v>八所镇</v>
      </c>
      <c r="E2051" s="83"/>
      <c r="F2051" s="83"/>
      <c r="G2051" s="101"/>
      <c r="H2051" s="102">
        <f>IFERROR(_xlfn.XLOOKUP($G2051,通讯通路门店!$S$4:$S$993931,通讯通路门店!$R$4:$R$993931,0,0),"")</f>
        <v>0</v>
      </c>
      <c r="I2051" s="83"/>
      <c r="J2051" s="83"/>
      <c r="K2051" s="83"/>
      <c r="L2051" s="83"/>
      <c r="M2051" s="83"/>
      <c r="N2051" s="83"/>
      <c r="O2051" s="83"/>
      <c r="P2051" s="83"/>
      <c r="Q2051" s="83"/>
      <c r="R2051" s="83"/>
      <c r="S2051" s="83"/>
      <c r="T2051" s="83"/>
      <c r="U2051" s="99">
        <f>COUNTIF(通讯通路门店!$S:$S,$G2051)</f>
        <v>0</v>
      </c>
      <c r="V2051" s="99">
        <f>COUNTIFS(通讯通路门店!$S:$S,$G2051,通讯通路门店!$J:$J,"综合卖场")</f>
        <v>0</v>
      </c>
      <c r="W2051" s="99">
        <f>SUMIFS(通讯通路门店!$AJ:$AJ,通讯通路门店!$S:$S,通讯客户沙盘!$G2051)</f>
        <v>0</v>
      </c>
      <c r="X2051" s="99">
        <f t="shared" si="155"/>
        <v>0</v>
      </c>
      <c r="Y2051" s="99">
        <f>COUNTIFS(通讯通路门店!$S:$S,$G2051,通讯通路门店!$J:$J,"荣耀体验店")+COUNTIFS(通讯通路门店!$S:$S,$G2051,通讯通路门店!$J:$J,"荣耀授权专卖店")</f>
        <v>0</v>
      </c>
      <c r="Z2051" s="99">
        <f>COUNTIFS(通讯通路门店!$S:$S,$G2051,通讯通路门店!$J:$J,"VIVO体验店")</f>
        <v>0</v>
      </c>
      <c r="AA2051" s="99">
        <f>COUNTIFS(通讯通路门店!$S:$S,$G2051,通讯通路门店!$J:$J,"OPPO体验店")</f>
        <v>0</v>
      </c>
      <c r="AB2051" s="99">
        <f>COUNTIFS(通讯通路门店!$S:$S,$G2051,通讯通路门店!$J:$J,"华为授权体验店")+COUNTIFS(通讯通路门店!$S:$S,$G2051,通讯通路门店!$J:$J,"华为堡垒店")</f>
        <v>0</v>
      </c>
      <c r="AC2051" s="99">
        <f>COUNTIFS(通讯通路门店!$S:$S,$G2051,通讯通路门店!$J:$J,"小米体验店")</f>
        <v>0</v>
      </c>
      <c r="AD2051" s="99">
        <f>COUNTIFS(通讯通路门店!$S:$S,$G2051,通讯通路门店!$J:$J,"苹果体验店")</f>
        <v>0</v>
      </c>
      <c r="AE2051" s="99">
        <f>COUNTIFS(通讯通路门店!$S:$S,$G2051,通讯通路门店!$J:$J,"其他品牌专卖店")</f>
        <v>0</v>
      </c>
      <c r="AF2051" s="99">
        <f>SUMIFS(通讯通路门店!$BI:$BI,通讯通路门店!$S:$S,$G2051)</f>
        <v>0</v>
      </c>
      <c r="AG2051" s="99">
        <f>SUMIFS(通讯通路门店!$BH:$BH,通讯通路门店!$S:$S,$G2051)</f>
        <v>0</v>
      </c>
      <c r="AH2051" s="99">
        <f t="shared" si="156"/>
        <v>0</v>
      </c>
      <c r="AI2051" s="99">
        <f>SUMIFS(通讯通路门店!$BB:$BB,通讯通路门店!$S:$S,$G2051)</f>
        <v>0</v>
      </c>
      <c r="AJ2051" s="99">
        <f>SUMIFS(通讯通路门店!$BE:$BE,通讯通路门店!$S:$S,$G2051)</f>
        <v>0</v>
      </c>
      <c r="AK2051" s="99">
        <f>SUMIFS(通讯通路门店!$BG:$BG,通讯通路门店!$S:$S,$G2051)</f>
        <v>0</v>
      </c>
      <c r="AL2051" s="99">
        <f>SUMIFS(通讯通路门店!$BC:$BC,通讯通路门店!$S:$S,$G2051)</f>
        <v>0</v>
      </c>
      <c r="AM2051" s="99">
        <f>SUMIFS(通讯通路门店!$BD:$BD,通讯通路门店!$S:$S,$G2051)</f>
        <v>0</v>
      </c>
      <c r="AN2051" s="99">
        <f>SUMIFS(通讯通路门店!$BF:$BF,通讯通路门店!$S:$S,$G2051)</f>
        <v>0</v>
      </c>
      <c r="AO2051" s="99">
        <f t="shared" si="157"/>
        <v>0</v>
      </c>
      <c r="AP2051" s="99">
        <f>SUMIFS(通讯通路门店!$K:$K,通讯通路门店!$S:$S,$G2051)</f>
        <v>0</v>
      </c>
      <c r="AQ2051" s="83"/>
      <c r="AR2051" s="99">
        <f>SUMIFS(通讯通路门店!$T:$T,通讯通路门店!$S:$S,$G2051)</f>
        <v>0</v>
      </c>
      <c r="AS2051" s="99">
        <f>SUMIFS(通讯通路门店!$U:$U,通讯通路门店!$S:$S,$G2051)</f>
        <v>0</v>
      </c>
      <c r="AT2051" s="99">
        <f>SUMIFS(通讯通路门店!$V:$V,通讯通路门店!$S:$S,$G2051)</f>
        <v>0</v>
      </c>
      <c r="AU2051" s="99">
        <f>SUMIFS(通讯通路门店!$W:$W,通讯通路门店!$S:$S,$G2051)</f>
        <v>0</v>
      </c>
      <c r="AV2051" s="99">
        <f>SUMIFS(通讯通路门店!$Z:$Z,通讯通路门店!$S:$S,$G2051)</f>
        <v>0</v>
      </c>
      <c r="AW2051" s="99">
        <f>SUMIFS(通讯通路门店!$AB:$AB,通讯通路门店!$S:$S,$G2051)</f>
        <v>0</v>
      </c>
      <c r="AX2051" s="99">
        <f>SUMIFS(通讯通路门店!$X:$X,通讯通路门店!$S:$S,$G2051)</f>
        <v>0</v>
      </c>
      <c r="AY2051" s="99">
        <f>SUMIFS(通讯通路门店!$Y:$Y,通讯通路门店!$S:$S,$G2051)</f>
        <v>0</v>
      </c>
      <c r="AZ2051" s="99">
        <f>SUMIFS(通讯通路门店!$AA:$AA,通讯通路门店!$S:$S,$G2051)</f>
        <v>0</v>
      </c>
      <c r="BA2051" s="99">
        <f t="shared" si="158"/>
        <v>0</v>
      </c>
      <c r="BB2051" s="99">
        <f t="shared" si="159"/>
        <v>0</v>
      </c>
      <c r="BC2051" s="99">
        <f>SUMIFS(通讯通路门店!$W:$W,通讯通路门店!$S:$S,$G2051,通讯通路门店!$J:$J,"荣耀体验店")+SUMIFS(通讯通路门店!$W:$W,通讯通路门店!$S:$S,$G2051,通讯通路门店!$J:$J,"荣耀授权专卖店")</f>
        <v>0</v>
      </c>
      <c r="BD2051" s="99">
        <f>SUMIFS(通讯通路门店!$Z:$Z,通讯通路门店!$S:$S,$G2051,通讯通路门店!$J:$J,"VIVO体验店")</f>
        <v>0</v>
      </c>
      <c r="BE2051" s="99">
        <f>SUMIFS(通讯通路门店!$AB:$AB,通讯通路门店!$S:$S,$G2051,通讯通路门店!$J:$J,"OPPO体验店")</f>
        <v>0</v>
      </c>
      <c r="BF2051" s="99">
        <f>SUMIFS(通讯通路门店!$X:$X,通讯通路门店!$S:$S,$G2051,通讯通路门店!$J:$J,"华为授权体验店")+SUMIFS(通讯通路门店!$AA:$AA,通讯通路门店!$S:$S,$G2051,通讯通路门店!$J:$J,"华为堡垒店")</f>
        <v>0</v>
      </c>
      <c r="BG2051" s="99">
        <f>SUMIFS(通讯通路门店!$Y:$Y,通讯通路门店!$S:$S,$G2051,通讯通路门店!$J:$J,"小米体验店")</f>
        <v>0</v>
      </c>
      <c r="BH2051" s="99">
        <f>SUMIFS(通讯通路门店!$AA:$AA,通讯通路门店!$S:$S,$G2051,通讯通路门店!$J:$J,"苹果体验店")</f>
        <v>0</v>
      </c>
      <c r="BI2051" s="99">
        <f>SUMIFS(通讯通路门店!$K:$K,通讯通路门店!$S:$S,$G2051,通讯通路门店!$J:$J,"其他品牌专卖店")</f>
        <v>0</v>
      </c>
      <c r="BJ2051" s="99">
        <f>SUMIFS(通讯通路门店!$AC:$AC,通讯通路门店!$S:$S,$G2051)</f>
        <v>0</v>
      </c>
      <c r="BK2051" s="99">
        <f>SUMIFS(通讯通路门店!$AD:$AD,通讯通路门店!$S:$S,$G2051)</f>
        <v>0</v>
      </c>
      <c r="BL2051" s="99">
        <f>SUMIFS(通讯通路门店!$AE:$AE,通讯通路门店!$S:$S,$G2051)</f>
        <v>0</v>
      </c>
      <c r="BM2051" s="99">
        <f>SUMIFS(通讯通路门店!$AF:$AF,通讯通路门店!$S:$S,$G2051)</f>
        <v>0</v>
      </c>
      <c r="BN2051" s="99">
        <f>SUMIFS(通讯通路门店!$AG:$AG,通讯通路门店!$S:$S,$G2051)</f>
        <v>0</v>
      </c>
      <c r="BO2051" s="99">
        <f>SUMIFS(通讯通路门店!$AH:$AH,通讯通路门店!$S:$S,$G2051)</f>
        <v>0</v>
      </c>
      <c r="BP2051" s="99">
        <f>SUMIFS(通讯通路门店!$AI:$AI,通讯通路门店!$S:$S,$G2051)</f>
        <v>0</v>
      </c>
      <c r="BQ2051" s="83"/>
    </row>
    <row r="2052" spans="1:69">
      <c r="A2052" s="99" t="str">
        <f>IFERROR(_xlfn.XLOOKUP($G2052,通讯通路门店!$S$4:$S$993931,通讯通路门店!$A$4:$A$993931,0,0),"")</f>
        <v>海南省</v>
      </c>
      <c r="B2052" s="99" t="str">
        <f>IFERROR(_xlfn.XLOOKUP($G2052,通讯通路门店!$S$4:$S$993931,通讯通路门店!$B$4:$B$993931,0,0),"")</f>
        <v>东方市</v>
      </c>
      <c r="C2052" s="99" t="str">
        <f>IFERROR(_xlfn.XLOOKUP($G2052,通讯通路门店!$S$4:$S$993931,通讯通路门店!$C$4:$C$993931,0,0),"")</f>
        <v>东方市</v>
      </c>
      <c r="D2052" s="99" t="str">
        <f>IFERROR(_xlfn.XLOOKUP($G2052,通讯通路门店!$S$4:$S$993931,通讯通路门店!$D$4:$D$993931,0,0),"")</f>
        <v>八所镇</v>
      </c>
      <c r="E2052" s="83"/>
      <c r="F2052" s="83"/>
      <c r="G2052" s="101"/>
      <c r="H2052" s="102">
        <f>IFERROR(_xlfn.XLOOKUP($G2052,通讯通路门店!$S$4:$S$993931,通讯通路门店!$R$4:$R$993931,0,0),"")</f>
        <v>0</v>
      </c>
      <c r="I2052" s="83"/>
      <c r="J2052" s="83"/>
      <c r="K2052" s="83"/>
      <c r="L2052" s="83"/>
      <c r="M2052" s="83"/>
      <c r="N2052" s="83"/>
      <c r="O2052" s="83"/>
      <c r="P2052" s="83"/>
      <c r="Q2052" s="83"/>
      <c r="R2052" s="83"/>
      <c r="S2052" s="83"/>
      <c r="T2052" s="83"/>
      <c r="U2052" s="99">
        <f>COUNTIF(通讯通路门店!$S:$S,$G2052)</f>
        <v>0</v>
      </c>
      <c r="V2052" s="99">
        <f>COUNTIFS(通讯通路门店!$S:$S,$G2052,通讯通路门店!$J:$J,"综合卖场")</f>
        <v>0</v>
      </c>
      <c r="W2052" s="99">
        <f>SUMIFS(通讯通路门店!$AJ:$AJ,通讯通路门店!$S:$S,通讯客户沙盘!$G2052)</f>
        <v>0</v>
      </c>
      <c r="X2052" s="99">
        <f t="shared" ref="X2052:X2115" si="160">Y2052+Z2052+AA2052+AB2052+AC2052+AD2052+AE2052</f>
        <v>0</v>
      </c>
      <c r="Y2052" s="99">
        <f>COUNTIFS(通讯通路门店!$S:$S,$G2052,通讯通路门店!$J:$J,"荣耀体验店")+COUNTIFS(通讯通路门店!$S:$S,$G2052,通讯通路门店!$J:$J,"荣耀授权专卖店")</f>
        <v>0</v>
      </c>
      <c r="Z2052" s="99">
        <f>COUNTIFS(通讯通路门店!$S:$S,$G2052,通讯通路门店!$J:$J,"VIVO体验店")</f>
        <v>0</v>
      </c>
      <c r="AA2052" s="99">
        <f>COUNTIFS(通讯通路门店!$S:$S,$G2052,通讯通路门店!$J:$J,"OPPO体验店")</f>
        <v>0</v>
      </c>
      <c r="AB2052" s="99">
        <f>COUNTIFS(通讯通路门店!$S:$S,$G2052,通讯通路门店!$J:$J,"华为授权体验店")+COUNTIFS(通讯通路门店!$S:$S,$G2052,通讯通路门店!$J:$J,"华为堡垒店")</f>
        <v>0</v>
      </c>
      <c r="AC2052" s="99">
        <f>COUNTIFS(通讯通路门店!$S:$S,$G2052,通讯通路门店!$J:$J,"小米体验店")</f>
        <v>0</v>
      </c>
      <c r="AD2052" s="99">
        <f>COUNTIFS(通讯通路门店!$S:$S,$G2052,通讯通路门店!$J:$J,"苹果体验店")</f>
        <v>0</v>
      </c>
      <c r="AE2052" s="99">
        <f>COUNTIFS(通讯通路门店!$S:$S,$G2052,通讯通路门店!$J:$J,"其他品牌专卖店")</f>
        <v>0</v>
      </c>
      <c r="AF2052" s="99">
        <f>SUMIFS(通讯通路门店!$BI:$BI,通讯通路门店!$S:$S,$G2052)</f>
        <v>0</v>
      </c>
      <c r="AG2052" s="99">
        <f>SUMIFS(通讯通路门店!$BH:$BH,通讯通路门店!$S:$S,$G2052)</f>
        <v>0</v>
      </c>
      <c r="AH2052" s="99">
        <f t="shared" ref="AH2052:AH2115" si="161">AI2052+AJ2052+AK2052+AL2052+AM2052+AN2052</f>
        <v>0</v>
      </c>
      <c r="AI2052" s="99">
        <f>SUMIFS(通讯通路门店!$BB:$BB,通讯通路门店!$S:$S,$G2052)</f>
        <v>0</v>
      </c>
      <c r="AJ2052" s="99">
        <f>SUMIFS(通讯通路门店!$BE:$BE,通讯通路门店!$S:$S,$G2052)</f>
        <v>0</v>
      </c>
      <c r="AK2052" s="99">
        <f>SUMIFS(通讯通路门店!$BG:$BG,通讯通路门店!$S:$S,$G2052)</f>
        <v>0</v>
      </c>
      <c r="AL2052" s="99">
        <f>SUMIFS(通讯通路门店!$BC:$BC,通讯通路门店!$S:$S,$G2052)</f>
        <v>0</v>
      </c>
      <c r="AM2052" s="99">
        <f>SUMIFS(通讯通路门店!$BD:$BD,通讯通路门店!$S:$S,$G2052)</f>
        <v>0</v>
      </c>
      <c r="AN2052" s="99">
        <f>SUMIFS(通讯通路门店!$BF:$BF,通讯通路门店!$S:$S,$G2052)</f>
        <v>0</v>
      </c>
      <c r="AO2052" s="99">
        <f t="shared" ref="AO2052:AO2115" si="162">AP2052+AQ2052</f>
        <v>0</v>
      </c>
      <c r="AP2052" s="99">
        <f>SUMIFS(通讯通路门店!$K:$K,通讯通路门店!$S:$S,$G2052)</f>
        <v>0</v>
      </c>
      <c r="AQ2052" s="83"/>
      <c r="AR2052" s="99">
        <f>SUMIFS(通讯通路门店!$T:$T,通讯通路门店!$S:$S,$G2052)</f>
        <v>0</v>
      </c>
      <c r="AS2052" s="99">
        <f>SUMIFS(通讯通路门店!$U:$U,通讯通路门店!$S:$S,$G2052)</f>
        <v>0</v>
      </c>
      <c r="AT2052" s="99">
        <f>SUMIFS(通讯通路门店!$V:$V,通讯通路门店!$S:$S,$G2052)</f>
        <v>0</v>
      </c>
      <c r="AU2052" s="99">
        <f>SUMIFS(通讯通路门店!$W:$W,通讯通路门店!$S:$S,$G2052)</f>
        <v>0</v>
      </c>
      <c r="AV2052" s="99">
        <f>SUMIFS(通讯通路门店!$Z:$Z,通讯通路门店!$S:$S,$G2052)</f>
        <v>0</v>
      </c>
      <c r="AW2052" s="99">
        <f>SUMIFS(通讯通路门店!$AB:$AB,通讯通路门店!$S:$S,$G2052)</f>
        <v>0</v>
      </c>
      <c r="AX2052" s="99">
        <f>SUMIFS(通讯通路门店!$X:$X,通讯通路门店!$S:$S,$G2052)</f>
        <v>0</v>
      </c>
      <c r="AY2052" s="99">
        <f>SUMIFS(通讯通路门店!$Y:$Y,通讯通路门店!$S:$S,$G2052)</f>
        <v>0</v>
      </c>
      <c r="AZ2052" s="99">
        <f>SUMIFS(通讯通路门店!$AA:$AA,通讯通路门店!$S:$S,$G2052)</f>
        <v>0</v>
      </c>
      <c r="BA2052" s="99">
        <f t="shared" ref="BA2052:BA2115" si="163">AP2052-BB2052</f>
        <v>0</v>
      </c>
      <c r="BB2052" s="99">
        <f t="shared" ref="BB2052:BB2115" si="164">BC2052+BD2052+BE2052+BF2052+BG2052+BH2052</f>
        <v>0</v>
      </c>
      <c r="BC2052" s="99">
        <f>SUMIFS(通讯通路门店!$W:$W,通讯通路门店!$S:$S,$G2052,通讯通路门店!$J:$J,"荣耀体验店")+SUMIFS(通讯通路门店!$W:$W,通讯通路门店!$S:$S,$G2052,通讯通路门店!$J:$J,"荣耀授权专卖店")</f>
        <v>0</v>
      </c>
      <c r="BD2052" s="99">
        <f>SUMIFS(通讯通路门店!$Z:$Z,通讯通路门店!$S:$S,$G2052,通讯通路门店!$J:$J,"VIVO体验店")</f>
        <v>0</v>
      </c>
      <c r="BE2052" s="99">
        <f>SUMIFS(通讯通路门店!$AB:$AB,通讯通路门店!$S:$S,$G2052,通讯通路门店!$J:$J,"OPPO体验店")</f>
        <v>0</v>
      </c>
      <c r="BF2052" s="99">
        <f>SUMIFS(通讯通路门店!$X:$X,通讯通路门店!$S:$S,$G2052,通讯通路门店!$J:$J,"华为授权体验店")+SUMIFS(通讯通路门店!$AA:$AA,通讯通路门店!$S:$S,$G2052,通讯通路门店!$J:$J,"华为堡垒店")</f>
        <v>0</v>
      </c>
      <c r="BG2052" s="99">
        <f>SUMIFS(通讯通路门店!$Y:$Y,通讯通路门店!$S:$S,$G2052,通讯通路门店!$J:$J,"小米体验店")</f>
        <v>0</v>
      </c>
      <c r="BH2052" s="99">
        <f>SUMIFS(通讯通路门店!$AA:$AA,通讯通路门店!$S:$S,$G2052,通讯通路门店!$J:$J,"苹果体验店")</f>
        <v>0</v>
      </c>
      <c r="BI2052" s="99">
        <f>SUMIFS(通讯通路门店!$K:$K,通讯通路门店!$S:$S,$G2052,通讯通路门店!$J:$J,"其他品牌专卖店")</f>
        <v>0</v>
      </c>
      <c r="BJ2052" s="99">
        <f>SUMIFS(通讯通路门店!$AC:$AC,通讯通路门店!$S:$S,$G2052)</f>
        <v>0</v>
      </c>
      <c r="BK2052" s="99">
        <f>SUMIFS(通讯通路门店!$AD:$AD,通讯通路门店!$S:$S,$G2052)</f>
        <v>0</v>
      </c>
      <c r="BL2052" s="99">
        <f>SUMIFS(通讯通路门店!$AE:$AE,通讯通路门店!$S:$S,$G2052)</f>
        <v>0</v>
      </c>
      <c r="BM2052" s="99">
        <f>SUMIFS(通讯通路门店!$AF:$AF,通讯通路门店!$S:$S,$G2052)</f>
        <v>0</v>
      </c>
      <c r="BN2052" s="99">
        <f>SUMIFS(通讯通路门店!$AG:$AG,通讯通路门店!$S:$S,$G2052)</f>
        <v>0</v>
      </c>
      <c r="BO2052" s="99">
        <f>SUMIFS(通讯通路门店!$AH:$AH,通讯通路门店!$S:$S,$G2052)</f>
        <v>0</v>
      </c>
      <c r="BP2052" s="99">
        <f>SUMIFS(通讯通路门店!$AI:$AI,通讯通路门店!$S:$S,$G2052)</f>
        <v>0</v>
      </c>
      <c r="BQ2052" s="83"/>
    </row>
    <row r="2053" spans="1:69">
      <c r="A2053" s="99" t="str">
        <f>IFERROR(_xlfn.XLOOKUP($G2053,通讯通路门店!$S$4:$S$993931,通讯通路门店!$A$4:$A$993931,0,0),"")</f>
        <v>海南省</v>
      </c>
      <c r="B2053" s="99" t="str">
        <f>IFERROR(_xlfn.XLOOKUP($G2053,通讯通路门店!$S$4:$S$993931,通讯通路门店!$B$4:$B$993931,0,0),"")</f>
        <v>东方市</v>
      </c>
      <c r="C2053" s="99" t="str">
        <f>IFERROR(_xlfn.XLOOKUP($G2053,通讯通路门店!$S$4:$S$993931,通讯通路门店!$C$4:$C$993931,0,0),"")</f>
        <v>东方市</v>
      </c>
      <c r="D2053" s="99" t="str">
        <f>IFERROR(_xlfn.XLOOKUP($G2053,通讯通路门店!$S$4:$S$993931,通讯通路门店!$D$4:$D$993931,0,0),"")</f>
        <v>八所镇</v>
      </c>
      <c r="E2053" s="83"/>
      <c r="F2053" s="83"/>
      <c r="G2053" s="101"/>
      <c r="H2053" s="102">
        <f>IFERROR(_xlfn.XLOOKUP($G2053,通讯通路门店!$S$4:$S$993931,通讯通路门店!$R$4:$R$993931,0,0),"")</f>
        <v>0</v>
      </c>
      <c r="I2053" s="83"/>
      <c r="J2053" s="83"/>
      <c r="K2053" s="83"/>
      <c r="L2053" s="83"/>
      <c r="M2053" s="83"/>
      <c r="N2053" s="83"/>
      <c r="O2053" s="83"/>
      <c r="P2053" s="83"/>
      <c r="Q2053" s="83"/>
      <c r="R2053" s="83"/>
      <c r="S2053" s="83"/>
      <c r="T2053" s="83"/>
      <c r="U2053" s="99">
        <f>COUNTIF(通讯通路门店!$S:$S,$G2053)</f>
        <v>0</v>
      </c>
      <c r="V2053" s="99">
        <f>COUNTIFS(通讯通路门店!$S:$S,$G2053,通讯通路门店!$J:$J,"综合卖场")</f>
        <v>0</v>
      </c>
      <c r="W2053" s="99">
        <f>SUMIFS(通讯通路门店!$AJ:$AJ,通讯通路门店!$S:$S,通讯客户沙盘!$G2053)</f>
        <v>0</v>
      </c>
      <c r="X2053" s="99">
        <f t="shared" si="160"/>
        <v>0</v>
      </c>
      <c r="Y2053" s="99">
        <f>COUNTIFS(通讯通路门店!$S:$S,$G2053,通讯通路门店!$J:$J,"荣耀体验店")+COUNTIFS(通讯通路门店!$S:$S,$G2053,通讯通路门店!$J:$J,"荣耀授权专卖店")</f>
        <v>0</v>
      </c>
      <c r="Z2053" s="99">
        <f>COUNTIFS(通讯通路门店!$S:$S,$G2053,通讯通路门店!$J:$J,"VIVO体验店")</f>
        <v>0</v>
      </c>
      <c r="AA2053" s="99">
        <f>COUNTIFS(通讯通路门店!$S:$S,$G2053,通讯通路门店!$J:$J,"OPPO体验店")</f>
        <v>0</v>
      </c>
      <c r="AB2053" s="99">
        <f>COUNTIFS(通讯通路门店!$S:$S,$G2053,通讯通路门店!$J:$J,"华为授权体验店")+COUNTIFS(通讯通路门店!$S:$S,$G2053,通讯通路门店!$J:$J,"华为堡垒店")</f>
        <v>0</v>
      </c>
      <c r="AC2053" s="99">
        <f>COUNTIFS(通讯通路门店!$S:$S,$G2053,通讯通路门店!$J:$J,"小米体验店")</f>
        <v>0</v>
      </c>
      <c r="AD2053" s="99">
        <f>COUNTIFS(通讯通路门店!$S:$S,$G2053,通讯通路门店!$J:$J,"苹果体验店")</f>
        <v>0</v>
      </c>
      <c r="AE2053" s="99">
        <f>COUNTIFS(通讯通路门店!$S:$S,$G2053,通讯通路门店!$J:$J,"其他品牌专卖店")</f>
        <v>0</v>
      </c>
      <c r="AF2053" s="99">
        <f>SUMIFS(通讯通路门店!$BI:$BI,通讯通路门店!$S:$S,$G2053)</f>
        <v>0</v>
      </c>
      <c r="AG2053" s="99">
        <f>SUMIFS(通讯通路门店!$BH:$BH,通讯通路门店!$S:$S,$G2053)</f>
        <v>0</v>
      </c>
      <c r="AH2053" s="99">
        <f t="shared" si="161"/>
        <v>0</v>
      </c>
      <c r="AI2053" s="99">
        <f>SUMIFS(通讯通路门店!$BB:$BB,通讯通路门店!$S:$S,$G2053)</f>
        <v>0</v>
      </c>
      <c r="AJ2053" s="99">
        <f>SUMIFS(通讯通路门店!$BE:$BE,通讯通路门店!$S:$S,$G2053)</f>
        <v>0</v>
      </c>
      <c r="AK2053" s="99">
        <f>SUMIFS(通讯通路门店!$BG:$BG,通讯通路门店!$S:$S,$G2053)</f>
        <v>0</v>
      </c>
      <c r="AL2053" s="99">
        <f>SUMIFS(通讯通路门店!$BC:$BC,通讯通路门店!$S:$S,$G2053)</f>
        <v>0</v>
      </c>
      <c r="AM2053" s="99">
        <f>SUMIFS(通讯通路门店!$BD:$BD,通讯通路门店!$S:$S,$G2053)</f>
        <v>0</v>
      </c>
      <c r="AN2053" s="99">
        <f>SUMIFS(通讯通路门店!$BF:$BF,通讯通路门店!$S:$S,$G2053)</f>
        <v>0</v>
      </c>
      <c r="AO2053" s="99">
        <f t="shared" si="162"/>
        <v>0</v>
      </c>
      <c r="AP2053" s="99">
        <f>SUMIFS(通讯通路门店!$K:$K,通讯通路门店!$S:$S,$G2053)</f>
        <v>0</v>
      </c>
      <c r="AQ2053" s="83"/>
      <c r="AR2053" s="99">
        <f>SUMIFS(通讯通路门店!$T:$T,通讯通路门店!$S:$S,$G2053)</f>
        <v>0</v>
      </c>
      <c r="AS2053" s="99">
        <f>SUMIFS(通讯通路门店!$U:$U,通讯通路门店!$S:$S,$G2053)</f>
        <v>0</v>
      </c>
      <c r="AT2053" s="99">
        <f>SUMIFS(通讯通路门店!$V:$V,通讯通路门店!$S:$S,$G2053)</f>
        <v>0</v>
      </c>
      <c r="AU2053" s="99">
        <f>SUMIFS(通讯通路门店!$W:$W,通讯通路门店!$S:$S,$G2053)</f>
        <v>0</v>
      </c>
      <c r="AV2053" s="99">
        <f>SUMIFS(通讯通路门店!$Z:$Z,通讯通路门店!$S:$S,$G2053)</f>
        <v>0</v>
      </c>
      <c r="AW2053" s="99">
        <f>SUMIFS(通讯通路门店!$AB:$AB,通讯通路门店!$S:$S,$G2053)</f>
        <v>0</v>
      </c>
      <c r="AX2053" s="99">
        <f>SUMIFS(通讯通路门店!$X:$X,通讯通路门店!$S:$S,$G2053)</f>
        <v>0</v>
      </c>
      <c r="AY2053" s="99">
        <f>SUMIFS(通讯通路门店!$Y:$Y,通讯通路门店!$S:$S,$G2053)</f>
        <v>0</v>
      </c>
      <c r="AZ2053" s="99">
        <f>SUMIFS(通讯通路门店!$AA:$AA,通讯通路门店!$S:$S,$G2053)</f>
        <v>0</v>
      </c>
      <c r="BA2053" s="99">
        <f t="shared" si="163"/>
        <v>0</v>
      </c>
      <c r="BB2053" s="99">
        <f t="shared" si="164"/>
        <v>0</v>
      </c>
      <c r="BC2053" s="99">
        <f>SUMIFS(通讯通路门店!$W:$W,通讯通路门店!$S:$S,$G2053,通讯通路门店!$J:$J,"荣耀体验店")+SUMIFS(通讯通路门店!$W:$W,通讯通路门店!$S:$S,$G2053,通讯通路门店!$J:$J,"荣耀授权专卖店")</f>
        <v>0</v>
      </c>
      <c r="BD2053" s="99">
        <f>SUMIFS(通讯通路门店!$Z:$Z,通讯通路门店!$S:$S,$G2053,通讯通路门店!$J:$J,"VIVO体验店")</f>
        <v>0</v>
      </c>
      <c r="BE2053" s="99">
        <f>SUMIFS(通讯通路门店!$AB:$AB,通讯通路门店!$S:$S,$G2053,通讯通路门店!$J:$J,"OPPO体验店")</f>
        <v>0</v>
      </c>
      <c r="BF2053" s="99">
        <f>SUMIFS(通讯通路门店!$X:$X,通讯通路门店!$S:$S,$G2053,通讯通路门店!$J:$J,"华为授权体验店")+SUMIFS(通讯通路门店!$AA:$AA,通讯通路门店!$S:$S,$G2053,通讯通路门店!$J:$J,"华为堡垒店")</f>
        <v>0</v>
      </c>
      <c r="BG2053" s="99">
        <f>SUMIFS(通讯通路门店!$Y:$Y,通讯通路门店!$S:$S,$G2053,通讯通路门店!$J:$J,"小米体验店")</f>
        <v>0</v>
      </c>
      <c r="BH2053" s="99">
        <f>SUMIFS(通讯通路门店!$AA:$AA,通讯通路门店!$S:$S,$G2053,通讯通路门店!$J:$J,"苹果体验店")</f>
        <v>0</v>
      </c>
      <c r="BI2053" s="99">
        <f>SUMIFS(通讯通路门店!$K:$K,通讯通路门店!$S:$S,$G2053,通讯通路门店!$J:$J,"其他品牌专卖店")</f>
        <v>0</v>
      </c>
      <c r="BJ2053" s="99">
        <f>SUMIFS(通讯通路门店!$AC:$AC,通讯通路门店!$S:$S,$G2053)</f>
        <v>0</v>
      </c>
      <c r="BK2053" s="99">
        <f>SUMIFS(通讯通路门店!$AD:$AD,通讯通路门店!$S:$S,$G2053)</f>
        <v>0</v>
      </c>
      <c r="BL2053" s="99">
        <f>SUMIFS(通讯通路门店!$AE:$AE,通讯通路门店!$S:$S,$G2053)</f>
        <v>0</v>
      </c>
      <c r="BM2053" s="99">
        <f>SUMIFS(通讯通路门店!$AF:$AF,通讯通路门店!$S:$S,$G2053)</f>
        <v>0</v>
      </c>
      <c r="BN2053" s="99">
        <f>SUMIFS(通讯通路门店!$AG:$AG,通讯通路门店!$S:$S,$G2053)</f>
        <v>0</v>
      </c>
      <c r="BO2053" s="99">
        <f>SUMIFS(通讯通路门店!$AH:$AH,通讯通路门店!$S:$S,$G2053)</f>
        <v>0</v>
      </c>
      <c r="BP2053" s="99">
        <f>SUMIFS(通讯通路门店!$AI:$AI,通讯通路门店!$S:$S,$G2053)</f>
        <v>0</v>
      </c>
      <c r="BQ2053" s="83"/>
    </row>
    <row r="2054" spans="1:69">
      <c r="A2054" s="99" t="str">
        <f>IFERROR(_xlfn.XLOOKUP($G2054,通讯通路门店!$S$4:$S$993931,通讯通路门店!$A$4:$A$993931,0,0),"")</f>
        <v>海南省</v>
      </c>
      <c r="B2054" s="99" t="str">
        <f>IFERROR(_xlfn.XLOOKUP($G2054,通讯通路门店!$S$4:$S$993931,通讯通路门店!$B$4:$B$993931,0,0),"")</f>
        <v>东方市</v>
      </c>
      <c r="C2054" s="99" t="str">
        <f>IFERROR(_xlfn.XLOOKUP($G2054,通讯通路门店!$S$4:$S$993931,通讯通路门店!$C$4:$C$993931,0,0),"")</f>
        <v>东方市</v>
      </c>
      <c r="D2054" s="99" t="str">
        <f>IFERROR(_xlfn.XLOOKUP($G2054,通讯通路门店!$S$4:$S$993931,通讯通路门店!$D$4:$D$993931,0,0),"")</f>
        <v>八所镇</v>
      </c>
      <c r="E2054" s="83"/>
      <c r="F2054" s="83"/>
      <c r="G2054" s="101"/>
      <c r="H2054" s="102">
        <f>IFERROR(_xlfn.XLOOKUP($G2054,通讯通路门店!$S$4:$S$993931,通讯通路门店!$R$4:$R$993931,0,0),"")</f>
        <v>0</v>
      </c>
      <c r="I2054" s="83"/>
      <c r="J2054" s="83"/>
      <c r="K2054" s="83"/>
      <c r="L2054" s="83"/>
      <c r="M2054" s="83"/>
      <c r="N2054" s="83"/>
      <c r="O2054" s="83"/>
      <c r="P2054" s="83"/>
      <c r="Q2054" s="83"/>
      <c r="R2054" s="83"/>
      <c r="S2054" s="83"/>
      <c r="T2054" s="83"/>
      <c r="U2054" s="99">
        <f>COUNTIF(通讯通路门店!$S:$S,$G2054)</f>
        <v>0</v>
      </c>
      <c r="V2054" s="99">
        <f>COUNTIFS(通讯通路门店!$S:$S,$G2054,通讯通路门店!$J:$J,"综合卖场")</f>
        <v>0</v>
      </c>
      <c r="W2054" s="99">
        <f>SUMIFS(通讯通路门店!$AJ:$AJ,通讯通路门店!$S:$S,通讯客户沙盘!$G2054)</f>
        <v>0</v>
      </c>
      <c r="X2054" s="99">
        <f t="shared" si="160"/>
        <v>0</v>
      </c>
      <c r="Y2054" s="99">
        <f>COUNTIFS(通讯通路门店!$S:$S,$G2054,通讯通路门店!$J:$J,"荣耀体验店")+COUNTIFS(通讯通路门店!$S:$S,$G2054,通讯通路门店!$J:$J,"荣耀授权专卖店")</f>
        <v>0</v>
      </c>
      <c r="Z2054" s="99">
        <f>COUNTIFS(通讯通路门店!$S:$S,$G2054,通讯通路门店!$J:$J,"VIVO体验店")</f>
        <v>0</v>
      </c>
      <c r="AA2054" s="99">
        <f>COUNTIFS(通讯通路门店!$S:$S,$G2054,通讯通路门店!$J:$J,"OPPO体验店")</f>
        <v>0</v>
      </c>
      <c r="AB2054" s="99">
        <f>COUNTIFS(通讯通路门店!$S:$S,$G2054,通讯通路门店!$J:$J,"华为授权体验店")+COUNTIFS(通讯通路门店!$S:$S,$G2054,通讯通路门店!$J:$J,"华为堡垒店")</f>
        <v>0</v>
      </c>
      <c r="AC2054" s="99">
        <f>COUNTIFS(通讯通路门店!$S:$S,$G2054,通讯通路门店!$J:$J,"小米体验店")</f>
        <v>0</v>
      </c>
      <c r="AD2054" s="99">
        <f>COUNTIFS(通讯通路门店!$S:$S,$G2054,通讯通路门店!$J:$J,"苹果体验店")</f>
        <v>0</v>
      </c>
      <c r="AE2054" s="99">
        <f>COUNTIFS(通讯通路门店!$S:$S,$G2054,通讯通路门店!$J:$J,"其他品牌专卖店")</f>
        <v>0</v>
      </c>
      <c r="AF2054" s="99">
        <f>SUMIFS(通讯通路门店!$BI:$BI,通讯通路门店!$S:$S,$G2054)</f>
        <v>0</v>
      </c>
      <c r="AG2054" s="99">
        <f>SUMIFS(通讯通路门店!$BH:$BH,通讯通路门店!$S:$S,$G2054)</f>
        <v>0</v>
      </c>
      <c r="AH2054" s="99">
        <f t="shared" si="161"/>
        <v>0</v>
      </c>
      <c r="AI2054" s="99">
        <f>SUMIFS(通讯通路门店!$BB:$BB,通讯通路门店!$S:$S,$G2054)</f>
        <v>0</v>
      </c>
      <c r="AJ2054" s="99">
        <f>SUMIFS(通讯通路门店!$BE:$BE,通讯通路门店!$S:$S,$G2054)</f>
        <v>0</v>
      </c>
      <c r="AK2054" s="99">
        <f>SUMIFS(通讯通路门店!$BG:$BG,通讯通路门店!$S:$S,$G2054)</f>
        <v>0</v>
      </c>
      <c r="AL2054" s="99">
        <f>SUMIFS(通讯通路门店!$BC:$BC,通讯通路门店!$S:$S,$G2054)</f>
        <v>0</v>
      </c>
      <c r="AM2054" s="99">
        <f>SUMIFS(通讯通路门店!$BD:$BD,通讯通路门店!$S:$S,$G2054)</f>
        <v>0</v>
      </c>
      <c r="AN2054" s="99">
        <f>SUMIFS(通讯通路门店!$BF:$BF,通讯通路门店!$S:$S,$G2054)</f>
        <v>0</v>
      </c>
      <c r="AO2054" s="99">
        <f t="shared" si="162"/>
        <v>0</v>
      </c>
      <c r="AP2054" s="99">
        <f>SUMIFS(通讯通路门店!$K:$K,通讯通路门店!$S:$S,$G2054)</f>
        <v>0</v>
      </c>
      <c r="AQ2054" s="83"/>
      <c r="AR2054" s="99">
        <f>SUMIFS(通讯通路门店!$T:$T,通讯通路门店!$S:$S,$G2054)</f>
        <v>0</v>
      </c>
      <c r="AS2054" s="99">
        <f>SUMIFS(通讯通路门店!$U:$U,通讯通路门店!$S:$S,$G2054)</f>
        <v>0</v>
      </c>
      <c r="AT2054" s="99">
        <f>SUMIFS(通讯通路门店!$V:$V,通讯通路门店!$S:$S,$G2054)</f>
        <v>0</v>
      </c>
      <c r="AU2054" s="99">
        <f>SUMIFS(通讯通路门店!$W:$W,通讯通路门店!$S:$S,$G2054)</f>
        <v>0</v>
      </c>
      <c r="AV2054" s="99">
        <f>SUMIFS(通讯通路门店!$Z:$Z,通讯通路门店!$S:$S,$G2054)</f>
        <v>0</v>
      </c>
      <c r="AW2054" s="99">
        <f>SUMIFS(通讯通路门店!$AB:$AB,通讯通路门店!$S:$S,$G2054)</f>
        <v>0</v>
      </c>
      <c r="AX2054" s="99">
        <f>SUMIFS(通讯通路门店!$X:$X,通讯通路门店!$S:$S,$G2054)</f>
        <v>0</v>
      </c>
      <c r="AY2054" s="99">
        <f>SUMIFS(通讯通路门店!$Y:$Y,通讯通路门店!$S:$S,$G2054)</f>
        <v>0</v>
      </c>
      <c r="AZ2054" s="99">
        <f>SUMIFS(通讯通路门店!$AA:$AA,通讯通路门店!$S:$S,$G2054)</f>
        <v>0</v>
      </c>
      <c r="BA2054" s="99">
        <f t="shared" si="163"/>
        <v>0</v>
      </c>
      <c r="BB2054" s="99">
        <f t="shared" si="164"/>
        <v>0</v>
      </c>
      <c r="BC2054" s="99">
        <f>SUMIFS(通讯通路门店!$W:$W,通讯通路门店!$S:$S,$G2054,通讯通路门店!$J:$J,"荣耀体验店")+SUMIFS(通讯通路门店!$W:$W,通讯通路门店!$S:$S,$G2054,通讯通路门店!$J:$J,"荣耀授权专卖店")</f>
        <v>0</v>
      </c>
      <c r="BD2054" s="99">
        <f>SUMIFS(通讯通路门店!$Z:$Z,通讯通路门店!$S:$S,$G2054,通讯通路门店!$J:$J,"VIVO体验店")</f>
        <v>0</v>
      </c>
      <c r="BE2054" s="99">
        <f>SUMIFS(通讯通路门店!$AB:$AB,通讯通路门店!$S:$S,$G2054,通讯通路门店!$J:$J,"OPPO体验店")</f>
        <v>0</v>
      </c>
      <c r="BF2054" s="99">
        <f>SUMIFS(通讯通路门店!$X:$X,通讯通路门店!$S:$S,$G2054,通讯通路门店!$J:$J,"华为授权体验店")+SUMIFS(通讯通路门店!$AA:$AA,通讯通路门店!$S:$S,$G2054,通讯通路门店!$J:$J,"华为堡垒店")</f>
        <v>0</v>
      </c>
      <c r="BG2054" s="99">
        <f>SUMIFS(通讯通路门店!$Y:$Y,通讯通路门店!$S:$S,$G2054,通讯通路门店!$J:$J,"小米体验店")</f>
        <v>0</v>
      </c>
      <c r="BH2054" s="99">
        <f>SUMIFS(通讯通路门店!$AA:$AA,通讯通路门店!$S:$S,$G2054,通讯通路门店!$J:$J,"苹果体验店")</f>
        <v>0</v>
      </c>
      <c r="BI2054" s="99">
        <f>SUMIFS(通讯通路门店!$K:$K,通讯通路门店!$S:$S,$G2054,通讯通路门店!$J:$J,"其他品牌专卖店")</f>
        <v>0</v>
      </c>
      <c r="BJ2054" s="99">
        <f>SUMIFS(通讯通路门店!$AC:$AC,通讯通路门店!$S:$S,$G2054)</f>
        <v>0</v>
      </c>
      <c r="BK2054" s="99">
        <f>SUMIFS(通讯通路门店!$AD:$AD,通讯通路门店!$S:$S,$G2054)</f>
        <v>0</v>
      </c>
      <c r="BL2054" s="99">
        <f>SUMIFS(通讯通路门店!$AE:$AE,通讯通路门店!$S:$S,$G2054)</f>
        <v>0</v>
      </c>
      <c r="BM2054" s="99">
        <f>SUMIFS(通讯通路门店!$AF:$AF,通讯通路门店!$S:$S,$G2054)</f>
        <v>0</v>
      </c>
      <c r="BN2054" s="99">
        <f>SUMIFS(通讯通路门店!$AG:$AG,通讯通路门店!$S:$S,$G2054)</f>
        <v>0</v>
      </c>
      <c r="BO2054" s="99">
        <f>SUMIFS(通讯通路门店!$AH:$AH,通讯通路门店!$S:$S,$G2054)</f>
        <v>0</v>
      </c>
      <c r="BP2054" s="99">
        <f>SUMIFS(通讯通路门店!$AI:$AI,通讯通路门店!$S:$S,$G2054)</f>
        <v>0</v>
      </c>
      <c r="BQ2054" s="83"/>
    </row>
    <row r="2055" spans="1:69">
      <c r="A2055" s="99" t="str">
        <f>IFERROR(_xlfn.XLOOKUP($G2055,通讯通路门店!$S$4:$S$993931,通讯通路门店!$A$4:$A$993931,0,0),"")</f>
        <v>海南省</v>
      </c>
      <c r="B2055" s="99" t="str">
        <f>IFERROR(_xlfn.XLOOKUP($G2055,通讯通路门店!$S$4:$S$993931,通讯通路门店!$B$4:$B$993931,0,0),"")</f>
        <v>东方市</v>
      </c>
      <c r="C2055" s="99" t="str">
        <f>IFERROR(_xlfn.XLOOKUP($G2055,通讯通路门店!$S$4:$S$993931,通讯通路门店!$C$4:$C$993931,0,0),"")</f>
        <v>东方市</v>
      </c>
      <c r="D2055" s="99" t="str">
        <f>IFERROR(_xlfn.XLOOKUP($G2055,通讯通路门店!$S$4:$S$993931,通讯通路门店!$D$4:$D$993931,0,0),"")</f>
        <v>八所镇</v>
      </c>
      <c r="E2055" s="83"/>
      <c r="F2055" s="83"/>
      <c r="G2055" s="101"/>
      <c r="H2055" s="102">
        <f>IFERROR(_xlfn.XLOOKUP($G2055,通讯通路门店!$S$4:$S$993931,通讯通路门店!$R$4:$R$993931,0,0),"")</f>
        <v>0</v>
      </c>
      <c r="I2055" s="83"/>
      <c r="J2055" s="83"/>
      <c r="K2055" s="83"/>
      <c r="L2055" s="83"/>
      <c r="M2055" s="83"/>
      <c r="N2055" s="83"/>
      <c r="O2055" s="83"/>
      <c r="P2055" s="83"/>
      <c r="Q2055" s="83"/>
      <c r="R2055" s="83"/>
      <c r="S2055" s="83"/>
      <c r="T2055" s="83"/>
      <c r="U2055" s="99">
        <f>COUNTIF(通讯通路门店!$S:$S,$G2055)</f>
        <v>0</v>
      </c>
      <c r="V2055" s="99">
        <f>COUNTIFS(通讯通路门店!$S:$S,$G2055,通讯通路门店!$J:$J,"综合卖场")</f>
        <v>0</v>
      </c>
      <c r="W2055" s="99">
        <f>SUMIFS(通讯通路门店!$AJ:$AJ,通讯通路门店!$S:$S,通讯客户沙盘!$G2055)</f>
        <v>0</v>
      </c>
      <c r="X2055" s="99">
        <f t="shared" si="160"/>
        <v>0</v>
      </c>
      <c r="Y2055" s="99">
        <f>COUNTIFS(通讯通路门店!$S:$S,$G2055,通讯通路门店!$J:$J,"荣耀体验店")+COUNTIFS(通讯通路门店!$S:$S,$G2055,通讯通路门店!$J:$J,"荣耀授权专卖店")</f>
        <v>0</v>
      </c>
      <c r="Z2055" s="99">
        <f>COUNTIFS(通讯通路门店!$S:$S,$G2055,通讯通路门店!$J:$J,"VIVO体验店")</f>
        <v>0</v>
      </c>
      <c r="AA2055" s="99">
        <f>COUNTIFS(通讯通路门店!$S:$S,$G2055,通讯通路门店!$J:$J,"OPPO体验店")</f>
        <v>0</v>
      </c>
      <c r="AB2055" s="99">
        <f>COUNTIFS(通讯通路门店!$S:$S,$G2055,通讯通路门店!$J:$J,"华为授权体验店")+COUNTIFS(通讯通路门店!$S:$S,$G2055,通讯通路门店!$J:$J,"华为堡垒店")</f>
        <v>0</v>
      </c>
      <c r="AC2055" s="99">
        <f>COUNTIFS(通讯通路门店!$S:$S,$G2055,通讯通路门店!$J:$J,"小米体验店")</f>
        <v>0</v>
      </c>
      <c r="AD2055" s="99">
        <f>COUNTIFS(通讯通路门店!$S:$S,$G2055,通讯通路门店!$J:$J,"苹果体验店")</f>
        <v>0</v>
      </c>
      <c r="AE2055" s="99">
        <f>COUNTIFS(通讯通路门店!$S:$S,$G2055,通讯通路门店!$J:$J,"其他品牌专卖店")</f>
        <v>0</v>
      </c>
      <c r="AF2055" s="99">
        <f>SUMIFS(通讯通路门店!$BI:$BI,通讯通路门店!$S:$S,$G2055)</f>
        <v>0</v>
      </c>
      <c r="AG2055" s="99">
        <f>SUMIFS(通讯通路门店!$BH:$BH,通讯通路门店!$S:$S,$G2055)</f>
        <v>0</v>
      </c>
      <c r="AH2055" s="99">
        <f t="shared" si="161"/>
        <v>0</v>
      </c>
      <c r="AI2055" s="99">
        <f>SUMIFS(通讯通路门店!$BB:$BB,通讯通路门店!$S:$S,$G2055)</f>
        <v>0</v>
      </c>
      <c r="AJ2055" s="99">
        <f>SUMIFS(通讯通路门店!$BE:$BE,通讯通路门店!$S:$S,$G2055)</f>
        <v>0</v>
      </c>
      <c r="AK2055" s="99">
        <f>SUMIFS(通讯通路门店!$BG:$BG,通讯通路门店!$S:$S,$G2055)</f>
        <v>0</v>
      </c>
      <c r="AL2055" s="99">
        <f>SUMIFS(通讯通路门店!$BC:$BC,通讯通路门店!$S:$S,$G2055)</f>
        <v>0</v>
      </c>
      <c r="AM2055" s="99">
        <f>SUMIFS(通讯通路门店!$BD:$BD,通讯通路门店!$S:$S,$G2055)</f>
        <v>0</v>
      </c>
      <c r="AN2055" s="99">
        <f>SUMIFS(通讯通路门店!$BF:$BF,通讯通路门店!$S:$S,$G2055)</f>
        <v>0</v>
      </c>
      <c r="AO2055" s="99">
        <f t="shared" si="162"/>
        <v>0</v>
      </c>
      <c r="AP2055" s="99">
        <f>SUMIFS(通讯通路门店!$K:$K,通讯通路门店!$S:$S,$G2055)</f>
        <v>0</v>
      </c>
      <c r="AQ2055" s="83"/>
      <c r="AR2055" s="99">
        <f>SUMIFS(通讯通路门店!$T:$T,通讯通路门店!$S:$S,$G2055)</f>
        <v>0</v>
      </c>
      <c r="AS2055" s="99">
        <f>SUMIFS(通讯通路门店!$U:$U,通讯通路门店!$S:$S,$G2055)</f>
        <v>0</v>
      </c>
      <c r="AT2055" s="99">
        <f>SUMIFS(通讯通路门店!$V:$V,通讯通路门店!$S:$S,$G2055)</f>
        <v>0</v>
      </c>
      <c r="AU2055" s="99">
        <f>SUMIFS(通讯通路门店!$W:$W,通讯通路门店!$S:$S,$G2055)</f>
        <v>0</v>
      </c>
      <c r="AV2055" s="99">
        <f>SUMIFS(通讯通路门店!$Z:$Z,通讯通路门店!$S:$S,$G2055)</f>
        <v>0</v>
      </c>
      <c r="AW2055" s="99">
        <f>SUMIFS(通讯通路门店!$AB:$AB,通讯通路门店!$S:$S,$G2055)</f>
        <v>0</v>
      </c>
      <c r="AX2055" s="99">
        <f>SUMIFS(通讯通路门店!$X:$X,通讯通路门店!$S:$S,$G2055)</f>
        <v>0</v>
      </c>
      <c r="AY2055" s="99">
        <f>SUMIFS(通讯通路门店!$Y:$Y,通讯通路门店!$S:$S,$G2055)</f>
        <v>0</v>
      </c>
      <c r="AZ2055" s="99">
        <f>SUMIFS(通讯通路门店!$AA:$AA,通讯通路门店!$S:$S,$G2055)</f>
        <v>0</v>
      </c>
      <c r="BA2055" s="99">
        <f t="shared" si="163"/>
        <v>0</v>
      </c>
      <c r="BB2055" s="99">
        <f t="shared" si="164"/>
        <v>0</v>
      </c>
      <c r="BC2055" s="99">
        <f>SUMIFS(通讯通路门店!$W:$W,通讯通路门店!$S:$S,$G2055,通讯通路门店!$J:$J,"荣耀体验店")+SUMIFS(通讯通路门店!$W:$W,通讯通路门店!$S:$S,$G2055,通讯通路门店!$J:$J,"荣耀授权专卖店")</f>
        <v>0</v>
      </c>
      <c r="BD2055" s="99">
        <f>SUMIFS(通讯通路门店!$Z:$Z,通讯通路门店!$S:$S,$G2055,通讯通路门店!$J:$J,"VIVO体验店")</f>
        <v>0</v>
      </c>
      <c r="BE2055" s="99">
        <f>SUMIFS(通讯通路门店!$AB:$AB,通讯通路门店!$S:$S,$G2055,通讯通路门店!$J:$J,"OPPO体验店")</f>
        <v>0</v>
      </c>
      <c r="BF2055" s="99">
        <f>SUMIFS(通讯通路门店!$X:$X,通讯通路门店!$S:$S,$G2055,通讯通路门店!$J:$J,"华为授权体验店")+SUMIFS(通讯通路门店!$AA:$AA,通讯通路门店!$S:$S,$G2055,通讯通路门店!$J:$J,"华为堡垒店")</f>
        <v>0</v>
      </c>
      <c r="BG2055" s="99">
        <f>SUMIFS(通讯通路门店!$Y:$Y,通讯通路门店!$S:$S,$G2055,通讯通路门店!$J:$J,"小米体验店")</f>
        <v>0</v>
      </c>
      <c r="BH2055" s="99">
        <f>SUMIFS(通讯通路门店!$AA:$AA,通讯通路门店!$S:$S,$G2055,通讯通路门店!$J:$J,"苹果体验店")</f>
        <v>0</v>
      </c>
      <c r="BI2055" s="99">
        <f>SUMIFS(通讯通路门店!$K:$K,通讯通路门店!$S:$S,$G2055,通讯通路门店!$J:$J,"其他品牌专卖店")</f>
        <v>0</v>
      </c>
      <c r="BJ2055" s="99">
        <f>SUMIFS(通讯通路门店!$AC:$AC,通讯通路门店!$S:$S,$G2055)</f>
        <v>0</v>
      </c>
      <c r="BK2055" s="99">
        <f>SUMIFS(通讯通路门店!$AD:$AD,通讯通路门店!$S:$S,$G2055)</f>
        <v>0</v>
      </c>
      <c r="BL2055" s="99">
        <f>SUMIFS(通讯通路门店!$AE:$AE,通讯通路门店!$S:$S,$G2055)</f>
        <v>0</v>
      </c>
      <c r="BM2055" s="99">
        <f>SUMIFS(通讯通路门店!$AF:$AF,通讯通路门店!$S:$S,$G2055)</f>
        <v>0</v>
      </c>
      <c r="BN2055" s="99">
        <f>SUMIFS(通讯通路门店!$AG:$AG,通讯通路门店!$S:$S,$G2055)</f>
        <v>0</v>
      </c>
      <c r="BO2055" s="99">
        <f>SUMIFS(通讯通路门店!$AH:$AH,通讯通路门店!$S:$S,$G2055)</f>
        <v>0</v>
      </c>
      <c r="BP2055" s="99">
        <f>SUMIFS(通讯通路门店!$AI:$AI,通讯通路门店!$S:$S,$G2055)</f>
        <v>0</v>
      </c>
      <c r="BQ2055" s="83"/>
    </row>
    <row r="2056" spans="1:69">
      <c r="A2056" s="99" t="str">
        <f>IFERROR(_xlfn.XLOOKUP($G2056,通讯通路门店!$S$4:$S$993931,通讯通路门店!$A$4:$A$993931,0,0),"")</f>
        <v>海南省</v>
      </c>
      <c r="B2056" s="99" t="str">
        <f>IFERROR(_xlfn.XLOOKUP($G2056,通讯通路门店!$S$4:$S$993931,通讯通路门店!$B$4:$B$993931,0,0),"")</f>
        <v>东方市</v>
      </c>
      <c r="C2056" s="99" t="str">
        <f>IFERROR(_xlfn.XLOOKUP($G2056,通讯通路门店!$S$4:$S$993931,通讯通路门店!$C$4:$C$993931,0,0),"")</f>
        <v>东方市</v>
      </c>
      <c r="D2056" s="99" t="str">
        <f>IFERROR(_xlfn.XLOOKUP($G2056,通讯通路门店!$S$4:$S$993931,通讯通路门店!$D$4:$D$993931,0,0),"")</f>
        <v>八所镇</v>
      </c>
      <c r="E2056" s="83"/>
      <c r="F2056" s="83"/>
      <c r="G2056" s="101"/>
      <c r="H2056" s="102">
        <f>IFERROR(_xlfn.XLOOKUP($G2056,通讯通路门店!$S$4:$S$993931,通讯通路门店!$R$4:$R$993931,0,0),"")</f>
        <v>0</v>
      </c>
      <c r="I2056" s="83"/>
      <c r="J2056" s="83"/>
      <c r="K2056" s="83"/>
      <c r="L2056" s="83"/>
      <c r="M2056" s="83"/>
      <c r="N2056" s="83"/>
      <c r="O2056" s="83"/>
      <c r="P2056" s="83"/>
      <c r="Q2056" s="83"/>
      <c r="R2056" s="83"/>
      <c r="S2056" s="83"/>
      <c r="T2056" s="83"/>
      <c r="U2056" s="99">
        <f>COUNTIF(通讯通路门店!$S:$S,$G2056)</f>
        <v>0</v>
      </c>
      <c r="V2056" s="99">
        <f>COUNTIFS(通讯通路门店!$S:$S,$G2056,通讯通路门店!$J:$J,"综合卖场")</f>
        <v>0</v>
      </c>
      <c r="W2056" s="99">
        <f>SUMIFS(通讯通路门店!$AJ:$AJ,通讯通路门店!$S:$S,通讯客户沙盘!$G2056)</f>
        <v>0</v>
      </c>
      <c r="X2056" s="99">
        <f t="shared" si="160"/>
        <v>0</v>
      </c>
      <c r="Y2056" s="99">
        <f>COUNTIFS(通讯通路门店!$S:$S,$G2056,通讯通路门店!$J:$J,"荣耀体验店")+COUNTIFS(通讯通路门店!$S:$S,$G2056,通讯通路门店!$J:$J,"荣耀授权专卖店")</f>
        <v>0</v>
      </c>
      <c r="Z2056" s="99">
        <f>COUNTIFS(通讯通路门店!$S:$S,$G2056,通讯通路门店!$J:$J,"VIVO体验店")</f>
        <v>0</v>
      </c>
      <c r="AA2056" s="99">
        <f>COUNTIFS(通讯通路门店!$S:$S,$G2056,通讯通路门店!$J:$J,"OPPO体验店")</f>
        <v>0</v>
      </c>
      <c r="AB2056" s="99">
        <f>COUNTIFS(通讯通路门店!$S:$S,$G2056,通讯通路门店!$J:$J,"华为授权体验店")+COUNTIFS(通讯通路门店!$S:$S,$G2056,通讯通路门店!$J:$J,"华为堡垒店")</f>
        <v>0</v>
      </c>
      <c r="AC2056" s="99">
        <f>COUNTIFS(通讯通路门店!$S:$S,$G2056,通讯通路门店!$J:$J,"小米体验店")</f>
        <v>0</v>
      </c>
      <c r="AD2056" s="99">
        <f>COUNTIFS(通讯通路门店!$S:$S,$G2056,通讯通路门店!$J:$J,"苹果体验店")</f>
        <v>0</v>
      </c>
      <c r="AE2056" s="99">
        <f>COUNTIFS(通讯通路门店!$S:$S,$G2056,通讯通路门店!$J:$J,"其他品牌专卖店")</f>
        <v>0</v>
      </c>
      <c r="AF2056" s="99">
        <f>SUMIFS(通讯通路门店!$BI:$BI,通讯通路门店!$S:$S,$G2056)</f>
        <v>0</v>
      </c>
      <c r="AG2056" s="99">
        <f>SUMIFS(通讯通路门店!$BH:$BH,通讯通路门店!$S:$S,$G2056)</f>
        <v>0</v>
      </c>
      <c r="AH2056" s="99">
        <f t="shared" si="161"/>
        <v>0</v>
      </c>
      <c r="AI2056" s="99">
        <f>SUMIFS(通讯通路门店!$BB:$BB,通讯通路门店!$S:$S,$G2056)</f>
        <v>0</v>
      </c>
      <c r="AJ2056" s="99">
        <f>SUMIFS(通讯通路门店!$BE:$BE,通讯通路门店!$S:$S,$G2056)</f>
        <v>0</v>
      </c>
      <c r="AK2056" s="99">
        <f>SUMIFS(通讯通路门店!$BG:$BG,通讯通路门店!$S:$S,$G2056)</f>
        <v>0</v>
      </c>
      <c r="AL2056" s="99">
        <f>SUMIFS(通讯通路门店!$BC:$BC,通讯通路门店!$S:$S,$G2056)</f>
        <v>0</v>
      </c>
      <c r="AM2056" s="99">
        <f>SUMIFS(通讯通路门店!$BD:$BD,通讯通路门店!$S:$S,$G2056)</f>
        <v>0</v>
      </c>
      <c r="AN2056" s="99">
        <f>SUMIFS(通讯通路门店!$BF:$BF,通讯通路门店!$S:$S,$G2056)</f>
        <v>0</v>
      </c>
      <c r="AO2056" s="99">
        <f t="shared" si="162"/>
        <v>0</v>
      </c>
      <c r="AP2056" s="99">
        <f>SUMIFS(通讯通路门店!$K:$K,通讯通路门店!$S:$S,$G2056)</f>
        <v>0</v>
      </c>
      <c r="AQ2056" s="83"/>
      <c r="AR2056" s="99">
        <f>SUMIFS(通讯通路门店!$T:$T,通讯通路门店!$S:$S,$G2056)</f>
        <v>0</v>
      </c>
      <c r="AS2056" s="99">
        <f>SUMIFS(通讯通路门店!$U:$U,通讯通路门店!$S:$S,$G2056)</f>
        <v>0</v>
      </c>
      <c r="AT2056" s="99">
        <f>SUMIFS(通讯通路门店!$V:$V,通讯通路门店!$S:$S,$G2056)</f>
        <v>0</v>
      </c>
      <c r="AU2056" s="99">
        <f>SUMIFS(通讯通路门店!$W:$W,通讯通路门店!$S:$S,$G2056)</f>
        <v>0</v>
      </c>
      <c r="AV2056" s="99">
        <f>SUMIFS(通讯通路门店!$Z:$Z,通讯通路门店!$S:$S,$G2056)</f>
        <v>0</v>
      </c>
      <c r="AW2056" s="99">
        <f>SUMIFS(通讯通路门店!$AB:$AB,通讯通路门店!$S:$S,$G2056)</f>
        <v>0</v>
      </c>
      <c r="AX2056" s="99">
        <f>SUMIFS(通讯通路门店!$X:$X,通讯通路门店!$S:$S,$G2056)</f>
        <v>0</v>
      </c>
      <c r="AY2056" s="99">
        <f>SUMIFS(通讯通路门店!$Y:$Y,通讯通路门店!$S:$S,$G2056)</f>
        <v>0</v>
      </c>
      <c r="AZ2056" s="99">
        <f>SUMIFS(通讯通路门店!$AA:$AA,通讯通路门店!$S:$S,$G2056)</f>
        <v>0</v>
      </c>
      <c r="BA2056" s="99">
        <f t="shared" si="163"/>
        <v>0</v>
      </c>
      <c r="BB2056" s="99">
        <f t="shared" si="164"/>
        <v>0</v>
      </c>
      <c r="BC2056" s="99">
        <f>SUMIFS(通讯通路门店!$W:$W,通讯通路门店!$S:$S,$G2056,通讯通路门店!$J:$J,"荣耀体验店")+SUMIFS(通讯通路门店!$W:$W,通讯通路门店!$S:$S,$G2056,通讯通路门店!$J:$J,"荣耀授权专卖店")</f>
        <v>0</v>
      </c>
      <c r="BD2056" s="99">
        <f>SUMIFS(通讯通路门店!$Z:$Z,通讯通路门店!$S:$S,$G2056,通讯通路门店!$J:$J,"VIVO体验店")</f>
        <v>0</v>
      </c>
      <c r="BE2056" s="99">
        <f>SUMIFS(通讯通路门店!$AB:$AB,通讯通路门店!$S:$S,$G2056,通讯通路门店!$J:$J,"OPPO体验店")</f>
        <v>0</v>
      </c>
      <c r="BF2056" s="99">
        <f>SUMIFS(通讯通路门店!$X:$X,通讯通路门店!$S:$S,$G2056,通讯通路门店!$J:$J,"华为授权体验店")+SUMIFS(通讯通路门店!$AA:$AA,通讯通路门店!$S:$S,$G2056,通讯通路门店!$J:$J,"华为堡垒店")</f>
        <v>0</v>
      </c>
      <c r="BG2056" s="99">
        <f>SUMIFS(通讯通路门店!$Y:$Y,通讯通路门店!$S:$S,$G2056,通讯通路门店!$J:$J,"小米体验店")</f>
        <v>0</v>
      </c>
      <c r="BH2056" s="99">
        <f>SUMIFS(通讯通路门店!$AA:$AA,通讯通路门店!$S:$S,$G2056,通讯通路门店!$J:$J,"苹果体验店")</f>
        <v>0</v>
      </c>
      <c r="BI2056" s="99">
        <f>SUMIFS(通讯通路门店!$K:$K,通讯通路门店!$S:$S,$G2056,通讯通路门店!$J:$J,"其他品牌专卖店")</f>
        <v>0</v>
      </c>
      <c r="BJ2056" s="99">
        <f>SUMIFS(通讯通路门店!$AC:$AC,通讯通路门店!$S:$S,$G2056)</f>
        <v>0</v>
      </c>
      <c r="BK2056" s="99">
        <f>SUMIFS(通讯通路门店!$AD:$AD,通讯通路门店!$S:$S,$G2056)</f>
        <v>0</v>
      </c>
      <c r="BL2056" s="99">
        <f>SUMIFS(通讯通路门店!$AE:$AE,通讯通路门店!$S:$S,$G2056)</f>
        <v>0</v>
      </c>
      <c r="BM2056" s="99">
        <f>SUMIFS(通讯通路门店!$AF:$AF,通讯通路门店!$S:$S,$G2056)</f>
        <v>0</v>
      </c>
      <c r="BN2056" s="99">
        <f>SUMIFS(通讯通路门店!$AG:$AG,通讯通路门店!$S:$S,$G2056)</f>
        <v>0</v>
      </c>
      <c r="BO2056" s="99">
        <f>SUMIFS(通讯通路门店!$AH:$AH,通讯通路门店!$S:$S,$G2056)</f>
        <v>0</v>
      </c>
      <c r="BP2056" s="99">
        <f>SUMIFS(通讯通路门店!$AI:$AI,通讯通路门店!$S:$S,$G2056)</f>
        <v>0</v>
      </c>
      <c r="BQ2056" s="83"/>
    </row>
    <row r="2057" spans="1:69">
      <c r="A2057" s="99" t="str">
        <f>IFERROR(_xlfn.XLOOKUP($G2057,通讯通路门店!$S$4:$S$993931,通讯通路门店!$A$4:$A$993931,0,0),"")</f>
        <v>海南省</v>
      </c>
      <c r="B2057" s="99" t="str">
        <f>IFERROR(_xlfn.XLOOKUP($G2057,通讯通路门店!$S$4:$S$993931,通讯通路门店!$B$4:$B$993931,0,0),"")</f>
        <v>东方市</v>
      </c>
      <c r="C2057" s="99" t="str">
        <f>IFERROR(_xlfn.XLOOKUP($G2057,通讯通路门店!$S$4:$S$993931,通讯通路门店!$C$4:$C$993931,0,0),"")</f>
        <v>东方市</v>
      </c>
      <c r="D2057" s="99" t="str">
        <f>IFERROR(_xlfn.XLOOKUP($G2057,通讯通路门店!$S$4:$S$993931,通讯通路门店!$D$4:$D$993931,0,0),"")</f>
        <v>八所镇</v>
      </c>
      <c r="E2057" s="83"/>
      <c r="F2057" s="83"/>
      <c r="G2057" s="101"/>
      <c r="H2057" s="102">
        <f>IFERROR(_xlfn.XLOOKUP($G2057,通讯通路门店!$S$4:$S$993931,通讯通路门店!$R$4:$R$993931,0,0),"")</f>
        <v>0</v>
      </c>
      <c r="I2057" s="83"/>
      <c r="J2057" s="83"/>
      <c r="K2057" s="83"/>
      <c r="L2057" s="83"/>
      <c r="M2057" s="83"/>
      <c r="N2057" s="83"/>
      <c r="O2057" s="83"/>
      <c r="P2057" s="83"/>
      <c r="Q2057" s="83"/>
      <c r="R2057" s="83"/>
      <c r="S2057" s="83"/>
      <c r="T2057" s="83"/>
      <c r="U2057" s="99">
        <f>COUNTIF(通讯通路门店!$S:$S,$G2057)</f>
        <v>0</v>
      </c>
      <c r="V2057" s="99">
        <f>COUNTIFS(通讯通路门店!$S:$S,$G2057,通讯通路门店!$J:$J,"综合卖场")</f>
        <v>0</v>
      </c>
      <c r="W2057" s="99">
        <f>SUMIFS(通讯通路门店!$AJ:$AJ,通讯通路门店!$S:$S,通讯客户沙盘!$G2057)</f>
        <v>0</v>
      </c>
      <c r="X2057" s="99">
        <f t="shared" si="160"/>
        <v>0</v>
      </c>
      <c r="Y2057" s="99">
        <f>COUNTIFS(通讯通路门店!$S:$S,$G2057,通讯通路门店!$J:$J,"荣耀体验店")+COUNTIFS(通讯通路门店!$S:$S,$G2057,通讯通路门店!$J:$J,"荣耀授权专卖店")</f>
        <v>0</v>
      </c>
      <c r="Z2057" s="99">
        <f>COUNTIFS(通讯通路门店!$S:$S,$G2057,通讯通路门店!$J:$J,"VIVO体验店")</f>
        <v>0</v>
      </c>
      <c r="AA2057" s="99">
        <f>COUNTIFS(通讯通路门店!$S:$S,$G2057,通讯通路门店!$J:$J,"OPPO体验店")</f>
        <v>0</v>
      </c>
      <c r="AB2057" s="99">
        <f>COUNTIFS(通讯通路门店!$S:$S,$G2057,通讯通路门店!$J:$J,"华为授权体验店")+COUNTIFS(通讯通路门店!$S:$S,$G2057,通讯通路门店!$J:$J,"华为堡垒店")</f>
        <v>0</v>
      </c>
      <c r="AC2057" s="99">
        <f>COUNTIFS(通讯通路门店!$S:$S,$G2057,通讯通路门店!$J:$J,"小米体验店")</f>
        <v>0</v>
      </c>
      <c r="AD2057" s="99">
        <f>COUNTIFS(通讯通路门店!$S:$S,$G2057,通讯通路门店!$J:$J,"苹果体验店")</f>
        <v>0</v>
      </c>
      <c r="AE2057" s="99">
        <f>COUNTIFS(通讯通路门店!$S:$S,$G2057,通讯通路门店!$J:$J,"其他品牌专卖店")</f>
        <v>0</v>
      </c>
      <c r="AF2057" s="99">
        <f>SUMIFS(通讯通路门店!$BI:$BI,通讯通路门店!$S:$S,$G2057)</f>
        <v>0</v>
      </c>
      <c r="AG2057" s="99">
        <f>SUMIFS(通讯通路门店!$BH:$BH,通讯通路门店!$S:$S,$G2057)</f>
        <v>0</v>
      </c>
      <c r="AH2057" s="99">
        <f t="shared" si="161"/>
        <v>0</v>
      </c>
      <c r="AI2057" s="99">
        <f>SUMIFS(通讯通路门店!$BB:$BB,通讯通路门店!$S:$S,$G2057)</f>
        <v>0</v>
      </c>
      <c r="AJ2057" s="99">
        <f>SUMIFS(通讯通路门店!$BE:$BE,通讯通路门店!$S:$S,$G2057)</f>
        <v>0</v>
      </c>
      <c r="AK2057" s="99">
        <f>SUMIFS(通讯通路门店!$BG:$BG,通讯通路门店!$S:$S,$G2057)</f>
        <v>0</v>
      </c>
      <c r="AL2057" s="99">
        <f>SUMIFS(通讯通路门店!$BC:$BC,通讯通路门店!$S:$S,$G2057)</f>
        <v>0</v>
      </c>
      <c r="AM2057" s="99">
        <f>SUMIFS(通讯通路门店!$BD:$BD,通讯通路门店!$S:$S,$G2057)</f>
        <v>0</v>
      </c>
      <c r="AN2057" s="99">
        <f>SUMIFS(通讯通路门店!$BF:$BF,通讯通路门店!$S:$S,$G2057)</f>
        <v>0</v>
      </c>
      <c r="AO2057" s="99">
        <f t="shared" si="162"/>
        <v>0</v>
      </c>
      <c r="AP2057" s="99">
        <f>SUMIFS(通讯通路门店!$K:$K,通讯通路门店!$S:$S,$G2057)</f>
        <v>0</v>
      </c>
      <c r="AQ2057" s="83"/>
      <c r="AR2057" s="99">
        <f>SUMIFS(通讯通路门店!$T:$T,通讯通路门店!$S:$S,$G2057)</f>
        <v>0</v>
      </c>
      <c r="AS2057" s="99">
        <f>SUMIFS(通讯通路门店!$U:$U,通讯通路门店!$S:$S,$G2057)</f>
        <v>0</v>
      </c>
      <c r="AT2057" s="99">
        <f>SUMIFS(通讯通路门店!$V:$V,通讯通路门店!$S:$S,$G2057)</f>
        <v>0</v>
      </c>
      <c r="AU2057" s="99">
        <f>SUMIFS(通讯通路门店!$W:$W,通讯通路门店!$S:$S,$G2057)</f>
        <v>0</v>
      </c>
      <c r="AV2057" s="99">
        <f>SUMIFS(通讯通路门店!$Z:$Z,通讯通路门店!$S:$S,$G2057)</f>
        <v>0</v>
      </c>
      <c r="AW2057" s="99">
        <f>SUMIFS(通讯通路门店!$AB:$AB,通讯通路门店!$S:$S,$G2057)</f>
        <v>0</v>
      </c>
      <c r="AX2057" s="99">
        <f>SUMIFS(通讯通路门店!$X:$X,通讯通路门店!$S:$S,$G2057)</f>
        <v>0</v>
      </c>
      <c r="AY2057" s="99">
        <f>SUMIFS(通讯通路门店!$Y:$Y,通讯通路门店!$S:$S,$G2057)</f>
        <v>0</v>
      </c>
      <c r="AZ2057" s="99">
        <f>SUMIFS(通讯通路门店!$AA:$AA,通讯通路门店!$S:$S,$G2057)</f>
        <v>0</v>
      </c>
      <c r="BA2057" s="99">
        <f t="shared" si="163"/>
        <v>0</v>
      </c>
      <c r="BB2057" s="99">
        <f t="shared" si="164"/>
        <v>0</v>
      </c>
      <c r="BC2057" s="99">
        <f>SUMIFS(通讯通路门店!$W:$W,通讯通路门店!$S:$S,$G2057,通讯通路门店!$J:$J,"荣耀体验店")+SUMIFS(通讯通路门店!$W:$W,通讯通路门店!$S:$S,$G2057,通讯通路门店!$J:$J,"荣耀授权专卖店")</f>
        <v>0</v>
      </c>
      <c r="BD2057" s="99">
        <f>SUMIFS(通讯通路门店!$Z:$Z,通讯通路门店!$S:$S,$G2057,通讯通路门店!$J:$J,"VIVO体验店")</f>
        <v>0</v>
      </c>
      <c r="BE2057" s="99">
        <f>SUMIFS(通讯通路门店!$AB:$AB,通讯通路门店!$S:$S,$G2057,通讯通路门店!$J:$J,"OPPO体验店")</f>
        <v>0</v>
      </c>
      <c r="BF2057" s="99">
        <f>SUMIFS(通讯通路门店!$X:$X,通讯通路门店!$S:$S,$G2057,通讯通路门店!$J:$J,"华为授权体验店")+SUMIFS(通讯通路门店!$AA:$AA,通讯通路门店!$S:$S,$G2057,通讯通路门店!$J:$J,"华为堡垒店")</f>
        <v>0</v>
      </c>
      <c r="BG2057" s="99">
        <f>SUMIFS(通讯通路门店!$Y:$Y,通讯通路门店!$S:$S,$G2057,通讯通路门店!$J:$J,"小米体验店")</f>
        <v>0</v>
      </c>
      <c r="BH2057" s="99">
        <f>SUMIFS(通讯通路门店!$AA:$AA,通讯通路门店!$S:$S,$G2057,通讯通路门店!$J:$J,"苹果体验店")</f>
        <v>0</v>
      </c>
      <c r="BI2057" s="99">
        <f>SUMIFS(通讯通路门店!$K:$K,通讯通路门店!$S:$S,$G2057,通讯通路门店!$J:$J,"其他品牌专卖店")</f>
        <v>0</v>
      </c>
      <c r="BJ2057" s="99">
        <f>SUMIFS(通讯通路门店!$AC:$AC,通讯通路门店!$S:$S,$G2057)</f>
        <v>0</v>
      </c>
      <c r="BK2057" s="99">
        <f>SUMIFS(通讯通路门店!$AD:$AD,通讯通路门店!$S:$S,$G2057)</f>
        <v>0</v>
      </c>
      <c r="BL2057" s="99">
        <f>SUMIFS(通讯通路门店!$AE:$AE,通讯通路门店!$S:$S,$G2057)</f>
        <v>0</v>
      </c>
      <c r="BM2057" s="99">
        <f>SUMIFS(通讯通路门店!$AF:$AF,通讯通路门店!$S:$S,$G2057)</f>
        <v>0</v>
      </c>
      <c r="BN2057" s="99">
        <f>SUMIFS(通讯通路门店!$AG:$AG,通讯通路门店!$S:$S,$G2057)</f>
        <v>0</v>
      </c>
      <c r="BO2057" s="99">
        <f>SUMIFS(通讯通路门店!$AH:$AH,通讯通路门店!$S:$S,$G2057)</f>
        <v>0</v>
      </c>
      <c r="BP2057" s="99">
        <f>SUMIFS(通讯通路门店!$AI:$AI,通讯通路门店!$S:$S,$G2057)</f>
        <v>0</v>
      </c>
      <c r="BQ2057" s="83"/>
    </row>
    <row r="2058" spans="1:69">
      <c r="A2058" s="99" t="str">
        <f>IFERROR(_xlfn.XLOOKUP($G2058,通讯通路门店!$S$4:$S$993931,通讯通路门店!$A$4:$A$993931,0,0),"")</f>
        <v>海南省</v>
      </c>
      <c r="B2058" s="99" t="str">
        <f>IFERROR(_xlfn.XLOOKUP($G2058,通讯通路门店!$S$4:$S$993931,通讯通路门店!$B$4:$B$993931,0,0),"")</f>
        <v>东方市</v>
      </c>
      <c r="C2058" s="99" t="str">
        <f>IFERROR(_xlfn.XLOOKUP($G2058,通讯通路门店!$S$4:$S$993931,通讯通路门店!$C$4:$C$993931,0,0),"")</f>
        <v>东方市</v>
      </c>
      <c r="D2058" s="99" t="str">
        <f>IFERROR(_xlfn.XLOOKUP($G2058,通讯通路门店!$S$4:$S$993931,通讯通路门店!$D$4:$D$993931,0,0),"")</f>
        <v>八所镇</v>
      </c>
      <c r="E2058" s="83"/>
      <c r="F2058" s="83"/>
      <c r="G2058" s="101"/>
      <c r="H2058" s="102">
        <f>IFERROR(_xlfn.XLOOKUP($G2058,通讯通路门店!$S$4:$S$993931,通讯通路门店!$R$4:$R$993931,0,0),"")</f>
        <v>0</v>
      </c>
      <c r="I2058" s="83"/>
      <c r="J2058" s="83"/>
      <c r="K2058" s="83"/>
      <c r="L2058" s="83"/>
      <c r="M2058" s="83"/>
      <c r="N2058" s="83"/>
      <c r="O2058" s="83"/>
      <c r="P2058" s="83"/>
      <c r="Q2058" s="83"/>
      <c r="R2058" s="83"/>
      <c r="S2058" s="83"/>
      <c r="T2058" s="83"/>
      <c r="U2058" s="99">
        <f>COUNTIF(通讯通路门店!$S:$S,$G2058)</f>
        <v>0</v>
      </c>
      <c r="V2058" s="99">
        <f>COUNTIFS(通讯通路门店!$S:$S,$G2058,通讯通路门店!$J:$J,"综合卖场")</f>
        <v>0</v>
      </c>
      <c r="W2058" s="99">
        <f>SUMIFS(通讯通路门店!$AJ:$AJ,通讯通路门店!$S:$S,通讯客户沙盘!$G2058)</f>
        <v>0</v>
      </c>
      <c r="X2058" s="99">
        <f t="shared" si="160"/>
        <v>0</v>
      </c>
      <c r="Y2058" s="99">
        <f>COUNTIFS(通讯通路门店!$S:$S,$G2058,通讯通路门店!$J:$J,"荣耀体验店")+COUNTIFS(通讯通路门店!$S:$S,$G2058,通讯通路门店!$J:$J,"荣耀授权专卖店")</f>
        <v>0</v>
      </c>
      <c r="Z2058" s="99">
        <f>COUNTIFS(通讯通路门店!$S:$S,$G2058,通讯通路门店!$J:$J,"VIVO体验店")</f>
        <v>0</v>
      </c>
      <c r="AA2058" s="99">
        <f>COUNTIFS(通讯通路门店!$S:$S,$G2058,通讯通路门店!$J:$J,"OPPO体验店")</f>
        <v>0</v>
      </c>
      <c r="AB2058" s="99">
        <f>COUNTIFS(通讯通路门店!$S:$S,$G2058,通讯通路门店!$J:$J,"华为授权体验店")+COUNTIFS(通讯通路门店!$S:$S,$G2058,通讯通路门店!$J:$J,"华为堡垒店")</f>
        <v>0</v>
      </c>
      <c r="AC2058" s="99">
        <f>COUNTIFS(通讯通路门店!$S:$S,$G2058,通讯通路门店!$J:$J,"小米体验店")</f>
        <v>0</v>
      </c>
      <c r="AD2058" s="99">
        <f>COUNTIFS(通讯通路门店!$S:$S,$G2058,通讯通路门店!$J:$J,"苹果体验店")</f>
        <v>0</v>
      </c>
      <c r="AE2058" s="99">
        <f>COUNTIFS(通讯通路门店!$S:$S,$G2058,通讯通路门店!$J:$J,"其他品牌专卖店")</f>
        <v>0</v>
      </c>
      <c r="AF2058" s="99">
        <f>SUMIFS(通讯通路门店!$BI:$BI,通讯通路门店!$S:$S,$G2058)</f>
        <v>0</v>
      </c>
      <c r="AG2058" s="99">
        <f>SUMIFS(通讯通路门店!$BH:$BH,通讯通路门店!$S:$S,$G2058)</f>
        <v>0</v>
      </c>
      <c r="AH2058" s="99">
        <f t="shared" si="161"/>
        <v>0</v>
      </c>
      <c r="AI2058" s="99">
        <f>SUMIFS(通讯通路门店!$BB:$BB,通讯通路门店!$S:$S,$G2058)</f>
        <v>0</v>
      </c>
      <c r="AJ2058" s="99">
        <f>SUMIFS(通讯通路门店!$BE:$BE,通讯通路门店!$S:$S,$G2058)</f>
        <v>0</v>
      </c>
      <c r="AK2058" s="99">
        <f>SUMIFS(通讯通路门店!$BG:$BG,通讯通路门店!$S:$S,$G2058)</f>
        <v>0</v>
      </c>
      <c r="AL2058" s="99">
        <f>SUMIFS(通讯通路门店!$BC:$BC,通讯通路门店!$S:$S,$G2058)</f>
        <v>0</v>
      </c>
      <c r="AM2058" s="99">
        <f>SUMIFS(通讯通路门店!$BD:$BD,通讯通路门店!$S:$S,$G2058)</f>
        <v>0</v>
      </c>
      <c r="AN2058" s="99">
        <f>SUMIFS(通讯通路门店!$BF:$BF,通讯通路门店!$S:$S,$G2058)</f>
        <v>0</v>
      </c>
      <c r="AO2058" s="99">
        <f t="shared" si="162"/>
        <v>0</v>
      </c>
      <c r="AP2058" s="99">
        <f>SUMIFS(通讯通路门店!$K:$K,通讯通路门店!$S:$S,$G2058)</f>
        <v>0</v>
      </c>
      <c r="AQ2058" s="83"/>
      <c r="AR2058" s="99">
        <f>SUMIFS(通讯通路门店!$T:$T,通讯通路门店!$S:$S,$G2058)</f>
        <v>0</v>
      </c>
      <c r="AS2058" s="99">
        <f>SUMIFS(通讯通路门店!$U:$U,通讯通路门店!$S:$S,$G2058)</f>
        <v>0</v>
      </c>
      <c r="AT2058" s="99">
        <f>SUMIFS(通讯通路门店!$V:$V,通讯通路门店!$S:$S,$G2058)</f>
        <v>0</v>
      </c>
      <c r="AU2058" s="99">
        <f>SUMIFS(通讯通路门店!$W:$W,通讯通路门店!$S:$S,$G2058)</f>
        <v>0</v>
      </c>
      <c r="AV2058" s="99">
        <f>SUMIFS(通讯通路门店!$Z:$Z,通讯通路门店!$S:$S,$G2058)</f>
        <v>0</v>
      </c>
      <c r="AW2058" s="99">
        <f>SUMIFS(通讯通路门店!$AB:$AB,通讯通路门店!$S:$S,$G2058)</f>
        <v>0</v>
      </c>
      <c r="AX2058" s="99">
        <f>SUMIFS(通讯通路门店!$X:$X,通讯通路门店!$S:$S,$G2058)</f>
        <v>0</v>
      </c>
      <c r="AY2058" s="99">
        <f>SUMIFS(通讯通路门店!$Y:$Y,通讯通路门店!$S:$S,$G2058)</f>
        <v>0</v>
      </c>
      <c r="AZ2058" s="99">
        <f>SUMIFS(通讯通路门店!$AA:$AA,通讯通路门店!$S:$S,$G2058)</f>
        <v>0</v>
      </c>
      <c r="BA2058" s="99">
        <f t="shared" si="163"/>
        <v>0</v>
      </c>
      <c r="BB2058" s="99">
        <f t="shared" si="164"/>
        <v>0</v>
      </c>
      <c r="BC2058" s="99">
        <f>SUMIFS(通讯通路门店!$W:$W,通讯通路门店!$S:$S,$G2058,通讯通路门店!$J:$J,"荣耀体验店")+SUMIFS(通讯通路门店!$W:$W,通讯通路门店!$S:$S,$G2058,通讯通路门店!$J:$J,"荣耀授权专卖店")</f>
        <v>0</v>
      </c>
      <c r="BD2058" s="99">
        <f>SUMIFS(通讯通路门店!$Z:$Z,通讯通路门店!$S:$S,$G2058,通讯通路门店!$J:$J,"VIVO体验店")</f>
        <v>0</v>
      </c>
      <c r="BE2058" s="99">
        <f>SUMIFS(通讯通路门店!$AB:$AB,通讯通路门店!$S:$S,$G2058,通讯通路门店!$J:$J,"OPPO体验店")</f>
        <v>0</v>
      </c>
      <c r="BF2058" s="99">
        <f>SUMIFS(通讯通路门店!$X:$X,通讯通路门店!$S:$S,$G2058,通讯通路门店!$J:$J,"华为授权体验店")+SUMIFS(通讯通路门店!$AA:$AA,通讯通路门店!$S:$S,$G2058,通讯通路门店!$J:$J,"华为堡垒店")</f>
        <v>0</v>
      </c>
      <c r="BG2058" s="99">
        <f>SUMIFS(通讯通路门店!$Y:$Y,通讯通路门店!$S:$S,$G2058,通讯通路门店!$J:$J,"小米体验店")</f>
        <v>0</v>
      </c>
      <c r="BH2058" s="99">
        <f>SUMIFS(通讯通路门店!$AA:$AA,通讯通路门店!$S:$S,$G2058,通讯通路门店!$J:$J,"苹果体验店")</f>
        <v>0</v>
      </c>
      <c r="BI2058" s="99">
        <f>SUMIFS(通讯通路门店!$K:$K,通讯通路门店!$S:$S,$G2058,通讯通路门店!$J:$J,"其他品牌专卖店")</f>
        <v>0</v>
      </c>
      <c r="BJ2058" s="99">
        <f>SUMIFS(通讯通路门店!$AC:$AC,通讯通路门店!$S:$S,$G2058)</f>
        <v>0</v>
      </c>
      <c r="BK2058" s="99">
        <f>SUMIFS(通讯通路门店!$AD:$AD,通讯通路门店!$S:$S,$G2058)</f>
        <v>0</v>
      </c>
      <c r="BL2058" s="99">
        <f>SUMIFS(通讯通路门店!$AE:$AE,通讯通路门店!$S:$S,$G2058)</f>
        <v>0</v>
      </c>
      <c r="BM2058" s="99">
        <f>SUMIFS(通讯通路门店!$AF:$AF,通讯通路门店!$S:$S,$G2058)</f>
        <v>0</v>
      </c>
      <c r="BN2058" s="99">
        <f>SUMIFS(通讯通路门店!$AG:$AG,通讯通路门店!$S:$S,$G2058)</f>
        <v>0</v>
      </c>
      <c r="BO2058" s="99">
        <f>SUMIFS(通讯通路门店!$AH:$AH,通讯通路门店!$S:$S,$G2058)</f>
        <v>0</v>
      </c>
      <c r="BP2058" s="99">
        <f>SUMIFS(通讯通路门店!$AI:$AI,通讯通路门店!$S:$S,$G2058)</f>
        <v>0</v>
      </c>
      <c r="BQ2058" s="83"/>
    </row>
    <row r="2059" spans="1:69">
      <c r="A2059" s="99" t="str">
        <f>IFERROR(_xlfn.XLOOKUP($G2059,通讯通路门店!$S$4:$S$993931,通讯通路门店!$A$4:$A$993931,0,0),"")</f>
        <v>海南省</v>
      </c>
      <c r="B2059" s="99" t="str">
        <f>IFERROR(_xlfn.XLOOKUP($G2059,通讯通路门店!$S$4:$S$993931,通讯通路门店!$B$4:$B$993931,0,0),"")</f>
        <v>东方市</v>
      </c>
      <c r="C2059" s="99" t="str">
        <f>IFERROR(_xlfn.XLOOKUP($G2059,通讯通路门店!$S$4:$S$993931,通讯通路门店!$C$4:$C$993931,0,0),"")</f>
        <v>东方市</v>
      </c>
      <c r="D2059" s="99" t="str">
        <f>IFERROR(_xlfn.XLOOKUP($G2059,通讯通路门店!$S$4:$S$993931,通讯通路门店!$D$4:$D$993931,0,0),"")</f>
        <v>八所镇</v>
      </c>
      <c r="E2059" s="83"/>
      <c r="F2059" s="83"/>
      <c r="G2059" s="101"/>
      <c r="H2059" s="102">
        <f>IFERROR(_xlfn.XLOOKUP($G2059,通讯通路门店!$S$4:$S$993931,通讯通路门店!$R$4:$R$993931,0,0),"")</f>
        <v>0</v>
      </c>
      <c r="I2059" s="83"/>
      <c r="J2059" s="83"/>
      <c r="K2059" s="83"/>
      <c r="L2059" s="83"/>
      <c r="M2059" s="83"/>
      <c r="N2059" s="83"/>
      <c r="O2059" s="83"/>
      <c r="P2059" s="83"/>
      <c r="Q2059" s="83"/>
      <c r="R2059" s="83"/>
      <c r="S2059" s="83"/>
      <c r="T2059" s="83"/>
      <c r="U2059" s="99">
        <f>COUNTIF(通讯通路门店!$S:$S,$G2059)</f>
        <v>0</v>
      </c>
      <c r="V2059" s="99">
        <f>COUNTIFS(通讯通路门店!$S:$S,$G2059,通讯通路门店!$J:$J,"综合卖场")</f>
        <v>0</v>
      </c>
      <c r="W2059" s="99">
        <f>SUMIFS(通讯通路门店!$AJ:$AJ,通讯通路门店!$S:$S,通讯客户沙盘!$G2059)</f>
        <v>0</v>
      </c>
      <c r="X2059" s="99">
        <f t="shared" si="160"/>
        <v>0</v>
      </c>
      <c r="Y2059" s="99">
        <f>COUNTIFS(通讯通路门店!$S:$S,$G2059,通讯通路门店!$J:$J,"荣耀体验店")+COUNTIFS(通讯通路门店!$S:$S,$G2059,通讯通路门店!$J:$J,"荣耀授权专卖店")</f>
        <v>0</v>
      </c>
      <c r="Z2059" s="99">
        <f>COUNTIFS(通讯通路门店!$S:$S,$G2059,通讯通路门店!$J:$J,"VIVO体验店")</f>
        <v>0</v>
      </c>
      <c r="AA2059" s="99">
        <f>COUNTIFS(通讯通路门店!$S:$S,$G2059,通讯通路门店!$J:$J,"OPPO体验店")</f>
        <v>0</v>
      </c>
      <c r="AB2059" s="99">
        <f>COUNTIFS(通讯通路门店!$S:$S,$G2059,通讯通路门店!$J:$J,"华为授权体验店")+COUNTIFS(通讯通路门店!$S:$S,$G2059,通讯通路门店!$J:$J,"华为堡垒店")</f>
        <v>0</v>
      </c>
      <c r="AC2059" s="99">
        <f>COUNTIFS(通讯通路门店!$S:$S,$G2059,通讯通路门店!$J:$J,"小米体验店")</f>
        <v>0</v>
      </c>
      <c r="AD2059" s="99">
        <f>COUNTIFS(通讯通路门店!$S:$S,$G2059,通讯通路门店!$J:$J,"苹果体验店")</f>
        <v>0</v>
      </c>
      <c r="AE2059" s="99">
        <f>COUNTIFS(通讯通路门店!$S:$S,$G2059,通讯通路门店!$J:$J,"其他品牌专卖店")</f>
        <v>0</v>
      </c>
      <c r="AF2059" s="99">
        <f>SUMIFS(通讯通路门店!$BI:$BI,通讯通路门店!$S:$S,$G2059)</f>
        <v>0</v>
      </c>
      <c r="AG2059" s="99">
        <f>SUMIFS(通讯通路门店!$BH:$BH,通讯通路门店!$S:$S,$G2059)</f>
        <v>0</v>
      </c>
      <c r="AH2059" s="99">
        <f t="shared" si="161"/>
        <v>0</v>
      </c>
      <c r="AI2059" s="99">
        <f>SUMIFS(通讯通路门店!$BB:$BB,通讯通路门店!$S:$S,$G2059)</f>
        <v>0</v>
      </c>
      <c r="AJ2059" s="99">
        <f>SUMIFS(通讯通路门店!$BE:$BE,通讯通路门店!$S:$S,$G2059)</f>
        <v>0</v>
      </c>
      <c r="AK2059" s="99">
        <f>SUMIFS(通讯通路门店!$BG:$BG,通讯通路门店!$S:$S,$G2059)</f>
        <v>0</v>
      </c>
      <c r="AL2059" s="99">
        <f>SUMIFS(通讯通路门店!$BC:$BC,通讯通路门店!$S:$S,$G2059)</f>
        <v>0</v>
      </c>
      <c r="AM2059" s="99">
        <f>SUMIFS(通讯通路门店!$BD:$BD,通讯通路门店!$S:$S,$G2059)</f>
        <v>0</v>
      </c>
      <c r="AN2059" s="99">
        <f>SUMIFS(通讯通路门店!$BF:$BF,通讯通路门店!$S:$S,$G2059)</f>
        <v>0</v>
      </c>
      <c r="AO2059" s="99">
        <f t="shared" si="162"/>
        <v>0</v>
      </c>
      <c r="AP2059" s="99">
        <f>SUMIFS(通讯通路门店!$K:$K,通讯通路门店!$S:$S,$G2059)</f>
        <v>0</v>
      </c>
      <c r="AQ2059" s="83"/>
      <c r="AR2059" s="99">
        <f>SUMIFS(通讯通路门店!$T:$T,通讯通路门店!$S:$S,$G2059)</f>
        <v>0</v>
      </c>
      <c r="AS2059" s="99">
        <f>SUMIFS(通讯通路门店!$U:$U,通讯通路门店!$S:$S,$G2059)</f>
        <v>0</v>
      </c>
      <c r="AT2059" s="99">
        <f>SUMIFS(通讯通路门店!$V:$V,通讯通路门店!$S:$S,$G2059)</f>
        <v>0</v>
      </c>
      <c r="AU2059" s="99">
        <f>SUMIFS(通讯通路门店!$W:$W,通讯通路门店!$S:$S,$G2059)</f>
        <v>0</v>
      </c>
      <c r="AV2059" s="99">
        <f>SUMIFS(通讯通路门店!$Z:$Z,通讯通路门店!$S:$S,$G2059)</f>
        <v>0</v>
      </c>
      <c r="AW2059" s="99">
        <f>SUMIFS(通讯通路门店!$AB:$AB,通讯通路门店!$S:$S,$G2059)</f>
        <v>0</v>
      </c>
      <c r="AX2059" s="99">
        <f>SUMIFS(通讯通路门店!$X:$X,通讯通路门店!$S:$S,$G2059)</f>
        <v>0</v>
      </c>
      <c r="AY2059" s="99">
        <f>SUMIFS(通讯通路门店!$Y:$Y,通讯通路门店!$S:$S,$G2059)</f>
        <v>0</v>
      </c>
      <c r="AZ2059" s="99">
        <f>SUMIFS(通讯通路门店!$AA:$AA,通讯通路门店!$S:$S,$G2059)</f>
        <v>0</v>
      </c>
      <c r="BA2059" s="99">
        <f t="shared" si="163"/>
        <v>0</v>
      </c>
      <c r="BB2059" s="99">
        <f t="shared" si="164"/>
        <v>0</v>
      </c>
      <c r="BC2059" s="99">
        <f>SUMIFS(通讯通路门店!$W:$W,通讯通路门店!$S:$S,$G2059,通讯通路门店!$J:$J,"荣耀体验店")+SUMIFS(通讯通路门店!$W:$W,通讯通路门店!$S:$S,$G2059,通讯通路门店!$J:$J,"荣耀授权专卖店")</f>
        <v>0</v>
      </c>
      <c r="BD2059" s="99">
        <f>SUMIFS(通讯通路门店!$Z:$Z,通讯通路门店!$S:$S,$G2059,通讯通路门店!$J:$J,"VIVO体验店")</f>
        <v>0</v>
      </c>
      <c r="BE2059" s="99">
        <f>SUMIFS(通讯通路门店!$AB:$AB,通讯通路门店!$S:$S,$G2059,通讯通路门店!$J:$J,"OPPO体验店")</f>
        <v>0</v>
      </c>
      <c r="BF2059" s="99">
        <f>SUMIFS(通讯通路门店!$X:$X,通讯通路门店!$S:$S,$G2059,通讯通路门店!$J:$J,"华为授权体验店")+SUMIFS(通讯通路门店!$AA:$AA,通讯通路门店!$S:$S,$G2059,通讯通路门店!$J:$J,"华为堡垒店")</f>
        <v>0</v>
      </c>
      <c r="BG2059" s="99">
        <f>SUMIFS(通讯通路门店!$Y:$Y,通讯通路门店!$S:$S,$G2059,通讯通路门店!$J:$J,"小米体验店")</f>
        <v>0</v>
      </c>
      <c r="BH2059" s="99">
        <f>SUMIFS(通讯通路门店!$AA:$AA,通讯通路门店!$S:$S,$G2059,通讯通路门店!$J:$J,"苹果体验店")</f>
        <v>0</v>
      </c>
      <c r="BI2059" s="99">
        <f>SUMIFS(通讯通路门店!$K:$K,通讯通路门店!$S:$S,$G2059,通讯通路门店!$J:$J,"其他品牌专卖店")</f>
        <v>0</v>
      </c>
      <c r="BJ2059" s="99">
        <f>SUMIFS(通讯通路门店!$AC:$AC,通讯通路门店!$S:$S,$G2059)</f>
        <v>0</v>
      </c>
      <c r="BK2059" s="99">
        <f>SUMIFS(通讯通路门店!$AD:$AD,通讯通路门店!$S:$S,$G2059)</f>
        <v>0</v>
      </c>
      <c r="BL2059" s="99">
        <f>SUMIFS(通讯通路门店!$AE:$AE,通讯通路门店!$S:$S,$G2059)</f>
        <v>0</v>
      </c>
      <c r="BM2059" s="99">
        <f>SUMIFS(通讯通路门店!$AF:$AF,通讯通路门店!$S:$S,$G2059)</f>
        <v>0</v>
      </c>
      <c r="BN2059" s="99">
        <f>SUMIFS(通讯通路门店!$AG:$AG,通讯通路门店!$S:$S,$G2059)</f>
        <v>0</v>
      </c>
      <c r="BO2059" s="99">
        <f>SUMIFS(通讯通路门店!$AH:$AH,通讯通路门店!$S:$S,$G2059)</f>
        <v>0</v>
      </c>
      <c r="BP2059" s="99">
        <f>SUMIFS(通讯通路门店!$AI:$AI,通讯通路门店!$S:$S,$G2059)</f>
        <v>0</v>
      </c>
      <c r="BQ2059" s="83"/>
    </row>
    <row r="2060" spans="1:69">
      <c r="A2060" s="99" t="str">
        <f>IFERROR(_xlfn.XLOOKUP($G2060,通讯通路门店!$S$4:$S$993931,通讯通路门店!$A$4:$A$993931,0,0),"")</f>
        <v>海南省</v>
      </c>
      <c r="B2060" s="99" t="str">
        <f>IFERROR(_xlfn.XLOOKUP($G2060,通讯通路门店!$S$4:$S$993931,通讯通路门店!$B$4:$B$993931,0,0),"")</f>
        <v>东方市</v>
      </c>
      <c r="C2060" s="99" t="str">
        <f>IFERROR(_xlfn.XLOOKUP($G2060,通讯通路门店!$S$4:$S$993931,通讯通路门店!$C$4:$C$993931,0,0),"")</f>
        <v>东方市</v>
      </c>
      <c r="D2060" s="99" t="str">
        <f>IFERROR(_xlfn.XLOOKUP($G2060,通讯通路门店!$S$4:$S$993931,通讯通路门店!$D$4:$D$993931,0,0),"")</f>
        <v>八所镇</v>
      </c>
      <c r="E2060" s="83"/>
      <c r="F2060" s="83"/>
      <c r="G2060" s="101"/>
      <c r="H2060" s="102">
        <f>IFERROR(_xlfn.XLOOKUP($G2060,通讯通路门店!$S$4:$S$993931,通讯通路门店!$R$4:$R$993931,0,0),"")</f>
        <v>0</v>
      </c>
      <c r="I2060" s="83"/>
      <c r="J2060" s="83"/>
      <c r="K2060" s="83"/>
      <c r="L2060" s="83"/>
      <c r="M2060" s="83"/>
      <c r="N2060" s="83"/>
      <c r="O2060" s="83"/>
      <c r="P2060" s="83"/>
      <c r="Q2060" s="83"/>
      <c r="R2060" s="83"/>
      <c r="S2060" s="83"/>
      <c r="T2060" s="83"/>
      <c r="U2060" s="99">
        <f>COUNTIF(通讯通路门店!$S:$S,$G2060)</f>
        <v>0</v>
      </c>
      <c r="V2060" s="99">
        <f>COUNTIFS(通讯通路门店!$S:$S,$G2060,通讯通路门店!$J:$J,"综合卖场")</f>
        <v>0</v>
      </c>
      <c r="W2060" s="99">
        <f>SUMIFS(通讯通路门店!$AJ:$AJ,通讯通路门店!$S:$S,通讯客户沙盘!$G2060)</f>
        <v>0</v>
      </c>
      <c r="X2060" s="99">
        <f t="shared" si="160"/>
        <v>0</v>
      </c>
      <c r="Y2060" s="99">
        <f>COUNTIFS(通讯通路门店!$S:$S,$G2060,通讯通路门店!$J:$J,"荣耀体验店")+COUNTIFS(通讯通路门店!$S:$S,$G2060,通讯通路门店!$J:$J,"荣耀授权专卖店")</f>
        <v>0</v>
      </c>
      <c r="Z2060" s="99">
        <f>COUNTIFS(通讯通路门店!$S:$S,$G2060,通讯通路门店!$J:$J,"VIVO体验店")</f>
        <v>0</v>
      </c>
      <c r="AA2060" s="99">
        <f>COUNTIFS(通讯通路门店!$S:$S,$G2060,通讯通路门店!$J:$J,"OPPO体验店")</f>
        <v>0</v>
      </c>
      <c r="AB2060" s="99">
        <f>COUNTIFS(通讯通路门店!$S:$S,$G2060,通讯通路门店!$J:$J,"华为授权体验店")+COUNTIFS(通讯通路门店!$S:$S,$G2060,通讯通路门店!$J:$J,"华为堡垒店")</f>
        <v>0</v>
      </c>
      <c r="AC2060" s="99">
        <f>COUNTIFS(通讯通路门店!$S:$S,$G2060,通讯通路门店!$J:$J,"小米体验店")</f>
        <v>0</v>
      </c>
      <c r="AD2060" s="99">
        <f>COUNTIFS(通讯通路门店!$S:$S,$G2060,通讯通路门店!$J:$J,"苹果体验店")</f>
        <v>0</v>
      </c>
      <c r="AE2060" s="99">
        <f>COUNTIFS(通讯通路门店!$S:$S,$G2060,通讯通路门店!$J:$J,"其他品牌专卖店")</f>
        <v>0</v>
      </c>
      <c r="AF2060" s="99">
        <f>SUMIFS(通讯通路门店!$BI:$BI,通讯通路门店!$S:$S,$G2060)</f>
        <v>0</v>
      </c>
      <c r="AG2060" s="99">
        <f>SUMIFS(通讯通路门店!$BH:$BH,通讯通路门店!$S:$S,$G2060)</f>
        <v>0</v>
      </c>
      <c r="AH2060" s="99">
        <f t="shared" si="161"/>
        <v>0</v>
      </c>
      <c r="AI2060" s="99">
        <f>SUMIFS(通讯通路门店!$BB:$BB,通讯通路门店!$S:$S,$G2060)</f>
        <v>0</v>
      </c>
      <c r="AJ2060" s="99">
        <f>SUMIFS(通讯通路门店!$BE:$BE,通讯通路门店!$S:$S,$G2060)</f>
        <v>0</v>
      </c>
      <c r="AK2060" s="99">
        <f>SUMIFS(通讯通路门店!$BG:$BG,通讯通路门店!$S:$S,$G2060)</f>
        <v>0</v>
      </c>
      <c r="AL2060" s="99">
        <f>SUMIFS(通讯通路门店!$BC:$BC,通讯通路门店!$S:$S,$G2060)</f>
        <v>0</v>
      </c>
      <c r="AM2060" s="99">
        <f>SUMIFS(通讯通路门店!$BD:$BD,通讯通路门店!$S:$S,$G2060)</f>
        <v>0</v>
      </c>
      <c r="AN2060" s="99">
        <f>SUMIFS(通讯通路门店!$BF:$BF,通讯通路门店!$S:$S,$G2060)</f>
        <v>0</v>
      </c>
      <c r="AO2060" s="99">
        <f t="shared" si="162"/>
        <v>0</v>
      </c>
      <c r="AP2060" s="99">
        <f>SUMIFS(通讯通路门店!$K:$K,通讯通路门店!$S:$S,$G2060)</f>
        <v>0</v>
      </c>
      <c r="AQ2060" s="83"/>
      <c r="AR2060" s="99">
        <f>SUMIFS(通讯通路门店!$T:$T,通讯通路门店!$S:$S,$G2060)</f>
        <v>0</v>
      </c>
      <c r="AS2060" s="99">
        <f>SUMIFS(通讯通路门店!$U:$U,通讯通路门店!$S:$S,$G2060)</f>
        <v>0</v>
      </c>
      <c r="AT2060" s="99">
        <f>SUMIFS(通讯通路门店!$V:$V,通讯通路门店!$S:$S,$G2060)</f>
        <v>0</v>
      </c>
      <c r="AU2060" s="99">
        <f>SUMIFS(通讯通路门店!$W:$W,通讯通路门店!$S:$S,$G2060)</f>
        <v>0</v>
      </c>
      <c r="AV2060" s="99">
        <f>SUMIFS(通讯通路门店!$Z:$Z,通讯通路门店!$S:$S,$G2060)</f>
        <v>0</v>
      </c>
      <c r="AW2060" s="99">
        <f>SUMIFS(通讯通路门店!$AB:$AB,通讯通路门店!$S:$S,$G2060)</f>
        <v>0</v>
      </c>
      <c r="AX2060" s="99">
        <f>SUMIFS(通讯通路门店!$X:$X,通讯通路门店!$S:$S,$G2060)</f>
        <v>0</v>
      </c>
      <c r="AY2060" s="99">
        <f>SUMIFS(通讯通路门店!$Y:$Y,通讯通路门店!$S:$S,$G2060)</f>
        <v>0</v>
      </c>
      <c r="AZ2060" s="99">
        <f>SUMIFS(通讯通路门店!$AA:$AA,通讯通路门店!$S:$S,$G2060)</f>
        <v>0</v>
      </c>
      <c r="BA2060" s="99">
        <f t="shared" si="163"/>
        <v>0</v>
      </c>
      <c r="BB2060" s="99">
        <f t="shared" si="164"/>
        <v>0</v>
      </c>
      <c r="BC2060" s="99">
        <f>SUMIFS(通讯通路门店!$W:$W,通讯通路门店!$S:$S,$G2060,通讯通路门店!$J:$J,"荣耀体验店")+SUMIFS(通讯通路门店!$W:$W,通讯通路门店!$S:$S,$G2060,通讯通路门店!$J:$J,"荣耀授权专卖店")</f>
        <v>0</v>
      </c>
      <c r="BD2060" s="99">
        <f>SUMIFS(通讯通路门店!$Z:$Z,通讯通路门店!$S:$S,$G2060,通讯通路门店!$J:$J,"VIVO体验店")</f>
        <v>0</v>
      </c>
      <c r="BE2060" s="99">
        <f>SUMIFS(通讯通路门店!$AB:$AB,通讯通路门店!$S:$S,$G2060,通讯通路门店!$J:$J,"OPPO体验店")</f>
        <v>0</v>
      </c>
      <c r="BF2060" s="99">
        <f>SUMIFS(通讯通路门店!$X:$X,通讯通路门店!$S:$S,$G2060,通讯通路门店!$J:$J,"华为授权体验店")+SUMIFS(通讯通路门店!$AA:$AA,通讯通路门店!$S:$S,$G2060,通讯通路门店!$J:$J,"华为堡垒店")</f>
        <v>0</v>
      </c>
      <c r="BG2060" s="99">
        <f>SUMIFS(通讯通路门店!$Y:$Y,通讯通路门店!$S:$S,$G2060,通讯通路门店!$J:$J,"小米体验店")</f>
        <v>0</v>
      </c>
      <c r="BH2060" s="99">
        <f>SUMIFS(通讯通路门店!$AA:$AA,通讯通路门店!$S:$S,$G2060,通讯通路门店!$J:$J,"苹果体验店")</f>
        <v>0</v>
      </c>
      <c r="BI2060" s="99">
        <f>SUMIFS(通讯通路门店!$K:$K,通讯通路门店!$S:$S,$G2060,通讯通路门店!$J:$J,"其他品牌专卖店")</f>
        <v>0</v>
      </c>
      <c r="BJ2060" s="99">
        <f>SUMIFS(通讯通路门店!$AC:$AC,通讯通路门店!$S:$S,$G2060)</f>
        <v>0</v>
      </c>
      <c r="BK2060" s="99">
        <f>SUMIFS(通讯通路门店!$AD:$AD,通讯通路门店!$S:$S,$G2060)</f>
        <v>0</v>
      </c>
      <c r="BL2060" s="99">
        <f>SUMIFS(通讯通路门店!$AE:$AE,通讯通路门店!$S:$S,$G2060)</f>
        <v>0</v>
      </c>
      <c r="BM2060" s="99">
        <f>SUMIFS(通讯通路门店!$AF:$AF,通讯通路门店!$S:$S,$G2060)</f>
        <v>0</v>
      </c>
      <c r="BN2060" s="99">
        <f>SUMIFS(通讯通路门店!$AG:$AG,通讯通路门店!$S:$S,$G2060)</f>
        <v>0</v>
      </c>
      <c r="BO2060" s="99">
        <f>SUMIFS(通讯通路门店!$AH:$AH,通讯通路门店!$S:$S,$G2060)</f>
        <v>0</v>
      </c>
      <c r="BP2060" s="99">
        <f>SUMIFS(通讯通路门店!$AI:$AI,通讯通路门店!$S:$S,$G2060)</f>
        <v>0</v>
      </c>
      <c r="BQ2060" s="83"/>
    </row>
    <row r="2061" spans="1:69">
      <c r="A2061" s="99" t="str">
        <f>IFERROR(_xlfn.XLOOKUP($G2061,通讯通路门店!$S$4:$S$993931,通讯通路门店!$A$4:$A$993931,0,0),"")</f>
        <v>海南省</v>
      </c>
      <c r="B2061" s="99" t="str">
        <f>IFERROR(_xlfn.XLOOKUP($G2061,通讯通路门店!$S$4:$S$993931,通讯通路门店!$B$4:$B$993931,0,0),"")</f>
        <v>东方市</v>
      </c>
      <c r="C2061" s="99" t="str">
        <f>IFERROR(_xlfn.XLOOKUP($G2061,通讯通路门店!$S$4:$S$993931,通讯通路门店!$C$4:$C$993931,0,0),"")</f>
        <v>东方市</v>
      </c>
      <c r="D2061" s="99" t="str">
        <f>IFERROR(_xlfn.XLOOKUP($G2061,通讯通路门店!$S$4:$S$993931,通讯通路门店!$D$4:$D$993931,0,0),"")</f>
        <v>八所镇</v>
      </c>
      <c r="E2061" s="83"/>
      <c r="F2061" s="83"/>
      <c r="G2061" s="101"/>
      <c r="H2061" s="102">
        <f>IFERROR(_xlfn.XLOOKUP($G2061,通讯通路门店!$S$4:$S$993931,通讯通路门店!$R$4:$R$993931,0,0),"")</f>
        <v>0</v>
      </c>
      <c r="I2061" s="83"/>
      <c r="J2061" s="83"/>
      <c r="K2061" s="83"/>
      <c r="L2061" s="83"/>
      <c r="M2061" s="83"/>
      <c r="N2061" s="83"/>
      <c r="O2061" s="83"/>
      <c r="P2061" s="83"/>
      <c r="Q2061" s="83"/>
      <c r="R2061" s="83"/>
      <c r="S2061" s="83"/>
      <c r="T2061" s="83"/>
      <c r="U2061" s="99">
        <f>COUNTIF(通讯通路门店!$S:$S,$G2061)</f>
        <v>0</v>
      </c>
      <c r="V2061" s="99">
        <f>COUNTIFS(通讯通路门店!$S:$S,$G2061,通讯通路门店!$J:$J,"综合卖场")</f>
        <v>0</v>
      </c>
      <c r="W2061" s="99">
        <f>SUMIFS(通讯通路门店!$AJ:$AJ,通讯通路门店!$S:$S,通讯客户沙盘!$G2061)</f>
        <v>0</v>
      </c>
      <c r="X2061" s="99">
        <f t="shared" si="160"/>
        <v>0</v>
      </c>
      <c r="Y2061" s="99">
        <f>COUNTIFS(通讯通路门店!$S:$S,$G2061,通讯通路门店!$J:$J,"荣耀体验店")+COUNTIFS(通讯通路门店!$S:$S,$G2061,通讯通路门店!$J:$J,"荣耀授权专卖店")</f>
        <v>0</v>
      </c>
      <c r="Z2061" s="99">
        <f>COUNTIFS(通讯通路门店!$S:$S,$G2061,通讯通路门店!$J:$J,"VIVO体验店")</f>
        <v>0</v>
      </c>
      <c r="AA2061" s="99">
        <f>COUNTIFS(通讯通路门店!$S:$S,$G2061,通讯通路门店!$J:$J,"OPPO体验店")</f>
        <v>0</v>
      </c>
      <c r="AB2061" s="99">
        <f>COUNTIFS(通讯通路门店!$S:$S,$G2061,通讯通路门店!$J:$J,"华为授权体验店")+COUNTIFS(通讯通路门店!$S:$S,$G2061,通讯通路门店!$J:$J,"华为堡垒店")</f>
        <v>0</v>
      </c>
      <c r="AC2061" s="99">
        <f>COUNTIFS(通讯通路门店!$S:$S,$G2061,通讯通路门店!$J:$J,"小米体验店")</f>
        <v>0</v>
      </c>
      <c r="AD2061" s="99">
        <f>COUNTIFS(通讯通路门店!$S:$S,$G2061,通讯通路门店!$J:$J,"苹果体验店")</f>
        <v>0</v>
      </c>
      <c r="AE2061" s="99">
        <f>COUNTIFS(通讯通路门店!$S:$S,$G2061,通讯通路门店!$J:$J,"其他品牌专卖店")</f>
        <v>0</v>
      </c>
      <c r="AF2061" s="99">
        <f>SUMIFS(通讯通路门店!$BI:$BI,通讯通路门店!$S:$S,$G2061)</f>
        <v>0</v>
      </c>
      <c r="AG2061" s="99">
        <f>SUMIFS(通讯通路门店!$BH:$BH,通讯通路门店!$S:$S,$G2061)</f>
        <v>0</v>
      </c>
      <c r="AH2061" s="99">
        <f t="shared" si="161"/>
        <v>0</v>
      </c>
      <c r="AI2061" s="99">
        <f>SUMIFS(通讯通路门店!$BB:$BB,通讯通路门店!$S:$S,$G2061)</f>
        <v>0</v>
      </c>
      <c r="AJ2061" s="99">
        <f>SUMIFS(通讯通路门店!$BE:$BE,通讯通路门店!$S:$S,$G2061)</f>
        <v>0</v>
      </c>
      <c r="AK2061" s="99">
        <f>SUMIFS(通讯通路门店!$BG:$BG,通讯通路门店!$S:$S,$G2061)</f>
        <v>0</v>
      </c>
      <c r="AL2061" s="99">
        <f>SUMIFS(通讯通路门店!$BC:$BC,通讯通路门店!$S:$S,$G2061)</f>
        <v>0</v>
      </c>
      <c r="AM2061" s="99">
        <f>SUMIFS(通讯通路门店!$BD:$BD,通讯通路门店!$S:$S,$G2061)</f>
        <v>0</v>
      </c>
      <c r="AN2061" s="99">
        <f>SUMIFS(通讯通路门店!$BF:$BF,通讯通路门店!$S:$S,$G2061)</f>
        <v>0</v>
      </c>
      <c r="AO2061" s="99">
        <f t="shared" si="162"/>
        <v>0</v>
      </c>
      <c r="AP2061" s="99">
        <f>SUMIFS(通讯通路门店!$K:$K,通讯通路门店!$S:$S,$G2061)</f>
        <v>0</v>
      </c>
      <c r="AQ2061" s="83"/>
      <c r="AR2061" s="99">
        <f>SUMIFS(通讯通路门店!$T:$T,通讯通路门店!$S:$S,$G2061)</f>
        <v>0</v>
      </c>
      <c r="AS2061" s="99">
        <f>SUMIFS(通讯通路门店!$U:$U,通讯通路门店!$S:$S,$G2061)</f>
        <v>0</v>
      </c>
      <c r="AT2061" s="99">
        <f>SUMIFS(通讯通路门店!$V:$V,通讯通路门店!$S:$S,$G2061)</f>
        <v>0</v>
      </c>
      <c r="AU2061" s="99">
        <f>SUMIFS(通讯通路门店!$W:$W,通讯通路门店!$S:$S,$G2061)</f>
        <v>0</v>
      </c>
      <c r="AV2061" s="99">
        <f>SUMIFS(通讯通路门店!$Z:$Z,通讯通路门店!$S:$S,$G2061)</f>
        <v>0</v>
      </c>
      <c r="AW2061" s="99">
        <f>SUMIFS(通讯通路门店!$AB:$AB,通讯通路门店!$S:$S,$G2061)</f>
        <v>0</v>
      </c>
      <c r="AX2061" s="99">
        <f>SUMIFS(通讯通路门店!$X:$X,通讯通路门店!$S:$S,$G2061)</f>
        <v>0</v>
      </c>
      <c r="AY2061" s="99">
        <f>SUMIFS(通讯通路门店!$Y:$Y,通讯通路门店!$S:$S,$G2061)</f>
        <v>0</v>
      </c>
      <c r="AZ2061" s="99">
        <f>SUMIFS(通讯通路门店!$AA:$AA,通讯通路门店!$S:$S,$G2061)</f>
        <v>0</v>
      </c>
      <c r="BA2061" s="99">
        <f t="shared" si="163"/>
        <v>0</v>
      </c>
      <c r="BB2061" s="99">
        <f t="shared" si="164"/>
        <v>0</v>
      </c>
      <c r="BC2061" s="99">
        <f>SUMIFS(通讯通路门店!$W:$W,通讯通路门店!$S:$S,$G2061,通讯通路门店!$J:$J,"荣耀体验店")+SUMIFS(通讯通路门店!$W:$W,通讯通路门店!$S:$S,$G2061,通讯通路门店!$J:$J,"荣耀授权专卖店")</f>
        <v>0</v>
      </c>
      <c r="BD2061" s="99">
        <f>SUMIFS(通讯通路门店!$Z:$Z,通讯通路门店!$S:$S,$G2061,通讯通路门店!$J:$J,"VIVO体验店")</f>
        <v>0</v>
      </c>
      <c r="BE2061" s="99">
        <f>SUMIFS(通讯通路门店!$AB:$AB,通讯通路门店!$S:$S,$G2061,通讯通路门店!$J:$J,"OPPO体验店")</f>
        <v>0</v>
      </c>
      <c r="BF2061" s="99">
        <f>SUMIFS(通讯通路门店!$X:$X,通讯通路门店!$S:$S,$G2061,通讯通路门店!$J:$J,"华为授权体验店")+SUMIFS(通讯通路门店!$AA:$AA,通讯通路门店!$S:$S,$G2061,通讯通路门店!$J:$J,"华为堡垒店")</f>
        <v>0</v>
      </c>
      <c r="BG2061" s="99">
        <f>SUMIFS(通讯通路门店!$Y:$Y,通讯通路门店!$S:$S,$G2061,通讯通路门店!$J:$J,"小米体验店")</f>
        <v>0</v>
      </c>
      <c r="BH2061" s="99">
        <f>SUMIFS(通讯通路门店!$AA:$AA,通讯通路门店!$S:$S,$G2061,通讯通路门店!$J:$J,"苹果体验店")</f>
        <v>0</v>
      </c>
      <c r="BI2061" s="99">
        <f>SUMIFS(通讯通路门店!$K:$K,通讯通路门店!$S:$S,$G2061,通讯通路门店!$J:$J,"其他品牌专卖店")</f>
        <v>0</v>
      </c>
      <c r="BJ2061" s="99">
        <f>SUMIFS(通讯通路门店!$AC:$AC,通讯通路门店!$S:$S,$G2061)</f>
        <v>0</v>
      </c>
      <c r="BK2061" s="99">
        <f>SUMIFS(通讯通路门店!$AD:$AD,通讯通路门店!$S:$S,$G2061)</f>
        <v>0</v>
      </c>
      <c r="BL2061" s="99">
        <f>SUMIFS(通讯通路门店!$AE:$AE,通讯通路门店!$S:$S,$G2061)</f>
        <v>0</v>
      </c>
      <c r="BM2061" s="99">
        <f>SUMIFS(通讯通路门店!$AF:$AF,通讯通路门店!$S:$S,$G2061)</f>
        <v>0</v>
      </c>
      <c r="BN2061" s="99">
        <f>SUMIFS(通讯通路门店!$AG:$AG,通讯通路门店!$S:$S,$G2061)</f>
        <v>0</v>
      </c>
      <c r="BO2061" s="99">
        <f>SUMIFS(通讯通路门店!$AH:$AH,通讯通路门店!$S:$S,$G2061)</f>
        <v>0</v>
      </c>
      <c r="BP2061" s="99">
        <f>SUMIFS(通讯通路门店!$AI:$AI,通讯通路门店!$S:$S,$G2061)</f>
        <v>0</v>
      </c>
      <c r="BQ2061" s="83"/>
    </row>
    <row r="2062" spans="1:69">
      <c r="A2062" s="99" t="str">
        <f>IFERROR(_xlfn.XLOOKUP($G2062,通讯通路门店!$S$4:$S$993931,通讯通路门店!$A$4:$A$993931,0,0),"")</f>
        <v>海南省</v>
      </c>
      <c r="B2062" s="99" t="str">
        <f>IFERROR(_xlfn.XLOOKUP($G2062,通讯通路门店!$S$4:$S$993931,通讯通路门店!$B$4:$B$993931,0,0),"")</f>
        <v>东方市</v>
      </c>
      <c r="C2062" s="99" t="str">
        <f>IFERROR(_xlfn.XLOOKUP($G2062,通讯通路门店!$S$4:$S$993931,通讯通路门店!$C$4:$C$993931,0,0),"")</f>
        <v>东方市</v>
      </c>
      <c r="D2062" s="99" t="str">
        <f>IFERROR(_xlfn.XLOOKUP($G2062,通讯通路门店!$S$4:$S$993931,通讯通路门店!$D$4:$D$993931,0,0),"")</f>
        <v>八所镇</v>
      </c>
      <c r="E2062" s="83"/>
      <c r="F2062" s="83"/>
      <c r="G2062" s="101"/>
      <c r="H2062" s="102">
        <f>IFERROR(_xlfn.XLOOKUP($G2062,通讯通路门店!$S$4:$S$993931,通讯通路门店!$R$4:$R$993931,0,0),"")</f>
        <v>0</v>
      </c>
      <c r="I2062" s="83"/>
      <c r="J2062" s="83"/>
      <c r="K2062" s="83"/>
      <c r="L2062" s="83"/>
      <c r="M2062" s="83"/>
      <c r="N2062" s="83"/>
      <c r="O2062" s="83"/>
      <c r="P2062" s="83"/>
      <c r="Q2062" s="83"/>
      <c r="R2062" s="83"/>
      <c r="S2062" s="83"/>
      <c r="T2062" s="83"/>
      <c r="U2062" s="99">
        <f>COUNTIF(通讯通路门店!$S:$S,$G2062)</f>
        <v>0</v>
      </c>
      <c r="V2062" s="99">
        <f>COUNTIFS(通讯通路门店!$S:$S,$G2062,通讯通路门店!$J:$J,"综合卖场")</f>
        <v>0</v>
      </c>
      <c r="W2062" s="99">
        <f>SUMIFS(通讯通路门店!$AJ:$AJ,通讯通路门店!$S:$S,通讯客户沙盘!$G2062)</f>
        <v>0</v>
      </c>
      <c r="X2062" s="99">
        <f t="shared" si="160"/>
        <v>0</v>
      </c>
      <c r="Y2062" s="99">
        <f>COUNTIFS(通讯通路门店!$S:$S,$G2062,通讯通路门店!$J:$J,"荣耀体验店")+COUNTIFS(通讯通路门店!$S:$S,$G2062,通讯通路门店!$J:$J,"荣耀授权专卖店")</f>
        <v>0</v>
      </c>
      <c r="Z2062" s="99">
        <f>COUNTIFS(通讯通路门店!$S:$S,$G2062,通讯通路门店!$J:$J,"VIVO体验店")</f>
        <v>0</v>
      </c>
      <c r="AA2062" s="99">
        <f>COUNTIFS(通讯通路门店!$S:$S,$G2062,通讯通路门店!$J:$J,"OPPO体验店")</f>
        <v>0</v>
      </c>
      <c r="AB2062" s="99">
        <f>COUNTIFS(通讯通路门店!$S:$S,$G2062,通讯通路门店!$J:$J,"华为授权体验店")+COUNTIFS(通讯通路门店!$S:$S,$G2062,通讯通路门店!$J:$J,"华为堡垒店")</f>
        <v>0</v>
      </c>
      <c r="AC2062" s="99">
        <f>COUNTIFS(通讯通路门店!$S:$S,$G2062,通讯通路门店!$J:$J,"小米体验店")</f>
        <v>0</v>
      </c>
      <c r="AD2062" s="99">
        <f>COUNTIFS(通讯通路门店!$S:$S,$G2062,通讯通路门店!$J:$J,"苹果体验店")</f>
        <v>0</v>
      </c>
      <c r="AE2062" s="99">
        <f>COUNTIFS(通讯通路门店!$S:$S,$G2062,通讯通路门店!$J:$J,"其他品牌专卖店")</f>
        <v>0</v>
      </c>
      <c r="AF2062" s="99">
        <f>SUMIFS(通讯通路门店!$BI:$BI,通讯通路门店!$S:$S,$G2062)</f>
        <v>0</v>
      </c>
      <c r="AG2062" s="99">
        <f>SUMIFS(通讯通路门店!$BH:$BH,通讯通路门店!$S:$S,$G2062)</f>
        <v>0</v>
      </c>
      <c r="AH2062" s="99">
        <f t="shared" si="161"/>
        <v>0</v>
      </c>
      <c r="AI2062" s="99">
        <f>SUMIFS(通讯通路门店!$BB:$BB,通讯通路门店!$S:$S,$G2062)</f>
        <v>0</v>
      </c>
      <c r="AJ2062" s="99">
        <f>SUMIFS(通讯通路门店!$BE:$BE,通讯通路门店!$S:$S,$G2062)</f>
        <v>0</v>
      </c>
      <c r="AK2062" s="99">
        <f>SUMIFS(通讯通路门店!$BG:$BG,通讯通路门店!$S:$S,$G2062)</f>
        <v>0</v>
      </c>
      <c r="AL2062" s="99">
        <f>SUMIFS(通讯通路门店!$BC:$BC,通讯通路门店!$S:$S,$G2062)</f>
        <v>0</v>
      </c>
      <c r="AM2062" s="99">
        <f>SUMIFS(通讯通路门店!$BD:$BD,通讯通路门店!$S:$S,$G2062)</f>
        <v>0</v>
      </c>
      <c r="AN2062" s="99">
        <f>SUMIFS(通讯通路门店!$BF:$BF,通讯通路门店!$S:$S,$G2062)</f>
        <v>0</v>
      </c>
      <c r="AO2062" s="99">
        <f t="shared" si="162"/>
        <v>0</v>
      </c>
      <c r="AP2062" s="99">
        <f>SUMIFS(通讯通路门店!$K:$K,通讯通路门店!$S:$S,$G2062)</f>
        <v>0</v>
      </c>
      <c r="AQ2062" s="83"/>
      <c r="AR2062" s="99">
        <f>SUMIFS(通讯通路门店!$T:$T,通讯通路门店!$S:$S,$G2062)</f>
        <v>0</v>
      </c>
      <c r="AS2062" s="99">
        <f>SUMIFS(通讯通路门店!$U:$U,通讯通路门店!$S:$S,$G2062)</f>
        <v>0</v>
      </c>
      <c r="AT2062" s="99">
        <f>SUMIFS(通讯通路门店!$V:$V,通讯通路门店!$S:$S,$G2062)</f>
        <v>0</v>
      </c>
      <c r="AU2062" s="99">
        <f>SUMIFS(通讯通路门店!$W:$W,通讯通路门店!$S:$S,$G2062)</f>
        <v>0</v>
      </c>
      <c r="AV2062" s="99">
        <f>SUMIFS(通讯通路门店!$Z:$Z,通讯通路门店!$S:$S,$G2062)</f>
        <v>0</v>
      </c>
      <c r="AW2062" s="99">
        <f>SUMIFS(通讯通路门店!$AB:$AB,通讯通路门店!$S:$S,$G2062)</f>
        <v>0</v>
      </c>
      <c r="AX2062" s="99">
        <f>SUMIFS(通讯通路门店!$X:$X,通讯通路门店!$S:$S,$G2062)</f>
        <v>0</v>
      </c>
      <c r="AY2062" s="99">
        <f>SUMIFS(通讯通路门店!$Y:$Y,通讯通路门店!$S:$S,$G2062)</f>
        <v>0</v>
      </c>
      <c r="AZ2062" s="99">
        <f>SUMIFS(通讯通路门店!$AA:$AA,通讯通路门店!$S:$S,$G2062)</f>
        <v>0</v>
      </c>
      <c r="BA2062" s="99">
        <f t="shared" si="163"/>
        <v>0</v>
      </c>
      <c r="BB2062" s="99">
        <f t="shared" si="164"/>
        <v>0</v>
      </c>
      <c r="BC2062" s="99">
        <f>SUMIFS(通讯通路门店!$W:$W,通讯通路门店!$S:$S,$G2062,通讯通路门店!$J:$J,"荣耀体验店")+SUMIFS(通讯通路门店!$W:$W,通讯通路门店!$S:$S,$G2062,通讯通路门店!$J:$J,"荣耀授权专卖店")</f>
        <v>0</v>
      </c>
      <c r="BD2062" s="99">
        <f>SUMIFS(通讯通路门店!$Z:$Z,通讯通路门店!$S:$S,$G2062,通讯通路门店!$J:$J,"VIVO体验店")</f>
        <v>0</v>
      </c>
      <c r="BE2062" s="99">
        <f>SUMIFS(通讯通路门店!$AB:$AB,通讯通路门店!$S:$S,$G2062,通讯通路门店!$J:$J,"OPPO体验店")</f>
        <v>0</v>
      </c>
      <c r="BF2062" s="99">
        <f>SUMIFS(通讯通路门店!$X:$X,通讯通路门店!$S:$S,$G2062,通讯通路门店!$J:$J,"华为授权体验店")+SUMIFS(通讯通路门店!$AA:$AA,通讯通路门店!$S:$S,$G2062,通讯通路门店!$J:$J,"华为堡垒店")</f>
        <v>0</v>
      </c>
      <c r="BG2062" s="99">
        <f>SUMIFS(通讯通路门店!$Y:$Y,通讯通路门店!$S:$S,$G2062,通讯通路门店!$J:$J,"小米体验店")</f>
        <v>0</v>
      </c>
      <c r="BH2062" s="99">
        <f>SUMIFS(通讯通路门店!$AA:$AA,通讯通路门店!$S:$S,$G2062,通讯通路门店!$J:$J,"苹果体验店")</f>
        <v>0</v>
      </c>
      <c r="BI2062" s="99">
        <f>SUMIFS(通讯通路门店!$K:$K,通讯通路门店!$S:$S,$G2062,通讯通路门店!$J:$J,"其他品牌专卖店")</f>
        <v>0</v>
      </c>
      <c r="BJ2062" s="99">
        <f>SUMIFS(通讯通路门店!$AC:$AC,通讯通路门店!$S:$S,$G2062)</f>
        <v>0</v>
      </c>
      <c r="BK2062" s="99">
        <f>SUMIFS(通讯通路门店!$AD:$AD,通讯通路门店!$S:$S,$G2062)</f>
        <v>0</v>
      </c>
      <c r="BL2062" s="99">
        <f>SUMIFS(通讯通路门店!$AE:$AE,通讯通路门店!$S:$S,$G2062)</f>
        <v>0</v>
      </c>
      <c r="BM2062" s="99">
        <f>SUMIFS(通讯通路门店!$AF:$AF,通讯通路门店!$S:$S,$G2062)</f>
        <v>0</v>
      </c>
      <c r="BN2062" s="99">
        <f>SUMIFS(通讯通路门店!$AG:$AG,通讯通路门店!$S:$S,$G2062)</f>
        <v>0</v>
      </c>
      <c r="BO2062" s="99">
        <f>SUMIFS(通讯通路门店!$AH:$AH,通讯通路门店!$S:$S,$G2062)</f>
        <v>0</v>
      </c>
      <c r="BP2062" s="99">
        <f>SUMIFS(通讯通路门店!$AI:$AI,通讯通路门店!$S:$S,$G2062)</f>
        <v>0</v>
      </c>
      <c r="BQ2062" s="83"/>
    </row>
    <row r="2063" spans="1:69">
      <c r="A2063" s="99" t="str">
        <f>IFERROR(_xlfn.XLOOKUP($G2063,通讯通路门店!$S$4:$S$993931,通讯通路门店!$A$4:$A$993931,0,0),"")</f>
        <v>海南省</v>
      </c>
      <c r="B2063" s="99" t="str">
        <f>IFERROR(_xlfn.XLOOKUP($G2063,通讯通路门店!$S$4:$S$993931,通讯通路门店!$B$4:$B$993931,0,0),"")</f>
        <v>东方市</v>
      </c>
      <c r="C2063" s="99" t="str">
        <f>IFERROR(_xlfn.XLOOKUP($G2063,通讯通路门店!$S$4:$S$993931,通讯通路门店!$C$4:$C$993931,0,0),"")</f>
        <v>东方市</v>
      </c>
      <c r="D2063" s="99" t="str">
        <f>IFERROR(_xlfn.XLOOKUP($G2063,通讯通路门店!$S$4:$S$993931,通讯通路门店!$D$4:$D$993931,0,0),"")</f>
        <v>八所镇</v>
      </c>
      <c r="E2063" s="83"/>
      <c r="F2063" s="83"/>
      <c r="G2063" s="101"/>
      <c r="H2063" s="102">
        <f>IFERROR(_xlfn.XLOOKUP($G2063,通讯通路门店!$S$4:$S$993931,通讯通路门店!$R$4:$R$993931,0,0),"")</f>
        <v>0</v>
      </c>
      <c r="I2063" s="83"/>
      <c r="J2063" s="83"/>
      <c r="K2063" s="83"/>
      <c r="L2063" s="83"/>
      <c r="M2063" s="83"/>
      <c r="N2063" s="83"/>
      <c r="O2063" s="83"/>
      <c r="P2063" s="83"/>
      <c r="Q2063" s="83"/>
      <c r="R2063" s="83"/>
      <c r="S2063" s="83"/>
      <c r="T2063" s="83"/>
      <c r="U2063" s="99">
        <f>COUNTIF(通讯通路门店!$S:$S,$G2063)</f>
        <v>0</v>
      </c>
      <c r="V2063" s="99">
        <f>COUNTIFS(通讯通路门店!$S:$S,$G2063,通讯通路门店!$J:$J,"综合卖场")</f>
        <v>0</v>
      </c>
      <c r="W2063" s="99">
        <f>SUMIFS(通讯通路门店!$AJ:$AJ,通讯通路门店!$S:$S,通讯客户沙盘!$G2063)</f>
        <v>0</v>
      </c>
      <c r="X2063" s="99">
        <f t="shared" si="160"/>
        <v>0</v>
      </c>
      <c r="Y2063" s="99">
        <f>COUNTIFS(通讯通路门店!$S:$S,$G2063,通讯通路门店!$J:$J,"荣耀体验店")+COUNTIFS(通讯通路门店!$S:$S,$G2063,通讯通路门店!$J:$J,"荣耀授权专卖店")</f>
        <v>0</v>
      </c>
      <c r="Z2063" s="99">
        <f>COUNTIFS(通讯通路门店!$S:$S,$G2063,通讯通路门店!$J:$J,"VIVO体验店")</f>
        <v>0</v>
      </c>
      <c r="AA2063" s="99">
        <f>COUNTIFS(通讯通路门店!$S:$S,$G2063,通讯通路门店!$J:$J,"OPPO体验店")</f>
        <v>0</v>
      </c>
      <c r="AB2063" s="99">
        <f>COUNTIFS(通讯通路门店!$S:$S,$G2063,通讯通路门店!$J:$J,"华为授权体验店")+COUNTIFS(通讯通路门店!$S:$S,$G2063,通讯通路门店!$J:$J,"华为堡垒店")</f>
        <v>0</v>
      </c>
      <c r="AC2063" s="99">
        <f>COUNTIFS(通讯通路门店!$S:$S,$G2063,通讯通路门店!$J:$J,"小米体验店")</f>
        <v>0</v>
      </c>
      <c r="AD2063" s="99">
        <f>COUNTIFS(通讯通路门店!$S:$S,$G2063,通讯通路门店!$J:$J,"苹果体验店")</f>
        <v>0</v>
      </c>
      <c r="AE2063" s="99">
        <f>COUNTIFS(通讯通路门店!$S:$S,$G2063,通讯通路门店!$J:$J,"其他品牌专卖店")</f>
        <v>0</v>
      </c>
      <c r="AF2063" s="99">
        <f>SUMIFS(通讯通路门店!$BI:$BI,通讯通路门店!$S:$S,$G2063)</f>
        <v>0</v>
      </c>
      <c r="AG2063" s="99">
        <f>SUMIFS(通讯通路门店!$BH:$BH,通讯通路门店!$S:$S,$G2063)</f>
        <v>0</v>
      </c>
      <c r="AH2063" s="99">
        <f t="shared" si="161"/>
        <v>0</v>
      </c>
      <c r="AI2063" s="99">
        <f>SUMIFS(通讯通路门店!$BB:$BB,通讯通路门店!$S:$S,$G2063)</f>
        <v>0</v>
      </c>
      <c r="AJ2063" s="99">
        <f>SUMIFS(通讯通路门店!$BE:$BE,通讯通路门店!$S:$S,$G2063)</f>
        <v>0</v>
      </c>
      <c r="AK2063" s="99">
        <f>SUMIFS(通讯通路门店!$BG:$BG,通讯通路门店!$S:$S,$G2063)</f>
        <v>0</v>
      </c>
      <c r="AL2063" s="99">
        <f>SUMIFS(通讯通路门店!$BC:$BC,通讯通路门店!$S:$S,$G2063)</f>
        <v>0</v>
      </c>
      <c r="AM2063" s="99">
        <f>SUMIFS(通讯通路门店!$BD:$BD,通讯通路门店!$S:$S,$G2063)</f>
        <v>0</v>
      </c>
      <c r="AN2063" s="99">
        <f>SUMIFS(通讯通路门店!$BF:$BF,通讯通路门店!$S:$S,$G2063)</f>
        <v>0</v>
      </c>
      <c r="AO2063" s="99">
        <f t="shared" si="162"/>
        <v>0</v>
      </c>
      <c r="AP2063" s="99">
        <f>SUMIFS(通讯通路门店!$K:$K,通讯通路门店!$S:$S,$G2063)</f>
        <v>0</v>
      </c>
      <c r="AQ2063" s="83"/>
      <c r="AR2063" s="99">
        <f>SUMIFS(通讯通路门店!$T:$T,通讯通路门店!$S:$S,$G2063)</f>
        <v>0</v>
      </c>
      <c r="AS2063" s="99">
        <f>SUMIFS(通讯通路门店!$U:$U,通讯通路门店!$S:$S,$G2063)</f>
        <v>0</v>
      </c>
      <c r="AT2063" s="99">
        <f>SUMIFS(通讯通路门店!$V:$V,通讯通路门店!$S:$S,$G2063)</f>
        <v>0</v>
      </c>
      <c r="AU2063" s="99">
        <f>SUMIFS(通讯通路门店!$W:$W,通讯通路门店!$S:$S,$G2063)</f>
        <v>0</v>
      </c>
      <c r="AV2063" s="99">
        <f>SUMIFS(通讯通路门店!$Z:$Z,通讯通路门店!$S:$S,$G2063)</f>
        <v>0</v>
      </c>
      <c r="AW2063" s="99">
        <f>SUMIFS(通讯通路门店!$AB:$AB,通讯通路门店!$S:$S,$G2063)</f>
        <v>0</v>
      </c>
      <c r="AX2063" s="99">
        <f>SUMIFS(通讯通路门店!$X:$X,通讯通路门店!$S:$S,$G2063)</f>
        <v>0</v>
      </c>
      <c r="AY2063" s="99">
        <f>SUMIFS(通讯通路门店!$Y:$Y,通讯通路门店!$S:$S,$G2063)</f>
        <v>0</v>
      </c>
      <c r="AZ2063" s="99">
        <f>SUMIFS(通讯通路门店!$AA:$AA,通讯通路门店!$S:$S,$G2063)</f>
        <v>0</v>
      </c>
      <c r="BA2063" s="99">
        <f t="shared" si="163"/>
        <v>0</v>
      </c>
      <c r="BB2063" s="99">
        <f t="shared" si="164"/>
        <v>0</v>
      </c>
      <c r="BC2063" s="99">
        <f>SUMIFS(通讯通路门店!$W:$W,通讯通路门店!$S:$S,$G2063,通讯通路门店!$J:$J,"荣耀体验店")+SUMIFS(通讯通路门店!$W:$W,通讯通路门店!$S:$S,$G2063,通讯通路门店!$J:$J,"荣耀授权专卖店")</f>
        <v>0</v>
      </c>
      <c r="BD2063" s="99">
        <f>SUMIFS(通讯通路门店!$Z:$Z,通讯通路门店!$S:$S,$G2063,通讯通路门店!$J:$J,"VIVO体验店")</f>
        <v>0</v>
      </c>
      <c r="BE2063" s="99">
        <f>SUMIFS(通讯通路门店!$AB:$AB,通讯通路门店!$S:$S,$G2063,通讯通路门店!$J:$J,"OPPO体验店")</f>
        <v>0</v>
      </c>
      <c r="BF2063" s="99">
        <f>SUMIFS(通讯通路门店!$X:$X,通讯通路门店!$S:$S,$G2063,通讯通路门店!$J:$J,"华为授权体验店")+SUMIFS(通讯通路门店!$AA:$AA,通讯通路门店!$S:$S,$G2063,通讯通路门店!$J:$J,"华为堡垒店")</f>
        <v>0</v>
      </c>
      <c r="BG2063" s="99">
        <f>SUMIFS(通讯通路门店!$Y:$Y,通讯通路门店!$S:$S,$G2063,通讯通路门店!$J:$J,"小米体验店")</f>
        <v>0</v>
      </c>
      <c r="BH2063" s="99">
        <f>SUMIFS(通讯通路门店!$AA:$AA,通讯通路门店!$S:$S,$G2063,通讯通路门店!$J:$J,"苹果体验店")</f>
        <v>0</v>
      </c>
      <c r="BI2063" s="99">
        <f>SUMIFS(通讯通路门店!$K:$K,通讯通路门店!$S:$S,$G2063,通讯通路门店!$J:$J,"其他品牌专卖店")</f>
        <v>0</v>
      </c>
      <c r="BJ2063" s="99">
        <f>SUMIFS(通讯通路门店!$AC:$AC,通讯通路门店!$S:$S,$G2063)</f>
        <v>0</v>
      </c>
      <c r="BK2063" s="99">
        <f>SUMIFS(通讯通路门店!$AD:$AD,通讯通路门店!$S:$S,$G2063)</f>
        <v>0</v>
      </c>
      <c r="BL2063" s="99">
        <f>SUMIFS(通讯通路门店!$AE:$AE,通讯通路门店!$S:$S,$G2063)</f>
        <v>0</v>
      </c>
      <c r="BM2063" s="99">
        <f>SUMIFS(通讯通路门店!$AF:$AF,通讯通路门店!$S:$S,$G2063)</f>
        <v>0</v>
      </c>
      <c r="BN2063" s="99">
        <f>SUMIFS(通讯通路门店!$AG:$AG,通讯通路门店!$S:$S,$G2063)</f>
        <v>0</v>
      </c>
      <c r="BO2063" s="99">
        <f>SUMIFS(通讯通路门店!$AH:$AH,通讯通路门店!$S:$S,$G2063)</f>
        <v>0</v>
      </c>
      <c r="BP2063" s="99">
        <f>SUMIFS(通讯通路门店!$AI:$AI,通讯通路门店!$S:$S,$G2063)</f>
        <v>0</v>
      </c>
      <c r="BQ2063" s="83"/>
    </row>
    <row r="2064" spans="1:69">
      <c r="A2064" s="99" t="str">
        <f>IFERROR(_xlfn.XLOOKUP($G2064,通讯通路门店!$S$4:$S$993931,通讯通路门店!$A$4:$A$993931,0,0),"")</f>
        <v>海南省</v>
      </c>
      <c r="B2064" s="99" t="str">
        <f>IFERROR(_xlfn.XLOOKUP($G2064,通讯通路门店!$S$4:$S$993931,通讯通路门店!$B$4:$B$993931,0,0),"")</f>
        <v>东方市</v>
      </c>
      <c r="C2064" s="99" t="str">
        <f>IFERROR(_xlfn.XLOOKUP($G2064,通讯通路门店!$S$4:$S$993931,通讯通路门店!$C$4:$C$993931,0,0),"")</f>
        <v>东方市</v>
      </c>
      <c r="D2064" s="99" t="str">
        <f>IFERROR(_xlfn.XLOOKUP($G2064,通讯通路门店!$S$4:$S$993931,通讯通路门店!$D$4:$D$993931,0,0),"")</f>
        <v>八所镇</v>
      </c>
      <c r="E2064" s="83"/>
      <c r="F2064" s="83"/>
      <c r="G2064" s="101"/>
      <c r="H2064" s="102">
        <f>IFERROR(_xlfn.XLOOKUP($G2064,通讯通路门店!$S$4:$S$993931,通讯通路门店!$R$4:$R$993931,0,0),"")</f>
        <v>0</v>
      </c>
      <c r="I2064" s="83"/>
      <c r="J2064" s="83"/>
      <c r="K2064" s="83"/>
      <c r="L2064" s="83"/>
      <c r="M2064" s="83"/>
      <c r="N2064" s="83"/>
      <c r="O2064" s="83"/>
      <c r="P2064" s="83"/>
      <c r="Q2064" s="83"/>
      <c r="R2064" s="83"/>
      <c r="S2064" s="83"/>
      <c r="T2064" s="83"/>
      <c r="U2064" s="99">
        <f>COUNTIF(通讯通路门店!$S:$S,$G2064)</f>
        <v>0</v>
      </c>
      <c r="V2064" s="99">
        <f>COUNTIFS(通讯通路门店!$S:$S,$G2064,通讯通路门店!$J:$J,"综合卖场")</f>
        <v>0</v>
      </c>
      <c r="W2064" s="99">
        <f>SUMIFS(通讯通路门店!$AJ:$AJ,通讯通路门店!$S:$S,通讯客户沙盘!$G2064)</f>
        <v>0</v>
      </c>
      <c r="X2064" s="99">
        <f t="shared" si="160"/>
        <v>0</v>
      </c>
      <c r="Y2064" s="99">
        <f>COUNTIFS(通讯通路门店!$S:$S,$G2064,通讯通路门店!$J:$J,"荣耀体验店")+COUNTIFS(通讯通路门店!$S:$S,$G2064,通讯通路门店!$J:$J,"荣耀授权专卖店")</f>
        <v>0</v>
      </c>
      <c r="Z2064" s="99">
        <f>COUNTIFS(通讯通路门店!$S:$S,$G2064,通讯通路门店!$J:$J,"VIVO体验店")</f>
        <v>0</v>
      </c>
      <c r="AA2064" s="99">
        <f>COUNTIFS(通讯通路门店!$S:$S,$G2064,通讯通路门店!$J:$J,"OPPO体验店")</f>
        <v>0</v>
      </c>
      <c r="AB2064" s="99">
        <f>COUNTIFS(通讯通路门店!$S:$S,$G2064,通讯通路门店!$J:$J,"华为授权体验店")+COUNTIFS(通讯通路门店!$S:$S,$G2064,通讯通路门店!$J:$J,"华为堡垒店")</f>
        <v>0</v>
      </c>
      <c r="AC2064" s="99">
        <f>COUNTIFS(通讯通路门店!$S:$S,$G2064,通讯通路门店!$J:$J,"小米体验店")</f>
        <v>0</v>
      </c>
      <c r="AD2064" s="99">
        <f>COUNTIFS(通讯通路门店!$S:$S,$G2064,通讯通路门店!$J:$J,"苹果体验店")</f>
        <v>0</v>
      </c>
      <c r="AE2064" s="99">
        <f>COUNTIFS(通讯通路门店!$S:$S,$G2064,通讯通路门店!$J:$J,"其他品牌专卖店")</f>
        <v>0</v>
      </c>
      <c r="AF2064" s="99">
        <f>SUMIFS(通讯通路门店!$BI:$BI,通讯通路门店!$S:$S,$G2064)</f>
        <v>0</v>
      </c>
      <c r="AG2064" s="99">
        <f>SUMIFS(通讯通路门店!$BH:$BH,通讯通路门店!$S:$S,$G2064)</f>
        <v>0</v>
      </c>
      <c r="AH2064" s="99">
        <f t="shared" si="161"/>
        <v>0</v>
      </c>
      <c r="AI2064" s="99">
        <f>SUMIFS(通讯通路门店!$BB:$BB,通讯通路门店!$S:$S,$G2064)</f>
        <v>0</v>
      </c>
      <c r="AJ2064" s="99">
        <f>SUMIFS(通讯通路门店!$BE:$BE,通讯通路门店!$S:$S,$G2064)</f>
        <v>0</v>
      </c>
      <c r="AK2064" s="99">
        <f>SUMIFS(通讯通路门店!$BG:$BG,通讯通路门店!$S:$S,$G2064)</f>
        <v>0</v>
      </c>
      <c r="AL2064" s="99">
        <f>SUMIFS(通讯通路门店!$BC:$BC,通讯通路门店!$S:$S,$G2064)</f>
        <v>0</v>
      </c>
      <c r="AM2064" s="99">
        <f>SUMIFS(通讯通路门店!$BD:$BD,通讯通路门店!$S:$S,$G2064)</f>
        <v>0</v>
      </c>
      <c r="AN2064" s="99">
        <f>SUMIFS(通讯通路门店!$BF:$BF,通讯通路门店!$S:$S,$G2064)</f>
        <v>0</v>
      </c>
      <c r="AO2064" s="99">
        <f t="shared" si="162"/>
        <v>0</v>
      </c>
      <c r="AP2064" s="99">
        <f>SUMIFS(通讯通路门店!$K:$K,通讯通路门店!$S:$S,$G2064)</f>
        <v>0</v>
      </c>
      <c r="AQ2064" s="83"/>
      <c r="AR2064" s="99">
        <f>SUMIFS(通讯通路门店!$T:$T,通讯通路门店!$S:$S,$G2064)</f>
        <v>0</v>
      </c>
      <c r="AS2064" s="99">
        <f>SUMIFS(通讯通路门店!$U:$U,通讯通路门店!$S:$S,$G2064)</f>
        <v>0</v>
      </c>
      <c r="AT2064" s="99">
        <f>SUMIFS(通讯通路门店!$V:$V,通讯通路门店!$S:$S,$G2064)</f>
        <v>0</v>
      </c>
      <c r="AU2064" s="99">
        <f>SUMIFS(通讯通路门店!$W:$W,通讯通路门店!$S:$S,$G2064)</f>
        <v>0</v>
      </c>
      <c r="AV2064" s="99">
        <f>SUMIFS(通讯通路门店!$Z:$Z,通讯通路门店!$S:$S,$G2064)</f>
        <v>0</v>
      </c>
      <c r="AW2064" s="99">
        <f>SUMIFS(通讯通路门店!$AB:$AB,通讯通路门店!$S:$S,$G2064)</f>
        <v>0</v>
      </c>
      <c r="AX2064" s="99">
        <f>SUMIFS(通讯通路门店!$X:$X,通讯通路门店!$S:$S,$G2064)</f>
        <v>0</v>
      </c>
      <c r="AY2064" s="99">
        <f>SUMIFS(通讯通路门店!$Y:$Y,通讯通路门店!$S:$S,$G2064)</f>
        <v>0</v>
      </c>
      <c r="AZ2064" s="99">
        <f>SUMIFS(通讯通路门店!$AA:$AA,通讯通路门店!$S:$S,$G2064)</f>
        <v>0</v>
      </c>
      <c r="BA2064" s="99">
        <f t="shared" si="163"/>
        <v>0</v>
      </c>
      <c r="BB2064" s="99">
        <f t="shared" si="164"/>
        <v>0</v>
      </c>
      <c r="BC2064" s="99">
        <f>SUMIFS(通讯通路门店!$W:$W,通讯通路门店!$S:$S,$G2064,通讯通路门店!$J:$J,"荣耀体验店")+SUMIFS(通讯通路门店!$W:$W,通讯通路门店!$S:$S,$G2064,通讯通路门店!$J:$J,"荣耀授权专卖店")</f>
        <v>0</v>
      </c>
      <c r="BD2064" s="99">
        <f>SUMIFS(通讯通路门店!$Z:$Z,通讯通路门店!$S:$S,$G2064,通讯通路门店!$J:$J,"VIVO体验店")</f>
        <v>0</v>
      </c>
      <c r="BE2064" s="99">
        <f>SUMIFS(通讯通路门店!$AB:$AB,通讯通路门店!$S:$S,$G2064,通讯通路门店!$J:$J,"OPPO体验店")</f>
        <v>0</v>
      </c>
      <c r="BF2064" s="99">
        <f>SUMIFS(通讯通路门店!$X:$X,通讯通路门店!$S:$S,$G2064,通讯通路门店!$J:$J,"华为授权体验店")+SUMIFS(通讯通路门店!$AA:$AA,通讯通路门店!$S:$S,$G2064,通讯通路门店!$J:$J,"华为堡垒店")</f>
        <v>0</v>
      </c>
      <c r="BG2064" s="99">
        <f>SUMIFS(通讯通路门店!$Y:$Y,通讯通路门店!$S:$S,$G2064,通讯通路门店!$J:$J,"小米体验店")</f>
        <v>0</v>
      </c>
      <c r="BH2064" s="99">
        <f>SUMIFS(通讯通路门店!$AA:$AA,通讯通路门店!$S:$S,$G2064,通讯通路门店!$J:$J,"苹果体验店")</f>
        <v>0</v>
      </c>
      <c r="BI2064" s="99">
        <f>SUMIFS(通讯通路门店!$K:$K,通讯通路门店!$S:$S,$G2064,通讯通路门店!$J:$J,"其他品牌专卖店")</f>
        <v>0</v>
      </c>
      <c r="BJ2064" s="99">
        <f>SUMIFS(通讯通路门店!$AC:$AC,通讯通路门店!$S:$S,$G2064)</f>
        <v>0</v>
      </c>
      <c r="BK2064" s="99">
        <f>SUMIFS(通讯通路门店!$AD:$AD,通讯通路门店!$S:$S,$G2064)</f>
        <v>0</v>
      </c>
      <c r="BL2064" s="99">
        <f>SUMIFS(通讯通路门店!$AE:$AE,通讯通路门店!$S:$S,$G2064)</f>
        <v>0</v>
      </c>
      <c r="BM2064" s="99">
        <f>SUMIFS(通讯通路门店!$AF:$AF,通讯通路门店!$S:$S,$G2064)</f>
        <v>0</v>
      </c>
      <c r="BN2064" s="99">
        <f>SUMIFS(通讯通路门店!$AG:$AG,通讯通路门店!$S:$S,$G2064)</f>
        <v>0</v>
      </c>
      <c r="BO2064" s="99">
        <f>SUMIFS(通讯通路门店!$AH:$AH,通讯通路门店!$S:$S,$G2064)</f>
        <v>0</v>
      </c>
      <c r="BP2064" s="99">
        <f>SUMIFS(通讯通路门店!$AI:$AI,通讯通路门店!$S:$S,$G2064)</f>
        <v>0</v>
      </c>
      <c r="BQ2064" s="83"/>
    </row>
    <row r="2065" spans="1:69">
      <c r="A2065" s="99" t="str">
        <f>IFERROR(_xlfn.XLOOKUP($G2065,通讯通路门店!$S$4:$S$993931,通讯通路门店!$A$4:$A$993931,0,0),"")</f>
        <v>海南省</v>
      </c>
      <c r="B2065" s="99" t="str">
        <f>IFERROR(_xlfn.XLOOKUP($G2065,通讯通路门店!$S$4:$S$993931,通讯通路门店!$B$4:$B$993931,0,0),"")</f>
        <v>东方市</v>
      </c>
      <c r="C2065" s="99" t="str">
        <f>IFERROR(_xlfn.XLOOKUP($G2065,通讯通路门店!$S$4:$S$993931,通讯通路门店!$C$4:$C$993931,0,0),"")</f>
        <v>东方市</v>
      </c>
      <c r="D2065" s="99" t="str">
        <f>IFERROR(_xlfn.XLOOKUP($G2065,通讯通路门店!$S$4:$S$993931,通讯通路门店!$D$4:$D$993931,0,0),"")</f>
        <v>八所镇</v>
      </c>
      <c r="E2065" s="83"/>
      <c r="F2065" s="83"/>
      <c r="G2065" s="101"/>
      <c r="H2065" s="102">
        <f>IFERROR(_xlfn.XLOOKUP($G2065,通讯通路门店!$S$4:$S$993931,通讯通路门店!$R$4:$R$993931,0,0),"")</f>
        <v>0</v>
      </c>
      <c r="I2065" s="83"/>
      <c r="J2065" s="83"/>
      <c r="K2065" s="83"/>
      <c r="L2065" s="83"/>
      <c r="M2065" s="83"/>
      <c r="N2065" s="83"/>
      <c r="O2065" s="83"/>
      <c r="P2065" s="83"/>
      <c r="Q2065" s="83"/>
      <c r="R2065" s="83"/>
      <c r="S2065" s="83"/>
      <c r="T2065" s="83"/>
      <c r="U2065" s="99">
        <f>COUNTIF(通讯通路门店!$S:$S,$G2065)</f>
        <v>0</v>
      </c>
      <c r="V2065" s="99">
        <f>COUNTIFS(通讯通路门店!$S:$S,$G2065,通讯通路门店!$J:$J,"综合卖场")</f>
        <v>0</v>
      </c>
      <c r="W2065" s="99">
        <f>SUMIFS(通讯通路门店!$AJ:$AJ,通讯通路门店!$S:$S,通讯客户沙盘!$G2065)</f>
        <v>0</v>
      </c>
      <c r="X2065" s="99">
        <f t="shared" si="160"/>
        <v>0</v>
      </c>
      <c r="Y2065" s="99">
        <f>COUNTIFS(通讯通路门店!$S:$S,$G2065,通讯通路门店!$J:$J,"荣耀体验店")+COUNTIFS(通讯通路门店!$S:$S,$G2065,通讯通路门店!$J:$J,"荣耀授权专卖店")</f>
        <v>0</v>
      </c>
      <c r="Z2065" s="99">
        <f>COUNTIFS(通讯通路门店!$S:$S,$G2065,通讯通路门店!$J:$J,"VIVO体验店")</f>
        <v>0</v>
      </c>
      <c r="AA2065" s="99">
        <f>COUNTIFS(通讯通路门店!$S:$S,$G2065,通讯通路门店!$J:$J,"OPPO体验店")</f>
        <v>0</v>
      </c>
      <c r="AB2065" s="99">
        <f>COUNTIFS(通讯通路门店!$S:$S,$G2065,通讯通路门店!$J:$J,"华为授权体验店")+COUNTIFS(通讯通路门店!$S:$S,$G2065,通讯通路门店!$J:$J,"华为堡垒店")</f>
        <v>0</v>
      </c>
      <c r="AC2065" s="99">
        <f>COUNTIFS(通讯通路门店!$S:$S,$G2065,通讯通路门店!$J:$J,"小米体验店")</f>
        <v>0</v>
      </c>
      <c r="AD2065" s="99">
        <f>COUNTIFS(通讯通路门店!$S:$S,$G2065,通讯通路门店!$J:$J,"苹果体验店")</f>
        <v>0</v>
      </c>
      <c r="AE2065" s="99">
        <f>COUNTIFS(通讯通路门店!$S:$S,$G2065,通讯通路门店!$J:$J,"其他品牌专卖店")</f>
        <v>0</v>
      </c>
      <c r="AF2065" s="99">
        <f>SUMIFS(通讯通路门店!$BI:$BI,通讯通路门店!$S:$S,$G2065)</f>
        <v>0</v>
      </c>
      <c r="AG2065" s="99">
        <f>SUMIFS(通讯通路门店!$BH:$BH,通讯通路门店!$S:$S,$G2065)</f>
        <v>0</v>
      </c>
      <c r="AH2065" s="99">
        <f t="shared" si="161"/>
        <v>0</v>
      </c>
      <c r="AI2065" s="99">
        <f>SUMIFS(通讯通路门店!$BB:$BB,通讯通路门店!$S:$S,$G2065)</f>
        <v>0</v>
      </c>
      <c r="AJ2065" s="99">
        <f>SUMIFS(通讯通路门店!$BE:$BE,通讯通路门店!$S:$S,$G2065)</f>
        <v>0</v>
      </c>
      <c r="AK2065" s="99">
        <f>SUMIFS(通讯通路门店!$BG:$BG,通讯通路门店!$S:$S,$G2065)</f>
        <v>0</v>
      </c>
      <c r="AL2065" s="99">
        <f>SUMIFS(通讯通路门店!$BC:$BC,通讯通路门店!$S:$S,$G2065)</f>
        <v>0</v>
      </c>
      <c r="AM2065" s="99">
        <f>SUMIFS(通讯通路门店!$BD:$BD,通讯通路门店!$S:$S,$G2065)</f>
        <v>0</v>
      </c>
      <c r="AN2065" s="99">
        <f>SUMIFS(通讯通路门店!$BF:$BF,通讯通路门店!$S:$S,$G2065)</f>
        <v>0</v>
      </c>
      <c r="AO2065" s="99">
        <f t="shared" si="162"/>
        <v>0</v>
      </c>
      <c r="AP2065" s="99">
        <f>SUMIFS(通讯通路门店!$K:$K,通讯通路门店!$S:$S,$G2065)</f>
        <v>0</v>
      </c>
      <c r="AQ2065" s="83"/>
      <c r="AR2065" s="99">
        <f>SUMIFS(通讯通路门店!$T:$T,通讯通路门店!$S:$S,$G2065)</f>
        <v>0</v>
      </c>
      <c r="AS2065" s="99">
        <f>SUMIFS(通讯通路门店!$U:$U,通讯通路门店!$S:$S,$G2065)</f>
        <v>0</v>
      </c>
      <c r="AT2065" s="99">
        <f>SUMIFS(通讯通路门店!$V:$V,通讯通路门店!$S:$S,$G2065)</f>
        <v>0</v>
      </c>
      <c r="AU2065" s="99">
        <f>SUMIFS(通讯通路门店!$W:$W,通讯通路门店!$S:$S,$G2065)</f>
        <v>0</v>
      </c>
      <c r="AV2065" s="99">
        <f>SUMIFS(通讯通路门店!$Z:$Z,通讯通路门店!$S:$S,$G2065)</f>
        <v>0</v>
      </c>
      <c r="AW2065" s="99">
        <f>SUMIFS(通讯通路门店!$AB:$AB,通讯通路门店!$S:$S,$G2065)</f>
        <v>0</v>
      </c>
      <c r="AX2065" s="99">
        <f>SUMIFS(通讯通路门店!$X:$X,通讯通路门店!$S:$S,$G2065)</f>
        <v>0</v>
      </c>
      <c r="AY2065" s="99">
        <f>SUMIFS(通讯通路门店!$Y:$Y,通讯通路门店!$S:$S,$G2065)</f>
        <v>0</v>
      </c>
      <c r="AZ2065" s="99">
        <f>SUMIFS(通讯通路门店!$AA:$AA,通讯通路门店!$S:$S,$G2065)</f>
        <v>0</v>
      </c>
      <c r="BA2065" s="99">
        <f t="shared" si="163"/>
        <v>0</v>
      </c>
      <c r="BB2065" s="99">
        <f t="shared" si="164"/>
        <v>0</v>
      </c>
      <c r="BC2065" s="99">
        <f>SUMIFS(通讯通路门店!$W:$W,通讯通路门店!$S:$S,$G2065,通讯通路门店!$J:$J,"荣耀体验店")+SUMIFS(通讯通路门店!$W:$W,通讯通路门店!$S:$S,$G2065,通讯通路门店!$J:$J,"荣耀授权专卖店")</f>
        <v>0</v>
      </c>
      <c r="BD2065" s="99">
        <f>SUMIFS(通讯通路门店!$Z:$Z,通讯通路门店!$S:$S,$G2065,通讯通路门店!$J:$J,"VIVO体验店")</f>
        <v>0</v>
      </c>
      <c r="BE2065" s="99">
        <f>SUMIFS(通讯通路门店!$AB:$AB,通讯通路门店!$S:$S,$G2065,通讯通路门店!$J:$J,"OPPO体验店")</f>
        <v>0</v>
      </c>
      <c r="BF2065" s="99">
        <f>SUMIFS(通讯通路门店!$X:$X,通讯通路门店!$S:$S,$G2065,通讯通路门店!$J:$J,"华为授权体验店")+SUMIFS(通讯通路门店!$AA:$AA,通讯通路门店!$S:$S,$G2065,通讯通路门店!$J:$J,"华为堡垒店")</f>
        <v>0</v>
      </c>
      <c r="BG2065" s="99">
        <f>SUMIFS(通讯通路门店!$Y:$Y,通讯通路门店!$S:$S,$G2065,通讯通路门店!$J:$J,"小米体验店")</f>
        <v>0</v>
      </c>
      <c r="BH2065" s="99">
        <f>SUMIFS(通讯通路门店!$AA:$AA,通讯通路门店!$S:$S,$G2065,通讯通路门店!$J:$J,"苹果体验店")</f>
        <v>0</v>
      </c>
      <c r="BI2065" s="99">
        <f>SUMIFS(通讯通路门店!$K:$K,通讯通路门店!$S:$S,$G2065,通讯通路门店!$J:$J,"其他品牌专卖店")</f>
        <v>0</v>
      </c>
      <c r="BJ2065" s="99">
        <f>SUMIFS(通讯通路门店!$AC:$AC,通讯通路门店!$S:$S,$G2065)</f>
        <v>0</v>
      </c>
      <c r="BK2065" s="99">
        <f>SUMIFS(通讯通路门店!$AD:$AD,通讯通路门店!$S:$S,$G2065)</f>
        <v>0</v>
      </c>
      <c r="BL2065" s="99">
        <f>SUMIFS(通讯通路门店!$AE:$AE,通讯通路门店!$S:$S,$G2065)</f>
        <v>0</v>
      </c>
      <c r="BM2065" s="99">
        <f>SUMIFS(通讯通路门店!$AF:$AF,通讯通路门店!$S:$S,$G2065)</f>
        <v>0</v>
      </c>
      <c r="BN2065" s="99">
        <f>SUMIFS(通讯通路门店!$AG:$AG,通讯通路门店!$S:$S,$G2065)</f>
        <v>0</v>
      </c>
      <c r="BO2065" s="99">
        <f>SUMIFS(通讯通路门店!$AH:$AH,通讯通路门店!$S:$S,$G2065)</f>
        <v>0</v>
      </c>
      <c r="BP2065" s="99">
        <f>SUMIFS(通讯通路门店!$AI:$AI,通讯通路门店!$S:$S,$G2065)</f>
        <v>0</v>
      </c>
      <c r="BQ2065" s="83"/>
    </row>
    <row r="2066" spans="1:69">
      <c r="A2066" s="99" t="str">
        <f>IFERROR(_xlfn.XLOOKUP($G2066,通讯通路门店!$S$4:$S$993931,通讯通路门店!$A$4:$A$993931,0,0),"")</f>
        <v>海南省</v>
      </c>
      <c r="B2066" s="99" t="str">
        <f>IFERROR(_xlfn.XLOOKUP($G2066,通讯通路门店!$S$4:$S$993931,通讯通路门店!$B$4:$B$993931,0,0),"")</f>
        <v>东方市</v>
      </c>
      <c r="C2066" s="99" t="str">
        <f>IFERROR(_xlfn.XLOOKUP($G2066,通讯通路门店!$S$4:$S$993931,通讯通路门店!$C$4:$C$993931,0,0),"")</f>
        <v>东方市</v>
      </c>
      <c r="D2066" s="99" t="str">
        <f>IFERROR(_xlfn.XLOOKUP($G2066,通讯通路门店!$S$4:$S$993931,通讯通路门店!$D$4:$D$993931,0,0),"")</f>
        <v>八所镇</v>
      </c>
      <c r="E2066" s="83"/>
      <c r="F2066" s="83"/>
      <c r="G2066" s="101"/>
      <c r="H2066" s="102">
        <f>IFERROR(_xlfn.XLOOKUP($G2066,通讯通路门店!$S$4:$S$993931,通讯通路门店!$R$4:$R$993931,0,0),"")</f>
        <v>0</v>
      </c>
      <c r="I2066" s="83"/>
      <c r="J2066" s="83"/>
      <c r="K2066" s="83"/>
      <c r="L2066" s="83"/>
      <c r="M2066" s="83"/>
      <c r="N2066" s="83"/>
      <c r="O2066" s="83"/>
      <c r="P2066" s="83"/>
      <c r="Q2066" s="83"/>
      <c r="R2066" s="83"/>
      <c r="S2066" s="83"/>
      <c r="T2066" s="83"/>
      <c r="U2066" s="99">
        <f>COUNTIF(通讯通路门店!$S:$S,$G2066)</f>
        <v>0</v>
      </c>
      <c r="V2066" s="99">
        <f>COUNTIFS(通讯通路门店!$S:$S,$G2066,通讯通路门店!$J:$J,"综合卖场")</f>
        <v>0</v>
      </c>
      <c r="W2066" s="99">
        <f>SUMIFS(通讯通路门店!$AJ:$AJ,通讯通路门店!$S:$S,通讯客户沙盘!$G2066)</f>
        <v>0</v>
      </c>
      <c r="X2066" s="99">
        <f t="shared" si="160"/>
        <v>0</v>
      </c>
      <c r="Y2066" s="99">
        <f>COUNTIFS(通讯通路门店!$S:$S,$G2066,通讯通路门店!$J:$J,"荣耀体验店")+COUNTIFS(通讯通路门店!$S:$S,$G2066,通讯通路门店!$J:$J,"荣耀授权专卖店")</f>
        <v>0</v>
      </c>
      <c r="Z2066" s="99">
        <f>COUNTIFS(通讯通路门店!$S:$S,$G2066,通讯通路门店!$J:$J,"VIVO体验店")</f>
        <v>0</v>
      </c>
      <c r="AA2066" s="99">
        <f>COUNTIFS(通讯通路门店!$S:$S,$G2066,通讯通路门店!$J:$J,"OPPO体验店")</f>
        <v>0</v>
      </c>
      <c r="AB2066" s="99">
        <f>COUNTIFS(通讯通路门店!$S:$S,$G2066,通讯通路门店!$J:$J,"华为授权体验店")+COUNTIFS(通讯通路门店!$S:$S,$G2066,通讯通路门店!$J:$J,"华为堡垒店")</f>
        <v>0</v>
      </c>
      <c r="AC2066" s="99">
        <f>COUNTIFS(通讯通路门店!$S:$S,$G2066,通讯通路门店!$J:$J,"小米体验店")</f>
        <v>0</v>
      </c>
      <c r="AD2066" s="99">
        <f>COUNTIFS(通讯通路门店!$S:$S,$G2066,通讯通路门店!$J:$J,"苹果体验店")</f>
        <v>0</v>
      </c>
      <c r="AE2066" s="99">
        <f>COUNTIFS(通讯通路门店!$S:$S,$G2066,通讯通路门店!$J:$J,"其他品牌专卖店")</f>
        <v>0</v>
      </c>
      <c r="AF2066" s="99">
        <f>SUMIFS(通讯通路门店!$BI:$BI,通讯通路门店!$S:$S,$G2066)</f>
        <v>0</v>
      </c>
      <c r="AG2066" s="99">
        <f>SUMIFS(通讯通路门店!$BH:$BH,通讯通路门店!$S:$S,$G2066)</f>
        <v>0</v>
      </c>
      <c r="AH2066" s="99">
        <f t="shared" si="161"/>
        <v>0</v>
      </c>
      <c r="AI2066" s="99">
        <f>SUMIFS(通讯通路门店!$BB:$BB,通讯通路门店!$S:$S,$G2066)</f>
        <v>0</v>
      </c>
      <c r="AJ2066" s="99">
        <f>SUMIFS(通讯通路门店!$BE:$BE,通讯通路门店!$S:$S,$G2066)</f>
        <v>0</v>
      </c>
      <c r="AK2066" s="99">
        <f>SUMIFS(通讯通路门店!$BG:$BG,通讯通路门店!$S:$S,$G2066)</f>
        <v>0</v>
      </c>
      <c r="AL2066" s="99">
        <f>SUMIFS(通讯通路门店!$BC:$BC,通讯通路门店!$S:$S,$G2066)</f>
        <v>0</v>
      </c>
      <c r="AM2066" s="99">
        <f>SUMIFS(通讯通路门店!$BD:$BD,通讯通路门店!$S:$S,$G2066)</f>
        <v>0</v>
      </c>
      <c r="AN2066" s="99">
        <f>SUMIFS(通讯通路门店!$BF:$BF,通讯通路门店!$S:$S,$G2066)</f>
        <v>0</v>
      </c>
      <c r="AO2066" s="99">
        <f t="shared" si="162"/>
        <v>0</v>
      </c>
      <c r="AP2066" s="99">
        <f>SUMIFS(通讯通路门店!$K:$K,通讯通路门店!$S:$S,$G2066)</f>
        <v>0</v>
      </c>
      <c r="AQ2066" s="83"/>
      <c r="AR2066" s="99">
        <f>SUMIFS(通讯通路门店!$T:$T,通讯通路门店!$S:$S,$G2066)</f>
        <v>0</v>
      </c>
      <c r="AS2066" s="99">
        <f>SUMIFS(通讯通路门店!$U:$U,通讯通路门店!$S:$S,$G2066)</f>
        <v>0</v>
      </c>
      <c r="AT2066" s="99">
        <f>SUMIFS(通讯通路门店!$V:$V,通讯通路门店!$S:$S,$G2066)</f>
        <v>0</v>
      </c>
      <c r="AU2066" s="99">
        <f>SUMIFS(通讯通路门店!$W:$W,通讯通路门店!$S:$S,$G2066)</f>
        <v>0</v>
      </c>
      <c r="AV2066" s="99">
        <f>SUMIFS(通讯通路门店!$Z:$Z,通讯通路门店!$S:$S,$G2066)</f>
        <v>0</v>
      </c>
      <c r="AW2066" s="99">
        <f>SUMIFS(通讯通路门店!$AB:$AB,通讯通路门店!$S:$S,$G2066)</f>
        <v>0</v>
      </c>
      <c r="AX2066" s="99">
        <f>SUMIFS(通讯通路门店!$X:$X,通讯通路门店!$S:$S,$G2066)</f>
        <v>0</v>
      </c>
      <c r="AY2066" s="99">
        <f>SUMIFS(通讯通路门店!$Y:$Y,通讯通路门店!$S:$S,$G2066)</f>
        <v>0</v>
      </c>
      <c r="AZ2066" s="99">
        <f>SUMIFS(通讯通路门店!$AA:$AA,通讯通路门店!$S:$S,$G2066)</f>
        <v>0</v>
      </c>
      <c r="BA2066" s="99">
        <f t="shared" si="163"/>
        <v>0</v>
      </c>
      <c r="BB2066" s="99">
        <f t="shared" si="164"/>
        <v>0</v>
      </c>
      <c r="BC2066" s="99">
        <f>SUMIFS(通讯通路门店!$W:$W,通讯通路门店!$S:$S,$G2066,通讯通路门店!$J:$J,"荣耀体验店")+SUMIFS(通讯通路门店!$W:$W,通讯通路门店!$S:$S,$G2066,通讯通路门店!$J:$J,"荣耀授权专卖店")</f>
        <v>0</v>
      </c>
      <c r="BD2066" s="99">
        <f>SUMIFS(通讯通路门店!$Z:$Z,通讯通路门店!$S:$S,$G2066,通讯通路门店!$J:$J,"VIVO体验店")</f>
        <v>0</v>
      </c>
      <c r="BE2066" s="99">
        <f>SUMIFS(通讯通路门店!$AB:$AB,通讯通路门店!$S:$S,$G2066,通讯通路门店!$J:$J,"OPPO体验店")</f>
        <v>0</v>
      </c>
      <c r="BF2066" s="99">
        <f>SUMIFS(通讯通路门店!$X:$X,通讯通路门店!$S:$S,$G2066,通讯通路门店!$J:$J,"华为授权体验店")+SUMIFS(通讯通路门店!$AA:$AA,通讯通路门店!$S:$S,$G2066,通讯通路门店!$J:$J,"华为堡垒店")</f>
        <v>0</v>
      </c>
      <c r="BG2066" s="99">
        <f>SUMIFS(通讯通路门店!$Y:$Y,通讯通路门店!$S:$S,$G2066,通讯通路门店!$J:$J,"小米体验店")</f>
        <v>0</v>
      </c>
      <c r="BH2066" s="99">
        <f>SUMIFS(通讯通路门店!$AA:$AA,通讯通路门店!$S:$S,$G2066,通讯通路门店!$J:$J,"苹果体验店")</f>
        <v>0</v>
      </c>
      <c r="BI2066" s="99">
        <f>SUMIFS(通讯通路门店!$K:$K,通讯通路门店!$S:$S,$G2066,通讯通路门店!$J:$J,"其他品牌专卖店")</f>
        <v>0</v>
      </c>
      <c r="BJ2066" s="99">
        <f>SUMIFS(通讯通路门店!$AC:$AC,通讯通路门店!$S:$S,$G2066)</f>
        <v>0</v>
      </c>
      <c r="BK2066" s="99">
        <f>SUMIFS(通讯通路门店!$AD:$AD,通讯通路门店!$S:$S,$G2066)</f>
        <v>0</v>
      </c>
      <c r="BL2066" s="99">
        <f>SUMIFS(通讯通路门店!$AE:$AE,通讯通路门店!$S:$S,$G2066)</f>
        <v>0</v>
      </c>
      <c r="BM2066" s="99">
        <f>SUMIFS(通讯通路门店!$AF:$AF,通讯通路门店!$S:$S,$G2066)</f>
        <v>0</v>
      </c>
      <c r="BN2066" s="99">
        <f>SUMIFS(通讯通路门店!$AG:$AG,通讯通路门店!$S:$S,$G2066)</f>
        <v>0</v>
      </c>
      <c r="BO2066" s="99">
        <f>SUMIFS(通讯通路门店!$AH:$AH,通讯通路门店!$S:$S,$G2066)</f>
        <v>0</v>
      </c>
      <c r="BP2066" s="99">
        <f>SUMIFS(通讯通路门店!$AI:$AI,通讯通路门店!$S:$S,$G2066)</f>
        <v>0</v>
      </c>
      <c r="BQ2066" s="83"/>
    </row>
    <row r="2067" spans="1:69">
      <c r="A2067" s="99" t="str">
        <f>IFERROR(_xlfn.XLOOKUP($G2067,通讯通路门店!$S$4:$S$993931,通讯通路门店!$A$4:$A$993931,0,0),"")</f>
        <v>海南省</v>
      </c>
      <c r="B2067" s="99" t="str">
        <f>IFERROR(_xlfn.XLOOKUP($G2067,通讯通路门店!$S$4:$S$993931,通讯通路门店!$B$4:$B$993931,0,0),"")</f>
        <v>东方市</v>
      </c>
      <c r="C2067" s="99" t="str">
        <f>IFERROR(_xlfn.XLOOKUP($G2067,通讯通路门店!$S$4:$S$993931,通讯通路门店!$C$4:$C$993931,0,0),"")</f>
        <v>东方市</v>
      </c>
      <c r="D2067" s="99" t="str">
        <f>IFERROR(_xlfn.XLOOKUP($G2067,通讯通路门店!$S$4:$S$993931,通讯通路门店!$D$4:$D$993931,0,0),"")</f>
        <v>八所镇</v>
      </c>
      <c r="E2067" s="83"/>
      <c r="F2067" s="83"/>
      <c r="G2067" s="101"/>
      <c r="H2067" s="102">
        <f>IFERROR(_xlfn.XLOOKUP($G2067,通讯通路门店!$S$4:$S$993931,通讯通路门店!$R$4:$R$993931,0,0),"")</f>
        <v>0</v>
      </c>
      <c r="I2067" s="83"/>
      <c r="J2067" s="83"/>
      <c r="K2067" s="83"/>
      <c r="L2067" s="83"/>
      <c r="M2067" s="83"/>
      <c r="N2067" s="83"/>
      <c r="O2067" s="83"/>
      <c r="P2067" s="83"/>
      <c r="Q2067" s="83"/>
      <c r="R2067" s="83"/>
      <c r="S2067" s="83"/>
      <c r="T2067" s="83"/>
      <c r="U2067" s="99">
        <f>COUNTIF(通讯通路门店!$S:$S,$G2067)</f>
        <v>0</v>
      </c>
      <c r="V2067" s="99">
        <f>COUNTIFS(通讯通路门店!$S:$S,$G2067,通讯通路门店!$J:$J,"综合卖场")</f>
        <v>0</v>
      </c>
      <c r="W2067" s="99">
        <f>SUMIFS(通讯通路门店!$AJ:$AJ,通讯通路门店!$S:$S,通讯客户沙盘!$G2067)</f>
        <v>0</v>
      </c>
      <c r="X2067" s="99">
        <f t="shared" si="160"/>
        <v>0</v>
      </c>
      <c r="Y2067" s="99">
        <f>COUNTIFS(通讯通路门店!$S:$S,$G2067,通讯通路门店!$J:$J,"荣耀体验店")+COUNTIFS(通讯通路门店!$S:$S,$G2067,通讯通路门店!$J:$J,"荣耀授权专卖店")</f>
        <v>0</v>
      </c>
      <c r="Z2067" s="99">
        <f>COUNTIFS(通讯通路门店!$S:$S,$G2067,通讯通路门店!$J:$J,"VIVO体验店")</f>
        <v>0</v>
      </c>
      <c r="AA2067" s="99">
        <f>COUNTIFS(通讯通路门店!$S:$S,$G2067,通讯通路门店!$J:$J,"OPPO体验店")</f>
        <v>0</v>
      </c>
      <c r="AB2067" s="99">
        <f>COUNTIFS(通讯通路门店!$S:$S,$G2067,通讯通路门店!$J:$J,"华为授权体验店")+COUNTIFS(通讯通路门店!$S:$S,$G2067,通讯通路门店!$J:$J,"华为堡垒店")</f>
        <v>0</v>
      </c>
      <c r="AC2067" s="99">
        <f>COUNTIFS(通讯通路门店!$S:$S,$G2067,通讯通路门店!$J:$J,"小米体验店")</f>
        <v>0</v>
      </c>
      <c r="AD2067" s="99">
        <f>COUNTIFS(通讯通路门店!$S:$S,$G2067,通讯通路门店!$J:$J,"苹果体验店")</f>
        <v>0</v>
      </c>
      <c r="AE2067" s="99">
        <f>COUNTIFS(通讯通路门店!$S:$S,$G2067,通讯通路门店!$J:$J,"其他品牌专卖店")</f>
        <v>0</v>
      </c>
      <c r="AF2067" s="99">
        <f>SUMIFS(通讯通路门店!$BI:$BI,通讯通路门店!$S:$S,$G2067)</f>
        <v>0</v>
      </c>
      <c r="AG2067" s="99">
        <f>SUMIFS(通讯通路门店!$BH:$BH,通讯通路门店!$S:$S,$G2067)</f>
        <v>0</v>
      </c>
      <c r="AH2067" s="99">
        <f t="shared" si="161"/>
        <v>0</v>
      </c>
      <c r="AI2067" s="99">
        <f>SUMIFS(通讯通路门店!$BB:$BB,通讯通路门店!$S:$S,$G2067)</f>
        <v>0</v>
      </c>
      <c r="AJ2067" s="99">
        <f>SUMIFS(通讯通路门店!$BE:$BE,通讯通路门店!$S:$S,$G2067)</f>
        <v>0</v>
      </c>
      <c r="AK2067" s="99">
        <f>SUMIFS(通讯通路门店!$BG:$BG,通讯通路门店!$S:$S,$G2067)</f>
        <v>0</v>
      </c>
      <c r="AL2067" s="99">
        <f>SUMIFS(通讯通路门店!$BC:$BC,通讯通路门店!$S:$S,$G2067)</f>
        <v>0</v>
      </c>
      <c r="AM2067" s="99">
        <f>SUMIFS(通讯通路门店!$BD:$BD,通讯通路门店!$S:$S,$G2067)</f>
        <v>0</v>
      </c>
      <c r="AN2067" s="99">
        <f>SUMIFS(通讯通路门店!$BF:$BF,通讯通路门店!$S:$S,$G2067)</f>
        <v>0</v>
      </c>
      <c r="AO2067" s="99">
        <f t="shared" si="162"/>
        <v>0</v>
      </c>
      <c r="AP2067" s="99">
        <f>SUMIFS(通讯通路门店!$K:$K,通讯通路门店!$S:$S,$G2067)</f>
        <v>0</v>
      </c>
      <c r="AQ2067" s="83"/>
      <c r="AR2067" s="99">
        <f>SUMIFS(通讯通路门店!$T:$T,通讯通路门店!$S:$S,$G2067)</f>
        <v>0</v>
      </c>
      <c r="AS2067" s="99">
        <f>SUMIFS(通讯通路门店!$U:$U,通讯通路门店!$S:$S,$G2067)</f>
        <v>0</v>
      </c>
      <c r="AT2067" s="99">
        <f>SUMIFS(通讯通路门店!$V:$V,通讯通路门店!$S:$S,$G2067)</f>
        <v>0</v>
      </c>
      <c r="AU2067" s="99">
        <f>SUMIFS(通讯通路门店!$W:$W,通讯通路门店!$S:$S,$G2067)</f>
        <v>0</v>
      </c>
      <c r="AV2067" s="99">
        <f>SUMIFS(通讯通路门店!$Z:$Z,通讯通路门店!$S:$S,$G2067)</f>
        <v>0</v>
      </c>
      <c r="AW2067" s="99">
        <f>SUMIFS(通讯通路门店!$AB:$AB,通讯通路门店!$S:$S,$G2067)</f>
        <v>0</v>
      </c>
      <c r="AX2067" s="99">
        <f>SUMIFS(通讯通路门店!$X:$X,通讯通路门店!$S:$S,$G2067)</f>
        <v>0</v>
      </c>
      <c r="AY2067" s="99">
        <f>SUMIFS(通讯通路门店!$Y:$Y,通讯通路门店!$S:$S,$G2067)</f>
        <v>0</v>
      </c>
      <c r="AZ2067" s="99">
        <f>SUMIFS(通讯通路门店!$AA:$AA,通讯通路门店!$S:$S,$G2067)</f>
        <v>0</v>
      </c>
      <c r="BA2067" s="99">
        <f t="shared" si="163"/>
        <v>0</v>
      </c>
      <c r="BB2067" s="99">
        <f t="shared" si="164"/>
        <v>0</v>
      </c>
      <c r="BC2067" s="99">
        <f>SUMIFS(通讯通路门店!$W:$W,通讯通路门店!$S:$S,$G2067,通讯通路门店!$J:$J,"荣耀体验店")+SUMIFS(通讯通路门店!$W:$W,通讯通路门店!$S:$S,$G2067,通讯通路门店!$J:$J,"荣耀授权专卖店")</f>
        <v>0</v>
      </c>
      <c r="BD2067" s="99">
        <f>SUMIFS(通讯通路门店!$Z:$Z,通讯通路门店!$S:$S,$G2067,通讯通路门店!$J:$J,"VIVO体验店")</f>
        <v>0</v>
      </c>
      <c r="BE2067" s="99">
        <f>SUMIFS(通讯通路门店!$AB:$AB,通讯通路门店!$S:$S,$G2067,通讯通路门店!$J:$J,"OPPO体验店")</f>
        <v>0</v>
      </c>
      <c r="BF2067" s="99">
        <f>SUMIFS(通讯通路门店!$X:$X,通讯通路门店!$S:$S,$G2067,通讯通路门店!$J:$J,"华为授权体验店")+SUMIFS(通讯通路门店!$AA:$AA,通讯通路门店!$S:$S,$G2067,通讯通路门店!$J:$J,"华为堡垒店")</f>
        <v>0</v>
      </c>
      <c r="BG2067" s="99">
        <f>SUMIFS(通讯通路门店!$Y:$Y,通讯通路门店!$S:$S,$G2067,通讯通路门店!$J:$J,"小米体验店")</f>
        <v>0</v>
      </c>
      <c r="BH2067" s="99">
        <f>SUMIFS(通讯通路门店!$AA:$AA,通讯通路门店!$S:$S,$G2067,通讯通路门店!$J:$J,"苹果体验店")</f>
        <v>0</v>
      </c>
      <c r="BI2067" s="99">
        <f>SUMIFS(通讯通路门店!$K:$K,通讯通路门店!$S:$S,$G2067,通讯通路门店!$J:$J,"其他品牌专卖店")</f>
        <v>0</v>
      </c>
      <c r="BJ2067" s="99">
        <f>SUMIFS(通讯通路门店!$AC:$AC,通讯通路门店!$S:$S,$G2067)</f>
        <v>0</v>
      </c>
      <c r="BK2067" s="99">
        <f>SUMIFS(通讯通路门店!$AD:$AD,通讯通路门店!$S:$S,$G2067)</f>
        <v>0</v>
      </c>
      <c r="BL2067" s="99">
        <f>SUMIFS(通讯通路门店!$AE:$AE,通讯通路门店!$S:$S,$G2067)</f>
        <v>0</v>
      </c>
      <c r="BM2067" s="99">
        <f>SUMIFS(通讯通路门店!$AF:$AF,通讯通路门店!$S:$S,$G2067)</f>
        <v>0</v>
      </c>
      <c r="BN2067" s="99">
        <f>SUMIFS(通讯通路门店!$AG:$AG,通讯通路门店!$S:$S,$G2067)</f>
        <v>0</v>
      </c>
      <c r="BO2067" s="99">
        <f>SUMIFS(通讯通路门店!$AH:$AH,通讯通路门店!$S:$S,$G2067)</f>
        <v>0</v>
      </c>
      <c r="BP2067" s="99">
        <f>SUMIFS(通讯通路门店!$AI:$AI,通讯通路门店!$S:$S,$G2067)</f>
        <v>0</v>
      </c>
      <c r="BQ2067" s="83"/>
    </row>
    <row r="2068" spans="1:69">
      <c r="A2068" s="99" t="str">
        <f>IFERROR(_xlfn.XLOOKUP($G2068,通讯通路门店!$S$4:$S$993931,通讯通路门店!$A$4:$A$993931,0,0),"")</f>
        <v>海南省</v>
      </c>
      <c r="B2068" s="99" t="str">
        <f>IFERROR(_xlfn.XLOOKUP($G2068,通讯通路门店!$S$4:$S$993931,通讯通路门店!$B$4:$B$993931,0,0),"")</f>
        <v>东方市</v>
      </c>
      <c r="C2068" s="99" t="str">
        <f>IFERROR(_xlfn.XLOOKUP($G2068,通讯通路门店!$S$4:$S$993931,通讯通路门店!$C$4:$C$993931,0,0),"")</f>
        <v>东方市</v>
      </c>
      <c r="D2068" s="99" t="str">
        <f>IFERROR(_xlfn.XLOOKUP($G2068,通讯通路门店!$S$4:$S$993931,通讯通路门店!$D$4:$D$993931,0,0),"")</f>
        <v>八所镇</v>
      </c>
      <c r="E2068" s="83"/>
      <c r="F2068" s="83"/>
      <c r="G2068" s="101"/>
      <c r="H2068" s="102">
        <f>IFERROR(_xlfn.XLOOKUP($G2068,通讯通路门店!$S$4:$S$993931,通讯通路门店!$R$4:$R$993931,0,0),"")</f>
        <v>0</v>
      </c>
      <c r="I2068" s="83"/>
      <c r="J2068" s="83"/>
      <c r="K2068" s="83"/>
      <c r="L2068" s="83"/>
      <c r="M2068" s="83"/>
      <c r="N2068" s="83"/>
      <c r="O2068" s="83"/>
      <c r="P2068" s="83"/>
      <c r="Q2068" s="83"/>
      <c r="R2068" s="83"/>
      <c r="S2068" s="83"/>
      <c r="T2068" s="83"/>
      <c r="U2068" s="99">
        <f>COUNTIF(通讯通路门店!$S:$S,$G2068)</f>
        <v>0</v>
      </c>
      <c r="V2068" s="99">
        <f>COUNTIFS(通讯通路门店!$S:$S,$G2068,通讯通路门店!$J:$J,"综合卖场")</f>
        <v>0</v>
      </c>
      <c r="W2068" s="99">
        <f>SUMIFS(通讯通路门店!$AJ:$AJ,通讯通路门店!$S:$S,通讯客户沙盘!$G2068)</f>
        <v>0</v>
      </c>
      <c r="X2068" s="99">
        <f t="shared" si="160"/>
        <v>0</v>
      </c>
      <c r="Y2068" s="99">
        <f>COUNTIFS(通讯通路门店!$S:$S,$G2068,通讯通路门店!$J:$J,"荣耀体验店")+COUNTIFS(通讯通路门店!$S:$S,$G2068,通讯通路门店!$J:$J,"荣耀授权专卖店")</f>
        <v>0</v>
      </c>
      <c r="Z2068" s="99">
        <f>COUNTIFS(通讯通路门店!$S:$S,$G2068,通讯通路门店!$J:$J,"VIVO体验店")</f>
        <v>0</v>
      </c>
      <c r="AA2068" s="99">
        <f>COUNTIFS(通讯通路门店!$S:$S,$G2068,通讯通路门店!$J:$J,"OPPO体验店")</f>
        <v>0</v>
      </c>
      <c r="AB2068" s="99">
        <f>COUNTIFS(通讯通路门店!$S:$S,$G2068,通讯通路门店!$J:$J,"华为授权体验店")+COUNTIFS(通讯通路门店!$S:$S,$G2068,通讯通路门店!$J:$J,"华为堡垒店")</f>
        <v>0</v>
      </c>
      <c r="AC2068" s="99">
        <f>COUNTIFS(通讯通路门店!$S:$S,$G2068,通讯通路门店!$J:$J,"小米体验店")</f>
        <v>0</v>
      </c>
      <c r="AD2068" s="99">
        <f>COUNTIFS(通讯通路门店!$S:$S,$G2068,通讯通路门店!$J:$J,"苹果体验店")</f>
        <v>0</v>
      </c>
      <c r="AE2068" s="99">
        <f>COUNTIFS(通讯通路门店!$S:$S,$G2068,通讯通路门店!$J:$J,"其他品牌专卖店")</f>
        <v>0</v>
      </c>
      <c r="AF2068" s="99">
        <f>SUMIFS(通讯通路门店!$BI:$BI,通讯通路门店!$S:$S,$G2068)</f>
        <v>0</v>
      </c>
      <c r="AG2068" s="99">
        <f>SUMIFS(通讯通路门店!$BH:$BH,通讯通路门店!$S:$S,$G2068)</f>
        <v>0</v>
      </c>
      <c r="AH2068" s="99">
        <f t="shared" si="161"/>
        <v>0</v>
      </c>
      <c r="AI2068" s="99">
        <f>SUMIFS(通讯通路门店!$BB:$BB,通讯通路门店!$S:$S,$G2068)</f>
        <v>0</v>
      </c>
      <c r="AJ2068" s="99">
        <f>SUMIFS(通讯通路门店!$BE:$BE,通讯通路门店!$S:$S,$G2068)</f>
        <v>0</v>
      </c>
      <c r="AK2068" s="99">
        <f>SUMIFS(通讯通路门店!$BG:$BG,通讯通路门店!$S:$S,$G2068)</f>
        <v>0</v>
      </c>
      <c r="AL2068" s="99">
        <f>SUMIFS(通讯通路门店!$BC:$BC,通讯通路门店!$S:$S,$G2068)</f>
        <v>0</v>
      </c>
      <c r="AM2068" s="99">
        <f>SUMIFS(通讯通路门店!$BD:$BD,通讯通路门店!$S:$S,$G2068)</f>
        <v>0</v>
      </c>
      <c r="AN2068" s="99">
        <f>SUMIFS(通讯通路门店!$BF:$BF,通讯通路门店!$S:$S,$G2068)</f>
        <v>0</v>
      </c>
      <c r="AO2068" s="99">
        <f t="shared" si="162"/>
        <v>0</v>
      </c>
      <c r="AP2068" s="99">
        <f>SUMIFS(通讯通路门店!$K:$K,通讯通路门店!$S:$S,$G2068)</f>
        <v>0</v>
      </c>
      <c r="AQ2068" s="83"/>
      <c r="AR2068" s="99">
        <f>SUMIFS(通讯通路门店!$T:$T,通讯通路门店!$S:$S,$G2068)</f>
        <v>0</v>
      </c>
      <c r="AS2068" s="99">
        <f>SUMIFS(通讯通路门店!$U:$U,通讯通路门店!$S:$S,$G2068)</f>
        <v>0</v>
      </c>
      <c r="AT2068" s="99">
        <f>SUMIFS(通讯通路门店!$V:$V,通讯通路门店!$S:$S,$G2068)</f>
        <v>0</v>
      </c>
      <c r="AU2068" s="99">
        <f>SUMIFS(通讯通路门店!$W:$W,通讯通路门店!$S:$S,$G2068)</f>
        <v>0</v>
      </c>
      <c r="AV2068" s="99">
        <f>SUMIFS(通讯通路门店!$Z:$Z,通讯通路门店!$S:$S,$G2068)</f>
        <v>0</v>
      </c>
      <c r="AW2068" s="99">
        <f>SUMIFS(通讯通路门店!$AB:$AB,通讯通路门店!$S:$S,$G2068)</f>
        <v>0</v>
      </c>
      <c r="AX2068" s="99">
        <f>SUMIFS(通讯通路门店!$X:$X,通讯通路门店!$S:$S,$G2068)</f>
        <v>0</v>
      </c>
      <c r="AY2068" s="99">
        <f>SUMIFS(通讯通路门店!$Y:$Y,通讯通路门店!$S:$S,$G2068)</f>
        <v>0</v>
      </c>
      <c r="AZ2068" s="99">
        <f>SUMIFS(通讯通路门店!$AA:$AA,通讯通路门店!$S:$S,$G2068)</f>
        <v>0</v>
      </c>
      <c r="BA2068" s="99">
        <f t="shared" si="163"/>
        <v>0</v>
      </c>
      <c r="BB2068" s="99">
        <f t="shared" si="164"/>
        <v>0</v>
      </c>
      <c r="BC2068" s="99">
        <f>SUMIFS(通讯通路门店!$W:$W,通讯通路门店!$S:$S,$G2068,通讯通路门店!$J:$J,"荣耀体验店")+SUMIFS(通讯通路门店!$W:$W,通讯通路门店!$S:$S,$G2068,通讯通路门店!$J:$J,"荣耀授权专卖店")</f>
        <v>0</v>
      </c>
      <c r="BD2068" s="99">
        <f>SUMIFS(通讯通路门店!$Z:$Z,通讯通路门店!$S:$S,$G2068,通讯通路门店!$J:$J,"VIVO体验店")</f>
        <v>0</v>
      </c>
      <c r="BE2068" s="99">
        <f>SUMIFS(通讯通路门店!$AB:$AB,通讯通路门店!$S:$S,$G2068,通讯通路门店!$J:$J,"OPPO体验店")</f>
        <v>0</v>
      </c>
      <c r="BF2068" s="99">
        <f>SUMIFS(通讯通路门店!$X:$X,通讯通路门店!$S:$S,$G2068,通讯通路门店!$J:$J,"华为授权体验店")+SUMIFS(通讯通路门店!$AA:$AA,通讯通路门店!$S:$S,$G2068,通讯通路门店!$J:$J,"华为堡垒店")</f>
        <v>0</v>
      </c>
      <c r="BG2068" s="99">
        <f>SUMIFS(通讯通路门店!$Y:$Y,通讯通路门店!$S:$S,$G2068,通讯通路门店!$J:$J,"小米体验店")</f>
        <v>0</v>
      </c>
      <c r="BH2068" s="99">
        <f>SUMIFS(通讯通路门店!$AA:$AA,通讯通路门店!$S:$S,$G2068,通讯通路门店!$J:$J,"苹果体验店")</f>
        <v>0</v>
      </c>
      <c r="BI2068" s="99">
        <f>SUMIFS(通讯通路门店!$K:$K,通讯通路门店!$S:$S,$G2068,通讯通路门店!$J:$J,"其他品牌专卖店")</f>
        <v>0</v>
      </c>
      <c r="BJ2068" s="99">
        <f>SUMIFS(通讯通路门店!$AC:$AC,通讯通路门店!$S:$S,$G2068)</f>
        <v>0</v>
      </c>
      <c r="BK2068" s="99">
        <f>SUMIFS(通讯通路门店!$AD:$AD,通讯通路门店!$S:$S,$G2068)</f>
        <v>0</v>
      </c>
      <c r="BL2068" s="99">
        <f>SUMIFS(通讯通路门店!$AE:$AE,通讯通路门店!$S:$S,$G2068)</f>
        <v>0</v>
      </c>
      <c r="BM2068" s="99">
        <f>SUMIFS(通讯通路门店!$AF:$AF,通讯通路门店!$S:$S,$G2068)</f>
        <v>0</v>
      </c>
      <c r="BN2068" s="99">
        <f>SUMIFS(通讯通路门店!$AG:$AG,通讯通路门店!$S:$S,$G2068)</f>
        <v>0</v>
      </c>
      <c r="BO2068" s="99">
        <f>SUMIFS(通讯通路门店!$AH:$AH,通讯通路门店!$S:$S,$G2068)</f>
        <v>0</v>
      </c>
      <c r="BP2068" s="99">
        <f>SUMIFS(通讯通路门店!$AI:$AI,通讯通路门店!$S:$S,$G2068)</f>
        <v>0</v>
      </c>
      <c r="BQ2068" s="83"/>
    </row>
    <row r="2069" spans="1:69">
      <c r="A2069" s="99" t="str">
        <f>IFERROR(_xlfn.XLOOKUP($G2069,通讯通路门店!$S$4:$S$993931,通讯通路门店!$A$4:$A$993931,0,0),"")</f>
        <v>海南省</v>
      </c>
      <c r="B2069" s="99" t="str">
        <f>IFERROR(_xlfn.XLOOKUP($G2069,通讯通路门店!$S$4:$S$993931,通讯通路门店!$B$4:$B$993931,0,0),"")</f>
        <v>东方市</v>
      </c>
      <c r="C2069" s="99" t="str">
        <f>IFERROR(_xlfn.XLOOKUP($G2069,通讯通路门店!$S$4:$S$993931,通讯通路门店!$C$4:$C$993931,0,0),"")</f>
        <v>东方市</v>
      </c>
      <c r="D2069" s="99" t="str">
        <f>IFERROR(_xlfn.XLOOKUP($G2069,通讯通路门店!$S$4:$S$993931,通讯通路门店!$D$4:$D$993931,0,0),"")</f>
        <v>八所镇</v>
      </c>
      <c r="E2069" s="83"/>
      <c r="F2069" s="83"/>
      <c r="G2069" s="101"/>
      <c r="H2069" s="102">
        <f>IFERROR(_xlfn.XLOOKUP($G2069,通讯通路门店!$S$4:$S$993931,通讯通路门店!$R$4:$R$993931,0,0),"")</f>
        <v>0</v>
      </c>
      <c r="I2069" s="83"/>
      <c r="J2069" s="83"/>
      <c r="K2069" s="83"/>
      <c r="L2069" s="83"/>
      <c r="M2069" s="83"/>
      <c r="N2069" s="83"/>
      <c r="O2069" s="83"/>
      <c r="P2069" s="83"/>
      <c r="Q2069" s="83"/>
      <c r="R2069" s="83"/>
      <c r="S2069" s="83"/>
      <c r="T2069" s="83"/>
      <c r="U2069" s="99">
        <f>COUNTIF(通讯通路门店!$S:$S,$G2069)</f>
        <v>0</v>
      </c>
      <c r="V2069" s="99">
        <f>COUNTIFS(通讯通路门店!$S:$S,$G2069,通讯通路门店!$J:$J,"综合卖场")</f>
        <v>0</v>
      </c>
      <c r="W2069" s="99">
        <f>SUMIFS(通讯通路门店!$AJ:$AJ,通讯通路门店!$S:$S,通讯客户沙盘!$G2069)</f>
        <v>0</v>
      </c>
      <c r="X2069" s="99">
        <f t="shared" si="160"/>
        <v>0</v>
      </c>
      <c r="Y2069" s="99">
        <f>COUNTIFS(通讯通路门店!$S:$S,$G2069,通讯通路门店!$J:$J,"荣耀体验店")+COUNTIFS(通讯通路门店!$S:$S,$G2069,通讯通路门店!$J:$J,"荣耀授权专卖店")</f>
        <v>0</v>
      </c>
      <c r="Z2069" s="99">
        <f>COUNTIFS(通讯通路门店!$S:$S,$G2069,通讯通路门店!$J:$J,"VIVO体验店")</f>
        <v>0</v>
      </c>
      <c r="AA2069" s="99">
        <f>COUNTIFS(通讯通路门店!$S:$S,$G2069,通讯通路门店!$J:$J,"OPPO体验店")</f>
        <v>0</v>
      </c>
      <c r="AB2069" s="99">
        <f>COUNTIFS(通讯通路门店!$S:$S,$G2069,通讯通路门店!$J:$J,"华为授权体验店")+COUNTIFS(通讯通路门店!$S:$S,$G2069,通讯通路门店!$J:$J,"华为堡垒店")</f>
        <v>0</v>
      </c>
      <c r="AC2069" s="99">
        <f>COUNTIFS(通讯通路门店!$S:$S,$G2069,通讯通路门店!$J:$J,"小米体验店")</f>
        <v>0</v>
      </c>
      <c r="AD2069" s="99">
        <f>COUNTIFS(通讯通路门店!$S:$S,$G2069,通讯通路门店!$J:$J,"苹果体验店")</f>
        <v>0</v>
      </c>
      <c r="AE2069" s="99">
        <f>COUNTIFS(通讯通路门店!$S:$S,$G2069,通讯通路门店!$J:$J,"其他品牌专卖店")</f>
        <v>0</v>
      </c>
      <c r="AF2069" s="99">
        <f>SUMIFS(通讯通路门店!$BI:$BI,通讯通路门店!$S:$S,$G2069)</f>
        <v>0</v>
      </c>
      <c r="AG2069" s="99">
        <f>SUMIFS(通讯通路门店!$BH:$BH,通讯通路门店!$S:$S,$G2069)</f>
        <v>0</v>
      </c>
      <c r="AH2069" s="99">
        <f t="shared" si="161"/>
        <v>0</v>
      </c>
      <c r="AI2069" s="99">
        <f>SUMIFS(通讯通路门店!$BB:$BB,通讯通路门店!$S:$S,$G2069)</f>
        <v>0</v>
      </c>
      <c r="AJ2069" s="99">
        <f>SUMIFS(通讯通路门店!$BE:$BE,通讯通路门店!$S:$S,$G2069)</f>
        <v>0</v>
      </c>
      <c r="AK2069" s="99">
        <f>SUMIFS(通讯通路门店!$BG:$BG,通讯通路门店!$S:$S,$G2069)</f>
        <v>0</v>
      </c>
      <c r="AL2069" s="99">
        <f>SUMIFS(通讯通路门店!$BC:$BC,通讯通路门店!$S:$S,$G2069)</f>
        <v>0</v>
      </c>
      <c r="AM2069" s="99">
        <f>SUMIFS(通讯通路门店!$BD:$BD,通讯通路门店!$S:$S,$G2069)</f>
        <v>0</v>
      </c>
      <c r="AN2069" s="99">
        <f>SUMIFS(通讯通路门店!$BF:$BF,通讯通路门店!$S:$S,$G2069)</f>
        <v>0</v>
      </c>
      <c r="AO2069" s="99">
        <f t="shared" si="162"/>
        <v>0</v>
      </c>
      <c r="AP2069" s="99">
        <f>SUMIFS(通讯通路门店!$K:$K,通讯通路门店!$S:$S,$G2069)</f>
        <v>0</v>
      </c>
      <c r="AQ2069" s="83"/>
      <c r="AR2069" s="99">
        <f>SUMIFS(通讯通路门店!$T:$T,通讯通路门店!$S:$S,$G2069)</f>
        <v>0</v>
      </c>
      <c r="AS2069" s="99">
        <f>SUMIFS(通讯通路门店!$U:$U,通讯通路门店!$S:$S,$G2069)</f>
        <v>0</v>
      </c>
      <c r="AT2069" s="99">
        <f>SUMIFS(通讯通路门店!$V:$V,通讯通路门店!$S:$S,$G2069)</f>
        <v>0</v>
      </c>
      <c r="AU2069" s="99">
        <f>SUMIFS(通讯通路门店!$W:$W,通讯通路门店!$S:$S,$G2069)</f>
        <v>0</v>
      </c>
      <c r="AV2069" s="99">
        <f>SUMIFS(通讯通路门店!$Z:$Z,通讯通路门店!$S:$S,$G2069)</f>
        <v>0</v>
      </c>
      <c r="AW2069" s="99">
        <f>SUMIFS(通讯通路门店!$AB:$AB,通讯通路门店!$S:$S,$G2069)</f>
        <v>0</v>
      </c>
      <c r="AX2069" s="99">
        <f>SUMIFS(通讯通路门店!$X:$X,通讯通路门店!$S:$S,$G2069)</f>
        <v>0</v>
      </c>
      <c r="AY2069" s="99">
        <f>SUMIFS(通讯通路门店!$Y:$Y,通讯通路门店!$S:$S,$G2069)</f>
        <v>0</v>
      </c>
      <c r="AZ2069" s="99">
        <f>SUMIFS(通讯通路门店!$AA:$AA,通讯通路门店!$S:$S,$G2069)</f>
        <v>0</v>
      </c>
      <c r="BA2069" s="99">
        <f t="shared" si="163"/>
        <v>0</v>
      </c>
      <c r="BB2069" s="99">
        <f t="shared" si="164"/>
        <v>0</v>
      </c>
      <c r="BC2069" s="99">
        <f>SUMIFS(通讯通路门店!$W:$W,通讯通路门店!$S:$S,$G2069,通讯通路门店!$J:$J,"荣耀体验店")+SUMIFS(通讯通路门店!$W:$W,通讯通路门店!$S:$S,$G2069,通讯通路门店!$J:$J,"荣耀授权专卖店")</f>
        <v>0</v>
      </c>
      <c r="BD2069" s="99">
        <f>SUMIFS(通讯通路门店!$Z:$Z,通讯通路门店!$S:$S,$G2069,通讯通路门店!$J:$J,"VIVO体验店")</f>
        <v>0</v>
      </c>
      <c r="BE2069" s="99">
        <f>SUMIFS(通讯通路门店!$AB:$AB,通讯通路门店!$S:$S,$G2069,通讯通路门店!$J:$J,"OPPO体验店")</f>
        <v>0</v>
      </c>
      <c r="BF2069" s="99">
        <f>SUMIFS(通讯通路门店!$X:$X,通讯通路门店!$S:$S,$G2069,通讯通路门店!$J:$J,"华为授权体验店")+SUMIFS(通讯通路门店!$AA:$AA,通讯通路门店!$S:$S,$G2069,通讯通路门店!$J:$J,"华为堡垒店")</f>
        <v>0</v>
      </c>
      <c r="BG2069" s="99">
        <f>SUMIFS(通讯通路门店!$Y:$Y,通讯通路门店!$S:$S,$G2069,通讯通路门店!$J:$J,"小米体验店")</f>
        <v>0</v>
      </c>
      <c r="BH2069" s="99">
        <f>SUMIFS(通讯通路门店!$AA:$AA,通讯通路门店!$S:$S,$G2069,通讯通路门店!$J:$J,"苹果体验店")</f>
        <v>0</v>
      </c>
      <c r="BI2069" s="99">
        <f>SUMIFS(通讯通路门店!$K:$K,通讯通路门店!$S:$S,$G2069,通讯通路门店!$J:$J,"其他品牌专卖店")</f>
        <v>0</v>
      </c>
      <c r="BJ2069" s="99">
        <f>SUMIFS(通讯通路门店!$AC:$AC,通讯通路门店!$S:$S,$G2069)</f>
        <v>0</v>
      </c>
      <c r="BK2069" s="99">
        <f>SUMIFS(通讯通路门店!$AD:$AD,通讯通路门店!$S:$S,$G2069)</f>
        <v>0</v>
      </c>
      <c r="BL2069" s="99">
        <f>SUMIFS(通讯通路门店!$AE:$AE,通讯通路门店!$S:$S,$G2069)</f>
        <v>0</v>
      </c>
      <c r="BM2069" s="99">
        <f>SUMIFS(通讯通路门店!$AF:$AF,通讯通路门店!$S:$S,$G2069)</f>
        <v>0</v>
      </c>
      <c r="BN2069" s="99">
        <f>SUMIFS(通讯通路门店!$AG:$AG,通讯通路门店!$S:$S,$G2069)</f>
        <v>0</v>
      </c>
      <c r="BO2069" s="99">
        <f>SUMIFS(通讯通路门店!$AH:$AH,通讯通路门店!$S:$S,$G2069)</f>
        <v>0</v>
      </c>
      <c r="BP2069" s="99">
        <f>SUMIFS(通讯通路门店!$AI:$AI,通讯通路门店!$S:$S,$G2069)</f>
        <v>0</v>
      </c>
      <c r="BQ2069" s="83"/>
    </row>
    <row r="2070" spans="1:69">
      <c r="A2070" s="99" t="str">
        <f>IFERROR(_xlfn.XLOOKUP($G2070,通讯通路门店!$S$4:$S$993931,通讯通路门店!$A$4:$A$993931,0,0),"")</f>
        <v>海南省</v>
      </c>
      <c r="B2070" s="99" t="str">
        <f>IFERROR(_xlfn.XLOOKUP($G2070,通讯通路门店!$S$4:$S$993931,通讯通路门店!$B$4:$B$993931,0,0),"")</f>
        <v>东方市</v>
      </c>
      <c r="C2070" s="99" t="str">
        <f>IFERROR(_xlfn.XLOOKUP($G2070,通讯通路门店!$S$4:$S$993931,通讯通路门店!$C$4:$C$993931,0,0),"")</f>
        <v>东方市</v>
      </c>
      <c r="D2070" s="99" t="str">
        <f>IFERROR(_xlfn.XLOOKUP($G2070,通讯通路门店!$S$4:$S$993931,通讯通路门店!$D$4:$D$993931,0,0),"")</f>
        <v>八所镇</v>
      </c>
      <c r="E2070" s="83"/>
      <c r="F2070" s="83"/>
      <c r="G2070" s="101"/>
      <c r="H2070" s="102">
        <f>IFERROR(_xlfn.XLOOKUP($G2070,通讯通路门店!$S$4:$S$993931,通讯通路门店!$R$4:$R$993931,0,0),"")</f>
        <v>0</v>
      </c>
      <c r="I2070" s="83"/>
      <c r="J2070" s="83"/>
      <c r="K2070" s="83"/>
      <c r="L2070" s="83"/>
      <c r="M2070" s="83"/>
      <c r="N2070" s="83"/>
      <c r="O2070" s="83"/>
      <c r="P2070" s="83"/>
      <c r="Q2070" s="83"/>
      <c r="R2070" s="83"/>
      <c r="S2070" s="83"/>
      <c r="T2070" s="83"/>
      <c r="U2070" s="99">
        <f>COUNTIF(通讯通路门店!$S:$S,$G2070)</f>
        <v>0</v>
      </c>
      <c r="V2070" s="99">
        <f>COUNTIFS(通讯通路门店!$S:$S,$G2070,通讯通路门店!$J:$J,"综合卖场")</f>
        <v>0</v>
      </c>
      <c r="W2070" s="99">
        <f>SUMIFS(通讯通路门店!$AJ:$AJ,通讯通路门店!$S:$S,通讯客户沙盘!$G2070)</f>
        <v>0</v>
      </c>
      <c r="X2070" s="99">
        <f t="shared" si="160"/>
        <v>0</v>
      </c>
      <c r="Y2070" s="99">
        <f>COUNTIFS(通讯通路门店!$S:$S,$G2070,通讯通路门店!$J:$J,"荣耀体验店")+COUNTIFS(通讯通路门店!$S:$S,$G2070,通讯通路门店!$J:$J,"荣耀授权专卖店")</f>
        <v>0</v>
      </c>
      <c r="Z2070" s="99">
        <f>COUNTIFS(通讯通路门店!$S:$S,$G2070,通讯通路门店!$J:$J,"VIVO体验店")</f>
        <v>0</v>
      </c>
      <c r="AA2070" s="99">
        <f>COUNTIFS(通讯通路门店!$S:$S,$G2070,通讯通路门店!$J:$J,"OPPO体验店")</f>
        <v>0</v>
      </c>
      <c r="AB2070" s="99">
        <f>COUNTIFS(通讯通路门店!$S:$S,$G2070,通讯通路门店!$J:$J,"华为授权体验店")+COUNTIFS(通讯通路门店!$S:$S,$G2070,通讯通路门店!$J:$J,"华为堡垒店")</f>
        <v>0</v>
      </c>
      <c r="AC2070" s="99">
        <f>COUNTIFS(通讯通路门店!$S:$S,$G2070,通讯通路门店!$J:$J,"小米体验店")</f>
        <v>0</v>
      </c>
      <c r="AD2070" s="99">
        <f>COUNTIFS(通讯通路门店!$S:$S,$G2070,通讯通路门店!$J:$J,"苹果体验店")</f>
        <v>0</v>
      </c>
      <c r="AE2070" s="99">
        <f>COUNTIFS(通讯通路门店!$S:$S,$G2070,通讯通路门店!$J:$J,"其他品牌专卖店")</f>
        <v>0</v>
      </c>
      <c r="AF2070" s="99">
        <f>SUMIFS(通讯通路门店!$BI:$BI,通讯通路门店!$S:$S,$G2070)</f>
        <v>0</v>
      </c>
      <c r="AG2070" s="99">
        <f>SUMIFS(通讯通路门店!$BH:$BH,通讯通路门店!$S:$S,$G2070)</f>
        <v>0</v>
      </c>
      <c r="AH2070" s="99">
        <f t="shared" si="161"/>
        <v>0</v>
      </c>
      <c r="AI2070" s="99">
        <f>SUMIFS(通讯通路门店!$BB:$BB,通讯通路门店!$S:$S,$G2070)</f>
        <v>0</v>
      </c>
      <c r="AJ2070" s="99">
        <f>SUMIFS(通讯通路门店!$BE:$BE,通讯通路门店!$S:$S,$G2070)</f>
        <v>0</v>
      </c>
      <c r="AK2070" s="99">
        <f>SUMIFS(通讯通路门店!$BG:$BG,通讯通路门店!$S:$S,$G2070)</f>
        <v>0</v>
      </c>
      <c r="AL2070" s="99">
        <f>SUMIFS(通讯通路门店!$BC:$BC,通讯通路门店!$S:$S,$G2070)</f>
        <v>0</v>
      </c>
      <c r="AM2070" s="99">
        <f>SUMIFS(通讯通路门店!$BD:$BD,通讯通路门店!$S:$S,$G2070)</f>
        <v>0</v>
      </c>
      <c r="AN2070" s="99">
        <f>SUMIFS(通讯通路门店!$BF:$BF,通讯通路门店!$S:$S,$G2070)</f>
        <v>0</v>
      </c>
      <c r="AO2070" s="99">
        <f t="shared" si="162"/>
        <v>0</v>
      </c>
      <c r="AP2070" s="99">
        <f>SUMIFS(通讯通路门店!$K:$K,通讯通路门店!$S:$S,$G2070)</f>
        <v>0</v>
      </c>
      <c r="AQ2070" s="83"/>
      <c r="AR2070" s="99">
        <f>SUMIFS(通讯通路门店!$T:$T,通讯通路门店!$S:$S,$G2070)</f>
        <v>0</v>
      </c>
      <c r="AS2070" s="99">
        <f>SUMIFS(通讯通路门店!$U:$U,通讯通路门店!$S:$S,$G2070)</f>
        <v>0</v>
      </c>
      <c r="AT2070" s="99">
        <f>SUMIFS(通讯通路门店!$V:$V,通讯通路门店!$S:$S,$G2070)</f>
        <v>0</v>
      </c>
      <c r="AU2070" s="99">
        <f>SUMIFS(通讯通路门店!$W:$W,通讯通路门店!$S:$S,$G2070)</f>
        <v>0</v>
      </c>
      <c r="AV2070" s="99">
        <f>SUMIFS(通讯通路门店!$Z:$Z,通讯通路门店!$S:$S,$G2070)</f>
        <v>0</v>
      </c>
      <c r="AW2070" s="99">
        <f>SUMIFS(通讯通路门店!$AB:$AB,通讯通路门店!$S:$S,$G2070)</f>
        <v>0</v>
      </c>
      <c r="AX2070" s="99">
        <f>SUMIFS(通讯通路门店!$X:$X,通讯通路门店!$S:$S,$G2070)</f>
        <v>0</v>
      </c>
      <c r="AY2070" s="99">
        <f>SUMIFS(通讯通路门店!$Y:$Y,通讯通路门店!$S:$S,$G2070)</f>
        <v>0</v>
      </c>
      <c r="AZ2070" s="99">
        <f>SUMIFS(通讯通路门店!$AA:$AA,通讯通路门店!$S:$S,$G2070)</f>
        <v>0</v>
      </c>
      <c r="BA2070" s="99">
        <f t="shared" si="163"/>
        <v>0</v>
      </c>
      <c r="BB2070" s="99">
        <f t="shared" si="164"/>
        <v>0</v>
      </c>
      <c r="BC2070" s="99">
        <f>SUMIFS(通讯通路门店!$W:$W,通讯通路门店!$S:$S,$G2070,通讯通路门店!$J:$J,"荣耀体验店")+SUMIFS(通讯通路门店!$W:$W,通讯通路门店!$S:$S,$G2070,通讯通路门店!$J:$J,"荣耀授权专卖店")</f>
        <v>0</v>
      </c>
      <c r="BD2070" s="99">
        <f>SUMIFS(通讯通路门店!$Z:$Z,通讯通路门店!$S:$S,$G2070,通讯通路门店!$J:$J,"VIVO体验店")</f>
        <v>0</v>
      </c>
      <c r="BE2070" s="99">
        <f>SUMIFS(通讯通路门店!$AB:$AB,通讯通路门店!$S:$S,$G2070,通讯通路门店!$J:$J,"OPPO体验店")</f>
        <v>0</v>
      </c>
      <c r="BF2070" s="99">
        <f>SUMIFS(通讯通路门店!$X:$X,通讯通路门店!$S:$S,$G2070,通讯通路门店!$J:$J,"华为授权体验店")+SUMIFS(通讯通路门店!$AA:$AA,通讯通路门店!$S:$S,$G2070,通讯通路门店!$J:$J,"华为堡垒店")</f>
        <v>0</v>
      </c>
      <c r="BG2070" s="99">
        <f>SUMIFS(通讯通路门店!$Y:$Y,通讯通路门店!$S:$S,$G2070,通讯通路门店!$J:$J,"小米体验店")</f>
        <v>0</v>
      </c>
      <c r="BH2070" s="99">
        <f>SUMIFS(通讯通路门店!$AA:$AA,通讯通路门店!$S:$S,$G2070,通讯通路门店!$J:$J,"苹果体验店")</f>
        <v>0</v>
      </c>
      <c r="BI2070" s="99">
        <f>SUMIFS(通讯通路门店!$K:$K,通讯通路门店!$S:$S,$G2070,通讯通路门店!$J:$J,"其他品牌专卖店")</f>
        <v>0</v>
      </c>
      <c r="BJ2070" s="99">
        <f>SUMIFS(通讯通路门店!$AC:$AC,通讯通路门店!$S:$S,$G2070)</f>
        <v>0</v>
      </c>
      <c r="BK2070" s="99">
        <f>SUMIFS(通讯通路门店!$AD:$AD,通讯通路门店!$S:$S,$G2070)</f>
        <v>0</v>
      </c>
      <c r="BL2070" s="99">
        <f>SUMIFS(通讯通路门店!$AE:$AE,通讯通路门店!$S:$S,$G2070)</f>
        <v>0</v>
      </c>
      <c r="BM2070" s="99">
        <f>SUMIFS(通讯通路门店!$AF:$AF,通讯通路门店!$S:$S,$G2070)</f>
        <v>0</v>
      </c>
      <c r="BN2070" s="99">
        <f>SUMIFS(通讯通路门店!$AG:$AG,通讯通路门店!$S:$S,$G2070)</f>
        <v>0</v>
      </c>
      <c r="BO2070" s="99">
        <f>SUMIFS(通讯通路门店!$AH:$AH,通讯通路门店!$S:$S,$G2070)</f>
        <v>0</v>
      </c>
      <c r="BP2070" s="99">
        <f>SUMIFS(通讯通路门店!$AI:$AI,通讯通路门店!$S:$S,$G2070)</f>
        <v>0</v>
      </c>
      <c r="BQ2070" s="83"/>
    </row>
    <row r="2071" spans="1:69">
      <c r="A2071" s="99" t="str">
        <f>IFERROR(_xlfn.XLOOKUP($G2071,通讯通路门店!$S$4:$S$993931,通讯通路门店!$A$4:$A$993931,0,0),"")</f>
        <v>海南省</v>
      </c>
      <c r="B2071" s="99" t="str">
        <f>IFERROR(_xlfn.XLOOKUP($G2071,通讯通路门店!$S$4:$S$993931,通讯通路门店!$B$4:$B$993931,0,0),"")</f>
        <v>东方市</v>
      </c>
      <c r="C2071" s="99" t="str">
        <f>IFERROR(_xlfn.XLOOKUP($G2071,通讯通路门店!$S$4:$S$993931,通讯通路门店!$C$4:$C$993931,0,0),"")</f>
        <v>东方市</v>
      </c>
      <c r="D2071" s="99" t="str">
        <f>IFERROR(_xlfn.XLOOKUP($G2071,通讯通路门店!$S$4:$S$993931,通讯通路门店!$D$4:$D$993931,0,0),"")</f>
        <v>八所镇</v>
      </c>
      <c r="E2071" s="83"/>
      <c r="F2071" s="83"/>
      <c r="G2071" s="101"/>
      <c r="H2071" s="102">
        <f>IFERROR(_xlfn.XLOOKUP($G2071,通讯通路门店!$S$4:$S$993931,通讯通路门店!$R$4:$R$993931,0,0),"")</f>
        <v>0</v>
      </c>
      <c r="I2071" s="83"/>
      <c r="J2071" s="83"/>
      <c r="K2071" s="83"/>
      <c r="L2071" s="83"/>
      <c r="M2071" s="83"/>
      <c r="N2071" s="83"/>
      <c r="O2071" s="83"/>
      <c r="P2071" s="83"/>
      <c r="Q2071" s="83"/>
      <c r="R2071" s="83"/>
      <c r="S2071" s="83"/>
      <c r="T2071" s="83"/>
      <c r="U2071" s="99">
        <f>COUNTIF(通讯通路门店!$S:$S,$G2071)</f>
        <v>0</v>
      </c>
      <c r="V2071" s="99">
        <f>COUNTIFS(通讯通路门店!$S:$S,$G2071,通讯通路门店!$J:$J,"综合卖场")</f>
        <v>0</v>
      </c>
      <c r="W2071" s="99">
        <f>SUMIFS(通讯通路门店!$AJ:$AJ,通讯通路门店!$S:$S,通讯客户沙盘!$G2071)</f>
        <v>0</v>
      </c>
      <c r="X2071" s="99">
        <f t="shared" si="160"/>
        <v>0</v>
      </c>
      <c r="Y2071" s="99">
        <f>COUNTIFS(通讯通路门店!$S:$S,$G2071,通讯通路门店!$J:$J,"荣耀体验店")+COUNTIFS(通讯通路门店!$S:$S,$G2071,通讯通路门店!$J:$J,"荣耀授权专卖店")</f>
        <v>0</v>
      </c>
      <c r="Z2071" s="99">
        <f>COUNTIFS(通讯通路门店!$S:$S,$G2071,通讯通路门店!$J:$J,"VIVO体验店")</f>
        <v>0</v>
      </c>
      <c r="AA2071" s="99">
        <f>COUNTIFS(通讯通路门店!$S:$S,$G2071,通讯通路门店!$J:$J,"OPPO体验店")</f>
        <v>0</v>
      </c>
      <c r="AB2071" s="99">
        <f>COUNTIFS(通讯通路门店!$S:$S,$G2071,通讯通路门店!$J:$J,"华为授权体验店")+COUNTIFS(通讯通路门店!$S:$S,$G2071,通讯通路门店!$J:$J,"华为堡垒店")</f>
        <v>0</v>
      </c>
      <c r="AC2071" s="99">
        <f>COUNTIFS(通讯通路门店!$S:$S,$G2071,通讯通路门店!$J:$J,"小米体验店")</f>
        <v>0</v>
      </c>
      <c r="AD2071" s="99">
        <f>COUNTIFS(通讯通路门店!$S:$S,$G2071,通讯通路门店!$J:$J,"苹果体验店")</f>
        <v>0</v>
      </c>
      <c r="AE2071" s="99">
        <f>COUNTIFS(通讯通路门店!$S:$S,$G2071,通讯通路门店!$J:$J,"其他品牌专卖店")</f>
        <v>0</v>
      </c>
      <c r="AF2071" s="99">
        <f>SUMIFS(通讯通路门店!$BI:$BI,通讯通路门店!$S:$S,$G2071)</f>
        <v>0</v>
      </c>
      <c r="AG2071" s="99">
        <f>SUMIFS(通讯通路门店!$BH:$BH,通讯通路门店!$S:$S,$G2071)</f>
        <v>0</v>
      </c>
      <c r="AH2071" s="99">
        <f t="shared" si="161"/>
        <v>0</v>
      </c>
      <c r="AI2071" s="99">
        <f>SUMIFS(通讯通路门店!$BB:$BB,通讯通路门店!$S:$S,$G2071)</f>
        <v>0</v>
      </c>
      <c r="AJ2071" s="99">
        <f>SUMIFS(通讯通路门店!$BE:$BE,通讯通路门店!$S:$S,$G2071)</f>
        <v>0</v>
      </c>
      <c r="AK2071" s="99">
        <f>SUMIFS(通讯通路门店!$BG:$BG,通讯通路门店!$S:$S,$G2071)</f>
        <v>0</v>
      </c>
      <c r="AL2071" s="99">
        <f>SUMIFS(通讯通路门店!$BC:$BC,通讯通路门店!$S:$S,$G2071)</f>
        <v>0</v>
      </c>
      <c r="AM2071" s="99">
        <f>SUMIFS(通讯通路门店!$BD:$BD,通讯通路门店!$S:$S,$G2071)</f>
        <v>0</v>
      </c>
      <c r="AN2071" s="99">
        <f>SUMIFS(通讯通路门店!$BF:$BF,通讯通路门店!$S:$S,$G2071)</f>
        <v>0</v>
      </c>
      <c r="AO2071" s="99">
        <f t="shared" si="162"/>
        <v>0</v>
      </c>
      <c r="AP2071" s="99">
        <f>SUMIFS(通讯通路门店!$K:$K,通讯通路门店!$S:$S,$G2071)</f>
        <v>0</v>
      </c>
      <c r="AQ2071" s="83"/>
      <c r="AR2071" s="99">
        <f>SUMIFS(通讯通路门店!$T:$T,通讯通路门店!$S:$S,$G2071)</f>
        <v>0</v>
      </c>
      <c r="AS2071" s="99">
        <f>SUMIFS(通讯通路门店!$U:$U,通讯通路门店!$S:$S,$G2071)</f>
        <v>0</v>
      </c>
      <c r="AT2071" s="99">
        <f>SUMIFS(通讯通路门店!$V:$V,通讯通路门店!$S:$S,$G2071)</f>
        <v>0</v>
      </c>
      <c r="AU2071" s="99">
        <f>SUMIFS(通讯通路门店!$W:$W,通讯通路门店!$S:$S,$G2071)</f>
        <v>0</v>
      </c>
      <c r="AV2071" s="99">
        <f>SUMIFS(通讯通路门店!$Z:$Z,通讯通路门店!$S:$S,$G2071)</f>
        <v>0</v>
      </c>
      <c r="AW2071" s="99">
        <f>SUMIFS(通讯通路门店!$AB:$AB,通讯通路门店!$S:$S,$G2071)</f>
        <v>0</v>
      </c>
      <c r="AX2071" s="99">
        <f>SUMIFS(通讯通路门店!$X:$X,通讯通路门店!$S:$S,$G2071)</f>
        <v>0</v>
      </c>
      <c r="AY2071" s="99">
        <f>SUMIFS(通讯通路门店!$Y:$Y,通讯通路门店!$S:$S,$G2071)</f>
        <v>0</v>
      </c>
      <c r="AZ2071" s="99">
        <f>SUMIFS(通讯通路门店!$AA:$AA,通讯通路门店!$S:$S,$G2071)</f>
        <v>0</v>
      </c>
      <c r="BA2071" s="99">
        <f t="shared" si="163"/>
        <v>0</v>
      </c>
      <c r="BB2071" s="99">
        <f t="shared" si="164"/>
        <v>0</v>
      </c>
      <c r="BC2071" s="99">
        <f>SUMIFS(通讯通路门店!$W:$W,通讯通路门店!$S:$S,$G2071,通讯通路门店!$J:$J,"荣耀体验店")+SUMIFS(通讯通路门店!$W:$W,通讯通路门店!$S:$S,$G2071,通讯通路门店!$J:$J,"荣耀授权专卖店")</f>
        <v>0</v>
      </c>
      <c r="BD2071" s="99">
        <f>SUMIFS(通讯通路门店!$Z:$Z,通讯通路门店!$S:$S,$G2071,通讯通路门店!$J:$J,"VIVO体验店")</f>
        <v>0</v>
      </c>
      <c r="BE2071" s="99">
        <f>SUMIFS(通讯通路门店!$AB:$AB,通讯通路门店!$S:$S,$G2071,通讯通路门店!$J:$J,"OPPO体验店")</f>
        <v>0</v>
      </c>
      <c r="BF2071" s="99">
        <f>SUMIFS(通讯通路门店!$X:$X,通讯通路门店!$S:$S,$G2071,通讯通路门店!$J:$J,"华为授权体验店")+SUMIFS(通讯通路门店!$AA:$AA,通讯通路门店!$S:$S,$G2071,通讯通路门店!$J:$J,"华为堡垒店")</f>
        <v>0</v>
      </c>
      <c r="BG2071" s="99">
        <f>SUMIFS(通讯通路门店!$Y:$Y,通讯通路门店!$S:$S,$G2071,通讯通路门店!$J:$J,"小米体验店")</f>
        <v>0</v>
      </c>
      <c r="BH2071" s="99">
        <f>SUMIFS(通讯通路门店!$AA:$AA,通讯通路门店!$S:$S,$G2071,通讯通路门店!$J:$J,"苹果体验店")</f>
        <v>0</v>
      </c>
      <c r="BI2071" s="99">
        <f>SUMIFS(通讯通路门店!$K:$K,通讯通路门店!$S:$S,$G2071,通讯通路门店!$J:$J,"其他品牌专卖店")</f>
        <v>0</v>
      </c>
      <c r="BJ2071" s="99">
        <f>SUMIFS(通讯通路门店!$AC:$AC,通讯通路门店!$S:$S,$G2071)</f>
        <v>0</v>
      </c>
      <c r="BK2071" s="99">
        <f>SUMIFS(通讯通路门店!$AD:$AD,通讯通路门店!$S:$S,$G2071)</f>
        <v>0</v>
      </c>
      <c r="BL2071" s="99">
        <f>SUMIFS(通讯通路门店!$AE:$AE,通讯通路门店!$S:$S,$G2071)</f>
        <v>0</v>
      </c>
      <c r="BM2071" s="99">
        <f>SUMIFS(通讯通路门店!$AF:$AF,通讯通路门店!$S:$S,$G2071)</f>
        <v>0</v>
      </c>
      <c r="BN2071" s="99">
        <f>SUMIFS(通讯通路门店!$AG:$AG,通讯通路门店!$S:$S,$G2071)</f>
        <v>0</v>
      </c>
      <c r="BO2071" s="99">
        <f>SUMIFS(通讯通路门店!$AH:$AH,通讯通路门店!$S:$S,$G2071)</f>
        <v>0</v>
      </c>
      <c r="BP2071" s="99">
        <f>SUMIFS(通讯通路门店!$AI:$AI,通讯通路门店!$S:$S,$G2071)</f>
        <v>0</v>
      </c>
      <c r="BQ2071" s="83"/>
    </row>
    <row r="2072" spans="1:69">
      <c r="A2072" s="99" t="str">
        <f>IFERROR(_xlfn.XLOOKUP($G2072,通讯通路门店!$S$4:$S$993931,通讯通路门店!$A$4:$A$993931,0,0),"")</f>
        <v>海南省</v>
      </c>
      <c r="B2072" s="99" t="str">
        <f>IFERROR(_xlfn.XLOOKUP($G2072,通讯通路门店!$S$4:$S$993931,通讯通路门店!$B$4:$B$993931,0,0),"")</f>
        <v>东方市</v>
      </c>
      <c r="C2072" s="99" t="str">
        <f>IFERROR(_xlfn.XLOOKUP($G2072,通讯通路门店!$S$4:$S$993931,通讯通路门店!$C$4:$C$993931,0,0),"")</f>
        <v>东方市</v>
      </c>
      <c r="D2072" s="99" t="str">
        <f>IFERROR(_xlfn.XLOOKUP($G2072,通讯通路门店!$S$4:$S$993931,通讯通路门店!$D$4:$D$993931,0,0),"")</f>
        <v>八所镇</v>
      </c>
      <c r="E2072" s="83"/>
      <c r="F2072" s="83"/>
      <c r="G2072" s="101"/>
      <c r="H2072" s="102">
        <f>IFERROR(_xlfn.XLOOKUP($G2072,通讯通路门店!$S$4:$S$993931,通讯通路门店!$R$4:$R$993931,0,0),"")</f>
        <v>0</v>
      </c>
      <c r="I2072" s="83"/>
      <c r="J2072" s="83"/>
      <c r="K2072" s="83"/>
      <c r="L2072" s="83"/>
      <c r="M2072" s="83"/>
      <c r="N2072" s="83"/>
      <c r="O2072" s="83"/>
      <c r="P2072" s="83"/>
      <c r="Q2072" s="83"/>
      <c r="R2072" s="83"/>
      <c r="S2072" s="83"/>
      <c r="T2072" s="83"/>
      <c r="U2072" s="99">
        <f>COUNTIF(通讯通路门店!$S:$S,$G2072)</f>
        <v>0</v>
      </c>
      <c r="V2072" s="99">
        <f>COUNTIFS(通讯通路门店!$S:$S,$G2072,通讯通路门店!$J:$J,"综合卖场")</f>
        <v>0</v>
      </c>
      <c r="W2072" s="99">
        <f>SUMIFS(通讯通路门店!$AJ:$AJ,通讯通路门店!$S:$S,通讯客户沙盘!$G2072)</f>
        <v>0</v>
      </c>
      <c r="X2072" s="99">
        <f t="shared" si="160"/>
        <v>0</v>
      </c>
      <c r="Y2072" s="99">
        <f>COUNTIFS(通讯通路门店!$S:$S,$G2072,通讯通路门店!$J:$J,"荣耀体验店")+COUNTIFS(通讯通路门店!$S:$S,$G2072,通讯通路门店!$J:$J,"荣耀授权专卖店")</f>
        <v>0</v>
      </c>
      <c r="Z2072" s="99">
        <f>COUNTIFS(通讯通路门店!$S:$S,$G2072,通讯通路门店!$J:$J,"VIVO体验店")</f>
        <v>0</v>
      </c>
      <c r="AA2072" s="99">
        <f>COUNTIFS(通讯通路门店!$S:$S,$G2072,通讯通路门店!$J:$J,"OPPO体验店")</f>
        <v>0</v>
      </c>
      <c r="AB2072" s="99">
        <f>COUNTIFS(通讯通路门店!$S:$S,$G2072,通讯通路门店!$J:$J,"华为授权体验店")+COUNTIFS(通讯通路门店!$S:$S,$G2072,通讯通路门店!$J:$J,"华为堡垒店")</f>
        <v>0</v>
      </c>
      <c r="AC2072" s="99">
        <f>COUNTIFS(通讯通路门店!$S:$S,$G2072,通讯通路门店!$J:$J,"小米体验店")</f>
        <v>0</v>
      </c>
      <c r="AD2072" s="99">
        <f>COUNTIFS(通讯通路门店!$S:$S,$G2072,通讯通路门店!$J:$J,"苹果体验店")</f>
        <v>0</v>
      </c>
      <c r="AE2072" s="99">
        <f>COUNTIFS(通讯通路门店!$S:$S,$G2072,通讯通路门店!$J:$J,"其他品牌专卖店")</f>
        <v>0</v>
      </c>
      <c r="AF2072" s="99">
        <f>SUMIFS(通讯通路门店!$BI:$BI,通讯通路门店!$S:$S,$G2072)</f>
        <v>0</v>
      </c>
      <c r="AG2072" s="99">
        <f>SUMIFS(通讯通路门店!$BH:$BH,通讯通路门店!$S:$S,$G2072)</f>
        <v>0</v>
      </c>
      <c r="AH2072" s="99">
        <f t="shared" si="161"/>
        <v>0</v>
      </c>
      <c r="AI2072" s="99">
        <f>SUMIFS(通讯通路门店!$BB:$BB,通讯通路门店!$S:$S,$G2072)</f>
        <v>0</v>
      </c>
      <c r="AJ2072" s="99">
        <f>SUMIFS(通讯通路门店!$BE:$BE,通讯通路门店!$S:$S,$G2072)</f>
        <v>0</v>
      </c>
      <c r="AK2072" s="99">
        <f>SUMIFS(通讯通路门店!$BG:$BG,通讯通路门店!$S:$S,$G2072)</f>
        <v>0</v>
      </c>
      <c r="AL2072" s="99">
        <f>SUMIFS(通讯通路门店!$BC:$BC,通讯通路门店!$S:$S,$G2072)</f>
        <v>0</v>
      </c>
      <c r="AM2072" s="99">
        <f>SUMIFS(通讯通路门店!$BD:$BD,通讯通路门店!$S:$S,$G2072)</f>
        <v>0</v>
      </c>
      <c r="AN2072" s="99">
        <f>SUMIFS(通讯通路门店!$BF:$BF,通讯通路门店!$S:$S,$G2072)</f>
        <v>0</v>
      </c>
      <c r="AO2072" s="99">
        <f t="shared" si="162"/>
        <v>0</v>
      </c>
      <c r="AP2072" s="99">
        <f>SUMIFS(通讯通路门店!$K:$K,通讯通路门店!$S:$S,$G2072)</f>
        <v>0</v>
      </c>
      <c r="AQ2072" s="83"/>
      <c r="AR2072" s="99">
        <f>SUMIFS(通讯通路门店!$T:$T,通讯通路门店!$S:$S,$G2072)</f>
        <v>0</v>
      </c>
      <c r="AS2072" s="99">
        <f>SUMIFS(通讯通路门店!$U:$U,通讯通路门店!$S:$S,$G2072)</f>
        <v>0</v>
      </c>
      <c r="AT2072" s="99">
        <f>SUMIFS(通讯通路门店!$V:$V,通讯通路门店!$S:$S,$G2072)</f>
        <v>0</v>
      </c>
      <c r="AU2072" s="99">
        <f>SUMIFS(通讯通路门店!$W:$W,通讯通路门店!$S:$S,$G2072)</f>
        <v>0</v>
      </c>
      <c r="AV2072" s="99">
        <f>SUMIFS(通讯通路门店!$Z:$Z,通讯通路门店!$S:$S,$G2072)</f>
        <v>0</v>
      </c>
      <c r="AW2072" s="99">
        <f>SUMIFS(通讯通路门店!$AB:$AB,通讯通路门店!$S:$S,$G2072)</f>
        <v>0</v>
      </c>
      <c r="AX2072" s="99">
        <f>SUMIFS(通讯通路门店!$X:$X,通讯通路门店!$S:$S,$G2072)</f>
        <v>0</v>
      </c>
      <c r="AY2072" s="99">
        <f>SUMIFS(通讯通路门店!$Y:$Y,通讯通路门店!$S:$S,$G2072)</f>
        <v>0</v>
      </c>
      <c r="AZ2072" s="99">
        <f>SUMIFS(通讯通路门店!$AA:$AA,通讯通路门店!$S:$S,$G2072)</f>
        <v>0</v>
      </c>
      <c r="BA2072" s="99">
        <f t="shared" si="163"/>
        <v>0</v>
      </c>
      <c r="BB2072" s="99">
        <f t="shared" si="164"/>
        <v>0</v>
      </c>
      <c r="BC2072" s="99">
        <f>SUMIFS(通讯通路门店!$W:$W,通讯通路门店!$S:$S,$G2072,通讯通路门店!$J:$J,"荣耀体验店")+SUMIFS(通讯通路门店!$W:$W,通讯通路门店!$S:$S,$G2072,通讯通路门店!$J:$J,"荣耀授权专卖店")</f>
        <v>0</v>
      </c>
      <c r="BD2072" s="99">
        <f>SUMIFS(通讯通路门店!$Z:$Z,通讯通路门店!$S:$S,$G2072,通讯通路门店!$J:$J,"VIVO体验店")</f>
        <v>0</v>
      </c>
      <c r="BE2072" s="99">
        <f>SUMIFS(通讯通路门店!$AB:$AB,通讯通路门店!$S:$S,$G2072,通讯通路门店!$J:$J,"OPPO体验店")</f>
        <v>0</v>
      </c>
      <c r="BF2072" s="99">
        <f>SUMIFS(通讯通路门店!$X:$X,通讯通路门店!$S:$S,$G2072,通讯通路门店!$J:$J,"华为授权体验店")+SUMIFS(通讯通路门店!$AA:$AA,通讯通路门店!$S:$S,$G2072,通讯通路门店!$J:$J,"华为堡垒店")</f>
        <v>0</v>
      </c>
      <c r="BG2072" s="99">
        <f>SUMIFS(通讯通路门店!$Y:$Y,通讯通路门店!$S:$S,$G2072,通讯通路门店!$J:$J,"小米体验店")</f>
        <v>0</v>
      </c>
      <c r="BH2072" s="99">
        <f>SUMIFS(通讯通路门店!$AA:$AA,通讯通路门店!$S:$S,$G2072,通讯通路门店!$J:$J,"苹果体验店")</f>
        <v>0</v>
      </c>
      <c r="BI2072" s="99">
        <f>SUMIFS(通讯通路门店!$K:$K,通讯通路门店!$S:$S,$G2072,通讯通路门店!$J:$J,"其他品牌专卖店")</f>
        <v>0</v>
      </c>
      <c r="BJ2072" s="99">
        <f>SUMIFS(通讯通路门店!$AC:$AC,通讯通路门店!$S:$S,$G2072)</f>
        <v>0</v>
      </c>
      <c r="BK2072" s="99">
        <f>SUMIFS(通讯通路门店!$AD:$AD,通讯通路门店!$S:$S,$G2072)</f>
        <v>0</v>
      </c>
      <c r="BL2072" s="99">
        <f>SUMIFS(通讯通路门店!$AE:$AE,通讯通路门店!$S:$S,$G2072)</f>
        <v>0</v>
      </c>
      <c r="BM2072" s="99">
        <f>SUMIFS(通讯通路门店!$AF:$AF,通讯通路门店!$S:$S,$G2072)</f>
        <v>0</v>
      </c>
      <c r="BN2072" s="99">
        <f>SUMIFS(通讯通路门店!$AG:$AG,通讯通路门店!$S:$S,$G2072)</f>
        <v>0</v>
      </c>
      <c r="BO2072" s="99">
        <f>SUMIFS(通讯通路门店!$AH:$AH,通讯通路门店!$S:$S,$G2072)</f>
        <v>0</v>
      </c>
      <c r="BP2072" s="99">
        <f>SUMIFS(通讯通路门店!$AI:$AI,通讯通路门店!$S:$S,$G2072)</f>
        <v>0</v>
      </c>
      <c r="BQ2072" s="83"/>
    </row>
    <row r="2073" spans="1:69">
      <c r="A2073" s="99" t="str">
        <f>IFERROR(_xlfn.XLOOKUP($G2073,通讯通路门店!$S$4:$S$993931,通讯通路门店!$A$4:$A$993931,0,0),"")</f>
        <v>海南省</v>
      </c>
      <c r="B2073" s="99" t="str">
        <f>IFERROR(_xlfn.XLOOKUP($G2073,通讯通路门店!$S$4:$S$993931,通讯通路门店!$B$4:$B$993931,0,0),"")</f>
        <v>东方市</v>
      </c>
      <c r="C2073" s="99" t="str">
        <f>IFERROR(_xlfn.XLOOKUP($G2073,通讯通路门店!$S$4:$S$993931,通讯通路门店!$C$4:$C$993931,0,0),"")</f>
        <v>东方市</v>
      </c>
      <c r="D2073" s="99" t="str">
        <f>IFERROR(_xlfn.XLOOKUP($G2073,通讯通路门店!$S$4:$S$993931,通讯通路门店!$D$4:$D$993931,0,0),"")</f>
        <v>八所镇</v>
      </c>
      <c r="E2073" s="83"/>
      <c r="F2073" s="83"/>
      <c r="G2073" s="101"/>
      <c r="H2073" s="102">
        <f>IFERROR(_xlfn.XLOOKUP($G2073,通讯通路门店!$S$4:$S$993931,通讯通路门店!$R$4:$R$993931,0,0),"")</f>
        <v>0</v>
      </c>
      <c r="I2073" s="83"/>
      <c r="J2073" s="83"/>
      <c r="K2073" s="83"/>
      <c r="L2073" s="83"/>
      <c r="M2073" s="83"/>
      <c r="N2073" s="83"/>
      <c r="O2073" s="83"/>
      <c r="P2073" s="83"/>
      <c r="Q2073" s="83"/>
      <c r="R2073" s="83"/>
      <c r="S2073" s="83"/>
      <c r="T2073" s="83"/>
      <c r="U2073" s="99">
        <f>COUNTIF(通讯通路门店!$S:$S,$G2073)</f>
        <v>0</v>
      </c>
      <c r="V2073" s="99">
        <f>COUNTIFS(通讯通路门店!$S:$S,$G2073,通讯通路门店!$J:$J,"综合卖场")</f>
        <v>0</v>
      </c>
      <c r="W2073" s="99">
        <f>SUMIFS(通讯通路门店!$AJ:$AJ,通讯通路门店!$S:$S,通讯客户沙盘!$G2073)</f>
        <v>0</v>
      </c>
      <c r="X2073" s="99">
        <f t="shared" si="160"/>
        <v>0</v>
      </c>
      <c r="Y2073" s="99">
        <f>COUNTIFS(通讯通路门店!$S:$S,$G2073,通讯通路门店!$J:$J,"荣耀体验店")+COUNTIFS(通讯通路门店!$S:$S,$G2073,通讯通路门店!$J:$J,"荣耀授权专卖店")</f>
        <v>0</v>
      </c>
      <c r="Z2073" s="99">
        <f>COUNTIFS(通讯通路门店!$S:$S,$G2073,通讯通路门店!$J:$J,"VIVO体验店")</f>
        <v>0</v>
      </c>
      <c r="AA2073" s="99">
        <f>COUNTIFS(通讯通路门店!$S:$S,$G2073,通讯通路门店!$J:$J,"OPPO体验店")</f>
        <v>0</v>
      </c>
      <c r="AB2073" s="99">
        <f>COUNTIFS(通讯通路门店!$S:$S,$G2073,通讯通路门店!$J:$J,"华为授权体验店")+COUNTIFS(通讯通路门店!$S:$S,$G2073,通讯通路门店!$J:$J,"华为堡垒店")</f>
        <v>0</v>
      </c>
      <c r="AC2073" s="99">
        <f>COUNTIFS(通讯通路门店!$S:$S,$G2073,通讯通路门店!$J:$J,"小米体验店")</f>
        <v>0</v>
      </c>
      <c r="AD2073" s="99">
        <f>COUNTIFS(通讯通路门店!$S:$S,$G2073,通讯通路门店!$J:$J,"苹果体验店")</f>
        <v>0</v>
      </c>
      <c r="AE2073" s="99">
        <f>COUNTIFS(通讯通路门店!$S:$S,$G2073,通讯通路门店!$J:$J,"其他品牌专卖店")</f>
        <v>0</v>
      </c>
      <c r="AF2073" s="99">
        <f>SUMIFS(通讯通路门店!$BI:$BI,通讯通路门店!$S:$S,$G2073)</f>
        <v>0</v>
      </c>
      <c r="AG2073" s="99">
        <f>SUMIFS(通讯通路门店!$BH:$BH,通讯通路门店!$S:$S,$G2073)</f>
        <v>0</v>
      </c>
      <c r="AH2073" s="99">
        <f t="shared" si="161"/>
        <v>0</v>
      </c>
      <c r="AI2073" s="99">
        <f>SUMIFS(通讯通路门店!$BB:$BB,通讯通路门店!$S:$S,$G2073)</f>
        <v>0</v>
      </c>
      <c r="AJ2073" s="99">
        <f>SUMIFS(通讯通路门店!$BE:$BE,通讯通路门店!$S:$S,$G2073)</f>
        <v>0</v>
      </c>
      <c r="AK2073" s="99">
        <f>SUMIFS(通讯通路门店!$BG:$BG,通讯通路门店!$S:$S,$G2073)</f>
        <v>0</v>
      </c>
      <c r="AL2073" s="99">
        <f>SUMIFS(通讯通路门店!$BC:$BC,通讯通路门店!$S:$S,$G2073)</f>
        <v>0</v>
      </c>
      <c r="AM2073" s="99">
        <f>SUMIFS(通讯通路门店!$BD:$BD,通讯通路门店!$S:$S,$G2073)</f>
        <v>0</v>
      </c>
      <c r="AN2073" s="99">
        <f>SUMIFS(通讯通路门店!$BF:$BF,通讯通路门店!$S:$S,$G2073)</f>
        <v>0</v>
      </c>
      <c r="AO2073" s="99">
        <f t="shared" si="162"/>
        <v>0</v>
      </c>
      <c r="AP2073" s="99">
        <f>SUMIFS(通讯通路门店!$K:$K,通讯通路门店!$S:$S,$G2073)</f>
        <v>0</v>
      </c>
      <c r="AQ2073" s="83"/>
      <c r="AR2073" s="99">
        <f>SUMIFS(通讯通路门店!$T:$T,通讯通路门店!$S:$S,$G2073)</f>
        <v>0</v>
      </c>
      <c r="AS2073" s="99">
        <f>SUMIFS(通讯通路门店!$U:$U,通讯通路门店!$S:$S,$G2073)</f>
        <v>0</v>
      </c>
      <c r="AT2073" s="99">
        <f>SUMIFS(通讯通路门店!$V:$V,通讯通路门店!$S:$S,$G2073)</f>
        <v>0</v>
      </c>
      <c r="AU2073" s="99">
        <f>SUMIFS(通讯通路门店!$W:$W,通讯通路门店!$S:$S,$G2073)</f>
        <v>0</v>
      </c>
      <c r="AV2073" s="99">
        <f>SUMIFS(通讯通路门店!$Z:$Z,通讯通路门店!$S:$S,$G2073)</f>
        <v>0</v>
      </c>
      <c r="AW2073" s="99">
        <f>SUMIFS(通讯通路门店!$AB:$AB,通讯通路门店!$S:$S,$G2073)</f>
        <v>0</v>
      </c>
      <c r="AX2073" s="99">
        <f>SUMIFS(通讯通路门店!$X:$X,通讯通路门店!$S:$S,$G2073)</f>
        <v>0</v>
      </c>
      <c r="AY2073" s="99">
        <f>SUMIFS(通讯通路门店!$Y:$Y,通讯通路门店!$S:$S,$G2073)</f>
        <v>0</v>
      </c>
      <c r="AZ2073" s="99">
        <f>SUMIFS(通讯通路门店!$AA:$AA,通讯通路门店!$S:$S,$G2073)</f>
        <v>0</v>
      </c>
      <c r="BA2073" s="99">
        <f t="shared" si="163"/>
        <v>0</v>
      </c>
      <c r="BB2073" s="99">
        <f t="shared" si="164"/>
        <v>0</v>
      </c>
      <c r="BC2073" s="99">
        <f>SUMIFS(通讯通路门店!$W:$W,通讯通路门店!$S:$S,$G2073,通讯通路门店!$J:$J,"荣耀体验店")+SUMIFS(通讯通路门店!$W:$W,通讯通路门店!$S:$S,$G2073,通讯通路门店!$J:$J,"荣耀授权专卖店")</f>
        <v>0</v>
      </c>
      <c r="BD2073" s="99">
        <f>SUMIFS(通讯通路门店!$Z:$Z,通讯通路门店!$S:$S,$G2073,通讯通路门店!$J:$J,"VIVO体验店")</f>
        <v>0</v>
      </c>
      <c r="BE2073" s="99">
        <f>SUMIFS(通讯通路门店!$AB:$AB,通讯通路门店!$S:$S,$G2073,通讯通路门店!$J:$J,"OPPO体验店")</f>
        <v>0</v>
      </c>
      <c r="BF2073" s="99">
        <f>SUMIFS(通讯通路门店!$X:$X,通讯通路门店!$S:$S,$G2073,通讯通路门店!$J:$J,"华为授权体验店")+SUMIFS(通讯通路门店!$AA:$AA,通讯通路门店!$S:$S,$G2073,通讯通路门店!$J:$J,"华为堡垒店")</f>
        <v>0</v>
      </c>
      <c r="BG2073" s="99">
        <f>SUMIFS(通讯通路门店!$Y:$Y,通讯通路门店!$S:$S,$G2073,通讯通路门店!$J:$J,"小米体验店")</f>
        <v>0</v>
      </c>
      <c r="BH2073" s="99">
        <f>SUMIFS(通讯通路门店!$AA:$AA,通讯通路门店!$S:$S,$G2073,通讯通路门店!$J:$J,"苹果体验店")</f>
        <v>0</v>
      </c>
      <c r="BI2073" s="99">
        <f>SUMIFS(通讯通路门店!$K:$K,通讯通路门店!$S:$S,$G2073,通讯通路门店!$J:$J,"其他品牌专卖店")</f>
        <v>0</v>
      </c>
      <c r="BJ2073" s="99">
        <f>SUMIFS(通讯通路门店!$AC:$AC,通讯通路门店!$S:$S,$G2073)</f>
        <v>0</v>
      </c>
      <c r="BK2073" s="99">
        <f>SUMIFS(通讯通路门店!$AD:$AD,通讯通路门店!$S:$S,$G2073)</f>
        <v>0</v>
      </c>
      <c r="BL2073" s="99">
        <f>SUMIFS(通讯通路门店!$AE:$AE,通讯通路门店!$S:$S,$G2073)</f>
        <v>0</v>
      </c>
      <c r="BM2073" s="99">
        <f>SUMIFS(通讯通路门店!$AF:$AF,通讯通路门店!$S:$S,$G2073)</f>
        <v>0</v>
      </c>
      <c r="BN2073" s="99">
        <f>SUMIFS(通讯通路门店!$AG:$AG,通讯通路门店!$S:$S,$G2073)</f>
        <v>0</v>
      </c>
      <c r="BO2073" s="99">
        <f>SUMIFS(通讯通路门店!$AH:$AH,通讯通路门店!$S:$S,$G2073)</f>
        <v>0</v>
      </c>
      <c r="BP2073" s="99">
        <f>SUMIFS(通讯通路门店!$AI:$AI,通讯通路门店!$S:$S,$G2073)</f>
        <v>0</v>
      </c>
      <c r="BQ2073" s="83"/>
    </row>
    <row r="2074" spans="1:69">
      <c r="A2074" s="99" t="str">
        <f>IFERROR(_xlfn.XLOOKUP($G2074,通讯通路门店!$S$4:$S$993931,通讯通路门店!$A$4:$A$993931,0,0),"")</f>
        <v>海南省</v>
      </c>
      <c r="B2074" s="99" t="str">
        <f>IFERROR(_xlfn.XLOOKUP($G2074,通讯通路门店!$S$4:$S$993931,通讯通路门店!$B$4:$B$993931,0,0),"")</f>
        <v>东方市</v>
      </c>
      <c r="C2074" s="99" t="str">
        <f>IFERROR(_xlfn.XLOOKUP($G2074,通讯通路门店!$S$4:$S$993931,通讯通路门店!$C$4:$C$993931,0,0),"")</f>
        <v>东方市</v>
      </c>
      <c r="D2074" s="99" t="str">
        <f>IFERROR(_xlfn.XLOOKUP($G2074,通讯通路门店!$S$4:$S$993931,通讯通路门店!$D$4:$D$993931,0,0),"")</f>
        <v>八所镇</v>
      </c>
      <c r="E2074" s="83"/>
      <c r="F2074" s="83"/>
      <c r="G2074" s="101"/>
      <c r="H2074" s="102">
        <f>IFERROR(_xlfn.XLOOKUP($G2074,通讯通路门店!$S$4:$S$993931,通讯通路门店!$R$4:$R$993931,0,0),"")</f>
        <v>0</v>
      </c>
      <c r="I2074" s="83"/>
      <c r="J2074" s="83"/>
      <c r="K2074" s="83"/>
      <c r="L2074" s="83"/>
      <c r="M2074" s="83"/>
      <c r="N2074" s="83"/>
      <c r="O2074" s="83"/>
      <c r="P2074" s="83"/>
      <c r="Q2074" s="83"/>
      <c r="R2074" s="83"/>
      <c r="S2074" s="83"/>
      <c r="T2074" s="83"/>
      <c r="U2074" s="99">
        <f>COUNTIF(通讯通路门店!$S:$S,$G2074)</f>
        <v>0</v>
      </c>
      <c r="V2074" s="99">
        <f>COUNTIFS(通讯通路门店!$S:$S,$G2074,通讯通路门店!$J:$J,"综合卖场")</f>
        <v>0</v>
      </c>
      <c r="W2074" s="99">
        <f>SUMIFS(通讯通路门店!$AJ:$AJ,通讯通路门店!$S:$S,通讯客户沙盘!$G2074)</f>
        <v>0</v>
      </c>
      <c r="X2074" s="99">
        <f t="shared" si="160"/>
        <v>0</v>
      </c>
      <c r="Y2074" s="99">
        <f>COUNTIFS(通讯通路门店!$S:$S,$G2074,通讯通路门店!$J:$J,"荣耀体验店")+COUNTIFS(通讯通路门店!$S:$S,$G2074,通讯通路门店!$J:$J,"荣耀授权专卖店")</f>
        <v>0</v>
      </c>
      <c r="Z2074" s="99">
        <f>COUNTIFS(通讯通路门店!$S:$S,$G2074,通讯通路门店!$J:$J,"VIVO体验店")</f>
        <v>0</v>
      </c>
      <c r="AA2074" s="99">
        <f>COUNTIFS(通讯通路门店!$S:$S,$G2074,通讯通路门店!$J:$J,"OPPO体验店")</f>
        <v>0</v>
      </c>
      <c r="AB2074" s="99">
        <f>COUNTIFS(通讯通路门店!$S:$S,$G2074,通讯通路门店!$J:$J,"华为授权体验店")+COUNTIFS(通讯通路门店!$S:$S,$G2074,通讯通路门店!$J:$J,"华为堡垒店")</f>
        <v>0</v>
      </c>
      <c r="AC2074" s="99">
        <f>COUNTIFS(通讯通路门店!$S:$S,$G2074,通讯通路门店!$J:$J,"小米体验店")</f>
        <v>0</v>
      </c>
      <c r="AD2074" s="99">
        <f>COUNTIFS(通讯通路门店!$S:$S,$G2074,通讯通路门店!$J:$J,"苹果体验店")</f>
        <v>0</v>
      </c>
      <c r="AE2074" s="99">
        <f>COUNTIFS(通讯通路门店!$S:$S,$G2074,通讯通路门店!$J:$J,"其他品牌专卖店")</f>
        <v>0</v>
      </c>
      <c r="AF2074" s="99">
        <f>SUMIFS(通讯通路门店!$BI:$BI,通讯通路门店!$S:$S,$G2074)</f>
        <v>0</v>
      </c>
      <c r="AG2074" s="99">
        <f>SUMIFS(通讯通路门店!$BH:$BH,通讯通路门店!$S:$S,$G2074)</f>
        <v>0</v>
      </c>
      <c r="AH2074" s="99">
        <f t="shared" si="161"/>
        <v>0</v>
      </c>
      <c r="AI2074" s="99">
        <f>SUMIFS(通讯通路门店!$BB:$BB,通讯通路门店!$S:$S,$G2074)</f>
        <v>0</v>
      </c>
      <c r="AJ2074" s="99">
        <f>SUMIFS(通讯通路门店!$BE:$BE,通讯通路门店!$S:$S,$G2074)</f>
        <v>0</v>
      </c>
      <c r="AK2074" s="99">
        <f>SUMIFS(通讯通路门店!$BG:$BG,通讯通路门店!$S:$S,$G2074)</f>
        <v>0</v>
      </c>
      <c r="AL2074" s="99">
        <f>SUMIFS(通讯通路门店!$BC:$BC,通讯通路门店!$S:$S,$G2074)</f>
        <v>0</v>
      </c>
      <c r="AM2074" s="99">
        <f>SUMIFS(通讯通路门店!$BD:$BD,通讯通路门店!$S:$S,$G2074)</f>
        <v>0</v>
      </c>
      <c r="AN2074" s="99">
        <f>SUMIFS(通讯通路门店!$BF:$BF,通讯通路门店!$S:$S,$G2074)</f>
        <v>0</v>
      </c>
      <c r="AO2074" s="99">
        <f t="shared" si="162"/>
        <v>0</v>
      </c>
      <c r="AP2074" s="99">
        <f>SUMIFS(通讯通路门店!$K:$K,通讯通路门店!$S:$S,$G2074)</f>
        <v>0</v>
      </c>
      <c r="AQ2074" s="83"/>
      <c r="AR2074" s="99">
        <f>SUMIFS(通讯通路门店!$T:$T,通讯通路门店!$S:$S,$G2074)</f>
        <v>0</v>
      </c>
      <c r="AS2074" s="99">
        <f>SUMIFS(通讯通路门店!$U:$U,通讯通路门店!$S:$S,$G2074)</f>
        <v>0</v>
      </c>
      <c r="AT2074" s="99">
        <f>SUMIFS(通讯通路门店!$V:$V,通讯通路门店!$S:$S,$G2074)</f>
        <v>0</v>
      </c>
      <c r="AU2074" s="99">
        <f>SUMIFS(通讯通路门店!$W:$W,通讯通路门店!$S:$S,$G2074)</f>
        <v>0</v>
      </c>
      <c r="AV2074" s="99">
        <f>SUMIFS(通讯通路门店!$Z:$Z,通讯通路门店!$S:$S,$G2074)</f>
        <v>0</v>
      </c>
      <c r="AW2074" s="99">
        <f>SUMIFS(通讯通路门店!$AB:$AB,通讯通路门店!$S:$S,$G2074)</f>
        <v>0</v>
      </c>
      <c r="AX2074" s="99">
        <f>SUMIFS(通讯通路门店!$X:$X,通讯通路门店!$S:$S,$G2074)</f>
        <v>0</v>
      </c>
      <c r="AY2074" s="99">
        <f>SUMIFS(通讯通路门店!$Y:$Y,通讯通路门店!$S:$S,$G2074)</f>
        <v>0</v>
      </c>
      <c r="AZ2074" s="99">
        <f>SUMIFS(通讯通路门店!$AA:$AA,通讯通路门店!$S:$S,$G2074)</f>
        <v>0</v>
      </c>
      <c r="BA2074" s="99">
        <f t="shared" si="163"/>
        <v>0</v>
      </c>
      <c r="BB2074" s="99">
        <f t="shared" si="164"/>
        <v>0</v>
      </c>
      <c r="BC2074" s="99">
        <f>SUMIFS(通讯通路门店!$W:$W,通讯通路门店!$S:$S,$G2074,通讯通路门店!$J:$J,"荣耀体验店")+SUMIFS(通讯通路门店!$W:$W,通讯通路门店!$S:$S,$G2074,通讯通路门店!$J:$J,"荣耀授权专卖店")</f>
        <v>0</v>
      </c>
      <c r="BD2074" s="99">
        <f>SUMIFS(通讯通路门店!$Z:$Z,通讯通路门店!$S:$S,$G2074,通讯通路门店!$J:$J,"VIVO体验店")</f>
        <v>0</v>
      </c>
      <c r="BE2074" s="99">
        <f>SUMIFS(通讯通路门店!$AB:$AB,通讯通路门店!$S:$S,$G2074,通讯通路门店!$J:$J,"OPPO体验店")</f>
        <v>0</v>
      </c>
      <c r="BF2074" s="99">
        <f>SUMIFS(通讯通路门店!$X:$X,通讯通路门店!$S:$S,$G2074,通讯通路门店!$J:$J,"华为授权体验店")+SUMIFS(通讯通路门店!$AA:$AA,通讯通路门店!$S:$S,$G2074,通讯通路门店!$J:$J,"华为堡垒店")</f>
        <v>0</v>
      </c>
      <c r="BG2074" s="99">
        <f>SUMIFS(通讯通路门店!$Y:$Y,通讯通路门店!$S:$S,$G2074,通讯通路门店!$J:$J,"小米体验店")</f>
        <v>0</v>
      </c>
      <c r="BH2074" s="99">
        <f>SUMIFS(通讯通路门店!$AA:$AA,通讯通路门店!$S:$S,$G2074,通讯通路门店!$J:$J,"苹果体验店")</f>
        <v>0</v>
      </c>
      <c r="BI2074" s="99">
        <f>SUMIFS(通讯通路门店!$K:$K,通讯通路门店!$S:$S,$G2074,通讯通路门店!$J:$J,"其他品牌专卖店")</f>
        <v>0</v>
      </c>
      <c r="BJ2074" s="99">
        <f>SUMIFS(通讯通路门店!$AC:$AC,通讯通路门店!$S:$S,$G2074)</f>
        <v>0</v>
      </c>
      <c r="BK2074" s="99">
        <f>SUMIFS(通讯通路门店!$AD:$AD,通讯通路门店!$S:$S,$G2074)</f>
        <v>0</v>
      </c>
      <c r="BL2074" s="99">
        <f>SUMIFS(通讯通路门店!$AE:$AE,通讯通路门店!$S:$S,$G2074)</f>
        <v>0</v>
      </c>
      <c r="BM2074" s="99">
        <f>SUMIFS(通讯通路门店!$AF:$AF,通讯通路门店!$S:$S,$G2074)</f>
        <v>0</v>
      </c>
      <c r="BN2074" s="99">
        <f>SUMIFS(通讯通路门店!$AG:$AG,通讯通路门店!$S:$S,$G2074)</f>
        <v>0</v>
      </c>
      <c r="BO2074" s="99">
        <f>SUMIFS(通讯通路门店!$AH:$AH,通讯通路门店!$S:$S,$G2074)</f>
        <v>0</v>
      </c>
      <c r="BP2074" s="99">
        <f>SUMIFS(通讯通路门店!$AI:$AI,通讯通路门店!$S:$S,$G2074)</f>
        <v>0</v>
      </c>
      <c r="BQ2074" s="83"/>
    </row>
    <row r="2075" spans="1:69">
      <c r="A2075" s="99" t="str">
        <f>IFERROR(_xlfn.XLOOKUP($G2075,通讯通路门店!$S$4:$S$993931,通讯通路门店!$A$4:$A$993931,0,0),"")</f>
        <v>海南省</v>
      </c>
      <c r="B2075" s="99" t="str">
        <f>IFERROR(_xlfn.XLOOKUP($G2075,通讯通路门店!$S$4:$S$993931,通讯通路门店!$B$4:$B$993931,0,0),"")</f>
        <v>东方市</v>
      </c>
      <c r="C2075" s="99" t="str">
        <f>IFERROR(_xlfn.XLOOKUP($G2075,通讯通路门店!$S$4:$S$993931,通讯通路门店!$C$4:$C$993931,0,0),"")</f>
        <v>东方市</v>
      </c>
      <c r="D2075" s="99" t="str">
        <f>IFERROR(_xlfn.XLOOKUP($G2075,通讯通路门店!$S$4:$S$993931,通讯通路门店!$D$4:$D$993931,0,0),"")</f>
        <v>八所镇</v>
      </c>
      <c r="E2075" s="83"/>
      <c r="F2075" s="83"/>
      <c r="G2075" s="101"/>
      <c r="H2075" s="102">
        <f>IFERROR(_xlfn.XLOOKUP($G2075,通讯通路门店!$S$4:$S$993931,通讯通路门店!$R$4:$R$993931,0,0),"")</f>
        <v>0</v>
      </c>
      <c r="I2075" s="83"/>
      <c r="J2075" s="83"/>
      <c r="K2075" s="83"/>
      <c r="L2075" s="83"/>
      <c r="M2075" s="83"/>
      <c r="N2075" s="83"/>
      <c r="O2075" s="83"/>
      <c r="P2075" s="83"/>
      <c r="Q2075" s="83"/>
      <c r="R2075" s="83"/>
      <c r="S2075" s="83"/>
      <c r="T2075" s="83"/>
      <c r="U2075" s="99">
        <f>COUNTIF(通讯通路门店!$S:$S,$G2075)</f>
        <v>0</v>
      </c>
      <c r="V2075" s="99">
        <f>COUNTIFS(通讯通路门店!$S:$S,$G2075,通讯通路门店!$J:$J,"综合卖场")</f>
        <v>0</v>
      </c>
      <c r="W2075" s="99">
        <f>SUMIFS(通讯通路门店!$AJ:$AJ,通讯通路门店!$S:$S,通讯客户沙盘!$G2075)</f>
        <v>0</v>
      </c>
      <c r="X2075" s="99">
        <f t="shared" si="160"/>
        <v>0</v>
      </c>
      <c r="Y2075" s="99">
        <f>COUNTIFS(通讯通路门店!$S:$S,$G2075,通讯通路门店!$J:$J,"荣耀体验店")+COUNTIFS(通讯通路门店!$S:$S,$G2075,通讯通路门店!$J:$J,"荣耀授权专卖店")</f>
        <v>0</v>
      </c>
      <c r="Z2075" s="99">
        <f>COUNTIFS(通讯通路门店!$S:$S,$G2075,通讯通路门店!$J:$J,"VIVO体验店")</f>
        <v>0</v>
      </c>
      <c r="AA2075" s="99">
        <f>COUNTIFS(通讯通路门店!$S:$S,$G2075,通讯通路门店!$J:$J,"OPPO体验店")</f>
        <v>0</v>
      </c>
      <c r="AB2075" s="99">
        <f>COUNTIFS(通讯通路门店!$S:$S,$G2075,通讯通路门店!$J:$J,"华为授权体验店")+COUNTIFS(通讯通路门店!$S:$S,$G2075,通讯通路门店!$J:$J,"华为堡垒店")</f>
        <v>0</v>
      </c>
      <c r="AC2075" s="99">
        <f>COUNTIFS(通讯通路门店!$S:$S,$G2075,通讯通路门店!$J:$J,"小米体验店")</f>
        <v>0</v>
      </c>
      <c r="AD2075" s="99">
        <f>COUNTIFS(通讯通路门店!$S:$S,$G2075,通讯通路门店!$J:$J,"苹果体验店")</f>
        <v>0</v>
      </c>
      <c r="AE2075" s="99">
        <f>COUNTIFS(通讯通路门店!$S:$S,$G2075,通讯通路门店!$J:$J,"其他品牌专卖店")</f>
        <v>0</v>
      </c>
      <c r="AF2075" s="99">
        <f>SUMIFS(通讯通路门店!$BI:$BI,通讯通路门店!$S:$S,$G2075)</f>
        <v>0</v>
      </c>
      <c r="AG2075" s="99">
        <f>SUMIFS(通讯通路门店!$BH:$BH,通讯通路门店!$S:$S,$G2075)</f>
        <v>0</v>
      </c>
      <c r="AH2075" s="99">
        <f t="shared" si="161"/>
        <v>0</v>
      </c>
      <c r="AI2075" s="99">
        <f>SUMIFS(通讯通路门店!$BB:$BB,通讯通路门店!$S:$S,$G2075)</f>
        <v>0</v>
      </c>
      <c r="AJ2075" s="99">
        <f>SUMIFS(通讯通路门店!$BE:$BE,通讯通路门店!$S:$S,$G2075)</f>
        <v>0</v>
      </c>
      <c r="AK2075" s="99">
        <f>SUMIFS(通讯通路门店!$BG:$BG,通讯通路门店!$S:$S,$G2075)</f>
        <v>0</v>
      </c>
      <c r="AL2075" s="99">
        <f>SUMIFS(通讯通路门店!$BC:$BC,通讯通路门店!$S:$S,$G2075)</f>
        <v>0</v>
      </c>
      <c r="AM2075" s="99">
        <f>SUMIFS(通讯通路门店!$BD:$BD,通讯通路门店!$S:$S,$G2075)</f>
        <v>0</v>
      </c>
      <c r="AN2075" s="99">
        <f>SUMIFS(通讯通路门店!$BF:$BF,通讯通路门店!$S:$S,$G2075)</f>
        <v>0</v>
      </c>
      <c r="AO2075" s="99">
        <f t="shared" si="162"/>
        <v>0</v>
      </c>
      <c r="AP2075" s="99">
        <f>SUMIFS(通讯通路门店!$K:$K,通讯通路门店!$S:$S,$G2075)</f>
        <v>0</v>
      </c>
      <c r="AQ2075" s="83"/>
      <c r="AR2075" s="99">
        <f>SUMIFS(通讯通路门店!$T:$T,通讯通路门店!$S:$S,$G2075)</f>
        <v>0</v>
      </c>
      <c r="AS2075" s="99">
        <f>SUMIFS(通讯通路门店!$U:$U,通讯通路门店!$S:$S,$G2075)</f>
        <v>0</v>
      </c>
      <c r="AT2075" s="99">
        <f>SUMIFS(通讯通路门店!$V:$V,通讯通路门店!$S:$S,$G2075)</f>
        <v>0</v>
      </c>
      <c r="AU2075" s="99">
        <f>SUMIFS(通讯通路门店!$W:$W,通讯通路门店!$S:$S,$G2075)</f>
        <v>0</v>
      </c>
      <c r="AV2075" s="99">
        <f>SUMIFS(通讯通路门店!$Z:$Z,通讯通路门店!$S:$S,$G2075)</f>
        <v>0</v>
      </c>
      <c r="AW2075" s="99">
        <f>SUMIFS(通讯通路门店!$AB:$AB,通讯通路门店!$S:$S,$G2075)</f>
        <v>0</v>
      </c>
      <c r="AX2075" s="99">
        <f>SUMIFS(通讯通路门店!$X:$X,通讯通路门店!$S:$S,$G2075)</f>
        <v>0</v>
      </c>
      <c r="AY2075" s="99">
        <f>SUMIFS(通讯通路门店!$Y:$Y,通讯通路门店!$S:$S,$G2075)</f>
        <v>0</v>
      </c>
      <c r="AZ2075" s="99">
        <f>SUMIFS(通讯通路门店!$AA:$AA,通讯通路门店!$S:$S,$G2075)</f>
        <v>0</v>
      </c>
      <c r="BA2075" s="99">
        <f t="shared" si="163"/>
        <v>0</v>
      </c>
      <c r="BB2075" s="99">
        <f t="shared" si="164"/>
        <v>0</v>
      </c>
      <c r="BC2075" s="99">
        <f>SUMIFS(通讯通路门店!$W:$W,通讯通路门店!$S:$S,$G2075,通讯通路门店!$J:$J,"荣耀体验店")+SUMIFS(通讯通路门店!$W:$W,通讯通路门店!$S:$S,$G2075,通讯通路门店!$J:$J,"荣耀授权专卖店")</f>
        <v>0</v>
      </c>
      <c r="BD2075" s="99">
        <f>SUMIFS(通讯通路门店!$Z:$Z,通讯通路门店!$S:$S,$G2075,通讯通路门店!$J:$J,"VIVO体验店")</f>
        <v>0</v>
      </c>
      <c r="BE2075" s="99">
        <f>SUMIFS(通讯通路门店!$AB:$AB,通讯通路门店!$S:$S,$G2075,通讯通路门店!$J:$J,"OPPO体验店")</f>
        <v>0</v>
      </c>
      <c r="BF2075" s="99">
        <f>SUMIFS(通讯通路门店!$X:$X,通讯通路门店!$S:$S,$G2075,通讯通路门店!$J:$J,"华为授权体验店")+SUMIFS(通讯通路门店!$AA:$AA,通讯通路门店!$S:$S,$G2075,通讯通路门店!$J:$J,"华为堡垒店")</f>
        <v>0</v>
      </c>
      <c r="BG2075" s="99">
        <f>SUMIFS(通讯通路门店!$Y:$Y,通讯通路门店!$S:$S,$G2075,通讯通路门店!$J:$J,"小米体验店")</f>
        <v>0</v>
      </c>
      <c r="BH2075" s="99">
        <f>SUMIFS(通讯通路门店!$AA:$AA,通讯通路门店!$S:$S,$G2075,通讯通路门店!$J:$J,"苹果体验店")</f>
        <v>0</v>
      </c>
      <c r="BI2075" s="99">
        <f>SUMIFS(通讯通路门店!$K:$K,通讯通路门店!$S:$S,$G2075,通讯通路门店!$J:$J,"其他品牌专卖店")</f>
        <v>0</v>
      </c>
      <c r="BJ2075" s="99">
        <f>SUMIFS(通讯通路门店!$AC:$AC,通讯通路门店!$S:$S,$G2075)</f>
        <v>0</v>
      </c>
      <c r="BK2075" s="99">
        <f>SUMIFS(通讯通路门店!$AD:$AD,通讯通路门店!$S:$S,$G2075)</f>
        <v>0</v>
      </c>
      <c r="BL2075" s="99">
        <f>SUMIFS(通讯通路门店!$AE:$AE,通讯通路门店!$S:$S,$G2075)</f>
        <v>0</v>
      </c>
      <c r="BM2075" s="99">
        <f>SUMIFS(通讯通路门店!$AF:$AF,通讯通路门店!$S:$S,$G2075)</f>
        <v>0</v>
      </c>
      <c r="BN2075" s="99">
        <f>SUMIFS(通讯通路门店!$AG:$AG,通讯通路门店!$S:$S,$G2075)</f>
        <v>0</v>
      </c>
      <c r="BO2075" s="99">
        <f>SUMIFS(通讯通路门店!$AH:$AH,通讯通路门店!$S:$S,$G2075)</f>
        <v>0</v>
      </c>
      <c r="BP2075" s="99">
        <f>SUMIFS(通讯通路门店!$AI:$AI,通讯通路门店!$S:$S,$G2075)</f>
        <v>0</v>
      </c>
      <c r="BQ2075" s="83"/>
    </row>
    <row r="2076" spans="1:69">
      <c r="A2076" s="99" t="str">
        <f>IFERROR(_xlfn.XLOOKUP($G2076,通讯通路门店!$S$4:$S$993931,通讯通路门店!$A$4:$A$993931,0,0),"")</f>
        <v>海南省</v>
      </c>
      <c r="B2076" s="99" t="str">
        <f>IFERROR(_xlfn.XLOOKUP($G2076,通讯通路门店!$S$4:$S$993931,通讯通路门店!$B$4:$B$993931,0,0),"")</f>
        <v>东方市</v>
      </c>
      <c r="C2076" s="99" t="str">
        <f>IFERROR(_xlfn.XLOOKUP($G2076,通讯通路门店!$S$4:$S$993931,通讯通路门店!$C$4:$C$993931,0,0),"")</f>
        <v>东方市</v>
      </c>
      <c r="D2076" s="99" t="str">
        <f>IFERROR(_xlfn.XLOOKUP($G2076,通讯通路门店!$S$4:$S$993931,通讯通路门店!$D$4:$D$993931,0,0),"")</f>
        <v>八所镇</v>
      </c>
      <c r="E2076" s="83"/>
      <c r="F2076" s="83"/>
      <c r="G2076" s="101"/>
      <c r="H2076" s="102">
        <f>IFERROR(_xlfn.XLOOKUP($G2076,通讯通路门店!$S$4:$S$993931,通讯通路门店!$R$4:$R$993931,0,0),"")</f>
        <v>0</v>
      </c>
      <c r="I2076" s="83"/>
      <c r="J2076" s="83"/>
      <c r="K2076" s="83"/>
      <c r="L2076" s="83"/>
      <c r="M2076" s="83"/>
      <c r="N2076" s="83"/>
      <c r="O2076" s="83"/>
      <c r="P2076" s="83"/>
      <c r="Q2076" s="83"/>
      <c r="R2076" s="83"/>
      <c r="S2076" s="83"/>
      <c r="T2076" s="83"/>
      <c r="U2076" s="99">
        <f>COUNTIF(通讯通路门店!$S:$S,$G2076)</f>
        <v>0</v>
      </c>
      <c r="V2076" s="99">
        <f>COUNTIFS(通讯通路门店!$S:$S,$G2076,通讯通路门店!$J:$J,"综合卖场")</f>
        <v>0</v>
      </c>
      <c r="W2076" s="99">
        <f>SUMIFS(通讯通路门店!$AJ:$AJ,通讯通路门店!$S:$S,通讯客户沙盘!$G2076)</f>
        <v>0</v>
      </c>
      <c r="X2076" s="99">
        <f t="shared" si="160"/>
        <v>0</v>
      </c>
      <c r="Y2076" s="99">
        <f>COUNTIFS(通讯通路门店!$S:$S,$G2076,通讯通路门店!$J:$J,"荣耀体验店")+COUNTIFS(通讯通路门店!$S:$S,$G2076,通讯通路门店!$J:$J,"荣耀授权专卖店")</f>
        <v>0</v>
      </c>
      <c r="Z2076" s="99">
        <f>COUNTIFS(通讯通路门店!$S:$S,$G2076,通讯通路门店!$J:$J,"VIVO体验店")</f>
        <v>0</v>
      </c>
      <c r="AA2076" s="99">
        <f>COUNTIFS(通讯通路门店!$S:$S,$G2076,通讯通路门店!$J:$J,"OPPO体验店")</f>
        <v>0</v>
      </c>
      <c r="AB2076" s="99">
        <f>COUNTIFS(通讯通路门店!$S:$S,$G2076,通讯通路门店!$J:$J,"华为授权体验店")+COUNTIFS(通讯通路门店!$S:$S,$G2076,通讯通路门店!$J:$J,"华为堡垒店")</f>
        <v>0</v>
      </c>
      <c r="AC2076" s="99">
        <f>COUNTIFS(通讯通路门店!$S:$S,$G2076,通讯通路门店!$J:$J,"小米体验店")</f>
        <v>0</v>
      </c>
      <c r="AD2076" s="99">
        <f>COUNTIFS(通讯通路门店!$S:$S,$G2076,通讯通路门店!$J:$J,"苹果体验店")</f>
        <v>0</v>
      </c>
      <c r="AE2076" s="99">
        <f>COUNTIFS(通讯通路门店!$S:$S,$G2076,通讯通路门店!$J:$J,"其他品牌专卖店")</f>
        <v>0</v>
      </c>
      <c r="AF2076" s="99">
        <f>SUMIFS(通讯通路门店!$BI:$BI,通讯通路门店!$S:$S,$G2076)</f>
        <v>0</v>
      </c>
      <c r="AG2076" s="99">
        <f>SUMIFS(通讯通路门店!$BH:$BH,通讯通路门店!$S:$S,$G2076)</f>
        <v>0</v>
      </c>
      <c r="AH2076" s="99">
        <f t="shared" si="161"/>
        <v>0</v>
      </c>
      <c r="AI2076" s="99">
        <f>SUMIFS(通讯通路门店!$BB:$BB,通讯通路门店!$S:$S,$G2076)</f>
        <v>0</v>
      </c>
      <c r="AJ2076" s="99">
        <f>SUMIFS(通讯通路门店!$BE:$BE,通讯通路门店!$S:$S,$G2076)</f>
        <v>0</v>
      </c>
      <c r="AK2076" s="99">
        <f>SUMIFS(通讯通路门店!$BG:$BG,通讯通路门店!$S:$S,$G2076)</f>
        <v>0</v>
      </c>
      <c r="AL2076" s="99">
        <f>SUMIFS(通讯通路门店!$BC:$BC,通讯通路门店!$S:$S,$G2076)</f>
        <v>0</v>
      </c>
      <c r="AM2076" s="99">
        <f>SUMIFS(通讯通路门店!$BD:$BD,通讯通路门店!$S:$S,$G2076)</f>
        <v>0</v>
      </c>
      <c r="AN2076" s="99">
        <f>SUMIFS(通讯通路门店!$BF:$BF,通讯通路门店!$S:$S,$G2076)</f>
        <v>0</v>
      </c>
      <c r="AO2076" s="99">
        <f t="shared" si="162"/>
        <v>0</v>
      </c>
      <c r="AP2076" s="99">
        <f>SUMIFS(通讯通路门店!$K:$K,通讯通路门店!$S:$S,$G2076)</f>
        <v>0</v>
      </c>
      <c r="AQ2076" s="83"/>
      <c r="AR2076" s="99">
        <f>SUMIFS(通讯通路门店!$T:$T,通讯通路门店!$S:$S,$G2076)</f>
        <v>0</v>
      </c>
      <c r="AS2076" s="99">
        <f>SUMIFS(通讯通路门店!$U:$U,通讯通路门店!$S:$S,$G2076)</f>
        <v>0</v>
      </c>
      <c r="AT2076" s="99">
        <f>SUMIFS(通讯通路门店!$V:$V,通讯通路门店!$S:$S,$G2076)</f>
        <v>0</v>
      </c>
      <c r="AU2076" s="99">
        <f>SUMIFS(通讯通路门店!$W:$W,通讯通路门店!$S:$S,$G2076)</f>
        <v>0</v>
      </c>
      <c r="AV2076" s="99">
        <f>SUMIFS(通讯通路门店!$Z:$Z,通讯通路门店!$S:$S,$G2076)</f>
        <v>0</v>
      </c>
      <c r="AW2076" s="99">
        <f>SUMIFS(通讯通路门店!$AB:$AB,通讯通路门店!$S:$S,$G2076)</f>
        <v>0</v>
      </c>
      <c r="AX2076" s="99">
        <f>SUMIFS(通讯通路门店!$X:$X,通讯通路门店!$S:$S,$G2076)</f>
        <v>0</v>
      </c>
      <c r="AY2076" s="99">
        <f>SUMIFS(通讯通路门店!$Y:$Y,通讯通路门店!$S:$S,$G2076)</f>
        <v>0</v>
      </c>
      <c r="AZ2076" s="99">
        <f>SUMIFS(通讯通路门店!$AA:$AA,通讯通路门店!$S:$S,$G2076)</f>
        <v>0</v>
      </c>
      <c r="BA2076" s="99">
        <f t="shared" si="163"/>
        <v>0</v>
      </c>
      <c r="BB2076" s="99">
        <f t="shared" si="164"/>
        <v>0</v>
      </c>
      <c r="BC2076" s="99">
        <f>SUMIFS(通讯通路门店!$W:$W,通讯通路门店!$S:$S,$G2076,通讯通路门店!$J:$J,"荣耀体验店")+SUMIFS(通讯通路门店!$W:$W,通讯通路门店!$S:$S,$G2076,通讯通路门店!$J:$J,"荣耀授权专卖店")</f>
        <v>0</v>
      </c>
      <c r="BD2076" s="99">
        <f>SUMIFS(通讯通路门店!$Z:$Z,通讯通路门店!$S:$S,$G2076,通讯通路门店!$J:$J,"VIVO体验店")</f>
        <v>0</v>
      </c>
      <c r="BE2076" s="99">
        <f>SUMIFS(通讯通路门店!$AB:$AB,通讯通路门店!$S:$S,$G2076,通讯通路门店!$J:$J,"OPPO体验店")</f>
        <v>0</v>
      </c>
      <c r="BF2076" s="99">
        <f>SUMIFS(通讯通路门店!$X:$X,通讯通路门店!$S:$S,$G2076,通讯通路门店!$J:$J,"华为授权体验店")+SUMIFS(通讯通路门店!$AA:$AA,通讯通路门店!$S:$S,$G2076,通讯通路门店!$J:$J,"华为堡垒店")</f>
        <v>0</v>
      </c>
      <c r="BG2076" s="99">
        <f>SUMIFS(通讯通路门店!$Y:$Y,通讯通路门店!$S:$S,$G2076,通讯通路门店!$J:$J,"小米体验店")</f>
        <v>0</v>
      </c>
      <c r="BH2076" s="99">
        <f>SUMIFS(通讯通路门店!$AA:$AA,通讯通路门店!$S:$S,$G2076,通讯通路门店!$J:$J,"苹果体验店")</f>
        <v>0</v>
      </c>
      <c r="BI2076" s="99">
        <f>SUMIFS(通讯通路门店!$K:$K,通讯通路门店!$S:$S,$G2076,通讯通路门店!$J:$J,"其他品牌专卖店")</f>
        <v>0</v>
      </c>
      <c r="BJ2076" s="99">
        <f>SUMIFS(通讯通路门店!$AC:$AC,通讯通路门店!$S:$S,$G2076)</f>
        <v>0</v>
      </c>
      <c r="BK2076" s="99">
        <f>SUMIFS(通讯通路门店!$AD:$AD,通讯通路门店!$S:$S,$G2076)</f>
        <v>0</v>
      </c>
      <c r="BL2076" s="99">
        <f>SUMIFS(通讯通路门店!$AE:$AE,通讯通路门店!$S:$S,$G2076)</f>
        <v>0</v>
      </c>
      <c r="BM2076" s="99">
        <f>SUMIFS(通讯通路门店!$AF:$AF,通讯通路门店!$S:$S,$G2076)</f>
        <v>0</v>
      </c>
      <c r="BN2076" s="99">
        <f>SUMIFS(通讯通路门店!$AG:$AG,通讯通路门店!$S:$S,$G2076)</f>
        <v>0</v>
      </c>
      <c r="BO2076" s="99">
        <f>SUMIFS(通讯通路门店!$AH:$AH,通讯通路门店!$S:$S,$G2076)</f>
        <v>0</v>
      </c>
      <c r="BP2076" s="99">
        <f>SUMIFS(通讯通路门店!$AI:$AI,通讯通路门店!$S:$S,$G2076)</f>
        <v>0</v>
      </c>
      <c r="BQ2076" s="83"/>
    </row>
    <row r="2077" spans="1:69">
      <c r="A2077" s="99" t="str">
        <f>IFERROR(_xlfn.XLOOKUP($G2077,通讯通路门店!$S$4:$S$993931,通讯通路门店!$A$4:$A$993931,0,0),"")</f>
        <v>海南省</v>
      </c>
      <c r="B2077" s="99" t="str">
        <f>IFERROR(_xlfn.XLOOKUP($G2077,通讯通路门店!$S$4:$S$993931,通讯通路门店!$B$4:$B$993931,0,0),"")</f>
        <v>东方市</v>
      </c>
      <c r="C2077" s="99" t="str">
        <f>IFERROR(_xlfn.XLOOKUP($G2077,通讯通路门店!$S$4:$S$993931,通讯通路门店!$C$4:$C$993931,0,0),"")</f>
        <v>东方市</v>
      </c>
      <c r="D2077" s="99" t="str">
        <f>IFERROR(_xlfn.XLOOKUP($G2077,通讯通路门店!$S$4:$S$993931,通讯通路门店!$D$4:$D$993931,0,0),"")</f>
        <v>八所镇</v>
      </c>
      <c r="E2077" s="83"/>
      <c r="F2077" s="83"/>
      <c r="G2077" s="101"/>
      <c r="H2077" s="102">
        <f>IFERROR(_xlfn.XLOOKUP($G2077,通讯通路门店!$S$4:$S$993931,通讯通路门店!$R$4:$R$993931,0,0),"")</f>
        <v>0</v>
      </c>
      <c r="I2077" s="83"/>
      <c r="J2077" s="83"/>
      <c r="K2077" s="83"/>
      <c r="L2077" s="83"/>
      <c r="M2077" s="83"/>
      <c r="N2077" s="83"/>
      <c r="O2077" s="83"/>
      <c r="P2077" s="83"/>
      <c r="Q2077" s="83"/>
      <c r="R2077" s="83"/>
      <c r="S2077" s="83"/>
      <c r="T2077" s="83"/>
      <c r="U2077" s="99">
        <f>COUNTIF(通讯通路门店!$S:$S,$G2077)</f>
        <v>0</v>
      </c>
      <c r="V2077" s="99">
        <f>COUNTIFS(通讯通路门店!$S:$S,$G2077,通讯通路门店!$J:$J,"综合卖场")</f>
        <v>0</v>
      </c>
      <c r="W2077" s="99">
        <f>SUMIFS(通讯通路门店!$AJ:$AJ,通讯通路门店!$S:$S,通讯客户沙盘!$G2077)</f>
        <v>0</v>
      </c>
      <c r="X2077" s="99">
        <f t="shared" si="160"/>
        <v>0</v>
      </c>
      <c r="Y2077" s="99">
        <f>COUNTIFS(通讯通路门店!$S:$S,$G2077,通讯通路门店!$J:$J,"荣耀体验店")+COUNTIFS(通讯通路门店!$S:$S,$G2077,通讯通路门店!$J:$J,"荣耀授权专卖店")</f>
        <v>0</v>
      </c>
      <c r="Z2077" s="99">
        <f>COUNTIFS(通讯通路门店!$S:$S,$G2077,通讯通路门店!$J:$J,"VIVO体验店")</f>
        <v>0</v>
      </c>
      <c r="AA2077" s="99">
        <f>COUNTIFS(通讯通路门店!$S:$S,$G2077,通讯通路门店!$J:$J,"OPPO体验店")</f>
        <v>0</v>
      </c>
      <c r="AB2077" s="99">
        <f>COUNTIFS(通讯通路门店!$S:$S,$G2077,通讯通路门店!$J:$J,"华为授权体验店")+COUNTIFS(通讯通路门店!$S:$S,$G2077,通讯通路门店!$J:$J,"华为堡垒店")</f>
        <v>0</v>
      </c>
      <c r="AC2077" s="99">
        <f>COUNTIFS(通讯通路门店!$S:$S,$G2077,通讯通路门店!$J:$J,"小米体验店")</f>
        <v>0</v>
      </c>
      <c r="AD2077" s="99">
        <f>COUNTIFS(通讯通路门店!$S:$S,$G2077,通讯通路门店!$J:$J,"苹果体验店")</f>
        <v>0</v>
      </c>
      <c r="AE2077" s="99">
        <f>COUNTIFS(通讯通路门店!$S:$S,$G2077,通讯通路门店!$J:$J,"其他品牌专卖店")</f>
        <v>0</v>
      </c>
      <c r="AF2077" s="99">
        <f>SUMIFS(通讯通路门店!$BI:$BI,通讯通路门店!$S:$S,$G2077)</f>
        <v>0</v>
      </c>
      <c r="AG2077" s="99">
        <f>SUMIFS(通讯通路门店!$BH:$BH,通讯通路门店!$S:$S,$G2077)</f>
        <v>0</v>
      </c>
      <c r="AH2077" s="99">
        <f t="shared" si="161"/>
        <v>0</v>
      </c>
      <c r="AI2077" s="99">
        <f>SUMIFS(通讯通路门店!$BB:$BB,通讯通路门店!$S:$S,$G2077)</f>
        <v>0</v>
      </c>
      <c r="AJ2077" s="99">
        <f>SUMIFS(通讯通路门店!$BE:$BE,通讯通路门店!$S:$S,$G2077)</f>
        <v>0</v>
      </c>
      <c r="AK2077" s="99">
        <f>SUMIFS(通讯通路门店!$BG:$BG,通讯通路门店!$S:$S,$G2077)</f>
        <v>0</v>
      </c>
      <c r="AL2077" s="99">
        <f>SUMIFS(通讯通路门店!$BC:$BC,通讯通路门店!$S:$S,$G2077)</f>
        <v>0</v>
      </c>
      <c r="AM2077" s="99">
        <f>SUMIFS(通讯通路门店!$BD:$BD,通讯通路门店!$S:$S,$G2077)</f>
        <v>0</v>
      </c>
      <c r="AN2077" s="99">
        <f>SUMIFS(通讯通路门店!$BF:$BF,通讯通路门店!$S:$S,$G2077)</f>
        <v>0</v>
      </c>
      <c r="AO2077" s="99">
        <f t="shared" si="162"/>
        <v>0</v>
      </c>
      <c r="AP2077" s="99">
        <f>SUMIFS(通讯通路门店!$K:$K,通讯通路门店!$S:$S,$G2077)</f>
        <v>0</v>
      </c>
      <c r="AQ2077" s="83"/>
      <c r="AR2077" s="99">
        <f>SUMIFS(通讯通路门店!$T:$T,通讯通路门店!$S:$S,$G2077)</f>
        <v>0</v>
      </c>
      <c r="AS2077" s="99">
        <f>SUMIFS(通讯通路门店!$U:$U,通讯通路门店!$S:$S,$G2077)</f>
        <v>0</v>
      </c>
      <c r="AT2077" s="99">
        <f>SUMIFS(通讯通路门店!$V:$V,通讯通路门店!$S:$S,$G2077)</f>
        <v>0</v>
      </c>
      <c r="AU2077" s="99">
        <f>SUMIFS(通讯通路门店!$W:$W,通讯通路门店!$S:$S,$G2077)</f>
        <v>0</v>
      </c>
      <c r="AV2077" s="99">
        <f>SUMIFS(通讯通路门店!$Z:$Z,通讯通路门店!$S:$S,$G2077)</f>
        <v>0</v>
      </c>
      <c r="AW2077" s="99">
        <f>SUMIFS(通讯通路门店!$AB:$AB,通讯通路门店!$S:$S,$G2077)</f>
        <v>0</v>
      </c>
      <c r="AX2077" s="99">
        <f>SUMIFS(通讯通路门店!$X:$X,通讯通路门店!$S:$S,$G2077)</f>
        <v>0</v>
      </c>
      <c r="AY2077" s="99">
        <f>SUMIFS(通讯通路门店!$Y:$Y,通讯通路门店!$S:$S,$G2077)</f>
        <v>0</v>
      </c>
      <c r="AZ2077" s="99">
        <f>SUMIFS(通讯通路门店!$AA:$AA,通讯通路门店!$S:$S,$G2077)</f>
        <v>0</v>
      </c>
      <c r="BA2077" s="99">
        <f t="shared" si="163"/>
        <v>0</v>
      </c>
      <c r="BB2077" s="99">
        <f t="shared" si="164"/>
        <v>0</v>
      </c>
      <c r="BC2077" s="99">
        <f>SUMIFS(通讯通路门店!$W:$W,通讯通路门店!$S:$S,$G2077,通讯通路门店!$J:$J,"荣耀体验店")+SUMIFS(通讯通路门店!$W:$W,通讯通路门店!$S:$S,$G2077,通讯通路门店!$J:$J,"荣耀授权专卖店")</f>
        <v>0</v>
      </c>
      <c r="BD2077" s="99">
        <f>SUMIFS(通讯通路门店!$Z:$Z,通讯通路门店!$S:$S,$G2077,通讯通路门店!$J:$J,"VIVO体验店")</f>
        <v>0</v>
      </c>
      <c r="BE2077" s="99">
        <f>SUMIFS(通讯通路门店!$AB:$AB,通讯通路门店!$S:$S,$G2077,通讯通路门店!$J:$J,"OPPO体验店")</f>
        <v>0</v>
      </c>
      <c r="BF2077" s="99">
        <f>SUMIFS(通讯通路门店!$X:$X,通讯通路门店!$S:$S,$G2077,通讯通路门店!$J:$J,"华为授权体验店")+SUMIFS(通讯通路门店!$AA:$AA,通讯通路门店!$S:$S,$G2077,通讯通路门店!$J:$J,"华为堡垒店")</f>
        <v>0</v>
      </c>
      <c r="BG2077" s="99">
        <f>SUMIFS(通讯通路门店!$Y:$Y,通讯通路门店!$S:$S,$G2077,通讯通路门店!$J:$J,"小米体验店")</f>
        <v>0</v>
      </c>
      <c r="BH2077" s="99">
        <f>SUMIFS(通讯通路门店!$AA:$AA,通讯通路门店!$S:$S,$G2077,通讯通路门店!$J:$J,"苹果体验店")</f>
        <v>0</v>
      </c>
      <c r="BI2077" s="99">
        <f>SUMIFS(通讯通路门店!$K:$K,通讯通路门店!$S:$S,$G2077,通讯通路门店!$J:$J,"其他品牌专卖店")</f>
        <v>0</v>
      </c>
      <c r="BJ2077" s="99">
        <f>SUMIFS(通讯通路门店!$AC:$AC,通讯通路门店!$S:$S,$G2077)</f>
        <v>0</v>
      </c>
      <c r="BK2077" s="99">
        <f>SUMIFS(通讯通路门店!$AD:$AD,通讯通路门店!$S:$S,$G2077)</f>
        <v>0</v>
      </c>
      <c r="BL2077" s="99">
        <f>SUMIFS(通讯通路门店!$AE:$AE,通讯通路门店!$S:$S,$G2077)</f>
        <v>0</v>
      </c>
      <c r="BM2077" s="99">
        <f>SUMIFS(通讯通路门店!$AF:$AF,通讯通路门店!$S:$S,$G2077)</f>
        <v>0</v>
      </c>
      <c r="BN2077" s="99">
        <f>SUMIFS(通讯通路门店!$AG:$AG,通讯通路门店!$S:$S,$G2077)</f>
        <v>0</v>
      </c>
      <c r="BO2077" s="99">
        <f>SUMIFS(通讯通路门店!$AH:$AH,通讯通路门店!$S:$S,$G2077)</f>
        <v>0</v>
      </c>
      <c r="BP2077" s="99">
        <f>SUMIFS(通讯通路门店!$AI:$AI,通讯通路门店!$S:$S,$G2077)</f>
        <v>0</v>
      </c>
      <c r="BQ2077" s="83"/>
    </row>
    <row r="2078" spans="1:69">
      <c r="A2078" s="99" t="str">
        <f>IFERROR(_xlfn.XLOOKUP($G2078,通讯通路门店!$S$4:$S$993931,通讯通路门店!$A$4:$A$993931,0,0),"")</f>
        <v>海南省</v>
      </c>
      <c r="B2078" s="99" t="str">
        <f>IFERROR(_xlfn.XLOOKUP($G2078,通讯通路门店!$S$4:$S$993931,通讯通路门店!$B$4:$B$993931,0,0),"")</f>
        <v>东方市</v>
      </c>
      <c r="C2078" s="99" t="str">
        <f>IFERROR(_xlfn.XLOOKUP($G2078,通讯通路门店!$S$4:$S$993931,通讯通路门店!$C$4:$C$993931,0,0),"")</f>
        <v>东方市</v>
      </c>
      <c r="D2078" s="99" t="str">
        <f>IFERROR(_xlfn.XLOOKUP($G2078,通讯通路门店!$S$4:$S$993931,通讯通路门店!$D$4:$D$993931,0,0),"")</f>
        <v>八所镇</v>
      </c>
      <c r="E2078" s="83"/>
      <c r="F2078" s="83"/>
      <c r="G2078" s="101"/>
      <c r="H2078" s="102">
        <f>IFERROR(_xlfn.XLOOKUP($G2078,通讯通路门店!$S$4:$S$993931,通讯通路门店!$R$4:$R$993931,0,0),"")</f>
        <v>0</v>
      </c>
      <c r="I2078" s="83"/>
      <c r="J2078" s="83"/>
      <c r="K2078" s="83"/>
      <c r="L2078" s="83"/>
      <c r="M2078" s="83"/>
      <c r="N2078" s="83"/>
      <c r="O2078" s="83"/>
      <c r="P2078" s="83"/>
      <c r="Q2078" s="83"/>
      <c r="R2078" s="83"/>
      <c r="S2078" s="83"/>
      <c r="T2078" s="83"/>
      <c r="U2078" s="99">
        <f>COUNTIF(通讯通路门店!$S:$S,$G2078)</f>
        <v>0</v>
      </c>
      <c r="V2078" s="99">
        <f>COUNTIFS(通讯通路门店!$S:$S,$G2078,通讯通路门店!$J:$J,"综合卖场")</f>
        <v>0</v>
      </c>
      <c r="W2078" s="99">
        <f>SUMIFS(通讯通路门店!$AJ:$AJ,通讯通路门店!$S:$S,通讯客户沙盘!$G2078)</f>
        <v>0</v>
      </c>
      <c r="X2078" s="99">
        <f t="shared" si="160"/>
        <v>0</v>
      </c>
      <c r="Y2078" s="99">
        <f>COUNTIFS(通讯通路门店!$S:$S,$G2078,通讯通路门店!$J:$J,"荣耀体验店")+COUNTIFS(通讯通路门店!$S:$S,$G2078,通讯通路门店!$J:$J,"荣耀授权专卖店")</f>
        <v>0</v>
      </c>
      <c r="Z2078" s="99">
        <f>COUNTIFS(通讯通路门店!$S:$S,$G2078,通讯通路门店!$J:$J,"VIVO体验店")</f>
        <v>0</v>
      </c>
      <c r="AA2078" s="99">
        <f>COUNTIFS(通讯通路门店!$S:$S,$G2078,通讯通路门店!$J:$J,"OPPO体验店")</f>
        <v>0</v>
      </c>
      <c r="AB2078" s="99">
        <f>COUNTIFS(通讯通路门店!$S:$S,$G2078,通讯通路门店!$J:$J,"华为授权体验店")+COUNTIFS(通讯通路门店!$S:$S,$G2078,通讯通路门店!$J:$J,"华为堡垒店")</f>
        <v>0</v>
      </c>
      <c r="AC2078" s="99">
        <f>COUNTIFS(通讯通路门店!$S:$S,$G2078,通讯通路门店!$J:$J,"小米体验店")</f>
        <v>0</v>
      </c>
      <c r="AD2078" s="99">
        <f>COUNTIFS(通讯通路门店!$S:$S,$G2078,通讯通路门店!$J:$J,"苹果体验店")</f>
        <v>0</v>
      </c>
      <c r="AE2078" s="99">
        <f>COUNTIFS(通讯通路门店!$S:$S,$G2078,通讯通路门店!$J:$J,"其他品牌专卖店")</f>
        <v>0</v>
      </c>
      <c r="AF2078" s="99">
        <f>SUMIFS(通讯通路门店!$BI:$BI,通讯通路门店!$S:$S,$G2078)</f>
        <v>0</v>
      </c>
      <c r="AG2078" s="99">
        <f>SUMIFS(通讯通路门店!$BH:$BH,通讯通路门店!$S:$S,$G2078)</f>
        <v>0</v>
      </c>
      <c r="AH2078" s="99">
        <f t="shared" si="161"/>
        <v>0</v>
      </c>
      <c r="AI2078" s="99">
        <f>SUMIFS(通讯通路门店!$BB:$BB,通讯通路门店!$S:$S,$G2078)</f>
        <v>0</v>
      </c>
      <c r="AJ2078" s="99">
        <f>SUMIFS(通讯通路门店!$BE:$BE,通讯通路门店!$S:$S,$G2078)</f>
        <v>0</v>
      </c>
      <c r="AK2078" s="99">
        <f>SUMIFS(通讯通路门店!$BG:$BG,通讯通路门店!$S:$S,$G2078)</f>
        <v>0</v>
      </c>
      <c r="AL2078" s="99">
        <f>SUMIFS(通讯通路门店!$BC:$BC,通讯通路门店!$S:$S,$G2078)</f>
        <v>0</v>
      </c>
      <c r="AM2078" s="99">
        <f>SUMIFS(通讯通路门店!$BD:$BD,通讯通路门店!$S:$S,$G2078)</f>
        <v>0</v>
      </c>
      <c r="AN2078" s="99">
        <f>SUMIFS(通讯通路门店!$BF:$BF,通讯通路门店!$S:$S,$G2078)</f>
        <v>0</v>
      </c>
      <c r="AO2078" s="99">
        <f t="shared" si="162"/>
        <v>0</v>
      </c>
      <c r="AP2078" s="99">
        <f>SUMIFS(通讯通路门店!$K:$K,通讯通路门店!$S:$S,$G2078)</f>
        <v>0</v>
      </c>
      <c r="AQ2078" s="83"/>
      <c r="AR2078" s="99">
        <f>SUMIFS(通讯通路门店!$T:$T,通讯通路门店!$S:$S,$G2078)</f>
        <v>0</v>
      </c>
      <c r="AS2078" s="99">
        <f>SUMIFS(通讯通路门店!$U:$U,通讯通路门店!$S:$S,$G2078)</f>
        <v>0</v>
      </c>
      <c r="AT2078" s="99">
        <f>SUMIFS(通讯通路门店!$V:$V,通讯通路门店!$S:$S,$G2078)</f>
        <v>0</v>
      </c>
      <c r="AU2078" s="99">
        <f>SUMIFS(通讯通路门店!$W:$W,通讯通路门店!$S:$S,$G2078)</f>
        <v>0</v>
      </c>
      <c r="AV2078" s="99">
        <f>SUMIFS(通讯通路门店!$Z:$Z,通讯通路门店!$S:$S,$G2078)</f>
        <v>0</v>
      </c>
      <c r="AW2078" s="99">
        <f>SUMIFS(通讯通路门店!$AB:$AB,通讯通路门店!$S:$S,$G2078)</f>
        <v>0</v>
      </c>
      <c r="AX2078" s="99">
        <f>SUMIFS(通讯通路门店!$X:$X,通讯通路门店!$S:$S,$G2078)</f>
        <v>0</v>
      </c>
      <c r="AY2078" s="99">
        <f>SUMIFS(通讯通路门店!$Y:$Y,通讯通路门店!$S:$S,$G2078)</f>
        <v>0</v>
      </c>
      <c r="AZ2078" s="99">
        <f>SUMIFS(通讯通路门店!$AA:$AA,通讯通路门店!$S:$S,$G2078)</f>
        <v>0</v>
      </c>
      <c r="BA2078" s="99">
        <f t="shared" si="163"/>
        <v>0</v>
      </c>
      <c r="BB2078" s="99">
        <f t="shared" si="164"/>
        <v>0</v>
      </c>
      <c r="BC2078" s="99">
        <f>SUMIFS(通讯通路门店!$W:$W,通讯通路门店!$S:$S,$G2078,通讯通路门店!$J:$J,"荣耀体验店")+SUMIFS(通讯通路门店!$W:$W,通讯通路门店!$S:$S,$G2078,通讯通路门店!$J:$J,"荣耀授权专卖店")</f>
        <v>0</v>
      </c>
      <c r="BD2078" s="99">
        <f>SUMIFS(通讯通路门店!$Z:$Z,通讯通路门店!$S:$S,$G2078,通讯通路门店!$J:$J,"VIVO体验店")</f>
        <v>0</v>
      </c>
      <c r="BE2078" s="99">
        <f>SUMIFS(通讯通路门店!$AB:$AB,通讯通路门店!$S:$S,$G2078,通讯通路门店!$J:$J,"OPPO体验店")</f>
        <v>0</v>
      </c>
      <c r="BF2078" s="99">
        <f>SUMIFS(通讯通路门店!$X:$X,通讯通路门店!$S:$S,$G2078,通讯通路门店!$J:$J,"华为授权体验店")+SUMIFS(通讯通路门店!$AA:$AA,通讯通路门店!$S:$S,$G2078,通讯通路门店!$J:$J,"华为堡垒店")</f>
        <v>0</v>
      </c>
      <c r="BG2078" s="99">
        <f>SUMIFS(通讯通路门店!$Y:$Y,通讯通路门店!$S:$S,$G2078,通讯通路门店!$J:$J,"小米体验店")</f>
        <v>0</v>
      </c>
      <c r="BH2078" s="99">
        <f>SUMIFS(通讯通路门店!$AA:$AA,通讯通路门店!$S:$S,$G2078,通讯通路门店!$J:$J,"苹果体验店")</f>
        <v>0</v>
      </c>
      <c r="BI2078" s="99">
        <f>SUMIFS(通讯通路门店!$K:$K,通讯通路门店!$S:$S,$G2078,通讯通路门店!$J:$J,"其他品牌专卖店")</f>
        <v>0</v>
      </c>
      <c r="BJ2078" s="99">
        <f>SUMIFS(通讯通路门店!$AC:$AC,通讯通路门店!$S:$S,$G2078)</f>
        <v>0</v>
      </c>
      <c r="BK2078" s="99">
        <f>SUMIFS(通讯通路门店!$AD:$AD,通讯通路门店!$S:$S,$G2078)</f>
        <v>0</v>
      </c>
      <c r="BL2078" s="99">
        <f>SUMIFS(通讯通路门店!$AE:$AE,通讯通路门店!$S:$S,$G2078)</f>
        <v>0</v>
      </c>
      <c r="BM2078" s="99">
        <f>SUMIFS(通讯通路门店!$AF:$AF,通讯通路门店!$S:$S,$G2078)</f>
        <v>0</v>
      </c>
      <c r="BN2078" s="99">
        <f>SUMIFS(通讯通路门店!$AG:$AG,通讯通路门店!$S:$S,$G2078)</f>
        <v>0</v>
      </c>
      <c r="BO2078" s="99">
        <f>SUMIFS(通讯通路门店!$AH:$AH,通讯通路门店!$S:$S,$G2078)</f>
        <v>0</v>
      </c>
      <c r="BP2078" s="99">
        <f>SUMIFS(通讯通路门店!$AI:$AI,通讯通路门店!$S:$S,$G2078)</f>
        <v>0</v>
      </c>
      <c r="BQ2078" s="83"/>
    </row>
    <row r="2079" spans="1:69">
      <c r="A2079" s="99" t="str">
        <f>IFERROR(_xlfn.XLOOKUP($G2079,通讯通路门店!$S$4:$S$993931,通讯通路门店!$A$4:$A$993931,0,0),"")</f>
        <v>海南省</v>
      </c>
      <c r="B2079" s="99" t="str">
        <f>IFERROR(_xlfn.XLOOKUP($G2079,通讯通路门店!$S$4:$S$993931,通讯通路门店!$B$4:$B$993931,0,0),"")</f>
        <v>东方市</v>
      </c>
      <c r="C2079" s="99" t="str">
        <f>IFERROR(_xlfn.XLOOKUP($G2079,通讯通路门店!$S$4:$S$993931,通讯通路门店!$C$4:$C$993931,0,0),"")</f>
        <v>东方市</v>
      </c>
      <c r="D2079" s="99" t="str">
        <f>IFERROR(_xlfn.XLOOKUP($G2079,通讯通路门店!$S$4:$S$993931,通讯通路门店!$D$4:$D$993931,0,0),"")</f>
        <v>八所镇</v>
      </c>
      <c r="E2079" s="83"/>
      <c r="F2079" s="83"/>
      <c r="G2079" s="101"/>
      <c r="H2079" s="102">
        <f>IFERROR(_xlfn.XLOOKUP($G2079,通讯通路门店!$S$4:$S$993931,通讯通路门店!$R$4:$R$993931,0,0),"")</f>
        <v>0</v>
      </c>
      <c r="I2079" s="83"/>
      <c r="J2079" s="83"/>
      <c r="K2079" s="83"/>
      <c r="L2079" s="83"/>
      <c r="M2079" s="83"/>
      <c r="N2079" s="83"/>
      <c r="O2079" s="83"/>
      <c r="P2079" s="83"/>
      <c r="Q2079" s="83"/>
      <c r="R2079" s="83"/>
      <c r="S2079" s="83"/>
      <c r="T2079" s="83"/>
      <c r="U2079" s="99">
        <f>COUNTIF(通讯通路门店!$S:$S,$G2079)</f>
        <v>0</v>
      </c>
      <c r="V2079" s="99">
        <f>COUNTIFS(通讯通路门店!$S:$S,$G2079,通讯通路门店!$J:$J,"综合卖场")</f>
        <v>0</v>
      </c>
      <c r="W2079" s="99">
        <f>SUMIFS(通讯通路门店!$AJ:$AJ,通讯通路门店!$S:$S,通讯客户沙盘!$G2079)</f>
        <v>0</v>
      </c>
      <c r="X2079" s="99">
        <f t="shared" si="160"/>
        <v>0</v>
      </c>
      <c r="Y2079" s="99">
        <f>COUNTIFS(通讯通路门店!$S:$S,$G2079,通讯通路门店!$J:$J,"荣耀体验店")+COUNTIFS(通讯通路门店!$S:$S,$G2079,通讯通路门店!$J:$J,"荣耀授权专卖店")</f>
        <v>0</v>
      </c>
      <c r="Z2079" s="99">
        <f>COUNTIFS(通讯通路门店!$S:$S,$G2079,通讯通路门店!$J:$J,"VIVO体验店")</f>
        <v>0</v>
      </c>
      <c r="AA2079" s="99">
        <f>COUNTIFS(通讯通路门店!$S:$S,$G2079,通讯通路门店!$J:$J,"OPPO体验店")</f>
        <v>0</v>
      </c>
      <c r="AB2079" s="99">
        <f>COUNTIFS(通讯通路门店!$S:$S,$G2079,通讯通路门店!$J:$J,"华为授权体验店")+COUNTIFS(通讯通路门店!$S:$S,$G2079,通讯通路门店!$J:$J,"华为堡垒店")</f>
        <v>0</v>
      </c>
      <c r="AC2079" s="99">
        <f>COUNTIFS(通讯通路门店!$S:$S,$G2079,通讯通路门店!$J:$J,"小米体验店")</f>
        <v>0</v>
      </c>
      <c r="AD2079" s="99">
        <f>COUNTIFS(通讯通路门店!$S:$S,$G2079,通讯通路门店!$J:$J,"苹果体验店")</f>
        <v>0</v>
      </c>
      <c r="AE2079" s="99">
        <f>COUNTIFS(通讯通路门店!$S:$S,$G2079,通讯通路门店!$J:$J,"其他品牌专卖店")</f>
        <v>0</v>
      </c>
      <c r="AF2079" s="99">
        <f>SUMIFS(通讯通路门店!$BI:$BI,通讯通路门店!$S:$S,$G2079)</f>
        <v>0</v>
      </c>
      <c r="AG2079" s="99">
        <f>SUMIFS(通讯通路门店!$BH:$BH,通讯通路门店!$S:$S,$G2079)</f>
        <v>0</v>
      </c>
      <c r="AH2079" s="99">
        <f t="shared" si="161"/>
        <v>0</v>
      </c>
      <c r="AI2079" s="99">
        <f>SUMIFS(通讯通路门店!$BB:$BB,通讯通路门店!$S:$S,$G2079)</f>
        <v>0</v>
      </c>
      <c r="AJ2079" s="99">
        <f>SUMIFS(通讯通路门店!$BE:$BE,通讯通路门店!$S:$S,$G2079)</f>
        <v>0</v>
      </c>
      <c r="AK2079" s="99">
        <f>SUMIFS(通讯通路门店!$BG:$BG,通讯通路门店!$S:$S,$G2079)</f>
        <v>0</v>
      </c>
      <c r="AL2079" s="99">
        <f>SUMIFS(通讯通路门店!$BC:$BC,通讯通路门店!$S:$S,$G2079)</f>
        <v>0</v>
      </c>
      <c r="AM2079" s="99">
        <f>SUMIFS(通讯通路门店!$BD:$BD,通讯通路门店!$S:$S,$G2079)</f>
        <v>0</v>
      </c>
      <c r="AN2079" s="99">
        <f>SUMIFS(通讯通路门店!$BF:$BF,通讯通路门店!$S:$S,$G2079)</f>
        <v>0</v>
      </c>
      <c r="AO2079" s="99">
        <f t="shared" si="162"/>
        <v>0</v>
      </c>
      <c r="AP2079" s="99">
        <f>SUMIFS(通讯通路门店!$K:$K,通讯通路门店!$S:$S,$G2079)</f>
        <v>0</v>
      </c>
      <c r="AQ2079" s="83"/>
      <c r="AR2079" s="99">
        <f>SUMIFS(通讯通路门店!$T:$T,通讯通路门店!$S:$S,$G2079)</f>
        <v>0</v>
      </c>
      <c r="AS2079" s="99">
        <f>SUMIFS(通讯通路门店!$U:$U,通讯通路门店!$S:$S,$G2079)</f>
        <v>0</v>
      </c>
      <c r="AT2079" s="99">
        <f>SUMIFS(通讯通路门店!$V:$V,通讯通路门店!$S:$S,$G2079)</f>
        <v>0</v>
      </c>
      <c r="AU2079" s="99">
        <f>SUMIFS(通讯通路门店!$W:$W,通讯通路门店!$S:$S,$G2079)</f>
        <v>0</v>
      </c>
      <c r="AV2079" s="99">
        <f>SUMIFS(通讯通路门店!$Z:$Z,通讯通路门店!$S:$S,$G2079)</f>
        <v>0</v>
      </c>
      <c r="AW2079" s="99">
        <f>SUMIFS(通讯通路门店!$AB:$AB,通讯通路门店!$S:$S,$G2079)</f>
        <v>0</v>
      </c>
      <c r="AX2079" s="99">
        <f>SUMIFS(通讯通路门店!$X:$X,通讯通路门店!$S:$S,$G2079)</f>
        <v>0</v>
      </c>
      <c r="AY2079" s="99">
        <f>SUMIFS(通讯通路门店!$Y:$Y,通讯通路门店!$S:$S,$G2079)</f>
        <v>0</v>
      </c>
      <c r="AZ2079" s="99">
        <f>SUMIFS(通讯通路门店!$AA:$AA,通讯通路门店!$S:$S,$G2079)</f>
        <v>0</v>
      </c>
      <c r="BA2079" s="99">
        <f t="shared" si="163"/>
        <v>0</v>
      </c>
      <c r="BB2079" s="99">
        <f t="shared" si="164"/>
        <v>0</v>
      </c>
      <c r="BC2079" s="99">
        <f>SUMIFS(通讯通路门店!$W:$W,通讯通路门店!$S:$S,$G2079,通讯通路门店!$J:$J,"荣耀体验店")+SUMIFS(通讯通路门店!$W:$W,通讯通路门店!$S:$S,$G2079,通讯通路门店!$J:$J,"荣耀授权专卖店")</f>
        <v>0</v>
      </c>
      <c r="BD2079" s="99">
        <f>SUMIFS(通讯通路门店!$Z:$Z,通讯通路门店!$S:$S,$G2079,通讯通路门店!$J:$J,"VIVO体验店")</f>
        <v>0</v>
      </c>
      <c r="BE2079" s="99">
        <f>SUMIFS(通讯通路门店!$AB:$AB,通讯通路门店!$S:$S,$G2079,通讯通路门店!$J:$J,"OPPO体验店")</f>
        <v>0</v>
      </c>
      <c r="BF2079" s="99">
        <f>SUMIFS(通讯通路门店!$X:$X,通讯通路门店!$S:$S,$G2079,通讯通路门店!$J:$J,"华为授权体验店")+SUMIFS(通讯通路门店!$AA:$AA,通讯通路门店!$S:$S,$G2079,通讯通路门店!$J:$J,"华为堡垒店")</f>
        <v>0</v>
      </c>
      <c r="BG2079" s="99">
        <f>SUMIFS(通讯通路门店!$Y:$Y,通讯通路门店!$S:$S,$G2079,通讯通路门店!$J:$J,"小米体验店")</f>
        <v>0</v>
      </c>
      <c r="BH2079" s="99">
        <f>SUMIFS(通讯通路门店!$AA:$AA,通讯通路门店!$S:$S,$G2079,通讯通路门店!$J:$J,"苹果体验店")</f>
        <v>0</v>
      </c>
      <c r="BI2079" s="99">
        <f>SUMIFS(通讯通路门店!$K:$K,通讯通路门店!$S:$S,$G2079,通讯通路门店!$J:$J,"其他品牌专卖店")</f>
        <v>0</v>
      </c>
      <c r="BJ2079" s="99">
        <f>SUMIFS(通讯通路门店!$AC:$AC,通讯通路门店!$S:$S,$G2079)</f>
        <v>0</v>
      </c>
      <c r="BK2079" s="99">
        <f>SUMIFS(通讯通路门店!$AD:$AD,通讯通路门店!$S:$S,$G2079)</f>
        <v>0</v>
      </c>
      <c r="BL2079" s="99">
        <f>SUMIFS(通讯通路门店!$AE:$AE,通讯通路门店!$S:$S,$G2079)</f>
        <v>0</v>
      </c>
      <c r="BM2079" s="99">
        <f>SUMIFS(通讯通路门店!$AF:$AF,通讯通路门店!$S:$S,$G2079)</f>
        <v>0</v>
      </c>
      <c r="BN2079" s="99">
        <f>SUMIFS(通讯通路门店!$AG:$AG,通讯通路门店!$S:$S,$G2079)</f>
        <v>0</v>
      </c>
      <c r="BO2079" s="99">
        <f>SUMIFS(通讯通路门店!$AH:$AH,通讯通路门店!$S:$S,$G2079)</f>
        <v>0</v>
      </c>
      <c r="BP2079" s="99">
        <f>SUMIFS(通讯通路门店!$AI:$AI,通讯通路门店!$S:$S,$G2079)</f>
        <v>0</v>
      </c>
      <c r="BQ2079" s="83"/>
    </row>
    <row r="2080" spans="1:69">
      <c r="A2080" s="99" t="str">
        <f>IFERROR(_xlfn.XLOOKUP($G2080,通讯通路门店!$S$4:$S$993931,通讯通路门店!$A$4:$A$993931,0,0),"")</f>
        <v>海南省</v>
      </c>
      <c r="B2080" s="99" t="str">
        <f>IFERROR(_xlfn.XLOOKUP($G2080,通讯通路门店!$S$4:$S$993931,通讯通路门店!$B$4:$B$993931,0,0),"")</f>
        <v>东方市</v>
      </c>
      <c r="C2080" s="99" t="str">
        <f>IFERROR(_xlfn.XLOOKUP($G2080,通讯通路门店!$S$4:$S$993931,通讯通路门店!$C$4:$C$993931,0,0),"")</f>
        <v>东方市</v>
      </c>
      <c r="D2080" s="99" t="str">
        <f>IFERROR(_xlfn.XLOOKUP($G2080,通讯通路门店!$S$4:$S$993931,通讯通路门店!$D$4:$D$993931,0,0),"")</f>
        <v>八所镇</v>
      </c>
      <c r="E2080" s="83"/>
      <c r="F2080" s="83"/>
      <c r="G2080" s="101"/>
      <c r="H2080" s="102">
        <f>IFERROR(_xlfn.XLOOKUP($G2080,通讯通路门店!$S$4:$S$993931,通讯通路门店!$R$4:$R$993931,0,0),"")</f>
        <v>0</v>
      </c>
      <c r="I2080" s="83"/>
      <c r="J2080" s="83"/>
      <c r="K2080" s="83"/>
      <c r="L2080" s="83"/>
      <c r="M2080" s="83"/>
      <c r="N2080" s="83"/>
      <c r="O2080" s="83"/>
      <c r="P2080" s="83"/>
      <c r="Q2080" s="83"/>
      <c r="R2080" s="83"/>
      <c r="S2080" s="83"/>
      <c r="T2080" s="83"/>
      <c r="U2080" s="99">
        <f>COUNTIF(通讯通路门店!$S:$S,$G2080)</f>
        <v>0</v>
      </c>
      <c r="V2080" s="99">
        <f>COUNTIFS(通讯通路门店!$S:$S,$G2080,通讯通路门店!$J:$J,"综合卖场")</f>
        <v>0</v>
      </c>
      <c r="W2080" s="99">
        <f>SUMIFS(通讯通路门店!$AJ:$AJ,通讯通路门店!$S:$S,通讯客户沙盘!$G2080)</f>
        <v>0</v>
      </c>
      <c r="X2080" s="99">
        <f t="shared" si="160"/>
        <v>0</v>
      </c>
      <c r="Y2080" s="99">
        <f>COUNTIFS(通讯通路门店!$S:$S,$G2080,通讯通路门店!$J:$J,"荣耀体验店")+COUNTIFS(通讯通路门店!$S:$S,$G2080,通讯通路门店!$J:$J,"荣耀授权专卖店")</f>
        <v>0</v>
      </c>
      <c r="Z2080" s="99">
        <f>COUNTIFS(通讯通路门店!$S:$S,$G2080,通讯通路门店!$J:$J,"VIVO体验店")</f>
        <v>0</v>
      </c>
      <c r="AA2080" s="99">
        <f>COUNTIFS(通讯通路门店!$S:$S,$G2080,通讯通路门店!$J:$J,"OPPO体验店")</f>
        <v>0</v>
      </c>
      <c r="AB2080" s="99">
        <f>COUNTIFS(通讯通路门店!$S:$S,$G2080,通讯通路门店!$J:$J,"华为授权体验店")+COUNTIFS(通讯通路门店!$S:$S,$G2080,通讯通路门店!$J:$J,"华为堡垒店")</f>
        <v>0</v>
      </c>
      <c r="AC2080" s="99">
        <f>COUNTIFS(通讯通路门店!$S:$S,$G2080,通讯通路门店!$J:$J,"小米体验店")</f>
        <v>0</v>
      </c>
      <c r="AD2080" s="99">
        <f>COUNTIFS(通讯通路门店!$S:$S,$G2080,通讯通路门店!$J:$J,"苹果体验店")</f>
        <v>0</v>
      </c>
      <c r="AE2080" s="99">
        <f>COUNTIFS(通讯通路门店!$S:$S,$G2080,通讯通路门店!$J:$J,"其他品牌专卖店")</f>
        <v>0</v>
      </c>
      <c r="AF2080" s="99">
        <f>SUMIFS(通讯通路门店!$BI:$BI,通讯通路门店!$S:$S,$G2080)</f>
        <v>0</v>
      </c>
      <c r="AG2080" s="99">
        <f>SUMIFS(通讯通路门店!$BH:$BH,通讯通路门店!$S:$S,$G2080)</f>
        <v>0</v>
      </c>
      <c r="AH2080" s="99">
        <f t="shared" si="161"/>
        <v>0</v>
      </c>
      <c r="AI2080" s="99">
        <f>SUMIFS(通讯通路门店!$BB:$BB,通讯通路门店!$S:$S,$G2080)</f>
        <v>0</v>
      </c>
      <c r="AJ2080" s="99">
        <f>SUMIFS(通讯通路门店!$BE:$BE,通讯通路门店!$S:$S,$G2080)</f>
        <v>0</v>
      </c>
      <c r="AK2080" s="99">
        <f>SUMIFS(通讯通路门店!$BG:$BG,通讯通路门店!$S:$S,$G2080)</f>
        <v>0</v>
      </c>
      <c r="AL2080" s="99">
        <f>SUMIFS(通讯通路门店!$BC:$BC,通讯通路门店!$S:$S,$G2080)</f>
        <v>0</v>
      </c>
      <c r="AM2080" s="99">
        <f>SUMIFS(通讯通路门店!$BD:$BD,通讯通路门店!$S:$S,$G2080)</f>
        <v>0</v>
      </c>
      <c r="AN2080" s="99">
        <f>SUMIFS(通讯通路门店!$BF:$BF,通讯通路门店!$S:$S,$G2080)</f>
        <v>0</v>
      </c>
      <c r="AO2080" s="99">
        <f t="shared" si="162"/>
        <v>0</v>
      </c>
      <c r="AP2080" s="99">
        <f>SUMIFS(通讯通路门店!$K:$K,通讯通路门店!$S:$S,$G2080)</f>
        <v>0</v>
      </c>
      <c r="AQ2080" s="83"/>
      <c r="AR2080" s="99">
        <f>SUMIFS(通讯通路门店!$T:$T,通讯通路门店!$S:$S,$G2080)</f>
        <v>0</v>
      </c>
      <c r="AS2080" s="99">
        <f>SUMIFS(通讯通路门店!$U:$U,通讯通路门店!$S:$S,$G2080)</f>
        <v>0</v>
      </c>
      <c r="AT2080" s="99">
        <f>SUMIFS(通讯通路门店!$V:$V,通讯通路门店!$S:$S,$G2080)</f>
        <v>0</v>
      </c>
      <c r="AU2080" s="99">
        <f>SUMIFS(通讯通路门店!$W:$W,通讯通路门店!$S:$S,$G2080)</f>
        <v>0</v>
      </c>
      <c r="AV2080" s="99">
        <f>SUMIFS(通讯通路门店!$Z:$Z,通讯通路门店!$S:$S,$G2080)</f>
        <v>0</v>
      </c>
      <c r="AW2080" s="99">
        <f>SUMIFS(通讯通路门店!$AB:$AB,通讯通路门店!$S:$S,$G2080)</f>
        <v>0</v>
      </c>
      <c r="AX2080" s="99">
        <f>SUMIFS(通讯通路门店!$X:$X,通讯通路门店!$S:$S,$G2080)</f>
        <v>0</v>
      </c>
      <c r="AY2080" s="99">
        <f>SUMIFS(通讯通路门店!$Y:$Y,通讯通路门店!$S:$S,$G2080)</f>
        <v>0</v>
      </c>
      <c r="AZ2080" s="99">
        <f>SUMIFS(通讯通路门店!$AA:$AA,通讯通路门店!$S:$S,$G2080)</f>
        <v>0</v>
      </c>
      <c r="BA2080" s="99">
        <f t="shared" si="163"/>
        <v>0</v>
      </c>
      <c r="BB2080" s="99">
        <f t="shared" si="164"/>
        <v>0</v>
      </c>
      <c r="BC2080" s="99">
        <f>SUMIFS(通讯通路门店!$W:$W,通讯通路门店!$S:$S,$G2080,通讯通路门店!$J:$J,"荣耀体验店")+SUMIFS(通讯通路门店!$W:$W,通讯通路门店!$S:$S,$G2080,通讯通路门店!$J:$J,"荣耀授权专卖店")</f>
        <v>0</v>
      </c>
      <c r="BD2080" s="99">
        <f>SUMIFS(通讯通路门店!$Z:$Z,通讯通路门店!$S:$S,$G2080,通讯通路门店!$J:$J,"VIVO体验店")</f>
        <v>0</v>
      </c>
      <c r="BE2080" s="99">
        <f>SUMIFS(通讯通路门店!$AB:$AB,通讯通路门店!$S:$S,$G2080,通讯通路门店!$J:$J,"OPPO体验店")</f>
        <v>0</v>
      </c>
      <c r="BF2080" s="99">
        <f>SUMIFS(通讯通路门店!$X:$X,通讯通路门店!$S:$S,$G2080,通讯通路门店!$J:$J,"华为授权体验店")+SUMIFS(通讯通路门店!$AA:$AA,通讯通路门店!$S:$S,$G2080,通讯通路门店!$J:$J,"华为堡垒店")</f>
        <v>0</v>
      </c>
      <c r="BG2080" s="99">
        <f>SUMIFS(通讯通路门店!$Y:$Y,通讯通路门店!$S:$S,$G2080,通讯通路门店!$J:$J,"小米体验店")</f>
        <v>0</v>
      </c>
      <c r="BH2080" s="99">
        <f>SUMIFS(通讯通路门店!$AA:$AA,通讯通路门店!$S:$S,$G2080,通讯通路门店!$J:$J,"苹果体验店")</f>
        <v>0</v>
      </c>
      <c r="BI2080" s="99">
        <f>SUMIFS(通讯通路门店!$K:$K,通讯通路门店!$S:$S,$G2080,通讯通路门店!$J:$J,"其他品牌专卖店")</f>
        <v>0</v>
      </c>
      <c r="BJ2080" s="99">
        <f>SUMIFS(通讯通路门店!$AC:$AC,通讯通路门店!$S:$S,$G2080)</f>
        <v>0</v>
      </c>
      <c r="BK2080" s="99">
        <f>SUMIFS(通讯通路门店!$AD:$AD,通讯通路门店!$S:$S,$G2080)</f>
        <v>0</v>
      </c>
      <c r="BL2080" s="99">
        <f>SUMIFS(通讯通路门店!$AE:$AE,通讯通路门店!$S:$S,$G2080)</f>
        <v>0</v>
      </c>
      <c r="BM2080" s="99">
        <f>SUMIFS(通讯通路门店!$AF:$AF,通讯通路门店!$S:$S,$G2080)</f>
        <v>0</v>
      </c>
      <c r="BN2080" s="99">
        <f>SUMIFS(通讯通路门店!$AG:$AG,通讯通路门店!$S:$S,$G2080)</f>
        <v>0</v>
      </c>
      <c r="BO2080" s="99">
        <f>SUMIFS(通讯通路门店!$AH:$AH,通讯通路门店!$S:$S,$G2080)</f>
        <v>0</v>
      </c>
      <c r="BP2080" s="99">
        <f>SUMIFS(通讯通路门店!$AI:$AI,通讯通路门店!$S:$S,$G2080)</f>
        <v>0</v>
      </c>
      <c r="BQ2080" s="83"/>
    </row>
    <row r="2081" spans="1:69">
      <c r="A2081" s="99" t="str">
        <f>IFERROR(_xlfn.XLOOKUP($G2081,通讯通路门店!$S$4:$S$993931,通讯通路门店!$A$4:$A$993931,0,0),"")</f>
        <v>海南省</v>
      </c>
      <c r="B2081" s="99" t="str">
        <f>IFERROR(_xlfn.XLOOKUP($G2081,通讯通路门店!$S$4:$S$993931,通讯通路门店!$B$4:$B$993931,0,0),"")</f>
        <v>东方市</v>
      </c>
      <c r="C2081" s="99" t="str">
        <f>IFERROR(_xlfn.XLOOKUP($G2081,通讯通路门店!$S$4:$S$993931,通讯通路门店!$C$4:$C$993931,0,0),"")</f>
        <v>东方市</v>
      </c>
      <c r="D2081" s="99" t="str">
        <f>IFERROR(_xlfn.XLOOKUP($G2081,通讯通路门店!$S$4:$S$993931,通讯通路门店!$D$4:$D$993931,0,0),"")</f>
        <v>八所镇</v>
      </c>
      <c r="E2081" s="83"/>
      <c r="F2081" s="83"/>
      <c r="G2081" s="101"/>
      <c r="H2081" s="102">
        <f>IFERROR(_xlfn.XLOOKUP($G2081,通讯通路门店!$S$4:$S$993931,通讯通路门店!$R$4:$R$993931,0,0),"")</f>
        <v>0</v>
      </c>
      <c r="I2081" s="83"/>
      <c r="J2081" s="83"/>
      <c r="K2081" s="83"/>
      <c r="L2081" s="83"/>
      <c r="M2081" s="83"/>
      <c r="N2081" s="83"/>
      <c r="O2081" s="83"/>
      <c r="P2081" s="83"/>
      <c r="Q2081" s="83"/>
      <c r="R2081" s="83"/>
      <c r="S2081" s="83"/>
      <c r="T2081" s="83"/>
      <c r="U2081" s="99">
        <f>COUNTIF(通讯通路门店!$S:$S,$G2081)</f>
        <v>0</v>
      </c>
      <c r="V2081" s="99">
        <f>COUNTIFS(通讯通路门店!$S:$S,$G2081,通讯通路门店!$J:$J,"综合卖场")</f>
        <v>0</v>
      </c>
      <c r="W2081" s="99">
        <f>SUMIFS(通讯通路门店!$AJ:$AJ,通讯通路门店!$S:$S,通讯客户沙盘!$G2081)</f>
        <v>0</v>
      </c>
      <c r="X2081" s="99">
        <f t="shared" si="160"/>
        <v>0</v>
      </c>
      <c r="Y2081" s="99">
        <f>COUNTIFS(通讯通路门店!$S:$S,$G2081,通讯通路门店!$J:$J,"荣耀体验店")+COUNTIFS(通讯通路门店!$S:$S,$G2081,通讯通路门店!$J:$J,"荣耀授权专卖店")</f>
        <v>0</v>
      </c>
      <c r="Z2081" s="99">
        <f>COUNTIFS(通讯通路门店!$S:$S,$G2081,通讯通路门店!$J:$J,"VIVO体验店")</f>
        <v>0</v>
      </c>
      <c r="AA2081" s="99">
        <f>COUNTIFS(通讯通路门店!$S:$S,$G2081,通讯通路门店!$J:$J,"OPPO体验店")</f>
        <v>0</v>
      </c>
      <c r="AB2081" s="99">
        <f>COUNTIFS(通讯通路门店!$S:$S,$G2081,通讯通路门店!$J:$J,"华为授权体验店")+COUNTIFS(通讯通路门店!$S:$S,$G2081,通讯通路门店!$J:$J,"华为堡垒店")</f>
        <v>0</v>
      </c>
      <c r="AC2081" s="99">
        <f>COUNTIFS(通讯通路门店!$S:$S,$G2081,通讯通路门店!$J:$J,"小米体验店")</f>
        <v>0</v>
      </c>
      <c r="AD2081" s="99">
        <f>COUNTIFS(通讯通路门店!$S:$S,$G2081,通讯通路门店!$J:$J,"苹果体验店")</f>
        <v>0</v>
      </c>
      <c r="AE2081" s="99">
        <f>COUNTIFS(通讯通路门店!$S:$S,$G2081,通讯通路门店!$J:$J,"其他品牌专卖店")</f>
        <v>0</v>
      </c>
      <c r="AF2081" s="99">
        <f>SUMIFS(通讯通路门店!$BI:$BI,通讯通路门店!$S:$S,$G2081)</f>
        <v>0</v>
      </c>
      <c r="AG2081" s="99">
        <f>SUMIFS(通讯通路门店!$BH:$BH,通讯通路门店!$S:$S,$G2081)</f>
        <v>0</v>
      </c>
      <c r="AH2081" s="99">
        <f t="shared" si="161"/>
        <v>0</v>
      </c>
      <c r="AI2081" s="99">
        <f>SUMIFS(通讯通路门店!$BB:$BB,通讯通路门店!$S:$S,$G2081)</f>
        <v>0</v>
      </c>
      <c r="AJ2081" s="99">
        <f>SUMIFS(通讯通路门店!$BE:$BE,通讯通路门店!$S:$S,$G2081)</f>
        <v>0</v>
      </c>
      <c r="AK2081" s="99">
        <f>SUMIFS(通讯通路门店!$BG:$BG,通讯通路门店!$S:$S,$G2081)</f>
        <v>0</v>
      </c>
      <c r="AL2081" s="99">
        <f>SUMIFS(通讯通路门店!$BC:$BC,通讯通路门店!$S:$S,$G2081)</f>
        <v>0</v>
      </c>
      <c r="AM2081" s="99">
        <f>SUMIFS(通讯通路门店!$BD:$BD,通讯通路门店!$S:$S,$G2081)</f>
        <v>0</v>
      </c>
      <c r="AN2081" s="99">
        <f>SUMIFS(通讯通路门店!$BF:$BF,通讯通路门店!$S:$S,$G2081)</f>
        <v>0</v>
      </c>
      <c r="AO2081" s="99">
        <f t="shared" si="162"/>
        <v>0</v>
      </c>
      <c r="AP2081" s="99">
        <f>SUMIFS(通讯通路门店!$K:$K,通讯通路门店!$S:$S,$G2081)</f>
        <v>0</v>
      </c>
      <c r="AQ2081" s="83"/>
      <c r="AR2081" s="99">
        <f>SUMIFS(通讯通路门店!$T:$T,通讯通路门店!$S:$S,$G2081)</f>
        <v>0</v>
      </c>
      <c r="AS2081" s="99">
        <f>SUMIFS(通讯通路门店!$U:$U,通讯通路门店!$S:$S,$G2081)</f>
        <v>0</v>
      </c>
      <c r="AT2081" s="99">
        <f>SUMIFS(通讯通路门店!$V:$V,通讯通路门店!$S:$S,$G2081)</f>
        <v>0</v>
      </c>
      <c r="AU2081" s="99">
        <f>SUMIFS(通讯通路门店!$W:$W,通讯通路门店!$S:$S,$G2081)</f>
        <v>0</v>
      </c>
      <c r="AV2081" s="99">
        <f>SUMIFS(通讯通路门店!$Z:$Z,通讯通路门店!$S:$S,$G2081)</f>
        <v>0</v>
      </c>
      <c r="AW2081" s="99">
        <f>SUMIFS(通讯通路门店!$AB:$AB,通讯通路门店!$S:$S,$G2081)</f>
        <v>0</v>
      </c>
      <c r="AX2081" s="99">
        <f>SUMIFS(通讯通路门店!$X:$X,通讯通路门店!$S:$S,$G2081)</f>
        <v>0</v>
      </c>
      <c r="AY2081" s="99">
        <f>SUMIFS(通讯通路门店!$Y:$Y,通讯通路门店!$S:$S,$G2081)</f>
        <v>0</v>
      </c>
      <c r="AZ2081" s="99">
        <f>SUMIFS(通讯通路门店!$AA:$AA,通讯通路门店!$S:$S,$G2081)</f>
        <v>0</v>
      </c>
      <c r="BA2081" s="99">
        <f t="shared" si="163"/>
        <v>0</v>
      </c>
      <c r="BB2081" s="99">
        <f t="shared" si="164"/>
        <v>0</v>
      </c>
      <c r="BC2081" s="99">
        <f>SUMIFS(通讯通路门店!$W:$W,通讯通路门店!$S:$S,$G2081,通讯通路门店!$J:$J,"荣耀体验店")+SUMIFS(通讯通路门店!$W:$W,通讯通路门店!$S:$S,$G2081,通讯通路门店!$J:$J,"荣耀授权专卖店")</f>
        <v>0</v>
      </c>
      <c r="BD2081" s="99">
        <f>SUMIFS(通讯通路门店!$Z:$Z,通讯通路门店!$S:$S,$G2081,通讯通路门店!$J:$J,"VIVO体验店")</f>
        <v>0</v>
      </c>
      <c r="BE2081" s="99">
        <f>SUMIFS(通讯通路门店!$AB:$AB,通讯通路门店!$S:$S,$G2081,通讯通路门店!$J:$J,"OPPO体验店")</f>
        <v>0</v>
      </c>
      <c r="BF2081" s="99">
        <f>SUMIFS(通讯通路门店!$X:$X,通讯通路门店!$S:$S,$G2081,通讯通路门店!$J:$J,"华为授权体验店")+SUMIFS(通讯通路门店!$AA:$AA,通讯通路门店!$S:$S,$G2081,通讯通路门店!$J:$J,"华为堡垒店")</f>
        <v>0</v>
      </c>
      <c r="BG2081" s="99">
        <f>SUMIFS(通讯通路门店!$Y:$Y,通讯通路门店!$S:$S,$G2081,通讯通路门店!$J:$J,"小米体验店")</f>
        <v>0</v>
      </c>
      <c r="BH2081" s="99">
        <f>SUMIFS(通讯通路门店!$AA:$AA,通讯通路门店!$S:$S,$G2081,通讯通路门店!$J:$J,"苹果体验店")</f>
        <v>0</v>
      </c>
      <c r="BI2081" s="99">
        <f>SUMIFS(通讯通路门店!$K:$K,通讯通路门店!$S:$S,$G2081,通讯通路门店!$J:$J,"其他品牌专卖店")</f>
        <v>0</v>
      </c>
      <c r="BJ2081" s="99">
        <f>SUMIFS(通讯通路门店!$AC:$AC,通讯通路门店!$S:$S,$G2081)</f>
        <v>0</v>
      </c>
      <c r="BK2081" s="99">
        <f>SUMIFS(通讯通路门店!$AD:$AD,通讯通路门店!$S:$S,$G2081)</f>
        <v>0</v>
      </c>
      <c r="BL2081" s="99">
        <f>SUMIFS(通讯通路门店!$AE:$AE,通讯通路门店!$S:$S,$G2081)</f>
        <v>0</v>
      </c>
      <c r="BM2081" s="99">
        <f>SUMIFS(通讯通路门店!$AF:$AF,通讯通路门店!$S:$S,$G2081)</f>
        <v>0</v>
      </c>
      <c r="BN2081" s="99">
        <f>SUMIFS(通讯通路门店!$AG:$AG,通讯通路门店!$S:$S,$G2081)</f>
        <v>0</v>
      </c>
      <c r="BO2081" s="99">
        <f>SUMIFS(通讯通路门店!$AH:$AH,通讯通路门店!$S:$S,$G2081)</f>
        <v>0</v>
      </c>
      <c r="BP2081" s="99">
        <f>SUMIFS(通讯通路门店!$AI:$AI,通讯通路门店!$S:$S,$G2081)</f>
        <v>0</v>
      </c>
      <c r="BQ2081" s="83"/>
    </row>
    <row r="2082" spans="1:69">
      <c r="A2082" s="99" t="str">
        <f>IFERROR(_xlfn.XLOOKUP($G2082,通讯通路门店!$S$4:$S$993931,通讯通路门店!$A$4:$A$993931,0,0),"")</f>
        <v>海南省</v>
      </c>
      <c r="B2082" s="99" t="str">
        <f>IFERROR(_xlfn.XLOOKUP($G2082,通讯通路门店!$S$4:$S$993931,通讯通路门店!$B$4:$B$993931,0,0),"")</f>
        <v>东方市</v>
      </c>
      <c r="C2082" s="99" t="str">
        <f>IFERROR(_xlfn.XLOOKUP($G2082,通讯通路门店!$S$4:$S$993931,通讯通路门店!$C$4:$C$993931,0,0),"")</f>
        <v>东方市</v>
      </c>
      <c r="D2082" s="99" t="str">
        <f>IFERROR(_xlfn.XLOOKUP($G2082,通讯通路门店!$S$4:$S$993931,通讯通路门店!$D$4:$D$993931,0,0),"")</f>
        <v>八所镇</v>
      </c>
      <c r="E2082" s="83"/>
      <c r="F2082" s="83"/>
      <c r="G2082" s="101"/>
      <c r="H2082" s="102">
        <f>IFERROR(_xlfn.XLOOKUP($G2082,通讯通路门店!$S$4:$S$993931,通讯通路门店!$R$4:$R$993931,0,0),"")</f>
        <v>0</v>
      </c>
      <c r="I2082" s="83"/>
      <c r="J2082" s="83"/>
      <c r="K2082" s="83"/>
      <c r="L2082" s="83"/>
      <c r="M2082" s="83"/>
      <c r="N2082" s="83"/>
      <c r="O2082" s="83"/>
      <c r="P2082" s="83"/>
      <c r="Q2082" s="83"/>
      <c r="R2082" s="83"/>
      <c r="S2082" s="83"/>
      <c r="T2082" s="83"/>
      <c r="U2082" s="99">
        <f>COUNTIF(通讯通路门店!$S:$S,$G2082)</f>
        <v>0</v>
      </c>
      <c r="V2082" s="99">
        <f>COUNTIFS(通讯通路门店!$S:$S,$G2082,通讯通路门店!$J:$J,"综合卖场")</f>
        <v>0</v>
      </c>
      <c r="W2082" s="99">
        <f>SUMIFS(通讯通路门店!$AJ:$AJ,通讯通路门店!$S:$S,通讯客户沙盘!$G2082)</f>
        <v>0</v>
      </c>
      <c r="X2082" s="99">
        <f t="shared" si="160"/>
        <v>0</v>
      </c>
      <c r="Y2082" s="99">
        <f>COUNTIFS(通讯通路门店!$S:$S,$G2082,通讯通路门店!$J:$J,"荣耀体验店")+COUNTIFS(通讯通路门店!$S:$S,$G2082,通讯通路门店!$J:$J,"荣耀授权专卖店")</f>
        <v>0</v>
      </c>
      <c r="Z2082" s="99">
        <f>COUNTIFS(通讯通路门店!$S:$S,$G2082,通讯通路门店!$J:$J,"VIVO体验店")</f>
        <v>0</v>
      </c>
      <c r="AA2082" s="99">
        <f>COUNTIFS(通讯通路门店!$S:$S,$G2082,通讯通路门店!$J:$J,"OPPO体验店")</f>
        <v>0</v>
      </c>
      <c r="AB2082" s="99">
        <f>COUNTIFS(通讯通路门店!$S:$S,$G2082,通讯通路门店!$J:$J,"华为授权体验店")+COUNTIFS(通讯通路门店!$S:$S,$G2082,通讯通路门店!$J:$J,"华为堡垒店")</f>
        <v>0</v>
      </c>
      <c r="AC2082" s="99">
        <f>COUNTIFS(通讯通路门店!$S:$S,$G2082,通讯通路门店!$J:$J,"小米体验店")</f>
        <v>0</v>
      </c>
      <c r="AD2082" s="99">
        <f>COUNTIFS(通讯通路门店!$S:$S,$G2082,通讯通路门店!$J:$J,"苹果体验店")</f>
        <v>0</v>
      </c>
      <c r="AE2082" s="99">
        <f>COUNTIFS(通讯通路门店!$S:$S,$G2082,通讯通路门店!$J:$J,"其他品牌专卖店")</f>
        <v>0</v>
      </c>
      <c r="AF2082" s="99">
        <f>SUMIFS(通讯通路门店!$BI:$BI,通讯通路门店!$S:$S,$G2082)</f>
        <v>0</v>
      </c>
      <c r="AG2082" s="99">
        <f>SUMIFS(通讯通路门店!$BH:$BH,通讯通路门店!$S:$S,$G2082)</f>
        <v>0</v>
      </c>
      <c r="AH2082" s="99">
        <f t="shared" si="161"/>
        <v>0</v>
      </c>
      <c r="AI2082" s="99">
        <f>SUMIFS(通讯通路门店!$BB:$BB,通讯通路门店!$S:$S,$G2082)</f>
        <v>0</v>
      </c>
      <c r="AJ2082" s="99">
        <f>SUMIFS(通讯通路门店!$BE:$BE,通讯通路门店!$S:$S,$G2082)</f>
        <v>0</v>
      </c>
      <c r="AK2082" s="99">
        <f>SUMIFS(通讯通路门店!$BG:$BG,通讯通路门店!$S:$S,$G2082)</f>
        <v>0</v>
      </c>
      <c r="AL2082" s="99">
        <f>SUMIFS(通讯通路门店!$BC:$BC,通讯通路门店!$S:$S,$G2082)</f>
        <v>0</v>
      </c>
      <c r="AM2082" s="99">
        <f>SUMIFS(通讯通路门店!$BD:$BD,通讯通路门店!$S:$S,$G2082)</f>
        <v>0</v>
      </c>
      <c r="AN2082" s="99">
        <f>SUMIFS(通讯通路门店!$BF:$BF,通讯通路门店!$S:$S,$G2082)</f>
        <v>0</v>
      </c>
      <c r="AO2082" s="99">
        <f t="shared" si="162"/>
        <v>0</v>
      </c>
      <c r="AP2082" s="99">
        <f>SUMIFS(通讯通路门店!$K:$K,通讯通路门店!$S:$S,$G2082)</f>
        <v>0</v>
      </c>
      <c r="AQ2082" s="83"/>
      <c r="AR2082" s="99">
        <f>SUMIFS(通讯通路门店!$T:$T,通讯通路门店!$S:$S,$G2082)</f>
        <v>0</v>
      </c>
      <c r="AS2082" s="99">
        <f>SUMIFS(通讯通路门店!$U:$U,通讯通路门店!$S:$S,$G2082)</f>
        <v>0</v>
      </c>
      <c r="AT2082" s="99">
        <f>SUMIFS(通讯通路门店!$V:$V,通讯通路门店!$S:$S,$G2082)</f>
        <v>0</v>
      </c>
      <c r="AU2082" s="99">
        <f>SUMIFS(通讯通路门店!$W:$W,通讯通路门店!$S:$S,$G2082)</f>
        <v>0</v>
      </c>
      <c r="AV2082" s="99">
        <f>SUMIFS(通讯通路门店!$Z:$Z,通讯通路门店!$S:$S,$G2082)</f>
        <v>0</v>
      </c>
      <c r="AW2082" s="99">
        <f>SUMIFS(通讯通路门店!$AB:$AB,通讯通路门店!$S:$S,$G2082)</f>
        <v>0</v>
      </c>
      <c r="AX2082" s="99">
        <f>SUMIFS(通讯通路门店!$X:$X,通讯通路门店!$S:$S,$G2082)</f>
        <v>0</v>
      </c>
      <c r="AY2082" s="99">
        <f>SUMIFS(通讯通路门店!$Y:$Y,通讯通路门店!$S:$S,$G2082)</f>
        <v>0</v>
      </c>
      <c r="AZ2082" s="99">
        <f>SUMIFS(通讯通路门店!$AA:$AA,通讯通路门店!$S:$S,$G2082)</f>
        <v>0</v>
      </c>
      <c r="BA2082" s="99">
        <f t="shared" si="163"/>
        <v>0</v>
      </c>
      <c r="BB2082" s="99">
        <f t="shared" si="164"/>
        <v>0</v>
      </c>
      <c r="BC2082" s="99">
        <f>SUMIFS(通讯通路门店!$W:$W,通讯通路门店!$S:$S,$G2082,通讯通路门店!$J:$J,"荣耀体验店")+SUMIFS(通讯通路门店!$W:$W,通讯通路门店!$S:$S,$G2082,通讯通路门店!$J:$J,"荣耀授权专卖店")</f>
        <v>0</v>
      </c>
      <c r="BD2082" s="99">
        <f>SUMIFS(通讯通路门店!$Z:$Z,通讯通路门店!$S:$S,$G2082,通讯通路门店!$J:$J,"VIVO体验店")</f>
        <v>0</v>
      </c>
      <c r="BE2082" s="99">
        <f>SUMIFS(通讯通路门店!$AB:$AB,通讯通路门店!$S:$S,$G2082,通讯通路门店!$J:$J,"OPPO体验店")</f>
        <v>0</v>
      </c>
      <c r="BF2082" s="99">
        <f>SUMIFS(通讯通路门店!$X:$X,通讯通路门店!$S:$S,$G2082,通讯通路门店!$J:$J,"华为授权体验店")+SUMIFS(通讯通路门店!$AA:$AA,通讯通路门店!$S:$S,$G2082,通讯通路门店!$J:$J,"华为堡垒店")</f>
        <v>0</v>
      </c>
      <c r="BG2082" s="99">
        <f>SUMIFS(通讯通路门店!$Y:$Y,通讯通路门店!$S:$S,$G2082,通讯通路门店!$J:$J,"小米体验店")</f>
        <v>0</v>
      </c>
      <c r="BH2082" s="99">
        <f>SUMIFS(通讯通路门店!$AA:$AA,通讯通路门店!$S:$S,$G2082,通讯通路门店!$J:$J,"苹果体验店")</f>
        <v>0</v>
      </c>
      <c r="BI2082" s="99">
        <f>SUMIFS(通讯通路门店!$K:$K,通讯通路门店!$S:$S,$G2082,通讯通路门店!$J:$J,"其他品牌专卖店")</f>
        <v>0</v>
      </c>
      <c r="BJ2082" s="99">
        <f>SUMIFS(通讯通路门店!$AC:$AC,通讯通路门店!$S:$S,$G2082)</f>
        <v>0</v>
      </c>
      <c r="BK2082" s="99">
        <f>SUMIFS(通讯通路门店!$AD:$AD,通讯通路门店!$S:$S,$G2082)</f>
        <v>0</v>
      </c>
      <c r="BL2082" s="99">
        <f>SUMIFS(通讯通路门店!$AE:$AE,通讯通路门店!$S:$S,$G2082)</f>
        <v>0</v>
      </c>
      <c r="BM2082" s="99">
        <f>SUMIFS(通讯通路门店!$AF:$AF,通讯通路门店!$S:$S,$G2082)</f>
        <v>0</v>
      </c>
      <c r="BN2082" s="99">
        <f>SUMIFS(通讯通路门店!$AG:$AG,通讯通路门店!$S:$S,$G2082)</f>
        <v>0</v>
      </c>
      <c r="BO2082" s="99">
        <f>SUMIFS(通讯通路门店!$AH:$AH,通讯通路门店!$S:$S,$G2082)</f>
        <v>0</v>
      </c>
      <c r="BP2082" s="99">
        <f>SUMIFS(通讯通路门店!$AI:$AI,通讯通路门店!$S:$S,$G2082)</f>
        <v>0</v>
      </c>
      <c r="BQ2082" s="83"/>
    </row>
    <row r="2083" spans="1:69">
      <c r="A2083" s="99" t="str">
        <f>IFERROR(_xlfn.XLOOKUP($G2083,通讯通路门店!$S$4:$S$993931,通讯通路门店!$A$4:$A$993931,0,0),"")</f>
        <v>海南省</v>
      </c>
      <c r="B2083" s="99" t="str">
        <f>IFERROR(_xlfn.XLOOKUP($G2083,通讯通路门店!$S$4:$S$993931,通讯通路门店!$B$4:$B$993931,0,0),"")</f>
        <v>东方市</v>
      </c>
      <c r="C2083" s="99" t="str">
        <f>IFERROR(_xlfn.XLOOKUP($G2083,通讯通路门店!$S$4:$S$993931,通讯通路门店!$C$4:$C$993931,0,0),"")</f>
        <v>东方市</v>
      </c>
      <c r="D2083" s="99" t="str">
        <f>IFERROR(_xlfn.XLOOKUP($G2083,通讯通路门店!$S$4:$S$993931,通讯通路门店!$D$4:$D$993931,0,0),"")</f>
        <v>八所镇</v>
      </c>
      <c r="E2083" s="83"/>
      <c r="F2083" s="83"/>
      <c r="G2083" s="101"/>
      <c r="H2083" s="102">
        <f>IFERROR(_xlfn.XLOOKUP($G2083,通讯通路门店!$S$4:$S$993931,通讯通路门店!$R$4:$R$993931,0,0),"")</f>
        <v>0</v>
      </c>
      <c r="I2083" s="83"/>
      <c r="J2083" s="83"/>
      <c r="K2083" s="83"/>
      <c r="L2083" s="83"/>
      <c r="M2083" s="83"/>
      <c r="N2083" s="83"/>
      <c r="O2083" s="83"/>
      <c r="P2083" s="83"/>
      <c r="Q2083" s="83"/>
      <c r="R2083" s="83"/>
      <c r="S2083" s="83"/>
      <c r="T2083" s="83"/>
      <c r="U2083" s="99">
        <f>COUNTIF(通讯通路门店!$S:$S,$G2083)</f>
        <v>0</v>
      </c>
      <c r="V2083" s="99">
        <f>COUNTIFS(通讯通路门店!$S:$S,$G2083,通讯通路门店!$J:$J,"综合卖场")</f>
        <v>0</v>
      </c>
      <c r="W2083" s="99">
        <f>SUMIFS(通讯通路门店!$AJ:$AJ,通讯通路门店!$S:$S,通讯客户沙盘!$G2083)</f>
        <v>0</v>
      </c>
      <c r="X2083" s="99">
        <f t="shared" si="160"/>
        <v>0</v>
      </c>
      <c r="Y2083" s="99">
        <f>COUNTIFS(通讯通路门店!$S:$S,$G2083,通讯通路门店!$J:$J,"荣耀体验店")+COUNTIFS(通讯通路门店!$S:$S,$G2083,通讯通路门店!$J:$J,"荣耀授权专卖店")</f>
        <v>0</v>
      </c>
      <c r="Z2083" s="99">
        <f>COUNTIFS(通讯通路门店!$S:$S,$G2083,通讯通路门店!$J:$J,"VIVO体验店")</f>
        <v>0</v>
      </c>
      <c r="AA2083" s="99">
        <f>COUNTIFS(通讯通路门店!$S:$S,$G2083,通讯通路门店!$J:$J,"OPPO体验店")</f>
        <v>0</v>
      </c>
      <c r="AB2083" s="99">
        <f>COUNTIFS(通讯通路门店!$S:$S,$G2083,通讯通路门店!$J:$J,"华为授权体验店")+COUNTIFS(通讯通路门店!$S:$S,$G2083,通讯通路门店!$J:$J,"华为堡垒店")</f>
        <v>0</v>
      </c>
      <c r="AC2083" s="99">
        <f>COUNTIFS(通讯通路门店!$S:$S,$G2083,通讯通路门店!$J:$J,"小米体验店")</f>
        <v>0</v>
      </c>
      <c r="AD2083" s="99">
        <f>COUNTIFS(通讯通路门店!$S:$S,$G2083,通讯通路门店!$J:$J,"苹果体验店")</f>
        <v>0</v>
      </c>
      <c r="AE2083" s="99">
        <f>COUNTIFS(通讯通路门店!$S:$S,$G2083,通讯通路门店!$J:$J,"其他品牌专卖店")</f>
        <v>0</v>
      </c>
      <c r="AF2083" s="99">
        <f>SUMIFS(通讯通路门店!$BI:$BI,通讯通路门店!$S:$S,$G2083)</f>
        <v>0</v>
      </c>
      <c r="AG2083" s="99">
        <f>SUMIFS(通讯通路门店!$BH:$BH,通讯通路门店!$S:$S,$G2083)</f>
        <v>0</v>
      </c>
      <c r="AH2083" s="99">
        <f t="shared" si="161"/>
        <v>0</v>
      </c>
      <c r="AI2083" s="99">
        <f>SUMIFS(通讯通路门店!$BB:$BB,通讯通路门店!$S:$S,$G2083)</f>
        <v>0</v>
      </c>
      <c r="AJ2083" s="99">
        <f>SUMIFS(通讯通路门店!$BE:$BE,通讯通路门店!$S:$S,$G2083)</f>
        <v>0</v>
      </c>
      <c r="AK2083" s="99">
        <f>SUMIFS(通讯通路门店!$BG:$BG,通讯通路门店!$S:$S,$G2083)</f>
        <v>0</v>
      </c>
      <c r="AL2083" s="99">
        <f>SUMIFS(通讯通路门店!$BC:$BC,通讯通路门店!$S:$S,$G2083)</f>
        <v>0</v>
      </c>
      <c r="AM2083" s="99">
        <f>SUMIFS(通讯通路门店!$BD:$BD,通讯通路门店!$S:$S,$G2083)</f>
        <v>0</v>
      </c>
      <c r="AN2083" s="99">
        <f>SUMIFS(通讯通路门店!$BF:$BF,通讯通路门店!$S:$S,$G2083)</f>
        <v>0</v>
      </c>
      <c r="AO2083" s="99">
        <f t="shared" si="162"/>
        <v>0</v>
      </c>
      <c r="AP2083" s="99">
        <f>SUMIFS(通讯通路门店!$K:$K,通讯通路门店!$S:$S,$G2083)</f>
        <v>0</v>
      </c>
      <c r="AQ2083" s="83"/>
      <c r="AR2083" s="99">
        <f>SUMIFS(通讯通路门店!$T:$T,通讯通路门店!$S:$S,$G2083)</f>
        <v>0</v>
      </c>
      <c r="AS2083" s="99">
        <f>SUMIFS(通讯通路门店!$U:$U,通讯通路门店!$S:$S,$G2083)</f>
        <v>0</v>
      </c>
      <c r="AT2083" s="99">
        <f>SUMIFS(通讯通路门店!$V:$V,通讯通路门店!$S:$S,$G2083)</f>
        <v>0</v>
      </c>
      <c r="AU2083" s="99">
        <f>SUMIFS(通讯通路门店!$W:$W,通讯通路门店!$S:$S,$G2083)</f>
        <v>0</v>
      </c>
      <c r="AV2083" s="99">
        <f>SUMIFS(通讯通路门店!$Z:$Z,通讯通路门店!$S:$S,$G2083)</f>
        <v>0</v>
      </c>
      <c r="AW2083" s="99">
        <f>SUMIFS(通讯通路门店!$AB:$AB,通讯通路门店!$S:$S,$G2083)</f>
        <v>0</v>
      </c>
      <c r="AX2083" s="99">
        <f>SUMIFS(通讯通路门店!$X:$X,通讯通路门店!$S:$S,$G2083)</f>
        <v>0</v>
      </c>
      <c r="AY2083" s="99">
        <f>SUMIFS(通讯通路门店!$Y:$Y,通讯通路门店!$S:$S,$G2083)</f>
        <v>0</v>
      </c>
      <c r="AZ2083" s="99">
        <f>SUMIFS(通讯通路门店!$AA:$AA,通讯通路门店!$S:$S,$G2083)</f>
        <v>0</v>
      </c>
      <c r="BA2083" s="99">
        <f t="shared" si="163"/>
        <v>0</v>
      </c>
      <c r="BB2083" s="99">
        <f t="shared" si="164"/>
        <v>0</v>
      </c>
      <c r="BC2083" s="99">
        <f>SUMIFS(通讯通路门店!$W:$W,通讯通路门店!$S:$S,$G2083,通讯通路门店!$J:$J,"荣耀体验店")+SUMIFS(通讯通路门店!$W:$W,通讯通路门店!$S:$S,$G2083,通讯通路门店!$J:$J,"荣耀授权专卖店")</f>
        <v>0</v>
      </c>
      <c r="BD2083" s="99">
        <f>SUMIFS(通讯通路门店!$Z:$Z,通讯通路门店!$S:$S,$G2083,通讯通路门店!$J:$J,"VIVO体验店")</f>
        <v>0</v>
      </c>
      <c r="BE2083" s="99">
        <f>SUMIFS(通讯通路门店!$AB:$AB,通讯通路门店!$S:$S,$G2083,通讯通路门店!$J:$J,"OPPO体验店")</f>
        <v>0</v>
      </c>
      <c r="BF2083" s="99">
        <f>SUMIFS(通讯通路门店!$X:$X,通讯通路门店!$S:$S,$G2083,通讯通路门店!$J:$J,"华为授权体验店")+SUMIFS(通讯通路门店!$AA:$AA,通讯通路门店!$S:$S,$G2083,通讯通路门店!$J:$J,"华为堡垒店")</f>
        <v>0</v>
      </c>
      <c r="BG2083" s="99">
        <f>SUMIFS(通讯通路门店!$Y:$Y,通讯通路门店!$S:$S,$G2083,通讯通路门店!$J:$J,"小米体验店")</f>
        <v>0</v>
      </c>
      <c r="BH2083" s="99">
        <f>SUMIFS(通讯通路门店!$AA:$AA,通讯通路门店!$S:$S,$G2083,通讯通路门店!$J:$J,"苹果体验店")</f>
        <v>0</v>
      </c>
      <c r="BI2083" s="99">
        <f>SUMIFS(通讯通路门店!$K:$K,通讯通路门店!$S:$S,$G2083,通讯通路门店!$J:$J,"其他品牌专卖店")</f>
        <v>0</v>
      </c>
      <c r="BJ2083" s="99">
        <f>SUMIFS(通讯通路门店!$AC:$AC,通讯通路门店!$S:$S,$G2083)</f>
        <v>0</v>
      </c>
      <c r="BK2083" s="99">
        <f>SUMIFS(通讯通路门店!$AD:$AD,通讯通路门店!$S:$S,$G2083)</f>
        <v>0</v>
      </c>
      <c r="BL2083" s="99">
        <f>SUMIFS(通讯通路门店!$AE:$AE,通讯通路门店!$S:$S,$G2083)</f>
        <v>0</v>
      </c>
      <c r="BM2083" s="99">
        <f>SUMIFS(通讯通路门店!$AF:$AF,通讯通路门店!$S:$S,$G2083)</f>
        <v>0</v>
      </c>
      <c r="BN2083" s="99">
        <f>SUMIFS(通讯通路门店!$AG:$AG,通讯通路门店!$S:$S,$G2083)</f>
        <v>0</v>
      </c>
      <c r="BO2083" s="99">
        <f>SUMIFS(通讯通路门店!$AH:$AH,通讯通路门店!$S:$S,$G2083)</f>
        <v>0</v>
      </c>
      <c r="BP2083" s="99">
        <f>SUMIFS(通讯通路门店!$AI:$AI,通讯通路门店!$S:$S,$G2083)</f>
        <v>0</v>
      </c>
      <c r="BQ2083" s="83"/>
    </row>
    <row r="2084" spans="1:69">
      <c r="A2084" s="99" t="str">
        <f>IFERROR(_xlfn.XLOOKUP($G2084,通讯通路门店!$S$4:$S$993931,通讯通路门店!$A$4:$A$993931,0,0),"")</f>
        <v>海南省</v>
      </c>
      <c r="B2084" s="99" t="str">
        <f>IFERROR(_xlfn.XLOOKUP($G2084,通讯通路门店!$S$4:$S$993931,通讯通路门店!$B$4:$B$993931,0,0),"")</f>
        <v>东方市</v>
      </c>
      <c r="C2084" s="99" t="str">
        <f>IFERROR(_xlfn.XLOOKUP($G2084,通讯通路门店!$S$4:$S$993931,通讯通路门店!$C$4:$C$993931,0,0),"")</f>
        <v>东方市</v>
      </c>
      <c r="D2084" s="99" t="str">
        <f>IFERROR(_xlfn.XLOOKUP($G2084,通讯通路门店!$S$4:$S$993931,通讯通路门店!$D$4:$D$993931,0,0),"")</f>
        <v>八所镇</v>
      </c>
      <c r="E2084" s="83"/>
      <c r="F2084" s="83"/>
      <c r="G2084" s="101"/>
      <c r="H2084" s="102">
        <f>IFERROR(_xlfn.XLOOKUP($G2084,通讯通路门店!$S$4:$S$993931,通讯通路门店!$R$4:$R$993931,0,0),"")</f>
        <v>0</v>
      </c>
      <c r="I2084" s="83"/>
      <c r="J2084" s="83"/>
      <c r="K2084" s="83"/>
      <c r="L2084" s="83"/>
      <c r="M2084" s="83"/>
      <c r="N2084" s="83"/>
      <c r="O2084" s="83"/>
      <c r="P2084" s="83"/>
      <c r="Q2084" s="83"/>
      <c r="R2084" s="83"/>
      <c r="S2084" s="83"/>
      <c r="T2084" s="83"/>
      <c r="U2084" s="99">
        <f>COUNTIF(通讯通路门店!$S:$S,$G2084)</f>
        <v>0</v>
      </c>
      <c r="V2084" s="99">
        <f>COUNTIFS(通讯通路门店!$S:$S,$G2084,通讯通路门店!$J:$J,"综合卖场")</f>
        <v>0</v>
      </c>
      <c r="W2084" s="99">
        <f>SUMIFS(通讯通路门店!$AJ:$AJ,通讯通路门店!$S:$S,通讯客户沙盘!$G2084)</f>
        <v>0</v>
      </c>
      <c r="X2084" s="99">
        <f t="shared" si="160"/>
        <v>0</v>
      </c>
      <c r="Y2084" s="99">
        <f>COUNTIFS(通讯通路门店!$S:$S,$G2084,通讯通路门店!$J:$J,"荣耀体验店")+COUNTIFS(通讯通路门店!$S:$S,$G2084,通讯通路门店!$J:$J,"荣耀授权专卖店")</f>
        <v>0</v>
      </c>
      <c r="Z2084" s="99">
        <f>COUNTIFS(通讯通路门店!$S:$S,$G2084,通讯通路门店!$J:$J,"VIVO体验店")</f>
        <v>0</v>
      </c>
      <c r="AA2084" s="99">
        <f>COUNTIFS(通讯通路门店!$S:$S,$G2084,通讯通路门店!$J:$J,"OPPO体验店")</f>
        <v>0</v>
      </c>
      <c r="AB2084" s="99">
        <f>COUNTIFS(通讯通路门店!$S:$S,$G2084,通讯通路门店!$J:$J,"华为授权体验店")+COUNTIFS(通讯通路门店!$S:$S,$G2084,通讯通路门店!$J:$J,"华为堡垒店")</f>
        <v>0</v>
      </c>
      <c r="AC2084" s="99">
        <f>COUNTIFS(通讯通路门店!$S:$S,$G2084,通讯通路门店!$J:$J,"小米体验店")</f>
        <v>0</v>
      </c>
      <c r="AD2084" s="99">
        <f>COUNTIFS(通讯通路门店!$S:$S,$G2084,通讯通路门店!$J:$J,"苹果体验店")</f>
        <v>0</v>
      </c>
      <c r="AE2084" s="99">
        <f>COUNTIFS(通讯通路门店!$S:$S,$G2084,通讯通路门店!$J:$J,"其他品牌专卖店")</f>
        <v>0</v>
      </c>
      <c r="AF2084" s="99">
        <f>SUMIFS(通讯通路门店!$BI:$BI,通讯通路门店!$S:$S,$G2084)</f>
        <v>0</v>
      </c>
      <c r="AG2084" s="99">
        <f>SUMIFS(通讯通路门店!$BH:$BH,通讯通路门店!$S:$S,$G2084)</f>
        <v>0</v>
      </c>
      <c r="AH2084" s="99">
        <f t="shared" si="161"/>
        <v>0</v>
      </c>
      <c r="AI2084" s="99">
        <f>SUMIFS(通讯通路门店!$BB:$BB,通讯通路门店!$S:$S,$G2084)</f>
        <v>0</v>
      </c>
      <c r="AJ2084" s="99">
        <f>SUMIFS(通讯通路门店!$BE:$BE,通讯通路门店!$S:$S,$G2084)</f>
        <v>0</v>
      </c>
      <c r="AK2084" s="99">
        <f>SUMIFS(通讯通路门店!$BG:$BG,通讯通路门店!$S:$S,$G2084)</f>
        <v>0</v>
      </c>
      <c r="AL2084" s="99">
        <f>SUMIFS(通讯通路门店!$BC:$BC,通讯通路门店!$S:$S,$G2084)</f>
        <v>0</v>
      </c>
      <c r="AM2084" s="99">
        <f>SUMIFS(通讯通路门店!$BD:$BD,通讯通路门店!$S:$S,$G2084)</f>
        <v>0</v>
      </c>
      <c r="AN2084" s="99">
        <f>SUMIFS(通讯通路门店!$BF:$BF,通讯通路门店!$S:$S,$G2084)</f>
        <v>0</v>
      </c>
      <c r="AO2084" s="99">
        <f t="shared" si="162"/>
        <v>0</v>
      </c>
      <c r="AP2084" s="99">
        <f>SUMIFS(通讯通路门店!$K:$K,通讯通路门店!$S:$S,$G2084)</f>
        <v>0</v>
      </c>
      <c r="AQ2084" s="83"/>
      <c r="AR2084" s="99">
        <f>SUMIFS(通讯通路门店!$T:$T,通讯通路门店!$S:$S,$G2084)</f>
        <v>0</v>
      </c>
      <c r="AS2084" s="99">
        <f>SUMIFS(通讯通路门店!$U:$U,通讯通路门店!$S:$S,$G2084)</f>
        <v>0</v>
      </c>
      <c r="AT2084" s="99">
        <f>SUMIFS(通讯通路门店!$V:$V,通讯通路门店!$S:$S,$G2084)</f>
        <v>0</v>
      </c>
      <c r="AU2084" s="99">
        <f>SUMIFS(通讯通路门店!$W:$W,通讯通路门店!$S:$S,$G2084)</f>
        <v>0</v>
      </c>
      <c r="AV2084" s="99">
        <f>SUMIFS(通讯通路门店!$Z:$Z,通讯通路门店!$S:$S,$G2084)</f>
        <v>0</v>
      </c>
      <c r="AW2084" s="99">
        <f>SUMIFS(通讯通路门店!$AB:$AB,通讯通路门店!$S:$S,$G2084)</f>
        <v>0</v>
      </c>
      <c r="AX2084" s="99">
        <f>SUMIFS(通讯通路门店!$X:$X,通讯通路门店!$S:$S,$G2084)</f>
        <v>0</v>
      </c>
      <c r="AY2084" s="99">
        <f>SUMIFS(通讯通路门店!$Y:$Y,通讯通路门店!$S:$S,$G2084)</f>
        <v>0</v>
      </c>
      <c r="AZ2084" s="99">
        <f>SUMIFS(通讯通路门店!$AA:$AA,通讯通路门店!$S:$S,$G2084)</f>
        <v>0</v>
      </c>
      <c r="BA2084" s="99">
        <f t="shared" si="163"/>
        <v>0</v>
      </c>
      <c r="BB2084" s="99">
        <f t="shared" si="164"/>
        <v>0</v>
      </c>
      <c r="BC2084" s="99">
        <f>SUMIFS(通讯通路门店!$W:$W,通讯通路门店!$S:$S,$G2084,通讯通路门店!$J:$J,"荣耀体验店")+SUMIFS(通讯通路门店!$W:$W,通讯通路门店!$S:$S,$G2084,通讯通路门店!$J:$J,"荣耀授权专卖店")</f>
        <v>0</v>
      </c>
      <c r="BD2084" s="99">
        <f>SUMIFS(通讯通路门店!$Z:$Z,通讯通路门店!$S:$S,$G2084,通讯通路门店!$J:$J,"VIVO体验店")</f>
        <v>0</v>
      </c>
      <c r="BE2084" s="99">
        <f>SUMIFS(通讯通路门店!$AB:$AB,通讯通路门店!$S:$S,$G2084,通讯通路门店!$J:$J,"OPPO体验店")</f>
        <v>0</v>
      </c>
      <c r="BF2084" s="99">
        <f>SUMIFS(通讯通路门店!$X:$X,通讯通路门店!$S:$S,$G2084,通讯通路门店!$J:$J,"华为授权体验店")+SUMIFS(通讯通路门店!$AA:$AA,通讯通路门店!$S:$S,$G2084,通讯通路门店!$J:$J,"华为堡垒店")</f>
        <v>0</v>
      </c>
      <c r="BG2084" s="99">
        <f>SUMIFS(通讯通路门店!$Y:$Y,通讯通路门店!$S:$S,$G2084,通讯通路门店!$J:$J,"小米体验店")</f>
        <v>0</v>
      </c>
      <c r="BH2084" s="99">
        <f>SUMIFS(通讯通路门店!$AA:$AA,通讯通路门店!$S:$S,$G2084,通讯通路门店!$J:$J,"苹果体验店")</f>
        <v>0</v>
      </c>
      <c r="BI2084" s="99">
        <f>SUMIFS(通讯通路门店!$K:$K,通讯通路门店!$S:$S,$G2084,通讯通路门店!$J:$J,"其他品牌专卖店")</f>
        <v>0</v>
      </c>
      <c r="BJ2084" s="99">
        <f>SUMIFS(通讯通路门店!$AC:$AC,通讯通路门店!$S:$S,$G2084)</f>
        <v>0</v>
      </c>
      <c r="BK2084" s="99">
        <f>SUMIFS(通讯通路门店!$AD:$AD,通讯通路门店!$S:$S,$G2084)</f>
        <v>0</v>
      </c>
      <c r="BL2084" s="99">
        <f>SUMIFS(通讯通路门店!$AE:$AE,通讯通路门店!$S:$S,$G2084)</f>
        <v>0</v>
      </c>
      <c r="BM2084" s="99">
        <f>SUMIFS(通讯通路门店!$AF:$AF,通讯通路门店!$S:$S,$G2084)</f>
        <v>0</v>
      </c>
      <c r="BN2084" s="99">
        <f>SUMIFS(通讯通路门店!$AG:$AG,通讯通路门店!$S:$S,$G2084)</f>
        <v>0</v>
      </c>
      <c r="BO2084" s="99">
        <f>SUMIFS(通讯通路门店!$AH:$AH,通讯通路门店!$S:$S,$G2084)</f>
        <v>0</v>
      </c>
      <c r="BP2084" s="99">
        <f>SUMIFS(通讯通路门店!$AI:$AI,通讯通路门店!$S:$S,$G2084)</f>
        <v>0</v>
      </c>
      <c r="BQ2084" s="83"/>
    </row>
    <row r="2085" spans="1:69">
      <c r="A2085" s="99" t="str">
        <f>IFERROR(_xlfn.XLOOKUP($G2085,通讯通路门店!$S$4:$S$993931,通讯通路门店!$A$4:$A$993931,0,0),"")</f>
        <v>海南省</v>
      </c>
      <c r="B2085" s="99" t="str">
        <f>IFERROR(_xlfn.XLOOKUP($G2085,通讯通路门店!$S$4:$S$993931,通讯通路门店!$B$4:$B$993931,0,0),"")</f>
        <v>东方市</v>
      </c>
      <c r="C2085" s="99" t="str">
        <f>IFERROR(_xlfn.XLOOKUP($G2085,通讯通路门店!$S$4:$S$993931,通讯通路门店!$C$4:$C$993931,0,0),"")</f>
        <v>东方市</v>
      </c>
      <c r="D2085" s="99" t="str">
        <f>IFERROR(_xlfn.XLOOKUP($G2085,通讯通路门店!$S$4:$S$993931,通讯通路门店!$D$4:$D$993931,0,0),"")</f>
        <v>八所镇</v>
      </c>
      <c r="E2085" s="83"/>
      <c r="F2085" s="83"/>
      <c r="G2085" s="101"/>
      <c r="H2085" s="102">
        <f>IFERROR(_xlfn.XLOOKUP($G2085,通讯通路门店!$S$4:$S$993931,通讯通路门店!$R$4:$R$993931,0,0),"")</f>
        <v>0</v>
      </c>
      <c r="I2085" s="83"/>
      <c r="J2085" s="83"/>
      <c r="K2085" s="83"/>
      <c r="L2085" s="83"/>
      <c r="M2085" s="83"/>
      <c r="N2085" s="83"/>
      <c r="O2085" s="83"/>
      <c r="P2085" s="83"/>
      <c r="Q2085" s="83"/>
      <c r="R2085" s="83"/>
      <c r="S2085" s="83"/>
      <c r="T2085" s="83"/>
      <c r="U2085" s="99">
        <f>COUNTIF(通讯通路门店!$S:$S,$G2085)</f>
        <v>0</v>
      </c>
      <c r="V2085" s="99">
        <f>COUNTIFS(通讯通路门店!$S:$S,$G2085,通讯通路门店!$J:$J,"综合卖场")</f>
        <v>0</v>
      </c>
      <c r="W2085" s="99">
        <f>SUMIFS(通讯通路门店!$AJ:$AJ,通讯通路门店!$S:$S,通讯客户沙盘!$G2085)</f>
        <v>0</v>
      </c>
      <c r="X2085" s="99">
        <f t="shared" si="160"/>
        <v>0</v>
      </c>
      <c r="Y2085" s="99">
        <f>COUNTIFS(通讯通路门店!$S:$S,$G2085,通讯通路门店!$J:$J,"荣耀体验店")+COUNTIFS(通讯通路门店!$S:$S,$G2085,通讯通路门店!$J:$J,"荣耀授权专卖店")</f>
        <v>0</v>
      </c>
      <c r="Z2085" s="99">
        <f>COUNTIFS(通讯通路门店!$S:$S,$G2085,通讯通路门店!$J:$J,"VIVO体验店")</f>
        <v>0</v>
      </c>
      <c r="AA2085" s="99">
        <f>COUNTIFS(通讯通路门店!$S:$S,$G2085,通讯通路门店!$J:$J,"OPPO体验店")</f>
        <v>0</v>
      </c>
      <c r="AB2085" s="99">
        <f>COUNTIFS(通讯通路门店!$S:$S,$G2085,通讯通路门店!$J:$J,"华为授权体验店")+COUNTIFS(通讯通路门店!$S:$S,$G2085,通讯通路门店!$J:$J,"华为堡垒店")</f>
        <v>0</v>
      </c>
      <c r="AC2085" s="99">
        <f>COUNTIFS(通讯通路门店!$S:$S,$G2085,通讯通路门店!$J:$J,"小米体验店")</f>
        <v>0</v>
      </c>
      <c r="AD2085" s="99">
        <f>COUNTIFS(通讯通路门店!$S:$S,$G2085,通讯通路门店!$J:$J,"苹果体验店")</f>
        <v>0</v>
      </c>
      <c r="AE2085" s="99">
        <f>COUNTIFS(通讯通路门店!$S:$S,$G2085,通讯通路门店!$J:$J,"其他品牌专卖店")</f>
        <v>0</v>
      </c>
      <c r="AF2085" s="99">
        <f>SUMIFS(通讯通路门店!$BI:$BI,通讯通路门店!$S:$S,$G2085)</f>
        <v>0</v>
      </c>
      <c r="AG2085" s="99">
        <f>SUMIFS(通讯通路门店!$BH:$BH,通讯通路门店!$S:$S,$G2085)</f>
        <v>0</v>
      </c>
      <c r="AH2085" s="99">
        <f t="shared" si="161"/>
        <v>0</v>
      </c>
      <c r="AI2085" s="99">
        <f>SUMIFS(通讯通路门店!$BB:$BB,通讯通路门店!$S:$S,$G2085)</f>
        <v>0</v>
      </c>
      <c r="AJ2085" s="99">
        <f>SUMIFS(通讯通路门店!$BE:$BE,通讯通路门店!$S:$S,$G2085)</f>
        <v>0</v>
      </c>
      <c r="AK2085" s="99">
        <f>SUMIFS(通讯通路门店!$BG:$BG,通讯通路门店!$S:$S,$G2085)</f>
        <v>0</v>
      </c>
      <c r="AL2085" s="99">
        <f>SUMIFS(通讯通路门店!$BC:$BC,通讯通路门店!$S:$S,$G2085)</f>
        <v>0</v>
      </c>
      <c r="AM2085" s="99">
        <f>SUMIFS(通讯通路门店!$BD:$BD,通讯通路门店!$S:$S,$G2085)</f>
        <v>0</v>
      </c>
      <c r="AN2085" s="99">
        <f>SUMIFS(通讯通路门店!$BF:$BF,通讯通路门店!$S:$S,$G2085)</f>
        <v>0</v>
      </c>
      <c r="AO2085" s="99">
        <f t="shared" si="162"/>
        <v>0</v>
      </c>
      <c r="AP2085" s="99">
        <f>SUMIFS(通讯通路门店!$K:$K,通讯通路门店!$S:$S,$G2085)</f>
        <v>0</v>
      </c>
      <c r="AQ2085" s="83"/>
      <c r="AR2085" s="99">
        <f>SUMIFS(通讯通路门店!$T:$T,通讯通路门店!$S:$S,$G2085)</f>
        <v>0</v>
      </c>
      <c r="AS2085" s="99">
        <f>SUMIFS(通讯通路门店!$U:$U,通讯通路门店!$S:$S,$G2085)</f>
        <v>0</v>
      </c>
      <c r="AT2085" s="99">
        <f>SUMIFS(通讯通路门店!$V:$V,通讯通路门店!$S:$S,$G2085)</f>
        <v>0</v>
      </c>
      <c r="AU2085" s="99">
        <f>SUMIFS(通讯通路门店!$W:$W,通讯通路门店!$S:$S,$G2085)</f>
        <v>0</v>
      </c>
      <c r="AV2085" s="99">
        <f>SUMIFS(通讯通路门店!$Z:$Z,通讯通路门店!$S:$S,$G2085)</f>
        <v>0</v>
      </c>
      <c r="AW2085" s="99">
        <f>SUMIFS(通讯通路门店!$AB:$AB,通讯通路门店!$S:$S,$G2085)</f>
        <v>0</v>
      </c>
      <c r="AX2085" s="99">
        <f>SUMIFS(通讯通路门店!$X:$X,通讯通路门店!$S:$S,$G2085)</f>
        <v>0</v>
      </c>
      <c r="AY2085" s="99">
        <f>SUMIFS(通讯通路门店!$Y:$Y,通讯通路门店!$S:$S,$G2085)</f>
        <v>0</v>
      </c>
      <c r="AZ2085" s="99">
        <f>SUMIFS(通讯通路门店!$AA:$AA,通讯通路门店!$S:$S,$G2085)</f>
        <v>0</v>
      </c>
      <c r="BA2085" s="99">
        <f t="shared" si="163"/>
        <v>0</v>
      </c>
      <c r="BB2085" s="99">
        <f t="shared" si="164"/>
        <v>0</v>
      </c>
      <c r="BC2085" s="99">
        <f>SUMIFS(通讯通路门店!$W:$W,通讯通路门店!$S:$S,$G2085,通讯通路门店!$J:$J,"荣耀体验店")+SUMIFS(通讯通路门店!$W:$W,通讯通路门店!$S:$S,$G2085,通讯通路门店!$J:$J,"荣耀授权专卖店")</f>
        <v>0</v>
      </c>
      <c r="BD2085" s="99">
        <f>SUMIFS(通讯通路门店!$Z:$Z,通讯通路门店!$S:$S,$G2085,通讯通路门店!$J:$J,"VIVO体验店")</f>
        <v>0</v>
      </c>
      <c r="BE2085" s="99">
        <f>SUMIFS(通讯通路门店!$AB:$AB,通讯通路门店!$S:$S,$G2085,通讯通路门店!$J:$J,"OPPO体验店")</f>
        <v>0</v>
      </c>
      <c r="BF2085" s="99">
        <f>SUMIFS(通讯通路门店!$X:$X,通讯通路门店!$S:$S,$G2085,通讯通路门店!$J:$J,"华为授权体验店")+SUMIFS(通讯通路门店!$AA:$AA,通讯通路门店!$S:$S,$G2085,通讯通路门店!$J:$J,"华为堡垒店")</f>
        <v>0</v>
      </c>
      <c r="BG2085" s="99">
        <f>SUMIFS(通讯通路门店!$Y:$Y,通讯通路门店!$S:$S,$G2085,通讯通路门店!$J:$J,"小米体验店")</f>
        <v>0</v>
      </c>
      <c r="BH2085" s="99">
        <f>SUMIFS(通讯通路门店!$AA:$AA,通讯通路门店!$S:$S,$G2085,通讯通路门店!$J:$J,"苹果体验店")</f>
        <v>0</v>
      </c>
      <c r="BI2085" s="99">
        <f>SUMIFS(通讯通路门店!$K:$K,通讯通路门店!$S:$S,$G2085,通讯通路门店!$J:$J,"其他品牌专卖店")</f>
        <v>0</v>
      </c>
      <c r="BJ2085" s="99">
        <f>SUMIFS(通讯通路门店!$AC:$AC,通讯通路门店!$S:$S,$G2085)</f>
        <v>0</v>
      </c>
      <c r="BK2085" s="99">
        <f>SUMIFS(通讯通路门店!$AD:$AD,通讯通路门店!$S:$S,$G2085)</f>
        <v>0</v>
      </c>
      <c r="BL2085" s="99">
        <f>SUMIFS(通讯通路门店!$AE:$AE,通讯通路门店!$S:$S,$G2085)</f>
        <v>0</v>
      </c>
      <c r="BM2085" s="99">
        <f>SUMIFS(通讯通路门店!$AF:$AF,通讯通路门店!$S:$S,$G2085)</f>
        <v>0</v>
      </c>
      <c r="BN2085" s="99">
        <f>SUMIFS(通讯通路门店!$AG:$AG,通讯通路门店!$S:$S,$G2085)</f>
        <v>0</v>
      </c>
      <c r="BO2085" s="99">
        <f>SUMIFS(通讯通路门店!$AH:$AH,通讯通路门店!$S:$S,$G2085)</f>
        <v>0</v>
      </c>
      <c r="BP2085" s="99">
        <f>SUMIFS(通讯通路门店!$AI:$AI,通讯通路门店!$S:$S,$G2085)</f>
        <v>0</v>
      </c>
      <c r="BQ2085" s="83"/>
    </row>
    <row r="2086" spans="1:69">
      <c r="A2086" s="99" t="str">
        <f>IFERROR(_xlfn.XLOOKUP($G2086,通讯通路门店!$S$4:$S$993931,通讯通路门店!$A$4:$A$993931,0,0),"")</f>
        <v>海南省</v>
      </c>
      <c r="B2086" s="99" t="str">
        <f>IFERROR(_xlfn.XLOOKUP($G2086,通讯通路门店!$S$4:$S$993931,通讯通路门店!$B$4:$B$993931,0,0),"")</f>
        <v>东方市</v>
      </c>
      <c r="C2086" s="99" t="str">
        <f>IFERROR(_xlfn.XLOOKUP($G2086,通讯通路门店!$S$4:$S$993931,通讯通路门店!$C$4:$C$993931,0,0),"")</f>
        <v>东方市</v>
      </c>
      <c r="D2086" s="99" t="str">
        <f>IFERROR(_xlfn.XLOOKUP($G2086,通讯通路门店!$S$4:$S$993931,通讯通路门店!$D$4:$D$993931,0,0),"")</f>
        <v>八所镇</v>
      </c>
      <c r="E2086" s="83"/>
      <c r="F2086" s="83"/>
      <c r="G2086" s="101"/>
      <c r="H2086" s="102">
        <f>IFERROR(_xlfn.XLOOKUP($G2086,通讯通路门店!$S$4:$S$993931,通讯通路门店!$R$4:$R$993931,0,0),"")</f>
        <v>0</v>
      </c>
      <c r="I2086" s="83"/>
      <c r="J2086" s="83"/>
      <c r="K2086" s="83"/>
      <c r="L2086" s="83"/>
      <c r="M2086" s="83"/>
      <c r="N2086" s="83"/>
      <c r="O2086" s="83"/>
      <c r="P2086" s="83"/>
      <c r="Q2086" s="83"/>
      <c r="R2086" s="83"/>
      <c r="S2086" s="83"/>
      <c r="T2086" s="83"/>
      <c r="U2086" s="99">
        <f>COUNTIF(通讯通路门店!$S:$S,$G2086)</f>
        <v>0</v>
      </c>
      <c r="V2086" s="99">
        <f>COUNTIFS(通讯通路门店!$S:$S,$G2086,通讯通路门店!$J:$J,"综合卖场")</f>
        <v>0</v>
      </c>
      <c r="W2086" s="99">
        <f>SUMIFS(通讯通路门店!$AJ:$AJ,通讯通路门店!$S:$S,通讯客户沙盘!$G2086)</f>
        <v>0</v>
      </c>
      <c r="X2086" s="99">
        <f t="shared" si="160"/>
        <v>0</v>
      </c>
      <c r="Y2086" s="99">
        <f>COUNTIFS(通讯通路门店!$S:$S,$G2086,通讯通路门店!$J:$J,"荣耀体验店")+COUNTIFS(通讯通路门店!$S:$S,$G2086,通讯通路门店!$J:$J,"荣耀授权专卖店")</f>
        <v>0</v>
      </c>
      <c r="Z2086" s="99">
        <f>COUNTIFS(通讯通路门店!$S:$S,$G2086,通讯通路门店!$J:$J,"VIVO体验店")</f>
        <v>0</v>
      </c>
      <c r="AA2086" s="99">
        <f>COUNTIFS(通讯通路门店!$S:$S,$G2086,通讯通路门店!$J:$J,"OPPO体验店")</f>
        <v>0</v>
      </c>
      <c r="AB2086" s="99">
        <f>COUNTIFS(通讯通路门店!$S:$S,$G2086,通讯通路门店!$J:$J,"华为授权体验店")+COUNTIFS(通讯通路门店!$S:$S,$G2086,通讯通路门店!$J:$J,"华为堡垒店")</f>
        <v>0</v>
      </c>
      <c r="AC2086" s="99">
        <f>COUNTIFS(通讯通路门店!$S:$S,$G2086,通讯通路门店!$J:$J,"小米体验店")</f>
        <v>0</v>
      </c>
      <c r="AD2086" s="99">
        <f>COUNTIFS(通讯通路门店!$S:$S,$G2086,通讯通路门店!$J:$J,"苹果体验店")</f>
        <v>0</v>
      </c>
      <c r="AE2086" s="99">
        <f>COUNTIFS(通讯通路门店!$S:$S,$G2086,通讯通路门店!$J:$J,"其他品牌专卖店")</f>
        <v>0</v>
      </c>
      <c r="AF2086" s="99">
        <f>SUMIFS(通讯通路门店!$BI:$BI,通讯通路门店!$S:$S,$G2086)</f>
        <v>0</v>
      </c>
      <c r="AG2086" s="99">
        <f>SUMIFS(通讯通路门店!$BH:$BH,通讯通路门店!$S:$S,$G2086)</f>
        <v>0</v>
      </c>
      <c r="AH2086" s="99">
        <f t="shared" si="161"/>
        <v>0</v>
      </c>
      <c r="AI2086" s="99">
        <f>SUMIFS(通讯通路门店!$BB:$BB,通讯通路门店!$S:$S,$G2086)</f>
        <v>0</v>
      </c>
      <c r="AJ2086" s="99">
        <f>SUMIFS(通讯通路门店!$BE:$BE,通讯通路门店!$S:$S,$G2086)</f>
        <v>0</v>
      </c>
      <c r="AK2086" s="99">
        <f>SUMIFS(通讯通路门店!$BG:$BG,通讯通路门店!$S:$S,$G2086)</f>
        <v>0</v>
      </c>
      <c r="AL2086" s="99">
        <f>SUMIFS(通讯通路门店!$BC:$BC,通讯通路门店!$S:$S,$G2086)</f>
        <v>0</v>
      </c>
      <c r="AM2086" s="99">
        <f>SUMIFS(通讯通路门店!$BD:$BD,通讯通路门店!$S:$S,$G2086)</f>
        <v>0</v>
      </c>
      <c r="AN2086" s="99">
        <f>SUMIFS(通讯通路门店!$BF:$BF,通讯通路门店!$S:$S,$G2086)</f>
        <v>0</v>
      </c>
      <c r="AO2086" s="99">
        <f t="shared" si="162"/>
        <v>0</v>
      </c>
      <c r="AP2086" s="99">
        <f>SUMIFS(通讯通路门店!$K:$K,通讯通路门店!$S:$S,$G2086)</f>
        <v>0</v>
      </c>
      <c r="AQ2086" s="83"/>
      <c r="AR2086" s="99">
        <f>SUMIFS(通讯通路门店!$T:$T,通讯通路门店!$S:$S,$G2086)</f>
        <v>0</v>
      </c>
      <c r="AS2086" s="99">
        <f>SUMIFS(通讯通路门店!$U:$U,通讯通路门店!$S:$S,$G2086)</f>
        <v>0</v>
      </c>
      <c r="AT2086" s="99">
        <f>SUMIFS(通讯通路门店!$V:$V,通讯通路门店!$S:$S,$G2086)</f>
        <v>0</v>
      </c>
      <c r="AU2086" s="99">
        <f>SUMIFS(通讯通路门店!$W:$W,通讯通路门店!$S:$S,$G2086)</f>
        <v>0</v>
      </c>
      <c r="AV2086" s="99">
        <f>SUMIFS(通讯通路门店!$Z:$Z,通讯通路门店!$S:$S,$G2086)</f>
        <v>0</v>
      </c>
      <c r="AW2086" s="99">
        <f>SUMIFS(通讯通路门店!$AB:$AB,通讯通路门店!$S:$S,$G2086)</f>
        <v>0</v>
      </c>
      <c r="AX2086" s="99">
        <f>SUMIFS(通讯通路门店!$X:$X,通讯通路门店!$S:$S,$G2086)</f>
        <v>0</v>
      </c>
      <c r="AY2086" s="99">
        <f>SUMIFS(通讯通路门店!$Y:$Y,通讯通路门店!$S:$S,$G2086)</f>
        <v>0</v>
      </c>
      <c r="AZ2086" s="99">
        <f>SUMIFS(通讯通路门店!$AA:$AA,通讯通路门店!$S:$S,$G2086)</f>
        <v>0</v>
      </c>
      <c r="BA2086" s="99">
        <f t="shared" si="163"/>
        <v>0</v>
      </c>
      <c r="BB2086" s="99">
        <f t="shared" si="164"/>
        <v>0</v>
      </c>
      <c r="BC2086" s="99">
        <f>SUMIFS(通讯通路门店!$W:$W,通讯通路门店!$S:$S,$G2086,通讯通路门店!$J:$J,"荣耀体验店")+SUMIFS(通讯通路门店!$W:$W,通讯通路门店!$S:$S,$G2086,通讯通路门店!$J:$J,"荣耀授权专卖店")</f>
        <v>0</v>
      </c>
      <c r="BD2086" s="99">
        <f>SUMIFS(通讯通路门店!$Z:$Z,通讯通路门店!$S:$S,$G2086,通讯通路门店!$J:$J,"VIVO体验店")</f>
        <v>0</v>
      </c>
      <c r="BE2086" s="99">
        <f>SUMIFS(通讯通路门店!$AB:$AB,通讯通路门店!$S:$S,$G2086,通讯通路门店!$J:$J,"OPPO体验店")</f>
        <v>0</v>
      </c>
      <c r="BF2086" s="99">
        <f>SUMIFS(通讯通路门店!$X:$X,通讯通路门店!$S:$S,$G2086,通讯通路门店!$J:$J,"华为授权体验店")+SUMIFS(通讯通路门店!$AA:$AA,通讯通路门店!$S:$S,$G2086,通讯通路门店!$J:$J,"华为堡垒店")</f>
        <v>0</v>
      </c>
      <c r="BG2086" s="99">
        <f>SUMIFS(通讯通路门店!$Y:$Y,通讯通路门店!$S:$S,$G2086,通讯通路门店!$J:$J,"小米体验店")</f>
        <v>0</v>
      </c>
      <c r="BH2086" s="99">
        <f>SUMIFS(通讯通路门店!$AA:$AA,通讯通路门店!$S:$S,$G2086,通讯通路门店!$J:$J,"苹果体验店")</f>
        <v>0</v>
      </c>
      <c r="BI2086" s="99">
        <f>SUMIFS(通讯通路门店!$K:$K,通讯通路门店!$S:$S,$G2086,通讯通路门店!$J:$J,"其他品牌专卖店")</f>
        <v>0</v>
      </c>
      <c r="BJ2086" s="99">
        <f>SUMIFS(通讯通路门店!$AC:$AC,通讯通路门店!$S:$S,$G2086)</f>
        <v>0</v>
      </c>
      <c r="BK2086" s="99">
        <f>SUMIFS(通讯通路门店!$AD:$AD,通讯通路门店!$S:$S,$G2086)</f>
        <v>0</v>
      </c>
      <c r="BL2086" s="99">
        <f>SUMIFS(通讯通路门店!$AE:$AE,通讯通路门店!$S:$S,$G2086)</f>
        <v>0</v>
      </c>
      <c r="BM2086" s="99">
        <f>SUMIFS(通讯通路门店!$AF:$AF,通讯通路门店!$S:$S,$G2086)</f>
        <v>0</v>
      </c>
      <c r="BN2086" s="99">
        <f>SUMIFS(通讯通路门店!$AG:$AG,通讯通路门店!$S:$S,$G2086)</f>
        <v>0</v>
      </c>
      <c r="BO2086" s="99">
        <f>SUMIFS(通讯通路门店!$AH:$AH,通讯通路门店!$S:$S,$G2086)</f>
        <v>0</v>
      </c>
      <c r="BP2086" s="99">
        <f>SUMIFS(通讯通路门店!$AI:$AI,通讯通路门店!$S:$S,$G2086)</f>
        <v>0</v>
      </c>
      <c r="BQ2086" s="83"/>
    </row>
    <row r="2087" spans="1:69">
      <c r="A2087" s="99" t="str">
        <f>IFERROR(_xlfn.XLOOKUP($G2087,通讯通路门店!$S$4:$S$993931,通讯通路门店!$A$4:$A$993931,0,0),"")</f>
        <v>海南省</v>
      </c>
      <c r="B2087" s="99" t="str">
        <f>IFERROR(_xlfn.XLOOKUP($G2087,通讯通路门店!$S$4:$S$993931,通讯通路门店!$B$4:$B$993931,0,0),"")</f>
        <v>东方市</v>
      </c>
      <c r="C2087" s="99" t="str">
        <f>IFERROR(_xlfn.XLOOKUP($G2087,通讯通路门店!$S$4:$S$993931,通讯通路门店!$C$4:$C$993931,0,0),"")</f>
        <v>东方市</v>
      </c>
      <c r="D2087" s="99" t="str">
        <f>IFERROR(_xlfn.XLOOKUP($G2087,通讯通路门店!$S$4:$S$993931,通讯通路门店!$D$4:$D$993931,0,0),"")</f>
        <v>八所镇</v>
      </c>
      <c r="E2087" s="83"/>
      <c r="F2087" s="83"/>
      <c r="G2087" s="101"/>
      <c r="H2087" s="102">
        <f>IFERROR(_xlfn.XLOOKUP($G2087,通讯通路门店!$S$4:$S$993931,通讯通路门店!$R$4:$R$993931,0,0),"")</f>
        <v>0</v>
      </c>
      <c r="I2087" s="83"/>
      <c r="J2087" s="83"/>
      <c r="K2087" s="83"/>
      <c r="L2087" s="83"/>
      <c r="M2087" s="83"/>
      <c r="N2087" s="83"/>
      <c r="O2087" s="83"/>
      <c r="P2087" s="83"/>
      <c r="Q2087" s="83"/>
      <c r="R2087" s="83"/>
      <c r="S2087" s="83"/>
      <c r="T2087" s="83"/>
      <c r="U2087" s="99">
        <f>COUNTIF(通讯通路门店!$S:$S,$G2087)</f>
        <v>0</v>
      </c>
      <c r="V2087" s="99">
        <f>COUNTIFS(通讯通路门店!$S:$S,$G2087,通讯通路门店!$J:$J,"综合卖场")</f>
        <v>0</v>
      </c>
      <c r="W2087" s="99">
        <f>SUMIFS(通讯通路门店!$AJ:$AJ,通讯通路门店!$S:$S,通讯客户沙盘!$G2087)</f>
        <v>0</v>
      </c>
      <c r="X2087" s="99">
        <f t="shared" si="160"/>
        <v>0</v>
      </c>
      <c r="Y2087" s="99">
        <f>COUNTIFS(通讯通路门店!$S:$S,$G2087,通讯通路门店!$J:$J,"荣耀体验店")+COUNTIFS(通讯通路门店!$S:$S,$G2087,通讯通路门店!$J:$J,"荣耀授权专卖店")</f>
        <v>0</v>
      </c>
      <c r="Z2087" s="99">
        <f>COUNTIFS(通讯通路门店!$S:$S,$G2087,通讯通路门店!$J:$J,"VIVO体验店")</f>
        <v>0</v>
      </c>
      <c r="AA2087" s="99">
        <f>COUNTIFS(通讯通路门店!$S:$S,$G2087,通讯通路门店!$J:$J,"OPPO体验店")</f>
        <v>0</v>
      </c>
      <c r="AB2087" s="99">
        <f>COUNTIFS(通讯通路门店!$S:$S,$G2087,通讯通路门店!$J:$J,"华为授权体验店")+COUNTIFS(通讯通路门店!$S:$S,$G2087,通讯通路门店!$J:$J,"华为堡垒店")</f>
        <v>0</v>
      </c>
      <c r="AC2087" s="99">
        <f>COUNTIFS(通讯通路门店!$S:$S,$G2087,通讯通路门店!$J:$J,"小米体验店")</f>
        <v>0</v>
      </c>
      <c r="AD2087" s="99">
        <f>COUNTIFS(通讯通路门店!$S:$S,$G2087,通讯通路门店!$J:$J,"苹果体验店")</f>
        <v>0</v>
      </c>
      <c r="AE2087" s="99">
        <f>COUNTIFS(通讯通路门店!$S:$S,$G2087,通讯通路门店!$J:$J,"其他品牌专卖店")</f>
        <v>0</v>
      </c>
      <c r="AF2087" s="99">
        <f>SUMIFS(通讯通路门店!$BI:$BI,通讯通路门店!$S:$S,$G2087)</f>
        <v>0</v>
      </c>
      <c r="AG2087" s="99">
        <f>SUMIFS(通讯通路门店!$BH:$BH,通讯通路门店!$S:$S,$G2087)</f>
        <v>0</v>
      </c>
      <c r="AH2087" s="99">
        <f t="shared" si="161"/>
        <v>0</v>
      </c>
      <c r="AI2087" s="99">
        <f>SUMIFS(通讯通路门店!$BB:$BB,通讯通路门店!$S:$S,$G2087)</f>
        <v>0</v>
      </c>
      <c r="AJ2087" s="99">
        <f>SUMIFS(通讯通路门店!$BE:$BE,通讯通路门店!$S:$S,$G2087)</f>
        <v>0</v>
      </c>
      <c r="AK2087" s="99">
        <f>SUMIFS(通讯通路门店!$BG:$BG,通讯通路门店!$S:$S,$G2087)</f>
        <v>0</v>
      </c>
      <c r="AL2087" s="99">
        <f>SUMIFS(通讯通路门店!$BC:$BC,通讯通路门店!$S:$S,$G2087)</f>
        <v>0</v>
      </c>
      <c r="AM2087" s="99">
        <f>SUMIFS(通讯通路门店!$BD:$BD,通讯通路门店!$S:$S,$G2087)</f>
        <v>0</v>
      </c>
      <c r="AN2087" s="99">
        <f>SUMIFS(通讯通路门店!$BF:$BF,通讯通路门店!$S:$S,$G2087)</f>
        <v>0</v>
      </c>
      <c r="AO2087" s="99">
        <f t="shared" si="162"/>
        <v>0</v>
      </c>
      <c r="AP2087" s="99">
        <f>SUMIFS(通讯通路门店!$K:$K,通讯通路门店!$S:$S,$G2087)</f>
        <v>0</v>
      </c>
      <c r="AQ2087" s="83"/>
      <c r="AR2087" s="99">
        <f>SUMIFS(通讯通路门店!$T:$T,通讯通路门店!$S:$S,$G2087)</f>
        <v>0</v>
      </c>
      <c r="AS2087" s="99">
        <f>SUMIFS(通讯通路门店!$U:$U,通讯通路门店!$S:$S,$G2087)</f>
        <v>0</v>
      </c>
      <c r="AT2087" s="99">
        <f>SUMIFS(通讯通路门店!$V:$V,通讯通路门店!$S:$S,$G2087)</f>
        <v>0</v>
      </c>
      <c r="AU2087" s="99">
        <f>SUMIFS(通讯通路门店!$W:$W,通讯通路门店!$S:$S,$G2087)</f>
        <v>0</v>
      </c>
      <c r="AV2087" s="99">
        <f>SUMIFS(通讯通路门店!$Z:$Z,通讯通路门店!$S:$S,$G2087)</f>
        <v>0</v>
      </c>
      <c r="AW2087" s="99">
        <f>SUMIFS(通讯通路门店!$AB:$AB,通讯通路门店!$S:$S,$G2087)</f>
        <v>0</v>
      </c>
      <c r="AX2087" s="99">
        <f>SUMIFS(通讯通路门店!$X:$X,通讯通路门店!$S:$S,$G2087)</f>
        <v>0</v>
      </c>
      <c r="AY2087" s="99">
        <f>SUMIFS(通讯通路门店!$Y:$Y,通讯通路门店!$S:$S,$G2087)</f>
        <v>0</v>
      </c>
      <c r="AZ2087" s="99">
        <f>SUMIFS(通讯通路门店!$AA:$AA,通讯通路门店!$S:$S,$G2087)</f>
        <v>0</v>
      </c>
      <c r="BA2087" s="99">
        <f t="shared" si="163"/>
        <v>0</v>
      </c>
      <c r="BB2087" s="99">
        <f t="shared" si="164"/>
        <v>0</v>
      </c>
      <c r="BC2087" s="99">
        <f>SUMIFS(通讯通路门店!$W:$W,通讯通路门店!$S:$S,$G2087,通讯通路门店!$J:$J,"荣耀体验店")+SUMIFS(通讯通路门店!$W:$W,通讯通路门店!$S:$S,$G2087,通讯通路门店!$J:$J,"荣耀授权专卖店")</f>
        <v>0</v>
      </c>
      <c r="BD2087" s="99">
        <f>SUMIFS(通讯通路门店!$Z:$Z,通讯通路门店!$S:$S,$G2087,通讯通路门店!$J:$J,"VIVO体验店")</f>
        <v>0</v>
      </c>
      <c r="BE2087" s="99">
        <f>SUMIFS(通讯通路门店!$AB:$AB,通讯通路门店!$S:$S,$G2087,通讯通路门店!$J:$J,"OPPO体验店")</f>
        <v>0</v>
      </c>
      <c r="BF2087" s="99">
        <f>SUMIFS(通讯通路门店!$X:$X,通讯通路门店!$S:$S,$G2087,通讯通路门店!$J:$J,"华为授权体验店")+SUMIFS(通讯通路门店!$AA:$AA,通讯通路门店!$S:$S,$G2087,通讯通路门店!$J:$J,"华为堡垒店")</f>
        <v>0</v>
      </c>
      <c r="BG2087" s="99">
        <f>SUMIFS(通讯通路门店!$Y:$Y,通讯通路门店!$S:$S,$G2087,通讯通路门店!$J:$J,"小米体验店")</f>
        <v>0</v>
      </c>
      <c r="BH2087" s="99">
        <f>SUMIFS(通讯通路门店!$AA:$AA,通讯通路门店!$S:$S,$G2087,通讯通路门店!$J:$J,"苹果体验店")</f>
        <v>0</v>
      </c>
      <c r="BI2087" s="99">
        <f>SUMIFS(通讯通路门店!$K:$K,通讯通路门店!$S:$S,$G2087,通讯通路门店!$J:$J,"其他品牌专卖店")</f>
        <v>0</v>
      </c>
      <c r="BJ2087" s="99">
        <f>SUMIFS(通讯通路门店!$AC:$AC,通讯通路门店!$S:$S,$G2087)</f>
        <v>0</v>
      </c>
      <c r="BK2087" s="99">
        <f>SUMIFS(通讯通路门店!$AD:$AD,通讯通路门店!$S:$S,$G2087)</f>
        <v>0</v>
      </c>
      <c r="BL2087" s="99">
        <f>SUMIFS(通讯通路门店!$AE:$AE,通讯通路门店!$S:$S,$G2087)</f>
        <v>0</v>
      </c>
      <c r="BM2087" s="99">
        <f>SUMIFS(通讯通路门店!$AF:$AF,通讯通路门店!$S:$S,$G2087)</f>
        <v>0</v>
      </c>
      <c r="BN2087" s="99">
        <f>SUMIFS(通讯通路门店!$AG:$AG,通讯通路门店!$S:$S,$G2087)</f>
        <v>0</v>
      </c>
      <c r="BO2087" s="99">
        <f>SUMIFS(通讯通路门店!$AH:$AH,通讯通路门店!$S:$S,$G2087)</f>
        <v>0</v>
      </c>
      <c r="BP2087" s="99">
        <f>SUMIFS(通讯通路门店!$AI:$AI,通讯通路门店!$S:$S,$G2087)</f>
        <v>0</v>
      </c>
      <c r="BQ2087" s="83"/>
    </row>
    <row r="2088" spans="1:69">
      <c r="A2088" s="99" t="str">
        <f>IFERROR(_xlfn.XLOOKUP($G2088,通讯通路门店!$S$4:$S$993931,通讯通路门店!$A$4:$A$993931,0,0),"")</f>
        <v>海南省</v>
      </c>
      <c r="B2088" s="99" t="str">
        <f>IFERROR(_xlfn.XLOOKUP($G2088,通讯通路门店!$S$4:$S$993931,通讯通路门店!$B$4:$B$993931,0,0),"")</f>
        <v>东方市</v>
      </c>
      <c r="C2088" s="99" t="str">
        <f>IFERROR(_xlfn.XLOOKUP($G2088,通讯通路门店!$S$4:$S$993931,通讯通路门店!$C$4:$C$993931,0,0),"")</f>
        <v>东方市</v>
      </c>
      <c r="D2088" s="99" t="str">
        <f>IFERROR(_xlfn.XLOOKUP($G2088,通讯通路门店!$S$4:$S$993931,通讯通路门店!$D$4:$D$993931,0,0),"")</f>
        <v>八所镇</v>
      </c>
      <c r="E2088" s="83"/>
      <c r="F2088" s="83"/>
      <c r="G2088" s="101"/>
      <c r="H2088" s="102">
        <f>IFERROR(_xlfn.XLOOKUP($G2088,通讯通路门店!$S$4:$S$993931,通讯通路门店!$R$4:$R$993931,0,0),"")</f>
        <v>0</v>
      </c>
      <c r="I2088" s="83"/>
      <c r="J2088" s="83"/>
      <c r="K2088" s="83"/>
      <c r="L2088" s="83"/>
      <c r="M2088" s="83"/>
      <c r="N2088" s="83"/>
      <c r="O2088" s="83"/>
      <c r="P2088" s="83"/>
      <c r="Q2088" s="83"/>
      <c r="R2088" s="83"/>
      <c r="S2088" s="83"/>
      <c r="T2088" s="83"/>
      <c r="U2088" s="99">
        <f>COUNTIF(通讯通路门店!$S:$S,$G2088)</f>
        <v>0</v>
      </c>
      <c r="V2088" s="99">
        <f>COUNTIFS(通讯通路门店!$S:$S,$G2088,通讯通路门店!$J:$J,"综合卖场")</f>
        <v>0</v>
      </c>
      <c r="W2088" s="99">
        <f>SUMIFS(通讯通路门店!$AJ:$AJ,通讯通路门店!$S:$S,通讯客户沙盘!$G2088)</f>
        <v>0</v>
      </c>
      <c r="X2088" s="99">
        <f t="shared" si="160"/>
        <v>0</v>
      </c>
      <c r="Y2088" s="99">
        <f>COUNTIFS(通讯通路门店!$S:$S,$G2088,通讯通路门店!$J:$J,"荣耀体验店")+COUNTIFS(通讯通路门店!$S:$S,$G2088,通讯通路门店!$J:$J,"荣耀授权专卖店")</f>
        <v>0</v>
      </c>
      <c r="Z2088" s="99">
        <f>COUNTIFS(通讯通路门店!$S:$S,$G2088,通讯通路门店!$J:$J,"VIVO体验店")</f>
        <v>0</v>
      </c>
      <c r="AA2088" s="99">
        <f>COUNTIFS(通讯通路门店!$S:$S,$G2088,通讯通路门店!$J:$J,"OPPO体验店")</f>
        <v>0</v>
      </c>
      <c r="AB2088" s="99">
        <f>COUNTIFS(通讯通路门店!$S:$S,$G2088,通讯通路门店!$J:$J,"华为授权体验店")+COUNTIFS(通讯通路门店!$S:$S,$G2088,通讯通路门店!$J:$J,"华为堡垒店")</f>
        <v>0</v>
      </c>
      <c r="AC2088" s="99">
        <f>COUNTIFS(通讯通路门店!$S:$S,$G2088,通讯通路门店!$J:$J,"小米体验店")</f>
        <v>0</v>
      </c>
      <c r="AD2088" s="99">
        <f>COUNTIFS(通讯通路门店!$S:$S,$G2088,通讯通路门店!$J:$J,"苹果体验店")</f>
        <v>0</v>
      </c>
      <c r="AE2088" s="99">
        <f>COUNTIFS(通讯通路门店!$S:$S,$G2088,通讯通路门店!$J:$J,"其他品牌专卖店")</f>
        <v>0</v>
      </c>
      <c r="AF2088" s="99">
        <f>SUMIFS(通讯通路门店!$BI:$BI,通讯通路门店!$S:$S,$G2088)</f>
        <v>0</v>
      </c>
      <c r="AG2088" s="99">
        <f>SUMIFS(通讯通路门店!$BH:$BH,通讯通路门店!$S:$S,$G2088)</f>
        <v>0</v>
      </c>
      <c r="AH2088" s="99">
        <f t="shared" si="161"/>
        <v>0</v>
      </c>
      <c r="AI2088" s="99">
        <f>SUMIFS(通讯通路门店!$BB:$BB,通讯通路门店!$S:$S,$G2088)</f>
        <v>0</v>
      </c>
      <c r="AJ2088" s="99">
        <f>SUMIFS(通讯通路门店!$BE:$BE,通讯通路门店!$S:$S,$G2088)</f>
        <v>0</v>
      </c>
      <c r="AK2088" s="99">
        <f>SUMIFS(通讯通路门店!$BG:$BG,通讯通路门店!$S:$S,$G2088)</f>
        <v>0</v>
      </c>
      <c r="AL2088" s="99">
        <f>SUMIFS(通讯通路门店!$BC:$BC,通讯通路门店!$S:$S,$G2088)</f>
        <v>0</v>
      </c>
      <c r="AM2088" s="99">
        <f>SUMIFS(通讯通路门店!$BD:$BD,通讯通路门店!$S:$S,$G2088)</f>
        <v>0</v>
      </c>
      <c r="AN2088" s="99">
        <f>SUMIFS(通讯通路门店!$BF:$BF,通讯通路门店!$S:$S,$G2088)</f>
        <v>0</v>
      </c>
      <c r="AO2088" s="99">
        <f t="shared" si="162"/>
        <v>0</v>
      </c>
      <c r="AP2088" s="99">
        <f>SUMIFS(通讯通路门店!$K:$K,通讯通路门店!$S:$S,$G2088)</f>
        <v>0</v>
      </c>
      <c r="AQ2088" s="83"/>
      <c r="AR2088" s="99">
        <f>SUMIFS(通讯通路门店!$T:$T,通讯通路门店!$S:$S,$G2088)</f>
        <v>0</v>
      </c>
      <c r="AS2088" s="99">
        <f>SUMIFS(通讯通路门店!$U:$U,通讯通路门店!$S:$S,$G2088)</f>
        <v>0</v>
      </c>
      <c r="AT2088" s="99">
        <f>SUMIFS(通讯通路门店!$V:$V,通讯通路门店!$S:$S,$G2088)</f>
        <v>0</v>
      </c>
      <c r="AU2088" s="99">
        <f>SUMIFS(通讯通路门店!$W:$W,通讯通路门店!$S:$S,$G2088)</f>
        <v>0</v>
      </c>
      <c r="AV2088" s="99">
        <f>SUMIFS(通讯通路门店!$Z:$Z,通讯通路门店!$S:$S,$G2088)</f>
        <v>0</v>
      </c>
      <c r="AW2088" s="99">
        <f>SUMIFS(通讯通路门店!$AB:$AB,通讯通路门店!$S:$S,$G2088)</f>
        <v>0</v>
      </c>
      <c r="AX2088" s="99">
        <f>SUMIFS(通讯通路门店!$X:$X,通讯通路门店!$S:$S,$G2088)</f>
        <v>0</v>
      </c>
      <c r="AY2088" s="99">
        <f>SUMIFS(通讯通路门店!$Y:$Y,通讯通路门店!$S:$S,$G2088)</f>
        <v>0</v>
      </c>
      <c r="AZ2088" s="99">
        <f>SUMIFS(通讯通路门店!$AA:$AA,通讯通路门店!$S:$S,$G2088)</f>
        <v>0</v>
      </c>
      <c r="BA2088" s="99">
        <f t="shared" si="163"/>
        <v>0</v>
      </c>
      <c r="BB2088" s="99">
        <f t="shared" si="164"/>
        <v>0</v>
      </c>
      <c r="BC2088" s="99">
        <f>SUMIFS(通讯通路门店!$W:$W,通讯通路门店!$S:$S,$G2088,通讯通路门店!$J:$J,"荣耀体验店")+SUMIFS(通讯通路门店!$W:$W,通讯通路门店!$S:$S,$G2088,通讯通路门店!$J:$J,"荣耀授权专卖店")</f>
        <v>0</v>
      </c>
      <c r="BD2088" s="99">
        <f>SUMIFS(通讯通路门店!$Z:$Z,通讯通路门店!$S:$S,$G2088,通讯通路门店!$J:$J,"VIVO体验店")</f>
        <v>0</v>
      </c>
      <c r="BE2088" s="99">
        <f>SUMIFS(通讯通路门店!$AB:$AB,通讯通路门店!$S:$S,$G2088,通讯通路门店!$J:$J,"OPPO体验店")</f>
        <v>0</v>
      </c>
      <c r="BF2088" s="99">
        <f>SUMIFS(通讯通路门店!$X:$X,通讯通路门店!$S:$S,$G2088,通讯通路门店!$J:$J,"华为授权体验店")+SUMIFS(通讯通路门店!$AA:$AA,通讯通路门店!$S:$S,$G2088,通讯通路门店!$J:$J,"华为堡垒店")</f>
        <v>0</v>
      </c>
      <c r="BG2088" s="99">
        <f>SUMIFS(通讯通路门店!$Y:$Y,通讯通路门店!$S:$S,$G2088,通讯通路门店!$J:$J,"小米体验店")</f>
        <v>0</v>
      </c>
      <c r="BH2088" s="99">
        <f>SUMIFS(通讯通路门店!$AA:$AA,通讯通路门店!$S:$S,$G2088,通讯通路门店!$J:$J,"苹果体验店")</f>
        <v>0</v>
      </c>
      <c r="BI2088" s="99">
        <f>SUMIFS(通讯通路门店!$K:$K,通讯通路门店!$S:$S,$G2088,通讯通路门店!$J:$J,"其他品牌专卖店")</f>
        <v>0</v>
      </c>
      <c r="BJ2088" s="99">
        <f>SUMIFS(通讯通路门店!$AC:$AC,通讯通路门店!$S:$S,$G2088)</f>
        <v>0</v>
      </c>
      <c r="BK2088" s="99">
        <f>SUMIFS(通讯通路门店!$AD:$AD,通讯通路门店!$S:$S,$G2088)</f>
        <v>0</v>
      </c>
      <c r="BL2088" s="99">
        <f>SUMIFS(通讯通路门店!$AE:$AE,通讯通路门店!$S:$S,$G2088)</f>
        <v>0</v>
      </c>
      <c r="BM2088" s="99">
        <f>SUMIFS(通讯通路门店!$AF:$AF,通讯通路门店!$S:$S,$G2088)</f>
        <v>0</v>
      </c>
      <c r="BN2088" s="99">
        <f>SUMIFS(通讯通路门店!$AG:$AG,通讯通路门店!$S:$S,$G2088)</f>
        <v>0</v>
      </c>
      <c r="BO2088" s="99">
        <f>SUMIFS(通讯通路门店!$AH:$AH,通讯通路门店!$S:$S,$G2088)</f>
        <v>0</v>
      </c>
      <c r="BP2088" s="99">
        <f>SUMIFS(通讯通路门店!$AI:$AI,通讯通路门店!$S:$S,$G2088)</f>
        <v>0</v>
      </c>
      <c r="BQ2088" s="83"/>
    </row>
    <row r="2089" spans="1:69">
      <c r="A2089" s="99" t="str">
        <f>IFERROR(_xlfn.XLOOKUP($G2089,通讯通路门店!$S$4:$S$993931,通讯通路门店!$A$4:$A$993931,0,0),"")</f>
        <v>海南省</v>
      </c>
      <c r="B2089" s="99" t="str">
        <f>IFERROR(_xlfn.XLOOKUP($G2089,通讯通路门店!$S$4:$S$993931,通讯通路门店!$B$4:$B$993931,0,0),"")</f>
        <v>东方市</v>
      </c>
      <c r="C2089" s="99" t="str">
        <f>IFERROR(_xlfn.XLOOKUP($G2089,通讯通路门店!$S$4:$S$993931,通讯通路门店!$C$4:$C$993931,0,0),"")</f>
        <v>东方市</v>
      </c>
      <c r="D2089" s="99" t="str">
        <f>IFERROR(_xlfn.XLOOKUP($G2089,通讯通路门店!$S$4:$S$993931,通讯通路门店!$D$4:$D$993931,0,0),"")</f>
        <v>八所镇</v>
      </c>
      <c r="E2089" s="83"/>
      <c r="F2089" s="83"/>
      <c r="G2089" s="101"/>
      <c r="H2089" s="102">
        <f>IFERROR(_xlfn.XLOOKUP($G2089,通讯通路门店!$S$4:$S$993931,通讯通路门店!$R$4:$R$993931,0,0),"")</f>
        <v>0</v>
      </c>
      <c r="I2089" s="83"/>
      <c r="J2089" s="83"/>
      <c r="K2089" s="83"/>
      <c r="L2089" s="83"/>
      <c r="M2089" s="83"/>
      <c r="N2089" s="83"/>
      <c r="O2089" s="83"/>
      <c r="P2089" s="83"/>
      <c r="Q2089" s="83"/>
      <c r="R2089" s="83"/>
      <c r="S2089" s="83"/>
      <c r="T2089" s="83"/>
      <c r="U2089" s="99">
        <f>COUNTIF(通讯通路门店!$S:$S,$G2089)</f>
        <v>0</v>
      </c>
      <c r="V2089" s="99">
        <f>COUNTIFS(通讯通路门店!$S:$S,$G2089,通讯通路门店!$J:$J,"综合卖场")</f>
        <v>0</v>
      </c>
      <c r="W2089" s="99">
        <f>SUMIFS(通讯通路门店!$AJ:$AJ,通讯通路门店!$S:$S,通讯客户沙盘!$G2089)</f>
        <v>0</v>
      </c>
      <c r="X2089" s="99">
        <f t="shared" si="160"/>
        <v>0</v>
      </c>
      <c r="Y2089" s="99">
        <f>COUNTIFS(通讯通路门店!$S:$S,$G2089,通讯通路门店!$J:$J,"荣耀体验店")+COUNTIFS(通讯通路门店!$S:$S,$G2089,通讯通路门店!$J:$J,"荣耀授权专卖店")</f>
        <v>0</v>
      </c>
      <c r="Z2089" s="99">
        <f>COUNTIFS(通讯通路门店!$S:$S,$G2089,通讯通路门店!$J:$J,"VIVO体验店")</f>
        <v>0</v>
      </c>
      <c r="AA2089" s="99">
        <f>COUNTIFS(通讯通路门店!$S:$S,$G2089,通讯通路门店!$J:$J,"OPPO体验店")</f>
        <v>0</v>
      </c>
      <c r="AB2089" s="99">
        <f>COUNTIFS(通讯通路门店!$S:$S,$G2089,通讯通路门店!$J:$J,"华为授权体验店")+COUNTIFS(通讯通路门店!$S:$S,$G2089,通讯通路门店!$J:$J,"华为堡垒店")</f>
        <v>0</v>
      </c>
      <c r="AC2089" s="99">
        <f>COUNTIFS(通讯通路门店!$S:$S,$G2089,通讯通路门店!$J:$J,"小米体验店")</f>
        <v>0</v>
      </c>
      <c r="AD2089" s="99">
        <f>COUNTIFS(通讯通路门店!$S:$S,$G2089,通讯通路门店!$J:$J,"苹果体验店")</f>
        <v>0</v>
      </c>
      <c r="AE2089" s="99">
        <f>COUNTIFS(通讯通路门店!$S:$S,$G2089,通讯通路门店!$J:$J,"其他品牌专卖店")</f>
        <v>0</v>
      </c>
      <c r="AF2089" s="99">
        <f>SUMIFS(通讯通路门店!$BI:$BI,通讯通路门店!$S:$S,$G2089)</f>
        <v>0</v>
      </c>
      <c r="AG2089" s="99">
        <f>SUMIFS(通讯通路门店!$BH:$BH,通讯通路门店!$S:$S,$G2089)</f>
        <v>0</v>
      </c>
      <c r="AH2089" s="99">
        <f t="shared" si="161"/>
        <v>0</v>
      </c>
      <c r="AI2089" s="99">
        <f>SUMIFS(通讯通路门店!$BB:$BB,通讯通路门店!$S:$S,$G2089)</f>
        <v>0</v>
      </c>
      <c r="AJ2089" s="99">
        <f>SUMIFS(通讯通路门店!$BE:$BE,通讯通路门店!$S:$S,$G2089)</f>
        <v>0</v>
      </c>
      <c r="AK2089" s="99">
        <f>SUMIFS(通讯通路门店!$BG:$BG,通讯通路门店!$S:$S,$G2089)</f>
        <v>0</v>
      </c>
      <c r="AL2089" s="99">
        <f>SUMIFS(通讯通路门店!$BC:$BC,通讯通路门店!$S:$S,$G2089)</f>
        <v>0</v>
      </c>
      <c r="AM2089" s="99">
        <f>SUMIFS(通讯通路门店!$BD:$BD,通讯通路门店!$S:$S,$G2089)</f>
        <v>0</v>
      </c>
      <c r="AN2089" s="99">
        <f>SUMIFS(通讯通路门店!$BF:$BF,通讯通路门店!$S:$S,$G2089)</f>
        <v>0</v>
      </c>
      <c r="AO2089" s="99">
        <f t="shared" si="162"/>
        <v>0</v>
      </c>
      <c r="AP2089" s="99">
        <f>SUMIFS(通讯通路门店!$K:$K,通讯通路门店!$S:$S,$G2089)</f>
        <v>0</v>
      </c>
      <c r="AQ2089" s="83"/>
      <c r="AR2089" s="99">
        <f>SUMIFS(通讯通路门店!$T:$T,通讯通路门店!$S:$S,$G2089)</f>
        <v>0</v>
      </c>
      <c r="AS2089" s="99">
        <f>SUMIFS(通讯通路门店!$U:$U,通讯通路门店!$S:$S,$G2089)</f>
        <v>0</v>
      </c>
      <c r="AT2089" s="99">
        <f>SUMIFS(通讯通路门店!$V:$V,通讯通路门店!$S:$S,$G2089)</f>
        <v>0</v>
      </c>
      <c r="AU2089" s="99">
        <f>SUMIFS(通讯通路门店!$W:$W,通讯通路门店!$S:$S,$G2089)</f>
        <v>0</v>
      </c>
      <c r="AV2089" s="99">
        <f>SUMIFS(通讯通路门店!$Z:$Z,通讯通路门店!$S:$S,$G2089)</f>
        <v>0</v>
      </c>
      <c r="AW2089" s="99">
        <f>SUMIFS(通讯通路门店!$AB:$AB,通讯通路门店!$S:$S,$G2089)</f>
        <v>0</v>
      </c>
      <c r="AX2089" s="99">
        <f>SUMIFS(通讯通路门店!$X:$X,通讯通路门店!$S:$S,$G2089)</f>
        <v>0</v>
      </c>
      <c r="AY2089" s="99">
        <f>SUMIFS(通讯通路门店!$Y:$Y,通讯通路门店!$S:$S,$G2089)</f>
        <v>0</v>
      </c>
      <c r="AZ2089" s="99">
        <f>SUMIFS(通讯通路门店!$AA:$AA,通讯通路门店!$S:$S,$G2089)</f>
        <v>0</v>
      </c>
      <c r="BA2089" s="99">
        <f t="shared" si="163"/>
        <v>0</v>
      </c>
      <c r="BB2089" s="99">
        <f t="shared" si="164"/>
        <v>0</v>
      </c>
      <c r="BC2089" s="99">
        <f>SUMIFS(通讯通路门店!$W:$W,通讯通路门店!$S:$S,$G2089,通讯通路门店!$J:$J,"荣耀体验店")+SUMIFS(通讯通路门店!$W:$W,通讯通路门店!$S:$S,$G2089,通讯通路门店!$J:$J,"荣耀授权专卖店")</f>
        <v>0</v>
      </c>
      <c r="BD2089" s="99">
        <f>SUMIFS(通讯通路门店!$Z:$Z,通讯通路门店!$S:$S,$G2089,通讯通路门店!$J:$J,"VIVO体验店")</f>
        <v>0</v>
      </c>
      <c r="BE2089" s="99">
        <f>SUMIFS(通讯通路门店!$AB:$AB,通讯通路门店!$S:$S,$G2089,通讯通路门店!$J:$J,"OPPO体验店")</f>
        <v>0</v>
      </c>
      <c r="BF2089" s="99">
        <f>SUMIFS(通讯通路门店!$X:$X,通讯通路门店!$S:$S,$G2089,通讯通路门店!$J:$J,"华为授权体验店")+SUMIFS(通讯通路门店!$AA:$AA,通讯通路门店!$S:$S,$G2089,通讯通路门店!$J:$J,"华为堡垒店")</f>
        <v>0</v>
      </c>
      <c r="BG2089" s="99">
        <f>SUMIFS(通讯通路门店!$Y:$Y,通讯通路门店!$S:$S,$G2089,通讯通路门店!$J:$J,"小米体验店")</f>
        <v>0</v>
      </c>
      <c r="BH2089" s="99">
        <f>SUMIFS(通讯通路门店!$AA:$AA,通讯通路门店!$S:$S,$G2089,通讯通路门店!$J:$J,"苹果体验店")</f>
        <v>0</v>
      </c>
      <c r="BI2089" s="99">
        <f>SUMIFS(通讯通路门店!$K:$K,通讯通路门店!$S:$S,$G2089,通讯通路门店!$J:$J,"其他品牌专卖店")</f>
        <v>0</v>
      </c>
      <c r="BJ2089" s="99">
        <f>SUMIFS(通讯通路门店!$AC:$AC,通讯通路门店!$S:$S,$G2089)</f>
        <v>0</v>
      </c>
      <c r="BK2089" s="99">
        <f>SUMIFS(通讯通路门店!$AD:$AD,通讯通路门店!$S:$S,$G2089)</f>
        <v>0</v>
      </c>
      <c r="BL2089" s="99">
        <f>SUMIFS(通讯通路门店!$AE:$AE,通讯通路门店!$S:$S,$G2089)</f>
        <v>0</v>
      </c>
      <c r="BM2089" s="99">
        <f>SUMIFS(通讯通路门店!$AF:$AF,通讯通路门店!$S:$S,$G2089)</f>
        <v>0</v>
      </c>
      <c r="BN2089" s="99">
        <f>SUMIFS(通讯通路门店!$AG:$AG,通讯通路门店!$S:$S,$G2089)</f>
        <v>0</v>
      </c>
      <c r="BO2089" s="99">
        <f>SUMIFS(通讯通路门店!$AH:$AH,通讯通路门店!$S:$S,$G2089)</f>
        <v>0</v>
      </c>
      <c r="BP2089" s="99">
        <f>SUMIFS(通讯通路门店!$AI:$AI,通讯通路门店!$S:$S,$G2089)</f>
        <v>0</v>
      </c>
      <c r="BQ2089" s="83"/>
    </row>
    <row r="2090" spans="1:69">
      <c r="A2090" s="99" t="str">
        <f>IFERROR(_xlfn.XLOOKUP($G2090,通讯通路门店!$S$4:$S$993931,通讯通路门店!$A$4:$A$993931,0,0),"")</f>
        <v>海南省</v>
      </c>
      <c r="B2090" s="99" t="str">
        <f>IFERROR(_xlfn.XLOOKUP($G2090,通讯通路门店!$S$4:$S$993931,通讯通路门店!$B$4:$B$993931,0,0),"")</f>
        <v>东方市</v>
      </c>
      <c r="C2090" s="99" t="str">
        <f>IFERROR(_xlfn.XLOOKUP($G2090,通讯通路门店!$S$4:$S$993931,通讯通路门店!$C$4:$C$993931,0,0),"")</f>
        <v>东方市</v>
      </c>
      <c r="D2090" s="99" t="str">
        <f>IFERROR(_xlfn.XLOOKUP($G2090,通讯通路门店!$S$4:$S$993931,通讯通路门店!$D$4:$D$993931,0,0),"")</f>
        <v>八所镇</v>
      </c>
      <c r="E2090" s="83"/>
      <c r="F2090" s="83"/>
      <c r="G2090" s="101"/>
      <c r="H2090" s="102">
        <f>IFERROR(_xlfn.XLOOKUP($G2090,通讯通路门店!$S$4:$S$993931,通讯通路门店!$R$4:$R$993931,0,0),"")</f>
        <v>0</v>
      </c>
      <c r="I2090" s="83"/>
      <c r="J2090" s="83"/>
      <c r="K2090" s="83"/>
      <c r="L2090" s="83"/>
      <c r="M2090" s="83"/>
      <c r="N2090" s="83"/>
      <c r="O2090" s="83"/>
      <c r="P2090" s="83"/>
      <c r="Q2090" s="83"/>
      <c r="R2090" s="83"/>
      <c r="S2090" s="83"/>
      <c r="T2090" s="83"/>
      <c r="U2090" s="99">
        <f>COUNTIF(通讯通路门店!$S:$S,$G2090)</f>
        <v>0</v>
      </c>
      <c r="V2090" s="99">
        <f>COUNTIFS(通讯通路门店!$S:$S,$G2090,通讯通路门店!$J:$J,"综合卖场")</f>
        <v>0</v>
      </c>
      <c r="W2090" s="99">
        <f>SUMIFS(通讯通路门店!$AJ:$AJ,通讯通路门店!$S:$S,通讯客户沙盘!$G2090)</f>
        <v>0</v>
      </c>
      <c r="X2090" s="99">
        <f t="shared" si="160"/>
        <v>0</v>
      </c>
      <c r="Y2090" s="99">
        <f>COUNTIFS(通讯通路门店!$S:$S,$G2090,通讯通路门店!$J:$J,"荣耀体验店")+COUNTIFS(通讯通路门店!$S:$S,$G2090,通讯通路门店!$J:$J,"荣耀授权专卖店")</f>
        <v>0</v>
      </c>
      <c r="Z2090" s="99">
        <f>COUNTIFS(通讯通路门店!$S:$S,$G2090,通讯通路门店!$J:$J,"VIVO体验店")</f>
        <v>0</v>
      </c>
      <c r="AA2090" s="99">
        <f>COUNTIFS(通讯通路门店!$S:$S,$G2090,通讯通路门店!$J:$J,"OPPO体验店")</f>
        <v>0</v>
      </c>
      <c r="AB2090" s="99">
        <f>COUNTIFS(通讯通路门店!$S:$S,$G2090,通讯通路门店!$J:$J,"华为授权体验店")+COUNTIFS(通讯通路门店!$S:$S,$G2090,通讯通路门店!$J:$J,"华为堡垒店")</f>
        <v>0</v>
      </c>
      <c r="AC2090" s="99">
        <f>COUNTIFS(通讯通路门店!$S:$S,$G2090,通讯通路门店!$J:$J,"小米体验店")</f>
        <v>0</v>
      </c>
      <c r="AD2090" s="99">
        <f>COUNTIFS(通讯通路门店!$S:$S,$G2090,通讯通路门店!$J:$J,"苹果体验店")</f>
        <v>0</v>
      </c>
      <c r="AE2090" s="99">
        <f>COUNTIFS(通讯通路门店!$S:$S,$G2090,通讯通路门店!$J:$J,"其他品牌专卖店")</f>
        <v>0</v>
      </c>
      <c r="AF2090" s="99">
        <f>SUMIFS(通讯通路门店!$BI:$BI,通讯通路门店!$S:$S,$G2090)</f>
        <v>0</v>
      </c>
      <c r="AG2090" s="99">
        <f>SUMIFS(通讯通路门店!$BH:$BH,通讯通路门店!$S:$S,$G2090)</f>
        <v>0</v>
      </c>
      <c r="AH2090" s="99">
        <f t="shared" si="161"/>
        <v>0</v>
      </c>
      <c r="AI2090" s="99">
        <f>SUMIFS(通讯通路门店!$BB:$BB,通讯通路门店!$S:$S,$G2090)</f>
        <v>0</v>
      </c>
      <c r="AJ2090" s="99">
        <f>SUMIFS(通讯通路门店!$BE:$BE,通讯通路门店!$S:$S,$G2090)</f>
        <v>0</v>
      </c>
      <c r="AK2090" s="99">
        <f>SUMIFS(通讯通路门店!$BG:$BG,通讯通路门店!$S:$S,$G2090)</f>
        <v>0</v>
      </c>
      <c r="AL2090" s="99">
        <f>SUMIFS(通讯通路门店!$BC:$BC,通讯通路门店!$S:$S,$G2090)</f>
        <v>0</v>
      </c>
      <c r="AM2090" s="99">
        <f>SUMIFS(通讯通路门店!$BD:$BD,通讯通路门店!$S:$S,$G2090)</f>
        <v>0</v>
      </c>
      <c r="AN2090" s="99">
        <f>SUMIFS(通讯通路门店!$BF:$BF,通讯通路门店!$S:$S,$G2090)</f>
        <v>0</v>
      </c>
      <c r="AO2090" s="99">
        <f t="shared" si="162"/>
        <v>0</v>
      </c>
      <c r="AP2090" s="99">
        <f>SUMIFS(通讯通路门店!$K:$K,通讯通路门店!$S:$S,$G2090)</f>
        <v>0</v>
      </c>
      <c r="AQ2090" s="83"/>
      <c r="AR2090" s="99">
        <f>SUMIFS(通讯通路门店!$T:$T,通讯通路门店!$S:$S,$G2090)</f>
        <v>0</v>
      </c>
      <c r="AS2090" s="99">
        <f>SUMIFS(通讯通路门店!$U:$U,通讯通路门店!$S:$S,$G2090)</f>
        <v>0</v>
      </c>
      <c r="AT2090" s="99">
        <f>SUMIFS(通讯通路门店!$V:$V,通讯通路门店!$S:$S,$G2090)</f>
        <v>0</v>
      </c>
      <c r="AU2090" s="99">
        <f>SUMIFS(通讯通路门店!$W:$W,通讯通路门店!$S:$S,$G2090)</f>
        <v>0</v>
      </c>
      <c r="AV2090" s="99">
        <f>SUMIFS(通讯通路门店!$Z:$Z,通讯通路门店!$S:$S,$G2090)</f>
        <v>0</v>
      </c>
      <c r="AW2090" s="99">
        <f>SUMIFS(通讯通路门店!$AB:$AB,通讯通路门店!$S:$S,$G2090)</f>
        <v>0</v>
      </c>
      <c r="AX2090" s="99">
        <f>SUMIFS(通讯通路门店!$X:$X,通讯通路门店!$S:$S,$G2090)</f>
        <v>0</v>
      </c>
      <c r="AY2090" s="99">
        <f>SUMIFS(通讯通路门店!$Y:$Y,通讯通路门店!$S:$S,$G2090)</f>
        <v>0</v>
      </c>
      <c r="AZ2090" s="99">
        <f>SUMIFS(通讯通路门店!$AA:$AA,通讯通路门店!$S:$S,$G2090)</f>
        <v>0</v>
      </c>
      <c r="BA2090" s="99">
        <f t="shared" si="163"/>
        <v>0</v>
      </c>
      <c r="BB2090" s="99">
        <f t="shared" si="164"/>
        <v>0</v>
      </c>
      <c r="BC2090" s="99">
        <f>SUMIFS(通讯通路门店!$W:$W,通讯通路门店!$S:$S,$G2090,通讯通路门店!$J:$J,"荣耀体验店")+SUMIFS(通讯通路门店!$W:$W,通讯通路门店!$S:$S,$G2090,通讯通路门店!$J:$J,"荣耀授权专卖店")</f>
        <v>0</v>
      </c>
      <c r="BD2090" s="99">
        <f>SUMIFS(通讯通路门店!$Z:$Z,通讯通路门店!$S:$S,$G2090,通讯通路门店!$J:$J,"VIVO体验店")</f>
        <v>0</v>
      </c>
      <c r="BE2090" s="99">
        <f>SUMIFS(通讯通路门店!$AB:$AB,通讯通路门店!$S:$S,$G2090,通讯通路门店!$J:$J,"OPPO体验店")</f>
        <v>0</v>
      </c>
      <c r="BF2090" s="99">
        <f>SUMIFS(通讯通路门店!$X:$X,通讯通路门店!$S:$S,$G2090,通讯通路门店!$J:$J,"华为授权体验店")+SUMIFS(通讯通路门店!$AA:$AA,通讯通路门店!$S:$S,$G2090,通讯通路门店!$J:$J,"华为堡垒店")</f>
        <v>0</v>
      </c>
      <c r="BG2090" s="99">
        <f>SUMIFS(通讯通路门店!$Y:$Y,通讯通路门店!$S:$S,$G2090,通讯通路门店!$J:$J,"小米体验店")</f>
        <v>0</v>
      </c>
      <c r="BH2090" s="99">
        <f>SUMIFS(通讯通路门店!$AA:$AA,通讯通路门店!$S:$S,$G2090,通讯通路门店!$J:$J,"苹果体验店")</f>
        <v>0</v>
      </c>
      <c r="BI2090" s="99">
        <f>SUMIFS(通讯通路门店!$K:$K,通讯通路门店!$S:$S,$G2090,通讯通路门店!$J:$J,"其他品牌专卖店")</f>
        <v>0</v>
      </c>
      <c r="BJ2090" s="99">
        <f>SUMIFS(通讯通路门店!$AC:$AC,通讯通路门店!$S:$S,$G2090)</f>
        <v>0</v>
      </c>
      <c r="BK2090" s="99">
        <f>SUMIFS(通讯通路门店!$AD:$AD,通讯通路门店!$S:$S,$G2090)</f>
        <v>0</v>
      </c>
      <c r="BL2090" s="99">
        <f>SUMIFS(通讯通路门店!$AE:$AE,通讯通路门店!$S:$S,$G2090)</f>
        <v>0</v>
      </c>
      <c r="BM2090" s="99">
        <f>SUMIFS(通讯通路门店!$AF:$AF,通讯通路门店!$S:$S,$G2090)</f>
        <v>0</v>
      </c>
      <c r="BN2090" s="99">
        <f>SUMIFS(通讯通路门店!$AG:$AG,通讯通路门店!$S:$S,$G2090)</f>
        <v>0</v>
      </c>
      <c r="BO2090" s="99">
        <f>SUMIFS(通讯通路门店!$AH:$AH,通讯通路门店!$S:$S,$G2090)</f>
        <v>0</v>
      </c>
      <c r="BP2090" s="99">
        <f>SUMIFS(通讯通路门店!$AI:$AI,通讯通路门店!$S:$S,$G2090)</f>
        <v>0</v>
      </c>
      <c r="BQ2090" s="83"/>
    </row>
    <row r="2091" spans="1:69">
      <c r="A2091" s="99" t="str">
        <f>IFERROR(_xlfn.XLOOKUP($G2091,通讯通路门店!$S$4:$S$993931,通讯通路门店!$A$4:$A$993931,0,0),"")</f>
        <v>海南省</v>
      </c>
      <c r="B2091" s="99" t="str">
        <f>IFERROR(_xlfn.XLOOKUP($G2091,通讯通路门店!$S$4:$S$993931,通讯通路门店!$B$4:$B$993931,0,0),"")</f>
        <v>东方市</v>
      </c>
      <c r="C2091" s="99" t="str">
        <f>IFERROR(_xlfn.XLOOKUP($G2091,通讯通路门店!$S$4:$S$993931,通讯通路门店!$C$4:$C$993931,0,0),"")</f>
        <v>东方市</v>
      </c>
      <c r="D2091" s="99" t="str">
        <f>IFERROR(_xlfn.XLOOKUP($G2091,通讯通路门店!$S$4:$S$993931,通讯通路门店!$D$4:$D$993931,0,0),"")</f>
        <v>八所镇</v>
      </c>
      <c r="E2091" s="83"/>
      <c r="F2091" s="83"/>
      <c r="G2091" s="101"/>
      <c r="H2091" s="102">
        <f>IFERROR(_xlfn.XLOOKUP($G2091,通讯通路门店!$S$4:$S$993931,通讯通路门店!$R$4:$R$993931,0,0),"")</f>
        <v>0</v>
      </c>
      <c r="I2091" s="83"/>
      <c r="J2091" s="83"/>
      <c r="K2091" s="83"/>
      <c r="L2091" s="83"/>
      <c r="M2091" s="83"/>
      <c r="N2091" s="83"/>
      <c r="O2091" s="83"/>
      <c r="P2091" s="83"/>
      <c r="Q2091" s="83"/>
      <c r="R2091" s="83"/>
      <c r="S2091" s="83"/>
      <c r="T2091" s="83"/>
      <c r="U2091" s="99">
        <f>COUNTIF(通讯通路门店!$S:$S,$G2091)</f>
        <v>0</v>
      </c>
      <c r="V2091" s="99">
        <f>COUNTIFS(通讯通路门店!$S:$S,$G2091,通讯通路门店!$J:$J,"综合卖场")</f>
        <v>0</v>
      </c>
      <c r="W2091" s="99">
        <f>SUMIFS(通讯通路门店!$AJ:$AJ,通讯通路门店!$S:$S,通讯客户沙盘!$G2091)</f>
        <v>0</v>
      </c>
      <c r="X2091" s="99">
        <f t="shared" si="160"/>
        <v>0</v>
      </c>
      <c r="Y2091" s="99">
        <f>COUNTIFS(通讯通路门店!$S:$S,$G2091,通讯通路门店!$J:$J,"荣耀体验店")+COUNTIFS(通讯通路门店!$S:$S,$G2091,通讯通路门店!$J:$J,"荣耀授权专卖店")</f>
        <v>0</v>
      </c>
      <c r="Z2091" s="99">
        <f>COUNTIFS(通讯通路门店!$S:$S,$G2091,通讯通路门店!$J:$J,"VIVO体验店")</f>
        <v>0</v>
      </c>
      <c r="AA2091" s="99">
        <f>COUNTIFS(通讯通路门店!$S:$S,$G2091,通讯通路门店!$J:$J,"OPPO体验店")</f>
        <v>0</v>
      </c>
      <c r="AB2091" s="99">
        <f>COUNTIFS(通讯通路门店!$S:$S,$G2091,通讯通路门店!$J:$J,"华为授权体验店")+COUNTIFS(通讯通路门店!$S:$S,$G2091,通讯通路门店!$J:$J,"华为堡垒店")</f>
        <v>0</v>
      </c>
      <c r="AC2091" s="99">
        <f>COUNTIFS(通讯通路门店!$S:$S,$G2091,通讯通路门店!$J:$J,"小米体验店")</f>
        <v>0</v>
      </c>
      <c r="AD2091" s="99">
        <f>COUNTIFS(通讯通路门店!$S:$S,$G2091,通讯通路门店!$J:$J,"苹果体验店")</f>
        <v>0</v>
      </c>
      <c r="AE2091" s="99">
        <f>COUNTIFS(通讯通路门店!$S:$S,$G2091,通讯通路门店!$J:$J,"其他品牌专卖店")</f>
        <v>0</v>
      </c>
      <c r="AF2091" s="99">
        <f>SUMIFS(通讯通路门店!$BI:$BI,通讯通路门店!$S:$S,$G2091)</f>
        <v>0</v>
      </c>
      <c r="AG2091" s="99">
        <f>SUMIFS(通讯通路门店!$BH:$BH,通讯通路门店!$S:$S,$G2091)</f>
        <v>0</v>
      </c>
      <c r="AH2091" s="99">
        <f t="shared" si="161"/>
        <v>0</v>
      </c>
      <c r="AI2091" s="99">
        <f>SUMIFS(通讯通路门店!$BB:$BB,通讯通路门店!$S:$S,$G2091)</f>
        <v>0</v>
      </c>
      <c r="AJ2091" s="99">
        <f>SUMIFS(通讯通路门店!$BE:$BE,通讯通路门店!$S:$S,$G2091)</f>
        <v>0</v>
      </c>
      <c r="AK2091" s="99">
        <f>SUMIFS(通讯通路门店!$BG:$BG,通讯通路门店!$S:$S,$G2091)</f>
        <v>0</v>
      </c>
      <c r="AL2091" s="99">
        <f>SUMIFS(通讯通路门店!$BC:$BC,通讯通路门店!$S:$S,$G2091)</f>
        <v>0</v>
      </c>
      <c r="AM2091" s="99">
        <f>SUMIFS(通讯通路门店!$BD:$BD,通讯通路门店!$S:$S,$G2091)</f>
        <v>0</v>
      </c>
      <c r="AN2091" s="99">
        <f>SUMIFS(通讯通路门店!$BF:$BF,通讯通路门店!$S:$S,$G2091)</f>
        <v>0</v>
      </c>
      <c r="AO2091" s="99">
        <f t="shared" si="162"/>
        <v>0</v>
      </c>
      <c r="AP2091" s="99">
        <f>SUMIFS(通讯通路门店!$K:$K,通讯通路门店!$S:$S,$G2091)</f>
        <v>0</v>
      </c>
      <c r="AQ2091" s="83"/>
      <c r="AR2091" s="99">
        <f>SUMIFS(通讯通路门店!$T:$T,通讯通路门店!$S:$S,$G2091)</f>
        <v>0</v>
      </c>
      <c r="AS2091" s="99">
        <f>SUMIFS(通讯通路门店!$U:$U,通讯通路门店!$S:$S,$G2091)</f>
        <v>0</v>
      </c>
      <c r="AT2091" s="99">
        <f>SUMIFS(通讯通路门店!$V:$V,通讯通路门店!$S:$S,$G2091)</f>
        <v>0</v>
      </c>
      <c r="AU2091" s="99">
        <f>SUMIFS(通讯通路门店!$W:$W,通讯通路门店!$S:$S,$G2091)</f>
        <v>0</v>
      </c>
      <c r="AV2091" s="99">
        <f>SUMIFS(通讯通路门店!$Z:$Z,通讯通路门店!$S:$S,$G2091)</f>
        <v>0</v>
      </c>
      <c r="AW2091" s="99">
        <f>SUMIFS(通讯通路门店!$AB:$AB,通讯通路门店!$S:$S,$G2091)</f>
        <v>0</v>
      </c>
      <c r="AX2091" s="99">
        <f>SUMIFS(通讯通路门店!$X:$X,通讯通路门店!$S:$S,$G2091)</f>
        <v>0</v>
      </c>
      <c r="AY2091" s="99">
        <f>SUMIFS(通讯通路门店!$Y:$Y,通讯通路门店!$S:$S,$G2091)</f>
        <v>0</v>
      </c>
      <c r="AZ2091" s="99">
        <f>SUMIFS(通讯通路门店!$AA:$AA,通讯通路门店!$S:$S,$G2091)</f>
        <v>0</v>
      </c>
      <c r="BA2091" s="99">
        <f t="shared" si="163"/>
        <v>0</v>
      </c>
      <c r="BB2091" s="99">
        <f t="shared" si="164"/>
        <v>0</v>
      </c>
      <c r="BC2091" s="99">
        <f>SUMIFS(通讯通路门店!$W:$W,通讯通路门店!$S:$S,$G2091,通讯通路门店!$J:$J,"荣耀体验店")+SUMIFS(通讯通路门店!$W:$W,通讯通路门店!$S:$S,$G2091,通讯通路门店!$J:$J,"荣耀授权专卖店")</f>
        <v>0</v>
      </c>
      <c r="BD2091" s="99">
        <f>SUMIFS(通讯通路门店!$Z:$Z,通讯通路门店!$S:$S,$G2091,通讯通路门店!$J:$J,"VIVO体验店")</f>
        <v>0</v>
      </c>
      <c r="BE2091" s="99">
        <f>SUMIFS(通讯通路门店!$AB:$AB,通讯通路门店!$S:$S,$G2091,通讯通路门店!$J:$J,"OPPO体验店")</f>
        <v>0</v>
      </c>
      <c r="BF2091" s="99">
        <f>SUMIFS(通讯通路门店!$X:$X,通讯通路门店!$S:$S,$G2091,通讯通路门店!$J:$J,"华为授权体验店")+SUMIFS(通讯通路门店!$AA:$AA,通讯通路门店!$S:$S,$G2091,通讯通路门店!$J:$J,"华为堡垒店")</f>
        <v>0</v>
      </c>
      <c r="BG2091" s="99">
        <f>SUMIFS(通讯通路门店!$Y:$Y,通讯通路门店!$S:$S,$G2091,通讯通路门店!$J:$J,"小米体验店")</f>
        <v>0</v>
      </c>
      <c r="BH2091" s="99">
        <f>SUMIFS(通讯通路门店!$AA:$AA,通讯通路门店!$S:$S,$G2091,通讯通路门店!$J:$J,"苹果体验店")</f>
        <v>0</v>
      </c>
      <c r="BI2091" s="99">
        <f>SUMIFS(通讯通路门店!$K:$K,通讯通路门店!$S:$S,$G2091,通讯通路门店!$J:$J,"其他品牌专卖店")</f>
        <v>0</v>
      </c>
      <c r="BJ2091" s="99">
        <f>SUMIFS(通讯通路门店!$AC:$AC,通讯通路门店!$S:$S,$G2091)</f>
        <v>0</v>
      </c>
      <c r="BK2091" s="99">
        <f>SUMIFS(通讯通路门店!$AD:$AD,通讯通路门店!$S:$S,$G2091)</f>
        <v>0</v>
      </c>
      <c r="BL2091" s="99">
        <f>SUMIFS(通讯通路门店!$AE:$AE,通讯通路门店!$S:$S,$G2091)</f>
        <v>0</v>
      </c>
      <c r="BM2091" s="99">
        <f>SUMIFS(通讯通路门店!$AF:$AF,通讯通路门店!$S:$S,$G2091)</f>
        <v>0</v>
      </c>
      <c r="BN2091" s="99">
        <f>SUMIFS(通讯通路门店!$AG:$AG,通讯通路门店!$S:$S,$G2091)</f>
        <v>0</v>
      </c>
      <c r="BO2091" s="99">
        <f>SUMIFS(通讯通路门店!$AH:$AH,通讯通路门店!$S:$S,$G2091)</f>
        <v>0</v>
      </c>
      <c r="BP2091" s="99">
        <f>SUMIFS(通讯通路门店!$AI:$AI,通讯通路门店!$S:$S,$G2091)</f>
        <v>0</v>
      </c>
      <c r="BQ2091" s="83"/>
    </row>
    <row r="2092" spans="1:69">
      <c r="A2092" s="99" t="str">
        <f>IFERROR(_xlfn.XLOOKUP($G2092,通讯通路门店!$S$4:$S$993931,通讯通路门店!$A$4:$A$993931,0,0),"")</f>
        <v>海南省</v>
      </c>
      <c r="B2092" s="99" t="str">
        <f>IFERROR(_xlfn.XLOOKUP($G2092,通讯通路门店!$S$4:$S$993931,通讯通路门店!$B$4:$B$993931,0,0),"")</f>
        <v>东方市</v>
      </c>
      <c r="C2092" s="99" t="str">
        <f>IFERROR(_xlfn.XLOOKUP($G2092,通讯通路门店!$S$4:$S$993931,通讯通路门店!$C$4:$C$993931,0,0),"")</f>
        <v>东方市</v>
      </c>
      <c r="D2092" s="99" t="str">
        <f>IFERROR(_xlfn.XLOOKUP($G2092,通讯通路门店!$S$4:$S$993931,通讯通路门店!$D$4:$D$993931,0,0),"")</f>
        <v>八所镇</v>
      </c>
      <c r="E2092" s="83"/>
      <c r="F2092" s="83"/>
      <c r="G2092" s="101"/>
      <c r="H2092" s="102">
        <f>IFERROR(_xlfn.XLOOKUP($G2092,通讯通路门店!$S$4:$S$993931,通讯通路门店!$R$4:$R$993931,0,0),"")</f>
        <v>0</v>
      </c>
      <c r="I2092" s="83"/>
      <c r="J2092" s="83"/>
      <c r="K2092" s="83"/>
      <c r="L2092" s="83"/>
      <c r="M2092" s="83"/>
      <c r="N2092" s="83"/>
      <c r="O2092" s="83"/>
      <c r="P2092" s="83"/>
      <c r="Q2092" s="83"/>
      <c r="R2092" s="83"/>
      <c r="S2092" s="83"/>
      <c r="T2092" s="83"/>
      <c r="U2092" s="99">
        <f>COUNTIF(通讯通路门店!$S:$S,$G2092)</f>
        <v>0</v>
      </c>
      <c r="V2092" s="99">
        <f>COUNTIFS(通讯通路门店!$S:$S,$G2092,通讯通路门店!$J:$J,"综合卖场")</f>
        <v>0</v>
      </c>
      <c r="W2092" s="99">
        <f>SUMIFS(通讯通路门店!$AJ:$AJ,通讯通路门店!$S:$S,通讯客户沙盘!$G2092)</f>
        <v>0</v>
      </c>
      <c r="X2092" s="99">
        <f t="shared" si="160"/>
        <v>0</v>
      </c>
      <c r="Y2092" s="99">
        <f>COUNTIFS(通讯通路门店!$S:$S,$G2092,通讯通路门店!$J:$J,"荣耀体验店")+COUNTIFS(通讯通路门店!$S:$S,$G2092,通讯通路门店!$J:$J,"荣耀授权专卖店")</f>
        <v>0</v>
      </c>
      <c r="Z2092" s="99">
        <f>COUNTIFS(通讯通路门店!$S:$S,$G2092,通讯通路门店!$J:$J,"VIVO体验店")</f>
        <v>0</v>
      </c>
      <c r="AA2092" s="99">
        <f>COUNTIFS(通讯通路门店!$S:$S,$G2092,通讯通路门店!$J:$J,"OPPO体验店")</f>
        <v>0</v>
      </c>
      <c r="AB2092" s="99">
        <f>COUNTIFS(通讯通路门店!$S:$S,$G2092,通讯通路门店!$J:$J,"华为授权体验店")+COUNTIFS(通讯通路门店!$S:$S,$G2092,通讯通路门店!$J:$J,"华为堡垒店")</f>
        <v>0</v>
      </c>
      <c r="AC2092" s="99">
        <f>COUNTIFS(通讯通路门店!$S:$S,$G2092,通讯通路门店!$J:$J,"小米体验店")</f>
        <v>0</v>
      </c>
      <c r="AD2092" s="99">
        <f>COUNTIFS(通讯通路门店!$S:$S,$G2092,通讯通路门店!$J:$J,"苹果体验店")</f>
        <v>0</v>
      </c>
      <c r="AE2092" s="99">
        <f>COUNTIFS(通讯通路门店!$S:$S,$G2092,通讯通路门店!$J:$J,"其他品牌专卖店")</f>
        <v>0</v>
      </c>
      <c r="AF2092" s="99">
        <f>SUMIFS(通讯通路门店!$BI:$BI,通讯通路门店!$S:$S,$G2092)</f>
        <v>0</v>
      </c>
      <c r="AG2092" s="99">
        <f>SUMIFS(通讯通路门店!$BH:$BH,通讯通路门店!$S:$S,$G2092)</f>
        <v>0</v>
      </c>
      <c r="AH2092" s="99">
        <f t="shared" si="161"/>
        <v>0</v>
      </c>
      <c r="AI2092" s="99">
        <f>SUMIFS(通讯通路门店!$BB:$BB,通讯通路门店!$S:$S,$G2092)</f>
        <v>0</v>
      </c>
      <c r="AJ2092" s="99">
        <f>SUMIFS(通讯通路门店!$BE:$BE,通讯通路门店!$S:$S,$G2092)</f>
        <v>0</v>
      </c>
      <c r="AK2092" s="99">
        <f>SUMIFS(通讯通路门店!$BG:$BG,通讯通路门店!$S:$S,$G2092)</f>
        <v>0</v>
      </c>
      <c r="AL2092" s="99">
        <f>SUMIFS(通讯通路门店!$BC:$BC,通讯通路门店!$S:$S,$G2092)</f>
        <v>0</v>
      </c>
      <c r="AM2092" s="99">
        <f>SUMIFS(通讯通路门店!$BD:$BD,通讯通路门店!$S:$S,$G2092)</f>
        <v>0</v>
      </c>
      <c r="AN2092" s="99">
        <f>SUMIFS(通讯通路门店!$BF:$BF,通讯通路门店!$S:$S,$G2092)</f>
        <v>0</v>
      </c>
      <c r="AO2092" s="99">
        <f t="shared" si="162"/>
        <v>0</v>
      </c>
      <c r="AP2092" s="99">
        <f>SUMIFS(通讯通路门店!$K:$K,通讯通路门店!$S:$S,$G2092)</f>
        <v>0</v>
      </c>
      <c r="AQ2092" s="83"/>
      <c r="AR2092" s="99">
        <f>SUMIFS(通讯通路门店!$T:$T,通讯通路门店!$S:$S,$G2092)</f>
        <v>0</v>
      </c>
      <c r="AS2092" s="99">
        <f>SUMIFS(通讯通路门店!$U:$U,通讯通路门店!$S:$S,$G2092)</f>
        <v>0</v>
      </c>
      <c r="AT2092" s="99">
        <f>SUMIFS(通讯通路门店!$V:$V,通讯通路门店!$S:$S,$G2092)</f>
        <v>0</v>
      </c>
      <c r="AU2092" s="99">
        <f>SUMIFS(通讯通路门店!$W:$W,通讯通路门店!$S:$S,$G2092)</f>
        <v>0</v>
      </c>
      <c r="AV2092" s="99">
        <f>SUMIFS(通讯通路门店!$Z:$Z,通讯通路门店!$S:$S,$G2092)</f>
        <v>0</v>
      </c>
      <c r="AW2092" s="99">
        <f>SUMIFS(通讯通路门店!$AB:$AB,通讯通路门店!$S:$S,$G2092)</f>
        <v>0</v>
      </c>
      <c r="AX2092" s="99">
        <f>SUMIFS(通讯通路门店!$X:$X,通讯通路门店!$S:$S,$G2092)</f>
        <v>0</v>
      </c>
      <c r="AY2092" s="99">
        <f>SUMIFS(通讯通路门店!$Y:$Y,通讯通路门店!$S:$S,$G2092)</f>
        <v>0</v>
      </c>
      <c r="AZ2092" s="99">
        <f>SUMIFS(通讯通路门店!$AA:$AA,通讯通路门店!$S:$S,$G2092)</f>
        <v>0</v>
      </c>
      <c r="BA2092" s="99">
        <f t="shared" si="163"/>
        <v>0</v>
      </c>
      <c r="BB2092" s="99">
        <f t="shared" si="164"/>
        <v>0</v>
      </c>
      <c r="BC2092" s="99">
        <f>SUMIFS(通讯通路门店!$W:$W,通讯通路门店!$S:$S,$G2092,通讯通路门店!$J:$J,"荣耀体验店")+SUMIFS(通讯通路门店!$W:$W,通讯通路门店!$S:$S,$G2092,通讯通路门店!$J:$J,"荣耀授权专卖店")</f>
        <v>0</v>
      </c>
      <c r="BD2092" s="99">
        <f>SUMIFS(通讯通路门店!$Z:$Z,通讯通路门店!$S:$S,$G2092,通讯通路门店!$J:$J,"VIVO体验店")</f>
        <v>0</v>
      </c>
      <c r="BE2092" s="99">
        <f>SUMIFS(通讯通路门店!$AB:$AB,通讯通路门店!$S:$S,$G2092,通讯通路门店!$J:$J,"OPPO体验店")</f>
        <v>0</v>
      </c>
      <c r="BF2092" s="99">
        <f>SUMIFS(通讯通路门店!$X:$X,通讯通路门店!$S:$S,$G2092,通讯通路门店!$J:$J,"华为授权体验店")+SUMIFS(通讯通路门店!$AA:$AA,通讯通路门店!$S:$S,$G2092,通讯通路门店!$J:$J,"华为堡垒店")</f>
        <v>0</v>
      </c>
      <c r="BG2092" s="99">
        <f>SUMIFS(通讯通路门店!$Y:$Y,通讯通路门店!$S:$S,$G2092,通讯通路门店!$J:$J,"小米体验店")</f>
        <v>0</v>
      </c>
      <c r="BH2092" s="99">
        <f>SUMIFS(通讯通路门店!$AA:$AA,通讯通路门店!$S:$S,$G2092,通讯通路门店!$J:$J,"苹果体验店")</f>
        <v>0</v>
      </c>
      <c r="BI2092" s="99">
        <f>SUMIFS(通讯通路门店!$K:$K,通讯通路门店!$S:$S,$G2092,通讯通路门店!$J:$J,"其他品牌专卖店")</f>
        <v>0</v>
      </c>
      <c r="BJ2092" s="99">
        <f>SUMIFS(通讯通路门店!$AC:$AC,通讯通路门店!$S:$S,$G2092)</f>
        <v>0</v>
      </c>
      <c r="BK2092" s="99">
        <f>SUMIFS(通讯通路门店!$AD:$AD,通讯通路门店!$S:$S,$G2092)</f>
        <v>0</v>
      </c>
      <c r="BL2092" s="99">
        <f>SUMIFS(通讯通路门店!$AE:$AE,通讯通路门店!$S:$S,$G2092)</f>
        <v>0</v>
      </c>
      <c r="BM2092" s="99">
        <f>SUMIFS(通讯通路门店!$AF:$AF,通讯通路门店!$S:$S,$G2092)</f>
        <v>0</v>
      </c>
      <c r="BN2092" s="99">
        <f>SUMIFS(通讯通路门店!$AG:$AG,通讯通路门店!$S:$S,$G2092)</f>
        <v>0</v>
      </c>
      <c r="BO2092" s="99">
        <f>SUMIFS(通讯通路门店!$AH:$AH,通讯通路门店!$S:$S,$G2092)</f>
        <v>0</v>
      </c>
      <c r="BP2092" s="99">
        <f>SUMIFS(通讯通路门店!$AI:$AI,通讯通路门店!$S:$S,$G2092)</f>
        <v>0</v>
      </c>
      <c r="BQ2092" s="83"/>
    </row>
    <row r="2093" spans="1:69">
      <c r="A2093" s="99" t="str">
        <f>IFERROR(_xlfn.XLOOKUP($G2093,通讯通路门店!$S$4:$S$993931,通讯通路门店!$A$4:$A$993931,0,0),"")</f>
        <v>海南省</v>
      </c>
      <c r="B2093" s="99" t="str">
        <f>IFERROR(_xlfn.XLOOKUP($G2093,通讯通路门店!$S$4:$S$993931,通讯通路门店!$B$4:$B$993931,0,0),"")</f>
        <v>东方市</v>
      </c>
      <c r="C2093" s="99" t="str">
        <f>IFERROR(_xlfn.XLOOKUP($G2093,通讯通路门店!$S$4:$S$993931,通讯通路门店!$C$4:$C$993931,0,0),"")</f>
        <v>东方市</v>
      </c>
      <c r="D2093" s="99" t="str">
        <f>IFERROR(_xlfn.XLOOKUP($G2093,通讯通路门店!$S$4:$S$993931,通讯通路门店!$D$4:$D$993931,0,0),"")</f>
        <v>八所镇</v>
      </c>
      <c r="E2093" s="83"/>
      <c r="F2093" s="83"/>
      <c r="G2093" s="101"/>
      <c r="H2093" s="102">
        <f>IFERROR(_xlfn.XLOOKUP($G2093,通讯通路门店!$S$4:$S$993931,通讯通路门店!$R$4:$R$993931,0,0),"")</f>
        <v>0</v>
      </c>
      <c r="I2093" s="83"/>
      <c r="J2093" s="83"/>
      <c r="K2093" s="83"/>
      <c r="L2093" s="83"/>
      <c r="M2093" s="83"/>
      <c r="N2093" s="83"/>
      <c r="O2093" s="83"/>
      <c r="P2093" s="83"/>
      <c r="Q2093" s="83"/>
      <c r="R2093" s="83"/>
      <c r="S2093" s="83"/>
      <c r="T2093" s="83"/>
      <c r="U2093" s="99">
        <f>COUNTIF(通讯通路门店!$S:$S,$G2093)</f>
        <v>0</v>
      </c>
      <c r="V2093" s="99">
        <f>COUNTIFS(通讯通路门店!$S:$S,$G2093,通讯通路门店!$J:$J,"综合卖场")</f>
        <v>0</v>
      </c>
      <c r="W2093" s="99">
        <f>SUMIFS(通讯通路门店!$AJ:$AJ,通讯通路门店!$S:$S,通讯客户沙盘!$G2093)</f>
        <v>0</v>
      </c>
      <c r="X2093" s="99">
        <f t="shared" si="160"/>
        <v>0</v>
      </c>
      <c r="Y2093" s="99">
        <f>COUNTIFS(通讯通路门店!$S:$S,$G2093,通讯通路门店!$J:$J,"荣耀体验店")+COUNTIFS(通讯通路门店!$S:$S,$G2093,通讯通路门店!$J:$J,"荣耀授权专卖店")</f>
        <v>0</v>
      </c>
      <c r="Z2093" s="99">
        <f>COUNTIFS(通讯通路门店!$S:$S,$G2093,通讯通路门店!$J:$J,"VIVO体验店")</f>
        <v>0</v>
      </c>
      <c r="AA2093" s="99">
        <f>COUNTIFS(通讯通路门店!$S:$S,$G2093,通讯通路门店!$J:$J,"OPPO体验店")</f>
        <v>0</v>
      </c>
      <c r="AB2093" s="99">
        <f>COUNTIFS(通讯通路门店!$S:$S,$G2093,通讯通路门店!$J:$J,"华为授权体验店")+COUNTIFS(通讯通路门店!$S:$S,$G2093,通讯通路门店!$J:$J,"华为堡垒店")</f>
        <v>0</v>
      </c>
      <c r="AC2093" s="99">
        <f>COUNTIFS(通讯通路门店!$S:$S,$G2093,通讯通路门店!$J:$J,"小米体验店")</f>
        <v>0</v>
      </c>
      <c r="AD2093" s="99">
        <f>COUNTIFS(通讯通路门店!$S:$S,$G2093,通讯通路门店!$J:$J,"苹果体验店")</f>
        <v>0</v>
      </c>
      <c r="AE2093" s="99">
        <f>COUNTIFS(通讯通路门店!$S:$S,$G2093,通讯通路门店!$J:$J,"其他品牌专卖店")</f>
        <v>0</v>
      </c>
      <c r="AF2093" s="99">
        <f>SUMIFS(通讯通路门店!$BI:$BI,通讯通路门店!$S:$S,$G2093)</f>
        <v>0</v>
      </c>
      <c r="AG2093" s="99">
        <f>SUMIFS(通讯通路门店!$BH:$BH,通讯通路门店!$S:$S,$G2093)</f>
        <v>0</v>
      </c>
      <c r="AH2093" s="99">
        <f t="shared" si="161"/>
        <v>0</v>
      </c>
      <c r="AI2093" s="99">
        <f>SUMIFS(通讯通路门店!$BB:$BB,通讯通路门店!$S:$S,$G2093)</f>
        <v>0</v>
      </c>
      <c r="AJ2093" s="99">
        <f>SUMIFS(通讯通路门店!$BE:$BE,通讯通路门店!$S:$S,$G2093)</f>
        <v>0</v>
      </c>
      <c r="AK2093" s="99">
        <f>SUMIFS(通讯通路门店!$BG:$BG,通讯通路门店!$S:$S,$G2093)</f>
        <v>0</v>
      </c>
      <c r="AL2093" s="99">
        <f>SUMIFS(通讯通路门店!$BC:$BC,通讯通路门店!$S:$S,$G2093)</f>
        <v>0</v>
      </c>
      <c r="AM2093" s="99">
        <f>SUMIFS(通讯通路门店!$BD:$BD,通讯通路门店!$S:$S,$G2093)</f>
        <v>0</v>
      </c>
      <c r="AN2093" s="99">
        <f>SUMIFS(通讯通路门店!$BF:$BF,通讯通路门店!$S:$S,$G2093)</f>
        <v>0</v>
      </c>
      <c r="AO2093" s="99">
        <f t="shared" si="162"/>
        <v>0</v>
      </c>
      <c r="AP2093" s="99">
        <f>SUMIFS(通讯通路门店!$K:$K,通讯通路门店!$S:$S,$G2093)</f>
        <v>0</v>
      </c>
      <c r="AQ2093" s="83"/>
      <c r="AR2093" s="99">
        <f>SUMIFS(通讯通路门店!$T:$T,通讯通路门店!$S:$S,$G2093)</f>
        <v>0</v>
      </c>
      <c r="AS2093" s="99">
        <f>SUMIFS(通讯通路门店!$U:$U,通讯通路门店!$S:$S,$G2093)</f>
        <v>0</v>
      </c>
      <c r="AT2093" s="99">
        <f>SUMIFS(通讯通路门店!$V:$V,通讯通路门店!$S:$S,$G2093)</f>
        <v>0</v>
      </c>
      <c r="AU2093" s="99">
        <f>SUMIFS(通讯通路门店!$W:$W,通讯通路门店!$S:$S,$G2093)</f>
        <v>0</v>
      </c>
      <c r="AV2093" s="99">
        <f>SUMIFS(通讯通路门店!$Z:$Z,通讯通路门店!$S:$S,$G2093)</f>
        <v>0</v>
      </c>
      <c r="AW2093" s="99">
        <f>SUMIFS(通讯通路门店!$AB:$AB,通讯通路门店!$S:$S,$G2093)</f>
        <v>0</v>
      </c>
      <c r="AX2093" s="99">
        <f>SUMIFS(通讯通路门店!$X:$X,通讯通路门店!$S:$S,$G2093)</f>
        <v>0</v>
      </c>
      <c r="AY2093" s="99">
        <f>SUMIFS(通讯通路门店!$Y:$Y,通讯通路门店!$S:$S,$G2093)</f>
        <v>0</v>
      </c>
      <c r="AZ2093" s="99">
        <f>SUMIFS(通讯通路门店!$AA:$AA,通讯通路门店!$S:$S,$G2093)</f>
        <v>0</v>
      </c>
      <c r="BA2093" s="99">
        <f t="shared" si="163"/>
        <v>0</v>
      </c>
      <c r="BB2093" s="99">
        <f t="shared" si="164"/>
        <v>0</v>
      </c>
      <c r="BC2093" s="99">
        <f>SUMIFS(通讯通路门店!$W:$W,通讯通路门店!$S:$S,$G2093,通讯通路门店!$J:$J,"荣耀体验店")+SUMIFS(通讯通路门店!$W:$W,通讯通路门店!$S:$S,$G2093,通讯通路门店!$J:$J,"荣耀授权专卖店")</f>
        <v>0</v>
      </c>
      <c r="BD2093" s="99">
        <f>SUMIFS(通讯通路门店!$Z:$Z,通讯通路门店!$S:$S,$G2093,通讯通路门店!$J:$J,"VIVO体验店")</f>
        <v>0</v>
      </c>
      <c r="BE2093" s="99">
        <f>SUMIFS(通讯通路门店!$AB:$AB,通讯通路门店!$S:$S,$G2093,通讯通路门店!$J:$J,"OPPO体验店")</f>
        <v>0</v>
      </c>
      <c r="BF2093" s="99">
        <f>SUMIFS(通讯通路门店!$X:$X,通讯通路门店!$S:$S,$G2093,通讯通路门店!$J:$J,"华为授权体验店")+SUMIFS(通讯通路门店!$AA:$AA,通讯通路门店!$S:$S,$G2093,通讯通路门店!$J:$J,"华为堡垒店")</f>
        <v>0</v>
      </c>
      <c r="BG2093" s="99">
        <f>SUMIFS(通讯通路门店!$Y:$Y,通讯通路门店!$S:$S,$G2093,通讯通路门店!$J:$J,"小米体验店")</f>
        <v>0</v>
      </c>
      <c r="BH2093" s="99">
        <f>SUMIFS(通讯通路门店!$AA:$AA,通讯通路门店!$S:$S,$G2093,通讯通路门店!$J:$J,"苹果体验店")</f>
        <v>0</v>
      </c>
      <c r="BI2093" s="99">
        <f>SUMIFS(通讯通路门店!$K:$K,通讯通路门店!$S:$S,$G2093,通讯通路门店!$J:$J,"其他品牌专卖店")</f>
        <v>0</v>
      </c>
      <c r="BJ2093" s="99">
        <f>SUMIFS(通讯通路门店!$AC:$AC,通讯通路门店!$S:$S,$G2093)</f>
        <v>0</v>
      </c>
      <c r="BK2093" s="99">
        <f>SUMIFS(通讯通路门店!$AD:$AD,通讯通路门店!$S:$S,$G2093)</f>
        <v>0</v>
      </c>
      <c r="BL2093" s="99">
        <f>SUMIFS(通讯通路门店!$AE:$AE,通讯通路门店!$S:$S,$G2093)</f>
        <v>0</v>
      </c>
      <c r="BM2093" s="99">
        <f>SUMIFS(通讯通路门店!$AF:$AF,通讯通路门店!$S:$S,$G2093)</f>
        <v>0</v>
      </c>
      <c r="BN2093" s="99">
        <f>SUMIFS(通讯通路门店!$AG:$AG,通讯通路门店!$S:$S,$G2093)</f>
        <v>0</v>
      </c>
      <c r="BO2093" s="99">
        <f>SUMIFS(通讯通路门店!$AH:$AH,通讯通路门店!$S:$S,$G2093)</f>
        <v>0</v>
      </c>
      <c r="BP2093" s="99">
        <f>SUMIFS(通讯通路门店!$AI:$AI,通讯通路门店!$S:$S,$G2093)</f>
        <v>0</v>
      </c>
      <c r="BQ2093" s="83"/>
    </row>
    <row r="2094" spans="1:69">
      <c r="A2094" s="99" t="str">
        <f>IFERROR(_xlfn.XLOOKUP($G2094,通讯通路门店!$S$4:$S$993931,通讯通路门店!$A$4:$A$993931,0,0),"")</f>
        <v>海南省</v>
      </c>
      <c r="B2094" s="99" t="str">
        <f>IFERROR(_xlfn.XLOOKUP($G2094,通讯通路门店!$S$4:$S$993931,通讯通路门店!$B$4:$B$993931,0,0),"")</f>
        <v>东方市</v>
      </c>
      <c r="C2094" s="99" t="str">
        <f>IFERROR(_xlfn.XLOOKUP($G2094,通讯通路门店!$S$4:$S$993931,通讯通路门店!$C$4:$C$993931,0,0),"")</f>
        <v>东方市</v>
      </c>
      <c r="D2094" s="99" t="str">
        <f>IFERROR(_xlfn.XLOOKUP($G2094,通讯通路门店!$S$4:$S$993931,通讯通路门店!$D$4:$D$993931,0,0),"")</f>
        <v>八所镇</v>
      </c>
      <c r="E2094" s="83"/>
      <c r="F2094" s="83"/>
      <c r="G2094" s="101"/>
      <c r="H2094" s="102">
        <f>IFERROR(_xlfn.XLOOKUP($G2094,通讯通路门店!$S$4:$S$993931,通讯通路门店!$R$4:$R$993931,0,0),"")</f>
        <v>0</v>
      </c>
      <c r="I2094" s="83"/>
      <c r="J2094" s="83"/>
      <c r="K2094" s="83"/>
      <c r="L2094" s="83"/>
      <c r="M2094" s="83"/>
      <c r="N2094" s="83"/>
      <c r="O2094" s="83"/>
      <c r="P2094" s="83"/>
      <c r="Q2094" s="83"/>
      <c r="R2094" s="83"/>
      <c r="S2094" s="83"/>
      <c r="T2094" s="83"/>
      <c r="U2094" s="99">
        <f>COUNTIF(通讯通路门店!$S:$S,$G2094)</f>
        <v>0</v>
      </c>
      <c r="V2094" s="99">
        <f>COUNTIFS(通讯通路门店!$S:$S,$G2094,通讯通路门店!$J:$J,"综合卖场")</f>
        <v>0</v>
      </c>
      <c r="W2094" s="99">
        <f>SUMIFS(通讯通路门店!$AJ:$AJ,通讯通路门店!$S:$S,通讯客户沙盘!$G2094)</f>
        <v>0</v>
      </c>
      <c r="X2094" s="99">
        <f t="shared" si="160"/>
        <v>0</v>
      </c>
      <c r="Y2094" s="99">
        <f>COUNTIFS(通讯通路门店!$S:$S,$G2094,通讯通路门店!$J:$J,"荣耀体验店")+COUNTIFS(通讯通路门店!$S:$S,$G2094,通讯通路门店!$J:$J,"荣耀授权专卖店")</f>
        <v>0</v>
      </c>
      <c r="Z2094" s="99">
        <f>COUNTIFS(通讯通路门店!$S:$S,$G2094,通讯通路门店!$J:$J,"VIVO体验店")</f>
        <v>0</v>
      </c>
      <c r="AA2094" s="99">
        <f>COUNTIFS(通讯通路门店!$S:$S,$G2094,通讯通路门店!$J:$J,"OPPO体验店")</f>
        <v>0</v>
      </c>
      <c r="AB2094" s="99">
        <f>COUNTIFS(通讯通路门店!$S:$S,$G2094,通讯通路门店!$J:$J,"华为授权体验店")+COUNTIFS(通讯通路门店!$S:$S,$G2094,通讯通路门店!$J:$J,"华为堡垒店")</f>
        <v>0</v>
      </c>
      <c r="AC2094" s="99">
        <f>COUNTIFS(通讯通路门店!$S:$S,$G2094,通讯通路门店!$J:$J,"小米体验店")</f>
        <v>0</v>
      </c>
      <c r="AD2094" s="99">
        <f>COUNTIFS(通讯通路门店!$S:$S,$G2094,通讯通路门店!$J:$J,"苹果体验店")</f>
        <v>0</v>
      </c>
      <c r="AE2094" s="99">
        <f>COUNTIFS(通讯通路门店!$S:$S,$G2094,通讯通路门店!$J:$J,"其他品牌专卖店")</f>
        <v>0</v>
      </c>
      <c r="AF2094" s="99">
        <f>SUMIFS(通讯通路门店!$BI:$BI,通讯通路门店!$S:$S,$G2094)</f>
        <v>0</v>
      </c>
      <c r="AG2094" s="99">
        <f>SUMIFS(通讯通路门店!$BH:$BH,通讯通路门店!$S:$S,$G2094)</f>
        <v>0</v>
      </c>
      <c r="AH2094" s="99">
        <f t="shared" si="161"/>
        <v>0</v>
      </c>
      <c r="AI2094" s="99">
        <f>SUMIFS(通讯通路门店!$BB:$BB,通讯通路门店!$S:$S,$G2094)</f>
        <v>0</v>
      </c>
      <c r="AJ2094" s="99">
        <f>SUMIFS(通讯通路门店!$BE:$BE,通讯通路门店!$S:$S,$G2094)</f>
        <v>0</v>
      </c>
      <c r="AK2094" s="99">
        <f>SUMIFS(通讯通路门店!$BG:$BG,通讯通路门店!$S:$S,$G2094)</f>
        <v>0</v>
      </c>
      <c r="AL2094" s="99">
        <f>SUMIFS(通讯通路门店!$BC:$BC,通讯通路门店!$S:$S,$G2094)</f>
        <v>0</v>
      </c>
      <c r="AM2094" s="99">
        <f>SUMIFS(通讯通路门店!$BD:$BD,通讯通路门店!$S:$S,$G2094)</f>
        <v>0</v>
      </c>
      <c r="AN2094" s="99">
        <f>SUMIFS(通讯通路门店!$BF:$BF,通讯通路门店!$S:$S,$G2094)</f>
        <v>0</v>
      </c>
      <c r="AO2094" s="99">
        <f t="shared" si="162"/>
        <v>0</v>
      </c>
      <c r="AP2094" s="99">
        <f>SUMIFS(通讯通路门店!$K:$K,通讯通路门店!$S:$S,$G2094)</f>
        <v>0</v>
      </c>
      <c r="AQ2094" s="83"/>
      <c r="AR2094" s="99">
        <f>SUMIFS(通讯通路门店!$T:$T,通讯通路门店!$S:$S,$G2094)</f>
        <v>0</v>
      </c>
      <c r="AS2094" s="99">
        <f>SUMIFS(通讯通路门店!$U:$U,通讯通路门店!$S:$S,$G2094)</f>
        <v>0</v>
      </c>
      <c r="AT2094" s="99">
        <f>SUMIFS(通讯通路门店!$V:$V,通讯通路门店!$S:$S,$G2094)</f>
        <v>0</v>
      </c>
      <c r="AU2094" s="99">
        <f>SUMIFS(通讯通路门店!$W:$W,通讯通路门店!$S:$S,$G2094)</f>
        <v>0</v>
      </c>
      <c r="AV2094" s="99">
        <f>SUMIFS(通讯通路门店!$Z:$Z,通讯通路门店!$S:$S,$G2094)</f>
        <v>0</v>
      </c>
      <c r="AW2094" s="99">
        <f>SUMIFS(通讯通路门店!$AB:$AB,通讯通路门店!$S:$S,$G2094)</f>
        <v>0</v>
      </c>
      <c r="AX2094" s="99">
        <f>SUMIFS(通讯通路门店!$X:$X,通讯通路门店!$S:$S,$G2094)</f>
        <v>0</v>
      </c>
      <c r="AY2094" s="99">
        <f>SUMIFS(通讯通路门店!$Y:$Y,通讯通路门店!$S:$S,$G2094)</f>
        <v>0</v>
      </c>
      <c r="AZ2094" s="99">
        <f>SUMIFS(通讯通路门店!$AA:$AA,通讯通路门店!$S:$S,$G2094)</f>
        <v>0</v>
      </c>
      <c r="BA2094" s="99">
        <f t="shared" si="163"/>
        <v>0</v>
      </c>
      <c r="BB2094" s="99">
        <f t="shared" si="164"/>
        <v>0</v>
      </c>
      <c r="BC2094" s="99">
        <f>SUMIFS(通讯通路门店!$W:$W,通讯通路门店!$S:$S,$G2094,通讯通路门店!$J:$J,"荣耀体验店")+SUMIFS(通讯通路门店!$W:$W,通讯通路门店!$S:$S,$G2094,通讯通路门店!$J:$J,"荣耀授权专卖店")</f>
        <v>0</v>
      </c>
      <c r="BD2094" s="99">
        <f>SUMIFS(通讯通路门店!$Z:$Z,通讯通路门店!$S:$S,$G2094,通讯通路门店!$J:$J,"VIVO体验店")</f>
        <v>0</v>
      </c>
      <c r="BE2094" s="99">
        <f>SUMIFS(通讯通路门店!$AB:$AB,通讯通路门店!$S:$S,$G2094,通讯通路门店!$J:$J,"OPPO体验店")</f>
        <v>0</v>
      </c>
      <c r="BF2094" s="99">
        <f>SUMIFS(通讯通路门店!$X:$X,通讯通路门店!$S:$S,$G2094,通讯通路门店!$J:$J,"华为授权体验店")+SUMIFS(通讯通路门店!$AA:$AA,通讯通路门店!$S:$S,$G2094,通讯通路门店!$J:$J,"华为堡垒店")</f>
        <v>0</v>
      </c>
      <c r="BG2094" s="99">
        <f>SUMIFS(通讯通路门店!$Y:$Y,通讯通路门店!$S:$S,$G2094,通讯通路门店!$J:$J,"小米体验店")</f>
        <v>0</v>
      </c>
      <c r="BH2094" s="99">
        <f>SUMIFS(通讯通路门店!$AA:$AA,通讯通路门店!$S:$S,$G2094,通讯通路门店!$J:$J,"苹果体验店")</f>
        <v>0</v>
      </c>
      <c r="BI2094" s="99">
        <f>SUMIFS(通讯通路门店!$K:$K,通讯通路门店!$S:$S,$G2094,通讯通路门店!$J:$J,"其他品牌专卖店")</f>
        <v>0</v>
      </c>
      <c r="BJ2094" s="99">
        <f>SUMIFS(通讯通路门店!$AC:$AC,通讯通路门店!$S:$S,$G2094)</f>
        <v>0</v>
      </c>
      <c r="BK2094" s="99">
        <f>SUMIFS(通讯通路门店!$AD:$AD,通讯通路门店!$S:$S,$G2094)</f>
        <v>0</v>
      </c>
      <c r="BL2094" s="99">
        <f>SUMIFS(通讯通路门店!$AE:$AE,通讯通路门店!$S:$S,$G2094)</f>
        <v>0</v>
      </c>
      <c r="BM2094" s="99">
        <f>SUMIFS(通讯通路门店!$AF:$AF,通讯通路门店!$S:$S,$G2094)</f>
        <v>0</v>
      </c>
      <c r="BN2094" s="99">
        <f>SUMIFS(通讯通路门店!$AG:$AG,通讯通路门店!$S:$S,$G2094)</f>
        <v>0</v>
      </c>
      <c r="BO2094" s="99">
        <f>SUMIFS(通讯通路门店!$AH:$AH,通讯通路门店!$S:$S,$G2094)</f>
        <v>0</v>
      </c>
      <c r="BP2094" s="99">
        <f>SUMIFS(通讯通路门店!$AI:$AI,通讯通路门店!$S:$S,$G2094)</f>
        <v>0</v>
      </c>
      <c r="BQ2094" s="83"/>
    </row>
    <row r="2095" spans="1:69">
      <c r="A2095" s="99" t="str">
        <f>IFERROR(_xlfn.XLOOKUP($G2095,通讯通路门店!$S$4:$S$993931,通讯通路门店!$A$4:$A$993931,0,0),"")</f>
        <v>海南省</v>
      </c>
      <c r="B2095" s="99" t="str">
        <f>IFERROR(_xlfn.XLOOKUP($G2095,通讯通路门店!$S$4:$S$993931,通讯通路门店!$B$4:$B$993931,0,0),"")</f>
        <v>东方市</v>
      </c>
      <c r="C2095" s="99" t="str">
        <f>IFERROR(_xlfn.XLOOKUP($G2095,通讯通路门店!$S$4:$S$993931,通讯通路门店!$C$4:$C$993931,0,0),"")</f>
        <v>东方市</v>
      </c>
      <c r="D2095" s="99" t="str">
        <f>IFERROR(_xlfn.XLOOKUP($G2095,通讯通路门店!$S$4:$S$993931,通讯通路门店!$D$4:$D$993931,0,0),"")</f>
        <v>八所镇</v>
      </c>
      <c r="E2095" s="83"/>
      <c r="F2095" s="83"/>
      <c r="G2095" s="101"/>
      <c r="H2095" s="102">
        <f>IFERROR(_xlfn.XLOOKUP($G2095,通讯通路门店!$S$4:$S$993931,通讯通路门店!$R$4:$R$993931,0,0),"")</f>
        <v>0</v>
      </c>
      <c r="I2095" s="83"/>
      <c r="J2095" s="83"/>
      <c r="K2095" s="83"/>
      <c r="L2095" s="83"/>
      <c r="M2095" s="83"/>
      <c r="N2095" s="83"/>
      <c r="O2095" s="83"/>
      <c r="P2095" s="83"/>
      <c r="Q2095" s="83"/>
      <c r="R2095" s="83"/>
      <c r="S2095" s="83"/>
      <c r="T2095" s="83"/>
      <c r="U2095" s="99">
        <f>COUNTIF(通讯通路门店!$S:$S,$G2095)</f>
        <v>0</v>
      </c>
      <c r="V2095" s="99">
        <f>COUNTIFS(通讯通路门店!$S:$S,$G2095,通讯通路门店!$J:$J,"综合卖场")</f>
        <v>0</v>
      </c>
      <c r="W2095" s="99">
        <f>SUMIFS(通讯通路门店!$AJ:$AJ,通讯通路门店!$S:$S,通讯客户沙盘!$G2095)</f>
        <v>0</v>
      </c>
      <c r="X2095" s="99">
        <f t="shared" si="160"/>
        <v>0</v>
      </c>
      <c r="Y2095" s="99">
        <f>COUNTIFS(通讯通路门店!$S:$S,$G2095,通讯通路门店!$J:$J,"荣耀体验店")+COUNTIFS(通讯通路门店!$S:$S,$G2095,通讯通路门店!$J:$J,"荣耀授权专卖店")</f>
        <v>0</v>
      </c>
      <c r="Z2095" s="99">
        <f>COUNTIFS(通讯通路门店!$S:$S,$G2095,通讯通路门店!$J:$J,"VIVO体验店")</f>
        <v>0</v>
      </c>
      <c r="AA2095" s="99">
        <f>COUNTIFS(通讯通路门店!$S:$S,$G2095,通讯通路门店!$J:$J,"OPPO体验店")</f>
        <v>0</v>
      </c>
      <c r="AB2095" s="99">
        <f>COUNTIFS(通讯通路门店!$S:$S,$G2095,通讯通路门店!$J:$J,"华为授权体验店")+COUNTIFS(通讯通路门店!$S:$S,$G2095,通讯通路门店!$J:$J,"华为堡垒店")</f>
        <v>0</v>
      </c>
      <c r="AC2095" s="99">
        <f>COUNTIFS(通讯通路门店!$S:$S,$G2095,通讯通路门店!$J:$J,"小米体验店")</f>
        <v>0</v>
      </c>
      <c r="AD2095" s="99">
        <f>COUNTIFS(通讯通路门店!$S:$S,$G2095,通讯通路门店!$J:$J,"苹果体验店")</f>
        <v>0</v>
      </c>
      <c r="AE2095" s="99">
        <f>COUNTIFS(通讯通路门店!$S:$S,$G2095,通讯通路门店!$J:$J,"其他品牌专卖店")</f>
        <v>0</v>
      </c>
      <c r="AF2095" s="99">
        <f>SUMIFS(通讯通路门店!$BI:$BI,通讯通路门店!$S:$S,$G2095)</f>
        <v>0</v>
      </c>
      <c r="AG2095" s="99">
        <f>SUMIFS(通讯通路门店!$BH:$BH,通讯通路门店!$S:$S,$G2095)</f>
        <v>0</v>
      </c>
      <c r="AH2095" s="99">
        <f t="shared" si="161"/>
        <v>0</v>
      </c>
      <c r="AI2095" s="99">
        <f>SUMIFS(通讯通路门店!$BB:$BB,通讯通路门店!$S:$S,$G2095)</f>
        <v>0</v>
      </c>
      <c r="AJ2095" s="99">
        <f>SUMIFS(通讯通路门店!$BE:$BE,通讯通路门店!$S:$S,$G2095)</f>
        <v>0</v>
      </c>
      <c r="AK2095" s="99">
        <f>SUMIFS(通讯通路门店!$BG:$BG,通讯通路门店!$S:$S,$G2095)</f>
        <v>0</v>
      </c>
      <c r="AL2095" s="99">
        <f>SUMIFS(通讯通路门店!$BC:$BC,通讯通路门店!$S:$S,$G2095)</f>
        <v>0</v>
      </c>
      <c r="AM2095" s="99">
        <f>SUMIFS(通讯通路门店!$BD:$BD,通讯通路门店!$S:$S,$G2095)</f>
        <v>0</v>
      </c>
      <c r="AN2095" s="99">
        <f>SUMIFS(通讯通路门店!$BF:$BF,通讯通路门店!$S:$S,$G2095)</f>
        <v>0</v>
      </c>
      <c r="AO2095" s="99">
        <f t="shared" si="162"/>
        <v>0</v>
      </c>
      <c r="AP2095" s="99">
        <f>SUMIFS(通讯通路门店!$K:$K,通讯通路门店!$S:$S,$G2095)</f>
        <v>0</v>
      </c>
      <c r="AQ2095" s="83"/>
      <c r="AR2095" s="99">
        <f>SUMIFS(通讯通路门店!$T:$T,通讯通路门店!$S:$S,$G2095)</f>
        <v>0</v>
      </c>
      <c r="AS2095" s="99">
        <f>SUMIFS(通讯通路门店!$U:$U,通讯通路门店!$S:$S,$G2095)</f>
        <v>0</v>
      </c>
      <c r="AT2095" s="99">
        <f>SUMIFS(通讯通路门店!$V:$V,通讯通路门店!$S:$S,$G2095)</f>
        <v>0</v>
      </c>
      <c r="AU2095" s="99">
        <f>SUMIFS(通讯通路门店!$W:$W,通讯通路门店!$S:$S,$G2095)</f>
        <v>0</v>
      </c>
      <c r="AV2095" s="99">
        <f>SUMIFS(通讯通路门店!$Z:$Z,通讯通路门店!$S:$S,$G2095)</f>
        <v>0</v>
      </c>
      <c r="AW2095" s="99">
        <f>SUMIFS(通讯通路门店!$AB:$AB,通讯通路门店!$S:$S,$G2095)</f>
        <v>0</v>
      </c>
      <c r="AX2095" s="99">
        <f>SUMIFS(通讯通路门店!$X:$X,通讯通路门店!$S:$S,$G2095)</f>
        <v>0</v>
      </c>
      <c r="AY2095" s="99">
        <f>SUMIFS(通讯通路门店!$Y:$Y,通讯通路门店!$S:$S,$G2095)</f>
        <v>0</v>
      </c>
      <c r="AZ2095" s="99">
        <f>SUMIFS(通讯通路门店!$AA:$AA,通讯通路门店!$S:$S,$G2095)</f>
        <v>0</v>
      </c>
      <c r="BA2095" s="99">
        <f t="shared" si="163"/>
        <v>0</v>
      </c>
      <c r="BB2095" s="99">
        <f t="shared" si="164"/>
        <v>0</v>
      </c>
      <c r="BC2095" s="99">
        <f>SUMIFS(通讯通路门店!$W:$W,通讯通路门店!$S:$S,$G2095,通讯通路门店!$J:$J,"荣耀体验店")+SUMIFS(通讯通路门店!$W:$W,通讯通路门店!$S:$S,$G2095,通讯通路门店!$J:$J,"荣耀授权专卖店")</f>
        <v>0</v>
      </c>
      <c r="BD2095" s="99">
        <f>SUMIFS(通讯通路门店!$Z:$Z,通讯通路门店!$S:$S,$G2095,通讯通路门店!$J:$J,"VIVO体验店")</f>
        <v>0</v>
      </c>
      <c r="BE2095" s="99">
        <f>SUMIFS(通讯通路门店!$AB:$AB,通讯通路门店!$S:$S,$G2095,通讯通路门店!$J:$J,"OPPO体验店")</f>
        <v>0</v>
      </c>
      <c r="BF2095" s="99">
        <f>SUMIFS(通讯通路门店!$X:$X,通讯通路门店!$S:$S,$G2095,通讯通路门店!$J:$J,"华为授权体验店")+SUMIFS(通讯通路门店!$AA:$AA,通讯通路门店!$S:$S,$G2095,通讯通路门店!$J:$J,"华为堡垒店")</f>
        <v>0</v>
      </c>
      <c r="BG2095" s="99">
        <f>SUMIFS(通讯通路门店!$Y:$Y,通讯通路门店!$S:$S,$G2095,通讯通路门店!$J:$J,"小米体验店")</f>
        <v>0</v>
      </c>
      <c r="BH2095" s="99">
        <f>SUMIFS(通讯通路门店!$AA:$AA,通讯通路门店!$S:$S,$G2095,通讯通路门店!$J:$J,"苹果体验店")</f>
        <v>0</v>
      </c>
      <c r="BI2095" s="99">
        <f>SUMIFS(通讯通路门店!$K:$K,通讯通路门店!$S:$S,$G2095,通讯通路门店!$J:$J,"其他品牌专卖店")</f>
        <v>0</v>
      </c>
      <c r="BJ2095" s="99">
        <f>SUMIFS(通讯通路门店!$AC:$AC,通讯通路门店!$S:$S,$G2095)</f>
        <v>0</v>
      </c>
      <c r="BK2095" s="99">
        <f>SUMIFS(通讯通路门店!$AD:$AD,通讯通路门店!$S:$S,$G2095)</f>
        <v>0</v>
      </c>
      <c r="BL2095" s="99">
        <f>SUMIFS(通讯通路门店!$AE:$AE,通讯通路门店!$S:$S,$G2095)</f>
        <v>0</v>
      </c>
      <c r="BM2095" s="99">
        <f>SUMIFS(通讯通路门店!$AF:$AF,通讯通路门店!$S:$S,$G2095)</f>
        <v>0</v>
      </c>
      <c r="BN2095" s="99">
        <f>SUMIFS(通讯通路门店!$AG:$AG,通讯通路门店!$S:$S,$G2095)</f>
        <v>0</v>
      </c>
      <c r="BO2095" s="99">
        <f>SUMIFS(通讯通路门店!$AH:$AH,通讯通路门店!$S:$S,$G2095)</f>
        <v>0</v>
      </c>
      <c r="BP2095" s="99">
        <f>SUMIFS(通讯通路门店!$AI:$AI,通讯通路门店!$S:$S,$G2095)</f>
        <v>0</v>
      </c>
      <c r="BQ2095" s="83"/>
    </row>
    <row r="2096" spans="1:69">
      <c r="A2096" s="99" t="str">
        <f>IFERROR(_xlfn.XLOOKUP($G2096,通讯通路门店!$S$4:$S$993931,通讯通路门店!$A$4:$A$993931,0,0),"")</f>
        <v>海南省</v>
      </c>
      <c r="B2096" s="99" t="str">
        <f>IFERROR(_xlfn.XLOOKUP($G2096,通讯通路门店!$S$4:$S$993931,通讯通路门店!$B$4:$B$993931,0,0),"")</f>
        <v>东方市</v>
      </c>
      <c r="C2096" s="99" t="str">
        <f>IFERROR(_xlfn.XLOOKUP($G2096,通讯通路门店!$S$4:$S$993931,通讯通路门店!$C$4:$C$993931,0,0),"")</f>
        <v>东方市</v>
      </c>
      <c r="D2096" s="99" t="str">
        <f>IFERROR(_xlfn.XLOOKUP($G2096,通讯通路门店!$S$4:$S$993931,通讯通路门店!$D$4:$D$993931,0,0),"")</f>
        <v>八所镇</v>
      </c>
      <c r="E2096" s="83"/>
      <c r="F2096" s="83"/>
      <c r="G2096" s="101"/>
      <c r="H2096" s="102">
        <f>IFERROR(_xlfn.XLOOKUP($G2096,通讯通路门店!$S$4:$S$993931,通讯通路门店!$R$4:$R$993931,0,0),"")</f>
        <v>0</v>
      </c>
      <c r="I2096" s="83"/>
      <c r="J2096" s="83"/>
      <c r="K2096" s="83"/>
      <c r="L2096" s="83"/>
      <c r="M2096" s="83"/>
      <c r="N2096" s="83"/>
      <c r="O2096" s="83"/>
      <c r="P2096" s="83"/>
      <c r="Q2096" s="83"/>
      <c r="R2096" s="83"/>
      <c r="S2096" s="83"/>
      <c r="T2096" s="83"/>
      <c r="U2096" s="99">
        <f>COUNTIF(通讯通路门店!$S:$S,$G2096)</f>
        <v>0</v>
      </c>
      <c r="V2096" s="99">
        <f>COUNTIFS(通讯通路门店!$S:$S,$G2096,通讯通路门店!$J:$J,"综合卖场")</f>
        <v>0</v>
      </c>
      <c r="W2096" s="99">
        <f>SUMIFS(通讯通路门店!$AJ:$AJ,通讯通路门店!$S:$S,通讯客户沙盘!$G2096)</f>
        <v>0</v>
      </c>
      <c r="X2096" s="99">
        <f t="shared" si="160"/>
        <v>0</v>
      </c>
      <c r="Y2096" s="99">
        <f>COUNTIFS(通讯通路门店!$S:$S,$G2096,通讯通路门店!$J:$J,"荣耀体验店")+COUNTIFS(通讯通路门店!$S:$S,$G2096,通讯通路门店!$J:$J,"荣耀授权专卖店")</f>
        <v>0</v>
      </c>
      <c r="Z2096" s="99">
        <f>COUNTIFS(通讯通路门店!$S:$S,$G2096,通讯通路门店!$J:$J,"VIVO体验店")</f>
        <v>0</v>
      </c>
      <c r="AA2096" s="99">
        <f>COUNTIFS(通讯通路门店!$S:$S,$G2096,通讯通路门店!$J:$J,"OPPO体验店")</f>
        <v>0</v>
      </c>
      <c r="AB2096" s="99">
        <f>COUNTIFS(通讯通路门店!$S:$S,$G2096,通讯通路门店!$J:$J,"华为授权体验店")+COUNTIFS(通讯通路门店!$S:$S,$G2096,通讯通路门店!$J:$J,"华为堡垒店")</f>
        <v>0</v>
      </c>
      <c r="AC2096" s="99">
        <f>COUNTIFS(通讯通路门店!$S:$S,$G2096,通讯通路门店!$J:$J,"小米体验店")</f>
        <v>0</v>
      </c>
      <c r="AD2096" s="99">
        <f>COUNTIFS(通讯通路门店!$S:$S,$G2096,通讯通路门店!$J:$J,"苹果体验店")</f>
        <v>0</v>
      </c>
      <c r="AE2096" s="99">
        <f>COUNTIFS(通讯通路门店!$S:$S,$G2096,通讯通路门店!$J:$J,"其他品牌专卖店")</f>
        <v>0</v>
      </c>
      <c r="AF2096" s="99">
        <f>SUMIFS(通讯通路门店!$BI:$BI,通讯通路门店!$S:$S,$G2096)</f>
        <v>0</v>
      </c>
      <c r="AG2096" s="99">
        <f>SUMIFS(通讯通路门店!$BH:$BH,通讯通路门店!$S:$S,$G2096)</f>
        <v>0</v>
      </c>
      <c r="AH2096" s="99">
        <f t="shared" si="161"/>
        <v>0</v>
      </c>
      <c r="AI2096" s="99">
        <f>SUMIFS(通讯通路门店!$BB:$BB,通讯通路门店!$S:$S,$G2096)</f>
        <v>0</v>
      </c>
      <c r="AJ2096" s="99">
        <f>SUMIFS(通讯通路门店!$BE:$BE,通讯通路门店!$S:$S,$G2096)</f>
        <v>0</v>
      </c>
      <c r="AK2096" s="99">
        <f>SUMIFS(通讯通路门店!$BG:$BG,通讯通路门店!$S:$S,$G2096)</f>
        <v>0</v>
      </c>
      <c r="AL2096" s="99">
        <f>SUMIFS(通讯通路门店!$BC:$BC,通讯通路门店!$S:$S,$G2096)</f>
        <v>0</v>
      </c>
      <c r="AM2096" s="99">
        <f>SUMIFS(通讯通路门店!$BD:$BD,通讯通路门店!$S:$S,$G2096)</f>
        <v>0</v>
      </c>
      <c r="AN2096" s="99">
        <f>SUMIFS(通讯通路门店!$BF:$BF,通讯通路门店!$S:$S,$G2096)</f>
        <v>0</v>
      </c>
      <c r="AO2096" s="99">
        <f t="shared" si="162"/>
        <v>0</v>
      </c>
      <c r="AP2096" s="99">
        <f>SUMIFS(通讯通路门店!$K:$K,通讯通路门店!$S:$S,$G2096)</f>
        <v>0</v>
      </c>
      <c r="AQ2096" s="83"/>
      <c r="AR2096" s="99">
        <f>SUMIFS(通讯通路门店!$T:$T,通讯通路门店!$S:$S,$G2096)</f>
        <v>0</v>
      </c>
      <c r="AS2096" s="99">
        <f>SUMIFS(通讯通路门店!$U:$U,通讯通路门店!$S:$S,$G2096)</f>
        <v>0</v>
      </c>
      <c r="AT2096" s="99">
        <f>SUMIFS(通讯通路门店!$V:$V,通讯通路门店!$S:$S,$G2096)</f>
        <v>0</v>
      </c>
      <c r="AU2096" s="99">
        <f>SUMIFS(通讯通路门店!$W:$W,通讯通路门店!$S:$S,$G2096)</f>
        <v>0</v>
      </c>
      <c r="AV2096" s="99">
        <f>SUMIFS(通讯通路门店!$Z:$Z,通讯通路门店!$S:$S,$G2096)</f>
        <v>0</v>
      </c>
      <c r="AW2096" s="99">
        <f>SUMIFS(通讯通路门店!$AB:$AB,通讯通路门店!$S:$S,$G2096)</f>
        <v>0</v>
      </c>
      <c r="AX2096" s="99">
        <f>SUMIFS(通讯通路门店!$X:$X,通讯通路门店!$S:$S,$G2096)</f>
        <v>0</v>
      </c>
      <c r="AY2096" s="99">
        <f>SUMIFS(通讯通路门店!$Y:$Y,通讯通路门店!$S:$S,$G2096)</f>
        <v>0</v>
      </c>
      <c r="AZ2096" s="99">
        <f>SUMIFS(通讯通路门店!$AA:$AA,通讯通路门店!$S:$S,$G2096)</f>
        <v>0</v>
      </c>
      <c r="BA2096" s="99">
        <f t="shared" si="163"/>
        <v>0</v>
      </c>
      <c r="BB2096" s="99">
        <f t="shared" si="164"/>
        <v>0</v>
      </c>
      <c r="BC2096" s="99">
        <f>SUMIFS(通讯通路门店!$W:$W,通讯通路门店!$S:$S,$G2096,通讯通路门店!$J:$J,"荣耀体验店")+SUMIFS(通讯通路门店!$W:$W,通讯通路门店!$S:$S,$G2096,通讯通路门店!$J:$J,"荣耀授权专卖店")</f>
        <v>0</v>
      </c>
      <c r="BD2096" s="99">
        <f>SUMIFS(通讯通路门店!$Z:$Z,通讯通路门店!$S:$S,$G2096,通讯通路门店!$J:$J,"VIVO体验店")</f>
        <v>0</v>
      </c>
      <c r="BE2096" s="99">
        <f>SUMIFS(通讯通路门店!$AB:$AB,通讯通路门店!$S:$S,$G2096,通讯通路门店!$J:$J,"OPPO体验店")</f>
        <v>0</v>
      </c>
      <c r="BF2096" s="99">
        <f>SUMIFS(通讯通路门店!$X:$X,通讯通路门店!$S:$S,$G2096,通讯通路门店!$J:$J,"华为授权体验店")+SUMIFS(通讯通路门店!$AA:$AA,通讯通路门店!$S:$S,$G2096,通讯通路门店!$J:$J,"华为堡垒店")</f>
        <v>0</v>
      </c>
      <c r="BG2096" s="99">
        <f>SUMIFS(通讯通路门店!$Y:$Y,通讯通路门店!$S:$S,$G2096,通讯通路门店!$J:$J,"小米体验店")</f>
        <v>0</v>
      </c>
      <c r="BH2096" s="99">
        <f>SUMIFS(通讯通路门店!$AA:$AA,通讯通路门店!$S:$S,$G2096,通讯通路门店!$J:$J,"苹果体验店")</f>
        <v>0</v>
      </c>
      <c r="BI2096" s="99">
        <f>SUMIFS(通讯通路门店!$K:$K,通讯通路门店!$S:$S,$G2096,通讯通路门店!$J:$J,"其他品牌专卖店")</f>
        <v>0</v>
      </c>
      <c r="BJ2096" s="99">
        <f>SUMIFS(通讯通路门店!$AC:$AC,通讯通路门店!$S:$S,$G2096)</f>
        <v>0</v>
      </c>
      <c r="BK2096" s="99">
        <f>SUMIFS(通讯通路门店!$AD:$AD,通讯通路门店!$S:$S,$G2096)</f>
        <v>0</v>
      </c>
      <c r="BL2096" s="99">
        <f>SUMIFS(通讯通路门店!$AE:$AE,通讯通路门店!$S:$S,$G2096)</f>
        <v>0</v>
      </c>
      <c r="BM2096" s="99">
        <f>SUMIFS(通讯通路门店!$AF:$AF,通讯通路门店!$S:$S,$G2096)</f>
        <v>0</v>
      </c>
      <c r="BN2096" s="99">
        <f>SUMIFS(通讯通路门店!$AG:$AG,通讯通路门店!$S:$S,$G2096)</f>
        <v>0</v>
      </c>
      <c r="BO2096" s="99">
        <f>SUMIFS(通讯通路门店!$AH:$AH,通讯通路门店!$S:$S,$G2096)</f>
        <v>0</v>
      </c>
      <c r="BP2096" s="99">
        <f>SUMIFS(通讯通路门店!$AI:$AI,通讯通路门店!$S:$S,$G2096)</f>
        <v>0</v>
      </c>
      <c r="BQ2096" s="83"/>
    </row>
    <row r="2097" spans="1:69">
      <c r="A2097" s="99" t="str">
        <f>IFERROR(_xlfn.XLOOKUP($G2097,通讯通路门店!$S$4:$S$993931,通讯通路门店!$A$4:$A$993931,0,0),"")</f>
        <v>海南省</v>
      </c>
      <c r="B2097" s="99" t="str">
        <f>IFERROR(_xlfn.XLOOKUP($G2097,通讯通路门店!$S$4:$S$993931,通讯通路门店!$B$4:$B$993931,0,0),"")</f>
        <v>东方市</v>
      </c>
      <c r="C2097" s="99" t="str">
        <f>IFERROR(_xlfn.XLOOKUP($G2097,通讯通路门店!$S$4:$S$993931,通讯通路门店!$C$4:$C$993931,0,0),"")</f>
        <v>东方市</v>
      </c>
      <c r="D2097" s="99" t="str">
        <f>IFERROR(_xlfn.XLOOKUP($G2097,通讯通路门店!$S$4:$S$993931,通讯通路门店!$D$4:$D$993931,0,0),"")</f>
        <v>八所镇</v>
      </c>
      <c r="E2097" s="83"/>
      <c r="F2097" s="83"/>
      <c r="G2097" s="101"/>
      <c r="H2097" s="102">
        <f>IFERROR(_xlfn.XLOOKUP($G2097,通讯通路门店!$S$4:$S$993931,通讯通路门店!$R$4:$R$993931,0,0),"")</f>
        <v>0</v>
      </c>
      <c r="I2097" s="83"/>
      <c r="J2097" s="83"/>
      <c r="K2097" s="83"/>
      <c r="L2097" s="83"/>
      <c r="M2097" s="83"/>
      <c r="N2097" s="83"/>
      <c r="O2097" s="83"/>
      <c r="P2097" s="83"/>
      <c r="Q2097" s="83"/>
      <c r="R2097" s="83"/>
      <c r="S2097" s="83"/>
      <c r="T2097" s="83"/>
      <c r="U2097" s="99">
        <f>COUNTIF(通讯通路门店!$S:$S,$G2097)</f>
        <v>0</v>
      </c>
      <c r="V2097" s="99">
        <f>COUNTIFS(通讯通路门店!$S:$S,$G2097,通讯通路门店!$J:$J,"综合卖场")</f>
        <v>0</v>
      </c>
      <c r="W2097" s="99">
        <f>SUMIFS(通讯通路门店!$AJ:$AJ,通讯通路门店!$S:$S,通讯客户沙盘!$G2097)</f>
        <v>0</v>
      </c>
      <c r="X2097" s="99">
        <f t="shared" si="160"/>
        <v>0</v>
      </c>
      <c r="Y2097" s="99">
        <f>COUNTIFS(通讯通路门店!$S:$S,$G2097,通讯通路门店!$J:$J,"荣耀体验店")+COUNTIFS(通讯通路门店!$S:$S,$G2097,通讯通路门店!$J:$J,"荣耀授权专卖店")</f>
        <v>0</v>
      </c>
      <c r="Z2097" s="99">
        <f>COUNTIFS(通讯通路门店!$S:$S,$G2097,通讯通路门店!$J:$J,"VIVO体验店")</f>
        <v>0</v>
      </c>
      <c r="AA2097" s="99">
        <f>COUNTIFS(通讯通路门店!$S:$S,$G2097,通讯通路门店!$J:$J,"OPPO体验店")</f>
        <v>0</v>
      </c>
      <c r="AB2097" s="99">
        <f>COUNTIFS(通讯通路门店!$S:$S,$G2097,通讯通路门店!$J:$J,"华为授权体验店")+COUNTIFS(通讯通路门店!$S:$S,$G2097,通讯通路门店!$J:$J,"华为堡垒店")</f>
        <v>0</v>
      </c>
      <c r="AC2097" s="99">
        <f>COUNTIFS(通讯通路门店!$S:$S,$G2097,通讯通路门店!$J:$J,"小米体验店")</f>
        <v>0</v>
      </c>
      <c r="AD2097" s="99">
        <f>COUNTIFS(通讯通路门店!$S:$S,$G2097,通讯通路门店!$J:$J,"苹果体验店")</f>
        <v>0</v>
      </c>
      <c r="AE2097" s="99">
        <f>COUNTIFS(通讯通路门店!$S:$S,$G2097,通讯通路门店!$J:$J,"其他品牌专卖店")</f>
        <v>0</v>
      </c>
      <c r="AF2097" s="99">
        <f>SUMIFS(通讯通路门店!$BI:$BI,通讯通路门店!$S:$S,$G2097)</f>
        <v>0</v>
      </c>
      <c r="AG2097" s="99">
        <f>SUMIFS(通讯通路门店!$BH:$BH,通讯通路门店!$S:$S,$G2097)</f>
        <v>0</v>
      </c>
      <c r="AH2097" s="99">
        <f t="shared" si="161"/>
        <v>0</v>
      </c>
      <c r="AI2097" s="99">
        <f>SUMIFS(通讯通路门店!$BB:$BB,通讯通路门店!$S:$S,$G2097)</f>
        <v>0</v>
      </c>
      <c r="AJ2097" s="99">
        <f>SUMIFS(通讯通路门店!$BE:$BE,通讯通路门店!$S:$S,$G2097)</f>
        <v>0</v>
      </c>
      <c r="AK2097" s="99">
        <f>SUMIFS(通讯通路门店!$BG:$BG,通讯通路门店!$S:$S,$G2097)</f>
        <v>0</v>
      </c>
      <c r="AL2097" s="99">
        <f>SUMIFS(通讯通路门店!$BC:$BC,通讯通路门店!$S:$S,$G2097)</f>
        <v>0</v>
      </c>
      <c r="AM2097" s="99">
        <f>SUMIFS(通讯通路门店!$BD:$BD,通讯通路门店!$S:$S,$G2097)</f>
        <v>0</v>
      </c>
      <c r="AN2097" s="99">
        <f>SUMIFS(通讯通路门店!$BF:$BF,通讯通路门店!$S:$S,$G2097)</f>
        <v>0</v>
      </c>
      <c r="AO2097" s="99">
        <f t="shared" si="162"/>
        <v>0</v>
      </c>
      <c r="AP2097" s="99">
        <f>SUMIFS(通讯通路门店!$K:$K,通讯通路门店!$S:$S,$G2097)</f>
        <v>0</v>
      </c>
      <c r="AQ2097" s="83"/>
      <c r="AR2097" s="99">
        <f>SUMIFS(通讯通路门店!$T:$T,通讯通路门店!$S:$S,$G2097)</f>
        <v>0</v>
      </c>
      <c r="AS2097" s="99">
        <f>SUMIFS(通讯通路门店!$U:$U,通讯通路门店!$S:$S,$G2097)</f>
        <v>0</v>
      </c>
      <c r="AT2097" s="99">
        <f>SUMIFS(通讯通路门店!$V:$V,通讯通路门店!$S:$S,$G2097)</f>
        <v>0</v>
      </c>
      <c r="AU2097" s="99">
        <f>SUMIFS(通讯通路门店!$W:$W,通讯通路门店!$S:$S,$G2097)</f>
        <v>0</v>
      </c>
      <c r="AV2097" s="99">
        <f>SUMIFS(通讯通路门店!$Z:$Z,通讯通路门店!$S:$S,$G2097)</f>
        <v>0</v>
      </c>
      <c r="AW2097" s="99">
        <f>SUMIFS(通讯通路门店!$AB:$AB,通讯通路门店!$S:$S,$G2097)</f>
        <v>0</v>
      </c>
      <c r="AX2097" s="99">
        <f>SUMIFS(通讯通路门店!$X:$X,通讯通路门店!$S:$S,$G2097)</f>
        <v>0</v>
      </c>
      <c r="AY2097" s="99">
        <f>SUMIFS(通讯通路门店!$Y:$Y,通讯通路门店!$S:$S,$G2097)</f>
        <v>0</v>
      </c>
      <c r="AZ2097" s="99">
        <f>SUMIFS(通讯通路门店!$AA:$AA,通讯通路门店!$S:$S,$G2097)</f>
        <v>0</v>
      </c>
      <c r="BA2097" s="99">
        <f t="shared" si="163"/>
        <v>0</v>
      </c>
      <c r="BB2097" s="99">
        <f t="shared" si="164"/>
        <v>0</v>
      </c>
      <c r="BC2097" s="99">
        <f>SUMIFS(通讯通路门店!$W:$W,通讯通路门店!$S:$S,$G2097,通讯通路门店!$J:$J,"荣耀体验店")+SUMIFS(通讯通路门店!$W:$W,通讯通路门店!$S:$S,$G2097,通讯通路门店!$J:$J,"荣耀授权专卖店")</f>
        <v>0</v>
      </c>
      <c r="BD2097" s="99">
        <f>SUMIFS(通讯通路门店!$Z:$Z,通讯通路门店!$S:$S,$G2097,通讯通路门店!$J:$J,"VIVO体验店")</f>
        <v>0</v>
      </c>
      <c r="BE2097" s="99">
        <f>SUMIFS(通讯通路门店!$AB:$AB,通讯通路门店!$S:$S,$G2097,通讯通路门店!$J:$J,"OPPO体验店")</f>
        <v>0</v>
      </c>
      <c r="BF2097" s="99">
        <f>SUMIFS(通讯通路门店!$X:$X,通讯通路门店!$S:$S,$G2097,通讯通路门店!$J:$J,"华为授权体验店")+SUMIFS(通讯通路门店!$AA:$AA,通讯通路门店!$S:$S,$G2097,通讯通路门店!$J:$J,"华为堡垒店")</f>
        <v>0</v>
      </c>
      <c r="BG2097" s="99">
        <f>SUMIFS(通讯通路门店!$Y:$Y,通讯通路门店!$S:$S,$G2097,通讯通路门店!$J:$J,"小米体验店")</f>
        <v>0</v>
      </c>
      <c r="BH2097" s="99">
        <f>SUMIFS(通讯通路门店!$AA:$AA,通讯通路门店!$S:$S,$G2097,通讯通路门店!$J:$J,"苹果体验店")</f>
        <v>0</v>
      </c>
      <c r="BI2097" s="99">
        <f>SUMIFS(通讯通路门店!$K:$K,通讯通路门店!$S:$S,$G2097,通讯通路门店!$J:$J,"其他品牌专卖店")</f>
        <v>0</v>
      </c>
      <c r="BJ2097" s="99">
        <f>SUMIFS(通讯通路门店!$AC:$AC,通讯通路门店!$S:$S,$G2097)</f>
        <v>0</v>
      </c>
      <c r="BK2097" s="99">
        <f>SUMIFS(通讯通路门店!$AD:$AD,通讯通路门店!$S:$S,$G2097)</f>
        <v>0</v>
      </c>
      <c r="BL2097" s="99">
        <f>SUMIFS(通讯通路门店!$AE:$AE,通讯通路门店!$S:$S,$G2097)</f>
        <v>0</v>
      </c>
      <c r="BM2097" s="99">
        <f>SUMIFS(通讯通路门店!$AF:$AF,通讯通路门店!$S:$S,$G2097)</f>
        <v>0</v>
      </c>
      <c r="BN2097" s="99">
        <f>SUMIFS(通讯通路门店!$AG:$AG,通讯通路门店!$S:$S,$G2097)</f>
        <v>0</v>
      </c>
      <c r="BO2097" s="99">
        <f>SUMIFS(通讯通路门店!$AH:$AH,通讯通路门店!$S:$S,$G2097)</f>
        <v>0</v>
      </c>
      <c r="BP2097" s="99">
        <f>SUMIFS(通讯通路门店!$AI:$AI,通讯通路门店!$S:$S,$G2097)</f>
        <v>0</v>
      </c>
      <c r="BQ2097" s="83"/>
    </row>
    <row r="2098" spans="1:69">
      <c r="A2098" s="99" t="str">
        <f>IFERROR(_xlfn.XLOOKUP($G2098,通讯通路门店!$S$4:$S$993931,通讯通路门店!$A$4:$A$993931,0,0),"")</f>
        <v>海南省</v>
      </c>
      <c r="B2098" s="99" t="str">
        <f>IFERROR(_xlfn.XLOOKUP($G2098,通讯通路门店!$S$4:$S$993931,通讯通路门店!$B$4:$B$993931,0,0),"")</f>
        <v>东方市</v>
      </c>
      <c r="C2098" s="99" t="str">
        <f>IFERROR(_xlfn.XLOOKUP($G2098,通讯通路门店!$S$4:$S$993931,通讯通路门店!$C$4:$C$993931,0,0),"")</f>
        <v>东方市</v>
      </c>
      <c r="D2098" s="99" t="str">
        <f>IFERROR(_xlfn.XLOOKUP($G2098,通讯通路门店!$S$4:$S$993931,通讯通路门店!$D$4:$D$993931,0,0),"")</f>
        <v>八所镇</v>
      </c>
      <c r="E2098" s="83"/>
      <c r="F2098" s="83"/>
      <c r="G2098" s="101"/>
      <c r="H2098" s="102">
        <f>IFERROR(_xlfn.XLOOKUP($G2098,通讯通路门店!$S$4:$S$993931,通讯通路门店!$R$4:$R$993931,0,0),"")</f>
        <v>0</v>
      </c>
      <c r="I2098" s="83"/>
      <c r="J2098" s="83"/>
      <c r="K2098" s="83"/>
      <c r="L2098" s="83"/>
      <c r="M2098" s="83"/>
      <c r="N2098" s="83"/>
      <c r="O2098" s="83"/>
      <c r="P2098" s="83"/>
      <c r="Q2098" s="83"/>
      <c r="R2098" s="83"/>
      <c r="S2098" s="83"/>
      <c r="T2098" s="83"/>
      <c r="U2098" s="99">
        <f>COUNTIF(通讯通路门店!$S:$S,$G2098)</f>
        <v>0</v>
      </c>
      <c r="V2098" s="99">
        <f>COUNTIFS(通讯通路门店!$S:$S,$G2098,通讯通路门店!$J:$J,"综合卖场")</f>
        <v>0</v>
      </c>
      <c r="W2098" s="99">
        <f>SUMIFS(通讯通路门店!$AJ:$AJ,通讯通路门店!$S:$S,通讯客户沙盘!$G2098)</f>
        <v>0</v>
      </c>
      <c r="X2098" s="99">
        <f t="shared" si="160"/>
        <v>0</v>
      </c>
      <c r="Y2098" s="99">
        <f>COUNTIFS(通讯通路门店!$S:$S,$G2098,通讯通路门店!$J:$J,"荣耀体验店")+COUNTIFS(通讯通路门店!$S:$S,$G2098,通讯通路门店!$J:$J,"荣耀授权专卖店")</f>
        <v>0</v>
      </c>
      <c r="Z2098" s="99">
        <f>COUNTIFS(通讯通路门店!$S:$S,$G2098,通讯通路门店!$J:$J,"VIVO体验店")</f>
        <v>0</v>
      </c>
      <c r="AA2098" s="99">
        <f>COUNTIFS(通讯通路门店!$S:$S,$G2098,通讯通路门店!$J:$J,"OPPO体验店")</f>
        <v>0</v>
      </c>
      <c r="AB2098" s="99">
        <f>COUNTIFS(通讯通路门店!$S:$S,$G2098,通讯通路门店!$J:$J,"华为授权体验店")+COUNTIFS(通讯通路门店!$S:$S,$G2098,通讯通路门店!$J:$J,"华为堡垒店")</f>
        <v>0</v>
      </c>
      <c r="AC2098" s="99">
        <f>COUNTIFS(通讯通路门店!$S:$S,$G2098,通讯通路门店!$J:$J,"小米体验店")</f>
        <v>0</v>
      </c>
      <c r="AD2098" s="99">
        <f>COUNTIFS(通讯通路门店!$S:$S,$G2098,通讯通路门店!$J:$J,"苹果体验店")</f>
        <v>0</v>
      </c>
      <c r="AE2098" s="99">
        <f>COUNTIFS(通讯通路门店!$S:$S,$G2098,通讯通路门店!$J:$J,"其他品牌专卖店")</f>
        <v>0</v>
      </c>
      <c r="AF2098" s="99">
        <f>SUMIFS(通讯通路门店!$BI:$BI,通讯通路门店!$S:$S,$G2098)</f>
        <v>0</v>
      </c>
      <c r="AG2098" s="99">
        <f>SUMIFS(通讯通路门店!$BH:$BH,通讯通路门店!$S:$S,$G2098)</f>
        <v>0</v>
      </c>
      <c r="AH2098" s="99">
        <f t="shared" si="161"/>
        <v>0</v>
      </c>
      <c r="AI2098" s="99">
        <f>SUMIFS(通讯通路门店!$BB:$BB,通讯通路门店!$S:$S,$G2098)</f>
        <v>0</v>
      </c>
      <c r="AJ2098" s="99">
        <f>SUMIFS(通讯通路门店!$BE:$BE,通讯通路门店!$S:$S,$G2098)</f>
        <v>0</v>
      </c>
      <c r="AK2098" s="99">
        <f>SUMIFS(通讯通路门店!$BG:$BG,通讯通路门店!$S:$S,$G2098)</f>
        <v>0</v>
      </c>
      <c r="AL2098" s="99">
        <f>SUMIFS(通讯通路门店!$BC:$BC,通讯通路门店!$S:$S,$G2098)</f>
        <v>0</v>
      </c>
      <c r="AM2098" s="99">
        <f>SUMIFS(通讯通路门店!$BD:$BD,通讯通路门店!$S:$S,$G2098)</f>
        <v>0</v>
      </c>
      <c r="AN2098" s="99">
        <f>SUMIFS(通讯通路门店!$BF:$BF,通讯通路门店!$S:$S,$G2098)</f>
        <v>0</v>
      </c>
      <c r="AO2098" s="99">
        <f t="shared" si="162"/>
        <v>0</v>
      </c>
      <c r="AP2098" s="99">
        <f>SUMIFS(通讯通路门店!$K:$K,通讯通路门店!$S:$S,$G2098)</f>
        <v>0</v>
      </c>
      <c r="AQ2098" s="83"/>
      <c r="AR2098" s="99">
        <f>SUMIFS(通讯通路门店!$T:$T,通讯通路门店!$S:$S,$G2098)</f>
        <v>0</v>
      </c>
      <c r="AS2098" s="99">
        <f>SUMIFS(通讯通路门店!$U:$U,通讯通路门店!$S:$S,$G2098)</f>
        <v>0</v>
      </c>
      <c r="AT2098" s="99">
        <f>SUMIFS(通讯通路门店!$V:$V,通讯通路门店!$S:$S,$G2098)</f>
        <v>0</v>
      </c>
      <c r="AU2098" s="99">
        <f>SUMIFS(通讯通路门店!$W:$W,通讯通路门店!$S:$S,$G2098)</f>
        <v>0</v>
      </c>
      <c r="AV2098" s="99">
        <f>SUMIFS(通讯通路门店!$Z:$Z,通讯通路门店!$S:$S,$G2098)</f>
        <v>0</v>
      </c>
      <c r="AW2098" s="99">
        <f>SUMIFS(通讯通路门店!$AB:$AB,通讯通路门店!$S:$S,$G2098)</f>
        <v>0</v>
      </c>
      <c r="AX2098" s="99">
        <f>SUMIFS(通讯通路门店!$X:$X,通讯通路门店!$S:$S,$G2098)</f>
        <v>0</v>
      </c>
      <c r="AY2098" s="99">
        <f>SUMIFS(通讯通路门店!$Y:$Y,通讯通路门店!$S:$S,$G2098)</f>
        <v>0</v>
      </c>
      <c r="AZ2098" s="99">
        <f>SUMIFS(通讯通路门店!$AA:$AA,通讯通路门店!$S:$S,$G2098)</f>
        <v>0</v>
      </c>
      <c r="BA2098" s="99">
        <f t="shared" si="163"/>
        <v>0</v>
      </c>
      <c r="BB2098" s="99">
        <f t="shared" si="164"/>
        <v>0</v>
      </c>
      <c r="BC2098" s="99">
        <f>SUMIFS(通讯通路门店!$W:$W,通讯通路门店!$S:$S,$G2098,通讯通路门店!$J:$J,"荣耀体验店")+SUMIFS(通讯通路门店!$W:$W,通讯通路门店!$S:$S,$G2098,通讯通路门店!$J:$J,"荣耀授权专卖店")</f>
        <v>0</v>
      </c>
      <c r="BD2098" s="99">
        <f>SUMIFS(通讯通路门店!$Z:$Z,通讯通路门店!$S:$S,$G2098,通讯通路门店!$J:$J,"VIVO体验店")</f>
        <v>0</v>
      </c>
      <c r="BE2098" s="99">
        <f>SUMIFS(通讯通路门店!$AB:$AB,通讯通路门店!$S:$S,$G2098,通讯通路门店!$J:$J,"OPPO体验店")</f>
        <v>0</v>
      </c>
      <c r="BF2098" s="99">
        <f>SUMIFS(通讯通路门店!$X:$X,通讯通路门店!$S:$S,$G2098,通讯通路门店!$J:$J,"华为授权体验店")+SUMIFS(通讯通路门店!$AA:$AA,通讯通路门店!$S:$S,$G2098,通讯通路门店!$J:$J,"华为堡垒店")</f>
        <v>0</v>
      </c>
      <c r="BG2098" s="99">
        <f>SUMIFS(通讯通路门店!$Y:$Y,通讯通路门店!$S:$S,$G2098,通讯通路门店!$J:$J,"小米体验店")</f>
        <v>0</v>
      </c>
      <c r="BH2098" s="99">
        <f>SUMIFS(通讯通路门店!$AA:$AA,通讯通路门店!$S:$S,$G2098,通讯通路门店!$J:$J,"苹果体验店")</f>
        <v>0</v>
      </c>
      <c r="BI2098" s="99">
        <f>SUMIFS(通讯通路门店!$K:$K,通讯通路门店!$S:$S,$G2098,通讯通路门店!$J:$J,"其他品牌专卖店")</f>
        <v>0</v>
      </c>
      <c r="BJ2098" s="99">
        <f>SUMIFS(通讯通路门店!$AC:$AC,通讯通路门店!$S:$S,$G2098)</f>
        <v>0</v>
      </c>
      <c r="BK2098" s="99">
        <f>SUMIFS(通讯通路门店!$AD:$AD,通讯通路门店!$S:$S,$G2098)</f>
        <v>0</v>
      </c>
      <c r="BL2098" s="99">
        <f>SUMIFS(通讯通路门店!$AE:$AE,通讯通路门店!$S:$S,$G2098)</f>
        <v>0</v>
      </c>
      <c r="BM2098" s="99">
        <f>SUMIFS(通讯通路门店!$AF:$AF,通讯通路门店!$S:$S,$G2098)</f>
        <v>0</v>
      </c>
      <c r="BN2098" s="99">
        <f>SUMIFS(通讯通路门店!$AG:$AG,通讯通路门店!$S:$S,$G2098)</f>
        <v>0</v>
      </c>
      <c r="BO2098" s="99">
        <f>SUMIFS(通讯通路门店!$AH:$AH,通讯通路门店!$S:$S,$G2098)</f>
        <v>0</v>
      </c>
      <c r="BP2098" s="99">
        <f>SUMIFS(通讯通路门店!$AI:$AI,通讯通路门店!$S:$S,$G2098)</f>
        <v>0</v>
      </c>
      <c r="BQ2098" s="83"/>
    </row>
    <row r="2099" spans="1:69">
      <c r="A2099" s="99" t="str">
        <f>IFERROR(_xlfn.XLOOKUP($G2099,通讯通路门店!$S$4:$S$993931,通讯通路门店!$A$4:$A$993931,0,0),"")</f>
        <v>海南省</v>
      </c>
      <c r="B2099" s="99" t="str">
        <f>IFERROR(_xlfn.XLOOKUP($G2099,通讯通路门店!$S$4:$S$993931,通讯通路门店!$B$4:$B$993931,0,0),"")</f>
        <v>东方市</v>
      </c>
      <c r="C2099" s="99" t="str">
        <f>IFERROR(_xlfn.XLOOKUP($G2099,通讯通路门店!$S$4:$S$993931,通讯通路门店!$C$4:$C$993931,0,0),"")</f>
        <v>东方市</v>
      </c>
      <c r="D2099" s="99" t="str">
        <f>IFERROR(_xlfn.XLOOKUP($G2099,通讯通路门店!$S$4:$S$993931,通讯通路门店!$D$4:$D$993931,0,0),"")</f>
        <v>八所镇</v>
      </c>
      <c r="E2099" s="83"/>
      <c r="F2099" s="83"/>
      <c r="G2099" s="101"/>
      <c r="H2099" s="102">
        <f>IFERROR(_xlfn.XLOOKUP($G2099,通讯通路门店!$S$4:$S$993931,通讯通路门店!$R$4:$R$993931,0,0),"")</f>
        <v>0</v>
      </c>
      <c r="I2099" s="83"/>
      <c r="J2099" s="83"/>
      <c r="K2099" s="83"/>
      <c r="L2099" s="83"/>
      <c r="M2099" s="83"/>
      <c r="N2099" s="83"/>
      <c r="O2099" s="83"/>
      <c r="P2099" s="83"/>
      <c r="Q2099" s="83"/>
      <c r="R2099" s="83"/>
      <c r="S2099" s="83"/>
      <c r="T2099" s="83"/>
      <c r="U2099" s="99">
        <f>COUNTIF(通讯通路门店!$S:$S,$G2099)</f>
        <v>0</v>
      </c>
      <c r="V2099" s="99">
        <f>COUNTIFS(通讯通路门店!$S:$S,$G2099,通讯通路门店!$J:$J,"综合卖场")</f>
        <v>0</v>
      </c>
      <c r="W2099" s="99">
        <f>SUMIFS(通讯通路门店!$AJ:$AJ,通讯通路门店!$S:$S,通讯客户沙盘!$G2099)</f>
        <v>0</v>
      </c>
      <c r="X2099" s="99">
        <f t="shared" si="160"/>
        <v>0</v>
      </c>
      <c r="Y2099" s="99">
        <f>COUNTIFS(通讯通路门店!$S:$S,$G2099,通讯通路门店!$J:$J,"荣耀体验店")+COUNTIFS(通讯通路门店!$S:$S,$G2099,通讯通路门店!$J:$J,"荣耀授权专卖店")</f>
        <v>0</v>
      </c>
      <c r="Z2099" s="99">
        <f>COUNTIFS(通讯通路门店!$S:$S,$G2099,通讯通路门店!$J:$J,"VIVO体验店")</f>
        <v>0</v>
      </c>
      <c r="AA2099" s="99">
        <f>COUNTIFS(通讯通路门店!$S:$S,$G2099,通讯通路门店!$J:$J,"OPPO体验店")</f>
        <v>0</v>
      </c>
      <c r="AB2099" s="99">
        <f>COUNTIFS(通讯通路门店!$S:$S,$G2099,通讯通路门店!$J:$J,"华为授权体验店")+COUNTIFS(通讯通路门店!$S:$S,$G2099,通讯通路门店!$J:$J,"华为堡垒店")</f>
        <v>0</v>
      </c>
      <c r="AC2099" s="99">
        <f>COUNTIFS(通讯通路门店!$S:$S,$G2099,通讯通路门店!$J:$J,"小米体验店")</f>
        <v>0</v>
      </c>
      <c r="AD2099" s="99">
        <f>COUNTIFS(通讯通路门店!$S:$S,$G2099,通讯通路门店!$J:$J,"苹果体验店")</f>
        <v>0</v>
      </c>
      <c r="AE2099" s="99">
        <f>COUNTIFS(通讯通路门店!$S:$S,$G2099,通讯通路门店!$J:$J,"其他品牌专卖店")</f>
        <v>0</v>
      </c>
      <c r="AF2099" s="99">
        <f>SUMIFS(通讯通路门店!$BI:$BI,通讯通路门店!$S:$S,$G2099)</f>
        <v>0</v>
      </c>
      <c r="AG2099" s="99">
        <f>SUMIFS(通讯通路门店!$BH:$BH,通讯通路门店!$S:$S,$G2099)</f>
        <v>0</v>
      </c>
      <c r="AH2099" s="99">
        <f t="shared" si="161"/>
        <v>0</v>
      </c>
      <c r="AI2099" s="99">
        <f>SUMIFS(通讯通路门店!$BB:$BB,通讯通路门店!$S:$S,$G2099)</f>
        <v>0</v>
      </c>
      <c r="AJ2099" s="99">
        <f>SUMIFS(通讯通路门店!$BE:$BE,通讯通路门店!$S:$S,$G2099)</f>
        <v>0</v>
      </c>
      <c r="AK2099" s="99">
        <f>SUMIFS(通讯通路门店!$BG:$BG,通讯通路门店!$S:$S,$G2099)</f>
        <v>0</v>
      </c>
      <c r="AL2099" s="99">
        <f>SUMIFS(通讯通路门店!$BC:$BC,通讯通路门店!$S:$S,$G2099)</f>
        <v>0</v>
      </c>
      <c r="AM2099" s="99">
        <f>SUMIFS(通讯通路门店!$BD:$BD,通讯通路门店!$S:$S,$G2099)</f>
        <v>0</v>
      </c>
      <c r="AN2099" s="99">
        <f>SUMIFS(通讯通路门店!$BF:$BF,通讯通路门店!$S:$S,$G2099)</f>
        <v>0</v>
      </c>
      <c r="AO2099" s="99">
        <f t="shared" si="162"/>
        <v>0</v>
      </c>
      <c r="AP2099" s="99">
        <f>SUMIFS(通讯通路门店!$K:$K,通讯通路门店!$S:$S,$G2099)</f>
        <v>0</v>
      </c>
      <c r="AQ2099" s="83"/>
      <c r="AR2099" s="99">
        <f>SUMIFS(通讯通路门店!$T:$T,通讯通路门店!$S:$S,$G2099)</f>
        <v>0</v>
      </c>
      <c r="AS2099" s="99">
        <f>SUMIFS(通讯通路门店!$U:$U,通讯通路门店!$S:$S,$G2099)</f>
        <v>0</v>
      </c>
      <c r="AT2099" s="99">
        <f>SUMIFS(通讯通路门店!$V:$V,通讯通路门店!$S:$S,$G2099)</f>
        <v>0</v>
      </c>
      <c r="AU2099" s="99">
        <f>SUMIFS(通讯通路门店!$W:$W,通讯通路门店!$S:$S,$G2099)</f>
        <v>0</v>
      </c>
      <c r="AV2099" s="99">
        <f>SUMIFS(通讯通路门店!$Z:$Z,通讯通路门店!$S:$S,$G2099)</f>
        <v>0</v>
      </c>
      <c r="AW2099" s="99">
        <f>SUMIFS(通讯通路门店!$AB:$AB,通讯通路门店!$S:$S,$G2099)</f>
        <v>0</v>
      </c>
      <c r="AX2099" s="99">
        <f>SUMIFS(通讯通路门店!$X:$X,通讯通路门店!$S:$S,$G2099)</f>
        <v>0</v>
      </c>
      <c r="AY2099" s="99">
        <f>SUMIFS(通讯通路门店!$Y:$Y,通讯通路门店!$S:$S,$G2099)</f>
        <v>0</v>
      </c>
      <c r="AZ2099" s="99">
        <f>SUMIFS(通讯通路门店!$AA:$AA,通讯通路门店!$S:$S,$G2099)</f>
        <v>0</v>
      </c>
      <c r="BA2099" s="99">
        <f t="shared" si="163"/>
        <v>0</v>
      </c>
      <c r="BB2099" s="99">
        <f t="shared" si="164"/>
        <v>0</v>
      </c>
      <c r="BC2099" s="99">
        <f>SUMIFS(通讯通路门店!$W:$W,通讯通路门店!$S:$S,$G2099,通讯通路门店!$J:$J,"荣耀体验店")+SUMIFS(通讯通路门店!$W:$W,通讯通路门店!$S:$S,$G2099,通讯通路门店!$J:$J,"荣耀授权专卖店")</f>
        <v>0</v>
      </c>
      <c r="BD2099" s="99">
        <f>SUMIFS(通讯通路门店!$Z:$Z,通讯通路门店!$S:$S,$G2099,通讯通路门店!$J:$J,"VIVO体验店")</f>
        <v>0</v>
      </c>
      <c r="BE2099" s="99">
        <f>SUMIFS(通讯通路门店!$AB:$AB,通讯通路门店!$S:$S,$G2099,通讯通路门店!$J:$J,"OPPO体验店")</f>
        <v>0</v>
      </c>
      <c r="BF2099" s="99">
        <f>SUMIFS(通讯通路门店!$X:$X,通讯通路门店!$S:$S,$G2099,通讯通路门店!$J:$J,"华为授权体验店")+SUMIFS(通讯通路门店!$AA:$AA,通讯通路门店!$S:$S,$G2099,通讯通路门店!$J:$J,"华为堡垒店")</f>
        <v>0</v>
      </c>
      <c r="BG2099" s="99">
        <f>SUMIFS(通讯通路门店!$Y:$Y,通讯通路门店!$S:$S,$G2099,通讯通路门店!$J:$J,"小米体验店")</f>
        <v>0</v>
      </c>
      <c r="BH2099" s="99">
        <f>SUMIFS(通讯通路门店!$AA:$AA,通讯通路门店!$S:$S,$G2099,通讯通路门店!$J:$J,"苹果体验店")</f>
        <v>0</v>
      </c>
      <c r="BI2099" s="99">
        <f>SUMIFS(通讯通路门店!$K:$K,通讯通路门店!$S:$S,$G2099,通讯通路门店!$J:$J,"其他品牌专卖店")</f>
        <v>0</v>
      </c>
      <c r="BJ2099" s="99">
        <f>SUMIFS(通讯通路门店!$AC:$AC,通讯通路门店!$S:$S,$G2099)</f>
        <v>0</v>
      </c>
      <c r="BK2099" s="99">
        <f>SUMIFS(通讯通路门店!$AD:$AD,通讯通路门店!$S:$S,$G2099)</f>
        <v>0</v>
      </c>
      <c r="BL2099" s="99">
        <f>SUMIFS(通讯通路门店!$AE:$AE,通讯通路门店!$S:$S,$G2099)</f>
        <v>0</v>
      </c>
      <c r="BM2099" s="99">
        <f>SUMIFS(通讯通路门店!$AF:$AF,通讯通路门店!$S:$S,$G2099)</f>
        <v>0</v>
      </c>
      <c r="BN2099" s="99">
        <f>SUMIFS(通讯通路门店!$AG:$AG,通讯通路门店!$S:$S,$G2099)</f>
        <v>0</v>
      </c>
      <c r="BO2099" s="99">
        <f>SUMIFS(通讯通路门店!$AH:$AH,通讯通路门店!$S:$S,$G2099)</f>
        <v>0</v>
      </c>
      <c r="BP2099" s="99">
        <f>SUMIFS(通讯通路门店!$AI:$AI,通讯通路门店!$S:$S,$G2099)</f>
        <v>0</v>
      </c>
      <c r="BQ2099" s="83"/>
    </row>
    <row r="2100" spans="1:69">
      <c r="A2100" s="99" t="str">
        <f>IFERROR(_xlfn.XLOOKUP($G2100,通讯通路门店!$S$4:$S$993931,通讯通路门店!$A$4:$A$993931,0,0),"")</f>
        <v>海南省</v>
      </c>
      <c r="B2100" s="99" t="str">
        <f>IFERROR(_xlfn.XLOOKUP($G2100,通讯通路门店!$S$4:$S$993931,通讯通路门店!$B$4:$B$993931,0,0),"")</f>
        <v>东方市</v>
      </c>
      <c r="C2100" s="99" t="str">
        <f>IFERROR(_xlfn.XLOOKUP($G2100,通讯通路门店!$S$4:$S$993931,通讯通路门店!$C$4:$C$993931,0,0),"")</f>
        <v>东方市</v>
      </c>
      <c r="D2100" s="99" t="str">
        <f>IFERROR(_xlfn.XLOOKUP($G2100,通讯通路门店!$S$4:$S$993931,通讯通路门店!$D$4:$D$993931,0,0),"")</f>
        <v>八所镇</v>
      </c>
      <c r="E2100" s="83"/>
      <c r="F2100" s="83"/>
      <c r="G2100" s="101"/>
      <c r="H2100" s="102">
        <f>IFERROR(_xlfn.XLOOKUP($G2100,通讯通路门店!$S$4:$S$993931,通讯通路门店!$R$4:$R$993931,0,0),"")</f>
        <v>0</v>
      </c>
      <c r="I2100" s="83"/>
      <c r="J2100" s="83"/>
      <c r="K2100" s="83"/>
      <c r="L2100" s="83"/>
      <c r="M2100" s="83"/>
      <c r="N2100" s="83"/>
      <c r="O2100" s="83"/>
      <c r="P2100" s="83"/>
      <c r="Q2100" s="83"/>
      <c r="R2100" s="83"/>
      <c r="S2100" s="83"/>
      <c r="T2100" s="83"/>
      <c r="U2100" s="99">
        <f>COUNTIF(通讯通路门店!$S:$S,$G2100)</f>
        <v>0</v>
      </c>
      <c r="V2100" s="99">
        <f>COUNTIFS(通讯通路门店!$S:$S,$G2100,通讯通路门店!$J:$J,"综合卖场")</f>
        <v>0</v>
      </c>
      <c r="W2100" s="99">
        <f>SUMIFS(通讯通路门店!$AJ:$AJ,通讯通路门店!$S:$S,通讯客户沙盘!$G2100)</f>
        <v>0</v>
      </c>
      <c r="X2100" s="99">
        <f t="shared" si="160"/>
        <v>0</v>
      </c>
      <c r="Y2100" s="99">
        <f>COUNTIFS(通讯通路门店!$S:$S,$G2100,通讯通路门店!$J:$J,"荣耀体验店")+COUNTIFS(通讯通路门店!$S:$S,$G2100,通讯通路门店!$J:$J,"荣耀授权专卖店")</f>
        <v>0</v>
      </c>
      <c r="Z2100" s="99">
        <f>COUNTIFS(通讯通路门店!$S:$S,$G2100,通讯通路门店!$J:$J,"VIVO体验店")</f>
        <v>0</v>
      </c>
      <c r="AA2100" s="99">
        <f>COUNTIFS(通讯通路门店!$S:$S,$G2100,通讯通路门店!$J:$J,"OPPO体验店")</f>
        <v>0</v>
      </c>
      <c r="AB2100" s="99">
        <f>COUNTIFS(通讯通路门店!$S:$S,$G2100,通讯通路门店!$J:$J,"华为授权体验店")+COUNTIFS(通讯通路门店!$S:$S,$G2100,通讯通路门店!$J:$J,"华为堡垒店")</f>
        <v>0</v>
      </c>
      <c r="AC2100" s="99">
        <f>COUNTIFS(通讯通路门店!$S:$S,$G2100,通讯通路门店!$J:$J,"小米体验店")</f>
        <v>0</v>
      </c>
      <c r="AD2100" s="99">
        <f>COUNTIFS(通讯通路门店!$S:$S,$G2100,通讯通路门店!$J:$J,"苹果体验店")</f>
        <v>0</v>
      </c>
      <c r="AE2100" s="99">
        <f>COUNTIFS(通讯通路门店!$S:$S,$G2100,通讯通路门店!$J:$J,"其他品牌专卖店")</f>
        <v>0</v>
      </c>
      <c r="AF2100" s="99">
        <f>SUMIFS(通讯通路门店!$BI:$BI,通讯通路门店!$S:$S,$G2100)</f>
        <v>0</v>
      </c>
      <c r="AG2100" s="99">
        <f>SUMIFS(通讯通路门店!$BH:$BH,通讯通路门店!$S:$S,$G2100)</f>
        <v>0</v>
      </c>
      <c r="AH2100" s="99">
        <f t="shared" si="161"/>
        <v>0</v>
      </c>
      <c r="AI2100" s="99">
        <f>SUMIFS(通讯通路门店!$BB:$BB,通讯通路门店!$S:$S,$G2100)</f>
        <v>0</v>
      </c>
      <c r="AJ2100" s="99">
        <f>SUMIFS(通讯通路门店!$BE:$BE,通讯通路门店!$S:$S,$G2100)</f>
        <v>0</v>
      </c>
      <c r="AK2100" s="99">
        <f>SUMIFS(通讯通路门店!$BG:$BG,通讯通路门店!$S:$S,$G2100)</f>
        <v>0</v>
      </c>
      <c r="AL2100" s="99">
        <f>SUMIFS(通讯通路门店!$BC:$BC,通讯通路门店!$S:$S,$G2100)</f>
        <v>0</v>
      </c>
      <c r="AM2100" s="99">
        <f>SUMIFS(通讯通路门店!$BD:$BD,通讯通路门店!$S:$S,$G2100)</f>
        <v>0</v>
      </c>
      <c r="AN2100" s="99">
        <f>SUMIFS(通讯通路门店!$BF:$BF,通讯通路门店!$S:$S,$G2100)</f>
        <v>0</v>
      </c>
      <c r="AO2100" s="99">
        <f t="shared" si="162"/>
        <v>0</v>
      </c>
      <c r="AP2100" s="99">
        <f>SUMIFS(通讯通路门店!$K:$K,通讯通路门店!$S:$S,$G2100)</f>
        <v>0</v>
      </c>
      <c r="AQ2100" s="83"/>
      <c r="AR2100" s="99">
        <f>SUMIFS(通讯通路门店!$T:$T,通讯通路门店!$S:$S,$G2100)</f>
        <v>0</v>
      </c>
      <c r="AS2100" s="99">
        <f>SUMIFS(通讯通路门店!$U:$U,通讯通路门店!$S:$S,$G2100)</f>
        <v>0</v>
      </c>
      <c r="AT2100" s="99">
        <f>SUMIFS(通讯通路门店!$V:$V,通讯通路门店!$S:$S,$G2100)</f>
        <v>0</v>
      </c>
      <c r="AU2100" s="99">
        <f>SUMIFS(通讯通路门店!$W:$W,通讯通路门店!$S:$S,$G2100)</f>
        <v>0</v>
      </c>
      <c r="AV2100" s="99">
        <f>SUMIFS(通讯通路门店!$Z:$Z,通讯通路门店!$S:$S,$G2100)</f>
        <v>0</v>
      </c>
      <c r="AW2100" s="99">
        <f>SUMIFS(通讯通路门店!$AB:$AB,通讯通路门店!$S:$S,$G2100)</f>
        <v>0</v>
      </c>
      <c r="AX2100" s="99">
        <f>SUMIFS(通讯通路门店!$X:$X,通讯通路门店!$S:$S,$G2100)</f>
        <v>0</v>
      </c>
      <c r="AY2100" s="99">
        <f>SUMIFS(通讯通路门店!$Y:$Y,通讯通路门店!$S:$S,$G2100)</f>
        <v>0</v>
      </c>
      <c r="AZ2100" s="99">
        <f>SUMIFS(通讯通路门店!$AA:$AA,通讯通路门店!$S:$S,$G2100)</f>
        <v>0</v>
      </c>
      <c r="BA2100" s="99">
        <f t="shared" si="163"/>
        <v>0</v>
      </c>
      <c r="BB2100" s="99">
        <f t="shared" si="164"/>
        <v>0</v>
      </c>
      <c r="BC2100" s="99">
        <f>SUMIFS(通讯通路门店!$W:$W,通讯通路门店!$S:$S,$G2100,通讯通路门店!$J:$J,"荣耀体验店")+SUMIFS(通讯通路门店!$W:$W,通讯通路门店!$S:$S,$G2100,通讯通路门店!$J:$J,"荣耀授权专卖店")</f>
        <v>0</v>
      </c>
      <c r="BD2100" s="99">
        <f>SUMIFS(通讯通路门店!$Z:$Z,通讯通路门店!$S:$S,$G2100,通讯通路门店!$J:$J,"VIVO体验店")</f>
        <v>0</v>
      </c>
      <c r="BE2100" s="99">
        <f>SUMIFS(通讯通路门店!$AB:$AB,通讯通路门店!$S:$S,$G2100,通讯通路门店!$J:$J,"OPPO体验店")</f>
        <v>0</v>
      </c>
      <c r="BF2100" s="99">
        <f>SUMIFS(通讯通路门店!$X:$X,通讯通路门店!$S:$S,$G2100,通讯通路门店!$J:$J,"华为授权体验店")+SUMIFS(通讯通路门店!$AA:$AA,通讯通路门店!$S:$S,$G2100,通讯通路门店!$J:$J,"华为堡垒店")</f>
        <v>0</v>
      </c>
      <c r="BG2100" s="99">
        <f>SUMIFS(通讯通路门店!$Y:$Y,通讯通路门店!$S:$S,$G2100,通讯通路门店!$J:$J,"小米体验店")</f>
        <v>0</v>
      </c>
      <c r="BH2100" s="99">
        <f>SUMIFS(通讯通路门店!$AA:$AA,通讯通路门店!$S:$S,$G2100,通讯通路门店!$J:$J,"苹果体验店")</f>
        <v>0</v>
      </c>
      <c r="BI2100" s="99">
        <f>SUMIFS(通讯通路门店!$K:$K,通讯通路门店!$S:$S,$G2100,通讯通路门店!$J:$J,"其他品牌专卖店")</f>
        <v>0</v>
      </c>
      <c r="BJ2100" s="99">
        <f>SUMIFS(通讯通路门店!$AC:$AC,通讯通路门店!$S:$S,$G2100)</f>
        <v>0</v>
      </c>
      <c r="BK2100" s="99">
        <f>SUMIFS(通讯通路门店!$AD:$AD,通讯通路门店!$S:$S,$G2100)</f>
        <v>0</v>
      </c>
      <c r="BL2100" s="99">
        <f>SUMIFS(通讯通路门店!$AE:$AE,通讯通路门店!$S:$S,$G2100)</f>
        <v>0</v>
      </c>
      <c r="BM2100" s="99">
        <f>SUMIFS(通讯通路门店!$AF:$AF,通讯通路门店!$S:$S,$G2100)</f>
        <v>0</v>
      </c>
      <c r="BN2100" s="99">
        <f>SUMIFS(通讯通路门店!$AG:$AG,通讯通路门店!$S:$S,$G2100)</f>
        <v>0</v>
      </c>
      <c r="BO2100" s="99">
        <f>SUMIFS(通讯通路门店!$AH:$AH,通讯通路门店!$S:$S,$G2100)</f>
        <v>0</v>
      </c>
      <c r="BP2100" s="99">
        <f>SUMIFS(通讯通路门店!$AI:$AI,通讯通路门店!$S:$S,$G2100)</f>
        <v>0</v>
      </c>
      <c r="BQ2100" s="83"/>
    </row>
    <row r="2101" spans="1:69">
      <c r="A2101" s="99" t="str">
        <f>IFERROR(_xlfn.XLOOKUP($G2101,通讯通路门店!$S$4:$S$993931,通讯通路门店!$A$4:$A$993931,0,0),"")</f>
        <v>海南省</v>
      </c>
      <c r="B2101" s="99" t="str">
        <f>IFERROR(_xlfn.XLOOKUP($G2101,通讯通路门店!$S$4:$S$993931,通讯通路门店!$B$4:$B$993931,0,0),"")</f>
        <v>东方市</v>
      </c>
      <c r="C2101" s="99" t="str">
        <f>IFERROR(_xlfn.XLOOKUP($G2101,通讯通路门店!$S$4:$S$993931,通讯通路门店!$C$4:$C$993931,0,0),"")</f>
        <v>东方市</v>
      </c>
      <c r="D2101" s="99" t="str">
        <f>IFERROR(_xlfn.XLOOKUP($G2101,通讯通路门店!$S$4:$S$993931,通讯通路门店!$D$4:$D$993931,0,0),"")</f>
        <v>八所镇</v>
      </c>
      <c r="E2101" s="83"/>
      <c r="F2101" s="83"/>
      <c r="G2101" s="101"/>
      <c r="H2101" s="102">
        <f>IFERROR(_xlfn.XLOOKUP($G2101,通讯通路门店!$S$4:$S$993931,通讯通路门店!$R$4:$R$993931,0,0),"")</f>
        <v>0</v>
      </c>
      <c r="I2101" s="83"/>
      <c r="J2101" s="83"/>
      <c r="K2101" s="83"/>
      <c r="L2101" s="83"/>
      <c r="M2101" s="83"/>
      <c r="N2101" s="83"/>
      <c r="O2101" s="83"/>
      <c r="P2101" s="83"/>
      <c r="Q2101" s="83"/>
      <c r="R2101" s="83"/>
      <c r="S2101" s="83"/>
      <c r="T2101" s="83"/>
      <c r="U2101" s="99">
        <f>COUNTIF(通讯通路门店!$S:$S,$G2101)</f>
        <v>0</v>
      </c>
      <c r="V2101" s="99">
        <f>COUNTIFS(通讯通路门店!$S:$S,$G2101,通讯通路门店!$J:$J,"综合卖场")</f>
        <v>0</v>
      </c>
      <c r="W2101" s="99">
        <f>SUMIFS(通讯通路门店!$AJ:$AJ,通讯通路门店!$S:$S,通讯客户沙盘!$G2101)</f>
        <v>0</v>
      </c>
      <c r="X2101" s="99">
        <f t="shared" si="160"/>
        <v>0</v>
      </c>
      <c r="Y2101" s="99">
        <f>COUNTIFS(通讯通路门店!$S:$S,$G2101,通讯通路门店!$J:$J,"荣耀体验店")+COUNTIFS(通讯通路门店!$S:$S,$G2101,通讯通路门店!$J:$J,"荣耀授权专卖店")</f>
        <v>0</v>
      </c>
      <c r="Z2101" s="99">
        <f>COUNTIFS(通讯通路门店!$S:$S,$G2101,通讯通路门店!$J:$J,"VIVO体验店")</f>
        <v>0</v>
      </c>
      <c r="AA2101" s="99">
        <f>COUNTIFS(通讯通路门店!$S:$S,$G2101,通讯通路门店!$J:$J,"OPPO体验店")</f>
        <v>0</v>
      </c>
      <c r="AB2101" s="99">
        <f>COUNTIFS(通讯通路门店!$S:$S,$G2101,通讯通路门店!$J:$J,"华为授权体验店")+COUNTIFS(通讯通路门店!$S:$S,$G2101,通讯通路门店!$J:$J,"华为堡垒店")</f>
        <v>0</v>
      </c>
      <c r="AC2101" s="99">
        <f>COUNTIFS(通讯通路门店!$S:$S,$G2101,通讯通路门店!$J:$J,"小米体验店")</f>
        <v>0</v>
      </c>
      <c r="AD2101" s="99">
        <f>COUNTIFS(通讯通路门店!$S:$S,$G2101,通讯通路门店!$J:$J,"苹果体验店")</f>
        <v>0</v>
      </c>
      <c r="AE2101" s="99">
        <f>COUNTIFS(通讯通路门店!$S:$S,$G2101,通讯通路门店!$J:$J,"其他品牌专卖店")</f>
        <v>0</v>
      </c>
      <c r="AF2101" s="99">
        <f>SUMIFS(通讯通路门店!$BI:$BI,通讯通路门店!$S:$S,$G2101)</f>
        <v>0</v>
      </c>
      <c r="AG2101" s="99">
        <f>SUMIFS(通讯通路门店!$BH:$BH,通讯通路门店!$S:$S,$G2101)</f>
        <v>0</v>
      </c>
      <c r="AH2101" s="99">
        <f t="shared" si="161"/>
        <v>0</v>
      </c>
      <c r="AI2101" s="99">
        <f>SUMIFS(通讯通路门店!$BB:$BB,通讯通路门店!$S:$S,$G2101)</f>
        <v>0</v>
      </c>
      <c r="AJ2101" s="99">
        <f>SUMIFS(通讯通路门店!$BE:$BE,通讯通路门店!$S:$S,$G2101)</f>
        <v>0</v>
      </c>
      <c r="AK2101" s="99">
        <f>SUMIFS(通讯通路门店!$BG:$BG,通讯通路门店!$S:$S,$G2101)</f>
        <v>0</v>
      </c>
      <c r="AL2101" s="99">
        <f>SUMIFS(通讯通路门店!$BC:$BC,通讯通路门店!$S:$S,$G2101)</f>
        <v>0</v>
      </c>
      <c r="AM2101" s="99">
        <f>SUMIFS(通讯通路门店!$BD:$BD,通讯通路门店!$S:$S,$G2101)</f>
        <v>0</v>
      </c>
      <c r="AN2101" s="99">
        <f>SUMIFS(通讯通路门店!$BF:$BF,通讯通路门店!$S:$S,$G2101)</f>
        <v>0</v>
      </c>
      <c r="AO2101" s="99">
        <f t="shared" si="162"/>
        <v>0</v>
      </c>
      <c r="AP2101" s="99">
        <f>SUMIFS(通讯通路门店!$K:$K,通讯通路门店!$S:$S,$G2101)</f>
        <v>0</v>
      </c>
      <c r="AQ2101" s="83"/>
      <c r="AR2101" s="99">
        <f>SUMIFS(通讯通路门店!$T:$T,通讯通路门店!$S:$S,$G2101)</f>
        <v>0</v>
      </c>
      <c r="AS2101" s="99">
        <f>SUMIFS(通讯通路门店!$U:$U,通讯通路门店!$S:$S,$G2101)</f>
        <v>0</v>
      </c>
      <c r="AT2101" s="99">
        <f>SUMIFS(通讯通路门店!$V:$V,通讯通路门店!$S:$S,$G2101)</f>
        <v>0</v>
      </c>
      <c r="AU2101" s="99">
        <f>SUMIFS(通讯通路门店!$W:$W,通讯通路门店!$S:$S,$G2101)</f>
        <v>0</v>
      </c>
      <c r="AV2101" s="99">
        <f>SUMIFS(通讯通路门店!$Z:$Z,通讯通路门店!$S:$S,$G2101)</f>
        <v>0</v>
      </c>
      <c r="AW2101" s="99">
        <f>SUMIFS(通讯通路门店!$AB:$AB,通讯通路门店!$S:$S,$G2101)</f>
        <v>0</v>
      </c>
      <c r="AX2101" s="99">
        <f>SUMIFS(通讯通路门店!$X:$X,通讯通路门店!$S:$S,$G2101)</f>
        <v>0</v>
      </c>
      <c r="AY2101" s="99">
        <f>SUMIFS(通讯通路门店!$Y:$Y,通讯通路门店!$S:$S,$G2101)</f>
        <v>0</v>
      </c>
      <c r="AZ2101" s="99">
        <f>SUMIFS(通讯通路门店!$AA:$AA,通讯通路门店!$S:$S,$G2101)</f>
        <v>0</v>
      </c>
      <c r="BA2101" s="99">
        <f t="shared" si="163"/>
        <v>0</v>
      </c>
      <c r="BB2101" s="99">
        <f t="shared" si="164"/>
        <v>0</v>
      </c>
      <c r="BC2101" s="99">
        <f>SUMIFS(通讯通路门店!$W:$W,通讯通路门店!$S:$S,$G2101,通讯通路门店!$J:$J,"荣耀体验店")+SUMIFS(通讯通路门店!$W:$W,通讯通路门店!$S:$S,$G2101,通讯通路门店!$J:$J,"荣耀授权专卖店")</f>
        <v>0</v>
      </c>
      <c r="BD2101" s="99">
        <f>SUMIFS(通讯通路门店!$Z:$Z,通讯通路门店!$S:$S,$G2101,通讯通路门店!$J:$J,"VIVO体验店")</f>
        <v>0</v>
      </c>
      <c r="BE2101" s="99">
        <f>SUMIFS(通讯通路门店!$AB:$AB,通讯通路门店!$S:$S,$G2101,通讯通路门店!$J:$J,"OPPO体验店")</f>
        <v>0</v>
      </c>
      <c r="BF2101" s="99">
        <f>SUMIFS(通讯通路门店!$X:$X,通讯通路门店!$S:$S,$G2101,通讯通路门店!$J:$J,"华为授权体验店")+SUMIFS(通讯通路门店!$AA:$AA,通讯通路门店!$S:$S,$G2101,通讯通路门店!$J:$J,"华为堡垒店")</f>
        <v>0</v>
      </c>
      <c r="BG2101" s="99">
        <f>SUMIFS(通讯通路门店!$Y:$Y,通讯通路门店!$S:$S,$G2101,通讯通路门店!$J:$J,"小米体验店")</f>
        <v>0</v>
      </c>
      <c r="BH2101" s="99">
        <f>SUMIFS(通讯通路门店!$AA:$AA,通讯通路门店!$S:$S,$G2101,通讯通路门店!$J:$J,"苹果体验店")</f>
        <v>0</v>
      </c>
      <c r="BI2101" s="99">
        <f>SUMIFS(通讯通路门店!$K:$K,通讯通路门店!$S:$S,$G2101,通讯通路门店!$J:$J,"其他品牌专卖店")</f>
        <v>0</v>
      </c>
      <c r="BJ2101" s="99">
        <f>SUMIFS(通讯通路门店!$AC:$AC,通讯通路门店!$S:$S,$G2101)</f>
        <v>0</v>
      </c>
      <c r="BK2101" s="99">
        <f>SUMIFS(通讯通路门店!$AD:$AD,通讯通路门店!$S:$S,$G2101)</f>
        <v>0</v>
      </c>
      <c r="BL2101" s="99">
        <f>SUMIFS(通讯通路门店!$AE:$AE,通讯通路门店!$S:$S,$G2101)</f>
        <v>0</v>
      </c>
      <c r="BM2101" s="99">
        <f>SUMIFS(通讯通路门店!$AF:$AF,通讯通路门店!$S:$S,$G2101)</f>
        <v>0</v>
      </c>
      <c r="BN2101" s="99">
        <f>SUMIFS(通讯通路门店!$AG:$AG,通讯通路门店!$S:$S,$G2101)</f>
        <v>0</v>
      </c>
      <c r="BO2101" s="99">
        <f>SUMIFS(通讯通路门店!$AH:$AH,通讯通路门店!$S:$S,$G2101)</f>
        <v>0</v>
      </c>
      <c r="BP2101" s="99">
        <f>SUMIFS(通讯通路门店!$AI:$AI,通讯通路门店!$S:$S,$G2101)</f>
        <v>0</v>
      </c>
      <c r="BQ2101" s="83"/>
    </row>
    <row r="2102" spans="1:69">
      <c r="A2102" s="99" t="str">
        <f>IFERROR(_xlfn.XLOOKUP($G2102,通讯通路门店!$S$4:$S$993931,通讯通路门店!$A$4:$A$993931,0,0),"")</f>
        <v>海南省</v>
      </c>
      <c r="B2102" s="99" t="str">
        <f>IFERROR(_xlfn.XLOOKUP($G2102,通讯通路门店!$S$4:$S$993931,通讯通路门店!$B$4:$B$993931,0,0),"")</f>
        <v>东方市</v>
      </c>
      <c r="C2102" s="99" t="str">
        <f>IFERROR(_xlfn.XLOOKUP($G2102,通讯通路门店!$S$4:$S$993931,通讯通路门店!$C$4:$C$993931,0,0),"")</f>
        <v>东方市</v>
      </c>
      <c r="D2102" s="99" t="str">
        <f>IFERROR(_xlfn.XLOOKUP($G2102,通讯通路门店!$S$4:$S$993931,通讯通路门店!$D$4:$D$993931,0,0),"")</f>
        <v>八所镇</v>
      </c>
      <c r="E2102" s="83"/>
      <c r="F2102" s="83"/>
      <c r="G2102" s="101"/>
      <c r="H2102" s="102">
        <f>IFERROR(_xlfn.XLOOKUP($G2102,通讯通路门店!$S$4:$S$993931,通讯通路门店!$R$4:$R$993931,0,0),"")</f>
        <v>0</v>
      </c>
      <c r="I2102" s="83"/>
      <c r="J2102" s="83"/>
      <c r="K2102" s="83"/>
      <c r="L2102" s="83"/>
      <c r="M2102" s="83"/>
      <c r="N2102" s="83"/>
      <c r="O2102" s="83"/>
      <c r="P2102" s="83"/>
      <c r="Q2102" s="83"/>
      <c r="R2102" s="83"/>
      <c r="S2102" s="83"/>
      <c r="T2102" s="83"/>
      <c r="U2102" s="99">
        <f>COUNTIF(通讯通路门店!$S:$S,$G2102)</f>
        <v>0</v>
      </c>
      <c r="V2102" s="99">
        <f>COUNTIFS(通讯通路门店!$S:$S,$G2102,通讯通路门店!$J:$J,"综合卖场")</f>
        <v>0</v>
      </c>
      <c r="W2102" s="99">
        <f>SUMIFS(通讯通路门店!$AJ:$AJ,通讯通路门店!$S:$S,通讯客户沙盘!$G2102)</f>
        <v>0</v>
      </c>
      <c r="X2102" s="99">
        <f t="shared" si="160"/>
        <v>0</v>
      </c>
      <c r="Y2102" s="99">
        <f>COUNTIFS(通讯通路门店!$S:$S,$G2102,通讯通路门店!$J:$J,"荣耀体验店")+COUNTIFS(通讯通路门店!$S:$S,$G2102,通讯通路门店!$J:$J,"荣耀授权专卖店")</f>
        <v>0</v>
      </c>
      <c r="Z2102" s="99">
        <f>COUNTIFS(通讯通路门店!$S:$S,$G2102,通讯通路门店!$J:$J,"VIVO体验店")</f>
        <v>0</v>
      </c>
      <c r="AA2102" s="99">
        <f>COUNTIFS(通讯通路门店!$S:$S,$G2102,通讯通路门店!$J:$J,"OPPO体验店")</f>
        <v>0</v>
      </c>
      <c r="AB2102" s="99">
        <f>COUNTIFS(通讯通路门店!$S:$S,$G2102,通讯通路门店!$J:$J,"华为授权体验店")+COUNTIFS(通讯通路门店!$S:$S,$G2102,通讯通路门店!$J:$J,"华为堡垒店")</f>
        <v>0</v>
      </c>
      <c r="AC2102" s="99">
        <f>COUNTIFS(通讯通路门店!$S:$S,$G2102,通讯通路门店!$J:$J,"小米体验店")</f>
        <v>0</v>
      </c>
      <c r="AD2102" s="99">
        <f>COUNTIFS(通讯通路门店!$S:$S,$G2102,通讯通路门店!$J:$J,"苹果体验店")</f>
        <v>0</v>
      </c>
      <c r="AE2102" s="99">
        <f>COUNTIFS(通讯通路门店!$S:$S,$G2102,通讯通路门店!$J:$J,"其他品牌专卖店")</f>
        <v>0</v>
      </c>
      <c r="AF2102" s="99">
        <f>SUMIFS(通讯通路门店!$BI:$BI,通讯通路门店!$S:$S,$G2102)</f>
        <v>0</v>
      </c>
      <c r="AG2102" s="99">
        <f>SUMIFS(通讯通路门店!$BH:$BH,通讯通路门店!$S:$S,$G2102)</f>
        <v>0</v>
      </c>
      <c r="AH2102" s="99">
        <f t="shared" si="161"/>
        <v>0</v>
      </c>
      <c r="AI2102" s="99">
        <f>SUMIFS(通讯通路门店!$BB:$BB,通讯通路门店!$S:$S,$G2102)</f>
        <v>0</v>
      </c>
      <c r="AJ2102" s="99">
        <f>SUMIFS(通讯通路门店!$BE:$BE,通讯通路门店!$S:$S,$G2102)</f>
        <v>0</v>
      </c>
      <c r="AK2102" s="99">
        <f>SUMIFS(通讯通路门店!$BG:$BG,通讯通路门店!$S:$S,$G2102)</f>
        <v>0</v>
      </c>
      <c r="AL2102" s="99">
        <f>SUMIFS(通讯通路门店!$BC:$BC,通讯通路门店!$S:$S,$G2102)</f>
        <v>0</v>
      </c>
      <c r="AM2102" s="99">
        <f>SUMIFS(通讯通路门店!$BD:$BD,通讯通路门店!$S:$S,$G2102)</f>
        <v>0</v>
      </c>
      <c r="AN2102" s="99">
        <f>SUMIFS(通讯通路门店!$BF:$BF,通讯通路门店!$S:$S,$G2102)</f>
        <v>0</v>
      </c>
      <c r="AO2102" s="99">
        <f t="shared" si="162"/>
        <v>0</v>
      </c>
      <c r="AP2102" s="99">
        <f>SUMIFS(通讯通路门店!$K:$K,通讯通路门店!$S:$S,$G2102)</f>
        <v>0</v>
      </c>
      <c r="AQ2102" s="83"/>
      <c r="AR2102" s="99">
        <f>SUMIFS(通讯通路门店!$T:$T,通讯通路门店!$S:$S,$G2102)</f>
        <v>0</v>
      </c>
      <c r="AS2102" s="99">
        <f>SUMIFS(通讯通路门店!$U:$U,通讯通路门店!$S:$S,$G2102)</f>
        <v>0</v>
      </c>
      <c r="AT2102" s="99">
        <f>SUMIFS(通讯通路门店!$V:$V,通讯通路门店!$S:$S,$G2102)</f>
        <v>0</v>
      </c>
      <c r="AU2102" s="99">
        <f>SUMIFS(通讯通路门店!$W:$W,通讯通路门店!$S:$S,$G2102)</f>
        <v>0</v>
      </c>
      <c r="AV2102" s="99">
        <f>SUMIFS(通讯通路门店!$Z:$Z,通讯通路门店!$S:$S,$G2102)</f>
        <v>0</v>
      </c>
      <c r="AW2102" s="99">
        <f>SUMIFS(通讯通路门店!$AB:$AB,通讯通路门店!$S:$S,$G2102)</f>
        <v>0</v>
      </c>
      <c r="AX2102" s="99">
        <f>SUMIFS(通讯通路门店!$X:$X,通讯通路门店!$S:$S,$G2102)</f>
        <v>0</v>
      </c>
      <c r="AY2102" s="99">
        <f>SUMIFS(通讯通路门店!$Y:$Y,通讯通路门店!$S:$S,$G2102)</f>
        <v>0</v>
      </c>
      <c r="AZ2102" s="99">
        <f>SUMIFS(通讯通路门店!$AA:$AA,通讯通路门店!$S:$S,$G2102)</f>
        <v>0</v>
      </c>
      <c r="BA2102" s="99">
        <f t="shared" si="163"/>
        <v>0</v>
      </c>
      <c r="BB2102" s="99">
        <f t="shared" si="164"/>
        <v>0</v>
      </c>
      <c r="BC2102" s="99">
        <f>SUMIFS(通讯通路门店!$W:$W,通讯通路门店!$S:$S,$G2102,通讯通路门店!$J:$J,"荣耀体验店")+SUMIFS(通讯通路门店!$W:$W,通讯通路门店!$S:$S,$G2102,通讯通路门店!$J:$J,"荣耀授权专卖店")</f>
        <v>0</v>
      </c>
      <c r="BD2102" s="99">
        <f>SUMIFS(通讯通路门店!$Z:$Z,通讯通路门店!$S:$S,$G2102,通讯通路门店!$J:$J,"VIVO体验店")</f>
        <v>0</v>
      </c>
      <c r="BE2102" s="99">
        <f>SUMIFS(通讯通路门店!$AB:$AB,通讯通路门店!$S:$S,$G2102,通讯通路门店!$J:$J,"OPPO体验店")</f>
        <v>0</v>
      </c>
      <c r="BF2102" s="99">
        <f>SUMIFS(通讯通路门店!$X:$X,通讯通路门店!$S:$S,$G2102,通讯通路门店!$J:$J,"华为授权体验店")+SUMIFS(通讯通路门店!$AA:$AA,通讯通路门店!$S:$S,$G2102,通讯通路门店!$J:$J,"华为堡垒店")</f>
        <v>0</v>
      </c>
      <c r="BG2102" s="99">
        <f>SUMIFS(通讯通路门店!$Y:$Y,通讯通路门店!$S:$S,$G2102,通讯通路门店!$J:$J,"小米体验店")</f>
        <v>0</v>
      </c>
      <c r="BH2102" s="99">
        <f>SUMIFS(通讯通路门店!$AA:$AA,通讯通路门店!$S:$S,$G2102,通讯通路门店!$J:$J,"苹果体验店")</f>
        <v>0</v>
      </c>
      <c r="BI2102" s="99">
        <f>SUMIFS(通讯通路门店!$K:$K,通讯通路门店!$S:$S,$G2102,通讯通路门店!$J:$J,"其他品牌专卖店")</f>
        <v>0</v>
      </c>
      <c r="BJ2102" s="99">
        <f>SUMIFS(通讯通路门店!$AC:$AC,通讯通路门店!$S:$S,$G2102)</f>
        <v>0</v>
      </c>
      <c r="BK2102" s="99">
        <f>SUMIFS(通讯通路门店!$AD:$AD,通讯通路门店!$S:$S,$G2102)</f>
        <v>0</v>
      </c>
      <c r="BL2102" s="99">
        <f>SUMIFS(通讯通路门店!$AE:$AE,通讯通路门店!$S:$S,$G2102)</f>
        <v>0</v>
      </c>
      <c r="BM2102" s="99">
        <f>SUMIFS(通讯通路门店!$AF:$AF,通讯通路门店!$S:$S,$G2102)</f>
        <v>0</v>
      </c>
      <c r="BN2102" s="99">
        <f>SUMIFS(通讯通路门店!$AG:$AG,通讯通路门店!$S:$S,$G2102)</f>
        <v>0</v>
      </c>
      <c r="BO2102" s="99">
        <f>SUMIFS(通讯通路门店!$AH:$AH,通讯通路门店!$S:$S,$G2102)</f>
        <v>0</v>
      </c>
      <c r="BP2102" s="99">
        <f>SUMIFS(通讯通路门店!$AI:$AI,通讯通路门店!$S:$S,$G2102)</f>
        <v>0</v>
      </c>
      <c r="BQ2102" s="83"/>
    </row>
    <row r="2103" spans="1:69">
      <c r="A2103" s="99" t="str">
        <f>IFERROR(_xlfn.XLOOKUP($G2103,通讯通路门店!$S$4:$S$993931,通讯通路门店!$A$4:$A$993931,0,0),"")</f>
        <v>海南省</v>
      </c>
      <c r="B2103" s="99" t="str">
        <f>IFERROR(_xlfn.XLOOKUP($G2103,通讯通路门店!$S$4:$S$993931,通讯通路门店!$B$4:$B$993931,0,0),"")</f>
        <v>东方市</v>
      </c>
      <c r="C2103" s="99" t="str">
        <f>IFERROR(_xlfn.XLOOKUP($G2103,通讯通路门店!$S$4:$S$993931,通讯通路门店!$C$4:$C$993931,0,0),"")</f>
        <v>东方市</v>
      </c>
      <c r="D2103" s="99" t="str">
        <f>IFERROR(_xlfn.XLOOKUP($G2103,通讯通路门店!$S$4:$S$993931,通讯通路门店!$D$4:$D$993931,0,0),"")</f>
        <v>八所镇</v>
      </c>
      <c r="E2103" s="83"/>
      <c r="F2103" s="83"/>
      <c r="G2103" s="101"/>
      <c r="H2103" s="102">
        <f>IFERROR(_xlfn.XLOOKUP($G2103,通讯通路门店!$S$4:$S$993931,通讯通路门店!$R$4:$R$993931,0,0),"")</f>
        <v>0</v>
      </c>
      <c r="I2103" s="83"/>
      <c r="J2103" s="83"/>
      <c r="K2103" s="83"/>
      <c r="L2103" s="83"/>
      <c r="M2103" s="83"/>
      <c r="N2103" s="83"/>
      <c r="O2103" s="83"/>
      <c r="P2103" s="83"/>
      <c r="Q2103" s="83"/>
      <c r="R2103" s="83"/>
      <c r="S2103" s="83"/>
      <c r="T2103" s="83"/>
      <c r="U2103" s="99">
        <f>COUNTIF(通讯通路门店!$S:$S,$G2103)</f>
        <v>0</v>
      </c>
      <c r="V2103" s="99">
        <f>COUNTIFS(通讯通路门店!$S:$S,$G2103,通讯通路门店!$J:$J,"综合卖场")</f>
        <v>0</v>
      </c>
      <c r="W2103" s="99">
        <f>SUMIFS(通讯通路门店!$AJ:$AJ,通讯通路门店!$S:$S,通讯客户沙盘!$G2103)</f>
        <v>0</v>
      </c>
      <c r="X2103" s="99">
        <f t="shared" si="160"/>
        <v>0</v>
      </c>
      <c r="Y2103" s="99">
        <f>COUNTIFS(通讯通路门店!$S:$S,$G2103,通讯通路门店!$J:$J,"荣耀体验店")+COUNTIFS(通讯通路门店!$S:$S,$G2103,通讯通路门店!$J:$J,"荣耀授权专卖店")</f>
        <v>0</v>
      </c>
      <c r="Z2103" s="99">
        <f>COUNTIFS(通讯通路门店!$S:$S,$G2103,通讯通路门店!$J:$J,"VIVO体验店")</f>
        <v>0</v>
      </c>
      <c r="AA2103" s="99">
        <f>COUNTIFS(通讯通路门店!$S:$S,$G2103,通讯通路门店!$J:$J,"OPPO体验店")</f>
        <v>0</v>
      </c>
      <c r="AB2103" s="99">
        <f>COUNTIFS(通讯通路门店!$S:$S,$G2103,通讯通路门店!$J:$J,"华为授权体验店")+COUNTIFS(通讯通路门店!$S:$S,$G2103,通讯通路门店!$J:$J,"华为堡垒店")</f>
        <v>0</v>
      </c>
      <c r="AC2103" s="99">
        <f>COUNTIFS(通讯通路门店!$S:$S,$G2103,通讯通路门店!$J:$J,"小米体验店")</f>
        <v>0</v>
      </c>
      <c r="AD2103" s="99">
        <f>COUNTIFS(通讯通路门店!$S:$S,$G2103,通讯通路门店!$J:$J,"苹果体验店")</f>
        <v>0</v>
      </c>
      <c r="AE2103" s="99">
        <f>COUNTIFS(通讯通路门店!$S:$S,$G2103,通讯通路门店!$J:$J,"其他品牌专卖店")</f>
        <v>0</v>
      </c>
      <c r="AF2103" s="99">
        <f>SUMIFS(通讯通路门店!$BI:$BI,通讯通路门店!$S:$S,$G2103)</f>
        <v>0</v>
      </c>
      <c r="AG2103" s="99">
        <f>SUMIFS(通讯通路门店!$BH:$BH,通讯通路门店!$S:$S,$G2103)</f>
        <v>0</v>
      </c>
      <c r="AH2103" s="99">
        <f t="shared" si="161"/>
        <v>0</v>
      </c>
      <c r="AI2103" s="99">
        <f>SUMIFS(通讯通路门店!$BB:$BB,通讯通路门店!$S:$S,$G2103)</f>
        <v>0</v>
      </c>
      <c r="AJ2103" s="99">
        <f>SUMIFS(通讯通路门店!$BE:$BE,通讯通路门店!$S:$S,$G2103)</f>
        <v>0</v>
      </c>
      <c r="AK2103" s="99">
        <f>SUMIFS(通讯通路门店!$BG:$BG,通讯通路门店!$S:$S,$G2103)</f>
        <v>0</v>
      </c>
      <c r="AL2103" s="99">
        <f>SUMIFS(通讯通路门店!$BC:$BC,通讯通路门店!$S:$S,$G2103)</f>
        <v>0</v>
      </c>
      <c r="AM2103" s="99">
        <f>SUMIFS(通讯通路门店!$BD:$BD,通讯通路门店!$S:$S,$G2103)</f>
        <v>0</v>
      </c>
      <c r="AN2103" s="99">
        <f>SUMIFS(通讯通路门店!$BF:$BF,通讯通路门店!$S:$S,$G2103)</f>
        <v>0</v>
      </c>
      <c r="AO2103" s="99">
        <f t="shared" si="162"/>
        <v>0</v>
      </c>
      <c r="AP2103" s="99">
        <f>SUMIFS(通讯通路门店!$K:$K,通讯通路门店!$S:$S,$G2103)</f>
        <v>0</v>
      </c>
      <c r="AQ2103" s="83"/>
      <c r="AR2103" s="99">
        <f>SUMIFS(通讯通路门店!$T:$T,通讯通路门店!$S:$S,$G2103)</f>
        <v>0</v>
      </c>
      <c r="AS2103" s="99">
        <f>SUMIFS(通讯通路门店!$U:$U,通讯通路门店!$S:$S,$G2103)</f>
        <v>0</v>
      </c>
      <c r="AT2103" s="99">
        <f>SUMIFS(通讯通路门店!$V:$V,通讯通路门店!$S:$S,$G2103)</f>
        <v>0</v>
      </c>
      <c r="AU2103" s="99">
        <f>SUMIFS(通讯通路门店!$W:$W,通讯通路门店!$S:$S,$G2103)</f>
        <v>0</v>
      </c>
      <c r="AV2103" s="99">
        <f>SUMIFS(通讯通路门店!$Z:$Z,通讯通路门店!$S:$S,$G2103)</f>
        <v>0</v>
      </c>
      <c r="AW2103" s="99">
        <f>SUMIFS(通讯通路门店!$AB:$AB,通讯通路门店!$S:$S,$G2103)</f>
        <v>0</v>
      </c>
      <c r="AX2103" s="99">
        <f>SUMIFS(通讯通路门店!$X:$X,通讯通路门店!$S:$S,$G2103)</f>
        <v>0</v>
      </c>
      <c r="AY2103" s="99">
        <f>SUMIFS(通讯通路门店!$Y:$Y,通讯通路门店!$S:$S,$G2103)</f>
        <v>0</v>
      </c>
      <c r="AZ2103" s="99">
        <f>SUMIFS(通讯通路门店!$AA:$AA,通讯通路门店!$S:$S,$G2103)</f>
        <v>0</v>
      </c>
      <c r="BA2103" s="99">
        <f t="shared" si="163"/>
        <v>0</v>
      </c>
      <c r="BB2103" s="99">
        <f t="shared" si="164"/>
        <v>0</v>
      </c>
      <c r="BC2103" s="99">
        <f>SUMIFS(通讯通路门店!$W:$W,通讯通路门店!$S:$S,$G2103,通讯通路门店!$J:$J,"荣耀体验店")+SUMIFS(通讯通路门店!$W:$W,通讯通路门店!$S:$S,$G2103,通讯通路门店!$J:$J,"荣耀授权专卖店")</f>
        <v>0</v>
      </c>
      <c r="BD2103" s="99">
        <f>SUMIFS(通讯通路门店!$Z:$Z,通讯通路门店!$S:$S,$G2103,通讯通路门店!$J:$J,"VIVO体验店")</f>
        <v>0</v>
      </c>
      <c r="BE2103" s="99">
        <f>SUMIFS(通讯通路门店!$AB:$AB,通讯通路门店!$S:$S,$G2103,通讯通路门店!$J:$J,"OPPO体验店")</f>
        <v>0</v>
      </c>
      <c r="BF2103" s="99">
        <f>SUMIFS(通讯通路门店!$X:$X,通讯通路门店!$S:$S,$G2103,通讯通路门店!$J:$J,"华为授权体验店")+SUMIFS(通讯通路门店!$AA:$AA,通讯通路门店!$S:$S,$G2103,通讯通路门店!$J:$J,"华为堡垒店")</f>
        <v>0</v>
      </c>
      <c r="BG2103" s="99">
        <f>SUMIFS(通讯通路门店!$Y:$Y,通讯通路门店!$S:$S,$G2103,通讯通路门店!$J:$J,"小米体验店")</f>
        <v>0</v>
      </c>
      <c r="BH2103" s="99">
        <f>SUMIFS(通讯通路门店!$AA:$AA,通讯通路门店!$S:$S,$G2103,通讯通路门店!$J:$J,"苹果体验店")</f>
        <v>0</v>
      </c>
      <c r="BI2103" s="99">
        <f>SUMIFS(通讯通路门店!$K:$K,通讯通路门店!$S:$S,$G2103,通讯通路门店!$J:$J,"其他品牌专卖店")</f>
        <v>0</v>
      </c>
      <c r="BJ2103" s="99">
        <f>SUMIFS(通讯通路门店!$AC:$AC,通讯通路门店!$S:$S,$G2103)</f>
        <v>0</v>
      </c>
      <c r="BK2103" s="99">
        <f>SUMIFS(通讯通路门店!$AD:$AD,通讯通路门店!$S:$S,$G2103)</f>
        <v>0</v>
      </c>
      <c r="BL2103" s="99">
        <f>SUMIFS(通讯通路门店!$AE:$AE,通讯通路门店!$S:$S,$G2103)</f>
        <v>0</v>
      </c>
      <c r="BM2103" s="99">
        <f>SUMIFS(通讯通路门店!$AF:$AF,通讯通路门店!$S:$S,$G2103)</f>
        <v>0</v>
      </c>
      <c r="BN2103" s="99">
        <f>SUMIFS(通讯通路门店!$AG:$AG,通讯通路门店!$S:$S,$G2103)</f>
        <v>0</v>
      </c>
      <c r="BO2103" s="99">
        <f>SUMIFS(通讯通路门店!$AH:$AH,通讯通路门店!$S:$S,$G2103)</f>
        <v>0</v>
      </c>
      <c r="BP2103" s="99">
        <f>SUMIFS(通讯通路门店!$AI:$AI,通讯通路门店!$S:$S,$G2103)</f>
        <v>0</v>
      </c>
      <c r="BQ2103" s="83"/>
    </row>
    <row r="2104" spans="1:69">
      <c r="A2104" s="99" t="str">
        <f>IFERROR(_xlfn.XLOOKUP($G2104,通讯通路门店!$S$4:$S$993931,通讯通路门店!$A$4:$A$993931,0,0),"")</f>
        <v>海南省</v>
      </c>
      <c r="B2104" s="99" t="str">
        <f>IFERROR(_xlfn.XLOOKUP($G2104,通讯通路门店!$S$4:$S$993931,通讯通路门店!$B$4:$B$993931,0,0),"")</f>
        <v>东方市</v>
      </c>
      <c r="C2104" s="99" t="str">
        <f>IFERROR(_xlfn.XLOOKUP($G2104,通讯通路门店!$S$4:$S$993931,通讯通路门店!$C$4:$C$993931,0,0),"")</f>
        <v>东方市</v>
      </c>
      <c r="D2104" s="99" t="str">
        <f>IFERROR(_xlfn.XLOOKUP($G2104,通讯通路门店!$S$4:$S$993931,通讯通路门店!$D$4:$D$993931,0,0),"")</f>
        <v>八所镇</v>
      </c>
      <c r="E2104" s="83"/>
      <c r="F2104" s="83"/>
      <c r="G2104" s="101"/>
      <c r="H2104" s="102">
        <f>IFERROR(_xlfn.XLOOKUP($G2104,通讯通路门店!$S$4:$S$993931,通讯通路门店!$R$4:$R$993931,0,0),"")</f>
        <v>0</v>
      </c>
      <c r="I2104" s="83"/>
      <c r="J2104" s="83"/>
      <c r="K2104" s="83"/>
      <c r="L2104" s="83"/>
      <c r="M2104" s="83"/>
      <c r="N2104" s="83"/>
      <c r="O2104" s="83"/>
      <c r="P2104" s="83"/>
      <c r="Q2104" s="83"/>
      <c r="R2104" s="83"/>
      <c r="S2104" s="83"/>
      <c r="T2104" s="83"/>
      <c r="U2104" s="99">
        <f>COUNTIF(通讯通路门店!$S:$S,$G2104)</f>
        <v>0</v>
      </c>
      <c r="V2104" s="99">
        <f>COUNTIFS(通讯通路门店!$S:$S,$G2104,通讯通路门店!$J:$J,"综合卖场")</f>
        <v>0</v>
      </c>
      <c r="W2104" s="99">
        <f>SUMIFS(通讯通路门店!$AJ:$AJ,通讯通路门店!$S:$S,通讯客户沙盘!$G2104)</f>
        <v>0</v>
      </c>
      <c r="X2104" s="99">
        <f t="shared" si="160"/>
        <v>0</v>
      </c>
      <c r="Y2104" s="99">
        <f>COUNTIFS(通讯通路门店!$S:$S,$G2104,通讯通路门店!$J:$J,"荣耀体验店")+COUNTIFS(通讯通路门店!$S:$S,$G2104,通讯通路门店!$J:$J,"荣耀授权专卖店")</f>
        <v>0</v>
      </c>
      <c r="Z2104" s="99">
        <f>COUNTIFS(通讯通路门店!$S:$S,$G2104,通讯通路门店!$J:$J,"VIVO体验店")</f>
        <v>0</v>
      </c>
      <c r="AA2104" s="99">
        <f>COUNTIFS(通讯通路门店!$S:$S,$G2104,通讯通路门店!$J:$J,"OPPO体验店")</f>
        <v>0</v>
      </c>
      <c r="AB2104" s="99">
        <f>COUNTIFS(通讯通路门店!$S:$S,$G2104,通讯通路门店!$J:$J,"华为授权体验店")+COUNTIFS(通讯通路门店!$S:$S,$G2104,通讯通路门店!$J:$J,"华为堡垒店")</f>
        <v>0</v>
      </c>
      <c r="AC2104" s="99">
        <f>COUNTIFS(通讯通路门店!$S:$S,$G2104,通讯通路门店!$J:$J,"小米体验店")</f>
        <v>0</v>
      </c>
      <c r="AD2104" s="99">
        <f>COUNTIFS(通讯通路门店!$S:$S,$G2104,通讯通路门店!$J:$J,"苹果体验店")</f>
        <v>0</v>
      </c>
      <c r="AE2104" s="99">
        <f>COUNTIFS(通讯通路门店!$S:$S,$G2104,通讯通路门店!$J:$J,"其他品牌专卖店")</f>
        <v>0</v>
      </c>
      <c r="AF2104" s="99">
        <f>SUMIFS(通讯通路门店!$BI:$BI,通讯通路门店!$S:$S,$G2104)</f>
        <v>0</v>
      </c>
      <c r="AG2104" s="99">
        <f>SUMIFS(通讯通路门店!$BH:$BH,通讯通路门店!$S:$S,$G2104)</f>
        <v>0</v>
      </c>
      <c r="AH2104" s="99">
        <f t="shared" si="161"/>
        <v>0</v>
      </c>
      <c r="AI2104" s="99">
        <f>SUMIFS(通讯通路门店!$BB:$BB,通讯通路门店!$S:$S,$G2104)</f>
        <v>0</v>
      </c>
      <c r="AJ2104" s="99">
        <f>SUMIFS(通讯通路门店!$BE:$BE,通讯通路门店!$S:$S,$G2104)</f>
        <v>0</v>
      </c>
      <c r="AK2104" s="99">
        <f>SUMIFS(通讯通路门店!$BG:$BG,通讯通路门店!$S:$S,$G2104)</f>
        <v>0</v>
      </c>
      <c r="AL2104" s="99">
        <f>SUMIFS(通讯通路门店!$BC:$BC,通讯通路门店!$S:$S,$G2104)</f>
        <v>0</v>
      </c>
      <c r="AM2104" s="99">
        <f>SUMIFS(通讯通路门店!$BD:$BD,通讯通路门店!$S:$S,$G2104)</f>
        <v>0</v>
      </c>
      <c r="AN2104" s="99">
        <f>SUMIFS(通讯通路门店!$BF:$BF,通讯通路门店!$S:$S,$G2104)</f>
        <v>0</v>
      </c>
      <c r="AO2104" s="99">
        <f t="shared" si="162"/>
        <v>0</v>
      </c>
      <c r="AP2104" s="99">
        <f>SUMIFS(通讯通路门店!$K:$K,通讯通路门店!$S:$S,$G2104)</f>
        <v>0</v>
      </c>
      <c r="AQ2104" s="83"/>
      <c r="AR2104" s="99">
        <f>SUMIFS(通讯通路门店!$T:$T,通讯通路门店!$S:$S,$G2104)</f>
        <v>0</v>
      </c>
      <c r="AS2104" s="99">
        <f>SUMIFS(通讯通路门店!$U:$U,通讯通路门店!$S:$S,$G2104)</f>
        <v>0</v>
      </c>
      <c r="AT2104" s="99">
        <f>SUMIFS(通讯通路门店!$V:$V,通讯通路门店!$S:$S,$G2104)</f>
        <v>0</v>
      </c>
      <c r="AU2104" s="99">
        <f>SUMIFS(通讯通路门店!$W:$W,通讯通路门店!$S:$S,$G2104)</f>
        <v>0</v>
      </c>
      <c r="AV2104" s="99">
        <f>SUMIFS(通讯通路门店!$Z:$Z,通讯通路门店!$S:$S,$G2104)</f>
        <v>0</v>
      </c>
      <c r="AW2104" s="99">
        <f>SUMIFS(通讯通路门店!$AB:$AB,通讯通路门店!$S:$S,$G2104)</f>
        <v>0</v>
      </c>
      <c r="AX2104" s="99">
        <f>SUMIFS(通讯通路门店!$X:$X,通讯通路门店!$S:$S,$G2104)</f>
        <v>0</v>
      </c>
      <c r="AY2104" s="99">
        <f>SUMIFS(通讯通路门店!$Y:$Y,通讯通路门店!$S:$S,$G2104)</f>
        <v>0</v>
      </c>
      <c r="AZ2104" s="99">
        <f>SUMIFS(通讯通路门店!$AA:$AA,通讯通路门店!$S:$S,$G2104)</f>
        <v>0</v>
      </c>
      <c r="BA2104" s="99">
        <f t="shared" si="163"/>
        <v>0</v>
      </c>
      <c r="BB2104" s="99">
        <f t="shared" si="164"/>
        <v>0</v>
      </c>
      <c r="BC2104" s="99">
        <f>SUMIFS(通讯通路门店!$W:$W,通讯通路门店!$S:$S,$G2104,通讯通路门店!$J:$J,"荣耀体验店")+SUMIFS(通讯通路门店!$W:$W,通讯通路门店!$S:$S,$G2104,通讯通路门店!$J:$J,"荣耀授权专卖店")</f>
        <v>0</v>
      </c>
      <c r="BD2104" s="99">
        <f>SUMIFS(通讯通路门店!$Z:$Z,通讯通路门店!$S:$S,$G2104,通讯通路门店!$J:$J,"VIVO体验店")</f>
        <v>0</v>
      </c>
      <c r="BE2104" s="99">
        <f>SUMIFS(通讯通路门店!$AB:$AB,通讯通路门店!$S:$S,$G2104,通讯通路门店!$J:$J,"OPPO体验店")</f>
        <v>0</v>
      </c>
      <c r="BF2104" s="99">
        <f>SUMIFS(通讯通路门店!$X:$X,通讯通路门店!$S:$S,$G2104,通讯通路门店!$J:$J,"华为授权体验店")+SUMIFS(通讯通路门店!$AA:$AA,通讯通路门店!$S:$S,$G2104,通讯通路门店!$J:$J,"华为堡垒店")</f>
        <v>0</v>
      </c>
      <c r="BG2104" s="99">
        <f>SUMIFS(通讯通路门店!$Y:$Y,通讯通路门店!$S:$S,$G2104,通讯通路门店!$J:$J,"小米体验店")</f>
        <v>0</v>
      </c>
      <c r="BH2104" s="99">
        <f>SUMIFS(通讯通路门店!$AA:$AA,通讯通路门店!$S:$S,$G2104,通讯通路门店!$J:$J,"苹果体验店")</f>
        <v>0</v>
      </c>
      <c r="BI2104" s="99">
        <f>SUMIFS(通讯通路门店!$K:$K,通讯通路门店!$S:$S,$G2104,通讯通路门店!$J:$J,"其他品牌专卖店")</f>
        <v>0</v>
      </c>
      <c r="BJ2104" s="99">
        <f>SUMIFS(通讯通路门店!$AC:$AC,通讯通路门店!$S:$S,$G2104)</f>
        <v>0</v>
      </c>
      <c r="BK2104" s="99">
        <f>SUMIFS(通讯通路门店!$AD:$AD,通讯通路门店!$S:$S,$G2104)</f>
        <v>0</v>
      </c>
      <c r="BL2104" s="99">
        <f>SUMIFS(通讯通路门店!$AE:$AE,通讯通路门店!$S:$S,$G2104)</f>
        <v>0</v>
      </c>
      <c r="BM2104" s="99">
        <f>SUMIFS(通讯通路门店!$AF:$AF,通讯通路门店!$S:$S,$G2104)</f>
        <v>0</v>
      </c>
      <c r="BN2104" s="99">
        <f>SUMIFS(通讯通路门店!$AG:$AG,通讯通路门店!$S:$S,$G2104)</f>
        <v>0</v>
      </c>
      <c r="BO2104" s="99">
        <f>SUMIFS(通讯通路门店!$AH:$AH,通讯通路门店!$S:$S,$G2104)</f>
        <v>0</v>
      </c>
      <c r="BP2104" s="99">
        <f>SUMIFS(通讯通路门店!$AI:$AI,通讯通路门店!$S:$S,$G2104)</f>
        <v>0</v>
      </c>
      <c r="BQ2104" s="83"/>
    </row>
    <row r="2105" spans="1:69">
      <c r="A2105" s="99" t="str">
        <f>IFERROR(_xlfn.XLOOKUP($G2105,通讯通路门店!$S$4:$S$993931,通讯通路门店!$A$4:$A$993931,0,0),"")</f>
        <v>海南省</v>
      </c>
      <c r="B2105" s="99" t="str">
        <f>IFERROR(_xlfn.XLOOKUP($G2105,通讯通路门店!$S$4:$S$993931,通讯通路门店!$B$4:$B$993931,0,0),"")</f>
        <v>东方市</v>
      </c>
      <c r="C2105" s="99" t="str">
        <f>IFERROR(_xlfn.XLOOKUP($G2105,通讯通路门店!$S$4:$S$993931,通讯通路门店!$C$4:$C$993931,0,0),"")</f>
        <v>东方市</v>
      </c>
      <c r="D2105" s="99" t="str">
        <f>IFERROR(_xlfn.XLOOKUP($G2105,通讯通路门店!$S$4:$S$993931,通讯通路门店!$D$4:$D$993931,0,0),"")</f>
        <v>八所镇</v>
      </c>
      <c r="E2105" s="83"/>
      <c r="F2105" s="83"/>
      <c r="G2105" s="101"/>
      <c r="H2105" s="102">
        <f>IFERROR(_xlfn.XLOOKUP($G2105,通讯通路门店!$S$4:$S$993931,通讯通路门店!$R$4:$R$993931,0,0),"")</f>
        <v>0</v>
      </c>
      <c r="I2105" s="83"/>
      <c r="J2105" s="83"/>
      <c r="K2105" s="83"/>
      <c r="L2105" s="83"/>
      <c r="M2105" s="83"/>
      <c r="N2105" s="83"/>
      <c r="O2105" s="83"/>
      <c r="P2105" s="83"/>
      <c r="Q2105" s="83"/>
      <c r="R2105" s="83"/>
      <c r="S2105" s="83"/>
      <c r="T2105" s="83"/>
      <c r="U2105" s="99">
        <f>COUNTIF(通讯通路门店!$S:$S,$G2105)</f>
        <v>0</v>
      </c>
      <c r="V2105" s="99">
        <f>COUNTIFS(通讯通路门店!$S:$S,$G2105,通讯通路门店!$J:$J,"综合卖场")</f>
        <v>0</v>
      </c>
      <c r="W2105" s="99">
        <f>SUMIFS(通讯通路门店!$AJ:$AJ,通讯通路门店!$S:$S,通讯客户沙盘!$G2105)</f>
        <v>0</v>
      </c>
      <c r="X2105" s="99">
        <f t="shared" si="160"/>
        <v>0</v>
      </c>
      <c r="Y2105" s="99">
        <f>COUNTIFS(通讯通路门店!$S:$S,$G2105,通讯通路门店!$J:$J,"荣耀体验店")+COUNTIFS(通讯通路门店!$S:$S,$G2105,通讯通路门店!$J:$J,"荣耀授权专卖店")</f>
        <v>0</v>
      </c>
      <c r="Z2105" s="99">
        <f>COUNTIFS(通讯通路门店!$S:$S,$G2105,通讯通路门店!$J:$J,"VIVO体验店")</f>
        <v>0</v>
      </c>
      <c r="AA2105" s="99">
        <f>COUNTIFS(通讯通路门店!$S:$S,$G2105,通讯通路门店!$J:$J,"OPPO体验店")</f>
        <v>0</v>
      </c>
      <c r="AB2105" s="99">
        <f>COUNTIFS(通讯通路门店!$S:$S,$G2105,通讯通路门店!$J:$J,"华为授权体验店")+COUNTIFS(通讯通路门店!$S:$S,$G2105,通讯通路门店!$J:$J,"华为堡垒店")</f>
        <v>0</v>
      </c>
      <c r="AC2105" s="99">
        <f>COUNTIFS(通讯通路门店!$S:$S,$G2105,通讯通路门店!$J:$J,"小米体验店")</f>
        <v>0</v>
      </c>
      <c r="AD2105" s="99">
        <f>COUNTIFS(通讯通路门店!$S:$S,$G2105,通讯通路门店!$J:$J,"苹果体验店")</f>
        <v>0</v>
      </c>
      <c r="AE2105" s="99">
        <f>COUNTIFS(通讯通路门店!$S:$S,$G2105,通讯通路门店!$J:$J,"其他品牌专卖店")</f>
        <v>0</v>
      </c>
      <c r="AF2105" s="99">
        <f>SUMIFS(通讯通路门店!$BI:$BI,通讯通路门店!$S:$S,$G2105)</f>
        <v>0</v>
      </c>
      <c r="AG2105" s="99">
        <f>SUMIFS(通讯通路门店!$BH:$BH,通讯通路门店!$S:$S,$G2105)</f>
        <v>0</v>
      </c>
      <c r="AH2105" s="99">
        <f t="shared" si="161"/>
        <v>0</v>
      </c>
      <c r="AI2105" s="99">
        <f>SUMIFS(通讯通路门店!$BB:$BB,通讯通路门店!$S:$S,$G2105)</f>
        <v>0</v>
      </c>
      <c r="AJ2105" s="99">
        <f>SUMIFS(通讯通路门店!$BE:$BE,通讯通路门店!$S:$S,$G2105)</f>
        <v>0</v>
      </c>
      <c r="AK2105" s="99">
        <f>SUMIFS(通讯通路门店!$BG:$BG,通讯通路门店!$S:$S,$G2105)</f>
        <v>0</v>
      </c>
      <c r="AL2105" s="99">
        <f>SUMIFS(通讯通路门店!$BC:$BC,通讯通路门店!$S:$S,$G2105)</f>
        <v>0</v>
      </c>
      <c r="AM2105" s="99">
        <f>SUMIFS(通讯通路门店!$BD:$BD,通讯通路门店!$S:$S,$G2105)</f>
        <v>0</v>
      </c>
      <c r="AN2105" s="99">
        <f>SUMIFS(通讯通路门店!$BF:$BF,通讯通路门店!$S:$S,$G2105)</f>
        <v>0</v>
      </c>
      <c r="AO2105" s="99">
        <f t="shared" si="162"/>
        <v>0</v>
      </c>
      <c r="AP2105" s="99">
        <f>SUMIFS(通讯通路门店!$K:$K,通讯通路门店!$S:$S,$G2105)</f>
        <v>0</v>
      </c>
      <c r="AQ2105" s="83"/>
      <c r="AR2105" s="99">
        <f>SUMIFS(通讯通路门店!$T:$T,通讯通路门店!$S:$S,$G2105)</f>
        <v>0</v>
      </c>
      <c r="AS2105" s="99">
        <f>SUMIFS(通讯通路门店!$U:$U,通讯通路门店!$S:$S,$G2105)</f>
        <v>0</v>
      </c>
      <c r="AT2105" s="99">
        <f>SUMIFS(通讯通路门店!$V:$V,通讯通路门店!$S:$S,$G2105)</f>
        <v>0</v>
      </c>
      <c r="AU2105" s="99">
        <f>SUMIFS(通讯通路门店!$W:$W,通讯通路门店!$S:$S,$G2105)</f>
        <v>0</v>
      </c>
      <c r="AV2105" s="99">
        <f>SUMIFS(通讯通路门店!$Z:$Z,通讯通路门店!$S:$S,$G2105)</f>
        <v>0</v>
      </c>
      <c r="AW2105" s="99">
        <f>SUMIFS(通讯通路门店!$AB:$AB,通讯通路门店!$S:$S,$G2105)</f>
        <v>0</v>
      </c>
      <c r="AX2105" s="99">
        <f>SUMIFS(通讯通路门店!$X:$X,通讯通路门店!$S:$S,$G2105)</f>
        <v>0</v>
      </c>
      <c r="AY2105" s="99">
        <f>SUMIFS(通讯通路门店!$Y:$Y,通讯通路门店!$S:$S,$G2105)</f>
        <v>0</v>
      </c>
      <c r="AZ2105" s="99">
        <f>SUMIFS(通讯通路门店!$AA:$AA,通讯通路门店!$S:$S,$G2105)</f>
        <v>0</v>
      </c>
      <c r="BA2105" s="99">
        <f t="shared" si="163"/>
        <v>0</v>
      </c>
      <c r="BB2105" s="99">
        <f t="shared" si="164"/>
        <v>0</v>
      </c>
      <c r="BC2105" s="99">
        <f>SUMIFS(通讯通路门店!$W:$W,通讯通路门店!$S:$S,$G2105,通讯通路门店!$J:$J,"荣耀体验店")+SUMIFS(通讯通路门店!$W:$W,通讯通路门店!$S:$S,$G2105,通讯通路门店!$J:$J,"荣耀授权专卖店")</f>
        <v>0</v>
      </c>
      <c r="BD2105" s="99">
        <f>SUMIFS(通讯通路门店!$Z:$Z,通讯通路门店!$S:$S,$G2105,通讯通路门店!$J:$J,"VIVO体验店")</f>
        <v>0</v>
      </c>
      <c r="BE2105" s="99">
        <f>SUMIFS(通讯通路门店!$AB:$AB,通讯通路门店!$S:$S,$G2105,通讯通路门店!$J:$J,"OPPO体验店")</f>
        <v>0</v>
      </c>
      <c r="BF2105" s="99">
        <f>SUMIFS(通讯通路门店!$X:$X,通讯通路门店!$S:$S,$G2105,通讯通路门店!$J:$J,"华为授权体验店")+SUMIFS(通讯通路门店!$AA:$AA,通讯通路门店!$S:$S,$G2105,通讯通路门店!$J:$J,"华为堡垒店")</f>
        <v>0</v>
      </c>
      <c r="BG2105" s="99">
        <f>SUMIFS(通讯通路门店!$Y:$Y,通讯通路门店!$S:$S,$G2105,通讯通路门店!$J:$J,"小米体验店")</f>
        <v>0</v>
      </c>
      <c r="BH2105" s="99">
        <f>SUMIFS(通讯通路门店!$AA:$AA,通讯通路门店!$S:$S,$G2105,通讯通路门店!$J:$J,"苹果体验店")</f>
        <v>0</v>
      </c>
      <c r="BI2105" s="99">
        <f>SUMIFS(通讯通路门店!$K:$K,通讯通路门店!$S:$S,$G2105,通讯通路门店!$J:$J,"其他品牌专卖店")</f>
        <v>0</v>
      </c>
      <c r="BJ2105" s="99">
        <f>SUMIFS(通讯通路门店!$AC:$AC,通讯通路门店!$S:$S,$G2105)</f>
        <v>0</v>
      </c>
      <c r="BK2105" s="99">
        <f>SUMIFS(通讯通路门店!$AD:$AD,通讯通路门店!$S:$S,$G2105)</f>
        <v>0</v>
      </c>
      <c r="BL2105" s="99">
        <f>SUMIFS(通讯通路门店!$AE:$AE,通讯通路门店!$S:$S,$G2105)</f>
        <v>0</v>
      </c>
      <c r="BM2105" s="99">
        <f>SUMIFS(通讯通路门店!$AF:$AF,通讯通路门店!$S:$S,$G2105)</f>
        <v>0</v>
      </c>
      <c r="BN2105" s="99">
        <f>SUMIFS(通讯通路门店!$AG:$AG,通讯通路门店!$S:$S,$G2105)</f>
        <v>0</v>
      </c>
      <c r="BO2105" s="99">
        <f>SUMIFS(通讯通路门店!$AH:$AH,通讯通路门店!$S:$S,$G2105)</f>
        <v>0</v>
      </c>
      <c r="BP2105" s="99">
        <f>SUMIFS(通讯通路门店!$AI:$AI,通讯通路门店!$S:$S,$G2105)</f>
        <v>0</v>
      </c>
      <c r="BQ2105" s="83"/>
    </row>
    <row r="2106" spans="1:69">
      <c r="A2106" s="99" t="str">
        <f>IFERROR(_xlfn.XLOOKUP($G2106,通讯通路门店!$S$4:$S$993931,通讯通路门店!$A$4:$A$993931,0,0),"")</f>
        <v>海南省</v>
      </c>
      <c r="B2106" s="99" t="str">
        <f>IFERROR(_xlfn.XLOOKUP($G2106,通讯通路门店!$S$4:$S$993931,通讯通路门店!$B$4:$B$993931,0,0),"")</f>
        <v>东方市</v>
      </c>
      <c r="C2106" s="99" t="str">
        <f>IFERROR(_xlfn.XLOOKUP($G2106,通讯通路门店!$S$4:$S$993931,通讯通路门店!$C$4:$C$993931,0,0),"")</f>
        <v>东方市</v>
      </c>
      <c r="D2106" s="99" t="str">
        <f>IFERROR(_xlfn.XLOOKUP($G2106,通讯通路门店!$S$4:$S$993931,通讯通路门店!$D$4:$D$993931,0,0),"")</f>
        <v>八所镇</v>
      </c>
      <c r="E2106" s="83"/>
      <c r="F2106" s="83"/>
      <c r="G2106" s="101"/>
      <c r="H2106" s="102">
        <f>IFERROR(_xlfn.XLOOKUP($G2106,通讯通路门店!$S$4:$S$993931,通讯通路门店!$R$4:$R$993931,0,0),"")</f>
        <v>0</v>
      </c>
      <c r="I2106" s="83"/>
      <c r="J2106" s="83"/>
      <c r="K2106" s="83"/>
      <c r="L2106" s="83"/>
      <c r="M2106" s="83"/>
      <c r="N2106" s="83"/>
      <c r="O2106" s="83"/>
      <c r="P2106" s="83"/>
      <c r="Q2106" s="83"/>
      <c r="R2106" s="83"/>
      <c r="S2106" s="83"/>
      <c r="T2106" s="83"/>
      <c r="U2106" s="99">
        <f>COUNTIF(通讯通路门店!$S:$S,$G2106)</f>
        <v>0</v>
      </c>
      <c r="V2106" s="99">
        <f>COUNTIFS(通讯通路门店!$S:$S,$G2106,通讯通路门店!$J:$J,"综合卖场")</f>
        <v>0</v>
      </c>
      <c r="W2106" s="99">
        <f>SUMIFS(通讯通路门店!$AJ:$AJ,通讯通路门店!$S:$S,通讯客户沙盘!$G2106)</f>
        <v>0</v>
      </c>
      <c r="X2106" s="99">
        <f t="shared" si="160"/>
        <v>0</v>
      </c>
      <c r="Y2106" s="99">
        <f>COUNTIFS(通讯通路门店!$S:$S,$G2106,通讯通路门店!$J:$J,"荣耀体验店")+COUNTIFS(通讯通路门店!$S:$S,$G2106,通讯通路门店!$J:$J,"荣耀授权专卖店")</f>
        <v>0</v>
      </c>
      <c r="Z2106" s="99">
        <f>COUNTIFS(通讯通路门店!$S:$S,$G2106,通讯通路门店!$J:$J,"VIVO体验店")</f>
        <v>0</v>
      </c>
      <c r="AA2106" s="99">
        <f>COUNTIFS(通讯通路门店!$S:$S,$G2106,通讯通路门店!$J:$J,"OPPO体验店")</f>
        <v>0</v>
      </c>
      <c r="AB2106" s="99">
        <f>COUNTIFS(通讯通路门店!$S:$S,$G2106,通讯通路门店!$J:$J,"华为授权体验店")+COUNTIFS(通讯通路门店!$S:$S,$G2106,通讯通路门店!$J:$J,"华为堡垒店")</f>
        <v>0</v>
      </c>
      <c r="AC2106" s="99">
        <f>COUNTIFS(通讯通路门店!$S:$S,$G2106,通讯通路门店!$J:$J,"小米体验店")</f>
        <v>0</v>
      </c>
      <c r="AD2106" s="99">
        <f>COUNTIFS(通讯通路门店!$S:$S,$G2106,通讯通路门店!$J:$J,"苹果体验店")</f>
        <v>0</v>
      </c>
      <c r="AE2106" s="99">
        <f>COUNTIFS(通讯通路门店!$S:$S,$G2106,通讯通路门店!$J:$J,"其他品牌专卖店")</f>
        <v>0</v>
      </c>
      <c r="AF2106" s="99">
        <f>SUMIFS(通讯通路门店!$BI:$BI,通讯通路门店!$S:$S,$G2106)</f>
        <v>0</v>
      </c>
      <c r="AG2106" s="99">
        <f>SUMIFS(通讯通路门店!$BH:$BH,通讯通路门店!$S:$S,$G2106)</f>
        <v>0</v>
      </c>
      <c r="AH2106" s="99">
        <f t="shared" si="161"/>
        <v>0</v>
      </c>
      <c r="AI2106" s="99">
        <f>SUMIFS(通讯通路门店!$BB:$BB,通讯通路门店!$S:$S,$G2106)</f>
        <v>0</v>
      </c>
      <c r="AJ2106" s="99">
        <f>SUMIFS(通讯通路门店!$BE:$BE,通讯通路门店!$S:$S,$G2106)</f>
        <v>0</v>
      </c>
      <c r="AK2106" s="99">
        <f>SUMIFS(通讯通路门店!$BG:$BG,通讯通路门店!$S:$S,$G2106)</f>
        <v>0</v>
      </c>
      <c r="AL2106" s="99">
        <f>SUMIFS(通讯通路门店!$BC:$BC,通讯通路门店!$S:$S,$G2106)</f>
        <v>0</v>
      </c>
      <c r="AM2106" s="99">
        <f>SUMIFS(通讯通路门店!$BD:$BD,通讯通路门店!$S:$S,$G2106)</f>
        <v>0</v>
      </c>
      <c r="AN2106" s="99">
        <f>SUMIFS(通讯通路门店!$BF:$BF,通讯通路门店!$S:$S,$G2106)</f>
        <v>0</v>
      </c>
      <c r="AO2106" s="99">
        <f t="shared" si="162"/>
        <v>0</v>
      </c>
      <c r="AP2106" s="99">
        <f>SUMIFS(通讯通路门店!$K:$K,通讯通路门店!$S:$S,$G2106)</f>
        <v>0</v>
      </c>
      <c r="AQ2106" s="83"/>
      <c r="AR2106" s="99">
        <f>SUMIFS(通讯通路门店!$T:$T,通讯通路门店!$S:$S,$G2106)</f>
        <v>0</v>
      </c>
      <c r="AS2106" s="99">
        <f>SUMIFS(通讯通路门店!$U:$U,通讯通路门店!$S:$S,$G2106)</f>
        <v>0</v>
      </c>
      <c r="AT2106" s="99">
        <f>SUMIFS(通讯通路门店!$V:$V,通讯通路门店!$S:$S,$G2106)</f>
        <v>0</v>
      </c>
      <c r="AU2106" s="99">
        <f>SUMIFS(通讯通路门店!$W:$W,通讯通路门店!$S:$S,$G2106)</f>
        <v>0</v>
      </c>
      <c r="AV2106" s="99">
        <f>SUMIFS(通讯通路门店!$Z:$Z,通讯通路门店!$S:$S,$G2106)</f>
        <v>0</v>
      </c>
      <c r="AW2106" s="99">
        <f>SUMIFS(通讯通路门店!$AB:$AB,通讯通路门店!$S:$S,$G2106)</f>
        <v>0</v>
      </c>
      <c r="AX2106" s="99">
        <f>SUMIFS(通讯通路门店!$X:$X,通讯通路门店!$S:$S,$G2106)</f>
        <v>0</v>
      </c>
      <c r="AY2106" s="99">
        <f>SUMIFS(通讯通路门店!$Y:$Y,通讯通路门店!$S:$S,$G2106)</f>
        <v>0</v>
      </c>
      <c r="AZ2106" s="99">
        <f>SUMIFS(通讯通路门店!$AA:$AA,通讯通路门店!$S:$S,$G2106)</f>
        <v>0</v>
      </c>
      <c r="BA2106" s="99">
        <f t="shared" si="163"/>
        <v>0</v>
      </c>
      <c r="BB2106" s="99">
        <f t="shared" si="164"/>
        <v>0</v>
      </c>
      <c r="BC2106" s="99">
        <f>SUMIFS(通讯通路门店!$W:$W,通讯通路门店!$S:$S,$G2106,通讯通路门店!$J:$J,"荣耀体验店")+SUMIFS(通讯通路门店!$W:$W,通讯通路门店!$S:$S,$G2106,通讯通路门店!$J:$J,"荣耀授权专卖店")</f>
        <v>0</v>
      </c>
      <c r="BD2106" s="99">
        <f>SUMIFS(通讯通路门店!$Z:$Z,通讯通路门店!$S:$S,$G2106,通讯通路门店!$J:$J,"VIVO体验店")</f>
        <v>0</v>
      </c>
      <c r="BE2106" s="99">
        <f>SUMIFS(通讯通路门店!$AB:$AB,通讯通路门店!$S:$S,$G2106,通讯通路门店!$J:$J,"OPPO体验店")</f>
        <v>0</v>
      </c>
      <c r="BF2106" s="99">
        <f>SUMIFS(通讯通路门店!$X:$X,通讯通路门店!$S:$S,$G2106,通讯通路门店!$J:$J,"华为授权体验店")+SUMIFS(通讯通路门店!$AA:$AA,通讯通路门店!$S:$S,$G2106,通讯通路门店!$J:$J,"华为堡垒店")</f>
        <v>0</v>
      </c>
      <c r="BG2106" s="99">
        <f>SUMIFS(通讯通路门店!$Y:$Y,通讯通路门店!$S:$S,$G2106,通讯通路门店!$J:$J,"小米体验店")</f>
        <v>0</v>
      </c>
      <c r="BH2106" s="99">
        <f>SUMIFS(通讯通路门店!$AA:$AA,通讯通路门店!$S:$S,$G2106,通讯通路门店!$J:$J,"苹果体验店")</f>
        <v>0</v>
      </c>
      <c r="BI2106" s="99">
        <f>SUMIFS(通讯通路门店!$K:$K,通讯通路门店!$S:$S,$G2106,通讯通路门店!$J:$J,"其他品牌专卖店")</f>
        <v>0</v>
      </c>
      <c r="BJ2106" s="99">
        <f>SUMIFS(通讯通路门店!$AC:$AC,通讯通路门店!$S:$S,$G2106)</f>
        <v>0</v>
      </c>
      <c r="BK2106" s="99">
        <f>SUMIFS(通讯通路门店!$AD:$AD,通讯通路门店!$S:$S,$G2106)</f>
        <v>0</v>
      </c>
      <c r="BL2106" s="99">
        <f>SUMIFS(通讯通路门店!$AE:$AE,通讯通路门店!$S:$S,$G2106)</f>
        <v>0</v>
      </c>
      <c r="BM2106" s="99">
        <f>SUMIFS(通讯通路门店!$AF:$AF,通讯通路门店!$S:$S,$G2106)</f>
        <v>0</v>
      </c>
      <c r="BN2106" s="99">
        <f>SUMIFS(通讯通路门店!$AG:$AG,通讯通路门店!$S:$S,$G2106)</f>
        <v>0</v>
      </c>
      <c r="BO2106" s="99">
        <f>SUMIFS(通讯通路门店!$AH:$AH,通讯通路门店!$S:$S,$G2106)</f>
        <v>0</v>
      </c>
      <c r="BP2106" s="99">
        <f>SUMIFS(通讯通路门店!$AI:$AI,通讯通路门店!$S:$S,$G2106)</f>
        <v>0</v>
      </c>
      <c r="BQ2106" s="83"/>
    </row>
    <row r="2107" spans="1:69">
      <c r="A2107" s="99" t="str">
        <f>IFERROR(_xlfn.XLOOKUP($G2107,通讯通路门店!$S$4:$S$993931,通讯通路门店!$A$4:$A$993931,0,0),"")</f>
        <v>海南省</v>
      </c>
      <c r="B2107" s="99" t="str">
        <f>IFERROR(_xlfn.XLOOKUP($G2107,通讯通路门店!$S$4:$S$993931,通讯通路门店!$B$4:$B$993931,0,0),"")</f>
        <v>东方市</v>
      </c>
      <c r="C2107" s="99" t="str">
        <f>IFERROR(_xlfn.XLOOKUP($G2107,通讯通路门店!$S$4:$S$993931,通讯通路门店!$C$4:$C$993931,0,0),"")</f>
        <v>东方市</v>
      </c>
      <c r="D2107" s="99" t="str">
        <f>IFERROR(_xlfn.XLOOKUP($G2107,通讯通路门店!$S$4:$S$993931,通讯通路门店!$D$4:$D$993931,0,0),"")</f>
        <v>八所镇</v>
      </c>
      <c r="E2107" s="83"/>
      <c r="F2107" s="83"/>
      <c r="G2107" s="101"/>
      <c r="H2107" s="102">
        <f>IFERROR(_xlfn.XLOOKUP($G2107,通讯通路门店!$S$4:$S$993931,通讯通路门店!$R$4:$R$993931,0,0),"")</f>
        <v>0</v>
      </c>
      <c r="I2107" s="83"/>
      <c r="J2107" s="83"/>
      <c r="K2107" s="83"/>
      <c r="L2107" s="83"/>
      <c r="M2107" s="83"/>
      <c r="N2107" s="83"/>
      <c r="O2107" s="83"/>
      <c r="P2107" s="83"/>
      <c r="Q2107" s="83"/>
      <c r="R2107" s="83"/>
      <c r="S2107" s="83"/>
      <c r="T2107" s="83"/>
      <c r="U2107" s="99">
        <f>COUNTIF(通讯通路门店!$S:$S,$G2107)</f>
        <v>0</v>
      </c>
      <c r="V2107" s="99">
        <f>COUNTIFS(通讯通路门店!$S:$S,$G2107,通讯通路门店!$J:$J,"综合卖场")</f>
        <v>0</v>
      </c>
      <c r="W2107" s="99">
        <f>SUMIFS(通讯通路门店!$AJ:$AJ,通讯通路门店!$S:$S,通讯客户沙盘!$G2107)</f>
        <v>0</v>
      </c>
      <c r="X2107" s="99">
        <f t="shared" si="160"/>
        <v>0</v>
      </c>
      <c r="Y2107" s="99">
        <f>COUNTIFS(通讯通路门店!$S:$S,$G2107,通讯通路门店!$J:$J,"荣耀体验店")+COUNTIFS(通讯通路门店!$S:$S,$G2107,通讯通路门店!$J:$J,"荣耀授权专卖店")</f>
        <v>0</v>
      </c>
      <c r="Z2107" s="99">
        <f>COUNTIFS(通讯通路门店!$S:$S,$G2107,通讯通路门店!$J:$J,"VIVO体验店")</f>
        <v>0</v>
      </c>
      <c r="AA2107" s="99">
        <f>COUNTIFS(通讯通路门店!$S:$S,$G2107,通讯通路门店!$J:$J,"OPPO体验店")</f>
        <v>0</v>
      </c>
      <c r="AB2107" s="99">
        <f>COUNTIFS(通讯通路门店!$S:$S,$G2107,通讯通路门店!$J:$J,"华为授权体验店")+COUNTIFS(通讯通路门店!$S:$S,$G2107,通讯通路门店!$J:$J,"华为堡垒店")</f>
        <v>0</v>
      </c>
      <c r="AC2107" s="99">
        <f>COUNTIFS(通讯通路门店!$S:$S,$G2107,通讯通路门店!$J:$J,"小米体验店")</f>
        <v>0</v>
      </c>
      <c r="AD2107" s="99">
        <f>COUNTIFS(通讯通路门店!$S:$S,$G2107,通讯通路门店!$J:$J,"苹果体验店")</f>
        <v>0</v>
      </c>
      <c r="AE2107" s="99">
        <f>COUNTIFS(通讯通路门店!$S:$S,$G2107,通讯通路门店!$J:$J,"其他品牌专卖店")</f>
        <v>0</v>
      </c>
      <c r="AF2107" s="99">
        <f>SUMIFS(通讯通路门店!$BI:$BI,通讯通路门店!$S:$S,$G2107)</f>
        <v>0</v>
      </c>
      <c r="AG2107" s="99">
        <f>SUMIFS(通讯通路门店!$BH:$BH,通讯通路门店!$S:$S,$G2107)</f>
        <v>0</v>
      </c>
      <c r="AH2107" s="99">
        <f t="shared" si="161"/>
        <v>0</v>
      </c>
      <c r="AI2107" s="99">
        <f>SUMIFS(通讯通路门店!$BB:$BB,通讯通路门店!$S:$S,$G2107)</f>
        <v>0</v>
      </c>
      <c r="AJ2107" s="99">
        <f>SUMIFS(通讯通路门店!$BE:$BE,通讯通路门店!$S:$S,$G2107)</f>
        <v>0</v>
      </c>
      <c r="AK2107" s="99">
        <f>SUMIFS(通讯通路门店!$BG:$BG,通讯通路门店!$S:$S,$G2107)</f>
        <v>0</v>
      </c>
      <c r="AL2107" s="99">
        <f>SUMIFS(通讯通路门店!$BC:$BC,通讯通路门店!$S:$S,$G2107)</f>
        <v>0</v>
      </c>
      <c r="AM2107" s="99">
        <f>SUMIFS(通讯通路门店!$BD:$BD,通讯通路门店!$S:$S,$G2107)</f>
        <v>0</v>
      </c>
      <c r="AN2107" s="99">
        <f>SUMIFS(通讯通路门店!$BF:$BF,通讯通路门店!$S:$S,$G2107)</f>
        <v>0</v>
      </c>
      <c r="AO2107" s="99">
        <f t="shared" si="162"/>
        <v>0</v>
      </c>
      <c r="AP2107" s="99">
        <f>SUMIFS(通讯通路门店!$K:$K,通讯通路门店!$S:$S,$G2107)</f>
        <v>0</v>
      </c>
      <c r="AQ2107" s="83"/>
      <c r="AR2107" s="99">
        <f>SUMIFS(通讯通路门店!$T:$T,通讯通路门店!$S:$S,$G2107)</f>
        <v>0</v>
      </c>
      <c r="AS2107" s="99">
        <f>SUMIFS(通讯通路门店!$U:$U,通讯通路门店!$S:$S,$G2107)</f>
        <v>0</v>
      </c>
      <c r="AT2107" s="99">
        <f>SUMIFS(通讯通路门店!$V:$V,通讯通路门店!$S:$S,$G2107)</f>
        <v>0</v>
      </c>
      <c r="AU2107" s="99">
        <f>SUMIFS(通讯通路门店!$W:$W,通讯通路门店!$S:$S,$G2107)</f>
        <v>0</v>
      </c>
      <c r="AV2107" s="99">
        <f>SUMIFS(通讯通路门店!$Z:$Z,通讯通路门店!$S:$S,$G2107)</f>
        <v>0</v>
      </c>
      <c r="AW2107" s="99">
        <f>SUMIFS(通讯通路门店!$AB:$AB,通讯通路门店!$S:$S,$G2107)</f>
        <v>0</v>
      </c>
      <c r="AX2107" s="99">
        <f>SUMIFS(通讯通路门店!$X:$X,通讯通路门店!$S:$S,$G2107)</f>
        <v>0</v>
      </c>
      <c r="AY2107" s="99">
        <f>SUMIFS(通讯通路门店!$Y:$Y,通讯通路门店!$S:$S,$G2107)</f>
        <v>0</v>
      </c>
      <c r="AZ2107" s="99">
        <f>SUMIFS(通讯通路门店!$AA:$AA,通讯通路门店!$S:$S,$G2107)</f>
        <v>0</v>
      </c>
      <c r="BA2107" s="99">
        <f t="shared" si="163"/>
        <v>0</v>
      </c>
      <c r="BB2107" s="99">
        <f t="shared" si="164"/>
        <v>0</v>
      </c>
      <c r="BC2107" s="99">
        <f>SUMIFS(通讯通路门店!$W:$W,通讯通路门店!$S:$S,$G2107,通讯通路门店!$J:$J,"荣耀体验店")+SUMIFS(通讯通路门店!$W:$W,通讯通路门店!$S:$S,$G2107,通讯通路门店!$J:$J,"荣耀授权专卖店")</f>
        <v>0</v>
      </c>
      <c r="BD2107" s="99">
        <f>SUMIFS(通讯通路门店!$Z:$Z,通讯通路门店!$S:$S,$G2107,通讯通路门店!$J:$J,"VIVO体验店")</f>
        <v>0</v>
      </c>
      <c r="BE2107" s="99">
        <f>SUMIFS(通讯通路门店!$AB:$AB,通讯通路门店!$S:$S,$G2107,通讯通路门店!$J:$J,"OPPO体验店")</f>
        <v>0</v>
      </c>
      <c r="BF2107" s="99">
        <f>SUMIFS(通讯通路门店!$X:$X,通讯通路门店!$S:$S,$G2107,通讯通路门店!$J:$J,"华为授权体验店")+SUMIFS(通讯通路门店!$AA:$AA,通讯通路门店!$S:$S,$G2107,通讯通路门店!$J:$J,"华为堡垒店")</f>
        <v>0</v>
      </c>
      <c r="BG2107" s="99">
        <f>SUMIFS(通讯通路门店!$Y:$Y,通讯通路门店!$S:$S,$G2107,通讯通路门店!$J:$J,"小米体验店")</f>
        <v>0</v>
      </c>
      <c r="BH2107" s="99">
        <f>SUMIFS(通讯通路门店!$AA:$AA,通讯通路门店!$S:$S,$G2107,通讯通路门店!$J:$J,"苹果体验店")</f>
        <v>0</v>
      </c>
      <c r="BI2107" s="99">
        <f>SUMIFS(通讯通路门店!$K:$K,通讯通路门店!$S:$S,$G2107,通讯通路门店!$J:$J,"其他品牌专卖店")</f>
        <v>0</v>
      </c>
      <c r="BJ2107" s="99">
        <f>SUMIFS(通讯通路门店!$AC:$AC,通讯通路门店!$S:$S,$G2107)</f>
        <v>0</v>
      </c>
      <c r="BK2107" s="99">
        <f>SUMIFS(通讯通路门店!$AD:$AD,通讯通路门店!$S:$S,$G2107)</f>
        <v>0</v>
      </c>
      <c r="BL2107" s="99">
        <f>SUMIFS(通讯通路门店!$AE:$AE,通讯通路门店!$S:$S,$G2107)</f>
        <v>0</v>
      </c>
      <c r="BM2107" s="99">
        <f>SUMIFS(通讯通路门店!$AF:$AF,通讯通路门店!$S:$S,$G2107)</f>
        <v>0</v>
      </c>
      <c r="BN2107" s="99">
        <f>SUMIFS(通讯通路门店!$AG:$AG,通讯通路门店!$S:$S,$G2107)</f>
        <v>0</v>
      </c>
      <c r="BO2107" s="99">
        <f>SUMIFS(通讯通路门店!$AH:$AH,通讯通路门店!$S:$S,$G2107)</f>
        <v>0</v>
      </c>
      <c r="BP2107" s="99">
        <f>SUMIFS(通讯通路门店!$AI:$AI,通讯通路门店!$S:$S,$G2107)</f>
        <v>0</v>
      </c>
      <c r="BQ2107" s="83"/>
    </row>
    <row r="2108" spans="1:69">
      <c r="A2108" s="99" t="str">
        <f>IFERROR(_xlfn.XLOOKUP($G2108,通讯通路门店!$S$4:$S$993931,通讯通路门店!$A$4:$A$993931,0,0),"")</f>
        <v>海南省</v>
      </c>
      <c r="B2108" s="99" t="str">
        <f>IFERROR(_xlfn.XLOOKUP($G2108,通讯通路门店!$S$4:$S$993931,通讯通路门店!$B$4:$B$993931,0,0),"")</f>
        <v>东方市</v>
      </c>
      <c r="C2108" s="99" t="str">
        <f>IFERROR(_xlfn.XLOOKUP($G2108,通讯通路门店!$S$4:$S$993931,通讯通路门店!$C$4:$C$993931,0,0),"")</f>
        <v>东方市</v>
      </c>
      <c r="D2108" s="99" t="str">
        <f>IFERROR(_xlfn.XLOOKUP($G2108,通讯通路门店!$S$4:$S$993931,通讯通路门店!$D$4:$D$993931,0,0),"")</f>
        <v>八所镇</v>
      </c>
      <c r="E2108" s="83"/>
      <c r="F2108" s="83"/>
      <c r="G2108" s="101"/>
      <c r="H2108" s="102">
        <f>IFERROR(_xlfn.XLOOKUP($G2108,通讯通路门店!$S$4:$S$993931,通讯通路门店!$R$4:$R$993931,0,0),"")</f>
        <v>0</v>
      </c>
      <c r="I2108" s="83"/>
      <c r="J2108" s="83"/>
      <c r="K2108" s="83"/>
      <c r="L2108" s="83"/>
      <c r="M2108" s="83"/>
      <c r="N2108" s="83"/>
      <c r="O2108" s="83"/>
      <c r="P2108" s="83"/>
      <c r="Q2108" s="83"/>
      <c r="R2108" s="83"/>
      <c r="S2108" s="83"/>
      <c r="T2108" s="83"/>
      <c r="U2108" s="99">
        <f>COUNTIF(通讯通路门店!$S:$S,$G2108)</f>
        <v>0</v>
      </c>
      <c r="V2108" s="99">
        <f>COUNTIFS(通讯通路门店!$S:$S,$G2108,通讯通路门店!$J:$J,"综合卖场")</f>
        <v>0</v>
      </c>
      <c r="W2108" s="99">
        <f>SUMIFS(通讯通路门店!$AJ:$AJ,通讯通路门店!$S:$S,通讯客户沙盘!$G2108)</f>
        <v>0</v>
      </c>
      <c r="X2108" s="99">
        <f t="shared" si="160"/>
        <v>0</v>
      </c>
      <c r="Y2108" s="99">
        <f>COUNTIFS(通讯通路门店!$S:$S,$G2108,通讯通路门店!$J:$J,"荣耀体验店")+COUNTIFS(通讯通路门店!$S:$S,$G2108,通讯通路门店!$J:$J,"荣耀授权专卖店")</f>
        <v>0</v>
      </c>
      <c r="Z2108" s="99">
        <f>COUNTIFS(通讯通路门店!$S:$S,$G2108,通讯通路门店!$J:$J,"VIVO体验店")</f>
        <v>0</v>
      </c>
      <c r="AA2108" s="99">
        <f>COUNTIFS(通讯通路门店!$S:$S,$G2108,通讯通路门店!$J:$J,"OPPO体验店")</f>
        <v>0</v>
      </c>
      <c r="AB2108" s="99">
        <f>COUNTIFS(通讯通路门店!$S:$S,$G2108,通讯通路门店!$J:$J,"华为授权体验店")+COUNTIFS(通讯通路门店!$S:$S,$G2108,通讯通路门店!$J:$J,"华为堡垒店")</f>
        <v>0</v>
      </c>
      <c r="AC2108" s="99">
        <f>COUNTIFS(通讯通路门店!$S:$S,$G2108,通讯通路门店!$J:$J,"小米体验店")</f>
        <v>0</v>
      </c>
      <c r="AD2108" s="99">
        <f>COUNTIFS(通讯通路门店!$S:$S,$G2108,通讯通路门店!$J:$J,"苹果体验店")</f>
        <v>0</v>
      </c>
      <c r="AE2108" s="99">
        <f>COUNTIFS(通讯通路门店!$S:$S,$G2108,通讯通路门店!$J:$J,"其他品牌专卖店")</f>
        <v>0</v>
      </c>
      <c r="AF2108" s="99">
        <f>SUMIFS(通讯通路门店!$BI:$BI,通讯通路门店!$S:$S,$G2108)</f>
        <v>0</v>
      </c>
      <c r="AG2108" s="99">
        <f>SUMIFS(通讯通路门店!$BH:$BH,通讯通路门店!$S:$S,$G2108)</f>
        <v>0</v>
      </c>
      <c r="AH2108" s="99">
        <f t="shared" si="161"/>
        <v>0</v>
      </c>
      <c r="AI2108" s="99">
        <f>SUMIFS(通讯通路门店!$BB:$BB,通讯通路门店!$S:$S,$G2108)</f>
        <v>0</v>
      </c>
      <c r="AJ2108" s="99">
        <f>SUMIFS(通讯通路门店!$BE:$BE,通讯通路门店!$S:$S,$G2108)</f>
        <v>0</v>
      </c>
      <c r="AK2108" s="99">
        <f>SUMIFS(通讯通路门店!$BG:$BG,通讯通路门店!$S:$S,$G2108)</f>
        <v>0</v>
      </c>
      <c r="AL2108" s="99">
        <f>SUMIFS(通讯通路门店!$BC:$BC,通讯通路门店!$S:$S,$G2108)</f>
        <v>0</v>
      </c>
      <c r="AM2108" s="99">
        <f>SUMIFS(通讯通路门店!$BD:$BD,通讯通路门店!$S:$S,$G2108)</f>
        <v>0</v>
      </c>
      <c r="AN2108" s="99">
        <f>SUMIFS(通讯通路门店!$BF:$BF,通讯通路门店!$S:$S,$G2108)</f>
        <v>0</v>
      </c>
      <c r="AO2108" s="99">
        <f t="shared" si="162"/>
        <v>0</v>
      </c>
      <c r="AP2108" s="99">
        <f>SUMIFS(通讯通路门店!$K:$K,通讯通路门店!$S:$S,$G2108)</f>
        <v>0</v>
      </c>
      <c r="AQ2108" s="83"/>
      <c r="AR2108" s="99">
        <f>SUMIFS(通讯通路门店!$T:$T,通讯通路门店!$S:$S,$G2108)</f>
        <v>0</v>
      </c>
      <c r="AS2108" s="99">
        <f>SUMIFS(通讯通路门店!$U:$U,通讯通路门店!$S:$S,$G2108)</f>
        <v>0</v>
      </c>
      <c r="AT2108" s="99">
        <f>SUMIFS(通讯通路门店!$V:$V,通讯通路门店!$S:$S,$G2108)</f>
        <v>0</v>
      </c>
      <c r="AU2108" s="99">
        <f>SUMIFS(通讯通路门店!$W:$W,通讯通路门店!$S:$S,$G2108)</f>
        <v>0</v>
      </c>
      <c r="AV2108" s="99">
        <f>SUMIFS(通讯通路门店!$Z:$Z,通讯通路门店!$S:$S,$G2108)</f>
        <v>0</v>
      </c>
      <c r="AW2108" s="99">
        <f>SUMIFS(通讯通路门店!$AB:$AB,通讯通路门店!$S:$S,$G2108)</f>
        <v>0</v>
      </c>
      <c r="AX2108" s="99">
        <f>SUMIFS(通讯通路门店!$X:$X,通讯通路门店!$S:$S,$G2108)</f>
        <v>0</v>
      </c>
      <c r="AY2108" s="99">
        <f>SUMIFS(通讯通路门店!$Y:$Y,通讯通路门店!$S:$S,$G2108)</f>
        <v>0</v>
      </c>
      <c r="AZ2108" s="99">
        <f>SUMIFS(通讯通路门店!$AA:$AA,通讯通路门店!$S:$S,$G2108)</f>
        <v>0</v>
      </c>
      <c r="BA2108" s="99">
        <f t="shared" si="163"/>
        <v>0</v>
      </c>
      <c r="BB2108" s="99">
        <f t="shared" si="164"/>
        <v>0</v>
      </c>
      <c r="BC2108" s="99">
        <f>SUMIFS(通讯通路门店!$W:$W,通讯通路门店!$S:$S,$G2108,通讯通路门店!$J:$J,"荣耀体验店")+SUMIFS(通讯通路门店!$W:$W,通讯通路门店!$S:$S,$G2108,通讯通路门店!$J:$J,"荣耀授权专卖店")</f>
        <v>0</v>
      </c>
      <c r="BD2108" s="99">
        <f>SUMIFS(通讯通路门店!$Z:$Z,通讯通路门店!$S:$S,$G2108,通讯通路门店!$J:$J,"VIVO体验店")</f>
        <v>0</v>
      </c>
      <c r="BE2108" s="99">
        <f>SUMIFS(通讯通路门店!$AB:$AB,通讯通路门店!$S:$S,$G2108,通讯通路门店!$J:$J,"OPPO体验店")</f>
        <v>0</v>
      </c>
      <c r="BF2108" s="99">
        <f>SUMIFS(通讯通路门店!$X:$X,通讯通路门店!$S:$S,$G2108,通讯通路门店!$J:$J,"华为授权体验店")+SUMIFS(通讯通路门店!$AA:$AA,通讯通路门店!$S:$S,$G2108,通讯通路门店!$J:$J,"华为堡垒店")</f>
        <v>0</v>
      </c>
      <c r="BG2108" s="99">
        <f>SUMIFS(通讯通路门店!$Y:$Y,通讯通路门店!$S:$S,$G2108,通讯通路门店!$J:$J,"小米体验店")</f>
        <v>0</v>
      </c>
      <c r="BH2108" s="99">
        <f>SUMIFS(通讯通路门店!$AA:$AA,通讯通路门店!$S:$S,$G2108,通讯通路门店!$J:$J,"苹果体验店")</f>
        <v>0</v>
      </c>
      <c r="BI2108" s="99">
        <f>SUMIFS(通讯通路门店!$K:$K,通讯通路门店!$S:$S,$G2108,通讯通路门店!$J:$J,"其他品牌专卖店")</f>
        <v>0</v>
      </c>
      <c r="BJ2108" s="99">
        <f>SUMIFS(通讯通路门店!$AC:$AC,通讯通路门店!$S:$S,$G2108)</f>
        <v>0</v>
      </c>
      <c r="BK2108" s="99">
        <f>SUMIFS(通讯通路门店!$AD:$AD,通讯通路门店!$S:$S,$G2108)</f>
        <v>0</v>
      </c>
      <c r="BL2108" s="99">
        <f>SUMIFS(通讯通路门店!$AE:$AE,通讯通路门店!$S:$S,$G2108)</f>
        <v>0</v>
      </c>
      <c r="BM2108" s="99">
        <f>SUMIFS(通讯通路门店!$AF:$AF,通讯通路门店!$S:$S,$G2108)</f>
        <v>0</v>
      </c>
      <c r="BN2108" s="99">
        <f>SUMIFS(通讯通路门店!$AG:$AG,通讯通路门店!$S:$S,$G2108)</f>
        <v>0</v>
      </c>
      <c r="BO2108" s="99">
        <f>SUMIFS(通讯通路门店!$AH:$AH,通讯通路门店!$S:$S,$G2108)</f>
        <v>0</v>
      </c>
      <c r="BP2108" s="99">
        <f>SUMIFS(通讯通路门店!$AI:$AI,通讯通路门店!$S:$S,$G2108)</f>
        <v>0</v>
      </c>
      <c r="BQ2108" s="83"/>
    </row>
    <row r="2109" spans="1:69">
      <c r="A2109" s="99" t="str">
        <f>IFERROR(_xlfn.XLOOKUP($G2109,通讯通路门店!$S$4:$S$993931,通讯通路门店!$A$4:$A$993931,0,0),"")</f>
        <v>海南省</v>
      </c>
      <c r="B2109" s="99" t="str">
        <f>IFERROR(_xlfn.XLOOKUP($G2109,通讯通路门店!$S$4:$S$993931,通讯通路门店!$B$4:$B$993931,0,0),"")</f>
        <v>东方市</v>
      </c>
      <c r="C2109" s="99" t="str">
        <f>IFERROR(_xlfn.XLOOKUP($G2109,通讯通路门店!$S$4:$S$993931,通讯通路门店!$C$4:$C$993931,0,0),"")</f>
        <v>东方市</v>
      </c>
      <c r="D2109" s="99" t="str">
        <f>IFERROR(_xlfn.XLOOKUP($G2109,通讯通路门店!$S$4:$S$993931,通讯通路门店!$D$4:$D$993931,0,0),"")</f>
        <v>八所镇</v>
      </c>
      <c r="E2109" s="83"/>
      <c r="F2109" s="83"/>
      <c r="G2109" s="101"/>
      <c r="H2109" s="102">
        <f>IFERROR(_xlfn.XLOOKUP($G2109,通讯通路门店!$S$4:$S$993931,通讯通路门店!$R$4:$R$993931,0,0),"")</f>
        <v>0</v>
      </c>
      <c r="I2109" s="83"/>
      <c r="J2109" s="83"/>
      <c r="K2109" s="83"/>
      <c r="L2109" s="83"/>
      <c r="M2109" s="83"/>
      <c r="N2109" s="83"/>
      <c r="O2109" s="83"/>
      <c r="P2109" s="83"/>
      <c r="Q2109" s="83"/>
      <c r="R2109" s="83"/>
      <c r="S2109" s="83"/>
      <c r="T2109" s="83"/>
      <c r="U2109" s="99">
        <f>COUNTIF(通讯通路门店!$S:$S,$G2109)</f>
        <v>0</v>
      </c>
      <c r="V2109" s="99">
        <f>COUNTIFS(通讯通路门店!$S:$S,$G2109,通讯通路门店!$J:$J,"综合卖场")</f>
        <v>0</v>
      </c>
      <c r="W2109" s="99">
        <f>SUMIFS(通讯通路门店!$AJ:$AJ,通讯通路门店!$S:$S,通讯客户沙盘!$G2109)</f>
        <v>0</v>
      </c>
      <c r="X2109" s="99">
        <f t="shared" si="160"/>
        <v>0</v>
      </c>
      <c r="Y2109" s="99">
        <f>COUNTIFS(通讯通路门店!$S:$S,$G2109,通讯通路门店!$J:$J,"荣耀体验店")+COUNTIFS(通讯通路门店!$S:$S,$G2109,通讯通路门店!$J:$J,"荣耀授权专卖店")</f>
        <v>0</v>
      </c>
      <c r="Z2109" s="99">
        <f>COUNTIFS(通讯通路门店!$S:$S,$G2109,通讯通路门店!$J:$J,"VIVO体验店")</f>
        <v>0</v>
      </c>
      <c r="AA2109" s="99">
        <f>COUNTIFS(通讯通路门店!$S:$S,$G2109,通讯通路门店!$J:$J,"OPPO体验店")</f>
        <v>0</v>
      </c>
      <c r="AB2109" s="99">
        <f>COUNTIFS(通讯通路门店!$S:$S,$G2109,通讯通路门店!$J:$J,"华为授权体验店")+COUNTIFS(通讯通路门店!$S:$S,$G2109,通讯通路门店!$J:$J,"华为堡垒店")</f>
        <v>0</v>
      </c>
      <c r="AC2109" s="99">
        <f>COUNTIFS(通讯通路门店!$S:$S,$G2109,通讯通路门店!$J:$J,"小米体验店")</f>
        <v>0</v>
      </c>
      <c r="AD2109" s="99">
        <f>COUNTIFS(通讯通路门店!$S:$S,$G2109,通讯通路门店!$J:$J,"苹果体验店")</f>
        <v>0</v>
      </c>
      <c r="AE2109" s="99">
        <f>COUNTIFS(通讯通路门店!$S:$S,$G2109,通讯通路门店!$J:$J,"其他品牌专卖店")</f>
        <v>0</v>
      </c>
      <c r="AF2109" s="99">
        <f>SUMIFS(通讯通路门店!$BI:$BI,通讯通路门店!$S:$S,$G2109)</f>
        <v>0</v>
      </c>
      <c r="AG2109" s="99">
        <f>SUMIFS(通讯通路门店!$BH:$BH,通讯通路门店!$S:$S,$G2109)</f>
        <v>0</v>
      </c>
      <c r="AH2109" s="99">
        <f t="shared" si="161"/>
        <v>0</v>
      </c>
      <c r="AI2109" s="99">
        <f>SUMIFS(通讯通路门店!$BB:$BB,通讯通路门店!$S:$S,$G2109)</f>
        <v>0</v>
      </c>
      <c r="AJ2109" s="99">
        <f>SUMIFS(通讯通路门店!$BE:$BE,通讯通路门店!$S:$S,$G2109)</f>
        <v>0</v>
      </c>
      <c r="AK2109" s="99">
        <f>SUMIFS(通讯通路门店!$BG:$BG,通讯通路门店!$S:$S,$G2109)</f>
        <v>0</v>
      </c>
      <c r="AL2109" s="99">
        <f>SUMIFS(通讯通路门店!$BC:$BC,通讯通路门店!$S:$S,$G2109)</f>
        <v>0</v>
      </c>
      <c r="AM2109" s="99">
        <f>SUMIFS(通讯通路门店!$BD:$BD,通讯通路门店!$S:$S,$G2109)</f>
        <v>0</v>
      </c>
      <c r="AN2109" s="99">
        <f>SUMIFS(通讯通路门店!$BF:$BF,通讯通路门店!$S:$S,$G2109)</f>
        <v>0</v>
      </c>
      <c r="AO2109" s="99">
        <f t="shared" si="162"/>
        <v>0</v>
      </c>
      <c r="AP2109" s="99">
        <f>SUMIFS(通讯通路门店!$K:$K,通讯通路门店!$S:$S,$G2109)</f>
        <v>0</v>
      </c>
      <c r="AQ2109" s="83"/>
      <c r="AR2109" s="99">
        <f>SUMIFS(通讯通路门店!$T:$T,通讯通路门店!$S:$S,$G2109)</f>
        <v>0</v>
      </c>
      <c r="AS2109" s="99">
        <f>SUMIFS(通讯通路门店!$U:$U,通讯通路门店!$S:$S,$G2109)</f>
        <v>0</v>
      </c>
      <c r="AT2109" s="99">
        <f>SUMIFS(通讯通路门店!$V:$V,通讯通路门店!$S:$S,$G2109)</f>
        <v>0</v>
      </c>
      <c r="AU2109" s="99">
        <f>SUMIFS(通讯通路门店!$W:$W,通讯通路门店!$S:$S,$G2109)</f>
        <v>0</v>
      </c>
      <c r="AV2109" s="99">
        <f>SUMIFS(通讯通路门店!$Z:$Z,通讯通路门店!$S:$S,$G2109)</f>
        <v>0</v>
      </c>
      <c r="AW2109" s="99">
        <f>SUMIFS(通讯通路门店!$AB:$AB,通讯通路门店!$S:$S,$G2109)</f>
        <v>0</v>
      </c>
      <c r="AX2109" s="99">
        <f>SUMIFS(通讯通路门店!$X:$X,通讯通路门店!$S:$S,$G2109)</f>
        <v>0</v>
      </c>
      <c r="AY2109" s="99">
        <f>SUMIFS(通讯通路门店!$Y:$Y,通讯通路门店!$S:$S,$G2109)</f>
        <v>0</v>
      </c>
      <c r="AZ2109" s="99">
        <f>SUMIFS(通讯通路门店!$AA:$AA,通讯通路门店!$S:$S,$G2109)</f>
        <v>0</v>
      </c>
      <c r="BA2109" s="99">
        <f t="shared" si="163"/>
        <v>0</v>
      </c>
      <c r="BB2109" s="99">
        <f t="shared" si="164"/>
        <v>0</v>
      </c>
      <c r="BC2109" s="99">
        <f>SUMIFS(通讯通路门店!$W:$W,通讯通路门店!$S:$S,$G2109,通讯通路门店!$J:$J,"荣耀体验店")+SUMIFS(通讯通路门店!$W:$W,通讯通路门店!$S:$S,$G2109,通讯通路门店!$J:$J,"荣耀授权专卖店")</f>
        <v>0</v>
      </c>
      <c r="BD2109" s="99">
        <f>SUMIFS(通讯通路门店!$Z:$Z,通讯通路门店!$S:$S,$G2109,通讯通路门店!$J:$J,"VIVO体验店")</f>
        <v>0</v>
      </c>
      <c r="BE2109" s="99">
        <f>SUMIFS(通讯通路门店!$AB:$AB,通讯通路门店!$S:$S,$G2109,通讯通路门店!$J:$J,"OPPO体验店")</f>
        <v>0</v>
      </c>
      <c r="BF2109" s="99">
        <f>SUMIFS(通讯通路门店!$X:$X,通讯通路门店!$S:$S,$G2109,通讯通路门店!$J:$J,"华为授权体验店")+SUMIFS(通讯通路门店!$AA:$AA,通讯通路门店!$S:$S,$G2109,通讯通路门店!$J:$J,"华为堡垒店")</f>
        <v>0</v>
      </c>
      <c r="BG2109" s="99">
        <f>SUMIFS(通讯通路门店!$Y:$Y,通讯通路门店!$S:$S,$G2109,通讯通路门店!$J:$J,"小米体验店")</f>
        <v>0</v>
      </c>
      <c r="BH2109" s="99">
        <f>SUMIFS(通讯通路门店!$AA:$AA,通讯通路门店!$S:$S,$G2109,通讯通路门店!$J:$J,"苹果体验店")</f>
        <v>0</v>
      </c>
      <c r="BI2109" s="99">
        <f>SUMIFS(通讯通路门店!$K:$K,通讯通路门店!$S:$S,$G2109,通讯通路门店!$J:$J,"其他品牌专卖店")</f>
        <v>0</v>
      </c>
      <c r="BJ2109" s="99">
        <f>SUMIFS(通讯通路门店!$AC:$AC,通讯通路门店!$S:$S,$G2109)</f>
        <v>0</v>
      </c>
      <c r="BK2109" s="99">
        <f>SUMIFS(通讯通路门店!$AD:$AD,通讯通路门店!$S:$S,$G2109)</f>
        <v>0</v>
      </c>
      <c r="BL2109" s="99">
        <f>SUMIFS(通讯通路门店!$AE:$AE,通讯通路门店!$S:$S,$G2109)</f>
        <v>0</v>
      </c>
      <c r="BM2109" s="99">
        <f>SUMIFS(通讯通路门店!$AF:$AF,通讯通路门店!$S:$S,$G2109)</f>
        <v>0</v>
      </c>
      <c r="BN2109" s="99">
        <f>SUMIFS(通讯通路门店!$AG:$AG,通讯通路门店!$S:$S,$G2109)</f>
        <v>0</v>
      </c>
      <c r="BO2109" s="99">
        <f>SUMIFS(通讯通路门店!$AH:$AH,通讯通路门店!$S:$S,$G2109)</f>
        <v>0</v>
      </c>
      <c r="BP2109" s="99">
        <f>SUMIFS(通讯通路门店!$AI:$AI,通讯通路门店!$S:$S,$G2109)</f>
        <v>0</v>
      </c>
      <c r="BQ2109" s="83"/>
    </row>
    <row r="2110" spans="1:69">
      <c r="A2110" s="99" t="str">
        <f>IFERROR(_xlfn.XLOOKUP($G2110,通讯通路门店!$S$4:$S$993931,通讯通路门店!$A$4:$A$993931,0,0),"")</f>
        <v>海南省</v>
      </c>
      <c r="B2110" s="99" t="str">
        <f>IFERROR(_xlfn.XLOOKUP($G2110,通讯通路门店!$S$4:$S$993931,通讯通路门店!$B$4:$B$993931,0,0),"")</f>
        <v>东方市</v>
      </c>
      <c r="C2110" s="99" t="str">
        <f>IFERROR(_xlfn.XLOOKUP($G2110,通讯通路门店!$S$4:$S$993931,通讯通路门店!$C$4:$C$993931,0,0),"")</f>
        <v>东方市</v>
      </c>
      <c r="D2110" s="99" t="str">
        <f>IFERROR(_xlfn.XLOOKUP($G2110,通讯通路门店!$S$4:$S$993931,通讯通路门店!$D$4:$D$993931,0,0),"")</f>
        <v>八所镇</v>
      </c>
      <c r="E2110" s="83"/>
      <c r="F2110" s="83"/>
      <c r="G2110" s="101"/>
      <c r="H2110" s="102">
        <f>IFERROR(_xlfn.XLOOKUP($G2110,通讯通路门店!$S$4:$S$993931,通讯通路门店!$R$4:$R$993931,0,0),"")</f>
        <v>0</v>
      </c>
      <c r="I2110" s="83"/>
      <c r="J2110" s="83"/>
      <c r="K2110" s="83"/>
      <c r="L2110" s="83"/>
      <c r="M2110" s="83"/>
      <c r="N2110" s="83"/>
      <c r="O2110" s="83"/>
      <c r="P2110" s="83"/>
      <c r="Q2110" s="83"/>
      <c r="R2110" s="83"/>
      <c r="S2110" s="83"/>
      <c r="T2110" s="83"/>
      <c r="U2110" s="99">
        <f>COUNTIF(通讯通路门店!$S:$S,$G2110)</f>
        <v>0</v>
      </c>
      <c r="V2110" s="99">
        <f>COUNTIFS(通讯通路门店!$S:$S,$G2110,通讯通路门店!$J:$J,"综合卖场")</f>
        <v>0</v>
      </c>
      <c r="W2110" s="99">
        <f>SUMIFS(通讯通路门店!$AJ:$AJ,通讯通路门店!$S:$S,通讯客户沙盘!$G2110)</f>
        <v>0</v>
      </c>
      <c r="X2110" s="99">
        <f t="shared" si="160"/>
        <v>0</v>
      </c>
      <c r="Y2110" s="99">
        <f>COUNTIFS(通讯通路门店!$S:$S,$G2110,通讯通路门店!$J:$J,"荣耀体验店")+COUNTIFS(通讯通路门店!$S:$S,$G2110,通讯通路门店!$J:$J,"荣耀授权专卖店")</f>
        <v>0</v>
      </c>
      <c r="Z2110" s="99">
        <f>COUNTIFS(通讯通路门店!$S:$S,$G2110,通讯通路门店!$J:$J,"VIVO体验店")</f>
        <v>0</v>
      </c>
      <c r="AA2110" s="99">
        <f>COUNTIFS(通讯通路门店!$S:$S,$G2110,通讯通路门店!$J:$J,"OPPO体验店")</f>
        <v>0</v>
      </c>
      <c r="AB2110" s="99">
        <f>COUNTIFS(通讯通路门店!$S:$S,$G2110,通讯通路门店!$J:$J,"华为授权体验店")+COUNTIFS(通讯通路门店!$S:$S,$G2110,通讯通路门店!$J:$J,"华为堡垒店")</f>
        <v>0</v>
      </c>
      <c r="AC2110" s="99">
        <f>COUNTIFS(通讯通路门店!$S:$S,$G2110,通讯通路门店!$J:$J,"小米体验店")</f>
        <v>0</v>
      </c>
      <c r="AD2110" s="99">
        <f>COUNTIFS(通讯通路门店!$S:$S,$G2110,通讯通路门店!$J:$J,"苹果体验店")</f>
        <v>0</v>
      </c>
      <c r="AE2110" s="99">
        <f>COUNTIFS(通讯通路门店!$S:$S,$G2110,通讯通路门店!$J:$J,"其他品牌专卖店")</f>
        <v>0</v>
      </c>
      <c r="AF2110" s="99">
        <f>SUMIFS(通讯通路门店!$BI:$BI,通讯通路门店!$S:$S,$G2110)</f>
        <v>0</v>
      </c>
      <c r="AG2110" s="99">
        <f>SUMIFS(通讯通路门店!$BH:$BH,通讯通路门店!$S:$S,$G2110)</f>
        <v>0</v>
      </c>
      <c r="AH2110" s="99">
        <f t="shared" si="161"/>
        <v>0</v>
      </c>
      <c r="AI2110" s="99">
        <f>SUMIFS(通讯通路门店!$BB:$BB,通讯通路门店!$S:$S,$G2110)</f>
        <v>0</v>
      </c>
      <c r="AJ2110" s="99">
        <f>SUMIFS(通讯通路门店!$BE:$BE,通讯通路门店!$S:$S,$G2110)</f>
        <v>0</v>
      </c>
      <c r="AK2110" s="99">
        <f>SUMIFS(通讯通路门店!$BG:$BG,通讯通路门店!$S:$S,$G2110)</f>
        <v>0</v>
      </c>
      <c r="AL2110" s="99">
        <f>SUMIFS(通讯通路门店!$BC:$BC,通讯通路门店!$S:$S,$G2110)</f>
        <v>0</v>
      </c>
      <c r="AM2110" s="99">
        <f>SUMIFS(通讯通路门店!$BD:$BD,通讯通路门店!$S:$S,$G2110)</f>
        <v>0</v>
      </c>
      <c r="AN2110" s="99">
        <f>SUMIFS(通讯通路门店!$BF:$BF,通讯通路门店!$S:$S,$G2110)</f>
        <v>0</v>
      </c>
      <c r="AO2110" s="99">
        <f t="shared" si="162"/>
        <v>0</v>
      </c>
      <c r="AP2110" s="99">
        <f>SUMIFS(通讯通路门店!$K:$K,通讯通路门店!$S:$S,$G2110)</f>
        <v>0</v>
      </c>
      <c r="AQ2110" s="83"/>
      <c r="AR2110" s="99">
        <f>SUMIFS(通讯通路门店!$T:$T,通讯通路门店!$S:$S,$G2110)</f>
        <v>0</v>
      </c>
      <c r="AS2110" s="99">
        <f>SUMIFS(通讯通路门店!$U:$U,通讯通路门店!$S:$S,$G2110)</f>
        <v>0</v>
      </c>
      <c r="AT2110" s="99">
        <f>SUMIFS(通讯通路门店!$V:$V,通讯通路门店!$S:$S,$G2110)</f>
        <v>0</v>
      </c>
      <c r="AU2110" s="99">
        <f>SUMIFS(通讯通路门店!$W:$W,通讯通路门店!$S:$S,$G2110)</f>
        <v>0</v>
      </c>
      <c r="AV2110" s="99">
        <f>SUMIFS(通讯通路门店!$Z:$Z,通讯通路门店!$S:$S,$G2110)</f>
        <v>0</v>
      </c>
      <c r="AW2110" s="99">
        <f>SUMIFS(通讯通路门店!$AB:$AB,通讯通路门店!$S:$S,$G2110)</f>
        <v>0</v>
      </c>
      <c r="AX2110" s="99">
        <f>SUMIFS(通讯通路门店!$X:$X,通讯通路门店!$S:$S,$G2110)</f>
        <v>0</v>
      </c>
      <c r="AY2110" s="99">
        <f>SUMIFS(通讯通路门店!$Y:$Y,通讯通路门店!$S:$S,$G2110)</f>
        <v>0</v>
      </c>
      <c r="AZ2110" s="99">
        <f>SUMIFS(通讯通路门店!$AA:$AA,通讯通路门店!$S:$S,$G2110)</f>
        <v>0</v>
      </c>
      <c r="BA2110" s="99">
        <f t="shared" si="163"/>
        <v>0</v>
      </c>
      <c r="BB2110" s="99">
        <f t="shared" si="164"/>
        <v>0</v>
      </c>
      <c r="BC2110" s="99">
        <f>SUMIFS(通讯通路门店!$W:$W,通讯通路门店!$S:$S,$G2110,通讯通路门店!$J:$J,"荣耀体验店")+SUMIFS(通讯通路门店!$W:$W,通讯通路门店!$S:$S,$G2110,通讯通路门店!$J:$J,"荣耀授权专卖店")</f>
        <v>0</v>
      </c>
      <c r="BD2110" s="99">
        <f>SUMIFS(通讯通路门店!$Z:$Z,通讯通路门店!$S:$S,$G2110,通讯通路门店!$J:$J,"VIVO体验店")</f>
        <v>0</v>
      </c>
      <c r="BE2110" s="99">
        <f>SUMIFS(通讯通路门店!$AB:$AB,通讯通路门店!$S:$S,$G2110,通讯通路门店!$J:$J,"OPPO体验店")</f>
        <v>0</v>
      </c>
      <c r="BF2110" s="99">
        <f>SUMIFS(通讯通路门店!$X:$X,通讯通路门店!$S:$S,$G2110,通讯通路门店!$J:$J,"华为授权体验店")+SUMIFS(通讯通路门店!$AA:$AA,通讯通路门店!$S:$S,$G2110,通讯通路门店!$J:$J,"华为堡垒店")</f>
        <v>0</v>
      </c>
      <c r="BG2110" s="99">
        <f>SUMIFS(通讯通路门店!$Y:$Y,通讯通路门店!$S:$S,$G2110,通讯通路门店!$J:$J,"小米体验店")</f>
        <v>0</v>
      </c>
      <c r="BH2110" s="99">
        <f>SUMIFS(通讯通路门店!$AA:$AA,通讯通路门店!$S:$S,$G2110,通讯通路门店!$J:$J,"苹果体验店")</f>
        <v>0</v>
      </c>
      <c r="BI2110" s="99">
        <f>SUMIFS(通讯通路门店!$K:$K,通讯通路门店!$S:$S,$G2110,通讯通路门店!$J:$J,"其他品牌专卖店")</f>
        <v>0</v>
      </c>
      <c r="BJ2110" s="99">
        <f>SUMIFS(通讯通路门店!$AC:$AC,通讯通路门店!$S:$S,$G2110)</f>
        <v>0</v>
      </c>
      <c r="BK2110" s="99">
        <f>SUMIFS(通讯通路门店!$AD:$AD,通讯通路门店!$S:$S,$G2110)</f>
        <v>0</v>
      </c>
      <c r="BL2110" s="99">
        <f>SUMIFS(通讯通路门店!$AE:$AE,通讯通路门店!$S:$S,$G2110)</f>
        <v>0</v>
      </c>
      <c r="BM2110" s="99">
        <f>SUMIFS(通讯通路门店!$AF:$AF,通讯通路门店!$S:$S,$G2110)</f>
        <v>0</v>
      </c>
      <c r="BN2110" s="99">
        <f>SUMIFS(通讯通路门店!$AG:$AG,通讯通路门店!$S:$S,$G2110)</f>
        <v>0</v>
      </c>
      <c r="BO2110" s="99">
        <f>SUMIFS(通讯通路门店!$AH:$AH,通讯通路门店!$S:$S,$G2110)</f>
        <v>0</v>
      </c>
      <c r="BP2110" s="99">
        <f>SUMIFS(通讯通路门店!$AI:$AI,通讯通路门店!$S:$S,$G2110)</f>
        <v>0</v>
      </c>
      <c r="BQ2110" s="83"/>
    </row>
    <row r="2111" spans="1:69">
      <c r="A2111" s="99" t="str">
        <f>IFERROR(_xlfn.XLOOKUP($G2111,通讯通路门店!$S$4:$S$993931,通讯通路门店!$A$4:$A$993931,0,0),"")</f>
        <v>海南省</v>
      </c>
      <c r="B2111" s="99" t="str">
        <f>IFERROR(_xlfn.XLOOKUP($G2111,通讯通路门店!$S$4:$S$993931,通讯通路门店!$B$4:$B$993931,0,0),"")</f>
        <v>东方市</v>
      </c>
      <c r="C2111" s="99" t="str">
        <f>IFERROR(_xlfn.XLOOKUP($G2111,通讯通路门店!$S$4:$S$993931,通讯通路门店!$C$4:$C$993931,0,0),"")</f>
        <v>东方市</v>
      </c>
      <c r="D2111" s="99" t="str">
        <f>IFERROR(_xlfn.XLOOKUP($G2111,通讯通路门店!$S$4:$S$993931,通讯通路门店!$D$4:$D$993931,0,0),"")</f>
        <v>八所镇</v>
      </c>
      <c r="E2111" s="83"/>
      <c r="F2111" s="83"/>
      <c r="G2111" s="101"/>
      <c r="H2111" s="102">
        <f>IFERROR(_xlfn.XLOOKUP($G2111,通讯通路门店!$S$4:$S$993931,通讯通路门店!$R$4:$R$993931,0,0),"")</f>
        <v>0</v>
      </c>
      <c r="I2111" s="83"/>
      <c r="J2111" s="83"/>
      <c r="K2111" s="83"/>
      <c r="L2111" s="83"/>
      <c r="M2111" s="83"/>
      <c r="N2111" s="83"/>
      <c r="O2111" s="83"/>
      <c r="P2111" s="83"/>
      <c r="Q2111" s="83"/>
      <c r="R2111" s="83"/>
      <c r="S2111" s="83"/>
      <c r="T2111" s="83"/>
      <c r="U2111" s="99">
        <f>COUNTIF(通讯通路门店!$S:$S,$G2111)</f>
        <v>0</v>
      </c>
      <c r="V2111" s="99">
        <f>COUNTIFS(通讯通路门店!$S:$S,$G2111,通讯通路门店!$J:$J,"综合卖场")</f>
        <v>0</v>
      </c>
      <c r="W2111" s="99">
        <f>SUMIFS(通讯通路门店!$AJ:$AJ,通讯通路门店!$S:$S,通讯客户沙盘!$G2111)</f>
        <v>0</v>
      </c>
      <c r="X2111" s="99">
        <f t="shared" si="160"/>
        <v>0</v>
      </c>
      <c r="Y2111" s="99">
        <f>COUNTIFS(通讯通路门店!$S:$S,$G2111,通讯通路门店!$J:$J,"荣耀体验店")+COUNTIFS(通讯通路门店!$S:$S,$G2111,通讯通路门店!$J:$J,"荣耀授权专卖店")</f>
        <v>0</v>
      </c>
      <c r="Z2111" s="99">
        <f>COUNTIFS(通讯通路门店!$S:$S,$G2111,通讯通路门店!$J:$J,"VIVO体验店")</f>
        <v>0</v>
      </c>
      <c r="AA2111" s="99">
        <f>COUNTIFS(通讯通路门店!$S:$S,$G2111,通讯通路门店!$J:$J,"OPPO体验店")</f>
        <v>0</v>
      </c>
      <c r="AB2111" s="99">
        <f>COUNTIFS(通讯通路门店!$S:$S,$G2111,通讯通路门店!$J:$J,"华为授权体验店")+COUNTIFS(通讯通路门店!$S:$S,$G2111,通讯通路门店!$J:$J,"华为堡垒店")</f>
        <v>0</v>
      </c>
      <c r="AC2111" s="99">
        <f>COUNTIFS(通讯通路门店!$S:$S,$G2111,通讯通路门店!$J:$J,"小米体验店")</f>
        <v>0</v>
      </c>
      <c r="AD2111" s="99">
        <f>COUNTIFS(通讯通路门店!$S:$S,$G2111,通讯通路门店!$J:$J,"苹果体验店")</f>
        <v>0</v>
      </c>
      <c r="AE2111" s="99">
        <f>COUNTIFS(通讯通路门店!$S:$S,$G2111,通讯通路门店!$J:$J,"其他品牌专卖店")</f>
        <v>0</v>
      </c>
      <c r="AF2111" s="99">
        <f>SUMIFS(通讯通路门店!$BI:$BI,通讯通路门店!$S:$S,$G2111)</f>
        <v>0</v>
      </c>
      <c r="AG2111" s="99">
        <f>SUMIFS(通讯通路门店!$BH:$BH,通讯通路门店!$S:$S,$G2111)</f>
        <v>0</v>
      </c>
      <c r="AH2111" s="99">
        <f t="shared" si="161"/>
        <v>0</v>
      </c>
      <c r="AI2111" s="99">
        <f>SUMIFS(通讯通路门店!$BB:$BB,通讯通路门店!$S:$S,$G2111)</f>
        <v>0</v>
      </c>
      <c r="AJ2111" s="99">
        <f>SUMIFS(通讯通路门店!$BE:$BE,通讯通路门店!$S:$S,$G2111)</f>
        <v>0</v>
      </c>
      <c r="AK2111" s="99">
        <f>SUMIFS(通讯通路门店!$BG:$BG,通讯通路门店!$S:$S,$G2111)</f>
        <v>0</v>
      </c>
      <c r="AL2111" s="99">
        <f>SUMIFS(通讯通路门店!$BC:$BC,通讯通路门店!$S:$S,$G2111)</f>
        <v>0</v>
      </c>
      <c r="AM2111" s="99">
        <f>SUMIFS(通讯通路门店!$BD:$BD,通讯通路门店!$S:$S,$G2111)</f>
        <v>0</v>
      </c>
      <c r="AN2111" s="99">
        <f>SUMIFS(通讯通路门店!$BF:$BF,通讯通路门店!$S:$S,$G2111)</f>
        <v>0</v>
      </c>
      <c r="AO2111" s="99">
        <f t="shared" si="162"/>
        <v>0</v>
      </c>
      <c r="AP2111" s="99">
        <f>SUMIFS(通讯通路门店!$K:$K,通讯通路门店!$S:$S,$G2111)</f>
        <v>0</v>
      </c>
      <c r="AQ2111" s="83"/>
      <c r="AR2111" s="99">
        <f>SUMIFS(通讯通路门店!$T:$T,通讯通路门店!$S:$S,$G2111)</f>
        <v>0</v>
      </c>
      <c r="AS2111" s="99">
        <f>SUMIFS(通讯通路门店!$U:$U,通讯通路门店!$S:$S,$G2111)</f>
        <v>0</v>
      </c>
      <c r="AT2111" s="99">
        <f>SUMIFS(通讯通路门店!$V:$V,通讯通路门店!$S:$S,$G2111)</f>
        <v>0</v>
      </c>
      <c r="AU2111" s="99">
        <f>SUMIFS(通讯通路门店!$W:$W,通讯通路门店!$S:$S,$G2111)</f>
        <v>0</v>
      </c>
      <c r="AV2111" s="99">
        <f>SUMIFS(通讯通路门店!$Z:$Z,通讯通路门店!$S:$S,$G2111)</f>
        <v>0</v>
      </c>
      <c r="AW2111" s="99">
        <f>SUMIFS(通讯通路门店!$AB:$AB,通讯通路门店!$S:$S,$G2111)</f>
        <v>0</v>
      </c>
      <c r="AX2111" s="99">
        <f>SUMIFS(通讯通路门店!$X:$X,通讯通路门店!$S:$S,$G2111)</f>
        <v>0</v>
      </c>
      <c r="AY2111" s="99">
        <f>SUMIFS(通讯通路门店!$Y:$Y,通讯通路门店!$S:$S,$G2111)</f>
        <v>0</v>
      </c>
      <c r="AZ2111" s="99">
        <f>SUMIFS(通讯通路门店!$AA:$AA,通讯通路门店!$S:$S,$G2111)</f>
        <v>0</v>
      </c>
      <c r="BA2111" s="99">
        <f t="shared" si="163"/>
        <v>0</v>
      </c>
      <c r="BB2111" s="99">
        <f t="shared" si="164"/>
        <v>0</v>
      </c>
      <c r="BC2111" s="99">
        <f>SUMIFS(通讯通路门店!$W:$W,通讯通路门店!$S:$S,$G2111,通讯通路门店!$J:$J,"荣耀体验店")+SUMIFS(通讯通路门店!$W:$W,通讯通路门店!$S:$S,$G2111,通讯通路门店!$J:$J,"荣耀授权专卖店")</f>
        <v>0</v>
      </c>
      <c r="BD2111" s="99">
        <f>SUMIFS(通讯通路门店!$Z:$Z,通讯通路门店!$S:$S,$G2111,通讯通路门店!$J:$J,"VIVO体验店")</f>
        <v>0</v>
      </c>
      <c r="BE2111" s="99">
        <f>SUMIFS(通讯通路门店!$AB:$AB,通讯通路门店!$S:$S,$G2111,通讯通路门店!$J:$J,"OPPO体验店")</f>
        <v>0</v>
      </c>
      <c r="BF2111" s="99">
        <f>SUMIFS(通讯通路门店!$X:$X,通讯通路门店!$S:$S,$G2111,通讯通路门店!$J:$J,"华为授权体验店")+SUMIFS(通讯通路门店!$AA:$AA,通讯通路门店!$S:$S,$G2111,通讯通路门店!$J:$J,"华为堡垒店")</f>
        <v>0</v>
      </c>
      <c r="BG2111" s="99">
        <f>SUMIFS(通讯通路门店!$Y:$Y,通讯通路门店!$S:$S,$G2111,通讯通路门店!$J:$J,"小米体验店")</f>
        <v>0</v>
      </c>
      <c r="BH2111" s="99">
        <f>SUMIFS(通讯通路门店!$AA:$AA,通讯通路门店!$S:$S,$G2111,通讯通路门店!$J:$J,"苹果体验店")</f>
        <v>0</v>
      </c>
      <c r="BI2111" s="99">
        <f>SUMIFS(通讯通路门店!$K:$K,通讯通路门店!$S:$S,$G2111,通讯通路门店!$J:$J,"其他品牌专卖店")</f>
        <v>0</v>
      </c>
      <c r="BJ2111" s="99">
        <f>SUMIFS(通讯通路门店!$AC:$AC,通讯通路门店!$S:$S,$G2111)</f>
        <v>0</v>
      </c>
      <c r="BK2111" s="99">
        <f>SUMIFS(通讯通路门店!$AD:$AD,通讯通路门店!$S:$S,$G2111)</f>
        <v>0</v>
      </c>
      <c r="BL2111" s="99">
        <f>SUMIFS(通讯通路门店!$AE:$AE,通讯通路门店!$S:$S,$G2111)</f>
        <v>0</v>
      </c>
      <c r="BM2111" s="99">
        <f>SUMIFS(通讯通路门店!$AF:$AF,通讯通路门店!$S:$S,$G2111)</f>
        <v>0</v>
      </c>
      <c r="BN2111" s="99">
        <f>SUMIFS(通讯通路门店!$AG:$AG,通讯通路门店!$S:$S,$G2111)</f>
        <v>0</v>
      </c>
      <c r="BO2111" s="99">
        <f>SUMIFS(通讯通路门店!$AH:$AH,通讯通路门店!$S:$S,$G2111)</f>
        <v>0</v>
      </c>
      <c r="BP2111" s="99">
        <f>SUMIFS(通讯通路门店!$AI:$AI,通讯通路门店!$S:$S,$G2111)</f>
        <v>0</v>
      </c>
      <c r="BQ2111" s="83"/>
    </row>
    <row r="2112" spans="1:69">
      <c r="A2112" s="99" t="str">
        <f>IFERROR(_xlfn.XLOOKUP($G2112,通讯通路门店!$S$4:$S$993931,通讯通路门店!$A$4:$A$993931,0,0),"")</f>
        <v>海南省</v>
      </c>
      <c r="B2112" s="99" t="str">
        <f>IFERROR(_xlfn.XLOOKUP($G2112,通讯通路门店!$S$4:$S$993931,通讯通路门店!$B$4:$B$993931,0,0),"")</f>
        <v>东方市</v>
      </c>
      <c r="C2112" s="99" t="str">
        <f>IFERROR(_xlfn.XLOOKUP($G2112,通讯通路门店!$S$4:$S$993931,通讯通路门店!$C$4:$C$993931,0,0),"")</f>
        <v>东方市</v>
      </c>
      <c r="D2112" s="99" t="str">
        <f>IFERROR(_xlfn.XLOOKUP($G2112,通讯通路门店!$S$4:$S$993931,通讯通路门店!$D$4:$D$993931,0,0),"")</f>
        <v>八所镇</v>
      </c>
      <c r="E2112" s="83"/>
      <c r="F2112" s="83"/>
      <c r="G2112" s="101"/>
      <c r="H2112" s="102">
        <f>IFERROR(_xlfn.XLOOKUP($G2112,通讯通路门店!$S$4:$S$993931,通讯通路门店!$R$4:$R$993931,0,0),"")</f>
        <v>0</v>
      </c>
      <c r="I2112" s="83"/>
      <c r="J2112" s="83"/>
      <c r="K2112" s="83"/>
      <c r="L2112" s="83"/>
      <c r="M2112" s="83"/>
      <c r="N2112" s="83"/>
      <c r="O2112" s="83"/>
      <c r="P2112" s="83"/>
      <c r="Q2112" s="83"/>
      <c r="R2112" s="83"/>
      <c r="S2112" s="83"/>
      <c r="T2112" s="83"/>
      <c r="U2112" s="99">
        <f>COUNTIF(通讯通路门店!$S:$S,$G2112)</f>
        <v>0</v>
      </c>
      <c r="V2112" s="99">
        <f>COUNTIFS(通讯通路门店!$S:$S,$G2112,通讯通路门店!$J:$J,"综合卖场")</f>
        <v>0</v>
      </c>
      <c r="W2112" s="99">
        <f>SUMIFS(通讯通路门店!$AJ:$AJ,通讯通路门店!$S:$S,通讯客户沙盘!$G2112)</f>
        <v>0</v>
      </c>
      <c r="X2112" s="99">
        <f t="shared" si="160"/>
        <v>0</v>
      </c>
      <c r="Y2112" s="99">
        <f>COUNTIFS(通讯通路门店!$S:$S,$G2112,通讯通路门店!$J:$J,"荣耀体验店")+COUNTIFS(通讯通路门店!$S:$S,$G2112,通讯通路门店!$J:$J,"荣耀授权专卖店")</f>
        <v>0</v>
      </c>
      <c r="Z2112" s="99">
        <f>COUNTIFS(通讯通路门店!$S:$S,$G2112,通讯通路门店!$J:$J,"VIVO体验店")</f>
        <v>0</v>
      </c>
      <c r="AA2112" s="99">
        <f>COUNTIFS(通讯通路门店!$S:$S,$G2112,通讯通路门店!$J:$J,"OPPO体验店")</f>
        <v>0</v>
      </c>
      <c r="AB2112" s="99">
        <f>COUNTIFS(通讯通路门店!$S:$S,$G2112,通讯通路门店!$J:$J,"华为授权体验店")+COUNTIFS(通讯通路门店!$S:$S,$G2112,通讯通路门店!$J:$J,"华为堡垒店")</f>
        <v>0</v>
      </c>
      <c r="AC2112" s="99">
        <f>COUNTIFS(通讯通路门店!$S:$S,$G2112,通讯通路门店!$J:$J,"小米体验店")</f>
        <v>0</v>
      </c>
      <c r="AD2112" s="99">
        <f>COUNTIFS(通讯通路门店!$S:$S,$G2112,通讯通路门店!$J:$J,"苹果体验店")</f>
        <v>0</v>
      </c>
      <c r="AE2112" s="99">
        <f>COUNTIFS(通讯通路门店!$S:$S,$G2112,通讯通路门店!$J:$J,"其他品牌专卖店")</f>
        <v>0</v>
      </c>
      <c r="AF2112" s="99">
        <f>SUMIFS(通讯通路门店!$BI:$BI,通讯通路门店!$S:$S,$G2112)</f>
        <v>0</v>
      </c>
      <c r="AG2112" s="99">
        <f>SUMIFS(通讯通路门店!$BH:$BH,通讯通路门店!$S:$S,$G2112)</f>
        <v>0</v>
      </c>
      <c r="AH2112" s="99">
        <f t="shared" si="161"/>
        <v>0</v>
      </c>
      <c r="AI2112" s="99">
        <f>SUMIFS(通讯通路门店!$BB:$BB,通讯通路门店!$S:$S,$G2112)</f>
        <v>0</v>
      </c>
      <c r="AJ2112" s="99">
        <f>SUMIFS(通讯通路门店!$BE:$BE,通讯通路门店!$S:$S,$G2112)</f>
        <v>0</v>
      </c>
      <c r="AK2112" s="99">
        <f>SUMIFS(通讯通路门店!$BG:$BG,通讯通路门店!$S:$S,$G2112)</f>
        <v>0</v>
      </c>
      <c r="AL2112" s="99">
        <f>SUMIFS(通讯通路门店!$BC:$BC,通讯通路门店!$S:$S,$G2112)</f>
        <v>0</v>
      </c>
      <c r="AM2112" s="99">
        <f>SUMIFS(通讯通路门店!$BD:$BD,通讯通路门店!$S:$S,$G2112)</f>
        <v>0</v>
      </c>
      <c r="AN2112" s="99">
        <f>SUMIFS(通讯通路门店!$BF:$BF,通讯通路门店!$S:$S,$G2112)</f>
        <v>0</v>
      </c>
      <c r="AO2112" s="99">
        <f t="shared" si="162"/>
        <v>0</v>
      </c>
      <c r="AP2112" s="99">
        <f>SUMIFS(通讯通路门店!$K:$K,通讯通路门店!$S:$S,$G2112)</f>
        <v>0</v>
      </c>
      <c r="AQ2112" s="83"/>
      <c r="AR2112" s="99">
        <f>SUMIFS(通讯通路门店!$T:$T,通讯通路门店!$S:$S,$G2112)</f>
        <v>0</v>
      </c>
      <c r="AS2112" s="99">
        <f>SUMIFS(通讯通路门店!$U:$U,通讯通路门店!$S:$S,$G2112)</f>
        <v>0</v>
      </c>
      <c r="AT2112" s="99">
        <f>SUMIFS(通讯通路门店!$V:$V,通讯通路门店!$S:$S,$G2112)</f>
        <v>0</v>
      </c>
      <c r="AU2112" s="99">
        <f>SUMIFS(通讯通路门店!$W:$W,通讯通路门店!$S:$S,$G2112)</f>
        <v>0</v>
      </c>
      <c r="AV2112" s="99">
        <f>SUMIFS(通讯通路门店!$Z:$Z,通讯通路门店!$S:$S,$G2112)</f>
        <v>0</v>
      </c>
      <c r="AW2112" s="99">
        <f>SUMIFS(通讯通路门店!$AB:$AB,通讯通路门店!$S:$S,$G2112)</f>
        <v>0</v>
      </c>
      <c r="AX2112" s="99">
        <f>SUMIFS(通讯通路门店!$X:$X,通讯通路门店!$S:$S,$G2112)</f>
        <v>0</v>
      </c>
      <c r="AY2112" s="99">
        <f>SUMIFS(通讯通路门店!$Y:$Y,通讯通路门店!$S:$S,$G2112)</f>
        <v>0</v>
      </c>
      <c r="AZ2112" s="99">
        <f>SUMIFS(通讯通路门店!$AA:$AA,通讯通路门店!$S:$S,$G2112)</f>
        <v>0</v>
      </c>
      <c r="BA2112" s="99">
        <f t="shared" si="163"/>
        <v>0</v>
      </c>
      <c r="BB2112" s="99">
        <f t="shared" si="164"/>
        <v>0</v>
      </c>
      <c r="BC2112" s="99">
        <f>SUMIFS(通讯通路门店!$W:$W,通讯通路门店!$S:$S,$G2112,通讯通路门店!$J:$J,"荣耀体验店")+SUMIFS(通讯通路门店!$W:$W,通讯通路门店!$S:$S,$G2112,通讯通路门店!$J:$J,"荣耀授权专卖店")</f>
        <v>0</v>
      </c>
      <c r="BD2112" s="99">
        <f>SUMIFS(通讯通路门店!$Z:$Z,通讯通路门店!$S:$S,$G2112,通讯通路门店!$J:$J,"VIVO体验店")</f>
        <v>0</v>
      </c>
      <c r="BE2112" s="99">
        <f>SUMIFS(通讯通路门店!$AB:$AB,通讯通路门店!$S:$S,$G2112,通讯通路门店!$J:$J,"OPPO体验店")</f>
        <v>0</v>
      </c>
      <c r="BF2112" s="99">
        <f>SUMIFS(通讯通路门店!$X:$X,通讯通路门店!$S:$S,$G2112,通讯通路门店!$J:$J,"华为授权体验店")+SUMIFS(通讯通路门店!$AA:$AA,通讯通路门店!$S:$S,$G2112,通讯通路门店!$J:$J,"华为堡垒店")</f>
        <v>0</v>
      </c>
      <c r="BG2112" s="99">
        <f>SUMIFS(通讯通路门店!$Y:$Y,通讯通路门店!$S:$S,$G2112,通讯通路门店!$J:$J,"小米体验店")</f>
        <v>0</v>
      </c>
      <c r="BH2112" s="99">
        <f>SUMIFS(通讯通路门店!$AA:$AA,通讯通路门店!$S:$S,$G2112,通讯通路门店!$J:$J,"苹果体验店")</f>
        <v>0</v>
      </c>
      <c r="BI2112" s="99">
        <f>SUMIFS(通讯通路门店!$K:$K,通讯通路门店!$S:$S,$G2112,通讯通路门店!$J:$J,"其他品牌专卖店")</f>
        <v>0</v>
      </c>
      <c r="BJ2112" s="99">
        <f>SUMIFS(通讯通路门店!$AC:$AC,通讯通路门店!$S:$S,$G2112)</f>
        <v>0</v>
      </c>
      <c r="BK2112" s="99">
        <f>SUMIFS(通讯通路门店!$AD:$AD,通讯通路门店!$S:$S,$G2112)</f>
        <v>0</v>
      </c>
      <c r="BL2112" s="99">
        <f>SUMIFS(通讯通路门店!$AE:$AE,通讯通路门店!$S:$S,$G2112)</f>
        <v>0</v>
      </c>
      <c r="BM2112" s="99">
        <f>SUMIFS(通讯通路门店!$AF:$AF,通讯通路门店!$S:$S,$G2112)</f>
        <v>0</v>
      </c>
      <c r="BN2112" s="99">
        <f>SUMIFS(通讯通路门店!$AG:$AG,通讯通路门店!$S:$S,$G2112)</f>
        <v>0</v>
      </c>
      <c r="BO2112" s="99">
        <f>SUMIFS(通讯通路门店!$AH:$AH,通讯通路门店!$S:$S,$G2112)</f>
        <v>0</v>
      </c>
      <c r="BP2112" s="99">
        <f>SUMIFS(通讯通路门店!$AI:$AI,通讯通路门店!$S:$S,$G2112)</f>
        <v>0</v>
      </c>
      <c r="BQ2112" s="83"/>
    </row>
    <row r="2113" spans="1:69">
      <c r="A2113" s="99" t="str">
        <f>IFERROR(_xlfn.XLOOKUP($G2113,通讯通路门店!$S$4:$S$993931,通讯通路门店!$A$4:$A$993931,0,0),"")</f>
        <v>海南省</v>
      </c>
      <c r="B2113" s="99" t="str">
        <f>IFERROR(_xlfn.XLOOKUP($G2113,通讯通路门店!$S$4:$S$993931,通讯通路门店!$B$4:$B$993931,0,0),"")</f>
        <v>东方市</v>
      </c>
      <c r="C2113" s="99" t="str">
        <f>IFERROR(_xlfn.XLOOKUP($G2113,通讯通路门店!$S$4:$S$993931,通讯通路门店!$C$4:$C$993931,0,0),"")</f>
        <v>东方市</v>
      </c>
      <c r="D2113" s="99" t="str">
        <f>IFERROR(_xlfn.XLOOKUP($G2113,通讯通路门店!$S$4:$S$993931,通讯通路门店!$D$4:$D$993931,0,0),"")</f>
        <v>八所镇</v>
      </c>
      <c r="E2113" s="83"/>
      <c r="F2113" s="83"/>
      <c r="G2113" s="101"/>
      <c r="H2113" s="102">
        <f>IFERROR(_xlfn.XLOOKUP($G2113,通讯通路门店!$S$4:$S$993931,通讯通路门店!$R$4:$R$993931,0,0),"")</f>
        <v>0</v>
      </c>
      <c r="I2113" s="83"/>
      <c r="J2113" s="83"/>
      <c r="K2113" s="83"/>
      <c r="L2113" s="83"/>
      <c r="M2113" s="83"/>
      <c r="N2113" s="83"/>
      <c r="O2113" s="83"/>
      <c r="P2113" s="83"/>
      <c r="Q2113" s="83"/>
      <c r="R2113" s="83"/>
      <c r="S2113" s="83"/>
      <c r="T2113" s="83"/>
      <c r="U2113" s="99">
        <f>COUNTIF(通讯通路门店!$S:$S,$G2113)</f>
        <v>0</v>
      </c>
      <c r="V2113" s="99">
        <f>COUNTIFS(通讯通路门店!$S:$S,$G2113,通讯通路门店!$J:$J,"综合卖场")</f>
        <v>0</v>
      </c>
      <c r="W2113" s="99">
        <f>SUMIFS(通讯通路门店!$AJ:$AJ,通讯通路门店!$S:$S,通讯客户沙盘!$G2113)</f>
        <v>0</v>
      </c>
      <c r="X2113" s="99">
        <f t="shared" si="160"/>
        <v>0</v>
      </c>
      <c r="Y2113" s="99">
        <f>COUNTIFS(通讯通路门店!$S:$S,$G2113,通讯通路门店!$J:$J,"荣耀体验店")+COUNTIFS(通讯通路门店!$S:$S,$G2113,通讯通路门店!$J:$J,"荣耀授权专卖店")</f>
        <v>0</v>
      </c>
      <c r="Z2113" s="99">
        <f>COUNTIFS(通讯通路门店!$S:$S,$G2113,通讯通路门店!$J:$J,"VIVO体验店")</f>
        <v>0</v>
      </c>
      <c r="AA2113" s="99">
        <f>COUNTIFS(通讯通路门店!$S:$S,$G2113,通讯通路门店!$J:$J,"OPPO体验店")</f>
        <v>0</v>
      </c>
      <c r="AB2113" s="99">
        <f>COUNTIFS(通讯通路门店!$S:$S,$G2113,通讯通路门店!$J:$J,"华为授权体验店")+COUNTIFS(通讯通路门店!$S:$S,$G2113,通讯通路门店!$J:$J,"华为堡垒店")</f>
        <v>0</v>
      </c>
      <c r="AC2113" s="99">
        <f>COUNTIFS(通讯通路门店!$S:$S,$G2113,通讯通路门店!$J:$J,"小米体验店")</f>
        <v>0</v>
      </c>
      <c r="AD2113" s="99">
        <f>COUNTIFS(通讯通路门店!$S:$S,$G2113,通讯通路门店!$J:$J,"苹果体验店")</f>
        <v>0</v>
      </c>
      <c r="AE2113" s="99">
        <f>COUNTIFS(通讯通路门店!$S:$S,$G2113,通讯通路门店!$J:$J,"其他品牌专卖店")</f>
        <v>0</v>
      </c>
      <c r="AF2113" s="99">
        <f>SUMIFS(通讯通路门店!$BI:$BI,通讯通路门店!$S:$S,$G2113)</f>
        <v>0</v>
      </c>
      <c r="AG2113" s="99">
        <f>SUMIFS(通讯通路门店!$BH:$BH,通讯通路门店!$S:$S,$G2113)</f>
        <v>0</v>
      </c>
      <c r="AH2113" s="99">
        <f t="shared" si="161"/>
        <v>0</v>
      </c>
      <c r="AI2113" s="99">
        <f>SUMIFS(通讯通路门店!$BB:$BB,通讯通路门店!$S:$S,$G2113)</f>
        <v>0</v>
      </c>
      <c r="AJ2113" s="99">
        <f>SUMIFS(通讯通路门店!$BE:$BE,通讯通路门店!$S:$S,$G2113)</f>
        <v>0</v>
      </c>
      <c r="AK2113" s="99">
        <f>SUMIFS(通讯通路门店!$BG:$BG,通讯通路门店!$S:$S,$G2113)</f>
        <v>0</v>
      </c>
      <c r="AL2113" s="99">
        <f>SUMIFS(通讯通路门店!$BC:$BC,通讯通路门店!$S:$S,$G2113)</f>
        <v>0</v>
      </c>
      <c r="AM2113" s="99">
        <f>SUMIFS(通讯通路门店!$BD:$BD,通讯通路门店!$S:$S,$G2113)</f>
        <v>0</v>
      </c>
      <c r="AN2113" s="99">
        <f>SUMIFS(通讯通路门店!$BF:$BF,通讯通路门店!$S:$S,$G2113)</f>
        <v>0</v>
      </c>
      <c r="AO2113" s="99">
        <f t="shared" si="162"/>
        <v>0</v>
      </c>
      <c r="AP2113" s="99">
        <f>SUMIFS(通讯通路门店!$K:$K,通讯通路门店!$S:$S,$G2113)</f>
        <v>0</v>
      </c>
      <c r="AQ2113" s="83"/>
      <c r="AR2113" s="99">
        <f>SUMIFS(通讯通路门店!$T:$T,通讯通路门店!$S:$S,$G2113)</f>
        <v>0</v>
      </c>
      <c r="AS2113" s="99">
        <f>SUMIFS(通讯通路门店!$U:$U,通讯通路门店!$S:$S,$G2113)</f>
        <v>0</v>
      </c>
      <c r="AT2113" s="99">
        <f>SUMIFS(通讯通路门店!$V:$V,通讯通路门店!$S:$S,$G2113)</f>
        <v>0</v>
      </c>
      <c r="AU2113" s="99">
        <f>SUMIFS(通讯通路门店!$W:$W,通讯通路门店!$S:$S,$G2113)</f>
        <v>0</v>
      </c>
      <c r="AV2113" s="99">
        <f>SUMIFS(通讯通路门店!$Z:$Z,通讯通路门店!$S:$S,$G2113)</f>
        <v>0</v>
      </c>
      <c r="AW2113" s="99">
        <f>SUMIFS(通讯通路门店!$AB:$AB,通讯通路门店!$S:$S,$G2113)</f>
        <v>0</v>
      </c>
      <c r="AX2113" s="99">
        <f>SUMIFS(通讯通路门店!$X:$X,通讯通路门店!$S:$S,$G2113)</f>
        <v>0</v>
      </c>
      <c r="AY2113" s="99">
        <f>SUMIFS(通讯通路门店!$Y:$Y,通讯通路门店!$S:$S,$G2113)</f>
        <v>0</v>
      </c>
      <c r="AZ2113" s="99">
        <f>SUMIFS(通讯通路门店!$AA:$AA,通讯通路门店!$S:$S,$G2113)</f>
        <v>0</v>
      </c>
      <c r="BA2113" s="99">
        <f t="shared" si="163"/>
        <v>0</v>
      </c>
      <c r="BB2113" s="99">
        <f t="shared" si="164"/>
        <v>0</v>
      </c>
      <c r="BC2113" s="99">
        <f>SUMIFS(通讯通路门店!$W:$W,通讯通路门店!$S:$S,$G2113,通讯通路门店!$J:$J,"荣耀体验店")+SUMIFS(通讯通路门店!$W:$W,通讯通路门店!$S:$S,$G2113,通讯通路门店!$J:$J,"荣耀授权专卖店")</f>
        <v>0</v>
      </c>
      <c r="BD2113" s="99">
        <f>SUMIFS(通讯通路门店!$Z:$Z,通讯通路门店!$S:$S,$G2113,通讯通路门店!$J:$J,"VIVO体验店")</f>
        <v>0</v>
      </c>
      <c r="BE2113" s="99">
        <f>SUMIFS(通讯通路门店!$AB:$AB,通讯通路门店!$S:$S,$G2113,通讯通路门店!$J:$J,"OPPO体验店")</f>
        <v>0</v>
      </c>
      <c r="BF2113" s="99">
        <f>SUMIFS(通讯通路门店!$X:$X,通讯通路门店!$S:$S,$G2113,通讯通路门店!$J:$J,"华为授权体验店")+SUMIFS(通讯通路门店!$AA:$AA,通讯通路门店!$S:$S,$G2113,通讯通路门店!$J:$J,"华为堡垒店")</f>
        <v>0</v>
      </c>
      <c r="BG2113" s="99">
        <f>SUMIFS(通讯通路门店!$Y:$Y,通讯通路门店!$S:$S,$G2113,通讯通路门店!$J:$J,"小米体验店")</f>
        <v>0</v>
      </c>
      <c r="BH2113" s="99">
        <f>SUMIFS(通讯通路门店!$AA:$AA,通讯通路门店!$S:$S,$G2113,通讯通路门店!$J:$J,"苹果体验店")</f>
        <v>0</v>
      </c>
      <c r="BI2113" s="99">
        <f>SUMIFS(通讯通路门店!$K:$K,通讯通路门店!$S:$S,$G2113,通讯通路门店!$J:$J,"其他品牌专卖店")</f>
        <v>0</v>
      </c>
      <c r="BJ2113" s="99">
        <f>SUMIFS(通讯通路门店!$AC:$AC,通讯通路门店!$S:$S,$G2113)</f>
        <v>0</v>
      </c>
      <c r="BK2113" s="99">
        <f>SUMIFS(通讯通路门店!$AD:$AD,通讯通路门店!$S:$S,$G2113)</f>
        <v>0</v>
      </c>
      <c r="BL2113" s="99">
        <f>SUMIFS(通讯通路门店!$AE:$AE,通讯通路门店!$S:$S,$G2113)</f>
        <v>0</v>
      </c>
      <c r="BM2113" s="99">
        <f>SUMIFS(通讯通路门店!$AF:$AF,通讯通路门店!$S:$S,$G2113)</f>
        <v>0</v>
      </c>
      <c r="BN2113" s="99">
        <f>SUMIFS(通讯通路门店!$AG:$AG,通讯通路门店!$S:$S,$G2113)</f>
        <v>0</v>
      </c>
      <c r="BO2113" s="99">
        <f>SUMIFS(通讯通路门店!$AH:$AH,通讯通路门店!$S:$S,$G2113)</f>
        <v>0</v>
      </c>
      <c r="BP2113" s="99">
        <f>SUMIFS(通讯通路门店!$AI:$AI,通讯通路门店!$S:$S,$G2113)</f>
        <v>0</v>
      </c>
      <c r="BQ2113" s="83"/>
    </row>
    <row r="2114" spans="1:69">
      <c r="A2114" s="99" t="str">
        <f>IFERROR(_xlfn.XLOOKUP($G2114,通讯通路门店!$S$4:$S$993931,通讯通路门店!$A$4:$A$993931,0,0),"")</f>
        <v>海南省</v>
      </c>
      <c r="B2114" s="99" t="str">
        <f>IFERROR(_xlfn.XLOOKUP($G2114,通讯通路门店!$S$4:$S$993931,通讯通路门店!$B$4:$B$993931,0,0),"")</f>
        <v>东方市</v>
      </c>
      <c r="C2114" s="99" t="str">
        <f>IFERROR(_xlfn.XLOOKUP($G2114,通讯通路门店!$S$4:$S$993931,通讯通路门店!$C$4:$C$993931,0,0),"")</f>
        <v>东方市</v>
      </c>
      <c r="D2114" s="99" t="str">
        <f>IFERROR(_xlfn.XLOOKUP($G2114,通讯通路门店!$S$4:$S$993931,通讯通路门店!$D$4:$D$993931,0,0),"")</f>
        <v>八所镇</v>
      </c>
      <c r="E2114" s="83"/>
      <c r="F2114" s="83"/>
      <c r="G2114" s="101"/>
      <c r="H2114" s="102">
        <f>IFERROR(_xlfn.XLOOKUP($G2114,通讯通路门店!$S$4:$S$993931,通讯通路门店!$R$4:$R$993931,0,0),"")</f>
        <v>0</v>
      </c>
      <c r="I2114" s="83"/>
      <c r="J2114" s="83"/>
      <c r="K2114" s="83"/>
      <c r="L2114" s="83"/>
      <c r="M2114" s="83"/>
      <c r="N2114" s="83"/>
      <c r="O2114" s="83"/>
      <c r="P2114" s="83"/>
      <c r="Q2114" s="83"/>
      <c r="R2114" s="83"/>
      <c r="S2114" s="83"/>
      <c r="T2114" s="83"/>
      <c r="U2114" s="99">
        <f>COUNTIF(通讯通路门店!$S:$S,$G2114)</f>
        <v>0</v>
      </c>
      <c r="V2114" s="99">
        <f>COUNTIFS(通讯通路门店!$S:$S,$G2114,通讯通路门店!$J:$J,"综合卖场")</f>
        <v>0</v>
      </c>
      <c r="W2114" s="99">
        <f>SUMIFS(通讯通路门店!$AJ:$AJ,通讯通路门店!$S:$S,通讯客户沙盘!$G2114)</f>
        <v>0</v>
      </c>
      <c r="X2114" s="99">
        <f t="shared" si="160"/>
        <v>0</v>
      </c>
      <c r="Y2114" s="99">
        <f>COUNTIFS(通讯通路门店!$S:$S,$G2114,通讯通路门店!$J:$J,"荣耀体验店")+COUNTIFS(通讯通路门店!$S:$S,$G2114,通讯通路门店!$J:$J,"荣耀授权专卖店")</f>
        <v>0</v>
      </c>
      <c r="Z2114" s="99">
        <f>COUNTIFS(通讯通路门店!$S:$S,$G2114,通讯通路门店!$J:$J,"VIVO体验店")</f>
        <v>0</v>
      </c>
      <c r="AA2114" s="99">
        <f>COUNTIFS(通讯通路门店!$S:$S,$G2114,通讯通路门店!$J:$J,"OPPO体验店")</f>
        <v>0</v>
      </c>
      <c r="AB2114" s="99">
        <f>COUNTIFS(通讯通路门店!$S:$S,$G2114,通讯通路门店!$J:$J,"华为授权体验店")+COUNTIFS(通讯通路门店!$S:$S,$G2114,通讯通路门店!$J:$J,"华为堡垒店")</f>
        <v>0</v>
      </c>
      <c r="AC2114" s="99">
        <f>COUNTIFS(通讯通路门店!$S:$S,$G2114,通讯通路门店!$J:$J,"小米体验店")</f>
        <v>0</v>
      </c>
      <c r="AD2114" s="99">
        <f>COUNTIFS(通讯通路门店!$S:$S,$G2114,通讯通路门店!$J:$J,"苹果体验店")</f>
        <v>0</v>
      </c>
      <c r="AE2114" s="99">
        <f>COUNTIFS(通讯通路门店!$S:$S,$G2114,通讯通路门店!$J:$J,"其他品牌专卖店")</f>
        <v>0</v>
      </c>
      <c r="AF2114" s="99">
        <f>SUMIFS(通讯通路门店!$BI:$BI,通讯通路门店!$S:$S,$G2114)</f>
        <v>0</v>
      </c>
      <c r="AG2114" s="99">
        <f>SUMIFS(通讯通路门店!$BH:$BH,通讯通路门店!$S:$S,$G2114)</f>
        <v>0</v>
      </c>
      <c r="AH2114" s="99">
        <f t="shared" si="161"/>
        <v>0</v>
      </c>
      <c r="AI2114" s="99">
        <f>SUMIFS(通讯通路门店!$BB:$BB,通讯通路门店!$S:$S,$G2114)</f>
        <v>0</v>
      </c>
      <c r="AJ2114" s="99">
        <f>SUMIFS(通讯通路门店!$BE:$BE,通讯通路门店!$S:$S,$G2114)</f>
        <v>0</v>
      </c>
      <c r="AK2114" s="99">
        <f>SUMIFS(通讯通路门店!$BG:$BG,通讯通路门店!$S:$S,$G2114)</f>
        <v>0</v>
      </c>
      <c r="AL2114" s="99">
        <f>SUMIFS(通讯通路门店!$BC:$BC,通讯通路门店!$S:$S,$G2114)</f>
        <v>0</v>
      </c>
      <c r="AM2114" s="99">
        <f>SUMIFS(通讯通路门店!$BD:$BD,通讯通路门店!$S:$S,$G2114)</f>
        <v>0</v>
      </c>
      <c r="AN2114" s="99">
        <f>SUMIFS(通讯通路门店!$BF:$BF,通讯通路门店!$S:$S,$G2114)</f>
        <v>0</v>
      </c>
      <c r="AO2114" s="99">
        <f t="shared" si="162"/>
        <v>0</v>
      </c>
      <c r="AP2114" s="99">
        <f>SUMIFS(通讯通路门店!$K:$K,通讯通路门店!$S:$S,$G2114)</f>
        <v>0</v>
      </c>
      <c r="AQ2114" s="83"/>
      <c r="AR2114" s="99">
        <f>SUMIFS(通讯通路门店!$T:$T,通讯通路门店!$S:$S,$G2114)</f>
        <v>0</v>
      </c>
      <c r="AS2114" s="99">
        <f>SUMIFS(通讯通路门店!$U:$U,通讯通路门店!$S:$S,$G2114)</f>
        <v>0</v>
      </c>
      <c r="AT2114" s="99">
        <f>SUMIFS(通讯通路门店!$V:$V,通讯通路门店!$S:$S,$G2114)</f>
        <v>0</v>
      </c>
      <c r="AU2114" s="99">
        <f>SUMIFS(通讯通路门店!$W:$W,通讯通路门店!$S:$S,$G2114)</f>
        <v>0</v>
      </c>
      <c r="AV2114" s="99">
        <f>SUMIFS(通讯通路门店!$Z:$Z,通讯通路门店!$S:$S,$G2114)</f>
        <v>0</v>
      </c>
      <c r="AW2114" s="99">
        <f>SUMIFS(通讯通路门店!$AB:$AB,通讯通路门店!$S:$S,$G2114)</f>
        <v>0</v>
      </c>
      <c r="AX2114" s="99">
        <f>SUMIFS(通讯通路门店!$X:$X,通讯通路门店!$S:$S,$G2114)</f>
        <v>0</v>
      </c>
      <c r="AY2114" s="99">
        <f>SUMIFS(通讯通路门店!$Y:$Y,通讯通路门店!$S:$S,$G2114)</f>
        <v>0</v>
      </c>
      <c r="AZ2114" s="99">
        <f>SUMIFS(通讯通路门店!$AA:$AA,通讯通路门店!$S:$S,$G2114)</f>
        <v>0</v>
      </c>
      <c r="BA2114" s="99">
        <f t="shared" si="163"/>
        <v>0</v>
      </c>
      <c r="BB2114" s="99">
        <f t="shared" si="164"/>
        <v>0</v>
      </c>
      <c r="BC2114" s="99">
        <f>SUMIFS(通讯通路门店!$W:$W,通讯通路门店!$S:$S,$G2114,通讯通路门店!$J:$J,"荣耀体验店")+SUMIFS(通讯通路门店!$W:$W,通讯通路门店!$S:$S,$G2114,通讯通路门店!$J:$J,"荣耀授权专卖店")</f>
        <v>0</v>
      </c>
      <c r="BD2114" s="99">
        <f>SUMIFS(通讯通路门店!$Z:$Z,通讯通路门店!$S:$S,$G2114,通讯通路门店!$J:$J,"VIVO体验店")</f>
        <v>0</v>
      </c>
      <c r="BE2114" s="99">
        <f>SUMIFS(通讯通路门店!$AB:$AB,通讯通路门店!$S:$S,$G2114,通讯通路门店!$J:$J,"OPPO体验店")</f>
        <v>0</v>
      </c>
      <c r="BF2114" s="99">
        <f>SUMIFS(通讯通路门店!$X:$X,通讯通路门店!$S:$S,$G2114,通讯通路门店!$J:$J,"华为授权体验店")+SUMIFS(通讯通路门店!$AA:$AA,通讯通路门店!$S:$S,$G2114,通讯通路门店!$J:$J,"华为堡垒店")</f>
        <v>0</v>
      </c>
      <c r="BG2114" s="99">
        <f>SUMIFS(通讯通路门店!$Y:$Y,通讯通路门店!$S:$S,$G2114,通讯通路门店!$J:$J,"小米体验店")</f>
        <v>0</v>
      </c>
      <c r="BH2114" s="99">
        <f>SUMIFS(通讯通路门店!$AA:$AA,通讯通路门店!$S:$S,$G2114,通讯通路门店!$J:$J,"苹果体验店")</f>
        <v>0</v>
      </c>
      <c r="BI2114" s="99">
        <f>SUMIFS(通讯通路门店!$K:$K,通讯通路门店!$S:$S,$G2114,通讯通路门店!$J:$J,"其他品牌专卖店")</f>
        <v>0</v>
      </c>
      <c r="BJ2114" s="99">
        <f>SUMIFS(通讯通路门店!$AC:$AC,通讯通路门店!$S:$S,$G2114)</f>
        <v>0</v>
      </c>
      <c r="BK2114" s="99">
        <f>SUMIFS(通讯通路门店!$AD:$AD,通讯通路门店!$S:$S,$G2114)</f>
        <v>0</v>
      </c>
      <c r="BL2114" s="99">
        <f>SUMIFS(通讯通路门店!$AE:$AE,通讯通路门店!$S:$S,$G2114)</f>
        <v>0</v>
      </c>
      <c r="BM2114" s="99">
        <f>SUMIFS(通讯通路门店!$AF:$AF,通讯通路门店!$S:$S,$G2114)</f>
        <v>0</v>
      </c>
      <c r="BN2114" s="99">
        <f>SUMIFS(通讯通路门店!$AG:$AG,通讯通路门店!$S:$S,$G2114)</f>
        <v>0</v>
      </c>
      <c r="BO2114" s="99">
        <f>SUMIFS(通讯通路门店!$AH:$AH,通讯通路门店!$S:$S,$G2114)</f>
        <v>0</v>
      </c>
      <c r="BP2114" s="99">
        <f>SUMIFS(通讯通路门店!$AI:$AI,通讯通路门店!$S:$S,$G2114)</f>
        <v>0</v>
      </c>
      <c r="BQ2114" s="83"/>
    </row>
    <row r="2115" spans="1:69">
      <c r="A2115" s="99" t="str">
        <f>IFERROR(_xlfn.XLOOKUP($G2115,通讯通路门店!$S$4:$S$993931,通讯通路门店!$A$4:$A$993931,0,0),"")</f>
        <v>海南省</v>
      </c>
      <c r="B2115" s="99" t="str">
        <f>IFERROR(_xlfn.XLOOKUP($G2115,通讯通路门店!$S$4:$S$993931,通讯通路门店!$B$4:$B$993931,0,0),"")</f>
        <v>东方市</v>
      </c>
      <c r="C2115" s="99" t="str">
        <f>IFERROR(_xlfn.XLOOKUP($G2115,通讯通路门店!$S$4:$S$993931,通讯通路门店!$C$4:$C$993931,0,0),"")</f>
        <v>东方市</v>
      </c>
      <c r="D2115" s="99" t="str">
        <f>IFERROR(_xlfn.XLOOKUP($G2115,通讯通路门店!$S$4:$S$993931,通讯通路门店!$D$4:$D$993931,0,0),"")</f>
        <v>八所镇</v>
      </c>
      <c r="E2115" s="83"/>
      <c r="F2115" s="83"/>
      <c r="G2115" s="101"/>
      <c r="H2115" s="102">
        <f>IFERROR(_xlfn.XLOOKUP($G2115,通讯通路门店!$S$4:$S$993931,通讯通路门店!$R$4:$R$993931,0,0),"")</f>
        <v>0</v>
      </c>
      <c r="I2115" s="83"/>
      <c r="J2115" s="83"/>
      <c r="K2115" s="83"/>
      <c r="L2115" s="83"/>
      <c r="M2115" s="83"/>
      <c r="N2115" s="83"/>
      <c r="O2115" s="83"/>
      <c r="P2115" s="83"/>
      <c r="Q2115" s="83"/>
      <c r="R2115" s="83"/>
      <c r="S2115" s="83"/>
      <c r="T2115" s="83"/>
      <c r="U2115" s="99">
        <f>COUNTIF(通讯通路门店!$S:$S,$G2115)</f>
        <v>0</v>
      </c>
      <c r="V2115" s="99">
        <f>COUNTIFS(通讯通路门店!$S:$S,$G2115,通讯通路门店!$J:$J,"综合卖场")</f>
        <v>0</v>
      </c>
      <c r="W2115" s="99">
        <f>SUMIFS(通讯通路门店!$AJ:$AJ,通讯通路门店!$S:$S,通讯客户沙盘!$G2115)</f>
        <v>0</v>
      </c>
      <c r="X2115" s="99">
        <f t="shared" si="160"/>
        <v>0</v>
      </c>
      <c r="Y2115" s="99">
        <f>COUNTIFS(通讯通路门店!$S:$S,$G2115,通讯通路门店!$J:$J,"荣耀体验店")+COUNTIFS(通讯通路门店!$S:$S,$G2115,通讯通路门店!$J:$J,"荣耀授权专卖店")</f>
        <v>0</v>
      </c>
      <c r="Z2115" s="99">
        <f>COUNTIFS(通讯通路门店!$S:$S,$G2115,通讯通路门店!$J:$J,"VIVO体验店")</f>
        <v>0</v>
      </c>
      <c r="AA2115" s="99">
        <f>COUNTIFS(通讯通路门店!$S:$S,$G2115,通讯通路门店!$J:$J,"OPPO体验店")</f>
        <v>0</v>
      </c>
      <c r="AB2115" s="99">
        <f>COUNTIFS(通讯通路门店!$S:$S,$G2115,通讯通路门店!$J:$J,"华为授权体验店")+COUNTIFS(通讯通路门店!$S:$S,$G2115,通讯通路门店!$J:$J,"华为堡垒店")</f>
        <v>0</v>
      </c>
      <c r="AC2115" s="99">
        <f>COUNTIFS(通讯通路门店!$S:$S,$G2115,通讯通路门店!$J:$J,"小米体验店")</f>
        <v>0</v>
      </c>
      <c r="AD2115" s="99">
        <f>COUNTIFS(通讯通路门店!$S:$S,$G2115,通讯通路门店!$J:$J,"苹果体验店")</f>
        <v>0</v>
      </c>
      <c r="AE2115" s="99">
        <f>COUNTIFS(通讯通路门店!$S:$S,$G2115,通讯通路门店!$J:$J,"其他品牌专卖店")</f>
        <v>0</v>
      </c>
      <c r="AF2115" s="99">
        <f>SUMIFS(通讯通路门店!$BI:$BI,通讯通路门店!$S:$S,$G2115)</f>
        <v>0</v>
      </c>
      <c r="AG2115" s="99">
        <f>SUMIFS(通讯通路门店!$BH:$BH,通讯通路门店!$S:$S,$G2115)</f>
        <v>0</v>
      </c>
      <c r="AH2115" s="99">
        <f t="shared" si="161"/>
        <v>0</v>
      </c>
      <c r="AI2115" s="99">
        <f>SUMIFS(通讯通路门店!$BB:$BB,通讯通路门店!$S:$S,$G2115)</f>
        <v>0</v>
      </c>
      <c r="AJ2115" s="99">
        <f>SUMIFS(通讯通路门店!$BE:$BE,通讯通路门店!$S:$S,$G2115)</f>
        <v>0</v>
      </c>
      <c r="AK2115" s="99">
        <f>SUMIFS(通讯通路门店!$BG:$BG,通讯通路门店!$S:$S,$G2115)</f>
        <v>0</v>
      </c>
      <c r="AL2115" s="99">
        <f>SUMIFS(通讯通路门店!$BC:$BC,通讯通路门店!$S:$S,$G2115)</f>
        <v>0</v>
      </c>
      <c r="AM2115" s="99">
        <f>SUMIFS(通讯通路门店!$BD:$BD,通讯通路门店!$S:$S,$G2115)</f>
        <v>0</v>
      </c>
      <c r="AN2115" s="99">
        <f>SUMIFS(通讯通路门店!$BF:$BF,通讯通路门店!$S:$S,$G2115)</f>
        <v>0</v>
      </c>
      <c r="AO2115" s="99">
        <f t="shared" si="162"/>
        <v>0</v>
      </c>
      <c r="AP2115" s="99">
        <f>SUMIFS(通讯通路门店!$K:$K,通讯通路门店!$S:$S,$G2115)</f>
        <v>0</v>
      </c>
      <c r="AQ2115" s="83"/>
      <c r="AR2115" s="99">
        <f>SUMIFS(通讯通路门店!$T:$T,通讯通路门店!$S:$S,$G2115)</f>
        <v>0</v>
      </c>
      <c r="AS2115" s="99">
        <f>SUMIFS(通讯通路门店!$U:$U,通讯通路门店!$S:$S,$G2115)</f>
        <v>0</v>
      </c>
      <c r="AT2115" s="99">
        <f>SUMIFS(通讯通路门店!$V:$V,通讯通路门店!$S:$S,$G2115)</f>
        <v>0</v>
      </c>
      <c r="AU2115" s="99">
        <f>SUMIFS(通讯通路门店!$W:$W,通讯通路门店!$S:$S,$G2115)</f>
        <v>0</v>
      </c>
      <c r="AV2115" s="99">
        <f>SUMIFS(通讯通路门店!$Z:$Z,通讯通路门店!$S:$S,$G2115)</f>
        <v>0</v>
      </c>
      <c r="AW2115" s="99">
        <f>SUMIFS(通讯通路门店!$AB:$AB,通讯通路门店!$S:$S,$G2115)</f>
        <v>0</v>
      </c>
      <c r="AX2115" s="99">
        <f>SUMIFS(通讯通路门店!$X:$X,通讯通路门店!$S:$S,$G2115)</f>
        <v>0</v>
      </c>
      <c r="AY2115" s="99">
        <f>SUMIFS(通讯通路门店!$Y:$Y,通讯通路门店!$S:$S,$G2115)</f>
        <v>0</v>
      </c>
      <c r="AZ2115" s="99">
        <f>SUMIFS(通讯通路门店!$AA:$AA,通讯通路门店!$S:$S,$G2115)</f>
        <v>0</v>
      </c>
      <c r="BA2115" s="99">
        <f t="shared" si="163"/>
        <v>0</v>
      </c>
      <c r="BB2115" s="99">
        <f t="shared" si="164"/>
        <v>0</v>
      </c>
      <c r="BC2115" s="99">
        <f>SUMIFS(通讯通路门店!$W:$W,通讯通路门店!$S:$S,$G2115,通讯通路门店!$J:$J,"荣耀体验店")+SUMIFS(通讯通路门店!$W:$W,通讯通路门店!$S:$S,$G2115,通讯通路门店!$J:$J,"荣耀授权专卖店")</f>
        <v>0</v>
      </c>
      <c r="BD2115" s="99">
        <f>SUMIFS(通讯通路门店!$Z:$Z,通讯通路门店!$S:$S,$G2115,通讯通路门店!$J:$J,"VIVO体验店")</f>
        <v>0</v>
      </c>
      <c r="BE2115" s="99">
        <f>SUMIFS(通讯通路门店!$AB:$AB,通讯通路门店!$S:$S,$G2115,通讯通路门店!$J:$J,"OPPO体验店")</f>
        <v>0</v>
      </c>
      <c r="BF2115" s="99">
        <f>SUMIFS(通讯通路门店!$X:$X,通讯通路门店!$S:$S,$G2115,通讯通路门店!$J:$J,"华为授权体验店")+SUMIFS(通讯通路门店!$AA:$AA,通讯通路门店!$S:$S,$G2115,通讯通路门店!$J:$J,"华为堡垒店")</f>
        <v>0</v>
      </c>
      <c r="BG2115" s="99">
        <f>SUMIFS(通讯通路门店!$Y:$Y,通讯通路门店!$S:$S,$G2115,通讯通路门店!$J:$J,"小米体验店")</f>
        <v>0</v>
      </c>
      <c r="BH2115" s="99">
        <f>SUMIFS(通讯通路门店!$AA:$AA,通讯通路门店!$S:$S,$G2115,通讯通路门店!$J:$J,"苹果体验店")</f>
        <v>0</v>
      </c>
      <c r="BI2115" s="99">
        <f>SUMIFS(通讯通路门店!$K:$K,通讯通路门店!$S:$S,$G2115,通讯通路门店!$J:$J,"其他品牌专卖店")</f>
        <v>0</v>
      </c>
      <c r="BJ2115" s="99">
        <f>SUMIFS(通讯通路门店!$AC:$AC,通讯通路门店!$S:$S,$G2115)</f>
        <v>0</v>
      </c>
      <c r="BK2115" s="99">
        <f>SUMIFS(通讯通路门店!$AD:$AD,通讯通路门店!$S:$S,$G2115)</f>
        <v>0</v>
      </c>
      <c r="BL2115" s="99">
        <f>SUMIFS(通讯通路门店!$AE:$AE,通讯通路门店!$S:$S,$G2115)</f>
        <v>0</v>
      </c>
      <c r="BM2115" s="99">
        <f>SUMIFS(通讯通路门店!$AF:$AF,通讯通路门店!$S:$S,$G2115)</f>
        <v>0</v>
      </c>
      <c r="BN2115" s="99">
        <f>SUMIFS(通讯通路门店!$AG:$AG,通讯通路门店!$S:$S,$G2115)</f>
        <v>0</v>
      </c>
      <c r="BO2115" s="99">
        <f>SUMIFS(通讯通路门店!$AH:$AH,通讯通路门店!$S:$S,$G2115)</f>
        <v>0</v>
      </c>
      <c r="BP2115" s="99">
        <f>SUMIFS(通讯通路门店!$AI:$AI,通讯通路门店!$S:$S,$G2115)</f>
        <v>0</v>
      </c>
      <c r="BQ2115" s="83"/>
    </row>
    <row r="2116" spans="1:69">
      <c r="A2116" s="99" t="str">
        <f>IFERROR(_xlfn.XLOOKUP($G2116,通讯通路门店!$S$4:$S$993931,通讯通路门店!$A$4:$A$993931,0,0),"")</f>
        <v>海南省</v>
      </c>
      <c r="B2116" s="99" t="str">
        <f>IFERROR(_xlfn.XLOOKUP($G2116,通讯通路门店!$S$4:$S$993931,通讯通路门店!$B$4:$B$993931,0,0),"")</f>
        <v>东方市</v>
      </c>
      <c r="C2116" s="99" t="str">
        <f>IFERROR(_xlfn.XLOOKUP($G2116,通讯通路门店!$S$4:$S$993931,通讯通路门店!$C$4:$C$993931,0,0),"")</f>
        <v>东方市</v>
      </c>
      <c r="D2116" s="99" t="str">
        <f>IFERROR(_xlfn.XLOOKUP($G2116,通讯通路门店!$S$4:$S$993931,通讯通路门店!$D$4:$D$993931,0,0),"")</f>
        <v>八所镇</v>
      </c>
      <c r="E2116" s="83"/>
      <c r="F2116" s="83"/>
      <c r="G2116" s="101"/>
      <c r="H2116" s="102">
        <f>IFERROR(_xlfn.XLOOKUP($G2116,通讯通路门店!$S$4:$S$993931,通讯通路门店!$R$4:$R$993931,0,0),"")</f>
        <v>0</v>
      </c>
      <c r="I2116" s="83"/>
      <c r="J2116" s="83"/>
      <c r="K2116" s="83"/>
      <c r="L2116" s="83"/>
      <c r="M2116" s="83"/>
      <c r="N2116" s="83"/>
      <c r="O2116" s="83"/>
      <c r="P2116" s="83"/>
      <c r="Q2116" s="83"/>
      <c r="R2116" s="83"/>
      <c r="S2116" s="83"/>
      <c r="T2116" s="83"/>
      <c r="U2116" s="99">
        <f>COUNTIF(通讯通路门店!$S:$S,$G2116)</f>
        <v>0</v>
      </c>
      <c r="V2116" s="99">
        <f>COUNTIFS(通讯通路门店!$S:$S,$G2116,通讯通路门店!$J:$J,"综合卖场")</f>
        <v>0</v>
      </c>
      <c r="W2116" s="99">
        <f>SUMIFS(通讯通路门店!$AJ:$AJ,通讯通路门店!$S:$S,通讯客户沙盘!$G2116)</f>
        <v>0</v>
      </c>
      <c r="X2116" s="99">
        <f t="shared" ref="X2116:X2179" si="165">Y2116+Z2116+AA2116+AB2116+AC2116+AD2116+AE2116</f>
        <v>0</v>
      </c>
      <c r="Y2116" s="99">
        <f>COUNTIFS(通讯通路门店!$S:$S,$G2116,通讯通路门店!$J:$J,"荣耀体验店")+COUNTIFS(通讯通路门店!$S:$S,$G2116,通讯通路门店!$J:$J,"荣耀授权专卖店")</f>
        <v>0</v>
      </c>
      <c r="Z2116" s="99">
        <f>COUNTIFS(通讯通路门店!$S:$S,$G2116,通讯通路门店!$J:$J,"VIVO体验店")</f>
        <v>0</v>
      </c>
      <c r="AA2116" s="99">
        <f>COUNTIFS(通讯通路门店!$S:$S,$G2116,通讯通路门店!$J:$J,"OPPO体验店")</f>
        <v>0</v>
      </c>
      <c r="AB2116" s="99">
        <f>COUNTIFS(通讯通路门店!$S:$S,$G2116,通讯通路门店!$J:$J,"华为授权体验店")+COUNTIFS(通讯通路门店!$S:$S,$G2116,通讯通路门店!$J:$J,"华为堡垒店")</f>
        <v>0</v>
      </c>
      <c r="AC2116" s="99">
        <f>COUNTIFS(通讯通路门店!$S:$S,$G2116,通讯通路门店!$J:$J,"小米体验店")</f>
        <v>0</v>
      </c>
      <c r="AD2116" s="99">
        <f>COUNTIFS(通讯通路门店!$S:$S,$G2116,通讯通路门店!$J:$J,"苹果体验店")</f>
        <v>0</v>
      </c>
      <c r="AE2116" s="99">
        <f>COUNTIFS(通讯通路门店!$S:$S,$G2116,通讯通路门店!$J:$J,"其他品牌专卖店")</f>
        <v>0</v>
      </c>
      <c r="AF2116" s="99">
        <f>SUMIFS(通讯通路门店!$BI:$BI,通讯通路门店!$S:$S,$G2116)</f>
        <v>0</v>
      </c>
      <c r="AG2116" s="99">
        <f>SUMIFS(通讯通路门店!$BH:$BH,通讯通路门店!$S:$S,$G2116)</f>
        <v>0</v>
      </c>
      <c r="AH2116" s="99">
        <f t="shared" ref="AH2116:AH2179" si="166">AI2116+AJ2116+AK2116+AL2116+AM2116+AN2116</f>
        <v>0</v>
      </c>
      <c r="AI2116" s="99">
        <f>SUMIFS(通讯通路门店!$BB:$BB,通讯通路门店!$S:$S,$G2116)</f>
        <v>0</v>
      </c>
      <c r="AJ2116" s="99">
        <f>SUMIFS(通讯通路门店!$BE:$BE,通讯通路门店!$S:$S,$G2116)</f>
        <v>0</v>
      </c>
      <c r="AK2116" s="99">
        <f>SUMIFS(通讯通路门店!$BG:$BG,通讯通路门店!$S:$S,$G2116)</f>
        <v>0</v>
      </c>
      <c r="AL2116" s="99">
        <f>SUMIFS(通讯通路门店!$BC:$BC,通讯通路门店!$S:$S,$G2116)</f>
        <v>0</v>
      </c>
      <c r="AM2116" s="99">
        <f>SUMIFS(通讯通路门店!$BD:$BD,通讯通路门店!$S:$S,$G2116)</f>
        <v>0</v>
      </c>
      <c r="AN2116" s="99">
        <f>SUMIFS(通讯通路门店!$BF:$BF,通讯通路门店!$S:$S,$G2116)</f>
        <v>0</v>
      </c>
      <c r="AO2116" s="99">
        <f t="shared" ref="AO2116:AO2179" si="167">AP2116+AQ2116</f>
        <v>0</v>
      </c>
      <c r="AP2116" s="99">
        <f>SUMIFS(通讯通路门店!$K:$K,通讯通路门店!$S:$S,$G2116)</f>
        <v>0</v>
      </c>
      <c r="AQ2116" s="83"/>
      <c r="AR2116" s="99">
        <f>SUMIFS(通讯通路门店!$T:$T,通讯通路门店!$S:$S,$G2116)</f>
        <v>0</v>
      </c>
      <c r="AS2116" s="99">
        <f>SUMIFS(通讯通路门店!$U:$U,通讯通路门店!$S:$S,$G2116)</f>
        <v>0</v>
      </c>
      <c r="AT2116" s="99">
        <f>SUMIFS(通讯通路门店!$V:$V,通讯通路门店!$S:$S,$G2116)</f>
        <v>0</v>
      </c>
      <c r="AU2116" s="99">
        <f>SUMIFS(通讯通路门店!$W:$W,通讯通路门店!$S:$S,$G2116)</f>
        <v>0</v>
      </c>
      <c r="AV2116" s="99">
        <f>SUMIFS(通讯通路门店!$Z:$Z,通讯通路门店!$S:$S,$G2116)</f>
        <v>0</v>
      </c>
      <c r="AW2116" s="99">
        <f>SUMIFS(通讯通路门店!$AB:$AB,通讯通路门店!$S:$S,$G2116)</f>
        <v>0</v>
      </c>
      <c r="AX2116" s="99">
        <f>SUMIFS(通讯通路门店!$X:$X,通讯通路门店!$S:$S,$G2116)</f>
        <v>0</v>
      </c>
      <c r="AY2116" s="99">
        <f>SUMIFS(通讯通路门店!$Y:$Y,通讯通路门店!$S:$S,$G2116)</f>
        <v>0</v>
      </c>
      <c r="AZ2116" s="99">
        <f>SUMIFS(通讯通路门店!$AA:$AA,通讯通路门店!$S:$S,$G2116)</f>
        <v>0</v>
      </c>
      <c r="BA2116" s="99">
        <f t="shared" ref="BA2116:BA2179" si="168">AP2116-BB2116</f>
        <v>0</v>
      </c>
      <c r="BB2116" s="99">
        <f t="shared" ref="BB2116:BB2179" si="169">BC2116+BD2116+BE2116+BF2116+BG2116+BH2116</f>
        <v>0</v>
      </c>
      <c r="BC2116" s="99">
        <f>SUMIFS(通讯通路门店!$W:$W,通讯通路门店!$S:$S,$G2116,通讯通路门店!$J:$J,"荣耀体验店")+SUMIFS(通讯通路门店!$W:$W,通讯通路门店!$S:$S,$G2116,通讯通路门店!$J:$J,"荣耀授权专卖店")</f>
        <v>0</v>
      </c>
      <c r="BD2116" s="99">
        <f>SUMIFS(通讯通路门店!$Z:$Z,通讯通路门店!$S:$S,$G2116,通讯通路门店!$J:$J,"VIVO体验店")</f>
        <v>0</v>
      </c>
      <c r="BE2116" s="99">
        <f>SUMIFS(通讯通路门店!$AB:$AB,通讯通路门店!$S:$S,$G2116,通讯通路门店!$J:$J,"OPPO体验店")</f>
        <v>0</v>
      </c>
      <c r="BF2116" s="99">
        <f>SUMIFS(通讯通路门店!$X:$X,通讯通路门店!$S:$S,$G2116,通讯通路门店!$J:$J,"华为授权体验店")+SUMIFS(通讯通路门店!$AA:$AA,通讯通路门店!$S:$S,$G2116,通讯通路门店!$J:$J,"华为堡垒店")</f>
        <v>0</v>
      </c>
      <c r="BG2116" s="99">
        <f>SUMIFS(通讯通路门店!$Y:$Y,通讯通路门店!$S:$S,$G2116,通讯通路门店!$J:$J,"小米体验店")</f>
        <v>0</v>
      </c>
      <c r="BH2116" s="99">
        <f>SUMIFS(通讯通路门店!$AA:$AA,通讯通路门店!$S:$S,$G2116,通讯通路门店!$J:$J,"苹果体验店")</f>
        <v>0</v>
      </c>
      <c r="BI2116" s="99">
        <f>SUMIFS(通讯通路门店!$K:$K,通讯通路门店!$S:$S,$G2116,通讯通路门店!$J:$J,"其他品牌专卖店")</f>
        <v>0</v>
      </c>
      <c r="BJ2116" s="99">
        <f>SUMIFS(通讯通路门店!$AC:$AC,通讯通路门店!$S:$S,$G2116)</f>
        <v>0</v>
      </c>
      <c r="BK2116" s="99">
        <f>SUMIFS(通讯通路门店!$AD:$AD,通讯通路门店!$S:$S,$G2116)</f>
        <v>0</v>
      </c>
      <c r="BL2116" s="99">
        <f>SUMIFS(通讯通路门店!$AE:$AE,通讯通路门店!$S:$S,$G2116)</f>
        <v>0</v>
      </c>
      <c r="BM2116" s="99">
        <f>SUMIFS(通讯通路门店!$AF:$AF,通讯通路门店!$S:$S,$G2116)</f>
        <v>0</v>
      </c>
      <c r="BN2116" s="99">
        <f>SUMIFS(通讯通路门店!$AG:$AG,通讯通路门店!$S:$S,$G2116)</f>
        <v>0</v>
      </c>
      <c r="BO2116" s="99">
        <f>SUMIFS(通讯通路门店!$AH:$AH,通讯通路门店!$S:$S,$G2116)</f>
        <v>0</v>
      </c>
      <c r="BP2116" s="99">
        <f>SUMIFS(通讯通路门店!$AI:$AI,通讯通路门店!$S:$S,$G2116)</f>
        <v>0</v>
      </c>
      <c r="BQ2116" s="83"/>
    </row>
    <row r="2117" spans="1:69">
      <c r="A2117" s="99" t="str">
        <f>IFERROR(_xlfn.XLOOKUP($G2117,通讯通路门店!$S$4:$S$993931,通讯通路门店!$A$4:$A$993931,0,0),"")</f>
        <v>海南省</v>
      </c>
      <c r="B2117" s="99" t="str">
        <f>IFERROR(_xlfn.XLOOKUP($G2117,通讯通路门店!$S$4:$S$993931,通讯通路门店!$B$4:$B$993931,0,0),"")</f>
        <v>东方市</v>
      </c>
      <c r="C2117" s="99" t="str">
        <f>IFERROR(_xlfn.XLOOKUP($G2117,通讯通路门店!$S$4:$S$993931,通讯通路门店!$C$4:$C$993931,0,0),"")</f>
        <v>东方市</v>
      </c>
      <c r="D2117" s="99" t="str">
        <f>IFERROR(_xlfn.XLOOKUP($G2117,通讯通路门店!$S$4:$S$993931,通讯通路门店!$D$4:$D$993931,0,0),"")</f>
        <v>八所镇</v>
      </c>
      <c r="E2117" s="83"/>
      <c r="F2117" s="83"/>
      <c r="G2117" s="101"/>
      <c r="H2117" s="102">
        <f>IFERROR(_xlfn.XLOOKUP($G2117,通讯通路门店!$S$4:$S$993931,通讯通路门店!$R$4:$R$993931,0,0),"")</f>
        <v>0</v>
      </c>
      <c r="I2117" s="83"/>
      <c r="J2117" s="83"/>
      <c r="K2117" s="83"/>
      <c r="L2117" s="83"/>
      <c r="M2117" s="83"/>
      <c r="N2117" s="83"/>
      <c r="O2117" s="83"/>
      <c r="P2117" s="83"/>
      <c r="Q2117" s="83"/>
      <c r="R2117" s="83"/>
      <c r="S2117" s="83"/>
      <c r="T2117" s="83"/>
      <c r="U2117" s="99">
        <f>COUNTIF(通讯通路门店!$S:$S,$G2117)</f>
        <v>0</v>
      </c>
      <c r="V2117" s="99">
        <f>COUNTIFS(通讯通路门店!$S:$S,$G2117,通讯通路门店!$J:$J,"综合卖场")</f>
        <v>0</v>
      </c>
      <c r="W2117" s="99">
        <f>SUMIFS(通讯通路门店!$AJ:$AJ,通讯通路门店!$S:$S,通讯客户沙盘!$G2117)</f>
        <v>0</v>
      </c>
      <c r="X2117" s="99">
        <f t="shared" si="165"/>
        <v>0</v>
      </c>
      <c r="Y2117" s="99">
        <f>COUNTIFS(通讯通路门店!$S:$S,$G2117,通讯通路门店!$J:$J,"荣耀体验店")+COUNTIFS(通讯通路门店!$S:$S,$G2117,通讯通路门店!$J:$J,"荣耀授权专卖店")</f>
        <v>0</v>
      </c>
      <c r="Z2117" s="99">
        <f>COUNTIFS(通讯通路门店!$S:$S,$G2117,通讯通路门店!$J:$J,"VIVO体验店")</f>
        <v>0</v>
      </c>
      <c r="AA2117" s="99">
        <f>COUNTIFS(通讯通路门店!$S:$S,$G2117,通讯通路门店!$J:$J,"OPPO体验店")</f>
        <v>0</v>
      </c>
      <c r="AB2117" s="99">
        <f>COUNTIFS(通讯通路门店!$S:$S,$G2117,通讯通路门店!$J:$J,"华为授权体验店")+COUNTIFS(通讯通路门店!$S:$S,$G2117,通讯通路门店!$J:$J,"华为堡垒店")</f>
        <v>0</v>
      </c>
      <c r="AC2117" s="99">
        <f>COUNTIFS(通讯通路门店!$S:$S,$G2117,通讯通路门店!$J:$J,"小米体验店")</f>
        <v>0</v>
      </c>
      <c r="AD2117" s="99">
        <f>COUNTIFS(通讯通路门店!$S:$S,$G2117,通讯通路门店!$J:$J,"苹果体验店")</f>
        <v>0</v>
      </c>
      <c r="AE2117" s="99">
        <f>COUNTIFS(通讯通路门店!$S:$S,$G2117,通讯通路门店!$J:$J,"其他品牌专卖店")</f>
        <v>0</v>
      </c>
      <c r="AF2117" s="99">
        <f>SUMIFS(通讯通路门店!$BI:$BI,通讯通路门店!$S:$S,$G2117)</f>
        <v>0</v>
      </c>
      <c r="AG2117" s="99">
        <f>SUMIFS(通讯通路门店!$BH:$BH,通讯通路门店!$S:$S,$G2117)</f>
        <v>0</v>
      </c>
      <c r="AH2117" s="99">
        <f t="shared" si="166"/>
        <v>0</v>
      </c>
      <c r="AI2117" s="99">
        <f>SUMIFS(通讯通路门店!$BB:$BB,通讯通路门店!$S:$S,$G2117)</f>
        <v>0</v>
      </c>
      <c r="AJ2117" s="99">
        <f>SUMIFS(通讯通路门店!$BE:$BE,通讯通路门店!$S:$S,$G2117)</f>
        <v>0</v>
      </c>
      <c r="AK2117" s="99">
        <f>SUMIFS(通讯通路门店!$BG:$BG,通讯通路门店!$S:$S,$G2117)</f>
        <v>0</v>
      </c>
      <c r="AL2117" s="99">
        <f>SUMIFS(通讯通路门店!$BC:$BC,通讯通路门店!$S:$S,$G2117)</f>
        <v>0</v>
      </c>
      <c r="AM2117" s="99">
        <f>SUMIFS(通讯通路门店!$BD:$BD,通讯通路门店!$S:$S,$G2117)</f>
        <v>0</v>
      </c>
      <c r="AN2117" s="99">
        <f>SUMIFS(通讯通路门店!$BF:$BF,通讯通路门店!$S:$S,$G2117)</f>
        <v>0</v>
      </c>
      <c r="AO2117" s="99">
        <f t="shared" si="167"/>
        <v>0</v>
      </c>
      <c r="AP2117" s="99">
        <f>SUMIFS(通讯通路门店!$K:$K,通讯通路门店!$S:$S,$G2117)</f>
        <v>0</v>
      </c>
      <c r="AQ2117" s="83"/>
      <c r="AR2117" s="99">
        <f>SUMIFS(通讯通路门店!$T:$T,通讯通路门店!$S:$S,$G2117)</f>
        <v>0</v>
      </c>
      <c r="AS2117" s="99">
        <f>SUMIFS(通讯通路门店!$U:$U,通讯通路门店!$S:$S,$G2117)</f>
        <v>0</v>
      </c>
      <c r="AT2117" s="99">
        <f>SUMIFS(通讯通路门店!$V:$V,通讯通路门店!$S:$S,$G2117)</f>
        <v>0</v>
      </c>
      <c r="AU2117" s="99">
        <f>SUMIFS(通讯通路门店!$W:$W,通讯通路门店!$S:$S,$G2117)</f>
        <v>0</v>
      </c>
      <c r="AV2117" s="99">
        <f>SUMIFS(通讯通路门店!$Z:$Z,通讯通路门店!$S:$S,$G2117)</f>
        <v>0</v>
      </c>
      <c r="AW2117" s="99">
        <f>SUMIFS(通讯通路门店!$AB:$AB,通讯通路门店!$S:$S,$G2117)</f>
        <v>0</v>
      </c>
      <c r="AX2117" s="99">
        <f>SUMIFS(通讯通路门店!$X:$X,通讯通路门店!$S:$S,$G2117)</f>
        <v>0</v>
      </c>
      <c r="AY2117" s="99">
        <f>SUMIFS(通讯通路门店!$Y:$Y,通讯通路门店!$S:$S,$G2117)</f>
        <v>0</v>
      </c>
      <c r="AZ2117" s="99">
        <f>SUMIFS(通讯通路门店!$AA:$AA,通讯通路门店!$S:$S,$G2117)</f>
        <v>0</v>
      </c>
      <c r="BA2117" s="99">
        <f t="shared" si="168"/>
        <v>0</v>
      </c>
      <c r="BB2117" s="99">
        <f t="shared" si="169"/>
        <v>0</v>
      </c>
      <c r="BC2117" s="99">
        <f>SUMIFS(通讯通路门店!$W:$W,通讯通路门店!$S:$S,$G2117,通讯通路门店!$J:$J,"荣耀体验店")+SUMIFS(通讯通路门店!$W:$W,通讯通路门店!$S:$S,$G2117,通讯通路门店!$J:$J,"荣耀授权专卖店")</f>
        <v>0</v>
      </c>
      <c r="BD2117" s="99">
        <f>SUMIFS(通讯通路门店!$Z:$Z,通讯通路门店!$S:$S,$G2117,通讯通路门店!$J:$J,"VIVO体验店")</f>
        <v>0</v>
      </c>
      <c r="BE2117" s="99">
        <f>SUMIFS(通讯通路门店!$AB:$AB,通讯通路门店!$S:$S,$G2117,通讯通路门店!$J:$J,"OPPO体验店")</f>
        <v>0</v>
      </c>
      <c r="BF2117" s="99">
        <f>SUMIFS(通讯通路门店!$X:$X,通讯通路门店!$S:$S,$G2117,通讯通路门店!$J:$J,"华为授权体验店")+SUMIFS(通讯通路门店!$AA:$AA,通讯通路门店!$S:$S,$G2117,通讯通路门店!$J:$J,"华为堡垒店")</f>
        <v>0</v>
      </c>
      <c r="BG2117" s="99">
        <f>SUMIFS(通讯通路门店!$Y:$Y,通讯通路门店!$S:$S,$G2117,通讯通路门店!$J:$J,"小米体验店")</f>
        <v>0</v>
      </c>
      <c r="BH2117" s="99">
        <f>SUMIFS(通讯通路门店!$AA:$AA,通讯通路门店!$S:$S,$G2117,通讯通路门店!$J:$J,"苹果体验店")</f>
        <v>0</v>
      </c>
      <c r="BI2117" s="99">
        <f>SUMIFS(通讯通路门店!$K:$K,通讯通路门店!$S:$S,$G2117,通讯通路门店!$J:$J,"其他品牌专卖店")</f>
        <v>0</v>
      </c>
      <c r="BJ2117" s="99">
        <f>SUMIFS(通讯通路门店!$AC:$AC,通讯通路门店!$S:$S,$G2117)</f>
        <v>0</v>
      </c>
      <c r="BK2117" s="99">
        <f>SUMIFS(通讯通路门店!$AD:$AD,通讯通路门店!$S:$S,$G2117)</f>
        <v>0</v>
      </c>
      <c r="BL2117" s="99">
        <f>SUMIFS(通讯通路门店!$AE:$AE,通讯通路门店!$S:$S,$G2117)</f>
        <v>0</v>
      </c>
      <c r="BM2117" s="99">
        <f>SUMIFS(通讯通路门店!$AF:$AF,通讯通路门店!$S:$S,$G2117)</f>
        <v>0</v>
      </c>
      <c r="BN2117" s="99">
        <f>SUMIFS(通讯通路门店!$AG:$AG,通讯通路门店!$S:$S,$G2117)</f>
        <v>0</v>
      </c>
      <c r="BO2117" s="99">
        <f>SUMIFS(通讯通路门店!$AH:$AH,通讯通路门店!$S:$S,$G2117)</f>
        <v>0</v>
      </c>
      <c r="BP2117" s="99">
        <f>SUMIFS(通讯通路门店!$AI:$AI,通讯通路门店!$S:$S,$G2117)</f>
        <v>0</v>
      </c>
      <c r="BQ2117" s="83"/>
    </row>
    <row r="2118" spans="1:69">
      <c r="A2118" s="99" t="str">
        <f>IFERROR(_xlfn.XLOOKUP($G2118,通讯通路门店!$S$4:$S$993931,通讯通路门店!$A$4:$A$993931,0,0),"")</f>
        <v>海南省</v>
      </c>
      <c r="B2118" s="99" t="str">
        <f>IFERROR(_xlfn.XLOOKUP($G2118,通讯通路门店!$S$4:$S$993931,通讯通路门店!$B$4:$B$993931,0,0),"")</f>
        <v>东方市</v>
      </c>
      <c r="C2118" s="99" t="str">
        <f>IFERROR(_xlfn.XLOOKUP($G2118,通讯通路门店!$S$4:$S$993931,通讯通路门店!$C$4:$C$993931,0,0),"")</f>
        <v>东方市</v>
      </c>
      <c r="D2118" s="99" t="str">
        <f>IFERROR(_xlfn.XLOOKUP($G2118,通讯通路门店!$S$4:$S$993931,通讯通路门店!$D$4:$D$993931,0,0),"")</f>
        <v>八所镇</v>
      </c>
      <c r="E2118" s="83"/>
      <c r="F2118" s="83"/>
      <c r="G2118" s="101"/>
      <c r="H2118" s="102">
        <f>IFERROR(_xlfn.XLOOKUP($G2118,通讯通路门店!$S$4:$S$993931,通讯通路门店!$R$4:$R$993931,0,0),"")</f>
        <v>0</v>
      </c>
      <c r="I2118" s="83"/>
      <c r="J2118" s="83"/>
      <c r="K2118" s="83"/>
      <c r="L2118" s="83"/>
      <c r="M2118" s="83"/>
      <c r="N2118" s="83"/>
      <c r="O2118" s="83"/>
      <c r="P2118" s="83"/>
      <c r="Q2118" s="83"/>
      <c r="R2118" s="83"/>
      <c r="S2118" s="83"/>
      <c r="T2118" s="83"/>
      <c r="U2118" s="99">
        <f>COUNTIF(通讯通路门店!$S:$S,$G2118)</f>
        <v>0</v>
      </c>
      <c r="V2118" s="99">
        <f>COUNTIFS(通讯通路门店!$S:$S,$G2118,通讯通路门店!$J:$J,"综合卖场")</f>
        <v>0</v>
      </c>
      <c r="W2118" s="99">
        <f>SUMIFS(通讯通路门店!$AJ:$AJ,通讯通路门店!$S:$S,通讯客户沙盘!$G2118)</f>
        <v>0</v>
      </c>
      <c r="X2118" s="99">
        <f t="shared" si="165"/>
        <v>0</v>
      </c>
      <c r="Y2118" s="99">
        <f>COUNTIFS(通讯通路门店!$S:$S,$G2118,通讯通路门店!$J:$J,"荣耀体验店")+COUNTIFS(通讯通路门店!$S:$S,$G2118,通讯通路门店!$J:$J,"荣耀授权专卖店")</f>
        <v>0</v>
      </c>
      <c r="Z2118" s="99">
        <f>COUNTIFS(通讯通路门店!$S:$S,$G2118,通讯通路门店!$J:$J,"VIVO体验店")</f>
        <v>0</v>
      </c>
      <c r="AA2118" s="99">
        <f>COUNTIFS(通讯通路门店!$S:$S,$G2118,通讯通路门店!$J:$J,"OPPO体验店")</f>
        <v>0</v>
      </c>
      <c r="AB2118" s="99">
        <f>COUNTIFS(通讯通路门店!$S:$S,$G2118,通讯通路门店!$J:$J,"华为授权体验店")+COUNTIFS(通讯通路门店!$S:$S,$G2118,通讯通路门店!$J:$J,"华为堡垒店")</f>
        <v>0</v>
      </c>
      <c r="AC2118" s="99">
        <f>COUNTIFS(通讯通路门店!$S:$S,$G2118,通讯通路门店!$J:$J,"小米体验店")</f>
        <v>0</v>
      </c>
      <c r="AD2118" s="99">
        <f>COUNTIFS(通讯通路门店!$S:$S,$G2118,通讯通路门店!$J:$J,"苹果体验店")</f>
        <v>0</v>
      </c>
      <c r="AE2118" s="99">
        <f>COUNTIFS(通讯通路门店!$S:$S,$G2118,通讯通路门店!$J:$J,"其他品牌专卖店")</f>
        <v>0</v>
      </c>
      <c r="AF2118" s="99">
        <f>SUMIFS(通讯通路门店!$BI:$BI,通讯通路门店!$S:$S,$G2118)</f>
        <v>0</v>
      </c>
      <c r="AG2118" s="99">
        <f>SUMIFS(通讯通路门店!$BH:$BH,通讯通路门店!$S:$S,$G2118)</f>
        <v>0</v>
      </c>
      <c r="AH2118" s="99">
        <f t="shared" si="166"/>
        <v>0</v>
      </c>
      <c r="AI2118" s="99">
        <f>SUMIFS(通讯通路门店!$BB:$BB,通讯通路门店!$S:$S,$G2118)</f>
        <v>0</v>
      </c>
      <c r="AJ2118" s="99">
        <f>SUMIFS(通讯通路门店!$BE:$BE,通讯通路门店!$S:$S,$G2118)</f>
        <v>0</v>
      </c>
      <c r="AK2118" s="99">
        <f>SUMIFS(通讯通路门店!$BG:$BG,通讯通路门店!$S:$S,$G2118)</f>
        <v>0</v>
      </c>
      <c r="AL2118" s="99">
        <f>SUMIFS(通讯通路门店!$BC:$BC,通讯通路门店!$S:$S,$G2118)</f>
        <v>0</v>
      </c>
      <c r="AM2118" s="99">
        <f>SUMIFS(通讯通路门店!$BD:$BD,通讯通路门店!$S:$S,$G2118)</f>
        <v>0</v>
      </c>
      <c r="AN2118" s="99">
        <f>SUMIFS(通讯通路门店!$BF:$BF,通讯通路门店!$S:$S,$G2118)</f>
        <v>0</v>
      </c>
      <c r="AO2118" s="99">
        <f t="shared" si="167"/>
        <v>0</v>
      </c>
      <c r="AP2118" s="99">
        <f>SUMIFS(通讯通路门店!$K:$K,通讯通路门店!$S:$S,$G2118)</f>
        <v>0</v>
      </c>
      <c r="AQ2118" s="83"/>
      <c r="AR2118" s="99">
        <f>SUMIFS(通讯通路门店!$T:$T,通讯通路门店!$S:$S,$G2118)</f>
        <v>0</v>
      </c>
      <c r="AS2118" s="99">
        <f>SUMIFS(通讯通路门店!$U:$U,通讯通路门店!$S:$S,$G2118)</f>
        <v>0</v>
      </c>
      <c r="AT2118" s="99">
        <f>SUMIFS(通讯通路门店!$V:$V,通讯通路门店!$S:$S,$G2118)</f>
        <v>0</v>
      </c>
      <c r="AU2118" s="99">
        <f>SUMIFS(通讯通路门店!$W:$W,通讯通路门店!$S:$S,$G2118)</f>
        <v>0</v>
      </c>
      <c r="AV2118" s="99">
        <f>SUMIFS(通讯通路门店!$Z:$Z,通讯通路门店!$S:$S,$G2118)</f>
        <v>0</v>
      </c>
      <c r="AW2118" s="99">
        <f>SUMIFS(通讯通路门店!$AB:$AB,通讯通路门店!$S:$S,$G2118)</f>
        <v>0</v>
      </c>
      <c r="AX2118" s="99">
        <f>SUMIFS(通讯通路门店!$X:$X,通讯通路门店!$S:$S,$G2118)</f>
        <v>0</v>
      </c>
      <c r="AY2118" s="99">
        <f>SUMIFS(通讯通路门店!$Y:$Y,通讯通路门店!$S:$S,$G2118)</f>
        <v>0</v>
      </c>
      <c r="AZ2118" s="99">
        <f>SUMIFS(通讯通路门店!$AA:$AA,通讯通路门店!$S:$S,$G2118)</f>
        <v>0</v>
      </c>
      <c r="BA2118" s="99">
        <f t="shared" si="168"/>
        <v>0</v>
      </c>
      <c r="BB2118" s="99">
        <f t="shared" si="169"/>
        <v>0</v>
      </c>
      <c r="BC2118" s="99">
        <f>SUMIFS(通讯通路门店!$W:$W,通讯通路门店!$S:$S,$G2118,通讯通路门店!$J:$J,"荣耀体验店")+SUMIFS(通讯通路门店!$W:$W,通讯通路门店!$S:$S,$G2118,通讯通路门店!$J:$J,"荣耀授权专卖店")</f>
        <v>0</v>
      </c>
      <c r="BD2118" s="99">
        <f>SUMIFS(通讯通路门店!$Z:$Z,通讯通路门店!$S:$S,$G2118,通讯通路门店!$J:$J,"VIVO体验店")</f>
        <v>0</v>
      </c>
      <c r="BE2118" s="99">
        <f>SUMIFS(通讯通路门店!$AB:$AB,通讯通路门店!$S:$S,$G2118,通讯通路门店!$J:$J,"OPPO体验店")</f>
        <v>0</v>
      </c>
      <c r="BF2118" s="99">
        <f>SUMIFS(通讯通路门店!$X:$X,通讯通路门店!$S:$S,$G2118,通讯通路门店!$J:$J,"华为授权体验店")+SUMIFS(通讯通路门店!$AA:$AA,通讯通路门店!$S:$S,$G2118,通讯通路门店!$J:$J,"华为堡垒店")</f>
        <v>0</v>
      </c>
      <c r="BG2118" s="99">
        <f>SUMIFS(通讯通路门店!$Y:$Y,通讯通路门店!$S:$S,$G2118,通讯通路门店!$J:$J,"小米体验店")</f>
        <v>0</v>
      </c>
      <c r="BH2118" s="99">
        <f>SUMIFS(通讯通路门店!$AA:$AA,通讯通路门店!$S:$S,$G2118,通讯通路门店!$J:$J,"苹果体验店")</f>
        <v>0</v>
      </c>
      <c r="BI2118" s="99">
        <f>SUMIFS(通讯通路门店!$K:$K,通讯通路门店!$S:$S,$G2118,通讯通路门店!$J:$J,"其他品牌专卖店")</f>
        <v>0</v>
      </c>
      <c r="BJ2118" s="99">
        <f>SUMIFS(通讯通路门店!$AC:$AC,通讯通路门店!$S:$S,$G2118)</f>
        <v>0</v>
      </c>
      <c r="BK2118" s="99">
        <f>SUMIFS(通讯通路门店!$AD:$AD,通讯通路门店!$S:$S,$G2118)</f>
        <v>0</v>
      </c>
      <c r="BL2118" s="99">
        <f>SUMIFS(通讯通路门店!$AE:$AE,通讯通路门店!$S:$S,$G2118)</f>
        <v>0</v>
      </c>
      <c r="BM2118" s="99">
        <f>SUMIFS(通讯通路门店!$AF:$AF,通讯通路门店!$S:$S,$G2118)</f>
        <v>0</v>
      </c>
      <c r="BN2118" s="99">
        <f>SUMIFS(通讯通路门店!$AG:$AG,通讯通路门店!$S:$S,$G2118)</f>
        <v>0</v>
      </c>
      <c r="BO2118" s="99">
        <f>SUMIFS(通讯通路门店!$AH:$AH,通讯通路门店!$S:$S,$G2118)</f>
        <v>0</v>
      </c>
      <c r="BP2118" s="99">
        <f>SUMIFS(通讯通路门店!$AI:$AI,通讯通路门店!$S:$S,$G2118)</f>
        <v>0</v>
      </c>
      <c r="BQ2118" s="83"/>
    </row>
    <row r="2119" spans="1:69">
      <c r="A2119" s="99" t="str">
        <f>IFERROR(_xlfn.XLOOKUP($G2119,通讯通路门店!$S$4:$S$993931,通讯通路门店!$A$4:$A$993931,0,0),"")</f>
        <v>海南省</v>
      </c>
      <c r="B2119" s="99" t="str">
        <f>IFERROR(_xlfn.XLOOKUP($G2119,通讯通路门店!$S$4:$S$993931,通讯通路门店!$B$4:$B$993931,0,0),"")</f>
        <v>东方市</v>
      </c>
      <c r="C2119" s="99" t="str">
        <f>IFERROR(_xlfn.XLOOKUP($G2119,通讯通路门店!$S$4:$S$993931,通讯通路门店!$C$4:$C$993931,0,0),"")</f>
        <v>东方市</v>
      </c>
      <c r="D2119" s="99" t="str">
        <f>IFERROR(_xlfn.XLOOKUP($G2119,通讯通路门店!$S$4:$S$993931,通讯通路门店!$D$4:$D$993931,0,0),"")</f>
        <v>八所镇</v>
      </c>
      <c r="E2119" s="83"/>
      <c r="F2119" s="83"/>
      <c r="G2119" s="101"/>
      <c r="H2119" s="102">
        <f>IFERROR(_xlfn.XLOOKUP($G2119,通讯通路门店!$S$4:$S$993931,通讯通路门店!$R$4:$R$993931,0,0),"")</f>
        <v>0</v>
      </c>
      <c r="I2119" s="83"/>
      <c r="J2119" s="83"/>
      <c r="K2119" s="83"/>
      <c r="L2119" s="83"/>
      <c r="M2119" s="83"/>
      <c r="N2119" s="83"/>
      <c r="O2119" s="83"/>
      <c r="P2119" s="83"/>
      <c r="Q2119" s="83"/>
      <c r="R2119" s="83"/>
      <c r="S2119" s="83"/>
      <c r="T2119" s="83"/>
      <c r="U2119" s="99">
        <f>COUNTIF(通讯通路门店!$S:$S,$G2119)</f>
        <v>0</v>
      </c>
      <c r="V2119" s="99">
        <f>COUNTIFS(通讯通路门店!$S:$S,$G2119,通讯通路门店!$J:$J,"综合卖场")</f>
        <v>0</v>
      </c>
      <c r="W2119" s="99">
        <f>SUMIFS(通讯通路门店!$AJ:$AJ,通讯通路门店!$S:$S,通讯客户沙盘!$G2119)</f>
        <v>0</v>
      </c>
      <c r="X2119" s="99">
        <f t="shared" si="165"/>
        <v>0</v>
      </c>
      <c r="Y2119" s="99">
        <f>COUNTIFS(通讯通路门店!$S:$S,$G2119,通讯通路门店!$J:$J,"荣耀体验店")+COUNTIFS(通讯通路门店!$S:$S,$G2119,通讯通路门店!$J:$J,"荣耀授权专卖店")</f>
        <v>0</v>
      </c>
      <c r="Z2119" s="99">
        <f>COUNTIFS(通讯通路门店!$S:$S,$G2119,通讯通路门店!$J:$J,"VIVO体验店")</f>
        <v>0</v>
      </c>
      <c r="AA2119" s="99">
        <f>COUNTIFS(通讯通路门店!$S:$S,$G2119,通讯通路门店!$J:$J,"OPPO体验店")</f>
        <v>0</v>
      </c>
      <c r="AB2119" s="99">
        <f>COUNTIFS(通讯通路门店!$S:$S,$G2119,通讯通路门店!$J:$J,"华为授权体验店")+COUNTIFS(通讯通路门店!$S:$S,$G2119,通讯通路门店!$J:$J,"华为堡垒店")</f>
        <v>0</v>
      </c>
      <c r="AC2119" s="99">
        <f>COUNTIFS(通讯通路门店!$S:$S,$G2119,通讯通路门店!$J:$J,"小米体验店")</f>
        <v>0</v>
      </c>
      <c r="AD2119" s="99">
        <f>COUNTIFS(通讯通路门店!$S:$S,$G2119,通讯通路门店!$J:$J,"苹果体验店")</f>
        <v>0</v>
      </c>
      <c r="AE2119" s="99">
        <f>COUNTIFS(通讯通路门店!$S:$S,$G2119,通讯通路门店!$J:$J,"其他品牌专卖店")</f>
        <v>0</v>
      </c>
      <c r="AF2119" s="99">
        <f>SUMIFS(通讯通路门店!$BI:$BI,通讯通路门店!$S:$S,$G2119)</f>
        <v>0</v>
      </c>
      <c r="AG2119" s="99">
        <f>SUMIFS(通讯通路门店!$BH:$BH,通讯通路门店!$S:$S,$G2119)</f>
        <v>0</v>
      </c>
      <c r="AH2119" s="99">
        <f t="shared" si="166"/>
        <v>0</v>
      </c>
      <c r="AI2119" s="99">
        <f>SUMIFS(通讯通路门店!$BB:$BB,通讯通路门店!$S:$S,$G2119)</f>
        <v>0</v>
      </c>
      <c r="AJ2119" s="99">
        <f>SUMIFS(通讯通路门店!$BE:$BE,通讯通路门店!$S:$S,$G2119)</f>
        <v>0</v>
      </c>
      <c r="AK2119" s="99">
        <f>SUMIFS(通讯通路门店!$BG:$BG,通讯通路门店!$S:$S,$G2119)</f>
        <v>0</v>
      </c>
      <c r="AL2119" s="99">
        <f>SUMIFS(通讯通路门店!$BC:$BC,通讯通路门店!$S:$S,$G2119)</f>
        <v>0</v>
      </c>
      <c r="AM2119" s="99">
        <f>SUMIFS(通讯通路门店!$BD:$BD,通讯通路门店!$S:$S,$G2119)</f>
        <v>0</v>
      </c>
      <c r="AN2119" s="99">
        <f>SUMIFS(通讯通路门店!$BF:$BF,通讯通路门店!$S:$S,$G2119)</f>
        <v>0</v>
      </c>
      <c r="AO2119" s="99">
        <f t="shared" si="167"/>
        <v>0</v>
      </c>
      <c r="AP2119" s="99">
        <f>SUMIFS(通讯通路门店!$K:$K,通讯通路门店!$S:$S,$G2119)</f>
        <v>0</v>
      </c>
      <c r="AQ2119" s="83"/>
      <c r="AR2119" s="99">
        <f>SUMIFS(通讯通路门店!$T:$T,通讯通路门店!$S:$S,$G2119)</f>
        <v>0</v>
      </c>
      <c r="AS2119" s="99">
        <f>SUMIFS(通讯通路门店!$U:$U,通讯通路门店!$S:$S,$G2119)</f>
        <v>0</v>
      </c>
      <c r="AT2119" s="99">
        <f>SUMIFS(通讯通路门店!$V:$V,通讯通路门店!$S:$S,$G2119)</f>
        <v>0</v>
      </c>
      <c r="AU2119" s="99">
        <f>SUMIFS(通讯通路门店!$W:$W,通讯通路门店!$S:$S,$G2119)</f>
        <v>0</v>
      </c>
      <c r="AV2119" s="99">
        <f>SUMIFS(通讯通路门店!$Z:$Z,通讯通路门店!$S:$S,$G2119)</f>
        <v>0</v>
      </c>
      <c r="AW2119" s="99">
        <f>SUMIFS(通讯通路门店!$AB:$AB,通讯通路门店!$S:$S,$G2119)</f>
        <v>0</v>
      </c>
      <c r="AX2119" s="99">
        <f>SUMIFS(通讯通路门店!$X:$X,通讯通路门店!$S:$S,$G2119)</f>
        <v>0</v>
      </c>
      <c r="AY2119" s="99">
        <f>SUMIFS(通讯通路门店!$Y:$Y,通讯通路门店!$S:$S,$G2119)</f>
        <v>0</v>
      </c>
      <c r="AZ2119" s="99">
        <f>SUMIFS(通讯通路门店!$AA:$AA,通讯通路门店!$S:$S,$G2119)</f>
        <v>0</v>
      </c>
      <c r="BA2119" s="99">
        <f t="shared" si="168"/>
        <v>0</v>
      </c>
      <c r="BB2119" s="99">
        <f t="shared" si="169"/>
        <v>0</v>
      </c>
      <c r="BC2119" s="99">
        <f>SUMIFS(通讯通路门店!$W:$W,通讯通路门店!$S:$S,$G2119,通讯通路门店!$J:$J,"荣耀体验店")+SUMIFS(通讯通路门店!$W:$W,通讯通路门店!$S:$S,$G2119,通讯通路门店!$J:$J,"荣耀授权专卖店")</f>
        <v>0</v>
      </c>
      <c r="BD2119" s="99">
        <f>SUMIFS(通讯通路门店!$Z:$Z,通讯通路门店!$S:$S,$G2119,通讯通路门店!$J:$J,"VIVO体验店")</f>
        <v>0</v>
      </c>
      <c r="BE2119" s="99">
        <f>SUMIFS(通讯通路门店!$AB:$AB,通讯通路门店!$S:$S,$G2119,通讯通路门店!$J:$J,"OPPO体验店")</f>
        <v>0</v>
      </c>
      <c r="BF2119" s="99">
        <f>SUMIFS(通讯通路门店!$X:$X,通讯通路门店!$S:$S,$G2119,通讯通路门店!$J:$J,"华为授权体验店")+SUMIFS(通讯通路门店!$AA:$AA,通讯通路门店!$S:$S,$G2119,通讯通路门店!$J:$J,"华为堡垒店")</f>
        <v>0</v>
      </c>
      <c r="BG2119" s="99">
        <f>SUMIFS(通讯通路门店!$Y:$Y,通讯通路门店!$S:$S,$G2119,通讯通路门店!$J:$J,"小米体验店")</f>
        <v>0</v>
      </c>
      <c r="BH2119" s="99">
        <f>SUMIFS(通讯通路门店!$AA:$AA,通讯通路门店!$S:$S,$G2119,通讯通路门店!$J:$J,"苹果体验店")</f>
        <v>0</v>
      </c>
      <c r="BI2119" s="99">
        <f>SUMIFS(通讯通路门店!$K:$K,通讯通路门店!$S:$S,$G2119,通讯通路门店!$J:$J,"其他品牌专卖店")</f>
        <v>0</v>
      </c>
      <c r="BJ2119" s="99">
        <f>SUMIFS(通讯通路门店!$AC:$AC,通讯通路门店!$S:$S,$G2119)</f>
        <v>0</v>
      </c>
      <c r="BK2119" s="99">
        <f>SUMIFS(通讯通路门店!$AD:$AD,通讯通路门店!$S:$S,$G2119)</f>
        <v>0</v>
      </c>
      <c r="BL2119" s="99">
        <f>SUMIFS(通讯通路门店!$AE:$AE,通讯通路门店!$S:$S,$G2119)</f>
        <v>0</v>
      </c>
      <c r="BM2119" s="99">
        <f>SUMIFS(通讯通路门店!$AF:$AF,通讯通路门店!$S:$S,$G2119)</f>
        <v>0</v>
      </c>
      <c r="BN2119" s="99">
        <f>SUMIFS(通讯通路门店!$AG:$AG,通讯通路门店!$S:$S,$G2119)</f>
        <v>0</v>
      </c>
      <c r="BO2119" s="99">
        <f>SUMIFS(通讯通路门店!$AH:$AH,通讯通路门店!$S:$S,$G2119)</f>
        <v>0</v>
      </c>
      <c r="BP2119" s="99">
        <f>SUMIFS(通讯通路门店!$AI:$AI,通讯通路门店!$S:$S,$G2119)</f>
        <v>0</v>
      </c>
      <c r="BQ2119" s="83"/>
    </row>
    <row r="2120" spans="1:69">
      <c r="A2120" s="99" t="str">
        <f>IFERROR(_xlfn.XLOOKUP($G2120,通讯通路门店!$S$4:$S$993931,通讯通路门店!$A$4:$A$993931,0,0),"")</f>
        <v>海南省</v>
      </c>
      <c r="B2120" s="99" t="str">
        <f>IFERROR(_xlfn.XLOOKUP($G2120,通讯通路门店!$S$4:$S$993931,通讯通路门店!$B$4:$B$993931,0,0),"")</f>
        <v>东方市</v>
      </c>
      <c r="C2120" s="99" t="str">
        <f>IFERROR(_xlfn.XLOOKUP($G2120,通讯通路门店!$S$4:$S$993931,通讯通路门店!$C$4:$C$993931,0,0),"")</f>
        <v>东方市</v>
      </c>
      <c r="D2120" s="99" t="str">
        <f>IFERROR(_xlfn.XLOOKUP($G2120,通讯通路门店!$S$4:$S$993931,通讯通路门店!$D$4:$D$993931,0,0),"")</f>
        <v>八所镇</v>
      </c>
      <c r="E2120" s="83"/>
      <c r="F2120" s="83"/>
      <c r="G2120" s="101"/>
      <c r="H2120" s="102">
        <f>IFERROR(_xlfn.XLOOKUP($G2120,通讯通路门店!$S$4:$S$993931,通讯通路门店!$R$4:$R$993931,0,0),"")</f>
        <v>0</v>
      </c>
      <c r="I2120" s="83"/>
      <c r="J2120" s="83"/>
      <c r="K2120" s="83"/>
      <c r="L2120" s="83"/>
      <c r="M2120" s="83"/>
      <c r="N2120" s="83"/>
      <c r="O2120" s="83"/>
      <c r="P2120" s="83"/>
      <c r="Q2120" s="83"/>
      <c r="R2120" s="83"/>
      <c r="S2120" s="83"/>
      <c r="T2120" s="83"/>
      <c r="U2120" s="99">
        <f>COUNTIF(通讯通路门店!$S:$S,$G2120)</f>
        <v>0</v>
      </c>
      <c r="V2120" s="99">
        <f>COUNTIFS(通讯通路门店!$S:$S,$G2120,通讯通路门店!$J:$J,"综合卖场")</f>
        <v>0</v>
      </c>
      <c r="W2120" s="99">
        <f>SUMIFS(通讯通路门店!$AJ:$AJ,通讯通路门店!$S:$S,通讯客户沙盘!$G2120)</f>
        <v>0</v>
      </c>
      <c r="X2120" s="99">
        <f t="shared" si="165"/>
        <v>0</v>
      </c>
      <c r="Y2120" s="99">
        <f>COUNTIFS(通讯通路门店!$S:$S,$G2120,通讯通路门店!$J:$J,"荣耀体验店")+COUNTIFS(通讯通路门店!$S:$S,$G2120,通讯通路门店!$J:$J,"荣耀授权专卖店")</f>
        <v>0</v>
      </c>
      <c r="Z2120" s="99">
        <f>COUNTIFS(通讯通路门店!$S:$S,$G2120,通讯通路门店!$J:$J,"VIVO体验店")</f>
        <v>0</v>
      </c>
      <c r="AA2120" s="99">
        <f>COUNTIFS(通讯通路门店!$S:$S,$G2120,通讯通路门店!$J:$J,"OPPO体验店")</f>
        <v>0</v>
      </c>
      <c r="AB2120" s="99">
        <f>COUNTIFS(通讯通路门店!$S:$S,$G2120,通讯通路门店!$J:$J,"华为授权体验店")+COUNTIFS(通讯通路门店!$S:$S,$G2120,通讯通路门店!$J:$J,"华为堡垒店")</f>
        <v>0</v>
      </c>
      <c r="AC2120" s="99">
        <f>COUNTIFS(通讯通路门店!$S:$S,$G2120,通讯通路门店!$J:$J,"小米体验店")</f>
        <v>0</v>
      </c>
      <c r="AD2120" s="99">
        <f>COUNTIFS(通讯通路门店!$S:$S,$G2120,通讯通路门店!$J:$J,"苹果体验店")</f>
        <v>0</v>
      </c>
      <c r="AE2120" s="99">
        <f>COUNTIFS(通讯通路门店!$S:$S,$G2120,通讯通路门店!$J:$J,"其他品牌专卖店")</f>
        <v>0</v>
      </c>
      <c r="AF2120" s="99">
        <f>SUMIFS(通讯通路门店!$BI:$BI,通讯通路门店!$S:$S,$G2120)</f>
        <v>0</v>
      </c>
      <c r="AG2120" s="99">
        <f>SUMIFS(通讯通路门店!$BH:$BH,通讯通路门店!$S:$S,$G2120)</f>
        <v>0</v>
      </c>
      <c r="AH2120" s="99">
        <f t="shared" si="166"/>
        <v>0</v>
      </c>
      <c r="AI2120" s="99">
        <f>SUMIFS(通讯通路门店!$BB:$BB,通讯通路门店!$S:$S,$G2120)</f>
        <v>0</v>
      </c>
      <c r="AJ2120" s="99">
        <f>SUMIFS(通讯通路门店!$BE:$BE,通讯通路门店!$S:$S,$G2120)</f>
        <v>0</v>
      </c>
      <c r="AK2120" s="99">
        <f>SUMIFS(通讯通路门店!$BG:$BG,通讯通路门店!$S:$S,$G2120)</f>
        <v>0</v>
      </c>
      <c r="AL2120" s="99">
        <f>SUMIFS(通讯通路门店!$BC:$BC,通讯通路门店!$S:$S,$G2120)</f>
        <v>0</v>
      </c>
      <c r="AM2120" s="99">
        <f>SUMIFS(通讯通路门店!$BD:$BD,通讯通路门店!$S:$S,$G2120)</f>
        <v>0</v>
      </c>
      <c r="AN2120" s="99">
        <f>SUMIFS(通讯通路门店!$BF:$BF,通讯通路门店!$S:$S,$G2120)</f>
        <v>0</v>
      </c>
      <c r="AO2120" s="99">
        <f t="shared" si="167"/>
        <v>0</v>
      </c>
      <c r="AP2120" s="99">
        <f>SUMIFS(通讯通路门店!$K:$K,通讯通路门店!$S:$S,$G2120)</f>
        <v>0</v>
      </c>
      <c r="AQ2120" s="83"/>
      <c r="AR2120" s="99">
        <f>SUMIFS(通讯通路门店!$T:$T,通讯通路门店!$S:$S,$G2120)</f>
        <v>0</v>
      </c>
      <c r="AS2120" s="99">
        <f>SUMIFS(通讯通路门店!$U:$U,通讯通路门店!$S:$S,$G2120)</f>
        <v>0</v>
      </c>
      <c r="AT2120" s="99">
        <f>SUMIFS(通讯通路门店!$V:$V,通讯通路门店!$S:$S,$G2120)</f>
        <v>0</v>
      </c>
      <c r="AU2120" s="99">
        <f>SUMIFS(通讯通路门店!$W:$W,通讯通路门店!$S:$S,$G2120)</f>
        <v>0</v>
      </c>
      <c r="AV2120" s="99">
        <f>SUMIFS(通讯通路门店!$Z:$Z,通讯通路门店!$S:$S,$G2120)</f>
        <v>0</v>
      </c>
      <c r="AW2120" s="99">
        <f>SUMIFS(通讯通路门店!$AB:$AB,通讯通路门店!$S:$S,$G2120)</f>
        <v>0</v>
      </c>
      <c r="AX2120" s="99">
        <f>SUMIFS(通讯通路门店!$X:$X,通讯通路门店!$S:$S,$G2120)</f>
        <v>0</v>
      </c>
      <c r="AY2120" s="99">
        <f>SUMIFS(通讯通路门店!$Y:$Y,通讯通路门店!$S:$S,$G2120)</f>
        <v>0</v>
      </c>
      <c r="AZ2120" s="99">
        <f>SUMIFS(通讯通路门店!$AA:$AA,通讯通路门店!$S:$S,$G2120)</f>
        <v>0</v>
      </c>
      <c r="BA2120" s="99">
        <f t="shared" si="168"/>
        <v>0</v>
      </c>
      <c r="BB2120" s="99">
        <f t="shared" si="169"/>
        <v>0</v>
      </c>
      <c r="BC2120" s="99">
        <f>SUMIFS(通讯通路门店!$W:$W,通讯通路门店!$S:$S,$G2120,通讯通路门店!$J:$J,"荣耀体验店")+SUMIFS(通讯通路门店!$W:$W,通讯通路门店!$S:$S,$G2120,通讯通路门店!$J:$J,"荣耀授权专卖店")</f>
        <v>0</v>
      </c>
      <c r="BD2120" s="99">
        <f>SUMIFS(通讯通路门店!$Z:$Z,通讯通路门店!$S:$S,$G2120,通讯通路门店!$J:$J,"VIVO体验店")</f>
        <v>0</v>
      </c>
      <c r="BE2120" s="99">
        <f>SUMIFS(通讯通路门店!$AB:$AB,通讯通路门店!$S:$S,$G2120,通讯通路门店!$J:$J,"OPPO体验店")</f>
        <v>0</v>
      </c>
      <c r="BF2120" s="99">
        <f>SUMIFS(通讯通路门店!$X:$X,通讯通路门店!$S:$S,$G2120,通讯通路门店!$J:$J,"华为授权体验店")+SUMIFS(通讯通路门店!$AA:$AA,通讯通路门店!$S:$S,$G2120,通讯通路门店!$J:$J,"华为堡垒店")</f>
        <v>0</v>
      </c>
      <c r="BG2120" s="99">
        <f>SUMIFS(通讯通路门店!$Y:$Y,通讯通路门店!$S:$S,$G2120,通讯通路门店!$J:$J,"小米体验店")</f>
        <v>0</v>
      </c>
      <c r="BH2120" s="99">
        <f>SUMIFS(通讯通路门店!$AA:$AA,通讯通路门店!$S:$S,$G2120,通讯通路门店!$J:$J,"苹果体验店")</f>
        <v>0</v>
      </c>
      <c r="BI2120" s="99">
        <f>SUMIFS(通讯通路门店!$K:$K,通讯通路门店!$S:$S,$G2120,通讯通路门店!$J:$J,"其他品牌专卖店")</f>
        <v>0</v>
      </c>
      <c r="BJ2120" s="99">
        <f>SUMIFS(通讯通路门店!$AC:$AC,通讯通路门店!$S:$S,$G2120)</f>
        <v>0</v>
      </c>
      <c r="BK2120" s="99">
        <f>SUMIFS(通讯通路门店!$AD:$AD,通讯通路门店!$S:$S,$G2120)</f>
        <v>0</v>
      </c>
      <c r="BL2120" s="99">
        <f>SUMIFS(通讯通路门店!$AE:$AE,通讯通路门店!$S:$S,$G2120)</f>
        <v>0</v>
      </c>
      <c r="BM2120" s="99">
        <f>SUMIFS(通讯通路门店!$AF:$AF,通讯通路门店!$S:$S,$G2120)</f>
        <v>0</v>
      </c>
      <c r="BN2120" s="99">
        <f>SUMIFS(通讯通路门店!$AG:$AG,通讯通路门店!$S:$S,$G2120)</f>
        <v>0</v>
      </c>
      <c r="BO2120" s="99">
        <f>SUMIFS(通讯通路门店!$AH:$AH,通讯通路门店!$S:$S,$G2120)</f>
        <v>0</v>
      </c>
      <c r="BP2120" s="99">
        <f>SUMIFS(通讯通路门店!$AI:$AI,通讯通路门店!$S:$S,$G2120)</f>
        <v>0</v>
      </c>
      <c r="BQ2120" s="83"/>
    </row>
    <row r="2121" spans="1:69">
      <c r="A2121" s="99" t="str">
        <f>IFERROR(_xlfn.XLOOKUP($G2121,通讯通路门店!$S$4:$S$993931,通讯通路门店!$A$4:$A$993931,0,0),"")</f>
        <v>海南省</v>
      </c>
      <c r="B2121" s="99" t="str">
        <f>IFERROR(_xlfn.XLOOKUP($G2121,通讯通路门店!$S$4:$S$993931,通讯通路门店!$B$4:$B$993931,0,0),"")</f>
        <v>东方市</v>
      </c>
      <c r="C2121" s="99" t="str">
        <f>IFERROR(_xlfn.XLOOKUP($G2121,通讯通路门店!$S$4:$S$993931,通讯通路门店!$C$4:$C$993931,0,0),"")</f>
        <v>东方市</v>
      </c>
      <c r="D2121" s="99" t="str">
        <f>IFERROR(_xlfn.XLOOKUP($G2121,通讯通路门店!$S$4:$S$993931,通讯通路门店!$D$4:$D$993931,0,0),"")</f>
        <v>八所镇</v>
      </c>
      <c r="E2121" s="83"/>
      <c r="F2121" s="83"/>
      <c r="G2121" s="101"/>
      <c r="H2121" s="102">
        <f>IFERROR(_xlfn.XLOOKUP($G2121,通讯通路门店!$S$4:$S$993931,通讯通路门店!$R$4:$R$993931,0,0),"")</f>
        <v>0</v>
      </c>
      <c r="I2121" s="83"/>
      <c r="J2121" s="83"/>
      <c r="K2121" s="83"/>
      <c r="L2121" s="83"/>
      <c r="M2121" s="83"/>
      <c r="N2121" s="83"/>
      <c r="O2121" s="83"/>
      <c r="P2121" s="83"/>
      <c r="Q2121" s="83"/>
      <c r="R2121" s="83"/>
      <c r="S2121" s="83"/>
      <c r="T2121" s="83"/>
      <c r="U2121" s="99">
        <f>COUNTIF(通讯通路门店!$S:$S,$G2121)</f>
        <v>0</v>
      </c>
      <c r="V2121" s="99">
        <f>COUNTIFS(通讯通路门店!$S:$S,$G2121,通讯通路门店!$J:$J,"综合卖场")</f>
        <v>0</v>
      </c>
      <c r="W2121" s="99">
        <f>SUMIFS(通讯通路门店!$AJ:$AJ,通讯通路门店!$S:$S,通讯客户沙盘!$G2121)</f>
        <v>0</v>
      </c>
      <c r="X2121" s="99">
        <f t="shared" si="165"/>
        <v>0</v>
      </c>
      <c r="Y2121" s="99">
        <f>COUNTIFS(通讯通路门店!$S:$S,$G2121,通讯通路门店!$J:$J,"荣耀体验店")+COUNTIFS(通讯通路门店!$S:$S,$G2121,通讯通路门店!$J:$J,"荣耀授权专卖店")</f>
        <v>0</v>
      </c>
      <c r="Z2121" s="99">
        <f>COUNTIFS(通讯通路门店!$S:$S,$G2121,通讯通路门店!$J:$J,"VIVO体验店")</f>
        <v>0</v>
      </c>
      <c r="AA2121" s="99">
        <f>COUNTIFS(通讯通路门店!$S:$S,$G2121,通讯通路门店!$J:$J,"OPPO体验店")</f>
        <v>0</v>
      </c>
      <c r="AB2121" s="99">
        <f>COUNTIFS(通讯通路门店!$S:$S,$G2121,通讯通路门店!$J:$J,"华为授权体验店")+COUNTIFS(通讯通路门店!$S:$S,$G2121,通讯通路门店!$J:$J,"华为堡垒店")</f>
        <v>0</v>
      </c>
      <c r="AC2121" s="99">
        <f>COUNTIFS(通讯通路门店!$S:$S,$G2121,通讯通路门店!$J:$J,"小米体验店")</f>
        <v>0</v>
      </c>
      <c r="AD2121" s="99">
        <f>COUNTIFS(通讯通路门店!$S:$S,$G2121,通讯通路门店!$J:$J,"苹果体验店")</f>
        <v>0</v>
      </c>
      <c r="AE2121" s="99">
        <f>COUNTIFS(通讯通路门店!$S:$S,$G2121,通讯通路门店!$J:$J,"其他品牌专卖店")</f>
        <v>0</v>
      </c>
      <c r="AF2121" s="99">
        <f>SUMIFS(通讯通路门店!$BI:$BI,通讯通路门店!$S:$S,$G2121)</f>
        <v>0</v>
      </c>
      <c r="AG2121" s="99">
        <f>SUMIFS(通讯通路门店!$BH:$BH,通讯通路门店!$S:$S,$G2121)</f>
        <v>0</v>
      </c>
      <c r="AH2121" s="99">
        <f t="shared" si="166"/>
        <v>0</v>
      </c>
      <c r="AI2121" s="99">
        <f>SUMIFS(通讯通路门店!$BB:$BB,通讯通路门店!$S:$S,$G2121)</f>
        <v>0</v>
      </c>
      <c r="AJ2121" s="99">
        <f>SUMIFS(通讯通路门店!$BE:$BE,通讯通路门店!$S:$S,$G2121)</f>
        <v>0</v>
      </c>
      <c r="AK2121" s="99">
        <f>SUMIFS(通讯通路门店!$BG:$BG,通讯通路门店!$S:$S,$G2121)</f>
        <v>0</v>
      </c>
      <c r="AL2121" s="99">
        <f>SUMIFS(通讯通路门店!$BC:$BC,通讯通路门店!$S:$S,$G2121)</f>
        <v>0</v>
      </c>
      <c r="AM2121" s="99">
        <f>SUMIFS(通讯通路门店!$BD:$BD,通讯通路门店!$S:$S,$G2121)</f>
        <v>0</v>
      </c>
      <c r="AN2121" s="99">
        <f>SUMIFS(通讯通路门店!$BF:$BF,通讯通路门店!$S:$S,$G2121)</f>
        <v>0</v>
      </c>
      <c r="AO2121" s="99">
        <f t="shared" si="167"/>
        <v>0</v>
      </c>
      <c r="AP2121" s="99">
        <f>SUMIFS(通讯通路门店!$K:$K,通讯通路门店!$S:$S,$G2121)</f>
        <v>0</v>
      </c>
      <c r="AQ2121" s="83"/>
      <c r="AR2121" s="99">
        <f>SUMIFS(通讯通路门店!$T:$T,通讯通路门店!$S:$S,$G2121)</f>
        <v>0</v>
      </c>
      <c r="AS2121" s="99">
        <f>SUMIFS(通讯通路门店!$U:$U,通讯通路门店!$S:$S,$G2121)</f>
        <v>0</v>
      </c>
      <c r="AT2121" s="99">
        <f>SUMIFS(通讯通路门店!$V:$V,通讯通路门店!$S:$S,$G2121)</f>
        <v>0</v>
      </c>
      <c r="AU2121" s="99">
        <f>SUMIFS(通讯通路门店!$W:$W,通讯通路门店!$S:$S,$G2121)</f>
        <v>0</v>
      </c>
      <c r="AV2121" s="99">
        <f>SUMIFS(通讯通路门店!$Z:$Z,通讯通路门店!$S:$S,$G2121)</f>
        <v>0</v>
      </c>
      <c r="AW2121" s="99">
        <f>SUMIFS(通讯通路门店!$AB:$AB,通讯通路门店!$S:$S,$G2121)</f>
        <v>0</v>
      </c>
      <c r="AX2121" s="99">
        <f>SUMIFS(通讯通路门店!$X:$X,通讯通路门店!$S:$S,$G2121)</f>
        <v>0</v>
      </c>
      <c r="AY2121" s="99">
        <f>SUMIFS(通讯通路门店!$Y:$Y,通讯通路门店!$S:$S,$G2121)</f>
        <v>0</v>
      </c>
      <c r="AZ2121" s="99">
        <f>SUMIFS(通讯通路门店!$AA:$AA,通讯通路门店!$S:$S,$G2121)</f>
        <v>0</v>
      </c>
      <c r="BA2121" s="99">
        <f t="shared" si="168"/>
        <v>0</v>
      </c>
      <c r="BB2121" s="99">
        <f t="shared" si="169"/>
        <v>0</v>
      </c>
      <c r="BC2121" s="99">
        <f>SUMIFS(通讯通路门店!$W:$W,通讯通路门店!$S:$S,$G2121,通讯通路门店!$J:$J,"荣耀体验店")+SUMIFS(通讯通路门店!$W:$W,通讯通路门店!$S:$S,$G2121,通讯通路门店!$J:$J,"荣耀授权专卖店")</f>
        <v>0</v>
      </c>
      <c r="BD2121" s="99">
        <f>SUMIFS(通讯通路门店!$Z:$Z,通讯通路门店!$S:$S,$G2121,通讯通路门店!$J:$J,"VIVO体验店")</f>
        <v>0</v>
      </c>
      <c r="BE2121" s="99">
        <f>SUMIFS(通讯通路门店!$AB:$AB,通讯通路门店!$S:$S,$G2121,通讯通路门店!$J:$J,"OPPO体验店")</f>
        <v>0</v>
      </c>
      <c r="BF2121" s="99">
        <f>SUMIFS(通讯通路门店!$X:$X,通讯通路门店!$S:$S,$G2121,通讯通路门店!$J:$J,"华为授权体验店")+SUMIFS(通讯通路门店!$AA:$AA,通讯通路门店!$S:$S,$G2121,通讯通路门店!$J:$J,"华为堡垒店")</f>
        <v>0</v>
      </c>
      <c r="BG2121" s="99">
        <f>SUMIFS(通讯通路门店!$Y:$Y,通讯通路门店!$S:$S,$G2121,通讯通路门店!$J:$J,"小米体验店")</f>
        <v>0</v>
      </c>
      <c r="BH2121" s="99">
        <f>SUMIFS(通讯通路门店!$AA:$AA,通讯通路门店!$S:$S,$G2121,通讯通路门店!$J:$J,"苹果体验店")</f>
        <v>0</v>
      </c>
      <c r="BI2121" s="99">
        <f>SUMIFS(通讯通路门店!$K:$K,通讯通路门店!$S:$S,$G2121,通讯通路门店!$J:$J,"其他品牌专卖店")</f>
        <v>0</v>
      </c>
      <c r="BJ2121" s="99">
        <f>SUMIFS(通讯通路门店!$AC:$AC,通讯通路门店!$S:$S,$G2121)</f>
        <v>0</v>
      </c>
      <c r="BK2121" s="99">
        <f>SUMIFS(通讯通路门店!$AD:$AD,通讯通路门店!$S:$S,$G2121)</f>
        <v>0</v>
      </c>
      <c r="BL2121" s="99">
        <f>SUMIFS(通讯通路门店!$AE:$AE,通讯通路门店!$S:$S,$G2121)</f>
        <v>0</v>
      </c>
      <c r="BM2121" s="99">
        <f>SUMIFS(通讯通路门店!$AF:$AF,通讯通路门店!$S:$S,$G2121)</f>
        <v>0</v>
      </c>
      <c r="BN2121" s="99">
        <f>SUMIFS(通讯通路门店!$AG:$AG,通讯通路门店!$S:$S,$G2121)</f>
        <v>0</v>
      </c>
      <c r="BO2121" s="99">
        <f>SUMIFS(通讯通路门店!$AH:$AH,通讯通路门店!$S:$S,$G2121)</f>
        <v>0</v>
      </c>
      <c r="BP2121" s="99">
        <f>SUMIFS(通讯通路门店!$AI:$AI,通讯通路门店!$S:$S,$G2121)</f>
        <v>0</v>
      </c>
      <c r="BQ2121" s="83"/>
    </row>
    <row r="2122" spans="1:69">
      <c r="A2122" s="99" t="str">
        <f>IFERROR(_xlfn.XLOOKUP($G2122,通讯通路门店!$S$4:$S$993931,通讯通路门店!$A$4:$A$993931,0,0),"")</f>
        <v>海南省</v>
      </c>
      <c r="B2122" s="99" t="str">
        <f>IFERROR(_xlfn.XLOOKUP($G2122,通讯通路门店!$S$4:$S$993931,通讯通路门店!$B$4:$B$993931,0,0),"")</f>
        <v>东方市</v>
      </c>
      <c r="C2122" s="99" t="str">
        <f>IFERROR(_xlfn.XLOOKUP($G2122,通讯通路门店!$S$4:$S$993931,通讯通路门店!$C$4:$C$993931,0,0),"")</f>
        <v>东方市</v>
      </c>
      <c r="D2122" s="99" t="str">
        <f>IFERROR(_xlfn.XLOOKUP($G2122,通讯通路门店!$S$4:$S$993931,通讯通路门店!$D$4:$D$993931,0,0),"")</f>
        <v>八所镇</v>
      </c>
      <c r="E2122" s="83"/>
      <c r="F2122" s="83"/>
      <c r="G2122" s="101"/>
      <c r="H2122" s="102">
        <f>IFERROR(_xlfn.XLOOKUP($G2122,通讯通路门店!$S$4:$S$993931,通讯通路门店!$R$4:$R$993931,0,0),"")</f>
        <v>0</v>
      </c>
      <c r="I2122" s="83"/>
      <c r="J2122" s="83"/>
      <c r="K2122" s="83"/>
      <c r="L2122" s="83"/>
      <c r="M2122" s="83"/>
      <c r="N2122" s="83"/>
      <c r="O2122" s="83"/>
      <c r="P2122" s="83"/>
      <c r="Q2122" s="83"/>
      <c r="R2122" s="83"/>
      <c r="S2122" s="83"/>
      <c r="T2122" s="83"/>
      <c r="U2122" s="99">
        <f>COUNTIF(通讯通路门店!$S:$S,$G2122)</f>
        <v>0</v>
      </c>
      <c r="V2122" s="99">
        <f>COUNTIFS(通讯通路门店!$S:$S,$G2122,通讯通路门店!$J:$J,"综合卖场")</f>
        <v>0</v>
      </c>
      <c r="W2122" s="99">
        <f>SUMIFS(通讯通路门店!$AJ:$AJ,通讯通路门店!$S:$S,通讯客户沙盘!$G2122)</f>
        <v>0</v>
      </c>
      <c r="X2122" s="99">
        <f t="shared" si="165"/>
        <v>0</v>
      </c>
      <c r="Y2122" s="99">
        <f>COUNTIFS(通讯通路门店!$S:$S,$G2122,通讯通路门店!$J:$J,"荣耀体验店")+COUNTIFS(通讯通路门店!$S:$S,$G2122,通讯通路门店!$J:$J,"荣耀授权专卖店")</f>
        <v>0</v>
      </c>
      <c r="Z2122" s="99">
        <f>COUNTIFS(通讯通路门店!$S:$S,$G2122,通讯通路门店!$J:$J,"VIVO体验店")</f>
        <v>0</v>
      </c>
      <c r="AA2122" s="99">
        <f>COUNTIFS(通讯通路门店!$S:$S,$G2122,通讯通路门店!$J:$J,"OPPO体验店")</f>
        <v>0</v>
      </c>
      <c r="AB2122" s="99">
        <f>COUNTIFS(通讯通路门店!$S:$S,$G2122,通讯通路门店!$J:$J,"华为授权体验店")+COUNTIFS(通讯通路门店!$S:$S,$G2122,通讯通路门店!$J:$J,"华为堡垒店")</f>
        <v>0</v>
      </c>
      <c r="AC2122" s="99">
        <f>COUNTIFS(通讯通路门店!$S:$S,$G2122,通讯通路门店!$J:$J,"小米体验店")</f>
        <v>0</v>
      </c>
      <c r="AD2122" s="99">
        <f>COUNTIFS(通讯通路门店!$S:$S,$G2122,通讯通路门店!$J:$J,"苹果体验店")</f>
        <v>0</v>
      </c>
      <c r="AE2122" s="99">
        <f>COUNTIFS(通讯通路门店!$S:$S,$G2122,通讯通路门店!$J:$J,"其他品牌专卖店")</f>
        <v>0</v>
      </c>
      <c r="AF2122" s="99">
        <f>SUMIFS(通讯通路门店!$BI:$BI,通讯通路门店!$S:$S,$G2122)</f>
        <v>0</v>
      </c>
      <c r="AG2122" s="99">
        <f>SUMIFS(通讯通路门店!$BH:$BH,通讯通路门店!$S:$S,$G2122)</f>
        <v>0</v>
      </c>
      <c r="AH2122" s="99">
        <f t="shared" si="166"/>
        <v>0</v>
      </c>
      <c r="AI2122" s="99">
        <f>SUMIFS(通讯通路门店!$BB:$BB,通讯通路门店!$S:$S,$G2122)</f>
        <v>0</v>
      </c>
      <c r="AJ2122" s="99">
        <f>SUMIFS(通讯通路门店!$BE:$BE,通讯通路门店!$S:$S,$G2122)</f>
        <v>0</v>
      </c>
      <c r="AK2122" s="99">
        <f>SUMIFS(通讯通路门店!$BG:$BG,通讯通路门店!$S:$S,$G2122)</f>
        <v>0</v>
      </c>
      <c r="AL2122" s="99">
        <f>SUMIFS(通讯通路门店!$BC:$BC,通讯通路门店!$S:$S,$G2122)</f>
        <v>0</v>
      </c>
      <c r="AM2122" s="99">
        <f>SUMIFS(通讯通路门店!$BD:$BD,通讯通路门店!$S:$S,$G2122)</f>
        <v>0</v>
      </c>
      <c r="AN2122" s="99">
        <f>SUMIFS(通讯通路门店!$BF:$BF,通讯通路门店!$S:$S,$G2122)</f>
        <v>0</v>
      </c>
      <c r="AO2122" s="99">
        <f t="shared" si="167"/>
        <v>0</v>
      </c>
      <c r="AP2122" s="99">
        <f>SUMIFS(通讯通路门店!$K:$K,通讯通路门店!$S:$S,$G2122)</f>
        <v>0</v>
      </c>
      <c r="AQ2122" s="83"/>
      <c r="AR2122" s="99">
        <f>SUMIFS(通讯通路门店!$T:$T,通讯通路门店!$S:$S,$G2122)</f>
        <v>0</v>
      </c>
      <c r="AS2122" s="99">
        <f>SUMIFS(通讯通路门店!$U:$U,通讯通路门店!$S:$S,$G2122)</f>
        <v>0</v>
      </c>
      <c r="AT2122" s="99">
        <f>SUMIFS(通讯通路门店!$V:$V,通讯通路门店!$S:$S,$G2122)</f>
        <v>0</v>
      </c>
      <c r="AU2122" s="99">
        <f>SUMIFS(通讯通路门店!$W:$W,通讯通路门店!$S:$S,$G2122)</f>
        <v>0</v>
      </c>
      <c r="AV2122" s="99">
        <f>SUMIFS(通讯通路门店!$Z:$Z,通讯通路门店!$S:$S,$G2122)</f>
        <v>0</v>
      </c>
      <c r="AW2122" s="99">
        <f>SUMIFS(通讯通路门店!$AB:$AB,通讯通路门店!$S:$S,$G2122)</f>
        <v>0</v>
      </c>
      <c r="AX2122" s="99">
        <f>SUMIFS(通讯通路门店!$X:$X,通讯通路门店!$S:$S,$G2122)</f>
        <v>0</v>
      </c>
      <c r="AY2122" s="99">
        <f>SUMIFS(通讯通路门店!$Y:$Y,通讯通路门店!$S:$S,$G2122)</f>
        <v>0</v>
      </c>
      <c r="AZ2122" s="99">
        <f>SUMIFS(通讯通路门店!$AA:$AA,通讯通路门店!$S:$S,$G2122)</f>
        <v>0</v>
      </c>
      <c r="BA2122" s="99">
        <f t="shared" si="168"/>
        <v>0</v>
      </c>
      <c r="BB2122" s="99">
        <f t="shared" si="169"/>
        <v>0</v>
      </c>
      <c r="BC2122" s="99">
        <f>SUMIFS(通讯通路门店!$W:$W,通讯通路门店!$S:$S,$G2122,通讯通路门店!$J:$J,"荣耀体验店")+SUMIFS(通讯通路门店!$W:$W,通讯通路门店!$S:$S,$G2122,通讯通路门店!$J:$J,"荣耀授权专卖店")</f>
        <v>0</v>
      </c>
      <c r="BD2122" s="99">
        <f>SUMIFS(通讯通路门店!$Z:$Z,通讯通路门店!$S:$S,$G2122,通讯通路门店!$J:$J,"VIVO体验店")</f>
        <v>0</v>
      </c>
      <c r="BE2122" s="99">
        <f>SUMIFS(通讯通路门店!$AB:$AB,通讯通路门店!$S:$S,$G2122,通讯通路门店!$J:$J,"OPPO体验店")</f>
        <v>0</v>
      </c>
      <c r="BF2122" s="99">
        <f>SUMIFS(通讯通路门店!$X:$X,通讯通路门店!$S:$S,$G2122,通讯通路门店!$J:$J,"华为授权体验店")+SUMIFS(通讯通路门店!$AA:$AA,通讯通路门店!$S:$S,$G2122,通讯通路门店!$J:$J,"华为堡垒店")</f>
        <v>0</v>
      </c>
      <c r="BG2122" s="99">
        <f>SUMIFS(通讯通路门店!$Y:$Y,通讯通路门店!$S:$S,$G2122,通讯通路门店!$J:$J,"小米体验店")</f>
        <v>0</v>
      </c>
      <c r="BH2122" s="99">
        <f>SUMIFS(通讯通路门店!$AA:$AA,通讯通路门店!$S:$S,$G2122,通讯通路门店!$J:$J,"苹果体验店")</f>
        <v>0</v>
      </c>
      <c r="BI2122" s="99">
        <f>SUMIFS(通讯通路门店!$K:$K,通讯通路门店!$S:$S,$G2122,通讯通路门店!$J:$J,"其他品牌专卖店")</f>
        <v>0</v>
      </c>
      <c r="BJ2122" s="99">
        <f>SUMIFS(通讯通路门店!$AC:$AC,通讯通路门店!$S:$S,$G2122)</f>
        <v>0</v>
      </c>
      <c r="BK2122" s="99">
        <f>SUMIFS(通讯通路门店!$AD:$AD,通讯通路门店!$S:$S,$G2122)</f>
        <v>0</v>
      </c>
      <c r="BL2122" s="99">
        <f>SUMIFS(通讯通路门店!$AE:$AE,通讯通路门店!$S:$S,$G2122)</f>
        <v>0</v>
      </c>
      <c r="BM2122" s="99">
        <f>SUMIFS(通讯通路门店!$AF:$AF,通讯通路门店!$S:$S,$G2122)</f>
        <v>0</v>
      </c>
      <c r="BN2122" s="99">
        <f>SUMIFS(通讯通路门店!$AG:$AG,通讯通路门店!$S:$S,$G2122)</f>
        <v>0</v>
      </c>
      <c r="BO2122" s="99">
        <f>SUMIFS(通讯通路门店!$AH:$AH,通讯通路门店!$S:$S,$G2122)</f>
        <v>0</v>
      </c>
      <c r="BP2122" s="99">
        <f>SUMIFS(通讯通路门店!$AI:$AI,通讯通路门店!$S:$S,$G2122)</f>
        <v>0</v>
      </c>
      <c r="BQ2122" s="83"/>
    </row>
    <row r="2123" spans="1:69">
      <c r="A2123" s="99" t="str">
        <f>IFERROR(_xlfn.XLOOKUP($G2123,通讯通路门店!$S$4:$S$993931,通讯通路门店!$A$4:$A$993931,0,0),"")</f>
        <v>海南省</v>
      </c>
      <c r="B2123" s="99" t="str">
        <f>IFERROR(_xlfn.XLOOKUP($G2123,通讯通路门店!$S$4:$S$993931,通讯通路门店!$B$4:$B$993931,0,0),"")</f>
        <v>东方市</v>
      </c>
      <c r="C2123" s="99" t="str">
        <f>IFERROR(_xlfn.XLOOKUP($G2123,通讯通路门店!$S$4:$S$993931,通讯通路门店!$C$4:$C$993931,0,0),"")</f>
        <v>东方市</v>
      </c>
      <c r="D2123" s="99" t="str">
        <f>IFERROR(_xlfn.XLOOKUP($G2123,通讯通路门店!$S$4:$S$993931,通讯通路门店!$D$4:$D$993931,0,0),"")</f>
        <v>八所镇</v>
      </c>
      <c r="E2123" s="83"/>
      <c r="F2123" s="83"/>
      <c r="G2123" s="101"/>
      <c r="H2123" s="102">
        <f>IFERROR(_xlfn.XLOOKUP($G2123,通讯通路门店!$S$4:$S$993931,通讯通路门店!$R$4:$R$993931,0,0),"")</f>
        <v>0</v>
      </c>
      <c r="I2123" s="83"/>
      <c r="J2123" s="83"/>
      <c r="K2123" s="83"/>
      <c r="L2123" s="83"/>
      <c r="M2123" s="83"/>
      <c r="N2123" s="83"/>
      <c r="O2123" s="83"/>
      <c r="P2123" s="83"/>
      <c r="Q2123" s="83"/>
      <c r="R2123" s="83"/>
      <c r="S2123" s="83"/>
      <c r="T2123" s="83"/>
      <c r="U2123" s="99">
        <f>COUNTIF(通讯通路门店!$S:$S,$G2123)</f>
        <v>0</v>
      </c>
      <c r="V2123" s="99">
        <f>COUNTIFS(通讯通路门店!$S:$S,$G2123,通讯通路门店!$J:$J,"综合卖场")</f>
        <v>0</v>
      </c>
      <c r="W2123" s="99">
        <f>SUMIFS(通讯通路门店!$AJ:$AJ,通讯通路门店!$S:$S,通讯客户沙盘!$G2123)</f>
        <v>0</v>
      </c>
      <c r="X2123" s="99">
        <f t="shared" si="165"/>
        <v>0</v>
      </c>
      <c r="Y2123" s="99">
        <f>COUNTIFS(通讯通路门店!$S:$S,$G2123,通讯通路门店!$J:$J,"荣耀体验店")+COUNTIFS(通讯通路门店!$S:$S,$G2123,通讯通路门店!$J:$J,"荣耀授权专卖店")</f>
        <v>0</v>
      </c>
      <c r="Z2123" s="99">
        <f>COUNTIFS(通讯通路门店!$S:$S,$G2123,通讯通路门店!$J:$J,"VIVO体验店")</f>
        <v>0</v>
      </c>
      <c r="AA2123" s="99">
        <f>COUNTIFS(通讯通路门店!$S:$S,$G2123,通讯通路门店!$J:$J,"OPPO体验店")</f>
        <v>0</v>
      </c>
      <c r="AB2123" s="99">
        <f>COUNTIFS(通讯通路门店!$S:$S,$G2123,通讯通路门店!$J:$J,"华为授权体验店")+COUNTIFS(通讯通路门店!$S:$S,$G2123,通讯通路门店!$J:$J,"华为堡垒店")</f>
        <v>0</v>
      </c>
      <c r="AC2123" s="99">
        <f>COUNTIFS(通讯通路门店!$S:$S,$G2123,通讯通路门店!$J:$J,"小米体验店")</f>
        <v>0</v>
      </c>
      <c r="AD2123" s="99">
        <f>COUNTIFS(通讯通路门店!$S:$S,$G2123,通讯通路门店!$J:$J,"苹果体验店")</f>
        <v>0</v>
      </c>
      <c r="AE2123" s="99">
        <f>COUNTIFS(通讯通路门店!$S:$S,$G2123,通讯通路门店!$J:$J,"其他品牌专卖店")</f>
        <v>0</v>
      </c>
      <c r="AF2123" s="99">
        <f>SUMIFS(通讯通路门店!$BI:$BI,通讯通路门店!$S:$S,$G2123)</f>
        <v>0</v>
      </c>
      <c r="AG2123" s="99">
        <f>SUMIFS(通讯通路门店!$BH:$BH,通讯通路门店!$S:$S,$G2123)</f>
        <v>0</v>
      </c>
      <c r="AH2123" s="99">
        <f t="shared" si="166"/>
        <v>0</v>
      </c>
      <c r="AI2123" s="99">
        <f>SUMIFS(通讯通路门店!$BB:$BB,通讯通路门店!$S:$S,$G2123)</f>
        <v>0</v>
      </c>
      <c r="AJ2123" s="99">
        <f>SUMIFS(通讯通路门店!$BE:$BE,通讯通路门店!$S:$S,$G2123)</f>
        <v>0</v>
      </c>
      <c r="AK2123" s="99">
        <f>SUMIFS(通讯通路门店!$BG:$BG,通讯通路门店!$S:$S,$G2123)</f>
        <v>0</v>
      </c>
      <c r="AL2123" s="99">
        <f>SUMIFS(通讯通路门店!$BC:$BC,通讯通路门店!$S:$S,$G2123)</f>
        <v>0</v>
      </c>
      <c r="AM2123" s="99">
        <f>SUMIFS(通讯通路门店!$BD:$BD,通讯通路门店!$S:$S,$G2123)</f>
        <v>0</v>
      </c>
      <c r="AN2123" s="99">
        <f>SUMIFS(通讯通路门店!$BF:$BF,通讯通路门店!$S:$S,$G2123)</f>
        <v>0</v>
      </c>
      <c r="AO2123" s="99">
        <f t="shared" si="167"/>
        <v>0</v>
      </c>
      <c r="AP2123" s="99">
        <f>SUMIFS(通讯通路门店!$K:$K,通讯通路门店!$S:$S,$G2123)</f>
        <v>0</v>
      </c>
      <c r="AQ2123" s="83"/>
      <c r="AR2123" s="99">
        <f>SUMIFS(通讯通路门店!$T:$T,通讯通路门店!$S:$S,$G2123)</f>
        <v>0</v>
      </c>
      <c r="AS2123" s="99">
        <f>SUMIFS(通讯通路门店!$U:$U,通讯通路门店!$S:$S,$G2123)</f>
        <v>0</v>
      </c>
      <c r="AT2123" s="99">
        <f>SUMIFS(通讯通路门店!$V:$V,通讯通路门店!$S:$S,$G2123)</f>
        <v>0</v>
      </c>
      <c r="AU2123" s="99">
        <f>SUMIFS(通讯通路门店!$W:$W,通讯通路门店!$S:$S,$G2123)</f>
        <v>0</v>
      </c>
      <c r="AV2123" s="99">
        <f>SUMIFS(通讯通路门店!$Z:$Z,通讯通路门店!$S:$S,$G2123)</f>
        <v>0</v>
      </c>
      <c r="AW2123" s="99">
        <f>SUMIFS(通讯通路门店!$AB:$AB,通讯通路门店!$S:$S,$G2123)</f>
        <v>0</v>
      </c>
      <c r="AX2123" s="99">
        <f>SUMIFS(通讯通路门店!$X:$X,通讯通路门店!$S:$S,$G2123)</f>
        <v>0</v>
      </c>
      <c r="AY2123" s="99">
        <f>SUMIFS(通讯通路门店!$Y:$Y,通讯通路门店!$S:$S,$G2123)</f>
        <v>0</v>
      </c>
      <c r="AZ2123" s="99">
        <f>SUMIFS(通讯通路门店!$AA:$AA,通讯通路门店!$S:$S,$G2123)</f>
        <v>0</v>
      </c>
      <c r="BA2123" s="99">
        <f t="shared" si="168"/>
        <v>0</v>
      </c>
      <c r="BB2123" s="99">
        <f t="shared" si="169"/>
        <v>0</v>
      </c>
      <c r="BC2123" s="99">
        <f>SUMIFS(通讯通路门店!$W:$W,通讯通路门店!$S:$S,$G2123,通讯通路门店!$J:$J,"荣耀体验店")+SUMIFS(通讯通路门店!$W:$W,通讯通路门店!$S:$S,$G2123,通讯通路门店!$J:$J,"荣耀授权专卖店")</f>
        <v>0</v>
      </c>
      <c r="BD2123" s="99">
        <f>SUMIFS(通讯通路门店!$Z:$Z,通讯通路门店!$S:$S,$G2123,通讯通路门店!$J:$J,"VIVO体验店")</f>
        <v>0</v>
      </c>
      <c r="BE2123" s="99">
        <f>SUMIFS(通讯通路门店!$AB:$AB,通讯通路门店!$S:$S,$G2123,通讯通路门店!$J:$J,"OPPO体验店")</f>
        <v>0</v>
      </c>
      <c r="BF2123" s="99">
        <f>SUMIFS(通讯通路门店!$X:$X,通讯通路门店!$S:$S,$G2123,通讯通路门店!$J:$J,"华为授权体验店")+SUMIFS(通讯通路门店!$AA:$AA,通讯通路门店!$S:$S,$G2123,通讯通路门店!$J:$J,"华为堡垒店")</f>
        <v>0</v>
      </c>
      <c r="BG2123" s="99">
        <f>SUMIFS(通讯通路门店!$Y:$Y,通讯通路门店!$S:$S,$G2123,通讯通路门店!$J:$J,"小米体验店")</f>
        <v>0</v>
      </c>
      <c r="BH2123" s="99">
        <f>SUMIFS(通讯通路门店!$AA:$AA,通讯通路门店!$S:$S,$G2123,通讯通路门店!$J:$J,"苹果体验店")</f>
        <v>0</v>
      </c>
      <c r="BI2123" s="99">
        <f>SUMIFS(通讯通路门店!$K:$K,通讯通路门店!$S:$S,$G2123,通讯通路门店!$J:$J,"其他品牌专卖店")</f>
        <v>0</v>
      </c>
      <c r="BJ2123" s="99">
        <f>SUMIFS(通讯通路门店!$AC:$AC,通讯通路门店!$S:$S,$G2123)</f>
        <v>0</v>
      </c>
      <c r="BK2123" s="99">
        <f>SUMIFS(通讯通路门店!$AD:$AD,通讯通路门店!$S:$S,$G2123)</f>
        <v>0</v>
      </c>
      <c r="BL2123" s="99">
        <f>SUMIFS(通讯通路门店!$AE:$AE,通讯通路门店!$S:$S,$G2123)</f>
        <v>0</v>
      </c>
      <c r="BM2123" s="99">
        <f>SUMIFS(通讯通路门店!$AF:$AF,通讯通路门店!$S:$S,$G2123)</f>
        <v>0</v>
      </c>
      <c r="BN2123" s="99">
        <f>SUMIFS(通讯通路门店!$AG:$AG,通讯通路门店!$S:$S,$G2123)</f>
        <v>0</v>
      </c>
      <c r="BO2123" s="99">
        <f>SUMIFS(通讯通路门店!$AH:$AH,通讯通路门店!$S:$S,$G2123)</f>
        <v>0</v>
      </c>
      <c r="BP2123" s="99">
        <f>SUMIFS(通讯通路门店!$AI:$AI,通讯通路门店!$S:$S,$G2123)</f>
        <v>0</v>
      </c>
      <c r="BQ2123" s="83"/>
    </row>
    <row r="2124" spans="1:69">
      <c r="A2124" s="99" t="str">
        <f>IFERROR(_xlfn.XLOOKUP($G2124,通讯通路门店!$S$4:$S$993931,通讯通路门店!$A$4:$A$993931,0,0),"")</f>
        <v>海南省</v>
      </c>
      <c r="B2124" s="99" t="str">
        <f>IFERROR(_xlfn.XLOOKUP($G2124,通讯通路门店!$S$4:$S$993931,通讯通路门店!$B$4:$B$993931,0,0),"")</f>
        <v>东方市</v>
      </c>
      <c r="C2124" s="99" t="str">
        <f>IFERROR(_xlfn.XLOOKUP($G2124,通讯通路门店!$S$4:$S$993931,通讯通路门店!$C$4:$C$993931,0,0),"")</f>
        <v>东方市</v>
      </c>
      <c r="D2124" s="99" t="str">
        <f>IFERROR(_xlfn.XLOOKUP($G2124,通讯通路门店!$S$4:$S$993931,通讯通路门店!$D$4:$D$993931,0,0),"")</f>
        <v>八所镇</v>
      </c>
      <c r="E2124" s="83"/>
      <c r="F2124" s="83"/>
      <c r="G2124" s="101"/>
      <c r="H2124" s="102">
        <f>IFERROR(_xlfn.XLOOKUP($G2124,通讯通路门店!$S$4:$S$993931,通讯通路门店!$R$4:$R$993931,0,0),"")</f>
        <v>0</v>
      </c>
      <c r="I2124" s="83"/>
      <c r="J2124" s="83"/>
      <c r="K2124" s="83"/>
      <c r="L2124" s="83"/>
      <c r="M2124" s="83"/>
      <c r="N2124" s="83"/>
      <c r="O2124" s="83"/>
      <c r="P2124" s="83"/>
      <c r="Q2124" s="83"/>
      <c r="R2124" s="83"/>
      <c r="S2124" s="83"/>
      <c r="T2124" s="83"/>
      <c r="U2124" s="99">
        <f>COUNTIF(通讯通路门店!$S:$S,$G2124)</f>
        <v>0</v>
      </c>
      <c r="V2124" s="99">
        <f>COUNTIFS(通讯通路门店!$S:$S,$G2124,通讯通路门店!$J:$J,"综合卖场")</f>
        <v>0</v>
      </c>
      <c r="W2124" s="99">
        <f>SUMIFS(通讯通路门店!$AJ:$AJ,通讯通路门店!$S:$S,通讯客户沙盘!$G2124)</f>
        <v>0</v>
      </c>
      <c r="X2124" s="99">
        <f t="shared" si="165"/>
        <v>0</v>
      </c>
      <c r="Y2124" s="99">
        <f>COUNTIFS(通讯通路门店!$S:$S,$G2124,通讯通路门店!$J:$J,"荣耀体验店")+COUNTIFS(通讯通路门店!$S:$S,$G2124,通讯通路门店!$J:$J,"荣耀授权专卖店")</f>
        <v>0</v>
      </c>
      <c r="Z2124" s="99">
        <f>COUNTIFS(通讯通路门店!$S:$S,$G2124,通讯通路门店!$J:$J,"VIVO体验店")</f>
        <v>0</v>
      </c>
      <c r="AA2124" s="99">
        <f>COUNTIFS(通讯通路门店!$S:$S,$G2124,通讯通路门店!$J:$J,"OPPO体验店")</f>
        <v>0</v>
      </c>
      <c r="AB2124" s="99">
        <f>COUNTIFS(通讯通路门店!$S:$S,$G2124,通讯通路门店!$J:$J,"华为授权体验店")+COUNTIFS(通讯通路门店!$S:$S,$G2124,通讯通路门店!$J:$J,"华为堡垒店")</f>
        <v>0</v>
      </c>
      <c r="AC2124" s="99">
        <f>COUNTIFS(通讯通路门店!$S:$S,$G2124,通讯通路门店!$J:$J,"小米体验店")</f>
        <v>0</v>
      </c>
      <c r="AD2124" s="99">
        <f>COUNTIFS(通讯通路门店!$S:$S,$G2124,通讯通路门店!$J:$J,"苹果体验店")</f>
        <v>0</v>
      </c>
      <c r="AE2124" s="99">
        <f>COUNTIFS(通讯通路门店!$S:$S,$G2124,通讯通路门店!$J:$J,"其他品牌专卖店")</f>
        <v>0</v>
      </c>
      <c r="AF2124" s="99">
        <f>SUMIFS(通讯通路门店!$BI:$BI,通讯通路门店!$S:$S,$G2124)</f>
        <v>0</v>
      </c>
      <c r="AG2124" s="99">
        <f>SUMIFS(通讯通路门店!$BH:$BH,通讯通路门店!$S:$S,$G2124)</f>
        <v>0</v>
      </c>
      <c r="AH2124" s="99">
        <f t="shared" si="166"/>
        <v>0</v>
      </c>
      <c r="AI2124" s="99">
        <f>SUMIFS(通讯通路门店!$BB:$BB,通讯通路门店!$S:$S,$G2124)</f>
        <v>0</v>
      </c>
      <c r="AJ2124" s="99">
        <f>SUMIFS(通讯通路门店!$BE:$BE,通讯通路门店!$S:$S,$G2124)</f>
        <v>0</v>
      </c>
      <c r="AK2124" s="99">
        <f>SUMIFS(通讯通路门店!$BG:$BG,通讯通路门店!$S:$S,$G2124)</f>
        <v>0</v>
      </c>
      <c r="AL2124" s="99">
        <f>SUMIFS(通讯通路门店!$BC:$BC,通讯通路门店!$S:$S,$G2124)</f>
        <v>0</v>
      </c>
      <c r="AM2124" s="99">
        <f>SUMIFS(通讯通路门店!$BD:$BD,通讯通路门店!$S:$S,$G2124)</f>
        <v>0</v>
      </c>
      <c r="AN2124" s="99">
        <f>SUMIFS(通讯通路门店!$BF:$BF,通讯通路门店!$S:$S,$G2124)</f>
        <v>0</v>
      </c>
      <c r="AO2124" s="99">
        <f t="shared" si="167"/>
        <v>0</v>
      </c>
      <c r="AP2124" s="99">
        <f>SUMIFS(通讯通路门店!$K:$K,通讯通路门店!$S:$S,$G2124)</f>
        <v>0</v>
      </c>
      <c r="AQ2124" s="83"/>
      <c r="AR2124" s="99">
        <f>SUMIFS(通讯通路门店!$T:$T,通讯通路门店!$S:$S,$G2124)</f>
        <v>0</v>
      </c>
      <c r="AS2124" s="99">
        <f>SUMIFS(通讯通路门店!$U:$U,通讯通路门店!$S:$S,$G2124)</f>
        <v>0</v>
      </c>
      <c r="AT2124" s="99">
        <f>SUMIFS(通讯通路门店!$V:$V,通讯通路门店!$S:$S,$G2124)</f>
        <v>0</v>
      </c>
      <c r="AU2124" s="99">
        <f>SUMIFS(通讯通路门店!$W:$W,通讯通路门店!$S:$S,$G2124)</f>
        <v>0</v>
      </c>
      <c r="AV2124" s="99">
        <f>SUMIFS(通讯通路门店!$Z:$Z,通讯通路门店!$S:$S,$G2124)</f>
        <v>0</v>
      </c>
      <c r="AW2124" s="99">
        <f>SUMIFS(通讯通路门店!$AB:$AB,通讯通路门店!$S:$S,$G2124)</f>
        <v>0</v>
      </c>
      <c r="AX2124" s="99">
        <f>SUMIFS(通讯通路门店!$X:$X,通讯通路门店!$S:$S,$G2124)</f>
        <v>0</v>
      </c>
      <c r="AY2124" s="99">
        <f>SUMIFS(通讯通路门店!$Y:$Y,通讯通路门店!$S:$S,$G2124)</f>
        <v>0</v>
      </c>
      <c r="AZ2124" s="99">
        <f>SUMIFS(通讯通路门店!$AA:$AA,通讯通路门店!$S:$S,$G2124)</f>
        <v>0</v>
      </c>
      <c r="BA2124" s="99">
        <f t="shared" si="168"/>
        <v>0</v>
      </c>
      <c r="BB2124" s="99">
        <f t="shared" si="169"/>
        <v>0</v>
      </c>
      <c r="BC2124" s="99">
        <f>SUMIFS(通讯通路门店!$W:$W,通讯通路门店!$S:$S,$G2124,通讯通路门店!$J:$J,"荣耀体验店")+SUMIFS(通讯通路门店!$W:$W,通讯通路门店!$S:$S,$G2124,通讯通路门店!$J:$J,"荣耀授权专卖店")</f>
        <v>0</v>
      </c>
      <c r="BD2124" s="99">
        <f>SUMIFS(通讯通路门店!$Z:$Z,通讯通路门店!$S:$S,$G2124,通讯通路门店!$J:$J,"VIVO体验店")</f>
        <v>0</v>
      </c>
      <c r="BE2124" s="99">
        <f>SUMIFS(通讯通路门店!$AB:$AB,通讯通路门店!$S:$S,$G2124,通讯通路门店!$J:$J,"OPPO体验店")</f>
        <v>0</v>
      </c>
      <c r="BF2124" s="99">
        <f>SUMIFS(通讯通路门店!$X:$X,通讯通路门店!$S:$S,$G2124,通讯通路门店!$J:$J,"华为授权体验店")+SUMIFS(通讯通路门店!$AA:$AA,通讯通路门店!$S:$S,$G2124,通讯通路门店!$J:$J,"华为堡垒店")</f>
        <v>0</v>
      </c>
      <c r="BG2124" s="99">
        <f>SUMIFS(通讯通路门店!$Y:$Y,通讯通路门店!$S:$S,$G2124,通讯通路门店!$J:$J,"小米体验店")</f>
        <v>0</v>
      </c>
      <c r="BH2124" s="99">
        <f>SUMIFS(通讯通路门店!$AA:$AA,通讯通路门店!$S:$S,$G2124,通讯通路门店!$J:$J,"苹果体验店")</f>
        <v>0</v>
      </c>
      <c r="BI2124" s="99">
        <f>SUMIFS(通讯通路门店!$K:$K,通讯通路门店!$S:$S,$G2124,通讯通路门店!$J:$J,"其他品牌专卖店")</f>
        <v>0</v>
      </c>
      <c r="BJ2124" s="99">
        <f>SUMIFS(通讯通路门店!$AC:$AC,通讯通路门店!$S:$S,$G2124)</f>
        <v>0</v>
      </c>
      <c r="BK2124" s="99">
        <f>SUMIFS(通讯通路门店!$AD:$AD,通讯通路门店!$S:$S,$G2124)</f>
        <v>0</v>
      </c>
      <c r="BL2124" s="99">
        <f>SUMIFS(通讯通路门店!$AE:$AE,通讯通路门店!$S:$S,$G2124)</f>
        <v>0</v>
      </c>
      <c r="BM2124" s="99">
        <f>SUMIFS(通讯通路门店!$AF:$AF,通讯通路门店!$S:$S,$G2124)</f>
        <v>0</v>
      </c>
      <c r="BN2124" s="99">
        <f>SUMIFS(通讯通路门店!$AG:$AG,通讯通路门店!$S:$S,$G2124)</f>
        <v>0</v>
      </c>
      <c r="BO2124" s="99">
        <f>SUMIFS(通讯通路门店!$AH:$AH,通讯通路门店!$S:$S,$G2124)</f>
        <v>0</v>
      </c>
      <c r="BP2124" s="99">
        <f>SUMIFS(通讯通路门店!$AI:$AI,通讯通路门店!$S:$S,$G2124)</f>
        <v>0</v>
      </c>
      <c r="BQ2124" s="83"/>
    </row>
    <row r="2125" spans="1:69">
      <c r="A2125" s="99" t="str">
        <f>IFERROR(_xlfn.XLOOKUP($G2125,通讯通路门店!$S$4:$S$993931,通讯通路门店!$A$4:$A$993931,0,0),"")</f>
        <v>海南省</v>
      </c>
      <c r="B2125" s="99" t="str">
        <f>IFERROR(_xlfn.XLOOKUP($G2125,通讯通路门店!$S$4:$S$993931,通讯通路门店!$B$4:$B$993931,0,0),"")</f>
        <v>东方市</v>
      </c>
      <c r="C2125" s="99" t="str">
        <f>IFERROR(_xlfn.XLOOKUP($G2125,通讯通路门店!$S$4:$S$993931,通讯通路门店!$C$4:$C$993931,0,0),"")</f>
        <v>东方市</v>
      </c>
      <c r="D2125" s="99" t="str">
        <f>IFERROR(_xlfn.XLOOKUP($G2125,通讯通路门店!$S$4:$S$993931,通讯通路门店!$D$4:$D$993931,0,0),"")</f>
        <v>八所镇</v>
      </c>
      <c r="E2125" s="83"/>
      <c r="F2125" s="83"/>
      <c r="G2125" s="101"/>
      <c r="H2125" s="102">
        <f>IFERROR(_xlfn.XLOOKUP($G2125,通讯通路门店!$S$4:$S$993931,通讯通路门店!$R$4:$R$993931,0,0),"")</f>
        <v>0</v>
      </c>
      <c r="I2125" s="83"/>
      <c r="J2125" s="83"/>
      <c r="K2125" s="83"/>
      <c r="L2125" s="83"/>
      <c r="M2125" s="83"/>
      <c r="N2125" s="83"/>
      <c r="O2125" s="83"/>
      <c r="P2125" s="83"/>
      <c r="Q2125" s="83"/>
      <c r="R2125" s="83"/>
      <c r="S2125" s="83"/>
      <c r="T2125" s="83"/>
      <c r="U2125" s="99">
        <f>COUNTIF(通讯通路门店!$S:$S,$G2125)</f>
        <v>0</v>
      </c>
      <c r="V2125" s="99">
        <f>COUNTIFS(通讯通路门店!$S:$S,$G2125,通讯通路门店!$J:$J,"综合卖场")</f>
        <v>0</v>
      </c>
      <c r="W2125" s="99">
        <f>SUMIFS(通讯通路门店!$AJ:$AJ,通讯通路门店!$S:$S,通讯客户沙盘!$G2125)</f>
        <v>0</v>
      </c>
      <c r="X2125" s="99">
        <f t="shared" si="165"/>
        <v>0</v>
      </c>
      <c r="Y2125" s="99">
        <f>COUNTIFS(通讯通路门店!$S:$S,$G2125,通讯通路门店!$J:$J,"荣耀体验店")+COUNTIFS(通讯通路门店!$S:$S,$G2125,通讯通路门店!$J:$J,"荣耀授权专卖店")</f>
        <v>0</v>
      </c>
      <c r="Z2125" s="99">
        <f>COUNTIFS(通讯通路门店!$S:$S,$G2125,通讯通路门店!$J:$J,"VIVO体验店")</f>
        <v>0</v>
      </c>
      <c r="AA2125" s="99">
        <f>COUNTIFS(通讯通路门店!$S:$S,$G2125,通讯通路门店!$J:$J,"OPPO体验店")</f>
        <v>0</v>
      </c>
      <c r="AB2125" s="99">
        <f>COUNTIFS(通讯通路门店!$S:$S,$G2125,通讯通路门店!$J:$J,"华为授权体验店")+COUNTIFS(通讯通路门店!$S:$S,$G2125,通讯通路门店!$J:$J,"华为堡垒店")</f>
        <v>0</v>
      </c>
      <c r="AC2125" s="99">
        <f>COUNTIFS(通讯通路门店!$S:$S,$G2125,通讯通路门店!$J:$J,"小米体验店")</f>
        <v>0</v>
      </c>
      <c r="AD2125" s="99">
        <f>COUNTIFS(通讯通路门店!$S:$S,$G2125,通讯通路门店!$J:$J,"苹果体验店")</f>
        <v>0</v>
      </c>
      <c r="AE2125" s="99">
        <f>COUNTIFS(通讯通路门店!$S:$S,$G2125,通讯通路门店!$J:$J,"其他品牌专卖店")</f>
        <v>0</v>
      </c>
      <c r="AF2125" s="99">
        <f>SUMIFS(通讯通路门店!$BI:$BI,通讯通路门店!$S:$S,$G2125)</f>
        <v>0</v>
      </c>
      <c r="AG2125" s="99">
        <f>SUMIFS(通讯通路门店!$BH:$BH,通讯通路门店!$S:$S,$G2125)</f>
        <v>0</v>
      </c>
      <c r="AH2125" s="99">
        <f t="shared" si="166"/>
        <v>0</v>
      </c>
      <c r="AI2125" s="99">
        <f>SUMIFS(通讯通路门店!$BB:$BB,通讯通路门店!$S:$S,$G2125)</f>
        <v>0</v>
      </c>
      <c r="AJ2125" s="99">
        <f>SUMIFS(通讯通路门店!$BE:$BE,通讯通路门店!$S:$S,$G2125)</f>
        <v>0</v>
      </c>
      <c r="AK2125" s="99">
        <f>SUMIFS(通讯通路门店!$BG:$BG,通讯通路门店!$S:$S,$G2125)</f>
        <v>0</v>
      </c>
      <c r="AL2125" s="99">
        <f>SUMIFS(通讯通路门店!$BC:$BC,通讯通路门店!$S:$S,$G2125)</f>
        <v>0</v>
      </c>
      <c r="AM2125" s="99">
        <f>SUMIFS(通讯通路门店!$BD:$BD,通讯通路门店!$S:$S,$G2125)</f>
        <v>0</v>
      </c>
      <c r="AN2125" s="99">
        <f>SUMIFS(通讯通路门店!$BF:$BF,通讯通路门店!$S:$S,$G2125)</f>
        <v>0</v>
      </c>
      <c r="AO2125" s="99">
        <f t="shared" si="167"/>
        <v>0</v>
      </c>
      <c r="AP2125" s="99">
        <f>SUMIFS(通讯通路门店!$K:$K,通讯通路门店!$S:$S,$G2125)</f>
        <v>0</v>
      </c>
      <c r="AQ2125" s="83"/>
      <c r="AR2125" s="99">
        <f>SUMIFS(通讯通路门店!$T:$T,通讯通路门店!$S:$S,$G2125)</f>
        <v>0</v>
      </c>
      <c r="AS2125" s="99">
        <f>SUMIFS(通讯通路门店!$U:$U,通讯通路门店!$S:$S,$G2125)</f>
        <v>0</v>
      </c>
      <c r="AT2125" s="99">
        <f>SUMIFS(通讯通路门店!$V:$V,通讯通路门店!$S:$S,$G2125)</f>
        <v>0</v>
      </c>
      <c r="AU2125" s="99">
        <f>SUMIFS(通讯通路门店!$W:$W,通讯通路门店!$S:$S,$G2125)</f>
        <v>0</v>
      </c>
      <c r="AV2125" s="99">
        <f>SUMIFS(通讯通路门店!$Z:$Z,通讯通路门店!$S:$S,$G2125)</f>
        <v>0</v>
      </c>
      <c r="AW2125" s="99">
        <f>SUMIFS(通讯通路门店!$AB:$AB,通讯通路门店!$S:$S,$G2125)</f>
        <v>0</v>
      </c>
      <c r="AX2125" s="99">
        <f>SUMIFS(通讯通路门店!$X:$X,通讯通路门店!$S:$S,$G2125)</f>
        <v>0</v>
      </c>
      <c r="AY2125" s="99">
        <f>SUMIFS(通讯通路门店!$Y:$Y,通讯通路门店!$S:$S,$G2125)</f>
        <v>0</v>
      </c>
      <c r="AZ2125" s="99">
        <f>SUMIFS(通讯通路门店!$AA:$AA,通讯通路门店!$S:$S,$G2125)</f>
        <v>0</v>
      </c>
      <c r="BA2125" s="99">
        <f t="shared" si="168"/>
        <v>0</v>
      </c>
      <c r="BB2125" s="99">
        <f t="shared" si="169"/>
        <v>0</v>
      </c>
      <c r="BC2125" s="99">
        <f>SUMIFS(通讯通路门店!$W:$W,通讯通路门店!$S:$S,$G2125,通讯通路门店!$J:$J,"荣耀体验店")+SUMIFS(通讯通路门店!$W:$W,通讯通路门店!$S:$S,$G2125,通讯通路门店!$J:$J,"荣耀授权专卖店")</f>
        <v>0</v>
      </c>
      <c r="BD2125" s="99">
        <f>SUMIFS(通讯通路门店!$Z:$Z,通讯通路门店!$S:$S,$G2125,通讯通路门店!$J:$J,"VIVO体验店")</f>
        <v>0</v>
      </c>
      <c r="BE2125" s="99">
        <f>SUMIFS(通讯通路门店!$AB:$AB,通讯通路门店!$S:$S,$G2125,通讯通路门店!$J:$J,"OPPO体验店")</f>
        <v>0</v>
      </c>
      <c r="BF2125" s="99">
        <f>SUMIFS(通讯通路门店!$X:$X,通讯通路门店!$S:$S,$G2125,通讯通路门店!$J:$J,"华为授权体验店")+SUMIFS(通讯通路门店!$AA:$AA,通讯通路门店!$S:$S,$G2125,通讯通路门店!$J:$J,"华为堡垒店")</f>
        <v>0</v>
      </c>
      <c r="BG2125" s="99">
        <f>SUMIFS(通讯通路门店!$Y:$Y,通讯通路门店!$S:$S,$G2125,通讯通路门店!$J:$J,"小米体验店")</f>
        <v>0</v>
      </c>
      <c r="BH2125" s="99">
        <f>SUMIFS(通讯通路门店!$AA:$AA,通讯通路门店!$S:$S,$G2125,通讯通路门店!$J:$J,"苹果体验店")</f>
        <v>0</v>
      </c>
      <c r="BI2125" s="99">
        <f>SUMIFS(通讯通路门店!$K:$K,通讯通路门店!$S:$S,$G2125,通讯通路门店!$J:$J,"其他品牌专卖店")</f>
        <v>0</v>
      </c>
      <c r="BJ2125" s="99">
        <f>SUMIFS(通讯通路门店!$AC:$AC,通讯通路门店!$S:$S,$G2125)</f>
        <v>0</v>
      </c>
      <c r="BK2125" s="99">
        <f>SUMIFS(通讯通路门店!$AD:$AD,通讯通路门店!$S:$S,$G2125)</f>
        <v>0</v>
      </c>
      <c r="BL2125" s="99">
        <f>SUMIFS(通讯通路门店!$AE:$AE,通讯通路门店!$S:$S,$G2125)</f>
        <v>0</v>
      </c>
      <c r="BM2125" s="99">
        <f>SUMIFS(通讯通路门店!$AF:$AF,通讯通路门店!$S:$S,$G2125)</f>
        <v>0</v>
      </c>
      <c r="BN2125" s="99">
        <f>SUMIFS(通讯通路门店!$AG:$AG,通讯通路门店!$S:$S,$G2125)</f>
        <v>0</v>
      </c>
      <c r="BO2125" s="99">
        <f>SUMIFS(通讯通路门店!$AH:$AH,通讯通路门店!$S:$S,$G2125)</f>
        <v>0</v>
      </c>
      <c r="BP2125" s="99">
        <f>SUMIFS(通讯通路门店!$AI:$AI,通讯通路门店!$S:$S,$G2125)</f>
        <v>0</v>
      </c>
      <c r="BQ2125" s="83"/>
    </row>
    <row r="2126" spans="1:69">
      <c r="A2126" s="99" t="str">
        <f>IFERROR(_xlfn.XLOOKUP($G2126,通讯通路门店!$S$4:$S$993931,通讯通路门店!$A$4:$A$993931,0,0),"")</f>
        <v>海南省</v>
      </c>
      <c r="B2126" s="99" t="str">
        <f>IFERROR(_xlfn.XLOOKUP($G2126,通讯通路门店!$S$4:$S$993931,通讯通路门店!$B$4:$B$993931,0,0),"")</f>
        <v>东方市</v>
      </c>
      <c r="C2126" s="99" t="str">
        <f>IFERROR(_xlfn.XLOOKUP($G2126,通讯通路门店!$S$4:$S$993931,通讯通路门店!$C$4:$C$993931,0,0),"")</f>
        <v>东方市</v>
      </c>
      <c r="D2126" s="99" t="str">
        <f>IFERROR(_xlfn.XLOOKUP($G2126,通讯通路门店!$S$4:$S$993931,通讯通路门店!$D$4:$D$993931,0,0),"")</f>
        <v>八所镇</v>
      </c>
      <c r="E2126" s="83"/>
      <c r="F2126" s="83"/>
      <c r="G2126" s="101"/>
      <c r="H2126" s="102">
        <f>IFERROR(_xlfn.XLOOKUP($G2126,通讯通路门店!$S$4:$S$993931,通讯通路门店!$R$4:$R$993931,0,0),"")</f>
        <v>0</v>
      </c>
      <c r="I2126" s="83"/>
      <c r="J2126" s="83"/>
      <c r="K2126" s="83"/>
      <c r="L2126" s="83"/>
      <c r="M2126" s="83"/>
      <c r="N2126" s="83"/>
      <c r="O2126" s="83"/>
      <c r="P2126" s="83"/>
      <c r="Q2126" s="83"/>
      <c r="R2126" s="83"/>
      <c r="S2126" s="83"/>
      <c r="T2126" s="83"/>
      <c r="U2126" s="99">
        <f>COUNTIF(通讯通路门店!$S:$S,$G2126)</f>
        <v>0</v>
      </c>
      <c r="V2126" s="99">
        <f>COUNTIFS(通讯通路门店!$S:$S,$G2126,通讯通路门店!$J:$J,"综合卖场")</f>
        <v>0</v>
      </c>
      <c r="W2126" s="99">
        <f>SUMIFS(通讯通路门店!$AJ:$AJ,通讯通路门店!$S:$S,通讯客户沙盘!$G2126)</f>
        <v>0</v>
      </c>
      <c r="X2126" s="99">
        <f t="shared" si="165"/>
        <v>0</v>
      </c>
      <c r="Y2126" s="99">
        <f>COUNTIFS(通讯通路门店!$S:$S,$G2126,通讯通路门店!$J:$J,"荣耀体验店")+COUNTIFS(通讯通路门店!$S:$S,$G2126,通讯通路门店!$J:$J,"荣耀授权专卖店")</f>
        <v>0</v>
      </c>
      <c r="Z2126" s="99">
        <f>COUNTIFS(通讯通路门店!$S:$S,$G2126,通讯通路门店!$J:$J,"VIVO体验店")</f>
        <v>0</v>
      </c>
      <c r="AA2126" s="99">
        <f>COUNTIFS(通讯通路门店!$S:$S,$G2126,通讯通路门店!$J:$J,"OPPO体验店")</f>
        <v>0</v>
      </c>
      <c r="AB2126" s="99">
        <f>COUNTIFS(通讯通路门店!$S:$S,$G2126,通讯通路门店!$J:$J,"华为授权体验店")+COUNTIFS(通讯通路门店!$S:$S,$G2126,通讯通路门店!$J:$J,"华为堡垒店")</f>
        <v>0</v>
      </c>
      <c r="AC2126" s="99">
        <f>COUNTIFS(通讯通路门店!$S:$S,$G2126,通讯通路门店!$J:$J,"小米体验店")</f>
        <v>0</v>
      </c>
      <c r="AD2126" s="99">
        <f>COUNTIFS(通讯通路门店!$S:$S,$G2126,通讯通路门店!$J:$J,"苹果体验店")</f>
        <v>0</v>
      </c>
      <c r="AE2126" s="99">
        <f>COUNTIFS(通讯通路门店!$S:$S,$G2126,通讯通路门店!$J:$J,"其他品牌专卖店")</f>
        <v>0</v>
      </c>
      <c r="AF2126" s="99">
        <f>SUMIFS(通讯通路门店!$BI:$BI,通讯通路门店!$S:$S,$G2126)</f>
        <v>0</v>
      </c>
      <c r="AG2126" s="99">
        <f>SUMIFS(通讯通路门店!$BH:$BH,通讯通路门店!$S:$S,$G2126)</f>
        <v>0</v>
      </c>
      <c r="AH2126" s="99">
        <f t="shared" si="166"/>
        <v>0</v>
      </c>
      <c r="AI2126" s="99">
        <f>SUMIFS(通讯通路门店!$BB:$BB,通讯通路门店!$S:$S,$G2126)</f>
        <v>0</v>
      </c>
      <c r="AJ2126" s="99">
        <f>SUMIFS(通讯通路门店!$BE:$BE,通讯通路门店!$S:$S,$G2126)</f>
        <v>0</v>
      </c>
      <c r="AK2126" s="99">
        <f>SUMIFS(通讯通路门店!$BG:$BG,通讯通路门店!$S:$S,$G2126)</f>
        <v>0</v>
      </c>
      <c r="AL2126" s="99">
        <f>SUMIFS(通讯通路门店!$BC:$BC,通讯通路门店!$S:$S,$G2126)</f>
        <v>0</v>
      </c>
      <c r="AM2126" s="99">
        <f>SUMIFS(通讯通路门店!$BD:$BD,通讯通路门店!$S:$S,$G2126)</f>
        <v>0</v>
      </c>
      <c r="AN2126" s="99">
        <f>SUMIFS(通讯通路门店!$BF:$BF,通讯通路门店!$S:$S,$G2126)</f>
        <v>0</v>
      </c>
      <c r="AO2126" s="99">
        <f t="shared" si="167"/>
        <v>0</v>
      </c>
      <c r="AP2126" s="99">
        <f>SUMIFS(通讯通路门店!$K:$K,通讯通路门店!$S:$S,$G2126)</f>
        <v>0</v>
      </c>
      <c r="AQ2126" s="83"/>
      <c r="AR2126" s="99">
        <f>SUMIFS(通讯通路门店!$T:$T,通讯通路门店!$S:$S,$G2126)</f>
        <v>0</v>
      </c>
      <c r="AS2126" s="99">
        <f>SUMIFS(通讯通路门店!$U:$U,通讯通路门店!$S:$S,$G2126)</f>
        <v>0</v>
      </c>
      <c r="AT2126" s="99">
        <f>SUMIFS(通讯通路门店!$V:$V,通讯通路门店!$S:$S,$G2126)</f>
        <v>0</v>
      </c>
      <c r="AU2126" s="99">
        <f>SUMIFS(通讯通路门店!$W:$W,通讯通路门店!$S:$S,$G2126)</f>
        <v>0</v>
      </c>
      <c r="AV2126" s="99">
        <f>SUMIFS(通讯通路门店!$Z:$Z,通讯通路门店!$S:$S,$G2126)</f>
        <v>0</v>
      </c>
      <c r="AW2126" s="99">
        <f>SUMIFS(通讯通路门店!$AB:$AB,通讯通路门店!$S:$S,$G2126)</f>
        <v>0</v>
      </c>
      <c r="AX2126" s="99">
        <f>SUMIFS(通讯通路门店!$X:$X,通讯通路门店!$S:$S,$G2126)</f>
        <v>0</v>
      </c>
      <c r="AY2126" s="99">
        <f>SUMIFS(通讯通路门店!$Y:$Y,通讯通路门店!$S:$S,$G2126)</f>
        <v>0</v>
      </c>
      <c r="AZ2126" s="99">
        <f>SUMIFS(通讯通路门店!$AA:$AA,通讯通路门店!$S:$S,$G2126)</f>
        <v>0</v>
      </c>
      <c r="BA2126" s="99">
        <f t="shared" si="168"/>
        <v>0</v>
      </c>
      <c r="BB2126" s="99">
        <f t="shared" si="169"/>
        <v>0</v>
      </c>
      <c r="BC2126" s="99">
        <f>SUMIFS(通讯通路门店!$W:$W,通讯通路门店!$S:$S,$G2126,通讯通路门店!$J:$J,"荣耀体验店")+SUMIFS(通讯通路门店!$W:$W,通讯通路门店!$S:$S,$G2126,通讯通路门店!$J:$J,"荣耀授权专卖店")</f>
        <v>0</v>
      </c>
      <c r="BD2126" s="99">
        <f>SUMIFS(通讯通路门店!$Z:$Z,通讯通路门店!$S:$S,$G2126,通讯通路门店!$J:$J,"VIVO体验店")</f>
        <v>0</v>
      </c>
      <c r="BE2126" s="99">
        <f>SUMIFS(通讯通路门店!$AB:$AB,通讯通路门店!$S:$S,$G2126,通讯通路门店!$J:$J,"OPPO体验店")</f>
        <v>0</v>
      </c>
      <c r="BF2126" s="99">
        <f>SUMIFS(通讯通路门店!$X:$X,通讯通路门店!$S:$S,$G2126,通讯通路门店!$J:$J,"华为授权体验店")+SUMIFS(通讯通路门店!$AA:$AA,通讯通路门店!$S:$S,$G2126,通讯通路门店!$J:$J,"华为堡垒店")</f>
        <v>0</v>
      </c>
      <c r="BG2126" s="99">
        <f>SUMIFS(通讯通路门店!$Y:$Y,通讯通路门店!$S:$S,$G2126,通讯通路门店!$J:$J,"小米体验店")</f>
        <v>0</v>
      </c>
      <c r="BH2126" s="99">
        <f>SUMIFS(通讯通路门店!$AA:$AA,通讯通路门店!$S:$S,$G2126,通讯通路门店!$J:$J,"苹果体验店")</f>
        <v>0</v>
      </c>
      <c r="BI2126" s="99">
        <f>SUMIFS(通讯通路门店!$K:$K,通讯通路门店!$S:$S,$G2126,通讯通路门店!$J:$J,"其他品牌专卖店")</f>
        <v>0</v>
      </c>
      <c r="BJ2126" s="99">
        <f>SUMIFS(通讯通路门店!$AC:$AC,通讯通路门店!$S:$S,$G2126)</f>
        <v>0</v>
      </c>
      <c r="BK2126" s="99">
        <f>SUMIFS(通讯通路门店!$AD:$AD,通讯通路门店!$S:$S,$G2126)</f>
        <v>0</v>
      </c>
      <c r="BL2126" s="99">
        <f>SUMIFS(通讯通路门店!$AE:$AE,通讯通路门店!$S:$S,$G2126)</f>
        <v>0</v>
      </c>
      <c r="BM2126" s="99">
        <f>SUMIFS(通讯通路门店!$AF:$AF,通讯通路门店!$S:$S,$G2126)</f>
        <v>0</v>
      </c>
      <c r="BN2126" s="99">
        <f>SUMIFS(通讯通路门店!$AG:$AG,通讯通路门店!$S:$S,$G2126)</f>
        <v>0</v>
      </c>
      <c r="BO2126" s="99">
        <f>SUMIFS(通讯通路门店!$AH:$AH,通讯通路门店!$S:$S,$G2126)</f>
        <v>0</v>
      </c>
      <c r="BP2126" s="99">
        <f>SUMIFS(通讯通路门店!$AI:$AI,通讯通路门店!$S:$S,$G2126)</f>
        <v>0</v>
      </c>
      <c r="BQ2126" s="83"/>
    </row>
    <row r="2127" spans="1:69">
      <c r="A2127" s="99" t="str">
        <f>IFERROR(_xlfn.XLOOKUP($G2127,通讯通路门店!$S$4:$S$993931,通讯通路门店!$A$4:$A$993931,0,0),"")</f>
        <v>海南省</v>
      </c>
      <c r="B2127" s="99" t="str">
        <f>IFERROR(_xlfn.XLOOKUP($G2127,通讯通路门店!$S$4:$S$993931,通讯通路门店!$B$4:$B$993931,0,0),"")</f>
        <v>东方市</v>
      </c>
      <c r="C2127" s="99" t="str">
        <f>IFERROR(_xlfn.XLOOKUP($G2127,通讯通路门店!$S$4:$S$993931,通讯通路门店!$C$4:$C$993931,0,0),"")</f>
        <v>东方市</v>
      </c>
      <c r="D2127" s="99" t="str">
        <f>IFERROR(_xlfn.XLOOKUP($G2127,通讯通路门店!$S$4:$S$993931,通讯通路门店!$D$4:$D$993931,0,0),"")</f>
        <v>八所镇</v>
      </c>
      <c r="E2127" s="83"/>
      <c r="F2127" s="83"/>
      <c r="G2127" s="101"/>
      <c r="H2127" s="102">
        <f>IFERROR(_xlfn.XLOOKUP($G2127,通讯通路门店!$S$4:$S$993931,通讯通路门店!$R$4:$R$993931,0,0),"")</f>
        <v>0</v>
      </c>
      <c r="I2127" s="83"/>
      <c r="J2127" s="83"/>
      <c r="K2127" s="83"/>
      <c r="L2127" s="83"/>
      <c r="M2127" s="83"/>
      <c r="N2127" s="83"/>
      <c r="O2127" s="83"/>
      <c r="P2127" s="83"/>
      <c r="Q2127" s="83"/>
      <c r="R2127" s="83"/>
      <c r="S2127" s="83"/>
      <c r="T2127" s="83"/>
      <c r="U2127" s="99">
        <f>COUNTIF(通讯通路门店!$S:$S,$G2127)</f>
        <v>0</v>
      </c>
      <c r="V2127" s="99">
        <f>COUNTIFS(通讯通路门店!$S:$S,$G2127,通讯通路门店!$J:$J,"综合卖场")</f>
        <v>0</v>
      </c>
      <c r="W2127" s="99">
        <f>SUMIFS(通讯通路门店!$AJ:$AJ,通讯通路门店!$S:$S,通讯客户沙盘!$G2127)</f>
        <v>0</v>
      </c>
      <c r="X2127" s="99">
        <f t="shared" si="165"/>
        <v>0</v>
      </c>
      <c r="Y2127" s="99">
        <f>COUNTIFS(通讯通路门店!$S:$S,$G2127,通讯通路门店!$J:$J,"荣耀体验店")+COUNTIFS(通讯通路门店!$S:$S,$G2127,通讯通路门店!$J:$J,"荣耀授权专卖店")</f>
        <v>0</v>
      </c>
      <c r="Z2127" s="99">
        <f>COUNTIFS(通讯通路门店!$S:$S,$G2127,通讯通路门店!$J:$J,"VIVO体验店")</f>
        <v>0</v>
      </c>
      <c r="AA2127" s="99">
        <f>COUNTIFS(通讯通路门店!$S:$S,$G2127,通讯通路门店!$J:$J,"OPPO体验店")</f>
        <v>0</v>
      </c>
      <c r="AB2127" s="99">
        <f>COUNTIFS(通讯通路门店!$S:$S,$G2127,通讯通路门店!$J:$J,"华为授权体验店")+COUNTIFS(通讯通路门店!$S:$S,$G2127,通讯通路门店!$J:$J,"华为堡垒店")</f>
        <v>0</v>
      </c>
      <c r="AC2127" s="99">
        <f>COUNTIFS(通讯通路门店!$S:$S,$G2127,通讯通路门店!$J:$J,"小米体验店")</f>
        <v>0</v>
      </c>
      <c r="AD2127" s="99">
        <f>COUNTIFS(通讯通路门店!$S:$S,$G2127,通讯通路门店!$J:$J,"苹果体验店")</f>
        <v>0</v>
      </c>
      <c r="AE2127" s="99">
        <f>COUNTIFS(通讯通路门店!$S:$S,$G2127,通讯通路门店!$J:$J,"其他品牌专卖店")</f>
        <v>0</v>
      </c>
      <c r="AF2127" s="99">
        <f>SUMIFS(通讯通路门店!$BI:$BI,通讯通路门店!$S:$S,$G2127)</f>
        <v>0</v>
      </c>
      <c r="AG2127" s="99">
        <f>SUMIFS(通讯通路门店!$BH:$BH,通讯通路门店!$S:$S,$G2127)</f>
        <v>0</v>
      </c>
      <c r="AH2127" s="99">
        <f t="shared" si="166"/>
        <v>0</v>
      </c>
      <c r="AI2127" s="99">
        <f>SUMIFS(通讯通路门店!$BB:$BB,通讯通路门店!$S:$S,$G2127)</f>
        <v>0</v>
      </c>
      <c r="AJ2127" s="99">
        <f>SUMIFS(通讯通路门店!$BE:$BE,通讯通路门店!$S:$S,$G2127)</f>
        <v>0</v>
      </c>
      <c r="AK2127" s="99">
        <f>SUMIFS(通讯通路门店!$BG:$BG,通讯通路门店!$S:$S,$G2127)</f>
        <v>0</v>
      </c>
      <c r="AL2127" s="99">
        <f>SUMIFS(通讯通路门店!$BC:$BC,通讯通路门店!$S:$S,$G2127)</f>
        <v>0</v>
      </c>
      <c r="AM2127" s="99">
        <f>SUMIFS(通讯通路门店!$BD:$BD,通讯通路门店!$S:$S,$G2127)</f>
        <v>0</v>
      </c>
      <c r="AN2127" s="99">
        <f>SUMIFS(通讯通路门店!$BF:$BF,通讯通路门店!$S:$S,$G2127)</f>
        <v>0</v>
      </c>
      <c r="AO2127" s="99">
        <f t="shared" si="167"/>
        <v>0</v>
      </c>
      <c r="AP2127" s="99">
        <f>SUMIFS(通讯通路门店!$K:$K,通讯通路门店!$S:$S,$G2127)</f>
        <v>0</v>
      </c>
      <c r="AQ2127" s="83"/>
      <c r="AR2127" s="99">
        <f>SUMIFS(通讯通路门店!$T:$T,通讯通路门店!$S:$S,$G2127)</f>
        <v>0</v>
      </c>
      <c r="AS2127" s="99">
        <f>SUMIFS(通讯通路门店!$U:$U,通讯通路门店!$S:$S,$G2127)</f>
        <v>0</v>
      </c>
      <c r="AT2127" s="99">
        <f>SUMIFS(通讯通路门店!$V:$V,通讯通路门店!$S:$S,$G2127)</f>
        <v>0</v>
      </c>
      <c r="AU2127" s="99">
        <f>SUMIFS(通讯通路门店!$W:$W,通讯通路门店!$S:$S,$G2127)</f>
        <v>0</v>
      </c>
      <c r="AV2127" s="99">
        <f>SUMIFS(通讯通路门店!$Z:$Z,通讯通路门店!$S:$S,$G2127)</f>
        <v>0</v>
      </c>
      <c r="AW2127" s="99">
        <f>SUMIFS(通讯通路门店!$AB:$AB,通讯通路门店!$S:$S,$G2127)</f>
        <v>0</v>
      </c>
      <c r="AX2127" s="99">
        <f>SUMIFS(通讯通路门店!$X:$X,通讯通路门店!$S:$S,$G2127)</f>
        <v>0</v>
      </c>
      <c r="AY2127" s="99">
        <f>SUMIFS(通讯通路门店!$Y:$Y,通讯通路门店!$S:$S,$G2127)</f>
        <v>0</v>
      </c>
      <c r="AZ2127" s="99">
        <f>SUMIFS(通讯通路门店!$AA:$AA,通讯通路门店!$S:$S,$G2127)</f>
        <v>0</v>
      </c>
      <c r="BA2127" s="99">
        <f t="shared" si="168"/>
        <v>0</v>
      </c>
      <c r="BB2127" s="99">
        <f t="shared" si="169"/>
        <v>0</v>
      </c>
      <c r="BC2127" s="99">
        <f>SUMIFS(通讯通路门店!$W:$W,通讯通路门店!$S:$S,$G2127,通讯通路门店!$J:$J,"荣耀体验店")+SUMIFS(通讯通路门店!$W:$W,通讯通路门店!$S:$S,$G2127,通讯通路门店!$J:$J,"荣耀授权专卖店")</f>
        <v>0</v>
      </c>
      <c r="BD2127" s="99">
        <f>SUMIFS(通讯通路门店!$Z:$Z,通讯通路门店!$S:$S,$G2127,通讯通路门店!$J:$J,"VIVO体验店")</f>
        <v>0</v>
      </c>
      <c r="BE2127" s="99">
        <f>SUMIFS(通讯通路门店!$AB:$AB,通讯通路门店!$S:$S,$G2127,通讯通路门店!$J:$J,"OPPO体验店")</f>
        <v>0</v>
      </c>
      <c r="BF2127" s="99">
        <f>SUMIFS(通讯通路门店!$X:$X,通讯通路门店!$S:$S,$G2127,通讯通路门店!$J:$J,"华为授权体验店")+SUMIFS(通讯通路门店!$AA:$AA,通讯通路门店!$S:$S,$G2127,通讯通路门店!$J:$J,"华为堡垒店")</f>
        <v>0</v>
      </c>
      <c r="BG2127" s="99">
        <f>SUMIFS(通讯通路门店!$Y:$Y,通讯通路门店!$S:$S,$G2127,通讯通路门店!$J:$J,"小米体验店")</f>
        <v>0</v>
      </c>
      <c r="BH2127" s="99">
        <f>SUMIFS(通讯通路门店!$AA:$AA,通讯通路门店!$S:$S,$G2127,通讯通路门店!$J:$J,"苹果体验店")</f>
        <v>0</v>
      </c>
      <c r="BI2127" s="99">
        <f>SUMIFS(通讯通路门店!$K:$K,通讯通路门店!$S:$S,$G2127,通讯通路门店!$J:$J,"其他品牌专卖店")</f>
        <v>0</v>
      </c>
      <c r="BJ2127" s="99">
        <f>SUMIFS(通讯通路门店!$AC:$AC,通讯通路门店!$S:$S,$G2127)</f>
        <v>0</v>
      </c>
      <c r="BK2127" s="99">
        <f>SUMIFS(通讯通路门店!$AD:$AD,通讯通路门店!$S:$S,$G2127)</f>
        <v>0</v>
      </c>
      <c r="BL2127" s="99">
        <f>SUMIFS(通讯通路门店!$AE:$AE,通讯通路门店!$S:$S,$G2127)</f>
        <v>0</v>
      </c>
      <c r="BM2127" s="99">
        <f>SUMIFS(通讯通路门店!$AF:$AF,通讯通路门店!$S:$S,$G2127)</f>
        <v>0</v>
      </c>
      <c r="BN2127" s="99">
        <f>SUMIFS(通讯通路门店!$AG:$AG,通讯通路门店!$S:$S,$G2127)</f>
        <v>0</v>
      </c>
      <c r="BO2127" s="99">
        <f>SUMIFS(通讯通路门店!$AH:$AH,通讯通路门店!$S:$S,$G2127)</f>
        <v>0</v>
      </c>
      <c r="BP2127" s="99">
        <f>SUMIFS(通讯通路门店!$AI:$AI,通讯通路门店!$S:$S,$G2127)</f>
        <v>0</v>
      </c>
      <c r="BQ2127" s="83"/>
    </row>
    <row r="2128" spans="1:69">
      <c r="A2128" s="99" t="str">
        <f>IFERROR(_xlfn.XLOOKUP($G2128,通讯通路门店!$S$4:$S$993931,通讯通路门店!$A$4:$A$993931,0,0),"")</f>
        <v>海南省</v>
      </c>
      <c r="B2128" s="99" t="str">
        <f>IFERROR(_xlfn.XLOOKUP($G2128,通讯通路门店!$S$4:$S$993931,通讯通路门店!$B$4:$B$993931,0,0),"")</f>
        <v>东方市</v>
      </c>
      <c r="C2128" s="99" t="str">
        <f>IFERROR(_xlfn.XLOOKUP($G2128,通讯通路门店!$S$4:$S$993931,通讯通路门店!$C$4:$C$993931,0,0),"")</f>
        <v>东方市</v>
      </c>
      <c r="D2128" s="99" t="str">
        <f>IFERROR(_xlfn.XLOOKUP($G2128,通讯通路门店!$S$4:$S$993931,通讯通路门店!$D$4:$D$993931,0,0),"")</f>
        <v>八所镇</v>
      </c>
      <c r="E2128" s="83"/>
      <c r="F2128" s="83"/>
      <c r="G2128" s="101"/>
      <c r="H2128" s="102">
        <f>IFERROR(_xlfn.XLOOKUP($G2128,通讯通路门店!$S$4:$S$993931,通讯通路门店!$R$4:$R$993931,0,0),"")</f>
        <v>0</v>
      </c>
      <c r="I2128" s="83"/>
      <c r="J2128" s="83"/>
      <c r="K2128" s="83"/>
      <c r="L2128" s="83"/>
      <c r="M2128" s="83"/>
      <c r="N2128" s="83"/>
      <c r="O2128" s="83"/>
      <c r="P2128" s="83"/>
      <c r="Q2128" s="83"/>
      <c r="R2128" s="83"/>
      <c r="S2128" s="83"/>
      <c r="T2128" s="83"/>
      <c r="U2128" s="99">
        <f>COUNTIF(通讯通路门店!$S:$S,$G2128)</f>
        <v>0</v>
      </c>
      <c r="V2128" s="99">
        <f>COUNTIFS(通讯通路门店!$S:$S,$G2128,通讯通路门店!$J:$J,"综合卖场")</f>
        <v>0</v>
      </c>
      <c r="W2128" s="99">
        <f>SUMIFS(通讯通路门店!$AJ:$AJ,通讯通路门店!$S:$S,通讯客户沙盘!$G2128)</f>
        <v>0</v>
      </c>
      <c r="X2128" s="99">
        <f t="shared" si="165"/>
        <v>0</v>
      </c>
      <c r="Y2128" s="99">
        <f>COUNTIFS(通讯通路门店!$S:$S,$G2128,通讯通路门店!$J:$J,"荣耀体验店")+COUNTIFS(通讯通路门店!$S:$S,$G2128,通讯通路门店!$J:$J,"荣耀授权专卖店")</f>
        <v>0</v>
      </c>
      <c r="Z2128" s="99">
        <f>COUNTIFS(通讯通路门店!$S:$S,$G2128,通讯通路门店!$J:$J,"VIVO体验店")</f>
        <v>0</v>
      </c>
      <c r="AA2128" s="99">
        <f>COUNTIFS(通讯通路门店!$S:$S,$G2128,通讯通路门店!$J:$J,"OPPO体验店")</f>
        <v>0</v>
      </c>
      <c r="AB2128" s="99">
        <f>COUNTIFS(通讯通路门店!$S:$S,$G2128,通讯通路门店!$J:$J,"华为授权体验店")+COUNTIFS(通讯通路门店!$S:$S,$G2128,通讯通路门店!$J:$J,"华为堡垒店")</f>
        <v>0</v>
      </c>
      <c r="AC2128" s="99">
        <f>COUNTIFS(通讯通路门店!$S:$S,$G2128,通讯通路门店!$J:$J,"小米体验店")</f>
        <v>0</v>
      </c>
      <c r="AD2128" s="99">
        <f>COUNTIFS(通讯通路门店!$S:$S,$G2128,通讯通路门店!$J:$J,"苹果体验店")</f>
        <v>0</v>
      </c>
      <c r="AE2128" s="99">
        <f>COUNTIFS(通讯通路门店!$S:$S,$G2128,通讯通路门店!$J:$J,"其他品牌专卖店")</f>
        <v>0</v>
      </c>
      <c r="AF2128" s="99">
        <f>SUMIFS(通讯通路门店!$BI:$BI,通讯通路门店!$S:$S,$G2128)</f>
        <v>0</v>
      </c>
      <c r="AG2128" s="99">
        <f>SUMIFS(通讯通路门店!$BH:$BH,通讯通路门店!$S:$S,$G2128)</f>
        <v>0</v>
      </c>
      <c r="AH2128" s="99">
        <f t="shared" si="166"/>
        <v>0</v>
      </c>
      <c r="AI2128" s="99">
        <f>SUMIFS(通讯通路门店!$BB:$BB,通讯通路门店!$S:$S,$G2128)</f>
        <v>0</v>
      </c>
      <c r="AJ2128" s="99">
        <f>SUMIFS(通讯通路门店!$BE:$BE,通讯通路门店!$S:$S,$G2128)</f>
        <v>0</v>
      </c>
      <c r="AK2128" s="99">
        <f>SUMIFS(通讯通路门店!$BG:$BG,通讯通路门店!$S:$S,$G2128)</f>
        <v>0</v>
      </c>
      <c r="AL2128" s="99">
        <f>SUMIFS(通讯通路门店!$BC:$BC,通讯通路门店!$S:$S,$G2128)</f>
        <v>0</v>
      </c>
      <c r="AM2128" s="99">
        <f>SUMIFS(通讯通路门店!$BD:$BD,通讯通路门店!$S:$S,$G2128)</f>
        <v>0</v>
      </c>
      <c r="AN2128" s="99">
        <f>SUMIFS(通讯通路门店!$BF:$BF,通讯通路门店!$S:$S,$G2128)</f>
        <v>0</v>
      </c>
      <c r="AO2128" s="99">
        <f t="shared" si="167"/>
        <v>0</v>
      </c>
      <c r="AP2128" s="99">
        <f>SUMIFS(通讯通路门店!$K:$K,通讯通路门店!$S:$S,$G2128)</f>
        <v>0</v>
      </c>
      <c r="AQ2128" s="83"/>
      <c r="AR2128" s="99">
        <f>SUMIFS(通讯通路门店!$T:$T,通讯通路门店!$S:$S,$G2128)</f>
        <v>0</v>
      </c>
      <c r="AS2128" s="99">
        <f>SUMIFS(通讯通路门店!$U:$U,通讯通路门店!$S:$S,$G2128)</f>
        <v>0</v>
      </c>
      <c r="AT2128" s="99">
        <f>SUMIFS(通讯通路门店!$V:$V,通讯通路门店!$S:$S,$G2128)</f>
        <v>0</v>
      </c>
      <c r="AU2128" s="99">
        <f>SUMIFS(通讯通路门店!$W:$W,通讯通路门店!$S:$S,$G2128)</f>
        <v>0</v>
      </c>
      <c r="AV2128" s="99">
        <f>SUMIFS(通讯通路门店!$Z:$Z,通讯通路门店!$S:$S,$G2128)</f>
        <v>0</v>
      </c>
      <c r="AW2128" s="99">
        <f>SUMIFS(通讯通路门店!$AB:$AB,通讯通路门店!$S:$S,$G2128)</f>
        <v>0</v>
      </c>
      <c r="AX2128" s="99">
        <f>SUMIFS(通讯通路门店!$X:$X,通讯通路门店!$S:$S,$G2128)</f>
        <v>0</v>
      </c>
      <c r="AY2128" s="99">
        <f>SUMIFS(通讯通路门店!$Y:$Y,通讯通路门店!$S:$S,$G2128)</f>
        <v>0</v>
      </c>
      <c r="AZ2128" s="99">
        <f>SUMIFS(通讯通路门店!$AA:$AA,通讯通路门店!$S:$S,$G2128)</f>
        <v>0</v>
      </c>
      <c r="BA2128" s="99">
        <f t="shared" si="168"/>
        <v>0</v>
      </c>
      <c r="BB2128" s="99">
        <f t="shared" si="169"/>
        <v>0</v>
      </c>
      <c r="BC2128" s="99">
        <f>SUMIFS(通讯通路门店!$W:$W,通讯通路门店!$S:$S,$G2128,通讯通路门店!$J:$J,"荣耀体验店")+SUMIFS(通讯通路门店!$W:$W,通讯通路门店!$S:$S,$G2128,通讯通路门店!$J:$J,"荣耀授权专卖店")</f>
        <v>0</v>
      </c>
      <c r="BD2128" s="99">
        <f>SUMIFS(通讯通路门店!$Z:$Z,通讯通路门店!$S:$S,$G2128,通讯通路门店!$J:$J,"VIVO体验店")</f>
        <v>0</v>
      </c>
      <c r="BE2128" s="99">
        <f>SUMIFS(通讯通路门店!$AB:$AB,通讯通路门店!$S:$S,$G2128,通讯通路门店!$J:$J,"OPPO体验店")</f>
        <v>0</v>
      </c>
      <c r="BF2128" s="99">
        <f>SUMIFS(通讯通路门店!$X:$X,通讯通路门店!$S:$S,$G2128,通讯通路门店!$J:$J,"华为授权体验店")+SUMIFS(通讯通路门店!$AA:$AA,通讯通路门店!$S:$S,$G2128,通讯通路门店!$J:$J,"华为堡垒店")</f>
        <v>0</v>
      </c>
      <c r="BG2128" s="99">
        <f>SUMIFS(通讯通路门店!$Y:$Y,通讯通路门店!$S:$S,$G2128,通讯通路门店!$J:$J,"小米体验店")</f>
        <v>0</v>
      </c>
      <c r="BH2128" s="99">
        <f>SUMIFS(通讯通路门店!$AA:$AA,通讯通路门店!$S:$S,$G2128,通讯通路门店!$J:$J,"苹果体验店")</f>
        <v>0</v>
      </c>
      <c r="BI2128" s="99">
        <f>SUMIFS(通讯通路门店!$K:$K,通讯通路门店!$S:$S,$G2128,通讯通路门店!$J:$J,"其他品牌专卖店")</f>
        <v>0</v>
      </c>
      <c r="BJ2128" s="99">
        <f>SUMIFS(通讯通路门店!$AC:$AC,通讯通路门店!$S:$S,$G2128)</f>
        <v>0</v>
      </c>
      <c r="BK2128" s="99">
        <f>SUMIFS(通讯通路门店!$AD:$AD,通讯通路门店!$S:$S,$G2128)</f>
        <v>0</v>
      </c>
      <c r="BL2128" s="99">
        <f>SUMIFS(通讯通路门店!$AE:$AE,通讯通路门店!$S:$S,$G2128)</f>
        <v>0</v>
      </c>
      <c r="BM2128" s="99">
        <f>SUMIFS(通讯通路门店!$AF:$AF,通讯通路门店!$S:$S,$G2128)</f>
        <v>0</v>
      </c>
      <c r="BN2128" s="99">
        <f>SUMIFS(通讯通路门店!$AG:$AG,通讯通路门店!$S:$S,$G2128)</f>
        <v>0</v>
      </c>
      <c r="BO2128" s="99">
        <f>SUMIFS(通讯通路门店!$AH:$AH,通讯通路门店!$S:$S,$G2128)</f>
        <v>0</v>
      </c>
      <c r="BP2128" s="99">
        <f>SUMIFS(通讯通路门店!$AI:$AI,通讯通路门店!$S:$S,$G2128)</f>
        <v>0</v>
      </c>
      <c r="BQ2128" s="83"/>
    </row>
    <row r="2129" spans="1:69">
      <c r="A2129" s="99" t="str">
        <f>IFERROR(_xlfn.XLOOKUP($G2129,通讯通路门店!$S$4:$S$993931,通讯通路门店!$A$4:$A$993931,0,0),"")</f>
        <v>海南省</v>
      </c>
      <c r="B2129" s="99" t="str">
        <f>IFERROR(_xlfn.XLOOKUP($G2129,通讯通路门店!$S$4:$S$993931,通讯通路门店!$B$4:$B$993931,0,0),"")</f>
        <v>东方市</v>
      </c>
      <c r="C2129" s="99" t="str">
        <f>IFERROR(_xlfn.XLOOKUP($G2129,通讯通路门店!$S$4:$S$993931,通讯通路门店!$C$4:$C$993931,0,0),"")</f>
        <v>东方市</v>
      </c>
      <c r="D2129" s="99" t="str">
        <f>IFERROR(_xlfn.XLOOKUP($G2129,通讯通路门店!$S$4:$S$993931,通讯通路门店!$D$4:$D$993931,0,0),"")</f>
        <v>八所镇</v>
      </c>
      <c r="E2129" s="83"/>
      <c r="F2129" s="83"/>
      <c r="G2129" s="101"/>
      <c r="H2129" s="102">
        <f>IFERROR(_xlfn.XLOOKUP($G2129,通讯通路门店!$S$4:$S$993931,通讯通路门店!$R$4:$R$993931,0,0),"")</f>
        <v>0</v>
      </c>
      <c r="I2129" s="83"/>
      <c r="J2129" s="83"/>
      <c r="K2129" s="83"/>
      <c r="L2129" s="83"/>
      <c r="M2129" s="83"/>
      <c r="N2129" s="83"/>
      <c r="O2129" s="83"/>
      <c r="P2129" s="83"/>
      <c r="Q2129" s="83"/>
      <c r="R2129" s="83"/>
      <c r="S2129" s="83"/>
      <c r="T2129" s="83"/>
      <c r="U2129" s="99">
        <f>COUNTIF(通讯通路门店!$S:$S,$G2129)</f>
        <v>0</v>
      </c>
      <c r="V2129" s="99">
        <f>COUNTIFS(通讯通路门店!$S:$S,$G2129,通讯通路门店!$J:$J,"综合卖场")</f>
        <v>0</v>
      </c>
      <c r="W2129" s="99">
        <f>SUMIFS(通讯通路门店!$AJ:$AJ,通讯通路门店!$S:$S,通讯客户沙盘!$G2129)</f>
        <v>0</v>
      </c>
      <c r="X2129" s="99">
        <f t="shared" si="165"/>
        <v>0</v>
      </c>
      <c r="Y2129" s="99">
        <f>COUNTIFS(通讯通路门店!$S:$S,$G2129,通讯通路门店!$J:$J,"荣耀体验店")+COUNTIFS(通讯通路门店!$S:$S,$G2129,通讯通路门店!$J:$J,"荣耀授权专卖店")</f>
        <v>0</v>
      </c>
      <c r="Z2129" s="99">
        <f>COUNTIFS(通讯通路门店!$S:$S,$G2129,通讯通路门店!$J:$J,"VIVO体验店")</f>
        <v>0</v>
      </c>
      <c r="AA2129" s="99">
        <f>COUNTIFS(通讯通路门店!$S:$S,$G2129,通讯通路门店!$J:$J,"OPPO体验店")</f>
        <v>0</v>
      </c>
      <c r="AB2129" s="99">
        <f>COUNTIFS(通讯通路门店!$S:$S,$G2129,通讯通路门店!$J:$J,"华为授权体验店")+COUNTIFS(通讯通路门店!$S:$S,$G2129,通讯通路门店!$J:$J,"华为堡垒店")</f>
        <v>0</v>
      </c>
      <c r="AC2129" s="99">
        <f>COUNTIFS(通讯通路门店!$S:$S,$G2129,通讯通路门店!$J:$J,"小米体验店")</f>
        <v>0</v>
      </c>
      <c r="AD2129" s="99">
        <f>COUNTIFS(通讯通路门店!$S:$S,$G2129,通讯通路门店!$J:$J,"苹果体验店")</f>
        <v>0</v>
      </c>
      <c r="AE2129" s="99">
        <f>COUNTIFS(通讯通路门店!$S:$S,$G2129,通讯通路门店!$J:$J,"其他品牌专卖店")</f>
        <v>0</v>
      </c>
      <c r="AF2129" s="99">
        <f>SUMIFS(通讯通路门店!$BI:$BI,通讯通路门店!$S:$S,$G2129)</f>
        <v>0</v>
      </c>
      <c r="AG2129" s="99">
        <f>SUMIFS(通讯通路门店!$BH:$BH,通讯通路门店!$S:$S,$G2129)</f>
        <v>0</v>
      </c>
      <c r="AH2129" s="99">
        <f t="shared" si="166"/>
        <v>0</v>
      </c>
      <c r="AI2129" s="99">
        <f>SUMIFS(通讯通路门店!$BB:$BB,通讯通路门店!$S:$S,$G2129)</f>
        <v>0</v>
      </c>
      <c r="AJ2129" s="99">
        <f>SUMIFS(通讯通路门店!$BE:$BE,通讯通路门店!$S:$S,$G2129)</f>
        <v>0</v>
      </c>
      <c r="AK2129" s="99">
        <f>SUMIFS(通讯通路门店!$BG:$BG,通讯通路门店!$S:$S,$G2129)</f>
        <v>0</v>
      </c>
      <c r="AL2129" s="99">
        <f>SUMIFS(通讯通路门店!$BC:$BC,通讯通路门店!$S:$S,$G2129)</f>
        <v>0</v>
      </c>
      <c r="AM2129" s="99">
        <f>SUMIFS(通讯通路门店!$BD:$BD,通讯通路门店!$S:$S,$G2129)</f>
        <v>0</v>
      </c>
      <c r="AN2129" s="99">
        <f>SUMIFS(通讯通路门店!$BF:$BF,通讯通路门店!$S:$S,$G2129)</f>
        <v>0</v>
      </c>
      <c r="AO2129" s="99">
        <f t="shared" si="167"/>
        <v>0</v>
      </c>
      <c r="AP2129" s="99">
        <f>SUMIFS(通讯通路门店!$K:$K,通讯通路门店!$S:$S,$G2129)</f>
        <v>0</v>
      </c>
      <c r="AQ2129" s="83"/>
      <c r="AR2129" s="99">
        <f>SUMIFS(通讯通路门店!$T:$T,通讯通路门店!$S:$S,$G2129)</f>
        <v>0</v>
      </c>
      <c r="AS2129" s="99">
        <f>SUMIFS(通讯通路门店!$U:$U,通讯通路门店!$S:$S,$G2129)</f>
        <v>0</v>
      </c>
      <c r="AT2129" s="99">
        <f>SUMIFS(通讯通路门店!$V:$V,通讯通路门店!$S:$S,$G2129)</f>
        <v>0</v>
      </c>
      <c r="AU2129" s="99">
        <f>SUMIFS(通讯通路门店!$W:$W,通讯通路门店!$S:$S,$G2129)</f>
        <v>0</v>
      </c>
      <c r="AV2129" s="99">
        <f>SUMIFS(通讯通路门店!$Z:$Z,通讯通路门店!$S:$S,$G2129)</f>
        <v>0</v>
      </c>
      <c r="AW2129" s="99">
        <f>SUMIFS(通讯通路门店!$AB:$AB,通讯通路门店!$S:$S,$G2129)</f>
        <v>0</v>
      </c>
      <c r="AX2129" s="99">
        <f>SUMIFS(通讯通路门店!$X:$X,通讯通路门店!$S:$S,$G2129)</f>
        <v>0</v>
      </c>
      <c r="AY2129" s="99">
        <f>SUMIFS(通讯通路门店!$Y:$Y,通讯通路门店!$S:$S,$G2129)</f>
        <v>0</v>
      </c>
      <c r="AZ2129" s="99">
        <f>SUMIFS(通讯通路门店!$AA:$AA,通讯通路门店!$S:$S,$G2129)</f>
        <v>0</v>
      </c>
      <c r="BA2129" s="99">
        <f t="shared" si="168"/>
        <v>0</v>
      </c>
      <c r="BB2129" s="99">
        <f t="shared" si="169"/>
        <v>0</v>
      </c>
      <c r="BC2129" s="99">
        <f>SUMIFS(通讯通路门店!$W:$W,通讯通路门店!$S:$S,$G2129,通讯通路门店!$J:$J,"荣耀体验店")+SUMIFS(通讯通路门店!$W:$W,通讯通路门店!$S:$S,$G2129,通讯通路门店!$J:$J,"荣耀授权专卖店")</f>
        <v>0</v>
      </c>
      <c r="BD2129" s="99">
        <f>SUMIFS(通讯通路门店!$Z:$Z,通讯通路门店!$S:$S,$G2129,通讯通路门店!$J:$J,"VIVO体验店")</f>
        <v>0</v>
      </c>
      <c r="BE2129" s="99">
        <f>SUMIFS(通讯通路门店!$AB:$AB,通讯通路门店!$S:$S,$G2129,通讯通路门店!$J:$J,"OPPO体验店")</f>
        <v>0</v>
      </c>
      <c r="BF2129" s="99">
        <f>SUMIFS(通讯通路门店!$X:$X,通讯通路门店!$S:$S,$G2129,通讯通路门店!$J:$J,"华为授权体验店")+SUMIFS(通讯通路门店!$AA:$AA,通讯通路门店!$S:$S,$G2129,通讯通路门店!$J:$J,"华为堡垒店")</f>
        <v>0</v>
      </c>
      <c r="BG2129" s="99">
        <f>SUMIFS(通讯通路门店!$Y:$Y,通讯通路门店!$S:$S,$G2129,通讯通路门店!$J:$J,"小米体验店")</f>
        <v>0</v>
      </c>
      <c r="BH2129" s="99">
        <f>SUMIFS(通讯通路门店!$AA:$AA,通讯通路门店!$S:$S,$G2129,通讯通路门店!$J:$J,"苹果体验店")</f>
        <v>0</v>
      </c>
      <c r="BI2129" s="99">
        <f>SUMIFS(通讯通路门店!$K:$K,通讯通路门店!$S:$S,$G2129,通讯通路门店!$J:$J,"其他品牌专卖店")</f>
        <v>0</v>
      </c>
      <c r="BJ2129" s="99">
        <f>SUMIFS(通讯通路门店!$AC:$AC,通讯通路门店!$S:$S,$G2129)</f>
        <v>0</v>
      </c>
      <c r="BK2129" s="99">
        <f>SUMIFS(通讯通路门店!$AD:$AD,通讯通路门店!$S:$S,$G2129)</f>
        <v>0</v>
      </c>
      <c r="BL2129" s="99">
        <f>SUMIFS(通讯通路门店!$AE:$AE,通讯通路门店!$S:$S,$G2129)</f>
        <v>0</v>
      </c>
      <c r="BM2129" s="99">
        <f>SUMIFS(通讯通路门店!$AF:$AF,通讯通路门店!$S:$S,$G2129)</f>
        <v>0</v>
      </c>
      <c r="BN2129" s="99">
        <f>SUMIFS(通讯通路门店!$AG:$AG,通讯通路门店!$S:$S,$G2129)</f>
        <v>0</v>
      </c>
      <c r="BO2129" s="99">
        <f>SUMIFS(通讯通路门店!$AH:$AH,通讯通路门店!$S:$S,$G2129)</f>
        <v>0</v>
      </c>
      <c r="BP2129" s="99">
        <f>SUMIFS(通讯通路门店!$AI:$AI,通讯通路门店!$S:$S,$G2129)</f>
        <v>0</v>
      </c>
      <c r="BQ2129" s="83"/>
    </row>
    <row r="2130" spans="1:69">
      <c r="A2130" s="99" t="str">
        <f>IFERROR(_xlfn.XLOOKUP($G2130,通讯通路门店!$S$4:$S$993931,通讯通路门店!$A$4:$A$993931,0,0),"")</f>
        <v>海南省</v>
      </c>
      <c r="B2130" s="99" t="str">
        <f>IFERROR(_xlfn.XLOOKUP($G2130,通讯通路门店!$S$4:$S$993931,通讯通路门店!$B$4:$B$993931,0,0),"")</f>
        <v>东方市</v>
      </c>
      <c r="C2130" s="99" t="str">
        <f>IFERROR(_xlfn.XLOOKUP($G2130,通讯通路门店!$S$4:$S$993931,通讯通路门店!$C$4:$C$993931,0,0),"")</f>
        <v>东方市</v>
      </c>
      <c r="D2130" s="99" t="str">
        <f>IFERROR(_xlfn.XLOOKUP($G2130,通讯通路门店!$S$4:$S$993931,通讯通路门店!$D$4:$D$993931,0,0),"")</f>
        <v>八所镇</v>
      </c>
      <c r="E2130" s="83"/>
      <c r="F2130" s="83"/>
      <c r="G2130" s="101"/>
      <c r="H2130" s="102">
        <f>IFERROR(_xlfn.XLOOKUP($G2130,通讯通路门店!$S$4:$S$993931,通讯通路门店!$R$4:$R$993931,0,0),"")</f>
        <v>0</v>
      </c>
      <c r="I2130" s="83"/>
      <c r="J2130" s="83"/>
      <c r="K2130" s="83"/>
      <c r="L2130" s="83"/>
      <c r="M2130" s="83"/>
      <c r="N2130" s="83"/>
      <c r="O2130" s="83"/>
      <c r="P2130" s="83"/>
      <c r="Q2130" s="83"/>
      <c r="R2130" s="83"/>
      <c r="S2130" s="83"/>
      <c r="T2130" s="83"/>
      <c r="U2130" s="99">
        <f>COUNTIF(通讯通路门店!$S:$S,$G2130)</f>
        <v>0</v>
      </c>
      <c r="V2130" s="99">
        <f>COUNTIFS(通讯通路门店!$S:$S,$G2130,通讯通路门店!$J:$J,"综合卖场")</f>
        <v>0</v>
      </c>
      <c r="W2130" s="99">
        <f>SUMIFS(通讯通路门店!$AJ:$AJ,通讯通路门店!$S:$S,通讯客户沙盘!$G2130)</f>
        <v>0</v>
      </c>
      <c r="X2130" s="99">
        <f t="shared" si="165"/>
        <v>0</v>
      </c>
      <c r="Y2130" s="99">
        <f>COUNTIFS(通讯通路门店!$S:$S,$G2130,通讯通路门店!$J:$J,"荣耀体验店")+COUNTIFS(通讯通路门店!$S:$S,$G2130,通讯通路门店!$J:$J,"荣耀授权专卖店")</f>
        <v>0</v>
      </c>
      <c r="Z2130" s="99">
        <f>COUNTIFS(通讯通路门店!$S:$S,$G2130,通讯通路门店!$J:$J,"VIVO体验店")</f>
        <v>0</v>
      </c>
      <c r="AA2130" s="99">
        <f>COUNTIFS(通讯通路门店!$S:$S,$G2130,通讯通路门店!$J:$J,"OPPO体验店")</f>
        <v>0</v>
      </c>
      <c r="AB2130" s="99">
        <f>COUNTIFS(通讯通路门店!$S:$S,$G2130,通讯通路门店!$J:$J,"华为授权体验店")+COUNTIFS(通讯通路门店!$S:$S,$G2130,通讯通路门店!$J:$J,"华为堡垒店")</f>
        <v>0</v>
      </c>
      <c r="AC2130" s="99">
        <f>COUNTIFS(通讯通路门店!$S:$S,$G2130,通讯通路门店!$J:$J,"小米体验店")</f>
        <v>0</v>
      </c>
      <c r="AD2130" s="99">
        <f>COUNTIFS(通讯通路门店!$S:$S,$G2130,通讯通路门店!$J:$J,"苹果体验店")</f>
        <v>0</v>
      </c>
      <c r="AE2130" s="99">
        <f>COUNTIFS(通讯通路门店!$S:$S,$G2130,通讯通路门店!$J:$J,"其他品牌专卖店")</f>
        <v>0</v>
      </c>
      <c r="AF2130" s="99">
        <f>SUMIFS(通讯通路门店!$BI:$BI,通讯通路门店!$S:$S,$G2130)</f>
        <v>0</v>
      </c>
      <c r="AG2130" s="99">
        <f>SUMIFS(通讯通路门店!$BH:$BH,通讯通路门店!$S:$S,$G2130)</f>
        <v>0</v>
      </c>
      <c r="AH2130" s="99">
        <f t="shared" si="166"/>
        <v>0</v>
      </c>
      <c r="AI2130" s="99">
        <f>SUMIFS(通讯通路门店!$BB:$BB,通讯通路门店!$S:$S,$G2130)</f>
        <v>0</v>
      </c>
      <c r="AJ2130" s="99">
        <f>SUMIFS(通讯通路门店!$BE:$BE,通讯通路门店!$S:$S,$G2130)</f>
        <v>0</v>
      </c>
      <c r="AK2130" s="99">
        <f>SUMIFS(通讯通路门店!$BG:$BG,通讯通路门店!$S:$S,$G2130)</f>
        <v>0</v>
      </c>
      <c r="AL2130" s="99">
        <f>SUMIFS(通讯通路门店!$BC:$BC,通讯通路门店!$S:$S,$G2130)</f>
        <v>0</v>
      </c>
      <c r="AM2130" s="99">
        <f>SUMIFS(通讯通路门店!$BD:$BD,通讯通路门店!$S:$S,$G2130)</f>
        <v>0</v>
      </c>
      <c r="AN2130" s="99">
        <f>SUMIFS(通讯通路门店!$BF:$BF,通讯通路门店!$S:$S,$G2130)</f>
        <v>0</v>
      </c>
      <c r="AO2130" s="99">
        <f t="shared" si="167"/>
        <v>0</v>
      </c>
      <c r="AP2130" s="99">
        <f>SUMIFS(通讯通路门店!$K:$K,通讯通路门店!$S:$S,$G2130)</f>
        <v>0</v>
      </c>
      <c r="AQ2130" s="83"/>
      <c r="AR2130" s="99">
        <f>SUMIFS(通讯通路门店!$T:$T,通讯通路门店!$S:$S,$G2130)</f>
        <v>0</v>
      </c>
      <c r="AS2130" s="99">
        <f>SUMIFS(通讯通路门店!$U:$U,通讯通路门店!$S:$S,$G2130)</f>
        <v>0</v>
      </c>
      <c r="AT2130" s="99">
        <f>SUMIFS(通讯通路门店!$V:$V,通讯通路门店!$S:$S,$G2130)</f>
        <v>0</v>
      </c>
      <c r="AU2130" s="99">
        <f>SUMIFS(通讯通路门店!$W:$W,通讯通路门店!$S:$S,$G2130)</f>
        <v>0</v>
      </c>
      <c r="AV2130" s="99">
        <f>SUMIFS(通讯通路门店!$Z:$Z,通讯通路门店!$S:$S,$G2130)</f>
        <v>0</v>
      </c>
      <c r="AW2130" s="99">
        <f>SUMIFS(通讯通路门店!$AB:$AB,通讯通路门店!$S:$S,$G2130)</f>
        <v>0</v>
      </c>
      <c r="AX2130" s="99">
        <f>SUMIFS(通讯通路门店!$X:$X,通讯通路门店!$S:$S,$G2130)</f>
        <v>0</v>
      </c>
      <c r="AY2130" s="99">
        <f>SUMIFS(通讯通路门店!$Y:$Y,通讯通路门店!$S:$S,$G2130)</f>
        <v>0</v>
      </c>
      <c r="AZ2130" s="99">
        <f>SUMIFS(通讯通路门店!$AA:$AA,通讯通路门店!$S:$S,$G2130)</f>
        <v>0</v>
      </c>
      <c r="BA2130" s="99">
        <f t="shared" si="168"/>
        <v>0</v>
      </c>
      <c r="BB2130" s="99">
        <f t="shared" si="169"/>
        <v>0</v>
      </c>
      <c r="BC2130" s="99">
        <f>SUMIFS(通讯通路门店!$W:$W,通讯通路门店!$S:$S,$G2130,通讯通路门店!$J:$J,"荣耀体验店")+SUMIFS(通讯通路门店!$W:$W,通讯通路门店!$S:$S,$G2130,通讯通路门店!$J:$J,"荣耀授权专卖店")</f>
        <v>0</v>
      </c>
      <c r="BD2130" s="99">
        <f>SUMIFS(通讯通路门店!$Z:$Z,通讯通路门店!$S:$S,$G2130,通讯通路门店!$J:$J,"VIVO体验店")</f>
        <v>0</v>
      </c>
      <c r="BE2130" s="99">
        <f>SUMIFS(通讯通路门店!$AB:$AB,通讯通路门店!$S:$S,$G2130,通讯通路门店!$J:$J,"OPPO体验店")</f>
        <v>0</v>
      </c>
      <c r="BF2130" s="99">
        <f>SUMIFS(通讯通路门店!$X:$X,通讯通路门店!$S:$S,$G2130,通讯通路门店!$J:$J,"华为授权体验店")+SUMIFS(通讯通路门店!$AA:$AA,通讯通路门店!$S:$S,$G2130,通讯通路门店!$J:$J,"华为堡垒店")</f>
        <v>0</v>
      </c>
      <c r="BG2130" s="99">
        <f>SUMIFS(通讯通路门店!$Y:$Y,通讯通路门店!$S:$S,$G2130,通讯通路门店!$J:$J,"小米体验店")</f>
        <v>0</v>
      </c>
      <c r="BH2130" s="99">
        <f>SUMIFS(通讯通路门店!$AA:$AA,通讯通路门店!$S:$S,$G2130,通讯通路门店!$J:$J,"苹果体验店")</f>
        <v>0</v>
      </c>
      <c r="BI2130" s="99">
        <f>SUMIFS(通讯通路门店!$K:$K,通讯通路门店!$S:$S,$G2130,通讯通路门店!$J:$J,"其他品牌专卖店")</f>
        <v>0</v>
      </c>
      <c r="BJ2130" s="99">
        <f>SUMIFS(通讯通路门店!$AC:$AC,通讯通路门店!$S:$S,$G2130)</f>
        <v>0</v>
      </c>
      <c r="BK2130" s="99">
        <f>SUMIFS(通讯通路门店!$AD:$AD,通讯通路门店!$S:$S,$G2130)</f>
        <v>0</v>
      </c>
      <c r="BL2130" s="99">
        <f>SUMIFS(通讯通路门店!$AE:$AE,通讯通路门店!$S:$S,$G2130)</f>
        <v>0</v>
      </c>
      <c r="BM2130" s="99">
        <f>SUMIFS(通讯通路门店!$AF:$AF,通讯通路门店!$S:$S,$G2130)</f>
        <v>0</v>
      </c>
      <c r="BN2130" s="99">
        <f>SUMIFS(通讯通路门店!$AG:$AG,通讯通路门店!$S:$S,$G2130)</f>
        <v>0</v>
      </c>
      <c r="BO2130" s="99">
        <f>SUMIFS(通讯通路门店!$AH:$AH,通讯通路门店!$S:$S,$G2130)</f>
        <v>0</v>
      </c>
      <c r="BP2130" s="99">
        <f>SUMIFS(通讯通路门店!$AI:$AI,通讯通路门店!$S:$S,$G2130)</f>
        <v>0</v>
      </c>
      <c r="BQ2130" s="83"/>
    </row>
    <row r="2131" spans="1:69">
      <c r="A2131" s="99" t="str">
        <f>IFERROR(_xlfn.XLOOKUP($G2131,通讯通路门店!$S$4:$S$993931,通讯通路门店!$A$4:$A$993931,0,0),"")</f>
        <v>海南省</v>
      </c>
      <c r="B2131" s="99" t="str">
        <f>IFERROR(_xlfn.XLOOKUP($G2131,通讯通路门店!$S$4:$S$993931,通讯通路门店!$B$4:$B$993931,0,0),"")</f>
        <v>东方市</v>
      </c>
      <c r="C2131" s="99" t="str">
        <f>IFERROR(_xlfn.XLOOKUP($G2131,通讯通路门店!$S$4:$S$993931,通讯通路门店!$C$4:$C$993931,0,0),"")</f>
        <v>东方市</v>
      </c>
      <c r="D2131" s="99" t="str">
        <f>IFERROR(_xlfn.XLOOKUP($G2131,通讯通路门店!$S$4:$S$993931,通讯通路门店!$D$4:$D$993931,0,0),"")</f>
        <v>八所镇</v>
      </c>
      <c r="E2131" s="83"/>
      <c r="F2131" s="83"/>
      <c r="G2131" s="101"/>
      <c r="H2131" s="102">
        <f>IFERROR(_xlfn.XLOOKUP($G2131,通讯通路门店!$S$4:$S$993931,通讯通路门店!$R$4:$R$993931,0,0),"")</f>
        <v>0</v>
      </c>
      <c r="I2131" s="83"/>
      <c r="J2131" s="83"/>
      <c r="K2131" s="83"/>
      <c r="L2131" s="83"/>
      <c r="M2131" s="83"/>
      <c r="N2131" s="83"/>
      <c r="O2131" s="83"/>
      <c r="P2131" s="83"/>
      <c r="Q2131" s="83"/>
      <c r="R2131" s="83"/>
      <c r="S2131" s="83"/>
      <c r="T2131" s="83"/>
      <c r="U2131" s="99">
        <f>COUNTIF(通讯通路门店!$S:$S,$G2131)</f>
        <v>0</v>
      </c>
      <c r="V2131" s="99">
        <f>COUNTIFS(通讯通路门店!$S:$S,$G2131,通讯通路门店!$J:$J,"综合卖场")</f>
        <v>0</v>
      </c>
      <c r="W2131" s="99">
        <f>SUMIFS(通讯通路门店!$AJ:$AJ,通讯通路门店!$S:$S,通讯客户沙盘!$G2131)</f>
        <v>0</v>
      </c>
      <c r="X2131" s="99">
        <f t="shared" si="165"/>
        <v>0</v>
      </c>
      <c r="Y2131" s="99">
        <f>COUNTIFS(通讯通路门店!$S:$S,$G2131,通讯通路门店!$J:$J,"荣耀体验店")+COUNTIFS(通讯通路门店!$S:$S,$G2131,通讯通路门店!$J:$J,"荣耀授权专卖店")</f>
        <v>0</v>
      </c>
      <c r="Z2131" s="99">
        <f>COUNTIFS(通讯通路门店!$S:$S,$G2131,通讯通路门店!$J:$J,"VIVO体验店")</f>
        <v>0</v>
      </c>
      <c r="AA2131" s="99">
        <f>COUNTIFS(通讯通路门店!$S:$S,$G2131,通讯通路门店!$J:$J,"OPPO体验店")</f>
        <v>0</v>
      </c>
      <c r="AB2131" s="99">
        <f>COUNTIFS(通讯通路门店!$S:$S,$G2131,通讯通路门店!$J:$J,"华为授权体验店")+COUNTIFS(通讯通路门店!$S:$S,$G2131,通讯通路门店!$J:$J,"华为堡垒店")</f>
        <v>0</v>
      </c>
      <c r="AC2131" s="99">
        <f>COUNTIFS(通讯通路门店!$S:$S,$G2131,通讯通路门店!$J:$J,"小米体验店")</f>
        <v>0</v>
      </c>
      <c r="AD2131" s="99">
        <f>COUNTIFS(通讯通路门店!$S:$S,$G2131,通讯通路门店!$J:$J,"苹果体验店")</f>
        <v>0</v>
      </c>
      <c r="AE2131" s="99">
        <f>COUNTIFS(通讯通路门店!$S:$S,$G2131,通讯通路门店!$J:$J,"其他品牌专卖店")</f>
        <v>0</v>
      </c>
      <c r="AF2131" s="99">
        <f>SUMIFS(通讯通路门店!$BI:$BI,通讯通路门店!$S:$S,$G2131)</f>
        <v>0</v>
      </c>
      <c r="AG2131" s="99">
        <f>SUMIFS(通讯通路门店!$BH:$BH,通讯通路门店!$S:$S,$G2131)</f>
        <v>0</v>
      </c>
      <c r="AH2131" s="99">
        <f t="shared" si="166"/>
        <v>0</v>
      </c>
      <c r="AI2131" s="99">
        <f>SUMIFS(通讯通路门店!$BB:$BB,通讯通路门店!$S:$S,$G2131)</f>
        <v>0</v>
      </c>
      <c r="AJ2131" s="99">
        <f>SUMIFS(通讯通路门店!$BE:$BE,通讯通路门店!$S:$S,$G2131)</f>
        <v>0</v>
      </c>
      <c r="AK2131" s="99">
        <f>SUMIFS(通讯通路门店!$BG:$BG,通讯通路门店!$S:$S,$G2131)</f>
        <v>0</v>
      </c>
      <c r="AL2131" s="99">
        <f>SUMIFS(通讯通路门店!$BC:$BC,通讯通路门店!$S:$S,$G2131)</f>
        <v>0</v>
      </c>
      <c r="AM2131" s="99">
        <f>SUMIFS(通讯通路门店!$BD:$BD,通讯通路门店!$S:$S,$G2131)</f>
        <v>0</v>
      </c>
      <c r="AN2131" s="99">
        <f>SUMIFS(通讯通路门店!$BF:$BF,通讯通路门店!$S:$S,$G2131)</f>
        <v>0</v>
      </c>
      <c r="AO2131" s="99">
        <f t="shared" si="167"/>
        <v>0</v>
      </c>
      <c r="AP2131" s="99">
        <f>SUMIFS(通讯通路门店!$K:$K,通讯通路门店!$S:$S,$G2131)</f>
        <v>0</v>
      </c>
      <c r="AQ2131" s="83"/>
      <c r="AR2131" s="99">
        <f>SUMIFS(通讯通路门店!$T:$T,通讯通路门店!$S:$S,$G2131)</f>
        <v>0</v>
      </c>
      <c r="AS2131" s="99">
        <f>SUMIFS(通讯通路门店!$U:$U,通讯通路门店!$S:$S,$G2131)</f>
        <v>0</v>
      </c>
      <c r="AT2131" s="99">
        <f>SUMIFS(通讯通路门店!$V:$V,通讯通路门店!$S:$S,$G2131)</f>
        <v>0</v>
      </c>
      <c r="AU2131" s="99">
        <f>SUMIFS(通讯通路门店!$W:$W,通讯通路门店!$S:$S,$G2131)</f>
        <v>0</v>
      </c>
      <c r="AV2131" s="99">
        <f>SUMIFS(通讯通路门店!$Z:$Z,通讯通路门店!$S:$S,$G2131)</f>
        <v>0</v>
      </c>
      <c r="AW2131" s="99">
        <f>SUMIFS(通讯通路门店!$AB:$AB,通讯通路门店!$S:$S,$G2131)</f>
        <v>0</v>
      </c>
      <c r="AX2131" s="99">
        <f>SUMIFS(通讯通路门店!$X:$X,通讯通路门店!$S:$S,$G2131)</f>
        <v>0</v>
      </c>
      <c r="AY2131" s="99">
        <f>SUMIFS(通讯通路门店!$Y:$Y,通讯通路门店!$S:$S,$G2131)</f>
        <v>0</v>
      </c>
      <c r="AZ2131" s="99">
        <f>SUMIFS(通讯通路门店!$AA:$AA,通讯通路门店!$S:$S,$G2131)</f>
        <v>0</v>
      </c>
      <c r="BA2131" s="99">
        <f t="shared" si="168"/>
        <v>0</v>
      </c>
      <c r="BB2131" s="99">
        <f t="shared" si="169"/>
        <v>0</v>
      </c>
      <c r="BC2131" s="99">
        <f>SUMIFS(通讯通路门店!$W:$W,通讯通路门店!$S:$S,$G2131,通讯通路门店!$J:$J,"荣耀体验店")+SUMIFS(通讯通路门店!$W:$W,通讯通路门店!$S:$S,$G2131,通讯通路门店!$J:$J,"荣耀授权专卖店")</f>
        <v>0</v>
      </c>
      <c r="BD2131" s="99">
        <f>SUMIFS(通讯通路门店!$Z:$Z,通讯通路门店!$S:$S,$G2131,通讯通路门店!$J:$J,"VIVO体验店")</f>
        <v>0</v>
      </c>
      <c r="BE2131" s="99">
        <f>SUMIFS(通讯通路门店!$AB:$AB,通讯通路门店!$S:$S,$G2131,通讯通路门店!$J:$J,"OPPO体验店")</f>
        <v>0</v>
      </c>
      <c r="BF2131" s="99">
        <f>SUMIFS(通讯通路门店!$X:$X,通讯通路门店!$S:$S,$G2131,通讯通路门店!$J:$J,"华为授权体验店")+SUMIFS(通讯通路门店!$AA:$AA,通讯通路门店!$S:$S,$G2131,通讯通路门店!$J:$J,"华为堡垒店")</f>
        <v>0</v>
      </c>
      <c r="BG2131" s="99">
        <f>SUMIFS(通讯通路门店!$Y:$Y,通讯通路门店!$S:$S,$G2131,通讯通路门店!$J:$J,"小米体验店")</f>
        <v>0</v>
      </c>
      <c r="BH2131" s="99">
        <f>SUMIFS(通讯通路门店!$AA:$AA,通讯通路门店!$S:$S,$G2131,通讯通路门店!$J:$J,"苹果体验店")</f>
        <v>0</v>
      </c>
      <c r="BI2131" s="99">
        <f>SUMIFS(通讯通路门店!$K:$K,通讯通路门店!$S:$S,$G2131,通讯通路门店!$J:$J,"其他品牌专卖店")</f>
        <v>0</v>
      </c>
      <c r="BJ2131" s="99">
        <f>SUMIFS(通讯通路门店!$AC:$AC,通讯通路门店!$S:$S,$G2131)</f>
        <v>0</v>
      </c>
      <c r="BK2131" s="99">
        <f>SUMIFS(通讯通路门店!$AD:$AD,通讯通路门店!$S:$S,$G2131)</f>
        <v>0</v>
      </c>
      <c r="BL2131" s="99">
        <f>SUMIFS(通讯通路门店!$AE:$AE,通讯通路门店!$S:$S,$G2131)</f>
        <v>0</v>
      </c>
      <c r="BM2131" s="99">
        <f>SUMIFS(通讯通路门店!$AF:$AF,通讯通路门店!$S:$S,$G2131)</f>
        <v>0</v>
      </c>
      <c r="BN2131" s="99">
        <f>SUMIFS(通讯通路门店!$AG:$AG,通讯通路门店!$S:$S,$G2131)</f>
        <v>0</v>
      </c>
      <c r="BO2131" s="99">
        <f>SUMIFS(通讯通路门店!$AH:$AH,通讯通路门店!$S:$S,$G2131)</f>
        <v>0</v>
      </c>
      <c r="BP2131" s="99">
        <f>SUMIFS(通讯通路门店!$AI:$AI,通讯通路门店!$S:$S,$G2131)</f>
        <v>0</v>
      </c>
      <c r="BQ2131" s="83"/>
    </row>
    <row r="2132" spans="1:69">
      <c r="A2132" s="99" t="str">
        <f>IFERROR(_xlfn.XLOOKUP($G2132,通讯通路门店!$S$4:$S$993931,通讯通路门店!$A$4:$A$993931,0,0),"")</f>
        <v>海南省</v>
      </c>
      <c r="B2132" s="99" t="str">
        <f>IFERROR(_xlfn.XLOOKUP($G2132,通讯通路门店!$S$4:$S$993931,通讯通路门店!$B$4:$B$993931,0,0),"")</f>
        <v>东方市</v>
      </c>
      <c r="C2132" s="99" t="str">
        <f>IFERROR(_xlfn.XLOOKUP($G2132,通讯通路门店!$S$4:$S$993931,通讯通路门店!$C$4:$C$993931,0,0),"")</f>
        <v>东方市</v>
      </c>
      <c r="D2132" s="99" t="str">
        <f>IFERROR(_xlfn.XLOOKUP($G2132,通讯通路门店!$S$4:$S$993931,通讯通路门店!$D$4:$D$993931,0,0),"")</f>
        <v>八所镇</v>
      </c>
      <c r="E2132" s="83"/>
      <c r="F2132" s="83"/>
      <c r="G2132" s="101"/>
      <c r="H2132" s="102">
        <f>IFERROR(_xlfn.XLOOKUP($G2132,通讯通路门店!$S$4:$S$993931,通讯通路门店!$R$4:$R$993931,0,0),"")</f>
        <v>0</v>
      </c>
      <c r="I2132" s="83"/>
      <c r="J2132" s="83"/>
      <c r="K2132" s="83"/>
      <c r="L2132" s="83"/>
      <c r="M2132" s="83"/>
      <c r="N2132" s="83"/>
      <c r="O2132" s="83"/>
      <c r="P2132" s="83"/>
      <c r="Q2132" s="83"/>
      <c r="R2132" s="83"/>
      <c r="S2132" s="83"/>
      <c r="T2132" s="83"/>
      <c r="U2132" s="99">
        <f>COUNTIF(通讯通路门店!$S:$S,$G2132)</f>
        <v>0</v>
      </c>
      <c r="V2132" s="99">
        <f>COUNTIFS(通讯通路门店!$S:$S,$G2132,通讯通路门店!$J:$J,"综合卖场")</f>
        <v>0</v>
      </c>
      <c r="W2132" s="99">
        <f>SUMIFS(通讯通路门店!$AJ:$AJ,通讯通路门店!$S:$S,通讯客户沙盘!$G2132)</f>
        <v>0</v>
      </c>
      <c r="X2132" s="99">
        <f t="shared" si="165"/>
        <v>0</v>
      </c>
      <c r="Y2132" s="99">
        <f>COUNTIFS(通讯通路门店!$S:$S,$G2132,通讯通路门店!$J:$J,"荣耀体验店")+COUNTIFS(通讯通路门店!$S:$S,$G2132,通讯通路门店!$J:$J,"荣耀授权专卖店")</f>
        <v>0</v>
      </c>
      <c r="Z2132" s="99">
        <f>COUNTIFS(通讯通路门店!$S:$S,$G2132,通讯通路门店!$J:$J,"VIVO体验店")</f>
        <v>0</v>
      </c>
      <c r="AA2132" s="99">
        <f>COUNTIFS(通讯通路门店!$S:$S,$G2132,通讯通路门店!$J:$J,"OPPO体验店")</f>
        <v>0</v>
      </c>
      <c r="AB2132" s="99">
        <f>COUNTIFS(通讯通路门店!$S:$S,$G2132,通讯通路门店!$J:$J,"华为授权体验店")+COUNTIFS(通讯通路门店!$S:$S,$G2132,通讯通路门店!$J:$J,"华为堡垒店")</f>
        <v>0</v>
      </c>
      <c r="AC2132" s="99">
        <f>COUNTIFS(通讯通路门店!$S:$S,$G2132,通讯通路门店!$J:$J,"小米体验店")</f>
        <v>0</v>
      </c>
      <c r="AD2132" s="99">
        <f>COUNTIFS(通讯通路门店!$S:$S,$G2132,通讯通路门店!$J:$J,"苹果体验店")</f>
        <v>0</v>
      </c>
      <c r="AE2132" s="99">
        <f>COUNTIFS(通讯通路门店!$S:$S,$G2132,通讯通路门店!$J:$J,"其他品牌专卖店")</f>
        <v>0</v>
      </c>
      <c r="AF2132" s="99">
        <f>SUMIFS(通讯通路门店!$BI:$BI,通讯通路门店!$S:$S,$G2132)</f>
        <v>0</v>
      </c>
      <c r="AG2132" s="99">
        <f>SUMIFS(通讯通路门店!$BH:$BH,通讯通路门店!$S:$S,$G2132)</f>
        <v>0</v>
      </c>
      <c r="AH2132" s="99">
        <f t="shared" si="166"/>
        <v>0</v>
      </c>
      <c r="AI2132" s="99">
        <f>SUMIFS(通讯通路门店!$BB:$BB,通讯通路门店!$S:$S,$G2132)</f>
        <v>0</v>
      </c>
      <c r="AJ2132" s="99">
        <f>SUMIFS(通讯通路门店!$BE:$BE,通讯通路门店!$S:$S,$G2132)</f>
        <v>0</v>
      </c>
      <c r="AK2132" s="99">
        <f>SUMIFS(通讯通路门店!$BG:$BG,通讯通路门店!$S:$S,$G2132)</f>
        <v>0</v>
      </c>
      <c r="AL2132" s="99">
        <f>SUMIFS(通讯通路门店!$BC:$BC,通讯通路门店!$S:$S,$G2132)</f>
        <v>0</v>
      </c>
      <c r="AM2132" s="99">
        <f>SUMIFS(通讯通路门店!$BD:$BD,通讯通路门店!$S:$S,$G2132)</f>
        <v>0</v>
      </c>
      <c r="AN2132" s="99">
        <f>SUMIFS(通讯通路门店!$BF:$BF,通讯通路门店!$S:$S,$G2132)</f>
        <v>0</v>
      </c>
      <c r="AO2132" s="99">
        <f t="shared" si="167"/>
        <v>0</v>
      </c>
      <c r="AP2132" s="99">
        <f>SUMIFS(通讯通路门店!$K:$K,通讯通路门店!$S:$S,$G2132)</f>
        <v>0</v>
      </c>
      <c r="AQ2132" s="83"/>
      <c r="AR2132" s="99">
        <f>SUMIFS(通讯通路门店!$T:$T,通讯通路门店!$S:$S,$G2132)</f>
        <v>0</v>
      </c>
      <c r="AS2132" s="99">
        <f>SUMIFS(通讯通路门店!$U:$U,通讯通路门店!$S:$S,$G2132)</f>
        <v>0</v>
      </c>
      <c r="AT2132" s="99">
        <f>SUMIFS(通讯通路门店!$V:$V,通讯通路门店!$S:$S,$G2132)</f>
        <v>0</v>
      </c>
      <c r="AU2132" s="99">
        <f>SUMIFS(通讯通路门店!$W:$W,通讯通路门店!$S:$S,$G2132)</f>
        <v>0</v>
      </c>
      <c r="AV2132" s="99">
        <f>SUMIFS(通讯通路门店!$Z:$Z,通讯通路门店!$S:$S,$G2132)</f>
        <v>0</v>
      </c>
      <c r="AW2132" s="99">
        <f>SUMIFS(通讯通路门店!$AB:$AB,通讯通路门店!$S:$S,$G2132)</f>
        <v>0</v>
      </c>
      <c r="AX2132" s="99">
        <f>SUMIFS(通讯通路门店!$X:$X,通讯通路门店!$S:$S,$G2132)</f>
        <v>0</v>
      </c>
      <c r="AY2132" s="99">
        <f>SUMIFS(通讯通路门店!$Y:$Y,通讯通路门店!$S:$S,$G2132)</f>
        <v>0</v>
      </c>
      <c r="AZ2132" s="99">
        <f>SUMIFS(通讯通路门店!$AA:$AA,通讯通路门店!$S:$S,$G2132)</f>
        <v>0</v>
      </c>
      <c r="BA2132" s="99">
        <f t="shared" si="168"/>
        <v>0</v>
      </c>
      <c r="BB2132" s="99">
        <f t="shared" si="169"/>
        <v>0</v>
      </c>
      <c r="BC2132" s="99">
        <f>SUMIFS(通讯通路门店!$W:$W,通讯通路门店!$S:$S,$G2132,通讯通路门店!$J:$J,"荣耀体验店")+SUMIFS(通讯通路门店!$W:$W,通讯通路门店!$S:$S,$G2132,通讯通路门店!$J:$J,"荣耀授权专卖店")</f>
        <v>0</v>
      </c>
      <c r="BD2132" s="99">
        <f>SUMIFS(通讯通路门店!$Z:$Z,通讯通路门店!$S:$S,$G2132,通讯通路门店!$J:$J,"VIVO体验店")</f>
        <v>0</v>
      </c>
      <c r="BE2132" s="99">
        <f>SUMIFS(通讯通路门店!$AB:$AB,通讯通路门店!$S:$S,$G2132,通讯通路门店!$J:$J,"OPPO体验店")</f>
        <v>0</v>
      </c>
      <c r="BF2132" s="99">
        <f>SUMIFS(通讯通路门店!$X:$X,通讯通路门店!$S:$S,$G2132,通讯通路门店!$J:$J,"华为授权体验店")+SUMIFS(通讯通路门店!$AA:$AA,通讯通路门店!$S:$S,$G2132,通讯通路门店!$J:$J,"华为堡垒店")</f>
        <v>0</v>
      </c>
      <c r="BG2132" s="99">
        <f>SUMIFS(通讯通路门店!$Y:$Y,通讯通路门店!$S:$S,$G2132,通讯通路门店!$J:$J,"小米体验店")</f>
        <v>0</v>
      </c>
      <c r="BH2132" s="99">
        <f>SUMIFS(通讯通路门店!$AA:$AA,通讯通路门店!$S:$S,$G2132,通讯通路门店!$J:$J,"苹果体验店")</f>
        <v>0</v>
      </c>
      <c r="BI2132" s="99">
        <f>SUMIFS(通讯通路门店!$K:$K,通讯通路门店!$S:$S,$G2132,通讯通路门店!$J:$J,"其他品牌专卖店")</f>
        <v>0</v>
      </c>
      <c r="BJ2132" s="99">
        <f>SUMIFS(通讯通路门店!$AC:$AC,通讯通路门店!$S:$S,$G2132)</f>
        <v>0</v>
      </c>
      <c r="BK2132" s="99">
        <f>SUMIFS(通讯通路门店!$AD:$AD,通讯通路门店!$S:$S,$G2132)</f>
        <v>0</v>
      </c>
      <c r="BL2132" s="99">
        <f>SUMIFS(通讯通路门店!$AE:$AE,通讯通路门店!$S:$S,$G2132)</f>
        <v>0</v>
      </c>
      <c r="BM2132" s="99">
        <f>SUMIFS(通讯通路门店!$AF:$AF,通讯通路门店!$S:$S,$G2132)</f>
        <v>0</v>
      </c>
      <c r="BN2132" s="99">
        <f>SUMIFS(通讯通路门店!$AG:$AG,通讯通路门店!$S:$S,$G2132)</f>
        <v>0</v>
      </c>
      <c r="BO2132" s="99">
        <f>SUMIFS(通讯通路门店!$AH:$AH,通讯通路门店!$S:$S,$G2132)</f>
        <v>0</v>
      </c>
      <c r="BP2132" s="99">
        <f>SUMIFS(通讯通路门店!$AI:$AI,通讯通路门店!$S:$S,$G2132)</f>
        <v>0</v>
      </c>
      <c r="BQ2132" s="83"/>
    </row>
    <row r="2133" spans="1:69">
      <c r="A2133" s="99" t="str">
        <f>IFERROR(_xlfn.XLOOKUP($G2133,通讯通路门店!$S$4:$S$993931,通讯通路门店!$A$4:$A$993931,0,0),"")</f>
        <v>海南省</v>
      </c>
      <c r="B2133" s="99" t="str">
        <f>IFERROR(_xlfn.XLOOKUP($G2133,通讯通路门店!$S$4:$S$993931,通讯通路门店!$B$4:$B$993931,0,0),"")</f>
        <v>东方市</v>
      </c>
      <c r="C2133" s="99" t="str">
        <f>IFERROR(_xlfn.XLOOKUP($G2133,通讯通路门店!$S$4:$S$993931,通讯通路门店!$C$4:$C$993931,0,0),"")</f>
        <v>东方市</v>
      </c>
      <c r="D2133" s="99" t="str">
        <f>IFERROR(_xlfn.XLOOKUP($G2133,通讯通路门店!$S$4:$S$993931,通讯通路门店!$D$4:$D$993931,0,0),"")</f>
        <v>八所镇</v>
      </c>
      <c r="E2133" s="83"/>
      <c r="F2133" s="83"/>
      <c r="G2133" s="101"/>
      <c r="H2133" s="102">
        <f>IFERROR(_xlfn.XLOOKUP($G2133,通讯通路门店!$S$4:$S$993931,通讯通路门店!$R$4:$R$993931,0,0),"")</f>
        <v>0</v>
      </c>
      <c r="I2133" s="83"/>
      <c r="J2133" s="83"/>
      <c r="K2133" s="83"/>
      <c r="L2133" s="83"/>
      <c r="M2133" s="83"/>
      <c r="N2133" s="83"/>
      <c r="O2133" s="83"/>
      <c r="P2133" s="83"/>
      <c r="Q2133" s="83"/>
      <c r="R2133" s="83"/>
      <c r="S2133" s="83"/>
      <c r="T2133" s="83"/>
      <c r="U2133" s="99">
        <f>COUNTIF(通讯通路门店!$S:$S,$G2133)</f>
        <v>0</v>
      </c>
      <c r="V2133" s="99">
        <f>COUNTIFS(通讯通路门店!$S:$S,$G2133,通讯通路门店!$J:$J,"综合卖场")</f>
        <v>0</v>
      </c>
      <c r="W2133" s="99">
        <f>SUMIFS(通讯通路门店!$AJ:$AJ,通讯通路门店!$S:$S,通讯客户沙盘!$G2133)</f>
        <v>0</v>
      </c>
      <c r="X2133" s="99">
        <f t="shared" si="165"/>
        <v>0</v>
      </c>
      <c r="Y2133" s="99">
        <f>COUNTIFS(通讯通路门店!$S:$S,$G2133,通讯通路门店!$J:$J,"荣耀体验店")+COUNTIFS(通讯通路门店!$S:$S,$G2133,通讯通路门店!$J:$J,"荣耀授权专卖店")</f>
        <v>0</v>
      </c>
      <c r="Z2133" s="99">
        <f>COUNTIFS(通讯通路门店!$S:$S,$G2133,通讯通路门店!$J:$J,"VIVO体验店")</f>
        <v>0</v>
      </c>
      <c r="AA2133" s="99">
        <f>COUNTIFS(通讯通路门店!$S:$S,$G2133,通讯通路门店!$J:$J,"OPPO体验店")</f>
        <v>0</v>
      </c>
      <c r="AB2133" s="99">
        <f>COUNTIFS(通讯通路门店!$S:$S,$G2133,通讯通路门店!$J:$J,"华为授权体验店")+COUNTIFS(通讯通路门店!$S:$S,$G2133,通讯通路门店!$J:$J,"华为堡垒店")</f>
        <v>0</v>
      </c>
      <c r="AC2133" s="99">
        <f>COUNTIFS(通讯通路门店!$S:$S,$G2133,通讯通路门店!$J:$J,"小米体验店")</f>
        <v>0</v>
      </c>
      <c r="AD2133" s="99">
        <f>COUNTIFS(通讯通路门店!$S:$S,$G2133,通讯通路门店!$J:$J,"苹果体验店")</f>
        <v>0</v>
      </c>
      <c r="AE2133" s="99">
        <f>COUNTIFS(通讯通路门店!$S:$S,$G2133,通讯通路门店!$J:$J,"其他品牌专卖店")</f>
        <v>0</v>
      </c>
      <c r="AF2133" s="99">
        <f>SUMIFS(通讯通路门店!$BI:$BI,通讯通路门店!$S:$S,$G2133)</f>
        <v>0</v>
      </c>
      <c r="AG2133" s="99">
        <f>SUMIFS(通讯通路门店!$BH:$BH,通讯通路门店!$S:$S,$G2133)</f>
        <v>0</v>
      </c>
      <c r="AH2133" s="99">
        <f t="shared" si="166"/>
        <v>0</v>
      </c>
      <c r="AI2133" s="99">
        <f>SUMIFS(通讯通路门店!$BB:$BB,通讯通路门店!$S:$S,$G2133)</f>
        <v>0</v>
      </c>
      <c r="AJ2133" s="99">
        <f>SUMIFS(通讯通路门店!$BE:$BE,通讯通路门店!$S:$S,$G2133)</f>
        <v>0</v>
      </c>
      <c r="AK2133" s="99">
        <f>SUMIFS(通讯通路门店!$BG:$BG,通讯通路门店!$S:$S,$G2133)</f>
        <v>0</v>
      </c>
      <c r="AL2133" s="99">
        <f>SUMIFS(通讯通路门店!$BC:$BC,通讯通路门店!$S:$S,$G2133)</f>
        <v>0</v>
      </c>
      <c r="AM2133" s="99">
        <f>SUMIFS(通讯通路门店!$BD:$BD,通讯通路门店!$S:$S,$G2133)</f>
        <v>0</v>
      </c>
      <c r="AN2133" s="99">
        <f>SUMIFS(通讯通路门店!$BF:$BF,通讯通路门店!$S:$S,$G2133)</f>
        <v>0</v>
      </c>
      <c r="AO2133" s="99">
        <f t="shared" si="167"/>
        <v>0</v>
      </c>
      <c r="AP2133" s="99">
        <f>SUMIFS(通讯通路门店!$K:$K,通讯通路门店!$S:$S,$G2133)</f>
        <v>0</v>
      </c>
      <c r="AQ2133" s="83"/>
      <c r="AR2133" s="99">
        <f>SUMIFS(通讯通路门店!$T:$T,通讯通路门店!$S:$S,$G2133)</f>
        <v>0</v>
      </c>
      <c r="AS2133" s="99">
        <f>SUMIFS(通讯通路门店!$U:$U,通讯通路门店!$S:$S,$G2133)</f>
        <v>0</v>
      </c>
      <c r="AT2133" s="99">
        <f>SUMIFS(通讯通路门店!$V:$V,通讯通路门店!$S:$S,$G2133)</f>
        <v>0</v>
      </c>
      <c r="AU2133" s="99">
        <f>SUMIFS(通讯通路门店!$W:$W,通讯通路门店!$S:$S,$G2133)</f>
        <v>0</v>
      </c>
      <c r="AV2133" s="99">
        <f>SUMIFS(通讯通路门店!$Z:$Z,通讯通路门店!$S:$S,$G2133)</f>
        <v>0</v>
      </c>
      <c r="AW2133" s="99">
        <f>SUMIFS(通讯通路门店!$AB:$AB,通讯通路门店!$S:$S,$G2133)</f>
        <v>0</v>
      </c>
      <c r="AX2133" s="99">
        <f>SUMIFS(通讯通路门店!$X:$X,通讯通路门店!$S:$S,$G2133)</f>
        <v>0</v>
      </c>
      <c r="AY2133" s="99">
        <f>SUMIFS(通讯通路门店!$Y:$Y,通讯通路门店!$S:$S,$G2133)</f>
        <v>0</v>
      </c>
      <c r="AZ2133" s="99">
        <f>SUMIFS(通讯通路门店!$AA:$AA,通讯通路门店!$S:$S,$G2133)</f>
        <v>0</v>
      </c>
      <c r="BA2133" s="99">
        <f t="shared" si="168"/>
        <v>0</v>
      </c>
      <c r="BB2133" s="99">
        <f t="shared" si="169"/>
        <v>0</v>
      </c>
      <c r="BC2133" s="99">
        <f>SUMIFS(通讯通路门店!$W:$W,通讯通路门店!$S:$S,$G2133,通讯通路门店!$J:$J,"荣耀体验店")+SUMIFS(通讯通路门店!$W:$W,通讯通路门店!$S:$S,$G2133,通讯通路门店!$J:$J,"荣耀授权专卖店")</f>
        <v>0</v>
      </c>
      <c r="BD2133" s="99">
        <f>SUMIFS(通讯通路门店!$Z:$Z,通讯通路门店!$S:$S,$G2133,通讯通路门店!$J:$J,"VIVO体验店")</f>
        <v>0</v>
      </c>
      <c r="BE2133" s="99">
        <f>SUMIFS(通讯通路门店!$AB:$AB,通讯通路门店!$S:$S,$G2133,通讯通路门店!$J:$J,"OPPO体验店")</f>
        <v>0</v>
      </c>
      <c r="BF2133" s="99">
        <f>SUMIFS(通讯通路门店!$X:$X,通讯通路门店!$S:$S,$G2133,通讯通路门店!$J:$J,"华为授权体验店")+SUMIFS(通讯通路门店!$AA:$AA,通讯通路门店!$S:$S,$G2133,通讯通路门店!$J:$J,"华为堡垒店")</f>
        <v>0</v>
      </c>
      <c r="BG2133" s="99">
        <f>SUMIFS(通讯通路门店!$Y:$Y,通讯通路门店!$S:$S,$G2133,通讯通路门店!$J:$J,"小米体验店")</f>
        <v>0</v>
      </c>
      <c r="BH2133" s="99">
        <f>SUMIFS(通讯通路门店!$AA:$AA,通讯通路门店!$S:$S,$G2133,通讯通路门店!$J:$J,"苹果体验店")</f>
        <v>0</v>
      </c>
      <c r="BI2133" s="99">
        <f>SUMIFS(通讯通路门店!$K:$K,通讯通路门店!$S:$S,$G2133,通讯通路门店!$J:$J,"其他品牌专卖店")</f>
        <v>0</v>
      </c>
      <c r="BJ2133" s="99">
        <f>SUMIFS(通讯通路门店!$AC:$AC,通讯通路门店!$S:$S,$G2133)</f>
        <v>0</v>
      </c>
      <c r="BK2133" s="99">
        <f>SUMIFS(通讯通路门店!$AD:$AD,通讯通路门店!$S:$S,$G2133)</f>
        <v>0</v>
      </c>
      <c r="BL2133" s="99">
        <f>SUMIFS(通讯通路门店!$AE:$AE,通讯通路门店!$S:$S,$G2133)</f>
        <v>0</v>
      </c>
      <c r="BM2133" s="99">
        <f>SUMIFS(通讯通路门店!$AF:$AF,通讯通路门店!$S:$S,$G2133)</f>
        <v>0</v>
      </c>
      <c r="BN2133" s="99">
        <f>SUMIFS(通讯通路门店!$AG:$AG,通讯通路门店!$S:$S,$G2133)</f>
        <v>0</v>
      </c>
      <c r="BO2133" s="99">
        <f>SUMIFS(通讯通路门店!$AH:$AH,通讯通路门店!$S:$S,$G2133)</f>
        <v>0</v>
      </c>
      <c r="BP2133" s="99">
        <f>SUMIFS(通讯通路门店!$AI:$AI,通讯通路门店!$S:$S,$G2133)</f>
        <v>0</v>
      </c>
      <c r="BQ2133" s="83"/>
    </row>
    <row r="2134" spans="1:69">
      <c r="A2134" s="99" t="str">
        <f>IFERROR(_xlfn.XLOOKUP($G2134,通讯通路门店!$S$4:$S$993931,通讯通路门店!$A$4:$A$993931,0,0),"")</f>
        <v>海南省</v>
      </c>
      <c r="B2134" s="99" t="str">
        <f>IFERROR(_xlfn.XLOOKUP($G2134,通讯通路门店!$S$4:$S$993931,通讯通路门店!$B$4:$B$993931,0,0),"")</f>
        <v>东方市</v>
      </c>
      <c r="C2134" s="99" t="str">
        <f>IFERROR(_xlfn.XLOOKUP($G2134,通讯通路门店!$S$4:$S$993931,通讯通路门店!$C$4:$C$993931,0,0),"")</f>
        <v>东方市</v>
      </c>
      <c r="D2134" s="99" t="str">
        <f>IFERROR(_xlfn.XLOOKUP($G2134,通讯通路门店!$S$4:$S$993931,通讯通路门店!$D$4:$D$993931,0,0),"")</f>
        <v>八所镇</v>
      </c>
      <c r="E2134" s="83"/>
      <c r="F2134" s="83"/>
      <c r="G2134" s="101"/>
      <c r="H2134" s="102">
        <f>IFERROR(_xlfn.XLOOKUP($G2134,通讯通路门店!$S$4:$S$993931,通讯通路门店!$R$4:$R$993931,0,0),"")</f>
        <v>0</v>
      </c>
      <c r="I2134" s="83"/>
      <c r="J2134" s="83"/>
      <c r="K2134" s="83"/>
      <c r="L2134" s="83"/>
      <c r="M2134" s="83"/>
      <c r="N2134" s="83"/>
      <c r="O2134" s="83"/>
      <c r="P2134" s="83"/>
      <c r="Q2134" s="83"/>
      <c r="R2134" s="83"/>
      <c r="S2134" s="83"/>
      <c r="T2134" s="83"/>
      <c r="U2134" s="99">
        <f>COUNTIF(通讯通路门店!$S:$S,$G2134)</f>
        <v>0</v>
      </c>
      <c r="V2134" s="99">
        <f>COUNTIFS(通讯通路门店!$S:$S,$G2134,通讯通路门店!$J:$J,"综合卖场")</f>
        <v>0</v>
      </c>
      <c r="W2134" s="99">
        <f>SUMIFS(通讯通路门店!$AJ:$AJ,通讯通路门店!$S:$S,通讯客户沙盘!$G2134)</f>
        <v>0</v>
      </c>
      <c r="X2134" s="99">
        <f t="shared" si="165"/>
        <v>0</v>
      </c>
      <c r="Y2134" s="99">
        <f>COUNTIFS(通讯通路门店!$S:$S,$G2134,通讯通路门店!$J:$J,"荣耀体验店")+COUNTIFS(通讯通路门店!$S:$S,$G2134,通讯通路门店!$J:$J,"荣耀授权专卖店")</f>
        <v>0</v>
      </c>
      <c r="Z2134" s="99">
        <f>COUNTIFS(通讯通路门店!$S:$S,$G2134,通讯通路门店!$J:$J,"VIVO体验店")</f>
        <v>0</v>
      </c>
      <c r="AA2134" s="99">
        <f>COUNTIFS(通讯通路门店!$S:$S,$G2134,通讯通路门店!$J:$J,"OPPO体验店")</f>
        <v>0</v>
      </c>
      <c r="AB2134" s="99">
        <f>COUNTIFS(通讯通路门店!$S:$S,$G2134,通讯通路门店!$J:$J,"华为授权体验店")+COUNTIFS(通讯通路门店!$S:$S,$G2134,通讯通路门店!$J:$J,"华为堡垒店")</f>
        <v>0</v>
      </c>
      <c r="AC2134" s="99">
        <f>COUNTIFS(通讯通路门店!$S:$S,$G2134,通讯通路门店!$J:$J,"小米体验店")</f>
        <v>0</v>
      </c>
      <c r="AD2134" s="99">
        <f>COUNTIFS(通讯通路门店!$S:$S,$G2134,通讯通路门店!$J:$J,"苹果体验店")</f>
        <v>0</v>
      </c>
      <c r="AE2134" s="99">
        <f>COUNTIFS(通讯通路门店!$S:$S,$G2134,通讯通路门店!$J:$J,"其他品牌专卖店")</f>
        <v>0</v>
      </c>
      <c r="AF2134" s="99">
        <f>SUMIFS(通讯通路门店!$BI:$BI,通讯通路门店!$S:$S,$G2134)</f>
        <v>0</v>
      </c>
      <c r="AG2134" s="99">
        <f>SUMIFS(通讯通路门店!$BH:$BH,通讯通路门店!$S:$S,$G2134)</f>
        <v>0</v>
      </c>
      <c r="AH2134" s="99">
        <f t="shared" si="166"/>
        <v>0</v>
      </c>
      <c r="AI2134" s="99">
        <f>SUMIFS(通讯通路门店!$BB:$BB,通讯通路门店!$S:$S,$G2134)</f>
        <v>0</v>
      </c>
      <c r="AJ2134" s="99">
        <f>SUMIFS(通讯通路门店!$BE:$BE,通讯通路门店!$S:$S,$G2134)</f>
        <v>0</v>
      </c>
      <c r="AK2134" s="99">
        <f>SUMIFS(通讯通路门店!$BG:$BG,通讯通路门店!$S:$S,$G2134)</f>
        <v>0</v>
      </c>
      <c r="AL2134" s="99">
        <f>SUMIFS(通讯通路门店!$BC:$BC,通讯通路门店!$S:$S,$G2134)</f>
        <v>0</v>
      </c>
      <c r="AM2134" s="99">
        <f>SUMIFS(通讯通路门店!$BD:$BD,通讯通路门店!$S:$S,$G2134)</f>
        <v>0</v>
      </c>
      <c r="AN2134" s="99">
        <f>SUMIFS(通讯通路门店!$BF:$BF,通讯通路门店!$S:$S,$G2134)</f>
        <v>0</v>
      </c>
      <c r="AO2134" s="99">
        <f t="shared" si="167"/>
        <v>0</v>
      </c>
      <c r="AP2134" s="99">
        <f>SUMIFS(通讯通路门店!$K:$K,通讯通路门店!$S:$S,$G2134)</f>
        <v>0</v>
      </c>
      <c r="AQ2134" s="83"/>
      <c r="AR2134" s="99">
        <f>SUMIFS(通讯通路门店!$T:$T,通讯通路门店!$S:$S,$G2134)</f>
        <v>0</v>
      </c>
      <c r="AS2134" s="99">
        <f>SUMIFS(通讯通路门店!$U:$U,通讯通路门店!$S:$S,$G2134)</f>
        <v>0</v>
      </c>
      <c r="AT2134" s="99">
        <f>SUMIFS(通讯通路门店!$V:$V,通讯通路门店!$S:$S,$G2134)</f>
        <v>0</v>
      </c>
      <c r="AU2134" s="99">
        <f>SUMIFS(通讯通路门店!$W:$W,通讯通路门店!$S:$S,$G2134)</f>
        <v>0</v>
      </c>
      <c r="AV2134" s="99">
        <f>SUMIFS(通讯通路门店!$Z:$Z,通讯通路门店!$S:$S,$G2134)</f>
        <v>0</v>
      </c>
      <c r="AW2134" s="99">
        <f>SUMIFS(通讯通路门店!$AB:$AB,通讯通路门店!$S:$S,$G2134)</f>
        <v>0</v>
      </c>
      <c r="AX2134" s="99">
        <f>SUMIFS(通讯通路门店!$X:$X,通讯通路门店!$S:$S,$G2134)</f>
        <v>0</v>
      </c>
      <c r="AY2134" s="99">
        <f>SUMIFS(通讯通路门店!$Y:$Y,通讯通路门店!$S:$S,$G2134)</f>
        <v>0</v>
      </c>
      <c r="AZ2134" s="99">
        <f>SUMIFS(通讯通路门店!$AA:$AA,通讯通路门店!$S:$S,$G2134)</f>
        <v>0</v>
      </c>
      <c r="BA2134" s="99">
        <f t="shared" si="168"/>
        <v>0</v>
      </c>
      <c r="BB2134" s="99">
        <f t="shared" si="169"/>
        <v>0</v>
      </c>
      <c r="BC2134" s="99">
        <f>SUMIFS(通讯通路门店!$W:$W,通讯通路门店!$S:$S,$G2134,通讯通路门店!$J:$J,"荣耀体验店")+SUMIFS(通讯通路门店!$W:$W,通讯通路门店!$S:$S,$G2134,通讯通路门店!$J:$J,"荣耀授权专卖店")</f>
        <v>0</v>
      </c>
      <c r="BD2134" s="99">
        <f>SUMIFS(通讯通路门店!$Z:$Z,通讯通路门店!$S:$S,$G2134,通讯通路门店!$J:$J,"VIVO体验店")</f>
        <v>0</v>
      </c>
      <c r="BE2134" s="99">
        <f>SUMIFS(通讯通路门店!$AB:$AB,通讯通路门店!$S:$S,$G2134,通讯通路门店!$J:$J,"OPPO体验店")</f>
        <v>0</v>
      </c>
      <c r="BF2134" s="99">
        <f>SUMIFS(通讯通路门店!$X:$X,通讯通路门店!$S:$S,$G2134,通讯通路门店!$J:$J,"华为授权体验店")+SUMIFS(通讯通路门店!$AA:$AA,通讯通路门店!$S:$S,$G2134,通讯通路门店!$J:$J,"华为堡垒店")</f>
        <v>0</v>
      </c>
      <c r="BG2134" s="99">
        <f>SUMIFS(通讯通路门店!$Y:$Y,通讯通路门店!$S:$S,$G2134,通讯通路门店!$J:$J,"小米体验店")</f>
        <v>0</v>
      </c>
      <c r="BH2134" s="99">
        <f>SUMIFS(通讯通路门店!$AA:$AA,通讯通路门店!$S:$S,$G2134,通讯通路门店!$J:$J,"苹果体验店")</f>
        <v>0</v>
      </c>
      <c r="BI2134" s="99">
        <f>SUMIFS(通讯通路门店!$K:$K,通讯通路门店!$S:$S,$G2134,通讯通路门店!$J:$J,"其他品牌专卖店")</f>
        <v>0</v>
      </c>
      <c r="BJ2134" s="99">
        <f>SUMIFS(通讯通路门店!$AC:$AC,通讯通路门店!$S:$S,$G2134)</f>
        <v>0</v>
      </c>
      <c r="BK2134" s="99">
        <f>SUMIFS(通讯通路门店!$AD:$AD,通讯通路门店!$S:$S,$G2134)</f>
        <v>0</v>
      </c>
      <c r="BL2134" s="99">
        <f>SUMIFS(通讯通路门店!$AE:$AE,通讯通路门店!$S:$S,$G2134)</f>
        <v>0</v>
      </c>
      <c r="BM2134" s="99">
        <f>SUMIFS(通讯通路门店!$AF:$AF,通讯通路门店!$S:$S,$G2134)</f>
        <v>0</v>
      </c>
      <c r="BN2134" s="99">
        <f>SUMIFS(通讯通路门店!$AG:$AG,通讯通路门店!$S:$S,$G2134)</f>
        <v>0</v>
      </c>
      <c r="BO2134" s="99">
        <f>SUMIFS(通讯通路门店!$AH:$AH,通讯通路门店!$S:$S,$G2134)</f>
        <v>0</v>
      </c>
      <c r="BP2134" s="99">
        <f>SUMIFS(通讯通路门店!$AI:$AI,通讯通路门店!$S:$S,$G2134)</f>
        <v>0</v>
      </c>
      <c r="BQ2134" s="83"/>
    </row>
    <row r="2135" spans="1:69">
      <c r="A2135" s="99" t="str">
        <f>IFERROR(_xlfn.XLOOKUP($G2135,通讯通路门店!$S$4:$S$993931,通讯通路门店!$A$4:$A$993931,0,0),"")</f>
        <v>海南省</v>
      </c>
      <c r="B2135" s="99" t="str">
        <f>IFERROR(_xlfn.XLOOKUP($G2135,通讯通路门店!$S$4:$S$993931,通讯通路门店!$B$4:$B$993931,0,0),"")</f>
        <v>东方市</v>
      </c>
      <c r="C2135" s="99" t="str">
        <f>IFERROR(_xlfn.XLOOKUP($G2135,通讯通路门店!$S$4:$S$993931,通讯通路门店!$C$4:$C$993931,0,0),"")</f>
        <v>东方市</v>
      </c>
      <c r="D2135" s="99" t="str">
        <f>IFERROR(_xlfn.XLOOKUP($G2135,通讯通路门店!$S$4:$S$993931,通讯通路门店!$D$4:$D$993931,0,0),"")</f>
        <v>八所镇</v>
      </c>
      <c r="E2135" s="83"/>
      <c r="F2135" s="83"/>
      <c r="G2135" s="101"/>
      <c r="H2135" s="102">
        <f>IFERROR(_xlfn.XLOOKUP($G2135,通讯通路门店!$S$4:$S$993931,通讯通路门店!$R$4:$R$993931,0,0),"")</f>
        <v>0</v>
      </c>
      <c r="I2135" s="83"/>
      <c r="J2135" s="83"/>
      <c r="K2135" s="83"/>
      <c r="L2135" s="83"/>
      <c r="M2135" s="83"/>
      <c r="N2135" s="83"/>
      <c r="O2135" s="83"/>
      <c r="P2135" s="83"/>
      <c r="Q2135" s="83"/>
      <c r="R2135" s="83"/>
      <c r="S2135" s="83"/>
      <c r="T2135" s="83"/>
      <c r="U2135" s="99">
        <f>COUNTIF(通讯通路门店!$S:$S,$G2135)</f>
        <v>0</v>
      </c>
      <c r="V2135" s="99">
        <f>COUNTIFS(通讯通路门店!$S:$S,$G2135,通讯通路门店!$J:$J,"综合卖场")</f>
        <v>0</v>
      </c>
      <c r="W2135" s="99">
        <f>SUMIFS(通讯通路门店!$AJ:$AJ,通讯通路门店!$S:$S,通讯客户沙盘!$G2135)</f>
        <v>0</v>
      </c>
      <c r="X2135" s="99">
        <f t="shared" si="165"/>
        <v>0</v>
      </c>
      <c r="Y2135" s="99">
        <f>COUNTIFS(通讯通路门店!$S:$S,$G2135,通讯通路门店!$J:$J,"荣耀体验店")+COUNTIFS(通讯通路门店!$S:$S,$G2135,通讯通路门店!$J:$J,"荣耀授权专卖店")</f>
        <v>0</v>
      </c>
      <c r="Z2135" s="99">
        <f>COUNTIFS(通讯通路门店!$S:$S,$G2135,通讯通路门店!$J:$J,"VIVO体验店")</f>
        <v>0</v>
      </c>
      <c r="AA2135" s="99">
        <f>COUNTIFS(通讯通路门店!$S:$S,$G2135,通讯通路门店!$J:$J,"OPPO体验店")</f>
        <v>0</v>
      </c>
      <c r="AB2135" s="99">
        <f>COUNTIFS(通讯通路门店!$S:$S,$G2135,通讯通路门店!$J:$J,"华为授权体验店")+COUNTIFS(通讯通路门店!$S:$S,$G2135,通讯通路门店!$J:$J,"华为堡垒店")</f>
        <v>0</v>
      </c>
      <c r="AC2135" s="99">
        <f>COUNTIFS(通讯通路门店!$S:$S,$G2135,通讯通路门店!$J:$J,"小米体验店")</f>
        <v>0</v>
      </c>
      <c r="AD2135" s="99">
        <f>COUNTIFS(通讯通路门店!$S:$S,$G2135,通讯通路门店!$J:$J,"苹果体验店")</f>
        <v>0</v>
      </c>
      <c r="AE2135" s="99">
        <f>COUNTIFS(通讯通路门店!$S:$S,$G2135,通讯通路门店!$J:$J,"其他品牌专卖店")</f>
        <v>0</v>
      </c>
      <c r="AF2135" s="99">
        <f>SUMIFS(通讯通路门店!$BI:$BI,通讯通路门店!$S:$S,$G2135)</f>
        <v>0</v>
      </c>
      <c r="AG2135" s="99">
        <f>SUMIFS(通讯通路门店!$BH:$BH,通讯通路门店!$S:$S,$G2135)</f>
        <v>0</v>
      </c>
      <c r="AH2135" s="99">
        <f t="shared" si="166"/>
        <v>0</v>
      </c>
      <c r="AI2135" s="99">
        <f>SUMIFS(通讯通路门店!$BB:$BB,通讯通路门店!$S:$S,$G2135)</f>
        <v>0</v>
      </c>
      <c r="AJ2135" s="99">
        <f>SUMIFS(通讯通路门店!$BE:$BE,通讯通路门店!$S:$S,$G2135)</f>
        <v>0</v>
      </c>
      <c r="AK2135" s="99">
        <f>SUMIFS(通讯通路门店!$BG:$BG,通讯通路门店!$S:$S,$G2135)</f>
        <v>0</v>
      </c>
      <c r="AL2135" s="99">
        <f>SUMIFS(通讯通路门店!$BC:$BC,通讯通路门店!$S:$S,$G2135)</f>
        <v>0</v>
      </c>
      <c r="AM2135" s="99">
        <f>SUMIFS(通讯通路门店!$BD:$BD,通讯通路门店!$S:$S,$G2135)</f>
        <v>0</v>
      </c>
      <c r="AN2135" s="99">
        <f>SUMIFS(通讯通路门店!$BF:$BF,通讯通路门店!$S:$S,$G2135)</f>
        <v>0</v>
      </c>
      <c r="AO2135" s="99">
        <f t="shared" si="167"/>
        <v>0</v>
      </c>
      <c r="AP2135" s="99">
        <f>SUMIFS(通讯通路门店!$K:$K,通讯通路门店!$S:$S,$G2135)</f>
        <v>0</v>
      </c>
      <c r="AQ2135" s="83"/>
      <c r="AR2135" s="99">
        <f>SUMIFS(通讯通路门店!$T:$T,通讯通路门店!$S:$S,$G2135)</f>
        <v>0</v>
      </c>
      <c r="AS2135" s="99">
        <f>SUMIFS(通讯通路门店!$U:$U,通讯通路门店!$S:$S,$G2135)</f>
        <v>0</v>
      </c>
      <c r="AT2135" s="99">
        <f>SUMIFS(通讯通路门店!$V:$V,通讯通路门店!$S:$S,$G2135)</f>
        <v>0</v>
      </c>
      <c r="AU2135" s="99">
        <f>SUMIFS(通讯通路门店!$W:$W,通讯通路门店!$S:$S,$G2135)</f>
        <v>0</v>
      </c>
      <c r="AV2135" s="99">
        <f>SUMIFS(通讯通路门店!$Z:$Z,通讯通路门店!$S:$S,$G2135)</f>
        <v>0</v>
      </c>
      <c r="AW2135" s="99">
        <f>SUMIFS(通讯通路门店!$AB:$AB,通讯通路门店!$S:$S,$G2135)</f>
        <v>0</v>
      </c>
      <c r="AX2135" s="99">
        <f>SUMIFS(通讯通路门店!$X:$X,通讯通路门店!$S:$S,$G2135)</f>
        <v>0</v>
      </c>
      <c r="AY2135" s="99">
        <f>SUMIFS(通讯通路门店!$Y:$Y,通讯通路门店!$S:$S,$G2135)</f>
        <v>0</v>
      </c>
      <c r="AZ2135" s="99">
        <f>SUMIFS(通讯通路门店!$AA:$AA,通讯通路门店!$S:$S,$G2135)</f>
        <v>0</v>
      </c>
      <c r="BA2135" s="99">
        <f t="shared" si="168"/>
        <v>0</v>
      </c>
      <c r="BB2135" s="99">
        <f t="shared" si="169"/>
        <v>0</v>
      </c>
      <c r="BC2135" s="99">
        <f>SUMIFS(通讯通路门店!$W:$W,通讯通路门店!$S:$S,$G2135,通讯通路门店!$J:$J,"荣耀体验店")+SUMIFS(通讯通路门店!$W:$W,通讯通路门店!$S:$S,$G2135,通讯通路门店!$J:$J,"荣耀授权专卖店")</f>
        <v>0</v>
      </c>
      <c r="BD2135" s="99">
        <f>SUMIFS(通讯通路门店!$Z:$Z,通讯通路门店!$S:$S,$G2135,通讯通路门店!$J:$J,"VIVO体验店")</f>
        <v>0</v>
      </c>
      <c r="BE2135" s="99">
        <f>SUMIFS(通讯通路门店!$AB:$AB,通讯通路门店!$S:$S,$G2135,通讯通路门店!$J:$J,"OPPO体验店")</f>
        <v>0</v>
      </c>
      <c r="BF2135" s="99">
        <f>SUMIFS(通讯通路门店!$X:$X,通讯通路门店!$S:$S,$G2135,通讯通路门店!$J:$J,"华为授权体验店")+SUMIFS(通讯通路门店!$AA:$AA,通讯通路门店!$S:$S,$G2135,通讯通路门店!$J:$J,"华为堡垒店")</f>
        <v>0</v>
      </c>
      <c r="BG2135" s="99">
        <f>SUMIFS(通讯通路门店!$Y:$Y,通讯通路门店!$S:$S,$G2135,通讯通路门店!$J:$J,"小米体验店")</f>
        <v>0</v>
      </c>
      <c r="BH2135" s="99">
        <f>SUMIFS(通讯通路门店!$AA:$AA,通讯通路门店!$S:$S,$G2135,通讯通路门店!$J:$J,"苹果体验店")</f>
        <v>0</v>
      </c>
      <c r="BI2135" s="99">
        <f>SUMIFS(通讯通路门店!$K:$K,通讯通路门店!$S:$S,$G2135,通讯通路门店!$J:$J,"其他品牌专卖店")</f>
        <v>0</v>
      </c>
      <c r="BJ2135" s="99">
        <f>SUMIFS(通讯通路门店!$AC:$AC,通讯通路门店!$S:$S,$G2135)</f>
        <v>0</v>
      </c>
      <c r="BK2135" s="99">
        <f>SUMIFS(通讯通路门店!$AD:$AD,通讯通路门店!$S:$S,$G2135)</f>
        <v>0</v>
      </c>
      <c r="BL2135" s="99">
        <f>SUMIFS(通讯通路门店!$AE:$AE,通讯通路门店!$S:$S,$G2135)</f>
        <v>0</v>
      </c>
      <c r="BM2135" s="99">
        <f>SUMIFS(通讯通路门店!$AF:$AF,通讯通路门店!$S:$S,$G2135)</f>
        <v>0</v>
      </c>
      <c r="BN2135" s="99">
        <f>SUMIFS(通讯通路门店!$AG:$AG,通讯通路门店!$S:$S,$G2135)</f>
        <v>0</v>
      </c>
      <c r="BO2135" s="99">
        <f>SUMIFS(通讯通路门店!$AH:$AH,通讯通路门店!$S:$S,$G2135)</f>
        <v>0</v>
      </c>
      <c r="BP2135" s="99">
        <f>SUMIFS(通讯通路门店!$AI:$AI,通讯通路门店!$S:$S,$G2135)</f>
        <v>0</v>
      </c>
      <c r="BQ2135" s="83"/>
    </row>
    <row r="2136" spans="1:69">
      <c r="A2136" s="99" t="str">
        <f>IFERROR(_xlfn.XLOOKUP($G2136,通讯通路门店!$S$4:$S$993931,通讯通路门店!$A$4:$A$993931,0,0),"")</f>
        <v>海南省</v>
      </c>
      <c r="B2136" s="99" t="str">
        <f>IFERROR(_xlfn.XLOOKUP($G2136,通讯通路门店!$S$4:$S$993931,通讯通路门店!$B$4:$B$993931,0,0),"")</f>
        <v>东方市</v>
      </c>
      <c r="C2136" s="99" t="str">
        <f>IFERROR(_xlfn.XLOOKUP($G2136,通讯通路门店!$S$4:$S$993931,通讯通路门店!$C$4:$C$993931,0,0),"")</f>
        <v>东方市</v>
      </c>
      <c r="D2136" s="99" t="str">
        <f>IFERROR(_xlfn.XLOOKUP($G2136,通讯通路门店!$S$4:$S$993931,通讯通路门店!$D$4:$D$993931,0,0),"")</f>
        <v>八所镇</v>
      </c>
      <c r="E2136" s="83"/>
      <c r="F2136" s="83"/>
      <c r="G2136" s="101"/>
      <c r="H2136" s="102">
        <f>IFERROR(_xlfn.XLOOKUP($G2136,通讯通路门店!$S$4:$S$993931,通讯通路门店!$R$4:$R$993931,0,0),"")</f>
        <v>0</v>
      </c>
      <c r="I2136" s="83"/>
      <c r="J2136" s="83"/>
      <c r="K2136" s="83"/>
      <c r="L2136" s="83"/>
      <c r="M2136" s="83"/>
      <c r="N2136" s="83"/>
      <c r="O2136" s="83"/>
      <c r="P2136" s="83"/>
      <c r="Q2136" s="83"/>
      <c r="R2136" s="83"/>
      <c r="S2136" s="83"/>
      <c r="T2136" s="83"/>
      <c r="U2136" s="99">
        <f>COUNTIF(通讯通路门店!$S:$S,$G2136)</f>
        <v>0</v>
      </c>
      <c r="V2136" s="99">
        <f>COUNTIFS(通讯通路门店!$S:$S,$G2136,通讯通路门店!$J:$J,"综合卖场")</f>
        <v>0</v>
      </c>
      <c r="W2136" s="99">
        <f>SUMIFS(通讯通路门店!$AJ:$AJ,通讯通路门店!$S:$S,通讯客户沙盘!$G2136)</f>
        <v>0</v>
      </c>
      <c r="X2136" s="99">
        <f t="shared" si="165"/>
        <v>0</v>
      </c>
      <c r="Y2136" s="99">
        <f>COUNTIFS(通讯通路门店!$S:$S,$G2136,通讯通路门店!$J:$J,"荣耀体验店")+COUNTIFS(通讯通路门店!$S:$S,$G2136,通讯通路门店!$J:$J,"荣耀授权专卖店")</f>
        <v>0</v>
      </c>
      <c r="Z2136" s="99">
        <f>COUNTIFS(通讯通路门店!$S:$S,$G2136,通讯通路门店!$J:$J,"VIVO体验店")</f>
        <v>0</v>
      </c>
      <c r="AA2136" s="99">
        <f>COUNTIFS(通讯通路门店!$S:$S,$G2136,通讯通路门店!$J:$J,"OPPO体验店")</f>
        <v>0</v>
      </c>
      <c r="AB2136" s="99">
        <f>COUNTIFS(通讯通路门店!$S:$S,$G2136,通讯通路门店!$J:$J,"华为授权体验店")+COUNTIFS(通讯通路门店!$S:$S,$G2136,通讯通路门店!$J:$J,"华为堡垒店")</f>
        <v>0</v>
      </c>
      <c r="AC2136" s="99">
        <f>COUNTIFS(通讯通路门店!$S:$S,$G2136,通讯通路门店!$J:$J,"小米体验店")</f>
        <v>0</v>
      </c>
      <c r="AD2136" s="99">
        <f>COUNTIFS(通讯通路门店!$S:$S,$G2136,通讯通路门店!$J:$J,"苹果体验店")</f>
        <v>0</v>
      </c>
      <c r="AE2136" s="99">
        <f>COUNTIFS(通讯通路门店!$S:$S,$G2136,通讯通路门店!$J:$J,"其他品牌专卖店")</f>
        <v>0</v>
      </c>
      <c r="AF2136" s="99">
        <f>SUMIFS(通讯通路门店!$BI:$BI,通讯通路门店!$S:$S,$G2136)</f>
        <v>0</v>
      </c>
      <c r="AG2136" s="99">
        <f>SUMIFS(通讯通路门店!$BH:$BH,通讯通路门店!$S:$S,$G2136)</f>
        <v>0</v>
      </c>
      <c r="AH2136" s="99">
        <f t="shared" si="166"/>
        <v>0</v>
      </c>
      <c r="AI2136" s="99">
        <f>SUMIFS(通讯通路门店!$BB:$BB,通讯通路门店!$S:$S,$G2136)</f>
        <v>0</v>
      </c>
      <c r="AJ2136" s="99">
        <f>SUMIFS(通讯通路门店!$BE:$BE,通讯通路门店!$S:$S,$G2136)</f>
        <v>0</v>
      </c>
      <c r="AK2136" s="99">
        <f>SUMIFS(通讯通路门店!$BG:$BG,通讯通路门店!$S:$S,$G2136)</f>
        <v>0</v>
      </c>
      <c r="AL2136" s="99">
        <f>SUMIFS(通讯通路门店!$BC:$BC,通讯通路门店!$S:$S,$G2136)</f>
        <v>0</v>
      </c>
      <c r="AM2136" s="99">
        <f>SUMIFS(通讯通路门店!$BD:$BD,通讯通路门店!$S:$S,$G2136)</f>
        <v>0</v>
      </c>
      <c r="AN2136" s="99">
        <f>SUMIFS(通讯通路门店!$BF:$BF,通讯通路门店!$S:$S,$G2136)</f>
        <v>0</v>
      </c>
      <c r="AO2136" s="99">
        <f t="shared" si="167"/>
        <v>0</v>
      </c>
      <c r="AP2136" s="99">
        <f>SUMIFS(通讯通路门店!$K:$K,通讯通路门店!$S:$S,$G2136)</f>
        <v>0</v>
      </c>
      <c r="AQ2136" s="83"/>
      <c r="AR2136" s="99">
        <f>SUMIFS(通讯通路门店!$T:$T,通讯通路门店!$S:$S,$G2136)</f>
        <v>0</v>
      </c>
      <c r="AS2136" s="99">
        <f>SUMIFS(通讯通路门店!$U:$U,通讯通路门店!$S:$S,$G2136)</f>
        <v>0</v>
      </c>
      <c r="AT2136" s="99">
        <f>SUMIFS(通讯通路门店!$V:$V,通讯通路门店!$S:$S,$G2136)</f>
        <v>0</v>
      </c>
      <c r="AU2136" s="99">
        <f>SUMIFS(通讯通路门店!$W:$W,通讯通路门店!$S:$S,$G2136)</f>
        <v>0</v>
      </c>
      <c r="AV2136" s="99">
        <f>SUMIFS(通讯通路门店!$Z:$Z,通讯通路门店!$S:$S,$G2136)</f>
        <v>0</v>
      </c>
      <c r="AW2136" s="99">
        <f>SUMIFS(通讯通路门店!$AB:$AB,通讯通路门店!$S:$S,$G2136)</f>
        <v>0</v>
      </c>
      <c r="AX2136" s="99">
        <f>SUMIFS(通讯通路门店!$X:$X,通讯通路门店!$S:$S,$G2136)</f>
        <v>0</v>
      </c>
      <c r="AY2136" s="99">
        <f>SUMIFS(通讯通路门店!$Y:$Y,通讯通路门店!$S:$S,$G2136)</f>
        <v>0</v>
      </c>
      <c r="AZ2136" s="99">
        <f>SUMIFS(通讯通路门店!$AA:$AA,通讯通路门店!$S:$S,$G2136)</f>
        <v>0</v>
      </c>
      <c r="BA2136" s="99">
        <f t="shared" si="168"/>
        <v>0</v>
      </c>
      <c r="BB2136" s="99">
        <f t="shared" si="169"/>
        <v>0</v>
      </c>
      <c r="BC2136" s="99">
        <f>SUMIFS(通讯通路门店!$W:$W,通讯通路门店!$S:$S,$G2136,通讯通路门店!$J:$J,"荣耀体验店")+SUMIFS(通讯通路门店!$W:$W,通讯通路门店!$S:$S,$G2136,通讯通路门店!$J:$J,"荣耀授权专卖店")</f>
        <v>0</v>
      </c>
      <c r="BD2136" s="99">
        <f>SUMIFS(通讯通路门店!$Z:$Z,通讯通路门店!$S:$S,$G2136,通讯通路门店!$J:$J,"VIVO体验店")</f>
        <v>0</v>
      </c>
      <c r="BE2136" s="99">
        <f>SUMIFS(通讯通路门店!$AB:$AB,通讯通路门店!$S:$S,$G2136,通讯通路门店!$J:$J,"OPPO体验店")</f>
        <v>0</v>
      </c>
      <c r="BF2136" s="99">
        <f>SUMIFS(通讯通路门店!$X:$X,通讯通路门店!$S:$S,$G2136,通讯通路门店!$J:$J,"华为授权体验店")+SUMIFS(通讯通路门店!$AA:$AA,通讯通路门店!$S:$S,$G2136,通讯通路门店!$J:$J,"华为堡垒店")</f>
        <v>0</v>
      </c>
      <c r="BG2136" s="99">
        <f>SUMIFS(通讯通路门店!$Y:$Y,通讯通路门店!$S:$S,$G2136,通讯通路门店!$J:$J,"小米体验店")</f>
        <v>0</v>
      </c>
      <c r="BH2136" s="99">
        <f>SUMIFS(通讯通路门店!$AA:$AA,通讯通路门店!$S:$S,$G2136,通讯通路门店!$J:$J,"苹果体验店")</f>
        <v>0</v>
      </c>
      <c r="BI2136" s="99">
        <f>SUMIFS(通讯通路门店!$K:$K,通讯通路门店!$S:$S,$G2136,通讯通路门店!$J:$J,"其他品牌专卖店")</f>
        <v>0</v>
      </c>
      <c r="BJ2136" s="99">
        <f>SUMIFS(通讯通路门店!$AC:$AC,通讯通路门店!$S:$S,$G2136)</f>
        <v>0</v>
      </c>
      <c r="BK2136" s="99">
        <f>SUMIFS(通讯通路门店!$AD:$AD,通讯通路门店!$S:$S,$G2136)</f>
        <v>0</v>
      </c>
      <c r="BL2136" s="99">
        <f>SUMIFS(通讯通路门店!$AE:$AE,通讯通路门店!$S:$S,$G2136)</f>
        <v>0</v>
      </c>
      <c r="BM2136" s="99">
        <f>SUMIFS(通讯通路门店!$AF:$AF,通讯通路门店!$S:$S,$G2136)</f>
        <v>0</v>
      </c>
      <c r="BN2136" s="99">
        <f>SUMIFS(通讯通路门店!$AG:$AG,通讯通路门店!$S:$S,$G2136)</f>
        <v>0</v>
      </c>
      <c r="BO2136" s="99">
        <f>SUMIFS(通讯通路门店!$AH:$AH,通讯通路门店!$S:$S,$G2136)</f>
        <v>0</v>
      </c>
      <c r="BP2136" s="99">
        <f>SUMIFS(通讯通路门店!$AI:$AI,通讯通路门店!$S:$S,$G2136)</f>
        <v>0</v>
      </c>
      <c r="BQ2136" s="83"/>
    </row>
    <row r="2137" spans="1:69">
      <c r="A2137" s="99" t="str">
        <f>IFERROR(_xlfn.XLOOKUP($G2137,通讯通路门店!$S$4:$S$993931,通讯通路门店!$A$4:$A$993931,0,0),"")</f>
        <v>海南省</v>
      </c>
      <c r="B2137" s="99" t="str">
        <f>IFERROR(_xlfn.XLOOKUP($G2137,通讯通路门店!$S$4:$S$993931,通讯通路门店!$B$4:$B$993931,0,0),"")</f>
        <v>东方市</v>
      </c>
      <c r="C2137" s="99" t="str">
        <f>IFERROR(_xlfn.XLOOKUP($G2137,通讯通路门店!$S$4:$S$993931,通讯通路门店!$C$4:$C$993931,0,0),"")</f>
        <v>东方市</v>
      </c>
      <c r="D2137" s="99" t="str">
        <f>IFERROR(_xlfn.XLOOKUP($G2137,通讯通路门店!$S$4:$S$993931,通讯通路门店!$D$4:$D$993931,0,0),"")</f>
        <v>八所镇</v>
      </c>
      <c r="E2137" s="83"/>
      <c r="F2137" s="83"/>
      <c r="G2137" s="101"/>
      <c r="H2137" s="102">
        <f>IFERROR(_xlfn.XLOOKUP($G2137,通讯通路门店!$S$4:$S$993931,通讯通路门店!$R$4:$R$993931,0,0),"")</f>
        <v>0</v>
      </c>
      <c r="I2137" s="83"/>
      <c r="J2137" s="83"/>
      <c r="K2137" s="83"/>
      <c r="L2137" s="83"/>
      <c r="M2137" s="83"/>
      <c r="N2137" s="83"/>
      <c r="O2137" s="83"/>
      <c r="P2137" s="83"/>
      <c r="Q2137" s="83"/>
      <c r="R2137" s="83"/>
      <c r="S2137" s="83"/>
      <c r="T2137" s="83"/>
      <c r="U2137" s="99">
        <f>COUNTIF(通讯通路门店!$S:$S,$G2137)</f>
        <v>0</v>
      </c>
      <c r="V2137" s="99">
        <f>COUNTIFS(通讯通路门店!$S:$S,$G2137,通讯通路门店!$J:$J,"综合卖场")</f>
        <v>0</v>
      </c>
      <c r="W2137" s="99">
        <f>SUMIFS(通讯通路门店!$AJ:$AJ,通讯通路门店!$S:$S,通讯客户沙盘!$G2137)</f>
        <v>0</v>
      </c>
      <c r="X2137" s="99">
        <f t="shared" si="165"/>
        <v>0</v>
      </c>
      <c r="Y2137" s="99">
        <f>COUNTIFS(通讯通路门店!$S:$S,$G2137,通讯通路门店!$J:$J,"荣耀体验店")+COUNTIFS(通讯通路门店!$S:$S,$G2137,通讯通路门店!$J:$J,"荣耀授权专卖店")</f>
        <v>0</v>
      </c>
      <c r="Z2137" s="99">
        <f>COUNTIFS(通讯通路门店!$S:$S,$G2137,通讯通路门店!$J:$J,"VIVO体验店")</f>
        <v>0</v>
      </c>
      <c r="AA2137" s="99">
        <f>COUNTIFS(通讯通路门店!$S:$S,$G2137,通讯通路门店!$J:$J,"OPPO体验店")</f>
        <v>0</v>
      </c>
      <c r="AB2137" s="99">
        <f>COUNTIFS(通讯通路门店!$S:$S,$G2137,通讯通路门店!$J:$J,"华为授权体验店")+COUNTIFS(通讯通路门店!$S:$S,$G2137,通讯通路门店!$J:$J,"华为堡垒店")</f>
        <v>0</v>
      </c>
      <c r="AC2137" s="99">
        <f>COUNTIFS(通讯通路门店!$S:$S,$G2137,通讯通路门店!$J:$J,"小米体验店")</f>
        <v>0</v>
      </c>
      <c r="AD2137" s="99">
        <f>COUNTIFS(通讯通路门店!$S:$S,$G2137,通讯通路门店!$J:$J,"苹果体验店")</f>
        <v>0</v>
      </c>
      <c r="AE2137" s="99">
        <f>COUNTIFS(通讯通路门店!$S:$S,$G2137,通讯通路门店!$J:$J,"其他品牌专卖店")</f>
        <v>0</v>
      </c>
      <c r="AF2137" s="99">
        <f>SUMIFS(通讯通路门店!$BI:$BI,通讯通路门店!$S:$S,$G2137)</f>
        <v>0</v>
      </c>
      <c r="AG2137" s="99">
        <f>SUMIFS(通讯通路门店!$BH:$BH,通讯通路门店!$S:$S,$G2137)</f>
        <v>0</v>
      </c>
      <c r="AH2137" s="99">
        <f t="shared" si="166"/>
        <v>0</v>
      </c>
      <c r="AI2137" s="99">
        <f>SUMIFS(通讯通路门店!$BB:$BB,通讯通路门店!$S:$S,$G2137)</f>
        <v>0</v>
      </c>
      <c r="AJ2137" s="99">
        <f>SUMIFS(通讯通路门店!$BE:$BE,通讯通路门店!$S:$S,$G2137)</f>
        <v>0</v>
      </c>
      <c r="AK2137" s="99">
        <f>SUMIFS(通讯通路门店!$BG:$BG,通讯通路门店!$S:$S,$G2137)</f>
        <v>0</v>
      </c>
      <c r="AL2137" s="99">
        <f>SUMIFS(通讯通路门店!$BC:$BC,通讯通路门店!$S:$S,$G2137)</f>
        <v>0</v>
      </c>
      <c r="AM2137" s="99">
        <f>SUMIFS(通讯通路门店!$BD:$BD,通讯通路门店!$S:$S,$G2137)</f>
        <v>0</v>
      </c>
      <c r="AN2137" s="99">
        <f>SUMIFS(通讯通路门店!$BF:$BF,通讯通路门店!$S:$S,$G2137)</f>
        <v>0</v>
      </c>
      <c r="AO2137" s="99">
        <f t="shared" si="167"/>
        <v>0</v>
      </c>
      <c r="AP2137" s="99">
        <f>SUMIFS(通讯通路门店!$K:$K,通讯通路门店!$S:$S,$G2137)</f>
        <v>0</v>
      </c>
      <c r="AQ2137" s="83"/>
      <c r="AR2137" s="99">
        <f>SUMIFS(通讯通路门店!$T:$T,通讯通路门店!$S:$S,$G2137)</f>
        <v>0</v>
      </c>
      <c r="AS2137" s="99">
        <f>SUMIFS(通讯通路门店!$U:$U,通讯通路门店!$S:$S,$G2137)</f>
        <v>0</v>
      </c>
      <c r="AT2137" s="99">
        <f>SUMIFS(通讯通路门店!$V:$V,通讯通路门店!$S:$S,$G2137)</f>
        <v>0</v>
      </c>
      <c r="AU2137" s="99">
        <f>SUMIFS(通讯通路门店!$W:$W,通讯通路门店!$S:$S,$G2137)</f>
        <v>0</v>
      </c>
      <c r="AV2137" s="99">
        <f>SUMIFS(通讯通路门店!$Z:$Z,通讯通路门店!$S:$S,$G2137)</f>
        <v>0</v>
      </c>
      <c r="AW2137" s="99">
        <f>SUMIFS(通讯通路门店!$AB:$AB,通讯通路门店!$S:$S,$G2137)</f>
        <v>0</v>
      </c>
      <c r="AX2137" s="99">
        <f>SUMIFS(通讯通路门店!$X:$X,通讯通路门店!$S:$S,$G2137)</f>
        <v>0</v>
      </c>
      <c r="AY2137" s="99">
        <f>SUMIFS(通讯通路门店!$Y:$Y,通讯通路门店!$S:$S,$G2137)</f>
        <v>0</v>
      </c>
      <c r="AZ2137" s="99">
        <f>SUMIFS(通讯通路门店!$AA:$AA,通讯通路门店!$S:$S,$G2137)</f>
        <v>0</v>
      </c>
      <c r="BA2137" s="99">
        <f t="shared" si="168"/>
        <v>0</v>
      </c>
      <c r="BB2137" s="99">
        <f t="shared" si="169"/>
        <v>0</v>
      </c>
      <c r="BC2137" s="99">
        <f>SUMIFS(通讯通路门店!$W:$W,通讯通路门店!$S:$S,$G2137,通讯通路门店!$J:$J,"荣耀体验店")+SUMIFS(通讯通路门店!$W:$W,通讯通路门店!$S:$S,$G2137,通讯通路门店!$J:$J,"荣耀授权专卖店")</f>
        <v>0</v>
      </c>
      <c r="BD2137" s="99">
        <f>SUMIFS(通讯通路门店!$Z:$Z,通讯通路门店!$S:$S,$G2137,通讯通路门店!$J:$J,"VIVO体验店")</f>
        <v>0</v>
      </c>
      <c r="BE2137" s="99">
        <f>SUMIFS(通讯通路门店!$AB:$AB,通讯通路门店!$S:$S,$G2137,通讯通路门店!$J:$J,"OPPO体验店")</f>
        <v>0</v>
      </c>
      <c r="BF2137" s="99">
        <f>SUMIFS(通讯通路门店!$X:$X,通讯通路门店!$S:$S,$G2137,通讯通路门店!$J:$J,"华为授权体验店")+SUMIFS(通讯通路门店!$AA:$AA,通讯通路门店!$S:$S,$G2137,通讯通路门店!$J:$J,"华为堡垒店")</f>
        <v>0</v>
      </c>
      <c r="BG2137" s="99">
        <f>SUMIFS(通讯通路门店!$Y:$Y,通讯通路门店!$S:$S,$G2137,通讯通路门店!$J:$J,"小米体验店")</f>
        <v>0</v>
      </c>
      <c r="BH2137" s="99">
        <f>SUMIFS(通讯通路门店!$AA:$AA,通讯通路门店!$S:$S,$G2137,通讯通路门店!$J:$J,"苹果体验店")</f>
        <v>0</v>
      </c>
      <c r="BI2137" s="99">
        <f>SUMIFS(通讯通路门店!$K:$K,通讯通路门店!$S:$S,$G2137,通讯通路门店!$J:$J,"其他品牌专卖店")</f>
        <v>0</v>
      </c>
      <c r="BJ2137" s="99">
        <f>SUMIFS(通讯通路门店!$AC:$AC,通讯通路门店!$S:$S,$G2137)</f>
        <v>0</v>
      </c>
      <c r="BK2137" s="99">
        <f>SUMIFS(通讯通路门店!$AD:$AD,通讯通路门店!$S:$S,$G2137)</f>
        <v>0</v>
      </c>
      <c r="BL2137" s="99">
        <f>SUMIFS(通讯通路门店!$AE:$AE,通讯通路门店!$S:$S,$G2137)</f>
        <v>0</v>
      </c>
      <c r="BM2137" s="99">
        <f>SUMIFS(通讯通路门店!$AF:$AF,通讯通路门店!$S:$S,$G2137)</f>
        <v>0</v>
      </c>
      <c r="BN2137" s="99">
        <f>SUMIFS(通讯通路门店!$AG:$AG,通讯通路门店!$S:$S,$G2137)</f>
        <v>0</v>
      </c>
      <c r="BO2137" s="99">
        <f>SUMIFS(通讯通路门店!$AH:$AH,通讯通路门店!$S:$S,$G2137)</f>
        <v>0</v>
      </c>
      <c r="BP2137" s="99">
        <f>SUMIFS(通讯通路门店!$AI:$AI,通讯通路门店!$S:$S,$G2137)</f>
        <v>0</v>
      </c>
      <c r="BQ2137" s="83"/>
    </row>
    <row r="2138" spans="1:69">
      <c r="A2138" s="99" t="str">
        <f>IFERROR(_xlfn.XLOOKUP($G2138,通讯通路门店!$S$4:$S$993931,通讯通路门店!$A$4:$A$993931,0,0),"")</f>
        <v>海南省</v>
      </c>
      <c r="B2138" s="99" t="str">
        <f>IFERROR(_xlfn.XLOOKUP($G2138,通讯通路门店!$S$4:$S$993931,通讯通路门店!$B$4:$B$993931,0,0),"")</f>
        <v>东方市</v>
      </c>
      <c r="C2138" s="99" t="str">
        <f>IFERROR(_xlfn.XLOOKUP($G2138,通讯通路门店!$S$4:$S$993931,通讯通路门店!$C$4:$C$993931,0,0),"")</f>
        <v>东方市</v>
      </c>
      <c r="D2138" s="99" t="str">
        <f>IFERROR(_xlfn.XLOOKUP($G2138,通讯通路门店!$S$4:$S$993931,通讯通路门店!$D$4:$D$993931,0,0),"")</f>
        <v>八所镇</v>
      </c>
      <c r="E2138" s="83"/>
      <c r="F2138" s="83"/>
      <c r="G2138" s="101"/>
      <c r="H2138" s="102">
        <f>IFERROR(_xlfn.XLOOKUP($G2138,通讯通路门店!$S$4:$S$993931,通讯通路门店!$R$4:$R$993931,0,0),"")</f>
        <v>0</v>
      </c>
      <c r="I2138" s="83"/>
      <c r="J2138" s="83"/>
      <c r="K2138" s="83"/>
      <c r="L2138" s="83"/>
      <c r="M2138" s="83"/>
      <c r="N2138" s="83"/>
      <c r="O2138" s="83"/>
      <c r="P2138" s="83"/>
      <c r="Q2138" s="83"/>
      <c r="R2138" s="83"/>
      <c r="S2138" s="83"/>
      <c r="T2138" s="83"/>
      <c r="U2138" s="99">
        <f>COUNTIF(通讯通路门店!$S:$S,$G2138)</f>
        <v>0</v>
      </c>
      <c r="V2138" s="99">
        <f>COUNTIFS(通讯通路门店!$S:$S,$G2138,通讯通路门店!$J:$J,"综合卖场")</f>
        <v>0</v>
      </c>
      <c r="W2138" s="99">
        <f>SUMIFS(通讯通路门店!$AJ:$AJ,通讯通路门店!$S:$S,通讯客户沙盘!$G2138)</f>
        <v>0</v>
      </c>
      <c r="X2138" s="99">
        <f t="shared" si="165"/>
        <v>0</v>
      </c>
      <c r="Y2138" s="99">
        <f>COUNTIFS(通讯通路门店!$S:$S,$G2138,通讯通路门店!$J:$J,"荣耀体验店")+COUNTIFS(通讯通路门店!$S:$S,$G2138,通讯通路门店!$J:$J,"荣耀授权专卖店")</f>
        <v>0</v>
      </c>
      <c r="Z2138" s="99">
        <f>COUNTIFS(通讯通路门店!$S:$S,$G2138,通讯通路门店!$J:$J,"VIVO体验店")</f>
        <v>0</v>
      </c>
      <c r="AA2138" s="99">
        <f>COUNTIFS(通讯通路门店!$S:$S,$G2138,通讯通路门店!$J:$J,"OPPO体验店")</f>
        <v>0</v>
      </c>
      <c r="AB2138" s="99">
        <f>COUNTIFS(通讯通路门店!$S:$S,$G2138,通讯通路门店!$J:$J,"华为授权体验店")+COUNTIFS(通讯通路门店!$S:$S,$G2138,通讯通路门店!$J:$J,"华为堡垒店")</f>
        <v>0</v>
      </c>
      <c r="AC2138" s="99">
        <f>COUNTIFS(通讯通路门店!$S:$S,$G2138,通讯通路门店!$J:$J,"小米体验店")</f>
        <v>0</v>
      </c>
      <c r="AD2138" s="99">
        <f>COUNTIFS(通讯通路门店!$S:$S,$G2138,通讯通路门店!$J:$J,"苹果体验店")</f>
        <v>0</v>
      </c>
      <c r="AE2138" s="99">
        <f>COUNTIFS(通讯通路门店!$S:$S,$G2138,通讯通路门店!$J:$J,"其他品牌专卖店")</f>
        <v>0</v>
      </c>
      <c r="AF2138" s="99">
        <f>SUMIFS(通讯通路门店!$BI:$BI,通讯通路门店!$S:$S,$G2138)</f>
        <v>0</v>
      </c>
      <c r="AG2138" s="99">
        <f>SUMIFS(通讯通路门店!$BH:$BH,通讯通路门店!$S:$S,$G2138)</f>
        <v>0</v>
      </c>
      <c r="AH2138" s="99">
        <f t="shared" si="166"/>
        <v>0</v>
      </c>
      <c r="AI2138" s="99">
        <f>SUMIFS(通讯通路门店!$BB:$BB,通讯通路门店!$S:$S,$G2138)</f>
        <v>0</v>
      </c>
      <c r="AJ2138" s="99">
        <f>SUMIFS(通讯通路门店!$BE:$BE,通讯通路门店!$S:$S,$G2138)</f>
        <v>0</v>
      </c>
      <c r="AK2138" s="99">
        <f>SUMIFS(通讯通路门店!$BG:$BG,通讯通路门店!$S:$S,$G2138)</f>
        <v>0</v>
      </c>
      <c r="AL2138" s="99">
        <f>SUMIFS(通讯通路门店!$BC:$BC,通讯通路门店!$S:$S,$G2138)</f>
        <v>0</v>
      </c>
      <c r="AM2138" s="99">
        <f>SUMIFS(通讯通路门店!$BD:$BD,通讯通路门店!$S:$S,$G2138)</f>
        <v>0</v>
      </c>
      <c r="AN2138" s="99">
        <f>SUMIFS(通讯通路门店!$BF:$BF,通讯通路门店!$S:$S,$G2138)</f>
        <v>0</v>
      </c>
      <c r="AO2138" s="99">
        <f t="shared" si="167"/>
        <v>0</v>
      </c>
      <c r="AP2138" s="99">
        <f>SUMIFS(通讯通路门店!$K:$K,通讯通路门店!$S:$S,$G2138)</f>
        <v>0</v>
      </c>
      <c r="AQ2138" s="83"/>
      <c r="AR2138" s="99">
        <f>SUMIFS(通讯通路门店!$T:$T,通讯通路门店!$S:$S,$G2138)</f>
        <v>0</v>
      </c>
      <c r="AS2138" s="99">
        <f>SUMIFS(通讯通路门店!$U:$U,通讯通路门店!$S:$S,$G2138)</f>
        <v>0</v>
      </c>
      <c r="AT2138" s="99">
        <f>SUMIFS(通讯通路门店!$V:$V,通讯通路门店!$S:$S,$G2138)</f>
        <v>0</v>
      </c>
      <c r="AU2138" s="99">
        <f>SUMIFS(通讯通路门店!$W:$W,通讯通路门店!$S:$S,$G2138)</f>
        <v>0</v>
      </c>
      <c r="AV2138" s="99">
        <f>SUMIFS(通讯通路门店!$Z:$Z,通讯通路门店!$S:$S,$G2138)</f>
        <v>0</v>
      </c>
      <c r="AW2138" s="99">
        <f>SUMIFS(通讯通路门店!$AB:$AB,通讯通路门店!$S:$S,$G2138)</f>
        <v>0</v>
      </c>
      <c r="AX2138" s="99">
        <f>SUMIFS(通讯通路门店!$X:$X,通讯通路门店!$S:$S,$G2138)</f>
        <v>0</v>
      </c>
      <c r="AY2138" s="99">
        <f>SUMIFS(通讯通路门店!$Y:$Y,通讯通路门店!$S:$S,$G2138)</f>
        <v>0</v>
      </c>
      <c r="AZ2138" s="99">
        <f>SUMIFS(通讯通路门店!$AA:$AA,通讯通路门店!$S:$S,$G2138)</f>
        <v>0</v>
      </c>
      <c r="BA2138" s="99">
        <f t="shared" si="168"/>
        <v>0</v>
      </c>
      <c r="BB2138" s="99">
        <f t="shared" si="169"/>
        <v>0</v>
      </c>
      <c r="BC2138" s="99">
        <f>SUMIFS(通讯通路门店!$W:$W,通讯通路门店!$S:$S,$G2138,通讯通路门店!$J:$J,"荣耀体验店")+SUMIFS(通讯通路门店!$W:$W,通讯通路门店!$S:$S,$G2138,通讯通路门店!$J:$J,"荣耀授权专卖店")</f>
        <v>0</v>
      </c>
      <c r="BD2138" s="99">
        <f>SUMIFS(通讯通路门店!$Z:$Z,通讯通路门店!$S:$S,$G2138,通讯通路门店!$J:$J,"VIVO体验店")</f>
        <v>0</v>
      </c>
      <c r="BE2138" s="99">
        <f>SUMIFS(通讯通路门店!$AB:$AB,通讯通路门店!$S:$S,$G2138,通讯通路门店!$J:$J,"OPPO体验店")</f>
        <v>0</v>
      </c>
      <c r="BF2138" s="99">
        <f>SUMIFS(通讯通路门店!$X:$X,通讯通路门店!$S:$S,$G2138,通讯通路门店!$J:$J,"华为授权体验店")+SUMIFS(通讯通路门店!$AA:$AA,通讯通路门店!$S:$S,$G2138,通讯通路门店!$J:$J,"华为堡垒店")</f>
        <v>0</v>
      </c>
      <c r="BG2138" s="99">
        <f>SUMIFS(通讯通路门店!$Y:$Y,通讯通路门店!$S:$S,$G2138,通讯通路门店!$J:$J,"小米体验店")</f>
        <v>0</v>
      </c>
      <c r="BH2138" s="99">
        <f>SUMIFS(通讯通路门店!$AA:$AA,通讯通路门店!$S:$S,$G2138,通讯通路门店!$J:$J,"苹果体验店")</f>
        <v>0</v>
      </c>
      <c r="BI2138" s="99">
        <f>SUMIFS(通讯通路门店!$K:$K,通讯通路门店!$S:$S,$G2138,通讯通路门店!$J:$J,"其他品牌专卖店")</f>
        <v>0</v>
      </c>
      <c r="BJ2138" s="99">
        <f>SUMIFS(通讯通路门店!$AC:$AC,通讯通路门店!$S:$S,$G2138)</f>
        <v>0</v>
      </c>
      <c r="BK2138" s="99">
        <f>SUMIFS(通讯通路门店!$AD:$AD,通讯通路门店!$S:$S,$G2138)</f>
        <v>0</v>
      </c>
      <c r="BL2138" s="99">
        <f>SUMIFS(通讯通路门店!$AE:$AE,通讯通路门店!$S:$S,$G2138)</f>
        <v>0</v>
      </c>
      <c r="BM2138" s="99">
        <f>SUMIFS(通讯通路门店!$AF:$AF,通讯通路门店!$S:$S,$G2138)</f>
        <v>0</v>
      </c>
      <c r="BN2138" s="99">
        <f>SUMIFS(通讯通路门店!$AG:$AG,通讯通路门店!$S:$S,$G2138)</f>
        <v>0</v>
      </c>
      <c r="BO2138" s="99">
        <f>SUMIFS(通讯通路门店!$AH:$AH,通讯通路门店!$S:$S,$G2138)</f>
        <v>0</v>
      </c>
      <c r="BP2138" s="99">
        <f>SUMIFS(通讯通路门店!$AI:$AI,通讯通路门店!$S:$S,$G2138)</f>
        <v>0</v>
      </c>
      <c r="BQ2138" s="83"/>
    </row>
    <row r="2139" spans="1:69">
      <c r="A2139" s="99" t="str">
        <f>IFERROR(_xlfn.XLOOKUP($G2139,通讯通路门店!$S$4:$S$993931,通讯通路门店!$A$4:$A$993931,0,0),"")</f>
        <v>海南省</v>
      </c>
      <c r="B2139" s="99" t="str">
        <f>IFERROR(_xlfn.XLOOKUP($G2139,通讯通路门店!$S$4:$S$993931,通讯通路门店!$B$4:$B$993931,0,0),"")</f>
        <v>东方市</v>
      </c>
      <c r="C2139" s="99" t="str">
        <f>IFERROR(_xlfn.XLOOKUP($G2139,通讯通路门店!$S$4:$S$993931,通讯通路门店!$C$4:$C$993931,0,0),"")</f>
        <v>东方市</v>
      </c>
      <c r="D2139" s="99" t="str">
        <f>IFERROR(_xlfn.XLOOKUP($G2139,通讯通路门店!$S$4:$S$993931,通讯通路门店!$D$4:$D$993931,0,0),"")</f>
        <v>八所镇</v>
      </c>
      <c r="E2139" s="83"/>
      <c r="F2139" s="83"/>
      <c r="G2139" s="101"/>
      <c r="H2139" s="102">
        <f>IFERROR(_xlfn.XLOOKUP($G2139,通讯通路门店!$S$4:$S$993931,通讯通路门店!$R$4:$R$993931,0,0),"")</f>
        <v>0</v>
      </c>
      <c r="I2139" s="83"/>
      <c r="J2139" s="83"/>
      <c r="K2139" s="83"/>
      <c r="L2139" s="83"/>
      <c r="M2139" s="83"/>
      <c r="N2139" s="83"/>
      <c r="O2139" s="83"/>
      <c r="P2139" s="83"/>
      <c r="Q2139" s="83"/>
      <c r="R2139" s="83"/>
      <c r="S2139" s="83"/>
      <c r="T2139" s="83"/>
      <c r="U2139" s="99">
        <f>COUNTIF(通讯通路门店!$S:$S,$G2139)</f>
        <v>0</v>
      </c>
      <c r="V2139" s="99">
        <f>COUNTIFS(通讯通路门店!$S:$S,$G2139,通讯通路门店!$J:$J,"综合卖场")</f>
        <v>0</v>
      </c>
      <c r="W2139" s="99">
        <f>SUMIFS(通讯通路门店!$AJ:$AJ,通讯通路门店!$S:$S,通讯客户沙盘!$G2139)</f>
        <v>0</v>
      </c>
      <c r="X2139" s="99">
        <f t="shared" si="165"/>
        <v>0</v>
      </c>
      <c r="Y2139" s="99">
        <f>COUNTIFS(通讯通路门店!$S:$S,$G2139,通讯通路门店!$J:$J,"荣耀体验店")+COUNTIFS(通讯通路门店!$S:$S,$G2139,通讯通路门店!$J:$J,"荣耀授权专卖店")</f>
        <v>0</v>
      </c>
      <c r="Z2139" s="99">
        <f>COUNTIFS(通讯通路门店!$S:$S,$G2139,通讯通路门店!$J:$J,"VIVO体验店")</f>
        <v>0</v>
      </c>
      <c r="AA2139" s="99">
        <f>COUNTIFS(通讯通路门店!$S:$S,$G2139,通讯通路门店!$J:$J,"OPPO体验店")</f>
        <v>0</v>
      </c>
      <c r="AB2139" s="99">
        <f>COUNTIFS(通讯通路门店!$S:$S,$G2139,通讯通路门店!$J:$J,"华为授权体验店")+COUNTIFS(通讯通路门店!$S:$S,$G2139,通讯通路门店!$J:$J,"华为堡垒店")</f>
        <v>0</v>
      </c>
      <c r="AC2139" s="99">
        <f>COUNTIFS(通讯通路门店!$S:$S,$G2139,通讯通路门店!$J:$J,"小米体验店")</f>
        <v>0</v>
      </c>
      <c r="AD2139" s="99">
        <f>COUNTIFS(通讯通路门店!$S:$S,$G2139,通讯通路门店!$J:$J,"苹果体验店")</f>
        <v>0</v>
      </c>
      <c r="AE2139" s="99">
        <f>COUNTIFS(通讯通路门店!$S:$S,$G2139,通讯通路门店!$J:$J,"其他品牌专卖店")</f>
        <v>0</v>
      </c>
      <c r="AF2139" s="99">
        <f>SUMIFS(通讯通路门店!$BI:$BI,通讯通路门店!$S:$S,$G2139)</f>
        <v>0</v>
      </c>
      <c r="AG2139" s="99">
        <f>SUMIFS(通讯通路门店!$BH:$BH,通讯通路门店!$S:$S,$G2139)</f>
        <v>0</v>
      </c>
      <c r="AH2139" s="99">
        <f t="shared" si="166"/>
        <v>0</v>
      </c>
      <c r="AI2139" s="99">
        <f>SUMIFS(通讯通路门店!$BB:$BB,通讯通路门店!$S:$S,$G2139)</f>
        <v>0</v>
      </c>
      <c r="AJ2139" s="99">
        <f>SUMIFS(通讯通路门店!$BE:$BE,通讯通路门店!$S:$S,$G2139)</f>
        <v>0</v>
      </c>
      <c r="AK2139" s="99">
        <f>SUMIFS(通讯通路门店!$BG:$BG,通讯通路门店!$S:$S,$G2139)</f>
        <v>0</v>
      </c>
      <c r="AL2139" s="99">
        <f>SUMIFS(通讯通路门店!$BC:$BC,通讯通路门店!$S:$S,$G2139)</f>
        <v>0</v>
      </c>
      <c r="AM2139" s="99">
        <f>SUMIFS(通讯通路门店!$BD:$BD,通讯通路门店!$S:$S,$G2139)</f>
        <v>0</v>
      </c>
      <c r="AN2139" s="99">
        <f>SUMIFS(通讯通路门店!$BF:$BF,通讯通路门店!$S:$S,$G2139)</f>
        <v>0</v>
      </c>
      <c r="AO2139" s="99">
        <f t="shared" si="167"/>
        <v>0</v>
      </c>
      <c r="AP2139" s="99">
        <f>SUMIFS(通讯通路门店!$K:$K,通讯通路门店!$S:$S,$G2139)</f>
        <v>0</v>
      </c>
      <c r="AQ2139" s="83"/>
      <c r="AR2139" s="99">
        <f>SUMIFS(通讯通路门店!$T:$T,通讯通路门店!$S:$S,$G2139)</f>
        <v>0</v>
      </c>
      <c r="AS2139" s="99">
        <f>SUMIFS(通讯通路门店!$U:$U,通讯通路门店!$S:$S,$G2139)</f>
        <v>0</v>
      </c>
      <c r="AT2139" s="99">
        <f>SUMIFS(通讯通路门店!$V:$V,通讯通路门店!$S:$S,$G2139)</f>
        <v>0</v>
      </c>
      <c r="AU2139" s="99">
        <f>SUMIFS(通讯通路门店!$W:$W,通讯通路门店!$S:$S,$G2139)</f>
        <v>0</v>
      </c>
      <c r="AV2139" s="99">
        <f>SUMIFS(通讯通路门店!$Z:$Z,通讯通路门店!$S:$S,$G2139)</f>
        <v>0</v>
      </c>
      <c r="AW2139" s="99">
        <f>SUMIFS(通讯通路门店!$AB:$AB,通讯通路门店!$S:$S,$G2139)</f>
        <v>0</v>
      </c>
      <c r="AX2139" s="99">
        <f>SUMIFS(通讯通路门店!$X:$X,通讯通路门店!$S:$S,$G2139)</f>
        <v>0</v>
      </c>
      <c r="AY2139" s="99">
        <f>SUMIFS(通讯通路门店!$Y:$Y,通讯通路门店!$S:$S,$G2139)</f>
        <v>0</v>
      </c>
      <c r="AZ2139" s="99">
        <f>SUMIFS(通讯通路门店!$AA:$AA,通讯通路门店!$S:$S,$G2139)</f>
        <v>0</v>
      </c>
      <c r="BA2139" s="99">
        <f t="shared" si="168"/>
        <v>0</v>
      </c>
      <c r="BB2139" s="99">
        <f t="shared" si="169"/>
        <v>0</v>
      </c>
      <c r="BC2139" s="99">
        <f>SUMIFS(通讯通路门店!$W:$W,通讯通路门店!$S:$S,$G2139,通讯通路门店!$J:$J,"荣耀体验店")+SUMIFS(通讯通路门店!$W:$W,通讯通路门店!$S:$S,$G2139,通讯通路门店!$J:$J,"荣耀授权专卖店")</f>
        <v>0</v>
      </c>
      <c r="BD2139" s="99">
        <f>SUMIFS(通讯通路门店!$Z:$Z,通讯通路门店!$S:$S,$G2139,通讯通路门店!$J:$J,"VIVO体验店")</f>
        <v>0</v>
      </c>
      <c r="BE2139" s="99">
        <f>SUMIFS(通讯通路门店!$AB:$AB,通讯通路门店!$S:$S,$G2139,通讯通路门店!$J:$J,"OPPO体验店")</f>
        <v>0</v>
      </c>
      <c r="BF2139" s="99">
        <f>SUMIFS(通讯通路门店!$X:$X,通讯通路门店!$S:$S,$G2139,通讯通路门店!$J:$J,"华为授权体验店")+SUMIFS(通讯通路门店!$AA:$AA,通讯通路门店!$S:$S,$G2139,通讯通路门店!$J:$J,"华为堡垒店")</f>
        <v>0</v>
      </c>
      <c r="BG2139" s="99">
        <f>SUMIFS(通讯通路门店!$Y:$Y,通讯通路门店!$S:$S,$G2139,通讯通路门店!$J:$J,"小米体验店")</f>
        <v>0</v>
      </c>
      <c r="BH2139" s="99">
        <f>SUMIFS(通讯通路门店!$AA:$AA,通讯通路门店!$S:$S,$G2139,通讯通路门店!$J:$J,"苹果体验店")</f>
        <v>0</v>
      </c>
      <c r="BI2139" s="99">
        <f>SUMIFS(通讯通路门店!$K:$K,通讯通路门店!$S:$S,$G2139,通讯通路门店!$J:$J,"其他品牌专卖店")</f>
        <v>0</v>
      </c>
      <c r="BJ2139" s="99">
        <f>SUMIFS(通讯通路门店!$AC:$AC,通讯通路门店!$S:$S,$G2139)</f>
        <v>0</v>
      </c>
      <c r="BK2139" s="99">
        <f>SUMIFS(通讯通路门店!$AD:$AD,通讯通路门店!$S:$S,$G2139)</f>
        <v>0</v>
      </c>
      <c r="BL2139" s="99">
        <f>SUMIFS(通讯通路门店!$AE:$AE,通讯通路门店!$S:$S,$G2139)</f>
        <v>0</v>
      </c>
      <c r="BM2139" s="99">
        <f>SUMIFS(通讯通路门店!$AF:$AF,通讯通路门店!$S:$S,$G2139)</f>
        <v>0</v>
      </c>
      <c r="BN2139" s="99">
        <f>SUMIFS(通讯通路门店!$AG:$AG,通讯通路门店!$S:$S,$G2139)</f>
        <v>0</v>
      </c>
      <c r="BO2139" s="99">
        <f>SUMIFS(通讯通路门店!$AH:$AH,通讯通路门店!$S:$S,$G2139)</f>
        <v>0</v>
      </c>
      <c r="BP2139" s="99">
        <f>SUMIFS(通讯通路门店!$AI:$AI,通讯通路门店!$S:$S,$G2139)</f>
        <v>0</v>
      </c>
      <c r="BQ2139" s="83"/>
    </row>
    <row r="2140" spans="1:69">
      <c r="A2140" s="99" t="str">
        <f>IFERROR(_xlfn.XLOOKUP($G2140,通讯通路门店!$S$4:$S$993931,通讯通路门店!$A$4:$A$993931,0,0),"")</f>
        <v>海南省</v>
      </c>
      <c r="B2140" s="99" t="str">
        <f>IFERROR(_xlfn.XLOOKUP($G2140,通讯通路门店!$S$4:$S$993931,通讯通路门店!$B$4:$B$993931,0,0),"")</f>
        <v>东方市</v>
      </c>
      <c r="C2140" s="99" t="str">
        <f>IFERROR(_xlfn.XLOOKUP($G2140,通讯通路门店!$S$4:$S$993931,通讯通路门店!$C$4:$C$993931,0,0),"")</f>
        <v>东方市</v>
      </c>
      <c r="D2140" s="99" t="str">
        <f>IFERROR(_xlfn.XLOOKUP($G2140,通讯通路门店!$S$4:$S$993931,通讯通路门店!$D$4:$D$993931,0,0),"")</f>
        <v>八所镇</v>
      </c>
      <c r="E2140" s="83"/>
      <c r="F2140" s="83"/>
      <c r="G2140" s="101"/>
      <c r="H2140" s="102">
        <f>IFERROR(_xlfn.XLOOKUP($G2140,通讯通路门店!$S$4:$S$993931,通讯通路门店!$R$4:$R$993931,0,0),"")</f>
        <v>0</v>
      </c>
      <c r="I2140" s="83"/>
      <c r="J2140" s="83"/>
      <c r="K2140" s="83"/>
      <c r="L2140" s="83"/>
      <c r="M2140" s="83"/>
      <c r="N2140" s="83"/>
      <c r="O2140" s="83"/>
      <c r="P2140" s="83"/>
      <c r="Q2140" s="83"/>
      <c r="R2140" s="83"/>
      <c r="S2140" s="83"/>
      <c r="T2140" s="83"/>
      <c r="U2140" s="99">
        <f>COUNTIF(通讯通路门店!$S:$S,$G2140)</f>
        <v>0</v>
      </c>
      <c r="V2140" s="99">
        <f>COUNTIFS(通讯通路门店!$S:$S,$G2140,通讯通路门店!$J:$J,"综合卖场")</f>
        <v>0</v>
      </c>
      <c r="W2140" s="99">
        <f>SUMIFS(通讯通路门店!$AJ:$AJ,通讯通路门店!$S:$S,通讯客户沙盘!$G2140)</f>
        <v>0</v>
      </c>
      <c r="X2140" s="99">
        <f t="shared" si="165"/>
        <v>0</v>
      </c>
      <c r="Y2140" s="99">
        <f>COUNTIFS(通讯通路门店!$S:$S,$G2140,通讯通路门店!$J:$J,"荣耀体验店")+COUNTIFS(通讯通路门店!$S:$S,$G2140,通讯通路门店!$J:$J,"荣耀授权专卖店")</f>
        <v>0</v>
      </c>
      <c r="Z2140" s="99">
        <f>COUNTIFS(通讯通路门店!$S:$S,$G2140,通讯通路门店!$J:$J,"VIVO体验店")</f>
        <v>0</v>
      </c>
      <c r="AA2140" s="99">
        <f>COUNTIFS(通讯通路门店!$S:$S,$G2140,通讯通路门店!$J:$J,"OPPO体验店")</f>
        <v>0</v>
      </c>
      <c r="AB2140" s="99">
        <f>COUNTIFS(通讯通路门店!$S:$S,$G2140,通讯通路门店!$J:$J,"华为授权体验店")+COUNTIFS(通讯通路门店!$S:$S,$G2140,通讯通路门店!$J:$J,"华为堡垒店")</f>
        <v>0</v>
      </c>
      <c r="AC2140" s="99">
        <f>COUNTIFS(通讯通路门店!$S:$S,$G2140,通讯通路门店!$J:$J,"小米体验店")</f>
        <v>0</v>
      </c>
      <c r="AD2140" s="99">
        <f>COUNTIFS(通讯通路门店!$S:$S,$G2140,通讯通路门店!$J:$J,"苹果体验店")</f>
        <v>0</v>
      </c>
      <c r="AE2140" s="99">
        <f>COUNTIFS(通讯通路门店!$S:$S,$G2140,通讯通路门店!$J:$J,"其他品牌专卖店")</f>
        <v>0</v>
      </c>
      <c r="AF2140" s="99">
        <f>SUMIFS(通讯通路门店!$BI:$BI,通讯通路门店!$S:$S,$G2140)</f>
        <v>0</v>
      </c>
      <c r="AG2140" s="99">
        <f>SUMIFS(通讯通路门店!$BH:$BH,通讯通路门店!$S:$S,$G2140)</f>
        <v>0</v>
      </c>
      <c r="AH2140" s="99">
        <f t="shared" si="166"/>
        <v>0</v>
      </c>
      <c r="AI2140" s="99">
        <f>SUMIFS(通讯通路门店!$BB:$BB,通讯通路门店!$S:$S,$G2140)</f>
        <v>0</v>
      </c>
      <c r="AJ2140" s="99">
        <f>SUMIFS(通讯通路门店!$BE:$BE,通讯通路门店!$S:$S,$G2140)</f>
        <v>0</v>
      </c>
      <c r="AK2140" s="99">
        <f>SUMIFS(通讯通路门店!$BG:$BG,通讯通路门店!$S:$S,$G2140)</f>
        <v>0</v>
      </c>
      <c r="AL2140" s="99">
        <f>SUMIFS(通讯通路门店!$BC:$BC,通讯通路门店!$S:$S,$G2140)</f>
        <v>0</v>
      </c>
      <c r="AM2140" s="99">
        <f>SUMIFS(通讯通路门店!$BD:$BD,通讯通路门店!$S:$S,$G2140)</f>
        <v>0</v>
      </c>
      <c r="AN2140" s="99">
        <f>SUMIFS(通讯通路门店!$BF:$BF,通讯通路门店!$S:$S,$G2140)</f>
        <v>0</v>
      </c>
      <c r="AO2140" s="99">
        <f t="shared" si="167"/>
        <v>0</v>
      </c>
      <c r="AP2140" s="99">
        <f>SUMIFS(通讯通路门店!$K:$K,通讯通路门店!$S:$S,$G2140)</f>
        <v>0</v>
      </c>
      <c r="AQ2140" s="83"/>
      <c r="AR2140" s="99">
        <f>SUMIFS(通讯通路门店!$T:$T,通讯通路门店!$S:$S,$G2140)</f>
        <v>0</v>
      </c>
      <c r="AS2140" s="99">
        <f>SUMIFS(通讯通路门店!$U:$U,通讯通路门店!$S:$S,$G2140)</f>
        <v>0</v>
      </c>
      <c r="AT2140" s="99">
        <f>SUMIFS(通讯通路门店!$V:$V,通讯通路门店!$S:$S,$G2140)</f>
        <v>0</v>
      </c>
      <c r="AU2140" s="99">
        <f>SUMIFS(通讯通路门店!$W:$W,通讯通路门店!$S:$S,$G2140)</f>
        <v>0</v>
      </c>
      <c r="AV2140" s="99">
        <f>SUMIFS(通讯通路门店!$Z:$Z,通讯通路门店!$S:$S,$G2140)</f>
        <v>0</v>
      </c>
      <c r="AW2140" s="99">
        <f>SUMIFS(通讯通路门店!$AB:$AB,通讯通路门店!$S:$S,$G2140)</f>
        <v>0</v>
      </c>
      <c r="AX2140" s="99">
        <f>SUMIFS(通讯通路门店!$X:$X,通讯通路门店!$S:$S,$G2140)</f>
        <v>0</v>
      </c>
      <c r="AY2140" s="99">
        <f>SUMIFS(通讯通路门店!$Y:$Y,通讯通路门店!$S:$S,$G2140)</f>
        <v>0</v>
      </c>
      <c r="AZ2140" s="99">
        <f>SUMIFS(通讯通路门店!$AA:$AA,通讯通路门店!$S:$S,$G2140)</f>
        <v>0</v>
      </c>
      <c r="BA2140" s="99">
        <f t="shared" si="168"/>
        <v>0</v>
      </c>
      <c r="BB2140" s="99">
        <f t="shared" si="169"/>
        <v>0</v>
      </c>
      <c r="BC2140" s="99">
        <f>SUMIFS(通讯通路门店!$W:$W,通讯通路门店!$S:$S,$G2140,通讯通路门店!$J:$J,"荣耀体验店")+SUMIFS(通讯通路门店!$W:$W,通讯通路门店!$S:$S,$G2140,通讯通路门店!$J:$J,"荣耀授权专卖店")</f>
        <v>0</v>
      </c>
      <c r="BD2140" s="99">
        <f>SUMIFS(通讯通路门店!$Z:$Z,通讯通路门店!$S:$S,$G2140,通讯通路门店!$J:$J,"VIVO体验店")</f>
        <v>0</v>
      </c>
      <c r="BE2140" s="99">
        <f>SUMIFS(通讯通路门店!$AB:$AB,通讯通路门店!$S:$S,$G2140,通讯通路门店!$J:$J,"OPPO体验店")</f>
        <v>0</v>
      </c>
      <c r="BF2140" s="99">
        <f>SUMIFS(通讯通路门店!$X:$X,通讯通路门店!$S:$S,$G2140,通讯通路门店!$J:$J,"华为授权体验店")+SUMIFS(通讯通路门店!$AA:$AA,通讯通路门店!$S:$S,$G2140,通讯通路门店!$J:$J,"华为堡垒店")</f>
        <v>0</v>
      </c>
      <c r="BG2140" s="99">
        <f>SUMIFS(通讯通路门店!$Y:$Y,通讯通路门店!$S:$S,$G2140,通讯通路门店!$J:$J,"小米体验店")</f>
        <v>0</v>
      </c>
      <c r="BH2140" s="99">
        <f>SUMIFS(通讯通路门店!$AA:$AA,通讯通路门店!$S:$S,$G2140,通讯通路门店!$J:$J,"苹果体验店")</f>
        <v>0</v>
      </c>
      <c r="BI2140" s="99">
        <f>SUMIFS(通讯通路门店!$K:$K,通讯通路门店!$S:$S,$G2140,通讯通路门店!$J:$J,"其他品牌专卖店")</f>
        <v>0</v>
      </c>
      <c r="BJ2140" s="99">
        <f>SUMIFS(通讯通路门店!$AC:$AC,通讯通路门店!$S:$S,$G2140)</f>
        <v>0</v>
      </c>
      <c r="BK2140" s="99">
        <f>SUMIFS(通讯通路门店!$AD:$AD,通讯通路门店!$S:$S,$G2140)</f>
        <v>0</v>
      </c>
      <c r="BL2140" s="99">
        <f>SUMIFS(通讯通路门店!$AE:$AE,通讯通路门店!$S:$S,$G2140)</f>
        <v>0</v>
      </c>
      <c r="BM2140" s="99">
        <f>SUMIFS(通讯通路门店!$AF:$AF,通讯通路门店!$S:$S,$G2140)</f>
        <v>0</v>
      </c>
      <c r="BN2140" s="99">
        <f>SUMIFS(通讯通路门店!$AG:$AG,通讯通路门店!$S:$S,$G2140)</f>
        <v>0</v>
      </c>
      <c r="BO2140" s="99">
        <f>SUMIFS(通讯通路门店!$AH:$AH,通讯通路门店!$S:$S,$G2140)</f>
        <v>0</v>
      </c>
      <c r="BP2140" s="99">
        <f>SUMIFS(通讯通路门店!$AI:$AI,通讯通路门店!$S:$S,$G2140)</f>
        <v>0</v>
      </c>
      <c r="BQ2140" s="83"/>
    </row>
    <row r="2141" spans="1:69">
      <c r="A2141" s="99" t="str">
        <f>IFERROR(_xlfn.XLOOKUP($G2141,通讯通路门店!$S$4:$S$993931,通讯通路门店!$A$4:$A$993931,0,0),"")</f>
        <v>海南省</v>
      </c>
      <c r="B2141" s="99" t="str">
        <f>IFERROR(_xlfn.XLOOKUP($G2141,通讯通路门店!$S$4:$S$993931,通讯通路门店!$B$4:$B$993931,0,0),"")</f>
        <v>东方市</v>
      </c>
      <c r="C2141" s="99" t="str">
        <f>IFERROR(_xlfn.XLOOKUP($G2141,通讯通路门店!$S$4:$S$993931,通讯通路门店!$C$4:$C$993931,0,0),"")</f>
        <v>东方市</v>
      </c>
      <c r="D2141" s="99" t="str">
        <f>IFERROR(_xlfn.XLOOKUP($G2141,通讯通路门店!$S$4:$S$993931,通讯通路门店!$D$4:$D$993931,0,0),"")</f>
        <v>八所镇</v>
      </c>
      <c r="E2141" s="83"/>
      <c r="F2141" s="83"/>
      <c r="G2141" s="101"/>
      <c r="H2141" s="102">
        <f>IFERROR(_xlfn.XLOOKUP($G2141,通讯通路门店!$S$4:$S$993931,通讯通路门店!$R$4:$R$993931,0,0),"")</f>
        <v>0</v>
      </c>
      <c r="I2141" s="83"/>
      <c r="J2141" s="83"/>
      <c r="K2141" s="83"/>
      <c r="L2141" s="83"/>
      <c r="M2141" s="83"/>
      <c r="N2141" s="83"/>
      <c r="O2141" s="83"/>
      <c r="P2141" s="83"/>
      <c r="Q2141" s="83"/>
      <c r="R2141" s="83"/>
      <c r="S2141" s="83"/>
      <c r="T2141" s="83"/>
      <c r="U2141" s="99">
        <f>COUNTIF(通讯通路门店!$S:$S,$G2141)</f>
        <v>0</v>
      </c>
      <c r="V2141" s="99">
        <f>COUNTIFS(通讯通路门店!$S:$S,$G2141,通讯通路门店!$J:$J,"综合卖场")</f>
        <v>0</v>
      </c>
      <c r="W2141" s="99">
        <f>SUMIFS(通讯通路门店!$AJ:$AJ,通讯通路门店!$S:$S,通讯客户沙盘!$G2141)</f>
        <v>0</v>
      </c>
      <c r="X2141" s="99">
        <f t="shared" si="165"/>
        <v>0</v>
      </c>
      <c r="Y2141" s="99">
        <f>COUNTIFS(通讯通路门店!$S:$S,$G2141,通讯通路门店!$J:$J,"荣耀体验店")+COUNTIFS(通讯通路门店!$S:$S,$G2141,通讯通路门店!$J:$J,"荣耀授权专卖店")</f>
        <v>0</v>
      </c>
      <c r="Z2141" s="99">
        <f>COUNTIFS(通讯通路门店!$S:$S,$G2141,通讯通路门店!$J:$J,"VIVO体验店")</f>
        <v>0</v>
      </c>
      <c r="AA2141" s="99">
        <f>COUNTIFS(通讯通路门店!$S:$S,$G2141,通讯通路门店!$J:$J,"OPPO体验店")</f>
        <v>0</v>
      </c>
      <c r="AB2141" s="99">
        <f>COUNTIFS(通讯通路门店!$S:$S,$G2141,通讯通路门店!$J:$J,"华为授权体验店")+COUNTIFS(通讯通路门店!$S:$S,$G2141,通讯通路门店!$J:$J,"华为堡垒店")</f>
        <v>0</v>
      </c>
      <c r="AC2141" s="99">
        <f>COUNTIFS(通讯通路门店!$S:$S,$G2141,通讯通路门店!$J:$J,"小米体验店")</f>
        <v>0</v>
      </c>
      <c r="AD2141" s="99">
        <f>COUNTIFS(通讯通路门店!$S:$S,$G2141,通讯通路门店!$J:$J,"苹果体验店")</f>
        <v>0</v>
      </c>
      <c r="AE2141" s="99">
        <f>COUNTIFS(通讯通路门店!$S:$S,$G2141,通讯通路门店!$J:$J,"其他品牌专卖店")</f>
        <v>0</v>
      </c>
      <c r="AF2141" s="99">
        <f>SUMIFS(通讯通路门店!$BI:$BI,通讯通路门店!$S:$S,$G2141)</f>
        <v>0</v>
      </c>
      <c r="AG2141" s="99">
        <f>SUMIFS(通讯通路门店!$BH:$BH,通讯通路门店!$S:$S,$G2141)</f>
        <v>0</v>
      </c>
      <c r="AH2141" s="99">
        <f t="shared" si="166"/>
        <v>0</v>
      </c>
      <c r="AI2141" s="99">
        <f>SUMIFS(通讯通路门店!$BB:$BB,通讯通路门店!$S:$S,$G2141)</f>
        <v>0</v>
      </c>
      <c r="AJ2141" s="99">
        <f>SUMIFS(通讯通路门店!$BE:$BE,通讯通路门店!$S:$S,$G2141)</f>
        <v>0</v>
      </c>
      <c r="AK2141" s="99">
        <f>SUMIFS(通讯通路门店!$BG:$BG,通讯通路门店!$S:$S,$G2141)</f>
        <v>0</v>
      </c>
      <c r="AL2141" s="99">
        <f>SUMIFS(通讯通路门店!$BC:$BC,通讯通路门店!$S:$S,$G2141)</f>
        <v>0</v>
      </c>
      <c r="AM2141" s="99">
        <f>SUMIFS(通讯通路门店!$BD:$BD,通讯通路门店!$S:$S,$G2141)</f>
        <v>0</v>
      </c>
      <c r="AN2141" s="99">
        <f>SUMIFS(通讯通路门店!$BF:$BF,通讯通路门店!$S:$S,$G2141)</f>
        <v>0</v>
      </c>
      <c r="AO2141" s="99">
        <f t="shared" si="167"/>
        <v>0</v>
      </c>
      <c r="AP2141" s="99">
        <f>SUMIFS(通讯通路门店!$K:$K,通讯通路门店!$S:$S,$G2141)</f>
        <v>0</v>
      </c>
      <c r="AQ2141" s="83"/>
      <c r="AR2141" s="99">
        <f>SUMIFS(通讯通路门店!$T:$T,通讯通路门店!$S:$S,$G2141)</f>
        <v>0</v>
      </c>
      <c r="AS2141" s="99">
        <f>SUMIFS(通讯通路门店!$U:$U,通讯通路门店!$S:$S,$G2141)</f>
        <v>0</v>
      </c>
      <c r="AT2141" s="99">
        <f>SUMIFS(通讯通路门店!$V:$V,通讯通路门店!$S:$S,$G2141)</f>
        <v>0</v>
      </c>
      <c r="AU2141" s="99">
        <f>SUMIFS(通讯通路门店!$W:$W,通讯通路门店!$S:$S,$G2141)</f>
        <v>0</v>
      </c>
      <c r="AV2141" s="99">
        <f>SUMIFS(通讯通路门店!$Z:$Z,通讯通路门店!$S:$S,$G2141)</f>
        <v>0</v>
      </c>
      <c r="AW2141" s="99">
        <f>SUMIFS(通讯通路门店!$AB:$AB,通讯通路门店!$S:$S,$G2141)</f>
        <v>0</v>
      </c>
      <c r="AX2141" s="99">
        <f>SUMIFS(通讯通路门店!$X:$X,通讯通路门店!$S:$S,$G2141)</f>
        <v>0</v>
      </c>
      <c r="AY2141" s="99">
        <f>SUMIFS(通讯通路门店!$Y:$Y,通讯通路门店!$S:$S,$G2141)</f>
        <v>0</v>
      </c>
      <c r="AZ2141" s="99">
        <f>SUMIFS(通讯通路门店!$AA:$AA,通讯通路门店!$S:$S,$G2141)</f>
        <v>0</v>
      </c>
      <c r="BA2141" s="99">
        <f t="shared" si="168"/>
        <v>0</v>
      </c>
      <c r="BB2141" s="99">
        <f t="shared" si="169"/>
        <v>0</v>
      </c>
      <c r="BC2141" s="99">
        <f>SUMIFS(通讯通路门店!$W:$W,通讯通路门店!$S:$S,$G2141,通讯通路门店!$J:$J,"荣耀体验店")+SUMIFS(通讯通路门店!$W:$W,通讯通路门店!$S:$S,$G2141,通讯通路门店!$J:$J,"荣耀授权专卖店")</f>
        <v>0</v>
      </c>
      <c r="BD2141" s="99">
        <f>SUMIFS(通讯通路门店!$Z:$Z,通讯通路门店!$S:$S,$G2141,通讯通路门店!$J:$J,"VIVO体验店")</f>
        <v>0</v>
      </c>
      <c r="BE2141" s="99">
        <f>SUMIFS(通讯通路门店!$AB:$AB,通讯通路门店!$S:$S,$G2141,通讯通路门店!$J:$J,"OPPO体验店")</f>
        <v>0</v>
      </c>
      <c r="BF2141" s="99">
        <f>SUMIFS(通讯通路门店!$X:$X,通讯通路门店!$S:$S,$G2141,通讯通路门店!$J:$J,"华为授权体验店")+SUMIFS(通讯通路门店!$AA:$AA,通讯通路门店!$S:$S,$G2141,通讯通路门店!$J:$J,"华为堡垒店")</f>
        <v>0</v>
      </c>
      <c r="BG2141" s="99">
        <f>SUMIFS(通讯通路门店!$Y:$Y,通讯通路门店!$S:$S,$G2141,通讯通路门店!$J:$J,"小米体验店")</f>
        <v>0</v>
      </c>
      <c r="BH2141" s="99">
        <f>SUMIFS(通讯通路门店!$AA:$AA,通讯通路门店!$S:$S,$G2141,通讯通路门店!$J:$J,"苹果体验店")</f>
        <v>0</v>
      </c>
      <c r="BI2141" s="99">
        <f>SUMIFS(通讯通路门店!$K:$K,通讯通路门店!$S:$S,$G2141,通讯通路门店!$J:$J,"其他品牌专卖店")</f>
        <v>0</v>
      </c>
      <c r="BJ2141" s="99">
        <f>SUMIFS(通讯通路门店!$AC:$AC,通讯通路门店!$S:$S,$G2141)</f>
        <v>0</v>
      </c>
      <c r="BK2141" s="99">
        <f>SUMIFS(通讯通路门店!$AD:$AD,通讯通路门店!$S:$S,$G2141)</f>
        <v>0</v>
      </c>
      <c r="BL2141" s="99">
        <f>SUMIFS(通讯通路门店!$AE:$AE,通讯通路门店!$S:$S,$G2141)</f>
        <v>0</v>
      </c>
      <c r="BM2141" s="99">
        <f>SUMIFS(通讯通路门店!$AF:$AF,通讯通路门店!$S:$S,$G2141)</f>
        <v>0</v>
      </c>
      <c r="BN2141" s="99">
        <f>SUMIFS(通讯通路门店!$AG:$AG,通讯通路门店!$S:$S,$G2141)</f>
        <v>0</v>
      </c>
      <c r="BO2141" s="99">
        <f>SUMIFS(通讯通路门店!$AH:$AH,通讯通路门店!$S:$S,$G2141)</f>
        <v>0</v>
      </c>
      <c r="BP2141" s="99">
        <f>SUMIFS(通讯通路门店!$AI:$AI,通讯通路门店!$S:$S,$G2141)</f>
        <v>0</v>
      </c>
      <c r="BQ2141" s="83"/>
    </row>
    <row r="2142" spans="1:69">
      <c r="A2142" s="99" t="str">
        <f>IFERROR(_xlfn.XLOOKUP($G2142,通讯通路门店!$S$4:$S$993931,通讯通路门店!$A$4:$A$993931,0,0),"")</f>
        <v>海南省</v>
      </c>
      <c r="B2142" s="99" t="str">
        <f>IFERROR(_xlfn.XLOOKUP($G2142,通讯通路门店!$S$4:$S$993931,通讯通路门店!$B$4:$B$993931,0,0),"")</f>
        <v>东方市</v>
      </c>
      <c r="C2142" s="99" t="str">
        <f>IFERROR(_xlfn.XLOOKUP($G2142,通讯通路门店!$S$4:$S$993931,通讯通路门店!$C$4:$C$993931,0,0),"")</f>
        <v>东方市</v>
      </c>
      <c r="D2142" s="99" t="str">
        <f>IFERROR(_xlfn.XLOOKUP($G2142,通讯通路门店!$S$4:$S$993931,通讯通路门店!$D$4:$D$993931,0,0),"")</f>
        <v>八所镇</v>
      </c>
      <c r="E2142" s="83"/>
      <c r="F2142" s="83"/>
      <c r="G2142" s="101"/>
      <c r="H2142" s="102">
        <f>IFERROR(_xlfn.XLOOKUP($G2142,通讯通路门店!$S$4:$S$993931,通讯通路门店!$R$4:$R$993931,0,0),"")</f>
        <v>0</v>
      </c>
      <c r="I2142" s="83"/>
      <c r="J2142" s="83"/>
      <c r="K2142" s="83"/>
      <c r="L2142" s="83"/>
      <c r="M2142" s="83"/>
      <c r="N2142" s="83"/>
      <c r="O2142" s="83"/>
      <c r="P2142" s="83"/>
      <c r="Q2142" s="83"/>
      <c r="R2142" s="83"/>
      <c r="S2142" s="83"/>
      <c r="T2142" s="83"/>
      <c r="U2142" s="99">
        <f>COUNTIF(通讯通路门店!$S:$S,$G2142)</f>
        <v>0</v>
      </c>
      <c r="V2142" s="99">
        <f>COUNTIFS(通讯通路门店!$S:$S,$G2142,通讯通路门店!$J:$J,"综合卖场")</f>
        <v>0</v>
      </c>
      <c r="W2142" s="99">
        <f>SUMIFS(通讯通路门店!$AJ:$AJ,通讯通路门店!$S:$S,通讯客户沙盘!$G2142)</f>
        <v>0</v>
      </c>
      <c r="X2142" s="99">
        <f t="shared" si="165"/>
        <v>0</v>
      </c>
      <c r="Y2142" s="99">
        <f>COUNTIFS(通讯通路门店!$S:$S,$G2142,通讯通路门店!$J:$J,"荣耀体验店")+COUNTIFS(通讯通路门店!$S:$S,$G2142,通讯通路门店!$J:$J,"荣耀授权专卖店")</f>
        <v>0</v>
      </c>
      <c r="Z2142" s="99">
        <f>COUNTIFS(通讯通路门店!$S:$S,$G2142,通讯通路门店!$J:$J,"VIVO体验店")</f>
        <v>0</v>
      </c>
      <c r="AA2142" s="99">
        <f>COUNTIFS(通讯通路门店!$S:$S,$G2142,通讯通路门店!$J:$J,"OPPO体验店")</f>
        <v>0</v>
      </c>
      <c r="AB2142" s="99">
        <f>COUNTIFS(通讯通路门店!$S:$S,$G2142,通讯通路门店!$J:$J,"华为授权体验店")+COUNTIFS(通讯通路门店!$S:$S,$G2142,通讯通路门店!$J:$J,"华为堡垒店")</f>
        <v>0</v>
      </c>
      <c r="AC2142" s="99">
        <f>COUNTIFS(通讯通路门店!$S:$S,$G2142,通讯通路门店!$J:$J,"小米体验店")</f>
        <v>0</v>
      </c>
      <c r="AD2142" s="99">
        <f>COUNTIFS(通讯通路门店!$S:$S,$G2142,通讯通路门店!$J:$J,"苹果体验店")</f>
        <v>0</v>
      </c>
      <c r="AE2142" s="99">
        <f>COUNTIFS(通讯通路门店!$S:$S,$G2142,通讯通路门店!$J:$J,"其他品牌专卖店")</f>
        <v>0</v>
      </c>
      <c r="AF2142" s="99">
        <f>SUMIFS(通讯通路门店!$BI:$BI,通讯通路门店!$S:$S,$G2142)</f>
        <v>0</v>
      </c>
      <c r="AG2142" s="99">
        <f>SUMIFS(通讯通路门店!$BH:$BH,通讯通路门店!$S:$S,$G2142)</f>
        <v>0</v>
      </c>
      <c r="AH2142" s="99">
        <f t="shared" si="166"/>
        <v>0</v>
      </c>
      <c r="AI2142" s="99">
        <f>SUMIFS(通讯通路门店!$BB:$BB,通讯通路门店!$S:$S,$G2142)</f>
        <v>0</v>
      </c>
      <c r="AJ2142" s="99">
        <f>SUMIFS(通讯通路门店!$BE:$BE,通讯通路门店!$S:$S,$G2142)</f>
        <v>0</v>
      </c>
      <c r="AK2142" s="99">
        <f>SUMIFS(通讯通路门店!$BG:$BG,通讯通路门店!$S:$S,$G2142)</f>
        <v>0</v>
      </c>
      <c r="AL2142" s="99">
        <f>SUMIFS(通讯通路门店!$BC:$BC,通讯通路门店!$S:$S,$G2142)</f>
        <v>0</v>
      </c>
      <c r="AM2142" s="99">
        <f>SUMIFS(通讯通路门店!$BD:$BD,通讯通路门店!$S:$S,$G2142)</f>
        <v>0</v>
      </c>
      <c r="AN2142" s="99">
        <f>SUMIFS(通讯通路门店!$BF:$BF,通讯通路门店!$S:$S,$G2142)</f>
        <v>0</v>
      </c>
      <c r="AO2142" s="99">
        <f t="shared" si="167"/>
        <v>0</v>
      </c>
      <c r="AP2142" s="99">
        <f>SUMIFS(通讯通路门店!$K:$K,通讯通路门店!$S:$S,$G2142)</f>
        <v>0</v>
      </c>
      <c r="AQ2142" s="83"/>
      <c r="AR2142" s="99">
        <f>SUMIFS(通讯通路门店!$T:$T,通讯通路门店!$S:$S,$G2142)</f>
        <v>0</v>
      </c>
      <c r="AS2142" s="99">
        <f>SUMIFS(通讯通路门店!$U:$U,通讯通路门店!$S:$S,$G2142)</f>
        <v>0</v>
      </c>
      <c r="AT2142" s="99">
        <f>SUMIFS(通讯通路门店!$V:$V,通讯通路门店!$S:$S,$G2142)</f>
        <v>0</v>
      </c>
      <c r="AU2142" s="99">
        <f>SUMIFS(通讯通路门店!$W:$W,通讯通路门店!$S:$S,$G2142)</f>
        <v>0</v>
      </c>
      <c r="AV2142" s="99">
        <f>SUMIFS(通讯通路门店!$Z:$Z,通讯通路门店!$S:$S,$G2142)</f>
        <v>0</v>
      </c>
      <c r="AW2142" s="99">
        <f>SUMIFS(通讯通路门店!$AB:$AB,通讯通路门店!$S:$S,$G2142)</f>
        <v>0</v>
      </c>
      <c r="AX2142" s="99">
        <f>SUMIFS(通讯通路门店!$X:$X,通讯通路门店!$S:$S,$G2142)</f>
        <v>0</v>
      </c>
      <c r="AY2142" s="99">
        <f>SUMIFS(通讯通路门店!$Y:$Y,通讯通路门店!$S:$S,$G2142)</f>
        <v>0</v>
      </c>
      <c r="AZ2142" s="99">
        <f>SUMIFS(通讯通路门店!$AA:$AA,通讯通路门店!$S:$S,$G2142)</f>
        <v>0</v>
      </c>
      <c r="BA2142" s="99">
        <f t="shared" si="168"/>
        <v>0</v>
      </c>
      <c r="BB2142" s="99">
        <f t="shared" si="169"/>
        <v>0</v>
      </c>
      <c r="BC2142" s="99">
        <f>SUMIFS(通讯通路门店!$W:$W,通讯通路门店!$S:$S,$G2142,通讯通路门店!$J:$J,"荣耀体验店")+SUMIFS(通讯通路门店!$W:$W,通讯通路门店!$S:$S,$G2142,通讯通路门店!$J:$J,"荣耀授权专卖店")</f>
        <v>0</v>
      </c>
      <c r="BD2142" s="99">
        <f>SUMIFS(通讯通路门店!$Z:$Z,通讯通路门店!$S:$S,$G2142,通讯通路门店!$J:$J,"VIVO体验店")</f>
        <v>0</v>
      </c>
      <c r="BE2142" s="99">
        <f>SUMIFS(通讯通路门店!$AB:$AB,通讯通路门店!$S:$S,$G2142,通讯通路门店!$J:$J,"OPPO体验店")</f>
        <v>0</v>
      </c>
      <c r="BF2142" s="99">
        <f>SUMIFS(通讯通路门店!$X:$X,通讯通路门店!$S:$S,$G2142,通讯通路门店!$J:$J,"华为授权体验店")+SUMIFS(通讯通路门店!$AA:$AA,通讯通路门店!$S:$S,$G2142,通讯通路门店!$J:$J,"华为堡垒店")</f>
        <v>0</v>
      </c>
      <c r="BG2142" s="99">
        <f>SUMIFS(通讯通路门店!$Y:$Y,通讯通路门店!$S:$S,$G2142,通讯通路门店!$J:$J,"小米体验店")</f>
        <v>0</v>
      </c>
      <c r="BH2142" s="99">
        <f>SUMIFS(通讯通路门店!$AA:$AA,通讯通路门店!$S:$S,$G2142,通讯通路门店!$J:$J,"苹果体验店")</f>
        <v>0</v>
      </c>
      <c r="BI2142" s="99">
        <f>SUMIFS(通讯通路门店!$K:$K,通讯通路门店!$S:$S,$G2142,通讯通路门店!$J:$J,"其他品牌专卖店")</f>
        <v>0</v>
      </c>
      <c r="BJ2142" s="99">
        <f>SUMIFS(通讯通路门店!$AC:$AC,通讯通路门店!$S:$S,$G2142)</f>
        <v>0</v>
      </c>
      <c r="BK2142" s="99">
        <f>SUMIFS(通讯通路门店!$AD:$AD,通讯通路门店!$S:$S,$G2142)</f>
        <v>0</v>
      </c>
      <c r="BL2142" s="99">
        <f>SUMIFS(通讯通路门店!$AE:$AE,通讯通路门店!$S:$S,$G2142)</f>
        <v>0</v>
      </c>
      <c r="BM2142" s="99">
        <f>SUMIFS(通讯通路门店!$AF:$AF,通讯通路门店!$S:$S,$G2142)</f>
        <v>0</v>
      </c>
      <c r="BN2142" s="99">
        <f>SUMIFS(通讯通路门店!$AG:$AG,通讯通路门店!$S:$S,$G2142)</f>
        <v>0</v>
      </c>
      <c r="BO2142" s="99">
        <f>SUMIFS(通讯通路门店!$AH:$AH,通讯通路门店!$S:$S,$G2142)</f>
        <v>0</v>
      </c>
      <c r="BP2142" s="99">
        <f>SUMIFS(通讯通路门店!$AI:$AI,通讯通路门店!$S:$S,$G2142)</f>
        <v>0</v>
      </c>
      <c r="BQ2142" s="83"/>
    </row>
    <row r="2143" spans="1:69">
      <c r="A2143" s="99" t="str">
        <f>IFERROR(_xlfn.XLOOKUP($G2143,通讯通路门店!$S$4:$S$993931,通讯通路门店!$A$4:$A$993931,0,0),"")</f>
        <v>海南省</v>
      </c>
      <c r="B2143" s="99" t="str">
        <f>IFERROR(_xlfn.XLOOKUP($G2143,通讯通路门店!$S$4:$S$993931,通讯通路门店!$B$4:$B$993931,0,0),"")</f>
        <v>东方市</v>
      </c>
      <c r="C2143" s="99" t="str">
        <f>IFERROR(_xlfn.XLOOKUP($G2143,通讯通路门店!$S$4:$S$993931,通讯通路门店!$C$4:$C$993931,0,0),"")</f>
        <v>东方市</v>
      </c>
      <c r="D2143" s="99" t="str">
        <f>IFERROR(_xlfn.XLOOKUP($G2143,通讯通路门店!$S$4:$S$993931,通讯通路门店!$D$4:$D$993931,0,0),"")</f>
        <v>八所镇</v>
      </c>
      <c r="E2143" s="83"/>
      <c r="F2143" s="83"/>
      <c r="G2143" s="101"/>
      <c r="H2143" s="102">
        <f>IFERROR(_xlfn.XLOOKUP($G2143,通讯通路门店!$S$4:$S$993931,通讯通路门店!$R$4:$R$993931,0,0),"")</f>
        <v>0</v>
      </c>
      <c r="I2143" s="83"/>
      <c r="J2143" s="83"/>
      <c r="K2143" s="83"/>
      <c r="L2143" s="83"/>
      <c r="M2143" s="83"/>
      <c r="N2143" s="83"/>
      <c r="O2143" s="83"/>
      <c r="P2143" s="83"/>
      <c r="Q2143" s="83"/>
      <c r="R2143" s="83"/>
      <c r="S2143" s="83"/>
      <c r="T2143" s="83"/>
      <c r="U2143" s="99">
        <f>COUNTIF(通讯通路门店!$S:$S,$G2143)</f>
        <v>0</v>
      </c>
      <c r="V2143" s="99">
        <f>COUNTIFS(通讯通路门店!$S:$S,$G2143,通讯通路门店!$J:$J,"综合卖场")</f>
        <v>0</v>
      </c>
      <c r="W2143" s="99">
        <f>SUMIFS(通讯通路门店!$AJ:$AJ,通讯通路门店!$S:$S,通讯客户沙盘!$G2143)</f>
        <v>0</v>
      </c>
      <c r="X2143" s="99">
        <f t="shared" si="165"/>
        <v>0</v>
      </c>
      <c r="Y2143" s="99">
        <f>COUNTIFS(通讯通路门店!$S:$S,$G2143,通讯通路门店!$J:$J,"荣耀体验店")+COUNTIFS(通讯通路门店!$S:$S,$G2143,通讯通路门店!$J:$J,"荣耀授权专卖店")</f>
        <v>0</v>
      </c>
      <c r="Z2143" s="99">
        <f>COUNTIFS(通讯通路门店!$S:$S,$G2143,通讯通路门店!$J:$J,"VIVO体验店")</f>
        <v>0</v>
      </c>
      <c r="AA2143" s="99">
        <f>COUNTIFS(通讯通路门店!$S:$S,$G2143,通讯通路门店!$J:$J,"OPPO体验店")</f>
        <v>0</v>
      </c>
      <c r="AB2143" s="99">
        <f>COUNTIFS(通讯通路门店!$S:$S,$G2143,通讯通路门店!$J:$J,"华为授权体验店")+COUNTIFS(通讯通路门店!$S:$S,$G2143,通讯通路门店!$J:$J,"华为堡垒店")</f>
        <v>0</v>
      </c>
      <c r="AC2143" s="99">
        <f>COUNTIFS(通讯通路门店!$S:$S,$G2143,通讯通路门店!$J:$J,"小米体验店")</f>
        <v>0</v>
      </c>
      <c r="AD2143" s="99">
        <f>COUNTIFS(通讯通路门店!$S:$S,$G2143,通讯通路门店!$J:$J,"苹果体验店")</f>
        <v>0</v>
      </c>
      <c r="AE2143" s="99">
        <f>COUNTIFS(通讯通路门店!$S:$S,$G2143,通讯通路门店!$J:$J,"其他品牌专卖店")</f>
        <v>0</v>
      </c>
      <c r="AF2143" s="99">
        <f>SUMIFS(通讯通路门店!$BI:$BI,通讯通路门店!$S:$S,$G2143)</f>
        <v>0</v>
      </c>
      <c r="AG2143" s="99">
        <f>SUMIFS(通讯通路门店!$BH:$BH,通讯通路门店!$S:$S,$G2143)</f>
        <v>0</v>
      </c>
      <c r="AH2143" s="99">
        <f t="shared" si="166"/>
        <v>0</v>
      </c>
      <c r="AI2143" s="99">
        <f>SUMIFS(通讯通路门店!$BB:$BB,通讯通路门店!$S:$S,$G2143)</f>
        <v>0</v>
      </c>
      <c r="AJ2143" s="99">
        <f>SUMIFS(通讯通路门店!$BE:$BE,通讯通路门店!$S:$S,$G2143)</f>
        <v>0</v>
      </c>
      <c r="AK2143" s="99">
        <f>SUMIFS(通讯通路门店!$BG:$BG,通讯通路门店!$S:$S,$G2143)</f>
        <v>0</v>
      </c>
      <c r="AL2143" s="99">
        <f>SUMIFS(通讯通路门店!$BC:$BC,通讯通路门店!$S:$S,$G2143)</f>
        <v>0</v>
      </c>
      <c r="AM2143" s="99">
        <f>SUMIFS(通讯通路门店!$BD:$BD,通讯通路门店!$S:$S,$G2143)</f>
        <v>0</v>
      </c>
      <c r="AN2143" s="99">
        <f>SUMIFS(通讯通路门店!$BF:$BF,通讯通路门店!$S:$S,$G2143)</f>
        <v>0</v>
      </c>
      <c r="AO2143" s="99">
        <f t="shared" si="167"/>
        <v>0</v>
      </c>
      <c r="AP2143" s="99">
        <f>SUMIFS(通讯通路门店!$K:$K,通讯通路门店!$S:$S,$G2143)</f>
        <v>0</v>
      </c>
      <c r="AQ2143" s="83"/>
      <c r="AR2143" s="99">
        <f>SUMIFS(通讯通路门店!$T:$T,通讯通路门店!$S:$S,$G2143)</f>
        <v>0</v>
      </c>
      <c r="AS2143" s="99">
        <f>SUMIFS(通讯通路门店!$U:$U,通讯通路门店!$S:$S,$G2143)</f>
        <v>0</v>
      </c>
      <c r="AT2143" s="99">
        <f>SUMIFS(通讯通路门店!$V:$V,通讯通路门店!$S:$S,$G2143)</f>
        <v>0</v>
      </c>
      <c r="AU2143" s="99">
        <f>SUMIFS(通讯通路门店!$W:$W,通讯通路门店!$S:$S,$G2143)</f>
        <v>0</v>
      </c>
      <c r="AV2143" s="99">
        <f>SUMIFS(通讯通路门店!$Z:$Z,通讯通路门店!$S:$S,$G2143)</f>
        <v>0</v>
      </c>
      <c r="AW2143" s="99">
        <f>SUMIFS(通讯通路门店!$AB:$AB,通讯通路门店!$S:$S,$G2143)</f>
        <v>0</v>
      </c>
      <c r="AX2143" s="99">
        <f>SUMIFS(通讯通路门店!$X:$X,通讯通路门店!$S:$S,$G2143)</f>
        <v>0</v>
      </c>
      <c r="AY2143" s="99">
        <f>SUMIFS(通讯通路门店!$Y:$Y,通讯通路门店!$S:$S,$G2143)</f>
        <v>0</v>
      </c>
      <c r="AZ2143" s="99">
        <f>SUMIFS(通讯通路门店!$AA:$AA,通讯通路门店!$S:$S,$G2143)</f>
        <v>0</v>
      </c>
      <c r="BA2143" s="99">
        <f t="shared" si="168"/>
        <v>0</v>
      </c>
      <c r="BB2143" s="99">
        <f t="shared" si="169"/>
        <v>0</v>
      </c>
      <c r="BC2143" s="99">
        <f>SUMIFS(通讯通路门店!$W:$W,通讯通路门店!$S:$S,$G2143,通讯通路门店!$J:$J,"荣耀体验店")+SUMIFS(通讯通路门店!$W:$W,通讯通路门店!$S:$S,$G2143,通讯通路门店!$J:$J,"荣耀授权专卖店")</f>
        <v>0</v>
      </c>
      <c r="BD2143" s="99">
        <f>SUMIFS(通讯通路门店!$Z:$Z,通讯通路门店!$S:$S,$G2143,通讯通路门店!$J:$J,"VIVO体验店")</f>
        <v>0</v>
      </c>
      <c r="BE2143" s="99">
        <f>SUMIFS(通讯通路门店!$AB:$AB,通讯通路门店!$S:$S,$G2143,通讯通路门店!$J:$J,"OPPO体验店")</f>
        <v>0</v>
      </c>
      <c r="BF2143" s="99">
        <f>SUMIFS(通讯通路门店!$X:$X,通讯通路门店!$S:$S,$G2143,通讯通路门店!$J:$J,"华为授权体验店")+SUMIFS(通讯通路门店!$AA:$AA,通讯通路门店!$S:$S,$G2143,通讯通路门店!$J:$J,"华为堡垒店")</f>
        <v>0</v>
      </c>
      <c r="BG2143" s="99">
        <f>SUMIFS(通讯通路门店!$Y:$Y,通讯通路门店!$S:$S,$G2143,通讯通路门店!$J:$J,"小米体验店")</f>
        <v>0</v>
      </c>
      <c r="BH2143" s="99">
        <f>SUMIFS(通讯通路门店!$AA:$AA,通讯通路门店!$S:$S,$G2143,通讯通路门店!$J:$J,"苹果体验店")</f>
        <v>0</v>
      </c>
      <c r="BI2143" s="99">
        <f>SUMIFS(通讯通路门店!$K:$K,通讯通路门店!$S:$S,$G2143,通讯通路门店!$J:$J,"其他品牌专卖店")</f>
        <v>0</v>
      </c>
      <c r="BJ2143" s="99">
        <f>SUMIFS(通讯通路门店!$AC:$AC,通讯通路门店!$S:$S,$G2143)</f>
        <v>0</v>
      </c>
      <c r="BK2143" s="99">
        <f>SUMIFS(通讯通路门店!$AD:$AD,通讯通路门店!$S:$S,$G2143)</f>
        <v>0</v>
      </c>
      <c r="BL2143" s="99">
        <f>SUMIFS(通讯通路门店!$AE:$AE,通讯通路门店!$S:$S,$G2143)</f>
        <v>0</v>
      </c>
      <c r="BM2143" s="99">
        <f>SUMIFS(通讯通路门店!$AF:$AF,通讯通路门店!$S:$S,$G2143)</f>
        <v>0</v>
      </c>
      <c r="BN2143" s="99">
        <f>SUMIFS(通讯通路门店!$AG:$AG,通讯通路门店!$S:$S,$G2143)</f>
        <v>0</v>
      </c>
      <c r="BO2143" s="99">
        <f>SUMIFS(通讯通路门店!$AH:$AH,通讯通路门店!$S:$S,$G2143)</f>
        <v>0</v>
      </c>
      <c r="BP2143" s="99">
        <f>SUMIFS(通讯通路门店!$AI:$AI,通讯通路门店!$S:$S,$G2143)</f>
        <v>0</v>
      </c>
      <c r="BQ2143" s="83"/>
    </row>
    <row r="2144" spans="1:69">
      <c r="A2144" s="99" t="str">
        <f>IFERROR(_xlfn.XLOOKUP($G2144,通讯通路门店!$S$4:$S$993931,通讯通路门店!$A$4:$A$993931,0,0),"")</f>
        <v>海南省</v>
      </c>
      <c r="B2144" s="99" t="str">
        <f>IFERROR(_xlfn.XLOOKUP($G2144,通讯通路门店!$S$4:$S$993931,通讯通路门店!$B$4:$B$993931,0,0),"")</f>
        <v>东方市</v>
      </c>
      <c r="C2144" s="99" t="str">
        <f>IFERROR(_xlfn.XLOOKUP($G2144,通讯通路门店!$S$4:$S$993931,通讯通路门店!$C$4:$C$993931,0,0),"")</f>
        <v>东方市</v>
      </c>
      <c r="D2144" s="99" t="str">
        <f>IFERROR(_xlfn.XLOOKUP($G2144,通讯通路门店!$S$4:$S$993931,通讯通路门店!$D$4:$D$993931,0,0),"")</f>
        <v>八所镇</v>
      </c>
      <c r="E2144" s="83"/>
      <c r="F2144" s="83"/>
      <c r="G2144" s="101"/>
      <c r="H2144" s="102">
        <f>IFERROR(_xlfn.XLOOKUP($G2144,通讯通路门店!$S$4:$S$993931,通讯通路门店!$R$4:$R$993931,0,0),"")</f>
        <v>0</v>
      </c>
      <c r="I2144" s="83"/>
      <c r="J2144" s="83"/>
      <c r="K2144" s="83"/>
      <c r="L2144" s="83"/>
      <c r="M2144" s="83"/>
      <c r="N2144" s="83"/>
      <c r="O2144" s="83"/>
      <c r="P2144" s="83"/>
      <c r="Q2144" s="83"/>
      <c r="R2144" s="83"/>
      <c r="S2144" s="83"/>
      <c r="T2144" s="83"/>
      <c r="U2144" s="99">
        <f>COUNTIF(通讯通路门店!$S:$S,$G2144)</f>
        <v>0</v>
      </c>
      <c r="V2144" s="99">
        <f>COUNTIFS(通讯通路门店!$S:$S,$G2144,通讯通路门店!$J:$J,"综合卖场")</f>
        <v>0</v>
      </c>
      <c r="W2144" s="99">
        <f>SUMIFS(通讯通路门店!$AJ:$AJ,通讯通路门店!$S:$S,通讯客户沙盘!$G2144)</f>
        <v>0</v>
      </c>
      <c r="X2144" s="99">
        <f t="shared" si="165"/>
        <v>0</v>
      </c>
      <c r="Y2144" s="99">
        <f>COUNTIFS(通讯通路门店!$S:$S,$G2144,通讯通路门店!$J:$J,"荣耀体验店")+COUNTIFS(通讯通路门店!$S:$S,$G2144,通讯通路门店!$J:$J,"荣耀授权专卖店")</f>
        <v>0</v>
      </c>
      <c r="Z2144" s="99">
        <f>COUNTIFS(通讯通路门店!$S:$S,$G2144,通讯通路门店!$J:$J,"VIVO体验店")</f>
        <v>0</v>
      </c>
      <c r="AA2144" s="99">
        <f>COUNTIFS(通讯通路门店!$S:$S,$G2144,通讯通路门店!$J:$J,"OPPO体验店")</f>
        <v>0</v>
      </c>
      <c r="AB2144" s="99">
        <f>COUNTIFS(通讯通路门店!$S:$S,$G2144,通讯通路门店!$J:$J,"华为授权体验店")+COUNTIFS(通讯通路门店!$S:$S,$G2144,通讯通路门店!$J:$J,"华为堡垒店")</f>
        <v>0</v>
      </c>
      <c r="AC2144" s="99">
        <f>COUNTIFS(通讯通路门店!$S:$S,$G2144,通讯通路门店!$J:$J,"小米体验店")</f>
        <v>0</v>
      </c>
      <c r="AD2144" s="99">
        <f>COUNTIFS(通讯通路门店!$S:$S,$G2144,通讯通路门店!$J:$J,"苹果体验店")</f>
        <v>0</v>
      </c>
      <c r="AE2144" s="99">
        <f>COUNTIFS(通讯通路门店!$S:$S,$G2144,通讯通路门店!$J:$J,"其他品牌专卖店")</f>
        <v>0</v>
      </c>
      <c r="AF2144" s="99">
        <f>SUMIFS(通讯通路门店!$BI:$BI,通讯通路门店!$S:$S,$G2144)</f>
        <v>0</v>
      </c>
      <c r="AG2144" s="99">
        <f>SUMIFS(通讯通路门店!$BH:$BH,通讯通路门店!$S:$S,$G2144)</f>
        <v>0</v>
      </c>
      <c r="AH2144" s="99">
        <f t="shared" si="166"/>
        <v>0</v>
      </c>
      <c r="AI2144" s="99">
        <f>SUMIFS(通讯通路门店!$BB:$BB,通讯通路门店!$S:$S,$G2144)</f>
        <v>0</v>
      </c>
      <c r="AJ2144" s="99">
        <f>SUMIFS(通讯通路门店!$BE:$BE,通讯通路门店!$S:$S,$G2144)</f>
        <v>0</v>
      </c>
      <c r="AK2144" s="99">
        <f>SUMIFS(通讯通路门店!$BG:$BG,通讯通路门店!$S:$S,$G2144)</f>
        <v>0</v>
      </c>
      <c r="AL2144" s="99">
        <f>SUMIFS(通讯通路门店!$BC:$BC,通讯通路门店!$S:$S,$G2144)</f>
        <v>0</v>
      </c>
      <c r="AM2144" s="99">
        <f>SUMIFS(通讯通路门店!$BD:$BD,通讯通路门店!$S:$S,$G2144)</f>
        <v>0</v>
      </c>
      <c r="AN2144" s="99">
        <f>SUMIFS(通讯通路门店!$BF:$BF,通讯通路门店!$S:$S,$G2144)</f>
        <v>0</v>
      </c>
      <c r="AO2144" s="99">
        <f t="shared" si="167"/>
        <v>0</v>
      </c>
      <c r="AP2144" s="99">
        <f>SUMIFS(通讯通路门店!$K:$K,通讯通路门店!$S:$S,$G2144)</f>
        <v>0</v>
      </c>
      <c r="AQ2144" s="83"/>
      <c r="AR2144" s="99">
        <f>SUMIFS(通讯通路门店!$T:$T,通讯通路门店!$S:$S,$G2144)</f>
        <v>0</v>
      </c>
      <c r="AS2144" s="99">
        <f>SUMIFS(通讯通路门店!$U:$U,通讯通路门店!$S:$S,$G2144)</f>
        <v>0</v>
      </c>
      <c r="AT2144" s="99">
        <f>SUMIFS(通讯通路门店!$V:$V,通讯通路门店!$S:$S,$G2144)</f>
        <v>0</v>
      </c>
      <c r="AU2144" s="99">
        <f>SUMIFS(通讯通路门店!$W:$W,通讯通路门店!$S:$S,$G2144)</f>
        <v>0</v>
      </c>
      <c r="AV2144" s="99">
        <f>SUMIFS(通讯通路门店!$Z:$Z,通讯通路门店!$S:$S,$G2144)</f>
        <v>0</v>
      </c>
      <c r="AW2144" s="99">
        <f>SUMIFS(通讯通路门店!$AB:$AB,通讯通路门店!$S:$S,$G2144)</f>
        <v>0</v>
      </c>
      <c r="AX2144" s="99">
        <f>SUMIFS(通讯通路门店!$X:$X,通讯通路门店!$S:$S,$G2144)</f>
        <v>0</v>
      </c>
      <c r="AY2144" s="99">
        <f>SUMIFS(通讯通路门店!$Y:$Y,通讯通路门店!$S:$S,$G2144)</f>
        <v>0</v>
      </c>
      <c r="AZ2144" s="99">
        <f>SUMIFS(通讯通路门店!$AA:$AA,通讯通路门店!$S:$S,$G2144)</f>
        <v>0</v>
      </c>
      <c r="BA2144" s="99">
        <f t="shared" si="168"/>
        <v>0</v>
      </c>
      <c r="BB2144" s="99">
        <f t="shared" si="169"/>
        <v>0</v>
      </c>
      <c r="BC2144" s="99">
        <f>SUMIFS(通讯通路门店!$W:$W,通讯通路门店!$S:$S,$G2144,通讯通路门店!$J:$J,"荣耀体验店")+SUMIFS(通讯通路门店!$W:$W,通讯通路门店!$S:$S,$G2144,通讯通路门店!$J:$J,"荣耀授权专卖店")</f>
        <v>0</v>
      </c>
      <c r="BD2144" s="99">
        <f>SUMIFS(通讯通路门店!$Z:$Z,通讯通路门店!$S:$S,$G2144,通讯通路门店!$J:$J,"VIVO体验店")</f>
        <v>0</v>
      </c>
      <c r="BE2144" s="99">
        <f>SUMIFS(通讯通路门店!$AB:$AB,通讯通路门店!$S:$S,$G2144,通讯通路门店!$J:$J,"OPPO体验店")</f>
        <v>0</v>
      </c>
      <c r="BF2144" s="99">
        <f>SUMIFS(通讯通路门店!$X:$X,通讯通路门店!$S:$S,$G2144,通讯通路门店!$J:$J,"华为授权体验店")+SUMIFS(通讯通路门店!$AA:$AA,通讯通路门店!$S:$S,$G2144,通讯通路门店!$J:$J,"华为堡垒店")</f>
        <v>0</v>
      </c>
      <c r="BG2144" s="99">
        <f>SUMIFS(通讯通路门店!$Y:$Y,通讯通路门店!$S:$S,$G2144,通讯通路门店!$J:$J,"小米体验店")</f>
        <v>0</v>
      </c>
      <c r="BH2144" s="99">
        <f>SUMIFS(通讯通路门店!$AA:$AA,通讯通路门店!$S:$S,$G2144,通讯通路门店!$J:$J,"苹果体验店")</f>
        <v>0</v>
      </c>
      <c r="BI2144" s="99">
        <f>SUMIFS(通讯通路门店!$K:$K,通讯通路门店!$S:$S,$G2144,通讯通路门店!$J:$J,"其他品牌专卖店")</f>
        <v>0</v>
      </c>
      <c r="BJ2144" s="99">
        <f>SUMIFS(通讯通路门店!$AC:$AC,通讯通路门店!$S:$S,$G2144)</f>
        <v>0</v>
      </c>
      <c r="BK2144" s="99">
        <f>SUMIFS(通讯通路门店!$AD:$AD,通讯通路门店!$S:$S,$G2144)</f>
        <v>0</v>
      </c>
      <c r="BL2144" s="99">
        <f>SUMIFS(通讯通路门店!$AE:$AE,通讯通路门店!$S:$S,$G2144)</f>
        <v>0</v>
      </c>
      <c r="BM2144" s="99">
        <f>SUMIFS(通讯通路门店!$AF:$AF,通讯通路门店!$S:$S,$G2144)</f>
        <v>0</v>
      </c>
      <c r="BN2144" s="99">
        <f>SUMIFS(通讯通路门店!$AG:$AG,通讯通路门店!$S:$S,$G2144)</f>
        <v>0</v>
      </c>
      <c r="BO2144" s="99">
        <f>SUMIFS(通讯通路门店!$AH:$AH,通讯通路门店!$S:$S,$G2144)</f>
        <v>0</v>
      </c>
      <c r="BP2144" s="99">
        <f>SUMIFS(通讯通路门店!$AI:$AI,通讯通路门店!$S:$S,$G2144)</f>
        <v>0</v>
      </c>
      <c r="BQ2144" s="83"/>
    </row>
    <row r="2145" spans="1:69">
      <c r="A2145" s="99" t="str">
        <f>IFERROR(_xlfn.XLOOKUP($G2145,通讯通路门店!$S$4:$S$993931,通讯通路门店!$A$4:$A$993931,0,0),"")</f>
        <v>海南省</v>
      </c>
      <c r="B2145" s="99" t="str">
        <f>IFERROR(_xlfn.XLOOKUP($G2145,通讯通路门店!$S$4:$S$993931,通讯通路门店!$B$4:$B$993931,0,0),"")</f>
        <v>东方市</v>
      </c>
      <c r="C2145" s="99" t="str">
        <f>IFERROR(_xlfn.XLOOKUP($G2145,通讯通路门店!$S$4:$S$993931,通讯通路门店!$C$4:$C$993931,0,0),"")</f>
        <v>东方市</v>
      </c>
      <c r="D2145" s="99" t="str">
        <f>IFERROR(_xlfn.XLOOKUP($G2145,通讯通路门店!$S$4:$S$993931,通讯通路门店!$D$4:$D$993931,0,0),"")</f>
        <v>八所镇</v>
      </c>
      <c r="E2145" s="83"/>
      <c r="F2145" s="83"/>
      <c r="G2145" s="101"/>
      <c r="H2145" s="102">
        <f>IFERROR(_xlfn.XLOOKUP($G2145,通讯通路门店!$S$4:$S$993931,通讯通路门店!$R$4:$R$993931,0,0),"")</f>
        <v>0</v>
      </c>
      <c r="I2145" s="83"/>
      <c r="J2145" s="83"/>
      <c r="K2145" s="83"/>
      <c r="L2145" s="83"/>
      <c r="M2145" s="83"/>
      <c r="N2145" s="83"/>
      <c r="O2145" s="83"/>
      <c r="P2145" s="83"/>
      <c r="Q2145" s="83"/>
      <c r="R2145" s="83"/>
      <c r="S2145" s="83"/>
      <c r="T2145" s="83"/>
      <c r="U2145" s="99">
        <f>COUNTIF(通讯通路门店!$S:$S,$G2145)</f>
        <v>0</v>
      </c>
      <c r="V2145" s="99">
        <f>COUNTIFS(通讯通路门店!$S:$S,$G2145,通讯通路门店!$J:$J,"综合卖场")</f>
        <v>0</v>
      </c>
      <c r="W2145" s="99">
        <f>SUMIFS(通讯通路门店!$AJ:$AJ,通讯通路门店!$S:$S,通讯客户沙盘!$G2145)</f>
        <v>0</v>
      </c>
      <c r="X2145" s="99">
        <f t="shared" si="165"/>
        <v>0</v>
      </c>
      <c r="Y2145" s="99">
        <f>COUNTIFS(通讯通路门店!$S:$S,$G2145,通讯通路门店!$J:$J,"荣耀体验店")+COUNTIFS(通讯通路门店!$S:$S,$G2145,通讯通路门店!$J:$J,"荣耀授权专卖店")</f>
        <v>0</v>
      </c>
      <c r="Z2145" s="99">
        <f>COUNTIFS(通讯通路门店!$S:$S,$G2145,通讯通路门店!$J:$J,"VIVO体验店")</f>
        <v>0</v>
      </c>
      <c r="AA2145" s="99">
        <f>COUNTIFS(通讯通路门店!$S:$S,$G2145,通讯通路门店!$J:$J,"OPPO体验店")</f>
        <v>0</v>
      </c>
      <c r="AB2145" s="99">
        <f>COUNTIFS(通讯通路门店!$S:$S,$G2145,通讯通路门店!$J:$J,"华为授权体验店")+COUNTIFS(通讯通路门店!$S:$S,$G2145,通讯通路门店!$J:$J,"华为堡垒店")</f>
        <v>0</v>
      </c>
      <c r="AC2145" s="99">
        <f>COUNTIFS(通讯通路门店!$S:$S,$G2145,通讯通路门店!$J:$J,"小米体验店")</f>
        <v>0</v>
      </c>
      <c r="AD2145" s="99">
        <f>COUNTIFS(通讯通路门店!$S:$S,$G2145,通讯通路门店!$J:$J,"苹果体验店")</f>
        <v>0</v>
      </c>
      <c r="AE2145" s="99">
        <f>COUNTIFS(通讯通路门店!$S:$S,$G2145,通讯通路门店!$J:$J,"其他品牌专卖店")</f>
        <v>0</v>
      </c>
      <c r="AF2145" s="99">
        <f>SUMIFS(通讯通路门店!$BI:$BI,通讯通路门店!$S:$S,$G2145)</f>
        <v>0</v>
      </c>
      <c r="AG2145" s="99">
        <f>SUMIFS(通讯通路门店!$BH:$BH,通讯通路门店!$S:$S,$G2145)</f>
        <v>0</v>
      </c>
      <c r="AH2145" s="99">
        <f t="shared" si="166"/>
        <v>0</v>
      </c>
      <c r="AI2145" s="99">
        <f>SUMIFS(通讯通路门店!$BB:$BB,通讯通路门店!$S:$S,$G2145)</f>
        <v>0</v>
      </c>
      <c r="AJ2145" s="99">
        <f>SUMIFS(通讯通路门店!$BE:$BE,通讯通路门店!$S:$S,$G2145)</f>
        <v>0</v>
      </c>
      <c r="AK2145" s="99">
        <f>SUMIFS(通讯通路门店!$BG:$BG,通讯通路门店!$S:$S,$G2145)</f>
        <v>0</v>
      </c>
      <c r="AL2145" s="99">
        <f>SUMIFS(通讯通路门店!$BC:$BC,通讯通路门店!$S:$S,$G2145)</f>
        <v>0</v>
      </c>
      <c r="AM2145" s="99">
        <f>SUMIFS(通讯通路门店!$BD:$BD,通讯通路门店!$S:$S,$G2145)</f>
        <v>0</v>
      </c>
      <c r="AN2145" s="99">
        <f>SUMIFS(通讯通路门店!$BF:$BF,通讯通路门店!$S:$S,$G2145)</f>
        <v>0</v>
      </c>
      <c r="AO2145" s="99">
        <f t="shared" si="167"/>
        <v>0</v>
      </c>
      <c r="AP2145" s="99">
        <f>SUMIFS(通讯通路门店!$K:$K,通讯通路门店!$S:$S,$G2145)</f>
        <v>0</v>
      </c>
      <c r="AQ2145" s="83"/>
      <c r="AR2145" s="99">
        <f>SUMIFS(通讯通路门店!$T:$T,通讯通路门店!$S:$S,$G2145)</f>
        <v>0</v>
      </c>
      <c r="AS2145" s="99">
        <f>SUMIFS(通讯通路门店!$U:$U,通讯通路门店!$S:$S,$G2145)</f>
        <v>0</v>
      </c>
      <c r="AT2145" s="99">
        <f>SUMIFS(通讯通路门店!$V:$V,通讯通路门店!$S:$S,$G2145)</f>
        <v>0</v>
      </c>
      <c r="AU2145" s="99">
        <f>SUMIFS(通讯通路门店!$W:$W,通讯通路门店!$S:$S,$G2145)</f>
        <v>0</v>
      </c>
      <c r="AV2145" s="99">
        <f>SUMIFS(通讯通路门店!$Z:$Z,通讯通路门店!$S:$S,$G2145)</f>
        <v>0</v>
      </c>
      <c r="AW2145" s="99">
        <f>SUMIFS(通讯通路门店!$AB:$AB,通讯通路门店!$S:$S,$G2145)</f>
        <v>0</v>
      </c>
      <c r="AX2145" s="99">
        <f>SUMIFS(通讯通路门店!$X:$X,通讯通路门店!$S:$S,$G2145)</f>
        <v>0</v>
      </c>
      <c r="AY2145" s="99">
        <f>SUMIFS(通讯通路门店!$Y:$Y,通讯通路门店!$S:$S,$G2145)</f>
        <v>0</v>
      </c>
      <c r="AZ2145" s="99">
        <f>SUMIFS(通讯通路门店!$AA:$AA,通讯通路门店!$S:$S,$G2145)</f>
        <v>0</v>
      </c>
      <c r="BA2145" s="99">
        <f t="shared" si="168"/>
        <v>0</v>
      </c>
      <c r="BB2145" s="99">
        <f t="shared" si="169"/>
        <v>0</v>
      </c>
      <c r="BC2145" s="99">
        <f>SUMIFS(通讯通路门店!$W:$W,通讯通路门店!$S:$S,$G2145,通讯通路门店!$J:$J,"荣耀体验店")+SUMIFS(通讯通路门店!$W:$W,通讯通路门店!$S:$S,$G2145,通讯通路门店!$J:$J,"荣耀授权专卖店")</f>
        <v>0</v>
      </c>
      <c r="BD2145" s="99">
        <f>SUMIFS(通讯通路门店!$Z:$Z,通讯通路门店!$S:$S,$G2145,通讯通路门店!$J:$J,"VIVO体验店")</f>
        <v>0</v>
      </c>
      <c r="BE2145" s="99">
        <f>SUMIFS(通讯通路门店!$AB:$AB,通讯通路门店!$S:$S,$G2145,通讯通路门店!$J:$J,"OPPO体验店")</f>
        <v>0</v>
      </c>
      <c r="BF2145" s="99">
        <f>SUMIFS(通讯通路门店!$X:$X,通讯通路门店!$S:$S,$G2145,通讯通路门店!$J:$J,"华为授权体验店")+SUMIFS(通讯通路门店!$AA:$AA,通讯通路门店!$S:$S,$G2145,通讯通路门店!$J:$J,"华为堡垒店")</f>
        <v>0</v>
      </c>
      <c r="BG2145" s="99">
        <f>SUMIFS(通讯通路门店!$Y:$Y,通讯通路门店!$S:$S,$G2145,通讯通路门店!$J:$J,"小米体验店")</f>
        <v>0</v>
      </c>
      <c r="BH2145" s="99">
        <f>SUMIFS(通讯通路门店!$AA:$AA,通讯通路门店!$S:$S,$G2145,通讯通路门店!$J:$J,"苹果体验店")</f>
        <v>0</v>
      </c>
      <c r="BI2145" s="99">
        <f>SUMIFS(通讯通路门店!$K:$K,通讯通路门店!$S:$S,$G2145,通讯通路门店!$J:$J,"其他品牌专卖店")</f>
        <v>0</v>
      </c>
      <c r="BJ2145" s="99">
        <f>SUMIFS(通讯通路门店!$AC:$AC,通讯通路门店!$S:$S,$G2145)</f>
        <v>0</v>
      </c>
      <c r="BK2145" s="99">
        <f>SUMIFS(通讯通路门店!$AD:$AD,通讯通路门店!$S:$S,$G2145)</f>
        <v>0</v>
      </c>
      <c r="BL2145" s="99">
        <f>SUMIFS(通讯通路门店!$AE:$AE,通讯通路门店!$S:$S,$G2145)</f>
        <v>0</v>
      </c>
      <c r="BM2145" s="99">
        <f>SUMIFS(通讯通路门店!$AF:$AF,通讯通路门店!$S:$S,$G2145)</f>
        <v>0</v>
      </c>
      <c r="BN2145" s="99">
        <f>SUMIFS(通讯通路门店!$AG:$AG,通讯通路门店!$S:$S,$G2145)</f>
        <v>0</v>
      </c>
      <c r="BO2145" s="99">
        <f>SUMIFS(通讯通路门店!$AH:$AH,通讯通路门店!$S:$S,$G2145)</f>
        <v>0</v>
      </c>
      <c r="BP2145" s="99">
        <f>SUMIFS(通讯通路门店!$AI:$AI,通讯通路门店!$S:$S,$G2145)</f>
        <v>0</v>
      </c>
      <c r="BQ2145" s="83"/>
    </row>
    <row r="2146" spans="1:69">
      <c r="A2146" s="99" t="str">
        <f>IFERROR(_xlfn.XLOOKUP($G2146,通讯通路门店!$S$4:$S$993931,通讯通路门店!$A$4:$A$993931,0,0),"")</f>
        <v>海南省</v>
      </c>
      <c r="B2146" s="99" t="str">
        <f>IFERROR(_xlfn.XLOOKUP($G2146,通讯通路门店!$S$4:$S$993931,通讯通路门店!$B$4:$B$993931,0,0),"")</f>
        <v>东方市</v>
      </c>
      <c r="C2146" s="99" t="str">
        <f>IFERROR(_xlfn.XLOOKUP($G2146,通讯通路门店!$S$4:$S$993931,通讯通路门店!$C$4:$C$993931,0,0),"")</f>
        <v>东方市</v>
      </c>
      <c r="D2146" s="99" t="str">
        <f>IFERROR(_xlfn.XLOOKUP($G2146,通讯通路门店!$S$4:$S$993931,通讯通路门店!$D$4:$D$993931,0,0),"")</f>
        <v>八所镇</v>
      </c>
      <c r="E2146" s="83"/>
      <c r="F2146" s="83"/>
      <c r="G2146" s="101"/>
      <c r="H2146" s="102">
        <f>IFERROR(_xlfn.XLOOKUP($G2146,通讯通路门店!$S$4:$S$993931,通讯通路门店!$R$4:$R$993931,0,0),"")</f>
        <v>0</v>
      </c>
      <c r="I2146" s="83"/>
      <c r="J2146" s="83"/>
      <c r="K2146" s="83"/>
      <c r="L2146" s="83"/>
      <c r="M2146" s="83"/>
      <c r="N2146" s="83"/>
      <c r="O2146" s="83"/>
      <c r="P2146" s="83"/>
      <c r="Q2146" s="83"/>
      <c r="R2146" s="83"/>
      <c r="S2146" s="83"/>
      <c r="T2146" s="83"/>
      <c r="U2146" s="99">
        <f>COUNTIF(通讯通路门店!$S:$S,$G2146)</f>
        <v>0</v>
      </c>
      <c r="V2146" s="99">
        <f>COUNTIFS(通讯通路门店!$S:$S,$G2146,通讯通路门店!$J:$J,"综合卖场")</f>
        <v>0</v>
      </c>
      <c r="W2146" s="99">
        <f>SUMIFS(通讯通路门店!$AJ:$AJ,通讯通路门店!$S:$S,通讯客户沙盘!$G2146)</f>
        <v>0</v>
      </c>
      <c r="X2146" s="99">
        <f t="shared" si="165"/>
        <v>0</v>
      </c>
      <c r="Y2146" s="99">
        <f>COUNTIFS(通讯通路门店!$S:$S,$G2146,通讯通路门店!$J:$J,"荣耀体验店")+COUNTIFS(通讯通路门店!$S:$S,$G2146,通讯通路门店!$J:$J,"荣耀授权专卖店")</f>
        <v>0</v>
      </c>
      <c r="Z2146" s="99">
        <f>COUNTIFS(通讯通路门店!$S:$S,$G2146,通讯通路门店!$J:$J,"VIVO体验店")</f>
        <v>0</v>
      </c>
      <c r="AA2146" s="99">
        <f>COUNTIFS(通讯通路门店!$S:$S,$G2146,通讯通路门店!$J:$J,"OPPO体验店")</f>
        <v>0</v>
      </c>
      <c r="AB2146" s="99">
        <f>COUNTIFS(通讯通路门店!$S:$S,$G2146,通讯通路门店!$J:$J,"华为授权体验店")+COUNTIFS(通讯通路门店!$S:$S,$G2146,通讯通路门店!$J:$J,"华为堡垒店")</f>
        <v>0</v>
      </c>
      <c r="AC2146" s="99">
        <f>COUNTIFS(通讯通路门店!$S:$S,$G2146,通讯通路门店!$J:$J,"小米体验店")</f>
        <v>0</v>
      </c>
      <c r="AD2146" s="99">
        <f>COUNTIFS(通讯通路门店!$S:$S,$G2146,通讯通路门店!$J:$J,"苹果体验店")</f>
        <v>0</v>
      </c>
      <c r="AE2146" s="99">
        <f>COUNTIFS(通讯通路门店!$S:$S,$G2146,通讯通路门店!$J:$J,"其他品牌专卖店")</f>
        <v>0</v>
      </c>
      <c r="AF2146" s="99">
        <f>SUMIFS(通讯通路门店!$BI:$BI,通讯通路门店!$S:$S,$G2146)</f>
        <v>0</v>
      </c>
      <c r="AG2146" s="99">
        <f>SUMIFS(通讯通路门店!$BH:$BH,通讯通路门店!$S:$S,$G2146)</f>
        <v>0</v>
      </c>
      <c r="AH2146" s="99">
        <f t="shared" si="166"/>
        <v>0</v>
      </c>
      <c r="AI2146" s="99">
        <f>SUMIFS(通讯通路门店!$BB:$BB,通讯通路门店!$S:$S,$G2146)</f>
        <v>0</v>
      </c>
      <c r="AJ2146" s="99">
        <f>SUMIFS(通讯通路门店!$BE:$BE,通讯通路门店!$S:$S,$G2146)</f>
        <v>0</v>
      </c>
      <c r="AK2146" s="99">
        <f>SUMIFS(通讯通路门店!$BG:$BG,通讯通路门店!$S:$S,$G2146)</f>
        <v>0</v>
      </c>
      <c r="AL2146" s="99">
        <f>SUMIFS(通讯通路门店!$BC:$BC,通讯通路门店!$S:$S,$G2146)</f>
        <v>0</v>
      </c>
      <c r="AM2146" s="99">
        <f>SUMIFS(通讯通路门店!$BD:$BD,通讯通路门店!$S:$S,$G2146)</f>
        <v>0</v>
      </c>
      <c r="AN2146" s="99">
        <f>SUMIFS(通讯通路门店!$BF:$BF,通讯通路门店!$S:$S,$G2146)</f>
        <v>0</v>
      </c>
      <c r="AO2146" s="99">
        <f t="shared" si="167"/>
        <v>0</v>
      </c>
      <c r="AP2146" s="99">
        <f>SUMIFS(通讯通路门店!$K:$K,通讯通路门店!$S:$S,$G2146)</f>
        <v>0</v>
      </c>
      <c r="AQ2146" s="83"/>
      <c r="AR2146" s="99">
        <f>SUMIFS(通讯通路门店!$T:$T,通讯通路门店!$S:$S,$G2146)</f>
        <v>0</v>
      </c>
      <c r="AS2146" s="99">
        <f>SUMIFS(通讯通路门店!$U:$U,通讯通路门店!$S:$S,$G2146)</f>
        <v>0</v>
      </c>
      <c r="AT2146" s="99">
        <f>SUMIFS(通讯通路门店!$V:$V,通讯通路门店!$S:$S,$G2146)</f>
        <v>0</v>
      </c>
      <c r="AU2146" s="99">
        <f>SUMIFS(通讯通路门店!$W:$W,通讯通路门店!$S:$S,$G2146)</f>
        <v>0</v>
      </c>
      <c r="AV2146" s="99">
        <f>SUMIFS(通讯通路门店!$Z:$Z,通讯通路门店!$S:$S,$G2146)</f>
        <v>0</v>
      </c>
      <c r="AW2146" s="99">
        <f>SUMIFS(通讯通路门店!$AB:$AB,通讯通路门店!$S:$S,$G2146)</f>
        <v>0</v>
      </c>
      <c r="AX2146" s="99">
        <f>SUMIFS(通讯通路门店!$X:$X,通讯通路门店!$S:$S,$G2146)</f>
        <v>0</v>
      </c>
      <c r="AY2146" s="99">
        <f>SUMIFS(通讯通路门店!$Y:$Y,通讯通路门店!$S:$S,$G2146)</f>
        <v>0</v>
      </c>
      <c r="AZ2146" s="99">
        <f>SUMIFS(通讯通路门店!$AA:$AA,通讯通路门店!$S:$S,$G2146)</f>
        <v>0</v>
      </c>
      <c r="BA2146" s="99">
        <f t="shared" si="168"/>
        <v>0</v>
      </c>
      <c r="BB2146" s="99">
        <f t="shared" si="169"/>
        <v>0</v>
      </c>
      <c r="BC2146" s="99">
        <f>SUMIFS(通讯通路门店!$W:$W,通讯通路门店!$S:$S,$G2146,通讯通路门店!$J:$J,"荣耀体验店")+SUMIFS(通讯通路门店!$W:$W,通讯通路门店!$S:$S,$G2146,通讯通路门店!$J:$J,"荣耀授权专卖店")</f>
        <v>0</v>
      </c>
      <c r="BD2146" s="99">
        <f>SUMIFS(通讯通路门店!$Z:$Z,通讯通路门店!$S:$S,$G2146,通讯通路门店!$J:$J,"VIVO体验店")</f>
        <v>0</v>
      </c>
      <c r="BE2146" s="99">
        <f>SUMIFS(通讯通路门店!$AB:$AB,通讯通路门店!$S:$S,$G2146,通讯通路门店!$J:$J,"OPPO体验店")</f>
        <v>0</v>
      </c>
      <c r="BF2146" s="99">
        <f>SUMIFS(通讯通路门店!$X:$X,通讯通路门店!$S:$S,$G2146,通讯通路门店!$J:$J,"华为授权体验店")+SUMIFS(通讯通路门店!$AA:$AA,通讯通路门店!$S:$S,$G2146,通讯通路门店!$J:$J,"华为堡垒店")</f>
        <v>0</v>
      </c>
      <c r="BG2146" s="99">
        <f>SUMIFS(通讯通路门店!$Y:$Y,通讯通路门店!$S:$S,$G2146,通讯通路门店!$J:$J,"小米体验店")</f>
        <v>0</v>
      </c>
      <c r="BH2146" s="99">
        <f>SUMIFS(通讯通路门店!$AA:$AA,通讯通路门店!$S:$S,$G2146,通讯通路门店!$J:$J,"苹果体验店")</f>
        <v>0</v>
      </c>
      <c r="BI2146" s="99">
        <f>SUMIFS(通讯通路门店!$K:$K,通讯通路门店!$S:$S,$G2146,通讯通路门店!$J:$J,"其他品牌专卖店")</f>
        <v>0</v>
      </c>
      <c r="BJ2146" s="99">
        <f>SUMIFS(通讯通路门店!$AC:$AC,通讯通路门店!$S:$S,$G2146)</f>
        <v>0</v>
      </c>
      <c r="BK2146" s="99">
        <f>SUMIFS(通讯通路门店!$AD:$AD,通讯通路门店!$S:$S,$G2146)</f>
        <v>0</v>
      </c>
      <c r="BL2146" s="99">
        <f>SUMIFS(通讯通路门店!$AE:$AE,通讯通路门店!$S:$S,$G2146)</f>
        <v>0</v>
      </c>
      <c r="BM2146" s="99">
        <f>SUMIFS(通讯通路门店!$AF:$AF,通讯通路门店!$S:$S,$G2146)</f>
        <v>0</v>
      </c>
      <c r="BN2146" s="99">
        <f>SUMIFS(通讯通路门店!$AG:$AG,通讯通路门店!$S:$S,$G2146)</f>
        <v>0</v>
      </c>
      <c r="BO2146" s="99">
        <f>SUMIFS(通讯通路门店!$AH:$AH,通讯通路门店!$S:$S,$G2146)</f>
        <v>0</v>
      </c>
      <c r="BP2146" s="99">
        <f>SUMIFS(通讯通路门店!$AI:$AI,通讯通路门店!$S:$S,$G2146)</f>
        <v>0</v>
      </c>
      <c r="BQ2146" s="83"/>
    </row>
    <row r="2147" spans="1:69">
      <c r="A2147" s="99" t="str">
        <f>IFERROR(_xlfn.XLOOKUP($G2147,通讯通路门店!$S$4:$S$993931,通讯通路门店!$A$4:$A$993931,0,0),"")</f>
        <v>海南省</v>
      </c>
      <c r="B2147" s="99" t="str">
        <f>IFERROR(_xlfn.XLOOKUP($G2147,通讯通路门店!$S$4:$S$993931,通讯通路门店!$B$4:$B$993931,0,0),"")</f>
        <v>东方市</v>
      </c>
      <c r="C2147" s="99" t="str">
        <f>IFERROR(_xlfn.XLOOKUP($G2147,通讯通路门店!$S$4:$S$993931,通讯通路门店!$C$4:$C$993931,0,0),"")</f>
        <v>东方市</v>
      </c>
      <c r="D2147" s="99" t="str">
        <f>IFERROR(_xlfn.XLOOKUP($G2147,通讯通路门店!$S$4:$S$993931,通讯通路门店!$D$4:$D$993931,0,0),"")</f>
        <v>八所镇</v>
      </c>
      <c r="E2147" s="83"/>
      <c r="F2147" s="83"/>
      <c r="G2147" s="101"/>
      <c r="H2147" s="102">
        <f>IFERROR(_xlfn.XLOOKUP($G2147,通讯通路门店!$S$4:$S$993931,通讯通路门店!$R$4:$R$993931,0,0),"")</f>
        <v>0</v>
      </c>
      <c r="I2147" s="83"/>
      <c r="J2147" s="83"/>
      <c r="K2147" s="83"/>
      <c r="L2147" s="83"/>
      <c r="M2147" s="83"/>
      <c r="N2147" s="83"/>
      <c r="O2147" s="83"/>
      <c r="P2147" s="83"/>
      <c r="Q2147" s="83"/>
      <c r="R2147" s="83"/>
      <c r="S2147" s="83"/>
      <c r="T2147" s="83"/>
      <c r="U2147" s="99">
        <f>COUNTIF(通讯通路门店!$S:$S,$G2147)</f>
        <v>0</v>
      </c>
      <c r="V2147" s="99">
        <f>COUNTIFS(通讯通路门店!$S:$S,$G2147,通讯通路门店!$J:$J,"综合卖场")</f>
        <v>0</v>
      </c>
      <c r="W2147" s="99">
        <f>SUMIFS(通讯通路门店!$AJ:$AJ,通讯通路门店!$S:$S,通讯客户沙盘!$G2147)</f>
        <v>0</v>
      </c>
      <c r="X2147" s="99">
        <f t="shared" si="165"/>
        <v>0</v>
      </c>
      <c r="Y2147" s="99">
        <f>COUNTIFS(通讯通路门店!$S:$S,$G2147,通讯通路门店!$J:$J,"荣耀体验店")+COUNTIFS(通讯通路门店!$S:$S,$G2147,通讯通路门店!$J:$J,"荣耀授权专卖店")</f>
        <v>0</v>
      </c>
      <c r="Z2147" s="99">
        <f>COUNTIFS(通讯通路门店!$S:$S,$G2147,通讯通路门店!$J:$J,"VIVO体验店")</f>
        <v>0</v>
      </c>
      <c r="AA2147" s="99">
        <f>COUNTIFS(通讯通路门店!$S:$S,$G2147,通讯通路门店!$J:$J,"OPPO体验店")</f>
        <v>0</v>
      </c>
      <c r="AB2147" s="99">
        <f>COUNTIFS(通讯通路门店!$S:$S,$G2147,通讯通路门店!$J:$J,"华为授权体验店")+COUNTIFS(通讯通路门店!$S:$S,$G2147,通讯通路门店!$J:$J,"华为堡垒店")</f>
        <v>0</v>
      </c>
      <c r="AC2147" s="99">
        <f>COUNTIFS(通讯通路门店!$S:$S,$G2147,通讯通路门店!$J:$J,"小米体验店")</f>
        <v>0</v>
      </c>
      <c r="AD2147" s="99">
        <f>COUNTIFS(通讯通路门店!$S:$S,$G2147,通讯通路门店!$J:$J,"苹果体验店")</f>
        <v>0</v>
      </c>
      <c r="AE2147" s="99">
        <f>COUNTIFS(通讯通路门店!$S:$S,$G2147,通讯通路门店!$J:$J,"其他品牌专卖店")</f>
        <v>0</v>
      </c>
      <c r="AF2147" s="99">
        <f>SUMIFS(通讯通路门店!$BI:$BI,通讯通路门店!$S:$S,$G2147)</f>
        <v>0</v>
      </c>
      <c r="AG2147" s="99">
        <f>SUMIFS(通讯通路门店!$BH:$BH,通讯通路门店!$S:$S,$G2147)</f>
        <v>0</v>
      </c>
      <c r="AH2147" s="99">
        <f t="shared" si="166"/>
        <v>0</v>
      </c>
      <c r="AI2147" s="99">
        <f>SUMIFS(通讯通路门店!$BB:$BB,通讯通路门店!$S:$S,$G2147)</f>
        <v>0</v>
      </c>
      <c r="AJ2147" s="99">
        <f>SUMIFS(通讯通路门店!$BE:$BE,通讯通路门店!$S:$S,$G2147)</f>
        <v>0</v>
      </c>
      <c r="AK2147" s="99">
        <f>SUMIFS(通讯通路门店!$BG:$BG,通讯通路门店!$S:$S,$G2147)</f>
        <v>0</v>
      </c>
      <c r="AL2147" s="99">
        <f>SUMIFS(通讯通路门店!$BC:$BC,通讯通路门店!$S:$S,$G2147)</f>
        <v>0</v>
      </c>
      <c r="AM2147" s="99">
        <f>SUMIFS(通讯通路门店!$BD:$BD,通讯通路门店!$S:$S,$G2147)</f>
        <v>0</v>
      </c>
      <c r="AN2147" s="99">
        <f>SUMIFS(通讯通路门店!$BF:$BF,通讯通路门店!$S:$S,$G2147)</f>
        <v>0</v>
      </c>
      <c r="AO2147" s="99">
        <f t="shared" si="167"/>
        <v>0</v>
      </c>
      <c r="AP2147" s="99">
        <f>SUMIFS(通讯通路门店!$K:$K,通讯通路门店!$S:$S,$G2147)</f>
        <v>0</v>
      </c>
      <c r="AQ2147" s="83"/>
      <c r="AR2147" s="99">
        <f>SUMIFS(通讯通路门店!$T:$T,通讯通路门店!$S:$S,$G2147)</f>
        <v>0</v>
      </c>
      <c r="AS2147" s="99">
        <f>SUMIFS(通讯通路门店!$U:$U,通讯通路门店!$S:$S,$G2147)</f>
        <v>0</v>
      </c>
      <c r="AT2147" s="99">
        <f>SUMIFS(通讯通路门店!$V:$V,通讯通路门店!$S:$S,$G2147)</f>
        <v>0</v>
      </c>
      <c r="AU2147" s="99">
        <f>SUMIFS(通讯通路门店!$W:$W,通讯通路门店!$S:$S,$G2147)</f>
        <v>0</v>
      </c>
      <c r="AV2147" s="99">
        <f>SUMIFS(通讯通路门店!$Z:$Z,通讯通路门店!$S:$S,$G2147)</f>
        <v>0</v>
      </c>
      <c r="AW2147" s="99">
        <f>SUMIFS(通讯通路门店!$AB:$AB,通讯通路门店!$S:$S,$G2147)</f>
        <v>0</v>
      </c>
      <c r="AX2147" s="99">
        <f>SUMIFS(通讯通路门店!$X:$X,通讯通路门店!$S:$S,$G2147)</f>
        <v>0</v>
      </c>
      <c r="AY2147" s="99">
        <f>SUMIFS(通讯通路门店!$Y:$Y,通讯通路门店!$S:$S,$G2147)</f>
        <v>0</v>
      </c>
      <c r="AZ2147" s="99">
        <f>SUMIFS(通讯通路门店!$AA:$AA,通讯通路门店!$S:$S,$G2147)</f>
        <v>0</v>
      </c>
      <c r="BA2147" s="99">
        <f t="shared" si="168"/>
        <v>0</v>
      </c>
      <c r="BB2147" s="99">
        <f t="shared" si="169"/>
        <v>0</v>
      </c>
      <c r="BC2147" s="99">
        <f>SUMIFS(通讯通路门店!$W:$W,通讯通路门店!$S:$S,$G2147,通讯通路门店!$J:$J,"荣耀体验店")+SUMIFS(通讯通路门店!$W:$W,通讯通路门店!$S:$S,$G2147,通讯通路门店!$J:$J,"荣耀授权专卖店")</f>
        <v>0</v>
      </c>
      <c r="BD2147" s="99">
        <f>SUMIFS(通讯通路门店!$Z:$Z,通讯通路门店!$S:$S,$G2147,通讯通路门店!$J:$J,"VIVO体验店")</f>
        <v>0</v>
      </c>
      <c r="BE2147" s="99">
        <f>SUMIFS(通讯通路门店!$AB:$AB,通讯通路门店!$S:$S,$G2147,通讯通路门店!$J:$J,"OPPO体验店")</f>
        <v>0</v>
      </c>
      <c r="BF2147" s="99">
        <f>SUMIFS(通讯通路门店!$X:$X,通讯通路门店!$S:$S,$G2147,通讯通路门店!$J:$J,"华为授权体验店")+SUMIFS(通讯通路门店!$AA:$AA,通讯通路门店!$S:$S,$G2147,通讯通路门店!$J:$J,"华为堡垒店")</f>
        <v>0</v>
      </c>
      <c r="BG2147" s="99">
        <f>SUMIFS(通讯通路门店!$Y:$Y,通讯通路门店!$S:$S,$G2147,通讯通路门店!$J:$J,"小米体验店")</f>
        <v>0</v>
      </c>
      <c r="BH2147" s="99">
        <f>SUMIFS(通讯通路门店!$AA:$AA,通讯通路门店!$S:$S,$G2147,通讯通路门店!$J:$J,"苹果体验店")</f>
        <v>0</v>
      </c>
      <c r="BI2147" s="99">
        <f>SUMIFS(通讯通路门店!$K:$K,通讯通路门店!$S:$S,$G2147,通讯通路门店!$J:$J,"其他品牌专卖店")</f>
        <v>0</v>
      </c>
      <c r="BJ2147" s="99">
        <f>SUMIFS(通讯通路门店!$AC:$AC,通讯通路门店!$S:$S,$G2147)</f>
        <v>0</v>
      </c>
      <c r="BK2147" s="99">
        <f>SUMIFS(通讯通路门店!$AD:$AD,通讯通路门店!$S:$S,$G2147)</f>
        <v>0</v>
      </c>
      <c r="BL2147" s="99">
        <f>SUMIFS(通讯通路门店!$AE:$AE,通讯通路门店!$S:$S,$G2147)</f>
        <v>0</v>
      </c>
      <c r="BM2147" s="99">
        <f>SUMIFS(通讯通路门店!$AF:$AF,通讯通路门店!$S:$S,$G2147)</f>
        <v>0</v>
      </c>
      <c r="BN2147" s="99">
        <f>SUMIFS(通讯通路门店!$AG:$AG,通讯通路门店!$S:$S,$G2147)</f>
        <v>0</v>
      </c>
      <c r="BO2147" s="99">
        <f>SUMIFS(通讯通路门店!$AH:$AH,通讯通路门店!$S:$S,$G2147)</f>
        <v>0</v>
      </c>
      <c r="BP2147" s="99">
        <f>SUMIFS(通讯通路门店!$AI:$AI,通讯通路门店!$S:$S,$G2147)</f>
        <v>0</v>
      </c>
      <c r="BQ2147" s="83"/>
    </row>
    <row r="2148" spans="1:69">
      <c r="A2148" s="99" t="str">
        <f>IFERROR(_xlfn.XLOOKUP($G2148,通讯通路门店!$S$4:$S$993931,通讯通路门店!$A$4:$A$993931,0,0),"")</f>
        <v>海南省</v>
      </c>
      <c r="B2148" s="99" t="str">
        <f>IFERROR(_xlfn.XLOOKUP($G2148,通讯通路门店!$S$4:$S$993931,通讯通路门店!$B$4:$B$993931,0,0),"")</f>
        <v>东方市</v>
      </c>
      <c r="C2148" s="99" t="str">
        <f>IFERROR(_xlfn.XLOOKUP($G2148,通讯通路门店!$S$4:$S$993931,通讯通路门店!$C$4:$C$993931,0,0),"")</f>
        <v>东方市</v>
      </c>
      <c r="D2148" s="99" t="str">
        <f>IFERROR(_xlfn.XLOOKUP($G2148,通讯通路门店!$S$4:$S$993931,通讯通路门店!$D$4:$D$993931,0,0),"")</f>
        <v>八所镇</v>
      </c>
      <c r="E2148" s="83"/>
      <c r="F2148" s="83"/>
      <c r="G2148" s="101"/>
      <c r="H2148" s="102">
        <f>IFERROR(_xlfn.XLOOKUP($G2148,通讯通路门店!$S$4:$S$993931,通讯通路门店!$R$4:$R$993931,0,0),"")</f>
        <v>0</v>
      </c>
      <c r="I2148" s="83"/>
      <c r="J2148" s="83"/>
      <c r="K2148" s="83"/>
      <c r="L2148" s="83"/>
      <c r="M2148" s="83"/>
      <c r="N2148" s="83"/>
      <c r="O2148" s="83"/>
      <c r="P2148" s="83"/>
      <c r="Q2148" s="83"/>
      <c r="R2148" s="83"/>
      <c r="S2148" s="83"/>
      <c r="T2148" s="83"/>
      <c r="U2148" s="99">
        <f>COUNTIF(通讯通路门店!$S:$S,$G2148)</f>
        <v>0</v>
      </c>
      <c r="V2148" s="99">
        <f>COUNTIFS(通讯通路门店!$S:$S,$G2148,通讯通路门店!$J:$J,"综合卖场")</f>
        <v>0</v>
      </c>
      <c r="W2148" s="99">
        <f>SUMIFS(通讯通路门店!$AJ:$AJ,通讯通路门店!$S:$S,通讯客户沙盘!$G2148)</f>
        <v>0</v>
      </c>
      <c r="X2148" s="99">
        <f t="shared" si="165"/>
        <v>0</v>
      </c>
      <c r="Y2148" s="99">
        <f>COUNTIFS(通讯通路门店!$S:$S,$G2148,通讯通路门店!$J:$J,"荣耀体验店")+COUNTIFS(通讯通路门店!$S:$S,$G2148,通讯通路门店!$J:$J,"荣耀授权专卖店")</f>
        <v>0</v>
      </c>
      <c r="Z2148" s="99">
        <f>COUNTIFS(通讯通路门店!$S:$S,$G2148,通讯通路门店!$J:$J,"VIVO体验店")</f>
        <v>0</v>
      </c>
      <c r="AA2148" s="99">
        <f>COUNTIFS(通讯通路门店!$S:$S,$G2148,通讯通路门店!$J:$J,"OPPO体验店")</f>
        <v>0</v>
      </c>
      <c r="AB2148" s="99">
        <f>COUNTIFS(通讯通路门店!$S:$S,$G2148,通讯通路门店!$J:$J,"华为授权体验店")+COUNTIFS(通讯通路门店!$S:$S,$G2148,通讯通路门店!$J:$J,"华为堡垒店")</f>
        <v>0</v>
      </c>
      <c r="AC2148" s="99">
        <f>COUNTIFS(通讯通路门店!$S:$S,$G2148,通讯通路门店!$J:$J,"小米体验店")</f>
        <v>0</v>
      </c>
      <c r="AD2148" s="99">
        <f>COUNTIFS(通讯通路门店!$S:$S,$G2148,通讯通路门店!$J:$J,"苹果体验店")</f>
        <v>0</v>
      </c>
      <c r="AE2148" s="99">
        <f>COUNTIFS(通讯通路门店!$S:$S,$G2148,通讯通路门店!$J:$J,"其他品牌专卖店")</f>
        <v>0</v>
      </c>
      <c r="AF2148" s="99">
        <f>SUMIFS(通讯通路门店!$BI:$BI,通讯通路门店!$S:$S,$G2148)</f>
        <v>0</v>
      </c>
      <c r="AG2148" s="99">
        <f>SUMIFS(通讯通路门店!$BH:$BH,通讯通路门店!$S:$S,$G2148)</f>
        <v>0</v>
      </c>
      <c r="AH2148" s="99">
        <f t="shared" si="166"/>
        <v>0</v>
      </c>
      <c r="AI2148" s="99">
        <f>SUMIFS(通讯通路门店!$BB:$BB,通讯通路门店!$S:$S,$G2148)</f>
        <v>0</v>
      </c>
      <c r="AJ2148" s="99">
        <f>SUMIFS(通讯通路门店!$BE:$BE,通讯通路门店!$S:$S,$G2148)</f>
        <v>0</v>
      </c>
      <c r="AK2148" s="99">
        <f>SUMIFS(通讯通路门店!$BG:$BG,通讯通路门店!$S:$S,$G2148)</f>
        <v>0</v>
      </c>
      <c r="AL2148" s="99">
        <f>SUMIFS(通讯通路门店!$BC:$BC,通讯通路门店!$S:$S,$G2148)</f>
        <v>0</v>
      </c>
      <c r="AM2148" s="99">
        <f>SUMIFS(通讯通路门店!$BD:$BD,通讯通路门店!$S:$S,$G2148)</f>
        <v>0</v>
      </c>
      <c r="AN2148" s="99">
        <f>SUMIFS(通讯通路门店!$BF:$BF,通讯通路门店!$S:$S,$G2148)</f>
        <v>0</v>
      </c>
      <c r="AO2148" s="99">
        <f t="shared" si="167"/>
        <v>0</v>
      </c>
      <c r="AP2148" s="99">
        <f>SUMIFS(通讯通路门店!$K:$K,通讯通路门店!$S:$S,$G2148)</f>
        <v>0</v>
      </c>
      <c r="AQ2148" s="83"/>
      <c r="AR2148" s="99">
        <f>SUMIFS(通讯通路门店!$T:$T,通讯通路门店!$S:$S,$G2148)</f>
        <v>0</v>
      </c>
      <c r="AS2148" s="99">
        <f>SUMIFS(通讯通路门店!$U:$U,通讯通路门店!$S:$S,$G2148)</f>
        <v>0</v>
      </c>
      <c r="AT2148" s="99">
        <f>SUMIFS(通讯通路门店!$V:$V,通讯通路门店!$S:$S,$G2148)</f>
        <v>0</v>
      </c>
      <c r="AU2148" s="99">
        <f>SUMIFS(通讯通路门店!$W:$W,通讯通路门店!$S:$S,$G2148)</f>
        <v>0</v>
      </c>
      <c r="AV2148" s="99">
        <f>SUMIFS(通讯通路门店!$Z:$Z,通讯通路门店!$S:$S,$G2148)</f>
        <v>0</v>
      </c>
      <c r="AW2148" s="99">
        <f>SUMIFS(通讯通路门店!$AB:$AB,通讯通路门店!$S:$S,$G2148)</f>
        <v>0</v>
      </c>
      <c r="AX2148" s="99">
        <f>SUMIFS(通讯通路门店!$X:$X,通讯通路门店!$S:$S,$G2148)</f>
        <v>0</v>
      </c>
      <c r="AY2148" s="99">
        <f>SUMIFS(通讯通路门店!$Y:$Y,通讯通路门店!$S:$S,$G2148)</f>
        <v>0</v>
      </c>
      <c r="AZ2148" s="99">
        <f>SUMIFS(通讯通路门店!$AA:$AA,通讯通路门店!$S:$S,$G2148)</f>
        <v>0</v>
      </c>
      <c r="BA2148" s="99">
        <f t="shared" si="168"/>
        <v>0</v>
      </c>
      <c r="BB2148" s="99">
        <f t="shared" si="169"/>
        <v>0</v>
      </c>
      <c r="BC2148" s="99">
        <f>SUMIFS(通讯通路门店!$W:$W,通讯通路门店!$S:$S,$G2148,通讯通路门店!$J:$J,"荣耀体验店")+SUMIFS(通讯通路门店!$W:$W,通讯通路门店!$S:$S,$G2148,通讯通路门店!$J:$J,"荣耀授权专卖店")</f>
        <v>0</v>
      </c>
      <c r="BD2148" s="99">
        <f>SUMIFS(通讯通路门店!$Z:$Z,通讯通路门店!$S:$S,$G2148,通讯通路门店!$J:$J,"VIVO体验店")</f>
        <v>0</v>
      </c>
      <c r="BE2148" s="99">
        <f>SUMIFS(通讯通路门店!$AB:$AB,通讯通路门店!$S:$S,$G2148,通讯通路门店!$J:$J,"OPPO体验店")</f>
        <v>0</v>
      </c>
      <c r="BF2148" s="99">
        <f>SUMIFS(通讯通路门店!$X:$X,通讯通路门店!$S:$S,$G2148,通讯通路门店!$J:$J,"华为授权体验店")+SUMIFS(通讯通路门店!$AA:$AA,通讯通路门店!$S:$S,$G2148,通讯通路门店!$J:$J,"华为堡垒店")</f>
        <v>0</v>
      </c>
      <c r="BG2148" s="99">
        <f>SUMIFS(通讯通路门店!$Y:$Y,通讯通路门店!$S:$S,$G2148,通讯通路门店!$J:$J,"小米体验店")</f>
        <v>0</v>
      </c>
      <c r="BH2148" s="99">
        <f>SUMIFS(通讯通路门店!$AA:$AA,通讯通路门店!$S:$S,$G2148,通讯通路门店!$J:$J,"苹果体验店")</f>
        <v>0</v>
      </c>
      <c r="BI2148" s="99">
        <f>SUMIFS(通讯通路门店!$K:$K,通讯通路门店!$S:$S,$G2148,通讯通路门店!$J:$J,"其他品牌专卖店")</f>
        <v>0</v>
      </c>
      <c r="BJ2148" s="99">
        <f>SUMIFS(通讯通路门店!$AC:$AC,通讯通路门店!$S:$S,$G2148)</f>
        <v>0</v>
      </c>
      <c r="BK2148" s="99">
        <f>SUMIFS(通讯通路门店!$AD:$AD,通讯通路门店!$S:$S,$G2148)</f>
        <v>0</v>
      </c>
      <c r="BL2148" s="99">
        <f>SUMIFS(通讯通路门店!$AE:$AE,通讯通路门店!$S:$S,$G2148)</f>
        <v>0</v>
      </c>
      <c r="BM2148" s="99">
        <f>SUMIFS(通讯通路门店!$AF:$AF,通讯通路门店!$S:$S,$G2148)</f>
        <v>0</v>
      </c>
      <c r="BN2148" s="99">
        <f>SUMIFS(通讯通路门店!$AG:$AG,通讯通路门店!$S:$S,$G2148)</f>
        <v>0</v>
      </c>
      <c r="BO2148" s="99">
        <f>SUMIFS(通讯通路门店!$AH:$AH,通讯通路门店!$S:$S,$G2148)</f>
        <v>0</v>
      </c>
      <c r="BP2148" s="99">
        <f>SUMIFS(通讯通路门店!$AI:$AI,通讯通路门店!$S:$S,$G2148)</f>
        <v>0</v>
      </c>
      <c r="BQ2148" s="83"/>
    </row>
    <row r="2149" spans="1:69">
      <c r="A2149" s="99" t="str">
        <f>IFERROR(_xlfn.XLOOKUP($G2149,通讯通路门店!$S$4:$S$993931,通讯通路门店!$A$4:$A$993931,0,0),"")</f>
        <v>海南省</v>
      </c>
      <c r="B2149" s="99" t="str">
        <f>IFERROR(_xlfn.XLOOKUP($G2149,通讯通路门店!$S$4:$S$993931,通讯通路门店!$B$4:$B$993931,0,0),"")</f>
        <v>东方市</v>
      </c>
      <c r="C2149" s="99" t="str">
        <f>IFERROR(_xlfn.XLOOKUP($G2149,通讯通路门店!$S$4:$S$993931,通讯通路门店!$C$4:$C$993931,0,0),"")</f>
        <v>东方市</v>
      </c>
      <c r="D2149" s="99" t="str">
        <f>IFERROR(_xlfn.XLOOKUP($G2149,通讯通路门店!$S$4:$S$993931,通讯通路门店!$D$4:$D$993931,0,0),"")</f>
        <v>八所镇</v>
      </c>
      <c r="E2149" s="83"/>
      <c r="F2149" s="83"/>
      <c r="G2149" s="101"/>
      <c r="H2149" s="102">
        <f>IFERROR(_xlfn.XLOOKUP($G2149,通讯通路门店!$S$4:$S$993931,通讯通路门店!$R$4:$R$993931,0,0),"")</f>
        <v>0</v>
      </c>
      <c r="I2149" s="83"/>
      <c r="J2149" s="83"/>
      <c r="K2149" s="83"/>
      <c r="L2149" s="83"/>
      <c r="M2149" s="83"/>
      <c r="N2149" s="83"/>
      <c r="O2149" s="83"/>
      <c r="P2149" s="83"/>
      <c r="Q2149" s="83"/>
      <c r="R2149" s="83"/>
      <c r="S2149" s="83"/>
      <c r="T2149" s="83"/>
      <c r="U2149" s="99">
        <f>COUNTIF(通讯通路门店!$S:$S,$G2149)</f>
        <v>0</v>
      </c>
      <c r="V2149" s="99">
        <f>COUNTIFS(通讯通路门店!$S:$S,$G2149,通讯通路门店!$J:$J,"综合卖场")</f>
        <v>0</v>
      </c>
      <c r="W2149" s="99">
        <f>SUMIFS(通讯通路门店!$AJ:$AJ,通讯通路门店!$S:$S,通讯客户沙盘!$G2149)</f>
        <v>0</v>
      </c>
      <c r="X2149" s="99">
        <f t="shared" si="165"/>
        <v>0</v>
      </c>
      <c r="Y2149" s="99">
        <f>COUNTIFS(通讯通路门店!$S:$S,$G2149,通讯通路门店!$J:$J,"荣耀体验店")+COUNTIFS(通讯通路门店!$S:$S,$G2149,通讯通路门店!$J:$J,"荣耀授权专卖店")</f>
        <v>0</v>
      </c>
      <c r="Z2149" s="99">
        <f>COUNTIFS(通讯通路门店!$S:$S,$G2149,通讯通路门店!$J:$J,"VIVO体验店")</f>
        <v>0</v>
      </c>
      <c r="AA2149" s="99">
        <f>COUNTIFS(通讯通路门店!$S:$S,$G2149,通讯通路门店!$J:$J,"OPPO体验店")</f>
        <v>0</v>
      </c>
      <c r="AB2149" s="99">
        <f>COUNTIFS(通讯通路门店!$S:$S,$G2149,通讯通路门店!$J:$J,"华为授权体验店")+COUNTIFS(通讯通路门店!$S:$S,$G2149,通讯通路门店!$J:$J,"华为堡垒店")</f>
        <v>0</v>
      </c>
      <c r="AC2149" s="99">
        <f>COUNTIFS(通讯通路门店!$S:$S,$G2149,通讯通路门店!$J:$J,"小米体验店")</f>
        <v>0</v>
      </c>
      <c r="AD2149" s="99">
        <f>COUNTIFS(通讯通路门店!$S:$S,$G2149,通讯通路门店!$J:$J,"苹果体验店")</f>
        <v>0</v>
      </c>
      <c r="AE2149" s="99">
        <f>COUNTIFS(通讯通路门店!$S:$S,$G2149,通讯通路门店!$J:$J,"其他品牌专卖店")</f>
        <v>0</v>
      </c>
      <c r="AF2149" s="99">
        <f>SUMIFS(通讯通路门店!$BI:$BI,通讯通路门店!$S:$S,$G2149)</f>
        <v>0</v>
      </c>
      <c r="AG2149" s="99">
        <f>SUMIFS(通讯通路门店!$BH:$BH,通讯通路门店!$S:$S,$G2149)</f>
        <v>0</v>
      </c>
      <c r="AH2149" s="99">
        <f t="shared" si="166"/>
        <v>0</v>
      </c>
      <c r="AI2149" s="99">
        <f>SUMIFS(通讯通路门店!$BB:$BB,通讯通路门店!$S:$S,$G2149)</f>
        <v>0</v>
      </c>
      <c r="AJ2149" s="99">
        <f>SUMIFS(通讯通路门店!$BE:$BE,通讯通路门店!$S:$S,$G2149)</f>
        <v>0</v>
      </c>
      <c r="AK2149" s="99">
        <f>SUMIFS(通讯通路门店!$BG:$BG,通讯通路门店!$S:$S,$G2149)</f>
        <v>0</v>
      </c>
      <c r="AL2149" s="99">
        <f>SUMIFS(通讯通路门店!$BC:$BC,通讯通路门店!$S:$S,$G2149)</f>
        <v>0</v>
      </c>
      <c r="AM2149" s="99">
        <f>SUMIFS(通讯通路门店!$BD:$BD,通讯通路门店!$S:$S,$G2149)</f>
        <v>0</v>
      </c>
      <c r="AN2149" s="99">
        <f>SUMIFS(通讯通路门店!$BF:$BF,通讯通路门店!$S:$S,$G2149)</f>
        <v>0</v>
      </c>
      <c r="AO2149" s="99">
        <f t="shared" si="167"/>
        <v>0</v>
      </c>
      <c r="AP2149" s="99">
        <f>SUMIFS(通讯通路门店!$K:$K,通讯通路门店!$S:$S,$G2149)</f>
        <v>0</v>
      </c>
      <c r="AQ2149" s="83"/>
      <c r="AR2149" s="99">
        <f>SUMIFS(通讯通路门店!$T:$T,通讯通路门店!$S:$S,$G2149)</f>
        <v>0</v>
      </c>
      <c r="AS2149" s="99">
        <f>SUMIFS(通讯通路门店!$U:$U,通讯通路门店!$S:$S,$G2149)</f>
        <v>0</v>
      </c>
      <c r="AT2149" s="99">
        <f>SUMIFS(通讯通路门店!$V:$V,通讯通路门店!$S:$S,$G2149)</f>
        <v>0</v>
      </c>
      <c r="AU2149" s="99">
        <f>SUMIFS(通讯通路门店!$W:$W,通讯通路门店!$S:$S,$G2149)</f>
        <v>0</v>
      </c>
      <c r="AV2149" s="99">
        <f>SUMIFS(通讯通路门店!$Z:$Z,通讯通路门店!$S:$S,$G2149)</f>
        <v>0</v>
      </c>
      <c r="AW2149" s="99">
        <f>SUMIFS(通讯通路门店!$AB:$AB,通讯通路门店!$S:$S,$G2149)</f>
        <v>0</v>
      </c>
      <c r="AX2149" s="99">
        <f>SUMIFS(通讯通路门店!$X:$X,通讯通路门店!$S:$S,$G2149)</f>
        <v>0</v>
      </c>
      <c r="AY2149" s="99">
        <f>SUMIFS(通讯通路门店!$Y:$Y,通讯通路门店!$S:$S,$G2149)</f>
        <v>0</v>
      </c>
      <c r="AZ2149" s="99">
        <f>SUMIFS(通讯通路门店!$AA:$AA,通讯通路门店!$S:$S,$G2149)</f>
        <v>0</v>
      </c>
      <c r="BA2149" s="99">
        <f t="shared" si="168"/>
        <v>0</v>
      </c>
      <c r="BB2149" s="99">
        <f t="shared" si="169"/>
        <v>0</v>
      </c>
      <c r="BC2149" s="99">
        <f>SUMIFS(通讯通路门店!$W:$W,通讯通路门店!$S:$S,$G2149,通讯通路门店!$J:$J,"荣耀体验店")+SUMIFS(通讯通路门店!$W:$W,通讯通路门店!$S:$S,$G2149,通讯通路门店!$J:$J,"荣耀授权专卖店")</f>
        <v>0</v>
      </c>
      <c r="BD2149" s="99">
        <f>SUMIFS(通讯通路门店!$Z:$Z,通讯通路门店!$S:$S,$G2149,通讯通路门店!$J:$J,"VIVO体验店")</f>
        <v>0</v>
      </c>
      <c r="BE2149" s="99">
        <f>SUMIFS(通讯通路门店!$AB:$AB,通讯通路门店!$S:$S,$G2149,通讯通路门店!$J:$J,"OPPO体验店")</f>
        <v>0</v>
      </c>
      <c r="BF2149" s="99">
        <f>SUMIFS(通讯通路门店!$X:$X,通讯通路门店!$S:$S,$G2149,通讯通路门店!$J:$J,"华为授权体验店")+SUMIFS(通讯通路门店!$AA:$AA,通讯通路门店!$S:$S,$G2149,通讯通路门店!$J:$J,"华为堡垒店")</f>
        <v>0</v>
      </c>
      <c r="BG2149" s="99">
        <f>SUMIFS(通讯通路门店!$Y:$Y,通讯通路门店!$S:$S,$G2149,通讯通路门店!$J:$J,"小米体验店")</f>
        <v>0</v>
      </c>
      <c r="BH2149" s="99">
        <f>SUMIFS(通讯通路门店!$AA:$AA,通讯通路门店!$S:$S,$G2149,通讯通路门店!$J:$J,"苹果体验店")</f>
        <v>0</v>
      </c>
      <c r="BI2149" s="99">
        <f>SUMIFS(通讯通路门店!$K:$K,通讯通路门店!$S:$S,$G2149,通讯通路门店!$J:$J,"其他品牌专卖店")</f>
        <v>0</v>
      </c>
      <c r="BJ2149" s="99">
        <f>SUMIFS(通讯通路门店!$AC:$AC,通讯通路门店!$S:$S,$G2149)</f>
        <v>0</v>
      </c>
      <c r="BK2149" s="99">
        <f>SUMIFS(通讯通路门店!$AD:$AD,通讯通路门店!$S:$S,$G2149)</f>
        <v>0</v>
      </c>
      <c r="BL2149" s="99">
        <f>SUMIFS(通讯通路门店!$AE:$AE,通讯通路门店!$S:$S,$G2149)</f>
        <v>0</v>
      </c>
      <c r="BM2149" s="99">
        <f>SUMIFS(通讯通路门店!$AF:$AF,通讯通路门店!$S:$S,$G2149)</f>
        <v>0</v>
      </c>
      <c r="BN2149" s="99">
        <f>SUMIFS(通讯通路门店!$AG:$AG,通讯通路门店!$S:$S,$G2149)</f>
        <v>0</v>
      </c>
      <c r="BO2149" s="99">
        <f>SUMIFS(通讯通路门店!$AH:$AH,通讯通路门店!$S:$S,$G2149)</f>
        <v>0</v>
      </c>
      <c r="BP2149" s="99">
        <f>SUMIFS(通讯通路门店!$AI:$AI,通讯通路门店!$S:$S,$G2149)</f>
        <v>0</v>
      </c>
      <c r="BQ2149" s="83"/>
    </row>
    <row r="2150" spans="1:69">
      <c r="A2150" s="99" t="str">
        <f>IFERROR(_xlfn.XLOOKUP($G2150,通讯通路门店!$S$4:$S$993931,通讯通路门店!$A$4:$A$993931,0,0),"")</f>
        <v>海南省</v>
      </c>
      <c r="B2150" s="99" t="str">
        <f>IFERROR(_xlfn.XLOOKUP($G2150,通讯通路门店!$S$4:$S$993931,通讯通路门店!$B$4:$B$993931,0,0),"")</f>
        <v>东方市</v>
      </c>
      <c r="C2150" s="99" t="str">
        <f>IFERROR(_xlfn.XLOOKUP($G2150,通讯通路门店!$S$4:$S$993931,通讯通路门店!$C$4:$C$993931,0,0),"")</f>
        <v>东方市</v>
      </c>
      <c r="D2150" s="99" t="str">
        <f>IFERROR(_xlfn.XLOOKUP($G2150,通讯通路门店!$S$4:$S$993931,通讯通路门店!$D$4:$D$993931,0,0),"")</f>
        <v>八所镇</v>
      </c>
      <c r="E2150" s="83"/>
      <c r="F2150" s="83"/>
      <c r="G2150" s="101"/>
      <c r="H2150" s="102">
        <f>IFERROR(_xlfn.XLOOKUP($G2150,通讯通路门店!$S$4:$S$993931,通讯通路门店!$R$4:$R$993931,0,0),"")</f>
        <v>0</v>
      </c>
      <c r="I2150" s="83"/>
      <c r="J2150" s="83"/>
      <c r="K2150" s="83"/>
      <c r="L2150" s="83"/>
      <c r="M2150" s="83"/>
      <c r="N2150" s="83"/>
      <c r="O2150" s="83"/>
      <c r="P2150" s="83"/>
      <c r="Q2150" s="83"/>
      <c r="R2150" s="83"/>
      <c r="S2150" s="83"/>
      <c r="T2150" s="83"/>
      <c r="U2150" s="99">
        <f>COUNTIF(通讯通路门店!$S:$S,$G2150)</f>
        <v>0</v>
      </c>
      <c r="V2150" s="99">
        <f>COUNTIFS(通讯通路门店!$S:$S,$G2150,通讯通路门店!$J:$J,"综合卖场")</f>
        <v>0</v>
      </c>
      <c r="W2150" s="99">
        <f>SUMIFS(通讯通路门店!$AJ:$AJ,通讯通路门店!$S:$S,通讯客户沙盘!$G2150)</f>
        <v>0</v>
      </c>
      <c r="X2150" s="99">
        <f t="shared" si="165"/>
        <v>0</v>
      </c>
      <c r="Y2150" s="99">
        <f>COUNTIFS(通讯通路门店!$S:$S,$G2150,通讯通路门店!$J:$J,"荣耀体验店")+COUNTIFS(通讯通路门店!$S:$S,$G2150,通讯通路门店!$J:$J,"荣耀授权专卖店")</f>
        <v>0</v>
      </c>
      <c r="Z2150" s="99">
        <f>COUNTIFS(通讯通路门店!$S:$S,$G2150,通讯通路门店!$J:$J,"VIVO体验店")</f>
        <v>0</v>
      </c>
      <c r="AA2150" s="99">
        <f>COUNTIFS(通讯通路门店!$S:$S,$G2150,通讯通路门店!$J:$J,"OPPO体验店")</f>
        <v>0</v>
      </c>
      <c r="AB2150" s="99">
        <f>COUNTIFS(通讯通路门店!$S:$S,$G2150,通讯通路门店!$J:$J,"华为授权体验店")+COUNTIFS(通讯通路门店!$S:$S,$G2150,通讯通路门店!$J:$J,"华为堡垒店")</f>
        <v>0</v>
      </c>
      <c r="AC2150" s="99">
        <f>COUNTIFS(通讯通路门店!$S:$S,$G2150,通讯通路门店!$J:$J,"小米体验店")</f>
        <v>0</v>
      </c>
      <c r="AD2150" s="99">
        <f>COUNTIFS(通讯通路门店!$S:$S,$G2150,通讯通路门店!$J:$J,"苹果体验店")</f>
        <v>0</v>
      </c>
      <c r="AE2150" s="99">
        <f>COUNTIFS(通讯通路门店!$S:$S,$G2150,通讯通路门店!$J:$J,"其他品牌专卖店")</f>
        <v>0</v>
      </c>
      <c r="AF2150" s="99">
        <f>SUMIFS(通讯通路门店!$BI:$BI,通讯通路门店!$S:$S,$G2150)</f>
        <v>0</v>
      </c>
      <c r="AG2150" s="99">
        <f>SUMIFS(通讯通路门店!$BH:$BH,通讯通路门店!$S:$S,$G2150)</f>
        <v>0</v>
      </c>
      <c r="AH2150" s="99">
        <f t="shared" si="166"/>
        <v>0</v>
      </c>
      <c r="AI2150" s="99">
        <f>SUMIFS(通讯通路门店!$BB:$BB,通讯通路门店!$S:$S,$G2150)</f>
        <v>0</v>
      </c>
      <c r="AJ2150" s="99">
        <f>SUMIFS(通讯通路门店!$BE:$BE,通讯通路门店!$S:$S,$G2150)</f>
        <v>0</v>
      </c>
      <c r="AK2150" s="99">
        <f>SUMIFS(通讯通路门店!$BG:$BG,通讯通路门店!$S:$S,$G2150)</f>
        <v>0</v>
      </c>
      <c r="AL2150" s="99">
        <f>SUMIFS(通讯通路门店!$BC:$BC,通讯通路门店!$S:$S,$G2150)</f>
        <v>0</v>
      </c>
      <c r="AM2150" s="99">
        <f>SUMIFS(通讯通路门店!$BD:$BD,通讯通路门店!$S:$S,$G2150)</f>
        <v>0</v>
      </c>
      <c r="AN2150" s="99">
        <f>SUMIFS(通讯通路门店!$BF:$BF,通讯通路门店!$S:$S,$G2150)</f>
        <v>0</v>
      </c>
      <c r="AO2150" s="99">
        <f t="shared" si="167"/>
        <v>0</v>
      </c>
      <c r="AP2150" s="99">
        <f>SUMIFS(通讯通路门店!$K:$K,通讯通路门店!$S:$S,$G2150)</f>
        <v>0</v>
      </c>
      <c r="AQ2150" s="83"/>
      <c r="AR2150" s="99">
        <f>SUMIFS(通讯通路门店!$T:$T,通讯通路门店!$S:$S,$G2150)</f>
        <v>0</v>
      </c>
      <c r="AS2150" s="99">
        <f>SUMIFS(通讯通路门店!$U:$U,通讯通路门店!$S:$S,$G2150)</f>
        <v>0</v>
      </c>
      <c r="AT2150" s="99">
        <f>SUMIFS(通讯通路门店!$V:$V,通讯通路门店!$S:$S,$G2150)</f>
        <v>0</v>
      </c>
      <c r="AU2150" s="99">
        <f>SUMIFS(通讯通路门店!$W:$W,通讯通路门店!$S:$S,$G2150)</f>
        <v>0</v>
      </c>
      <c r="AV2150" s="99">
        <f>SUMIFS(通讯通路门店!$Z:$Z,通讯通路门店!$S:$S,$G2150)</f>
        <v>0</v>
      </c>
      <c r="AW2150" s="99">
        <f>SUMIFS(通讯通路门店!$AB:$AB,通讯通路门店!$S:$S,$G2150)</f>
        <v>0</v>
      </c>
      <c r="AX2150" s="99">
        <f>SUMIFS(通讯通路门店!$X:$X,通讯通路门店!$S:$S,$G2150)</f>
        <v>0</v>
      </c>
      <c r="AY2150" s="99">
        <f>SUMIFS(通讯通路门店!$Y:$Y,通讯通路门店!$S:$S,$G2150)</f>
        <v>0</v>
      </c>
      <c r="AZ2150" s="99">
        <f>SUMIFS(通讯通路门店!$AA:$AA,通讯通路门店!$S:$S,$G2150)</f>
        <v>0</v>
      </c>
      <c r="BA2150" s="99">
        <f t="shared" si="168"/>
        <v>0</v>
      </c>
      <c r="BB2150" s="99">
        <f t="shared" si="169"/>
        <v>0</v>
      </c>
      <c r="BC2150" s="99">
        <f>SUMIFS(通讯通路门店!$W:$W,通讯通路门店!$S:$S,$G2150,通讯通路门店!$J:$J,"荣耀体验店")+SUMIFS(通讯通路门店!$W:$W,通讯通路门店!$S:$S,$G2150,通讯通路门店!$J:$J,"荣耀授权专卖店")</f>
        <v>0</v>
      </c>
      <c r="BD2150" s="99">
        <f>SUMIFS(通讯通路门店!$Z:$Z,通讯通路门店!$S:$S,$G2150,通讯通路门店!$J:$J,"VIVO体验店")</f>
        <v>0</v>
      </c>
      <c r="BE2150" s="99">
        <f>SUMIFS(通讯通路门店!$AB:$AB,通讯通路门店!$S:$S,$G2150,通讯通路门店!$J:$J,"OPPO体验店")</f>
        <v>0</v>
      </c>
      <c r="BF2150" s="99">
        <f>SUMIFS(通讯通路门店!$X:$X,通讯通路门店!$S:$S,$G2150,通讯通路门店!$J:$J,"华为授权体验店")+SUMIFS(通讯通路门店!$AA:$AA,通讯通路门店!$S:$S,$G2150,通讯通路门店!$J:$J,"华为堡垒店")</f>
        <v>0</v>
      </c>
      <c r="BG2150" s="99">
        <f>SUMIFS(通讯通路门店!$Y:$Y,通讯通路门店!$S:$S,$G2150,通讯通路门店!$J:$J,"小米体验店")</f>
        <v>0</v>
      </c>
      <c r="BH2150" s="99">
        <f>SUMIFS(通讯通路门店!$AA:$AA,通讯通路门店!$S:$S,$G2150,通讯通路门店!$J:$J,"苹果体验店")</f>
        <v>0</v>
      </c>
      <c r="BI2150" s="99">
        <f>SUMIFS(通讯通路门店!$K:$K,通讯通路门店!$S:$S,$G2150,通讯通路门店!$J:$J,"其他品牌专卖店")</f>
        <v>0</v>
      </c>
      <c r="BJ2150" s="99">
        <f>SUMIFS(通讯通路门店!$AC:$AC,通讯通路门店!$S:$S,$G2150)</f>
        <v>0</v>
      </c>
      <c r="BK2150" s="99">
        <f>SUMIFS(通讯通路门店!$AD:$AD,通讯通路门店!$S:$S,$G2150)</f>
        <v>0</v>
      </c>
      <c r="BL2150" s="99">
        <f>SUMIFS(通讯通路门店!$AE:$AE,通讯通路门店!$S:$S,$G2150)</f>
        <v>0</v>
      </c>
      <c r="BM2150" s="99">
        <f>SUMIFS(通讯通路门店!$AF:$AF,通讯通路门店!$S:$S,$G2150)</f>
        <v>0</v>
      </c>
      <c r="BN2150" s="99">
        <f>SUMIFS(通讯通路门店!$AG:$AG,通讯通路门店!$S:$S,$G2150)</f>
        <v>0</v>
      </c>
      <c r="BO2150" s="99">
        <f>SUMIFS(通讯通路门店!$AH:$AH,通讯通路门店!$S:$S,$G2150)</f>
        <v>0</v>
      </c>
      <c r="BP2150" s="99">
        <f>SUMIFS(通讯通路门店!$AI:$AI,通讯通路门店!$S:$S,$G2150)</f>
        <v>0</v>
      </c>
      <c r="BQ2150" s="83"/>
    </row>
    <row r="2151" spans="1:69">
      <c r="A2151" s="99" t="str">
        <f>IFERROR(_xlfn.XLOOKUP($G2151,通讯通路门店!$S$4:$S$993931,通讯通路门店!$A$4:$A$993931,0,0),"")</f>
        <v>海南省</v>
      </c>
      <c r="B2151" s="99" t="str">
        <f>IFERROR(_xlfn.XLOOKUP($G2151,通讯通路门店!$S$4:$S$993931,通讯通路门店!$B$4:$B$993931,0,0),"")</f>
        <v>东方市</v>
      </c>
      <c r="C2151" s="99" t="str">
        <f>IFERROR(_xlfn.XLOOKUP($G2151,通讯通路门店!$S$4:$S$993931,通讯通路门店!$C$4:$C$993931,0,0),"")</f>
        <v>东方市</v>
      </c>
      <c r="D2151" s="99" t="str">
        <f>IFERROR(_xlfn.XLOOKUP($G2151,通讯通路门店!$S$4:$S$993931,通讯通路门店!$D$4:$D$993931,0,0),"")</f>
        <v>八所镇</v>
      </c>
      <c r="E2151" s="83"/>
      <c r="F2151" s="83"/>
      <c r="G2151" s="101"/>
      <c r="H2151" s="102">
        <f>IFERROR(_xlfn.XLOOKUP($G2151,通讯通路门店!$S$4:$S$993931,通讯通路门店!$R$4:$R$993931,0,0),"")</f>
        <v>0</v>
      </c>
      <c r="I2151" s="83"/>
      <c r="J2151" s="83"/>
      <c r="K2151" s="83"/>
      <c r="L2151" s="83"/>
      <c r="M2151" s="83"/>
      <c r="N2151" s="83"/>
      <c r="O2151" s="83"/>
      <c r="P2151" s="83"/>
      <c r="Q2151" s="83"/>
      <c r="R2151" s="83"/>
      <c r="S2151" s="83"/>
      <c r="T2151" s="83"/>
      <c r="U2151" s="99">
        <f>COUNTIF(通讯通路门店!$S:$S,$G2151)</f>
        <v>0</v>
      </c>
      <c r="V2151" s="99">
        <f>COUNTIFS(通讯通路门店!$S:$S,$G2151,通讯通路门店!$J:$J,"综合卖场")</f>
        <v>0</v>
      </c>
      <c r="W2151" s="99">
        <f>SUMIFS(通讯通路门店!$AJ:$AJ,通讯通路门店!$S:$S,通讯客户沙盘!$G2151)</f>
        <v>0</v>
      </c>
      <c r="X2151" s="99">
        <f t="shared" si="165"/>
        <v>0</v>
      </c>
      <c r="Y2151" s="99">
        <f>COUNTIFS(通讯通路门店!$S:$S,$G2151,通讯通路门店!$J:$J,"荣耀体验店")+COUNTIFS(通讯通路门店!$S:$S,$G2151,通讯通路门店!$J:$J,"荣耀授权专卖店")</f>
        <v>0</v>
      </c>
      <c r="Z2151" s="99">
        <f>COUNTIFS(通讯通路门店!$S:$S,$G2151,通讯通路门店!$J:$J,"VIVO体验店")</f>
        <v>0</v>
      </c>
      <c r="AA2151" s="99">
        <f>COUNTIFS(通讯通路门店!$S:$S,$G2151,通讯通路门店!$J:$J,"OPPO体验店")</f>
        <v>0</v>
      </c>
      <c r="AB2151" s="99">
        <f>COUNTIFS(通讯通路门店!$S:$S,$G2151,通讯通路门店!$J:$J,"华为授权体验店")+COUNTIFS(通讯通路门店!$S:$S,$G2151,通讯通路门店!$J:$J,"华为堡垒店")</f>
        <v>0</v>
      </c>
      <c r="AC2151" s="99">
        <f>COUNTIFS(通讯通路门店!$S:$S,$G2151,通讯通路门店!$J:$J,"小米体验店")</f>
        <v>0</v>
      </c>
      <c r="AD2151" s="99">
        <f>COUNTIFS(通讯通路门店!$S:$S,$G2151,通讯通路门店!$J:$J,"苹果体验店")</f>
        <v>0</v>
      </c>
      <c r="AE2151" s="99">
        <f>COUNTIFS(通讯通路门店!$S:$S,$G2151,通讯通路门店!$J:$J,"其他品牌专卖店")</f>
        <v>0</v>
      </c>
      <c r="AF2151" s="99">
        <f>SUMIFS(通讯通路门店!$BI:$BI,通讯通路门店!$S:$S,$G2151)</f>
        <v>0</v>
      </c>
      <c r="AG2151" s="99">
        <f>SUMIFS(通讯通路门店!$BH:$BH,通讯通路门店!$S:$S,$G2151)</f>
        <v>0</v>
      </c>
      <c r="AH2151" s="99">
        <f t="shared" si="166"/>
        <v>0</v>
      </c>
      <c r="AI2151" s="99">
        <f>SUMIFS(通讯通路门店!$BB:$BB,通讯通路门店!$S:$S,$G2151)</f>
        <v>0</v>
      </c>
      <c r="AJ2151" s="99">
        <f>SUMIFS(通讯通路门店!$BE:$BE,通讯通路门店!$S:$S,$G2151)</f>
        <v>0</v>
      </c>
      <c r="AK2151" s="99">
        <f>SUMIFS(通讯通路门店!$BG:$BG,通讯通路门店!$S:$S,$G2151)</f>
        <v>0</v>
      </c>
      <c r="AL2151" s="99">
        <f>SUMIFS(通讯通路门店!$BC:$BC,通讯通路门店!$S:$S,$G2151)</f>
        <v>0</v>
      </c>
      <c r="AM2151" s="99">
        <f>SUMIFS(通讯通路门店!$BD:$BD,通讯通路门店!$S:$S,$G2151)</f>
        <v>0</v>
      </c>
      <c r="AN2151" s="99">
        <f>SUMIFS(通讯通路门店!$BF:$BF,通讯通路门店!$S:$S,$G2151)</f>
        <v>0</v>
      </c>
      <c r="AO2151" s="99">
        <f t="shared" si="167"/>
        <v>0</v>
      </c>
      <c r="AP2151" s="99">
        <f>SUMIFS(通讯通路门店!$K:$K,通讯通路门店!$S:$S,$G2151)</f>
        <v>0</v>
      </c>
      <c r="AQ2151" s="83"/>
      <c r="AR2151" s="99">
        <f>SUMIFS(通讯通路门店!$T:$T,通讯通路门店!$S:$S,$G2151)</f>
        <v>0</v>
      </c>
      <c r="AS2151" s="99">
        <f>SUMIFS(通讯通路门店!$U:$U,通讯通路门店!$S:$S,$G2151)</f>
        <v>0</v>
      </c>
      <c r="AT2151" s="99">
        <f>SUMIFS(通讯通路门店!$V:$V,通讯通路门店!$S:$S,$G2151)</f>
        <v>0</v>
      </c>
      <c r="AU2151" s="99">
        <f>SUMIFS(通讯通路门店!$W:$W,通讯通路门店!$S:$S,$G2151)</f>
        <v>0</v>
      </c>
      <c r="AV2151" s="99">
        <f>SUMIFS(通讯通路门店!$Z:$Z,通讯通路门店!$S:$S,$G2151)</f>
        <v>0</v>
      </c>
      <c r="AW2151" s="99">
        <f>SUMIFS(通讯通路门店!$AB:$AB,通讯通路门店!$S:$S,$G2151)</f>
        <v>0</v>
      </c>
      <c r="AX2151" s="99">
        <f>SUMIFS(通讯通路门店!$X:$X,通讯通路门店!$S:$S,$G2151)</f>
        <v>0</v>
      </c>
      <c r="AY2151" s="99">
        <f>SUMIFS(通讯通路门店!$Y:$Y,通讯通路门店!$S:$S,$G2151)</f>
        <v>0</v>
      </c>
      <c r="AZ2151" s="99">
        <f>SUMIFS(通讯通路门店!$AA:$AA,通讯通路门店!$S:$S,$G2151)</f>
        <v>0</v>
      </c>
      <c r="BA2151" s="99">
        <f t="shared" si="168"/>
        <v>0</v>
      </c>
      <c r="BB2151" s="99">
        <f t="shared" si="169"/>
        <v>0</v>
      </c>
      <c r="BC2151" s="99">
        <f>SUMIFS(通讯通路门店!$W:$W,通讯通路门店!$S:$S,$G2151,通讯通路门店!$J:$J,"荣耀体验店")+SUMIFS(通讯通路门店!$W:$W,通讯通路门店!$S:$S,$G2151,通讯通路门店!$J:$J,"荣耀授权专卖店")</f>
        <v>0</v>
      </c>
      <c r="BD2151" s="99">
        <f>SUMIFS(通讯通路门店!$Z:$Z,通讯通路门店!$S:$S,$G2151,通讯通路门店!$J:$J,"VIVO体验店")</f>
        <v>0</v>
      </c>
      <c r="BE2151" s="99">
        <f>SUMIFS(通讯通路门店!$AB:$AB,通讯通路门店!$S:$S,$G2151,通讯通路门店!$J:$J,"OPPO体验店")</f>
        <v>0</v>
      </c>
      <c r="BF2151" s="99">
        <f>SUMIFS(通讯通路门店!$X:$X,通讯通路门店!$S:$S,$G2151,通讯通路门店!$J:$J,"华为授权体验店")+SUMIFS(通讯通路门店!$AA:$AA,通讯通路门店!$S:$S,$G2151,通讯通路门店!$J:$J,"华为堡垒店")</f>
        <v>0</v>
      </c>
      <c r="BG2151" s="99">
        <f>SUMIFS(通讯通路门店!$Y:$Y,通讯通路门店!$S:$S,$G2151,通讯通路门店!$J:$J,"小米体验店")</f>
        <v>0</v>
      </c>
      <c r="BH2151" s="99">
        <f>SUMIFS(通讯通路门店!$AA:$AA,通讯通路门店!$S:$S,$G2151,通讯通路门店!$J:$J,"苹果体验店")</f>
        <v>0</v>
      </c>
      <c r="BI2151" s="99">
        <f>SUMIFS(通讯通路门店!$K:$K,通讯通路门店!$S:$S,$G2151,通讯通路门店!$J:$J,"其他品牌专卖店")</f>
        <v>0</v>
      </c>
      <c r="BJ2151" s="99">
        <f>SUMIFS(通讯通路门店!$AC:$AC,通讯通路门店!$S:$S,$G2151)</f>
        <v>0</v>
      </c>
      <c r="BK2151" s="99">
        <f>SUMIFS(通讯通路门店!$AD:$AD,通讯通路门店!$S:$S,$G2151)</f>
        <v>0</v>
      </c>
      <c r="BL2151" s="99">
        <f>SUMIFS(通讯通路门店!$AE:$AE,通讯通路门店!$S:$S,$G2151)</f>
        <v>0</v>
      </c>
      <c r="BM2151" s="99">
        <f>SUMIFS(通讯通路门店!$AF:$AF,通讯通路门店!$S:$S,$G2151)</f>
        <v>0</v>
      </c>
      <c r="BN2151" s="99">
        <f>SUMIFS(通讯通路门店!$AG:$AG,通讯通路门店!$S:$S,$G2151)</f>
        <v>0</v>
      </c>
      <c r="BO2151" s="99">
        <f>SUMIFS(通讯通路门店!$AH:$AH,通讯通路门店!$S:$S,$G2151)</f>
        <v>0</v>
      </c>
      <c r="BP2151" s="99">
        <f>SUMIFS(通讯通路门店!$AI:$AI,通讯通路门店!$S:$S,$G2151)</f>
        <v>0</v>
      </c>
      <c r="BQ2151" s="83"/>
    </row>
    <row r="2152" spans="1:69">
      <c r="A2152" s="99" t="str">
        <f>IFERROR(_xlfn.XLOOKUP($G2152,通讯通路门店!$S$4:$S$993931,通讯通路门店!$A$4:$A$993931,0,0),"")</f>
        <v>海南省</v>
      </c>
      <c r="B2152" s="99" t="str">
        <f>IFERROR(_xlfn.XLOOKUP($G2152,通讯通路门店!$S$4:$S$993931,通讯通路门店!$B$4:$B$993931,0,0),"")</f>
        <v>东方市</v>
      </c>
      <c r="C2152" s="99" t="str">
        <f>IFERROR(_xlfn.XLOOKUP($G2152,通讯通路门店!$S$4:$S$993931,通讯通路门店!$C$4:$C$993931,0,0),"")</f>
        <v>东方市</v>
      </c>
      <c r="D2152" s="99" t="str">
        <f>IFERROR(_xlfn.XLOOKUP($G2152,通讯通路门店!$S$4:$S$993931,通讯通路门店!$D$4:$D$993931,0,0),"")</f>
        <v>八所镇</v>
      </c>
      <c r="E2152" s="83"/>
      <c r="F2152" s="83"/>
      <c r="G2152" s="101"/>
      <c r="H2152" s="102">
        <f>IFERROR(_xlfn.XLOOKUP($G2152,通讯通路门店!$S$4:$S$993931,通讯通路门店!$R$4:$R$993931,0,0),"")</f>
        <v>0</v>
      </c>
      <c r="I2152" s="83"/>
      <c r="J2152" s="83"/>
      <c r="K2152" s="83"/>
      <c r="L2152" s="83"/>
      <c r="M2152" s="83"/>
      <c r="N2152" s="83"/>
      <c r="O2152" s="83"/>
      <c r="P2152" s="83"/>
      <c r="Q2152" s="83"/>
      <c r="R2152" s="83"/>
      <c r="S2152" s="83"/>
      <c r="T2152" s="83"/>
      <c r="U2152" s="99">
        <f>COUNTIF(通讯通路门店!$S:$S,$G2152)</f>
        <v>0</v>
      </c>
      <c r="V2152" s="99">
        <f>COUNTIFS(通讯通路门店!$S:$S,$G2152,通讯通路门店!$J:$J,"综合卖场")</f>
        <v>0</v>
      </c>
      <c r="W2152" s="99">
        <f>SUMIFS(通讯通路门店!$AJ:$AJ,通讯通路门店!$S:$S,通讯客户沙盘!$G2152)</f>
        <v>0</v>
      </c>
      <c r="X2152" s="99">
        <f t="shared" si="165"/>
        <v>0</v>
      </c>
      <c r="Y2152" s="99">
        <f>COUNTIFS(通讯通路门店!$S:$S,$G2152,通讯通路门店!$J:$J,"荣耀体验店")+COUNTIFS(通讯通路门店!$S:$S,$G2152,通讯通路门店!$J:$J,"荣耀授权专卖店")</f>
        <v>0</v>
      </c>
      <c r="Z2152" s="99">
        <f>COUNTIFS(通讯通路门店!$S:$S,$G2152,通讯通路门店!$J:$J,"VIVO体验店")</f>
        <v>0</v>
      </c>
      <c r="AA2152" s="99">
        <f>COUNTIFS(通讯通路门店!$S:$S,$G2152,通讯通路门店!$J:$J,"OPPO体验店")</f>
        <v>0</v>
      </c>
      <c r="AB2152" s="99">
        <f>COUNTIFS(通讯通路门店!$S:$S,$G2152,通讯通路门店!$J:$J,"华为授权体验店")+COUNTIFS(通讯通路门店!$S:$S,$G2152,通讯通路门店!$J:$J,"华为堡垒店")</f>
        <v>0</v>
      </c>
      <c r="AC2152" s="99">
        <f>COUNTIFS(通讯通路门店!$S:$S,$G2152,通讯通路门店!$J:$J,"小米体验店")</f>
        <v>0</v>
      </c>
      <c r="AD2152" s="99">
        <f>COUNTIFS(通讯通路门店!$S:$S,$G2152,通讯通路门店!$J:$J,"苹果体验店")</f>
        <v>0</v>
      </c>
      <c r="AE2152" s="99">
        <f>COUNTIFS(通讯通路门店!$S:$S,$G2152,通讯通路门店!$J:$J,"其他品牌专卖店")</f>
        <v>0</v>
      </c>
      <c r="AF2152" s="99">
        <f>SUMIFS(通讯通路门店!$BI:$BI,通讯通路门店!$S:$S,$G2152)</f>
        <v>0</v>
      </c>
      <c r="AG2152" s="99">
        <f>SUMIFS(通讯通路门店!$BH:$BH,通讯通路门店!$S:$S,$G2152)</f>
        <v>0</v>
      </c>
      <c r="AH2152" s="99">
        <f t="shared" si="166"/>
        <v>0</v>
      </c>
      <c r="AI2152" s="99">
        <f>SUMIFS(通讯通路门店!$BB:$BB,通讯通路门店!$S:$S,$G2152)</f>
        <v>0</v>
      </c>
      <c r="AJ2152" s="99">
        <f>SUMIFS(通讯通路门店!$BE:$BE,通讯通路门店!$S:$S,$G2152)</f>
        <v>0</v>
      </c>
      <c r="AK2152" s="99">
        <f>SUMIFS(通讯通路门店!$BG:$BG,通讯通路门店!$S:$S,$G2152)</f>
        <v>0</v>
      </c>
      <c r="AL2152" s="99">
        <f>SUMIFS(通讯通路门店!$BC:$BC,通讯通路门店!$S:$S,$G2152)</f>
        <v>0</v>
      </c>
      <c r="AM2152" s="99">
        <f>SUMIFS(通讯通路门店!$BD:$BD,通讯通路门店!$S:$S,$G2152)</f>
        <v>0</v>
      </c>
      <c r="AN2152" s="99">
        <f>SUMIFS(通讯通路门店!$BF:$BF,通讯通路门店!$S:$S,$G2152)</f>
        <v>0</v>
      </c>
      <c r="AO2152" s="99">
        <f t="shared" si="167"/>
        <v>0</v>
      </c>
      <c r="AP2152" s="99">
        <f>SUMIFS(通讯通路门店!$K:$K,通讯通路门店!$S:$S,$G2152)</f>
        <v>0</v>
      </c>
      <c r="AQ2152" s="83"/>
      <c r="AR2152" s="99">
        <f>SUMIFS(通讯通路门店!$T:$T,通讯通路门店!$S:$S,$G2152)</f>
        <v>0</v>
      </c>
      <c r="AS2152" s="99">
        <f>SUMIFS(通讯通路门店!$U:$U,通讯通路门店!$S:$S,$G2152)</f>
        <v>0</v>
      </c>
      <c r="AT2152" s="99">
        <f>SUMIFS(通讯通路门店!$V:$V,通讯通路门店!$S:$S,$G2152)</f>
        <v>0</v>
      </c>
      <c r="AU2152" s="99">
        <f>SUMIFS(通讯通路门店!$W:$W,通讯通路门店!$S:$S,$G2152)</f>
        <v>0</v>
      </c>
      <c r="AV2152" s="99">
        <f>SUMIFS(通讯通路门店!$Z:$Z,通讯通路门店!$S:$S,$G2152)</f>
        <v>0</v>
      </c>
      <c r="AW2152" s="99">
        <f>SUMIFS(通讯通路门店!$AB:$AB,通讯通路门店!$S:$S,$G2152)</f>
        <v>0</v>
      </c>
      <c r="AX2152" s="99">
        <f>SUMIFS(通讯通路门店!$X:$X,通讯通路门店!$S:$S,$G2152)</f>
        <v>0</v>
      </c>
      <c r="AY2152" s="99">
        <f>SUMIFS(通讯通路门店!$Y:$Y,通讯通路门店!$S:$S,$G2152)</f>
        <v>0</v>
      </c>
      <c r="AZ2152" s="99">
        <f>SUMIFS(通讯通路门店!$AA:$AA,通讯通路门店!$S:$S,$G2152)</f>
        <v>0</v>
      </c>
      <c r="BA2152" s="99">
        <f t="shared" si="168"/>
        <v>0</v>
      </c>
      <c r="BB2152" s="99">
        <f t="shared" si="169"/>
        <v>0</v>
      </c>
      <c r="BC2152" s="99">
        <f>SUMIFS(通讯通路门店!$W:$W,通讯通路门店!$S:$S,$G2152,通讯通路门店!$J:$J,"荣耀体验店")+SUMIFS(通讯通路门店!$W:$W,通讯通路门店!$S:$S,$G2152,通讯通路门店!$J:$J,"荣耀授权专卖店")</f>
        <v>0</v>
      </c>
      <c r="BD2152" s="99">
        <f>SUMIFS(通讯通路门店!$Z:$Z,通讯通路门店!$S:$S,$G2152,通讯通路门店!$J:$J,"VIVO体验店")</f>
        <v>0</v>
      </c>
      <c r="BE2152" s="99">
        <f>SUMIFS(通讯通路门店!$AB:$AB,通讯通路门店!$S:$S,$G2152,通讯通路门店!$J:$J,"OPPO体验店")</f>
        <v>0</v>
      </c>
      <c r="BF2152" s="99">
        <f>SUMIFS(通讯通路门店!$X:$X,通讯通路门店!$S:$S,$G2152,通讯通路门店!$J:$J,"华为授权体验店")+SUMIFS(通讯通路门店!$AA:$AA,通讯通路门店!$S:$S,$G2152,通讯通路门店!$J:$J,"华为堡垒店")</f>
        <v>0</v>
      </c>
      <c r="BG2152" s="99">
        <f>SUMIFS(通讯通路门店!$Y:$Y,通讯通路门店!$S:$S,$G2152,通讯通路门店!$J:$J,"小米体验店")</f>
        <v>0</v>
      </c>
      <c r="BH2152" s="99">
        <f>SUMIFS(通讯通路门店!$AA:$AA,通讯通路门店!$S:$S,$G2152,通讯通路门店!$J:$J,"苹果体验店")</f>
        <v>0</v>
      </c>
      <c r="BI2152" s="99">
        <f>SUMIFS(通讯通路门店!$K:$K,通讯通路门店!$S:$S,$G2152,通讯通路门店!$J:$J,"其他品牌专卖店")</f>
        <v>0</v>
      </c>
      <c r="BJ2152" s="99">
        <f>SUMIFS(通讯通路门店!$AC:$AC,通讯通路门店!$S:$S,$G2152)</f>
        <v>0</v>
      </c>
      <c r="BK2152" s="99">
        <f>SUMIFS(通讯通路门店!$AD:$AD,通讯通路门店!$S:$S,$G2152)</f>
        <v>0</v>
      </c>
      <c r="BL2152" s="99">
        <f>SUMIFS(通讯通路门店!$AE:$AE,通讯通路门店!$S:$S,$G2152)</f>
        <v>0</v>
      </c>
      <c r="BM2152" s="99">
        <f>SUMIFS(通讯通路门店!$AF:$AF,通讯通路门店!$S:$S,$G2152)</f>
        <v>0</v>
      </c>
      <c r="BN2152" s="99">
        <f>SUMIFS(通讯通路门店!$AG:$AG,通讯通路门店!$S:$S,$G2152)</f>
        <v>0</v>
      </c>
      <c r="BO2152" s="99">
        <f>SUMIFS(通讯通路门店!$AH:$AH,通讯通路门店!$S:$S,$G2152)</f>
        <v>0</v>
      </c>
      <c r="BP2152" s="99">
        <f>SUMIFS(通讯通路门店!$AI:$AI,通讯通路门店!$S:$S,$G2152)</f>
        <v>0</v>
      </c>
      <c r="BQ2152" s="83"/>
    </row>
    <row r="2153" spans="1:69">
      <c r="A2153" s="99" t="str">
        <f>IFERROR(_xlfn.XLOOKUP($G2153,通讯通路门店!$S$4:$S$993931,通讯通路门店!$A$4:$A$993931,0,0),"")</f>
        <v>海南省</v>
      </c>
      <c r="B2153" s="99" t="str">
        <f>IFERROR(_xlfn.XLOOKUP($G2153,通讯通路门店!$S$4:$S$993931,通讯通路门店!$B$4:$B$993931,0,0),"")</f>
        <v>东方市</v>
      </c>
      <c r="C2153" s="99" t="str">
        <f>IFERROR(_xlfn.XLOOKUP($G2153,通讯通路门店!$S$4:$S$993931,通讯通路门店!$C$4:$C$993931,0,0),"")</f>
        <v>东方市</v>
      </c>
      <c r="D2153" s="99" t="str">
        <f>IFERROR(_xlfn.XLOOKUP($G2153,通讯通路门店!$S$4:$S$993931,通讯通路门店!$D$4:$D$993931,0,0),"")</f>
        <v>八所镇</v>
      </c>
      <c r="E2153" s="83"/>
      <c r="F2153" s="83"/>
      <c r="G2153" s="101"/>
      <c r="H2153" s="102">
        <f>IFERROR(_xlfn.XLOOKUP($G2153,通讯通路门店!$S$4:$S$993931,通讯通路门店!$R$4:$R$993931,0,0),"")</f>
        <v>0</v>
      </c>
      <c r="I2153" s="83"/>
      <c r="J2153" s="83"/>
      <c r="K2153" s="83"/>
      <c r="L2153" s="83"/>
      <c r="M2153" s="83"/>
      <c r="N2153" s="83"/>
      <c r="O2153" s="83"/>
      <c r="P2153" s="83"/>
      <c r="Q2153" s="83"/>
      <c r="R2153" s="83"/>
      <c r="S2153" s="83"/>
      <c r="T2153" s="83"/>
      <c r="U2153" s="99">
        <f>COUNTIF(通讯通路门店!$S:$S,$G2153)</f>
        <v>0</v>
      </c>
      <c r="V2153" s="99">
        <f>COUNTIFS(通讯通路门店!$S:$S,$G2153,通讯通路门店!$J:$J,"综合卖场")</f>
        <v>0</v>
      </c>
      <c r="W2153" s="99">
        <f>SUMIFS(通讯通路门店!$AJ:$AJ,通讯通路门店!$S:$S,通讯客户沙盘!$G2153)</f>
        <v>0</v>
      </c>
      <c r="X2153" s="99">
        <f t="shared" si="165"/>
        <v>0</v>
      </c>
      <c r="Y2153" s="99">
        <f>COUNTIFS(通讯通路门店!$S:$S,$G2153,通讯通路门店!$J:$J,"荣耀体验店")+COUNTIFS(通讯通路门店!$S:$S,$G2153,通讯通路门店!$J:$J,"荣耀授权专卖店")</f>
        <v>0</v>
      </c>
      <c r="Z2153" s="99">
        <f>COUNTIFS(通讯通路门店!$S:$S,$G2153,通讯通路门店!$J:$J,"VIVO体验店")</f>
        <v>0</v>
      </c>
      <c r="AA2153" s="99">
        <f>COUNTIFS(通讯通路门店!$S:$S,$G2153,通讯通路门店!$J:$J,"OPPO体验店")</f>
        <v>0</v>
      </c>
      <c r="AB2153" s="99">
        <f>COUNTIFS(通讯通路门店!$S:$S,$G2153,通讯通路门店!$J:$J,"华为授权体验店")+COUNTIFS(通讯通路门店!$S:$S,$G2153,通讯通路门店!$J:$J,"华为堡垒店")</f>
        <v>0</v>
      </c>
      <c r="AC2153" s="99">
        <f>COUNTIFS(通讯通路门店!$S:$S,$G2153,通讯通路门店!$J:$J,"小米体验店")</f>
        <v>0</v>
      </c>
      <c r="AD2153" s="99">
        <f>COUNTIFS(通讯通路门店!$S:$S,$G2153,通讯通路门店!$J:$J,"苹果体验店")</f>
        <v>0</v>
      </c>
      <c r="AE2153" s="99">
        <f>COUNTIFS(通讯通路门店!$S:$S,$G2153,通讯通路门店!$J:$J,"其他品牌专卖店")</f>
        <v>0</v>
      </c>
      <c r="AF2153" s="99">
        <f>SUMIFS(通讯通路门店!$BI:$BI,通讯通路门店!$S:$S,$G2153)</f>
        <v>0</v>
      </c>
      <c r="AG2153" s="99">
        <f>SUMIFS(通讯通路门店!$BH:$BH,通讯通路门店!$S:$S,$G2153)</f>
        <v>0</v>
      </c>
      <c r="AH2153" s="99">
        <f t="shared" si="166"/>
        <v>0</v>
      </c>
      <c r="AI2153" s="99">
        <f>SUMIFS(通讯通路门店!$BB:$BB,通讯通路门店!$S:$S,$G2153)</f>
        <v>0</v>
      </c>
      <c r="AJ2153" s="99">
        <f>SUMIFS(通讯通路门店!$BE:$BE,通讯通路门店!$S:$S,$G2153)</f>
        <v>0</v>
      </c>
      <c r="AK2153" s="99">
        <f>SUMIFS(通讯通路门店!$BG:$BG,通讯通路门店!$S:$S,$G2153)</f>
        <v>0</v>
      </c>
      <c r="AL2153" s="99">
        <f>SUMIFS(通讯通路门店!$BC:$BC,通讯通路门店!$S:$S,$G2153)</f>
        <v>0</v>
      </c>
      <c r="AM2153" s="99">
        <f>SUMIFS(通讯通路门店!$BD:$BD,通讯通路门店!$S:$S,$G2153)</f>
        <v>0</v>
      </c>
      <c r="AN2153" s="99">
        <f>SUMIFS(通讯通路门店!$BF:$BF,通讯通路门店!$S:$S,$G2153)</f>
        <v>0</v>
      </c>
      <c r="AO2153" s="99">
        <f t="shared" si="167"/>
        <v>0</v>
      </c>
      <c r="AP2153" s="99">
        <f>SUMIFS(通讯通路门店!$K:$K,通讯通路门店!$S:$S,$G2153)</f>
        <v>0</v>
      </c>
      <c r="AQ2153" s="83"/>
      <c r="AR2153" s="99">
        <f>SUMIFS(通讯通路门店!$T:$T,通讯通路门店!$S:$S,$G2153)</f>
        <v>0</v>
      </c>
      <c r="AS2153" s="99">
        <f>SUMIFS(通讯通路门店!$U:$U,通讯通路门店!$S:$S,$G2153)</f>
        <v>0</v>
      </c>
      <c r="AT2153" s="99">
        <f>SUMIFS(通讯通路门店!$V:$V,通讯通路门店!$S:$S,$G2153)</f>
        <v>0</v>
      </c>
      <c r="AU2153" s="99">
        <f>SUMIFS(通讯通路门店!$W:$W,通讯通路门店!$S:$S,$G2153)</f>
        <v>0</v>
      </c>
      <c r="AV2153" s="99">
        <f>SUMIFS(通讯通路门店!$Z:$Z,通讯通路门店!$S:$S,$G2153)</f>
        <v>0</v>
      </c>
      <c r="AW2153" s="99">
        <f>SUMIFS(通讯通路门店!$AB:$AB,通讯通路门店!$S:$S,$G2153)</f>
        <v>0</v>
      </c>
      <c r="AX2153" s="99">
        <f>SUMIFS(通讯通路门店!$X:$X,通讯通路门店!$S:$S,$G2153)</f>
        <v>0</v>
      </c>
      <c r="AY2153" s="99">
        <f>SUMIFS(通讯通路门店!$Y:$Y,通讯通路门店!$S:$S,$G2153)</f>
        <v>0</v>
      </c>
      <c r="AZ2153" s="99">
        <f>SUMIFS(通讯通路门店!$AA:$AA,通讯通路门店!$S:$S,$G2153)</f>
        <v>0</v>
      </c>
      <c r="BA2153" s="99">
        <f t="shared" si="168"/>
        <v>0</v>
      </c>
      <c r="BB2153" s="99">
        <f t="shared" si="169"/>
        <v>0</v>
      </c>
      <c r="BC2153" s="99">
        <f>SUMIFS(通讯通路门店!$W:$W,通讯通路门店!$S:$S,$G2153,通讯通路门店!$J:$J,"荣耀体验店")+SUMIFS(通讯通路门店!$W:$W,通讯通路门店!$S:$S,$G2153,通讯通路门店!$J:$J,"荣耀授权专卖店")</f>
        <v>0</v>
      </c>
      <c r="BD2153" s="99">
        <f>SUMIFS(通讯通路门店!$Z:$Z,通讯通路门店!$S:$S,$G2153,通讯通路门店!$J:$J,"VIVO体验店")</f>
        <v>0</v>
      </c>
      <c r="BE2153" s="99">
        <f>SUMIFS(通讯通路门店!$AB:$AB,通讯通路门店!$S:$S,$G2153,通讯通路门店!$J:$J,"OPPO体验店")</f>
        <v>0</v>
      </c>
      <c r="BF2153" s="99">
        <f>SUMIFS(通讯通路门店!$X:$X,通讯通路门店!$S:$S,$G2153,通讯通路门店!$J:$J,"华为授权体验店")+SUMIFS(通讯通路门店!$AA:$AA,通讯通路门店!$S:$S,$G2153,通讯通路门店!$J:$J,"华为堡垒店")</f>
        <v>0</v>
      </c>
      <c r="BG2153" s="99">
        <f>SUMIFS(通讯通路门店!$Y:$Y,通讯通路门店!$S:$S,$G2153,通讯通路门店!$J:$J,"小米体验店")</f>
        <v>0</v>
      </c>
      <c r="BH2153" s="99">
        <f>SUMIFS(通讯通路门店!$AA:$AA,通讯通路门店!$S:$S,$G2153,通讯通路门店!$J:$J,"苹果体验店")</f>
        <v>0</v>
      </c>
      <c r="BI2153" s="99">
        <f>SUMIFS(通讯通路门店!$K:$K,通讯通路门店!$S:$S,$G2153,通讯通路门店!$J:$J,"其他品牌专卖店")</f>
        <v>0</v>
      </c>
      <c r="BJ2153" s="99">
        <f>SUMIFS(通讯通路门店!$AC:$AC,通讯通路门店!$S:$S,$G2153)</f>
        <v>0</v>
      </c>
      <c r="BK2153" s="99">
        <f>SUMIFS(通讯通路门店!$AD:$AD,通讯通路门店!$S:$S,$G2153)</f>
        <v>0</v>
      </c>
      <c r="BL2153" s="99">
        <f>SUMIFS(通讯通路门店!$AE:$AE,通讯通路门店!$S:$S,$G2153)</f>
        <v>0</v>
      </c>
      <c r="BM2153" s="99">
        <f>SUMIFS(通讯通路门店!$AF:$AF,通讯通路门店!$S:$S,$G2153)</f>
        <v>0</v>
      </c>
      <c r="BN2153" s="99">
        <f>SUMIFS(通讯通路门店!$AG:$AG,通讯通路门店!$S:$S,$G2153)</f>
        <v>0</v>
      </c>
      <c r="BO2153" s="99">
        <f>SUMIFS(通讯通路门店!$AH:$AH,通讯通路门店!$S:$S,$G2153)</f>
        <v>0</v>
      </c>
      <c r="BP2153" s="99">
        <f>SUMIFS(通讯通路门店!$AI:$AI,通讯通路门店!$S:$S,$G2153)</f>
        <v>0</v>
      </c>
      <c r="BQ2153" s="83"/>
    </row>
    <row r="2154" spans="1:69">
      <c r="A2154" s="99" t="str">
        <f>IFERROR(_xlfn.XLOOKUP($G2154,通讯通路门店!$S$4:$S$993931,通讯通路门店!$A$4:$A$993931,0,0),"")</f>
        <v>海南省</v>
      </c>
      <c r="B2154" s="99" t="str">
        <f>IFERROR(_xlfn.XLOOKUP($G2154,通讯通路门店!$S$4:$S$993931,通讯通路门店!$B$4:$B$993931,0,0),"")</f>
        <v>东方市</v>
      </c>
      <c r="C2154" s="99" t="str">
        <f>IFERROR(_xlfn.XLOOKUP($G2154,通讯通路门店!$S$4:$S$993931,通讯通路门店!$C$4:$C$993931,0,0),"")</f>
        <v>东方市</v>
      </c>
      <c r="D2154" s="99" t="str">
        <f>IFERROR(_xlfn.XLOOKUP($G2154,通讯通路门店!$S$4:$S$993931,通讯通路门店!$D$4:$D$993931,0,0),"")</f>
        <v>八所镇</v>
      </c>
      <c r="E2154" s="83"/>
      <c r="F2154" s="83"/>
      <c r="G2154" s="101"/>
      <c r="H2154" s="102">
        <f>IFERROR(_xlfn.XLOOKUP($G2154,通讯通路门店!$S$4:$S$993931,通讯通路门店!$R$4:$R$993931,0,0),"")</f>
        <v>0</v>
      </c>
      <c r="I2154" s="83"/>
      <c r="J2154" s="83"/>
      <c r="K2154" s="83"/>
      <c r="L2154" s="83"/>
      <c r="M2154" s="83"/>
      <c r="N2154" s="83"/>
      <c r="O2154" s="83"/>
      <c r="P2154" s="83"/>
      <c r="Q2154" s="83"/>
      <c r="R2154" s="83"/>
      <c r="S2154" s="83"/>
      <c r="T2154" s="83"/>
      <c r="U2154" s="99">
        <f>COUNTIF(通讯通路门店!$S:$S,$G2154)</f>
        <v>0</v>
      </c>
      <c r="V2154" s="99">
        <f>COUNTIFS(通讯通路门店!$S:$S,$G2154,通讯通路门店!$J:$J,"综合卖场")</f>
        <v>0</v>
      </c>
      <c r="W2154" s="99">
        <f>SUMIFS(通讯通路门店!$AJ:$AJ,通讯通路门店!$S:$S,通讯客户沙盘!$G2154)</f>
        <v>0</v>
      </c>
      <c r="X2154" s="99">
        <f t="shared" si="165"/>
        <v>0</v>
      </c>
      <c r="Y2154" s="99">
        <f>COUNTIFS(通讯通路门店!$S:$S,$G2154,通讯通路门店!$J:$J,"荣耀体验店")+COUNTIFS(通讯通路门店!$S:$S,$G2154,通讯通路门店!$J:$J,"荣耀授权专卖店")</f>
        <v>0</v>
      </c>
      <c r="Z2154" s="99">
        <f>COUNTIFS(通讯通路门店!$S:$S,$G2154,通讯通路门店!$J:$J,"VIVO体验店")</f>
        <v>0</v>
      </c>
      <c r="AA2154" s="99">
        <f>COUNTIFS(通讯通路门店!$S:$S,$G2154,通讯通路门店!$J:$J,"OPPO体验店")</f>
        <v>0</v>
      </c>
      <c r="AB2154" s="99">
        <f>COUNTIFS(通讯通路门店!$S:$S,$G2154,通讯通路门店!$J:$J,"华为授权体验店")+COUNTIFS(通讯通路门店!$S:$S,$G2154,通讯通路门店!$J:$J,"华为堡垒店")</f>
        <v>0</v>
      </c>
      <c r="AC2154" s="99">
        <f>COUNTIFS(通讯通路门店!$S:$S,$G2154,通讯通路门店!$J:$J,"小米体验店")</f>
        <v>0</v>
      </c>
      <c r="AD2154" s="99">
        <f>COUNTIFS(通讯通路门店!$S:$S,$G2154,通讯通路门店!$J:$J,"苹果体验店")</f>
        <v>0</v>
      </c>
      <c r="AE2154" s="99">
        <f>COUNTIFS(通讯通路门店!$S:$S,$G2154,通讯通路门店!$J:$J,"其他品牌专卖店")</f>
        <v>0</v>
      </c>
      <c r="AF2154" s="99">
        <f>SUMIFS(通讯通路门店!$BI:$BI,通讯通路门店!$S:$S,$G2154)</f>
        <v>0</v>
      </c>
      <c r="AG2154" s="99">
        <f>SUMIFS(通讯通路门店!$BH:$BH,通讯通路门店!$S:$S,$G2154)</f>
        <v>0</v>
      </c>
      <c r="AH2154" s="99">
        <f t="shared" si="166"/>
        <v>0</v>
      </c>
      <c r="AI2154" s="99">
        <f>SUMIFS(通讯通路门店!$BB:$BB,通讯通路门店!$S:$S,$G2154)</f>
        <v>0</v>
      </c>
      <c r="AJ2154" s="99">
        <f>SUMIFS(通讯通路门店!$BE:$BE,通讯通路门店!$S:$S,$G2154)</f>
        <v>0</v>
      </c>
      <c r="AK2154" s="99">
        <f>SUMIFS(通讯通路门店!$BG:$BG,通讯通路门店!$S:$S,$G2154)</f>
        <v>0</v>
      </c>
      <c r="AL2154" s="99">
        <f>SUMIFS(通讯通路门店!$BC:$BC,通讯通路门店!$S:$S,$G2154)</f>
        <v>0</v>
      </c>
      <c r="AM2154" s="99">
        <f>SUMIFS(通讯通路门店!$BD:$BD,通讯通路门店!$S:$S,$G2154)</f>
        <v>0</v>
      </c>
      <c r="AN2154" s="99">
        <f>SUMIFS(通讯通路门店!$BF:$BF,通讯通路门店!$S:$S,$G2154)</f>
        <v>0</v>
      </c>
      <c r="AO2154" s="99">
        <f t="shared" si="167"/>
        <v>0</v>
      </c>
      <c r="AP2154" s="99">
        <f>SUMIFS(通讯通路门店!$K:$K,通讯通路门店!$S:$S,$G2154)</f>
        <v>0</v>
      </c>
      <c r="AQ2154" s="83"/>
      <c r="AR2154" s="99">
        <f>SUMIFS(通讯通路门店!$T:$T,通讯通路门店!$S:$S,$G2154)</f>
        <v>0</v>
      </c>
      <c r="AS2154" s="99">
        <f>SUMIFS(通讯通路门店!$U:$U,通讯通路门店!$S:$S,$G2154)</f>
        <v>0</v>
      </c>
      <c r="AT2154" s="99">
        <f>SUMIFS(通讯通路门店!$V:$V,通讯通路门店!$S:$S,$G2154)</f>
        <v>0</v>
      </c>
      <c r="AU2154" s="99">
        <f>SUMIFS(通讯通路门店!$W:$W,通讯通路门店!$S:$S,$G2154)</f>
        <v>0</v>
      </c>
      <c r="AV2154" s="99">
        <f>SUMIFS(通讯通路门店!$Z:$Z,通讯通路门店!$S:$S,$G2154)</f>
        <v>0</v>
      </c>
      <c r="AW2154" s="99">
        <f>SUMIFS(通讯通路门店!$AB:$AB,通讯通路门店!$S:$S,$G2154)</f>
        <v>0</v>
      </c>
      <c r="AX2154" s="99">
        <f>SUMIFS(通讯通路门店!$X:$X,通讯通路门店!$S:$S,$G2154)</f>
        <v>0</v>
      </c>
      <c r="AY2154" s="99">
        <f>SUMIFS(通讯通路门店!$Y:$Y,通讯通路门店!$S:$S,$G2154)</f>
        <v>0</v>
      </c>
      <c r="AZ2154" s="99">
        <f>SUMIFS(通讯通路门店!$AA:$AA,通讯通路门店!$S:$S,$G2154)</f>
        <v>0</v>
      </c>
      <c r="BA2154" s="99">
        <f t="shared" si="168"/>
        <v>0</v>
      </c>
      <c r="BB2154" s="99">
        <f t="shared" si="169"/>
        <v>0</v>
      </c>
      <c r="BC2154" s="99">
        <f>SUMIFS(通讯通路门店!$W:$W,通讯通路门店!$S:$S,$G2154,通讯通路门店!$J:$J,"荣耀体验店")+SUMIFS(通讯通路门店!$W:$W,通讯通路门店!$S:$S,$G2154,通讯通路门店!$J:$J,"荣耀授权专卖店")</f>
        <v>0</v>
      </c>
      <c r="BD2154" s="99">
        <f>SUMIFS(通讯通路门店!$Z:$Z,通讯通路门店!$S:$S,$G2154,通讯通路门店!$J:$J,"VIVO体验店")</f>
        <v>0</v>
      </c>
      <c r="BE2154" s="99">
        <f>SUMIFS(通讯通路门店!$AB:$AB,通讯通路门店!$S:$S,$G2154,通讯通路门店!$J:$J,"OPPO体验店")</f>
        <v>0</v>
      </c>
      <c r="BF2154" s="99">
        <f>SUMIFS(通讯通路门店!$X:$X,通讯通路门店!$S:$S,$G2154,通讯通路门店!$J:$J,"华为授权体验店")+SUMIFS(通讯通路门店!$AA:$AA,通讯通路门店!$S:$S,$G2154,通讯通路门店!$J:$J,"华为堡垒店")</f>
        <v>0</v>
      </c>
      <c r="BG2154" s="99">
        <f>SUMIFS(通讯通路门店!$Y:$Y,通讯通路门店!$S:$S,$G2154,通讯通路门店!$J:$J,"小米体验店")</f>
        <v>0</v>
      </c>
      <c r="BH2154" s="99">
        <f>SUMIFS(通讯通路门店!$AA:$AA,通讯通路门店!$S:$S,$G2154,通讯通路门店!$J:$J,"苹果体验店")</f>
        <v>0</v>
      </c>
      <c r="BI2154" s="99">
        <f>SUMIFS(通讯通路门店!$K:$K,通讯通路门店!$S:$S,$G2154,通讯通路门店!$J:$J,"其他品牌专卖店")</f>
        <v>0</v>
      </c>
      <c r="BJ2154" s="99">
        <f>SUMIFS(通讯通路门店!$AC:$AC,通讯通路门店!$S:$S,$G2154)</f>
        <v>0</v>
      </c>
      <c r="BK2154" s="99">
        <f>SUMIFS(通讯通路门店!$AD:$AD,通讯通路门店!$S:$S,$G2154)</f>
        <v>0</v>
      </c>
      <c r="BL2154" s="99">
        <f>SUMIFS(通讯通路门店!$AE:$AE,通讯通路门店!$S:$S,$G2154)</f>
        <v>0</v>
      </c>
      <c r="BM2154" s="99">
        <f>SUMIFS(通讯通路门店!$AF:$AF,通讯通路门店!$S:$S,$G2154)</f>
        <v>0</v>
      </c>
      <c r="BN2154" s="99">
        <f>SUMIFS(通讯通路门店!$AG:$AG,通讯通路门店!$S:$S,$G2154)</f>
        <v>0</v>
      </c>
      <c r="BO2154" s="99">
        <f>SUMIFS(通讯通路门店!$AH:$AH,通讯通路门店!$S:$S,$G2154)</f>
        <v>0</v>
      </c>
      <c r="BP2154" s="99">
        <f>SUMIFS(通讯通路门店!$AI:$AI,通讯通路门店!$S:$S,$G2154)</f>
        <v>0</v>
      </c>
      <c r="BQ2154" s="83"/>
    </row>
    <row r="2155" spans="1:69">
      <c r="A2155" s="99" t="str">
        <f>IFERROR(_xlfn.XLOOKUP($G2155,通讯通路门店!$S$4:$S$993931,通讯通路门店!$A$4:$A$993931,0,0),"")</f>
        <v>海南省</v>
      </c>
      <c r="B2155" s="99" t="str">
        <f>IFERROR(_xlfn.XLOOKUP($G2155,通讯通路门店!$S$4:$S$993931,通讯通路门店!$B$4:$B$993931,0,0),"")</f>
        <v>东方市</v>
      </c>
      <c r="C2155" s="99" t="str">
        <f>IFERROR(_xlfn.XLOOKUP($G2155,通讯通路门店!$S$4:$S$993931,通讯通路门店!$C$4:$C$993931,0,0),"")</f>
        <v>东方市</v>
      </c>
      <c r="D2155" s="99" t="str">
        <f>IFERROR(_xlfn.XLOOKUP($G2155,通讯通路门店!$S$4:$S$993931,通讯通路门店!$D$4:$D$993931,0,0),"")</f>
        <v>八所镇</v>
      </c>
      <c r="E2155" s="83"/>
      <c r="F2155" s="83"/>
      <c r="G2155" s="101"/>
      <c r="H2155" s="102">
        <f>IFERROR(_xlfn.XLOOKUP($G2155,通讯通路门店!$S$4:$S$993931,通讯通路门店!$R$4:$R$993931,0,0),"")</f>
        <v>0</v>
      </c>
      <c r="I2155" s="83"/>
      <c r="J2155" s="83"/>
      <c r="K2155" s="83"/>
      <c r="L2155" s="83"/>
      <c r="M2155" s="83"/>
      <c r="N2155" s="83"/>
      <c r="O2155" s="83"/>
      <c r="P2155" s="83"/>
      <c r="Q2155" s="83"/>
      <c r="R2155" s="83"/>
      <c r="S2155" s="83"/>
      <c r="T2155" s="83"/>
      <c r="U2155" s="99">
        <f>COUNTIF(通讯通路门店!$S:$S,$G2155)</f>
        <v>0</v>
      </c>
      <c r="V2155" s="99">
        <f>COUNTIFS(通讯通路门店!$S:$S,$G2155,通讯通路门店!$J:$J,"综合卖场")</f>
        <v>0</v>
      </c>
      <c r="W2155" s="99">
        <f>SUMIFS(通讯通路门店!$AJ:$AJ,通讯通路门店!$S:$S,通讯客户沙盘!$G2155)</f>
        <v>0</v>
      </c>
      <c r="X2155" s="99">
        <f t="shared" si="165"/>
        <v>0</v>
      </c>
      <c r="Y2155" s="99">
        <f>COUNTIFS(通讯通路门店!$S:$S,$G2155,通讯通路门店!$J:$J,"荣耀体验店")+COUNTIFS(通讯通路门店!$S:$S,$G2155,通讯通路门店!$J:$J,"荣耀授权专卖店")</f>
        <v>0</v>
      </c>
      <c r="Z2155" s="99">
        <f>COUNTIFS(通讯通路门店!$S:$S,$G2155,通讯通路门店!$J:$J,"VIVO体验店")</f>
        <v>0</v>
      </c>
      <c r="AA2155" s="99">
        <f>COUNTIFS(通讯通路门店!$S:$S,$G2155,通讯通路门店!$J:$J,"OPPO体验店")</f>
        <v>0</v>
      </c>
      <c r="AB2155" s="99">
        <f>COUNTIFS(通讯通路门店!$S:$S,$G2155,通讯通路门店!$J:$J,"华为授权体验店")+COUNTIFS(通讯通路门店!$S:$S,$G2155,通讯通路门店!$J:$J,"华为堡垒店")</f>
        <v>0</v>
      </c>
      <c r="AC2155" s="99">
        <f>COUNTIFS(通讯通路门店!$S:$S,$G2155,通讯通路门店!$J:$J,"小米体验店")</f>
        <v>0</v>
      </c>
      <c r="AD2155" s="99">
        <f>COUNTIFS(通讯通路门店!$S:$S,$G2155,通讯通路门店!$J:$J,"苹果体验店")</f>
        <v>0</v>
      </c>
      <c r="AE2155" s="99">
        <f>COUNTIFS(通讯通路门店!$S:$S,$G2155,通讯通路门店!$J:$J,"其他品牌专卖店")</f>
        <v>0</v>
      </c>
      <c r="AF2155" s="99">
        <f>SUMIFS(通讯通路门店!$BI:$BI,通讯通路门店!$S:$S,$G2155)</f>
        <v>0</v>
      </c>
      <c r="AG2155" s="99">
        <f>SUMIFS(通讯通路门店!$BH:$BH,通讯通路门店!$S:$S,$G2155)</f>
        <v>0</v>
      </c>
      <c r="AH2155" s="99">
        <f t="shared" si="166"/>
        <v>0</v>
      </c>
      <c r="AI2155" s="99">
        <f>SUMIFS(通讯通路门店!$BB:$BB,通讯通路门店!$S:$S,$G2155)</f>
        <v>0</v>
      </c>
      <c r="AJ2155" s="99">
        <f>SUMIFS(通讯通路门店!$BE:$BE,通讯通路门店!$S:$S,$G2155)</f>
        <v>0</v>
      </c>
      <c r="AK2155" s="99">
        <f>SUMIFS(通讯通路门店!$BG:$BG,通讯通路门店!$S:$S,$G2155)</f>
        <v>0</v>
      </c>
      <c r="AL2155" s="99">
        <f>SUMIFS(通讯通路门店!$BC:$BC,通讯通路门店!$S:$S,$G2155)</f>
        <v>0</v>
      </c>
      <c r="AM2155" s="99">
        <f>SUMIFS(通讯通路门店!$BD:$BD,通讯通路门店!$S:$S,$G2155)</f>
        <v>0</v>
      </c>
      <c r="AN2155" s="99">
        <f>SUMIFS(通讯通路门店!$BF:$BF,通讯通路门店!$S:$S,$G2155)</f>
        <v>0</v>
      </c>
      <c r="AO2155" s="99">
        <f t="shared" si="167"/>
        <v>0</v>
      </c>
      <c r="AP2155" s="99">
        <f>SUMIFS(通讯通路门店!$K:$K,通讯通路门店!$S:$S,$G2155)</f>
        <v>0</v>
      </c>
      <c r="AQ2155" s="83"/>
      <c r="AR2155" s="99">
        <f>SUMIFS(通讯通路门店!$T:$T,通讯通路门店!$S:$S,$G2155)</f>
        <v>0</v>
      </c>
      <c r="AS2155" s="99">
        <f>SUMIFS(通讯通路门店!$U:$U,通讯通路门店!$S:$S,$G2155)</f>
        <v>0</v>
      </c>
      <c r="AT2155" s="99">
        <f>SUMIFS(通讯通路门店!$V:$V,通讯通路门店!$S:$S,$G2155)</f>
        <v>0</v>
      </c>
      <c r="AU2155" s="99">
        <f>SUMIFS(通讯通路门店!$W:$W,通讯通路门店!$S:$S,$G2155)</f>
        <v>0</v>
      </c>
      <c r="AV2155" s="99">
        <f>SUMIFS(通讯通路门店!$Z:$Z,通讯通路门店!$S:$S,$G2155)</f>
        <v>0</v>
      </c>
      <c r="AW2155" s="99">
        <f>SUMIFS(通讯通路门店!$AB:$AB,通讯通路门店!$S:$S,$G2155)</f>
        <v>0</v>
      </c>
      <c r="AX2155" s="99">
        <f>SUMIFS(通讯通路门店!$X:$X,通讯通路门店!$S:$S,$G2155)</f>
        <v>0</v>
      </c>
      <c r="AY2155" s="99">
        <f>SUMIFS(通讯通路门店!$Y:$Y,通讯通路门店!$S:$S,$G2155)</f>
        <v>0</v>
      </c>
      <c r="AZ2155" s="99">
        <f>SUMIFS(通讯通路门店!$AA:$AA,通讯通路门店!$S:$S,$G2155)</f>
        <v>0</v>
      </c>
      <c r="BA2155" s="99">
        <f t="shared" si="168"/>
        <v>0</v>
      </c>
      <c r="BB2155" s="99">
        <f t="shared" si="169"/>
        <v>0</v>
      </c>
      <c r="BC2155" s="99">
        <f>SUMIFS(通讯通路门店!$W:$W,通讯通路门店!$S:$S,$G2155,通讯通路门店!$J:$J,"荣耀体验店")+SUMIFS(通讯通路门店!$W:$W,通讯通路门店!$S:$S,$G2155,通讯通路门店!$J:$J,"荣耀授权专卖店")</f>
        <v>0</v>
      </c>
      <c r="BD2155" s="99">
        <f>SUMIFS(通讯通路门店!$Z:$Z,通讯通路门店!$S:$S,$G2155,通讯通路门店!$J:$J,"VIVO体验店")</f>
        <v>0</v>
      </c>
      <c r="BE2155" s="99">
        <f>SUMIFS(通讯通路门店!$AB:$AB,通讯通路门店!$S:$S,$G2155,通讯通路门店!$J:$J,"OPPO体验店")</f>
        <v>0</v>
      </c>
      <c r="BF2155" s="99">
        <f>SUMIFS(通讯通路门店!$X:$X,通讯通路门店!$S:$S,$G2155,通讯通路门店!$J:$J,"华为授权体验店")+SUMIFS(通讯通路门店!$AA:$AA,通讯通路门店!$S:$S,$G2155,通讯通路门店!$J:$J,"华为堡垒店")</f>
        <v>0</v>
      </c>
      <c r="BG2155" s="99">
        <f>SUMIFS(通讯通路门店!$Y:$Y,通讯通路门店!$S:$S,$G2155,通讯通路门店!$J:$J,"小米体验店")</f>
        <v>0</v>
      </c>
      <c r="BH2155" s="99">
        <f>SUMIFS(通讯通路门店!$AA:$AA,通讯通路门店!$S:$S,$G2155,通讯通路门店!$J:$J,"苹果体验店")</f>
        <v>0</v>
      </c>
      <c r="BI2155" s="99">
        <f>SUMIFS(通讯通路门店!$K:$K,通讯通路门店!$S:$S,$G2155,通讯通路门店!$J:$J,"其他品牌专卖店")</f>
        <v>0</v>
      </c>
      <c r="BJ2155" s="99">
        <f>SUMIFS(通讯通路门店!$AC:$AC,通讯通路门店!$S:$S,$G2155)</f>
        <v>0</v>
      </c>
      <c r="BK2155" s="99">
        <f>SUMIFS(通讯通路门店!$AD:$AD,通讯通路门店!$S:$S,$G2155)</f>
        <v>0</v>
      </c>
      <c r="BL2155" s="99">
        <f>SUMIFS(通讯通路门店!$AE:$AE,通讯通路门店!$S:$S,$G2155)</f>
        <v>0</v>
      </c>
      <c r="BM2155" s="99">
        <f>SUMIFS(通讯通路门店!$AF:$AF,通讯通路门店!$S:$S,$G2155)</f>
        <v>0</v>
      </c>
      <c r="BN2155" s="99">
        <f>SUMIFS(通讯通路门店!$AG:$AG,通讯通路门店!$S:$S,$G2155)</f>
        <v>0</v>
      </c>
      <c r="BO2155" s="99">
        <f>SUMIFS(通讯通路门店!$AH:$AH,通讯通路门店!$S:$S,$G2155)</f>
        <v>0</v>
      </c>
      <c r="BP2155" s="99">
        <f>SUMIFS(通讯通路门店!$AI:$AI,通讯通路门店!$S:$S,$G2155)</f>
        <v>0</v>
      </c>
      <c r="BQ2155" s="83"/>
    </row>
    <row r="2156" spans="1:69">
      <c r="A2156" s="99" t="str">
        <f>IFERROR(_xlfn.XLOOKUP($G2156,通讯通路门店!$S$4:$S$993931,通讯通路门店!$A$4:$A$993931,0,0),"")</f>
        <v>海南省</v>
      </c>
      <c r="B2156" s="99" t="str">
        <f>IFERROR(_xlfn.XLOOKUP($G2156,通讯通路门店!$S$4:$S$993931,通讯通路门店!$B$4:$B$993931,0,0),"")</f>
        <v>东方市</v>
      </c>
      <c r="C2156" s="99" t="str">
        <f>IFERROR(_xlfn.XLOOKUP($G2156,通讯通路门店!$S$4:$S$993931,通讯通路门店!$C$4:$C$993931,0,0),"")</f>
        <v>东方市</v>
      </c>
      <c r="D2156" s="99" t="str">
        <f>IFERROR(_xlfn.XLOOKUP($G2156,通讯通路门店!$S$4:$S$993931,通讯通路门店!$D$4:$D$993931,0,0),"")</f>
        <v>八所镇</v>
      </c>
      <c r="E2156" s="83"/>
      <c r="F2156" s="83"/>
      <c r="G2156" s="101"/>
      <c r="H2156" s="102">
        <f>IFERROR(_xlfn.XLOOKUP($G2156,通讯通路门店!$S$4:$S$993931,通讯通路门店!$R$4:$R$993931,0,0),"")</f>
        <v>0</v>
      </c>
      <c r="I2156" s="83"/>
      <c r="J2156" s="83"/>
      <c r="K2156" s="83"/>
      <c r="L2156" s="83"/>
      <c r="M2156" s="83"/>
      <c r="N2156" s="83"/>
      <c r="O2156" s="83"/>
      <c r="P2156" s="83"/>
      <c r="Q2156" s="83"/>
      <c r="R2156" s="83"/>
      <c r="S2156" s="83"/>
      <c r="T2156" s="83"/>
      <c r="U2156" s="99">
        <f>COUNTIF(通讯通路门店!$S:$S,$G2156)</f>
        <v>0</v>
      </c>
      <c r="V2156" s="99">
        <f>COUNTIFS(通讯通路门店!$S:$S,$G2156,通讯通路门店!$J:$J,"综合卖场")</f>
        <v>0</v>
      </c>
      <c r="W2156" s="99">
        <f>SUMIFS(通讯通路门店!$AJ:$AJ,通讯通路门店!$S:$S,通讯客户沙盘!$G2156)</f>
        <v>0</v>
      </c>
      <c r="X2156" s="99">
        <f t="shared" si="165"/>
        <v>0</v>
      </c>
      <c r="Y2156" s="99">
        <f>COUNTIFS(通讯通路门店!$S:$S,$G2156,通讯通路门店!$J:$J,"荣耀体验店")+COUNTIFS(通讯通路门店!$S:$S,$G2156,通讯通路门店!$J:$J,"荣耀授权专卖店")</f>
        <v>0</v>
      </c>
      <c r="Z2156" s="99">
        <f>COUNTIFS(通讯通路门店!$S:$S,$G2156,通讯通路门店!$J:$J,"VIVO体验店")</f>
        <v>0</v>
      </c>
      <c r="AA2156" s="99">
        <f>COUNTIFS(通讯通路门店!$S:$S,$G2156,通讯通路门店!$J:$J,"OPPO体验店")</f>
        <v>0</v>
      </c>
      <c r="AB2156" s="99">
        <f>COUNTIFS(通讯通路门店!$S:$S,$G2156,通讯通路门店!$J:$J,"华为授权体验店")+COUNTIFS(通讯通路门店!$S:$S,$G2156,通讯通路门店!$J:$J,"华为堡垒店")</f>
        <v>0</v>
      </c>
      <c r="AC2156" s="99">
        <f>COUNTIFS(通讯通路门店!$S:$S,$G2156,通讯通路门店!$J:$J,"小米体验店")</f>
        <v>0</v>
      </c>
      <c r="AD2156" s="99">
        <f>COUNTIFS(通讯通路门店!$S:$S,$G2156,通讯通路门店!$J:$J,"苹果体验店")</f>
        <v>0</v>
      </c>
      <c r="AE2156" s="99">
        <f>COUNTIFS(通讯通路门店!$S:$S,$G2156,通讯通路门店!$J:$J,"其他品牌专卖店")</f>
        <v>0</v>
      </c>
      <c r="AF2156" s="99">
        <f>SUMIFS(通讯通路门店!$BI:$BI,通讯通路门店!$S:$S,$G2156)</f>
        <v>0</v>
      </c>
      <c r="AG2156" s="99">
        <f>SUMIFS(通讯通路门店!$BH:$BH,通讯通路门店!$S:$S,$G2156)</f>
        <v>0</v>
      </c>
      <c r="AH2156" s="99">
        <f t="shared" si="166"/>
        <v>0</v>
      </c>
      <c r="AI2156" s="99">
        <f>SUMIFS(通讯通路门店!$BB:$BB,通讯通路门店!$S:$S,$G2156)</f>
        <v>0</v>
      </c>
      <c r="AJ2156" s="99">
        <f>SUMIFS(通讯通路门店!$BE:$BE,通讯通路门店!$S:$S,$G2156)</f>
        <v>0</v>
      </c>
      <c r="AK2156" s="99">
        <f>SUMIFS(通讯通路门店!$BG:$BG,通讯通路门店!$S:$S,$G2156)</f>
        <v>0</v>
      </c>
      <c r="AL2156" s="99">
        <f>SUMIFS(通讯通路门店!$BC:$BC,通讯通路门店!$S:$S,$G2156)</f>
        <v>0</v>
      </c>
      <c r="AM2156" s="99">
        <f>SUMIFS(通讯通路门店!$BD:$BD,通讯通路门店!$S:$S,$G2156)</f>
        <v>0</v>
      </c>
      <c r="AN2156" s="99">
        <f>SUMIFS(通讯通路门店!$BF:$BF,通讯通路门店!$S:$S,$G2156)</f>
        <v>0</v>
      </c>
      <c r="AO2156" s="99">
        <f t="shared" si="167"/>
        <v>0</v>
      </c>
      <c r="AP2156" s="99">
        <f>SUMIFS(通讯通路门店!$K:$K,通讯通路门店!$S:$S,$G2156)</f>
        <v>0</v>
      </c>
      <c r="AQ2156" s="83"/>
      <c r="AR2156" s="99">
        <f>SUMIFS(通讯通路门店!$T:$T,通讯通路门店!$S:$S,$G2156)</f>
        <v>0</v>
      </c>
      <c r="AS2156" s="99">
        <f>SUMIFS(通讯通路门店!$U:$U,通讯通路门店!$S:$S,$G2156)</f>
        <v>0</v>
      </c>
      <c r="AT2156" s="99">
        <f>SUMIFS(通讯通路门店!$V:$V,通讯通路门店!$S:$S,$G2156)</f>
        <v>0</v>
      </c>
      <c r="AU2156" s="99">
        <f>SUMIFS(通讯通路门店!$W:$W,通讯通路门店!$S:$S,$G2156)</f>
        <v>0</v>
      </c>
      <c r="AV2156" s="99">
        <f>SUMIFS(通讯通路门店!$Z:$Z,通讯通路门店!$S:$S,$G2156)</f>
        <v>0</v>
      </c>
      <c r="AW2156" s="99">
        <f>SUMIFS(通讯通路门店!$AB:$AB,通讯通路门店!$S:$S,$G2156)</f>
        <v>0</v>
      </c>
      <c r="AX2156" s="99">
        <f>SUMIFS(通讯通路门店!$X:$X,通讯通路门店!$S:$S,$G2156)</f>
        <v>0</v>
      </c>
      <c r="AY2156" s="99">
        <f>SUMIFS(通讯通路门店!$Y:$Y,通讯通路门店!$S:$S,$G2156)</f>
        <v>0</v>
      </c>
      <c r="AZ2156" s="99">
        <f>SUMIFS(通讯通路门店!$AA:$AA,通讯通路门店!$S:$S,$G2156)</f>
        <v>0</v>
      </c>
      <c r="BA2156" s="99">
        <f t="shared" si="168"/>
        <v>0</v>
      </c>
      <c r="BB2156" s="99">
        <f t="shared" si="169"/>
        <v>0</v>
      </c>
      <c r="BC2156" s="99">
        <f>SUMIFS(通讯通路门店!$W:$W,通讯通路门店!$S:$S,$G2156,通讯通路门店!$J:$J,"荣耀体验店")+SUMIFS(通讯通路门店!$W:$W,通讯通路门店!$S:$S,$G2156,通讯通路门店!$J:$J,"荣耀授权专卖店")</f>
        <v>0</v>
      </c>
      <c r="BD2156" s="99">
        <f>SUMIFS(通讯通路门店!$Z:$Z,通讯通路门店!$S:$S,$G2156,通讯通路门店!$J:$J,"VIVO体验店")</f>
        <v>0</v>
      </c>
      <c r="BE2156" s="99">
        <f>SUMIFS(通讯通路门店!$AB:$AB,通讯通路门店!$S:$S,$G2156,通讯通路门店!$J:$J,"OPPO体验店")</f>
        <v>0</v>
      </c>
      <c r="BF2156" s="99">
        <f>SUMIFS(通讯通路门店!$X:$X,通讯通路门店!$S:$S,$G2156,通讯通路门店!$J:$J,"华为授权体验店")+SUMIFS(通讯通路门店!$AA:$AA,通讯通路门店!$S:$S,$G2156,通讯通路门店!$J:$J,"华为堡垒店")</f>
        <v>0</v>
      </c>
      <c r="BG2156" s="99">
        <f>SUMIFS(通讯通路门店!$Y:$Y,通讯通路门店!$S:$S,$G2156,通讯通路门店!$J:$J,"小米体验店")</f>
        <v>0</v>
      </c>
      <c r="BH2156" s="99">
        <f>SUMIFS(通讯通路门店!$AA:$AA,通讯通路门店!$S:$S,$G2156,通讯通路门店!$J:$J,"苹果体验店")</f>
        <v>0</v>
      </c>
      <c r="BI2156" s="99">
        <f>SUMIFS(通讯通路门店!$K:$K,通讯通路门店!$S:$S,$G2156,通讯通路门店!$J:$J,"其他品牌专卖店")</f>
        <v>0</v>
      </c>
      <c r="BJ2156" s="99">
        <f>SUMIFS(通讯通路门店!$AC:$AC,通讯通路门店!$S:$S,$G2156)</f>
        <v>0</v>
      </c>
      <c r="BK2156" s="99">
        <f>SUMIFS(通讯通路门店!$AD:$AD,通讯通路门店!$S:$S,$G2156)</f>
        <v>0</v>
      </c>
      <c r="BL2156" s="99">
        <f>SUMIFS(通讯通路门店!$AE:$AE,通讯通路门店!$S:$S,$G2156)</f>
        <v>0</v>
      </c>
      <c r="BM2156" s="99">
        <f>SUMIFS(通讯通路门店!$AF:$AF,通讯通路门店!$S:$S,$G2156)</f>
        <v>0</v>
      </c>
      <c r="BN2156" s="99">
        <f>SUMIFS(通讯通路门店!$AG:$AG,通讯通路门店!$S:$S,$G2156)</f>
        <v>0</v>
      </c>
      <c r="BO2156" s="99">
        <f>SUMIFS(通讯通路门店!$AH:$AH,通讯通路门店!$S:$S,$G2156)</f>
        <v>0</v>
      </c>
      <c r="BP2156" s="99">
        <f>SUMIFS(通讯通路门店!$AI:$AI,通讯通路门店!$S:$S,$G2156)</f>
        <v>0</v>
      </c>
      <c r="BQ2156" s="83"/>
    </row>
    <row r="2157" spans="1:69">
      <c r="A2157" s="99" t="str">
        <f>IFERROR(_xlfn.XLOOKUP($G2157,通讯通路门店!$S$4:$S$993931,通讯通路门店!$A$4:$A$993931,0,0),"")</f>
        <v>海南省</v>
      </c>
      <c r="B2157" s="99" t="str">
        <f>IFERROR(_xlfn.XLOOKUP($G2157,通讯通路门店!$S$4:$S$993931,通讯通路门店!$B$4:$B$993931,0,0),"")</f>
        <v>东方市</v>
      </c>
      <c r="C2157" s="99" t="str">
        <f>IFERROR(_xlfn.XLOOKUP($G2157,通讯通路门店!$S$4:$S$993931,通讯通路门店!$C$4:$C$993931,0,0),"")</f>
        <v>东方市</v>
      </c>
      <c r="D2157" s="99" t="str">
        <f>IFERROR(_xlfn.XLOOKUP($G2157,通讯通路门店!$S$4:$S$993931,通讯通路门店!$D$4:$D$993931,0,0),"")</f>
        <v>八所镇</v>
      </c>
      <c r="E2157" s="83"/>
      <c r="F2157" s="83"/>
      <c r="G2157" s="101"/>
      <c r="H2157" s="102">
        <f>IFERROR(_xlfn.XLOOKUP($G2157,通讯通路门店!$S$4:$S$993931,通讯通路门店!$R$4:$R$993931,0,0),"")</f>
        <v>0</v>
      </c>
      <c r="I2157" s="83"/>
      <c r="J2157" s="83"/>
      <c r="K2157" s="83"/>
      <c r="L2157" s="83"/>
      <c r="M2157" s="83"/>
      <c r="N2157" s="83"/>
      <c r="O2157" s="83"/>
      <c r="P2157" s="83"/>
      <c r="Q2157" s="83"/>
      <c r="R2157" s="83"/>
      <c r="S2157" s="83"/>
      <c r="T2157" s="83"/>
      <c r="U2157" s="99">
        <f>COUNTIF(通讯通路门店!$S:$S,$G2157)</f>
        <v>0</v>
      </c>
      <c r="V2157" s="99">
        <f>COUNTIFS(通讯通路门店!$S:$S,$G2157,通讯通路门店!$J:$J,"综合卖场")</f>
        <v>0</v>
      </c>
      <c r="W2157" s="99">
        <f>SUMIFS(通讯通路门店!$AJ:$AJ,通讯通路门店!$S:$S,通讯客户沙盘!$G2157)</f>
        <v>0</v>
      </c>
      <c r="X2157" s="99">
        <f t="shared" si="165"/>
        <v>0</v>
      </c>
      <c r="Y2157" s="99">
        <f>COUNTIFS(通讯通路门店!$S:$S,$G2157,通讯通路门店!$J:$J,"荣耀体验店")+COUNTIFS(通讯通路门店!$S:$S,$G2157,通讯通路门店!$J:$J,"荣耀授权专卖店")</f>
        <v>0</v>
      </c>
      <c r="Z2157" s="99">
        <f>COUNTIFS(通讯通路门店!$S:$S,$G2157,通讯通路门店!$J:$J,"VIVO体验店")</f>
        <v>0</v>
      </c>
      <c r="AA2157" s="99">
        <f>COUNTIFS(通讯通路门店!$S:$S,$G2157,通讯通路门店!$J:$J,"OPPO体验店")</f>
        <v>0</v>
      </c>
      <c r="AB2157" s="99">
        <f>COUNTIFS(通讯通路门店!$S:$S,$G2157,通讯通路门店!$J:$J,"华为授权体验店")+COUNTIFS(通讯通路门店!$S:$S,$G2157,通讯通路门店!$J:$J,"华为堡垒店")</f>
        <v>0</v>
      </c>
      <c r="AC2157" s="99">
        <f>COUNTIFS(通讯通路门店!$S:$S,$G2157,通讯通路门店!$J:$J,"小米体验店")</f>
        <v>0</v>
      </c>
      <c r="AD2157" s="99">
        <f>COUNTIFS(通讯通路门店!$S:$S,$G2157,通讯通路门店!$J:$J,"苹果体验店")</f>
        <v>0</v>
      </c>
      <c r="AE2157" s="99">
        <f>COUNTIFS(通讯通路门店!$S:$S,$G2157,通讯通路门店!$J:$J,"其他品牌专卖店")</f>
        <v>0</v>
      </c>
      <c r="AF2157" s="99">
        <f>SUMIFS(通讯通路门店!$BI:$BI,通讯通路门店!$S:$S,$G2157)</f>
        <v>0</v>
      </c>
      <c r="AG2157" s="99">
        <f>SUMIFS(通讯通路门店!$BH:$BH,通讯通路门店!$S:$S,$G2157)</f>
        <v>0</v>
      </c>
      <c r="AH2157" s="99">
        <f t="shared" si="166"/>
        <v>0</v>
      </c>
      <c r="AI2157" s="99">
        <f>SUMIFS(通讯通路门店!$BB:$BB,通讯通路门店!$S:$S,$G2157)</f>
        <v>0</v>
      </c>
      <c r="AJ2157" s="99">
        <f>SUMIFS(通讯通路门店!$BE:$BE,通讯通路门店!$S:$S,$G2157)</f>
        <v>0</v>
      </c>
      <c r="AK2157" s="99">
        <f>SUMIFS(通讯通路门店!$BG:$BG,通讯通路门店!$S:$S,$G2157)</f>
        <v>0</v>
      </c>
      <c r="AL2157" s="99">
        <f>SUMIFS(通讯通路门店!$BC:$BC,通讯通路门店!$S:$S,$G2157)</f>
        <v>0</v>
      </c>
      <c r="AM2157" s="99">
        <f>SUMIFS(通讯通路门店!$BD:$BD,通讯通路门店!$S:$S,$G2157)</f>
        <v>0</v>
      </c>
      <c r="AN2157" s="99">
        <f>SUMIFS(通讯通路门店!$BF:$BF,通讯通路门店!$S:$S,$G2157)</f>
        <v>0</v>
      </c>
      <c r="AO2157" s="99">
        <f t="shared" si="167"/>
        <v>0</v>
      </c>
      <c r="AP2157" s="99">
        <f>SUMIFS(通讯通路门店!$K:$K,通讯通路门店!$S:$S,$G2157)</f>
        <v>0</v>
      </c>
      <c r="AQ2157" s="83"/>
      <c r="AR2157" s="99">
        <f>SUMIFS(通讯通路门店!$T:$T,通讯通路门店!$S:$S,$G2157)</f>
        <v>0</v>
      </c>
      <c r="AS2157" s="99">
        <f>SUMIFS(通讯通路门店!$U:$U,通讯通路门店!$S:$S,$G2157)</f>
        <v>0</v>
      </c>
      <c r="AT2157" s="99">
        <f>SUMIFS(通讯通路门店!$V:$V,通讯通路门店!$S:$S,$G2157)</f>
        <v>0</v>
      </c>
      <c r="AU2157" s="99">
        <f>SUMIFS(通讯通路门店!$W:$W,通讯通路门店!$S:$S,$G2157)</f>
        <v>0</v>
      </c>
      <c r="AV2157" s="99">
        <f>SUMIFS(通讯通路门店!$Z:$Z,通讯通路门店!$S:$S,$G2157)</f>
        <v>0</v>
      </c>
      <c r="AW2157" s="99">
        <f>SUMIFS(通讯通路门店!$AB:$AB,通讯通路门店!$S:$S,$G2157)</f>
        <v>0</v>
      </c>
      <c r="AX2157" s="99">
        <f>SUMIFS(通讯通路门店!$X:$X,通讯通路门店!$S:$S,$G2157)</f>
        <v>0</v>
      </c>
      <c r="AY2157" s="99">
        <f>SUMIFS(通讯通路门店!$Y:$Y,通讯通路门店!$S:$S,$G2157)</f>
        <v>0</v>
      </c>
      <c r="AZ2157" s="99">
        <f>SUMIFS(通讯通路门店!$AA:$AA,通讯通路门店!$S:$S,$G2157)</f>
        <v>0</v>
      </c>
      <c r="BA2157" s="99">
        <f t="shared" si="168"/>
        <v>0</v>
      </c>
      <c r="BB2157" s="99">
        <f t="shared" si="169"/>
        <v>0</v>
      </c>
      <c r="BC2157" s="99">
        <f>SUMIFS(通讯通路门店!$W:$W,通讯通路门店!$S:$S,$G2157,通讯通路门店!$J:$J,"荣耀体验店")+SUMIFS(通讯通路门店!$W:$W,通讯通路门店!$S:$S,$G2157,通讯通路门店!$J:$J,"荣耀授权专卖店")</f>
        <v>0</v>
      </c>
      <c r="BD2157" s="99">
        <f>SUMIFS(通讯通路门店!$Z:$Z,通讯通路门店!$S:$S,$G2157,通讯通路门店!$J:$J,"VIVO体验店")</f>
        <v>0</v>
      </c>
      <c r="BE2157" s="99">
        <f>SUMIFS(通讯通路门店!$AB:$AB,通讯通路门店!$S:$S,$G2157,通讯通路门店!$J:$J,"OPPO体验店")</f>
        <v>0</v>
      </c>
      <c r="BF2157" s="99">
        <f>SUMIFS(通讯通路门店!$X:$X,通讯通路门店!$S:$S,$G2157,通讯通路门店!$J:$J,"华为授权体验店")+SUMIFS(通讯通路门店!$AA:$AA,通讯通路门店!$S:$S,$G2157,通讯通路门店!$J:$J,"华为堡垒店")</f>
        <v>0</v>
      </c>
      <c r="BG2157" s="99">
        <f>SUMIFS(通讯通路门店!$Y:$Y,通讯通路门店!$S:$S,$G2157,通讯通路门店!$J:$J,"小米体验店")</f>
        <v>0</v>
      </c>
      <c r="BH2157" s="99">
        <f>SUMIFS(通讯通路门店!$AA:$AA,通讯通路门店!$S:$S,$G2157,通讯通路门店!$J:$J,"苹果体验店")</f>
        <v>0</v>
      </c>
      <c r="BI2157" s="99">
        <f>SUMIFS(通讯通路门店!$K:$K,通讯通路门店!$S:$S,$G2157,通讯通路门店!$J:$J,"其他品牌专卖店")</f>
        <v>0</v>
      </c>
      <c r="BJ2157" s="99">
        <f>SUMIFS(通讯通路门店!$AC:$AC,通讯通路门店!$S:$S,$G2157)</f>
        <v>0</v>
      </c>
      <c r="BK2157" s="99">
        <f>SUMIFS(通讯通路门店!$AD:$AD,通讯通路门店!$S:$S,$G2157)</f>
        <v>0</v>
      </c>
      <c r="BL2157" s="99">
        <f>SUMIFS(通讯通路门店!$AE:$AE,通讯通路门店!$S:$S,$G2157)</f>
        <v>0</v>
      </c>
      <c r="BM2157" s="99">
        <f>SUMIFS(通讯通路门店!$AF:$AF,通讯通路门店!$S:$S,$G2157)</f>
        <v>0</v>
      </c>
      <c r="BN2157" s="99">
        <f>SUMIFS(通讯通路门店!$AG:$AG,通讯通路门店!$S:$S,$G2157)</f>
        <v>0</v>
      </c>
      <c r="BO2157" s="99">
        <f>SUMIFS(通讯通路门店!$AH:$AH,通讯通路门店!$S:$S,$G2157)</f>
        <v>0</v>
      </c>
      <c r="BP2157" s="99">
        <f>SUMIFS(通讯通路门店!$AI:$AI,通讯通路门店!$S:$S,$G2157)</f>
        <v>0</v>
      </c>
      <c r="BQ2157" s="83"/>
    </row>
    <row r="2158" spans="1:69">
      <c r="A2158" s="99" t="str">
        <f>IFERROR(_xlfn.XLOOKUP($G2158,通讯通路门店!$S$4:$S$993931,通讯通路门店!$A$4:$A$993931,0,0),"")</f>
        <v>海南省</v>
      </c>
      <c r="B2158" s="99" t="str">
        <f>IFERROR(_xlfn.XLOOKUP($G2158,通讯通路门店!$S$4:$S$993931,通讯通路门店!$B$4:$B$993931,0,0),"")</f>
        <v>东方市</v>
      </c>
      <c r="C2158" s="99" t="str">
        <f>IFERROR(_xlfn.XLOOKUP($G2158,通讯通路门店!$S$4:$S$993931,通讯通路门店!$C$4:$C$993931,0,0),"")</f>
        <v>东方市</v>
      </c>
      <c r="D2158" s="99" t="str">
        <f>IFERROR(_xlfn.XLOOKUP($G2158,通讯通路门店!$S$4:$S$993931,通讯通路门店!$D$4:$D$993931,0,0),"")</f>
        <v>八所镇</v>
      </c>
      <c r="E2158" s="83"/>
      <c r="F2158" s="83"/>
      <c r="G2158" s="101"/>
      <c r="H2158" s="102">
        <f>IFERROR(_xlfn.XLOOKUP($G2158,通讯通路门店!$S$4:$S$993931,通讯通路门店!$R$4:$R$993931,0,0),"")</f>
        <v>0</v>
      </c>
      <c r="I2158" s="83"/>
      <c r="J2158" s="83"/>
      <c r="K2158" s="83"/>
      <c r="L2158" s="83"/>
      <c r="M2158" s="83"/>
      <c r="N2158" s="83"/>
      <c r="O2158" s="83"/>
      <c r="P2158" s="83"/>
      <c r="Q2158" s="83"/>
      <c r="R2158" s="83"/>
      <c r="S2158" s="83"/>
      <c r="T2158" s="83"/>
      <c r="U2158" s="99">
        <f>COUNTIF(通讯通路门店!$S:$S,$G2158)</f>
        <v>0</v>
      </c>
      <c r="V2158" s="99">
        <f>COUNTIFS(通讯通路门店!$S:$S,$G2158,通讯通路门店!$J:$J,"综合卖场")</f>
        <v>0</v>
      </c>
      <c r="W2158" s="99">
        <f>SUMIFS(通讯通路门店!$AJ:$AJ,通讯通路门店!$S:$S,通讯客户沙盘!$G2158)</f>
        <v>0</v>
      </c>
      <c r="X2158" s="99">
        <f t="shared" si="165"/>
        <v>0</v>
      </c>
      <c r="Y2158" s="99">
        <f>COUNTIFS(通讯通路门店!$S:$S,$G2158,通讯通路门店!$J:$J,"荣耀体验店")+COUNTIFS(通讯通路门店!$S:$S,$G2158,通讯通路门店!$J:$J,"荣耀授权专卖店")</f>
        <v>0</v>
      </c>
      <c r="Z2158" s="99">
        <f>COUNTIFS(通讯通路门店!$S:$S,$G2158,通讯通路门店!$J:$J,"VIVO体验店")</f>
        <v>0</v>
      </c>
      <c r="AA2158" s="99">
        <f>COUNTIFS(通讯通路门店!$S:$S,$G2158,通讯通路门店!$J:$J,"OPPO体验店")</f>
        <v>0</v>
      </c>
      <c r="AB2158" s="99">
        <f>COUNTIFS(通讯通路门店!$S:$S,$G2158,通讯通路门店!$J:$J,"华为授权体验店")+COUNTIFS(通讯通路门店!$S:$S,$G2158,通讯通路门店!$J:$J,"华为堡垒店")</f>
        <v>0</v>
      </c>
      <c r="AC2158" s="99">
        <f>COUNTIFS(通讯通路门店!$S:$S,$G2158,通讯通路门店!$J:$J,"小米体验店")</f>
        <v>0</v>
      </c>
      <c r="AD2158" s="99">
        <f>COUNTIFS(通讯通路门店!$S:$S,$G2158,通讯通路门店!$J:$J,"苹果体验店")</f>
        <v>0</v>
      </c>
      <c r="AE2158" s="99">
        <f>COUNTIFS(通讯通路门店!$S:$S,$G2158,通讯通路门店!$J:$J,"其他品牌专卖店")</f>
        <v>0</v>
      </c>
      <c r="AF2158" s="99">
        <f>SUMIFS(通讯通路门店!$BI:$BI,通讯通路门店!$S:$S,$G2158)</f>
        <v>0</v>
      </c>
      <c r="AG2158" s="99">
        <f>SUMIFS(通讯通路门店!$BH:$BH,通讯通路门店!$S:$S,$G2158)</f>
        <v>0</v>
      </c>
      <c r="AH2158" s="99">
        <f t="shared" si="166"/>
        <v>0</v>
      </c>
      <c r="AI2158" s="99">
        <f>SUMIFS(通讯通路门店!$BB:$BB,通讯通路门店!$S:$S,$G2158)</f>
        <v>0</v>
      </c>
      <c r="AJ2158" s="99">
        <f>SUMIFS(通讯通路门店!$BE:$BE,通讯通路门店!$S:$S,$G2158)</f>
        <v>0</v>
      </c>
      <c r="AK2158" s="99">
        <f>SUMIFS(通讯通路门店!$BG:$BG,通讯通路门店!$S:$S,$G2158)</f>
        <v>0</v>
      </c>
      <c r="AL2158" s="99">
        <f>SUMIFS(通讯通路门店!$BC:$BC,通讯通路门店!$S:$S,$G2158)</f>
        <v>0</v>
      </c>
      <c r="AM2158" s="99">
        <f>SUMIFS(通讯通路门店!$BD:$BD,通讯通路门店!$S:$S,$G2158)</f>
        <v>0</v>
      </c>
      <c r="AN2158" s="99">
        <f>SUMIFS(通讯通路门店!$BF:$BF,通讯通路门店!$S:$S,$G2158)</f>
        <v>0</v>
      </c>
      <c r="AO2158" s="99">
        <f t="shared" si="167"/>
        <v>0</v>
      </c>
      <c r="AP2158" s="99">
        <f>SUMIFS(通讯通路门店!$K:$K,通讯通路门店!$S:$S,$G2158)</f>
        <v>0</v>
      </c>
      <c r="AQ2158" s="83"/>
      <c r="AR2158" s="99">
        <f>SUMIFS(通讯通路门店!$T:$T,通讯通路门店!$S:$S,$G2158)</f>
        <v>0</v>
      </c>
      <c r="AS2158" s="99">
        <f>SUMIFS(通讯通路门店!$U:$U,通讯通路门店!$S:$S,$G2158)</f>
        <v>0</v>
      </c>
      <c r="AT2158" s="99">
        <f>SUMIFS(通讯通路门店!$V:$V,通讯通路门店!$S:$S,$G2158)</f>
        <v>0</v>
      </c>
      <c r="AU2158" s="99">
        <f>SUMIFS(通讯通路门店!$W:$W,通讯通路门店!$S:$S,$G2158)</f>
        <v>0</v>
      </c>
      <c r="AV2158" s="99">
        <f>SUMIFS(通讯通路门店!$Z:$Z,通讯通路门店!$S:$S,$G2158)</f>
        <v>0</v>
      </c>
      <c r="AW2158" s="99">
        <f>SUMIFS(通讯通路门店!$AB:$AB,通讯通路门店!$S:$S,$G2158)</f>
        <v>0</v>
      </c>
      <c r="AX2158" s="99">
        <f>SUMIFS(通讯通路门店!$X:$X,通讯通路门店!$S:$S,$G2158)</f>
        <v>0</v>
      </c>
      <c r="AY2158" s="99">
        <f>SUMIFS(通讯通路门店!$Y:$Y,通讯通路门店!$S:$S,$G2158)</f>
        <v>0</v>
      </c>
      <c r="AZ2158" s="99">
        <f>SUMIFS(通讯通路门店!$AA:$AA,通讯通路门店!$S:$S,$G2158)</f>
        <v>0</v>
      </c>
      <c r="BA2158" s="99">
        <f t="shared" si="168"/>
        <v>0</v>
      </c>
      <c r="BB2158" s="99">
        <f t="shared" si="169"/>
        <v>0</v>
      </c>
      <c r="BC2158" s="99">
        <f>SUMIFS(通讯通路门店!$W:$W,通讯通路门店!$S:$S,$G2158,通讯通路门店!$J:$J,"荣耀体验店")+SUMIFS(通讯通路门店!$W:$W,通讯通路门店!$S:$S,$G2158,通讯通路门店!$J:$J,"荣耀授权专卖店")</f>
        <v>0</v>
      </c>
      <c r="BD2158" s="99">
        <f>SUMIFS(通讯通路门店!$Z:$Z,通讯通路门店!$S:$S,$G2158,通讯通路门店!$J:$J,"VIVO体验店")</f>
        <v>0</v>
      </c>
      <c r="BE2158" s="99">
        <f>SUMIFS(通讯通路门店!$AB:$AB,通讯通路门店!$S:$S,$G2158,通讯通路门店!$J:$J,"OPPO体验店")</f>
        <v>0</v>
      </c>
      <c r="BF2158" s="99">
        <f>SUMIFS(通讯通路门店!$X:$X,通讯通路门店!$S:$S,$G2158,通讯通路门店!$J:$J,"华为授权体验店")+SUMIFS(通讯通路门店!$AA:$AA,通讯通路门店!$S:$S,$G2158,通讯通路门店!$J:$J,"华为堡垒店")</f>
        <v>0</v>
      </c>
      <c r="BG2158" s="99">
        <f>SUMIFS(通讯通路门店!$Y:$Y,通讯通路门店!$S:$S,$G2158,通讯通路门店!$J:$J,"小米体验店")</f>
        <v>0</v>
      </c>
      <c r="BH2158" s="99">
        <f>SUMIFS(通讯通路门店!$AA:$AA,通讯通路门店!$S:$S,$G2158,通讯通路门店!$J:$J,"苹果体验店")</f>
        <v>0</v>
      </c>
      <c r="BI2158" s="99">
        <f>SUMIFS(通讯通路门店!$K:$K,通讯通路门店!$S:$S,$G2158,通讯通路门店!$J:$J,"其他品牌专卖店")</f>
        <v>0</v>
      </c>
      <c r="BJ2158" s="99">
        <f>SUMIFS(通讯通路门店!$AC:$AC,通讯通路门店!$S:$S,$G2158)</f>
        <v>0</v>
      </c>
      <c r="BK2158" s="99">
        <f>SUMIFS(通讯通路门店!$AD:$AD,通讯通路门店!$S:$S,$G2158)</f>
        <v>0</v>
      </c>
      <c r="BL2158" s="99">
        <f>SUMIFS(通讯通路门店!$AE:$AE,通讯通路门店!$S:$S,$G2158)</f>
        <v>0</v>
      </c>
      <c r="BM2158" s="99">
        <f>SUMIFS(通讯通路门店!$AF:$AF,通讯通路门店!$S:$S,$G2158)</f>
        <v>0</v>
      </c>
      <c r="BN2158" s="99">
        <f>SUMIFS(通讯通路门店!$AG:$AG,通讯通路门店!$S:$S,$G2158)</f>
        <v>0</v>
      </c>
      <c r="BO2158" s="99">
        <f>SUMIFS(通讯通路门店!$AH:$AH,通讯通路门店!$S:$S,$G2158)</f>
        <v>0</v>
      </c>
      <c r="BP2158" s="99">
        <f>SUMIFS(通讯通路门店!$AI:$AI,通讯通路门店!$S:$S,$G2158)</f>
        <v>0</v>
      </c>
      <c r="BQ2158" s="83"/>
    </row>
    <row r="2159" spans="1:69">
      <c r="A2159" s="99" t="str">
        <f>IFERROR(_xlfn.XLOOKUP($G2159,通讯通路门店!$S$4:$S$993931,通讯通路门店!$A$4:$A$993931,0,0),"")</f>
        <v>海南省</v>
      </c>
      <c r="B2159" s="99" t="str">
        <f>IFERROR(_xlfn.XLOOKUP($G2159,通讯通路门店!$S$4:$S$993931,通讯通路门店!$B$4:$B$993931,0,0),"")</f>
        <v>东方市</v>
      </c>
      <c r="C2159" s="99" t="str">
        <f>IFERROR(_xlfn.XLOOKUP($G2159,通讯通路门店!$S$4:$S$993931,通讯通路门店!$C$4:$C$993931,0,0),"")</f>
        <v>东方市</v>
      </c>
      <c r="D2159" s="99" t="str">
        <f>IFERROR(_xlfn.XLOOKUP($G2159,通讯通路门店!$S$4:$S$993931,通讯通路门店!$D$4:$D$993931,0,0),"")</f>
        <v>八所镇</v>
      </c>
      <c r="E2159" s="83"/>
      <c r="F2159" s="83"/>
      <c r="G2159" s="101"/>
      <c r="H2159" s="102">
        <f>IFERROR(_xlfn.XLOOKUP($G2159,通讯通路门店!$S$4:$S$993931,通讯通路门店!$R$4:$R$993931,0,0),"")</f>
        <v>0</v>
      </c>
      <c r="I2159" s="83"/>
      <c r="J2159" s="83"/>
      <c r="K2159" s="83"/>
      <c r="L2159" s="83"/>
      <c r="M2159" s="83"/>
      <c r="N2159" s="83"/>
      <c r="O2159" s="83"/>
      <c r="P2159" s="83"/>
      <c r="Q2159" s="83"/>
      <c r="R2159" s="83"/>
      <c r="S2159" s="83"/>
      <c r="T2159" s="83"/>
      <c r="U2159" s="99">
        <f>COUNTIF(通讯通路门店!$S:$S,$G2159)</f>
        <v>0</v>
      </c>
      <c r="V2159" s="99">
        <f>COUNTIFS(通讯通路门店!$S:$S,$G2159,通讯通路门店!$J:$J,"综合卖场")</f>
        <v>0</v>
      </c>
      <c r="W2159" s="99">
        <f>SUMIFS(通讯通路门店!$AJ:$AJ,通讯通路门店!$S:$S,通讯客户沙盘!$G2159)</f>
        <v>0</v>
      </c>
      <c r="X2159" s="99">
        <f t="shared" si="165"/>
        <v>0</v>
      </c>
      <c r="Y2159" s="99">
        <f>COUNTIFS(通讯通路门店!$S:$S,$G2159,通讯通路门店!$J:$J,"荣耀体验店")+COUNTIFS(通讯通路门店!$S:$S,$G2159,通讯通路门店!$J:$J,"荣耀授权专卖店")</f>
        <v>0</v>
      </c>
      <c r="Z2159" s="99">
        <f>COUNTIFS(通讯通路门店!$S:$S,$G2159,通讯通路门店!$J:$J,"VIVO体验店")</f>
        <v>0</v>
      </c>
      <c r="AA2159" s="99">
        <f>COUNTIFS(通讯通路门店!$S:$S,$G2159,通讯通路门店!$J:$J,"OPPO体验店")</f>
        <v>0</v>
      </c>
      <c r="AB2159" s="99">
        <f>COUNTIFS(通讯通路门店!$S:$S,$G2159,通讯通路门店!$J:$J,"华为授权体验店")+COUNTIFS(通讯通路门店!$S:$S,$G2159,通讯通路门店!$J:$J,"华为堡垒店")</f>
        <v>0</v>
      </c>
      <c r="AC2159" s="99">
        <f>COUNTIFS(通讯通路门店!$S:$S,$G2159,通讯通路门店!$J:$J,"小米体验店")</f>
        <v>0</v>
      </c>
      <c r="AD2159" s="99">
        <f>COUNTIFS(通讯通路门店!$S:$S,$G2159,通讯通路门店!$J:$J,"苹果体验店")</f>
        <v>0</v>
      </c>
      <c r="AE2159" s="99">
        <f>COUNTIFS(通讯通路门店!$S:$S,$G2159,通讯通路门店!$J:$J,"其他品牌专卖店")</f>
        <v>0</v>
      </c>
      <c r="AF2159" s="99">
        <f>SUMIFS(通讯通路门店!$BI:$BI,通讯通路门店!$S:$S,$G2159)</f>
        <v>0</v>
      </c>
      <c r="AG2159" s="99">
        <f>SUMIFS(通讯通路门店!$BH:$BH,通讯通路门店!$S:$S,$G2159)</f>
        <v>0</v>
      </c>
      <c r="AH2159" s="99">
        <f t="shared" si="166"/>
        <v>0</v>
      </c>
      <c r="AI2159" s="99">
        <f>SUMIFS(通讯通路门店!$BB:$BB,通讯通路门店!$S:$S,$G2159)</f>
        <v>0</v>
      </c>
      <c r="AJ2159" s="99">
        <f>SUMIFS(通讯通路门店!$BE:$BE,通讯通路门店!$S:$S,$G2159)</f>
        <v>0</v>
      </c>
      <c r="AK2159" s="99">
        <f>SUMIFS(通讯通路门店!$BG:$BG,通讯通路门店!$S:$S,$G2159)</f>
        <v>0</v>
      </c>
      <c r="AL2159" s="99">
        <f>SUMIFS(通讯通路门店!$BC:$BC,通讯通路门店!$S:$S,$G2159)</f>
        <v>0</v>
      </c>
      <c r="AM2159" s="99">
        <f>SUMIFS(通讯通路门店!$BD:$BD,通讯通路门店!$S:$S,$G2159)</f>
        <v>0</v>
      </c>
      <c r="AN2159" s="99">
        <f>SUMIFS(通讯通路门店!$BF:$BF,通讯通路门店!$S:$S,$G2159)</f>
        <v>0</v>
      </c>
      <c r="AO2159" s="99">
        <f t="shared" si="167"/>
        <v>0</v>
      </c>
      <c r="AP2159" s="99">
        <f>SUMIFS(通讯通路门店!$K:$K,通讯通路门店!$S:$S,$G2159)</f>
        <v>0</v>
      </c>
      <c r="AQ2159" s="83"/>
      <c r="AR2159" s="99">
        <f>SUMIFS(通讯通路门店!$T:$T,通讯通路门店!$S:$S,$G2159)</f>
        <v>0</v>
      </c>
      <c r="AS2159" s="99">
        <f>SUMIFS(通讯通路门店!$U:$U,通讯通路门店!$S:$S,$G2159)</f>
        <v>0</v>
      </c>
      <c r="AT2159" s="99">
        <f>SUMIFS(通讯通路门店!$V:$V,通讯通路门店!$S:$S,$G2159)</f>
        <v>0</v>
      </c>
      <c r="AU2159" s="99">
        <f>SUMIFS(通讯通路门店!$W:$W,通讯通路门店!$S:$S,$G2159)</f>
        <v>0</v>
      </c>
      <c r="AV2159" s="99">
        <f>SUMIFS(通讯通路门店!$Z:$Z,通讯通路门店!$S:$S,$G2159)</f>
        <v>0</v>
      </c>
      <c r="AW2159" s="99">
        <f>SUMIFS(通讯通路门店!$AB:$AB,通讯通路门店!$S:$S,$G2159)</f>
        <v>0</v>
      </c>
      <c r="AX2159" s="99">
        <f>SUMIFS(通讯通路门店!$X:$X,通讯通路门店!$S:$S,$G2159)</f>
        <v>0</v>
      </c>
      <c r="AY2159" s="99">
        <f>SUMIFS(通讯通路门店!$Y:$Y,通讯通路门店!$S:$S,$G2159)</f>
        <v>0</v>
      </c>
      <c r="AZ2159" s="99">
        <f>SUMIFS(通讯通路门店!$AA:$AA,通讯通路门店!$S:$S,$G2159)</f>
        <v>0</v>
      </c>
      <c r="BA2159" s="99">
        <f t="shared" si="168"/>
        <v>0</v>
      </c>
      <c r="BB2159" s="99">
        <f t="shared" si="169"/>
        <v>0</v>
      </c>
      <c r="BC2159" s="99">
        <f>SUMIFS(通讯通路门店!$W:$W,通讯通路门店!$S:$S,$G2159,通讯通路门店!$J:$J,"荣耀体验店")+SUMIFS(通讯通路门店!$W:$W,通讯通路门店!$S:$S,$G2159,通讯通路门店!$J:$J,"荣耀授权专卖店")</f>
        <v>0</v>
      </c>
      <c r="BD2159" s="99">
        <f>SUMIFS(通讯通路门店!$Z:$Z,通讯通路门店!$S:$S,$G2159,通讯通路门店!$J:$J,"VIVO体验店")</f>
        <v>0</v>
      </c>
      <c r="BE2159" s="99">
        <f>SUMIFS(通讯通路门店!$AB:$AB,通讯通路门店!$S:$S,$G2159,通讯通路门店!$J:$J,"OPPO体验店")</f>
        <v>0</v>
      </c>
      <c r="BF2159" s="99">
        <f>SUMIFS(通讯通路门店!$X:$X,通讯通路门店!$S:$S,$G2159,通讯通路门店!$J:$J,"华为授权体验店")+SUMIFS(通讯通路门店!$AA:$AA,通讯通路门店!$S:$S,$G2159,通讯通路门店!$J:$J,"华为堡垒店")</f>
        <v>0</v>
      </c>
      <c r="BG2159" s="99">
        <f>SUMIFS(通讯通路门店!$Y:$Y,通讯通路门店!$S:$S,$G2159,通讯通路门店!$J:$J,"小米体验店")</f>
        <v>0</v>
      </c>
      <c r="BH2159" s="99">
        <f>SUMIFS(通讯通路门店!$AA:$AA,通讯通路门店!$S:$S,$G2159,通讯通路门店!$J:$J,"苹果体验店")</f>
        <v>0</v>
      </c>
      <c r="BI2159" s="99">
        <f>SUMIFS(通讯通路门店!$K:$K,通讯通路门店!$S:$S,$G2159,通讯通路门店!$J:$J,"其他品牌专卖店")</f>
        <v>0</v>
      </c>
      <c r="BJ2159" s="99">
        <f>SUMIFS(通讯通路门店!$AC:$AC,通讯通路门店!$S:$S,$G2159)</f>
        <v>0</v>
      </c>
      <c r="BK2159" s="99">
        <f>SUMIFS(通讯通路门店!$AD:$AD,通讯通路门店!$S:$S,$G2159)</f>
        <v>0</v>
      </c>
      <c r="BL2159" s="99">
        <f>SUMIFS(通讯通路门店!$AE:$AE,通讯通路门店!$S:$S,$G2159)</f>
        <v>0</v>
      </c>
      <c r="BM2159" s="99">
        <f>SUMIFS(通讯通路门店!$AF:$AF,通讯通路门店!$S:$S,$G2159)</f>
        <v>0</v>
      </c>
      <c r="BN2159" s="99">
        <f>SUMIFS(通讯通路门店!$AG:$AG,通讯通路门店!$S:$S,$G2159)</f>
        <v>0</v>
      </c>
      <c r="BO2159" s="99">
        <f>SUMIFS(通讯通路门店!$AH:$AH,通讯通路门店!$S:$S,$G2159)</f>
        <v>0</v>
      </c>
      <c r="BP2159" s="99">
        <f>SUMIFS(通讯通路门店!$AI:$AI,通讯通路门店!$S:$S,$G2159)</f>
        <v>0</v>
      </c>
      <c r="BQ2159" s="83"/>
    </row>
    <row r="2160" spans="1:69">
      <c r="A2160" s="99" t="str">
        <f>IFERROR(_xlfn.XLOOKUP($G2160,通讯通路门店!$S$4:$S$993931,通讯通路门店!$A$4:$A$993931,0,0),"")</f>
        <v>海南省</v>
      </c>
      <c r="B2160" s="99" t="str">
        <f>IFERROR(_xlfn.XLOOKUP($G2160,通讯通路门店!$S$4:$S$993931,通讯通路门店!$B$4:$B$993931,0,0),"")</f>
        <v>东方市</v>
      </c>
      <c r="C2160" s="99" t="str">
        <f>IFERROR(_xlfn.XLOOKUP($G2160,通讯通路门店!$S$4:$S$993931,通讯通路门店!$C$4:$C$993931,0,0),"")</f>
        <v>东方市</v>
      </c>
      <c r="D2160" s="99" t="str">
        <f>IFERROR(_xlfn.XLOOKUP($G2160,通讯通路门店!$S$4:$S$993931,通讯通路门店!$D$4:$D$993931,0,0),"")</f>
        <v>八所镇</v>
      </c>
      <c r="E2160" s="83"/>
      <c r="F2160" s="83"/>
      <c r="G2160" s="101"/>
      <c r="H2160" s="102">
        <f>IFERROR(_xlfn.XLOOKUP($G2160,通讯通路门店!$S$4:$S$993931,通讯通路门店!$R$4:$R$993931,0,0),"")</f>
        <v>0</v>
      </c>
      <c r="I2160" s="83"/>
      <c r="J2160" s="83"/>
      <c r="K2160" s="83"/>
      <c r="L2160" s="83"/>
      <c r="M2160" s="83"/>
      <c r="N2160" s="83"/>
      <c r="O2160" s="83"/>
      <c r="P2160" s="83"/>
      <c r="Q2160" s="83"/>
      <c r="R2160" s="83"/>
      <c r="S2160" s="83"/>
      <c r="T2160" s="83"/>
      <c r="U2160" s="99">
        <f>COUNTIF(通讯通路门店!$S:$S,$G2160)</f>
        <v>0</v>
      </c>
      <c r="V2160" s="99">
        <f>COUNTIFS(通讯通路门店!$S:$S,$G2160,通讯通路门店!$J:$J,"综合卖场")</f>
        <v>0</v>
      </c>
      <c r="W2160" s="99">
        <f>SUMIFS(通讯通路门店!$AJ:$AJ,通讯通路门店!$S:$S,通讯客户沙盘!$G2160)</f>
        <v>0</v>
      </c>
      <c r="X2160" s="99">
        <f t="shared" si="165"/>
        <v>0</v>
      </c>
      <c r="Y2160" s="99">
        <f>COUNTIFS(通讯通路门店!$S:$S,$G2160,通讯通路门店!$J:$J,"荣耀体验店")+COUNTIFS(通讯通路门店!$S:$S,$G2160,通讯通路门店!$J:$J,"荣耀授权专卖店")</f>
        <v>0</v>
      </c>
      <c r="Z2160" s="99">
        <f>COUNTIFS(通讯通路门店!$S:$S,$G2160,通讯通路门店!$J:$J,"VIVO体验店")</f>
        <v>0</v>
      </c>
      <c r="AA2160" s="99">
        <f>COUNTIFS(通讯通路门店!$S:$S,$G2160,通讯通路门店!$J:$J,"OPPO体验店")</f>
        <v>0</v>
      </c>
      <c r="AB2160" s="99">
        <f>COUNTIFS(通讯通路门店!$S:$S,$G2160,通讯通路门店!$J:$J,"华为授权体验店")+COUNTIFS(通讯通路门店!$S:$S,$G2160,通讯通路门店!$J:$J,"华为堡垒店")</f>
        <v>0</v>
      </c>
      <c r="AC2160" s="99">
        <f>COUNTIFS(通讯通路门店!$S:$S,$G2160,通讯通路门店!$J:$J,"小米体验店")</f>
        <v>0</v>
      </c>
      <c r="AD2160" s="99">
        <f>COUNTIFS(通讯通路门店!$S:$S,$G2160,通讯通路门店!$J:$J,"苹果体验店")</f>
        <v>0</v>
      </c>
      <c r="AE2160" s="99">
        <f>COUNTIFS(通讯通路门店!$S:$S,$G2160,通讯通路门店!$J:$J,"其他品牌专卖店")</f>
        <v>0</v>
      </c>
      <c r="AF2160" s="99">
        <f>SUMIFS(通讯通路门店!$BI:$BI,通讯通路门店!$S:$S,$G2160)</f>
        <v>0</v>
      </c>
      <c r="AG2160" s="99">
        <f>SUMIFS(通讯通路门店!$BH:$BH,通讯通路门店!$S:$S,$G2160)</f>
        <v>0</v>
      </c>
      <c r="AH2160" s="99">
        <f t="shared" si="166"/>
        <v>0</v>
      </c>
      <c r="AI2160" s="99">
        <f>SUMIFS(通讯通路门店!$BB:$BB,通讯通路门店!$S:$S,$G2160)</f>
        <v>0</v>
      </c>
      <c r="AJ2160" s="99">
        <f>SUMIFS(通讯通路门店!$BE:$BE,通讯通路门店!$S:$S,$G2160)</f>
        <v>0</v>
      </c>
      <c r="AK2160" s="99">
        <f>SUMIFS(通讯通路门店!$BG:$BG,通讯通路门店!$S:$S,$G2160)</f>
        <v>0</v>
      </c>
      <c r="AL2160" s="99">
        <f>SUMIFS(通讯通路门店!$BC:$BC,通讯通路门店!$S:$S,$G2160)</f>
        <v>0</v>
      </c>
      <c r="AM2160" s="99">
        <f>SUMIFS(通讯通路门店!$BD:$BD,通讯通路门店!$S:$S,$G2160)</f>
        <v>0</v>
      </c>
      <c r="AN2160" s="99">
        <f>SUMIFS(通讯通路门店!$BF:$BF,通讯通路门店!$S:$S,$G2160)</f>
        <v>0</v>
      </c>
      <c r="AO2160" s="99">
        <f t="shared" si="167"/>
        <v>0</v>
      </c>
      <c r="AP2160" s="99">
        <f>SUMIFS(通讯通路门店!$K:$K,通讯通路门店!$S:$S,$G2160)</f>
        <v>0</v>
      </c>
      <c r="AQ2160" s="83"/>
      <c r="AR2160" s="99">
        <f>SUMIFS(通讯通路门店!$T:$T,通讯通路门店!$S:$S,$G2160)</f>
        <v>0</v>
      </c>
      <c r="AS2160" s="99">
        <f>SUMIFS(通讯通路门店!$U:$U,通讯通路门店!$S:$S,$G2160)</f>
        <v>0</v>
      </c>
      <c r="AT2160" s="99">
        <f>SUMIFS(通讯通路门店!$V:$V,通讯通路门店!$S:$S,$G2160)</f>
        <v>0</v>
      </c>
      <c r="AU2160" s="99">
        <f>SUMIFS(通讯通路门店!$W:$W,通讯通路门店!$S:$S,$G2160)</f>
        <v>0</v>
      </c>
      <c r="AV2160" s="99">
        <f>SUMIFS(通讯通路门店!$Z:$Z,通讯通路门店!$S:$S,$G2160)</f>
        <v>0</v>
      </c>
      <c r="AW2160" s="99">
        <f>SUMIFS(通讯通路门店!$AB:$AB,通讯通路门店!$S:$S,$G2160)</f>
        <v>0</v>
      </c>
      <c r="AX2160" s="99">
        <f>SUMIFS(通讯通路门店!$X:$X,通讯通路门店!$S:$S,$G2160)</f>
        <v>0</v>
      </c>
      <c r="AY2160" s="99">
        <f>SUMIFS(通讯通路门店!$Y:$Y,通讯通路门店!$S:$S,$G2160)</f>
        <v>0</v>
      </c>
      <c r="AZ2160" s="99">
        <f>SUMIFS(通讯通路门店!$AA:$AA,通讯通路门店!$S:$S,$G2160)</f>
        <v>0</v>
      </c>
      <c r="BA2160" s="99">
        <f t="shared" si="168"/>
        <v>0</v>
      </c>
      <c r="BB2160" s="99">
        <f t="shared" si="169"/>
        <v>0</v>
      </c>
      <c r="BC2160" s="99">
        <f>SUMIFS(通讯通路门店!$W:$W,通讯通路门店!$S:$S,$G2160,通讯通路门店!$J:$J,"荣耀体验店")+SUMIFS(通讯通路门店!$W:$W,通讯通路门店!$S:$S,$G2160,通讯通路门店!$J:$J,"荣耀授权专卖店")</f>
        <v>0</v>
      </c>
      <c r="BD2160" s="99">
        <f>SUMIFS(通讯通路门店!$Z:$Z,通讯通路门店!$S:$S,$G2160,通讯通路门店!$J:$J,"VIVO体验店")</f>
        <v>0</v>
      </c>
      <c r="BE2160" s="99">
        <f>SUMIFS(通讯通路门店!$AB:$AB,通讯通路门店!$S:$S,$G2160,通讯通路门店!$J:$J,"OPPO体验店")</f>
        <v>0</v>
      </c>
      <c r="BF2160" s="99">
        <f>SUMIFS(通讯通路门店!$X:$X,通讯通路门店!$S:$S,$G2160,通讯通路门店!$J:$J,"华为授权体验店")+SUMIFS(通讯通路门店!$AA:$AA,通讯通路门店!$S:$S,$G2160,通讯通路门店!$J:$J,"华为堡垒店")</f>
        <v>0</v>
      </c>
      <c r="BG2160" s="99">
        <f>SUMIFS(通讯通路门店!$Y:$Y,通讯通路门店!$S:$S,$G2160,通讯通路门店!$J:$J,"小米体验店")</f>
        <v>0</v>
      </c>
      <c r="BH2160" s="99">
        <f>SUMIFS(通讯通路门店!$AA:$AA,通讯通路门店!$S:$S,$G2160,通讯通路门店!$J:$J,"苹果体验店")</f>
        <v>0</v>
      </c>
      <c r="BI2160" s="99">
        <f>SUMIFS(通讯通路门店!$K:$K,通讯通路门店!$S:$S,$G2160,通讯通路门店!$J:$J,"其他品牌专卖店")</f>
        <v>0</v>
      </c>
      <c r="BJ2160" s="99">
        <f>SUMIFS(通讯通路门店!$AC:$AC,通讯通路门店!$S:$S,$G2160)</f>
        <v>0</v>
      </c>
      <c r="BK2160" s="99">
        <f>SUMIFS(通讯通路门店!$AD:$AD,通讯通路门店!$S:$S,$G2160)</f>
        <v>0</v>
      </c>
      <c r="BL2160" s="99">
        <f>SUMIFS(通讯通路门店!$AE:$AE,通讯通路门店!$S:$S,$G2160)</f>
        <v>0</v>
      </c>
      <c r="BM2160" s="99">
        <f>SUMIFS(通讯通路门店!$AF:$AF,通讯通路门店!$S:$S,$G2160)</f>
        <v>0</v>
      </c>
      <c r="BN2160" s="99">
        <f>SUMIFS(通讯通路门店!$AG:$AG,通讯通路门店!$S:$S,$G2160)</f>
        <v>0</v>
      </c>
      <c r="BO2160" s="99">
        <f>SUMIFS(通讯通路门店!$AH:$AH,通讯通路门店!$S:$S,$G2160)</f>
        <v>0</v>
      </c>
      <c r="BP2160" s="99">
        <f>SUMIFS(通讯通路门店!$AI:$AI,通讯通路门店!$S:$S,$G2160)</f>
        <v>0</v>
      </c>
      <c r="BQ2160" s="83"/>
    </row>
    <row r="2161" spans="1:69">
      <c r="A2161" s="99" t="str">
        <f>IFERROR(_xlfn.XLOOKUP($G2161,通讯通路门店!$S$4:$S$993931,通讯通路门店!$A$4:$A$993931,0,0),"")</f>
        <v>海南省</v>
      </c>
      <c r="B2161" s="99" t="str">
        <f>IFERROR(_xlfn.XLOOKUP($G2161,通讯通路门店!$S$4:$S$993931,通讯通路门店!$B$4:$B$993931,0,0),"")</f>
        <v>东方市</v>
      </c>
      <c r="C2161" s="99" t="str">
        <f>IFERROR(_xlfn.XLOOKUP($G2161,通讯通路门店!$S$4:$S$993931,通讯通路门店!$C$4:$C$993931,0,0),"")</f>
        <v>东方市</v>
      </c>
      <c r="D2161" s="99" t="str">
        <f>IFERROR(_xlfn.XLOOKUP($G2161,通讯通路门店!$S$4:$S$993931,通讯通路门店!$D$4:$D$993931,0,0),"")</f>
        <v>八所镇</v>
      </c>
      <c r="E2161" s="83"/>
      <c r="F2161" s="83"/>
      <c r="G2161" s="101"/>
      <c r="H2161" s="102">
        <f>IFERROR(_xlfn.XLOOKUP($G2161,通讯通路门店!$S$4:$S$993931,通讯通路门店!$R$4:$R$993931,0,0),"")</f>
        <v>0</v>
      </c>
      <c r="I2161" s="83"/>
      <c r="J2161" s="83"/>
      <c r="K2161" s="83"/>
      <c r="L2161" s="83"/>
      <c r="M2161" s="83"/>
      <c r="N2161" s="83"/>
      <c r="O2161" s="83"/>
      <c r="P2161" s="83"/>
      <c r="Q2161" s="83"/>
      <c r="R2161" s="83"/>
      <c r="S2161" s="83"/>
      <c r="T2161" s="83"/>
      <c r="U2161" s="99">
        <f>COUNTIF(通讯通路门店!$S:$S,$G2161)</f>
        <v>0</v>
      </c>
      <c r="V2161" s="99">
        <f>COUNTIFS(通讯通路门店!$S:$S,$G2161,通讯通路门店!$J:$J,"综合卖场")</f>
        <v>0</v>
      </c>
      <c r="W2161" s="99">
        <f>SUMIFS(通讯通路门店!$AJ:$AJ,通讯通路门店!$S:$S,通讯客户沙盘!$G2161)</f>
        <v>0</v>
      </c>
      <c r="X2161" s="99">
        <f t="shared" si="165"/>
        <v>0</v>
      </c>
      <c r="Y2161" s="99">
        <f>COUNTIFS(通讯通路门店!$S:$S,$G2161,通讯通路门店!$J:$J,"荣耀体验店")+COUNTIFS(通讯通路门店!$S:$S,$G2161,通讯通路门店!$J:$J,"荣耀授权专卖店")</f>
        <v>0</v>
      </c>
      <c r="Z2161" s="99">
        <f>COUNTIFS(通讯通路门店!$S:$S,$G2161,通讯通路门店!$J:$J,"VIVO体验店")</f>
        <v>0</v>
      </c>
      <c r="AA2161" s="99">
        <f>COUNTIFS(通讯通路门店!$S:$S,$G2161,通讯通路门店!$J:$J,"OPPO体验店")</f>
        <v>0</v>
      </c>
      <c r="AB2161" s="99">
        <f>COUNTIFS(通讯通路门店!$S:$S,$G2161,通讯通路门店!$J:$J,"华为授权体验店")+COUNTIFS(通讯通路门店!$S:$S,$G2161,通讯通路门店!$J:$J,"华为堡垒店")</f>
        <v>0</v>
      </c>
      <c r="AC2161" s="99">
        <f>COUNTIFS(通讯通路门店!$S:$S,$G2161,通讯通路门店!$J:$J,"小米体验店")</f>
        <v>0</v>
      </c>
      <c r="AD2161" s="99">
        <f>COUNTIFS(通讯通路门店!$S:$S,$G2161,通讯通路门店!$J:$J,"苹果体验店")</f>
        <v>0</v>
      </c>
      <c r="AE2161" s="99">
        <f>COUNTIFS(通讯通路门店!$S:$S,$G2161,通讯通路门店!$J:$J,"其他品牌专卖店")</f>
        <v>0</v>
      </c>
      <c r="AF2161" s="99">
        <f>SUMIFS(通讯通路门店!$BI:$BI,通讯通路门店!$S:$S,$G2161)</f>
        <v>0</v>
      </c>
      <c r="AG2161" s="99">
        <f>SUMIFS(通讯通路门店!$BH:$BH,通讯通路门店!$S:$S,$G2161)</f>
        <v>0</v>
      </c>
      <c r="AH2161" s="99">
        <f t="shared" si="166"/>
        <v>0</v>
      </c>
      <c r="AI2161" s="99">
        <f>SUMIFS(通讯通路门店!$BB:$BB,通讯通路门店!$S:$S,$G2161)</f>
        <v>0</v>
      </c>
      <c r="AJ2161" s="99">
        <f>SUMIFS(通讯通路门店!$BE:$BE,通讯通路门店!$S:$S,$G2161)</f>
        <v>0</v>
      </c>
      <c r="AK2161" s="99">
        <f>SUMIFS(通讯通路门店!$BG:$BG,通讯通路门店!$S:$S,$G2161)</f>
        <v>0</v>
      </c>
      <c r="AL2161" s="99">
        <f>SUMIFS(通讯通路门店!$BC:$BC,通讯通路门店!$S:$S,$G2161)</f>
        <v>0</v>
      </c>
      <c r="AM2161" s="99">
        <f>SUMIFS(通讯通路门店!$BD:$BD,通讯通路门店!$S:$S,$G2161)</f>
        <v>0</v>
      </c>
      <c r="AN2161" s="99">
        <f>SUMIFS(通讯通路门店!$BF:$BF,通讯通路门店!$S:$S,$G2161)</f>
        <v>0</v>
      </c>
      <c r="AO2161" s="99">
        <f t="shared" si="167"/>
        <v>0</v>
      </c>
      <c r="AP2161" s="99">
        <f>SUMIFS(通讯通路门店!$K:$K,通讯通路门店!$S:$S,$G2161)</f>
        <v>0</v>
      </c>
      <c r="AQ2161" s="83"/>
      <c r="AR2161" s="99">
        <f>SUMIFS(通讯通路门店!$T:$T,通讯通路门店!$S:$S,$G2161)</f>
        <v>0</v>
      </c>
      <c r="AS2161" s="99">
        <f>SUMIFS(通讯通路门店!$U:$U,通讯通路门店!$S:$S,$G2161)</f>
        <v>0</v>
      </c>
      <c r="AT2161" s="99">
        <f>SUMIFS(通讯通路门店!$V:$V,通讯通路门店!$S:$S,$G2161)</f>
        <v>0</v>
      </c>
      <c r="AU2161" s="99">
        <f>SUMIFS(通讯通路门店!$W:$W,通讯通路门店!$S:$S,$G2161)</f>
        <v>0</v>
      </c>
      <c r="AV2161" s="99">
        <f>SUMIFS(通讯通路门店!$Z:$Z,通讯通路门店!$S:$S,$G2161)</f>
        <v>0</v>
      </c>
      <c r="AW2161" s="99">
        <f>SUMIFS(通讯通路门店!$AB:$AB,通讯通路门店!$S:$S,$G2161)</f>
        <v>0</v>
      </c>
      <c r="AX2161" s="99">
        <f>SUMIFS(通讯通路门店!$X:$X,通讯通路门店!$S:$S,$G2161)</f>
        <v>0</v>
      </c>
      <c r="AY2161" s="99">
        <f>SUMIFS(通讯通路门店!$Y:$Y,通讯通路门店!$S:$S,$G2161)</f>
        <v>0</v>
      </c>
      <c r="AZ2161" s="99">
        <f>SUMIFS(通讯通路门店!$AA:$AA,通讯通路门店!$S:$S,$G2161)</f>
        <v>0</v>
      </c>
      <c r="BA2161" s="99">
        <f t="shared" si="168"/>
        <v>0</v>
      </c>
      <c r="BB2161" s="99">
        <f t="shared" si="169"/>
        <v>0</v>
      </c>
      <c r="BC2161" s="99">
        <f>SUMIFS(通讯通路门店!$W:$W,通讯通路门店!$S:$S,$G2161,通讯通路门店!$J:$J,"荣耀体验店")+SUMIFS(通讯通路门店!$W:$W,通讯通路门店!$S:$S,$G2161,通讯通路门店!$J:$J,"荣耀授权专卖店")</f>
        <v>0</v>
      </c>
      <c r="BD2161" s="99">
        <f>SUMIFS(通讯通路门店!$Z:$Z,通讯通路门店!$S:$S,$G2161,通讯通路门店!$J:$J,"VIVO体验店")</f>
        <v>0</v>
      </c>
      <c r="BE2161" s="99">
        <f>SUMIFS(通讯通路门店!$AB:$AB,通讯通路门店!$S:$S,$G2161,通讯通路门店!$J:$J,"OPPO体验店")</f>
        <v>0</v>
      </c>
      <c r="BF2161" s="99">
        <f>SUMIFS(通讯通路门店!$X:$X,通讯通路门店!$S:$S,$G2161,通讯通路门店!$J:$J,"华为授权体验店")+SUMIFS(通讯通路门店!$AA:$AA,通讯通路门店!$S:$S,$G2161,通讯通路门店!$J:$J,"华为堡垒店")</f>
        <v>0</v>
      </c>
      <c r="BG2161" s="99">
        <f>SUMIFS(通讯通路门店!$Y:$Y,通讯通路门店!$S:$S,$G2161,通讯通路门店!$J:$J,"小米体验店")</f>
        <v>0</v>
      </c>
      <c r="BH2161" s="99">
        <f>SUMIFS(通讯通路门店!$AA:$AA,通讯通路门店!$S:$S,$G2161,通讯通路门店!$J:$J,"苹果体验店")</f>
        <v>0</v>
      </c>
      <c r="BI2161" s="99">
        <f>SUMIFS(通讯通路门店!$K:$K,通讯通路门店!$S:$S,$G2161,通讯通路门店!$J:$J,"其他品牌专卖店")</f>
        <v>0</v>
      </c>
      <c r="BJ2161" s="99">
        <f>SUMIFS(通讯通路门店!$AC:$AC,通讯通路门店!$S:$S,$G2161)</f>
        <v>0</v>
      </c>
      <c r="BK2161" s="99">
        <f>SUMIFS(通讯通路门店!$AD:$AD,通讯通路门店!$S:$S,$G2161)</f>
        <v>0</v>
      </c>
      <c r="BL2161" s="99">
        <f>SUMIFS(通讯通路门店!$AE:$AE,通讯通路门店!$S:$S,$G2161)</f>
        <v>0</v>
      </c>
      <c r="BM2161" s="99">
        <f>SUMIFS(通讯通路门店!$AF:$AF,通讯通路门店!$S:$S,$G2161)</f>
        <v>0</v>
      </c>
      <c r="BN2161" s="99">
        <f>SUMIFS(通讯通路门店!$AG:$AG,通讯通路门店!$S:$S,$G2161)</f>
        <v>0</v>
      </c>
      <c r="BO2161" s="99">
        <f>SUMIFS(通讯通路门店!$AH:$AH,通讯通路门店!$S:$S,$G2161)</f>
        <v>0</v>
      </c>
      <c r="BP2161" s="99">
        <f>SUMIFS(通讯通路门店!$AI:$AI,通讯通路门店!$S:$S,$G2161)</f>
        <v>0</v>
      </c>
      <c r="BQ2161" s="83"/>
    </row>
    <row r="2162" spans="1:69">
      <c r="A2162" s="99" t="str">
        <f>IFERROR(_xlfn.XLOOKUP($G2162,通讯通路门店!$S$4:$S$993931,通讯通路门店!$A$4:$A$993931,0,0),"")</f>
        <v>海南省</v>
      </c>
      <c r="B2162" s="99" t="str">
        <f>IFERROR(_xlfn.XLOOKUP($G2162,通讯通路门店!$S$4:$S$993931,通讯通路门店!$B$4:$B$993931,0,0),"")</f>
        <v>东方市</v>
      </c>
      <c r="C2162" s="99" t="str">
        <f>IFERROR(_xlfn.XLOOKUP($G2162,通讯通路门店!$S$4:$S$993931,通讯通路门店!$C$4:$C$993931,0,0),"")</f>
        <v>东方市</v>
      </c>
      <c r="D2162" s="99" t="str">
        <f>IFERROR(_xlfn.XLOOKUP($G2162,通讯通路门店!$S$4:$S$993931,通讯通路门店!$D$4:$D$993931,0,0),"")</f>
        <v>八所镇</v>
      </c>
      <c r="E2162" s="83"/>
      <c r="F2162" s="83"/>
      <c r="G2162" s="101"/>
      <c r="H2162" s="102">
        <f>IFERROR(_xlfn.XLOOKUP($G2162,通讯通路门店!$S$4:$S$993931,通讯通路门店!$R$4:$R$993931,0,0),"")</f>
        <v>0</v>
      </c>
      <c r="I2162" s="83"/>
      <c r="J2162" s="83"/>
      <c r="K2162" s="83"/>
      <c r="L2162" s="83"/>
      <c r="M2162" s="83"/>
      <c r="N2162" s="83"/>
      <c r="O2162" s="83"/>
      <c r="P2162" s="83"/>
      <c r="Q2162" s="83"/>
      <c r="R2162" s="83"/>
      <c r="S2162" s="83"/>
      <c r="T2162" s="83"/>
      <c r="U2162" s="99">
        <f>COUNTIF(通讯通路门店!$S:$S,$G2162)</f>
        <v>0</v>
      </c>
      <c r="V2162" s="99">
        <f>COUNTIFS(通讯通路门店!$S:$S,$G2162,通讯通路门店!$J:$J,"综合卖场")</f>
        <v>0</v>
      </c>
      <c r="W2162" s="99">
        <f>SUMIFS(通讯通路门店!$AJ:$AJ,通讯通路门店!$S:$S,通讯客户沙盘!$G2162)</f>
        <v>0</v>
      </c>
      <c r="X2162" s="99">
        <f t="shared" si="165"/>
        <v>0</v>
      </c>
      <c r="Y2162" s="99">
        <f>COUNTIFS(通讯通路门店!$S:$S,$G2162,通讯通路门店!$J:$J,"荣耀体验店")+COUNTIFS(通讯通路门店!$S:$S,$G2162,通讯通路门店!$J:$J,"荣耀授权专卖店")</f>
        <v>0</v>
      </c>
      <c r="Z2162" s="99">
        <f>COUNTIFS(通讯通路门店!$S:$S,$G2162,通讯通路门店!$J:$J,"VIVO体验店")</f>
        <v>0</v>
      </c>
      <c r="AA2162" s="99">
        <f>COUNTIFS(通讯通路门店!$S:$S,$G2162,通讯通路门店!$J:$J,"OPPO体验店")</f>
        <v>0</v>
      </c>
      <c r="AB2162" s="99">
        <f>COUNTIFS(通讯通路门店!$S:$S,$G2162,通讯通路门店!$J:$J,"华为授权体验店")+COUNTIFS(通讯通路门店!$S:$S,$G2162,通讯通路门店!$J:$J,"华为堡垒店")</f>
        <v>0</v>
      </c>
      <c r="AC2162" s="99">
        <f>COUNTIFS(通讯通路门店!$S:$S,$G2162,通讯通路门店!$J:$J,"小米体验店")</f>
        <v>0</v>
      </c>
      <c r="AD2162" s="99">
        <f>COUNTIFS(通讯通路门店!$S:$S,$G2162,通讯通路门店!$J:$J,"苹果体验店")</f>
        <v>0</v>
      </c>
      <c r="AE2162" s="99">
        <f>COUNTIFS(通讯通路门店!$S:$S,$G2162,通讯通路门店!$J:$J,"其他品牌专卖店")</f>
        <v>0</v>
      </c>
      <c r="AF2162" s="99">
        <f>SUMIFS(通讯通路门店!$BI:$BI,通讯通路门店!$S:$S,$G2162)</f>
        <v>0</v>
      </c>
      <c r="AG2162" s="99">
        <f>SUMIFS(通讯通路门店!$BH:$BH,通讯通路门店!$S:$S,$G2162)</f>
        <v>0</v>
      </c>
      <c r="AH2162" s="99">
        <f t="shared" si="166"/>
        <v>0</v>
      </c>
      <c r="AI2162" s="99">
        <f>SUMIFS(通讯通路门店!$BB:$BB,通讯通路门店!$S:$S,$G2162)</f>
        <v>0</v>
      </c>
      <c r="AJ2162" s="99">
        <f>SUMIFS(通讯通路门店!$BE:$BE,通讯通路门店!$S:$S,$G2162)</f>
        <v>0</v>
      </c>
      <c r="AK2162" s="99">
        <f>SUMIFS(通讯通路门店!$BG:$BG,通讯通路门店!$S:$S,$G2162)</f>
        <v>0</v>
      </c>
      <c r="AL2162" s="99">
        <f>SUMIFS(通讯通路门店!$BC:$BC,通讯通路门店!$S:$S,$G2162)</f>
        <v>0</v>
      </c>
      <c r="AM2162" s="99">
        <f>SUMIFS(通讯通路门店!$BD:$BD,通讯通路门店!$S:$S,$G2162)</f>
        <v>0</v>
      </c>
      <c r="AN2162" s="99">
        <f>SUMIFS(通讯通路门店!$BF:$BF,通讯通路门店!$S:$S,$G2162)</f>
        <v>0</v>
      </c>
      <c r="AO2162" s="99">
        <f t="shared" si="167"/>
        <v>0</v>
      </c>
      <c r="AP2162" s="99">
        <f>SUMIFS(通讯通路门店!$K:$K,通讯通路门店!$S:$S,$G2162)</f>
        <v>0</v>
      </c>
      <c r="AQ2162" s="83"/>
      <c r="AR2162" s="99">
        <f>SUMIFS(通讯通路门店!$T:$T,通讯通路门店!$S:$S,$G2162)</f>
        <v>0</v>
      </c>
      <c r="AS2162" s="99">
        <f>SUMIFS(通讯通路门店!$U:$U,通讯通路门店!$S:$S,$G2162)</f>
        <v>0</v>
      </c>
      <c r="AT2162" s="99">
        <f>SUMIFS(通讯通路门店!$V:$V,通讯通路门店!$S:$S,$G2162)</f>
        <v>0</v>
      </c>
      <c r="AU2162" s="99">
        <f>SUMIFS(通讯通路门店!$W:$W,通讯通路门店!$S:$S,$G2162)</f>
        <v>0</v>
      </c>
      <c r="AV2162" s="99">
        <f>SUMIFS(通讯通路门店!$Z:$Z,通讯通路门店!$S:$S,$G2162)</f>
        <v>0</v>
      </c>
      <c r="AW2162" s="99">
        <f>SUMIFS(通讯通路门店!$AB:$AB,通讯通路门店!$S:$S,$G2162)</f>
        <v>0</v>
      </c>
      <c r="AX2162" s="99">
        <f>SUMIFS(通讯通路门店!$X:$X,通讯通路门店!$S:$S,$G2162)</f>
        <v>0</v>
      </c>
      <c r="AY2162" s="99">
        <f>SUMIFS(通讯通路门店!$Y:$Y,通讯通路门店!$S:$S,$G2162)</f>
        <v>0</v>
      </c>
      <c r="AZ2162" s="99">
        <f>SUMIFS(通讯通路门店!$AA:$AA,通讯通路门店!$S:$S,$G2162)</f>
        <v>0</v>
      </c>
      <c r="BA2162" s="99">
        <f t="shared" si="168"/>
        <v>0</v>
      </c>
      <c r="BB2162" s="99">
        <f t="shared" si="169"/>
        <v>0</v>
      </c>
      <c r="BC2162" s="99">
        <f>SUMIFS(通讯通路门店!$W:$W,通讯通路门店!$S:$S,$G2162,通讯通路门店!$J:$J,"荣耀体验店")+SUMIFS(通讯通路门店!$W:$W,通讯通路门店!$S:$S,$G2162,通讯通路门店!$J:$J,"荣耀授权专卖店")</f>
        <v>0</v>
      </c>
      <c r="BD2162" s="99">
        <f>SUMIFS(通讯通路门店!$Z:$Z,通讯通路门店!$S:$S,$G2162,通讯通路门店!$J:$J,"VIVO体验店")</f>
        <v>0</v>
      </c>
      <c r="BE2162" s="99">
        <f>SUMIFS(通讯通路门店!$AB:$AB,通讯通路门店!$S:$S,$G2162,通讯通路门店!$J:$J,"OPPO体验店")</f>
        <v>0</v>
      </c>
      <c r="BF2162" s="99">
        <f>SUMIFS(通讯通路门店!$X:$X,通讯通路门店!$S:$S,$G2162,通讯通路门店!$J:$J,"华为授权体验店")+SUMIFS(通讯通路门店!$AA:$AA,通讯通路门店!$S:$S,$G2162,通讯通路门店!$J:$J,"华为堡垒店")</f>
        <v>0</v>
      </c>
      <c r="BG2162" s="99">
        <f>SUMIFS(通讯通路门店!$Y:$Y,通讯通路门店!$S:$S,$G2162,通讯通路门店!$J:$J,"小米体验店")</f>
        <v>0</v>
      </c>
      <c r="BH2162" s="99">
        <f>SUMIFS(通讯通路门店!$AA:$AA,通讯通路门店!$S:$S,$G2162,通讯通路门店!$J:$J,"苹果体验店")</f>
        <v>0</v>
      </c>
      <c r="BI2162" s="99">
        <f>SUMIFS(通讯通路门店!$K:$K,通讯通路门店!$S:$S,$G2162,通讯通路门店!$J:$J,"其他品牌专卖店")</f>
        <v>0</v>
      </c>
      <c r="BJ2162" s="99">
        <f>SUMIFS(通讯通路门店!$AC:$AC,通讯通路门店!$S:$S,$G2162)</f>
        <v>0</v>
      </c>
      <c r="BK2162" s="99">
        <f>SUMIFS(通讯通路门店!$AD:$AD,通讯通路门店!$S:$S,$G2162)</f>
        <v>0</v>
      </c>
      <c r="BL2162" s="99">
        <f>SUMIFS(通讯通路门店!$AE:$AE,通讯通路门店!$S:$S,$G2162)</f>
        <v>0</v>
      </c>
      <c r="BM2162" s="99">
        <f>SUMIFS(通讯通路门店!$AF:$AF,通讯通路门店!$S:$S,$G2162)</f>
        <v>0</v>
      </c>
      <c r="BN2162" s="99">
        <f>SUMIFS(通讯通路门店!$AG:$AG,通讯通路门店!$S:$S,$G2162)</f>
        <v>0</v>
      </c>
      <c r="BO2162" s="99">
        <f>SUMIFS(通讯通路门店!$AH:$AH,通讯通路门店!$S:$S,$G2162)</f>
        <v>0</v>
      </c>
      <c r="BP2162" s="99">
        <f>SUMIFS(通讯通路门店!$AI:$AI,通讯通路门店!$S:$S,$G2162)</f>
        <v>0</v>
      </c>
      <c r="BQ2162" s="83"/>
    </row>
    <row r="2163" spans="1:69">
      <c r="A2163" s="99" t="str">
        <f>IFERROR(_xlfn.XLOOKUP($G2163,通讯通路门店!$S$4:$S$993931,通讯通路门店!$A$4:$A$993931,0,0),"")</f>
        <v>海南省</v>
      </c>
      <c r="B2163" s="99" t="str">
        <f>IFERROR(_xlfn.XLOOKUP($G2163,通讯通路门店!$S$4:$S$993931,通讯通路门店!$B$4:$B$993931,0,0),"")</f>
        <v>东方市</v>
      </c>
      <c r="C2163" s="99" t="str">
        <f>IFERROR(_xlfn.XLOOKUP($G2163,通讯通路门店!$S$4:$S$993931,通讯通路门店!$C$4:$C$993931,0,0),"")</f>
        <v>东方市</v>
      </c>
      <c r="D2163" s="99" t="str">
        <f>IFERROR(_xlfn.XLOOKUP($G2163,通讯通路门店!$S$4:$S$993931,通讯通路门店!$D$4:$D$993931,0,0),"")</f>
        <v>八所镇</v>
      </c>
      <c r="E2163" s="83"/>
      <c r="F2163" s="83"/>
      <c r="G2163" s="101"/>
      <c r="H2163" s="102">
        <f>IFERROR(_xlfn.XLOOKUP($G2163,通讯通路门店!$S$4:$S$993931,通讯通路门店!$R$4:$R$993931,0,0),"")</f>
        <v>0</v>
      </c>
      <c r="I2163" s="83"/>
      <c r="J2163" s="83"/>
      <c r="K2163" s="83"/>
      <c r="L2163" s="83"/>
      <c r="M2163" s="83"/>
      <c r="N2163" s="83"/>
      <c r="O2163" s="83"/>
      <c r="P2163" s="83"/>
      <c r="Q2163" s="83"/>
      <c r="R2163" s="83"/>
      <c r="S2163" s="83"/>
      <c r="T2163" s="83"/>
      <c r="U2163" s="99">
        <f>COUNTIF(通讯通路门店!$S:$S,$G2163)</f>
        <v>0</v>
      </c>
      <c r="V2163" s="99">
        <f>COUNTIFS(通讯通路门店!$S:$S,$G2163,通讯通路门店!$J:$J,"综合卖场")</f>
        <v>0</v>
      </c>
      <c r="W2163" s="99">
        <f>SUMIFS(通讯通路门店!$AJ:$AJ,通讯通路门店!$S:$S,通讯客户沙盘!$G2163)</f>
        <v>0</v>
      </c>
      <c r="X2163" s="99">
        <f t="shared" si="165"/>
        <v>0</v>
      </c>
      <c r="Y2163" s="99">
        <f>COUNTIFS(通讯通路门店!$S:$S,$G2163,通讯通路门店!$J:$J,"荣耀体验店")+COUNTIFS(通讯通路门店!$S:$S,$G2163,通讯通路门店!$J:$J,"荣耀授权专卖店")</f>
        <v>0</v>
      </c>
      <c r="Z2163" s="99">
        <f>COUNTIFS(通讯通路门店!$S:$S,$G2163,通讯通路门店!$J:$J,"VIVO体验店")</f>
        <v>0</v>
      </c>
      <c r="AA2163" s="99">
        <f>COUNTIFS(通讯通路门店!$S:$S,$G2163,通讯通路门店!$J:$J,"OPPO体验店")</f>
        <v>0</v>
      </c>
      <c r="AB2163" s="99">
        <f>COUNTIFS(通讯通路门店!$S:$S,$G2163,通讯通路门店!$J:$J,"华为授权体验店")+COUNTIFS(通讯通路门店!$S:$S,$G2163,通讯通路门店!$J:$J,"华为堡垒店")</f>
        <v>0</v>
      </c>
      <c r="AC2163" s="99">
        <f>COUNTIFS(通讯通路门店!$S:$S,$G2163,通讯通路门店!$J:$J,"小米体验店")</f>
        <v>0</v>
      </c>
      <c r="AD2163" s="99">
        <f>COUNTIFS(通讯通路门店!$S:$S,$G2163,通讯通路门店!$J:$J,"苹果体验店")</f>
        <v>0</v>
      </c>
      <c r="AE2163" s="99">
        <f>COUNTIFS(通讯通路门店!$S:$S,$G2163,通讯通路门店!$J:$J,"其他品牌专卖店")</f>
        <v>0</v>
      </c>
      <c r="AF2163" s="99">
        <f>SUMIFS(通讯通路门店!$BI:$BI,通讯通路门店!$S:$S,$G2163)</f>
        <v>0</v>
      </c>
      <c r="AG2163" s="99">
        <f>SUMIFS(通讯通路门店!$BH:$BH,通讯通路门店!$S:$S,$G2163)</f>
        <v>0</v>
      </c>
      <c r="AH2163" s="99">
        <f t="shared" si="166"/>
        <v>0</v>
      </c>
      <c r="AI2163" s="99">
        <f>SUMIFS(通讯通路门店!$BB:$BB,通讯通路门店!$S:$S,$G2163)</f>
        <v>0</v>
      </c>
      <c r="AJ2163" s="99">
        <f>SUMIFS(通讯通路门店!$BE:$BE,通讯通路门店!$S:$S,$G2163)</f>
        <v>0</v>
      </c>
      <c r="AK2163" s="99">
        <f>SUMIFS(通讯通路门店!$BG:$BG,通讯通路门店!$S:$S,$G2163)</f>
        <v>0</v>
      </c>
      <c r="AL2163" s="99">
        <f>SUMIFS(通讯通路门店!$BC:$BC,通讯通路门店!$S:$S,$G2163)</f>
        <v>0</v>
      </c>
      <c r="AM2163" s="99">
        <f>SUMIFS(通讯通路门店!$BD:$BD,通讯通路门店!$S:$S,$G2163)</f>
        <v>0</v>
      </c>
      <c r="AN2163" s="99">
        <f>SUMIFS(通讯通路门店!$BF:$BF,通讯通路门店!$S:$S,$G2163)</f>
        <v>0</v>
      </c>
      <c r="AO2163" s="99">
        <f t="shared" si="167"/>
        <v>0</v>
      </c>
      <c r="AP2163" s="99">
        <f>SUMIFS(通讯通路门店!$K:$K,通讯通路门店!$S:$S,$G2163)</f>
        <v>0</v>
      </c>
      <c r="AQ2163" s="83"/>
      <c r="AR2163" s="99">
        <f>SUMIFS(通讯通路门店!$T:$T,通讯通路门店!$S:$S,$G2163)</f>
        <v>0</v>
      </c>
      <c r="AS2163" s="99">
        <f>SUMIFS(通讯通路门店!$U:$U,通讯通路门店!$S:$S,$G2163)</f>
        <v>0</v>
      </c>
      <c r="AT2163" s="99">
        <f>SUMIFS(通讯通路门店!$V:$V,通讯通路门店!$S:$S,$G2163)</f>
        <v>0</v>
      </c>
      <c r="AU2163" s="99">
        <f>SUMIFS(通讯通路门店!$W:$W,通讯通路门店!$S:$S,$G2163)</f>
        <v>0</v>
      </c>
      <c r="AV2163" s="99">
        <f>SUMIFS(通讯通路门店!$Z:$Z,通讯通路门店!$S:$S,$G2163)</f>
        <v>0</v>
      </c>
      <c r="AW2163" s="99">
        <f>SUMIFS(通讯通路门店!$AB:$AB,通讯通路门店!$S:$S,$G2163)</f>
        <v>0</v>
      </c>
      <c r="AX2163" s="99">
        <f>SUMIFS(通讯通路门店!$X:$X,通讯通路门店!$S:$S,$G2163)</f>
        <v>0</v>
      </c>
      <c r="AY2163" s="99">
        <f>SUMIFS(通讯通路门店!$Y:$Y,通讯通路门店!$S:$S,$G2163)</f>
        <v>0</v>
      </c>
      <c r="AZ2163" s="99">
        <f>SUMIFS(通讯通路门店!$AA:$AA,通讯通路门店!$S:$S,$G2163)</f>
        <v>0</v>
      </c>
      <c r="BA2163" s="99">
        <f t="shared" si="168"/>
        <v>0</v>
      </c>
      <c r="BB2163" s="99">
        <f t="shared" si="169"/>
        <v>0</v>
      </c>
      <c r="BC2163" s="99">
        <f>SUMIFS(通讯通路门店!$W:$W,通讯通路门店!$S:$S,$G2163,通讯通路门店!$J:$J,"荣耀体验店")+SUMIFS(通讯通路门店!$W:$W,通讯通路门店!$S:$S,$G2163,通讯通路门店!$J:$J,"荣耀授权专卖店")</f>
        <v>0</v>
      </c>
      <c r="BD2163" s="99">
        <f>SUMIFS(通讯通路门店!$Z:$Z,通讯通路门店!$S:$S,$G2163,通讯通路门店!$J:$J,"VIVO体验店")</f>
        <v>0</v>
      </c>
      <c r="BE2163" s="99">
        <f>SUMIFS(通讯通路门店!$AB:$AB,通讯通路门店!$S:$S,$G2163,通讯通路门店!$J:$J,"OPPO体验店")</f>
        <v>0</v>
      </c>
      <c r="BF2163" s="99">
        <f>SUMIFS(通讯通路门店!$X:$X,通讯通路门店!$S:$S,$G2163,通讯通路门店!$J:$J,"华为授权体验店")+SUMIFS(通讯通路门店!$AA:$AA,通讯通路门店!$S:$S,$G2163,通讯通路门店!$J:$J,"华为堡垒店")</f>
        <v>0</v>
      </c>
      <c r="BG2163" s="99">
        <f>SUMIFS(通讯通路门店!$Y:$Y,通讯通路门店!$S:$S,$G2163,通讯通路门店!$J:$J,"小米体验店")</f>
        <v>0</v>
      </c>
      <c r="BH2163" s="99">
        <f>SUMIFS(通讯通路门店!$AA:$AA,通讯通路门店!$S:$S,$G2163,通讯通路门店!$J:$J,"苹果体验店")</f>
        <v>0</v>
      </c>
      <c r="BI2163" s="99">
        <f>SUMIFS(通讯通路门店!$K:$K,通讯通路门店!$S:$S,$G2163,通讯通路门店!$J:$J,"其他品牌专卖店")</f>
        <v>0</v>
      </c>
      <c r="BJ2163" s="99">
        <f>SUMIFS(通讯通路门店!$AC:$AC,通讯通路门店!$S:$S,$G2163)</f>
        <v>0</v>
      </c>
      <c r="BK2163" s="99">
        <f>SUMIFS(通讯通路门店!$AD:$AD,通讯通路门店!$S:$S,$G2163)</f>
        <v>0</v>
      </c>
      <c r="BL2163" s="99">
        <f>SUMIFS(通讯通路门店!$AE:$AE,通讯通路门店!$S:$S,$G2163)</f>
        <v>0</v>
      </c>
      <c r="BM2163" s="99">
        <f>SUMIFS(通讯通路门店!$AF:$AF,通讯通路门店!$S:$S,$G2163)</f>
        <v>0</v>
      </c>
      <c r="BN2163" s="99">
        <f>SUMIFS(通讯通路门店!$AG:$AG,通讯通路门店!$S:$S,$G2163)</f>
        <v>0</v>
      </c>
      <c r="BO2163" s="99">
        <f>SUMIFS(通讯通路门店!$AH:$AH,通讯通路门店!$S:$S,$G2163)</f>
        <v>0</v>
      </c>
      <c r="BP2163" s="99">
        <f>SUMIFS(通讯通路门店!$AI:$AI,通讯通路门店!$S:$S,$G2163)</f>
        <v>0</v>
      </c>
      <c r="BQ2163" s="83"/>
    </row>
    <row r="2164" spans="1:69">
      <c r="A2164" s="99" t="str">
        <f>IFERROR(_xlfn.XLOOKUP($G2164,通讯通路门店!$S$4:$S$993931,通讯通路门店!$A$4:$A$993931,0,0),"")</f>
        <v>海南省</v>
      </c>
      <c r="B2164" s="99" t="str">
        <f>IFERROR(_xlfn.XLOOKUP($G2164,通讯通路门店!$S$4:$S$993931,通讯通路门店!$B$4:$B$993931,0,0),"")</f>
        <v>东方市</v>
      </c>
      <c r="C2164" s="99" t="str">
        <f>IFERROR(_xlfn.XLOOKUP($G2164,通讯通路门店!$S$4:$S$993931,通讯通路门店!$C$4:$C$993931,0,0),"")</f>
        <v>东方市</v>
      </c>
      <c r="D2164" s="99" t="str">
        <f>IFERROR(_xlfn.XLOOKUP($G2164,通讯通路门店!$S$4:$S$993931,通讯通路门店!$D$4:$D$993931,0,0),"")</f>
        <v>八所镇</v>
      </c>
      <c r="E2164" s="83"/>
      <c r="F2164" s="83"/>
      <c r="G2164" s="101"/>
      <c r="H2164" s="102">
        <f>IFERROR(_xlfn.XLOOKUP($G2164,通讯通路门店!$S$4:$S$993931,通讯通路门店!$R$4:$R$993931,0,0),"")</f>
        <v>0</v>
      </c>
      <c r="I2164" s="83"/>
      <c r="J2164" s="83"/>
      <c r="K2164" s="83"/>
      <c r="L2164" s="83"/>
      <c r="M2164" s="83"/>
      <c r="N2164" s="83"/>
      <c r="O2164" s="83"/>
      <c r="P2164" s="83"/>
      <c r="Q2164" s="83"/>
      <c r="R2164" s="83"/>
      <c r="S2164" s="83"/>
      <c r="T2164" s="83"/>
      <c r="U2164" s="99">
        <f>COUNTIF(通讯通路门店!$S:$S,$G2164)</f>
        <v>0</v>
      </c>
      <c r="V2164" s="99">
        <f>COUNTIFS(通讯通路门店!$S:$S,$G2164,通讯通路门店!$J:$J,"综合卖场")</f>
        <v>0</v>
      </c>
      <c r="W2164" s="99">
        <f>SUMIFS(通讯通路门店!$AJ:$AJ,通讯通路门店!$S:$S,通讯客户沙盘!$G2164)</f>
        <v>0</v>
      </c>
      <c r="X2164" s="99">
        <f t="shared" si="165"/>
        <v>0</v>
      </c>
      <c r="Y2164" s="99">
        <f>COUNTIFS(通讯通路门店!$S:$S,$G2164,通讯通路门店!$J:$J,"荣耀体验店")+COUNTIFS(通讯通路门店!$S:$S,$G2164,通讯通路门店!$J:$J,"荣耀授权专卖店")</f>
        <v>0</v>
      </c>
      <c r="Z2164" s="99">
        <f>COUNTIFS(通讯通路门店!$S:$S,$G2164,通讯通路门店!$J:$J,"VIVO体验店")</f>
        <v>0</v>
      </c>
      <c r="AA2164" s="99">
        <f>COUNTIFS(通讯通路门店!$S:$S,$G2164,通讯通路门店!$J:$J,"OPPO体验店")</f>
        <v>0</v>
      </c>
      <c r="AB2164" s="99">
        <f>COUNTIFS(通讯通路门店!$S:$S,$G2164,通讯通路门店!$J:$J,"华为授权体验店")+COUNTIFS(通讯通路门店!$S:$S,$G2164,通讯通路门店!$J:$J,"华为堡垒店")</f>
        <v>0</v>
      </c>
      <c r="AC2164" s="99">
        <f>COUNTIFS(通讯通路门店!$S:$S,$G2164,通讯通路门店!$J:$J,"小米体验店")</f>
        <v>0</v>
      </c>
      <c r="AD2164" s="99">
        <f>COUNTIFS(通讯通路门店!$S:$S,$G2164,通讯通路门店!$J:$J,"苹果体验店")</f>
        <v>0</v>
      </c>
      <c r="AE2164" s="99">
        <f>COUNTIFS(通讯通路门店!$S:$S,$G2164,通讯通路门店!$J:$J,"其他品牌专卖店")</f>
        <v>0</v>
      </c>
      <c r="AF2164" s="99">
        <f>SUMIFS(通讯通路门店!$BI:$BI,通讯通路门店!$S:$S,$G2164)</f>
        <v>0</v>
      </c>
      <c r="AG2164" s="99">
        <f>SUMIFS(通讯通路门店!$BH:$BH,通讯通路门店!$S:$S,$G2164)</f>
        <v>0</v>
      </c>
      <c r="AH2164" s="99">
        <f t="shared" si="166"/>
        <v>0</v>
      </c>
      <c r="AI2164" s="99">
        <f>SUMIFS(通讯通路门店!$BB:$BB,通讯通路门店!$S:$S,$G2164)</f>
        <v>0</v>
      </c>
      <c r="AJ2164" s="99">
        <f>SUMIFS(通讯通路门店!$BE:$BE,通讯通路门店!$S:$S,$G2164)</f>
        <v>0</v>
      </c>
      <c r="AK2164" s="99">
        <f>SUMIFS(通讯通路门店!$BG:$BG,通讯通路门店!$S:$S,$G2164)</f>
        <v>0</v>
      </c>
      <c r="AL2164" s="99">
        <f>SUMIFS(通讯通路门店!$BC:$BC,通讯通路门店!$S:$S,$G2164)</f>
        <v>0</v>
      </c>
      <c r="AM2164" s="99">
        <f>SUMIFS(通讯通路门店!$BD:$BD,通讯通路门店!$S:$S,$G2164)</f>
        <v>0</v>
      </c>
      <c r="AN2164" s="99">
        <f>SUMIFS(通讯通路门店!$BF:$BF,通讯通路门店!$S:$S,$G2164)</f>
        <v>0</v>
      </c>
      <c r="AO2164" s="99">
        <f t="shared" si="167"/>
        <v>0</v>
      </c>
      <c r="AP2164" s="99">
        <f>SUMIFS(通讯通路门店!$K:$K,通讯通路门店!$S:$S,$G2164)</f>
        <v>0</v>
      </c>
      <c r="AQ2164" s="83"/>
      <c r="AR2164" s="99">
        <f>SUMIFS(通讯通路门店!$T:$T,通讯通路门店!$S:$S,$G2164)</f>
        <v>0</v>
      </c>
      <c r="AS2164" s="99">
        <f>SUMIFS(通讯通路门店!$U:$U,通讯通路门店!$S:$S,$G2164)</f>
        <v>0</v>
      </c>
      <c r="AT2164" s="99">
        <f>SUMIFS(通讯通路门店!$V:$V,通讯通路门店!$S:$S,$G2164)</f>
        <v>0</v>
      </c>
      <c r="AU2164" s="99">
        <f>SUMIFS(通讯通路门店!$W:$W,通讯通路门店!$S:$S,$G2164)</f>
        <v>0</v>
      </c>
      <c r="AV2164" s="99">
        <f>SUMIFS(通讯通路门店!$Z:$Z,通讯通路门店!$S:$S,$G2164)</f>
        <v>0</v>
      </c>
      <c r="AW2164" s="99">
        <f>SUMIFS(通讯通路门店!$AB:$AB,通讯通路门店!$S:$S,$G2164)</f>
        <v>0</v>
      </c>
      <c r="AX2164" s="99">
        <f>SUMIFS(通讯通路门店!$X:$X,通讯通路门店!$S:$S,$G2164)</f>
        <v>0</v>
      </c>
      <c r="AY2164" s="99">
        <f>SUMIFS(通讯通路门店!$Y:$Y,通讯通路门店!$S:$S,$G2164)</f>
        <v>0</v>
      </c>
      <c r="AZ2164" s="99">
        <f>SUMIFS(通讯通路门店!$AA:$AA,通讯通路门店!$S:$S,$G2164)</f>
        <v>0</v>
      </c>
      <c r="BA2164" s="99">
        <f t="shared" si="168"/>
        <v>0</v>
      </c>
      <c r="BB2164" s="99">
        <f t="shared" si="169"/>
        <v>0</v>
      </c>
      <c r="BC2164" s="99">
        <f>SUMIFS(通讯通路门店!$W:$W,通讯通路门店!$S:$S,$G2164,通讯通路门店!$J:$J,"荣耀体验店")+SUMIFS(通讯通路门店!$W:$W,通讯通路门店!$S:$S,$G2164,通讯通路门店!$J:$J,"荣耀授权专卖店")</f>
        <v>0</v>
      </c>
      <c r="BD2164" s="99">
        <f>SUMIFS(通讯通路门店!$Z:$Z,通讯通路门店!$S:$S,$G2164,通讯通路门店!$J:$J,"VIVO体验店")</f>
        <v>0</v>
      </c>
      <c r="BE2164" s="99">
        <f>SUMIFS(通讯通路门店!$AB:$AB,通讯通路门店!$S:$S,$G2164,通讯通路门店!$J:$J,"OPPO体验店")</f>
        <v>0</v>
      </c>
      <c r="BF2164" s="99">
        <f>SUMIFS(通讯通路门店!$X:$X,通讯通路门店!$S:$S,$G2164,通讯通路门店!$J:$J,"华为授权体验店")+SUMIFS(通讯通路门店!$AA:$AA,通讯通路门店!$S:$S,$G2164,通讯通路门店!$J:$J,"华为堡垒店")</f>
        <v>0</v>
      </c>
      <c r="BG2164" s="99">
        <f>SUMIFS(通讯通路门店!$Y:$Y,通讯通路门店!$S:$S,$G2164,通讯通路门店!$J:$J,"小米体验店")</f>
        <v>0</v>
      </c>
      <c r="BH2164" s="99">
        <f>SUMIFS(通讯通路门店!$AA:$AA,通讯通路门店!$S:$S,$G2164,通讯通路门店!$J:$J,"苹果体验店")</f>
        <v>0</v>
      </c>
      <c r="BI2164" s="99">
        <f>SUMIFS(通讯通路门店!$K:$K,通讯通路门店!$S:$S,$G2164,通讯通路门店!$J:$J,"其他品牌专卖店")</f>
        <v>0</v>
      </c>
      <c r="BJ2164" s="99">
        <f>SUMIFS(通讯通路门店!$AC:$AC,通讯通路门店!$S:$S,$G2164)</f>
        <v>0</v>
      </c>
      <c r="BK2164" s="99">
        <f>SUMIFS(通讯通路门店!$AD:$AD,通讯通路门店!$S:$S,$G2164)</f>
        <v>0</v>
      </c>
      <c r="BL2164" s="99">
        <f>SUMIFS(通讯通路门店!$AE:$AE,通讯通路门店!$S:$S,$G2164)</f>
        <v>0</v>
      </c>
      <c r="BM2164" s="99">
        <f>SUMIFS(通讯通路门店!$AF:$AF,通讯通路门店!$S:$S,$G2164)</f>
        <v>0</v>
      </c>
      <c r="BN2164" s="99">
        <f>SUMIFS(通讯通路门店!$AG:$AG,通讯通路门店!$S:$S,$G2164)</f>
        <v>0</v>
      </c>
      <c r="BO2164" s="99">
        <f>SUMIFS(通讯通路门店!$AH:$AH,通讯通路门店!$S:$S,$G2164)</f>
        <v>0</v>
      </c>
      <c r="BP2164" s="99">
        <f>SUMIFS(通讯通路门店!$AI:$AI,通讯通路门店!$S:$S,$G2164)</f>
        <v>0</v>
      </c>
      <c r="BQ2164" s="83"/>
    </row>
    <row r="2165" spans="1:69">
      <c r="A2165" s="99" t="str">
        <f>IFERROR(_xlfn.XLOOKUP($G2165,通讯通路门店!$S$4:$S$993931,通讯通路门店!$A$4:$A$993931,0,0),"")</f>
        <v>海南省</v>
      </c>
      <c r="B2165" s="99" t="str">
        <f>IFERROR(_xlfn.XLOOKUP($G2165,通讯通路门店!$S$4:$S$993931,通讯通路门店!$B$4:$B$993931,0,0),"")</f>
        <v>东方市</v>
      </c>
      <c r="C2165" s="99" t="str">
        <f>IFERROR(_xlfn.XLOOKUP($G2165,通讯通路门店!$S$4:$S$993931,通讯通路门店!$C$4:$C$993931,0,0),"")</f>
        <v>东方市</v>
      </c>
      <c r="D2165" s="99" t="str">
        <f>IFERROR(_xlfn.XLOOKUP($G2165,通讯通路门店!$S$4:$S$993931,通讯通路门店!$D$4:$D$993931,0,0),"")</f>
        <v>八所镇</v>
      </c>
      <c r="E2165" s="83"/>
      <c r="F2165" s="83"/>
      <c r="G2165" s="101"/>
      <c r="H2165" s="102">
        <f>IFERROR(_xlfn.XLOOKUP($G2165,通讯通路门店!$S$4:$S$993931,通讯通路门店!$R$4:$R$993931,0,0),"")</f>
        <v>0</v>
      </c>
      <c r="I2165" s="83"/>
      <c r="J2165" s="83"/>
      <c r="K2165" s="83"/>
      <c r="L2165" s="83"/>
      <c r="M2165" s="83"/>
      <c r="N2165" s="83"/>
      <c r="O2165" s="83"/>
      <c r="P2165" s="83"/>
      <c r="Q2165" s="83"/>
      <c r="R2165" s="83"/>
      <c r="S2165" s="83"/>
      <c r="T2165" s="83"/>
      <c r="U2165" s="99">
        <f>COUNTIF(通讯通路门店!$S:$S,$G2165)</f>
        <v>0</v>
      </c>
      <c r="V2165" s="99">
        <f>COUNTIFS(通讯通路门店!$S:$S,$G2165,通讯通路门店!$J:$J,"综合卖场")</f>
        <v>0</v>
      </c>
      <c r="W2165" s="99">
        <f>SUMIFS(通讯通路门店!$AJ:$AJ,通讯通路门店!$S:$S,通讯客户沙盘!$G2165)</f>
        <v>0</v>
      </c>
      <c r="X2165" s="99">
        <f t="shared" si="165"/>
        <v>0</v>
      </c>
      <c r="Y2165" s="99">
        <f>COUNTIFS(通讯通路门店!$S:$S,$G2165,通讯通路门店!$J:$J,"荣耀体验店")+COUNTIFS(通讯通路门店!$S:$S,$G2165,通讯通路门店!$J:$J,"荣耀授权专卖店")</f>
        <v>0</v>
      </c>
      <c r="Z2165" s="99">
        <f>COUNTIFS(通讯通路门店!$S:$S,$G2165,通讯通路门店!$J:$J,"VIVO体验店")</f>
        <v>0</v>
      </c>
      <c r="AA2165" s="99">
        <f>COUNTIFS(通讯通路门店!$S:$S,$G2165,通讯通路门店!$J:$J,"OPPO体验店")</f>
        <v>0</v>
      </c>
      <c r="AB2165" s="99">
        <f>COUNTIFS(通讯通路门店!$S:$S,$G2165,通讯通路门店!$J:$J,"华为授权体验店")+COUNTIFS(通讯通路门店!$S:$S,$G2165,通讯通路门店!$J:$J,"华为堡垒店")</f>
        <v>0</v>
      </c>
      <c r="AC2165" s="99">
        <f>COUNTIFS(通讯通路门店!$S:$S,$G2165,通讯通路门店!$J:$J,"小米体验店")</f>
        <v>0</v>
      </c>
      <c r="AD2165" s="99">
        <f>COUNTIFS(通讯通路门店!$S:$S,$G2165,通讯通路门店!$J:$J,"苹果体验店")</f>
        <v>0</v>
      </c>
      <c r="AE2165" s="99">
        <f>COUNTIFS(通讯通路门店!$S:$S,$G2165,通讯通路门店!$J:$J,"其他品牌专卖店")</f>
        <v>0</v>
      </c>
      <c r="AF2165" s="99">
        <f>SUMIFS(通讯通路门店!$BI:$BI,通讯通路门店!$S:$S,$G2165)</f>
        <v>0</v>
      </c>
      <c r="AG2165" s="99">
        <f>SUMIFS(通讯通路门店!$BH:$BH,通讯通路门店!$S:$S,$G2165)</f>
        <v>0</v>
      </c>
      <c r="AH2165" s="99">
        <f t="shared" si="166"/>
        <v>0</v>
      </c>
      <c r="AI2165" s="99">
        <f>SUMIFS(通讯通路门店!$BB:$BB,通讯通路门店!$S:$S,$G2165)</f>
        <v>0</v>
      </c>
      <c r="AJ2165" s="99">
        <f>SUMIFS(通讯通路门店!$BE:$BE,通讯通路门店!$S:$S,$G2165)</f>
        <v>0</v>
      </c>
      <c r="AK2165" s="99">
        <f>SUMIFS(通讯通路门店!$BG:$BG,通讯通路门店!$S:$S,$G2165)</f>
        <v>0</v>
      </c>
      <c r="AL2165" s="99">
        <f>SUMIFS(通讯通路门店!$BC:$BC,通讯通路门店!$S:$S,$G2165)</f>
        <v>0</v>
      </c>
      <c r="AM2165" s="99">
        <f>SUMIFS(通讯通路门店!$BD:$BD,通讯通路门店!$S:$S,$G2165)</f>
        <v>0</v>
      </c>
      <c r="AN2165" s="99">
        <f>SUMIFS(通讯通路门店!$BF:$BF,通讯通路门店!$S:$S,$G2165)</f>
        <v>0</v>
      </c>
      <c r="AO2165" s="99">
        <f t="shared" si="167"/>
        <v>0</v>
      </c>
      <c r="AP2165" s="99">
        <f>SUMIFS(通讯通路门店!$K:$K,通讯通路门店!$S:$S,$G2165)</f>
        <v>0</v>
      </c>
      <c r="AQ2165" s="83"/>
      <c r="AR2165" s="99">
        <f>SUMIFS(通讯通路门店!$T:$T,通讯通路门店!$S:$S,$G2165)</f>
        <v>0</v>
      </c>
      <c r="AS2165" s="99">
        <f>SUMIFS(通讯通路门店!$U:$U,通讯通路门店!$S:$S,$G2165)</f>
        <v>0</v>
      </c>
      <c r="AT2165" s="99">
        <f>SUMIFS(通讯通路门店!$V:$V,通讯通路门店!$S:$S,$G2165)</f>
        <v>0</v>
      </c>
      <c r="AU2165" s="99">
        <f>SUMIFS(通讯通路门店!$W:$W,通讯通路门店!$S:$S,$G2165)</f>
        <v>0</v>
      </c>
      <c r="AV2165" s="99">
        <f>SUMIFS(通讯通路门店!$Z:$Z,通讯通路门店!$S:$S,$G2165)</f>
        <v>0</v>
      </c>
      <c r="AW2165" s="99">
        <f>SUMIFS(通讯通路门店!$AB:$AB,通讯通路门店!$S:$S,$G2165)</f>
        <v>0</v>
      </c>
      <c r="AX2165" s="99">
        <f>SUMIFS(通讯通路门店!$X:$X,通讯通路门店!$S:$S,$G2165)</f>
        <v>0</v>
      </c>
      <c r="AY2165" s="99">
        <f>SUMIFS(通讯通路门店!$Y:$Y,通讯通路门店!$S:$S,$G2165)</f>
        <v>0</v>
      </c>
      <c r="AZ2165" s="99">
        <f>SUMIFS(通讯通路门店!$AA:$AA,通讯通路门店!$S:$S,$G2165)</f>
        <v>0</v>
      </c>
      <c r="BA2165" s="99">
        <f t="shared" si="168"/>
        <v>0</v>
      </c>
      <c r="BB2165" s="99">
        <f t="shared" si="169"/>
        <v>0</v>
      </c>
      <c r="BC2165" s="99">
        <f>SUMIFS(通讯通路门店!$W:$W,通讯通路门店!$S:$S,$G2165,通讯通路门店!$J:$J,"荣耀体验店")+SUMIFS(通讯通路门店!$W:$W,通讯通路门店!$S:$S,$G2165,通讯通路门店!$J:$J,"荣耀授权专卖店")</f>
        <v>0</v>
      </c>
      <c r="BD2165" s="99">
        <f>SUMIFS(通讯通路门店!$Z:$Z,通讯通路门店!$S:$S,$G2165,通讯通路门店!$J:$J,"VIVO体验店")</f>
        <v>0</v>
      </c>
      <c r="BE2165" s="99">
        <f>SUMIFS(通讯通路门店!$AB:$AB,通讯通路门店!$S:$S,$G2165,通讯通路门店!$J:$J,"OPPO体验店")</f>
        <v>0</v>
      </c>
      <c r="BF2165" s="99">
        <f>SUMIFS(通讯通路门店!$X:$X,通讯通路门店!$S:$S,$G2165,通讯通路门店!$J:$J,"华为授权体验店")+SUMIFS(通讯通路门店!$AA:$AA,通讯通路门店!$S:$S,$G2165,通讯通路门店!$J:$J,"华为堡垒店")</f>
        <v>0</v>
      </c>
      <c r="BG2165" s="99">
        <f>SUMIFS(通讯通路门店!$Y:$Y,通讯通路门店!$S:$S,$G2165,通讯通路门店!$J:$J,"小米体验店")</f>
        <v>0</v>
      </c>
      <c r="BH2165" s="99">
        <f>SUMIFS(通讯通路门店!$AA:$AA,通讯通路门店!$S:$S,$G2165,通讯通路门店!$J:$J,"苹果体验店")</f>
        <v>0</v>
      </c>
      <c r="BI2165" s="99">
        <f>SUMIFS(通讯通路门店!$K:$K,通讯通路门店!$S:$S,$G2165,通讯通路门店!$J:$J,"其他品牌专卖店")</f>
        <v>0</v>
      </c>
      <c r="BJ2165" s="99">
        <f>SUMIFS(通讯通路门店!$AC:$AC,通讯通路门店!$S:$S,$G2165)</f>
        <v>0</v>
      </c>
      <c r="BK2165" s="99">
        <f>SUMIFS(通讯通路门店!$AD:$AD,通讯通路门店!$S:$S,$G2165)</f>
        <v>0</v>
      </c>
      <c r="BL2165" s="99">
        <f>SUMIFS(通讯通路门店!$AE:$AE,通讯通路门店!$S:$S,$G2165)</f>
        <v>0</v>
      </c>
      <c r="BM2165" s="99">
        <f>SUMIFS(通讯通路门店!$AF:$AF,通讯通路门店!$S:$S,$G2165)</f>
        <v>0</v>
      </c>
      <c r="BN2165" s="99">
        <f>SUMIFS(通讯通路门店!$AG:$AG,通讯通路门店!$S:$S,$G2165)</f>
        <v>0</v>
      </c>
      <c r="BO2165" s="99">
        <f>SUMIFS(通讯通路门店!$AH:$AH,通讯通路门店!$S:$S,$G2165)</f>
        <v>0</v>
      </c>
      <c r="BP2165" s="99">
        <f>SUMIFS(通讯通路门店!$AI:$AI,通讯通路门店!$S:$S,$G2165)</f>
        <v>0</v>
      </c>
      <c r="BQ2165" s="83"/>
    </row>
    <row r="2166" spans="1:69">
      <c r="A2166" s="99" t="str">
        <f>IFERROR(_xlfn.XLOOKUP($G2166,通讯通路门店!$S$4:$S$993931,通讯通路门店!$A$4:$A$993931,0,0),"")</f>
        <v>海南省</v>
      </c>
      <c r="B2166" s="99" t="str">
        <f>IFERROR(_xlfn.XLOOKUP($G2166,通讯通路门店!$S$4:$S$993931,通讯通路门店!$B$4:$B$993931,0,0),"")</f>
        <v>东方市</v>
      </c>
      <c r="C2166" s="99" t="str">
        <f>IFERROR(_xlfn.XLOOKUP($G2166,通讯通路门店!$S$4:$S$993931,通讯通路门店!$C$4:$C$993931,0,0),"")</f>
        <v>东方市</v>
      </c>
      <c r="D2166" s="99" t="str">
        <f>IFERROR(_xlfn.XLOOKUP($G2166,通讯通路门店!$S$4:$S$993931,通讯通路门店!$D$4:$D$993931,0,0),"")</f>
        <v>八所镇</v>
      </c>
      <c r="E2166" s="83"/>
      <c r="F2166" s="83"/>
      <c r="G2166" s="101"/>
      <c r="H2166" s="102">
        <f>IFERROR(_xlfn.XLOOKUP($G2166,通讯通路门店!$S$4:$S$993931,通讯通路门店!$R$4:$R$993931,0,0),"")</f>
        <v>0</v>
      </c>
      <c r="I2166" s="83"/>
      <c r="J2166" s="83"/>
      <c r="K2166" s="83"/>
      <c r="L2166" s="83"/>
      <c r="M2166" s="83"/>
      <c r="N2166" s="83"/>
      <c r="O2166" s="83"/>
      <c r="P2166" s="83"/>
      <c r="Q2166" s="83"/>
      <c r="R2166" s="83"/>
      <c r="S2166" s="83"/>
      <c r="T2166" s="83"/>
      <c r="U2166" s="99">
        <f>COUNTIF(通讯通路门店!$S:$S,$G2166)</f>
        <v>0</v>
      </c>
      <c r="V2166" s="99">
        <f>COUNTIFS(通讯通路门店!$S:$S,$G2166,通讯通路门店!$J:$J,"综合卖场")</f>
        <v>0</v>
      </c>
      <c r="W2166" s="99">
        <f>SUMIFS(通讯通路门店!$AJ:$AJ,通讯通路门店!$S:$S,通讯客户沙盘!$G2166)</f>
        <v>0</v>
      </c>
      <c r="X2166" s="99">
        <f t="shared" si="165"/>
        <v>0</v>
      </c>
      <c r="Y2166" s="99">
        <f>COUNTIFS(通讯通路门店!$S:$S,$G2166,通讯通路门店!$J:$J,"荣耀体验店")+COUNTIFS(通讯通路门店!$S:$S,$G2166,通讯通路门店!$J:$J,"荣耀授权专卖店")</f>
        <v>0</v>
      </c>
      <c r="Z2166" s="99">
        <f>COUNTIFS(通讯通路门店!$S:$S,$G2166,通讯通路门店!$J:$J,"VIVO体验店")</f>
        <v>0</v>
      </c>
      <c r="AA2166" s="99">
        <f>COUNTIFS(通讯通路门店!$S:$S,$G2166,通讯通路门店!$J:$J,"OPPO体验店")</f>
        <v>0</v>
      </c>
      <c r="AB2166" s="99">
        <f>COUNTIFS(通讯通路门店!$S:$S,$G2166,通讯通路门店!$J:$J,"华为授权体验店")+COUNTIFS(通讯通路门店!$S:$S,$G2166,通讯通路门店!$J:$J,"华为堡垒店")</f>
        <v>0</v>
      </c>
      <c r="AC2166" s="99">
        <f>COUNTIFS(通讯通路门店!$S:$S,$G2166,通讯通路门店!$J:$J,"小米体验店")</f>
        <v>0</v>
      </c>
      <c r="AD2166" s="99">
        <f>COUNTIFS(通讯通路门店!$S:$S,$G2166,通讯通路门店!$J:$J,"苹果体验店")</f>
        <v>0</v>
      </c>
      <c r="AE2166" s="99">
        <f>COUNTIFS(通讯通路门店!$S:$S,$G2166,通讯通路门店!$J:$J,"其他品牌专卖店")</f>
        <v>0</v>
      </c>
      <c r="AF2166" s="99">
        <f>SUMIFS(通讯通路门店!$BI:$BI,通讯通路门店!$S:$S,$G2166)</f>
        <v>0</v>
      </c>
      <c r="AG2166" s="99">
        <f>SUMIFS(通讯通路门店!$BH:$BH,通讯通路门店!$S:$S,$G2166)</f>
        <v>0</v>
      </c>
      <c r="AH2166" s="99">
        <f t="shared" si="166"/>
        <v>0</v>
      </c>
      <c r="AI2166" s="99">
        <f>SUMIFS(通讯通路门店!$BB:$BB,通讯通路门店!$S:$S,$G2166)</f>
        <v>0</v>
      </c>
      <c r="AJ2166" s="99">
        <f>SUMIFS(通讯通路门店!$BE:$BE,通讯通路门店!$S:$S,$G2166)</f>
        <v>0</v>
      </c>
      <c r="AK2166" s="99">
        <f>SUMIFS(通讯通路门店!$BG:$BG,通讯通路门店!$S:$S,$G2166)</f>
        <v>0</v>
      </c>
      <c r="AL2166" s="99">
        <f>SUMIFS(通讯通路门店!$BC:$BC,通讯通路门店!$S:$S,$G2166)</f>
        <v>0</v>
      </c>
      <c r="AM2166" s="99">
        <f>SUMIFS(通讯通路门店!$BD:$BD,通讯通路门店!$S:$S,$G2166)</f>
        <v>0</v>
      </c>
      <c r="AN2166" s="99">
        <f>SUMIFS(通讯通路门店!$BF:$BF,通讯通路门店!$S:$S,$G2166)</f>
        <v>0</v>
      </c>
      <c r="AO2166" s="99">
        <f t="shared" si="167"/>
        <v>0</v>
      </c>
      <c r="AP2166" s="99">
        <f>SUMIFS(通讯通路门店!$K:$K,通讯通路门店!$S:$S,$G2166)</f>
        <v>0</v>
      </c>
      <c r="AQ2166" s="83"/>
      <c r="AR2166" s="99">
        <f>SUMIFS(通讯通路门店!$T:$T,通讯通路门店!$S:$S,$G2166)</f>
        <v>0</v>
      </c>
      <c r="AS2166" s="99">
        <f>SUMIFS(通讯通路门店!$U:$U,通讯通路门店!$S:$S,$G2166)</f>
        <v>0</v>
      </c>
      <c r="AT2166" s="99">
        <f>SUMIFS(通讯通路门店!$V:$V,通讯通路门店!$S:$S,$G2166)</f>
        <v>0</v>
      </c>
      <c r="AU2166" s="99">
        <f>SUMIFS(通讯通路门店!$W:$W,通讯通路门店!$S:$S,$G2166)</f>
        <v>0</v>
      </c>
      <c r="AV2166" s="99">
        <f>SUMIFS(通讯通路门店!$Z:$Z,通讯通路门店!$S:$S,$G2166)</f>
        <v>0</v>
      </c>
      <c r="AW2166" s="99">
        <f>SUMIFS(通讯通路门店!$AB:$AB,通讯通路门店!$S:$S,$G2166)</f>
        <v>0</v>
      </c>
      <c r="AX2166" s="99">
        <f>SUMIFS(通讯通路门店!$X:$X,通讯通路门店!$S:$S,$G2166)</f>
        <v>0</v>
      </c>
      <c r="AY2166" s="99">
        <f>SUMIFS(通讯通路门店!$Y:$Y,通讯通路门店!$S:$S,$G2166)</f>
        <v>0</v>
      </c>
      <c r="AZ2166" s="99">
        <f>SUMIFS(通讯通路门店!$AA:$AA,通讯通路门店!$S:$S,$G2166)</f>
        <v>0</v>
      </c>
      <c r="BA2166" s="99">
        <f t="shared" si="168"/>
        <v>0</v>
      </c>
      <c r="BB2166" s="99">
        <f t="shared" si="169"/>
        <v>0</v>
      </c>
      <c r="BC2166" s="99">
        <f>SUMIFS(通讯通路门店!$W:$W,通讯通路门店!$S:$S,$G2166,通讯通路门店!$J:$J,"荣耀体验店")+SUMIFS(通讯通路门店!$W:$W,通讯通路门店!$S:$S,$G2166,通讯通路门店!$J:$J,"荣耀授权专卖店")</f>
        <v>0</v>
      </c>
      <c r="BD2166" s="99">
        <f>SUMIFS(通讯通路门店!$Z:$Z,通讯通路门店!$S:$S,$G2166,通讯通路门店!$J:$J,"VIVO体验店")</f>
        <v>0</v>
      </c>
      <c r="BE2166" s="99">
        <f>SUMIFS(通讯通路门店!$AB:$AB,通讯通路门店!$S:$S,$G2166,通讯通路门店!$J:$J,"OPPO体验店")</f>
        <v>0</v>
      </c>
      <c r="BF2166" s="99">
        <f>SUMIFS(通讯通路门店!$X:$X,通讯通路门店!$S:$S,$G2166,通讯通路门店!$J:$J,"华为授权体验店")+SUMIFS(通讯通路门店!$AA:$AA,通讯通路门店!$S:$S,$G2166,通讯通路门店!$J:$J,"华为堡垒店")</f>
        <v>0</v>
      </c>
      <c r="BG2166" s="99">
        <f>SUMIFS(通讯通路门店!$Y:$Y,通讯通路门店!$S:$S,$G2166,通讯通路门店!$J:$J,"小米体验店")</f>
        <v>0</v>
      </c>
      <c r="BH2166" s="99">
        <f>SUMIFS(通讯通路门店!$AA:$AA,通讯通路门店!$S:$S,$G2166,通讯通路门店!$J:$J,"苹果体验店")</f>
        <v>0</v>
      </c>
      <c r="BI2166" s="99">
        <f>SUMIFS(通讯通路门店!$K:$K,通讯通路门店!$S:$S,$G2166,通讯通路门店!$J:$J,"其他品牌专卖店")</f>
        <v>0</v>
      </c>
      <c r="BJ2166" s="99">
        <f>SUMIFS(通讯通路门店!$AC:$AC,通讯通路门店!$S:$S,$G2166)</f>
        <v>0</v>
      </c>
      <c r="BK2166" s="99">
        <f>SUMIFS(通讯通路门店!$AD:$AD,通讯通路门店!$S:$S,$G2166)</f>
        <v>0</v>
      </c>
      <c r="BL2166" s="99">
        <f>SUMIFS(通讯通路门店!$AE:$AE,通讯通路门店!$S:$S,$G2166)</f>
        <v>0</v>
      </c>
      <c r="BM2166" s="99">
        <f>SUMIFS(通讯通路门店!$AF:$AF,通讯通路门店!$S:$S,$G2166)</f>
        <v>0</v>
      </c>
      <c r="BN2166" s="99">
        <f>SUMIFS(通讯通路门店!$AG:$AG,通讯通路门店!$S:$S,$G2166)</f>
        <v>0</v>
      </c>
      <c r="BO2166" s="99">
        <f>SUMIFS(通讯通路门店!$AH:$AH,通讯通路门店!$S:$S,$G2166)</f>
        <v>0</v>
      </c>
      <c r="BP2166" s="99">
        <f>SUMIFS(通讯通路门店!$AI:$AI,通讯通路门店!$S:$S,$G2166)</f>
        <v>0</v>
      </c>
      <c r="BQ2166" s="83"/>
    </row>
    <row r="2167" spans="1:69">
      <c r="A2167" s="99" t="str">
        <f>IFERROR(_xlfn.XLOOKUP($G2167,通讯通路门店!$S$4:$S$993931,通讯通路门店!$A$4:$A$993931,0,0),"")</f>
        <v>海南省</v>
      </c>
      <c r="B2167" s="99" t="str">
        <f>IFERROR(_xlfn.XLOOKUP($G2167,通讯通路门店!$S$4:$S$993931,通讯通路门店!$B$4:$B$993931,0,0),"")</f>
        <v>东方市</v>
      </c>
      <c r="C2167" s="99" t="str">
        <f>IFERROR(_xlfn.XLOOKUP($G2167,通讯通路门店!$S$4:$S$993931,通讯通路门店!$C$4:$C$993931,0,0),"")</f>
        <v>东方市</v>
      </c>
      <c r="D2167" s="99" t="str">
        <f>IFERROR(_xlfn.XLOOKUP($G2167,通讯通路门店!$S$4:$S$993931,通讯通路门店!$D$4:$D$993931,0,0),"")</f>
        <v>八所镇</v>
      </c>
      <c r="E2167" s="83"/>
      <c r="F2167" s="83"/>
      <c r="G2167" s="101"/>
      <c r="H2167" s="102">
        <f>IFERROR(_xlfn.XLOOKUP($G2167,通讯通路门店!$S$4:$S$993931,通讯通路门店!$R$4:$R$993931,0,0),"")</f>
        <v>0</v>
      </c>
      <c r="I2167" s="83"/>
      <c r="J2167" s="83"/>
      <c r="K2167" s="83"/>
      <c r="L2167" s="83"/>
      <c r="M2167" s="83"/>
      <c r="N2167" s="83"/>
      <c r="O2167" s="83"/>
      <c r="P2167" s="83"/>
      <c r="Q2167" s="83"/>
      <c r="R2167" s="83"/>
      <c r="S2167" s="83"/>
      <c r="T2167" s="83"/>
      <c r="U2167" s="99">
        <f>COUNTIF(通讯通路门店!$S:$S,$G2167)</f>
        <v>0</v>
      </c>
      <c r="V2167" s="99">
        <f>COUNTIFS(通讯通路门店!$S:$S,$G2167,通讯通路门店!$J:$J,"综合卖场")</f>
        <v>0</v>
      </c>
      <c r="W2167" s="99">
        <f>SUMIFS(通讯通路门店!$AJ:$AJ,通讯通路门店!$S:$S,通讯客户沙盘!$G2167)</f>
        <v>0</v>
      </c>
      <c r="X2167" s="99">
        <f t="shared" si="165"/>
        <v>0</v>
      </c>
      <c r="Y2167" s="99">
        <f>COUNTIFS(通讯通路门店!$S:$S,$G2167,通讯通路门店!$J:$J,"荣耀体验店")+COUNTIFS(通讯通路门店!$S:$S,$G2167,通讯通路门店!$J:$J,"荣耀授权专卖店")</f>
        <v>0</v>
      </c>
      <c r="Z2167" s="99">
        <f>COUNTIFS(通讯通路门店!$S:$S,$G2167,通讯通路门店!$J:$J,"VIVO体验店")</f>
        <v>0</v>
      </c>
      <c r="AA2167" s="99">
        <f>COUNTIFS(通讯通路门店!$S:$S,$G2167,通讯通路门店!$J:$J,"OPPO体验店")</f>
        <v>0</v>
      </c>
      <c r="AB2167" s="99">
        <f>COUNTIFS(通讯通路门店!$S:$S,$G2167,通讯通路门店!$J:$J,"华为授权体验店")+COUNTIFS(通讯通路门店!$S:$S,$G2167,通讯通路门店!$J:$J,"华为堡垒店")</f>
        <v>0</v>
      </c>
      <c r="AC2167" s="99">
        <f>COUNTIFS(通讯通路门店!$S:$S,$G2167,通讯通路门店!$J:$J,"小米体验店")</f>
        <v>0</v>
      </c>
      <c r="AD2167" s="99">
        <f>COUNTIFS(通讯通路门店!$S:$S,$G2167,通讯通路门店!$J:$J,"苹果体验店")</f>
        <v>0</v>
      </c>
      <c r="AE2167" s="99">
        <f>COUNTIFS(通讯通路门店!$S:$S,$G2167,通讯通路门店!$J:$J,"其他品牌专卖店")</f>
        <v>0</v>
      </c>
      <c r="AF2167" s="99">
        <f>SUMIFS(通讯通路门店!$BI:$BI,通讯通路门店!$S:$S,$G2167)</f>
        <v>0</v>
      </c>
      <c r="AG2167" s="99">
        <f>SUMIFS(通讯通路门店!$BH:$BH,通讯通路门店!$S:$S,$G2167)</f>
        <v>0</v>
      </c>
      <c r="AH2167" s="99">
        <f t="shared" si="166"/>
        <v>0</v>
      </c>
      <c r="AI2167" s="99">
        <f>SUMIFS(通讯通路门店!$BB:$BB,通讯通路门店!$S:$S,$G2167)</f>
        <v>0</v>
      </c>
      <c r="AJ2167" s="99">
        <f>SUMIFS(通讯通路门店!$BE:$BE,通讯通路门店!$S:$S,$G2167)</f>
        <v>0</v>
      </c>
      <c r="AK2167" s="99">
        <f>SUMIFS(通讯通路门店!$BG:$BG,通讯通路门店!$S:$S,$G2167)</f>
        <v>0</v>
      </c>
      <c r="AL2167" s="99">
        <f>SUMIFS(通讯通路门店!$BC:$BC,通讯通路门店!$S:$S,$G2167)</f>
        <v>0</v>
      </c>
      <c r="AM2167" s="99">
        <f>SUMIFS(通讯通路门店!$BD:$BD,通讯通路门店!$S:$S,$G2167)</f>
        <v>0</v>
      </c>
      <c r="AN2167" s="99">
        <f>SUMIFS(通讯通路门店!$BF:$BF,通讯通路门店!$S:$S,$G2167)</f>
        <v>0</v>
      </c>
      <c r="AO2167" s="99">
        <f t="shared" si="167"/>
        <v>0</v>
      </c>
      <c r="AP2167" s="99">
        <f>SUMIFS(通讯通路门店!$K:$K,通讯通路门店!$S:$S,$G2167)</f>
        <v>0</v>
      </c>
      <c r="AQ2167" s="83"/>
      <c r="AR2167" s="99">
        <f>SUMIFS(通讯通路门店!$T:$T,通讯通路门店!$S:$S,$G2167)</f>
        <v>0</v>
      </c>
      <c r="AS2167" s="99">
        <f>SUMIFS(通讯通路门店!$U:$U,通讯通路门店!$S:$S,$G2167)</f>
        <v>0</v>
      </c>
      <c r="AT2167" s="99">
        <f>SUMIFS(通讯通路门店!$V:$V,通讯通路门店!$S:$S,$G2167)</f>
        <v>0</v>
      </c>
      <c r="AU2167" s="99">
        <f>SUMIFS(通讯通路门店!$W:$W,通讯通路门店!$S:$S,$G2167)</f>
        <v>0</v>
      </c>
      <c r="AV2167" s="99">
        <f>SUMIFS(通讯通路门店!$Z:$Z,通讯通路门店!$S:$S,$G2167)</f>
        <v>0</v>
      </c>
      <c r="AW2167" s="99">
        <f>SUMIFS(通讯通路门店!$AB:$AB,通讯通路门店!$S:$S,$G2167)</f>
        <v>0</v>
      </c>
      <c r="AX2167" s="99">
        <f>SUMIFS(通讯通路门店!$X:$X,通讯通路门店!$S:$S,$G2167)</f>
        <v>0</v>
      </c>
      <c r="AY2167" s="99">
        <f>SUMIFS(通讯通路门店!$Y:$Y,通讯通路门店!$S:$S,$G2167)</f>
        <v>0</v>
      </c>
      <c r="AZ2167" s="99">
        <f>SUMIFS(通讯通路门店!$AA:$AA,通讯通路门店!$S:$S,$G2167)</f>
        <v>0</v>
      </c>
      <c r="BA2167" s="99">
        <f t="shared" si="168"/>
        <v>0</v>
      </c>
      <c r="BB2167" s="99">
        <f t="shared" si="169"/>
        <v>0</v>
      </c>
      <c r="BC2167" s="99">
        <f>SUMIFS(通讯通路门店!$W:$W,通讯通路门店!$S:$S,$G2167,通讯通路门店!$J:$J,"荣耀体验店")+SUMIFS(通讯通路门店!$W:$W,通讯通路门店!$S:$S,$G2167,通讯通路门店!$J:$J,"荣耀授权专卖店")</f>
        <v>0</v>
      </c>
      <c r="BD2167" s="99">
        <f>SUMIFS(通讯通路门店!$Z:$Z,通讯通路门店!$S:$S,$G2167,通讯通路门店!$J:$J,"VIVO体验店")</f>
        <v>0</v>
      </c>
      <c r="BE2167" s="99">
        <f>SUMIFS(通讯通路门店!$AB:$AB,通讯通路门店!$S:$S,$G2167,通讯通路门店!$J:$J,"OPPO体验店")</f>
        <v>0</v>
      </c>
      <c r="BF2167" s="99">
        <f>SUMIFS(通讯通路门店!$X:$X,通讯通路门店!$S:$S,$G2167,通讯通路门店!$J:$J,"华为授权体验店")+SUMIFS(通讯通路门店!$AA:$AA,通讯通路门店!$S:$S,$G2167,通讯通路门店!$J:$J,"华为堡垒店")</f>
        <v>0</v>
      </c>
      <c r="BG2167" s="99">
        <f>SUMIFS(通讯通路门店!$Y:$Y,通讯通路门店!$S:$S,$G2167,通讯通路门店!$J:$J,"小米体验店")</f>
        <v>0</v>
      </c>
      <c r="BH2167" s="99">
        <f>SUMIFS(通讯通路门店!$AA:$AA,通讯通路门店!$S:$S,$G2167,通讯通路门店!$J:$J,"苹果体验店")</f>
        <v>0</v>
      </c>
      <c r="BI2167" s="99">
        <f>SUMIFS(通讯通路门店!$K:$K,通讯通路门店!$S:$S,$G2167,通讯通路门店!$J:$J,"其他品牌专卖店")</f>
        <v>0</v>
      </c>
      <c r="BJ2167" s="99">
        <f>SUMIFS(通讯通路门店!$AC:$AC,通讯通路门店!$S:$S,$G2167)</f>
        <v>0</v>
      </c>
      <c r="BK2167" s="99">
        <f>SUMIFS(通讯通路门店!$AD:$AD,通讯通路门店!$S:$S,$G2167)</f>
        <v>0</v>
      </c>
      <c r="BL2167" s="99">
        <f>SUMIFS(通讯通路门店!$AE:$AE,通讯通路门店!$S:$S,$G2167)</f>
        <v>0</v>
      </c>
      <c r="BM2167" s="99">
        <f>SUMIFS(通讯通路门店!$AF:$AF,通讯通路门店!$S:$S,$G2167)</f>
        <v>0</v>
      </c>
      <c r="BN2167" s="99">
        <f>SUMIFS(通讯通路门店!$AG:$AG,通讯通路门店!$S:$S,$G2167)</f>
        <v>0</v>
      </c>
      <c r="BO2167" s="99">
        <f>SUMIFS(通讯通路门店!$AH:$AH,通讯通路门店!$S:$S,$G2167)</f>
        <v>0</v>
      </c>
      <c r="BP2167" s="99">
        <f>SUMIFS(通讯通路门店!$AI:$AI,通讯通路门店!$S:$S,$G2167)</f>
        <v>0</v>
      </c>
      <c r="BQ2167" s="83"/>
    </row>
    <row r="2168" spans="1:69">
      <c r="A2168" s="99" t="str">
        <f>IFERROR(_xlfn.XLOOKUP($G2168,通讯通路门店!$S$4:$S$993931,通讯通路门店!$A$4:$A$993931,0,0),"")</f>
        <v>海南省</v>
      </c>
      <c r="B2168" s="99" t="str">
        <f>IFERROR(_xlfn.XLOOKUP($G2168,通讯通路门店!$S$4:$S$993931,通讯通路门店!$B$4:$B$993931,0,0),"")</f>
        <v>东方市</v>
      </c>
      <c r="C2168" s="99" t="str">
        <f>IFERROR(_xlfn.XLOOKUP($G2168,通讯通路门店!$S$4:$S$993931,通讯通路门店!$C$4:$C$993931,0,0),"")</f>
        <v>东方市</v>
      </c>
      <c r="D2168" s="99" t="str">
        <f>IFERROR(_xlfn.XLOOKUP($G2168,通讯通路门店!$S$4:$S$993931,通讯通路门店!$D$4:$D$993931,0,0),"")</f>
        <v>八所镇</v>
      </c>
      <c r="E2168" s="83"/>
      <c r="F2168" s="83"/>
      <c r="G2168" s="101"/>
      <c r="H2168" s="102">
        <f>IFERROR(_xlfn.XLOOKUP($G2168,通讯通路门店!$S$4:$S$993931,通讯通路门店!$R$4:$R$993931,0,0),"")</f>
        <v>0</v>
      </c>
      <c r="I2168" s="83"/>
      <c r="J2168" s="83"/>
      <c r="K2168" s="83"/>
      <c r="L2168" s="83"/>
      <c r="M2168" s="83"/>
      <c r="N2168" s="83"/>
      <c r="O2168" s="83"/>
      <c r="P2168" s="83"/>
      <c r="Q2168" s="83"/>
      <c r="R2168" s="83"/>
      <c r="S2168" s="83"/>
      <c r="T2168" s="83"/>
      <c r="U2168" s="99">
        <f>COUNTIF(通讯通路门店!$S:$S,$G2168)</f>
        <v>0</v>
      </c>
      <c r="V2168" s="99">
        <f>COUNTIFS(通讯通路门店!$S:$S,$G2168,通讯通路门店!$J:$J,"综合卖场")</f>
        <v>0</v>
      </c>
      <c r="W2168" s="99">
        <f>SUMIFS(通讯通路门店!$AJ:$AJ,通讯通路门店!$S:$S,通讯客户沙盘!$G2168)</f>
        <v>0</v>
      </c>
      <c r="X2168" s="99">
        <f t="shared" si="165"/>
        <v>0</v>
      </c>
      <c r="Y2168" s="99">
        <f>COUNTIFS(通讯通路门店!$S:$S,$G2168,通讯通路门店!$J:$J,"荣耀体验店")+COUNTIFS(通讯通路门店!$S:$S,$G2168,通讯通路门店!$J:$J,"荣耀授权专卖店")</f>
        <v>0</v>
      </c>
      <c r="Z2168" s="99">
        <f>COUNTIFS(通讯通路门店!$S:$S,$G2168,通讯通路门店!$J:$J,"VIVO体验店")</f>
        <v>0</v>
      </c>
      <c r="AA2168" s="99">
        <f>COUNTIFS(通讯通路门店!$S:$S,$G2168,通讯通路门店!$J:$J,"OPPO体验店")</f>
        <v>0</v>
      </c>
      <c r="AB2168" s="99">
        <f>COUNTIFS(通讯通路门店!$S:$S,$G2168,通讯通路门店!$J:$J,"华为授权体验店")+COUNTIFS(通讯通路门店!$S:$S,$G2168,通讯通路门店!$J:$J,"华为堡垒店")</f>
        <v>0</v>
      </c>
      <c r="AC2168" s="99">
        <f>COUNTIFS(通讯通路门店!$S:$S,$G2168,通讯通路门店!$J:$J,"小米体验店")</f>
        <v>0</v>
      </c>
      <c r="AD2168" s="99">
        <f>COUNTIFS(通讯通路门店!$S:$S,$G2168,通讯通路门店!$J:$J,"苹果体验店")</f>
        <v>0</v>
      </c>
      <c r="AE2168" s="99">
        <f>COUNTIFS(通讯通路门店!$S:$S,$G2168,通讯通路门店!$J:$J,"其他品牌专卖店")</f>
        <v>0</v>
      </c>
      <c r="AF2168" s="99">
        <f>SUMIFS(通讯通路门店!$BI:$BI,通讯通路门店!$S:$S,$G2168)</f>
        <v>0</v>
      </c>
      <c r="AG2168" s="99">
        <f>SUMIFS(通讯通路门店!$BH:$BH,通讯通路门店!$S:$S,$G2168)</f>
        <v>0</v>
      </c>
      <c r="AH2168" s="99">
        <f t="shared" si="166"/>
        <v>0</v>
      </c>
      <c r="AI2168" s="99">
        <f>SUMIFS(通讯通路门店!$BB:$BB,通讯通路门店!$S:$S,$G2168)</f>
        <v>0</v>
      </c>
      <c r="AJ2168" s="99">
        <f>SUMIFS(通讯通路门店!$BE:$BE,通讯通路门店!$S:$S,$G2168)</f>
        <v>0</v>
      </c>
      <c r="AK2168" s="99">
        <f>SUMIFS(通讯通路门店!$BG:$BG,通讯通路门店!$S:$S,$G2168)</f>
        <v>0</v>
      </c>
      <c r="AL2168" s="99">
        <f>SUMIFS(通讯通路门店!$BC:$BC,通讯通路门店!$S:$S,$G2168)</f>
        <v>0</v>
      </c>
      <c r="AM2168" s="99">
        <f>SUMIFS(通讯通路门店!$BD:$BD,通讯通路门店!$S:$S,$G2168)</f>
        <v>0</v>
      </c>
      <c r="AN2168" s="99">
        <f>SUMIFS(通讯通路门店!$BF:$BF,通讯通路门店!$S:$S,$G2168)</f>
        <v>0</v>
      </c>
      <c r="AO2168" s="99">
        <f t="shared" si="167"/>
        <v>0</v>
      </c>
      <c r="AP2168" s="99">
        <f>SUMIFS(通讯通路门店!$K:$K,通讯通路门店!$S:$S,$G2168)</f>
        <v>0</v>
      </c>
      <c r="AQ2168" s="83"/>
      <c r="AR2168" s="99">
        <f>SUMIFS(通讯通路门店!$T:$T,通讯通路门店!$S:$S,$G2168)</f>
        <v>0</v>
      </c>
      <c r="AS2168" s="99">
        <f>SUMIFS(通讯通路门店!$U:$U,通讯通路门店!$S:$S,$G2168)</f>
        <v>0</v>
      </c>
      <c r="AT2168" s="99">
        <f>SUMIFS(通讯通路门店!$V:$V,通讯通路门店!$S:$S,$G2168)</f>
        <v>0</v>
      </c>
      <c r="AU2168" s="99">
        <f>SUMIFS(通讯通路门店!$W:$W,通讯通路门店!$S:$S,$G2168)</f>
        <v>0</v>
      </c>
      <c r="AV2168" s="99">
        <f>SUMIFS(通讯通路门店!$Z:$Z,通讯通路门店!$S:$S,$G2168)</f>
        <v>0</v>
      </c>
      <c r="AW2168" s="99">
        <f>SUMIFS(通讯通路门店!$AB:$AB,通讯通路门店!$S:$S,$G2168)</f>
        <v>0</v>
      </c>
      <c r="AX2168" s="99">
        <f>SUMIFS(通讯通路门店!$X:$X,通讯通路门店!$S:$S,$G2168)</f>
        <v>0</v>
      </c>
      <c r="AY2168" s="99">
        <f>SUMIFS(通讯通路门店!$Y:$Y,通讯通路门店!$S:$S,$G2168)</f>
        <v>0</v>
      </c>
      <c r="AZ2168" s="99">
        <f>SUMIFS(通讯通路门店!$AA:$AA,通讯通路门店!$S:$S,$G2168)</f>
        <v>0</v>
      </c>
      <c r="BA2168" s="99">
        <f t="shared" si="168"/>
        <v>0</v>
      </c>
      <c r="BB2168" s="99">
        <f t="shared" si="169"/>
        <v>0</v>
      </c>
      <c r="BC2168" s="99">
        <f>SUMIFS(通讯通路门店!$W:$W,通讯通路门店!$S:$S,$G2168,通讯通路门店!$J:$J,"荣耀体验店")+SUMIFS(通讯通路门店!$W:$W,通讯通路门店!$S:$S,$G2168,通讯通路门店!$J:$J,"荣耀授权专卖店")</f>
        <v>0</v>
      </c>
      <c r="BD2168" s="99">
        <f>SUMIFS(通讯通路门店!$Z:$Z,通讯通路门店!$S:$S,$G2168,通讯通路门店!$J:$J,"VIVO体验店")</f>
        <v>0</v>
      </c>
      <c r="BE2168" s="99">
        <f>SUMIFS(通讯通路门店!$AB:$AB,通讯通路门店!$S:$S,$G2168,通讯通路门店!$J:$J,"OPPO体验店")</f>
        <v>0</v>
      </c>
      <c r="BF2168" s="99">
        <f>SUMIFS(通讯通路门店!$X:$X,通讯通路门店!$S:$S,$G2168,通讯通路门店!$J:$J,"华为授权体验店")+SUMIFS(通讯通路门店!$AA:$AA,通讯通路门店!$S:$S,$G2168,通讯通路门店!$J:$J,"华为堡垒店")</f>
        <v>0</v>
      </c>
      <c r="BG2168" s="99">
        <f>SUMIFS(通讯通路门店!$Y:$Y,通讯通路门店!$S:$S,$G2168,通讯通路门店!$J:$J,"小米体验店")</f>
        <v>0</v>
      </c>
      <c r="BH2168" s="99">
        <f>SUMIFS(通讯通路门店!$AA:$AA,通讯通路门店!$S:$S,$G2168,通讯通路门店!$J:$J,"苹果体验店")</f>
        <v>0</v>
      </c>
      <c r="BI2168" s="99">
        <f>SUMIFS(通讯通路门店!$K:$K,通讯通路门店!$S:$S,$G2168,通讯通路门店!$J:$J,"其他品牌专卖店")</f>
        <v>0</v>
      </c>
      <c r="BJ2168" s="99">
        <f>SUMIFS(通讯通路门店!$AC:$AC,通讯通路门店!$S:$S,$G2168)</f>
        <v>0</v>
      </c>
      <c r="BK2168" s="99">
        <f>SUMIFS(通讯通路门店!$AD:$AD,通讯通路门店!$S:$S,$G2168)</f>
        <v>0</v>
      </c>
      <c r="BL2168" s="99">
        <f>SUMIFS(通讯通路门店!$AE:$AE,通讯通路门店!$S:$S,$G2168)</f>
        <v>0</v>
      </c>
      <c r="BM2168" s="99">
        <f>SUMIFS(通讯通路门店!$AF:$AF,通讯通路门店!$S:$S,$G2168)</f>
        <v>0</v>
      </c>
      <c r="BN2168" s="99">
        <f>SUMIFS(通讯通路门店!$AG:$AG,通讯通路门店!$S:$S,$G2168)</f>
        <v>0</v>
      </c>
      <c r="BO2168" s="99">
        <f>SUMIFS(通讯通路门店!$AH:$AH,通讯通路门店!$S:$S,$G2168)</f>
        <v>0</v>
      </c>
      <c r="BP2168" s="99">
        <f>SUMIFS(通讯通路门店!$AI:$AI,通讯通路门店!$S:$S,$G2168)</f>
        <v>0</v>
      </c>
      <c r="BQ2168" s="83"/>
    </row>
    <row r="2169" spans="1:69">
      <c r="A2169" s="99" t="str">
        <f>IFERROR(_xlfn.XLOOKUP($G2169,通讯通路门店!$S$4:$S$993931,通讯通路门店!$A$4:$A$993931,0,0),"")</f>
        <v>海南省</v>
      </c>
      <c r="B2169" s="99" t="str">
        <f>IFERROR(_xlfn.XLOOKUP($G2169,通讯通路门店!$S$4:$S$993931,通讯通路门店!$B$4:$B$993931,0,0),"")</f>
        <v>东方市</v>
      </c>
      <c r="C2169" s="99" t="str">
        <f>IFERROR(_xlfn.XLOOKUP($G2169,通讯通路门店!$S$4:$S$993931,通讯通路门店!$C$4:$C$993931,0,0),"")</f>
        <v>东方市</v>
      </c>
      <c r="D2169" s="99" t="str">
        <f>IFERROR(_xlfn.XLOOKUP($G2169,通讯通路门店!$S$4:$S$993931,通讯通路门店!$D$4:$D$993931,0,0),"")</f>
        <v>八所镇</v>
      </c>
      <c r="E2169" s="83"/>
      <c r="F2169" s="83"/>
      <c r="G2169" s="101"/>
      <c r="H2169" s="102">
        <f>IFERROR(_xlfn.XLOOKUP($G2169,通讯通路门店!$S$4:$S$993931,通讯通路门店!$R$4:$R$993931,0,0),"")</f>
        <v>0</v>
      </c>
      <c r="I2169" s="83"/>
      <c r="J2169" s="83"/>
      <c r="K2169" s="83"/>
      <c r="L2169" s="83"/>
      <c r="M2169" s="83"/>
      <c r="N2169" s="83"/>
      <c r="O2169" s="83"/>
      <c r="P2169" s="83"/>
      <c r="Q2169" s="83"/>
      <c r="R2169" s="83"/>
      <c r="S2169" s="83"/>
      <c r="T2169" s="83"/>
      <c r="U2169" s="99">
        <f>COUNTIF(通讯通路门店!$S:$S,$G2169)</f>
        <v>0</v>
      </c>
      <c r="V2169" s="99">
        <f>COUNTIFS(通讯通路门店!$S:$S,$G2169,通讯通路门店!$J:$J,"综合卖场")</f>
        <v>0</v>
      </c>
      <c r="W2169" s="99">
        <f>SUMIFS(通讯通路门店!$AJ:$AJ,通讯通路门店!$S:$S,通讯客户沙盘!$G2169)</f>
        <v>0</v>
      </c>
      <c r="X2169" s="99">
        <f t="shared" si="165"/>
        <v>0</v>
      </c>
      <c r="Y2169" s="99">
        <f>COUNTIFS(通讯通路门店!$S:$S,$G2169,通讯通路门店!$J:$J,"荣耀体验店")+COUNTIFS(通讯通路门店!$S:$S,$G2169,通讯通路门店!$J:$J,"荣耀授权专卖店")</f>
        <v>0</v>
      </c>
      <c r="Z2169" s="99">
        <f>COUNTIFS(通讯通路门店!$S:$S,$G2169,通讯通路门店!$J:$J,"VIVO体验店")</f>
        <v>0</v>
      </c>
      <c r="AA2169" s="99">
        <f>COUNTIFS(通讯通路门店!$S:$S,$G2169,通讯通路门店!$J:$J,"OPPO体验店")</f>
        <v>0</v>
      </c>
      <c r="AB2169" s="99">
        <f>COUNTIFS(通讯通路门店!$S:$S,$G2169,通讯通路门店!$J:$J,"华为授权体验店")+COUNTIFS(通讯通路门店!$S:$S,$G2169,通讯通路门店!$J:$J,"华为堡垒店")</f>
        <v>0</v>
      </c>
      <c r="AC2169" s="99">
        <f>COUNTIFS(通讯通路门店!$S:$S,$G2169,通讯通路门店!$J:$J,"小米体验店")</f>
        <v>0</v>
      </c>
      <c r="AD2169" s="99">
        <f>COUNTIFS(通讯通路门店!$S:$S,$G2169,通讯通路门店!$J:$J,"苹果体验店")</f>
        <v>0</v>
      </c>
      <c r="AE2169" s="99">
        <f>COUNTIFS(通讯通路门店!$S:$S,$G2169,通讯通路门店!$J:$J,"其他品牌专卖店")</f>
        <v>0</v>
      </c>
      <c r="AF2169" s="99">
        <f>SUMIFS(通讯通路门店!$BI:$BI,通讯通路门店!$S:$S,$G2169)</f>
        <v>0</v>
      </c>
      <c r="AG2169" s="99">
        <f>SUMIFS(通讯通路门店!$BH:$BH,通讯通路门店!$S:$S,$G2169)</f>
        <v>0</v>
      </c>
      <c r="AH2169" s="99">
        <f t="shared" si="166"/>
        <v>0</v>
      </c>
      <c r="AI2169" s="99">
        <f>SUMIFS(通讯通路门店!$BB:$BB,通讯通路门店!$S:$S,$G2169)</f>
        <v>0</v>
      </c>
      <c r="AJ2169" s="99">
        <f>SUMIFS(通讯通路门店!$BE:$BE,通讯通路门店!$S:$S,$G2169)</f>
        <v>0</v>
      </c>
      <c r="AK2169" s="99">
        <f>SUMIFS(通讯通路门店!$BG:$BG,通讯通路门店!$S:$S,$G2169)</f>
        <v>0</v>
      </c>
      <c r="AL2169" s="99">
        <f>SUMIFS(通讯通路门店!$BC:$BC,通讯通路门店!$S:$S,$G2169)</f>
        <v>0</v>
      </c>
      <c r="AM2169" s="99">
        <f>SUMIFS(通讯通路门店!$BD:$BD,通讯通路门店!$S:$S,$G2169)</f>
        <v>0</v>
      </c>
      <c r="AN2169" s="99">
        <f>SUMIFS(通讯通路门店!$BF:$BF,通讯通路门店!$S:$S,$G2169)</f>
        <v>0</v>
      </c>
      <c r="AO2169" s="99">
        <f t="shared" si="167"/>
        <v>0</v>
      </c>
      <c r="AP2169" s="99">
        <f>SUMIFS(通讯通路门店!$K:$K,通讯通路门店!$S:$S,$G2169)</f>
        <v>0</v>
      </c>
      <c r="AQ2169" s="83"/>
      <c r="AR2169" s="99">
        <f>SUMIFS(通讯通路门店!$T:$T,通讯通路门店!$S:$S,$G2169)</f>
        <v>0</v>
      </c>
      <c r="AS2169" s="99">
        <f>SUMIFS(通讯通路门店!$U:$U,通讯通路门店!$S:$S,$G2169)</f>
        <v>0</v>
      </c>
      <c r="AT2169" s="99">
        <f>SUMIFS(通讯通路门店!$V:$V,通讯通路门店!$S:$S,$G2169)</f>
        <v>0</v>
      </c>
      <c r="AU2169" s="99">
        <f>SUMIFS(通讯通路门店!$W:$W,通讯通路门店!$S:$S,$G2169)</f>
        <v>0</v>
      </c>
      <c r="AV2169" s="99">
        <f>SUMIFS(通讯通路门店!$Z:$Z,通讯通路门店!$S:$S,$G2169)</f>
        <v>0</v>
      </c>
      <c r="AW2169" s="99">
        <f>SUMIFS(通讯通路门店!$AB:$AB,通讯通路门店!$S:$S,$G2169)</f>
        <v>0</v>
      </c>
      <c r="AX2169" s="99">
        <f>SUMIFS(通讯通路门店!$X:$X,通讯通路门店!$S:$S,$G2169)</f>
        <v>0</v>
      </c>
      <c r="AY2169" s="99">
        <f>SUMIFS(通讯通路门店!$Y:$Y,通讯通路门店!$S:$S,$G2169)</f>
        <v>0</v>
      </c>
      <c r="AZ2169" s="99">
        <f>SUMIFS(通讯通路门店!$AA:$AA,通讯通路门店!$S:$S,$G2169)</f>
        <v>0</v>
      </c>
      <c r="BA2169" s="99">
        <f t="shared" si="168"/>
        <v>0</v>
      </c>
      <c r="BB2169" s="99">
        <f t="shared" si="169"/>
        <v>0</v>
      </c>
      <c r="BC2169" s="99">
        <f>SUMIFS(通讯通路门店!$W:$W,通讯通路门店!$S:$S,$G2169,通讯通路门店!$J:$J,"荣耀体验店")+SUMIFS(通讯通路门店!$W:$W,通讯通路门店!$S:$S,$G2169,通讯通路门店!$J:$J,"荣耀授权专卖店")</f>
        <v>0</v>
      </c>
      <c r="BD2169" s="99">
        <f>SUMIFS(通讯通路门店!$Z:$Z,通讯通路门店!$S:$S,$G2169,通讯通路门店!$J:$J,"VIVO体验店")</f>
        <v>0</v>
      </c>
      <c r="BE2169" s="99">
        <f>SUMIFS(通讯通路门店!$AB:$AB,通讯通路门店!$S:$S,$G2169,通讯通路门店!$J:$J,"OPPO体验店")</f>
        <v>0</v>
      </c>
      <c r="BF2169" s="99">
        <f>SUMIFS(通讯通路门店!$X:$X,通讯通路门店!$S:$S,$G2169,通讯通路门店!$J:$J,"华为授权体验店")+SUMIFS(通讯通路门店!$AA:$AA,通讯通路门店!$S:$S,$G2169,通讯通路门店!$J:$J,"华为堡垒店")</f>
        <v>0</v>
      </c>
      <c r="BG2169" s="99">
        <f>SUMIFS(通讯通路门店!$Y:$Y,通讯通路门店!$S:$S,$G2169,通讯通路门店!$J:$J,"小米体验店")</f>
        <v>0</v>
      </c>
      <c r="BH2169" s="99">
        <f>SUMIFS(通讯通路门店!$AA:$AA,通讯通路门店!$S:$S,$G2169,通讯通路门店!$J:$J,"苹果体验店")</f>
        <v>0</v>
      </c>
      <c r="BI2169" s="99">
        <f>SUMIFS(通讯通路门店!$K:$K,通讯通路门店!$S:$S,$G2169,通讯通路门店!$J:$J,"其他品牌专卖店")</f>
        <v>0</v>
      </c>
      <c r="BJ2169" s="99">
        <f>SUMIFS(通讯通路门店!$AC:$AC,通讯通路门店!$S:$S,$G2169)</f>
        <v>0</v>
      </c>
      <c r="BK2169" s="99">
        <f>SUMIFS(通讯通路门店!$AD:$AD,通讯通路门店!$S:$S,$G2169)</f>
        <v>0</v>
      </c>
      <c r="BL2169" s="99">
        <f>SUMIFS(通讯通路门店!$AE:$AE,通讯通路门店!$S:$S,$G2169)</f>
        <v>0</v>
      </c>
      <c r="BM2169" s="99">
        <f>SUMIFS(通讯通路门店!$AF:$AF,通讯通路门店!$S:$S,$G2169)</f>
        <v>0</v>
      </c>
      <c r="BN2169" s="99">
        <f>SUMIFS(通讯通路门店!$AG:$AG,通讯通路门店!$S:$S,$G2169)</f>
        <v>0</v>
      </c>
      <c r="BO2169" s="99">
        <f>SUMIFS(通讯通路门店!$AH:$AH,通讯通路门店!$S:$S,$G2169)</f>
        <v>0</v>
      </c>
      <c r="BP2169" s="99">
        <f>SUMIFS(通讯通路门店!$AI:$AI,通讯通路门店!$S:$S,$G2169)</f>
        <v>0</v>
      </c>
      <c r="BQ2169" s="83"/>
    </row>
    <row r="2170" spans="1:69">
      <c r="A2170" s="99" t="str">
        <f>IFERROR(_xlfn.XLOOKUP($G2170,通讯通路门店!$S$4:$S$993931,通讯通路门店!$A$4:$A$993931,0,0),"")</f>
        <v>海南省</v>
      </c>
      <c r="B2170" s="99" t="str">
        <f>IFERROR(_xlfn.XLOOKUP($G2170,通讯通路门店!$S$4:$S$993931,通讯通路门店!$B$4:$B$993931,0,0),"")</f>
        <v>东方市</v>
      </c>
      <c r="C2170" s="99" t="str">
        <f>IFERROR(_xlfn.XLOOKUP($G2170,通讯通路门店!$S$4:$S$993931,通讯通路门店!$C$4:$C$993931,0,0),"")</f>
        <v>东方市</v>
      </c>
      <c r="D2170" s="99" t="str">
        <f>IFERROR(_xlfn.XLOOKUP($G2170,通讯通路门店!$S$4:$S$993931,通讯通路门店!$D$4:$D$993931,0,0),"")</f>
        <v>八所镇</v>
      </c>
      <c r="E2170" s="83"/>
      <c r="F2170" s="83"/>
      <c r="G2170" s="101"/>
      <c r="H2170" s="102">
        <f>IFERROR(_xlfn.XLOOKUP($G2170,通讯通路门店!$S$4:$S$993931,通讯通路门店!$R$4:$R$993931,0,0),"")</f>
        <v>0</v>
      </c>
      <c r="I2170" s="83"/>
      <c r="J2170" s="83"/>
      <c r="K2170" s="83"/>
      <c r="L2170" s="83"/>
      <c r="M2170" s="83"/>
      <c r="N2170" s="83"/>
      <c r="O2170" s="83"/>
      <c r="P2170" s="83"/>
      <c r="Q2170" s="83"/>
      <c r="R2170" s="83"/>
      <c r="S2170" s="83"/>
      <c r="T2170" s="83"/>
      <c r="U2170" s="99">
        <f>COUNTIF(通讯通路门店!$S:$S,$G2170)</f>
        <v>0</v>
      </c>
      <c r="V2170" s="99">
        <f>COUNTIFS(通讯通路门店!$S:$S,$G2170,通讯通路门店!$J:$J,"综合卖场")</f>
        <v>0</v>
      </c>
      <c r="W2170" s="99">
        <f>SUMIFS(通讯通路门店!$AJ:$AJ,通讯通路门店!$S:$S,通讯客户沙盘!$G2170)</f>
        <v>0</v>
      </c>
      <c r="X2170" s="99">
        <f t="shared" si="165"/>
        <v>0</v>
      </c>
      <c r="Y2170" s="99">
        <f>COUNTIFS(通讯通路门店!$S:$S,$G2170,通讯通路门店!$J:$J,"荣耀体验店")+COUNTIFS(通讯通路门店!$S:$S,$G2170,通讯通路门店!$J:$J,"荣耀授权专卖店")</f>
        <v>0</v>
      </c>
      <c r="Z2170" s="99">
        <f>COUNTIFS(通讯通路门店!$S:$S,$G2170,通讯通路门店!$J:$J,"VIVO体验店")</f>
        <v>0</v>
      </c>
      <c r="AA2170" s="99">
        <f>COUNTIFS(通讯通路门店!$S:$S,$G2170,通讯通路门店!$J:$J,"OPPO体验店")</f>
        <v>0</v>
      </c>
      <c r="AB2170" s="99">
        <f>COUNTIFS(通讯通路门店!$S:$S,$G2170,通讯通路门店!$J:$J,"华为授权体验店")+COUNTIFS(通讯通路门店!$S:$S,$G2170,通讯通路门店!$J:$J,"华为堡垒店")</f>
        <v>0</v>
      </c>
      <c r="AC2170" s="99">
        <f>COUNTIFS(通讯通路门店!$S:$S,$G2170,通讯通路门店!$J:$J,"小米体验店")</f>
        <v>0</v>
      </c>
      <c r="AD2170" s="99">
        <f>COUNTIFS(通讯通路门店!$S:$S,$G2170,通讯通路门店!$J:$J,"苹果体验店")</f>
        <v>0</v>
      </c>
      <c r="AE2170" s="99">
        <f>COUNTIFS(通讯通路门店!$S:$S,$G2170,通讯通路门店!$J:$J,"其他品牌专卖店")</f>
        <v>0</v>
      </c>
      <c r="AF2170" s="99">
        <f>SUMIFS(通讯通路门店!$BI:$BI,通讯通路门店!$S:$S,$G2170)</f>
        <v>0</v>
      </c>
      <c r="AG2170" s="99">
        <f>SUMIFS(通讯通路门店!$BH:$BH,通讯通路门店!$S:$S,$G2170)</f>
        <v>0</v>
      </c>
      <c r="AH2170" s="99">
        <f t="shared" si="166"/>
        <v>0</v>
      </c>
      <c r="AI2170" s="99">
        <f>SUMIFS(通讯通路门店!$BB:$BB,通讯通路门店!$S:$S,$G2170)</f>
        <v>0</v>
      </c>
      <c r="AJ2170" s="99">
        <f>SUMIFS(通讯通路门店!$BE:$BE,通讯通路门店!$S:$S,$G2170)</f>
        <v>0</v>
      </c>
      <c r="AK2170" s="99">
        <f>SUMIFS(通讯通路门店!$BG:$BG,通讯通路门店!$S:$S,$G2170)</f>
        <v>0</v>
      </c>
      <c r="AL2170" s="99">
        <f>SUMIFS(通讯通路门店!$BC:$BC,通讯通路门店!$S:$S,$G2170)</f>
        <v>0</v>
      </c>
      <c r="AM2170" s="99">
        <f>SUMIFS(通讯通路门店!$BD:$BD,通讯通路门店!$S:$S,$G2170)</f>
        <v>0</v>
      </c>
      <c r="AN2170" s="99">
        <f>SUMIFS(通讯通路门店!$BF:$BF,通讯通路门店!$S:$S,$G2170)</f>
        <v>0</v>
      </c>
      <c r="AO2170" s="99">
        <f t="shared" si="167"/>
        <v>0</v>
      </c>
      <c r="AP2170" s="99">
        <f>SUMIFS(通讯通路门店!$K:$K,通讯通路门店!$S:$S,$G2170)</f>
        <v>0</v>
      </c>
      <c r="AQ2170" s="83"/>
      <c r="AR2170" s="99">
        <f>SUMIFS(通讯通路门店!$T:$T,通讯通路门店!$S:$S,$G2170)</f>
        <v>0</v>
      </c>
      <c r="AS2170" s="99">
        <f>SUMIFS(通讯通路门店!$U:$U,通讯通路门店!$S:$S,$G2170)</f>
        <v>0</v>
      </c>
      <c r="AT2170" s="99">
        <f>SUMIFS(通讯通路门店!$V:$V,通讯通路门店!$S:$S,$G2170)</f>
        <v>0</v>
      </c>
      <c r="AU2170" s="99">
        <f>SUMIFS(通讯通路门店!$W:$W,通讯通路门店!$S:$S,$G2170)</f>
        <v>0</v>
      </c>
      <c r="AV2170" s="99">
        <f>SUMIFS(通讯通路门店!$Z:$Z,通讯通路门店!$S:$S,$G2170)</f>
        <v>0</v>
      </c>
      <c r="AW2170" s="99">
        <f>SUMIFS(通讯通路门店!$AB:$AB,通讯通路门店!$S:$S,$G2170)</f>
        <v>0</v>
      </c>
      <c r="AX2170" s="99">
        <f>SUMIFS(通讯通路门店!$X:$X,通讯通路门店!$S:$S,$G2170)</f>
        <v>0</v>
      </c>
      <c r="AY2170" s="99">
        <f>SUMIFS(通讯通路门店!$Y:$Y,通讯通路门店!$S:$S,$G2170)</f>
        <v>0</v>
      </c>
      <c r="AZ2170" s="99">
        <f>SUMIFS(通讯通路门店!$AA:$AA,通讯通路门店!$S:$S,$G2170)</f>
        <v>0</v>
      </c>
      <c r="BA2170" s="99">
        <f t="shared" si="168"/>
        <v>0</v>
      </c>
      <c r="BB2170" s="99">
        <f t="shared" si="169"/>
        <v>0</v>
      </c>
      <c r="BC2170" s="99">
        <f>SUMIFS(通讯通路门店!$W:$W,通讯通路门店!$S:$S,$G2170,通讯通路门店!$J:$J,"荣耀体验店")+SUMIFS(通讯通路门店!$W:$W,通讯通路门店!$S:$S,$G2170,通讯通路门店!$J:$J,"荣耀授权专卖店")</f>
        <v>0</v>
      </c>
      <c r="BD2170" s="99">
        <f>SUMIFS(通讯通路门店!$Z:$Z,通讯通路门店!$S:$S,$G2170,通讯通路门店!$J:$J,"VIVO体验店")</f>
        <v>0</v>
      </c>
      <c r="BE2170" s="99">
        <f>SUMIFS(通讯通路门店!$AB:$AB,通讯通路门店!$S:$S,$G2170,通讯通路门店!$J:$J,"OPPO体验店")</f>
        <v>0</v>
      </c>
      <c r="BF2170" s="99">
        <f>SUMIFS(通讯通路门店!$X:$X,通讯通路门店!$S:$S,$G2170,通讯通路门店!$J:$J,"华为授权体验店")+SUMIFS(通讯通路门店!$AA:$AA,通讯通路门店!$S:$S,$G2170,通讯通路门店!$J:$J,"华为堡垒店")</f>
        <v>0</v>
      </c>
      <c r="BG2170" s="99">
        <f>SUMIFS(通讯通路门店!$Y:$Y,通讯通路门店!$S:$S,$G2170,通讯通路门店!$J:$J,"小米体验店")</f>
        <v>0</v>
      </c>
      <c r="BH2170" s="99">
        <f>SUMIFS(通讯通路门店!$AA:$AA,通讯通路门店!$S:$S,$G2170,通讯通路门店!$J:$J,"苹果体验店")</f>
        <v>0</v>
      </c>
      <c r="BI2170" s="99">
        <f>SUMIFS(通讯通路门店!$K:$K,通讯通路门店!$S:$S,$G2170,通讯通路门店!$J:$J,"其他品牌专卖店")</f>
        <v>0</v>
      </c>
      <c r="BJ2170" s="99">
        <f>SUMIFS(通讯通路门店!$AC:$AC,通讯通路门店!$S:$S,$G2170)</f>
        <v>0</v>
      </c>
      <c r="BK2170" s="99">
        <f>SUMIFS(通讯通路门店!$AD:$AD,通讯通路门店!$S:$S,$G2170)</f>
        <v>0</v>
      </c>
      <c r="BL2170" s="99">
        <f>SUMIFS(通讯通路门店!$AE:$AE,通讯通路门店!$S:$S,$G2170)</f>
        <v>0</v>
      </c>
      <c r="BM2170" s="99">
        <f>SUMIFS(通讯通路门店!$AF:$AF,通讯通路门店!$S:$S,$G2170)</f>
        <v>0</v>
      </c>
      <c r="BN2170" s="99">
        <f>SUMIFS(通讯通路门店!$AG:$AG,通讯通路门店!$S:$S,$G2170)</f>
        <v>0</v>
      </c>
      <c r="BO2170" s="99">
        <f>SUMIFS(通讯通路门店!$AH:$AH,通讯通路门店!$S:$S,$G2170)</f>
        <v>0</v>
      </c>
      <c r="BP2170" s="99">
        <f>SUMIFS(通讯通路门店!$AI:$AI,通讯通路门店!$S:$S,$G2170)</f>
        <v>0</v>
      </c>
      <c r="BQ2170" s="83"/>
    </row>
    <row r="2171" spans="1:69">
      <c r="A2171" s="99" t="str">
        <f>IFERROR(_xlfn.XLOOKUP($G2171,通讯通路门店!$S$4:$S$993931,通讯通路门店!$A$4:$A$993931,0,0),"")</f>
        <v>海南省</v>
      </c>
      <c r="B2171" s="99" t="str">
        <f>IFERROR(_xlfn.XLOOKUP($G2171,通讯通路门店!$S$4:$S$993931,通讯通路门店!$B$4:$B$993931,0,0),"")</f>
        <v>东方市</v>
      </c>
      <c r="C2171" s="99" t="str">
        <f>IFERROR(_xlfn.XLOOKUP($G2171,通讯通路门店!$S$4:$S$993931,通讯通路门店!$C$4:$C$993931,0,0),"")</f>
        <v>东方市</v>
      </c>
      <c r="D2171" s="99" t="str">
        <f>IFERROR(_xlfn.XLOOKUP($G2171,通讯通路门店!$S$4:$S$993931,通讯通路门店!$D$4:$D$993931,0,0),"")</f>
        <v>八所镇</v>
      </c>
      <c r="E2171" s="83"/>
      <c r="F2171" s="83"/>
      <c r="G2171" s="101"/>
      <c r="H2171" s="102">
        <f>IFERROR(_xlfn.XLOOKUP($G2171,通讯通路门店!$S$4:$S$993931,通讯通路门店!$R$4:$R$993931,0,0),"")</f>
        <v>0</v>
      </c>
      <c r="I2171" s="83"/>
      <c r="J2171" s="83"/>
      <c r="K2171" s="83"/>
      <c r="L2171" s="83"/>
      <c r="M2171" s="83"/>
      <c r="N2171" s="83"/>
      <c r="O2171" s="83"/>
      <c r="P2171" s="83"/>
      <c r="Q2171" s="83"/>
      <c r="R2171" s="83"/>
      <c r="S2171" s="83"/>
      <c r="T2171" s="83"/>
      <c r="U2171" s="99">
        <f>COUNTIF(通讯通路门店!$S:$S,$G2171)</f>
        <v>0</v>
      </c>
      <c r="V2171" s="99">
        <f>COUNTIFS(通讯通路门店!$S:$S,$G2171,通讯通路门店!$J:$J,"综合卖场")</f>
        <v>0</v>
      </c>
      <c r="W2171" s="99">
        <f>SUMIFS(通讯通路门店!$AJ:$AJ,通讯通路门店!$S:$S,通讯客户沙盘!$G2171)</f>
        <v>0</v>
      </c>
      <c r="X2171" s="99">
        <f t="shared" si="165"/>
        <v>0</v>
      </c>
      <c r="Y2171" s="99">
        <f>COUNTIFS(通讯通路门店!$S:$S,$G2171,通讯通路门店!$J:$J,"荣耀体验店")+COUNTIFS(通讯通路门店!$S:$S,$G2171,通讯通路门店!$J:$J,"荣耀授权专卖店")</f>
        <v>0</v>
      </c>
      <c r="Z2171" s="99">
        <f>COUNTIFS(通讯通路门店!$S:$S,$G2171,通讯通路门店!$J:$J,"VIVO体验店")</f>
        <v>0</v>
      </c>
      <c r="AA2171" s="99">
        <f>COUNTIFS(通讯通路门店!$S:$S,$G2171,通讯通路门店!$J:$J,"OPPO体验店")</f>
        <v>0</v>
      </c>
      <c r="AB2171" s="99">
        <f>COUNTIFS(通讯通路门店!$S:$S,$G2171,通讯通路门店!$J:$J,"华为授权体验店")+COUNTIFS(通讯通路门店!$S:$S,$G2171,通讯通路门店!$J:$J,"华为堡垒店")</f>
        <v>0</v>
      </c>
      <c r="AC2171" s="99">
        <f>COUNTIFS(通讯通路门店!$S:$S,$G2171,通讯通路门店!$J:$J,"小米体验店")</f>
        <v>0</v>
      </c>
      <c r="AD2171" s="99">
        <f>COUNTIFS(通讯通路门店!$S:$S,$G2171,通讯通路门店!$J:$J,"苹果体验店")</f>
        <v>0</v>
      </c>
      <c r="AE2171" s="99">
        <f>COUNTIFS(通讯通路门店!$S:$S,$G2171,通讯通路门店!$J:$J,"其他品牌专卖店")</f>
        <v>0</v>
      </c>
      <c r="AF2171" s="99">
        <f>SUMIFS(通讯通路门店!$BI:$BI,通讯通路门店!$S:$S,$G2171)</f>
        <v>0</v>
      </c>
      <c r="AG2171" s="99">
        <f>SUMIFS(通讯通路门店!$BH:$BH,通讯通路门店!$S:$S,$G2171)</f>
        <v>0</v>
      </c>
      <c r="AH2171" s="99">
        <f t="shared" si="166"/>
        <v>0</v>
      </c>
      <c r="AI2171" s="99">
        <f>SUMIFS(通讯通路门店!$BB:$BB,通讯通路门店!$S:$S,$G2171)</f>
        <v>0</v>
      </c>
      <c r="AJ2171" s="99">
        <f>SUMIFS(通讯通路门店!$BE:$BE,通讯通路门店!$S:$S,$G2171)</f>
        <v>0</v>
      </c>
      <c r="AK2171" s="99">
        <f>SUMIFS(通讯通路门店!$BG:$BG,通讯通路门店!$S:$S,$G2171)</f>
        <v>0</v>
      </c>
      <c r="AL2171" s="99">
        <f>SUMIFS(通讯通路门店!$BC:$BC,通讯通路门店!$S:$S,$G2171)</f>
        <v>0</v>
      </c>
      <c r="AM2171" s="99">
        <f>SUMIFS(通讯通路门店!$BD:$BD,通讯通路门店!$S:$S,$G2171)</f>
        <v>0</v>
      </c>
      <c r="AN2171" s="99">
        <f>SUMIFS(通讯通路门店!$BF:$BF,通讯通路门店!$S:$S,$G2171)</f>
        <v>0</v>
      </c>
      <c r="AO2171" s="99">
        <f t="shared" si="167"/>
        <v>0</v>
      </c>
      <c r="AP2171" s="99">
        <f>SUMIFS(通讯通路门店!$K:$K,通讯通路门店!$S:$S,$G2171)</f>
        <v>0</v>
      </c>
      <c r="AQ2171" s="83"/>
      <c r="AR2171" s="99">
        <f>SUMIFS(通讯通路门店!$T:$T,通讯通路门店!$S:$S,$G2171)</f>
        <v>0</v>
      </c>
      <c r="AS2171" s="99">
        <f>SUMIFS(通讯通路门店!$U:$U,通讯通路门店!$S:$S,$G2171)</f>
        <v>0</v>
      </c>
      <c r="AT2171" s="99">
        <f>SUMIFS(通讯通路门店!$V:$V,通讯通路门店!$S:$S,$G2171)</f>
        <v>0</v>
      </c>
      <c r="AU2171" s="99">
        <f>SUMIFS(通讯通路门店!$W:$W,通讯通路门店!$S:$S,$G2171)</f>
        <v>0</v>
      </c>
      <c r="AV2171" s="99">
        <f>SUMIFS(通讯通路门店!$Z:$Z,通讯通路门店!$S:$S,$G2171)</f>
        <v>0</v>
      </c>
      <c r="AW2171" s="99">
        <f>SUMIFS(通讯通路门店!$AB:$AB,通讯通路门店!$S:$S,$G2171)</f>
        <v>0</v>
      </c>
      <c r="AX2171" s="99">
        <f>SUMIFS(通讯通路门店!$X:$X,通讯通路门店!$S:$S,$G2171)</f>
        <v>0</v>
      </c>
      <c r="AY2171" s="99">
        <f>SUMIFS(通讯通路门店!$Y:$Y,通讯通路门店!$S:$S,$G2171)</f>
        <v>0</v>
      </c>
      <c r="AZ2171" s="99">
        <f>SUMIFS(通讯通路门店!$AA:$AA,通讯通路门店!$S:$S,$G2171)</f>
        <v>0</v>
      </c>
      <c r="BA2171" s="99">
        <f t="shared" si="168"/>
        <v>0</v>
      </c>
      <c r="BB2171" s="99">
        <f t="shared" si="169"/>
        <v>0</v>
      </c>
      <c r="BC2171" s="99">
        <f>SUMIFS(通讯通路门店!$W:$W,通讯通路门店!$S:$S,$G2171,通讯通路门店!$J:$J,"荣耀体验店")+SUMIFS(通讯通路门店!$W:$W,通讯通路门店!$S:$S,$G2171,通讯通路门店!$J:$J,"荣耀授权专卖店")</f>
        <v>0</v>
      </c>
      <c r="BD2171" s="99">
        <f>SUMIFS(通讯通路门店!$Z:$Z,通讯通路门店!$S:$S,$G2171,通讯通路门店!$J:$J,"VIVO体验店")</f>
        <v>0</v>
      </c>
      <c r="BE2171" s="99">
        <f>SUMIFS(通讯通路门店!$AB:$AB,通讯通路门店!$S:$S,$G2171,通讯通路门店!$J:$J,"OPPO体验店")</f>
        <v>0</v>
      </c>
      <c r="BF2171" s="99">
        <f>SUMIFS(通讯通路门店!$X:$X,通讯通路门店!$S:$S,$G2171,通讯通路门店!$J:$J,"华为授权体验店")+SUMIFS(通讯通路门店!$AA:$AA,通讯通路门店!$S:$S,$G2171,通讯通路门店!$J:$J,"华为堡垒店")</f>
        <v>0</v>
      </c>
      <c r="BG2171" s="99">
        <f>SUMIFS(通讯通路门店!$Y:$Y,通讯通路门店!$S:$S,$G2171,通讯通路门店!$J:$J,"小米体验店")</f>
        <v>0</v>
      </c>
      <c r="BH2171" s="99">
        <f>SUMIFS(通讯通路门店!$AA:$AA,通讯通路门店!$S:$S,$G2171,通讯通路门店!$J:$J,"苹果体验店")</f>
        <v>0</v>
      </c>
      <c r="BI2171" s="99">
        <f>SUMIFS(通讯通路门店!$K:$K,通讯通路门店!$S:$S,$G2171,通讯通路门店!$J:$J,"其他品牌专卖店")</f>
        <v>0</v>
      </c>
      <c r="BJ2171" s="99">
        <f>SUMIFS(通讯通路门店!$AC:$AC,通讯通路门店!$S:$S,$G2171)</f>
        <v>0</v>
      </c>
      <c r="BK2171" s="99">
        <f>SUMIFS(通讯通路门店!$AD:$AD,通讯通路门店!$S:$S,$G2171)</f>
        <v>0</v>
      </c>
      <c r="BL2171" s="99">
        <f>SUMIFS(通讯通路门店!$AE:$AE,通讯通路门店!$S:$S,$G2171)</f>
        <v>0</v>
      </c>
      <c r="BM2171" s="99">
        <f>SUMIFS(通讯通路门店!$AF:$AF,通讯通路门店!$S:$S,$G2171)</f>
        <v>0</v>
      </c>
      <c r="BN2171" s="99">
        <f>SUMIFS(通讯通路门店!$AG:$AG,通讯通路门店!$S:$S,$G2171)</f>
        <v>0</v>
      </c>
      <c r="BO2171" s="99">
        <f>SUMIFS(通讯通路门店!$AH:$AH,通讯通路门店!$S:$S,$G2171)</f>
        <v>0</v>
      </c>
      <c r="BP2171" s="99">
        <f>SUMIFS(通讯通路门店!$AI:$AI,通讯通路门店!$S:$S,$G2171)</f>
        <v>0</v>
      </c>
      <c r="BQ2171" s="83"/>
    </row>
    <row r="2172" spans="1:69">
      <c r="A2172" s="99" t="str">
        <f>IFERROR(_xlfn.XLOOKUP($G2172,通讯通路门店!$S$4:$S$993931,通讯通路门店!$A$4:$A$993931,0,0),"")</f>
        <v>海南省</v>
      </c>
      <c r="B2172" s="99" t="str">
        <f>IFERROR(_xlfn.XLOOKUP($G2172,通讯通路门店!$S$4:$S$993931,通讯通路门店!$B$4:$B$993931,0,0),"")</f>
        <v>东方市</v>
      </c>
      <c r="C2172" s="99" t="str">
        <f>IFERROR(_xlfn.XLOOKUP($G2172,通讯通路门店!$S$4:$S$993931,通讯通路门店!$C$4:$C$993931,0,0),"")</f>
        <v>东方市</v>
      </c>
      <c r="D2172" s="99" t="str">
        <f>IFERROR(_xlfn.XLOOKUP($G2172,通讯通路门店!$S$4:$S$993931,通讯通路门店!$D$4:$D$993931,0,0),"")</f>
        <v>八所镇</v>
      </c>
      <c r="E2172" s="83"/>
      <c r="F2172" s="83"/>
      <c r="G2172" s="101"/>
      <c r="H2172" s="102">
        <f>IFERROR(_xlfn.XLOOKUP($G2172,通讯通路门店!$S$4:$S$993931,通讯通路门店!$R$4:$R$993931,0,0),"")</f>
        <v>0</v>
      </c>
      <c r="I2172" s="83"/>
      <c r="J2172" s="83"/>
      <c r="K2172" s="83"/>
      <c r="L2172" s="83"/>
      <c r="M2172" s="83"/>
      <c r="N2172" s="83"/>
      <c r="O2172" s="83"/>
      <c r="P2172" s="83"/>
      <c r="Q2172" s="83"/>
      <c r="R2172" s="83"/>
      <c r="S2172" s="83"/>
      <c r="T2172" s="83"/>
      <c r="U2172" s="99">
        <f>COUNTIF(通讯通路门店!$S:$S,$G2172)</f>
        <v>0</v>
      </c>
      <c r="V2172" s="99">
        <f>COUNTIFS(通讯通路门店!$S:$S,$G2172,通讯通路门店!$J:$J,"综合卖场")</f>
        <v>0</v>
      </c>
      <c r="W2172" s="99">
        <f>SUMIFS(通讯通路门店!$AJ:$AJ,通讯通路门店!$S:$S,通讯客户沙盘!$G2172)</f>
        <v>0</v>
      </c>
      <c r="X2172" s="99">
        <f t="shared" si="165"/>
        <v>0</v>
      </c>
      <c r="Y2172" s="99">
        <f>COUNTIFS(通讯通路门店!$S:$S,$G2172,通讯通路门店!$J:$J,"荣耀体验店")+COUNTIFS(通讯通路门店!$S:$S,$G2172,通讯通路门店!$J:$J,"荣耀授权专卖店")</f>
        <v>0</v>
      </c>
      <c r="Z2172" s="99">
        <f>COUNTIFS(通讯通路门店!$S:$S,$G2172,通讯通路门店!$J:$J,"VIVO体验店")</f>
        <v>0</v>
      </c>
      <c r="AA2172" s="99">
        <f>COUNTIFS(通讯通路门店!$S:$S,$G2172,通讯通路门店!$J:$J,"OPPO体验店")</f>
        <v>0</v>
      </c>
      <c r="AB2172" s="99">
        <f>COUNTIFS(通讯通路门店!$S:$S,$G2172,通讯通路门店!$J:$J,"华为授权体验店")+COUNTIFS(通讯通路门店!$S:$S,$G2172,通讯通路门店!$J:$J,"华为堡垒店")</f>
        <v>0</v>
      </c>
      <c r="AC2172" s="99">
        <f>COUNTIFS(通讯通路门店!$S:$S,$G2172,通讯通路门店!$J:$J,"小米体验店")</f>
        <v>0</v>
      </c>
      <c r="AD2172" s="99">
        <f>COUNTIFS(通讯通路门店!$S:$S,$G2172,通讯通路门店!$J:$J,"苹果体验店")</f>
        <v>0</v>
      </c>
      <c r="AE2172" s="99">
        <f>COUNTIFS(通讯通路门店!$S:$S,$G2172,通讯通路门店!$J:$J,"其他品牌专卖店")</f>
        <v>0</v>
      </c>
      <c r="AF2172" s="99">
        <f>SUMIFS(通讯通路门店!$BI:$BI,通讯通路门店!$S:$S,$G2172)</f>
        <v>0</v>
      </c>
      <c r="AG2172" s="99">
        <f>SUMIFS(通讯通路门店!$BH:$BH,通讯通路门店!$S:$S,$G2172)</f>
        <v>0</v>
      </c>
      <c r="AH2172" s="99">
        <f t="shared" si="166"/>
        <v>0</v>
      </c>
      <c r="AI2172" s="99">
        <f>SUMIFS(通讯通路门店!$BB:$BB,通讯通路门店!$S:$S,$G2172)</f>
        <v>0</v>
      </c>
      <c r="AJ2172" s="99">
        <f>SUMIFS(通讯通路门店!$BE:$BE,通讯通路门店!$S:$S,$G2172)</f>
        <v>0</v>
      </c>
      <c r="AK2172" s="99">
        <f>SUMIFS(通讯通路门店!$BG:$BG,通讯通路门店!$S:$S,$G2172)</f>
        <v>0</v>
      </c>
      <c r="AL2172" s="99">
        <f>SUMIFS(通讯通路门店!$BC:$BC,通讯通路门店!$S:$S,$G2172)</f>
        <v>0</v>
      </c>
      <c r="AM2172" s="99">
        <f>SUMIFS(通讯通路门店!$BD:$BD,通讯通路门店!$S:$S,$G2172)</f>
        <v>0</v>
      </c>
      <c r="AN2172" s="99">
        <f>SUMIFS(通讯通路门店!$BF:$BF,通讯通路门店!$S:$S,$G2172)</f>
        <v>0</v>
      </c>
      <c r="AO2172" s="99">
        <f t="shared" si="167"/>
        <v>0</v>
      </c>
      <c r="AP2172" s="99">
        <f>SUMIFS(通讯通路门店!$K:$K,通讯通路门店!$S:$S,$G2172)</f>
        <v>0</v>
      </c>
      <c r="AQ2172" s="83"/>
      <c r="AR2172" s="99">
        <f>SUMIFS(通讯通路门店!$T:$T,通讯通路门店!$S:$S,$G2172)</f>
        <v>0</v>
      </c>
      <c r="AS2172" s="99">
        <f>SUMIFS(通讯通路门店!$U:$U,通讯通路门店!$S:$S,$G2172)</f>
        <v>0</v>
      </c>
      <c r="AT2172" s="99">
        <f>SUMIFS(通讯通路门店!$V:$V,通讯通路门店!$S:$S,$G2172)</f>
        <v>0</v>
      </c>
      <c r="AU2172" s="99">
        <f>SUMIFS(通讯通路门店!$W:$W,通讯通路门店!$S:$S,$G2172)</f>
        <v>0</v>
      </c>
      <c r="AV2172" s="99">
        <f>SUMIFS(通讯通路门店!$Z:$Z,通讯通路门店!$S:$S,$G2172)</f>
        <v>0</v>
      </c>
      <c r="AW2172" s="99">
        <f>SUMIFS(通讯通路门店!$AB:$AB,通讯通路门店!$S:$S,$G2172)</f>
        <v>0</v>
      </c>
      <c r="AX2172" s="99">
        <f>SUMIFS(通讯通路门店!$X:$X,通讯通路门店!$S:$S,$G2172)</f>
        <v>0</v>
      </c>
      <c r="AY2172" s="99">
        <f>SUMIFS(通讯通路门店!$Y:$Y,通讯通路门店!$S:$S,$G2172)</f>
        <v>0</v>
      </c>
      <c r="AZ2172" s="99">
        <f>SUMIFS(通讯通路门店!$AA:$AA,通讯通路门店!$S:$S,$G2172)</f>
        <v>0</v>
      </c>
      <c r="BA2172" s="99">
        <f t="shared" si="168"/>
        <v>0</v>
      </c>
      <c r="BB2172" s="99">
        <f t="shared" si="169"/>
        <v>0</v>
      </c>
      <c r="BC2172" s="99">
        <f>SUMIFS(通讯通路门店!$W:$W,通讯通路门店!$S:$S,$G2172,通讯通路门店!$J:$J,"荣耀体验店")+SUMIFS(通讯通路门店!$W:$W,通讯通路门店!$S:$S,$G2172,通讯通路门店!$J:$J,"荣耀授权专卖店")</f>
        <v>0</v>
      </c>
      <c r="BD2172" s="99">
        <f>SUMIFS(通讯通路门店!$Z:$Z,通讯通路门店!$S:$S,$G2172,通讯通路门店!$J:$J,"VIVO体验店")</f>
        <v>0</v>
      </c>
      <c r="BE2172" s="99">
        <f>SUMIFS(通讯通路门店!$AB:$AB,通讯通路门店!$S:$S,$G2172,通讯通路门店!$J:$J,"OPPO体验店")</f>
        <v>0</v>
      </c>
      <c r="BF2172" s="99">
        <f>SUMIFS(通讯通路门店!$X:$X,通讯通路门店!$S:$S,$G2172,通讯通路门店!$J:$J,"华为授权体验店")+SUMIFS(通讯通路门店!$AA:$AA,通讯通路门店!$S:$S,$G2172,通讯通路门店!$J:$J,"华为堡垒店")</f>
        <v>0</v>
      </c>
      <c r="BG2172" s="99">
        <f>SUMIFS(通讯通路门店!$Y:$Y,通讯通路门店!$S:$S,$G2172,通讯通路门店!$J:$J,"小米体验店")</f>
        <v>0</v>
      </c>
      <c r="BH2172" s="99">
        <f>SUMIFS(通讯通路门店!$AA:$AA,通讯通路门店!$S:$S,$G2172,通讯通路门店!$J:$J,"苹果体验店")</f>
        <v>0</v>
      </c>
      <c r="BI2172" s="99">
        <f>SUMIFS(通讯通路门店!$K:$K,通讯通路门店!$S:$S,$G2172,通讯通路门店!$J:$J,"其他品牌专卖店")</f>
        <v>0</v>
      </c>
      <c r="BJ2172" s="99">
        <f>SUMIFS(通讯通路门店!$AC:$AC,通讯通路门店!$S:$S,$G2172)</f>
        <v>0</v>
      </c>
      <c r="BK2172" s="99">
        <f>SUMIFS(通讯通路门店!$AD:$AD,通讯通路门店!$S:$S,$G2172)</f>
        <v>0</v>
      </c>
      <c r="BL2172" s="99">
        <f>SUMIFS(通讯通路门店!$AE:$AE,通讯通路门店!$S:$S,$G2172)</f>
        <v>0</v>
      </c>
      <c r="BM2172" s="99">
        <f>SUMIFS(通讯通路门店!$AF:$AF,通讯通路门店!$S:$S,$G2172)</f>
        <v>0</v>
      </c>
      <c r="BN2172" s="99">
        <f>SUMIFS(通讯通路门店!$AG:$AG,通讯通路门店!$S:$S,$G2172)</f>
        <v>0</v>
      </c>
      <c r="BO2172" s="99">
        <f>SUMIFS(通讯通路门店!$AH:$AH,通讯通路门店!$S:$S,$G2172)</f>
        <v>0</v>
      </c>
      <c r="BP2172" s="99">
        <f>SUMIFS(通讯通路门店!$AI:$AI,通讯通路门店!$S:$S,$G2172)</f>
        <v>0</v>
      </c>
      <c r="BQ2172" s="83"/>
    </row>
    <row r="2173" spans="1:69">
      <c r="A2173" s="99" t="str">
        <f>IFERROR(_xlfn.XLOOKUP($G2173,通讯通路门店!$S$4:$S$993931,通讯通路门店!$A$4:$A$993931,0,0),"")</f>
        <v>海南省</v>
      </c>
      <c r="B2173" s="99" t="str">
        <f>IFERROR(_xlfn.XLOOKUP($G2173,通讯通路门店!$S$4:$S$993931,通讯通路门店!$B$4:$B$993931,0,0),"")</f>
        <v>东方市</v>
      </c>
      <c r="C2173" s="99" t="str">
        <f>IFERROR(_xlfn.XLOOKUP($G2173,通讯通路门店!$S$4:$S$993931,通讯通路门店!$C$4:$C$993931,0,0),"")</f>
        <v>东方市</v>
      </c>
      <c r="D2173" s="99" t="str">
        <f>IFERROR(_xlfn.XLOOKUP($G2173,通讯通路门店!$S$4:$S$993931,通讯通路门店!$D$4:$D$993931,0,0),"")</f>
        <v>八所镇</v>
      </c>
      <c r="E2173" s="83"/>
      <c r="F2173" s="83"/>
      <c r="G2173" s="101"/>
      <c r="H2173" s="102">
        <f>IFERROR(_xlfn.XLOOKUP($G2173,通讯通路门店!$S$4:$S$993931,通讯通路门店!$R$4:$R$993931,0,0),"")</f>
        <v>0</v>
      </c>
      <c r="I2173" s="83"/>
      <c r="J2173" s="83"/>
      <c r="K2173" s="83"/>
      <c r="L2173" s="83"/>
      <c r="M2173" s="83"/>
      <c r="N2173" s="83"/>
      <c r="O2173" s="83"/>
      <c r="P2173" s="83"/>
      <c r="Q2173" s="83"/>
      <c r="R2173" s="83"/>
      <c r="S2173" s="83"/>
      <c r="T2173" s="83"/>
      <c r="U2173" s="99">
        <f>COUNTIF(通讯通路门店!$S:$S,$G2173)</f>
        <v>0</v>
      </c>
      <c r="V2173" s="99">
        <f>COUNTIFS(通讯通路门店!$S:$S,$G2173,通讯通路门店!$J:$J,"综合卖场")</f>
        <v>0</v>
      </c>
      <c r="W2173" s="99">
        <f>SUMIFS(通讯通路门店!$AJ:$AJ,通讯通路门店!$S:$S,通讯客户沙盘!$G2173)</f>
        <v>0</v>
      </c>
      <c r="X2173" s="99">
        <f t="shared" si="165"/>
        <v>0</v>
      </c>
      <c r="Y2173" s="99">
        <f>COUNTIFS(通讯通路门店!$S:$S,$G2173,通讯通路门店!$J:$J,"荣耀体验店")+COUNTIFS(通讯通路门店!$S:$S,$G2173,通讯通路门店!$J:$J,"荣耀授权专卖店")</f>
        <v>0</v>
      </c>
      <c r="Z2173" s="99">
        <f>COUNTIFS(通讯通路门店!$S:$S,$G2173,通讯通路门店!$J:$J,"VIVO体验店")</f>
        <v>0</v>
      </c>
      <c r="AA2173" s="99">
        <f>COUNTIFS(通讯通路门店!$S:$S,$G2173,通讯通路门店!$J:$J,"OPPO体验店")</f>
        <v>0</v>
      </c>
      <c r="AB2173" s="99">
        <f>COUNTIFS(通讯通路门店!$S:$S,$G2173,通讯通路门店!$J:$J,"华为授权体验店")+COUNTIFS(通讯通路门店!$S:$S,$G2173,通讯通路门店!$J:$J,"华为堡垒店")</f>
        <v>0</v>
      </c>
      <c r="AC2173" s="99">
        <f>COUNTIFS(通讯通路门店!$S:$S,$G2173,通讯通路门店!$J:$J,"小米体验店")</f>
        <v>0</v>
      </c>
      <c r="AD2173" s="99">
        <f>COUNTIFS(通讯通路门店!$S:$S,$G2173,通讯通路门店!$J:$J,"苹果体验店")</f>
        <v>0</v>
      </c>
      <c r="AE2173" s="99">
        <f>COUNTIFS(通讯通路门店!$S:$S,$G2173,通讯通路门店!$J:$J,"其他品牌专卖店")</f>
        <v>0</v>
      </c>
      <c r="AF2173" s="99">
        <f>SUMIFS(通讯通路门店!$BI:$BI,通讯通路门店!$S:$S,$G2173)</f>
        <v>0</v>
      </c>
      <c r="AG2173" s="99">
        <f>SUMIFS(通讯通路门店!$BH:$BH,通讯通路门店!$S:$S,$G2173)</f>
        <v>0</v>
      </c>
      <c r="AH2173" s="99">
        <f t="shared" si="166"/>
        <v>0</v>
      </c>
      <c r="AI2173" s="99">
        <f>SUMIFS(通讯通路门店!$BB:$BB,通讯通路门店!$S:$S,$G2173)</f>
        <v>0</v>
      </c>
      <c r="AJ2173" s="99">
        <f>SUMIFS(通讯通路门店!$BE:$BE,通讯通路门店!$S:$S,$G2173)</f>
        <v>0</v>
      </c>
      <c r="AK2173" s="99">
        <f>SUMIFS(通讯通路门店!$BG:$BG,通讯通路门店!$S:$S,$G2173)</f>
        <v>0</v>
      </c>
      <c r="AL2173" s="99">
        <f>SUMIFS(通讯通路门店!$BC:$BC,通讯通路门店!$S:$S,$G2173)</f>
        <v>0</v>
      </c>
      <c r="AM2173" s="99">
        <f>SUMIFS(通讯通路门店!$BD:$BD,通讯通路门店!$S:$S,$G2173)</f>
        <v>0</v>
      </c>
      <c r="AN2173" s="99">
        <f>SUMIFS(通讯通路门店!$BF:$BF,通讯通路门店!$S:$S,$G2173)</f>
        <v>0</v>
      </c>
      <c r="AO2173" s="99">
        <f t="shared" si="167"/>
        <v>0</v>
      </c>
      <c r="AP2173" s="99">
        <f>SUMIFS(通讯通路门店!$K:$K,通讯通路门店!$S:$S,$G2173)</f>
        <v>0</v>
      </c>
      <c r="AQ2173" s="83"/>
      <c r="AR2173" s="99">
        <f>SUMIFS(通讯通路门店!$T:$T,通讯通路门店!$S:$S,$G2173)</f>
        <v>0</v>
      </c>
      <c r="AS2173" s="99">
        <f>SUMIFS(通讯通路门店!$U:$U,通讯通路门店!$S:$S,$G2173)</f>
        <v>0</v>
      </c>
      <c r="AT2173" s="99">
        <f>SUMIFS(通讯通路门店!$V:$V,通讯通路门店!$S:$S,$G2173)</f>
        <v>0</v>
      </c>
      <c r="AU2173" s="99">
        <f>SUMIFS(通讯通路门店!$W:$W,通讯通路门店!$S:$S,$G2173)</f>
        <v>0</v>
      </c>
      <c r="AV2173" s="99">
        <f>SUMIFS(通讯通路门店!$Z:$Z,通讯通路门店!$S:$S,$G2173)</f>
        <v>0</v>
      </c>
      <c r="AW2173" s="99">
        <f>SUMIFS(通讯通路门店!$AB:$AB,通讯通路门店!$S:$S,$G2173)</f>
        <v>0</v>
      </c>
      <c r="AX2173" s="99">
        <f>SUMIFS(通讯通路门店!$X:$X,通讯通路门店!$S:$S,$G2173)</f>
        <v>0</v>
      </c>
      <c r="AY2173" s="99">
        <f>SUMIFS(通讯通路门店!$Y:$Y,通讯通路门店!$S:$S,$G2173)</f>
        <v>0</v>
      </c>
      <c r="AZ2173" s="99">
        <f>SUMIFS(通讯通路门店!$AA:$AA,通讯通路门店!$S:$S,$G2173)</f>
        <v>0</v>
      </c>
      <c r="BA2173" s="99">
        <f t="shared" si="168"/>
        <v>0</v>
      </c>
      <c r="BB2173" s="99">
        <f t="shared" si="169"/>
        <v>0</v>
      </c>
      <c r="BC2173" s="99">
        <f>SUMIFS(通讯通路门店!$W:$W,通讯通路门店!$S:$S,$G2173,通讯通路门店!$J:$J,"荣耀体验店")+SUMIFS(通讯通路门店!$W:$W,通讯通路门店!$S:$S,$G2173,通讯通路门店!$J:$J,"荣耀授权专卖店")</f>
        <v>0</v>
      </c>
      <c r="BD2173" s="99">
        <f>SUMIFS(通讯通路门店!$Z:$Z,通讯通路门店!$S:$S,$G2173,通讯通路门店!$J:$J,"VIVO体验店")</f>
        <v>0</v>
      </c>
      <c r="BE2173" s="99">
        <f>SUMIFS(通讯通路门店!$AB:$AB,通讯通路门店!$S:$S,$G2173,通讯通路门店!$J:$J,"OPPO体验店")</f>
        <v>0</v>
      </c>
      <c r="BF2173" s="99">
        <f>SUMIFS(通讯通路门店!$X:$X,通讯通路门店!$S:$S,$G2173,通讯通路门店!$J:$J,"华为授权体验店")+SUMIFS(通讯通路门店!$AA:$AA,通讯通路门店!$S:$S,$G2173,通讯通路门店!$J:$J,"华为堡垒店")</f>
        <v>0</v>
      </c>
      <c r="BG2173" s="99">
        <f>SUMIFS(通讯通路门店!$Y:$Y,通讯通路门店!$S:$S,$G2173,通讯通路门店!$J:$J,"小米体验店")</f>
        <v>0</v>
      </c>
      <c r="BH2173" s="99">
        <f>SUMIFS(通讯通路门店!$AA:$AA,通讯通路门店!$S:$S,$G2173,通讯通路门店!$J:$J,"苹果体验店")</f>
        <v>0</v>
      </c>
      <c r="BI2173" s="99">
        <f>SUMIFS(通讯通路门店!$K:$K,通讯通路门店!$S:$S,$G2173,通讯通路门店!$J:$J,"其他品牌专卖店")</f>
        <v>0</v>
      </c>
      <c r="BJ2173" s="99">
        <f>SUMIFS(通讯通路门店!$AC:$AC,通讯通路门店!$S:$S,$G2173)</f>
        <v>0</v>
      </c>
      <c r="BK2173" s="99">
        <f>SUMIFS(通讯通路门店!$AD:$AD,通讯通路门店!$S:$S,$G2173)</f>
        <v>0</v>
      </c>
      <c r="BL2173" s="99">
        <f>SUMIFS(通讯通路门店!$AE:$AE,通讯通路门店!$S:$S,$G2173)</f>
        <v>0</v>
      </c>
      <c r="BM2173" s="99">
        <f>SUMIFS(通讯通路门店!$AF:$AF,通讯通路门店!$S:$S,$G2173)</f>
        <v>0</v>
      </c>
      <c r="BN2173" s="99">
        <f>SUMIFS(通讯通路门店!$AG:$AG,通讯通路门店!$S:$S,$G2173)</f>
        <v>0</v>
      </c>
      <c r="BO2173" s="99">
        <f>SUMIFS(通讯通路门店!$AH:$AH,通讯通路门店!$S:$S,$G2173)</f>
        <v>0</v>
      </c>
      <c r="BP2173" s="99">
        <f>SUMIFS(通讯通路门店!$AI:$AI,通讯通路门店!$S:$S,$G2173)</f>
        <v>0</v>
      </c>
      <c r="BQ2173" s="83"/>
    </row>
    <row r="2174" spans="1:69">
      <c r="A2174" s="99" t="str">
        <f>IFERROR(_xlfn.XLOOKUP($G2174,通讯通路门店!$S$4:$S$993931,通讯通路门店!$A$4:$A$993931,0,0),"")</f>
        <v>海南省</v>
      </c>
      <c r="B2174" s="99" t="str">
        <f>IFERROR(_xlfn.XLOOKUP($G2174,通讯通路门店!$S$4:$S$993931,通讯通路门店!$B$4:$B$993931,0,0),"")</f>
        <v>东方市</v>
      </c>
      <c r="C2174" s="99" t="str">
        <f>IFERROR(_xlfn.XLOOKUP($G2174,通讯通路门店!$S$4:$S$993931,通讯通路门店!$C$4:$C$993931,0,0),"")</f>
        <v>东方市</v>
      </c>
      <c r="D2174" s="99" t="str">
        <f>IFERROR(_xlfn.XLOOKUP($G2174,通讯通路门店!$S$4:$S$993931,通讯通路门店!$D$4:$D$993931,0,0),"")</f>
        <v>八所镇</v>
      </c>
      <c r="E2174" s="83"/>
      <c r="F2174" s="83"/>
      <c r="G2174" s="101"/>
      <c r="H2174" s="102">
        <f>IFERROR(_xlfn.XLOOKUP($G2174,通讯通路门店!$S$4:$S$993931,通讯通路门店!$R$4:$R$993931,0,0),"")</f>
        <v>0</v>
      </c>
      <c r="I2174" s="83"/>
      <c r="J2174" s="83"/>
      <c r="K2174" s="83"/>
      <c r="L2174" s="83"/>
      <c r="M2174" s="83"/>
      <c r="N2174" s="83"/>
      <c r="O2174" s="83"/>
      <c r="P2174" s="83"/>
      <c r="Q2174" s="83"/>
      <c r="R2174" s="83"/>
      <c r="S2174" s="83"/>
      <c r="T2174" s="83"/>
      <c r="U2174" s="99">
        <f>COUNTIF(通讯通路门店!$S:$S,$G2174)</f>
        <v>0</v>
      </c>
      <c r="V2174" s="99">
        <f>COUNTIFS(通讯通路门店!$S:$S,$G2174,通讯通路门店!$J:$J,"综合卖场")</f>
        <v>0</v>
      </c>
      <c r="W2174" s="99">
        <f>SUMIFS(通讯通路门店!$AJ:$AJ,通讯通路门店!$S:$S,通讯客户沙盘!$G2174)</f>
        <v>0</v>
      </c>
      <c r="X2174" s="99">
        <f t="shared" si="165"/>
        <v>0</v>
      </c>
      <c r="Y2174" s="99">
        <f>COUNTIFS(通讯通路门店!$S:$S,$G2174,通讯通路门店!$J:$J,"荣耀体验店")+COUNTIFS(通讯通路门店!$S:$S,$G2174,通讯通路门店!$J:$J,"荣耀授权专卖店")</f>
        <v>0</v>
      </c>
      <c r="Z2174" s="99">
        <f>COUNTIFS(通讯通路门店!$S:$S,$G2174,通讯通路门店!$J:$J,"VIVO体验店")</f>
        <v>0</v>
      </c>
      <c r="AA2174" s="99">
        <f>COUNTIFS(通讯通路门店!$S:$S,$G2174,通讯通路门店!$J:$J,"OPPO体验店")</f>
        <v>0</v>
      </c>
      <c r="AB2174" s="99">
        <f>COUNTIFS(通讯通路门店!$S:$S,$G2174,通讯通路门店!$J:$J,"华为授权体验店")+COUNTIFS(通讯通路门店!$S:$S,$G2174,通讯通路门店!$J:$J,"华为堡垒店")</f>
        <v>0</v>
      </c>
      <c r="AC2174" s="99">
        <f>COUNTIFS(通讯通路门店!$S:$S,$G2174,通讯通路门店!$J:$J,"小米体验店")</f>
        <v>0</v>
      </c>
      <c r="AD2174" s="99">
        <f>COUNTIFS(通讯通路门店!$S:$S,$G2174,通讯通路门店!$J:$J,"苹果体验店")</f>
        <v>0</v>
      </c>
      <c r="AE2174" s="99">
        <f>COUNTIFS(通讯通路门店!$S:$S,$G2174,通讯通路门店!$J:$J,"其他品牌专卖店")</f>
        <v>0</v>
      </c>
      <c r="AF2174" s="99">
        <f>SUMIFS(通讯通路门店!$BI:$BI,通讯通路门店!$S:$S,$G2174)</f>
        <v>0</v>
      </c>
      <c r="AG2174" s="99">
        <f>SUMIFS(通讯通路门店!$BH:$BH,通讯通路门店!$S:$S,$G2174)</f>
        <v>0</v>
      </c>
      <c r="AH2174" s="99">
        <f t="shared" si="166"/>
        <v>0</v>
      </c>
      <c r="AI2174" s="99">
        <f>SUMIFS(通讯通路门店!$BB:$BB,通讯通路门店!$S:$S,$G2174)</f>
        <v>0</v>
      </c>
      <c r="AJ2174" s="99">
        <f>SUMIFS(通讯通路门店!$BE:$BE,通讯通路门店!$S:$S,$G2174)</f>
        <v>0</v>
      </c>
      <c r="AK2174" s="99">
        <f>SUMIFS(通讯通路门店!$BG:$BG,通讯通路门店!$S:$S,$G2174)</f>
        <v>0</v>
      </c>
      <c r="AL2174" s="99">
        <f>SUMIFS(通讯通路门店!$BC:$BC,通讯通路门店!$S:$S,$G2174)</f>
        <v>0</v>
      </c>
      <c r="AM2174" s="99">
        <f>SUMIFS(通讯通路门店!$BD:$BD,通讯通路门店!$S:$S,$G2174)</f>
        <v>0</v>
      </c>
      <c r="AN2174" s="99">
        <f>SUMIFS(通讯通路门店!$BF:$BF,通讯通路门店!$S:$S,$G2174)</f>
        <v>0</v>
      </c>
      <c r="AO2174" s="99">
        <f t="shared" si="167"/>
        <v>0</v>
      </c>
      <c r="AP2174" s="99">
        <f>SUMIFS(通讯通路门店!$K:$K,通讯通路门店!$S:$S,$G2174)</f>
        <v>0</v>
      </c>
      <c r="AQ2174" s="83"/>
      <c r="AR2174" s="99">
        <f>SUMIFS(通讯通路门店!$T:$T,通讯通路门店!$S:$S,$G2174)</f>
        <v>0</v>
      </c>
      <c r="AS2174" s="99">
        <f>SUMIFS(通讯通路门店!$U:$U,通讯通路门店!$S:$S,$G2174)</f>
        <v>0</v>
      </c>
      <c r="AT2174" s="99">
        <f>SUMIFS(通讯通路门店!$V:$V,通讯通路门店!$S:$S,$G2174)</f>
        <v>0</v>
      </c>
      <c r="AU2174" s="99">
        <f>SUMIFS(通讯通路门店!$W:$W,通讯通路门店!$S:$S,$G2174)</f>
        <v>0</v>
      </c>
      <c r="AV2174" s="99">
        <f>SUMIFS(通讯通路门店!$Z:$Z,通讯通路门店!$S:$S,$G2174)</f>
        <v>0</v>
      </c>
      <c r="AW2174" s="99">
        <f>SUMIFS(通讯通路门店!$AB:$AB,通讯通路门店!$S:$S,$G2174)</f>
        <v>0</v>
      </c>
      <c r="AX2174" s="99">
        <f>SUMIFS(通讯通路门店!$X:$X,通讯通路门店!$S:$S,$G2174)</f>
        <v>0</v>
      </c>
      <c r="AY2174" s="99">
        <f>SUMIFS(通讯通路门店!$Y:$Y,通讯通路门店!$S:$S,$G2174)</f>
        <v>0</v>
      </c>
      <c r="AZ2174" s="99">
        <f>SUMIFS(通讯通路门店!$AA:$AA,通讯通路门店!$S:$S,$G2174)</f>
        <v>0</v>
      </c>
      <c r="BA2174" s="99">
        <f t="shared" si="168"/>
        <v>0</v>
      </c>
      <c r="BB2174" s="99">
        <f t="shared" si="169"/>
        <v>0</v>
      </c>
      <c r="BC2174" s="99">
        <f>SUMIFS(通讯通路门店!$W:$W,通讯通路门店!$S:$S,$G2174,通讯通路门店!$J:$J,"荣耀体验店")+SUMIFS(通讯通路门店!$W:$W,通讯通路门店!$S:$S,$G2174,通讯通路门店!$J:$J,"荣耀授权专卖店")</f>
        <v>0</v>
      </c>
      <c r="BD2174" s="99">
        <f>SUMIFS(通讯通路门店!$Z:$Z,通讯通路门店!$S:$S,$G2174,通讯通路门店!$J:$J,"VIVO体验店")</f>
        <v>0</v>
      </c>
      <c r="BE2174" s="99">
        <f>SUMIFS(通讯通路门店!$AB:$AB,通讯通路门店!$S:$S,$G2174,通讯通路门店!$J:$J,"OPPO体验店")</f>
        <v>0</v>
      </c>
      <c r="BF2174" s="99">
        <f>SUMIFS(通讯通路门店!$X:$X,通讯通路门店!$S:$S,$G2174,通讯通路门店!$J:$J,"华为授权体验店")+SUMIFS(通讯通路门店!$AA:$AA,通讯通路门店!$S:$S,$G2174,通讯通路门店!$J:$J,"华为堡垒店")</f>
        <v>0</v>
      </c>
      <c r="BG2174" s="99">
        <f>SUMIFS(通讯通路门店!$Y:$Y,通讯通路门店!$S:$S,$G2174,通讯通路门店!$J:$J,"小米体验店")</f>
        <v>0</v>
      </c>
      <c r="BH2174" s="99">
        <f>SUMIFS(通讯通路门店!$AA:$AA,通讯通路门店!$S:$S,$G2174,通讯通路门店!$J:$J,"苹果体验店")</f>
        <v>0</v>
      </c>
      <c r="BI2174" s="99">
        <f>SUMIFS(通讯通路门店!$K:$K,通讯通路门店!$S:$S,$G2174,通讯通路门店!$J:$J,"其他品牌专卖店")</f>
        <v>0</v>
      </c>
      <c r="BJ2174" s="99">
        <f>SUMIFS(通讯通路门店!$AC:$AC,通讯通路门店!$S:$S,$G2174)</f>
        <v>0</v>
      </c>
      <c r="BK2174" s="99">
        <f>SUMIFS(通讯通路门店!$AD:$AD,通讯通路门店!$S:$S,$G2174)</f>
        <v>0</v>
      </c>
      <c r="BL2174" s="99">
        <f>SUMIFS(通讯通路门店!$AE:$AE,通讯通路门店!$S:$S,$G2174)</f>
        <v>0</v>
      </c>
      <c r="BM2174" s="99">
        <f>SUMIFS(通讯通路门店!$AF:$AF,通讯通路门店!$S:$S,$G2174)</f>
        <v>0</v>
      </c>
      <c r="BN2174" s="99">
        <f>SUMIFS(通讯通路门店!$AG:$AG,通讯通路门店!$S:$S,$G2174)</f>
        <v>0</v>
      </c>
      <c r="BO2174" s="99">
        <f>SUMIFS(通讯通路门店!$AH:$AH,通讯通路门店!$S:$S,$G2174)</f>
        <v>0</v>
      </c>
      <c r="BP2174" s="99">
        <f>SUMIFS(通讯通路门店!$AI:$AI,通讯通路门店!$S:$S,$G2174)</f>
        <v>0</v>
      </c>
      <c r="BQ2174" s="83"/>
    </row>
    <row r="2175" spans="1:69">
      <c r="A2175" s="99" t="str">
        <f>IFERROR(_xlfn.XLOOKUP($G2175,通讯通路门店!$S$4:$S$993931,通讯通路门店!$A$4:$A$993931,0,0),"")</f>
        <v>海南省</v>
      </c>
      <c r="B2175" s="99" t="str">
        <f>IFERROR(_xlfn.XLOOKUP($G2175,通讯通路门店!$S$4:$S$993931,通讯通路门店!$B$4:$B$993931,0,0),"")</f>
        <v>东方市</v>
      </c>
      <c r="C2175" s="99" t="str">
        <f>IFERROR(_xlfn.XLOOKUP($G2175,通讯通路门店!$S$4:$S$993931,通讯通路门店!$C$4:$C$993931,0,0),"")</f>
        <v>东方市</v>
      </c>
      <c r="D2175" s="99" t="str">
        <f>IFERROR(_xlfn.XLOOKUP($G2175,通讯通路门店!$S$4:$S$993931,通讯通路门店!$D$4:$D$993931,0,0),"")</f>
        <v>八所镇</v>
      </c>
      <c r="E2175" s="83"/>
      <c r="F2175" s="83"/>
      <c r="G2175" s="101"/>
      <c r="H2175" s="102">
        <f>IFERROR(_xlfn.XLOOKUP($G2175,通讯通路门店!$S$4:$S$993931,通讯通路门店!$R$4:$R$993931,0,0),"")</f>
        <v>0</v>
      </c>
      <c r="I2175" s="83"/>
      <c r="J2175" s="83"/>
      <c r="K2175" s="83"/>
      <c r="L2175" s="83"/>
      <c r="M2175" s="83"/>
      <c r="N2175" s="83"/>
      <c r="O2175" s="83"/>
      <c r="P2175" s="83"/>
      <c r="Q2175" s="83"/>
      <c r="R2175" s="83"/>
      <c r="S2175" s="83"/>
      <c r="T2175" s="83"/>
      <c r="U2175" s="99">
        <f>COUNTIF(通讯通路门店!$S:$S,$G2175)</f>
        <v>0</v>
      </c>
      <c r="V2175" s="99">
        <f>COUNTIFS(通讯通路门店!$S:$S,$G2175,通讯通路门店!$J:$J,"综合卖场")</f>
        <v>0</v>
      </c>
      <c r="W2175" s="99">
        <f>SUMIFS(通讯通路门店!$AJ:$AJ,通讯通路门店!$S:$S,通讯客户沙盘!$G2175)</f>
        <v>0</v>
      </c>
      <c r="X2175" s="99">
        <f t="shared" si="165"/>
        <v>0</v>
      </c>
      <c r="Y2175" s="99">
        <f>COUNTIFS(通讯通路门店!$S:$S,$G2175,通讯通路门店!$J:$J,"荣耀体验店")+COUNTIFS(通讯通路门店!$S:$S,$G2175,通讯通路门店!$J:$J,"荣耀授权专卖店")</f>
        <v>0</v>
      </c>
      <c r="Z2175" s="99">
        <f>COUNTIFS(通讯通路门店!$S:$S,$G2175,通讯通路门店!$J:$J,"VIVO体验店")</f>
        <v>0</v>
      </c>
      <c r="AA2175" s="99">
        <f>COUNTIFS(通讯通路门店!$S:$S,$G2175,通讯通路门店!$J:$J,"OPPO体验店")</f>
        <v>0</v>
      </c>
      <c r="AB2175" s="99">
        <f>COUNTIFS(通讯通路门店!$S:$S,$G2175,通讯通路门店!$J:$J,"华为授权体验店")+COUNTIFS(通讯通路门店!$S:$S,$G2175,通讯通路门店!$J:$J,"华为堡垒店")</f>
        <v>0</v>
      </c>
      <c r="AC2175" s="99">
        <f>COUNTIFS(通讯通路门店!$S:$S,$G2175,通讯通路门店!$J:$J,"小米体验店")</f>
        <v>0</v>
      </c>
      <c r="AD2175" s="99">
        <f>COUNTIFS(通讯通路门店!$S:$S,$G2175,通讯通路门店!$J:$J,"苹果体验店")</f>
        <v>0</v>
      </c>
      <c r="AE2175" s="99">
        <f>COUNTIFS(通讯通路门店!$S:$S,$G2175,通讯通路门店!$J:$J,"其他品牌专卖店")</f>
        <v>0</v>
      </c>
      <c r="AF2175" s="99">
        <f>SUMIFS(通讯通路门店!$BI:$BI,通讯通路门店!$S:$S,$G2175)</f>
        <v>0</v>
      </c>
      <c r="AG2175" s="99">
        <f>SUMIFS(通讯通路门店!$BH:$BH,通讯通路门店!$S:$S,$G2175)</f>
        <v>0</v>
      </c>
      <c r="AH2175" s="99">
        <f t="shared" si="166"/>
        <v>0</v>
      </c>
      <c r="AI2175" s="99">
        <f>SUMIFS(通讯通路门店!$BB:$BB,通讯通路门店!$S:$S,$G2175)</f>
        <v>0</v>
      </c>
      <c r="AJ2175" s="99">
        <f>SUMIFS(通讯通路门店!$BE:$BE,通讯通路门店!$S:$S,$G2175)</f>
        <v>0</v>
      </c>
      <c r="AK2175" s="99">
        <f>SUMIFS(通讯通路门店!$BG:$BG,通讯通路门店!$S:$S,$G2175)</f>
        <v>0</v>
      </c>
      <c r="AL2175" s="99">
        <f>SUMIFS(通讯通路门店!$BC:$BC,通讯通路门店!$S:$S,$G2175)</f>
        <v>0</v>
      </c>
      <c r="AM2175" s="99">
        <f>SUMIFS(通讯通路门店!$BD:$BD,通讯通路门店!$S:$S,$G2175)</f>
        <v>0</v>
      </c>
      <c r="AN2175" s="99">
        <f>SUMIFS(通讯通路门店!$BF:$BF,通讯通路门店!$S:$S,$G2175)</f>
        <v>0</v>
      </c>
      <c r="AO2175" s="99">
        <f t="shared" si="167"/>
        <v>0</v>
      </c>
      <c r="AP2175" s="99">
        <f>SUMIFS(通讯通路门店!$K:$K,通讯通路门店!$S:$S,$G2175)</f>
        <v>0</v>
      </c>
      <c r="AQ2175" s="83"/>
      <c r="AR2175" s="99">
        <f>SUMIFS(通讯通路门店!$T:$T,通讯通路门店!$S:$S,$G2175)</f>
        <v>0</v>
      </c>
      <c r="AS2175" s="99">
        <f>SUMIFS(通讯通路门店!$U:$U,通讯通路门店!$S:$S,$G2175)</f>
        <v>0</v>
      </c>
      <c r="AT2175" s="99">
        <f>SUMIFS(通讯通路门店!$V:$V,通讯通路门店!$S:$S,$G2175)</f>
        <v>0</v>
      </c>
      <c r="AU2175" s="99">
        <f>SUMIFS(通讯通路门店!$W:$W,通讯通路门店!$S:$S,$G2175)</f>
        <v>0</v>
      </c>
      <c r="AV2175" s="99">
        <f>SUMIFS(通讯通路门店!$Z:$Z,通讯通路门店!$S:$S,$G2175)</f>
        <v>0</v>
      </c>
      <c r="AW2175" s="99">
        <f>SUMIFS(通讯通路门店!$AB:$AB,通讯通路门店!$S:$S,$G2175)</f>
        <v>0</v>
      </c>
      <c r="AX2175" s="99">
        <f>SUMIFS(通讯通路门店!$X:$X,通讯通路门店!$S:$S,$G2175)</f>
        <v>0</v>
      </c>
      <c r="AY2175" s="99">
        <f>SUMIFS(通讯通路门店!$Y:$Y,通讯通路门店!$S:$S,$G2175)</f>
        <v>0</v>
      </c>
      <c r="AZ2175" s="99">
        <f>SUMIFS(通讯通路门店!$AA:$AA,通讯通路门店!$S:$S,$G2175)</f>
        <v>0</v>
      </c>
      <c r="BA2175" s="99">
        <f t="shared" si="168"/>
        <v>0</v>
      </c>
      <c r="BB2175" s="99">
        <f t="shared" si="169"/>
        <v>0</v>
      </c>
      <c r="BC2175" s="99">
        <f>SUMIFS(通讯通路门店!$W:$W,通讯通路门店!$S:$S,$G2175,通讯通路门店!$J:$J,"荣耀体验店")+SUMIFS(通讯通路门店!$W:$W,通讯通路门店!$S:$S,$G2175,通讯通路门店!$J:$J,"荣耀授权专卖店")</f>
        <v>0</v>
      </c>
      <c r="BD2175" s="99">
        <f>SUMIFS(通讯通路门店!$Z:$Z,通讯通路门店!$S:$S,$G2175,通讯通路门店!$J:$J,"VIVO体验店")</f>
        <v>0</v>
      </c>
      <c r="BE2175" s="99">
        <f>SUMIFS(通讯通路门店!$AB:$AB,通讯通路门店!$S:$S,$G2175,通讯通路门店!$J:$J,"OPPO体验店")</f>
        <v>0</v>
      </c>
      <c r="BF2175" s="99">
        <f>SUMIFS(通讯通路门店!$X:$X,通讯通路门店!$S:$S,$G2175,通讯通路门店!$J:$J,"华为授权体验店")+SUMIFS(通讯通路门店!$AA:$AA,通讯通路门店!$S:$S,$G2175,通讯通路门店!$J:$J,"华为堡垒店")</f>
        <v>0</v>
      </c>
      <c r="BG2175" s="99">
        <f>SUMIFS(通讯通路门店!$Y:$Y,通讯通路门店!$S:$S,$G2175,通讯通路门店!$J:$J,"小米体验店")</f>
        <v>0</v>
      </c>
      <c r="BH2175" s="99">
        <f>SUMIFS(通讯通路门店!$AA:$AA,通讯通路门店!$S:$S,$G2175,通讯通路门店!$J:$J,"苹果体验店")</f>
        <v>0</v>
      </c>
      <c r="BI2175" s="99">
        <f>SUMIFS(通讯通路门店!$K:$K,通讯通路门店!$S:$S,$G2175,通讯通路门店!$J:$J,"其他品牌专卖店")</f>
        <v>0</v>
      </c>
      <c r="BJ2175" s="99">
        <f>SUMIFS(通讯通路门店!$AC:$AC,通讯通路门店!$S:$S,$G2175)</f>
        <v>0</v>
      </c>
      <c r="BK2175" s="99">
        <f>SUMIFS(通讯通路门店!$AD:$AD,通讯通路门店!$S:$S,$G2175)</f>
        <v>0</v>
      </c>
      <c r="BL2175" s="99">
        <f>SUMIFS(通讯通路门店!$AE:$AE,通讯通路门店!$S:$S,$G2175)</f>
        <v>0</v>
      </c>
      <c r="BM2175" s="99">
        <f>SUMIFS(通讯通路门店!$AF:$AF,通讯通路门店!$S:$S,$G2175)</f>
        <v>0</v>
      </c>
      <c r="BN2175" s="99">
        <f>SUMIFS(通讯通路门店!$AG:$AG,通讯通路门店!$S:$S,$G2175)</f>
        <v>0</v>
      </c>
      <c r="BO2175" s="99">
        <f>SUMIFS(通讯通路门店!$AH:$AH,通讯通路门店!$S:$S,$G2175)</f>
        <v>0</v>
      </c>
      <c r="BP2175" s="99">
        <f>SUMIFS(通讯通路门店!$AI:$AI,通讯通路门店!$S:$S,$G2175)</f>
        <v>0</v>
      </c>
      <c r="BQ2175" s="83"/>
    </row>
    <row r="2176" spans="1:69">
      <c r="A2176" s="99" t="str">
        <f>IFERROR(_xlfn.XLOOKUP($G2176,通讯通路门店!$S$4:$S$993931,通讯通路门店!$A$4:$A$993931,0,0),"")</f>
        <v>海南省</v>
      </c>
      <c r="B2176" s="99" t="str">
        <f>IFERROR(_xlfn.XLOOKUP($G2176,通讯通路门店!$S$4:$S$993931,通讯通路门店!$B$4:$B$993931,0,0),"")</f>
        <v>东方市</v>
      </c>
      <c r="C2176" s="99" t="str">
        <f>IFERROR(_xlfn.XLOOKUP($G2176,通讯通路门店!$S$4:$S$993931,通讯通路门店!$C$4:$C$993931,0,0),"")</f>
        <v>东方市</v>
      </c>
      <c r="D2176" s="99" t="str">
        <f>IFERROR(_xlfn.XLOOKUP($G2176,通讯通路门店!$S$4:$S$993931,通讯通路门店!$D$4:$D$993931,0,0),"")</f>
        <v>八所镇</v>
      </c>
      <c r="E2176" s="83"/>
      <c r="F2176" s="83"/>
      <c r="G2176" s="101"/>
      <c r="H2176" s="102">
        <f>IFERROR(_xlfn.XLOOKUP($G2176,通讯通路门店!$S$4:$S$993931,通讯通路门店!$R$4:$R$993931,0,0),"")</f>
        <v>0</v>
      </c>
      <c r="I2176" s="83"/>
      <c r="J2176" s="83"/>
      <c r="K2176" s="83"/>
      <c r="L2176" s="83"/>
      <c r="M2176" s="83"/>
      <c r="N2176" s="83"/>
      <c r="O2176" s="83"/>
      <c r="P2176" s="83"/>
      <c r="Q2176" s="83"/>
      <c r="R2176" s="83"/>
      <c r="S2176" s="83"/>
      <c r="T2176" s="83"/>
      <c r="U2176" s="99">
        <f>COUNTIF(通讯通路门店!$S:$S,$G2176)</f>
        <v>0</v>
      </c>
      <c r="V2176" s="99">
        <f>COUNTIFS(通讯通路门店!$S:$S,$G2176,通讯通路门店!$J:$J,"综合卖场")</f>
        <v>0</v>
      </c>
      <c r="W2176" s="99">
        <f>SUMIFS(通讯通路门店!$AJ:$AJ,通讯通路门店!$S:$S,通讯客户沙盘!$G2176)</f>
        <v>0</v>
      </c>
      <c r="X2176" s="99">
        <f t="shared" si="165"/>
        <v>0</v>
      </c>
      <c r="Y2176" s="99">
        <f>COUNTIFS(通讯通路门店!$S:$S,$G2176,通讯通路门店!$J:$J,"荣耀体验店")+COUNTIFS(通讯通路门店!$S:$S,$G2176,通讯通路门店!$J:$J,"荣耀授权专卖店")</f>
        <v>0</v>
      </c>
      <c r="Z2176" s="99">
        <f>COUNTIFS(通讯通路门店!$S:$S,$G2176,通讯通路门店!$J:$J,"VIVO体验店")</f>
        <v>0</v>
      </c>
      <c r="AA2176" s="99">
        <f>COUNTIFS(通讯通路门店!$S:$S,$G2176,通讯通路门店!$J:$J,"OPPO体验店")</f>
        <v>0</v>
      </c>
      <c r="AB2176" s="99">
        <f>COUNTIFS(通讯通路门店!$S:$S,$G2176,通讯通路门店!$J:$J,"华为授权体验店")+COUNTIFS(通讯通路门店!$S:$S,$G2176,通讯通路门店!$J:$J,"华为堡垒店")</f>
        <v>0</v>
      </c>
      <c r="AC2176" s="99">
        <f>COUNTIFS(通讯通路门店!$S:$S,$G2176,通讯通路门店!$J:$J,"小米体验店")</f>
        <v>0</v>
      </c>
      <c r="AD2176" s="99">
        <f>COUNTIFS(通讯通路门店!$S:$S,$G2176,通讯通路门店!$J:$J,"苹果体验店")</f>
        <v>0</v>
      </c>
      <c r="AE2176" s="99">
        <f>COUNTIFS(通讯通路门店!$S:$S,$G2176,通讯通路门店!$J:$J,"其他品牌专卖店")</f>
        <v>0</v>
      </c>
      <c r="AF2176" s="99">
        <f>SUMIFS(通讯通路门店!$BI:$BI,通讯通路门店!$S:$S,$G2176)</f>
        <v>0</v>
      </c>
      <c r="AG2176" s="99">
        <f>SUMIFS(通讯通路门店!$BH:$BH,通讯通路门店!$S:$S,$G2176)</f>
        <v>0</v>
      </c>
      <c r="AH2176" s="99">
        <f t="shared" si="166"/>
        <v>0</v>
      </c>
      <c r="AI2176" s="99">
        <f>SUMIFS(通讯通路门店!$BB:$BB,通讯通路门店!$S:$S,$G2176)</f>
        <v>0</v>
      </c>
      <c r="AJ2176" s="99">
        <f>SUMIFS(通讯通路门店!$BE:$BE,通讯通路门店!$S:$S,$G2176)</f>
        <v>0</v>
      </c>
      <c r="AK2176" s="99">
        <f>SUMIFS(通讯通路门店!$BG:$BG,通讯通路门店!$S:$S,$G2176)</f>
        <v>0</v>
      </c>
      <c r="AL2176" s="99">
        <f>SUMIFS(通讯通路门店!$BC:$BC,通讯通路门店!$S:$S,$G2176)</f>
        <v>0</v>
      </c>
      <c r="AM2176" s="99">
        <f>SUMIFS(通讯通路门店!$BD:$BD,通讯通路门店!$S:$S,$G2176)</f>
        <v>0</v>
      </c>
      <c r="AN2176" s="99">
        <f>SUMIFS(通讯通路门店!$BF:$BF,通讯通路门店!$S:$S,$G2176)</f>
        <v>0</v>
      </c>
      <c r="AO2176" s="99">
        <f t="shared" si="167"/>
        <v>0</v>
      </c>
      <c r="AP2176" s="99">
        <f>SUMIFS(通讯通路门店!$K:$K,通讯通路门店!$S:$S,$G2176)</f>
        <v>0</v>
      </c>
      <c r="AQ2176" s="83"/>
      <c r="AR2176" s="99">
        <f>SUMIFS(通讯通路门店!$T:$T,通讯通路门店!$S:$S,$G2176)</f>
        <v>0</v>
      </c>
      <c r="AS2176" s="99">
        <f>SUMIFS(通讯通路门店!$U:$U,通讯通路门店!$S:$S,$G2176)</f>
        <v>0</v>
      </c>
      <c r="AT2176" s="99">
        <f>SUMIFS(通讯通路门店!$V:$V,通讯通路门店!$S:$S,$G2176)</f>
        <v>0</v>
      </c>
      <c r="AU2176" s="99">
        <f>SUMIFS(通讯通路门店!$W:$W,通讯通路门店!$S:$S,$G2176)</f>
        <v>0</v>
      </c>
      <c r="AV2176" s="99">
        <f>SUMIFS(通讯通路门店!$Z:$Z,通讯通路门店!$S:$S,$G2176)</f>
        <v>0</v>
      </c>
      <c r="AW2176" s="99">
        <f>SUMIFS(通讯通路门店!$AB:$AB,通讯通路门店!$S:$S,$G2176)</f>
        <v>0</v>
      </c>
      <c r="AX2176" s="99">
        <f>SUMIFS(通讯通路门店!$X:$X,通讯通路门店!$S:$S,$G2176)</f>
        <v>0</v>
      </c>
      <c r="AY2176" s="99">
        <f>SUMIFS(通讯通路门店!$Y:$Y,通讯通路门店!$S:$S,$G2176)</f>
        <v>0</v>
      </c>
      <c r="AZ2176" s="99">
        <f>SUMIFS(通讯通路门店!$AA:$AA,通讯通路门店!$S:$S,$G2176)</f>
        <v>0</v>
      </c>
      <c r="BA2176" s="99">
        <f t="shared" si="168"/>
        <v>0</v>
      </c>
      <c r="BB2176" s="99">
        <f t="shared" si="169"/>
        <v>0</v>
      </c>
      <c r="BC2176" s="99">
        <f>SUMIFS(通讯通路门店!$W:$W,通讯通路门店!$S:$S,$G2176,通讯通路门店!$J:$J,"荣耀体验店")+SUMIFS(通讯通路门店!$W:$W,通讯通路门店!$S:$S,$G2176,通讯通路门店!$J:$J,"荣耀授权专卖店")</f>
        <v>0</v>
      </c>
      <c r="BD2176" s="99">
        <f>SUMIFS(通讯通路门店!$Z:$Z,通讯通路门店!$S:$S,$G2176,通讯通路门店!$J:$J,"VIVO体验店")</f>
        <v>0</v>
      </c>
      <c r="BE2176" s="99">
        <f>SUMIFS(通讯通路门店!$AB:$AB,通讯通路门店!$S:$S,$G2176,通讯通路门店!$J:$J,"OPPO体验店")</f>
        <v>0</v>
      </c>
      <c r="BF2176" s="99">
        <f>SUMIFS(通讯通路门店!$X:$X,通讯通路门店!$S:$S,$G2176,通讯通路门店!$J:$J,"华为授权体验店")+SUMIFS(通讯通路门店!$AA:$AA,通讯通路门店!$S:$S,$G2176,通讯通路门店!$J:$J,"华为堡垒店")</f>
        <v>0</v>
      </c>
      <c r="BG2176" s="99">
        <f>SUMIFS(通讯通路门店!$Y:$Y,通讯通路门店!$S:$S,$G2176,通讯通路门店!$J:$J,"小米体验店")</f>
        <v>0</v>
      </c>
      <c r="BH2176" s="99">
        <f>SUMIFS(通讯通路门店!$AA:$AA,通讯通路门店!$S:$S,$G2176,通讯通路门店!$J:$J,"苹果体验店")</f>
        <v>0</v>
      </c>
      <c r="BI2176" s="99">
        <f>SUMIFS(通讯通路门店!$K:$K,通讯通路门店!$S:$S,$G2176,通讯通路门店!$J:$J,"其他品牌专卖店")</f>
        <v>0</v>
      </c>
      <c r="BJ2176" s="99">
        <f>SUMIFS(通讯通路门店!$AC:$AC,通讯通路门店!$S:$S,$G2176)</f>
        <v>0</v>
      </c>
      <c r="BK2176" s="99">
        <f>SUMIFS(通讯通路门店!$AD:$AD,通讯通路门店!$S:$S,$G2176)</f>
        <v>0</v>
      </c>
      <c r="BL2176" s="99">
        <f>SUMIFS(通讯通路门店!$AE:$AE,通讯通路门店!$S:$S,$G2176)</f>
        <v>0</v>
      </c>
      <c r="BM2176" s="99">
        <f>SUMIFS(通讯通路门店!$AF:$AF,通讯通路门店!$S:$S,$G2176)</f>
        <v>0</v>
      </c>
      <c r="BN2176" s="99">
        <f>SUMIFS(通讯通路门店!$AG:$AG,通讯通路门店!$S:$S,$G2176)</f>
        <v>0</v>
      </c>
      <c r="BO2176" s="99">
        <f>SUMIFS(通讯通路门店!$AH:$AH,通讯通路门店!$S:$S,$G2176)</f>
        <v>0</v>
      </c>
      <c r="BP2176" s="99">
        <f>SUMIFS(通讯通路门店!$AI:$AI,通讯通路门店!$S:$S,$G2176)</f>
        <v>0</v>
      </c>
      <c r="BQ2176" s="83"/>
    </row>
    <row r="2177" spans="1:69">
      <c r="A2177" s="99" t="str">
        <f>IFERROR(_xlfn.XLOOKUP($G2177,通讯通路门店!$S$4:$S$993931,通讯通路门店!$A$4:$A$993931,0,0),"")</f>
        <v>海南省</v>
      </c>
      <c r="B2177" s="99" t="str">
        <f>IFERROR(_xlfn.XLOOKUP($G2177,通讯通路门店!$S$4:$S$993931,通讯通路门店!$B$4:$B$993931,0,0),"")</f>
        <v>东方市</v>
      </c>
      <c r="C2177" s="99" t="str">
        <f>IFERROR(_xlfn.XLOOKUP($G2177,通讯通路门店!$S$4:$S$993931,通讯通路门店!$C$4:$C$993931,0,0),"")</f>
        <v>东方市</v>
      </c>
      <c r="D2177" s="99" t="str">
        <f>IFERROR(_xlfn.XLOOKUP($G2177,通讯通路门店!$S$4:$S$993931,通讯通路门店!$D$4:$D$993931,0,0),"")</f>
        <v>八所镇</v>
      </c>
      <c r="E2177" s="83"/>
      <c r="F2177" s="83"/>
      <c r="G2177" s="101"/>
      <c r="H2177" s="102">
        <f>IFERROR(_xlfn.XLOOKUP($G2177,通讯通路门店!$S$4:$S$993931,通讯通路门店!$R$4:$R$993931,0,0),"")</f>
        <v>0</v>
      </c>
      <c r="I2177" s="83"/>
      <c r="J2177" s="83"/>
      <c r="K2177" s="83"/>
      <c r="L2177" s="83"/>
      <c r="M2177" s="83"/>
      <c r="N2177" s="83"/>
      <c r="O2177" s="83"/>
      <c r="P2177" s="83"/>
      <c r="Q2177" s="83"/>
      <c r="R2177" s="83"/>
      <c r="S2177" s="83"/>
      <c r="T2177" s="83"/>
      <c r="U2177" s="99">
        <f>COUNTIF(通讯通路门店!$S:$S,$G2177)</f>
        <v>0</v>
      </c>
      <c r="V2177" s="99">
        <f>COUNTIFS(通讯通路门店!$S:$S,$G2177,通讯通路门店!$J:$J,"综合卖场")</f>
        <v>0</v>
      </c>
      <c r="W2177" s="99">
        <f>SUMIFS(通讯通路门店!$AJ:$AJ,通讯通路门店!$S:$S,通讯客户沙盘!$G2177)</f>
        <v>0</v>
      </c>
      <c r="X2177" s="99">
        <f t="shared" si="165"/>
        <v>0</v>
      </c>
      <c r="Y2177" s="99">
        <f>COUNTIFS(通讯通路门店!$S:$S,$G2177,通讯通路门店!$J:$J,"荣耀体验店")+COUNTIFS(通讯通路门店!$S:$S,$G2177,通讯通路门店!$J:$J,"荣耀授权专卖店")</f>
        <v>0</v>
      </c>
      <c r="Z2177" s="99">
        <f>COUNTIFS(通讯通路门店!$S:$S,$G2177,通讯通路门店!$J:$J,"VIVO体验店")</f>
        <v>0</v>
      </c>
      <c r="AA2177" s="99">
        <f>COUNTIFS(通讯通路门店!$S:$S,$G2177,通讯通路门店!$J:$J,"OPPO体验店")</f>
        <v>0</v>
      </c>
      <c r="AB2177" s="99">
        <f>COUNTIFS(通讯通路门店!$S:$S,$G2177,通讯通路门店!$J:$J,"华为授权体验店")+COUNTIFS(通讯通路门店!$S:$S,$G2177,通讯通路门店!$J:$J,"华为堡垒店")</f>
        <v>0</v>
      </c>
      <c r="AC2177" s="99">
        <f>COUNTIFS(通讯通路门店!$S:$S,$G2177,通讯通路门店!$J:$J,"小米体验店")</f>
        <v>0</v>
      </c>
      <c r="AD2177" s="99">
        <f>COUNTIFS(通讯通路门店!$S:$S,$G2177,通讯通路门店!$J:$J,"苹果体验店")</f>
        <v>0</v>
      </c>
      <c r="AE2177" s="99">
        <f>COUNTIFS(通讯通路门店!$S:$S,$G2177,通讯通路门店!$J:$J,"其他品牌专卖店")</f>
        <v>0</v>
      </c>
      <c r="AF2177" s="99">
        <f>SUMIFS(通讯通路门店!$BI:$BI,通讯通路门店!$S:$S,$G2177)</f>
        <v>0</v>
      </c>
      <c r="AG2177" s="99">
        <f>SUMIFS(通讯通路门店!$BH:$BH,通讯通路门店!$S:$S,$G2177)</f>
        <v>0</v>
      </c>
      <c r="AH2177" s="99">
        <f t="shared" si="166"/>
        <v>0</v>
      </c>
      <c r="AI2177" s="99">
        <f>SUMIFS(通讯通路门店!$BB:$BB,通讯通路门店!$S:$S,$G2177)</f>
        <v>0</v>
      </c>
      <c r="AJ2177" s="99">
        <f>SUMIFS(通讯通路门店!$BE:$BE,通讯通路门店!$S:$S,$G2177)</f>
        <v>0</v>
      </c>
      <c r="AK2177" s="99">
        <f>SUMIFS(通讯通路门店!$BG:$BG,通讯通路门店!$S:$S,$G2177)</f>
        <v>0</v>
      </c>
      <c r="AL2177" s="99">
        <f>SUMIFS(通讯通路门店!$BC:$BC,通讯通路门店!$S:$S,$G2177)</f>
        <v>0</v>
      </c>
      <c r="AM2177" s="99">
        <f>SUMIFS(通讯通路门店!$BD:$BD,通讯通路门店!$S:$S,$G2177)</f>
        <v>0</v>
      </c>
      <c r="AN2177" s="99">
        <f>SUMIFS(通讯通路门店!$BF:$BF,通讯通路门店!$S:$S,$G2177)</f>
        <v>0</v>
      </c>
      <c r="AO2177" s="99">
        <f t="shared" si="167"/>
        <v>0</v>
      </c>
      <c r="AP2177" s="99">
        <f>SUMIFS(通讯通路门店!$K:$K,通讯通路门店!$S:$S,$G2177)</f>
        <v>0</v>
      </c>
      <c r="AQ2177" s="83"/>
      <c r="AR2177" s="99">
        <f>SUMIFS(通讯通路门店!$T:$T,通讯通路门店!$S:$S,$G2177)</f>
        <v>0</v>
      </c>
      <c r="AS2177" s="99">
        <f>SUMIFS(通讯通路门店!$U:$U,通讯通路门店!$S:$S,$G2177)</f>
        <v>0</v>
      </c>
      <c r="AT2177" s="99">
        <f>SUMIFS(通讯通路门店!$V:$V,通讯通路门店!$S:$S,$G2177)</f>
        <v>0</v>
      </c>
      <c r="AU2177" s="99">
        <f>SUMIFS(通讯通路门店!$W:$W,通讯通路门店!$S:$S,$G2177)</f>
        <v>0</v>
      </c>
      <c r="AV2177" s="99">
        <f>SUMIFS(通讯通路门店!$Z:$Z,通讯通路门店!$S:$S,$G2177)</f>
        <v>0</v>
      </c>
      <c r="AW2177" s="99">
        <f>SUMIFS(通讯通路门店!$AB:$AB,通讯通路门店!$S:$S,$G2177)</f>
        <v>0</v>
      </c>
      <c r="AX2177" s="99">
        <f>SUMIFS(通讯通路门店!$X:$X,通讯通路门店!$S:$S,$G2177)</f>
        <v>0</v>
      </c>
      <c r="AY2177" s="99">
        <f>SUMIFS(通讯通路门店!$Y:$Y,通讯通路门店!$S:$S,$G2177)</f>
        <v>0</v>
      </c>
      <c r="AZ2177" s="99">
        <f>SUMIFS(通讯通路门店!$AA:$AA,通讯通路门店!$S:$S,$G2177)</f>
        <v>0</v>
      </c>
      <c r="BA2177" s="99">
        <f t="shared" si="168"/>
        <v>0</v>
      </c>
      <c r="BB2177" s="99">
        <f t="shared" si="169"/>
        <v>0</v>
      </c>
      <c r="BC2177" s="99">
        <f>SUMIFS(通讯通路门店!$W:$W,通讯通路门店!$S:$S,$G2177,通讯通路门店!$J:$J,"荣耀体验店")+SUMIFS(通讯通路门店!$W:$W,通讯通路门店!$S:$S,$G2177,通讯通路门店!$J:$J,"荣耀授权专卖店")</f>
        <v>0</v>
      </c>
      <c r="BD2177" s="99">
        <f>SUMIFS(通讯通路门店!$Z:$Z,通讯通路门店!$S:$S,$G2177,通讯通路门店!$J:$J,"VIVO体验店")</f>
        <v>0</v>
      </c>
      <c r="BE2177" s="99">
        <f>SUMIFS(通讯通路门店!$AB:$AB,通讯通路门店!$S:$S,$G2177,通讯通路门店!$J:$J,"OPPO体验店")</f>
        <v>0</v>
      </c>
      <c r="BF2177" s="99">
        <f>SUMIFS(通讯通路门店!$X:$X,通讯通路门店!$S:$S,$G2177,通讯通路门店!$J:$J,"华为授权体验店")+SUMIFS(通讯通路门店!$AA:$AA,通讯通路门店!$S:$S,$G2177,通讯通路门店!$J:$J,"华为堡垒店")</f>
        <v>0</v>
      </c>
      <c r="BG2177" s="99">
        <f>SUMIFS(通讯通路门店!$Y:$Y,通讯通路门店!$S:$S,$G2177,通讯通路门店!$J:$J,"小米体验店")</f>
        <v>0</v>
      </c>
      <c r="BH2177" s="99">
        <f>SUMIFS(通讯通路门店!$AA:$AA,通讯通路门店!$S:$S,$G2177,通讯通路门店!$J:$J,"苹果体验店")</f>
        <v>0</v>
      </c>
      <c r="BI2177" s="99">
        <f>SUMIFS(通讯通路门店!$K:$K,通讯通路门店!$S:$S,$G2177,通讯通路门店!$J:$J,"其他品牌专卖店")</f>
        <v>0</v>
      </c>
      <c r="BJ2177" s="99">
        <f>SUMIFS(通讯通路门店!$AC:$AC,通讯通路门店!$S:$S,$G2177)</f>
        <v>0</v>
      </c>
      <c r="BK2177" s="99">
        <f>SUMIFS(通讯通路门店!$AD:$AD,通讯通路门店!$S:$S,$G2177)</f>
        <v>0</v>
      </c>
      <c r="BL2177" s="99">
        <f>SUMIFS(通讯通路门店!$AE:$AE,通讯通路门店!$S:$S,$G2177)</f>
        <v>0</v>
      </c>
      <c r="BM2177" s="99">
        <f>SUMIFS(通讯通路门店!$AF:$AF,通讯通路门店!$S:$S,$G2177)</f>
        <v>0</v>
      </c>
      <c r="BN2177" s="99">
        <f>SUMIFS(通讯通路门店!$AG:$AG,通讯通路门店!$S:$S,$G2177)</f>
        <v>0</v>
      </c>
      <c r="BO2177" s="99">
        <f>SUMIFS(通讯通路门店!$AH:$AH,通讯通路门店!$S:$S,$G2177)</f>
        <v>0</v>
      </c>
      <c r="BP2177" s="99">
        <f>SUMIFS(通讯通路门店!$AI:$AI,通讯通路门店!$S:$S,$G2177)</f>
        <v>0</v>
      </c>
      <c r="BQ2177" s="83"/>
    </row>
    <row r="2178" spans="1:69">
      <c r="A2178" s="99" t="str">
        <f>IFERROR(_xlfn.XLOOKUP($G2178,通讯通路门店!$S$4:$S$993931,通讯通路门店!$A$4:$A$993931,0,0),"")</f>
        <v>海南省</v>
      </c>
      <c r="B2178" s="99" t="str">
        <f>IFERROR(_xlfn.XLOOKUP($G2178,通讯通路门店!$S$4:$S$993931,通讯通路门店!$B$4:$B$993931,0,0),"")</f>
        <v>东方市</v>
      </c>
      <c r="C2178" s="99" t="str">
        <f>IFERROR(_xlfn.XLOOKUP($G2178,通讯通路门店!$S$4:$S$993931,通讯通路门店!$C$4:$C$993931,0,0),"")</f>
        <v>东方市</v>
      </c>
      <c r="D2178" s="99" t="str">
        <f>IFERROR(_xlfn.XLOOKUP($G2178,通讯通路门店!$S$4:$S$993931,通讯通路门店!$D$4:$D$993931,0,0),"")</f>
        <v>八所镇</v>
      </c>
      <c r="E2178" s="83"/>
      <c r="F2178" s="83"/>
      <c r="G2178" s="101"/>
      <c r="H2178" s="102">
        <f>IFERROR(_xlfn.XLOOKUP($G2178,通讯通路门店!$S$4:$S$993931,通讯通路门店!$R$4:$R$993931,0,0),"")</f>
        <v>0</v>
      </c>
      <c r="I2178" s="83"/>
      <c r="J2178" s="83"/>
      <c r="K2178" s="83"/>
      <c r="L2178" s="83"/>
      <c r="M2178" s="83"/>
      <c r="N2178" s="83"/>
      <c r="O2178" s="83"/>
      <c r="P2178" s="83"/>
      <c r="Q2178" s="83"/>
      <c r="R2178" s="83"/>
      <c r="S2178" s="83"/>
      <c r="T2178" s="83"/>
      <c r="U2178" s="99">
        <f>COUNTIF(通讯通路门店!$S:$S,$G2178)</f>
        <v>0</v>
      </c>
      <c r="V2178" s="99">
        <f>COUNTIFS(通讯通路门店!$S:$S,$G2178,通讯通路门店!$J:$J,"综合卖场")</f>
        <v>0</v>
      </c>
      <c r="W2178" s="99">
        <f>SUMIFS(通讯通路门店!$AJ:$AJ,通讯通路门店!$S:$S,通讯客户沙盘!$G2178)</f>
        <v>0</v>
      </c>
      <c r="X2178" s="99">
        <f t="shared" si="165"/>
        <v>0</v>
      </c>
      <c r="Y2178" s="99">
        <f>COUNTIFS(通讯通路门店!$S:$S,$G2178,通讯通路门店!$J:$J,"荣耀体验店")+COUNTIFS(通讯通路门店!$S:$S,$G2178,通讯通路门店!$J:$J,"荣耀授权专卖店")</f>
        <v>0</v>
      </c>
      <c r="Z2178" s="99">
        <f>COUNTIFS(通讯通路门店!$S:$S,$G2178,通讯通路门店!$J:$J,"VIVO体验店")</f>
        <v>0</v>
      </c>
      <c r="AA2178" s="99">
        <f>COUNTIFS(通讯通路门店!$S:$S,$G2178,通讯通路门店!$J:$J,"OPPO体验店")</f>
        <v>0</v>
      </c>
      <c r="AB2178" s="99">
        <f>COUNTIFS(通讯通路门店!$S:$S,$G2178,通讯通路门店!$J:$J,"华为授权体验店")+COUNTIFS(通讯通路门店!$S:$S,$G2178,通讯通路门店!$J:$J,"华为堡垒店")</f>
        <v>0</v>
      </c>
      <c r="AC2178" s="99">
        <f>COUNTIFS(通讯通路门店!$S:$S,$G2178,通讯通路门店!$J:$J,"小米体验店")</f>
        <v>0</v>
      </c>
      <c r="AD2178" s="99">
        <f>COUNTIFS(通讯通路门店!$S:$S,$G2178,通讯通路门店!$J:$J,"苹果体验店")</f>
        <v>0</v>
      </c>
      <c r="AE2178" s="99">
        <f>COUNTIFS(通讯通路门店!$S:$S,$G2178,通讯通路门店!$J:$J,"其他品牌专卖店")</f>
        <v>0</v>
      </c>
      <c r="AF2178" s="99">
        <f>SUMIFS(通讯通路门店!$BI:$BI,通讯通路门店!$S:$S,$G2178)</f>
        <v>0</v>
      </c>
      <c r="AG2178" s="99">
        <f>SUMIFS(通讯通路门店!$BH:$BH,通讯通路门店!$S:$S,$G2178)</f>
        <v>0</v>
      </c>
      <c r="AH2178" s="99">
        <f t="shared" si="166"/>
        <v>0</v>
      </c>
      <c r="AI2178" s="99">
        <f>SUMIFS(通讯通路门店!$BB:$BB,通讯通路门店!$S:$S,$G2178)</f>
        <v>0</v>
      </c>
      <c r="AJ2178" s="99">
        <f>SUMIFS(通讯通路门店!$BE:$BE,通讯通路门店!$S:$S,$G2178)</f>
        <v>0</v>
      </c>
      <c r="AK2178" s="99">
        <f>SUMIFS(通讯通路门店!$BG:$BG,通讯通路门店!$S:$S,$G2178)</f>
        <v>0</v>
      </c>
      <c r="AL2178" s="99">
        <f>SUMIFS(通讯通路门店!$BC:$BC,通讯通路门店!$S:$S,$G2178)</f>
        <v>0</v>
      </c>
      <c r="AM2178" s="99">
        <f>SUMIFS(通讯通路门店!$BD:$BD,通讯通路门店!$S:$S,$G2178)</f>
        <v>0</v>
      </c>
      <c r="AN2178" s="99">
        <f>SUMIFS(通讯通路门店!$BF:$BF,通讯通路门店!$S:$S,$G2178)</f>
        <v>0</v>
      </c>
      <c r="AO2178" s="99">
        <f t="shared" si="167"/>
        <v>0</v>
      </c>
      <c r="AP2178" s="99">
        <f>SUMIFS(通讯通路门店!$K:$K,通讯通路门店!$S:$S,$G2178)</f>
        <v>0</v>
      </c>
      <c r="AQ2178" s="83"/>
      <c r="AR2178" s="99">
        <f>SUMIFS(通讯通路门店!$T:$T,通讯通路门店!$S:$S,$G2178)</f>
        <v>0</v>
      </c>
      <c r="AS2178" s="99">
        <f>SUMIFS(通讯通路门店!$U:$U,通讯通路门店!$S:$S,$G2178)</f>
        <v>0</v>
      </c>
      <c r="AT2178" s="99">
        <f>SUMIFS(通讯通路门店!$V:$V,通讯通路门店!$S:$S,$G2178)</f>
        <v>0</v>
      </c>
      <c r="AU2178" s="99">
        <f>SUMIFS(通讯通路门店!$W:$W,通讯通路门店!$S:$S,$G2178)</f>
        <v>0</v>
      </c>
      <c r="AV2178" s="99">
        <f>SUMIFS(通讯通路门店!$Z:$Z,通讯通路门店!$S:$S,$G2178)</f>
        <v>0</v>
      </c>
      <c r="AW2178" s="99">
        <f>SUMIFS(通讯通路门店!$AB:$AB,通讯通路门店!$S:$S,$G2178)</f>
        <v>0</v>
      </c>
      <c r="AX2178" s="99">
        <f>SUMIFS(通讯通路门店!$X:$X,通讯通路门店!$S:$S,$G2178)</f>
        <v>0</v>
      </c>
      <c r="AY2178" s="99">
        <f>SUMIFS(通讯通路门店!$Y:$Y,通讯通路门店!$S:$S,$G2178)</f>
        <v>0</v>
      </c>
      <c r="AZ2178" s="99">
        <f>SUMIFS(通讯通路门店!$AA:$AA,通讯通路门店!$S:$S,$G2178)</f>
        <v>0</v>
      </c>
      <c r="BA2178" s="99">
        <f t="shared" si="168"/>
        <v>0</v>
      </c>
      <c r="BB2178" s="99">
        <f t="shared" si="169"/>
        <v>0</v>
      </c>
      <c r="BC2178" s="99">
        <f>SUMIFS(通讯通路门店!$W:$W,通讯通路门店!$S:$S,$G2178,通讯通路门店!$J:$J,"荣耀体验店")+SUMIFS(通讯通路门店!$W:$W,通讯通路门店!$S:$S,$G2178,通讯通路门店!$J:$J,"荣耀授权专卖店")</f>
        <v>0</v>
      </c>
      <c r="BD2178" s="99">
        <f>SUMIFS(通讯通路门店!$Z:$Z,通讯通路门店!$S:$S,$G2178,通讯通路门店!$J:$J,"VIVO体验店")</f>
        <v>0</v>
      </c>
      <c r="BE2178" s="99">
        <f>SUMIFS(通讯通路门店!$AB:$AB,通讯通路门店!$S:$S,$G2178,通讯通路门店!$J:$J,"OPPO体验店")</f>
        <v>0</v>
      </c>
      <c r="BF2178" s="99">
        <f>SUMIFS(通讯通路门店!$X:$X,通讯通路门店!$S:$S,$G2178,通讯通路门店!$J:$J,"华为授权体验店")+SUMIFS(通讯通路门店!$AA:$AA,通讯通路门店!$S:$S,$G2178,通讯通路门店!$J:$J,"华为堡垒店")</f>
        <v>0</v>
      </c>
      <c r="BG2178" s="99">
        <f>SUMIFS(通讯通路门店!$Y:$Y,通讯通路门店!$S:$S,$G2178,通讯通路门店!$J:$J,"小米体验店")</f>
        <v>0</v>
      </c>
      <c r="BH2178" s="99">
        <f>SUMIFS(通讯通路门店!$AA:$AA,通讯通路门店!$S:$S,$G2178,通讯通路门店!$J:$J,"苹果体验店")</f>
        <v>0</v>
      </c>
      <c r="BI2178" s="99">
        <f>SUMIFS(通讯通路门店!$K:$K,通讯通路门店!$S:$S,$G2178,通讯通路门店!$J:$J,"其他品牌专卖店")</f>
        <v>0</v>
      </c>
      <c r="BJ2178" s="99">
        <f>SUMIFS(通讯通路门店!$AC:$AC,通讯通路门店!$S:$S,$G2178)</f>
        <v>0</v>
      </c>
      <c r="BK2178" s="99">
        <f>SUMIFS(通讯通路门店!$AD:$AD,通讯通路门店!$S:$S,$G2178)</f>
        <v>0</v>
      </c>
      <c r="BL2178" s="99">
        <f>SUMIFS(通讯通路门店!$AE:$AE,通讯通路门店!$S:$S,$G2178)</f>
        <v>0</v>
      </c>
      <c r="BM2178" s="99">
        <f>SUMIFS(通讯通路门店!$AF:$AF,通讯通路门店!$S:$S,$G2178)</f>
        <v>0</v>
      </c>
      <c r="BN2178" s="99">
        <f>SUMIFS(通讯通路门店!$AG:$AG,通讯通路门店!$S:$S,$G2178)</f>
        <v>0</v>
      </c>
      <c r="BO2178" s="99">
        <f>SUMIFS(通讯通路门店!$AH:$AH,通讯通路门店!$S:$S,$G2178)</f>
        <v>0</v>
      </c>
      <c r="BP2178" s="99">
        <f>SUMIFS(通讯通路门店!$AI:$AI,通讯通路门店!$S:$S,$G2178)</f>
        <v>0</v>
      </c>
      <c r="BQ2178" s="83"/>
    </row>
    <row r="2179" spans="1:69">
      <c r="A2179" s="99" t="str">
        <f>IFERROR(_xlfn.XLOOKUP($G2179,通讯通路门店!$S$4:$S$993931,通讯通路门店!$A$4:$A$993931,0,0),"")</f>
        <v>海南省</v>
      </c>
      <c r="B2179" s="99" t="str">
        <f>IFERROR(_xlfn.XLOOKUP($G2179,通讯通路门店!$S$4:$S$993931,通讯通路门店!$B$4:$B$993931,0,0),"")</f>
        <v>东方市</v>
      </c>
      <c r="C2179" s="99" t="str">
        <f>IFERROR(_xlfn.XLOOKUP($G2179,通讯通路门店!$S$4:$S$993931,通讯通路门店!$C$4:$C$993931,0,0),"")</f>
        <v>东方市</v>
      </c>
      <c r="D2179" s="99" t="str">
        <f>IFERROR(_xlfn.XLOOKUP($G2179,通讯通路门店!$S$4:$S$993931,通讯通路门店!$D$4:$D$993931,0,0),"")</f>
        <v>八所镇</v>
      </c>
      <c r="E2179" s="83"/>
      <c r="F2179" s="83"/>
      <c r="G2179" s="101"/>
      <c r="H2179" s="102">
        <f>IFERROR(_xlfn.XLOOKUP($G2179,通讯通路门店!$S$4:$S$993931,通讯通路门店!$R$4:$R$993931,0,0),"")</f>
        <v>0</v>
      </c>
      <c r="I2179" s="83"/>
      <c r="J2179" s="83"/>
      <c r="K2179" s="83"/>
      <c r="L2179" s="83"/>
      <c r="M2179" s="83"/>
      <c r="N2179" s="83"/>
      <c r="O2179" s="83"/>
      <c r="P2179" s="83"/>
      <c r="Q2179" s="83"/>
      <c r="R2179" s="83"/>
      <c r="S2179" s="83"/>
      <c r="T2179" s="83"/>
      <c r="U2179" s="99">
        <f>COUNTIF(通讯通路门店!$S:$S,$G2179)</f>
        <v>0</v>
      </c>
      <c r="V2179" s="99">
        <f>COUNTIFS(通讯通路门店!$S:$S,$G2179,通讯通路门店!$J:$J,"综合卖场")</f>
        <v>0</v>
      </c>
      <c r="W2179" s="99">
        <f>SUMIFS(通讯通路门店!$AJ:$AJ,通讯通路门店!$S:$S,通讯客户沙盘!$G2179)</f>
        <v>0</v>
      </c>
      <c r="X2179" s="99">
        <f t="shared" si="165"/>
        <v>0</v>
      </c>
      <c r="Y2179" s="99">
        <f>COUNTIFS(通讯通路门店!$S:$S,$G2179,通讯通路门店!$J:$J,"荣耀体验店")+COUNTIFS(通讯通路门店!$S:$S,$G2179,通讯通路门店!$J:$J,"荣耀授权专卖店")</f>
        <v>0</v>
      </c>
      <c r="Z2179" s="99">
        <f>COUNTIFS(通讯通路门店!$S:$S,$G2179,通讯通路门店!$J:$J,"VIVO体验店")</f>
        <v>0</v>
      </c>
      <c r="AA2179" s="99">
        <f>COUNTIFS(通讯通路门店!$S:$S,$G2179,通讯通路门店!$J:$J,"OPPO体验店")</f>
        <v>0</v>
      </c>
      <c r="AB2179" s="99">
        <f>COUNTIFS(通讯通路门店!$S:$S,$G2179,通讯通路门店!$J:$J,"华为授权体验店")+COUNTIFS(通讯通路门店!$S:$S,$G2179,通讯通路门店!$J:$J,"华为堡垒店")</f>
        <v>0</v>
      </c>
      <c r="AC2179" s="99">
        <f>COUNTIFS(通讯通路门店!$S:$S,$G2179,通讯通路门店!$J:$J,"小米体验店")</f>
        <v>0</v>
      </c>
      <c r="AD2179" s="99">
        <f>COUNTIFS(通讯通路门店!$S:$S,$G2179,通讯通路门店!$J:$J,"苹果体验店")</f>
        <v>0</v>
      </c>
      <c r="AE2179" s="99">
        <f>COUNTIFS(通讯通路门店!$S:$S,$G2179,通讯通路门店!$J:$J,"其他品牌专卖店")</f>
        <v>0</v>
      </c>
      <c r="AF2179" s="99">
        <f>SUMIFS(通讯通路门店!$BI:$BI,通讯通路门店!$S:$S,$G2179)</f>
        <v>0</v>
      </c>
      <c r="AG2179" s="99">
        <f>SUMIFS(通讯通路门店!$BH:$BH,通讯通路门店!$S:$S,$G2179)</f>
        <v>0</v>
      </c>
      <c r="AH2179" s="99">
        <f t="shared" si="166"/>
        <v>0</v>
      </c>
      <c r="AI2179" s="99">
        <f>SUMIFS(通讯通路门店!$BB:$BB,通讯通路门店!$S:$S,$G2179)</f>
        <v>0</v>
      </c>
      <c r="AJ2179" s="99">
        <f>SUMIFS(通讯通路门店!$BE:$BE,通讯通路门店!$S:$S,$G2179)</f>
        <v>0</v>
      </c>
      <c r="AK2179" s="99">
        <f>SUMIFS(通讯通路门店!$BG:$BG,通讯通路门店!$S:$S,$G2179)</f>
        <v>0</v>
      </c>
      <c r="AL2179" s="99">
        <f>SUMIFS(通讯通路门店!$BC:$BC,通讯通路门店!$S:$S,$G2179)</f>
        <v>0</v>
      </c>
      <c r="AM2179" s="99">
        <f>SUMIFS(通讯通路门店!$BD:$BD,通讯通路门店!$S:$S,$G2179)</f>
        <v>0</v>
      </c>
      <c r="AN2179" s="99">
        <f>SUMIFS(通讯通路门店!$BF:$BF,通讯通路门店!$S:$S,$G2179)</f>
        <v>0</v>
      </c>
      <c r="AO2179" s="99">
        <f t="shared" si="167"/>
        <v>0</v>
      </c>
      <c r="AP2179" s="99">
        <f>SUMIFS(通讯通路门店!$K:$K,通讯通路门店!$S:$S,$G2179)</f>
        <v>0</v>
      </c>
      <c r="AQ2179" s="83"/>
      <c r="AR2179" s="99">
        <f>SUMIFS(通讯通路门店!$T:$T,通讯通路门店!$S:$S,$G2179)</f>
        <v>0</v>
      </c>
      <c r="AS2179" s="99">
        <f>SUMIFS(通讯通路门店!$U:$U,通讯通路门店!$S:$S,$G2179)</f>
        <v>0</v>
      </c>
      <c r="AT2179" s="99">
        <f>SUMIFS(通讯通路门店!$V:$V,通讯通路门店!$S:$S,$G2179)</f>
        <v>0</v>
      </c>
      <c r="AU2179" s="99">
        <f>SUMIFS(通讯通路门店!$W:$W,通讯通路门店!$S:$S,$G2179)</f>
        <v>0</v>
      </c>
      <c r="AV2179" s="99">
        <f>SUMIFS(通讯通路门店!$Z:$Z,通讯通路门店!$S:$S,$G2179)</f>
        <v>0</v>
      </c>
      <c r="AW2179" s="99">
        <f>SUMIFS(通讯通路门店!$AB:$AB,通讯通路门店!$S:$S,$G2179)</f>
        <v>0</v>
      </c>
      <c r="AX2179" s="99">
        <f>SUMIFS(通讯通路门店!$X:$X,通讯通路门店!$S:$S,$G2179)</f>
        <v>0</v>
      </c>
      <c r="AY2179" s="99">
        <f>SUMIFS(通讯通路门店!$Y:$Y,通讯通路门店!$S:$S,$G2179)</f>
        <v>0</v>
      </c>
      <c r="AZ2179" s="99">
        <f>SUMIFS(通讯通路门店!$AA:$AA,通讯通路门店!$S:$S,$G2179)</f>
        <v>0</v>
      </c>
      <c r="BA2179" s="99">
        <f t="shared" si="168"/>
        <v>0</v>
      </c>
      <c r="BB2179" s="99">
        <f t="shared" si="169"/>
        <v>0</v>
      </c>
      <c r="BC2179" s="99">
        <f>SUMIFS(通讯通路门店!$W:$W,通讯通路门店!$S:$S,$G2179,通讯通路门店!$J:$J,"荣耀体验店")+SUMIFS(通讯通路门店!$W:$W,通讯通路门店!$S:$S,$G2179,通讯通路门店!$J:$J,"荣耀授权专卖店")</f>
        <v>0</v>
      </c>
      <c r="BD2179" s="99">
        <f>SUMIFS(通讯通路门店!$Z:$Z,通讯通路门店!$S:$S,$G2179,通讯通路门店!$J:$J,"VIVO体验店")</f>
        <v>0</v>
      </c>
      <c r="BE2179" s="99">
        <f>SUMIFS(通讯通路门店!$AB:$AB,通讯通路门店!$S:$S,$G2179,通讯通路门店!$J:$J,"OPPO体验店")</f>
        <v>0</v>
      </c>
      <c r="BF2179" s="99">
        <f>SUMIFS(通讯通路门店!$X:$X,通讯通路门店!$S:$S,$G2179,通讯通路门店!$J:$J,"华为授权体验店")+SUMIFS(通讯通路门店!$AA:$AA,通讯通路门店!$S:$S,$G2179,通讯通路门店!$J:$J,"华为堡垒店")</f>
        <v>0</v>
      </c>
      <c r="BG2179" s="99">
        <f>SUMIFS(通讯通路门店!$Y:$Y,通讯通路门店!$S:$S,$G2179,通讯通路门店!$J:$J,"小米体验店")</f>
        <v>0</v>
      </c>
      <c r="BH2179" s="99">
        <f>SUMIFS(通讯通路门店!$AA:$AA,通讯通路门店!$S:$S,$G2179,通讯通路门店!$J:$J,"苹果体验店")</f>
        <v>0</v>
      </c>
      <c r="BI2179" s="99">
        <f>SUMIFS(通讯通路门店!$K:$K,通讯通路门店!$S:$S,$G2179,通讯通路门店!$J:$J,"其他品牌专卖店")</f>
        <v>0</v>
      </c>
      <c r="BJ2179" s="99">
        <f>SUMIFS(通讯通路门店!$AC:$AC,通讯通路门店!$S:$S,$G2179)</f>
        <v>0</v>
      </c>
      <c r="BK2179" s="99">
        <f>SUMIFS(通讯通路门店!$AD:$AD,通讯通路门店!$S:$S,$G2179)</f>
        <v>0</v>
      </c>
      <c r="BL2179" s="99">
        <f>SUMIFS(通讯通路门店!$AE:$AE,通讯通路门店!$S:$S,$G2179)</f>
        <v>0</v>
      </c>
      <c r="BM2179" s="99">
        <f>SUMIFS(通讯通路门店!$AF:$AF,通讯通路门店!$S:$S,$G2179)</f>
        <v>0</v>
      </c>
      <c r="BN2179" s="99">
        <f>SUMIFS(通讯通路门店!$AG:$AG,通讯通路门店!$S:$S,$G2179)</f>
        <v>0</v>
      </c>
      <c r="BO2179" s="99">
        <f>SUMIFS(通讯通路门店!$AH:$AH,通讯通路门店!$S:$S,$G2179)</f>
        <v>0</v>
      </c>
      <c r="BP2179" s="99">
        <f>SUMIFS(通讯通路门店!$AI:$AI,通讯通路门店!$S:$S,$G2179)</f>
        <v>0</v>
      </c>
      <c r="BQ2179" s="83"/>
    </row>
    <row r="2180" spans="1:69">
      <c r="A2180" s="99" t="str">
        <f>IFERROR(_xlfn.XLOOKUP($G2180,通讯通路门店!$S$4:$S$993931,通讯通路门店!$A$4:$A$993931,0,0),"")</f>
        <v>海南省</v>
      </c>
      <c r="B2180" s="99" t="str">
        <f>IFERROR(_xlfn.XLOOKUP($G2180,通讯通路门店!$S$4:$S$993931,通讯通路门店!$B$4:$B$993931,0,0),"")</f>
        <v>东方市</v>
      </c>
      <c r="C2180" s="99" t="str">
        <f>IFERROR(_xlfn.XLOOKUP($G2180,通讯通路门店!$S$4:$S$993931,通讯通路门店!$C$4:$C$993931,0,0),"")</f>
        <v>东方市</v>
      </c>
      <c r="D2180" s="99" t="str">
        <f>IFERROR(_xlfn.XLOOKUP($G2180,通讯通路门店!$S$4:$S$993931,通讯通路门店!$D$4:$D$993931,0,0),"")</f>
        <v>八所镇</v>
      </c>
      <c r="E2180" s="83"/>
      <c r="F2180" s="83"/>
      <c r="G2180" s="101"/>
      <c r="H2180" s="102">
        <f>IFERROR(_xlfn.XLOOKUP($G2180,通讯通路门店!$S$4:$S$993931,通讯通路门店!$R$4:$R$993931,0,0),"")</f>
        <v>0</v>
      </c>
      <c r="I2180" s="83"/>
      <c r="J2180" s="83"/>
      <c r="K2180" s="83"/>
      <c r="L2180" s="83"/>
      <c r="M2180" s="83"/>
      <c r="N2180" s="83"/>
      <c r="O2180" s="83"/>
      <c r="P2180" s="83"/>
      <c r="Q2180" s="83"/>
      <c r="R2180" s="83"/>
      <c r="S2180" s="83"/>
      <c r="T2180" s="83"/>
      <c r="U2180" s="99">
        <f>COUNTIF(通讯通路门店!$S:$S,$G2180)</f>
        <v>0</v>
      </c>
      <c r="V2180" s="99">
        <f>COUNTIFS(通讯通路门店!$S:$S,$G2180,通讯通路门店!$J:$J,"综合卖场")</f>
        <v>0</v>
      </c>
      <c r="W2180" s="99">
        <f>SUMIFS(通讯通路门店!$AJ:$AJ,通讯通路门店!$S:$S,通讯客户沙盘!$G2180)</f>
        <v>0</v>
      </c>
      <c r="X2180" s="99">
        <f t="shared" ref="X2180:X2243" si="170">Y2180+Z2180+AA2180+AB2180+AC2180+AD2180+AE2180</f>
        <v>0</v>
      </c>
      <c r="Y2180" s="99">
        <f>COUNTIFS(通讯通路门店!$S:$S,$G2180,通讯通路门店!$J:$J,"荣耀体验店")+COUNTIFS(通讯通路门店!$S:$S,$G2180,通讯通路门店!$J:$J,"荣耀授权专卖店")</f>
        <v>0</v>
      </c>
      <c r="Z2180" s="99">
        <f>COUNTIFS(通讯通路门店!$S:$S,$G2180,通讯通路门店!$J:$J,"VIVO体验店")</f>
        <v>0</v>
      </c>
      <c r="AA2180" s="99">
        <f>COUNTIFS(通讯通路门店!$S:$S,$G2180,通讯通路门店!$J:$J,"OPPO体验店")</f>
        <v>0</v>
      </c>
      <c r="AB2180" s="99">
        <f>COUNTIFS(通讯通路门店!$S:$S,$G2180,通讯通路门店!$J:$J,"华为授权体验店")+COUNTIFS(通讯通路门店!$S:$S,$G2180,通讯通路门店!$J:$J,"华为堡垒店")</f>
        <v>0</v>
      </c>
      <c r="AC2180" s="99">
        <f>COUNTIFS(通讯通路门店!$S:$S,$G2180,通讯通路门店!$J:$J,"小米体验店")</f>
        <v>0</v>
      </c>
      <c r="AD2180" s="99">
        <f>COUNTIFS(通讯通路门店!$S:$S,$G2180,通讯通路门店!$J:$J,"苹果体验店")</f>
        <v>0</v>
      </c>
      <c r="AE2180" s="99">
        <f>COUNTIFS(通讯通路门店!$S:$S,$G2180,通讯通路门店!$J:$J,"其他品牌专卖店")</f>
        <v>0</v>
      </c>
      <c r="AF2180" s="99">
        <f>SUMIFS(通讯通路门店!$BI:$BI,通讯通路门店!$S:$S,$G2180)</f>
        <v>0</v>
      </c>
      <c r="AG2180" s="99">
        <f>SUMIFS(通讯通路门店!$BH:$BH,通讯通路门店!$S:$S,$G2180)</f>
        <v>0</v>
      </c>
      <c r="AH2180" s="99">
        <f t="shared" ref="AH2180:AH2243" si="171">AI2180+AJ2180+AK2180+AL2180+AM2180+AN2180</f>
        <v>0</v>
      </c>
      <c r="AI2180" s="99">
        <f>SUMIFS(通讯通路门店!$BB:$BB,通讯通路门店!$S:$S,$G2180)</f>
        <v>0</v>
      </c>
      <c r="AJ2180" s="99">
        <f>SUMIFS(通讯通路门店!$BE:$BE,通讯通路门店!$S:$S,$G2180)</f>
        <v>0</v>
      </c>
      <c r="AK2180" s="99">
        <f>SUMIFS(通讯通路门店!$BG:$BG,通讯通路门店!$S:$S,$G2180)</f>
        <v>0</v>
      </c>
      <c r="AL2180" s="99">
        <f>SUMIFS(通讯通路门店!$BC:$BC,通讯通路门店!$S:$S,$G2180)</f>
        <v>0</v>
      </c>
      <c r="AM2180" s="99">
        <f>SUMIFS(通讯通路门店!$BD:$BD,通讯通路门店!$S:$S,$G2180)</f>
        <v>0</v>
      </c>
      <c r="AN2180" s="99">
        <f>SUMIFS(通讯通路门店!$BF:$BF,通讯通路门店!$S:$S,$G2180)</f>
        <v>0</v>
      </c>
      <c r="AO2180" s="99">
        <f t="shared" ref="AO2180:AO2243" si="172">AP2180+AQ2180</f>
        <v>0</v>
      </c>
      <c r="AP2180" s="99">
        <f>SUMIFS(通讯通路门店!$K:$K,通讯通路门店!$S:$S,$G2180)</f>
        <v>0</v>
      </c>
      <c r="AQ2180" s="83"/>
      <c r="AR2180" s="99">
        <f>SUMIFS(通讯通路门店!$T:$T,通讯通路门店!$S:$S,$G2180)</f>
        <v>0</v>
      </c>
      <c r="AS2180" s="99">
        <f>SUMIFS(通讯通路门店!$U:$U,通讯通路门店!$S:$S,$G2180)</f>
        <v>0</v>
      </c>
      <c r="AT2180" s="99">
        <f>SUMIFS(通讯通路门店!$V:$V,通讯通路门店!$S:$S,$G2180)</f>
        <v>0</v>
      </c>
      <c r="AU2180" s="99">
        <f>SUMIFS(通讯通路门店!$W:$W,通讯通路门店!$S:$S,$G2180)</f>
        <v>0</v>
      </c>
      <c r="AV2180" s="99">
        <f>SUMIFS(通讯通路门店!$Z:$Z,通讯通路门店!$S:$S,$G2180)</f>
        <v>0</v>
      </c>
      <c r="AW2180" s="99">
        <f>SUMIFS(通讯通路门店!$AB:$AB,通讯通路门店!$S:$S,$G2180)</f>
        <v>0</v>
      </c>
      <c r="AX2180" s="99">
        <f>SUMIFS(通讯通路门店!$X:$X,通讯通路门店!$S:$S,$G2180)</f>
        <v>0</v>
      </c>
      <c r="AY2180" s="99">
        <f>SUMIFS(通讯通路门店!$Y:$Y,通讯通路门店!$S:$S,$G2180)</f>
        <v>0</v>
      </c>
      <c r="AZ2180" s="99">
        <f>SUMIFS(通讯通路门店!$AA:$AA,通讯通路门店!$S:$S,$G2180)</f>
        <v>0</v>
      </c>
      <c r="BA2180" s="99">
        <f t="shared" ref="BA2180:BA2243" si="173">AP2180-BB2180</f>
        <v>0</v>
      </c>
      <c r="BB2180" s="99">
        <f t="shared" ref="BB2180:BB2243" si="174">BC2180+BD2180+BE2180+BF2180+BG2180+BH2180</f>
        <v>0</v>
      </c>
      <c r="BC2180" s="99">
        <f>SUMIFS(通讯通路门店!$W:$W,通讯通路门店!$S:$S,$G2180,通讯通路门店!$J:$J,"荣耀体验店")+SUMIFS(通讯通路门店!$W:$W,通讯通路门店!$S:$S,$G2180,通讯通路门店!$J:$J,"荣耀授权专卖店")</f>
        <v>0</v>
      </c>
      <c r="BD2180" s="99">
        <f>SUMIFS(通讯通路门店!$Z:$Z,通讯通路门店!$S:$S,$G2180,通讯通路门店!$J:$J,"VIVO体验店")</f>
        <v>0</v>
      </c>
      <c r="BE2180" s="99">
        <f>SUMIFS(通讯通路门店!$AB:$AB,通讯通路门店!$S:$S,$G2180,通讯通路门店!$J:$J,"OPPO体验店")</f>
        <v>0</v>
      </c>
      <c r="BF2180" s="99">
        <f>SUMIFS(通讯通路门店!$X:$X,通讯通路门店!$S:$S,$G2180,通讯通路门店!$J:$J,"华为授权体验店")+SUMIFS(通讯通路门店!$AA:$AA,通讯通路门店!$S:$S,$G2180,通讯通路门店!$J:$J,"华为堡垒店")</f>
        <v>0</v>
      </c>
      <c r="BG2180" s="99">
        <f>SUMIFS(通讯通路门店!$Y:$Y,通讯通路门店!$S:$S,$G2180,通讯通路门店!$J:$J,"小米体验店")</f>
        <v>0</v>
      </c>
      <c r="BH2180" s="99">
        <f>SUMIFS(通讯通路门店!$AA:$AA,通讯通路门店!$S:$S,$G2180,通讯通路门店!$J:$J,"苹果体验店")</f>
        <v>0</v>
      </c>
      <c r="BI2180" s="99">
        <f>SUMIFS(通讯通路门店!$K:$K,通讯通路门店!$S:$S,$G2180,通讯通路门店!$J:$J,"其他品牌专卖店")</f>
        <v>0</v>
      </c>
      <c r="BJ2180" s="99">
        <f>SUMIFS(通讯通路门店!$AC:$AC,通讯通路门店!$S:$S,$G2180)</f>
        <v>0</v>
      </c>
      <c r="BK2180" s="99">
        <f>SUMIFS(通讯通路门店!$AD:$AD,通讯通路门店!$S:$S,$G2180)</f>
        <v>0</v>
      </c>
      <c r="BL2180" s="99">
        <f>SUMIFS(通讯通路门店!$AE:$AE,通讯通路门店!$S:$S,$G2180)</f>
        <v>0</v>
      </c>
      <c r="BM2180" s="99">
        <f>SUMIFS(通讯通路门店!$AF:$AF,通讯通路门店!$S:$S,$G2180)</f>
        <v>0</v>
      </c>
      <c r="BN2180" s="99">
        <f>SUMIFS(通讯通路门店!$AG:$AG,通讯通路门店!$S:$S,$G2180)</f>
        <v>0</v>
      </c>
      <c r="BO2180" s="99">
        <f>SUMIFS(通讯通路门店!$AH:$AH,通讯通路门店!$S:$S,$G2180)</f>
        <v>0</v>
      </c>
      <c r="BP2180" s="99">
        <f>SUMIFS(通讯通路门店!$AI:$AI,通讯通路门店!$S:$S,$G2180)</f>
        <v>0</v>
      </c>
      <c r="BQ2180" s="83"/>
    </row>
    <row r="2181" spans="1:69">
      <c r="A2181" s="99" t="str">
        <f>IFERROR(_xlfn.XLOOKUP($G2181,通讯通路门店!$S$4:$S$993931,通讯通路门店!$A$4:$A$993931,0,0),"")</f>
        <v>海南省</v>
      </c>
      <c r="B2181" s="99" t="str">
        <f>IFERROR(_xlfn.XLOOKUP($G2181,通讯通路门店!$S$4:$S$993931,通讯通路门店!$B$4:$B$993931,0,0),"")</f>
        <v>东方市</v>
      </c>
      <c r="C2181" s="99" t="str">
        <f>IFERROR(_xlfn.XLOOKUP($G2181,通讯通路门店!$S$4:$S$993931,通讯通路门店!$C$4:$C$993931,0,0),"")</f>
        <v>东方市</v>
      </c>
      <c r="D2181" s="99" t="str">
        <f>IFERROR(_xlfn.XLOOKUP($G2181,通讯通路门店!$S$4:$S$993931,通讯通路门店!$D$4:$D$993931,0,0),"")</f>
        <v>八所镇</v>
      </c>
      <c r="E2181" s="83"/>
      <c r="F2181" s="83"/>
      <c r="G2181" s="101"/>
      <c r="H2181" s="102">
        <f>IFERROR(_xlfn.XLOOKUP($G2181,通讯通路门店!$S$4:$S$993931,通讯通路门店!$R$4:$R$993931,0,0),"")</f>
        <v>0</v>
      </c>
      <c r="I2181" s="83"/>
      <c r="J2181" s="83"/>
      <c r="K2181" s="83"/>
      <c r="L2181" s="83"/>
      <c r="M2181" s="83"/>
      <c r="N2181" s="83"/>
      <c r="O2181" s="83"/>
      <c r="P2181" s="83"/>
      <c r="Q2181" s="83"/>
      <c r="R2181" s="83"/>
      <c r="S2181" s="83"/>
      <c r="T2181" s="83"/>
      <c r="U2181" s="99">
        <f>COUNTIF(通讯通路门店!$S:$S,$G2181)</f>
        <v>0</v>
      </c>
      <c r="V2181" s="99">
        <f>COUNTIFS(通讯通路门店!$S:$S,$G2181,通讯通路门店!$J:$J,"综合卖场")</f>
        <v>0</v>
      </c>
      <c r="W2181" s="99">
        <f>SUMIFS(通讯通路门店!$AJ:$AJ,通讯通路门店!$S:$S,通讯客户沙盘!$G2181)</f>
        <v>0</v>
      </c>
      <c r="X2181" s="99">
        <f t="shared" si="170"/>
        <v>0</v>
      </c>
      <c r="Y2181" s="99">
        <f>COUNTIFS(通讯通路门店!$S:$S,$G2181,通讯通路门店!$J:$J,"荣耀体验店")+COUNTIFS(通讯通路门店!$S:$S,$G2181,通讯通路门店!$J:$J,"荣耀授权专卖店")</f>
        <v>0</v>
      </c>
      <c r="Z2181" s="99">
        <f>COUNTIFS(通讯通路门店!$S:$S,$G2181,通讯通路门店!$J:$J,"VIVO体验店")</f>
        <v>0</v>
      </c>
      <c r="AA2181" s="99">
        <f>COUNTIFS(通讯通路门店!$S:$S,$G2181,通讯通路门店!$J:$J,"OPPO体验店")</f>
        <v>0</v>
      </c>
      <c r="AB2181" s="99">
        <f>COUNTIFS(通讯通路门店!$S:$S,$G2181,通讯通路门店!$J:$J,"华为授权体验店")+COUNTIFS(通讯通路门店!$S:$S,$G2181,通讯通路门店!$J:$J,"华为堡垒店")</f>
        <v>0</v>
      </c>
      <c r="AC2181" s="99">
        <f>COUNTIFS(通讯通路门店!$S:$S,$G2181,通讯通路门店!$J:$J,"小米体验店")</f>
        <v>0</v>
      </c>
      <c r="AD2181" s="99">
        <f>COUNTIFS(通讯通路门店!$S:$S,$G2181,通讯通路门店!$J:$J,"苹果体验店")</f>
        <v>0</v>
      </c>
      <c r="AE2181" s="99">
        <f>COUNTIFS(通讯通路门店!$S:$S,$G2181,通讯通路门店!$J:$J,"其他品牌专卖店")</f>
        <v>0</v>
      </c>
      <c r="AF2181" s="99">
        <f>SUMIFS(通讯通路门店!$BI:$BI,通讯通路门店!$S:$S,$G2181)</f>
        <v>0</v>
      </c>
      <c r="AG2181" s="99">
        <f>SUMIFS(通讯通路门店!$BH:$BH,通讯通路门店!$S:$S,$G2181)</f>
        <v>0</v>
      </c>
      <c r="AH2181" s="99">
        <f t="shared" si="171"/>
        <v>0</v>
      </c>
      <c r="AI2181" s="99">
        <f>SUMIFS(通讯通路门店!$BB:$BB,通讯通路门店!$S:$S,$G2181)</f>
        <v>0</v>
      </c>
      <c r="AJ2181" s="99">
        <f>SUMIFS(通讯通路门店!$BE:$BE,通讯通路门店!$S:$S,$G2181)</f>
        <v>0</v>
      </c>
      <c r="AK2181" s="99">
        <f>SUMIFS(通讯通路门店!$BG:$BG,通讯通路门店!$S:$S,$G2181)</f>
        <v>0</v>
      </c>
      <c r="AL2181" s="99">
        <f>SUMIFS(通讯通路门店!$BC:$BC,通讯通路门店!$S:$S,$G2181)</f>
        <v>0</v>
      </c>
      <c r="AM2181" s="99">
        <f>SUMIFS(通讯通路门店!$BD:$BD,通讯通路门店!$S:$S,$G2181)</f>
        <v>0</v>
      </c>
      <c r="AN2181" s="99">
        <f>SUMIFS(通讯通路门店!$BF:$BF,通讯通路门店!$S:$S,$G2181)</f>
        <v>0</v>
      </c>
      <c r="AO2181" s="99">
        <f t="shared" si="172"/>
        <v>0</v>
      </c>
      <c r="AP2181" s="99">
        <f>SUMIFS(通讯通路门店!$K:$K,通讯通路门店!$S:$S,$G2181)</f>
        <v>0</v>
      </c>
      <c r="AQ2181" s="83"/>
      <c r="AR2181" s="99">
        <f>SUMIFS(通讯通路门店!$T:$T,通讯通路门店!$S:$S,$G2181)</f>
        <v>0</v>
      </c>
      <c r="AS2181" s="99">
        <f>SUMIFS(通讯通路门店!$U:$U,通讯通路门店!$S:$S,$G2181)</f>
        <v>0</v>
      </c>
      <c r="AT2181" s="99">
        <f>SUMIFS(通讯通路门店!$V:$V,通讯通路门店!$S:$S,$G2181)</f>
        <v>0</v>
      </c>
      <c r="AU2181" s="99">
        <f>SUMIFS(通讯通路门店!$W:$W,通讯通路门店!$S:$S,$G2181)</f>
        <v>0</v>
      </c>
      <c r="AV2181" s="99">
        <f>SUMIFS(通讯通路门店!$Z:$Z,通讯通路门店!$S:$S,$G2181)</f>
        <v>0</v>
      </c>
      <c r="AW2181" s="99">
        <f>SUMIFS(通讯通路门店!$AB:$AB,通讯通路门店!$S:$S,$G2181)</f>
        <v>0</v>
      </c>
      <c r="AX2181" s="99">
        <f>SUMIFS(通讯通路门店!$X:$X,通讯通路门店!$S:$S,$G2181)</f>
        <v>0</v>
      </c>
      <c r="AY2181" s="99">
        <f>SUMIFS(通讯通路门店!$Y:$Y,通讯通路门店!$S:$S,$G2181)</f>
        <v>0</v>
      </c>
      <c r="AZ2181" s="99">
        <f>SUMIFS(通讯通路门店!$AA:$AA,通讯通路门店!$S:$S,$G2181)</f>
        <v>0</v>
      </c>
      <c r="BA2181" s="99">
        <f t="shared" si="173"/>
        <v>0</v>
      </c>
      <c r="BB2181" s="99">
        <f t="shared" si="174"/>
        <v>0</v>
      </c>
      <c r="BC2181" s="99">
        <f>SUMIFS(通讯通路门店!$W:$W,通讯通路门店!$S:$S,$G2181,通讯通路门店!$J:$J,"荣耀体验店")+SUMIFS(通讯通路门店!$W:$W,通讯通路门店!$S:$S,$G2181,通讯通路门店!$J:$J,"荣耀授权专卖店")</f>
        <v>0</v>
      </c>
      <c r="BD2181" s="99">
        <f>SUMIFS(通讯通路门店!$Z:$Z,通讯通路门店!$S:$S,$G2181,通讯通路门店!$J:$J,"VIVO体验店")</f>
        <v>0</v>
      </c>
      <c r="BE2181" s="99">
        <f>SUMIFS(通讯通路门店!$AB:$AB,通讯通路门店!$S:$S,$G2181,通讯通路门店!$J:$J,"OPPO体验店")</f>
        <v>0</v>
      </c>
      <c r="BF2181" s="99">
        <f>SUMIFS(通讯通路门店!$X:$X,通讯通路门店!$S:$S,$G2181,通讯通路门店!$J:$J,"华为授权体验店")+SUMIFS(通讯通路门店!$AA:$AA,通讯通路门店!$S:$S,$G2181,通讯通路门店!$J:$J,"华为堡垒店")</f>
        <v>0</v>
      </c>
      <c r="BG2181" s="99">
        <f>SUMIFS(通讯通路门店!$Y:$Y,通讯通路门店!$S:$S,$G2181,通讯通路门店!$J:$J,"小米体验店")</f>
        <v>0</v>
      </c>
      <c r="BH2181" s="99">
        <f>SUMIFS(通讯通路门店!$AA:$AA,通讯通路门店!$S:$S,$G2181,通讯通路门店!$J:$J,"苹果体验店")</f>
        <v>0</v>
      </c>
      <c r="BI2181" s="99">
        <f>SUMIFS(通讯通路门店!$K:$K,通讯通路门店!$S:$S,$G2181,通讯通路门店!$J:$J,"其他品牌专卖店")</f>
        <v>0</v>
      </c>
      <c r="BJ2181" s="99">
        <f>SUMIFS(通讯通路门店!$AC:$AC,通讯通路门店!$S:$S,$G2181)</f>
        <v>0</v>
      </c>
      <c r="BK2181" s="99">
        <f>SUMIFS(通讯通路门店!$AD:$AD,通讯通路门店!$S:$S,$G2181)</f>
        <v>0</v>
      </c>
      <c r="BL2181" s="99">
        <f>SUMIFS(通讯通路门店!$AE:$AE,通讯通路门店!$S:$S,$G2181)</f>
        <v>0</v>
      </c>
      <c r="BM2181" s="99">
        <f>SUMIFS(通讯通路门店!$AF:$AF,通讯通路门店!$S:$S,$G2181)</f>
        <v>0</v>
      </c>
      <c r="BN2181" s="99">
        <f>SUMIFS(通讯通路门店!$AG:$AG,通讯通路门店!$S:$S,$G2181)</f>
        <v>0</v>
      </c>
      <c r="BO2181" s="99">
        <f>SUMIFS(通讯通路门店!$AH:$AH,通讯通路门店!$S:$S,$G2181)</f>
        <v>0</v>
      </c>
      <c r="BP2181" s="99">
        <f>SUMIFS(通讯通路门店!$AI:$AI,通讯通路门店!$S:$S,$G2181)</f>
        <v>0</v>
      </c>
      <c r="BQ2181" s="83"/>
    </row>
    <row r="2182" spans="1:69">
      <c r="A2182" s="99" t="str">
        <f>IFERROR(_xlfn.XLOOKUP($G2182,通讯通路门店!$S$4:$S$993931,通讯通路门店!$A$4:$A$993931,0,0),"")</f>
        <v>海南省</v>
      </c>
      <c r="B2182" s="99" t="str">
        <f>IFERROR(_xlfn.XLOOKUP($G2182,通讯通路门店!$S$4:$S$993931,通讯通路门店!$B$4:$B$993931,0,0),"")</f>
        <v>东方市</v>
      </c>
      <c r="C2182" s="99" t="str">
        <f>IFERROR(_xlfn.XLOOKUP($G2182,通讯通路门店!$S$4:$S$993931,通讯通路门店!$C$4:$C$993931,0,0),"")</f>
        <v>东方市</v>
      </c>
      <c r="D2182" s="99" t="str">
        <f>IFERROR(_xlfn.XLOOKUP($G2182,通讯通路门店!$S$4:$S$993931,通讯通路门店!$D$4:$D$993931,0,0),"")</f>
        <v>八所镇</v>
      </c>
      <c r="E2182" s="83"/>
      <c r="F2182" s="83"/>
      <c r="G2182" s="101"/>
      <c r="H2182" s="102">
        <f>IFERROR(_xlfn.XLOOKUP($G2182,通讯通路门店!$S$4:$S$993931,通讯通路门店!$R$4:$R$993931,0,0),"")</f>
        <v>0</v>
      </c>
      <c r="I2182" s="83"/>
      <c r="J2182" s="83"/>
      <c r="K2182" s="83"/>
      <c r="L2182" s="83"/>
      <c r="M2182" s="83"/>
      <c r="N2182" s="83"/>
      <c r="O2182" s="83"/>
      <c r="P2182" s="83"/>
      <c r="Q2182" s="83"/>
      <c r="R2182" s="83"/>
      <c r="S2182" s="83"/>
      <c r="T2182" s="83"/>
      <c r="U2182" s="99">
        <f>COUNTIF(通讯通路门店!$S:$S,$G2182)</f>
        <v>0</v>
      </c>
      <c r="V2182" s="99">
        <f>COUNTIFS(通讯通路门店!$S:$S,$G2182,通讯通路门店!$J:$J,"综合卖场")</f>
        <v>0</v>
      </c>
      <c r="W2182" s="99">
        <f>SUMIFS(通讯通路门店!$AJ:$AJ,通讯通路门店!$S:$S,通讯客户沙盘!$G2182)</f>
        <v>0</v>
      </c>
      <c r="X2182" s="99">
        <f t="shared" si="170"/>
        <v>0</v>
      </c>
      <c r="Y2182" s="99">
        <f>COUNTIFS(通讯通路门店!$S:$S,$G2182,通讯通路门店!$J:$J,"荣耀体验店")+COUNTIFS(通讯通路门店!$S:$S,$G2182,通讯通路门店!$J:$J,"荣耀授权专卖店")</f>
        <v>0</v>
      </c>
      <c r="Z2182" s="99">
        <f>COUNTIFS(通讯通路门店!$S:$S,$G2182,通讯通路门店!$J:$J,"VIVO体验店")</f>
        <v>0</v>
      </c>
      <c r="AA2182" s="99">
        <f>COUNTIFS(通讯通路门店!$S:$S,$G2182,通讯通路门店!$J:$J,"OPPO体验店")</f>
        <v>0</v>
      </c>
      <c r="AB2182" s="99">
        <f>COUNTIFS(通讯通路门店!$S:$S,$G2182,通讯通路门店!$J:$J,"华为授权体验店")+COUNTIFS(通讯通路门店!$S:$S,$G2182,通讯通路门店!$J:$J,"华为堡垒店")</f>
        <v>0</v>
      </c>
      <c r="AC2182" s="99">
        <f>COUNTIFS(通讯通路门店!$S:$S,$G2182,通讯通路门店!$J:$J,"小米体验店")</f>
        <v>0</v>
      </c>
      <c r="AD2182" s="99">
        <f>COUNTIFS(通讯通路门店!$S:$S,$G2182,通讯通路门店!$J:$J,"苹果体验店")</f>
        <v>0</v>
      </c>
      <c r="AE2182" s="99">
        <f>COUNTIFS(通讯通路门店!$S:$S,$G2182,通讯通路门店!$J:$J,"其他品牌专卖店")</f>
        <v>0</v>
      </c>
      <c r="AF2182" s="99">
        <f>SUMIFS(通讯通路门店!$BI:$BI,通讯通路门店!$S:$S,$G2182)</f>
        <v>0</v>
      </c>
      <c r="AG2182" s="99">
        <f>SUMIFS(通讯通路门店!$BH:$BH,通讯通路门店!$S:$S,$G2182)</f>
        <v>0</v>
      </c>
      <c r="AH2182" s="99">
        <f t="shared" si="171"/>
        <v>0</v>
      </c>
      <c r="AI2182" s="99">
        <f>SUMIFS(通讯通路门店!$BB:$BB,通讯通路门店!$S:$S,$G2182)</f>
        <v>0</v>
      </c>
      <c r="AJ2182" s="99">
        <f>SUMIFS(通讯通路门店!$BE:$BE,通讯通路门店!$S:$S,$G2182)</f>
        <v>0</v>
      </c>
      <c r="AK2182" s="99">
        <f>SUMIFS(通讯通路门店!$BG:$BG,通讯通路门店!$S:$S,$G2182)</f>
        <v>0</v>
      </c>
      <c r="AL2182" s="99">
        <f>SUMIFS(通讯通路门店!$BC:$BC,通讯通路门店!$S:$S,$G2182)</f>
        <v>0</v>
      </c>
      <c r="AM2182" s="99">
        <f>SUMIFS(通讯通路门店!$BD:$BD,通讯通路门店!$S:$S,$G2182)</f>
        <v>0</v>
      </c>
      <c r="AN2182" s="99">
        <f>SUMIFS(通讯通路门店!$BF:$BF,通讯通路门店!$S:$S,$G2182)</f>
        <v>0</v>
      </c>
      <c r="AO2182" s="99">
        <f t="shared" si="172"/>
        <v>0</v>
      </c>
      <c r="AP2182" s="99">
        <f>SUMIFS(通讯通路门店!$K:$K,通讯通路门店!$S:$S,$G2182)</f>
        <v>0</v>
      </c>
      <c r="AQ2182" s="83"/>
      <c r="AR2182" s="99">
        <f>SUMIFS(通讯通路门店!$T:$T,通讯通路门店!$S:$S,$G2182)</f>
        <v>0</v>
      </c>
      <c r="AS2182" s="99">
        <f>SUMIFS(通讯通路门店!$U:$U,通讯通路门店!$S:$S,$G2182)</f>
        <v>0</v>
      </c>
      <c r="AT2182" s="99">
        <f>SUMIFS(通讯通路门店!$V:$V,通讯通路门店!$S:$S,$G2182)</f>
        <v>0</v>
      </c>
      <c r="AU2182" s="99">
        <f>SUMIFS(通讯通路门店!$W:$W,通讯通路门店!$S:$S,$G2182)</f>
        <v>0</v>
      </c>
      <c r="AV2182" s="99">
        <f>SUMIFS(通讯通路门店!$Z:$Z,通讯通路门店!$S:$S,$G2182)</f>
        <v>0</v>
      </c>
      <c r="AW2182" s="99">
        <f>SUMIFS(通讯通路门店!$AB:$AB,通讯通路门店!$S:$S,$G2182)</f>
        <v>0</v>
      </c>
      <c r="AX2182" s="99">
        <f>SUMIFS(通讯通路门店!$X:$X,通讯通路门店!$S:$S,$G2182)</f>
        <v>0</v>
      </c>
      <c r="AY2182" s="99">
        <f>SUMIFS(通讯通路门店!$Y:$Y,通讯通路门店!$S:$S,$G2182)</f>
        <v>0</v>
      </c>
      <c r="AZ2182" s="99">
        <f>SUMIFS(通讯通路门店!$AA:$AA,通讯通路门店!$S:$S,$G2182)</f>
        <v>0</v>
      </c>
      <c r="BA2182" s="99">
        <f t="shared" si="173"/>
        <v>0</v>
      </c>
      <c r="BB2182" s="99">
        <f t="shared" si="174"/>
        <v>0</v>
      </c>
      <c r="BC2182" s="99">
        <f>SUMIFS(通讯通路门店!$W:$W,通讯通路门店!$S:$S,$G2182,通讯通路门店!$J:$J,"荣耀体验店")+SUMIFS(通讯通路门店!$W:$W,通讯通路门店!$S:$S,$G2182,通讯通路门店!$J:$J,"荣耀授权专卖店")</f>
        <v>0</v>
      </c>
      <c r="BD2182" s="99">
        <f>SUMIFS(通讯通路门店!$Z:$Z,通讯通路门店!$S:$S,$G2182,通讯通路门店!$J:$J,"VIVO体验店")</f>
        <v>0</v>
      </c>
      <c r="BE2182" s="99">
        <f>SUMIFS(通讯通路门店!$AB:$AB,通讯通路门店!$S:$S,$G2182,通讯通路门店!$J:$J,"OPPO体验店")</f>
        <v>0</v>
      </c>
      <c r="BF2182" s="99">
        <f>SUMIFS(通讯通路门店!$X:$X,通讯通路门店!$S:$S,$G2182,通讯通路门店!$J:$J,"华为授权体验店")+SUMIFS(通讯通路门店!$AA:$AA,通讯通路门店!$S:$S,$G2182,通讯通路门店!$J:$J,"华为堡垒店")</f>
        <v>0</v>
      </c>
      <c r="BG2182" s="99">
        <f>SUMIFS(通讯通路门店!$Y:$Y,通讯通路门店!$S:$S,$G2182,通讯通路门店!$J:$J,"小米体验店")</f>
        <v>0</v>
      </c>
      <c r="BH2182" s="99">
        <f>SUMIFS(通讯通路门店!$AA:$AA,通讯通路门店!$S:$S,$G2182,通讯通路门店!$J:$J,"苹果体验店")</f>
        <v>0</v>
      </c>
      <c r="BI2182" s="99">
        <f>SUMIFS(通讯通路门店!$K:$K,通讯通路门店!$S:$S,$G2182,通讯通路门店!$J:$J,"其他品牌专卖店")</f>
        <v>0</v>
      </c>
      <c r="BJ2182" s="99">
        <f>SUMIFS(通讯通路门店!$AC:$AC,通讯通路门店!$S:$S,$G2182)</f>
        <v>0</v>
      </c>
      <c r="BK2182" s="99">
        <f>SUMIFS(通讯通路门店!$AD:$AD,通讯通路门店!$S:$S,$G2182)</f>
        <v>0</v>
      </c>
      <c r="BL2182" s="99">
        <f>SUMIFS(通讯通路门店!$AE:$AE,通讯通路门店!$S:$S,$G2182)</f>
        <v>0</v>
      </c>
      <c r="BM2182" s="99">
        <f>SUMIFS(通讯通路门店!$AF:$AF,通讯通路门店!$S:$S,$G2182)</f>
        <v>0</v>
      </c>
      <c r="BN2182" s="99">
        <f>SUMIFS(通讯通路门店!$AG:$AG,通讯通路门店!$S:$S,$G2182)</f>
        <v>0</v>
      </c>
      <c r="BO2182" s="99">
        <f>SUMIFS(通讯通路门店!$AH:$AH,通讯通路门店!$S:$S,$G2182)</f>
        <v>0</v>
      </c>
      <c r="BP2182" s="99">
        <f>SUMIFS(通讯通路门店!$AI:$AI,通讯通路门店!$S:$S,$G2182)</f>
        <v>0</v>
      </c>
      <c r="BQ2182" s="83"/>
    </row>
    <row r="2183" spans="1:69">
      <c r="A2183" s="99" t="str">
        <f>IFERROR(_xlfn.XLOOKUP($G2183,通讯通路门店!$S$4:$S$993931,通讯通路门店!$A$4:$A$993931,0,0),"")</f>
        <v>海南省</v>
      </c>
      <c r="B2183" s="99" t="str">
        <f>IFERROR(_xlfn.XLOOKUP($G2183,通讯通路门店!$S$4:$S$993931,通讯通路门店!$B$4:$B$993931,0,0),"")</f>
        <v>东方市</v>
      </c>
      <c r="C2183" s="99" t="str">
        <f>IFERROR(_xlfn.XLOOKUP($G2183,通讯通路门店!$S$4:$S$993931,通讯通路门店!$C$4:$C$993931,0,0),"")</f>
        <v>东方市</v>
      </c>
      <c r="D2183" s="99" t="str">
        <f>IFERROR(_xlfn.XLOOKUP($G2183,通讯通路门店!$S$4:$S$993931,通讯通路门店!$D$4:$D$993931,0,0),"")</f>
        <v>八所镇</v>
      </c>
      <c r="E2183" s="83"/>
      <c r="F2183" s="83"/>
      <c r="G2183" s="101"/>
      <c r="H2183" s="102">
        <f>IFERROR(_xlfn.XLOOKUP($G2183,通讯通路门店!$S$4:$S$993931,通讯通路门店!$R$4:$R$993931,0,0),"")</f>
        <v>0</v>
      </c>
      <c r="I2183" s="83"/>
      <c r="J2183" s="83"/>
      <c r="K2183" s="83"/>
      <c r="L2183" s="83"/>
      <c r="M2183" s="83"/>
      <c r="N2183" s="83"/>
      <c r="O2183" s="83"/>
      <c r="P2183" s="83"/>
      <c r="Q2183" s="83"/>
      <c r="R2183" s="83"/>
      <c r="S2183" s="83"/>
      <c r="T2183" s="83"/>
      <c r="U2183" s="99">
        <f>COUNTIF(通讯通路门店!$S:$S,$G2183)</f>
        <v>0</v>
      </c>
      <c r="V2183" s="99">
        <f>COUNTIFS(通讯通路门店!$S:$S,$G2183,通讯通路门店!$J:$J,"综合卖场")</f>
        <v>0</v>
      </c>
      <c r="W2183" s="99">
        <f>SUMIFS(通讯通路门店!$AJ:$AJ,通讯通路门店!$S:$S,通讯客户沙盘!$G2183)</f>
        <v>0</v>
      </c>
      <c r="X2183" s="99">
        <f t="shared" si="170"/>
        <v>0</v>
      </c>
      <c r="Y2183" s="99">
        <f>COUNTIFS(通讯通路门店!$S:$S,$G2183,通讯通路门店!$J:$J,"荣耀体验店")+COUNTIFS(通讯通路门店!$S:$S,$G2183,通讯通路门店!$J:$J,"荣耀授权专卖店")</f>
        <v>0</v>
      </c>
      <c r="Z2183" s="99">
        <f>COUNTIFS(通讯通路门店!$S:$S,$G2183,通讯通路门店!$J:$J,"VIVO体验店")</f>
        <v>0</v>
      </c>
      <c r="AA2183" s="99">
        <f>COUNTIFS(通讯通路门店!$S:$S,$G2183,通讯通路门店!$J:$J,"OPPO体验店")</f>
        <v>0</v>
      </c>
      <c r="AB2183" s="99">
        <f>COUNTIFS(通讯通路门店!$S:$S,$G2183,通讯通路门店!$J:$J,"华为授权体验店")+COUNTIFS(通讯通路门店!$S:$S,$G2183,通讯通路门店!$J:$J,"华为堡垒店")</f>
        <v>0</v>
      </c>
      <c r="AC2183" s="99">
        <f>COUNTIFS(通讯通路门店!$S:$S,$G2183,通讯通路门店!$J:$J,"小米体验店")</f>
        <v>0</v>
      </c>
      <c r="AD2183" s="99">
        <f>COUNTIFS(通讯通路门店!$S:$S,$G2183,通讯通路门店!$J:$J,"苹果体验店")</f>
        <v>0</v>
      </c>
      <c r="AE2183" s="99">
        <f>COUNTIFS(通讯通路门店!$S:$S,$G2183,通讯通路门店!$J:$J,"其他品牌专卖店")</f>
        <v>0</v>
      </c>
      <c r="AF2183" s="99">
        <f>SUMIFS(通讯通路门店!$BI:$BI,通讯通路门店!$S:$S,$G2183)</f>
        <v>0</v>
      </c>
      <c r="AG2183" s="99">
        <f>SUMIFS(通讯通路门店!$BH:$BH,通讯通路门店!$S:$S,$G2183)</f>
        <v>0</v>
      </c>
      <c r="AH2183" s="99">
        <f t="shared" si="171"/>
        <v>0</v>
      </c>
      <c r="AI2183" s="99">
        <f>SUMIFS(通讯通路门店!$BB:$BB,通讯通路门店!$S:$S,$G2183)</f>
        <v>0</v>
      </c>
      <c r="AJ2183" s="99">
        <f>SUMIFS(通讯通路门店!$BE:$BE,通讯通路门店!$S:$S,$G2183)</f>
        <v>0</v>
      </c>
      <c r="AK2183" s="99">
        <f>SUMIFS(通讯通路门店!$BG:$BG,通讯通路门店!$S:$S,$G2183)</f>
        <v>0</v>
      </c>
      <c r="AL2183" s="99">
        <f>SUMIFS(通讯通路门店!$BC:$BC,通讯通路门店!$S:$S,$G2183)</f>
        <v>0</v>
      </c>
      <c r="AM2183" s="99">
        <f>SUMIFS(通讯通路门店!$BD:$BD,通讯通路门店!$S:$S,$G2183)</f>
        <v>0</v>
      </c>
      <c r="AN2183" s="99">
        <f>SUMIFS(通讯通路门店!$BF:$BF,通讯通路门店!$S:$S,$G2183)</f>
        <v>0</v>
      </c>
      <c r="AO2183" s="99">
        <f t="shared" si="172"/>
        <v>0</v>
      </c>
      <c r="AP2183" s="99">
        <f>SUMIFS(通讯通路门店!$K:$K,通讯通路门店!$S:$S,$G2183)</f>
        <v>0</v>
      </c>
      <c r="AQ2183" s="83"/>
      <c r="AR2183" s="99">
        <f>SUMIFS(通讯通路门店!$T:$T,通讯通路门店!$S:$S,$G2183)</f>
        <v>0</v>
      </c>
      <c r="AS2183" s="99">
        <f>SUMIFS(通讯通路门店!$U:$U,通讯通路门店!$S:$S,$G2183)</f>
        <v>0</v>
      </c>
      <c r="AT2183" s="99">
        <f>SUMIFS(通讯通路门店!$V:$V,通讯通路门店!$S:$S,$G2183)</f>
        <v>0</v>
      </c>
      <c r="AU2183" s="99">
        <f>SUMIFS(通讯通路门店!$W:$W,通讯通路门店!$S:$S,$G2183)</f>
        <v>0</v>
      </c>
      <c r="AV2183" s="99">
        <f>SUMIFS(通讯通路门店!$Z:$Z,通讯通路门店!$S:$S,$G2183)</f>
        <v>0</v>
      </c>
      <c r="AW2183" s="99">
        <f>SUMIFS(通讯通路门店!$AB:$AB,通讯通路门店!$S:$S,$G2183)</f>
        <v>0</v>
      </c>
      <c r="AX2183" s="99">
        <f>SUMIFS(通讯通路门店!$X:$X,通讯通路门店!$S:$S,$G2183)</f>
        <v>0</v>
      </c>
      <c r="AY2183" s="99">
        <f>SUMIFS(通讯通路门店!$Y:$Y,通讯通路门店!$S:$S,$G2183)</f>
        <v>0</v>
      </c>
      <c r="AZ2183" s="99">
        <f>SUMIFS(通讯通路门店!$AA:$AA,通讯通路门店!$S:$S,$G2183)</f>
        <v>0</v>
      </c>
      <c r="BA2183" s="99">
        <f t="shared" si="173"/>
        <v>0</v>
      </c>
      <c r="BB2183" s="99">
        <f t="shared" si="174"/>
        <v>0</v>
      </c>
      <c r="BC2183" s="99">
        <f>SUMIFS(通讯通路门店!$W:$W,通讯通路门店!$S:$S,$G2183,通讯通路门店!$J:$J,"荣耀体验店")+SUMIFS(通讯通路门店!$W:$W,通讯通路门店!$S:$S,$G2183,通讯通路门店!$J:$J,"荣耀授权专卖店")</f>
        <v>0</v>
      </c>
      <c r="BD2183" s="99">
        <f>SUMIFS(通讯通路门店!$Z:$Z,通讯通路门店!$S:$S,$G2183,通讯通路门店!$J:$J,"VIVO体验店")</f>
        <v>0</v>
      </c>
      <c r="BE2183" s="99">
        <f>SUMIFS(通讯通路门店!$AB:$AB,通讯通路门店!$S:$S,$G2183,通讯通路门店!$J:$J,"OPPO体验店")</f>
        <v>0</v>
      </c>
      <c r="BF2183" s="99">
        <f>SUMIFS(通讯通路门店!$X:$X,通讯通路门店!$S:$S,$G2183,通讯通路门店!$J:$J,"华为授权体验店")+SUMIFS(通讯通路门店!$AA:$AA,通讯通路门店!$S:$S,$G2183,通讯通路门店!$J:$J,"华为堡垒店")</f>
        <v>0</v>
      </c>
      <c r="BG2183" s="99">
        <f>SUMIFS(通讯通路门店!$Y:$Y,通讯通路门店!$S:$S,$G2183,通讯通路门店!$J:$J,"小米体验店")</f>
        <v>0</v>
      </c>
      <c r="BH2183" s="99">
        <f>SUMIFS(通讯通路门店!$AA:$AA,通讯通路门店!$S:$S,$G2183,通讯通路门店!$J:$J,"苹果体验店")</f>
        <v>0</v>
      </c>
      <c r="BI2183" s="99">
        <f>SUMIFS(通讯通路门店!$K:$K,通讯通路门店!$S:$S,$G2183,通讯通路门店!$J:$J,"其他品牌专卖店")</f>
        <v>0</v>
      </c>
      <c r="BJ2183" s="99">
        <f>SUMIFS(通讯通路门店!$AC:$AC,通讯通路门店!$S:$S,$G2183)</f>
        <v>0</v>
      </c>
      <c r="BK2183" s="99">
        <f>SUMIFS(通讯通路门店!$AD:$AD,通讯通路门店!$S:$S,$G2183)</f>
        <v>0</v>
      </c>
      <c r="BL2183" s="99">
        <f>SUMIFS(通讯通路门店!$AE:$AE,通讯通路门店!$S:$S,$G2183)</f>
        <v>0</v>
      </c>
      <c r="BM2183" s="99">
        <f>SUMIFS(通讯通路门店!$AF:$AF,通讯通路门店!$S:$S,$G2183)</f>
        <v>0</v>
      </c>
      <c r="BN2183" s="99">
        <f>SUMIFS(通讯通路门店!$AG:$AG,通讯通路门店!$S:$S,$G2183)</f>
        <v>0</v>
      </c>
      <c r="BO2183" s="99">
        <f>SUMIFS(通讯通路门店!$AH:$AH,通讯通路门店!$S:$S,$G2183)</f>
        <v>0</v>
      </c>
      <c r="BP2183" s="99">
        <f>SUMIFS(通讯通路门店!$AI:$AI,通讯通路门店!$S:$S,$G2183)</f>
        <v>0</v>
      </c>
      <c r="BQ2183" s="83"/>
    </row>
    <row r="2184" spans="1:69">
      <c r="A2184" s="99" t="str">
        <f>IFERROR(_xlfn.XLOOKUP($G2184,通讯通路门店!$S$4:$S$993931,通讯通路门店!$A$4:$A$993931,0,0),"")</f>
        <v>海南省</v>
      </c>
      <c r="B2184" s="99" t="str">
        <f>IFERROR(_xlfn.XLOOKUP($G2184,通讯通路门店!$S$4:$S$993931,通讯通路门店!$B$4:$B$993931,0,0),"")</f>
        <v>东方市</v>
      </c>
      <c r="C2184" s="99" t="str">
        <f>IFERROR(_xlfn.XLOOKUP($G2184,通讯通路门店!$S$4:$S$993931,通讯通路门店!$C$4:$C$993931,0,0),"")</f>
        <v>东方市</v>
      </c>
      <c r="D2184" s="99" t="str">
        <f>IFERROR(_xlfn.XLOOKUP($G2184,通讯通路门店!$S$4:$S$993931,通讯通路门店!$D$4:$D$993931,0,0),"")</f>
        <v>八所镇</v>
      </c>
      <c r="E2184" s="83"/>
      <c r="F2184" s="83"/>
      <c r="G2184" s="101"/>
      <c r="H2184" s="102">
        <f>IFERROR(_xlfn.XLOOKUP($G2184,通讯通路门店!$S$4:$S$993931,通讯通路门店!$R$4:$R$993931,0,0),"")</f>
        <v>0</v>
      </c>
      <c r="I2184" s="83"/>
      <c r="J2184" s="83"/>
      <c r="K2184" s="83"/>
      <c r="L2184" s="83"/>
      <c r="M2184" s="83"/>
      <c r="N2184" s="83"/>
      <c r="O2184" s="83"/>
      <c r="P2184" s="83"/>
      <c r="Q2184" s="83"/>
      <c r="R2184" s="83"/>
      <c r="S2184" s="83"/>
      <c r="T2184" s="83"/>
      <c r="U2184" s="99">
        <f>COUNTIF(通讯通路门店!$S:$S,$G2184)</f>
        <v>0</v>
      </c>
      <c r="V2184" s="99">
        <f>COUNTIFS(通讯通路门店!$S:$S,$G2184,通讯通路门店!$J:$J,"综合卖场")</f>
        <v>0</v>
      </c>
      <c r="W2184" s="99">
        <f>SUMIFS(通讯通路门店!$AJ:$AJ,通讯通路门店!$S:$S,通讯客户沙盘!$G2184)</f>
        <v>0</v>
      </c>
      <c r="X2184" s="99">
        <f t="shared" si="170"/>
        <v>0</v>
      </c>
      <c r="Y2184" s="99">
        <f>COUNTIFS(通讯通路门店!$S:$S,$G2184,通讯通路门店!$J:$J,"荣耀体验店")+COUNTIFS(通讯通路门店!$S:$S,$G2184,通讯通路门店!$J:$J,"荣耀授权专卖店")</f>
        <v>0</v>
      </c>
      <c r="Z2184" s="99">
        <f>COUNTIFS(通讯通路门店!$S:$S,$G2184,通讯通路门店!$J:$J,"VIVO体验店")</f>
        <v>0</v>
      </c>
      <c r="AA2184" s="99">
        <f>COUNTIFS(通讯通路门店!$S:$S,$G2184,通讯通路门店!$J:$J,"OPPO体验店")</f>
        <v>0</v>
      </c>
      <c r="AB2184" s="99">
        <f>COUNTIFS(通讯通路门店!$S:$S,$G2184,通讯通路门店!$J:$J,"华为授权体验店")+COUNTIFS(通讯通路门店!$S:$S,$G2184,通讯通路门店!$J:$J,"华为堡垒店")</f>
        <v>0</v>
      </c>
      <c r="AC2184" s="99">
        <f>COUNTIFS(通讯通路门店!$S:$S,$G2184,通讯通路门店!$J:$J,"小米体验店")</f>
        <v>0</v>
      </c>
      <c r="AD2184" s="99">
        <f>COUNTIFS(通讯通路门店!$S:$S,$G2184,通讯通路门店!$J:$J,"苹果体验店")</f>
        <v>0</v>
      </c>
      <c r="AE2184" s="99">
        <f>COUNTIFS(通讯通路门店!$S:$S,$G2184,通讯通路门店!$J:$J,"其他品牌专卖店")</f>
        <v>0</v>
      </c>
      <c r="AF2184" s="99">
        <f>SUMIFS(通讯通路门店!$BI:$BI,通讯通路门店!$S:$S,$G2184)</f>
        <v>0</v>
      </c>
      <c r="AG2184" s="99">
        <f>SUMIFS(通讯通路门店!$BH:$BH,通讯通路门店!$S:$S,$G2184)</f>
        <v>0</v>
      </c>
      <c r="AH2184" s="99">
        <f t="shared" si="171"/>
        <v>0</v>
      </c>
      <c r="AI2184" s="99">
        <f>SUMIFS(通讯通路门店!$BB:$BB,通讯通路门店!$S:$S,$G2184)</f>
        <v>0</v>
      </c>
      <c r="AJ2184" s="99">
        <f>SUMIFS(通讯通路门店!$BE:$BE,通讯通路门店!$S:$S,$G2184)</f>
        <v>0</v>
      </c>
      <c r="AK2184" s="99">
        <f>SUMIFS(通讯通路门店!$BG:$BG,通讯通路门店!$S:$S,$G2184)</f>
        <v>0</v>
      </c>
      <c r="AL2184" s="99">
        <f>SUMIFS(通讯通路门店!$BC:$BC,通讯通路门店!$S:$S,$G2184)</f>
        <v>0</v>
      </c>
      <c r="AM2184" s="99">
        <f>SUMIFS(通讯通路门店!$BD:$BD,通讯通路门店!$S:$S,$G2184)</f>
        <v>0</v>
      </c>
      <c r="AN2184" s="99">
        <f>SUMIFS(通讯通路门店!$BF:$BF,通讯通路门店!$S:$S,$G2184)</f>
        <v>0</v>
      </c>
      <c r="AO2184" s="99">
        <f t="shared" si="172"/>
        <v>0</v>
      </c>
      <c r="AP2184" s="99">
        <f>SUMIFS(通讯通路门店!$K:$K,通讯通路门店!$S:$S,$G2184)</f>
        <v>0</v>
      </c>
      <c r="AQ2184" s="83"/>
      <c r="AR2184" s="99">
        <f>SUMIFS(通讯通路门店!$T:$T,通讯通路门店!$S:$S,$G2184)</f>
        <v>0</v>
      </c>
      <c r="AS2184" s="99">
        <f>SUMIFS(通讯通路门店!$U:$U,通讯通路门店!$S:$S,$G2184)</f>
        <v>0</v>
      </c>
      <c r="AT2184" s="99">
        <f>SUMIFS(通讯通路门店!$V:$V,通讯通路门店!$S:$S,$G2184)</f>
        <v>0</v>
      </c>
      <c r="AU2184" s="99">
        <f>SUMIFS(通讯通路门店!$W:$W,通讯通路门店!$S:$S,$G2184)</f>
        <v>0</v>
      </c>
      <c r="AV2184" s="99">
        <f>SUMIFS(通讯通路门店!$Z:$Z,通讯通路门店!$S:$S,$G2184)</f>
        <v>0</v>
      </c>
      <c r="AW2184" s="99">
        <f>SUMIFS(通讯通路门店!$AB:$AB,通讯通路门店!$S:$S,$G2184)</f>
        <v>0</v>
      </c>
      <c r="AX2184" s="99">
        <f>SUMIFS(通讯通路门店!$X:$X,通讯通路门店!$S:$S,$G2184)</f>
        <v>0</v>
      </c>
      <c r="AY2184" s="99">
        <f>SUMIFS(通讯通路门店!$Y:$Y,通讯通路门店!$S:$S,$G2184)</f>
        <v>0</v>
      </c>
      <c r="AZ2184" s="99">
        <f>SUMIFS(通讯通路门店!$AA:$AA,通讯通路门店!$S:$S,$G2184)</f>
        <v>0</v>
      </c>
      <c r="BA2184" s="99">
        <f t="shared" si="173"/>
        <v>0</v>
      </c>
      <c r="BB2184" s="99">
        <f t="shared" si="174"/>
        <v>0</v>
      </c>
      <c r="BC2184" s="99">
        <f>SUMIFS(通讯通路门店!$W:$W,通讯通路门店!$S:$S,$G2184,通讯通路门店!$J:$J,"荣耀体验店")+SUMIFS(通讯通路门店!$W:$W,通讯通路门店!$S:$S,$G2184,通讯通路门店!$J:$J,"荣耀授权专卖店")</f>
        <v>0</v>
      </c>
      <c r="BD2184" s="99">
        <f>SUMIFS(通讯通路门店!$Z:$Z,通讯通路门店!$S:$S,$G2184,通讯通路门店!$J:$J,"VIVO体验店")</f>
        <v>0</v>
      </c>
      <c r="BE2184" s="99">
        <f>SUMIFS(通讯通路门店!$AB:$AB,通讯通路门店!$S:$S,$G2184,通讯通路门店!$J:$J,"OPPO体验店")</f>
        <v>0</v>
      </c>
      <c r="BF2184" s="99">
        <f>SUMIFS(通讯通路门店!$X:$X,通讯通路门店!$S:$S,$G2184,通讯通路门店!$J:$J,"华为授权体验店")+SUMIFS(通讯通路门店!$AA:$AA,通讯通路门店!$S:$S,$G2184,通讯通路门店!$J:$J,"华为堡垒店")</f>
        <v>0</v>
      </c>
      <c r="BG2184" s="99">
        <f>SUMIFS(通讯通路门店!$Y:$Y,通讯通路门店!$S:$S,$G2184,通讯通路门店!$J:$J,"小米体验店")</f>
        <v>0</v>
      </c>
      <c r="BH2184" s="99">
        <f>SUMIFS(通讯通路门店!$AA:$AA,通讯通路门店!$S:$S,$G2184,通讯通路门店!$J:$J,"苹果体验店")</f>
        <v>0</v>
      </c>
      <c r="BI2184" s="99">
        <f>SUMIFS(通讯通路门店!$K:$K,通讯通路门店!$S:$S,$G2184,通讯通路门店!$J:$J,"其他品牌专卖店")</f>
        <v>0</v>
      </c>
      <c r="BJ2184" s="99">
        <f>SUMIFS(通讯通路门店!$AC:$AC,通讯通路门店!$S:$S,$G2184)</f>
        <v>0</v>
      </c>
      <c r="BK2184" s="99">
        <f>SUMIFS(通讯通路门店!$AD:$AD,通讯通路门店!$S:$S,$G2184)</f>
        <v>0</v>
      </c>
      <c r="BL2184" s="99">
        <f>SUMIFS(通讯通路门店!$AE:$AE,通讯通路门店!$S:$S,$G2184)</f>
        <v>0</v>
      </c>
      <c r="BM2184" s="99">
        <f>SUMIFS(通讯通路门店!$AF:$AF,通讯通路门店!$S:$S,$G2184)</f>
        <v>0</v>
      </c>
      <c r="BN2184" s="99">
        <f>SUMIFS(通讯通路门店!$AG:$AG,通讯通路门店!$S:$S,$G2184)</f>
        <v>0</v>
      </c>
      <c r="BO2184" s="99">
        <f>SUMIFS(通讯通路门店!$AH:$AH,通讯通路门店!$S:$S,$G2184)</f>
        <v>0</v>
      </c>
      <c r="BP2184" s="99">
        <f>SUMIFS(通讯通路门店!$AI:$AI,通讯通路门店!$S:$S,$G2184)</f>
        <v>0</v>
      </c>
      <c r="BQ2184" s="83"/>
    </row>
    <row r="2185" spans="1:69">
      <c r="A2185" s="99" t="str">
        <f>IFERROR(_xlfn.XLOOKUP($G2185,通讯通路门店!$S$4:$S$993931,通讯通路门店!$A$4:$A$993931,0,0),"")</f>
        <v>海南省</v>
      </c>
      <c r="B2185" s="99" t="str">
        <f>IFERROR(_xlfn.XLOOKUP($G2185,通讯通路门店!$S$4:$S$993931,通讯通路门店!$B$4:$B$993931,0,0),"")</f>
        <v>东方市</v>
      </c>
      <c r="C2185" s="99" t="str">
        <f>IFERROR(_xlfn.XLOOKUP($G2185,通讯通路门店!$S$4:$S$993931,通讯通路门店!$C$4:$C$993931,0,0),"")</f>
        <v>东方市</v>
      </c>
      <c r="D2185" s="99" t="str">
        <f>IFERROR(_xlfn.XLOOKUP($G2185,通讯通路门店!$S$4:$S$993931,通讯通路门店!$D$4:$D$993931,0,0),"")</f>
        <v>八所镇</v>
      </c>
      <c r="E2185" s="83"/>
      <c r="F2185" s="83"/>
      <c r="G2185" s="101"/>
      <c r="H2185" s="102">
        <f>IFERROR(_xlfn.XLOOKUP($G2185,通讯通路门店!$S$4:$S$993931,通讯通路门店!$R$4:$R$993931,0,0),"")</f>
        <v>0</v>
      </c>
      <c r="I2185" s="83"/>
      <c r="J2185" s="83"/>
      <c r="K2185" s="83"/>
      <c r="L2185" s="83"/>
      <c r="M2185" s="83"/>
      <c r="N2185" s="83"/>
      <c r="O2185" s="83"/>
      <c r="P2185" s="83"/>
      <c r="Q2185" s="83"/>
      <c r="R2185" s="83"/>
      <c r="S2185" s="83"/>
      <c r="T2185" s="83"/>
      <c r="U2185" s="99">
        <f>COUNTIF(通讯通路门店!$S:$S,$G2185)</f>
        <v>0</v>
      </c>
      <c r="V2185" s="99">
        <f>COUNTIFS(通讯通路门店!$S:$S,$G2185,通讯通路门店!$J:$J,"综合卖场")</f>
        <v>0</v>
      </c>
      <c r="W2185" s="99">
        <f>SUMIFS(通讯通路门店!$AJ:$AJ,通讯通路门店!$S:$S,通讯客户沙盘!$G2185)</f>
        <v>0</v>
      </c>
      <c r="X2185" s="99">
        <f t="shared" si="170"/>
        <v>0</v>
      </c>
      <c r="Y2185" s="99">
        <f>COUNTIFS(通讯通路门店!$S:$S,$G2185,通讯通路门店!$J:$J,"荣耀体验店")+COUNTIFS(通讯通路门店!$S:$S,$G2185,通讯通路门店!$J:$J,"荣耀授权专卖店")</f>
        <v>0</v>
      </c>
      <c r="Z2185" s="99">
        <f>COUNTIFS(通讯通路门店!$S:$S,$G2185,通讯通路门店!$J:$J,"VIVO体验店")</f>
        <v>0</v>
      </c>
      <c r="AA2185" s="99">
        <f>COUNTIFS(通讯通路门店!$S:$S,$G2185,通讯通路门店!$J:$J,"OPPO体验店")</f>
        <v>0</v>
      </c>
      <c r="AB2185" s="99">
        <f>COUNTIFS(通讯通路门店!$S:$S,$G2185,通讯通路门店!$J:$J,"华为授权体验店")+COUNTIFS(通讯通路门店!$S:$S,$G2185,通讯通路门店!$J:$J,"华为堡垒店")</f>
        <v>0</v>
      </c>
      <c r="AC2185" s="99">
        <f>COUNTIFS(通讯通路门店!$S:$S,$G2185,通讯通路门店!$J:$J,"小米体验店")</f>
        <v>0</v>
      </c>
      <c r="AD2185" s="99">
        <f>COUNTIFS(通讯通路门店!$S:$S,$G2185,通讯通路门店!$J:$J,"苹果体验店")</f>
        <v>0</v>
      </c>
      <c r="AE2185" s="99">
        <f>COUNTIFS(通讯通路门店!$S:$S,$G2185,通讯通路门店!$J:$J,"其他品牌专卖店")</f>
        <v>0</v>
      </c>
      <c r="AF2185" s="99">
        <f>SUMIFS(通讯通路门店!$BI:$BI,通讯通路门店!$S:$S,$G2185)</f>
        <v>0</v>
      </c>
      <c r="AG2185" s="99">
        <f>SUMIFS(通讯通路门店!$BH:$BH,通讯通路门店!$S:$S,$G2185)</f>
        <v>0</v>
      </c>
      <c r="AH2185" s="99">
        <f t="shared" si="171"/>
        <v>0</v>
      </c>
      <c r="AI2185" s="99">
        <f>SUMIFS(通讯通路门店!$BB:$BB,通讯通路门店!$S:$S,$G2185)</f>
        <v>0</v>
      </c>
      <c r="AJ2185" s="99">
        <f>SUMIFS(通讯通路门店!$BE:$BE,通讯通路门店!$S:$S,$G2185)</f>
        <v>0</v>
      </c>
      <c r="AK2185" s="99">
        <f>SUMIFS(通讯通路门店!$BG:$BG,通讯通路门店!$S:$S,$G2185)</f>
        <v>0</v>
      </c>
      <c r="AL2185" s="99">
        <f>SUMIFS(通讯通路门店!$BC:$BC,通讯通路门店!$S:$S,$G2185)</f>
        <v>0</v>
      </c>
      <c r="AM2185" s="99">
        <f>SUMIFS(通讯通路门店!$BD:$BD,通讯通路门店!$S:$S,$G2185)</f>
        <v>0</v>
      </c>
      <c r="AN2185" s="99">
        <f>SUMIFS(通讯通路门店!$BF:$BF,通讯通路门店!$S:$S,$G2185)</f>
        <v>0</v>
      </c>
      <c r="AO2185" s="99">
        <f t="shared" si="172"/>
        <v>0</v>
      </c>
      <c r="AP2185" s="99">
        <f>SUMIFS(通讯通路门店!$K:$K,通讯通路门店!$S:$S,$G2185)</f>
        <v>0</v>
      </c>
      <c r="AQ2185" s="83"/>
      <c r="AR2185" s="99">
        <f>SUMIFS(通讯通路门店!$T:$T,通讯通路门店!$S:$S,$G2185)</f>
        <v>0</v>
      </c>
      <c r="AS2185" s="99">
        <f>SUMIFS(通讯通路门店!$U:$U,通讯通路门店!$S:$S,$G2185)</f>
        <v>0</v>
      </c>
      <c r="AT2185" s="99">
        <f>SUMIFS(通讯通路门店!$V:$V,通讯通路门店!$S:$S,$G2185)</f>
        <v>0</v>
      </c>
      <c r="AU2185" s="99">
        <f>SUMIFS(通讯通路门店!$W:$W,通讯通路门店!$S:$S,$G2185)</f>
        <v>0</v>
      </c>
      <c r="AV2185" s="99">
        <f>SUMIFS(通讯通路门店!$Z:$Z,通讯通路门店!$S:$S,$G2185)</f>
        <v>0</v>
      </c>
      <c r="AW2185" s="99">
        <f>SUMIFS(通讯通路门店!$AB:$AB,通讯通路门店!$S:$S,$G2185)</f>
        <v>0</v>
      </c>
      <c r="AX2185" s="99">
        <f>SUMIFS(通讯通路门店!$X:$X,通讯通路门店!$S:$S,$G2185)</f>
        <v>0</v>
      </c>
      <c r="AY2185" s="99">
        <f>SUMIFS(通讯通路门店!$Y:$Y,通讯通路门店!$S:$S,$G2185)</f>
        <v>0</v>
      </c>
      <c r="AZ2185" s="99">
        <f>SUMIFS(通讯通路门店!$AA:$AA,通讯通路门店!$S:$S,$G2185)</f>
        <v>0</v>
      </c>
      <c r="BA2185" s="99">
        <f t="shared" si="173"/>
        <v>0</v>
      </c>
      <c r="BB2185" s="99">
        <f t="shared" si="174"/>
        <v>0</v>
      </c>
      <c r="BC2185" s="99">
        <f>SUMIFS(通讯通路门店!$W:$W,通讯通路门店!$S:$S,$G2185,通讯通路门店!$J:$J,"荣耀体验店")+SUMIFS(通讯通路门店!$W:$W,通讯通路门店!$S:$S,$G2185,通讯通路门店!$J:$J,"荣耀授权专卖店")</f>
        <v>0</v>
      </c>
      <c r="BD2185" s="99">
        <f>SUMIFS(通讯通路门店!$Z:$Z,通讯通路门店!$S:$S,$G2185,通讯通路门店!$J:$J,"VIVO体验店")</f>
        <v>0</v>
      </c>
      <c r="BE2185" s="99">
        <f>SUMIFS(通讯通路门店!$AB:$AB,通讯通路门店!$S:$S,$G2185,通讯通路门店!$J:$J,"OPPO体验店")</f>
        <v>0</v>
      </c>
      <c r="BF2185" s="99">
        <f>SUMIFS(通讯通路门店!$X:$X,通讯通路门店!$S:$S,$G2185,通讯通路门店!$J:$J,"华为授权体验店")+SUMIFS(通讯通路门店!$AA:$AA,通讯通路门店!$S:$S,$G2185,通讯通路门店!$J:$J,"华为堡垒店")</f>
        <v>0</v>
      </c>
      <c r="BG2185" s="99">
        <f>SUMIFS(通讯通路门店!$Y:$Y,通讯通路门店!$S:$S,$G2185,通讯通路门店!$J:$J,"小米体验店")</f>
        <v>0</v>
      </c>
      <c r="BH2185" s="99">
        <f>SUMIFS(通讯通路门店!$AA:$AA,通讯通路门店!$S:$S,$G2185,通讯通路门店!$J:$J,"苹果体验店")</f>
        <v>0</v>
      </c>
      <c r="BI2185" s="99">
        <f>SUMIFS(通讯通路门店!$K:$K,通讯通路门店!$S:$S,$G2185,通讯通路门店!$J:$J,"其他品牌专卖店")</f>
        <v>0</v>
      </c>
      <c r="BJ2185" s="99">
        <f>SUMIFS(通讯通路门店!$AC:$AC,通讯通路门店!$S:$S,$G2185)</f>
        <v>0</v>
      </c>
      <c r="BK2185" s="99">
        <f>SUMIFS(通讯通路门店!$AD:$AD,通讯通路门店!$S:$S,$G2185)</f>
        <v>0</v>
      </c>
      <c r="BL2185" s="99">
        <f>SUMIFS(通讯通路门店!$AE:$AE,通讯通路门店!$S:$S,$G2185)</f>
        <v>0</v>
      </c>
      <c r="BM2185" s="99">
        <f>SUMIFS(通讯通路门店!$AF:$AF,通讯通路门店!$S:$S,$G2185)</f>
        <v>0</v>
      </c>
      <c r="BN2185" s="99">
        <f>SUMIFS(通讯通路门店!$AG:$AG,通讯通路门店!$S:$S,$G2185)</f>
        <v>0</v>
      </c>
      <c r="BO2185" s="99">
        <f>SUMIFS(通讯通路门店!$AH:$AH,通讯通路门店!$S:$S,$G2185)</f>
        <v>0</v>
      </c>
      <c r="BP2185" s="99">
        <f>SUMIFS(通讯通路门店!$AI:$AI,通讯通路门店!$S:$S,$G2185)</f>
        <v>0</v>
      </c>
      <c r="BQ2185" s="83"/>
    </row>
    <row r="2186" spans="1:69">
      <c r="A2186" s="99" t="str">
        <f>IFERROR(_xlfn.XLOOKUP($G2186,通讯通路门店!$S$4:$S$993931,通讯通路门店!$A$4:$A$993931,0,0),"")</f>
        <v>海南省</v>
      </c>
      <c r="B2186" s="99" t="str">
        <f>IFERROR(_xlfn.XLOOKUP($G2186,通讯通路门店!$S$4:$S$993931,通讯通路门店!$B$4:$B$993931,0,0),"")</f>
        <v>东方市</v>
      </c>
      <c r="C2186" s="99" t="str">
        <f>IFERROR(_xlfn.XLOOKUP($G2186,通讯通路门店!$S$4:$S$993931,通讯通路门店!$C$4:$C$993931,0,0),"")</f>
        <v>东方市</v>
      </c>
      <c r="D2186" s="99" t="str">
        <f>IFERROR(_xlfn.XLOOKUP($G2186,通讯通路门店!$S$4:$S$993931,通讯通路门店!$D$4:$D$993931,0,0),"")</f>
        <v>八所镇</v>
      </c>
      <c r="E2186" s="83"/>
      <c r="F2186" s="83"/>
      <c r="G2186" s="101"/>
      <c r="H2186" s="102">
        <f>IFERROR(_xlfn.XLOOKUP($G2186,通讯通路门店!$S$4:$S$993931,通讯通路门店!$R$4:$R$993931,0,0),"")</f>
        <v>0</v>
      </c>
      <c r="I2186" s="83"/>
      <c r="J2186" s="83"/>
      <c r="K2186" s="83"/>
      <c r="L2186" s="83"/>
      <c r="M2186" s="83"/>
      <c r="N2186" s="83"/>
      <c r="O2186" s="83"/>
      <c r="P2186" s="83"/>
      <c r="Q2186" s="83"/>
      <c r="R2186" s="83"/>
      <c r="S2186" s="83"/>
      <c r="T2186" s="83"/>
      <c r="U2186" s="99">
        <f>COUNTIF(通讯通路门店!$S:$S,$G2186)</f>
        <v>0</v>
      </c>
      <c r="V2186" s="99">
        <f>COUNTIFS(通讯通路门店!$S:$S,$G2186,通讯通路门店!$J:$J,"综合卖场")</f>
        <v>0</v>
      </c>
      <c r="W2186" s="99">
        <f>SUMIFS(通讯通路门店!$AJ:$AJ,通讯通路门店!$S:$S,通讯客户沙盘!$G2186)</f>
        <v>0</v>
      </c>
      <c r="X2186" s="99">
        <f t="shared" si="170"/>
        <v>0</v>
      </c>
      <c r="Y2186" s="99">
        <f>COUNTIFS(通讯通路门店!$S:$S,$G2186,通讯通路门店!$J:$J,"荣耀体验店")+COUNTIFS(通讯通路门店!$S:$S,$G2186,通讯通路门店!$J:$J,"荣耀授权专卖店")</f>
        <v>0</v>
      </c>
      <c r="Z2186" s="99">
        <f>COUNTIFS(通讯通路门店!$S:$S,$G2186,通讯通路门店!$J:$J,"VIVO体验店")</f>
        <v>0</v>
      </c>
      <c r="AA2186" s="99">
        <f>COUNTIFS(通讯通路门店!$S:$S,$G2186,通讯通路门店!$J:$J,"OPPO体验店")</f>
        <v>0</v>
      </c>
      <c r="AB2186" s="99">
        <f>COUNTIFS(通讯通路门店!$S:$S,$G2186,通讯通路门店!$J:$J,"华为授权体验店")+COUNTIFS(通讯通路门店!$S:$S,$G2186,通讯通路门店!$J:$J,"华为堡垒店")</f>
        <v>0</v>
      </c>
      <c r="AC2186" s="99">
        <f>COUNTIFS(通讯通路门店!$S:$S,$G2186,通讯通路门店!$J:$J,"小米体验店")</f>
        <v>0</v>
      </c>
      <c r="AD2186" s="99">
        <f>COUNTIFS(通讯通路门店!$S:$S,$G2186,通讯通路门店!$J:$J,"苹果体验店")</f>
        <v>0</v>
      </c>
      <c r="AE2186" s="99">
        <f>COUNTIFS(通讯通路门店!$S:$S,$G2186,通讯通路门店!$J:$J,"其他品牌专卖店")</f>
        <v>0</v>
      </c>
      <c r="AF2186" s="99">
        <f>SUMIFS(通讯通路门店!$BI:$BI,通讯通路门店!$S:$S,$G2186)</f>
        <v>0</v>
      </c>
      <c r="AG2186" s="99">
        <f>SUMIFS(通讯通路门店!$BH:$BH,通讯通路门店!$S:$S,$G2186)</f>
        <v>0</v>
      </c>
      <c r="AH2186" s="99">
        <f t="shared" si="171"/>
        <v>0</v>
      </c>
      <c r="AI2186" s="99">
        <f>SUMIFS(通讯通路门店!$BB:$BB,通讯通路门店!$S:$S,$G2186)</f>
        <v>0</v>
      </c>
      <c r="AJ2186" s="99">
        <f>SUMIFS(通讯通路门店!$BE:$BE,通讯通路门店!$S:$S,$G2186)</f>
        <v>0</v>
      </c>
      <c r="AK2186" s="99">
        <f>SUMIFS(通讯通路门店!$BG:$BG,通讯通路门店!$S:$S,$G2186)</f>
        <v>0</v>
      </c>
      <c r="AL2186" s="99">
        <f>SUMIFS(通讯通路门店!$BC:$BC,通讯通路门店!$S:$S,$G2186)</f>
        <v>0</v>
      </c>
      <c r="AM2186" s="99">
        <f>SUMIFS(通讯通路门店!$BD:$BD,通讯通路门店!$S:$S,$G2186)</f>
        <v>0</v>
      </c>
      <c r="AN2186" s="99">
        <f>SUMIFS(通讯通路门店!$BF:$BF,通讯通路门店!$S:$S,$G2186)</f>
        <v>0</v>
      </c>
      <c r="AO2186" s="99">
        <f t="shared" si="172"/>
        <v>0</v>
      </c>
      <c r="AP2186" s="99">
        <f>SUMIFS(通讯通路门店!$K:$K,通讯通路门店!$S:$S,$G2186)</f>
        <v>0</v>
      </c>
      <c r="AQ2186" s="83"/>
      <c r="AR2186" s="99">
        <f>SUMIFS(通讯通路门店!$T:$T,通讯通路门店!$S:$S,$G2186)</f>
        <v>0</v>
      </c>
      <c r="AS2186" s="99">
        <f>SUMIFS(通讯通路门店!$U:$U,通讯通路门店!$S:$S,$G2186)</f>
        <v>0</v>
      </c>
      <c r="AT2186" s="99">
        <f>SUMIFS(通讯通路门店!$V:$V,通讯通路门店!$S:$S,$G2186)</f>
        <v>0</v>
      </c>
      <c r="AU2186" s="99">
        <f>SUMIFS(通讯通路门店!$W:$W,通讯通路门店!$S:$S,$G2186)</f>
        <v>0</v>
      </c>
      <c r="AV2186" s="99">
        <f>SUMIFS(通讯通路门店!$Z:$Z,通讯通路门店!$S:$S,$G2186)</f>
        <v>0</v>
      </c>
      <c r="AW2186" s="99">
        <f>SUMIFS(通讯通路门店!$AB:$AB,通讯通路门店!$S:$S,$G2186)</f>
        <v>0</v>
      </c>
      <c r="AX2186" s="99">
        <f>SUMIFS(通讯通路门店!$X:$X,通讯通路门店!$S:$S,$G2186)</f>
        <v>0</v>
      </c>
      <c r="AY2186" s="99">
        <f>SUMIFS(通讯通路门店!$Y:$Y,通讯通路门店!$S:$S,$G2186)</f>
        <v>0</v>
      </c>
      <c r="AZ2186" s="99">
        <f>SUMIFS(通讯通路门店!$AA:$AA,通讯通路门店!$S:$S,$G2186)</f>
        <v>0</v>
      </c>
      <c r="BA2186" s="99">
        <f t="shared" si="173"/>
        <v>0</v>
      </c>
      <c r="BB2186" s="99">
        <f t="shared" si="174"/>
        <v>0</v>
      </c>
      <c r="BC2186" s="99">
        <f>SUMIFS(通讯通路门店!$W:$W,通讯通路门店!$S:$S,$G2186,通讯通路门店!$J:$J,"荣耀体验店")+SUMIFS(通讯通路门店!$W:$W,通讯通路门店!$S:$S,$G2186,通讯通路门店!$J:$J,"荣耀授权专卖店")</f>
        <v>0</v>
      </c>
      <c r="BD2186" s="99">
        <f>SUMIFS(通讯通路门店!$Z:$Z,通讯通路门店!$S:$S,$G2186,通讯通路门店!$J:$J,"VIVO体验店")</f>
        <v>0</v>
      </c>
      <c r="BE2186" s="99">
        <f>SUMIFS(通讯通路门店!$AB:$AB,通讯通路门店!$S:$S,$G2186,通讯通路门店!$J:$J,"OPPO体验店")</f>
        <v>0</v>
      </c>
      <c r="BF2186" s="99">
        <f>SUMIFS(通讯通路门店!$X:$X,通讯通路门店!$S:$S,$G2186,通讯通路门店!$J:$J,"华为授权体验店")+SUMIFS(通讯通路门店!$AA:$AA,通讯通路门店!$S:$S,$G2186,通讯通路门店!$J:$J,"华为堡垒店")</f>
        <v>0</v>
      </c>
      <c r="BG2186" s="99">
        <f>SUMIFS(通讯通路门店!$Y:$Y,通讯通路门店!$S:$S,$G2186,通讯通路门店!$J:$J,"小米体验店")</f>
        <v>0</v>
      </c>
      <c r="BH2186" s="99">
        <f>SUMIFS(通讯通路门店!$AA:$AA,通讯通路门店!$S:$S,$G2186,通讯通路门店!$J:$J,"苹果体验店")</f>
        <v>0</v>
      </c>
      <c r="BI2186" s="99">
        <f>SUMIFS(通讯通路门店!$K:$K,通讯通路门店!$S:$S,$G2186,通讯通路门店!$J:$J,"其他品牌专卖店")</f>
        <v>0</v>
      </c>
      <c r="BJ2186" s="99">
        <f>SUMIFS(通讯通路门店!$AC:$AC,通讯通路门店!$S:$S,$G2186)</f>
        <v>0</v>
      </c>
      <c r="BK2186" s="99">
        <f>SUMIFS(通讯通路门店!$AD:$AD,通讯通路门店!$S:$S,$G2186)</f>
        <v>0</v>
      </c>
      <c r="BL2186" s="99">
        <f>SUMIFS(通讯通路门店!$AE:$AE,通讯通路门店!$S:$S,$G2186)</f>
        <v>0</v>
      </c>
      <c r="BM2186" s="99">
        <f>SUMIFS(通讯通路门店!$AF:$AF,通讯通路门店!$S:$S,$G2186)</f>
        <v>0</v>
      </c>
      <c r="BN2186" s="99">
        <f>SUMIFS(通讯通路门店!$AG:$AG,通讯通路门店!$S:$S,$G2186)</f>
        <v>0</v>
      </c>
      <c r="BO2186" s="99">
        <f>SUMIFS(通讯通路门店!$AH:$AH,通讯通路门店!$S:$S,$G2186)</f>
        <v>0</v>
      </c>
      <c r="BP2186" s="99">
        <f>SUMIFS(通讯通路门店!$AI:$AI,通讯通路门店!$S:$S,$G2186)</f>
        <v>0</v>
      </c>
      <c r="BQ2186" s="83"/>
    </row>
    <row r="2187" spans="1:69">
      <c r="A2187" s="99" t="str">
        <f>IFERROR(_xlfn.XLOOKUP($G2187,通讯通路门店!$S$4:$S$993931,通讯通路门店!$A$4:$A$993931,0,0),"")</f>
        <v>海南省</v>
      </c>
      <c r="B2187" s="99" t="str">
        <f>IFERROR(_xlfn.XLOOKUP($G2187,通讯通路门店!$S$4:$S$993931,通讯通路门店!$B$4:$B$993931,0,0),"")</f>
        <v>东方市</v>
      </c>
      <c r="C2187" s="99" t="str">
        <f>IFERROR(_xlfn.XLOOKUP($G2187,通讯通路门店!$S$4:$S$993931,通讯通路门店!$C$4:$C$993931,0,0),"")</f>
        <v>东方市</v>
      </c>
      <c r="D2187" s="99" t="str">
        <f>IFERROR(_xlfn.XLOOKUP($G2187,通讯通路门店!$S$4:$S$993931,通讯通路门店!$D$4:$D$993931,0,0),"")</f>
        <v>八所镇</v>
      </c>
      <c r="E2187" s="83"/>
      <c r="F2187" s="83"/>
      <c r="G2187" s="101"/>
      <c r="H2187" s="102">
        <f>IFERROR(_xlfn.XLOOKUP($G2187,通讯通路门店!$S$4:$S$993931,通讯通路门店!$R$4:$R$993931,0,0),"")</f>
        <v>0</v>
      </c>
      <c r="I2187" s="83"/>
      <c r="J2187" s="83"/>
      <c r="K2187" s="83"/>
      <c r="L2187" s="83"/>
      <c r="M2187" s="83"/>
      <c r="N2187" s="83"/>
      <c r="O2187" s="83"/>
      <c r="P2187" s="83"/>
      <c r="Q2187" s="83"/>
      <c r="R2187" s="83"/>
      <c r="S2187" s="83"/>
      <c r="T2187" s="83"/>
      <c r="U2187" s="99">
        <f>COUNTIF(通讯通路门店!$S:$S,$G2187)</f>
        <v>0</v>
      </c>
      <c r="V2187" s="99">
        <f>COUNTIFS(通讯通路门店!$S:$S,$G2187,通讯通路门店!$J:$J,"综合卖场")</f>
        <v>0</v>
      </c>
      <c r="W2187" s="99">
        <f>SUMIFS(通讯通路门店!$AJ:$AJ,通讯通路门店!$S:$S,通讯客户沙盘!$G2187)</f>
        <v>0</v>
      </c>
      <c r="X2187" s="99">
        <f t="shared" si="170"/>
        <v>0</v>
      </c>
      <c r="Y2187" s="99">
        <f>COUNTIFS(通讯通路门店!$S:$S,$G2187,通讯通路门店!$J:$J,"荣耀体验店")+COUNTIFS(通讯通路门店!$S:$S,$G2187,通讯通路门店!$J:$J,"荣耀授权专卖店")</f>
        <v>0</v>
      </c>
      <c r="Z2187" s="99">
        <f>COUNTIFS(通讯通路门店!$S:$S,$G2187,通讯通路门店!$J:$J,"VIVO体验店")</f>
        <v>0</v>
      </c>
      <c r="AA2187" s="99">
        <f>COUNTIFS(通讯通路门店!$S:$S,$G2187,通讯通路门店!$J:$J,"OPPO体验店")</f>
        <v>0</v>
      </c>
      <c r="AB2187" s="99">
        <f>COUNTIFS(通讯通路门店!$S:$S,$G2187,通讯通路门店!$J:$J,"华为授权体验店")+COUNTIFS(通讯通路门店!$S:$S,$G2187,通讯通路门店!$J:$J,"华为堡垒店")</f>
        <v>0</v>
      </c>
      <c r="AC2187" s="99">
        <f>COUNTIFS(通讯通路门店!$S:$S,$G2187,通讯通路门店!$J:$J,"小米体验店")</f>
        <v>0</v>
      </c>
      <c r="AD2187" s="99">
        <f>COUNTIFS(通讯通路门店!$S:$S,$G2187,通讯通路门店!$J:$J,"苹果体验店")</f>
        <v>0</v>
      </c>
      <c r="AE2187" s="99">
        <f>COUNTIFS(通讯通路门店!$S:$S,$G2187,通讯通路门店!$J:$J,"其他品牌专卖店")</f>
        <v>0</v>
      </c>
      <c r="AF2187" s="99">
        <f>SUMIFS(通讯通路门店!$BI:$BI,通讯通路门店!$S:$S,$G2187)</f>
        <v>0</v>
      </c>
      <c r="AG2187" s="99">
        <f>SUMIFS(通讯通路门店!$BH:$BH,通讯通路门店!$S:$S,$G2187)</f>
        <v>0</v>
      </c>
      <c r="AH2187" s="99">
        <f t="shared" si="171"/>
        <v>0</v>
      </c>
      <c r="AI2187" s="99">
        <f>SUMIFS(通讯通路门店!$BB:$BB,通讯通路门店!$S:$S,$G2187)</f>
        <v>0</v>
      </c>
      <c r="AJ2187" s="99">
        <f>SUMIFS(通讯通路门店!$BE:$BE,通讯通路门店!$S:$S,$G2187)</f>
        <v>0</v>
      </c>
      <c r="AK2187" s="99">
        <f>SUMIFS(通讯通路门店!$BG:$BG,通讯通路门店!$S:$S,$G2187)</f>
        <v>0</v>
      </c>
      <c r="AL2187" s="99">
        <f>SUMIFS(通讯通路门店!$BC:$BC,通讯通路门店!$S:$S,$G2187)</f>
        <v>0</v>
      </c>
      <c r="AM2187" s="99">
        <f>SUMIFS(通讯通路门店!$BD:$BD,通讯通路门店!$S:$S,$G2187)</f>
        <v>0</v>
      </c>
      <c r="AN2187" s="99">
        <f>SUMIFS(通讯通路门店!$BF:$BF,通讯通路门店!$S:$S,$G2187)</f>
        <v>0</v>
      </c>
      <c r="AO2187" s="99">
        <f t="shared" si="172"/>
        <v>0</v>
      </c>
      <c r="AP2187" s="99">
        <f>SUMIFS(通讯通路门店!$K:$K,通讯通路门店!$S:$S,$G2187)</f>
        <v>0</v>
      </c>
      <c r="AQ2187" s="83"/>
      <c r="AR2187" s="99">
        <f>SUMIFS(通讯通路门店!$T:$T,通讯通路门店!$S:$S,$G2187)</f>
        <v>0</v>
      </c>
      <c r="AS2187" s="99">
        <f>SUMIFS(通讯通路门店!$U:$U,通讯通路门店!$S:$S,$G2187)</f>
        <v>0</v>
      </c>
      <c r="AT2187" s="99">
        <f>SUMIFS(通讯通路门店!$V:$V,通讯通路门店!$S:$S,$G2187)</f>
        <v>0</v>
      </c>
      <c r="AU2187" s="99">
        <f>SUMIFS(通讯通路门店!$W:$W,通讯通路门店!$S:$S,$G2187)</f>
        <v>0</v>
      </c>
      <c r="AV2187" s="99">
        <f>SUMIFS(通讯通路门店!$Z:$Z,通讯通路门店!$S:$S,$G2187)</f>
        <v>0</v>
      </c>
      <c r="AW2187" s="99">
        <f>SUMIFS(通讯通路门店!$AB:$AB,通讯通路门店!$S:$S,$G2187)</f>
        <v>0</v>
      </c>
      <c r="AX2187" s="99">
        <f>SUMIFS(通讯通路门店!$X:$X,通讯通路门店!$S:$S,$G2187)</f>
        <v>0</v>
      </c>
      <c r="AY2187" s="99">
        <f>SUMIFS(通讯通路门店!$Y:$Y,通讯通路门店!$S:$S,$G2187)</f>
        <v>0</v>
      </c>
      <c r="AZ2187" s="99">
        <f>SUMIFS(通讯通路门店!$AA:$AA,通讯通路门店!$S:$S,$G2187)</f>
        <v>0</v>
      </c>
      <c r="BA2187" s="99">
        <f t="shared" si="173"/>
        <v>0</v>
      </c>
      <c r="BB2187" s="99">
        <f t="shared" si="174"/>
        <v>0</v>
      </c>
      <c r="BC2187" s="99">
        <f>SUMIFS(通讯通路门店!$W:$W,通讯通路门店!$S:$S,$G2187,通讯通路门店!$J:$J,"荣耀体验店")+SUMIFS(通讯通路门店!$W:$W,通讯通路门店!$S:$S,$G2187,通讯通路门店!$J:$J,"荣耀授权专卖店")</f>
        <v>0</v>
      </c>
      <c r="BD2187" s="99">
        <f>SUMIFS(通讯通路门店!$Z:$Z,通讯通路门店!$S:$S,$G2187,通讯通路门店!$J:$J,"VIVO体验店")</f>
        <v>0</v>
      </c>
      <c r="BE2187" s="99">
        <f>SUMIFS(通讯通路门店!$AB:$AB,通讯通路门店!$S:$S,$G2187,通讯通路门店!$J:$J,"OPPO体验店")</f>
        <v>0</v>
      </c>
      <c r="BF2187" s="99">
        <f>SUMIFS(通讯通路门店!$X:$X,通讯通路门店!$S:$S,$G2187,通讯通路门店!$J:$J,"华为授权体验店")+SUMIFS(通讯通路门店!$AA:$AA,通讯通路门店!$S:$S,$G2187,通讯通路门店!$J:$J,"华为堡垒店")</f>
        <v>0</v>
      </c>
      <c r="BG2187" s="99">
        <f>SUMIFS(通讯通路门店!$Y:$Y,通讯通路门店!$S:$S,$G2187,通讯通路门店!$J:$J,"小米体验店")</f>
        <v>0</v>
      </c>
      <c r="BH2187" s="99">
        <f>SUMIFS(通讯通路门店!$AA:$AA,通讯通路门店!$S:$S,$G2187,通讯通路门店!$J:$J,"苹果体验店")</f>
        <v>0</v>
      </c>
      <c r="BI2187" s="99">
        <f>SUMIFS(通讯通路门店!$K:$K,通讯通路门店!$S:$S,$G2187,通讯通路门店!$J:$J,"其他品牌专卖店")</f>
        <v>0</v>
      </c>
      <c r="BJ2187" s="99">
        <f>SUMIFS(通讯通路门店!$AC:$AC,通讯通路门店!$S:$S,$G2187)</f>
        <v>0</v>
      </c>
      <c r="BK2187" s="99">
        <f>SUMIFS(通讯通路门店!$AD:$AD,通讯通路门店!$S:$S,$G2187)</f>
        <v>0</v>
      </c>
      <c r="BL2187" s="99">
        <f>SUMIFS(通讯通路门店!$AE:$AE,通讯通路门店!$S:$S,$G2187)</f>
        <v>0</v>
      </c>
      <c r="BM2187" s="99">
        <f>SUMIFS(通讯通路门店!$AF:$AF,通讯通路门店!$S:$S,$G2187)</f>
        <v>0</v>
      </c>
      <c r="BN2187" s="99">
        <f>SUMIFS(通讯通路门店!$AG:$AG,通讯通路门店!$S:$S,$G2187)</f>
        <v>0</v>
      </c>
      <c r="BO2187" s="99">
        <f>SUMIFS(通讯通路门店!$AH:$AH,通讯通路门店!$S:$S,$G2187)</f>
        <v>0</v>
      </c>
      <c r="BP2187" s="99">
        <f>SUMIFS(通讯通路门店!$AI:$AI,通讯通路门店!$S:$S,$G2187)</f>
        <v>0</v>
      </c>
      <c r="BQ2187" s="83"/>
    </row>
    <row r="2188" spans="1:69">
      <c r="A2188" s="99" t="str">
        <f>IFERROR(_xlfn.XLOOKUP($G2188,通讯通路门店!$S$4:$S$993931,通讯通路门店!$A$4:$A$993931,0,0),"")</f>
        <v>海南省</v>
      </c>
      <c r="B2188" s="99" t="str">
        <f>IFERROR(_xlfn.XLOOKUP($G2188,通讯通路门店!$S$4:$S$993931,通讯通路门店!$B$4:$B$993931,0,0),"")</f>
        <v>东方市</v>
      </c>
      <c r="C2188" s="99" t="str">
        <f>IFERROR(_xlfn.XLOOKUP($G2188,通讯通路门店!$S$4:$S$993931,通讯通路门店!$C$4:$C$993931,0,0),"")</f>
        <v>东方市</v>
      </c>
      <c r="D2188" s="99" t="str">
        <f>IFERROR(_xlfn.XLOOKUP($G2188,通讯通路门店!$S$4:$S$993931,通讯通路门店!$D$4:$D$993931,0,0),"")</f>
        <v>八所镇</v>
      </c>
      <c r="E2188" s="83"/>
      <c r="F2188" s="83"/>
      <c r="G2188" s="101"/>
      <c r="H2188" s="102">
        <f>IFERROR(_xlfn.XLOOKUP($G2188,通讯通路门店!$S$4:$S$993931,通讯通路门店!$R$4:$R$993931,0,0),"")</f>
        <v>0</v>
      </c>
      <c r="I2188" s="83"/>
      <c r="J2188" s="83"/>
      <c r="K2188" s="83"/>
      <c r="L2188" s="83"/>
      <c r="M2188" s="83"/>
      <c r="N2188" s="83"/>
      <c r="O2188" s="83"/>
      <c r="P2188" s="83"/>
      <c r="Q2188" s="83"/>
      <c r="R2188" s="83"/>
      <c r="S2188" s="83"/>
      <c r="T2188" s="83"/>
      <c r="U2188" s="99">
        <f>COUNTIF(通讯通路门店!$S:$S,$G2188)</f>
        <v>0</v>
      </c>
      <c r="V2188" s="99">
        <f>COUNTIFS(通讯通路门店!$S:$S,$G2188,通讯通路门店!$J:$J,"综合卖场")</f>
        <v>0</v>
      </c>
      <c r="W2188" s="99">
        <f>SUMIFS(通讯通路门店!$AJ:$AJ,通讯通路门店!$S:$S,通讯客户沙盘!$G2188)</f>
        <v>0</v>
      </c>
      <c r="X2188" s="99">
        <f t="shared" si="170"/>
        <v>0</v>
      </c>
      <c r="Y2188" s="99">
        <f>COUNTIFS(通讯通路门店!$S:$S,$G2188,通讯通路门店!$J:$J,"荣耀体验店")+COUNTIFS(通讯通路门店!$S:$S,$G2188,通讯通路门店!$J:$J,"荣耀授权专卖店")</f>
        <v>0</v>
      </c>
      <c r="Z2188" s="99">
        <f>COUNTIFS(通讯通路门店!$S:$S,$G2188,通讯通路门店!$J:$J,"VIVO体验店")</f>
        <v>0</v>
      </c>
      <c r="AA2188" s="99">
        <f>COUNTIFS(通讯通路门店!$S:$S,$G2188,通讯通路门店!$J:$J,"OPPO体验店")</f>
        <v>0</v>
      </c>
      <c r="AB2188" s="99">
        <f>COUNTIFS(通讯通路门店!$S:$S,$G2188,通讯通路门店!$J:$J,"华为授权体验店")+COUNTIFS(通讯通路门店!$S:$S,$G2188,通讯通路门店!$J:$J,"华为堡垒店")</f>
        <v>0</v>
      </c>
      <c r="AC2188" s="99">
        <f>COUNTIFS(通讯通路门店!$S:$S,$G2188,通讯通路门店!$J:$J,"小米体验店")</f>
        <v>0</v>
      </c>
      <c r="AD2188" s="99">
        <f>COUNTIFS(通讯通路门店!$S:$S,$G2188,通讯通路门店!$J:$J,"苹果体验店")</f>
        <v>0</v>
      </c>
      <c r="AE2188" s="99">
        <f>COUNTIFS(通讯通路门店!$S:$S,$G2188,通讯通路门店!$J:$J,"其他品牌专卖店")</f>
        <v>0</v>
      </c>
      <c r="AF2188" s="99">
        <f>SUMIFS(通讯通路门店!$BI:$BI,通讯通路门店!$S:$S,$G2188)</f>
        <v>0</v>
      </c>
      <c r="AG2188" s="99">
        <f>SUMIFS(通讯通路门店!$BH:$BH,通讯通路门店!$S:$S,$G2188)</f>
        <v>0</v>
      </c>
      <c r="AH2188" s="99">
        <f t="shared" si="171"/>
        <v>0</v>
      </c>
      <c r="AI2188" s="99">
        <f>SUMIFS(通讯通路门店!$BB:$BB,通讯通路门店!$S:$S,$G2188)</f>
        <v>0</v>
      </c>
      <c r="AJ2188" s="99">
        <f>SUMIFS(通讯通路门店!$BE:$BE,通讯通路门店!$S:$S,$G2188)</f>
        <v>0</v>
      </c>
      <c r="AK2188" s="99">
        <f>SUMIFS(通讯通路门店!$BG:$BG,通讯通路门店!$S:$S,$G2188)</f>
        <v>0</v>
      </c>
      <c r="AL2188" s="99">
        <f>SUMIFS(通讯通路门店!$BC:$BC,通讯通路门店!$S:$S,$G2188)</f>
        <v>0</v>
      </c>
      <c r="AM2188" s="99">
        <f>SUMIFS(通讯通路门店!$BD:$BD,通讯通路门店!$S:$S,$G2188)</f>
        <v>0</v>
      </c>
      <c r="AN2188" s="99">
        <f>SUMIFS(通讯通路门店!$BF:$BF,通讯通路门店!$S:$S,$G2188)</f>
        <v>0</v>
      </c>
      <c r="AO2188" s="99">
        <f t="shared" si="172"/>
        <v>0</v>
      </c>
      <c r="AP2188" s="99">
        <f>SUMIFS(通讯通路门店!$K:$K,通讯通路门店!$S:$S,$G2188)</f>
        <v>0</v>
      </c>
      <c r="AQ2188" s="83"/>
      <c r="AR2188" s="99">
        <f>SUMIFS(通讯通路门店!$T:$T,通讯通路门店!$S:$S,$G2188)</f>
        <v>0</v>
      </c>
      <c r="AS2188" s="99">
        <f>SUMIFS(通讯通路门店!$U:$U,通讯通路门店!$S:$S,$G2188)</f>
        <v>0</v>
      </c>
      <c r="AT2188" s="99">
        <f>SUMIFS(通讯通路门店!$V:$V,通讯通路门店!$S:$S,$G2188)</f>
        <v>0</v>
      </c>
      <c r="AU2188" s="99">
        <f>SUMIFS(通讯通路门店!$W:$W,通讯通路门店!$S:$S,$G2188)</f>
        <v>0</v>
      </c>
      <c r="AV2188" s="99">
        <f>SUMIFS(通讯通路门店!$Z:$Z,通讯通路门店!$S:$S,$G2188)</f>
        <v>0</v>
      </c>
      <c r="AW2188" s="99">
        <f>SUMIFS(通讯通路门店!$AB:$AB,通讯通路门店!$S:$S,$G2188)</f>
        <v>0</v>
      </c>
      <c r="AX2188" s="99">
        <f>SUMIFS(通讯通路门店!$X:$X,通讯通路门店!$S:$S,$G2188)</f>
        <v>0</v>
      </c>
      <c r="AY2188" s="99">
        <f>SUMIFS(通讯通路门店!$Y:$Y,通讯通路门店!$S:$S,$G2188)</f>
        <v>0</v>
      </c>
      <c r="AZ2188" s="99">
        <f>SUMIFS(通讯通路门店!$AA:$AA,通讯通路门店!$S:$S,$G2188)</f>
        <v>0</v>
      </c>
      <c r="BA2188" s="99">
        <f t="shared" si="173"/>
        <v>0</v>
      </c>
      <c r="BB2188" s="99">
        <f t="shared" si="174"/>
        <v>0</v>
      </c>
      <c r="BC2188" s="99">
        <f>SUMIFS(通讯通路门店!$W:$W,通讯通路门店!$S:$S,$G2188,通讯通路门店!$J:$J,"荣耀体验店")+SUMIFS(通讯通路门店!$W:$W,通讯通路门店!$S:$S,$G2188,通讯通路门店!$J:$J,"荣耀授权专卖店")</f>
        <v>0</v>
      </c>
      <c r="BD2188" s="99">
        <f>SUMIFS(通讯通路门店!$Z:$Z,通讯通路门店!$S:$S,$G2188,通讯通路门店!$J:$J,"VIVO体验店")</f>
        <v>0</v>
      </c>
      <c r="BE2188" s="99">
        <f>SUMIFS(通讯通路门店!$AB:$AB,通讯通路门店!$S:$S,$G2188,通讯通路门店!$J:$J,"OPPO体验店")</f>
        <v>0</v>
      </c>
      <c r="BF2188" s="99">
        <f>SUMIFS(通讯通路门店!$X:$X,通讯通路门店!$S:$S,$G2188,通讯通路门店!$J:$J,"华为授权体验店")+SUMIFS(通讯通路门店!$AA:$AA,通讯通路门店!$S:$S,$G2188,通讯通路门店!$J:$J,"华为堡垒店")</f>
        <v>0</v>
      </c>
      <c r="BG2188" s="99">
        <f>SUMIFS(通讯通路门店!$Y:$Y,通讯通路门店!$S:$S,$G2188,通讯通路门店!$J:$J,"小米体验店")</f>
        <v>0</v>
      </c>
      <c r="BH2188" s="99">
        <f>SUMIFS(通讯通路门店!$AA:$AA,通讯通路门店!$S:$S,$G2188,通讯通路门店!$J:$J,"苹果体验店")</f>
        <v>0</v>
      </c>
      <c r="BI2188" s="99">
        <f>SUMIFS(通讯通路门店!$K:$K,通讯通路门店!$S:$S,$G2188,通讯通路门店!$J:$J,"其他品牌专卖店")</f>
        <v>0</v>
      </c>
      <c r="BJ2188" s="99">
        <f>SUMIFS(通讯通路门店!$AC:$AC,通讯通路门店!$S:$S,$G2188)</f>
        <v>0</v>
      </c>
      <c r="BK2188" s="99">
        <f>SUMIFS(通讯通路门店!$AD:$AD,通讯通路门店!$S:$S,$G2188)</f>
        <v>0</v>
      </c>
      <c r="BL2188" s="99">
        <f>SUMIFS(通讯通路门店!$AE:$AE,通讯通路门店!$S:$S,$G2188)</f>
        <v>0</v>
      </c>
      <c r="BM2188" s="99">
        <f>SUMIFS(通讯通路门店!$AF:$AF,通讯通路门店!$S:$S,$G2188)</f>
        <v>0</v>
      </c>
      <c r="BN2188" s="99">
        <f>SUMIFS(通讯通路门店!$AG:$AG,通讯通路门店!$S:$S,$G2188)</f>
        <v>0</v>
      </c>
      <c r="BO2188" s="99">
        <f>SUMIFS(通讯通路门店!$AH:$AH,通讯通路门店!$S:$S,$G2188)</f>
        <v>0</v>
      </c>
      <c r="BP2188" s="99">
        <f>SUMIFS(通讯通路门店!$AI:$AI,通讯通路门店!$S:$S,$G2188)</f>
        <v>0</v>
      </c>
      <c r="BQ2188" s="83"/>
    </row>
    <row r="2189" spans="1:69">
      <c r="A2189" s="99" t="str">
        <f>IFERROR(_xlfn.XLOOKUP($G2189,通讯通路门店!$S$4:$S$993931,通讯通路门店!$A$4:$A$993931,0,0),"")</f>
        <v>海南省</v>
      </c>
      <c r="B2189" s="99" t="str">
        <f>IFERROR(_xlfn.XLOOKUP($G2189,通讯通路门店!$S$4:$S$993931,通讯通路门店!$B$4:$B$993931,0,0),"")</f>
        <v>东方市</v>
      </c>
      <c r="C2189" s="99" t="str">
        <f>IFERROR(_xlfn.XLOOKUP($G2189,通讯通路门店!$S$4:$S$993931,通讯通路门店!$C$4:$C$993931,0,0),"")</f>
        <v>东方市</v>
      </c>
      <c r="D2189" s="99" t="str">
        <f>IFERROR(_xlfn.XLOOKUP($G2189,通讯通路门店!$S$4:$S$993931,通讯通路门店!$D$4:$D$993931,0,0),"")</f>
        <v>八所镇</v>
      </c>
      <c r="E2189" s="83"/>
      <c r="F2189" s="83"/>
      <c r="G2189" s="101"/>
      <c r="H2189" s="102">
        <f>IFERROR(_xlfn.XLOOKUP($G2189,通讯通路门店!$S$4:$S$993931,通讯通路门店!$R$4:$R$993931,0,0),"")</f>
        <v>0</v>
      </c>
      <c r="I2189" s="83"/>
      <c r="J2189" s="83"/>
      <c r="K2189" s="83"/>
      <c r="L2189" s="83"/>
      <c r="M2189" s="83"/>
      <c r="N2189" s="83"/>
      <c r="O2189" s="83"/>
      <c r="P2189" s="83"/>
      <c r="Q2189" s="83"/>
      <c r="R2189" s="83"/>
      <c r="S2189" s="83"/>
      <c r="T2189" s="83"/>
      <c r="U2189" s="99">
        <f>COUNTIF(通讯通路门店!$S:$S,$G2189)</f>
        <v>0</v>
      </c>
      <c r="V2189" s="99">
        <f>COUNTIFS(通讯通路门店!$S:$S,$G2189,通讯通路门店!$J:$J,"综合卖场")</f>
        <v>0</v>
      </c>
      <c r="W2189" s="99">
        <f>SUMIFS(通讯通路门店!$AJ:$AJ,通讯通路门店!$S:$S,通讯客户沙盘!$G2189)</f>
        <v>0</v>
      </c>
      <c r="X2189" s="99">
        <f t="shared" si="170"/>
        <v>0</v>
      </c>
      <c r="Y2189" s="99">
        <f>COUNTIFS(通讯通路门店!$S:$S,$G2189,通讯通路门店!$J:$J,"荣耀体验店")+COUNTIFS(通讯通路门店!$S:$S,$G2189,通讯通路门店!$J:$J,"荣耀授权专卖店")</f>
        <v>0</v>
      </c>
      <c r="Z2189" s="99">
        <f>COUNTIFS(通讯通路门店!$S:$S,$G2189,通讯通路门店!$J:$J,"VIVO体验店")</f>
        <v>0</v>
      </c>
      <c r="AA2189" s="99">
        <f>COUNTIFS(通讯通路门店!$S:$S,$G2189,通讯通路门店!$J:$J,"OPPO体验店")</f>
        <v>0</v>
      </c>
      <c r="AB2189" s="99">
        <f>COUNTIFS(通讯通路门店!$S:$S,$G2189,通讯通路门店!$J:$J,"华为授权体验店")+COUNTIFS(通讯通路门店!$S:$S,$G2189,通讯通路门店!$J:$J,"华为堡垒店")</f>
        <v>0</v>
      </c>
      <c r="AC2189" s="99">
        <f>COUNTIFS(通讯通路门店!$S:$S,$G2189,通讯通路门店!$J:$J,"小米体验店")</f>
        <v>0</v>
      </c>
      <c r="AD2189" s="99">
        <f>COUNTIFS(通讯通路门店!$S:$S,$G2189,通讯通路门店!$J:$J,"苹果体验店")</f>
        <v>0</v>
      </c>
      <c r="AE2189" s="99">
        <f>COUNTIFS(通讯通路门店!$S:$S,$G2189,通讯通路门店!$J:$J,"其他品牌专卖店")</f>
        <v>0</v>
      </c>
      <c r="AF2189" s="99">
        <f>SUMIFS(通讯通路门店!$BI:$BI,通讯通路门店!$S:$S,$G2189)</f>
        <v>0</v>
      </c>
      <c r="AG2189" s="99">
        <f>SUMIFS(通讯通路门店!$BH:$BH,通讯通路门店!$S:$S,$G2189)</f>
        <v>0</v>
      </c>
      <c r="AH2189" s="99">
        <f t="shared" si="171"/>
        <v>0</v>
      </c>
      <c r="AI2189" s="99">
        <f>SUMIFS(通讯通路门店!$BB:$BB,通讯通路门店!$S:$S,$G2189)</f>
        <v>0</v>
      </c>
      <c r="AJ2189" s="99">
        <f>SUMIFS(通讯通路门店!$BE:$BE,通讯通路门店!$S:$S,$G2189)</f>
        <v>0</v>
      </c>
      <c r="AK2189" s="99">
        <f>SUMIFS(通讯通路门店!$BG:$BG,通讯通路门店!$S:$S,$G2189)</f>
        <v>0</v>
      </c>
      <c r="AL2189" s="99">
        <f>SUMIFS(通讯通路门店!$BC:$BC,通讯通路门店!$S:$S,$G2189)</f>
        <v>0</v>
      </c>
      <c r="AM2189" s="99">
        <f>SUMIFS(通讯通路门店!$BD:$BD,通讯通路门店!$S:$S,$G2189)</f>
        <v>0</v>
      </c>
      <c r="AN2189" s="99">
        <f>SUMIFS(通讯通路门店!$BF:$BF,通讯通路门店!$S:$S,$G2189)</f>
        <v>0</v>
      </c>
      <c r="AO2189" s="99">
        <f t="shared" si="172"/>
        <v>0</v>
      </c>
      <c r="AP2189" s="99">
        <f>SUMIFS(通讯通路门店!$K:$K,通讯通路门店!$S:$S,$G2189)</f>
        <v>0</v>
      </c>
      <c r="AQ2189" s="83"/>
      <c r="AR2189" s="99">
        <f>SUMIFS(通讯通路门店!$T:$T,通讯通路门店!$S:$S,$G2189)</f>
        <v>0</v>
      </c>
      <c r="AS2189" s="99">
        <f>SUMIFS(通讯通路门店!$U:$U,通讯通路门店!$S:$S,$G2189)</f>
        <v>0</v>
      </c>
      <c r="AT2189" s="99">
        <f>SUMIFS(通讯通路门店!$V:$V,通讯通路门店!$S:$S,$G2189)</f>
        <v>0</v>
      </c>
      <c r="AU2189" s="99">
        <f>SUMIFS(通讯通路门店!$W:$W,通讯通路门店!$S:$S,$G2189)</f>
        <v>0</v>
      </c>
      <c r="AV2189" s="99">
        <f>SUMIFS(通讯通路门店!$Z:$Z,通讯通路门店!$S:$S,$G2189)</f>
        <v>0</v>
      </c>
      <c r="AW2189" s="99">
        <f>SUMIFS(通讯通路门店!$AB:$AB,通讯通路门店!$S:$S,$G2189)</f>
        <v>0</v>
      </c>
      <c r="AX2189" s="99">
        <f>SUMIFS(通讯通路门店!$X:$X,通讯通路门店!$S:$S,$G2189)</f>
        <v>0</v>
      </c>
      <c r="AY2189" s="99">
        <f>SUMIFS(通讯通路门店!$Y:$Y,通讯通路门店!$S:$S,$G2189)</f>
        <v>0</v>
      </c>
      <c r="AZ2189" s="99">
        <f>SUMIFS(通讯通路门店!$AA:$AA,通讯通路门店!$S:$S,$G2189)</f>
        <v>0</v>
      </c>
      <c r="BA2189" s="99">
        <f t="shared" si="173"/>
        <v>0</v>
      </c>
      <c r="BB2189" s="99">
        <f t="shared" si="174"/>
        <v>0</v>
      </c>
      <c r="BC2189" s="99">
        <f>SUMIFS(通讯通路门店!$W:$W,通讯通路门店!$S:$S,$G2189,通讯通路门店!$J:$J,"荣耀体验店")+SUMIFS(通讯通路门店!$W:$W,通讯通路门店!$S:$S,$G2189,通讯通路门店!$J:$J,"荣耀授权专卖店")</f>
        <v>0</v>
      </c>
      <c r="BD2189" s="99">
        <f>SUMIFS(通讯通路门店!$Z:$Z,通讯通路门店!$S:$S,$G2189,通讯通路门店!$J:$J,"VIVO体验店")</f>
        <v>0</v>
      </c>
      <c r="BE2189" s="99">
        <f>SUMIFS(通讯通路门店!$AB:$AB,通讯通路门店!$S:$S,$G2189,通讯通路门店!$J:$J,"OPPO体验店")</f>
        <v>0</v>
      </c>
      <c r="BF2189" s="99">
        <f>SUMIFS(通讯通路门店!$X:$X,通讯通路门店!$S:$S,$G2189,通讯通路门店!$J:$J,"华为授权体验店")+SUMIFS(通讯通路门店!$AA:$AA,通讯通路门店!$S:$S,$G2189,通讯通路门店!$J:$J,"华为堡垒店")</f>
        <v>0</v>
      </c>
      <c r="BG2189" s="99">
        <f>SUMIFS(通讯通路门店!$Y:$Y,通讯通路门店!$S:$S,$G2189,通讯通路门店!$J:$J,"小米体验店")</f>
        <v>0</v>
      </c>
      <c r="BH2189" s="99">
        <f>SUMIFS(通讯通路门店!$AA:$AA,通讯通路门店!$S:$S,$G2189,通讯通路门店!$J:$J,"苹果体验店")</f>
        <v>0</v>
      </c>
      <c r="BI2189" s="99">
        <f>SUMIFS(通讯通路门店!$K:$K,通讯通路门店!$S:$S,$G2189,通讯通路门店!$J:$J,"其他品牌专卖店")</f>
        <v>0</v>
      </c>
      <c r="BJ2189" s="99">
        <f>SUMIFS(通讯通路门店!$AC:$AC,通讯通路门店!$S:$S,$G2189)</f>
        <v>0</v>
      </c>
      <c r="BK2189" s="99">
        <f>SUMIFS(通讯通路门店!$AD:$AD,通讯通路门店!$S:$S,$G2189)</f>
        <v>0</v>
      </c>
      <c r="BL2189" s="99">
        <f>SUMIFS(通讯通路门店!$AE:$AE,通讯通路门店!$S:$S,$G2189)</f>
        <v>0</v>
      </c>
      <c r="BM2189" s="99">
        <f>SUMIFS(通讯通路门店!$AF:$AF,通讯通路门店!$S:$S,$G2189)</f>
        <v>0</v>
      </c>
      <c r="BN2189" s="99">
        <f>SUMIFS(通讯通路门店!$AG:$AG,通讯通路门店!$S:$S,$G2189)</f>
        <v>0</v>
      </c>
      <c r="BO2189" s="99">
        <f>SUMIFS(通讯通路门店!$AH:$AH,通讯通路门店!$S:$S,$G2189)</f>
        <v>0</v>
      </c>
      <c r="BP2189" s="99">
        <f>SUMIFS(通讯通路门店!$AI:$AI,通讯通路门店!$S:$S,$G2189)</f>
        <v>0</v>
      </c>
      <c r="BQ2189" s="83"/>
    </row>
    <row r="2190" spans="1:69">
      <c r="A2190" s="99" t="str">
        <f>IFERROR(_xlfn.XLOOKUP($G2190,通讯通路门店!$S$4:$S$993931,通讯通路门店!$A$4:$A$993931,0,0),"")</f>
        <v>海南省</v>
      </c>
      <c r="B2190" s="99" t="str">
        <f>IFERROR(_xlfn.XLOOKUP($G2190,通讯通路门店!$S$4:$S$993931,通讯通路门店!$B$4:$B$993931,0,0),"")</f>
        <v>东方市</v>
      </c>
      <c r="C2190" s="99" t="str">
        <f>IFERROR(_xlfn.XLOOKUP($G2190,通讯通路门店!$S$4:$S$993931,通讯通路门店!$C$4:$C$993931,0,0),"")</f>
        <v>东方市</v>
      </c>
      <c r="D2190" s="99" t="str">
        <f>IFERROR(_xlfn.XLOOKUP($G2190,通讯通路门店!$S$4:$S$993931,通讯通路门店!$D$4:$D$993931,0,0),"")</f>
        <v>八所镇</v>
      </c>
      <c r="E2190" s="83"/>
      <c r="F2190" s="83"/>
      <c r="G2190" s="101"/>
      <c r="H2190" s="102">
        <f>IFERROR(_xlfn.XLOOKUP($G2190,通讯通路门店!$S$4:$S$993931,通讯通路门店!$R$4:$R$993931,0,0),"")</f>
        <v>0</v>
      </c>
      <c r="I2190" s="83"/>
      <c r="J2190" s="83"/>
      <c r="K2190" s="83"/>
      <c r="L2190" s="83"/>
      <c r="M2190" s="83"/>
      <c r="N2190" s="83"/>
      <c r="O2190" s="83"/>
      <c r="P2190" s="83"/>
      <c r="Q2190" s="83"/>
      <c r="R2190" s="83"/>
      <c r="S2190" s="83"/>
      <c r="T2190" s="83"/>
      <c r="U2190" s="99">
        <f>COUNTIF(通讯通路门店!$S:$S,$G2190)</f>
        <v>0</v>
      </c>
      <c r="V2190" s="99">
        <f>COUNTIFS(通讯通路门店!$S:$S,$G2190,通讯通路门店!$J:$J,"综合卖场")</f>
        <v>0</v>
      </c>
      <c r="W2190" s="99">
        <f>SUMIFS(通讯通路门店!$AJ:$AJ,通讯通路门店!$S:$S,通讯客户沙盘!$G2190)</f>
        <v>0</v>
      </c>
      <c r="X2190" s="99">
        <f t="shared" si="170"/>
        <v>0</v>
      </c>
      <c r="Y2190" s="99">
        <f>COUNTIFS(通讯通路门店!$S:$S,$G2190,通讯通路门店!$J:$J,"荣耀体验店")+COUNTIFS(通讯通路门店!$S:$S,$G2190,通讯通路门店!$J:$J,"荣耀授权专卖店")</f>
        <v>0</v>
      </c>
      <c r="Z2190" s="99">
        <f>COUNTIFS(通讯通路门店!$S:$S,$G2190,通讯通路门店!$J:$J,"VIVO体验店")</f>
        <v>0</v>
      </c>
      <c r="AA2190" s="99">
        <f>COUNTIFS(通讯通路门店!$S:$S,$G2190,通讯通路门店!$J:$J,"OPPO体验店")</f>
        <v>0</v>
      </c>
      <c r="AB2190" s="99">
        <f>COUNTIFS(通讯通路门店!$S:$S,$G2190,通讯通路门店!$J:$J,"华为授权体验店")+COUNTIFS(通讯通路门店!$S:$S,$G2190,通讯通路门店!$J:$J,"华为堡垒店")</f>
        <v>0</v>
      </c>
      <c r="AC2190" s="99">
        <f>COUNTIFS(通讯通路门店!$S:$S,$G2190,通讯通路门店!$J:$J,"小米体验店")</f>
        <v>0</v>
      </c>
      <c r="AD2190" s="99">
        <f>COUNTIFS(通讯通路门店!$S:$S,$G2190,通讯通路门店!$J:$J,"苹果体验店")</f>
        <v>0</v>
      </c>
      <c r="AE2190" s="99">
        <f>COUNTIFS(通讯通路门店!$S:$S,$G2190,通讯通路门店!$J:$J,"其他品牌专卖店")</f>
        <v>0</v>
      </c>
      <c r="AF2190" s="99">
        <f>SUMIFS(通讯通路门店!$BI:$BI,通讯通路门店!$S:$S,$G2190)</f>
        <v>0</v>
      </c>
      <c r="AG2190" s="99">
        <f>SUMIFS(通讯通路门店!$BH:$BH,通讯通路门店!$S:$S,$G2190)</f>
        <v>0</v>
      </c>
      <c r="AH2190" s="99">
        <f t="shared" si="171"/>
        <v>0</v>
      </c>
      <c r="AI2190" s="99">
        <f>SUMIFS(通讯通路门店!$BB:$BB,通讯通路门店!$S:$S,$G2190)</f>
        <v>0</v>
      </c>
      <c r="AJ2190" s="99">
        <f>SUMIFS(通讯通路门店!$BE:$BE,通讯通路门店!$S:$S,$G2190)</f>
        <v>0</v>
      </c>
      <c r="AK2190" s="99">
        <f>SUMIFS(通讯通路门店!$BG:$BG,通讯通路门店!$S:$S,$G2190)</f>
        <v>0</v>
      </c>
      <c r="AL2190" s="99">
        <f>SUMIFS(通讯通路门店!$BC:$BC,通讯通路门店!$S:$S,$G2190)</f>
        <v>0</v>
      </c>
      <c r="AM2190" s="99">
        <f>SUMIFS(通讯通路门店!$BD:$BD,通讯通路门店!$S:$S,$G2190)</f>
        <v>0</v>
      </c>
      <c r="AN2190" s="99">
        <f>SUMIFS(通讯通路门店!$BF:$BF,通讯通路门店!$S:$S,$G2190)</f>
        <v>0</v>
      </c>
      <c r="AO2190" s="99">
        <f t="shared" si="172"/>
        <v>0</v>
      </c>
      <c r="AP2190" s="99">
        <f>SUMIFS(通讯通路门店!$K:$K,通讯通路门店!$S:$S,$G2190)</f>
        <v>0</v>
      </c>
      <c r="AQ2190" s="83"/>
      <c r="AR2190" s="99">
        <f>SUMIFS(通讯通路门店!$T:$T,通讯通路门店!$S:$S,$G2190)</f>
        <v>0</v>
      </c>
      <c r="AS2190" s="99">
        <f>SUMIFS(通讯通路门店!$U:$U,通讯通路门店!$S:$S,$G2190)</f>
        <v>0</v>
      </c>
      <c r="AT2190" s="99">
        <f>SUMIFS(通讯通路门店!$V:$V,通讯通路门店!$S:$S,$G2190)</f>
        <v>0</v>
      </c>
      <c r="AU2190" s="99">
        <f>SUMIFS(通讯通路门店!$W:$W,通讯通路门店!$S:$S,$G2190)</f>
        <v>0</v>
      </c>
      <c r="AV2190" s="99">
        <f>SUMIFS(通讯通路门店!$Z:$Z,通讯通路门店!$S:$S,$G2190)</f>
        <v>0</v>
      </c>
      <c r="AW2190" s="99">
        <f>SUMIFS(通讯通路门店!$AB:$AB,通讯通路门店!$S:$S,$G2190)</f>
        <v>0</v>
      </c>
      <c r="AX2190" s="99">
        <f>SUMIFS(通讯通路门店!$X:$X,通讯通路门店!$S:$S,$G2190)</f>
        <v>0</v>
      </c>
      <c r="AY2190" s="99">
        <f>SUMIFS(通讯通路门店!$Y:$Y,通讯通路门店!$S:$S,$G2190)</f>
        <v>0</v>
      </c>
      <c r="AZ2190" s="99">
        <f>SUMIFS(通讯通路门店!$AA:$AA,通讯通路门店!$S:$S,$G2190)</f>
        <v>0</v>
      </c>
      <c r="BA2190" s="99">
        <f t="shared" si="173"/>
        <v>0</v>
      </c>
      <c r="BB2190" s="99">
        <f t="shared" si="174"/>
        <v>0</v>
      </c>
      <c r="BC2190" s="99">
        <f>SUMIFS(通讯通路门店!$W:$W,通讯通路门店!$S:$S,$G2190,通讯通路门店!$J:$J,"荣耀体验店")+SUMIFS(通讯通路门店!$W:$W,通讯通路门店!$S:$S,$G2190,通讯通路门店!$J:$J,"荣耀授权专卖店")</f>
        <v>0</v>
      </c>
      <c r="BD2190" s="99">
        <f>SUMIFS(通讯通路门店!$Z:$Z,通讯通路门店!$S:$S,$G2190,通讯通路门店!$J:$J,"VIVO体验店")</f>
        <v>0</v>
      </c>
      <c r="BE2190" s="99">
        <f>SUMIFS(通讯通路门店!$AB:$AB,通讯通路门店!$S:$S,$G2190,通讯通路门店!$J:$J,"OPPO体验店")</f>
        <v>0</v>
      </c>
      <c r="BF2190" s="99">
        <f>SUMIFS(通讯通路门店!$X:$X,通讯通路门店!$S:$S,$G2190,通讯通路门店!$J:$J,"华为授权体验店")+SUMIFS(通讯通路门店!$AA:$AA,通讯通路门店!$S:$S,$G2190,通讯通路门店!$J:$J,"华为堡垒店")</f>
        <v>0</v>
      </c>
      <c r="BG2190" s="99">
        <f>SUMIFS(通讯通路门店!$Y:$Y,通讯通路门店!$S:$S,$G2190,通讯通路门店!$J:$J,"小米体验店")</f>
        <v>0</v>
      </c>
      <c r="BH2190" s="99">
        <f>SUMIFS(通讯通路门店!$AA:$AA,通讯通路门店!$S:$S,$G2190,通讯通路门店!$J:$J,"苹果体验店")</f>
        <v>0</v>
      </c>
      <c r="BI2190" s="99">
        <f>SUMIFS(通讯通路门店!$K:$K,通讯通路门店!$S:$S,$G2190,通讯通路门店!$J:$J,"其他品牌专卖店")</f>
        <v>0</v>
      </c>
      <c r="BJ2190" s="99">
        <f>SUMIFS(通讯通路门店!$AC:$AC,通讯通路门店!$S:$S,$G2190)</f>
        <v>0</v>
      </c>
      <c r="BK2190" s="99">
        <f>SUMIFS(通讯通路门店!$AD:$AD,通讯通路门店!$S:$S,$G2190)</f>
        <v>0</v>
      </c>
      <c r="BL2190" s="99">
        <f>SUMIFS(通讯通路门店!$AE:$AE,通讯通路门店!$S:$S,$G2190)</f>
        <v>0</v>
      </c>
      <c r="BM2190" s="99">
        <f>SUMIFS(通讯通路门店!$AF:$AF,通讯通路门店!$S:$S,$G2190)</f>
        <v>0</v>
      </c>
      <c r="BN2190" s="99">
        <f>SUMIFS(通讯通路门店!$AG:$AG,通讯通路门店!$S:$S,$G2190)</f>
        <v>0</v>
      </c>
      <c r="BO2190" s="99">
        <f>SUMIFS(通讯通路门店!$AH:$AH,通讯通路门店!$S:$S,$G2190)</f>
        <v>0</v>
      </c>
      <c r="BP2190" s="99">
        <f>SUMIFS(通讯通路门店!$AI:$AI,通讯通路门店!$S:$S,$G2190)</f>
        <v>0</v>
      </c>
      <c r="BQ2190" s="83"/>
    </row>
    <row r="2191" spans="1:69">
      <c r="A2191" s="99" t="str">
        <f>IFERROR(_xlfn.XLOOKUP($G2191,通讯通路门店!$S$4:$S$993931,通讯通路门店!$A$4:$A$993931,0,0),"")</f>
        <v>海南省</v>
      </c>
      <c r="B2191" s="99" t="str">
        <f>IFERROR(_xlfn.XLOOKUP($G2191,通讯通路门店!$S$4:$S$993931,通讯通路门店!$B$4:$B$993931,0,0),"")</f>
        <v>东方市</v>
      </c>
      <c r="C2191" s="99" t="str">
        <f>IFERROR(_xlfn.XLOOKUP($G2191,通讯通路门店!$S$4:$S$993931,通讯通路门店!$C$4:$C$993931,0,0),"")</f>
        <v>东方市</v>
      </c>
      <c r="D2191" s="99" t="str">
        <f>IFERROR(_xlfn.XLOOKUP($G2191,通讯通路门店!$S$4:$S$993931,通讯通路门店!$D$4:$D$993931,0,0),"")</f>
        <v>八所镇</v>
      </c>
      <c r="E2191" s="83"/>
      <c r="F2191" s="83"/>
      <c r="G2191" s="101"/>
      <c r="H2191" s="102">
        <f>IFERROR(_xlfn.XLOOKUP($G2191,通讯通路门店!$S$4:$S$993931,通讯通路门店!$R$4:$R$993931,0,0),"")</f>
        <v>0</v>
      </c>
      <c r="I2191" s="83"/>
      <c r="J2191" s="83"/>
      <c r="K2191" s="83"/>
      <c r="L2191" s="83"/>
      <c r="M2191" s="83"/>
      <c r="N2191" s="83"/>
      <c r="O2191" s="83"/>
      <c r="P2191" s="83"/>
      <c r="Q2191" s="83"/>
      <c r="R2191" s="83"/>
      <c r="S2191" s="83"/>
      <c r="T2191" s="83"/>
      <c r="U2191" s="99">
        <f>COUNTIF(通讯通路门店!$S:$S,$G2191)</f>
        <v>0</v>
      </c>
      <c r="V2191" s="99">
        <f>COUNTIFS(通讯通路门店!$S:$S,$G2191,通讯通路门店!$J:$J,"综合卖场")</f>
        <v>0</v>
      </c>
      <c r="W2191" s="99">
        <f>SUMIFS(通讯通路门店!$AJ:$AJ,通讯通路门店!$S:$S,通讯客户沙盘!$G2191)</f>
        <v>0</v>
      </c>
      <c r="X2191" s="99">
        <f t="shared" si="170"/>
        <v>0</v>
      </c>
      <c r="Y2191" s="99">
        <f>COUNTIFS(通讯通路门店!$S:$S,$G2191,通讯通路门店!$J:$J,"荣耀体验店")+COUNTIFS(通讯通路门店!$S:$S,$G2191,通讯通路门店!$J:$J,"荣耀授权专卖店")</f>
        <v>0</v>
      </c>
      <c r="Z2191" s="99">
        <f>COUNTIFS(通讯通路门店!$S:$S,$G2191,通讯通路门店!$J:$J,"VIVO体验店")</f>
        <v>0</v>
      </c>
      <c r="AA2191" s="99">
        <f>COUNTIFS(通讯通路门店!$S:$S,$G2191,通讯通路门店!$J:$J,"OPPO体验店")</f>
        <v>0</v>
      </c>
      <c r="AB2191" s="99">
        <f>COUNTIFS(通讯通路门店!$S:$S,$G2191,通讯通路门店!$J:$J,"华为授权体验店")+COUNTIFS(通讯通路门店!$S:$S,$G2191,通讯通路门店!$J:$J,"华为堡垒店")</f>
        <v>0</v>
      </c>
      <c r="AC2191" s="99">
        <f>COUNTIFS(通讯通路门店!$S:$S,$G2191,通讯通路门店!$J:$J,"小米体验店")</f>
        <v>0</v>
      </c>
      <c r="AD2191" s="99">
        <f>COUNTIFS(通讯通路门店!$S:$S,$G2191,通讯通路门店!$J:$J,"苹果体验店")</f>
        <v>0</v>
      </c>
      <c r="AE2191" s="99">
        <f>COUNTIFS(通讯通路门店!$S:$S,$G2191,通讯通路门店!$J:$J,"其他品牌专卖店")</f>
        <v>0</v>
      </c>
      <c r="AF2191" s="99">
        <f>SUMIFS(通讯通路门店!$BI:$BI,通讯通路门店!$S:$S,$G2191)</f>
        <v>0</v>
      </c>
      <c r="AG2191" s="99">
        <f>SUMIFS(通讯通路门店!$BH:$BH,通讯通路门店!$S:$S,$G2191)</f>
        <v>0</v>
      </c>
      <c r="AH2191" s="99">
        <f t="shared" si="171"/>
        <v>0</v>
      </c>
      <c r="AI2191" s="99">
        <f>SUMIFS(通讯通路门店!$BB:$BB,通讯通路门店!$S:$S,$G2191)</f>
        <v>0</v>
      </c>
      <c r="AJ2191" s="99">
        <f>SUMIFS(通讯通路门店!$BE:$BE,通讯通路门店!$S:$S,$G2191)</f>
        <v>0</v>
      </c>
      <c r="AK2191" s="99">
        <f>SUMIFS(通讯通路门店!$BG:$BG,通讯通路门店!$S:$S,$G2191)</f>
        <v>0</v>
      </c>
      <c r="AL2191" s="99">
        <f>SUMIFS(通讯通路门店!$BC:$BC,通讯通路门店!$S:$S,$G2191)</f>
        <v>0</v>
      </c>
      <c r="AM2191" s="99">
        <f>SUMIFS(通讯通路门店!$BD:$BD,通讯通路门店!$S:$S,$G2191)</f>
        <v>0</v>
      </c>
      <c r="AN2191" s="99">
        <f>SUMIFS(通讯通路门店!$BF:$BF,通讯通路门店!$S:$S,$G2191)</f>
        <v>0</v>
      </c>
      <c r="AO2191" s="99">
        <f t="shared" si="172"/>
        <v>0</v>
      </c>
      <c r="AP2191" s="99">
        <f>SUMIFS(通讯通路门店!$K:$K,通讯通路门店!$S:$S,$G2191)</f>
        <v>0</v>
      </c>
      <c r="AQ2191" s="83"/>
      <c r="AR2191" s="99">
        <f>SUMIFS(通讯通路门店!$T:$T,通讯通路门店!$S:$S,$G2191)</f>
        <v>0</v>
      </c>
      <c r="AS2191" s="99">
        <f>SUMIFS(通讯通路门店!$U:$U,通讯通路门店!$S:$S,$G2191)</f>
        <v>0</v>
      </c>
      <c r="AT2191" s="99">
        <f>SUMIFS(通讯通路门店!$V:$V,通讯通路门店!$S:$S,$G2191)</f>
        <v>0</v>
      </c>
      <c r="AU2191" s="99">
        <f>SUMIFS(通讯通路门店!$W:$W,通讯通路门店!$S:$S,$G2191)</f>
        <v>0</v>
      </c>
      <c r="AV2191" s="99">
        <f>SUMIFS(通讯通路门店!$Z:$Z,通讯通路门店!$S:$S,$G2191)</f>
        <v>0</v>
      </c>
      <c r="AW2191" s="99">
        <f>SUMIFS(通讯通路门店!$AB:$AB,通讯通路门店!$S:$S,$G2191)</f>
        <v>0</v>
      </c>
      <c r="AX2191" s="99">
        <f>SUMIFS(通讯通路门店!$X:$X,通讯通路门店!$S:$S,$G2191)</f>
        <v>0</v>
      </c>
      <c r="AY2191" s="99">
        <f>SUMIFS(通讯通路门店!$Y:$Y,通讯通路门店!$S:$S,$G2191)</f>
        <v>0</v>
      </c>
      <c r="AZ2191" s="99">
        <f>SUMIFS(通讯通路门店!$AA:$AA,通讯通路门店!$S:$S,$G2191)</f>
        <v>0</v>
      </c>
      <c r="BA2191" s="99">
        <f t="shared" si="173"/>
        <v>0</v>
      </c>
      <c r="BB2191" s="99">
        <f t="shared" si="174"/>
        <v>0</v>
      </c>
      <c r="BC2191" s="99">
        <f>SUMIFS(通讯通路门店!$W:$W,通讯通路门店!$S:$S,$G2191,通讯通路门店!$J:$J,"荣耀体验店")+SUMIFS(通讯通路门店!$W:$W,通讯通路门店!$S:$S,$G2191,通讯通路门店!$J:$J,"荣耀授权专卖店")</f>
        <v>0</v>
      </c>
      <c r="BD2191" s="99">
        <f>SUMIFS(通讯通路门店!$Z:$Z,通讯通路门店!$S:$S,$G2191,通讯通路门店!$J:$J,"VIVO体验店")</f>
        <v>0</v>
      </c>
      <c r="BE2191" s="99">
        <f>SUMIFS(通讯通路门店!$AB:$AB,通讯通路门店!$S:$S,$G2191,通讯通路门店!$J:$J,"OPPO体验店")</f>
        <v>0</v>
      </c>
      <c r="BF2191" s="99">
        <f>SUMIFS(通讯通路门店!$X:$X,通讯通路门店!$S:$S,$G2191,通讯通路门店!$J:$J,"华为授权体验店")+SUMIFS(通讯通路门店!$AA:$AA,通讯通路门店!$S:$S,$G2191,通讯通路门店!$J:$J,"华为堡垒店")</f>
        <v>0</v>
      </c>
      <c r="BG2191" s="99">
        <f>SUMIFS(通讯通路门店!$Y:$Y,通讯通路门店!$S:$S,$G2191,通讯通路门店!$J:$J,"小米体验店")</f>
        <v>0</v>
      </c>
      <c r="BH2191" s="99">
        <f>SUMIFS(通讯通路门店!$AA:$AA,通讯通路门店!$S:$S,$G2191,通讯通路门店!$J:$J,"苹果体验店")</f>
        <v>0</v>
      </c>
      <c r="BI2191" s="99">
        <f>SUMIFS(通讯通路门店!$K:$K,通讯通路门店!$S:$S,$G2191,通讯通路门店!$J:$J,"其他品牌专卖店")</f>
        <v>0</v>
      </c>
      <c r="BJ2191" s="99">
        <f>SUMIFS(通讯通路门店!$AC:$AC,通讯通路门店!$S:$S,$G2191)</f>
        <v>0</v>
      </c>
      <c r="BK2191" s="99">
        <f>SUMIFS(通讯通路门店!$AD:$AD,通讯通路门店!$S:$S,$G2191)</f>
        <v>0</v>
      </c>
      <c r="BL2191" s="99">
        <f>SUMIFS(通讯通路门店!$AE:$AE,通讯通路门店!$S:$S,$G2191)</f>
        <v>0</v>
      </c>
      <c r="BM2191" s="99">
        <f>SUMIFS(通讯通路门店!$AF:$AF,通讯通路门店!$S:$S,$G2191)</f>
        <v>0</v>
      </c>
      <c r="BN2191" s="99">
        <f>SUMIFS(通讯通路门店!$AG:$AG,通讯通路门店!$S:$S,$G2191)</f>
        <v>0</v>
      </c>
      <c r="BO2191" s="99">
        <f>SUMIFS(通讯通路门店!$AH:$AH,通讯通路门店!$S:$S,$G2191)</f>
        <v>0</v>
      </c>
      <c r="BP2191" s="99">
        <f>SUMIFS(通讯通路门店!$AI:$AI,通讯通路门店!$S:$S,$G2191)</f>
        <v>0</v>
      </c>
      <c r="BQ2191" s="83"/>
    </row>
    <row r="2192" spans="1:69">
      <c r="A2192" s="99" t="str">
        <f>IFERROR(_xlfn.XLOOKUP($G2192,通讯通路门店!$S$4:$S$993931,通讯通路门店!$A$4:$A$993931,0,0),"")</f>
        <v>海南省</v>
      </c>
      <c r="B2192" s="99" t="str">
        <f>IFERROR(_xlfn.XLOOKUP($G2192,通讯通路门店!$S$4:$S$993931,通讯通路门店!$B$4:$B$993931,0,0),"")</f>
        <v>东方市</v>
      </c>
      <c r="C2192" s="99" t="str">
        <f>IFERROR(_xlfn.XLOOKUP($G2192,通讯通路门店!$S$4:$S$993931,通讯通路门店!$C$4:$C$993931,0,0),"")</f>
        <v>东方市</v>
      </c>
      <c r="D2192" s="99" t="str">
        <f>IFERROR(_xlfn.XLOOKUP($G2192,通讯通路门店!$S$4:$S$993931,通讯通路门店!$D$4:$D$993931,0,0),"")</f>
        <v>八所镇</v>
      </c>
      <c r="E2192" s="83"/>
      <c r="F2192" s="83"/>
      <c r="G2192" s="101"/>
      <c r="H2192" s="102">
        <f>IFERROR(_xlfn.XLOOKUP($G2192,通讯通路门店!$S$4:$S$993931,通讯通路门店!$R$4:$R$993931,0,0),"")</f>
        <v>0</v>
      </c>
      <c r="I2192" s="83"/>
      <c r="J2192" s="83"/>
      <c r="K2192" s="83"/>
      <c r="L2192" s="83"/>
      <c r="M2192" s="83"/>
      <c r="N2192" s="83"/>
      <c r="O2192" s="83"/>
      <c r="P2192" s="83"/>
      <c r="Q2192" s="83"/>
      <c r="R2192" s="83"/>
      <c r="S2192" s="83"/>
      <c r="T2192" s="83"/>
      <c r="U2192" s="99">
        <f>COUNTIF(通讯通路门店!$S:$S,$G2192)</f>
        <v>0</v>
      </c>
      <c r="V2192" s="99">
        <f>COUNTIFS(通讯通路门店!$S:$S,$G2192,通讯通路门店!$J:$J,"综合卖场")</f>
        <v>0</v>
      </c>
      <c r="W2192" s="99">
        <f>SUMIFS(通讯通路门店!$AJ:$AJ,通讯通路门店!$S:$S,通讯客户沙盘!$G2192)</f>
        <v>0</v>
      </c>
      <c r="X2192" s="99">
        <f t="shared" si="170"/>
        <v>0</v>
      </c>
      <c r="Y2192" s="99">
        <f>COUNTIFS(通讯通路门店!$S:$S,$G2192,通讯通路门店!$J:$J,"荣耀体验店")+COUNTIFS(通讯通路门店!$S:$S,$G2192,通讯通路门店!$J:$J,"荣耀授权专卖店")</f>
        <v>0</v>
      </c>
      <c r="Z2192" s="99">
        <f>COUNTIFS(通讯通路门店!$S:$S,$G2192,通讯通路门店!$J:$J,"VIVO体验店")</f>
        <v>0</v>
      </c>
      <c r="AA2192" s="99">
        <f>COUNTIFS(通讯通路门店!$S:$S,$G2192,通讯通路门店!$J:$J,"OPPO体验店")</f>
        <v>0</v>
      </c>
      <c r="AB2192" s="99">
        <f>COUNTIFS(通讯通路门店!$S:$S,$G2192,通讯通路门店!$J:$J,"华为授权体验店")+COUNTIFS(通讯通路门店!$S:$S,$G2192,通讯通路门店!$J:$J,"华为堡垒店")</f>
        <v>0</v>
      </c>
      <c r="AC2192" s="99">
        <f>COUNTIFS(通讯通路门店!$S:$S,$G2192,通讯通路门店!$J:$J,"小米体验店")</f>
        <v>0</v>
      </c>
      <c r="AD2192" s="99">
        <f>COUNTIFS(通讯通路门店!$S:$S,$G2192,通讯通路门店!$J:$J,"苹果体验店")</f>
        <v>0</v>
      </c>
      <c r="AE2192" s="99">
        <f>COUNTIFS(通讯通路门店!$S:$S,$G2192,通讯通路门店!$J:$J,"其他品牌专卖店")</f>
        <v>0</v>
      </c>
      <c r="AF2192" s="99">
        <f>SUMIFS(通讯通路门店!$BI:$BI,通讯通路门店!$S:$S,$G2192)</f>
        <v>0</v>
      </c>
      <c r="AG2192" s="99">
        <f>SUMIFS(通讯通路门店!$BH:$BH,通讯通路门店!$S:$S,$G2192)</f>
        <v>0</v>
      </c>
      <c r="AH2192" s="99">
        <f t="shared" si="171"/>
        <v>0</v>
      </c>
      <c r="AI2192" s="99">
        <f>SUMIFS(通讯通路门店!$BB:$BB,通讯通路门店!$S:$S,$G2192)</f>
        <v>0</v>
      </c>
      <c r="AJ2192" s="99">
        <f>SUMIFS(通讯通路门店!$BE:$BE,通讯通路门店!$S:$S,$G2192)</f>
        <v>0</v>
      </c>
      <c r="AK2192" s="99">
        <f>SUMIFS(通讯通路门店!$BG:$BG,通讯通路门店!$S:$S,$G2192)</f>
        <v>0</v>
      </c>
      <c r="AL2192" s="99">
        <f>SUMIFS(通讯通路门店!$BC:$BC,通讯通路门店!$S:$S,$G2192)</f>
        <v>0</v>
      </c>
      <c r="AM2192" s="99">
        <f>SUMIFS(通讯通路门店!$BD:$BD,通讯通路门店!$S:$S,$G2192)</f>
        <v>0</v>
      </c>
      <c r="AN2192" s="99">
        <f>SUMIFS(通讯通路门店!$BF:$BF,通讯通路门店!$S:$S,$G2192)</f>
        <v>0</v>
      </c>
      <c r="AO2192" s="99">
        <f t="shared" si="172"/>
        <v>0</v>
      </c>
      <c r="AP2192" s="99">
        <f>SUMIFS(通讯通路门店!$K:$K,通讯通路门店!$S:$S,$G2192)</f>
        <v>0</v>
      </c>
      <c r="AQ2192" s="83"/>
      <c r="AR2192" s="99">
        <f>SUMIFS(通讯通路门店!$T:$T,通讯通路门店!$S:$S,$G2192)</f>
        <v>0</v>
      </c>
      <c r="AS2192" s="99">
        <f>SUMIFS(通讯通路门店!$U:$U,通讯通路门店!$S:$S,$G2192)</f>
        <v>0</v>
      </c>
      <c r="AT2192" s="99">
        <f>SUMIFS(通讯通路门店!$V:$V,通讯通路门店!$S:$S,$G2192)</f>
        <v>0</v>
      </c>
      <c r="AU2192" s="99">
        <f>SUMIFS(通讯通路门店!$W:$W,通讯通路门店!$S:$S,$G2192)</f>
        <v>0</v>
      </c>
      <c r="AV2192" s="99">
        <f>SUMIFS(通讯通路门店!$Z:$Z,通讯通路门店!$S:$S,$G2192)</f>
        <v>0</v>
      </c>
      <c r="AW2192" s="99">
        <f>SUMIFS(通讯通路门店!$AB:$AB,通讯通路门店!$S:$S,$G2192)</f>
        <v>0</v>
      </c>
      <c r="AX2192" s="99">
        <f>SUMIFS(通讯通路门店!$X:$X,通讯通路门店!$S:$S,$G2192)</f>
        <v>0</v>
      </c>
      <c r="AY2192" s="99">
        <f>SUMIFS(通讯通路门店!$Y:$Y,通讯通路门店!$S:$S,$G2192)</f>
        <v>0</v>
      </c>
      <c r="AZ2192" s="99">
        <f>SUMIFS(通讯通路门店!$AA:$AA,通讯通路门店!$S:$S,$G2192)</f>
        <v>0</v>
      </c>
      <c r="BA2192" s="99">
        <f t="shared" si="173"/>
        <v>0</v>
      </c>
      <c r="BB2192" s="99">
        <f t="shared" si="174"/>
        <v>0</v>
      </c>
      <c r="BC2192" s="99">
        <f>SUMIFS(通讯通路门店!$W:$W,通讯通路门店!$S:$S,$G2192,通讯通路门店!$J:$J,"荣耀体验店")+SUMIFS(通讯通路门店!$W:$W,通讯通路门店!$S:$S,$G2192,通讯通路门店!$J:$J,"荣耀授权专卖店")</f>
        <v>0</v>
      </c>
      <c r="BD2192" s="99">
        <f>SUMIFS(通讯通路门店!$Z:$Z,通讯通路门店!$S:$S,$G2192,通讯通路门店!$J:$J,"VIVO体验店")</f>
        <v>0</v>
      </c>
      <c r="BE2192" s="99">
        <f>SUMIFS(通讯通路门店!$AB:$AB,通讯通路门店!$S:$S,$G2192,通讯通路门店!$J:$J,"OPPO体验店")</f>
        <v>0</v>
      </c>
      <c r="BF2192" s="99">
        <f>SUMIFS(通讯通路门店!$X:$X,通讯通路门店!$S:$S,$G2192,通讯通路门店!$J:$J,"华为授权体验店")+SUMIFS(通讯通路门店!$AA:$AA,通讯通路门店!$S:$S,$G2192,通讯通路门店!$J:$J,"华为堡垒店")</f>
        <v>0</v>
      </c>
      <c r="BG2192" s="99">
        <f>SUMIFS(通讯通路门店!$Y:$Y,通讯通路门店!$S:$S,$G2192,通讯通路门店!$J:$J,"小米体验店")</f>
        <v>0</v>
      </c>
      <c r="BH2192" s="99">
        <f>SUMIFS(通讯通路门店!$AA:$AA,通讯通路门店!$S:$S,$G2192,通讯通路门店!$J:$J,"苹果体验店")</f>
        <v>0</v>
      </c>
      <c r="BI2192" s="99">
        <f>SUMIFS(通讯通路门店!$K:$K,通讯通路门店!$S:$S,$G2192,通讯通路门店!$J:$J,"其他品牌专卖店")</f>
        <v>0</v>
      </c>
      <c r="BJ2192" s="99">
        <f>SUMIFS(通讯通路门店!$AC:$AC,通讯通路门店!$S:$S,$G2192)</f>
        <v>0</v>
      </c>
      <c r="BK2192" s="99">
        <f>SUMIFS(通讯通路门店!$AD:$AD,通讯通路门店!$S:$S,$G2192)</f>
        <v>0</v>
      </c>
      <c r="BL2192" s="99">
        <f>SUMIFS(通讯通路门店!$AE:$AE,通讯通路门店!$S:$S,$G2192)</f>
        <v>0</v>
      </c>
      <c r="BM2192" s="99">
        <f>SUMIFS(通讯通路门店!$AF:$AF,通讯通路门店!$S:$S,$G2192)</f>
        <v>0</v>
      </c>
      <c r="BN2192" s="99">
        <f>SUMIFS(通讯通路门店!$AG:$AG,通讯通路门店!$S:$S,$G2192)</f>
        <v>0</v>
      </c>
      <c r="BO2192" s="99">
        <f>SUMIFS(通讯通路门店!$AH:$AH,通讯通路门店!$S:$S,$G2192)</f>
        <v>0</v>
      </c>
      <c r="BP2192" s="99">
        <f>SUMIFS(通讯通路门店!$AI:$AI,通讯通路门店!$S:$S,$G2192)</f>
        <v>0</v>
      </c>
      <c r="BQ2192" s="83"/>
    </row>
    <row r="2193" spans="1:69">
      <c r="A2193" s="99" t="str">
        <f>IFERROR(_xlfn.XLOOKUP($G2193,通讯通路门店!$S$4:$S$993931,通讯通路门店!$A$4:$A$993931,0,0),"")</f>
        <v>海南省</v>
      </c>
      <c r="B2193" s="99" t="str">
        <f>IFERROR(_xlfn.XLOOKUP($G2193,通讯通路门店!$S$4:$S$993931,通讯通路门店!$B$4:$B$993931,0,0),"")</f>
        <v>东方市</v>
      </c>
      <c r="C2193" s="99" t="str">
        <f>IFERROR(_xlfn.XLOOKUP($G2193,通讯通路门店!$S$4:$S$993931,通讯通路门店!$C$4:$C$993931,0,0),"")</f>
        <v>东方市</v>
      </c>
      <c r="D2193" s="99" t="str">
        <f>IFERROR(_xlfn.XLOOKUP($G2193,通讯通路门店!$S$4:$S$993931,通讯通路门店!$D$4:$D$993931,0,0),"")</f>
        <v>八所镇</v>
      </c>
      <c r="E2193" s="83"/>
      <c r="F2193" s="83"/>
      <c r="G2193" s="101"/>
      <c r="H2193" s="102">
        <f>IFERROR(_xlfn.XLOOKUP($G2193,通讯通路门店!$S$4:$S$993931,通讯通路门店!$R$4:$R$993931,0,0),"")</f>
        <v>0</v>
      </c>
      <c r="I2193" s="83"/>
      <c r="J2193" s="83"/>
      <c r="K2193" s="83"/>
      <c r="L2193" s="83"/>
      <c r="M2193" s="83"/>
      <c r="N2193" s="83"/>
      <c r="O2193" s="83"/>
      <c r="P2193" s="83"/>
      <c r="Q2193" s="83"/>
      <c r="R2193" s="83"/>
      <c r="S2193" s="83"/>
      <c r="T2193" s="83"/>
      <c r="U2193" s="99">
        <f>COUNTIF(通讯通路门店!$S:$S,$G2193)</f>
        <v>0</v>
      </c>
      <c r="V2193" s="99">
        <f>COUNTIFS(通讯通路门店!$S:$S,$G2193,通讯通路门店!$J:$J,"综合卖场")</f>
        <v>0</v>
      </c>
      <c r="W2193" s="99">
        <f>SUMIFS(通讯通路门店!$AJ:$AJ,通讯通路门店!$S:$S,通讯客户沙盘!$G2193)</f>
        <v>0</v>
      </c>
      <c r="X2193" s="99">
        <f t="shared" si="170"/>
        <v>0</v>
      </c>
      <c r="Y2193" s="99">
        <f>COUNTIFS(通讯通路门店!$S:$S,$G2193,通讯通路门店!$J:$J,"荣耀体验店")+COUNTIFS(通讯通路门店!$S:$S,$G2193,通讯通路门店!$J:$J,"荣耀授权专卖店")</f>
        <v>0</v>
      </c>
      <c r="Z2193" s="99">
        <f>COUNTIFS(通讯通路门店!$S:$S,$G2193,通讯通路门店!$J:$J,"VIVO体验店")</f>
        <v>0</v>
      </c>
      <c r="AA2193" s="99">
        <f>COUNTIFS(通讯通路门店!$S:$S,$G2193,通讯通路门店!$J:$J,"OPPO体验店")</f>
        <v>0</v>
      </c>
      <c r="AB2193" s="99">
        <f>COUNTIFS(通讯通路门店!$S:$S,$G2193,通讯通路门店!$J:$J,"华为授权体验店")+COUNTIFS(通讯通路门店!$S:$S,$G2193,通讯通路门店!$J:$J,"华为堡垒店")</f>
        <v>0</v>
      </c>
      <c r="AC2193" s="99">
        <f>COUNTIFS(通讯通路门店!$S:$S,$G2193,通讯通路门店!$J:$J,"小米体验店")</f>
        <v>0</v>
      </c>
      <c r="AD2193" s="99">
        <f>COUNTIFS(通讯通路门店!$S:$S,$G2193,通讯通路门店!$J:$J,"苹果体验店")</f>
        <v>0</v>
      </c>
      <c r="AE2193" s="99">
        <f>COUNTIFS(通讯通路门店!$S:$S,$G2193,通讯通路门店!$J:$J,"其他品牌专卖店")</f>
        <v>0</v>
      </c>
      <c r="AF2193" s="99">
        <f>SUMIFS(通讯通路门店!$BI:$BI,通讯通路门店!$S:$S,$G2193)</f>
        <v>0</v>
      </c>
      <c r="AG2193" s="99">
        <f>SUMIFS(通讯通路门店!$BH:$BH,通讯通路门店!$S:$S,$G2193)</f>
        <v>0</v>
      </c>
      <c r="AH2193" s="99">
        <f t="shared" si="171"/>
        <v>0</v>
      </c>
      <c r="AI2193" s="99">
        <f>SUMIFS(通讯通路门店!$BB:$BB,通讯通路门店!$S:$S,$G2193)</f>
        <v>0</v>
      </c>
      <c r="AJ2193" s="99">
        <f>SUMIFS(通讯通路门店!$BE:$BE,通讯通路门店!$S:$S,$G2193)</f>
        <v>0</v>
      </c>
      <c r="AK2193" s="99">
        <f>SUMIFS(通讯通路门店!$BG:$BG,通讯通路门店!$S:$S,$G2193)</f>
        <v>0</v>
      </c>
      <c r="AL2193" s="99">
        <f>SUMIFS(通讯通路门店!$BC:$BC,通讯通路门店!$S:$S,$G2193)</f>
        <v>0</v>
      </c>
      <c r="AM2193" s="99">
        <f>SUMIFS(通讯通路门店!$BD:$BD,通讯通路门店!$S:$S,$G2193)</f>
        <v>0</v>
      </c>
      <c r="AN2193" s="99">
        <f>SUMIFS(通讯通路门店!$BF:$BF,通讯通路门店!$S:$S,$G2193)</f>
        <v>0</v>
      </c>
      <c r="AO2193" s="99">
        <f t="shared" si="172"/>
        <v>0</v>
      </c>
      <c r="AP2193" s="99">
        <f>SUMIFS(通讯通路门店!$K:$K,通讯通路门店!$S:$S,$G2193)</f>
        <v>0</v>
      </c>
      <c r="AQ2193" s="83"/>
      <c r="AR2193" s="99">
        <f>SUMIFS(通讯通路门店!$T:$T,通讯通路门店!$S:$S,$G2193)</f>
        <v>0</v>
      </c>
      <c r="AS2193" s="99">
        <f>SUMIFS(通讯通路门店!$U:$U,通讯通路门店!$S:$S,$G2193)</f>
        <v>0</v>
      </c>
      <c r="AT2193" s="99">
        <f>SUMIFS(通讯通路门店!$V:$V,通讯通路门店!$S:$S,$G2193)</f>
        <v>0</v>
      </c>
      <c r="AU2193" s="99">
        <f>SUMIFS(通讯通路门店!$W:$W,通讯通路门店!$S:$S,$G2193)</f>
        <v>0</v>
      </c>
      <c r="AV2193" s="99">
        <f>SUMIFS(通讯通路门店!$Z:$Z,通讯通路门店!$S:$S,$G2193)</f>
        <v>0</v>
      </c>
      <c r="AW2193" s="99">
        <f>SUMIFS(通讯通路门店!$AB:$AB,通讯通路门店!$S:$S,$G2193)</f>
        <v>0</v>
      </c>
      <c r="AX2193" s="99">
        <f>SUMIFS(通讯通路门店!$X:$X,通讯通路门店!$S:$S,$G2193)</f>
        <v>0</v>
      </c>
      <c r="AY2193" s="99">
        <f>SUMIFS(通讯通路门店!$Y:$Y,通讯通路门店!$S:$S,$G2193)</f>
        <v>0</v>
      </c>
      <c r="AZ2193" s="99">
        <f>SUMIFS(通讯通路门店!$AA:$AA,通讯通路门店!$S:$S,$G2193)</f>
        <v>0</v>
      </c>
      <c r="BA2193" s="99">
        <f t="shared" si="173"/>
        <v>0</v>
      </c>
      <c r="BB2193" s="99">
        <f t="shared" si="174"/>
        <v>0</v>
      </c>
      <c r="BC2193" s="99">
        <f>SUMIFS(通讯通路门店!$W:$W,通讯通路门店!$S:$S,$G2193,通讯通路门店!$J:$J,"荣耀体验店")+SUMIFS(通讯通路门店!$W:$W,通讯通路门店!$S:$S,$G2193,通讯通路门店!$J:$J,"荣耀授权专卖店")</f>
        <v>0</v>
      </c>
      <c r="BD2193" s="99">
        <f>SUMIFS(通讯通路门店!$Z:$Z,通讯通路门店!$S:$S,$G2193,通讯通路门店!$J:$J,"VIVO体验店")</f>
        <v>0</v>
      </c>
      <c r="BE2193" s="99">
        <f>SUMIFS(通讯通路门店!$AB:$AB,通讯通路门店!$S:$S,$G2193,通讯通路门店!$J:$J,"OPPO体验店")</f>
        <v>0</v>
      </c>
      <c r="BF2193" s="99">
        <f>SUMIFS(通讯通路门店!$X:$X,通讯通路门店!$S:$S,$G2193,通讯通路门店!$J:$J,"华为授权体验店")+SUMIFS(通讯通路门店!$AA:$AA,通讯通路门店!$S:$S,$G2193,通讯通路门店!$J:$J,"华为堡垒店")</f>
        <v>0</v>
      </c>
      <c r="BG2193" s="99">
        <f>SUMIFS(通讯通路门店!$Y:$Y,通讯通路门店!$S:$S,$G2193,通讯通路门店!$J:$J,"小米体验店")</f>
        <v>0</v>
      </c>
      <c r="BH2193" s="99">
        <f>SUMIFS(通讯通路门店!$AA:$AA,通讯通路门店!$S:$S,$G2193,通讯通路门店!$J:$J,"苹果体验店")</f>
        <v>0</v>
      </c>
      <c r="BI2193" s="99">
        <f>SUMIFS(通讯通路门店!$K:$K,通讯通路门店!$S:$S,$G2193,通讯通路门店!$J:$J,"其他品牌专卖店")</f>
        <v>0</v>
      </c>
      <c r="BJ2193" s="99">
        <f>SUMIFS(通讯通路门店!$AC:$AC,通讯通路门店!$S:$S,$G2193)</f>
        <v>0</v>
      </c>
      <c r="BK2193" s="99">
        <f>SUMIFS(通讯通路门店!$AD:$AD,通讯通路门店!$S:$S,$G2193)</f>
        <v>0</v>
      </c>
      <c r="BL2193" s="99">
        <f>SUMIFS(通讯通路门店!$AE:$AE,通讯通路门店!$S:$S,$G2193)</f>
        <v>0</v>
      </c>
      <c r="BM2193" s="99">
        <f>SUMIFS(通讯通路门店!$AF:$AF,通讯通路门店!$S:$S,$G2193)</f>
        <v>0</v>
      </c>
      <c r="BN2193" s="99">
        <f>SUMIFS(通讯通路门店!$AG:$AG,通讯通路门店!$S:$S,$G2193)</f>
        <v>0</v>
      </c>
      <c r="BO2193" s="99">
        <f>SUMIFS(通讯通路门店!$AH:$AH,通讯通路门店!$S:$S,$G2193)</f>
        <v>0</v>
      </c>
      <c r="BP2193" s="99">
        <f>SUMIFS(通讯通路门店!$AI:$AI,通讯通路门店!$S:$S,$G2193)</f>
        <v>0</v>
      </c>
      <c r="BQ2193" s="83"/>
    </row>
    <row r="2194" spans="1:69">
      <c r="A2194" s="99" t="str">
        <f>IFERROR(_xlfn.XLOOKUP($G2194,通讯通路门店!$S$4:$S$993931,通讯通路门店!$A$4:$A$993931,0,0),"")</f>
        <v>海南省</v>
      </c>
      <c r="B2194" s="99" t="str">
        <f>IFERROR(_xlfn.XLOOKUP($G2194,通讯通路门店!$S$4:$S$993931,通讯通路门店!$B$4:$B$993931,0,0),"")</f>
        <v>东方市</v>
      </c>
      <c r="C2194" s="99" t="str">
        <f>IFERROR(_xlfn.XLOOKUP($G2194,通讯通路门店!$S$4:$S$993931,通讯通路门店!$C$4:$C$993931,0,0),"")</f>
        <v>东方市</v>
      </c>
      <c r="D2194" s="99" t="str">
        <f>IFERROR(_xlfn.XLOOKUP($G2194,通讯通路门店!$S$4:$S$993931,通讯通路门店!$D$4:$D$993931,0,0),"")</f>
        <v>八所镇</v>
      </c>
      <c r="E2194" s="83"/>
      <c r="F2194" s="83"/>
      <c r="G2194" s="101"/>
      <c r="H2194" s="102">
        <f>IFERROR(_xlfn.XLOOKUP($G2194,通讯通路门店!$S$4:$S$993931,通讯通路门店!$R$4:$R$993931,0,0),"")</f>
        <v>0</v>
      </c>
      <c r="I2194" s="83"/>
      <c r="J2194" s="83"/>
      <c r="K2194" s="83"/>
      <c r="L2194" s="83"/>
      <c r="M2194" s="83"/>
      <c r="N2194" s="83"/>
      <c r="O2194" s="83"/>
      <c r="P2194" s="83"/>
      <c r="Q2194" s="83"/>
      <c r="R2194" s="83"/>
      <c r="S2194" s="83"/>
      <c r="T2194" s="83"/>
      <c r="U2194" s="99">
        <f>COUNTIF(通讯通路门店!$S:$S,$G2194)</f>
        <v>0</v>
      </c>
      <c r="V2194" s="99">
        <f>COUNTIFS(通讯通路门店!$S:$S,$G2194,通讯通路门店!$J:$J,"综合卖场")</f>
        <v>0</v>
      </c>
      <c r="W2194" s="99">
        <f>SUMIFS(通讯通路门店!$AJ:$AJ,通讯通路门店!$S:$S,通讯客户沙盘!$G2194)</f>
        <v>0</v>
      </c>
      <c r="X2194" s="99">
        <f t="shared" si="170"/>
        <v>0</v>
      </c>
      <c r="Y2194" s="99">
        <f>COUNTIFS(通讯通路门店!$S:$S,$G2194,通讯通路门店!$J:$J,"荣耀体验店")+COUNTIFS(通讯通路门店!$S:$S,$G2194,通讯通路门店!$J:$J,"荣耀授权专卖店")</f>
        <v>0</v>
      </c>
      <c r="Z2194" s="99">
        <f>COUNTIFS(通讯通路门店!$S:$S,$G2194,通讯通路门店!$J:$J,"VIVO体验店")</f>
        <v>0</v>
      </c>
      <c r="AA2194" s="99">
        <f>COUNTIFS(通讯通路门店!$S:$S,$G2194,通讯通路门店!$J:$J,"OPPO体验店")</f>
        <v>0</v>
      </c>
      <c r="AB2194" s="99">
        <f>COUNTIFS(通讯通路门店!$S:$S,$G2194,通讯通路门店!$J:$J,"华为授权体验店")+COUNTIFS(通讯通路门店!$S:$S,$G2194,通讯通路门店!$J:$J,"华为堡垒店")</f>
        <v>0</v>
      </c>
      <c r="AC2194" s="99">
        <f>COUNTIFS(通讯通路门店!$S:$S,$G2194,通讯通路门店!$J:$J,"小米体验店")</f>
        <v>0</v>
      </c>
      <c r="AD2194" s="99">
        <f>COUNTIFS(通讯通路门店!$S:$S,$G2194,通讯通路门店!$J:$J,"苹果体验店")</f>
        <v>0</v>
      </c>
      <c r="AE2194" s="99">
        <f>COUNTIFS(通讯通路门店!$S:$S,$G2194,通讯通路门店!$J:$J,"其他品牌专卖店")</f>
        <v>0</v>
      </c>
      <c r="AF2194" s="99">
        <f>SUMIFS(通讯通路门店!$BI:$BI,通讯通路门店!$S:$S,$G2194)</f>
        <v>0</v>
      </c>
      <c r="AG2194" s="99">
        <f>SUMIFS(通讯通路门店!$BH:$BH,通讯通路门店!$S:$S,$G2194)</f>
        <v>0</v>
      </c>
      <c r="AH2194" s="99">
        <f t="shared" si="171"/>
        <v>0</v>
      </c>
      <c r="AI2194" s="99">
        <f>SUMIFS(通讯通路门店!$BB:$BB,通讯通路门店!$S:$S,$G2194)</f>
        <v>0</v>
      </c>
      <c r="AJ2194" s="99">
        <f>SUMIFS(通讯通路门店!$BE:$BE,通讯通路门店!$S:$S,$G2194)</f>
        <v>0</v>
      </c>
      <c r="AK2194" s="99">
        <f>SUMIFS(通讯通路门店!$BG:$BG,通讯通路门店!$S:$S,$G2194)</f>
        <v>0</v>
      </c>
      <c r="AL2194" s="99">
        <f>SUMIFS(通讯通路门店!$BC:$BC,通讯通路门店!$S:$S,$G2194)</f>
        <v>0</v>
      </c>
      <c r="AM2194" s="99">
        <f>SUMIFS(通讯通路门店!$BD:$BD,通讯通路门店!$S:$S,$G2194)</f>
        <v>0</v>
      </c>
      <c r="AN2194" s="99">
        <f>SUMIFS(通讯通路门店!$BF:$BF,通讯通路门店!$S:$S,$G2194)</f>
        <v>0</v>
      </c>
      <c r="AO2194" s="99">
        <f t="shared" si="172"/>
        <v>0</v>
      </c>
      <c r="AP2194" s="99">
        <f>SUMIFS(通讯通路门店!$K:$K,通讯通路门店!$S:$S,$G2194)</f>
        <v>0</v>
      </c>
      <c r="AQ2194" s="83"/>
      <c r="AR2194" s="99">
        <f>SUMIFS(通讯通路门店!$T:$T,通讯通路门店!$S:$S,$G2194)</f>
        <v>0</v>
      </c>
      <c r="AS2194" s="99">
        <f>SUMIFS(通讯通路门店!$U:$U,通讯通路门店!$S:$S,$G2194)</f>
        <v>0</v>
      </c>
      <c r="AT2194" s="99">
        <f>SUMIFS(通讯通路门店!$V:$V,通讯通路门店!$S:$S,$G2194)</f>
        <v>0</v>
      </c>
      <c r="AU2194" s="99">
        <f>SUMIFS(通讯通路门店!$W:$W,通讯通路门店!$S:$S,$G2194)</f>
        <v>0</v>
      </c>
      <c r="AV2194" s="99">
        <f>SUMIFS(通讯通路门店!$Z:$Z,通讯通路门店!$S:$S,$G2194)</f>
        <v>0</v>
      </c>
      <c r="AW2194" s="99">
        <f>SUMIFS(通讯通路门店!$AB:$AB,通讯通路门店!$S:$S,$G2194)</f>
        <v>0</v>
      </c>
      <c r="AX2194" s="99">
        <f>SUMIFS(通讯通路门店!$X:$X,通讯通路门店!$S:$S,$G2194)</f>
        <v>0</v>
      </c>
      <c r="AY2194" s="99">
        <f>SUMIFS(通讯通路门店!$Y:$Y,通讯通路门店!$S:$S,$G2194)</f>
        <v>0</v>
      </c>
      <c r="AZ2194" s="99">
        <f>SUMIFS(通讯通路门店!$AA:$AA,通讯通路门店!$S:$S,$G2194)</f>
        <v>0</v>
      </c>
      <c r="BA2194" s="99">
        <f t="shared" si="173"/>
        <v>0</v>
      </c>
      <c r="BB2194" s="99">
        <f t="shared" si="174"/>
        <v>0</v>
      </c>
      <c r="BC2194" s="99">
        <f>SUMIFS(通讯通路门店!$W:$W,通讯通路门店!$S:$S,$G2194,通讯通路门店!$J:$J,"荣耀体验店")+SUMIFS(通讯通路门店!$W:$W,通讯通路门店!$S:$S,$G2194,通讯通路门店!$J:$J,"荣耀授权专卖店")</f>
        <v>0</v>
      </c>
      <c r="BD2194" s="99">
        <f>SUMIFS(通讯通路门店!$Z:$Z,通讯通路门店!$S:$S,$G2194,通讯通路门店!$J:$J,"VIVO体验店")</f>
        <v>0</v>
      </c>
      <c r="BE2194" s="99">
        <f>SUMIFS(通讯通路门店!$AB:$AB,通讯通路门店!$S:$S,$G2194,通讯通路门店!$J:$J,"OPPO体验店")</f>
        <v>0</v>
      </c>
      <c r="BF2194" s="99">
        <f>SUMIFS(通讯通路门店!$X:$X,通讯通路门店!$S:$S,$G2194,通讯通路门店!$J:$J,"华为授权体验店")+SUMIFS(通讯通路门店!$AA:$AA,通讯通路门店!$S:$S,$G2194,通讯通路门店!$J:$J,"华为堡垒店")</f>
        <v>0</v>
      </c>
      <c r="BG2194" s="99">
        <f>SUMIFS(通讯通路门店!$Y:$Y,通讯通路门店!$S:$S,$G2194,通讯通路门店!$J:$J,"小米体验店")</f>
        <v>0</v>
      </c>
      <c r="BH2194" s="99">
        <f>SUMIFS(通讯通路门店!$AA:$AA,通讯通路门店!$S:$S,$G2194,通讯通路门店!$J:$J,"苹果体验店")</f>
        <v>0</v>
      </c>
      <c r="BI2194" s="99">
        <f>SUMIFS(通讯通路门店!$K:$K,通讯通路门店!$S:$S,$G2194,通讯通路门店!$J:$J,"其他品牌专卖店")</f>
        <v>0</v>
      </c>
      <c r="BJ2194" s="99">
        <f>SUMIFS(通讯通路门店!$AC:$AC,通讯通路门店!$S:$S,$G2194)</f>
        <v>0</v>
      </c>
      <c r="BK2194" s="99">
        <f>SUMIFS(通讯通路门店!$AD:$AD,通讯通路门店!$S:$S,$G2194)</f>
        <v>0</v>
      </c>
      <c r="BL2194" s="99">
        <f>SUMIFS(通讯通路门店!$AE:$AE,通讯通路门店!$S:$S,$G2194)</f>
        <v>0</v>
      </c>
      <c r="BM2194" s="99">
        <f>SUMIFS(通讯通路门店!$AF:$AF,通讯通路门店!$S:$S,$G2194)</f>
        <v>0</v>
      </c>
      <c r="BN2194" s="99">
        <f>SUMIFS(通讯通路门店!$AG:$AG,通讯通路门店!$S:$S,$G2194)</f>
        <v>0</v>
      </c>
      <c r="BO2194" s="99">
        <f>SUMIFS(通讯通路门店!$AH:$AH,通讯通路门店!$S:$S,$G2194)</f>
        <v>0</v>
      </c>
      <c r="BP2194" s="99">
        <f>SUMIFS(通讯通路门店!$AI:$AI,通讯通路门店!$S:$S,$G2194)</f>
        <v>0</v>
      </c>
      <c r="BQ2194" s="83"/>
    </row>
    <row r="2195" spans="1:69">
      <c r="A2195" s="99" t="str">
        <f>IFERROR(_xlfn.XLOOKUP($G2195,通讯通路门店!$S$4:$S$993931,通讯通路门店!$A$4:$A$993931,0,0),"")</f>
        <v>海南省</v>
      </c>
      <c r="B2195" s="99" t="str">
        <f>IFERROR(_xlfn.XLOOKUP($G2195,通讯通路门店!$S$4:$S$993931,通讯通路门店!$B$4:$B$993931,0,0),"")</f>
        <v>东方市</v>
      </c>
      <c r="C2195" s="99" t="str">
        <f>IFERROR(_xlfn.XLOOKUP($G2195,通讯通路门店!$S$4:$S$993931,通讯通路门店!$C$4:$C$993931,0,0),"")</f>
        <v>东方市</v>
      </c>
      <c r="D2195" s="99" t="str">
        <f>IFERROR(_xlfn.XLOOKUP($G2195,通讯通路门店!$S$4:$S$993931,通讯通路门店!$D$4:$D$993931,0,0),"")</f>
        <v>八所镇</v>
      </c>
      <c r="E2195" s="83"/>
      <c r="F2195" s="83"/>
      <c r="G2195" s="101"/>
      <c r="H2195" s="102">
        <f>IFERROR(_xlfn.XLOOKUP($G2195,通讯通路门店!$S$4:$S$993931,通讯通路门店!$R$4:$R$993931,0,0),"")</f>
        <v>0</v>
      </c>
      <c r="I2195" s="83"/>
      <c r="J2195" s="83"/>
      <c r="K2195" s="83"/>
      <c r="L2195" s="83"/>
      <c r="M2195" s="83"/>
      <c r="N2195" s="83"/>
      <c r="O2195" s="83"/>
      <c r="P2195" s="83"/>
      <c r="Q2195" s="83"/>
      <c r="R2195" s="83"/>
      <c r="S2195" s="83"/>
      <c r="T2195" s="83"/>
      <c r="U2195" s="99">
        <f>COUNTIF(通讯通路门店!$S:$S,$G2195)</f>
        <v>0</v>
      </c>
      <c r="V2195" s="99">
        <f>COUNTIFS(通讯通路门店!$S:$S,$G2195,通讯通路门店!$J:$J,"综合卖场")</f>
        <v>0</v>
      </c>
      <c r="W2195" s="99">
        <f>SUMIFS(通讯通路门店!$AJ:$AJ,通讯通路门店!$S:$S,通讯客户沙盘!$G2195)</f>
        <v>0</v>
      </c>
      <c r="X2195" s="99">
        <f t="shared" si="170"/>
        <v>0</v>
      </c>
      <c r="Y2195" s="99">
        <f>COUNTIFS(通讯通路门店!$S:$S,$G2195,通讯通路门店!$J:$J,"荣耀体验店")+COUNTIFS(通讯通路门店!$S:$S,$G2195,通讯通路门店!$J:$J,"荣耀授权专卖店")</f>
        <v>0</v>
      </c>
      <c r="Z2195" s="99">
        <f>COUNTIFS(通讯通路门店!$S:$S,$G2195,通讯通路门店!$J:$J,"VIVO体验店")</f>
        <v>0</v>
      </c>
      <c r="AA2195" s="99">
        <f>COUNTIFS(通讯通路门店!$S:$S,$G2195,通讯通路门店!$J:$J,"OPPO体验店")</f>
        <v>0</v>
      </c>
      <c r="AB2195" s="99">
        <f>COUNTIFS(通讯通路门店!$S:$S,$G2195,通讯通路门店!$J:$J,"华为授权体验店")+COUNTIFS(通讯通路门店!$S:$S,$G2195,通讯通路门店!$J:$J,"华为堡垒店")</f>
        <v>0</v>
      </c>
      <c r="AC2195" s="99">
        <f>COUNTIFS(通讯通路门店!$S:$S,$G2195,通讯通路门店!$J:$J,"小米体验店")</f>
        <v>0</v>
      </c>
      <c r="AD2195" s="99">
        <f>COUNTIFS(通讯通路门店!$S:$S,$G2195,通讯通路门店!$J:$J,"苹果体验店")</f>
        <v>0</v>
      </c>
      <c r="AE2195" s="99">
        <f>COUNTIFS(通讯通路门店!$S:$S,$G2195,通讯通路门店!$J:$J,"其他品牌专卖店")</f>
        <v>0</v>
      </c>
      <c r="AF2195" s="99">
        <f>SUMIFS(通讯通路门店!$BI:$BI,通讯通路门店!$S:$S,$G2195)</f>
        <v>0</v>
      </c>
      <c r="AG2195" s="99">
        <f>SUMIFS(通讯通路门店!$BH:$BH,通讯通路门店!$S:$S,$G2195)</f>
        <v>0</v>
      </c>
      <c r="AH2195" s="99">
        <f t="shared" si="171"/>
        <v>0</v>
      </c>
      <c r="AI2195" s="99">
        <f>SUMIFS(通讯通路门店!$BB:$BB,通讯通路门店!$S:$S,$G2195)</f>
        <v>0</v>
      </c>
      <c r="AJ2195" s="99">
        <f>SUMIFS(通讯通路门店!$BE:$BE,通讯通路门店!$S:$S,$G2195)</f>
        <v>0</v>
      </c>
      <c r="AK2195" s="99">
        <f>SUMIFS(通讯通路门店!$BG:$BG,通讯通路门店!$S:$S,$G2195)</f>
        <v>0</v>
      </c>
      <c r="AL2195" s="99">
        <f>SUMIFS(通讯通路门店!$BC:$BC,通讯通路门店!$S:$S,$G2195)</f>
        <v>0</v>
      </c>
      <c r="AM2195" s="99">
        <f>SUMIFS(通讯通路门店!$BD:$BD,通讯通路门店!$S:$S,$G2195)</f>
        <v>0</v>
      </c>
      <c r="AN2195" s="99">
        <f>SUMIFS(通讯通路门店!$BF:$BF,通讯通路门店!$S:$S,$G2195)</f>
        <v>0</v>
      </c>
      <c r="AO2195" s="99">
        <f t="shared" si="172"/>
        <v>0</v>
      </c>
      <c r="AP2195" s="99">
        <f>SUMIFS(通讯通路门店!$K:$K,通讯通路门店!$S:$S,$G2195)</f>
        <v>0</v>
      </c>
      <c r="AQ2195" s="83"/>
      <c r="AR2195" s="99">
        <f>SUMIFS(通讯通路门店!$T:$T,通讯通路门店!$S:$S,$G2195)</f>
        <v>0</v>
      </c>
      <c r="AS2195" s="99">
        <f>SUMIFS(通讯通路门店!$U:$U,通讯通路门店!$S:$S,$G2195)</f>
        <v>0</v>
      </c>
      <c r="AT2195" s="99">
        <f>SUMIFS(通讯通路门店!$V:$V,通讯通路门店!$S:$S,$G2195)</f>
        <v>0</v>
      </c>
      <c r="AU2195" s="99">
        <f>SUMIFS(通讯通路门店!$W:$W,通讯通路门店!$S:$S,$G2195)</f>
        <v>0</v>
      </c>
      <c r="AV2195" s="99">
        <f>SUMIFS(通讯通路门店!$Z:$Z,通讯通路门店!$S:$S,$G2195)</f>
        <v>0</v>
      </c>
      <c r="AW2195" s="99">
        <f>SUMIFS(通讯通路门店!$AB:$AB,通讯通路门店!$S:$S,$G2195)</f>
        <v>0</v>
      </c>
      <c r="AX2195" s="99">
        <f>SUMIFS(通讯通路门店!$X:$X,通讯通路门店!$S:$S,$G2195)</f>
        <v>0</v>
      </c>
      <c r="AY2195" s="99">
        <f>SUMIFS(通讯通路门店!$Y:$Y,通讯通路门店!$S:$S,$G2195)</f>
        <v>0</v>
      </c>
      <c r="AZ2195" s="99">
        <f>SUMIFS(通讯通路门店!$AA:$AA,通讯通路门店!$S:$S,$G2195)</f>
        <v>0</v>
      </c>
      <c r="BA2195" s="99">
        <f t="shared" si="173"/>
        <v>0</v>
      </c>
      <c r="BB2195" s="99">
        <f t="shared" si="174"/>
        <v>0</v>
      </c>
      <c r="BC2195" s="99">
        <f>SUMIFS(通讯通路门店!$W:$W,通讯通路门店!$S:$S,$G2195,通讯通路门店!$J:$J,"荣耀体验店")+SUMIFS(通讯通路门店!$W:$W,通讯通路门店!$S:$S,$G2195,通讯通路门店!$J:$J,"荣耀授权专卖店")</f>
        <v>0</v>
      </c>
      <c r="BD2195" s="99">
        <f>SUMIFS(通讯通路门店!$Z:$Z,通讯通路门店!$S:$S,$G2195,通讯通路门店!$J:$J,"VIVO体验店")</f>
        <v>0</v>
      </c>
      <c r="BE2195" s="99">
        <f>SUMIFS(通讯通路门店!$AB:$AB,通讯通路门店!$S:$S,$G2195,通讯通路门店!$J:$J,"OPPO体验店")</f>
        <v>0</v>
      </c>
      <c r="BF2195" s="99">
        <f>SUMIFS(通讯通路门店!$X:$X,通讯通路门店!$S:$S,$G2195,通讯通路门店!$J:$J,"华为授权体验店")+SUMIFS(通讯通路门店!$AA:$AA,通讯通路门店!$S:$S,$G2195,通讯通路门店!$J:$J,"华为堡垒店")</f>
        <v>0</v>
      </c>
      <c r="BG2195" s="99">
        <f>SUMIFS(通讯通路门店!$Y:$Y,通讯通路门店!$S:$S,$G2195,通讯通路门店!$J:$J,"小米体验店")</f>
        <v>0</v>
      </c>
      <c r="BH2195" s="99">
        <f>SUMIFS(通讯通路门店!$AA:$AA,通讯通路门店!$S:$S,$G2195,通讯通路门店!$J:$J,"苹果体验店")</f>
        <v>0</v>
      </c>
      <c r="BI2195" s="99">
        <f>SUMIFS(通讯通路门店!$K:$K,通讯通路门店!$S:$S,$G2195,通讯通路门店!$J:$J,"其他品牌专卖店")</f>
        <v>0</v>
      </c>
      <c r="BJ2195" s="99">
        <f>SUMIFS(通讯通路门店!$AC:$AC,通讯通路门店!$S:$S,$G2195)</f>
        <v>0</v>
      </c>
      <c r="BK2195" s="99">
        <f>SUMIFS(通讯通路门店!$AD:$AD,通讯通路门店!$S:$S,$G2195)</f>
        <v>0</v>
      </c>
      <c r="BL2195" s="99">
        <f>SUMIFS(通讯通路门店!$AE:$AE,通讯通路门店!$S:$S,$G2195)</f>
        <v>0</v>
      </c>
      <c r="BM2195" s="99">
        <f>SUMIFS(通讯通路门店!$AF:$AF,通讯通路门店!$S:$S,$G2195)</f>
        <v>0</v>
      </c>
      <c r="BN2195" s="99">
        <f>SUMIFS(通讯通路门店!$AG:$AG,通讯通路门店!$S:$S,$G2195)</f>
        <v>0</v>
      </c>
      <c r="BO2195" s="99">
        <f>SUMIFS(通讯通路门店!$AH:$AH,通讯通路门店!$S:$S,$G2195)</f>
        <v>0</v>
      </c>
      <c r="BP2195" s="99">
        <f>SUMIFS(通讯通路门店!$AI:$AI,通讯通路门店!$S:$S,$G2195)</f>
        <v>0</v>
      </c>
      <c r="BQ2195" s="83"/>
    </row>
    <row r="2196" spans="1:69">
      <c r="A2196" s="99" t="str">
        <f>IFERROR(_xlfn.XLOOKUP($G2196,通讯通路门店!$S$4:$S$993931,通讯通路门店!$A$4:$A$993931,0,0),"")</f>
        <v>海南省</v>
      </c>
      <c r="B2196" s="99" t="str">
        <f>IFERROR(_xlfn.XLOOKUP($G2196,通讯通路门店!$S$4:$S$993931,通讯通路门店!$B$4:$B$993931,0,0),"")</f>
        <v>东方市</v>
      </c>
      <c r="C2196" s="99" t="str">
        <f>IFERROR(_xlfn.XLOOKUP($G2196,通讯通路门店!$S$4:$S$993931,通讯通路门店!$C$4:$C$993931,0,0),"")</f>
        <v>东方市</v>
      </c>
      <c r="D2196" s="99" t="str">
        <f>IFERROR(_xlfn.XLOOKUP($G2196,通讯通路门店!$S$4:$S$993931,通讯通路门店!$D$4:$D$993931,0,0),"")</f>
        <v>八所镇</v>
      </c>
      <c r="E2196" s="83"/>
      <c r="F2196" s="83"/>
      <c r="G2196" s="101"/>
      <c r="H2196" s="102">
        <f>IFERROR(_xlfn.XLOOKUP($G2196,通讯通路门店!$S$4:$S$993931,通讯通路门店!$R$4:$R$993931,0,0),"")</f>
        <v>0</v>
      </c>
      <c r="I2196" s="83"/>
      <c r="J2196" s="83"/>
      <c r="K2196" s="83"/>
      <c r="L2196" s="83"/>
      <c r="M2196" s="83"/>
      <c r="N2196" s="83"/>
      <c r="O2196" s="83"/>
      <c r="P2196" s="83"/>
      <c r="Q2196" s="83"/>
      <c r="R2196" s="83"/>
      <c r="S2196" s="83"/>
      <c r="T2196" s="83"/>
      <c r="U2196" s="99">
        <f>COUNTIF(通讯通路门店!$S:$S,$G2196)</f>
        <v>0</v>
      </c>
      <c r="V2196" s="99">
        <f>COUNTIFS(通讯通路门店!$S:$S,$G2196,通讯通路门店!$J:$J,"综合卖场")</f>
        <v>0</v>
      </c>
      <c r="W2196" s="99">
        <f>SUMIFS(通讯通路门店!$AJ:$AJ,通讯通路门店!$S:$S,通讯客户沙盘!$G2196)</f>
        <v>0</v>
      </c>
      <c r="X2196" s="99">
        <f t="shared" si="170"/>
        <v>0</v>
      </c>
      <c r="Y2196" s="99">
        <f>COUNTIFS(通讯通路门店!$S:$S,$G2196,通讯通路门店!$J:$J,"荣耀体验店")+COUNTIFS(通讯通路门店!$S:$S,$G2196,通讯通路门店!$J:$J,"荣耀授权专卖店")</f>
        <v>0</v>
      </c>
      <c r="Z2196" s="99">
        <f>COUNTIFS(通讯通路门店!$S:$S,$G2196,通讯通路门店!$J:$J,"VIVO体验店")</f>
        <v>0</v>
      </c>
      <c r="AA2196" s="99">
        <f>COUNTIFS(通讯通路门店!$S:$S,$G2196,通讯通路门店!$J:$J,"OPPO体验店")</f>
        <v>0</v>
      </c>
      <c r="AB2196" s="99">
        <f>COUNTIFS(通讯通路门店!$S:$S,$G2196,通讯通路门店!$J:$J,"华为授权体验店")+COUNTIFS(通讯通路门店!$S:$S,$G2196,通讯通路门店!$J:$J,"华为堡垒店")</f>
        <v>0</v>
      </c>
      <c r="AC2196" s="99">
        <f>COUNTIFS(通讯通路门店!$S:$S,$G2196,通讯通路门店!$J:$J,"小米体验店")</f>
        <v>0</v>
      </c>
      <c r="AD2196" s="99">
        <f>COUNTIFS(通讯通路门店!$S:$S,$G2196,通讯通路门店!$J:$J,"苹果体验店")</f>
        <v>0</v>
      </c>
      <c r="AE2196" s="99">
        <f>COUNTIFS(通讯通路门店!$S:$S,$G2196,通讯通路门店!$J:$J,"其他品牌专卖店")</f>
        <v>0</v>
      </c>
      <c r="AF2196" s="99">
        <f>SUMIFS(通讯通路门店!$BI:$BI,通讯通路门店!$S:$S,$G2196)</f>
        <v>0</v>
      </c>
      <c r="AG2196" s="99">
        <f>SUMIFS(通讯通路门店!$BH:$BH,通讯通路门店!$S:$S,$G2196)</f>
        <v>0</v>
      </c>
      <c r="AH2196" s="99">
        <f t="shared" si="171"/>
        <v>0</v>
      </c>
      <c r="AI2196" s="99">
        <f>SUMIFS(通讯通路门店!$BB:$BB,通讯通路门店!$S:$S,$G2196)</f>
        <v>0</v>
      </c>
      <c r="AJ2196" s="99">
        <f>SUMIFS(通讯通路门店!$BE:$BE,通讯通路门店!$S:$S,$G2196)</f>
        <v>0</v>
      </c>
      <c r="AK2196" s="99">
        <f>SUMIFS(通讯通路门店!$BG:$BG,通讯通路门店!$S:$S,$G2196)</f>
        <v>0</v>
      </c>
      <c r="AL2196" s="99">
        <f>SUMIFS(通讯通路门店!$BC:$BC,通讯通路门店!$S:$S,$G2196)</f>
        <v>0</v>
      </c>
      <c r="AM2196" s="99">
        <f>SUMIFS(通讯通路门店!$BD:$BD,通讯通路门店!$S:$S,$G2196)</f>
        <v>0</v>
      </c>
      <c r="AN2196" s="99">
        <f>SUMIFS(通讯通路门店!$BF:$BF,通讯通路门店!$S:$S,$G2196)</f>
        <v>0</v>
      </c>
      <c r="AO2196" s="99">
        <f t="shared" si="172"/>
        <v>0</v>
      </c>
      <c r="AP2196" s="99">
        <f>SUMIFS(通讯通路门店!$K:$K,通讯通路门店!$S:$S,$G2196)</f>
        <v>0</v>
      </c>
      <c r="AQ2196" s="83"/>
      <c r="AR2196" s="99">
        <f>SUMIFS(通讯通路门店!$T:$T,通讯通路门店!$S:$S,$G2196)</f>
        <v>0</v>
      </c>
      <c r="AS2196" s="99">
        <f>SUMIFS(通讯通路门店!$U:$U,通讯通路门店!$S:$S,$G2196)</f>
        <v>0</v>
      </c>
      <c r="AT2196" s="99">
        <f>SUMIFS(通讯通路门店!$V:$V,通讯通路门店!$S:$S,$G2196)</f>
        <v>0</v>
      </c>
      <c r="AU2196" s="99">
        <f>SUMIFS(通讯通路门店!$W:$W,通讯通路门店!$S:$S,$G2196)</f>
        <v>0</v>
      </c>
      <c r="AV2196" s="99">
        <f>SUMIFS(通讯通路门店!$Z:$Z,通讯通路门店!$S:$S,$G2196)</f>
        <v>0</v>
      </c>
      <c r="AW2196" s="99">
        <f>SUMIFS(通讯通路门店!$AB:$AB,通讯通路门店!$S:$S,$G2196)</f>
        <v>0</v>
      </c>
      <c r="AX2196" s="99">
        <f>SUMIFS(通讯通路门店!$X:$X,通讯通路门店!$S:$S,$G2196)</f>
        <v>0</v>
      </c>
      <c r="AY2196" s="99">
        <f>SUMIFS(通讯通路门店!$Y:$Y,通讯通路门店!$S:$S,$G2196)</f>
        <v>0</v>
      </c>
      <c r="AZ2196" s="99">
        <f>SUMIFS(通讯通路门店!$AA:$AA,通讯通路门店!$S:$S,$G2196)</f>
        <v>0</v>
      </c>
      <c r="BA2196" s="99">
        <f t="shared" si="173"/>
        <v>0</v>
      </c>
      <c r="BB2196" s="99">
        <f t="shared" si="174"/>
        <v>0</v>
      </c>
      <c r="BC2196" s="99">
        <f>SUMIFS(通讯通路门店!$W:$W,通讯通路门店!$S:$S,$G2196,通讯通路门店!$J:$J,"荣耀体验店")+SUMIFS(通讯通路门店!$W:$W,通讯通路门店!$S:$S,$G2196,通讯通路门店!$J:$J,"荣耀授权专卖店")</f>
        <v>0</v>
      </c>
      <c r="BD2196" s="99">
        <f>SUMIFS(通讯通路门店!$Z:$Z,通讯通路门店!$S:$S,$G2196,通讯通路门店!$J:$J,"VIVO体验店")</f>
        <v>0</v>
      </c>
      <c r="BE2196" s="99">
        <f>SUMIFS(通讯通路门店!$AB:$AB,通讯通路门店!$S:$S,$G2196,通讯通路门店!$J:$J,"OPPO体验店")</f>
        <v>0</v>
      </c>
      <c r="BF2196" s="99">
        <f>SUMIFS(通讯通路门店!$X:$X,通讯通路门店!$S:$S,$G2196,通讯通路门店!$J:$J,"华为授权体验店")+SUMIFS(通讯通路门店!$AA:$AA,通讯通路门店!$S:$S,$G2196,通讯通路门店!$J:$J,"华为堡垒店")</f>
        <v>0</v>
      </c>
      <c r="BG2196" s="99">
        <f>SUMIFS(通讯通路门店!$Y:$Y,通讯通路门店!$S:$S,$G2196,通讯通路门店!$J:$J,"小米体验店")</f>
        <v>0</v>
      </c>
      <c r="BH2196" s="99">
        <f>SUMIFS(通讯通路门店!$AA:$AA,通讯通路门店!$S:$S,$G2196,通讯通路门店!$J:$J,"苹果体验店")</f>
        <v>0</v>
      </c>
      <c r="BI2196" s="99">
        <f>SUMIFS(通讯通路门店!$K:$K,通讯通路门店!$S:$S,$G2196,通讯通路门店!$J:$J,"其他品牌专卖店")</f>
        <v>0</v>
      </c>
      <c r="BJ2196" s="99">
        <f>SUMIFS(通讯通路门店!$AC:$AC,通讯通路门店!$S:$S,$G2196)</f>
        <v>0</v>
      </c>
      <c r="BK2196" s="99">
        <f>SUMIFS(通讯通路门店!$AD:$AD,通讯通路门店!$S:$S,$G2196)</f>
        <v>0</v>
      </c>
      <c r="BL2196" s="99">
        <f>SUMIFS(通讯通路门店!$AE:$AE,通讯通路门店!$S:$S,$G2196)</f>
        <v>0</v>
      </c>
      <c r="BM2196" s="99">
        <f>SUMIFS(通讯通路门店!$AF:$AF,通讯通路门店!$S:$S,$G2196)</f>
        <v>0</v>
      </c>
      <c r="BN2196" s="99">
        <f>SUMIFS(通讯通路门店!$AG:$AG,通讯通路门店!$S:$S,$G2196)</f>
        <v>0</v>
      </c>
      <c r="BO2196" s="99">
        <f>SUMIFS(通讯通路门店!$AH:$AH,通讯通路门店!$S:$S,$G2196)</f>
        <v>0</v>
      </c>
      <c r="BP2196" s="99">
        <f>SUMIFS(通讯通路门店!$AI:$AI,通讯通路门店!$S:$S,$G2196)</f>
        <v>0</v>
      </c>
      <c r="BQ2196" s="83"/>
    </row>
    <row r="2197" spans="1:69">
      <c r="A2197" s="99" t="str">
        <f>IFERROR(_xlfn.XLOOKUP($G2197,通讯通路门店!$S$4:$S$993931,通讯通路门店!$A$4:$A$993931,0,0),"")</f>
        <v>海南省</v>
      </c>
      <c r="B2197" s="99" t="str">
        <f>IFERROR(_xlfn.XLOOKUP($G2197,通讯通路门店!$S$4:$S$993931,通讯通路门店!$B$4:$B$993931,0,0),"")</f>
        <v>东方市</v>
      </c>
      <c r="C2197" s="99" t="str">
        <f>IFERROR(_xlfn.XLOOKUP($G2197,通讯通路门店!$S$4:$S$993931,通讯通路门店!$C$4:$C$993931,0,0),"")</f>
        <v>东方市</v>
      </c>
      <c r="D2197" s="99" t="str">
        <f>IFERROR(_xlfn.XLOOKUP($G2197,通讯通路门店!$S$4:$S$993931,通讯通路门店!$D$4:$D$993931,0,0),"")</f>
        <v>八所镇</v>
      </c>
      <c r="E2197" s="83"/>
      <c r="F2197" s="83"/>
      <c r="G2197" s="101"/>
      <c r="H2197" s="102">
        <f>IFERROR(_xlfn.XLOOKUP($G2197,通讯通路门店!$S$4:$S$993931,通讯通路门店!$R$4:$R$993931,0,0),"")</f>
        <v>0</v>
      </c>
      <c r="I2197" s="83"/>
      <c r="J2197" s="83"/>
      <c r="K2197" s="83"/>
      <c r="L2197" s="83"/>
      <c r="M2197" s="83"/>
      <c r="N2197" s="83"/>
      <c r="O2197" s="83"/>
      <c r="P2197" s="83"/>
      <c r="Q2197" s="83"/>
      <c r="R2197" s="83"/>
      <c r="S2197" s="83"/>
      <c r="T2197" s="83"/>
      <c r="U2197" s="99">
        <f>COUNTIF(通讯通路门店!$S:$S,$G2197)</f>
        <v>0</v>
      </c>
      <c r="V2197" s="99">
        <f>COUNTIFS(通讯通路门店!$S:$S,$G2197,通讯通路门店!$J:$J,"综合卖场")</f>
        <v>0</v>
      </c>
      <c r="W2197" s="99">
        <f>SUMIFS(通讯通路门店!$AJ:$AJ,通讯通路门店!$S:$S,通讯客户沙盘!$G2197)</f>
        <v>0</v>
      </c>
      <c r="X2197" s="99">
        <f t="shared" si="170"/>
        <v>0</v>
      </c>
      <c r="Y2197" s="99">
        <f>COUNTIFS(通讯通路门店!$S:$S,$G2197,通讯通路门店!$J:$J,"荣耀体验店")+COUNTIFS(通讯通路门店!$S:$S,$G2197,通讯通路门店!$J:$J,"荣耀授权专卖店")</f>
        <v>0</v>
      </c>
      <c r="Z2197" s="99">
        <f>COUNTIFS(通讯通路门店!$S:$S,$G2197,通讯通路门店!$J:$J,"VIVO体验店")</f>
        <v>0</v>
      </c>
      <c r="AA2197" s="99">
        <f>COUNTIFS(通讯通路门店!$S:$S,$G2197,通讯通路门店!$J:$J,"OPPO体验店")</f>
        <v>0</v>
      </c>
      <c r="AB2197" s="99">
        <f>COUNTIFS(通讯通路门店!$S:$S,$G2197,通讯通路门店!$J:$J,"华为授权体验店")+COUNTIFS(通讯通路门店!$S:$S,$G2197,通讯通路门店!$J:$J,"华为堡垒店")</f>
        <v>0</v>
      </c>
      <c r="AC2197" s="99">
        <f>COUNTIFS(通讯通路门店!$S:$S,$G2197,通讯通路门店!$J:$J,"小米体验店")</f>
        <v>0</v>
      </c>
      <c r="AD2197" s="99">
        <f>COUNTIFS(通讯通路门店!$S:$S,$G2197,通讯通路门店!$J:$J,"苹果体验店")</f>
        <v>0</v>
      </c>
      <c r="AE2197" s="99">
        <f>COUNTIFS(通讯通路门店!$S:$S,$G2197,通讯通路门店!$J:$J,"其他品牌专卖店")</f>
        <v>0</v>
      </c>
      <c r="AF2197" s="99">
        <f>SUMIFS(通讯通路门店!$BI:$BI,通讯通路门店!$S:$S,$G2197)</f>
        <v>0</v>
      </c>
      <c r="AG2197" s="99">
        <f>SUMIFS(通讯通路门店!$BH:$BH,通讯通路门店!$S:$S,$G2197)</f>
        <v>0</v>
      </c>
      <c r="AH2197" s="99">
        <f t="shared" si="171"/>
        <v>0</v>
      </c>
      <c r="AI2197" s="99">
        <f>SUMIFS(通讯通路门店!$BB:$BB,通讯通路门店!$S:$S,$G2197)</f>
        <v>0</v>
      </c>
      <c r="AJ2197" s="99">
        <f>SUMIFS(通讯通路门店!$BE:$BE,通讯通路门店!$S:$S,$G2197)</f>
        <v>0</v>
      </c>
      <c r="AK2197" s="99">
        <f>SUMIFS(通讯通路门店!$BG:$BG,通讯通路门店!$S:$S,$G2197)</f>
        <v>0</v>
      </c>
      <c r="AL2197" s="99">
        <f>SUMIFS(通讯通路门店!$BC:$BC,通讯通路门店!$S:$S,$G2197)</f>
        <v>0</v>
      </c>
      <c r="AM2197" s="99">
        <f>SUMIFS(通讯通路门店!$BD:$BD,通讯通路门店!$S:$S,$G2197)</f>
        <v>0</v>
      </c>
      <c r="AN2197" s="99">
        <f>SUMIFS(通讯通路门店!$BF:$BF,通讯通路门店!$S:$S,$G2197)</f>
        <v>0</v>
      </c>
      <c r="AO2197" s="99">
        <f t="shared" si="172"/>
        <v>0</v>
      </c>
      <c r="AP2197" s="99">
        <f>SUMIFS(通讯通路门店!$K:$K,通讯通路门店!$S:$S,$G2197)</f>
        <v>0</v>
      </c>
      <c r="AQ2197" s="83"/>
      <c r="AR2197" s="99">
        <f>SUMIFS(通讯通路门店!$T:$T,通讯通路门店!$S:$S,$G2197)</f>
        <v>0</v>
      </c>
      <c r="AS2197" s="99">
        <f>SUMIFS(通讯通路门店!$U:$U,通讯通路门店!$S:$S,$G2197)</f>
        <v>0</v>
      </c>
      <c r="AT2197" s="99">
        <f>SUMIFS(通讯通路门店!$V:$V,通讯通路门店!$S:$S,$G2197)</f>
        <v>0</v>
      </c>
      <c r="AU2197" s="99">
        <f>SUMIFS(通讯通路门店!$W:$W,通讯通路门店!$S:$S,$G2197)</f>
        <v>0</v>
      </c>
      <c r="AV2197" s="99">
        <f>SUMIFS(通讯通路门店!$Z:$Z,通讯通路门店!$S:$S,$G2197)</f>
        <v>0</v>
      </c>
      <c r="AW2197" s="99">
        <f>SUMIFS(通讯通路门店!$AB:$AB,通讯通路门店!$S:$S,$G2197)</f>
        <v>0</v>
      </c>
      <c r="AX2197" s="99">
        <f>SUMIFS(通讯通路门店!$X:$X,通讯通路门店!$S:$S,$G2197)</f>
        <v>0</v>
      </c>
      <c r="AY2197" s="99">
        <f>SUMIFS(通讯通路门店!$Y:$Y,通讯通路门店!$S:$S,$G2197)</f>
        <v>0</v>
      </c>
      <c r="AZ2197" s="99">
        <f>SUMIFS(通讯通路门店!$AA:$AA,通讯通路门店!$S:$S,$G2197)</f>
        <v>0</v>
      </c>
      <c r="BA2197" s="99">
        <f t="shared" si="173"/>
        <v>0</v>
      </c>
      <c r="BB2197" s="99">
        <f t="shared" si="174"/>
        <v>0</v>
      </c>
      <c r="BC2197" s="99">
        <f>SUMIFS(通讯通路门店!$W:$W,通讯通路门店!$S:$S,$G2197,通讯通路门店!$J:$J,"荣耀体验店")+SUMIFS(通讯通路门店!$W:$W,通讯通路门店!$S:$S,$G2197,通讯通路门店!$J:$J,"荣耀授权专卖店")</f>
        <v>0</v>
      </c>
      <c r="BD2197" s="99">
        <f>SUMIFS(通讯通路门店!$Z:$Z,通讯通路门店!$S:$S,$G2197,通讯通路门店!$J:$J,"VIVO体验店")</f>
        <v>0</v>
      </c>
      <c r="BE2197" s="99">
        <f>SUMIFS(通讯通路门店!$AB:$AB,通讯通路门店!$S:$S,$G2197,通讯通路门店!$J:$J,"OPPO体验店")</f>
        <v>0</v>
      </c>
      <c r="BF2197" s="99">
        <f>SUMIFS(通讯通路门店!$X:$X,通讯通路门店!$S:$S,$G2197,通讯通路门店!$J:$J,"华为授权体验店")+SUMIFS(通讯通路门店!$AA:$AA,通讯通路门店!$S:$S,$G2197,通讯通路门店!$J:$J,"华为堡垒店")</f>
        <v>0</v>
      </c>
      <c r="BG2197" s="99">
        <f>SUMIFS(通讯通路门店!$Y:$Y,通讯通路门店!$S:$S,$G2197,通讯通路门店!$J:$J,"小米体验店")</f>
        <v>0</v>
      </c>
      <c r="BH2197" s="99">
        <f>SUMIFS(通讯通路门店!$AA:$AA,通讯通路门店!$S:$S,$G2197,通讯通路门店!$J:$J,"苹果体验店")</f>
        <v>0</v>
      </c>
      <c r="BI2197" s="99">
        <f>SUMIFS(通讯通路门店!$K:$K,通讯通路门店!$S:$S,$G2197,通讯通路门店!$J:$J,"其他品牌专卖店")</f>
        <v>0</v>
      </c>
      <c r="BJ2197" s="99">
        <f>SUMIFS(通讯通路门店!$AC:$AC,通讯通路门店!$S:$S,$G2197)</f>
        <v>0</v>
      </c>
      <c r="BK2197" s="99">
        <f>SUMIFS(通讯通路门店!$AD:$AD,通讯通路门店!$S:$S,$G2197)</f>
        <v>0</v>
      </c>
      <c r="BL2197" s="99">
        <f>SUMIFS(通讯通路门店!$AE:$AE,通讯通路门店!$S:$S,$G2197)</f>
        <v>0</v>
      </c>
      <c r="BM2197" s="99">
        <f>SUMIFS(通讯通路门店!$AF:$AF,通讯通路门店!$S:$S,$G2197)</f>
        <v>0</v>
      </c>
      <c r="BN2197" s="99">
        <f>SUMIFS(通讯通路门店!$AG:$AG,通讯通路门店!$S:$S,$G2197)</f>
        <v>0</v>
      </c>
      <c r="BO2197" s="99">
        <f>SUMIFS(通讯通路门店!$AH:$AH,通讯通路门店!$S:$S,$G2197)</f>
        <v>0</v>
      </c>
      <c r="BP2197" s="99">
        <f>SUMIFS(通讯通路门店!$AI:$AI,通讯通路门店!$S:$S,$G2197)</f>
        <v>0</v>
      </c>
      <c r="BQ2197" s="83"/>
    </row>
    <row r="2198" spans="1:69">
      <c r="A2198" s="99" t="str">
        <f>IFERROR(_xlfn.XLOOKUP($G2198,通讯通路门店!$S$4:$S$993931,通讯通路门店!$A$4:$A$993931,0,0),"")</f>
        <v>海南省</v>
      </c>
      <c r="B2198" s="99" t="str">
        <f>IFERROR(_xlfn.XLOOKUP($G2198,通讯通路门店!$S$4:$S$993931,通讯通路门店!$B$4:$B$993931,0,0),"")</f>
        <v>东方市</v>
      </c>
      <c r="C2198" s="99" t="str">
        <f>IFERROR(_xlfn.XLOOKUP($G2198,通讯通路门店!$S$4:$S$993931,通讯通路门店!$C$4:$C$993931,0,0),"")</f>
        <v>东方市</v>
      </c>
      <c r="D2198" s="99" t="str">
        <f>IFERROR(_xlfn.XLOOKUP($G2198,通讯通路门店!$S$4:$S$993931,通讯通路门店!$D$4:$D$993931,0,0),"")</f>
        <v>八所镇</v>
      </c>
      <c r="E2198" s="83"/>
      <c r="F2198" s="83"/>
      <c r="G2198" s="101"/>
      <c r="H2198" s="102">
        <f>IFERROR(_xlfn.XLOOKUP($G2198,通讯通路门店!$S$4:$S$993931,通讯通路门店!$R$4:$R$993931,0,0),"")</f>
        <v>0</v>
      </c>
      <c r="I2198" s="83"/>
      <c r="J2198" s="83"/>
      <c r="K2198" s="83"/>
      <c r="L2198" s="83"/>
      <c r="M2198" s="83"/>
      <c r="N2198" s="83"/>
      <c r="O2198" s="83"/>
      <c r="P2198" s="83"/>
      <c r="Q2198" s="83"/>
      <c r="R2198" s="83"/>
      <c r="S2198" s="83"/>
      <c r="T2198" s="83"/>
      <c r="U2198" s="99">
        <f>COUNTIF(通讯通路门店!$S:$S,$G2198)</f>
        <v>0</v>
      </c>
      <c r="V2198" s="99">
        <f>COUNTIFS(通讯通路门店!$S:$S,$G2198,通讯通路门店!$J:$J,"综合卖场")</f>
        <v>0</v>
      </c>
      <c r="W2198" s="99">
        <f>SUMIFS(通讯通路门店!$AJ:$AJ,通讯通路门店!$S:$S,通讯客户沙盘!$G2198)</f>
        <v>0</v>
      </c>
      <c r="X2198" s="99">
        <f t="shared" si="170"/>
        <v>0</v>
      </c>
      <c r="Y2198" s="99">
        <f>COUNTIFS(通讯通路门店!$S:$S,$G2198,通讯通路门店!$J:$J,"荣耀体验店")+COUNTIFS(通讯通路门店!$S:$S,$G2198,通讯通路门店!$J:$J,"荣耀授权专卖店")</f>
        <v>0</v>
      </c>
      <c r="Z2198" s="99">
        <f>COUNTIFS(通讯通路门店!$S:$S,$G2198,通讯通路门店!$J:$J,"VIVO体验店")</f>
        <v>0</v>
      </c>
      <c r="AA2198" s="99">
        <f>COUNTIFS(通讯通路门店!$S:$S,$G2198,通讯通路门店!$J:$J,"OPPO体验店")</f>
        <v>0</v>
      </c>
      <c r="AB2198" s="99">
        <f>COUNTIFS(通讯通路门店!$S:$S,$G2198,通讯通路门店!$J:$J,"华为授权体验店")+COUNTIFS(通讯通路门店!$S:$S,$G2198,通讯通路门店!$J:$J,"华为堡垒店")</f>
        <v>0</v>
      </c>
      <c r="AC2198" s="99">
        <f>COUNTIFS(通讯通路门店!$S:$S,$G2198,通讯通路门店!$J:$J,"小米体验店")</f>
        <v>0</v>
      </c>
      <c r="AD2198" s="99">
        <f>COUNTIFS(通讯通路门店!$S:$S,$G2198,通讯通路门店!$J:$J,"苹果体验店")</f>
        <v>0</v>
      </c>
      <c r="AE2198" s="99">
        <f>COUNTIFS(通讯通路门店!$S:$S,$G2198,通讯通路门店!$J:$J,"其他品牌专卖店")</f>
        <v>0</v>
      </c>
      <c r="AF2198" s="99">
        <f>SUMIFS(通讯通路门店!$BI:$BI,通讯通路门店!$S:$S,$G2198)</f>
        <v>0</v>
      </c>
      <c r="AG2198" s="99">
        <f>SUMIFS(通讯通路门店!$BH:$BH,通讯通路门店!$S:$S,$G2198)</f>
        <v>0</v>
      </c>
      <c r="AH2198" s="99">
        <f t="shared" si="171"/>
        <v>0</v>
      </c>
      <c r="AI2198" s="99">
        <f>SUMIFS(通讯通路门店!$BB:$BB,通讯通路门店!$S:$S,$G2198)</f>
        <v>0</v>
      </c>
      <c r="AJ2198" s="99">
        <f>SUMIFS(通讯通路门店!$BE:$BE,通讯通路门店!$S:$S,$G2198)</f>
        <v>0</v>
      </c>
      <c r="AK2198" s="99">
        <f>SUMIFS(通讯通路门店!$BG:$BG,通讯通路门店!$S:$S,$G2198)</f>
        <v>0</v>
      </c>
      <c r="AL2198" s="99">
        <f>SUMIFS(通讯通路门店!$BC:$BC,通讯通路门店!$S:$S,$G2198)</f>
        <v>0</v>
      </c>
      <c r="AM2198" s="99">
        <f>SUMIFS(通讯通路门店!$BD:$BD,通讯通路门店!$S:$S,$G2198)</f>
        <v>0</v>
      </c>
      <c r="AN2198" s="99">
        <f>SUMIFS(通讯通路门店!$BF:$BF,通讯通路门店!$S:$S,$G2198)</f>
        <v>0</v>
      </c>
      <c r="AO2198" s="99">
        <f t="shared" si="172"/>
        <v>0</v>
      </c>
      <c r="AP2198" s="99">
        <f>SUMIFS(通讯通路门店!$K:$K,通讯通路门店!$S:$S,$G2198)</f>
        <v>0</v>
      </c>
      <c r="AQ2198" s="83"/>
      <c r="AR2198" s="99">
        <f>SUMIFS(通讯通路门店!$T:$T,通讯通路门店!$S:$S,$G2198)</f>
        <v>0</v>
      </c>
      <c r="AS2198" s="99">
        <f>SUMIFS(通讯通路门店!$U:$U,通讯通路门店!$S:$S,$G2198)</f>
        <v>0</v>
      </c>
      <c r="AT2198" s="99">
        <f>SUMIFS(通讯通路门店!$V:$V,通讯通路门店!$S:$S,$G2198)</f>
        <v>0</v>
      </c>
      <c r="AU2198" s="99">
        <f>SUMIFS(通讯通路门店!$W:$W,通讯通路门店!$S:$S,$G2198)</f>
        <v>0</v>
      </c>
      <c r="AV2198" s="99">
        <f>SUMIFS(通讯通路门店!$Z:$Z,通讯通路门店!$S:$S,$G2198)</f>
        <v>0</v>
      </c>
      <c r="AW2198" s="99">
        <f>SUMIFS(通讯通路门店!$AB:$AB,通讯通路门店!$S:$S,$G2198)</f>
        <v>0</v>
      </c>
      <c r="AX2198" s="99">
        <f>SUMIFS(通讯通路门店!$X:$X,通讯通路门店!$S:$S,$G2198)</f>
        <v>0</v>
      </c>
      <c r="AY2198" s="99">
        <f>SUMIFS(通讯通路门店!$Y:$Y,通讯通路门店!$S:$S,$G2198)</f>
        <v>0</v>
      </c>
      <c r="AZ2198" s="99">
        <f>SUMIFS(通讯通路门店!$AA:$AA,通讯通路门店!$S:$S,$G2198)</f>
        <v>0</v>
      </c>
      <c r="BA2198" s="99">
        <f t="shared" si="173"/>
        <v>0</v>
      </c>
      <c r="BB2198" s="99">
        <f t="shared" si="174"/>
        <v>0</v>
      </c>
      <c r="BC2198" s="99">
        <f>SUMIFS(通讯通路门店!$W:$W,通讯通路门店!$S:$S,$G2198,通讯通路门店!$J:$J,"荣耀体验店")+SUMIFS(通讯通路门店!$W:$W,通讯通路门店!$S:$S,$G2198,通讯通路门店!$J:$J,"荣耀授权专卖店")</f>
        <v>0</v>
      </c>
      <c r="BD2198" s="99">
        <f>SUMIFS(通讯通路门店!$Z:$Z,通讯通路门店!$S:$S,$G2198,通讯通路门店!$J:$J,"VIVO体验店")</f>
        <v>0</v>
      </c>
      <c r="BE2198" s="99">
        <f>SUMIFS(通讯通路门店!$AB:$AB,通讯通路门店!$S:$S,$G2198,通讯通路门店!$J:$J,"OPPO体验店")</f>
        <v>0</v>
      </c>
      <c r="BF2198" s="99">
        <f>SUMIFS(通讯通路门店!$X:$X,通讯通路门店!$S:$S,$G2198,通讯通路门店!$J:$J,"华为授权体验店")+SUMIFS(通讯通路门店!$AA:$AA,通讯通路门店!$S:$S,$G2198,通讯通路门店!$J:$J,"华为堡垒店")</f>
        <v>0</v>
      </c>
      <c r="BG2198" s="99">
        <f>SUMIFS(通讯通路门店!$Y:$Y,通讯通路门店!$S:$S,$G2198,通讯通路门店!$J:$J,"小米体验店")</f>
        <v>0</v>
      </c>
      <c r="BH2198" s="99">
        <f>SUMIFS(通讯通路门店!$AA:$AA,通讯通路门店!$S:$S,$G2198,通讯通路门店!$J:$J,"苹果体验店")</f>
        <v>0</v>
      </c>
      <c r="BI2198" s="99">
        <f>SUMIFS(通讯通路门店!$K:$K,通讯通路门店!$S:$S,$G2198,通讯通路门店!$J:$J,"其他品牌专卖店")</f>
        <v>0</v>
      </c>
      <c r="BJ2198" s="99">
        <f>SUMIFS(通讯通路门店!$AC:$AC,通讯通路门店!$S:$S,$G2198)</f>
        <v>0</v>
      </c>
      <c r="BK2198" s="99">
        <f>SUMIFS(通讯通路门店!$AD:$AD,通讯通路门店!$S:$S,$G2198)</f>
        <v>0</v>
      </c>
      <c r="BL2198" s="99">
        <f>SUMIFS(通讯通路门店!$AE:$AE,通讯通路门店!$S:$S,$G2198)</f>
        <v>0</v>
      </c>
      <c r="BM2198" s="99">
        <f>SUMIFS(通讯通路门店!$AF:$AF,通讯通路门店!$S:$S,$G2198)</f>
        <v>0</v>
      </c>
      <c r="BN2198" s="99">
        <f>SUMIFS(通讯通路门店!$AG:$AG,通讯通路门店!$S:$S,$G2198)</f>
        <v>0</v>
      </c>
      <c r="BO2198" s="99">
        <f>SUMIFS(通讯通路门店!$AH:$AH,通讯通路门店!$S:$S,$G2198)</f>
        <v>0</v>
      </c>
      <c r="BP2198" s="99">
        <f>SUMIFS(通讯通路门店!$AI:$AI,通讯通路门店!$S:$S,$G2198)</f>
        <v>0</v>
      </c>
      <c r="BQ2198" s="83"/>
    </row>
    <row r="2199" spans="1:69">
      <c r="A2199" s="99" t="str">
        <f>IFERROR(_xlfn.XLOOKUP($G2199,通讯通路门店!$S$4:$S$993931,通讯通路门店!$A$4:$A$993931,0,0),"")</f>
        <v>海南省</v>
      </c>
      <c r="B2199" s="99" t="str">
        <f>IFERROR(_xlfn.XLOOKUP($G2199,通讯通路门店!$S$4:$S$993931,通讯通路门店!$B$4:$B$993931,0,0),"")</f>
        <v>东方市</v>
      </c>
      <c r="C2199" s="99" t="str">
        <f>IFERROR(_xlfn.XLOOKUP($G2199,通讯通路门店!$S$4:$S$993931,通讯通路门店!$C$4:$C$993931,0,0),"")</f>
        <v>东方市</v>
      </c>
      <c r="D2199" s="99" t="str">
        <f>IFERROR(_xlfn.XLOOKUP($G2199,通讯通路门店!$S$4:$S$993931,通讯通路门店!$D$4:$D$993931,0,0),"")</f>
        <v>八所镇</v>
      </c>
      <c r="E2199" s="83"/>
      <c r="F2199" s="83"/>
      <c r="G2199" s="101"/>
      <c r="H2199" s="102">
        <f>IFERROR(_xlfn.XLOOKUP($G2199,通讯通路门店!$S$4:$S$993931,通讯通路门店!$R$4:$R$993931,0,0),"")</f>
        <v>0</v>
      </c>
      <c r="I2199" s="83"/>
      <c r="J2199" s="83"/>
      <c r="K2199" s="83"/>
      <c r="L2199" s="83"/>
      <c r="M2199" s="83"/>
      <c r="N2199" s="83"/>
      <c r="O2199" s="83"/>
      <c r="P2199" s="83"/>
      <c r="Q2199" s="83"/>
      <c r="R2199" s="83"/>
      <c r="S2199" s="83"/>
      <c r="T2199" s="83"/>
      <c r="U2199" s="99">
        <f>COUNTIF(通讯通路门店!$S:$S,$G2199)</f>
        <v>0</v>
      </c>
      <c r="V2199" s="99">
        <f>COUNTIFS(通讯通路门店!$S:$S,$G2199,通讯通路门店!$J:$J,"综合卖场")</f>
        <v>0</v>
      </c>
      <c r="W2199" s="99">
        <f>SUMIFS(通讯通路门店!$AJ:$AJ,通讯通路门店!$S:$S,通讯客户沙盘!$G2199)</f>
        <v>0</v>
      </c>
      <c r="X2199" s="99">
        <f t="shared" si="170"/>
        <v>0</v>
      </c>
      <c r="Y2199" s="99">
        <f>COUNTIFS(通讯通路门店!$S:$S,$G2199,通讯通路门店!$J:$J,"荣耀体验店")+COUNTIFS(通讯通路门店!$S:$S,$G2199,通讯通路门店!$J:$J,"荣耀授权专卖店")</f>
        <v>0</v>
      </c>
      <c r="Z2199" s="99">
        <f>COUNTIFS(通讯通路门店!$S:$S,$G2199,通讯通路门店!$J:$J,"VIVO体验店")</f>
        <v>0</v>
      </c>
      <c r="AA2199" s="99">
        <f>COUNTIFS(通讯通路门店!$S:$S,$G2199,通讯通路门店!$J:$J,"OPPO体验店")</f>
        <v>0</v>
      </c>
      <c r="AB2199" s="99">
        <f>COUNTIFS(通讯通路门店!$S:$S,$G2199,通讯通路门店!$J:$J,"华为授权体验店")+COUNTIFS(通讯通路门店!$S:$S,$G2199,通讯通路门店!$J:$J,"华为堡垒店")</f>
        <v>0</v>
      </c>
      <c r="AC2199" s="99">
        <f>COUNTIFS(通讯通路门店!$S:$S,$G2199,通讯通路门店!$J:$J,"小米体验店")</f>
        <v>0</v>
      </c>
      <c r="AD2199" s="99">
        <f>COUNTIFS(通讯通路门店!$S:$S,$G2199,通讯通路门店!$J:$J,"苹果体验店")</f>
        <v>0</v>
      </c>
      <c r="AE2199" s="99">
        <f>COUNTIFS(通讯通路门店!$S:$S,$G2199,通讯通路门店!$J:$J,"其他品牌专卖店")</f>
        <v>0</v>
      </c>
      <c r="AF2199" s="99">
        <f>SUMIFS(通讯通路门店!$BI:$BI,通讯通路门店!$S:$S,$G2199)</f>
        <v>0</v>
      </c>
      <c r="AG2199" s="99">
        <f>SUMIFS(通讯通路门店!$BH:$BH,通讯通路门店!$S:$S,$G2199)</f>
        <v>0</v>
      </c>
      <c r="AH2199" s="99">
        <f t="shared" si="171"/>
        <v>0</v>
      </c>
      <c r="AI2199" s="99">
        <f>SUMIFS(通讯通路门店!$BB:$BB,通讯通路门店!$S:$S,$G2199)</f>
        <v>0</v>
      </c>
      <c r="AJ2199" s="99">
        <f>SUMIFS(通讯通路门店!$BE:$BE,通讯通路门店!$S:$S,$G2199)</f>
        <v>0</v>
      </c>
      <c r="AK2199" s="99">
        <f>SUMIFS(通讯通路门店!$BG:$BG,通讯通路门店!$S:$S,$G2199)</f>
        <v>0</v>
      </c>
      <c r="AL2199" s="99">
        <f>SUMIFS(通讯通路门店!$BC:$BC,通讯通路门店!$S:$S,$G2199)</f>
        <v>0</v>
      </c>
      <c r="AM2199" s="99">
        <f>SUMIFS(通讯通路门店!$BD:$BD,通讯通路门店!$S:$S,$G2199)</f>
        <v>0</v>
      </c>
      <c r="AN2199" s="99">
        <f>SUMIFS(通讯通路门店!$BF:$BF,通讯通路门店!$S:$S,$G2199)</f>
        <v>0</v>
      </c>
      <c r="AO2199" s="99">
        <f t="shared" si="172"/>
        <v>0</v>
      </c>
      <c r="AP2199" s="99">
        <f>SUMIFS(通讯通路门店!$K:$K,通讯通路门店!$S:$S,$G2199)</f>
        <v>0</v>
      </c>
      <c r="AQ2199" s="83"/>
      <c r="AR2199" s="99">
        <f>SUMIFS(通讯通路门店!$T:$T,通讯通路门店!$S:$S,$G2199)</f>
        <v>0</v>
      </c>
      <c r="AS2199" s="99">
        <f>SUMIFS(通讯通路门店!$U:$U,通讯通路门店!$S:$S,$G2199)</f>
        <v>0</v>
      </c>
      <c r="AT2199" s="99">
        <f>SUMIFS(通讯通路门店!$V:$V,通讯通路门店!$S:$S,$G2199)</f>
        <v>0</v>
      </c>
      <c r="AU2199" s="99">
        <f>SUMIFS(通讯通路门店!$W:$W,通讯通路门店!$S:$S,$G2199)</f>
        <v>0</v>
      </c>
      <c r="AV2199" s="99">
        <f>SUMIFS(通讯通路门店!$Z:$Z,通讯通路门店!$S:$S,$G2199)</f>
        <v>0</v>
      </c>
      <c r="AW2199" s="99">
        <f>SUMIFS(通讯通路门店!$AB:$AB,通讯通路门店!$S:$S,$G2199)</f>
        <v>0</v>
      </c>
      <c r="AX2199" s="99">
        <f>SUMIFS(通讯通路门店!$X:$X,通讯通路门店!$S:$S,$G2199)</f>
        <v>0</v>
      </c>
      <c r="AY2199" s="99">
        <f>SUMIFS(通讯通路门店!$Y:$Y,通讯通路门店!$S:$S,$G2199)</f>
        <v>0</v>
      </c>
      <c r="AZ2199" s="99">
        <f>SUMIFS(通讯通路门店!$AA:$AA,通讯通路门店!$S:$S,$G2199)</f>
        <v>0</v>
      </c>
      <c r="BA2199" s="99">
        <f t="shared" si="173"/>
        <v>0</v>
      </c>
      <c r="BB2199" s="99">
        <f t="shared" si="174"/>
        <v>0</v>
      </c>
      <c r="BC2199" s="99">
        <f>SUMIFS(通讯通路门店!$W:$W,通讯通路门店!$S:$S,$G2199,通讯通路门店!$J:$J,"荣耀体验店")+SUMIFS(通讯通路门店!$W:$W,通讯通路门店!$S:$S,$G2199,通讯通路门店!$J:$J,"荣耀授权专卖店")</f>
        <v>0</v>
      </c>
      <c r="BD2199" s="99">
        <f>SUMIFS(通讯通路门店!$Z:$Z,通讯通路门店!$S:$S,$G2199,通讯通路门店!$J:$J,"VIVO体验店")</f>
        <v>0</v>
      </c>
      <c r="BE2199" s="99">
        <f>SUMIFS(通讯通路门店!$AB:$AB,通讯通路门店!$S:$S,$G2199,通讯通路门店!$J:$J,"OPPO体验店")</f>
        <v>0</v>
      </c>
      <c r="BF2199" s="99">
        <f>SUMIFS(通讯通路门店!$X:$X,通讯通路门店!$S:$S,$G2199,通讯通路门店!$J:$J,"华为授权体验店")+SUMIFS(通讯通路门店!$AA:$AA,通讯通路门店!$S:$S,$G2199,通讯通路门店!$J:$J,"华为堡垒店")</f>
        <v>0</v>
      </c>
      <c r="BG2199" s="99">
        <f>SUMIFS(通讯通路门店!$Y:$Y,通讯通路门店!$S:$S,$G2199,通讯通路门店!$J:$J,"小米体验店")</f>
        <v>0</v>
      </c>
      <c r="BH2199" s="99">
        <f>SUMIFS(通讯通路门店!$AA:$AA,通讯通路门店!$S:$S,$G2199,通讯通路门店!$J:$J,"苹果体验店")</f>
        <v>0</v>
      </c>
      <c r="BI2199" s="99">
        <f>SUMIFS(通讯通路门店!$K:$K,通讯通路门店!$S:$S,$G2199,通讯通路门店!$J:$J,"其他品牌专卖店")</f>
        <v>0</v>
      </c>
      <c r="BJ2199" s="99">
        <f>SUMIFS(通讯通路门店!$AC:$AC,通讯通路门店!$S:$S,$G2199)</f>
        <v>0</v>
      </c>
      <c r="BK2199" s="99">
        <f>SUMIFS(通讯通路门店!$AD:$AD,通讯通路门店!$S:$S,$G2199)</f>
        <v>0</v>
      </c>
      <c r="BL2199" s="99">
        <f>SUMIFS(通讯通路门店!$AE:$AE,通讯通路门店!$S:$S,$G2199)</f>
        <v>0</v>
      </c>
      <c r="BM2199" s="99">
        <f>SUMIFS(通讯通路门店!$AF:$AF,通讯通路门店!$S:$S,$G2199)</f>
        <v>0</v>
      </c>
      <c r="BN2199" s="99">
        <f>SUMIFS(通讯通路门店!$AG:$AG,通讯通路门店!$S:$S,$G2199)</f>
        <v>0</v>
      </c>
      <c r="BO2199" s="99">
        <f>SUMIFS(通讯通路门店!$AH:$AH,通讯通路门店!$S:$S,$G2199)</f>
        <v>0</v>
      </c>
      <c r="BP2199" s="99">
        <f>SUMIFS(通讯通路门店!$AI:$AI,通讯通路门店!$S:$S,$G2199)</f>
        <v>0</v>
      </c>
      <c r="BQ2199" s="83"/>
    </row>
    <row r="2200" spans="1:69">
      <c r="A2200" s="99" t="str">
        <f>IFERROR(_xlfn.XLOOKUP($G2200,通讯通路门店!$S$4:$S$993931,通讯通路门店!$A$4:$A$993931,0,0),"")</f>
        <v>海南省</v>
      </c>
      <c r="B2200" s="99" t="str">
        <f>IFERROR(_xlfn.XLOOKUP($G2200,通讯通路门店!$S$4:$S$993931,通讯通路门店!$B$4:$B$993931,0,0),"")</f>
        <v>东方市</v>
      </c>
      <c r="C2200" s="99" t="str">
        <f>IFERROR(_xlfn.XLOOKUP($G2200,通讯通路门店!$S$4:$S$993931,通讯通路门店!$C$4:$C$993931,0,0),"")</f>
        <v>东方市</v>
      </c>
      <c r="D2200" s="99" t="str">
        <f>IFERROR(_xlfn.XLOOKUP($G2200,通讯通路门店!$S$4:$S$993931,通讯通路门店!$D$4:$D$993931,0,0),"")</f>
        <v>八所镇</v>
      </c>
      <c r="E2200" s="83"/>
      <c r="F2200" s="83"/>
      <c r="G2200" s="101"/>
      <c r="H2200" s="102">
        <f>IFERROR(_xlfn.XLOOKUP($G2200,通讯通路门店!$S$4:$S$993931,通讯通路门店!$R$4:$R$993931,0,0),"")</f>
        <v>0</v>
      </c>
      <c r="I2200" s="83"/>
      <c r="J2200" s="83"/>
      <c r="K2200" s="83"/>
      <c r="L2200" s="83"/>
      <c r="M2200" s="83"/>
      <c r="N2200" s="83"/>
      <c r="O2200" s="83"/>
      <c r="P2200" s="83"/>
      <c r="Q2200" s="83"/>
      <c r="R2200" s="83"/>
      <c r="S2200" s="83"/>
      <c r="T2200" s="83"/>
      <c r="U2200" s="99">
        <f>COUNTIF(通讯通路门店!$S:$S,$G2200)</f>
        <v>0</v>
      </c>
      <c r="V2200" s="99">
        <f>COUNTIFS(通讯通路门店!$S:$S,$G2200,通讯通路门店!$J:$J,"综合卖场")</f>
        <v>0</v>
      </c>
      <c r="W2200" s="99">
        <f>SUMIFS(通讯通路门店!$AJ:$AJ,通讯通路门店!$S:$S,通讯客户沙盘!$G2200)</f>
        <v>0</v>
      </c>
      <c r="X2200" s="99">
        <f t="shared" si="170"/>
        <v>0</v>
      </c>
      <c r="Y2200" s="99">
        <f>COUNTIFS(通讯通路门店!$S:$S,$G2200,通讯通路门店!$J:$J,"荣耀体验店")+COUNTIFS(通讯通路门店!$S:$S,$G2200,通讯通路门店!$J:$J,"荣耀授权专卖店")</f>
        <v>0</v>
      </c>
      <c r="Z2200" s="99">
        <f>COUNTIFS(通讯通路门店!$S:$S,$G2200,通讯通路门店!$J:$J,"VIVO体验店")</f>
        <v>0</v>
      </c>
      <c r="AA2200" s="99">
        <f>COUNTIFS(通讯通路门店!$S:$S,$G2200,通讯通路门店!$J:$J,"OPPO体验店")</f>
        <v>0</v>
      </c>
      <c r="AB2200" s="99">
        <f>COUNTIFS(通讯通路门店!$S:$S,$G2200,通讯通路门店!$J:$J,"华为授权体验店")+COUNTIFS(通讯通路门店!$S:$S,$G2200,通讯通路门店!$J:$J,"华为堡垒店")</f>
        <v>0</v>
      </c>
      <c r="AC2200" s="99">
        <f>COUNTIFS(通讯通路门店!$S:$S,$G2200,通讯通路门店!$J:$J,"小米体验店")</f>
        <v>0</v>
      </c>
      <c r="AD2200" s="99">
        <f>COUNTIFS(通讯通路门店!$S:$S,$G2200,通讯通路门店!$J:$J,"苹果体验店")</f>
        <v>0</v>
      </c>
      <c r="AE2200" s="99">
        <f>COUNTIFS(通讯通路门店!$S:$S,$G2200,通讯通路门店!$J:$J,"其他品牌专卖店")</f>
        <v>0</v>
      </c>
      <c r="AF2200" s="99">
        <f>SUMIFS(通讯通路门店!$BI:$BI,通讯通路门店!$S:$S,$G2200)</f>
        <v>0</v>
      </c>
      <c r="AG2200" s="99">
        <f>SUMIFS(通讯通路门店!$BH:$BH,通讯通路门店!$S:$S,$G2200)</f>
        <v>0</v>
      </c>
      <c r="AH2200" s="99">
        <f t="shared" si="171"/>
        <v>0</v>
      </c>
      <c r="AI2200" s="99">
        <f>SUMIFS(通讯通路门店!$BB:$BB,通讯通路门店!$S:$S,$G2200)</f>
        <v>0</v>
      </c>
      <c r="AJ2200" s="99">
        <f>SUMIFS(通讯通路门店!$BE:$BE,通讯通路门店!$S:$S,$G2200)</f>
        <v>0</v>
      </c>
      <c r="AK2200" s="99">
        <f>SUMIFS(通讯通路门店!$BG:$BG,通讯通路门店!$S:$S,$G2200)</f>
        <v>0</v>
      </c>
      <c r="AL2200" s="99">
        <f>SUMIFS(通讯通路门店!$BC:$BC,通讯通路门店!$S:$S,$G2200)</f>
        <v>0</v>
      </c>
      <c r="AM2200" s="99">
        <f>SUMIFS(通讯通路门店!$BD:$BD,通讯通路门店!$S:$S,$G2200)</f>
        <v>0</v>
      </c>
      <c r="AN2200" s="99">
        <f>SUMIFS(通讯通路门店!$BF:$BF,通讯通路门店!$S:$S,$G2200)</f>
        <v>0</v>
      </c>
      <c r="AO2200" s="99">
        <f t="shared" si="172"/>
        <v>0</v>
      </c>
      <c r="AP2200" s="99">
        <f>SUMIFS(通讯通路门店!$K:$K,通讯通路门店!$S:$S,$G2200)</f>
        <v>0</v>
      </c>
      <c r="AQ2200" s="83"/>
      <c r="AR2200" s="99">
        <f>SUMIFS(通讯通路门店!$T:$T,通讯通路门店!$S:$S,$G2200)</f>
        <v>0</v>
      </c>
      <c r="AS2200" s="99">
        <f>SUMIFS(通讯通路门店!$U:$U,通讯通路门店!$S:$S,$G2200)</f>
        <v>0</v>
      </c>
      <c r="AT2200" s="99">
        <f>SUMIFS(通讯通路门店!$V:$V,通讯通路门店!$S:$S,$G2200)</f>
        <v>0</v>
      </c>
      <c r="AU2200" s="99">
        <f>SUMIFS(通讯通路门店!$W:$W,通讯通路门店!$S:$S,$G2200)</f>
        <v>0</v>
      </c>
      <c r="AV2200" s="99">
        <f>SUMIFS(通讯通路门店!$Z:$Z,通讯通路门店!$S:$S,$G2200)</f>
        <v>0</v>
      </c>
      <c r="AW2200" s="99">
        <f>SUMIFS(通讯通路门店!$AB:$AB,通讯通路门店!$S:$S,$G2200)</f>
        <v>0</v>
      </c>
      <c r="AX2200" s="99">
        <f>SUMIFS(通讯通路门店!$X:$X,通讯通路门店!$S:$S,$G2200)</f>
        <v>0</v>
      </c>
      <c r="AY2200" s="99">
        <f>SUMIFS(通讯通路门店!$Y:$Y,通讯通路门店!$S:$S,$G2200)</f>
        <v>0</v>
      </c>
      <c r="AZ2200" s="99">
        <f>SUMIFS(通讯通路门店!$AA:$AA,通讯通路门店!$S:$S,$G2200)</f>
        <v>0</v>
      </c>
      <c r="BA2200" s="99">
        <f t="shared" si="173"/>
        <v>0</v>
      </c>
      <c r="BB2200" s="99">
        <f t="shared" si="174"/>
        <v>0</v>
      </c>
      <c r="BC2200" s="99">
        <f>SUMIFS(通讯通路门店!$W:$W,通讯通路门店!$S:$S,$G2200,通讯通路门店!$J:$J,"荣耀体验店")+SUMIFS(通讯通路门店!$W:$W,通讯通路门店!$S:$S,$G2200,通讯通路门店!$J:$J,"荣耀授权专卖店")</f>
        <v>0</v>
      </c>
      <c r="BD2200" s="99">
        <f>SUMIFS(通讯通路门店!$Z:$Z,通讯通路门店!$S:$S,$G2200,通讯通路门店!$J:$J,"VIVO体验店")</f>
        <v>0</v>
      </c>
      <c r="BE2200" s="99">
        <f>SUMIFS(通讯通路门店!$AB:$AB,通讯通路门店!$S:$S,$G2200,通讯通路门店!$J:$J,"OPPO体验店")</f>
        <v>0</v>
      </c>
      <c r="BF2200" s="99">
        <f>SUMIFS(通讯通路门店!$X:$X,通讯通路门店!$S:$S,$G2200,通讯通路门店!$J:$J,"华为授权体验店")+SUMIFS(通讯通路门店!$AA:$AA,通讯通路门店!$S:$S,$G2200,通讯通路门店!$J:$J,"华为堡垒店")</f>
        <v>0</v>
      </c>
      <c r="BG2200" s="99">
        <f>SUMIFS(通讯通路门店!$Y:$Y,通讯通路门店!$S:$S,$G2200,通讯通路门店!$J:$J,"小米体验店")</f>
        <v>0</v>
      </c>
      <c r="BH2200" s="99">
        <f>SUMIFS(通讯通路门店!$AA:$AA,通讯通路门店!$S:$S,$G2200,通讯通路门店!$J:$J,"苹果体验店")</f>
        <v>0</v>
      </c>
      <c r="BI2200" s="99">
        <f>SUMIFS(通讯通路门店!$K:$K,通讯通路门店!$S:$S,$G2200,通讯通路门店!$J:$J,"其他品牌专卖店")</f>
        <v>0</v>
      </c>
      <c r="BJ2200" s="99">
        <f>SUMIFS(通讯通路门店!$AC:$AC,通讯通路门店!$S:$S,$G2200)</f>
        <v>0</v>
      </c>
      <c r="BK2200" s="99">
        <f>SUMIFS(通讯通路门店!$AD:$AD,通讯通路门店!$S:$S,$G2200)</f>
        <v>0</v>
      </c>
      <c r="BL2200" s="99">
        <f>SUMIFS(通讯通路门店!$AE:$AE,通讯通路门店!$S:$S,$G2200)</f>
        <v>0</v>
      </c>
      <c r="BM2200" s="99">
        <f>SUMIFS(通讯通路门店!$AF:$AF,通讯通路门店!$S:$S,$G2200)</f>
        <v>0</v>
      </c>
      <c r="BN2200" s="99">
        <f>SUMIFS(通讯通路门店!$AG:$AG,通讯通路门店!$S:$S,$G2200)</f>
        <v>0</v>
      </c>
      <c r="BO2200" s="99">
        <f>SUMIFS(通讯通路门店!$AH:$AH,通讯通路门店!$S:$S,$G2200)</f>
        <v>0</v>
      </c>
      <c r="BP2200" s="99">
        <f>SUMIFS(通讯通路门店!$AI:$AI,通讯通路门店!$S:$S,$G2200)</f>
        <v>0</v>
      </c>
      <c r="BQ2200" s="83"/>
    </row>
    <row r="2201" spans="1:69">
      <c r="A2201" s="99" t="str">
        <f>IFERROR(_xlfn.XLOOKUP($G2201,通讯通路门店!$S$4:$S$993931,通讯通路门店!$A$4:$A$993931,0,0),"")</f>
        <v>海南省</v>
      </c>
      <c r="B2201" s="99" t="str">
        <f>IFERROR(_xlfn.XLOOKUP($G2201,通讯通路门店!$S$4:$S$993931,通讯通路门店!$B$4:$B$993931,0,0),"")</f>
        <v>东方市</v>
      </c>
      <c r="C2201" s="99" t="str">
        <f>IFERROR(_xlfn.XLOOKUP($G2201,通讯通路门店!$S$4:$S$993931,通讯通路门店!$C$4:$C$993931,0,0),"")</f>
        <v>东方市</v>
      </c>
      <c r="D2201" s="99" t="str">
        <f>IFERROR(_xlfn.XLOOKUP($G2201,通讯通路门店!$S$4:$S$993931,通讯通路门店!$D$4:$D$993931,0,0),"")</f>
        <v>八所镇</v>
      </c>
      <c r="E2201" s="83"/>
      <c r="F2201" s="83"/>
      <c r="G2201" s="101"/>
      <c r="H2201" s="102">
        <f>IFERROR(_xlfn.XLOOKUP($G2201,通讯通路门店!$S$4:$S$993931,通讯通路门店!$R$4:$R$993931,0,0),"")</f>
        <v>0</v>
      </c>
      <c r="I2201" s="83"/>
      <c r="J2201" s="83"/>
      <c r="K2201" s="83"/>
      <c r="L2201" s="83"/>
      <c r="M2201" s="83"/>
      <c r="N2201" s="83"/>
      <c r="O2201" s="83"/>
      <c r="P2201" s="83"/>
      <c r="Q2201" s="83"/>
      <c r="R2201" s="83"/>
      <c r="S2201" s="83"/>
      <c r="T2201" s="83"/>
      <c r="U2201" s="99">
        <f>COUNTIF(通讯通路门店!$S:$S,$G2201)</f>
        <v>0</v>
      </c>
      <c r="V2201" s="99">
        <f>COUNTIFS(通讯通路门店!$S:$S,$G2201,通讯通路门店!$J:$J,"综合卖场")</f>
        <v>0</v>
      </c>
      <c r="W2201" s="99">
        <f>SUMIFS(通讯通路门店!$AJ:$AJ,通讯通路门店!$S:$S,通讯客户沙盘!$G2201)</f>
        <v>0</v>
      </c>
      <c r="X2201" s="99">
        <f t="shared" si="170"/>
        <v>0</v>
      </c>
      <c r="Y2201" s="99">
        <f>COUNTIFS(通讯通路门店!$S:$S,$G2201,通讯通路门店!$J:$J,"荣耀体验店")+COUNTIFS(通讯通路门店!$S:$S,$G2201,通讯通路门店!$J:$J,"荣耀授权专卖店")</f>
        <v>0</v>
      </c>
      <c r="Z2201" s="99">
        <f>COUNTIFS(通讯通路门店!$S:$S,$G2201,通讯通路门店!$J:$J,"VIVO体验店")</f>
        <v>0</v>
      </c>
      <c r="AA2201" s="99">
        <f>COUNTIFS(通讯通路门店!$S:$S,$G2201,通讯通路门店!$J:$J,"OPPO体验店")</f>
        <v>0</v>
      </c>
      <c r="AB2201" s="99">
        <f>COUNTIFS(通讯通路门店!$S:$S,$G2201,通讯通路门店!$J:$J,"华为授权体验店")+COUNTIFS(通讯通路门店!$S:$S,$G2201,通讯通路门店!$J:$J,"华为堡垒店")</f>
        <v>0</v>
      </c>
      <c r="AC2201" s="99">
        <f>COUNTIFS(通讯通路门店!$S:$S,$G2201,通讯通路门店!$J:$J,"小米体验店")</f>
        <v>0</v>
      </c>
      <c r="AD2201" s="99">
        <f>COUNTIFS(通讯通路门店!$S:$S,$G2201,通讯通路门店!$J:$J,"苹果体验店")</f>
        <v>0</v>
      </c>
      <c r="AE2201" s="99">
        <f>COUNTIFS(通讯通路门店!$S:$S,$G2201,通讯通路门店!$J:$J,"其他品牌专卖店")</f>
        <v>0</v>
      </c>
      <c r="AF2201" s="99">
        <f>SUMIFS(通讯通路门店!$BI:$BI,通讯通路门店!$S:$S,$G2201)</f>
        <v>0</v>
      </c>
      <c r="AG2201" s="99">
        <f>SUMIFS(通讯通路门店!$BH:$BH,通讯通路门店!$S:$S,$G2201)</f>
        <v>0</v>
      </c>
      <c r="AH2201" s="99">
        <f t="shared" si="171"/>
        <v>0</v>
      </c>
      <c r="AI2201" s="99">
        <f>SUMIFS(通讯通路门店!$BB:$BB,通讯通路门店!$S:$S,$G2201)</f>
        <v>0</v>
      </c>
      <c r="AJ2201" s="99">
        <f>SUMIFS(通讯通路门店!$BE:$BE,通讯通路门店!$S:$S,$G2201)</f>
        <v>0</v>
      </c>
      <c r="AK2201" s="99">
        <f>SUMIFS(通讯通路门店!$BG:$BG,通讯通路门店!$S:$S,$G2201)</f>
        <v>0</v>
      </c>
      <c r="AL2201" s="99">
        <f>SUMIFS(通讯通路门店!$BC:$BC,通讯通路门店!$S:$S,$G2201)</f>
        <v>0</v>
      </c>
      <c r="AM2201" s="99">
        <f>SUMIFS(通讯通路门店!$BD:$BD,通讯通路门店!$S:$S,$G2201)</f>
        <v>0</v>
      </c>
      <c r="AN2201" s="99">
        <f>SUMIFS(通讯通路门店!$BF:$BF,通讯通路门店!$S:$S,$G2201)</f>
        <v>0</v>
      </c>
      <c r="AO2201" s="99">
        <f t="shared" si="172"/>
        <v>0</v>
      </c>
      <c r="AP2201" s="99">
        <f>SUMIFS(通讯通路门店!$K:$K,通讯通路门店!$S:$S,$G2201)</f>
        <v>0</v>
      </c>
      <c r="AQ2201" s="83"/>
      <c r="AR2201" s="99">
        <f>SUMIFS(通讯通路门店!$T:$T,通讯通路门店!$S:$S,$G2201)</f>
        <v>0</v>
      </c>
      <c r="AS2201" s="99">
        <f>SUMIFS(通讯通路门店!$U:$U,通讯通路门店!$S:$S,$G2201)</f>
        <v>0</v>
      </c>
      <c r="AT2201" s="99">
        <f>SUMIFS(通讯通路门店!$V:$V,通讯通路门店!$S:$S,$G2201)</f>
        <v>0</v>
      </c>
      <c r="AU2201" s="99">
        <f>SUMIFS(通讯通路门店!$W:$W,通讯通路门店!$S:$S,$G2201)</f>
        <v>0</v>
      </c>
      <c r="AV2201" s="99">
        <f>SUMIFS(通讯通路门店!$Z:$Z,通讯通路门店!$S:$S,$G2201)</f>
        <v>0</v>
      </c>
      <c r="AW2201" s="99">
        <f>SUMIFS(通讯通路门店!$AB:$AB,通讯通路门店!$S:$S,$G2201)</f>
        <v>0</v>
      </c>
      <c r="AX2201" s="99">
        <f>SUMIFS(通讯通路门店!$X:$X,通讯通路门店!$S:$S,$G2201)</f>
        <v>0</v>
      </c>
      <c r="AY2201" s="99">
        <f>SUMIFS(通讯通路门店!$Y:$Y,通讯通路门店!$S:$S,$G2201)</f>
        <v>0</v>
      </c>
      <c r="AZ2201" s="99">
        <f>SUMIFS(通讯通路门店!$AA:$AA,通讯通路门店!$S:$S,$G2201)</f>
        <v>0</v>
      </c>
      <c r="BA2201" s="99">
        <f t="shared" si="173"/>
        <v>0</v>
      </c>
      <c r="BB2201" s="99">
        <f t="shared" si="174"/>
        <v>0</v>
      </c>
      <c r="BC2201" s="99">
        <f>SUMIFS(通讯通路门店!$W:$W,通讯通路门店!$S:$S,$G2201,通讯通路门店!$J:$J,"荣耀体验店")+SUMIFS(通讯通路门店!$W:$W,通讯通路门店!$S:$S,$G2201,通讯通路门店!$J:$J,"荣耀授权专卖店")</f>
        <v>0</v>
      </c>
      <c r="BD2201" s="99">
        <f>SUMIFS(通讯通路门店!$Z:$Z,通讯通路门店!$S:$S,$G2201,通讯通路门店!$J:$J,"VIVO体验店")</f>
        <v>0</v>
      </c>
      <c r="BE2201" s="99">
        <f>SUMIFS(通讯通路门店!$AB:$AB,通讯通路门店!$S:$S,$G2201,通讯通路门店!$J:$J,"OPPO体验店")</f>
        <v>0</v>
      </c>
      <c r="BF2201" s="99">
        <f>SUMIFS(通讯通路门店!$X:$X,通讯通路门店!$S:$S,$G2201,通讯通路门店!$J:$J,"华为授权体验店")+SUMIFS(通讯通路门店!$AA:$AA,通讯通路门店!$S:$S,$G2201,通讯通路门店!$J:$J,"华为堡垒店")</f>
        <v>0</v>
      </c>
      <c r="BG2201" s="99">
        <f>SUMIFS(通讯通路门店!$Y:$Y,通讯通路门店!$S:$S,$G2201,通讯通路门店!$J:$J,"小米体验店")</f>
        <v>0</v>
      </c>
      <c r="BH2201" s="99">
        <f>SUMIFS(通讯通路门店!$AA:$AA,通讯通路门店!$S:$S,$G2201,通讯通路门店!$J:$J,"苹果体验店")</f>
        <v>0</v>
      </c>
      <c r="BI2201" s="99">
        <f>SUMIFS(通讯通路门店!$K:$K,通讯通路门店!$S:$S,$G2201,通讯通路门店!$J:$J,"其他品牌专卖店")</f>
        <v>0</v>
      </c>
      <c r="BJ2201" s="99">
        <f>SUMIFS(通讯通路门店!$AC:$AC,通讯通路门店!$S:$S,$G2201)</f>
        <v>0</v>
      </c>
      <c r="BK2201" s="99">
        <f>SUMIFS(通讯通路门店!$AD:$AD,通讯通路门店!$S:$S,$G2201)</f>
        <v>0</v>
      </c>
      <c r="BL2201" s="99">
        <f>SUMIFS(通讯通路门店!$AE:$AE,通讯通路门店!$S:$S,$G2201)</f>
        <v>0</v>
      </c>
      <c r="BM2201" s="99">
        <f>SUMIFS(通讯通路门店!$AF:$AF,通讯通路门店!$S:$S,$G2201)</f>
        <v>0</v>
      </c>
      <c r="BN2201" s="99">
        <f>SUMIFS(通讯通路门店!$AG:$AG,通讯通路门店!$S:$S,$G2201)</f>
        <v>0</v>
      </c>
      <c r="BO2201" s="99">
        <f>SUMIFS(通讯通路门店!$AH:$AH,通讯通路门店!$S:$S,$G2201)</f>
        <v>0</v>
      </c>
      <c r="BP2201" s="99">
        <f>SUMIFS(通讯通路门店!$AI:$AI,通讯通路门店!$S:$S,$G2201)</f>
        <v>0</v>
      </c>
      <c r="BQ2201" s="83"/>
    </row>
    <row r="2202" spans="1:69">
      <c r="A2202" s="99" t="str">
        <f>IFERROR(_xlfn.XLOOKUP($G2202,通讯通路门店!$S$4:$S$993931,通讯通路门店!$A$4:$A$993931,0,0),"")</f>
        <v>海南省</v>
      </c>
      <c r="B2202" s="99" t="str">
        <f>IFERROR(_xlfn.XLOOKUP($G2202,通讯通路门店!$S$4:$S$993931,通讯通路门店!$B$4:$B$993931,0,0),"")</f>
        <v>东方市</v>
      </c>
      <c r="C2202" s="99" t="str">
        <f>IFERROR(_xlfn.XLOOKUP($G2202,通讯通路门店!$S$4:$S$993931,通讯通路门店!$C$4:$C$993931,0,0),"")</f>
        <v>东方市</v>
      </c>
      <c r="D2202" s="99" t="str">
        <f>IFERROR(_xlfn.XLOOKUP($G2202,通讯通路门店!$S$4:$S$993931,通讯通路门店!$D$4:$D$993931,0,0),"")</f>
        <v>八所镇</v>
      </c>
      <c r="E2202" s="83"/>
      <c r="F2202" s="83"/>
      <c r="G2202" s="101"/>
      <c r="H2202" s="102">
        <f>IFERROR(_xlfn.XLOOKUP($G2202,通讯通路门店!$S$4:$S$993931,通讯通路门店!$R$4:$R$993931,0,0),"")</f>
        <v>0</v>
      </c>
      <c r="I2202" s="83"/>
      <c r="J2202" s="83"/>
      <c r="K2202" s="83"/>
      <c r="L2202" s="83"/>
      <c r="M2202" s="83"/>
      <c r="N2202" s="83"/>
      <c r="O2202" s="83"/>
      <c r="P2202" s="83"/>
      <c r="Q2202" s="83"/>
      <c r="R2202" s="83"/>
      <c r="S2202" s="83"/>
      <c r="T2202" s="83"/>
      <c r="U2202" s="99">
        <f>COUNTIF(通讯通路门店!$S:$S,$G2202)</f>
        <v>0</v>
      </c>
      <c r="V2202" s="99">
        <f>COUNTIFS(通讯通路门店!$S:$S,$G2202,通讯通路门店!$J:$J,"综合卖场")</f>
        <v>0</v>
      </c>
      <c r="W2202" s="99">
        <f>SUMIFS(通讯通路门店!$AJ:$AJ,通讯通路门店!$S:$S,通讯客户沙盘!$G2202)</f>
        <v>0</v>
      </c>
      <c r="X2202" s="99">
        <f t="shared" si="170"/>
        <v>0</v>
      </c>
      <c r="Y2202" s="99">
        <f>COUNTIFS(通讯通路门店!$S:$S,$G2202,通讯通路门店!$J:$J,"荣耀体验店")+COUNTIFS(通讯通路门店!$S:$S,$G2202,通讯通路门店!$J:$J,"荣耀授权专卖店")</f>
        <v>0</v>
      </c>
      <c r="Z2202" s="99">
        <f>COUNTIFS(通讯通路门店!$S:$S,$G2202,通讯通路门店!$J:$J,"VIVO体验店")</f>
        <v>0</v>
      </c>
      <c r="AA2202" s="99">
        <f>COUNTIFS(通讯通路门店!$S:$S,$G2202,通讯通路门店!$J:$J,"OPPO体验店")</f>
        <v>0</v>
      </c>
      <c r="AB2202" s="99">
        <f>COUNTIFS(通讯通路门店!$S:$S,$G2202,通讯通路门店!$J:$J,"华为授权体验店")+COUNTIFS(通讯通路门店!$S:$S,$G2202,通讯通路门店!$J:$J,"华为堡垒店")</f>
        <v>0</v>
      </c>
      <c r="AC2202" s="99">
        <f>COUNTIFS(通讯通路门店!$S:$S,$G2202,通讯通路门店!$J:$J,"小米体验店")</f>
        <v>0</v>
      </c>
      <c r="AD2202" s="99">
        <f>COUNTIFS(通讯通路门店!$S:$S,$G2202,通讯通路门店!$J:$J,"苹果体验店")</f>
        <v>0</v>
      </c>
      <c r="AE2202" s="99">
        <f>COUNTIFS(通讯通路门店!$S:$S,$G2202,通讯通路门店!$J:$J,"其他品牌专卖店")</f>
        <v>0</v>
      </c>
      <c r="AF2202" s="99">
        <f>SUMIFS(通讯通路门店!$BI:$BI,通讯通路门店!$S:$S,$G2202)</f>
        <v>0</v>
      </c>
      <c r="AG2202" s="99">
        <f>SUMIFS(通讯通路门店!$BH:$BH,通讯通路门店!$S:$S,$G2202)</f>
        <v>0</v>
      </c>
      <c r="AH2202" s="99">
        <f t="shared" si="171"/>
        <v>0</v>
      </c>
      <c r="AI2202" s="99">
        <f>SUMIFS(通讯通路门店!$BB:$BB,通讯通路门店!$S:$S,$G2202)</f>
        <v>0</v>
      </c>
      <c r="AJ2202" s="99">
        <f>SUMIFS(通讯通路门店!$BE:$BE,通讯通路门店!$S:$S,$G2202)</f>
        <v>0</v>
      </c>
      <c r="AK2202" s="99">
        <f>SUMIFS(通讯通路门店!$BG:$BG,通讯通路门店!$S:$S,$G2202)</f>
        <v>0</v>
      </c>
      <c r="AL2202" s="99">
        <f>SUMIFS(通讯通路门店!$BC:$BC,通讯通路门店!$S:$S,$G2202)</f>
        <v>0</v>
      </c>
      <c r="AM2202" s="99">
        <f>SUMIFS(通讯通路门店!$BD:$BD,通讯通路门店!$S:$S,$G2202)</f>
        <v>0</v>
      </c>
      <c r="AN2202" s="99">
        <f>SUMIFS(通讯通路门店!$BF:$BF,通讯通路门店!$S:$S,$G2202)</f>
        <v>0</v>
      </c>
      <c r="AO2202" s="99">
        <f t="shared" si="172"/>
        <v>0</v>
      </c>
      <c r="AP2202" s="99">
        <f>SUMIFS(通讯通路门店!$K:$K,通讯通路门店!$S:$S,$G2202)</f>
        <v>0</v>
      </c>
      <c r="AQ2202" s="83"/>
      <c r="AR2202" s="99">
        <f>SUMIFS(通讯通路门店!$T:$T,通讯通路门店!$S:$S,$G2202)</f>
        <v>0</v>
      </c>
      <c r="AS2202" s="99">
        <f>SUMIFS(通讯通路门店!$U:$U,通讯通路门店!$S:$S,$G2202)</f>
        <v>0</v>
      </c>
      <c r="AT2202" s="99">
        <f>SUMIFS(通讯通路门店!$V:$V,通讯通路门店!$S:$S,$G2202)</f>
        <v>0</v>
      </c>
      <c r="AU2202" s="99">
        <f>SUMIFS(通讯通路门店!$W:$W,通讯通路门店!$S:$S,$G2202)</f>
        <v>0</v>
      </c>
      <c r="AV2202" s="99">
        <f>SUMIFS(通讯通路门店!$Z:$Z,通讯通路门店!$S:$S,$G2202)</f>
        <v>0</v>
      </c>
      <c r="AW2202" s="99">
        <f>SUMIFS(通讯通路门店!$AB:$AB,通讯通路门店!$S:$S,$G2202)</f>
        <v>0</v>
      </c>
      <c r="AX2202" s="99">
        <f>SUMIFS(通讯通路门店!$X:$X,通讯通路门店!$S:$S,$G2202)</f>
        <v>0</v>
      </c>
      <c r="AY2202" s="99">
        <f>SUMIFS(通讯通路门店!$Y:$Y,通讯通路门店!$S:$S,$G2202)</f>
        <v>0</v>
      </c>
      <c r="AZ2202" s="99">
        <f>SUMIFS(通讯通路门店!$AA:$AA,通讯通路门店!$S:$S,$G2202)</f>
        <v>0</v>
      </c>
      <c r="BA2202" s="99">
        <f t="shared" si="173"/>
        <v>0</v>
      </c>
      <c r="BB2202" s="99">
        <f t="shared" si="174"/>
        <v>0</v>
      </c>
      <c r="BC2202" s="99">
        <f>SUMIFS(通讯通路门店!$W:$W,通讯通路门店!$S:$S,$G2202,通讯通路门店!$J:$J,"荣耀体验店")+SUMIFS(通讯通路门店!$W:$W,通讯通路门店!$S:$S,$G2202,通讯通路门店!$J:$J,"荣耀授权专卖店")</f>
        <v>0</v>
      </c>
      <c r="BD2202" s="99">
        <f>SUMIFS(通讯通路门店!$Z:$Z,通讯通路门店!$S:$S,$G2202,通讯通路门店!$J:$J,"VIVO体验店")</f>
        <v>0</v>
      </c>
      <c r="BE2202" s="99">
        <f>SUMIFS(通讯通路门店!$AB:$AB,通讯通路门店!$S:$S,$G2202,通讯通路门店!$J:$J,"OPPO体验店")</f>
        <v>0</v>
      </c>
      <c r="BF2202" s="99">
        <f>SUMIFS(通讯通路门店!$X:$X,通讯通路门店!$S:$S,$G2202,通讯通路门店!$J:$J,"华为授权体验店")+SUMIFS(通讯通路门店!$AA:$AA,通讯通路门店!$S:$S,$G2202,通讯通路门店!$J:$J,"华为堡垒店")</f>
        <v>0</v>
      </c>
      <c r="BG2202" s="99">
        <f>SUMIFS(通讯通路门店!$Y:$Y,通讯通路门店!$S:$S,$G2202,通讯通路门店!$J:$J,"小米体验店")</f>
        <v>0</v>
      </c>
      <c r="BH2202" s="99">
        <f>SUMIFS(通讯通路门店!$AA:$AA,通讯通路门店!$S:$S,$G2202,通讯通路门店!$J:$J,"苹果体验店")</f>
        <v>0</v>
      </c>
      <c r="BI2202" s="99">
        <f>SUMIFS(通讯通路门店!$K:$K,通讯通路门店!$S:$S,$G2202,通讯通路门店!$J:$J,"其他品牌专卖店")</f>
        <v>0</v>
      </c>
      <c r="BJ2202" s="99">
        <f>SUMIFS(通讯通路门店!$AC:$AC,通讯通路门店!$S:$S,$G2202)</f>
        <v>0</v>
      </c>
      <c r="BK2202" s="99">
        <f>SUMIFS(通讯通路门店!$AD:$AD,通讯通路门店!$S:$S,$G2202)</f>
        <v>0</v>
      </c>
      <c r="BL2202" s="99">
        <f>SUMIFS(通讯通路门店!$AE:$AE,通讯通路门店!$S:$S,$G2202)</f>
        <v>0</v>
      </c>
      <c r="BM2202" s="99">
        <f>SUMIFS(通讯通路门店!$AF:$AF,通讯通路门店!$S:$S,$G2202)</f>
        <v>0</v>
      </c>
      <c r="BN2202" s="99">
        <f>SUMIFS(通讯通路门店!$AG:$AG,通讯通路门店!$S:$S,$G2202)</f>
        <v>0</v>
      </c>
      <c r="BO2202" s="99">
        <f>SUMIFS(通讯通路门店!$AH:$AH,通讯通路门店!$S:$S,$G2202)</f>
        <v>0</v>
      </c>
      <c r="BP2202" s="99">
        <f>SUMIFS(通讯通路门店!$AI:$AI,通讯通路门店!$S:$S,$G2202)</f>
        <v>0</v>
      </c>
      <c r="BQ2202" s="83"/>
    </row>
    <row r="2203" spans="1:69">
      <c r="A2203" s="99" t="str">
        <f>IFERROR(_xlfn.XLOOKUP($G2203,通讯通路门店!$S$4:$S$993931,通讯通路门店!$A$4:$A$993931,0,0),"")</f>
        <v>海南省</v>
      </c>
      <c r="B2203" s="99" t="str">
        <f>IFERROR(_xlfn.XLOOKUP($G2203,通讯通路门店!$S$4:$S$993931,通讯通路门店!$B$4:$B$993931,0,0),"")</f>
        <v>东方市</v>
      </c>
      <c r="C2203" s="99" t="str">
        <f>IFERROR(_xlfn.XLOOKUP($G2203,通讯通路门店!$S$4:$S$993931,通讯通路门店!$C$4:$C$993931,0,0),"")</f>
        <v>东方市</v>
      </c>
      <c r="D2203" s="99" t="str">
        <f>IFERROR(_xlfn.XLOOKUP($G2203,通讯通路门店!$S$4:$S$993931,通讯通路门店!$D$4:$D$993931,0,0),"")</f>
        <v>八所镇</v>
      </c>
      <c r="E2203" s="83"/>
      <c r="F2203" s="83"/>
      <c r="G2203" s="101"/>
      <c r="H2203" s="102">
        <f>IFERROR(_xlfn.XLOOKUP($G2203,通讯通路门店!$S$4:$S$993931,通讯通路门店!$R$4:$R$993931,0,0),"")</f>
        <v>0</v>
      </c>
      <c r="I2203" s="83"/>
      <c r="J2203" s="83"/>
      <c r="K2203" s="83"/>
      <c r="L2203" s="83"/>
      <c r="M2203" s="83"/>
      <c r="N2203" s="83"/>
      <c r="O2203" s="83"/>
      <c r="P2203" s="83"/>
      <c r="Q2203" s="83"/>
      <c r="R2203" s="83"/>
      <c r="S2203" s="83"/>
      <c r="T2203" s="83"/>
      <c r="U2203" s="99">
        <f>COUNTIF(通讯通路门店!$S:$S,$G2203)</f>
        <v>0</v>
      </c>
      <c r="V2203" s="99">
        <f>COUNTIFS(通讯通路门店!$S:$S,$G2203,通讯通路门店!$J:$J,"综合卖场")</f>
        <v>0</v>
      </c>
      <c r="W2203" s="99">
        <f>SUMIFS(通讯通路门店!$AJ:$AJ,通讯通路门店!$S:$S,通讯客户沙盘!$G2203)</f>
        <v>0</v>
      </c>
      <c r="X2203" s="99">
        <f t="shared" si="170"/>
        <v>0</v>
      </c>
      <c r="Y2203" s="99">
        <f>COUNTIFS(通讯通路门店!$S:$S,$G2203,通讯通路门店!$J:$J,"荣耀体验店")+COUNTIFS(通讯通路门店!$S:$S,$G2203,通讯通路门店!$J:$J,"荣耀授权专卖店")</f>
        <v>0</v>
      </c>
      <c r="Z2203" s="99">
        <f>COUNTIFS(通讯通路门店!$S:$S,$G2203,通讯通路门店!$J:$J,"VIVO体验店")</f>
        <v>0</v>
      </c>
      <c r="AA2203" s="99">
        <f>COUNTIFS(通讯通路门店!$S:$S,$G2203,通讯通路门店!$J:$J,"OPPO体验店")</f>
        <v>0</v>
      </c>
      <c r="AB2203" s="99">
        <f>COUNTIFS(通讯通路门店!$S:$S,$G2203,通讯通路门店!$J:$J,"华为授权体验店")+COUNTIFS(通讯通路门店!$S:$S,$G2203,通讯通路门店!$J:$J,"华为堡垒店")</f>
        <v>0</v>
      </c>
      <c r="AC2203" s="99">
        <f>COUNTIFS(通讯通路门店!$S:$S,$G2203,通讯通路门店!$J:$J,"小米体验店")</f>
        <v>0</v>
      </c>
      <c r="AD2203" s="99">
        <f>COUNTIFS(通讯通路门店!$S:$S,$G2203,通讯通路门店!$J:$J,"苹果体验店")</f>
        <v>0</v>
      </c>
      <c r="AE2203" s="99">
        <f>COUNTIFS(通讯通路门店!$S:$S,$G2203,通讯通路门店!$J:$J,"其他品牌专卖店")</f>
        <v>0</v>
      </c>
      <c r="AF2203" s="99">
        <f>SUMIFS(通讯通路门店!$BI:$BI,通讯通路门店!$S:$S,$G2203)</f>
        <v>0</v>
      </c>
      <c r="AG2203" s="99">
        <f>SUMIFS(通讯通路门店!$BH:$BH,通讯通路门店!$S:$S,$G2203)</f>
        <v>0</v>
      </c>
      <c r="AH2203" s="99">
        <f t="shared" si="171"/>
        <v>0</v>
      </c>
      <c r="AI2203" s="99">
        <f>SUMIFS(通讯通路门店!$BB:$BB,通讯通路门店!$S:$S,$G2203)</f>
        <v>0</v>
      </c>
      <c r="AJ2203" s="99">
        <f>SUMIFS(通讯通路门店!$BE:$BE,通讯通路门店!$S:$S,$G2203)</f>
        <v>0</v>
      </c>
      <c r="AK2203" s="99">
        <f>SUMIFS(通讯通路门店!$BG:$BG,通讯通路门店!$S:$S,$G2203)</f>
        <v>0</v>
      </c>
      <c r="AL2203" s="99">
        <f>SUMIFS(通讯通路门店!$BC:$BC,通讯通路门店!$S:$S,$G2203)</f>
        <v>0</v>
      </c>
      <c r="AM2203" s="99">
        <f>SUMIFS(通讯通路门店!$BD:$BD,通讯通路门店!$S:$S,$G2203)</f>
        <v>0</v>
      </c>
      <c r="AN2203" s="99">
        <f>SUMIFS(通讯通路门店!$BF:$BF,通讯通路门店!$S:$S,$G2203)</f>
        <v>0</v>
      </c>
      <c r="AO2203" s="99">
        <f t="shared" si="172"/>
        <v>0</v>
      </c>
      <c r="AP2203" s="99">
        <f>SUMIFS(通讯通路门店!$K:$K,通讯通路门店!$S:$S,$G2203)</f>
        <v>0</v>
      </c>
      <c r="AQ2203" s="83"/>
      <c r="AR2203" s="99">
        <f>SUMIFS(通讯通路门店!$T:$T,通讯通路门店!$S:$S,$G2203)</f>
        <v>0</v>
      </c>
      <c r="AS2203" s="99">
        <f>SUMIFS(通讯通路门店!$U:$U,通讯通路门店!$S:$S,$G2203)</f>
        <v>0</v>
      </c>
      <c r="AT2203" s="99">
        <f>SUMIFS(通讯通路门店!$V:$V,通讯通路门店!$S:$S,$G2203)</f>
        <v>0</v>
      </c>
      <c r="AU2203" s="99">
        <f>SUMIFS(通讯通路门店!$W:$W,通讯通路门店!$S:$S,$G2203)</f>
        <v>0</v>
      </c>
      <c r="AV2203" s="99">
        <f>SUMIFS(通讯通路门店!$Z:$Z,通讯通路门店!$S:$S,$G2203)</f>
        <v>0</v>
      </c>
      <c r="AW2203" s="99">
        <f>SUMIFS(通讯通路门店!$AB:$AB,通讯通路门店!$S:$S,$G2203)</f>
        <v>0</v>
      </c>
      <c r="AX2203" s="99">
        <f>SUMIFS(通讯通路门店!$X:$X,通讯通路门店!$S:$S,$G2203)</f>
        <v>0</v>
      </c>
      <c r="AY2203" s="99">
        <f>SUMIFS(通讯通路门店!$Y:$Y,通讯通路门店!$S:$S,$G2203)</f>
        <v>0</v>
      </c>
      <c r="AZ2203" s="99">
        <f>SUMIFS(通讯通路门店!$AA:$AA,通讯通路门店!$S:$S,$G2203)</f>
        <v>0</v>
      </c>
      <c r="BA2203" s="99">
        <f t="shared" si="173"/>
        <v>0</v>
      </c>
      <c r="BB2203" s="99">
        <f t="shared" si="174"/>
        <v>0</v>
      </c>
      <c r="BC2203" s="99">
        <f>SUMIFS(通讯通路门店!$W:$W,通讯通路门店!$S:$S,$G2203,通讯通路门店!$J:$J,"荣耀体验店")+SUMIFS(通讯通路门店!$W:$W,通讯通路门店!$S:$S,$G2203,通讯通路门店!$J:$J,"荣耀授权专卖店")</f>
        <v>0</v>
      </c>
      <c r="BD2203" s="99">
        <f>SUMIFS(通讯通路门店!$Z:$Z,通讯通路门店!$S:$S,$G2203,通讯通路门店!$J:$J,"VIVO体验店")</f>
        <v>0</v>
      </c>
      <c r="BE2203" s="99">
        <f>SUMIFS(通讯通路门店!$AB:$AB,通讯通路门店!$S:$S,$G2203,通讯通路门店!$J:$J,"OPPO体验店")</f>
        <v>0</v>
      </c>
      <c r="BF2203" s="99">
        <f>SUMIFS(通讯通路门店!$X:$X,通讯通路门店!$S:$S,$G2203,通讯通路门店!$J:$J,"华为授权体验店")+SUMIFS(通讯通路门店!$AA:$AA,通讯通路门店!$S:$S,$G2203,通讯通路门店!$J:$J,"华为堡垒店")</f>
        <v>0</v>
      </c>
      <c r="BG2203" s="99">
        <f>SUMIFS(通讯通路门店!$Y:$Y,通讯通路门店!$S:$S,$G2203,通讯通路门店!$J:$J,"小米体验店")</f>
        <v>0</v>
      </c>
      <c r="BH2203" s="99">
        <f>SUMIFS(通讯通路门店!$AA:$AA,通讯通路门店!$S:$S,$G2203,通讯通路门店!$J:$J,"苹果体验店")</f>
        <v>0</v>
      </c>
      <c r="BI2203" s="99">
        <f>SUMIFS(通讯通路门店!$K:$K,通讯通路门店!$S:$S,$G2203,通讯通路门店!$J:$J,"其他品牌专卖店")</f>
        <v>0</v>
      </c>
      <c r="BJ2203" s="99">
        <f>SUMIFS(通讯通路门店!$AC:$AC,通讯通路门店!$S:$S,$G2203)</f>
        <v>0</v>
      </c>
      <c r="BK2203" s="99">
        <f>SUMIFS(通讯通路门店!$AD:$AD,通讯通路门店!$S:$S,$G2203)</f>
        <v>0</v>
      </c>
      <c r="BL2203" s="99">
        <f>SUMIFS(通讯通路门店!$AE:$AE,通讯通路门店!$S:$S,$G2203)</f>
        <v>0</v>
      </c>
      <c r="BM2203" s="99">
        <f>SUMIFS(通讯通路门店!$AF:$AF,通讯通路门店!$S:$S,$G2203)</f>
        <v>0</v>
      </c>
      <c r="BN2203" s="99">
        <f>SUMIFS(通讯通路门店!$AG:$AG,通讯通路门店!$S:$S,$G2203)</f>
        <v>0</v>
      </c>
      <c r="BO2203" s="99">
        <f>SUMIFS(通讯通路门店!$AH:$AH,通讯通路门店!$S:$S,$G2203)</f>
        <v>0</v>
      </c>
      <c r="BP2203" s="99">
        <f>SUMIFS(通讯通路门店!$AI:$AI,通讯通路门店!$S:$S,$G2203)</f>
        <v>0</v>
      </c>
      <c r="BQ2203" s="83"/>
    </row>
    <row r="2204" spans="1:69">
      <c r="A2204" s="99" t="str">
        <f>IFERROR(_xlfn.XLOOKUP($G2204,通讯通路门店!$S$4:$S$993931,通讯通路门店!$A$4:$A$993931,0,0),"")</f>
        <v>海南省</v>
      </c>
      <c r="B2204" s="99" t="str">
        <f>IFERROR(_xlfn.XLOOKUP($G2204,通讯通路门店!$S$4:$S$993931,通讯通路门店!$B$4:$B$993931,0,0),"")</f>
        <v>东方市</v>
      </c>
      <c r="C2204" s="99" t="str">
        <f>IFERROR(_xlfn.XLOOKUP($G2204,通讯通路门店!$S$4:$S$993931,通讯通路门店!$C$4:$C$993931,0,0),"")</f>
        <v>东方市</v>
      </c>
      <c r="D2204" s="99" t="str">
        <f>IFERROR(_xlfn.XLOOKUP($G2204,通讯通路门店!$S$4:$S$993931,通讯通路门店!$D$4:$D$993931,0,0),"")</f>
        <v>八所镇</v>
      </c>
      <c r="E2204" s="83"/>
      <c r="F2204" s="83"/>
      <c r="G2204" s="101"/>
      <c r="H2204" s="102">
        <f>IFERROR(_xlfn.XLOOKUP($G2204,通讯通路门店!$S$4:$S$993931,通讯通路门店!$R$4:$R$993931,0,0),"")</f>
        <v>0</v>
      </c>
      <c r="I2204" s="83"/>
      <c r="J2204" s="83"/>
      <c r="K2204" s="83"/>
      <c r="L2204" s="83"/>
      <c r="M2204" s="83"/>
      <c r="N2204" s="83"/>
      <c r="O2204" s="83"/>
      <c r="P2204" s="83"/>
      <c r="Q2204" s="83"/>
      <c r="R2204" s="83"/>
      <c r="S2204" s="83"/>
      <c r="T2204" s="83"/>
      <c r="U2204" s="99">
        <f>COUNTIF(通讯通路门店!$S:$S,$G2204)</f>
        <v>0</v>
      </c>
      <c r="V2204" s="99">
        <f>COUNTIFS(通讯通路门店!$S:$S,$G2204,通讯通路门店!$J:$J,"综合卖场")</f>
        <v>0</v>
      </c>
      <c r="W2204" s="99">
        <f>SUMIFS(通讯通路门店!$AJ:$AJ,通讯通路门店!$S:$S,通讯客户沙盘!$G2204)</f>
        <v>0</v>
      </c>
      <c r="X2204" s="99">
        <f t="shared" si="170"/>
        <v>0</v>
      </c>
      <c r="Y2204" s="99">
        <f>COUNTIFS(通讯通路门店!$S:$S,$G2204,通讯通路门店!$J:$J,"荣耀体验店")+COUNTIFS(通讯通路门店!$S:$S,$G2204,通讯通路门店!$J:$J,"荣耀授权专卖店")</f>
        <v>0</v>
      </c>
      <c r="Z2204" s="99">
        <f>COUNTIFS(通讯通路门店!$S:$S,$G2204,通讯通路门店!$J:$J,"VIVO体验店")</f>
        <v>0</v>
      </c>
      <c r="AA2204" s="99">
        <f>COUNTIFS(通讯通路门店!$S:$S,$G2204,通讯通路门店!$J:$J,"OPPO体验店")</f>
        <v>0</v>
      </c>
      <c r="AB2204" s="99">
        <f>COUNTIFS(通讯通路门店!$S:$S,$G2204,通讯通路门店!$J:$J,"华为授权体验店")+COUNTIFS(通讯通路门店!$S:$S,$G2204,通讯通路门店!$J:$J,"华为堡垒店")</f>
        <v>0</v>
      </c>
      <c r="AC2204" s="99">
        <f>COUNTIFS(通讯通路门店!$S:$S,$G2204,通讯通路门店!$J:$J,"小米体验店")</f>
        <v>0</v>
      </c>
      <c r="AD2204" s="99">
        <f>COUNTIFS(通讯通路门店!$S:$S,$G2204,通讯通路门店!$J:$J,"苹果体验店")</f>
        <v>0</v>
      </c>
      <c r="AE2204" s="99">
        <f>COUNTIFS(通讯通路门店!$S:$S,$G2204,通讯通路门店!$J:$J,"其他品牌专卖店")</f>
        <v>0</v>
      </c>
      <c r="AF2204" s="99">
        <f>SUMIFS(通讯通路门店!$BI:$BI,通讯通路门店!$S:$S,$G2204)</f>
        <v>0</v>
      </c>
      <c r="AG2204" s="99">
        <f>SUMIFS(通讯通路门店!$BH:$BH,通讯通路门店!$S:$S,$G2204)</f>
        <v>0</v>
      </c>
      <c r="AH2204" s="99">
        <f t="shared" si="171"/>
        <v>0</v>
      </c>
      <c r="AI2204" s="99">
        <f>SUMIFS(通讯通路门店!$BB:$BB,通讯通路门店!$S:$S,$G2204)</f>
        <v>0</v>
      </c>
      <c r="AJ2204" s="99">
        <f>SUMIFS(通讯通路门店!$BE:$BE,通讯通路门店!$S:$S,$G2204)</f>
        <v>0</v>
      </c>
      <c r="AK2204" s="99">
        <f>SUMIFS(通讯通路门店!$BG:$BG,通讯通路门店!$S:$S,$G2204)</f>
        <v>0</v>
      </c>
      <c r="AL2204" s="99">
        <f>SUMIFS(通讯通路门店!$BC:$BC,通讯通路门店!$S:$S,$G2204)</f>
        <v>0</v>
      </c>
      <c r="AM2204" s="99">
        <f>SUMIFS(通讯通路门店!$BD:$BD,通讯通路门店!$S:$S,$G2204)</f>
        <v>0</v>
      </c>
      <c r="AN2204" s="99">
        <f>SUMIFS(通讯通路门店!$BF:$BF,通讯通路门店!$S:$S,$G2204)</f>
        <v>0</v>
      </c>
      <c r="AO2204" s="99">
        <f t="shared" si="172"/>
        <v>0</v>
      </c>
      <c r="AP2204" s="99">
        <f>SUMIFS(通讯通路门店!$K:$K,通讯通路门店!$S:$S,$G2204)</f>
        <v>0</v>
      </c>
      <c r="AQ2204" s="83"/>
      <c r="AR2204" s="99">
        <f>SUMIFS(通讯通路门店!$T:$T,通讯通路门店!$S:$S,$G2204)</f>
        <v>0</v>
      </c>
      <c r="AS2204" s="99">
        <f>SUMIFS(通讯通路门店!$U:$U,通讯通路门店!$S:$S,$G2204)</f>
        <v>0</v>
      </c>
      <c r="AT2204" s="99">
        <f>SUMIFS(通讯通路门店!$V:$V,通讯通路门店!$S:$S,$G2204)</f>
        <v>0</v>
      </c>
      <c r="AU2204" s="99">
        <f>SUMIFS(通讯通路门店!$W:$W,通讯通路门店!$S:$S,$G2204)</f>
        <v>0</v>
      </c>
      <c r="AV2204" s="99">
        <f>SUMIFS(通讯通路门店!$Z:$Z,通讯通路门店!$S:$S,$G2204)</f>
        <v>0</v>
      </c>
      <c r="AW2204" s="99">
        <f>SUMIFS(通讯通路门店!$AB:$AB,通讯通路门店!$S:$S,$G2204)</f>
        <v>0</v>
      </c>
      <c r="AX2204" s="99">
        <f>SUMIFS(通讯通路门店!$X:$X,通讯通路门店!$S:$S,$G2204)</f>
        <v>0</v>
      </c>
      <c r="AY2204" s="99">
        <f>SUMIFS(通讯通路门店!$Y:$Y,通讯通路门店!$S:$S,$G2204)</f>
        <v>0</v>
      </c>
      <c r="AZ2204" s="99">
        <f>SUMIFS(通讯通路门店!$AA:$AA,通讯通路门店!$S:$S,$G2204)</f>
        <v>0</v>
      </c>
      <c r="BA2204" s="99">
        <f t="shared" si="173"/>
        <v>0</v>
      </c>
      <c r="BB2204" s="99">
        <f t="shared" si="174"/>
        <v>0</v>
      </c>
      <c r="BC2204" s="99">
        <f>SUMIFS(通讯通路门店!$W:$W,通讯通路门店!$S:$S,$G2204,通讯通路门店!$J:$J,"荣耀体验店")+SUMIFS(通讯通路门店!$W:$W,通讯通路门店!$S:$S,$G2204,通讯通路门店!$J:$J,"荣耀授权专卖店")</f>
        <v>0</v>
      </c>
      <c r="BD2204" s="99">
        <f>SUMIFS(通讯通路门店!$Z:$Z,通讯通路门店!$S:$S,$G2204,通讯通路门店!$J:$J,"VIVO体验店")</f>
        <v>0</v>
      </c>
      <c r="BE2204" s="99">
        <f>SUMIFS(通讯通路门店!$AB:$AB,通讯通路门店!$S:$S,$G2204,通讯通路门店!$J:$J,"OPPO体验店")</f>
        <v>0</v>
      </c>
      <c r="BF2204" s="99">
        <f>SUMIFS(通讯通路门店!$X:$X,通讯通路门店!$S:$S,$G2204,通讯通路门店!$J:$J,"华为授权体验店")+SUMIFS(通讯通路门店!$AA:$AA,通讯通路门店!$S:$S,$G2204,通讯通路门店!$J:$J,"华为堡垒店")</f>
        <v>0</v>
      </c>
      <c r="BG2204" s="99">
        <f>SUMIFS(通讯通路门店!$Y:$Y,通讯通路门店!$S:$S,$G2204,通讯通路门店!$J:$J,"小米体验店")</f>
        <v>0</v>
      </c>
      <c r="BH2204" s="99">
        <f>SUMIFS(通讯通路门店!$AA:$AA,通讯通路门店!$S:$S,$G2204,通讯通路门店!$J:$J,"苹果体验店")</f>
        <v>0</v>
      </c>
      <c r="BI2204" s="99">
        <f>SUMIFS(通讯通路门店!$K:$K,通讯通路门店!$S:$S,$G2204,通讯通路门店!$J:$J,"其他品牌专卖店")</f>
        <v>0</v>
      </c>
      <c r="BJ2204" s="99">
        <f>SUMIFS(通讯通路门店!$AC:$AC,通讯通路门店!$S:$S,$G2204)</f>
        <v>0</v>
      </c>
      <c r="BK2204" s="99">
        <f>SUMIFS(通讯通路门店!$AD:$AD,通讯通路门店!$S:$S,$G2204)</f>
        <v>0</v>
      </c>
      <c r="BL2204" s="99">
        <f>SUMIFS(通讯通路门店!$AE:$AE,通讯通路门店!$S:$S,$G2204)</f>
        <v>0</v>
      </c>
      <c r="BM2204" s="99">
        <f>SUMIFS(通讯通路门店!$AF:$AF,通讯通路门店!$S:$S,$G2204)</f>
        <v>0</v>
      </c>
      <c r="BN2204" s="99">
        <f>SUMIFS(通讯通路门店!$AG:$AG,通讯通路门店!$S:$S,$G2204)</f>
        <v>0</v>
      </c>
      <c r="BO2204" s="99">
        <f>SUMIFS(通讯通路门店!$AH:$AH,通讯通路门店!$S:$S,$G2204)</f>
        <v>0</v>
      </c>
      <c r="BP2204" s="99">
        <f>SUMIFS(通讯通路门店!$AI:$AI,通讯通路门店!$S:$S,$G2204)</f>
        <v>0</v>
      </c>
      <c r="BQ2204" s="83"/>
    </row>
    <row r="2205" spans="1:69">
      <c r="A2205" s="99" t="str">
        <f>IFERROR(_xlfn.XLOOKUP($G2205,通讯通路门店!$S$4:$S$993931,通讯通路门店!$A$4:$A$993931,0,0),"")</f>
        <v>海南省</v>
      </c>
      <c r="B2205" s="99" t="str">
        <f>IFERROR(_xlfn.XLOOKUP($G2205,通讯通路门店!$S$4:$S$993931,通讯通路门店!$B$4:$B$993931,0,0),"")</f>
        <v>东方市</v>
      </c>
      <c r="C2205" s="99" t="str">
        <f>IFERROR(_xlfn.XLOOKUP($G2205,通讯通路门店!$S$4:$S$993931,通讯通路门店!$C$4:$C$993931,0,0),"")</f>
        <v>东方市</v>
      </c>
      <c r="D2205" s="99" t="str">
        <f>IFERROR(_xlfn.XLOOKUP($G2205,通讯通路门店!$S$4:$S$993931,通讯通路门店!$D$4:$D$993931,0,0),"")</f>
        <v>八所镇</v>
      </c>
      <c r="E2205" s="83"/>
      <c r="F2205" s="83"/>
      <c r="G2205" s="101"/>
      <c r="H2205" s="102">
        <f>IFERROR(_xlfn.XLOOKUP($G2205,通讯通路门店!$S$4:$S$993931,通讯通路门店!$R$4:$R$993931,0,0),"")</f>
        <v>0</v>
      </c>
      <c r="I2205" s="83"/>
      <c r="J2205" s="83"/>
      <c r="K2205" s="83"/>
      <c r="L2205" s="83"/>
      <c r="M2205" s="83"/>
      <c r="N2205" s="83"/>
      <c r="O2205" s="83"/>
      <c r="P2205" s="83"/>
      <c r="Q2205" s="83"/>
      <c r="R2205" s="83"/>
      <c r="S2205" s="83"/>
      <c r="T2205" s="83"/>
      <c r="U2205" s="99">
        <f>COUNTIF(通讯通路门店!$S:$S,$G2205)</f>
        <v>0</v>
      </c>
      <c r="V2205" s="99">
        <f>COUNTIFS(通讯通路门店!$S:$S,$G2205,通讯通路门店!$J:$J,"综合卖场")</f>
        <v>0</v>
      </c>
      <c r="W2205" s="99">
        <f>SUMIFS(通讯通路门店!$AJ:$AJ,通讯通路门店!$S:$S,通讯客户沙盘!$G2205)</f>
        <v>0</v>
      </c>
      <c r="X2205" s="99">
        <f t="shared" si="170"/>
        <v>0</v>
      </c>
      <c r="Y2205" s="99">
        <f>COUNTIFS(通讯通路门店!$S:$S,$G2205,通讯通路门店!$J:$J,"荣耀体验店")+COUNTIFS(通讯通路门店!$S:$S,$G2205,通讯通路门店!$J:$J,"荣耀授权专卖店")</f>
        <v>0</v>
      </c>
      <c r="Z2205" s="99">
        <f>COUNTIFS(通讯通路门店!$S:$S,$G2205,通讯通路门店!$J:$J,"VIVO体验店")</f>
        <v>0</v>
      </c>
      <c r="AA2205" s="99">
        <f>COUNTIFS(通讯通路门店!$S:$S,$G2205,通讯通路门店!$J:$J,"OPPO体验店")</f>
        <v>0</v>
      </c>
      <c r="AB2205" s="99">
        <f>COUNTIFS(通讯通路门店!$S:$S,$G2205,通讯通路门店!$J:$J,"华为授权体验店")+COUNTIFS(通讯通路门店!$S:$S,$G2205,通讯通路门店!$J:$J,"华为堡垒店")</f>
        <v>0</v>
      </c>
      <c r="AC2205" s="99">
        <f>COUNTIFS(通讯通路门店!$S:$S,$G2205,通讯通路门店!$J:$J,"小米体验店")</f>
        <v>0</v>
      </c>
      <c r="AD2205" s="99">
        <f>COUNTIFS(通讯通路门店!$S:$S,$G2205,通讯通路门店!$J:$J,"苹果体验店")</f>
        <v>0</v>
      </c>
      <c r="AE2205" s="99">
        <f>COUNTIFS(通讯通路门店!$S:$S,$G2205,通讯通路门店!$J:$J,"其他品牌专卖店")</f>
        <v>0</v>
      </c>
      <c r="AF2205" s="99">
        <f>SUMIFS(通讯通路门店!$BI:$BI,通讯通路门店!$S:$S,$G2205)</f>
        <v>0</v>
      </c>
      <c r="AG2205" s="99">
        <f>SUMIFS(通讯通路门店!$BH:$BH,通讯通路门店!$S:$S,$G2205)</f>
        <v>0</v>
      </c>
      <c r="AH2205" s="99">
        <f t="shared" si="171"/>
        <v>0</v>
      </c>
      <c r="AI2205" s="99">
        <f>SUMIFS(通讯通路门店!$BB:$BB,通讯通路门店!$S:$S,$G2205)</f>
        <v>0</v>
      </c>
      <c r="AJ2205" s="99">
        <f>SUMIFS(通讯通路门店!$BE:$BE,通讯通路门店!$S:$S,$G2205)</f>
        <v>0</v>
      </c>
      <c r="AK2205" s="99">
        <f>SUMIFS(通讯通路门店!$BG:$BG,通讯通路门店!$S:$S,$G2205)</f>
        <v>0</v>
      </c>
      <c r="AL2205" s="99">
        <f>SUMIFS(通讯通路门店!$BC:$BC,通讯通路门店!$S:$S,$G2205)</f>
        <v>0</v>
      </c>
      <c r="AM2205" s="99">
        <f>SUMIFS(通讯通路门店!$BD:$BD,通讯通路门店!$S:$S,$G2205)</f>
        <v>0</v>
      </c>
      <c r="AN2205" s="99">
        <f>SUMIFS(通讯通路门店!$BF:$BF,通讯通路门店!$S:$S,$G2205)</f>
        <v>0</v>
      </c>
      <c r="AO2205" s="99">
        <f t="shared" si="172"/>
        <v>0</v>
      </c>
      <c r="AP2205" s="99">
        <f>SUMIFS(通讯通路门店!$K:$K,通讯通路门店!$S:$S,$G2205)</f>
        <v>0</v>
      </c>
      <c r="AQ2205" s="83"/>
      <c r="AR2205" s="99">
        <f>SUMIFS(通讯通路门店!$T:$T,通讯通路门店!$S:$S,$G2205)</f>
        <v>0</v>
      </c>
      <c r="AS2205" s="99">
        <f>SUMIFS(通讯通路门店!$U:$U,通讯通路门店!$S:$S,$G2205)</f>
        <v>0</v>
      </c>
      <c r="AT2205" s="99">
        <f>SUMIFS(通讯通路门店!$V:$V,通讯通路门店!$S:$S,$G2205)</f>
        <v>0</v>
      </c>
      <c r="AU2205" s="99">
        <f>SUMIFS(通讯通路门店!$W:$W,通讯通路门店!$S:$S,$G2205)</f>
        <v>0</v>
      </c>
      <c r="AV2205" s="99">
        <f>SUMIFS(通讯通路门店!$Z:$Z,通讯通路门店!$S:$S,$G2205)</f>
        <v>0</v>
      </c>
      <c r="AW2205" s="99">
        <f>SUMIFS(通讯通路门店!$AB:$AB,通讯通路门店!$S:$S,$G2205)</f>
        <v>0</v>
      </c>
      <c r="AX2205" s="99">
        <f>SUMIFS(通讯通路门店!$X:$X,通讯通路门店!$S:$S,$G2205)</f>
        <v>0</v>
      </c>
      <c r="AY2205" s="99">
        <f>SUMIFS(通讯通路门店!$Y:$Y,通讯通路门店!$S:$S,$G2205)</f>
        <v>0</v>
      </c>
      <c r="AZ2205" s="99">
        <f>SUMIFS(通讯通路门店!$AA:$AA,通讯通路门店!$S:$S,$G2205)</f>
        <v>0</v>
      </c>
      <c r="BA2205" s="99">
        <f t="shared" si="173"/>
        <v>0</v>
      </c>
      <c r="BB2205" s="99">
        <f t="shared" si="174"/>
        <v>0</v>
      </c>
      <c r="BC2205" s="99">
        <f>SUMIFS(通讯通路门店!$W:$W,通讯通路门店!$S:$S,$G2205,通讯通路门店!$J:$J,"荣耀体验店")+SUMIFS(通讯通路门店!$W:$W,通讯通路门店!$S:$S,$G2205,通讯通路门店!$J:$J,"荣耀授权专卖店")</f>
        <v>0</v>
      </c>
      <c r="BD2205" s="99">
        <f>SUMIFS(通讯通路门店!$Z:$Z,通讯通路门店!$S:$S,$G2205,通讯通路门店!$J:$J,"VIVO体验店")</f>
        <v>0</v>
      </c>
      <c r="BE2205" s="99">
        <f>SUMIFS(通讯通路门店!$AB:$AB,通讯通路门店!$S:$S,$G2205,通讯通路门店!$J:$J,"OPPO体验店")</f>
        <v>0</v>
      </c>
      <c r="BF2205" s="99">
        <f>SUMIFS(通讯通路门店!$X:$X,通讯通路门店!$S:$S,$G2205,通讯通路门店!$J:$J,"华为授权体验店")+SUMIFS(通讯通路门店!$AA:$AA,通讯通路门店!$S:$S,$G2205,通讯通路门店!$J:$J,"华为堡垒店")</f>
        <v>0</v>
      </c>
      <c r="BG2205" s="99">
        <f>SUMIFS(通讯通路门店!$Y:$Y,通讯通路门店!$S:$S,$G2205,通讯通路门店!$J:$J,"小米体验店")</f>
        <v>0</v>
      </c>
      <c r="BH2205" s="99">
        <f>SUMIFS(通讯通路门店!$AA:$AA,通讯通路门店!$S:$S,$G2205,通讯通路门店!$J:$J,"苹果体验店")</f>
        <v>0</v>
      </c>
      <c r="BI2205" s="99">
        <f>SUMIFS(通讯通路门店!$K:$K,通讯通路门店!$S:$S,$G2205,通讯通路门店!$J:$J,"其他品牌专卖店")</f>
        <v>0</v>
      </c>
      <c r="BJ2205" s="99">
        <f>SUMIFS(通讯通路门店!$AC:$AC,通讯通路门店!$S:$S,$G2205)</f>
        <v>0</v>
      </c>
      <c r="BK2205" s="99">
        <f>SUMIFS(通讯通路门店!$AD:$AD,通讯通路门店!$S:$S,$G2205)</f>
        <v>0</v>
      </c>
      <c r="BL2205" s="99">
        <f>SUMIFS(通讯通路门店!$AE:$AE,通讯通路门店!$S:$S,$G2205)</f>
        <v>0</v>
      </c>
      <c r="BM2205" s="99">
        <f>SUMIFS(通讯通路门店!$AF:$AF,通讯通路门店!$S:$S,$G2205)</f>
        <v>0</v>
      </c>
      <c r="BN2205" s="99">
        <f>SUMIFS(通讯通路门店!$AG:$AG,通讯通路门店!$S:$S,$G2205)</f>
        <v>0</v>
      </c>
      <c r="BO2205" s="99">
        <f>SUMIFS(通讯通路门店!$AH:$AH,通讯通路门店!$S:$S,$G2205)</f>
        <v>0</v>
      </c>
      <c r="BP2205" s="99">
        <f>SUMIFS(通讯通路门店!$AI:$AI,通讯通路门店!$S:$S,$G2205)</f>
        <v>0</v>
      </c>
      <c r="BQ2205" s="83"/>
    </row>
    <row r="2206" spans="1:69">
      <c r="A2206" s="99" t="str">
        <f>IFERROR(_xlfn.XLOOKUP($G2206,通讯通路门店!$S$4:$S$993931,通讯通路门店!$A$4:$A$993931,0,0),"")</f>
        <v>海南省</v>
      </c>
      <c r="B2206" s="99" t="str">
        <f>IFERROR(_xlfn.XLOOKUP($G2206,通讯通路门店!$S$4:$S$993931,通讯通路门店!$B$4:$B$993931,0,0),"")</f>
        <v>东方市</v>
      </c>
      <c r="C2206" s="99" t="str">
        <f>IFERROR(_xlfn.XLOOKUP($G2206,通讯通路门店!$S$4:$S$993931,通讯通路门店!$C$4:$C$993931,0,0),"")</f>
        <v>东方市</v>
      </c>
      <c r="D2206" s="99" t="str">
        <f>IFERROR(_xlfn.XLOOKUP($G2206,通讯通路门店!$S$4:$S$993931,通讯通路门店!$D$4:$D$993931,0,0),"")</f>
        <v>八所镇</v>
      </c>
      <c r="E2206" s="83"/>
      <c r="F2206" s="83"/>
      <c r="G2206" s="101"/>
      <c r="H2206" s="102">
        <f>IFERROR(_xlfn.XLOOKUP($G2206,通讯通路门店!$S$4:$S$993931,通讯通路门店!$R$4:$R$993931,0,0),"")</f>
        <v>0</v>
      </c>
      <c r="I2206" s="83"/>
      <c r="J2206" s="83"/>
      <c r="K2206" s="83"/>
      <c r="L2206" s="83"/>
      <c r="M2206" s="83"/>
      <c r="N2206" s="83"/>
      <c r="O2206" s="83"/>
      <c r="P2206" s="83"/>
      <c r="Q2206" s="83"/>
      <c r="R2206" s="83"/>
      <c r="S2206" s="83"/>
      <c r="T2206" s="83"/>
      <c r="U2206" s="99">
        <f>COUNTIF(通讯通路门店!$S:$S,$G2206)</f>
        <v>0</v>
      </c>
      <c r="V2206" s="99">
        <f>COUNTIFS(通讯通路门店!$S:$S,$G2206,通讯通路门店!$J:$J,"综合卖场")</f>
        <v>0</v>
      </c>
      <c r="W2206" s="99">
        <f>SUMIFS(通讯通路门店!$AJ:$AJ,通讯通路门店!$S:$S,通讯客户沙盘!$G2206)</f>
        <v>0</v>
      </c>
      <c r="X2206" s="99">
        <f t="shared" si="170"/>
        <v>0</v>
      </c>
      <c r="Y2206" s="99">
        <f>COUNTIFS(通讯通路门店!$S:$S,$G2206,通讯通路门店!$J:$J,"荣耀体验店")+COUNTIFS(通讯通路门店!$S:$S,$G2206,通讯通路门店!$J:$J,"荣耀授权专卖店")</f>
        <v>0</v>
      </c>
      <c r="Z2206" s="99">
        <f>COUNTIFS(通讯通路门店!$S:$S,$G2206,通讯通路门店!$J:$J,"VIVO体验店")</f>
        <v>0</v>
      </c>
      <c r="AA2206" s="99">
        <f>COUNTIFS(通讯通路门店!$S:$S,$G2206,通讯通路门店!$J:$J,"OPPO体验店")</f>
        <v>0</v>
      </c>
      <c r="AB2206" s="99">
        <f>COUNTIFS(通讯通路门店!$S:$S,$G2206,通讯通路门店!$J:$J,"华为授权体验店")+COUNTIFS(通讯通路门店!$S:$S,$G2206,通讯通路门店!$J:$J,"华为堡垒店")</f>
        <v>0</v>
      </c>
      <c r="AC2206" s="99">
        <f>COUNTIFS(通讯通路门店!$S:$S,$G2206,通讯通路门店!$J:$J,"小米体验店")</f>
        <v>0</v>
      </c>
      <c r="AD2206" s="99">
        <f>COUNTIFS(通讯通路门店!$S:$S,$G2206,通讯通路门店!$J:$J,"苹果体验店")</f>
        <v>0</v>
      </c>
      <c r="AE2206" s="99">
        <f>COUNTIFS(通讯通路门店!$S:$S,$G2206,通讯通路门店!$J:$J,"其他品牌专卖店")</f>
        <v>0</v>
      </c>
      <c r="AF2206" s="99">
        <f>SUMIFS(通讯通路门店!$BI:$BI,通讯通路门店!$S:$S,$G2206)</f>
        <v>0</v>
      </c>
      <c r="AG2206" s="99">
        <f>SUMIFS(通讯通路门店!$BH:$BH,通讯通路门店!$S:$S,$G2206)</f>
        <v>0</v>
      </c>
      <c r="AH2206" s="99">
        <f t="shared" si="171"/>
        <v>0</v>
      </c>
      <c r="AI2206" s="99">
        <f>SUMIFS(通讯通路门店!$BB:$BB,通讯通路门店!$S:$S,$G2206)</f>
        <v>0</v>
      </c>
      <c r="AJ2206" s="99">
        <f>SUMIFS(通讯通路门店!$BE:$BE,通讯通路门店!$S:$S,$G2206)</f>
        <v>0</v>
      </c>
      <c r="AK2206" s="99">
        <f>SUMIFS(通讯通路门店!$BG:$BG,通讯通路门店!$S:$S,$G2206)</f>
        <v>0</v>
      </c>
      <c r="AL2206" s="99">
        <f>SUMIFS(通讯通路门店!$BC:$BC,通讯通路门店!$S:$S,$G2206)</f>
        <v>0</v>
      </c>
      <c r="AM2206" s="99">
        <f>SUMIFS(通讯通路门店!$BD:$BD,通讯通路门店!$S:$S,$G2206)</f>
        <v>0</v>
      </c>
      <c r="AN2206" s="99">
        <f>SUMIFS(通讯通路门店!$BF:$BF,通讯通路门店!$S:$S,$G2206)</f>
        <v>0</v>
      </c>
      <c r="AO2206" s="99">
        <f t="shared" si="172"/>
        <v>0</v>
      </c>
      <c r="AP2206" s="99">
        <f>SUMIFS(通讯通路门店!$K:$K,通讯通路门店!$S:$S,$G2206)</f>
        <v>0</v>
      </c>
      <c r="AQ2206" s="83"/>
      <c r="AR2206" s="99">
        <f>SUMIFS(通讯通路门店!$T:$T,通讯通路门店!$S:$S,$G2206)</f>
        <v>0</v>
      </c>
      <c r="AS2206" s="99">
        <f>SUMIFS(通讯通路门店!$U:$U,通讯通路门店!$S:$S,$G2206)</f>
        <v>0</v>
      </c>
      <c r="AT2206" s="99">
        <f>SUMIFS(通讯通路门店!$V:$V,通讯通路门店!$S:$S,$G2206)</f>
        <v>0</v>
      </c>
      <c r="AU2206" s="99">
        <f>SUMIFS(通讯通路门店!$W:$W,通讯通路门店!$S:$S,$G2206)</f>
        <v>0</v>
      </c>
      <c r="AV2206" s="99">
        <f>SUMIFS(通讯通路门店!$Z:$Z,通讯通路门店!$S:$S,$G2206)</f>
        <v>0</v>
      </c>
      <c r="AW2206" s="99">
        <f>SUMIFS(通讯通路门店!$AB:$AB,通讯通路门店!$S:$S,$G2206)</f>
        <v>0</v>
      </c>
      <c r="AX2206" s="99">
        <f>SUMIFS(通讯通路门店!$X:$X,通讯通路门店!$S:$S,$G2206)</f>
        <v>0</v>
      </c>
      <c r="AY2206" s="99">
        <f>SUMIFS(通讯通路门店!$Y:$Y,通讯通路门店!$S:$S,$G2206)</f>
        <v>0</v>
      </c>
      <c r="AZ2206" s="99">
        <f>SUMIFS(通讯通路门店!$AA:$AA,通讯通路门店!$S:$S,$G2206)</f>
        <v>0</v>
      </c>
      <c r="BA2206" s="99">
        <f t="shared" si="173"/>
        <v>0</v>
      </c>
      <c r="BB2206" s="99">
        <f t="shared" si="174"/>
        <v>0</v>
      </c>
      <c r="BC2206" s="99">
        <f>SUMIFS(通讯通路门店!$W:$W,通讯通路门店!$S:$S,$G2206,通讯通路门店!$J:$J,"荣耀体验店")+SUMIFS(通讯通路门店!$W:$W,通讯通路门店!$S:$S,$G2206,通讯通路门店!$J:$J,"荣耀授权专卖店")</f>
        <v>0</v>
      </c>
      <c r="BD2206" s="99">
        <f>SUMIFS(通讯通路门店!$Z:$Z,通讯通路门店!$S:$S,$G2206,通讯通路门店!$J:$J,"VIVO体验店")</f>
        <v>0</v>
      </c>
      <c r="BE2206" s="99">
        <f>SUMIFS(通讯通路门店!$AB:$AB,通讯通路门店!$S:$S,$G2206,通讯通路门店!$J:$J,"OPPO体验店")</f>
        <v>0</v>
      </c>
      <c r="BF2206" s="99">
        <f>SUMIFS(通讯通路门店!$X:$X,通讯通路门店!$S:$S,$G2206,通讯通路门店!$J:$J,"华为授权体验店")+SUMIFS(通讯通路门店!$AA:$AA,通讯通路门店!$S:$S,$G2206,通讯通路门店!$J:$J,"华为堡垒店")</f>
        <v>0</v>
      </c>
      <c r="BG2206" s="99">
        <f>SUMIFS(通讯通路门店!$Y:$Y,通讯通路门店!$S:$S,$G2206,通讯通路门店!$J:$J,"小米体验店")</f>
        <v>0</v>
      </c>
      <c r="BH2206" s="99">
        <f>SUMIFS(通讯通路门店!$AA:$AA,通讯通路门店!$S:$S,$G2206,通讯通路门店!$J:$J,"苹果体验店")</f>
        <v>0</v>
      </c>
      <c r="BI2206" s="99">
        <f>SUMIFS(通讯通路门店!$K:$K,通讯通路门店!$S:$S,$G2206,通讯通路门店!$J:$J,"其他品牌专卖店")</f>
        <v>0</v>
      </c>
      <c r="BJ2206" s="99">
        <f>SUMIFS(通讯通路门店!$AC:$AC,通讯通路门店!$S:$S,$G2206)</f>
        <v>0</v>
      </c>
      <c r="BK2206" s="99">
        <f>SUMIFS(通讯通路门店!$AD:$AD,通讯通路门店!$S:$S,$G2206)</f>
        <v>0</v>
      </c>
      <c r="BL2206" s="99">
        <f>SUMIFS(通讯通路门店!$AE:$AE,通讯通路门店!$S:$S,$G2206)</f>
        <v>0</v>
      </c>
      <c r="BM2206" s="99">
        <f>SUMIFS(通讯通路门店!$AF:$AF,通讯通路门店!$S:$S,$G2206)</f>
        <v>0</v>
      </c>
      <c r="BN2206" s="99">
        <f>SUMIFS(通讯通路门店!$AG:$AG,通讯通路门店!$S:$S,$G2206)</f>
        <v>0</v>
      </c>
      <c r="BO2206" s="99">
        <f>SUMIFS(通讯通路门店!$AH:$AH,通讯通路门店!$S:$S,$G2206)</f>
        <v>0</v>
      </c>
      <c r="BP2206" s="99">
        <f>SUMIFS(通讯通路门店!$AI:$AI,通讯通路门店!$S:$S,$G2206)</f>
        <v>0</v>
      </c>
      <c r="BQ2206" s="83"/>
    </row>
    <row r="2207" spans="1:69">
      <c r="A2207" s="99" t="str">
        <f>IFERROR(_xlfn.XLOOKUP($G2207,通讯通路门店!$S$4:$S$993931,通讯通路门店!$A$4:$A$993931,0,0),"")</f>
        <v>海南省</v>
      </c>
      <c r="B2207" s="99" t="str">
        <f>IFERROR(_xlfn.XLOOKUP($G2207,通讯通路门店!$S$4:$S$993931,通讯通路门店!$B$4:$B$993931,0,0),"")</f>
        <v>东方市</v>
      </c>
      <c r="C2207" s="99" t="str">
        <f>IFERROR(_xlfn.XLOOKUP($G2207,通讯通路门店!$S$4:$S$993931,通讯通路门店!$C$4:$C$993931,0,0),"")</f>
        <v>东方市</v>
      </c>
      <c r="D2207" s="99" t="str">
        <f>IFERROR(_xlfn.XLOOKUP($G2207,通讯通路门店!$S$4:$S$993931,通讯通路门店!$D$4:$D$993931,0,0),"")</f>
        <v>八所镇</v>
      </c>
      <c r="E2207" s="83"/>
      <c r="F2207" s="83"/>
      <c r="G2207" s="101"/>
      <c r="H2207" s="102">
        <f>IFERROR(_xlfn.XLOOKUP($G2207,通讯通路门店!$S$4:$S$993931,通讯通路门店!$R$4:$R$993931,0,0),"")</f>
        <v>0</v>
      </c>
      <c r="I2207" s="83"/>
      <c r="J2207" s="83"/>
      <c r="K2207" s="83"/>
      <c r="L2207" s="83"/>
      <c r="M2207" s="83"/>
      <c r="N2207" s="83"/>
      <c r="O2207" s="83"/>
      <c r="P2207" s="83"/>
      <c r="Q2207" s="83"/>
      <c r="R2207" s="83"/>
      <c r="S2207" s="83"/>
      <c r="T2207" s="83"/>
      <c r="U2207" s="99">
        <f>COUNTIF(通讯通路门店!$S:$S,$G2207)</f>
        <v>0</v>
      </c>
      <c r="V2207" s="99">
        <f>COUNTIFS(通讯通路门店!$S:$S,$G2207,通讯通路门店!$J:$J,"综合卖场")</f>
        <v>0</v>
      </c>
      <c r="W2207" s="99">
        <f>SUMIFS(通讯通路门店!$AJ:$AJ,通讯通路门店!$S:$S,通讯客户沙盘!$G2207)</f>
        <v>0</v>
      </c>
      <c r="X2207" s="99">
        <f t="shared" si="170"/>
        <v>0</v>
      </c>
      <c r="Y2207" s="99">
        <f>COUNTIFS(通讯通路门店!$S:$S,$G2207,通讯通路门店!$J:$J,"荣耀体验店")+COUNTIFS(通讯通路门店!$S:$S,$G2207,通讯通路门店!$J:$J,"荣耀授权专卖店")</f>
        <v>0</v>
      </c>
      <c r="Z2207" s="99">
        <f>COUNTIFS(通讯通路门店!$S:$S,$G2207,通讯通路门店!$J:$J,"VIVO体验店")</f>
        <v>0</v>
      </c>
      <c r="AA2207" s="99">
        <f>COUNTIFS(通讯通路门店!$S:$S,$G2207,通讯通路门店!$J:$J,"OPPO体验店")</f>
        <v>0</v>
      </c>
      <c r="AB2207" s="99">
        <f>COUNTIFS(通讯通路门店!$S:$S,$G2207,通讯通路门店!$J:$J,"华为授权体验店")+COUNTIFS(通讯通路门店!$S:$S,$G2207,通讯通路门店!$J:$J,"华为堡垒店")</f>
        <v>0</v>
      </c>
      <c r="AC2207" s="99">
        <f>COUNTIFS(通讯通路门店!$S:$S,$G2207,通讯通路门店!$J:$J,"小米体验店")</f>
        <v>0</v>
      </c>
      <c r="AD2207" s="99">
        <f>COUNTIFS(通讯通路门店!$S:$S,$G2207,通讯通路门店!$J:$J,"苹果体验店")</f>
        <v>0</v>
      </c>
      <c r="AE2207" s="99">
        <f>COUNTIFS(通讯通路门店!$S:$S,$G2207,通讯通路门店!$J:$J,"其他品牌专卖店")</f>
        <v>0</v>
      </c>
      <c r="AF2207" s="99">
        <f>SUMIFS(通讯通路门店!$BI:$BI,通讯通路门店!$S:$S,$G2207)</f>
        <v>0</v>
      </c>
      <c r="AG2207" s="99">
        <f>SUMIFS(通讯通路门店!$BH:$BH,通讯通路门店!$S:$S,$G2207)</f>
        <v>0</v>
      </c>
      <c r="AH2207" s="99">
        <f t="shared" si="171"/>
        <v>0</v>
      </c>
      <c r="AI2207" s="99">
        <f>SUMIFS(通讯通路门店!$BB:$BB,通讯通路门店!$S:$S,$G2207)</f>
        <v>0</v>
      </c>
      <c r="AJ2207" s="99">
        <f>SUMIFS(通讯通路门店!$BE:$BE,通讯通路门店!$S:$S,$G2207)</f>
        <v>0</v>
      </c>
      <c r="AK2207" s="99">
        <f>SUMIFS(通讯通路门店!$BG:$BG,通讯通路门店!$S:$S,$G2207)</f>
        <v>0</v>
      </c>
      <c r="AL2207" s="99">
        <f>SUMIFS(通讯通路门店!$BC:$BC,通讯通路门店!$S:$S,$G2207)</f>
        <v>0</v>
      </c>
      <c r="AM2207" s="99">
        <f>SUMIFS(通讯通路门店!$BD:$BD,通讯通路门店!$S:$S,$G2207)</f>
        <v>0</v>
      </c>
      <c r="AN2207" s="99">
        <f>SUMIFS(通讯通路门店!$BF:$BF,通讯通路门店!$S:$S,$G2207)</f>
        <v>0</v>
      </c>
      <c r="AO2207" s="99">
        <f t="shared" si="172"/>
        <v>0</v>
      </c>
      <c r="AP2207" s="99">
        <f>SUMIFS(通讯通路门店!$K:$K,通讯通路门店!$S:$S,$G2207)</f>
        <v>0</v>
      </c>
      <c r="AQ2207" s="83"/>
      <c r="AR2207" s="99">
        <f>SUMIFS(通讯通路门店!$T:$T,通讯通路门店!$S:$S,$G2207)</f>
        <v>0</v>
      </c>
      <c r="AS2207" s="99">
        <f>SUMIFS(通讯通路门店!$U:$U,通讯通路门店!$S:$S,$G2207)</f>
        <v>0</v>
      </c>
      <c r="AT2207" s="99">
        <f>SUMIFS(通讯通路门店!$V:$V,通讯通路门店!$S:$S,$G2207)</f>
        <v>0</v>
      </c>
      <c r="AU2207" s="99">
        <f>SUMIFS(通讯通路门店!$W:$W,通讯通路门店!$S:$S,$G2207)</f>
        <v>0</v>
      </c>
      <c r="AV2207" s="99">
        <f>SUMIFS(通讯通路门店!$Z:$Z,通讯通路门店!$S:$S,$G2207)</f>
        <v>0</v>
      </c>
      <c r="AW2207" s="99">
        <f>SUMIFS(通讯通路门店!$AB:$AB,通讯通路门店!$S:$S,$G2207)</f>
        <v>0</v>
      </c>
      <c r="AX2207" s="99">
        <f>SUMIFS(通讯通路门店!$X:$X,通讯通路门店!$S:$S,$G2207)</f>
        <v>0</v>
      </c>
      <c r="AY2207" s="99">
        <f>SUMIFS(通讯通路门店!$Y:$Y,通讯通路门店!$S:$S,$G2207)</f>
        <v>0</v>
      </c>
      <c r="AZ2207" s="99">
        <f>SUMIFS(通讯通路门店!$AA:$AA,通讯通路门店!$S:$S,$G2207)</f>
        <v>0</v>
      </c>
      <c r="BA2207" s="99">
        <f t="shared" si="173"/>
        <v>0</v>
      </c>
      <c r="BB2207" s="99">
        <f t="shared" si="174"/>
        <v>0</v>
      </c>
      <c r="BC2207" s="99">
        <f>SUMIFS(通讯通路门店!$W:$W,通讯通路门店!$S:$S,$G2207,通讯通路门店!$J:$J,"荣耀体验店")+SUMIFS(通讯通路门店!$W:$W,通讯通路门店!$S:$S,$G2207,通讯通路门店!$J:$J,"荣耀授权专卖店")</f>
        <v>0</v>
      </c>
      <c r="BD2207" s="99">
        <f>SUMIFS(通讯通路门店!$Z:$Z,通讯通路门店!$S:$S,$G2207,通讯通路门店!$J:$J,"VIVO体验店")</f>
        <v>0</v>
      </c>
      <c r="BE2207" s="99">
        <f>SUMIFS(通讯通路门店!$AB:$AB,通讯通路门店!$S:$S,$G2207,通讯通路门店!$J:$J,"OPPO体验店")</f>
        <v>0</v>
      </c>
      <c r="BF2207" s="99">
        <f>SUMIFS(通讯通路门店!$X:$X,通讯通路门店!$S:$S,$G2207,通讯通路门店!$J:$J,"华为授权体验店")+SUMIFS(通讯通路门店!$AA:$AA,通讯通路门店!$S:$S,$G2207,通讯通路门店!$J:$J,"华为堡垒店")</f>
        <v>0</v>
      </c>
      <c r="BG2207" s="99">
        <f>SUMIFS(通讯通路门店!$Y:$Y,通讯通路门店!$S:$S,$G2207,通讯通路门店!$J:$J,"小米体验店")</f>
        <v>0</v>
      </c>
      <c r="BH2207" s="99">
        <f>SUMIFS(通讯通路门店!$AA:$AA,通讯通路门店!$S:$S,$G2207,通讯通路门店!$J:$J,"苹果体验店")</f>
        <v>0</v>
      </c>
      <c r="BI2207" s="99">
        <f>SUMIFS(通讯通路门店!$K:$K,通讯通路门店!$S:$S,$G2207,通讯通路门店!$J:$J,"其他品牌专卖店")</f>
        <v>0</v>
      </c>
      <c r="BJ2207" s="99">
        <f>SUMIFS(通讯通路门店!$AC:$AC,通讯通路门店!$S:$S,$G2207)</f>
        <v>0</v>
      </c>
      <c r="BK2207" s="99">
        <f>SUMIFS(通讯通路门店!$AD:$AD,通讯通路门店!$S:$S,$G2207)</f>
        <v>0</v>
      </c>
      <c r="BL2207" s="99">
        <f>SUMIFS(通讯通路门店!$AE:$AE,通讯通路门店!$S:$S,$G2207)</f>
        <v>0</v>
      </c>
      <c r="BM2207" s="99">
        <f>SUMIFS(通讯通路门店!$AF:$AF,通讯通路门店!$S:$S,$G2207)</f>
        <v>0</v>
      </c>
      <c r="BN2207" s="99">
        <f>SUMIFS(通讯通路门店!$AG:$AG,通讯通路门店!$S:$S,$G2207)</f>
        <v>0</v>
      </c>
      <c r="BO2207" s="99">
        <f>SUMIFS(通讯通路门店!$AH:$AH,通讯通路门店!$S:$S,$G2207)</f>
        <v>0</v>
      </c>
      <c r="BP2207" s="99">
        <f>SUMIFS(通讯通路门店!$AI:$AI,通讯通路门店!$S:$S,$G2207)</f>
        <v>0</v>
      </c>
      <c r="BQ2207" s="83"/>
    </row>
    <row r="2208" spans="1:69">
      <c r="A2208" s="99" t="str">
        <f>IFERROR(_xlfn.XLOOKUP($G2208,通讯通路门店!$S$4:$S$993931,通讯通路门店!$A$4:$A$993931,0,0),"")</f>
        <v>海南省</v>
      </c>
      <c r="B2208" s="99" t="str">
        <f>IFERROR(_xlfn.XLOOKUP($G2208,通讯通路门店!$S$4:$S$993931,通讯通路门店!$B$4:$B$993931,0,0),"")</f>
        <v>东方市</v>
      </c>
      <c r="C2208" s="99" t="str">
        <f>IFERROR(_xlfn.XLOOKUP($G2208,通讯通路门店!$S$4:$S$993931,通讯通路门店!$C$4:$C$993931,0,0),"")</f>
        <v>东方市</v>
      </c>
      <c r="D2208" s="99" t="str">
        <f>IFERROR(_xlfn.XLOOKUP($G2208,通讯通路门店!$S$4:$S$993931,通讯通路门店!$D$4:$D$993931,0,0),"")</f>
        <v>八所镇</v>
      </c>
      <c r="E2208" s="83"/>
      <c r="F2208" s="83"/>
      <c r="G2208" s="101"/>
      <c r="H2208" s="102">
        <f>IFERROR(_xlfn.XLOOKUP($G2208,通讯通路门店!$S$4:$S$993931,通讯通路门店!$R$4:$R$993931,0,0),"")</f>
        <v>0</v>
      </c>
      <c r="I2208" s="83"/>
      <c r="J2208" s="83"/>
      <c r="K2208" s="83"/>
      <c r="L2208" s="83"/>
      <c r="M2208" s="83"/>
      <c r="N2208" s="83"/>
      <c r="O2208" s="83"/>
      <c r="P2208" s="83"/>
      <c r="Q2208" s="83"/>
      <c r="R2208" s="83"/>
      <c r="S2208" s="83"/>
      <c r="T2208" s="83"/>
      <c r="U2208" s="99">
        <f>COUNTIF(通讯通路门店!$S:$S,$G2208)</f>
        <v>0</v>
      </c>
      <c r="V2208" s="99">
        <f>COUNTIFS(通讯通路门店!$S:$S,$G2208,通讯通路门店!$J:$J,"综合卖场")</f>
        <v>0</v>
      </c>
      <c r="W2208" s="99">
        <f>SUMIFS(通讯通路门店!$AJ:$AJ,通讯通路门店!$S:$S,通讯客户沙盘!$G2208)</f>
        <v>0</v>
      </c>
      <c r="X2208" s="99">
        <f t="shared" si="170"/>
        <v>0</v>
      </c>
      <c r="Y2208" s="99">
        <f>COUNTIFS(通讯通路门店!$S:$S,$G2208,通讯通路门店!$J:$J,"荣耀体验店")+COUNTIFS(通讯通路门店!$S:$S,$G2208,通讯通路门店!$J:$J,"荣耀授权专卖店")</f>
        <v>0</v>
      </c>
      <c r="Z2208" s="99">
        <f>COUNTIFS(通讯通路门店!$S:$S,$G2208,通讯通路门店!$J:$J,"VIVO体验店")</f>
        <v>0</v>
      </c>
      <c r="AA2208" s="99">
        <f>COUNTIFS(通讯通路门店!$S:$S,$G2208,通讯通路门店!$J:$J,"OPPO体验店")</f>
        <v>0</v>
      </c>
      <c r="AB2208" s="99">
        <f>COUNTIFS(通讯通路门店!$S:$S,$G2208,通讯通路门店!$J:$J,"华为授权体验店")+COUNTIFS(通讯通路门店!$S:$S,$G2208,通讯通路门店!$J:$J,"华为堡垒店")</f>
        <v>0</v>
      </c>
      <c r="AC2208" s="99">
        <f>COUNTIFS(通讯通路门店!$S:$S,$G2208,通讯通路门店!$J:$J,"小米体验店")</f>
        <v>0</v>
      </c>
      <c r="AD2208" s="99">
        <f>COUNTIFS(通讯通路门店!$S:$S,$G2208,通讯通路门店!$J:$J,"苹果体验店")</f>
        <v>0</v>
      </c>
      <c r="AE2208" s="99">
        <f>COUNTIFS(通讯通路门店!$S:$S,$G2208,通讯通路门店!$J:$J,"其他品牌专卖店")</f>
        <v>0</v>
      </c>
      <c r="AF2208" s="99">
        <f>SUMIFS(通讯通路门店!$BI:$BI,通讯通路门店!$S:$S,$G2208)</f>
        <v>0</v>
      </c>
      <c r="AG2208" s="99">
        <f>SUMIFS(通讯通路门店!$BH:$BH,通讯通路门店!$S:$S,$G2208)</f>
        <v>0</v>
      </c>
      <c r="AH2208" s="99">
        <f t="shared" si="171"/>
        <v>0</v>
      </c>
      <c r="AI2208" s="99">
        <f>SUMIFS(通讯通路门店!$BB:$BB,通讯通路门店!$S:$S,$G2208)</f>
        <v>0</v>
      </c>
      <c r="AJ2208" s="99">
        <f>SUMIFS(通讯通路门店!$BE:$BE,通讯通路门店!$S:$S,$G2208)</f>
        <v>0</v>
      </c>
      <c r="AK2208" s="99">
        <f>SUMIFS(通讯通路门店!$BG:$BG,通讯通路门店!$S:$S,$G2208)</f>
        <v>0</v>
      </c>
      <c r="AL2208" s="99">
        <f>SUMIFS(通讯通路门店!$BC:$BC,通讯通路门店!$S:$S,$G2208)</f>
        <v>0</v>
      </c>
      <c r="AM2208" s="99">
        <f>SUMIFS(通讯通路门店!$BD:$BD,通讯通路门店!$S:$S,$G2208)</f>
        <v>0</v>
      </c>
      <c r="AN2208" s="99">
        <f>SUMIFS(通讯通路门店!$BF:$BF,通讯通路门店!$S:$S,$G2208)</f>
        <v>0</v>
      </c>
      <c r="AO2208" s="99">
        <f t="shared" si="172"/>
        <v>0</v>
      </c>
      <c r="AP2208" s="99">
        <f>SUMIFS(通讯通路门店!$K:$K,通讯通路门店!$S:$S,$G2208)</f>
        <v>0</v>
      </c>
      <c r="AQ2208" s="83"/>
      <c r="AR2208" s="99">
        <f>SUMIFS(通讯通路门店!$T:$T,通讯通路门店!$S:$S,$G2208)</f>
        <v>0</v>
      </c>
      <c r="AS2208" s="99">
        <f>SUMIFS(通讯通路门店!$U:$U,通讯通路门店!$S:$S,$G2208)</f>
        <v>0</v>
      </c>
      <c r="AT2208" s="99">
        <f>SUMIFS(通讯通路门店!$V:$V,通讯通路门店!$S:$S,$G2208)</f>
        <v>0</v>
      </c>
      <c r="AU2208" s="99">
        <f>SUMIFS(通讯通路门店!$W:$W,通讯通路门店!$S:$S,$G2208)</f>
        <v>0</v>
      </c>
      <c r="AV2208" s="99">
        <f>SUMIFS(通讯通路门店!$Z:$Z,通讯通路门店!$S:$S,$G2208)</f>
        <v>0</v>
      </c>
      <c r="AW2208" s="99">
        <f>SUMIFS(通讯通路门店!$AB:$AB,通讯通路门店!$S:$S,$G2208)</f>
        <v>0</v>
      </c>
      <c r="AX2208" s="99">
        <f>SUMIFS(通讯通路门店!$X:$X,通讯通路门店!$S:$S,$G2208)</f>
        <v>0</v>
      </c>
      <c r="AY2208" s="99">
        <f>SUMIFS(通讯通路门店!$Y:$Y,通讯通路门店!$S:$S,$G2208)</f>
        <v>0</v>
      </c>
      <c r="AZ2208" s="99">
        <f>SUMIFS(通讯通路门店!$AA:$AA,通讯通路门店!$S:$S,$G2208)</f>
        <v>0</v>
      </c>
      <c r="BA2208" s="99">
        <f t="shared" si="173"/>
        <v>0</v>
      </c>
      <c r="BB2208" s="99">
        <f t="shared" si="174"/>
        <v>0</v>
      </c>
      <c r="BC2208" s="99">
        <f>SUMIFS(通讯通路门店!$W:$W,通讯通路门店!$S:$S,$G2208,通讯通路门店!$J:$J,"荣耀体验店")+SUMIFS(通讯通路门店!$W:$W,通讯通路门店!$S:$S,$G2208,通讯通路门店!$J:$J,"荣耀授权专卖店")</f>
        <v>0</v>
      </c>
      <c r="BD2208" s="99">
        <f>SUMIFS(通讯通路门店!$Z:$Z,通讯通路门店!$S:$S,$G2208,通讯通路门店!$J:$J,"VIVO体验店")</f>
        <v>0</v>
      </c>
      <c r="BE2208" s="99">
        <f>SUMIFS(通讯通路门店!$AB:$AB,通讯通路门店!$S:$S,$G2208,通讯通路门店!$J:$J,"OPPO体验店")</f>
        <v>0</v>
      </c>
      <c r="BF2208" s="99">
        <f>SUMIFS(通讯通路门店!$X:$X,通讯通路门店!$S:$S,$G2208,通讯通路门店!$J:$J,"华为授权体验店")+SUMIFS(通讯通路门店!$AA:$AA,通讯通路门店!$S:$S,$G2208,通讯通路门店!$J:$J,"华为堡垒店")</f>
        <v>0</v>
      </c>
      <c r="BG2208" s="99">
        <f>SUMIFS(通讯通路门店!$Y:$Y,通讯通路门店!$S:$S,$G2208,通讯通路门店!$J:$J,"小米体验店")</f>
        <v>0</v>
      </c>
      <c r="BH2208" s="99">
        <f>SUMIFS(通讯通路门店!$AA:$AA,通讯通路门店!$S:$S,$G2208,通讯通路门店!$J:$J,"苹果体验店")</f>
        <v>0</v>
      </c>
      <c r="BI2208" s="99">
        <f>SUMIFS(通讯通路门店!$K:$K,通讯通路门店!$S:$S,$G2208,通讯通路门店!$J:$J,"其他品牌专卖店")</f>
        <v>0</v>
      </c>
      <c r="BJ2208" s="99">
        <f>SUMIFS(通讯通路门店!$AC:$AC,通讯通路门店!$S:$S,$G2208)</f>
        <v>0</v>
      </c>
      <c r="BK2208" s="99">
        <f>SUMIFS(通讯通路门店!$AD:$AD,通讯通路门店!$S:$S,$G2208)</f>
        <v>0</v>
      </c>
      <c r="BL2208" s="99">
        <f>SUMIFS(通讯通路门店!$AE:$AE,通讯通路门店!$S:$S,$G2208)</f>
        <v>0</v>
      </c>
      <c r="BM2208" s="99">
        <f>SUMIFS(通讯通路门店!$AF:$AF,通讯通路门店!$S:$S,$G2208)</f>
        <v>0</v>
      </c>
      <c r="BN2208" s="99">
        <f>SUMIFS(通讯通路门店!$AG:$AG,通讯通路门店!$S:$S,$G2208)</f>
        <v>0</v>
      </c>
      <c r="BO2208" s="99">
        <f>SUMIFS(通讯通路门店!$AH:$AH,通讯通路门店!$S:$S,$G2208)</f>
        <v>0</v>
      </c>
      <c r="BP2208" s="99">
        <f>SUMIFS(通讯通路门店!$AI:$AI,通讯通路门店!$S:$S,$G2208)</f>
        <v>0</v>
      </c>
      <c r="BQ2208" s="83"/>
    </row>
    <row r="2209" spans="1:69">
      <c r="A2209" s="99" t="str">
        <f>IFERROR(_xlfn.XLOOKUP($G2209,通讯通路门店!$S$4:$S$993931,通讯通路门店!$A$4:$A$993931,0,0),"")</f>
        <v>海南省</v>
      </c>
      <c r="B2209" s="99" t="str">
        <f>IFERROR(_xlfn.XLOOKUP($G2209,通讯通路门店!$S$4:$S$993931,通讯通路门店!$B$4:$B$993931,0,0),"")</f>
        <v>东方市</v>
      </c>
      <c r="C2209" s="99" t="str">
        <f>IFERROR(_xlfn.XLOOKUP($G2209,通讯通路门店!$S$4:$S$993931,通讯通路门店!$C$4:$C$993931,0,0),"")</f>
        <v>东方市</v>
      </c>
      <c r="D2209" s="99" t="str">
        <f>IFERROR(_xlfn.XLOOKUP($G2209,通讯通路门店!$S$4:$S$993931,通讯通路门店!$D$4:$D$993931,0,0),"")</f>
        <v>八所镇</v>
      </c>
      <c r="E2209" s="83"/>
      <c r="F2209" s="83"/>
      <c r="G2209" s="101"/>
      <c r="H2209" s="102">
        <f>IFERROR(_xlfn.XLOOKUP($G2209,通讯通路门店!$S$4:$S$993931,通讯通路门店!$R$4:$R$993931,0,0),"")</f>
        <v>0</v>
      </c>
      <c r="I2209" s="83"/>
      <c r="J2209" s="83"/>
      <c r="K2209" s="83"/>
      <c r="L2209" s="83"/>
      <c r="M2209" s="83"/>
      <c r="N2209" s="83"/>
      <c r="O2209" s="83"/>
      <c r="P2209" s="83"/>
      <c r="Q2209" s="83"/>
      <c r="R2209" s="83"/>
      <c r="S2209" s="83"/>
      <c r="T2209" s="83"/>
      <c r="U2209" s="99">
        <f>COUNTIF(通讯通路门店!$S:$S,$G2209)</f>
        <v>0</v>
      </c>
      <c r="V2209" s="99">
        <f>COUNTIFS(通讯通路门店!$S:$S,$G2209,通讯通路门店!$J:$J,"综合卖场")</f>
        <v>0</v>
      </c>
      <c r="W2209" s="99">
        <f>SUMIFS(通讯通路门店!$AJ:$AJ,通讯通路门店!$S:$S,通讯客户沙盘!$G2209)</f>
        <v>0</v>
      </c>
      <c r="X2209" s="99">
        <f t="shared" si="170"/>
        <v>0</v>
      </c>
      <c r="Y2209" s="99">
        <f>COUNTIFS(通讯通路门店!$S:$S,$G2209,通讯通路门店!$J:$J,"荣耀体验店")+COUNTIFS(通讯通路门店!$S:$S,$G2209,通讯通路门店!$J:$J,"荣耀授权专卖店")</f>
        <v>0</v>
      </c>
      <c r="Z2209" s="99">
        <f>COUNTIFS(通讯通路门店!$S:$S,$G2209,通讯通路门店!$J:$J,"VIVO体验店")</f>
        <v>0</v>
      </c>
      <c r="AA2209" s="99">
        <f>COUNTIFS(通讯通路门店!$S:$S,$G2209,通讯通路门店!$J:$J,"OPPO体验店")</f>
        <v>0</v>
      </c>
      <c r="AB2209" s="99">
        <f>COUNTIFS(通讯通路门店!$S:$S,$G2209,通讯通路门店!$J:$J,"华为授权体验店")+COUNTIFS(通讯通路门店!$S:$S,$G2209,通讯通路门店!$J:$J,"华为堡垒店")</f>
        <v>0</v>
      </c>
      <c r="AC2209" s="99">
        <f>COUNTIFS(通讯通路门店!$S:$S,$G2209,通讯通路门店!$J:$J,"小米体验店")</f>
        <v>0</v>
      </c>
      <c r="AD2209" s="99">
        <f>COUNTIFS(通讯通路门店!$S:$S,$G2209,通讯通路门店!$J:$J,"苹果体验店")</f>
        <v>0</v>
      </c>
      <c r="AE2209" s="99">
        <f>COUNTIFS(通讯通路门店!$S:$S,$G2209,通讯通路门店!$J:$J,"其他品牌专卖店")</f>
        <v>0</v>
      </c>
      <c r="AF2209" s="99">
        <f>SUMIFS(通讯通路门店!$BI:$BI,通讯通路门店!$S:$S,$G2209)</f>
        <v>0</v>
      </c>
      <c r="AG2209" s="99">
        <f>SUMIFS(通讯通路门店!$BH:$BH,通讯通路门店!$S:$S,$G2209)</f>
        <v>0</v>
      </c>
      <c r="AH2209" s="99">
        <f t="shared" si="171"/>
        <v>0</v>
      </c>
      <c r="AI2209" s="99">
        <f>SUMIFS(通讯通路门店!$BB:$BB,通讯通路门店!$S:$S,$G2209)</f>
        <v>0</v>
      </c>
      <c r="AJ2209" s="99">
        <f>SUMIFS(通讯通路门店!$BE:$BE,通讯通路门店!$S:$S,$G2209)</f>
        <v>0</v>
      </c>
      <c r="AK2209" s="99">
        <f>SUMIFS(通讯通路门店!$BG:$BG,通讯通路门店!$S:$S,$G2209)</f>
        <v>0</v>
      </c>
      <c r="AL2209" s="99">
        <f>SUMIFS(通讯通路门店!$BC:$BC,通讯通路门店!$S:$S,$G2209)</f>
        <v>0</v>
      </c>
      <c r="AM2209" s="99">
        <f>SUMIFS(通讯通路门店!$BD:$BD,通讯通路门店!$S:$S,$G2209)</f>
        <v>0</v>
      </c>
      <c r="AN2209" s="99">
        <f>SUMIFS(通讯通路门店!$BF:$BF,通讯通路门店!$S:$S,$G2209)</f>
        <v>0</v>
      </c>
      <c r="AO2209" s="99">
        <f t="shared" si="172"/>
        <v>0</v>
      </c>
      <c r="AP2209" s="99">
        <f>SUMIFS(通讯通路门店!$K:$K,通讯通路门店!$S:$S,$G2209)</f>
        <v>0</v>
      </c>
      <c r="AQ2209" s="83"/>
      <c r="AR2209" s="99">
        <f>SUMIFS(通讯通路门店!$T:$T,通讯通路门店!$S:$S,$G2209)</f>
        <v>0</v>
      </c>
      <c r="AS2209" s="99">
        <f>SUMIFS(通讯通路门店!$U:$U,通讯通路门店!$S:$S,$G2209)</f>
        <v>0</v>
      </c>
      <c r="AT2209" s="99">
        <f>SUMIFS(通讯通路门店!$V:$V,通讯通路门店!$S:$S,$G2209)</f>
        <v>0</v>
      </c>
      <c r="AU2209" s="99">
        <f>SUMIFS(通讯通路门店!$W:$W,通讯通路门店!$S:$S,$G2209)</f>
        <v>0</v>
      </c>
      <c r="AV2209" s="99">
        <f>SUMIFS(通讯通路门店!$Z:$Z,通讯通路门店!$S:$S,$G2209)</f>
        <v>0</v>
      </c>
      <c r="AW2209" s="99">
        <f>SUMIFS(通讯通路门店!$AB:$AB,通讯通路门店!$S:$S,$G2209)</f>
        <v>0</v>
      </c>
      <c r="AX2209" s="99">
        <f>SUMIFS(通讯通路门店!$X:$X,通讯通路门店!$S:$S,$G2209)</f>
        <v>0</v>
      </c>
      <c r="AY2209" s="99">
        <f>SUMIFS(通讯通路门店!$Y:$Y,通讯通路门店!$S:$S,$G2209)</f>
        <v>0</v>
      </c>
      <c r="AZ2209" s="99">
        <f>SUMIFS(通讯通路门店!$AA:$AA,通讯通路门店!$S:$S,$G2209)</f>
        <v>0</v>
      </c>
      <c r="BA2209" s="99">
        <f t="shared" si="173"/>
        <v>0</v>
      </c>
      <c r="BB2209" s="99">
        <f t="shared" si="174"/>
        <v>0</v>
      </c>
      <c r="BC2209" s="99">
        <f>SUMIFS(通讯通路门店!$W:$W,通讯通路门店!$S:$S,$G2209,通讯通路门店!$J:$J,"荣耀体验店")+SUMIFS(通讯通路门店!$W:$W,通讯通路门店!$S:$S,$G2209,通讯通路门店!$J:$J,"荣耀授权专卖店")</f>
        <v>0</v>
      </c>
      <c r="BD2209" s="99">
        <f>SUMIFS(通讯通路门店!$Z:$Z,通讯通路门店!$S:$S,$G2209,通讯通路门店!$J:$J,"VIVO体验店")</f>
        <v>0</v>
      </c>
      <c r="BE2209" s="99">
        <f>SUMIFS(通讯通路门店!$AB:$AB,通讯通路门店!$S:$S,$G2209,通讯通路门店!$J:$J,"OPPO体验店")</f>
        <v>0</v>
      </c>
      <c r="BF2209" s="99">
        <f>SUMIFS(通讯通路门店!$X:$X,通讯通路门店!$S:$S,$G2209,通讯通路门店!$J:$J,"华为授权体验店")+SUMIFS(通讯通路门店!$AA:$AA,通讯通路门店!$S:$S,$G2209,通讯通路门店!$J:$J,"华为堡垒店")</f>
        <v>0</v>
      </c>
      <c r="BG2209" s="99">
        <f>SUMIFS(通讯通路门店!$Y:$Y,通讯通路门店!$S:$S,$G2209,通讯通路门店!$J:$J,"小米体验店")</f>
        <v>0</v>
      </c>
      <c r="BH2209" s="99">
        <f>SUMIFS(通讯通路门店!$AA:$AA,通讯通路门店!$S:$S,$G2209,通讯通路门店!$J:$J,"苹果体验店")</f>
        <v>0</v>
      </c>
      <c r="BI2209" s="99">
        <f>SUMIFS(通讯通路门店!$K:$K,通讯通路门店!$S:$S,$G2209,通讯通路门店!$J:$J,"其他品牌专卖店")</f>
        <v>0</v>
      </c>
      <c r="BJ2209" s="99">
        <f>SUMIFS(通讯通路门店!$AC:$AC,通讯通路门店!$S:$S,$G2209)</f>
        <v>0</v>
      </c>
      <c r="BK2209" s="99">
        <f>SUMIFS(通讯通路门店!$AD:$AD,通讯通路门店!$S:$S,$G2209)</f>
        <v>0</v>
      </c>
      <c r="BL2209" s="99">
        <f>SUMIFS(通讯通路门店!$AE:$AE,通讯通路门店!$S:$S,$G2209)</f>
        <v>0</v>
      </c>
      <c r="BM2209" s="99">
        <f>SUMIFS(通讯通路门店!$AF:$AF,通讯通路门店!$S:$S,$G2209)</f>
        <v>0</v>
      </c>
      <c r="BN2209" s="99">
        <f>SUMIFS(通讯通路门店!$AG:$AG,通讯通路门店!$S:$S,$G2209)</f>
        <v>0</v>
      </c>
      <c r="BO2209" s="99">
        <f>SUMIFS(通讯通路门店!$AH:$AH,通讯通路门店!$S:$S,$G2209)</f>
        <v>0</v>
      </c>
      <c r="BP2209" s="99">
        <f>SUMIFS(通讯通路门店!$AI:$AI,通讯通路门店!$S:$S,$G2209)</f>
        <v>0</v>
      </c>
      <c r="BQ2209" s="83"/>
    </row>
    <row r="2210" spans="1:69">
      <c r="A2210" s="99" t="str">
        <f>IFERROR(_xlfn.XLOOKUP($G2210,通讯通路门店!$S$4:$S$993931,通讯通路门店!$A$4:$A$993931,0,0),"")</f>
        <v>海南省</v>
      </c>
      <c r="B2210" s="99" t="str">
        <f>IFERROR(_xlfn.XLOOKUP($G2210,通讯通路门店!$S$4:$S$993931,通讯通路门店!$B$4:$B$993931,0,0),"")</f>
        <v>东方市</v>
      </c>
      <c r="C2210" s="99" t="str">
        <f>IFERROR(_xlfn.XLOOKUP($G2210,通讯通路门店!$S$4:$S$993931,通讯通路门店!$C$4:$C$993931,0,0),"")</f>
        <v>东方市</v>
      </c>
      <c r="D2210" s="99" t="str">
        <f>IFERROR(_xlfn.XLOOKUP($G2210,通讯通路门店!$S$4:$S$993931,通讯通路门店!$D$4:$D$993931,0,0),"")</f>
        <v>八所镇</v>
      </c>
      <c r="E2210" s="83"/>
      <c r="F2210" s="83"/>
      <c r="G2210" s="101"/>
      <c r="H2210" s="102">
        <f>IFERROR(_xlfn.XLOOKUP($G2210,通讯通路门店!$S$4:$S$993931,通讯通路门店!$R$4:$R$993931,0,0),"")</f>
        <v>0</v>
      </c>
      <c r="I2210" s="83"/>
      <c r="J2210" s="83"/>
      <c r="K2210" s="83"/>
      <c r="L2210" s="83"/>
      <c r="M2210" s="83"/>
      <c r="N2210" s="83"/>
      <c r="O2210" s="83"/>
      <c r="P2210" s="83"/>
      <c r="Q2210" s="83"/>
      <c r="R2210" s="83"/>
      <c r="S2210" s="83"/>
      <c r="T2210" s="83"/>
      <c r="U2210" s="99">
        <f>COUNTIF(通讯通路门店!$S:$S,$G2210)</f>
        <v>0</v>
      </c>
      <c r="V2210" s="99">
        <f>COUNTIFS(通讯通路门店!$S:$S,$G2210,通讯通路门店!$J:$J,"综合卖场")</f>
        <v>0</v>
      </c>
      <c r="W2210" s="99">
        <f>SUMIFS(通讯通路门店!$AJ:$AJ,通讯通路门店!$S:$S,通讯客户沙盘!$G2210)</f>
        <v>0</v>
      </c>
      <c r="X2210" s="99">
        <f t="shared" si="170"/>
        <v>0</v>
      </c>
      <c r="Y2210" s="99">
        <f>COUNTIFS(通讯通路门店!$S:$S,$G2210,通讯通路门店!$J:$J,"荣耀体验店")+COUNTIFS(通讯通路门店!$S:$S,$G2210,通讯通路门店!$J:$J,"荣耀授权专卖店")</f>
        <v>0</v>
      </c>
      <c r="Z2210" s="99">
        <f>COUNTIFS(通讯通路门店!$S:$S,$G2210,通讯通路门店!$J:$J,"VIVO体验店")</f>
        <v>0</v>
      </c>
      <c r="AA2210" s="99">
        <f>COUNTIFS(通讯通路门店!$S:$S,$G2210,通讯通路门店!$J:$J,"OPPO体验店")</f>
        <v>0</v>
      </c>
      <c r="AB2210" s="99">
        <f>COUNTIFS(通讯通路门店!$S:$S,$G2210,通讯通路门店!$J:$J,"华为授权体验店")+COUNTIFS(通讯通路门店!$S:$S,$G2210,通讯通路门店!$J:$J,"华为堡垒店")</f>
        <v>0</v>
      </c>
      <c r="AC2210" s="99">
        <f>COUNTIFS(通讯通路门店!$S:$S,$G2210,通讯通路门店!$J:$J,"小米体验店")</f>
        <v>0</v>
      </c>
      <c r="AD2210" s="99">
        <f>COUNTIFS(通讯通路门店!$S:$S,$G2210,通讯通路门店!$J:$J,"苹果体验店")</f>
        <v>0</v>
      </c>
      <c r="AE2210" s="99">
        <f>COUNTIFS(通讯通路门店!$S:$S,$G2210,通讯通路门店!$J:$J,"其他品牌专卖店")</f>
        <v>0</v>
      </c>
      <c r="AF2210" s="99">
        <f>SUMIFS(通讯通路门店!$BI:$BI,通讯通路门店!$S:$S,$G2210)</f>
        <v>0</v>
      </c>
      <c r="AG2210" s="99">
        <f>SUMIFS(通讯通路门店!$BH:$BH,通讯通路门店!$S:$S,$G2210)</f>
        <v>0</v>
      </c>
      <c r="AH2210" s="99">
        <f t="shared" si="171"/>
        <v>0</v>
      </c>
      <c r="AI2210" s="99">
        <f>SUMIFS(通讯通路门店!$BB:$BB,通讯通路门店!$S:$S,$G2210)</f>
        <v>0</v>
      </c>
      <c r="AJ2210" s="99">
        <f>SUMIFS(通讯通路门店!$BE:$BE,通讯通路门店!$S:$S,$G2210)</f>
        <v>0</v>
      </c>
      <c r="AK2210" s="99">
        <f>SUMIFS(通讯通路门店!$BG:$BG,通讯通路门店!$S:$S,$G2210)</f>
        <v>0</v>
      </c>
      <c r="AL2210" s="99">
        <f>SUMIFS(通讯通路门店!$BC:$BC,通讯通路门店!$S:$S,$G2210)</f>
        <v>0</v>
      </c>
      <c r="AM2210" s="99">
        <f>SUMIFS(通讯通路门店!$BD:$BD,通讯通路门店!$S:$S,$G2210)</f>
        <v>0</v>
      </c>
      <c r="AN2210" s="99">
        <f>SUMIFS(通讯通路门店!$BF:$BF,通讯通路门店!$S:$S,$G2210)</f>
        <v>0</v>
      </c>
      <c r="AO2210" s="99">
        <f t="shared" si="172"/>
        <v>0</v>
      </c>
      <c r="AP2210" s="99">
        <f>SUMIFS(通讯通路门店!$K:$K,通讯通路门店!$S:$S,$G2210)</f>
        <v>0</v>
      </c>
      <c r="AQ2210" s="83"/>
      <c r="AR2210" s="99">
        <f>SUMIFS(通讯通路门店!$T:$T,通讯通路门店!$S:$S,$G2210)</f>
        <v>0</v>
      </c>
      <c r="AS2210" s="99">
        <f>SUMIFS(通讯通路门店!$U:$U,通讯通路门店!$S:$S,$G2210)</f>
        <v>0</v>
      </c>
      <c r="AT2210" s="99">
        <f>SUMIFS(通讯通路门店!$V:$V,通讯通路门店!$S:$S,$G2210)</f>
        <v>0</v>
      </c>
      <c r="AU2210" s="99">
        <f>SUMIFS(通讯通路门店!$W:$W,通讯通路门店!$S:$S,$G2210)</f>
        <v>0</v>
      </c>
      <c r="AV2210" s="99">
        <f>SUMIFS(通讯通路门店!$Z:$Z,通讯通路门店!$S:$S,$G2210)</f>
        <v>0</v>
      </c>
      <c r="AW2210" s="99">
        <f>SUMIFS(通讯通路门店!$AB:$AB,通讯通路门店!$S:$S,$G2210)</f>
        <v>0</v>
      </c>
      <c r="AX2210" s="99">
        <f>SUMIFS(通讯通路门店!$X:$X,通讯通路门店!$S:$S,$G2210)</f>
        <v>0</v>
      </c>
      <c r="AY2210" s="99">
        <f>SUMIFS(通讯通路门店!$Y:$Y,通讯通路门店!$S:$S,$G2210)</f>
        <v>0</v>
      </c>
      <c r="AZ2210" s="99">
        <f>SUMIFS(通讯通路门店!$AA:$AA,通讯通路门店!$S:$S,$G2210)</f>
        <v>0</v>
      </c>
      <c r="BA2210" s="99">
        <f t="shared" si="173"/>
        <v>0</v>
      </c>
      <c r="BB2210" s="99">
        <f t="shared" si="174"/>
        <v>0</v>
      </c>
      <c r="BC2210" s="99">
        <f>SUMIFS(通讯通路门店!$W:$W,通讯通路门店!$S:$S,$G2210,通讯通路门店!$J:$J,"荣耀体验店")+SUMIFS(通讯通路门店!$W:$W,通讯通路门店!$S:$S,$G2210,通讯通路门店!$J:$J,"荣耀授权专卖店")</f>
        <v>0</v>
      </c>
      <c r="BD2210" s="99">
        <f>SUMIFS(通讯通路门店!$Z:$Z,通讯通路门店!$S:$S,$G2210,通讯通路门店!$J:$J,"VIVO体验店")</f>
        <v>0</v>
      </c>
      <c r="BE2210" s="99">
        <f>SUMIFS(通讯通路门店!$AB:$AB,通讯通路门店!$S:$S,$G2210,通讯通路门店!$J:$J,"OPPO体验店")</f>
        <v>0</v>
      </c>
      <c r="BF2210" s="99">
        <f>SUMIFS(通讯通路门店!$X:$X,通讯通路门店!$S:$S,$G2210,通讯通路门店!$J:$J,"华为授权体验店")+SUMIFS(通讯通路门店!$AA:$AA,通讯通路门店!$S:$S,$G2210,通讯通路门店!$J:$J,"华为堡垒店")</f>
        <v>0</v>
      </c>
      <c r="BG2210" s="99">
        <f>SUMIFS(通讯通路门店!$Y:$Y,通讯通路门店!$S:$S,$G2210,通讯通路门店!$J:$J,"小米体验店")</f>
        <v>0</v>
      </c>
      <c r="BH2210" s="99">
        <f>SUMIFS(通讯通路门店!$AA:$AA,通讯通路门店!$S:$S,$G2210,通讯通路门店!$J:$J,"苹果体验店")</f>
        <v>0</v>
      </c>
      <c r="BI2210" s="99">
        <f>SUMIFS(通讯通路门店!$K:$K,通讯通路门店!$S:$S,$G2210,通讯通路门店!$J:$J,"其他品牌专卖店")</f>
        <v>0</v>
      </c>
      <c r="BJ2210" s="99">
        <f>SUMIFS(通讯通路门店!$AC:$AC,通讯通路门店!$S:$S,$G2210)</f>
        <v>0</v>
      </c>
      <c r="BK2210" s="99">
        <f>SUMIFS(通讯通路门店!$AD:$AD,通讯通路门店!$S:$S,$G2210)</f>
        <v>0</v>
      </c>
      <c r="BL2210" s="99">
        <f>SUMIFS(通讯通路门店!$AE:$AE,通讯通路门店!$S:$S,$G2210)</f>
        <v>0</v>
      </c>
      <c r="BM2210" s="99">
        <f>SUMIFS(通讯通路门店!$AF:$AF,通讯通路门店!$S:$S,$G2210)</f>
        <v>0</v>
      </c>
      <c r="BN2210" s="99">
        <f>SUMIFS(通讯通路门店!$AG:$AG,通讯通路门店!$S:$S,$G2210)</f>
        <v>0</v>
      </c>
      <c r="BO2210" s="99">
        <f>SUMIFS(通讯通路门店!$AH:$AH,通讯通路门店!$S:$S,$G2210)</f>
        <v>0</v>
      </c>
      <c r="BP2210" s="99">
        <f>SUMIFS(通讯通路门店!$AI:$AI,通讯通路门店!$S:$S,$G2210)</f>
        <v>0</v>
      </c>
      <c r="BQ2210" s="83"/>
    </row>
    <row r="2211" spans="1:69">
      <c r="A2211" s="99" t="str">
        <f>IFERROR(_xlfn.XLOOKUP($G2211,通讯通路门店!$S$4:$S$993931,通讯通路门店!$A$4:$A$993931,0,0),"")</f>
        <v>海南省</v>
      </c>
      <c r="B2211" s="99" t="str">
        <f>IFERROR(_xlfn.XLOOKUP($G2211,通讯通路门店!$S$4:$S$993931,通讯通路门店!$B$4:$B$993931,0,0),"")</f>
        <v>东方市</v>
      </c>
      <c r="C2211" s="99" t="str">
        <f>IFERROR(_xlfn.XLOOKUP($G2211,通讯通路门店!$S$4:$S$993931,通讯通路门店!$C$4:$C$993931,0,0),"")</f>
        <v>东方市</v>
      </c>
      <c r="D2211" s="99" t="str">
        <f>IFERROR(_xlfn.XLOOKUP($G2211,通讯通路门店!$S$4:$S$993931,通讯通路门店!$D$4:$D$993931,0,0),"")</f>
        <v>八所镇</v>
      </c>
      <c r="E2211" s="83"/>
      <c r="F2211" s="83"/>
      <c r="G2211" s="101"/>
      <c r="H2211" s="102">
        <f>IFERROR(_xlfn.XLOOKUP($G2211,通讯通路门店!$S$4:$S$993931,通讯通路门店!$R$4:$R$993931,0,0),"")</f>
        <v>0</v>
      </c>
      <c r="I2211" s="83"/>
      <c r="J2211" s="83"/>
      <c r="K2211" s="83"/>
      <c r="L2211" s="83"/>
      <c r="M2211" s="83"/>
      <c r="N2211" s="83"/>
      <c r="O2211" s="83"/>
      <c r="P2211" s="83"/>
      <c r="Q2211" s="83"/>
      <c r="R2211" s="83"/>
      <c r="S2211" s="83"/>
      <c r="T2211" s="83"/>
      <c r="U2211" s="99">
        <f>COUNTIF(通讯通路门店!$S:$S,$G2211)</f>
        <v>0</v>
      </c>
      <c r="V2211" s="99">
        <f>COUNTIFS(通讯通路门店!$S:$S,$G2211,通讯通路门店!$J:$J,"综合卖场")</f>
        <v>0</v>
      </c>
      <c r="W2211" s="99">
        <f>SUMIFS(通讯通路门店!$AJ:$AJ,通讯通路门店!$S:$S,通讯客户沙盘!$G2211)</f>
        <v>0</v>
      </c>
      <c r="X2211" s="99">
        <f t="shared" si="170"/>
        <v>0</v>
      </c>
      <c r="Y2211" s="99">
        <f>COUNTIFS(通讯通路门店!$S:$S,$G2211,通讯通路门店!$J:$J,"荣耀体验店")+COUNTIFS(通讯通路门店!$S:$S,$G2211,通讯通路门店!$J:$J,"荣耀授权专卖店")</f>
        <v>0</v>
      </c>
      <c r="Z2211" s="99">
        <f>COUNTIFS(通讯通路门店!$S:$S,$G2211,通讯通路门店!$J:$J,"VIVO体验店")</f>
        <v>0</v>
      </c>
      <c r="AA2211" s="99">
        <f>COUNTIFS(通讯通路门店!$S:$S,$G2211,通讯通路门店!$J:$J,"OPPO体验店")</f>
        <v>0</v>
      </c>
      <c r="AB2211" s="99">
        <f>COUNTIFS(通讯通路门店!$S:$S,$G2211,通讯通路门店!$J:$J,"华为授权体验店")+COUNTIFS(通讯通路门店!$S:$S,$G2211,通讯通路门店!$J:$J,"华为堡垒店")</f>
        <v>0</v>
      </c>
      <c r="AC2211" s="99">
        <f>COUNTIFS(通讯通路门店!$S:$S,$G2211,通讯通路门店!$J:$J,"小米体验店")</f>
        <v>0</v>
      </c>
      <c r="AD2211" s="99">
        <f>COUNTIFS(通讯通路门店!$S:$S,$G2211,通讯通路门店!$J:$J,"苹果体验店")</f>
        <v>0</v>
      </c>
      <c r="AE2211" s="99">
        <f>COUNTIFS(通讯通路门店!$S:$S,$G2211,通讯通路门店!$J:$J,"其他品牌专卖店")</f>
        <v>0</v>
      </c>
      <c r="AF2211" s="99">
        <f>SUMIFS(通讯通路门店!$BI:$BI,通讯通路门店!$S:$S,$G2211)</f>
        <v>0</v>
      </c>
      <c r="AG2211" s="99">
        <f>SUMIFS(通讯通路门店!$BH:$BH,通讯通路门店!$S:$S,$G2211)</f>
        <v>0</v>
      </c>
      <c r="AH2211" s="99">
        <f t="shared" si="171"/>
        <v>0</v>
      </c>
      <c r="AI2211" s="99">
        <f>SUMIFS(通讯通路门店!$BB:$BB,通讯通路门店!$S:$S,$G2211)</f>
        <v>0</v>
      </c>
      <c r="AJ2211" s="99">
        <f>SUMIFS(通讯通路门店!$BE:$BE,通讯通路门店!$S:$S,$G2211)</f>
        <v>0</v>
      </c>
      <c r="AK2211" s="99">
        <f>SUMIFS(通讯通路门店!$BG:$BG,通讯通路门店!$S:$S,$G2211)</f>
        <v>0</v>
      </c>
      <c r="AL2211" s="99">
        <f>SUMIFS(通讯通路门店!$BC:$BC,通讯通路门店!$S:$S,$G2211)</f>
        <v>0</v>
      </c>
      <c r="AM2211" s="99">
        <f>SUMIFS(通讯通路门店!$BD:$BD,通讯通路门店!$S:$S,$G2211)</f>
        <v>0</v>
      </c>
      <c r="AN2211" s="99">
        <f>SUMIFS(通讯通路门店!$BF:$BF,通讯通路门店!$S:$S,$G2211)</f>
        <v>0</v>
      </c>
      <c r="AO2211" s="99">
        <f t="shared" si="172"/>
        <v>0</v>
      </c>
      <c r="AP2211" s="99">
        <f>SUMIFS(通讯通路门店!$K:$K,通讯通路门店!$S:$S,$G2211)</f>
        <v>0</v>
      </c>
      <c r="AQ2211" s="83"/>
      <c r="AR2211" s="99">
        <f>SUMIFS(通讯通路门店!$T:$T,通讯通路门店!$S:$S,$G2211)</f>
        <v>0</v>
      </c>
      <c r="AS2211" s="99">
        <f>SUMIFS(通讯通路门店!$U:$U,通讯通路门店!$S:$S,$G2211)</f>
        <v>0</v>
      </c>
      <c r="AT2211" s="99">
        <f>SUMIFS(通讯通路门店!$V:$V,通讯通路门店!$S:$S,$G2211)</f>
        <v>0</v>
      </c>
      <c r="AU2211" s="99">
        <f>SUMIFS(通讯通路门店!$W:$W,通讯通路门店!$S:$S,$G2211)</f>
        <v>0</v>
      </c>
      <c r="AV2211" s="99">
        <f>SUMIFS(通讯通路门店!$Z:$Z,通讯通路门店!$S:$S,$G2211)</f>
        <v>0</v>
      </c>
      <c r="AW2211" s="99">
        <f>SUMIFS(通讯通路门店!$AB:$AB,通讯通路门店!$S:$S,$G2211)</f>
        <v>0</v>
      </c>
      <c r="AX2211" s="99">
        <f>SUMIFS(通讯通路门店!$X:$X,通讯通路门店!$S:$S,$G2211)</f>
        <v>0</v>
      </c>
      <c r="AY2211" s="99">
        <f>SUMIFS(通讯通路门店!$Y:$Y,通讯通路门店!$S:$S,$G2211)</f>
        <v>0</v>
      </c>
      <c r="AZ2211" s="99">
        <f>SUMIFS(通讯通路门店!$AA:$AA,通讯通路门店!$S:$S,$G2211)</f>
        <v>0</v>
      </c>
      <c r="BA2211" s="99">
        <f t="shared" si="173"/>
        <v>0</v>
      </c>
      <c r="BB2211" s="99">
        <f t="shared" si="174"/>
        <v>0</v>
      </c>
      <c r="BC2211" s="99">
        <f>SUMIFS(通讯通路门店!$W:$W,通讯通路门店!$S:$S,$G2211,通讯通路门店!$J:$J,"荣耀体验店")+SUMIFS(通讯通路门店!$W:$W,通讯通路门店!$S:$S,$G2211,通讯通路门店!$J:$J,"荣耀授权专卖店")</f>
        <v>0</v>
      </c>
      <c r="BD2211" s="99">
        <f>SUMIFS(通讯通路门店!$Z:$Z,通讯通路门店!$S:$S,$G2211,通讯通路门店!$J:$J,"VIVO体验店")</f>
        <v>0</v>
      </c>
      <c r="BE2211" s="99">
        <f>SUMIFS(通讯通路门店!$AB:$AB,通讯通路门店!$S:$S,$G2211,通讯通路门店!$J:$J,"OPPO体验店")</f>
        <v>0</v>
      </c>
      <c r="BF2211" s="99">
        <f>SUMIFS(通讯通路门店!$X:$X,通讯通路门店!$S:$S,$G2211,通讯通路门店!$J:$J,"华为授权体验店")+SUMIFS(通讯通路门店!$AA:$AA,通讯通路门店!$S:$S,$G2211,通讯通路门店!$J:$J,"华为堡垒店")</f>
        <v>0</v>
      </c>
      <c r="BG2211" s="99">
        <f>SUMIFS(通讯通路门店!$Y:$Y,通讯通路门店!$S:$S,$G2211,通讯通路门店!$J:$J,"小米体验店")</f>
        <v>0</v>
      </c>
      <c r="BH2211" s="99">
        <f>SUMIFS(通讯通路门店!$AA:$AA,通讯通路门店!$S:$S,$G2211,通讯通路门店!$J:$J,"苹果体验店")</f>
        <v>0</v>
      </c>
      <c r="BI2211" s="99">
        <f>SUMIFS(通讯通路门店!$K:$K,通讯通路门店!$S:$S,$G2211,通讯通路门店!$J:$J,"其他品牌专卖店")</f>
        <v>0</v>
      </c>
      <c r="BJ2211" s="99">
        <f>SUMIFS(通讯通路门店!$AC:$AC,通讯通路门店!$S:$S,$G2211)</f>
        <v>0</v>
      </c>
      <c r="BK2211" s="99">
        <f>SUMIFS(通讯通路门店!$AD:$AD,通讯通路门店!$S:$S,$G2211)</f>
        <v>0</v>
      </c>
      <c r="BL2211" s="99">
        <f>SUMIFS(通讯通路门店!$AE:$AE,通讯通路门店!$S:$S,$G2211)</f>
        <v>0</v>
      </c>
      <c r="BM2211" s="99">
        <f>SUMIFS(通讯通路门店!$AF:$AF,通讯通路门店!$S:$S,$G2211)</f>
        <v>0</v>
      </c>
      <c r="BN2211" s="99">
        <f>SUMIFS(通讯通路门店!$AG:$AG,通讯通路门店!$S:$S,$G2211)</f>
        <v>0</v>
      </c>
      <c r="BO2211" s="99">
        <f>SUMIFS(通讯通路门店!$AH:$AH,通讯通路门店!$S:$S,$G2211)</f>
        <v>0</v>
      </c>
      <c r="BP2211" s="99">
        <f>SUMIFS(通讯通路门店!$AI:$AI,通讯通路门店!$S:$S,$G2211)</f>
        <v>0</v>
      </c>
      <c r="BQ2211" s="83"/>
    </row>
    <row r="2212" spans="1:69">
      <c r="A2212" s="99" t="str">
        <f>IFERROR(_xlfn.XLOOKUP($G2212,通讯通路门店!$S$4:$S$993931,通讯通路门店!$A$4:$A$993931,0,0),"")</f>
        <v>海南省</v>
      </c>
      <c r="B2212" s="99" t="str">
        <f>IFERROR(_xlfn.XLOOKUP($G2212,通讯通路门店!$S$4:$S$993931,通讯通路门店!$B$4:$B$993931,0,0),"")</f>
        <v>东方市</v>
      </c>
      <c r="C2212" s="99" t="str">
        <f>IFERROR(_xlfn.XLOOKUP($G2212,通讯通路门店!$S$4:$S$993931,通讯通路门店!$C$4:$C$993931,0,0),"")</f>
        <v>东方市</v>
      </c>
      <c r="D2212" s="99" t="str">
        <f>IFERROR(_xlfn.XLOOKUP($G2212,通讯通路门店!$S$4:$S$993931,通讯通路门店!$D$4:$D$993931,0,0),"")</f>
        <v>八所镇</v>
      </c>
      <c r="E2212" s="83"/>
      <c r="F2212" s="83"/>
      <c r="G2212" s="101"/>
      <c r="H2212" s="102">
        <f>IFERROR(_xlfn.XLOOKUP($G2212,通讯通路门店!$S$4:$S$993931,通讯通路门店!$R$4:$R$993931,0,0),"")</f>
        <v>0</v>
      </c>
      <c r="I2212" s="83"/>
      <c r="J2212" s="83"/>
      <c r="K2212" s="83"/>
      <c r="L2212" s="83"/>
      <c r="M2212" s="83"/>
      <c r="N2212" s="83"/>
      <c r="O2212" s="83"/>
      <c r="P2212" s="83"/>
      <c r="Q2212" s="83"/>
      <c r="R2212" s="83"/>
      <c r="S2212" s="83"/>
      <c r="T2212" s="83"/>
      <c r="U2212" s="99">
        <f>COUNTIF(通讯通路门店!$S:$S,$G2212)</f>
        <v>0</v>
      </c>
      <c r="V2212" s="99">
        <f>COUNTIFS(通讯通路门店!$S:$S,$G2212,通讯通路门店!$J:$J,"综合卖场")</f>
        <v>0</v>
      </c>
      <c r="W2212" s="99">
        <f>SUMIFS(通讯通路门店!$AJ:$AJ,通讯通路门店!$S:$S,通讯客户沙盘!$G2212)</f>
        <v>0</v>
      </c>
      <c r="X2212" s="99">
        <f t="shared" si="170"/>
        <v>0</v>
      </c>
      <c r="Y2212" s="99">
        <f>COUNTIFS(通讯通路门店!$S:$S,$G2212,通讯通路门店!$J:$J,"荣耀体验店")+COUNTIFS(通讯通路门店!$S:$S,$G2212,通讯通路门店!$J:$J,"荣耀授权专卖店")</f>
        <v>0</v>
      </c>
      <c r="Z2212" s="99">
        <f>COUNTIFS(通讯通路门店!$S:$S,$G2212,通讯通路门店!$J:$J,"VIVO体验店")</f>
        <v>0</v>
      </c>
      <c r="AA2212" s="99">
        <f>COUNTIFS(通讯通路门店!$S:$S,$G2212,通讯通路门店!$J:$J,"OPPO体验店")</f>
        <v>0</v>
      </c>
      <c r="AB2212" s="99">
        <f>COUNTIFS(通讯通路门店!$S:$S,$G2212,通讯通路门店!$J:$J,"华为授权体验店")+COUNTIFS(通讯通路门店!$S:$S,$G2212,通讯通路门店!$J:$J,"华为堡垒店")</f>
        <v>0</v>
      </c>
      <c r="AC2212" s="99">
        <f>COUNTIFS(通讯通路门店!$S:$S,$G2212,通讯通路门店!$J:$J,"小米体验店")</f>
        <v>0</v>
      </c>
      <c r="AD2212" s="99">
        <f>COUNTIFS(通讯通路门店!$S:$S,$G2212,通讯通路门店!$J:$J,"苹果体验店")</f>
        <v>0</v>
      </c>
      <c r="AE2212" s="99">
        <f>COUNTIFS(通讯通路门店!$S:$S,$G2212,通讯通路门店!$J:$J,"其他品牌专卖店")</f>
        <v>0</v>
      </c>
      <c r="AF2212" s="99">
        <f>SUMIFS(通讯通路门店!$BI:$BI,通讯通路门店!$S:$S,$G2212)</f>
        <v>0</v>
      </c>
      <c r="AG2212" s="99">
        <f>SUMIFS(通讯通路门店!$BH:$BH,通讯通路门店!$S:$S,$G2212)</f>
        <v>0</v>
      </c>
      <c r="AH2212" s="99">
        <f t="shared" si="171"/>
        <v>0</v>
      </c>
      <c r="AI2212" s="99">
        <f>SUMIFS(通讯通路门店!$BB:$BB,通讯通路门店!$S:$S,$G2212)</f>
        <v>0</v>
      </c>
      <c r="AJ2212" s="99">
        <f>SUMIFS(通讯通路门店!$BE:$BE,通讯通路门店!$S:$S,$G2212)</f>
        <v>0</v>
      </c>
      <c r="AK2212" s="99">
        <f>SUMIFS(通讯通路门店!$BG:$BG,通讯通路门店!$S:$S,$G2212)</f>
        <v>0</v>
      </c>
      <c r="AL2212" s="99">
        <f>SUMIFS(通讯通路门店!$BC:$BC,通讯通路门店!$S:$S,$G2212)</f>
        <v>0</v>
      </c>
      <c r="AM2212" s="99">
        <f>SUMIFS(通讯通路门店!$BD:$BD,通讯通路门店!$S:$S,$G2212)</f>
        <v>0</v>
      </c>
      <c r="AN2212" s="99">
        <f>SUMIFS(通讯通路门店!$BF:$BF,通讯通路门店!$S:$S,$G2212)</f>
        <v>0</v>
      </c>
      <c r="AO2212" s="99">
        <f t="shared" si="172"/>
        <v>0</v>
      </c>
      <c r="AP2212" s="99">
        <f>SUMIFS(通讯通路门店!$K:$K,通讯通路门店!$S:$S,$G2212)</f>
        <v>0</v>
      </c>
      <c r="AQ2212" s="83"/>
      <c r="AR2212" s="99">
        <f>SUMIFS(通讯通路门店!$T:$T,通讯通路门店!$S:$S,$G2212)</f>
        <v>0</v>
      </c>
      <c r="AS2212" s="99">
        <f>SUMIFS(通讯通路门店!$U:$U,通讯通路门店!$S:$S,$G2212)</f>
        <v>0</v>
      </c>
      <c r="AT2212" s="99">
        <f>SUMIFS(通讯通路门店!$V:$V,通讯通路门店!$S:$S,$G2212)</f>
        <v>0</v>
      </c>
      <c r="AU2212" s="99">
        <f>SUMIFS(通讯通路门店!$W:$W,通讯通路门店!$S:$S,$G2212)</f>
        <v>0</v>
      </c>
      <c r="AV2212" s="99">
        <f>SUMIFS(通讯通路门店!$Z:$Z,通讯通路门店!$S:$S,$G2212)</f>
        <v>0</v>
      </c>
      <c r="AW2212" s="99">
        <f>SUMIFS(通讯通路门店!$AB:$AB,通讯通路门店!$S:$S,$G2212)</f>
        <v>0</v>
      </c>
      <c r="AX2212" s="99">
        <f>SUMIFS(通讯通路门店!$X:$X,通讯通路门店!$S:$S,$G2212)</f>
        <v>0</v>
      </c>
      <c r="AY2212" s="99">
        <f>SUMIFS(通讯通路门店!$Y:$Y,通讯通路门店!$S:$S,$G2212)</f>
        <v>0</v>
      </c>
      <c r="AZ2212" s="99">
        <f>SUMIFS(通讯通路门店!$AA:$AA,通讯通路门店!$S:$S,$G2212)</f>
        <v>0</v>
      </c>
      <c r="BA2212" s="99">
        <f t="shared" si="173"/>
        <v>0</v>
      </c>
      <c r="BB2212" s="99">
        <f t="shared" si="174"/>
        <v>0</v>
      </c>
      <c r="BC2212" s="99">
        <f>SUMIFS(通讯通路门店!$W:$W,通讯通路门店!$S:$S,$G2212,通讯通路门店!$J:$J,"荣耀体验店")+SUMIFS(通讯通路门店!$W:$W,通讯通路门店!$S:$S,$G2212,通讯通路门店!$J:$J,"荣耀授权专卖店")</f>
        <v>0</v>
      </c>
      <c r="BD2212" s="99">
        <f>SUMIFS(通讯通路门店!$Z:$Z,通讯通路门店!$S:$S,$G2212,通讯通路门店!$J:$J,"VIVO体验店")</f>
        <v>0</v>
      </c>
      <c r="BE2212" s="99">
        <f>SUMIFS(通讯通路门店!$AB:$AB,通讯通路门店!$S:$S,$G2212,通讯通路门店!$J:$J,"OPPO体验店")</f>
        <v>0</v>
      </c>
      <c r="BF2212" s="99">
        <f>SUMIFS(通讯通路门店!$X:$X,通讯通路门店!$S:$S,$G2212,通讯通路门店!$J:$J,"华为授权体验店")+SUMIFS(通讯通路门店!$AA:$AA,通讯通路门店!$S:$S,$G2212,通讯通路门店!$J:$J,"华为堡垒店")</f>
        <v>0</v>
      </c>
      <c r="BG2212" s="99">
        <f>SUMIFS(通讯通路门店!$Y:$Y,通讯通路门店!$S:$S,$G2212,通讯通路门店!$J:$J,"小米体验店")</f>
        <v>0</v>
      </c>
      <c r="BH2212" s="99">
        <f>SUMIFS(通讯通路门店!$AA:$AA,通讯通路门店!$S:$S,$G2212,通讯通路门店!$J:$J,"苹果体验店")</f>
        <v>0</v>
      </c>
      <c r="BI2212" s="99">
        <f>SUMIFS(通讯通路门店!$K:$K,通讯通路门店!$S:$S,$G2212,通讯通路门店!$J:$J,"其他品牌专卖店")</f>
        <v>0</v>
      </c>
      <c r="BJ2212" s="99">
        <f>SUMIFS(通讯通路门店!$AC:$AC,通讯通路门店!$S:$S,$G2212)</f>
        <v>0</v>
      </c>
      <c r="BK2212" s="99">
        <f>SUMIFS(通讯通路门店!$AD:$AD,通讯通路门店!$S:$S,$G2212)</f>
        <v>0</v>
      </c>
      <c r="BL2212" s="99">
        <f>SUMIFS(通讯通路门店!$AE:$AE,通讯通路门店!$S:$S,$G2212)</f>
        <v>0</v>
      </c>
      <c r="BM2212" s="99">
        <f>SUMIFS(通讯通路门店!$AF:$AF,通讯通路门店!$S:$S,$G2212)</f>
        <v>0</v>
      </c>
      <c r="BN2212" s="99">
        <f>SUMIFS(通讯通路门店!$AG:$AG,通讯通路门店!$S:$S,$G2212)</f>
        <v>0</v>
      </c>
      <c r="BO2212" s="99">
        <f>SUMIFS(通讯通路门店!$AH:$AH,通讯通路门店!$S:$S,$G2212)</f>
        <v>0</v>
      </c>
      <c r="BP2212" s="99">
        <f>SUMIFS(通讯通路门店!$AI:$AI,通讯通路门店!$S:$S,$G2212)</f>
        <v>0</v>
      </c>
      <c r="BQ2212" s="83"/>
    </row>
    <row r="2213" spans="1:69">
      <c r="A2213" s="99" t="str">
        <f>IFERROR(_xlfn.XLOOKUP($G2213,通讯通路门店!$S$4:$S$993931,通讯通路门店!$A$4:$A$993931,0,0),"")</f>
        <v>海南省</v>
      </c>
      <c r="B2213" s="99" t="str">
        <f>IFERROR(_xlfn.XLOOKUP($G2213,通讯通路门店!$S$4:$S$993931,通讯通路门店!$B$4:$B$993931,0,0),"")</f>
        <v>东方市</v>
      </c>
      <c r="C2213" s="99" t="str">
        <f>IFERROR(_xlfn.XLOOKUP($G2213,通讯通路门店!$S$4:$S$993931,通讯通路门店!$C$4:$C$993931,0,0),"")</f>
        <v>东方市</v>
      </c>
      <c r="D2213" s="99" t="str">
        <f>IFERROR(_xlfn.XLOOKUP($G2213,通讯通路门店!$S$4:$S$993931,通讯通路门店!$D$4:$D$993931,0,0),"")</f>
        <v>八所镇</v>
      </c>
      <c r="E2213" s="83"/>
      <c r="F2213" s="83"/>
      <c r="G2213" s="101"/>
      <c r="H2213" s="102">
        <f>IFERROR(_xlfn.XLOOKUP($G2213,通讯通路门店!$S$4:$S$993931,通讯通路门店!$R$4:$R$993931,0,0),"")</f>
        <v>0</v>
      </c>
      <c r="I2213" s="83"/>
      <c r="J2213" s="83"/>
      <c r="K2213" s="83"/>
      <c r="L2213" s="83"/>
      <c r="M2213" s="83"/>
      <c r="N2213" s="83"/>
      <c r="O2213" s="83"/>
      <c r="P2213" s="83"/>
      <c r="Q2213" s="83"/>
      <c r="R2213" s="83"/>
      <c r="S2213" s="83"/>
      <c r="T2213" s="83"/>
      <c r="U2213" s="99">
        <f>COUNTIF(通讯通路门店!$S:$S,$G2213)</f>
        <v>0</v>
      </c>
      <c r="V2213" s="99">
        <f>COUNTIFS(通讯通路门店!$S:$S,$G2213,通讯通路门店!$J:$J,"综合卖场")</f>
        <v>0</v>
      </c>
      <c r="W2213" s="99">
        <f>SUMIFS(通讯通路门店!$AJ:$AJ,通讯通路门店!$S:$S,通讯客户沙盘!$G2213)</f>
        <v>0</v>
      </c>
      <c r="X2213" s="99">
        <f t="shared" si="170"/>
        <v>0</v>
      </c>
      <c r="Y2213" s="99">
        <f>COUNTIFS(通讯通路门店!$S:$S,$G2213,通讯通路门店!$J:$J,"荣耀体验店")+COUNTIFS(通讯通路门店!$S:$S,$G2213,通讯通路门店!$J:$J,"荣耀授权专卖店")</f>
        <v>0</v>
      </c>
      <c r="Z2213" s="99">
        <f>COUNTIFS(通讯通路门店!$S:$S,$G2213,通讯通路门店!$J:$J,"VIVO体验店")</f>
        <v>0</v>
      </c>
      <c r="AA2213" s="99">
        <f>COUNTIFS(通讯通路门店!$S:$S,$G2213,通讯通路门店!$J:$J,"OPPO体验店")</f>
        <v>0</v>
      </c>
      <c r="AB2213" s="99">
        <f>COUNTIFS(通讯通路门店!$S:$S,$G2213,通讯通路门店!$J:$J,"华为授权体验店")+COUNTIFS(通讯通路门店!$S:$S,$G2213,通讯通路门店!$J:$J,"华为堡垒店")</f>
        <v>0</v>
      </c>
      <c r="AC2213" s="99">
        <f>COUNTIFS(通讯通路门店!$S:$S,$G2213,通讯通路门店!$J:$J,"小米体验店")</f>
        <v>0</v>
      </c>
      <c r="AD2213" s="99">
        <f>COUNTIFS(通讯通路门店!$S:$S,$G2213,通讯通路门店!$J:$J,"苹果体验店")</f>
        <v>0</v>
      </c>
      <c r="AE2213" s="99">
        <f>COUNTIFS(通讯通路门店!$S:$S,$G2213,通讯通路门店!$J:$J,"其他品牌专卖店")</f>
        <v>0</v>
      </c>
      <c r="AF2213" s="99">
        <f>SUMIFS(通讯通路门店!$BI:$BI,通讯通路门店!$S:$S,$G2213)</f>
        <v>0</v>
      </c>
      <c r="AG2213" s="99">
        <f>SUMIFS(通讯通路门店!$BH:$BH,通讯通路门店!$S:$S,$G2213)</f>
        <v>0</v>
      </c>
      <c r="AH2213" s="99">
        <f t="shared" si="171"/>
        <v>0</v>
      </c>
      <c r="AI2213" s="99">
        <f>SUMIFS(通讯通路门店!$BB:$BB,通讯通路门店!$S:$S,$G2213)</f>
        <v>0</v>
      </c>
      <c r="AJ2213" s="99">
        <f>SUMIFS(通讯通路门店!$BE:$BE,通讯通路门店!$S:$S,$G2213)</f>
        <v>0</v>
      </c>
      <c r="AK2213" s="99">
        <f>SUMIFS(通讯通路门店!$BG:$BG,通讯通路门店!$S:$S,$G2213)</f>
        <v>0</v>
      </c>
      <c r="AL2213" s="99">
        <f>SUMIFS(通讯通路门店!$BC:$BC,通讯通路门店!$S:$S,$G2213)</f>
        <v>0</v>
      </c>
      <c r="AM2213" s="99">
        <f>SUMIFS(通讯通路门店!$BD:$BD,通讯通路门店!$S:$S,$G2213)</f>
        <v>0</v>
      </c>
      <c r="AN2213" s="99">
        <f>SUMIFS(通讯通路门店!$BF:$BF,通讯通路门店!$S:$S,$G2213)</f>
        <v>0</v>
      </c>
      <c r="AO2213" s="99">
        <f t="shared" si="172"/>
        <v>0</v>
      </c>
      <c r="AP2213" s="99">
        <f>SUMIFS(通讯通路门店!$K:$K,通讯通路门店!$S:$S,$G2213)</f>
        <v>0</v>
      </c>
      <c r="AQ2213" s="83"/>
      <c r="AR2213" s="99">
        <f>SUMIFS(通讯通路门店!$T:$T,通讯通路门店!$S:$S,$G2213)</f>
        <v>0</v>
      </c>
      <c r="AS2213" s="99">
        <f>SUMIFS(通讯通路门店!$U:$U,通讯通路门店!$S:$S,$G2213)</f>
        <v>0</v>
      </c>
      <c r="AT2213" s="99">
        <f>SUMIFS(通讯通路门店!$V:$V,通讯通路门店!$S:$S,$G2213)</f>
        <v>0</v>
      </c>
      <c r="AU2213" s="99">
        <f>SUMIFS(通讯通路门店!$W:$W,通讯通路门店!$S:$S,$G2213)</f>
        <v>0</v>
      </c>
      <c r="AV2213" s="99">
        <f>SUMIFS(通讯通路门店!$Z:$Z,通讯通路门店!$S:$S,$G2213)</f>
        <v>0</v>
      </c>
      <c r="AW2213" s="99">
        <f>SUMIFS(通讯通路门店!$AB:$AB,通讯通路门店!$S:$S,$G2213)</f>
        <v>0</v>
      </c>
      <c r="AX2213" s="99">
        <f>SUMIFS(通讯通路门店!$X:$X,通讯通路门店!$S:$S,$G2213)</f>
        <v>0</v>
      </c>
      <c r="AY2213" s="99">
        <f>SUMIFS(通讯通路门店!$Y:$Y,通讯通路门店!$S:$S,$G2213)</f>
        <v>0</v>
      </c>
      <c r="AZ2213" s="99">
        <f>SUMIFS(通讯通路门店!$AA:$AA,通讯通路门店!$S:$S,$G2213)</f>
        <v>0</v>
      </c>
      <c r="BA2213" s="99">
        <f t="shared" si="173"/>
        <v>0</v>
      </c>
      <c r="BB2213" s="99">
        <f t="shared" si="174"/>
        <v>0</v>
      </c>
      <c r="BC2213" s="99">
        <f>SUMIFS(通讯通路门店!$W:$W,通讯通路门店!$S:$S,$G2213,通讯通路门店!$J:$J,"荣耀体验店")+SUMIFS(通讯通路门店!$W:$W,通讯通路门店!$S:$S,$G2213,通讯通路门店!$J:$J,"荣耀授权专卖店")</f>
        <v>0</v>
      </c>
      <c r="BD2213" s="99">
        <f>SUMIFS(通讯通路门店!$Z:$Z,通讯通路门店!$S:$S,$G2213,通讯通路门店!$J:$J,"VIVO体验店")</f>
        <v>0</v>
      </c>
      <c r="BE2213" s="99">
        <f>SUMIFS(通讯通路门店!$AB:$AB,通讯通路门店!$S:$S,$G2213,通讯通路门店!$J:$J,"OPPO体验店")</f>
        <v>0</v>
      </c>
      <c r="BF2213" s="99">
        <f>SUMIFS(通讯通路门店!$X:$X,通讯通路门店!$S:$S,$G2213,通讯通路门店!$J:$J,"华为授权体验店")+SUMIFS(通讯通路门店!$AA:$AA,通讯通路门店!$S:$S,$G2213,通讯通路门店!$J:$J,"华为堡垒店")</f>
        <v>0</v>
      </c>
      <c r="BG2213" s="99">
        <f>SUMIFS(通讯通路门店!$Y:$Y,通讯通路门店!$S:$S,$G2213,通讯通路门店!$J:$J,"小米体验店")</f>
        <v>0</v>
      </c>
      <c r="BH2213" s="99">
        <f>SUMIFS(通讯通路门店!$AA:$AA,通讯通路门店!$S:$S,$G2213,通讯通路门店!$J:$J,"苹果体验店")</f>
        <v>0</v>
      </c>
      <c r="BI2213" s="99">
        <f>SUMIFS(通讯通路门店!$K:$K,通讯通路门店!$S:$S,$G2213,通讯通路门店!$J:$J,"其他品牌专卖店")</f>
        <v>0</v>
      </c>
      <c r="BJ2213" s="99">
        <f>SUMIFS(通讯通路门店!$AC:$AC,通讯通路门店!$S:$S,$G2213)</f>
        <v>0</v>
      </c>
      <c r="BK2213" s="99">
        <f>SUMIFS(通讯通路门店!$AD:$AD,通讯通路门店!$S:$S,$G2213)</f>
        <v>0</v>
      </c>
      <c r="BL2213" s="99">
        <f>SUMIFS(通讯通路门店!$AE:$AE,通讯通路门店!$S:$S,$G2213)</f>
        <v>0</v>
      </c>
      <c r="BM2213" s="99">
        <f>SUMIFS(通讯通路门店!$AF:$AF,通讯通路门店!$S:$S,$G2213)</f>
        <v>0</v>
      </c>
      <c r="BN2213" s="99">
        <f>SUMIFS(通讯通路门店!$AG:$AG,通讯通路门店!$S:$S,$G2213)</f>
        <v>0</v>
      </c>
      <c r="BO2213" s="99">
        <f>SUMIFS(通讯通路门店!$AH:$AH,通讯通路门店!$S:$S,$G2213)</f>
        <v>0</v>
      </c>
      <c r="BP2213" s="99">
        <f>SUMIFS(通讯通路门店!$AI:$AI,通讯通路门店!$S:$S,$G2213)</f>
        <v>0</v>
      </c>
      <c r="BQ2213" s="83"/>
    </row>
    <row r="2214" spans="1:69">
      <c r="A2214" s="99" t="str">
        <f>IFERROR(_xlfn.XLOOKUP($G2214,通讯通路门店!$S$4:$S$993931,通讯通路门店!$A$4:$A$993931,0,0),"")</f>
        <v>海南省</v>
      </c>
      <c r="B2214" s="99" t="str">
        <f>IFERROR(_xlfn.XLOOKUP($G2214,通讯通路门店!$S$4:$S$993931,通讯通路门店!$B$4:$B$993931,0,0),"")</f>
        <v>东方市</v>
      </c>
      <c r="C2214" s="99" t="str">
        <f>IFERROR(_xlfn.XLOOKUP($G2214,通讯通路门店!$S$4:$S$993931,通讯通路门店!$C$4:$C$993931,0,0),"")</f>
        <v>东方市</v>
      </c>
      <c r="D2214" s="99" t="str">
        <f>IFERROR(_xlfn.XLOOKUP($G2214,通讯通路门店!$S$4:$S$993931,通讯通路门店!$D$4:$D$993931,0,0),"")</f>
        <v>八所镇</v>
      </c>
      <c r="E2214" s="83"/>
      <c r="F2214" s="83"/>
      <c r="G2214" s="101"/>
      <c r="H2214" s="102">
        <f>IFERROR(_xlfn.XLOOKUP($G2214,通讯通路门店!$S$4:$S$993931,通讯通路门店!$R$4:$R$993931,0,0),"")</f>
        <v>0</v>
      </c>
      <c r="I2214" s="83"/>
      <c r="J2214" s="83"/>
      <c r="K2214" s="83"/>
      <c r="L2214" s="83"/>
      <c r="M2214" s="83"/>
      <c r="N2214" s="83"/>
      <c r="O2214" s="83"/>
      <c r="P2214" s="83"/>
      <c r="Q2214" s="83"/>
      <c r="R2214" s="83"/>
      <c r="S2214" s="83"/>
      <c r="T2214" s="83"/>
      <c r="U2214" s="99">
        <f>COUNTIF(通讯通路门店!$S:$S,$G2214)</f>
        <v>0</v>
      </c>
      <c r="V2214" s="99">
        <f>COUNTIFS(通讯通路门店!$S:$S,$G2214,通讯通路门店!$J:$J,"综合卖场")</f>
        <v>0</v>
      </c>
      <c r="W2214" s="99">
        <f>SUMIFS(通讯通路门店!$AJ:$AJ,通讯通路门店!$S:$S,通讯客户沙盘!$G2214)</f>
        <v>0</v>
      </c>
      <c r="X2214" s="99">
        <f t="shared" si="170"/>
        <v>0</v>
      </c>
      <c r="Y2214" s="99">
        <f>COUNTIFS(通讯通路门店!$S:$S,$G2214,通讯通路门店!$J:$J,"荣耀体验店")+COUNTIFS(通讯通路门店!$S:$S,$G2214,通讯通路门店!$J:$J,"荣耀授权专卖店")</f>
        <v>0</v>
      </c>
      <c r="Z2214" s="99">
        <f>COUNTIFS(通讯通路门店!$S:$S,$G2214,通讯通路门店!$J:$J,"VIVO体验店")</f>
        <v>0</v>
      </c>
      <c r="AA2214" s="99">
        <f>COUNTIFS(通讯通路门店!$S:$S,$G2214,通讯通路门店!$J:$J,"OPPO体验店")</f>
        <v>0</v>
      </c>
      <c r="AB2214" s="99">
        <f>COUNTIFS(通讯通路门店!$S:$S,$G2214,通讯通路门店!$J:$J,"华为授权体验店")+COUNTIFS(通讯通路门店!$S:$S,$G2214,通讯通路门店!$J:$J,"华为堡垒店")</f>
        <v>0</v>
      </c>
      <c r="AC2214" s="99">
        <f>COUNTIFS(通讯通路门店!$S:$S,$G2214,通讯通路门店!$J:$J,"小米体验店")</f>
        <v>0</v>
      </c>
      <c r="AD2214" s="99">
        <f>COUNTIFS(通讯通路门店!$S:$S,$G2214,通讯通路门店!$J:$J,"苹果体验店")</f>
        <v>0</v>
      </c>
      <c r="AE2214" s="99">
        <f>COUNTIFS(通讯通路门店!$S:$S,$G2214,通讯通路门店!$J:$J,"其他品牌专卖店")</f>
        <v>0</v>
      </c>
      <c r="AF2214" s="99">
        <f>SUMIFS(通讯通路门店!$BI:$BI,通讯通路门店!$S:$S,$G2214)</f>
        <v>0</v>
      </c>
      <c r="AG2214" s="99">
        <f>SUMIFS(通讯通路门店!$BH:$BH,通讯通路门店!$S:$S,$G2214)</f>
        <v>0</v>
      </c>
      <c r="AH2214" s="99">
        <f t="shared" si="171"/>
        <v>0</v>
      </c>
      <c r="AI2214" s="99">
        <f>SUMIFS(通讯通路门店!$BB:$BB,通讯通路门店!$S:$S,$G2214)</f>
        <v>0</v>
      </c>
      <c r="AJ2214" s="99">
        <f>SUMIFS(通讯通路门店!$BE:$BE,通讯通路门店!$S:$S,$G2214)</f>
        <v>0</v>
      </c>
      <c r="AK2214" s="99">
        <f>SUMIFS(通讯通路门店!$BG:$BG,通讯通路门店!$S:$S,$G2214)</f>
        <v>0</v>
      </c>
      <c r="AL2214" s="99">
        <f>SUMIFS(通讯通路门店!$BC:$BC,通讯通路门店!$S:$S,$G2214)</f>
        <v>0</v>
      </c>
      <c r="AM2214" s="99">
        <f>SUMIFS(通讯通路门店!$BD:$BD,通讯通路门店!$S:$S,$G2214)</f>
        <v>0</v>
      </c>
      <c r="AN2214" s="99">
        <f>SUMIFS(通讯通路门店!$BF:$BF,通讯通路门店!$S:$S,$G2214)</f>
        <v>0</v>
      </c>
      <c r="AO2214" s="99">
        <f t="shared" si="172"/>
        <v>0</v>
      </c>
      <c r="AP2214" s="99">
        <f>SUMIFS(通讯通路门店!$K:$K,通讯通路门店!$S:$S,$G2214)</f>
        <v>0</v>
      </c>
      <c r="AQ2214" s="83"/>
      <c r="AR2214" s="99">
        <f>SUMIFS(通讯通路门店!$T:$T,通讯通路门店!$S:$S,$G2214)</f>
        <v>0</v>
      </c>
      <c r="AS2214" s="99">
        <f>SUMIFS(通讯通路门店!$U:$U,通讯通路门店!$S:$S,$G2214)</f>
        <v>0</v>
      </c>
      <c r="AT2214" s="99">
        <f>SUMIFS(通讯通路门店!$V:$V,通讯通路门店!$S:$S,$G2214)</f>
        <v>0</v>
      </c>
      <c r="AU2214" s="99">
        <f>SUMIFS(通讯通路门店!$W:$W,通讯通路门店!$S:$S,$G2214)</f>
        <v>0</v>
      </c>
      <c r="AV2214" s="99">
        <f>SUMIFS(通讯通路门店!$Z:$Z,通讯通路门店!$S:$S,$G2214)</f>
        <v>0</v>
      </c>
      <c r="AW2214" s="99">
        <f>SUMIFS(通讯通路门店!$AB:$AB,通讯通路门店!$S:$S,$G2214)</f>
        <v>0</v>
      </c>
      <c r="AX2214" s="99">
        <f>SUMIFS(通讯通路门店!$X:$X,通讯通路门店!$S:$S,$G2214)</f>
        <v>0</v>
      </c>
      <c r="AY2214" s="99">
        <f>SUMIFS(通讯通路门店!$Y:$Y,通讯通路门店!$S:$S,$G2214)</f>
        <v>0</v>
      </c>
      <c r="AZ2214" s="99">
        <f>SUMIFS(通讯通路门店!$AA:$AA,通讯通路门店!$S:$S,$G2214)</f>
        <v>0</v>
      </c>
      <c r="BA2214" s="99">
        <f t="shared" si="173"/>
        <v>0</v>
      </c>
      <c r="BB2214" s="99">
        <f t="shared" si="174"/>
        <v>0</v>
      </c>
      <c r="BC2214" s="99">
        <f>SUMIFS(通讯通路门店!$W:$W,通讯通路门店!$S:$S,$G2214,通讯通路门店!$J:$J,"荣耀体验店")+SUMIFS(通讯通路门店!$W:$W,通讯通路门店!$S:$S,$G2214,通讯通路门店!$J:$J,"荣耀授权专卖店")</f>
        <v>0</v>
      </c>
      <c r="BD2214" s="99">
        <f>SUMIFS(通讯通路门店!$Z:$Z,通讯通路门店!$S:$S,$G2214,通讯通路门店!$J:$J,"VIVO体验店")</f>
        <v>0</v>
      </c>
      <c r="BE2214" s="99">
        <f>SUMIFS(通讯通路门店!$AB:$AB,通讯通路门店!$S:$S,$G2214,通讯通路门店!$J:$J,"OPPO体验店")</f>
        <v>0</v>
      </c>
      <c r="BF2214" s="99">
        <f>SUMIFS(通讯通路门店!$X:$X,通讯通路门店!$S:$S,$G2214,通讯通路门店!$J:$J,"华为授权体验店")+SUMIFS(通讯通路门店!$AA:$AA,通讯通路门店!$S:$S,$G2214,通讯通路门店!$J:$J,"华为堡垒店")</f>
        <v>0</v>
      </c>
      <c r="BG2214" s="99">
        <f>SUMIFS(通讯通路门店!$Y:$Y,通讯通路门店!$S:$S,$G2214,通讯通路门店!$J:$J,"小米体验店")</f>
        <v>0</v>
      </c>
      <c r="BH2214" s="99">
        <f>SUMIFS(通讯通路门店!$AA:$AA,通讯通路门店!$S:$S,$G2214,通讯通路门店!$J:$J,"苹果体验店")</f>
        <v>0</v>
      </c>
      <c r="BI2214" s="99">
        <f>SUMIFS(通讯通路门店!$K:$K,通讯通路门店!$S:$S,$G2214,通讯通路门店!$J:$J,"其他品牌专卖店")</f>
        <v>0</v>
      </c>
      <c r="BJ2214" s="99">
        <f>SUMIFS(通讯通路门店!$AC:$AC,通讯通路门店!$S:$S,$G2214)</f>
        <v>0</v>
      </c>
      <c r="BK2214" s="99">
        <f>SUMIFS(通讯通路门店!$AD:$AD,通讯通路门店!$S:$S,$G2214)</f>
        <v>0</v>
      </c>
      <c r="BL2214" s="99">
        <f>SUMIFS(通讯通路门店!$AE:$AE,通讯通路门店!$S:$S,$G2214)</f>
        <v>0</v>
      </c>
      <c r="BM2214" s="99">
        <f>SUMIFS(通讯通路门店!$AF:$AF,通讯通路门店!$S:$S,$G2214)</f>
        <v>0</v>
      </c>
      <c r="BN2214" s="99">
        <f>SUMIFS(通讯通路门店!$AG:$AG,通讯通路门店!$S:$S,$G2214)</f>
        <v>0</v>
      </c>
      <c r="BO2214" s="99">
        <f>SUMIFS(通讯通路门店!$AH:$AH,通讯通路门店!$S:$S,$G2214)</f>
        <v>0</v>
      </c>
      <c r="BP2214" s="99">
        <f>SUMIFS(通讯通路门店!$AI:$AI,通讯通路门店!$S:$S,$G2214)</f>
        <v>0</v>
      </c>
      <c r="BQ2214" s="83"/>
    </row>
    <row r="2215" spans="1:69">
      <c r="A2215" s="99" t="str">
        <f>IFERROR(_xlfn.XLOOKUP($G2215,通讯通路门店!$S$4:$S$993931,通讯通路门店!$A$4:$A$993931,0,0),"")</f>
        <v>海南省</v>
      </c>
      <c r="B2215" s="99" t="str">
        <f>IFERROR(_xlfn.XLOOKUP($G2215,通讯通路门店!$S$4:$S$993931,通讯通路门店!$B$4:$B$993931,0,0),"")</f>
        <v>东方市</v>
      </c>
      <c r="C2215" s="99" t="str">
        <f>IFERROR(_xlfn.XLOOKUP($G2215,通讯通路门店!$S$4:$S$993931,通讯通路门店!$C$4:$C$993931,0,0),"")</f>
        <v>东方市</v>
      </c>
      <c r="D2215" s="99" t="str">
        <f>IFERROR(_xlfn.XLOOKUP($G2215,通讯通路门店!$S$4:$S$993931,通讯通路门店!$D$4:$D$993931,0,0),"")</f>
        <v>八所镇</v>
      </c>
      <c r="E2215" s="83"/>
      <c r="F2215" s="83"/>
      <c r="G2215" s="101"/>
      <c r="H2215" s="102">
        <f>IFERROR(_xlfn.XLOOKUP($G2215,通讯通路门店!$S$4:$S$993931,通讯通路门店!$R$4:$R$993931,0,0),"")</f>
        <v>0</v>
      </c>
      <c r="I2215" s="83"/>
      <c r="J2215" s="83"/>
      <c r="K2215" s="83"/>
      <c r="L2215" s="83"/>
      <c r="M2215" s="83"/>
      <c r="N2215" s="83"/>
      <c r="O2215" s="83"/>
      <c r="P2215" s="83"/>
      <c r="Q2215" s="83"/>
      <c r="R2215" s="83"/>
      <c r="S2215" s="83"/>
      <c r="T2215" s="83"/>
      <c r="U2215" s="99">
        <f>COUNTIF(通讯通路门店!$S:$S,$G2215)</f>
        <v>0</v>
      </c>
      <c r="V2215" s="99">
        <f>COUNTIFS(通讯通路门店!$S:$S,$G2215,通讯通路门店!$J:$J,"综合卖场")</f>
        <v>0</v>
      </c>
      <c r="W2215" s="99">
        <f>SUMIFS(通讯通路门店!$AJ:$AJ,通讯通路门店!$S:$S,通讯客户沙盘!$G2215)</f>
        <v>0</v>
      </c>
      <c r="X2215" s="99">
        <f t="shared" si="170"/>
        <v>0</v>
      </c>
      <c r="Y2215" s="99">
        <f>COUNTIFS(通讯通路门店!$S:$S,$G2215,通讯通路门店!$J:$J,"荣耀体验店")+COUNTIFS(通讯通路门店!$S:$S,$G2215,通讯通路门店!$J:$J,"荣耀授权专卖店")</f>
        <v>0</v>
      </c>
      <c r="Z2215" s="99">
        <f>COUNTIFS(通讯通路门店!$S:$S,$G2215,通讯通路门店!$J:$J,"VIVO体验店")</f>
        <v>0</v>
      </c>
      <c r="AA2215" s="99">
        <f>COUNTIFS(通讯通路门店!$S:$S,$G2215,通讯通路门店!$J:$J,"OPPO体验店")</f>
        <v>0</v>
      </c>
      <c r="AB2215" s="99">
        <f>COUNTIFS(通讯通路门店!$S:$S,$G2215,通讯通路门店!$J:$J,"华为授权体验店")+COUNTIFS(通讯通路门店!$S:$S,$G2215,通讯通路门店!$J:$J,"华为堡垒店")</f>
        <v>0</v>
      </c>
      <c r="AC2215" s="99">
        <f>COUNTIFS(通讯通路门店!$S:$S,$G2215,通讯通路门店!$J:$J,"小米体验店")</f>
        <v>0</v>
      </c>
      <c r="AD2215" s="99">
        <f>COUNTIFS(通讯通路门店!$S:$S,$G2215,通讯通路门店!$J:$J,"苹果体验店")</f>
        <v>0</v>
      </c>
      <c r="AE2215" s="99">
        <f>COUNTIFS(通讯通路门店!$S:$S,$G2215,通讯通路门店!$J:$J,"其他品牌专卖店")</f>
        <v>0</v>
      </c>
      <c r="AF2215" s="99">
        <f>SUMIFS(通讯通路门店!$BI:$BI,通讯通路门店!$S:$S,$G2215)</f>
        <v>0</v>
      </c>
      <c r="AG2215" s="99">
        <f>SUMIFS(通讯通路门店!$BH:$BH,通讯通路门店!$S:$S,$G2215)</f>
        <v>0</v>
      </c>
      <c r="AH2215" s="99">
        <f t="shared" si="171"/>
        <v>0</v>
      </c>
      <c r="AI2215" s="99">
        <f>SUMIFS(通讯通路门店!$BB:$BB,通讯通路门店!$S:$S,$G2215)</f>
        <v>0</v>
      </c>
      <c r="AJ2215" s="99">
        <f>SUMIFS(通讯通路门店!$BE:$BE,通讯通路门店!$S:$S,$G2215)</f>
        <v>0</v>
      </c>
      <c r="AK2215" s="99">
        <f>SUMIFS(通讯通路门店!$BG:$BG,通讯通路门店!$S:$S,$G2215)</f>
        <v>0</v>
      </c>
      <c r="AL2215" s="99">
        <f>SUMIFS(通讯通路门店!$BC:$BC,通讯通路门店!$S:$S,$G2215)</f>
        <v>0</v>
      </c>
      <c r="AM2215" s="99">
        <f>SUMIFS(通讯通路门店!$BD:$BD,通讯通路门店!$S:$S,$G2215)</f>
        <v>0</v>
      </c>
      <c r="AN2215" s="99">
        <f>SUMIFS(通讯通路门店!$BF:$BF,通讯通路门店!$S:$S,$G2215)</f>
        <v>0</v>
      </c>
      <c r="AO2215" s="99">
        <f t="shared" si="172"/>
        <v>0</v>
      </c>
      <c r="AP2215" s="99">
        <f>SUMIFS(通讯通路门店!$K:$K,通讯通路门店!$S:$S,$G2215)</f>
        <v>0</v>
      </c>
      <c r="AQ2215" s="83"/>
      <c r="AR2215" s="99">
        <f>SUMIFS(通讯通路门店!$T:$T,通讯通路门店!$S:$S,$G2215)</f>
        <v>0</v>
      </c>
      <c r="AS2215" s="99">
        <f>SUMIFS(通讯通路门店!$U:$U,通讯通路门店!$S:$S,$G2215)</f>
        <v>0</v>
      </c>
      <c r="AT2215" s="99">
        <f>SUMIFS(通讯通路门店!$V:$V,通讯通路门店!$S:$S,$G2215)</f>
        <v>0</v>
      </c>
      <c r="AU2215" s="99">
        <f>SUMIFS(通讯通路门店!$W:$W,通讯通路门店!$S:$S,$G2215)</f>
        <v>0</v>
      </c>
      <c r="AV2215" s="99">
        <f>SUMIFS(通讯通路门店!$Z:$Z,通讯通路门店!$S:$S,$G2215)</f>
        <v>0</v>
      </c>
      <c r="AW2215" s="99">
        <f>SUMIFS(通讯通路门店!$AB:$AB,通讯通路门店!$S:$S,$G2215)</f>
        <v>0</v>
      </c>
      <c r="AX2215" s="99">
        <f>SUMIFS(通讯通路门店!$X:$X,通讯通路门店!$S:$S,$G2215)</f>
        <v>0</v>
      </c>
      <c r="AY2215" s="99">
        <f>SUMIFS(通讯通路门店!$Y:$Y,通讯通路门店!$S:$S,$G2215)</f>
        <v>0</v>
      </c>
      <c r="AZ2215" s="99">
        <f>SUMIFS(通讯通路门店!$AA:$AA,通讯通路门店!$S:$S,$G2215)</f>
        <v>0</v>
      </c>
      <c r="BA2215" s="99">
        <f t="shared" si="173"/>
        <v>0</v>
      </c>
      <c r="BB2215" s="99">
        <f t="shared" si="174"/>
        <v>0</v>
      </c>
      <c r="BC2215" s="99">
        <f>SUMIFS(通讯通路门店!$W:$W,通讯通路门店!$S:$S,$G2215,通讯通路门店!$J:$J,"荣耀体验店")+SUMIFS(通讯通路门店!$W:$W,通讯通路门店!$S:$S,$G2215,通讯通路门店!$J:$J,"荣耀授权专卖店")</f>
        <v>0</v>
      </c>
      <c r="BD2215" s="99">
        <f>SUMIFS(通讯通路门店!$Z:$Z,通讯通路门店!$S:$S,$G2215,通讯通路门店!$J:$J,"VIVO体验店")</f>
        <v>0</v>
      </c>
      <c r="BE2215" s="99">
        <f>SUMIFS(通讯通路门店!$AB:$AB,通讯通路门店!$S:$S,$G2215,通讯通路门店!$J:$J,"OPPO体验店")</f>
        <v>0</v>
      </c>
      <c r="BF2215" s="99">
        <f>SUMIFS(通讯通路门店!$X:$X,通讯通路门店!$S:$S,$G2215,通讯通路门店!$J:$J,"华为授权体验店")+SUMIFS(通讯通路门店!$AA:$AA,通讯通路门店!$S:$S,$G2215,通讯通路门店!$J:$J,"华为堡垒店")</f>
        <v>0</v>
      </c>
      <c r="BG2215" s="99">
        <f>SUMIFS(通讯通路门店!$Y:$Y,通讯通路门店!$S:$S,$G2215,通讯通路门店!$J:$J,"小米体验店")</f>
        <v>0</v>
      </c>
      <c r="BH2215" s="99">
        <f>SUMIFS(通讯通路门店!$AA:$AA,通讯通路门店!$S:$S,$G2215,通讯通路门店!$J:$J,"苹果体验店")</f>
        <v>0</v>
      </c>
      <c r="BI2215" s="99">
        <f>SUMIFS(通讯通路门店!$K:$K,通讯通路门店!$S:$S,$G2215,通讯通路门店!$J:$J,"其他品牌专卖店")</f>
        <v>0</v>
      </c>
      <c r="BJ2215" s="99">
        <f>SUMIFS(通讯通路门店!$AC:$AC,通讯通路门店!$S:$S,$G2215)</f>
        <v>0</v>
      </c>
      <c r="BK2215" s="99">
        <f>SUMIFS(通讯通路门店!$AD:$AD,通讯通路门店!$S:$S,$G2215)</f>
        <v>0</v>
      </c>
      <c r="BL2215" s="99">
        <f>SUMIFS(通讯通路门店!$AE:$AE,通讯通路门店!$S:$S,$G2215)</f>
        <v>0</v>
      </c>
      <c r="BM2215" s="99">
        <f>SUMIFS(通讯通路门店!$AF:$AF,通讯通路门店!$S:$S,$G2215)</f>
        <v>0</v>
      </c>
      <c r="BN2215" s="99">
        <f>SUMIFS(通讯通路门店!$AG:$AG,通讯通路门店!$S:$S,$G2215)</f>
        <v>0</v>
      </c>
      <c r="BO2215" s="99">
        <f>SUMIFS(通讯通路门店!$AH:$AH,通讯通路门店!$S:$S,$G2215)</f>
        <v>0</v>
      </c>
      <c r="BP2215" s="99">
        <f>SUMIFS(通讯通路门店!$AI:$AI,通讯通路门店!$S:$S,$G2215)</f>
        <v>0</v>
      </c>
      <c r="BQ2215" s="83"/>
    </row>
    <row r="2216" spans="1:69">
      <c r="A2216" s="99" t="str">
        <f>IFERROR(_xlfn.XLOOKUP($G2216,通讯通路门店!$S$4:$S$993931,通讯通路门店!$A$4:$A$993931,0,0),"")</f>
        <v>海南省</v>
      </c>
      <c r="B2216" s="99" t="str">
        <f>IFERROR(_xlfn.XLOOKUP($G2216,通讯通路门店!$S$4:$S$993931,通讯通路门店!$B$4:$B$993931,0,0),"")</f>
        <v>东方市</v>
      </c>
      <c r="C2216" s="99" t="str">
        <f>IFERROR(_xlfn.XLOOKUP($G2216,通讯通路门店!$S$4:$S$993931,通讯通路门店!$C$4:$C$993931,0,0),"")</f>
        <v>东方市</v>
      </c>
      <c r="D2216" s="99" t="str">
        <f>IFERROR(_xlfn.XLOOKUP($G2216,通讯通路门店!$S$4:$S$993931,通讯通路门店!$D$4:$D$993931,0,0),"")</f>
        <v>八所镇</v>
      </c>
      <c r="E2216" s="83"/>
      <c r="F2216" s="83"/>
      <c r="G2216" s="101"/>
      <c r="H2216" s="102">
        <f>IFERROR(_xlfn.XLOOKUP($G2216,通讯通路门店!$S$4:$S$993931,通讯通路门店!$R$4:$R$993931,0,0),"")</f>
        <v>0</v>
      </c>
      <c r="I2216" s="83"/>
      <c r="J2216" s="83"/>
      <c r="K2216" s="83"/>
      <c r="L2216" s="83"/>
      <c r="M2216" s="83"/>
      <c r="N2216" s="83"/>
      <c r="O2216" s="83"/>
      <c r="P2216" s="83"/>
      <c r="Q2216" s="83"/>
      <c r="R2216" s="83"/>
      <c r="S2216" s="83"/>
      <c r="T2216" s="83"/>
      <c r="U2216" s="99">
        <f>COUNTIF(通讯通路门店!$S:$S,$G2216)</f>
        <v>0</v>
      </c>
      <c r="V2216" s="99">
        <f>COUNTIFS(通讯通路门店!$S:$S,$G2216,通讯通路门店!$J:$J,"综合卖场")</f>
        <v>0</v>
      </c>
      <c r="W2216" s="99">
        <f>SUMIFS(通讯通路门店!$AJ:$AJ,通讯通路门店!$S:$S,通讯客户沙盘!$G2216)</f>
        <v>0</v>
      </c>
      <c r="X2216" s="99">
        <f t="shared" si="170"/>
        <v>0</v>
      </c>
      <c r="Y2216" s="99">
        <f>COUNTIFS(通讯通路门店!$S:$S,$G2216,通讯通路门店!$J:$J,"荣耀体验店")+COUNTIFS(通讯通路门店!$S:$S,$G2216,通讯通路门店!$J:$J,"荣耀授权专卖店")</f>
        <v>0</v>
      </c>
      <c r="Z2216" s="99">
        <f>COUNTIFS(通讯通路门店!$S:$S,$G2216,通讯通路门店!$J:$J,"VIVO体验店")</f>
        <v>0</v>
      </c>
      <c r="AA2216" s="99">
        <f>COUNTIFS(通讯通路门店!$S:$S,$G2216,通讯通路门店!$J:$J,"OPPO体验店")</f>
        <v>0</v>
      </c>
      <c r="AB2216" s="99">
        <f>COUNTIFS(通讯通路门店!$S:$S,$G2216,通讯通路门店!$J:$J,"华为授权体验店")+COUNTIFS(通讯通路门店!$S:$S,$G2216,通讯通路门店!$J:$J,"华为堡垒店")</f>
        <v>0</v>
      </c>
      <c r="AC2216" s="99">
        <f>COUNTIFS(通讯通路门店!$S:$S,$G2216,通讯通路门店!$J:$J,"小米体验店")</f>
        <v>0</v>
      </c>
      <c r="AD2216" s="99">
        <f>COUNTIFS(通讯通路门店!$S:$S,$G2216,通讯通路门店!$J:$J,"苹果体验店")</f>
        <v>0</v>
      </c>
      <c r="AE2216" s="99">
        <f>COUNTIFS(通讯通路门店!$S:$S,$G2216,通讯通路门店!$J:$J,"其他品牌专卖店")</f>
        <v>0</v>
      </c>
      <c r="AF2216" s="99">
        <f>SUMIFS(通讯通路门店!$BI:$BI,通讯通路门店!$S:$S,$G2216)</f>
        <v>0</v>
      </c>
      <c r="AG2216" s="99">
        <f>SUMIFS(通讯通路门店!$BH:$BH,通讯通路门店!$S:$S,$G2216)</f>
        <v>0</v>
      </c>
      <c r="AH2216" s="99">
        <f t="shared" si="171"/>
        <v>0</v>
      </c>
      <c r="AI2216" s="99">
        <f>SUMIFS(通讯通路门店!$BB:$BB,通讯通路门店!$S:$S,$G2216)</f>
        <v>0</v>
      </c>
      <c r="AJ2216" s="99">
        <f>SUMIFS(通讯通路门店!$BE:$BE,通讯通路门店!$S:$S,$G2216)</f>
        <v>0</v>
      </c>
      <c r="AK2216" s="99">
        <f>SUMIFS(通讯通路门店!$BG:$BG,通讯通路门店!$S:$S,$G2216)</f>
        <v>0</v>
      </c>
      <c r="AL2216" s="99">
        <f>SUMIFS(通讯通路门店!$BC:$BC,通讯通路门店!$S:$S,$G2216)</f>
        <v>0</v>
      </c>
      <c r="AM2216" s="99">
        <f>SUMIFS(通讯通路门店!$BD:$BD,通讯通路门店!$S:$S,$G2216)</f>
        <v>0</v>
      </c>
      <c r="AN2216" s="99">
        <f>SUMIFS(通讯通路门店!$BF:$BF,通讯通路门店!$S:$S,$G2216)</f>
        <v>0</v>
      </c>
      <c r="AO2216" s="99">
        <f t="shared" si="172"/>
        <v>0</v>
      </c>
      <c r="AP2216" s="99">
        <f>SUMIFS(通讯通路门店!$K:$K,通讯通路门店!$S:$S,$G2216)</f>
        <v>0</v>
      </c>
      <c r="AQ2216" s="83"/>
      <c r="AR2216" s="99">
        <f>SUMIFS(通讯通路门店!$T:$T,通讯通路门店!$S:$S,$G2216)</f>
        <v>0</v>
      </c>
      <c r="AS2216" s="99">
        <f>SUMIFS(通讯通路门店!$U:$U,通讯通路门店!$S:$S,$G2216)</f>
        <v>0</v>
      </c>
      <c r="AT2216" s="99">
        <f>SUMIFS(通讯通路门店!$V:$V,通讯通路门店!$S:$S,$G2216)</f>
        <v>0</v>
      </c>
      <c r="AU2216" s="99">
        <f>SUMIFS(通讯通路门店!$W:$W,通讯通路门店!$S:$S,$G2216)</f>
        <v>0</v>
      </c>
      <c r="AV2216" s="99">
        <f>SUMIFS(通讯通路门店!$Z:$Z,通讯通路门店!$S:$S,$G2216)</f>
        <v>0</v>
      </c>
      <c r="AW2216" s="99">
        <f>SUMIFS(通讯通路门店!$AB:$AB,通讯通路门店!$S:$S,$G2216)</f>
        <v>0</v>
      </c>
      <c r="AX2216" s="99">
        <f>SUMIFS(通讯通路门店!$X:$X,通讯通路门店!$S:$S,$G2216)</f>
        <v>0</v>
      </c>
      <c r="AY2216" s="99">
        <f>SUMIFS(通讯通路门店!$Y:$Y,通讯通路门店!$S:$S,$G2216)</f>
        <v>0</v>
      </c>
      <c r="AZ2216" s="99">
        <f>SUMIFS(通讯通路门店!$AA:$AA,通讯通路门店!$S:$S,$G2216)</f>
        <v>0</v>
      </c>
      <c r="BA2216" s="99">
        <f t="shared" si="173"/>
        <v>0</v>
      </c>
      <c r="BB2216" s="99">
        <f t="shared" si="174"/>
        <v>0</v>
      </c>
      <c r="BC2216" s="99">
        <f>SUMIFS(通讯通路门店!$W:$W,通讯通路门店!$S:$S,$G2216,通讯通路门店!$J:$J,"荣耀体验店")+SUMIFS(通讯通路门店!$W:$W,通讯通路门店!$S:$S,$G2216,通讯通路门店!$J:$J,"荣耀授权专卖店")</f>
        <v>0</v>
      </c>
      <c r="BD2216" s="99">
        <f>SUMIFS(通讯通路门店!$Z:$Z,通讯通路门店!$S:$S,$G2216,通讯通路门店!$J:$J,"VIVO体验店")</f>
        <v>0</v>
      </c>
      <c r="BE2216" s="99">
        <f>SUMIFS(通讯通路门店!$AB:$AB,通讯通路门店!$S:$S,$G2216,通讯通路门店!$J:$J,"OPPO体验店")</f>
        <v>0</v>
      </c>
      <c r="BF2216" s="99">
        <f>SUMIFS(通讯通路门店!$X:$X,通讯通路门店!$S:$S,$G2216,通讯通路门店!$J:$J,"华为授权体验店")+SUMIFS(通讯通路门店!$AA:$AA,通讯通路门店!$S:$S,$G2216,通讯通路门店!$J:$J,"华为堡垒店")</f>
        <v>0</v>
      </c>
      <c r="BG2216" s="99">
        <f>SUMIFS(通讯通路门店!$Y:$Y,通讯通路门店!$S:$S,$G2216,通讯通路门店!$J:$J,"小米体验店")</f>
        <v>0</v>
      </c>
      <c r="BH2216" s="99">
        <f>SUMIFS(通讯通路门店!$AA:$AA,通讯通路门店!$S:$S,$G2216,通讯通路门店!$J:$J,"苹果体验店")</f>
        <v>0</v>
      </c>
      <c r="BI2216" s="99">
        <f>SUMIFS(通讯通路门店!$K:$K,通讯通路门店!$S:$S,$G2216,通讯通路门店!$J:$J,"其他品牌专卖店")</f>
        <v>0</v>
      </c>
      <c r="BJ2216" s="99">
        <f>SUMIFS(通讯通路门店!$AC:$AC,通讯通路门店!$S:$S,$G2216)</f>
        <v>0</v>
      </c>
      <c r="BK2216" s="99">
        <f>SUMIFS(通讯通路门店!$AD:$AD,通讯通路门店!$S:$S,$G2216)</f>
        <v>0</v>
      </c>
      <c r="BL2216" s="99">
        <f>SUMIFS(通讯通路门店!$AE:$AE,通讯通路门店!$S:$S,$G2216)</f>
        <v>0</v>
      </c>
      <c r="BM2216" s="99">
        <f>SUMIFS(通讯通路门店!$AF:$AF,通讯通路门店!$S:$S,$G2216)</f>
        <v>0</v>
      </c>
      <c r="BN2216" s="99">
        <f>SUMIFS(通讯通路门店!$AG:$AG,通讯通路门店!$S:$S,$G2216)</f>
        <v>0</v>
      </c>
      <c r="BO2216" s="99">
        <f>SUMIFS(通讯通路门店!$AH:$AH,通讯通路门店!$S:$S,$G2216)</f>
        <v>0</v>
      </c>
      <c r="BP2216" s="99">
        <f>SUMIFS(通讯通路门店!$AI:$AI,通讯通路门店!$S:$S,$G2216)</f>
        <v>0</v>
      </c>
      <c r="BQ2216" s="83"/>
    </row>
    <row r="2217" spans="1:69">
      <c r="A2217" s="99" t="str">
        <f>IFERROR(_xlfn.XLOOKUP($G2217,通讯通路门店!$S$4:$S$993931,通讯通路门店!$A$4:$A$993931,0,0),"")</f>
        <v>海南省</v>
      </c>
      <c r="B2217" s="99" t="str">
        <f>IFERROR(_xlfn.XLOOKUP($G2217,通讯通路门店!$S$4:$S$993931,通讯通路门店!$B$4:$B$993931,0,0),"")</f>
        <v>东方市</v>
      </c>
      <c r="C2217" s="99" t="str">
        <f>IFERROR(_xlfn.XLOOKUP($G2217,通讯通路门店!$S$4:$S$993931,通讯通路门店!$C$4:$C$993931,0,0),"")</f>
        <v>东方市</v>
      </c>
      <c r="D2217" s="99" t="str">
        <f>IFERROR(_xlfn.XLOOKUP($G2217,通讯通路门店!$S$4:$S$993931,通讯通路门店!$D$4:$D$993931,0,0),"")</f>
        <v>八所镇</v>
      </c>
      <c r="E2217" s="83"/>
      <c r="F2217" s="83"/>
      <c r="G2217" s="101"/>
      <c r="H2217" s="102">
        <f>IFERROR(_xlfn.XLOOKUP($G2217,通讯通路门店!$S$4:$S$993931,通讯通路门店!$R$4:$R$993931,0,0),"")</f>
        <v>0</v>
      </c>
      <c r="I2217" s="83"/>
      <c r="J2217" s="83"/>
      <c r="K2217" s="83"/>
      <c r="L2217" s="83"/>
      <c r="M2217" s="83"/>
      <c r="N2217" s="83"/>
      <c r="O2217" s="83"/>
      <c r="P2217" s="83"/>
      <c r="Q2217" s="83"/>
      <c r="R2217" s="83"/>
      <c r="S2217" s="83"/>
      <c r="T2217" s="83"/>
      <c r="U2217" s="99">
        <f>COUNTIF(通讯通路门店!$S:$S,$G2217)</f>
        <v>0</v>
      </c>
      <c r="V2217" s="99">
        <f>COUNTIFS(通讯通路门店!$S:$S,$G2217,通讯通路门店!$J:$J,"综合卖场")</f>
        <v>0</v>
      </c>
      <c r="W2217" s="99">
        <f>SUMIFS(通讯通路门店!$AJ:$AJ,通讯通路门店!$S:$S,通讯客户沙盘!$G2217)</f>
        <v>0</v>
      </c>
      <c r="X2217" s="99">
        <f t="shared" si="170"/>
        <v>0</v>
      </c>
      <c r="Y2217" s="99">
        <f>COUNTIFS(通讯通路门店!$S:$S,$G2217,通讯通路门店!$J:$J,"荣耀体验店")+COUNTIFS(通讯通路门店!$S:$S,$G2217,通讯通路门店!$J:$J,"荣耀授权专卖店")</f>
        <v>0</v>
      </c>
      <c r="Z2217" s="99">
        <f>COUNTIFS(通讯通路门店!$S:$S,$G2217,通讯通路门店!$J:$J,"VIVO体验店")</f>
        <v>0</v>
      </c>
      <c r="AA2217" s="99">
        <f>COUNTIFS(通讯通路门店!$S:$S,$G2217,通讯通路门店!$J:$J,"OPPO体验店")</f>
        <v>0</v>
      </c>
      <c r="AB2217" s="99">
        <f>COUNTIFS(通讯通路门店!$S:$S,$G2217,通讯通路门店!$J:$J,"华为授权体验店")+COUNTIFS(通讯通路门店!$S:$S,$G2217,通讯通路门店!$J:$J,"华为堡垒店")</f>
        <v>0</v>
      </c>
      <c r="AC2217" s="99">
        <f>COUNTIFS(通讯通路门店!$S:$S,$G2217,通讯通路门店!$J:$J,"小米体验店")</f>
        <v>0</v>
      </c>
      <c r="AD2217" s="99">
        <f>COUNTIFS(通讯通路门店!$S:$S,$G2217,通讯通路门店!$J:$J,"苹果体验店")</f>
        <v>0</v>
      </c>
      <c r="AE2217" s="99">
        <f>COUNTIFS(通讯通路门店!$S:$S,$G2217,通讯通路门店!$J:$J,"其他品牌专卖店")</f>
        <v>0</v>
      </c>
      <c r="AF2217" s="99">
        <f>SUMIFS(通讯通路门店!$BI:$BI,通讯通路门店!$S:$S,$G2217)</f>
        <v>0</v>
      </c>
      <c r="AG2217" s="99">
        <f>SUMIFS(通讯通路门店!$BH:$BH,通讯通路门店!$S:$S,$G2217)</f>
        <v>0</v>
      </c>
      <c r="AH2217" s="99">
        <f t="shared" si="171"/>
        <v>0</v>
      </c>
      <c r="AI2217" s="99">
        <f>SUMIFS(通讯通路门店!$BB:$BB,通讯通路门店!$S:$S,$G2217)</f>
        <v>0</v>
      </c>
      <c r="AJ2217" s="99">
        <f>SUMIFS(通讯通路门店!$BE:$BE,通讯通路门店!$S:$S,$G2217)</f>
        <v>0</v>
      </c>
      <c r="AK2217" s="99">
        <f>SUMIFS(通讯通路门店!$BG:$BG,通讯通路门店!$S:$S,$G2217)</f>
        <v>0</v>
      </c>
      <c r="AL2217" s="99">
        <f>SUMIFS(通讯通路门店!$BC:$BC,通讯通路门店!$S:$S,$G2217)</f>
        <v>0</v>
      </c>
      <c r="AM2217" s="99">
        <f>SUMIFS(通讯通路门店!$BD:$BD,通讯通路门店!$S:$S,$G2217)</f>
        <v>0</v>
      </c>
      <c r="AN2217" s="99">
        <f>SUMIFS(通讯通路门店!$BF:$BF,通讯通路门店!$S:$S,$G2217)</f>
        <v>0</v>
      </c>
      <c r="AO2217" s="99">
        <f t="shared" si="172"/>
        <v>0</v>
      </c>
      <c r="AP2217" s="99">
        <f>SUMIFS(通讯通路门店!$K:$K,通讯通路门店!$S:$S,$G2217)</f>
        <v>0</v>
      </c>
      <c r="AQ2217" s="83"/>
      <c r="AR2217" s="99">
        <f>SUMIFS(通讯通路门店!$T:$T,通讯通路门店!$S:$S,$G2217)</f>
        <v>0</v>
      </c>
      <c r="AS2217" s="99">
        <f>SUMIFS(通讯通路门店!$U:$U,通讯通路门店!$S:$S,$G2217)</f>
        <v>0</v>
      </c>
      <c r="AT2217" s="99">
        <f>SUMIFS(通讯通路门店!$V:$V,通讯通路门店!$S:$S,$G2217)</f>
        <v>0</v>
      </c>
      <c r="AU2217" s="99">
        <f>SUMIFS(通讯通路门店!$W:$W,通讯通路门店!$S:$S,$G2217)</f>
        <v>0</v>
      </c>
      <c r="AV2217" s="99">
        <f>SUMIFS(通讯通路门店!$Z:$Z,通讯通路门店!$S:$S,$G2217)</f>
        <v>0</v>
      </c>
      <c r="AW2217" s="99">
        <f>SUMIFS(通讯通路门店!$AB:$AB,通讯通路门店!$S:$S,$G2217)</f>
        <v>0</v>
      </c>
      <c r="AX2217" s="99">
        <f>SUMIFS(通讯通路门店!$X:$X,通讯通路门店!$S:$S,$G2217)</f>
        <v>0</v>
      </c>
      <c r="AY2217" s="99">
        <f>SUMIFS(通讯通路门店!$Y:$Y,通讯通路门店!$S:$S,$G2217)</f>
        <v>0</v>
      </c>
      <c r="AZ2217" s="99">
        <f>SUMIFS(通讯通路门店!$AA:$AA,通讯通路门店!$S:$S,$G2217)</f>
        <v>0</v>
      </c>
      <c r="BA2217" s="99">
        <f t="shared" si="173"/>
        <v>0</v>
      </c>
      <c r="BB2217" s="99">
        <f t="shared" si="174"/>
        <v>0</v>
      </c>
      <c r="BC2217" s="99">
        <f>SUMIFS(通讯通路门店!$W:$W,通讯通路门店!$S:$S,$G2217,通讯通路门店!$J:$J,"荣耀体验店")+SUMIFS(通讯通路门店!$W:$W,通讯通路门店!$S:$S,$G2217,通讯通路门店!$J:$J,"荣耀授权专卖店")</f>
        <v>0</v>
      </c>
      <c r="BD2217" s="99">
        <f>SUMIFS(通讯通路门店!$Z:$Z,通讯通路门店!$S:$S,$G2217,通讯通路门店!$J:$J,"VIVO体验店")</f>
        <v>0</v>
      </c>
      <c r="BE2217" s="99">
        <f>SUMIFS(通讯通路门店!$AB:$AB,通讯通路门店!$S:$S,$G2217,通讯通路门店!$J:$J,"OPPO体验店")</f>
        <v>0</v>
      </c>
      <c r="BF2217" s="99">
        <f>SUMIFS(通讯通路门店!$X:$X,通讯通路门店!$S:$S,$G2217,通讯通路门店!$J:$J,"华为授权体验店")+SUMIFS(通讯通路门店!$AA:$AA,通讯通路门店!$S:$S,$G2217,通讯通路门店!$J:$J,"华为堡垒店")</f>
        <v>0</v>
      </c>
      <c r="BG2217" s="99">
        <f>SUMIFS(通讯通路门店!$Y:$Y,通讯通路门店!$S:$S,$G2217,通讯通路门店!$J:$J,"小米体验店")</f>
        <v>0</v>
      </c>
      <c r="BH2217" s="99">
        <f>SUMIFS(通讯通路门店!$AA:$AA,通讯通路门店!$S:$S,$G2217,通讯通路门店!$J:$J,"苹果体验店")</f>
        <v>0</v>
      </c>
      <c r="BI2217" s="99">
        <f>SUMIFS(通讯通路门店!$K:$K,通讯通路门店!$S:$S,$G2217,通讯通路门店!$J:$J,"其他品牌专卖店")</f>
        <v>0</v>
      </c>
      <c r="BJ2217" s="99">
        <f>SUMIFS(通讯通路门店!$AC:$AC,通讯通路门店!$S:$S,$G2217)</f>
        <v>0</v>
      </c>
      <c r="BK2217" s="99">
        <f>SUMIFS(通讯通路门店!$AD:$AD,通讯通路门店!$S:$S,$G2217)</f>
        <v>0</v>
      </c>
      <c r="BL2217" s="99">
        <f>SUMIFS(通讯通路门店!$AE:$AE,通讯通路门店!$S:$S,$G2217)</f>
        <v>0</v>
      </c>
      <c r="BM2217" s="99">
        <f>SUMIFS(通讯通路门店!$AF:$AF,通讯通路门店!$S:$S,$G2217)</f>
        <v>0</v>
      </c>
      <c r="BN2217" s="99">
        <f>SUMIFS(通讯通路门店!$AG:$AG,通讯通路门店!$S:$S,$G2217)</f>
        <v>0</v>
      </c>
      <c r="BO2217" s="99">
        <f>SUMIFS(通讯通路门店!$AH:$AH,通讯通路门店!$S:$S,$G2217)</f>
        <v>0</v>
      </c>
      <c r="BP2217" s="99">
        <f>SUMIFS(通讯通路门店!$AI:$AI,通讯通路门店!$S:$S,$G2217)</f>
        <v>0</v>
      </c>
      <c r="BQ2217" s="83"/>
    </row>
    <row r="2218" spans="1:69">
      <c r="A2218" s="99" t="str">
        <f>IFERROR(_xlfn.XLOOKUP($G2218,通讯通路门店!$S$4:$S$993931,通讯通路门店!$A$4:$A$993931,0,0),"")</f>
        <v>海南省</v>
      </c>
      <c r="B2218" s="99" t="str">
        <f>IFERROR(_xlfn.XLOOKUP($G2218,通讯通路门店!$S$4:$S$993931,通讯通路门店!$B$4:$B$993931,0,0),"")</f>
        <v>东方市</v>
      </c>
      <c r="C2218" s="99" t="str">
        <f>IFERROR(_xlfn.XLOOKUP($G2218,通讯通路门店!$S$4:$S$993931,通讯通路门店!$C$4:$C$993931,0,0),"")</f>
        <v>东方市</v>
      </c>
      <c r="D2218" s="99" t="str">
        <f>IFERROR(_xlfn.XLOOKUP($G2218,通讯通路门店!$S$4:$S$993931,通讯通路门店!$D$4:$D$993931,0,0),"")</f>
        <v>八所镇</v>
      </c>
      <c r="E2218" s="83"/>
      <c r="F2218" s="83"/>
      <c r="G2218" s="101"/>
      <c r="H2218" s="102">
        <f>IFERROR(_xlfn.XLOOKUP($G2218,通讯通路门店!$S$4:$S$993931,通讯通路门店!$R$4:$R$993931,0,0),"")</f>
        <v>0</v>
      </c>
      <c r="I2218" s="83"/>
      <c r="J2218" s="83"/>
      <c r="K2218" s="83"/>
      <c r="L2218" s="83"/>
      <c r="M2218" s="83"/>
      <c r="N2218" s="83"/>
      <c r="O2218" s="83"/>
      <c r="P2218" s="83"/>
      <c r="Q2218" s="83"/>
      <c r="R2218" s="83"/>
      <c r="S2218" s="83"/>
      <c r="T2218" s="83"/>
      <c r="U2218" s="99">
        <f>COUNTIF(通讯通路门店!$S:$S,$G2218)</f>
        <v>0</v>
      </c>
      <c r="V2218" s="99">
        <f>COUNTIFS(通讯通路门店!$S:$S,$G2218,通讯通路门店!$J:$J,"综合卖场")</f>
        <v>0</v>
      </c>
      <c r="W2218" s="99">
        <f>SUMIFS(通讯通路门店!$AJ:$AJ,通讯通路门店!$S:$S,通讯客户沙盘!$G2218)</f>
        <v>0</v>
      </c>
      <c r="X2218" s="99">
        <f t="shared" si="170"/>
        <v>0</v>
      </c>
      <c r="Y2218" s="99">
        <f>COUNTIFS(通讯通路门店!$S:$S,$G2218,通讯通路门店!$J:$J,"荣耀体验店")+COUNTIFS(通讯通路门店!$S:$S,$G2218,通讯通路门店!$J:$J,"荣耀授权专卖店")</f>
        <v>0</v>
      </c>
      <c r="Z2218" s="99">
        <f>COUNTIFS(通讯通路门店!$S:$S,$G2218,通讯通路门店!$J:$J,"VIVO体验店")</f>
        <v>0</v>
      </c>
      <c r="AA2218" s="99">
        <f>COUNTIFS(通讯通路门店!$S:$S,$G2218,通讯通路门店!$J:$J,"OPPO体验店")</f>
        <v>0</v>
      </c>
      <c r="AB2218" s="99">
        <f>COUNTIFS(通讯通路门店!$S:$S,$G2218,通讯通路门店!$J:$J,"华为授权体验店")+COUNTIFS(通讯通路门店!$S:$S,$G2218,通讯通路门店!$J:$J,"华为堡垒店")</f>
        <v>0</v>
      </c>
      <c r="AC2218" s="99">
        <f>COUNTIFS(通讯通路门店!$S:$S,$G2218,通讯通路门店!$J:$J,"小米体验店")</f>
        <v>0</v>
      </c>
      <c r="AD2218" s="99">
        <f>COUNTIFS(通讯通路门店!$S:$S,$G2218,通讯通路门店!$J:$J,"苹果体验店")</f>
        <v>0</v>
      </c>
      <c r="AE2218" s="99">
        <f>COUNTIFS(通讯通路门店!$S:$S,$G2218,通讯通路门店!$J:$J,"其他品牌专卖店")</f>
        <v>0</v>
      </c>
      <c r="AF2218" s="99">
        <f>SUMIFS(通讯通路门店!$BI:$BI,通讯通路门店!$S:$S,$G2218)</f>
        <v>0</v>
      </c>
      <c r="AG2218" s="99">
        <f>SUMIFS(通讯通路门店!$BH:$BH,通讯通路门店!$S:$S,$G2218)</f>
        <v>0</v>
      </c>
      <c r="AH2218" s="99">
        <f t="shared" si="171"/>
        <v>0</v>
      </c>
      <c r="AI2218" s="99">
        <f>SUMIFS(通讯通路门店!$BB:$BB,通讯通路门店!$S:$S,$G2218)</f>
        <v>0</v>
      </c>
      <c r="AJ2218" s="99">
        <f>SUMIFS(通讯通路门店!$BE:$BE,通讯通路门店!$S:$S,$G2218)</f>
        <v>0</v>
      </c>
      <c r="AK2218" s="99">
        <f>SUMIFS(通讯通路门店!$BG:$BG,通讯通路门店!$S:$S,$G2218)</f>
        <v>0</v>
      </c>
      <c r="AL2218" s="99">
        <f>SUMIFS(通讯通路门店!$BC:$BC,通讯通路门店!$S:$S,$G2218)</f>
        <v>0</v>
      </c>
      <c r="AM2218" s="99">
        <f>SUMIFS(通讯通路门店!$BD:$BD,通讯通路门店!$S:$S,$G2218)</f>
        <v>0</v>
      </c>
      <c r="AN2218" s="99">
        <f>SUMIFS(通讯通路门店!$BF:$BF,通讯通路门店!$S:$S,$G2218)</f>
        <v>0</v>
      </c>
      <c r="AO2218" s="99">
        <f t="shared" si="172"/>
        <v>0</v>
      </c>
      <c r="AP2218" s="99">
        <f>SUMIFS(通讯通路门店!$K:$K,通讯通路门店!$S:$S,$G2218)</f>
        <v>0</v>
      </c>
      <c r="AQ2218" s="83"/>
      <c r="AR2218" s="99">
        <f>SUMIFS(通讯通路门店!$T:$T,通讯通路门店!$S:$S,$G2218)</f>
        <v>0</v>
      </c>
      <c r="AS2218" s="99">
        <f>SUMIFS(通讯通路门店!$U:$U,通讯通路门店!$S:$S,$G2218)</f>
        <v>0</v>
      </c>
      <c r="AT2218" s="99">
        <f>SUMIFS(通讯通路门店!$V:$V,通讯通路门店!$S:$S,$G2218)</f>
        <v>0</v>
      </c>
      <c r="AU2218" s="99">
        <f>SUMIFS(通讯通路门店!$W:$W,通讯通路门店!$S:$S,$G2218)</f>
        <v>0</v>
      </c>
      <c r="AV2218" s="99">
        <f>SUMIFS(通讯通路门店!$Z:$Z,通讯通路门店!$S:$S,$G2218)</f>
        <v>0</v>
      </c>
      <c r="AW2218" s="99">
        <f>SUMIFS(通讯通路门店!$AB:$AB,通讯通路门店!$S:$S,$G2218)</f>
        <v>0</v>
      </c>
      <c r="AX2218" s="99">
        <f>SUMIFS(通讯通路门店!$X:$X,通讯通路门店!$S:$S,$G2218)</f>
        <v>0</v>
      </c>
      <c r="AY2218" s="99">
        <f>SUMIFS(通讯通路门店!$Y:$Y,通讯通路门店!$S:$S,$G2218)</f>
        <v>0</v>
      </c>
      <c r="AZ2218" s="99">
        <f>SUMIFS(通讯通路门店!$AA:$AA,通讯通路门店!$S:$S,$G2218)</f>
        <v>0</v>
      </c>
      <c r="BA2218" s="99">
        <f t="shared" si="173"/>
        <v>0</v>
      </c>
      <c r="BB2218" s="99">
        <f t="shared" si="174"/>
        <v>0</v>
      </c>
      <c r="BC2218" s="99">
        <f>SUMIFS(通讯通路门店!$W:$W,通讯通路门店!$S:$S,$G2218,通讯通路门店!$J:$J,"荣耀体验店")+SUMIFS(通讯通路门店!$W:$W,通讯通路门店!$S:$S,$G2218,通讯通路门店!$J:$J,"荣耀授权专卖店")</f>
        <v>0</v>
      </c>
      <c r="BD2218" s="99">
        <f>SUMIFS(通讯通路门店!$Z:$Z,通讯通路门店!$S:$S,$G2218,通讯通路门店!$J:$J,"VIVO体验店")</f>
        <v>0</v>
      </c>
      <c r="BE2218" s="99">
        <f>SUMIFS(通讯通路门店!$AB:$AB,通讯通路门店!$S:$S,$G2218,通讯通路门店!$J:$J,"OPPO体验店")</f>
        <v>0</v>
      </c>
      <c r="BF2218" s="99">
        <f>SUMIFS(通讯通路门店!$X:$X,通讯通路门店!$S:$S,$G2218,通讯通路门店!$J:$J,"华为授权体验店")+SUMIFS(通讯通路门店!$AA:$AA,通讯通路门店!$S:$S,$G2218,通讯通路门店!$J:$J,"华为堡垒店")</f>
        <v>0</v>
      </c>
      <c r="BG2218" s="99">
        <f>SUMIFS(通讯通路门店!$Y:$Y,通讯通路门店!$S:$S,$G2218,通讯通路门店!$J:$J,"小米体验店")</f>
        <v>0</v>
      </c>
      <c r="BH2218" s="99">
        <f>SUMIFS(通讯通路门店!$AA:$AA,通讯通路门店!$S:$S,$G2218,通讯通路门店!$J:$J,"苹果体验店")</f>
        <v>0</v>
      </c>
      <c r="BI2218" s="99">
        <f>SUMIFS(通讯通路门店!$K:$K,通讯通路门店!$S:$S,$G2218,通讯通路门店!$J:$J,"其他品牌专卖店")</f>
        <v>0</v>
      </c>
      <c r="BJ2218" s="99">
        <f>SUMIFS(通讯通路门店!$AC:$AC,通讯通路门店!$S:$S,$G2218)</f>
        <v>0</v>
      </c>
      <c r="BK2218" s="99">
        <f>SUMIFS(通讯通路门店!$AD:$AD,通讯通路门店!$S:$S,$G2218)</f>
        <v>0</v>
      </c>
      <c r="BL2218" s="99">
        <f>SUMIFS(通讯通路门店!$AE:$AE,通讯通路门店!$S:$S,$G2218)</f>
        <v>0</v>
      </c>
      <c r="BM2218" s="99">
        <f>SUMIFS(通讯通路门店!$AF:$AF,通讯通路门店!$S:$S,$G2218)</f>
        <v>0</v>
      </c>
      <c r="BN2218" s="99">
        <f>SUMIFS(通讯通路门店!$AG:$AG,通讯通路门店!$S:$S,$G2218)</f>
        <v>0</v>
      </c>
      <c r="BO2218" s="99">
        <f>SUMIFS(通讯通路门店!$AH:$AH,通讯通路门店!$S:$S,$G2218)</f>
        <v>0</v>
      </c>
      <c r="BP2218" s="99">
        <f>SUMIFS(通讯通路门店!$AI:$AI,通讯通路门店!$S:$S,$G2218)</f>
        <v>0</v>
      </c>
      <c r="BQ2218" s="83"/>
    </row>
    <row r="2219" spans="1:69">
      <c r="A2219" s="99" t="str">
        <f>IFERROR(_xlfn.XLOOKUP($G2219,通讯通路门店!$S$4:$S$993931,通讯通路门店!$A$4:$A$993931,0,0),"")</f>
        <v>海南省</v>
      </c>
      <c r="B2219" s="99" t="str">
        <f>IFERROR(_xlfn.XLOOKUP($G2219,通讯通路门店!$S$4:$S$993931,通讯通路门店!$B$4:$B$993931,0,0),"")</f>
        <v>东方市</v>
      </c>
      <c r="C2219" s="99" t="str">
        <f>IFERROR(_xlfn.XLOOKUP($G2219,通讯通路门店!$S$4:$S$993931,通讯通路门店!$C$4:$C$993931,0,0),"")</f>
        <v>东方市</v>
      </c>
      <c r="D2219" s="99" t="str">
        <f>IFERROR(_xlfn.XLOOKUP($G2219,通讯通路门店!$S$4:$S$993931,通讯通路门店!$D$4:$D$993931,0,0),"")</f>
        <v>八所镇</v>
      </c>
      <c r="E2219" s="83"/>
      <c r="F2219" s="83"/>
      <c r="G2219" s="101"/>
      <c r="H2219" s="102">
        <f>IFERROR(_xlfn.XLOOKUP($G2219,通讯通路门店!$S$4:$S$993931,通讯通路门店!$R$4:$R$993931,0,0),"")</f>
        <v>0</v>
      </c>
      <c r="I2219" s="83"/>
      <c r="J2219" s="83"/>
      <c r="K2219" s="83"/>
      <c r="L2219" s="83"/>
      <c r="M2219" s="83"/>
      <c r="N2219" s="83"/>
      <c r="O2219" s="83"/>
      <c r="P2219" s="83"/>
      <c r="Q2219" s="83"/>
      <c r="R2219" s="83"/>
      <c r="S2219" s="83"/>
      <c r="T2219" s="83"/>
      <c r="U2219" s="99">
        <f>COUNTIF(通讯通路门店!$S:$S,$G2219)</f>
        <v>0</v>
      </c>
      <c r="V2219" s="99">
        <f>COUNTIFS(通讯通路门店!$S:$S,$G2219,通讯通路门店!$J:$J,"综合卖场")</f>
        <v>0</v>
      </c>
      <c r="W2219" s="99">
        <f>SUMIFS(通讯通路门店!$AJ:$AJ,通讯通路门店!$S:$S,通讯客户沙盘!$G2219)</f>
        <v>0</v>
      </c>
      <c r="X2219" s="99">
        <f t="shared" si="170"/>
        <v>0</v>
      </c>
      <c r="Y2219" s="99">
        <f>COUNTIFS(通讯通路门店!$S:$S,$G2219,通讯通路门店!$J:$J,"荣耀体验店")+COUNTIFS(通讯通路门店!$S:$S,$G2219,通讯通路门店!$J:$J,"荣耀授权专卖店")</f>
        <v>0</v>
      </c>
      <c r="Z2219" s="99">
        <f>COUNTIFS(通讯通路门店!$S:$S,$G2219,通讯通路门店!$J:$J,"VIVO体验店")</f>
        <v>0</v>
      </c>
      <c r="AA2219" s="99">
        <f>COUNTIFS(通讯通路门店!$S:$S,$G2219,通讯通路门店!$J:$J,"OPPO体验店")</f>
        <v>0</v>
      </c>
      <c r="AB2219" s="99">
        <f>COUNTIFS(通讯通路门店!$S:$S,$G2219,通讯通路门店!$J:$J,"华为授权体验店")+COUNTIFS(通讯通路门店!$S:$S,$G2219,通讯通路门店!$J:$J,"华为堡垒店")</f>
        <v>0</v>
      </c>
      <c r="AC2219" s="99">
        <f>COUNTIFS(通讯通路门店!$S:$S,$G2219,通讯通路门店!$J:$J,"小米体验店")</f>
        <v>0</v>
      </c>
      <c r="AD2219" s="99">
        <f>COUNTIFS(通讯通路门店!$S:$S,$G2219,通讯通路门店!$J:$J,"苹果体验店")</f>
        <v>0</v>
      </c>
      <c r="AE2219" s="99">
        <f>COUNTIFS(通讯通路门店!$S:$S,$G2219,通讯通路门店!$J:$J,"其他品牌专卖店")</f>
        <v>0</v>
      </c>
      <c r="AF2219" s="99">
        <f>SUMIFS(通讯通路门店!$BI:$BI,通讯通路门店!$S:$S,$G2219)</f>
        <v>0</v>
      </c>
      <c r="AG2219" s="99">
        <f>SUMIFS(通讯通路门店!$BH:$BH,通讯通路门店!$S:$S,$G2219)</f>
        <v>0</v>
      </c>
      <c r="AH2219" s="99">
        <f t="shared" si="171"/>
        <v>0</v>
      </c>
      <c r="AI2219" s="99">
        <f>SUMIFS(通讯通路门店!$BB:$BB,通讯通路门店!$S:$S,$G2219)</f>
        <v>0</v>
      </c>
      <c r="AJ2219" s="99">
        <f>SUMIFS(通讯通路门店!$BE:$BE,通讯通路门店!$S:$S,$G2219)</f>
        <v>0</v>
      </c>
      <c r="AK2219" s="99">
        <f>SUMIFS(通讯通路门店!$BG:$BG,通讯通路门店!$S:$S,$G2219)</f>
        <v>0</v>
      </c>
      <c r="AL2219" s="99">
        <f>SUMIFS(通讯通路门店!$BC:$BC,通讯通路门店!$S:$S,$G2219)</f>
        <v>0</v>
      </c>
      <c r="AM2219" s="99">
        <f>SUMIFS(通讯通路门店!$BD:$BD,通讯通路门店!$S:$S,$G2219)</f>
        <v>0</v>
      </c>
      <c r="AN2219" s="99">
        <f>SUMIFS(通讯通路门店!$BF:$BF,通讯通路门店!$S:$S,$G2219)</f>
        <v>0</v>
      </c>
      <c r="AO2219" s="99">
        <f t="shared" si="172"/>
        <v>0</v>
      </c>
      <c r="AP2219" s="99">
        <f>SUMIFS(通讯通路门店!$K:$K,通讯通路门店!$S:$S,$G2219)</f>
        <v>0</v>
      </c>
      <c r="AQ2219" s="83"/>
      <c r="AR2219" s="99">
        <f>SUMIFS(通讯通路门店!$T:$T,通讯通路门店!$S:$S,$G2219)</f>
        <v>0</v>
      </c>
      <c r="AS2219" s="99">
        <f>SUMIFS(通讯通路门店!$U:$U,通讯通路门店!$S:$S,$G2219)</f>
        <v>0</v>
      </c>
      <c r="AT2219" s="99">
        <f>SUMIFS(通讯通路门店!$V:$V,通讯通路门店!$S:$S,$G2219)</f>
        <v>0</v>
      </c>
      <c r="AU2219" s="99">
        <f>SUMIFS(通讯通路门店!$W:$W,通讯通路门店!$S:$S,$G2219)</f>
        <v>0</v>
      </c>
      <c r="AV2219" s="99">
        <f>SUMIFS(通讯通路门店!$Z:$Z,通讯通路门店!$S:$S,$G2219)</f>
        <v>0</v>
      </c>
      <c r="AW2219" s="99">
        <f>SUMIFS(通讯通路门店!$AB:$AB,通讯通路门店!$S:$S,$G2219)</f>
        <v>0</v>
      </c>
      <c r="AX2219" s="99">
        <f>SUMIFS(通讯通路门店!$X:$X,通讯通路门店!$S:$S,$G2219)</f>
        <v>0</v>
      </c>
      <c r="AY2219" s="99">
        <f>SUMIFS(通讯通路门店!$Y:$Y,通讯通路门店!$S:$S,$G2219)</f>
        <v>0</v>
      </c>
      <c r="AZ2219" s="99">
        <f>SUMIFS(通讯通路门店!$AA:$AA,通讯通路门店!$S:$S,$G2219)</f>
        <v>0</v>
      </c>
      <c r="BA2219" s="99">
        <f t="shared" si="173"/>
        <v>0</v>
      </c>
      <c r="BB2219" s="99">
        <f t="shared" si="174"/>
        <v>0</v>
      </c>
      <c r="BC2219" s="99">
        <f>SUMIFS(通讯通路门店!$W:$W,通讯通路门店!$S:$S,$G2219,通讯通路门店!$J:$J,"荣耀体验店")+SUMIFS(通讯通路门店!$W:$W,通讯通路门店!$S:$S,$G2219,通讯通路门店!$J:$J,"荣耀授权专卖店")</f>
        <v>0</v>
      </c>
      <c r="BD2219" s="99">
        <f>SUMIFS(通讯通路门店!$Z:$Z,通讯通路门店!$S:$S,$G2219,通讯通路门店!$J:$J,"VIVO体验店")</f>
        <v>0</v>
      </c>
      <c r="BE2219" s="99">
        <f>SUMIFS(通讯通路门店!$AB:$AB,通讯通路门店!$S:$S,$G2219,通讯通路门店!$J:$J,"OPPO体验店")</f>
        <v>0</v>
      </c>
      <c r="BF2219" s="99">
        <f>SUMIFS(通讯通路门店!$X:$X,通讯通路门店!$S:$S,$G2219,通讯通路门店!$J:$J,"华为授权体验店")+SUMIFS(通讯通路门店!$AA:$AA,通讯通路门店!$S:$S,$G2219,通讯通路门店!$J:$J,"华为堡垒店")</f>
        <v>0</v>
      </c>
      <c r="BG2219" s="99">
        <f>SUMIFS(通讯通路门店!$Y:$Y,通讯通路门店!$S:$S,$G2219,通讯通路门店!$J:$J,"小米体验店")</f>
        <v>0</v>
      </c>
      <c r="BH2219" s="99">
        <f>SUMIFS(通讯通路门店!$AA:$AA,通讯通路门店!$S:$S,$G2219,通讯通路门店!$J:$J,"苹果体验店")</f>
        <v>0</v>
      </c>
      <c r="BI2219" s="99">
        <f>SUMIFS(通讯通路门店!$K:$K,通讯通路门店!$S:$S,$G2219,通讯通路门店!$J:$J,"其他品牌专卖店")</f>
        <v>0</v>
      </c>
      <c r="BJ2219" s="99">
        <f>SUMIFS(通讯通路门店!$AC:$AC,通讯通路门店!$S:$S,$G2219)</f>
        <v>0</v>
      </c>
      <c r="BK2219" s="99">
        <f>SUMIFS(通讯通路门店!$AD:$AD,通讯通路门店!$S:$S,$G2219)</f>
        <v>0</v>
      </c>
      <c r="BL2219" s="99">
        <f>SUMIFS(通讯通路门店!$AE:$AE,通讯通路门店!$S:$S,$G2219)</f>
        <v>0</v>
      </c>
      <c r="BM2219" s="99">
        <f>SUMIFS(通讯通路门店!$AF:$AF,通讯通路门店!$S:$S,$G2219)</f>
        <v>0</v>
      </c>
      <c r="BN2219" s="99">
        <f>SUMIFS(通讯通路门店!$AG:$AG,通讯通路门店!$S:$S,$G2219)</f>
        <v>0</v>
      </c>
      <c r="BO2219" s="99">
        <f>SUMIFS(通讯通路门店!$AH:$AH,通讯通路门店!$S:$S,$G2219)</f>
        <v>0</v>
      </c>
      <c r="BP2219" s="99">
        <f>SUMIFS(通讯通路门店!$AI:$AI,通讯通路门店!$S:$S,$G2219)</f>
        <v>0</v>
      </c>
      <c r="BQ2219" s="83"/>
    </row>
    <row r="2220" spans="1:69">
      <c r="A2220" s="99" t="str">
        <f>IFERROR(_xlfn.XLOOKUP($G2220,通讯通路门店!$S$4:$S$993931,通讯通路门店!$A$4:$A$993931,0,0),"")</f>
        <v>海南省</v>
      </c>
      <c r="B2220" s="99" t="str">
        <f>IFERROR(_xlfn.XLOOKUP($G2220,通讯通路门店!$S$4:$S$993931,通讯通路门店!$B$4:$B$993931,0,0),"")</f>
        <v>东方市</v>
      </c>
      <c r="C2220" s="99" t="str">
        <f>IFERROR(_xlfn.XLOOKUP($G2220,通讯通路门店!$S$4:$S$993931,通讯通路门店!$C$4:$C$993931,0,0),"")</f>
        <v>东方市</v>
      </c>
      <c r="D2220" s="99" t="str">
        <f>IFERROR(_xlfn.XLOOKUP($G2220,通讯通路门店!$S$4:$S$993931,通讯通路门店!$D$4:$D$993931,0,0),"")</f>
        <v>八所镇</v>
      </c>
      <c r="E2220" s="83"/>
      <c r="F2220" s="83"/>
      <c r="G2220" s="101"/>
      <c r="H2220" s="102">
        <f>IFERROR(_xlfn.XLOOKUP($G2220,通讯通路门店!$S$4:$S$993931,通讯通路门店!$R$4:$R$993931,0,0),"")</f>
        <v>0</v>
      </c>
      <c r="I2220" s="83"/>
      <c r="J2220" s="83"/>
      <c r="K2220" s="83"/>
      <c r="L2220" s="83"/>
      <c r="M2220" s="83"/>
      <c r="N2220" s="83"/>
      <c r="O2220" s="83"/>
      <c r="P2220" s="83"/>
      <c r="Q2220" s="83"/>
      <c r="R2220" s="83"/>
      <c r="S2220" s="83"/>
      <c r="T2220" s="83"/>
      <c r="U2220" s="99">
        <f>COUNTIF(通讯通路门店!$S:$S,$G2220)</f>
        <v>0</v>
      </c>
      <c r="V2220" s="99">
        <f>COUNTIFS(通讯通路门店!$S:$S,$G2220,通讯通路门店!$J:$J,"综合卖场")</f>
        <v>0</v>
      </c>
      <c r="W2220" s="99">
        <f>SUMIFS(通讯通路门店!$AJ:$AJ,通讯通路门店!$S:$S,通讯客户沙盘!$G2220)</f>
        <v>0</v>
      </c>
      <c r="X2220" s="99">
        <f t="shared" si="170"/>
        <v>0</v>
      </c>
      <c r="Y2220" s="99">
        <f>COUNTIFS(通讯通路门店!$S:$S,$G2220,通讯通路门店!$J:$J,"荣耀体验店")+COUNTIFS(通讯通路门店!$S:$S,$G2220,通讯通路门店!$J:$J,"荣耀授权专卖店")</f>
        <v>0</v>
      </c>
      <c r="Z2220" s="99">
        <f>COUNTIFS(通讯通路门店!$S:$S,$G2220,通讯通路门店!$J:$J,"VIVO体验店")</f>
        <v>0</v>
      </c>
      <c r="AA2220" s="99">
        <f>COUNTIFS(通讯通路门店!$S:$S,$G2220,通讯通路门店!$J:$J,"OPPO体验店")</f>
        <v>0</v>
      </c>
      <c r="AB2220" s="99">
        <f>COUNTIFS(通讯通路门店!$S:$S,$G2220,通讯通路门店!$J:$J,"华为授权体验店")+COUNTIFS(通讯通路门店!$S:$S,$G2220,通讯通路门店!$J:$J,"华为堡垒店")</f>
        <v>0</v>
      </c>
      <c r="AC2220" s="99">
        <f>COUNTIFS(通讯通路门店!$S:$S,$G2220,通讯通路门店!$J:$J,"小米体验店")</f>
        <v>0</v>
      </c>
      <c r="AD2220" s="99">
        <f>COUNTIFS(通讯通路门店!$S:$S,$G2220,通讯通路门店!$J:$J,"苹果体验店")</f>
        <v>0</v>
      </c>
      <c r="AE2220" s="99">
        <f>COUNTIFS(通讯通路门店!$S:$S,$G2220,通讯通路门店!$J:$J,"其他品牌专卖店")</f>
        <v>0</v>
      </c>
      <c r="AF2220" s="99">
        <f>SUMIFS(通讯通路门店!$BI:$BI,通讯通路门店!$S:$S,$G2220)</f>
        <v>0</v>
      </c>
      <c r="AG2220" s="99">
        <f>SUMIFS(通讯通路门店!$BH:$BH,通讯通路门店!$S:$S,$G2220)</f>
        <v>0</v>
      </c>
      <c r="AH2220" s="99">
        <f t="shared" si="171"/>
        <v>0</v>
      </c>
      <c r="AI2220" s="99">
        <f>SUMIFS(通讯通路门店!$BB:$BB,通讯通路门店!$S:$S,$G2220)</f>
        <v>0</v>
      </c>
      <c r="AJ2220" s="99">
        <f>SUMIFS(通讯通路门店!$BE:$BE,通讯通路门店!$S:$S,$G2220)</f>
        <v>0</v>
      </c>
      <c r="AK2220" s="99">
        <f>SUMIFS(通讯通路门店!$BG:$BG,通讯通路门店!$S:$S,$G2220)</f>
        <v>0</v>
      </c>
      <c r="AL2220" s="99">
        <f>SUMIFS(通讯通路门店!$BC:$BC,通讯通路门店!$S:$S,$G2220)</f>
        <v>0</v>
      </c>
      <c r="AM2220" s="99">
        <f>SUMIFS(通讯通路门店!$BD:$BD,通讯通路门店!$S:$S,$G2220)</f>
        <v>0</v>
      </c>
      <c r="AN2220" s="99">
        <f>SUMIFS(通讯通路门店!$BF:$BF,通讯通路门店!$S:$S,$G2220)</f>
        <v>0</v>
      </c>
      <c r="AO2220" s="99">
        <f t="shared" si="172"/>
        <v>0</v>
      </c>
      <c r="AP2220" s="99">
        <f>SUMIFS(通讯通路门店!$K:$K,通讯通路门店!$S:$S,$G2220)</f>
        <v>0</v>
      </c>
      <c r="AQ2220" s="83"/>
      <c r="AR2220" s="99">
        <f>SUMIFS(通讯通路门店!$T:$T,通讯通路门店!$S:$S,$G2220)</f>
        <v>0</v>
      </c>
      <c r="AS2220" s="99">
        <f>SUMIFS(通讯通路门店!$U:$U,通讯通路门店!$S:$S,$G2220)</f>
        <v>0</v>
      </c>
      <c r="AT2220" s="99">
        <f>SUMIFS(通讯通路门店!$V:$V,通讯通路门店!$S:$S,$G2220)</f>
        <v>0</v>
      </c>
      <c r="AU2220" s="99">
        <f>SUMIFS(通讯通路门店!$W:$W,通讯通路门店!$S:$S,$G2220)</f>
        <v>0</v>
      </c>
      <c r="AV2220" s="99">
        <f>SUMIFS(通讯通路门店!$Z:$Z,通讯通路门店!$S:$S,$G2220)</f>
        <v>0</v>
      </c>
      <c r="AW2220" s="99">
        <f>SUMIFS(通讯通路门店!$AB:$AB,通讯通路门店!$S:$S,$G2220)</f>
        <v>0</v>
      </c>
      <c r="AX2220" s="99">
        <f>SUMIFS(通讯通路门店!$X:$X,通讯通路门店!$S:$S,$G2220)</f>
        <v>0</v>
      </c>
      <c r="AY2220" s="99">
        <f>SUMIFS(通讯通路门店!$Y:$Y,通讯通路门店!$S:$S,$G2220)</f>
        <v>0</v>
      </c>
      <c r="AZ2220" s="99">
        <f>SUMIFS(通讯通路门店!$AA:$AA,通讯通路门店!$S:$S,$G2220)</f>
        <v>0</v>
      </c>
      <c r="BA2220" s="99">
        <f t="shared" si="173"/>
        <v>0</v>
      </c>
      <c r="BB2220" s="99">
        <f t="shared" si="174"/>
        <v>0</v>
      </c>
      <c r="BC2220" s="99">
        <f>SUMIFS(通讯通路门店!$W:$W,通讯通路门店!$S:$S,$G2220,通讯通路门店!$J:$J,"荣耀体验店")+SUMIFS(通讯通路门店!$W:$W,通讯通路门店!$S:$S,$G2220,通讯通路门店!$J:$J,"荣耀授权专卖店")</f>
        <v>0</v>
      </c>
      <c r="BD2220" s="99">
        <f>SUMIFS(通讯通路门店!$Z:$Z,通讯通路门店!$S:$S,$G2220,通讯通路门店!$J:$J,"VIVO体验店")</f>
        <v>0</v>
      </c>
      <c r="BE2220" s="99">
        <f>SUMIFS(通讯通路门店!$AB:$AB,通讯通路门店!$S:$S,$G2220,通讯通路门店!$J:$J,"OPPO体验店")</f>
        <v>0</v>
      </c>
      <c r="BF2220" s="99">
        <f>SUMIFS(通讯通路门店!$X:$X,通讯通路门店!$S:$S,$G2220,通讯通路门店!$J:$J,"华为授权体验店")+SUMIFS(通讯通路门店!$AA:$AA,通讯通路门店!$S:$S,$G2220,通讯通路门店!$J:$J,"华为堡垒店")</f>
        <v>0</v>
      </c>
      <c r="BG2220" s="99">
        <f>SUMIFS(通讯通路门店!$Y:$Y,通讯通路门店!$S:$S,$G2220,通讯通路门店!$J:$J,"小米体验店")</f>
        <v>0</v>
      </c>
      <c r="BH2220" s="99">
        <f>SUMIFS(通讯通路门店!$AA:$AA,通讯通路门店!$S:$S,$G2220,通讯通路门店!$J:$J,"苹果体验店")</f>
        <v>0</v>
      </c>
      <c r="BI2220" s="99">
        <f>SUMIFS(通讯通路门店!$K:$K,通讯通路门店!$S:$S,$G2220,通讯通路门店!$J:$J,"其他品牌专卖店")</f>
        <v>0</v>
      </c>
      <c r="BJ2220" s="99">
        <f>SUMIFS(通讯通路门店!$AC:$AC,通讯通路门店!$S:$S,$G2220)</f>
        <v>0</v>
      </c>
      <c r="BK2220" s="99">
        <f>SUMIFS(通讯通路门店!$AD:$AD,通讯通路门店!$S:$S,$G2220)</f>
        <v>0</v>
      </c>
      <c r="BL2220" s="99">
        <f>SUMIFS(通讯通路门店!$AE:$AE,通讯通路门店!$S:$S,$G2220)</f>
        <v>0</v>
      </c>
      <c r="BM2220" s="99">
        <f>SUMIFS(通讯通路门店!$AF:$AF,通讯通路门店!$S:$S,$G2220)</f>
        <v>0</v>
      </c>
      <c r="BN2220" s="99">
        <f>SUMIFS(通讯通路门店!$AG:$AG,通讯通路门店!$S:$S,$G2220)</f>
        <v>0</v>
      </c>
      <c r="BO2220" s="99">
        <f>SUMIFS(通讯通路门店!$AH:$AH,通讯通路门店!$S:$S,$G2220)</f>
        <v>0</v>
      </c>
      <c r="BP2220" s="99">
        <f>SUMIFS(通讯通路门店!$AI:$AI,通讯通路门店!$S:$S,$G2220)</f>
        <v>0</v>
      </c>
      <c r="BQ2220" s="83"/>
    </row>
    <row r="2221" spans="1:69">
      <c r="A2221" s="99" t="str">
        <f>IFERROR(_xlfn.XLOOKUP($G2221,通讯通路门店!$S$4:$S$993931,通讯通路门店!$A$4:$A$993931,0,0),"")</f>
        <v>海南省</v>
      </c>
      <c r="B2221" s="99" t="str">
        <f>IFERROR(_xlfn.XLOOKUP($G2221,通讯通路门店!$S$4:$S$993931,通讯通路门店!$B$4:$B$993931,0,0),"")</f>
        <v>东方市</v>
      </c>
      <c r="C2221" s="99" t="str">
        <f>IFERROR(_xlfn.XLOOKUP($G2221,通讯通路门店!$S$4:$S$993931,通讯通路门店!$C$4:$C$993931,0,0),"")</f>
        <v>东方市</v>
      </c>
      <c r="D2221" s="99" t="str">
        <f>IFERROR(_xlfn.XLOOKUP($G2221,通讯通路门店!$S$4:$S$993931,通讯通路门店!$D$4:$D$993931,0,0),"")</f>
        <v>八所镇</v>
      </c>
      <c r="E2221" s="83"/>
      <c r="F2221" s="83"/>
      <c r="G2221" s="101"/>
      <c r="H2221" s="102">
        <f>IFERROR(_xlfn.XLOOKUP($G2221,通讯通路门店!$S$4:$S$993931,通讯通路门店!$R$4:$R$993931,0,0),"")</f>
        <v>0</v>
      </c>
      <c r="I2221" s="83"/>
      <c r="J2221" s="83"/>
      <c r="K2221" s="83"/>
      <c r="L2221" s="83"/>
      <c r="M2221" s="83"/>
      <c r="N2221" s="83"/>
      <c r="O2221" s="83"/>
      <c r="P2221" s="83"/>
      <c r="Q2221" s="83"/>
      <c r="R2221" s="83"/>
      <c r="S2221" s="83"/>
      <c r="T2221" s="83"/>
      <c r="U2221" s="99">
        <f>COUNTIF(通讯通路门店!$S:$S,$G2221)</f>
        <v>0</v>
      </c>
      <c r="V2221" s="99">
        <f>COUNTIFS(通讯通路门店!$S:$S,$G2221,通讯通路门店!$J:$J,"综合卖场")</f>
        <v>0</v>
      </c>
      <c r="W2221" s="99">
        <f>SUMIFS(通讯通路门店!$AJ:$AJ,通讯通路门店!$S:$S,通讯客户沙盘!$G2221)</f>
        <v>0</v>
      </c>
      <c r="X2221" s="99">
        <f t="shared" si="170"/>
        <v>0</v>
      </c>
      <c r="Y2221" s="99">
        <f>COUNTIFS(通讯通路门店!$S:$S,$G2221,通讯通路门店!$J:$J,"荣耀体验店")+COUNTIFS(通讯通路门店!$S:$S,$G2221,通讯通路门店!$J:$J,"荣耀授权专卖店")</f>
        <v>0</v>
      </c>
      <c r="Z2221" s="99">
        <f>COUNTIFS(通讯通路门店!$S:$S,$G2221,通讯通路门店!$J:$J,"VIVO体验店")</f>
        <v>0</v>
      </c>
      <c r="AA2221" s="99">
        <f>COUNTIFS(通讯通路门店!$S:$S,$G2221,通讯通路门店!$J:$J,"OPPO体验店")</f>
        <v>0</v>
      </c>
      <c r="AB2221" s="99">
        <f>COUNTIFS(通讯通路门店!$S:$S,$G2221,通讯通路门店!$J:$J,"华为授权体验店")+COUNTIFS(通讯通路门店!$S:$S,$G2221,通讯通路门店!$J:$J,"华为堡垒店")</f>
        <v>0</v>
      </c>
      <c r="AC2221" s="99">
        <f>COUNTIFS(通讯通路门店!$S:$S,$G2221,通讯通路门店!$J:$J,"小米体验店")</f>
        <v>0</v>
      </c>
      <c r="AD2221" s="99">
        <f>COUNTIFS(通讯通路门店!$S:$S,$G2221,通讯通路门店!$J:$J,"苹果体验店")</f>
        <v>0</v>
      </c>
      <c r="AE2221" s="99">
        <f>COUNTIFS(通讯通路门店!$S:$S,$G2221,通讯通路门店!$J:$J,"其他品牌专卖店")</f>
        <v>0</v>
      </c>
      <c r="AF2221" s="99">
        <f>SUMIFS(通讯通路门店!$BI:$BI,通讯通路门店!$S:$S,$G2221)</f>
        <v>0</v>
      </c>
      <c r="AG2221" s="99">
        <f>SUMIFS(通讯通路门店!$BH:$BH,通讯通路门店!$S:$S,$G2221)</f>
        <v>0</v>
      </c>
      <c r="AH2221" s="99">
        <f t="shared" si="171"/>
        <v>0</v>
      </c>
      <c r="AI2221" s="99">
        <f>SUMIFS(通讯通路门店!$BB:$BB,通讯通路门店!$S:$S,$G2221)</f>
        <v>0</v>
      </c>
      <c r="AJ2221" s="99">
        <f>SUMIFS(通讯通路门店!$BE:$BE,通讯通路门店!$S:$S,$G2221)</f>
        <v>0</v>
      </c>
      <c r="AK2221" s="99">
        <f>SUMIFS(通讯通路门店!$BG:$BG,通讯通路门店!$S:$S,$G2221)</f>
        <v>0</v>
      </c>
      <c r="AL2221" s="99">
        <f>SUMIFS(通讯通路门店!$BC:$BC,通讯通路门店!$S:$S,$G2221)</f>
        <v>0</v>
      </c>
      <c r="AM2221" s="99">
        <f>SUMIFS(通讯通路门店!$BD:$BD,通讯通路门店!$S:$S,$G2221)</f>
        <v>0</v>
      </c>
      <c r="AN2221" s="99">
        <f>SUMIFS(通讯通路门店!$BF:$BF,通讯通路门店!$S:$S,$G2221)</f>
        <v>0</v>
      </c>
      <c r="AO2221" s="99">
        <f t="shared" si="172"/>
        <v>0</v>
      </c>
      <c r="AP2221" s="99">
        <f>SUMIFS(通讯通路门店!$K:$K,通讯通路门店!$S:$S,$G2221)</f>
        <v>0</v>
      </c>
      <c r="AQ2221" s="83"/>
      <c r="AR2221" s="99">
        <f>SUMIFS(通讯通路门店!$T:$T,通讯通路门店!$S:$S,$G2221)</f>
        <v>0</v>
      </c>
      <c r="AS2221" s="99">
        <f>SUMIFS(通讯通路门店!$U:$U,通讯通路门店!$S:$S,$G2221)</f>
        <v>0</v>
      </c>
      <c r="AT2221" s="99">
        <f>SUMIFS(通讯通路门店!$V:$V,通讯通路门店!$S:$S,$G2221)</f>
        <v>0</v>
      </c>
      <c r="AU2221" s="99">
        <f>SUMIFS(通讯通路门店!$W:$W,通讯通路门店!$S:$S,$G2221)</f>
        <v>0</v>
      </c>
      <c r="AV2221" s="99">
        <f>SUMIFS(通讯通路门店!$Z:$Z,通讯通路门店!$S:$S,$G2221)</f>
        <v>0</v>
      </c>
      <c r="AW2221" s="99">
        <f>SUMIFS(通讯通路门店!$AB:$AB,通讯通路门店!$S:$S,$G2221)</f>
        <v>0</v>
      </c>
      <c r="AX2221" s="99">
        <f>SUMIFS(通讯通路门店!$X:$X,通讯通路门店!$S:$S,$G2221)</f>
        <v>0</v>
      </c>
      <c r="AY2221" s="99">
        <f>SUMIFS(通讯通路门店!$Y:$Y,通讯通路门店!$S:$S,$G2221)</f>
        <v>0</v>
      </c>
      <c r="AZ2221" s="99">
        <f>SUMIFS(通讯通路门店!$AA:$AA,通讯通路门店!$S:$S,$G2221)</f>
        <v>0</v>
      </c>
      <c r="BA2221" s="99">
        <f t="shared" si="173"/>
        <v>0</v>
      </c>
      <c r="BB2221" s="99">
        <f t="shared" si="174"/>
        <v>0</v>
      </c>
      <c r="BC2221" s="99">
        <f>SUMIFS(通讯通路门店!$W:$W,通讯通路门店!$S:$S,$G2221,通讯通路门店!$J:$J,"荣耀体验店")+SUMIFS(通讯通路门店!$W:$W,通讯通路门店!$S:$S,$G2221,通讯通路门店!$J:$J,"荣耀授权专卖店")</f>
        <v>0</v>
      </c>
      <c r="BD2221" s="99">
        <f>SUMIFS(通讯通路门店!$Z:$Z,通讯通路门店!$S:$S,$G2221,通讯通路门店!$J:$J,"VIVO体验店")</f>
        <v>0</v>
      </c>
      <c r="BE2221" s="99">
        <f>SUMIFS(通讯通路门店!$AB:$AB,通讯通路门店!$S:$S,$G2221,通讯通路门店!$J:$J,"OPPO体验店")</f>
        <v>0</v>
      </c>
      <c r="BF2221" s="99">
        <f>SUMIFS(通讯通路门店!$X:$X,通讯通路门店!$S:$S,$G2221,通讯通路门店!$J:$J,"华为授权体验店")+SUMIFS(通讯通路门店!$AA:$AA,通讯通路门店!$S:$S,$G2221,通讯通路门店!$J:$J,"华为堡垒店")</f>
        <v>0</v>
      </c>
      <c r="BG2221" s="99">
        <f>SUMIFS(通讯通路门店!$Y:$Y,通讯通路门店!$S:$S,$G2221,通讯通路门店!$J:$J,"小米体验店")</f>
        <v>0</v>
      </c>
      <c r="BH2221" s="99">
        <f>SUMIFS(通讯通路门店!$AA:$AA,通讯通路门店!$S:$S,$G2221,通讯通路门店!$J:$J,"苹果体验店")</f>
        <v>0</v>
      </c>
      <c r="BI2221" s="99">
        <f>SUMIFS(通讯通路门店!$K:$K,通讯通路门店!$S:$S,$G2221,通讯通路门店!$J:$J,"其他品牌专卖店")</f>
        <v>0</v>
      </c>
      <c r="BJ2221" s="99">
        <f>SUMIFS(通讯通路门店!$AC:$AC,通讯通路门店!$S:$S,$G2221)</f>
        <v>0</v>
      </c>
      <c r="BK2221" s="99">
        <f>SUMIFS(通讯通路门店!$AD:$AD,通讯通路门店!$S:$S,$G2221)</f>
        <v>0</v>
      </c>
      <c r="BL2221" s="99">
        <f>SUMIFS(通讯通路门店!$AE:$AE,通讯通路门店!$S:$S,$G2221)</f>
        <v>0</v>
      </c>
      <c r="BM2221" s="99">
        <f>SUMIFS(通讯通路门店!$AF:$AF,通讯通路门店!$S:$S,$G2221)</f>
        <v>0</v>
      </c>
      <c r="BN2221" s="99">
        <f>SUMIFS(通讯通路门店!$AG:$AG,通讯通路门店!$S:$S,$G2221)</f>
        <v>0</v>
      </c>
      <c r="BO2221" s="99">
        <f>SUMIFS(通讯通路门店!$AH:$AH,通讯通路门店!$S:$S,$G2221)</f>
        <v>0</v>
      </c>
      <c r="BP2221" s="99">
        <f>SUMIFS(通讯通路门店!$AI:$AI,通讯通路门店!$S:$S,$G2221)</f>
        <v>0</v>
      </c>
      <c r="BQ2221" s="83"/>
    </row>
    <row r="2222" spans="1:69">
      <c r="A2222" s="99" t="str">
        <f>IFERROR(_xlfn.XLOOKUP($G2222,通讯通路门店!$S$4:$S$993931,通讯通路门店!$A$4:$A$993931,0,0),"")</f>
        <v>海南省</v>
      </c>
      <c r="B2222" s="99" t="str">
        <f>IFERROR(_xlfn.XLOOKUP($G2222,通讯通路门店!$S$4:$S$993931,通讯通路门店!$B$4:$B$993931,0,0),"")</f>
        <v>东方市</v>
      </c>
      <c r="C2222" s="99" t="str">
        <f>IFERROR(_xlfn.XLOOKUP($G2222,通讯通路门店!$S$4:$S$993931,通讯通路门店!$C$4:$C$993931,0,0),"")</f>
        <v>东方市</v>
      </c>
      <c r="D2222" s="99" t="str">
        <f>IFERROR(_xlfn.XLOOKUP($G2222,通讯通路门店!$S$4:$S$993931,通讯通路门店!$D$4:$D$993931,0,0),"")</f>
        <v>八所镇</v>
      </c>
      <c r="E2222" s="83"/>
      <c r="F2222" s="83"/>
      <c r="G2222" s="101"/>
      <c r="H2222" s="102">
        <f>IFERROR(_xlfn.XLOOKUP($G2222,通讯通路门店!$S$4:$S$993931,通讯通路门店!$R$4:$R$993931,0,0),"")</f>
        <v>0</v>
      </c>
      <c r="I2222" s="83"/>
      <c r="J2222" s="83"/>
      <c r="K2222" s="83"/>
      <c r="L2222" s="83"/>
      <c r="M2222" s="83"/>
      <c r="N2222" s="83"/>
      <c r="O2222" s="83"/>
      <c r="P2222" s="83"/>
      <c r="Q2222" s="83"/>
      <c r="R2222" s="83"/>
      <c r="S2222" s="83"/>
      <c r="T2222" s="83"/>
      <c r="U2222" s="99">
        <f>COUNTIF(通讯通路门店!$S:$S,$G2222)</f>
        <v>0</v>
      </c>
      <c r="V2222" s="99">
        <f>COUNTIFS(通讯通路门店!$S:$S,$G2222,通讯通路门店!$J:$J,"综合卖场")</f>
        <v>0</v>
      </c>
      <c r="W2222" s="99">
        <f>SUMIFS(通讯通路门店!$AJ:$AJ,通讯通路门店!$S:$S,通讯客户沙盘!$G2222)</f>
        <v>0</v>
      </c>
      <c r="X2222" s="99">
        <f t="shared" si="170"/>
        <v>0</v>
      </c>
      <c r="Y2222" s="99">
        <f>COUNTIFS(通讯通路门店!$S:$S,$G2222,通讯通路门店!$J:$J,"荣耀体验店")+COUNTIFS(通讯通路门店!$S:$S,$G2222,通讯通路门店!$J:$J,"荣耀授权专卖店")</f>
        <v>0</v>
      </c>
      <c r="Z2222" s="99">
        <f>COUNTIFS(通讯通路门店!$S:$S,$G2222,通讯通路门店!$J:$J,"VIVO体验店")</f>
        <v>0</v>
      </c>
      <c r="AA2222" s="99">
        <f>COUNTIFS(通讯通路门店!$S:$S,$G2222,通讯通路门店!$J:$J,"OPPO体验店")</f>
        <v>0</v>
      </c>
      <c r="AB2222" s="99">
        <f>COUNTIFS(通讯通路门店!$S:$S,$G2222,通讯通路门店!$J:$J,"华为授权体验店")+COUNTIFS(通讯通路门店!$S:$S,$G2222,通讯通路门店!$J:$J,"华为堡垒店")</f>
        <v>0</v>
      </c>
      <c r="AC2222" s="99">
        <f>COUNTIFS(通讯通路门店!$S:$S,$G2222,通讯通路门店!$J:$J,"小米体验店")</f>
        <v>0</v>
      </c>
      <c r="AD2222" s="99">
        <f>COUNTIFS(通讯通路门店!$S:$S,$G2222,通讯通路门店!$J:$J,"苹果体验店")</f>
        <v>0</v>
      </c>
      <c r="AE2222" s="99">
        <f>COUNTIFS(通讯通路门店!$S:$S,$G2222,通讯通路门店!$J:$J,"其他品牌专卖店")</f>
        <v>0</v>
      </c>
      <c r="AF2222" s="99">
        <f>SUMIFS(通讯通路门店!$BI:$BI,通讯通路门店!$S:$S,$G2222)</f>
        <v>0</v>
      </c>
      <c r="AG2222" s="99">
        <f>SUMIFS(通讯通路门店!$BH:$BH,通讯通路门店!$S:$S,$G2222)</f>
        <v>0</v>
      </c>
      <c r="AH2222" s="99">
        <f t="shared" si="171"/>
        <v>0</v>
      </c>
      <c r="AI2222" s="99">
        <f>SUMIFS(通讯通路门店!$BB:$BB,通讯通路门店!$S:$S,$G2222)</f>
        <v>0</v>
      </c>
      <c r="AJ2222" s="99">
        <f>SUMIFS(通讯通路门店!$BE:$BE,通讯通路门店!$S:$S,$G2222)</f>
        <v>0</v>
      </c>
      <c r="AK2222" s="99">
        <f>SUMIFS(通讯通路门店!$BG:$BG,通讯通路门店!$S:$S,$G2222)</f>
        <v>0</v>
      </c>
      <c r="AL2222" s="99">
        <f>SUMIFS(通讯通路门店!$BC:$BC,通讯通路门店!$S:$S,$G2222)</f>
        <v>0</v>
      </c>
      <c r="AM2222" s="99">
        <f>SUMIFS(通讯通路门店!$BD:$BD,通讯通路门店!$S:$S,$G2222)</f>
        <v>0</v>
      </c>
      <c r="AN2222" s="99">
        <f>SUMIFS(通讯通路门店!$BF:$BF,通讯通路门店!$S:$S,$G2222)</f>
        <v>0</v>
      </c>
      <c r="AO2222" s="99">
        <f t="shared" si="172"/>
        <v>0</v>
      </c>
      <c r="AP2222" s="99">
        <f>SUMIFS(通讯通路门店!$K:$K,通讯通路门店!$S:$S,$G2222)</f>
        <v>0</v>
      </c>
      <c r="AQ2222" s="83"/>
      <c r="AR2222" s="99">
        <f>SUMIFS(通讯通路门店!$T:$T,通讯通路门店!$S:$S,$G2222)</f>
        <v>0</v>
      </c>
      <c r="AS2222" s="99">
        <f>SUMIFS(通讯通路门店!$U:$U,通讯通路门店!$S:$S,$G2222)</f>
        <v>0</v>
      </c>
      <c r="AT2222" s="99">
        <f>SUMIFS(通讯通路门店!$V:$V,通讯通路门店!$S:$S,$G2222)</f>
        <v>0</v>
      </c>
      <c r="AU2222" s="99">
        <f>SUMIFS(通讯通路门店!$W:$W,通讯通路门店!$S:$S,$G2222)</f>
        <v>0</v>
      </c>
      <c r="AV2222" s="99">
        <f>SUMIFS(通讯通路门店!$Z:$Z,通讯通路门店!$S:$S,$G2222)</f>
        <v>0</v>
      </c>
      <c r="AW2222" s="99">
        <f>SUMIFS(通讯通路门店!$AB:$AB,通讯通路门店!$S:$S,$G2222)</f>
        <v>0</v>
      </c>
      <c r="AX2222" s="99">
        <f>SUMIFS(通讯通路门店!$X:$X,通讯通路门店!$S:$S,$G2222)</f>
        <v>0</v>
      </c>
      <c r="AY2222" s="99">
        <f>SUMIFS(通讯通路门店!$Y:$Y,通讯通路门店!$S:$S,$G2222)</f>
        <v>0</v>
      </c>
      <c r="AZ2222" s="99">
        <f>SUMIFS(通讯通路门店!$AA:$AA,通讯通路门店!$S:$S,$G2222)</f>
        <v>0</v>
      </c>
      <c r="BA2222" s="99">
        <f t="shared" si="173"/>
        <v>0</v>
      </c>
      <c r="BB2222" s="99">
        <f t="shared" si="174"/>
        <v>0</v>
      </c>
      <c r="BC2222" s="99">
        <f>SUMIFS(通讯通路门店!$W:$W,通讯通路门店!$S:$S,$G2222,通讯通路门店!$J:$J,"荣耀体验店")+SUMIFS(通讯通路门店!$W:$W,通讯通路门店!$S:$S,$G2222,通讯通路门店!$J:$J,"荣耀授权专卖店")</f>
        <v>0</v>
      </c>
      <c r="BD2222" s="99">
        <f>SUMIFS(通讯通路门店!$Z:$Z,通讯通路门店!$S:$S,$G2222,通讯通路门店!$J:$J,"VIVO体验店")</f>
        <v>0</v>
      </c>
      <c r="BE2222" s="99">
        <f>SUMIFS(通讯通路门店!$AB:$AB,通讯通路门店!$S:$S,$G2222,通讯通路门店!$J:$J,"OPPO体验店")</f>
        <v>0</v>
      </c>
      <c r="BF2222" s="99">
        <f>SUMIFS(通讯通路门店!$X:$X,通讯通路门店!$S:$S,$G2222,通讯通路门店!$J:$J,"华为授权体验店")+SUMIFS(通讯通路门店!$AA:$AA,通讯通路门店!$S:$S,$G2222,通讯通路门店!$J:$J,"华为堡垒店")</f>
        <v>0</v>
      </c>
      <c r="BG2222" s="99">
        <f>SUMIFS(通讯通路门店!$Y:$Y,通讯通路门店!$S:$S,$G2222,通讯通路门店!$J:$J,"小米体验店")</f>
        <v>0</v>
      </c>
      <c r="BH2222" s="99">
        <f>SUMIFS(通讯通路门店!$AA:$AA,通讯通路门店!$S:$S,$G2222,通讯通路门店!$J:$J,"苹果体验店")</f>
        <v>0</v>
      </c>
      <c r="BI2222" s="99">
        <f>SUMIFS(通讯通路门店!$K:$K,通讯通路门店!$S:$S,$G2222,通讯通路门店!$J:$J,"其他品牌专卖店")</f>
        <v>0</v>
      </c>
      <c r="BJ2222" s="99">
        <f>SUMIFS(通讯通路门店!$AC:$AC,通讯通路门店!$S:$S,$G2222)</f>
        <v>0</v>
      </c>
      <c r="BK2222" s="99">
        <f>SUMIFS(通讯通路门店!$AD:$AD,通讯通路门店!$S:$S,$G2222)</f>
        <v>0</v>
      </c>
      <c r="BL2222" s="99">
        <f>SUMIFS(通讯通路门店!$AE:$AE,通讯通路门店!$S:$S,$G2222)</f>
        <v>0</v>
      </c>
      <c r="BM2222" s="99">
        <f>SUMIFS(通讯通路门店!$AF:$AF,通讯通路门店!$S:$S,$G2222)</f>
        <v>0</v>
      </c>
      <c r="BN2222" s="99">
        <f>SUMIFS(通讯通路门店!$AG:$AG,通讯通路门店!$S:$S,$G2222)</f>
        <v>0</v>
      </c>
      <c r="BO2222" s="99">
        <f>SUMIFS(通讯通路门店!$AH:$AH,通讯通路门店!$S:$S,$G2222)</f>
        <v>0</v>
      </c>
      <c r="BP2222" s="99">
        <f>SUMIFS(通讯通路门店!$AI:$AI,通讯通路门店!$S:$S,$G2222)</f>
        <v>0</v>
      </c>
      <c r="BQ2222" s="83"/>
    </row>
    <row r="2223" spans="1:69">
      <c r="A2223" s="99" t="str">
        <f>IFERROR(_xlfn.XLOOKUP($G2223,通讯通路门店!$S$4:$S$993931,通讯通路门店!$A$4:$A$993931,0,0),"")</f>
        <v>海南省</v>
      </c>
      <c r="B2223" s="99" t="str">
        <f>IFERROR(_xlfn.XLOOKUP($G2223,通讯通路门店!$S$4:$S$993931,通讯通路门店!$B$4:$B$993931,0,0),"")</f>
        <v>东方市</v>
      </c>
      <c r="C2223" s="99" t="str">
        <f>IFERROR(_xlfn.XLOOKUP($G2223,通讯通路门店!$S$4:$S$993931,通讯通路门店!$C$4:$C$993931,0,0),"")</f>
        <v>东方市</v>
      </c>
      <c r="D2223" s="99" t="str">
        <f>IFERROR(_xlfn.XLOOKUP($G2223,通讯通路门店!$S$4:$S$993931,通讯通路门店!$D$4:$D$993931,0,0),"")</f>
        <v>八所镇</v>
      </c>
      <c r="E2223" s="83"/>
      <c r="F2223" s="83"/>
      <c r="G2223" s="101"/>
      <c r="H2223" s="102">
        <f>IFERROR(_xlfn.XLOOKUP($G2223,通讯通路门店!$S$4:$S$993931,通讯通路门店!$R$4:$R$993931,0,0),"")</f>
        <v>0</v>
      </c>
      <c r="I2223" s="83"/>
      <c r="J2223" s="83"/>
      <c r="K2223" s="83"/>
      <c r="L2223" s="83"/>
      <c r="M2223" s="83"/>
      <c r="N2223" s="83"/>
      <c r="O2223" s="83"/>
      <c r="P2223" s="83"/>
      <c r="Q2223" s="83"/>
      <c r="R2223" s="83"/>
      <c r="S2223" s="83"/>
      <c r="T2223" s="83"/>
      <c r="U2223" s="99">
        <f>COUNTIF(通讯通路门店!$S:$S,$G2223)</f>
        <v>0</v>
      </c>
      <c r="V2223" s="99">
        <f>COUNTIFS(通讯通路门店!$S:$S,$G2223,通讯通路门店!$J:$J,"综合卖场")</f>
        <v>0</v>
      </c>
      <c r="W2223" s="99">
        <f>SUMIFS(通讯通路门店!$AJ:$AJ,通讯通路门店!$S:$S,通讯客户沙盘!$G2223)</f>
        <v>0</v>
      </c>
      <c r="X2223" s="99">
        <f t="shared" si="170"/>
        <v>0</v>
      </c>
      <c r="Y2223" s="99">
        <f>COUNTIFS(通讯通路门店!$S:$S,$G2223,通讯通路门店!$J:$J,"荣耀体验店")+COUNTIFS(通讯通路门店!$S:$S,$G2223,通讯通路门店!$J:$J,"荣耀授权专卖店")</f>
        <v>0</v>
      </c>
      <c r="Z2223" s="99">
        <f>COUNTIFS(通讯通路门店!$S:$S,$G2223,通讯通路门店!$J:$J,"VIVO体验店")</f>
        <v>0</v>
      </c>
      <c r="AA2223" s="99">
        <f>COUNTIFS(通讯通路门店!$S:$S,$G2223,通讯通路门店!$J:$J,"OPPO体验店")</f>
        <v>0</v>
      </c>
      <c r="AB2223" s="99">
        <f>COUNTIFS(通讯通路门店!$S:$S,$G2223,通讯通路门店!$J:$J,"华为授权体验店")+COUNTIFS(通讯通路门店!$S:$S,$G2223,通讯通路门店!$J:$J,"华为堡垒店")</f>
        <v>0</v>
      </c>
      <c r="AC2223" s="99">
        <f>COUNTIFS(通讯通路门店!$S:$S,$G2223,通讯通路门店!$J:$J,"小米体验店")</f>
        <v>0</v>
      </c>
      <c r="AD2223" s="99">
        <f>COUNTIFS(通讯通路门店!$S:$S,$G2223,通讯通路门店!$J:$J,"苹果体验店")</f>
        <v>0</v>
      </c>
      <c r="AE2223" s="99">
        <f>COUNTIFS(通讯通路门店!$S:$S,$G2223,通讯通路门店!$J:$J,"其他品牌专卖店")</f>
        <v>0</v>
      </c>
      <c r="AF2223" s="99">
        <f>SUMIFS(通讯通路门店!$BI:$BI,通讯通路门店!$S:$S,$G2223)</f>
        <v>0</v>
      </c>
      <c r="AG2223" s="99">
        <f>SUMIFS(通讯通路门店!$BH:$BH,通讯通路门店!$S:$S,$G2223)</f>
        <v>0</v>
      </c>
      <c r="AH2223" s="99">
        <f t="shared" si="171"/>
        <v>0</v>
      </c>
      <c r="AI2223" s="99">
        <f>SUMIFS(通讯通路门店!$BB:$BB,通讯通路门店!$S:$S,$G2223)</f>
        <v>0</v>
      </c>
      <c r="AJ2223" s="99">
        <f>SUMIFS(通讯通路门店!$BE:$BE,通讯通路门店!$S:$S,$G2223)</f>
        <v>0</v>
      </c>
      <c r="AK2223" s="99">
        <f>SUMIFS(通讯通路门店!$BG:$BG,通讯通路门店!$S:$S,$G2223)</f>
        <v>0</v>
      </c>
      <c r="AL2223" s="99">
        <f>SUMIFS(通讯通路门店!$BC:$BC,通讯通路门店!$S:$S,$G2223)</f>
        <v>0</v>
      </c>
      <c r="AM2223" s="99">
        <f>SUMIFS(通讯通路门店!$BD:$BD,通讯通路门店!$S:$S,$G2223)</f>
        <v>0</v>
      </c>
      <c r="AN2223" s="99">
        <f>SUMIFS(通讯通路门店!$BF:$BF,通讯通路门店!$S:$S,$G2223)</f>
        <v>0</v>
      </c>
      <c r="AO2223" s="99">
        <f t="shared" si="172"/>
        <v>0</v>
      </c>
      <c r="AP2223" s="99">
        <f>SUMIFS(通讯通路门店!$K:$K,通讯通路门店!$S:$S,$G2223)</f>
        <v>0</v>
      </c>
      <c r="AQ2223" s="83"/>
      <c r="AR2223" s="99">
        <f>SUMIFS(通讯通路门店!$T:$T,通讯通路门店!$S:$S,$G2223)</f>
        <v>0</v>
      </c>
      <c r="AS2223" s="99">
        <f>SUMIFS(通讯通路门店!$U:$U,通讯通路门店!$S:$S,$G2223)</f>
        <v>0</v>
      </c>
      <c r="AT2223" s="99">
        <f>SUMIFS(通讯通路门店!$V:$V,通讯通路门店!$S:$S,$G2223)</f>
        <v>0</v>
      </c>
      <c r="AU2223" s="99">
        <f>SUMIFS(通讯通路门店!$W:$W,通讯通路门店!$S:$S,$G2223)</f>
        <v>0</v>
      </c>
      <c r="AV2223" s="99">
        <f>SUMIFS(通讯通路门店!$Z:$Z,通讯通路门店!$S:$S,$G2223)</f>
        <v>0</v>
      </c>
      <c r="AW2223" s="99">
        <f>SUMIFS(通讯通路门店!$AB:$AB,通讯通路门店!$S:$S,$G2223)</f>
        <v>0</v>
      </c>
      <c r="AX2223" s="99">
        <f>SUMIFS(通讯通路门店!$X:$X,通讯通路门店!$S:$S,$G2223)</f>
        <v>0</v>
      </c>
      <c r="AY2223" s="99">
        <f>SUMIFS(通讯通路门店!$Y:$Y,通讯通路门店!$S:$S,$G2223)</f>
        <v>0</v>
      </c>
      <c r="AZ2223" s="99">
        <f>SUMIFS(通讯通路门店!$AA:$AA,通讯通路门店!$S:$S,$G2223)</f>
        <v>0</v>
      </c>
      <c r="BA2223" s="99">
        <f t="shared" si="173"/>
        <v>0</v>
      </c>
      <c r="BB2223" s="99">
        <f t="shared" si="174"/>
        <v>0</v>
      </c>
      <c r="BC2223" s="99">
        <f>SUMIFS(通讯通路门店!$W:$W,通讯通路门店!$S:$S,$G2223,通讯通路门店!$J:$J,"荣耀体验店")+SUMIFS(通讯通路门店!$W:$W,通讯通路门店!$S:$S,$G2223,通讯通路门店!$J:$J,"荣耀授权专卖店")</f>
        <v>0</v>
      </c>
      <c r="BD2223" s="99">
        <f>SUMIFS(通讯通路门店!$Z:$Z,通讯通路门店!$S:$S,$G2223,通讯通路门店!$J:$J,"VIVO体验店")</f>
        <v>0</v>
      </c>
      <c r="BE2223" s="99">
        <f>SUMIFS(通讯通路门店!$AB:$AB,通讯通路门店!$S:$S,$G2223,通讯通路门店!$J:$J,"OPPO体验店")</f>
        <v>0</v>
      </c>
      <c r="BF2223" s="99">
        <f>SUMIFS(通讯通路门店!$X:$X,通讯通路门店!$S:$S,$G2223,通讯通路门店!$J:$J,"华为授权体验店")+SUMIFS(通讯通路门店!$AA:$AA,通讯通路门店!$S:$S,$G2223,通讯通路门店!$J:$J,"华为堡垒店")</f>
        <v>0</v>
      </c>
      <c r="BG2223" s="99">
        <f>SUMIFS(通讯通路门店!$Y:$Y,通讯通路门店!$S:$S,$G2223,通讯通路门店!$J:$J,"小米体验店")</f>
        <v>0</v>
      </c>
      <c r="BH2223" s="99">
        <f>SUMIFS(通讯通路门店!$AA:$AA,通讯通路门店!$S:$S,$G2223,通讯通路门店!$J:$J,"苹果体验店")</f>
        <v>0</v>
      </c>
      <c r="BI2223" s="99">
        <f>SUMIFS(通讯通路门店!$K:$K,通讯通路门店!$S:$S,$G2223,通讯通路门店!$J:$J,"其他品牌专卖店")</f>
        <v>0</v>
      </c>
      <c r="BJ2223" s="99">
        <f>SUMIFS(通讯通路门店!$AC:$AC,通讯通路门店!$S:$S,$G2223)</f>
        <v>0</v>
      </c>
      <c r="BK2223" s="99">
        <f>SUMIFS(通讯通路门店!$AD:$AD,通讯通路门店!$S:$S,$G2223)</f>
        <v>0</v>
      </c>
      <c r="BL2223" s="99">
        <f>SUMIFS(通讯通路门店!$AE:$AE,通讯通路门店!$S:$S,$G2223)</f>
        <v>0</v>
      </c>
      <c r="BM2223" s="99">
        <f>SUMIFS(通讯通路门店!$AF:$AF,通讯通路门店!$S:$S,$G2223)</f>
        <v>0</v>
      </c>
      <c r="BN2223" s="99">
        <f>SUMIFS(通讯通路门店!$AG:$AG,通讯通路门店!$S:$S,$G2223)</f>
        <v>0</v>
      </c>
      <c r="BO2223" s="99">
        <f>SUMIFS(通讯通路门店!$AH:$AH,通讯通路门店!$S:$S,$G2223)</f>
        <v>0</v>
      </c>
      <c r="BP2223" s="99">
        <f>SUMIFS(通讯通路门店!$AI:$AI,通讯通路门店!$S:$S,$G2223)</f>
        <v>0</v>
      </c>
      <c r="BQ2223" s="83"/>
    </row>
    <row r="2224" spans="1:69">
      <c r="A2224" s="99" t="str">
        <f>IFERROR(_xlfn.XLOOKUP($G2224,通讯通路门店!$S$4:$S$993931,通讯通路门店!$A$4:$A$993931,0,0),"")</f>
        <v>海南省</v>
      </c>
      <c r="B2224" s="99" t="str">
        <f>IFERROR(_xlfn.XLOOKUP($G2224,通讯通路门店!$S$4:$S$993931,通讯通路门店!$B$4:$B$993931,0,0),"")</f>
        <v>东方市</v>
      </c>
      <c r="C2224" s="99" t="str">
        <f>IFERROR(_xlfn.XLOOKUP($G2224,通讯通路门店!$S$4:$S$993931,通讯通路门店!$C$4:$C$993931,0,0),"")</f>
        <v>东方市</v>
      </c>
      <c r="D2224" s="99" t="str">
        <f>IFERROR(_xlfn.XLOOKUP($G2224,通讯通路门店!$S$4:$S$993931,通讯通路门店!$D$4:$D$993931,0,0),"")</f>
        <v>八所镇</v>
      </c>
      <c r="E2224" s="83"/>
      <c r="F2224" s="83"/>
      <c r="G2224" s="101"/>
      <c r="H2224" s="102">
        <f>IFERROR(_xlfn.XLOOKUP($G2224,通讯通路门店!$S$4:$S$993931,通讯通路门店!$R$4:$R$993931,0,0),"")</f>
        <v>0</v>
      </c>
      <c r="I2224" s="83"/>
      <c r="J2224" s="83"/>
      <c r="K2224" s="83"/>
      <c r="L2224" s="83"/>
      <c r="M2224" s="83"/>
      <c r="N2224" s="83"/>
      <c r="O2224" s="83"/>
      <c r="P2224" s="83"/>
      <c r="Q2224" s="83"/>
      <c r="R2224" s="83"/>
      <c r="S2224" s="83"/>
      <c r="T2224" s="83"/>
      <c r="U2224" s="99">
        <f>COUNTIF(通讯通路门店!$S:$S,$G2224)</f>
        <v>0</v>
      </c>
      <c r="V2224" s="99">
        <f>COUNTIFS(通讯通路门店!$S:$S,$G2224,通讯通路门店!$J:$J,"综合卖场")</f>
        <v>0</v>
      </c>
      <c r="W2224" s="99">
        <f>SUMIFS(通讯通路门店!$AJ:$AJ,通讯通路门店!$S:$S,通讯客户沙盘!$G2224)</f>
        <v>0</v>
      </c>
      <c r="X2224" s="99">
        <f t="shared" si="170"/>
        <v>0</v>
      </c>
      <c r="Y2224" s="99">
        <f>COUNTIFS(通讯通路门店!$S:$S,$G2224,通讯通路门店!$J:$J,"荣耀体验店")+COUNTIFS(通讯通路门店!$S:$S,$G2224,通讯通路门店!$J:$J,"荣耀授权专卖店")</f>
        <v>0</v>
      </c>
      <c r="Z2224" s="99">
        <f>COUNTIFS(通讯通路门店!$S:$S,$G2224,通讯通路门店!$J:$J,"VIVO体验店")</f>
        <v>0</v>
      </c>
      <c r="AA2224" s="99">
        <f>COUNTIFS(通讯通路门店!$S:$S,$G2224,通讯通路门店!$J:$J,"OPPO体验店")</f>
        <v>0</v>
      </c>
      <c r="AB2224" s="99">
        <f>COUNTIFS(通讯通路门店!$S:$S,$G2224,通讯通路门店!$J:$J,"华为授权体验店")+COUNTIFS(通讯通路门店!$S:$S,$G2224,通讯通路门店!$J:$J,"华为堡垒店")</f>
        <v>0</v>
      </c>
      <c r="AC2224" s="99">
        <f>COUNTIFS(通讯通路门店!$S:$S,$G2224,通讯通路门店!$J:$J,"小米体验店")</f>
        <v>0</v>
      </c>
      <c r="AD2224" s="99">
        <f>COUNTIFS(通讯通路门店!$S:$S,$G2224,通讯通路门店!$J:$J,"苹果体验店")</f>
        <v>0</v>
      </c>
      <c r="AE2224" s="99">
        <f>COUNTIFS(通讯通路门店!$S:$S,$G2224,通讯通路门店!$J:$J,"其他品牌专卖店")</f>
        <v>0</v>
      </c>
      <c r="AF2224" s="99">
        <f>SUMIFS(通讯通路门店!$BI:$BI,通讯通路门店!$S:$S,$G2224)</f>
        <v>0</v>
      </c>
      <c r="AG2224" s="99">
        <f>SUMIFS(通讯通路门店!$BH:$BH,通讯通路门店!$S:$S,$G2224)</f>
        <v>0</v>
      </c>
      <c r="AH2224" s="99">
        <f t="shared" si="171"/>
        <v>0</v>
      </c>
      <c r="AI2224" s="99">
        <f>SUMIFS(通讯通路门店!$BB:$BB,通讯通路门店!$S:$S,$G2224)</f>
        <v>0</v>
      </c>
      <c r="AJ2224" s="99">
        <f>SUMIFS(通讯通路门店!$BE:$BE,通讯通路门店!$S:$S,$G2224)</f>
        <v>0</v>
      </c>
      <c r="AK2224" s="99">
        <f>SUMIFS(通讯通路门店!$BG:$BG,通讯通路门店!$S:$S,$G2224)</f>
        <v>0</v>
      </c>
      <c r="AL2224" s="99">
        <f>SUMIFS(通讯通路门店!$BC:$BC,通讯通路门店!$S:$S,$G2224)</f>
        <v>0</v>
      </c>
      <c r="AM2224" s="99">
        <f>SUMIFS(通讯通路门店!$BD:$BD,通讯通路门店!$S:$S,$G2224)</f>
        <v>0</v>
      </c>
      <c r="AN2224" s="99">
        <f>SUMIFS(通讯通路门店!$BF:$BF,通讯通路门店!$S:$S,$G2224)</f>
        <v>0</v>
      </c>
      <c r="AO2224" s="99">
        <f t="shared" si="172"/>
        <v>0</v>
      </c>
      <c r="AP2224" s="99">
        <f>SUMIFS(通讯通路门店!$K:$K,通讯通路门店!$S:$S,$G2224)</f>
        <v>0</v>
      </c>
      <c r="AQ2224" s="83"/>
      <c r="AR2224" s="99">
        <f>SUMIFS(通讯通路门店!$T:$T,通讯通路门店!$S:$S,$G2224)</f>
        <v>0</v>
      </c>
      <c r="AS2224" s="99">
        <f>SUMIFS(通讯通路门店!$U:$U,通讯通路门店!$S:$S,$G2224)</f>
        <v>0</v>
      </c>
      <c r="AT2224" s="99">
        <f>SUMIFS(通讯通路门店!$V:$V,通讯通路门店!$S:$S,$G2224)</f>
        <v>0</v>
      </c>
      <c r="AU2224" s="99">
        <f>SUMIFS(通讯通路门店!$W:$W,通讯通路门店!$S:$S,$G2224)</f>
        <v>0</v>
      </c>
      <c r="AV2224" s="99">
        <f>SUMIFS(通讯通路门店!$Z:$Z,通讯通路门店!$S:$S,$G2224)</f>
        <v>0</v>
      </c>
      <c r="AW2224" s="99">
        <f>SUMIFS(通讯通路门店!$AB:$AB,通讯通路门店!$S:$S,$G2224)</f>
        <v>0</v>
      </c>
      <c r="AX2224" s="99">
        <f>SUMIFS(通讯通路门店!$X:$X,通讯通路门店!$S:$S,$G2224)</f>
        <v>0</v>
      </c>
      <c r="AY2224" s="99">
        <f>SUMIFS(通讯通路门店!$Y:$Y,通讯通路门店!$S:$S,$G2224)</f>
        <v>0</v>
      </c>
      <c r="AZ2224" s="99">
        <f>SUMIFS(通讯通路门店!$AA:$AA,通讯通路门店!$S:$S,$G2224)</f>
        <v>0</v>
      </c>
      <c r="BA2224" s="99">
        <f t="shared" si="173"/>
        <v>0</v>
      </c>
      <c r="BB2224" s="99">
        <f t="shared" si="174"/>
        <v>0</v>
      </c>
      <c r="BC2224" s="99">
        <f>SUMIFS(通讯通路门店!$W:$W,通讯通路门店!$S:$S,$G2224,通讯通路门店!$J:$J,"荣耀体验店")+SUMIFS(通讯通路门店!$W:$W,通讯通路门店!$S:$S,$G2224,通讯通路门店!$J:$J,"荣耀授权专卖店")</f>
        <v>0</v>
      </c>
      <c r="BD2224" s="99">
        <f>SUMIFS(通讯通路门店!$Z:$Z,通讯通路门店!$S:$S,$G2224,通讯通路门店!$J:$J,"VIVO体验店")</f>
        <v>0</v>
      </c>
      <c r="BE2224" s="99">
        <f>SUMIFS(通讯通路门店!$AB:$AB,通讯通路门店!$S:$S,$G2224,通讯通路门店!$J:$J,"OPPO体验店")</f>
        <v>0</v>
      </c>
      <c r="BF2224" s="99">
        <f>SUMIFS(通讯通路门店!$X:$X,通讯通路门店!$S:$S,$G2224,通讯通路门店!$J:$J,"华为授权体验店")+SUMIFS(通讯通路门店!$AA:$AA,通讯通路门店!$S:$S,$G2224,通讯通路门店!$J:$J,"华为堡垒店")</f>
        <v>0</v>
      </c>
      <c r="BG2224" s="99">
        <f>SUMIFS(通讯通路门店!$Y:$Y,通讯通路门店!$S:$S,$G2224,通讯通路门店!$J:$J,"小米体验店")</f>
        <v>0</v>
      </c>
      <c r="BH2224" s="99">
        <f>SUMIFS(通讯通路门店!$AA:$AA,通讯通路门店!$S:$S,$G2224,通讯通路门店!$J:$J,"苹果体验店")</f>
        <v>0</v>
      </c>
      <c r="BI2224" s="99">
        <f>SUMIFS(通讯通路门店!$K:$K,通讯通路门店!$S:$S,$G2224,通讯通路门店!$J:$J,"其他品牌专卖店")</f>
        <v>0</v>
      </c>
      <c r="BJ2224" s="99">
        <f>SUMIFS(通讯通路门店!$AC:$AC,通讯通路门店!$S:$S,$G2224)</f>
        <v>0</v>
      </c>
      <c r="BK2224" s="99">
        <f>SUMIFS(通讯通路门店!$AD:$AD,通讯通路门店!$S:$S,$G2224)</f>
        <v>0</v>
      </c>
      <c r="BL2224" s="99">
        <f>SUMIFS(通讯通路门店!$AE:$AE,通讯通路门店!$S:$S,$G2224)</f>
        <v>0</v>
      </c>
      <c r="BM2224" s="99">
        <f>SUMIFS(通讯通路门店!$AF:$AF,通讯通路门店!$S:$S,$G2224)</f>
        <v>0</v>
      </c>
      <c r="BN2224" s="99">
        <f>SUMIFS(通讯通路门店!$AG:$AG,通讯通路门店!$S:$S,$G2224)</f>
        <v>0</v>
      </c>
      <c r="BO2224" s="99">
        <f>SUMIFS(通讯通路门店!$AH:$AH,通讯通路门店!$S:$S,$G2224)</f>
        <v>0</v>
      </c>
      <c r="BP2224" s="99">
        <f>SUMIFS(通讯通路门店!$AI:$AI,通讯通路门店!$S:$S,$G2224)</f>
        <v>0</v>
      </c>
      <c r="BQ2224" s="83"/>
    </row>
    <row r="2225" spans="1:69">
      <c r="A2225" s="99" t="str">
        <f>IFERROR(_xlfn.XLOOKUP($G2225,通讯通路门店!$S$4:$S$993931,通讯通路门店!$A$4:$A$993931,0,0),"")</f>
        <v>海南省</v>
      </c>
      <c r="B2225" s="99" t="str">
        <f>IFERROR(_xlfn.XLOOKUP($G2225,通讯通路门店!$S$4:$S$993931,通讯通路门店!$B$4:$B$993931,0,0),"")</f>
        <v>东方市</v>
      </c>
      <c r="C2225" s="99" t="str">
        <f>IFERROR(_xlfn.XLOOKUP($G2225,通讯通路门店!$S$4:$S$993931,通讯通路门店!$C$4:$C$993931,0,0),"")</f>
        <v>东方市</v>
      </c>
      <c r="D2225" s="99" t="str">
        <f>IFERROR(_xlfn.XLOOKUP($G2225,通讯通路门店!$S$4:$S$993931,通讯通路门店!$D$4:$D$993931,0,0),"")</f>
        <v>八所镇</v>
      </c>
      <c r="E2225" s="83"/>
      <c r="F2225" s="83"/>
      <c r="G2225" s="101"/>
      <c r="H2225" s="102">
        <f>IFERROR(_xlfn.XLOOKUP($G2225,通讯通路门店!$S$4:$S$993931,通讯通路门店!$R$4:$R$993931,0,0),"")</f>
        <v>0</v>
      </c>
      <c r="I2225" s="83"/>
      <c r="J2225" s="83"/>
      <c r="K2225" s="83"/>
      <c r="L2225" s="83"/>
      <c r="M2225" s="83"/>
      <c r="N2225" s="83"/>
      <c r="O2225" s="83"/>
      <c r="P2225" s="83"/>
      <c r="Q2225" s="83"/>
      <c r="R2225" s="83"/>
      <c r="S2225" s="83"/>
      <c r="T2225" s="83"/>
      <c r="U2225" s="99">
        <f>COUNTIF(通讯通路门店!$S:$S,$G2225)</f>
        <v>0</v>
      </c>
      <c r="V2225" s="99">
        <f>COUNTIFS(通讯通路门店!$S:$S,$G2225,通讯通路门店!$J:$J,"综合卖场")</f>
        <v>0</v>
      </c>
      <c r="W2225" s="99">
        <f>SUMIFS(通讯通路门店!$AJ:$AJ,通讯通路门店!$S:$S,通讯客户沙盘!$G2225)</f>
        <v>0</v>
      </c>
      <c r="X2225" s="99">
        <f t="shared" si="170"/>
        <v>0</v>
      </c>
      <c r="Y2225" s="99">
        <f>COUNTIFS(通讯通路门店!$S:$S,$G2225,通讯通路门店!$J:$J,"荣耀体验店")+COUNTIFS(通讯通路门店!$S:$S,$G2225,通讯通路门店!$J:$J,"荣耀授权专卖店")</f>
        <v>0</v>
      </c>
      <c r="Z2225" s="99">
        <f>COUNTIFS(通讯通路门店!$S:$S,$G2225,通讯通路门店!$J:$J,"VIVO体验店")</f>
        <v>0</v>
      </c>
      <c r="AA2225" s="99">
        <f>COUNTIFS(通讯通路门店!$S:$S,$G2225,通讯通路门店!$J:$J,"OPPO体验店")</f>
        <v>0</v>
      </c>
      <c r="AB2225" s="99">
        <f>COUNTIFS(通讯通路门店!$S:$S,$G2225,通讯通路门店!$J:$J,"华为授权体验店")+COUNTIFS(通讯通路门店!$S:$S,$G2225,通讯通路门店!$J:$J,"华为堡垒店")</f>
        <v>0</v>
      </c>
      <c r="AC2225" s="99">
        <f>COUNTIFS(通讯通路门店!$S:$S,$G2225,通讯通路门店!$J:$J,"小米体验店")</f>
        <v>0</v>
      </c>
      <c r="AD2225" s="99">
        <f>COUNTIFS(通讯通路门店!$S:$S,$G2225,通讯通路门店!$J:$J,"苹果体验店")</f>
        <v>0</v>
      </c>
      <c r="AE2225" s="99">
        <f>COUNTIFS(通讯通路门店!$S:$S,$G2225,通讯通路门店!$J:$J,"其他品牌专卖店")</f>
        <v>0</v>
      </c>
      <c r="AF2225" s="99">
        <f>SUMIFS(通讯通路门店!$BI:$BI,通讯通路门店!$S:$S,$G2225)</f>
        <v>0</v>
      </c>
      <c r="AG2225" s="99">
        <f>SUMIFS(通讯通路门店!$BH:$BH,通讯通路门店!$S:$S,$G2225)</f>
        <v>0</v>
      </c>
      <c r="AH2225" s="99">
        <f t="shared" si="171"/>
        <v>0</v>
      </c>
      <c r="AI2225" s="99">
        <f>SUMIFS(通讯通路门店!$BB:$BB,通讯通路门店!$S:$S,$G2225)</f>
        <v>0</v>
      </c>
      <c r="AJ2225" s="99">
        <f>SUMIFS(通讯通路门店!$BE:$BE,通讯通路门店!$S:$S,$G2225)</f>
        <v>0</v>
      </c>
      <c r="AK2225" s="99">
        <f>SUMIFS(通讯通路门店!$BG:$BG,通讯通路门店!$S:$S,$G2225)</f>
        <v>0</v>
      </c>
      <c r="AL2225" s="99">
        <f>SUMIFS(通讯通路门店!$BC:$BC,通讯通路门店!$S:$S,$G2225)</f>
        <v>0</v>
      </c>
      <c r="AM2225" s="99">
        <f>SUMIFS(通讯通路门店!$BD:$BD,通讯通路门店!$S:$S,$G2225)</f>
        <v>0</v>
      </c>
      <c r="AN2225" s="99">
        <f>SUMIFS(通讯通路门店!$BF:$BF,通讯通路门店!$S:$S,$G2225)</f>
        <v>0</v>
      </c>
      <c r="AO2225" s="99">
        <f t="shared" si="172"/>
        <v>0</v>
      </c>
      <c r="AP2225" s="99">
        <f>SUMIFS(通讯通路门店!$K:$K,通讯通路门店!$S:$S,$G2225)</f>
        <v>0</v>
      </c>
      <c r="AQ2225" s="83"/>
      <c r="AR2225" s="99">
        <f>SUMIFS(通讯通路门店!$T:$T,通讯通路门店!$S:$S,$G2225)</f>
        <v>0</v>
      </c>
      <c r="AS2225" s="99">
        <f>SUMIFS(通讯通路门店!$U:$U,通讯通路门店!$S:$S,$G2225)</f>
        <v>0</v>
      </c>
      <c r="AT2225" s="99">
        <f>SUMIFS(通讯通路门店!$V:$V,通讯通路门店!$S:$S,$G2225)</f>
        <v>0</v>
      </c>
      <c r="AU2225" s="99">
        <f>SUMIFS(通讯通路门店!$W:$W,通讯通路门店!$S:$S,$G2225)</f>
        <v>0</v>
      </c>
      <c r="AV2225" s="99">
        <f>SUMIFS(通讯通路门店!$Z:$Z,通讯通路门店!$S:$S,$G2225)</f>
        <v>0</v>
      </c>
      <c r="AW2225" s="99">
        <f>SUMIFS(通讯通路门店!$AB:$AB,通讯通路门店!$S:$S,$G2225)</f>
        <v>0</v>
      </c>
      <c r="AX2225" s="99">
        <f>SUMIFS(通讯通路门店!$X:$X,通讯通路门店!$S:$S,$G2225)</f>
        <v>0</v>
      </c>
      <c r="AY2225" s="99">
        <f>SUMIFS(通讯通路门店!$Y:$Y,通讯通路门店!$S:$S,$G2225)</f>
        <v>0</v>
      </c>
      <c r="AZ2225" s="99">
        <f>SUMIFS(通讯通路门店!$AA:$AA,通讯通路门店!$S:$S,$G2225)</f>
        <v>0</v>
      </c>
      <c r="BA2225" s="99">
        <f t="shared" si="173"/>
        <v>0</v>
      </c>
      <c r="BB2225" s="99">
        <f t="shared" si="174"/>
        <v>0</v>
      </c>
      <c r="BC2225" s="99">
        <f>SUMIFS(通讯通路门店!$W:$W,通讯通路门店!$S:$S,$G2225,通讯通路门店!$J:$J,"荣耀体验店")+SUMIFS(通讯通路门店!$W:$W,通讯通路门店!$S:$S,$G2225,通讯通路门店!$J:$J,"荣耀授权专卖店")</f>
        <v>0</v>
      </c>
      <c r="BD2225" s="99">
        <f>SUMIFS(通讯通路门店!$Z:$Z,通讯通路门店!$S:$S,$G2225,通讯通路门店!$J:$J,"VIVO体验店")</f>
        <v>0</v>
      </c>
      <c r="BE2225" s="99">
        <f>SUMIFS(通讯通路门店!$AB:$AB,通讯通路门店!$S:$S,$G2225,通讯通路门店!$J:$J,"OPPO体验店")</f>
        <v>0</v>
      </c>
      <c r="BF2225" s="99">
        <f>SUMIFS(通讯通路门店!$X:$X,通讯通路门店!$S:$S,$G2225,通讯通路门店!$J:$J,"华为授权体验店")+SUMIFS(通讯通路门店!$AA:$AA,通讯通路门店!$S:$S,$G2225,通讯通路门店!$J:$J,"华为堡垒店")</f>
        <v>0</v>
      </c>
      <c r="BG2225" s="99">
        <f>SUMIFS(通讯通路门店!$Y:$Y,通讯通路门店!$S:$S,$G2225,通讯通路门店!$J:$J,"小米体验店")</f>
        <v>0</v>
      </c>
      <c r="BH2225" s="99">
        <f>SUMIFS(通讯通路门店!$AA:$AA,通讯通路门店!$S:$S,$G2225,通讯通路门店!$J:$J,"苹果体验店")</f>
        <v>0</v>
      </c>
      <c r="BI2225" s="99">
        <f>SUMIFS(通讯通路门店!$K:$K,通讯通路门店!$S:$S,$G2225,通讯通路门店!$J:$J,"其他品牌专卖店")</f>
        <v>0</v>
      </c>
      <c r="BJ2225" s="99">
        <f>SUMIFS(通讯通路门店!$AC:$AC,通讯通路门店!$S:$S,$G2225)</f>
        <v>0</v>
      </c>
      <c r="BK2225" s="99">
        <f>SUMIFS(通讯通路门店!$AD:$AD,通讯通路门店!$S:$S,$G2225)</f>
        <v>0</v>
      </c>
      <c r="BL2225" s="99">
        <f>SUMIFS(通讯通路门店!$AE:$AE,通讯通路门店!$S:$S,$G2225)</f>
        <v>0</v>
      </c>
      <c r="BM2225" s="99">
        <f>SUMIFS(通讯通路门店!$AF:$AF,通讯通路门店!$S:$S,$G2225)</f>
        <v>0</v>
      </c>
      <c r="BN2225" s="99">
        <f>SUMIFS(通讯通路门店!$AG:$AG,通讯通路门店!$S:$S,$G2225)</f>
        <v>0</v>
      </c>
      <c r="BO2225" s="99">
        <f>SUMIFS(通讯通路门店!$AH:$AH,通讯通路门店!$S:$S,$G2225)</f>
        <v>0</v>
      </c>
      <c r="BP2225" s="99">
        <f>SUMIFS(通讯通路门店!$AI:$AI,通讯通路门店!$S:$S,$G2225)</f>
        <v>0</v>
      </c>
      <c r="BQ2225" s="83"/>
    </row>
    <row r="2226" spans="1:69">
      <c r="A2226" s="99" t="str">
        <f>IFERROR(_xlfn.XLOOKUP($G2226,通讯通路门店!$S$4:$S$993931,通讯通路门店!$A$4:$A$993931,0,0),"")</f>
        <v>海南省</v>
      </c>
      <c r="B2226" s="99" t="str">
        <f>IFERROR(_xlfn.XLOOKUP($G2226,通讯通路门店!$S$4:$S$993931,通讯通路门店!$B$4:$B$993931,0,0),"")</f>
        <v>东方市</v>
      </c>
      <c r="C2226" s="99" t="str">
        <f>IFERROR(_xlfn.XLOOKUP($G2226,通讯通路门店!$S$4:$S$993931,通讯通路门店!$C$4:$C$993931,0,0),"")</f>
        <v>东方市</v>
      </c>
      <c r="D2226" s="99" t="str">
        <f>IFERROR(_xlfn.XLOOKUP($G2226,通讯通路门店!$S$4:$S$993931,通讯通路门店!$D$4:$D$993931,0,0),"")</f>
        <v>八所镇</v>
      </c>
      <c r="E2226" s="83"/>
      <c r="F2226" s="83"/>
      <c r="G2226" s="101"/>
      <c r="H2226" s="102">
        <f>IFERROR(_xlfn.XLOOKUP($G2226,通讯通路门店!$S$4:$S$993931,通讯通路门店!$R$4:$R$993931,0,0),"")</f>
        <v>0</v>
      </c>
      <c r="I2226" s="83"/>
      <c r="J2226" s="83"/>
      <c r="K2226" s="83"/>
      <c r="L2226" s="83"/>
      <c r="M2226" s="83"/>
      <c r="N2226" s="83"/>
      <c r="O2226" s="83"/>
      <c r="P2226" s="83"/>
      <c r="Q2226" s="83"/>
      <c r="R2226" s="83"/>
      <c r="S2226" s="83"/>
      <c r="T2226" s="83"/>
      <c r="U2226" s="99">
        <f>COUNTIF(通讯通路门店!$S:$S,$G2226)</f>
        <v>0</v>
      </c>
      <c r="V2226" s="99">
        <f>COUNTIFS(通讯通路门店!$S:$S,$G2226,通讯通路门店!$J:$J,"综合卖场")</f>
        <v>0</v>
      </c>
      <c r="W2226" s="99">
        <f>SUMIFS(通讯通路门店!$AJ:$AJ,通讯通路门店!$S:$S,通讯客户沙盘!$G2226)</f>
        <v>0</v>
      </c>
      <c r="X2226" s="99">
        <f t="shared" si="170"/>
        <v>0</v>
      </c>
      <c r="Y2226" s="99">
        <f>COUNTIFS(通讯通路门店!$S:$S,$G2226,通讯通路门店!$J:$J,"荣耀体验店")+COUNTIFS(通讯通路门店!$S:$S,$G2226,通讯通路门店!$J:$J,"荣耀授权专卖店")</f>
        <v>0</v>
      </c>
      <c r="Z2226" s="99">
        <f>COUNTIFS(通讯通路门店!$S:$S,$G2226,通讯通路门店!$J:$J,"VIVO体验店")</f>
        <v>0</v>
      </c>
      <c r="AA2226" s="99">
        <f>COUNTIFS(通讯通路门店!$S:$S,$G2226,通讯通路门店!$J:$J,"OPPO体验店")</f>
        <v>0</v>
      </c>
      <c r="AB2226" s="99">
        <f>COUNTIFS(通讯通路门店!$S:$S,$G2226,通讯通路门店!$J:$J,"华为授权体验店")+COUNTIFS(通讯通路门店!$S:$S,$G2226,通讯通路门店!$J:$J,"华为堡垒店")</f>
        <v>0</v>
      </c>
      <c r="AC2226" s="99">
        <f>COUNTIFS(通讯通路门店!$S:$S,$G2226,通讯通路门店!$J:$J,"小米体验店")</f>
        <v>0</v>
      </c>
      <c r="AD2226" s="99">
        <f>COUNTIFS(通讯通路门店!$S:$S,$G2226,通讯通路门店!$J:$J,"苹果体验店")</f>
        <v>0</v>
      </c>
      <c r="AE2226" s="99">
        <f>COUNTIFS(通讯通路门店!$S:$S,$G2226,通讯通路门店!$J:$J,"其他品牌专卖店")</f>
        <v>0</v>
      </c>
      <c r="AF2226" s="99">
        <f>SUMIFS(通讯通路门店!$BI:$BI,通讯通路门店!$S:$S,$G2226)</f>
        <v>0</v>
      </c>
      <c r="AG2226" s="99">
        <f>SUMIFS(通讯通路门店!$BH:$BH,通讯通路门店!$S:$S,$G2226)</f>
        <v>0</v>
      </c>
      <c r="AH2226" s="99">
        <f t="shared" si="171"/>
        <v>0</v>
      </c>
      <c r="AI2226" s="99">
        <f>SUMIFS(通讯通路门店!$BB:$BB,通讯通路门店!$S:$S,$G2226)</f>
        <v>0</v>
      </c>
      <c r="AJ2226" s="99">
        <f>SUMIFS(通讯通路门店!$BE:$BE,通讯通路门店!$S:$S,$G2226)</f>
        <v>0</v>
      </c>
      <c r="AK2226" s="99">
        <f>SUMIFS(通讯通路门店!$BG:$BG,通讯通路门店!$S:$S,$G2226)</f>
        <v>0</v>
      </c>
      <c r="AL2226" s="99">
        <f>SUMIFS(通讯通路门店!$BC:$BC,通讯通路门店!$S:$S,$G2226)</f>
        <v>0</v>
      </c>
      <c r="AM2226" s="99">
        <f>SUMIFS(通讯通路门店!$BD:$BD,通讯通路门店!$S:$S,$G2226)</f>
        <v>0</v>
      </c>
      <c r="AN2226" s="99">
        <f>SUMIFS(通讯通路门店!$BF:$BF,通讯通路门店!$S:$S,$G2226)</f>
        <v>0</v>
      </c>
      <c r="AO2226" s="99">
        <f t="shared" si="172"/>
        <v>0</v>
      </c>
      <c r="AP2226" s="99">
        <f>SUMIFS(通讯通路门店!$K:$K,通讯通路门店!$S:$S,$G2226)</f>
        <v>0</v>
      </c>
      <c r="AQ2226" s="83"/>
      <c r="AR2226" s="99">
        <f>SUMIFS(通讯通路门店!$T:$T,通讯通路门店!$S:$S,$G2226)</f>
        <v>0</v>
      </c>
      <c r="AS2226" s="99">
        <f>SUMIFS(通讯通路门店!$U:$U,通讯通路门店!$S:$S,$G2226)</f>
        <v>0</v>
      </c>
      <c r="AT2226" s="99">
        <f>SUMIFS(通讯通路门店!$V:$V,通讯通路门店!$S:$S,$G2226)</f>
        <v>0</v>
      </c>
      <c r="AU2226" s="99">
        <f>SUMIFS(通讯通路门店!$W:$W,通讯通路门店!$S:$S,$G2226)</f>
        <v>0</v>
      </c>
      <c r="AV2226" s="99">
        <f>SUMIFS(通讯通路门店!$Z:$Z,通讯通路门店!$S:$S,$G2226)</f>
        <v>0</v>
      </c>
      <c r="AW2226" s="99">
        <f>SUMIFS(通讯通路门店!$AB:$AB,通讯通路门店!$S:$S,$G2226)</f>
        <v>0</v>
      </c>
      <c r="AX2226" s="99">
        <f>SUMIFS(通讯通路门店!$X:$X,通讯通路门店!$S:$S,$G2226)</f>
        <v>0</v>
      </c>
      <c r="AY2226" s="99">
        <f>SUMIFS(通讯通路门店!$Y:$Y,通讯通路门店!$S:$S,$G2226)</f>
        <v>0</v>
      </c>
      <c r="AZ2226" s="99">
        <f>SUMIFS(通讯通路门店!$AA:$AA,通讯通路门店!$S:$S,$G2226)</f>
        <v>0</v>
      </c>
      <c r="BA2226" s="99">
        <f t="shared" si="173"/>
        <v>0</v>
      </c>
      <c r="BB2226" s="99">
        <f t="shared" si="174"/>
        <v>0</v>
      </c>
      <c r="BC2226" s="99">
        <f>SUMIFS(通讯通路门店!$W:$W,通讯通路门店!$S:$S,$G2226,通讯通路门店!$J:$J,"荣耀体验店")+SUMIFS(通讯通路门店!$W:$W,通讯通路门店!$S:$S,$G2226,通讯通路门店!$J:$J,"荣耀授权专卖店")</f>
        <v>0</v>
      </c>
      <c r="BD2226" s="99">
        <f>SUMIFS(通讯通路门店!$Z:$Z,通讯通路门店!$S:$S,$G2226,通讯通路门店!$J:$J,"VIVO体验店")</f>
        <v>0</v>
      </c>
      <c r="BE2226" s="99">
        <f>SUMIFS(通讯通路门店!$AB:$AB,通讯通路门店!$S:$S,$G2226,通讯通路门店!$J:$J,"OPPO体验店")</f>
        <v>0</v>
      </c>
      <c r="BF2226" s="99">
        <f>SUMIFS(通讯通路门店!$X:$X,通讯通路门店!$S:$S,$G2226,通讯通路门店!$J:$J,"华为授权体验店")+SUMIFS(通讯通路门店!$AA:$AA,通讯通路门店!$S:$S,$G2226,通讯通路门店!$J:$J,"华为堡垒店")</f>
        <v>0</v>
      </c>
      <c r="BG2226" s="99">
        <f>SUMIFS(通讯通路门店!$Y:$Y,通讯通路门店!$S:$S,$G2226,通讯通路门店!$J:$J,"小米体验店")</f>
        <v>0</v>
      </c>
      <c r="BH2226" s="99">
        <f>SUMIFS(通讯通路门店!$AA:$AA,通讯通路门店!$S:$S,$G2226,通讯通路门店!$J:$J,"苹果体验店")</f>
        <v>0</v>
      </c>
      <c r="BI2226" s="99">
        <f>SUMIFS(通讯通路门店!$K:$K,通讯通路门店!$S:$S,$G2226,通讯通路门店!$J:$J,"其他品牌专卖店")</f>
        <v>0</v>
      </c>
      <c r="BJ2226" s="99">
        <f>SUMIFS(通讯通路门店!$AC:$AC,通讯通路门店!$S:$S,$G2226)</f>
        <v>0</v>
      </c>
      <c r="BK2226" s="99">
        <f>SUMIFS(通讯通路门店!$AD:$AD,通讯通路门店!$S:$S,$G2226)</f>
        <v>0</v>
      </c>
      <c r="BL2226" s="99">
        <f>SUMIFS(通讯通路门店!$AE:$AE,通讯通路门店!$S:$S,$G2226)</f>
        <v>0</v>
      </c>
      <c r="BM2226" s="99">
        <f>SUMIFS(通讯通路门店!$AF:$AF,通讯通路门店!$S:$S,$G2226)</f>
        <v>0</v>
      </c>
      <c r="BN2226" s="99">
        <f>SUMIFS(通讯通路门店!$AG:$AG,通讯通路门店!$S:$S,$G2226)</f>
        <v>0</v>
      </c>
      <c r="BO2226" s="99">
        <f>SUMIFS(通讯通路门店!$AH:$AH,通讯通路门店!$S:$S,$G2226)</f>
        <v>0</v>
      </c>
      <c r="BP2226" s="99">
        <f>SUMIFS(通讯通路门店!$AI:$AI,通讯通路门店!$S:$S,$G2226)</f>
        <v>0</v>
      </c>
      <c r="BQ2226" s="83"/>
    </row>
    <row r="2227" spans="1:69">
      <c r="A2227" s="99" t="str">
        <f>IFERROR(_xlfn.XLOOKUP($G2227,通讯通路门店!$S$4:$S$993931,通讯通路门店!$A$4:$A$993931,0,0),"")</f>
        <v>海南省</v>
      </c>
      <c r="B2227" s="99" t="str">
        <f>IFERROR(_xlfn.XLOOKUP($G2227,通讯通路门店!$S$4:$S$993931,通讯通路门店!$B$4:$B$993931,0,0),"")</f>
        <v>东方市</v>
      </c>
      <c r="C2227" s="99" t="str">
        <f>IFERROR(_xlfn.XLOOKUP($G2227,通讯通路门店!$S$4:$S$993931,通讯通路门店!$C$4:$C$993931,0,0),"")</f>
        <v>东方市</v>
      </c>
      <c r="D2227" s="99" t="str">
        <f>IFERROR(_xlfn.XLOOKUP($G2227,通讯通路门店!$S$4:$S$993931,通讯通路门店!$D$4:$D$993931,0,0),"")</f>
        <v>八所镇</v>
      </c>
      <c r="E2227" s="83"/>
      <c r="F2227" s="83"/>
      <c r="G2227" s="101"/>
      <c r="H2227" s="102">
        <f>IFERROR(_xlfn.XLOOKUP($G2227,通讯通路门店!$S$4:$S$993931,通讯通路门店!$R$4:$R$993931,0,0),"")</f>
        <v>0</v>
      </c>
      <c r="I2227" s="83"/>
      <c r="J2227" s="83"/>
      <c r="K2227" s="83"/>
      <c r="L2227" s="83"/>
      <c r="M2227" s="83"/>
      <c r="N2227" s="83"/>
      <c r="O2227" s="83"/>
      <c r="P2227" s="83"/>
      <c r="Q2227" s="83"/>
      <c r="R2227" s="83"/>
      <c r="S2227" s="83"/>
      <c r="T2227" s="83"/>
      <c r="U2227" s="99">
        <f>COUNTIF(通讯通路门店!$S:$S,$G2227)</f>
        <v>0</v>
      </c>
      <c r="V2227" s="99">
        <f>COUNTIFS(通讯通路门店!$S:$S,$G2227,通讯通路门店!$J:$J,"综合卖场")</f>
        <v>0</v>
      </c>
      <c r="W2227" s="99">
        <f>SUMIFS(通讯通路门店!$AJ:$AJ,通讯通路门店!$S:$S,通讯客户沙盘!$G2227)</f>
        <v>0</v>
      </c>
      <c r="X2227" s="99">
        <f t="shared" si="170"/>
        <v>0</v>
      </c>
      <c r="Y2227" s="99">
        <f>COUNTIFS(通讯通路门店!$S:$S,$G2227,通讯通路门店!$J:$J,"荣耀体验店")+COUNTIFS(通讯通路门店!$S:$S,$G2227,通讯通路门店!$J:$J,"荣耀授权专卖店")</f>
        <v>0</v>
      </c>
      <c r="Z2227" s="99">
        <f>COUNTIFS(通讯通路门店!$S:$S,$G2227,通讯通路门店!$J:$J,"VIVO体验店")</f>
        <v>0</v>
      </c>
      <c r="AA2227" s="99">
        <f>COUNTIFS(通讯通路门店!$S:$S,$G2227,通讯通路门店!$J:$J,"OPPO体验店")</f>
        <v>0</v>
      </c>
      <c r="AB2227" s="99">
        <f>COUNTIFS(通讯通路门店!$S:$S,$G2227,通讯通路门店!$J:$J,"华为授权体验店")+COUNTIFS(通讯通路门店!$S:$S,$G2227,通讯通路门店!$J:$J,"华为堡垒店")</f>
        <v>0</v>
      </c>
      <c r="AC2227" s="99">
        <f>COUNTIFS(通讯通路门店!$S:$S,$G2227,通讯通路门店!$J:$J,"小米体验店")</f>
        <v>0</v>
      </c>
      <c r="AD2227" s="99">
        <f>COUNTIFS(通讯通路门店!$S:$S,$G2227,通讯通路门店!$J:$J,"苹果体验店")</f>
        <v>0</v>
      </c>
      <c r="AE2227" s="99">
        <f>COUNTIFS(通讯通路门店!$S:$S,$G2227,通讯通路门店!$J:$J,"其他品牌专卖店")</f>
        <v>0</v>
      </c>
      <c r="AF2227" s="99">
        <f>SUMIFS(通讯通路门店!$BI:$BI,通讯通路门店!$S:$S,$G2227)</f>
        <v>0</v>
      </c>
      <c r="AG2227" s="99">
        <f>SUMIFS(通讯通路门店!$BH:$BH,通讯通路门店!$S:$S,$G2227)</f>
        <v>0</v>
      </c>
      <c r="AH2227" s="99">
        <f t="shared" si="171"/>
        <v>0</v>
      </c>
      <c r="AI2227" s="99">
        <f>SUMIFS(通讯通路门店!$BB:$BB,通讯通路门店!$S:$S,$G2227)</f>
        <v>0</v>
      </c>
      <c r="AJ2227" s="99">
        <f>SUMIFS(通讯通路门店!$BE:$BE,通讯通路门店!$S:$S,$G2227)</f>
        <v>0</v>
      </c>
      <c r="AK2227" s="99">
        <f>SUMIFS(通讯通路门店!$BG:$BG,通讯通路门店!$S:$S,$G2227)</f>
        <v>0</v>
      </c>
      <c r="AL2227" s="99">
        <f>SUMIFS(通讯通路门店!$BC:$BC,通讯通路门店!$S:$S,$G2227)</f>
        <v>0</v>
      </c>
      <c r="AM2227" s="99">
        <f>SUMIFS(通讯通路门店!$BD:$BD,通讯通路门店!$S:$S,$G2227)</f>
        <v>0</v>
      </c>
      <c r="AN2227" s="99">
        <f>SUMIFS(通讯通路门店!$BF:$BF,通讯通路门店!$S:$S,$G2227)</f>
        <v>0</v>
      </c>
      <c r="AO2227" s="99">
        <f t="shared" si="172"/>
        <v>0</v>
      </c>
      <c r="AP2227" s="99">
        <f>SUMIFS(通讯通路门店!$K:$K,通讯通路门店!$S:$S,$G2227)</f>
        <v>0</v>
      </c>
      <c r="AQ2227" s="83"/>
      <c r="AR2227" s="99">
        <f>SUMIFS(通讯通路门店!$T:$T,通讯通路门店!$S:$S,$G2227)</f>
        <v>0</v>
      </c>
      <c r="AS2227" s="99">
        <f>SUMIFS(通讯通路门店!$U:$U,通讯通路门店!$S:$S,$G2227)</f>
        <v>0</v>
      </c>
      <c r="AT2227" s="99">
        <f>SUMIFS(通讯通路门店!$V:$V,通讯通路门店!$S:$S,$G2227)</f>
        <v>0</v>
      </c>
      <c r="AU2227" s="99">
        <f>SUMIFS(通讯通路门店!$W:$W,通讯通路门店!$S:$S,$G2227)</f>
        <v>0</v>
      </c>
      <c r="AV2227" s="99">
        <f>SUMIFS(通讯通路门店!$Z:$Z,通讯通路门店!$S:$S,$G2227)</f>
        <v>0</v>
      </c>
      <c r="AW2227" s="99">
        <f>SUMIFS(通讯通路门店!$AB:$AB,通讯通路门店!$S:$S,$G2227)</f>
        <v>0</v>
      </c>
      <c r="AX2227" s="99">
        <f>SUMIFS(通讯通路门店!$X:$X,通讯通路门店!$S:$S,$G2227)</f>
        <v>0</v>
      </c>
      <c r="AY2227" s="99">
        <f>SUMIFS(通讯通路门店!$Y:$Y,通讯通路门店!$S:$S,$G2227)</f>
        <v>0</v>
      </c>
      <c r="AZ2227" s="99">
        <f>SUMIFS(通讯通路门店!$AA:$AA,通讯通路门店!$S:$S,$G2227)</f>
        <v>0</v>
      </c>
      <c r="BA2227" s="99">
        <f t="shared" si="173"/>
        <v>0</v>
      </c>
      <c r="BB2227" s="99">
        <f t="shared" si="174"/>
        <v>0</v>
      </c>
      <c r="BC2227" s="99">
        <f>SUMIFS(通讯通路门店!$W:$W,通讯通路门店!$S:$S,$G2227,通讯通路门店!$J:$J,"荣耀体验店")+SUMIFS(通讯通路门店!$W:$W,通讯通路门店!$S:$S,$G2227,通讯通路门店!$J:$J,"荣耀授权专卖店")</f>
        <v>0</v>
      </c>
      <c r="BD2227" s="99">
        <f>SUMIFS(通讯通路门店!$Z:$Z,通讯通路门店!$S:$S,$G2227,通讯通路门店!$J:$J,"VIVO体验店")</f>
        <v>0</v>
      </c>
      <c r="BE2227" s="99">
        <f>SUMIFS(通讯通路门店!$AB:$AB,通讯通路门店!$S:$S,$G2227,通讯通路门店!$J:$J,"OPPO体验店")</f>
        <v>0</v>
      </c>
      <c r="BF2227" s="99">
        <f>SUMIFS(通讯通路门店!$X:$X,通讯通路门店!$S:$S,$G2227,通讯通路门店!$J:$J,"华为授权体验店")+SUMIFS(通讯通路门店!$AA:$AA,通讯通路门店!$S:$S,$G2227,通讯通路门店!$J:$J,"华为堡垒店")</f>
        <v>0</v>
      </c>
      <c r="BG2227" s="99">
        <f>SUMIFS(通讯通路门店!$Y:$Y,通讯通路门店!$S:$S,$G2227,通讯通路门店!$J:$J,"小米体验店")</f>
        <v>0</v>
      </c>
      <c r="BH2227" s="99">
        <f>SUMIFS(通讯通路门店!$AA:$AA,通讯通路门店!$S:$S,$G2227,通讯通路门店!$J:$J,"苹果体验店")</f>
        <v>0</v>
      </c>
      <c r="BI2227" s="99">
        <f>SUMIFS(通讯通路门店!$K:$K,通讯通路门店!$S:$S,$G2227,通讯通路门店!$J:$J,"其他品牌专卖店")</f>
        <v>0</v>
      </c>
      <c r="BJ2227" s="99">
        <f>SUMIFS(通讯通路门店!$AC:$AC,通讯通路门店!$S:$S,$G2227)</f>
        <v>0</v>
      </c>
      <c r="BK2227" s="99">
        <f>SUMIFS(通讯通路门店!$AD:$AD,通讯通路门店!$S:$S,$G2227)</f>
        <v>0</v>
      </c>
      <c r="BL2227" s="99">
        <f>SUMIFS(通讯通路门店!$AE:$AE,通讯通路门店!$S:$S,$G2227)</f>
        <v>0</v>
      </c>
      <c r="BM2227" s="99">
        <f>SUMIFS(通讯通路门店!$AF:$AF,通讯通路门店!$S:$S,$G2227)</f>
        <v>0</v>
      </c>
      <c r="BN2227" s="99">
        <f>SUMIFS(通讯通路门店!$AG:$AG,通讯通路门店!$S:$S,$G2227)</f>
        <v>0</v>
      </c>
      <c r="BO2227" s="99">
        <f>SUMIFS(通讯通路门店!$AH:$AH,通讯通路门店!$S:$S,$G2227)</f>
        <v>0</v>
      </c>
      <c r="BP2227" s="99">
        <f>SUMIFS(通讯通路门店!$AI:$AI,通讯通路门店!$S:$S,$G2227)</f>
        <v>0</v>
      </c>
      <c r="BQ2227" s="83"/>
    </row>
    <row r="2228" spans="1:69">
      <c r="A2228" s="99" t="str">
        <f>IFERROR(_xlfn.XLOOKUP($G2228,通讯通路门店!$S$4:$S$993931,通讯通路门店!$A$4:$A$993931,0,0),"")</f>
        <v>海南省</v>
      </c>
      <c r="B2228" s="99" t="str">
        <f>IFERROR(_xlfn.XLOOKUP($G2228,通讯通路门店!$S$4:$S$993931,通讯通路门店!$B$4:$B$993931,0,0),"")</f>
        <v>东方市</v>
      </c>
      <c r="C2228" s="99" t="str">
        <f>IFERROR(_xlfn.XLOOKUP($G2228,通讯通路门店!$S$4:$S$993931,通讯通路门店!$C$4:$C$993931,0,0),"")</f>
        <v>东方市</v>
      </c>
      <c r="D2228" s="99" t="str">
        <f>IFERROR(_xlfn.XLOOKUP($G2228,通讯通路门店!$S$4:$S$993931,通讯通路门店!$D$4:$D$993931,0,0),"")</f>
        <v>八所镇</v>
      </c>
      <c r="E2228" s="83"/>
      <c r="F2228" s="83"/>
      <c r="G2228" s="101"/>
      <c r="H2228" s="102">
        <f>IFERROR(_xlfn.XLOOKUP($G2228,通讯通路门店!$S$4:$S$993931,通讯通路门店!$R$4:$R$993931,0,0),"")</f>
        <v>0</v>
      </c>
      <c r="I2228" s="83"/>
      <c r="J2228" s="83"/>
      <c r="K2228" s="83"/>
      <c r="L2228" s="83"/>
      <c r="M2228" s="83"/>
      <c r="N2228" s="83"/>
      <c r="O2228" s="83"/>
      <c r="P2228" s="83"/>
      <c r="Q2228" s="83"/>
      <c r="R2228" s="83"/>
      <c r="S2228" s="83"/>
      <c r="T2228" s="83"/>
      <c r="U2228" s="99">
        <f>COUNTIF(通讯通路门店!$S:$S,$G2228)</f>
        <v>0</v>
      </c>
      <c r="V2228" s="99">
        <f>COUNTIFS(通讯通路门店!$S:$S,$G2228,通讯通路门店!$J:$J,"综合卖场")</f>
        <v>0</v>
      </c>
      <c r="W2228" s="99">
        <f>SUMIFS(通讯通路门店!$AJ:$AJ,通讯通路门店!$S:$S,通讯客户沙盘!$G2228)</f>
        <v>0</v>
      </c>
      <c r="X2228" s="99">
        <f t="shared" si="170"/>
        <v>0</v>
      </c>
      <c r="Y2228" s="99">
        <f>COUNTIFS(通讯通路门店!$S:$S,$G2228,通讯通路门店!$J:$J,"荣耀体验店")+COUNTIFS(通讯通路门店!$S:$S,$G2228,通讯通路门店!$J:$J,"荣耀授权专卖店")</f>
        <v>0</v>
      </c>
      <c r="Z2228" s="99">
        <f>COUNTIFS(通讯通路门店!$S:$S,$G2228,通讯通路门店!$J:$J,"VIVO体验店")</f>
        <v>0</v>
      </c>
      <c r="AA2228" s="99">
        <f>COUNTIFS(通讯通路门店!$S:$S,$G2228,通讯通路门店!$J:$J,"OPPO体验店")</f>
        <v>0</v>
      </c>
      <c r="AB2228" s="99">
        <f>COUNTIFS(通讯通路门店!$S:$S,$G2228,通讯通路门店!$J:$J,"华为授权体验店")+COUNTIFS(通讯通路门店!$S:$S,$G2228,通讯通路门店!$J:$J,"华为堡垒店")</f>
        <v>0</v>
      </c>
      <c r="AC2228" s="99">
        <f>COUNTIFS(通讯通路门店!$S:$S,$G2228,通讯通路门店!$J:$J,"小米体验店")</f>
        <v>0</v>
      </c>
      <c r="AD2228" s="99">
        <f>COUNTIFS(通讯通路门店!$S:$S,$G2228,通讯通路门店!$J:$J,"苹果体验店")</f>
        <v>0</v>
      </c>
      <c r="AE2228" s="99">
        <f>COUNTIFS(通讯通路门店!$S:$S,$G2228,通讯通路门店!$J:$J,"其他品牌专卖店")</f>
        <v>0</v>
      </c>
      <c r="AF2228" s="99">
        <f>SUMIFS(通讯通路门店!$BI:$BI,通讯通路门店!$S:$S,$G2228)</f>
        <v>0</v>
      </c>
      <c r="AG2228" s="99">
        <f>SUMIFS(通讯通路门店!$BH:$BH,通讯通路门店!$S:$S,$G2228)</f>
        <v>0</v>
      </c>
      <c r="AH2228" s="99">
        <f t="shared" si="171"/>
        <v>0</v>
      </c>
      <c r="AI2228" s="99">
        <f>SUMIFS(通讯通路门店!$BB:$BB,通讯通路门店!$S:$S,$G2228)</f>
        <v>0</v>
      </c>
      <c r="AJ2228" s="99">
        <f>SUMIFS(通讯通路门店!$BE:$BE,通讯通路门店!$S:$S,$G2228)</f>
        <v>0</v>
      </c>
      <c r="AK2228" s="99">
        <f>SUMIFS(通讯通路门店!$BG:$BG,通讯通路门店!$S:$S,$G2228)</f>
        <v>0</v>
      </c>
      <c r="AL2228" s="99">
        <f>SUMIFS(通讯通路门店!$BC:$BC,通讯通路门店!$S:$S,$G2228)</f>
        <v>0</v>
      </c>
      <c r="AM2228" s="99">
        <f>SUMIFS(通讯通路门店!$BD:$BD,通讯通路门店!$S:$S,$G2228)</f>
        <v>0</v>
      </c>
      <c r="AN2228" s="99">
        <f>SUMIFS(通讯通路门店!$BF:$BF,通讯通路门店!$S:$S,$G2228)</f>
        <v>0</v>
      </c>
      <c r="AO2228" s="99">
        <f t="shared" si="172"/>
        <v>0</v>
      </c>
      <c r="AP2228" s="99">
        <f>SUMIFS(通讯通路门店!$K:$K,通讯通路门店!$S:$S,$G2228)</f>
        <v>0</v>
      </c>
      <c r="AQ2228" s="83"/>
      <c r="AR2228" s="99">
        <f>SUMIFS(通讯通路门店!$T:$T,通讯通路门店!$S:$S,$G2228)</f>
        <v>0</v>
      </c>
      <c r="AS2228" s="99">
        <f>SUMIFS(通讯通路门店!$U:$U,通讯通路门店!$S:$S,$G2228)</f>
        <v>0</v>
      </c>
      <c r="AT2228" s="99">
        <f>SUMIFS(通讯通路门店!$V:$V,通讯通路门店!$S:$S,$G2228)</f>
        <v>0</v>
      </c>
      <c r="AU2228" s="99">
        <f>SUMIFS(通讯通路门店!$W:$W,通讯通路门店!$S:$S,$G2228)</f>
        <v>0</v>
      </c>
      <c r="AV2228" s="99">
        <f>SUMIFS(通讯通路门店!$Z:$Z,通讯通路门店!$S:$S,$G2228)</f>
        <v>0</v>
      </c>
      <c r="AW2228" s="99">
        <f>SUMIFS(通讯通路门店!$AB:$AB,通讯通路门店!$S:$S,$G2228)</f>
        <v>0</v>
      </c>
      <c r="AX2228" s="99">
        <f>SUMIFS(通讯通路门店!$X:$X,通讯通路门店!$S:$S,$G2228)</f>
        <v>0</v>
      </c>
      <c r="AY2228" s="99">
        <f>SUMIFS(通讯通路门店!$Y:$Y,通讯通路门店!$S:$S,$G2228)</f>
        <v>0</v>
      </c>
      <c r="AZ2228" s="99">
        <f>SUMIFS(通讯通路门店!$AA:$AA,通讯通路门店!$S:$S,$G2228)</f>
        <v>0</v>
      </c>
      <c r="BA2228" s="99">
        <f t="shared" si="173"/>
        <v>0</v>
      </c>
      <c r="BB2228" s="99">
        <f t="shared" si="174"/>
        <v>0</v>
      </c>
      <c r="BC2228" s="99">
        <f>SUMIFS(通讯通路门店!$W:$W,通讯通路门店!$S:$S,$G2228,通讯通路门店!$J:$J,"荣耀体验店")+SUMIFS(通讯通路门店!$W:$W,通讯通路门店!$S:$S,$G2228,通讯通路门店!$J:$J,"荣耀授权专卖店")</f>
        <v>0</v>
      </c>
      <c r="BD2228" s="99">
        <f>SUMIFS(通讯通路门店!$Z:$Z,通讯通路门店!$S:$S,$G2228,通讯通路门店!$J:$J,"VIVO体验店")</f>
        <v>0</v>
      </c>
      <c r="BE2228" s="99">
        <f>SUMIFS(通讯通路门店!$AB:$AB,通讯通路门店!$S:$S,$G2228,通讯通路门店!$J:$J,"OPPO体验店")</f>
        <v>0</v>
      </c>
      <c r="BF2228" s="99">
        <f>SUMIFS(通讯通路门店!$X:$X,通讯通路门店!$S:$S,$G2228,通讯通路门店!$J:$J,"华为授权体验店")+SUMIFS(通讯通路门店!$AA:$AA,通讯通路门店!$S:$S,$G2228,通讯通路门店!$J:$J,"华为堡垒店")</f>
        <v>0</v>
      </c>
      <c r="BG2228" s="99">
        <f>SUMIFS(通讯通路门店!$Y:$Y,通讯通路门店!$S:$S,$G2228,通讯通路门店!$J:$J,"小米体验店")</f>
        <v>0</v>
      </c>
      <c r="BH2228" s="99">
        <f>SUMIFS(通讯通路门店!$AA:$AA,通讯通路门店!$S:$S,$G2228,通讯通路门店!$J:$J,"苹果体验店")</f>
        <v>0</v>
      </c>
      <c r="BI2228" s="99">
        <f>SUMIFS(通讯通路门店!$K:$K,通讯通路门店!$S:$S,$G2228,通讯通路门店!$J:$J,"其他品牌专卖店")</f>
        <v>0</v>
      </c>
      <c r="BJ2228" s="99">
        <f>SUMIFS(通讯通路门店!$AC:$AC,通讯通路门店!$S:$S,$G2228)</f>
        <v>0</v>
      </c>
      <c r="BK2228" s="99">
        <f>SUMIFS(通讯通路门店!$AD:$AD,通讯通路门店!$S:$S,$G2228)</f>
        <v>0</v>
      </c>
      <c r="BL2228" s="99">
        <f>SUMIFS(通讯通路门店!$AE:$AE,通讯通路门店!$S:$S,$G2228)</f>
        <v>0</v>
      </c>
      <c r="BM2228" s="99">
        <f>SUMIFS(通讯通路门店!$AF:$AF,通讯通路门店!$S:$S,$G2228)</f>
        <v>0</v>
      </c>
      <c r="BN2228" s="99">
        <f>SUMIFS(通讯通路门店!$AG:$AG,通讯通路门店!$S:$S,$G2228)</f>
        <v>0</v>
      </c>
      <c r="BO2228" s="99">
        <f>SUMIFS(通讯通路门店!$AH:$AH,通讯通路门店!$S:$S,$G2228)</f>
        <v>0</v>
      </c>
      <c r="BP2228" s="99">
        <f>SUMIFS(通讯通路门店!$AI:$AI,通讯通路门店!$S:$S,$G2228)</f>
        <v>0</v>
      </c>
      <c r="BQ2228" s="83"/>
    </row>
    <row r="2229" spans="1:69">
      <c r="A2229" s="99" t="str">
        <f>IFERROR(_xlfn.XLOOKUP($G2229,通讯通路门店!$S$4:$S$993931,通讯通路门店!$A$4:$A$993931,0,0),"")</f>
        <v>海南省</v>
      </c>
      <c r="B2229" s="99" t="str">
        <f>IFERROR(_xlfn.XLOOKUP($G2229,通讯通路门店!$S$4:$S$993931,通讯通路门店!$B$4:$B$993931,0,0),"")</f>
        <v>东方市</v>
      </c>
      <c r="C2229" s="99" t="str">
        <f>IFERROR(_xlfn.XLOOKUP($G2229,通讯通路门店!$S$4:$S$993931,通讯通路门店!$C$4:$C$993931,0,0),"")</f>
        <v>东方市</v>
      </c>
      <c r="D2229" s="99" t="str">
        <f>IFERROR(_xlfn.XLOOKUP($G2229,通讯通路门店!$S$4:$S$993931,通讯通路门店!$D$4:$D$993931,0,0),"")</f>
        <v>八所镇</v>
      </c>
      <c r="E2229" s="83"/>
      <c r="F2229" s="83"/>
      <c r="G2229" s="101"/>
      <c r="H2229" s="102">
        <f>IFERROR(_xlfn.XLOOKUP($G2229,通讯通路门店!$S$4:$S$993931,通讯通路门店!$R$4:$R$993931,0,0),"")</f>
        <v>0</v>
      </c>
      <c r="I2229" s="83"/>
      <c r="J2229" s="83"/>
      <c r="K2229" s="83"/>
      <c r="L2229" s="83"/>
      <c r="M2229" s="83"/>
      <c r="N2229" s="83"/>
      <c r="O2229" s="83"/>
      <c r="P2229" s="83"/>
      <c r="Q2229" s="83"/>
      <c r="R2229" s="83"/>
      <c r="S2229" s="83"/>
      <c r="T2229" s="83"/>
      <c r="U2229" s="99">
        <f>COUNTIF(通讯通路门店!$S:$S,$G2229)</f>
        <v>0</v>
      </c>
      <c r="V2229" s="99">
        <f>COUNTIFS(通讯通路门店!$S:$S,$G2229,通讯通路门店!$J:$J,"综合卖场")</f>
        <v>0</v>
      </c>
      <c r="W2229" s="99">
        <f>SUMIFS(通讯通路门店!$AJ:$AJ,通讯通路门店!$S:$S,通讯客户沙盘!$G2229)</f>
        <v>0</v>
      </c>
      <c r="X2229" s="99">
        <f t="shared" si="170"/>
        <v>0</v>
      </c>
      <c r="Y2229" s="99">
        <f>COUNTIFS(通讯通路门店!$S:$S,$G2229,通讯通路门店!$J:$J,"荣耀体验店")+COUNTIFS(通讯通路门店!$S:$S,$G2229,通讯通路门店!$J:$J,"荣耀授权专卖店")</f>
        <v>0</v>
      </c>
      <c r="Z2229" s="99">
        <f>COUNTIFS(通讯通路门店!$S:$S,$G2229,通讯通路门店!$J:$J,"VIVO体验店")</f>
        <v>0</v>
      </c>
      <c r="AA2229" s="99">
        <f>COUNTIFS(通讯通路门店!$S:$S,$G2229,通讯通路门店!$J:$J,"OPPO体验店")</f>
        <v>0</v>
      </c>
      <c r="AB2229" s="99">
        <f>COUNTIFS(通讯通路门店!$S:$S,$G2229,通讯通路门店!$J:$J,"华为授权体验店")+COUNTIFS(通讯通路门店!$S:$S,$G2229,通讯通路门店!$J:$J,"华为堡垒店")</f>
        <v>0</v>
      </c>
      <c r="AC2229" s="99">
        <f>COUNTIFS(通讯通路门店!$S:$S,$G2229,通讯通路门店!$J:$J,"小米体验店")</f>
        <v>0</v>
      </c>
      <c r="AD2229" s="99">
        <f>COUNTIFS(通讯通路门店!$S:$S,$G2229,通讯通路门店!$J:$J,"苹果体验店")</f>
        <v>0</v>
      </c>
      <c r="AE2229" s="99">
        <f>COUNTIFS(通讯通路门店!$S:$S,$G2229,通讯通路门店!$J:$J,"其他品牌专卖店")</f>
        <v>0</v>
      </c>
      <c r="AF2229" s="99">
        <f>SUMIFS(通讯通路门店!$BI:$BI,通讯通路门店!$S:$S,$G2229)</f>
        <v>0</v>
      </c>
      <c r="AG2229" s="99">
        <f>SUMIFS(通讯通路门店!$BH:$BH,通讯通路门店!$S:$S,$G2229)</f>
        <v>0</v>
      </c>
      <c r="AH2229" s="99">
        <f t="shared" si="171"/>
        <v>0</v>
      </c>
      <c r="AI2229" s="99">
        <f>SUMIFS(通讯通路门店!$BB:$BB,通讯通路门店!$S:$S,$G2229)</f>
        <v>0</v>
      </c>
      <c r="AJ2229" s="99">
        <f>SUMIFS(通讯通路门店!$BE:$BE,通讯通路门店!$S:$S,$G2229)</f>
        <v>0</v>
      </c>
      <c r="AK2229" s="99">
        <f>SUMIFS(通讯通路门店!$BG:$BG,通讯通路门店!$S:$S,$G2229)</f>
        <v>0</v>
      </c>
      <c r="AL2229" s="99">
        <f>SUMIFS(通讯通路门店!$BC:$BC,通讯通路门店!$S:$S,$G2229)</f>
        <v>0</v>
      </c>
      <c r="AM2229" s="99">
        <f>SUMIFS(通讯通路门店!$BD:$BD,通讯通路门店!$S:$S,$G2229)</f>
        <v>0</v>
      </c>
      <c r="AN2229" s="99">
        <f>SUMIFS(通讯通路门店!$BF:$BF,通讯通路门店!$S:$S,$G2229)</f>
        <v>0</v>
      </c>
      <c r="AO2229" s="99">
        <f t="shared" si="172"/>
        <v>0</v>
      </c>
      <c r="AP2229" s="99">
        <f>SUMIFS(通讯通路门店!$K:$K,通讯通路门店!$S:$S,$G2229)</f>
        <v>0</v>
      </c>
      <c r="AQ2229" s="83"/>
      <c r="AR2229" s="99">
        <f>SUMIFS(通讯通路门店!$T:$T,通讯通路门店!$S:$S,$G2229)</f>
        <v>0</v>
      </c>
      <c r="AS2229" s="99">
        <f>SUMIFS(通讯通路门店!$U:$U,通讯通路门店!$S:$S,$G2229)</f>
        <v>0</v>
      </c>
      <c r="AT2229" s="99">
        <f>SUMIFS(通讯通路门店!$V:$V,通讯通路门店!$S:$S,$G2229)</f>
        <v>0</v>
      </c>
      <c r="AU2229" s="99">
        <f>SUMIFS(通讯通路门店!$W:$W,通讯通路门店!$S:$S,$G2229)</f>
        <v>0</v>
      </c>
      <c r="AV2229" s="99">
        <f>SUMIFS(通讯通路门店!$Z:$Z,通讯通路门店!$S:$S,$G2229)</f>
        <v>0</v>
      </c>
      <c r="AW2229" s="99">
        <f>SUMIFS(通讯通路门店!$AB:$AB,通讯通路门店!$S:$S,$G2229)</f>
        <v>0</v>
      </c>
      <c r="AX2229" s="99">
        <f>SUMIFS(通讯通路门店!$X:$X,通讯通路门店!$S:$S,$G2229)</f>
        <v>0</v>
      </c>
      <c r="AY2229" s="99">
        <f>SUMIFS(通讯通路门店!$Y:$Y,通讯通路门店!$S:$S,$G2229)</f>
        <v>0</v>
      </c>
      <c r="AZ2229" s="99">
        <f>SUMIFS(通讯通路门店!$AA:$AA,通讯通路门店!$S:$S,$G2229)</f>
        <v>0</v>
      </c>
      <c r="BA2229" s="99">
        <f t="shared" si="173"/>
        <v>0</v>
      </c>
      <c r="BB2229" s="99">
        <f t="shared" si="174"/>
        <v>0</v>
      </c>
      <c r="BC2229" s="99">
        <f>SUMIFS(通讯通路门店!$W:$W,通讯通路门店!$S:$S,$G2229,通讯通路门店!$J:$J,"荣耀体验店")+SUMIFS(通讯通路门店!$W:$W,通讯通路门店!$S:$S,$G2229,通讯通路门店!$J:$J,"荣耀授权专卖店")</f>
        <v>0</v>
      </c>
      <c r="BD2229" s="99">
        <f>SUMIFS(通讯通路门店!$Z:$Z,通讯通路门店!$S:$S,$G2229,通讯通路门店!$J:$J,"VIVO体验店")</f>
        <v>0</v>
      </c>
      <c r="BE2229" s="99">
        <f>SUMIFS(通讯通路门店!$AB:$AB,通讯通路门店!$S:$S,$G2229,通讯通路门店!$J:$J,"OPPO体验店")</f>
        <v>0</v>
      </c>
      <c r="BF2229" s="99">
        <f>SUMIFS(通讯通路门店!$X:$X,通讯通路门店!$S:$S,$G2229,通讯通路门店!$J:$J,"华为授权体验店")+SUMIFS(通讯通路门店!$AA:$AA,通讯通路门店!$S:$S,$G2229,通讯通路门店!$J:$J,"华为堡垒店")</f>
        <v>0</v>
      </c>
      <c r="BG2229" s="99">
        <f>SUMIFS(通讯通路门店!$Y:$Y,通讯通路门店!$S:$S,$G2229,通讯通路门店!$J:$J,"小米体验店")</f>
        <v>0</v>
      </c>
      <c r="BH2229" s="99">
        <f>SUMIFS(通讯通路门店!$AA:$AA,通讯通路门店!$S:$S,$G2229,通讯通路门店!$J:$J,"苹果体验店")</f>
        <v>0</v>
      </c>
      <c r="BI2229" s="99">
        <f>SUMIFS(通讯通路门店!$K:$K,通讯通路门店!$S:$S,$G2229,通讯通路门店!$J:$J,"其他品牌专卖店")</f>
        <v>0</v>
      </c>
      <c r="BJ2229" s="99">
        <f>SUMIFS(通讯通路门店!$AC:$AC,通讯通路门店!$S:$S,$G2229)</f>
        <v>0</v>
      </c>
      <c r="BK2229" s="99">
        <f>SUMIFS(通讯通路门店!$AD:$AD,通讯通路门店!$S:$S,$G2229)</f>
        <v>0</v>
      </c>
      <c r="BL2229" s="99">
        <f>SUMIFS(通讯通路门店!$AE:$AE,通讯通路门店!$S:$S,$G2229)</f>
        <v>0</v>
      </c>
      <c r="BM2229" s="99">
        <f>SUMIFS(通讯通路门店!$AF:$AF,通讯通路门店!$S:$S,$G2229)</f>
        <v>0</v>
      </c>
      <c r="BN2229" s="99">
        <f>SUMIFS(通讯通路门店!$AG:$AG,通讯通路门店!$S:$S,$G2229)</f>
        <v>0</v>
      </c>
      <c r="BO2229" s="99">
        <f>SUMIFS(通讯通路门店!$AH:$AH,通讯通路门店!$S:$S,$G2229)</f>
        <v>0</v>
      </c>
      <c r="BP2229" s="99">
        <f>SUMIFS(通讯通路门店!$AI:$AI,通讯通路门店!$S:$S,$G2229)</f>
        <v>0</v>
      </c>
      <c r="BQ2229" s="83"/>
    </row>
    <row r="2230" spans="1:69">
      <c r="A2230" s="99" t="str">
        <f>IFERROR(_xlfn.XLOOKUP($G2230,通讯通路门店!$S$4:$S$993931,通讯通路门店!$A$4:$A$993931,0,0),"")</f>
        <v>海南省</v>
      </c>
      <c r="B2230" s="99" t="str">
        <f>IFERROR(_xlfn.XLOOKUP($G2230,通讯通路门店!$S$4:$S$993931,通讯通路门店!$B$4:$B$993931,0,0),"")</f>
        <v>东方市</v>
      </c>
      <c r="C2230" s="99" t="str">
        <f>IFERROR(_xlfn.XLOOKUP($G2230,通讯通路门店!$S$4:$S$993931,通讯通路门店!$C$4:$C$993931,0,0),"")</f>
        <v>东方市</v>
      </c>
      <c r="D2230" s="99" t="str">
        <f>IFERROR(_xlfn.XLOOKUP($G2230,通讯通路门店!$S$4:$S$993931,通讯通路门店!$D$4:$D$993931,0,0),"")</f>
        <v>八所镇</v>
      </c>
      <c r="E2230" s="83"/>
      <c r="F2230" s="83"/>
      <c r="G2230" s="101"/>
      <c r="H2230" s="102">
        <f>IFERROR(_xlfn.XLOOKUP($G2230,通讯通路门店!$S$4:$S$993931,通讯通路门店!$R$4:$R$993931,0,0),"")</f>
        <v>0</v>
      </c>
      <c r="I2230" s="83"/>
      <c r="J2230" s="83"/>
      <c r="K2230" s="83"/>
      <c r="L2230" s="83"/>
      <c r="M2230" s="83"/>
      <c r="N2230" s="83"/>
      <c r="O2230" s="83"/>
      <c r="P2230" s="83"/>
      <c r="Q2230" s="83"/>
      <c r="R2230" s="83"/>
      <c r="S2230" s="83"/>
      <c r="T2230" s="83"/>
      <c r="U2230" s="99">
        <f>COUNTIF(通讯通路门店!$S:$S,$G2230)</f>
        <v>0</v>
      </c>
      <c r="V2230" s="99">
        <f>COUNTIFS(通讯通路门店!$S:$S,$G2230,通讯通路门店!$J:$J,"综合卖场")</f>
        <v>0</v>
      </c>
      <c r="W2230" s="99">
        <f>SUMIFS(通讯通路门店!$AJ:$AJ,通讯通路门店!$S:$S,通讯客户沙盘!$G2230)</f>
        <v>0</v>
      </c>
      <c r="X2230" s="99">
        <f t="shared" si="170"/>
        <v>0</v>
      </c>
      <c r="Y2230" s="99">
        <f>COUNTIFS(通讯通路门店!$S:$S,$G2230,通讯通路门店!$J:$J,"荣耀体验店")+COUNTIFS(通讯通路门店!$S:$S,$G2230,通讯通路门店!$J:$J,"荣耀授权专卖店")</f>
        <v>0</v>
      </c>
      <c r="Z2230" s="99">
        <f>COUNTIFS(通讯通路门店!$S:$S,$G2230,通讯通路门店!$J:$J,"VIVO体验店")</f>
        <v>0</v>
      </c>
      <c r="AA2230" s="99">
        <f>COUNTIFS(通讯通路门店!$S:$S,$G2230,通讯通路门店!$J:$J,"OPPO体验店")</f>
        <v>0</v>
      </c>
      <c r="AB2230" s="99">
        <f>COUNTIFS(通讯通路门店!$S:$S,$G2230,通讯通路门店!$J:$J,"华为授权体验店")+COUNTIFS(通讯通路门店!$S:$S,$G2230,通讯通路门店!$J:$J,"华为堡垒店")</f>
        <v>0</v>
      </c>
      <c r="AC2230" s="99">
        <f>COUNTIFS(通讯通路门店!$S:$S,$G2230,通讯通路门店!$J:$J,"小米体验店")</f>
        <v>0</v>
      </c>
      <c r="AD2230" s="99">
        <f>COUNTIFS(通讯通路门店!$S:$S,$G2230,通讯通路门店!$J:$J,"苹果体验店")</f>
        <v>0</v>
      </c>
      <c r="AE2230" s="99">
        <f>COUNTIFS(通讯通路门店!$S:$S,$G2230,通讯通路门店!$J:$J,"其他品牌专卖店")</f>
        <v>0</v>
      </c>
      <c r="AF2230" s="99">
        <f>SUMIFS(通讯通路门店!$BI:$BI,通讯通路门店!$S:$S,$G2230)</f>
        <v>0</v>
      </c>
      <c r="AG2230" s="99">
        <f>SUMIFS(通讯通路门店!$BH:$BH,通讯通路门店!$S:$S,$G2230)</f>
        <v>0</v>
      </c>
      <c r="AH2230" s="99">
        <f t="shared" si="171"/>
        <v>0</v>
      </c>
      <c r="AI2230" s="99">
        <f>SUMIFS(通讯通路门店!$BB:$BB,通讯通路门店!$S:$S,$G2230)</f>
        <v>0</v>
      </c>
      <c r="AJ2230" s="99">
        <f>SUMIFS(通讯通路门店!$BE:$BE,通讯通路门店!$S:$S,$G2230)</f>
        <v>0</v>
      </c>
      <c r="AK2230" s="99">
        <f>SUMIFS(通讯通路门店!$BG:$BG,通讯通路门店!$S:$S,$G2230)</f>
        <v>0</v>
      </c>
      <c r="AL2230" s="99">
        <f>SUMIFS(通讯通路门店!$BC:$BC,通讯通路门店!$S:$S,$G2230)</f>
        <v>0</v>
      </c>
      <c r="AM2230" s="99">
        <f>SUMIFS(通讯通路门店!$BD:$BD,通讯通路门店!$S:$S,$G2230)</f>
        <v>0</v>
      </c>
      <c r="AN2230" s="99">
        <f>SUMIFS(通讯通路门店!$BF:$BF,通讯通路门店!$S:$S,$G2230)</f>
        <v>0</v>
      </c>
      <c r="AO2230" s="99">
        <f t="shared" si="172"/>
        <v>0</v>
      </c>
      <c r="AP2230" s="99">
        <f>SUMIFS(通讯通路门店!$K:$K,通讯通路门店!$S:$S,$G2230)</f>
        <v>0</v>
      </c>
      <c r="AQ2230" s="83"/>
      <c r="AR2230" s="99">
        <f>SUMIFS(通讯通路门店!$T:$T,通讯通路门店!$S:$S,$G2230)</f>
        <v>0</v>
      </c>
      <c r="AS2230" s="99">
        <f>SUMIFS(通讯通路门店!$U:$U,通讯通路门店!$S:$S,$G2230)</f>
        <v>0</v>
      </c>
      <c r="AT2230" s="99">
        <f>SUMIFS(通讯通路门店!$V:$V,通讯通路门店!$S:$S,$G2230)</f>
        <v>0</v>
      </c>
      <c r="AU2230" s="99">
        <f>SUMIFS(通讯通路门店!$W:$W,通讯通路门店!$S:$S,$G2230)</f>
        <v>0</v>
      </c>
      <c r="AV2230" s="99">
        <f>SUMIFS(通讯通路门店!$Z:$Z,通讯通路门店!$S:$S,$G2230)</f>
        <v>0</v>
      </c>
      <c r="AW2230" s="99">
        <f>SUMIFS(通讯通路门店!$AB:$AB,通讯通路门店!$S:$S,$G2230)</f>
        <v>0</v>
      </c>
      <c r="AX2230" s="99">
        <f>SUMIFS(通讯通路门店!$X:$X,通讯通路门店!$S:$S,$G2230)</f>
        <v>0</v>
      </c>
      <c r="AY2230" s="99">
        <f>SUMIFS(通讯通路门店!$Y:$Y,通讯通路门店!$S:$S,$G2230)</f>
        <v>0</v>
      </c>
      <c r="AZ2230" s="99">
        <f>SUMIFS(通讯通路门店!$AA:$AA,通讯通路门店!$S:$S,$G2230)</f>
        <v>0</v>
      </c>
      <c r="BA2230" s="99">
        <f t="shared" si="173"/>
        <v>0</v>
      </c>
      <c r="BB2230" s="99">
        <f t="shared" si="174"/>
        <v>0</v>
      </c>
      <c r="BC2230" s="99">
        <f>SUMIFS(通讯通路门店!$W:$W,通讯通路门店!$S:$S,$G2230,通讯通路门店!$J:$J,"荣耀体验店")+SUMIFS(通讯通路门店!$W:$W,通讯通路门店!$S:$S,$G2230,通讯通路门店!$J:$J,"荣耀授权专卖店")</f>
        <v>0</v>
      </c>
      <c r="BD2230" s="99">
        <f>SUMIFS(通讯通路门店!$Z:$Z,通讯通路门店!$S:$S,$G2230,通讯通路门店!$J:$J,"VIVO体验店")</f>
        <v>0</v>
      </c>
      <c r="BE2230" s="99">
        <f>SUMIFS(通讯通路门店!$AB:$AB,通讯通路门店!$S:$S,$G2230,通讯通路门店!$J:$J,"OPPO体验店")</f>
        <v>0</v>
      </c>
      <c r="BF2230" s="99">
        <f>SUMIFS(通讯通路门店!$X:$X,通讯通路门店!$S:$S,$G2230,通讯通路门店!$J:$J,"华为授权体验店")+SUMIFS(通讯通路门店!$AA:$AA,通讯通路门店!$S:$S,$G2230,通讯通路门店!$J:$J,"华为堡垒店")</f>
        <v>0</v>
      </c>
      <c r="BG2230" s="99">
        <f>SUMIFS(通讯通路门店!$Y:$Y,通讯通路门店!$S:$S,$G2230,通讯通路门店!$J:$J,"小米体验店")</f>
        <v>0</v>
      </c>
      <c r="BH2230" s="99">
        <f>SUMIFS(通讯通路门店!$AA:$AA,通讯通路门店!$S:$S,$G2230,通讯通路门店!$J:$J,"苹果体验店")</f>
        <v>0</v>
      </c>
      <c r="BI2230" s="99">
        <f>SUMIFS(通讯通路门店!$K:$K,通讯通路门店!$S:$S,$G2230,通讯通路门店!$J:$J,"其他品牌专卖店")</f>
        <v>0</v>
      </c>
      <c r="BJ2230" s="99">
        <f>SUMIFS(通讯通路门店!$AC:$AC,通讯通路门店!$S:$S,$G2230)</f>
        <v>0</v>
      </c>
      <c r="BK2230" s="99">
        <f>SUMIFS(通讯通路门店!$AD:$AD,通讯通路门店!$S:$S,$G2230)</f>
        <v>0</v>
      </c>
      <c r="BL2230" s="99">
        <f>SUMIFS(通讯通路门店!$AE:$AE,通讯通路门店!$S:$S,$G2230)</f>
        <v>0</v>
      </c>
      <c r="BM2230" s="99">
        <f>SUMIFS(通讯通路门店!$AF:$AF,通讯通路门店!$S:$S,$G2230)</f>
        <v>0</v>
      </c>
      <c r="BN2230" s="99">
        <f>SUMIFS(通讯通路门店!$AG:$AG,通讯通路门店!$S:$S,$G2230)</f>
        <v>0</v>
      </c>
      <c r="BO2230" s="99">
        <f>SUMIFS(通讯通路门店!$AH:$AH,通讯通路门店!$S:$S,$G2230)</f>
        <v>0</v>
      </c>
      <c r="BP2230" s="99">
        <f>SUMIFS(通讯通路门店!$AI:$AI,通讯通路门店!$S:$S,$G2230)</f>
        <v>0</v>
      </c>
      <c r="BQ2230" s="83"/>
    </row>
    <row r="2231" spans="1:69">
      <c r="A2231" s="99" t="str">
        <f>IFERROR(_xlfn.XLOOKUP($G2231,通讯通路门店!$S$4:$S$993931,通讯通路门店!$A$4:$A$993931,0,0),"")</f>
        <v>海南省</v>
      </c>
      <c r="B2231" s="99" t="str">
        <f>IFERROR(_xlfn.XLOOKUP($G2231,通讯通路门店!$S$4:$S$993931,通讯通路门店!$B$4:$B$993931,0,0),"")</f>
        <v>东方市</v>
      </c>
      <c r="C2231" s="99" t="str">
        <f>IFERROR(_xlfn.XLOOKUP($G2231,通讯通路门店!$S$4:$S$993931,通讯通路门店!$C$4:$C$993931,0,0),"")</f>
        <v>东方市</v>
      </c>
      <c r="D2231" s="99" t="str">
        <f>IFERROR(_xlfn.XLOOKUP($G2231,通讯通路门店!$S$4:$S$993931,通讯通路门店!$D$4:$D$993931,0,0),"")</f>
        <v>八所镇</v>
      </c>
      <c r="E2231" s="83"/>
      <c r="F2231" s="83"/>
      <c r="G2231" s="101"/>
      <c r="H2231" s="102">
        <f>IFERROR(_xlfn.XLOOKUP($G2231,通讯通路门店!$S$4:$S$993931,通讯通路门店!$R$4:$R$993931,0,0),"")</f>
        <v>0</v>
      </c>
      <c r="I2231" s="83"/>
      <c r="J2231" s="83"/>
      <c r="K2231" s="83"/>
      <c r="L2231" s="83"/>
      <c r="M2231" s="83"/>
      <c r="N2231" s="83"/>
      <c r="O2231" s="83"/>
      <c r="P2231" s="83"/>
      <c r="Q2231" s="83"/>
      <c r="R2231" s="83"/>
      <c r="S2231" s="83"/>
      <c r="T2231" s="83"/>
      <c r="U2231" s="99">
        <f>COUNTIF(通讯通路门店!$S:$S,$G2231)</f>
        <v>0</v>
      </c>
      <c r="V2231" s="99">
        <f>COUNTIFS(通讯通路门店!$S:$S,$G2231,通讯通路门店!$J:$J,"综合卖场")</f>
        <v>0</v>
      </c>
      <c r="W2231" s="99">
        <f>SUMIFS(通讯通路门店!$AJ:$AJ,通讯通路门店!$S:$S,通讯客户沙盘!$G2231)</f>
        <v>0</v>
      </c>
      <c r="X2231" s="99">
        <f t="shared" si="170"/>
        <v>0</v>
      </c>
      <c r="Y2231" s="99">
        <f>COUNTIFS(通讯通路门店!$S:$S,$G2231,通讯通路门店!$J:$J,"荣耀体验店")+COUNTIFS(通讯通路门店!$S:$S,$G2231,通讯通路门店!$J:$J,"荣耀授权专卖店")</f>
        <v>0</v>
      </c>
      <c r="Z2231" s="99">
        <f>COUNTIFS(通讯通路门店!$S:$S,$G2231,通讯通路门店!$J:$J,"VIVO体验店")</f>
        <v>0</v>
      </c>
      <c r="AA2231" s="99">
        <f>COUNTIFS(通讯通路门店!$S:$S,$G2231,通讯通路门店!$J:$J,"OPPO体验店")</f>
        <v>0</v>
      </c>
      <c r="AB2231" s="99">
        <f>COUNTIFS(通讯通路门店!$S:$S,$G2231,通讯通路门店!$J:$J,"华为授权体验店")+COUNTIFS(通讯通路门店!$S:$S,$G2231,通讯通路门店!$J:$J,"华为堡垒店")</f>
        <v>0</v>
      </c>
      <c r="AC2231" s="99">
        <f>COUNTIFS(通讯通路门店!$S:$S,$G2231,通讯通路门店!$J:$J,"小米体验店")</f>
        <v>0</v>
      </c>
      <c r="AD2231" s="99">
        <f>COUNTIFS(通讯通路门店!$S:$S,$G2231,通讯通路门店!$J:$J,"苹果体验店")</f>
        <v>0</v>
      </c>
      <c r="AE2231" s="99">
        <f>COUNTIFS(通讯通路门店!$S:$S,$G2231,通讯通路门店!$J:$J,"其他品牌专卖店")</f>
        <v>0</v>
      </c>
      <c r="AF2231" s="99">
        <f>SUMIFS(通讯通路门店!$BI:$BI,通讯通路门店!$S:$S,$G2231)</f>
        <v>0</v>
      </c>
      <c r="AG2231" s="99">
        <f>SUMIFS(通讯通路门店!$BH:$BH,通讯通路门店!$S:$S,$G2231)</f>
        <v>0</v>
      </c>
      <c r="AH2231" s="99">
        <f t="shared" si="171"/>
        <v>0</v>
      </c>
      <c r="AI2231" s="99">
        <f>SUMIFS(通讯通路门店!$BB:$BB,通讯通路门店!$S:$S,$G2231)</f>
        <v>0</v>
      </c>
      <c r="AJ2231" s="99">
        <f>SUMIFS(通讯通路门店!$BE:$BE,通讯通路门店!$S:$S,$G2231)</f>
        <v>0</v>
      </c>
      <c r="AK2231" s="99">
        <f>SUMIFS(通讯通路门店!$BG:$BG,通讯通路门店!$S:$S,$G2231)</f>
        <v>0</v>
      </c>
      <c r="AL2231" s="99">
        <f>SUMIFS(通讯通路门店!$BC:$BC,通讯通路门店!$S:$S,$G2231)</f>
        <v>0</v>
      </c>
      <c r="AM2231" s="99">
        <f>SUMIFS(通讯通路门店!$BD:$BD,通讯通路门店!$S:$S,$G2231)</f>
        <v>0</v>
      </c>
      <c r="AN2231" s="99">
        <f>SUMIFS(通讯通路门店!$BF:$BF,通讯通路门店!$S:$S,$G2231)</f>
        <v>0</v>
      </c>
      <c r="AO2231" s="99">
        <f t="shared" si="172"/>
        <v>0</v>
      </c>
      <c r="AP2231" s="99">
        <f>SUMIFS(通讯通路门店!$K:$K,通讯通路门店!$S:$S,$G2231)</f>
        <v>0</v>
      </c>
      <c r="AQ2231" s="83"/>
      <c r="AR2231" s="99">
        <f>SUMIFS(通讯通路门店!$T:$T,通讯通路门店!$S:$S,$G2231)</f>
        <v>0</v>
      </c>
      <c r="AS2231" s="99">
        <f>SUMIFS(通讯通路门店!$U:$U,通讯通路门店!$S:$S,$G2231)</f>
        <v>0</v>
      </c>
      <c r="AT2231" s="99">
        <f>SUMIFS(通讯通路门店!$V:$V,通讯通路门店!$S:$S,$G2231)</f>
        <v>0</v>
      </c>
      <c r="AU2231" s="99">
        <f>SUMIFS(通讯通路门店!$W:$W,通讯通路门店!$S:$S,$G2231)</f>
        <v>0</v>
      </c>
      <c r="AV2231" s="99">
        <f>SUMIFS(通讯通路门店!$Z:$Z,通讯通路门店!$S:$S,$G2231)</f>
        <v>0</v>
      </c>
      <c r="AW2231" s="99">
        <f>SUMIFS(通讯通路门店!$AB:$AB,通讯通路门店!$S:$S,$G2231)</f>
        <v>0</v>
      </c>
      <c r="AX2231" s="99">
        <f>SUMIFS(通讯通路门店!$X:$X,通讯通路门店!$S:$S,$G2231)</f>
        <v>0</v>
      </c>
      <c r="AY2231" s="99">
        <f>SUMIFS(通讯通路门店!$Y:$Y,通讯通路门店!$S:$S,$G2231)</f>
        <v>0</v>
      </c>
      <c r="AZ2231" s="99">
        <f>SUMIFS(通讯通路门店!$AA:$AA,通讯通路门店!$S:$S,$G2231)</f>
        <v>0</v>
      </c>
      <c r="BA2231" s="99">
        <f t="shared" si="173"/>
        <v>0</v>
      </c>
      <c r="BB2231" s="99">
        <f t="shared" si="174"/>
        <v>0</v>
      </c>
      <c r="BC2231" s="99">
        <f>SUMIFS(通讯通路门店!$W:$W,通讯通路门店!$S:$S,$G2231,通讯通路门店!$J:$J,"荣耀体验店")+SUMIFS(通讯通路门店!$W:$W,通讯通路门店!$S:$S,$G2231,通讯通路门店!$J:$J,"荣耀授权专卖店")</f>
        <v>0</v>
      </c>
      <c r="BD2231" s="99">
        <f>SUMIFS(通讯通路门店!$Z:$Z,通讯通路门店!$S:$S,$G2231,通讯通路门店!$J:$J,"VIVO体验店")</f>
        <v>0</v>
      </c>
      <c r="BE2231" s="99">
        <f>SUMIFS(通讯通路门店!$AB:$AB,通讯通路门店!$S:$S,$G2231,通讯通路门店!$J:$J,"OPPO体验店")</f>
        <v>0</v>
      </c>
      <c r="BF2231" s="99">
        <f>SUMIFS(通讯通路门店!$X:$X,通讯通路门店!$S:$S,$G2231,通讯通路门店!$J:$J,"华为授权体验店")+SUMIFS(通讯通路门店!$AA:$AA,通讯通路门店!$S:$S,$G2231,通讯通路门店!$J:$J,"华为堡垒店")</f>
        <v>0</v>
      </c>
      <c r="BG2231" s="99">
        <f>SUMIFS(通讯通路门店!$Y:$Y,通讯通路门店!$S:$S,$G2231,通讯通路门店!$J:$J,"小米体验店")</f>
        <v>0</v>
      </c>
      <c r="BH2231" s="99">
        <f>SUMIFS(通讯通路门店!$AA:$AA,通讯通路门店!$S:$S,$G2231,通讯通路门店!$J:$J,"苹果体验店")</f>
        <v>0</v>
      </c>
      <c r="BI2231" s="99">
        <f>SUMIFS(通讯通路门店!$K:$K,通讯通路门店!$S:$S,$G2231,通讯通路门店!$J:$J,"其他品牌专卖店")</f>
        <v>0</v>
      </c>
      <c r="BJ2231" s="99">
        <f>SUMIFS(通讯通路门店!$AC:$AC,通讯通路门店!$S:$S,$G2231)</f>
        <v>0</v>
      </c>
      <c r="BK2231" s="99">
        <f>SUMIFS(通讯通路门店!$AD:$AD,通讯通路门店!$S:$S,$G2231)</f>
        <v>0</v>
      </c>
      <c r="BL2231" s="99">
        <f>SUMIFS(通讯通路门店!$AE:$AE,通讯通路门店!$S:$S,$G2231)</f>
        <v>0</v>
      </c>
      <c r="BM2231" s="99">
        <f>SUMIFS(通讯通路门店!$AF:$AF,通讯通路门店!$S:$S,$G2231)</f>
        <v>0</v>
      </c>
      <c r="BN2231" s="99">
        <f>SUMIFS(通讯通路门店!$AG:$AG,通讯通路门店!$S:$S,$G2231)</f>
        <v>0</v>
      </c>
      <c r="BO2231" s="99">
        <f>SUMIFS(通讯通路门店!$AH:$AH,通讯通路门店!$S:$S,$G2231)</f>
        <v>0</v>
      </c>
      <c r="BP2231" s="99">
        <f>SUMIFS(通讯通路门店!$AI:$AI,通讯通路门店!$S:$S,$G2231)</f>
        <v>0</v>
      </c>
      <c r="BQ2231" s="83"/>
    </row>
    <row r="2232" spans="1:69">
      <c r="A2232" s="99" t="str">
        <f>IFERROR(_xlfn.XLOOKUP($G2232,通讯通路门店!$S$4:$S$993931,通讯通路门店!$A$4:$A$993931,0,0),"")</f>
        <v>海南省</v>
      </c>
      <c r="B2232" s="99" t="str">
        <f>IFERROR(_xlfn.XLOOKUP($G2232,通讯通路门店!$S$4:$S$993931,通讯通路门店!$B$4:$B$993931,0,0),"")</f>
        <v>东方市</v>
      </c>
      <c r="C2232" s="99" t="str">
        <f>IFERROR(_xlfn.XLOOKUP($G2232,通讯通路门店!$S$4:$S$993931,通讯通路门店!$C$4:$C$993931,0,0),"")</f>
        <v>东方市</v>
      </c>
      <c r="D2232" s="99" t="str">
        <f>IFERROR(_xlfn.XLOOKUP($G2232,通讯通路门店!$S$4:$S$993931,通讯通路门店!$D$4:$D$993931,0,0),"")</f>
        <v>八所镇</v>
      </c>
      <c r="E2232" s="83"/>
      <c r="F2232" s="83"/>
      <c r="G2232" s="101"/>
      <c r="H2232" s="102">
        <f>IFERROR(_xlfn.XLOOKUP($G2232,通讯通路门店!$S$4:$S$993931,通讯通路门店!$R$4:$R$993931,0,0),"")</f>
        <v>0</v>
      </c>
      <c r="I2232" s="83"/>
      <c r="J2232" s="83"/>
      <c r="K2232" s="83"/>
      <c r="L2232" s="83"/>
      <c r="M2232" s="83"/>
      <c r="N2232" s="83"/>
      <c r="O2232" s="83"/>
      <c r="P2232" s="83"/>
      <c r="Q2232" s="83"/>
      <c r="R2232" s="83"/>
      <c r="S2232" s="83"/>
      <c r="T2232" s="83"/>
      <c r="U2232" s="99">
        <f>COUNTIF(通讯通路门店!$S:$S,$G2232)</f>
        <v>0</v>
      </c>
      <c r="V2232" s="99">
        <f>COUNTIFS(通讯通路门店!$S:$S,$G2232,通讯通路门店!$J:$J,"综合卖场")</f>
        <v>0</v>
      </c>
      <c r="W2232" s="99">
        <f>SUMIFS(通讯通路门店!$AJ:$AJ,通讯通路门店!$S:$S,通讯客户沙盘!$G2232)</f>
        <v>0</v>
      </c>
      <c r="X2232" s="99">
        <f t="shared" si="170"/>
        <v>0</v>
      </c>
      <c r="Y2232" s="99">
        <f>COUNTIFS(通讯通路门店!$S:$S,$G2232,通讯通路门店!$J:$J,"荣耀体验店")+COUNTIFS(通讯通路门店!$S:$S,$G2232,通讯通路门店!$J:$J,"荣耀授权专卖店")</f>
        <v>0</v>
      </c>
      <c r="Z2232" s="99">
        <f>COUNTIFS(通讯通路门店!$S:$S,$G2232,通讯通路门店!$J:$J,"VIVO体验店")</f>
        <v>0</v>
      </c>
      <c r="AA2232" s="99">
        <f>COUNTIFS(通讯通路门店!$S:$S,$G2232,通讯通路门店!$J:$J,"OPPO体验店")</f>
        <v>0</v>
      </c>
      <c r="AB2232" s="99">
        <f>COUNTIFS(通讯通路门店!$S:$S,$G2232,通讯通路门店!$J:$J,"华为授权体验店")+COUNTIFS(通讯通路门店!$S:$S,$G2232,通讯通路门店!$J:$J,"华为堡垒店")</f>
        <v>0</v>
      </c>
      <c r="AC2232" s="99">
        <f>COUNTIFS(通讯通路门店!$S:$S,$G2232,通讯通路门店!$J:$J,"小米体验店")</f>
        <v>0</v>
      </c>
      <c r="AD2232" s="99">
        <f>COUNTIFS(通讯通路门店!$S:$S,$G2232,通讯通路门店!$J:$J,"苹果体验店")</f>
        <v>0</v>
      </c>
      <c r="AE2232" s="99">
        <f>COUNTIFS(通讯通路门店!$S:$S,$G2232,通讯通路门店!$J:$J,"其他品牌专卖店")</f>
        <v>0</v>
      </c>
      <c r="AF2232" s="99">
        <f>SUMIFS(通讯通路门店!$BI:$BI,通讯通路门店!$S:$S,$G2232)</f>
        <v>0</v>
      </c>
      <c r="AG2232" s="99">
        <f>SUMIFS(通讯通路门店!$BH:$BH,通讯通路门店!$S:$S,$G2232)</f>
        <v>0</v>
      </c>
      <c r="AH2232" s="99">
        <f t="shared" si="171"/>
        <v>0</v>
      </c>
      <c r="AI2232" s="99">
        <f>SUMIFS(通讯通路门店!$BB:$BB,通讯通路门店!$S:$S,$G2232)</f>
        <v>0</v>
      </c>
      <c r="AJ2232" s="99">
        <f>SUMIFS(通讯通路门店!$BE:$BE,通讯通路门店!$S:$S,$G2232)</f>
        <v>0</v>
      </c>
      <c r="AK2232" s="99">
        <f>SUMIFS(通讯通路门店!$BG:$BG,通讯通路门店!$S:$S,$G2232)</f>
        <v>0</v>
      </c>
      <c r="AL2232" s="99">
        <f>SUMIFS(通讯通路门店!$BC:$BC,通讯通路门店!$S:$S,$G2232)</f>
        <v>0</v>
      </c>
      <c r="AM2232" s="99">
        <f>SUMIFS(通讯通路门店!$BD:$BD,通讯通路门店!$S:$S,$G2232)</f>
        <v>0</v>
      </c>
      <c r="AN2232" s="99">
        <f>SUMIFS(通讯通路门店!$BF:$BF,通讯通路门店!$S:$S,$G2232)</f>
        <v>0</v>
      </c>
      <c r="AO2232" s="99">
        <f t="shared" si="172"/>
        <v>0</v>
      </c>
      <c r="AP2232" s="99">
        <f>SUMIFS(通讯通路门店!$K:$K,通讯通路门店!$S:$S,$G2232)</f>
        <v>0</v>
      </c>
      <c r="AQ2232" s="83"/>
      <c r="AR2232" s="99">
        <f>SUMIFS(通讯通路门店!$T:$T,通讯通路门店!$S:$S,$G2232)</f>
        <v>0</v>
      </c>
      <c r="AS2232" s="99">
        <f>SUMIFS(通讯通路门店!$U:$U,通讯通路门店!$S:$S,$G2232)</f>
        <v>0</v>
      </c>
      <c r="AT2232" s="99">
        <f>SUMIFS(通讯通路门店!$V:$V,通讯通路门店!$S:$S,$G2232)</f>
        <v>0</v>
      </c>
      <c r="AU2232" s="99">
        <f>SUMIFS(通讯通路门店!$W:$W,通讯通路门店!$S:$S,$G2232)</f>
        <v>0</v>
      </c>
      <c r="AV2232" s="99">
        <f>SUMIFS(通讯通路门店!$Z:$Z,通讯通路门店!$S:$S,$G2232)</f>
        <v>0</v>
      </c>
      <c r="AW2232" s="99">
        <f>SUMIFS(通讯通路门店!$AB:$AB,通讯通路门店!$S:$S,$G2232)</f>
        <v>0</v>
      </c>
      <c r="AX2232" s="99">
        <f>SUMIFS(通讯通路门店!$X:$X,通讯通路门店!$S:$S,$G2232)</f>
        <v>0</v>
      </c>
      <c r="AY2232" s="99">
        <f>SUMIFS(通讯通路门店!$Y:$Y,通讯通路门店!$S:$S,$G2232)</f>
        <v>0</v>
      </c>
      <c r="AZ2232" s="99">
        <f>SUMIFS(通讯通路门店!$AA:$AA,通讯通路门店!$S:$S,$G2232)</f>
        <v>0</v>
      </c>
      <c r="BA2232" s="99">
        <f t="shared" si="173"/>
        <v>0</v>
      </c>
      <c r="BB2232" s="99">
        <f t="shared" si="174"/>
        <v>0</v>
      </c>
      <c r="BC2232" s="99">
        <f>SUMIFS(通讯通路门店!$W:$W,通讯通路门店!$S:$S,$G2232,通讯通路门店!$J:$J,"荣耀体验店")+SUMIFS(通讯通路门店!$W:$W,通讯通路门店!$S:$S,$G2232,通讯通路门店!$J:$J,"荣耀授权专卖店")</f>
        <v>0</v>
      </c>
      <c r="BD2232" s="99">
        <f>SUMIFS(通讯通路门店!$Z:$Z,通讯通路门店!$S:$S,$G2232,通讯通路门店!$J:$J,"VIVO体验店")</f>
        <v>0</v>
      </c>
      <c r="BE2232" s="99">
        <f>SUMIFS(通讯通路门店!$AB:$AB,通讯通路门店!$S:$S,$G2232,通讯通路门店!$J:$J,"OPPO体验店")</f>
        <v>0</v>
      </c>
      <c r="BF2232" s="99">
        <f>SUMIFS(通讯通路门店!$X:$X,通讯通路门店!$S:$S,$G2232,通讯通路门店!$J:$J,"华为授权体验店")+SUMIFS(通讯通路门店!$AA:$AA,通讯通路门店!$S:$S,$G2232,通讯通路门店!$J:$J,"华为堡垒店")</f>
        <v>0</v>
      </c>
      <c r="BG2232" s="99">
        <f>SUMIFS(通讯通路门店!$Y:$Y,通讯通路门店!$S:$S,$G2232,通讯通路门店!$J:$J,"小米体验店")</f>
        <v>0</v>
      </c>
      <c r="BH2232" s="99">
        <f>SUMIFS(通讯通路门店!$AA:$AA,通讯通路门店!$S:$S,$G2232,通讯通路门店!$J:$J,"苹果体验店")</f>
        <v>0</v>
      </c>
      <c r="BI2232" s="99">
        <f>SUMIFS(通讯通路门店!$K:$K,通讯通路门店!$S:$S,$G2232,通讯通路门店!$J:$J,"其他品牌专卖店")</f>
        <v>0</v>
      </c>
      <c r="BJ2232" s="99">
        <f>SUMIFS(通讯通路门店!$AC:$AC,通讯通路门店!$S:$S,$G2232)</f>
        <v>0</v>
      </c>
      <c r="BK2232" s="99">
        <f>SUMIFS(通讯通路门店!$AD:$AD,通讯通路门店!$S:$S,$G2232)</f>
        <v>0</v>
      </c>
      <c r="BL2232" s="99">
        <f>SUMIFS(通讯通路门店!$AE:$AE,通讯通路门店!$S:$S,$G2232)</f>
        <v>0</v>
      </c>
      <c r="BM2232" s="99">
        <f>SUMIFS(通讯通路门店!$AF:$AF,通讯通路门店!$S:$S,$G2232)</f>
        <v>0</v>
      </c>
      <c r="BN2232" s="99">
        <f>SUMIFS(通讯通路门店!$AG:$AG,通讯通路门店!$S:$S,$G2232)</f>
        <v>0</v>
      </c>
      <c r="BO2232" s="99">
        <f>SUMIFS(通讯通路门店!$AH:$AH,通讯通路门店!$S:$S,$G2232)</f>
        <v>0</v>
      </c>
      <c r="BP2232" s="99">
        <f>SUMIFS(通讯通路门店!$AI:$AI,通讯通路门店!$S:$S,$G2232)</f>
        <v>0</v>
      </c>
      <c r="BQ2232" s="83"/>
    </row>
    <row r="2233" spans="1:69">
      <c r="A2233" s="99" t="str">
        <f>IFERROR(_xlfn.XLOOKUP($G2233,通讯通路门店!$S$4:$S$993931,通讯通路门店!$A$4:$A$993931,0,0),"")</f>
        <v>海南省</v>
      </c>
      <c r="B2233" s="99" t="str">
        <f>IFERROR(_xlfn.XLOOKUP($G2233,通讯通路门店!$S$4:$S$993931,通讯通路门店!$B$4:$B$993931,0,0),"")</f>
        <v>东方市</v>
      </c>
      <c r="C2233" s="99" t="str">
        <f>IFERROR(_xlfn.XLOOKUP($G2233,通讯通路门店!$S$4:$S$993931,通讯通路门店!$C$4:$C$993931,0,0),"")</f>
        <v>东方市</v>
      </c>
      <c r="D2233" s="99" t="str">
        <f>IFERROR(_xlfn.XLOOKUP($G2233,通讯通路门店!$S$4:$S$993931,通讯通路门店!$D$4:$D$993931,0,0),"")</f>
        <v>八所镇</v>
      </c>
      <c r="E2233" s="83"/>
      <c r="F2233" s="83"/>
      <c r="G2233" s="101"/>
      <c r="H2233" s="102">
        <f>IFERROR(_xlfn.XLOOKUP($G2233,通讯通路门店!$S$4:$S$993931,通讯通路门店!$R$4:$R$993931,0,0),"")</f>
        <v>0</v>
      </c>
      <c r="I2233" s="83"/>
      <c r="J2233" s="83"/>
      <c r="K2233" s="83"/>
      <c r="L2233" s="83"/>
      <c r="M2233" s="83"/>
      <c r="N2233" s="83"/>
      <c r="O2233" s="83"/>
      <c r="P2233" s="83"/>
      <c r="Q2233" s="83"/>
      <c r="R2233" s="83"/>
      <c r="S2233" s="83"/>
      <c r="T2233" s="83"/>
      <c r="U2233" s="99">
        <f>COUNTIF(通讯通路门店!$S:$S,$G2233)</f>
        <v>0</v>
      </c>
      <c r="V2233" s="99">
        <f>COUNTIFS(通讯通路门店!$S:$S,$G2233,通讯通路门店!$J:$J,"综合卖场")</f>
        <v>0</v>
      </c>
      <c r="W2233" s="99">
        <f>SUMIFS(通讯通路门店!$AJ:$AJ,通讯通路门店!$S:$S,通讯客户沙盘!$G2233)</f>
        <v>0</v>
      </c>
      <c r="X2233" s="99">
        <f t="shared" si="170"/>
        <v>0</v>
      </c>
      <c r="Y2233" s="99">
        <f>COUNTIFS(通讯通路门店!$S:$S,$G2233,通讯通路门店!$J:$J,"荣耀体验店")+COUNTIFS(通讯通路门店!$S:$S,$G2233,通讯通路门店!$J:$J,"荣耀授权专卖店")</f>
        <v>0</v>
      </c>
      <c r="Z2233" s="99">
        <f>COUNTIFS(通讯通路门店!$S:$S,$G2233,通讯通路门店!$J:$J,"VIVO体验店")</f>
        <v>0</v>
      </c>
      <c r="AA2233" s="99">
        <f>COUNTIFS(通讯通路门店!$S:$S,$G2233,通讯通路门店!$J:$J,"OPPO体验店")</f>
        <v>0</v>
      </c>
      <c r="AB2233" s="99">
        <f>COUNTIFS(通讯通路门店!$S:$S,$G2233,通讯通路门店!$J:$J,"华为授权体验店")+COUNTIFS(通讯通路门店!$S:$S,$G2233,通讯通路门店!$J:$J,"华为堡垒店")</f>
        <v>0</v>
      </c>
      <c r="AC2233" s="99">
        <f>COUNTIFS(通讯通路门店!$S:$S,$G2233,通讯通路门店!$J:$J,"小米体验店")</f>
        <v>0</v>
      </c>
      <c r="AD2233" s="99">
        <f>COUNTIFS(通讯通路门店!$S:$S,$G2233,通讯通路门店!$J:$J,"苹果体验店")</f>
        <v>0</v>
      </c>
      <c r="AE2233" s="99">
        <f>COUNTIFS(通讯通路门店!$S:$S,$G2233,通讯通路门店!$J:$J,"其他品牌专卖店")</f>
        <v>0</v>
      </c>
      <c r="AF2233" s="99">
        <f>SUMIFS(通讯通路门店!$BI:$BI,通讯通路门店!$S:$S,$G2233)</f>
        <v>0</v>
      </c>
      <c r="AG2233" s="99">
        <f>SUMIFS(通讯通路门店!$BH:$BH,通讯通路门店!$S:$S,$G2233)</f>
        <v>0</v>
      </c>
      <c r="AH2233" s="99">
        <f t="shared" si="171"/>
        <v>0</v>
      </c>
      <c r="AI2233" s="99">
        <f>SUMIFS(通讯通路门店!$BB:$BB,通讯通路门店!$S:$S,$G2233)</f>
        <v>0</v>
      </c>
      <c r="AJ2233" s="99">
        <f>SUMIFS(通讯通路门店!$BE:$BE,通讯通路门店!$S:$S,$G2233)</f>
        <v>0</v>
      </c>
      <c r="AK2233" s="99">
        <f>SUMIFS(通讯通路门店!$BG:$BG,通讯通路门店!$S:$S,$G2233)</f>
        <v>0</v>
      </c>
      <c r="AL2233" s="99">
        <f>SUMIFS(通讯通路门店!$BC:$BC,通讯通路门店!$S:$S,$G2233)</f>
        <v>0</v>
      </c>
      <c r="AM2233" s="99">
        <f>SUMIFS(通讯通路门店!$BD:$BD,通讯通路门店!$S:$S,$G2233)</f>
        <v>0</v>
      </c>
      <c r="AN2233" s="99">
        <f>SUMIFS(通讯通路门店!$BF:$BF,通讯通路门店!$S:$S,$G2233)</f>
        <v>0</v>
      </c>
      <c r="AO2233" s="99">
        <f t="shared" si="172"/>
        <v>0</v>
      </c>
      <c r="AP2233" s="99">
        <f>SUMIFS(通讯通路门店!$K:$K,通讯通路门店!$S:$S,$G2233)</f>
        <v>0</v>
      </c>
      <c r="AQ2233" s="83"/>
      <c r="AR2233" s="99">
        <f>SUMIFS(通讯通路门店!$T:$T,通讯通路门店!$S:$S,$G2233)</f>
        <v>0</v>
      </c>
      <c r="AS2233" s="99">
        <f>SUMIFS(通讯通路门店!$U:$U,通讯通路门店!$S:$S,$G2233)</f>
        <v>0</v>
      </c>
      <c r="AT2233" s="99">
        <f>SUMIFS(通讯通路门店!$V:$V,通讯通路门店!$S:$S,$G2233)</f>
        <v>0</v>
      </c>
      <c r="AU2233" s="99">
        <f>SUMIFS(通讯通路门店!$W:$W,通讯通路门店!$S:$S,$G2233)</f>
        <v>0</v>
      </c>
      <c r="AV2233" s="99">
        <f>SUMIFS(通讯通路门店!$Z:$Z,通讯通路门店!$S:$S,$G2233)</f>
        <v>0</v>
      </c>
      <c r="AW2233" s="99">
        <f>SUMIFS(通讯通路门店!$AB:$AB,通讯通路门店!$S:$S,$G2233)</f>
        <v>0</v>
      </c>
      <c r="AX2233" s="99">
        <f>SUMIFS(通讯通路门店!$X:$X,通讯通路门店!$S:$S,$G2233)</f>
        <v>0</v>
      </c>
      <c r="AY2233" s="99">
        <f>SUMIFS(通讯通路门店!$Y:$Y,通讯通路门店!$S:$S,$G2233)</f>
        <v>0</v>
      </c>
      <c r="AZ2233" s="99">
        <f>SUMIFS(通讯通路门店!$AA:$AA,通讯通路门店!$S:$S,$G2233)</f>
        <v>0</v>
      </c>
      <c r="BA2233" s="99">
        <f t="shared" si="173"/>
        <v>0</v>
      </c>
      <c r="BB2233" s="99">
        <f t="shared" si="174"/>
        <v>0</v>
      </c>
      <c r="BC2233" s="99">
        <f>SUMIFS(通讯通路门店!$W:$W,通讯通路门店!$S:$S,$G2233,通讯通路门店!$J:$J,"荣耀体验店")+SUMIFS(通讯通路门店!$W:$W,通讯通路门店!$S:$S,$G2233,通讯通路门店!$J:$J,"荣耀授权专卖店")</f>
        <v>0</v>
      </c>
      <c r="BD2233" s="99">
        <f>SUMIFS(通讯通路门店!$Z:$Z,通讯通路门店!$S:$S,$G2233,通讯通路门店!$J:$J,"VIVO体验店")</f>
        <v>0</v>
      </c>
      <c r="BE2233" s="99">
        <f>SUMIFS(通讯通路门店!$AB:$AB,通讯通路门店!$S:$S,$G2233,通讯通路门店!$J:$J,"OPPO体验店")</f>
        <v>0</v>
      </c>
      <c r="BF2233" s="99">
        <f>SUMIFS(通讯通路门店!$X:$X,通讯通路门店!$S:$S,$G2233,通讯通路门店!$J:$J,"华为授权体验店")+SUMIFS(通讯通路门店!$AA:$AA,通讯通路门店!$S:$S,$G2233,通讯通路门店!$J:$J,"华为堡垒店")</f>
        <v>0</v>
      </c>
      <c r="BG2233" s="99">
        <f>SUMIFS(通讯通路门店!$Y:$Y,通讯通路门店!$S:$S,$G2233,通讯通路门店!$J:$J,"小米体验店")</f>
        <v>0</v>
      </c>
      <c r="BH2233" s="99">
        <f>SUMIFS(通讯通路门店!$AA:$AA,通讯通路门店!$S:$S,$G2233,通讯通路门店!$J:$J,"苹果体验店")</f>
        <v>0</v>
      </c>
      <c r="BI2233" s="99">
        <f>SUMIFS(通讯通路门店!$K:$K,通讯通路门店!$S:$S,$G2233,通讯通路门店!$J:$J,"其他品牌专卖店")</f>
        <v>0</v>
      </c>
      <c r="BJ2233" s="99">
        <f>SUMIFS(通讯通路门店!$AC:$AC,通讯通路门店!$S:$S,$G2233)</f>
        <v>0</v>
      </c>
      <c r="BK2233" s="99">
        <f>SUMIFS(通讯通路门店!$AD:$AD,通讯通路门店!$S:$S,$G2233)</f>
        <v>0</v>
      </c>
      <c r="BL2233" s="99">
        <f>SUMIFS(通讯通路门店!$AE:$AE,通讯通路门店!$S:$S,$G2233)</f>
        <v>0</v>
      </c>
      <c r="BM2233" s="99">
        <f>SUMIFS(通讯通路门店!$AF:$AF,通讯通路门店!$S:$S,$G2233)</f>
        <v>0</v>
      </c>
      <c r="BN2233" s="99">
        <f>SUMIFS(通讯通路门店!$AG:$AG,通讯通路门店!$S:$S,$G2233)</f>
        <v>0</v>
      </c>
      <c r="BO2233" s="99">
        <f>SUMIFS(通讯通路门店!$AH:$AH,通讯通路门店!$S:$S,$G2233)</f>
        <v>0</v>
      </c>
      <c r="BP2233" s="99">
        <f>SUMIFS(通讯通路门店!$AI:$AI,通讯通路门店!$S:$S,$G2233)</f>
        <v>0</v>
      </c>
      <c r="BQ2233" s="83"/>
    </row>
    <row r="2234" spans="1:69">
      <c r="A2234" s="99" t="str">
        <f>IFERROR(_xlfn.XLOOKUP($G2234,通讯通路门店!$S$4:$S$993931,通讯通路门店!$A$4:$A$993931,0,0),"")</f>
        <v>海南省</v>
      </c>
      <c r="B2234" s="99" t="str">
        <f>IFERROR(_xlfn.XLOOKUP($G2234,通讯通路门店!$S$4:$S$993931,通讯通路门店!$B$4:$B$993931,0,0),"")</f>
        <v>东方市</v>
      </c>
      <c r="C2234" s="99" t="str">
        <f>IFERROR(_xlfn.XLOOKUP($G2234,通讯通路门店!$S$4:$S$993931,通讯通路门店!$C$4:$C$993931,0,0),"")</f>
        <v>东方市</v>
      </c>
      <c r="D2234" s="99" t="str">
        <f>IFERROR(_xlfn.XLOOKUP($G2234,通讯通路门店!$S$4:$S$993931,通讯通路门店!$D$4:$D$993931,0,0),"")</f>
        <v>八所镇</v>
      </c>
      <c r="E2234" s="83"/>
      <c r="F2234" s="83"/>
      <c r="G2234" s="101"/>
      <c r="H2234" s="102">
        <f>IFERROR(_xlfn.XLOOKUP($G2234,通讯通路门店!$S$4:$S$993931,通讯通路门店!$R$4:$R$993931,0,0),"")</f>
        <v>0</v>
      </c>
      <c r="I2234" s="83"/>
      <c r="J2234" s="83"/>
      <c r="K2234" s="83"/>
      <c r="L2234" s="83"/>
      <c r="M2234" s="83"/>
      <c r="N2234" s="83"/>
      <c r="O2234" s="83"/>
      <c r="P2234" s="83"/>
      <c r="Q2234" s="83"/>
      <c r="R2234" s="83"/>
      <c r="S2234" s="83"/>
      <c r="T2234" s="83"/>
      <c r="U2234" s="99">
        <f>COUNTIF(通讯通路门店!$S:$S,$G2234)</f>
        <v>0</v>
      </c>
      <c r="V2234" s="99">
        <f>COUNTIFS(通讯通路门店!$S:$S,$G2234,通讯通路门店!$J:$J,"综合卖场")</f>
        <v>0</v>
      </c>
      <c r="W2234" s="99">
        <f>SUMIFS(通讯通路门店!$AJ:$AJ,通讯通路门店!$S:$S,通讯客户沙盘!$G2234)</f>
        <v>0</v>
      </c>
      <c r="X2234" s="99">
        <f t="shared" si="170"/>
        <v>0</v>
      </c>
      <c r="Y2234" s="99">
        <f>COUNTIFS(通讯通路门店!$S:$S,$G2234,通讯通路门店!$J:$J,"荣耀体验店")+COUNTIFS(通讯通路门店!$S:$S,$G2234,通讯通路门店!$J:$J,"荣耀授权专卖店")</f>
        <v>0</v>
      </c>
      <c r="Z2234" s="99">
        <f>COUNTIFS(通讯通路门店!$S:$S,$G2234,通讯通路门店!$J:$J,"VIVO体验店")</f>
        <v>0</v>
      </c>
      <c r="AA2234" s="99">
        <f>COUNTIFS(通讯通路门店!$S:$S,$G2234,通讯通路门店!$J:$J,"OPPO体验店")</f>
        <v>0</v>
      </c>
      <c r="AB2234" s="99">
        <f>COUNTIFS(通讯通路门店!$S:$S,$G2234,通讯通路门店!$J:$J,"华为授权体验店")+COUNTIFS(通讯通路门店!$S:$S,$G2234,通讯通路门店!$J:$J,"华为堡垒店")</f>
        <v>0</v>
      </c>
      <c r="AC2234" s="99">
        <f>COUNTIFS(通讯通路门店!$S:$S,$G2234,通讯通路门店!$J:$J,"小米体验店")</f>
        <v>0</v>
      </c>
      <c r="AD2234" s="99">
        <f>COUNTIFS(通讯通路门店!$S:$S,$G2234,通讯通路门店!$J:$J,"苹果体验店")</f>
        <v>0</v>
      </c>
      <c r="AE2234" s="99">
        <f>COUNTIFS(通讯通路门店!$S:$S,$G2234,通讯通路门店!$J:$J,"其他品牌专卖店")</f>
        <v>0</v>
      </c>
      <c r="AF2234" s="99">
        <f>SUMIFS(通讯通路门店!$BI:$BI,通讯通路门店!$S:$S,$G2234)</f>
        <v>0</v>
      </c>
      <c r="AG2234" s="99">
        <f>SUMIFS(通讯通路门店!$BH:$BH,通讯通路门店!$S:$S,$G2234)</f>
        <v>0</v>
      </c>
      <c r="AH2234" s="99">
        <f t="shared" si="171"/>
        <v>0</v>
      </c>
      <c r="AI2234" s="99">
        <f>SUMIFS(通讯通路门店!$BB:$BB,通讯通路门店!$S:$S,$G2234)</f>
        <v>0</v>
      </c>
      <c r="AJ2234" s="99">
        <f>SUMIFS(通讯通路门店!$BE:$BE,通讯通路门店!$S:$S,$G2234)</f>
        <v>0</v>
      </c>
      <c r="AK2234" s="99">
        <f>SUMIFS(通讯通路门店!$BG:$BG,通讯通路门店!$S:$S,$G2234)</f>
        <v>0</v>
      </c>
      <c r="AL2234" s="99">
        <f>SUMIFS(通讯通路门店!$BC:$BC,通讯通路门店!$S:$S,$G2234)</f>
        <v>0</v>
      </c>
      <c r="AM2234" s="99">
        <f>SUMIFS(通讯通路门店!$BD:$BD,通讯通路门店!$S:$S,$G2234)</f>
        <v>0</v>
      </c>
      <c r="AN2234" s="99">
        <f>SUMIFS(通讯通路门店!$BF:$BF,通讯通路门店!$S:$S,$G2234)</f>
        <v>0</v>
      </c>
      <c r="AO2234" s="99">
        <f t="shared" si="172"/>
        <v>0</v>
      </c>
      <c r="AP2234" s="99">
        <f>SUMIFS(通讯通路门店!$K:$K,通讯通路门店!$S:$S,$G2234)</f>
        <v>0</v>
      </c>
      <c r="AQ2234" s="83"/>
      <c r="AR2234" s="99">
        <f>SUMIFS(通讯通路门店!$T:$T,通讯通路门店!$S:$S,$G2234)</f>
        <v>0</v>
      </c>
      <c r="AS2234" s="99">
        <f>SUMIFS(通讯通路门店!$U:$U,通讯通路门店!$S:$S,$G2234)</f>
        <v>0</v>
      </c>
      <c r="AT2234" s="99">
        <f>SUMIFS(通讯通路门店!$V:$V,通讯通路门店!$S:$S,$G2234)</f>
        <v>0</v>
      </c>
      <c r="AU2234" s="99">
        <f>SUMIFS(通讯通路门店!$W:$W,通讯通路门店!$S:$S,$G2234)</f>
        <v>0</v>
      </c>
      <c r="AV2234" s="99">
        <f>SUMIFS(通讯通路门店!$Z:$Z,通讯通路门店!$S:$S,$G2234)</f>
        <v>0</v>
      </c>
      <c r="AW2234" s="99">
        <f>SUMIFS(通讯通路门店!$AB:$AB,通讯通路门店!$S:$S,$G2234)</f>
        <v>0</v>
      </c>
      <c r="AX2234" s="99">
        <f>SUMIFS(通讯通路门店!$X:$X,通讯通路门店!$S:$S,$G2234)</f>
        <v>0</v>
      </c>
      <c r="AY2234" s="99">
        <f>SUMIFS(通讯通路门店!$Y:$Y,通讯通路门店!$S:$S,$G2234)</f>
        <v>0</v>
      </c>
      <c r="AZ2234" s="99">
        <f>SUMIFS(通讯通路门店!$AA:$AA,通讯通路门店!$S:$S,$G2234)</f>
        <v>0</v>
      </c>
      <c r="BA2234" s="99">
        <f t="shared" si="173"/>
        <v>0</v>
      </c>
      <c r="BB2234" s="99">
        <f t="shared" si="174"/>
        <v>0</v>
      </c>
      <c r="BC2234" s="99">
        <f>SUMIFS(通讯通路门店!$W:$W,通讯通路门店!$S:$S,$G2234,通讯通路门店!$J:$J,"荣耀体验店")+SUMIFS(通讯通路门店!$W:$W,通讯通路门店!$S:$S,$G2234,通讯通路门店!$J:$J,"荣耀授权专卖店")</f>
        <v>0</v>
      </c>
      <c r="BD2234" s="99">
        <f>SUMIFS(通讯通路门店!$Z:$Z,通讯通路门店!$S:$S,$G2234,通讯通路门店!$J:$J,"VIVO体验店")</f>
        <v>0</v>
      </c>
      <c r="BE2234" s="99">
        <f>SUMIFS(通讯通路门店!$AB:$AB,通讯通路门店!$S:$S,$G2234,通讯通路门店!$J:$J,"OPPO体验店")</f>
        <v>0</v>
      </c>
      <c r="BF2234" s="99">
        <f>SUMIFS(通讯通路门店!$X:$X,通讯通路门店!$S:$S,$G2234,通讯通路门店!$J:$J,"华为授权体验店")+SUMIFS(通讯通路门店!$AA:$AA,通讯通路门店!$S:$S,$G2234,通讯通路门店!$J:$J,"华为堡垒店")</f>
        <v>0</v>
      </c>
      <c r="BG2234" s="99">
        <f>SUMIFS(通讯通路门店!$Y:$Y,通讯通路门店!$S:$S,$G2234,通讯通路门店!$J:$J,"小米体验店")</f>
        <v>0</v>
      </c>
      <c r="BH2234" s="99">
        <f>SUMIFS(通讯通路门店!$AA:$AA,通讯通路门店!$S:$S,$G2234,通讯通路门店!$J:$J,"苹果体验店")</f>
        <v>0</v>
      </c>
      <c r="BI2234" s="99">
        <f>SUMIFS(通讯通路门店!$K:$K,通讯通路门店!$S:$S,$G2234,通讯通路门店!$J:$J,"其他品牌专卖店")</f>
        <v>0</v>
      </c>
      <c r="BJ2234" s="99">
        <f>SUMIFS(通讯通路门店!$AC:$AC,通讯通路门店!$S:$S,$G2234)</f>
        <v>0</v>
      </c>
      <c r="BK2234" s="99">
        <f>SUMIFS(通讯通路门店!$AD:$AD,通讯通路门店!$S:$S,$G2234)</f>
        <v>0</v>
      </c>
      <c r="BL2234" s="99">
        <f>SUMIFS(通讯通路门店!$AE:$AE,通讯通路门店!$S:$S,$G2234)</f>
        <v>0</v>
      </c>
      <c r="BM2234" s="99">
        <f>SUMIFS(通讯通路门店!$AF:$AF,通讯通路门店!$S:$S,$G2234)</f>
        <v>0</v>
      </c>
      <c r="BN2234" s="99">
        <f>SUMIFS(通讯通路门店!$AG:$AG,通讯通路门店!$S:$S,$G2234)</f>
        <v>0</v>
      </c>
      <c r="BO2234" s="99">
        <f>SUMIFS(通讯通路门店!$AH:$AH,通讯通路门店!$S:$S,$G2234)</f>
        <v>0</v>
      </c>
      <c r="BP2234" s="99">
        <f>SUMIFS(通讯通路门店!$AI:$AI,通讯通路门店!$S:$S,$G2234)</f>
        <v>0</v>
      </c>
      <c r="BQ2234" s="83"/>
    </row>
    <row r="2235" spans="1:69">
      <c r="A2235" s="99" t="str">
        <f>IFERROR(_xlfn.XLOOKUP($G2235,通讯通路门店!$S$4:$S$993931,通讯通路门店!$A$4:$A$993931,0,0),"")</f>
        <v>海南省</v>
      </c>
      <c r="B2235" s="99" t="str">
        <f>IFERROR(_xlfn.XLOOKUP($G2235,通讯通路门店!$S$4:$S$993931,通讯通路门店!$B$4:$B$993931,0,0),"")</f>
        <v>东方市</v>
      </c>
      <c r="C2235" s="99" t="str">
        <f>IFERROR(_xlfn.XLOOKUP($G2235,通讯通路门店!$S$4:$S$993931,通讯通路门店!$C$4:$C$993931,0,0),"")</f>
        <v>东方市</v>
      </c>
      <c r="D2235" s="99" t="str">
        <f>IFERROR(_xlfn.XLOOKUP($G2235,通讯通路门店!$S$4:$S$993931,通讯通路门店!$D$4:$D$993931,0,0),"")</f>
        <v>八所镇</v>
      </c>
      <c r="E2235" s="83"/>
      <c r="F2235" s="83"/>
      <c r="G2235" s="101"/>
      <c r="H2235" s="102">
        <f>IFERROR(_xlfn.XLOOKUP($G2235,通讯通路门店!$S$4:$S$993931,通讯通路门店!$R$4:$R$993931,0,0),"")</f>
        <v>0</v>
      </c>
      <c r="I2235" s="83"/>
      <c r="J2235" s="83"/>
      <c r="K2235" s="83"/>
      <c r="L2235" s="83"/>
      <c r="M2235" s="83"/>
      <c r="N2235" s="83"/>
      <c r="O2235" s="83"/>
      <c r="P2235" s="83"/>
      <c r="Q2235" s="83"/>
      <c r="R2235" s="83"/>
      <c r="S2235" s="83"/>
      <c r="T2235" s="83"/>
      <c r="U2235" s="99">
        <f>COUNTIF(通讯通路门店!$S:$S,$G2235)</f>
        <v>0</v>
      </c>
      <c r="V2235" s="99">
        <f>COUNTIFS(通讯通路门店!$S:$S,$G2235,通讯通路门店!$J:$J,"综合卖场")</f>
        <v>0</v>
      </c>
      <c r="W2235" s="99">
        <f>SUMIFS(通讯通路门店!$AJ:$AJ,通讯通路门店!$S:$S,通讯客户沙盘!$G2235)</f>
        <v>0</v>
      </c>
      <c r="X2235" s="99">
        <f t="shared" si="170"/>
        <v>0</v>
      </c>
      <c r="Y2235" s="99">
        <f>COUNTIFS(通讯通路门店!$S:$S,$G2235,通讯通路门店!$J:$J,"荣耀体验店")+COUNTIFS(通讯通路门店!$S:$S,$G2235,通讯通路门店!$J:$J,"荣耀授权专卖店")</f>
        <v>0</v>
      </c>
      <c r="Z2235" s="99">
        <f>COUNTIFS(通讯通路门店!$S:$S,$G2235,通讯通路门店!$J:$J,"VIVO体验店")</f>
        <v>0</v>
      </c>
      <c r="AA2235" s="99">
        <f>COUNTIFS(通讯通路门店!$S:$S,$G2235,通讯通路门店!$J:$J,"OPPO体验店")</f>
        <v>0</v>
      </c>
      <c r="AB2235" s="99">
        <f>COUNTIFS(通讯通路门店!$S:$S,$G2235,通讯通路门店!$J:$J,"华为授权体验店")+COUNTIFS(通讯通路门店!$S:$S,$G2235,通讯通路门店!$J:$J,"华为堡垒店")</f>
        <v>0</v>
      </c>
      <c r="AC2235" s="99">
        <f>COUNTIFS(通讯通路门店!$S:$S,$G2235,通讯通路门店!$J:$J,"小米体验店")</f>
        <v>0</v>
      </c>
      <c r="AD2235" s="99">
        <f>COUNTIFS(通讯通路门店!$S:$S,$G2235,通讯通路门店!$J:$J,"苹果体验店")</f>
        <v>0</v>
      </c>
      <c r="AE2235" s="99">
        <f>COUNTIFS(通讯通路门店!$S:$S,$G2235,通讯通路门店!$J:$J,"其他品牌专卖店")</f>
        <v>0</v>
      </c>
      <c r="AF2235" s="99">
        <f>SUMIFS(通讯通路门店!$BI:$BI,通讯通路门店!$S:$S,$G2235)</f>
        <v>0</v>
      </c>
      <c r="AG2235" s="99">
        <f>SUMIFS(通讯通路门店!$BH:$BH,通讯通路门店!$S:$S,$G2235)</f>
        <v>0</v>
      </c>
      <c r="AH2235" s="99">
        <f t="shared" si="171"/>
        <v>0</v>
      </c>
      <c r="AI2235" s="99">
        <f>SUMIFS(通讯通路门店!$BB:$BB,通讯通路门店!$S:$S,$G2235)</f>
        <v>0</v>
      </c>
      <c r="AJ2235" s="99">
        <f>SUMIFS(通讯通路门店!$BE:$BE,通讯通路门店!$S:$S,$G2235)</f>
        <v>0</v>
      </c>
      <c r="AK2235" s="99">
        <f>SUMIFS(通讯通路门店!$BG:$BG,通讯通路门店!$S:$S,$G2235)</f>
        <v>0</v>
      </c>
      <c r="AL2235" s="99">
        <f>SUMIFS(通讯通路门店!$BC:$BC,通讯通路门店!$S:$S,$G2235)</f>
        <v>0</v>
      </c>
      <c r="AM2235" s="99">
        <f>SUMIFS(通讯通路门店!$BD:$BD,通讯通路门店!$S:$S,$G2235)</f>
        <v>0</v>
      </c>
      <c r="AN2235" s="99">
        <f>SUMIFS(通讯通路门店!$BF:$BF,通讯通路门店!$S:$S,$G2235)</f>
        <v>0</v>
      </c>
      <c r="AO2235" s="99">
        <f t="shared" si="172"/>
        <v>0</v>
      </c>
      <c r="AP2235" s="99">
        <f>SUMIFS(通讯通路门店!$K:$K,通讯通路门店!$S:$S,$G2235)</f>
        <v>0</v>
      </c>
      <c r="AQ2235" s="83"/>
      <c r="AR2235" s="99">
        <f>SUMIFS(通讯通路门店!$T:$T,通讯通路门店!$S:$S,$G2235)</f>
        <v>0</v>
      </c>
      <c r="AS2235" s="99">
        <f>SUMIFS(通讯通路门店!$U:$U,通讯通路门店!$S:$S,$G2235)</f>
        <v>0</v>
      </c>
      <c r="AT2235" s="99">
        <f>SUMIFS(通讯通路门店!$V:$V,通讯通路门店!$S:$S,$G2235)</f>
        <v>0</v>
      </c>
      <c r="AU2235" s="99">
        <f>SUMIFS(通讯通路门店!$W:$W,通讯通路门店!$S:$S,$G2235)</f>
        <v>0</v>
      </c>
      <c r="AV2235" s="99">
        <f>SUMIFS(通讯通路门店!$Z:$Z,通讯通路门店!$S:$S,$G2235)</f>
        <v>0</v>
      </c>
      <c r="AW2235" s="99">
        <f>SUMIFS(通讯通路门店!$AB:$AB,通讯通路门店!$S:$S,$G2235)</f>
        <v>0</v>
      </c>
      <c r="AX2235" s="99">
        <f>SUMIFS(通讯通路门店!$X:$X,通讯通路门店!$S:$S,$G2235)</f>
        <v>0</v>
      </c>
      <c r="AY2235" s="99">
        <f>SUMIFS(通讯通路门店!$Y:$Y,通讯通路门店!$S:$S,$G2235)</f>
        <v>0</v>
      </c>
      <c r="AZ2235" s="99">
        <f>SUMIFS(通讯通路门店!$AA:$AA,通讯通路门店!$S:$S,$G2235)</f>
        <v>0</v>
      </c>
      <c r="BA2235" s="99">
        <f t="shared" si="173"/>
        <v>0</v>
      </c>
      <c r="BB2235" s="99">
        <f t="shared" si="174"/>
        <v>0</v>
      </c>
      <c r="BC2235" s="99">
        <f>SUMIFS(通讯通路门店!$W:$W,通讯通路门店!$S:$S,$G2235,通讯通路门店!$J:$J,"荣耀体验店")+SUMIFS(通讯通路门店!$W:$W,通讯通路门店!$S:$S,$G2235,通讯通路门店!$J:$J,"荣耀授权专卖店")</f>
        <v>0</v>
      </c>
      <c r="BD2235" s="99">
        <f>SUMIFS(通讯通路门店!$Z:$Z,通讯通路门店!$S:$S,$G2235,通讯通路门店!$J:$J,"VIVO体验店")</f>
        <v>0</v>
      </c>
      <c r="BE2235" s="99">
        <f>SUMIFS(通讯通路门店!$AB:$AB,通讯通路门店!$S:$S,$G2235,通讯通路门店!$J:$J,"OPPO体验店")</f>
        <v>0</v>
      </c>
      <c r="BF2235" s="99">
        <f>SUMIFS(通讯通路门店!$X:$X,通讯通路门店!$S:$S,$G2235,通讯通路门店!$J:$J,"华为授权体验店")+SUMIFS(通讯通路门店!$AA:$AA,通讯通路门店!$S:$S,$G2235,通讯通路门店!$J:$J,"华为堡垒店")</f>
        <v>0</v>
      </c>
      <c r="BG2235" s="99">
        <f>SUMIFS(通讯通路门店!$Y:$Y,通讯通路门店!$S:$S,$G2235,通讯通路门店!$J:$J,"小米体验店")</f>
        <v>0</v>
      </c>
      <c r="BH2235" s="99">
        <f>SUMIFS(通讯通路门店!$AA:$AA,通讯通路门店!$S:$S,$G2235,通讯通路门店!$J:$J,"苹果体验店")</f>
        <v>0</v>
      </c>
      <c r="BI2235" s="99">
        <f>SUMIFS(通讯通路门店!$K:$K,通讯通路门店!$S:$S,$G2235,通讯通路门店!$J:$J,"其他品牌专卖店")</f>
        <v>0</v>
      </c>
      <c r="BJ2235" s="99">
        <f>SUMIFS(通讯通路门店!$AC:$AC,通讯通路门店!$S:$S,$G2235)</f>
        <v>0</v>
      </c>
      <c r="BK2235" s="99">
        <f>SUMIFS(通讯通路门店!$AD:$AD,通讯通路门店!$S:$S,$G2235)</f>
        <v>0</v>
      </c>
      <c r="BL2235" s="99">
        <f>SUMIFS(通讯通路门店!$AE:$AE,通讯通路门店!$S:$S,$G2235)</f>
        <v>0</v>
      </c>
      <c r="BM2235" s="99">
        <f>SUMIFS(通讯通路门店!$AF:$AF,通讯通路门店!$S:$S,$G2235)</f>
        <v>0</v>
      </c>
      <c r="BN2235" s="99">
        <f>SUMIFS(通讯通路门店!$AG:$AG,通讯通路门店!$S:$S,$G2235)</f>
        <v>0</v>
      </c>
      <c r="BO2235" s="99">
        <f>SUMIFS(通讯通路门店!$AH:$AH,通讯通路门店!$S:$S,$G2235)</f>
        <v>0</v>
      </c>
      <c r="BP2235" s="99">
        <f>SUMIFS(通讯通路门店!$AI:$AI,通讯通路门店!$S:$S,$G2235)</f>
        <v>0</v>
      </c>
      <c r="BQ2235" s="83"/>
    </row>
    <row r="2236" spans="1:69">
      <c r="A2236" s="99" t="str">
        <f>IFERROR(_xlfn.XLOOKUP($G2236,通讯通路门店!$S$4:$S$993931,通讯通路门店!$A$4:$A$993931,0,0),"")</f>
        <v>海南省</v>
      </c>
      <c r="B2236" s="99" t="str">
        <f>IFERROR(_xlfn.XLOOKUP($G2236,通讯通路门店!$S$4:$S$993931,通讯通路门店!$B$4:$B$993931,0,0),"")</f>
        <v>东方市</v>
      </c>
      <c r="C2236" s="99" t="str">
        <f>IFERROR(_xlfn.XLOOKUP($G2236,通讯通路门店!$S$4:$S$993931,通讯通路门店!$C$4:$C$993931,0,0),"")</f>
        <v>东方市</v>
      </c>
      <c r="D2236" s="99" t="str">
        <f>IFERROR(_xlfn.XLOOKUP($G2236,通讯通路门店!$S$4:$S$993931,通讯通路门店!$D$4:$D$993931,0,0),"")</f>
        <v>八所镇</v>
      </c>
      <c r="E2236" s="83"/>
      <c r="F2236" s="83"/>
      <c r="G2236" s="101"/>
      <c r="H2236" s="102">
        <f>IFERROR(_xlfn.XLOOKUP($G2236,通讯通路门店!$S$4:$S$993931,通讯通路门店!$R$4:$R$993931,0,0),"")</f>
        <v>0</v>
      </c>
      <c r="I2236" s="83"/>
      <c r="J2236" s="83"/>
      <c r="K2236" s="83"/>
      <c r="L2236" s="83"/>
      <c r="M2236" s="83"/>
      <c r="N2236" s="83"/>
      <c r="O2236" s="83"/>
      <c r="P2236" s="83"/>
      <c r="Q2236" s="83"/>
      <c r="R2236" s="83"/>
      <c r="S2236" s="83"/>
      <c r="T2236" s="83"/>
      <c r="U2236" s="99">
        <f>COUNTIF(通讯通路门店!$S:$S,$G2236)</f>
        <v>0</v>
      </c>
      <c r="V2236" s="99">
        <f>COUNTIFS(通讯通路门店!$S:$S,$G2236,通讯通路门店!$J:$J,"综合卖场")</f>
        <v>0</v>
      </c>
      <c r="W2236" s="99">
        <f>SUMIFS(通讯通路门店!$AJ:$AJ,通讯通路门店!$S:$S,通讯客户沙盘!$G2236)</f>
        <v>0</v>
      </c>
      <c r="X2236" s="99">
        <f t="shared" si="170"/>
        <v>0</v>
      </c>
      <c r="Y2236" s="99">
        <f>COUNTIFS(通讯通路门店!$S:$S,$G2236,通讯通路门店!$J:$J,"荣耀体验店")+COUNTIFS(通讯通路门店!$S:$S,$G2236,通讯通路门店!$J:$J,"荣耀授权专卖店")</f>
        <v>0</v>
      </c>
      <c r="Z2236" s="99">
        <f>COUNTIFS(通讯通路门店!$S:$S,$G2236,通讯通路门店!$J:$J,"VIVO体验店")</f>
        <v>0</v>
      </c>
      <c r="AA2236" s="99">
        <f>COUNTIFS(通讯通路门店!$S:$S,$G2236,通讯通路门店!$J:$J,"OPPO体验店")</f>
        <v>0</v>
      </c>
      <c r="AB2236" s="99">
        <f>COUNTIFS(通讯通路门店!$S:$S,$G2236,通讯通路门店!$J:$J,"华为授权体验店")+COUNTIFS(通讯通路门店!$S:$S,$G2236,通讯通路门店!$J:$J,"华为堡垒店")</f>
        <v>0</v>
      </c>
      <c r="AC2236" s="99">
        <f>COUNTIFS(通讯通路门店!$S:$S,$G2236,通讯通路门店!$J:$J,"小米体验店")</f>
        <v>0</v>
      </c>
      <c r="AD2236" s="99">
        <f>COUNTIFS(通讯通路门店!$S:$S,$G2236,通讯通路门店!$J:$J,"苹果体验店")</f>
        <v>0</v>
      </c>
      <c r="AE2236" s="99">
        <f>COUNTIFS(通讯通路门店!$S:$S,$G2236,通讯通路门店!$J:$J,"其他品牌专卖店")</f>
        <v>0</v>
      </c>
      <c r="AF2236" s="99">
        <f>SUMIFS(通讯通路门店!$BI:$BI,通讯通路门店!$S:$S,$G2236)</f>
        <v>0</v>
      </c>
      <c r="AG2236" s="99">
        <f>SUMIFS(通讯通路门店!$BH:$BH,通讯通路门店!$S:$S,$G2236)</f>
        <v>0</v>
      </c>
      <c r="AH2236" s="99">
        <f t="shared" si="171"/>
        <v>0</v>
      </c>
      <c r="AI2236" s="99">
        <f>SUMIFS(通讯通路门店!$BB:$BB,通讯通路门店!$S:$S,$G2236)</f>
        <v>0</v>
      </c>
      <c r="AJ2236" s="99">
        <f>SUMIFS(通讯通路门店!$BE:$BE,通讯通路门店!$S:$S,$G2236)</f>
        <v>0</v>
      </c>
      <c r="AK2236" s="99">
        <f>SUMIFS(通讯通路门店!$BG:$BG,通讯通路门店!$S:$S,$G2236)</f>
        <v>0</v>
      </c>
      <c r="AL2236" s="99">
        <f>SUMIFS(通讯通路门店!$BC:$BC,通讯通路门店!$S:$S,$G2236)</f>
        <v>0</v>
      </c>
      <c r="AM2236" s="99">
        <f>SUMIFS(通讯通路门店!$BD:$BD,通讯通路门店!$S:$S,$G2236)</f>
        <v>0</v>
      </c>
      <c r="AN2236" s="99">
        <f>SUMIFS(通讯通路门店!$BF:$BF,通讯通路门店!$S:$S,$G2236)</f>
        <v>0</v>
      </c>
      <c r="AO2236" s="99">
        <f t="shared" si="172"/>
        <v>0</v>
      </c>
      <c r="AP2236" s="99">
        <f>SUMIFS(通讯通路门店!$K:$K,通讯通路门店!$S:$S,$G2236)</f>
        <v>0</v>
      </c>
      <c r="AQ2236" s="83"/>
      <c r="AR2236" s="99">
        <f>SUMIFS(通讯通路门店!$T:$T,通讯通路门店!$S:$S,$G2236)</f>
        <v>0</v>
      </c>
      <c r="AS2236" s="99">
        <f>SUMIFS(通讯通路门店!$U:$U,通讯通路门店!$S:$S,$G2236)</f>
        <v>0</v>
      </c>
      <c r="AT2236" s="99">
        <f>SUMIFS(通讯通路门店!$V:$V,通讯通路门店!$S:$S,$G2236)</f>
        <v>0</v>
      </c>
      <c r="AU2236" s="99">
        <f>SUMIFS(通讯通路门店!$W:$W,通讯通路门店!$S:$S,$G2236)</f>
        <v>0</v>
      </c>
      <c r="AV2236" s="99">
        <f>SUMIFS(通讯通路门店!$Z:$Z,通讯通路门店!$S:$S,$G2236)</f>
        <v>0</v>
      </c>
      <c r="AW2236" s="99">
        <f>SUMIFS(通讯通路门店!$AB:$AB,通讯通路门店!$S:$S,$G2236)</f>
        <v>0</v>
      </c>
      <c r="AX2236" s="99">
        <f>SUMIFS(通讯通路门店!$X:$X,通讯通路门店!$S:$S,$G2236)</f>
        <v>0</v>
      </c>
      <c r="AY2236" s="99">
        <f>SUMIFS(通讯通路门店!$Y:$Y,通讯通路门店!$S:$S,$G2236)</f>
        <v>0</v>
      </c>
      <c r="AZ2236" s="99">
        <f>SUMIFS(通讯通路门店!$AA:$AA,通讯通路门店!$S:$S,$G2236)</f>
        <v>0</v>
      </c>
      <c r="BA2236" s="99">
        <f t="shared" si="173"/>
        <v>0</v>
      </c>
      <c r="BB2236" s="99">
        <f t="shared" si="174"/>
        <v>0</v>
      </c>
      <c r="BC2236" s="99">
        <f>SUMIFS(通讯通路门店!$W:$W,通讯通路门店!$S:$S,$G2236,通讯通路门店!$J:$J,"荣耀体验店")+SUMIFS(通讯通路门店!$W:$W,通讯通路门店!$S:$S,$G2236,通讯通路门店!$J:$J,"荣耀授权专卖店")</f>
        <v>0</v>
      </c>
      <c r="BD2236" s="99">
        <f>SUMIFS(通讯通路门店!$Z:$Z,通讯通路门店!$S:$S,$G2236,通讯通路门店!$J:$J,"VIVO体验店")</f>
        <v>0</v>
      </c>
      <c r="BE2236" s="99">
        <f>SUMIFS(通讯通路门店!$AB:$AB,通讯通路门店!$S:$S,$G2236,通讯通路门店!$J:$J,"OPPO体验店")</f>
        <v>0</v>
      </c>
      <c r="BF2236" s="99">
        <f>SUMIFS(通讯通路门店!$X:$X,通讯通路门店!$S:$S,$G2236,通讯通路门店!$J:$J,"华为授权体验店")+SUMIFS(通讯通路门店!$AA:$AA,通讯通路门店!$S:$S,$G2236,通讯通路门店!$J:$J,"华为堡垒店")</f>
        <v>0</v>
      </c>
      <c r="BG2236" s="99">
        <f>SUMIFS(通讯通路门店!$Y:$Y,通讯通路门店!$S:$S,$G2236,通讯通路门店!$J:$J,"小米体验店")</f>
        <v>0</v>
      </c>
      <c r="BH2236" s="99">
        <f>SUMIFS(通讯通路门店!$AA:$AA,通讯通路门店!$S:$S,$G2236,通讯通路门店!$J:$J,"苹果体验店")</f>
        <v>0</v>
      </c>
      <c r="BI2236" s="99">
        <f>SUMIFS(通讯通路门店!$K:$K,通讯通路门店!$S:$S,$G2236,通讯通路门店!$J:$J,"其他品牌专卖店")</f>
        <v>0</v>
      </c>
      <c r="BJ2236" s="99">
        <f>SUMIFS(通讯通路门店!$AC:$AC,通讯通路门店!$S:$S,$G2236)</f>
        <v>0</v>
      </c>
      <c r="BK2236" s="99">
        <f>SUMIFS(通讯通路门店!$AD:$AD,通讯通路门店!$S:$S,$G2236)</f>
        <v>0</v>
      </c>
      <c r="BL2236" s="99">
        <f>SUMIFS(通讯通路门店!$AE:$AE,通讯通路门店!$S:$S,$G2236)</f>
        <v>0</v>
      </c>
      <c r="BM2236" s="99">
        <f>SUMIFS(通讯通路门店!$AF:$AF,通讯通路门店!$S:$S,$G2236)</f>
        <v>0</v>
      </c>
      <c r="BN2236" s="99">
        <f>SUMIFS(通讯通路门店!$AG:$AG,通讯通路门店!$S:$S,$G2236)</f>
        <v>0</v>
      </c>
      <c r="BO2236" s="99">
        <f>SUMIFS(通讯通路门店!$AH:$AH,通讯通路门店!$S:$S,$G2236)</f>
        <v>0</v>
      </c>
      <c r="BP2236" s="99">
        <f>SUMIFS(通讯通路门店!$AI:$AI,通讯通路门店!$S:$S,$G2236)</f>
        <v>0</v>
      </c>
      <c r="BQ2236" s="83"/>
    </row>
    <row r="2237" spans="1:69">
      <c r="A2237" s="99" t="str">
        <f>IFERROR(_xlfn.XLOOKUP($G2237,通讯通路门店!$S$4:$S$993931,通讯通路门店!$A$4:$A$993931,0,0),"")</f>
        <v>海南省</v>
      </c>
      <c r="B2237" s="99" t="str">
        <f>IFERROR(_xlfn.XLOOKUP($G2237,通讯通路门店!$S$4:$S$993931,通讯通路门店!$B$4:$B$993931,0,0),"")</f>
        <v>东方市</v>
      </c>
      <c r="C2237" s="99" t="str">
        <f>IFERROR(_xlfn.XLOOKUP($G2237,通讯通路门店!$S$4:$S$993931,通讯通路门店!$C$4:$C$993931,0,0),"")</f>
        <v>东方市</v>
      </c>
      <c r="D2237" s="99" t="str">
        <f>IFERROR(_xlfn.XLOOKUP($G2237,通讯通路门店!$S$4:$S$993931,通讯通路门店!$D$4:$D$993931,0,0),"")</f>
        <v>八所镇</v>
      </c>
      <c r="E2237" s="83"/>
      <c r="F2237" s="83"/>
      <c r="G2237" s="101"/>
      <c r="H2237" s="102">
        <f>IFERROR(_xlfn.XLOOKUP($G2237,通讯通路门店!$S$4:$S$993931,通讯通路门店!$R$4:$R$993931,0,0),"")</f>
        <v>0</v>
      </c>
      <c r="I2237" s="83"/>
      <c r="J2237" s="83"/>
      <c r="K2237" s="83"/>
      <c r="L2237" s="83"/>
      <c r="M2237" s="83"/>
      <c r="N2237" s="83"/>
      <c r="O2237" s="83"/>
      <c r="P2237" s="83"/>
      <c r="Q2237" s="83"/>
      <c r="R2237" s="83"/>
      <c r="S2237" s="83"/>
      <c r="T2237" s="83"/>
      <c r="U2237" s="99">
        <f>COUNTIF(通讯通路门店!$S:$S,$G2237)</f>
        <v>0</v>
      </c>
      <c r="V2237" s="99">
        <f>COUNTIFS(通讯通路门店!$S:$S,$G2237,通讯通路门店!$J:$J,"综合卖场")</f>
        <v>0</v>
      </c>
      <c r="W2237" s="99">
        <f>SUMIFS(通讯通路门店!$AJ:$AJ,通讯通路门店!$S:$S,通讯客户沙盘!$G2237)</f>
        <v>0</v>
      </c>
      <c r="X2237" s="99">
        <f t="shared" si="170"/>
        <v>0</v>
      </c>
      <c r="Y2237" s="99">
        <f>COUNTIFS(通讯通路门店!$S:$S,$G2237,通讯通路门店!$J:$J,"荣耀体验店")+COUNTIFS(通讯通路门店!$S:$S,$G2237,通讯通路门店!$J:$J,"荣耀授权专卖店")</f>
        <v>0</v>
      </c>
      <c r="Z2237" s="99">
        <f>COUNTIFS(通讯通路门店!$S:$S,$G2237,通讯通路门店!$J:$J,"VIVO体验店")</f>
        <v>0</v>
      </c>
      <c r="AA2237" s="99">
        <f>COUNTIFS(通讯通路门店!$S:$S,$G2237,通讯通路门店!$J:$J,"OPPO体验店")</f>
        <v>0</v>
      </c>
      <c r="AB2237" s="99">
        <f>COUNTIFS(通讯通路门店!$S:$S,$G2237,通讯通路门店!$J:$J,"华为授权体验店")+COUNTIFS(通讯通路门店!$S:$S,$G2237,通讯通路门店!$J:$J,"华为堡垒店")</f>
        <v>0</v>
      </c>
      <c r="AC2237" s="99">
        <f>COUNTIFS(通讯通路门店!$S:$S,$G2237,通讯通路门店!$J:$J,"小米体验店")</f>
        <v>0</v>
      </c>
      <c r="AD2237" s="99">
        <f>COUNTIFS(通讯通路门店!$S:$S,$G2237,通讯通路门店!$J:$J,"苹果体验店")</f>
        <v>0</v>
      </c>
      <c r="AE2237" s="99">
        <f>COUNTIFS(通讯通路门店!$S:$S,$G2237,通讯通路门店!$J:$J,"其他品牌专卖店")</f>
        <v>0</v>
      </c>
      <c r="AF2237" s="99">
        <f>SUMIFS(通讯通路门店!$BI:$BI,通讯通路门店!$S:$S,$G2237)</f>
        <v>0</v>
      </c>
      <c r="AG2237" s="99">
        <f>SUMIFS(通讯通路门店!$BH:$BH,通讯通路门店!$S:$S,$G2237)</f>
        <v>0</v>
      </c>
      <c r="AH2237" s="99">
        <f t="shared" si="171"/>
        <v>0</v>
      </c>
      <c r="AI2237" s="99">
        <f>SUMIFS(通讯通路门店!$BB:$BB,通讯通路门店!$S:$S,$G2237)</f>
        <v>0</v>
      </c>
      <c r="AJ2237" s="99">
        <f>SUMIFS(通讯通路门店!$BE:$BE,通讯通路门店!$S:$S,$G2237)</f>
        <v>0</v>
      </c>
      <c r="AK2237" s="99">
        <f>SUMIFS(通讯通路门店!$BG:$BG,通讯通路门店!$S:$S,$G2237)</f>
        <v>0</v>
      </c>
      <c r="AL2237" s="99">
        <f>SUMIFS(通讯通路门店!$BC:$BC,通讯通路门店!$S:$S,$G2237)</f>
        <v>0</v>
      </c>
      <c r="AM2237" s="99">
        <f>SUMIFS(通讯通路门店!$BD:$BD,通讯通路门店!$S:$S,$G2237)</f>
        <v>0</v>
      </c>
      <c r="AN2237" s="99">
        <f>SUMIFS(通讯通路门店!$BF:$BF,通讯通路门店!$S:$S,$G2237)</f>
        <v>0</v>
      </c>
      <c r="AO2237" s="99">
        <f t="shared" si="172"/>
        <v>0</v>
      </c>
      <c r="AP2237" s="99">
        <f>SUMIFS(通讯通路门店!$K:$K,通讯通路门店!$S:$S,$G2237)</f>
        <v>0</v>
      </c>
      <c r="AQ2237" s="83"/>
      <c r="AR2237" s="99">
        <f>SUMIFS(通讯通路门店!$T:$T,通讯通路门店!$S:$S,$G2237)</f>
        <v>0</v>
      </c>
      <c r="AS2237" s="99">
        <f>SUMIFS(通讯通路门店!$U:$U,通讯通路门店!$S:$S,$G2237)</f>
        <v>0</v>
      </c>
      <c r="AT2237" s="99">
        <f>SUMIFS(通讯通路门店!$V:$V,通讯通路门店!$S:$S,$G2237)</f>
        <v>0</v>
      </c>
      <c r="AU2237" s="99">
        <f>SUMIFS(通讯通路门店!$W:$W,通讯通路门店!$S:$S,$G2237)</f>
        <v>0</v>
      </c>
      <c r="AV2237" s="99">
        <f>SUMIFS(通讯通路门店!$Z:$Z,通讯通路门店!$S:$S,$G2237)</f>
        <v>0</v>
      </c>
      <c r="AW2237" s="99">
        <f>SUMIFS(通讯通路门店!$AB:$AB,通讯通路门店!$S:$S,$G2237)</f>
        <v>0</v>
      </c>
      <c r="AX2237" s="99">
        <f>SUMIFS(通讯通路门店!$X:$X,通讯通路门店!$S:$S,$G2237)</f>
        <v>0</v>
      </c>
      <c r="AY2237" s="99">
        <f>SUMIFS(通讯通路门店!$Y:$Y,通讯通路门店!$S:$S,$G2237)</f>
        <v>0</v>
      </c>
      <c r="AZ2237" s="99">
        <f>SUMIFS(通讯通路门店!$AA:$AA,通讯通路门店!$S:$S,$G2237)</f>
        <v>0</v>
      </c>
      <c r="BA2237" s="99">
        <f t="shared" si="173"/>
        <v>0</v>
      </c>
      <c r="BB2237" s="99">
        <f t="shared" si="174"/>
        <v>0</v>
      </c>
      <c r="BC2237" s="99">
        <f>SUMIFS(通讯通路门店!$W:$W,通讯通路门店!$S:$S,$G2237,通讯通路门店!$J:$J,"荣耀体验店")+SUMIFS(通讯通路门店!$W:$W,通讯通路门店!$S:$S,$G2237,通讯通路门店!$J:$J,"荣耀授权专卖店")</f>
        <v>0</v>
      </c>
      <c r="BD2237" s="99">
        <f>SUMIFS(通讯通路门店!$Z:$Z,通讯通路门店!$S:$S,$G2237,通讯通路门店!$J:$J,"VIVO体验店")</f>
        <v>0</v>
      </c>
      <c r="BE2237" s="99">
        <f>SUMIFS(通讯通路门店!$AB:$AB,通讯通路门店!$S:$S,$G2237,通讯通路门店!$J:$J,"OPPO体验店")</f>
        <v>0</v>
      </c>
      <c r="BF2237" s="99">
        <f>SUMIFS(通讯通路门店!$X:$X,通讯通路门店!$S:$S,$G2237,通讯通路门店!$J:$J,"华为授权体验店")+SUMIFS(通讯通路门店!$AA:$AA,通讯通路门店!$S:$S,$G2237,通讯通路门店!$J:$J,"华为堡垒店")</f>
        <v>0</v>
      </c>
      <c r="BG2237" s="99">
        <f>SUMIFS(通讯通路门店!$Y:$Y,通讯通路门店!$S:$S,$G2237,通讯通路门店!$J:$J,"小米体验店")</f>
        <v>0</v>
      </c>
      <c r="BH2237" s="99">
        <f>SUMIFS(通讯通路门店!$AA:$AA,通讯通路门店!$S:$S,$G2237,通讯通路门店!$J:$J,"苹果体验店")</f>
        <v>0</v>
      </c>
      <c r="BI2237" s="99">
        <f>SUMIFS(通讯通路门店!$K:$K,通讯通路门店!$S:$S,$G2237,通讯通路门店!$J:$J,"其他品牌专卖店")</f>
        <v>0</v>
      </c>
      <c r="BJ2237" s="99">
        <f>SUMIFS(通讯通路门店!$AC:$AC,通讯通路门店!$S:$S,$G2237)</f>
        <v>0</v>
      </c>
      <c r="BK2237" s="99">
        <f>SUMIFS(通讯通路门店!$AD:$AD,通讯通路门店!$S:$S,$G2237)</f>
        <v>0</v>
      </c>
      <c r="BL2237" s="99">
        <f>SUMIFS(通讯通路门店!$AE:$AE,通讯通路门店!$S:$S,$G2237)</f>
        <v>0</v>
      </c>
      <c r="BM2237" s="99">
        <f>SUMIFS(通讯通路门店!$AF:$AF,通讯通路门店!$S:$S,$G2237)</f>
        <v>0</v>
      </c>
      <c r="BN2237" s="99">
        <f>SUMIFS(通讯通路门店!$AG:$AG,通讯通路门店!$S:$S,$G2237)</f>
        <v>0</v>
      </c>
      <c r="BO2237" s="99">
        <f>SUMIFS(通讯通路门店!$AH:$AH,通讯通路门店!$S:$S,$G2237)</f>
        <v>0</v>
      </c>
      <c r="BP2237" s="99">
        <f>SUMIFS(通讯通路门店!$AI:$AI,通讯通路门店!$S:$S,$G2237)</f>
        <v>0</v>
      </c>
      <c r="BQ2237" s="83"/>
    </row>
    <row r="2238" spans="1:69">
      <c r="A2238" s="99" t="str">
        <f>IFERROR(_xlfn.XLOOKUP($G2238,通讯通路门店!$S$4:$S$993931,通讯通路门店!$A$4:$A$993931,0,0),"")</f>
        <v>海南省</v>
      </c>
      <c r="B2238" s="99" t="str">
        <f>IFERROR(_xlfn.XLOOKUP($G2238,通讯通路门店!$S$4:$S$993931,通讯通路门店!$B$4:$B$993931,0,0),"")</f>
        <v>东方市</v>
      </c>
      <c r="C2238" s="99" t="str">
        <f>IFERROR(_xlfn.XLOOKUP($G2238,通讯通路门店!$S$4:$S$993931,通讯通路门店!$C$4:$C$993931,0,0),"")</f>
        <v>东方市</v>
      </c>
      <c r="D2238" s="99" t="str">
        <f>IFERROR(_xlfn.XLOOKUP($G2238,通讯通路门店!$S$4:$S$993931,通讯通路门店!$D$4:$D$993931,0,0),"")</f>
        <v>八所镇</v>
      </c>
      <c r="E2238" s="83"/>
      <c r="F2238" s="83"/>
      <c r="G2238" s="101"/>
      <c r="H2238" s="102">
        <f>IFERROR(_xlfn.XLOOKUP($G2238,通讯通路门店!$S$4:$S$993931,通讯通路门店!$R$4:$R$993931,0,0),"")</f>
        <v>0</v>
      </c>
      <c r="I2238" s="83"/>
      <c r="J2238" s="83"/>
      <c r="K2238" s="83"/>
      <c r="L2238" s="83"/>
      <c r="M2238" s="83"/>
      <c r="N2238" s="83"/>
      <c r="O2238" s="83"/>
      <c r="P2238" s="83"/>
      <c r="Q2238" s="83"/>
      <c r="R2238" s="83"/>
      <c r="S2238" s="83"/>
      <c r="T2238" s="83"/>
      <c r="U2238" s="99">
        <f>COUNTIF(通讯通路门店!$S:$S,$G2238)</f>
        <v>0</v>
      </c>
      <c r="V2238" s="99">
        <f>COUNTIFS(通讯通路门店!$S:$S,$G2238,通讯通路门店!$J:$J,"综合卖场")</f>
        <v>0</v>
      </c>
      <c r="W2238" s="99">
        <f>SUMIFS(通讯通路门店!$AJ:$AJ,通讯通路门店!$S:$S,通讯客户沙盘!$G2238)</f>
        <v>0</v>
      </c>
      <c r="X2238" s="99">
        <f t="shared" si="170"/>
        <v>0</v>
      </c>
      <c r="Y2238" s="99">
        <f>COUNTIFS(通讯通路门店!$S:$S,$G2238,通讯通路门店!$J:$J,"荣耀体验店")+COUNTIFS(通讯通路门店!$S:$S,$G2238,通讯通路门店!$J:$J,"荣耀授权专卖店")</f>
        <v>0</v>
      </c>
      <c r="Z2238" s="99">
        <f>COUNTIFS(通讯通路门店!$S:$S,$G2238,通讯通路门店!$J:$J,"VIVO体验店")</f>
        <v>0</v>
      </c>
      <c r="AA2238" s="99">
        <f>COUNTIFS(通讯通路门店!$S:$S,$G2238,通讯通路门店!$J:$J,"OPPO体验店")</f>
        <v>0</v>
      </c>
      <c r="AB2238" s="99">
        <f>COUNTIFS(通讯通路门店!$S:$S,$G2238,通讯通路门店!$J:$J,"华为授权体验店")+COUNTIFS(通讯通路门店!$S:$S,$G2238,通讯通路门店!$J:$J,"华为堡垒店")</f>
        <v>0</v>
      </c>
      <c r="AC2238" s="99">
        <f>COUNTIFS(通讯通路门店!$S:$S,$G2238,通讯通路门店!$J:$J,"小米体验店")</f>
        <v>0</v>
      </c>
      <c r="AD2238" s="99">
        <f>COUNTIFS(通讯通路门店!$S:$S,$G2238,通讯通路门店!$J:$J,"苹果体验店")</f>
        <v>0</v>
      </c>
      <c r="AE2238" s="99">
        <f>COUNTIFS(通讯通路门店!$S:$S,$G2238,通讯通路门店!$J:$J,"其他品牌专卖店")</f>
        <v>0</v>
      </c>
      <c r="AF2238" s="99">
        <f>SUMIFS(通讯通路门店!$BI:$BI,通讯通路门店!$S:$S,$G2238)</f>
        <v>0</v>
      </c>
      <c r="AG2238" s="99">
        <f>SUMIFS(通讯通路门店!$BH:$BH,通讯通路门店!$S:$S,$G2238)</f>
        <v>0</v>
      </c>
      <c r="AH2238" s="99">
        <f t="shared" si="171"/>
        <v>0</v>
      </c>
      <c r="AI2238" s="99">
        <f>SUMIFS(通讯通路门店!$BB:$BB,通讯通路门店!$S:$S,$G2238)</f>
        <v>0</v>
      </c>
      <c r="AJ2238" s="99">
        <f>SUMIFS(通讯通路门店!$BE:$BE,通讯通路门店!$S:$S,$G2238)</f>
        <v>0</v>
      </c>
      <c r="AK2238" s="99">
        <f>SUMIFS(通讯通路门店!$BG:$BG,通讯通路门店!$S:$S,$G2238)</f>
        <v>0</v>
      </c>
      <c r="AL2238" s="99">
        <f>SUMIFS(通讯通路门店!$BC:$BC,通讯通路门店!$S:$S,$G2238)</f>
        <v>0</v>
      </c>
      <c r="AM2238" s="99">
        <f>SUMIFS(通讯通路门店!$BD:$BD,通讯通路门店!$S:$S,$G2238)</f>
        <v>0</v>
      </c>
      <c r="AN2238" s="99">
        <f>SUMIFS(通讯通路门店!$BF:$BF,通讯通路门店!$S:$S,$G2238)</f>
        <v>0</v>
      </c>
      <c r="AO2238" s="99">
        <f t="shared" si="172"/>
        <v>0</v>
      </c>
      <c r="AP2238" s="99">
        <f>SUMIFS(通讯通路门店!$K:$K,通讯通路门店!$S:$S,$G2238)</f>
        <v>0</v>
      </c>
      <c r="AQ2238" s="83"/>
      <c r="AR2238" s="99">
        <f>SUMIFS(通讯通路门店!$T:$T,通讯通路门店!$S:$S,$G2238)</f>
        <v>0</v>
      </c>
      <c r="AS2238" s="99">
        <f>SUMIFS(通讯通路门店!$U:$U,通讯通路门店!$S:$S,$G2238)</f>
        <v>0</v>
      </c>
      <c r="AT2238" s="99">
        <f>SUMIFS(通讯通路门店!$V:$V,通讯通路门店!$S:$S,$G2238)</f>
        <v>0</v>
      </c>
      <c r="AU2238" s="99">
        <f>SUMIFS(通讯通路门店!$W:$W,通讯通路门店!$S:$S,$G2238)</f>
        <v>0</v>
      </c>
      <c r="AV2238" s="99">
        <f>SUMIFS(通讯通路门店!$Z:$Z,通讯通路门店!$S:$S,$G2238)</f>
        <v>0</v>
      </c>
      <c r="AW2238" s="99">
        <f>SUMIFS(通讯通路门店!$AB:$AB,通讯通路门店!$S:$S,$G2238)</f>
        <v>0</v>
      </c>
      <c r="AX2238" s="99">
        <f>SUMIFS(通讯通路门店!$X:$X,通讯通路门店!$S:$S,$G2238)</f>
        <v>0</v>
      </c>
      <c r="AY2238" s="99">
        <f>SUMIFS(通讯通路门店!$Y:$Y,通讯通路门店!$S:$S,$G2238)</f>
        <v>0</v>
      </c>
      <c r="AZ2238" s="99">
        <f>SUMIFS(通讯通路门店!$AA:$AA,通讯通路门店!$S:$S,$G2238)</f>
        <v>0</v>
      </c>
      <c r="BA2238" s="99">
        <f t="shared" si="173"/>
        <v>0</v>
      </c>
      <c r="BB2238" s="99">
        <f t="shared" si="174"/>
        <v>0</v>
      </c>
      <c r="BC2238" s="99">
        <f>SUMIFS(通讯通路门店!$W:$W,通讯通路门店!$S:$S,$G2238,通讯通路门店!$J:$J,"荣耀体验店")+SUMIFS(通讯通路门店!$W:$W,通讯通路门店!$S:$S,$G2238,通讯通路门店!$J:$J,"荣耀授权专卖店")</f>
        <v>0</v>
      </c>
      <c r="BD2238" s="99">
        <f>SUMIFS(通讯通路门店!$Z:$Z,通讯通路门店!$S:$S,$G2238,通讯通路门店!$J:$J,"VIVO体验店")</f>
        <v>0</v>
      </c>
      <c r="BE2238" s="99">
        <f>SUMIFS(通讯通路门店!$AB:$AB,通讯通路门店!$S:$S,$G2238,通讯通路门店!$J:$J,"OPPO体验店")</f>
        <v>0</v>
      </c>
      <c r="BF2238" s="99">
        <f>SUMIFS(通讯通路门店!$X:$X,通讯通路门店!$S:$S,$G2238,通讯通路门店!$J:$J,"华为授权体验店")+SUMIFS(通讯通路门店!$AA:$AA,通讯通路门店!$S:$S,$G2238,通讯通路门店!$J:$J,"华为堡垒店")</f>
        <v>0</v>
      </c>
      <c r="BG2238" s="99">
        <f>SUMIFS(通讯通路门店!$Y:$Y,通讯通路门店!$S:$S,$G2238,通讯通路门店!$J:$J,"小米体验店")</f>
        <v>0</v>
      </c>
      <c r="BH2238" s="99">
        <f>SUMIFS(通讯通路门店!$AA:$AA,通讯通路门店!$S:$S,$G2238,通讯通路门店!$J:$J,"苹果体验店")</f>
        <v>0</v>
      </c>
      <c r="BI2238" s="99">
        <f>SUMIFS(通讯通路门店!$K:$K,通讯通路门店!$S:$S,$G2238,通讯通路门店!$J:$J,"其他品牌专卖店")</f>
        <v>0</v>
      </c>
      <c r="BJ2238" s="99">
        <f>SUMIFS(通讯通路门店!$AC:$AC,通讯通路门店!$S:$S,$G2238)</f>
        <v>0</v>
      </c>
      <c r="BK2238" s="99">
        <f>SUMIFS(通讯通路门店!$AD:$AD,通讯通路门店!$S:$S,$G2238)</f>
        <v>0</v>
      </c>
      <c r="BL2238" s="99">
        <f>SUMIFS(通讯通路门店!$AE:$AE,通讯通路门店!$S:$S,$G2238)</f>
        <v>0</v>
      </c>
      <c r="BM2238" s="99">
        <f>SUMIFS(通讯通路门店!$AF:$AF,通讯通路门店!$S:$S,$G2238)</f>
        <v>0</v>
      </c>
      <c r="BN2238" s="99">
        <f>SUMIFS(通讯通路门店!$AG:$AG,通讯通路门店!$S:$S,$G2238)</f>
        <v>0</v>
      </c>
      <c r="BO2238" s="99">
        <f>SUMIFS(通讯通路门店!$AH:$AH,通讯通路门店!$S:$S,$G2238)</f>
        <v>0</v>
      </c>
      <c r="BP2238" s="99">
        <f>SUMIFS(通讯通路门店!$AI:$AI,通讯通路门店!$S:$S,$G2238)</f>
        <v>0</v>
      </c>
      <c r="BQ2238" s="83"/>
    </row>
    <row r="2239" spans="1:69">
      <c r="A2239" s="99" t="str">
        <f>IFERROR(_xlfn.XLOOKUP($G2239,通讯通路门店!$S$4:$S$993931,通讯通路门店!$A$4:$A$993931,0,0),"")</f>
        <v>海南省</v>
      </c>
      <c r="B2239" s="99" t="str">
        <f>IFERROR(_xlfn.XLOOKUP($G2239,通讯通路门店!$S$4:$S$993931,通讯通路门店!$B$4:$B$993931,0,0),"")</f>
        <v>东方市</v>
      </c>
      <c r="C2239" s="99" t="str">
        <f>IFERROR(_xlfn.XLOOKUP($G2239,通讯通路门店!$S$4:$S$993931,通讯通路门店!$C$4:$C$993931,0,0),"")</f>
        <v>东方市</v>
      </c>
      <c r="D2239" s="99" t="str">
        <f>IFERROR(_xlfn.XLOOKUP($G2239,通讯通路门店!$S$4:$S$993931,通讯通路门店!$D$4:$D$993931,0,0),"")</f>
        <v>八所镇</v>
      </c>
      <c r="E2239" s="83"/>
      <c r="F2239" s="83"/>
      <c r="G2239" s="101"/>
      <c r="H2239" s="102">
        <f>IFERROR(_xlfn.XLOOKUP($G2239,通讯通路门店!$S$4:$S$993931,通讯通路门店!$R$4:$R$993931,0,0),"")</f>
        <v>0</v>
      </c>
      <c r="I2239" s="83"/>
      <c r="J2239" s="83"/>
      <c r="K2239" s="83"/>
      <c r="L2239" s="83"/>
      <c r="M2239" s="83"/>
      <c r="N2239" s="83"/>
      <c r="O2239" s="83"/>
      <c r="P2239" s="83"/>
      <c r="Q2239" s="83"/>
      <c r="R2239" s="83"/>
      <c r="S2239" s="83"/>
      <c r="T2239" s="83"/>
      <c r="U2239" s="99">
        <f>COUNTIF(通讯通路门店!$S:$S,$G2239)</f>
        <v>0</v>
      </c>
      <c r="V2239" s="99">
        <f>COUNTIFS(通讯通路门店!$S:$S,$G2239,通讯通路门店!$J:$J,"综合卖场")</f>
        <v>0</v>
      </c>
      <c r="W2239" s="99">
        <f>SUMIFS(通讯通路门店!$AJ:$AJ,通讯通路门店!$S:$S,通讯客户沙盘!$G2239)</f>
        <v>0</v>
      </c>
      <c r="X2239" s="99">
        <f t="shared" si="170"/>
        <v>0</v>
      </c>
      <c r="Y2239" s="99">
        <f>COUNTIFS(通讯通路门店!$S:$S,$G2239,通讯通路门店!$J:$J,"荣耀体验店")+COUNTIFS(通讯通路门店!$S:$S,$G2239,通讯通路门店!$J:$J,"荣耀授权专卖店")</f>
        <v>0</v>
      </c>
      <c r="Z2239" s="99">
        <f>COUNTIFS(通讯通路门店!$S:$S,$G2239,通讯通路门店!$J:$J,"VIVO体验店")</f>
        <v>0</v>
      </c>
      <c r="AA2239" s="99">
        <f>COUNTIFS(通讯通路门店!$S:$S,$G2239,通讯通路门店!$J:$J,"OPPO体验店")</f>
        <v>0</v>
      </c>
      <c r="AB2239" s="99">
        <f>COUNTIFS(通讯通路门店!$S:$S,$G2239,通讯通路门店!$J:$J,"华为授权体验店")+COUNTIFS(通讯通路门店!$S:$S,$G2239,通讯通路门店!$J:$J,"华为堡垒店")</f>
        <v>0</v>
      </c>
      <c r="AC2239" s="99">
        <f>COUNTIFS(通讯通路门店!$S:$S,$G2239,通讯通路门店!$J:$J,"小米体验店")</f>
        <v>0</v>
      </c>
      <c r="AD2239" s="99">
        <f>COUNTIFS(通讯通路门店!$S:$S,$G2239,通讯通路门店!$J:$J,"苹果体验店")</f>
        <v>0</v>
      </c>
      <c r="AE2239" s="99">
        <f>COUNTIFS(通讯通路门店!$S:$S,$G2239,通讯通路门店!$J:$J,"其他品牌专卖店")</f>
        <v>0</v>
      </c>
      <c r="AF2239" s="99">
        <f>SUMIFS(通讯通路门店!$BI:$BI,通讯通路门店!$S:$S,$G2239)</f>
        <v>0</v>
      </c>
      <c r="AG2239" s="99">
        <f>SUMIFS(通讯通路门店!$BH:$BH,通讯通路门店!$S:$S,$G2239)</f>
        <v>0</v>
      </c>
      <c r="AH2239" s="99">
        <f t="shared" si="171"/>
        <v>0</v>
      </c>
      <c r="AI2239" s="99">
        <f>SUMIFS(通讯通路门店!$BB:$BB,通讯通路门店!$S:$S,$G2239)</f>
        <v>0</v>
      </c>
      <c r="AJ2239" s="99">
        <f>SUMIFS(通讯通路门店!$BE:$BE,通讯通路门店!$S:$S,$G2239)</f>
        <v>0</v>
      </c>
      <c r="AK2239" s="99">
        <f>SUMIFS(通讯通路门店!$BG:$BG,通讯通路门店!$S:$S,$G2239)</f>
        <v>0</v>
      </c>
      <c r="AL2239" s="99">
        <f>SUMIFS(通讯通路门店!$BC:$BC,通讯通路门店!$S:$S,$G2239)</f>
        <v>0</v>
      </c>
      <c r="AM2239" s="99">
        <f>SUMIFS(通讯通路门店!$BD:$BD,通讯通路门店!$S:$S,$G2239)</f>
        <v>0</v>
      </c>
      <c r="AN2239" s="99">
        <f>SUMIFS(通讯通路门店!$BF:$BF,通讯通路门店!$S:$S,$G2239)</f>
        <v>0</v>
      </c>
      <c r="AO2239" s="99">
        <f t="shared" si="172"/>
        <v>0</v>
      </c>
      <c r="AP2239" s="99">
        <f>SUMIFS(通讯通路门店!$K:$K,通讯通路门店!$S:$S,$G2239)</f>
        <v>0</v>
      </c>
      <c r="AQ2239" s="83"/>
      <c r="AR2239" s="99">
        <f>SUMIFS(通讯通路门店!$T:$T,通讯通路门店!$S:$S,$G2239)</f>
        <v>0</v>
      </c>
      <c r="AS2239" s="99">
        <f>SUMIFS(通讯通路门店!$U:$U,通讯通路门店!$S:$S,$G2239)</f>
        <v>0</v>
      </c>
      <c r="AT2239" s="99">
        <f>SUMIFS(通讯通路门店!$V:$V,通讯通路门店!$S:$S,$G2239)</f>
        <v>0</v>
      </c>
      <c r="AU2239" s="99">
        <f>SUMIFS(通讯通路门店!$W:$W,通讯通路门店!$S:$S,$G2239)</f>
        <v>0</v>
      </c>
      <c r="AV2239" s="99">
        <f>SUMIFS(通讯通路门店!$Z:$Z,通讯通路门店!$S:$S,$G2239)</f>
        <v>0</v>
      </c>
      <c r="AW2239" s="99">
        <f>SUMIFS(通讯通路门店!$AB:$AB,通讯通路门店!$S:$S,$G2239)</f>
        <v>0</v>
      </c>
      <c r="AX2239" s="99">
        <f>SUMIFS(通讯通路门店!$X:$X,通讯通路门店!$S:$S,$G2239)</f>
        <v>0</v>
      </c>
      <c r="AY2239" s="99">
        <f>SUMIFS(通讯通路门店!$Y:$Y,通讯通路门店!$S:$S,$G2239)</f>
        <v>0</v>
      </c>
      <c r="AZ2239" s="99">
        <f>SUMIFS(通讯通路门店!$AA:$AA,通讯通路门店!$S:$S,$G2239)</f>
        <v>0</v>
      </c>
      <c r="BA2239" s="99">
        <f t="shared" si="173"/>
        <v>0</v>
      </c>
      <c r="BB2239" s="99">
        <f t="shared" si="174"/>
        <v>0</v>
      </c>
      <c r="BC2239" s="99">
        <f>SUMIFS(通讯通路门店!$W:$W,通讯通路门店!$S:$S,$G2239,通讯通路门店!$J:$J,"荣耀体验店")+SUMIFS(通讯通路门店!$W:$W,通讯通路门店!$S:$S,$G2239,通讯通路门店!$J:$J,"荣耀授权专卖店")</f>
        <v>0</v>
      </c>
      <c r="BD2239" s="99">
        <f>SUMIFS(通讯通路门店!$Z:$Z,通讯通路门店!$S:$S,$G2239,通讯通路门店!$J:$J,"VIVO体验店")</f>
        <v>0</v>
      </c>
      <c r="BE2239" s="99">
        <f>SUMIFS(通讯通路门店!$AB:$AB,通讯通路门店!$S:$S,$G2239,通讯通路门店!$J:$J,"OPPO体验店")</f>
        <v>0</v>
      </c>
      <c r="BF2239" s="99">
        <f>SUMIFS(通讯通路门店!$X:$X,通讯通路门店!$S:$S,$G2239,通讯通路门店!$J:$J,"华为授权体验店")+SUMIFS(通讯通路门店!$AA:$AA,通讯通路门店!$S:$S,$G2239,通讯通路门店!$J:$J,"华为堡垒店")</f>
        <v>0</v>
      </c>
      <c r="BG2239" s="99">
        <f>SUMIFS(通讯通路门店!$Y:$Y,通讯通路门店!$S:$S,$G2239,通讯通路门店!$J:$J,"小米体验店")</f>
        <v>0</v>
      </c>
      <c r="BH2239" s="99">
        <f>SUMIFS(通讯通路门店!$AA:$AA,通讯通路门店!$S:$S,$G2239,通讯通路门店!$J:$J,"苹果体验店")</f>
        <v>0</v>
      </c>
      <c r="BI2239" s="99">
        <f>SUMIFS(通讯通路门店!$K:$K,通讯通路门店!$S:$S,$G2239,通讯通路门店!$J:$J,"其他品牌专卖店")</f>
        <v>0</v>
      </c>
      <c r="BJ2239" s="99">
        <f>SUMIFS(通讯通路门店!$AC:$AC,通讯通路门店!$S:$S,$G2239)</f>
        <v>0</v>
      </c>
      <c r="BK2239" s="99">
        <f>SUMIFS(通讯通路门店!$AD:$AD,通讯通路门店!$S:$S,$G2239)</f>
        <v>0</v>
      </c>
      <c r="BL2239" s="99">
        <f>SUMIFS(通讯通路门店!$AE:$AE,通讯通路门店!$S:$S,$G2239)</f>
        <v>0</v>
      </c>
      <c r="BM2239" s="99">
        <f>SUMIFS(通讯通路门店!$AF:$AF,通讯通路门店!$S:$S,$G2239)</f>
        <v>0</v>
      </c>
      <c r="BN2239" s="99">
        <f>SUMIFS(通讯通路门店!$AG:$AG,通讯通路门店!$S:$S,$G2239)</f>
        <v>0</v>
      </c>
      <c r="BO2239" s="99">
        <f>SUMIFS(通讯通路门店!$AH:$AH,通讯通路门店!$S:$S,$G2239)</f>
        <v>0</v>
      </c>
      <c r="BP2239" s="99">
        <f>SUMIFS(通讯通路门店!$AI:$AI,通讯通路门店!$S:$S,$G2239)</f>
        <v>0</v>
      </c>
      <c r="BQ2239" s="83"/>
    </row>
    <row r="2240" spans="1:69">
      <c r="A2240" s="99" t="str">
        <f>IFERROR(_xlfn.XLOOKUP($G2240,通讯通路门店!$S$4:$S$993931,通讯通路门店!$A$4:$A$993931,0,0),"")</f>
        <v>海南省</v>
      </c>
      <c r="B2240" s="99" t="str">
        <f>IFERROR(_xlfn.XLOOKUP($G2240,通讯通路门店!$S$4:$S$993931,通讯通路门店!$B$4:$B$993931,0,0),"")</f>
        <v>东方市</v>
      </c>
      <c r="C2240" s="99" t="str">
        <f>IFERROR(_xlfn.XLOOKUP($G2240,通讯通路门店!$S$4:$S$993931,通讯通路门店!$C$4:$C$993931,0,0),"")</f>
        <v>东方市</v>
      </c>
      <c r="D2240" s="99" t="str">
        <f>IFERROR(_xlfn.XLOOKUP($G2240,通讯通路门店!$S$4:$S$993931,通讯通路门店!$D$4:$D$993931,0,0),"")</f>
        <v>八所镇</v>
      </c>
      <c r="E2240" s="83"/>
      <c r="F2240" s="83"/>
      <c r="G2240" s="101"/>
      <c r="H2240" s="102">
        <f>IFERROR(_xlfn.XLOOKUP($G2240,通讯通路门店!$S$4:$S$993931,通讯通路门店!$R$4:$R$993931,0,0),"")</f>
        <v>0</v>
      </c>
      <c r="I2240" s="83"/>
      <c r="J2240" s="83"/>
      <c r="K2240" s="83"/>
      <c r="L2240" s="83"/>
      <c r="M2240" s="83"/>
      <c r="N2240" s="83"/>
      <c r="O2240" s="83"/>
      <c r="P2240" s="83"/>
      <c r="Q2240" s="83"/>
      <c r="R2240" s="83"/>
      <c r="S2240" s="83"/>
      <c r="T2240" s="83"/>
      <c r="U2240" s="99">
        <f>COUNTIF(通讯通路门店!$S:$S,$G2240)</f>
        <v>0</v>
      </c>
      <c r="V2240" s="99">
        <f>COUNTIFS(通讯通路门店!$S:$S,$G2240,通讯通路门店!$J:$J,"综合卖场")</f>
        <v>0</v>
      </c>
      <c r="W2240" s="99">
        <f>SUMIFS(通讯通路门店!$AJ:$AJ,通讯通路门店!$S:$S,通讯客户沙盘!$G2240)</f>
        <v>0</v>
      </c>
      <c r="X2240" s="99">
        <f t="shared" si="170"/>
        <v>0</v>
      </c>
      <c r="Y2240" s="99">
        <f>COUNTIFS(通讯通路门店!$S:$S,$G2240,通讯通路门店!$J:$J,"荣耀体验店")+COUNTIFS(通讯通路门店!$S:$S,$G2240,通讯通路门店!$J:$J,"荣耀授权专卖店")</f>
        <v>0</v>
      </c>
      <c r="Z2240" s="99">
        <f>COUNTIFS(通讯通路门店!$S:$S,$G2240,通讯通路门店!$J:$J,"VIVO体验店")</f>
        <v>0</v>
      </c>
      <c r="AA2240" s="99">
        <f>COUNTIFS(通讯通路门店!$S:$S,$G2240,通讯通路门店!$J:$J,"OPPO体验店")</f>
        <v>0</v>
      </c>
      <c r="AB2240" s="99">
        <f>COUNTIFS(通讯通路门店!$S:$S,$G2240,通讯通路门店!$J:$J,"华为授权体验店")+COUNTIFS(通讯通路门店!$S:$S,$G2240,通讯通路门店!$J:$J,"华为堡垒店")</f>
        <v>0</v>
      </c>
      <c r="AC2240" s="99">
        <f>COUNTIFS(通讯通路门店!$S:$S,$G2240,通讯通路门店!$J:$J,"小米体验店")</f>
        <v>0</v>
      </c>
      <c r="AD2240" s="99">
        <f>COUNTIFS(通讯通路门店!$S:$S,$G2240,通讯通路门店!$J:$J,"苹果体验店")</f>
        <v>0</v>
      </c>
      <c r="AE2240" s="99">
        <f>COUNTIFS(通讯通路门店!$S:$S,$G2240,通讯通路门店!$J:$J,"其他品牌专卖店")</f>
        <v>0</v>
      </c>
      <c r="AF2240" s="99">
        <f>SUMIFS(通讯通路门店!$BI:$BI,通讯通路门店!$S:$S,$G2240)</f>
        <v>0</v>
      </c>
      <c r="AG2240" s="99">
        <f>SUMIFS(通讯通路门店!$BH:$BH,通讯通路门店!$S:$S,$G2240)</f>
        <v>0</v>
      </c>
      <c r="AH2240" s="99">
        <f t="shared" si="171"/>
        <v>0</v>
      </c>
      <c r="AI2240" s="99">
        <f>SUMIFS(通讯通路门店!$BB:$BB,通讯通路门店!$S:$S,$G2240)</f>
        <v>0</v>
      </c>
      <c r="AJ2240" s="99">
        <f>SUMIFS(通讯通路门店!$BE:$BE,通讯通路门店!$S:$S,$G2240)</f>
        <v>0</v>
      </c>
      <c r="AK2240" s="99">
        <f>SUMIFS(通讯通路门店!$BG:$BG,通讯通路门店!$S:$S,$G2240)</f>
        <v>0</v>
      </c>
      <c r="AL2240" s="99">
        <f>SUMIFS(通讯通路门店!$BC:$BC,通讯通路门店!$S:$S,$G2240)</f>
        <v>0</v>
      </c>
      <c r="AM2240" s="99">
        <f>SUMIFS(通讯通路门店!$BD:$BD,通讯通路门店!$S:$S,$G2240)</f>
        <v>0</v>
      </c>
      <c r="AN2240" s="99">
        <f>SUMIFS(通讯通路门店!$BF:$BF,通讯通路门店!$S:$S,$G2240)</f>
        <v>0</v>
      </c>
      <c r="AO2240" s="99">
        <f t="shared" si="172"/>
        <v>0</v>
      </c>
      <c r="AP2240" s="99">
        <f>SUMIFS(通讯通路门店!$K:$K,通讯通路门店!$S:$S,$G2240)</f>
        <v>0</v>
      </c>
      <c r="AQ2240" s="83"/>
      <c r="AR2240" s="99">
        <f>SUMIFS(通讯通路门店!$T:$T,通讯通路门店!$S:$S,$G2240)</f>
        <v>0</v>
      </c>
      <c r="AS2240" s="99">
        <f>SUMIFS(通讯通路门店!$U:$U,通讯通路门店!$S:$S,$G2240)</f>
        <v>0</v>
      </c>
      <c r="AT2240" s="99">
        <f>SUMIFS(通讯通路门店!$V:$V,通讯通路门店!$S:$S,$G2240)</f>
        <v>0</v>
      </c>
      <c r="AU2240" s="99">
        <f>SUMIFS(通讯通路门店!$W:$W,通讯通路门店!$S:$S,$G2240)</f>
        <v>0</v>
      </c>
      <c r="AV2240" s="99">
        <f>SUMIFS(通讯通路门店!$Z:$Z,通讯通路门店!$S:$S,$G2240)</f>
        <v>0</v>
      </c>
      <c r="AW2240" s="99">
        <f>SUMIFS(通讯通路门店!$AB:$AB,通讯通路门店!$S:$S,$G2240)</f>
        <v>0</v>
      </c>
      <c r="AX2240" s="99">
        <f>SUMIFS(通讯通路门店!$X:$X,通讯通路门店!$S:$S,$G2240)</f>
        <v>0</v>
      </c>
      <c r="AY2240" s="99">
        <f>SUMIFS(通讯通路门店!$Y:$Y,通讯通路门店!$S:$S,$G2240)</f>
        <v>0</v>
      </c>
      <c r="AZ2240" s="99">
        <f>SUMIFS(通讯通路门店!$AA:$AA,通讯通路门店!$S:$S,$G2240)</f>
        <v>0</v>
      </c>
      <c r="BA2240" s="99">
        <f t="shared" si="173"/>
        <v>0</v>
      </c>
      <c r="BB2240" s="99">
        <f t="shared" si="174"/>
        <v>0</v>
      </c>
      <c r="BC2240" s="99">
        <f>SUMIFS(通讯通路门店!$W:$W,通讯通路门店!$S:$S,$G2240,通讯通路门店!$J:$J,"荣耀体验店")+SUMIFS(通讯通路门店!$W:$W,通讯通路门店!$S:$S,$G2240,通讯通路门店!$J:$J,"荣耀授权专卖店")</f>
        <v>0</v>
      </c>
      <c r="BD2240" s="99">
        <f>SUMIFS(通讯通路门店!$Z:$Z,通讯通路门店!$S:$S,$G2240,通讯通路门店!$J:$J,"VIVO体验店")</f>
        <v>0</v>
      </c>
      <c r="BE2240" s="99">
        <f>SUMIFS(通讯通路门店!$AB:$AB,通讯通路门店!$S:$S,$G2240,通讯通路门店!$J:$J,"OPPO体验店")</f>
        <v>0</v>
      </c>
      <c r="BF2240" s="99">
        <f>SUMIFS(通讯通路门店!$X:$X,通讯通路门店!$S:$S,$G2240,通讯通路门店!$J:$J,"华为授权体验店")+SUMIFS(通讯通路门店!$AA:$AA,通讯通路门店!$S:$S,$G2240,通讯通路门店!$J:$J,"华为堡垒店")</f>
        <v>0</v>
      </c>
      <c r="BG2240" s="99">
        <f>SUMIFS(通讯通路门店!$Y:$Y,通讯通路门店!$S:$S,$G2240,通讯通路门店!$J:$J,"小米体验店")</f>
        <v>0</v>
      </c>
      <c r="BH2240" s="99">
        <f>SUMIFS(通讯通路门店!$AA:$AA,通讯通路门店!$S:$S,$G2240,通讯通路门店!$J:$J,"苹果体验店")</f>
        <v>0</v>
      </c>
      <c r="BI2240" s="99">
        <f>SUMIFS(通讯通路门店!$K:$K,通讯通路门店!$S:$S,$G2240,通讯通路门店!$J:$J,"其他品牌专卖店")</f>
        <v>0</v>
      </c>
      <c r="BJ2240" s="99">
        <f>SUMIFS(通讯通路门店!$AC:$AC,通讯通路门店!$S:$S,$G2240)</f>
        <v>0</v>
      </c>
      <c r="BK2240" s="99">
        <f>SUMIFS(通讯通路门店!$AD:$AD,通讯通路门店!$S:$S,$G2240)</f>
        <v>0</v>
      </c>
      <c r="BL2240" s="99">
        <f>SUMIFS(通讯通路门店!$AE:$AE,通讯通路门店!$S:$S,$G2240)</f>
        <v>0</v>
      </c>
      <c r="BM2240" s="99">
        <f>SUMIFS(通讯通路门店!$AF:$AF,通讯通路门店!$S:$S,$G2240)</f>
        <v>0</v>
      </c>
      <c r="BN2240" s="99">
        <f>SUMIFS(通讯通路门店!$AG:$AG,通讯通路门店!$S:$S,$G2240)</f>
        <v>0</v>
      </c>
      <c r="BO2240" s="99">
        <f>SUMIFS(通讯通路门店!$AH:$AH,通讯通路门店!$S:$S,$G2240)</f>
        <v>0</v>
      </c>
      <c r="BP2240" s="99">
        <f>SUMIFS(通讯通路门店!$AI:$AI,通讯通路门店!$S:$S,$G2240)</f>
        <v>0</v>
      </c>
      <c r="BQ2240" s="83"/>
    </row>
    <row r="2241" spans="1:69">
      <c r="A2241" s="99" t="str">
        <f>IFERROR(_xlfn.XLOOKUP($G2241,通讯通路门店!$S$4:$S$993931,通讯通路门店!$A$4:$A$993931,0,0),"")</f>
        <v>海南省</v>
      </c>
      <c r="B2241" s="99" t="str">
        <f>IFERROR(_xlfn.XLOOKUP($G2241,通讯通路门店!$S$4:$S$993931,通讯通路门店!$B$4:$B$993931,0,0),"")</f>
        <v>东方市</v>
      </c>
      <c r="C2241" s="99" t="str">
        <f>IFERROR(_xlfn.XLOOKUP($G2241,通讯通路门店!$S$4:$S$993931,通讯通路门店!$C$4:$C$993931,0,0),"")</f>
        <v>东方市</v>
      </c>
      <c r="D2241" s="99" t="str">
        <f>IFERROR(_xlfn.XLOOKUP($G2241,通讯通路门店!$S$4:$S$993931,通讯通路门店!$D$4:$D$993931,0,0),"")</f>
        <v>八所镇</v>
      </c>
      <c r="E2241" s="83"/>
      <c r="F2241" s="83"/>
      <c r="G2241" s="101"/>
      <c r="H2241" s="102">
        <f>IFERROR(_xlfn.XLOOKUP($G2241,通讯通路门店!$S$4:$S$993931,通讯通路门店!$R$4:$R$993931,0,0),"")</f>
        <v>0</v>
      </c>
      <c r="I2241" s="83"/>
      <c r="J2241" s="83"/>
      <c r="K2241" s="83"/>
      <c r="L2241" s="83"/>
      <c r="M2241" s="83"/>
      <c r="N2241" s="83"/>
      <c r="O2241" s="83"/>
      <c r="P2241" s="83"/>
      <c r="Q2241" s="83"/>
      <c r="R2241" s="83"/>
      <c r="S2241" s="83"/>
      <c r="T2241" s="83"/>
      <c r="U2241" s="99">
        <f>COUNTIF(通讯通路门店!$S:$S,$G2241)</f>
        <v>0</v>
      </c>
      <c r="V2241" s="99">
        <f>COUNTIFS(通讯通路门店!$S:$S,$G2241,通讯通路门店!$J:$J,"综合卖场")</f>
        <v>0</v>
      </c>
      <c r="W2241" s="99">
        <f>SUMIFS(通讯通路门店!$AJ:$AJ,通讯通路门店!$S:$S,通讯客户沙盘!$G2241)</f>
        <v>0</v>
      </c>
      <c r="X2241" s="99">
        <f t="shared" si="170"/>
        <v>0</v>
      </c>
      <c r="Y2241" s="99">
        <f>COUNTIFS(通讯通路门店!$S:$S,$G2241,通讯通路门店!$J:$J,"荣耀体验店")+COUNTIFS(通讯通路门店!$S:$S,$G2241,通讯通路门店!$J:$J,"荣耀授权专卖店")</f>
        <v>0</v>
      </c>
      <c r="Z2241" s="99">
        <f>COUNTIFS(通讯通路门店!$S:$S,$G2241,通讯通路门店!$J:$J,"VIVO体验店")</f>
        <v>0</v>
      </c>
      <c r="AA2241" s="99">
        <f>COUNTIFS(通讯通路门店!$S:$S,$G2241,通讯通路门店!$J:$J,"OPPO体验店")</f>
        <v>0</v>
      </c>
      <c r="AB2241" s="99">
        <f>COUNTIFS(通讯通路门店!$S:$S,$G2241,通讯通路门店!$J:$J,"华为授权体验店")+COUNTIFS(通讯通路门店!$S:$S,$G2241,通讯通路门店!$J:$J,"华为堡垒店")</f>
        <v>0</v>
      </c>
      <c r="AC2241" s="99">
        <f>COUNTIFS(通讯通路门店!$S:$S,$G2241,通讯通路门店!$J:$J,"小米体验店")</f>
        <v>0</v>
      </c>
      <c r="AD2241" s="99">
        <f>COUNTIFS(通讯通路门店!$S:$S,$G2241,通讯通路门店!$J:$J,"苹果体验店")</f>
        <v>0</v>
      </c>
      <c r="AE2241" s="99">
        <f>COUNTIFS(通讯通路门店!$S:$S,$G2241,通讯通路门店!$J:$J,"其他品牌专卖店")</f>
        <v>0</v>
      </c>
      <c r="AF2241" s="99">
        <f>SUMIFS(通讯通路门店!$BI:$BI,通讯通路门店!$S:$S,$G2241)</f>
        <v>0</v>
      </c>
      <c r="AG2241" s="99">
        <f>SUMIFS(通讯通路门店!$BH:$BH,通讯通路门店!$S:$S,$G2241)</f>
        <v>0</v>
      </c>
      <c r="AH2241" s="99">
        <f t="shared" si="171"/>
        <v>0</v>
      </c>
      <c r="AI2241" s="99">
        <f>SUMIFS(通讯通路门店!$BB:$BB,通讯通路门店!$S:$S,$G2241)</f>
        <v>0</v>
      </c>
      <c r="AJ2241" s="99">
        <f>SUMIFS(通讯通路门店!$BE:$BE,通讯通路门店!$S:$S,$G2241)</f>
        <v>0</v>
      </c>
      <c r="AK2241" s="99">
        <f>SUMIFS(通讯通路门店!$BG:$BG,通讯通路门店!$S:$S,$G2241)</f>
        <v>0</v>
      </c>
      <c r="AL2241" s="99">
        <f>SUMIFS(通讯通路门店!$BC:$BC,通讯通路门店!$S:$S,$G2241)</f>
        <v>0</v>
      </c>
      <c r="AM2241" s="99">
        <f>SUMIFS(通讯通路门店!$BD:$BD,通讯通路门店!$S:$S,$G2241)</f>
        <v>0</v>
      </c>
      <c r="AN2241" s="99">
        <f>SUMIFS(通讯通路门店!$BF:$BF,通讯通路门店!$S:$S,$G2241)</f>
        <v>0</v>
      </c>
      <c r="AO2241" s="99">
        <f t="shared" si="172"/>
        <v>0</v>
      </c>
      <c r="AP2241" s="99">
        <f>SUMIFS(通讯通路门店!$K:$K,通讯通路门店!$S:$S,$G2241)</f>
        <v>0</v>
      </c>
      <c r="AQ2241" s="83"/>
      <c r="AR2241" s="99">
        <f>SUMIFS(通讯通路门店!$T:$T,通讯通路门店!$S:$S,$G2241)</f>
        <v>0</v>
      </c>
      <c r="AS2241" s="99">
        <f>SUMIFS(通讯通路门店!$U:$U,通讯通路门店!$S:$S,$G2241)</f>
        <v>0</v>
      </c>
      <c r="AT2241" s="99">
        <f>SUMIFS(通讯通路门店!$V:$V,通讯通路门店!$S:$S,$G2241)</f>
        <v>0</v>
      </c>
      <c r="AU2241" s="99">
        <f>SUMIFS(通讯通路门店!$W:$W,通讯通路门店!$S:$S,$G2241)</f>
        <v>0</v>
      </c>
      <c r="AV2241" s="99">
        <f>SUMIFS(通讯通路门店!$Z:$Z,通讯通路门店!$S:$S,$G2241)</f>
        <v>0</v>
      </c>
      <c r="AW2241" s="99">
        <f>SUMIFS(通讯通路门店!$AB:$AB,通讯通路门店!$S:$S,$G2241)</f>
        <v>0</v>
      </c>
      <c r="AX2241" s="99">
        <f>SUMIFS(通讯通路门店!$X:$X,通讯通路门店!$S:$S,$G2241)</f>
        <v>0</v>
      </c>
      <c r="AY2241" s="99">
        <f>SUMIFS(通讯通路门店!$Y:$Y,通讯通路门店!$S:$S,$G2241)</f>
        <v>0</v>
      </c>
      <c r="AZ2241" s="99">
        <f>SUMIFS(通讯通路门店!$AA:$AA,通讯通路门店!$S:$S,$G2241)</f>
        <v>0</v>
      </c>
      <c r="BA2241" s="99">
        <f t="shared" si="173"/>
        <v>0</v>
      </c>
      <c r="BB2241" s="99">
        <f t="shared" si="174"/>
        <v>0</v>
      </c>
      <c r="BC2241" s="99">
        <f>SUMIFS(通讯通路门店!$W:$W,通讯通路门店!$S:$S,$G2241,通讯通路门店!$J:$J,"荣耀体验店")+SUMIFS(通讯通路门店!$W:$W,通讯通路门店!$S:$S,$G2241,通讯通路门店!$J:$J,"荣耀授权专卖店")</f>
        <v>0</v>
      </c>
      <c r="BD2241" s="99">
        <f>SUMIFS(通讯通路门店!$Z:$Z,通讯通路门店!$S:$S,$G2241,通讯通路门店!$J:$J,"VIVO体验店")</f>
        <v>0</v>
      </c>
      <c r="BE2241" s="99">
        <f>SUMIFS(通讯通路门店!$AB:$AB,通讯通路门店!$S:$S,$G2241,通讯通路门店!$J:$J,"OPPO体验店")</f>
        <v>0</v>
      </c>
      <c r="BF2241" s="99">
        <f>SUMIFS(通讯通路门店!$X:$X,通讯通路门店!$S:$S,$G2241,通讯通路门店!$J:$J,"华为授权体验店")+SUMIFS(通讯通路门店!$AA:$AA,通讯通路门店!$S:$S,$G2241,通讯通路门店!$J:$J,"华为堡垒店")</f>
        <v>0</v>
      </c>
      <c r="BG2241" s="99">
        <f>SUMIFS(通讯通路门店!$Y:$Y,通讯通路门店!$S:$S,$G2241,通讯通路门店!$J:$J,"小米体验店")</f>
        <v>0</v>
      </c>
      <c r="BH2241" s="99">
        <f>SUMIFS(通讯通路门店!$AA:$AA,通讯通路门店!$S:$S,$G2241,通讯通路门店!$J:$J,"苹果体验店")</f>
        <v>0</v>
      </c>
      <c r="BI2241" s="99">
        <f>SUMIFS(通讯通路门店!$K:$K,通讯通路门店!$S:$S,$G2241,通讯通路门店!$J:$J,"其他品牌专卖店")</f>
        <v>0</v>
      </c>
      <c r="BJ2241" s="99">
        <f>SUMIFS(通讯通路门店!$AC:$AC,通讯通路门店!$S:$S,$G2241)</f>
        <v>0</v>
      </c>
      <c r="BK2241" s="99">
        <f>SUMIFS(通讯通路门店!$AD:$AD,通讯通路门店!$S:$S,$G2241)</f>
        <v>0</v>
      </c>
      <c r="BL2241" s="99">
        <f>SUMIFS(通讯通路门店!$AE:$AE,通讯通路门店!$S:$S,$G2241)</f>
        <v>0</v>
      </c>
      <c r="BM2241" s="99">
        <f>SUMIFS(通讯通路门店!$AF:$AF,通讯通路门店!$S:$S,$G2241)</f>
        <v>0</v>
      </c>
      <c r="BN2241" s="99">
        <f>SUMIFS(通讯通路门店!$AG:$AG,通讯通路门店!$S:$S,$G2241)</f>
        <v>0</v>
      </c>
      <c r="BO2241" s="99">
        <f>SUMIFS(通讯通路门店!$AH:$AH,通讯通路门店!$S:$S,$G2241)</f>
        <v>0</v>
      </c>
      <c r="BP2241" s="99">
        <f>SUMIFS(通讯通路门店!$AI:$AI,通讯通路门店!$S:$S,$G2241)</f>
        <v>0</v>
      </c>
      <c r="BQ2241" s="83"/>
    </row>
    <row r="2242" spans="1:69">
      <c r="A2242" s="99" t="str">
        <f>IFERROR(_xlfn.XLOOKUP($G2242,通讯通路门店!$S$4:$S$993931,通讯通路门店!$A$4:$A$993931,0,0),"")</f>
        <v>海南省</v>
      </c>
      <c r="B2242" s="99" t="str">
        <f>IFERROR(_xlfn.XLOOKUP($G2242,通讯通路门店!$S$4:$S$993931,通讯通路门店!$B$4:$B$993931,0,0),"")</f>
        <v>东方市</v>
      </c>
      <c r="C2242" s="99" t="str">
        <f>IFERROR(_xlfn.XLOOKUP($G2242,通讯通路门店!$S$4:$S$993931,通讯通路门店!$C$4:$C$993931,0,0),"")</f>
        <v>东方市</v>
      </c>
      <c r="D2242" s="99" t="str">
        <f>IFERROR(_xlfn.XLOOKUP($G2242,通讯通路门店!$S$4:$S$993931,通讯通路门店!$D$4:$D$993931,0,0),"")</f>
        <v>八所镇</v>
      </c>
      <c r="E2242" s="83"/>
      <c r="F2242" s="83"/>
      <c r="G2242" s="101"/>
      <c r="H2242" s="102">
        <f>IFERROR(_xlfn.XLOOKUP($G2242,通讯通路门店!$S$4:$S$993931,通讯通路门店!$R$4:$R$993931,0,0),"")</f>
        <v>0</v>
      </c>
      <c r="I2242" s="83"/>
      <c r="J2242" s="83"/>
      <c r="K2242" s="83"/>
      <c r="L2242" s="83"/>
      <c r="M2242" s="83"/>
      <c r="N2242" s="83"/>
      <c r="O2242" s="83"/>
      <c r="P2242" s="83"/>
      <c r="Q2242" s="83"/>
      <c r="R2242" s="83"/>
      <c r="S2242" s="83"/>
      <c r="T2242" s="83"/>
      <c r="U2242" s="99">
        <f>COUNTIF(通讯通路门店!$S:$S,$G2242)</f>
        <v>0</v>
      </c>
      <c r="V2242" s="99">
        <f>COUNTIFS(通讯通路门店!$S:$S,$G2242,通讯通路门店!$J:$J,"综合卖场")</f>
        <v>0</v>
      </c>
      <c r="W2242" s="99">
        <f>SUMIFS(通讯通路门店!$AJ:$AJ,通讯通路门店!$S:$S,通讯客户沙盘!$G2242)</f>
        <v>0</v>
      </c>
      <c r="X2242" s="99">
        <f t="shared" si="170"/>
        <v>0</v>
      </c>
      <c r="Y2242" s="99">
        <f>COUNTIFS(通讯通路门店!$S:$S,$G2242,通讯通路门店!$J:$J,"荣耀体验店")+COUNTIFS(通讯通路门店!$S:$S,$G2242,通讯通路门店!$J:$J,"荣耀授权专卖店")</f>
        <v>0</v>
      </c>
      <c r="Z2242" s="99">
        <f>COUNTIFS(通讯通路门店!$S:$S,$G2242,通讯通路门店!$J:$J,"VIVO体验店")</f>
        <v>0</v>
      </c>
      <c r="AA2242" s="99">
        <f>COUNTIFS(通讯通路门店!$S:$S,$G2242,通讯通路门店!$J:$J,"OPPO体验店")</f>
        <v>0</v>
      </c>
      <c r="AB2242" s="99">
        <f>COUNTIFS(通讯通路门店!$S:$S,$G2242,通讯通路门店!$J:$J,"华为授权体验店")+COUNTIFS(通讯通路门店!$S:$S,$G2242,通讯通路门店!$J:$J,"华为堡垒店")</f>
        <v>0</v>
      </c>
      <c r="AC2242" s="99">
        <f>COUNTIFS(通讯通路门店!$S:$S,$G2242,通讯通路门店!$J:$J,"小米体验店")</f>
        <v>0</v>
      </c>
      <c r="AD2242" s="99">
        <f>COUNTIFS(通讯通路门店!$S:$S,$G2242,通讯通路门店!$J:$J,"苹果体验店")</f>
        <v>0</v>
      </c>
      <c r="AE2242" s="99">
        <f>COUNTIFS(通讯通路门店!$S:$S,$G2242,通讯通路门店!$J:$J,"其他品牌专卖店")</f>
        <v>0</v>
      </c>
      <c r="AF2242" s="99">
        <f>SUMIFS(通讯通路门店!$BI:$BI,通讯通路门店!$S:$S,$G2242)</f>
        <v>0</v>
      </c>
      <c r="AG2242" s="99">
        <f>SUMIFS(通讯通路门店!$BH:$BH,通讯通路门店!$S:$S,$G2242)</f>
        <v>0</v>
      </c>
      <c r="AH2242" s="99">
        <f t="shared" si="171"/>
        <v>0</v>
      </c>
      <c r="AI2242" s="99">
        <f>SUMIFS(通讯通路门店!$BB:$BB,通讯通路门店!$S:$S,$G2242)</f>
        <v>0</v>
      </c>
      <c r="AJ2242" s="99">
        <f>SUMIFS(通讯通路门店!$BE:$BE,通讯通路门店!$S:$S,$G2242)</f>
        <v>0</v>
      </c>
      <c r="AK2242" s="99">
        <f>SUMIFS(通讯通路门店!$BG:$BG,通讯通路门店!$S:$S,$G2242)</f>
        <v>0</v>
      </c>
      <c r="AL2242" s="99">
        <f>SUMIFS(通讯通路门店!$BC:$BC,通讯通路门店!$S:$S,$G2242)</f>
        <v>0</v>
      </c>
      <c r="AM2242" s="99">
        <f>SUMIFS(通讯通路门店!$BD:$BD,通讯通路门店!$S:$S,$G2242)</f>
        <v>0</v>
      </c>
      <c r="AN2242" s="99">
        <f>SUMIFS(通讯通路门店!$BF:$BF,通讯通路门店!$S:$S,$G2242)</f>
        <v>0</v>
      </c>
      <c r="AO2242" s="99">
        <f t="shared" si="172"/>
        <v>0</v>
      </c>
      <c r="AP2242" s="99">
        <f>SUMIFS(通讯通路门店!$K:$K,通讯通路门店!$S:$S,$G2242)</f>
        <v>0</v>
      </c>
      <c r="AQ2242" s="83"/>
      <c r="AR2242" s="99">
        <f>SUMIFS(通讯通路门店!$T:$T,通讯通路门店!$S:$S,$G2242)</f>
        <v>0</v>
      </c>
      <c r="AS2242" s="99">
        <f>SUMIFS(通讯通路门店!$U:$U,通讯通路门店!$S:$S,$G2242)</f>
        <v>0</v>
      </c>
      <c r="AT2242" s="99">
        <f>SUMIFS(通讯通路门店!$V:$V,通讯通路门店!$S:$S,$G2242)</f>
        <v>0</v>
      </c>
      <c r="AU2242" s="99">
        <f>SUMIFS(通讯通路门店!$W:$W,通讯通路门店!$S:$S,$G2242)</f>
        <v>0</v>
      </c>
      <c r="AV2242" s="99">
        <f>SUMIFS(通讯通路门店!$Z:$Z,通讯通路门店!$S:$S,$G2242)</f>
        <v>0</v>
      </c>
      <c r="AW2242" s="99">
        <f>SUMIFS(通讯通路门店!$AB:$AB,通讯通路门店!$S:$S,$G2242)</f>
        <v>0</v>
      </c>
      <c r="AX2242" s="99">
        <f>SUMIFS(通讯通路门店!$X:$X,通讯通路门店!$S:$S,$G2242)</f>
        <v>0</v>
      </c>
      <c r="AY2242" s="99">
        <f>SUMIFS(通讯通路门店!$Y:$Y,通讯通路门店!$S:$S,$G2242)</f>
        <v>0</v>
      </c>
      <c r="AZ2242" s="99">
        <f>SUMIFS(通讯通路门店!$AA:$AA,通讯通路门店!$S:$S,$G2242)</f>
        <v>0</v>
      </c>
      <c r="BA2242" s="99">
        <f t="shared" si="173"/>
        <v>0</v>
      </c>
      <c r="BB2242" s="99">
        <f t="shared" si="174"/>
        <v>0</v>
      </c>
      <c r="BC2242" s="99">
        <f>SUMIFS(通讯通路门店!$W:$W,通讯通路门店!$S:$S,$G2242,通讯通路门店!$J:$J,"荣耀体验店")+SUMIFS(通讯通路门店!$W:$W,通讯通路门店!$S:$S,$G2242,通讯通路门店!$J:$J,"荣耀授权专卖店")</f>
        <v>0</v>
      </c>
      <c r="BD2242" s="99">
        <f>SUMIFS(通讯通路门店!$Z:$Z,通讯通路门店!$S:$S,$G2242,通讯通路门店!$J:$J,"VIVO体验店")</f>
        <v>0</v>
      </c>
      <c r="BE2242" s="99">
        <f>SUMIFS(通讯通路门店!$AB:$AB,通讯通路门店!$S:$S,$G2242,通讯通路门店!$J:$J,"OPPO体验店")</f>
        <v>0</v>
      </c>
      <c r="BF2242" s="99">
        <f>SUMIFS(通讯通路门店!$X:$X,通讯通路门店!$S:$S,$G2242,通讯通路门店!$J:$J,"华为授权体验店")+SUMIFS(通讯通路门店!$AA:$AA,通讯通路门店!$S:$S,$G2242,通讯通路门店!$J:$J,"华为堡垒店")</f>
        <v>0</v>
      </c>
      <c r="BG2242" s="99">
        <f>SUMIFS(通讯通路门店!$Y:$Y,通讯通路门店!$S:$S,$G2242,通讯通路门店!$J:$J,"小米体验店")</f>
        <v>0</v>
      </c>
      <c r="BH2242" s="99">
        <f>SUMIFS(通讯通路门店!$AA:$AA,通讯通路门店!$S:$S,$G2242,通讯通路门店!$J:$J,"苹果体验店")</f>
        <v>0</v>
      </c>
      <c r="BI2242" s="99">
        <f>SUMIFS(通讯通路门店!$K:$K,通讯通路门店!$S:$S,$G2242,通讯通路门店!$J:$J,"其他品牌专卖店")</f>
        <v>0</v>
      </c>
      <c r="BJ2242" s="99">
        <f>SUMIFS(通讯通路门店!$AC:$AC,通讯通路门店!$S:$S,$G2242)</f>
        <v>0</v>
      </c>
      <c r="BK2242" s="99">
        <f>SUMIFS(通讯通路门店!$AD:$AD,通讯通路门店!$S:$S,$G2242)</f>
        <v>0</v>
      </c>
      <c r="BL2242" s="99">
        <f>SUMIFS(通讯通路门店!$AE:$AE,通讯通路门店!$S:$S,$G2242)</f>
        <v>0</v>
      </c>
      <c r="BM2242" s="99">
        <f>SUMIFS(通讯通路门店!$AF:$AF,通讯通路门店!$S:$S,$G2242)</f>
        <v>0</v>
      </c>
      <c r="BN2242" s="99">
        <f>SUMIFS(通讯通路门店!$AG:$AG,通讯通路门店!$S:$S,$G2242)</f>
        <v>0</v>
      </c>
      <c r="BO2242" s="99">
        <f>SUMIFS(通讯通路门店!$AH:$AH,通讯通路门店!$S:$S,$G2242)</f>
        <v>0</v>
      </c>
      <c r="BP2242" s="99">
        <f>SUMIFS(通讯通路门店!$AI:$AI,通讯通路门店!$S:$S,$G2242)</f>
        <v>0</v>
      </c>
      <c r="BQ2242" s="83"/>
    </row>
    <row r="2243" spans="1:69">
      <c r="A2243" s="99" t="str">
        <f>IFERROR(_xlfn.XLOOKUP($G2243,通讯通路门店!$S$4:$S$993931,通讯通路门店!$A$4:$A$993931,0,0),"")</f>
        <v>海南省</v>
      </c>
      <c r="B2243" s="99" t="str">
        <f>IFERROR(_xlfn.XLOOKUP($G2243,通讯通路门店!$S$4:$S$993931,通讯通路门店!$B$4:$B$993931,0,0),"")</f>
        <v>东方市</v>
      </c>
      <c r="C2243" s="99" t="str">
        <f>IFERROR(_xlfn.XLOOKUP($G2243,通讯通路门店!$S$4:$S$993931,通讯通路门店!$C$4:$C$993931,0,0),"")</f>
        <v>东方市</v>
      </c>
      <c r="D2243" s="99" t="str">
        <f>IFERROR(_xlfn.XLOOKUP($G2243,通讯通路门店!$S$4:$S$993931,通讯通路门店!$D$4:$D$993931,0,0),"")</f>
        <v>八所镇</v>
      </c>
      <c r="E2243" s="83"/>
      <c r="F2243" s="83"/>
      <c r="G2243" s="101"/>
      <c r="H2243" s="102">
        <f>IFERROR(_xlfn.XLOOKUP($G2243,通讯通路门店!$S$4:$S$993931,通讯通路门店!$R$4:$R$993931,0,0),"")</f>
        <v>0</v>
      </c>
      <c r="I2243" s="83"/>
      <c r="J2243" s="83"/>
      <c r="K2243" s="83"/>
      <c r="L2243" s="83"/>
      <c r="M2243" s="83"/>
      <c r="N2243" s="83"/>
      <c r="O2243" s="83"/>
      <c r="P2243" s="83"/>
      <c r="Q2243" s="83"/>
      <c r="R2243" s="83"/>
      <c r="S2243" s="83"/>
      <c r="T2243" s="83"/>
      <c r="U2243" s="99">
        <f>COUNTIF(通讯通路门店!$S:$S,$G2243)</f>
        <v>0</v>
      </c>
      <c r="V2243" s="99">
        <f>COUNTIFS(通讯通路门店!$S:$S,$G2243,通讯通路门店!$J:$J,"综合卖场")</f>
        <v>0</v>
      </c>
      <c r="W2243" s="99">
        <f>SUMIFS(通讯通路门店!$AJ:$AJ,通讯通路门店!$S:$S,通讯客户沙盘!$G2243)</f>
        <v>0</v>
      </c>
      <c r="X2243" s="99">
        <f t="shared" si="170"/>
        <v>0</v>
      </c>
      <c r="Y2243" s="99">
        <f>COUNTIFS(通讯通路门店!$S:$S,$G2243,通讯通路门店!$J:$J,"荣耀体验店")+COUNTIFS(通讯通路门店!$S:$S,$G2243,通讯通路门店!$J:$J,"荣耀授权专卖店")</f>
        <v>0</v>
      </c>
      <c r="Z2243" s="99">
        <f>COUNTIFS(通讯通路门店!$S:$S,$G2243,通讯通路门店!$J:$J,"VIVO体验店")</f>
        <v>0</v>
      </c>
      <c r="AA2243" s="99">
        <f>COUNTIFS(通讯通路门店!$S:$S,$G2243,通讯通路门店!$J:$J,"OPPO体验店")</f>
        <v>0</v>
      </c>
      <c r="AB2243" s="99">
        <f>COUNTIFS(通讯通路门店!$S:$S,$G2243,通讯通路门店!$J:$J,"华为授权体验店")+COUNTIFS(通讯通路门店!$S:$S,$G2243,通讯通路门店!$J:$J,"华为堡垒店")</f>
        <v>0</v>
      </c>
      <c r="AC2243" s="99">
        <f>COUNTIFS(通讯通路门店!$S:$S,$G2243,通讯通路门店!$J:$J,"小米体验店")</f>
        <v>0</v>
      </c>
      <c r="AD2243" s="99">
        <f>COUNTIFS(通讯通路门店!$S:$S,$G2243,通讯通路门店!$J:$J,"苹果体验店")</f>
        <v>0</v>
      </c>
      <c r="AE2243" s="99">
        <f>COUNTIFS(通讯通路门店!$S:$S,$G2243,通讯通路门店!$J:$J,"其他品牌专卖店")</f>
        <v>0</v>
      </c>
      <c r="AF2243" s="99">
        <f>SUMIFS(通讯通路门店!$BI:$BI,通讯通路门店!$S:$S,$G2243)</f>
        <v>0</v>
      </c>
      <c r="AG2243" s="99">
        <f>SUMIFS(通讯通路门店!$BH:$BH,通讯通路门店!$S:$S,$G2243)</f>
        <v>0</v>
      </c>
      <c r="AH2243" s="99">
        <f t="shared" si="171"/>
        <v>0</v>
      </c>
      <c r="AI2243" s="99">
        <f>SUMIFS(通讯通路门店!$BB:$BB,通讯通路门店!$S:$S,$G2243)</f>
        <v>0</v>
      </c>
      <c r="AJ2243" s="99">
        <f>SUMIFS(通讯通路门店!$BE:$BE,通讯通路门店!$S:$S,$G2243)</f>
        <v>0</v>
      </c>
      <c r="AK2243" s="99">
        <f>SUMIFS(通讯通路门店!$BG:$BG,通讯通路门店!$S:$S,$G2243)</f>
        <v>0</v>
      </c>
      <c r="AL2243" s="99">
        <f>SUMIFS(通讯通路门店!$BC:$BC,通讯通路门店!$S:$S,$G2243)</f>
        <v>0</v>
      </c>
      <c r="AM2243" s="99">
        <f>SUMIFS(通讯通路门店!$BD:$BD,通讯通路门店!$S:$S,$G2243)</f>
        <v>0</v>
      </c>
      <c r="AN2243" s="99">
        <f>SUMIFS(通讯通路门店!$BF:$BF,通讯通路门店!$S:$S,$G2243)</f>
        <v>0</v>
      </c>
      <c r="AO2243" s="99">
        <f t="shared" si="172"/>
        <v>0</v>
      </c>
      <c r="AP2243" s="99">
        <f>SUMIFS(通讯通路门店!$K:$K,通讯通路门店!$S:$S,$G2243)</f>
        <v>0</v>
      </c>
      <c r="AQ2243" s="83"/>
      <c r="AR2243" s="99">
        <f>SUMIFS(通讯通路门店!$T:$T,通讯通路门店!$S:$S,$G2243)</f>
        <v>0</v>
      </c>
      <c r="AS2243" s="99">
        <f>SUMIFS(通讯通路门店!$U:$U,通讯通路门店!$S:$S,$G2243)</f>
        <v>0</v>
      </c>
      <c r="AT2243" s="99">
        <f>SUMIFS(通讯通路门店!$V:$V,通讯通路门店!$S:$S,$G2243)</f>
        <v>0</v>
      </c>
      <c r="AU2243" s="99">
        <f>SUMIFS(通讯通路门店!$W:$W,通讯通路门店!$S:$S,$G2243)</f>
        <v>0</v>
      </c>
      <c r="AV2243" s="99">
        <f>SUMIFS(通讯通路门店!$Z:$Z,通讯通路门店!$S:$S,$G2243)</f>
        <v>0</v>
      </c>
      <c r="AW2243" s="99">
        <f>SUMIFS(通讯通路门店!$AB:$AB,通讯通路门店!$S:$S,$G2243)</f>
        <v>0</v>
      </c>
      <c r="AX2243" s="99">
        <f>SUMIFS(通讯通路门店!$X:$X,通讯通路门店!$S:$S,$G2243)</f>
        <v>0</v>
      </c>
      <c r="AY2243" s="99">
        <f>SUMIFS(通讯通路门店!$Y:$Y,通讯通路门店!$S:$S,$G2243)</f>
        <v>0</v>
      </c>
      <c r="AZ2243" s="99">
        <f>SUMIFS(通讯通路门店!$AA:$AA,通讯通路门店!$S:$S,$G2243)</f>
        <v>0</v>
      </c>
      <c r="BA2243" s="99">
        <f t="shared" si="173"/>
        <v>0</v>
      </c>
      <c r="BB2243" s="99">
        <f t="shared" si="174"/>
        <v>0</v>
      </c>
      <c r="BC2243" s="99">
        <f>SUMIFS(通讯通路门店!$W:$W,通讯通路门店!$S:$S,$G2243,通讯通路门店!$J:$J,"荣耀体验店")+SUMIFS(通讯通路门店!$W:$W,通讯通路门店!$S:$S,$G2243,通讯通路门店!$J:$J,"荣耀授权专卖店")</f>
        <v>0</v>
      </c>
      <c r="BD2243" s="99">
        <f>SUMIFS(通讯通路门店!$Z:$Z,通讯通路门店!$S:$S,$G2243,通讯通路门店!$J:$J,"VIVO体验店")</f>
        <v>0</v>
      </c>
      <c r="BE2243" s="99">
        <f>SUMIFS(通讯通路门店!$AB:$AB,通讯通路门店!$S:$S,$G2243,通讯通路门店!$J:$J,"OPPO体验店")</f>
        <v>0</v>
      </c>
      <c r="BF2243" s="99">
        <f>SUMIFS(通讯通路门店!$X:$X,通讯通路门店!$S:$S,$G2243,通讯通路门店!$J:$J,"华为授权体验店")+SUMIFS(通讯通路门店!$AA:$AA,通讯通路门店!$S:$S,$G2243,通讯通路门店!$J:$J,"华为堡垒店")</f>
        <v>0</v>
      </c>
      <c r="BG2243" s="99">
        <f>SUMIFS(通讯通路门店!$Y:$Y,通讯通路门店!$S:$S,$G2243,通讯通路门店!$J:$J,"小米体验店")</f>
        <v>0</v>
      </c>
      <c r="BH2243" s="99">
        <f>SUMIFS(通讯通路门店!$AA:$AA,通讯通路门店!$S:$S,$G2243,通讯通路门店!$J:$J,"苹果体验店")</f>
        <v>0</v>
      </c>
      <c r="BI2243" s="99">
        <f>SUMIFS(通讯通路门店!$K:$K,通讯通路门店!$S:$S,$G2243,通讯通路门店!$J:$J,"其他品牌专卖店")</f>
        <v>0</v>
      </c>
      <c r="BJ2243" s="99">
        <f>SUMIFS(通讯通路门店!$AC:$AC,通讯通路门店!$S:$S,$G2243)</f>
        <v>0</v>
      </c>
      <c r="BK2243" s="99">
        <f>SUMIFS(通讯通路门店!$AD:$AD,通讯通路门店!$S:$S,$G2243)</f>
        <v>0</v>
      </c>
      <c r="BL2243" s="99">
        <f>SUMIFS(通讯通路门店!$AE:$AE,通讯通路门店!$S:$S,$G2243)</f>
        <v>0</v>
      </c>
      <c r="BM2243" s="99">
        <f>SUMIFS(通讯通路门店!$AF:$AF,通讯通路门店!$S:$S,$G2243)</f>
        <v>0</v>
      </c>
      <c r="BN2243" s="99">
        <f>SUMIFS(通讯通路门店!$AG:$AG,通讯通路门店!$S:$S,$G2243)</f>
        <v>0</v>
      </c>
      <c r="BO2243" s="99">
        <f>SUMIFS(通讯通路门店!$AH:$AH,通讯通路门店!$S:$S,$G2243)</f>
        <v>0</v>
      </c>
      <c r="BP2243" s="99">
        <f>SUMIFS(通讯通路门店!$AI:$AI,通讯通路门店!$S:$S,$G2243)</f>
        <v>0</v>
      </c>
      <c r="BQ2243" s="83"/>
    </row>
    <row r="2244" spans="1:69">
      <c r="A2244" s="99" t="str">
        <f>IFERROR(_xlfn.XLOOKUP($G2244,通讯通路门店!$S$4:$S$993931,通讯通路门店!$A$4:$A$993931,0,0),"")</f>
        <v>海南省</v>
      </c>
      <c r="B2244" s="99" t="str">
        <f>IFERROR(_xlfn.XLOOKUP($G2244,通讯通路门店!$S$4:$S$993931,通讯通路门店!$B$4:$B$993931,0,0),"")</f>
        <v>东方市</v>
      </c>
      <c r="C2244" s="99" t="str">
        <f>IFERROR(_xlfn.XLOOKUP($G2244,通讯通路门店!$S$4:$S$993931,通讯通路门店!$C$4:$C$993931,0,0),"")</f>
        <v>东方市</v>
      </c>
      <c r="D2244" s="99" t="str">
        <f>IFERROR(_xlfn.XLOOKUP($G2244,通讯通路门店!$S$4:$S$993931,通讯通路门店!$D$4:$D$993931,0,0),"")</f>
        <v>八所镇</v>
      </c>
      <c r="E2244" s="83"/>
      <c r="F2244" s="83"/>
      <c r="G2244" s="101"/>
      <c r="H2244" s="102">
        <f>IFERROR(_xlfn.XLOOKUP($G2244,通讯通路门店!$S$4:$S$993931,通讯通路门店!$R$4:$R$993931,0,0),"")</f>
        <v>0</v>
      </c>
      <c r="I2244" s="83"/>
      <c r="J2244" s="83"/>
      <c r="K2244" s="83"/>
      <c r="L2244" s="83"/>
      <c r="M2244" s="83"/>
      <c r="N2244" s="83"/>
      <c r="O2244" s="83"/>
      <c r="P2244" s="83"/>
      <c r="Q2244" s="83"/>
      <c r="R2244" s="83"/>
      <c r="S2244" s="83"/>
      <c r="T2244" s="83"/>
      <c r="U2244" s="99">
        <f>COUNTIF(通讯通路门店!$S:$S,$G2244)</f>
        <v>0</v>
      </c>
      <c r="V2244" s="99">
        <f>COUNTIFS(通讯通路门店!$S:$S,$G2244,通讯通路门店!$J:$J,"综合卖场")</f>
        <v>0</v>
      </c>
      <c r="W2244" s="99">
        <f>SUMIFS(通讯通路门店!$AJ:$AJ,通讯通路门店!$S:$S,通讯客户沙盘!$G2244)</f>
        <v>0</v>
      </c>
      <c r="X2244" s="99">
        <f t="shared" ref="X2244:X2307" si="175">Y2244+Z2244+AA2244+AB2244+AC2244+AD2244+AE2244</f>
        <v>0</v>
      </c>
      <c r="Y2244" s="99">
        <f>COUNTIFS(通讯通路门店!$S:$S,$G2244,通讯通路门店!$J:$J,"荣耀体验店")+COUNTIFS(通讯通路门店!$S:$S,$G2244,通讯通路门店!$J:$J,"荣耀授权专卖店")</f>
        <v>0</v>
      </c>
      <c r="Z2244" s="99">
        <f>COUNTIFS(通讯通路门店!$S:$S,$G2244,通讯通路门店!$J:$J,"VIVO体验店")</f>
        <v>0</v>
      </c>
      <c r="AA2244" s="99">
        <f>COUNTIFS(通讯通路门店!$S:$S,$G2244,通讯通路门店!$J:$J,"OPPO体验店")</f>
        <v>0</v>
      </c>
      <c r="AB2244" s="99">
        <f>COUNTIFS(通讯通路门店!$S:$S,$G2244,通讯通路门店!$J:$J,"华为授权体验店")+COUNTIFS(通讯通路门店!$S:$S,$G2244,通讯通路门店!$J:$J,"华为堡垒店")</f>
        <v>0</v>
      </c>
      <c r="AC2244" s="99">
        <f>COUNTIFS(通讯通路门店!$S:$S,$G2244,通讯通路门店!$J:$J,"小米体验店")</f>
        <v>0</v>
      </c>
      <c r="AD2244" s="99">
        <f>COUNTIFS(通讯通路门店!$S:$S,$G2244,通讯通路门店!$J:$J,"苹果体验店")</f>
        <v>0</v>
      </c>
      <c r="AE2244" s="99">
        <f>COUNTIFS(通讯通路门店!$S:$S,$G2244,通讯通路门店!$J:$J,"其他品牌专卖店")</f>
        <v>0</v>
      </c>
      <c r="AF2244" s="99">
        <f>SUMIFS(通讯通路门店!$BI:$BI,通讯通路门店!$S:$S,$G2244)</f>
        <v>0</v>
      </c>
      <c r="AG2244" s="99">
        <f>SUMIFS(通讯通路门店!$BH:$BH,通讯通路门店!$S:$S,$G2244)</f>
        <v>0</v>
      </c>
      <c r="AH2244" s="99">
        <f t="shared" ref="AH2244:AH2307" si="176">AI2244+AJ2244+AK2244+AL2244+AM2244+AN2244</f>
        <v>0</v>
      </c>
      <c r="AI2244" s="99">
        <f>SUMIFS(通讯通路门店!$BB:$BB,通讯通路门店!$S:$S,$G2244)</f>
        <v>0</v>
      </c>
      <c r="AJ2244" s="99">
        <f>SUMIFS(通讯通路门店!$BE:$BE,通讯通路门店!$S:$S,$G2244)</f>
        <v>0</v>
      </c>
      <c r="AK2244" s="99">
        <f>SUMIFS(通讯通路门店!$BG:$BG,通讯通路门店!$S:$S,$G2244)</f>
        <v>0</v>
      </c>
      <c r="AL2244" s="99">
        <f>SUMIFS(通讯通路门店!$BC:$BC,通讯通路门店!$S:$S,$G2244)</f>
        <v>0</v>
      </c>
      <c r="AM2244" s="99">
        <f>SUMIFS(通讯通路门店!$BD:$BD,通讯通路门店!$S:$S,$G2244)</f>
        <v>0</v>
      </c>
      <c r="AN2244" s="99">
        <f>SUMIFS(通讯通路门店!$BF:$BF,通讯通路门店!$S:$S,$G2244)</f>
        <v>0</v>
      </c>
      <c r="AO2244" s="99">
        <f t="shared" ref="AO2244:AO2307" si="177">AP2244+AQ2244</f>
        <v>0</v>
      </c>
      <c r="AP2244" s="99">
        <f>SUMIFS(通讯通路门店!$K:$K,通讯通路门店!$S:$S,$G2244)</f>
        <v>0</v>
      </c>
      <c r="AQ2244" s="83"/>
      <c r="AR2244" s="99">
        <f>SUMIFS(通讯通路门店!$T:$T,通讯通路门店!$S:$S,$G2244)</f>
        <v>0</v>
      </c>
      <c r="AS2244" s="99">
        <f>SUMIFS(通讯通路门店!$U:$U,通讯通路门店!$S:$S,$G2244)</f>
        <v>0</v>
      </c>
      <c r="AT2244" s="99">
        <f>SUMIFS(通讯通路门店!$V:$V,通讯通路门店!$S:$S,$G2244)</f>
        <v>0</v>
      </c>
      <c r="AU2244" s="99">
        <f>SUMIFS(通讯通路门店!$W:$W,通讯通路门店!$S:$S,$G2244)</f>
        <v>0</v>
      </c>
      <c r="AV2244" s="99">
        <f>SUMIFS(通讯通路门店!$Z:$Z,通讯通路门店!$S:$S,$G2244)</f>
        <v>0</v>
      </c>
      <c r="AW2244" s="99">
        <f>SUMIFS(通讯通路门店!$AB:$AB,通讯通路门店!$S:$S,$G2244)</f>
        <v>0</v>
      </c>
      <c r="AX2244" s="99">
        <f>SUMIFS(通讯通路门店!$X:$X,通讯通路门店!$S:$S,$G2244)</f>
        <v>0</v>
      </c>
      <c r="AY2244" s="99">
        <f>SUMIFS(通讯通路门店!$Y:$Y,通讯通路门店!$S:$S,$G2244)</f>
        <v>0</v>
      </c>
      <c r="AZ2244" s="99">
        <f>SUMIFS(通讯通路门店!$AA:$AA,通讯通路门店!$S:$S,$G2244)</f>
        <v>0</v>
      </c>
      <c r="BA2244" s="99">
        <f t="shared" ref="BA2244:BA2307" si="178">AP2244-BB2244</f>
        <v>0</v>
      </c>
      <c r="BB2244" s="99">
        <f t="shared" ref="BB2244:BB2307" si="179">BC2244+BD2244+BE2244+BF2244+BG2244+BH2244</f>
        <v>0</v>
      </c>
      <c r="BC2244" s="99">
        <f>SUMIFS(通讯通路门店!$W:$W,通讯通路门店!$S:$S,$G2244,通讯通路门店!$J:$J,"荣耀体验店")+SUMIFS(通讯通路门店!$W:$W,通讯通路门店!$S:$S,$G2244,通讯通路门店!$J:$J,"荣耀授权专卖店")</f>
        <v>0</v>
      </c>
      <c r="BD2244" s="99">
        <f>SUMIFS(通讯通路门店!$Z:$Z,通讯通路门店!$S:$S,$G2244,通讯通路门店!$J:$J,"VIVO体验店")</f>
        <v>0</v>
      </c>
      <c r="BE2244" s="99">
        <f>SUMIFS(通讯通路门店!$AB:$AB,通讯通路门店!$S:$S,$G2244,通讯通路门店!$J:$J,"OPPO体验店")</f>
        <v>0</v>
      </c>
      <c r="BF2244" s="99">
        <f>SUMIFS(通讯通路门店!$X:$X,通讯通路门店!$S:$S,$G2244,通讯通路门店!$J:$J,"华为授权体验店")+SUMIFS(通讯通路门店!$AA:$AA,通讯通路门店!$S:$S,$G2244,通讯通路门店!$J:$J,"华为堡垒店")</f>
        <v>0</v>
      </c>
      <c r="BG2244" s="99">
        <f>SUMIFS(通讯通路门店!$Y:$Y,通讯通路门店!$S:$S,$G2244,通讯通路门店!$J:$J,"小米体验店")</f>
        <v>0</v>
      </c>
      <c r="BH2244" s="99">
        <f>SUMIFS(通讯通路门店!$AA:$AA,通讯通路门店!$S:$S,$G2244,通讯通路门店!$J:$J,"苹果体验店")</f>
        <v>0</v>
      </c>
      <c r="BI2244" s="99">
        <f>SUMIFS(通讯通路门店!$K:$K,通讯通路门店!$S:$S,$G2244,通讯通路门店!$J:$J,"其他品牌专卖店")</f>
        <v>0</v>
      </c>
      <c r="BJ2244" s="99">
        <f>SUMIFS(通讯通路门店!$AC:$AC,通讯通路门店!$S:$S,$G2244)</f>
        <v>0</v>
      </c>
      <c r="BK2244" s="99">
        <f>SUMIFS(通讯通路门店!$AD:$AD,通讯通路门店!$S:$S,$G2244)</f>
        <v>0</v>
      </c>
      <c r="BL2244" s="99">
        <f>SUMIFS(通讯通路门店!$AE:$AE,通讯通路门店!$S:$S,$G2244)</f>
        <v>0</v>
      </c>
      <c r="BM2244" s="99">
        <f>SUMIFS(通讯通路门店!$AF:$AF,通讯通路门店!$S:$S,$G2244)</f>
        <v>0</v>
      </c>
      <c r="BN2244" s="99">
        <f>SUMIFS(通讯通路门店!$AG:$AG,通讯通路门店!$S:$S,$G2244)</f>
        <v>0</v>
      </c>
      <c r="BO2244" s="99">
        <f>SUMIFS(通讯通路门店!$AH:$AH,通讯通路门店!$S:$S,$G2244)</f>
        <v>0</v>
      </c>
      <c r="BP2244" s="99">
        <f>SUMIFS(通讯通路门店!$AI:$AI,通讯通路门店!$S:$S,$G2244)</f>
        <v>0</v>
      </c>
      <c r="BQ2244" s="83"/>
    </row>
    <row r="2245" spans="1:69">
      <c r="A2245" s="99" t="str">
        <f>IFERROR(_xlfn.XLOOKUP($G2245,通讯通路门店!$S$4:$S$993931,通讯通路门店!$A$4:$A$993931,0,0),"")</f>
        <v>海南省</v>
      </c>
      <c r="B2245" s="99" t="str">
        <f>IFERROR(_xlfn.XLOOKUP($G2245,通讯通路门店!$S$4:$S$993931,通讯通路门店!$B$4:$B$993931,0,0),"")</f>
        <v>东方市</v>
      </c>
      <c r="C2245" s="99" t="str">
        <f>IFERROR(_xlfn.XLOOKUP($G2245,通讯通路门店!$S$4:$S$993931,通讯通路门店!$C$4:$C$993931,0,0),"")</f>
        <v>东方市</v>
      </c>
      <c r="D2245" s="99" t="str">
        <f>IFERROR(_xlfn.XLOOKUP($G2245,通讯通路门店!$S$4:$S$993931,通讯通路门店!$D$4:$D$993931,0,0),"")</f>
        <v>八所镇</v>
      </c>
      <c r="E2245" s="83"/>
      <c r="F2245" s="83"/>
      <c r="G2245" s="101"/>
      <c r="H2245" s="102">
        <f>IFERROR(_xlfn.XLOOKUP($G2245,通讯通路门店!$S$4:$S$993931,通讯通路门店!$R$4:$R$993931,0,0),"")</f>
        <v>0</v>
      </c>
      <c r="I2245" s="83"/>
      <c r="J2245" s="83"/>
      <c r="K2245" s="83"/>
      <c r="L2245" s="83"/>
      <c r="M2245" s="83"/>
      <c r="N2245" s="83"/>
      <c r="O2245" s="83"/>
      <c r="P2245" s="83"/>
      <c r="Q2245" s="83"/>
      <c r="R2245" s="83"/>
      <c r="S2245" s="83"/>
      <c r="T2245" s="83"/>
      <c r="U2245" s="99">
        <f>COUNTIF(通讯通路门店!$S:$S,$G2245)</f>
        <v>0</v>
      </c>
      <c r="V2245" s="99">
        <f>COUNTIFS(通讯通路门店!$S:$S,$G2245,通讯通路门店!$J:$J,"综合卖场")</f>
        <v>0</v>
      </c>
      <c r="W2245" s="99">
        <f>SUMIFS(通讯通路门店!$AJ:$AJ,通讯通路门店!$S:$S,通讯客户沙盘!$G2245)</f>
        <v>0</v>
      </c>
      <c r="X2245" s="99">
        <f t="shared" si="175"/>
        <v>0</v>
      </c>
      <c r="Y2245" s="99">
        <f>COUNTIFS(通讯通路门店!$S:$S,$G2245,通讯通路门店!$J:$J,"荣耀体验店")+COUNTIFS(通讯通路门店!$S:$S,$G2245,通讯通路门店!$J:$J,"荣耀授权专卖店")</f>
        <v>0</v>
      </c>
      <c r="Z2245" s="99">
        <f>COUNTIFS(通讯通路门店!$S:$S,$G2245,通讯通路门店!$J:$J,"VIVO体验店")</f>
        <v>0</v>
      </c>
      <c r="AA2245" s="99">
        <f>COUNTIFS(通讯通路门店!$S:$S,$G2245,通讯通路门店!$J:$J,"OPPO体验店")</f>
        <v>0</v>
      </c>
      <c r="AB2245" s="99">
        <f>COUNTIFS(通讯通路门店!$S:$S,$G2245,通讯通路门店!$J:$J,"华为授权体验店")+COUNTIFS(通讯通路门店!$S:$S,$G2245,通讯通路门店!$J:$J,"华为堡垒店")</f>
        <v>0</v>
      </c>
      <c r="AC2245" s="99">
        <f>COUNTIFS(通讯通路门店!$S:$S,$G2245,通讯通路门店!$J:$J,"小米体验店")</f>
        <v>0</v>
      </c>
      <c r="AD2245" s="99">
        <f>COUNTIFS(通讯通路门店!$S:$S,$G2245,通讯通路门店!$J:$J,"苹果体验店")</f>
        <v>0</v>
      </c>
      <c r="AE2245" s="99">
        <f>COUNTIFS(通讯通路门店!$S:$S,$G2245,通讯通路门店!$J:$J,"其他品牌专卖店")</f>
        <v>0</v>
      </c>
      <c r="AF2245" s="99">
        <f>SUMIFS(通讯通路门店!$BI:$BI,通讯通路门店!$S:$S,$G2245)</f>
        <v>0</v>
      </c>
      <c r="AG2245" s="99">
        <f>SUMIFS(通讯通路门店!$BH:$BH,通讯通路门店!$S:$S,$G2245)</f>
        <v>0</v>
      </c>
      <c r="AH2245" s="99">
        <f t="shared" si="176"/>
        <v>0</v>
      </c>
      <c r="AI2245" s="99">
        <f>SUMIFS(通讯通路门店!$BB:$BB,通讯通路门店!$S:$S,$G2245)</f>
        <v>0</v>
      </c>
      <c r="AJ2245" s="99">
        <f>SUMIFS(通讯通路门店!$BE:$BE,通讯通路门店!$S:$S,$G2245)</f>
        <v>0</v>
      </c>
      <c r="AK2245" s="99">
        <f>SUMIFS(通讯通路门店!$BG:$BG,通讯通路门店!$S:$S,$G2245)</f>
        <v>0</v>
      </c>
      <c r="AL2245" s="99">
        <f>SUMIFS(通讯通路门店!$BC:$BC,通讯通路门店!$S:$S,$G2245)</f>
        <v>0</v>
      </c>
      <c r="AM2245" s="99">
        <f>SUMIFS(通讯通路门店!$BD:$BD,通讯通路门店!$S:$S,$G2245)</f>
        <v>0</v>
      </c>
      <c r="AN2245" s="99">
        <f>SUMIFS(通讯通路门店!$BF:$BF,通讯通路门店!$S:$S,$G2245)</f>
        <v>0</v>
      </c>
      <c r="AO2245" s="99">
        <f t="shared" si="177"/>
        <v>0</v>
      </c>
      <c r="AP2245" s="99">
        <f>SUMIFS(通讯通路门店!$K:$K,通讯通路门店!$S:$S,$G2245)</f>
        <v>0</v>
      </c>
      <c r="AQ2245" s="83"/>
      <c r="AR2245" s="99">
        <f>SUMIFS(通讯通路门店!$T:$T,通讯通路门店!$S:$S,$G2245)</f>
        <v>0</v>
      </c>
      <c r="AS2245" s="99">
        <f>SUMIFS(通讯通路门店!$U:$U,通讯通路门店!$S:$S,$G2245)</f>
        <v>0</v>
      </c>
      <c r="AT2245" s="99">
        <f>SUMIFS(通讯通路门店!$V:$V,通讯通路门店!$S:$S,$G2245)</f>
        <v>0</v>
      </c>
      <c r="AU2245" s="99">
        <f>SUMIFS(通讯通路门店!$W:$W,通讯通路门店!$S:$S,$G2245)</f>
        <v>0</v>
      </c>
      <c r="AV2245" s="99">
        <f>SUMIFS(通讯通路门店!$Z:$Z,通讯通路门店!$S:$S,$G2245)</f>
        <v>0</v>
      </c>
      <c r="AW2245" s="99">
        <f>SUMIFS(通讯通路门店!$AB:$AB,通讯通路门店!$S:$S,$G2245)</f>
        <v>0</v>
      </c>
      <c r="AX2245" s="99">
        <f>SUMIFS(通讯通路门店!$X:$X,通讯通路门店!$S:$S,$G2245)</f>
        <v>0</v>
      </c>
      <c r="AY2245" s="99">
        <f>SUMIFS(通讯通路门店!$Y:$Y,通讯通路门店!$S:$S,$G2245)</f>
        <v>0</v>
      </c>
      <c r="AZ2245" s="99">
        <f>SUMIFS(通讯通路门店!$AA:$AA,通讯通路门店!$S:$S,$G2245)</f>
        <v>0</v>
      </c>
      <c r="BA2245" s="99">
        <f t="shared" si="178"/>
        <v>0</v>
      </c>
      <c r="BB2245" s="99">
        <f t="shared" si="179"/>
        <v>0</v>
      </c>
      <c r="BC2245" s="99">
        <f>SUMIFS(通讯通路门店!$W:$W,通讯通路门店!$S:$S,$G2245,通讯通路门店!$J:$J,"荣耀体验店")+SUMIFS(通讯通路门店!$W:$W,通讯通路门店!$S:$S,$G2245,通讯通路门店!$J:$J,"荣耀授权专卖店")</f>
        <v>0</v>
      </c>
      <c r="BD2245" s="99">
        <f>SUMIFS(通讯通路门店!$Z:$Z,通讯通路门店!$S:$S,$G2245,通讯通路门店!$J:$J,"VIVO体验店")</f>
        <v>0</v>
      </c>
      <c r="BE2245" s="99">
        <f>SUMIFS(通讯通路门店!$AB:$AB,通讯通路门店!$S:$S,$G2245,通讯通路门店!$J:$J,"OPPO体验店")</f>
        <v>0</v>
      </c>
      <c r="BF2245" s="99">
        <f>SUMIFS(通讯通路门店!$X:$X,通讯通路门店!$S:$S,$G2245,通讯通路门店!$J:$J,"华为授权体验店")+SUMIFS(通讯通路门店!$AA:$AA,通讯通路门店!$S:$S,$G2245,通讯通路门店!$J:$J,"华为堡垒店")</f>
        <v>0</v>
      </c>
      <c r="BG2245" s="99">
        <f>SUMIFS(通讯通路门店!$Y:$Y,通讯通路门店!$S:$S,$G2245,通讯通路门店!$J:$J,"小米体验店")</f>
        <v>0</v>
      </c>
      <c r="BH2245" s="99">
        <f>SUMIFS(通讯通路门店!$AA:$AA,通讯通路门店!$S:$S,$G2245,通讯通路门店!$J:$J,"苹果体验店")</f>
        <v>0</v>
      </c>
      <c r="BI2245" s="99">
        <f>SUMIFS(通讯通路门店!$K:$K,通讯通路门店!$S:$S,$G2245,通讯通路门店!$J:$J,"其他品牌专卖店")</f>
        <v>0</v>
      </c>
      <c r="BJ2245" s="99">
        <f>SUMIFS(通讯通路门店!$AC:$AC,通讯通路门店!$S:$S,$G2245)</f>
        <v>0</v>
      </c>
      <c r="BK2245" s="99">
        <f>SUMIFS(通讯通路门店!$AD:$AD,通讯通路门店!$S:$S,$G2245)</f>
        <v>0</v>
      </c>
      <c r="BL2245" s="99">
        <f>SUMIFS(通讯通路门店!$AE:$AE,通讯通路门店!$S:$S,$G2245)</f>
        <v>0</v>
      </c>
      <c r="BM2245" s="99">
        <f>SUMIFS(通讯通路门店!$AF:$AF,通讯通路门店!$S:$S,$G2245)</f>
        <v>0</v>
      </c>
      <c r="BN2245" s="99">
        <f>SUMIFS(通讯通路门店!$AG:$AG,通讯通路门店!$S:$S,$G2245)</f>
        <v>0</v>
      </c>
      <c r="BO2245" s="99">
        <f>SUMIFS(通讯通路门店!$AH:$AH,通讯通路门店!$S:$S,$G2245)</f>
        <v>0</v>
      </c>
      <c r="BP2245" s="99">
        <f>SUMIFS(通讯通路门店!$AI:$AI,通讯通路门店!$S:$S,$G2245)</f>
        <v>0</v>
      </c>
      <c r="BQ2245" s="83"/>
    </row>
    <row r="2246" spans="1:69">
      <c r="A2246" s="99" t="str">
        <f>IFERROR(_xlfn.XLOOKUP($G2246,通讯通路门店!$S$4:$S$993931,通讯通路门店!$A$4:$A$993931,0,0),"")</f>
        <v>海南省</v>
      </c>
      <c r="B2246" s="99" t="str">
        <f>IFERROR(_xlfn.XLOOKUP($G2246,通讯通路门店!$S$4:$S$993931,通讯通路门店!$B$4:$B$993931,0,0),"")</f>
        <v>东方市</v>
      </c>
      <c r="C2246" s="99" t="str">
        <f>IFERROR(_xlfn.XLOOKUP($G2246,通讯通路门店!$S$4:$S$993931,通讯通路门店!$C$4:$C$993931,0,0),"")</f>
        <v>东方市</v>
      </c>
      <c r="D2246" s="99" t="str">
        <f>IFERROR(_xlfn.XLOOKUP($G2246,通讯通路门店!$S$4:$S$993931,通讯通路门店!$D$4:$D$993931,0,0),"")</f>
        <v>八所镇</v>
      </c>
      <c r="E2246" s="83"/>
      <c r="F2246" s="83"/>
      <c r="G2246" s="101"/>
      <c r="H2246" s="102">
        <f>IFERROR(_xlfn.XLOOKUP($G2246,通讯通路门店!$S$4:$S$993931,通讯通路门店!$R$4:$R$993931,0,0),"")</f>
        <v>0</v>
      </c>
      <c r="I2246" s="83"/>
      <c r="J2246" s="83"/>
      <c r="K2246" s="83"/>
      <c r="L2246" s="83"/>
      <c r="M2246" s="83"/>
      <c r="N2246" s="83"/>
      <c r="O2246" s="83"/>
      <c r="P2246" s="83"/>
      <c r="Q2246" s="83"/>
      <c r="R2246" s="83"/>
      <c r="S2246" s="83"/>
      <c r="T2246" s="83"/>
      <c r="U2246" s="99">
        <f>COUNTIF(通讯通路门店!$S:$S,$G2246)</f>
        <v>0</v>
      </c>
      <c r="V2246" s="99">
        <f>COUNTIFS(通讯通路门店!$S:$S,$G2246,通讯通路门店!$J:$J,"综合卖场")</f>
        <v>0</v>
      </c>
      <c r="W2246" s="99">
        <f>SUMIFS(通讯通路门店!$AJ:$AJ,通讯通路门店!$S:$S,通讯客户沙盘!$G2246)</f>
        <v>0</v>
      </c>
      <c r="X2246" s="99">
        <f t="shared" si="175"/>
        <v>0</v>
      </c>
      <c r="Y2246" s="99">
        <f>COUNTIFS(通讯通路门店!$S:$S,$G2246,通讯通路门店!$J:$J,"荣耀体验店")+COUNTIFS(通讯通路门店!$S:$S,$G2246,通讯通路门店!$J:$J,"荣耀授权专卖店")</f>
        <v>0</v>
      </c>
      <c r="Z2246" s="99">
        <f>COUNTIFS(通讯通路门店!$S:$S,$G2246,通讯通路门店!$J:$J,"VIVO体验店")</f>
        <v>0</v>
      </c>
      <c r="AA2246" s="99">
        <f>COUNTIFS(通讯通路门店!$S:$S,$G2246,通讯通路门店!$J:$J,"OPPO体验店")</f>
        <v>0</v>
      </c>
      <c r="AB2246" s="99">
        <f>COUNTIFS(通讯通路门店!$S:$S,$G2246,通讯通路门店!$J:$J,"华为授权体验店")+COUNTIFS(通讯通路门店!$S:$S,$G2246,通讯通路门店!$J:$J,"华为堡垒店")</f>
        <v>0</v>
      </c>
      <c r="AC2246" s="99">
        <f>COUNTIFS(通讯通路门店!$S:$S,$G2246,通讯通路门店!$J:$J,"小米体验店")</f>
        <v>0</v>
      </c>
      <c r="AD2246" s="99">
        <f>COUNTIFS(通讯通路门店!$S:$S,$G2246,通讯通路门店!$J:$J,"苹果体验店")</f>
        <v>0</v>
      </c>
      <c r="AE2246" s="99">
        <f>COUNTIFS(通讯通路门店!$S:$S,$G2246,通讯通路门店!$J:$J,"其他品牌专卖店")</f>
        <v>0</v>
      </c>
      <c r="AF2246" s="99">
        <f>SUMIFS(通讯通路门店!$BI:$BI,通讯通路门店!$S:$S,$G2246)</f>
        <v>0</v>
      </c>
      <c r="AG2246" s="99">
        <f>SUMIFS(通讯通路门店!$BH:$BH,通讯通路门店!$S:$S,$G2246)</f>
        <v>0</v>
      </c>
      <c r="AH2246" s="99">
        <f t="shared" si="176"/>
        <v>0</v>
      </c>
      <c r="AI2246" s="99">
        <f>SUMIFS(通讯通路门店!$BB:$BB,通讯通路门店!$S:$S,$G2246)</f>
        <v>0</v>
      </c>
      <c r="AJ2246" s="99">
        <f>SUMIFS(通讯通路门店!$BE:$BE,通讯通路门店!$S:$S,$G2246)</f>
        <v>0</v>
      </c>
      <c r="AK2246" s="99">
        <f>SUMIFS(通讯通路门店!$BG:$BG,通讯通路门店!$S:$S,$G2246)</f>
        <v>0</v>
      </c>
      <c r="AL2246" s="99">
        <f>SUMIFS(通讯通路门店!$BC:$BC,通讯通路门店!$S:$S,$G2246)</f>
        <v>0</v>
      </c>
      <c r="AM2246" s="99">
        <f>SUMIFS(通讯通路门店!$BD:$BD,通讯通路门店!$S:$S,$G2246)</f>
        <v>0</v>
      </c>
      <c r="AN2246" s="99">
        <f>SUMIFS(通讯通路门店!$BF:$BF,通讯通路门店!$S:$S,$G2246)</f>
        <v>0</v>
      </c>
      <c r="AO2246" s="99">
        <f t="shared" si="177"/>
        <v>0</v>
      </c>
      <c r="AP2246" s="99">
        <f>SUMIFS(通讯通路门店!$K:$K,通讯通路门店!$S:$S,$G2246)</f>
        <v>0</v>
      </c>
      <c r="AQ2246" s="83"/>
      <c r="AR2246" s="99">
        <f>SUMIFS(通讯通路门店!$T:$T,通讯通路门店!$S:$S,$G2246)</f>
        <v>0</v>
      </c>
      <c r="AS2246" s="99">
        <f>SUMIFS(通讯通路门店!$U:$U,通讯通路门店!$S:$S,$G2246)</f>
        <v>0</v>
      </c>
      <c r="AT2246" s="99">
        <f>SUMIFS(通讯通路门店!$V:$V,通讯通路门店!$S:$S,$G2246)</f>
        <v>0</v>
      </c>
      <c r="AU2246" s="99">
        <f>SUMIFS(通讯通路门店!$W:$W,通讯通路门店!$S:$S,$G2246)</f>
        <v>0</v>
      </c>
      <c r="AV2246" s="99">
        <f>SUMIFS(通讯通路门店!$Z:$Z,通讯通路门店!$S:$S,$G2246)</f>
        <v>0</v>
      </c>
      <c r="AW2246" s="99">
        <f>SUMIFS(通讯通路门店!$AB:$AB,通讯通路门店!$S:$S,$G2246)</f>
        <v>0</v>
      </c>
      <c r="AX2246" s="99">
        <f>SUMIFS(通讯通路门店!$X:$X,通讯通路门店!$S:$S,$G2246)</f>
        <v>0</v>
      </c>
      <c r="AY2246" s="99">
        <f>SUMIFS(通讯通路门店!$Y:$Y,通讯通路门店!$S:$S,$G2246)</f>
        <v>0</v>
      </c>
      <c r="AZ2246" s="99">
        <f>SUMIFS(通讯通路门店!$AA:$AA,通讯通路门店!$S:$S,$G2246)</f>
        <v>0</v>
      </c>
      <c r="BA2246" s="99">
        <f t="shared" si="178"/>
        <v>0</v>
      </c>
      <c r="BB2246" s="99">
        <f t="shared" si="179"/>
        <v>0</v>
      </c>
      <c r="BC2246" s="99">
        <f>SUMIFS(通讯通路门店!$W:$W,通讯通路门店!$S:$S,$G2246,通讯通路门店!$J:$J,"荣耀体验店")+SUMIFS(通讯通路门店!$W:$W,通讯通路门店!$S:$S,$G2246,通讯通路门店!$J:$J,"荣耀授权专卖店")</f>
        <v>0</v>
      </c>
      <c r="BD2246" s="99">
        <f>SUMIFS(通讯通路门店!$Z:$Z,通讯通路门店!$S:$S,$G2246,通讯通路门店!$J:$J,"VIVO体验店")</f>
        <v>0</v>
      </c>
      <c r="BE2246" s="99">
        <f>SUMIFS(通讯通路门店!$AB:$AB,通讯通路门店!$S:$S,$G2246,通讯通路门店!$J:$J,"OPPO体验店")</f>
        <v>0</v>
      </c>
      <c r="BF2246" s="99">
        <f>SUMIFS(通讯通路门店!$X:$X,通讯通路门店!$S:$S,$G2246,通讯通路门店!$J:$J,"华为授权体验店")+SUMIFS(通讯通路门店!$AA:$AA,通讯通路门店!$S:$S,$G2246,通讯通路门店!$J:$J,"华为堡垒店")</f>
        <v>0</v>
      </c>
      <c r="BG2246" s="99">
        <f>SUMIFS(通讯通路门店!$Y:$Y,通讯通路门店!$S:$S,$G2246,通讯通路门店!$J:$J,"小米体验店")</f>
        <v>0</v>
      </c>
      <c r="BH2246" s="99">
        <f>SUMIFS(通讯通路门店!$AA:$AA,通讯通路门店!$S:$S,$G2246,通讯通路门店!$J:$J,"苹果体验店")</f>
        <v>0</v>
      </c>
      <c r="BI2246" s="99">
        <f>SUMIFS(通讯通路门店!$K:$K,通讯通路门店!$S:$S,$G2246,通讯通路门店!$J:$J,"其他品牌专卖店")</f>
        <v>0</v>
      </c>
      <c r="BJ2246" s="99">
        <f>SUMIFS(通讯通路门店!$AC:$AC,通讯通路门店!$S:$S,$G2246)</f>
        <v>0</v>
      </c>
      <c r="BK2246" s="99">
        <f>SUMIFS(通讯通路门店!$AD:$AD,通讯通路门店!$S:$S,$G2246)</f>
        <v>0</v>
      </c>
      <c r="BL2246" s="99">
        <f>SUMIFS(通讯通路门店!$AE:$AE,通讯通路门店!$S:$S,$G2246)</f>
        <v>0</v>
      </c>
      <c r="BM2246" s="99">
        <f>SUMIFS(通讯通路门店!$AF:$AF,通讯通路门店!$S:$S,$G2246)</f>
        <v>0</v>
      </c>
      <c r="BN2246" s="99">
        <f>SUMIFS(通讯通路门店!$AG:$AG,通讯通路门店!$S:$S,$G2246)</f>
        <v>0</v>
      </c>
      <c r="BO2246" s="99">
        <f>SUMIFS(通讯通路门店!$AH:$AH,通讯通路门店!$S:$S,$G2246)</f>
        <v>0</v>
      </c>
      <c r="BP2246" s="99">
        <f>SUMIFS(通讯通路门店!$AI:$AI,通讯通路门店!$S:$S,$G2246)</f>
        <v>0</v>
      </c>
      <c r="BQ2246" s="83"/>
    </row>
    <row r="2247" spans="1:69">
      <c r="A2247" s="99" t="str">
        <f>IFERROR(_xlfn.XLOOKUP($G2247,通讯通路门店!$S$4:$S$993931,通讯通路门店!$A$4:$A$993931,0,0),"")</f>
        <v>海南省</v>
      </c>
      <c r="B2247" s="99" t="str">
        <f>IFERROR(_xlfn.XLOOKUP($G2247,通讯通路门店!$S$4:$S$993931,通讯通路门店!$B$4:$B$993931,0,0),"")</f>
        <v>东方市</v>
      </c>
      <c r="C2247" s="99" t="str">
        <f>IFERROR(_xlfn.XLOOKUP($G2247,通讯通路门店!$S$4:$S$993931,通讯通路门店!$C$4:$C$993931,0,0),"")</f>
        <v>东方市</v>
      </c>
      <c r="D2247" s="99" t="str">
        <f>IFERROR(_xlfn.XLOOKUP($G2247,通讯通路门店!$S$4:$S$993931,通讯通路门店!$D$4:$D$993931,0,0),"")</f>
        <v>八所镇</v>
      </c>
      <c r="E2247" s="83"/>
      <c r="F2247" s="83"/>
      <c r="G2247" s="101"/>
      <c r="H2247" s="102">
        <f>IFERROR(_xlfn.XLOOKUP($G2247,通讯通路门店!$S$4:$S$993931,通讯通路门店!$R$4:$R$993931,0,0),"")</f>
        <v>0</v>
      </c>
      <c r="I2247" s="83"/>
      <c r="J2247" s="83"/>
      <c r="K2247" s="83"/>
      <c r="L2247" s="83"/>
      <c r="M2247" s="83"/>
      <c r="N2247" s="83"/>
      <c r="O2247" s="83"/>
      <c r="P2247" s="83"/>
      <c r="Q2247" s="83"/>
      <c r="R2247" s="83"/>
      <c r="S2247" s="83"/>
      <c r="T2247" s="83"/>
      <c r="U2247" s="99">
        <f>COUNTIF(通讯通路门店!$S:$S,$G2247)</f>
        <v>0</v>
      </c>
      <c r="V2247" s="99">
        <f>COUNTIFS(通讯通路门店!$S:$S,$G2247,通讯通路门店!$J:$J,"综合卖场")</f>
        <v>0</v>
      </c>
      <c r="W2247" s="99">
        <f>SUMIFS(通讯通路门店!$AJ:$AJ,通讯通路门店!$S:$S,通讯客户沙盘!$G2247)</f>
        <v>0</v>
      </c>
      <c r="X2247" s="99">
        <f t="shared" si="175"/>
        <v>0</v>
      </c>
      <c r="Y2247" s="99">
        <f>COUNTIFS(通讯通路门店!$S:$S,$G2247,通讯通路门店!$J:$J,"荣耀体验店")+COUNTIFS(通讯通路门店!$S:$S,$G2247,通讯通路门店!$J:$J,"荣耀授权专卖店")</f>
        <v>0</v>
      </c>
      <c r="Z2247" s="99">
        <f>COUNTIFS(通讯通路门店!$S:$S,$G2247,通讯通路门店!$J:$J,"VIVO体验店")</f>
        <v>0</v>
      </c>
      <c r="AA2247" s="99">
        <f>COUNTIFS(通讯通路门店!$S:$S,$G2247,通讯通路门店!$J:$J,"OPPO体验店")</f>
        <v>0</v>
      </c>
      <c r="AB2247" s="99">
        <f>COUNTIFS(通讯通路门店!$S:$S,$G2247,通讯通路门店!$J:$J,"华为授权体验店")+COUNTIFS(通讯通路门店!$S:$S,$G2247,通讯通路门店!$J:$J,"华为堡垒店")</f>
        <v>0</v>
      </c>
      <c r="AC2247" s="99">
        <f>COUNTIFS(通讯通路门店!$S:$S,$G2247,通讯通路门店!$J:$J,"小米体验店")</f>
        <v>0</v>
      </c>
      <c r="AD2247" s="99">
        <f>COUNTIFS(通讯通路门店!$S:$S,$G2247,通讯通路门店!$J:$J,"苹果体验店")</f>
        <v>0</v>
      </c>
      <c r="AE2247" s="99">
        <f>COUNTIFS(通讯通路门店!$S:$S,$G2247,通讯通路门店!$J:$J,"其他品牌专卖店")</f>
        <v>0</v>
      </c>
      <c r="AF2247" s="99">
        <f>SUMIFS(通讯通路门店!$BI:$BI,通讯通路门店!$S:$S,$G2247)</f>
        <v>0</v>
      </c>
      <c r="AG2247" s="99">
        <f>SUMIFS(通讯通路门店!$BH:$BH,通讯通路门店!$S:$S,$G2247)</f>
        <v>0</v>
      </c>
      <c r="AH2247" s="99">
        <f t="shared" si="176"/>
        <v>0</v>
      </c>
      <c r="AI2247" s="99">
        <f>SUMIFS(通讯通路门店!$BB:$BB,通讯通路门店!$S:$S,$G2247)</f>
        <v>0</v>
      </c>
      <c r="AJ2247" s="99">
        <f>SUMIFS(通讯通路门店!$BE:$BE,通讯通路门店!$S:$S,$G2247)</f>
        <v>0</v>
      </c>
      <c r="AK2247" s="99">
        <f>SUMIFS(通讯通路门店!$BG:$BG,通讯通路门店!$S:$S,$G2247)</f>
        <v>0</v>
      </c>
      <c r="AL2247" s="99">
        <f>SUMIFS(通讯通路门店!$BC:$BC,通讯通路门店!$S:$S,$G2247)</f>
        <v>0</v>
      </c>
      <c r="AM2247" s="99">
        <f>SUMIFS(通讯通路门店!$BD:$BD,通讯通路门店!$S:$S,$G2247)</f>
        <v>0</v>
      </c>
      <c r="AN2247" s="99">
        <f>SUMIFS(通讯通路门店!$BF:$BF,通讯通路门店!$S:$S,$G2247)</f>
        <v>0</v>
      </c>
      <c r="AO2247" s="99">
        <f t="shared" si="177"/>
        <v>0</v>
      </c>
      <c r="AP2247" s="99">
        <f>SUMIFS(通讯通路门店!$K:$K,通讯通路门店!$S:$S,$G2247)</f>
        <v>0</v>
      </c>
      <c r="AQ2247" s="83"/>
      <c r="AR2247" s="99">
        <f>SUMIFS(通讯通路门店!$T:$T,通讯通路门店!$S:$S,$G2247)</f>
        <v>0</v>
      </c>
      <c r="AS2247" s="99">
        <f>SUMIFS(通讯通路门店!$U:$U,通讯通路门店!$S:$S,$G2247)</f>
        <v>0</v>
      </c>
      <c r="AT2247" s="99">
        <f>SUMIFS(通讯通路门店!$V:$V,通讯通路门店!$S:$S,$G2247)</f>
        <v>0</v>
      </c>
      <c r="AU2247" s="99">
        <f>SUMIFS(通讯通路门店!$W:$W,通讯通路门店!$S:$S,$G2247)</f>
        <v>0</v>
      </c>
      <c r="AV2247" s="99">
        <f>SUMIFS(通讯通路门店!$Z:$Z,通讯通路门店!$S:$S,$G2247)</f>
        <v>0</v>
      </c>
      <c r="AW2247" s="99">
        <f>SUMIFS(通讯通路门店!$AB:$AB,通讯通路门店!$S:$S,$G2247)</f>
        <v>0</v>
      </c>
      <c r="AX2247" s="99">
        <f>SUMIFS(通讯通路门店!$X:$X,通讯通路门店!$S:$S,$G2247)</f>
        <v>0</v>
      </c>
      <c r="AY2247" s="99">
        <f>SUMIFS(通讯通路门店!$Y:$Y,通讯通路门店!$S:$S,$G2247)</f>
        <v>0</v>
      </c>
      <c r="AZ2247" s="99">
        <f>SUMIFS(通讯通路门店!$AA:$AA,通讯通路门店!$S:$S,$G2247)</f>
        <v>0</v>
      </c>
      <c r="BA2247" s="99">
        <f t="shared" si="178"/>
        <v>0</v>
      </c>
      <c r="BB2247" s="99">
        <f t="shared" si="179"/>
        <v>0</v>
      </c>
      <c r="BC2247" s="99">
        <f>SUMIFS(通讯通路门店!$W:$W,通讯通路门店!$S:$S,$G2247,通讯通路门店!$J:$J,"荣耀体验店")+SUMIFS(通讯通路门店!$W:$W,通讯通路门店!$S:$S,$G2247,通讯通路门店!$J:$J,"荣耀授权专卖店")</f>
        <v>0</v>
      </c>
      <c r="BD2247" s="99">
        <f>SUMIFS(通讯通路门店!$Z:$Z,通讯通路门店!$S:$S,$G2247,通讯通路门店!$J:$J,"VIVO体验店")</f>
        <v>0</v>
      </c>
      <c r="BE2247" s="99">
        <f>SUMIFS(通讯通路门店!$AB:$AB,通讯通路门店!$S:$S,$G2247,通讯通路门店!$J:$J,"OPPO体验店")</f>
        <v>0</v>
      </c>
      <c r="BF2247" s="99">
        <f>SUMIFS(通讯通路门店!$X:$X,通讯通路门店!$S:$S,$G2247,通讯通路门店!$J:$J,"华为授权体验店")+SUMIFS(通讯通路门店!$AA:$AA,通讯通路门店!$S:$S,$G2247,通讯通路门店!$J:$J,"华为堡垒店")</f>
        <v>0</v>
      </c>
      <c r="BG2247" s="99">
        <f>SUMIFS(通讯通路门店!$Y:$Y,通讯通路门店!$S:$S,$G2247,通讯通路门店!$J:$J,"小米体验店")</f>
        <v>0</v>
      </c>
      <c r="BH2247" s="99">
        <f>SUMIFS(通讯通路门店!$AA:$AA,通讯通路门店!$S:$S,$G2247,通讯通路门店!$J:$J,"苹果体验店")</f>
        <v>0</v>
      </c>
      <c r="BI2247" s="99">
        <f>SUMIFS(通讯通路门店!$K:$K,通讯通路门店!$S:$S,$G2247,通讯通路门店!$J:$J,"其他品牌专卖店")</f>
        <v>0</v>
      </c>
      <c r="BJ2247" s="99">
        <f>SUMIFS(通讯通路门店!$AC:$AC,通讯通路门店!$S:$S,$G2247)</f>
        <v>0</v>
      </c>
      <c r="BK2247" s="99">
        <f>SUMIFS(通讯通路门店!$AD:$AD,通讯通路门店!$S:$S,$G2247)</f>
        <v>0</v>
      </c>
      <c r="BL2247" s="99">
        <f>SUMIFS(通讯通路门店!$AE:$AE,通讯通路门店!$S:$S,$G2247)</f>
        <v>0</v>
      </c>
      <c r="BM2247" s="99">
        <f>SUMIFS(通讯通路门店!$AF:$AF,通讯通路门店!$S:$S,$G2247)</f>
        <v>0</v>
      </c>
      <c r="BN2247" s="99">
        <f>SUMIFS(通讯通路门店!$AG:$AG,通讯通路门店!$S:$S,$G2247)</f>
        <v>0</v>
      </c>
      <c r="BO2247" s="99">
        <f>SUMIFS(通讯通路门店!$AH:$AH,通讯通路门店!$S:$S,$G2247)</f>
        <v>0</v>
      </c>
      <c r="BP2247" s="99">
        <f>SUMIFS(通讯通路门店!$AI:$AI,通讯通路门店!$S:$S,$G2247)</f>
        <v>0</v>
      </c>
      <c r="BQ2247" s="83"/>
    </row>
    <row r="2248" spans="1:69">
      <c r="A2248" s="99" t="str">
        <f>IFERROR(_xlfn.XLOOKUP($G2248,通讯通路门店!$S$4:$S$993931,通讯通路门店!$A$4:$A$993931,0,0),"")</f>
        <v>海南省</v>
      </c>
      <c r="B2248" s="99" t="str">
        <f>IFERROR(_xlfn.XLOOKUP($G2248,通讯通路门店!$S$4:$S$993931,通讯通路门店!$B$4:$B$993931,0,0),"")</f>
        <v>东方市</v>
      </c>
      <c r="C2248" s="99" t="str">
        <f>IFERROR(_xlfn.XLOOKUP($G2248,通讯通路门店!$S$4:$S$993931,通讯通路门店!$C$4:$C$993931,0,0),"")</f>
        <v>东方市</v>
      </c>
      <c r="D2248" s="99" t="str">
        <f>IFERROR(_xlfn.XLOOKUP($G2248,通讯通路门店!$S$4:$S$993931,通讯通路门店!$D$4:$D$993931,0,0),"")</f>
        <v>八所镇</v>
      </c>
      <c r="E2248" s="83"/>
      <c r="F2248" s="83"/>
      <c r="G2248" s="101"/>
      <c r="H2248" s="102">
        <f>IFERROR(_xlfn.XLOOKUP($G2248,通讯通路门店!$S$4:$S$993931,通讯通路门店!$R$4:$R$993931,0,0),"")</f>
        <v>0</v>
      </c>
      <c r="I2248" s="83"/>
      <c r="J2248" s="83"/>
      <c r="K2248" s="83"/>
      <c r="L2248" s="83"/>
      <c r="M2248" s="83"/>
      <c r="N2248" s="83"/>
      <c r="O2248" s="83"/>
      <c r="P2248" s="83"/>
      <c r="Q2248" s="83"/>
      <c r="R2248" s="83"/>
      <c r="S2248" s="83"/>
      <c r="T2248" s="83"/>
      <c r="U2248" s="99">
        <f>COUNTIF(通讯通路门店!$S:$S,$G2248)</f>
        <v>0</v>
      </c>
      <c r="V2248" s="99">
        <f>COUNTIFS(通讯通路门店!$S:$S,$G2248,通讯通路门店!$J:$J,"综合卖场")</f>
        <v>0</v>
      </c>
      <c r="W2248" s="99">
        <f>SUMIFS(通讯通路门店!$AJ:$AJ,通讯通路门店!$S:$S,通讯客户沙盘!$G2248)</f>
        <v>0</v>
      </c>
      <c r="X2248" s="99">
        <f t="shared" si="175"/>
        <v>0</v>
      </c>
      <c r="Y2248" s="99">
        <f>COUNTIFS(通讯通路门店!$S:$S,$G2248,通讯通路门店!$J:$J,"荣耀体验店")+COUNTIFS(通讯通路门店!$S:$S,$G2248,通讯通路门店!$J:$J,"荣耀授权专卖店")</f>
        <v>0</v>
      </c>
      <c r="Z2248" s="99">
        <f>COUNTIFS(通讯通路门店!$S:$S,$G2248,通讯通路门店!$J:$J,"VIVO体验店")</f>
        <v>0</v>
      </c>
      <c r="AA2248" s="99">
        <f>COUNTIFS(通讯通路门店!$S:$S,$G2248,通讯通路门店!$J:$J,"OPPO体验店")</f>
        <v>0</v>
      </c>
      <c r="AB2248" s="99">
        <f>COUNTIFS(通讯通路门店!$S:$S,$G2248,通讯通路门店!$J:$J,"华为授权体验店")+COUNTIFS(通讯通路门店!$S:$S,$G2248,通讯通路门店!$J:$J,"华为堡垒店")</f>
        <v>0</v>
      </c>
      <c r="AC2248" s="99">
        <f>COUNTIFS(通讯通路门店!$S:$S,$G2248,通讯通路门店!$J:$J,"小米体验店")</f>
        <v>0</v>
      </c>
      <c r="AD2248" s="99">
        <f>COUNTIFS(通讯通路门店!$S:$S,$G2248,通讯通路门店!$J:$J,"苹果体验店")</f>
        <v>0</v>
      </c>
      <c r="AE2248" s="99">
        <f>COUNTIFS(通讯通路门店!$S:$S,$G2248,通讯通路门店!$J:$J,"其他品牌专卖店")</f>
        <v>0</v>
      </c>
      <c r="AF2248" s="99">
        <f>SUMIFS(通讯通路门店!$BI:$BI,通讯通路门店!$S:$S,$G2248)</f>
        <v>0</v>
      </c>
      <c r="AG2248" s="99">
        <f>SUMIFS(通讯通路门店!$BH:$BH,通讯通路门店!$S:$S,$G2248)</f>
        <v>0</v>
      </c>
      <c r="AH2248" s="99">
        <f t="shared" si="176"/>
        <v>0</v>
      </c>
      <c r="AI2248" s="99">
        <f>SUMIFS(通讯通路门店!$BB:$BB,通讯通路门店!$S:$S,$G2248)</f>
        <v>0</v>
      </c>
      <c r="AJ2248" s="99">
        <f>SUMIFS(通讯通路门店!$BE:$BE,通讯通路门店!$S:$S,$G2248)</f>
        <v>0</v>
      </c>
      <c r="AK2248" s="99">
        <f>SUMIFS(通讯通路门店!$BG:$BG,通讯通路门店!$S:$S,$G2248)</f>
        <v>0</v>
      </c>
      <c r="AL2248" s="99">
        <f>SUMIFS(通讯通路门店!$BC:$BC,通讯通路门店!$S:$S,$G2248)</f>
        <v>0</v>
      </c>
      <c r="AM2248" s="99">
        <f>SUMIFS(通讯通路门店!$BD:$BD,通讯通路门店!$S:$S,$G2248)</f>
        <v>0</v>
      </c>
      <c r="AN2248" s="99">
        <f>SUMIFS(通讯通路门店!$BF:$BF,通讯通路门店!$S:$S,$G2248)</f>
        <v>0</v>
      </c>
      <c r="AO2248" s="99">
        <f t="shared" si="177"/>
        <v>0</v>
      </c>
      <c r="AP2248" s="99">
        <f>SUMIFS(通讯通路门店!$K:$K,通讯通路门店!$S:$S,$G2248)</f>
        <v>0</v>
      </c>
      <c r="AQ2248" s="83"/>
      <c r="AR2248" s="99">
        <f>SUMIFS(通讯通路门店!$T:$T,通讯通路门店!$S:$S,$G2248)</f>
        <v>0</v>
      </c>
      <c r="AS2248" s="99">
        <f>SUMIFS(通讯通路门店!$U:$U,通讯通路门店!$S:$S,$G2248)</f>
        <v>0</v>
      </c>
      <c r="AT2248" s="99">
        <f>SUMIFS(通讯通路门店!$V:$V,通讯通路门店!$S:$S,$G2248)</f>
        <v>0</v>
      </c>
      <c r="AU2248" s="99">
        <f>SUMIFS(通讯通路门店!$W:$W,通讯通路门店!$S:$S,$G2248)</f>
        <v>0</v>
      </c>
      <c r="AV2248" s="99">
        <f>SUMIFS(通讯通路门店!$Z:$Z,通讯通路门店!$S:$S,$G2248)</f>
        <v>0</v>
      </c>
      <c r="AW2248" s="99">
        <f>SUMIFS(通讯通路门店!$AB:$AB,通讯通路门店!$S:$S,$G2248)</f>
        <v>0</v>
      </c>
      <c r="AX2248" s="99">
        <f>SUMIFS(通讯通路门店!$X:$X,通讯通路门店!$S:$S,$G2248)</f>
        <v>0</v>
      </c>
      <c r="AY2248" s="99">
        <f>SUMIFS(通讯通路门店!$Y:$Y,通讯通路门店!$S:$S,$G2248)</f>
        <v>0</v>
      </c>
      <c r="AZ2248" s="99">
        <f>SUMIFS(通讯通路门店!$AA:$AA,通讯通路门店!$S:$S,$G2248)</f>
        <v>0</v>
      </c>
      <c r="BA2248" s="99">
        <f t="shared" si="178"/>
        <v>0</v>
      </c>
      <c r="BB2248" s="99">
        <f t="shared" si="179"/>
        <v>0</v>
      </c>
      <c r="BC2248" s="99">
        <f>SUMIFS(通讯通路门店!$W:$W,通讯通路门店!$S:$S,$G2248,通讯通路门店!$J:$J,"荣耀体验店")+SUMIFS(通讯通路门店!$W:$W,通讯通路门店!$S:$S,$G2248,通讯通路门店!$J:$J,"荣耀授权专卖店")</f>
        <v>0</v>
      </c>
      <c r="BD2248" s="99">
        <f>SUMIFS(通讯通路门店!$Z:$Z,通讯通路门店!$S:$S,$G2248,通讯通路门店!$J:$J,"VIVO体验店")</f>
        <v>0</v>
      </c>
      <c r="BE2248" s="99">
        <f>SUMIFS(通讯通路门店!$AB:$AB,通讯通路门店!$S:$S,$G2248,通讯通路门店!$J:$J,"OPPO体验店")</f>
        <v>0</v>
      </c>
      <c r="BF2248" s="99">
        <f>SUMIFS(通讯通路门店!$X:$X,通讯通路门店!$S:$S,$G2248,通讯通路门店!$J:$J,"华为授权体验店")+SUMIFS(通讯通路门店!$AA:$AA,通讯通路门店!$S:$S,$G2248,通讯通路门店!$J:$J,"华为堡垒店")</f>
        <v>0</v>
      </c>
      <c r="BG2248" s="99">
        <f>SUMIFS(通讯通路门店!$Y:$Y,通讯通路门店!$S:$S,$G2248,通讯通路门店!$J:$J,"小米体验店")</f>
        <v>0</v>
      </c>
      <c r="BH2248" s="99">
        <f>SUMIFS(通讯通路门店!$AA:$AA,通讯通路门店!$S:$S,$G2248,通讯通路门店!$J:$J,"苹果体验店")</f>
        <v>0</v>
      </c>
      <c r="BI2248" s="99">
        <f>SUMIFS(通讯通路门店!$K:$K,通讯通路门店!$S:$S,$G2248,通讯通路门店!$J:$J,"其他品牌专卖店")</f>
        <v>0</v>
      </c>
      <c r="BJ2248" s="99">
        <f>SUMIFS(通讯通路门店!$AC:$AC,通讯通路门店!$S:$S,$G2248)</f>
        <v>0</v>
      </c>
      <c r="BK2248" s="99">
        <f>SUMIFS(通讯通路门店!$AD:$AD,通讯通路门店!$S:$S,$G2248)</f>
        <v>0</v>
      </c>
      <c r="BL2248" s="99">
        <f>SUMIFS(通讯通路门店!$AE:$AE,通讯通路门店!$S:$S,$G2248)</f>
        <v>0</v>
      </c>
      <c r="BM2248" s="99">
        <f>SUMIFS(通讯通路门店!$AF:$AF,通讯通路门店!$S:$S,$G2248)</f>
        <v>0</v>
      </c>
      <c r="BN2248" s="99">
        <f>SUMIFS(通讯通路门店!$AG:$AG,通讯通路门店!$S:$S,$G2248)</f>
        <v>0</v>
      </c>
      <c r="BO2248" s="99">
        <f>SUMIFS(通讯通路门店!$AH:$AH,通讯通路门店!$S:$S,$G2248)</f>
        <v>0</v>
      </c>
      <c r="BP2248" s="99">
        <f>SUMIFS(通讯通路门店!$AI:$AI,通讯通路门店!$S:$S,$G2248)</f>
        <v>0</v>
      </c>
      <c r="BQ2248" s="83"/>
    </row>
    <row r="2249" spans="1:69">
      <c r="A2249" s="99" t="str">
        <f>IFERROR(_xlfn.XLOOKUP($G2249,通讯通路门店!$S$4:$S$993931,通讯通路门店!$A$4:$A$993931,0,0),"")</f>
        <v>海南省</v>
      </c>
      <c r="B2249" s="99" t="str">
        <f>IFERROR(_xlfn.XLOOKUP($G2249,通讯通路门店!$S$4:$S$993931,通讯通路门店!$B$4:$B$993931,0,0),"")</f>
        <v>东方市</v>
      </c>
      <c r="C2249" s="99" t="str">
        <f>IFERROR(_xlfn.XLOOKUP($G2249,通讯通路门店!$S$4:$S$993931,通讯通路门店!$C$4:$C$993931,0,0),"")</f>
        <v>东方市</v>
      </c>
      <c r="D2249" s="99" t="str">
        <f>IFERROR(_xlfn.XLOOKUP($G2249,通讯通路门店!$S$4:$S$993931,通讯通路门店!$D$4:$D$993931,0,0),"")</f>
        <v>八所镇</v>
      </c>
      <c r="E2249" s="83"/>
      <c r="F2249" s="83"/>
      <c r="G2249" s="101"/>
      <c r="H2249" s="102">
        <f>IFERROR(_xlfn.XLOOKUP($G2249,通讯通路门店!$S$4:$S$993931,通讯通路门店!$R$4:$R$993931,0,0),"")</f>
        <v>0</v>
      </c>
      <c r="I2249" s="83"/>
      <c r="J2249" s="83"/>
      <c r="K2249" s="83"/>
      <c r="L2249" s="83"/>
      <c r="M2249" s="83"/>
      <c r="N2249" s="83"/>
      <c r="O2249" s="83"/>
      <c r="P2249" s="83"/>
      <c r="Q2249" s="83"/>
      <c r="R2249" s="83"/>
      <c r="S2249" s="83"/>
      <c r="T2249" s="83"/>
      <c r="U2249" s="99">
        <f>COUNTIF(通讯通路门店!$S:$S,$G2249)</f>
        <v>0</v>
      </c>
      <c r="V2249" s="99">
        <f>COUNTIFS(通讯通路门店!$S:$S,$G2249,通讯通路门店!$J:$J,"综合卖场")</f>
        <v>0</v>
      </c>
      <c r="W2249" s="99">
        <f>SUMIFS(通讯通路门店!$AJ:$AJ,通讯通路门店!$S:$S,通讯客户沙盘!$G2249)</f>
        <v>0</v>
      </c>
      <c r="X2249" s="99">
        <f t="shared" si="175"/>
        <v>0</v>
      </c>
      <c r="Y2249" s="99">
        <f>COUNTIFS(通讯通路门店!$S:$S,$G2249,通讯通路门店!$J:$J,"荣耀体验店")+COUNTIFS(通讯通路门店!$S:$S,$G2249,通讯通路门店!$J:$J,"荣耀授权专卖店")</f>
        <v>0</v>
      </c>
      <c r="Z2249" s="99">
        <f>COUNTIFS(通讯通路门店!$S:$S,$G2249,通讯通路门店!$J:$J,"VIVO体验店")</f>
        <v>0</v>
      </c>
      <c r="AA2249" s="99">
        <f>COUNTIFS(通讯通路门店!$S:$S,$G2249,通讯通路门店!$J:$J,"OPPO体验店")</f>
        <v>0</v>
      </c>
      <c r="AB2249" s="99">
        <f>COUNTIFS(通讯通路门店!$S:$S,$G2249,通讯通路门店!$J:$J,"华为授权体验店")+COUNTIFS(通讯通路门店!$S:$S,$G2249,通讯通路门店!$J:$J,"华为堡垒店")</f>
        <v>0</v>
      </c>
      <c r="AC2249" s="99">
        <f>COUNTIFS(通讯通路门店!$S:$S,$G2249,通讯通路门店!$J:$J,"小米体验店")</f>
        <v>0</v>
      </c>
      <c r="AD2249" s="99">
        <f>COUNTIFS(通讯通路门店!$S:$S,$G2249,通讯通路门店!$J:$J,"苹果体验店")</f>
        <v>0</v>
      </c>
      <c r="AE2249" s="99">
        <f>COUNTIFS(通讯通路门店!$S:$S,$G2249,通讯通路门店!$J:$J,"其他品牌专卖店")</f>
        <v>0</v>
      </c>
      <c r="AF2249" s="99">
        <f>SUMIFS(通讯通路门店!$BI:$BI,通讯通路门店!$S:$S,$G2249)</f>
        <v>0</v>
      </c>
      <c r="AG2249" s="99">
        <f>SUMIFS(通讯通路门店!$BH:$BH,通讯通路门店!$S:$S,$G2249)</f>
        <v>0</v>
      </c>
      <c r="AH2249" s="99">
        <f t="shared" si="176"/>
        <v>0</v>
      </c>
      <c r="AI2249" s="99">
        <f>SUMIFS(通讯通路门店!$BB:$BB,通讯通路门店!$S:$S,$G2249)</f>
        <v>0</v>
      </c>
      <c r="AJ2249" s="99">
        <f>SUMIFS(通讯通路门店!$BE:$BE,通讯通路门店!$S:$S,$G2249)</f>
        <v>0</v>
      </c>
      <c r="AK2249" s="99">
        <f>SUMIFS(通讯通路门店!$BG:$BG,通讯通路门店!$S:$S,$G2249)</f>
        <v>0</v>
      </c>
      <c r="AL2249" s="99">
        <f>SUMIFS(通讯通路门店!$BC:$BC,通讯通路门店!$S:$S,$G2249)</f>
        <v>0</v>
      </c>
      <c r="AM2249" s="99">
        <f>SUMIFS(通讯通路门店!$BD:$BD,通讯通路门店!$S:$S,$G2249)</f>
        <v>0</v>
      </c>
      <c r="AN2249" s="99">
        <f>SUMIFS(通讯通路门店!$BF:$BF,通讯通路门店!$S:$S,$G2249)</f>
        <v>0</v>
      </c>
      <c r="AO2249" s="99">
        <f t="shared" si="177"/>
        <v>0</v>
      </c>
      <c r="AP2249" s="99">
        <f>SUMIFS(通讯通路门店!$K:$K,通讯通路门店!$S:$S,$G2249)</f>
        <v>0</v>
      </c>
      <c r="AQ2249" s="83"/>
      <c r="AR2249" s="99">
        <f>SUMIFS(通讯通路门店!$T:$T,通讯通路门店!$S:$S,$G2249)</f>
        <v>0</v>
      </c>
      <c r="AS2249" s="99">
        <f>SUMIFS(通讯通路门店!$U:$U,通讯通路门店!$S:$S,$G2249)</f>
        <v>0</v>
      </c>
      <c r="AT2249" s="99">
        <f>SUMIFS(通讯通路门店!$V:$V,通讯通路门店!$S:$S,$G2249)</f>
        <v>0</v>
      </c>
      <c r="AU2249" s="99">
        <f>SUMIFS(通讯通路门店!$W:$W,通讯通路门店!$S:$S,$G2249)</f>
        <v>0</v>
      </c>
      <c r="AV2249" s="99">
        <f>SUMIFS(通讯通路门店!$Z:$Z,通讯通路门店!$S:$S,$G2249)</f>
        <v>0</v>
      </c>
      <c r="AW2249" s="99">
        <f>SUMIFS(通讯通路门店!$AB:$AB,通讯通路门店!$S:$S,$G2249)</f>
        <v>0</v>
      </c>
      <c r="AX2249" s="99">
        <f>SUMIFS(通讯通路门店!$X:$X,通讯通路门店!$S:$S,$G2249)</f>
        <v>0</v>
      </c>
      <c r="AY2249" s="99">
        <f>SUMIFS(通讯通路门店!$Y:$Y,通讯通路门店!$S:$S,$G2249)</f>
        <v>0</v>
      </c>
      <c r="AZ2249" s="99">
        <f>SUMIFS(通讯通路门店!$AA:$AA,通讯通路门店!$S:$S,$G2249)</f>
        <v>0</v>
      </c>
      <c r="BA2249" s="99">
        <f t="shared" si="178"/>
        <v>0</v>
      </c>
      <c r="BB2249" s="99">
        <f t="shared" si="179"/>
        <v>0</v>
      </c>
      <c r="BC2249" s="99">
        <f>SUMIFS(通讯通路门店!$W:$W,通讯通路门店!$S:$S,$G2249,通讯通路门店!$J:$J,"荣耀体验店")+SUMIFS(通讯通路门店!$W:$W,通讯通路门店!$S:$S,$G2249,通讯通路门店!$J:$J,"荣耀授权专卖店")</f>
        <v>0</v>
      </c>
      <c r="BD2249" s="99">
        <f>SUMIFS(通讯通路门店!$Z:$Z,通讯通路门店!$S:$S,$G2249,通讯通路门店!$J:$J,"VIVO体验店")</f>
        <v>0</v>
      </c>
      <c r="BE2249" s="99">
        <f>SUMIFS(通讯通路门店!$AB:$AB,通讯通路门店!$S:$S,$G2249,通讯通路门店!$J:$J,"OPPO体验店")</f>
        <v>0</v>
      </c>
      <c r="BF2249" s="99">
        <f>SUMIFS(通讯通路门店!$X:$X,通讯通路门店!$S:$S,$G2249,通讯通路门店!$J:$J,"华为授权体验店")+SUMIFS(通讯通路门店!$AA:$AA,通讯通路门店!$S:$S,$G2249,通讯通路门店!$J:$J,"华为堡垒店")</f>
        <v>0</v>
      </c>
      <c r="BG2249" s="99">
        <f>SUMIFS(通讯通路门店!$Y:$Y,通讯通路门店!$S:$S,$G2249,通讯通路门店!$J:$J,"小米体验店")</f>
        <v>0</v>
      </c>
      <c r="BH2249" s="99">
        <f>SUMIFS(通讯通路门店!$AA:$AA,通讯通路门店!$S:$S,$G2249,通讯通路门店!$J:$J,"苹果体验店")</f>
        <v>0</v>
      </c>
      <c r="BI2249" s="99">
        <f>SUMIFS(通讯通路门店!$K:$K,通讯通路门店!$S:$S,$G2249,通讯通路门店!$J:$J,"其他品牌专卖店")</f>
        <v>0</v>
      </c>
      <c r="BJ2249" s="99">
        <f>SUMIFS(通讯通路门店!$AC:$AC,通讯通路门店!$S:$S,$G2249)</f>
        <v>0</v>
      </c>
      <c r="BK2249" s="99">
        <f>SUMIFS(通讯通路门店!$AD:$AD,通讯通路门店!$S:$S,$G2249)</f>
        <v>0</v>
      </c>
      <c r="BL2249" s="99">
        <f>SUMIFS(通讯通路门店!$AE:$AE,通讯通路门店!$S:$S,$G2249)</f>
        <v>0</v>
      </c>
      <c r="BM2249" s="99">
        <f>SUMIFS(通讯通路门店!$AF:$AF,通讯通路门店!$S:$S,$G2249)</f>
        <v>0</v>
      </c>
      <c r="BN2249" s="99">
        <f>SUMIFS(通讯通路门店!$AG:$AG,通讯通路门店!$S:$S,$G2249)</f>
        <v>0</v>
      </c>
      <c r="BO2249" s="99">
        <f>SUMIFS(通讯通路门店!$AH:$AH,通讯通路门店!$S:$S,$G2249)</f>
        <v>0</v>
      </c>
      <c r="BP2249" s="99">
        <f>SUMIFS(通讯通路门店!$AI:$AI,通讯通路门店!$S:$S,$G2249)</f>
        <v>0</v>
      </c>
      <c r="BQ2249" s="83"/>
    </row>
    <row r="2250" spans="1:69">
      <c r="A2250" s="99" t="str">
        <f>IFERROR(_xlfn.XLOOKUP($G2250,通讯通路门店!$S$4:$S$993931,通讯通路门店!$A$4:$A$993931,0,0),"")</f>
        <v>海南省</v>
      </c>
      <c r="B2250" s="99" t="str">
        <f>IFERROR(_xlfn.XLOOKUP($G2250,通讯通路门店!$S$4:$S$993931,通讯通路门店!$B$4:$B$993931,0,0),"")</f>
        <v>东方市</v>
      </c>
      <c r="C2250" s="99" t="str">
        <f>IFERROR(_xlfn.XLOOKUP($G2250,通讯通路门店!$S$4:$S$993931,通讯通路门店!$C$4:$C$993931,0,0),"")</f>
        <v>东方市</v>
      </c>
      <c r="D2250" s="99" t="str">
        <f>IFERROR(_xlfn.XLOOKUP($G2250,通讯通路门店!$S$4:$S$993931,通讯通路门店!$D$4:$D$993931,0,0),"")</f>
        <v>八所镇</v>
      </c>
      <c r="E2250" s="83"/>
      <c r="F2250" s="83"/>
      <c r="G2250" s="101"/>
      <c r="H2250" s="102">
        <f>IFERROR(_xlfn.XLOOKUP($G2250,通讯通路门店!$S$4:$S$993931,通讯通路门店!$R$4:$R$993931,0,0),"")</f>
        <v>0</v>
      </c>
      <c r="I2250" s="83"/>
      <c r="J2250" s="83"/>
      <c r="K2250" s="83"/>
      <c r="L2250" s="83"/>
      <c r="M2250" s="83"/>
      <c r="N2250" s="83"/>
      <c r="O2250" s="83"/>
      <c r="P2250" s="83"/>
      <c r="Q2250" s="83"/>
      <c r="R2250" s="83"/>
      <c r="S2250" s="83"/>
      <c r="T2250" s="83"/>
      <c r="U2250" s="99">
        <f>COUNTIF(通讯通路门店!$S:$S,$G2250)</f>
        <v>0</v>
      </c>
      <c r="V2250" s="99">
        <f>COUNTIFS(通讯通路门店!$S:$S,$G2250,通讯通路门店!$J:$J,"综合卖场")</f>
        <v>0</v>
      </c>
      <c r="W2250" s="99">
        <f>SUMIFS(通讯通路门店!$AJ:$AJ,通讯通路门店!$S:$S,通讯客户沙盘!$G2250)</f>
        <v>0</v>
      </c>
      <c r="X2250" s="99">
        <f t="shared" si="175"/>
        <v>0</v>
      </c>
      <c r="Y2250" s="99">
        <f>COUNTIFS(通讯通路门店!$S:$S,$G2250,通讯通路门店!$J:$J,"荣耀体验店")+COUNTIFS(通讯通路门店!$S:$S,$G2250,通讯通路门店!$J:$J,"荣耀授权专卖店")</f>
        <v>0</v>
      </c>
      <c r="Z2250" s="99">
        <f>COUNTIFS(通讯通路门店!$S:$S,$G2250,通讯通路门店!$J:$J,"VIVO体验店")</f>
        <v>0</v>
      </c>
      <c r="AA2250" s="99">
        <f>COUNTIFS(通讯通路门店!$S:$S,$G2250,通讯通路门店!$J:$J,"OPPO体验店")</f>
        <v>0</v>
      </c>
      <c r="AB2250" s="99">
        <f>COUNTIFS(通讯通路门店!$S:$S,$G2250,通讯通路门店!$J:$J,"华为授权体验店")+COUNTIFS(通讯通路门店!$S:$S,$G2250,通讯通路门店!$J:$J,"华为堡垒店")</f>
        <v>0</v>
      </c>
      <c r="AC2250" s="99">
        <f>COUNTIFS(通讯通路门店!$S:$S,$G2250,通讯通路门店!$J:$J,"小米体验店")</f>
        <v>0</v>
      </c>
      <c r="AD2250" s="99">
        <f>COUNTIFS(通讯通路门店!$S:$S,$G2250,通讯通路门店!$J:$J,"苹果体验店")</f>
        <v>0</v>
      </c>
      <c r="AE2250" s="99">
        <f>COUNTIFS(通讯通路门店!$S:$S,$G2250,通讯通路门店!$J:$J,"其他品牌专卖店")</f>
        <v>0</v>
      </c>
      <c r="AF2250" s="99">
        <f>SUMIFS(通讯通路门店!$BI:$BI,通讯通路门店!$S:$S,$G2250)</f>
        <v>0</v>
      </c>
      <c r="AG2250" s="99">
        <f>SUMIFS(通讯通路门店!$BH:$BH,通讯通路门店!$S:$S,$G2250)</f>
        <v>0</v>
      </c>
      <c r="AH2250" s="99">
        <f t="shared" si="176"/>
        <v>0</v>
      </c>
      <c r="AI2250" s="99">
        <f>SUMIFS(通讯通路门店!$BB:$BB,通讯通路门店!$S:$S,$G2250)</f>
        <v>0</v>
      </c>
      <c r="AJ2250" s="99">
        <f>SUMIFS(通讯通路门店!$BE:$BE,通讯通路门店!$S:$S,$G2250)</f>
        <v>0</v>
      </c>
      <c r="AK2250" s="99">
        <f>SUMIFS(通讯通路门店!$BG:$BG,通讯通路门店!$S:$S,$G2250)</f>
        <v>0</v>
      </c>
      <c r="AL2250" s="99">
        <f>SUMIFS(通讯通路门店!$BC:$BC,通讯通路门店!$S:$S,$G2250)</f>
        <v>0</v>
      </c>
      <c r="AM2250" s="99">
        <f>SUMIFS(通讯通路门店!$BD:$BD,通讯通路门店!$S:$S,$G2250)</f>
        <v>0</v>
      </c>
      <c r="AN2250" s="99">
        <f>SUMIFS(通讯通路门店!$BF:$BF,通讯通路门店!$S:$S,$G2250)</f>
        <v>0</v>
      </c>
      <c r="AO2250" s="99">
        <f t="shared" si="177"/>
        <v>0</v>
      </c>
      <c r="AP2250" s="99">
        <f>SUMIFS(通讯通路门店!$K:$K,通讯通路门店!$S:$S,$G2250)</f>
        <v>0</v>
      </c>
      <c r="AQ2250" s="83"/>
      <c r="AR2250" s="99">
        <f>SUMIFS(通讯通路门店!$T:$T,通讯通路门店!$S:$S,$G2250)</f>
        <v>0</v>
      </c>
      <c r="AS2250" s="99">
        <f>SUMIFS(通讯通路门店!$U:$U,通讯通路门店!$S:$S,$G2250)</f>
        <v>0</v>
      </c>
      <c r="AT2250" s="99">
        <f>SUMIFS(通讯通路门店!$V:$V,通讯通路门店!$S:$S,$G2250)</f>
        <v>0</v>
      </c>
      <c r="AU2250" s="99">
        <f>SUMIFS(通讯通路门店!$W:$W,通讯通路门店!$S:$S,$G2250)</f>
        <v>0</v>
      </c>
      <c r="AV2250" s="99">
        <f>SUMIFS(通讯通路门店!$Z:$Z,通讯通路门店!$S:$S,$G2250)</f>
        <v>0</v>
      </c>
      <c r="AW2250" s="99">
        <f>SUMIFS(通讯通路门店!$AB:$AB,通讯通路门店!$S:$S,$G2250)</f>
        <v>0</v>
      </c>
      <c r="AX2250" s="99">
        <f>SUMIFS(通讯通路门店!$X:$X,通讯通路门店!$S:$S,$G2250)</f>
        <v>0</v>
      </c>
      <c r="AY2250" s="99">
        <f>SUMIFS(通讯通路门店!$Y:$Y,通讯通路门店!$S:$S,$G2250)</f>
        <v>0</v>
      </c>
      <c r="AZ2250" s="99">
        <f>SUMIFS(通讯通路门店!$AA:$AA,通讯通路门店!$S:$S,$G2250)</f>
        <v>0</v>
      </c>
      <c r="BA2250" s="99">
        <f t="shared" si="178"/>
        <v>0</v>
      </c>
      <c r="BB2250" s="99">
        <f t="shared" si="179"/>
        <v>0</v>
      </c>
      <c r="BC2250" s="99">
        <f>SUMIFS(通讯通路门店!$W:$W,通讯通路门店!$S:$S,$G2250,通讯通路门店!$J:$J,"荣耀体验店")+SUMIFS(通讯通路门店!$W:$W,通讯通路门店!$S:$S,$G2250,通讯通路门店!$J:$J,"荣耀授权专卖店")</f>
        <v>0</v>
      </c>
      <c r="BD2250" s="99">
        <f>SUMIFS(通讯通路门店!$Z:$Z,通讯通路门店!$S:$S,$G2250,通讯通路门店!$J:$J,"VIVO体验店")</f>
        <v>0</v>
      </c>
      <c r="BE2250" s="99">
        <f>SUMIFS(通讯通路门店!$AB:$AB,通讯通路门店!$S:$S,$G2250,通讯通路门店!$J:$J,"OPPO体验店")</f>
        <v>0</v>
      </c>
      <c r="BF2250" s="99">
        <f>SUMIFS(通讯通路门店!$X:$X,通讯通路门店!$S:$S,$G2250,通讯通路门店!$J:$J,"华为授权体验店")+SUMIFS(通讯通路门店!$AA:$AA,通讯通路门店!$S:$S,$G2250,通讯通路门店!$J:$J,"华为堡垒店")</f>
        <v>0</v>
      </c>
      <c r="BG2250" s="99">
        <f>SUMIFS(通讯通路门店!$Y:$Y,通讯通路门店!$S:$S,$G2250,通讯通路门店!$J:$J,"小米体验店")</f>
        <v>0</v>
      </c>
      <c r="BH2250" s="99">
        <f>SUMIFS(通讯通路门店!$AA:$AA,通讯通路门店!$S:$S,$G2250,通讯通路门店!$J:$J,"苹果体验店")</f>
        <v>0</v>
      </c>
      <c r="BI2250" s="99">
        <f>SUMIFS(通讯通路门店!$K:$K,通讯通路门店!$S:$S,$G2250,通讯通路门店!$J:$J,"其他品牌专卖店")</f>
        <v>0</v>
      </c>
      <c r="BJ2250" s="99">
        <f>SUMIFS(通讯通路门店!$AC:$AC,通讯通路门店!$S:$S,$G2250)</f>
        <v>0</v>
      </c>
      <c r="BK2250" s="99">
        <f>SUMIFS(通讯通路门店!$AD:$AD,通讯通路门店!$S:$S,$G2250)</f>
        <v>0</v>
      </c>
      <c r="BL2250" s="99">
        <f>SUMIFS(通讯通路门店!$AE:$AE,通讯通路门店!$S:$S,$G2250)</f>
        <v>0</v>
      </c>
      <c r="BM2250" s="99">
        <f>SUMIFS(通讯通路门店!$AF:$AF,通讯通路门店!$S:$S,$G2250)</f>
        <v>0</v>
      </c>
      <c r="BN2250" s="99">
        <f>SUMIFS(通讯通路门店!$AG:$AG,通讯通路门店!$S:$S,$G2250)</f>
        <v>0</v>
      </c>
      <c r="BO2250" s="99">
        <f>SUMIFS(通讯通路门店!$AH:$AH,通讯通路门店!$S:$S,$G2250)</f>
        <v>0</v>
      </c>
      <c r="BP2250" s="99">
        <f>SUMIFS(通讯通路门店!$AI:$AI,通讯通路门店!$S:$S,$G2250)</f>
        <v>0</v>
      </c>
      <c r="BQ2250" s="83"/>
    </row>
    <row r="2251" spans="1:69">
      <c r="A2251" s="99" t="str">
        <f>IFERROR(_xlfn.XLOOKUP($G2251,通讯通路门店!$S$4:$S$993931,通讯通路门店!$A$4:$A$993931,0,0),"")</f>
        <v>海南省</v>
      </c>
      <c r="B2251" s="99" t="str">
        <f>IFERROR(_xlfn.XLOOKUP($G2251,通讯通路门店!$S$4:$S$993931,通讯通路门店!$B$4:$B$993931,0,0),"")</f>
        <v>东方市</v>
      </c>
      <c r="C2251" s="99" t="str">
        <f>IFERROR(_xlfn.XLOOKUP($G2251,通讯通路门店!$S$4:$S$993931,通讯通路门店!$C$4:$C$993931,0,0),"")</f>
        <v>东方市</v>
      </c>
      <c r="D2251" s="99" t="str">
        <f>IFERROR(_xlfn.XLOOKUP($G2251,通讯通路门店!$S$4:$S$993931,通讯通路门店!$D$4:$D$993931,0,0),"")</f>
        <v>八所镇</v>
      </c>
      <c r="E2251" s="83"/>
      <c r="F2251" s="83"/>
      <c r="G2251" s="101"/>
      <c r="H2251" s="102">
        <f>IFERROR(_xlfn.XLOOKUP($G2251,通讯通路门店!$S$4:$S$993931,通讯通路门店!$R$4:$R$993931,0,0),"")</f>
        <v>0</v>
      </c>
      <c r="I2251" s="83"/>
      <c r="J2251" s="83"/>
      <c r="K2251" s="83"/>
      <c r="L2251" s="83"/>
      <c r="M2251" s="83"/>
      <c r="N2251" s="83"/>
      <c r="O2251" s="83"/>
      <c r="P2251" s="83"/>
      <c r="Q2251" s="83"/>
      <c r="R2251" s="83"/>
      <c r="S2251" s="83"/>
      <c r="T2251" s="83"/>
      <c r="U2251" s="99">
        <f>COUNTIF(通讯通路门店!$S:$S,$G2251)</f>
        <v>0</v>
      </c>
      <c r="V2251" s="99">
        <f>COUNTIFS(通讯通路门店!$S:$S,$G2251,通讯通路门店!$J:$J,"综合卖场")</f>
        <v>0</v>
      </c>
      <c r="W2251" s="99">
        <f>SUMIFS(通讯通路门店!$AJ:$AJ,通讯通路门店!$S:$S,通讯客户沙盘!$G2251)</f>
        <v>0</v>
      </c>
      <c r="X2251" s="99">
        <f t="shared" si="175"/>
        <v>0</v>
      </c>
      <c r="Y2251" s="99">
        <f>COUNTIFS(通讯通路门店!$S:$S,$G2251,通讯通路门店!$J:$J,"荣耀体验店")+COUNTIFS(通讯通路门店!$S:$S,$G2251,通讯通路门店!$J:$J,"荣耀授权专卖店")</f>
        <v>0</v>
      </c>
      <c r="Z2251" s="99">
        <f>COUNTIFS(通讯通路门店!$S:$S,$G2251,通讯通路门店!$J:$J,"VIVO体验店")</f>
        <v>0</v>
      </c>
      <c r="AA2251" s="99">
        <f>COUNTIFS(通讯通路门店!$S:$S,$G2251,通讯通路门店!$J:$J,"OPPO体验店")</f>
        <v>0</v>
      </c>
      <c r="AB2251" s="99">
        <f>COUNTIFS(通讯通路门店!$S:$S,$G2251,通讯通路门店!$J:$J,"华为授权体验店")+COUNTIFS(通讯通路门店!$S:$S,$G2251,通讯通路门店!$J:$J,"华为堡垒店")</f>
        <v>0</v>
      </c>
      <c r="AC2251" s="99">
        <f>COUNTIFS(通讯通路门店!$S:$S,$G2251,通讯通路门店!$J:$J,"小米体验店")</f>
        <v>0</v>
      </c>
      <c r="AD2251" s="99">
        <f>COUNTIFS(通讯通路门店!$S:$S,$G2251,通讯通路门店!$J:$J,"苹果体验店")</f>
        <v>0</v>
      </c>
      <c r="AE2251" s="99">
        <f>COUNTIFS(通讯通路门店!$S:$S,$G2251,通讯通路门店!$J:$J,"其他品牌专卖店")</f>
        <v>0</v>
      </c>
      <c r="AF2251" s="99">
        <f>SUMIFS(通讯通路门店!$BI:$BI,通讯通路门店!$S:$S,$G2251)</f>
        <v>0</v>
      </c>
      <c r="AG2251" s="99">
        <f>SUMIFS(通讯通路门店!$BH:$BH,通讯通路门店!$S:$S,$G2251)</f>
        <v>0</v>
      </c>
      <c r="AH2251" s="99">
        <f t="shared" si="176"/>
        <v>0</v>
      </c>
      <c r="AI2251" s="99">
        <f>SUMIFS(通讯通路门店!$BB:$BB,通讯通路门店!$S:$S,$G2251)</f>
        <v>0</v>
      </c>
      <c r="AJ2251" s="99">
        <f>SUMIFS(通讯通路门店!$BE:$BE,通讯通路门店!$S:$S,$G2251)</f>
        <v>0</v>
      </c>
      <c r="AK2251" s="99">
        <f>SUMIFS(通讯通路门店!$BG:$BG,通讯通路门店!$S:$S,$G2251)</f>
        <v>0</v>
      </c>
      <c r="AL2251" s="99">
        <f>SUMIFS(通讯通路门店!$BC:$BC,通讯通路门店!$S:$S,$G2251)</f>
        <v>0</v>
      </c>
      <c r="AM2251" s="99">
        <f>SUMIFS(通讯通路门店!$BD:$BD,通讯通路门店!$S:$S,$G2251)</f>
        <v>0</v>
      </c>
      <c r="AN2251" s="99">
        <f>SUMIFS(通讯通路门店!$BF:$BF,通讯通路门店!$S:$S,$G2251)</f>
        <v>0</v>
      </c>
      <c r="AO2251" s="99">
        <f t="shared" si="177"/>
        <v>0</v>
      </c>
      <c r="AP2251" s="99">
        <f>SUMIFS(通讯通路门店!$K:$K,通讯通路门店!$S:$S,$G2251)</f>
        <v>0</v>
      </c>
      <c r="AQ2251" s="83"/>
      <c r="AR2251" s="99">
        <f>SUMIFS(通讯通路门店!$T:$T,通讯通路门店!$S:$S,$G2251)</f>
        <v>0</v>
      </c>
      <c r="AS2251" s="99">
        <f>SUMIFS(通讯通路门店!$U:$U,通讯通路门店!$S:$S,$G2251)</f>
        <v>0</v>
      </c>
      <c r="AT2251" s="99">
        <f>SUMIFS(通讯通路门店!$V:$V,通讯通路门店!$S:$S,$G2251)</f>
        <v>0</v>
      </c>
      <c r="AU2251" s="99">
        <f>SUMIFS(通讯通路门店!$W:$W,通讯通路门店!$S:$S,$G2251)</f>
        <v>0</v>
      </c>
      <c r="AV2251" s="99">
        <f>SUMIFS(通讯通路门店!$Z:$Z,通讯通路门店!$S:$S,$G2251)</f>
        <v>0</v>
      </c>
      <c r="AW2251" s="99">
        <f>SUMIFS(通讯通路门店!$AB:$AB,通讯通路门店!$S:$S,$G2251)</f>
        <v>0</v>
      </c>
      <c r="AX2251" s="99">
        <f>SUMIFS(通讯通路门店!$X:$X,通讯通路门店!$S:$S,$G2251)</f>
        <v>0</v>
      </c>
      <c r="AY2251" s="99">
        <f>SUMIFS(通讯通路门店!$Y:$Y,通讯通路门店!$S:$S,$G2251)</f>
        <v>0</v>
      </c>
      <c r="AZ2251" s="99">
        <f>SUMIFS(通讯通路门店!$AA:$AA,通讯通路门店!$S:$S,$G2251)</f>
        <v>0</v>
      </c>
      <c r="BA2251" s="99">
        <f t="shared" si="178"/>
        <v>0</v>
      </c>
      <c r="BB2251" s="99">
        <f t="shared" si="179"/>
        <v>0</v>
      </c>
      <c r="BC2251" s="99">
        <f>SUMIFS(通讯通路门店!$W:$W,通讯通路门店!$S:$S,$G2251,通讯通路门店!$J:$J,"荣耀体验店")+SUMIFS(通讯通路门店!$W:$W,通讯通路门店!$S:$S,$G2251,通讯通路门店!$J:$J,"荣耀授权专卖店")</f>
        <v>0</v>
      </c>
      <c r="BD2251" s="99">
        <f>SUMIFS(通讯通路门店!$Z:$Z,通讯通路门店!$S:$S,$G2251,通讯通路门店!$J:$J,"VIVO体验店")</f>
        <v>0</v>
      </c>
      <c r="BE2251" s="99">
        <f>SUMIFS(通讯通路门店!$AB:$AB,通讯通路门店!$S:$S,$G2251,通讯通路门店!$J:$J,"OPPO体验店")</f>
        <v>0</v>
      </c>
      <c r="BF2251" s="99">
        <f>SUMIFS(通讯通路门店!$X:$X,通讯通路门店!$S:$S,$G2251,通讯通路门店!$J:$J,"华为授权体验店")+SUMIFS(通讯通路门店!$AA:$AA,通讯通路门店!$S:$S,$G2251,通讯通路门店!$J:$J,"华为堡垒店")</f>
        <v>0</v>
      </c>
      <c r="BG2251" s="99">
        <f>SUMIFS(通讯通路门店!$Y:$Y,通讯通路门店!$S:$S,$G2251,通讯通路门店!$J:$J,"小米体验店")</f>
        <v>0</v>
      </c>
      <c r="BH2251" s="99">
        <f>SUMIFS(通讯通路门店!$AA:$AA,通讯通路门店!$S:$S,$G2251,通讯通路门店!$J:$J,"苹果体验店")</f>
        <v>0</v>
      </c>
      <c r="BI2251" s="99">
        <f>SUMIFS(通讯通路门店!$K:$K,通讯通路门店!$S:$S,$G2251,通讯通路门店!$J:$J,"其他品牌专卖店")</f>
        <v>0</v>
      </c>
      <c r="BJ2251" s="99">
        <f>SUMIFS(通讯通路门店!$AC:$AC,通讯通路门店!$S:$S,$G2251)</f>
        <v>0</v>
      </c>
      <c r="BK2251" s="99">
        <f>SUMIFS(通讯通路门店!$AD:$AD,通讯通路门店!$S:$S,$G2251)</f>
        <v>0</v>
      </c>
      <c r="BL2251" s="99">
        <f>SUMIFS(通讯通路门店!$AE:$AE,通讯通路门店!$S:$S,$G2251)</f>
        <v>0</v>
      </c>
      <c r="BM2251" s="99">
        <f>SUMIFS(通讯通路门店!$AF:$AF,通讯通路门店!$S:$S,$G2251)</f>
        <v>0</v>
      </c>
      <c r="BN2251" s="99">
        <f>SUMIFS(通讯通路门店!$AG:$AG,通讯通路门店!$S:$S,$G2251)</f>
        <v>0</v>
      </c>
      <c r="BO2251" s="99">
        <f>SUMIFS(通讯通路门店!$AH:$AH,通讯通路门店!$S:$S,$G2251)</f>
        <v>0</v>
      </c>
      <c r="BP2251" s="99">
        <f>SUMIFS(通讯通路门店!$AI:$AI,通讯通路门店!$S:$S,$G2251)</f>
        <v>0</v>
      </c>
      <c r="BQ2251" s="83"/>
    </row>
    <row r="2252" spans="1:69">
      <c r="A2252" s="99" t="str">
        <f>IFERROR(_xlfn.XLOOKUP($G2252,通讯通路门店!$S$4:$S$993931,通讯通路门店!$A$4:$A$993931,0,0),"")</f>
        <v>海南省</v>
      </c>
      <c r="B2252" s="99" t="str">
        <f>IFERROR(_xlfn.XLOOKUP($G2252,通讯通路门店!$S$4:$S$993931,通讯通路门店!$B$4:$B$993931,0,0),"")</f>
        <v>东方市</v>
      </c>
      <c r="C2252" s="99" t="str">
        <f>IFERROR(_xlfn.XLOOKUP($G2252,通讯通路门店!$S$4:$S$993931,通讯通路门店!$C$4:$C$993931,0,0),"")</f>
        <v>东方市</v>
      </c>
      <c r="D2252" s="99" t="str">
        <f>IFERROR(_xlfn.XLOOKUP($G2252,通讯通路门店!$S$4:$S$993931,通讯通路门店!$D$4:$D$993931,0,0),"")</f>
        <v>八所镇</v>
      </c>
      <c r="E2252" s="83"/>
      <c r="F2252" s="83"/>
      <c r="G2252" s="101"/>
      <c r="H2252" s="102">
        <f>IFERROR(_xlfn.XLOOKUP($G2252,通讯通路门店!$S$4:$S$993931,通讯通路门店!$R$4:$R$993931,0,0),"")</f>
        <v>0</v>
      </c>
      <c r="I2252" s="83"/>
      <c r="J2252" s="83"/>
      <c r="K2252" s="83"/>
      <c r="L2252" s="83"/>
      <c r="M2252" s="83"/>
      <c r="N2252" s="83"/>
      <c r="O2252" s="83"/>
      <c r="P2252" s="83"/>
      <c r="Q2252" s="83"/>
      <c r="R2252" s="83"/>
      <c r="S2252" s="83"/>
      <c r="T2252" s="83"/>
      <c r="U2252" s="99">
        <f>COUNTIF(通讯通路门店!$S:$S,$G2252)</f>
        <v>0</v>
      </c>
      <c r="V2252" s="99">
        <f>COUNTIFS(通讯通路门店!$S:$S,$G2252,通讯通路门店!$J:$J,"综合卖场")</f>
        <v>0</v>
      </c>
      <c r="W2252" s="99">
        <f>SUMIFS(通讯通路门店!$AJ:$AJ,通讯通路门店!$S:$S,通讯客户沙盘!$G2252)</f>
        <v>0</v>
      </c>
      <c r="X2252" s="99">
        <f t="shared" si="175"/>
        <v>0</v>
      </c>
      <c r="Y2252" s="99">
        <f>COUNTIFS(通讯通路门店!$S:$S,$G2252,通讯通路门店!$J:$J,"荣耀体验店")+COUNTIFS(通讯通路门店!$S:$S,$G2252,通讯通路门店!$J:$J,"荣耀授权专卖店")</f>
        <v>0</v>
      </c>
      <c r="Z2252" s="99">
        <f>COUNTIFS(通讯通路门店!$S:$S,$G2252,通讯通路门店!$J:$J,"VIVO体验店")</f>
        <v>0</v>
      </c>
      <c r="AA2252" s="99">
        <f>COUNTIFS(通讯通路门店!$S:$S,$G2252,通讯通路门店!$J:$J,"OPPO体验店")</f>
        <v>0</v>
      </c>
      <c r="AB2252" s="99">
        <f>COUNTIFS(通讯通路门店!$S:$S,$G2252,通讯通路门店!$J:$J,"华为授权体验店")+COUNTIFS(通讯通路门店!$S:$S,$G2252,通讯通路门店!$J:$J,"华为堡垒店")</f>
        <v>0</v>
      </c>
      <c r="AC2252" s="99">
        <f>COUNTIFS(通讯通路门店!$S:$S,$G2252,通讯通路门店!$J:$J,"小米体验店")</f>
        <v>0</v>
      </c>
      <c r="AD2252" s="99">
        <f>COUNTIFS(通讯通路门店!$S:$S,$G2252,通讯通路门店!$J:$J,"苹果体验店")</f>
        <v>0</v>
      </c>
      <c r="AE2252" s="99">
        <f>COUNTIFS(通讯通路门店!$S:$S,$G2252,通讯通路门店!$J:$J,"其他品牌专卖店")</f>
        <v>0</v>
      </c>
      <c r="AF2252" s="99">
        <f>SUMIFS(通讯通路门店!$BI:$BI,通讯通路门店!$S:$S,$G2252)</f>
        <v>0</v>
      </c>
      <c r="AG2252" s="99">
        <f>SUMIFS(通讯通路门店!$BH:$BH,通讯通路门店!$S:$S,$G2252)</f>
        <v>0</v>
      </c>
      <c r="AH2252" s="99">
        <f t="shared" si="176"/>
        <v>0</v>
      </c>
      <c r="AI2252" s="99">
        <f>SUMIFS(通讯通路门店!$BB:$BB,通讯通路门店!$S:$S,$G2252)</f>
        <v>0</v>
      </c>
      <c r="AJ2252" s="99">
        <f>SUMIFS(通讯通路门店!$BE:$BE,通讯通路门店!$S:$S,$G2252)</f>
        <v>0</v>
      </c>
      <c r="AK2252" s="99">
        <f>SUMIFS(通讯通路门店!$BG:$BG,通讯通路门店!$S:$S,$G2252)</f>
        <v>0</v>
      </c>
      <c r="AL2252" s="99">
        <f>SUMIFS(通讯通路门店!$BC:$BC,通讯通路门店!$S:$S,$G2252)</f>
        <v>0</v>
      </c>
      <c r="AM2252" s="99">
        <f>SUMIFS(通讯通路门店!$BD:$BD,通讯通路门店!$S:$S,$G2252)</f>
        <v>0</v>
      </c>
      <c r="AN2252" s="99">
        <f>SUMIFS(通讯通路门店!$BF:$BF,通讯通路门店!$S:$S,$G2252)</f>
        <v>0</v>
      </c>
      <c r="AO2252" s="99">
        <f t="shared" si="177"/>
        <v>0</v>
      </c>
      <c r="AP2252" s="99">
        <f>SUMIFS(通讯通路门店!$K:$K,通讯通路门店!$S:$S,$G2252)</f>
        <v>0</v>
      </c>
      <c r="AQ2252" s="83"/>
      <c r="AR2252" s="99">
        <f>SUMIFS(通讯通路门店!$T:$T,通讯通路门店!$S:$S,$G2252)</f>
        <v>0</v>
      </c>
      <c r="AS2252" s="99">
        <f>SUMIFS(通讯通路门店!$U:$U,通讯通路门店!$S:$S,$G2252)</f>
        <v>0</v>
      </c>
      <c r="AT2252" s="99">
        <f>SUMIFS(通讯通路门店!$V:$V,通讯通路门店!$S:$S,$G2252)</f>
        <v>0</v>
      </c>
      <c r="AU2252" s="99">
        <f>SUMIFS(通讯通路门店!$W:$W,通讯通路门店!$S:$S,$G2252)</f>
        <v>0</v>
      </c>
      <c r="AV2252" s="99">
        <f>SUMIFS(通讯通路门店!$Z:$Z,通讯通路门店!$S:$S,$G2252)</f>
        <v>0</v>
      </c>
      <c r="AW2252" s="99">
        <f>SUMIFS(通讯通路门店!$AB:$AB,通讯通路门店!$S:$S,$G2252)</f>
        <v>0</v>
      </c>
      <c r="AX2252" s="99">
        <f>SUMIFS(通讯通路门店!$X:$X,通讯通路门店!$S:$S,$G2252)</f>
        <v>0</v>
      </c>
      <c r="AY2252" s="99">
        <f>SUMIFS(通讯通路门店!$Y:$Y,通讯通路门店!$S:$S,$G2252)</f>
        <v>0</v>
      </c>
      <c r="AZ2252" s="99">
        <f>SUMIFS(通讯通路门店!$AA:$AA,通讯通路门店!$S:$S,$G2252)</f>
        <v>0</v>
      </c>
      <c r="BA2252" s="99">
        <f t="shared" si="178"/>
        <v>0</v>
      </c>
      <c r="BB2252" s="99">
        <f t="shared" si="179"/>
        <v>0</v>
      </c>
      <c r="BC2252" s="99">
        <f>SUMIFS(通讯通路门店!$W:$W,通讯通路门店!$S:$S,$G2252,通讯通路门店!$J:$J,"荣耀体验店")+SUMIFS(通讯通路门店!$W:$W,通讯通路门店!$S:$S,$G2252,通讯通路门店!$J:$J,"荣耀授权专卖店")</f>
        <v>0</v>
      </c>
      <c r="BD2252" s="99">
        <f>SUMIFS(通讯通路门店!$Z:$Z,通讯通路门店!$S:$S,$G2252,通讯通路门店!$J:$J,"VIVO体验店")</f>
        <v>0</v>
      </c>
      <c r="BE2252" s="99">
        <f>SUMIFS(通讯通路门店!$AB:$AB,通讯通路门店!$S:$S,$G2252,通讯通路门店!$J:$J,"OPPO体验店")</f>
        <v>0</v>
      </c>
      <c r="BF2252" s="99">
        <f>SUMIFS(通讯通路门店!$X:$X,通讯通路门店!$S:$S,$G2252,通讯通路门店!$J:$J,"华为授权体验店")+SUMIFS(通讯通路门店!$AA:$AA,通讯通路门店!$S:$S,$G2252,通讯通路门店!$J:$J,"华为堡垒店")</f>
        <v>0</v>
      </c>
      <c r="BG2252" s="99">
        <f>SUMIFS(通讯通路门店!$Y:$Y,通讯通路门店!$S:$S,$G2252,通讯通路门店!$J:$J,"小米体验店")</f>
        <v>0</v>
      </c>
      <c r="BH2252" s="99">
        <f>SUMIFS(通讯通路门店!$AA:$AA,通讯通路门店!$S:$S,$G2252,通讯通路门店!$J:$J,"苹果体验店")</f>
        <v>0</v>
      </c>
      <c r="BI2252" s="99">
        <f>SUMIFS(通讯通路门店!$K:$K,通讯通路门店!$S:$S,$G2252,通讯通路门店!$J:$J,"其他品牌专卖店")</f>
        <v>0</v>
      </c>
      <c r="BJ2252" s="99">
        <f>SUMIFS(通讯通路门店!$AC:$AC,通讯通路门店!$S:$S,$G2252)</f>
        <v>0</v>
      </c>
      <c r="BK2252" s="99">
        <f>SUMIFS(通讯通路门店!$AD:$AD,通讯通路门店!$S:$S,$G2252)</f>
        <v>0</v>
      </c>
      <c r="BL2252" s="99">
        <f>SUMIFS(通讯通路门店!$AE:$AE,通讯通路门店!$S:$S,$G2252)</f>
        <v>0</v>
      </c>
      <c r="BM2252" s="99">
        <f>SUMIFS(通讯通路门店!$AF:$AF,通讯通路门店!$S:$S,$G2252)</f>
        <v>0</v>
      </c>
      <c r="BN2252" s="99">
        <f>SUMIFS(通讯通路门店!$AG:$AG,通讯通路门店!$S:$S,$G2252)</f>
        <v>0</v>
      </c>
      <c r="BO2252" s="99">
        <f>SUMIFS(通讯通路门店!$AH:$AH,通讯通路门店!$S:$S,$G2252)</f>
        <v>0</v>
      </c>
      <c r="BP2252" s="99">
        <f>SUMIFS(通讯通路门店!$AI:$AI,通讯通路门店!$S:$S,$G2252)</f>
        <v>0</v>
      </c>
      <c r="BQ2252" s="83"/>
    </row>
    <row r="2253" spans="1:69">
      <c r="A2253" s="99" t="str">
        <f>IFERROR(_xlfn.XLOOKUP($G2253,通讯通路门店!$S$4:$S$993931,通讯通路门店!$A$4:$A$993931,0,0),"")</f>
        <v>海南省</v>
      </c>
      <c r="B2253" s="99" t="str">
        <f>IFERROR(_xlfn.XLOOKUP($G2253,通讯通路门店!$S$4:$S$993931,通讯通路门店!$B$4:$B$993931,0,0),"")</f>
        <v>东方市</v>
      </c>
      <c r="C2253" s="99" t="str">
        <f>IFERROR(_xlfn.XLOOKUP($G2253,通讯通路门店!$S$4:$S$993931,通讯通路门店!$C$4:$C$993931,0,0),"")</f>
        <v>东方市</v>
      </c>
      <c r="D2253" s="99" t="str">
        <f>IFERROR(_xlfn.XLOOKUP($G2253,通讯通路门店!$S$4:$S$993931,通讯通路门店!$D$4:$D$993931,0,0),"")</f>
        <v>八所镇</v>
      </c>
      <c r="E2253" s="83"/>
      <c r="F2253" s="83"/>
      <c r="G2253" s="101"/>
      <c r="H2253" s="102">
        <f>IFERROR(_xlfn.XLOOKUP($G2253,通讯通路门店!$S$4:$S$993931,通讯通路门店!$R$4:$R$993931,0,0),"")</f>
        <v>0</v>
      </c>
      <c r="I2253" s="83"/>
      <c r="J2253" s="83"/>
      <c r="K2253" s="83"/>
      <c r="L2253" s="83"/>
      <c r="M2253" s="83"/>
      <c r="N2253" s="83"/>
      <c r="O2253" s="83"/>
      <c r="P2253" s="83"/>
      <c r="Q2253" s="83"/>
      <c r="R2253" s="83"/>
      <c r="S2253" s="83"/>
      <c r="T2253" s="83"/>
      <c r="U2253" s="99">
        <f>COUNTIF(通讯通路门店!$S:$S,$G2253)</f>
        <v>0</v>
      </c>
      <c r="V2253" s="99">
        <f>COUNTIFS(通讯通路门店!$S:$S,$G2253,通讯通路门店!$J:$J,"综合卖场")</f>
        <v>0</v>
      </c>
      <c r="W2253" s="99">
        <f>SUMIFS(通讯通路门店!$AJ:$AJ,通讯通路门店!$S:$S,通讯客户沙盘!$G2253)</f>
        <v>0</v>
      </c>
      <c r="X2253" s="99">
        <f t="shared" si="175"/>
        <v>0</v>
      </c>
      <c r="Y2253" s="99">
        <f>COUNTIFS(通讯通路门店!$S:$S,$G2253,通讯通路门店!$J:$J,"荣耀体验店")+COUNTIFS(通讯通路门店!$S:$S,$G2253,通讯通路门店!$J:$J,"荣耀授权专卖店")</f>
        <v>0</v>
      </c>
      <c r="Z2253" s="99">
        <f>COUNTIFS(通讯通路门店!$S:$S,$G2253,通讯通路门店!$J:$J,"VIVO体验店")</f>
        <v>0</v>
      </c>
      <c r="AA2253" s="99">
        <f>COUNTIFS(通讯通路门店!$S:$S,$G2253,通讯通路门店!$J:$J,"OPPO体验店")</f>
        <v>0</v>
      </c>
      <c r="AB2253" s="99">
        <f>COUNTIFS(通讯通路门店!$S:$S,$G2253,通讯通路门店!$J:$J,"华为授权体验店")+COUNTIFS(通讯通路门店!$S:$S,$G2253,通讯通路门店!$J:$J,"华为堡垒店")</f>
        <v>0</v>
      </c>
      <c r="AC2253" s="99">
        <f>COUNTIFS(通讯通路门店!$S:$S,$G2253,通讯通路门店!$J:$J,"小米体验店")</f>
        <v>0</v>
      </c>
      <c r="AD2253" s="99">
        <f>COUNTIFS(通讯通路门店!$S:$S,$G2253,通讯通路门店!$J:$J,"苹果体验店")</f>
        <v>0</v>
      </c>
      <c r="AE2253" s="99">
        <f>COUNTIFS(通讯通路门店!$S:$S,$G2253,通讯通路门店!$J:$J,"其他品牌专卖店")</f>
        <v>0</v>
      </c>
      <c r="AF2253" s="99">
        <f>SUMIFS(通讯通路门店!$BI:$BI,通讯通路门店!$S:$S,$G2253)</f>
        <v>0</v>
      </c>
      <c r="AG2253" s="99">
        <f>SUMIFS(通讯通路门店!$BH:$BH,通讯通路门店!$S:$S,$G2253)</f>
        <v>0</v>
      </c>
      <c r="AH2253" s="99">
        <f t="shared" si="176"/>
        <v>0</v>
      </c>
      <c r="AI2253" s="99">
        <f>SUMIFS(通讯通路门店!$BB:$BB,通讯通路门店!$S:$S,$G2253)</f>
        <v>0</v>
      </c>
      <c r="AJ2253" s="99">
        <f>SUMIFS(通讯通路门店!$BE:$BE,通讯通路门店!$S:$S,$G2253)</f>
        <v>0</v>
      </c>
      <c r="AK2253" s="99">
        <f>SUMIFS(通讯通路门店!$BG:$BG,通讯通路门店!$S:$S,$G2253)</f>
        <v>0</v>
      </c>
      <c r="AL2253" s="99">
        <f>SUMIFS(通讯通路门店!$BC:$BC,通讯通路门店!$S:$S,$G2253)</f>
        <v>0</v>
      </c>
      <c r="AM2253" s="99">
        <f>SUMIFS(通讯通路门店!$BD:$BD,通讯通路门店!$S:$S,$G2253)</f>
        <v>0</v>
      </c>
      <c r="AN2253" s="99">
        <f>SUMIFS(通讯通路门店!$BF:$BF,通讯通路门店!$S:$S,$G2253)</f>
        <v>0</v>
      </c>
      <c r="AO2253" s="99">
        <f t="shared" si="177"/>
        <v>0</v>
      </c>
      <c r="AP2253" s="99">
        <f>SUMIFS(通讯通路门店!$K:$K,通讯通路门店!$S:$S,$G2253)</f>
        <v>0</v>
      </c>
      <c r="AQ2253" s="83"/>
      <c r="AR2253" s="99">
        <f>SUMIFS(通讯通路门店!$T:$T,通讯通路门店!$S:$S,$G2253)</f>
        <v>0</v>
      </c>
      <c r="AS2253" s="99">
        <f>SUMIFS(通讯通路门店!$U:$U,通讯通路门店!$S:$S,$G2253)</f>
        <v>0</v>
      </c>
      <c r="AT2253" s="99">
        <f>SUMIFS(通讯通路门店!$V:$V,通讯通路门店!$S:$S,$G2253)</f>
        <v>0</v>
      </c>
      <c r="AU2253" s="99">
        <f>SUMIFS(通讯通路门店!$W:$W,通讯通路门店!$S:$S,$G2253)</f>
        <v>0</v>
      </c>
      <c r="AV2253" s="99">
        <f>SUMIFS(通讯通路门店!$Z:$Z,通讯通路门店!$S:$S,$G2253)</f>
        <v>0</v>
      </c>
      <c r="AW2253" s="99">
        <f>SUMIFS(通讯通路门店!$AB:$AB,通讯通路门店!$S:$S,$G2253)</f>
        <v>0</v>
      </c>
      <c r="AX2253" s="99">
        <f>SUMIFS(通讯通路门店!$X:$X,通讯通路门店!$S:$S,$G2253)</f>
        <v>0</v>
      </c>
      <c r="AY2253" s="99">
        <f>SUMIFS(通讯通路门店!$Y:$Y,通讯通路门店!$S:$S,$G2253)</f>
        <v>0</v>
      </c>
      <c r="AZ2253" s="99">
        <f>SUMIFS(通讯通路门店!$AA:$AA,通讯通路门店!$S:$S,$G2253)</f>
        <v>0</v>
      </c>
      <c r="BA2253" s="99">
        <f t="shared" si="178"/>
        <v>0</v>
      </c>
      <c r="BB2253" s="99">
        <f t="shared" si="179"/>
        <v>0</v>
      </c>
      <c r="BC2253" s="99">
        <f>SUMIFS(通讯通路门店!$W:$W,通讯通路门店!$S:$S,$G2253,通讯通路门店!$J:$J,"荣耀体验店")+SUMIFS(通讯通路门店!$W:$W,通讯通路门店!$S:$S,$G2253,通讯通路门店!$J:$J,"荣耀授权专卖店")</f>
        <v>0</v>
      </c>
      <c r="BD2253" s="99">
        <f>SUMIFS(通讯通路门店!$Z:$Z,通讯通路门店!$S:$S,$G2253,通讯通路门店!$J:$J,"VIVO体验店")</f>
        <v>0</v>
      </c>
      <c r="BE2253" s="99">
        <f>SUMIFS(通讯通路门店!$AB:$AB,通讯通路门店!$S:$S,$G2253,通讯通路门店!$J:$J,"OPPO体验店")</f>
        <v>0</v>
      </c>
      <c r="BF2253" s="99">
        <f>SUMIFS(通讯通路门店!$X:$X,通讯通路门店!$S:$S,$G2253,通讯通路门店!$J:$J,"华为授权体验店")+SUMIFS(通讯通路门店!$AA:$AA,通讯通路门店!$S:$S,$G2253,通讯通路门店!$J:$J,"华为堡垒店")</f>
        <v>0</v>
      </c>
      <c r="BG2253" s="99">
        <f>SUMIFS(通讯通路门店!$Y:$Y,通讯通路门店!$S:$S,$G2253,通讯通路门店!$J:$J,"小米体验店")</f>
        <v>0</v>
      </c>
      <c r="BH2253" s="99">
        <f>SUMIFS(通讯通路门店!$AA:$AA,通讯通路门店!$S:$S,$G2253,通讯通路门店!$J:$J,"苹果体验店")</f>
        <v>0</v>
      </c>
      <c r="BI2253" s="99">
        <f>SUMIFS(通讯通路门店!$K:$K,通讯通路门店!$S:$S,$G2253,通讯通路门店!$J:$J,"其他品牌专卖店")</f>
        <v>0</v>
      </c>
      <c r="BJ2253" s="99">
        <f>SUMIFS(通讯通路门店!$AC:$AC,通讯通路门店!$S:$S,$G2253)</f>
        <v>0</v>
      </c>
      <c r="BK2253" s="99">
        <f>SUMIFS(通讯通路门店!$AD:$AD,通讯通路门店!$S:$S,$G2253)</f>
        <v>0</v>
      </c>
      <c r="BL2253" s="99">
        <f>SUMIFS(通讯通路门店!$AE:$AE,通讯通路门店!$S:$S,$G2253)</f>
        <v>0</v>
      </c>
      <c r="BM2253" s="99">
        <f>SUMIFS(通讯通路门店!$AF:$AF,通讯通路门店!$S:$S,$G2253)</f>
        <v>0</v>
      </c>
      <c r="BN2253" s="99">
        <f>SUMIFS(通讯通路门店!$AG:$AG,通讯通路门店!$S:$S,$G2253)</f>
        <v>0</v>
      </c>
      <c r="BO2253" s="99">
        <f>SUMIFS(通讯通路门店!$AH:$AH,通讯通路门店!$S:$S,$G2253)</f>
        <v>0</v>
      </c>
      <c r="BP2253" s="99">
        <f>SUMIFS(通讯通路门店!$AI:$AI,通讯通路门店!$S:$S,$G2253)</f>
        <v>0</v>
      </c>
      <c r="BQ2253" s="83"/>
    </row>
    <row r="2254" spans="1:69">
      <c r="A2254" s="99" t="str">
        <f>IFERROR(_xlfn.XLOOKUP($G2254,通讯通路门店!$S$4:$S$993931,通讯通路门店!$A$4:$A$993931,0,0),"")</f>
        <v>海南省</v>
      </c>
      <c r="B2254" s="99" t="str">
        <f>IFERROR(_xlfn.XLOOKUP($G2254,通讯通路门店!$S$4:$S$993931,通讯通路门店!$B$4:$B$993931,0,0),"")</f>
        <v>东方市</v>
      </c>
      <c r="C2254" s="99" t="str">
        <f>IFERROR(_xlfn.XLOOKUP($G2254,通讯通路门店!$S$4:$S$993931,通讯通路门店!$C$4:$C$993931,0,0),"")</f>
        <v>东方市</v>
      </c>
      <c r="D2254" s="99" t="str">
        <f>IFERROR(_xlfn.XLOOKUP($G2254,通讯通路门店!$S$4:$S$993931,通讯通路门店!$D$4:$D$993931,0,0),"")</f>
        <v>八所镇</v>
      </c>
      <c r="E2254" s="83"/>
      <c r="F2254" s="83"/>
      <c r="G2254" s="101"/>
      <c r="H2254" s="102">
        <f>IFERROR(_xlfn.XLOOKUP($G2254,通讯通路门店!$S$4:$S$993931,通讯通路门店!$R$4:$R$993931,0,0),"")</f>
        <v>0</v>
      </c>
      <c r="I2254" s="83"/>
      <c r="J2254" s="83"/>
      <c r="K2254" s="83"/>
      <c r="L2254" s="83"/>
      <c r="M2254" s="83"/>
      <c r="N2254" s="83"/>
      <c r="O2254" s="83"/>
      <c r="P2254" s="83"/>
      <c r="Q2254" s="83"/>
      <c r="R2254" s="83"/>
      <c r="S2254" s="83"/>
      <c r="T2254" s="83"/>
      <c r="U2254" s="99">
        <f>COUNTIF(通讯通路门店!$S:$S,$G2254)</f>
        <v>0</v>
      </c>
      <c r="V2254" s="99">
        <f>COUNTIFS(通讯通路门店!$S:$S,$G2254,通讯通路门店!$J:$J,"综合卖场")</f>
        <v>0</v>
      </c>
      <c r="W2254" s="99">
        <f>SUMIFS(通讯通路门店!$AJ:$AJ,通讯通路门店!$S:$S,通讯客户沙盘!$G2254)</f>
        <v>0</v>
      </c>
      <c r="X2254" s="99">
        <f t="shared" si="175"/>
        <v>0</v>
      </c>
      <c r="Y2254" s="99">
        <f>COUNTIFS(通讯通路门店!$S:$S,$G2254,通讯通路门店!$J:$J,"荣耀体验店")+COUNTIFS(通讯通路门店!$S:$S,$G2254,通讯通路门店!$J:$J,"荣耀授权专卖店")</f>
        <v>0</v>
      </c>
      <c r="Z2254" s="99">
        <f>COUNTIFS(通讯通路门店!$S:$S,$G2254,通讯通路门店!$J:$J,"VIVO体验店")</f>
        <v>0</v>
      </c>
      <c r="AA2254" s="99">
        <f>COUNTIFS(通讯通路门店!$S:$S,$G2254,通讯通路门店!$J:$J,"OPPO体验店")</f>
        <v>0</v>
      </c>
      <c r="AB2254" s="99">
        <f>COUNTIFS(通讯通路门店!$S:$S,$G2254,通讯通路门店!$J:$J,"华为授权体验店")+COUNTIFS(通讯通路门店!$S:$S,$G2254,通讯通路门店!$J:$J,"华为堡垒店")</f>
        <v>0</v>
      </c>
      <c r="AC2254" s="99">
        <f>COUNTIFS(通讯通路门店!$S:$S,$G2254,通讯通路门店!$J:$J,"小米体验店")</f>
        <v>0</v>
      </c>
      <c r="AD2254" s="99">
        <f>COUNTIFS(通讯通路门店!$S:$S,$G2254,通讯通路门店!$J:$J,"苹果体验店")</f>
        <v>0</v>
      </c>
      <c r="AE2254" s="99">
        <f>COUNTIFS(通讯通路门店!$S:$S,$G2254,通讯通路门店!$J:$J,"其他品牌专卖店")</f>
        <v>0</v>
      </c>
      <c r="AF2254" s="99">
        <f>SUMIFS(通讯通路门店!$BI:$BI,通讯通路门店!$S:$S,$G2254)</f>
        <v>0</v>
      </c>
      <c r="AG2254" s="99">
        <f>SUMIFS(通讯通路门店!$BH:$BH,通讯通路门店!$S:$S,$G2254)</f>
        <v>0</v>
      </c>
      <c r="AH2254" s="99">
        <f t="shared" si="176"/>
        <v>0</v>
      </c>
      <c r="AI2254" s="99">
        <f>SUMIFS(通讯通路门店!$BB:$BB,通讯通路门店!$S:$S,$G2254)</f>
        <v>0</v>
      </c>
      <c r="AJ2254" s="99">
        <f>SUMIFS(通讯通路门店!$BE:$BE,通讯通路门店!$S:$S,$G2254)</f>
        <v>0</v>
      </c>
      <c r="AK2254" s="99">
        <f>SUMIFS(通讯通路门店!$BG:$BG,通讯通路门店!$S:$S,$G2254)</f>
        <v>0</v>
      </c>
      <c r="AL2254" s="99">
        <f>SUMIFS(通讯通路门店!$BC:$BC,通讯通路门店!$S:$S,$G2254)</f>
        <v>0</v>
      </c>
      <c r="AM2254" s="99">
        <f>SUMIFS(通讯通路门店!$BD:$BD,通讯通路门店!$S:$S,$G2254)</f>
        <v>0</v>
      </c>
      <c r="AN2254" s="99">
        <f>SUMIFS(通讯通路门店!$BF:$BF,通讯通路门店!$S:$S,$G2254)</f>
        <v>0</v>
      </c>
      <c r="AO2254" s="99">
        <f t="shared" si="177"/>
        <v>0</v>
      </c>
      <c r="AP2254" s="99">
        <f>SUMIFS(通讯通路门店!$K:$K,通讯通路门店!$S:$S,$G2254)</f>
        <v>0</v>
      </c>
      <c r="AQ2254" s="83"/>
      <c r="AR2254" s="99">
        <f>SUMIFS(通讯通路门店!$T:$T,通讯通路门店!$S:$S,$G2254)</f>
        <v>0</v>
      </c>
      <c r="AS2254" s="99">
        <f>SUMIFS(通讯通路门店!$U:$U,通讯通路门店!$S:$S,$G2254)</f>
        <v>0</v>
      </c>
      <c r="AT2254" s="99">
        <f>SUMIFS(通讯通路门店!$V:$V,通讯通路门店!$S:$S,$G2254)</f>
        <v>0</v>
      </c>
      <c r="AU2254" s="99">
        <f>SUMIFS(通讯通路门店!$W:$W,通讯通路门店!$S:$S,$G2254)</f>
        <v>0</v>
      </c>
      <c r="AV2254" s="99">
        <f>SUMIFS(通讯通路门店!$Z:$Z,通讯通路门店!$S:$S,$G2254)</f>
        <v>0</v>
      </c>
      <c r="AW2254" s="99">
        <f>SUMIFS(通讯通路门店!$AB:$AB,通讯通路门店!$S:$S,$G2254)</f>
        <v>0</v>
      </c>
      <c r="AX2254" s="99">
        <f>SUMIFS(通讯通路门店!$X:$X,通讯通路门店!$S:$S,$G2254)</f>
        <v>0</v>
      </c>
      <c r="AY2254" s="99">
        <f>SUMIFS(通讯通路门店!$Y:$Y,通讯通路门店!$S:$S,$G2254)</f>
        <v>0</v>
      </c>
      <c r="AZ2254" s="99">
        <f>SUMIFS(通讯通路门店!$AA:$AA,通讯通路门店!$S:$S,$G2254)</f>
        <v>0</v>
      </c>
      <c r="BA2254" s="99">
        <f t="shared" si="178"/>
        <v>0</v>
      </c>
      <c r="BB2254" s="99">
        <f t="shared" si="179"/>
        <v>0</v>
      </c>
      <c r="BC2254" s="99">
        <f>SUMIFS(通讯通路门店!$W:$W,通讯通路门店!$S:$S,$G2254,通讯通路门店!$J:$J,"荣耀体验店")+SUMIFS(通讯通路门店!$W:$W,通讯通路门店!$S:$S,$G2254,通讯通路门店!$J:$J,"荣耀授权专卖店")</f>
        <v>0</v>
      </c>
      <c r="BD2254" s="99">
        <f>SUMIFS(通讯通路门店!$Z:$Z,通讯通路门店!$S:$S,$G2254,通讯通路门店!$J:$J,"VIVO体验店")</f>
        <v>0</v>
      </c>
      <c r="BE2254" s="99">
        <f>SUMIFS(通讯通路门店!$AB:$AB,通讯通路门店!$S:$S,$G2254,通讯通路门店!$J:$J,"OPPO体验店")</f>
        <v>0</v>
      </c>
      <c r="BF2254" s="99">
        <f>SUMIFS(通讯通路门店!$X:$X,通讯通路门店!$S:$S,$G2254,通讯通路门店!$J:$J,"华为授权体验店")+SUMIFS(通讯通路门店!$AA:$AA,通讯通路门店!$S:$S,$G2254,通讯通路门店!$J:$J,"华为堡垒店")</f>
        <v>0</v>
      </c>
      <c r="BG2254" s="99">
        <f>SUMIFS(通讯通路门店!$Y:$Y,通讯通路门店!$S:$S,$G2254,通讯通路门店!$J:$J,"小米体验店")</f>
        <v>0</v>
      </c>
      <c r="BH2254" s="99">
        <f>SUMIFS(通讯通路门店!$AA:$AA,通讯通路门店!$S:$S,$G2254,通讯通路门店!$J:$J,"苹果体验店")</f>
        <v>0</v>
      </c>
      <c r="BI2254" s="99">
        <f>SUMIFS(通讯通路门店!$K:$K,通讯通路门店!$S:$S,$G2254,通讯通路门店!$J:$J,"其他品牌专卖店")</f>
        <v>0</v>
      </c>
      <c r="BJ2254" s="99">
        <f>SUMIFS(通讯通路门店!$AC:$AC,通讯通路门店!$S:$S,$G2254)</f>
        <v>0</v>
      </c>
      <c r="BK2254" s="99">
        <f>SUMIFS(通讯通路门店!$AD:$AD,通讯通路门店!$S:$S,$G2254)</f>
        <v>0</v>
      </c>
      <c r="BL2254" s="99">
        <f>SUMIFS(通讯通路门店!$AE:$AE,通讯通路门店!$S:$S,$G2254)</f>
        <v>0</v>
      </c>
      <c r="BM2254" s="99">
        <f>SUMIFS(通讯通路门店!$AF:$AF,通讯通路门店!$S:$S,$G2254)</f>
        <v>0</v>
      </c>
      <c r="BN2254" s="99">
        <f>SUMIFS(通讯通路门店!$AG:$AG,通讯通路门店!$S:$S,$G2254)</f>
        <v>0</v>
      </c>
      <c r="BO2254" s="99">
        <f>SUMIFS(通讯通路门店!$AH:$AH,通讯通路门店!$S:$S,$G2254)</f>
        <v>0</v>
      </c>
      <c r="BP2254" s="99">
        <f>SUMIFS(通讯通路门店!$AI:$AI,通讯通路门店!$S:$S,$G2254)</f>
        <v>0</v>
      </c>
      <c r="BQ2254" s="83"/>
    </row>
    <row r="2255" spans="1:69">
      <c r="A2255" s="99" t="str">
        <f>IFERROR(_xlfn.XLOOKUP($G2255,通讯通路门店!$S$4:$S$993931,通讯通路门店!$A$4:$A$993931,0,0),"")</f>
        <v>海南省</v>
      </c>
      <c r="B2255" s="99" t="str">
        <f>IFERROR(_xlfn.XLOOKUP($G2255,通讯通路门店!$S$4:$S$993931,通讯通路门店!$B$4:$B$993931,0,0),"")</f>
        <v>东方市</v>
      </c>
      <c r="C2255" s="99" t="str">
        <f>IFERROR(_xlfn.XLOOKUP($G2255,通讯通路门店!$S$4:$S$993931,通讯通路门店!$C$4:$C$993931,0,0),"")</f>
        <v>东方市</v>
      </c>
      <c r="D2255" s="99" t="str">
        <f>IFERROR(_xlfn.XLOOKUP($G2255,通讯通路门店!$S$4:$S$993931,通讯通路门店!$D$4:$D$993931,0,0),"")</f>
        <v>八所镇</v>
      </c>
      <c r="E2255" s="83"/>
      <c r="F2255" s="83"/>
      <c r="G2255" s="101"/>
      <c r="H2255" s="102">
        <f>IFERROR(_xlfn.XLOOKUP($G2255,通讯通路门店!$S$4:$S$993931,通讯通路门店!$R$4:$R$993931,0,0),"")</f>
        <v>0</v>
      </c>
      <c r="I2255" s="83"/>
      <c r="J2255" s="83"/>
      <c r="K2255" s="83"/>
      <c r="L2255" s="83"/>
      <c r="M2255" s="83"/>
      <c r="N2255" s="83"/>
      <c r="O2255" s="83"/>
      <c r="P2255" s="83"/>
      <c r="Q2255" s="83"/>
      <c r="R2255" s="83"/>
      <c r="S2255" s="83"/>
      <c r="T2255" s="83"/>
      <c r="U2255" s="99">
        <f>COUNTIF(通讯通路门店!$S:$S,$G2255)</f>
        <v>0</v>
      </c>
      <c r="V2255" s="99">
        <f>COUNTIFS(通讯通路门店!$S:$S,$G2255,通讯通路门店!$J:$J,"综合卖场")</f>
        <v>0</v>
      </c>
      <c r="W2255" s="99">
        <f>SUMIFS(通讯通路门店!$AJ:$AJ,通讯通路门店!$S:$S,通讯客户沙盘!$G2255)</f>
        <v>0</v>
      </c>
      <c r="X2255" s="99">
        <f t="shared" si="175"/>
        <v>0</v>
      </c>
      <c r="Y2255" s="99">
        <f>COUNTIFS(通讯通路门店!$S:$S,$G2255,通讯通路门店!$J:$J,"荣耀体验店")+COUNTIFS(通讯通路门店!$S:$S,$G2255,通讯通路门店!$J:$J,"荣耀授权专卖店")</f>
        <v>0</v>
      </c>
      <c r="Z2255" s="99">
        <f>COUNTIFS(通讯通路门店!$S:$S,$G2255,通讯通路门店!$J:$J,"VIVO体验店")</f>
        <v>0</v>
      </c>
      <c r="AA2255" s="99">
        <f>COUNTIFS(通讯通路门店!$S:$S,$G2255,通讯通路门店!$J:$J,"OPPO体验店")</f>
        <v>0</v>
      </c>
      <c r="AB2255" s="99">
        <f>COUNTIFS(通讯通路门店!$S:$S,$G2255,通讯通路门店!$J:$J,"华为授权体验店")+COUNTIFS(通讯通路门店!$S:$S,$G2255,通讯通路门店!$J:$J,"华为堡垒店")</f>
        <v>0</v>
      </c>
      <c r="AC2255" s="99">
        <f>COUNTIFS(通讯通路门店!$S:$S,$G2255,通讯通路门店!$J:$J,"小米体验店")</f>
        <v>0</v>
      </c>
      <c r="AD2255" s="99">
        <f>COUNTIFS(通讯通路门店!$S:$S,$G2255,通讯通路门店!$J:$J,"苹果体验店")</f>
        <v>0</v>
      </c>
      <c r="AE2255" s="99">
        <f>COUNTIFS(通讯通路门店!$S:$S,$G2255,通讯通路门店!$J:$J,"其他品牌专卖店")</f>
        <v>0</v>
      </c>
      <c r="AF2255" s="99">
        <f>SUMIFS(通讯通路门店!$BI:$BI,通讯通路门店!$S:$S,$G2255)</f>
        <v>0</v>
      </c>
      <c r="AG2255" s="99">
        <f>SUMIFS(通讯通路门店!$BH:$BH,通讯通路门店!$S:$S,$G2255)</f>
        <v>0</v>
      </c>
      <c r="AH2255" s="99">
        <f t="shared" si="176"/>
        <v>0</v>
      </c>
      <c r="AI2255" s="99">
        <f>SUMIFS(通讯通路门店!$BB:$BB,通讯通路门店!$S:$S,$G2255)</f>
        <v>0</v>
      </c>
      <c r="AJ2255" s="99">
        <f>SUMIFS(通讯通路门店!$BE:$BE,通讯通路门店!$S:$S,$G2255)</f>
        <v>0</v>
      </c>
      <c r="AK2255" s="99">
        <f>SUMIFS(通讯通路门店!$BG:$BG,通讯通路门店!$S:$S,$G2255)</f>
        <v>0</v>
      </c>
      <c r="AL2255" s="99">
        <f>SUMIFS(通讯通路门店!$BC:$BC,通讯通路门店!$S:$S,$G2255)</f>
        <v>0</v>
      </c>
      <c r="AM2255" s="99">
        <f>SUMIFS(通讯通路门店!$BD:$BD,通讯通路门店!$S:$S,$G2255)</f>
        <v>0</v>
      </c>
      <c r="AN2255" s="99">
        <f>SUMIFS(通讯通路门店!$BF:$BF,通讯通路门店!$S:$S,$G2255)</f>
        <v>0</v>
      </c>
      <c r="AO2255" s="99">
        <f t="shared" si="177"/>
        <v>0</v>
      </c>
      <c r="AP2255" s="99">
        <f>SUMIFS(通讯通路门店!$K:$K,通讯通路门店!$S:$S,$G2255)</f>
        <v>0</v>
      </c>
      <c r="AQ2255" s="83"/>
      <c r="AR2255" s="99">
        <f>SUMIFS(通讯通路门店!$T:$T,通讯通路门店!$S:$S,$G2255)</f>
        <v>0</v>
      </c>
      <c r="AS2255" s="99">
        <f>SUMIFS(通讯通路门店!$U:$U,通讯通路门店!$S:$S,$G2255)</f>
        <v>0</v>
      </c>
      <c r="AT2255" s="99">
        <f>SUMIFS(通讯通路门店!$V:$V,通讯通路门店!$S:$S,$G2255)</f>
        <v>0</v>
      </c>
      <c r="AU2255" s="99">
        <f>SUMIFS(通讯通路门店!$W:$W,通讯通路门店!$S:$S,$G2255)</f>
        <v>0</v>
      </c>
      <c r="AV2255" s="99">
        <f>SUMIFS(通讯通路门店!$Z:$Z,通讯通路门店!$S:$S,$G2255)</f>
        <v>0</v>
      </c>
      <c r="AW2255" s="99">
        <f>SUMIFS(通讯通路门店!$AB:$AB,通讯通路门店!$S:$S,$G2255)</f>
        <v>0</v>
      </c>
      <c r="AX2255" s="99">
        <f>SUMIFS(通讯通路门店!$X:$X,通讯通路门店!$S:$S,$G2255)</f>
        <v>0</v>
      </c>
      <c r="AY2255" s="99">
        <f>SUMIFS(通讯通路门店!$Y:$Y,通讯通路门店!$S:$S,$G2255)</f>
        <v>0</v>
      </c>
      <c r="AZ2255" s="99">
        <f>SUMIFS(通讯通路门店!$AA:$AA,通讯通路门店!$S:$S,$G2255)</f>
        <v>0</v>
      </c>
      <c r="BA2255" s="99">
        <f t="shared" si="178"/>
        <v>0</v>
      </c>
      <c r="BB2255" s="99">
        <f t="shared" si="179"/>
        <v>0</v>
      </c>
      <c r="BC2255" s="99">
        <f>SUMIFS(通讯通路门店!$W:$W,通讯通路门店!$S:$S,$G2255,通讯通路门店!$J:$J,"荣耀体验店")+SUMIFS(通讯通路门店!$W:$W,通讯通路门店!$S:$S,$G2255,通讯通路门店!$J:$J,"荣耀授权专卖店")</f>
        <v>0</v>
      </c>
      <c r="BD2255" s="99">
        <f>SUMIFS(通讯通路门店!$Z:$Z,通讯通路门店!$S:$S,$G2255,通讯通路门店!$J:$J,"VIVO体验店")</f>
        <v>0</v>
      </c>
      <c r="BE2255" s="99">
        <f>SUMIFS(通讯通路门店!$AB:$AB,通讯通路门店!$S:$S,$G2255,通讯通路门店!$J:$J,"OPPO体验店")</f>
        <v>0</v>
      </c>
      <c r="BF2255" s="99">
        <f>SUMIFS(通讯通路门店!$X:$X,通讯通路门店!$S:$S,$G2255,通讯通路门店!$J:$J,"华为授权体验店")+SUMIFS(通讯通路门店!$AA:$AA,通讯通路门店!$S:$S,$G2255,通讯通路门店!$J:$J,"华为堡垒店")</f>
        <v>0</v>
      </c>
      <c r="BG2255" s="99">
        <f>SUMIFS(通讯通路门店!$Y:$Y,通讯通路门店!$S:$S,$G2255,通讯通路门店!$J:$J,"小米体验店")</f>
        <v>0</v>
      </c>
      <c r="BH2255" s="99">
        <f>SUMIFS(通讯通路门店!$AA:$AA,通讯通路门店!$S:$S,$G2255,通讯通路门店!$J:$J,"苹果体验店")</f>
        <v>0</v>
      </c>
      <c r="BI2255" s="99">
        <f>SUMIFS(通讯通路门店!$K:$K,通讯通路门店!$S:$S,$G2255,通讯通路门店!$J:$J,"其他品牌专卖店")</f>
        <v>0</v>
      </c>
      <c r="BJ2255" s="99">
        <f>SUMIFS(通讯通路门店!$AC:$AC,通讯通路门店!$S:$S,$G2255)</f>
        <v>0</v>
      </c>
      <c r="BK2255" s="99">
        <f>SUMIFS(通讯通路门店!$AD:$AD,通讯通路门店!$S:$S,$G2255)</f>
        <v>0</v>
      </c>
      <c r="BL2255" s="99">
        <f>SUMIFS(通讯通路门店!$AE:$AE,通讯通路门店!$S:$S,$G2255)</f>
        <v>0</v>
      </c>
      <c r="BM2255" s="99">
        <f>SUMIFS(通讯通路门店!$AF:$AF,通讯通路门店!$S:$S,$G2255)</f>
        <v>0</v>
      </c>
      <c r="BN2255" s="99">
        <f>SUMIFS(通讯通路门店!$AG:$AG,通讯通路门店!$S:$S,$G2255)</f>
        <v>0</v>
      </c>
      <c r="BO2255" s="99">
        <f>SUMIFS(通讯通路门店!$AH:$AH,通讯通路门店!$S:$S,$G2255)</f>
        <v>0</v>
      </c>
      <c r="BP2255" s="99">
        <f>SUMIFS(通讯通路门店!$AI:$AI,通讯通路门店!$S:$S,$G2255)</f>
        <v>0</v>
      </c>
      <c r="BQ2255" s="83"/>
    </row>
    <row r="2256" spans="1:69">
      <c r="A2256" s="99" t="str">
        <f>IFERROR(_xlfn.XLOOKUP($G2256,通讯通路门店!$S$4:$S$993931,通讯通路门店!$A$4:$A$993931,0,0),"")</f>
        <v>海南省</v>
      </c>
      <c r="B2256" s="99" t="str">
        <f>IFERROR(_xlfn.XLOOKUP($G2256,通讯通路门店!$S$4:$S$993931,通讯通路门店!$B$4:$B$993931,0,0),"")</f>
        <v>东方市</v>
      </c>
      <c r="C2256" s="99" t="str">
        <f>IFERROR(_xlfn.XLOOKUP($G2256,通讯通路门店!$S$4:$S$993931,通讯通路门店!$C$4:$C$993931,0,0),"")</f>
        <v>东方市</v>
      </c>
      <c r="D2256" s="99" t="str">
        <f>IFERROR(_xlfn.XLOOKUP($G2256,通讯通路门店!$S$4:$S$993931,通讯通路门店!$D$4:$D$993931,0,0),"")</f>
        <v>八所镇</v>
      </c>
      <c r="E2256" s="83"/>
      <c r="F2256" s="83"/>
      <c r="G2256" s="101"/>
      <c r="H2256" s="102">
        <f>IFERROR(_xlfn.XLOOKUP($G2256,通讯通路门店!$S$4:$S$993931,通讯通路门店!$R$4:$R$993931,0,0),"")</f>
        <v>0</v>
      </c>
      <c r="I2256" s="83"/>
      <c r="J2256" s="83"/>
      <c r="K2256" s="83"/>
      <c r="L2256" s="83"/>
      <c r="M2256" s="83"/>
      <c r="N2256" s="83"/>
      <c r="O2256" s="83"/>
      <c r="P2256" s="83"/>
      <c r="Q2256" s="83"/>
      <c r="R2256" s="83"/>
      <c r="S2256" s="83"/>
      <c r="T2256" s="83"/>
      <c r="U2256" s="99">
        <f>COUNTIF(通讯通路门店!$S:$S,$G2256)</f>
        <v>0</v>
      </c>
      <c r="V2256" s="99">
        <f>COUNTIFS(通讯通路门店!$S:$S,$G2256,通讯通路门店!$J:$J,"综合卖场")</f>
        <v>0</v>
      </c>
      <c r="W2256" s="99">
        <f>SUMIFS(通讯通路门店!$AJ:$AJ,通讯通路门店!$S:$S,通讯客户沙盘!$G2256)</f>
        <v>0</v>
      </c>
      <c r="X2256" s="99">
        <f t="shared" si="175"/>
        <v>0</v>
      </c>
      <c r="Y2256" s="99">
        <f>COUNTIFS(通讯通路门店!$S:$S,$G2256,通讯通路门店!$J:$J,"荣耀体验店")+COUNTIFS(通讯通路门店!$S:$S,$G2256,通讯通路门店!$J:$J,"荣耀授权专卖店")</f>
        <v>0</v>
      </c>
      <c r="Z2256" s="99">
        <f>COUNTIFS(通讯通路门店!$S:$S,$G2256,通讯通路门店!$J:$J,"VIVO体验店")</f>
        <v>0</v>
      </c>
      <c r="AA2256" s="99">
        <f>COUNTIFS(通讯通路门店!$S:$S,$G2256,通讯通路门店!$J:$J,"OPPO体验店")</f>
        <v>0</v>
      </c>
      <c r="AB2256" s="99">
        <f>COUNTIFS(通讯通路门店!$S:$S,$G2256,通讯通路门店!$J:$J,"华为授权体验店")+COUNTIFS(通讯通路门店!$S:$S,$G2256,通讯通路门店!$J:$J,"华为堡垒店")</f>
        <v>0</v>
      </c>
      <c r="AC2256" s="99">
        <f>COUNTIFS(通讯通路门店!$S:$S,$G2256,通讯通路门店!$J:$J,"小米体验店")</f>
        <v>0</v>
      </c>
      <c r="AD2256" s="99">
        <f>COUNTIFS(通讯通路门店!$S:$S,$G2256,通讯通路门店!$J:$J,"苹果体验店")</f>
        <v>0</v>
      </c>
      <c r="AE2256" s="99">
        <f>COUNTIFS(通讯通路门店!$S:$S,$G2256,通讯通路门店!$J:$J,"其他品牌专卖店")</f>
        <v>0</v>
      </c>
      <c r="AF2256" s="99">
        <f>SUMIFS(通讯通路门店!$BI:$BI,通讯通路门店!$S:$S,$G2256)</f>
        <v>0</v>
      </c>
      <c r="AG2256" s="99">
        <f>SUMIFS(通讯通路门店!$BH:$BH,通讯通路门店!$S:$S,$G2256)</f>
        <v>0</v>
      </c>
      <c r="AH2256" s="99">
        <f t="shared" si="176"/>
        <v>0</v>
      </c>
      <c r="AI2256" s="99">
        <f>SUMIFS(通讯通路门店!$BB:$BB,通讯通路门店!$S:$S,$G2256)</f>
        <v>0</v>
      </c>
      <c r="AJ2256" s="99">
        <f>SUMIFS(通讯通路门店!$BE:$BE,通讯通路门店!$S:$S,$G2256)</f>
        <v>0</v>
      </c>
      <c r="AK2256" s="99">
        <f>SUMIFS(通讯通路门店!$BG:$BG,通讯通路门店!$S:$S,$G2256)</f>
        <v>0</v>
      </c>
      <c r="AL2256" s="99">
        <f>SUMIFS(通讯通路门店!$BC:$BC,通讯通路门店!$S:$S,$G2256)</f>
        <v>0</v>
      </c>
      <c r="AM2256" s="99">
        <f>SUMIFS(通讯通路门店!$BD:$BD,通讯通路门店!$S:$S,$G2256)</f>
        <v>0</v>
      </c>
      <c r="AN2256" s="99">
        <f>SUMIFS(通讯通路门店!$BF:$BF,通讯通路门店!$S:$S,$G2256)</f>
        <v>0</v>
      </c>
      <c r="AO2256" s="99">
        <f t="shared" si="177"/>
        <v>0</v>
      </c>
      <c r="AP2256" s="99">
        <f>SUMIFS(通讯通路门店!$K:$K,通讯通路门店!$S:$S,$G2256)</f>
        <v>0</v>
      </c>
      <c r="AQ2256" s="83"/>
      <c r="AR2256" s="99">
        <f>SUMIFS(通讯通路门店!$T:$T,通讯通路门店!$S:$S,$G2256)</f>
        <v>0</v>
      </c>
      <c r="AS2256" s="99">
        <f>SUMIFS(通讯通路门店!$U:$U,通讯通路门店!$S:$S,$G2256)</f>
        <v>0</v>
      </c>
      <c r="AT2256" s="99">
        <f>SUMIFS(通讯通路门店!$V:$V,通讯通路门店!$S:$S,$G2256)</f>
        <v>0</v>
      </c>
      <c r="AU2256" s="99">
        <f>SUMIFS(通讯通路门店!$W:$W,通讯通路门店!$S:$S,$G2256)</f>
        <v>0</v>
      </c>
      <c r="AV2256" s="99">
        <f>SUMIFS(通讯通路门店!$Z:$Z,通讯通路门店!$S:$S,$G2256)</f>
        <v>0</v>
      </c>
      <c r="AW2256" s="99">
        <f>SUMIFS(通讯通路门店!$AB:$AB,通讯通路门店!$S:$S,$G2256)</f>
        <v>0</v>
      </c>
      <c r="AX2256" s="99">
        <f>SUMIFS(通讯通路门店!$X:$X,通讯通路门店!$S:$S,$G2256)</f>
        <v>0</v>
      </c>
      <c r="AY2256" s="99">
        <f>SUMIFS(通讯通路门店!$Y:$Y,通讯通路门店!$S:$S,$G2256)</f>
        <v>0</v>
      </c>
      <c r="AZ2256" s="99">
        <f>SUMIFS(通讯通路门店!$AA:$AA,通讯通路门店!$S:$S,$G2256)</f>
        <v>0</v>
      </c>
      <c r="BA2256" s="99">
        <f t="shared" si="178"/>
        <v>0</v>
      </c>
      <c r="BB2256" s="99">
        <f t="shared" si="179"/>
        <v>0</v>
      </c>
      <c r="BC2256" s="99">
        <f>SUMIFS(通讯通路门店!$W:$W,通讯通路门店!$S:$S,$G2256,通讯通路门店!$J:$J,"荣耀体验店")+SUMIFS(通讯通路门店!$W:$W,通讯通路门店!$S:$S,$G2256,通讯通路门店!$J:$J,"荣耀授权专卖店")</f>
        <v>0</v>
      </c>
      <c r="BD2256" s="99">
        <f>SUMIFS(通讯通路门店!$Z:$Z,通讯通路门店!$S:$S,$G2256,通讯通路门店!$J:$J,"VIVO体验店")</f>
        <v>0</v>
      </c>
      <c r="BE2256" s="99">
        <f>SUMIFS(通讯通路门店!$AB:$AB,通讯通路门店!$S:$S,$G2256,通讯通路门店!$J:$J,"OPPO体验店")</f>
        <v>0</v>
      </c>
      <c r="BF2256" s="99">
        <f>SUMIFS(通讯通路门店!$X:$X,通讯通路门店!$S:$S,$G2256,通讯通路门店!$J:$J,"华为授权体验店")+SUMIFS(通讯通路门店!$AA:$AA,通讯通路门店!$S:$S,$G2256,通讯通路门店!$J:$J,"华为堡垒店")</f>
        <v>0</v>
      </c>
      <c r="BG2256" s="99">
        <f>SUMIFS(通讯通路门店!$Y:$Y,通讯通路门店!$S:$S,$G2256,通讯通路门店!$J:$J,"小米体验店")</f>
        <v>0</v>
      </c>
      <c r="BH2256" s="99">
        <f>SUMIFS(通讯通路门店!$AA:$AA,通讯通路门店!$S:$S,$G2256,通讯通路门店!$J:$J,"苹果体验店")</f>
        <v>0</v>
      </c>
      <c r="BI2256" s="99">
        <f>SUMIFS(通讯通路门店!$K:$K,通讯通路门店!$S:$S,$G2256,通讯通路门店!$J:$J,"其他品牌专卖店")</f>
        <v>0</v>
      </c>
      <c r="BJ2256" s="99">
        <f>SUMIFS(通讯通路门店!$AC:$AC,通讯通路门店!$S:$S,$G2256)</f>
        <v>0</v>
      </c>
      <c r="BK2256" s="99">
        <f>SUMIFS(通讯通路门店!$AD:$AD,通讯通路门店!$S:$S,$G2256)</f>
        <v>0</v>
      </c>
      <c r="BL2256" s="99">
        <f>SUMIFS(通讯通路门店!$AE:$AE,通讯通路门店!$S:$S,$G2256)</f>
        <v>0</v>
      </c>
      <c r="BM2256" s="99">
        <f>SUMIFS(通讯通路门店!$AF:$AF,通讯通路门店!$S:$S,$G2256)</f>
        <v>0</v>
      </c>
      <c r="BN2256" s="99">
        <f>SUMIFS(通讯通路门店!$AG:$AG,通讯通路门店!$S:$S,$G2256)</f>
        <v>0</v>
      </c>
      <c r="BO2256" s="99">
        <f>SUMIFS(通讯通路门店!$AH:$AH,通讯通路门店!$S:$S,$G2256)</f>
        <v>0</v>
      </c>
      <c r="BP2256" s="99">
        <f>SUMIFS(通讯通路门店!$AI:$AI,通讯通路门店!$S:$S,$G2256)</f>
        <v>0</v>
      </c>
      <c r="BQ2256" s="83"/>
    </row>
    <row r="2257" spans="1:69">
      <c r="A2257" s="99" t="str">
        <f>IFERROR(_xlfn.XLOOKUP($G2257,通讯通路门店!$S$4:$S$993931,通讯通路门店!$A$4:$A$993931,0,0),"")</f>
        <v>海南省</v>
      </c>
      <c r="B2257" s="99" t="str">
        <f>IFERROR(_xlfn.XLOOKUP($G2257,通讯通路门店!$S$4:$S$993931,通讯通路门店!$B$4:$B$993931,0,0),"")</f>
        <v>东方市</v>
      </c>
      <c r="C2257" s="99" t="str">
        <f>IFERROR(_xlfn.XLOOKUP($G2257,通讯通路门店!$S$4:$S$993931,通讯通路门店!$C$4:$C$993931,0,0),"")</f>
        <v>东方市</v>
      </c>
      <c r="D2257" s="99" t="str">
        <f>IFERROR(_xlfn.XLOOKUP($G2257,通讯通路门店!$S$4:$S$993931,通讯通路门店!$D$4:$D$993931,0,0),"")</f>
        <v>八所镇</v>
      </c>
      <c r="E2257" s="83"/>
      <c r="F2257" s="83"/>
      <c r="G2257" s="101"/>
      <c r="H2257" s="102">
        <f>IFERROR(_xlfn.XLOOKUP($G2257,通讯通路门店!$S$4:$S$993931,通讯通路门店!$R$4:$R$993931,0,0),"")</f>
        <v>0</v>
      </c>
      <c r="I2257" s="83"/>
      <c r="J2257" s="83"/>
      <c r="K2257" s="83"/>
      <c r="L2257" s="83"/>
      <c r="M2257" s="83"/>
      <c r="N2257" s="83"/>
      <c r="O2257" s="83"/>
      <c r="P2257" s="83"/>
      <c r="Q2257" s="83"/>
      <c r="R2257" s="83"/>
      <c r="S2257" s="83"/>
      <c r="T2257" s="83"/>
      <c r="U2257" s="99">
        <f>COUNTIF(通讯通路门店!$S:$S,$G2257)</f>
        <v>0</v>
      </c>
      <c r="V2257" s="99">
        <f>COUNTIFS(通讯通路门店!$S:$S,$G2257,通讯通路门店!$J:$J,"综合卖场")</f>
        <v>0</v>
      </c>
      <c r="W2257" s="99">
        <f>SUMIFS(通讯通路门店!$AJ:$AJ,通讯通路门店!$S:$S,通讯客户沙盘!$G2257)</f>
        <v>0</v>
      </c>
      <c r="X2257" s="99">
        <f t="shared" si="175"/>
        <v>0</v>
      </c>
      <c r="Y2257" s="99">
        <f>COUNTIFS(通讯通路门店!$S:$S,$G2257,通讯通路门店!$J:$J,"荣耀体验店")+COUNTIFS(通讯通路门店!$S:$S,$G2257,通讯通路门店!$J:$J,"荣耀授权专卖店")</f>
        <v>0</v>
      </c>
      <c r="Z2257" s="99">
        <f>COUNTIFS(通讯通路门店!$S:$S,$G2257,通讯通路门店!$J:$J,"VIVO体验店")</f>
        <v>0</v>
      </c>
      <c r="AA2257" s="99">
        <f>COUNTIFS(通讯通路门店!$S:$S,$G2257,通讯通路门店!$J:$J,"OPPO体验店")</f>
        <v>0</v>
      </c>
      <c r="AB2257" s="99">
        <f>COUNTIFS(通讯通路门店!$S:$S,$G2257,通讯通路门店!$J:$J,"华为授权体验店")+COUNTIFS(通讯通路门店!$S:$S,$G2257,通讯通路门店!$J:$J,"华为堡垒店")</f>
        <v>0</v>
      </c>
      <c r="AC2257" s="99">
        <f>COUNTIFS(通讯通路门店!$S:$S,$G2257,通讯通路门店!$J:$J,"小米体验店")</f>
        <v>0</v>
      </c>
      <c r="AD2257" s="99">
        <f>COUNTIFS(通讯通路门店!$S:$S,$G2257,通讯通路门店!$J:$J,"苹果体验店")</f>
        <v>0</v>
      </c>
      <c r="AE2257" s="99">
        <f>COUNTIFS(通讯通路门店!$S:$S,$G2257,通讯通路门店!$J:$J,"其他品牌专卖店")</f>
        <v>0</v>
      </c>
      <c r="AF2257" s="99">
        <f>SUMIFS(通讯通路门店!$BI:$BI,通讯通路门店!$S:$S,$G2257)</f>
        <v>0</v>
      </c>
      <c r="AG2257" s="99">
        <f>SUMIFS(通讯通路门店!$BH:$BH,通讯通路门店!$S:$S,$G2257)</f>
        <v>0</v>
      </c>
      <c r="AH2257" s="99">
        <f t="shared" si="176"/>
        <v>0</v>
      </c>
      <c r="AI2257" s="99">
        <f>SUMIFS(通讯通路门店!$BB:$BB,通讯通路门店!$S:$S,$G2257)</f>
        <v>0</v>
      </c>
      <c r="AJ2257" s="99">
        <f>SUMIFS(通讯通路门店!$BE:$BE,通讯通路门店!$S:$S,$G2257)</f>
        <v>0</v>
      </c>
      <c r="AK2257" s="99">
        <f>SUMIFS(通讯通路门店!$BG:$BG,通讯通路门店!$S:$S,$G2257)</f>
        <v>0</v>
      </c>
      <c r="AL2257" s="99">
        <f>SUMIFS(通讯通路门店!$BC:$BC,通讯通路门店!$S:$S,$G2257)</f>
        <v>0</v>
      </c>
      <c r="AM2257" s="99">
        <f>SUMIFS(通讯通路门店!$BD:$BD,通讯通路门店!$S:$S,$G2257)</f>
        <v>0</v>
      </c>
      <c r="AN2257" s="99">
        <f>SUMIFS(通讯通路门店!$BF:$BF,通讯通路门店!$S:$S,$G2257)</f>
        <v>0</v>
      </c>
      <c r="AO2257" s="99">
        <f t="shared" si="177"/>
        <v>0</v>
      </c>
      <c r="AP2257" s="99">
        <f>SUMIFS(通讯通路门店!$K:$K,通讯通路门店!$S:$S,$G2257)</f>
        <v>0</v>
      </c>
      <c r="AQ2257" s="83"/>
      <c r="AR2257" s="99">
        <f>SUMIFS(通讯通路门店!$T:$T,通讯通路门店!$S:$S,$G2257)</f>
        <v>0</v>
      </c>
      <c r="AS2257" s="99">
        <f>SUMIFS(通讯通路门店!$U:$U,通讯通路门店!$S:$S,$G2257)</f>
        <v>0</v>
      </c>
      <c r="AT2257" s="99">
        <f>SUMIFS(通讯通路门店!$V:$V,通讯通路门店!$S:$S,$G2257)</f>
        <v>0</v>
      </c>
      <c r="AU2257" s="99">
        <f>SUMIFS(通讯通路门店!$W:$W,通讯通路门店!$S:$S,$G2257)</f>
        <v>0</v>
      </c>
      <c r="AV2257" s="99">
        <f>SUMIFS(通讯通路门店!$Z:$Z,通讯通路门店!$S:$S,$G2257)</f>
        <v>0</v>
      </c>
      <c r="AW2257" s="99">
        <f>SUMIFS(通讯通路门店!$AB:$AB,通讯通路门店!$S:$S,$G2257)</f>
        <v>0</v>
      </c>
      <c r="AX2257" s="99">
        <f>SUMIFS(通讯通路门店!$X:$X,通讯通路门店!$S:$S,$G2257)</f>
        <v>0</v>
      </c>
      <c r="AY2257" s="99">
        <f>SUMIFS(通讯通路门店!$Y:$Y,通讯通路门店!$S:$S,$G2257)</f>
        <v>0</v>
      </c>
      <c r="AZ2257" s="99">
        <f>SUMIFS(通讯通路门店!$AA:$AA,通讯通路门店!$S:$S,$G2257)</f>
        <v>0</v>
      </c>
      <c r="BA2257" s="99">
        <f t="shared" si="178"/>
        <v>0</v>
      </c>
      <c r="BB2257" s="99">
        <f t="shared" si="179"/>
        <v>0</v>
      </c>
      <c r="BC2257" s="99">
        <f>SUMIFS(通讯通路门店!$W:$W,通讯通路门店!$S:$S,$G2257,通讯通路门店!$J:$J,"荣耀体验店")+SUMIFS(通讯通路门店!$W:$W,通讯通路门店!$S:$S,$G2257,通讯通路门店!$J:$J,"荣耀授权专卖店")</f>
        <v>0</v>
      </c>
      <c r="BD2257" s="99">
        <f>SUMIFS(通讯通路门店!$Z:$Z,通讯通路门店!$S:$S,$G2257,通讯通路门店!$J:$J,"VIVO体验店")</f>
        <v>0</v>
      </c>
      <c r="BE2257" s="99">
        <f>SUMIFS(通讯通路门店!$AB:$AB,通讯通路门店!$S:$S,$G2257,通讯通路门店!$J:$J,"OPPO体验店")</f>
        <v>0</v>
      </c>
      <c r="BF2257" s="99">
        <f>SUMIFS(通讯通路门店!$X:$X,通讯通路门店!$S:$S,$G2257,通讯通路门店!$J:$J,"华为授权体验店")+SUMIFS(通讯通路门店!$AA:$AA,通讯通路门店!$S:$S,$G2257,通讯通路门店!$J:$J,"华为堡垒店")</f>
        <v>0</v>
      </c>
      <c r="BG2257" s="99">
        <f>SUMIFS(通讯通路门店!$Y:$Y,通讯通路门店!$S:$S,$G2257,通讯通路门店!$J:$J,"小米体验店")</f>
        <v>0</v>
      </c>
      <c r="BH2257" s="99">
        <f>SUMIFS(通讯通路门店!$AA:$AA,通讯通路门店!$S:$S,$G2257,通讯通路门店!$J:$J,"苹果体验店")</f>
        <v>0</v>
      </c>
      <c r="BI2257" s="99">
        <f>SUMIFS(通讯通路门店!$K:$K,通讯通路门店!$S:$S,$G2257,通讯通路门店!$J:$J,"其他品牌专卖店")</f>
        <v>0</v>
      </c>
      <c r="BJ2257" s="99">
        <f>SUMIFS(通讯通路门店!$AC:$AC,通讯通路门店!$S:$S,$G2257)</f>
        <v>0</v>
      </c>
      <c r="BK2257" s="99">
        <f>SUMIFS(通讯通路门店!$AD:$AD,通讯通路门店!$S:$S,$G2257)</f>
        <v>0</v>
      </c>
      <c r="BL2257" s="99">
        <f>SUMIFS(通讯通路门店!$AE:$AE,通讯通路门店!$S:$S,$G2257)</f>
        <v>0</v>
      </c>
      <c r="BM2257" s="99">
        <f>SUMIFS(通讯通路门店!$AF:$AF,通讯通路门店!$S:$S,$G2257)</f>
        <v>0</v>
      </c>
      <c r="BN2257" s="99">
        <f>SUMIFS(通讯通路门店!$AG:$AG,通讯通路门店!$S:$S,$G2257)</f>
        <v>0</v>
      </c>
      <c r="BO2257" s="99">
        <f>SUMIFS(通讯通路门店!$AH:$AH,通讯通路门店!$S:$S,$G2257)</f>
        <v>0</v>
      </c>
      <c r="BP2257" s="99">
        <f>SUMIFS(通讯通路门店!$AI:$AI,通讯通路门店!$S:$S,$G2257)</f>
        <v>0</v>
      </c>
      <c r="BQ2257" s="83"/>
    </row>
    <row r="2258" spans="1:69">
      <c r="A2258" s="99" t="str">
        <f>IFERROR(_xlfn.XLOOKUP($G2258,通讯通路门店!$S$4:$S$993931,通讯通路门店!$A$4:$A$993931,0,0),"")</f>
        <v>海南省</v>
      </c>
      <c r="B2258" s="99" t="str">
        <f>IFERROR(_xlfn.XLOOKUP($G2258,通讯通路门店!$S$4:$S$993931,通讯通路门店!$B$4:$B$993931,0,0),"")</f>
        <v>东方市</v>
      </c>
      <c r="C2258" s="99" t="str">
        <f>IFERROR(_xlfn.XLOOKUP($G2258,通讯通路门店!$S$4:$S$993931,通讯通路门店!$C$4:$C$993931,0,0),"")</f>
        <v>东方市</v>
      </c>
      <c r="D2258" s="99" t="str">
        <f>IFERROR(_xlfn.XLOOKUP($G2258,通讯通路门店!$S$4:$S$993931,通讯通路门店!$D$4:$D$993931,0,0),"")</f>
        <v>八所镇</v>
      </c>
      <c r="E2258" s="83"/>
      <c r="F2258" s="83"/>
      <c r="G2258" s="101"/>
      <c r="H2258" s="102">
        <f>IFERROR(_xlfn.XLOOKUP($G2258,通讯通路门店!$S$4:$S$993931,通讯通路门店!$R$4:$R$993931,0,0),"")</f>
        <v>0</v>
      </c>
      <c r="I2258" s="83"/>
      <c r="J2258" s="83"/>
      <c r="K2258" s="83"/>
      <c r="L2258" s="83"/>
      <c r="M2258" s="83"/>
      <c r="N2258" s="83"/>
      <c r="O2258" s="83"/>
      <c r="P2258" s="83"/>
      <c r="Q2258" s="83"/>
      <c r="R2258" s="83"/>
      <c r="S2258" s="83"/>
      <c r="T2258" s="83"/>
      <c r="U2258" s="99">
        <f>COUNTIF(通讯通路门店!$S:$S,$G2258)</f>
        <v>0</v>
      </c>
      <c r="V2258" s="99">
        <f>COUNTIFS(通讯通路门店!$S:$S,$G2258,通讯通路门店!$J:$J,"综合卖场")</f>
        <v>0</v>
      </c>
      <c r="W2258" s="99">
        <f>SUMIFS(通讯通路门店!$AJ:$AJ,通讯通路门店!$S:$S,通讯客户沙盘!$G2258)</f>
        <v>0</v>
      </c>
      <c r="X2258" s="99">
        <f t="shared" si="175"/>
        <v>0</v>
      </c>
      <c r="Y2258" s="99">
        <f>COUNTIFS(通讯通路门店!$S:$S,$G2258,通讯通路门店!$J:$J,"荣耀体验店")+COUNTIFS(通讯通路门店!$S:$S,$G2258,通讯通路门店!$J:$J,"荣耀授权专卖店")</f>
        <v>0</v>
      </c>
      <c r="Z2258" s="99">
        <f>COUNTIFS(通讯通路门店!$S:$S,$G2258,通讯通路门店!$J:$J,"VIVO体验店")</f>
        <v>0</v>
      </c>
      <c r="AA2258" s="99">
        <f>COUNTIFS(通讯通路门店!$S:$S,$G2258,通讯通路门店!$J:$J,"OPPO体验店")</f>
        <v>0</v>
      </c>
      <c r="AB2258" s="99">
        <f>COUNTIFS(通讯通路门店!$S:$S,$G2258,通讯通路门店!$J:$J,"华为授权体验店")+COUNTIFS(通讯通路门店!$S:$S,$G2258,通讯通路门店!$J:$J,"华为堡垒店")</f>
        <v>0</v>
      </c>
      <c r="AC2258" s="99">
        <f>COUNTIFS(通讯通路门店!$S:$S,$G2258,通讯通路门店!$J:$J,"小米体验店")</f>
        <v>0</v>
      </c>
      <c r="AD2258" s="99">
        <f>COUNTIFS(通讯通路门店!$S:$S,$G2258,通讯通路门店!$J:$J,"苹果体验店")</f>
        <v>0</v>
      </c>
      <c r="AE2258" s="99">
        <f>COUNTIFS(通讯通路门店!$S:$S,$G2258,通讯通路门店!$J:$J,"其他品牌专卖店")</f>
        <v>0</v>
      </c>
      <c r="AF2258" s="99">
        <f>SUMIFS(通讯通路门店!$BI:$BI,通讯通路门店!$S:$S,$G2258)</f>
        <v>0</v>
      </c>
      <c r="AG2258" s="99">
        <f>SUMIFS(通讯通路门店!$BH:$BH,通讯通路门店!$S:$S,$G2258)</f>
        <v>0</v>
      </c>
      <c r="AH2258" s="99">
        <f t="shared" si="176"/>
        <v>0</v>
      </c>
      <c r="AI2258" s="99">
        <f>SUMIFS(通讯通路门店!$BB:$BB,通讯通路门店!$S:$S,$G2258)</f>
        <v>0</v>
      </c>
      <c r="AJ2258" s="99">
        <f>SUMIFS(通讯通路门店!$BE:$BE,通讯通路门店!$S:$S,$G2258)</f>
        <v>0</v>
      </c>
      <c r="AK2258" s="99">
        <f>SUMIFS(通讯通路门店!$BG:$BG,通讯通路门店!$S:$S,$G2258)</f>
        <v>0</v>
      </c>
      <c r="AL2258" s="99">
        <f>SUMIFS(通讯通路门店!$BC:$BC,通讯通路门店!$S:$S,$G2258)</f>
        <v>0</v>
      </c>
      <c r="AM2258" s="99">
        <f>SUMIFS(通讯通路门店!$BD:$BD,通讯通路门店!$S:$S,$G2258)</f>
        <v>0</v>
      </c>
      <c r="AN2258" s="99">
        <f>SUMIFS(通讯通路门店!$BF:$BF,通讯通路门店!$S:$S,$G2258)</f>
        <v>0</v>
      </c>
      <c r="AO2258" s="99">
        <f t="shared" si="177"/>
        <v>0</v>
      </c>
      <c r="AP2258" s="99">
        <f>SUMIFS(通讯通路门店!$K:$K,通讯通路门店!$S:$S,$G2258)</f>
        <v>0</v>
      </c>
      <c r="AQ2258" s="83"/>
      <c r="AR2258" s="99">
        <f>SUMIFS(通讯通路门店!$T:$T,通讯通路门店!$S:$S,$G2258)</f>
        <v>0</v>
      </c>
      <c r="AS2258" s="99">
        <f>SUMIFS(通讯通路门店!$U:$U,通讯通路门店!$S:$S,$G2258)</f>
        <v>0</v>
      </c>
      <c r="AT2258" s="99">
        <f>SUMIFS(通讯通路门店!$V:$V,通讯通路门店!$S:$S,$G2258)</f>
        <v>0</v>
      </c>
      <c r="AU2258" s="99">
        <f>SUMIFS(通讯通路门店!$W:$W,通讯通路门店!$S:$S,$G2258)</f>
        <v>0</v>
      </c>
      <c r="AV2258" s="99">
        <f>SUMIFS(通讯通路门店!$Z:$Z,通讯通路门店!$S:$S,$G2258)</f>
        <v>0</v>
      </c>
      <c r="AW2258" s="99">
        <f>SUMIFS(通讯通路门店!$AB:$AB,通讯通路门店!$S:$S,$G2258)</f>
        <v>0</v>
      </c>
      <c r="AX2258" s="99">
        <f>SUMIFS(通讯通路门店!$X:$X,通讯通路门店!$S:$S,$G2258)</f>
        <v>0</v>
      </c>
      <c r="AY2258" s="99">
        <f>SUMIFS(通讯通路门店!$Y:$Y,通讯通路门店!$S:$S,$G2258)</f>
        <v>0</v>
      </c>
      <c r="AZ2258" s="99">
        <f>SUMIFS(通讯通路门店!$AA:$AA,通讯通路门店!$S:$S,$G2258)</f>
        <v>0</v>
      </c>
      <c r="BA2258" s="99">
        <f t="shared" si="178"/>
        <v>0</v>
      </c>
      <c r="BB2258" s="99">
        <f t="shared" si="179"/>
        <v>0</v>
      </c>
      <c r="BC2258" s="99">
        <f>SUMIFS(通讯通路门店!$W:$W,通讯通路门店!$S:$S,$G2258,通讯通路门店!$J:$J,"荣耀体验店")+SUMIFS(通讯通路门店!$W:$W,通讯通路门店!$S:$S,$G2258,通讯通路门店!$J:$J,"荣耀授权专卖店")</f>
        <v>0</v>
      </c>
      <c r="BD2258" s="99">
        <f>SUMIFS(通讯通路门店!$Z:$Z,通讯通路门店!$S:$S,$G2258,通讯通路门店!$J:$J,"VIVO体验店")</f>
        <v>0</v>
      </c>
      <c r="BE2258" s="99">
        <f>SUMIFS(通讯通路门店!$AB:$AB,通讯通路门店!$S:$S,$G2258,通讯通路门店!$J:$J,"OPPO体验店")</f>
        <v>0</v>
      </c>
      <c r="BF2258" s="99">
        <f>SUMIFS(通讯通路门店!$X:$X,通讯通路门店!$S:$S,$G2258,通讯通路门店!$J:$J,"华为授权体验店")+SUMIFS(通讯通路门店!$AA:$AA,通讯通路门店!$S:$S,$G2258,通讯通路门店!$J:$J,"华为堡垒店")</f>
        <v>0</v>
      </c>
      <c r="BG2258" s="99">
        <f>SUMIFS(通讯通路门店!$Y:$Y,通讯通路门店!$S:$S,$G2258,通讯通路门店!$J:$J,"小米体验店")</f>
        <v>0</v>
      </c>
      <c r="BH2258" s="99">
        <f>SUMIFS(通讯通路门店!$AA:$AA,通讯通路门店!$S:$S,$G2258,通讯通路门店!$J:$J,"苹果体验店")</f>
        <v>0</v>
      </c>
      <c r="BI2258" s="99">
        <f>SUMIFS(通讯通路门店!$K:$K,通讯通路门店!$S:$S,$G2258,通讯通路门店!$J:$J,"其他品牌专卖店")</f>
        <v>0</v>
      </c>
      <c r="BJ2258" s="99">
        <f>SUMIFS(通讯通路门店!$AC:$AC,通讯通路门店!$S:$S,$G2258)</f>
        <v>0</v>
      </c>
      <c r="BK2258" s="99">
        <f>SUMIFS(通讯通路门店!$AD:$AD,通讯通路门店!$S:$S,$G2258)</f>
        <v>0</v>
      </c>
      <c r="BL2258" s="99">
        <f>SUMIFS(通讯通路门店!$AE:$AE,通讯通路门店!$S:$S,$G2258)</f>
        <v>0</v>
      </c>
      <c r="BM2258" s="99">
        <f>SUMIFS(通讯通路门店!$AF:$AF,通讯通路门店!$S:$S,$G2258)</f>
        <v>0</v>
      </c>
      <c r="BN2258" s="99">
        <f>SUMIFS(通讯通路门店!$AG:$AG,通讯通路门店!$S:$S,$G2258)</f>
        <v>0</v>
      </c>
      <c r="BO2258" s="99">
        <f>SUMIFS(通讯通路门店!$AH:$AH,通讯通路门店!$S:$S,$G2258)</f>
        <v>0</v>
      </c>
      <c r="BP2258" s="99">
        <f>SUMIFS(通讯通路门店!$AI:$AI,通讯通路门店!$S:$S,$G2258)</f>
        <v>0</v>
      </c>
      <c r="BQ2258" s="83"/>
    </row>
    <row r="2259" spans="1:69">
      <c r="A2259" s="99" t="str">
        <f>IFERROR(_xlfn.XLOOKUP($G2259,通讯通路门店!$S$4:$S$993931,通讯通路门店!$A$4:$A$993931,0,0),"")</f>
        <v>海南省</v>
      </c>
      <c r="B2259" s="99" t="str">
        <f>IFERROR(_xlfn.XLOOKUP($G2259,通讯通路门店!$S$4:$S$993931,通讯通路门店!$B$4:$B$993931,0,0),"")</f>
        <v>东方市</v>
      </c>
      <c r="C2259" s="99" t="str">
        <f>IFERROR(_xlfn.XLOOKUP($G2259,通讯通路门店!$S$4:$S$993931,通讯通路门店!$C$4:$C$993931,0,0),"")</f>
        <v>东方市</v>
      </c>
      <c r="D2259" s="99" t="str">
        <f>IFERROR(_xlfn.XLOOKUP($G2259,通讯通路门店!$S$4:$S$993931,通讯通路门店!$D$4:$D$993931,0,0),"")</f>
        <v>八所镇</v>
      </c>
      <c r="E2259" s="83"/>
      <c r="F2259" s="83"/>
      <c r="G2259" s="101"/>
      <c r="H2259" s="102">
        <f>IFERROR(_xlfn.XLOOKUP($G2259,通讯通路门店!$S$4:$S$993931,通讯通路门店!$R$4:$R$993931,0,0),"")</f>
        <v>0</v>
      </c>
      <c r="I2259" s="83"/>
      <c r="J2259" s="83"/>
      <c r="K2259" s="83"/>
      <c r="L2259" s="83"/>
      <c r="M2259" s="83"/>
      <c r="N2259" s="83"/>
      <c r="O2259" s="83"/>
      <c r="P2259" s="83"/>
      <c r="Q2259" s="83"/>
      <c r="R2259" s="83"/>
      <c r="S2259" s="83"/>
      <c r="T2259" s="83"/>
      <c r="U2259" s="99">
        <f>COUNTIF(通讯通路门店!$S:$S,$G2259)</f>
        <v>0</v>
      </c>
      <c r="V2259" s="99">
        <f>COUNTIFS(通讯通路门店!$S:$S,$G2259,通讯通路门店!$J:$J,"综合卖场")</f>
        <v>0</v>
      </c>
      <c r="W2259" s="99">
        <f>SUMIFS(通讯通路门店!$AJ:$AJ,通讯通路门店!$S:$S,通讯客户沙盘!$G2259)</f>
        <v>0</v>
      </c>
      <c r="X2259" s="99">
        <f t="shared" si="175"/>
        <v>0</v>
      </c>
      <c r="Y2259" s="99">
        <f>COUNTIFS(通讯通路门店!$S:$S,$G2259,通讯通路门店!$J:$J,"荣耀体验店")+COUNTIFS(通讯通路门店!$S:$S,$G2259,通讯通路门店!$J:$J,"荣耀授权专卖店")</f>
        <v>0</v>
      </c>
      <c r="Z2259" s="99">
        <f>COUNTIFS(通讯通路门店!$S:$S,$G2259,通讯通路门店!$J:$J,"VIVO体验店")</f>
        <v>0</v>
      </c>
      <c r="AA2259" s="99">
        <f>COUNTIFS(通讯通路门店!$S:$S,$G2259,通讯通路门店!$J:$J,"OPPO体验店")</f>
        <v>0</v>
      </c>
      <c r="AB2259" s="99">
        <f>COUNTIFS(通讯通路门店!$S:$S,$G2259,通讯通路门店!$J:$J,"华为授权体验店")+COUNTIFS(通讯通路门店!$S:$S,$G2259,通讯通路门店!$J:$J,"华为堡垒店")</f>
        <v>0</v>
      </c>
      <c r="AC2259" s="99">
        <f>COUNTIFS(通讯通路门店!$S:$S,$G2259,通讯通路门店!$J:$J,"小米体验店")</f>
        <v>0</v>
      </c>
      <c r="AD2259" s="99">
        <f>COUNTIFS(通讯通路门店!$S:$S,$G2259,通讯通路门店!$J:$J,"苹果体验店")</f>
        <v>0</v>
      </c>
      <c r="AE2259" s="99">
        <f>COUNTIFS(通讯通路门店!$S:$S,$G2259,通讯通路门店!$J:$J,"其他品牌专卖店")</f>
        <v>0</v>
      </c>
      <c r="AF2259" s="99">
        <f>SUMIFS(通讯通路门店!$BI:$BI,通讯通路门店!$S:$S,$G2259)</f>
        <v>0</v>
      </c>
      <c r="AG2259" s="99">
        <f>SUMIFS(通讯通路门店!$BH:$BH,通讯通路门店!$S:$S,$G2259)</f>
        <v>0</v>
      </c>
      <c r="AH2259" s="99">
        <f t="shared" si="176"/>
        <v>0</v>
      </c>
      <c r="AI2259" s="99">
        <f>SUMIFS(通讯通路门店!$BB:$BB,通讯通路门店!$S:$S,$G2259)</f>
        <v>0</v>
      </c>
      <c r="AJ2259" s="99">
        <f>SUMIFS(通讯通路门店!$BE:$BE,通讯通路门店!$S:$S,$G2259)</f>
        <v>0</v>
      </c>
      <c r="AK2259" s="99">
        <f>SUMIFS(通讯通路门店!$BG:$BG,通讯通路门店!$S:$S,$G2259)</f>
        <v>0</v>
      </c>
      <c r="AL2259" s="99">
        <f>SUMIFS(通讯通路门店!$BC:$BC,通讯通路门店!$S:$S,$G2259)</f>
        <v>0</v>
      </c>
      <c r="AM2259" s="99">
        <f>SUMIFS(通讯通路门店!$BD:$BD,通讯通路门店!$S:$S,$G2259)</f>
        <v>0</v>
      </c>
      <c r="AN2259" s="99">
        <f>SUMIFS(通讯通路门店!$BF:$BF,通讯通路门店!$S:$S,$G2259)</f>
        <v>0</v>
      </c>
      <c r="AO2259" s="99">
        <f t="shared" si="177"/>
        <v>0</v>
      </c>
      <c r="AP2259" s="99">
        <f>SUMIFS(通讯通路门店!$K:$K,通讯通路门店!$S:$S,$G2259)</f>
        <v>0</v>
      </c>
      <c r="AQ2259" s="83"/>
      <c r="AR2259" s="99">
        <f>SUMIFS(通讯通路门店!$T:$T,通讯通路门店!$S:$S,$G2259)</f>
        <v>0</v>
      </c>
      <c r="AS2259" s="99">
        <f>SUMIFS(通讯通路门店!$U:$U,通讯通路门店!$S:$S,$G2259)</f>
        <v>0</v>
      </c>
      <c r="AT2259" s="99">
        <f>SUMIFS(通讯通路门店!$V:$V,通讯通路门店!$S:$S,$G2259)</f>
        <v>0</v>
      </c>
      <c r="AU2259" s="99">
        <f>SUMIFS(通讯通路门店!$W:$W,通讯通路门店!$S:$S,$G2259)</f>
        <v>0</v>
      </c>
      <c r="AV2259" s="99">
        <f>SUMIFS(通讯通路门店!$Z:$Z,通讯通路门店!$S:$S,$G2259)</f>
        <v>0</v>
      </c>
      <c r="AW2259" s="99">
        <f>SUMIFS(通讯通路门店!$AB:$AB,通讯通路门店!$S:$S,$G2259)</f>
        <v>0</v>
      </c>
      <c r="AX2259" s="99">
        <f>SUMIFS(通讯通路门店!$X:$X,通讯通路门店!$S:$S,$G2259)</f>
        <v>0</v>
      </c>
      <c r="AY2259" s="99">
        <f>SUMIFS(通讯通路门店!$Y:$Y,通讯通路门店!$S:$S,$G2259)</f>
        <v>0</v>
      </c>
      <c r="AZ2259" s="99">
        <f>SUMIFS(通讯通路门店!$AA:$AA,通讯通路门店!$S:$S,$G2259)</f>
        <v>0</v>
      </c>
      <c r="BA2259" s="99">
        <f t="shared" si="178"/>
        <v>0</v>
      </c>
      <c r="BB2259" s="99">
        <f t="shared" si="179"/>
        <v>0</v>
      </c>
      <c r="BC2259" s="99">
        <f>SUMIFS(通讯通路门店!$W:$W,通讯通路门店!$S:$S,$G2259,通讯通路门店!$J:$J,"荣耀体验店")+SUMIFS(通讯通路门店!$W:$W,通讯通路门店!$S:$S,$G2259,通讯通路门店!$J:$J,"荣耀授权专卖店")</f>
        <v>0</v>
      </c>
      <c r="BD2259" s="99">
        <f>SUMIFS(通讯通路门店!$Z:$Z,通讯通路门店!$S:$S,$G2259,通讯通路门店!$J:$J,"VIVO体验店")</f>
        <v>0</v>
      </c>
      <c r="BE2259" s="99">
        <f>SUMIFS(通讯通路门店!$AB:$AB,通讯通路门店!$S:$S,$G2259,通讯通路门店!$J:$J,"OPPO体验店")</f>
        <v>0</v>
      </c>
      <c r="BF2259" s="99">
        <f>SUMIFS(通讯通路门店!$X:$X,通讯通路门店!$S:$S,$G2259,通讯通路门店!$J:$J,"华为授权体验店")+SUMIFS(通讯通路门店!$AA:$AA,通讯通路门店!$S:$S,$G2259,通讯通路门店!$J:$J,"华为堡垒店")</f>
        <v>0</v>
      </c>
      <c r="BG2259" s="99">
        <f>SUMIFS(通讯通路门店!$Y:$Y,通讯通路门店!$S:$S,$G2259,通讯通路门店!$J:$J,"小米体验店")</f>
        <v>0</v>
      </c>
      <c r="BH2259" s="99">
        <f>SUMIFS(通讯通路门店!$AA:$AA,通讯通路门店!$S:$S,$G2259,通讯通路门店!$J:$J,"苹果体验店")</f>
        <v>0</v>
      </c>
      <c r="BI2259" s="99">
        <f>SUMIFS(通讯通路门店!$K:$K,通讯通路门店!$S:$S,$G2259,通讯通路门店!$J:$J,"其他品牌专卖店")</f>
        <v>0</v>
      </c>
      <c r="BJ2259" s="99">
        <f>SUMIFS(通讯通路门店!$AC:$AC,通讯通路门店!$S:$S,$G2259)</f>
        <v>0</v>
      </c>
      <c r="BK2259" s="99">
        <f>SUMIFS(通讯通路门店!$AD:$AD,通讯通路门店!$S:$S,$G2259)</f>
        <v>0</v>
      </c>
      <c r="BL2259" s="99">
        <f>SUMIFS(通讯通路门店!$AE:$AE,通讯通路门店!$S:$S,$G2259)</f>
        <v>0</v>
      </c>
      <c r="BM2259" s="99">
        <f>SUMIFS(通讯通路门店!$AF:$AF,通讯通路门店!$S:$S,$G2259)</f>
        <v>0</v>
      </c>
      <c r="BN2259" s="99">
        <f>SUMIFS(通讯通路门店!$AG:$AG,通讯通路门店!$S:$S,$G2259)</f>
        <v>0</v>
      </c>
      <c r="BO2259" s="99">
        <f>SUMIFS(通讯通路门店!$AH:$AH,通讯通路门店!$S:$S,$G2259)</f>
        <v>0</v>
      </c>
      <c r="BP2259" s="99">
        <f>SUMIFS(通讯通路门店!$AI:$AI,通讯通路门店!$S:$S,$G2259)</f>
        <v>0</v>
      </c>
      <c r="BQ2259" s="83"/>
    </row>
    <row r="2260" spans="1:69">
      <c r="A2260" s="99" t="str">
        <f>IFERROR(_xlfn.XLOOKUP($G2260,通讯通路门店!$S$4:$S$993931,通讯通路门店!$A$4:$A$993931,0,0),"")</f>
        <v>海南省</v>
      </c>
      <c r="B2260" s="99" t="str">
        <f>IFERROR(_xlfn.XLOOKUP($G2260,通讯通路门店!$S$4:$S$993931,通讯通路门店!$B$4:$B$993931,0,0),"")</f>
        <v>东方市</v>
      </c>
      <c r="C2260" s="99" t="str">
        <f>IFERROR(_xlfn.XLOOKUP($G2260,通讯通路门店!$S$4:$S$993931,通讯通路门店!$C$4:$C$993931,0,0),"")</f>
        <v>东方市</v>
      </c>
      <c r="D2260" s="99" t="str">
        <f>IFERROR(_xlfn.XLOOKUP($G2260,通讯通路门店!$S$4:$S$993931,通讯通路门店!$D$4:$D$993931,0,0),"")</f>
        <v>八所镇</v>
      </c>
      <c r="E2260" s="83"/>
      <c r="F2260" s="83"/>
      <c r="G2260" s="101"/>
      <c r="H2260" s="102">
        <f>IFERROR(_xlfn.XLOOKUP($G2260,通讯通路门店!$S$4:$S$993931,通讯通路门店!$R$4:$R$993931,0,0),"")</f>
        <v>0</v>
      </c>
      <c r="I2260" s="83"/>
      <c r="J2260" s="83"/>
      <c r="K2260" s="83"/>
      <c r="L2260" s="83"/>
      <c r="M2260" s="83"/>
      <c r="N2260" s="83"/>
      <c r="O2260" s="83"/>
      <c r="P2260" s="83"/>
      <c r="Q2260" s="83"/>
      <c r="R2260" s="83"/>
      <c r="S2260" s="83"/>
      <c r="T2260" s="83"/>
      <c r="U2260" s="99">
        <f>COUNTIF(通讯通路门店!$S:$S,$G2260)</f>
        <v>0</v>
      </c>
      <c r="V2260" s="99">
        <f>COUNTIFS(通讯通路门店!$S:$S,$G2260,通讯通路门店!$J:$J,"综合卖场")</f>
        <v>0</v>
      </c>
      <c r="W2260" s="99">
        <f>SUMIFS(通讯通路门店!$AJ:$AJ,通讯通路门店!$S:$S,通讯客户沙盘!$G2260)</f>
        <v>0</v>
      </c>
      <c r="X2260" s="99">
        <f t="shared" si="175"/>
        <v>0</v>
      </c>
      <c r="Y2260" s="99">
        <f>COUNTIFS(通讯通路门店!$S:$S,$G2260,通讯通路门店!$J:$J,"荣耀体验店")+COUNTIFS(通讯通路门店!$S:$S,$G2260,通讯通路门店!$J:$J,"荣耀授权专卖店")</f>
        <v>0</v>
      </c>
      <c r="Z2260" s="99">
        <f>COUNTIFS(通讯通路门店!$S:$S,$G2260,通讯通路门店!$J:$J,"VIVO体验店")</f>
        <v>0</v>
      </c>
      <c r="AA2260" s="99">
        <f>COUNTIFS(通讯通路门店!$S:$S,$G2260,通讯通路门店!$J:$J,"OPPO体验店")</f>
        <v>0</v>
      </c>
      <c r="AB2260" s="99">
        <f>COUNTIFS(通讯通路门店!$S:$S,$G2260,通讯通路门店!$J:$J,"华为授权体验店")+COUNTIFS(通讯通路门店!$S:$S,$G2260,通讯通路门店!$J:$J,"华为堡垒店")</f>
        <v>0</v>
      </c>
      <c r="AC2260" s="99">
        <f>COUNTIFS(通讯通路门店!$S:$S,$G2260,通讯通路门店!$J:$J,"小米体验店")</f>
        <v>0</v>
      </c>
      <c r="AD2260" s="99">
        <f>COUNTIFS(通讯通路门店!$S:$S,$G2260,通讯通路门店!$J:$J,"苹果体验店")</f>
        <v>0</v>
      </c>
      <c r="AE2260" s="99">
        <f>COUNTIFS(通讯通路门店!$S:$S,$G2260,通讯通路门店!$J:$J,"其他品牌专卖店")</f>
        <v>0</v>
      </c>
      <c r="AF2260" s="99">
        <f>SUMIFS(通讯通路门店!$BI:$BI,通讯通路门店!$S:$S,$G2260)</f>
        <v>0</v>
      </c>
      <c r="AG2260" s="99">
        <f>SUMIFS(通讯通路门店!$BH:$BH,通讯通路门店!$S:$S,$G2260)</f>
        <v>0</v>
      </c>
      <c r="AH2260" s="99">
        <f t="shared" si="176"/>
        <v>0</v>
      </c>
      <c r="AI2260" s="99">
        <f>SUMIFS(通讯通路门店!$BB:$BB,通讯通路门店!$S:$S,$G2260)</f>
        <v>0</v>
      </c>
      <c r="AJ2260" s="99">
        <f>SUMIFS(通讯通路门店!$BE:$BE,通讯通路门店!$S:$S,$G2260)</f>
        <v>0</v>
      </c>
      <c r="AK2260" s="99">
        <f>SUMIFS(通讯通路门店!$BG:$BG,通讯通路门店!$S:$S,$G2260)</f>
        <v>0</v>
      </c>
      <c r="AL2260" s="99">
        <f>SUMIFS(通讯通路门店!$BC:$BC,通讯通路门店!$S:$S,$G2260)</f>
        <v>0</v>
      </c>
      <c r="AM2260" s="99">
        <f>SUMIFS(通讯通路门店!$BD:$BD,通讯通路门店!$S:$S,$G2260)</f>
        <v>0</v>
      </c>
      <c r="AN2260" s="99">
        <f>SUMIFS(通讯通路门店!$BF:$BF,通讯通路门店!$S:$S,$G2260)</f>
        <v>0</v>
      </c>
      <c r="AO2260" s="99">
        <f t="shared" si="177"/>
        <v>0</v>
      </c>
      <c r="AP2260" s="99">
        <f>SUMIFS(通讯通路门店!$K:$K,通讯通路门店!$S:$S,$G2260)</f>
        <v>0</v>
      </c>
      <c r="AQ2260" s="83"/>
      <c r="AR2260" s="99">
        <f>SUMIFS(通讯通路门店!$T:$T,通讯通路门店!$S:$S,$G2260)</f>
        <v>0</v>
      </c>
      <c r="AS2260" s="99">
        <f>SUMIFS(通讯通路门店!$U:$U,通讯通路门店!$S:$S,$G2260)</f>
        <v>0</v>
      </c>
      <c r="AT2260" s="99">
        <f>SUMIFS(通讯通路门店!$V:$V,通讯通路门店!$S:$S,$G2260)</f>
        <v>0</v>
      </c>
      <c r="AU2260" s="99">
        <f>SUMIFS(通讯通路门店!$W:$W,通讯通路门店!$S:$S,$G2260)</f>
        <v>0</v>
      </c>
      <c r="AV2260" s="99">
        <f>SUMIFS(通讯通路门店!$Z:$Z,通讯通路门店!$S:$S,$G2260)</f>
        <v>0</v>
      </c>
      <c r="AW2260" s="99">
        <f>SUMIFS(通讯通路门店!$AB:$AB,通讯通路门店!$S:$S,$G2260)</f>
        <v>0</v>
      </c>
      <c r="AX2260" s="99">
        <f>SUMIFS(通讯通路门店!$X:$X,通讯通路门店!$S:$S,$G2260)</f>
        <v>0</v>
      </c>
      <c r="AY2260" s="99">
        <f>SUMIFS(通讯通路门店!$Y:$Y,通讯通路门店!$S:$S,$G2260)</f>
        <v>0</v>
      </c>
      <c r="AZ2260" s="99">
        <f>SUMIFS(通讯通路门店!$AA:$AA,通讯通路门店!$S:$S,$G2260)</f>
        <v>0</v>
      </c>
      <c r="BA2260" s="99">
        <f t="shared" si="178"/>
        <v>0</v>
      </c>
      <c r="BB2260" s="99">
        <f t="shared" si="179"/>
        <v>0</v>
      </c>
      <c r="BC2260" s="99">
        <f>SUMIFS(通讯通路门店!$W:$W,通讯通路门店!$S:$S,$G2260,通讯通路门店!$J:$J,"荣耀体验店")+SUMIFS(通讯通路门店!$W:$W,通讯通路门店!$S:$S,$G2260,通讯通路门店!$J:$J,"荣耀授权专卖店")</f>
        <v>0</v>
      </c>
      <c r="BD2260" s="99">
        <f>SUMIFS(通讯通路门店!$Z:$Z,通讯通路门店!$S:$S,$G2260,通讯通路门店!$J:$J,"VIVO体验店")</f>
        <v>0</v>
      </c>
      <c r="BE2260" s="99">
        <f>SUMIFS(通讯通路门店!$AB:$AB,通讯通路门店!$S:$S,$G2260,通讯通路门店!$J:$J,"OPPO体验店")</f>
        <v>0</v>
      </c>
      <c r="BF2260" s="99">
        <f>SUMIFS(通讯通路门店!$X:$X,通讯通路门店!$S:$S,$G2260,通讯通路门店!$J:$J,"华为授权体验店")+SUMIFS(通讯通路门店!$AA:$AA,通讯通路门店!$S:$S,$G2260,通讯通路门店!$J:$J,"华为堡垒店")</f>
        <v>0</v>
      </c>
      <c r="BG2260" s="99">
        <f>SUMIFS(通讯通路门店!$Y:$Y,通讯通路门店!$S:$S,$G2260,通讯通路门店!$J:$J,"小米体验店")</f>
        <v>0</v>
      </c>
      <c r="BH2260" s="99">
        <f>SUMIFS(通讯通路门店!$AA:$AA,通讯通路门店!$S:$S,$G2260,通讯通路门店!$J:$J,"苹果体验店")</f>
        <v>0</v>
      </c>
      <c r="BI2260" s="99">
        <f>SUMIFS(通讯通路门店!$K:$K,通讯通路门店!$S:$S,$G2260,通讯通路门店!$J:$J,"其他品牌专卖店")</f>
        <v>0</v>
      </c>
      <c r="BJ2260" s="99">
        <f>SUMIFS(通讯通路门店!$AC:$AC,通讯通路门店!$S:$S,$G2260)</f>
        <v>0</v>
      </c>
      <c r="BK2260" s="99">
        <f>SUMIFS(通讯通路门店!$AD:$AD,通讯通路门店!$S:$S,$G2260)</f>
        <v>0</v>
      </c>
      <c r="BL2260" s="99">
        <f>SUMIFS(通讯通路门店!$AE:$AE,通讯通路门店!$S:$S,$G2260)</f>
        <v>0</v>
      </c>
      <c r="BM2260" s="99">
        <f>SUMIFS(通讯通路门店!$AF:$AF,通讯通路门店!$S:$S,$G2260)</f>
        <v>0</v>
      </c>
      <c r="BN2260" s="99">
        <f>SUMIFS(通讯通路门店!$AG:$AG,通讯通路门店!$S:$S,$G2260)</f>
        <v>0</v>
      </c>
      <c r="BO2260" s="99">
        <f>SUMIFS(通讯通路门店!$AH:$AH,通讯通路门店!$S:$S,$G2260)</f>
        <v>0</v>
      </c>
      <c r="BP2260" s="99">
        <f>SUMIFS(通讯通路门店!$AI:$AI,通讯通路门店!$S:$S,$G2260)</f>
        <v>0</v>
      </c>
      <c r="BQ2260" s="83"/>
    </row>
    <row r="2261" spans="1:69">
      <c r="A2261" s="99" t="str">
        <f>IFERROR(_xlfn.XLOOKUP($G2261,通讯通路门店!$S$4:$S$993931,通讯通路门店!$A$4:$A$993931,0,0),"")</f>
        <v>海南省</v>
      </c>
      <c r="B2261" s="99" t="str">
        <f>IFERROR(_xlfn.XLOOKUP($G2261,通讯通路门店!$S$4:$S$993931,通讯通路门店!$B$4:$B$993931,0,0),"")</f>
        <v>东方市</v>
      </c>
      <c r="C2261" s="99" t="str">
        <f>IFERROR(_xlfn.XLOOKUP($G2261,通讯通路门店!$S$4:$S$993931,通讯通路门店!$C$4:$C$993931,0,0),"")</f>
        <v>东方市</v>
      </c>
      <c r="D2261" s="99" t="str">
        <f>IFERROR(_xlfn.XLOOKUP($G2261,通讯通路门店!$S$4:$S$993931,通讯通路门店!$D$4:$D$993931,0,0),"")</f>
        <v>八所镇</v>
      </c>
      <c r="E2261" s="83"/>
      <c r="F2261" s="83"/>
      <c r="G2261" s="101"/>
      <c r="H2261" s="102">
        <f>IFERROR(_xlfn.XLOOKUP($G2261,通讯通路门店!$S$4:$S$993931,通讯通路门店!$R$4:$R$993931,0,0),"")</f>
        <v>0</v>
      </c>
      <c r="I2261" s="83"/>
      <c r="J2261" s="83"/>
      <c r="K2261" s="83"/>
      <c r="L2261" s="83"/>
      <c r="M2261" s="83"/>
      <c r="N2261" s="83"/>
      <c r="O2261" s="83"/>
      <c r="P2261" s="83"/>
      <c r="Q2261" s="83"/>
      <c r="R2261" s="83"/>
      <c r="S2261" s="83"/>
      <c r="T2261" s="83"/>
      <c r="U2261" s="99">
        <f>COUNTIF(通讯通路门店!$S:$S,$G2261)</f>
        <v>0</v>
      </c>
      <c r="V2261" s="99">
        <f>COUNTIFS(通讯通路门店!$S:$S,$G2261,通讯通路门店!$J:$J,"综合卖场")</f>
        <v>0</v>
      </c>
      <c r="W2261" s="99">
        <f>SUMIFS(通讯通路门店!$AJ:$AJ,通讯通路门店!$S:$S,通讯客户沙盘!$G2261)</f>
        <v>0</v>
      </c>
      <c r="X2261" s="99">
        <f t="shared" si="175"/>
        <v>0</v>
      </c>
      <c r="Y2261" s="99">
        <f>COUNTIFS(通讯通路门店!$S:$S,$G2261,通讯通路门店!$J:$J,"荣耀体验店")+COUNTIFS(通讯通路门店!$S:$S,$G2261,通讯通路门店!$J:$J,"荣耀授权专卖店")</f>
        <v>0</v>
      </c>
      <c r="Z2261" s="99">
        <f>COUNTIFS(通讯通路门店!$S:$S,$G2261,通讯通路门店!$J:$J,"VIVO体验店")</f>
        <v>0</v>
      </c>
      <c r="AA2261" s="99">
        <f>COUNTIFS(通讯通路门店!$S:$S,$G2261,通讯通路门店!$J:$J,"OPPO体验店")</f>
        <v>0</v>
      </c>
      <c r="AB2261" s="99">
        <f>COUNTIFS(通讯通路门店!$S:$S,$G2261,通讯通路门店!$J:$J,"华为授权体验店")+COUNTIFS(通讯通路门店!$S:$S,$G2261,通讯通路门店!$J:$J,"华为堡垒店")</f>
        <v>0</v>
      </c>
      <c r="AC2261" s="99">
        <f>COUNTIFS(通讯通路门店!$S:$S,$G2261,通讯通路门店!$J:$J,"小米体验店")</f>
        <v>0</v>
      </c>
      <c r="AD2261" s="99">
        <f>COUNTIFS(通讯通路门店!$S:$S,$G2261,通讯通路门店!$J:$J,"苹果体验店")</f>
        <v>0</v>
      </c>
      <c r="AE2261" s="99">
        <f>COUNTIFS(通讯通路门店!$S:$S,$G2261,通讯通路门店!$J:$J,"其他品牌专卖店")</f>
        <v>0</v>
      </c>
      <c r="AF2261" s="99">
        <f>SUMIFS(通讯通路门店!$BI:$BI,通讯通路门店!$S:$S,$G2261)</f>
        <v>0</v>
      </c>
      <c r="AG2261" s="99">
        <f>SUMIFS(通讯通路门店!$BH:$BH,通讯通路门店!$S:$S,$G2261)</f>
        <v>0</v>
      </c>
      <c r="AH2261" s="99">
        <f t="shared" si="176"/>
        <v>0</v>
      </c>
      <c r="AI2261" s="99">
        <f>SUMIFS(通讯通路门店!$BB:$BB,通讯通路门店!$S:$S,$G2261)</f>
        <v>0</v>
      </c>
      <c r="AJ2261" s="99">
        <f>SUMIFS(通讯通路门店!$BE:$BE,通讯通路门店!$S:$S,$G2261)</f>
        <v>0</v>
      </c>
      <c r="AK2261" s="99">
        <f>SUMIFS(通讯通路门店!$BG:$BG,通讯通路门店!$S:$S,$G2261)</f>
        <v>0</v>
      </c>
      <c r="AL2261" s="99">
        <f>SUMIFS(通讯通路门店!$BC:$BC,通讯通路门店!$S:$S,$G2261)</f>
        <v>0</v>
      </c>
      <c r="AM2261" s="99">
        <f>SUMIFS(通讯通路门店!$BD:$BD,通讯通路门店!$S:$S,$G2261)</f>
        <v>0</v>
      </c>
      <c r="AN2261" s="99">
        <f>SUMIFS(通讯通路门店!$BF:$BF,通讯通路门店!$S:$S,$G2261)</f>
        <v>0</v>
      </c>
      <c r="AO2261" s="99">
        <f t="shared" si="177"/>
        <v>0</v>
      </c>
      <c r="AP2261" s="99">
        <f>SUMIFS(通讯通路门店!$K:$K,通讯通路门店!$S:$S,$G2261)</f>
        <v>0</v>
      </c>
      <c r="AQ2261" s="83"/>
      <c r="AR2261" s="99">
        <f>SUMIFS(通讯通路门店!$T:$T,通讯通路门店!$S:$S,$G2261)</f>
        <v>0</v>
      </c>
      <c r="AS2261" s="99">
        <f>SUMIFS(通讯通路门店!$U:$U,通讯通路门店!$S:$S,$G2261)</f>
        <v>0</v>
      </c>
      <c r="AT2261" s="99">
        <f>SUMIFS(通讯通路门店!$V:$V,通讯通路门店!$S:$S,$G2261)</f>
        <v>0</v>
      </c>
      <c r="AU2261" s="99">
        <f>SUMIFS(通讯通路门店!$W:$W,通讯通路门店!$S:$S,$G2261)</f>
        <v>0</v>
      </c>
      <c r="AV2261" s="99">
        <f>SUMIFS(通讯通路门店!$Z:$Z,通讯通路门店!$S:$S,$G2261)</f>
        <v>0</v>
      </c>
      <c r="AW2261" s="99">
        <f>SUMIFS(通讯通路门店!$AB:$AB,通讯通路门店!$S:$S,$G2261)</f>
        <v>0</v>
      </c>
      <c r="AX2261" s="99">
        <f>SUMIFS(通讯通路门店!$X:$X,通讯通路门店!$S:$S,$G2261)</f>
        <v>0</v>
      </c>
      <c r="AY2261" s="99">
        <f>SUMIFS(通讯通路门店!$Y:$Y,通讯通路门店!$S:$S,$G2261)</f>
        <v>0</v>
      </c>
      <c r="AZ2261" s="99">
        <f>SUMIFS(通讯通路门店!$AA:$AA,通讯通路门店!$S:$S,$G2261)</f>
        <v>0</v>
      </c>
      <c r="BA2261" s="99">
        <f t="shared" si="178"/>
        <v>0</v>
      </c>
      <c r="BB2261" s="99">
        <f t="shared" si="179"/>
        <v>0</v>
      </c>
      <c r="BC2261" s="99">
        <f>SUMIFS(通讯通路门店!$W:$W,通讯通路门店!$S:$S,$G2261,通讯通路门店!$J:$J,"荣耀体验店")+SUMIFS(通讯通路门店!$W:$W,通讯通路门店!$S:$S,$G2261,通讯通路门店!$J:$J,"荣耀授权专卖店")</f>
        <v>0</v>
      </c>
      <c r="BD2261" s="99">
        <f>SUMIFS(通讯通路门店!$Z:$Z,通讯通路门店!$S:$S,$G2261,通讯通路门店!$J:$J,"VIVO体验店")</f>
        <v>0</v>
      </c>
      <c r="BE2261" s="99">
        <f>SUMIFS(通讯通路门店!$AB:$AB,通讯通路门店!$S:$S,$G2261,通讯通路门店!$J:$J,"OPPO体验店")</f>
        <v>0</v>
      </c>
      <c r="BF2261" s="99">
        <f>SUMIFS(通讯通路门店!$X:$X,通讯通路门店!$S:$S,$G2261,通讯通路门店!$J:$J,"华为授权体验店")+SUMIFS(通讯通路门店!$AA:$AA,通讯通路门店!$S:$S,$G2261,通讯通路门店!$J:$J,"华为堡垒店")</f>
        <v>0</v>
      </c>
      <c r="BG2261" s="99">
        <f>SUMIFS(通讯通路门店!$Y:$Y,通讯通路门店!$S:$S,$G2261,通讯通路门店!$J:$J,"小米体验店")</f>
        <v>0</v>
      </c>
      <c r="BH2261" s="99">
        <f>SUMIFS(通讯通路门店!$AA:$AA,通讯通路门店!$S:$S,$G2261,通讯通路门店!$J:$J,"苹果体验店")</f>
        <v>0</v>
      </c>
      <c r="BI2261" s="99">
        <f>SUMIFS(通讯通路门店!$K:$K,通讯通路门店!$S:$S,$G2261,通讯通路门店!$J:$J,"其他品牌专卖店")</f>
        <v>0</v>
      </c>
      <c r="BJ2261" s="99">
        <f>SUMIFS(通讯通路门店!$AC:$AC,通讯通路门店!$S:$S,$G2261)</f>
        <v>0</v>
      </c>
      <c r="BK2261" s="99">
        <f>SUMIFS(通讯通路门店!$AD:$AD,通讯通路门店!$S:$S,$G2261)</f>
        <v>0</v>
      </c>
      <c r="BL2261" s="99">
        <f>SUMIFS(通讯通路门店!$AE:$AE,通讯通路门店!$S:$S,$G2261)</f>
        <v>0</v>
      </c>
      <c r="BM2261" s="99">
        <f>SUMIFS(通讯通路门店!$AF:$AF,通讯通路门店!$S:$S,$G2261)</f>
        <v>0</v>
      </c>
      <c r="BN2261" s="99">
        <f>SUMIFS(通讯通路门店!$AG:$AG,通讯通路门店!$S:$S,$G2261)</f>
        <v>0</v>
      </c>
      <c r="BO2261" s="99">
        <f>SUMIFS(通讯通路门店!$AH:$AH,通讯通路门店!$S:$S,$G2261)</f>
        <v>0</v>
      </c>
      <c r="BP2261" s="99">
        <f>SUMIFS(通讯通路门店!$AI:$AI,通讯通路门店!$S:$S,$G2261)</f>
        <v>0</v>
      </c>
      <c r="BQ2261" s="83"/>
    </row>
    <row r="2262" spans="1:69">
      <c r="A2262" s="99" t="str">
        <f>IFERROR(_xlfn.XLOOKUP($G2262,通讯通路门店!$S$4:$S$993931,通讯通路门店!$A$4:$A$993931,0,0),"")</f>
        <v>海南省</v>
      </c>
      <c r="B2262" s="99" t="str">
        <f>IFERROR(_xlfn.XLOOKUP($G2262,通讯通路门店!$S$4:$S$993931,通讯通路门店!$B$4:$B$993931,0,0),"")</f>
        <v>东方市</v>
      </c>
      <c r="C2262" s="99" t="str">
        <f>IFERROR(_xlfn.XLOOKUP($G2262,通讯通路门店!$S$4:$S$993931,通讯通路门店!$C$4:$C$993931,0,0),"")</f>
        <v>东方市</v>
      </c>
      <c r="D2262" s="99" t="str">
        <f>IFERROR(_xlfn.XLOOKUP($G2262,通讯通路门店!$S$4:$S$993931,通讯通路门店!$D$4:$D$993931,0,0),"")</f>
        <v>八所镇</v>
      </c>
      <c r="E2262" s="83"/>
      <c r="F2262" s="83"/>
      <c r="G2262" s="101"/>
      <c r="H2262" s="102">
        <f>IFERROR(_xlfn.XLOOKUP($G2262,通讯通路门店!$S$4:$S$993931,通讯通路门店!$R$4:$R$993931,0,0),"")</f>
        <v>0</v>
      </c>
      <c r="I2262" s="83"/>
      <c r="J2262" s="83"/>
      <c r="K2262" s="83"/>
      <c r="L2262" s="83"/>
      <c r="M2262" s="83"/>
      <c r="N2262" s="83"/>
      <c r="O2262" s="83"/>
      <c r="P2262" s="83"/>
      <c r="Q2262" s="83"/>
      <c r="R2262" s="83"/>
      <c r="S2262" s="83"/>
      <c r="T2262" s="83"/>
      <c r="U2262" s="99">
        <f>COUNTIF(通讯通路门店!$S:$S,$G2262)</f>
        <v>0</v>
      </c>
      <c r="V2262" s="99">
        <f>COUNTIFS(通讯通路门店!$S:$S,$G2262,通讯通路门店!$J:$J,"综合卖场")</f>
        <v>0</v>
      </c>
      <c r="W2262" s="99">
        <f>SUMIFS(通讯通路门店!$AJ:$AJ,通讯通路门店!$S:$S,通讯客户沙盘!$G2262)</f>
        <v>0</v>
      </c>
      <c r="X2262" s="99">
        <f t="shared" si="175"/>
        <v>0</v>
      </c>
      <c r="Y2262" s="99">
        <f>COUNTIFS(通讯通路门店!$S:$S,$G2262,通讯通路门店!$J:$J,"荣耀体验店")+COUNTIFS(通讯通路门店!$S:$S,$G2262,通讯通路门店!$J:$J,"荣耀授权专卖店")</f>
        <v>0</v>
      </c>
      <c r="Z2262" s="99">
        <f>COUNTIFS(通讯通路门店!$S:$S,$G2262,通讯通路门店!$J:$J,"VIVO体验店")</f>
        <v>0</v>
      </c>
      <c r="AA2262" s="99">
        <f>COUNTIFS(通讯通路门店!$S:$S,$G2262,通讯通路门店!$J:$J,"OPPO体验店")</f>
        <v>0</v>
      </c>
      <c r="AB2262" s="99">
        <f>COUNTIFS(通讯通路门店!$S:$S,$G2262,通讯通路门店!$J:$J,"华为授权体验店")+COUNTIFS(通讯通路门店!$S:$S,$G2262,通讯通路门店!$J:$J,"华为堡垒店")</f>
        <v>0</v>
      </c>
      <c r="AC2262" s="99">
        <f>COUNTIFS(通讯通路门店!$S:$S,$G2262,通讯通路门店!$J:$J,"小米体验店")</f>
        <v>0</v>
      </c>
      <c r="AD2262" s="99">
        <f>COUNTIFS(通讯通路门店!$S:$S,$G2262,通讯通路门店!$J:$J,"苹果体验店")</f>
        <v>0</v>
      </c>
      <c r="AE2262" s="99">
        <f>COUNTIFS(通讯通路门店!$S:$S,$G2262,通讯通路门店!$J:$J,"其他品牌专卖店")</f>
        <v>0</v>
      </c>
      <c r="AF2262" s="99">
        <f>SUMIFS(通讯通路门店!$BI:$BI,通讯通路门店!$S:$S,$G2262)</f>
        <v>0</v>
      </c>
      <c r="AG2262" s="99">
        <f>SUMIFS(通讯通路门店!$BH:$BH,通讯通路门店!$S:$S,$G2262)</f>
        <v>0</v>
      </c>
      <c r="AH2262" s="99">
        <f t="shared" si="176"/>
        <v>0</v>
      </c>
      <c r="AI2262" s="99">
        <f>SUMIFS(通讯通路门店!$BB:$BB,通讯通路门店!$S:$S,$G2262)</f>
        <v>0</v>
      </c>
      <c r="AJ2262" s="99">
        <f>SUMIFS(通讯通路门店!$BE:$BE,通讯通路门店!$S:$S,$G2262)</f>
        <v>0</v>
      </c>
      <c r="AK2262" s="99">
        <f>SUMIFS(通讯通路门店!$BG:$BG,通讯通路门店!$S:$S,$G2262)</f>
        <v>0</v>
      </c>
      <c r="AL2262" s="99">
        <f>SUMIFS(通讯通路门店!$BC:$BC,通讯通路门店!$S:$S,$G2262)</f>
        <v>0</v>
      </c>
      <c r="AM2262" s="99">
        <f>SUMIFS(通讯通路门店!$BD:$BD,通讯通路门店!$S:$S,$G2262)</f>
        <v>0</v>
      </c>
      <c r="AN2262" s="99">
        <f>SUMIFS(通讯通路门店!$BF:$BF,通讯通路门店!$S:$S,$G2262)</f>
        <v>0</v>
      </c>
      <c r="AO2262" s="99">
        <f t="shared" si="177"/>
        <v>0</v>
      </c>
      <c r="AP2262" s="99">
        <f>SUMIFS(通讯通路门店!$K:$K,通讯通路门店!$S:$S,$G2262)</f>
        <v>0</v>
      </c>
      <c r="AQ2262" s="83"/>
      <c r="AR2262" s="99">
        <f>SUMIFS(通讯通路门店!$T:$T,通讯通路门店!$S:$S,$G2262)</f>
        <v>0</v>
      </c>
      <c r="AS2262" s="99">
        <f>SUMIFS(通讯通路门店!$U:$U,通讯通路门店!$S:$S,$G2262)</f>
        <v>0</v>
      </c>
      <c r="AT2262" s="99">
        <f>SUMIFS(通讯通路门店!$V:$V,通讯通路门店!$S:$S,$G2262)</f>
        <v>0</v>
      </c>
      <c r="AU2262" s="99">
        <f>SUMIFS(通讯通路门店!$W:$W,通讯通路门店!$S:$S,$G2262)</f>
        <v>0</v>
      </c>
      <c r="AV2262" s="99">
        <f>SUMIFS(通讯通路门店!$Z:$Z,通讯通路门店!$S:$S,$G2262)</f>
        <v>0</v>
      </c>
      <c r="AW2262" s="99">
        <f>SUMIFS(通讯通路门店!$AB:$AB,通讯通路门店!$S:$S,$G2262)</f>
        <v>0</v>
      </c>
      <c r="AX2262" s="99">
        <f>SUMIFS(通讯通路门店!$X:$X,通讯通路门店!$S:$S,$G2262)</f>
        <v>0</v>
      </c>
      <c r="AY2262" s="99">
        <f>SUMIFS(通讯通路门店!$Y:$Y,通讯通路门店!$S:$S,$G2262)</f>
        <v>0</v>
      </c>
      <c r="AZ2262" s="99">
        <f>SUMIFS(通讯通路门店!$AA:$AA,通讯通路门店!$S:$S,$G2262)</f>
        <v>0</v>
      </c>
      <c r="BA2262" s="99">
        <f t="shared" si="178"/>
        <v>0</v>
      </c>
      <c r="BB2262" s="99">
        <f t="shared" si="179"/>
        <v>0</v>
      </c>
      <c r="BC2262" s="99">
        <f>SUMIFS(通讯通路门店!$W:$W,通讯通路门店!$S:$S,$G2262,通讯通路门店!$J:$J,"荣耀体验店")+SUMIFS(通讯通路门店!$W:$W,通讯通路门店!$S:$S,$G2262,通讯通路门店!$J:$J,"荣耀授权专卖店")</f>
        <v>0</v>
      </c>
      <c r="BD2262" s="99">
        <f>SUMIFS(通讯通路门店!$Z:$Z,通讯通路门店!$S:$S,$G2262,通讯通路门店!$J:$J,"VIVO体验店")</f>
        <v>0</v>
      </c>
      <c r="BE2262" s="99">
        <f>SUMIFS(通讯通路门店!$AB:$AB,通讯通路门店!$S:$S,$G2262,通讯通路门店!$J:$J,"OPPO体验店")</f>
        <v>0</v>
      </c>
      <c r="BF2262" s="99">
        <f>SUMIFS(通讯通路门店!$X:$X,通讯通路门店!$S:$S,$G2262,通讯通路门店!$J:$J,"华为授权体验店")+SUMIFS(通讯通路门店!$AA:$AA,通讯通路门店!$S:$S,$G2262,通讯通路门店!$J:$J,"华为堡垒店")</f>
        <v>0</v>
      </c>
      <c r="BG2262" s="99">
        <f>SUMIFS(通讯通路门店!$Y:$Y,通讯通路门店!$S:$S,$G2262,通讯通路门店!$J:$J,"小米体验店")</f>
        <v>0</v>
      </c>
      <c r="BH2262" s="99">
        <f>SUMIFS(通讯通路门店!$AA:$AA,通讯通路门店!$S:$S,$G2262,通讯通路门店!$J:$J,"苹果体验店")</f>
        <v>0</v>
      </c>
      <c r="BI2262" s="99">
        <f>SUMIFS(通讯通路门店!$K:$K,通讯通路门店!$S:$S,$G2262,通讯通路门店!$J:$J,"其他品牌专卖店")</f>
        <v>0</v>
      </c>
      <c r="BJ2262" s="99">
        <f>SUMIFS(通讯通路门店!$AC:$AC,通讯通路门店!$S:$S,$G2262)</f>
        <v>0</v>
      </c>
      <c r="BK2262" s="99">
        <f>SUMIFS(通讯通路门店!$AD:$AD,通讯通路门店!$S:$S,$G2262)</f>
        <v>0</v>
      </c>
      <c r="BL2262" s="99">
        <f>SUMIFS(通讯通路门店!$AE:$AE,通讯通路门店!$S:$S,$G2262)</f>
        <v>0</v>
      </c>
      <c r="BM2262" s="99">
        <f>SUMIFS(通讯通路门店!$AF:$AF,通讯通路门店!$S:$S,$G2262)</f>
        <v>0</v>
      </c>
      <c r="BN2262" s="99">
        <f>SUMIFS(通讯通路门店!$AG:$AG,通讯通路门店!$S:$S,$G2262)</f>
        <v>0</v>
      </c>
      <c r="BO2262" s="99">
        <f>SUMIFS(通讯通路门店!$AH:$AH,通讯通路门店!$S:$S,$G2262)</f>
        <v>0</v>
      </c>
      <c r="BP2262" s="99">
        <f>SUMIFS(通讯通路门店!$AI:$AI,通讯通路门店!$S:$S,$G2262)</f>
        <v>0</v>
      </c>
      <c r="BQ2262" s="83"/>
    </row>
    <row r="2263" spans="1:69">
      <c r="A2263" s="99" t="str">
        <f>IFERROR(_xlfn.XLOOKUP($G2263,通讯通路门店!$S$4:$S$993931,通讯通路门店!$A$4:$A$993931,0,0),"")</f>
        <v>海南省</v>
      </c>
      <c r="B2263" s="99" t="str">
        <f>IFERROR(_xlfn.XLOOKUP($G2263,通讯通路门店!$S$4:$S$993931,通讯通路门店!$B$4:$B$993931,0,0),"")</f>
        <v>东方市</v>
      </c>
      <c r="C2263" s="99" t="str">
        <f>IFERROR(_xlfn.XLOOKUP($G2263,通讯通路门店!$S$4:$S$993931,通讯通路门店!$C$4:$C$993931,0,0),"")</f>
        <v>东方市</v>
      </c>
      <c r="D2263" s="99" t="str">
        <f>IFERROR(_xlfn.XLOOKUP($G2263,通讯通路门店!$S$4:$S$993931,通讯通路门店!$D$4:$D$993931,0,0),"")</f>
        <v>八所镇</v>
      </c>
      <c r="E2263" s="83"/>
      <c r="F2263" s="83"/>
      <c r="G2263" s="101"/>
      <c r="H2263" s="102">
        <f>IFERROR(_xlfn.XLOOKUP($G2263,通讯通路门店!$S$4:$S$993931,通讯通路门店!$R$4:$R$993931,0,0),"")</f>
        <v>0</v>
      </c>
      <c r="I2263" s="83"/>
      <c r="J2263" s="83"/>
      <c r="K2263" s="83"/>
      <c r="L2263" s="83"/>
      <c r="M2263" s="83"/>
      <c r="N2263" s="83"/>
      <c r="O2263" s="83"/>
      <c r="P2263" s="83"/>
      <c r="Q2263" s="83"/>
      <c r="R2263" s="83"/>
      <c r="S2263" s="83"/>
      <c r="T2263" s="83"/>
      <c r="U2263" s="99">
        <f>COUNTIF(通讯通路门店!$S:$S,$G2263)</f>
        <v>0</v>
      </c>
      <c r="V2263" s="99">
        <f>COUNTIFS(通讯通路门店!$S:$S,$G2263,通讯通路门店!$J:$J,"综合卖场")</f>
        <v>0</v>
      </c>
      <c r="W2263" s="99">
        <f>SUMIFS(通讯通路门店!$AJ:$AJ,通讯通路门店!$S:$S,通讯客户沙盘!$G2263)</f>
        <v>0</v>
      </c>
      <c r="X2263" s="99">
        <f t="shared" si="175"/>
        <v>0</v>
      </c>
      <c r="Y2263" s="99">
        <f>COUNTIFS(通讯通路门店!$S:$S,$G2263,通讯通路门店!$J:$J,"荣耀体验店")+COUNTIFS(通讯通路门店!$S:$S,$G2263,通讯通路门店!$J:$J,"荣耀授权专卖店")</f>
        <v>0</v>
      </c>
      <c r="Z2263" s="99">
        <f>COUNTIFS(通讯通路门店!$S:$S,$G2263,通讯通路门店!$J:$J,"VIVO体验店")</f>
        <v>0</v>
      </c>
      <c r="AA2263" s="99">
        <f>COUNTIFS(通讯通路门店!$S:$S,$G2263,通讯通路门店!$J:$J,"OPPO体验店")</f>
        <v>0</v>
      </c>
      <c r="AB2263" s="99">
        <f>COUNTIFS(通讯通路门店!$S:$S,$G2263,通讯通路门店!$J:$J,"华为授权体验店")+COUNTIFS(通讯通路门店!$S:$S,$G2263,通讯通路门店!$J:$J,"华为堡垒店")</f>
        <v>0</v>
      </c>
      <c r="AC2263" s="99">
        <f>COUNTIFS(通讯通路门店!$S:$S,$G2263,通讯通路门店!$J:$J,"小米体验店")</f>
        <v>0</v>
      </c>
      <c r="AD2263" s="99">
        <f>COUNTIFS(通讯通路门店!$S:$S,$G2263,通讯通路门店!$J:$J,"苹果体验店")</f>
        <v>0</v>
      </c>
      <c r="AE2263" s="99">
        <f>COUNTIFS(通讯通路门店!$S:$S,$G2263,通讯通路门店!$J:$J,"其他品牌专卖店")</f>
        <v>0</v>
      </c>
      <c r="AF2263" s="99">
        <f>SUMIFS(通讯通路门店!$BI:$BI,通讯通路门店!$S:$S,$G2263)</f>
        <v>0</v>
      </c>
      <c r="AG2263" s="99">
        <f>SUMIFS(通讯通路门店!$BH:$BH,通讯通路门店!$S:$S,$G2263)</f>
        <v>0</v>
      </c>
      <c r="AH2263" s="99">
        <f t="shared" si="176"/>
        <v>0</v>
      </c>
      <c r="AI2263" s="99">
        <f>SUMIFS(通讯通路门店!$BB:$BB,通讯通路门店!$S:$S,$G2263)</f>
        <v>0</v>
      </c>
      <c r="AJ2263" s="99">
        <f>SUMIFS(通讯通路门店!$BE:$BE,通讯通路门店!$S:$S,$G2263)</f>
        <v>0</v>
      </c>
      <c r="AK2263" s="99">
        <f>SUMIFS(通讯通路门店!$BG:$BG,通讯通路门店!$S:$S,$G2263)</f>
        <v>0</v>
      </c>
      <c r="AL2263" s="99">
        <f>SUMIFS(通讯通路门店!$BC:$BC,通讯通路门店!$S:$S,$G2263)</f>
        <v>0</v>
      </c>
      <c r="AM2263" s="99">
        <f>SUMIFS(通讯通路门店!$BD:$BD,通讯通路门店!$S:$S,$G2263)</f>
        <v>0</v>
      </c>
      <c r="AN2263" s="99">
        <f>SUMIFS(通讯通路门店!$BF:$BF,通讯通路门店!$S:$S,$G2263)</f>
        <v>0</v>
      </c>
      <c r="AO2263" s="99">
        <f t="shared" si="177"/>
        <v>0</v>
      </c>
      <c r="AP2263" s="99">
        <f>SUMIFS(通讯通路门店!$K:$K,通讯通路门店!$S:$S,$G2263)</f>
        <v>0</v>
      </c>
      <c r="AQ2263" s="83"/>
      <c r="AR2263" s="99">
        <f>SUMIFS(通讯通路门店!$T:$T,通讯通路门店!$S:$S,$G2263)</f>
        <v>0</v>
      </c>
      <c r="AS2263" s="99">
        <f>SUMIFS(通讯通路门店!$U:$U,通讯通路门店!$S:$S,$G2263)</f>
        <v>0</v>
      </c>
      <c r="AT2263" s="99">
        <f>SUMIFS(通讯通路门店!$V:$V,通讯通路门店!$S:$S,$G2263)</f>
        <v>0</v>
      </c>
      <c r="AU2263" s="99">
        <f>SUMIFS(通讯通路门店!$W:$W,通讯通路门店!$S:$S,$G2263)</f>
        <v>0</v>
      </c>
      <c r="AV2263" s="99">
        <f>SUMIFS(通讯通路门店!$Z:$Z,通讯通路门店!$S:$S,$G2263)</f>
        <v>0</v>
      </c>
      <c r="AW2263" s="99">
        <f>SUMIFS(通讯通路门店!$AB:$AB,通讯通路门店!$S:$S,$G2263)</f>
        <v>0</v>
      </c>
      <c r="AX2263" s="99">
        <f>SUMIFS(通讯通路门店!$X:$X,通讯通路门店!$S:$S,$G2263)</f>
        <v>0</v>
      </c>
      <c r="AY2263" s="99">
        <f>SUMIFS(通讯通路门店!$Y:$Y,通讯通路门店!$S:$S,$G2263)</f>
        <v>0</v>
      </c>
      <c r="AZ2263" s="99">
        <f>SUMIFS(通讯通路门店!$AA:$AA,通讯通路门店!$S:$S,$G2263)</f>
        <v>0</v>
      </c>
      <c r="BA2263" s="99">
        <f t="shared" si="178"/>
        <v>0</v>
      </c>
      <c r="BB2263" s="99">
        <f t="shared" si="179"/>
        <v>0</v>
      </c>
      <c r="BC2263" s="99">
        <f>SUMIFS(通讯通路门店!$W:$W,通讯通路门店!$S:$S,$G2263,通讯通路门店!$J:$J,"荣耀体验店")+SUMIFS(通讯通路门店!$W:$W,通讯通路门店!$S:$S,$G2263,通讯通路门店!$J:$J,"荣耀授权专卖店")</f>
        <v>0</v>
      </c>
      <c r="BD2263" s="99">
        <f>SUMIFS(通讯通路门店!$Z:$Z,通讯通路门店!$S:$S,$G2263,通讯通路门店!$J:$J,"VIVO体验店")</f>
        <v>0</v>
      </c>
      <c r="BE2263" s="99">
        <f>SUMIFS(通讯通路门店!$AB:$AB,通讯通路门店!$S:$S,$G2263,通讯通路门店!$J:$J,"OPPO体验店")</f>
        <v>0</v>
      </c>
      <c r="BF2263" s="99">
        <f>SUMIFS(通讯通路门店!$X:$X,通讯通路门店!$S:$S,$G2263,通讯通路门店!$J:$J,"华为授权体验店")+SUMIFS(通讯通路门店!$AA:$AA,通讯通路门店!$S:$S,$G2263,通讯通路门店!$J:$J,"华为堡垒店")</f>
        <v>0</v>
      </c>
      <c r="BG2263" s="99">
        <f>SUMIFS(通讯通路门店!$Y:$Y,通讯通路门店!$S:$S,$G2263,通讯通路门店!$J:$J,"小米体验店")</f>
        <v>0</v>
      </c>
      <c r="BH2263" s="99">
        <f>SUMIFS(通讯通路门店!$AA:$AA,通讯通路门店!$S:$S,$G2263,通讯通路门店!$J:$J,"苹果体验店")</f>
        <v>0</v>
      </c>
      <c r="BI2263" s="99">
        <f>SUMIFS(通讯通路门店!$K:$K,通讯通路门店!$S:$S,$G2263,通讯通路门店!$J:$J,"其他品牌专卖店")</f>
        <v>0</v>
      </c>
      <c r="BJ2263" s="99">
        <f>SUMIFS(通讯通路门店!$AC:$AC,通讯通路门店!$S:$S,$G2263)</f>
        <v>0</v>
      </c>
      <c r="BK2263" s="99">
        <f>SUMIFS(通讯通路门店!$AD:$AD,通讯通路门店!$S:$S,$G2263)</f>
        <v>0</v>
      </c>
      <c r="BL2263" s="99">
        <f>SUMIFS(通讯通路门店!$AE:$AE,通讯通路门店!$S:$S,$G2263)</f>
        <v>0</v>
      </c>
      <c r="BM2263" s="99">
        <f>SUMIFS(通讯通路门店!$AF:$AF,通讯通路门店!$S:$S,$G2263)</f>
        <v>0</v>
      </c>
      <c r="BN2263" s="99">
        <f>SUMIFS(通讯通路门店!$AG:$AG,通讯通路门店!$S:$S,$G2263)</f>
        <v>0</v>
      </c>
      <c r="BO2263" s="99">
        <f>SUMIFS(通讯通路门店!$AH:$AH,通讯通路门店!$S:$S,$G2263)</f>
        <v>0</v>
      </c>
      <c r="BP2263" s="99">
        <f>SUMIFS(通讯通路门店!$AI:$AI,通讯通路门店!$S:$S,$G2263)</f>
        <v>0</v>
      </c>
      <c r="BQ2263" s="83"/>
    </row>
    <row r="2264" spans="1:69">
      <c r="A2264" s="99" t="str">
        <f>IFERROR(_xlfn.XLOOKUP($G2264,通讯通路门店!$S$4:$S$993931,通讯通路门店!$A$4:$A$993931,0,0),"")</f>
        <v>海南省</v>
      </c>
      <c r="B2264" s="99" t="str">
        <f>IFERROR(_xlfn.XLOOKUP($G2264,通讯通路门店!$S$4:$S$993931,通讯通路门店!$B$4:$B$993931,0,0),"")</f>
        <v>东方市</v>
      </c>
      <c r="C2264" s="99" t="str">
        <f>IFERROR(_xlfn.XLOOKUP($G2264,通讯通路门店!$S$4:$S$993931,通讯通路门店!$C$4:$C$993931,0,0),"")</f>
        <v>东方市</v>
      </c>
      <c r="D2264" s="99" t="str">
        <f>IFERROR(_xlfn.XLOOKUP($G2264,通讯通路门店!$S$4:$S$993931,通讯通路门店!$D$4:$D$993931,0,0),"")</f>
        <v>八所镇</v>
      </c>
      <c r="E2264" s="83"/>
      <c r="F2264" s="83"/>
      <c r="G2264" s="101"/>
      <c r="H2264" s="102">
        <f>IFERROR(_xlfn.XLOOKUP($G2264,通讯通路门店!$S$4:$S$993931,通讯通路门店!$R$4:$R$993931,0,0),"")</f>
        <v>0</v>
      </c>
      <c r="I2264" s="83"/>
      <c r="J2264" s="83"/>
      <c r="K2264" s="83"/>
      <c r="L2264" s="83"/>
      <c r="M2264" s="83"/>
      <c r="N2264" s="83"/>
      <c r="O2264" s="83"/>
      <c r="P2264" s="83"/>
      <c r="Q2264" s="83"/>
      <c r="R2264" s="83"/>
      <c r="S2264" s="83"/>
      <c r="T2264" s="83"/>
      <c r="U2264" s="99">
        <f>COUNTIF(通讯通路门店!$S:$S,$G2264)</f>
        <v>0</v>
      </c>
      <c r="V2264" s="99">
        <f>COUNTIFS(通讯通路门店!$S:$S,$G2264,通讯通路门店!$J:$J,"综合卖场")</f>
        <v>0</v>
      </c>
      <c r="W2264" s="99">
        <f>SUMIFS(通讯通路门店!$AJ:$AJ,通讯通路门店!$S:$S,通讯客户沙盘!$G2264)</f>
        <v>0</v>
      </c>
      <c r="X2264" s="99">
        <f t="shared" si="175"/>
        <v>0</v>
      </c>
      <c r="Y2264" s="99">
        <f>COUNTIFS(通讯通路门店!$S:$S,$G2264,通讯通路门店!$J:$J,"荣耀体验店")+COUNTIFS(通讯通路门店!$S:$S,$G2264,通讯通路门店!$J:$J,"荣耀授权专卖店")</f>
        <v>0</v>
      </c>
      <c r="Z2264" s="99">
        <f>COUNTIFS(通讯通路门店!$S:$S,$G2264,通讯通路门店!$J:$J,"VIVO体验店")</f>
        <v>0</v>
      </c>
      <c r="AA2264" s="99">
        <f>COUNTIFS(通讯通路门店!$S:$S,$G2264,通讯通路门店!$J:$J,"OPPO体验店")</f>
        <v>0</v>
      </c>
      <c r="AB2264" s="99">
        <f>COUNTIFS(通讯通路门店!$S:$S,$G2264,通讯通路门店!$J:$J,"华为授权体验店")+COUNTIFS(通讯通路门店!$S:$S,$G2264,通讯通路门店!$J:$J,"华为堡垒店")</f>
        <v>0</v>
      </c>
      <c r="AC2264" s="99">
        <f>COUNTIFS(通讯通路门店!$S:$S,$G2264,通讯通路门店!$J:$J,"小米体验店")</f>
        <v>0</v>
      </c>
      <c r="AD2264" s="99">
        <f>COUNTIFS(通讯通路门店!$S:$S,$G2264,通讯通路门店!$J:$J,"苹果体验店")</f>
        <v>0</v>
      </c>
      <c r="AE2264" s="99">
        <f>COUNTIFS(通讯通路门店!$S:$S,$G2264,通讯通路门店!$J:$J,"其他品牌专卖店")</f>
        <v>0</v>
      </c>
      <c r="AF2264" s="99">
        <f>SUMIFS(通讯通路门店!$BI:$BI,通讯通路门店!$S:$S,$G2264)</f>
        <v>0</v>
      </c>
      <c r="AG2264" s="99">
        <f>SUMIFS(通讯通路门店!$BH:$BH,通讯通路门店!$S:$S,$G2264)</f>
        <v>0</v>
      </c>
      <c r="AH2264" s="99">
        <f t="shared" si="176"/>
        <v>0</v>
      </c>
      <c r="AI2264" s="99">
        <f>SUMIFS(通讯通路门店!$BB:$BB,通讯通路门店!$S:$S,$G2264)</f>
        <v>0</v>
      </c>
      <c r="AJ2264" s="99">
        <f>SUMIFS(通讯通路门店!$BE:$BE,通讯通路门店!$S:$S,$G2264)</f>
        <v>0</v>
      </c>
      <c r="AK2264" s="99">
        <f>SUMIFS(通讯通路门店!$BG:$BG,通讯通路门店!$S:$S,$G2264)</f>
        <v>0</v>
      </c>
      <c r="AL2264" s="99">
        <f>SUMIFS(通讯通路门店!$BC:$BC,通讯通路门店!$S:$S,$G2264)</f>
        <v>0</v>
      </c>
      <c r="AM2264" s="99">
        <f>SUMIFS(通讯通路门店!$BD:$BD,通讯通路门店!$S:$S,$G2264)</f>
        <v>0</v>
      </c>
      <c r="AN2264" s="99">
        <f>SUMIFS(通讯通路门店!$BF:$BF,通讯通路门店!$S:$S,$G2264)</f>
        <v>0</v>
      </c>
      <c r="AO2264" s="99">
        <f t="shared" si="177"/>
        <v>0</v>
      </c>
      <c r="AP2264" s="99">
        <f>SUMIFS(通讯通路门店!$K:$K,通讯通路门店!$S:$S,$G2264)</f>
        <v>0</v>
      </c>
      <c r="AQ2264" s="83"/>
      <c r="AR2264" s="99">
        <f>SUMIFS(通讯通路门店!$T:$T,通讯通路门店!$S:$S,$G2264)</f>
        <v>0</v>
      </c>
      <c r="AS2264" s="99">
        <f>SUMIFS(通讯通路门店!$U:$U,通讯通路门店!$S:$S,$G2264)</f>
        <v>0</v>
      </c>
      <c r="AT2264" s="99">
        <f>SUMIFS(通讯通路门店!$V:$V,通讯通路门店!$S:$S,$G2264)</f>
        <v>0</v>
      </c>
      <c r="AU2264" s="99">
        <f>SUMIFS(通讯通路门店!$W:$W,通讯通路门店!$S:$S,$G2264)</f>
        <v>0</v>
      </c>
      <c r="AV2264" s="99">
        <f>SUMIFS(通讯通路门店!$Z:$Z,通讯通路门店!$S:$S,$G2264)</f>
        <v>0</v>
      </c>
      <c r="AW2264" s="99">
        <f>SUMIFS(通讯通路门店!$AB:$AB,通讯通路门店!$S:$S,$G2264)</f>
        <v>0</v>
      </c>
      <c r="AX2264" s="99">
        <f>SUMIFS(通讯通路门店!$X:$X,通讯通路门店!$S:$S,$G2264)</f>
        <v>0</v>
      </c>
      <c r="AY2264" s="99">
        <f>SUMIFS(通讯通路门店!$Y:$Y,通讯通路门店!$S:$S,$G2264)</f>
        <v>0</v>
      </c>
      <c r="AZ2264" s="99">
        <f>SUMIFS(通讯通路门店!$AA:$AA,通讯通路门店!$S:$S,$G2264)</f>
        <v>0</v>
      </c>
      <c r="BA2264" s="99">
        <f t="shared" si="178"/>
        <v>0</v>
      </c>
      <c r="BB2264" s="99">
        <f t="shared" si="179"/>
        <v>0</v>
      </c>
      <c r="BC2264" s="99">
        <f>SUMIFS(通讯通路门店!$W:$W,通讯通路门店!$S:$S,$G2264,通讯通路门店!$J:$J,"荣耀体验店")+SUMIFS(通讯通路门店!$W:$W,通讯通路门店!$S:$S,$G2264,通讯通路门店!$J:$J,"荣耀授权专卖店")</f>
        <v>0</v>
      </c>
      <c r="BD2264" s="99">
        <f>SUMIFS(通讯通路门店!$Z:$Z,通讯通路门店!$S:$S,$G2264,通讯通路门店!$J:$J,"VIVO体验店")</f>
        <v>0</v>
      </c>
      <c r="BE2264" s="99">
        <f>SUMIFS(通讯通路门店!$AB:$AB,通讯通路门店!$S:$S,$G2264,通讯通路门店!$J:$J,"OPPO体验店")</f>
        <v>0</v>
      </c>
      <c r="BF2264" s="99">
        <f>SUMIFS(通讯通路门店!$X:$X,通讯通路门店!$S:$S,$G2264,通讯通路门店!$J:$J,"华为授权体验店")+SUMIFS(通讯通路门店!$AA:$AA,通讯通路门店!$S:$S,$G2264,通讯通路门店!$J:$J,"华为堡垒店")</f>
        <v>0</v>
      </c>
      <c r="BG2264" s="99">
        <f>SUMIFS(通讯通路门店!$Y:$Y,通讯通路门店!$S:$S,$G2264,通讯通路门店!$J:$J,"小米体验店")</f>
        <v>0</v>
      </c>
      <c r="BH2264" s="99">
        <f>SUMIFS(通讯通路门店!$AA:$AA,通讯通路门店!$S:$S,$G2264,通讯通路门店!$J:$J,"苹果体验店")</f>
        <v>0</v>
      </c>
      <c r="BI2264" s="99">
        <f>SUMIFS(通讯通路门店!$K:$K,通讯通路门店!$S:$S,$G2264,通讯通路门店!$J:$J,"其他品牌专卖店")</f>
        <v>0</v>
      </c>
      <c r="BJ2264" s="99">
        <f>SUMIFS(通讯通路门店!$AC:$AC,通讯通路门店!$S:$S,$G2264)</f>
        <v>0</v>
      </c>
      <c r="BK2264" s="99">
        <f>SUMIFS(通讯通路门店!$AD:$AD,通讯通路门店!$S:$S,$G2264)</f>
        <v>0</v>
      </c>
      <c r="BL2264" s="99">
        <f>SUMIFS(通讯通路门店!$AE:$AE,通讯通路门店!$S:$S,$G2264)</f>
        <v>0</v>
      </c>
      <c r="BM2264" s="99">
        <f>SUMIFS(通讯通路门店!$AF:$AF,通讯通路门店!$S:$S,$G2264)</f>
        <v>0</v>
      </c>
      <c r="BN2264" s="99">
        <f>SUMIFS(通讯通路门店!$AG:$AG,通讯通路门店!$S:$S,$G2264)</f>
        <v>0</v>
      </c>
      <c r="BO2264" s="99">
        <f>SUMIFS(通讯通路门店!$AH:$AH,通讯通路门店!$S:$S,$G2264)</f>
        <v>0</v>
      </c>
      <c r="BP2264" s="99">
        <f>SUMIFS(通讯通路门店!$AI:$AI,通讯通路门店!$S:$S,$G2264)</f>
        <v>0</v>
      </c>
      <c r="BQ2264" s="83"/>
    </row>
    <row r="2265" spans="1:69">
      <c r="A2265" s="99" t="str">
        <f>IFERROR(_xlfn.XLOOKUP($G2265,通讯通路门店!$S$4:$S$993931,通讯通路门店!$A$4:$A$993931,0,0),"")</f>
        <v>海南省</v>
      </c>
      <c r="B2265" s="99" t="str">
        <f>IFERROR(_xlfn.XLOOKUP($G2265,通讯通路门店!$S$4:$S$993931,通讯通路门店!$B$4:$B$993931,0,0),"")</f>
        <v>东方市</v>
      </c>
      <c r="C2265" s="99" t="str">
        <f>IFERROR(_xlfn.XLOOKUP($G2265,通讯通路门店!$S$4:$S$993931,通讯通路门店!$C$4:$C$993931,0,0),"")</f>
        <v>东方市</v>
      </c>
      <c r="D2265" s="99" t="str">
        <f>IFERROR(_xlfn.XLOOKUP($G2265,通讯通路门店!$S$4:$S$993931,通讯通路门店!$D$4:$D$993931,0,0),"")</f>
        <v>八所镇</v>
      </c>
      <c r="E2265" s="83"/>
      <c r="F2265" s="83"/>
      <c r="G2265" s="101"/>
      <c r="H2265" s="102">
        <f>IFERROR(_xlfn.XLOOKUP($G2265,通讯通路门店!$S$4:$S$993931,通讯通路门店!$R$4:$R$993931,0,0),"")</f>
        <v>0</v>
      </c>
      <c r="I2265" s="83"/>
      <c r="J2265" s="83"/>
      <c r="K2265" s="83"/>
      <c r="L2265" s="83"/>
      <c r="M2265" s="83"/>
      <c r="N2265" s="83"/>
      <c r="O2265" s="83"/>
      <c r="P2265" s="83"/>
      <c r="Q2265" s="83"/>
      <c r="R2265" s="83"/>
      <c r="S2265" s="83"/>
      <c r="T2265" s="83"/>
      <c r="U2265" s="99">
        <f>COUNTIF(通讯通路门店!$S:$S,$G2265)</f>
        <v>0</v>
      </c>
      <c r="V2265" s="99">
        <f>COUNTIFS(通讯通路门店!$S:$S,$G2265,通讯通路门店!$J:$J,"综合卖场")</f>
        <v>0</v>
      </c>
      <c r="W2265" s="99">
        <f>SUMIFS(通讯通路门店!$AJ:$AJ,通讯通路门店!$S:$S,通讯客户沙盘!$G2265)</f>
        <v>0</v>
      </c>
      <c r="X2265" s="99">
        <f t="shared" si="175"/>
        <v>0</v>
      </c>
      <c r="Y2265" s="99">
        <f>COUNTIFS(通讯通路门店!$S:$S,$G2265,通讯通路门店!$J:$J,"荣耀体验店")+COUNTIFS(通讯通路门店!$S:$S,$G2265,通讯通路门店!$J:$J,"荣耀授权专卖店")</f>
        <v>0</v>
      </c>
      <c r="Z2265" s="99">
        <f>COUNTIFS(通讯通路门店!$S:$S,$G2265,通讯通路门店!$J:$J,"VIVO体验店")</f>
        <v>0</v>
      </c>
      <c r="AA2265" s="99">
        <f>COUNTIFS(通讯通路门店!$S:$S,$G2265,通讯通路门店!$J:$J,"OPPO体验店")</f>
        <v>0</v>
      </c>
      <c r="AB2265" s="99">
        <f>COUNTIFS(通讯通路门店!$S:$S,$G2265,通讯通路门店!$J:$J,"华为授权体验店")+COUNTIFS(通讯通路门店!$S:$S,$G2265,通讯通路门店!$J:$J,"华为堡垒店")</f>
        <v>0</v>
      </c>
      <c r="AC2265" s="99">
        <f>COUNTIFS(通讯通路门店!$S:$S,$G2265,通讯通路门店!$J:$J,"小米体验店")</f>
        <v>0</v>
      </c>
      <c r="AD2265" s="99">
        <f>COUNTIFS(通讯通路门店!$S:$S,$G2265,通讯通路门店!$J:$J,"苹果体验店")</f>
        <v>0</v>
      </c>
      <c r="AE2265" s="99">
        <f>COUNTIFS(通讯通路门店!$S:$S,$G2265,通讯通路门店!$J:$J,"其他品牌专卖店")</f>
        <v>0</v>
      </c>
      <c r="AF2265" s="99">
        <f>SUMIFS(通讯通路门店!$BI:$BI,通讯通路门店!$S:$S,$G2265)</f>
        <v>0</v>
      </c>
      <c r="AG2265" s="99">
        <f>SUMIFS(通讯通路门店!$BH:$BH,通讯通路门店!$S:$S,$G2265)</f>
        <v>0</v>
      </c>
      <c r="AH2265" s="99">
        <f t="shared" si="176"/>
        <v>0</v>
      </c>
      <c r="AI2265" s="99">
        <f>SUMIFS(通讯通路门店!$BB:$BB,通讯通路门店!$S:$S,$G2265)</f>
        <v>0</v>
      </c>
      <c r="AJ2265" s="99">
        <f>SUMIFS(通讯通路门店!$BE:$BE,通讯通路门店!$S:$S,$G2265)</f>
        <v>0</v>
      </c>
      <c r="AK2265" s="99">
        <f>SUMIFS(通讯通路门店!$BG:$BG,通讯通路门店!$S:$S,$G2265)</f>
        <v>0</v>
      </c>
      <c r="AL2265" s="99">
        <f>SUMIFS(通讯通路门店!$BC:$BC,通讯通路门店!$S:$S,$G2265)</f>
        <v>0</v>
      </c>
      <c r="AM2265" s="99">
        <f>SUMIFS(通讯通路门店!$BD:$BD,通讯通路门店!$S:$S,$G2265)</f>
        <v>0</v>
      </c>
      <c r="AN2265" s="99">
        <f>SUMIFS(通讯通路门店!$BF:$BF,通讯通路门店!$S:$S,$G2265)</f>
        <v>0</v>
      </c>
      <c r="AO2265" s="99">
        <f t="shared" si="177"/>
        <v>0</v>
      </c>
      <c r="AP2265" s="99">
        <f>SUMIFS(通讯通路门店!$K:$K,通讯通路门店!$S:$S,$G2265)</f>
        <v>0</v>
      </c>
      <c r="AQ2265" s="83"/>
      <c r="AR2265" s="99">
        <f>SUMIFS(通讯通路门店!$T:$T,通讯通路门店!$S:$S,$G2265)</f>
        <v>0</v>
      </c>
      <c r="AS2265" s="99">
        <f>SUMIFS(通讯通路门店!$U:$U,通讯通路门店!$S:$S,$G2265)</f>
        <v>0</v>
      </c>
      <c r="AT2265" s="99">
        <f>SUMIFS(通讯通路门店!$V:$V,通讯通路门店!$S:$S,$G2265)</f>
        <v>0</v>
      </c>
      <c r="AU2265" s="99">
        <f>SUMIFS(通讯通路门店!$W:$W,通讯通路门店!$S:$S,$G2265)</f>
        <v>0</v>
      </c>
      <c r="AV2265" s="99">
        <f>SUMIFS(通讯通路门店!$Z:$Z,通讯通路门店!$S:$S,$G2265)</f>
        <v>0</v>
      </c>
      <c r="AW2265" s="99">
        <f>SUMIFS(通讯通路门店!$AB:$AB,通讯通路门店!$S:$S,$G2265)</f>
        <v>0</v>
      </c>
      <c r="AX2265" s="99">
        <f>SUMIFS(通讯通路门店!$X:$X,通讯通路门店!$S:$S,$G2265)</f>
        <v>0</v>
      </c>
      <c r="AY2265" s="99">
        <f>SUMIFS(通讯通路门店!$Y:$Y,通讯通路门店!$S:$S,$G2265)</f>
        <v>0</v>
      </c>
      <c r="AZ2265" s="99">
        <f>SUMIFS(通讯通路门店!$AA:$AA,通讯通路门店!$S:$S,$G2265)</f>
        <v>0</v>
      </c>
      <c r="BA2265" s="99">
        <f t="shared" si="178"/>
        <v>0</v>
      </c>
      <c r="BB2265" s="99">
        <f t="shared" si="179"/>
        <v>0</v>
      </c>
      <c r="BC2265" s="99">
        <f>SUMIFS(通讯通路门店!$W:$W,通讯通路门店!$S:$S,$G2265,通讯通路门店!$J:$J,"荣耀体验店")+SUMIFS(通讯通路门店!$W:$W,通讯通路门店!$S:$S,$G2265,通讯通路门店!$J:$J,"荣耀授权专卖店")</f>
        <v>0</v>
      </c>
      <c r="BD2265" s="99">
        <f>SUMIFS(通讯通路门店!$Z:$Z,通讯通路门店!$S:$S,$G2265,通讯通路门店!$J:$J,"VIVO体验店")</f>
        <v>0</v>
      </c>
      <c r="BE2265" s="99">
        <f>SUMIFS(通讯通路门店!$AB:$AB,通讯通路门店!$S:$S,$G2265,通讯通路门店!$J:$J,"OPPO体验店")</f>
        <v>0</v>
      </c>
      <c r="BF2265" s="99">
        <f>SUMIFS(通讯通路门店!$X:$X,通讯通路门店!$S:$S,$G2265,通讯通路门店!$J:$J,"华为授权体验店")+SUMIFS(通讯通路门店!$AA:$AA,通讯通路门店!$S:$S,$G2265,通讯通路门店!$J:$J,"华为堡垒店")</f>
        <v>0</v>
      </c>
      <c r="BG2265" s="99">
        <f>SUMIFS(通讯通路门店!$Y:$Y,通讯通路门店!$S:$S,$G2265,通讯通路门店!$J:$J,"小米体验店")</f>
        <v>0</v>
      </c>
      <c r="BH2265" s="99">
        <f>SUMIFS(通讯通路门店!$AA:$AA,通讯通路门店!$S:$S,$G2265,通讯通路门店!$J:$J,"苹果体验店")</f>
        <v>0</v>
      </c>
      <c r="BI2265" s="99">
        <f>SUMIFS(通讯通路门店!$K:$K,通讯通路门店!$S:$S,$G2265,通讯通路门店!$J:$J,"其他品牌专卖店")</f>
        <v>0</v>
      </c>
      <c r="BJ2265" s="99">
        <f>SUMIFS(通讯通路门店!$AC:$AC,通讯通路门店!$S:$S,$G2265)</f>
        <v>0</v>
      </c>
      <c r="BK2265" s="99">
        <f>SUMIFS(通讯通路门店!$AD:$AD,通讯通路门店!$S:$S,$G2265)</f>
        <v>0</v>
      </c>
      <c r="BL2265" s="99">
        <f>SUMIFS(通讯通路门店!$AE:$AE,通讯通路门店!$S:$S,$G2265)</f>
        <v>0</v>
      </c>
      <c r="BM2265" s="99">
        <f>SUMIFS(通讯通路门店!$AF:$AF,通讯通路门店!$S:$S,$G2265)</f>
        <v>0</v>
      </c>
      <c r="BN2265" s="99">
        <f>SUMIFS(通讯通路门店!$AG:$AG,通讯通路门店!$S:$S,$G2265)</f>
        <v>0</v>
      </c>
      <c r="BO2265" s="99">
        <f>SUMIFS(通讯通路门店!$AH:$AH,通讯通路门店!$S:$S,$G2265)</f>
        <v>0</v>
      </c>
      <c r="BP2265" s="99">
        <f>SUMIFS(通讯通路门店!$AI:$AI,通讯通路门店!$S:$S,$G2265)</f>
        <v>0</v>
      </c>
      <c r="BQ2265" s="83"/>
    </row>
    <row r="2266" spans="1:69">
      <c r="A2266" s="99" t="str">
        <f>IFERROR(_xlfn.XLOOKUP($G2266,通讯通路门店!$S$4:$S$993931,通讯通路门店!$A$4:$A$993931,0,0),"")</f>
        <v>海南省</v>
      </c>
      <c r="B2266" s="99" t="str">
        <f>IFERROR(_xlfn.XLOOKUP($G2266,通讯通路门店!$S$4:$S$993931,通讯通路门店!$B$4:$B$993931,0,0),"")</f>
        <v>东方市</v>
      </c>
      <c r="C2266" s="99" t="str">
        <f>IFERROR(_xlfn.XLOOKUP($G2266,通讯通路门店!$S$4:$S$993931,通讯通路门店!$C$4:$C$993931,0,0),"")</f>
        <v>东方市</v>
      </c>
      <c r="D2266" s="99" t="str">
        <f>IFERROR(_xlfn.XLOOKUP($G2266,通讯通路门店!$S$4:$S$993931,通讯通路门店!$D$4:$D$993931,0,0),"")</f>
        <v>八所镇</v>
      </c>
      <c r="E2266" s="83"/>
      <c r="F2266" s="83"/>
      <c r="G2266" s="101"/>
      <c r="H2266" s="102">
        <f>IFERROR(_xlfn.XLOOKUP($G2266,通讯通路门店!$S$4:$S$993931,通讯通路门店!$R$4:$R$993931,0,0),"")</f>
        <v>0</v>
      </c>
      <c r="I2266" s="83"/>
      <c r="J2266" s="83"/>
      <c r="K2266" s="83"/>
      <c r="L2266" s="83"/>
      <c r="M2266" s="83"/>
      <c r="N2266" s="83"/>
      <c r="O2266" s="83"/>
      <c r="P2266" s="83"/>
      <c r="Q2266" s="83"/>
      <c r="R2266" s="83"/>
      <c r="S2266" s="83"/>
      <c r="T2266" s="83"/>
      <c r="U2266" s="99">
        <f>COUNTIF(通讯通路门店!$S:$S,$G2266)</f>
        <v>0</v>
      </c>
      <c r="V2266" s="99">
        <f>COUNTIFS(通讯通路门店!$S:$S,$G2266,通讯通路门店!$J:$J,"综合卖场")</f>
        <v>0</v>
      </c>
      <c r="W2266" s="99">
        <f>SUMIFS(通讯通路门店!$AJ:$AJ,通讯通路门店!$S:$S,通讯客户沙盘!$G2266)</f>
        <v>0</v>
      </c>
      <c r="X2266" s="99">
        <f t="shared" si="175"/>
        <v>0</v>
      </c>
      <c r="Y2266" s="99">
        <f>COUNTIFS(通讯通路门店!$S:$S,$G2266,通讯通路门店!$J:$J,"荣耀体验店")+COUNTIFS(通讯通路门店!$S:$S,$G2266,通讯通路门店!$J:$J,"荣耀授权专卖店")</f>
        <v>0</v>
      </c>
      <c r="Z2266" s="99">
        <f>COUNTIFS(通讯通路门店!$S:$S,$G2266,通讯通路门店!$J:$J,"VIVO体验店")</f>
        <v>0</v>
      </c>
      <c r="AA2266" s="99">
        <f>COUNTIFS(通讯通路门店!$S:$S,$G2266,通讯通路门店!$J:$J,"OPPO体验店")</f>
        <v>0</v>
      </c>
      <c r="AB2266" s="99">
        <f>COUNTIFS(通讯通路门店!$S:$S,$G2266,通讯通路门店!$J:$J,"华为授权体验店")+COUNTIFS(通讯通路门店!$S:$S,$G2266,通讯通路门店!$J:$J,"华为堡垒店")</f>
        <v>0</v>
      </c>
      <c r="AC2266" s="99">
        <f>COUNTIFS(通讯通路门店!$S:$S,$G2266,通讯通路门店!$J:$J,"小米体验店")</f>
        <v>0</v>
      </c>
      <c r="AD2266" s="99">
        <f>COUNTIFS(通讯通路门店!$S:$S,$G2266,通讯通路门店!$J:$J,"苹果体验店")</f>
        <v>0</v>
      </c>
      <c r="AE2266" s="99">
        <f>COUNTIFS(通讯通路门店!$S:$S,$G2266,通讯通路门店!$J:$J,"其他品牌专卖店")</f>
        <v>0</v>
      </c>
      <c r="AF2266" s="99">
        <f>SUMIFS(通讯通路门店!$BI:$BI,通讯通路门店!$S:$S,$G2266)</f>
        <v>0</v>
      </c>
      <c r="AG2266" s="99">
        <f>SUMIFS(通讯通路门店!$BH:$BH,通讯通路门店!$S:$S,$G2266)</f>
        <v>0</v>
      </c>
      <c r="AH2266" s="99">
        <f t="shared" si="176"/>
        <v>0</v>
      </c>
      <c r="AI2266" s="99">
        <f>SUMIFS(通讯通路门店!$BB:$BB,通讯通路门店!$S:$S,$G2266)</f>
        <v>0</v>
      </c>
      <c r="AJ2266" s="99">
        <f>SUMIFS(通讯通路门店!$BE:$BE,通讯通路门店!$S:$S,$G2266)</f>
        <v>0</v>
      </c>
      <c r="AK2266" s="99">
        <f>SUMIFS(通讯通路门店!$BG:$BG,通讯通路门店!$S:$S,$G2266)</f>
        <v>0</v>
      </c>
      <c r="AL2266" s="99">
        <f>SUMIFS(通讯通路门店!$BC:$BC,通讯通路门店!$S:$S,$G2266)</f>
        <v>0</v>
      </c>
      <c r="AM2266" s="99">
        <f>SUMIFS(通讯通路门店!$BD:$BD,通讯通路门店!$S:$S,$G2266)</f>
        <v>0</v>
      </c>
      <c r="AN2266" s="99">
        <f>SUMIFS(通讯通路门店!$BF:$BF,通讯通路门店!$S:$S,$G2266)</f>
        <v>0</v>
      </c>
      <c r="AO2266" s="99">
        <f t="shared" si="177"/>
        <v>0</v>
      </c>
      <c r="AP2266" s="99">
        <f>SUMIFS(通讯通路门店!$K:$K,通讯通路门店!$S:$S,$G2266)</f>
        <v>0</v>
      </c>
      <c r="AQ2266" s="83"/>
      <c r="AR2266" s="99">
        <f>SUMIFS(通讯通路门店!$T:$T,通讯通路门店!$S:$S,$G2266)</f>
        <v>0</v>
      </c>
      <c r="AS2266" s="99">
        <f>SUMIFS(通讯通路门店!$U:$U,通讯通路门店!$S:$S,$G2266)</f>
        <v>0</v>
      </c>
      <c r="AT2266" s="99">
        <f>SUMIFS(通讯通路门店!$V:$V,通讯通路门店!$S:$S,$G2266)</f>
        <v>0</v>
      </c>
      <c r="AU2266" s="99">
        <f>SUMIFS(通讯通路门店!$W:$W,通讯通路门店!$S:$S,$G2266)</f>
        <v>0</v>
      </c>
      <c r="AV2266" s="99">
        <f>SUMIFS(通讯通路门店!$Z:$Z,通讯通路门店!$S:$S,$G2266)</f>
        <v>0</v>
      </c>
      <c r="AW2266" s="99">
        <f>SUMIFS(通讯通路门店!$AB:$AB,通讯通路门店!$S:$S,$G2266)</f>
        <v>0</v>
      </c>
      <c r="AX2266" s="99">
        <f>SUMIFS(通讯通路门店!$X:$X,通讯通路门店!$S:$S,$G2266)</f>
        <v>0</v>
      </c>
      <c r="AY2266" s="99">
        <f>SUMIFS(通讯通路门店!$Y:$Y,通讯通路门店!$S:$S,$G2266)</f>
        <v>0</v>
      </c>
      <c r="AZ2266" s="99">
        <f>SUMIFS(通讯通路门店!$AA:$AA,通讯通路门店!$S:$S,$G2266)</f>
        <v>0</v>
      </c>
      <c r="BA2266" s="99">
        <f t="shared" si="178"/>
        <v>0</v>
      </c>
      <c r="BB2266" s="99">
        <f t="shared" si="179"/>
        <v>0</v>
      </c>
      <c r="BC2266" s="99">
        <f>SUMIFS(通讯通路门店!$W:$W,通讯通路门店!$S:$S,$G2266,通讯通路门店!$J:$J,"荣耀体验店")+SUMIFS(通讯通路门店!$W:$W,通讯通路门店!$S:$S,$G2266,通讯通路门店!$J:$J,"荣耀授权专卖店")</f>
        <v>0</v>
      </c>
      <c r="BD2266" s="99">
        <f>SUMIFS(通讯通路门店!$Z:$Z,通讯通路门店!$S:$S,$G2266,通讯通路门店!$J:$J,"VIVO体验店")</f>
        <v>0</v>
      </c>
      <c r="BE2266" s="99">
        <f>SUMIFS(通讯通路门店!$AB:$AB,通讯通路门店!$S:$S,$G2266,通讯通路门店!$J:$J,"OPPO体验店")</f>
        <v>0</v>
      </c>
      <c r="BF2266" s="99">
        <f>SUMIFS(通讯通路门店!$X:$X,通讯通路门店!$S:$S,$G2266,通讯通路门店!$J:$J,"华为授权体验店")+SUMIFS(通讯通路门店!$AA:$AA,通讯通路门店!$S:$S,$G2266,通讯通路门店!$J:$J,"华为堡垒店")</f>
        <v>0</v>
      </c>
      <c r="BG2266" s="99">
        <f>SUMIFS(通讯通路门店!$Y:$Y,通讯通路门店!$S:$S,$G2266,通讯通路门店!$J:$J,"小米体验店")</f>
        <v>0</v>
      </c>
      <c r="BH2266" s="99">
        <f>SUMIFS(通讯通路门店!$AA:$AA,通讯通路门店!$S:$S,$G2266,通讯通路门店!$J:$J,"苹果体验店")</f>
        <v>0</v>
      </c>
      <c r="BI2266" s="99">
        <f>SUMIFS(通讯通路门店!$K:$K,通讯通路门店!$S:$S,$G2266,通讯通路门店!$J:$J,"其他品牌专卖店")</f>
        <v>0</v>
      </c>
      <c r="BJ2266" s="99">
        <f>SUMIFS(通讯通路门店!$AC:$AC,通讯通路门店!$S:$S,$G2266)</f>
        <v>0</v>
      </c>
      <c r="BK2266" s="99">
        <f>SUMIFS(通讯通路门店!$AD:$AD,通讯通路门店!$S:$S,$G2266)</f>
        <v>0</v>
      </c>
      <c r="BL2266" s="99">
        <f>SUMIFS(通讯通路门店!$AE:$AE,通讯通路门店!$S:$S,$G2266)</f>
        <v>0</v>
      </c>
      <c r="BM2266" s="99">
        <f>SUMIFS(通讯通路门店!$AF:$AF,通讯通路门店!$S:$S,$G2266)</f>
        <v>0</v>
      </c>
      <c r="BN2266" s="99">
        <f>SUMIFS(通讯通路门店!$AG:$AG,通讯通路门店!$S:$S,$G2266)</f>
        <v>0</v>
      </c>
      <c r="BO2266" s="99">
        <f>SUMIFS(通讯通路门店!$AH:$AH,通讯通路门店!$S:$S,$G2266)</f>
        <v>0</v>
      </c>
      <c r="BP2266" s="99">
        <f>SUMIFS(通讯通路门店!$AI:$AI,通讯通路门店!$S:$S,$G2266)</f>
        <v>0</v>
      </c>
      <c r="BQ2266" s="83"/>
    </row>
    <row r="2267" spans="1:69">
      <c r="A2267" s="99" t="str">
        <f>IFERROR(_xlfn.XLOOKUP($G2267,通讯通路门店!$S$4:$S$993931,通讯通路门店!$A$4:$A$993931,0,0),"")</f>
        <v>海南省</v>
      </c>
      <c r="B2267" s="99" t="str">
        <f>IFERROR(_xlfn.XLOOKUP($G2267,通讯通路门店!$S$4:$S$993931,通讯通路门店!$B$4:$B$993931,0,0),"")</f>
        <v>东方市</v>
      </c>
      <c r="C2267" s="99" t="str">
        <f>IFERROR(_xlfn.XLOOKUP($G2267,通讯通路门店!$S$4:$S$993931,通讯通路门店!$C$4:$C$993931,0,0),"")</f>
        <v>东方市</v>
      </c>
      <c r="D2267" s="99" t="str">
        <f>IFERROR(_xlfn.XLOOKUP($G2267,通讯通路门店!$S$4:$S$993931,通讯通路门店!$D$4:$D$993931,0,0),"")</f>
        <v>八所镇</v>
      </c>
      <c r="E2267" s="83"/>
      <c r="F2267" s="83"/>
      <c r="G2267" s="101"/>
      <c r="H2267" s="102">
        <f>IFERROR(_xlfn.XLOOKUP($G2267,通讯通路门店!$S$4:$S$993931,通讯通路门店!$R$4:$R$993931,0,0),"")</f>
        <v>0</v>
      </c>
      <c r="I2267" s="83"/>
      <c r="J2267" s="83"/>
      <c r="K2267" s="83"/>
      <c r="L2267" s="83"/>
      <c r="M2267" s="83"/>
      <c r="N2267" s="83"/>
      <c r="O2267" s="83"/>
      <c r="P2267" s="83"/>
      <c r="Q2267" s="83"/>
      <c r="R2267" s="83"/>
      <c r="S2267" s="83"/>
      <c r="T2267" s="83"/>
      <c r="U2267" s="99">
        <f>COUNTIF(通讯通路门店!$S:$S,$G2267)</f>
        <v>0</v>
      </c>
      <c r="V2267" s="99">
        <f>COUNTIFS(通讯通路门店!$S:$S,$G2267,通讯通路门店!$J:$J,"综合卖场")</f>
        <v>0</v>
      </c>
      <c r="W2267" s="99">
        <f>SUMIFS(通讯通路门店!$AJ:$AJ,通讯通路门店!$S:$S,通讯客户沙盘!$G2267)</f>
        <v>0</v>
      </c>
      <c r="X2267" s="99">
        <f t="shared" si="175"/>
        <v>0</v>
      </c>
      <c r="Y2267" s="99">
        <f>COUNTIFS(通讯通路门店!$S:$S,$G2267,通讯通路门店!$J:$J,"荣耀体验店")+COUNTIFS(通讯通路门店!$S:$S,$G2267,通讯通路门店!$J:$J,"荣耀授权专卖店")</f>
        <v>0</v>
      </c>
      <c r="Z2267" s="99">
        <f>COUNTIFS(通讯通路门店!$S:$S,$G2267,通讯通路门店!$J:$J,"VIVO体验店")</f>
        <v>0</v>
      </c>
      <c r="AA2267" s="99">
        <f>COUNTIFS(通讯通路门店!$S:$S,$G2267,通讯通路门店!$J:$J,"OPPO体验店")</f>
        <v>0</v>
      </c>
      <c r="AB2267" s="99">
        <f>COUNTIFS(通讯通路门店!$S:$S,$G2267,通讯通路门店!$J:$J,"华为授权体验店")+COUNTIFS(通讯通路门店!$S:$S,$G2267,通讯通路门店!$J:$J,"华为堡垒店")</f>
        <v>0</v>
      </c>
      <c r="AC2267" s="99">
        <f>COUNTIFS(通讯通路门店!$S:$S,$G2267,通讯通路门店!$J:$J,"小米体验店")</f>
        <v>0</v>
      </c>
      <c r="AD2267" s="99">
        <f>COUNTIFS(通讯通路门店!$S:$S,$G2267,通讯通路门店!$J:$J,"苹果体验店")</f>
        <v>0</v>
      </c>
      <c r="AE2267" s="99">
        <f>COUNTIFS(通讯通路门店!$S:$S,$G2267,通讯通路门店!$J:$J,"其他品牌专卖店")</f>
        <v>0</v>
      </c>
      <c r="AF2267" s="99">
        <f>SUMIFS(通讯通路门店!$BI:$BI,通讯通路门店!$S:$S,$G2267)</f>
        <v>0</v>
      </c>
      <c r="AG2267" s="99">
        <f>SUMIFS(通讯通路门店!$BH:$BH,通讯通路门店!$S:$S,$G2267)</f>
        <v>0</v>
      </c>
      <c r="AH2267" s="99">
        <f t="shared" si="176"/>
        <v>0</v>
      </c>
      <c r="AI2267" s="99">
        <f>SUMIFS(通讯通路门店!$BB:$BB,通讯通路门店!$S:$S,$G2267)</f>
        <v>0</v>
      </c>
      <c r="AJ2267" s="99">
        <f>SUMIFS(通讯通路门店!$BE:$BE,通讯通路门店!$S:$S,$G2267)</f>
        <v>0</v>
      </c>
      <c r="AK2267" s="99">
        <f>SUMIFS(通讯通路门店!$BG:$BG,通讯通路门店!$S:$S,$G2267)</f>
        <v>0</v>
      </c>
      <c r="AL2267" s="99">
        <f>SUMIFS(通讯通路门店!$BC:$BC,通讯通路门店!$S:$S,$G2267)</f>
        <v>0</v>
      </c>
      <c r="AM2267" s="99">
        <f>SUMIFS(通讯通路门店!$BD:$BD,通讯通路门店!$S:$S,$G2267)</f>
        <v>0</v>
      </c>
      <c r="AN2267" s="99">
        <f>SUMIFS(通讯通路门店!$BF:$BF,通讯通路门店!$S:$S,$G2267)</f>
        <v>0</v>
      </c>
      <c r="AO2267" s="99">
        <f t="shared" si="177"/>
        <v>0</v>
      </c>
      <c r="AP2267" s="99">
        <f>SUMIFS(通讯通路门店!$K:$K,通讯通路门店!$S:$S,$G2267)</f>
        <v>0</v>
      </c>
      <c r="AQ2267" s="83"/>
      <c r="AR2267" s="99">
        <f>SUMIFS(通讯通路门店!$T:$T,通讯通路门店!$S:$S,$G2267)</f>
        <v>0</v>
      </c>
      <c r="AS2267" s="99">
        <f>SUMIFS(通讯通路门店!$U:$U,通讯通路门店!$S:$S,$G2267)</f>
        <v>0</v>
      </c>
      <c r="AT2267" s="99">
        <f>SUMIFS(通讯通路门店!$V:$V,通讯通路门店!$S:$S,$G2267)</f>
        <v>0</v>
      </c>
      <c r="AU2267" s="99">
        <f>SUMIFS(通讯通路门店!$W:$W,通讯通路门店!$S:$S,$G2267)</f>
        <v>0</v>
      </c>
      <c r="AV2267" s="99">
        <f>SUMIFS(通讯通路门店!$Z:$Z,通讯通路门店!$S:$S,$G2267)</f>
        <v>0</v>
      </c>
      <c r="AW2267" s="99">
        <f>SUMIFS(通讯通路门店!$AB:$AB,通讯通路门店!$S:$S,$G2267)</f>
        <v>0</v>
      </c>
      <c r="AX2267" s="99">
        <f>SUMIFS(通讯通路门店!$X:$X,通讯通路门店!$S:$S,$G2267)</f>
        <v>0</v>
      </c>
      <c r="AY2267" s="99">
        <f>SUMIFS(通讯通路门店!$Y:$Y,通讯通路门店!$S:$S,$G2267)</f>
        <v>0</v>
      </c>
      <c r="AZ2267" s="99">
        <f>SUMIFS(通讯通路门店!$AA:$AA,通讯通路门店!$S:$S,$G2267)</f>
        <v>0</v>
      </c>
      <c r="BA2267" s="99">
        <f t="shared" si="178"/>
        <v>0</v>
      </c>
      <c r="BB2267" s="99">
        <f t="shared" si="179"/>
        <v>0</v>
      </c>
      <c r="BC2267" s="99">
        <f>SUMIFS(通讯通路门店!$W:$W,通讯通路门店!$S:$S,$G2267,通讯通路门店!$J:$J,"荣耀体验店")+SUMIFS(通讯通路门店!$W:$W,通讯通路门店!$S:$S,$G2267,通讯通路门店!$J:$J,"荣耀授权专卖店")</f>
        <v>0</v>
      </c>
      <c r="BD2267" s="99">
        <f>SUMIFS(通讯通路门店!$Z:$Z,通讯通路门店!$S:$S,$G2267,通讯通路门店!$J:$J,"VIVO体验店")</f>
        <v>0</v>
      </c>
      <c r="BE2267" s="99">
        <f>SUMIFS(通讯通路门店!$AB:$AB,通讯通路门店!$S:$S,$G2267,通讯通路门店!$J:$J,"OPPO体验店")</f>
        <v>0</v>
      </c>
      <c r="BF2267" s="99">
        <f>SUMIFS(通讯通路门店!$X:$X,通讯通路门店!$S:$S,$G2267,通讯通路门店!$J:$J,"华为授权体验店")+SUMIFS(通讯通路门店!$AA:$AA,通讯通路门店!$S:$S,$G2267,通讯通路门店!$J:$J,"华为堡垒店")</f>
        <v>0</v>
      </c>
      <c r="BG2267" s="99">
        <f>SUMIFS(通讯通路门店!$Y:$Y,通讯通路门店!$S:$S,$G2267,通讯通路门店!$J:$J,"小米体验店")</f>
        <v>0</v>
      </c>
      <c r="BH2267" s="99">
        <f>SUMIFS(通讯通路门店!$AA:$AA,通讯通路门店!$S:$S,$G2267,通讯通路门店!$J:$J,"苹果体验店")</f>
        <v>0</v>
      </c>
      <c r="BI2267" s="99">
        <f>SUMIFS(通讯通路门店!$K:$K,通讯通路门店!$S:$S,$G2267,通讯通路门店!$J:$J,"其他品牌专卖店")</f>
        <v>0</v>
      </c>
      <c r="BJ2267" s="99">
        <f>SUMIFS(通讯通路门店!$AC:$AC,通讯通路门店!$S:$S,$G2267)</f>
        <v>0</v>
      </c>
      <c r="BK2267" s="99">
        <f>SUMIFS(通讯通路门店!$AD:$AD,通讯通路门店!$S:$S,$G2267)</f>
        <v>0</v>
      </c>
      <c r="BL2267" s="99">
        <f>SUMIFS(通讯通路门店!$AE:$AE,通讯通路门店!$S:$S,$G2267)</f>
        <v>0</v>
      </c>
      <c r="BM2267" s="99">
        <f>SUMIFS(通讯通路门店!$AF:$AF,通讯通路门店!$S:$S,$G2267)</f>
        <v>0</v>
      </c>
      <c r="BN2267" s="99">
        <f>SUMIFS(通讯通路门店!$AG:$AG,通讯通路门店!$S:$S,$G2267)</f>
        <v>0</v>
      </c>
      <c r="BO2267" s="99">
        <f>SUMIFS(通讯通路门店!$AH:$AH,通讯通路门店!$S:$S,$G2267)</f>
        <v>0</v>
      </c>
      <c r="BP2267" s="99">
        <f>SUMIFS(通讯通路门店!$AI:$AI,通讯通路门店!$S:$S,$G2267)</f>
        <v>0</v>
      </c>
      <c r="BQ2267" s="83"/>
    </row>
    <row r="2268" spans="1:69">
      <c r="A2268" s="99" t="str">
        <f>IFERROR(_xlfn.XLOOKUP($G2268,通讯通路门店!$S$4:$S$993931,通讯通路门店!$A$4:$A$993931,0,0),"")</f>
        <v>海南省</v>
      </c>
      <c r="B2268" s="99" t="str">
        <f>IFERROR(_xlfn.XLOOKUP($G2268,通讯通路门店!$S$4:$S$993931,通讯通路门店!$B$4:$B$993931,0,0),"")</f>
        <v>东方市</v>
      </c>
      <c r="C2268" s="99" t="str">
        <f>IFERROR(_xlfn.XLOOKUP($G2268,通讯通路门店!$S$4:$S$993931,通讯通路门店!$C$4:$C$993931,0,0),"")</f>
        <v>东方市</v>
      </c>
      <c r="D2268" s="99" t="str">
        <f>IFERROR(_xlfn.XLOOKUP($G2268,通讯通路门店!$S$4:$S$993931,通讯通路门店!$D$4:$D$993931,0,0),"")</f>
        <v>八所镇</v>
      </c>
      <c r="E2268" s="83"/>
      <c r="F2268" s="83"/>
      <c r="G2268" s="101"/>
      <c r="H2268" s="102">
        <f>IFERROR(_xlfn.XLOOKUP($G2268,通讯通路门店!$S$4:$S$993931,通讯通路门店!$R$4:$R$993931,0,0),"")</f>
        <v>0</v>
      </c>
      <c r="I2268" s="83"/>
      <c r="J2268" s="83"/>
      <c r="K2268" s="83"/>
      <c r="L2268" s="83"/>
      <c r="M2268" s="83"/>
      <c r="N2268" s="83"/>
      <c r="O2268" s="83"/>
      <c r="P2268" s="83"/>
      <c r="Q2268" s="83"/>
      <c r="R2268" s="83"/>
      <c r="S2268" s="83"/>
      <c r="T2268" s="83"/>
      <c r="U2268" s="99">
        <f>COUNTIF(通讯通路门店!$S:$S,$G2268)</f>
        <v>0</v>
      </c>
      <c r="V2268" s="99">
        <f>COUNTIFS(通讯通路门店!$S:$S,$G2268,通讯通路门店!$J:$J,"综合卖场")</f>
        <v>0</v>
      </c>
      <c r="W2268" s="99">
        <f>SUMIFS(通讯通路门店!$AJ:$AJ,通讯通路门店!$S:$S,通讯客户沙盘!$G2268)</f>
        <v>0</v>
      </c>
      <c r="X2268" s="99">
        <f t="shared" si="175"/>
        <v>0</v>
      </c>
      <c r="Y2268" s="99">
        <f>COUNTIFS(通讯通路门店!$S:$S,$G2268,通讯通路门店!$J:$J,"荣耀体验店")+COUNTIFS(通讯通路门店!$S:$S,$G2268,通讯通路门店!$J:$J,"荣耀授权专卖店")</f>
        <v>0</v>
      </c>
      <c r="Z2268" s="99">
        <f>COUNTIFS(通讯通路门店!$S:$S,$G2268,通讯通路门店!$J:$J,"VIVO体验店")</f>
        <v>0</v>
      </c>
      <c r="AA2268" s="99">
        <f>COUNTIFS(通讯通路门店!$S:$S,$G2268,通讯通路门店!$J:$J,"OPPO体验店")</f>
        <v>0</v>
      </c>
      <c r="AB2268" s="99">
        <f>COUNTIFS(通讯通路门店!$S:$S,$G2268,通讯通路门店!$J:$J,"华为授权体验店")+COUNTIFS(通讯通路门店!$S:$S,$G2268,通讯通路门店!$J:$J,"华为堡垒店")</f>
        <v>0</v>
      </c>
      <c r="AC2268" s="99">
        <f>COUNTIFS(通讯通路门店!$S:$S,$G2268,通讯通路门店!$J:$J,"小米体验店")</f>
        <v>0</v>
      </c>
      <c r="AD2268" s="99">
        <f>COUNTIFS(通讯通路门店!$S:$S,$G2268,通讯通路门店!$J:$J,"苹果体验店")</f>
        <v>0</v>
      </c>
      <c r="AE2268" s="99">
        <f>COUNTIFS(通讯通路门店!$S:$S,$G2268,通讯通路门店!$J:$J,"其他品牌专卖店")</f>
        <v>0</v>
      </c>
      <c r="AF2268" s="99">
        <f>SUMIFS(通讯通路门店!$BI:$BI,通讯通路门店!$S:$S,$G2268)</f>
        <v>0</v>
      </c>
      <c r="AG2268" s="99">
        <f>SUMIFS(通讯通路门店!$BH:$BH,通讯通路门店!$S:$S,$G2268)</f>
        <v>0</v>
      </c>
      <c r="AH2268" s="99">
        <f t="shared" si="176"/>
        <v>0</v>
      </c>
      <c r="AI2268" s="99">
        <f>SUMIFS(通讯通路门店!$BB:$BB,通讯通路门店!$S:$S,$G2268)</f>
        <v>0</v>
      </c>
      <c r="AJ2268" s="99">
        <f>SUMIFS(通讯通路门店!$BE:$BE,通讯通路门店!$S:$S,$G2268)</f>
        <v>0</v>
      </c>
      <c r="AK2268" s="99">
        <f>SUMIFS(通讯通路门店!$BG:$BG,通讯通路门店!$S:$S,$G2268)</f>
        <v>0</v>
      </c>
      <c r="AL2268" s="99">
        <f>SUMIFS(通讯通路门店!$BC:$BC,通讯通路门店!$S:$S,$G2268)</f>
        <v>0</v>
      </c>
      <c r="AM2268" s="99">
        <f>SUMIFS(通讯通路门店!$BD:$BD,通讯通路门店!$S:$S,$G2268)</f>
        <v>0</v>
      </c>
      <c r="AN2268" s="99">
        <f>SUMIFS(通讯通路门店!$BF:$BF,通讯通路门店!$S:$S,$G2268)</f>
        <v>0</v>
      </c>
      <c r="AO2268" s="99">
        <f t="shared" si="177"/>
        <v>0</v>
      </c>
      <c r="AP2268" s="99">
        <f>SUMIFS(通讯通路门店!$K:$K,通讯通路门店!$S:$S,$G2268)</f>
        <v>0</v>
      </c>
      <c r="AQ2268" s="83"/>
      <c r="AR2268" s="99">
        <f>SUMIFS(通讯通路门店!$T:$T,通讯通路门店!$S:$S,$G2268)</f>
        <v>0</v>
      </c>
      <c r="AS2268" s="99">
        <f>SUMIFS(通讯通路门店!$U:$U,通讯通路门店!$S:$S,$G2268)</f>
        <v>0</v>
      </c>
      <c r="AT2268" s="99">
        <f>SUMIFS(通讯通路门店!$V:$V,通讯通路门店!$S:$S,$G2268)</f>
        <v>0</v>
      </c>
      <c r="AU2268" s="99">
        <f>SUMIFS(通讯通路门店!$W:$W,通讯通路门店!$S:$S,$G2268)</f>
        <v>0</v>
      </c>
      <c r="AV2268" s="99">
        <f>SUMIFS(通讯通路门店!$Z:$Z,通讯通路门店!$S:$S,$G2268)</f>
        <v>0</v>
      </c>
      <c r="AW2268" s="99">
        <f>SUMIFS(通讯通路门店!$AB:$AB,通讯通路门店!$S:$S,$G2268)</f>
        <v>0</v>
      </c>
      <c r="AX2268" s="99">
        <f>SUMIFS(通讯通路门店!$X:$X,通讯通路门店!$S:$S,$G2268)</f>
        <v>0</v>
      </c>
      <c r="AY2268" s="99">
        <f>SUMIFS(通讯通路门店!$Y:$Y,通讯通路门店!$S:$S,$G2268)</f>
        <v>0</v>
      </c>
      <c r="AZ2268" s="99">
        <f>SUMIFS(通讯通路门店!$AA:$AA,通讯通路门店!$S:$S,$G2268)</f>
        <v>0</v>
      </c>
      <c r="BA2268" s="99">
        <f t="shared" si="178"/>
        <v>0</v>
      </c>
      <c r="BB2268" s="99">
        <f t="shared" si="179"/>
        <v>0</v>
      </c>
      <c r="BC2268" s="99">
        <f>SUMIFS(通讯通路门店!$W:$W,通讯通路门店!$S:$S,$G2268,通讯通路门店!$J:$J,"荣耀体验店")+SUMIFS(通讯通路门店!$W:$W,通讯通路门店!$S:$S,$G2268,通讯通路门店!$J:$J,"荣耀授权专卖店")</f>
        <v>0</v>
      </c>
      <c r="BD2268" s="99">
        <f>SUMIFS(通讯通路门店!$Z:$Z,通讯通路门店!$S:$S,$G2268,通讯通路门店!$J:$J,"VIVO体验店")</f>
        <v>0</v>
      </c>
      <c r="BE2268" s="99">
        <f>SUMIFS(通讯通路门店!$AB:$AB,通讯通路门店!$S:$S,$G2268,通讯通路门店!$J:$J,"OPPO体验店")</f>
        <v>0</v>
      </c>
      <c r="BF2268" s="99">
        <f>SUMIFS(通讯通路门店!$X:$X,通讯通路门店!$S:$S,$G2268,通讯通路门店!$J:$J,"华为授权体验店")+SUMIFS(通讯通路门店!$AA:$AA,通讯通路门店!$S:$S,$G2268,通讯通路门店!$J:$J,"华为堡垒店")</f>
        <v>0</v>
      </c>
      <c r="BG2268" s="99">
        <f>SUMIFS(通讯通路门店!$Y:$Y,通讯通路门店!$S:$S,$G2268,通讯通路门店!$J:$J,"小米体验店")</f>
        <v>0</v>
      </c>
      <c r="BH2268" s="99">
        <f>SUMIFS(通讯通路门店!$AA:$AA,通讯通路门店!$S:$S,$G2268,通讯通路门店!$J:$J,"苹果体验店")</f>
        <v>0</v>
      </c>
      <c r="BI2268" s="99">
        <f>SUMIFS(通讯通路门店!$K:$K,通讯通路门店!$S:$S,$G2268,通讯通路门店!$J:$J,"其他品牌专卖店")</f>
        <v>0</v>
      </c>
      <c r="BJ2268" s="99">
        <f>SUMIFS(通讯通路门店!$AC:$AC,通讯通路门店!$S:$S,$G2268)</f>
        <v>0</v>
      </c>
      <c r="BK2268" s="99">
        <f>SUMIFS(通讯通路门店!$AD:$AD,通讯通路门店!$S:$S,$G2268)</f>
        <v>0</v>
      </c>
      <c r="BL2268" s="99">
        <f>SUMIFS(通讯通路门店!$AE:$AE,通讯通路门店!$S:$S,$G2268)</f>
        <v>0</v>
      </c>
      <c r="BM2268" s="99">
        <f>SUMIFS(通讯通路门店!$AF:$AF,通讯通路门店!$S:$S,$G2268)</f>
        <v>0</v>
      </c>
      <c r="BN2268" s="99">
        <f>SUMIFS(通讯通路门店!$AG:$AG,通讯通路门店!$S:$S,$G2268)</f>
        <v>0</v>
      </c>
      <c r="BO2268" s="99">
        <f>SUMIFS(通讯通路门店!$AH:$AH,通讯通路门店!$S:$S,$G2268)</f>
        <v>0</v>
      </c>
      <c r="BP2268" s="99">
        <f>SUMIFS(通讯通路门店!$AI:$AI,通讯通路门店!$S:$S,$G2268)</f>
        <v>0</v>
      </c>
      <c r="BQ2268" s="83"/>
    </row>
    <row r="2269" spans="1:69">
      <c r="A2269" s="99" t="str">
        <f>IFERROR(_xlfn.XLOOKUP($G2269,通讯通路门店!$S$4:$S$993931,通讯通路门店!$A$4:$A$993931,0,0),"")</f>
        <v>海南省</v>
      </c>
      <c r="B2269" s="99" t="str">
        <f>IFERROR(_xlfn.XLOOKUP($G2269,通讯通路门店!$S$4:$S$993931,通讯通路门店!$B$4:$B$993931,0,0),"")</f>
        <v>东方市</v>
      </c>
      <c r="C2269" s="99" t="str">
        <f>IFERROR(_xlfn.XLOOKUP($G2269,通讯通路门店!$S$4:$S$993931,通讯通路门店!$C$4:$C$993931,0,0),"")</f>
        <v>东方市</v>
      </c>
      <c r="D2269" s="99" t="str">
        <f>IFERROR(_xlfn.XLOOKUP($G2269,通讯通路门店!$S$4:$S$993931,通讯通路门店!$D$4:$D$993931,0,0),"")</f>
        <v>八所镇</v>
      </c>
      <c r="E2269" s="83"/>
      <c r="F2269" s="83"/>
      <c r="G2269" s="101"/>
      <c r="H2269" s="102">
        <f>IFERROR(_xlfn.XLOOKUP($G2269,通讯通路门店!$S$4:$S$993931,通讯通路门店!$R$4:$R$993931,0,0),"")</f>
        <v>0</v>
      </c>
      <c r="I2269" s="83"/>
      <c r="J2269" s="83"/>
      <c r="K2269" s="83"/>
      <c r="L2269" s="83"/>
      <c r="M2269" s="83"/>
      <c r="N2269" s="83"/>
      <c r="O2269" s="83"/>
      <c r="P2269" s="83"/>
      <c r="Q2269" s="83"/>
      <c r="R2269" s="83"/>
      <c r="S2269" s="83"/>
      <c r="T2269" s="83"/>
      <c r="U2269" s="99">
        <f>COUNTIF(通讯通路门店!$S:$S,$G2269)</f>
        <v>0</v>
      </c>
      <c r="V2269" s="99">
        <f>COUNTIFS(通讯通路门店!$S:$S,$G2269,通讯通路门店!$J:$J,"综合卖场")</f>
        <v>0</v>
      </c>
      <c r="W2269" s="99">
        <f>SUMIFS(通讯通路门店!$AJ:$AJ,通讯通路门店!$S:$S,通讯客户沙盘!$G2269)</f>
        <v>0</v>
      </c>
      <c r="X2269" s="99">
        <f t="shared" si="175"/>
        <v>0</v>
      </c>
      <c r="Y2269" s="99">
        <f>COUNTIFS(通讯通路门店!$S:$S,$G2269,通讯通路门店!$J:$J,"荣耀体验店")+COUNTIFS(通讯通路门店!$S:$S,$G2269,通讯通路门店!$J:$J,"荣耀授权专卖店")</f>
        <v>0</v>
      </c>
      <c r="Z2269" s="99">
        <f>COUNTIFS(通讯通路门店!$S:$S,$G2269,通讯通路门店!$J:$J,"VIVO体验店")</f>
        <v>0</v>
      </c>
      <c r="AA2269" s="99">
        <f>COUNTIFS(通讯通路门店!$S:$S,$G2269,通讯通路门店!$J:$J,"OPPO体验店")</f>
        <v>0</v>
      </c>
      <c r="AB2269" s="99">
        <f>COUNTIFS(通讯通路门店!$S:$S,$G2269,通讯通路门店!$J:$J,"华为授权体验店")+COUNTIFS(通讯通路门店!$S:$S,$G2269,通讯通路门店!$J:$J,"华为堡垒店")</f>
        <v>0</v>
      </c>
      <c r="AC2269" s="99">
        <f>COUNTIFS(通讯通路门店!$S:$S,$G2269,通讯通路门店!$J:$J,"小米体验店")</f>
        <v>0</v>
      </c>
      <c r="AD2269" s="99">
        <f>COUNTIFS(通讯通路门店!$S:$S,$G2269,通讯通路门店!$J:$J,"苹果体验店")</f>
        <v>0</v>
      </c>
      <c r="AE2269" s="99">
        <f>COUNTIFS(通讯通路门店!$S:$S,$G2269,通讯通路门店!$J:$J,"其他品牌专卖店")</f>
        <v>0</v>
      </c>
      <c r="AF2269" s="99">
        <f>SUMIFS(通讯通路门店!$BI:$BI,通讯通路门店!$S:$S,$G2269)</f>
        <v>0</v>
      </c>
      <c r="AG2269" s="99">
        <f>SUMIFS(通讯通路门店!$BH:$BH,通讯通路门店!$S:$S,$G2269)</f>
        <v>0</v>
      </c>
      <c r="AH2269" s="99">
        <f t="shared" si="176"/>
        <v>0</v>
      </c>
      <c r="AI2269" s="99">
        <f>SUMIFS(通讯通路门店!$BB:$BB,通讯通路门店!$S:$S,$G2269)</f>
        <v>0</v>
      </c>
      <c r="AJ2269" s="99">
        <f>SUMIFS(通讯通路门店!$BE:$BE,通讯通路门店!$S:$S,$G2269)</f>
        <v>0</v>
      </c>
      <c r="AK2269" s="99">
        <f>SUMIFS(通讯通路门店!$BG:$BG,通讯通路门店!$S:$S,$G2269)</f>
        <v>0</v>
      </c>
      <c r="AL2269" s="99">
        <f>SUMIFS(通讯通路门店!$BC:$BC,通讯通路门店!$S:$S,$G2269)</f>
        <v>0</v>
      </c>
      <c r="AM2269" s="99">
        <f>SUMIFS(通讯通路门店!$BD:$BD,通讯通路门店!$S:$S,$G2269)</f>
        <v>0</v>
      </c>
      <c r="AN2269" s="99">
        <f>SUMIFS(通讯通路门店!$BF:$BF,通讯通路门店!$S:$S,$G2269)</f>
        <v>0</v>
      </c>
      <c r="AO2269" s="99">
        <f t="shared" si="177"/>
        <v>0</v>
      </c>
      <c r="AP2269" s="99">
        <f>SUMIFS(通讯通路门店!$K:$K,通讯通路门店!$S:$S,$G2269)</f>
        <v>0</v>
      </c>
      <c r="AQ2269" s="83"/>
      <c r="AR2269" s="99">
        <f>SUMIFS(通讯通路门店!$T:$T,通讯通路门店!$S:$S,$G2269)</f>
        <v>0</v>
      </c>
      <c r="AS2269" s="99">
        <f>SUMIFS(通讯通路门店!$U:$U,通讯通路门店!$S:$S,$G2269)</f>
        <v>0</v>
      </c>
      <c r="AT2269" s="99">
        <f>SUMIFS(通讯通路门店!$V:$V,通讯通路门店!$S:$S,$G2269)</f>
        <v>0</v>
      </c>
      <c r="AU2269" s="99">
        <f>SUMIFS(通讯通路门店!$W:$W,通讯通路门店!$S:$S,$G2269)</f>
        <v>0</v>
      </c>
      <c r="AV2269" s="99">
        <f>SUMIFS(通讯通路门店!$Z:$Z,通讯通路门店!$S:$S,$G2269)</f>
        <v>0</v>
      </c>
      <c r="AW2269" s="99">
        <f>SUMIFS(通讯通路门店!$AB:$AB,通讯通路门店!$S:$S,$G2269)</f>
        <v>0</v>
      </c>
      <c r="AX2269" s="99">
        <f>SUMIFS(通讯通路门店!$X:$X,通讯通路门店!$S:$S,$G2269)</f>
        <v>0</v>
      </c>
      <c r="AY2269" s="99">
        <f>SUMIFS(通讯通路门店!$Y:$Y,通讯通路门店!$S:$S,$G2269)</f>
        <v>0</v>
      </c>
      <c r="AZ2269" s="99">
        <f>SUMIFS(通讯通路门店!$AA:$AA,通讯通路门店!$S:$S,$G2269)</f>
        <v>0</v>
      </c>
      <c r="BA2269" s="99">
        <f t="shared" si="178"/>
        <v>0</v>
      </c>
      <c r="BB2269" s="99">
        <f t="shared" si="179"/>
        <v>0</v>
      </c>
      <c r="BC2269" s="99">
        <f>SUMIFS(通讯通路门店!$W:$W,通讯通路门店!$S:$S,$G2269,通讯通路门店!$J:$J,"荣耀体验店")+SUMIFS(通讯通路门店!$W:$W,通讯通路门店!$S:$S,$G2269,通讯通路门店!$J:$J,"荣耀授权专卖店")</f>
        <v>0</v>
      </c>
      <c r="BD2269" s="99">
        <f>SUMIFS(通讯通路门店!$Z:$Z,通讯通路门店!$S:$S,$G2269,通讯通路门店!$J:$J,"VIVO体验店")</f>
        <v>0</v>
      </c>
      <c r="BE2269" s="99">
        <f>SUMIFS(通讯通路门店!$AB:$AB,通讯通路门店!$S:$S,$G2269,通讯通路门店!$J:$J,"OPPO体验店")</f>
        <v>0</v>
      </c>
      <c r="BF2269" s="99">
        <f>SUMIFS(通讯通路门店!$X:$X,通讯通路门店!$S:$S,$G2269,通讯通路门店!$J:$J,"华为授权体验店")+SUMIFS(通讯通路门店!$AA:$AA,通讯通路门店!$S:$S,$G2269,通讯通路门店!$J:$J,"华为堡垒店")</f>
        <v>0</v>
      </c>
      <c r="BG2269" s="99">
        <f>SUMIFS(通讯通路门店!$Y:$Y,通讯通路门店!$S:$S,$G2269,通讯通路门店!$J:$J,"小米体验店")</f>
        <v>0</v>
      </c>
      <c r="BH2269" s="99">
        <f>SUMIFS(通讯通路门店!$AA:$AA,通讯通路门店!$S:$S,$G2269,通讯通路门店!$J:$J,"苹果体验店")</f>
        <v>0</v>
      </c>
      <c r="BI2269" s="99">
        <f>SUMIFS(通讯通路门店!$K:$K,通讯通路门店!$S:$S,$G2269,通讯通路门店!$J:$J,"其他品牌专卖店")</f>
        <v>0</v>
      </c>
      <c r="BJ2269" s="99">
        <f>SUMIFS(通讯通路门店!$AC:$AC,通讯通路门店!$S:$S,$G2269)</f>
        <v>0</v>
      </c>
      <c r="BK2269" s="99">
        <f>SUMIFS(通讯通路门店!$AD:$AD,通讯通路门店!$S:$S,$G2269)</f>
        <v>0</v>
      </c>
      <c r="BL2269" s="99">
        <f>SUMIFS(通讯通路门店!$AE:$AE,通讯通路门店!$S:$S,$G2269)</f>
        <v>0</v>
      </c>
      <c r="BM2269" s="99">
        <f>SUMIFS(通讯通路门店!$AF:$AF,通讯通路门店!$S:$S,$G2269)</f>
        <v>0</v>
      </c>
      <c r="BN2269" s="99">
        <f>SUMIFS(通讯通路门店!$AG:$AG,通讯通路门店!$S:$S,$G2269)</f>
        <v>0</v>
      </c>
      <c r="BO2269" s="99">
        <f>SUMIFS(通讯通路门店!$AH:$AH,通讯通路门店!$S:$S,$G2269)</f>
        <v>0</v>
      </c>
      <c r="BP2269" s="99">
        <f>SUMIFS(通讯通路门店!$AI:$AI,通讯通路门店!$S:$S,$G2269)</f>
        <v>0</v>
      </c>
      <c r="BQ2269" s="83"/>
    </row>
    <row r="2270" spans="1:69">
      <c r="A2270" s="99" t="str">
        <f>IFERROR(_xlfn.XLOOKUP($G2270,通讯通路门店!$S$4:$S$993931,通讯通路门店!$A$4:$A$993931,0,0),"")</f>
        <v>海南省</v>
      </c>
      <c r="B2270" s="99" t="str">
        <f>IFERROR(_xlfn.XLOOKUP($G2270,通讯通路门店!$S$4:$S$993931,通讯通路门店!$B$4:$B$993931,0,0),"")</f>
        <v>东方市</v>
      </c>
      <c r="C2270" s="99" t="str">
        <f>IFERROR(_xlfn.XLOOKUP($G2270,通讯通路门店!$S$4:$S$993931,通讯通路门店!$C$4:$C$993931,0,0),"")</f>
        <v>东方市</v>
      </c>
      <c r="D2270" s="99" t="str">
        <f>IFERROR(_xlfn.XLOOKUP($G2270,通讯通路门店!$S$4:$S$993931,通讯通路门店!$D$4:$D$993931,0,0),"")</f>
        <v>八所镇</v>
      </c>
      <c r="E2270" s="83"/>
      <c r="F2270" s="83"/>
      <c r="G2270" s="101"/>
      <c r="H2270" s="102">
        <f>IFERROR(_xlfn.XLOOKUP($G2270,通讯通路门店!$S$4:$S$993931,通讯通路门店!$R$4:$R$993931,0,0),"")</f>
        <v>0</v>
      </c>
      <c r="I2270" s="83"/>
      <c r="J2270" s="83"/>
      <c r="K2270" s="83"/>
      <c r="L2270" s="83"/>
      <c r="M2270" s="83"/>
      <c r="N2270" s="83"/>
      <c r="O2270" s="83"/>
      <c r="P2270" s="83"/>
      <c r="Q2270" s="83"/>
      <c r="R2270" s="83"/>
      <c r="S2270" s="83"/>
      <c r="T2270" s="83"/>
      <c r="U2270" s="99">
        <f>COUNTIF(通讯通路门店!$S:$S,$G2270)</f>
        <v>0</v>
      </c>
      <c r="V2270" s="99">
        <f>COUNTIFS(通讯通路门店!$S:$S,$G2270,通讯通路门店!$J:$J,"综合卖场")</f>
        <v>0</v>
      </c>
      <c r="W2270" s="99">
        <f>SUMIFS(通讯通路门店!$AJ:$AJ,通讯通路门店!$S:$S,通讯客户沙盘!$G2270)</f>
        <v>0</v>
      </c>
      <c r="X2270" s="99">
        <f t="shared" si="175"/>
        <v>0</v>
      </c>
      <c r="Y2270" s="99">
        <f>COUNTIFS(通讯通路门店!$S:$S,$G2270,通讯通路门店!$J:$J,"荣耀体验店")+COUNTIFS(通讯通路门店!$S:$S,$G2270,通讯通路门店!$J:$J,"荣耀授权专卖店")</f>
        <v>0</v>
      </c>
      <c r="Z2270" s="99">
        <f>COUNTIFS(通讯通路门店!$S:$S,$G2270,通讯通路门店!$J:$J,"VIVO体验店")</f>
        <v>0</v>
      </c>
      <c r="AA2270" s="99">
        <f>COUNTIFS(通讯通路门店!$S:$S,$G2270,通讯通路门店!$J:$J,"OPPO体验店")</f>
        <v>0</v>
      </c>
      <c r="AB2270" s="99">
        <f>COUNTIFS(通讯通路门店!$S:$S,$G2270,通讯通路门店!$J:$J,"华为授权体验店")+COUNTIFS(通讯通路门店!$S:$S,$G2270,通讯通路门店!$J:$J,"华为堡垒店")</f>
        <v>0</v>
      </c>
      <c r="AC2270" s="99">
        <f>COUNTIFS(通讯通路门店!$S:$S,$G2270,通讯通路门店!$J:$J,"小米体验店")</f>
        <v>0</v>
      </c>
      <c r="AD2270" s="99">
        <f>COUNTIFS(通讯通路门店!$S:$S,$G2270,通讯通路门店!$J:$J,"苹果体验店")</f>
        <v>0</v>
      </c>
      <c r="AE2270" s="99">
        <f>COUNTIFS(通讯通路门店!$S:$S,$G2270,通讯通路门店!$J:$J,"其他品牌专卖店")</f>
        <v>0</v>
      </c>
      <c r="AF2270" s="99">
        <f>SUMIFS(通讯通路门店!$BI:$BI,通讯通路门店!$S:$S,$G2270)</f>
        <v>0</v>
      </c>
      <c r="AG2270" s="99">
        <f>SUMIFS(通讯通路门店!$BH:$BH,通讯通路门店!$S:$S,$G2270)</f>
        <v>0</v>
      </c>
      <c r="AH2270" s="99">
        <f t="shared" si="176"/>
        <v>0</v>
      </c>
      <c r="AI2270" s="99">
        <f>SUMIFS(通讯通路门店!$BB:$BB,通讯通路门店!$S:$S,$G2270)</f>
        <v>0</v>
      </c>
      <c r="AJ2270" s="99">
        <f>SUMIFS(通讯通路门店!$BE:$BE,通讯通路门店!$S:$S,$G2270)</f>
        <v>0</v>
      </c>
      <c r="AK2270" s="99">
        <f>SUMIFS(通讯通路门店!$BG:$BG,通讯通路门店!$S:$S,$G2270)</f>
        <v>0</v>
      </c>
      <c r="AL2270" s="99">
        <f>SUMIFS(通讯通路门店!$BC:$BC,通讯通路门店!$S:$S,$G2270)</f>
        <v>0</v>
      </c>
      <c r="AM2270" s="99">
        <f>SUMIFS(通讯通路门店!$BD:$BD,通讯通路门店!$S:$S,$G2270)</f>
        <v>0</v>
      </c>
      <c r="AN2270" s="99">
        <f>SUMIFS(通讯通路门店!$BF:$BF,通讯通路门店!$S:$S,$G2270)</f>
        <v>0</v>
      </c>
      <c r="AO2270" s="99">
        <f t="shared" si="177"/>
        <v>0</v>
      </c>
      <c r="AP2270" s="99">
        <f>SUMIFS(通讯通路门店!$K:$K,通讯通路门店!$S:$S,$G2270)</f>
        <v>0</v>
      </c>
      <c r="AQ2270" s="83"/>
      <c r="AR2270" s="99">
        <f>SUMIFS(通讯通路门店!$T:$T,通讯通路门店!$S:$S,$G2270)</f>
        <v>0</v>
      </c>
      <c r="AS2270" s="99">
        <f>SUMIFS(通讯通路门店!$U:$U,通讯通路门店!$S:$S,$G2270)</f>
        <v>0</v>
      </c>
      <c r="AT2270" s="99">
        <f>SUMIFS(通讯通路门店!$V:$V,通讯通路门店!$S:$S,$G2270)</f>
        <v>0</v>
      </c>
      <c r="AU2270" s="99">
        <f>SUMIFS(通讯通路门店!$W:$W,通讯通路门店!$S:$S,$G2270)</f>
        <v>0</v>
      </c>
      <c r="AV2270" s="99">
        <f>SUMIFS(通讯通路门店!$Z:$Z,通讯通路门店!$S:$S,$G2270)</f>
        <v>0</v>
      </c>
      <c r="AW2270" s="99">
        <f>SUMIFS(通讯通路门店!$AB:$AB,通讯通路门店!$S:$S,$G2270)</f>
        <v>0</v>
      </c>
      <c r="AX2270" s="99">
        <f>SUMIFS(通讯通路门店!$X:$X,通讯通路门店!$S:$S,$G2270)</f>
        <v>0</v>
      </c>
      <c r="AY2270" s="99">
        <f>SUMIFS(通讯通路门店!$Y:$Y,通讯通路门店!$S:$S,$G2270)</f>
        <v>0</v>
      </c>
      <c r="AZ2270" s="99">
        <f>SUMIFS(通讯通路门店!$AA:$AA,通讯通路门店!$S:$S,$G2270)</f>
        <v>0</v>
      </c>
      <c r="BA2270" s="99">
        <f t="shared" si="178"/>
        <v>0</v>
      </c>
      <c r="BB2270" s="99">
        <f t="shared" si="179"/>
        <v>0</v>
      </c>
      <c r="BC2270" s="99">
        <f>SUMIFS(通讯通路门店!$W:$W,通讯通路门店!$S:$S,$G2270,通讯通路门店!$J:$J,"荣耀体验店")+SUMIFS(通讯通路门店!$W:$W,通讯通路门店!$S:$S,$G2270,通讯通路门店!$J:$J,"荣耀授权专卖店")</f>
        <v>0</v>
      </c>
      <c r="BD2270" s="99">
        <f>SUMIFS(通讯通路门店!$Z:$Z,通讯通路门店!$S:$S,$G2270,通讯通路门店!$J:$J,"VIVO体验店")</f>
        <v>0</v>
      </c>
      <c r="BE2270" s="99">
        <f>SUMIFS(通讯通路门店!$AB:$AB,通讯通路门店!$S:$S,$G2270,通讯通路门店!$J:$J,"OPPO体验店")</f>
        <v>0</v>
      </c>
      <c r="BF2270" s="99">
        <f>SUMIFS(通讯通路门店!$X:$X,通讯通路门店!$S:$S,$G2270,通讯通路门店!$J:$J,"华为授权体验店")+SUMIFS(通讯通路门店!$AA:$AA,通讯通路门店!$S:$S,$G2270,通讯通路门店!$J:$J,"华为堡垒店")</f>
        <v>0</v>
      </c>
      <c r="BG2270" s="99">
        <f>SUMIFS(通讯通路门店!$Y:$Y,通讯通路门店!$S:$S,$G2270,通讯通路门店!$J:$J,"小米体验店")</f>
        <v>0</v>
      </c>
      <c r="BH2270" s="99">
        <f>SUMIFS(通讯通路门店!$AA:$AA,通讯通路门店!$S:$S,$G2270,通讯通路门店!$J:$J,"苹果体验店")</f>
        <v>0</v>
      </c>
      <c r="BI2270" s="99">
        <f>SUMIFS(通讯通路门店!$K:$K,通讯通路门店!$S:$S,$G2270,通讯通路门店!$J:$J,"其他品牌专卖店")</f>
        <v>0</v>
      </c>
      <c r="BJ2270" s="99">
        <f>SUMIFS(通讯通路门店!$AC:$AC,通讯通路门店!$S:$S,$G2270)</f>
        <v>0</v>
      </c>
      <c r="BK2270" s="99">
        <f>SUMIFS(通讯通路门店!$AD:$AD,通讯通路门店!$S:$S,$G2270)</f>
        <v>0</v>
      </c>
      <c r="BL2270" s="99">
        <f>SUMIFS(通讯通路门店!$AE:$AE,通讯通路门店!$S:$S,$G2270)</f>
        <v>0</v>
      </c>
      <c r="BM2270" s="99">
        <f>SUMIFS(通讯通路门店!$AF:$AF,通讯通路门店!$S:$S,$G2270)</f>
        <v>0</v>
      </c>
      <c r="BN2270" s="99">
        <f>SUMIFS(通讯通路门店!$AG:$AG,通讯通路门店!$S:$S,$G2270)</f>
        <v>0</v>
      </c>
      <c r="BO2270" s="99">
        <f>SUMIFS(通讯通路门店!$AH:$AH,通讯通路门店!$S:$S,$G2270)</f>
        <v>0</v>
      </c>
      <c r="BP2270" s="99">
        <f>SUMIFS(通讯通路门店!$AI:$AI,通讯通路门店!$S:$S,$G2270)</f>
        <v>0</v>
      </c>
      <c r="BQ2270" s="83"/>
    </row>
    <row r="2271" spans="1:69">
      <c r="A2271" s="99" t="str">
        <f>IFERROR(_xlfn.XLOOKUP($G2271,通讯通路门店!$S$4:$S$993931,通讯通路门店!$A$4:$A$993931,0,0),"")</f>
        <v>海南省</v>
      </c>
      <c r="B2271" s="99" t="str">
        <f>IFERROR(_xlfn.XLOOKUP($G2271,通讯通路门店!$S$4:$S$993931,通讯通路门店!$B$4:$B$993931,0,0),"")</f>
        <v>东方市</v>
      </c>
      <c r="C2271" s="99" t="str">
        <f>IFERROR(_xlfn.XLOOKUP($G2271,通讯通路门店!$S$4:$S$993931,通讯通路门店!$C$4:$C$993931,0,0),"")</f>
        <v>东方市</v>
      </c>
      <c r="D2271" s="99" t="str">
        <f>IFERROR(_xlfn.XLOOKUP($G2271,通讯通路门店!$S$4:$S$993931,通讯通路门店!$D$4:$D$993931,0,0),"")</f>
        <v>八所镇</v>
      </c>
      <c r="E2271" s="83"/>
      <c r="F2271" s="83"/>
      <c r="G2271" s="101"/>
      <c r="H2271" s="102">
        <f>IFERROR(_xlfn.XLOOKUP($G2271,通讯通路门店!$S$4:$S$993931,通讯通路门店!$R$4:$R$993931,0,0),"")</f>
        <v>0</v>
      </c>
      <c r="I2271" s="83"/>
      <c r="J2271" s="83"/>
      <c r="K2271" s="83"/>
      <c r="L2271" s="83"/>
      <c r="M2271" s="83"/>
      <c r="N2271" s="83"/>
      <c r="O2271" s="83"/>
      <c r="P2271" s="83"/>
      <c r="Q2271" s="83"/>
      <c r="R2271" s="83"/>
      <c r="S2271" s="83"/>
      <c r="T2271" s="83"/>
      <c r="U2271" s="99">
        <f>COUNTIF(通讯通路门店!$S:$S,$G2271)</f>
        <v>0</v>
      </c>
      <c r="V2271" s="99">
        <f>COUNTIFS(通讯通路门店!$S:$S,$G2271,通讯通路门店!$J:$J,"综合卖场")</f>
        <v>0</v>
      </c>
      <c r="W2271" s="99">
        <f>SUMIFS(通讯通路门店!$AJ:$AJ,通讯通路门店!$S:$S,通讯客户沙盘!$G2271)</f>
        <v>0</v>
      </c>
      <c r="X2271" s="99">
        <f t="shared" si="175"/>
        <v>0</v>
      </c>
      <c r="Y2271" s="99">
        <f>COUNTIFS(通讯通路门店!$S:$S,$G2271,通讯通路门店!$J:$J,"荣耀体验店")+COUNTIFS(通讯通路门店!$S:$S,$G2271,通讯通路门店!$J:$J,"荣耀授权专卖店")</f>
        <v>0</v>
      </c>
      <c r="Z2271" s="99">
        <f>COUNTIFS(通讯通路门店!$S:$S,$G2271,通讯通路门店!$J:$J,"VIVO体验店")</f>
        <v>0</v>
      </c>
      <c r="AA2271" s="99">
        <f>COUNTIFS(通讯通路门店!$S:$S,$G2271,通讯通路门店!$J:$J,"OPPO体验店")</f>
        <v>0</v>
      </c>
      <c r="AB2271" s="99">
        <f>COUNTIFS(通讯通路门店!$S:$S,$G2271,通讯通路门店!$J:$J,"华为授权体验店")+COUNTIFS(通讯通路门店!$S:$S,$G2271,通讯通路门店!$J:$J,"华为堡垒店")</f>
        <v>0</v>
      </c>
      <c r="AC2271" s="99">
        <f>COUNTIFS(通讯通路门店!$S:$S,$G2271,通讯通路门店!$J:$J,"小米体验店")</f>
        <v>0</v>
      </c>
      <c r="AD2271" s="99">
        <f>COUNTIFS(通讯通路门店!$S:$S,$G2271,通讯通路门店!$J:$J,"苹果体验店")</f>
        <v>0</v>
      </c>
      <c r="AE2271" s="99">
        <f>COUNTIFS(通讯通路门店!$S:$S,$G2271,通讯通路门店!$J:$J,"其他品牌专卖店")</f>
        <v>0</v>
      </c>
      <c r="AF2271" s="99">
        <f>SUMIFS(通讯通路门店!$BI:$BI,通讯通路门店!$S:$S,$G2271)</f>
        <v>0</v>
      </c>
      <c r="AG2271" s="99">
        <f>SUMIFS(通讯通路门店!$BH:$BH,通讯通路门店!$S:$S,$G2271)</f>
        <v>0</v>
      </c>
      <c r="AH2271" s="99">
        <f t="shared" si="176"/>
        <v>0</v>
      </c>
      <c r="AI2271" s="99">
        <f>SUMIFS(通讯通路门店!$BB:$BB,通讯通路门店!$S:$S,$G2271)</f>
        <v>0</v>
      </c>
      <c r="AJ2271" s="99">
        <f>SUMIFS(通讯通路门店!$BE:$BE,通讯通路门店!$S:$S,$G2271)</f>
        <v>0</v>
      </c>
      <c r="AK2271" s="99">
        <f>SUMIFS(通讯通路门店!$BG:$BG,通讯通路门店!$S:$S,$G2271)</f>
        <v>0</v>
      </c>
      <c r="AL2271" s="99">
        <f>SUMIFS(通讯通路门店!$BC:$BC,通讯通路门店!$S:$S,$G2271)</f>
        <v>0</v>
      </c>
      <c r="AM2271" s="99">
        <f>SUMIFS(通讯通路门店!$BD:$BD,通讯通路门店!$S:$S,$G2271)</f>
        <v>0</v>
      </c>
      <c r="AN2271" s="99">
        <f>SUMIFS(通讯通路门店!$BF:$BF,通讯通路门店!$S:$S,$G2271)</f>
        <v>0</v>
      </c>
      <c r="AO2271" s="99">
        <f t="shared" si="177"/>
        <v>0</v>
      </c>
      <c r="AP2271" s="99">
        <f>SUMIFS(通讯通路门店!$K:$K,通讯通路门店!$S:$S,$G2271)</f>
        <v>0</v>
      </c>
      <c r="AQ2271" s="83"/>
      <c r="AR2271" s="99">
        <f>SUMIFS(通讯通路门店!$T:$T,通讯通路门店!$S:$S,$G2271)</f>
        <v>0</v>
      </c>
      <c r="AS2271" s="99">
        <f>SUMIFS(通讯通路门店!$U:$U,通讯通路门店!$S:$S,$G2271)</f>
        <v>0</v>
      </c>
      <c r="AT2271" s="99">
        <f>SUMIFS(通讯通路门店!$V:$V,通讯通路门店!$S:$S,$G2271)</f>
        <v>0</v>
      </c>
      <c r="AU2271" s="99">
        <f>SUMIFS(通讯通路门店!$W:$W,通讯通路门店!$S:$S,$G2271)</f>
        <v>0</v>
      </c>
      <c r="AV2271" s="99">
        <f>SUMIFS(通讯通路门店!$Z:$Z,通讯通路门店!$S:$S,$G2271)</f>
        <v>0</v>
      </c>
      <c r="AW2271" s="99">
        <f>SUMIFS(通讯通路门店!$AB:$AB,通讯通路门店!$S:$S,$G2271)</f>
        <v>0</v>
      </c>
      <c r="AX2271" s="99">
        <f>SUMIFS(通讯通路门店!$X:$X,通讯通路门店!$S:$S,$G2271)</f>
        <v>0</v>
      </c>
      <c r="AY2271" s="99">
        <f>SUMIFS(通讯通路门店!$Y:$Y,通讯通路门店!$S:$S,$G2271)</f>
        <v>0</v>
      </c>
      <c r="AZ2271" s="99">
        <f>SUMIFS(通讯通路门店!$AA:$AA,通讯通路门店!$S:$S,$G2271)</f>
        <v>0</v>
      </c>
      <c r="BA2271" s="99">
        <f t="shared" si="178"/>
        <v>0</v>
      </c>
      <c r="BB2271" s="99">
        <f t="shared" si="179"/>
        <v>0</v>
      </c>
      <c r="BC2271" s="99">
        <f>SUMIFS(通讯通路门店!$W:$W,通讯通路门店!$S:$S,$G2271,通讯通路门店!$J:$J,"荣耀体验店")+SUMIFS(通讯通路门店!$W:$W,通讯通路门店!$S:$S,$G2271,通讯通路门店!$J:$J,"荣耀授权专卖店")</f>
        <v>0</v>
      </c>
      <c r="BD2271" s="99">
        <f>SUMIFS(通讯通路门店!$Z:$Z,通讯通路门店!$S:$S,$G2271,通讯通路门店!$J:$J,"VIVO体验店")</f>
        <v>0</v>
      </c>
      <c r="BE2271" s="99">
        <f>SUMIFS(通讯通路门店!$AB:$AB,通讯通路门店!$S:$S,$G2271,通讯通路门店!$J:$J,"OPPO体验店")</f>
        <v>0</v>
      </c>
      <c r="BF2271" s="99">
        <f>SUMIFS(通讯通路门店!$X:$X,通讯通路门店!$S:$S,$G2271,通讯通路门店!$J:$J,"华为授权体验店")+SUMIFS(通讯通路门店!$AA:$AA,通讯通路门店!$S:$S,$G2271,通讯通路门店!$J:$J,"华为堡垒店")</f>
        <v>0</v>
      </c>
      <c r="BG2271" s="99">
        <f>SUMIFS(通讯通路门店!$Y:$Y,通讯通路门店!$S:$S,$G2271,通讯通路门店!$J:$J,"小米体验店")</f>
        <v>0</v>
      </c>
      <c r="BH2271" s="99">
        <f>SUMIFS(通讯通路门店!$AA:$AA,通讯通路门店!$S:$S,$G2271,通讯通路门店!$J:$J,"苹果体验店")</f>
        <v>0</v>
      </c>
      <c r="BI2271" s="99">
        <f>SUMIFS(通讯通路门店!$K:$K,通讯通路门店!$S:$S,$G2271,通讯通路门店!$J:$J,"其他品牌专卖店")</f>
        <v>0</v>
      </c>
      <c r="BJ2271" s="99">
        <f>SUMIFS(通讯通路门店!$AC:$AC,通讯通路门店!$S:$S,$G2271)</f>
        <v>0</v>
      </c>
      <c r="BK2271" s="99">
        <f>SUMIFS(通讯通路门店!$AD:$AD,通讯通路门店!$S:$S,$G2271)</f>
        <v>0</v>
      </c>
      <c r="BL2271" s="99">
        <f>SUMIFS(通讯通路门店!$AE:$AE,通讯通路门店!$S:$S,$G2271)</f>
        <v>0</v>
      </c>
      <c r="BM2271" s="99">
        <f>SUMIFS(通讯通路门店!$AF:$AF,通讯通路门店!$S:$S,$G2271)</f>
        <v>0</v>
      </c>
      <c r="BN2271" s="99">
        <f>SUMIFS(通讯通路门店!$AG:$AG,通讯通路门店!$S:$S,$G2271)</f>
        <v>0</v>
      </c>
      <c r="BO2271" s="99">
        <f>SUMIFS(通讯通路门店!$AH:$AH,通讯通路门店!$S:$S,$G2271)</f>
        <v>0</v>
      </c>
      <c r="BP2271" s="99">
        <f>SUMIFS(通讯通路门店!$AI:$AI,通讯通路门店!$S:$S,$G2271)</f>
        <v>0</v>
      </c>
      <c r="BQ2271" s="83"/>
    </row>
    <row r="2272" spans="1:69">
      <c r="A2272" s="99" t="str">
        <f>IFERROR(_xlfn.XLOOKUP($G2272,通讯通路门店!$S$4:$S$993931,通讯通路门店!$A$4:$A$993931,0,0),"")</f>
        <v>海南省</v>
      </c>
      <c r="B2272" s="99" t="str">
        <f>IFERROR(_xlfn.XLOOKUP($G2272,通讯通路门店!$S$4:$S$993931,通讯通路门店!$B$4:$B$993931,0,0),"")</f>
        <v>东方市</v>
      </c>
      <c r="C2272" s="99" t="str">
        <f>IFERROR(_xlfn.XLOOKUP($G2272,通讯通路门店!$S$4:$S$993931,通讯通路门店!$C$4:$C$993931,0,0),"")</f>
        <v>东方市</v>
      </c>
      <c r="D2272" s="99" t="str">
        <f>IFERROR(_xlfn.XLOOKUP($G2272,通讯通路门店!$S$4:$S$993931,通讯通路门店!$D$4:$D$993931,0,0),"")</f>
        <v>八所镇</v>
      </c>
      <c r="E2272" s="83"/>
      <c r="F2272" s="83"/>
      <c r="G2272" s="101"/>
      <c r="H2272" s="102">
        <f>IFERROR(_xlfn.XLOOKUP($G2272,通讯通路门店!$S$4:$S$993931,通讯通路门店!$R$4:$R$993931,0,0),"")</f>
        <v>0</v>
      </c>
      <c r="I2272" s="83"/>
      <c r="J2272" s="83"/>
      <c r="K2272" s="83"/>
      <c r="L2272" s="83"/>
      <c r="M2272" s="83"/>
      <c r="N2272" s="83"/>
      <c r="O2272" s="83"/>
      <c r="P2272" s="83"/>
      <c r="Q2272" s="83"/>
      <c r="R2272" s="83"/>
      <c r="S2272" s="83"/>
      <c r="T2272" s="83"/>
      <c r="U2272" s="99">
        <f>COUNTIF(通讯通路门店!$S:$S,$G2272)</f>
        <v>0</v>
      </c>
      <c r="V2272" s="99">
        <f>COUNTIFS(通讯通路门店!$S:$S,$G2272,通讯通路门店!$J:$J,"综合卖场")</f>
        <v>0</v>
      </c>
      <c r="W2272" s="99">
        <f>SUMIFS(通讯通路门店!$AJ:$AJ,通讯通路门店!$S:$S,通讯客户沙盘!$G2272)</f>
        <v>0</v>
      </c>
      <c r="X2272" s="99">
        <f t="shared" si="175"/>
        <v>0</v>
      </c>
      <c r="Y2272" s="99">
        <f>COUNTIFS(通讯通路门店!$S:$S,$G2272,通讯通路门店!$J:$J,"荣耀体验店")+COUNTIFS(通讯通路门店!$S:$S,$G2272,通讯通路门店!$J:$J,"荣耀授权专卖店")</f>
        <v>0</v>
      </c>
      <c r="Z2272" s="99">
        <f>COUNTIFS(通讯通路门店!$S:$S,$G2272,通讯通路门店!$J:$J,"VIVO体验店")</f>
        <v>0</v>
      </c>
      <c r="AA2272" s="99">
        <f>COUNTIFS(通讯通路门店!$S:$S,$G2272,通讯通路门店!$J:$J,"OPPO体验店")</f>
        <v>0</v>
      </c>
      <c r="AB2272" s="99">
        <f>COUNTIFS(通讯通路门店!$S:$S,$G2272,通讯通路门店!$J:$J,"华为授权体验店")+COUNTIFS(通讯通路门店!$S:$S,$G2272,通讯通路门店!$J:$J,"华为堡垒店")</f>
        <v>0</v>
      </c>
      <c r="AC2272" s="99">
        <f>COUNTIFS(通讯通路门店!$S:$S,$G2272,通讯通路门店!$J:$J,"小米体验店")</f>
        <v>0</v>
      </c>
      <c r="AD2272" s="99">
        <f>COUNTIFS(通讯通路门店!$S:$S,$G2272,通讯通路门店!$J:$J,"苹果体验店")</f>
        <v>0</v>
      </c>
      <c r="AE2272" s="99">
        <f>COUNTIFS(通讯通路门店!$S:$S,$G2272,通讯通路门店!$J:$J,"其他品牌专卖店")</f>
        <v>0</v>
      </c>
      <c r="AF2272" s="99">
        <f>SUMIFS(通讯通路门店!$BI:$BI,通讯通路门店!$S:$S,$G2272)</f>
        <v>0</v>
      </c>
      <c r="AG2272" s="99">
        <f>SUMIFS(通讯通路门店!$BH:$BH,通讯通路门店!$S:$S,$G2272)</f>
        <v>0</v>
      </c>
      <c r="AH2272" s="99">
        <f t="shared" si="176"/>
        <v>0</v>
      </c>
      <c r="AI2272" s="99">
        <f>SUMIFS(通讯通路门店!$BB:$BB,通讯通路门店!$S:$S,$G2272)</f>
        <v>0</v>
      </c>
      <c r="AJ2272" s="99">
        <f>SUMIFS(通讯通路门店!$BE:$BE,通讯通路门店!$S:$S,$G2272)</f>
        <v>0</v>
      </c>
      <c r="AK2272" s="99">
        <f>SUMIFS(通讯通路门店!$BG:$BG,通讯通路门店!$S:$S,$G2272)</f>
        <v>0</v>
      </c>
      <c r="AL2272" s="99">
        <f>SUMIFS(通讯通路门店!$BC:$BC,通讯通路门店!$S:$S,$G2272)</f>
        <v>0</v>
      </c>
      <c r="AM2272" s="99">
        <f>SUMIFS(通讯通路门店!$BD:$BD,通讯通路门店!$S:$S,$G2272)</f>
        <v>0</v>
      </c>
      <c r="AN2272" s="99">
        <f>SUMIFS(通讯通路门店!$BF:$BF,通讯通路门店!$S:$S,$G2272)</f>
        <v>0</v>
      </c>
      <c r="AO2272" s="99">
        <f t="shared" si="177"/>
        <v>0</v>
      </c>
      <c r="AP2272" s="99">
        <f>SUMIFS(通讯通路门店!$K:$K,通讯通路门店!$S:$S,$G2272)</f>
        <v>0</v>
      </c>
      <c r="AQ2272" s="83"/>
      <c r="AR2272" s="99">
        <f>SUMIFS(通讯通路门店!$T:$T,通讯通路门店!$S:$S,$G2272)</f>
        <v>0</v>
      </c>
      <c r="AS2272" s="99">
        <f>SUMIFS(通讯通路门店!$U:$U,通讯通路门店!$S:$S,$G2272)</f>
        <v>0</v>
      </c>
      <c r="AT2272" s="99">
        <f>SUMIFS(通讯通路门店!$V:$V,通讯通路门店!$S:$S,$G2272)</f>
        <v>0</v>
      </c>
      <c r="AU2272" s="99">
        <f>SUMIFS(通讯通路门店!$W:$W,通讯通路门店!$S:$S,$G2272)</f>
        <v>0</v>
      </c>
      <c r="AV2272" s="99">
        <f>SUMIFS(通讯通路门店!$Z:$Z,通讯通路门店!$S:$S,$G2272)</f>
        <v>0</v>
      </c>
      <c r="AW2272" s="99">
        <f>SUMIFS(通讯通路门店!$AB:$AB,通讯通路门店!$S:$S,$G2272)</f>
        <v>0</v>
      </c>
      <c r="AX2272" s="99">
        <f>SUMIFS(通讯通路门店!$X:$X,通讯通路门店!$S:$S,$G2272)</f>
        <v>0</v>
      </c>
      <c r="AY2272" s="99">
        <f>SUMIFS(通讯通路门店!$Y:$Y,通讯通路门店!$S:$S,$G2272)</f>
        <v>0</v>
      </c>
      <c r="AZ2272" s="99">
        <f>SUMIFS(通讯通路门店!$AA:$AA,通讯通路门店!$S:$S,$G2272)</f>
        <v>0</v>
      </c>
      <c r="BA2272" s="99">
        <f t="shared" si="178"/>
        <v>0</v>
      </c>
      <c r="BB2272" s="99">
        <f t="shared" si="179"/>
        <v>0</v>
      </c>
      <c r="BC2272" s="99">
        <f>SUMIFS(通讯通路门店!$W:$W,通讯通路门店!$S:$S,$G2272,通讯通路门店!$J:$J,"荣耀体验店")+SUMIFS(通讯通路门店!$W:$W,通讯通路门店!$S:$S,$G2272,通讯通路门店!$J:$J,"荣耀授权专卖店")</f>
        <v>0</v>
      </c>
      <c r="BD2272" s="99">
        <f>SUMIFS(通讯通路门店!$Z:$Z,通讯通路门店!$S:$S,$G2272,通讯通路门店!$J:$J,"VIVO体验店")</f>
        <v>0</v>
      </c>
      <c r="BE2272" s="99">
        <f>SUMIFS(通讯通路门店!$AB:$AB,通讯通路门店!$S:$S,$G2272,通讯通路门店!$J:$J,"OPPO体验店")</f>
        <v>0</v>
      </c>
      <c r="BF2272" s="99">
        <f>SUMIFS(通讯通路门店!$X:$X,通讯通路门店!$S:$S,$G2272,通讯通路门店!$J:$J,"华为授权体验店")+SUMIFS(通讯通路门店!$AA:$AA,通讯通路门店!$S:$S,$G2272,通讯通路门店!$J:$J,"华为堡垒店")</f>
        <v>0</v>
      </c>
      <c r="BG2272" s="99">
        <f>SUMIFS(通讯通路门店!$Y:$Y,通讯通路门店!$S:$S,$G2272,通讯通路门店!$J:$J,"小米体验店")</f>
        <v>0</v>
      </c>
      <c r="BH2272" s="99">
        <f>SUMIFS(通讯通路门店!$AA:$AA,通讯通路门店!$S:$S,$G2272,通讯通路门店!$J:$J,"苹果体验店")</f>
        <v>0</v>
      </c>
      <c r="BI2272" s="99">
        <f>SUMIFS(通讯通路门店!$K:$K,通讯通路门店!$S:$S,$G2272,通讯通路门店!$J:$J,"其他品牌专卖店")</f>
        <v>0</v>
      </c>
      <c r="BJ2272" s="99">
        <f>SUMIFS(通讯通路门店!$AC:$AC,通讯通路门店!$S:$S,$G2272)</f>
        <v>0</v>
      </c>
      <c r="BK2272" s="99">
        <f>SUMIFS(通讯通路门店!$AD:$AD,通讯通路门店!$S:$S,$G2272)</f>
        <v>0</v>
      </c>
      <c r="BL2272" s="99">
        <f>SUMIFS(通讯通路门店!$AE:$AE,通讯通路门店!$S:$S,$G2272)</f>
        <v>0</v>
      </c>
      <c r="BM2272" s="99">
        <f>SUMIFS(通讯通路门店!$AF:$AF,通讯通路门店!$S:$S,$G2272)</f>
        <v>0</v>
      </c>
      <c r="BN2272" s="99">
        <f>SUMIFS(通讯通路门店!$AG:$AG,通讯通路门店!$S:$S,$G2272)</f>
        <v>0</v>
      </c>
      <c r="BO2272" s="99">
        <f>SUMIFS(通讯通路门店!$AH:$AH,通讯通路门店!$S:$S,$G2272)</f>
        <v>0</v>
      </c>
      <c r="BP2272" s="99">
        <f>SUMIFS(通讯通路门店!$AI:$AI,通讯通路门店!$S:$S,$G2272)</f>
        <v>0</v>
      </c>
      <c r="BQ2272" s="83"/>
    </row>
    <row r="2273" spans="1:69">
      <c r="A2273" s="99" t="str">
        <f>IFERROR(_xlfn.XLOOKUP($G2273,通讯通路门店!$S$4:$S$993931,通讯通路门店!$A$4:$A$993931,0,0),"")</f>
        <v>海南省</v>
      </c>
      <c r="B2273" s="99" t="str">
        <f>IFERROR(_xlfn.XLOOKUP($G2273,通讯通路门店!$S$4:$S$993931,通讯通路门店!$B$4:$B$993931,0,0),"")</f>
        <v>东方市</v>
      </c>
      <c r="C2273" s="99" t="str">
        <f>IFERROR(_xlfn.XLOOKUP($G2273,通讯通路门店!$S$4:$S$993931,通讯通路门店!$C$4:$C$993931,0,0),"")</f>
        <v>东方市</v>
      </c>
      <c r="D2273" s="99" t="str">
        <f>IFERROR(_xlfn.XLOOKUP($G2273,通讯通路门店!$S$4:$S$993931,通讯通路门店!$D$4:$D$993931,0,0),"")</f>
        <v>八所镇</v>
      </c>
      <c r="E2273" s="83"/>
      <c r="F2273" s="83"/>
      <c r="G2273" s="101"/>
      <c r="H2273" s="102">
        <f>IFERROR(_xlfn.XLOOKUP($G2273,通讯通路门店!$S$4:$S$993931,通讯通路门店!$R$4:$R$993931,0,0),"")</f>
        <v>0</v>
      </c>
      <c r="I2273" s="83"/>
      <c r="J2273" s="83"/>
      <c r="K2273" s="83"/>
      <c r="L2273" s="83"/>
      <c r="M2273" s="83"/>
      <c r="N2273" s="83"/>
      <c r="O2273" s="83"/>
      <c r="P2273" s="83"/>
      <c r="Q2273" s="83"/>
      <c r="R2273" s="83"/>
      <c r="S2273" s="83"/>
      <c r="T2273" s="83"/>
      <c r="U2273" s="99">
        <f>COUNTIF(通讯通路门店!$S:$S,$G2273)</f>
        <v>0</v>
      </c>
      <c r="V2273" s="99">
        <f>COUNTIFS(通讯通路门店!$S:$S,$G2273,通讯通路门店!$J:$J,"综合卖场")</f>
        <v>0</v>
      </c>
      <c r="W2273" s="99">
        <f>SUMIFS(通讯通路门店!$AJ:$AJ,通讯通路门店!$S:$S,通讯客户沙盘!$G2273)</f>
        <v>0</v>
      </c>
      <c r="X2273" s="99">
        <f t="shared" si="175"/>
        <v>0</v>
      </c>
      <c r="Y2273" s="99">
        <f>COUNTIFS(通讯通路门店!$S:$S,$G2273,通讯通路门店!$J:$J,"荣耀体验店")+COUNTIFS(通讯通路门店!$S:$S,$G2273,通讯通路门店!$J:$J,"荣耀授权专卖店")</f>
        <v>0</v>
      </c>
      <c r="Z2273" s="99">
        <f>COUNTIFS(通讯通路门店!$S:$S,$G2273,通讯通路门店!$J:$J,"VIVO体验店")</f>
        <v>0</v>
      </c>
      <c r="AA2273" s="99">
        <f>COUNTIFS(通讯通路门店!$S:$S,$G2273,通讯通路门店!$J:$J,"OPPO体验店")</f>
        <v>0</v>
      </c>
      <c r="AB2273" s="99">
        <f>COUNTIFS(通讯通路门店!$S:$S,$G2273,通讯通路门店!$J:$J,"华为授权体验店")+COUNTIFS(通讯通路门店!$S:$S,$G2273,通讯通路门店!$J:$J,"华为堡垒店")</f>
        <v>0</v>
      </c>
      <c r="AC2273" s="99">
        <f>COUNTIFS(通讯通路门店!$S:$S,$G2273,通讯通路门店!$J:$J,"小米体验店")</f>
        <v>0</v>
      </c>
      <c r="AD2273" s="99">
        <f>COUNTIFS(通讯通路门店!$S:$S,$G2273,通讯通路门店!$J:$J,"苹果体验店")</f>
        <v>0</v>
      </c>
      <c r="AE2273" s="99">
        <f>COUNTIFS(通讯通路门店!$S:$S,$G2273,通讯通路门店!$J:$J,"其他品牌专卖店")</f>
        <v>0</v>
      </c>
      <c r="AF2273" s="99">
        <f>SUMIFS(通讯通路门店!$BI:$BI,通讯通路门店!$S:$S,$G2273)</f>
        <v>0</v>
      </c>
      <c r="AG2273" s="99">
        <f>SUMIFS(通讯通路门店!$BH:$BH,通讯通路门店!$S:$S,$G2273)</f>
        <v>0</v>
      </c>
      <c r="AH2273" s="99">
        <f t="shared" si="176"/>
        <v>0</v>
      </c>
      <c r="AI2273" s="99">
        <f>SUMIFS(通讯通路门店!$BB:$BB,通讯通路门店!$S:$S,$G2273)</f>
        <v>0</v>
      </c>
      <c r="AJ2273" s="99">
        <f>SUMIFS(通讯通路门店!$BE:$BE,通讯通路门店!$S:$S,$G2273)</f>
        <v>0</v>
      </c>
      <c r="AK2273" s="99">
        <f>SUMIFS(通讯通路门店!$BG:$BG,通讯通路门店!$S:$S,$G2273)</f>
        <v>0</v>
      </c>
      <c r="AL2273" s="99">
        <f>SUMIFS(通讯通路门店!$BC:$BC,通讯通路门店!$S:$S,$G2273)</f>
        <v>0</v>
      </c>
      <c r="AM2273" s="99">
        <f>SUMIFS(通讯通路门店!$BD:$BD,通讯通路门店!$S:$S,$G2273)</f>
        <v>0</v>
      </c>
      <c r="AN2273" s="99">
        <f>SUMIFS(通讯通路门店!$BF:$BF,通讯通路门店!$S:$S,$G2273)</f>
        <v>0</v>
      </c>
      <c r="AO2273" s="99">
        <f t="shared" si="177"/>
        <v>0</v>
      </c>
      <c r="AP2273" s="99">
        <f>SUMIFS(通讯通路门店!$K:$K,通讯通路门店!$S:$S,$G2273)</f>
        <v>0</v>
      </c>
      <c r="AQ2273" s="83"/>
      <c r="AR2273" s="99">
        <f>SUMIFS(通讯通路门店!$T:$T,通讯通路门店!$S:$S,$G2273)</f>
        <v>0</v>
      </c>
      <c r="AS2273" s="99">
        <f>SUMIFS(通讯通路门店!$U:$U,通讯通路门店!$S:$S,$G2273)</f>
        <v>0</v>
      </c>
      <c r="AT2273" s="99">
        <f>SUMIFS(通讯通路门店!$V:$V,通讯通路门店!$S:$S,$G2273)</f>
        <v>0</v>
      </c>
      <c r="AU2273" s="99">
        <f>SUMIFS(通讯通路门店!$W:$W,通讯通路门店!$S:$S,$G2273)</f>
        <v>0</v>
      </c>
      <c r="AV2273" s="99">
        <f>SUMIFS(通讯通路门店!$Z:$Z,通讯通路门店!$S:$S,$G2273)</f>
        <v>0</v>
      </c>
      <c r="AW2273" s="99">
        <f>SUMIFS(通讯通路门店!$AB:$AB,通讯通路门店!$S:$S,$G2273)</f>
        <v>0</v>
      </c>
      <c r="AX2273" s="99">
        <f>SUMIFS(通讯通路门店!$X:$X,通讯通路门店!$S:$S,$G2273)</f>
        <v>0</v>
      </c>
      <c r="AY2273" s="99">
        <f>SUMIFS(通讯通路门店!$Y:$Y,通讯通路门店!$S:$S,$G2273)</f>
        <v>0</v>
      </c>
      <c r="AZ2273" s="99">
        <f>SUMIFS(通讯通路门店!$AA:$AA,通讯通路门店!$S:$S,$G2273)</f>
        <v>0</v>
      </c>
      <c r="BA2273" s="99">
        <f t="shared" si="178"/>
        <v>0</v>
      </c>
      <c r="BB2273" s="99">
        <f t="shared" si="179"/>
        <v>0</v>
      </c>
      <c r="BC2273" s="99">
        <f>SUMIFS(通讯通路门店!$W:$W,通讯通路门店!$S:$S,$G2273,通讯通路门店!$J:$J,"荣耀体验店")+SUMIFS(通讯通路门店!$W:$W,通讯通路门店!$S:$S,$G2273,通讯通路门店!$J:$J,"荣耀授权专卖店")</f>
        <v>0</v>
      </c>
      <c r="BD2273" s="99">
        <f>SUMIFS(通讯通路门店!$Z:$Z,通讯通路门店!$S:$S,$G2273,通讯通路门店!$J:$J,"VIVO体验店")</f>
        <v>0</v>
      </c>
      <c r="BE2273" s="99">
        <f>SUMIFS(通讯通路门店!$AB:$AB,通讯通路门店!$S:$S,$G2273,通讯通路门店!$J:$J,"OPPO体验店")</f>
        <v>0</v>
      </c>
      <c r="BF2273" s="99">
        <f>SUMIFS(通讯通路门店!$X:$X,通讯通路门店!$S:$S,$G2273,通讯通路门店!$J:$J,"华为授权体验店")+SUMIFS(通讯通路门店!$AA:$AA,通讯通路门店!$S:$S,$G2273,通讯通路门店!$J:$J,"华为堡垒店")</f>
        <v>0</v>
      </c>
      <c r="BG2273" s="99">
        <f>SUMIFS(通讯通路门店!$Y:$Y,通讯通路门店!$S:$S,$G2273,通讯通路门店!$J:$J,"小米体验店")</f>
        <v>0</v>
      </c>
      <c r="BH2273" s="99">
        <f>SUMIFS(通讯通路门店!$AA:$AA,通讯通路门店!$S:$S,$G2273,通讯通路门店!$J:$J,"苹果体验店")</f>
        <v>0</v>
      </c>
      <c r="BI2273" s="99">
        <f>SUMIFS(通讯通路门店!$K:$K,通讯通路门店!$S:$S,$G2273,通讯通路门店!$J:$J,"其他品牌专卖店")</f>
        <v>0</v>
      </c>
      <c r="BJ2273" s="99">
        <f>SUMIFS(通讯通路门店!$AC:$AC,通讯通路门店!$S:$S,$G2273)</f>
        <v>0</v>
      </c>
      <c r="BK2273" s="99">
        <f>SUMIFS(通讯通路门店!$AD:$AD,通讯通路门店!$S:$S,$G2273)</f>
        <v>0</v>
      </c>
      <c r="BL2273" s="99">
        <f>SUMIFS(通讯通路门店!$AE:$AE,通讯通路门店!$S:$S,$G2273)</f>
        <v>0</v>
      </c>
      <c r="BM2273" s="99">
        <f>SUMIFS(通讯通路门店!$AF:$AF,通讯通路门店!$S:$S,$G2273)</f>
        <v>0</v>
      </c>
      <c r="BN2273" s="99">
        <f>SUMIFS(通讯通路门店!$AG:$AG,通讯通路门店!$S:$S,$G2273)</f>
        <v>0</v>
      </c>
      <c r="BO2273" s="99">
        <f>SUMIFS(通讯通路门店!$AH:$AH,通讯通路门店!$S:$S,$G2273)</f>
        <v>0</v>
      </c>
      <c r="BP2273" s="99">
        <f>SUMIFS(通讯通路门店!$AI:$AI,通讯通路门店!$S:$S,$G2273)</f>
        <v>0</v>
      </c>
      <c r="BQ2273" s="83"/>
    </row>
    <row r="2274" spans="1:69">
      <c r="A2274" s="99" t="str">
        <f>IFERROR(_xlfn.XLOOKUP($G2274,通讯通路门店!$S$4:$S$993931,通讯通路门店!$A$4:$A$993931,0,0),"")</f>
        <v>海南省</v>
      </c>
      <c r="B2274" s="99" t="str">
        <f>IFERROR(_xlfn.XLOOKUP($G2274,通讯通路门店!$S$4:$S$993931,通讯通路门店!$B$4:$B$993931,0,0),"")</f>
        <v>东方市</v>
      </c>
      <c r="C2274" s="99" t="str">
        <f>IFERROR(_xlfn.XLOOKUP($G2274,通讯通路门店!$S$4:$S$993931,通讯通路门店!$C$4:$C$993931,0,0),"")</f>
        <v>东方市</v>
      </c>
      <c r="D2274" s="99" t="str">
        <f>IFERROR(_xlfn.XLOOKUP($G2274,通讯通路门店!$S$4:$S$993931,通讯通路门店!$D$4:$D$993931,0,0),"")</f>
        <v>八所镇</v>
      </c>
      <c r="E2274" s="83"/>
      <c r="F2274" s="83"/>
      <c r="G2274" s="101"/>
      <c r="H2274" s="102">
        <f>IFERROR(_xlfn.XLOOKUP($G2274,通讯通路门店!$S$4:$S$993931,通讯通路门店!$R$4:$R$993931,0,0),"")</f>
        <v>0</v>
      </c>
      <c r="I2274" s="83"/>
      <c r="J2274" s="83"/>
      <c r="K2274" s="83"/>
      <c r="L2274" s="83"/>
      <c r="M2274" s="83"/>
      <c r="N2274" s="83"/>
      <c r="O2274" s="83"/>
      <c r="P2274" s="83"/>
      <c r="Q2274" s="83"/>
      <c r="R2274" s="83"/>
      <c r="S2274" s="83"/>
      <c r="T2274" s="83"/>
      <c r="U2274" s="99">
        <f>COUNTIF(通讯通路门店!$S:$S,$G2274)</f>
        <v>0</v>
      </c>
      <c r="V2274" s="99">
        <f>COUNTIFS(通讯通路门店!$S:$S,$G2274,通讯通路门店!$J:$J,"综合卖场")</f>
        <v>0</v>
      </c>
      <c r="W2274" s="99">
        <f>SUMIFS(通讯通路门店!$AJ:$AJ,通讯通路门店!$S:$S,通讯客户沙盘!$G2274)</f>
        <v>0</v>
      </c>
      <c r="X2274" s="99">
        <f t="shared" si="175"/>
        <v>0</v>
      </c>
      <c r="Y2274" s="99">
        <f>COUNTIFS(通讯通路门店!$S:$S,$G2274,通讯通路门店!$J:$J,"荣耀体验店")+COUNTIFS(通讯通路门店!$S:$S,$G2274,通讯通路门店!$J:$J,"荣耀授权专卖店")</f>
        <v>0</v>
      </c>
      <c r="Z2274" s="99">
        <f>COUNTIFS(通讯通路门店!$S:$S,$G2274,通讯通路门店!$J:$J,"VIVO体验店")</f>
        <v>0</v>
      </c>
      <c r="AA2274" s="99">
        <f>COUNTIFS(通讯通路门店!$S:$S,$G2274,通讯通路门店!$J:$J,"OPPO体验店")</f>
        <v>0</v>
      </c>
      <c r="AB2274" s="99">
        <f>COUNTIFS(通讯通路门店!$S:$S,$G2274,通讯通路门店!$J:$J,"华为授权体验店")+COUNTIFS(通讯通路门店!$S:$S,$G2274,通讯通路门店!$J:$J,"华为堡垒店")</f>
        <v>0</v>
      </c>
      <c r="AC2274" s="99">
        <f>COUNTIFS(通讯通路门店!$S:$S,$G2274,通讯通路门店!$J:$J,"小米体验店")</f>
        <v>0</v>
      </c>
      <c r="AD2274" s="99">
        <f>COUNTIFS(通讯通路门店!$S:$S,$G2274,通讯通路门店!$J:$J,"苹果体验店")</f>
        <v>0</v>
      </c>
      <c r="AE2274" s="99">
        <f>COUNTIFS(通讯通路门店!$S:$S,$G2274,通讯通路门店!$J:$J,"其他品牌专卖店")</f>
        <v>0</v>
      </c>
      <c r="AF2274" s="99">
        <f>SUMIFS(通讯通路门店!$BI:$BI,通讯通路门店!$S:$S,$G2274)</f>
        <v>0</v>
      </c>
      <c r="AG2274" s="99">
        <f>SUMIFS(通讯通路门店!$BH:$BH,通讯通路门店!$S:$S,$G2274)</f>
        <v>0</v>
      </c>
      <c r="AH2274" s="99">
        <f t="shared" si="176"/>
        <v>0</v>
      </c>
      <c r="AI2274" s="99">
        <f>SUMIFS(通讯通路门店!$BB:$BB,通讯通路门店!$S:$S,$G2274)</f>
        <v>0</v>
      </c>
      <c r="AJ2274" s="99">
        <f>SUMIFS(通讯通路门店!$BE:$BE,通讯通路门店!$S:$S,$G2274)</f>
        <v>0</v>
      </c>
      <c r="AK2274" s="99">
        <f>SUMIFS(通讯通路门店!$BG:$BG,通讯通路门店!$S:$S,$G2274)</f>
        <v>0</v>
      </c>
      <c r="AL2274" s="99">
        <f>SUMIFS(通讯通路门店!$BC:$BC,通讯通路门店!$S:$S,$G2274)</f>
        <v>0</v>
      </c>
      <c r="AM2274" s="99">
        <f>SUMIFS(通讯通路门店!$BD:$BD,通讯通路门店!$S:$S,$G2274)</f>
        <v>0</v>
      </c>
      <c r="AN2274" s="99">
        <f>SUMIFS(通讯通路门店!$BF:$BF,通讯通路门店!$S:$S,$G2274)</f>
        <v>0</v>
      </c>
      <c r="AO2274" s="99">
        <f t="shared" si="177"/>
        <v>0</v>
      </c>
      <c r="AP2274" s="99">
        <f>SUMIFS(通讯通路门店!$K:$K,通讯通路门店!$S:$S,$G2274)</f>
        <v>0</v>
      </c>
      <c r="AQ2274" s="83"/>
      <c r="AR2274" s="99">
        <f>SUMIFS(通讯通路门店!$T:$T,通讯通路门店!$S:$S,$G2274)</f>
        <v>0</v>
      </c>
      <c r="AS2274" s="99">
        <f>SUMIFS(通讯通路门店!$U:$U,通讯通路门店!$S:$S,$G2274)</f>
        <v>0</v>
      </c>
      <c r="AT2274" s="99">
        <f>SUMIFS(通讯通路门店!$V:$V,通讯通路门店!$S:$S,$G2274)</f>
        <v>0</v>
      </c>
      <c r="AU2274" s="99">
        <f>SUMIFS(通讯通路门店!$W:$W,通讯通路门店!$S:$S,$G2274)</f>
        <v>0</v>
      </c>
      <c r="AV2274" s="99">
        <f>SUMIFS(通讯通路门店!$Z:$Z,通讯通路门店!$S:$S,$G2274)</f>
        <v>0</v>
      </c>
      <c r="AW2274" s="99">
        <f>SUMIFS(通讯通路门店!$AB:$AB,通讯通路门店!$S:$S,$G2274)</f>
        <v>0</v>
      </c>
      <c r="AX2274" s="99">
        <f>SUMIFS(通讯通路门店!$X:$X,通讯通路门店!$S:$S,$G2274)</f>
        <v>0</v>
      </c>
      <c r="AY2274" s="99">
        <f>SUMIFS(通讯通路门店!$Y:$Y,通讯通路门店!$S:$S,$G2274)</f>
        <v>0</v>
      </c>
      <c r="AZ2274" s="99">
        <f>SUMIFS(通讯通路门店!$AA:$AA,通讯通路门店!$S:$S,$G2274)</f>
        <v>0</v>
      </c>
      <c r="BA2274" s="99">
        <f t="shared" si="178"/>
        <v>0</v>
      </c>
      <c r="BB2274" s="99">
        <f t="shared" si="179"/>
        <v>0</v>
      </c>
      <c r="BC2274" s="99">
        <f>SUMIFS(通讯通路门店!$W:$W,通讯通路门店!$S:$S,$G2274,通讯通路门店!$J:$J,"荣耀体验店")+SUMIFS(通讯通路门店!$W:$W,通讯通路门店!$S:$S,$G2274,通讯通路门店!$J:$J,"荣耀授权专卖店")</f>
        <v>0</v>
      </c>
      <c r="BD2274" s="99">
        <f>SUMIFS(通讯通路门店!$Z:$Z,通讯通路门店!$S:$S,$G2274,通讯通路门店!$J:$J,"VIVO体验店")</f>
        <v>0</v>
      </c>
      <c r="BE2274" s="99">
        <f>SUMIFS(通讯通路门店!$AB:$AB,通讯通路门店!$S:$S,$G2274,通讯通路门店!$J:$J,"OPPO体验店")</f>
        <v>0</v>
      </c>
      <c r="BF2274" s="99">
        <f>SUMIFS(通讯通路门店!$X:$X,通讯通路门店!$S:$S,$G2274,通讯通路门店!$J:$J,"华为授权体验店")+SUMIFS(通讯通路门店!$AA:$AA,通讯通路门店!$S:$S,$G2274,通讯通路门店!$J:$J,"华为堡垒店")</f>
        <v>0</v>
      </c>
      <c r="BG2274" s="99">
        <f>SUMIFS(通讯通路门店!$Y:$Y,通讯通路门店!$S:$S,$G2274,通讯通路门店!$J:$J,"小米体验店")</f>
        <v>0</v>
      </c>
      <c r="BH2274" s="99">
        <f>SUMIFS(通讯通路门店!$AA:$AA,通讯通路门店!$S:$S,$G2274,通讯通路门店!$J:$J,"苹果体验店")</f>
        <v>0</v>
      </c>
      <c r="BI2274" s="99">
        <f>SUMIFS(通讯通路门店!$K:$K,通讯通路门店!$S:$S,$G2274,通讯通路门店!$J:$J,"其他品牌专卖店")</f>
        <v>0</v>
      </c>
      <c r="BJ2274" s="99">
        <f>SUMIFS(通讯通路门店!$AC:$AC,通讯通路门店!$S:$S,$G2274)</f>
        <v>0</v>
      </c>
      <c r="BK2274" s="99">
        <f>SUMIFS(通讯通路门店!$AD:$AD,通讯通路门店!$S:$S,$G2274)</f>
        <v>0</v>
      </c>
      <c r="BL2274" s="99">
        <f>SUMIFS(通讯通路门店!$AE:$AE,通讯通路门店!$S:$S,$G2274)</f>
        <v>0</v>
      </c>
      <c r="BM2274" s="99">
        <f>SUMIFS(通讯通路门店!$AF:$AF,通讯通路门店!$S:$S,$G2274)</f>
        <v>0</v>
      </c>
      <c r="BN2274" s="99">
        <f>SUMIFS(通讯通路门店!$AG:$AG,通讯通路门店!$S:$S,$G2274)</f>
        <v>0</v>
      </c>
      <c r="BO2274" s="99">
        <f>SUMIFS(通讯通路门店!$AH:$AH,通讯通路门店!$S:$S,$G2274)</f>
        <v>0</v>
      </c>
      <c r="BP2274" s="99">
        <f>SUMIFS(通讯通路门店!$AI:$AI,通讯通路门店!$S:$S,$G2274)</f>
        <v>0</v>
      </c>
      <c r="BQ2274" s="83"/>
    </row>
    <row r="2275" spans="1:69">
      <c r="A2275" s="99" t="str">
        <f>IFERROR(_xlfn.XLOOKUP($G2275,通讯通路门店!$S$4:$S$993931,通讯通路门店!$A$4:$A$993931,0,0),"")</f>
        <v>海南省</v>
      </c>
      <c r="B2275" s="99" t="str">
        <f>IFERROR(_xlfn.XLOOKUP($G2275,通讯通路门店!$S$4:$S$993931,通讯通路门店!$B$4:$B$993931,0,0),"")</f>
        <v>东方市</v>
      </c>
      <c r="C2275" s="99" t="str">
        <f>IFERROR(_xlfn.XLOOKUP($G2275,通讯通路门店!$S$4:$S$993931,通讯通路门店!$C$4:$C$993931,0,0),"")</f>
        <v>东方市</v>
      </c>
      <c r="D2275" s="99" t="str">
        <f>IFERROR(_xlfn.XLOOKUP($G2275,通讯通路门店!$S$4:$S$993931,通讯通路门店!$D$4:$D$993931,0,0),"")</f>
        <v>八所镇</v>
      </c>
      <c r="E2275" s="83"/>
      <c r="F2275" s="83"/>
      <c r="G2275" s="101"/>
      <c r="H2275" s="102">
        <f>IFERROR(_xlfn.XLOOKUP($G2275,通讯通路门店!$S$4:$S$993931,通讯通路门店!$R$4:$R$993931,0,0),"")</f>
        <v>0</v>
      </c>
      <c r="I2275" s="83"/>
      <c r="J2275" s="83"/>
      <c r="K2275" s="83"/>
      <c r="L2275" s="83"/>
      <c r="M2275" s="83"/>
      <c r="N2275" s="83"/>
      <c r="O2275" s="83"/>
      <c r="P2275" s="83"/>
      <c r="Q2275" s="83"/>
      <c r="R2275" s="83"/>
      <c r="S2275" s="83"/>
      <c r="T2275" s="83"/>
      <c r="U2275" s="99">
        <f>COUNTIF(通讯通路门店!$S:$S,$G2275)</f>
        <v>0</v>
      </c>
      <c r="V2275" s="99">
        <f>COUNTIFS(通讯通路门店!$S:$S,$G2275,通讯通路门店!$J:$J,"综合卖场")</f>
        <v>0</v>
      </c>
      <c r="W2275" s="99">
        <f>SUMIFS(通讯通路门店!$AJ:$AJ,通讯通路门店!$S:$S,通讯客户沙盘!$G2275)</f>
        <v>0</v>
      </c>
      <c r="X2275" s="99">
        <f t="shared" si="175"/>
        <v>0</v>
      </c>
      <c r="Y2275" s="99">
        <f>COUNTIFS(通讯通路门店!$S:$S,$G2275,通讯通路门店!$J:$J,"荣耀体验店")+COUNTIFS(通讯通路门店!$S:$S,$G2275,通讯通路门店!$J:$J,"荣耀授权专卖店")</f>
        <v>0</v>
      </c>
      <c r="Z2275" s="99">
        <f>COUNTIFS(通讯通路门店!$S:$S,$G2275,通讯通路门店!$J:$J,"VIVO体验店")</f>
        <v>0</v>
      </c>
      <c r="AA2275" s="99">
        <f>COUNTIFS(通讯通路门店!$S:$S,$G2275,通讯通路门店!$J:$J,"OPPO体验店")</f>
        <v>0</v>
      </c>
      <c r="AB2275" s="99">
        <f>COUNTIFS(通讯通路门店!$S:$S,$G2275,通讯通路门店!$J:$J,"华为授权体验店")+COUNTIFS(通讯通路门店!$S:$S,$G2275,通讯通路门店!$J:$J,"华为堡垒店")</f>
        <v>0</v>
      </c>
      <c r="AC2275" s="99">
        <f>COUNTIFS(通讯通路门店!$S:$S,$G2275,通讯通路门店!$J:$J,"小米体验店")</f>
        <v>0</v>
      </c>
      <c r="AD2275" s="99">
        <f>COUNTIFS(通讯通路门店!$S:$S,$G2275,通讯通路门店!$J:$J,"苹果体验店")</f>
        <v>0</v>
      </c>
      <c r="AE2275" s="99">
        <f>COUNTIFS(通讯通路门店!$S:$S,$G2275,通讯通路门店!$J:$J,"其他品牌专卖店")</f>
        <v>0</v>
      </c>
      <c r="AF2275" s="99">
        <f>SUMIFS(通讯通路门店!$BI:$BI,通讯通路门店!$S:$S,$G2275)</f>
        <v>0</v>
      </c>
      <c r="AG2275" s="99">
        <f>SUMIFS(通讯通路门店!$BH:$BH,通讯通路门店!$S:$S,$G2275)</f>
        <v>0</v>
      </c>
      <c r="AH2275" s="99">
        <f t="shared" si="176"/>
        <v>0</v>
      </c>
      <c r="AI2275" s="99">
        <f>SUMIFS(通讯通路门店!$BB:$BB,通讯通路门店!$S:$S,$G2275)</f>
        <v>0</v>
      </c>
      <c r="AJ2275" s="99">
        <f>SUMIFS(通讯通路门店!$BE:$BE,通讯通路门店!$S:$S,$G2275)</f>
        <v>0</v>
      </c>
      <c r="AK2275" s="99">
        <f>SUMIFS(通讯通路门店!$BG:$BG,通讯通路门店!$S:$S,$G2275)</f>
        <v>0</v>
      </c>
      <c r="AL2275" s="99">
        <f>SUMIFS(通讯通路门店!$BC:$BC,通讯通路门店!$S:$S,$G2275)</f>
        <v>0</v>
      </c>
      <c r="AM2275" s="99">
        <f>SUMIFS(通讯通路门店!$BD:$BD,通讯通路门店!$S:$S,$G2275)</f>
        <v>0</v>
      </c>
      <c r="AN2275" s="99">
        <f>SUMIFS(通讯通路门店!$BF:$BF,通讯通路门店!$S:$S,$G2275)</f>
        <v>0</v>
      </c>
      <c r="AO2275" s="99">
        <f t="shared" si="177"/>
        <v>0</v>
      </c>
      <c r="AP2275" s="99">
        <f>SUMIFS(通讯通路门店!$K:$K,通讯通路门店!$S:$S,$G2275)</f>
        <v>0</v>
      </c>
      <c r="AQ2275" s="83"/>
      <c r="AR2275" s="99">
        <f>SUMIFS(通讯通路门店!$T:$T,通讯通路门店!$S:$S,$G2275)</f>
        <v>0</v>
      </c>
      <c r="AS2275" s="99">
        <f>SUMIFS(通讯通路门店!$U:$U,通讯通路门店!$S:$S,$G2275)</f>
        <v>0</v>
      </c>
      <c r="AT2275" s="99">
        <f>SUMIFS(通讯通路门店!$V:$V,通讯通路门店!$S:$S,$G2275)</f>
        <v>0</v>
      </c>
      <c r="AU2275" s="99">
        <f>SUMIFS(通讯通路门店!$W:$W,通讯通路门店!$S:$S,$G2275)</f>
        <v>0</v>
      </c>
      <c r="AV2275" s="99">
        <f>SUMIFS(通讯通路门店!$Z:$Z,通讯通路门店!$S:$S,$G2275)</f>
        <v>0</v>
      </c>
      <c r="AW2275" s="99">
        <f>SUMIFS(通讯通路门店!$AB:$AB,通讯通路门店!$S:$S,$G2275)</f>
        <v>0</v>
      </c>
      <c r="AX2275" s="99">
        <f>SUMIFS(通讯通路门店!$X:$X,通讯通路门店!$S:$S,$G2275)</f>
        <v>0</v>
      </c>
      <c r="AY2275" s="99">
        <f>SUMIFS(通讯通路门店!$Y:$Y,通讯通路门店!$S:$S,$G2275)</f>
        <v>0</v>
      </c>
      <c r="AZ2275" s="99">
        <f>SUMIFS(通讯通路门店!$AA:$AA,通讯通路门店!$S:$S,$G2275)</f>
        <v>0</v>
      </c>
      <c r="BA2275" s="99">
        <f t="shared" si="178"/>
        <v>0</v>
      </c>
      <c r="BB2275" s="99">
        <f t="shared" si="179"/>
        <v>0</v>
      </c>
      <c r="BC2275" s="99">
        <f>SUMIFS(通讯通路门店!$W:$W,通讯通路门店!$S:$S,$G2275,通讯通路门店!$J:$J,"荣耀体验店")+SUMIFS(通讯通路门店!$W:$W,通讯通路门店!$S:$S,$G2275,通讯通路门店!$J:$J,"荣耀授权专卖店")</f>
        <v>0</v>
      </c>
      <c r="BD2275" s="99">
        <f>SUMIFS(通讯通路门店!$Z:$Z,通讯通路门店!$S:$S,$G2275,通讯通路门店!$J:$J,"VIVO体验店")</f>
        <v>0</v>
      </c>
      <c r="BE2275" s="99">
        <f>SUMIFS(通讯通路门店!$AB:$AB,通讯通路门店!$S:$S,$G2275,通讯通路门店!$J:$J,"OPPO体验店")</f>
        <v>0</v>
      </c>
      <c r="BF2275" s="99">
        <f>SUMIFS(通讯通路门店!$X:$X,通讯通路门店!$S:$S,$G2275,通讯通路门店!$J:$J,"华为授权体验店")+SUMIFS(通讯通路门店!$AA:$AA,通讯通路门店!$S:$S,$G2275,通讯通路门店!$J:$J,"华为堡垒店")</f>
        <v>0</v>
      </c>
      <c r="BG2275" s="99">
        <f>SUMIFS(通讯通路门店!$Y:$Y,通讯通路门店!$S:$S,$G2275,通讯通路门店!$J:$J,"小米体验店")</f>
        <v>0</v>
      </c>
      <c r="BH2275" s="99">
        <f>SUMIFS(通讯通路门店!$AA:$AA,通讯通路门店!$S:$S,$G2275,通讯通路门店!$J:$J,"苹果体验店")</f>
        <v>0</v>
      </c>
      <c r="BI2275" s="99">
        <f>SUMIFS(通讯通路门店!$K:$K,通讯通路门店!$S:$S,$G2275,通讯通路门店!$J:$J,"其他品牌专卖店")</f>
        <v>0</v>
      </c>
      <c r="BJ2275" s="99">
        <f>SUMIFS(通讯通路门店!$AC:$AC,通讯通路门店!$S:$S,$G2275)</f>
        <v>0</v>
      </c>
      <c r="BK2275" s="99">
        <f>SUMIFS(通讯通路门店!$AD:$AD,通讯通路门店!$S:$S,$G2275)</f>
        <v>0</v>
      </c>
      <c r="BL2275" s="99">
        <f>SUMIFS(通讯通路门店!$AE:$AE,通讯通路门店!$S:$S,$G2275)</f>
        <v>0</v>
      </c>
      <c r="BM2275" s="99">
        <f>SUMIFS(通讯通路门店!$AF:$AF,通讯通路门店!$S:$S,$G2275)</f>
        <v>0</v>
      </c>
      <c r="BN2275" s="99">
        <f>SUMIFS(通讯通路门店!$AG:$AG,通讯通路门店!$S:$S,$G2275)</f>
        <v>0</v>
      </c>
      <c r="BO2275" s="99">
        <f>SUMIFS(通讯通路门店!$AH:$AH,通讯通路门店!$S:$S,$G2275)</f>
        <v>0</v>
      </c>
      <c r="BP2275" s="99">
        <f>SUMIFS(通讯通路门店!$AI:$AI,通讯通路门店!$S:$S,$G2275)</f>
        <v>0</v>
      </c>
      <c r="BQ2275" s="83"/>
    </row>
    <row r="2276" spans="1:69">
      <c r="A2276" s="99" t="str">
        <f>IFERROR(_xlfn.XLOOKUP($G2276,通讯通路门店!$S$4:$S$993931,通讯通路门店!$A$4:$A$993931,0,0),"")</f>
        <v>海南省</v>
      </c>
      <c r="B2276" s="99" t="str">
        <f>IFERROR(_xlfn.XLOOKUP($G2276,通讯通路门店!$S$4:$S$993931,通讯通路门店!$B$4:$B$993931,0,0),"")</f>
        <v>东方市</v>
      </c>
      <c r="C2276" s="99" t="str">
        <f>IFERROR(_xlfn.XLOOKUP($G2276,通讯通路门店!$S$4:$S$993931,通讯通路门店!$C$4:$C$993931,0,0),"")</f>
        <v>东方市</v>
      </c>
      <c r="D2276" s="99" t="str">
        <f>IFERROR(_xlfn.XLOOKUP($G2276,通讯通路门店!$S$4:$S$993931,通讯通路门店!$D$4:$D$993931,0,0),"")</f>
        <v>八所镇</v>
      </c>
      <c r="E2276" s="83"/>
      <c r="F2276" s="83"/>
      <c r="G2276" s="101"/>
      <c r="H2276" s="102">
        <f>IFERROR(_xlfn.XLOOKUP($G2276,通讯通路门店!$S$4:$S$993931,通讯通路门店!$R$4:$R$993931,0,0),"")</f>
        <v>0</v>
      </c>
      <c r="I2276" s="83"/>
      <c r="J2276" s="83"/>
      <c r="K2276" s="83"/>
      <c r="L2276" s="83"/>
      <c r="M2276" s="83"/>
      <c r="N2276" s="83"/>
      <c r="O2276" s="83"/>
      <c r="P2276" s="83"/>
      <c r="Q2276" s="83"/>
      <c r="R2276" s="83"/>
      <c r="S2276" s="83"/>
      <c r="T2276" s="83"/>
      <c r="U2276" s="99">
        <f>COUNTIF(通讯通路门店!$S:$S,$G2276)</f>
        <v>0</v>
      </c>
      <c r="V2276" s="99">
        <f>COUNTIFS(通讯通路门店!$S:$S,$G2276,通讯通路门店!$J:$J,"综合卖场")</f>
        <v>0</v>
      </c>
      <c r="W2276" s="99">
        <f>SUMIFS(通讯通路门店!$AJ:$AJ,通讯通路门店!$S:$S,通讯客户沙盘!$G2276)</f>
        <v>0</v>
      </c>
      <c r="X2276" s="99">
        <f t="shared" si="175"/>
        <v>0</v>
      </c>
      <c r="Y2276" s="99">
        <f>COUNTIFS(通讯通路门店!$S:$S,$G2276,通讯通路门店!$J:$J,"荣耀体验店")+COUNTIFS(通讯通路门店!$S:$S,$G2276,通讯通路门店!$J:$J,"荣耀授权专卖店")</f>
        <v>0</v>
      </c>
      <c r="Z2276" s="99">
        <f>COUNTIFS(通讯通路门店!$S:$S,$G2276,通讯通路门店!$J:$J,"VIVO体验店")</f>
        <v>0</v>
      </c>
      <c r="AA2276" s="99">
        <f>COUNTIFS(通讯通路门店!$S:$S,$G2276,通讯通路门店!$J:$J,"OPPO体验店")</f>
        <v>0</v>
      </c>
      <c r="AB2276" s="99">
        <f>COUNTIFS(通讯通路门店!$S:$S,$G2276,通讯通路门店!$J:$J,"华为授权体验店")+COUNTIFS(通讯通路门店!$S:$S,$G2276,通讯通路门店!$J:$J,"华为堡垒店")</f>
        <v>0</v>
      </c>
      <c r="AC2276" s="99">
        <f>COUNTIFS(通讯通路门店!$S:$S,$G2276,通讯通路门店!$J:$J,"小米体验店")</f>
        <v>0</v>
      </c>
      <c r="AD2276" s="99">
        <f>COUNTIFS(通讯通路门店!$S:$S,$G2276,通讯通路门店!$J:$J,"苹果体验店")</f>
        <v>0</v>
      </c>
      <c r="AE2276" s="99">
        <f>COUNTIFS(通讯通路门店!$S:$S,$G2276,通讯通路门店!$J:$J,"其他品牌专卖店")</f>
        <v>0</v>
      </c>
      <c r="AF2276" s="99">
        <f>SUMIFS(通讯通路门店!$BI:$BI,通讯通路门店!$S:$S,$G2276)</f>
        <v>0</v>
      </c>
      <c r="AG2276" s="99">
        <f>SUMIFS(通讯通路门店!$BH:$BH,通讯通路门店!$S:$S,$G2276)</f>
        <v>0</v>
      </c>
      <c r="AH2276" s="99">
        <f t="shared" si="176"/>
        <v>0</v>
      </c>
      <c r="AI2276" s="99">
        <f>SUMIFS(通讯通路门店!$BB:$BB,通讯通路门店!$S:$S,$G2276)</f>
        <v>0</v>
      </c>
      <c r="AJ2276" s="99">
        <f>SUMIFS(通讯通路门店!$BE:$BE,通讯通路门店!$S:$S,$G2276)</f>
        <v>0</v>
      </c>
      <c r="AK2276" s="99">
        <f>SUMIFS(通讯通路门店!$BG:$BG,通讯通路门店!$S:$S,$G2276)</f>
        <v>0</v>
      </c>
      <c r="AL2276" s="99">
        <f>SUMIFS(通讯通路门店!$BC:$BC,通讯通路门店!$S:$S,$G2276)</f>
        <v>0</v>
      </c>
      <c r="AM2276" s="99">
        <f>SUMIFS(通讯通路门店!$BD:$BD,通讯通路门店!$S:$S,$G2276)</f>
        <v>0</v>
      </c>
      <c r="AN2276" s="99">
        <f>SUMIFS(通讯通路门店!$BF:$BF,通讯通路门店!$S:$S,$G2276)</f>
        <v>0</v>
      </c>
      <c r="AO2276" s="99">
        <f t="shared" si="177"/>
        <v>0</v>
      </c>
      <c r="AP2276" s="99">
        <f>SUMIFS(通讯通路门店!$K:$K,通讯通路门店!$S:$S,$G2276)</f>
        <v>0</v>
      </c>
      <c r="AQ2276" s="83"/>
      <c r="AR2276" s="99">
        <f>SUMIFS(通讯通路门店!$T:$T,通讯通路门店!$S:$S,$G2276)</f>
        <v>0</v>
      </c>
      <c r="AS2276" s="99">
        <f>SUMIFS(通讯通路门店!$U:$U,通讯通路门店!$S:$S,$G2276)</f>
        <v>0</v>
      </c>
      <c r="AT2276" s="99">
        <f>SUMIFS(通讯通路门店!$V:$V,通讯通路门店!$S:$S,$G2276)</f>
        <v>0</v>
      </c>
      <c r="AU2276" s="99">
        <f>SUMIFS(通讯通路门店!$W:$W,通讯通路门店!$S:$S,$G2276)</f>
        <v>0</v>
      </c>
      <c r="AV2276" s="99">
        <f>SUMIFS(通讯通路门店!$Z:$Z,通讯通路门店!$S:$S,$G2276)</f>
        <v>0</v>
      </c>
      <c r="AW2276" s="99">
        <f>SUMIFS(通讯通路门店!$AB:$AB,通讯通路门店!$S:$S,$G2276)</f>
        <v>0</v>
      </c>
      <c r="AX2276" s="99">
        <f>SUMIFS(通讯通路门店!$X:$X,通讯通路门店!$S:$S,$G2276)</f>
        <v>0</v>
      </c>
      <c r="AY2276" s="99">
        <f>SUMIFS(通讯通路门店!$Y:$Y,通讯通路门店!$S:$S,$G2276)</f>
        <v>0</v>
      </c>
      <c r="AZ2276" s="99">
        <f>SUMIFS(通讯通路门店!$AA:$AA,通讯通路门店!$S:$S,$G2276)</f>
        <v>0</v>
      </c>
      <c r="BA2276" s="99">
        <f t="shared" si="178"/>
        <v>0</v>
      </c>
      <c r="BB2276" s="99">
        <f t="shared" si="179"/>
        <v>0</v>
      </c>
      <c r="BC2276" s="99">
        <f>SUMIFS(通讯通路门店!$W:$W,通讯通路门店!$S:$S,$G2276,通讯通路门店!$J:$J,"荣耀体验店")+SUMIFS(通讯通路门店!$W:$W,通讯通路门店!$S:$S,$G2276,通讯通路门店!$J:$J,"荣耀授权专卖店")</f>
        <v>0</v>
      </c>
      <c r="BD2276" s="99">
        <f>SUMIFS(通讯通路门店!$Z:$Z,通讯通路门店!$S:$S,$G2276,通讯通路门店!$J:$J,"VIVO体验店")</f>
        <v>0</v>
      </c>
      <c r="BE2276" s="99">
        <f>SUMIFS(通讯通路门店!$AB:$AB,通讯通路门店!$S:$S,$G2276,通讯通路门店!$J:$J,"OPPO体验店")</f>
        <v>0</v>
      </c>
      <c r="BF2276" s="99">
        <f>SUMIFS(通讯通路门店!$X:$X,通讯通路门店!$S:$S,$G2276,通讯通路门店!$J:$J,"华为授权体验店")+SUMIFS(通讯通路门店!$AA:$AA,通讯通路门店!$S:$S,$G2276,通讯通路门店!$J:$J,"华为堡垒店")</f>
        <v>0</v>
      </c>
      <c r="BG2276" s="99">
        <f>SUMIFS(通讯通路门店!$Y:$Y,通讯通路门店!$S:$S,$G2276,通讯通路门店!$J:$J,"小米体验店")</f>
        <v>0</v>
      </c>
      <c r="BH2276" s="99">
        <f>SUMIFS(通讯通路门店!$AA:$AA,通讯通路门店!$S:$S,$G2276,通讯通路门店!$J:$J,"苹果体验店")</f>
        <v>0</v>
      </c>
      <c r="BI2276" s="99">
        <f>SUMIFS(通讯通路门店!$K:$K,通讯通路门店!$S:$S,$G2276,通讯通路门店!$J:$J,"其他品牌专卖店")</f>
        <v>0</v>
      </c>
      <c r="BJ2276" s="99">
        <f>SUMIFS(通讯通路门店!$AC:$AC,通讯通路门店!$S:$S,$G2276)</f>
        <v>0</v>
      </c>
      <c r="BK2276" s="99">
        <f>SUMIFS(通讯通路门店!$AD:$AD,通讯通路门店!$S:$S,$G2276)</f>
        <v>0</v>
      </c>
      <c r="BL2276" s="99">
        <f>SUMIFS(通讯通路门店!$AE:$AE,通讯通路门店!$S:$S,$G2276)</f>
        <v>0</v>
      </c>
      <c r="BM2276" s="99">
        <f>SUMIFS(通讯通路门店!$AF:$AF,通讯通路门店!$S:$S,$G2276)</f>
        <v>0</v>
      </c>
      <c r="BN2276" s="99">
        <f>SUMIFS(通讯通路门店!$AG:$AG,通讯通路门店!$S:$S,$G2276)</f>
        <v>0</v>
      </c>
      <c r="BO2276" s="99">
        <f>SUMIFS(通讯通路门店!$AH:$AH,通讯通路门店!$S:$S,$G2276)</f>
        <v>0</v>
      </c>
      <c r="BP2276" s="99">
        <f>SUMIFS(通讯通路门店!$AI:$AI,通讯通路门店!$S:$S,$G2276)</f>
        <v>0</v>
      </c>
      <c r="BQ2276" s="83"/>
    </row>
    <row r="2277" spans="1:69">
      <c r="A2277" s="99" t="str">
        <f>IFERROR(_xlfn.XLOOKUP($G2277,通讯通路门店!$S$4:$S$993931,通讯通路门店!$A$4:$A$993931,0,0),"")</f>
        <v>海南省</v>
      </c>
      <c r="B2277" s="99" t="str">
        <f>IFERROR(_xlfn.XLOOKUP($G2277,通讯通路门店!$S$4:$S$993931,通讯通路门店!$B$4:$B$993931,0,0),"")</f>
        <v>东方市</v>
      </c>
      <c r="C2277" s="99" t="str">
        <f>IFERROR(_xlfn.XLOOKUP($G2277,通讯通路门店!$S$4:$S$993931,通讯通路门店!$C$4:$C$993931,0,0),"")</f>
        <v>东方市</v>
      </c>
      <c r="D2277" s="99" t="str">
        <f>IFERROR(_xlfn.XLOOKUP($G2277,通讯通路门店!$S$4:$S$993931,通讯通路门店!$D$4:$D$993931,0,0),"")</f>
        <v>八所镇</v>
      </c>
      <c r="E2277" s="83"/>
      <c r="F2277" s="83"/>
      <c r="G2277" s="101"/>
      <c r="H2277" s="102">
        <f>IFERROR(_xlfn.XLOOKUP($G2277,通讯通路门店!$S$4:$S$993931,通讯通路门店!$R$4:$R$993931,0,0),"")</f>
        <v>0</v>
      </c>
      <c r="I2277" s="83"/>
      <c r="J2277" s="83"/>
      <c r="K2277" s="83"/>
      <c r="L2277" s="83"/>
      <c r="M2277" s="83"/>
      <c r="N2277" s="83"/>
      <c r="O2277" s="83"/>
      <c r="P2277" s="83"/>
      <c r="Q2277" s="83"/>
      <c r="R2277" s="83"/>
      <c r="S2277" s="83"/>
      <c r="T2277" s="83"/>
      <c r="U2277" s="99">
        <f>COUNTIF(通讯通路门店!$S:$S,$G2277)</f>
        <v>0</v>
      </c>
      <c r="V2277" s="99">
        <f>COUNTIFS(通讯通路门店!$S:$S,$G2277,通讯通路门店!$J:$J,"综合卖场")</f>
        <v>0</v>
      </c>
      <c r="W2277" s="99">
        <f>SUMIFS(通讯通路门店!$AJ:$AJ,通讯通路门店!$S:$S,通讯客户沙盘!$G2277)</f>
        <v>0</v>
      </c>
      <c r="X2277" s="99">
        <f t="shared" si="175"/>
        <v>0</v>
      </c>
      <c r="Y2277" s="99">
        <f>COUNTIFS(通讯通路门店!$S:$S,$G2277,通讯通路门店!$J:$J,"荣耀体验店")+COUNTIFS(通讯通路门店!$S:$S,$G2277,通讯通路门店!$J:$J,"荣耀授权专卖店")</f>
        <v>0</v>
      </c>
      <c r="Z2277" s="99">
        <f>COUNTIFS(通讯通路门店!$S:$S,$G2277,通讯通路门店!$J:$J,"VIVO体验店")</f>
        <v>0</v>
      </c>
      <c r="AA2277" s="99">
        <f>COUNTIFS(通讯通路门店!$S:$S,$G2277,通讯通路门店!$J:$J,"OPPO体验店")</f>
        <v>0</v>
      </c>
      <c r="AB2277" s="99">
        <f>COUNTIFS(通讯通路门店!$S:$S,$G2277,通讯通路门店!$J:$J,"华为授权体验店")+COUNTIFS(通讯通路门店!$S:$S,$G2277,通讯通路门店!$J:$J,"华为堡垒店")</f>
        <v>0</v>
      </c>
      <c r="AC2277" s="99">
        <f>COUNTIFS(通讯通路门店!$S:$S,$G2277,通讯通路门店!$J:$J,"小米体验店")</f>
        <v>0</v>
      </c>
      <c r="AD2277" s="99">
        <f>COUNTIFS(通讯通路门店!$S:$S,$G2277,通讯通路门店!$J:$J,"苹果体验店")</f>
        <v>0</v>
      </c>
      <c r="AE2277" s="99">
        <f>COUNTIFS(通讯通路门店!$S:$S,$G2277,通讯通路门店!$J:$J,"其他品牌专卖店")</f>
        <v>0</v>
      </c>
      <c r="AF2277" s="99">
        <f>SUMIFS(通讯通路门店!$BI:$BI,通讯通路门店!$S:$S,$G2277)</f>
        <v>0</v>
      </c>
      <c r="AG2277" s="99">
        <f>SUMIFS(通讯通路门店!$BH:$BH,通讯通路门店!$S:$S,$G2277)</f>
        <v>0</v>
      </c>
      <c r="AH2277" s="99">
        <f t="shared" si="176"/>
        <v>0</v>
      </c>
      <c r="AI2277" s="99">
        <f>SUMIFS(通讯通路门店!$BB:$BB,通讯通路门店!$S:$S,$G2277)</f>
        <v>0</v>
      </c>
      <c r="AJ2277" s="99">
        <f>SUMIFS(通讯通路门店!$BE:$BE,通讯通路门店!$S:$S,$G2277)</f>
        <v>0</v>
      </c>
      <c r="AK2277" s="99">
        <f>SUMIFS(通讯通路门店!$BG:$BG,通讯通路门店!$S:$S,$G2277)</f>
        <v>0</v>
      </c>
      <c r="AL2277" s="99">
        <f>SUMIFS(通讯通路门店!$BC:$BC,通讯通路门店!$S:$S,$G2277)</f>
        <v>0</v>
      </c>
      <c r="AM2277" s="99">
        <f>SUMIFS(通讯通路门店!$BD:$BD,通讯通路门店!$S:$S,$G2277)</f>
        <v>0</v>
      </c>
      <c r="AN2277" s="99">
        <f>SUMIFS(通讯通路门店!$BF:$BF,通讯通路门店!$S:$S,$G2277)</f>
        <v>0</v>
      </c>
      <c r="AO2277" s="99">
        <f t="shared" si="177"/>
        <v>0</v>
      </c>
      <c r="AP2277" s="99">
        <f>SUMIFS(通讯通路门店!$K:$K,通讯通路门店!$S:$S,$G2277)</f>
        <v>0</v>
      </c>
      <c r="AQ2277" s="83"/>
      <c r="AR2277" s="99">
        <f>SUMIFS(通讯通路门店!$T:$T,通讯通路门店!$S:$S,$G2277)</f>
        <v>0</v>
      </c>
      <c r="AS2277" s="99">
        <f>SUMIFS(通讯通路门店!$U:$U,通讯通路门店!$S:$S,$G2277)</f>
        <v>0</v>
      </c>
      <c r="AT2277" s="99">
        <f>SUMIFS(通讯通路门店!$V:$V,通讯通路门店!$S:$S,$G2277)</f>
        <v>0</v>
      </c>
      <c r="AU2277" s="99">
        <f>SUMIFS(通讯通路门店!$W:$W,通讯通路门店!$S:$S,$G2277)</f>
        <v>0</v>
      </c>
      <c r="AV2277" s="99">
        <f>SUMIFS(通讯通路门店!$Z:$Z,通讯通路门店!$S:$S,$G2277)</f>
        <v>0</v>
      </c>
      <c r="AW2277" s="99">
        <f>SUMIFS(通讯通路门店!$AB:$AB,通讯通路门店!$S:$S,$G2277)</f>
        <v>0</v>
      </c>
      <c r="AX2277" s="99">
        <f>SUMIFS(通讯通路门店!$X:$X,通讯通路门店!$S:$S,$G2277)</f>
        <v>0</v>
      </c>
      <c r="AY2277" s="99">
        <f>SUMIFS(通讯通路门店!$Y:$Y,通讯通路门店!$S:$S,$G2277)</f>
        <v>0</v>
      </c>
      <c r="AZ2277" s="99">
        <f>SUMIFS(通讯通路门店!$AA:$AA,通讯通路门店!$S:$S,$G2277)</f>
        <v>0</v>
      </c>
      <c r="BA2277" s="99">
        <f t="shared" si="178"/>
        <v>0</v>
      </c>
      <c r="BB2277" s="99">
        <f t="shared" si="179"/>
        <v>0</v>
      </c>
      <c r="BC2277" s="99">
        <f>SUMIFS(通讯通路门店!$W:$W,通讯通路门店!$S:$S,$G2277,通讯通路门店!$J:$J,"荣耀体验店")+SUMIFS(通讯通路门店!$W:$W,通讯通路门店!$S:$S,$G2277,通讯通路门店!$J:$J,"荣耀授权专卖店")</f>
        <v>0</v>
      </c>
      <c r="BD2277" s="99">
        <f>SUMIFS(通讯通路门店!$Z:$Z,通讯通路门店!$S:$S,$G2277,通讯通路门店!$J:$J,"VIVO体验店")</f>
        <v>0</v>
      </c>
      <c r="BE2277" s="99">
        <f>SUMIFS(通讯通路门店!$AB:$AB,通讯通路门店!$S:$S,$G2277,通讯通路门店!$J:$J,"OPPO体验店")</f>
        <v>0</v>
      </c>
      <c r="BF2277" s="99">
        <f>SUMIFS(通讯通路门店!$X:$X,通讯通路门店!$S:$S,$G2277,通讯通路门店!$J:$J,"华为授权体验店")+SUMIFS(通讯通路门店!$AA:$AA,通讯通路门店!$S:$S,$G2277,通讯通路门店!$J:$J,"华为堡垒店")</f>
        <v>0</v>
      </c>
      <c r="BG2277" s="99">
        <f>SUMIFS(通讯通路门店!$Y:$Y,通讯通路门店!$S:$S,$G2277,通讯通路门店!$J:$J,"小米体验店")</f>
        <v>0</v>
      </c>
      <c r="BH2277" s="99">
        <f>SUMIFS(通讯通路门店!$AA:$AA,通讯通路门店!$S:$S,$G2277,通讯通路门店!$J:$J,"苹果体验店")</f>
        <v>0</v>
      </c>
      <c r="BI2277" s="99">
        <f>SUMIFS(通讯通路门店!$K:$K,通讯通路门店!$S:$S,$G2277,通讯通路门店!$J:$J,"其他品牌专卖店")</f>
        <v>0</v>
      </c>
      <c r="BJ2277" s="99">
        <f>SUMIFS(通讯通路门店!$AC:$AC,通讯通路门店!$S:$S,$G2277)</f>
        <v>0</v>
      </c>
      <c r="BK2277" s="99">
        <f>SUMIFS(通讯通路门店!$AD:$AD,通讯通路门店!$S:$S,$G2277)</f>
        <v>0</v>
      </c>
      <c r="BL2277" s="99">
        <f>SUMIFS(通讯通路门店!$AE:$AE,通讯通路门店!$S:$S,$G2277)</f>
        <v>0</v>
      </c>
      <c r="BM2277" s="99">
        <f>SUMIFS(通讯通路门店!$AF:$AF,通讯通路门店!$S:$S,$G2277)</f>
        <v>0</v>
      </c>
      <c r="BN2277" s="99">
        <f>SUMIFS(通讯通路门店!$AG:$AG,通讯通路门店!$S:$S,$G2277)</f>
        <v>0</v>
      </c>
      <c r="BO2277" s="99">
        <f>SUMIFS(通讯通路门店!$AH:$AH,通讯通路门店!$S:$S,$G2277)</f>
        <v>0</v>
      </c>
      <c r="BP2277" s="99">
        <f>SUMIFS(通讯通路门店!$AI:$AI,通讯通路门店!$S:$S,$G2277)</f>
        <v>0</v>
      </c>
      <c r="BQ2277" s="83"/>
    </row>
    <row r="2278" spans="1:69">
      <c r="A2278" s="99" t="str">
        <f>IFERROR(_xlfn.XLOOKUP($G2278,通讯通路门店!$S$4:$S$993931,通讯通路门店!$A$4:$A$993931,0,0),"")</f>
        <v>海南省</v>
      </c>
      <c r="B2278" s="99" t="str">
        <f>IFERROR(_xlfn.XLOOKUP($G2278,通讯通路门店!$S$4:$S$993931,通讯通路门店!$B$4:$B$993931,0,0),"")</f>
        <v>东方市</v>
      </c>
      <c r="C2278" s="99" t="str">
        <f>IFERROR(_xlfn.XLOOKUP($G2278,通讯通路门店!$S$4:$S$993931,通讯通路门店!$C$4:$C$993931,0,0),"")</f>
        <v>东方市</v>
      </c>
      <c r="D2278" s="99" t="str">
        <f>IFERROR(_xlfn.XLOOKUP($G2278,通讯通路门店!$S$4:$S$993931,通讯通路门店!$D$4:$D$993931,0,0),"")</f>
        <v>八所镇</v>
      </c>
      <c r="E2278" s="83"/>
      <c r="F2278" s="83"/>
      <c r="G2278" s="101"/>
      <c r="H2278" s="102">
        <f>IFERROR(_xlfn.XLOOKUP($G2278,通讯通路门店!$S$4:$S$993931,通讯通路门店!$R$4:$R$993931,0,0),"")</f>
        <v>0</v>
      </c>
      <c r="I2278" s="83"/>
      <c r="J2278" s="83"/>
      <c r="K2278" s="83"/>
      <c r="L2278" s="83"/>
      <c r="M2278" s="83"/>
      <c r="N2278" s="83"/>
      <c r="O2278" s="83"/>
      <c r="P2278" s="83"/>
      <c r="Q2278" s="83"/>
      <c r="R2278" s="83"/>
      <c r="S2278" s="83"/>
      <c r="T2278" s="83"/>
      <c r="U2278" s="99">
        <f>COUNTIF(通讯通路门店!$S:$S,$G2278)</f>
        <v>0</v>
      </c>
      <c r="V2278" s="99">
        <f>COUNTIFS(通讯通路门店!$S:$S,$G2278,通讯通路门店!$J:$J,"综合卖场")</f>
        <v>0</v>
      </c>
      <c r="W2278" s="99">
        <f>SUMIFS(通讯通路门店!$AJ:$AJ,通讯通路门店!$S:$S,通讯客户沙盘!$G2278)</f>
        <v>0</v>
      </c>
      <c r="X2278" s="99">
        <f t="shared" si="175"/>
        <v>0</v>
      </c>
      <c r="Y2278" s="99">
        <f>COUNTIFS(通讯通路门店!$S:$S,$G2278,通讯通路门店!$J:$J,"荣耀体验店")+COUNTIFS(通讯通路门店!$S:$S,$G2278,通讯通路门店!$J:$J,"荣耀授权专卖店")</f>
        <v>0</v>
      </c>
      <c r="Z2278" s="99">
        <f>COUNTIFS(通讯通路门店!$S:$S,$G2278,通讯通路门店!$J:$J,"VIVO体验店")</f>
        <v>0</v>
      </c>
      <c r="AA2278" s="99">
        <f>COUNTIFS(通讯通路门店!$S:$S,$G2278,通讯通路门店!$J:$J,"OPPO体验店")</f>
        <v>0</v>
      </c>
      <c r="AB2278" s="99">
        <f>COUNTIFS(通讯通路门店!$S:$S,$G2278,通讯通路门店!$J:$J,"华为授权体验店")+COUNTIFS(通讯通路门店!$S:$S,$G2278,通讯通路门店!$J:$J,"华为堡垒店")</f>
        <v>0</v>
      </c>
      <c r="AC2278" s="99">
        <f>COUNTIFS(通讯通路门店!$S:$S,$G2278,通讯通路门店!$J:$J,"小米体验店")</f>
        <v>0</v>
      </c>
      <c r="AD2278" s="99">
        <f>COUNTIFS(通讯通路门店!$S:$S,$G2278,通讯通路门店!$J:$J,"苹果体验店")</f>
        <v>0</v>
      </c>
      <c r="AE2278" s="99">
        <f>COUNTIFS(通讯通路门店!$S:$S,$G2278,通讯通路门店!$J:$J,"其他品牌专卖店")</f>
        <v>0</v>
      </c>
      <c r="AF2278" s="99">
        <f>SUMIFS(通讯通路门店!$BI:$BI,通讯通路门店!$S:$S,$G2278)</f>
        <v>0</v>
      </c>
      <c r="AG2278" s="99">
        <f>SUMIFS(通讯通路门店!$BH:$BH,通讯通路门店!$S:$S,$G2278)</f>
        <v>0</v>
      </c>
      <c r="AH2278" s="99">
        <f t="shared" si="176"/>
        <v>0</v>
      </c>
      <c r="AI2278" s="99">
        <f>SUMIFS(通讯通路门店!$BB:$BB,通讯通路门店!$S:$S,$G2278)</f>
        <v>0</v>
      </c>
      <c r="AJ2278" s="99">
        <f>SUMIFS(通讯通路门店!$BE:$BE,通讯通路门店!$S:$S,$G2278)</f>
        <v>0</v>
      </c>
      <c r="AK2278" s="99">
        <f>SUMIFS(通讯通路门店!$BG:$BG,通讯通路门店!$S:$S,$G2278)</f>
        <v>0</v>
      </c>
      <c r="AL2278" s="99">
        <f>SUMIFS(通讯通路门店!$BC:$BC,通讯通路门店!$S:$S,$G2278)</f>
        <v>0</v>
      </c>
      <c r="AM2278" s="99">
        <f>SUMIFS(通讯通路门店!$BD:$BD,通讯通路门店!$S:$S,$G2278)</f>
        <v>0</v>
      </c>
      <c r="AN2278" s="99">
        <f>SUMIFS(通讯通路门店!$BF:$BF,通讯通路门店!$S:$S,$G2278)</f>
        <v>0</v>
      </c>
      <c r="AO2278" s="99">
        <f t="shared" si="177"/>
        <v>0</v>
      </c>
      <c r="AP2278" s="99">
        <f>SUMIFS(通讯通路门店!$K:$K,通讯通路门店!$S:$S,$G2278)</f>
        <v>0</v>
      </c>
      <c r="AQ2278" s="83"/>
      <c r="AR2278" s="99">
        <f>SUMIFS(通讯通路门店!$T:$T,通讯通路门店!$S:$S,$G2278)</f>
        <v>0</v>
      </c>
      <c r="AS2278" s="99">
        <f>SUMIFS(通讯通路门店!$U:$U,通讯通路门店!$S:$S,$G2278)</f>
        <v>0</v>
      </c>
      <c r="AT2278" s="99">
        <f>SUMIFS(通讯通路门店!$V:$V,通讯通路门店!$S:$S,$G2278)</f>
        <v>0</v>
      </c>
      <c r="AU2278" s="99">
        <f>SUMIFS(通讯通路门店!$W:$W,通讯通路门店!$S:$S,$G2278)</f>
        <v>0</v>
      </c>
      <c r="AV2278" s="99">
        <f>SUMIFS(通讯通路门店!$Z:$Z,通讯通路门店!$S:$S,$G2278)</f>
        <v>0</v>
      </c>
      <c r="AW2278" s="99">
        <f>SUMIFS(通讯通路门店!$AB:$AB,通讯通路门店!$S:$S,$G2278)</f>
        <v>0</v>
      </c>
      <c r="AX2278" s="99">
        <f>SUMIFS(通讯通路门店!$X:$X,通讯通路门店!$S:$S,$G2278)</f>
        <v>0</v>
      </c>
      <c r="AY2278" s="99">
        <f>SUMIFS(通讯通路门店!$Y:$Y,通讯通路门店!$S:$S,$G2278)</f>
        <v>0</v>
      </c>
      <c r="AZ2278" s="99">
        <f>SUMIFS(通讯通路门店!$AA:$AA,通讯通路门店!$S:$S,$G2278)</f>
        <v>0</v>
      </c>
      <c r="BA2278" s="99">
        <f t="shared" si="178"/>
        <v>0</v>
      </c>
      <c r="BB2278" s="99">
        <f t="shared" si="179"/>
        <v>0</v>
      </c>
      <c r="BC2278" s="99">
        <f>SUMIFS(通讯通路门店!$W:$W,通讯通路门店!$S:$S,$G2278,通讯通路门店!$J:$J,"荣耀体验店")+SUMIFS(通讯通路门店!$W:$W,通讯通路门店!$S:$S,$G2278,通讯通路门店!$J:$J,"荣耀授权专卖店")</f>
        <v>0</v>
      </c>
      <c r="BD2278" s="99">
        <f>SUMIFS(通讯通路门店!$Z:$Z,通讯通路门店!$S:$S,$G2278,通讯通路门店!$J:$J,"VIVO体验店")</f>
        <v>0</v>
      </c>
      <c r="BE2278" s="99">
        <f>SUMIFS(通讯通路门店!$AB:$AB,通讯通路门店!$S:$S,$G2278,通讯通路门店!$J:$J,"OPPO体验店")</f>
        <v>0</v>
      </c>
      <c r="BF2278" s="99">
        <f>SUMIFS(通讯通路门店!$X:$X,通讯通路门店!$S:$S,$G2278,通讯通路门店!$J:$J,"华为授权体验店")+SUMIFS(通讯通路门店!$AA:$AA,通讯通路门店!$S:$S,$G2278,通讯通路门店!$J:$J,"华为堡垒店")</f>
        <v>0</v>
      </c>
      <c r="BG2278" s="99">
        <f>SUMIFS(通讯通路门店!$Y:$Y,通讯通路门店!$S:$S,$G2278,通讯通路门店!$J:$J,"小米体验店")</f>
        <v>0</v>
      </c>
      <c r="BH2278" s="99">
        <f>SUMIFS(通讯通路门店!$AA:$AA,通讯通路门店!$S:$S,$G2278,通讯通路门店!$J:$J,"苹果体验店")</f>
        <v>0</v>
      </c>
      <c r="BI2278" s="99">
        <f>SUMIFS(通讯通路门店!$K:$K,通讯通路门店!$S:$S,$G2278,通讯通路门店!$J:$J,"其他品牌专卖店")</f>
        <v>0</v>
      </c>
      <c r="BJ2278" s="99">
        <f>SUMIFS(通讯通路门店!$AC:$AC,通讯通路门店!$S:$S,$G2278)</f>
        <v>0</v>
      </c>
      <c r="BK2278" s="99">
        <f>SUMIFS(通讯通路门店!$AD:$AD,通讯通路门店!$S:$S,$G2278)</f>
        <v>0</v>
      </c>
      <c r="BL2278" s="99">
        <f>SUMIFS(通讯通路门店!$AE:$AE,通讯通路门店!$S:$S,$G2278)</f>
        <v>0</v>
      </c>
      <c r="BM2278" s="99">
        <f>SUMIFS(通讯通路门店!$AF:$AF,通讯通路门店!$S:$S,$G2278)</f>
        <v>0</v>
      </c>
      <c r="BN2278" s="99">
        <f>SUMIFS(通讯通路门店!$AG:$AG,通讯通路门店!$S:$S,$G2278)</f>
        <v>0</v>
      </c>
      <c r="BO2278" s="99">
        <f>SUMIFS(通讯通路门店!$AH:$AH,通讯通路门店!$S:$S,$G2278)</f>
        <v>0</v>
      </c>
      <c r="BP2278" s="99">
        <f>SUMIFS(通讯通路门店!$AI:$AI,通讯通路门店!$S:$S,$G2278)</f>
        <v>0</v>
      </c>
      <c r="BQ2278" s="83"/>
    </row>
    <row r="2279" spans="1:69">
      <c r="A2279" s="99" t="str">
        <f>IFERROR(_xlfn.XLOOKUP($G2279,通讯通路门店!$S$4:$S$993931,通讯通路门店!$A$4:$A$993931,0,0),"")</f>
        <v>海南省</v>
      </c>
      <c r="B2279" s="99" t="str">
        <f>IFERROR(_xlfn.XLOOKUP($G2279,通讯通路门店!$S$4:$S$993931,通讯通路门店!$B$4:$B$993931,0,0),"")</f>
        <v>东方市</v>
      </c>
      <c r="C2279" s="99" t="str">
        <f>IFERROR(_xlfn.XLOOKUP($G2279,通讯通路门店!$S$4:$S$993931,通讯通路门店!$C$4:$C$993931,0,0),"")</f>
        <v>东方市</v>
      </c>
      <c r="D2279" s="99" t="str">
        <f>IFERROR(_xlfn.XLOOKUP($G2279,通讯通路门店!$S$4:$S$993931,通讯通路门店!$D$4:$D$993931,0,0),"")</f>
        <v>八所镇</v>
      </c>
      <c r="E2279" s="83"/>
      <c r="F2279" s="83"/>
      <c r="G2279" s="101"/>
      <c r="H2279" s="102">
        <f>IFERROR(_xlfn.XLOOKUP($G2279,通讯通路门店!$S$4:$S$993931,通讯通路门店!$R$4:$R$993931,0,0),"")</f>
        <v>0</v>
      </c>
      <c r="I2279" s="83"/>
      <c r="J2279" s="83"/>
      <c r="K2279" s="83"/>
      <c r="L2279" s="83"/>
      <c r="M2279" s="83"/>
      <c r="N2279" s="83"/>
      <c r="O2279" s="83"/>
      <c r="P2279" s="83"/>
      <c r="Q2279" s="83"/>
      <c r="R2279" s="83"/>
      <c r="S2279" s="83"/>
      <c r="T2279" s="83"/>
      <c r="U2279" s="99">
        <f>COUNTIF(通讯通路门店!$S:$S,$G2279)</f>
        <v>0</v>
      </c>
      <c r="V2279" s="99">
        <f>COUNTIFS(通讯通路门店!$S:$S,$G2279,通讯通路门店!$J:$J,"综合卖场")</f>
        <v>0</v>
      </c>
      <c r="W2279" s="99">
        <f>SUMIFS(通讯通路门店!$AJ:$AJ,通讯通路门店!$S:$S,通讯客户沙盘!$G2279)</f>
        <v>0</v>
      </c>
      <c r="X2279" s="99">
        <f t="shared" si="175"/>
        <v>0</v>
      </c>
      <c r="Y2279" s="99">
        <f>COUNTIFS(通讯通路门店!$S:$S,$G2279,通讯通路门店!$J:$J,"荣耀体验店")+COUNTIFS(通讯通路门店!$S:$S,$G2279,通讯通路门店!$J:$J,"荣耀授权专卖店")</f>
        <v>0</v>
      </c>
      <c r="Z2279" s="99">
        <f>COUNTIFS(通讯通路门店!$S:$S,$G2279,通讯通路门店!$J:$J,"VIVO体验店")</f>
        <v>0</v>
      </c>
      <c r="AA2279" s="99">
        <f>COUNTIFS(通讯通路门店!$S:$S,$G2279,通讯通路门店!$J:$J,"OPPO体验店")</f>
        <v>0</v>
      </c>
      <c r="AB2279" s="99">
        <f>COUNTIFS(通讯通路门店!$S:$S,$G2279,通讯通路门店!$J:$J,"华为授权体验店")+COUNTIFS(通讯通路门店!$S:$S,$G2279,通讯通路门店!$J:$J,"华为堡垒店")</f>
        <v>0</v>
      </c>
      <c r="AC2279" s="99">
        <f>COUNTIFS(通讯通路门店!$S:$S,$G2279,通讯通路门店!$J:$J,"小米体验店")</f>
        <v>0</v>
      </c>
      <c r="AD2279" s="99">
        <f>COUNTIFS(通讯通路门店!$S:$S,$G2279,通讯通路门店!$J:$J,"苹果体验店")</f>
        <v>0</v>
      </c>
      <c r="AE2279" s="99">
        <f>COUNTIFS(通讯通路门店!$S:$S,$G2279,通讯通路门店!$J:$J,"其他品牌专卖店")</f>
        <v>0</v>
      </c>
      <c r="AF2279" s="99">
        <f>SUMIFS(通讯通路门店!$BI:$BI,通讯通路门店!$S:$S,$G2279)</f>
        <v>0</v>
      </c>
      <c r="AG2279" s="99">
        <f>SUMIFS(通讯通路门店!$BH:$BH,通讯通路门店!$S:$S,$G2279)</f>
        <v>0</v>
      </c>
      <c r="AH2279" s="99">
        <f t="shared" si="176"/>
        <v>0</v>
      </c>
      <c r="AI2279" s="99">
        <f>SUMIFS(通讯通路门店!$BB:$BB,通讯通路门店!$S:$S,$G2279)</f>
        <v>0</v>
      </c>
      <c r="AJ2279" s="99">
        <f>SUMIFS(通讯通路门店!$BE:$BE,通讯通路门店!$S:$S,$G2279)</f>
        <v>0</v>
      </c>
      <c r="AK2279" s="99">
        <f>SUMIFS(通讯通路门店!$BG:$BG,通讯通路门店!$S:$S,$G2279)</f>
        <v>0</v>
      </c>
      <c r="AL2279" s="99">
        <f>SUMIFS(通讯通路门店!$BC:$BC,通讯通路门店!$S:$S,$G2279)</f>
        <v>0</v>
      </c>
      <c r="AM2279" s="99">
        <f>SUMIFS(通讯通路门店!$BD:$BD,通讯通路门店!$S:$S,$G2279)</f>
        <v>0</v>
      </c>
      <c r="AN2279" s="99">
        <f>SUMIFS(通讯通路门店!$BF:$BF,通讯通路门店!$S:$S,$G2279)</f>
        <v>0</v>
      </c>
      <c r="AO2279" s="99">
        <f t="shared" si="177"/>
        <v>0</v>
      </c>
      <c r="AP2279" s="99">
        <f>SUMIFS(通讯通路门店!$K:$K,通讯通路门店!$S:$S,$G2279)</f>
        <v>0</v>
      </c>
      <c r="AQ2279" s="83"/>
      <c r="AR2279" s="99">
        <f>SUMIFS(通讯通路门店!$T:$T,通讯通路门店!$S:$S,$G2279)</f>
        <v>0</v>
      </c>
      <c r="AS2279" s="99">
        <f>SUMIFS(通讯通路门店!$U:$U,通讯通路门店!$S:$S,$G2279)</f>
        <v>0</v>
      </c>
      <c r="AT2279" s="99">
        <f>SUMIFS(通讯通路门店!$V:$V,通讯通路门店!$S:$S,$G2279)</f>
        <v>0</v>
      </c>
      <c r="AU2279" s="99">
        <f>SUMIFS(通讯通路门店!$W:$W,通讯通路门店!$S:$S,$G2279)</f>
        <v>0</v>
      </c>
      <c r="AV2279" s="99">
        <f>SUMIFS(通讯通路门店!$Z:$Z,通讯通路门店!$S:$S,$G2279)</f>
        <v>0</v>
      </c>
      <c r="AW2279" s="99">
        <f>SUMIFS(通讯通路门店!$AB:$AB,通讯通路门店!$S:$S,$G2279)</f>
        <v>0</v>
      </c>
      <c r="AX2279" s="99">
        <f>SUMIFS(通讯通路门店!$X:$X,通讯通路门店!$S:$S,$G2279)</f>
        <v>0</v>
      </c>
      <c r="AY2279" s="99">
        <f>SUMIFS(通讯通路门店!$Y:$Y,通讯通路门店!$S:$S,$G2279)</f>
        <v>0</v>
      </c>
      <c r="AZ2279" s="99">
        <f>SUMIFS(通讯通路门店!$AA:$AA,通讯通路门店!$S:$S,$G2279)</f>
        <v>0</v>
      </c>
      <c r="BA2279" s="99">
        <f t="shared" si="178"/>
        <v>0</v>
      </c>
      <c r="BB2279" s="99">
        <f t="shared" si="179"/>
        <v>0</v>
      </c>
      <c r="BC2279" s="99">
        <f>SUMIFS(通讯通路门店!$W:$W,通讯通路门店!$S:$S,$G2279,通讯通路门店!$J:$J,"荣耀体验店")+SUMIFS(通讯通路门店!$W:$W,通讯通路门店!$S:$S,$G2279,通讯通路门店!$J:$J,"荣耀授权专卖店")</f>
        <v>0</v>
      </c>
      <c r="BD2279" s="99">
        <f>SUMIFS(通讯通路门店!$Z:$Z,通讯通路门店!$S:$S,$G2279,通讯通路门店!$J:$J,"VIVO体验店")</f>
        <v>0</v>
      </c>
      <c r="BE2279" s="99">
        <f>SUMIFS(通讯通路门店!$AB:$AB,通讯通路门店!$S:$S,$G2279,通讯通路门店!$J:$J,"OPPO体验店")</f>
        <v>0</v>
      </c>
      <c r="BF2279" s="99">
        <f>SUMIFS(通讯通路门店!$X:$X,通讯通路门店!$S:$S,$G2279,通讯通路门店!$J:$J,"华为授权体验店")+SUMIFS(通讯通路门店!$AA:$AA,通讯通路门店!$S:$S,$G2279,通讯通路门店!$J:$J,"华为堡垒店")</f>
        <v>0</v>
      </c>
      <c r="BG2279" s="99">
        <f>SUMIFS(通讯通路门店!$Y:$Y,通讯通路门店!$S:$S,$G2279,通讯通路门店!$J:$J,"小米体验店")</f>
        <v>0</v>
      </c>
      <c r="BH2279" s="99">
        <f>SUMIFS(通讯通路门店!$AA:$AA,通讯通路门店!$S:$S,$G2279,通讯通路门店!$J:$J,"苹果体验店")</f>
        <v>0</v>
      </c>
      <c r="BI2279" s="99">
        <f>SUMIFS(通讯通路门店!$K:$K,通讯通路门店!$S:$S,$G2279,通讯通路门店!$J:$J,"其他品牌专卖店")</f>
        <v>0</v>
      </c>
      <c r="BJ2279" s="99">
        <f>SUMIFS(通讯通路门店!$AC:$AC,通讯通路门店!$S:$S,$G2279)</f>
        <v>0</v>
      </c>
      <c r="BK2279" s="99">
        <f>SUMIFS(通讯通路门店!$AD:$AD,通讯通路门店!$S:$S,$G2279)</f>
        <v>0</v>
      </c>
      <c r="BL2279" s="99">
        <f>SUMIFS(通讯通路门店!$AE:$AE,通讯通路门店!$S:$S,$G2279)</f>
        <v>0</v>
      </c>
      <c r="BM2279" s="99">
        <f>SUMIFS(通讯通路门店!$AF:$AF,通讯通路门店!$S:$S,$G2279)</f>
        <v>0</v>
      </c>
      <c r="BN2279" s="99">
        <f>SUMIFS(通讯通路门店!$AG:$AG,通讯通路门店!$S:$S,$G2279)</f>
        <v>0</v>
      </c>
      <c r="BO2279" s="99">
        <f>SUMIFS(通讯通路门店!$AH:$AH,通讯通路门店!$S:$S,$G2279)</f>
        <v>0</v>
      </c>
      <c r="BP2279" s="99">
        <f>SUMIFS(通讯通路门店!$AI:$AI,通讯通路门店!$S:$S,$G2279)</f>
        <v>0</v>
      </c>
      <c r="BQ2279" s="83"/>
    </row>
    <row r="2280" spans="1:69">
      <c r="A2280" s="99" t="str">
        <f>IFERROR(_xlfn.XLOOKUP($G2280,通讯通路门店!$S$4:$S$993931,通讯通路门店!$A$4:$A$993931,0,0),"")</f>
        <v>海南省</v>
      </c>
      <c r="B2280" s="99" t="str">
        <f>IFERROR(_xlfn.XLOOKUP($G2280,通讯通路门店!$S$4:$S$993931,通讯通路门店!$B$4:$B$993931,0,0),"")</f>
        <v>东方市</v>
      </c>
      <c r="C2280" s="99" t="str">
        <f>IFERROR(_xlfn.XLOOKUP($G2280,通讯通路门店!$S$4:$S$993931,通讯通路门店!$C$4:$C$993931,0,0),"")</f>
        <v>东方市</v>
      </c>
      <c r="D2280" s="99" t="str">
        <f>IFERROR(_xlfn.XLOOKUP($G2280,通讯通路门店!$S$4:$S$993931,通讯通路门店!$D$4:$D$993931,0,0),"")</f>
        <v>八所镇</v>
      </c>
      <c r="E2280" s="83"/>
      <c r="F2280" s="83"/>
      <c r="G2280" s="101"/>
      <c r="H2280" s="102">
        <f>IFERROR(_xlfn.XLOOKUP($G2280,通讯通路门店!$S$4:$S$993931,通讯通路门店!$R$4:$R$993931,0,0),"")</f>
        <v>0</v>
      </c>
      <c r="I2280" s="83"/>
      <c r="J2280" s="83"/>
      <c r="K2280" s="83"/>
      <c r="L2280" s="83"/>
      <c r="M2280" s="83"/>
      <c r="N2280" s="83"/>
      <c r="O2280" s="83"/>
      <c r="P2280" s="83"/>
      <c r="Q2280" s="83"/>
      <c r="R2280" s="83"/>
      <c r="S2280" s="83"/>
      <c r="T2280" s="83"/>
      <c r="U2280" s="99">
        <f>COUNTIF(通讯通路门店!$S:$S,$G2280)</f>
        <v>0</v>
      </c>
      <c r="V2280" s="99">
        <f>COUNTIFS(通讯通路门店!$S:$S,$G2280,通讯通路门店!$J:$J,"综合卖场")</f>
        <v>0</v>
      </c>
      <c r="W2280" s="99">
        <f>SUMIFS(通讯通路门店!$AJ:$AJ,通讯通路门店!$S:$S,通讯客户沙盘!$G2280)</f>
        <v>0</v>
      </c>
      <c r="X2280" s="99">
        <f t="shared" si="175"/>
        <v>0</v>
      </c>
      <c r="Y2280" s="99">
        <f>COUNTIFS(通讯通路门店!$S:$S,$G2280,通讯通路门店!$J:$J,"荣耀体验店")+COUNTIFS(通讯通路门店!$S:$S,$G2280,通讯通路门店!$J:$J,"荣耀授权专卖店")</f>
        <v>0</v>
      </c>
      <c r="Z2280" s="99">
        <f>COUNTIFS(通讯通路门店!$S:$S,$G2280,通讯通路门店!$J:$J,"VIVO体验店")</f>
        <v>0</v>
      </c>
      <c r="AA2280" s="99">
        <f>COUNTIFS(通讯通路门店!$S:$S,$G2280,通讯通路门店!$J:$J,"OPPO体验店")</f>
        <v>0</v>
      </c>
      <c r="AB2280" s="99">
        <f>COUNTIFS(通讯通路门店!$S:$S,$G2280,通讯通路门店!$J:$J,"华为授权体验店")+COUNTIFS(通讯通路门店!$S:$S,$G2280,通讯通路门店!$J:$J,"华为堡垒店")</f>
        <v>0</v>
      </c>
      <c r="AC2280" s="99">
        <f>COUNTIFS(通讯通路门店!$S:$S,$G2280,通讯通路门店!$J:$J,"小米体验店")</f>
        <v>0</v>
      </c>
      <c r="AD2280" s="99">
        <f>COUNTIFS(通讯通路门店!$S:$S,$G2280,通讯通路门店!$J:$J,"苹果体验店")</f>
        <v>0</v>
      </c>
      <c r="AE2280" s="99">
        <f>COUNTIFS(通讯通路门店!$S:$S,$G2280,通讯通路门店!$J:$J,"其他品牌专卖店")</f>
        <v>0</v>
      </c>
      <c r="AF2280" s="99">
        <f>SUMIFS(通讯通路门店!$BI:$BI,通讯通路门店!$S:$S,$G2280)</f>
        <v>0</v>
      </c>
      <c r="AG2280" s="99">
        <f>SUMIFS(通讯通路门店!$BH:$BH,通讯通路门店!$S:$S,$G2280)</f>
        <v>0</v>
      </c>
      <c r="AH2280" s="99">
        <f t="shared" si="176"/>
        <v>0</v>
      </c>
      <c r="AI2280" s="99">
        <f>SUMIFS(通讯通路门店!$BB:$BB,通讯通路门店!$S:$S,$G2280)</f>
        <v>0</v>
      </c>
      <c r="AJ2280" s="99">
        <f>SUMIFS(通讯通路门店!$BE:$BE,通讯通路门店!$S:$S,$G2280)</f>
        <v>0</v>
      </c>
      <c r="AK2280" s="99">
        <f>SUMIFS(通讯通路门店!$BG:$BG,通讯通路门店!$S:$S,$G2280)</f>
        <v>0</v>
      </c>
      <c r="AL2280" s="99">
        <f>SUMIFS(通讯通路门店!$BC:$BC,通讯通路门店!$S:$S,$G2280)</f>
        <v>0</v>
      </c>
      <c r="AM2280" s="99">
        <f>SUMIFS(通讯通路门店!$BD:$BD,通讯通路门店!$S:$S,$G2280)</f>
        <v>0</v>
      </c>
      <c r="AN2280" s="99">
        <f>SUMIFS(通讯通路门店!$BF:$BF,通讯通路门店!$S:$S,$G2280)</f>
        <v>0</v>
      </c>
      <c r="AO2280" s="99">
        <f t="shared" si="177"/>
        <v>0</v>
      </c>
      <c r="AP2280" s="99">
        <f>SUMIFS(通讯通路门店!$K:$K,通讯通路门店!$S:$S,$G2280)</f>
        <v>0</v>
      </c>
      <c r="AQ2280" s="83"/>
      <c r="AR2280" s="99">
        <f>SUMIFS(通讯通路门店!$T:$T,通讯通路门店!$S:$S,$G2280)</f>
        <v>0</v>
      </c>
      <c r="AS2280" s="99">
        <f>SUMIFS(通讯通路门店!$U:$U,通讯通路门店!$S:$S,$G2280)</f>
        <v>0</v>
      </c>
      <c r="AT2280" s="99">
        <f>SUMIFS(通讯通路门店!$V:$V,通讯通路门店!$S:$S,$G2280)</f>
        <v>0</v>
      </c>
      <c r="AU2280" s="99">
        <f>SUMIFS(通讯通路门店!$W:$W,通讯通路门店!$S:$S,$G2280)</f>
        <v>0</v>
      </c>
      <c r="AV2280" s="99">
        <f>SUMIFS(通讯通路门店!$Z:$Z,通讯通路门店!$S:$S,$G2280)</f>
        <v>0</v>
      </c>
      <c r="AW2280" s="99">
        <f>SUMIFS(通讯通路门店!$AB:$AB,通讯通路门店!$S:$S,$G2280)</f>
        <v>0</v>
      </c>
      <c r="AX2280" s="99">
        <f>SUMIFS(通讯通路门店!$X:$X,通讯通路门店!$S:$S,$G2280)</f>
        <v>0</v>
      </c>
      <c r="AY2280" s="99">
        <f>SUMIFS(通讯通路门店!$Y:$Y,通讯通路门店!$S:$S,$G2280)</f>
        <v>0</v>
      </c>
      <c r="AZ2280" s="99">
        <f>SUMIFS(通讯通路门店!$AA:$AA,通讯通路门店!$S:$S,$G2280)</f>
        <v>0</v>
      </c>
      <c r="BA2280" s="99">
        <f t="shared" si="178"/>
        <v>0</v>
      </c>
      <c r="BB2280" s="99">
        <f t="shared" si="179"/>
        <v>0</v>
      </c>
      <c r="BC2280" s="99">
        <f>SUMIFS(通讯通路门店!$W:$W,通讯通路门店!$S:$S,$G2280,通讯通路门店!$J:$J,"荣耀体验店")+SUMIFS(通讯通路门店!$W:$W,通讯通路门店!$S:$S,$G2280,通讯通路门店!$J:$J,"荣耀授权专卖店")</f>
        <v>0</v>
      </c>
      <c r="BD2280" s="99">
        <f>SUMIFS(通讯通路门店!$Z:$Z,通讯通路门店!$S:$S,$G2280,通讯通路门店!$J:$J,"VIVO体验店")</f>
        <v>0</v>
      </c>
      <c r="BE2280" s="99">
        <f>SUMIFS(通讯通路门店!$AB:$AB,通讯通路门店!$S:$S,$G2280,通讯通路门店!$J:$J,"OPPO体验店")</f>
        <v>0</v>
      </c>
      <c r="BF2280" s="99">
        <f>SUMIFS(通讯通路门店!$X:$X,通讯通路门店!$S:$S,$G2280,通讯通路门店!$J:$J,"华为授权体验店")+SUMIFS(通讯通路门店!$AA:$AA,通讯通路门店!$S:$S,$G2280,通讯通路门店!$J:$J,"华为堡垒店")</f>
        <v>0</v>
      </c>
      <c r="BG2280" s="99">
        <f>SUMIFS(通讯通路门店!$Y:$Y,通讯通路门店!$S:$S,$G2280,通讯通路门店!$J:$J,"小米体验店")</f>
        <v>0</v>
      </c>
      <c r="BH2280" s="99">
        <f>SUMIFS(通讯通路门店!$AA:$AA,通讯通路门店!$S:$S,$G2280,通讯通路门店!$J:$J,"苹果体验店")</f>
        <v>0</v>
      </c>
      <c r="BI2280" s="99">
        <f>SUMIFS(通讯通路门店!$K:$K,通讯通路门店!$S:$S,$G2280,通讯通路门店!$J:$J,"其他品牌专卖店")</f>
        <v>0</v>
      </c>
      <c r="BJ2280" s="99">
        <f>SUMIFS(通讯通路门店!$AC:$AC,通讯通路门店!$S:$S,$G2280)</f>
        <v>0</v>
      </c>
      <c r="BK2280" s="99">
        <f>SUMIFS(通讯通路门店!$AD:$AD,通讯通路门店!$S:$S,$G2280)</f>
        <v>0</v>
      </c>
      <c r="BL2280" s="99">
        <f>SUMIFS(通讯通路门店!$AE:$AE,通讯通路门店!$S:$S,$G2280)</f>
        <v>0</v>
      </c>
      <c r="BM2280" s="99">
        <f>SUMIFS(通讯通路门店!$AF:$AF,通讯通路门店!$S:$S,$G2280)</f>
        <v>0</v>
      </c>
      <c r="BN2280" s="99">
        <f>SUMIFS(通讯通路门店!$AG:$AG,通讯通路门店!$S:$S,$G2280)</f>
        <v>0</v>
      </c>
      <c r="BO2280" s="99">
        <f>SUMIFS(通讯通路门店!$AH:$AH,通讯通路门店!$S:$S,$G2280)</f>
        <v>0</v>
      </c>
      <c r="BP2280" s="99">
        <f>SUMIFS(通讯通路门店!$AI:$AI,通讯通路门店!$S:$S,$G2280)</f>
        <v>0</v>
      </c>
      <c r="BQ2280" s="83"/>
    </row>
    <row r="2281" spans="1:69">
      <c r="A2281" s="99" t="str">
        <f>IFERROR(_xlfn.XLOOKUP($G2281,通讯通路门店!$S$4:$S$993931,通讯通路门店!$A$4:$A$993931,0,0),"")</f>
        <v>海南省</v>
      </c>
      <c r="B2281" s="99" t="str">
        <f>IFERROR(_xlfn.XLOOKUP($G2281,通讯通路门店!$S$4:$S$993931,通讯通路门店!$B$4:$B$993931,0,0),"")</f>
        <v>东方市</v>
      </c>
      <c r="C2281" s="99" t="str">
        <f>IFERROR(_xlfn.XLOOKUP($G2281,通讯通路门店!$S$4:$S$993931,通讯通路门店!$C$4:$C$993931,0,0),"")</f>
        <v>东方市</v>
      </c>
      <c r="D2281" s="99" t="str">
        <f>IFERROR(_xlfn.XLOOKUP($G2281,通讯通路门店!$S$4:$S$993931,通讯通路门店!$D$4:$D$993931,0,0),"")</f>
        <v>八所镇</v>
      </c>
      <c r="E2281" s="83"/>
      <c r="F2281" s="83"/>
      <c r="G2281" s="101"/>
      <c r="H2281" s="102">
        <f>IFERROR(_xlfn.XLOOKUP($G2281,通讯通路门店!$S$4:$S$993931,通讯通路门店!$R$4:$R$993931,0,0),"")</f>
        <v>0</v>
      </c>
      <c r="I2281" s="83"/>
      <c r="J2281" s="83"/>
      <c r="K2281" s="83"/>
      <c r="L2281" s="83"/>
      <c r="M2281" s="83"/>
      <c r="N2281" s="83"/>
      <c r="O2281" s="83"/>
      <c r="P2281" s="83"/>
      <c r="Q2281" s="83"/>
      <c r="R2281" s="83"/>
      <c r="S2281" s="83"/>
      <c r="T2281" s="83"/>
      <c r="U2281" s="99">
        <f>COUNTIF(通讯通路门店!$S:$S,$G2281)</f>
        <v>0</v>
      </c>
      <c r="V2281" s="99">
        <f>COUNTIFS(通讯通路门店!$S:$S,$G2281,通讯通路门店!$J:$J,"综合卖场")</f>
        <v>0</v>
      </c>
      <c r="W2281" s="99">
        <f>SUMIFS(通讯通路门店!$AJ:$AJ,通讯通路门店!$S:$S,通讯客户沙盘!$G2281)</f>
        <v>0</v>
      </c>
      <c r="X2281" s="99">
        <f t="shared" si="175"/>
        <v>0</v>
      </c>
      <c r="Y2281" s="99">
        <f>COUNTIFS(通讯通路门店!$S:$S,$G2281,通讯通路门店!$J:$J,"荣耀体验店")+COUNTIFS(通讯通路门店!$S:$S,$G2281,通讯通路门店!$J:$J,"荣耀授权专卖店")</f>
        <v>0</v>
      </c>
      <c r="Z2281" s="99">
        <f>COUNTIFS(通讯通路门店!$S:$S,$G2281,通讯通路门店!$J:$J,"VIVO体验店")</f>
        <v>0</v>
      </c>
      <c r="AA2281" s="99">
        <f>COUNTIFS(通讯通路门店!$S:$S,$G2281,通讯通路门店!$J:$J,"OPPO体验店")</f>
        <v>0</v>
      </c>
      <c r="AB2281" s="99">
        <f>COUNTIFS(通讯通路门店!$S:$S,$G2281,通讯通路门店!$J:$J,"华为授权体验店")+COUNTIFS(通讯通路门店!$S:$S,$G2281,通讯通路门店!$J:$J,"华为堡垒店")</f>
        <v>0</v>
      </c>
      <c r="AC2281" s="99">
        <f>COUNTIFS(通讯通路门店!$S:$S,$G2281,通讯通路门店!$J:$J,"小米体验店")</f>
        <v>0</v>
      </c>
      <c r="AD2281" s="99">
        <f>COUNTIFS(通讯通路门店!$S:$S,$G2281,通讯通路门店!$J:$J,"苹果体验店")</f>
        <v>0</v>
      </c>
      <c r="AE2281" s="99">
        <f>COUNTIFS(通讯通路门店!$S:$S,$G2281,通讯通路门店!$J:$J,"其他品牌专卖店")</f>
        <v>0</v>
      </c>
      <c r="AF2281" s="99">
        <f>SUMIFS(通讯通路门店!$BI:$BI,通讯通路门店!$S:$S,$G2281)</f>
        <v>0</v>
      </c>
      <c r="AG2281" s="99">
        <f>SUMIFS(通讯通路门店!$BH:$BH,通讯通路门店!$S:$S,$G2281)</f>
        <v>0</v>
      </c>
      <c r="AH2281" s="99">
        <f t="shared" si="176"/>
        <v>0</v>
      </c>
      <c r="AI2281" s="99">
        <f>SUMIFS(通讯通路门店!$BB:$BB,通讯通路门店!$S:$S,$G2281)</f>
        <v>0</v>
      </c>
      <c r="AJ2281" s="99">
        <f>SUMIFS(通讯通路门店!$BE:$BE,通讯通路门店!$S:$S,$G2281)</f>
        <v>0</v>
      </c>
      <c r="AK2281" s="99">
        <f>SUMIFS(通讯通路门店!$BG:$BG,通讯通路门店!$S:$S,$G2281)</f>
        <v>0</v>
      </c>
      <c r="AL2281" s="99">
        <f>SUMIFS(通讯通路门店!$BC:$BC,通讯通路门店!$S:$S,$G2281)</f>
        <v>0</v>
      </c>
      <c r="AM2281" s="99">
        <f>SUMIFS(通讯通路门店!$BD:$BD,通讯通路门店!$S:$S,$G2281)</f>
        <v>0</v>
      </c>
      <c r="AN2281" s="99">
        <f>SUMIFS(通讯通路门店!$BF:$BF,通讯通路门店!$S:$S,$G2281)</f>
        <v>0</v>
      </c>
      <c r="AO2281" s="99">
        <f t="shared" si="177"/>
        <v>0</v>
      </c>
      <c r="AP2281" s="99">
        <f>SUMIFS(通讯通路门店!$K:$K,通讯通路门店!$S:$S,$G2281)</f>
        <v>0</v>
      </c>
      <c r="AQ2281" s="83"/>
      <c r="AR2281" s="99">
        <f>SUMIFS(通讯通路门店!$T:$T,通讯通路门店!$S:$S,$G2281)</f>
        <v>0</v>
      </c>
      <c r="AS2281" s="99">
        <f>SUMIFS(通讯通路门店!$U:$U,通讯通路门店!$S:$S,$G2281)</f>
        <v>0</v>
      </c>
      <c r="AT2281" s="99">
        <f>SUMIFS(通讯通路门店!$V:$V,通讯通路门店!$S:$S,$G2281)</f>
        <v>0</v>
      </c>
      <c r="AU2281" s="99">
        <f>SUMIFS(通讯通路门店!$W:$W,通讯通路门店!$S:$S,$G2281)</f>
        <v>0</v>
      </c>
      <c r="AV2281" s="99">
        <f>SUMIFS(通讯通路门店!$Z:$Z,通讯通路门店!$S:$S,$G2281)</f>
        <v>0</v>
      </c>
      <c r="AW2281" s="99">
        <f>SUMIFS(通讯通路门店!$AB:$AB,通讯通路门店!$S:$S,$G2281)</f>
        <v>0</v>
      </c>
      <c r="AX2281" s="99">
        <f>SUMIFS(通讯通路门店!$X:$X,通讯通路门店!$S:$S,$G2281)</f>
        <v>0</v>
      </c>
      <c r="AY2281" s="99">
        <f>SUMIFS(通讯通路门店!$Y:$Y,通讯通路门店!$S:$S,$G2281)</f>
        <v>0</v>
      </c>
      <c r="AZ2281" s="99">
        <f>SUMIFS(通讯通路门店!$AA:$AA,通讯通路门店!$S:$S,$G2281)</f>
        <v>0</v>
      </c>
      <c r="BA2281" s="99">
        <f t="shared" si="178"/>
        <v>0</v>
      </c>
      <c r="BB2281" s="99">
        <f t="shared" si="179"/>
        <v>0</v>
      </c>
      <c r="BC2281" s="99">
        <f>SUMIFS(通讯通路门店!$W:$W,通讯通路门店!$S:$S,$G2281,通讯通路门店!$J:$J,"荣耀体验店")+SUMIFS(通讯通路门店!$W:$W,通讯通路门店!$S:$S,$G2281,通讯通路门店!$J:$J,"荣耀授权专卖店")</f>
        <v>0</v>
      </c>
      <c r="BD2281" s="99">
        <f>SUMIFS(通讯通路门店!$Z:$Z,通讯通路门店!$S:$S,$G2281,通讯通路门店!$J:$J,"VIVO体验店")</f>
        <v>0</v>
      </c>
      <c r="BE2281" s="99">
        <f>SUMIFS(通讯通路门店!$AB:$AB,通讯通路门店!$S:$S,$G2281,通讯通路门店!$J:$J,"OPPO体验店")</f>
        <v>0</v>
      </c>
      <c r="BF2281" s="99">
        <f>SUMIFS(通讯通路门店!$X:$X,通讯通路门店!$S:$S,$G2281,通讯通路门店!$J:$J,"华为授权体验店")+SUMIFS(通讯通路门店!$AA:$AA,通讯通路门店!$S:$S,$G2281,通讯通路门店!$J:$J,"华为堡垒店")</f>
        <v>0</v>
      </c>
      <c r="BG2281" s="99">
        <f>SUMIFS(通讯通路门店!$Y:$Y,通讯通路门店!$S:$S,$G2281,通讯通路门店!$J:$J,"小米体验店")</f>
        <v>0</v>
      </c>
      <c r="BH2281" s="99">
        <f>SUMIFS(通讯通路门店!$AA:$AA,通讯通路门店!$S:$S,$G2281,通讯通路门店!$J:$J,"苹果体验店")</f>
        <v>0</v>
      </c>
      <c r="BI2281" s="99">
        <f>SUMIFS(通讯通路门店!$K:$K,通讯通路门店!$S:$S,$G2281,通讯通路门店!$J:$J,"其他品牌专卖店")</f>
        <v>0</v>
      </c>
      <c r="BJ2281" s="99">
        <f>SUMIFS(通讯通路门店!$AC:$AC,通讯通路门店!$S:$S,$G2281)</f>
        <v>0</v>
      </c>
      <c r="BK2281" s="99">
        <f>SUMIFS(通讯通路门店!$AD:$AD,通讯通路门店!$S:$S,$G2281)</f>
        <v>0</v>
      </c>
      <c r="BL2281" s="99">
        <f>SUMIFS(通讯通路门店!$AE:$AE,通讯通路门店!$S:$S,$G2281)</f>
        <v>0</v>
      </c>
      <c r="BM2281" s="99">
        <f>SUMIFS(通讯通路门店!$AF:$AF,通讯通路门店!$S:$S,$G2281)</f>
        <v>0</v>
      </c>
      <c r="BN2281" s="99">
        <f>SUMIFS(通讯通路门店!$AG:$AG,通讯通路门店!$S:$S,$G2281)</f>
        <v>0</v>
      </c>
      <c r="BO2281" s="99">
        <f>SUMIFS(通讯通路门店!$AH:$AH,通讯通路门店!$S:$S,$G2281)</f>
        <v>0</v>
      </c>
      <c r="BP2281" s="99">
        <f>SUMIFS(通讯通路门店!$AI:$AI,通讯通路门店!$S:$S,$G2281)</f>
        <v>0</v>
      </c>
      <c r="BQ2281" s="83"/>
    </row>
    <row r="2282" spans="1:69">
      <c r="A2282" s="99" t="str">
        <f>IFERROR(_xlfn.XLOOKUP($G2282,通讯通路门店!$S$4:$S$993931,通讯通路门店!$A$4:$A$993931,0,0),"")</f>
        <v>海南省</v>
      </c>
      <c r="B2282" s="99" t="str">
        <f>IFERROR(_xlfn.XLOOKUP($G2282,通讯通路门店!$S$4:$S$993931,通讯通路门店!$B$4:$B$993931,0,0),"")</f>
        <v>东方市</v>
      </c>
      <c r="C2282" s="99" t="str">
        <f>IFERROR(_xlfn.XLOOKUP($G2282,通讯通路门店!$S$4:$S$993931,通讯通路门店!$C$4:$C$993931,0,0),"")</f>
        <v>东方市</v>
      </c>
      <c r="D2282" s="99" t="str">
        <f>IFERROR(_xlfn.XLOOKUP($G2282,通讯通路门店!$S$4:$S$993931,通讯通路门店!$D$4:$D$993931,0,0),"")</f>
        <v>八所镇</v>
      </c>
      <c r="E2282" s="83"/>
      <c r="F2282" s="83"/>
      <c r="G2282" s="101"/>
      <c r="H2282" s="102">
        <f>IFERROR(_xlfn.XLOOKUP($G2282,通讯通路门店!$S$4:$S$993931,通讯通路门店!$R$4:$R$993931,0,0),"")</f>
        <v>0</v>
      </c>
      <c r="I2282" s="83"/>
      <c r="J2282" s="83"/>
      <c r="K2282" s="83"/>
      <c r="L2282" s="83"/>
      <c r="M2282" s="83"/>
      <c r="N2282" s="83"/>
      <c r="O2282" s="83"/>
      <c r="P2282" s="83"/>
      <c r="Q2282" s="83"/>
      <c r="R2282" s="83"/>
      <c r="S2282" s="83"/>
      <c r="T2282" s="83"/>
      <c r="U2282" s="99">
        <f>COUNTIF(通讯通路门店!$S:$S,$G2282)</f>
        <v>0</v>
      </c>
      <c r="V2282" s="99">
        <f>COUNTIFS(通讯通路门店!$S:$S,$G2282,通讯通路门店!$J:$J,"综合卖场")</f>
        <v>0</v>
      </c>
      <c r="W2282" s="99">
        <f>SUMIFS(通讯通路门店!$AJ:$AJ,通讯通路门店!$S:$S,通讯客户沙盘!$G2282)</f>
        <v>0</v>
      </c>
      <c r="X2282" s="99">
        <f t="shared" si="175"/>
        <v>0</v>
      </c>
      <c r="Y2282" s="99">
        <f>COUNTIFS(通讯通路门店!$S:$S,$G2282,通讯通路门店!$J:$J,"荣耀体验店")+COUNTIFS(通讯通路门店!$S:$S,$G2282,通讯通路门店!$J:$J,"荣耀授权专卖店")</f>
        <v>0</v>
      </c>
      <c r="Z2282" s="99">
        <f>COUNTIFS(通讯通路门店!$S:$S,$G2282,通讯通路门店!$J:$J,"VIVO体验店")</f>
        <v>0</v>
      </c>
      <c r="AA2282" s="99">
        <f>COUNTIFS(通讯通路门店!$S:$S,$G2282,通讯通路门店!$J:$J,"OPPO体验店")</f>
        <v>0</v>
      </c>
      <c r="AB2282" s="99">
        <f>COUNTIFS(通讯通路门店!$S:$S,$G2282,通讯通路门店!$J:$J,"华为授权体验店")+COUNTIFS(通讯通路门店!$S:$S,$G2282,通讯通路门店!$J:$J,"华为堡垒店")</f>
        <v>0</v>
      </c>
      <c r="AC2282" s="99">
        <f>COUNTIFS(通讯通路门店!$S:$S,$G2282,通讯通路门店!$J:$J,"小米体验店")</f>
        <v>0</v>
      </c>
      <c r="AD2282" s="99">
        <f>COUNTIFS(通讯通路门店!$S:$S,$G2282,通讯通路门店!$J:$J,"苹果体验店")</f>
        <v>0</v>
      </c>
      <c r="AE2282" s="99">
        <f>COUNTIFS(通讯通路门店!$S:$S,$G2282,通讯通路门店!$J:$J,"其他品牌专卖店")</f>
        <v>0</v>
      </c>
      <c r="AF2282" s="99">
        <f>SUMIFS(通讯通路门店!$BI:$BI,通讯通路门店!$S:$S,$G2282)</f>
        <v>0</v>
      </c>
      <c r="AG2282" s="99">
        <f>SUMIFS(通讯通路门店!$BH:$BH,通讯通路门店!$S:$S,$G2282)</f>
        <v>0</v>
      </c>
      <c r="AH2282" s="99">
        <f t="shared" si="176"/>
        <v>0</v>
      </c>
      <c r="AI2282" s="99">
        <f>SUMIFS(通讯通路门店!$BB:$BB,通讯通路门店!$S:$S,$G2282)</f>
        <v>0</v>
      </c>
      <c r="AJ2282" s="99">
        <f>SUMIFS(通讯通路门店!$BE:$BE,通讯通路门店!$S:$S,$G2282)</f>
        <v>0</v>
      </c>
      <c r="AK2282" s="99">
        <f>SUMIFS(通讯通路门店!$BG:$BG,通讯通路门店!$S:$S,$G2282)</f>
        <v>0</v>
      </c>
      <c r="AL2282" s="99">
        <f>SUMIFS(通讯通路门店!$BC:$BC,通讯通路门店!$S:$S,$G2282)</f>
        <v>0</v>
      </c>
      <c r="AM2282" s="99">
        <f>SUMIFS(通讯通路门店!$BD:$BD,通讯通路门店!$S:$S,$G2282)</f>
        <v>0</v>
      </c>
      <c r="AN2282" s="99">
        <f>SUMIFS(通讯通路门店!$BF:$BF,通讯通路门店!$S:$S,$G2282)</f>
        <v>0</v>
      </c>
      <c r="AO2282" s="99">
        <f t="shared" si="177"/>
        <v>0</v>
      </c>
      <c r="AP2282" s="99">
        <f>SUMIFS(通讯通路门店!$K:$K,通讯通路门店!$S:$S,$G2282)</f>
        <v>0</v>
      </c>
      <c r="AQ2282" s="83"/>
      <c r="AR2282" s="99">
        <f>SUMIFS(通讯通路门店!$T:$T,通讯通路门店!$S:$S,$G2282)</f>
        <v>0</v>
      </c>
      <c r="AS2282" s="99">
        <f>SUMIFS(通讯通路门店!$U:$U,通讯通路门店!$S:$S,$G2282)</f>
        <v>0</v>
      </c>
      <c r="AT2282" s="99">
        <f>SUMIFS(通讯通路门店!$V:$V,通讯通路门店!$S:$S,$G2282)</f>
        <v>0</v>
      </c>
      <c r="AU2282" s="99">
        <f>SUMIFS(通讯通路门店!$W:$W,通讯通路门店!$S:$S,$G2282)</f>
        <v>0</v>
      </c>
      <c r="AV2282" s="99">
        <f>SUMIFS(通讯通路门店!$Z:$Z,通讯通路门店!$S:$S,$G2282)</f>
        <v>0</v>
      </c>
      <c r="AW2282" s="99">
        <f>SUMIFS(通讯通路门店!$AB:$AB,通讯通路门店!$S:$S,$G2282)</f>
        <v>0</v>
      </c>
      <c r="AX2282" s="99">
        <f>SUMIFS(通讯通路门店!$X:$X,通讯通路门店!$S:$S,$G2282)</f>
        <v>0</v>
      </c>
      <c r="AY2282" s="99">
        <f>SUMIFS(通讯通路门店!$Y:$Y,通讯通路门店!$S:$S,$G2282)</f>
        <v>0</v>
      </c>
      <c r="AZ2282" s="99">
        <f>SUMIFS(通讯通路门店!$AA:$AA,通讯通路门店!$S:$S,$G2282)</f>
        <v>0</v>
      </c>
      <c r="BA2282" s="99">
        <f t="shared" si="178"/>
        <v>0</v>
      </c>
      <c r="BB2282" s="99">
        <f t="shared" si="179"/>
        <v>0</v>
      </c>
      <c r="BC2282" s="99">
        <f>SUMIFS(通讯通路门店!$W:$W,通讯通路门店!$S:$S,$G2282,通讯通路门店!$J:$J,"荣耀体验店")+SUMIFS(通讯通路门店!$W:$W,通讯通路门店!$S:$S,$G2282,通讯通路门店!$J:$J,"荣耀授权专卖店")</f>
        <v>0</v>
      </c>
      <c r="BD2282" s="99">
        <f>SUMIFS(通讯通路门店!$Z:$Z,通讯通路门店!$S:$S,$G2282,通讯通路门店!$J:$J,"VIVO体验店")</f>
        <v>0</v>
      </c>
      <c r="BE2282" s="99">
        <f>SUMIFS(通讯通路门店!$AB:$AB,通讯通路门店!$S:$S,$G2282,通讯通路门店!$J:$J,"OPPO体验店")</f>
        <v>0</v>
      </c>
      <c r="BF2282" s="99">
        <f>SUMIFS(通讯通路门店!$X:$X,通讯通路门店!$S:$S,$G2282,通讯通路门店!$J:$J,"华为授权体验店")+SUMIFS(通讯通路门店!$AA:$AA,通讯通路门店!$S:$S,$G2282,通讯通路门店!$J:$J,"华为堡垒店")</f>
        <v>0</v>
      </c>
      <c r="BG2282" s="99">
        <f>SUMIFS(通讯通路门店!$Y:$Y,通讯通路门店!$S:$S,$G2282,通讯通路门店!$J:$J,"小米体验店")</f>
        <v>0</v>
      </c>
      <c r="BH2282" s="99">
        <f>SUMIFS(通讯通路门店!$AA:$AA,通讯通路门店!$S:$S,$G2282,通讯通路门店!$J:$J,"苹果体验店")</f>
        <v>0</v>
      </c>
      <c r="BI2282" s="99">
        <f>SUMIFS(通讯通路门店!$K:$K,通讯通路门店!$S:$S,$G2282,通讯通路门店!$J:$J,"其他品牌专卖店")</f>
        <v>0</v>
      </c>
      <c r="BJ2282" s="99">
        <f>SUMIFS(通讯通路门店!$AC:$AC,通讯通路门店!$S:$S,$G2282)</f>
        <v>0</v>
      </c>
      <c r="BK2282" s="99">
        <f>SUMIFS(通讯通路门店!$AD:$AD,通讯通路门店!$S:$S,$G2282)</f>
        <v>0</v>
      </c>
      <c r="BL2282" s="99">
        <f>SUMIFS(通讯通路门店!$AE:$AE,通讯通路门店!$S:$S,$G2282)</f>
        <v>0</v>
      </c>
      <c r="BM2282" s="99">
        <f>SUMIFS(通讯通路门店!$AF:$AF,通讯通路门店!$S:$S,$G2282)</f>
        <v>0</v>
      </c>
      <c r="BN2282" s="99">
        <f>SUMIFS(通讯通路门店!$AG:$AG,通讯通路门店!$S:$S,$G2282)</f>
        <v>0</v>
      </c>
      <c r="BO2282" s="99">
        <f>SUMIFS(通讯通路门店!$AH:$AH,通讯通路门店!$S:$S,$G2282)</f>
        <v>0</v>
      </c>
      <c r="BP2282" s="99">
        <f>SUMIFS(通讯通路门店!$AI:$AI,通讯通路门店!$S:$S,$G2282)</f>
        <v>0</v>
      </c>
      <c r="BQ2282" s="83"/>
    </row>
    <row r="2283" spans="1:69">
      <c r="A2283" s="99" t="str">
        <f>IFERROR(_xlfn.XLOOKUP($G2283,通讯通路门店!$S$4:$S$993931,通讯通路门店!$A$4:$A$993931,0,0),"")</f>
        <v>海南省</v>
      </c>
      <c r="B2283" s="99" t="str">
        <f>IFERROR(_xlfn.XLOOKUP($G2283,通讯通路门店!$S$4:$S$993931,通讯通路门店!$B$4:$B$993931,0,0),"")</f>
        <v>东方市</v>
      </c>
      <c r="C2283" s="99" t="str">
        <f>IFERROR(_xlfn.XLOOKUP($G2283,通讯通路门店!$S$4:$S$993931,通讯通路门店!$C$4:$C$993931,0,0),"")</f>
        <v>东方市</v>
      </c>
      <c r="D2283" s="99" t="str">
        <f>IFERROR(_xlfn.XLOOKUP($G2283,通讯通路门店!$S$4:$S$993931,通讯通路门店!$D$4:$D$993931,0,0),"")</f>
        <v>八所镇</v>
      </c>
      <c r="E2283" s="83"/>
      <c r="F2283" s="83"/>
      <c r="G2283" s="101"/>
      <c r="H2283" s="102">
        <f>IFERROR(_xlfn.XLOOKUP($G2283,通讯通路门店!$S$4:$S$993931,通讯通路门店!$R$4:$R$993931,0,0),"")</f>
        <v>0</v>
      </c>
      <c r="I2283" s="83"/>
      <c r="J2283" s="83"/>
      <c r="K2283" s="83"/>
      <c r="L2283" s="83"/>
      <c r="M2283" s="83"/>
      <c r="N2283" s="83"/>
      <c r="O2283" s="83"/>
      <c r="P2283" s="83"/>
      <c r="Q2283" s="83"/>
      <c r="R2283" s="83"/>
      <c r="S2283" s="83"/>
      <c r="T2283" s="83"/>
      <c r="U2283" s="99">
        <f>COUNTIF(通讯通路门店!$S:$S,$G2283)</f>
        <v>0</v>
      </c>
      <c r="V2283" s="99">
        <f>COUNTIFS(通讯通路门店!$S:$S,$G2283,通讯通路门店!$J:$J,"综合卖场")</f>
        <v>0</v>
      </c>
      <c r="W2283" s="99">
        <f>SUMIFS(通讯通路门店!$AJ:$AJ,通讯通路门店!$S:$S,通讯客户沙盘!$G2283)</f>
        <v>0</v>
      </c>
      <c r="X2283" s="99">
        <f t="shared" si="175"/>
        <v>0</v>
      </c>
      <c r="Y2283" s="99">
        <f>COUNTIFS(通讯通路门店!$S:$S,$G2283,通讯通路门店!$J:$J,"荣耀体验店")+COUNTIFS(通讯通路门店!$S:$S,$G2283,通讯通路门店!$J:$J,"荣耀授权专卖店")</f>
        <v>0</v>
      </c>
      <c r="Z2283" s="99">
        <f>COUNTIFS(通讯通路门店!$S:$S,$G2283,通讯通路门店!$J:$J,"VIVO体验店")</f>
        <v>0</v>
      </c>
      <c r="AA2283" s="99">
        <f>COUNTIFS(通讯通路门店!$S:$S,$G2283,通讯通路门店!$J:$J,"OPPO体验店")</f>
        <v>0</v>
      </c>
      <c r="AB2283" s="99">
        <f>COUNTIFS(通讯通路门店!$S:$S,$G2283,通讯通路门店!$J:$J,"华为授权体验店")+COUNTIFS(通讯通路门店!$S:$S,$G2283,通讯通路门店!$J:$J,"华为堡垒店")</f>
        <v>0</v>
      </c>
      <c r="AC2283" s="99">
        <f>COUNTIFS(通讯通路门店!$S:$S,$G2283,通讯通路门店!$J:$J,"小米体验店")</f>
        <v>0</v>
      </c>
      <c r="AD2283" s="99">
        <f>COUNTIFS(通讯通路门店!$S:$S,$G2283,通讯通路门店!$J:$J,"苹果体验店")</f>
        <v>0</v>
      </c>
      <c r="AE2283" s="99">
        <f>COUNTIFS(通讯通路门店!$S:$S,$G2283,通讯通路门店!$J:$J,"其他品牌专卖店")</f>
        <v>0</v>
      </c>
      <c r="AF2283" s="99">
        <f>SUMIFS(通讯通路门店!$BI:$BI,通讯通路门店!$S:$S,$G2283)</f>
        <v>0</v>
      </c>
      <c r="AG2283" s="99">
        <f>SUMIFS(通讯通路门店!$BH:$BH,通讯通路门店!$S:$S,$G2283)</f>
        <v>0</v>
      </c>
      <c r="AH2283" s="99">
        <f t="shared" si="176"/>
        <v>0</v>
      </c>
      <c r="AI2283" s="99">
        <f>SUMIFS(通讯通路门店!$BB:$BB,通讯通路门店!$S:$S,$G2283)</f>
        <v>0</v>
      </c>
      <c r="AJ2283" s="99">
        <f>SUMIFS(通讯通路门店!$BE:$BE,通讯通路门店!$S:$S,$G2283)</f>
        <v>0</v>
      </c>
      <c r="AK2283" s="99">
        <f>SUMIFS(通讯通路门店!$BG:$BG,通讯通路门店!$S:$S,$G2283)</f>
        <v>0</v>
      </c>
      <c r="AL2283" s="99">
        <f>SUMIFS(通讯通路门店!$BC:$BC,通讯通路门店!$S:$S,$G2283)</f>
        <v>0</v>
      </c>
      <c r="AM2283" s="99">
        <f>SUMIFS(通讯通路门店!$BD:$BD,通讯通路门店!$S:$S,$G2283)</f>
        <v>0</v>
      </c>
      <c r="AN2283" s="99">
        <f>SUMIFS(通讯通路门店!$BF:$BF,通讯通路门店!$S:$S,$G2283)</f>
        <v>0</v>
      </c>
      <c r="AO2283" s="99">
        <f t="shared" si="177"/>
        <v>0</v>
      </c>
      <c r="AP2283" s="99">
        <f>SUMIFS(通讯通路门店!$K:$K,通讯通路门店!$S:$S,$G2283)</f>
        <v>0</v>
      </c>
      <c r="AQ2283" s="83"/>
      <c r="AR2283" s="99">
        <f>SUMIFS(通讯通路门店!$T:$T,通讯通路门店!$S:$S,$G2283)</f>
        <v>0</v>
      </c>
      <c r="AS2283" s="99">
        <f>SUMIFS(通讯通路门店!$U:$U,通讯通路门店!$S:$S,$G2283)</f>
        <v>0</v>
      </c>
      <c r="AT2283" s="99">
        <f>SUMIFS(通讯通路门店!$V:$V,通讯通路门店!$S:$S,$G2283)</f>
        <v>0</v>
      </c>
      <c r="AU2283" s="99">
        <f>SUMIFS(通讯通路门店!$W:$W,通讯通路门店!$S:$S,$G2283)</f>
        <v>0</v>
      </c>
      <c r="AV2283" s="99">
        <f>SUMIFS(通讯通路门店!$Z:$Z,通讯通路门店!$S:$S,$G2283)</f>
        <v>0</v>
      </c>
      <c r="AW2283" s="99">
        <f>SUMIFS(通讯通路门店!$AB:$AB,通讯通路门店!$S:$S,$G2283)</f>
        <v>0</v>
      </c>
      <c r="AX2283" s="99">
        <f>SUMIFS(通讯通路门店!$X:$X,通讯通路门店!$S:$S,$G2283)</f>
        <v>0</v>
      </c>
      <c r="AY2283" s="99">
        <f>SUMIFS(通讯通路门店!$Y:$Y,通讯通路门店!$S:$S,$G2283)</f>
        <v>0</v>
      </c>
      <c r="AZ2283" s="99">
        <f>SUMIFS(通讯通路门店!$AA:$AA,通讯通路门店!$S:$S,$G2283)</f>
        <v>0</v>
      </c>
      <c r="BA2283" s="99">
        <f t="shared" si="178"/>
        <v>0</v>
      </c>
      <c r="BB2283" s="99">
        <f t="shared" si="179"/>
        <v>0</v>
      </c>
      <c r="BC2283" s="99">
        <f>SUMIFS(通讯通路门店!$W:$W,通讯通路门店!$S:$S,$G2283,通讯通路门店!$J:$J,"荣耀体验店")+SUMIFS(通讯通路门店!$W:$W,通讯通路门店!$S:$S,$G2283,通讯通路门店!$J:$J,"荣耀授权专卖店")</f>
        <v>0</v>
      </c>
      <c r="BD2283" s="99">
        <f>SUMIFS(通讯通路门店!$Z:$Z,通讯通路门店!$S:$S,$G2283,通讯通路门店!$J:$J,"VIVO体验店")</f>
        <v>0</v>
      </c>
      <c r="BE2283" s="99">
        <f>SUMIFS(通讯通路门店!$AB:$AB,通讯通路门店!$S:$S,$G2283,通讯通路门店!$J:$J,"OPPO体验店")</f>
        <v>0</v>
      </c>
      <c r="BF2283" s="99">
        <f>SUMIFS(通讯通路门店!$X:$X,通讯通路门店!$S:$S,$G2283,通讯通路门店!$J:$J,"华为授权体验店")+SUMIFS(通讯通路门店!$AA:$AA,通讯通路门店!$S:$S,$G2283,通讯通路门店!$J:$J,"华为堡垒店")</f>
        <v>0</v>
      </c>
      <c r="BG2283" s="99">
        <f>SUMIFS(通讯通路门店!$Y:$Y,通讯通路门店!$S:$S,$G2283,通讯通路门店!$J:$J,"小米体验店")</f>
        <v>0</v>
      </c>
      <c r="BH2283" s="99">
        <f>SUMIFS(通讯通路门店!$AA:$AA,通讯通路门店!$S:$S,$G2283,通讯通路门店!$J:$J,"苹果体验店")</f>
        <v>0</v>
      </c>
      <c r="BI2283" s="99">
        <f>SUMIFS(通讯通路门店!$K:$K,通讯通路门店!$S:$S,$G2283,通讯通路门店!$J:$J,"其他品牌专卖店")</f>
        <v>0</v>
      </c>
      <c r="BJ2283" s="99">
        <f>SUMIFS(通讯通路门店!$AC:$AC,通讯通路门店!$S:$S,$G2283)</f>
        <v>0</v>
      </c>
      <c r="BK2283" s="99">
        <f>SUMIFS(通讯通路门店!$AD:$AD,通讯通路门店!$S:$S,$G2283)</f>
        <v>0</v>
      </c>
      <c r="BL2283" s="99">
        <f>SUMIFS(通讯通路门店!$AE:$AE,通讯通路门店!$S:$S,$G2283)</f>
        <v>0</v>
      </c>
      <c r="BM2283" s="99">
        <f>SUMIFS(通讯通路门店!$AF:$AF,通讯通路门店!$S:$S,$G2283)</f>
        <v>0</v>
      </c>
      <c r="BN2283" s="99">
        <f>SUMIFS(通讯通路门店!$AG:$AG,通讯通路门店!$S:$S,$G2283)</f>
        <v>0</v>
      </c>
      <c r="BO2283" s="99">
        <f>SUMIFS(通讯通路门店!$AH:$AH,通讯通路门店!$S:$S,$G2283)</f>
        <v>0</v>
      </c>
      <c r="BP2283" s="99">
        <f>SUMIFS(通讯通路门店!$AI:$AI,通讯通路门店!$S:$S,$G2283)</f>
        <v>0</v>
      </c>
      <c r="BQ2283" s="83"/>
    </row>
    <row r="2284" spans="1:69">
      <c r="A2284" s="99" t="str">
        <f>IFERROR(_xlfn.XLOOKUP($G2284,通讯通路门店!$S$4:$S$993931,通讯通路门店!$A$4:$A$993931,0,0),"")</f>
        <v>海南省</v>
      </c>
      <c r="B2284" s="99" t="str">
        <f>IFERROR(_xlfn.XLOOKUP($G2284,通讯通路门店!$S$4:$S$993931,通讯通路门店!$B$4:$B$993931,0,0),"")</f>
        <v>东方市</v>
      </c>
      <c r="C2284" s="99" t="str">
        <f>IFERROR(_xlfn.XLOOKUP($G2284,通讯通路门店!$S$4:$S$993931,通讯通路门店!$C$4:$C$993931,0,0),"")</f>
        <v>东方市</v>
      </c>
      <c r="D2284" s="99" t="str">
        <f>IFERROR(_xlfn.XLOOKUP($G2284,通讯通路门店!$S$4:$S$993931,通讯通路门店!$D$4:$D$993931,0,0),"")</f>
        <v>八所镇</v>
      </c>
      <c r="E2284" s="83"/>
      <c r="F2284" s="83"/>
      <c r="G2284" s="101"/>
      <c r="H2284" s="102">
        <f>IFERROR(_xlfn.XLOOKUP($G2284,通讯通路门店!$S$4:$S$993931,通讯通路门店!$R$4:$R$993931,0,0),"")</f>
        <v>0</v>
      </c>
      <c r="I2284" s="83"/>
      <c r="J2284" s="83"/>
      <c r="K2284" s="83"/>
      <c r="L2284" s="83"/>
      <c r="M2284" s="83"/>
      <c r="N2284" s="83"/>
      <c r="O2284" s="83"/>
      <c r="P2284" s="83"/>
      <c r="Q2284" s="83"/>
      <c r="R2284" s="83"/>
      <c r="S2284" s="83"/>
      <c r="T2284" s="83"/>
      <c r="U2284" s="99">
        <f>COUNTIF(通讯通路门店!$S:$S,$G2284)</f>
        <v>0</v>
      </c>
      <c r="V2284" s="99">
        <f>COUNTIFS(通讯通路门店!$S:$S,$G2284,通讯通路门店!$J:$J,"综合卖场")</f>
        <v>0</v>
      </c>
      <c r="W2284" s="99">
        <f>SUMIFS(通讯通路门店!$AJ:$AJ,通讯通路门店!$S:$S,通讯客户沙盘!$G2284)</f>
        <v>0</v>
      </c>
      <c r="X2284" s="99">
        <f t="shared" si="175"/>
        <v>0</v>
      </c>
      <c r="Y2284" s="99">
        <f>COUNTIFS(通讯通路门店!$S:$S,$G2284,通讯通路门店!$J:$J,"荣耀体验店")+COUNTIFS(通讯通路门店!$S:$S,$G2284,通讯通路门店!$J:$J,"荣耀授权专卖店")</f>
        <v>0</v>
      </c>
      <c r="Z2284" s="99">
        <f>COUNTIFS(通讯通路门店!$S:$S,$G2284,通讯通路门店!$J:$J,"VIVO体验店")</f>
        <v>0</v>
      </c>
      <c r="AA2284" s="99">
        <f>COUNTIFS(通讯通路门店!$S:$S,$G2284,通讯通路门店!$J:$J,"OPPO体验店")</f>
        <v>0</v>
      </c>
      <c r="AB2284" s="99">
        <f>COUNTIFS(通讯通路门店!$S:$S,$G2284,通讯通路门店!$J:$J,"华为授权体验店")+COUNTIFS(通讯通路门店!$S:$S,$G2284,通讯通路门店!$J:$J,"华为堡垒店")</f>
        <v>0</v>
      </c>
      <c r="AC2284" s="99">
        <f>COUNTIFS(通讯通路门店!$S:$S,$G2284,通讯通路门店!$J:$J,"小米体验店")</f>
        <v>0</v>
      </c>
      <c r="AD2284" s="99">
        <f>COUNTIFS(通讯通路门店!$S:$S,$G2284,通讯通路门店!$J:$J,"苹果体验店")</f>
        <v>0</v>
      </c>
      <c r="AE2284" s="99">
        <f>COUNTIFS(通讯通路门店!$S:$S,$G2284,通讯通路门店!$J:$J,"其他品牌专卖店")</f>
        <v>0</v>
      </c>
      <c r="AF2284" s="99">
        <f>SUMIFS(通讯通路门店!$BI:$BI,通讯通路门店!$S:$S,$G2284)</f>
        <v>0</v>
      </c>
      <c r="AG2284" s="99">
        <f>SUMIFS(通讯通路门店!$BH:$BH,通讯通路门店!$S:$S,$G2284)</f>
        <v>0</v>
      </c>
      <c r="AH2284" s="99">
        <f t="shared" si="176"/>
        <v>0</v>
      </c>
      <c r="AI2284" s="99">
        <f>SUMIFS(通讯通路门店!$BB:$BB,通讯通路门店!$S:$S,$G2284)</f>
        <v>0</v>
      </c>
      <c r="AJ2284" s="99">
        <f>SUMIFS(通讯通路门店!$BE:$BE,通讯通路门店!$S:$S,$G2284)</f>
        <v>0</v>
      </c>
      <c r="AK2284" s="99">
        <f>SUMIFS(通讯通路门店!$BG:$BG,通讯通路门店!$S:$S,$G2284)</f>
        <v>0</v>
      </c>
      <c r="AL2284" s="99">
        <f>SUMIFS(通讯通路门店!$BC:$BC,通讯通路门店!$S:$S,$G2284)</f>
        <v>0</v>
      </c>
      <c r="AM2284" s="99">
        <f>SUMIFS(通讯通路门店!$BD:$BD,通讯通路门店!$S:$S,$G2284)</f>
        <v>0</v>
      </c>
      <c r="AN2284" s="99">
        <f>SUMIFS(通讯通路门店!$BF:$BF,通讯通路门店!$S:$S,$G2284)</f>
        <v>0</v>
      </c>
      <c r="AO2284" s="99">
        <f t="shared" si="177"/>
        <v>0</v>
      </c>
      <c r="AP2284" s="99">
        <f>SUMIFS(通讯通路门店!$K:$K,通讯通路门店!$S:$S,$G2284)</f>
        <v>0</v>
      </c>
      <c r="AQ2284" s="83"/>
      <c r="AR2284" s="99">
        <f>SUMIFS(通讯通路门店!$T:$T,通讯通路门店!$S:$S,$G2284)</f>
        <v>0</v>
      </c>
      <c r="AS2284" s="99">
        <f>SUMIFS(通讯通路门店!$U:$U,通讯通路门店!$S:$S,$G2284)</f>
        <v>0</v>
      </c>
      <c r="AT2284" s="99">
        <f>SUMIFS(通讯通路门店!$V:$V,通讯通路门店!$S:$S,$G2284)</f>
        <v>0</v>
      </c>
      <c r="AU2284" s="99">
        <f>SUMIFS(通讯通路门店!$W:$W,通讯通路门店!$S:$S,$G2284)</f>
        <v>0</v>
      </c>
      <c r="AV2284" s="99">
        <f>SUMIFS(通讯通路门店!$Z:$Z,通讯通路门店!$S:$S,$G2284)</f>
        <v>0</v>
      </c>
      <c r="AW2284" s="99">
        <f>SUMIFS(通讯通路门店!$AB:$AB,通讯通路门店!$S:$S,$G2284)</f>
        <v>0</v>
      </c>
      <c r="AX2284" s="99">
        <f>SUMIFS(通讯通路门店!$X:$X,通讯通路门店!$S:$S,$G2284)</f>
        <v>0</v>
      </c>
      <c r="AY2284" s="99">
        <f>SUMIFS(通讯通路门店!$Y:$Y,通讯通路门店!$S:$S,$G2284)</f>
        <v>0</v>
      </c>
      <c r="AZ2284" s="99">
        <f>SUMIFS(通讯通路门店!$AA:$AA,通讯通路门店!$S:$S,$G2284)</f>
        <v>0</v>
      </c>
      <c r="BA2284" s="99">
        <f t="shared" si="178"/>
        <v>0</v>
      </c>
      <c r="BB2284" s="99">
        <f t="shared" si="179"/>
        <v>0</v>
      </c>
      <c r="BC2284" s="99">
        <f>SUMIFS(通讯通路门店!$W:$W,通讯通路门店!$S:$S,$G2284,通讯通路门店!$J:$J,"荣耀体验店")+SUMIFS(通讯通路门店!$W:$W,通讯通路门店!$S:$S,$G2284,通讯通路门店!$J:$J,"荣耀授权专卖店")</f>
        <v>0</v>
      </c>
      <c r="BD2284" s="99">
        <f>SUMIFS(通讯通路门店!$Z:$Z,通讯通路门店!$S:$S,$G2284,通讯通路门店!$J:$J,"VIVO体验店")</f>
        <v>0</v>
      </c>
      <c r="BE2284" s="99">
        <f>SUMIFS(通讯通路门店!$AB:$AB,通讯通路门店!$S:$S,$G2284,通讯通路门店!$J:$J,"OPPO体验店")</f>
        <v>0</v>
      </c>
      <c r="BF2284" s="99">
        <f>SUMIFS(通讯通路门店!$X:$X,通讯通路门店!$S:$S,$G2284,通讯通路门店!$J:$J,"华为授权体验店")+SUMIFS(通讯通路门店!$AA:$AA,通讯通路门店!$S:$S,$G2284,通讯通路门店!$J:$J,"华为堡垒店")</f>
        <v>0</v>
      </c>
      <c r="BG2284" s="99">
        <f>SUMIFS(通讯通路门店!$Y:$Y,通讯通路门店!$S:$S,$G2284,通讯通路门店!$J:$J,"小米体验店")</f>
        <v>0</v>
      </c>
      <c r="BH2284" s="99">
        <f>SUMIFS(通讯通路门店!$AA:$AA,通讯通路门店!$S:$S,$G2284,通讯通路门店!$J:$J,"苹果体验店")</f>
        <v>0</v>
      </c>
      <c r="BI2284" s="99">
        <f>SUMIFS(通讯通路门店!$K:$K,通讯通路门店!$S:$S,$G2284,通讯通路门店!$J:$J,"其他品牌专卖店")</f>
        <v>0</v>
      </c>
      <c r="BJ2284" s="99">
        <f>SUMIFS(通讯通路门店!$AC:$AC,通讯通路门店!$S:$S,$G2284)</f>
        <v>0</v>
      </c>
      <c r="BK2284" s="99">
        <f>SUMIFS(通讯通路门店!$AD:$AD,通讯通路门店!$S:$S,$G2284)</f>
        <v>0</v>
      </c>
      <c r="BL2284" s="99">
        <f>SUMIFS(通讯通路门店!$AE:$AE,通讯通路门店!$S:$S,$G2284)</f>
        <v>0</v>
      </c>
      <c r="BM2284" s="99">
        <f>SUMIFS(通讯通路门店!$AF:$AF,通讯通路门店!$S:$S,$G2284)</f>
        <v>0</v>
      </c>
      <c r="BN2284" s="99">
        <f>SUMIFS(通讯通路门店!$AG:$AG,通讯通路门店!$S:$S,$G2284)</f>
        <v>0</v>
      </c>
      <c r="BO2284" s="99">
        <f>SUMIFS(通讯通路门店!$AH:$AH,通讯通路门店!$S:$S,$G2284)</f>
        <v>0</v>
      </c>
      <c r="BP2284" s="99">
        <f>SUMIFS(通讯通路门店!$AI:$AI,通讯通路门店!$S:$S,$G2284)</f>
        <v>0</v>
      </c>
      <c r="BQ2284" s="83"/>
    </row>
    <row r="2285" spans="1:69">
      <c r="A2285" s="99" t="str">
        <f>IFERROR(_xlfn.XLOOKUP($G2285,通讯通路门店!$S$4:$S$993931,通讯通路门店!$A$4:$A$993931,0,0),"")</f>
        <v>海南省</v>
      </c>
      <c r="B2285" s="99" t="str">
        <f>IFERROR(_xlfn.XLOOKUP($G2285,通讯通路门店!$S$4:$S$993931,通讯通路门店!$B$4:$B$993931,0,0),"")</f>
        <v>东方市</v>
      </c>
      <c r="C2285" s="99" t="str">
        <f>IFERROR(_xlfn.XLOOKUP($G2285,通讯通路门店!$S$4:$S$993931,通讯通路门店!$C$4:$C$993931,0,0),"")</f>
        <v>东方市</v>
      </c>
      <c r="D2285" s="99" t="str">
        <f>IFERROR(_xlfn.XLOOKUP($G2285,通讯通路门店!$S$4:$S$993931,通讯通路门店!$D$4:$D$993931,0,0),"")</f>
        <v>八所镇</v>
      </c>
      <c r="E2285" s="83"/>
      <c r="F2285" s="83"/>
      <c r="G2285" s="101"/>
      <c r="H2285" s="102">
        <f>IFERROR(_xlfn.XLOOKUP($G2285,通讯通路门店!$S$4:$S$993931,通讯通路门店!$R$4:$R$993931,0,0),"")</f>
        <v>0</v>
      </c>
      <c r="I2285" s="83"/>
      <c r="J2285" s="83"/>
      <c r="K2285" s="83"/>
      <c r="L2285" s="83"/>
      <c r="M2285" s="83"/>
      <c r="N2285" s="83"/>
      <c r="O2285" s="83"/>
      <c r="P2285" s="83"/>
      <c r="Q2285" s="83"/>
      <c r="R2285" s="83"/>
      <c r="S2285" s="83"/>
      <c r="T2285" s="83"/>
      <c r="U2285" s="99">
        <f>COUNTIF(通讯通路门店!$S:$S,$G2285)</f>
        <v>0</v>
      </c>
      <c r="V2285" s="99">
        <f>COUNTIFS(通讯通路门店!$S:$S,$G2285,通讯通路门店!$J:$J,"综合卖场")</f>
        <v>0</v>
      </c>
      <c r="W2285" s="99">
        <f>SUMIFS(通讯通路门店!$AJ:$AJ,通讯通路门店!$S:$S,通讯客户沙盘!$G2285)</f>
        <v>0</v>
      </c>
      <c r="X2285" s="99">
        <f t="shared" si="175"/>
        <v>0</v>
      </c>
      <c r="Y2285" s="99">
        <f>COUNTIFS(通讯通路门店!$S:$S,$G2285,通讯通路门店!$J:$J,"荣耀体验店")+COUNTIFS(通讯通路门店!$S:$S,$G2285,通讯通路门店!$J:$J,"荣耀授权专卖店")</f>
        <v>0</v>
      </c>
      <c r="Z2285" s="99">
        <f>COUNTIFS(通讯通路门店!$S:$S,$G2285,通讯通路门店!$J:$J,"VIVO体验店")</f>
        <v>0</v>
      </c>
      <c r="AA2285" s="99">
        <f>COUNTIFS(通讯通路门店!$S:$S,$G2285,通讯通路门店!$J:$J,"OPPO体验店")</f>
        <v>0</v>
      </c>
      <c r="AB2285" s="99">
        <f>COUNTIFS(通讯通路门店!$S:$S,$G2285,通讯通路门店!$J:$J,"华为授权体验店")+COUNTIFS(通讯通路门店!$S:$S,$G2285,通讯通路门店!$J:$J,"华为堡垒店")</f>
        <v>0</v>
      </c>
      <c r="AC2285" s="99">
        <f>COUNTIFS(通讯通路门店!$S:$S,$G2285,通讯通路门店!$J:$J,"小米体验店")</f>
        <v>0</v>
      </c>
      <c r="AD2285" s="99">
        <f>COUNTIFS(通讯通路门店!$S:$S,$G2285,通讯通路门店!$J:$J,"苹果体验店")</f>
        <v>0</v>
      </c>
      <c r="AE2285" s="99">
        <f>COUNTIFS(通讯通路门店!$S:$S,$G2285,通讯通路门店!$J:$J,"其他品牌专卖店")</f>
        <v>0</v>
      </c>
      <c r="AF2285" s="99">
        <f>SUMIFS(通讯通路门店!$BI:$BI,通讯通路门店!$S:$S,$G2285)</f>
        <v>0</v>
      </c>
      <c r="AG2285" s="99">
        <f>SUMIFS(通讯通路门店!$BH:$BH,通讯通路门店!$S:$S,$G2285)</f>
        <v>0</v>
      </c>
      <c r="AH2285" s="99">
        <f t="shared" si="176"/>
        <v>0</v>
      </c>
      <c r="AI2285" s="99">
        <f>SUMIFS(通讯通路门店!$BB:$BB,通讯通路门店!$S:$S,$G2285)</f>
        <v>0</v>
      </c>
      <c r="AJ2285" s="99">
        <f>SUMIFS(通讯通路门店!$BE:$BE,通讯通路门店!$S:$S,$G2285)</f>
        <v>0</v>
      </c>
      <c r="AK2285" s="99">
        <f>SUMIFS(通讯通路门店!$BG:$BG,通讯通路门店!$S:$S,$G2285)</f>
        <v>0</v>
      </c>
      <c r="AL2285" s="99">
        <f>SUMIFS(通讯通路门店!$BC:$BC,通讯通路门店!$S:$S,$G2285)</f>
        <v>0</v>
      </c>
      <c r="AM2285" s="99">
        <f>SUMIFS(通讯通路门店!$BD:$BD,通讯通路门店!$S:$S,$G2285)</f>
        <v>0</v>
      </c>
      <c r="AN2285" s="99">
        <f>SUMIFS(通讯通路门店!$BF:$BF,通讯通路门店!$S:$S,$G2285)</f>
        <v>0</v>
      </c>
      <c r="AO2285" s="99">
        <f t="shared" si="177"/>
        <v>0</v>
      </c>
      <c r="AP2285" s="99">
        <f>SUMIFS(通讯通路门店!$K:$K,通讯通路门店!$S:$S,$G2285)</f>
        <v>0</v>
      </c>
      <c r="AQ2285" s="83"/>
      <c r="AR2285" s="99">
        <f>SUMIFS(通讯通路门店!$T:$T,通讯通路门店!$S:$S,$G2285)</f>
        <v>0</v>
      </c>
      <c r="AS2285" s="99">
        <f>SUMIFS(通讯通路门店!$U:$U,通讯通路门店!$S:$S,$G2285)</f>
        <v>0</v>
      </c>
      <c r="AT2285" s="99">
        <f>SUMIFS(通讯通路门店!$V:$V,通讯通路门店!$S:$S,$G2285)</f>
        <v>0</v>
      </c>
      <c r="AU2285" s="99">
        <f>SUMIFS(通讯通路门店!$W:$W,通讯通路门店!$S:$S,$G2285)</f>
        <v>0</v>
      </c>
      <c r="AV2285" s="99">
        <f>SUMIFS(通讯通路门店!$Z:$Z,通讯通路门店!$S:$S,$G2285)</f>
        <v>0</v>
      </c>
      <c r="AW2285" s="99">
        <f>SUMIFS(通讯通路门店!$AB:$AB,通讯通路门店!$S:$S,$G2285)</f>
        <v>0</v>
      </c>
      <c r="AX2285" s="99">
        <f>SUMIFS(通讯通路门店!$X:$X,通讯通路门店!$S:$S,$G2285)</f>
        <v>0</v>
      </c>
      <c r="AY2285" s="99">
        <f>SUMIFS(通讯通路门店!$Y:$Y,通讯通路门店!$S:$S,$G2285)</f>
        <v>0</v>
      </c>
      <c r="AZ2285" s="99">
        <f>SUMIFS(通讯通路门店!$AA:$AA,通讯通路门店!$S:$S,$G2285)</f>
        <v>0</v>
      </c>
      <c r="BA2285" s="99">
        <f t="shared" si="178"/>
        <v>0</v>
      </c>
      <c r="BB2285" s="99">
        <f t="shared" si="179"/>
        <v>0</v>
      </c>
      <c r="BC2285" s="99">
        <f>SUMIFS(通讯通路门店!$W:$W,通讯通路门店!$S:$S,$G2285,通讯通路门店!$J:$J,"荣耀体验店")+SUMIFS(通讯通路门店!$W:$W,通讯通路门店!$S:$S,$G2285,通讯通路门店!$J:$J,"荣耀授权专卖店")</f>
        <v>0</v>
      </c>
      <c r="BD2285" s="99">
        <f>SUMIFS(通讯通路门店!$Z:$Z,通讯通路门店!$S:$S,$G2285,通讯通路门店!$J:$J,"VIVO体验店")</f>
        <v>0</v>
      </c>
      <c r="BE2285" s="99">
        <f>SUMIFS(通讯通路门店!$AB:$AB,通讯通路门店!$S:$S,$G2285,通讯通路门店!$J:$J,"OPPO体验店")</f>
        <v>0</v>
      </c>
      <c r="BF2285" s="99">
        <f>SUMIFS(通讯通路门店!$X:$X,通讯通路门店!$S:$S,$G2285,通讯通路门店!$J:$J,"华为授权体验店")+SUMIFS(通讯通路门店!$AA:$AA,通讯通路门店!$S:$S,$G2285,通讯通路门店!$J:$J,"华为堡垒店")</f>
        <v>0</v>
      </c>
      <c r="BG2285" s="99">
        <f>SUMIFS(通讯通路门店!$Y:$Y,通讯通路门店!$S:$S,$G2285,通讯通路门店!$J:$J,"小米体验店")</f>
        <v>0</v>
      </c>
      <c r="BH2285" s="99">
        <f>SUMIFS(通讯通路门店!$AA:$AA,通讯通路门店!$S:$S,$G2285,通讯通路门店!$J:$J,"苹果体验店")</f>
        <v>0</v>
      </c>
      <c r="BI2285" s="99">
        <f>SUMIFS(通讯通路门店!$K:$K,通讯通路门店!$S:$S,$G2285,通讯通路门店!$J:$J,"其他品牌专卖店")</f>
        <v>0</v>
      </c>
      <c r="BJ2285" s="99">
        <f>SUMIFS(通讯通路门店!$AC:$AC,通讯通路门店!$S:$S,$G2285)</f>
        <v>0</v>
      </c>
      <c r="BK2285" s="99">
        <f>SUMIFS(通讯通路门店!$AD:$AD,通讯通路门店!$S:$S,$G2285)</f>
        <v>0</v>
      </c>
      <c r="BL2285" s="99">
        <f>SUMIFS(通讯通路门店!$AE:$AE,通讯通路门店!$S:$S,$G2285)</f>
        <v>0</v>
      </c>
      <c r="BM2285" s="99">
        <f>SUMIFS(通讯通路门店!$AF:$AF,通讯通路门店!$S:$S,$G2285)</f>
        <v>0</v>
      </c>
      <c r="BN2285" s="99">
        <f>SUMIFS(通讯通路门店!$AG:$AG,通讯通路门店!$S:$S,$G2285)</f>
        <v>0</v>
      </c>
      <c r="BO2285" s="99">
        <f>SUMIFS(通讯通路门店!$AH:$AH,通讯通路门店!$S:$S,$G2285)</f>
        <v>0</v>
      </c>
      <c r="BP2285" s="99">
        <f>SUMIFS(通讯通路门店!$AI:$AI,通讯通路门店!$S:$S,$G2285)</f>
        <v>0</v>
      </c>
      <c r="BQ2285" s="83"/>
    </row>
    <row r="2286" spans="1:69">
      <c r="A2286" s="99" t="str">
        <f>IFERROR(_xlfn.XLOOKUP($G2286,通讯通路门店!$S$4:$S$993931,通讯通路门店!$A$4:$A$993931,0,0),"")</f>
        <v>海南省</v>
      </c>
      <c r="B2286" s="99" t="str">
        <f>IFERROR(_xlfn.XLOOKUP($G2286,通讯通路门店!$S$4:$S$993931,通讯通路门店!$B$4:$B$993931,0,0),"")</f>
        <v>东方市</v>
      </c>
      <c r="C2286" s="99" t="str">
        <f>IFERROR(_xlfn.XLOOKUP($G2286,通讯通路门店!$S$4:$S$993931,通讯通路门店!$C$4:$C$993931,0,0),"")</f>
        <v>东方市</v>
      </c>
      <c r="D2286" s="99" t="str">
        <f>IFERROR(_xlfn.XLOOKUP($G2286,通讯通路门店!$S$4:$S$993931,通讯通路门店!$D$4:$D$993931,0,0),"")</f>
        <v>八所镇</v>
      </c>
      <c r="E2286" s="83"/>
      <c r="F2286" s="83"/>
      <c r="G2286" s="101"/>
      <c r="H2286" s="102">
        <f>IFERROR(_xlfn.XLOOKUP($G2286,通讯通路门店!$S$4:$S$993931,通讯通路门店!$R$4:$R$993931,0,0),"")</f>
        <v>0</v>
      </c>
      <c r="I2286" s="83"/>
      <c r="J2286" s="83"/>
      <c r="K2286" s="83"/>
      <c r="L2286" s="83"/>
      <c r="M2286" s="83"/>
      <c r="N2286" s="83"/>
      <c r="O2286" s="83"/>
      <c r="P2286" s="83"/>
      <c r="Q2286" s="83"/>
      <c r="R2286" s="83"/>
      <c r="S2286" s="83"/>
      <c r="T2286" s="83"/>
      <c r="U2286" s="99">
        <f>COUNTIF(通讯通路门店!$S:$S,$G2286)</f>
        <v>0</v>
      </c>
      <c r="V2286" s="99">
        <f>COUNTIFS(通讯通路门店!$S:$S,$G2286,通讯通路门店!$J:$J,"综合卖场")</f>
        <v>0</v>
      </c>
      <c r="W2286" s="99">
        <f>SUMIFS(通讯通路门店!$AJ:$AJ,通讯通路门店!$S:$S,通讯客户沙盘!$G2286)</f>
        <v>0</v>
      </c>
      <c r="X2286" s="99">
        <f t="shared" si="175"/>
        <v>0</v>
      </c>
      <c r="Y2286" s="99">
        <f>COUNTIFS(通讯通路门店!$S:$S,$G2286,通讯通路门店!$J:$J,"荣耀体验店")+COUNTIFS(通讯通路门店!$S:$S,$G2286,通讯通路门店!$J:$J,"荣耀授权专卖店")</f>
        <v>0</v>
      </c>
      <c r="Z2286" s="99">
        <f>COUNTIFS(通讯通路门店!$S:$S,$G2286,通讯通路门店!$J:$J,"VIVO体验店")</f>
        <v>0</v>
      </c>
      <c r="AA2286" s="99">
        <f>COUNTIFS(通讯通路门店!$S:$S,$G2286,通讯通路门店!$J:$J,"OPPO体验店")</f>
        <v>0</v>
      </c>
      <c r="AB2286" s="99">
        <f>COUNTIFS(通讯通路门店!$S:$S,$G2286,通讯通路门店!$J:$J,"华为授权体验店")+COUNTIFS(通讯通路门店!$S:$S,$G2286,通讯通路门店!$J:$J,"华为堡垒店")</f>
        <v>0</v>
      </c>
      <c r="AC2286" s="99">
        <f>COUNTIFS(通讯通路门店!$S:$S,$G2286,通讯通路门店!$J:$J,"小米体验店")</f>
        <v>0</v>
      </c>
      <c r="AD2286" s="99">
        <f>COUNTIFS(通讯通路门店!$S:$S,$G2286,通讯通路门店!$J:$J,"苹果体验店")</f>
        <v>0</v>
      </c>
      <c r="AE2286" s="99">
        <f>COUNTIFS(通讯通路门店!$S:$S,$G2286,通讯通路门店!$J:$J,"其他品牌专卖店")</f>
        <v>0</v>
      </c>
      <c r="AF2286" s="99">
        <f>SUMIFS(通讯通路门店!$BI:$BI,通讯通路门店!$S:$S,$G2286)</f>
        <v>0</v>
      </c>
      <c r="AG2286" s="99">
        <f>SUMIFS(通讯通路门店!$BH:$BH,通讯通路门店!$S:$S,$G2286)</f>
        <v>0</v>
      </c>
      <c r="AH2286" s="99">
        <f t="shared" si="176"/>
        <v>0</v>
      </c>
      <c r="AI2286" s="99">
        <f>SUMIFS(通讯通路门店!$BB:$BB,通讯通路门店!$S:$S,$G2286)</f>
        <v>0</v>
      </c>
      <c r="AJ2286" s="99">
        <f>SUMIFS(通讯通路门店!$BE:$BE,通讯通路门店!$S:$S,$G2286)</f>
        <v>0</v>
      </c>
      <c r="AK2286" s="99">
        <f>SUMIFS(通讯通路门店!$BG:$BG,通讯通路门店!$S:$S,$G2286)</f>
        <v>0</v>
      </c>
      <c r="AL2286" s="99">
        <f>SUMIFS(通讯通路门店!$BC:$BC,通讯通路门店!$S:$S,$G2286)</f>
        <v>0</v>
      </c>
      <c r="AM2286" s="99">
        <f>SUMIFS(通讯通路门店!$BD:$BD,通讯通路门店!$S:$S,$G2286)</f>
        <v>0</v>
      </c>
      <c r="AN2286" s="99">
        <f>SUMIFS(通讯通路门店!$BF:$BF,通讯通路门店!$S:$S,$G2286)</f>
        <v>0</v>
      </c>
      <c r="AO2286" s="99">
        <f t="shared" si="177"/>
        <v>0</v>
      </c>
      <c r="AP2286" s="99">
        <f>SUMIFS(通讯通路门店!$K:$K,通讯通路门店!$S:$S,$G2286)</f>
        <v>0</v>
      </c>
      <c r="AQ2286" s="83"/>
      <c r="AR2286" s="99">
        <f>SUMIFS(通讯通路门店!$T:$T,通讯通路门店!$S:$S,$G2286)</f>
        <v>0</v>
      </c>
      <c r="AS2286" s="99">
        <f>SUMIFS(通讯通路门店!$U:$U,通讯通路门店!$S:$S,$G2286)</f>
        <v>0</v>
      </c>
      <c r="AT2286" s="99">
        <f>SUMIFS(通讯通路门店!$V:$V,通讯通路门店!$S:$S,$G2286)</f>
        <v>0</v>
      </c>
      <c r="AU2286" s="99">
        <f>SUMIFS(通讯通路门店!$W:$W,通讯通路门店!$S:$S,$G2286)</f>
        <v>0</v>
      </c>
      <c r="AV2286" s="99">
        <f>SUMIFS(通讯通路门店!$Z:$Z,通讯通路门店!$S:$S,$G2286)</f>
        <v>0</v>
      </c>
      <c r="AW2286" s="99">
        <f>SUMIFS(通讯通路门店!$AB:$AB,通讯通路门店!$S:$S,$G2286)</f>
        <v>0</v>
      </c>
      <c r="AX2286" s="99">
        <f>SUMIFS(通讯通路门店!$X:$X,通讯通路门店!$S:$S,$G2286)</f>
        <v>0</v>
      </c>
      <c r="AY2286" s="99">
        <f>SUMIFS(通讯通路门店!$Y:$Y,通讯通路门店!$S:$S,$G2286)</f>
        <v>0</v>
      </c>
      <c r="AZ2286" s="99">
        <f>SUMIFS(通讯通路门店!$AA:$AA,通讯通路门店!$S:$S,$G2286)</f>
        <v>0</v>
      </c>
      <c r="BA2286" s="99">
        <f t="shared" si="178"/>
        <v>0</v>
      </c>
      <c r="BB2286" s="99">
        <f t="shared" si="179"/>
        <v>0</v>
      </c>
      <c r="BC2286" s="99">
        <f>SUMIFS(通讯通路门店!$W:$W,通讯通路门店!$S:$S,$G2286,通讯通路门店!$J:$J,"荣耀体验店")+SUMIFS(通讯通路门店!$W:$W,通讯通路门店!$S:$S,$G2286,通讯通路门店!$J:$J,"荣耀授权专卖店")</f>
        <v>0</v>
      </c>
      <c r="BD2286" s="99">
        <f>SUMIFS(通讯通路门店!$Z:$Z,通讯通路门店!$S:$S,$G2286,通讯通路门店!$J:$J,"VIVO体验店")</f>
        <v>0</v>
      </c>
      <c r="BE2286" s="99">
        <f>SUMIFS(通讯通路门店!$AB:$AB,通讯通路门店!$S:$S,$G2286,通讯通路门店!$J:$J,"OPPO体验店")</f>
        <v>0</v>
      </c>
      <c r="BF2286" s="99">
        <f>SUMIFS(通讯通路门店!$X:$X,通讯通路门店!$S:$S,$G2286,通讯通路门店!$J:$J,"华为授权体验店")+SUMIFS(通讯通路门店!$AA:$AA,通讯通路门店!$S:$S,$G2286,通讯通路门店!$J:$J,"华为堡垒店")</f>
        <v>0</v>
      </c>
      <c r="BG2286" s="99">
        <f>SUMIFS(通讯通路门店!$Y:$Y,通讯通路门店!$S:$S,$G2286,通讯通路门店!$J:$J,"小米体验店")</f>
        <v>0</v>
      </c>
      <c r="BH2286" s="99">
        <f>SUMIFS(通讯通路门店!$AA:$AA,通讯通路门店!$S:$S,$G2286,通讯通路门店!$J:$J,"苹果体验店")</f>
        <v>0</v>
      </c>
      <c r="BI2286" s="99">
        <f>SUMIFS(通讯通路门店!$K:$K,通讯通路门店!$S:$S,$G2286,通讯通路门店!$J:$J,"其他品牌专卖店")</f>
        <v>0</v>
      </c>
      <c r="BJ2286" s="99">
        <f>SUMIFS(通讯通路门店!$AC:$AC,通讯通路门店!$S:$S,$G2286)</f>
        <v>0</v>
      </c>
      <c r="BK2286" s="99">
        <f>SUMIFS(通讯通路门店!$AD:$AD,通讯通路门店!$S:$S,$G2286)</f>
        <v>0</v>
      </c>
      <c r="BL2286" s="99">
        <f>SUMIFS(通讯通路门店!$AE:$AE,通讯通路门店!$S:$S,$G2286)</f>
        <v>0</v>
      </c>
      <c r="BM2286" s="99">
        <f>SUMIFS(通讯通路门店!$AF:$AF,通讯通路门店!$S:$S,$G2286)</f>
        <v>0</v>
      </c>
      <c r="BN2286" s="99">
        <f>SUMIFS(通讯通路门店!$AG:$AG,通讯通路门店!$S:$S,$G2286)</f>
        <v>0</v>
      </c>
      <c r="BO2286" s="99">
        <f>SUMIFS(通讯通路门店!$AH:$AH,通讯通路门店!$S:$S,$G2286)</f>
        <v>0</v>
      </c>
      <c r="BP2286" s="99">
        <f>SUMIFS(通讯通路门店!$AI:$AI,通讯通路门店!$S:$S,$G2286)</f>
        <v>0</v>
      </c>
      <c r="BQ2286" s="83"/>
    </row>
    <row r="2287" spans="1:69">
      <c r="A2287" s="99" t="str">
        <f>IFERROR(_xlfn.XLOOKUP($G2287,通讯通路门店!$S$4:$S$993931,通讯通路门店!$A$4:$A$993931,0,0),"")</f>
        <v>海南省</v>
      </c>
      <c r="B2287" s="99" t="str">
        <f>IFERROR(_xlfn.XLOOKUP($G2287,通讯通路门店!$S$4:$S$993931,通讯通路门店!$B$4:$B$993931,0,0),"")</f>
        <v>东方市</v>
      </c>
      <c r="C2287" s="99" t="str">
        <f>IFERROR(_xlfn.XLOOKUP($G2287,通讯通路门店!$S$4:$S$993931,通讯通路门店!$C$4:$C$993931,0,0),"")</f>
        <v>东方市</v>
      </c>
      <c r="D2287" s="99" t="str">
        <f>IFERROR(_xlfn.XLOOKUP($G2287,通讯通路门店!$S$4:$S$993931,通讯通路门店!$D$4:$D$993931,0,0),"")</f>
        <v>八所镇</v>
      </c>
      <c r="E2287" s="83"/>
      <c r="F2287" s="83"/>
      <c r="G2287" s="101"/>
      <c r="H2287" s="102">
        <f>IFERROR(_xlfn.XLOOKUP($G2287,通讯通路门店!$S$4:$S$993931,通讯通路门店!$R$4:$R$993931,0,0),"")</f>
        <v>0</v>
      </c>
      <c r="I2287" s="83"/>
      <c r="J2287" s="83"/>
      <c r="K2287" s="83"/>
      <c r="L2287" s="83"/>
      <c r="M2287" s="83"/>
      <c r="N2287" s="83"/>
      <c r="O2287" s="83"/>
      <c r="P2287" s="83"/>
      <c r="Q2287" s="83"/>
      <c r="R2287" s="83"/>
      <c r="S2287" s="83"/>
      <c r="T2287" s="83"/>
      <c r="U2287" s="99">
        <f>COUNTIF(通讯通路门店!$S:$S,$G2287)</f>
        <v>0</v>
      </c>
      <c r="V2287" s="99">
        <f>COUNTIFS(通讯通路门店!$S:$S,$G2287,通讯通路门店!$J:$J,"综合卖场")</f>
        <v>0</v>
      </c>
      <c r="W2287" s="99">
        <f>SUMIFS(通讯通路门店!$AJ:$AJ,通讯通路门店!$S:$S,通讯客户沙盘!$G2287)</f>
        <v>0</v>
      </c>
      <c r="X2287" s="99">
        <f t="shared" si="175"/>
        <v>0</v>
      </c>
      <c r="Y2287" s="99">
        <f>COUNTIFS(通讯通路门店!$S:$S,$G2287,通讯通路门店!$J:$J,"荣耀体验店")+COUNTIFS(通讯通路门店!$S:$S,$G2287,通讯通路门店!$J:$J,"荣耀授权专卖店")</f>
        <v>0</v>
      </c>
      <c r="Z2287" s="99">
        <f>COUNTIFS(通讯通路门店!$S:$S,$G2287,通讯通路门店!$J:$J,"VIVO体验店")</f>
        <v>0</v>
      </c>
      <c r="AA2287" s="99">
        <f>COUNTIFS(通讯通路门店!$S:$S,$G2287,通讯通路门店!$J:$J,"OPPO体验店")</f>
        <v>0</v>
      </c>
      <c r="AB2287" s="99">
        <f>COUNTIFS(通讯通路门店!$S:$S,$G2287,通讯通路门店!$J:$J,"华为授权体验店")+COUNTIFS(通讯通路门店!$S:$S,$G2287,通讯通路门店!$J:$J,"华为堡垒店")</f>
        <v>0</v>
      </c>
      <c r="AC2287" s="99">
        <f>COUNTIFS(通讯通路门店!$S:$S,$G2287,通讯通路门店!$J:$J,"小米体验店")</f>
        <v>0</v>
      </c>
      <c r="AD2287" s="99">
        <f>COUNTIFS(通讯通路门店!$S:$S,$G2287,通讯通路门店!$J:$J,"苹果体验店")</f>
        <v>0</v>
      </c>
      <c r="AE2287" s="99">
        <f>COUNTIFS(通讯通路门店!$S:$S,$G2287,通讯通路门店!$J:$J,"其他品牌专卖店")</f>
        <v>0</v>
      </c>
      <c r="AF2287" s="99">
        <f>SUMIFS(通讯通路门店!$BI:$BI,通讯通路门店!$S:$S,$G2287)</f>
        <v>0</v>
      </c>
      <c r="AG2287" s="99">
        <f>SUMIFS(通讯通路门店!$BH:$BH,通讯通路门店!$S:$S,$G2287)</f>
        <v>0</v>
      </c>
      <c r="AH2287" s="99">
        <f t="shared" si="176"/>
        <v>0</v>
      </c>
      <c r="AI2287" s="99">
        <f>SUMIFS(通讯通路门店!$BB:$BB,通讯通路门店!$S:$S,$G2287)</f>
        <v>0</v>
      </c>
      <c r="AJ2287" s="99">
        <f>SUMIFS(通讯通路门店!$BE:$BE,通讯通路门店!$S:$S,$G2287)</f>
        <v>0</v>
      </c>
      <c r="AK2287" s="99">
        <f>SUMIFS(通讯通路门店!$BG:$BG,通讯通路门店!$S:$S,$G2287)</f>
        <v>0</v>
      </c>
      <c r="AL2287" s="99">
        <f>SUMIFS(通讯通路门店!$BC:$BC,通讯通路门店!$S:$S,$G2287)</f>
        <v>0</v>
      </c>
      <c r="AM2287" s="99">
        <f>SUMIFS(通讯通路门店!$BD:$BD,通讯通路门店!$S:$S,$G2287)</f>
        <v>0</v>
      </c>
      <c r="AN2287" s="99">
        <f>SUMIFS(通讯通路门店!$BF:$BF,通讯通路门店!$S:$S,$G2287)</f>
        <v>0</v>
      </c>
      <c r="AO2287" s="99">
        <f t="shared" si="177"/>
        <v>0</v>
      </c>
      <c r="AP2287" s="99">
        <f>SUMIFS(通讯通路门店!$K:$K,通讯通路门店!$S:$S,$G2287)</f>
        <v>0</v>
      </c>
      <c r="AQ2287" s="83"/>
      <c r="AR2287" s="99">
        <f>SUMIFS(通讯通路门店!$T:$T,通讯通路门店!$S:$S,$G2287)</f>
        <v>0</v>
      </c>
      <c r="AS2287" s="99">
        <f>SUMIFS(通讯通路门店!$U:$U,通讯通路门店!$S:$S,$G2287)</f>
        <v>0</v>
      </c>
      <c r="AT2287" s="99">
        <f>SUMIFS(通讯通路门店!$V:$V,通讯通路门店!$S:$S,$G2287)</f>
        <v>0</v>
      </c>
      <c r="AU2287" s="99">
        <f>SUMIFS(通讯通路门店!$W:$W,通讯通路门店!$S:$S,$G2287)</f>
        <v>0</v>
      </c>
      <c r="AV2287" s="99">
        <f>SUMIFS(通讯通路门店!$Z:$Z,通讯通路门店!$S:$S,$G2287)</f>
        <v>0</v>
      </c>
      <c r="AW2287" s="99">
        <f>SUMIFS(通讯通路门店!$AB:$AB,通讯通路门店!$S:$S,$G2287)</f>
        <v>0</v>
      </c>
      <c r="AX2287" s="99">
        <f>SUMIFS(通讯通路门店!$X:$X,通讯通路门店!$S:$S,$G2287)</f>
        <v>0</v>
      </c>
      <c r="AY2287" s="99">
        <f>SUMIFS(通讯通路门店!$Y:$Y,通讯通路门店!$S:$S,$G2287)</f>
        <v>0</v>
      </c>
      <c r="AZ2287" s="99">
        <f>SUMIFS(通讯通路门店!$AA:$AA,通讯通路门店!$S:$S,$G2287)</f>
        <v>0</v>
      </c>
      <c r="BA2287" s="99">
        <f t="shared" si="178"/>
        <v>0</v>
      </c>
      <c r="BB2287" s="99">
        <f t="shared" si="179"/>
        <v>0</v>
      </c>
      <c r="BC2287" s="99">
        <f>SUMIFS(通讯通路门店!$W:$W,通讯通路门店!$S:$S,$G2287,通讯通路门店!$J:$J,"荣耀体验店")+SUMIFS(通讯通路门店!$W:$W,通讯通路门店!$S:$S,$G2287,通讯通路门店!$J:$J,"荣耀授权专卖店")</f>
        <v>0</v>
      </c>
      <c r="BD2287" s="99">
        <f>SUMIFS(通讯通路门店!$Z:$Z,通讯通路门店!$S:$S,$G2287,通讯通路门店!$J:$J,"VIVO体验店")</f>
        <v>0</v>
      </c>
      <c r="BE2287" s="99">
        <f>SUMIFS(通讯通路门店!$AB:$AB,通讯通路门店!$S:$S,$G2287,通讯通路门店!$J:$J,"OPPO体验店")</f>
        <v>0</v>
      </c>
      <c r="BF2287" s="99">
        <f>SUMIFS(通讯通路门店!$X:$X,通讯通路门店!$S:$S,$G2287,通讯通路门店!$J:$J,"华为授权体验店")+SUMIFS(通讯通路门店!$AA:$AA,通讯通路门店!$S:$S,$G2287,通讯通路门店!$J:$J,"华为堡垒店")</f>
        <v>0</v>
      </c>
      <c r="BG2287" s="99">
        <f>SUMIFS(通讯通路门店!$Y:$Y,通讯通路门店!$S:$S,$G2287,通讯通路门店!$J:$J,"小米体验店")</f>
        <v>0</v>
      </c>
      <c r="BH2287" s="99">
        <f>SUMIFS(通讯通路门店!$AA:$AA,通讯通路门店!$S:$S,$G2287,通讯通路门店!$J:$J,"苹果体验店")</f>
        <v>0</v>
      </c>
      <c r="BI2287" s="99">
        <f>SUMIFS(通讯通路门店!$K:$K,通讯通路门店!$S:$S,$G2287,通讯通路门店!$J:$J,"其他品牌专卖店")</f>
        <v>0</v>
      </c>
      <c r="BJ2287" s="99">
        <f>SUMIFS(通讯通路门店!$AC:$AC,通讯通路门店!$S:$S,$G2287)</f>
        <v>0</v>
      </c>
      <c r="BK2287" s="99">
        <f>SUMIFS(通讯通路门店!$AD:$AD,通讯通路门店!$S:$S,$G2287)</f>
        <v>0</v>
      </c>
      <c r="BL2287" s="99">
        <f>SUMIFS(通讯通路门店!$AE:$AE,通讯通路门店!$S:$S,$G2287)</f>
        <v>0</v>
      </c>
      <c r="BM2287" s="99">
        <f>SUMIFS(通讯通路门店!$AF:$AF,通讯通路门店!$S:$S,$G2287)</f>
        <v>0</v>
      </c>
      <c r="BN2287" s="99">
        <f>SUMIFS(通讯通路门店!$AG:$AG,通讯通路门店!$S:$S,$G2287)</f>
        <v>0</v>
      </c>
      <c r="BO2287" s="99">
        <f>SUMIFS(通讯通路门店!$AH:$AH,通讯通路门店!$S:$S,$G2287)</f>
        <v>0</v>
      </c>
      <c r="BP2287" s="99">
        <f>SUMIFS(通讯通路门店!$AI:$AI,通讯通路门店!$S:$S,$G2287)</f>
        <v>0</v>
      </c>
      <c r="BQ2287" s="83"/>
    </row>
    <row r="2288" spans="1:69">
      <c r="A2288" s="99" t="str">
        <f>IFERROR(_xlfn.XLOOKUP($G2288,通讯通路门店!$S$4:$S$993931,通讯通路门店!$A$4:$A$993931,0,0),"")</f>
        <v>海南省</v>
      </c>
      <c r="B2288" s="99" t="str">
        <f>IFERROR(_xlfn.XLOOKUP($G2288,通讯通路门店!$S$4:$S$993931,通讯通路门店!$B$4:$B$993931,0,0),"")</f>
        <v>东方市</v>
      </c>
      <c r="C2288" s="99" t="str">
        <f>IFERROR(_xlfn.XLOOKUP($G2288,通讯通路门店!$S$4:$S$993931,通讯通路门店!$C$4:$C$993931,0,0),"")</f>
        <v>东方市</v>
      </c>
      <c r="D2288" s="99" t="str">
        <f>IFERROR(_xlfn.XLOOKUP($G2288,通讯通路门店!$S$4:$S$993931,通讯通路门店!$D$4:$D$993931,0,0),"")</f>
        <v>八所镇</v>
      </c>
      <c r="E2288" s="83"/>
      <c r="F2288" s="83"/>
      <c r="G2288" s="101"/>
      <c r="H2288" s="102">
        <f>IFERROR(_xlfn.XLOOKUP($G2288,通讯通路门店!$S$4:$S$993931,通讯通路门店!$R$4:$R$993931,0,0),"")</f>
        <v>0</v>
      </c>
      <c r="I2288" s="83"/>
      <c r="J2288" s="83"/>
      <c r="K2288" s="83"/>
      <c r="L2288" s="83"/>
      <c r="M2288" s="83"/>
      <c r="N2288" s="83"/>
      <c r="O2288" s="83"/>
      <c r="P2288" s="83"/>
      <c r="Q2288" s="83"/>
      <c r="R2288" s="83"/>
      <c r="S2288" s="83"/>
      <c r="T2288" s="83"/>
      <c r="U2288" s="99">
        <f>COUNTIF(通讯通路门店!$S:$S,$G2288)</f>
        <v>0</v>
      </c>
      <c r="V2288" s="99">
        <f>COUNTIFS(通讯通路门店!$S:$S,$G2288,通讯通路门店!$J:$J,"综合卖场")</f>
        <v>0</v>
      </c>
      <c r="W2288" s="99">
        <f>SUMIFS(通讯通路门店!$AJ:$AJ,通讯通路门店!$S:$S,通讯客户沙盘!$G2288)</f>
        <v>0</v>
      </c>
      <c r="X2288" s="99">
        <f t="shared" si="175"/>
        <v>0</v>
      </c>
      <c r="Y2288" s="99">
        <f>COUNTIFS(通讯通路门店!$S:$S,$G2288,通讯通路门店!$J:$J,"荣耀体验店")+COUNTIFS(通讯通路门店!$S:$S,$G2288,通讯通路门店!$J:$J,"荣耀授权专卖店")</f>
        <v>0</v>
      </c>
      <c r="Z2288" s="99">
        <f>COUNTIFS(通讯通路门店!$S:$S,$G2288,通讯通路门店!$J:$J,"VIVO体验店")</f>
        <v>0</v>
      </c>
      <c r="AA2288" s="99">
        <f>COUNTIFS(通讯通路门店!$S:$S,$G2288,通讯通路门店!$J:$J,"OPPO体验店")</f>
        <v>0</v>
      </c>
      <c r="AB2288" s="99">
        <f>COUNTIFS(通讯通路门店!$S:$S,$G2288,通讯通路门店!$J:$J,"华为授权体验店")+COUNTIFS(通讯通路门店!$S:$S,$G2288,通讯通路门店!$J:$J,"华为堡垒店")</f>
        <v>0</v>
      </c>
      <c r="AC2288" s="99">
        <f>COUNTIFS(通讯通路门店!$S:$S,$G2288,通讯通路门店!$J:$J,"小米体验店")</f>
        <v>0</v>
      </c>
      <c r="AD2288" s="99">
        <f>COUNTIFS(通讯通路门店!$S:$S,$G2288,通讯通路门店!$J:$J,"苹果体验店")</f>
        <v>0</v>
      </c>
      <c r="AE2288" s="99">
        <f>COUNTIFS(通讯通路门店!$S:$S,$G2288,通讯通路门店!$J:$J,"其他品牌专卖店")</f>
        <v>0</v>
      </c>
      <c r="AF2288" s="99">
        <f>SUMIFS(通讯通路门店!$BI:$BI,通讯通路门店!$S:$S,$G2288)</f>
        <v>0</v>
      </c>
      <c r="AG2288" s="99">
        <f>SUMIFS(通讯通路门店!$BH:$BH,通讯通路门店!$S:$S,$G2288)</f>
        <v>0</v>
      </c>
      <c r="AH2288" s="99">
        <f t="shared" si="176"/>
        <v>0</v>
      </c>
      <c r="AI2288" s="99">
        <f>SUMIFS(通讯通路门店!$BB:$BB,通讯通路门店!$S:$S,$G2288)</f>
        <v>0</v>
      </c>
      <c r="AJ2288" s="99">
        <f>SUMIFS(通讯通路门店!$BE:$BE,通讯通路门店!$S:$S,$G2288)</f>
        <v>0</v>
      </c>
      <c r="AK2288" s="99">
        <f>SUMIFS(通讯通路门店!$BG:$BG,通讯通路门店!$S:$S,$G2288)</f>
        <v>0</v>
      </c>
      <c r="AL2288" s="99">
        <f>SUMIFS(通讯通路门店!$BC:$BC,通讯通路门店!$S:$S,$G2288)</f>
        <v>0</v>
      </c>
      <c r="AM2288" s="99">
        <f>SUMIFS(通讯通路门店!$BD:$BD,通讯通路门店!$S:$S,$G2288)</f>
        <v>0</v>
      </c>
      <c r="AN2288" s="99">
        <f>SUMIFS(通讯通路门店!$BF:$BF,通讯通路门店!$S:$S,$G2288)</f>
        <v>0</v>
      </c>
      <c r="AO2288" s="99">
        <f t="shared" si="177"/>
        <v>0</v>
      </c>
      <c r="AP2288" s="99">
        <f>SUMIFS(通讯通路门店!$K:$K,通讯通路门店!$S:$S,$G2288)</f>
        <v>0</v>
      </c>
      <c r="AQ2288" s="83"/>
      <c r="AR2288" s="99">
        <f>SUMIFS(通讯通路门店!$T:$T,通讯通路门店!$S:$S,$G2288)</f>
        <v>0</v>
      </c>
      <c r="AS2288" s="99">
        <f>SUMIFS(通讯通路门店!$U:$U,通讯通路门店!$S:$S,$G2288)</f>
        <v>0</v>
      </c>
      <c r="AT2288" s="99">
        <f>SUMIFS(通讯通路门店!$V:$V,通讯通路门店!$S:$S,$G2288)</f>
        <v>0</v>
      </c>
      <c r="AU2288" s="99">
        <f>SUMIFS(通讯通路门店!$W:$W,通讯通路门店!$S:$S,$G2288)</f>
        <v>0</v>
      </c>
      <c r="AV2288" s="99">
        <f>SUMIFS(通讯通路门店!$Z:$Z,通讯通路门店!$S:$S,$G2288)</f>
        <v>0</v>
      </c>
      <c r="AW2288" s="99">
        <f>SUMIFS(通讯通路门店!$AB:$AB,通讯通路门店!$S:$S,$G2288)</f>
        <v>0</v>
      </c>
      <c r="AX2288" s="99">
        <f>SUMIFS(通讯通路门店!$X:$X,通讯通路门店!$S:$S,$G2288)</f>
        <v>0</v>
      </c>
      <c r="AY2288" s="99">
        <f>SUMIFS(通讯通路门店!$Y:$Y,通讯通路门店!$S:$S,$G2288)</f>
        <v>0</v>
      </c>
      <c r="AZ2288" s="99">
        <f>SUMIFS(通讯通路门店!$AA:$AA,通讯通路门店!$S:$S,$G2288)</f>
        <v>0</v>
      </c>
      <c r="BA2288" s="99">
        <f t="shared" si="178"/>
        <v>0</v>
      </c>
      <c r="BB2288" s="99">
        <f t="shared" si="179"/>
        <v>0</v>
      </c>
      <c r="BC2288" s="99">
        <f>SUMIFS(通讯通路门店!$W:$W,通讯通路门店!$S:$S,$G2288,通讯通路门店!$J:$J,"荣耀体验店")+SUMIFS(通讯通路门店!$W:$W,通讯通路门店!$S:$S,$G2288,通讯通路门店!$J:$J,"荣耀授权专卖店")</f>
        <v>0</v>
      </c>
      <c r="BD2288" s="99">
        <f>SUMIFS(通讯通路门店!$Z:$Z,通讯通路门店!$S:$S,$G2288,通讯通路门店!$J:$J,"VIVO体验店")</f>
        <v>0</v>
      </c>
      <c r="BE2288" s="99">
        <f>SUMIFS(通讯通路门店!$AB:$AB,通讯通路门店!$S:$S,$G2288,通讯通路门店!$J:$J,"OPPO体验店")</f>
        <v>0</v>
      </c>
      <c r="BF2288" s="99">
        <f>SUMIFS(通讯通路门店!$X:$X,通讯通路门店!$S:$S,$G2288,通讯通路门店!$J:$J,"华为授权体验店")+SUMIFS(通讯通路门店!$AA:$AA,通讯通路门店!$S:$S,$G2288,通讯通路门店!$J:$J,"华为堡垒店")</f>
        <v>0</v>
      </c>
      <c r="BG2288" s="99">
        <f>SUMIFS(通讯通路门店!$Y:$Y,通讯通路门店!$S:$S,$G2288,通讯通路门店!$J:$J,"小米体验店")</f>
        <v>0</v>
      </c>
      <c r="BH2288" s="99">
        <f>SUMIFS(通讯通路门店!$AA:$AA,通讯通路门店!$S:$S,$G2288,通讯通路门店!$J:$J,"苹果体验店")</f>
        <v>0</v>
      </c>
      <c r="BI2288" s="99">
        <f>SUMIFS(通讯通路门店!$K:$K,通讯通路门店!$S:$S,$G2288,通讯通路门店!$J:$J,"其他品牌专卖店")</f>
        <v>0</v>
      </c>
      <c r="BJ2288" s="99">
        <f>SUMIFS(通讯通路门店!$AC:$AC,通讯通路门店!$S:$S,$G2288)</f>
        <v>0</v>
      </c>
      <c r="BK2288" s="99">
        <f>SUMIFS(通讯通路门店!$AD:$AD,通讯通路门店!$S:$S,$G2288)</f>
        <v>0</v>
      </c>
      <c r="BL2288" s="99">
        <f>SUMIFS(通讯通路门店!$AE:$AE,通讯通路门店!$S:$S,$G2288)</f>
        <v>0</v>
      </c>
      <c r="BM2288" s="99">
        <f>SUMIFS(通讯通路门店!$AF:$AF,通讯通路门店!$S:$S,$G2288)</f>
        <v>0</v>
      </c>
      <c r="BN2288" s="99">
        <f>SUMIFS(通讯通路门店!$AG:$AG,通讯通路门店!$S:$S,$G2288)</f>
        <v>0</v>
      </c>
      <c r="BO2288" s="99">
        <f>SUMIFS(通讯通路门店!$AH:$AH,通讯通路门店!$S:$S,$G2288)</f>
        <v>0</v>
      </c>
      <c r="BP2288" s="99">
        <f>SUMIFS(通讯通路门店!$AI:$AI,通讯通路门店!$S:$S,$G2288)</f>
        <v>0</v>
      </c>
      <c r="BQ2288" s="83"/>
    </row>
    <row r="2289" spans="1:69">
      <c r="A2289" s="99" t="str">
        <f>IFERROR(_xlfn.XLOOKUP($G2289,通讯通路门店!$S$4:$S$993931,通讯通路门店!$A$4:$A$993931,0,0),"")</f>
        <v>海南省</v>
      </c>
      <c r="B2289" s="99" t="str">
        <f>IFERROR(_xlfn.XLOOKUP($G2289,通讯通路门店!$S$4:$S$993931,通讯通路门店!$B$4:$B$993931,0,0),"")</f>
        <v>东方市</v>
      </c>
      <c r="C2289" s="99" t="str">
        <f>IFERROR(_xlfn.XLOOKUP($G2289,通讯通路门店!$S$4:$S$993931,通讯通路门店!$C$4:$C$993931,0,0),"")</f>
        <v>东方市</v>
      </c>
      <c r="D2289" s="99" t="str">
        <f>IFERROR(_xlfn.XLOOKUP($G2289,通讯通路门店!$S$4:$S$993931,通讯通路门店!$D$4:$D$993931,0,0),"")</f>
        <v>八所镇</v>
      </c>
      <c r="E2289" s="83"/>
      <c r="F2289" s="83"/>
      <c r="G2289" s="101"/>
      <c r="H2289" s="102">
        <f>IFERROR(_xlfn.XLOOKUP($G2289,通讯通路门店!$S$4:$S$993931,通讯通路门店!$R$4:$R$993931,0,0),"")</f>
        <v>0</v>
      </c>
      <c r="I2289" s="83"/>
      <c r="J2289" s="83"/>
      <c r="K2289" s="83"/>
      <c r="L2289" s="83"/>
      <c r="M2289" s="83"/>
      <c r="N2289" s="83"/>
      <c r="O2289" s="83"/>
      <c r="P2289" s="83"/>
      <c r="Q2289" s="83"/>
      <c r="R2289" s="83"/>
      <c r="S2289" s="83"/>
      <c r="T2289" s="83"/>
      <c r="U2289" s="99">
        <f>COUNTIF(通讯通路门店!$S:$S,$G2289)</f>
        <v>0</v>
      </c>
      <c r="V2289" s="99">
        <f>COUNTIFS(通讯通路门店!$S:$S,$G2289,通讯通路门店!$J:$J,"综合卖场")</f>
        <v>0</v>
      </c>
      <c r="W2289" s="99">
        <f>SUMIFS(通讯通路门店!$AJ:$AJ,通讯通路门店!$S:$S,通讯客户沙盘!$G2289)</f>
        <v>0</v>
      </c>
      <c r="X2289" s="99">
        <f t="shared" si="175"/>
        <v>0</v>
      </c>
      <c r="Y2289" s="99">
        <f>COUNTIFS(通讯通路门店!$S:$S,$G2289,通讯通路门店!$J:$J,"荣耀体验店")+COUNTIFS(通讯通路门店!$S:$S,$G2289,通讯通路门店!$J:$J,"荣耀授权专卖店")</f>
        <v>0</v>
      </c>
      <c r="Z2289" s="99">
        <f>COUNTIFS(通讯通路门店!$S:$S,$G2289,通讯通路门店!$J:$J,"VIVO体验店")</f>
        <v>0</v>
      </c>
      <c r="AA2289" s="99">
        <f>COUNTIFS(通讯通路门店!$S:$S,$G2289,通讯通路门店!$J:$J,"OPPO体验店")</f>
        <v>0</v>
      </c>
      <c r="AB2289" s="99">
        <f>COUNTIFS(通讯通路门店!$S:$S,$G2289,通讯通路门店!$J:$J,"华为授权体验店")+COUNTIFS(通讯通路门店!$S:$S,$G2289,通讯通路门店!$J:$J,"华为堡垒店")</f>
        <v>0</v>
      </c>
      <c r="AC2289" s="99">
        <f>COUNTIFS(通讯通路门店!$S:$S,$G2289,通讯通路门店!$J:$J,"小米体验店")</f>
        <v>0</v>
      </c>
      <c r="AD2289" s="99">
        <f>COUNTIFS(通讯通路门店!$S:$S,$G2289,通讯通路门店!$J:$J,"苹果体验店")</f>
        <v>0</v>
      </c>
      <c r="AE2289" s="99">
        <f>COUNTIFS(通讯通路门店!$S:$S,$G2289,通讯通路门店!$J:$J,"其他品牌专卖店")</f>
        <v>0</v>
      </c>
      <c r="AF2289" s="99">
        <f>SUMIFS(通讯通路门店!$BI:$BI,通讯通路门店!$S:$S,$G2289)</f>
        <v>0</v>
      </c>
      <c r="AG2289" s="99">
        <f>SUMIFS(通讯通路门店!$BH:$BH,通讯通路门店!$S:$S,$G2289)</f>
        <v>0</v>
      </c>
      <c r="AH2289" s="99">
        <f t="shared" si="176"/>
        <v>0</v>
      </c>
      <c r="AI2289" s="99">
        <f>SUMIFS(通讯通路门店!$BB:$BB,通讯通路门店!$S:$S,$G2289)</f>
        <v>0</v>
      </c>
      <c r="AJ2289" s="99">
        <f>SUMIFS(通讯通路门店!$BE:$BE,通讯通路门店!$S:$S,$G2289)</f>
        <v>0</v>
      </c>
      <c r="AK2289" s="99">
        <f>SUMIFS(通讯通路门店!$BG:$BG,通讯通路门店!$S:$S,$G2289)</f>
        <v>0</v>
      </c>
      <c r="AL2289" s="99">
        <f>SUMIFS(通讯通路门店!$BC:$BC,通讯通路门店!$S:$S,$G2289)</f>
        <v>0</v>
      </c>
      <c r="AM2289" s="99">
        <f>SUMIFS(通讯通路门店!$BD:$BD,通讯通路门店!$S:$S,$G2289)</f>
        <v>0</v>
      </c>
      <c r="AN2289" s="99">
        <f>SUMIFS(通讯通路门店!$BF:$BF,通讯通路门店!$S:$S,$G2289)</f>
        <v>0</v>
      </c>
      <c r="AO2289" s="99">
        <f t="shared" si="177"/>
        <v>0</v>
      </c>
      <c r="AP2289" s="99">
        <f>SUMIFS(通讯通路门店!$K:$K,通讯通路门店!$S:$S,$G2289)</f>
        <v>0</v>
      </c>
      <c r="AQ2289" s="83"/>
      <c r="AR2289" s="99">
        <f>SUMIFS(通讯通路门店!$T:$T,通讯通路门店!$S:$S,$G2289)</f>
        <v>0</v>
      </c>
      <c r="AS2289" s="99">
        <f>SUMIFS(通讯通路门店!$U:$U,通讯通路门店!$S:$S,$G2289)</f>
        <v>0</v>
      </c>
      <c r="AT2289" s="99">
        <f>SUMIFS(通讯通路门店!$V:$V,通讯通路门店!$S:$S,$G2289)</f>
        <v>0</v>
      </c>
      <c r="AU2289" s="99">
        <f>SUMIFS(通讯通路门店!$W:$W,通讯通路门店!$S:$S,$G2289)</f>
        <v>0</v>
      </c>
      <c r="AV2289" s="99">
        <f>SUMIFS(通讯通路门店!$Z:$Z,通讯通路门店!$S:$S,$G2289)</f>
        <v>0</v>
      </c>
      <c r="AW2289" s="99">
        <f>SUMIFS(通讯通路门店!$AB:$AB,通讯通路门店!$S:$S,$G2289)</f>
        <v>0</v>
      </c>
      <c r="AX2289" s="99">
        <f>SUMIFS(通讯通路门店!$X:$X,通讯通路门店!$S:$S,$G2289)</f>
        <v>0</v>
      </c>
      <c r="AY2289" s="99">
        <f>SUMIFS(通讯通路门店!$Y:$Y,通讯通路门店!$S:$S,$G2289)</f>
        <v>0</v>
      </c>
      <c r="AZ2289" s="99">
        <f>SUMIFS(通讯通路门店!$AA:$AA,通讯通路门店!$S:$S,$G2289)</f>
        <v>0</v>
      </c>
      <c r="BA2289" s="99">
        <f t="shared" si="178"/>
        <v>0</v>
      </c>
      <c r="BB2289" s="99">
        <f t="shared" si="179"/>
        <v>0</v>
      </c>
      <c r="BC2289" s="99">
        <f>SUMIFS(通讯通路门店!$W:$W,通讯通路门店!$S:$S,$G2289,通讯通路门店!$J:$J,"荣耀体验店")+SUMIFS(通讯通路门店!$W:$W,通讯通路门店!$S:$S,$G2289,通讯通路门店!$J:$J,"荣耀授权专卖店")</f>
        <v>0</v>
      </c>
      <c r="BD2289" s="99">
        <f>SUMIFS(通讯通路门店!$Z:$Z,通讯通路门店!$S:$S,$G2289,通讯通路门店!$J:$J,"VIVO体验店")</f>
        <v>0</v>
      </c>
      <c r="BE2289" s="99">
        <f>SUMIFS(通讯通路门店!$AB:$AB,通讯通路门店!$S:$S,$G2289,通讯通路门店!$J:$J,"OPPO体验店")</f>
        <v>0</v>
      </c>
      <c r="BF2289" s="99">
        <f>SUMIFS(通讯通路门店!$X:$X,通讯通路门店!$S:$S,$G2289,通讯通路门店!$J:$J,"华为授权体验店")+SUMIFS(通讯通路门店!$AA:$AA,通讯通路门店!$S:$S,$G2289,通讯通路门店!$J:$J,"华为堡垒店")</f>
        <v>0</v>
      </c>
      <c r="BG2289" s="99">
        <f>SUMIFS(通讯通路门店!$Y:$Y,通讯通路门店!$S:$S,$G2289,通讯通路门店!$J:$J,"小米体验店")</f>
        <v>0</v>
      </c>
      <c r="BH2289" s="99">
        <f>SUMIFS(通讯通路门店!$AA:$AA,通讯通路门店!$S:$S,$G2289,通讯通路门店!$J:$J,"苹果体验店")</f>
        <v>0</v>
      </c>
      <c r="BI2289" s="99">
        <f>SUMIFS(通讯通路门店!$K:$K,通讯通路门店!$S:$S,$G2289,通讯通路门店!$J:$J,"其他品牌专卖店")</f>
        <v>0</v>
      </c>
      <c r="BJ2289" s="99">
        <f>SUMIFS(通讯通路门店!$AC:$AC,通讯通路门店!$S:$S,$G2289)</f>
        <v>0</v>
      </c>
      <c r="BK2289" s="99">
        <f>SUMIFS(通讯通路门店!$AD:$AD,通讯通路门店!$S:$S,$G2289)</f>
        <v>0</v>
      </c>
      <c r="BL2289" s="99">
        <f>SUMIFS(通讯通路门店!$AE:$AE,通讯通路门店!$S:$S,$G2289)</f>
        <v>0</v>
      </c>
      <c r="BM2289" s="99">
        <f>SUMIFS(通讯通路门店!$AF:$AF,通讯通路门店!$S:$S,$G2289)</f>
        <v>0</v>
      </c>
      <c r="BN2289" s="99">
        <f>SUMIFS(通讯通路门店!$AG:$AG,通讯通路门店!$S:$S,$G2289)</f>
        <v>0</v>
      </c>
      <c r="BO2289" s="99">
        <f>SUMIFS(通讯通路门店!$AH:$AH,通讯通路门店!$S:$S,$G2289)</f>
        <v>0</v>
      </c>
      <c r="BP2289" s="99">
        <f>SUMIFS(通讯通路门店!$AI:$AI,通讯通路门店!$S:$S,$G2289)</f>
        <v>0</v>
      </c>
      <c r="BQ2289" s="83"/>
    </row>
    <row r="2290" spans="1:69">
      <c r="A2290" s="99" t="str">
        <f>IFERROR(_xlfn.XLOOKUP($G2290,通讯通路门店!$S$4:$S$993931,通讯通路门店!$A$4:$A$993931,0,0),"")</f>
        <v>海南省</v>
      </c>
      <c r="B2290" s="99" t="str">
        <f>IFERROR(_xlfn.XLOOKUP($G2290,通讯通路门店!$S$4:$S$993931,通讯通路门店!$B$4:$B$993931,0,0),"")</f>
        <v>东方市</v>
      </c>
      <c r="C2290" s="99" t="str">
        <f>IFERROR(_xlfn.XLOOKUP($G2290,通讯通路门店!$S$4:$S$993931,通讯通路门店!$C$4:$C$993931,0,0),"")</f>
        <v>东方市</v>
      </c>
      <c r="D2290" s="99" t="str">
        <f>IFERROR(_xlfn.XLOOKUP($G2290,通讯通路门店!$S$4:$S$993931,通讯通路门店!$D$4:$D$993931,0,0),"")</f>
        <v>八所镇</v>
      </c>
      <c r="E2290" s="83"/>
      <c r="F2290" s="83"/>
      <c r="G2290" s="101"/>
      <c r="H2290" s="102">
        <f>IFERROR(_xlfn.XLOOKUP($G2290,通讯通路门店!$S$4:$S$993931,通讯通路门店!$R$4:$R$993931,0,0),"")</f>
        <v>0</v>
      </c>
      <c r="I2290" s="83"/>
      <c r="J2290" s="83"/>
      <c r="K2290" s="83"/>
      <c r="L2290" s="83"/>
      <c r="M2290" s="83"/>
      <c r="N2290" s="83"/>
      <c r="O2290" s="83"/>
      <c r="P2290" s="83"/>
      <c r="Q2290" s="83"/>
      <c r="R2290" s="83"/>
      <c r="S2290" s="83"/>
      <c r="T2290" s="83"/>
      <c r="U2290" s="99">
        <f>COUNTIF(通讯通路门店!$S:$S,$G2290)</f>
        <v>0</v>
      </c>
      <c r="V2290" s="99">
        <f>COUNTIFS(通讯通路门店!$S:$S,$G2290,通讯通路门店!$J:$J,"综合卖场")</f>
        <v>0</v>
      </c>
      <c r="W2290" s="99">
        <f>SUMIFS(通讯通路门店!$AJ:$AJ,通讯通路门店!$S:$S,通讯客户沙盘!$G2290)</f>
        <v>0</v>
      </c>
      <c r="X2290" s="99">
        <f t="shared" si="175"/>
        <v>0</v>
      </c>
      <c r="Y2290" s="99">
        <f>COUNTIFS(通讯通路门店!$S:$S,$G2290,通讯通路门店!$J:$J,"荣耀体验店")+COUNTIFS(通讯通路门店!$S:$S,$G2290,通讯通路门店!$J:$J,"荣耀授权专卖店")</f>
        <v>0</v>
      </c>
      <c r="Z2290" s="99">
        <f>COUNTIFS(通讯通路门店!$S:$S,$G2290,通讯通路门店!$J:$J,"VIVO体验店")</f>
        <v>0</v>
      </c>
      <c r="AA2290" s="99">
        <f>COUNTIFS(通讯通路门店!$S:$S,$G2290,通讯通路门店!$J:$J,"OPPO体验店")</f>
        <v>0</v>
      </c>
      <c r="AB2290" s="99">
        <f>COUNTIFS(通讯通路门店!$S:$S,$G2290,通讯通路门店!$J:$J,"华为授权体验店")+COUNTIFS(通讯通路门店!$S:$S,$G2290,通讯通路门店!$J:$J,"华为堡垒店")</f>
        <v>0</v>
      </c>
      <c r="AC2290" s="99">
        <f>COUNTIFS(通讯通路门店!$S:$S,$G2290,通讯通路门店!$J:$J,"小米体验店")</f>
        <v>0</v>
      </c>
      <c r="AD2290" s="99">
        <f>COUNTIFS(通讯通路门店!$S:$S,$G2290,通讯通路门店!$J:$J,"苹果体验店")</f>
        <v>0</v>
      </c>
      <c r="AE2290" s="99">
        <f>COUNTIFS(通讯通路门店!$S:$S,$G2290,通讯通路门店!$J:$J,"其他品牌专卖店")</f>
        <v>0</v>
      </c>
      <c r="AF2290" s="99">
        <f>SUMIFS(通讯通路门店!$BI:$BI,通讯通路门店!$S:$S,$G2290)</f>
        <v>0</v>
      </c>
      <c r="AG2290" s="99">
        <f>SUMIFS(通讯通路门店!$BH:$BH,通讯通路门店!$S:$S,$G2290)</f>
        <v>0</v>
      </c>
      <c r="AH2290" s="99">
        <f t="shared" si="176"/>
        <v>0</v>
      </c>
      <c r="AI2290" s="99">
        <f>SUMIFS(通讯通路门店!$BB:$BB,通讯通路门店!$S:$S,$G2290)</f>
        <v>0</v>
      </c>
      <c r="AJ2290" s="99">
        <f>SUMIFS(通讯通路门店!$BE:$BE,通讯通路门店!$S:$S,$G2290)</f>
        <v>0</v>
      </c>
      <c r="AK2290" s="99">
        <f>SUMIFS(通讯通路门店!$BG:$BG,通讯通路门店!$S:$S,$G2290)</f>
        <v>0</v>
      </c>
      <c r="AL2290" s="99">
        <f>SUMIFS(通讯通路门店!$BC:$BC,通讯通路门店!$S:$S,$G2290)</f>
        <v>0</v>
      </c>
      <c r="AM2290" s="99">
        <f>SUMIFS(通讯通路门店!$BD:$BD,通讯通路门店!$S:$S,$G2290)</f>
        <v>0</v>
      </c>
      <c r="AN2290" s="99">
        <f>SUMIFS(通讯通路门店!$BF:$BF,通讯通路门店!$S:$S,$G2290)</f>
        <v>0</v>
      </c>
      <c r="AO2290" s="99">
        <f t="shared" si="177"/>
        <v>0</v>
      </c>
      <c r="AP2290" s="99">
        <f>SUMIFS(通讯通路门店!$K:$K,通讯通路门店!$S:$S,$G2290)</f>
        <v>0</v>
      </c>
      <c r="AQ2290" s="83"/>
      <c r="AR2290" s="99">
        <f>SUMIFS(通讯通路门店!$T:$T,通讯通路门店!$S:$S,$G2290)</f>
        <v>0</v>
      </c>
      <c r="AS2290" s="99">
        <f>SUMIFS(通讯通路门店!$U:$U,通讯通路门店!$S:$S,$G2290)</f>
        <v>0</v>
      </c>
      <c r="AT2290" s="99">
        <f>SUMIFS(通讯通路门店!$V:$V,通讯通路门店!$S:$S,$G2290)</f>
        <v>0</v>
      </c>
      <c r="AU2290" s="99">
        <f>SUMIFS(通讯通路门店!$W:$W,通讯通路门店!$S:$S,$G2290)</f>
        <v>0</v>
      </c>
      <c r="AV2290" s="99">
        <f>SUMIFS(通讯通路门店!$Z:$Z,通讯通路门店!$S:$S,$G2290)</f>
        <v>0</v>
      </c>
      <c r="AW2290" s="99">
        <f>SUMIFS(通讯通路门店!$AB:$AB,通讯通路门店!$S:$S,$G2290)</f>
        <v>0</v>
      </c>
      <c r="AX2290" s="99">
        <f>SUMIFS(通讯通路门店!$X:$X,通讯通路门店!$S:$S,$G2290)</f>
        <v>0</v>
      </c>
      <c r="AY2290" s="99">
        <f>SUMIFS(通讯通路门店!$Y:$Y,通讯通路门店!$S:$S,$G2290)</f>
        <v>0</v>
      </c>
      <c r="AZ2290" s="99">
        <f>SUMIFS(通讯通路门店!$AA:$AA,通讯通路门店!$S:$S,$G2290)</f>
        <v>0</v>
      </c>
      <c r="BA2290" s="99">
        <f t="shared" si="178"/>
        <v>0</v>
      </c>
      <c r="BB2290" s="99">
        <f t="shared" si="179"/>
        <v>0</v>
      </c>
      <c r="BC2290" s="99">
        <f>SUMIFS(通讯通路门店!$W:$W,通讯通路门店!$S:$S,$G2290,通讯通路门店!$J:$J,"荣耀体验店")+SUMIFS(通讯通路门店!$W:$W,通讯通路门店!$S:$S,$G2290,通讯通路门店!$J:$J,"荣耀授权专卖店")</f>
        <v>0</v>
      </c>
      <c r="BD2290" s="99">
        <f>SUMIFS(通讯通路门店!$Z:$Z,通讯通路门店!$S:$S,$G2290,通讯通路门店!$J:$J,"VIVO体验店")</f>
        <v>0</v>
      </c>
      <c r="BE2290" s="99">
        <f>SUMIFS(通讯通路门店!$AB:$AB,通讯通路门店!$S:$S,$G2290,通讯通路门店!$J:$J,"OPPO体验店")</f>
        <v>0</v>
      </c>
      <c r="BF2290" s="99">
        <f>SUMIFS(通讯通路门店!$X:$X,通讯通路门店!$S:$S,$G2290,通讯通路门店!$J:$J,"华为授权体验店")+SUMIFS(通讯通路门店!$AA:$AA,通讯通路门店!$S:$S,$G2290,通讯通路门店!$J:$J,"华为堡垒店")</f>
        <v>0</v>
      </c>
      <c r="BG2290" s="99">
        <f>SUMIFS(通讯通路门店!$Y:$Y,通讯通路门店!$S:$S,$G2290,通讯通路门店!$J:$J,"小米体验店")</f>
        <v>0</v>
      </c>
      <c r="BH2290" s="99">
        <f>SUMIFS(通讯通路门店!$AA:$AA,通讯通路门店!$S:$S,$G2290,通讯通路门店!$J:$J,"苹果体验店")</f>
        <v>0</v>
      </c>
      <c r="BI2290" s="99">
        <f>SUMIFS(通讯通路门店!$K:$K,通讯通路门店!$S:$S,$G2290,通讯通路门店!$J:$J,"其他品牌专卖店")</f>
        <v>0</v>
      </c>
      <c r="BJ2290" s="99">
        <f>SUMIFS(通讯通路门店!$AC:$AC,通讯通路门店!$S:$S,$G2290)</f>
        <v>0</v>
      </c>
      <c r="BK2290" s="99">
        <f>SUMIFS(通讯通路门店!$AD:$AD,通讯通路门店!$S:$S,$G2290)</f>
        <v>0</v>
      </c>
      <c r="BL2290" s="99">
        <f>SUMIFS(通讯通路门店!$AE:$AE,通讯通路门店!$S:$S,$G2290)</f>
        <v>0</v>
      </c>
      <c r="BM2290" s="99">
        <f>SUMIFS(通讯通路门店!$AF:$AF,通讯通路门店!$S:$S,$G2290)</f>
        <v>0</v>
      </c>
      <c r="BN2290" s="99">
        <f>SUMIFS(通讯通路门店!$AG:$AG,通讯通路门店!$S:$S,$G2290)</f>
        <v>0</v>
      </c>
      <c r="BO2290" s="99">
        <f>SUMIFS(通讯通路门店!$AH:$AH,通讯通路门店!$S:$S,$G2290)</f>
        <v>0</v>
      </c>
      <c r="BP2290" s="99">
        <f>SUMIFS(通讯通路门店!$AI:$AI,通讯通路门店!$S:$S,$G2290)</f>
        <v>0</v>
      </c>
      <c r="BQ2290" s="83"/>
    </row>
    <row r="2291" spans="1:69">
      <c r="A2291" s="99" t="str">
        <f>IFERROR(_xlfn.XLOOKUP($G2291,通讯通路门店!$S$4:$S$993931,通讯通路门店!$A$4:$A$993931,0,0),"")</f>
        <v>海南省</v>
      </c>
      <c r="B2291" s="99" t="str">
        <f>IFERROR(_xlfn.XLOOKUP($G2291,通讯通路门店!$S$4:$S$993931,通讯通路门店!$B$4:$B$993931,0,0),"")</f>
        <v>东方市</v>
      </c>
      <c r="C2291" s="99" t="str">
        <f>IFERROR(_xlfn.XLOOKUP($G2291,通讯通路门店!$S$4:$S$993931,通讯通路门店!$C$4:$C$993931,0,0),"")</f>
        <v>东方市</v>
      </c>
      <c r="D2291" s="99" t="str">
        <f>IFERROR(_xlfn.XLOOKUP($G2291,通讯通路门店!$S$4:$S$993931,通讯通路门店!$D$4:$D$993931,0,0),"")</f>
        <v>八所镇</v>
      </c>
      <c r="E2291" s="83"/>
      <c r="F2291" s="83"/>
      <c r="G2291" s="101"/>
      <c r="H2291" s="102">
        <f>IFERROR(_xlfn.XLOOKUP($G2291,通讯通路门店!$S$4:$S$993931,通讯通路门店!$R$4:$R$993931,0,0),"")</f>
        <v>0</v>
      </c>
      <c r="I2291" s="83"/>
      <c r="J2291" s="83"/>
      <c r="K2291" s="83"/>
      <c r="L2291" s="83"/>
      <c r="M2291" s="83"/>
      <c r="N2291" s="83"/>
      <c r="O2291" s="83"/>
      <c r="P2291" s="83"/>
      <c r="Q2291" s="83"/>
      <c r="R2291" s="83"/>
      <c r="S2291" s="83"/>
      <c r="T2291" s="83"/>
      <c r="U2291" s="99">
        <f>COUNTIF(通讯通路门店!$S:$S,$G2291)</f>
        <v>0</v>
      </c>
      <c r="V2291" s="99">
        <f>COUNTIFS(通讯通路门店!$S:$S,$G2291,通讯通路门店!$J:$J,"综合卖场")</f>
        <v>0</v>
      </c>
      <c r="W2291" s="99">
        <f>SUMIFS(通讯通路门店!$AJ:$AJ,通讯通路门店!$S:$S,通讯客户沙盘!$G2291)</f>
        <v>0</v>
      </c>
      <c r="X2291" s="99">
        <f t="shared" si="175"/>
        <v>0</v>
      </c>
      <c r="Y2291" s="99">
        <f>COUNTIFS(通讯通路门店!$S:$S,$G2291,通讯通路门店!$J:$J,"荣耀体验店")+COUNTIFS(通讯通路门店!$S:$S,$G2291,通讯通路门店!$J:$J,"荣耀授权专卖店")</f>
        <v>0</v>
      </c>
      <c r="Z2291" s="99">
        <f>COUNTIFS(通讯通路门店!$S:$S,$G2291,通讯通路门店!$J:$J,"VIVO体验店")</f>
        <v>0</v>
      </c>
      <c r="AA2291" s="99">
        <f>COUNTIFS(通讯通路门店!$S:$S,$G2291,通讯通路门店!$J:$J,"OPPO体验店")</f>
        <v>0</v>
      </c>
      <c r="AB2291" s="99">
        <f>COUNTIFS(通讯通路门店!$S:$S,$G2291,通讯通路门店!$J:$J,"华为授权体验店")+COUNTIFS(通讯通路门店!$S:$S,$G2291,通讯通路门店!$J:$J,"华为堡垒店")</f>
        <v>0</v>
      </c>
      <c r="AC2291" s="99">
        <f>COUNTIFS(通讯通路门店!$S:$S,$G2291,通讯通路门店!$J:$J,"小米体验店")</f>
        <v>0</v>
      </c>
      <c r="AD2291" s="99">
        <f>COUNTIFS(通讯通路门店!$S:$S,$G2291,通讯通路门店!$J:$J,"苹果体验店")</f>
        <v>0</v>
      </c>
      <c r="AE2291" s="99">
        <f>COUNTIFS(通讯通路门店!$S:$S,$G2291,通讯通路门店!$J:$J,"其他品牌专卖店")</f>
        <v>0</v>
      </c>
      <c r="AF2291" s="99">
        <f>SUMIFS(通讯通路门店!$BI:$BI,通讯通路门店!$S:$S,$G2291)</f>
        <v>0</v>
      </c>
      <c r="AG2291" s="99">
        <f>SUMIFS(通讯通路门店!$BH:$BH,通讯通路门店!$S:$S,$G2291)</f>
        <v>0</v>
      </c>
      <c r="AH2291" s="99">
        <f t="shared" si="176"/>
        <v>0</v>
      </c>
      <c r="AI2291" s="99">
        <f>SUMIFS(通讯通路门店!$BB:$BB,通讯通路门店!$S:$S,$G2291)</f>
        <v>0</v>
      </c>
      <c r="AJ2291" s="99">
        <f>SUMIFS(通讯通路门店!$BE:$BE,通讯通路门店!$S:$S,$G2291)</f>
        <v>0</v>
      </c>
      <c r="AK2291" s="99">
        <f>SUMIFS(通讯通路门店!$BG:$BG,通讯通路门店!$S:$S,$G2291)</f>
        <v>0</v>
      </c>
      <c r="AL2291" s="99">
        <f>SUMIFS(通讯通路门店!$BC:$BC,通讯通路门店!$S:$S,$G2291)</f>
        <v>0</v>
      </c>
      <c r="AM2291" s="99">
        <f>SUMIFS(通讯通路门店!$BD:$BD,通讯通路门店!$S:$S,$G2291)</f>
        <v>0</v>
      </c>
      <c r="AN2291" s="99">
        <f>SUMIFS(通讯通路门店!$BF:$BF,通讯通路门店!$S:$S,$G2291)</f>
        <v>0</v>
      </c>
      <c r="AO2291" s="99">
        <f t="shared" si="177"/>
        <v>0</v>
      </c>
      <c r="AP2291" s="99">
        <f>SUMIFS(通讯通路门店!$K:$K,通讯通路门店!$S:$S,$G2291)</f>
        <v>0</v>
      </c>
      <c r="AQ2291" s="83"/>
      <c r="AR2291" s="99">
        <f>SUMIFS(通讯通路门店!$T:$T,通讯通路门店!$S:$S,$G2291)</f>
        <v>0</v>
      </c>
      <c r="AS2291" s="99">
        <f>SUMIFS(通讯通路门店!$U:$U,通讯通路门店!$S:$S,$G2291)</f>
        <v>0</v>
      </c>
      <c r="AT2291" s="99">
        <f>SUMIFS(通讯通路门店!$V:$V,通讯通路门店!$S:$S,$G2291)</f>
        <v>0</v>
      </c>
      <c r="AU2291" s="99">
        <f>SUMIFS(通讯通路门店!$W:$W,通讯通路门店!$S:$S,$G2291)</f>
        <v>0</v>
      </c>
      <c r="AV2291" s="99">
        <f>SUMIFS(通讯通路门店!$Z:$Z,通讯通路门店!$S:$S,$G2291)</f>
        <v>0</v>
      </c>
      <c r="AW2291" s="99">
        <f>SUMIFS(通讯通路门店!$AB:$AB,通讯通路门店!$S:$S,$G2291)</f>
        <v>0</v>
      </c>
      <c r="AX2291" s="99">
        <f>SUMIFS(通讯通路门店!$X:$X,通讯通路门店!$S:$S,$G2291)</f>
        <v>0</v>
      </c>
      <c r="AY2291" s="99">
        <f>SUMIFS(通讯通路门店!$Y:$Y,通讯通路门店!$S:$S,$G2291)</f>
        <v>0</v>
      </c>
      <c r="AZ2291" s="99">
        <f>SUMIFS(通讯通路门店!$AA:$AA,通讯通路门店!$S:$S,$G2291)</f>
        <v>0</v>
      </c>
      <c r="BA2291" s="99">
        <f t="shared" si="178"/>
        <v>0</v>
      </c>
      <c r="BB2291" s="99">
        <f t="shared" si="179"/>
        <v>0</v>
      </c>
      <c r="BC2291" s="99">
        <f>SUMIFS(通讯通路门店!$W:$W,通讯通路门店!$S:$S,$G2291,通讯通路门店!$J:$J,"荣耀体验店")+SUMIFS(通讯通路门店!$W:$W,通讯通路门店!$S:$S,$G2291,通讯通路门店!$J:$J,"荣耀授权专卖店")</f>
        <v>0</v>
      </c>
      <c r="BD2291" s="99">
        <f>SUMIFS(通讯通路门店!$Z:$Z,通讯通路门店!$S:$S,$G2291,通讯通路门店!$J:$J,"VIVO体验店")</f>
        <v>0</v>
      </c>
      <c r="BE2291" s="99">
        <f>SUMIFS(通讯通路门店!$AB:$AB,通讯通路门店!$S:$S,$G2291,通讯通路门店!$J:$J,"OPPO体验店")</f>
        <v>0</v>
      </c>
      <c r="BF2291" s="99">
        <f>SUMIFS(通讯通路门店!$X:$X,通讯通路门店!$S:$S,$G2291,通讯通路门店!$J:$J,"华为授权体验店")+SUMIFS(通讯通路门店!$AA:$AA,通讯通路门店!$S:$S,$G2291,通讯通路门店!$J:$J,"华为堡垒店")</f>
        <v>0</v>
      </c>
      <c r="BG2291" s="99">
        <f>SUMIFS(通讯通路门店!$Y:$Y,通讯通路门店!$S:$S,$G2291,通讯通路门店!$J:$J,"小米体验店")</f>
        <v>0</v>
      </c>
      <c r="BH2291" s="99">
        <f>SUMIFS(通讯通路门店!$AA:$AA,通讯通路门店!$S:$S,$G2291,通讯通路门店!$J:$J,"苹果体验店")</f>
        <v>0</v>
      </c>
      <c r="BI2291" s="99">
        <f>SUMIFS(通讯通路门店!$K:$K,通讯通路门店!$S:$S,$G2291,通讯通路门店!$J:$J,"其他品牌专卖店")</f>
        <v>0</v>
      </c>
      <c r="BJ2291" s="99">
        <f>SUMIFS(通讯通路门店!$AC:$AC,通讯通路门店!$S:$S,$G2291)</f>
        <v>0</v>
      </c>
      <c r="BK2291" s="99">
        <f>SUMIFS(通讯通路门店!$AD:$AD,通讯通路门店!$S:$S,$G2291)</f>
        <v>0</v>
      </c>
      <c r="BL2291" s="99">
        <f>SUMIFS(通讯通路门店!$AE:$AE,通讯通路门店!$S:$S,$G2291)</f>
        <v>0</v>
      </c>
      <c r="BM2291" s="99">
        <f>SUMIFS(通讯通路门店!$AF:$AF,通讯通路门店!$S:$S,$G2291)</f>
        <v>0</v>
      </c>
      <c r="BN2291" s="99">
        <f>SUMIFS(通讯通路门店!$AG:$AG,通讯通路门店!$S:$S,$G2291)</f>
        <v>0</v>
      </c>
      <c r="BO2291" s="99">
        <f>SUMIFS(通讯通路门店!$AH:$AH,通讯通路门店!$S:$S,$G2291)</f>
        <v>0</v>
      </c>
      <c r="BP2291" s="99">
        <f>SUMIFS(通讯通路门店!$AI:$AI,通讯通路门店!$S:$S,$G2291)</f>
        <v>0</v>
      </c>
      <c r="BQ2291" s="83"/>
    </row>
    <row r="2292" spans="1:69">
      <c r="A2292" s="99" t="str">
        <f>IFERROR(_xlfn.XLOOKUP($G2292,通讯通路门店!$S$4:$S$993931,通讯通路门店!$A$4:$A$993931,0,0),"")</f>
        <v>海南省</v>
      </c>
      <c r="B2292" s="99" t="str">
        <f>IFERROR(_xlfn.XLOOKUP($G2292,通讯通路门店!$S$4:$S$993931,通讯通路门店!$B$4:$B$993931,0,0),"")</f>
        <v>东方市</v>
      </c>
      <c r="C2292" s="99" t="str">
        <f>IFERROR(_xlfn.XLOOKUP($G2292,通讯通路门店!$S$4:$S$993931,通讯通路门店!$C$4:$C$993931,0,0),"")</f>
        <v>东方市</v>
      </c>
      <c r="D2292" s="99" t="str">
        <f>IFERROR(_xlfn.XLOOKUP($G2292,通讯通路门店!$S$4:$S$993931,通讯通路门店!$D$4:$D$993931,0,0),"")</f>
        <v>八所镇</v>
      </c>
      <c r="E2292" s="83"/>
      <c r="F2292" s="83"/>
      <c r="G2292" s="101"/>
      <c r="H2292" s="102">
        <f>IFERROR(_xlfn.XLOOKUP($G2292,通讯通路门店!$S$4:$S$993931,通讯通路门店!$R$4:$R$993931,0,0),"")</f>
        <v>0</v>
      </c>
      <c r="I2292" s="83"/>
      <c r="J2292" s="83"/>
      <c r="K2292" s="83"/>
      <c r="L2292" s="83"/>
      <c r="M2292" s="83"/>
      <c r="N2292" s="83"/>
      <c r="O2292" s="83"/>
      <c r="P2292" s="83"/>
      <c r="Q2292" s="83"/>
      <c r="R2292" s="83"/>
      <c r="S2292" s="83"/>
      <c r="T2292" s="83"/>
      <c r="U2292" s="99">
        <f>COUNTIF(通讯通路门店!$S:$S,$G2292)</f>
        <v>0</v>
      </c>
      <c r="V2292" s="99">
        <f>COUNTIFS(通讯通路门店!$S:$S,$G2292,通讯通路门店!$J:$J,"综合卖场")</f>
        <v>0</v>
      </c>
      <c r="W2292" s="99">
        <f>SUMIFS(通讯通路门店!$AJ:$AJ,通讯通路门店!$S:$S,通讯客户沙盘!$G2292)</f>
        <v>0</v>
      </c>
      <c r="X2292" s="99">
        <f t="shared" si="175"/>
        <v>0</v>
      </c>
      <c r="Y2292" s="99">
        <f>COUNTIFS(通讯通路门店!$S:$S,$G2292,通讯通路门店!$J:$J,"荣耀体验店")+COUNTIFS(通讯通路门店!$S:$S,$G2292,通讯通路门店!$J:$J,"荣耀授权专卖店")</f>
        <v>0</v>
      </c>
      <c r="Z2292" s="99">
        <f>COUNTIFS(通讯通路门店!$S:$S,$G2292,通讯通路门店!$J:$J,"VIVO体验店")</f>
        <v>0</v>
      </c>
      <c r="AA2292" s="99">
        <f>COUNTIFS(通讯通路门店!$S:$S,$G2292,通讯通路门店!$J:$J,"OPPO体验店")</f>
        <v>0</v>
      </c>
      <c r="AB2292" s="99">
        <f>COUNTIFS(通讯通路门店!$S:$S,$G2292,通讯通路门店!$J:$J,"华为授权体验店")+COUNTIFS(通讯通路门店!$S:$S,$G2292,通讯通路门店!$J:$J,"华为堡垒店")</f>
        <v>0</v>
      </c>
      <c r="AC2292" s="99">
        <f>COUNTIFS(通讯通路门店!$S:$S,$G2292,通讯通路门店!$J:$J,"小米体验店")</f>
        <v>0</v>
      </c>
      <c r="AD2292" s="99">
        <f>COUNTIFS(通讯通路门店!$S:$S,$G2292,通讯通路门店!$J:$J,"苹果体验店")</f>
        <v>0</v>
      </c>
      <c r="AE2292" s="99">
        <f>COUNTIFS(通讯通路门店!$S:$S,$G2292,通讯通路门店!$J:$J,"其他品牌专卖店")</f>
        <v>0</v>
      </c>
      <c r="AF2292" s="99">
        <f>SUMIFS(通讯通路门店!$BI:$BI,通讯通路门店!$S:$S,$G2292)</f>
        <v>0</v>
      </c>
      <c r="AG2292" s="99">
        <f>SUMIFS(通讯通路门店!$BH:$BH,通讯通路门店!$S:$S,$G2292)</f>
        <v>0</v>
      </c>
      <c r="AH2292" s="99">
        <f t="shared" si="176"/>
        <v>0</v>
      </c>
      <c r="AI2292" s="99">
        <f>SUMIFS(通讯通路门店!$BB:$BB,通讯通路门店!$S:$S,$G2292)</f>
        <v>0</v>
      </c>
      <c r="AJ2292" s="99">
        <f>SUMIFS(通讯通路门店!$BE:$BE,通讯通路门店!$S:$S,$G2292)</f>
        <v>0</v>
      </c>
      <c r="AK2292" s="99">
        <f>SUMIFS(通讯通路门店!$BG:$BG,通讯通路门店!$S:$S,$G2292)</f>
        <v>0</v>
      </c>
      <c r="AL2292" s="99">
        <f>SUMIFS(通讯通路门店!$BC:$BC,通讯通路门店!$S:$S,$G2292)</f>
        <v>0</v>
      </c>
      <c r="AM2292" s="99">
        <f>SUMIFS(通讯通路门店!$BD:$BD,通讯通路门店!$S:$S,$G2292)</f>
        <v>0</v>
      </c>
      <c r="AN2292" s="99">
        <f>SUMIFS(通讯通路门店!$BF:$BF,通讯通路门店!$S:$S,$G2292)</f>
        <v>0</v>
      </c>
      <c r="AO2292" s="99">
        <f t="shared" si="177"/>
        <v>0</v>
      </c>
      <c r="AP2292" s="99">
        <f>SUMIFS(通讯通路门店!$K:$K,通讯通路门店!$S:$S,$G2292)</f>
        <v>0</v>
      </c>
      <c r="AQ2292" s="83"/>
      <c r="AR2292" s="99">
        <f>SUMIFS(通讯通路门店!$T:$T,通讯通路门店!$S:$S,$G2292)</f>
        <v>0</v>
      </c>
      <c r="AS2292" s="99">
        <f>SUMIFS(通讯通路门店!$U:$U,通讯通路门店!$S:$S,$G2292)</f>
        <v>0</v>
      </c>
      <c r="AT2292" s="99">
        <f>SUMIFS(通讯通路门店!$V:$V,通讯通路门店!$S:$S,$G2292)</f>
        <v>0</v>
      </c>
      <c r="AU2292" s="99">
        <f>SUMIFS(通讯通路门店!$W:$W,通讯通路门店!$S:$S,$G2292)</f>
        <v>0</v>
      </c>
      <c r="AV2292" s="99">
        <f>SUMIFS(通讯通路门店!$Z:$Z,通讯通路门店!$S:$S,$G2292)</f>
        <v>0</v>
      </c>
      <c r="AW2292" s="99">
        <f>SUMIFS(通讯通路门店!$AB:$AB,通讯通路门店!$S:$S,$G2292)</f>
        <v>0</v>
      </c>
      <c r="AX2292" s="99">
        <f>SUMIFS(通讯通路门店!$X:$X,通讯通路门店!$S:$S,$G2292)</f>
        <v>0</v>
      </c>
      <c r="AY2292" s="99">
        <f>SUMIFS(通讯通路门店!$Y:$Y,通讯通路门店!$S:$S,$G2292)</f>
        <v>0</v>
      </c>
      <c r="AZ2292" s="99">
        <f>SUMIFS(通讯通路门店!$AA:$AA,通讯通路门店!$S:$S,$G2292)</f>
        <v>0</v>
      </c>
      <c r="BA2292" s="99">
        <f t="shared" si="178"/>
        <v>0</v>
      </c>
      <c r="BB2292" s="99">
        <f t="shared" si="179"/>
        <v>0</v>
      </c>
      <c r="BC2292" s="99">
        <f>SUMIFS(通讯通路门店!$W:$W,通讯通路门店!$S:$S,$G2292,通讯通路门店!$J:$J,"荣耀体验店")+SUMIFS(通讯通路门店!$W:$W,通讯通路门店!$S:$S,$G2292,通讯通路门店!$J:$J,"荣耀授权专卖店")</f>
        <v>0</v>
      </c>
      <c r="BD2292" s="99">
        <f>SUMIFS(通讯通路门店!$Z:$Z,通讯通路门店!$S:$S,$G2292,通讯通路门店!$J:$J,"VIVO体验店")</f>
        <v>0</v>
      </c>
      <c r="BE2292" s="99">
        <f>SUMIFS(通讯通路门店!$AB:$AB,通讯通路门店!$S:$S,$G2292,通讯通路门店!$J:$J,"OPPO体验店")</f>
        <v>0</v>
      </c>
      <c r="BF2292" s="99">
        <f>SUMIFS(通讯通路门店!$X:$X,通讯通路门店!$S:$S,$G2292,通讯通路门店!$J:$J,"华为授权体验店")+SUMIFS(通讯通路门店!$AA:$AA,通讯通路门店!$S:$S,$G2292,通讯通路门店!$J:$J,"华为堡垒店")</f>
        <v>0</v>
      </c>
      <c r="BG2292" s="99">
        <f>SUMIFS(通讯通路门店!$Y:$Y,通讯通路门店!$S:$S,$G2292,通讯通路门店!$J:$J,"小米体验店")</f>
        <v>0</v>
      </c>
      <c r="BH2292" s="99">
        <f>SUMIFS(通讯通路门店!$AA:$AA,通讯通路门店!$S:$S,$G2292,通讯通路门店!$J:$J,"苹果体验店")</f>
        <v>0</v>
      </c>
      <c r="BI2292" s="99">
        <f>SUMIFS(通讯通路门店!$K:$K,通讯通路门店!$S:$S,$G2292,通讯通路门店!$J:$J,"其他品牌专卖店")</f>
        <v>0</v>
      </c>
      <c r="BJ2292" s="99">
        <f>SUMIFS(通讯通路门店!$AC:$AC,通讯通路门店!$S:$S,$G2292)</f>
        <v>0</v>
      </c>
      <c r="BK2292" s="99">
        <f>SUMIFS(通讯通路门店!$AD:$AD,通讯通路门店!$S:$S,$G2292)</f>
        <v>0</v>
      </c>
      <c r="BL2292" s="99">
        <f>SUMIFS(通讯通路门店!$AE:$AE,通讯通路门店!$S:$S,$G2292)</f>
        <v>0</v>
      </c>
      <c r="BM2292" s="99">
        <f>SUMIFS(通讯通路门店!$AF:$AF,通讯通路门店!$S:$S,$G2292)</f>
        <v>0</v>
      </c>
      <c r="BN2292" s="99">
        <f>SUMIFS(通讯通路门店!$AG:$AG,通讯通路门店!$S:$S,$G2292)</f>
        <v>0</v>
      </c>
      <c r="BO2292" s="99">
        <f>SUMIFS(通讯通路门店!$AH:$AH,通讯通路门店!$S:$S,$G2292)</f>
        <v>0</v>
      </c>
      <c r="BP2292" s="99">
        <f>SUMIFS(通讯通路门店!$AI:$AI,通讯通路门店!$S:$S,$G2292)</f>
        <v>0</v>
      </c>
      <c r="BQ2292" s="83"/>
    </row>
    <row r="2293" spans="1:69">
      <c r="A2293" s="99" t="str">
        <f>IFERROR(_xlfn.XLOOKUP($G2293,通讯通路门店!$S$4:$S$993931,通讯通路门店!$A$4:$A$993931,0,0),"")</f>
        <v>海南省</v>
      </c>
      <c r="B2293" s="99" t="str">
        <f>IFERROR(_xlfn.XLOOKUP($G2293,通讯通路门店!$S$4:$S$993931,通讯通路门店!$B$4:$B$993931,0,0),"")</f>
        <v>东方市</v>
      </c>
      <c r="C2293" s="99" t="str">
        <f>IFERROR(_xlfn.XLOOKUP($G2293,通讯通路门店!$S$4:$S$993931,通讯通路门店!$C$4:$C$993931,0,0),"")</f>
        <v>东方市</v>
      </c>
      <c r="D2293" s="99" t="str">
        <f>IFERROR(_xlfn.XLOOKUP($G2293,通讯通路门店!$S$4:$S$993931,通讯通路门店!$D$4:$D$993931,0,0),"")</f>
        <v>八所镇</v>
      </c>
      <c r="E2293" s="83"/>
      <c r="F2293" s="83"/>
      <c r="G2293" s="101"/>
      <c r="H2293" s="102">
        <f>IFERROR(_xlfn.XLOOKUP($G2293,通讯通路门店!$S$4:$S$993931,通讯通路门店!$R$4:$R$993931,0,0),"")</f>
        <v>0</v>
      </c>
      <c r="I2293" s="83"/>
      <c r="J2293" s="83"/>
      <c r="K2293" s="83"/>
      <c r="L2293" s="83"/>
      <c r="M2293" s="83"/>
      <c r="N2293" s="83"/>
      <c r="O2293" s="83"/>
      <c r="P2293" s="83"/>
      <c r="Q2293" s="83"/>
      <c r="R2293" s="83"/>
      <c r="S2293" s="83"/>
      <c r="T2293" s="83"/>
      <c r="U2293" s="99">
        <f>COUNTIF(通讯通路门店!$S:$S,$G2293)</f>
        <v>0</v>
      </c>
      <c r="V2293" s="99">
        <f>COUNTIFS(通讯通路门店!$S:$S,$G2293,通讯通路门店!$J:$J,"综合卖场")</f>
        <v>0</v>
      </c>
      <c r="W2293" s="99">
        <f>SUMIFS(通讯通路门店!$AJ:$AJ,通讯通路门店!$S:$S,通讯客户沙盘!$G2293)</f>
        <v>0</v>
      </c>
      <c r="X2293" s="99">
        <f t="shared" si="175"/>
        <v>0</v>
      </c>
      <c r="Y2293" s="99">
        <f>COUNTIFS(通讯通路门店!$S:$S,$G2293,通讯通路门店!$J:$J,"荣耀体验店")+COUNTIFS(通讯通路门店!$S:$S,$G2293,通讯通路门店!$J:$J,"荣耀授权专卖店")</f>
        <v>0</v>
      </c>
      <c r="Z2293" s="99">
        <f>COUNTIFS(通讯通路门店!$S:$S,$G2293,通讯通路门店!$J:$J,"VIVO体验店")</f>
        <v>0</v>
      </c>
      <c r="AA2293" s="99">
        <f>COUNTIFS(通讯通路门店!$S:$S,$G2293,通讯通路门店!$J:$J,"OPPO体验店")</f>
        <v>0</v>
      </c>
      <c r="AB2293" s="99">
        <f>COUNTIFS(通讯通路门店!$S:$S,$G2293,通讯通路门店!$J:$J,"华为授权体验店")+COUNTIFS(通讯通路门店!$S:$S,$G2293,通讯通路门店!$J:$J,"华为堡垒店")</f>
        <v>0</v>
      </c>
      <c r="AC2293" s="99">
        <f>COUNTIFS(通讯通路门店!$S:$S,$G2293,通讯通路门店!$J:$J,"小米体验店")</f>
        <v>0</v>
      </c>
      <c r="AD2293" s="99">
        <f>COUNTIFS(通讯通路门店!$S:$S,$G2293,通讯通路门店!$J:$J,"苹果体验店")</f>
        <v>0</v>
      </c>
      <c r="AE2293" s="99">
        <f>COUNTIFS(通讯通路门店!$S:$S,$G2293,通讯通路门店!$J:$J,"其他品牌专卖店")</f>
        <v>0</v>
      </c>
      <c r="AF2293" s="99">
        <f>SUMIFS(通讯通路门店!$BI:$BI,通讯通路门店!$S:$S,$G2293)</f>
        <v>0</v>
      </c>
      <c r="AG2293" s="99">
        <f>SUMIFS(通讯通路门店!$BH:$BH,通讯通路门店!$S:$S,$G2293)</f>
        <v>0</v>
      </c>
      <c r="AH2293" s="99">
        <f t="shared" si="176"/>
        <v>0</v>
      </c>
      <c r="AI2293" s="99">
        <f>SUMIFS(通讯通路门店!$BB:$BB,通讯通路门店!$S:$S,$G2293)</f>
        <v>0</v>
      </c>
      <c r="AJ2293" s="99">
        <f>SUMIFS(通讯通路门店!$BE:$BE,通讯通路门店!$S:$S,$G2293)</f>
        <v>0</v>
      </c>
      <c r="AK2293" s="99">
        <f>SUMIFS(通讯通路门店!$BG:$BG,通讯通路门店!$S:$S,$G2293)</f>
        <v>0</v>
      </c>
      <c r="AL2293" s="99">
        <f>SUMIFS(通讯通路门店!$BC:$BC,通讯通路门店!$S:$S,$G2293)</f>
        <v>0</v>
      </c>
      <c r="AM2293" s="99">
        <f>SUMIFS(通讯通路门店!$BD:$BD,通讯通路门店!$S:$S,$G2293)</f>
        <v>0</v>
      </c>
      <c r="AN2293" s="99">
        <f>SUMIFS(通讯通路门店!$BF:$BF,通讯通路门店!$S:$S,$G2293)</f>
        <v>0</v>
      </c>
      <c r="AO2293" s="99">
        <f t="shared" si="177"/>
        <v>0</v>
      </c>
      <c r="AP2293" s="99">
        <f>SUMIFS(通讯通路门店!$K:$K,通讯通路门店!$S:$S,$G2293)</f>
        <v>0</v>
      </c>
      <c r="AQ2293" s="83"/>
      <c r="AR2293" s="99">
        <f>SUMIFS(通讯通路门店!$T:$T,通讯通路门店!$S:$S,$G2293)</f>
        <v>0</v>
      </c>
      <c r="AS2293" s="99">
        <f>SUMIFS(通讯通路门店!$U:$U,通讯通路门店!$S:$S,$G2293)</f>
        <v>0</v>
      </c>
      <c r="AT2293" s="99">
        <f>SUMIFS(通讯通路门店!$V:$V,通讯通路门店!$S:$S,$G2293)</f>
        <v>0</v>
      </c>
      <c r="AU2293" s="99">
        <f>SUMIFS(通讯通路门店!$W:$W,通讯通路门店!$S:$S,$G2293)</f>
        <v>0</v>
      </c>
      <c r="AV2293" s="99">
        <f>SUMIFS(通讯通路门店!$Z:$Z,通讯通路门店!$S:$S,$G2293)</f>
        <v>0</v>
      </c>
      <c r="AW2293" s="99">
        <f>SUMIFS(通讯通路门店!$AB:$AB,通讯通路门店!$S:$S,$G2293)</f>
        <v>0</v>
      </c>
      <c r="AX2293" s="99">
        <f>SUMIFS(通讯通路门店!$X:$X,通讯通路门店!$S:$S,$G2293)</f>
        <v>0</v>
      </c>
      <c r="AY2293" s="99">
        <f>SUMIFS(通讯通路门店!$Y:$Y,通讯通路门店!$S:$S,$G2293)</f>
        <v>0</v>
      </c>
      <c r="AZ2293" s="99">
        <f>SUMIFS(通讯通路门店!$AA:$AA,通讯通路门店!$S:$S,$G2293)</f>
        <v>0</v>
      </c>
      <c r="BA2293" s="99">
        <f t="shared" si="178"/>
        <v>0</v>
      </c>
      <c r="BB2293" s="99">
        <f t="shared" si="179"/>
        <v>0</v>
      </c>
      <c r="BC2293" s="99">
        <f>SUMIFS(通讯通路门店!$W:$W,通讯通路门店!$S:$S,$G2293,通讯通路门店!$J:$J,"荣耀体验店")+SUMIFS(通讯通路门店!$W:$W,通讯通路门店!$S:$S,$G2293,通讯通路门店!$J:$J,"荣耀授权专卖店")</f>
        <v>0</v>
      </c>
      <c r="BD2293" s="99">
        <f>SUMIFS(通讯通路门店!$Z:$Z,通讯通路门店!$S:$S,$G2293,通讯通路门店!$J:$J,"VIVO体验店")</f>
        <v>0</v>
      </c>
      <c r="BE2293" s="99">
        <f>SUMIFS(通讯通路门店!$AB:$AB,通讯通路门店!$S:$S,$G2293,通讯通路门店!$J:$J,"OPPO体验店")</f>
        <v>0</v>
      </c>
      <c r="BF2293" s="99">
        <f>SUMIFS(通讯通路门店!$X:$X,通讯通路门店!$S:$S,$G2293,通讯通路门店!$J:$J,"华为授权体验店")+SUMIFS(通讯通路门店!$AA:$AA,通讯通路门店!$S:$S,$G2293,通讯通路门店!$J:$J,"华为堡垒店")</f>
        <v>0</v>
      </c>
      <c r="BG2293" s="99">
        <f>SUMIFS(通讯通路门店!$Y:$Y,通讯通路门店!$S:$S,$G2293,通讯通路门店!$J:$J,"小米体验店")</f>
        <v>0</v>
      </c>
      <c r="BH2293" s="99">
        <f>SUMIFS(通讯通路门店!$AA:$AA,通讯通路门店!$S:$S,$G2293,通讯通路门店!$J:$J,"苹果体验店")</f>
        <v>0</v>
      </c>
      <c r="BI2293" s="99">
        <f>SUMIFS(通讯通路门店!$K:$K,通讯通路门店!$S:$S,$G2293,通讯通路门店!$J:$J,"其他品牌专卖店")</f>
        <v>0</v>
      </c>
      <c r="BJ2293" s="99">
        <f>SUMIFS(通讯通路门店!$AC:$AC,通讯通路门店!$S:$S,$G2293)</f>
        <v>0</v>
      </c>
      <c r="BK2293" s="99">
        <f>SUMIFS(通讯通路门店!$AD:$AD,通讯通路门店!$S:$S,$G2293)</f>
        <v>0</v>
      </c>
      <c r="BL2293" s="99">
        <f>SUMIFS(通讯通路门店!$AE:$AE,通讯通路门店!$S:$S,$G2293)</f>
        <v>0</v>
      </c>
      <c r="BM2293" s="99">
        <f>SUMIFS(通讯通路门店!$AF:$AF,通讯通路门店!$S:$S,$G2293)</f>
        <v>0</v>
      </c>
      <c r="BN2293" s="99">
        <f>SUMIFS(通讯通路门店!$AG:$AG,通讯通路门店!$S:$S,$G2293)</f>
        <v>0</v>
      </c>
      <c r="BO2293" s="99">
        <f>SUMIFS(通讯通路门店!$AH:$AH,通讯通路门店!$S:$S,$G2293)</f>
        <v>0</v>
      </c>
      <c r="BP2293" s="99">
        <f>SUMIFS(通讯通路门店!$AI:$AI,通讯通路门店!$S:$S,$G2293)</f>
        <v>0</v>
      </c>
      <c r="BQ2293" s="83"/>
    </row>
    <row r="2294" spans="1:69">
      <c r="A2294" s="99" t="str">
        <f>IFERROR(_xlfn.XLOOKUP($G2294,通讯通路门店!$S$4:$S$993931,通讯通路门店!$A$4:$A$993931,0,0),"")</f>
        <v>海南省</v>
      </c>
      <c r="B2294" s="99" t="str">
        <f>IFERROR(_xlfn.XLOOKUP($G2294,通讯通路门店!$S$4:$S$993931,通讯通路门店!$B$4:$B$993931,0,0),"")</f>
        <v>东方市</v>
      </c>
      <c r="C2294" s="99" t="str">
        <f>IFERROR(_xlfn.XLOOKUP($G2294,通讯通路门店!$S$4:$S$993931,通讯通路门店!$C$4:$C$993931,0,0),"")</f>
        <v>东方市</v>
      </c>
      <c r="D2294" s="99" t="str">
        <f>IFERROR(_xlfn.XLOOKUP($G2294,通讯通路门店!$S$4:$S$993931,通讯通路门店!$D$4:$D$993931,0,0),"")</f>
        <v>八所镇</v>
      </c>
      <c r="E2294" s="83"/>
      <c r="F2294" s="83"/>
      <c r="G2294" s="101"/>
      <c r="H2294" s="102">
        <f>IFERROR(_xlfn.XLOOKUP($G2294,通讯通路门店!$S$4:$S$993931,通讯通路门店!$R$4:$R$993931,0,0),"")</f>
        <v>0</v>
      </c>
      <c r="I2294" s="83"/>
      <c r="J2294" s="83"/>
      <c r="K2294" s="83"/>
      <c r="L2294" s="83"/>
      <c r="M2294" s="83"/>
      <c r="N2294" s="83"/>
      <c r="O2294" s="83"/>
      <c r="P2294" s="83"/>
      <c r="Q2294" s="83"/>
      <c r="R2294" s="83"/>
      <c r="S2294" s="83"/>
      <c r="T2294" s="83"/>
      <c r="U2294" s="99">
        <f>COUNTIF(通讯通路门店!$S:$S,$G2294)</f>
        <v>0</v>
      </c>
      <c r="V2294" s="99">
        <f>COUNTIFS(通讯通路门店!$S:$S,$G2294,通讯通路门店!$J:$J,"综合卖场")</f>
        <v>0</v>
      </c>
      <c r="W2294" s="99">
        <f>SUMIFS(通讯通路门店!$AJ:$AJ,通讯通路门店!$S:$S,通讯客户沙盘!$G2294)</f>
        <v>0</v>
      </c>
      <c r="X2294" s="99">
        <f t="shared" si="175"/>
        <v>0</v>
      </c>
      <c r="Y2294" s="99">
        <f>COUNTIFS(通讯通路门店!$S:$S,$G2294,通讯通路门店!$J:$J,"荣耀体验店")+COUNTIFS(通讯通路门店!$S:$S,$G2294,通讯通路门店!$J:$J,"荣耀授权专卖店")</f>
        <v>0</v>
      </c>
      <c r="Z2294" s="99">
        <f>COUNTIFS(通讯通路门店!$S:$S,$G2294,通讯通路门店!$J:$J,"VIVO体验店")</f>
        <v>0</v>
      </c>
      <c r="AA2294" s="99">
        <f>COUNTIFS(通讯通路门店!$S:$S,$G2294,通讯通路门店!$J:$J,"OPPO体验店")</f>
        <v>0</v>
      </c>
      <c r="AB2294" s="99">
        <f>COUNTIFS(通讯通路门店!$S:$S,$G2294,通讯通路门店!$J:$J,"华为授权体验店")+COUNTIFS(通讯通路门店!$S:$S,$G2294,通讯通路门店!$J:$J,"华为堡垒店")</f>
        <v>0</v>
      </c>
      <c r="AC2294" s="99">
        <f>COUNTIFS(通讯通路门店!$S:$S,$G2294,通讯通路门店!$J:$J,"小米体验店")</f>
        <v>0</v>
      </c>
      <c r="AD2294" s="99">
        <f>COUNTIFS(通讯通路门店!$S:$S,$G2294,通讯通路门店!$J:$J,"苹果体验店")</f>
        <v>0</v>
      </c>
      <c r="AE2294" s="99">
        <f>COUNTIFS(通讯通路门店!$S:$S,$G2294,通讯通路门店!$J:$J,"其他品牌专卖店")</f>
        <v>0</v>
      </c>
      <c r="AF2294" s="99">
        <f>SUMIFS(通讯通路门店!$BI:$BI,通讯通路门店!$S:$S,$G2294)</f>
        <v>0</v>
      </c>
      <c r="AG2294" s="99">
        <f>SUMIFS(通讯通路门店!$BH:$BH,通讯通路门店!$S:$S,$G2294)</f>
        <v>0</v>
      </c>
      <c r="AH2294" s="99">
        <f t="shared" si="176"/>
        <v>0</v>
      </c>
      <c r="AI2294" s="99">
        <f>SUMIFS(通讯通路门店!$BB:$BB,通讯通路门店!$S:$S,$G2294)</f>
        <v>0</v>
      </c>
      <c r="AJ2294" s="99">
        <f>SUMIFS(通讯通路门店!$BE:$BE,通讯通路门店!$S:$S,$G2294)</f>
        <v>0</v>
      </c>
      <c r="AK2294" s="99">
        <f>SUMIFS(通讯通路门店!$BG:$BG,通讯通路门店!$S:$S,$G2294)</f>
        <v>0</v>
      </c>
      <c r="AL2294" s="99">
        <f>SUMIFS(通讯通路门店!$BC:$BC,通讯通路门店!$S:$S,$G2294)</f>
        <v>0</v>
      </c>
      <c r="AM2294" s="99">
        <f>SUMIFS(通讯通路门店!$BD:$BD,通讯通路门店!$S:$S,$G2294)</f>
        <v>0</v>
      </c>
      <c r="AN2294" s="99">
        <f>SUMIFS(通讯通路门店!$BF:$BF,通讯通路门店!$S:$S,$G2294)</f>
        <v>0</v>
      </c>
      <c r="AO2294" s="99">
        <f t="shared" si="177"/>
        <v>0</v>
      </c>
      <c r="AP2294" s="99">
        <f>SUMIFS(通讯通路门店!$K:$K,通讯通路门店!$S:$S,$G2294)</f>
        <v>0</v>
      </c>
      <c r="AQ2294" s="83"/>
      <c r="AR2294" s="99">
        <f>SUMIFS(通讯通路门店!$T:$T,通讯通路门店!$S:$S,$G2294)</f>
        <v>0</v>
      </c>
      <c r="AS2294" s="99">
        <f>SUMIFS(通讯通路门店!$U:$U,通讯通路门店!$S:$S,$G2294)</f>
        <v>0</v>
      </c>
      <c r="AT2294" s="99">
        <f>SUMIFS(通讯通路门店!$V:$V,通讯通路门店!$S:$S,$G2294)</f>
        <v>0</v>
      </c>
      <c r="AU2294" s="99">
        <f>SUMIFS(通讯通路门店!$W:$W,通讯通路门店!$S:$S,$G2294)</f>
        <v>0</v>
      </c>
      <c r="AV2294" s="99">
        <f>SUMIFS(通讯通路门店!$Z:$Z,通讯通路门店!$S:$S,$G2294)</f>
        <v>0</v>
      </c>
      <c r="AW2294" s="99">
        <f>SUMIFS(通讯通路门店!$AB:$AB,通讯通路门店!$S:$S,$G2294)</f>
        <v>0</v>
      </c>
      <c r="AX2294" s="99">
        <f>SUMIFS(通讯通路门店!$X:$X,通讯通路门店!$S:$S,$G2294)</f>
        <v>0</v>
      </c>
      <c r="AY2294" s="99">
        <f>SUMIFS(通讯通路门店!$Y:$Y,通讯通路门店!$S:$S,$G2294)</f>
        <v>0</v>
      </c>
      <c r="AZ2294" s="99">
        <f>SUMIFS(通讯通路门店!$AA:$AA,通讯通路门店!$S:$S,$G2294)</f>
        <v>0</v>
      </c>
      <c r="BA2294" s="99">
        <f t="shared" si="178"/>
        <v>0</v>
      </c>
      <c r="BB2294" s="99">
        <f t="shared" si="179"/>
        <v>0</v>
      </c>
      <c r="BC2294" s="99">
        <f>SUMIFS(通讯通路门店!$W:$W,通讯通路门店!$S:$S,$G2294,通讯通路门店!$J:$J,"荣耀体验店")+SUMIFS(通讯通路门店!$W:$W,通讯通路门店!$S:$S,$G2294,通讯通路门店!$J:$J,"荣耀授权专卖店")</f>
        <v>0</v>
      </c>
      <c r="BD2294" s="99">
        <f>SUMIFS(通讯通路门店!$Z:$Z,通讯通路门店!$S:$S,$G2294,通讯通路门店!$J:$J,"VIVO体验店")</f>
        <v>0</v>
      </c>
      <c r="BE2294" s="99">
        <f>SUMIFS(通讯通路门店!$AB:$AB,通讯通路门店!$S:$S,$G2294,通讯通路门店!$J:$J,"OPPO体验店")</f>
        <v>0</v>
      </c>
      <c r="BF2294" s="99">
        <f>SUMIFS(通讯通路门店!$X:$X,通讯通路门店!$S:$S,$G2294,通讯通路门店!$J:$J,"华为授权体验店")+SUMIFS(通讯通路门店!$AA:$AA,通讯通路门店!$S:$S,$G2294,通讯通路门店!$J:$J,"华为堡垒店")</f>
        <v>0</v>
      </c>
      <c r="BG2294" s="99">
        <f>SUMIFS(通讯通路门店!$Y:$Y,通讯通路门店!$S:$S,$G2294,通讯通路门店!$J:$J,"小米体验店")</f>
        <v>0</v>
      </c>
      <c r="BH2294" s="99">
        <f>SUMIFS(通讯通路门店!$AA:$AA,通讯通路门店!$S:$S,$G2294,通讯通路门店!$J:$J,"苹果体验店")</f>
        <v>0</v>
      </c>
      <c r="BI2294" s="99">
        <f>SUMIFS(通讯通路门店!$K:$K,通讯通路门店!$S:$S,$G2294,通讯通路门店!$J:$J,"其他品牌专卖店")</f>
        <v>0</v>
      </c>
      <c r="BJ2294" s="99">
        <f>SUMIFS(通讯通路门店!$AC:$AC,通讯通路门店!$S:$S,$G2294)</f>
        <v>0</v>
      </c>
      <c r="BK2294" s="99">
        <f>SUMIFS(通讯通路门店!$AD:$AD,通讯通路门店!$S:$S,$G2294)</f>
        <v>0</v>
      </c>
      <c r="BL2294" s="99">
        <f>SUMIFS(通讯通路门店!$AE:$AE,通讯通路门店!$S:$S,$G2294)</f>
        <v>0</v>
      </c>
      <c r="BM2294" s="99">
        <f>SUMIFS(通讯通路门店!$AF:$AF,通讯通路门店!$S:$S,$G2294)</f>
        <v>0</v>
      </c>
      <c r="BN2294" s="99">
        <f>SUMIFS(通讯通路门店!$AG:$AG,通讯通路门店!$S:$S,$G2294)</f>
        <v>0</v>
      </c>
      <c r="BO2294" s="99">
        <f>SUMIFS(通讯通路门店!$AH:$AH,通讯通路门店!$S:$S,$G2294)</f>
        <v>0</v>
      </c>
      <c r="BP2294" s="99">
        <f>SUMIFS(通讯通路门店!$AI:$AI,通讯通路门店!$S:$S,$G2294)</f>
        <v>0</v>
      </c>
      <c r="BQ2294" s="83"/>
    </row>
    <row r="2295" spans="1:69">
      <c r="A2295" s="99" t="str">
        <f>IFERROR(_xlfn.XLOOKUP($G2295,通讯通路门店!$S$4:$S$993931,通讯通路门店!$A$4:$A$993931,0,0),"")</f>
        <v>海南省</v>
      </c>
      <c r="B2295" s="99" t="str">
        <f>IFERROR(_xlfn.XLOOKUP($G2295,通讯通路门店!$S$4:$S$993931,通讯通路门店!$B$4:$B$993931,0,0),"")</f>
        <v>东方市</v>
      </c>
      <c r="C2295" s="99" t="str">
        <f>IFERROR(_xlfn.XLOOKUP($G2295,通讯通路门店!$S$4:$S$993931,通讯通路门店!$C$4:$C$993931,0,0),"")</f>
        <v>东方市</v>
      </c>
      <c r="D2295" s="99" t="str">
        <f>IFERROR(_xlfn.XLOOKUP($G2295,通讯通路门店!$S$4:$S$993931,通讯通路门店!$D$4:$D$993931,0,0),"")</f>
        <v>八所镇</v>
      </c>
      <c r="E2295" s="83"/>
      <c r="F2295" s="83"/>
      <c r="G2295" s="101"/>
      <c r="H2295" s="102">
        <f>IFERROR(_xlfn.XLOOKUP($G2295,通讯通路门店!$S$4:$S$993931,通讯通路门店!$R$4:$R$993931,0,0),"")</f>
        <v>0</v>
      </c>
      <c r="I2295" s="83"/>
      <c r="J2295" s="83"/>
      <c r="K2295" s="83"/>
      <c r="L2295" s="83"/>
      <c r="M2295" s="83"/>
      <c r="N2295" s="83"/>
      <c r="O2295" s="83"/>
      <c r="P2295" s="83"/>
      <c r="Q2295" s="83"/>
      <c r="R2295" s="83"/>
      <c r="S2295" s="83"/>
      <c r="T2295" s="83"/>
      <c r="U2295" s="99">
        <f>COUNTIF(通讯通路门店!$S:$S,$G2295)</f>
        <v>0</v>
      </c>
      <c r="V2295" s="99">
        <f>COUNTIFS(通讯通路门店!$S:$S,$G2295,通讯通路门店!$J:$J,"综合卖场")</f>
        <v>0</v>
      </c>
      <c r="W2295" s="99">
        <f>SUMIFS(通讯通路门店!$AJ:$AJ,通讯通路门店!$S:$S,通讯客户沙盘!$G2295)</f>
        <v>0</v>
      </c>
      <c r="X2295" s="99">
        <f t="shared" si="175"/>
        <v>0</v>
      </c>
      <c r="Y2295" s="99">
        <f>COUNTIFS(通讯通路门店!$S:$S,$G2295,通讯通路门店!$J:$J,"荣耀体验店")+COUNTIFS(通讯通路门店!$S:$S,$G2295,通讯通路门店!$J:$J,"荣耀授权专卖店")</f>
        <v>0</v>
      </c>
      <c r="Z2295" s="99">
        <f>COUNTIFS(通讯通路门店!$S:$S,$G2295,通讯通路门店!$J:$J,"VIVO体验店")</f>
        <v>0</v>
      </c>
      <c r="AA2295" s="99">
        <f>COUNTIFS(通讯通路门店!$S:$S,$G2295,通讯通路门店!$J:$J,"OPPO体验店")</f>
        <v>0</v>
      </c>
      <c r="AB2295" s="99">
        <f>COUNTIFS(通讯通路门店!$S:$S,$G2295,通讯通路门店!$J:$J,"华为授权体验店")+COUNTIFS(通讯通路门店!$S:$S,$G2295,通讯通路门店!$J:$J,"华为堡垒店")</f>
        <v>0</v>
      </c>
      <c r="AC2295" s="99">
        <f>COUNTIFS(通讯通路门店!$S:$S,$G2295,通讯通路门店!$J:$J,"小米体验店")</f>
        <v>0</v>
      </c>
      <c r="AD2295" s="99">
        <f>COUNTIFS(通讯通路门店!$S:$S,$G2295,通讯通路门店!$J:$J,"苹果体验店")</f>
        <v>0</v>
      </c>
      <c r="AE2295" s="99">
        <f>COUNTIFS(通讯通路门店!$S:$S,$G2295,通讯通路门店!$J:$J,"其他品牌专卖店")</f>
        <v>0</v>
      </c>
      <c r="AF2295" s="99">
        <f>SUMIFS(通讯通路门店!$BI:$BI,通讯通路门店!$S:$S,$G2295)</f>
        <v>0</v>
      </c>
      <c r="AG2295" s="99">
        <f>SUMIFS(通讯通路门店!$BH:$BH,通讯通路门店!$S:$S,$G2295)</f>
        <v>0</v>
      </c>
      <c r="AH2295" s="99">
        <f t="shared" si="176"/>
        <v>0</v>
      </c>
      <c r="AI2295" s="99">
        <f>SUMIFS(通讯通路门店!$BB:$BB,通讯通路门店!$S:$S,$G2295)</f>
        <v>0</v>
      </c>
      <c r="AJ2295" s="99">
        <f>SUMIFS(通讯通路门店!$BE:$BE,通讯通路门店!$S:$S,$G2295)</f>
        <v>0</v>
      </c>
      <c r="AK2295" s="99">
        <f>SUMIFS(通讯通路门店!$BG:$BG,通讯通路门店!$S:$S,$G2295)</f>
        <v>0</v>
      </c>
      <c r="AL2295" s="99">
        <f>SUMIFS(通讯通路门店!$BC:$BC,通讯通路门店!$S:$S,$G2295)</f>
        <v>0</v>
      </c>
      <c r="AM2295" s="99">
        <f>SUMIFS(通讯通路门店!$BD:$BD,通讯通路门店!$S:$S,$G2295)</f>
        <v>0</v>
      </c>
      <c r="AN2295" s="99">
        <f>SUMIFS(通讯通路门店!$BF:$BF,通讯通路门店!$S:$S,$G2295)</f>
        <v>0</v>
      </c>
      <c r="AO2295" s="99">
        <f t="shared" si="177"/>
        <v>0</v>
      </c>
      <c r="AP2295" s="99">
        <f>SUMIFS(通讯通路门店!$K:$K,通讯通路门店!$S:$S,$G2295)</f>
        <v>0</v>
      </c>
      <c r="AQ2295" s="83"/>
      <c r="AR2295" s="99">
        <f>SUMIFS(通讯通路门店!$T:$T,通讯通路门店!$S:$S,$G2295)</f>
        <v>0</v>
      </c>
      <c r="AS2295" s="99">
        <f>SUMIFS(通讯通路门店!$U:$U,通讯通路门店!$S:$S,$G2295)</f>
        <v>0</v>
      </c>
      <c r="AT2295" s="99">
        <f>SUMIFS(通讯通路门店!$V:$V,通讯通路门店!$S:$S,$G2295)</f>
        <v>0</v>
      </c>
      <c r="AU2295" s="99">
        <f>SUMIFS(通讯通路门店!$W:$W,通讯通路门店!$S:$S,$G2295)</f>
        <v>0</v>
      </c>
      <c r="AV2295" s="99">
        <f>SUMIFS(通讯通路门店!$Z:$Z,通讯通路门店!$S:$S,$G2295)</f>
        <v>0</v>
      </c>
      <c r="AW2295" s="99">
        <f>SUMIFS(通讯通路门店!$AB:$AB,通讯通路门店!$S:$S,$G2295)</f>
        <v>0</v>
      </c>
      <c r="AX2295" s="99">
        <f>SUMIFS(通讯通路门店!$X:$X,通讯通路门店!$S:$S,$G2295)</f>
        <v>0</v>
      </c>
      <c r="AY2295" s="99">
        <f>SUMIFS(通讯通路门店!$Y:$Y,通讯通路门店!$S:$S,$G2295)</f>
        <v>0</v>
      </c>
      <c r="AZ2295" s="99">
        <f>SUMIFS(通讯通路门店!$AA:$AA,通讯通路门店!$S:$S,$G2295)</f>
        <v>0</v>
      </c>
      <c r="BA2295" s="99">
        <f t="shared" si="178"/>
        <v>0</v>
      </c>
      <c r="BB2295" s="99">
        <f t="shared" si="179"/>
        <v>0</v>
      </c>
      <c r="BC2295" s="99">
        <f>SUMIFS(通讯通路门店!$W:$W,通讯通路门店!$S:$S,$G2295,通讯通路门店!$J:$J,"荣耀体验店")+SUMIFS(通讯通路门店!$W:$W,通讯通路门店!$S:$S,$G2295,通讯通路门店!$J:$J,"荣耀授权专卖店")</f>
        <v>0</v>
      </c>
      <c r="BD2295" s="99">
        <f>SUMIFS(通讯通路门店!$Z:$Z,通讯通路门店!$S:$S,$G2295,通讯通路门店!$J:$J,"VIVO体验店")</f>
        <v>0</v>
      </c>
      <c r="BE2295" s="99">
        <f>SUMIFS(通讯通路门店!$AB:$AB,通讯通路门店!$S:$S,$G2295,通讯通路门店!$J:$J,"OPPO体验店")</f>
        <v>0</v>
      </c>
      <c r="BF2295" s="99">
        <f>SUMIFS(通讯通路门店!$X:$X,通讯通路门店!$S:$S,$G2295,通讯通路门店!$J:$J,"华为授权体验店")+SUMIFS(通讯通路门店!$AA:$AA,通讯通路门店!$S:$S,$G2295,通讯通路门店!$J:$J,"华为堡垒店")</f>
        <v>0</v>
      </c>
      <c r="BG2295" s="99">
        <f>SUMIFS(通讯通路门店!$Y:$Y,通讯通路门店!$S:$S,$G2295,通讯通路门店!$J:$J,"小米体验店")</f>
        <v>0</v>
      </c>
      <c r="BH2295" s="99">
        <f>SUMIFS(通讯通路门店!$AA:$AA,通讯通路门店!$S:$S,$G2295,通讯通路门店!$J:$J,"苹果体验店")</f>
        <v>0</v>
      </c>
      <c r="BI2295" s="99">
        <f>SUMIFS(通讯通路门店!$K:$K,通讯通路门店!$S:$S,$G2295,通讯通路门店!$J:$J,"其他品牌专卖店")</f>
        <v>0</v>
      </c>
      <c r="BJ2295" s="99">
        <f>SUMIFS(通讯通路门店!$AC:$AC,通讯通路门店!$S:$S,$G2295)</f>
        <v>0</v>
      </c>
      <c r="BK2295" s="99">
        <f>SUMIFS(通讯通路门店!$AD:$AD,通讯通路门店!$S:$S,$G2295)</f>
        <v>0</v>
      </c>
      <c r="BL2295" s="99">
        <f>SUMIFS(通讯通路门店!$AE:$AE,通讯通路门店!$S:$S,$G2295)</f>
        <v>0</v>
      </c>
      <c r="BM2295" s="99">
        <f>SUMIFS(通讯通路门店!$AF:$AF,通讯通路门店!$S:$S,$G2295)</f>
        <v>0</v>
      </c>
      <c r="BN2295" s="99">
        <f>SUMIFS(通讯通路门店!$AG:$AG,通讯通路门店!$S:$S,$G2295)</f>
        <v>0</v>
      </c>
      <c r="BO2295" s="99">
        <f>SUMIFS(通讯通路门店!$AH:$AH,通讯通路门店!$S:$S,$G2295)</f>
        <v>0</v>
      </c>
      <c r="BP2295" s="99">
        <f>SUMIFS(通讯通路门店!$AI:$AI,通讯通路门店!$S:$S,$G2295)</f>
        <v>0</v>
      </c>
      <c r="BQ2295" s="83"/>
    </row>
    <row r="2296" spans="1:69">
      <c r="A2296" s="99" t="str">
        <f>IFERROR(_xlfn.XLOOKUP($G2296,通讯通路门店!$S$4:$S$993931,通讯通路门店!$A$4:$A$993931,0,0),"")</f>
        <v>海南省</v>
      </c>
      <c r="B2296" s="99" t="str">
        <f>IFERROR(_xlfn.XLOOKUP($G2296,通讯通路门店!$S$4:$S$993931,通讯通路门店!$B$4:$B$993931,0,0),"")</f>
        <v>东方市</v>
      </c>
      <c r="C2296" s="99" t="str">
        <f>IFERROR(_xlfn.XLOOKUP($G2296,通讯通路门店!$S$4:$S$993931,通讯通路门店!$C$4:$C$993931,0,0),"")</f>
        <v>东方市</v>
      </c>
      <c r="D2296" s="99" t="str">
        <f>IFERROR(_xlfn.XLOOKUP($G2296,通讯通路门店!$S$4:$S$993931,通讯通路门店!$D$4:$D$993931,0,0),"")</f>
        <v>八所镇</v>
      </c>
      <c r="E2296" s="83"/>
      <c r="F2296" s="83"/>
      <c r="G2296" s="101"/>
      <c r="H2296" s="102">
        <f>IFERROR(_xlfn.XLOOKUP($G2296,通讯通路门店!$S$4:$S$993931,通讯通路门店!$R$4:$R$993931,0,0),"")</f>
        <v>0</v>
      </c>
      <c r="I2296" s="83"/>
      <c r="J2296" s="83"/>
      <c r="K2296" s="83"/>
      <c r="L2296" s="83"/>
      <c r="M2296" s="83"/>
      <c r="N2296" s="83"/>
      <c r="O2296" s="83"/>
      <c r="P2296" s="83"/>
      <c r="Q2296" s="83"/>
      <c r="R2296" s="83"/>
      <c r="S2296" s="83"/>
      <c r="T2296" s="83"/>
      <c r="U2296" s="99">
        <f>COUNTIF(通讯通路门店!$S:$S,$G2296)</f>
        <v>0</v>
      </c>
      <c r="V2296" s="99">
        <f>COUNTIFS(通讯通路门店!$S:$S,$G2296,通讯通路门店!$J:$J,"综合卖场")</f>
        <v>0</v>
      </c>
      <c r="W2296" s="99">
        <f>SUMIFS(通讯通路门店!$AJ:$AJ,通讯通路门店!$S:$S,通讯客户沙盘!$G2296)</f>
        <v>0</v>
      </c>
      <c r="X2296" s="99">
        <f t="shared" si="175"/>
        <v>0</v>
      </c>
      <c r="Y2296" s="99">
        <f>COUNTIFS(通讯通路门店!$S:$S,$G2296,通讯通路门店!$J:$J,"荣耀体验店")+COUNTIFS(通讯通路门店!$S:$S,$G2296,通讯通路门店!$J:$J,"荣耀授权专卖店")</f>
        <v>0</v>
      </c>
      <c r="Z2296" s="99">
        <f>COUNTIFS(通讯通路门店!$S:$S,$G2296,通讯通路门店!$J:$J,"VIVO体验店")</f>
        <v>0</v>
      </c>
      <c r="AA2296" s="99">
        <f>COUNTIFS(通讯通路门店!$S:$S,$G2296,通讯通路门店!$J:$J,"OPPO体验店")</f>
        <v>0</v>
      </c>
      <c r="AB2296" s="99">
        <f>COUNTIFS(通讯通路门店!$S:$S,$G2296,通讯通路门店!$J:$J,"华为授权体验店")+COUNTIFS(通讯通路门店!$S:$S,$G2296,通讯通路门店!$J:$J,"华为堡垒店")</f>
        <v>0</v>
      </c>
      <c r="AC2296" s="99">
        <f>COUNTIFS(通讯通路门店!$S:$S,$G2296,通讯通路门店!$J:$J,"小米体验店")</f>
        <v>0</v>
      </c>
      <c r="AD2296" s="99">
        <f>COUNTIFS(通讯通路门店!$S:$S,$G2296,通讯通路门店!$J:$J,"苹果体验店")</f>
        <v>0</v>
      </c>
      <c r="AE2296" s="99">
        <f>COUNTIFS(通讯通路门店!$S:$S,$G2296,通讯通路门店!$J:$J,"其他品牌专卖店")</f>
        <v>0</v>
      </c>
      <c r="AF2296" s="99">
        <f>SUMIFS(通讯通路门店!$BI:$BI,通讯通路门店!$S:$S,$G2296)</f>
        <v>0</v>
      </c>
      <c r="AG2296" s="99">
        <f>SUMIFS(通讯通路门店!$BH:$BH,通讯通路门店!$S:$S,$G2296)</f>
        <v>0</v>
      </c>
      <c r="AH2296" s="99">
        <f t="shared" si="176"/>
        <v>0</v>
      </c>
      <c r="AI2296" s="99">
        <f>SUMIFS(通讯通路门店!$BB:$BB,通讯通路门店!$S:$S,$G2296)</f>
        <v>0</v>
      </c>
      <c r="AJ2296" s="99">
        <f>SUMIFS(通讯通路门店!$BE:$BE,通讯通路门店!$S:$S,$G2296)</f>
        <v>0</v>
      </c>
      <c r="AK2296" s="99">
        <f>SUMIFS(通讯通路门店!$BG:$BG,通讯通路门店!$S:$S,$G2296)</f>
        <v>0</v>
      </c>
      <c r="AL2296" s="99">
        <f>SUMIFS(通讯通路门店!$BC:$BC,通讯通路门店!$S:$S,$G2296)</f>
        <v>0</v>
      </c>
      <c r="AM2296" s="99">
        <f>SUMIFS(通讯通路门店!$BD:$BD,通讯通路门店!$S:$S,$G2296)</f>
        <v>0</v>
      </c>
      <c r="AN2296" s="99">
        <f>SUMIFS(通讯通路门店!$BF:$BF,通讯通路门店!$S:$S,$G2296)</f>
        <v>0</v>
      </c>
      <c r="AO2296" s="99">
        <f t="shared" si="177"/>
        <v>0</v>
      </c>
      <c r="AP2296" s="99">
        <f>SUMIFS(通讯通路门店!$K:$K,通讯通路门店!$S:$S,$G2296)</f>
        <v>0</v>
      </c>
      <c r="AQ2296" s="83"/>
      <c r="AR2296" s="99">
        <f>SUMIFS(通讯通路门店!$T:$T,通讯通路门店!$S:$S,$G2296)</f>
        <v>0</v>
      </c>
      <c r="AS2296" s="99">
        <f>SUMIFS(通讯通路门店!$U:$U,通讯通路门店!$S:$S,$G2296)</f>
        <v>0</v>
      </c>
      <c r="AT2296" s="99">
        <f>SUMIFS(通讯通路门店!$V:$V,通讯通路门店!$S:$S,$G2296)</f>
        <v>0</v>
      </c>
      <c r="AU2296" s="99">
        <f>SUMIFS(通讯通路门店!$W:$W,通讯通路门店!$S:$S,$G2296)</f>
        <v>0</v>
      </c>
      <c r="AV2296" s="99">
        <f>SUMIFS(通讯通路门店!$Z:$Z,通讯通路门店!$S:$S,$G2296)</f>
        <v>0</v>
      </c>
      <c r="AW2296" s="99">
        <f>SUMIFS(通讯通路门店!$AB:$AB,通讯通路门店!$S:$S,$G2296)</f>
        <v>0</v>
      </c>
      <c r="AX2296" s="99">
        <f>SUMIFS(通讯通路门店!$X:$X,通讯通路门店!$S:$S,$G2296)</f>
        <v>0</v>
      </c>
      <c r="AY2296" s="99">
        <f>SUMIFS(通讯通路门店!$Y:$Y,通讯通路门店!$S:$S,$G2296)</f>
        <v>0</v>
      </c>
      <c r="AZ2296" s="99">
        <f>SUMIFS(通讯通路门店!$AA:$AA,通讯通路门店!$S:$S,$G2296)</f>
        <v>0</v>
      </c>
      <c r="BA2296" s="99">
        <f t="shared" si="178"/>
        <v>0</v>
      </c>
      <c r="BB2296" s="99">
        <f t="shared" si="179"/>
        <v>0</v>
      </c>
      <c r="BC2296" s="99">
        <f>SUMIFS(通讯通路门店!$W:$W,通讯通路门店!$S:$S,$G2296,通讯通路门店!$J:$J,"荣耀体验店")+SUMIFS(通讯通路门店!$W:$W,通讯通路门店!$S:$S,$G2296,通讯通路门店!$J:$J,"荣耀授权专卖店")</f>
        <v>0</v>
      </c>
      <c r="BD2296" s="99">
        <f>SUMIFS(通讯通路门店!$Z:$Z,通讯通路门店!$S:$S,$G2296,通讯通路门店!$J:$J,"VIVO体验店")</f>
        <v>0</v>
      </c>
      <c r="BE2296" s="99">
        <f>SUMIFS(通讯通路门店!$AB:$AB,通讯通路门店!$S:$S,$G2296,通讯通路门店!$J:$J,"OPPO体验店")</f>
        <v>0</v>
      </c>
      <c r="BF2296" s="99">
        <f>SUMIFS(通讯通路门店!$X:$X,通讯通路门店!$S:$S,$G2296,通讯通路门店!$J:$J,"华为授权体验店")+SUMIFS(通讯通路门店!$AA:$AA,通讯通路门店!$S:$S,$G2296,通讯通路门店!$J:$J,"华为堡垒店")</f>
        <v>0</v>
      </c>
      <c r="BG2296" s="99">
        <f>SUMIFS(通讯通路门店!$Y:$Y,通讯通路门店!$S:$S,$G2296,通讯通路门店!$J:$J,"小米体验店")</f>
        <v>0</v>
      </c>
      <c r="BH2296" s="99">
        <f>SUMIFS(通讯通路门店!$AA:$AA,通讯通路门店!$S:$S,$G2296,通讯通路门店!$J:$J,"苹果体验店")</f>
        <v>0</v>
      </c>
      <c r="BI2296" s="99">
        <f>SUMIFS(通讯通路门店!$K:$K,通讯通路门店!$S:$S,$G2296,通讯通路门店!$J:$J,"其他品牌专卖店")</f>
        <v>0</v>
      </c>
      <c r="BJ2296" s="99">
        <f>SUMIFS(通讯通路门店!$AC:$AC,通讯通路门店!$S:$S,$G2296)</f>
        <v>0</v>
      </c>
      <c r="BK2296" s="99">
        <f>SUMIFS(通讯通路门店!$AD:$AD,通讯通路门店!$S:$S,$G2296)</f>
        <v>0</v>
      </c>
      <c r="BL2296" s="99">
        <f>SUMIFS(通讯通路门店!$AE:$AE,通讯通路门店!$S:$S,$G2296)</f>
        <v>0</v>
      </c>
      <c r="BM2296" s="99">
        <f>SUMIFS(通讯通路门店!$AF:$AF,通讯通路门店!$S:$S,$G2296)</f>
        <v>0</v>
      </c>
      <c r="BN2296" s="99">
        <f>SUMIFS(通讯通路门店!$AG:$AG,通讯通路门店!$S:$S,$G2296)</f>
        <v>0</v>
      </c>
      <c r="BO2296" s="99">
        <f>SUMIFS(通讯通路门店!$AH:$AH,通讯通路门店!$S:$S,$G2296)</f>
        <v>0</v>
      </c>
      <c r="BP2296" s="99">
        <f>SUMIFS(通讯通路门店!$AI:$AI,通讯通路门店!$S:$S,$G2296)</f>
        <v>0</v>
      </c>
      <c r="BQ2296" s="83"/>
    </row>
    <row r="2297" spans="1:69">
      <c r="A2297" s="99" t="str">
        <f>IFERROR(_xlfn.XLOOKUP($G2297,通讯通路门店!$S$4:$S$993931,通讯通路门店!$A$4:$A$993931,0,0),"")</f>
        <v>海南省</v>
      </c>
      <c r="B2297" s="99" t="str">
        <f>IFERROR(_xlfn.XLOOKUP($G2297,通讯通路门店!$S$4:$S$993931,通讯通路门店!$B$4:$B$993931,0,0),"")</f>
        <v>东方市</v>
      </c>
      <c r="C2297" s="99" t="str">
        <f>IFERROR(_xlfn.XLOOKUP($G2297,通讯通路门店!$S$4:$S$993931,通讯通路门店!$C$4:$C$993931,0,0),"")</f>
        <v>东方市</v>
      </c>
      <c r="D2297" s="99" t="str">
        <f>IFERROR(_xlfn.XLOOKUP($G2297,通讯通路门店!$S$4:$S$993931,通讯通路门店!$D$4:$D$993931,0,0),"")</f>
        <v>八所镇</v>
      </c>
      <c r="E2297" s="83"/>
      <c r="F2297" s="83"/>
      <c r="G2297" s="101"/>
      <c r="H2297" s="102">
        <f>IFERROR(_xlfn.XLOOKUP($G2297,通讯通路门店!$S$4:$S$993931,通讯通路门店!$R$4:$R$993931,0,0),"")</f>
        <v>0</v>
      </c>
      <c r="I2297" s="83"/>
      <c r="J2297" s="83"/>
      <c r="K2297" s="83"/>
      <c r="L2297" s="83"/>
      <c r="M2297" s="83"/>
      <c r="N2297" s="83"/>
      <c r="O2297" s="83"/>
      <c r="P2297" s="83"/>
      <c r="Q2297" s="83"/>
      <c r="R2297" s="83"/>
      <c r="S2297" s="83"/>
      <c r="T2297" s="83"/>
      <c r="U2297" s="99">
        <f>COUNTIF(通讯通路门店!$S:$S,$G2297)</f>
        <v>0</v>
      </c>
      <c r="V2297" s="99">
        <f>COUNTIFS(通讯通路门店!$S:$S,$G2297,通讯通路门店!$J:$J,"综合卖场")</f>
        <v>0</v>
      </c>
      <c r="W2297" s="99">
        <f>SUMIFS(通讯通路门店!$AJ:$AJ,通讯通路门店!$S:$S,通讯客户沙盘!$G2297)</f>
        <v>0</v>
      </c>
      <c r="X2297" s="99">
        <f t="shared" si="175"/>
        <v>0</v>
      </c>
      <c r="Y2297" s="99">
        <f>COUNTIFS(通讯通路门店!$S:$S,$G2297,通讯通路门店!$J:$J,"荣耀体验店")+COUNTIFS(通讯通路门店!$S:$S,$G2297,通讯通路门店!$J:$J,"荣耀授权专卖店")</f>
        <v>0</v>
      </c>
      <c r="Z2297" s="99">
        <f>COUNTIFS(通讯通路门店!$S:$S,$G2297,通讯通路门店!$J:$J,"VIVO体验店")</f>
        <v>0</v>
      </c>
      <c r="AA2297" s="99">
        <f>COUNTIFS(通讯通路门店!$S:$S,$G2297,通讯通路门店!$J:$J,"OPPO体验店")</f>
        <v>0</v>
      </c>
      <c r="AB2297" s="99">
        <f>COUNTIFS(通讯通路门店!$S:$S,$G2297,通讯通路门店!$J:$J,"华为授权体验店")+COUNTIFS(通讯通路门店!$S:$S,$G2297,通讯通路门店!$J:$J,"华为堡垒店")</f>
        <v>0</v>
      </c>
      <c r="AC2297" s="99">
        <f>COUNTIFS(通讯通路门店!$S:$S,$G2297,通讯通路门店!$J:$J,"小米体验店")</f>
        <v>0</v>
      </c>
      <c r="AD2297" s="99">
        <f>COUNTIFS(通讯通路门店!$S:$S,$G2297,通讯通路门店!$J:$J,"苹果体验店")</f>
        <v>0</v>
      </c>
      <c r="AE2297" s="99">
        <f>COUNTIFS(通讯通路门店!$S:$S,$G2297,通讯通路门店!$J:$J,"其他品牌专卖店")</f>
        <v>0</v>
      </c>
      <c r="AF2297" s="99">
        <f>SUMIFS(通讯通路门店!$BI:$BI,通讯通路门店!$S:$S,$G2297)</f>
        <v>0</v>
      </c>
      <c r="AG2297" s="99">
        <f>SUMIFS(通讯通路门店!$BH:$BH,通讯通路门店!$S:$S,$G2297)</f>
        <v>0</v>
      </c>
      <c r="AH2297" s="99">
        <f t="shared" si="176"/>
        <v>0</v>
      </c>
      <c r="AI2297" s="99">
        <f>SUMIFS(通讯通路门店!$BB:$BB,通讯通路门店!$S:$S,$G2297)</f>
        <v>0</v>
      </c>
      <c r="AJ2297" s="99">
        <f>SUMIFS(通讯通路门店!$BE:$BE,通讯通路门店!$S:$S,$G2297)</f>
        <v>0</v>
      </c>
      <c r="AK2297" s="99">
        <f>SUMIFS(通讯通路门店!$BG:$BG,通讯通路门店!$S:$S,$G2297)</f>
        <v>0</v>
      </c>
      <c r="AL2297" s="99">
        <f>SUMIFS(通讯通路门店!$BC:$BC,通讯通路门店!$S:$S,$G2297)</f>
        <v>0</v>
      </c>
      <c r="AM2297" s="99">
        <f>SUMIFS(通讯通路门店!$BD:$BD,通讯通路门店!$S:$S,$G2297)</f>
        <v>0</v>
      </c>
      <c r="AN2297" s="99">
        <f>SUMIFS(通讯通路门店!$BF:$BF,通讯通路门店!$S:$S,$G2297)</f>
        <v>0</v>
      </c>
      <c r="AO2297" s="99">
        <f t="shared" si="177"/>
        <v>0</v>
      </c>
      <c r="AP2297" s="99">
        <f>SUMIFS(通讯通路门店!$K:$K,通讯通路门店!$S:$S,$G2297)</f>
        <v>0</v>
      </c>
      <c r="AQ2297" s="83"/>
      <c r="AR2297" s="99">
        <f>SUMIFS(通讯通路门店!$T:$T,通讯通路门店!$S:$S,$G2297)</f>
        <v>0</v>
      </c>
      <c r="AS2297" s="99">
        <f>SUMIFS(通讯通路门店!$U:$U,通讯通路门店!$S:$S,$G2297)</f>
        <v>0</v>
      </c>
      <c r="AT2297" s="99">
        <f>SUMIFS(通讯通路门店!$V:$V,通讯通路门店!$S:$S,$G2297)</f>
        <v>0</v>
      </c>
      <c r="AU2297" s="99">
        <f>SUMIFS(通讯通路门店!$W:$W,通讯通路门店!$S:$S,$G2297)</f>
        <v>0</v>
      </c>
      <c r="AV2297" s="99">
        <f>SUMIFS(通讯通路门店!$Z:$Z,通讯通路门店!$S:$S,$G2297)</f>
        <v>0</v>
      </c>
      <c r="AW2297" s="99">
        <f>SUMIFS(通讯通路门店!$AB:$AB,通讯通路门店!$S:$S,$G2297)</f>
        <v>0</v>
      </c>
      <c r="AX2297" s="99">
        <f>SUMIFS(通讯通路门店!$X:$X,通讯通路门店!$S:$S,$G2297)</f>
        <v>0</v>
      </c>
      <c r="AY2297" s="99">
        <f>SUMIFS(通讯通路门店!$Y:$Y,通讯通路门店!$S:$S,$G2297)</f>
        <v>0</v>
      </c>
      <c r="AZ2297" s="99">
        <f>SUMIFS(通讯通路门店!$AA:$AA,通讯通路门店!$S:$S,$G2297)</f>
        <v>0</v>
      </c>
      <c r="BA2297" s="99">
        <f t="shared" si="178"/>
        <v>0</v>
      </c>
      <c r="BB2297" s="99">
        <f t="shared" si="179"/>
        <v>0</v>
      </c>
      <c r="BC2297" s="99">
        <f>SUMIFS(通讯通路门店!$W:$W,通讯通路门店!$S:$S,$G2297,通讯通路门店!$J:$J,"荣耀体验店")+SUMIFS(通讯通路门店!$W:$W,通讯通路门店!$S:$S,$G2297,通讯通路门店!$J:$J,"荣耀授权专卖店")</f>
        <v>0</v>
      </c>
      <c r="BD2297" s="99">
        <f>SUMIFS(通讯通路门店!$Z:$Z,通讯通路门店!$S:$S,$G2297,通讯通路门店!$J:$J,"VIVO体验店")</f>
        <v>0</v>
      </c>
      <c r="BE2297" s="99">
        <f>SUMIFS(通讯通路门店!$AB:$AB,通讯通路门店!$S:$S,$G2297,通讯通路门店!$J:$J,"OPPO体验店")</f>
        <v>0</v>
      </c>
      <c r="BF2297" s="99">
        <f>SUMIFS(通讯通路门店!$X:$X,通讯通路门店!$S:$S,$G2297,通讯通路门店!$J:$J,"华为授权体验店")+SUMIFS(通讯通路门店!$AA:$AA,通讯通路门店!$S:$S,$G2297,通讯通路门店!$J:$J,"华为堡垒店")</f>
        <v>0</v>
      </c>
      <c r="BG2297" s="99">
        <f>SUMIFS(通讯通路门店!$Y:$Y,通讯通路门店!$S:$S,$G2297,通讯通路门店!$J:$J,"小米体验店")</f>
        <v>0</v>
      </c>
      <c r="BH2297" s="99">
        <f>SUMIFS(通讯通路门店!$AA:$AA,通讯通路门店!$S:$S,$G2297,通讯通路门店!$J:$J,"苹果体验店")</f>
        <v>0</v>
      </c>
      <c r="BI2297" s="99">
        <f>SUMIFS(通讯通路门店!$K:$K,通讯通路门店!$S:$S,$G2297,通讯通路门店!$J:$J,"其他品牌专卖店")</f>
        <v>0</v>
      </c>
      <c r="BJ2297" s="99">
        <f>SUMIFS(通讯通路门店!$AC:$AC,通讯通路门店!$S:$S,$G2297)</f>
        <v>0</v>
      </c>
      <c r="BK2297" s="99">
        <f>SUMIFS(通讯通路门店!$AD:$AD,通讯通路门店!$S:$S,$G2297)</f>
        <v>0</v>
      </c>
      <c r="BL2297" s="99">
        <f>SUMIFS(通讯通路门店!$AE:$AE,通讯通路门店!$S:$S,$G2297)</f>
        <v>0</v>
      </c>
      <c r="BM2297" s="99">
        <f>SUMIFS(通讯通路门店!$AF:$AF,通讯通路门店!$S:$S,$G2297)</f>
        <v>0</v>
      </c>
      <c r="BN2297" s="99">
        <f>SUMIFS(通讯通路门店!$AG:$AG,通讯通路门店!$S:$S,$G2297)</f>
        <v>0</v>
      </c>
      <c r="BO2297" s="99">
        <f>SUMIFS(通讯通路门店!$AH:$AH,通讯通路门店!$S:$S,$G2297)</f>
        <v>0</v>
      </c>
      <c r="BP2297" s="99">
        <f>SUMIFS(通讯通路门店!$AI:$AI,通讯通路门店!$S:$S,$G2297)</f>
        <v>0</v>
      </c>
      <c r="BQ2297" s="83"/>
    </row>
    <row r="2298" spans="1:69">
      <c r="A2298" s="99" t="str">
        <f>IFERROR(_xlfn.XLOOKUP($G2298,通讯通路门店!$S$4:$S$993931,通讯通路门店!$A$4:$A$993931,0,0),"")</f>
        <v>海南省</v>
      </c>
      <c r="B2298" s="99" t="str">
        <f>IFERROR(_xlfn.XLOOKUP($G2298,通讯通路门店!$S$4:$S$993931,通讯通路门店!$B$4:$B$993931,0,0),"")</f>
        <v>东方市</v>
      </c>
      <c r="C2298" s="99" t="str">
        <f>IFERROR(_xlfn.XLOOKUP($G2298,通讯通路门店!$S$4:$S$993931,通讯通路门店!$C$4:$C$993931,0,0),"")</f>
        <v>东方市</v>
      </c>
      <c r="D2298" s="99" t="str">
        <f>IFERROR(_xlfn.XLOOKUP($G2298,通讯通路门店!$S$4:$S$993931,通讯通路门店!$D$4:$D$993931,0,0),"")</f>
        <v>八所镇</v>
      </c>
      <c r="E2298" s="83"/>
      <c r="F2298" s="83"/>
      <c r="G2298" s="101"/>
      <c r="H2298" s="102">
        <f>IFERROR(_xlfn.XLOOKUP($G2298,通讯通路门店!$S$4:$S$993931,通讯通路门店!$R$4:$R$993931,0,0),"")</f>
        <v>0</v>
      </c>
      <c r="I2298" s="83"/>
      <c r="J2298" s="83"/>
      <c r="K2298" s="83"/>
      <c r="L2298" s="83"/>
      <c r="M2298" s="83"/>
      <c r="N2298" s="83"/>
      <c r="O2298" s="83"/>
      <c r="P2298" s="83"/>
      <c r="Q2298" s="83"/>
      <c r="R2298" s="83"/>
      <c r="S2298" s="83"/>
      <c r="T2298" s="83"/>
      <c r="U2298" s="99">
        <f>COUNTIF(通讯通路门店!$S:$S,$G2298)</f>
        <v>0</v>
      </c>
      <c r="V2298" s="99">
        <f>COUNTIFS(通讯通路门店!$S:$S,$G2298,通讯通路门店!$J:$J,"综合卖场")</f>
        <v>0</v>
      </c>
      <c r="W2298" s="99">
        <f>SUMIFS(通讯通路门店!$AJ:$AJ,通讯通路门店!$S:$S,通讯客户沙盘!$G2298)</f>
        <v>0</v>
      </c>
      <c r="X2298" s="99">
        <f t="shared" si="175"/>
        <v>0</v>
      </c>
      <c r="Y2298" s="99">
        <f>COUNTIFS(通讯通路门店!$S:$S,$G2298,通讯通路门店!$J:$J,"荣耀体验店")+COUNTIFS(通讯通路门店!$S:$S,$G2298,通讯通路门店!$J:$J,"荣耀授权专卖店")</f>
        <v>0</v>
      </c>
      <c r="Z2298" s="99">
        <f>COUNTIFS(通讯通路门店!$S:$S,$G2298,通讯通路门店!$J:$J,"VIVO体验店")</f>
        <v>0</v>
      </c>
      <c r="AA2298" s="99">
        <f>COUNTIFS(通讯通路门店!$S:$S,$G2298,通讯通路门店!$J:$J,"OPPO体验店")</f>
        <v>0</v>
      </c>
      <c r="AB2298" s="99">
        <f>COUNTIFS(通讯通路门店!$S:$S,$G2298,通讯通路门店!$J:$J,"华为授权体验店")+COUNTIFS(通讯通路门店!$S:$S,$G2298,通讯通路门店!$J:$J,"华为堡垒店")</f>
        <v>0</v>
      </c>
      <c r="AC2298" s="99">
        <f>COUNTIFS(通讯通路门店!$S:$S,$G2298,通讯通路门店!$J:$J,"小米体验店")</f>
        <v>0</v>
      </c>
      <c r="AD2298" s="99">
        <f>COUNTIFS(通讯通路门店!$S:$S,$G2298,通讯通路门店!$J:$J,"苹果体验店")</f>
        <v>0</v>
      </c>
      <c r="AE2298" s="99">
        <f>COUNTIFS(通讯通路门店!$S:$S,$G2298,通讯通路门店!$J:$J,"其他品牌专卖店")</f>
        <v>0</v>
      </c>
      <c r="AF2298" s="99">
        <f>SUMIFS(通讯通路门店!$BI:$BI,通讯通路门店!$S:$S,$G2298)</f>
        <v>0</v>
      </c>
      <c r="AG2298" s="99">
        <f>SUMIFS(通讯通路门店!$BH:$BH,通讯通路门店!$S:$S,$G2298)</f>
        <v>0</v>
      </c>
      <c r="AH2298" s="99">
        <f t="shared" si="176"/>
        <v>0</v>
      </c>
      <c r="AI2298" s="99">
        <f>SUMIFS(通讯通路门店!$BB:$BB,通讯通路门店!$S:$S,$G2298)</f>
        <v>0</v>
      </c>
      <c r="AJ2298" s="99">
        <f>SUMIFS(通讯通路门店!$BE:$BE,通讯通路门店!$S:$S,$G2298)</f>
        <v>0</v>
      </c>
      <c r="AK2298" s="99">
        <f>SUMIFS(通讯通路门店!$BG:$BG,通讯通路门店!$S:$S,$G2298)</f>
        <v>0</v>
      </c>
      <c r="AL2298" s="99">
        <f>SUMIFS(通讯通路门店!$BC:$BC,通讯通路门店!$S:$S,$G2298)</f>
        <v>0</v>
      </c>
      <c r="AM2298" s="99">
        <f>SUMIFS(通讯通路门店!$BD:$BD,通讯通路门店!$S:$S,$G2298)</f>
        <v>0</v>
      </c>
      <c r="AN2298" s="99">
        <f>SUMIFS(通讯通路门店!$BF:$BF,通讯通路门店!$S:$S,$G2298)</f>
        <v>0</v>
      </c>
      <c r="AO2298" s="99">
        <f t="shared" si="177"/>
        <v>0</v>
      </c>
      <c r="AP2298" s="99">
        <f>SUMIFS(通讯通路门店!$K:$K,通讯通路门店!$S:$S,$G2298)</f>
        <v>0</v>
      </c>
      <c r="AQ2298" s="83"/>
      <c r="AR2298" s="99">
        <f>SUMIFS(通讯通路门店!$T:$T,通讯通路门店!$S:$S,$G2298)</f>
        <v>0</v>
      </c>
      <c r="AS2298" s="99">
        <f>SUMIFS(通讯通路门店!$U:$U,通讯通路门店!$S:$S,$G2298)</f>
        <v>0</v>
      </c>
      <c r="AT2298" s="99">
        <f>SUMIFS(通讯通路门店!$V:$V,通讯通路门店!$S:$S,$G2298)</f>
        <v>0</v>
      </c>
      <c r="AU2298" s="99">
        <f>SUMIFS(通讯通路门店!$W:$W,通讯通路门店!$S:$S,$G2298)</f>
        <v>0</v>
      </c>
      <c r="AV2298" s="99">
        <f>SUMIFS(通讯通路门店!$Z:$Z,通讯通路门店!$S:$S,$G2298)</f>
        <v>0</v>
      </c>
      <c r="AW2298" s="99">
        <f>SUMIFS(通讯通路门店!$AB:$AB,通讯通路门店!$S:$S,$G2298)</f>
        <v>0</v>
      </c>
      <c r="AX2298" s="99">
        <f>SUMIFS(通讯通路门店!$X:$X,通讯通路门店!$S:$S,$G2298)</f>
        <v>0</v>
      </c>
      <c r="AY2298" s="99">
        <f>SUMIFS(通讯通路门店!$Y:$Y,通讯通路门店!$S:$S,$G2298)</f>
        <v>0</v>
      </c>
      <c r="AZ2298" s="99">
        <f>SUMIFS(通讯通路门店!$AA:$AA,通讯通路门店!$S:$S,$G2298)</f>
        <v>0</v>
      </c>
      <c r="BA2298" s="99">
        <f t="shared" si="178"/>
        <v>0</v>
      </c>
      <c r="BB2298" s="99">
        <f t="shared" si="179"/>
        <v>0</v>
      </c>
      <c r="BC2298" s="99">
        <f>SUMIFS(通讯通路门店!$W:$W,通讯通路门店!$S:$S,$G2298,通讯通路门店!$J:$J,"荣耀体验店")+SUMIFS(通讯通路门店!$W:$W,通讯通路门店!$S:$S,$G2298,通讯通路门店!$J:$J,"荣耀授权专卖店")</f>
        <v>0</v>
      </c>
      <c r="BD2298" s="99">
        <f>SUMIFS(通讯通路门店!$Z:$Z,通讯通路门店!$S:$S,$G2298,通讯通路门店!$J:$J,"VIVO体验店")</f>
        <v>0</v>
      </c>
      <c r="BE2298" s="99">
        <f>SUMIFS(通讯通路门店!$AB:$AB,通讯通路门店!$S:$S,$G2298,通讯通路门店!$J:$J,"OPPO体验店")</f>
        <v>0</v>
      </c>
      <c r="BF2298" s="99">
        <f>SUMIFS(通讯通路门店!$X:$X,通讯通路门店!$S:$S,$G2298,通讯通路门店!$J:$J,"华为授权体验店")+SUMIFS(通讯通路门店!$AA:$AA,通讯通路门店!$S:$S,$G2298,通讯通路门店!$J:$J,"华为堡垒店")</f>
        <v>0</v>
      </c>
      <c r="BG2298" s="99">
        <f>SUMIFS(通讯通路门店!$Y:$Y,通讯通路门店!$S:$S,$G2298,通讯通路门店!$J:$J,"小米体验店")</f>
        <v>0</v>
      </c>
      <c r="BH2298" s="99">
        <f>SUMIFS(通讯通路门店!$AA:$AA,通讯通路门店!$S:$S,$G2298,通讯通路门店!$J:$J,"苹果体验店")</f>
        <v>0</v>
      </c>
      <c r="BI2298" s="99">
        <f>SUMIFS(通讯通路门店!$K:$K,通讯通路门店!$S:$S,$G2298,通讯通路门店!$J:$J,"其他品牌专卖店")</f>
        <v>0</v>
      </c>
      <c r="BJ2298" s="99">
        <f>SUMIFS(通讯通路门店!$AC:$AC,通讯通路门店!$S:$S,$G2298)</f>
        <v>0</v>
      </c>
      <c r="BK2298" s="99">
        <f>SUMIFS(通讯通路门店!$AD:$AD,通讯通路门店!$S:$S,$G2298)</f>
        <v>0</v>
      </c>
      <c r="BL2298" s="99">
        <f>SUMIFS(通讯通路门店!$AE:$AE,通讯通路门店!$S:$S,$G2298)</f>
        <v>0</v>
      </c>
      <c r="BM2298" s="99">
        <f>SUMIFS(通讯通路门店!$AF:$AF,通讯通路门店!$S:$S,$G2298)</f>
        <v>0</v>
      </c>
      <c r="BN2298" s="99">
        <f>SUMIFS(通讯通路门店!$AG:$AG,通讯通路门店!$S:$S,$G2298)</f>
        <v>0</v>
      </c>
      <c r="BO2298" s="99">
        <f>SUMIFS(通讯通路门店!$AH:$AH,通讯通路门店!$S:$S,$G2298)</f>
        <v>0</v>
      </c>
      <c r="BP2298" s="99">
        <f>SUMIFS(通讯通路门店!$AI:$AI,通讯通路门店!$S:$S,$G2298)</f>
        <v>0</v>
      </c>
      <c r="BQ2298" s="83"/>
    </row>
    <row r="2299" spans="1:69">
      <c r="A2299" s="99" t="str">
        <f>IFERROR(_xlfn.XLOOKUP($G2299,通讯通路门店!$S$4:$S$993931,通讯通路门店!$A$4:$A$993931,0,0),"")</f>
        <v>海南省</v>
      </c>
      <c r="B2299" s="99" t="str">
        <f>IFERROR(_xlfn.XLOOKUP($G2299,通讯通路门店!$S$4:$S$993931,通讯通路门店!$B$4:$B$993931,0,0),"")</f>
        <v>东方市</v>
      </c>
      <c r="C2299" s="99" t="str">
        <f>IFERROR(_xlfn.XLOOKUP($G2299,通讯通路门店!$S$4:$S$993931,通讯通路门店!$C$4:$C$993931,0,0),"")</f>
        <v>东方市</v>
      </c>
      <c r="D2299" s="99" t="str">
        <f>IFERROR(_xlfn.XLOOKUP($G2299,通讯通路门店!$S$4:$S$993931,通讯通路门店!$D$4:$D$993931,0,0),"")</f>
        <v>八所镇</v>
      </c>
      <c r="E2299" s="83"/>
      <c r="F2299" s="83"/>
      <c r="G2299" s="101"/>
      <c r="H2299" s="102">
        <f>IFERROR(_xlfn.XLOOKUP($G2299,通讯通路门店!$S$4:$S$993931,通讯通路门店!$R$4:$R$993931,0,0),"")</f>
        <v>0</v>
      </c>
      <c r="I2299" s="83"/>
      <c r="J2299" s="83"/>
      <c r="K2299" s="83"/>
      <c r="L2299" s="83"/>
      <c r="M2299" s="83"/>
      <c r="N2299" s="83"/>
      <c r="O2299" s="83"/>
      <c r="P2299" s="83"/>
      <c r="Q2299" s="83"/>
      <c r="R2299" s="83"/>
      <c r="S2299" s="83"/>
      <c r="T2299" s="83"/>
      <c r="U2299" s="99">
        <f>COUNTIF(通讯通路门店!$S:$S,$G2299)</f>
        <v>0</v>
      </c>
      <c r="V2299" s="99">
        <f>COUNTIFS(通讯通路门店!$S:$S,$G2299,通讯通路门店!$J:$J,"综合卖场")</f>
        <v>0</v>
      </c>
      <c r="W2299" s="99">
        <f>SUMIFS(通讯通路门店!$AJ:$AJ,通讯通路门店!$S:$S,通讯客户沙盘!$G2299)</f>
        <v>0</v>
      </c>
      <c r="X2299" s="99">
        <f t="shared" si="175"/>
        <v>0</v>
      </c>
      <c r="Y2299" s="99">
        <f>COUNTIFS(通讯通路门店!$S:$S,$G2299,通讯通路门店!$J:$J,"荣耀体验店")+COUNTIFS(通讯通路门店!$S:$S,$G2299,通讯通路门店!$J:$J,"荣耀授权专卖店")</f>
        <v>0</v>
      </c>
      <c r="Z2299" s="99">
        <f>COUNTIFS(通讯通路门店!$S:$S,$G2299,通讯通路门店!$J:$J,"VIVO体验店")</f>
        <v>0</v>
      </c>
      <c r="AA2299" s="99">
        <f>COUNTIFS(通讯通路门店!$S:$S,$G2299,通讯通路门店!$J:$J,"OPPO体验店")</f>
        <v>0</v>
      </c>
      <c r="AB2299" s="99">
        <f>COUNTIFS(通讯通路门店!$S:$S,$G2299,通讯通路门店!$J:$J,"华为授权体验店")+COUNTIFS(通讯通路门店!$S:$S,$G2299,通讯通路门店!$J:$J,"华为堡垒店")</f>
        <v>0</v>
      </c>
      <c r="AC2299" s="99">
        <f>COUNTIFS(通讯通路门店!$S:$S,$G2299,通讯通路门店!$J:$J,"小米体验店")</f>
        <v>0</v>
      </c>
      <c r="AD2299" s="99">
        <f>COUNTIFS(通讯通路门店!$S:$S,$G2299,通讯通路门店!$J:$J,"苹果体验店")</f>
        <v>0</v>
      </c>
      <c r="AE2299" s="99">
        <f>COUNTIFS(通讯通路门店!$S:$S,$G2299,通讯通路门店!$J:$J,"其他品牌专卖店")</f>
        <v>0</v>
      </c>
      <c r="AF2299" s="99">
        <f>SUMIFS(通讯通路门店!$BI:$BI,通讯通路门店!$S:$S,$G2299)</f>
        <v>0</v>
      </c>
      <c r="AG2299" s="99">
        <f>SUMIFS(通讯通路门店!$BH:$BH,通讯通路门店!$S:$S,$G2299)</f>
        <v>0</v>
      </c>
      <c r="AH2299" s="99">
        <f t="shared" si="176"/>
        <v>0</v>
      </c>
      <c r="AI2299" s="99">
        <f>SUMIFS(通讯通路门店!$BB:$BB,通讯通路门店!$S:$S,$G2299)</f>
        <v>0</v>
      </c>
      <c r="AJ2299" s="99">
        <f>SUMIFS(通讯通路门店!$BE:$BE,通讯通路门店!$S:$S,$G2299)</f>
        <v>0</v>
      </c>
      <c r="AK2299" s="99">
        <f>SUMIFS(通讯通路门店!$BG:$BG,通讯通路门店!$S:$S,$G2299)</f>
        <v>0</v>
      </c>
      <c r="AL2299" s="99">
        <f>SUMIFS(通讯通路门店!$BC:$BC,通讯通路门店!$S:$S,$G2299)</f>
        <v>0</v>
      </c>
      <c r="AM2299" s="99">
        <f>SUMIFS(通讯通路门店!$BD:$BD,通讯通路门店!$S:$S,$G2299)</f>
        <v>0</v>
      </c>
      <c r="AN2299" s="99">
        <f>SUMIFS(通讯通路门店!$BF:$BF,通讯通路门店!$S:$S,$G2299)</f>
        <v>0</v>
      </c>
      <c r="AO2299" s="99">
        <f t="shared" si="177"/>
        <v>0</v>
      </c>
      <c r="AP2299" s="99">
        <f>SUMIFS(通讯通路门店!$K:$K,通讯通路门店!$S:$S,$G2299)</f>
        <v>0</v>
      </c>
      <c r="AQ2299" s="83"/>
      <c r="AR2299" s="99">
        <f>SUMIFS(通讯通路门店!$T:$T,通讯通路门店!$S:$S,$G2299)</f>
        <v>0</v>
      </c>
      <c r="AS2299" s="99">
        <f>SUMIFS(通讯通路门店!$U:$U,通讯通路门店!$S:$S,$G2299)</f>
        <v>0</v>
      </c>
      <c r="AT2299" s="99">
        <f>SUMIFS(通讯通路门店!$V:$V,通讯通路门店!$S:$S,$G2299)</f>
        <v>0</v>
      </c>
      <c r="AU2299" s="99">
        <f>SUMIFS(通讯通路门店!$W:$W,通讯通路门店!$S:$S,$G2299)</f>
        <v>0</v>
      </c>
      <c r="AV2299" s="99">
        <f>SUMIFS(通讯通路门店!$Z:$Z,通讯通路门店!$S:$S,$G2299)</f>
        <v>0</v>
      </c>
      <c r="AW2299" s="99">
        <f>SUMIFS(通讯通路门店!$AB:$AB,通讯通路门店!$S:$S,$G2299)</f>
        <v>0</v>
      </c>
      <c r="AX2299" s="99">
        <f>SUMIFS(通讯通路门店!$X:$X,通讯通路门店!$S:$S,$G2299)</f>
        <v>0</v>
      </c>
      <c r="AY2299" s="99">
        <f>SUMIFS(通讯通路门店!$Y:$Y,通讯通路门店!$S:$S,$G2299)</f>
        <v>0</v>
      </c>
      <c r="AZ2299" s="99">
        <f>SUMIFS(通讯通路门店!$AA:$AA,通讯通路门店!$S:$S,$G2299)</f>
        <v>0</v>
      </c>
      <c r="BA2299" s="99">
        <f t="shared" si="178"/>
        <v>0</v>
      </c>
      <c r="BB2299" s="99">
        <f t="shared" si="179"/>
        <v>0</v>
      </c>
      <c r="BC2299" s="99">
        <f>SUMIFS(通讯通路门店!$W:$W,通讯通路门店!$S:$S,$G2299,通讯通路门店!$J:$J,"荣耀体验店")+SUMIFS(通讯通路门店!$W:$W,通讯通路门店!$S:$S,$G2299,通讯通路门店!$J:$J,"荣耀授权专卖店")</f>
        <v>0</v>
      </c>
      <c r="BD2299" s="99">
        <f>SUMIFS(通讯通路门店!$Z:$Z,通讯通路门店!$S:$S,$G2299,通讯通路门店!$J:$J,"VIVO体验店")</f>
        <v>0</v>
      </c>
      <c r="BE2299" s="99">
        <f>SUMIFS(通讯通路门店!$AB:$AB,通讯通路门店!$S:$S,$G2299,通讯通路门店!$J:$J,"OPPO体验店")</f>
        <v>0</v>
      </c>
      <c r="BF2299" s="99">
        <f>SUMIFS(通讯通路门店!$X:$X,通讯通路门店!$S:$S,$G2299,通讯通路门店!$J:$J,"华为授权体验店")+SUMIFS(通讯通路门店!$AA:$AA,通讯通路门店!$S:$S,$G2299,通讯通路门店!$J:$J,"华为堡垒店")</f>
        <v>0</v>
      </c>
      <c r="BG2299" s="99">
        <f>SUMIFS(通讯通路门店!$Y:$Y,通讯通路门店!$S:$S,$G2299,通讯通路门店!$J:$J,"小米体验店")</f>
        <v>0</v>
      </c>
      <c r="BH2299" s="99">
        <f>SUMIFS(通讯通路门店!$AA:$AA,通讯通路门店!$S:$S,$G2299,通讯通路门店!$J:$J,"苹果体验店")</f>
        <v>0</v>
      </c>
      <c r="BI2299" s="99">
        <f>SUMIFS(通讯通路门店!$K:$K,通讯通路门店!$S:$S,$G2299,通讯通路门店!$J:$J,"其他品牌专卖店")</f>
        <v>0</v>
      </c>
      <c r="BJ2299" s="99">
        <f>SUMIFS(通讯通路门店!$AC:$AC,通讯通路门店!$S:$S,$G2299)</f>
        <v>0</v>
      </c>
      <c r="BK2299" s="99">
        <f>SUMIFS(通讯通路门店!$AD:$AD,通讯通路门店!$S:$S,$G2299)</f>
        <v>0</v>
      </c>
      <c r="BL2299" s="99">
        <f>SUMIFS(通讯通路门店!$AE:$AE,通讯通路门店!$S:$S,$G2299)</f>
        <v>0</v>
      </c>
      <c r="BM2299" s="99">
        <f>SUMIFS(通讯通路门店!$AF:$AF,通讯通路门店!$S:$S,$G2299)</f>
        <v>0</v>
      </c>
      <c r="BN2299" s="99">
        <f>SUMIFS(通讯通路门店!$AG:$AG,通讯通路门店!$S:$S,$G2299)</f>
        <v>0</v>
      </c>
      <c r="BO2299" s="99">
        <f>SUMIFS(通讯通路门店!$AH:$AH,通讯通路门店!$S:$S,$G2299)</f>
        <v>0</v>
      </c>
      <c r="BP2299" s="99">
        <f>SUMIFS(通讯通路门店!$AI:$AI,通讯通路门店!$S:$S,$G2299)</f>
        <v>0</v>
      </c>
      <c r="BQ2299" s="83"/>
    </row>
    <row r="2300" spans="1:69">
      <c r="A2300" s="99" t="str">
        <f>IFERROR(_xlfn.XLOOKUP($G2300,通讯通路门店!$S$4:$S$993931,通讯通路门店!$A$4:$A$993931,0,0),"")</f>
        <v>海南省</v>
      </c>
      <c r="B2300" s="99" t="str">
        <f>IFERROR(_xlfn.XLOOKUP($G2300,通讯通路门店!$S$4:$S$993931,通讯通路门店!$B$4:$B$993931,0,0),"")</f>
        <v>东方市</v>
      </c>
      <c r="C2300" s="99" t="str">
        <f>IFERROR(_xlfn.XLOOKUP($G2300,通讯通路门店!$S$4:$S$993931,通讯通路门店!$C$4:$C$993931,0,0),"")</f>
        <v>东方市</v>
      </c>
      <c r="D2300" s="99" t="str">
        <f>IFERROR(_xlfn.XLOOKUP($G2300,通讯通路门店!$S$4:$S$993931,通讯通路门店!$D$4:$D$993931,0,0),"")</f>
        <v>八所镇</v>
      </c>
      <c r="E2300" s="83"/>
      <c r="F2300" s="83"/>
      <c r="G2300" s="101"/>
      <c r="H2300" s="102">
        <f>IFERROR(_xlfn.XLOOKUP($G2300,通讯通路门店!$S$4:$S$993931,通讯通路门店!$R$4:$R$993931,0,0),"")</f>
        <v>0</v>
      </c>
      <c r="I2300" s="83"/>
      <c r="J2300" s="83"/>
      <c r="K2300" s="83"/>
      <c r="L2300" s="83"/>
      <c r="M2300" s="83"/>
      <c r="N2300" s="83"/>
      <c r="O2300" s="83"/>
      <c r="P2300" s="83"/>
      <c r="Q2300" s="83"/>
      <c r="R2300" s="83"/>
      <c r="S2300" s="83"/>
      <c r="T2300" s="83"/>
      <c r="U2300" s="99">
        <f>COUNTIF(通讯通路门店!$S:$S,$G2300)</f>
        <v>0</v>
      </c>
      <c r="V2300" s="99">
        <f>COUNTIFS(通讯通路门店!$S:$S,$G2300,通讯通路门店!$J:$J,"综合卖场")</f>
        <v>0</v>
      </c>
      <c r="W2300" s="99">
        <f>SUMIFS(通讯通路门店!$AJ:$AJ,通讯通路门店!$S:$S,通讯客户沙盘!$G2300)</f>
        <v>0</v>
      </c>
      <c r="X2300" s="99">
        <f t="shared" si="175"/>
        <v>0</v>
      </c>
      <c r="Y2300" s="99">
        <f>COUNTIFS(通讯通路门店!$S:$S,$G2300,通讯通路门店!$J:$J,"荣耀体验店")+COUNTIFS(通讯通路门店!$S:$S,$G2300,通讯通路门店!$J:$J,"荣耀授权专卖店")</f>
        <v>0</v>
      </c>
      <c r="Z2300" s="99">
        <f>COUNTIFS(通讯通路门店!$S:$S,$G2300,通讯通路门店!$J:$J,"VIVO体验店")</f>
        <v>0</v>
      </c>
      <c r="AA2300" s="99">
        <f>COUNTIFS(通讯通路门店!$S:$S,$G2300,通讯通路门店!$J:$J,"OPPO体验店")</f>
        <v>0</v>
      </c>
      <c r="AB2300" s="99">
        <f>COUNTIFS(通讯通路门店!$S:$S,$G2300,通讯通路门店!$J:$J,"华为授权体验店")+COUNTIFS(通讯通路门店!$S:$S,$G2300,通讯通路门店!$J:$J,"华为堡垒店")</f>
        <v>0</v>
      </c>
      <c r="AC2300" s="99">
        <f>COUNTIFS(通讯通路门店!$S:$S,$G2300,通讯通路门店!$J:$J,"小米体验店")</f>
        <v>0</v>
      </c>
      <c r="AD2300" s="99">
        <f>COUNTIFS(通讯通路门店!$S:$S,$G2300,通讯通路门店!$J:$J,"苹果体验店")</f>
        <v>0</v>
      </c>
      <c r="AE2300" s="99">
        <f>COUNTIFS(通讯通路门店!$S:$S,$G2300,通讯通路门店!$J:$J,"其他品牌专卖店")</f>
        <v>0</v>
      </c>
      <c r="AF2300" s="99">
        <f>SUMIFS(通讯通路门店!$BI:$BI,通讯通路门店!$S:$S,$G2300)</f>
        <v>0</v>
      </c>
      <c r="AG2300" s="99">
        <f>SUMIFS(通讯通路门店!$BH:$BH,通讯通路门店!$S:$S,$G2300)</f>
        <v>0</v>
      </c>
      <c r="AH2300" s="99">
        <f t="shared" si="176"/>
        <v>0</v>
      </c>
      <c r="AI2300" s="99">
        <f>SUMIFS(通讯通路门店!$BB:$BB,通讯通路门店!$S:$S,$G2300)</f>
        <v>0</v>
      </c>
      <c r="AJ2300" s="99">
        <f>SUMIFS(通讯通路门店!$BE:$BE,通讯通路门店!$S:$S,$G2300)</f>
        <v>0</v>
      </c>
      <c r="AK2300" s="99">
        <f>SUMIFS(通讯通路门店!$BG:$BG,通讯通路门店!$S:$S,$G2300)</f>
        <v>0</v>
      </c>
      <c r="AL2300" s="99">
        <f>SUMIFS(通讯通路门店!$BC:$BC,通讯通路门店!$S:$S,$G2300)</f>
        <v>0</v>
      </c>
      <c r="AM2300" s="99">
        <f>SUMIFS(通讯通路门店!$BD:$BD,通讯通路门店!$S:$S,$G2300)</f>
        <v>0</v>
      </c>
      <c r="AN2300" s="99">
        <f>SUMIFS(通讯通路门店!$BF:$BF,通讯通路门店!$S:$S,$G2300)</f>
        <v>0</v>
      </c>
      <c r="AO2300" s="99">
        <f t="shared" si="177"/>
        <v>0</v>
      </c>
      <c r="AP2300" s="99">
        <f>SUMIFS(通讯通路门店!$K:$K,通讯通路门店!$S:$S,$G2300)</f>
        <v>0</v>
      </c>
      <c r="AQ2300" s="83"/>
      <c r="AR2300" s="99">
        <f>SUMIFS(通讯通路门店!$T:$T,通讯通路门店!$S:$S,$G2300)</f>
        <v>0</v>
      </c>
      <c r="AS2300" s="99">
        <f>SUMIFS(通讯通路门店!$U:$U,通讯通路门店!$S:$S,$G2300)</f>
        <v>0</v>
      </c>
      <c r="AT2300" s="99">
        <f>SUMIFS(通讯通路门店!$V:$V,通讯通路门店!$S:$S,$G2300)</f>
        <v>0</v>
      </c>
      <c r="AU2300" s="99">
        <f>SUMIFS(通讯通路门店!$W:$W,通讯通路门店!$S:$S,$G2300)</f>
        <v>0</v>
      </c>
      <c r="AV2300" s="99">
        <f>SUMIFS(通讯通路门店!$Z:$Z,通讯通路门店!$S:$S,$G2300)</f>
        <v>0</v>
      </c>
      <c r="AW2300" s="99">
        <f>SUMIFS(通讯通路门店!$AB:$AB,通讯通路门店!$S:$S,$G2300)</f>
        <v>0</v>
      </c>
      <c r="AX2300" s="99">
        <f>SUMIFS(通讯通路门店!$X:$X,通讯通路门店!$S:$S,$G2300)</f>
        <v>0</v>
      </c>
      <c r="AY2300" s="99">
        <f>SUMIFS(通讯通路门店!$Y:$Y,通讯通路门店!$S:$S,$G2300)</f>
        <v>0</v>
      </c>
      <c r="AZ2300" s="99">
        <f>SUMIFS(通讯通路门店!$AA:$AA,通讯通路门店!$S:$S,$G2300)</f>
        <v>0</v>
      </c>
      <c r="BA2300" s="99">
        <f t="shared" si="178"/>
        <v>0</v>
      </c>
      <c r="BB2300" s="99">
        <f t="shared" si="179"/>
        <v>0</v>
      </c>
      <c r="BC2300" s="99">
        <f>SUMIFS(通讯通路门店!$W:$W,通讯通路门店!$S:$S,$G2300,通讯通路门店!$J:$J,"荣耀体验店")+SUMIFS(通讯通路门店!$W:$W,通讯通路门店!$S:$S,$G2300,通讯通路门店!$J:$J,"荣耀授权专卖店")</f>
        <v>0</v>
      </c>
      <c r="BD2300" s="99">
        <f>SUMIFS(通讯通路门店!$Z:$Z,通讯通路门店!$S:$S,$G2300,通讯通路门店!$J:$J,"VIVO体验店")</f>
        <v>0</v>
      </c>
      <c r="BE2300" s="99">
        <f>SUMIFS(通讯通路门店!$AB:$AB,通讯通路门店!$S:$S,$G2300,通讯通路门店!$J:$J,"OPPO体验店")</f>
        <v>0</v>
      </c>
      <c r="BF2300" s="99">
        <f>SUMIFS(通讯通路门店!$X:$X,通讯通路门店!$S:$S,$G2300,通讯通路门店!$J:$J,"华为授权体验店")+SUMIFS(通讯通路门店!$AA:$AA,通讯通路门店!$S:$S,$G2300,通讯通路门店!$J:$J,"华为堡垒店")</f>
        <v>0</v>
      </c>
      <c r="BG2300" s="99">
        <f>SUMIFS(通讯通路门店!$Y:$Y,通讯通路门店!$S:$S,$G2300,通讯通路门店!$J:$J,"小米体验店")</f>
        <v>0</v>
      </c>
      <c r="BH2300" s="99">
        <f>SUMIFS(通讯通路门店!$AA:$AA,通讯通路门店!$S:$S,$G2300,通讯通路门店!$J:$J,"苹果体验店")</f>
        <v>0</v>
      </c>
      <c r="BI2300" s="99">
        <f>SUMIFS(通讯通路门店!$K:$K,通讯通路门店!$S:$S,$G2300,通讯通路门店!$J:$J,"其他品牌专卖店")</f>
        <v>0</v>
      </c>
      <c r="BJ2300" s="99">
        <f>SUMIFS(通讯通路门店!$AC:$AC,通讯通路门店!$S:$S,$G2300)</f>
        <v>0</v>
      </c>
      <c r="BK2300" s="99">
        <f>SUMIFS(通讯通路门店!$AD:$AD,通讯通路门店!$S:$S,$G2300)</f>
        <v>0</v>
      </c>
      <c r="BL2300" s="99">
        <f>SUMIFS(通讯通路门店!$AE:$AE,通讯通路门店!$S:$S,$G2300)</f>
        <v>0</v>
      </c>
      <c r="BM2300" s="99">
        <f>SUMIFS(通讯通路门店!$AF:$AF,通讯通路门店!$S:$S,$G2300)</f>
        <v>0</v>
      </c>
      <c r="BN2300" s="99">
        <f>SUMIFS(通讯通路门店!$AG:$AG,通讯通路门店!$S:$S,$G2300)</f>
        <v>0</v>
      </c>
      <c r="BO2300" s="99">
        <f>SUMIFS(通讯通路门店!$AH:$AH,通讯通路门店!$S:$S,$G2300)</f>
        <v>0</v>
      </c>
      <c r="BP2300" s="99">
        <f>SUMIFS(通讯通路门店!$AI:$AI,通讯通路门店!$S:$S,$G2300)</f>
        <v>0</v>
      </c>
      <c r="BQ2300" s="83"/>
    </row>
    <row r="2301" spans="1:69">
      <c r="A2301" s="99" t="str">
        <f>IFERROR(_xlfn.XLOOKUP($G2301,通讯通路门店!$S$4:$S$993931,通讯通路门店!$A$4:$A$993931,0,0),"")</f>
        <v>海南省</v>
      </c>
      <c r="B2301" s="99" t="str">
        <f>IFERROR(_xlfn.XLOOKUP($G2301,通讯通路门店!$S$4:$S$993931,通讯通路门店!$B$4:$B$993931,0,0),"")</f>
        <v>东方市</v>
      </c>
      <c r="C2301" s="99" t="str">
        <f>IFERROR(_xlfn.XLOOKUP($G2301,通讯通路门店!$S$4:$S$993931,通讯通路门店!$C$4:$C$993931,0,0),"")</f>
        <v>东方市</v>
      </c>
      <c r="D2301" s="99" t="str">
        <f>IFERROR(_xlfn.XLOOKUP($G2301,通讯通路门店!$S$4:$S$993931,通讯通路门店!$D$4:$D$993931,0,0),"")</f>
        <v>八所镇</v>
      </c>
      <c r="E2301" s="83"/>
      <c r="F2301" s="83"/>
      <c r="G2301" s="101"/>
      <c r="H2301" s="102">
        <f>IFERROR(_xlfn.XLOOKUP($G2301,通讯通路门店!$S$4:$S$993931,通讯通路门店!$R$4:$R$993931,0,0),"")</f>
        <v>0</v>
      </c>
      <c r="I2301" s="83"/>
      <c r="J2301" s="83"/>
      <c r="K2301" s="83"/>
      <c r="L2301" s="83"/>
      <c r="M2301" s="83"/>
      <c r="N2301" s="83"/>
      <c r="O2301" s="83"/>
      <c r="P2301" s="83"/>
      <c r="Q2301" s="83"/>
      <c r="R2301" s="83"/>
      <c r="S2301" s="83"/>
      <c r="T2301" s="83"/>
      <c r="U2301" s="99">
        <f>COUNTIF(通讯通路门店!$S:$S,$G2301)</f>
        <v>0</v>
      </c>
      <c r="V2301" s="99">
        <f>COUNTIFS(通讯通路门店!$S:$S,$G2301,通讯通路门店!$J:$J,"综合卖场")</f>
        <v>0</v>
      </c>
      <c r="W2301" s="99">
        <f>SUMIFS(通讯通路门店!$AJ:$AJ,通讯通路门店!$S:$S,通讯客户沙盘!$G2301)</f>
        <v>0</v>
      </c>
      <c r="X2301" s="99">
        <f t="shared" si="175"/>
        <v>0</v>
      </c>
      <c r="Y2301" s="99">
        <f>COUNTIFS(通讯通路门店!$S:$S,$G2301,通讯通路门店!$J:$J,"荣耀体验店")+COUNTIFS(通讯通路门店!$S:$S,$G2301,通讯通路门店!$J:$J,"荣耀授权专卖店")</f>
        <v>0</v>
      </c>
      <c r="Z2301" s="99">
        <f>COUNTIFS(通讯通路门店!$S:$S,$G2301,通讯通路门店!$J:$J,"VIVO体验店")</f>
        <v>0</v>
      </c>
      <c r="AA2301" s="99">
        <f>COUNTIFS(通讯通路门店!$S:$S,$G2301,通讯通路门店!$J:$J,"OPPO体验店")</f>
        <v>0</v>
      </c>
      <c r="AB2301" s="99">
        <f>COUNTIFS(通讯通路门店!$S:$S,$G2301,通讯通路门店!$J:$J,"华为授权体验店")+COUNTIFS(通讯通路门店!$S:$S,$G2301,通讯通路门店!$J:$J,"华为堡垒店")</f>
        <v>0</v>
      </c>
      <c r="AC2301" s="99">
        <f>COUNTIFS(通讯通路门店!$S:$S,$G2301,通讯通路门店!$J:$J,"小米体验店")</f>
        <v>0</v>
      </c>
      <c r="AD2301" s="99">
        <f>COUNTIFS(通讯通路门店!$S:$S,$G2301,通讯通路门店!$J:$J,"苹果体验店")</f>
        <v>0</v>
      </c>
      <c r="AE2301" s="99">
        <f>COUNTIFS(通讯通路门店!$S:$S,$G2301,通讯通路门店!$J:$J,"其他品牌专卖店")</f>
        <v>0</v>
      </c>
      <c r="AF2301" s="99">
        <f>SUMIFS(通讯通路门店!$BI:$BI,通讯通路门店!$S:$S,$G2301)</f>
        <v>0</v>
      </c>
      <c r="AG2301" s="99">
        <f>SUMIFS(通讯通路门店!$BH:$BH,通讯通路门店!$S:$S,$G2301)</f>
        <v>0</v>
      </c>
      <c r="AH2301" s="99">
        <f t="shared" si="176"/>
        <v>0</v>
      </c>
      <c r="AI2301" s="99">
        <f>SUMIFS(通讯通路门店!$BB:$BB,通讯通路门店!$S:$S,$G2301)</f>
        <v>0</v>
      </c>
      <c r="AJ2301" s="99">
        <f>SUMIFS(通讯通路门店!$BE:$BE,通讯通路门店!$S:$S,$G2301)</f>
        <v>0</v>
      </c>
      <c r="AK2301" s="99">
        <f>SUMIFS(通讯通路门店!$BG:$BG,通讯通路门店!$S:$S,$G2301)</f>
        <v>0</v>
      </c>
      <c r="AL2301" s="99">
        <f>SUMIFS(通讯通路门店!$BC:$BC,通讯通路门店!$S:$S,$G2301)</f>
        <v>0</v>
      </c>
      <c r="AM2301" s="99">
        <f>SUMIFS(通讯通路门店!$BD:$BD,通讯通路门店!$S:$S,$G2301)</f>
        <v>0</v>
      </c>
      <c r="AN2301" s="99">
        <f>SUMIFS(通讯通路门店!$BF:$BF,通讯通路门店!$S:$S,$G2301)</f>
        <v>0</v>
      </c>
      <c r="AO2301" s="99">
        <f t="shared" si="177"/>
        <v>0</v>
      </c>
      <c r="AP2301" s="99">
        <f>SUMIFS(通讯通路门店!$K:$K,通讯通路门店!$S:$S,$G2301)</f>
        <v>0</v>
      </c>
      <c r="AQ2301" s="83"/>
      <c r="AR2301" s="99">
        <f>SUMIFS(通讯通路门店!$T:$T,通讯通路门店!$S:$S,$G2301)</f>
        <v>0</v>
      </c>
      <c r="AS2301" s="99">
        <f>SUMIFS(通讯通路门店!$U:$U,通讯通路门店!$S:$S,$G2301)</f>
        <v>0</v>
      </c>
      <c r="AT2301" s="99">
        <f>SUMIFS(通讯通路门店!$V:$V,通讯通路门店!$S:$S,$G2301)</f>
        <v>0</v>
      </c>
      <c r="AU2301" s="99">
        <f>SUMIFS(通讯通路门店!$W:$W,通讯通路门店!$S:$S,$G2301)</f>
        <v>0</v>
      </c>
      <c r="AV2301" s="99">
        <f>SUMIFS(通讯通路门店!$Z:$Z,通讯通路门店!$S:$S,$G2301)</f>
        <v>0</v>
      </c>
      <c r="AW2301" s="99">
        <f>SUMIFS(通讯通路门店!$AB:$AB,通讯通路门店!$S:$S,$G2301)</f>
        <v>0</v>
      </c>
      <c r="AX2301" s="99">
        <f>SUMIFS(通讯通路门店!$X:$X,通讯通路门店!$S:$S,$G2301)</f>
        <v>0</v>
      </c>
      <c r="AY2301" s="99">
        <f>SUMIFS(通讯通路门店!$Y:$Y,通讯通路门店!$S:$S,$G2301)</f>
        <v>0</v>
      </c>
      <c r="AZ2301" s="99">
        <f>SUMIFS(通讯通路门店!$AA:$AA,通讯通路门店!$S:$S,$G2301)</f>
        <v>0</v>
      </c>
      <c r="BA2301" s="99">
        <f t="shared" si="178"/>
        <v>0</v>
      </c>
      <c r="BB2301" s="99">
        <f t="shared" si="179"/>
        <v>0</v>
      </c>
      <c r="BC2301" s="99">
        <f>SUMIFS(通讯通路门店!$W:$W,通讯通路门店!$S:$S,$G2301,通讯通路门店!$J:$J,"荣耀体验店")+SUMIFS(通讯通路门店!$W:$W,通讯通路门店!$S:$S,$G2301,通讯通路门店!$J:$J,"荣耀授权专卖店")</f>
        <v>0</v>
      </c>
      <c r="BD2301" s="99">
        <f>SUMIFS(通讯通路门店!$Z:$Z,通讯通路门店!$S:$S,$G2301,通讯通路门店!$J:$J,"VIVO体验店")</f>
        <v>0</v>
      </c>
      <c r="BE2301" s="99">
        <f>SUMIFS(通讯通路门店!$AB:$AB,通讯通路门店!$S:$S,$G2301,通讯通路门店!$J:$J,"OPPO体验店")</f>
        <v>0</v>
      </c>
      <c r="BF2301" s="99">
        <f>SUMIFS(通讯通路门店!$X:$X,通讯通路门店!$S:$S,$G2301,通讯通路门店!$J:$J,"华为授权体验店")+SUMIFS(通讯通路门店!$AA:$AA,通讯通路门店!$S:$S,$G2301,通讯通路门店!$J:$J,"华为堡垒店")</f>
        <v>0</v>
      </c>
      <c r="BG2301" s="99">
        <f>SUMIFS(通讯通路门店!$Y:$Y,通讯通路门店!$S:$S,$G2301,通讯通路门店!$J:$J,"小米体验店")</f>
        <v>0</v>
      </c>
      <c r="BH2301" s="99">
        <f>SUMIFS(通讯通路门店!$AA:$AA,通讯通路门店!$S:$S,$G2301,通讯通路门店!$J:$J,"苹果体验店")</f>
        <v>0</v>
      </c>
      <c r="BI2301" s="99">
        <f>SUMIFS(通讯通路门店!$K:$K,通讯通路门店!$S:$S,$G2301,通讯通路门店!$J:$J,"其他品牌专卖店")</f>
        <v>0</v>
      </c>
      <c r="BJ2301" s="99">
        <f>SUMIFS(通讯通路门店!$AC:$AC,通讯通路门店!$S:$S,$G2301)</f>
        <v>0</v>
      </c>
      <c r="BK2301" s="99">
        <f>SUMIFS(通讯通路门店!$AD:$AD,通讯通路门店!$S:$S,$G2301)</f>
        <v>0</v>
      </c>
      <c r="BL2301" s="99">
        <f>SUMIFS(通讯通路门店!$AE:$AE,通讯通路门店!$S:$S,$G2301)</f>
        <v>0</v>
      </c>
      <c r="BM2301" s="99">
        <f>SUMIFS(通讯通路门店!$AF:$AF,通讯通路门店!$S:$S,$G2301)</f>
        <v>0</v>
      </c>
      <c r="BN2301" s="99">
        <f>SUMIFS(通讯通路门店!$AG:$AG,通讯通路门店!$S:$S,$G2301)</f>
        <v>0</v>
      </c>
      <c r="BO2301" s="99">
        <f>SUMIFS(通讯通路门店!$AH:$AH,通讯通路门店!$S:$S,$G2301)</f>
        <v>0</v>
      </c>
      <c r="BP2301" s="99">
        <f>SUMIFS(通讯通路门店!$AI:$AI,通讯通路门店!$S:$S,$G2301)</f>
        <v>0</v>
      </c>
      <c r="BQ2301" s="83"/>
    </row>
    <row r="2302" spans="1:69">
      <c r="A2302" s="99" t="str">
        <f>IFERROR(_xlfn.XLOOKUP($G2302,通讯通路门店!$S$4:$S$993931,通讯通路门店!$A$4:$A$993931,0,0),"")</f>
        <v>海南省</v>
      </c>
      <c r="B2302" s="99" t="str">
        <f>IFERROR(_xlfn.XLOOKUP($G2302,通讯通路门店!$S$4:$S$993931,通讯通路门店!$B$4:$B$993931,0,0),"")</f>
        <v>东方市</v>
      </c>
      <c r="C2302" s="99" t="str">
        <f>IFERROR(_xlfn.XLOOKUP($G2302,通讯通路门店!$S$4:$S$993931,通讯通路门店!$C$4:$C$993931,0,0),"")</f>
        <v>东方市</v>
      </c>
      <c r="D2302" s="99" t="str">
        <f>IFERROR(_xlfn.XLOOKUP($G2302,通讯通路门店!$S$4:$S$993931,通讯通路门店!$D$4:$D$993931,0,0),"")</f>
        <v>八所镇</v>
      </c>
      <c r="E2302" s="83"/>
      <c r="F2302" s="83"/>
      <c r="G2302" s="101"/>
      <c r="H2302" s="102">
        <f>IFERROR(_xlfn.XLOOKUP($G2302,通讯通路门店!$S$4:$S$993931,通讯通路门店!$R$4:$R$993931,0,0),"")</f>
        <v>0</v>
      </c>
      <c r="I2302" s="83"/>
      <c r="J2302" s="83"/>
      <c r="K2302" s="83"/>
      <c r="L2302" s="83"/>
      <c r="M2302" s="83"/>
      <c r="N2302" s="83"/>
      <c r="O2302" s="83"/>
      <c r="P2302" s="83"/>
      <c r="Q2302" s="83"/>
      <c r="R2302" s="83"/>
      <c r="S2302" s="83"/>
      <c r="T2302" s="83"/>
      <c r="U2302" s="99">
        <f>COUNTIF(通讯通路门店!$S:$S,$G2302)</f>
        <v>0</v>
      </c>
      <c r="V2302" s="99">
        <f>COUNTIFS(通讯通路门店!$S:$S,$G2302,通讯通路门店!$J:$J,"综合卖场")</f>
        <v>0</v>
      </c>
      <c r="W2302" s="99">
        <f>SUMIFS(通讯通路门店!$AJ:$AJ,通讯通路门店!$S:$S,通讯客户沙盘!$G2302)</f>
        <v>0</v>
      </c>
      <c r="X2302" s="99">
        <f t="shared" si="175"/>
        <v>0</v>
      </c>
      <c r="Y2302" s="99">
        <f>COUNTIFS(通讯通路门店!$S:$S,$G2302,通讯通路门店!$J:$J,"荣耀体验店")+COUNTIFS(通讯通路门店!$S:$S,$G2302,通讯通路门店!$J:$J,"荣耀授权专卖店")</f>
        <v>0</v>
      </c>
      <c r="Z2302" s="99">
        <f>COUNTIFS(通讯通路门店!$S:$S,$G2302,通讯通路门店!$J:$J,"VIVO体验店")</f>
        <v>0</v>
      </c>
      <c r="AA2302" s="99">
        <f>COUNTIFS(通讯通路门店!$S:$S,$G2302,通讯通路门店!$J:$J,"OPPO体验店")</f>
        <v>0</v>
      </c>
      <c r="AB2302" s="99">
        <f>COUNTIFS(通讯通路门店!$S:$S,$G2302,通讯通路门店!$J:$J,"华为授权体验店")+COUNTIFS(通讯通路门店!$S:$S,$G2302,通讯通路门店!$J:$J,"华为堡垒店")</f>
        <v>0</v>
      </c>
      <c r="AC2302" s="99">
        <f>COUNTIFS(通讯通路门店!$S:$S,$G2302,通讯通路门店!$J:$J,"小米体验店")</f>
        <v>0</v>
      </c>
      <c r="AD2302" s="99">
        <f>COUNTIFS(通讯通路门店!$S:$S,$G2302,通讯通路门店!$J:$J,"苹果体验店")</f>
        <v>0</v>
      </c>
      <c r="AE2302" s="99">
        <f>COUNTIFS(通讯通路门店!$S:$S,$G2302,通讯通路门店!$J:$J,"其他品牌专卖店")</f>
        <v>0</v>
      </c>
      <c r="AF2302" s="99">
        <f>SUMIFS(通讯通路门店!$BI:$BI,通讯通路门店!$S:$S,$G2302)</f>
        <v>0</v>
      </c>
      <c r="AG2302" s="99">
        <f>SUMIFS(通讯通路门店!$BH:$BH,通讯通路门店!$S:$S,$G2302)</f>
        <v>0</v>
      </c>
      <c r="AH2302" s="99">
        <f t="shared" si="176"/>
        <v>0</v>
      </c>
      <c r="AI2302" s="99">
        <f>SUMIFS(通讯通路门店!$BB:$BB,通讯通路门店!$S:$S,$G2302)</f>
        <v>0</v>
      </c>
      <c r="AJ2302" s="99">
        <f>SUMIFS(通讯通路门店!$BE:$BE,通讯通路门店!$S:$S,$G2302)</f>
        <v>0</v>
      </c>
      <c r="AK2302" s="99">
        <f>SUMIFS(通讯通路门店!$BG:$BG,通讯通路门店!$S:$S,$G2302)</f>
        <v>0</v>
      </c>
      <c r="AL2302" s="99">
        <f>SUMIFS(通讯通路门店!$BC:$BC,通讯通路门店!$S:$S,$G2302)</f>
        <v>0</v>
      </c>
      <c r="AM2302" s="99">
        <f>SUMIFS(通讯通路门店!$BD:$BD,通讯通路门店!$S:$S,$G2302)</f>
        <v>0</v>
      </c>
      <c r="AN2302" s="99">
        <f>SUMIFS(通讯通路门店!$BF:$BF,通讯通路门店!$S:$S,$G2302)</f>
        <v>0</v>
      </c>
      <c r="AO2302" s="99">
        <f t="shared" si="177"/>
        <v>0</v>
      </c>
      <c r="AP2302" s="99">
        <f>SUMIFS(通讯通路门店!$K:$K,通讯通路门店!$S:$S,$G2302)</f>
        <v>0</v>
      </c>
      <c r="AQ2302" s="83"/>
      <c r="AR2302" s="99">
        <f>SUMIFS(通讯通路门店!$T:$T,通讯通路门店!$S:$S,$G2302)</f>
        <v>0</v>
      </c>
      <c r="AS2302" s="99">
        <f>SUMIFS(通讯通路门店!$U:$U,通讯通路门店!$S:$S,$G2302)</f>
        <v>0</v>
      </c>
      <c r="AT2302" s="99">
        <f>SUMIFS(通讯通路门店!$V:$V,通讯通路门店!$S:$S,$G2302)</f>
        <v>0</v>
      </c>
      <c r="AU2302" s="99">
        <f>SUMIFS(通讯通路门店!$W:$W,通讯通路门店!$S:$S,$G2302)</f>
        <v>0</v>
      </c>
      <c r="AV2302" s="99">
        <f>SUMIFS(通讯通路门店!$Z:$Z,通讯通路门店!$S:$S,$G2302)</f>
        <v>0</v>
      </c>
      <c r="AW2302" s="99">
        <f>SUMIFS(通讯通路门店!$AB:$AB,通讯通路门店!$S:$S,$G2302)</f>
        <v>0</v>
      </c>
      <c r="AX2302" s="99">
        <f>SUMIFS(通讯通路门店!$X:$X,通讯通路门店!$S:$S,$G2302)</f>
        <v>0</v>
      </c>
      <c r="AY2302" s="99">
        <f>SUMIFS(通讯通路门店!$Y:$Y,通讯通路门店!$S:$S,$G2302)</f>
        <v>0</v>
      </c>
      <c r="AZ2302" s="99">
        <f>SUMIFS(通讯通路门店!$AA:$AA,通讯通路门店!$S:$S,$G2302)</f>
        <v>0</v>
      </c>
      <c r="BA2302" s="99">
        <f t="shared" si="178"/>
        <v>0</v>
      </c>
      <c r="BB2302" s="99">
        <f t="shared" si="179"/>
        <v>0</v>
      </c>
      <c r="BC2302" s="99">
        <f>SUMIFS(通讯通路门店!$W:$W,通讯通路门店!$S:$S,$G2302,通讯通路门店!$J:$J,"荣耀体验店")+SUMIFS(通讯通路门店!$W:$W,通讯通路门店!$S:$S,$G2302,通讯通路门店!$J:$J,"荣耀授权专卖店")</f>
        <v>0</v>
      </c>
      <c r="BD2302" s="99">
        <f>SUMIFS(通讯通路门店!$Z:$Z,通讯通路门店!$S:$S,$G2302,通讯通路门店!$J:$J,"VIVO体验店")</f>
        <v>0</v>
      </c>
      <c r="BE2302" s="99">
        <f>SUMIFS(通讯通路门店!$AB:$AB,通讯通路门店!$S:$S,$G2302,通讯通路门店!$J:$J,"OPPO体验店")</f>
        <v>0</v>
      </c>
      <c r="BF2302" s="99">
        <f>SUMIFS(通讯通路门店!$X:$X,通讯通路门店!$S:$S,$G2302,通讯通路门店!$J:$J,"华为授权体验店")+SUMIFS(通讯通路门店!$AA:$AA,通讯通路门店!$S:$S,$G2302,通讯通路门店!$J:$J,"华为堡垒店")</f>
        <v>0</v>
      </c>
      <c r="BG2302" s="99">
        <f>SUMIFS(通讯通路门店!$Y:$Y,通讯通路门店!$S:$S,$G2302,通讯通路门店!$J:$J,"小米体验店")</f>
        <v>0</v>
      </c>
      <c r="BH2302" s="99">
        <f>SUMIFS(通讯通路门店!$AA:$AA,通讯通路门店!$S:$S,$G2302,通讯通路门店!$J:$J,"苹果体验店")</f>
        <v>0</v>
      </c>
      <c r="BI2302" s="99">
        <f>SUMIFS(通讯通路门店!$K:$K,通讯通路门店!$S:$S,$G2302,通讯通路门店!$J:$J,"其他品牌专卖店")</f>
        <v>0</v>
      </c>
      <c r="BJ2302" s="99">
        <f>SUMIFS(通讯通路门店!$AC:$AC,通讯通路门店!$S:$S,$G2302)</f>
        <v>0</v>
      </c>
      <c r="BK2302" s="99">
        <f>SUMIFS(通讯通路门店!$AD:$AD,通讯通路门店!$S:$S,$G2302)</f>
        <v>0</v>
      </c>
      <c r="BL2302" s="99">
        <f>SUMIFS(通讯通路门店!$AE:$AE,通讯通路门店!$S:$S,$G2302)</f>
        <v>0</v>
      </c>
      <c r="BM2302" s="99">
        <f>SUMIFS(通讯通路门店!$AF:$AF,通讯通路门店!$S:$S,$G2302)</f>
        <v>0</v>
      </c>
      <c r="BN2302" s="99">
        <f>SUMIFS(通讯通路门店!$AG:$AG,通讯通路门店!$S:$S,$G2302)</f>
        <v>0</v>
      </c>
      <c r="BO2302" s="99">
        <f>SUMIFS(通讯通路门店!$AH:$AH,通讯通路门店!$S:$S,$G2302)</f>
        <v>0</v>
      </c>
      <c r="BP2302" s="99">
        <f>SUMIFS(通讯通路门店!$AI:$AI,通讯通路门店!$S:$S,$G2302)</f>
        <v>0</v>
      </c>
      <c r="BQ2302" s="83"/>
    </row>
    <row r="2303" spans="1:69">
      <c r="A2303" s="99" t="str">
        <f>IFERROR(_xlfn.XLOOKUP($G2303,通讯通路门店!$S$4:$S$993931,通讯通路门店!$A$4:$A$993931,0,0),"")</f>
        <v>海南省</v>
      </c>
      <c r="B2303" s="99" t="str">
        <f>IFERROR(_xlfn.XLOOKUP($G2303,通讯通路门店!$S$4:$S$993931,通讯通路门店!$B$4:$B$993931,0,0),"")</f>
        <v>东方市</v>
      </c>
      <c r="C2303" s="99" t="str">
        <f>IFERROR(_xlfn.XLOOKUP($G2303,通讯通路门店!$S$4:$S$993931,通讯通路门店!$C$4:$C$993931,0,0),"")</f>
        <v>东方市</v>
      </c>
      <c r="D2303" s="99" t="str">
        <f>IFERROR(_xlfn.XLOOKUP($G2303,通讯通路门店!$S$4:$S$993931,通讯通路门店!$D$4:$D$993931,0,0),"")</f>
        <v>八所镇</v>
      </c>
      <c r="E2303" s="83"/>
      <c r="F2303" s="83"/>
      <c r="G2303" s="101"/>
      <c r="H2303" s="102">
        <f>IFERROR(_xlfn.XLOOKUP($G2303,通讯通路门店!$S$4:$S$993931,通讯通路门店!$R$4:$R$993931,0,0),"")</f>
        <v>0</v>
      </c>
      <c r="I2303" s="83"/>
      <c r="J2303" s="83"/>
      <c r="K2303" s="83"/>
      <c r="L2303" s="83"/>
      <c r="M2303" s="83"/>
      <c r="N2303" s="83"/>
      <c r="O2303" s="83"/>
      <c r="P2303" s="83"/>
      <c r="Q2303" s="83"/>
      <c r="R2303" s="83"/>
      <c r="S2303" s="83"/>
      <c r="T2303" s="83"/>
      <c r="U2303" s="99">
        <f>COUNTIF(通讯通路门店!$S:$S,$G2303)</f>
        <v>0</v>
      </c>
      <c r="V2303" s="99">
        <f>COUNTIFS(通讯通路门店!$S:$S,$G2303,通讯通路门店!$J:$J,"综合卖场")</f>
        <v>0</v>
      </c>
      <c r="W2303" s="99">
        <f>SUMIFS(通讯通路门店!$AJ:$AJ,通讯通路门店!$S:$S,通讯客户沙盘!$G2303)</f>
        <v>0</v>
      </c>
      <c r="X2303" s="99">
        <f t="shared" si="175"/>
        <v>0</v>
      </c>
      <c r="Y2303" s="99">
        <f>COUNTIFS(通讯通路门店!$S:$S,$G2303,通讯通路门店!$J:$J,"荣耀体验店")+COUNTIFS(通讯通路门店!$S:$S,$G2303,通讯通路门店!$J:$J,"荣耀授权专卖店")</f>
        <v>0</v>
      </c>
      <c r="Z2303" s="99">
        <f>COUNTIFS(通讯通路门店!$S:$S,$G2303,通讯通路门店!$J:$J,"VIVO体验店")</f>
        <v>0</v>
      </c>
      <c r="AA2303" s="99">
        <f>COUNTIFS(通讯通路门店!$S:$S,$G2303,通讯通路门店!$J:$J,"OPPO体验店")</f>
        <v>0</v>
      </c>
      <c r="AB2303" s="99">
        <f>COUNTIFS(通讯通路门店!$S:$S,$G2303,通讯通路门店!$J:$J,"华为授权体验店")+COUNTIFS(通讯通路门店!$S:$S,$G2303,通讯通路门店!$J:$J,"华为堡垒店")</f>
        <v>0</v>
      </c>
      <c r="AC2303" s="99">
        <f>COUNTIFS(通讯通路门店!$S:$S,$G2303,通讯通路门店!$J:$J,"小米体验店")</f>
        <v>0</v>
      </c>
      <c r="AD2303" s="99">
        <f>COUNTIFS(通讯通路门店!$S:$S,$G2303,通讯通路门店!$J:$J,"苹果体验店")</f>
        <v>0</v>
      </c>
      <c r="AE2303" s="99">
        <f>COUNTIFS(通讯通路门店!$S:$S,$G2303,通讯通路门店!$J:$J,"其他品牌专卖店")</f>
        <v>0</v>
      </c>
      <c r="AF2303" s="99">
        <f>SUMIFS(通讯通路门店!$BI:$BI,通讯通路门店!$S:$S,$G2303)</f>
        <v>0</v>
      </c>
      <c r="AG2303" s="99">
        <f>SUMIFS(通讯通路门店!$BH:$BH,通讯通路门店!$S:$S,$G2303)</f>
        <v>0</v>
      </c>
      <c r="AH2303" s="99">
        <f t="shared" si="176"/>
        <v>0</v>
      </c>
      <c r="AI2303" s="99">
        <f>SUMIFS(通讯通路门店!$BB:$BB,通讯通路门店!$S:$S,$G2303)</f>
        <v>0</v>
      </c>
      <c r="AJ2303" s="99">
        <f>SUMIFS(通讯通路门店!$BE:$BE,通讯通路门店!$S:$S,$G2303)</f>
        <v>0</v>
      </c>
      <c r="AK2303" s="99">
        <f>SUMIFS(通讯通路门店!$BG:$BG,通讯通路门店!$S:$S,$G2303)</f>
        <v>0</v>
      </c>
      <c r="AL2303" s="99">
        <f>SUMIFS(通讯通路门店!$BC:$BC,通讯通路门店!$S:$S,$G2303)</f>
        <v>0</v>
      </c>
      <c r="AM2303" s="99">
        <f>SUMIFS(通讯通路门店!$BD:$BD,通讯通路门店!$S:$S,$G2303)</f>
        <v>0</v>
      </c>
      <c r="AN2303" s="99">
        <f>SUMIFS(通讯通路门店!$BF:$BF,通讯通路门店!$S:$S,$G2303)</f>
        <v>0</v>
      </c>
      <c r="AO2303" s="99">
        <f t="shared" si="177"/>
        <v>0</v>
      </c>
      <c r="AP2303" s="99">
        <f>SUMIFS(通讯通路门店!$K:$K,通讯通路门店!$S:$S,$G2303)</f>
        <v>0</v>
      </c>
      <c r="AQ2303" s="83"/>
      <c r="AR2303" s="99">
        <f>SUMIFS(通讯通路门店!$T:$T,通讯通路门店!$S:$S,$G2303)</f>
        <v>0</v>
      </c>
      <c r="AS2303" s="99">
        <f>SUMIFS(通讯通路门店!$U:$U,通讯通路门店!$S:$S,$G2303)</f>
        <v>0</v>
      </c>
      <c r="AT2303" s="99">
        <f>SUMIFS(通讯通路门店!$V:$V,通讯通路门店!$S:$S,$G2303)</f>
        <v>0</v>
      </c>
      <c r="AU2303" s="99">
        <f>SUMIFS(通讯通路门店!$W:$W,通讯通路门店!$S:$S,$G2303)</f>
        <v>0</v>
      </c>
      <c r="AV2303" s="99">
        <f>SUMIFS(通讯通路门店!$Z:$Z,通讯通路门店!$S:$S,$G2303)</f>
        <v>0</v>
      </c>
      <c r="AW2303" s="99">
        <f>SUMIFS(通讯通路门店!$AB:$AB,通讯通路门店!$S:$S,$G2303)</f>
        <v>0</v>
      </c>
      <c r="AX2303" s="99">
        <f>SUMIFS(通讯通路门店!$X:$X,通讯通路门店!$S:$S,$G2303)</f>
        <v>0</v>
      </c>
      <c r="AY2303" s="99">
        <f>SUMIFS(通讯通路门店!$Y:$Y,通讯通路门店!$S:$S,$G2303)</f>
        <v>0</v>
      </c>
      <c r="AZ2303" s="99">
        <f>SUMIFS(通讯通路门店!$AA:$AA,通讯通路门店!$S:$S,$G2303)</f>
        <v>0</v>
      </c>
      <c r="BA2303" s="99">
        <f t="shared" si="178"/>
        <v>0</v>
      </c>
      <c r="BB2303" s="99">
        <f t="shared" si="179"/>
        <v>0</v>
      </c>
      <c r="BC2303" s="99">
        <f>SUMIFS(通讯通路门店!$W:$W,通讯通路门店!$S:$S,$G2303,通讯通路门店!$J:$J,"荣耀体验店")+SUMIFS(通讯通路门店!$W:$W,通讯通路门店!$S:$S,$G2303,通讯通路门店!$J:$J,"荣耀授权专卖店")</f>
        <v>0</v>
      </c>
      <c r="BD2303" s="99">
        <f>SUMIFS(通讯通路门店!$Z:$Z,通讯通路门店!$S:$S,$G2303,通讯通路门店!$J:$J,"VIVO体验店")</f>
        <v>0</v>
      </c>
      <c r="BE2303" s="99">
        <f>SUMIFS(通讯通路门店!$AB:$AB,通讯通路门店!$S:$S,$G2303,通讯通路门店!$J:$J,"OPPO体验店")</f>
        <v>0</v>
      </c>
      <c r="BF2303" s="99">
        <f>SUMIFS(通讯通路门店!$X:$X,通讯通路门店!$S:$S,$G2303,通讯通路门店!$J:$J,"华为授权体验店")+SUMIFS(通讯通路门店!$AA:$AA,通讯通路门店!$S:$S,$G2303,通讯通路门店!$J:$J,"华为堡垒店")</f>
        <v>0</v>
      </c>
      <c r="BG2303" s="99">
        <f>SUMIFS(通讯通路门店!$Y:$Y,通讯通路门店!$S:$S,$G2303,通讯通路门店!$J:$J,"小米体验店")</f>
        <v>0</v>
      </c>
      <c r="BH2303" s="99">
        <f>SUMIFS(通讯通路门店!$AA:$AA,通讯通路门店!$S:$S,$G2303,通讯通路门店!$J:$J,"苹果体验店")</f>
        <v>0</v>
      </c>
      <c r="BI2303" s="99">
        <f>SUMIFS(通讯通路门店!$K:$K,通讯通路门店!$S:$S,$G2303,通讯通路门店!$J:$J,"其他品牌专卖店")</f>
        <v>0</v>
      </c>
      <c r="BJ2303" s="99">
        <f>SUMIFS(通讯通路门店!$AC:$AC,通讯通路门店!$S:$S,$G2303)</f>
        <v>0</v>
      </c>
      <c r="BK2303" s="99">
        <f>SUMIFS(通讯通路门店!$AD:$AD,通讯通路门店!$S:$S,$G2303)</f>
        <v>0</v>
      </c>
      <c r="BL2303" s="99">
        <f>SUMIFS(通讯通路门店!$AE:$AE,通讯通路门店!$S:$S,$G2303)</f>
        <v>0</v>
      </c>
      <c r="BM2303" s="99">
        <f>SUMIFS(通讯通路门店!$AF:$AF,通讯通路门店!$S:$S,$G2303)</f>
        <v>0</v>
      </c>
      <c r="BN2303" s="99">
        <f>SUMIFS(通讯通路门店!$AG:$AG,通讯通路门店!$S:$S,$G2303)</f>
        <v>0</v>
      </c>
      <c r="BO2303" s="99">
        <f>SUMIFS(通讯通路门店!$AH:$AH,通讯通路门店!$S:$S,$G2303)</f>
        <v>0</v>
      </c>
      <c r="BP2303" s="99">
        <f>SUMIFS(通讯通路门店!$AI:$AI,通讯通路门店!$S:$S,$G2303)</f>
        <v>0</v>
      </c>
      <c r="BQ2303" s="83"/>
    </row>
    <row r="2304" spans="1:69">
      <c r="A2304" s="99" t="str">
        <f>IFERROR(_xlfn.XLOOKUP($G2304,通讯通路门店!$S$4:$S$993931,通讯通路门店!$A$4:$A$993931,0,0),"")</f>
        <v>海南省</v>
      </c>
      <c r="B2304" s="99" t="str">
        <f>IFERROR(_xlfn.XLOOKUP($G2304,通讯通路门店!$S$4:$S$993931,通讯通路门店!$B$4:$B$993931,0,0),"")</f>
        <v>东方市</v>
      </c>
      <c r="C2304" s="99" t="str">
        <f>IFERROR(_xlfn.XLOOKUP($G2304,通讯通路门店!$S$4:$S$993931,通讯通路门店!$C$4:$C$993931,0,0),"")</f>
        <v>东方市</v>
      </c>
      <c r="D2304" s="99" t="str">
        <f>IFERROR(_xlfn.XLOOKUP($G2304,通讯通路门店!$S$4:$S$993931,通讯通路门店!$D$4:$D$993931,0,0),"")</f>
        <v>八所镇</v>
      </c>
      <c r="E2304" s="83"/>
      <c r="F2304" s="83"/>
      <c r="G2304" s="101"/>
      <c r="H2304" s="102">
        <f>IFERROR(_xlfn.XLOOKUP($G2304,通讯通路门店!$S$4:$S$993931,通讯通路门店!$R$4:$R$993931,0,0),"")</f>
        <v>0</v>
      </c>
      <c r="I2304" s="83"/>
      <c r="J2304" s="83"/>
      <c r="K2304" s="83"/>
      <c r="L2304" s="83"/>
      <c r="M2304" s="83"/>
      <c r="N2304" s="83"/>
      <c r="O2304" s="83"/>
      <c r="P2304" s="83"/>
      <c r="Q2304" s="83"/>
      <c r="R2304" s="83"/>
      <c r="S2304" s="83"/>
      <c r="T2304" s="83"/>
      <c r="U2304" s="99">
        <f>COUNTIF(通讯通路门店!$S:$S,$G2304)</f>
        <v>0</v>
      </c>
      <c r="V2304" s="99">
        <f>COUNTIFS(通讯通路门店!$S:$S,$G2304,通讯通路门店!$J:$J,"综合卖场")</f>
        <v>0</v>
      </c>
      <c r="W2304" s="99">
        <f>SUMIFS(通讯通路门店!$AJ:$AJ,通讯通路门店!$S:$S,通讯客户沙盘!$G2304)</f>
        <v>0</v>
      </c>
      <c r="X2304" s="99">
        <f t="shared" si="175"/>
        <v>0</v>
      </c>
      <c r="Y2304" s="99">
        <f>COUNTIFS(通讯通路门店!$S:$S,$G2304,通讯通路门店!$J:$J,"荣耀体验店")+COUNTIFS(通讯通路门店!$S:$S,$G2304,通讯通路门店!$J:$J,"荣耀授权专卖店")</f>
        <v>0</v>
      </c>
      <c r="Z2304" s="99">
        <f>COUNTIFS(通讯通路门店!$S:$S,$G2304,通讯通路门店!$J:$J,"VIVO体验店")</f>
        <v>0</v>
      </c>
      <c r="AA2304" s="99">
        <f>COUNTIFS(通讯通路门店!$S:$S,$G2304,通讯通路门店!$J:$J,"OPPO体验店")</f>
        <v>0</v>
      </c>
      <c r="AB2304" s="99">
        <f>COUNTIFS(通讯通路门店!$S:$S,$G2304,通讯通路门店!$J:$J,"华为授权体验店")+COUNTIFS(通讯通路门店!$S:$S,$G2304,通讯通路门店!$J:$J,"华为堡垒店")</f>
        <v>0</v>
      </c>
      <c r="AC2304" s="99">
        <f>COUNTIFS(通讯通路门店!$S:$S,$G2304,通讯通路门店!$J:$J,"小米体验店")</f>
        <v>0</v>
      </c>
      <c r="AD2304" s="99">
        <f>COUNTIFS(通讯通路门店!$S:$S,$G2304,通讯通路门店!$J:$J,"苹果体验店")</f>
        <v>0</v>
      </c>
      <c r="AE2304" s="99">
        <f>COUNTIFS(通讯通路门店!$S:$S,$G2304,通讯通路门店!$J:$J,"其他品牌专卖店")</f>
        <v>0</v>
      </c>
      <c r="AF2304" s="99">
        <f>SUMIFS(通讯通路门店!$BI:$BI,通讯通路门店!$S:$S,$G2304)</f>
        <v>0</v>
      </c>
      <c r="AG2304" s="99">
        <f>SUMIFS(通讯通路门店!$BH:$BH,通讯通路门店!$S:$S,$G2304)</f>
        <v>0</v>
      </c>
      <c r="AH2304" s="99">
        <f t="shared" si="176"/>
        <v>0</v>
      </c>
      <c r="AI2304" s="99">
        <f>SUMIFS(通讯通路门店!$BB:$BB,通讯通路门店!$S:$S,$G2304)</f>
        <v>0</v>
      </c>
      <c r="AJ2304" s="99">
        <f>SUMIFS(通讯通路门店!$BE:$BE,通讯通路门店!$S:$S,$G2304)</f>
        <v>0</v>
      </c>
      <c r="AK2304" s="99">
        <f>SUMIFS(通讯通路门店!$BG:$BG,通讯通路门店!$S:$S,$G2304)</f>
        <v>0</v>
      </c>
      <c r="AL2304" s="99">
        <f>SUMIFS(通讯通路门店!$BC:$BC,通讯通路门店!$S:$S,$G2304)</f>
        <v>0</v>
      </c>
      <c r="AM2304" s="99">
        <f>SUMIFS(通讯通路门店!$BD:$BD,通讯通路门店!$S:$S,$G2304)</f>
        <v>0</v>
      </c>
      <c r="AN2304" s="99">
        <f>SUMIFS(通讯通路门店!$BF:$BF,通讯通路门店!$S:$S,$G2304)</f>
        <v>0</v>
      </c>
      <c r="AO2304" s="99">
        <f t="shared" si="177"/>
        <v>0</v>
      </c>
      <c r="AP2304" s="99">
        <f>SUMIFS(通讯通路门店!$K:$K,通讯通路门店!$S:$S,$G2304)</f>
        <v>0</v>
      </c>
      <c r="AQ2304" s="83"/>
      <c r="AR2304" s="99">
        <f>SUMIFS(通讯通路门店!$T:$T,通讯通路门店!$S:$S,$G2304)</f>
        <v>0</v>
      </c>
      <c r="AS2304" s="99">
        <f>SUMIFS(通讯通路门店!$U:$U,通讯通路门店!$S:$S,$G2304)</f>
        <v>0</v>
      </c>
      <c r="AT2304" s="99">
        <f>SUMIFS(通讯通路门店!$V:$V,通讯通路门店!$S:$S,$G2304)</f>
        <v>0</v>
      </c>
      <c r="AU2304" s="99">
        <f>SUMIFS(通讯通路门店!$W:$W,通讯通路门店!$S:$S,$G2304)</f>
        <v>0</v>
      </c>
      <c r="AV2304" s="99">
        <f>SUMIFS(通讯通路门店!$Z:$Z,通讯通路门店!$S:$S,$G2304)</f>
        <v>0</v>
      </c>
      <c r="AW2304" s="99">
        <f>SUMIFS(通讯通路门店!$AB:$AB,通讯通路门店!$S:$S,$G2304)</f>
        <v>0</v>
      </c>
      <c r="AX2304" s="99">
        <f>SUMIFS(通讯通路门店!$X:$X,通讯通路门店!$S:$S,$G2304)</f>
        <v>0</v>
      </c>
      <c r="AY2304" s="99">
        <f>SUMIFS(通讯通路门店!$Y:$Y,通讯通路门店!$S:$S,$G2304)</f>
        <v>0</v>
      </c>
      <c r="AZ2304" s="99">
        <f>SUMIFS(通讯通路门店!$AA:$AA,通讯通路门店!$S:$S,$G2304)</f>
        <v>0</v>
      </c>
      <c r="BA2304" s="99">
        <f t="shared" si="178"/>
        <v>0</v>
      </c>
      <c r="BB2304" s="99">
        <f t="shared" si="179"/>
        <v>0</v>
      </c>
      <c r="BC2304" s="99">
        <f>SUMIFS(通讯通路门店!$W:$W,通讯通路门店!$S:$S,$G2304,通讯通路门店!$J:$J,"荣耀体验店")+SUMIFS(通讯通路门店!$W:$W,通讯通路门店!$S:$S,$G2304,通讯通路门店!$J:$J,"荣耀授权专卖店")</f>
        <v>0</v>
      </c>
      <c r="BD2304" s="99">
        <f>SUMIFS(通讯通路门店!$Z:$Z,通讯通路门店!$S:$S,$G2304,通讯通路门店!$J:$J,"VIVO体验店")</f>
        <v>0</v>
      </c>
      <c r="BE2304" s="99">
        <f>SUMIFS(通讯通路门店!$AB:$AB,通讯通路门店!$S:$S,$G2304,通讯通路门店!$J:$J,"OPPO体验店")</f>
        <v>0</v>
      </c>
      <c r="BF2304" s="99">
        <f>SUMIFS(通讯通路门店!$X:$X,通讯通路门店!$S:$S,$G2304,通讯通路门店!$J:$J,"华为授权体验店")+SUMIFS(通讯通路门店!$AA:$AA,通讯通路门店!$S:$S,$G2304,通讯通路门店!$J:$J,"华为堡垒店")</f>
        <v>0</v>
      </c>
      <c r="BG2304" s="99">
        <f>SUMIFS(通讯通路门店!$Y:$Y,通讯通路门店!$S:$S,$G2304,通讯通路门店!$J:$J,"小米体验店")</f>
        <v>0</v>
      </c>
      <c r="BH2304" s="99">
        <f>SUMIFS(通讯通路门店!$AA:$AA,通讯通路门店!$S:$S,$G2304,通讯通路门店!$J:$J,"苹果体验店")</f>
        <v>0</v>
      </c>
      <c r="BI2304" s="99">
        <f>SUMIFS(通讯通路门店!$K:$K,通讯通路门店!$S:$S,$G2304,通讯通路门店!$J:$J,"其他品牌专卖店")</f>
        <v>0</v>
      </c>
      <c r="BJ2304" s="99">
        <f>SUMIFS(通讯通路门店!$AC:$AC,通讯通路门店!$S:$S,$G2304)</f>
        <v>0</v>
      </c>
      <c r="BK2304" s="99">
        <f>SUMIFS(通讯通路门店!$AD:$AD,通讯通路门店!$S:$S,$G2304)</f>
        <v>0</v>
      </c>
      <c r="BL2304" s="99">
        <f>SUMIFS(通讯通路门店!$AE:$AE,通讯通路门店!$S:$S,$G2304)</f>
        <v>0</v>
      </c>
      <c r="BM2304" s="99">
        <f>SUMIFS(通讯通路门店!$AF:$AF,通讯通路门店!$S:$S,$G2304)</f>
        <v>0</v>
      </c>
      <c r="BN2304" s="99">
        <f>SUMIFS(通讯通路门店!$AG:$AG,通讯通路门店!$S:$S,$G2304)</f>
        <v>0</v>
      </c>
      <c r="BO2304" s="99">
        <f>SUMIFS(通讯通路门店!$AH:$AH,通讯通路门店!$S:$S,$G2304)</f>
        <v>0</v>
      </c>
      <c r="BP2304" s="99">
        <f>SUMIFS(通讯通路门店!$AI:$AI,通讯通路门店!$S:$S,$G2304)</f>
        <v>0</v>
      </c>
      <c r="BQ2304" s="83"/>
    </row>
    <row r="2305" spans="1:69">
      <c r="A2305" s="99" t="str">
        <f>IFERROR(_xlfn.XLOOKUP($G2305,通讯通路门店!$S$4:$S$993931,通讯通路门店!$A$4:$A$993931,0,0),"")</f>
        <v>海南省</v>
      </c>
      <c r="B2305" s="99" t="str">
        <f>IFERROR(_xlfn.XLOOKUP($G2305,通讯通路门店!$S$4:$S$993931,通讯通路门店!$B$4:$B$993931,0,0),"")</f>
        <v>东方市</v>
      </c>
      <c r="C2305" s="99" t="str">
        <f>IFERROR(_xlfn.XLOOKUP($G2305,通讯通路门店!$S$4:$S$993931,通讯通路门店!$C$4:$C$993931,0,0),"")</f>
        <v>东方市</v>
      </c>
      <c r="D2305" s="99" t="str">
        <f>IFERROR(_xlfn.XLOOKUP($G2305,通讯通路门店!$S$4:$S$993931,通讯通路门店!$D$4:$D$993931,0,0),"")</f>
        <v>八所镇</v>
      </c>
      <c r="E2305" s="83"/>
      <c r="F2305" s="83"/>
      <c r="G2305" s="101"/>
      <c r="H2305" s="102">
        <f>IFERROR(_xlfn.XLOOKUP($G2305,通讯通路门店!$S$4:$S$993931,通讯通路门店!$R$4:$R$993931,0,0),"")</f>
        <v>0</v>
      </c>
      <c r="I2305" s="83"/>
      <c r="J2305" s="83"/>
      <c r="K2305" s="83"/>
      <c r="L2305" s="83"/>
      <c r="M2305" s="83"/>
      <c r="N2305" s="83"/>
      <c r="O2305" s="83"/>
      <c r="P2305" s="83"/>
      <c r="Q2305" s="83"/>
      <c r="R2305" s="83"/>
      <c r="S2305" s="83"/>
      <c r="T2305" s="83"/>
      <c r="U2305" s="99">
        <f>COUNTIF(通讯通路门店!$S:$S,$G2305)</f>
        <v>0</v>
      </c>
      <c r="V2305" s="99">
        <f>COUNTIFS(通讯通路门店!$S:$S,$G2305,通讯通路门店!$J:$J,"综合卖场")</f>
        <v>0</v>
      </c>
      <c r="W2305" s="99">
        <f>SUMIFS(通讯通路门店!$AJ:$AJ,通讯通路门店!$S:$S,通讯客户沙盘!$G2305)</f>
        <v>0</v>
      </c>
      <c r="X2305" s="99">
        <f t="shared" si="175"/>
        <v>0</v>
      </c>
      <c r="Y2305" s="99">
        <f>COUNTIFS(通讯通路门店!$S:$S,$G2305,通讯通路门店!$J:$J,"荣耀体验店")+COUNTIFS(通讯通路门店!$S:$S,$G2305,通讯通路门店!$J:$J,"荣耀授权专卖店")</f>
        <v>0</v>
      </c>
      <c r="Z2305" s="99">
        <f>COUNTIFS(通讯通路门店!$S:$S,$G2305,通讯通路门店!$J:$J,"VIVO体验店")</f>
        <v>0</v>
      </c>
      <c r="AA2305" s="99">
        <f>COUNTIFS(通讯通路门店!$S:$S,$G2305,通讯通路门店!$J:$J,"OPPO体验店")</f>
        <v>0</v>
      </c>
      <c r="AB2305" s="99">
        <f>COUNTIFS(通讯通路门店!$S:$S,$G2305,通讯通路门店!$J:$J,"华为授权体验店")+COUNTIFS(通讯通路门店!$S:$S,$G2305,通讯通路门店!$J:$J,"华为堡垒店")</f>
        <v>0</v>
      </c>
      <c r="AC2305" s="99">
        <f>COUNTIFS(通讯通路门店!$S:$S,$G2305,通讯通路门店!$J:$J,"小米体验店")</f>
        <v>0</v>
      </c>
      <c r="AD2305" s="99">
        <f>COUNTIFS(通讯通路门店!$S:$S,$G2305,通讯通路门店!$J:$J,"苹果体验店")</f>
        <v>0</v>
      </c>
      <c r="AE2305" s="99">
        <f>COUNTIFS(通讯通路门店!$S:$S,$G2305,通讯通路门店!$J:$J,"其他品牌专卖店")</f>
        <v>0</v>
      </c>
      <c r="AF2305" s="99">
        <f>SUMIFS(通讯通路门店!$BI:$BI,通讯通路门店!$S:$S,$G2305)</f>
        <v>0</v>
      </c>
      <c r="AG2305" s="99">
        <f>SUMIFS(通讯通路门店!$BH:$BH,通讯通路门店!$S:$S,$G2305)</f>
        <v>0</v>
      </c>
      <c r="AH2305" s="99">
        <f t="shared" si="176"/>
        <v>0</v>
      </c>
      <c r="AI2305" s="99">
        <f>SUMIFS(通讯通路门店!$BB:$BB,通讯通路门店!$S:$S,$G2305)</f>
        <v>0</v>
      </c>
      <c r="AJ2305" s="99">
        <f>SUMIFS(通讯通路门店!$BE:$BE,通讯通路门店!$S:$S,$G2305)</f>
        <v>0</v>
      </c>
      <c r="AK2305" s="99">
        <f>SUMIFS(通讯通路门店!$BG:$BG,通讯通路门店!$S:$S,$G2305)</f>
        <v>0</v>
      </c>
      <c r="AL2305" s="99">
        <f>SUMIFS(通讯通路门店!$BC:$BC,通讯通路门店!$S:$S,$G2305)</f>
        <v>0</v>
      </c>
      <c r="AM2305" s="99">
        <f>SUMIFS(通讯通路门店!$BD:$BD,通讯通路门店!$S:$S,$G2305)</f>
        <v>0</v>
      </c>
      <c r="AN2305" s="99">
        <f>SUMIFS(通讯通路门店!$BF:$BF,通讯通路门店!$S:$S,$G2305)</f>
        <v>0</v>
      </c>
      <c r="AO2305" s="99">
        <f t="shared" si="177"/>
        <v>0</v>
      </c>
      <c r="AP2305" s="99">
        <f>SUMIFS(通讯通路门店!$K:$K,通讯通路门店!$S:$S,$G2305)</f>
        <v>0</v>
      </c>
      <c r="AQ2305" s="83"/>
      <c r="AR2305" s="99">
        <f>SUMIFS(通讯通路门店!$T:$T,通讯通路门店!$S:$S,$G2305)</f>
        <v>0</v>
      </c>
      <c r="AS2305" s="99">
        <f>SUMIFS(通讯通路门店!$U:$U,通讯通路门店!$S:$S,$G2305)</f>
        <v>0</v>
      </c>
      <c r="AT2305" s="99">
        <f>SUMIFS(通讯通路门店!$V:$V,通讯通路门店!$S:$S,$G2305)</f>
        <v>0</v>
      </c>
      <c r="AU2305" s="99">
        <f>SUMIFS(通讯通路门店!$W:$W,通讯通路门店!$S:$S,$G2305)</f>
        <v>0</v>
      </c>
      <c r="AV2305" s="99">
        <f>SUMIFS(通讯通路门店!$Z:$Z,通讯通路门店!$S:$S,$G2305)</f>
        <v>0</v>
      </c>
      <c r="AW2305" s="99">
        <f>SUMIFS(通讯通路门店!$AB:$AB,通讯通路门店!$S:$S,$G2305)</f>
        <v>0</v>
      </c>
      <c r="AX2305" s="99">
        <f>SUMIFS(通讯通路门店!$X:$X,通讯通路门店!$S:$S,$G2305)</f>
        <v>0</v>
      </c>
      <c r="AY2305" s="99">
        <f>SUMIFS(通讯通路门店!$Y:$Y,通讯通路门店!$S:$S,$G2305)</f>
        <v>0</v>
      </c>
      <c r="AZ2305" s="99">
        <f>SUMIFS(通讯通路门店!$AA:$AA,通讯通路门店!$S:$S,$G2305)</f>
        <v>0</v>
      </c>
      <c r="BA2305" s="99">
        <f t="shared" si="178"/>
        <v>0</v>
      </c>
      <c r="BB2305" s="99">
        <f t="shared" si="179"/>
        <v>0</v>
      </c>
      <c r="BC2305" s="99">
        <f>SUMIFS(通讯通路门店!$W:$W,通讯通路门店!$S:$S,$G2305,通讯通路门店!$J:$J,"荣耀体验店")+SUMIFS(通讯通路门店!$W:$W,通讯通路门店!$S:$S,$G2305,通讯通路门店!$J:$J,"荣耀授权专卖店")</f>
        <v>0</v>
      </c>
      <c r="BD2305" s="99">
        <f>SUMIFS(通讯通路门店!$Z:$Z,通讯通路门店!$S:$S,$G2305,通讯通路门店!$J:$J,"VIVO体验店")</f>
        <v>0</v>
      </c>
      <c r="BE2305" s="99">
        <f>SUMIFS(通讯通路门店!$AB:$AB,通讯通路门店!$S:$S,$G2305,通讯通路门店!$J:$J,"OPPO体验店")</f>
        <v>0</v>
      </c>
      <c r="BF2305" s="99">
        <f>SUMIFS(通讯通路门店!$X:$X,通讯通路门店!$S:$S,$G2305,通讯通路门店!$J:$J,"华为授权体验店")+SUMIFS(通讯通路门店!$AA:$AA,通讯通路门店!$S:$S,$G2305,通讯通路门店!$J:$J,"华为堡垒店")</f>
        <v>0</v>
      </c>
      <c r="BG2305" s="99">
        <f>SUMIFS(通讯通路门店!$Y:$Y,通讯通路门店!$S:$S,$G2305,通讯通路门店!$J:$J,"小米体验店")</f>
        <v>0</v>
      </c>
      <c r="BH2305" s="99">
        <f>SUMIFS(通讯通路门店!$AA:$AA,通讯通路门店!$S:$S,$G2305,通讯通路门店!$J:$J,"苹果体验店")</f>
        <v>0</v>
      </c>
      <c r="BI2305" s="99">
        <f>SUMIFS(通讯通路门店!$K:$K,通讯通路门店!$S:$S,$G2305,通讯通路门店!$J:$J,"其他品牌专卖店")</f>
        <v>0</v>
      </c>
      <c r="BJ2305" s="99">
        <f>SUMIFS(通讯通路门店!$AC:$AC,通讯通路门店!$S:$S,$G2305)</f>
        <v>0</v>
      </c>
      <c r="BK2305" s="99">
        <f>SUMIFS(通讯通路门店!$AD:$AD,通讯通路门店!$S:$S,$G2305)</f>
        <v>0</v>
      </c>
      <c r="BL2305" s="99">
        <f>SUMIFS(通讯通路门店!$AE:$AE,通讯通路门店!$S:$S,$G2305)</f>
        <v>0</v>
      </c>
      <c r="BM2305" s="99">
        <f>SUMIFS(通讯通路门店!$AF:$AF,通讯通路门店!$S:$S,$G2305)</f>
        <v>0</v>
      </c>
      <c r="BN2305" s="99">
        <f>SUMIFS(通讯通路门店!$AG:$AG,通讯通路门店!$S:$S,$G2305)</f>
        <v>0</v>
      </c>
      <c r="BO2305" s="99">
        <f>SUMIFS(通讯通路门店!$AH:$AH,通讯通路门店!$S:$S,$G2305)</f>
        <v>0</v>
      </c>
      <c r="BP2305" s="99">
        <f>SUMIFS(通讯通路门店!$AI:$AI,通讯通路门店!$S:$S,$G2305)</f>
        <v>0</v>
      </c>
      <c r="BQ2305" s="83"/>
    </row>
    <row r="2306" spans="1:69">
      <c r="A2306" s="99" t="str">
        <f>IFERROR(_xlfn.XLOOKUP($G2306,通讯通路门店!$S$4:$S$993931,通讯通路门店!$A$4:$A$993931,0,0),"")</f>
        <v>海南省</v>
      </c>
      <c r="B2306" s="99" t="str">
        <f>IFERROR(_xlfn.XLOOKUP($G2306,通讯通路门店!$S$4:$S$993931,通讯通路门店!$B$4:$B$993931,0,0),"")</f>
        <v>东方市</v>
      </c>
      <c r="C2306" s="99" t="str">
        <f>IFERROR(_xlfn.XLOOKUP($G2306,通讯通路门店!$S$4:$S$993931,通讯通路门店!$C$4:$C$993931,0,0),"")</f>
        <v>东方市</v>
      </c>
      <c r="D2306" s="99" t="str">
        <f>IFERROR(_xlfn.XLOOKUP($G2306,通讯通路门店!$S$4:$S$993931,通讯通路门店!$D$4:$D$993931,0,0),"")</f>
        <v>八所镇</v>
      </c>
      <c r="E2306" s="83"/>
      <c r="F2306" s="83"/>
      <c r="G2306" s="101"/>
      <c r="H2306" s="102">
        <f>IFERROR(_xlfn.XLOOKUP($G2306,通讯通路门店!$S$4:$S$993931,通讯通路门店!$R$4:$R$993931,0,0),"")</f>
        <v>0</v>
      </c>
      <c r="I2306" s="83"/>
      <c r="J2306" s="83"/>
      <c r="K2306" s="83"/>
      <c r="L2306" s="83"/>
      <c r="M2306" s="83"/>
      <c r="N2306" s="83"/>
      <c r="O2306" s="83"/>
      <c r="P2306" s="83"/>
      <c r="Q2306" s="83"/>
      <c r="R2306" s="83"/>
      <c r="S2306" s="83"/>
      <c r="T2306" s="83"/>
      <c r="U2306" s="99">
        <f>COUNTIF(通讯通路门店!$S:$S,$G2306)</f>
        <v>0</v>
      </c>
      <c r="V2306" s="99">
        <f>COUNTIFS(通讯通路门店!$S:$S,$G2306,通讯通路门店!$J:$J,"综合卖场")</f>
        <v>0</v>
      </c>
      <c r="W2306" s="99">
        <f>SUMIFS(通讯通路门店!$AJ:$AJ,通讯通路门店!$S:$S,通讯客户沙盘!$G2306)</f>
        <v>0</v>
      </c>
      <c r="X2306" s="99">
        <f t="shared" si="175"/>
        <v>0</v>
      </c>
      <c r="Y2306" s="99">
        <f>COUNTIFS(通讯通路门店!$S:$S,$G2306,通讯通路门店!$J:$J,"荣耀体验店")+COUNTIFS(通讯通路门店!$S:$S,$G2306,通讯通路门店!$J:$J,"荣耀授权专卖店")</f>
        <v>0</v>
      </c>
      <c r="Z2306" s="99">
        <f>COUNTIFS(通讯通路门店!$S:$S,$G2306,通讯通路门店!$J:$J,"VIVO体验店")</f>
        <v>0</v>
      </c>
      <c r="AA2306" s="99">
        <f>COUNTIFS(通讯通路门店!$S:$S,$G2306,通讯通路门店!$J:$J,"OPPO体验店")</f>
        <v>0</v>
      </c>
      <c r="AB2306" s="99">
        <f>COUNTIFS(通讯通路门店!$S:$S,$G2306,通讯通路门店!$J:$J,"华为授权体验店")+COUNTIFS(通讯通路门店!$S:$S,$G2306,通讯通路门店!$J:$J,"华为堡垒店")</f>
        <v>0</v>
      </c>
      <c r="AC2306" s="99">
        <f>COUNTIFS(通讯通路门店!$S:$S,$G2306,通讯通路门店!$J:$J,"小米体验店")</f>
        <v>0</v>
      </c>
      <c r="AD2306" s="99">
        <f>COUNTIFS(通讯通路门店!$S:$S,$G2306,通讯通路门店!$J:$J,"苹果体验店")</f>
        <v>0</v>
      </c>
      <c r="AE2306" s="99">
        <f>COUNTIFS(通讯通路门店!$S:$S,$G2306,通讯通路门店!$J:$J,"其他品牌专卖店")</f>
        <v>0</v>
      </c>
      <c r="AF2306" s="99">
        <f>SUMIFS(通讯通路门店!$BI:$BI,通讯通路门店!$S:$S,$G2306)</f>
        <v>0</v>
      </c>
      <c r="AG2306" s="99">
        <f>SUMIFS(通讯通路门店!$BH:$BH,通讯通路门店!$S:$S,$G2306)</f>
        <v>0</v>
      </c>
      <c r="AH2306" s="99">
        <f t="shared" si="176"/>
        <v>0</v>
      </c>
      <c r="AI2306" s="99">
        <f>SUMIFS(通讯通路门店!$BB:$BB,通讯通路门店!$S:$S,$G2306)</f>
        <v>0</v>
      </c>
      <c r="AJ2306" s="99">
        <f>SUMIFS(通讯通路门店!$BE:$BE,通讯通路门店!$S:$S,$G2306)</f>
        <v>0</v>
      </c>
      <c r="AK2306" s="99">
        <f>SUMIFS(通讯通路门店!$BG:$BG,通讯通路门店!$S:$S,$G2306)</f>
        <v>0</v>
      </c>
      <c r="AL2306" s="99">
        <f>SUMIFS(通讯通路门店!$BC:$BC,通讯通路门店!$S:$S,$G2306)</f>
        <v>0</v>
      </c>
      <c r="AM2306" s="99">
        <f>SUMIFS(通讯通路门店!$BD:$BD,通讯通路门店!$S:$S,$G2306)</f>
        <v>0</v>
      </c>
      <c r="AN2306" s="99">
        <f>SUMIFS(通讯通路门店!$BF:$BF,通讯通路门店!$S:$S,$G2306)</f>
        <v>0</v>
      </c>
      <c r="AO2306" s="99">
        <f t="shared" si="177"/>
        <v>0</v>
      </c>
      <c r="AP2306" s="99">
        <f>SUMIFS(通讯通路门店!$K:$K,通讯通路门店!$S:$S,$G2306)</f>
        <v>0</v>
      </c>
      <c r="AQ2306" s="83"/>
      <c r="AR2306" s="99">
        <f>SUMIFS(通讯通路门店!$T:$T,通讯通路门店!$S:$S,$G2306)</f>
        <v>0</v>
      </c>
      <c r="AS2306" s="99">
        <f>SUMIFS(通讯通路门店!$U:$U,通讯通路门店!$S:$S,$G2306)</f>
        <v>0</v>
      </c>
      <c r="AT2306" s="99">
        <f>SUMIFS(通讯通路门店!$V:$V,通讯通路门店!$S:$S,$G2306)</f>
        <v>0</v>
      </c>
      <c r="AU2306" s="99">
        <f>SUMIFS(通讯通路门店!$W:$W,通讯通路门店!$S:$S,$G2306)</f>
        <v>0</v>
      </c>
      <c r="AV2306" s="99">
        <f>SUMIFS(通讯通路门店!$Z:$Z,通讯通路门店!$S:$S,$G2306)</f>
        <v>0</v>
      </c>
      <c r="AW2306" s="99">
        <f>SUMIFS(通讯通路门店!$AB:$AB,通讯通路门店!$S:$S,$G2306)</f>
        <v>0</v>
      </c>
      <c r="AX2306" s="99">
        <f>SUMIFS(通讯通路门店!$X:$X,通讯通路门店!$S:$S,$G2306)</f>
        <v>0</v>
      </c>
      <c r="AY2306" s="99">
        <f>SUMIFS(通讯通路门店!$Y:$Y,通讯通路门店!$S:$S,$G2306)</f>
        <v>0</v>
      </c>
      <c r="AZ2306" s="99">
        <f>SUMIFS(通讯通路门店!$AA:$AA,通讯通路门店!$S:$S,$G2306)</f>
        <v>0</v>
      </c>
      <c r="BA2306" s="99">
        <f t="shared" si="178"/>
        <v>0</v>
      </c>
      <c r="BB2306" s="99">
        <f t="shared" si="179"/>
        <v>0</v>
      </c>
      <c r="BC2306" s="99">
        <f>SUMIFS(通讯通路门店!$W:$W,通讯通路门店!$S:$S,$G2306,通讯通路门店!$J:$J,"荣耀体验店")+SUMIFS(通讯通路门店!$W:$W,通讯通路门店!$S:$S,$G2306,通讯通路门店!$J:$J,"荣耀授权专卖店")</f>
        <v>0</v>
      </c>
      <c r="BD2306" s="99">
        <f>SUMIFS(通讯通路门店!$Z:$Z,通讯通路门店!$S:$S,$G2306,通讯通路门店!$J:$J,"VIVO体验店")</f>
        <v>0</v>
      </c>
      <c r="BE2306" s="99">
        <f>SUMIFS(通讯通路门店!$AB:$AB,通讯通路门店!$S:$S,$G2306,通讯通路门店!$J:$J,"OPPO体验店")</f>
        <v>0</v>
      </c>
      <c r="BF2306" s="99">
        <f>SUMIFS(通讯通路门店!$X:$X,通讯通路门店!$S:$S,$G2306,通讯通路门店!$J:$J,"华为授权体验店")+SUMIFS(通讯通路门店!$AA:$AA,通讯通路门店!$S:$S,$G2306,通讯通路门店!$J:$J,"华为堡垒店")</f>
        <v>0</v>
      </c>
      <c r="BG2306" s="99">
        <f>SUMIFS(通讯通路门店!$Y:$Y,通讯通路门店!$S:$S,$G2306,通讯通路门店!$J:$J,"小米体验店")</f>
        <v>0</v>
      </c>
      <c r="BH2306" s="99">
        <f>SUMIFS(通讯通路门店!$AA:$AA,通讯通路门店!$S:$S,$G2306,通讯通路门店!$J:$J,"苹果体验店")</f>
        <v>0</v>
      </c>
      <c r="BI2306" s="99">
        <f>SUMIFS(通讯通路门店!$K:$K,通讯通路门店!$S:$S,$G2306,通讯通路门店!$J:$J,"其他品牌专卖店")</f>
        <v>0</v>
      </c>
      <c r="BJ2306" s="99">
        <f>SUMIFS(通讯通路门店!$AC:$AC,通讯通路门店!$S:$S,$G2306)</f>
        <v>0</v>
      </c>
      <c r="BK2306" s="99">
        <f>SUMIFS(通讯通路门店!$AD:$AD,通讯通路门店!$S:$S,$G2306)</f>
        <v>0</v>
      </c>
      <c r="BL2306" s="99">
        <f>SUMIFS(通讯通路门店!$AE:$AE,通讯通路门店!$S:$S,$G2306)</f>
        <v>0</v>
      </c>
      <c r="BM2306" s="99">
        <f>SUMIFS(通讯通路门店!$AF:$AF,通讯通路门店!$S:$S,$G2306)</f>
        <v>0</v>
      </c>
      <c r="BN2306" s="99">
        <f>SUMIFS(通讯通路门店!$AG:$AG,通讯通路门店!$S:$S,$G2306)</f>
        <v>0</v>
      </c>
      <c r="BO2306" s="99">
        <f>SUMIFS(通讯通路门店!$AH:$AH,通讯通路门店!$S:$S,$G2306)</f>
        <v>0</v>
      </c>
      <c r="BP2306" s="99">
        <f>SUMIFS(通讯通路门店!$AI:$AI,通讯通路门店!$S:$S,$G2306)</f>
        <v>0</v>
      </c>
      <c r="BQ2306" s="83"/>
    </row>
    <row r="2307" spans="1:69">
      <c r="A2307" s="99" t="str">
        <f>IFERROR(_xlfn.XLOOKUP($G2307,通讯通路门店!$S$4:$S$993931,通讯通路门店!$A$4:$A$993931,0,0),"")</f>
        <v>海南省</v>
      </c>
      <c r="B2307" s="99" t="str">
        <f>IFERROR(_xlfn.XLOOKUP($G2307,通讯通路门店!$S$4:$S$993931,通讯通路门店!$B$4:$B$993931,0,0),"")</f>
        <v>东方市</v>
      </c>
      <c r="C2307" s="99" t="str">
        <f>IFERROR(_xlfn.XLOOKUP($G2307,通讯通路门店!$S$4:$S$993931,通讯通路门店!$C$4:$C$993931,0,0),"")</f>
        <v>东方市</v>
      </c>
      <c r="D2307" s="99" t="str">
        <f>IFERROR(_xlfn.XLOOKUP($G2307,通讯通路门店!$S$4:$S$993931,通讯通路门店!$D$4:$D$993931,0,0),"")</f>
        <v>八所镇</v>
      </c>
      <c r="E2307" s="83"/>
      <c r="F2307" s="83"/>
      <c r="G2307" s="101"/>
      <c r="H2307" s="102">
        <f>IFERROR(_xlfn.XLOOKUP($G2307,通讯通路门店!$S$4:$S$993931,通讯通路门店!$R$4:$R$993931,0,0),"")</f>
        <v>0</v>
      </c>
      <c r="I2307" s="83"/>
      <c r="J2307" s="83"/>
      <c r="K2307" s="83"/>
      <c r="L2307" s="83"/>
      <c r="M2307" s="83"/>
      <c r="N2307" s="83"/>
      <c r="O2307" s="83"/>
      <c r="P2307" s="83"/>
      <c r="Q2307" s="83"/>
      <c r="R2307" s="83"/>
      <c r="S2307" s="83"/>
      <c r="T2307" s="83"/>
      <c r="U2307" s="99">
        <f>COUNTIF(通讯通路门店!$S:$S,$G2307)</f>
        <v>0</v>
      </c>
      <c r="V2307" s="99">
        <f>COUNTIFS(通讯通路门店!$S:$S,$G2307,通讯通路门店!$J:$J,"综合卖场")</f>
        <v>0</v>
      </c>
      <c r="W2307" s="99">
        <f>SUMIFS(通讯通路门店!$AJ:$AJ,通讯通路门店!$S:$S,通讯客户沙盘!$G2307)</f>
        <v>0</v>
      </c>
      <c r="X2307" s="99">
        <f t="shared" si="175"/>
        <v>0</v>
      </c>
      <c r="Y2307" s="99">
        <f>COUNTIFS(通讯通路门店!$S:$S,$G2307,通讯通路门店!$J:$J,"荣耀体验店")+COUNTIFS(通讯通路门店!$S:$S,$G2307,通讯通路门店!$J:$J,"荣耀授权专卖店")</f>
        <v>0</v>
      </c>
      <c r="Z2307" s="99">
        <f>COUNTIFS(通讯通路门店!$S:$S,$G2307,通讯通路门店!$J:$J,"VIVO体验店")</f>
        <v>0</v>
      </c>
      <c r="AA2307" s="99">
        <f>COUNTIFS(通讯通路门店!$S:$S,$G2307,通讯通路门店!$J:$J,"OPPO体验店")</f>
        <v>0</v>
      </c>
      <c r="AB2307" s="99">
        <f>COUNTIFS(通讯通路门店!$S:$S,$G2307,通讯通路门店!$J:$J,"华为授权体验店")+COUNTIFS(通讯通路门店!$S:$S,$G2307,通讯通路门店!$J:$J,"华为堡垒店")</f>
        <v>0</v>
      </c>
      <c r="AC2307" s="99">
        <f>COUNTIFS(通讯通路门店!$S:$S,$G2307,通讯通路门店!$J:$J,"小米体验店")</f>
        <v>0</v>
      </c>
      <c r="AD2307" s="99">
        <f>COUNTIFS(通讯通路门店!$S:$S,$G2307,通讯通路门店!$J:$J,"苹果体验店")</f>
        <v>0</v>
      </c>
      <c r="AE2307" s="99">
        <f>COUNTIFS(通讯通路门店!$S:$S,$G2307,通讯通路门店!$J:$J,"其他品牌专卖店")</f>
        <v>0</v>
      </c>
      <c r="AF2307" s="99">
        <f>SUMIFS(通讯通路门店!$BI:$BI,通讯通路门店!$S:$S,$G2307)</f>
        <v>0</v>
      </c>
      <c r="AG2307" s="99">
        <f>SUMIFS(通讯通路门店!$BH:$BH,通讯通路门店!$S:$S,$G2307)</f>
        <v>0</v>
      </c>
      <c r="AH2307" s="99">
        <f t="shared" si="176"/>
        <v>0</v>
      </c>
      <c r="AI2307" s="99">
        <f>SUMIFS(通讯通路门店!$BB:$BB,通讯通路门店!$S:$S,$G2307)</f>
        <v>0</v>
      </c>
      <c r="AJ2307" s="99">
        <f>SUMIFS(通讯通路门店!$BE:$BE,通讯通路门店!$S:$S,$G2307)</f>
        <v>0</v>
      </c>
      <c r="AK2307" s="99">
        <f>SUMIFS(通讯通路门店!$BG:$BG,通讯通路门店!$S:$S,$G2307)</f>
        <v>0</v>
      </c>
      <c r="AL2307" s="99">
        <f>SUMIFS(通讯通路门店!$BC:$BC,通讯通路门店!$S:$S,$G2307)</f>
        <v>0</v>
      </c>
      <c r="AM2307" s="99">
        <f>SUMIFS(通讯通路门店!$BD:$BD,通讯通路门店!$S:$S,$G2307)</f>
        <v>0</v>
      </c>
      <c r="AN2307" s="99">
        <f>SUMIFS(通讯通路门店!$BF:$BF,通讯通路门店!$S:$S,$G2307)</f>
        <v>0</v>
      </c>
      <c r="AO2307" s="99">
        <f t="shared" si="177"/>
        <v>0</v>
      </c>
      <c r="AP2307" s="99">
        <f>SUMIFS(通讯通路门店!$K:$K,通讯通路门店!$S:$S,$G2307)</f>
        <v>0</v>
      </c>
      <c r="AQ2307" s="83"/>
      <c r="AR2307" s="99">
        <f>SUMIFS(通讯通路门店!$T:$T,通讯通路门店!$S:$S,$G2307)</f>
        <v>0</v>
      </c>
      <c r="AS2307" s="99">
        <f>SUMIFS(通讯通路门店!$U:$U,通讯通路门店!$S:$S,$G2307)</f>
        <v>0</v>
      </c>
      <c r="AT2307" s="99">
        <f>SUMIFS(通讯通路门店!$V:$V,通讯通路门店!$S:$S,$G2307)</f>
        <v>0</v>
      </c>
      <c r="AU2307" s="99">
        <f>SUMIFS(通讯通路门店!$W:$W,通讯通路门店!$S:$S,$G2307)</f>
        <v>0</v>
      </c>
      <c r="AV2307" s="99">
        <f>SUMIFS(通讯通路门店!$Z:$Z,通讯通路门店!$S:$S,$G2307)</f>
        <v>0</v>
      </c>
      <c r="AW2307" s="99">
        <f>SUMIFS(通讯通路门店!$AB:$AB,通讯通路门店!$S:$S,$G2307)</f>
        <v>0</v>
      </c>
      <c r="AX2307" s="99">
        <f>SUMIFS(通讯通路门店!$X:$X,通讯通路门店!$S:$S,$G2307)</f>
        <v>0</v>
      </c>
      <c r="AY2307" s="99">
        <f>SUMIFS(通讯通路门店!$Y:$Y,通讯通路门店!$S:$S,$G2307)</f>
        <v>0</v>
      </c>
      <c r="AZ2307" s="99">
        <f>SUMIFS(通讯通路门店!$AA:$AA,通讯通路门店!$S:$S,$G2307)</f>
        <v>0</v>
      </c>
      <c r="BA2307" s="99">
        <f t="shared" si="178"/>
        <v>0</v>
      </c>
      <c r="BB2307" s="99">
        <f t="shared" si="179"/>
        <v>0</v>
      </c>
      <c r="BC2307" s="99">
        <f>SUMIFS(通讯通路门店!$W:$W,通讯通路门店!$S:$S,$G2307,通讯通路门店!$J:$J,"荣耀体验店")+SUMIFS(通讯通路门店!$W:$W,通讯通路门店!$S:$S,$G2307,通讯通路门店!$J:$J,"荣耀授权专卖店")</f>
        <v>0</v>
      </c>
      <c r="BD2307" s="99">
        <f>SUMIFS(通讯通路门店!$Z:$Z,通讯通路门店!$S:$S,$G2307,通讯通路门店!$J:$J,"VIVO体验店")</f>
        <v>0</v>
      </c>
      <c r="BE2307" s="99">
        <f>SUMIFS(通讯通路门店!$AB:$AB,通讯通路门店!$S:$S,$G2307,通讯通路门店!$J:$J,"OPPO体验店")</f>
        <v>0</v>
      </c>
      <c r="BF2307" s="99">
        <f>SUMIFS(通讯通路门店!$X:$X,通讯通路门店!$S:$S,$G2307,通讯通路门店!$J:$J,"华为授权体验店")+SUMIFS(通讯通路门店!$AA:$AA,通讯通路门店!$S:$S,$G2307,通讯通路门店!$J:$J,"华为堡垒店")</f>
        <v>0</v>
      </c>
      <c r="BG2307" s="99">
        <f>SUMIFS(通讯通路门店!$Y:$Y,通讯通路门店!$S:$S,$G2307,通讯通路门店!$J:$J,"小米体验店")</f>
        <v>0</v>
      </c>
      <c r="BH2307" s="99">
        <f>SUMIFS(通讯通路门店!$AA:$AA,通讯通路门店!$S:$S,$G2307,通讯通路门店!$J:$J,"苹果体验店")</f>
        <v>0</v>
      </c>
      <c r="BI2307" s="99">
        <f>SUMIFS(通讯通路门店!$K:$K,通讯通路门店!$S:$S,$G2307,通讯通路门店!$J:$J,"其他品牌专卖店")</f>
        <v>0</v>
      </c>
      <c r="BJ2307" s="99">
        <f>SUMIFS(通讯通路门店!$AC:$AC,通讯通路门店!$S:$S,$G2307)</f>
        <v>0</v>
      </c>
      <c r="BK2307" s="99">
        <f>SUMIFS(通讯通路门店!$AD:$AD,通讯通路门店!$S:$S,$G2307)</f>
        <v>0</v>
      </c>
      <c r="BL2307" s="99">
        <f>SUMIFS(通讯通路门店!$AE:$AE,通讯通路门店!$S:$S,$G2307)</f>
        <v>0</v>
      </c>
      <c r="BM2307" s="99">
        <f>SUMIFS(通讯通路门店!$AF:$AF,通讯通路门店!$S:$S,$G2307)</f>
        <v>0</v>
      </c>
      <c r="BN2307" s="99">
        <f>SUMIFS(通讯通路门店!$AG:$AG,通讯通路门店!$S:$S,$G2307)</f>
        <v>0</v>
      </c>
      <c r="BO2307" s="99">
        <f>SUMIFS(通讯通路门店!$AH:$AH,通讯通路门店!$S:$S,$G2307)</f>
        <v>0</v>
      </c>
      <c r="BP2307" s="99">
        <f>SUMIFS(通讯通路门店!$AI:$AI,通讯通路门店!$S:$S,$G2307)</f>
        <v>0</v>
      </c>
      <c r="BQ2307" s="83"/>
    </row>
    <row r="2308" spans="1:69">
      <c r="A2308" s="99" t="str">
        <f>IFERROR(_xlfn.XLOOKUP($G2308,通讯通路门店!$S$4:$S$993931,通讯通路门店!$A$4:$A$993931,0,0),"")</f>
        <v>海南省</v>
      </c>
      <c r="B2308" s="99" t="str">
        <f>IFERROR(_xlfn.XLOOKUP($G2308,通讯通路门店!$S$4:$S$993931,通讯通路门店!$B$4:$B$993931,0,0),"")</f>
        <v>东方市</v>
      </c>
      <c r="C2308" s="99" t="str">
        <f>IFERROR(_xlfn.XLOOKUP($G2308,通讯通路门店!$S$4:$S$993931,通讯通路门店!$C$4:$C$993931,0,0),"")</f>
        <v>东方市</v>
      </c>
      <c r="D2308" s="99" t="str">
        <f>IFERROR(_xlfn.XLOOKUP($G2308,通讯通路门店!$S$4:$S$993931,通讯通路门店!$D$4:$D$993931,0,0),"")</f>
        <v>八所镇</v>
      </c>
      <c r="E2308" s="83"/>
      <c r="F2308" s="83"/>
      <c r="G2308" s="101"/>
      <c r="H2308" s="102">
        <f>IFERROR(_xlfn.XLOOKUP($G2308,通讯通路门店!$S$4:$S$993931,通讯通路门店!$R$4:$R$993931,0,0),"")</f>
        <v>0</v>
      </c>
      <c r="I2308" s="83"/>
      <c r="J2308" s="83"/>
      <c r="K2308" s="83"/>
      <c r="L2308" s="83"/>
      <c r="M2308" s="83"/>
      <c r="N2308" s="83"/>
      <c r="O2308" s="83"/>
      <c r="P2308" s="83"/>
      <c r="Q2308" s="83"/>
      <c r="R2308" s="83"/>
      <c r="S2308" s="83"/>
      <c r="T2308" s="83"/>
      <c r="U2308" s="99">
        <f>COUNTIF(通讯通路门店!$S:$S,$G2308)</f>
        <v>0</v>
      </c>
      <c r="V2308" s="99">
        <f>COUNTIFS(通讯通路门店!$S:$S,$G2308,通讯通路门店!$J:$J,"综合卖场")</f>
        <v>0</v>
      </c>
      <c r="W2308" s="99">
        <f>SUMIFS(通讯通路门店!$AJ:$AJ,通讯通路门店!$S:$S,通讯客户沙盘!$G2308)</f>
        <v>0</v>
      </c>
      <c r="X2308" s="99">
        <f t="shared" ref="X2308:X2336" si="180">Y2308+Z2308+AA2308+AB2308+AC2308+AD2308+AE2308</f>
        <v>0</v>
      </c>
      <c r="Y2308" s="99">
        <f>COUNTIFS(通讯通路门店!$S:$S,$G2308,通讯通路门店!$J:$J,"荣耀体验店")+COUNTIFS(通讯通路门店!$S:$S,$G2308,通讯通路门店!$J:$J,"荣耀授权专卖店")</f>
        <v>0</v>
      </c>
      <c r="Z2308" s="99">
        <f>COUNTIFS(通讯通路门店!$S:$S,$G2308,通讯通路门店!$J:$J,"VIVO体验店")</f>
        <v>0</v>
      </c>
      <c r="AA2308" s="99">
        <f>COUNTIFS(通讯通路门店!$S:$S,$G2308,通讯通路门店!$J:$J,"OPPO体验店")</f>
        <v>0</v>
      </c>
      <c r="AB2308" s="99">
        <f>COUNTIFS(通讯通路门店!$S:$S,$G2308,通讯通路门店!$J:$J,"华为授权体验店")+COUNTIFS(通讯通路门店!$S:$S,$G2308,通讯通路门店!$J:$J,"华为堡垒店")</f>
        <v>0</v>
      </c>
      <c r="AC2308" s="99">
        <f>COUNTIFS(通讯通路门店!$S:$S,$G2308,通讯通路门店!$J:$J,"小米体验店")</f>
        <v>0</v>
      </c>
      <c r="AD2308" s="99">
        <f>COUNTIFS(通讯通路门店!$S:$S,$G2308,通讯通路门店!$J:$J,"苹果体验店")</f>
        <v>0</v>
      </c>
      <c r="AE2308" s="99">
        <f>COUNTIFS(通讯通路门店!$S:$S,$G2308,通讯通路门店!$J:$J,"其他品牌专卖店")</f>
        <v>0</v>
      </c>
      <c r="AF2308" s="99">
        <f>SUMIFS(通讯通路门店!$BI:$BI,通讯通路门店!$S:$S,$G2308)</f>
        <v>0</v>
      </c>
      <c r="AG2308" s="99">
        <f>SUMIFS(通讯通路门店!$BH:$BH,通讯通路门店!$S:$S,$G2308)</f>
        <v>0</v>
      </c>
      <c r="AH2308" s="99">
        <f t="shared" ref="AH2308:AH2336" si="181">AI2308+AJ2308+AK2308+AL2308+AM2308+AN2308</f>
        <v>0</v>
      </c>
      <c r="AI2308" s="99">
        <f>SUMIFS(通讯通路门店!$BB:$BB,通讯通路门店!$S:$S,$G2308)</f>
        <v>0</v>
      </c>
      <c r="AJ2308" s="99">
        <f>SUMIFS(通讯通路门店!$BE:$BE,通讯通路门店!$S:$S,$G2308)</f>
        <v>0</v>
      </c>
      <c r="AK2308" s="99">
        <f>SUMIFS(通讯通路门店!$BG:$BG,通讯通路门店!$S:$S,$G2308)</f>
        <v>0</v>
      </c>
      <c r="AL2308" s="99">
        <f>SUMIFS(通讯通路门店!$BC:$BC,通讯通路门店!$S:$S,$G2308)</f>
        <v>0</v>
      </c>
      <c r="AM2308" s="99">
        <f>SUMIFS(通讯通路门店!$BD:$BD,通讯通路门店!$S:$S,$G2308)</f>
        <v>0</v>
      </c>
      <c r="AN2308" s="99">
        <f>SUMIFS(通讯通路门店!$BF:$BF,通讯通路门店!$S:$S,$G2308)</f>
        <v>0</v>
      </c>
      <c r="AO2308" s="99">
        <f t="shared" ref="AO2308:AO2336" si="182">AP2308+AQ2308</f>
        <v>0</v>
      </c>
      <c r="AP2308" s="99">
        <f>SUMIFS(通讯通路门店!$K:$K,通讯通路门店!$S:$S,$G2308)</f>
        <v>0</v>
      </c>
      <c r="AQ2308" s="83"/>
      <c r="AR2308" s="99">
        <f>SUMIFS(通讯通路门店!$T:$T,通讯通路门店!$S:$S,$G2308)</f>
        <v>0</v>
      </c>
      <c r="AS2308" s="99">
        <f>SUMIFS(通讯通路门店!$U:$U,通讯通路门店!$S:$S,$G2308)</f>
        <v>0</v>
      </c>
      <c r="AT2308" s="99">
        <f>SUMIFS(通讯通路门店!$V:$V,通讯通路门店!$S:$S,$G2308)</f>
        <v>0</v>
      </c>
      <c r="AU2308" s="99">
        <f>SUMIFS(通讯通路门店!$W:$W,通讯通路门店!$S:$S,$G2308)</f>
        <v>0</v>
      </c>
      <c r="AV2308" s="99">
        <f>SUMIFS(通讯通路门店!$Z:$Z,通讯通路门店!$S:$S,$G2308)</f>
        <v>0</v>
      </c>
      <c r="AW2308" s="99">
        <f>SUMIFS(通讯通路门店!$AB:$AB,通讯通路门店!$S:$S,$G2308)</f>
        <v>0</v>
      </c>
      <c r="AX2308" s="99">
        <f>SUMIFS(通讯通路门店!$X:$X,通讯通路门店!$S:$S,$G2308)</f>
        <v>0</v>
      </c>
      <c r="AY2308" s="99">
        <f>SUMIFS(通讯通路门店!$Y:$Y,通讯通路门店!$S:$S,$G2308)</f>
        <v>0</v>
      </c>
      <c r="AZ2308" s="99">
        <f>SUMIFS(通讯通路门店!$AA:$AA,通讯通路门店!$S:$S,$G2308)</f>
        <v>0</v>
      </c>
      <c r="BA2308" s="99">
        <f t="shared" ref="BA2308:BA2336" si="183">AP2308-BB2308</f>
        <v>0</v>
      </c>
      <c r="BB2308" s="99">
        <f t="shared" ref="BB2308:BB2336" si="184">BC2308+BD2308+BE2308+BF2308+BG2308+BH2308</f>
        <v>0</v>
      </c>
      <c r="BC2308" s="99">
        <f>SUMIFS(通讯通路门店!$W:$W,通讯通路门店!$S:$S,$G2308,通讯通路门店!$J:$J,"荣耀体验店")+SUMIFS(通讯通路门店!$W:$W,通讯通路门店!$S:$S,$G2308,通讯通路门店!$J:$J,"荣耀授权专卖店")</f>
        <v>0</v>
      </c>
      <c r="BD2308" s="99">
        <f>SUMIFS(通讯通路门店!$Z:$Z,通讯通路门店!$S:$S,$G2308,通讯通路门店!$J:$J,"VIVO体验店")</f>
        <v>0</v>
      </c>
      <c r="BE2308" s="99">
        <f>SUMIFS(通讯通路门店!$AB:$AB,通讯通路门店!$S:$S,$G2308,通讯通路门店!$J:$J,"OPPO体验店")</f>
        <v>0</v>
      </c>
      <c r="BF2308" s="99">
        <f>SUMIFS(通讯通路门店!$X:$X,通讯通路门店!$S:$S,$G2308,通讯通路门店!$J:$J,"华为授权体验店")+SUMIFS(通讯通路门店!$AA:$AA,通讯通路门店!$S:$S,$G2308,通讯通路门店!$J:$J,"华为堡垒店")</f>
        <v>0</v>
      </c>
      <c r="BG2308" s="99">
        <f>SUMIFS(通讯通路门店!$Y:$Y,通讯通路门店!$S:$S,$G2308,通讯通路门店!$J:$J,"小米体验店")</f>
        <v>0</v>
      </c>
      <c r="BH2308" s="99">
        <f>SUMIFS(通讯通路门店!$AA:$AA,通讯通路门店!$S:$S,$G2308,通讯通路门店!$J:$J,"苹果体验店")</f>
        <v>0</v>
      </c>
      <c r="BI2308" s="99">
        <f>SUMIFS(通讯通路门店!$K:$K,通讯通路门店!$S:$S,$G2308,通讯通路门店!$J:$J,"其他品牌专卖店")</f>
        <v>0</v>
      </c>
      <c r="BJ2308" s="99">
        <f>SUMIFS(通讯通路门店!$AC:$AC,通讯通路门店!$S:$S,$G2308)</f>
        <v>0</v>
      </c>
      <c r="BK2308" s="99">
        <f>SUMIFS(通讯通路门店!$AD:$AD,通讯通路门店!$S:$S,$G2308)</f>
        <v>0</v>
      </c>
      <c r="BL2308" s="99">
        <f>SUMIFS(通讯通路门店!$AE:$AE,通讯通路门店!$S:$S,$G2308)</f>
        <v>0</v>
      </c>
      <c r="BM2308" s="99">
        <f>SUMIFS(通讯通路门店!$AF:$AF,通讯通路门店!$S:$S,$G2308)</f>
        <v>0</v>
      </c>
      <c r="BN2308" s="99">
        <f>SUMIFS(通讯通路门店!$AG:$AG,通讯通路门店!$S:$S,$G2308)</f>
        <v>0</v>
      </c>
      <c r="BO2308" s="99">
        <f>SUMIFS(通讯通路门店!$AH:$AH,通讯通路门店!$S:$S,$G2308)</f>
        <v>0</v>
      </c>
      <c r="BP2308" s="99">
        <f>SUMIFS(通讯通路门店!$AI:$AI,通讯通路门店!$S:$S,$G2308)</f>
        <v>0</v>
      </c>
      <c r="BQ2308" s="83"/>
    </row>
    <row r="2309" spans="1:69">
      <c r="A2309" s="99" t="str">
        <f>IFERROR(_xlfn.XLOOKUP($G2309,通讯通路门店!$S$4:$S$993931,通讯通路门店!$A$4:$A$993931,0,0),"")</f>
        <v>海南省</v>
      </c>
      <c r="B2309" s="99" t="str">
        <f>IFERROR(_xlfn.XLOOKUP($G2309,通讯通路门店!$S$4:$S$993931,通讯通路门店!$B$4:$B$993931,0,0),"")</f>
        <v>东方市</v>
      </c>
      <c r="C2309" s="99" t="str">
        <f>IFERROR(_xlfn.XLOOKUP($G2309,通讯通路门店!$S$4:$S$993931,通讯通路门店!$C$4:$C$993931,0,0),"")</f>
        <v>东方市</v>
      </c>
      <c r="D2309" s="99" t="str">
        <f>IFERROR(_xlfn.XLOOKUP($G2309,通讯通路门店!$S$4:$S$993931,通讯通路门店!$D$4:$D$993931,0,0),"")</f>
        <v>八所镇</v>
      </c>
      <c r="E2309" s="83"/>
      <c r="F2309" s="83"/>
      <c r="G2309" s="101"/>
      <c r="H2309" s="102">
        <f>IFERROR(_xlfn.XLOOKUP($G2309,通讯通路门店!$S$4:$S$993931,通讯通路门店!$R$4:$R$993931,0,0),"")</f>
        <v>0</v>
      </c>
      <c r="I2309" s="83"/>
      <c r="J2309" s="83"/>
      <c r="K2309" s="83"/>
      <c r="L2309" s="83"/>
      <c r="M2309" s="83"/>
      <c r="N2309" s="83"/>
      <c r="O2309" s="83"/>
      <c r="P2309" s="83"/>
      <c r="Q2309" s="83"/>
      <c r="R2309" s="83"/>
      <c r="S2309" s="83"/>
      <c r="T2309" s="83"/>
      <c r="U2309" s="99">
        <f>COUNTIF(通讯通路门店!$S:$S,$G2309)</f>
        <v>0</v>
      </c>
      <c r="V2309" s="99">
        <f>COUNTIFS(通讯通路门店!$S:$S,$G2309,通讯通路门店!$J:$J,"综合卖场")</f>
        <v>0</v>
      </c>
      <c r="W2309" s="99">
        <f>SUMIFS(通讯通路门店!$AJ:$AJ,通讯通路门店!$S:$S,通讯客户沙盘!$G2309)</f>
        <v>0</v>
      </c>
      <c r="X2309" s="99">
        <f t="shared" si="180"/>
        <v>0</v>
      </c>
      <c r="Y2309" s="99">
        <f>COUNTIFS(通讯通路门店!$S:$S,$G2309,通讯通路门店!$J:$J,"荣耀体验店")+COUNTIFS(通讯通路门店!$S:$S,$G2309,通讯通路门店!$J:$J,"荣耀授权专卖店")</f>
        <v>0</v>
      </c>
      <c r="Z2309" s="99">
        <f>COUNTIFS(通讯通路门店!$S:$S,$G2309,通讯通路门店!$J:$J,"VIVO体验店")</f>
        <v>0</v>
      </c>
      <c r="AA2309" s="99">
        <f>COUNTIFS(通讯通路门店!$S:$S,$G2309,通讯通路门店!$J:$J,"OPPO体验店")</f>
        <v>0</v>
      </c>
      <c r="AB2309" s="99">
        <f>COUNTIFS(通讯通路门店!$S:$S,$G2309,通讯通路门店!$J:$J,"华为授权体验店")+COUNTIFS(通讯通路门店!$S:$S,$G2309,通讯通路门店!$J:$J,"华为堡垒店")</f>
        <v>0</v>
      </c>
      <c r="AC2309" s="99">
        <f>COUNTIFS(通讯通路门店!$S:$S,$G2309,通讯通路门店!$J:$J,"小米体验店")</f>
        <v>0</v>
      </c>
      <c r="AD2309" s="99">
        <f>COUNTIFS(通讯通路门店!$S:$S,$G2309,通讯通路门店!$J:$J,"苹果体验店")</f>
        <v>0</v>
      </c>
      <c r="AE2309" s="99">
        <f>COUNTIFS(通讯通路门店!$S:$S,$G2309,通讯通路门店!$J:$J,"其他品牌专卖店")</f>
        <v>0</v>
      </c>
      <c r="AF2309" s="99">
        <f>SUMIFS(通讯通路门店!$BI:$BI,通讯通路门店!$S:$S,$G2309)</f>
        <v>0</v>
      </c>
      <c r="AG2309" s="99">
        <f>SUMIFS(通讯通路门店!$BH:$BH,通讯通路门店!$S:$S,$G2309)</f>
        <v>0</v>
      </c>
      <c r="AH2309" s="99">
        <f t="shared" si="181"/>
        <v>0</v>
      </c>
      <c r="AI2309" s="99">
        <f>SUMIFS(通讯通路门店!$BB:$BB,通讯通路门店!$S:$S,$G2309)</f>
        <v>0</v>
      </c>
      <c r="AJ2309" s="99">
        <f>SUMIFS(通讯通路门店!$BE:$BE,通讯通路门店!$S:$S,$G2309)</f>
        <v>0</v>
      </c>
      <c r="AK2309" s="99">
        <f>SUMIFS(通讯通路门店!$BG:$BG,通讯通路门店!$S:$S,$G2309)</f>
        <v>0</v>
      </c>
      <c r="AL2309" s="99">
        <f>SUMIFS(通讯通路门店!$BC:$BC,通讯通路门店!$S:$S,$G2309)</f>
        <v>0</v>
      </c>
      <c r="AM2309" s="99">
        <f>SUMIFS(通讯通路门店!$BD:$BD,通讯通路门店!$S:$S,$G2309)</f>
        <v>0</v>
      </c>
      <c r="AN2309" s="99">
        <f>SUMIFS(通讯通路门店!$BF:$BF,通讯通路门店!$S:$S,$G2309)</f>
        <v>0</v>
      </c>
      <c r="AO2309" s="99">
        <f t="shared" si="182"/>
        <v>0</v>
      </c>
      <c r="AP2309" s="99">
        <f>SUMIFS(通讯通路门店!$K:$K,通讯通路门店!$S:$S,$G2309)</f>
        <v>0</v>
      </c>
      <c r="AQ2309" s="83"/>
      <c r="AR2309" s="99">
        <f>SUMIFS(通讯通路门店!$T:$T,通讯通路门店!$S:$S,$G2309)</f>
        <v>0</v>
      </c>
      <c r="AS2309" s="99">
        <f>SUMIFS(通讯通路门店!$U:$U,通讯通路门店!$S:$S,$G2309)</f>
        <v>0</v>
      </c>
      <c r="AT2309" s="99">
        <f>SUMIFS(通讯通路门店!$V:$V,通讯通路门店!$S:$S,$G2309)</f>
        <v>0</v>
      </c>
      <c r="AU2309" s="99">
        <f>SUMIFS(通讯通路门店!$W:$W,通讯通路门店!$S:$S,$G2309)</f>
        <v>0</v>
      </c>
      <c r="AV2309" s="99">
        <f>SUMIFS(通讯通路门店!$Z:$Z,通讯通路门店!$S:$S,$G2309)</f>
        <v>0</v>
      </c>
      <c r="AW2309" s="99">
        <f>SUMIFS(通讯通路门店!$AB:$AB,通讯通路门店!$S:$S,$G2309)</f>
        <v>0</v>
      </c>
      <c r="AX2309" s="99">
        <f>SUMIFS(通讯通路门店!$X:$X,通讯通路门店!$S:$S,$G2309)</f>
        <v>0</v>
      </c>
      <c r="AY2309" s="99">
        <f>SUMIFS(通讯通路门店!$Y:$Y,通讯通路门店!$S:$S,$G2309)</f>
        <v>0</v>
      </c>
      <c r="AZ2309" s="99">
        <f>SUMIFS(通讯通路门店!$AA:$AA,通讯通路门店!$S:$S,$G2309)</f>
        <v>0</v>
      </c>
      <c r="BA2309" s="99">
        <f t="shared" si="183"/>
        <v>0</v>
      </c>
      <c r="BB2309" s="99">
        <f t="shared" si="184"/>
        <v>0</v>
      </c>
      <c r="BC2309" s="99">
        <f>SUMIFS(通讯通路门店!$W:$W,通讯通路门店!$S:$S,$G2309,通讯通路门店!$J:$J,"荣耀体验店")+SUMIFS(通讯通路门店!$W:$W,通讯通路门店!$S:$S,$G2309,通讯通路门店!$J:$J,"荣耀授权专卖店")</f>
        <v>0</v>
      </c>
      <c r="BD2309" s="99">
        <f>SUMIFS(通讯通路门店!$Z:$Z,通讯通路门店!$S:$S,$G2309,通讯通路门店!$J:$J,"VIVO体验店")</f>
        <v>0</v>
      </c>
      <c r="BE2309" s="99">
        <f>SUMIFS(通讯通路门店!$AB:$AB,通讯通路门店!$S:$S,$G2309,通讯通路门店!$J:$J,"OPPO体验店")</f>
        <v>0</v>
      </c>
      <c r="BF2309" s="99">
        <f>SUMIFS(通讯通路门店!$X:$X,通讯通路门店!$S:$S,$G2309,通讯通路门店!$J:$J,"华为授权体验店")+SUMIFS(通讯通路门店!$AA:$AA,通讯通路门店!$S:$S,$G2309,通讯通路门店!$J:$J,"华为堡垒店")</f>
        <v>0</v>
      </c>
      <c r="BG2309" s="99">
        <f>SUMIFS(通讯通路门店!$Y:$Y,通讯通路门店!$S:$S,$G2309,通讯通路门店!$J:$J,"小米体验店")</f>
        <v>0</v>
      </c>
      <c r="BH2309" s="99">
        <f>SUMIFS(通讯通路门店!$AA:$AA,通讯通路门店!$S:$S,$G2309,通讯通路门店!$J:$J,"苹果体验店")</f>
        <v>0</v>
      </c>
      <c r="BI2309" s="99">
        <f>SUMIFS(通讯通路门店!$K:$K,通讯通路门店!$S:$S,$G2309,通讯通路门店!$J:$J,"其他品牌专卖店")</f>
        <v>0</v>
      </c>
      <c r="BJ2309" s="99">
        <f>SUMIFS(通讯通路门店!$AC:$AC,通讯通路门店!$S:$S,$G2309)</f>
        <v>0</v>
      </c>
      <c r="BK2309" s="99">
        <f>SUMIFS(通讯通路门店!$AD:$AD,通讯通路门店!$S:$S,$G2309)</f>
        <v>0</v>
      </c>
      <c r="BL2309" s="99">
        <f>SUMIFS(通讯通路门店!$AE:$AE,通讯通路门店!$S:$S,$G2309)</f>
        <v>0</v>
      </c>
      <c r="BM2309" s="99">
        <f>SUMIFS(通讯通路门店!$AF:$AF,通讯通路门店!$S:$S,$G2309)</f>
        <v>0</v>
      </c>
      <c r="BN2309" s="99">
        <f>SUMIFS(通讯通路门店!$AG:$AG,通讯通路门店!$S:$S,$G2309)</f>
        <v>0</v>
      </c>
      <c r="BO2309" s="99">
        <f>SUMIFS(通讯通路门店!$AH:$AH,通讯通路门店!$S:$S,$G2309)</f>
        <v>0</v>
      </c>
      <c r="BP2309" s="99">
        <f>SUMIFS(通讯通路门店!$AI:$AI,通讯通路门店!$S:$S,$G2309)</f>
        <v>0</v>
      </c>
      <c r="BQ2309" s="83"/>
    </row>
    <row r="2310" spans="1:69">
      <c r="A2310" s="99" t="str">
        <f>IFERROR(_xlfn.XLOOKUP($G2310,通讯通路门店!$S$4:$S$993931,通讯通路门店!$A$4:$A$993931,0,0),"")</f>
        <v>海南省</v>
      </c>
      <c r="B2310" s="99" t="str">
        <f>IFERROR(_xlfn.XLOOKUP($G2310,通讯通路门店!$S$4:$S$993931,通讯通路门店!$B$4:$B$993931,0,0),"")</f>
        <v>东方市</v>
      </c>
      <c r="C2310" s="99" t="str">
        <f>IFERROR(_xlfn.XLOOKUP($G2310,通讯通路门店!$S$4:$S$993931,通讯通路门店!$C$4:$C$993931,0,0),"")</f>
        <v>东方市</v>
      </c>
      <c r="D2310" s="99" t="str">
        <f>IFERROR(_xlfn.XLOOKUP($G2310,通讯通路门店!$S$4:$S$993931,通讯通路门店!$D$4:$D$993931,0,0),"")</f>
        <v>八所镇</v>
      </c>
      <c r="E2310" s="83"/>
      <c r="F2310" s="83"/>
      <c r="G2310" s="101"/>
      <c r="H2310" s="102">
        <f>IFERROR(_xlfn.XLOOKUP($G2310,通讯通路门店!$S$4:$S$993931,通讯通路门店!$R$4:$R$993931,0,0),"")</f>
        <v>0</v>
      </c>
      <c r="I2310" s="83"/>
      <c r="J2310" s="83"/>
      <c r="K2310" s="83"/>
      <c r="L2310" s="83"/>
      <c r="M2310" s="83"/>
      <c r="N2310" s="83"/>
      <c r="O2310" s="83"/>
      <c r="P2310" s="83"/>
      <c r="Q2310" s="83"/>
      <c r="R2310" s="83"/>
      <c r="S2310" s="83"/>
      <c r="T2310" s="83"/>
      <c r="U2310" s="99">
        <f>COUNTIF(通讯通路门店!$S:$S,$G2310)</f>
        <v>0</v>
      </c>
      <c r="V2310" s="99">
        <f>COUNTIFS(通讯通路门店!$S:$S,$G2310,通讯通路门店!$J:$J,"综合卖场")</f>
        <v>0</v>
      </c>
      <c r="W2310" s="99">
        <f>SUMIFS(通讯通路门店!$AJ:$AJ,通讯通路门店!$S:$S,通讯客户沙盘!$G2310)</f>
        <v>0</v>
      </c>
      <c r="X2310" s="99">
        <f t="shared" si="180"/>
        <v>0</v>
      </c>
      <c r="Y2310" s="99">
        <f>COUNTIFS(通讯通路门店!$S:$S,$G2310,通讯通路门店!$J:$J,"荣耀体验店")+COUNTIFS(通讯通路门店!$S:$S,$G2310,通讯通路门店!$J:$J,"荣耀授权专卖店")</f>
        <v>0</v>
      </c>
      <c r="Z2310" s="99">
        <f>COUNTIFS(通讯通路门店!$S:$S,$G2310,通讯通路门店!$J:$J,"VIVO体验店")</f>
        <v>0</v>
      </c>
      <c r="AA2310" s="99">
        <f>COUNTIFS(通讯通路门店!$S:$S,$G2310,通讯通路门店!$J:$J,"OPPO体验店")</f>
        <v>0</v>
      </c>
      <c r="AB2310" s="99">
        <f>COUNTIFS(通讯通路门店!$S:$S,$G2310,通讯通路门店!$J:$J,"华为授权体验店")+COUNTIFS(通讯通路门店!$S:$S,$G2310,通讯通路门店!$J:$J,"华为堡垒店")</f>
        <v>0</v>
      </c>
      <c r="AC2310" s="99">
        <f>COUNTIFS(通讯通路门店!$S:$S,$G2310,通讯通路门店!$J:$J,"小米体验店")</f>
        <v>0</v>
      </c>
      <c r="AD2310" s="99">
        <f>COUNTIFS(通讯通路门店!$S:$S,$G2310,通讯通路门店!$J:$J,"苹果体验店")</f>
        <v>0</v>
      </c>
      <c r="AE2310" s="99">
        <f>COUNTIFS(通讯通路门店!$S:$S,$G2310,通讯通路门店!$J:$J,"其他品牌专卖店")</f>
        <v>0</v>
      </c>
      <c r="AF2310" s="99">
        <f>SUMIFS(通讯通路门店!$BI:$BI,通讯通路门店!$S:$S,$G2310)</f>
        <v>0</v>
      </c>
      <c r="AG2310" s="99">
        <f>SUMIFS(通讯通路门店!$BH:$BH,通讯通路门店!$S:$S,$G2310)</f>
        <v>0</v>
      </c>
      <c r="AH2310" s="99">
        <f t="shared" si="181"/>
        <v>0</v>
      </c>
      <c r="AI2310" s="99">
        <f>SUMIFS(通讯通路门店!$BB:$BB,通讯通路门店!$S:$S,$G2310)</f>
        <v>0</v>
      </c>
      <c r="AJ2310" s="99">
        <f>SUMIFS(通讯通路门店!$BE:$BE,通讯通路门店!$S:$S,$G2310)</f>
        <v>0</v>
      </c>
      <c r="AK2310" s="99">
        <f>SUMIFS(通讯通路门店!$BG:$BG,通讯通路门店!$S:$S,$G2310)</f>
        <v>0</v>
      </c>
      <c r="AL2310" s="99">
        <f>SUMIFS(通讯通路门店!$BC:$BC,通讯通路门店!$S:$S,$G2310)</f>
        <v>0</v>
      </c>
      <c r="AM2310" s="99">
        <f>SUMIFS(通讯通路门店!$BD:$BD,通讯通路门店!$S:$S,$G2310)</f>
        <v>0</v>
      </c>
      <c r="AN2310" s="99">
        <f>SUMIFS(通讯通路门店!$BF:$BF,通讯通路门店!$S:$S,$G2310)</f>
        <v>0</v>
      </c>
      <c r="AO2310" s="99">
        <f t="shared" si="182"/>
        <v>0</v>
      </c>
      <c r="AP2310" s="99">
        <f>SUMIFS(通讯通路门店!$K:$K,通讯通路门店!$S:$S,$G2310)</f>
        <v>0</v>
      </c>
      <c r="AQ2310" s="83"/>
      <c r="AR2310" s="99">
        <f>SUMIFS(通讯通路门店!$T:$T,通讯通路门店!$S:$S,$G2310)</f>
        <v>0</v>
      </c>
      <c r="AS2310" s="99">
        <f>SUMIFS(通讯通路门店!$U:$U,通讯通路门店!$S:$S,$G2310)</f>
        <v>0</v>
      </c>
      <c r="AT2310" s="99">
        <f>SUMIFS(通讯通路门店!$V:$V,通讯通路门店!$S:$S,$G2310)</f>
        <v>0</v>
      </c>
      <c r="AU2310" s="99">
        <f>SUMIFS(通讯通路门店!$W:$W,通讯通路门店!$S:$S,$G2310)</f>
        <v>0</v>
      </c>
      <c r="AV2310" s="99">
        <f>SUMIFS(通讯通路门店!$Z:$Z,通讯通路门店!$S:$S,$G2310)</f>
        <v>0</v>
      </c>
      <c r="AW2310" s="99">
        <f>SUMIFS(通讯通路门店!$AB:$AB,通讯通路门店!$S:$S,$G2310)</f>
        <v>0</v>
      </c>
      <c r="AX2310" s="99">
        <f>SUMIFS(通讯通路门店!$X:$X,通讯通路门店!$S:$S,$G2310)</f>
        <v>0</v>
      </c>
      <c r="AY2310" s="99">
        <f>SUMIFS(通讯通路门店!$Y:$Y,通讯通路门店!$S:$S,$G2310)</f>
        <v>0</v>
      </c>
      <c r="AZ2310" s="99">
        <f>SUMIFS(通讯通路门店!$AA:$AA,通讯通路门店!$S:$S,$G2310)</f>
        <v>0</v>
      </c>
      <c r="BA2310" s="99">
        <f t="shared" si="183"/>
        <v>0</v>
      </c>
      <c r="BB2310" s="99">
        <f t="shared" si="184"/>
        <v>0</v>
      </c>
      <c r="BC2310" s="99">
        <f>SUMIFS(通讯通路门店!$W:$W,通讯通路门店!$S:$S,$G2310,通讯通路门店!$J:$J,"荣耀体验店")+SUMIFS(通讯通路门店!$W:$W,通讯通路门店!$S:$S,$G2310,通讯通路门店!$J:$J,"荣耀授权专卖店")</f>
        <v>0</v>
      </c>
      <c r="BD2310" s="99">
        <f>SUMIFS(通讯通路门店!$Z:$Z,通讯通路门店!$S:$S,$G2310,通讯通路门店!$J:$J,"VIVO体验店")</f>
        <v>0</v>
      </c>
      <c r="BE2310" s="99">
        <f>SUMIFS(通讯通路门店!$AB:$AB,通讯通路门店!$S:$S,$G2310,通讯通路门店!$J:$J,"OPPO体验店")</f>
        <v>0</v>
      </c>
      <c r="BF2310" s="99">
        <f>SUMIFS(通讯通路门店!$X:$X,通讯通路门店!$S:$S,$G2310,通讯通路门店!$J:$J,"华为授权体验店")+SUMIFS(通讯通路门店!$AA:$AA,通讯通路门店!$S:$S,$G2310,通讯通路门店!$J:$J,"华为堡垒店")</f>
        <v>0</v>
      </c>
      <c r="BG2310" s="99">
        <f>SUMIFS(通讯通路门店!$Y:$Y,通讯通路门店!$S:$S,$G2310,通讯通路门店!$J:$J,"小米体验店")</f>
        <v>0</v>
      </c>
      <c r="BH2310" s="99">
        <f>SUMIFS(通讯通路门店!$AA:$AA,通讯通路门店!$S:$S,$G2310,通讯通路门店!$J:$J,"苹果体验店")</f>
        <v>0</v>
      </c>
      <c r="BI2310" s="99">
        <f>SUMIFS(通讯通路门店!$K:$K,通讯通路门店!$S:$S,$G2310,通讯通路门店!$J:$J,"其他品牌专卖店")</f>
        <v>0</v>
      </c>
      <c r="BJ2310" s="99">
        <f>SUMIFS(通讯通路门店!$AC:$AC,通讯通路门店!$S:$S,$G2310)</f>
        <v>0</v>
      </c>
      <c r="BK2310" s="99">
        <f>SUMIFS(通讯通路门店!$AD:$AD,通讯通路门店!$S:$S,$G2310)</f>
        <v>0</v>
      </c>
      <c r="BL2310" s="99">
        <f>SUMIFS(通讯通路门店!$AE:$AE,通讯通路门店!$S:$S,$G2310)</f>
        <v>0</v>
      </c>
      <c r="BM2310" s="99">
        <f>SUMIFS(通讯通路门店!$AF:$AF,通讯通路门店!$S:$S,$G2310)</f>
        <v>0</v>
      </c>
      <c r="BN2310" s="99">
        <f>SUMIFS(通讯通路门店!$AG:$AG,通讯通路门店!$S:$S,$G2310)</f>
        <v>0</v>
      </c>
      <c r="BO2310" s="99">
        <f>SUMIFS(通讯通路门店!$AH:$AH,通讯通路门店!$S:$S,$G2310)</f>
        <v>0</v>
      </c>
      <c r="BP2310" s="99">
        <f>SUMIFS(通讯通路门店!$AI:$AI,通讯通路门店!$S:$S,$G2310)</f>
        <v>0</v>
      </c>
      <c r="BQ2310" s="83"/>
    </row>
    <row r="2311" spans="1:69">
      <c r="A2311" s="99" t="str">
        <f>IFERROR(_xlfn.XLOOKUP($G2311,通讯通路门店!$S$4:$S$993931,通讯通路门店!$A$4:$A$993931,0,0),"")</f>
        <v>海南省</v>
      </c>
      <c r="B2311" s="99" t="str">
        <f>IFERROR(_xlfn.XLOOKUP($G2311,通讯通路门店!$S$4:$S$993931,通讯通路门店!$B$4:$B$993931,0,0),"")</f>
        <v>东方市</v>
      </c>
      <c r="C2311" s="99" t="str">
        <f>IFERROR(_xlfn.XLOOKUP($G2311,通讯通路门店!$S$4:$S$993931,通讯通路门店!$C$4:$C$993931,0,0),"")</f>
        <v>东方市</v>
      </c>
      <c r="D2311" s="99" t="str">
        <f>IFERROR(_xlfn.XLOOKUP($G2311,通讯通路门店!$S$4:$S$993931,通讯通路门店!$D$4:$D$993931,0,0),"")</f>
        <v>八所镇</v>
      </c>
      <c r="E2311" s="83"/>
      <c r="F2311" s="83"/>
      <c r="G2311" s="101"/>
      <c r="H2311" s="102">
        <f>IFERROR(_xlfn.XLOOKUP($G2311,通讯通路门店!$S$4:$S$993931,通讯通路门店!$R$4:$R$993931,0,0),"")</f>
        <v>0</v>
      </c>
      <c r="I2311" s="83"/>
      <c r="J2311" s="83"/>
      <c r="K2311" s="83"/>
      <c r="L2311" s="83"/>
      <c r="M2311" s="83"/>
      <c r="N2311" s="83"/>
      <c r="O2311" s="83"/>
      <c r="P2311" s="83"/>
      <c r="Q2311" s="83"/>
      <c r="R2311" s="83"/>
      <c r="S2311" s="83"/>
      <c r="T2311" s="83"/>
      <c r="U2311" s="99">
        <f>COUNTIF(通讯通路门店!$S:$S,$G2311)</f>
        <v>0</v>
      </c>
      <c r="V2311" s="99">
        <f>COUNTIFS(通讯通路门店!$S:$S,$G2311,通讯通路门店!$J:$J,"综合卖场")</f>
        <v>0</v>
      </c>
      <c r="W2311" s="99">
        <f>SUMIFS(通讯通路门店!$AJ:$AJ,通讯通路门店!$S:$S,通讯客户沙盘!$G2311)</f>
        <v>0</v>
      </c>
      <c r="X2311" s="99">
        <f t="shared" si="180"/>
        <v>0</v>
      </c>
      <c r="Y2311" s="99">
        <f>COUNTIFS(通讯通路门店!$S:$S,$G2311,通讯通路门店!$J:$J,"荣耀体验店")+COUNTIFS(通讯通路门店!$S:$S,$G2311,通讯通路门店!$J:$J,"荣耀授权专卖店")</f>
        <v>0</v>
      </c>
      <c r="Z2311" s="99">
        <f>COUNTIFS(通讯通路门店!$S:$S,$G2311,通讯通路门店!$J:$J,"VIVO体验店")</f>
        <v>0</v>
      </c>
      <c r="AA2311" s="99">
        <f>COUNTIFS(通讯通路门店!$S:$S,$G2311,通讯通路门店!$J:$J,"OPPO体验店")</f>
        <v>0</v>
      </c>
      <c r="AB2311" s="99">
        <f>COUNTIFS(通讯通路门店!$S:$S,$G2311,通讯通路门店!$J:$J,"华为授权体验店")+COUNTIFS(通讯通路门店!$S:$S,$G2311,通讯通路门店!$J:$J,"华为堡垒店")</f>
        <v>0</v>
      </c>
      <c r="AC2311" s="99">
        <f>COUNTIFS(通讯通路门店!$S:$S,$G2311,通讯通路门店!$J:$J,"小米体验店")</f>
        <v>0</v>
      </c>
      <c r="AD2311" s="99">
        <f>COUNTIFS(通讯通路门店!$S:$S,$G2311,通讯通路门店!$J:$J,"苹果体验店")</f>
        <v>0</v>
      </c>
      <c r="AE2311" s="99">
        <f>COUNTIFS(通讯通路门店!$S:$S,$G2311,通讯通路门店!$J:$J,"其他品牌专卖店")</f>
        <v>0</v>
      </c>
      <c r="AF2311" s="99">
        <f>SUMIFS(通讯通路门店!$BI:$BI,通讯通路门店!$S:$S,$G2311)</f>
        <v>0</v>
      </c>
      <c r="AG2311" s="99">
        <f>SUMIFS(通讯通路门店!$BH:$BH,通讯通路门店!$S:$S,$G2311)</f>
        <v>0</v>
      </c>
      <c r="AH2311" s="99">
        <f t="shared" si="181"/>
        <v>0</v>
      </c>
      <c r="AI2311" s="99">
        <f>SUMIFS(通讯通路门店!$BB:$BB,通讯通路门店!$S:$S,$G2311)</f>
        <v>0</v>
      </c>
      <c r="AJ2311" s="99">
        <f>SUMIFS(通讯通路门店!$BE:$BE,通讯通路门店!$S:$S,$G2311)</f>
        <v>0</v>
      </c>
      <c r="AK2311" s="99">
        <f>SUMIFS(通讯通路门店!$BG:$BG,通讯通路门店!$S:$S,$G2311)</f>
        <v>0</v>
      </c>
      <c r="AL2311" s="99">
        <f>SUMIFS(通讯通路门店!$BC:$BC,通讯通路门店!$S:$S,$G2311)</f>
        <v>0</v>
      </c>
      <c r="AM2311" s="99">
        <f>SUMIFS(通讯通路门店!$BD:$BD,通讯通路门店!$S:$S,$G2311)</f>
        <v>0</v>
      </c>
      <c r="AN2311" s="99">
        <f>SUMIFS(通讯通路门店!$BF:$BF,通讯通路门店!$S:$S,$G2311)</f>
        <v>0</v>
      </c>
      <c r="AO2311" s="99">
        <f t="shared" si="182"/>
        <v>0</v>
      </c>
      <c r="AP2311" s="99">
        <f>SUMIFS(通讯通路门店!$K:$K,通讯通路门店!$S:$S,$G2311)</f>
        <v>0</v>
      </c>
      <c r="AQ2311" s="83"/>
      <c r="AR2311" s="99">
        <f>SUMIFS(通讯通路门店!$T:$T,通讯通路门店!$S:$S,$G2311)</f>
        <v>0</v>
      </c>
      <c r="AS2311" s="99">
        <f>SUMIFS(通讯通路门店!$U:$U,通讯通路门店!$S:$S,$G2311)</f>
        <v>0</v>
      </c>
      <c r="AT2311" s="99">
        <f>SUMIFS(通讯通路门店!$V:$V,通讯通路门店!$S:$S,$G2311)</f>
        <v>0</v>
      </c>
      <c r="AU2311" s="99">
        <f>SUMIFS(通讯通路门店!$W:$W,通讯通路门店!$S:$S,$G2311)</f>
        <v>0</v>
      </c>
      <c r="AV2311" s="99">
        <f>SUMIFS(通讯通路门店!$Z:$Z,通讯通路门店!$S:$S,$G2311)</f>
        <v>0</v>
      </c>
      <c r="AW2311" s="99">
        <f>SUMIFS(通讯通路门店!$AB:$AB,通讯通路门店!$S:$S,$G2311)</f>
        <v>0</v>
      </c>
      <c r="AX2311" s="99">
        <f>SUMIFS(通讯通路门店!$X:$X,通讯通路门店!$S:$S,$G2311)</f>
        <v>0</v>
      </c>
      <c r="AY2311" s="99">
        <f>SUMIFS(通讯通路门店!$Y:$Y,通讯通路门店!$S:$S,$G2311)</f>
        <v>0</v>
      </c>
      <c r="AZ2311" s="99">
        <f>SUMIFS(通讯通路门店!$AA:$AA,通讯通路门店!$S:$S,$G2311)</f>
        <v>0</v>
      </c>
      <c r="BA2311" s="99">
        <f t="shared" si="183"/>
        <v>0</v>
      </c>
      <c r="BB2311" s="99">
        <f t="shared" si="184"/>
        <v>0</v>
      </c>
      <c r="BC2311" s="99">
        <f>SUMIFS(通讯通路门店!$W:$W,通讯通路门店!$S:$S,$G2311,通讯通路门店!$J:$J,"荣耀体验店")+SUMIFS(通讯通路门店!$W:$W,通讯通路门店!$S:$S,$G2311,通讯通路门店!$J:$J,"荣耀授权专卖店")</f>
        <v>0</v>
      </c>
      <c r="BD2311" s="99">
        <f>SUMIFS(通讯通路门店!$Z:$Z,通讯通路门店!$S:$S,$G2311,通讯通路门店!$J:$J,"VIVO体验店")</f>
        <v>0</v>
      </c>
      <c r="BE2311" s="99">
        <f>SUMIFS(通讯通路门店!$AB:$AB,通讯通路门店!$S:$S,$G2311,通讯通路门店!$J:$J,"OPPO体验店")</f>
        <v>0</v>
      </c>
      <c r="BF2311" s="99">
        <f>SUMIFS(通讯通路门店!$X:$X,通讯通路门店!$S:$S,$G2311,通讯通路门店!$J:$J,"华为授权体验店")+SUMIFS(通讯通路门店!$AA:$AA,通讯通路门店!$S:$S,$G2311,通讯通路门店!$J:$J,"华为堡垒店")</f>
        <v>0</v>
      </c>
      <c r="BG2311" s="99">
        <f>SUMIFS(通讯通路门店!$Y:$Y,通讯通路门店!$S:$S,$G2311,通讯通路门店!$J:$J,"小米体验店")</f>
        <v>0</v>
      </c>
      <c r="BH2311" s="99">
        <f>SUMIFS(通讯通路门店!$AA:$AA,通讯通路门店!$S:$S,$G2311,通讯通路门店!$J:$J,"苹果体验店")</f>
        <v>0</v>
      </c>
      <c r="BI2311" s="99">
        <f>SUMIFS(通讯通路门店!$K:$K,通讯通路门店!$S:$S,$G2311,通讯通路门店!$J:$J,"其他品牌专卖店")</f>
        <v>0</v>
      </c>
      <c r="BJ2311" s="99">
        <f>SUMIFS(通讯通路门店!$AC:$AC,通讯通路门店!$S:$S,$G2311)</f>
        <v>0</v>
      </c>
      <c r="BK2311" s="99">
        <f>SUMIFS(通讯通路门店!$AD:$AD,通讯通路门店!$S:$S,$G2311)</f>
        <v>0</v>
      </c>
      <c r="BL2311" s="99">
        <f>SUMIFS(通讯通路门店!$AE:$AE,通讯通路门店!$S:$S,$G2311)</f>
        <v>0</v>
      </c>
      <c r="BM2311" s="99">
        <f>SUMIFS(通讯通路门店!$AF:$AF,通讯通路门店!$S:$S,$G2311)</f>
        <v>0</v>
      </c>
      <c r="BN2311" s="99">
        <f>SUMIFS(通讯通路门店!$AG:$AG,通讯通路门店!$S:$S,$G2311)</f>
        <v>0</v>
      </c>
      <c r="BO2311" s="99">
        <f>SUMIFS(通讯通路门店!$AH:$AH,通讯通路门店!$S:$S,$G2311)</f>
        <v>0</v>
      </c>
      <c r="BP2311" s="99">
        <f>SUMIFS(通讯通路门店!$AI:$AI,通讯通路门店!$S:$S,$G2311)</f>
        <v>0</v>
      </c>
      <c r="BQ2311" s="83"/>
    </row>
    <row r="2312" spans="1:69">
      <c r="A2312" s="99" t="str">
        <f>IFERROR(_xlfn.XLOOKUP($G2312,通讯通路门店!$S$4:$S$993931,通讯通路门店!$A$4:$A$993931,0,0),"")</f>
        <v>海南省</v>
      </c>
      <c r="B2312" s="99" t="str">
        <f>IFERROR(_xlfn.XLOOKUP($G2312,通讯通路门店!$S$4:$S$993931,通讯通路门店!$B$4:$B$993931,0,0),"")</f>
        <v>东方市</v>
      </c>
      <c r="C2312" s="99" t="str">
        <f>IFERROR(_xlfn.XLOOKUP($G2312,通讯通路门店!$S$4:$S$993931,通讯通路门店!$C$4:$C$993931,0,0),"")</f>
        <v>东方市</v>
      </c>
      <c r="D2312" s="99" t="str">
        <f>IFERROR(_xlfn.XLOOKUP($G2312,通讯通路门店!$S$4:$S$993931,通讯通路门店!$D$4:$D$993931,0,0),"")</f>
        <v>八所镇</v>
      </c>
      <c r="E2312" s="83"/>
      <c r="F2312" s="83"/>
      <c r="G2312" s="101"/>
      <c r="H2312" s="102">
        <f>IFERROR(_xlfn.XLOOKUP($G2312,通讯通路门店!$S$4:$S$993931,通讯通路门店!$R$4:$R$993931,0,0),"")</f>
        <v>0</v>
      </c>
      <c r="I2312" s="83"/>
      <c r="J2312" s="83"/>
      <c r="K2312" s="83"/>
      <c r="L2312" s="83"/>
      <c r="M2312" s="83"/>
      <c r="N2312" s="83"/>
      <c r="O2312" s="83"/>
      <c r="P2312" s="83"/>
      <c r="Q2312" s="83"/>
      <c r="R2312" s="83"/>
      <c r="S2312" s="83"/>
      <c r="T2312" s="83"/>
      <c r="U2312" s="99">
        <f>COUNTIF(通讯通路门店!$S:$S,$G2312)</f>
        <v>0</v>
      </c>
      <c r="V2312" s="99">
        <f>COUNTIFS(通讯通路门店!$S:$S,$G2312,通讯通路门店!$J:$J,"综合卖场")</f>
        <v>0</v>
      </c>
      <c r="W2312" s="99">
        <f>SUMIFS(通讯通路门店!$AJ:$AJ,通讯通路门店!$S:$S,通讯客户沙盘!$G2312)</f>
        <v>0</v>
      </c>
      <c r="X2312" s="99">
        <f t="shared" si="180"/>
        <v>0</v>
      </c>
      <c r="Y2312" s="99">
        <f>COUNTIFS(通讯通路门店!$S:$S,$G2312,通讯通路门店!$J:$J,"荣耀体验店")+COUNTIFS(通讯通路门店!$S:$S,$G2312,通讯通路门店!$J:$J,"荣耀授权专卖店")</f>
        <v>0</v>
      </c>
      <c r="Z2312" s="99">
        <f>COUNTIFS(通讯通路门店!$S:$S,$G2312,通讯通路门店!$J:$J,"VIVO体验店")</f>
        <v>0</v>
      </c>
      <c r="AA2312" s="99">
        <f>COUNTIFS(通讯通路门店!$S:$S,$G2312,通讯通路门店!$J:$J,"OPPO体验店")</f>
        <v>0</v>
      </c>
      <c r="AB2312" s="99">
        <f>COUNTIFS(通讯通路门店!$S:$S,$G2312,通讯通路门店!$J:$J,"华为授权体验店")+COUNTIFS(通讯通路门店!$S:$S,$G2312,通讯通路门店!$J:$J,"华为堡垒店")</f>
        <v>0</v>
      </c>
      <c r="AC2312" s="99">
        <f>COUNTIFS(通讯通路门店!$S:$S,$G2312,通讯通路门店!$J:$J,"小米体验店")</f>
        <v>0</v>
      </c>
      <c r="AD2312" s="99">
        <f>COUNTIFS(通讯通路门店!$S:$S,$G2312,通讯通路门店!$J:$J,"苹果体验店")</f>
        <v>0</v>
      </c>
      <c r="AE2312" s="99">
        <f>COUNTIFS(通讯通路门店!$S:$S,$G2312,通讯通路门店!$J:$J,"其他品牌专卖店")</f>
        <v>0</v>
      </c>
      <c r="AF2312" s="99">
        <f>SUMIFS(通讯通路门店!$BI:$BI,通讯通路门店!$S:$S,$G2312)</f>
        <v>0</v>
      </c>
      <c r="AG2312" s="99">
        <f>SUMIFS(通讯通路门店!$BH:$BH,通讯通路门店!$S:$S,$G2312)</f>
        <v>0</v>
      </c>
      <c r="AH2312" s="99">
        <f t="shared" si="181"/>
        <v>0</v>
      </c>
      <c r="AI2312" s="99">
        <f>SUMIFS(通讯通路门店!$BB:$BB,通讯通路门店!$S:$S,$G2312)</f>
        <v>0</v>
      </c>
      <c r="AJ2312" s="99">
        <f>SUMIFS(通讯通路门店!$BE:$BE,通讯通路门店!$S:$S,$G2312)</f>
        <v>0</v>
      </c>
      <c r="AK2312" s="99">
        <f>SUMIFS(通讯通路门店!$BG:$BG,通讯通路门店!$S:$S,$G2312)</f>
        <v>0</v>
      </c>
      <c r="AL2312" s="99">
        <f>SUMIFS(通讯通路门店!$BC:$BC,通讯通路门店!$S:$S,$G2312)</f>
        <v>0</v>
      </c>
      <c r="AM2312" s="99">
        <f>SUMIFS(通讯通路门店!$BD:$BD,通讯通路门店!$S:$S,$G2312)</f>
        <v>0</v>
      </c>
      <c r="AN2312" s="99">
        <f>SUMIFS(通讯通路门店!$BF:$BF,通讯通路门店!$S:$S,$G2312)</f>
        <v>0</v>
      </c>
      <c r="AO2312" s="99">
        <f t="shared" si="182"/>
        <v>0</v>
      </c>
      <c r="AP2312" s="99">
        <f>SUMIFS(通讯通路门店!$K:$K,通讯通路门店!$S:$S,$G2312)</f>
        <v>0</v>
      </c>
      <c r="AQ2312" s="83"/>
      <c r="AR2312" s="99">
        <f>SUMIFS(通讯通路门店!$T:$T,通讯通路门店!$S:$S,$G2312)</f>
        <v>0</v>
      </c>
      <c r="AS2312" s="99">
        <f>SUMIFS(通讯通路门店!$U:$U,通讯通路门店!$S:$S,$G2312)</f>
        <v>0</v>
      </c>
      <c r="AT2312" s="99">
        <f>SUMIFS(通讯通路门店!$V:$V,通讯通路门店!$S:$S,$G2312)</f>
        <v>0</v>
      </c>
      <c r="AU2312" s="99">
        <f>SUMIFS(通讯通路门店!$W:$W,通讯通路门店!$S:$S,$G2312)</f>
        <v>0</v>
      </c>
      <c r="AV2312" s="99">
        <f>SUMIFS(通讯通路门店!$Z:$Z,通讯通路门店!$S:$S,$G2312)</f>
        <v>0</v>
      </c>
      <c r="AW2312" s="99">
        <f>SUMIFS(通讯通路门店!$AB:$AB,通讯通路门店!$S:$S,$G2312)</f>
        <v>0</v>
      </c>
      <c r="AX2312" s="99">
        <f>SUMIFS(通讯通路门店!$X:$X,通讯通路门店!$S:$S,$G2312)</f>
        <v>0</v>
      </c>
      <c r="AY2312" s="99">
        <f>SUMIFS(通讯通路门店!$Y:$Y,通讯通路门店!$S:$S,$G2312)</f>
        <v>0</v>
      </c>
      <c r="AZ2312" s="99">
        <f>SUMIFS(通讯通路门店!$AA:$AA,通讯通路门店!$S:$S,$G2312)</f>
        <v>0</v>
      </c>
      <c r="BA2312" s="99">
        <f t="shared" si="183"/>
        <v>0</v>
      </c>
      <c r="BB2312" s="99">
        <f t="shared" si="184"/>
        <v>0</v>
      </c>
      <c r="BC2312" s="99">
        <f>SUMIFS(通讯通路门店!$W:$W,通讯通路门店!$S:$S,$G2312,通讯通路门店!$J:$J,"荣耀体验店")+SUMIFS(通讯通路门店!$W:$W,通讯通路门店!$S:$S,$G2312,通讯通路门店!$J:$J,"荣耀授权专卖店")</f>
        <v>0</v>
      </c>
      <c r="BD2312" s="99">
        <f>SUMIFS(通讯通路门店!$Z:$Z,通讯通路门店!$S:$S,$G2312,通讯通路门店!$J:$J,"VIVO体验店")</f>
        <v>0</v>
      </c>
      <c r="BE2312" s="99">
        <f>SUMIFS(通讯通路门店!$AB:$AB,通讯通路门店!$S:$S,$G2312,通讯通路门店!$J:$J,"OPPO体验店")</f>
        <v>0</v>
      </c>
      <c r="BF2312" s="99">
        <f>SUMIFS(通讯通路门店!$X:$X,通讯通路门店!$S:$S,$G2312,通讯通路门店!$J:$J,"华为授权体验店")+SUMIFS(通讯通路门店!$AA:$AA,通讯通路门店!$S:$S,$G2312,通讯通路门店!$J:$J,"华为堡垒店")</f>
        <v>0</v>
      </c>
      <c r="BG2312" s="99">
        <f>SUMIFS(通讯通路门店!$Y:$Y,通讯通路门店!$S:$S,$G2312,通讯通路门店!$J:$J,"小米体验店")</f>
        <v>0</v>
      </c>
      <c r="BH2312" s="99">
        <f>SUMIFS(通讯通路门店!$AA:$AA,通讯通路门店!$S:$S,$G2312,通讯通路门店!$J:$J,"苹果体验店")</f>
        <v>0</v>
      </c>
      <c r="BI2312" s="99">
        <f>SUMIFS(通讯通路门店!$K:$K,通讯通路门店!$S:$S,$G2312,通讯通路门店!$J:$J,"其他品牌专卖店")</f>
        <v>0</v>
      </c>
      <c r="BJ2312" s="99">
        <f>SUMIFS(通讯通路门店!$AC:$AC,通讯通路门店!$S:$S,$G2312)</f>
        <v>0</v>
      </c>
      <c r="BK2312" s="99">
        <f>SUMIFS(通讯通路门店!$AD:$AD,通讯通路门店!$S:$S,$G2312)</f>
        <v>0</v>
      </c>
      <c r="BL2312" s="99">
        <f>SUMIFS(通讯通路门店!$AE:$AE,通讯通路门店!$S:$S,$G2312)</f>
        <v>0</v>
      </c>
      <c r="BM2312" s="99">
        <f>SUMIFS(通讯通路门店!$AF:$AF,通讯通路门店!$S:$S,$G2312)</f>
        <v>0</v>
      </c>
      <c r="BN2312" s="99">
        <f>SUMIFS(通讯通路门店!$AG:$AG,通讯通路门店!$S:$S,$G2312)</f>
        <v>0</v>
      </c>
      <c r="BO2312" s="99">
        <f>SUMIFS(通讯通路门店!$AH:$AH,通讯通路门店!$S:$S,$G2312)</f>
        <v>0</v>
      </c>
      <c r="BP2312" s="99">
        <f>SUMIFS(通讯通路门店!$AI:$AI,通讯通路门店!$S:$S,$G2312)</f>
        <v>0</v>
      </c>
      <c r="BQ2312" s="83"/>
    </row>
    <row r="2313" spans="1:69">
      <c r="A2313" s="99" t="str">
        <f>IFERROR(_xlfn.XLOOKUP($G2313,通讯通路门店!$S$4:$S$993931,通讯通路门店!$A$4:$A$993931,0,0),"")</f>
        <v>海南省</v>
      </c>
      <c r="B2313" s="99" t="str">
        <f>IFERROR(_xlfn.XLOOKUP($G2313,通讯通路门店!$S$4:$S$993931,通讯通路门店!$B$4:$B$993931,0,0),"")</f>
        <v>东方市</v>
      </c>
      <c r="C2313" s="99" t="str">
        <f>IFERROR(_xlfn.XLOOKUP($G2313,通讯通路门店!$S$4:$S$993931,通讯通路门店!$C$4:$C$993931,0,0),"")</f>
        <v>东方市</v>
      </c>
      <c r="D2313" s="99" t="str">
        <f>IFERROR(_xlfn.XLOOKUP($G2313,通讯通路门店!$S$4:$S$993931,通讯通路门店!$D$4:$D$993931,0,0),"")</f>
        <v>八所镇</v>
      </c>
      <c r="E2313" s="83"/>
      <c r="F2313" s="83"/>
      <c r="G2313" s="101"/>
      <c r="H2313" s="102">
        <f>IFERROR(_xlfn.XLOOKUP($G2313,通讯通路门店!$S$4:$S$993931,通讯通路门店!$R$4:$R$993931,0,0),"")</f>
        <v>0</v>
      </c>
      <c r="I2313" s="83"/>
      <c r="J2313" s="83"/>
      <c r="K2313" s="83"/>
      <c r="L2313" s="83"/>
      <c r="M2313" s="83"/>
      <c r="N2313" s="83"/>
      <c r="O2313" s="83"/>
      <c r="P2313" s="83"/>
      <c r="Q2313" s="83"/>
      <c r="R2313" s="83"/>
      <c r="S2313" s="83"/>
      <c r="T2313" s="83"/>
      <c r="U2313" s="99">
        <f>COUNTIF(通讯通路门店!$S:$S,$G2313)</f>
        <v>0</v>
      </c>
      <c r="V2313" s="99">
        <f>COUNTIFS(通讯通路门店!$S:$S,$G2313,通讯通路门店!$J:$J,"综合卖场")</f>
        <v>0</v>
      </c>
      <c r="W2313" s="99">
        <f>SUMIFS(通讯通路门店!$AJ:$AJ,通讯通路门店!$S:$S,通讯客户沙盘!$G2313)</f>
        <v>0</v>
      </c>
      <c r="X2313" s="99">
        <f t="shared" si="180"/>
        <v>0</v>
      </c>
      <c r="Y2313" s="99">
        <f>COUNTIFS(通讯通路门店!$S:$S,$G2313,通讯通路门店!$J:$J,"荣耀体验店")+COUNTIFS(通讯通路门店!$S:$S,$G2313,通讯通路门店!$J:$J,"荣耀授权专卖店")</f>
        <v>0</v>
      </c>
      <c r="Z2313" s="99">
        <f>COUNTIFS(通讯通路门店!$S:$S,$G2313,通讯通路门店!$J:$J,"VIVO体验店")</f>
        <v>0</v>
      </c>
      <c r="AA2313" s="99">
        <f>COUNTIFS(通讯通路门店!$S:$S,$G2313,通讯通路门店!$J:$J,"OPPO体验店")</f>
        <v>0</v>
      </c>
      <c r="AB2313" s="99">
        <f>COUNTIFS(通讯通路门店!$S:$S,$G2313,通讯通路门店!$J:$J,"华为授权体验店")+COUNTIFS(通讯通路门店!$S:$S,$G2313,通讯通路门店!$J:$J,"华为堡垒店")</f>
        <v>0</v>
      </c>
      <c r="AC2313" s="99">
        <f>COUNTIFS(通讯通路门店!$S:$S,$G2313,通讯通路门店!$J:$J,"小米体验店")</f>
        <v>0</v>
      </c>
      <c r="AD2313" s="99">
        <f>COUNTIFS(通讯通路门店!$S:$S,$G2313,通讯通路门店!$J:$J,"苹果体验店")</f>
        <v>0</v>
      </c>
      <c r="AE2313" s="99">
        <f>COUNTIFS(通讯通路门店!$S:$S,$G2313,通讯通路门店!$J:$J,"其他品牌专卖店")</f>
        <v>0</v>
      </c>
      <c r="AF2313" s="99">
        <f>SUMIFS(通讯通路门店!$BI:$BI,通讯通路门店!$S:$S,$G2313)</f>
        <v>0</v>
      </c>
      <c r="AG2313" s="99">
        <f>SUMIFS(通讯通路门店!$BH:$BH,通讯通路门店!$S:$S,$G2313)</f>
        <v>0</v>
      </c>
      <c r="AH2313" s="99">
        <f t="shared" si="181"/>
        <v>0</v>
      </c>
      <c r="AI2313" s="99">
        <f>SUMIFS(通讯通路门店!$BB:$BB,通讯通路门店!$S:$S,$G2313)</f>
        <v>0</v>
      </c>
      <c r="AJ2313" s="99">
        <f>SUMIFS(通讯通路门店!$BE:$BE,通讯通路门店!$S:$S,$G2313)</f>
        <v>0</v>
      </c>
      <c r="AK2313" s="99">
        <f>SUMIFS(通讯通路门店!$BG:$BG,通讯通路门店!$S:$S,$G2313)</f>
        <v>0</v>
      </c>
      <c r="AL2313" s="99">
        <f>SUMIFS(通讯通路门店!$BC:$BC,通讯通路门店!$S:$S,$G2313)</f>
        <v>0</v>
      </c>
      <c r="AM2313" s="99">
        <f>SUMIFS(通讯通路门店!$BD:$BD,通讯通路门店!$S:$S,$G2313)</f>
        <v>0</v>
      </c>
      <c r="AN2313" s="99">
        <f>SUMIFS(通讯通路门店!$BF:$BF,通讯通路门店!$S:$S,$G2313)</f>
        <v>0</v>
      </c>
      <c r="AO2313" s="99">
        <f t="shared" si="182"/>
        <v>0</v>
      </c>
      <c r="AP2313" s="99">
        <f>SUMIFS(通讯通路门店!$K:$K,通讯通路门店!$S:$S,$G2313)</f>
        <v>0</v>
      </c>
      <c r="AQ2313" s="83"/>
      <c r="AR2313" s="99">
        <f>SUMIFS(通讯通路门店!$T:$T,通讯通路门店!$S:$S,$G2313)</f>
        <v>0</v>
      </c>
      <c r="AS2313" s="99">
        <f>SUMIFS(通讯通路门店!$U:$U,通讯通路门店!$S:$S,$G2313)</f>
        <v>0</v>
      </c>
      <c r="AT2313" s="99">
        <f>SUMIFS(通讯通路门店!$V:$V,通讯通路门店!$S:$S,$G2313)</f>
        <v>0</v>
      </c>
      <c r="AU2313" s="99">
        <f>SUMIFS(通讯通路门店!$W:$W,通讯通路门店!$S:$S,$G2313)</f>
        <v>0</v>
      </c>
      <c r="AV2313" s="99">
        <f>SUMIFS(通讯通路门店!$Z:$Z,通讯通路门店!$S:$S,$G2313)</f>
        <v>0</v>
      </c>
      <c r="AW2313" s="99">
        <f>SUMIFS(通讯通路门店!$AB:$AB,通讯通路门店!$S:$S,$G2313)</f>
        <v>0</v>
      </c>
      <c r="AX2313" s="99">
        <f>SUMIFS(通讯通路门店!$X:$X,通讯通路门店!$S:$S,$G2313)</f>
        <v>0</v>
      </c>
      <c r="AY2313" s="99">
        <f>SUMIFS(通讯通路门店!$Y:$Y,通讯通路门店!$S:$S,$G2313)</f>
        <v>0</v>
      </c>
      <c r="AZ2313" s="99">
        <f>SUMIFS(通讯通路门店!$AA:$AA,通讯通路门店!$S:$S,$G2313)</f>
        <v>0</v>
      </c>
      <c r="BA2313" s="99">
        <f t="shared" si="183"/>
        <v>0</v>
      </c>
      <c r="BB2313" s="99">
        <f t="shared" si="184"/>
        <v>0</v>
      </c>
      <c r="BC2313" s="99">
        <f>SUMIFS(通讯通路门店!$W:$W,通讯通路门店!$S:$S,$G2313,通讯通路门店!$J:$J,"荣耀体验店")+SUMIFS(通讯通路门店!$W:$W,通讯通路门店!$S:$S,$G2313,通讯通路门店!$J:$J,"荣耀授权专卖店")</f>
        <v>0</v>
      </c>
      <c r="BD2313" s="99">
        <f>SUMIFS(通讯通路门店!$Z:$Z,通讯通路门店!$S:$S,$G2313,通讯通路门店!$J:$J,"VIVO体验店")</f>
        <v>0</v>
      </c>
      <c r="BE2313" s="99">
        <f>SUMIFS(通讯通路门店!$AB:$AB,通讯通路门店!$S:$S,$G2313,通讯通路门店!$J:$J,"OPPO体验店")</f>
        <v>0</v>
      </c>
      <c r="BF2313" s="99">
        <f>SUMIFS(通讯通路门店!$X:$X,通讯通路门店!$S:$S,$G2313,通讯通路门店!$J:$J,"华为授权体验店")+SUMIFS(通讯通路门店!$AA:$AA,通讯通路门店!$S:$S,$G2313,通讯通路门店!$J:$J,"华为堡垒店")</f>
        <v>0</v>
      </c>
      <c r="BG2313" s="99">
        <f>SUMIFS(通讯通路门店!$Y:$Y,通讯通路门店!$S:$S,$G2313,通讯通路门店!$J:$J,"小米体验店")</f>
        <v>0</v>
      </c>
      <c r="BH2313" s="99">
        <f>SUMIFS(通讯通路门店!$AA:$AA,通讯通路门店!$S:$S,$G2313,通讯通路门店!$J:$J,"苹果体验店")</f>
        <v>0</v>
      </c>
      <c r="BI2313" s="99">
        <f>SUMIFS(通讯通路门店!$K:$K,通讯通路门店!$S:$S,$G2313,通讯通路门店!$J:$J,"其他品牌专卖店")</f>
        <v>0</v>
      </c>
      <c r="BJ2313" s="99">
        <f>SUMIFS(通讯通路门店!$AC:$AC,通讯通路门店!$S:$S,$G2313)</f>
        <v>0</v>
      </c>
      <c r="BK2313" s="99">
        <f>SUMIFS(通讯通路门店!$AD:$AD,通讯通路门店!$S:$S,$G2313)</f>
        <v>0</v>
      </c>
      <c r="BL2313" s="99">
        <f>SUMIFS(通讯通路门店!$AE:$AE,通讯通路门店!$S:$S,$G2313)</f>
        <v>0</v>
      </c>
      <c r="BM2313" s="99">
        <f>SUMIFS(通讯通路门店!$AF:$AF,通讯通路门店!$S:$S,$G2313)</f>
        <v>0</v>
      </c>
      <c r="BN2313" s="99">
        <f>SUMIFS(通讯通路门店!$AG:$AG,通讯通路门店!$S:$S,$G2313)</f>
        <v>0</v>
      </c>
      <c r="BO2313" s="99">
        <f>SUMIFS(通讯通路门店!$AH:$AH,通讯通路门店!$S:$S,$G2313)</f>
        <v>0</v>
      </c>
      <c r="BP2313" s="99">
        <f>SUMIFS(通讯通路门店!$AI:$AI,通讯通路门店!$S:$S,$G2313)</f>
        <v>0</v>
      </c>
      <c r="BQ2313" s="83"/>
    </row>
    <row r="2314" spans="1:69">
      <c r="A2314" s="99" t="str">
        <f>IFERROR(_xlfn.XLOOKUP($G2314,通讯通路门店!$S$4:$S$993931,通讯通路门店!$A$4:$A$993931,0,0),"")</f>
        <v>海南省</v>
      </c>
      <c r="B2314" s="99" t="str">
        <f>IFERROR(_xlfn.XLOOKUP($G2314,通讯通路门店!$S$4:$S$993931,通讯通路门店!$B$4:$B$993931,0,0),"")</f>
        <v>东方市</v>
      </c>
      <c r="C2314" s="99" t="str">
        <f>IFERROR(_xlfn.XLOOKUP($G2314,通讯通路门店!$S$4:$S$993931,通讯通路门店!$C$4:$C$993931,0,0),"")</f>
        <v>东方市</v>
      </c>
      <c r="D2314" s="99" t="str">
        <f>IFERROR(_xlfn.XLOOKUP($G2314,通讯通路门店!$S$4:$S$993931,通讯通路门店!$D$4:$D$993931,0,0),"")</f>
        <v>八所镇</v>
      </c>
      <c r="E2314" s="83"/>
      <c r="F2314" s="83"/>
      <c r="G2314" s="101"/>
      <c r="H2314" s="102">
        <f>IFERROR(_xlfn.XLOOKUP($G2314,通讯通路门店!$S$4:$S$993931,通讯通路门店!$R$4:$R$993931,0,0),"")</f>
        <v>0</v>
      </c>
      <c r="I2314" s="83"/>
      <c r="J2314" s="83"/>
      <c r="K2314" s="83"/>
      <c r="L2314" s="83"/>
      <c r="M2314" s="83"/>
      <c r="N2314" s="83"/>
      <c r="O2314" s="83"/>
      <c r="P2314" s="83"/>
      <c r="Q2314" s="83"/>
      <c r="R2314" s="83"/>
      <c r="S2314" s="83"/>
      <c r="T2314" s="83"/>
      <c r="U2314" s="99">
        <f>COUNTIF(通讯通路门店!$S:$S,$G2314)</f>
        <v>0</v>
      </c>
      <c r="V2314" s="99">
        <f>COUNTIFS(通讯通路门店!$S:$S,$G2314,通讯通路门店!$J:$J,"综合卖场")</f>
        <v>0</v>
      </c>
      <c r="W2314" s="99">
        <f>SUMIFS(通讯通路门店!$AJ:$AJ,通讯通路门店!$S:$S,通讯客户沙盘!$G2314)</f>
        <v>0</v>
      </c>
      <c r="X2314" s="99">
        <f t="shared" si="180"/>
        <v>0</v>
      </c>
      <c r="Y2314" s="99">
        <f>COUNTIFS(通讯通路门店!$S:$S,$G2314,通讯通路门店!$J:$J,"荣耀体验店")+COUNTIFS(通讯通路门店!$S:$S,$G2314,通讯通路门店!$J:$J,"荣耀授权专卖店")</f>
        <v>0</v>
      </c>
      <c r="Z2314" s="99">
        <f>COUNTIFS(通讯通路门店!$S:$S,$G2314,通讯通路门店!$J:$J,"VIVO体验店")</f>
        <v>0</v>
      </c>
      <c r="AA2314" s="99">
        <f>COUNTIFS(通讯通路门店!$S:$S,$G2314,通讯通路门店!$J:$J,"OPPO体验店")</f>
        <v>0</v>
      </c>
      <c r="AB2314" s="99">
        <f>COUNTIFS(通讯通路门店!$S:$S,$G2314,通讯通路门店!$J:$J,"华为授权体验店")+COUNTIFS(通讯通路门店!$S:$S,$G2314,通讯通路门店!$J:$J,"华为堡垒店")</f>
        <v>0</v>
      </c>
      <c r="AC2314" s="99">
        <f>COUNTIFS(通讯通路门店!$S:$S,$G2314,通讯通路门店!$J:$J,"小米体验店")</f>
        <v>0</v>
      </c>
      <c r="AD2314" s="99">
        <f>COUNTIFS(通讯通路门店!$S:$S,$G2314,通讯通路门店!$J:$J,"苹果体验店")</f>
        <v>0</v>
      </c>
      <c r="AE2314" s="99">
        <f>COUNTIFS(通讯通路门店!$S:$S,$G2314,通讯通路门店!$J:$J,"其他品牌专卖店")</f>
        <v>0</v>
      </c>
      <c r="AF2314" s="99">
        <f>SUMIFS(通讯通路门店!$BI:$BI,通讯通路门店!$S:$S,$G2314)</f>
        <v>0</v>
      </c>
      <c r="AG2314" s="99">
        <f>SUMIFS(通讯通路门店!$BH:$BH,通讯通路门店!$S:$S,$G2314)</f>
        <v>0</v>
      </c>
      <c r="AH2314" s="99">
        <f t="shared" si="181"/>
        <v>0</v>
      </c>
      <c r="AI2314" s="99">
        <f>SUMIFS(通讯通路门店!$BB:$BB,通讯通路门店!$S:$S,$G2314)</f>
        <v>0</v>
      </c>
      <c r="AJ2314" s="99">
        <f>SUMIFS(通讯通路门店!$BE:$BE,通讯通路门店!$S:$S,$G2314)</f>
        <v>0</v>
      </c>
      <c r="AK2314" s="99">
        <f>SUMIFS(通讯通路门店!$BG:$BG,通讯通路门店!$S:$S,$G2314)</f>
        <v>0</v>
      </c>
      <c r="AL2314" s="99">
        <f>SUMIFS(通讯通路门店!$BC:$BC,通讯通路门店!$S:$S,$G2314)</f>
        <v>0</v>
      </c>
      <c r="AM2314" s="99">
        <f>SUMIFS(通讯通路门店!$BD:$BD,通讯通路门店!$S:$S,$G2314)</f>
        <v>0</v>
      </c>
      <c r="AN2314" s="99">
        <f>SUMIFS(通讯通路门店!$BF:$BF,通讯通路门店!$S:$S,$G2314)</f>
        <v>0</v>
      </c>
      <c r="AO2314" s="99">
        <f t="shared" si="182"/>
        <v>0</v>
      </c>
      <c r="AP2314" s="99">
        <f>SUMIFS(通讯通路门店!$K:$K,通讯通路门店!$S:$S,$G2314)</f>
        <v>0</v>
      </c>
      <c r="AQ2314" s="83"/>
      <c r="AR2314" s="99">
        <f>SUMIFS(通讯通路门店!$T:$T,通讯通路门店!$S:$S,$G2314)</f>
        <v>0</v>
      </c>
      <c r="AS2314" s="99">
        <f>SUMIFS(通讯通路门店!$U:$U,通讯通路门店!$S:$S,$G2314)</f>
        <v>0</v>
      </c>
      <c r="AT2314" s="99">
        <f>SUMIFS(通讯通路门店!$V:$V,通讯通路门店!$S:$S,$G2314)</f>
        <v>0</v>
      </c>
      <c r="AU2314" s="99">
        <f>SUMIFS(通讯通路门店!$W:$W,通讯通路门店!$S:$S,$G2314)</f>
        <v>0</v>
      </c>
      <c r="AV2314" s="99">
        <f>SUMIFS(通讯通路门店!$Z:$Z,通讯通路门店!$S:$S,$G2314)</f>
        <v>0</v>
      </c>
      <c r="AW2314" s="99">
        <f>SUMIFS(通讯通路门店!$AB:$AB,通讯通路门店!$S:$S,$G2314)</f>
        <v>0</v>
      </c>
      <c r="AX2314" s="99">
        <f>SUMIFS(通讯通路门店!$X:$X,通讯通路门店!$S:$S,$G2314)</f>
        <v>0</v>
      </c>
      <c r="AY2314" s="99">
        <f>SUMIFS(通讯通路门店!$Y:$Y,通讯通路门店!$S:$S,$G2314)</f>
        <v>0</v>
      </c>
      <c r="AZ2314" s="99">
        <f>SUMIFS(通讯通路门店!$AA:$AA,通讯通路门店!$S:$S,$G2314)</f>
        <v>0</v>
      </c>
      <c r="BA2314" s="99">
        <f t="shared" si="183"/>
        <v>0</v>
      </c>
      <c r="BB2314" s="99">
        <f t="shared" si="184"/>
        <v>0</v>
      </c>
      <c r="BC2314" s="99">
        <f>SUMIFS(通讯通路门店!$W:$W,通讯通路门店!$S:$S,$G2314,通讯通路门店!$J:$J,"荣耀体验店")+SUMIFS(通讯通路门店!$W:$W,通讯通路门店!$S:$S,$G2314,通讯通路门店!$J:$J,"荣耀授权专卖店")</f>
        <v>0</v>
      </c>
      <c r="BD2314" s="99">
        <f>SUMIFS(通讯通路门店!$Z:$Z,通讯通路门店!$S:$S,$G2314,通讯通路门店!$J:$J,"VIVO体验店")</f>
        <v>0</v>
      </c>
      <c r="BE2314" s="99">
        <f>SUMIFS(通讯通路门店!$AB:$AB,通讯通路门店!$S:$S,$G2314,通讯通路门店!$J:$J,"OPPO体验店")</f>
        <v>0</v>
      </c>
      <c r="BF2314" s="99">
        <f>SUMIFS(通讯通路门店!$X:$X,通讯通路门店!$S:$S,$G2314,通讯通路门店!$J:$J,"华为授权体验店")+SUMIFS(通讯通路门店!$AA:$AA,通讯通路门店!$S:$S,$G2314,通讯通路门店!$J:$J,"华为堡垒店")</f>
        <v>0</v>
      </c>
      <c r="BG2314" s="99">
        <f>SUMIFS(通讯通路门店!$Y:$Y,通讯通路门店!$S:$S,$G2314,通讯通路门店!$J:$J,"小米体验店")</f>
        <v>0</v>
      </c>
      <c r="BH2314" s="99">
        <f>SUMIFS(通讯通路门店!$AA:$AA,通讯通路门店!$S:$S,$G2314,通讯通路门店!$J:$J,"苹果体验店")</f>
        <v>0</v>
      </c>
      <c r="BI2314" s="99">
        <f>SUMIFS(通讯通路门店!$K:$K,通讯通路门店!$S:$S,$G2314,通讯通路门店!$J:$J,"其他品牌专卖店")</f>
        <v>0</v>
      </c>
      <c r="BJ2314" s="99">
        <f>SUMIFS(通讯通路门店!$AC:$AC,通讯通路门店!$S:$S,$G2314)</f>
        <v>0</v>
      </c>
      <c r="BK2314" s="99">
        <f>SUMIFS(通讯通路门店!$AD:$AD,通讯通路门店!$S:$S,$G2314)</f>
        <v>0</v>
      </c>
      <c r="BL2314" s="99">
        <f>SUMIFS(通讯通路门店!$AE:$AE,通讯通路门店!$S:$S,$G2314)</f>
        <v>0</v>
      </c>
      <c r="BM2314" s="99">
        <f>SUMIFS(通讯通路门店!$AF:$AF,通讯通路门店!$S:$S,$G2314)</f>
        <v>0</v>
      </c>
      <c r="BN2314" s="99">
        <f>SUMIFS(通讯通路门店!$AG:$AG,通讯通路门店!$S:$S,$G2314)</f>
        <v>0</v>
      </c>
      <c r="BO2314" s="99">
        <f>SUMIFS(通讯通路门店!$AH:$AH,通讯通路门店!$S:$S,$G2314)</f>
        <v>0</v>
      </c>
      <c r="BP2314" s="99">
        <f>SUMIFS(通讯通路门店!$AI:$AI,通讯通路门店!$S:$S,$G2314)</f>
        <v>0</v>
      </c>
      <c r="BQ2314" s="83"/>
    </row>
    <row r="2315" spans="1:69">
      <c r="A2315" s="99" t="str">
        <f>IFERROR(_xlfn.XLOOKUP($G2315,通讯通路门店!$S$4:$S$993931,通讯通路门店!$A$4:$A$993931,0,0),"")</f>
        <v>海南省</v>
      </c>
      <c r="B2315" s="99" t="str">
        <f>IFERROR(_xlfn.XLOOKUP($G2315,通讯通路门店!$S$4:$S$993931,通讯通路门店!$B$4:$B$993931,0,0),"")</f>
        <v>东方市</v>
      </c>
      <c r="C2315" s="99" t="str">
        <f>IFERROR(_xlfn.XLOOKUP($G2315,通讯通路门店!$S$4:$S$993931,通讯通路门店!$C$4:$C$993931,0,0),"")</f>
        <v>东方市</v>
      </c>
      <c r="D2315" s="99" t="str">
        <f>IFERROR(_xlfn.XLOOKUP($G2315,通讯通路门店!$S$4:$S$993931,通讯通路门店!$D$4:$D$993931,0,0),"")</f>
        <v>八所镇</v>
      </c>
      <c r="E2315" s="83"/>
      <c r="F2315" s="83"/>
      <c r="G2315" s="101"/>
      <c r="H2315" s="102">
        <f>IFERROR(_xlfn.XLOOKUP($G2315,通讯通路门店!$S$4:$S$993931,通讯通路门店!$R$4:$R$993931,0,0),"")</f>
        <v>0</v>
      </c>
      <c r="I2315" s="83"/>
      <c r="J2315" s="83"/>
      <c r="K2315" s="83"/>
      <c r="L2315" s="83"/>
      <c r="M2315" s="83"/>
      <c r="N2315" s="83"/>
      <c r="O2315" s="83"/>
      <c r="P2315" s="83"/>
      <c r="Q2315" s="83"/>
      <c r="R2315" s="83"/>
      <c r="S2315" s="83"/>
      <c r="T2315" s="83"/>
      <c r="U2315" s="99">
        <f>COUNTIF(通讯通路门店!$S:$S,$G2315)</f>
        <v>0</v>
      </c>
      <c r="V2315" s="99">
        <f>COUNTIFS(通讯通路门店!$S:$S,$G2315,通讯通路门店!$J:$J,"综合卖场")</f>
        <v>0</v>
      </c>
      <c r="W2315" s="99">
        <f>SUMIFS(通讯通路门店!$AJ:$AJ,通讯通路门店!$S:$S,通讯客户沙盘!$G2315)</f>
        <v>0</v>
      </c>
      <c r="X2315" s="99">
        <f t="shared" si="180"/>
        <v>0</v>
      </c>
      <c r="Y2315" s="99">
        <f>COUNTIFS(通讯通路门店!$S:$S,$G2315,通讯通路门店!$J:$J,"荣耀体验店")+COUNTIFS(通讯通路门店!$S:$S,$G2315,通讯通路门店!$J:$J,"荣耀授权专卖店")</f>
        <v>0</v>
      </c>
      <c r="Z2315" s="99">
        <f>COUNTIFS(通讯通路门店!$S:$S,$G2315,通讯通路门店!$J:$J,"VIVO体验店")</f>
        <v>0</v>
      </c>
      <c r="AA2315" s="99">
        <f>COUNTIFS(通讯通路门店!$S:$S,$G2315,通讯通路门店!$J:$J,"OPPO体验店")</f>
        <v>0</v>
      </c>
      <c r="AB2315" s="99">
        <f>COUNTIFS(通讯通路门店!$S:$S,$G2315,通讯通路门店!$J:$J,"华为授权体验店")+COUNTIFS(通讯通路门店!$S:$S,$G2315,通讯通路门店!$J:$J,"华为堡垒店")</f>
        <v>0</v>
      </c>
      <c r="AC2315" s="99">
        <f>COUNTIFS(通讯通路门店!$S:$S,$G2315,通讯通路门店!$J:$J,"小米体验店")</f>
        <v>0</v>
      </c>
      <c r="AD2315" s="99">
        <f>COUNTIFS(通讯通路门店!$S:$S,$G2315,通讯通路门店!$J:$J,"苹果体验店")</f>
        <v>0</v>
      </c>
      <c r="AE2315" s="99">
        <f>COUNTIFS(通讯通路门店!$S:$S,$G2315,通讯通路门店!$J:$J,"其他品牌专卖店")</f>
        <v>0</v>
      </c>
      <c r="AF2315" s="99">
        <f>SUMIFS(通讯通路门店!$BI:$BI,通讯通路门店!$S:$S,$G2315)</f>
        <v>0</v>
      </c>
      <c r="AG2315" s="99">
        <f>SUMIFS(通讯通路门店!$BH:$BH,通讯通路门店!$S:$S,$G2315)</f>
        <v>0</v>
      </c>
      <c r="AH2315" s="99">
        <f t="shared" si="181"/>
        <v>0</v>
      </c>
      <c r="AI2315" s="99">
        <f>SUMIFS(通讯通路门店!$BB:$BB,通讯通路门店!$S:$S,$G2315)</f>
        <v>0</v>
      </c>
      <c r="AJ2315" s="99">
        <f>SUMIFS(通讯通路门店!$BE:$BE,通讯通路门店!$S:$S,$G2315)</f>
        <v>0</v>
      </c>
      <c r="AK2315" s="99">
        <f>SUMIFS(通讯通路门店!$BG:$BG,通讯通路门店!$S:$S,$G2315)</f>
        <v>0</v>
      </c>
      <c r="AL2315" s="99">
        <f>SUMIFS(通讯通路门店!$BC:$BC,通讯通路门店!$S:$S,$G2315)</f>
        <v>0</v>
      </c>
      <c r="AM2315" s="99">
        <f>SUMIFS(通讯通路门店!$BD:$BD,通讯通路门店!$S:$S,$G2315)</f>
        <v>0</v>
      </c>
      <c r="AN2315" s="99">
        <f>SUMIFS(通讯通路门店!$BF:$BF,通讯通路门店!$S:$S,$G2315)</f>
        <v>0</v>
      </c>
      <c r="AO2315" s="99">
        <f t="shared" si="182"/>
        <v>0</v>
      </c>
      <c r="AP2315" s="99">
        <f>SUMIFS(通讯通路门店!$K:$K,通讯通路门店!$S:$S,$G2315)</f>
        <v>0</v>
      </c>
      <c r="AQ2315" s="83"/>
      <c r="AR2315" s="99">
        <f>SUMIFS(通讯通路门店!$T:$T,通讯通路门店!$S:$S,$G2315)</f>
        <v>0</v>
      </c>
      <c r="AS2315" s="99">
        <f>SUMIFS(通讯通路门店!$U:$U,通讯通路门店!$S:$S,$G2315)</f>
        <v>0</v>
      </c>
      <c r="AT2315" s="99">
        <f>SUMIFS(通讯通路门店!$V:$V,通讯通路门店!$S:$S,$G2315)</f>
        <v>0</v>
      </c>
      <c r="AU2315" s="99">
        <f>SUMIFS(通讯通路门店!$W:$W,通讯通路门店!$S:$S,$G2315)</f>
        <v>0</v>
      </c>
      <c r="AV2315" s="99">
        <f>SUMIFS(通讯通路门店!$Z:$Z,通讯通路门店!$S:$S,$G2315)</f>
        <v>0</v>
      </c>
      <c r="AW2315" s="99">
        <f>SUMIFS(通讯通路门店!$AB:$AB,通讯通路门店!$S:$S,$G2315)</f>
        <v>0</v>
      </c>
      <c r="AX2315" s="99">
        <f>SUMIFS(通讯通路门店!$X:$X,通讯通路门店!$S:$S,$G2315)</f>
        <v>0</v>
      </c>
      <c r="AY2315" s="99">
        <f>SUMIFS(通讯通路门店!$Y:$Y,通讯通路门店!$S:$S,$G2315)</f>
        <v>0</v>
      </c>
      <c r="AZ2315" s="99">
        <f>SUMIFS(通讯通路门店!$AA:$AA,通讯通路门店!$S:$S,$G2315)</f>
        <v>0</v>
      </c>
      <c r="BA2315" s="99">
        <f t="shared" si="183"/>
        <v>0</v>
      </c>
      <c r="BB2315" s="99">
        <f t="shared" si="184"/>
        <v>0</v>
      </c>
      <c r="BC2315" s="99">
        <f>SUMIFS(通讯通路门店!$W:$W,通讯通路门店!$S:$S,$G2315,通讯通路门店!$J:$J,"荣耀体验店")+SUMIFS(通讯通路门店!$W:$W,通讯通路门店!$S:$S,$G2315,通讯通路门店!$J:$J,"荣耀授权专卖店")</f>
        <v>0</v>
      </c>
      <c r="BD2315" s="99">
        <f>SUMIFS(通讯通路门店!$Z:$Z,通讯通路门店!$S:$S,$G2315,通讯通路门店!$J:$J,"VIVO体验店")</f>
        <v>0</v>
      </c>
      <c r="BE2315" s="99">
        <f>SUMIFS(通讯通路门店!$AB:$AB,通讯通路门店!$S:$S,$G2315,通讯通路门店!$J:$J,"OPPO体验店")</f>
        <v>0</v>
      </c>
      <c r="BF2315" s="99">
        <f>SUMIFS(通讯通路门店!$X:$X,通讯通路门店!$S:$S,$G2315,通讯通路门店!$J:$J,"华为授权体验店")+SUMIFS(通讯通路门店!$AA:$AA,通讯通路门店!$S:$S,$G2315,通讯通路门店!$J:$J,"华为堡垒店")</f>
        <v>0</v>
      </c>
      <c r="BG2315" s="99">
        <f>SUMIFS(通讯通路门店!$Y:$Y,通讯通路门店!$S:$S,$G2315,通讯通路门店!$J:$J,"小米体验店")</f>
        <v>0</v>
      </c>
      <c r="BH2315" s="99">
        <f>SUMIFS(通讯通路门店!$AA:$AA,通讯通路门店!$S:$S,$G2315,通讯通路门店!$J:$J,"苹果体验店")</f>
        <v>0</v>
      </c>
      <c r="BI2315" s="99">
        <f>SUMIFS(通讯通路门店!$K:$K,通讯通路门店!$S:$S,$G2315,通讯通路门店!$J:$J,"其他品牌专卖店")</f>
        <v>0</v>
      </c>
      <c r="BJ2315" s="99">
        <f>SUMIFS(通讯通路门店!$AC:$AC,通讯通路门店!$S:$S,$G2315)</f>
        <v>0</v>
      </c>
      <c r="BK2315" s="99">
        <f>SUMIFS(通讯通路门店!$AD:$AD,通讯通路门店!$S:$S,$G2315)</f>
        <v>0</v>
      </c>
      <c r="BL2315" s="99">
        <f>SUMIFS(通讯通路门店!$AE:$AE,通讯通路门店!$S:$S,$G2315)</f>
        <v>0</v>
      </c>
      <c r="BM2315" s="99">
        <f>SUMIFS(通讯通路门店!$AF:$AF,通讯通路门店!$S:$S,$G2315)</f>
        <v>0</v>
      </c>
      <c r="BN2315" s="99">
        <f>SUMIFS(通讯通路门店!$AG:$AG,通讯通路门店!$S:$S,$G2315)</f>
        <v>0</v>
      </c>
      <c r="BO2315" s="99">
        <f>SUMIFS(通讯通路门店!$AH:$AH,通讯通路门店!$S:$S,$G2315)</f>
        <v>0</v>
      </c>
      <c r="BP2315" s="99">
        <f>SUMIFS(通讯通路门店!$AI:$AI,通讯通路门店!$S:$S,$G2315)</f>
        <v>0</v>
      </c>
      <c r="BQ2315" s="83"/>
    </row>
    <row r="2316" spans="1:69">
      <c r="A2316" s="99" t="str">
        <f>IFERROR(_xlfn.XLOOKUP($G2316,通讯通路门店!$S$4:$S$993931,通讯通路门店!$A$4:$A$993931,0,0),"")</f>
        <v>海南省</v>
      </c>
      <c r="B2316" s="99" t="str">
        <f>IFERROR(_xlfn.XLOOKUP($G2316,通讯通路门店!$S$4:$S$993931,通讯通路门店!$B$4:$B$993931,0,0),"")</f>
        <v>东方市</v>
      </c>
      <c r="C2316" s="99" t="str">
        <f>IFERROR(_xlfn.XLOOKUP($G2316,通讯通路门店!$S$4:$S$993931,通讯通路门店!$C$4:$C$993931,0,0),"")</f>
        <v>东方市</v>
      </c>
      <c r="D2316" s="99" t="str">
        <f>IFERROR(_xlfn.XLOOKUP($G2316,通讯通路门店!$S$4:$S$993931,通讯通路门店!$D$4:$D$993931,0,0),"")</f>
        <v>八所镇</v>
      </c>
      <c r="E2316" s="83"/>
      <c r="F2316" s="83"/>
      <c r="G2316" s="101"/>
      <c r="H2316" s="102">
        <f>IFERROR(_xlfn.XLOOKUP($G2316,通讯通路门店!$S$4:$S$993931,通讯通路门店!$R$4:$R$993931,0,0),"")</f>
        <v>0</v>
      </c>
      <c r="I2316" s="83"/>
      <c r="J2316" s="83"/>
      <c r="K2316" s="83"/>
      <c r="L2316" s="83"/>
      <c r="M2316" s="83"/>
      <c r="N2316" s="83"/>
      <c r="O2316" s="83"/>
      <c r="P2316" s="83"/>
      <c r="Q2316" s="83"/>
      <c r="R2316" s="83"/>
      <c r="S2316" s="83"/>
      <c r="T2316" s="83"/>
      <c r="U2316" s="99">
        <f>COUNTIF(通讯通路门店!$S:$S,$G2316)</f>
        <v>0</v>
      </c>
      <c r="V2316" s="99">
        <f>COUNTIFS(通讯通路门店!$S:$S,$G2316,通讯通路门店!$J:$J,"综合卖场")</f>
        <v>0</v>
      </c>
      <c r="W2316" s="99">
        <f>SUMIFS(通讯通路门店!$AJ:$AJ,通讯通路门店!$S:$S,通讯客户沙盘!$G2316)</f>
        <v>0</v>
      </c>
      <c r="X2316" s="99">
        <f t="shared" si="180"/>
        <v>0</v>
      </c>
      <c r="Y2316" s="99">
        <f>COUNTIFS(通讯通路门店!$S:$S,$G2316,通讯通路门店!$J:$J,"荣耀体验店")+COUNTIFS(通讯通路门店!$S:$S,$G2316,通讯通路门店!$J:$J,"荣耀授权专卖店")</f>
        <v>0</v>
      </c>
      <c r="Z2316" s="99">
        <f>COUNTIFS(通讯通路门店!$S:$S,$G2316,通讯通路门店!$J:$J,"VIVO体验店")</f>
        <v>0</v>
      </c>
      <c r="AA2316" s="99">
        <f>COUNTIFS(通讯通路门店!$S:$S,$G2316,通讯通路门店!$J:$J,"OPPO体验店")</f>
        <v>0</v>
      </c>
      <c r="AB2316" s="99">
        <f>COUNTIFS(通讯通路门店!$S:$S,$G2316,通讯通路门店!$J:$J,"华为授权体验店")+COUNTIFS(通讯通路门店!$S:$S,$G2316,通讯通路门店!$J:$J,"华为堡垒店")</f>
        <v>0</v>
      </c>
      <c r="AC2316" s="99">
        <f>COUNTIFS(通讯通路门店!$S:$S,$G2316,通讯通路门店!$J:$J,"小米体验店")</f>
        <v>0</v>
      </c>
      <c r="AD2316" s="99">
        <f>COUNTIFS(通讯通路门店!$S:$S,$G2316,通讯通路门店!$J:$J,"苹果体验店")</f>
        <v>0</v>
      </c>
      <c r="AE2316" s="99">
        <f>COUNTIFS(通讯通路门店!$S:$S,$G2316,通讯通路门店!$J:$J,"其他品牌专卖店")</f>
        <v>0</v>
      </c>
      <c r="AF2316" s="99">
        <f>SUMIFS(通讯通路门店!$BI:$BI,通讯通路门店!$S:$S,$G2316)</f>
        <v>0</v>
      </c>
      <c r="AG2316" s="99">
        <f>SUMIFS(通讯通路门店!$BH:$BH,通讯通路门店!$S:$S,$G2316)</f>
        <v>0</v>
      </c>
      <c r="AH2316" s="99">
        <f t="shared" si="181"/>
        <v>0</v>
      </c>
      <c r="AI2316" s="99">
        <f>SUMIFS(通讯通路门店!$BB:$BB,通讯通路门店!$S:$S,$G2316)</f>
        <v>0</v>
      </c>
      <c r="AJ2316" s="99">
        <f>SUMIFS(通讯通路门店!$BE:$BE,通讯通路门店!$S:$S,$G2316)</f>
        <v>0</v>
      </c>
      <c r="AK2316" s="99">
        <f>SUMIFS(通讯通路门店!$BG:$BG,通讯通路门店!$S:$S,$G2316)</f>
        <v>0</v>
      </c>
      <c r="AL2316" s="99">
        <f>SUMIFS(通讯通路门店!$BC:$BC,通讯通路门店!$S:$S,$G2316)</f>
        <v>0</v>
      </c>
      <c r="AM2316" s="99">
        <f>SUMIFS(通讯通路门店!$BD:$BD,通讯通路门店!$S:$S,$G2316)</f>
        <v>0</v>
      </c>
      <c r="AN2316" s="99">
        <f>SUMIFS(通讯通路门店!$BF:$BF,通讯通路门店!$S:$S,$G2316)</f>
        <v>0</v>
      </c>
      <c r="AO2316" s="99">
        <f t="shared" si="182"/>
        <v>0</v>
      </c>
      <c r="AP2316" s="99">
        <f>SUMIFS(通讯通路门店!$K:$K,通讯通路门店!$S:$S,$G2316)</f>
        <v>0</v>
      </c>
      <c r="AQ2316" s="83"/>
      <c r="AR2316" s="99">
        <f>SUMIFS(通讯通路门店!$T:$T,通讯通路门店!$S:$S,$G2316)</f>
        <v>0</v>
      </c>
      <c r="AS2316" s="99">
        <f>SUMIFS(通讯通路门店!$U:$U,通讯通路门店!$S:$S,$G2316)</f>
        <v>0</v>
      </c>
      <c r="AT2316" s="99">
        <f>SUMIFS(通讯通路门店!$V:$V,通讯通路门店!$S:$S,$G2316)</f>
        <v>0</v>
      </c>
      <c r="AU2316" s="99">
        <f>SUMIFS(通讯通路门店!$W:$W,通讯通路门店!$S:$S,$G2316)</f>
        <v>0</v>
      </c>
      <c r="AV2316" s="99">
        <f>SUMIFS(通讯通路门店!$Z:$Z,通讯通路门店!$S:$S,$G2316)</f>
        <v>0</v>
      </c>
      <c r="AW2316" s="99">
        <f>SUMIFS(通讯通路门店!$AB:$AB,通讯通路门店!$S:$S,$G2316)</f>
        <v>0</v>
      </c>
      <c r="AX2316" s="99">
        <f>SUMIFS(通讯通路门店!$X:$X,通讯通路门店!$S:$S,$G2316)</f>
        <v>0</v>
      </c>
      <c r="AY2316" s="99">
        <f>SUMIFS(通讯通路门店!$Y:$Y,通讯通路门店!$S:$S,$G2316)</f>
        <v>0</v>
      </c>
      <c r="AZ2316" s="99">
        <f>SUMIFS(通讯通路门店!$AA:$AA,通讯通路门店!$S:$S,$G2316)</f>
        <v>0</v>
      </c>
      <c r="BA2316" s="99">
        <f t="shared" si="183"/>
        <v>0</v>
      </c>
      <c r="BB2316" s="99">
        <f t="shared" si="184"/>
        <v>0</v>
      </c>
      <c r="BC2316" s="99">
        <f>SUMIFS(通讯通路门店!$W:$W,通讯通路门店!$S:$S,$G2316,通讯通路门店!$J:$J,"荣耀体验店")+SUMIFS(通讯通路门店!$W:$W,通讯通路门店!$S:$S,$G2316,通讯通路门店!$J:$J,"荣耀授权专卖店")</f>
        <v>0</v>
      </c>
      <c r="BD2316" s="99">
        <f>SUMIFS(通讯通路门店!$Z:$Z,通讯通路门店!$S:$S,$G2316,通讯通路门店!$J:$J,"VIVO体验店")</f>
        <v>0</v>
      </c>
      <c r="BE2316" s="99">
        <f>SUMIFS(通讯通路门店!$AB:$AB,通讯通路门店!$S:$S,$G2316,通讯通路门店!$J:$J,"OPPO体验店")</f>
        <v>0</v>
      </c>
      <c r="BF2316" s="99">
        <f>SUMIFS(通讯通路门店!$X:$X,通讯通路门店!$S:$S,$G2316,通讯通路门店!$J:$J,"华为授权体验店")+SUMIFS(通讯通路门店!$AA:$AA,通讯通路门店!$S:$S,$G2316,通讯通路门店!$J:$J,"华为堡垒店")</f>
        <v>0</v>
      </c>
      <c r="BG2316" s="99">
        <f>SUMIFS(通讯通路门店!$Y:$Y,通讯通路门店!$S:$S,$G2316,通讯通路门店!$J:$J,"小米体验店")</f>
        <v>0</v>
      </c>
      <c r="BH2316" s="99">
        <f>SUMIFS(通讯通路门店!$AA:$AA,通讯通路门店!$S:$S,$G2316,通讯通路门店!$J:$J,"苹果体验店")</f>
        <v>0</v>
      </c>
      <c r="BI2316" s="99">
        <f>SUMIFS(通讯通路门店!$K:$K,通讯通路门店!$S:$S,$G2316,通讯通路门店!$J:$J,"其他品牌专卖店")</f>
        <v>0</v>
      </c>
      <c r="BJ2316" s="99">
        <f>SUMIFS(通讯通路门店!$AC:$AC,通讯通路门店!$S:$S,$G2316)</f>
        <v>0</v>
      </c>
      <c r="BK2316" s="99">
        <f>SUMIFS(通讯通路门店!$AD:$AD,通讯通路门店!$S:$S,$G2316)</f>
        <v>0</v>
      </c>
      <c r="BL2316" s="99">
        <f>SUMIFS(通讯通路门店!$AE:$AE,通讯通路门店!$S:$S,$G2316)</f>
        <v>0</v>
      </c>
      <c r="BM2316" s="99">
        <f>SUMIFS(通讯通路门店!$AF:$AF,通讯通路门店!$S:$S,$G2316)</f>
        <v>0</v>
      </c>
      <c r="BN2316" s="99">
        <f>SUMIFS(通讯通路门店!$AG:$AG,通讯通路门店!$S:$S,$G2316)</f>
        <v>0</v>
      </c>
      <c r="BO2316" s="99">
        <f>SUMIFS(通讯通路门店!$AH:$AH,通讯通路门店!$S:$S,$G2316)</f>
        <v>0</v>
      </c>
      <c r="BP2316" s="99">
        <f>SUMIFS(通讯通路门店!$AI:$AI,通讯通路门店!$S:$S,$G2316)</f>
        <v>0</v>
      </c>
      <c r="BQ2316" s="83"/>
    </row>
    <row r="2317" spans="1:69">
      <c r="A2317" s="99" t="str">
        <f>IFERROR(_xlfn.XLOOKUP($G2317,通讯通路门店!$S$4:$S$993931,通讯通路门店!$A$4:$A$993931,0,0),"")</f>
        <v>海南省</v>
      </c>
      <c r="B2317" s="99" t="str">
        <f>IFERROR(_xlfn.XLOOKUP($G2317,通讯通路门店!$S$4:$S$993931,通讯通路门店!$B$4:$B$993931,0,0),"")</f>
        <v>东方市</v>
      </c>
      <c r="C2317" s="99" t="str">
        <f>IFERROR(_xlfn.XLOOKUP($G2317,通讯通路门店!$S$4:$S$993931,通讯通路门店!$C$4:$C$993931,0,0),"")</f>
        <v>东方市</v>
      </c>
      <c r="D2317" s="99" t="str">
        <f>IFERROR(_xlfn.XLOOKUP($G2317,通讯通路门店!$S$4:$S$993931,通讯通路门店!$D$4:$D$993931,0,0),"")</f>
        <v>八所镇</v>
      </c>
      <c r="E2317" s="83"/>
      <c r="F2317" s="83"/>
      <c r="G2317" s="101"/>
      <c r="H2317" s="102">
        <f>IFERROR(_xlfn.XLOOKUP($G2317,通讯通路门店!$S$4:$S$993931,通讯通路门店!$R$4:$R$993931,0,0),"")</f>
        <v>0</v>
      </c>
      <c r="I2317" s="83"/>
      <c r="J2317" s="83"/>
      <c r="K2317" s="83"/>
      <c r="L2317" s="83"/>
      <c r="M2317" s="83"/>
      <c r="N2317" s="83"/>
      <c r="O2317" s="83"/>
      <c r="P2317" s="83"/>
      <c r="Q2317" s="83"/>
      <c r="R2317" s="83"/>
      <c r="S2317" s="83"/>
      <c r="T2317" s="83"/>
      <c r="U2317" s="99">
        <f>COUNTIF(通讯通路门店!$S:$S,$G2317)</f>
        <v>0</v>
      </c>
      <c r="V2317" s="99">
        <f>COUNTIFS(通讯通路门店!$S:$S,$G2317,通讯通路门店!$J:$J,"综合卖场")</f>
        <v>0</v>
      </c>
      <c r="W2317" s="99">
        <f>SUMIFS(通讯通路门店!$AJ:$AJ,通讯通路门店!$S:$S,通讯客户沙盘!$G2317)</f>
        <v>0</v>
      </c>
      <c r="X2317" s="99">
        <f t="shared" si="180"/>
        <v>0</v>
      </c>
      <c r="Y2317" s="99">
        <f>COUNTIFS(通讯通路门店!$S:$S,$G2317,通讯通路门店!$J:$J,"荣耀体验店")+COUNTIFS(通讯通路门店!$S:$S,$G2317,通讯通路门店!$J:$J,"荣耀授权专卖店")</f>
        <v>0</v>
      </c>
      <c r="Z2317" s="99">
        <f>COUNTIFS(通讯通路门店!$S:$S,$G2317,通讯通路门店!$J:$J,"VIVO体验店")</f>
        <v>0</v>
      </c>
      <c r="AA2317" s="99">
        <f>COUNTIFS(通讯通路门店!$S:$S,$G2317,通讯通路门店!$J:$J,"OPPO体验店")</f>
        <v>0</v>
      </c>
      <c r="AB2317" s="99">
        <f>COUNTIFS(通讯通路门店!$S:$S,$G2317,通讯通路门店!$J:$J,"华为授权体验店")+COUNTIFS(通讯通路门店!$S:$S,$G2317,通讯通路门店!$J:$J,"华为堡垒店")</f>
        <v>0</v>
      </c>
      <c r="AC2317" s="99">
        <f>COUNTIFS(通讯通路门店!$S:$S,$G2317,通讯通路门店!$J:$J,"小米体验店")</f>
        <v>0</v>
      </c>
      <c r="AD2317" s="99">
        <f>COUNTIFS(通讯通路门店!$S:$S,$G2317,通讯通路门店!$J:$J,"苹果体验店")</f>
        <v>0</v>
      </c>
      <c r="AE2317" s="99">
        <f>COUNTIFS(通讯通路门店!$S:$S,$G2317,通讯通路门店!$J:$J,"其他品牌专卖店")</f>
        <v>0</v>
      </c>
      <c r="AF2317" s="99">
        <f>SUMIFS(通讯通路门店!$BI:$BI,通讯通路门店!$S:$S,$G2317)</f>
        <v>0</v>
      </c>
      <c r="AG2317" s="99">
        <f>SUMIFS(通讯通路门店!$BH:$BH,通讯通路门店!$S:$S,$G2317)</f>
        <v>0</v>
      </c>
      <c r="AH2317" s="99">
        <f t="shared" si="181"/>
        <v>0</v>
      </c>
      <c r="AI2317" s="99">
        <f>SUMIFS(通讯通路门店!$BB:$BB,通讯通路门店!$S:$S,$G2317)</f>
        <v>0</v>
      </c>
      <c r="AJ2317" s="99">
        <f>SUMIFS(通讯通路门店!$BE:$BE,通讯通路门店!$S:$S,$G2317)</f>
        <v>0</v>
      </c>
      <c r="AK2317" s="99">
        <f>SUMIFS(通讯通路门店!$BG:$BG,通讯通路门店!$S:$S,$G2317)</f>
        <v>0</v>
      </c>
      <c r="AL2317" s="99">
        <f>SUMIFS(通讯通路门店!$BC:$BC,通讯通路门店!$S:$S,$G2317)</f>
        <v>0</v>
      </c>
      <c r="AM2317" s="99">
        <f>SUMIFS(通讯通路门店!$BD:$BD,通讯通路门店!$S:$S,$G2317)</f>
        <v>0</v>
      </c>
      <c r="AN2317" s="99">
        <f>SUMIFS(通讯通路门店!$BF:$BF,通讯通路门店!$S:$S,$G2317)</f>
        <v>0</v>
      </c>
      <c r="AO2317" s="99">
        <f t="shared" si="182"/>
        <v>0</v>
      </c>
      <c r="AP2317" s="99">
        <f>SUMIFS(通讯通路门店!$K:$K,通讯通路门店!$S:$S,$G2317)</f>
        <v>0</v>
      </c>
      <c r="AQ2317" s="83"/>
      <c r="AR2317" s="99">
        <f>SUMIFS(通讯通路门店!$T:$T,通讯通路门店!$S:$S,$G2317)</f>
        <v>0</v>
      </c>
      <c r="AS2317" s="99">
        <f>SUMIFS(通讯通路门店!$U:$U,通讯通路门店!$S:$S,$G2317)</f>
        <v>0</v>
      </c>
      <c r="AT2317" s="99">
        <f>SUMIFS(通讯通路门店!$V:$V,通讯通路门店!$S:$S,$G2317)</f>
        <v>0</v>
      </c>
      <c r="AU2317" s="99">
        <f>SUMIFS(通讯通路门店!$W:$W,通讯通路门店!$S:$S,$G2317)</f>
        <v>0</v>
      </c>
      <c r="AV2317" s="99">
        <f>SUMIFS(通讯通路门店!$Z:$Z,通讯通路门店!$S:$S,$G2317)</f>
        <v>0</v>
      </c>
      <c r="AW2317" s="99">
        <f>SUMIFS(通讯通路门店!$AB:$AB,通讯通路门店!$S:$S,$G2317)</f>
        <v>0</v>
      </c>
      <c r="AX2317" s="99">
        <f>SUMIFS(通讯通路门店!$X:$X,通讯通路门店!$S:$S,$G2317)</f>
        <v>0</v>
      </c>
      <c r="AY2317" s="99">
        <f>SUMIFS(通讯通路门店!$Y:$Y,通讯通路门店!$S:$S,$G2317)</f>
        <v>0</v>
      </c>
      <c r="AZ2317" s="99">
        <f>SUMIFS(通讯通路门店!$AA:$AA,通讯通路门店!$S:$S,$G2317)</f>
        <v>0</v>
      </c>
      <c r="BA2317" s="99">
        <f t="shared" si="183"/>
        <v>0</v>
      </c>
      <c r="BB2317" s="99">
        <f t="shared" si="184"/>
        <v>0</v>
      </c>
      <c r="BC2317" s="99">
        <f>SUMIFS(通讯通路门店!$W:$W,通讯通路门店!$S:$S,$G2317,通讯通路门店!$J:$J,"荣耀体验店")+SUMIFS(通讯通路门店!$W:$W,通讯通路门店!$S:$S,$G2317,通讯通路门店!$J:$J,"荣耀授权专卖店")</f>
        <v>0</v>
      </c>
      <c r="BD2317" s="99">
        <f>SUMIFS(通讯通路门店!$Z:$Z,通讯通路门店!$S:$S,$G2317,通讯通路门店!$J:$J,"VIVO体验店")</f>
        <v>0</v>
      </c>
      <c r="BE2317" s="99">
        <f>SUMIFS(通讯通路门店!$AB:$AB,通讯通路门店!$S:$S,$G2317,通讯通路门店!$J:$J,"OPPO体验店")</f>
        <v>0</v>
      </c>
      <c r="BF2317" s="99">
        <f>SUMIFS(通讯通路门店!$X:$X,通讯通路门店!$S:$S,$G2317,通讯通路门店!$J:$J,"华为授权体验店")+SUMIFS(通讯通路门店!$AA:$AA,通讯通路门店!$S:$S,$G2317,通讯通路门店!$J:$J,"华为堡垒店")</f>
        <v>0</v>
      </c>
      <c r="BG2317" s="99">
        <f>SUMIFS(通讯通路门店!$Y:$Y,通讯通路门店!$S:$S,$G2317,通讯通路门店!$J:$J,"小米体验店")</f>
        <v>0</v>
      </c>
      <c r="BH2317" s="99">
        <f>SUMIFS(通讯通路门店!$AA:$AA,通讯通路门店!$S:$S,$G2317,通讯通路门店!$J:$J,"苹果体验店")</f>
        <v>0</v>
      </c>
      <c r="BI2317" s="99">
        <f>SUMIFS(通讯通路门店!$K:$K,通讯通路门店!$S:$S,$G2317,通讯通路门店!$J:$J,"其他品牌专卖店")</f>
        <v>0</v>
      </c>
      <c r="BJ2317" s="99">
        <f>SUMIFS(通讯通路门店!$AC:$AC,通讯通路门店!$S:$S,$G2317)</f>
        <v>0</v>
      </c>
      <c r="BK2317" s="99">
        <f>SUMIFS(通讯通路门店!$AD:$AD,通讯通路门店!$S:$S,$G2317)</f>
        <v>0</v>
      </c>
      <c r="BL2317" s="99">
        <f>SUMIFS(通讯通路门店!$AE:$AE,通讯通路门店!$S:$S,$G2317)</f>
        <v>0</v>
      </c>
      <c r="BM2317" s="99">
        <f>SUMIFS(通讯通路门店!$AF:$AF,通讯通路门店!$S:$S,$G2317)</f>
        <v>0</v>
      </c>
      <c r="BN2317" s="99">
        <f>SUMIFS(通讯通路门店!$AG:$AG,通讯通路门店!$S:$S,$G2317)</f>
        <v>0</v>
      </c>
      <c r="BO2317" s="99">
        <f>SUMIFS(通讯通路门店!$AH:$AH,通讯通路门店!$S:$S,$G2317)</f>
        <v>0</v>
      </c>
      <c r="BP2317" s="99">
        <f>SUMIFS(通讯通路门店!$AI:$AI,通讯通路门店!$S:$S,$G2317)</f>
        <v>0</v>
      </c>
      <c r="BQ2317" s="83"/>
    </row>
    <row r="2318" spans="1:69">
      <c r="A2318" s="99" t="str">
        <f>IFERROR(_xlfn.XLOOKUP($G2318,通讯通路门店!$S$4:$S$993931,通讯通路门店!$A$4:$A$993931,0,0),"")</f>
        <v>海南省</v>
      </c>
      <c r="B2318" s="99" t="str">
        <f>IFERROR(_xlfn.XLOOKUP($G2318,通讯通路门店!$S$4:$S$993931,通讯通路门店!$B$4:$B$993931,0,0),"")</f>
        <v>东方市</v>
      </c>
      <c r="C2318" s="99" t="str">
        <f>IFERROR(_xlfn.XLOOKUP($G2318,通讯通路门店!$S$4:$S$993931,通讯通路门店!$C$4:$C$993931,0,0),"")</f>
        <v>东方市</v>
      </c>
      <c r="D2318" s="99" t="str">
        <f>IFERROR(_xlfn.XLOOKUP($G2318,通讯通路门店!$S$4:$S$993931,通讯通路门店!$D$4:$D$993931,0,0),"")</f>
        <v>八所镇</v>
      </c>
      <c r="E2318" s="83"/>
      <c r="F2318" s="83"/>
      <c r="G2318" s="101"/>
      <c r="H2318" s="102">
        <f>IFERROR(_xlfn.XLOOKUP($G2318,通讯通路门店!$S$4:$S$993931,通讯通路门店!$R$4:$R$993931,0,0),"")</f>
        <v>0</v>
      </c>
      <c r="I2318" s="83"/>
      <c r="J2318" s="83"/>
      <c r="K2318" s="83"/>
      <c r="L2318" s="83"/>
      <c r="M2318" s="83"/>
      <c r="N2318" s="83"/>
      <c r="O2318" s="83"/>
      <c r="P2318" s="83"/>
      <c r="Q2318" s="83"/>
      <c r="R2318" s="83"/>
      <c r="S2318" s="83"/>
      <c r="T2318" s="83"/>
      <c r="U2318" s="99">
        <f>COUNTIF(通讯通路门店!$S:$S,$G2318)</f>
        <v>0</v>
      </c>
      <c r="V2318" s="99">
        <f>COUNTIFS(通讯通路门店!$S:$S,$G2318,通讯通路门店!$J:$J,"综合卖场")</f>
        <v>0</v>
      </c>
      <c r="W2318" s="99">
        <f>SUMIFS(通讯通路门店!$AJ:$AJ,通讯通路门店!$S:$S,通讯客户沙盘!$G2318)</f>
        <v>0</v>
      </c>
      <c r="X2318" s="99">
        <f t="shared" si="180"/>
        <v>0</v>
      </c>
      <c r="Y2318" s="99">
        <f>COUNTIFS(通讯通路门店!$S:$S,$G2318,通讯通路门店!$J:$J,"荣耀体验店")+COUNTIFS(通讯通路门店!$S:$S,$G2318,通讯通路门店!$J:$J,"荣耀授权专卖店")</f>
        <v>0</v>
      </c>
      <c r="Z2318" s="99">
        <f>COUNTIFS(通讯通路门店!$S:$S,$G2318,通讯通路门店!$J:$J,"VIVO体验店")</f>
        <v>0</v>
      </c>
      <c r="AA2318" s="99">
        <f>COUNTIFS(通讯通路门店!$S:$S,$G2318,通讯通路门店!$J:$J,"OPPO体验店")</f>
        <v>0</v>
      </c>
      <c r="AB2318" s="99">
        <f>COUNTIFS(通讯通路门店!$S:$S,$G2318,通讯通路门店!$J:$J,"华为授权体验店")+COUNTIFS(通讯通路门店!$S:$S,$G2318,通讯通路门店!$J:$J,"华为堡垒店")</f>
        <v>0</v>
      </c>
      <c r="AC2318" s="99">
        <f>COUNTIFS(通讯通路门店!$S:$S,$G2318,通讯通路门店!$J:$J,"小米体验店")</f>
        <v>0</v>
      </c>
      <c r="AD2318" s="99">
        <f>COUNTIFS(通讯通路门店!$S:$S,$G2318,通讯通路门店!$J:$J,"苹果体验店")</f>
        <v>0</v>
      </c>
      <c r="AE2318" s="99">
        <f>COUNTIFS(通讯通路门店!$S:$S,$G2318,通讯通路门店!$J:$J,"其他品牌专卖店")</f>
        <v>0</v>
      </c>
      <c r="AF2318" s="99">
        <f>SUMIFS(通讯通路门店!$BI:$BI,通讯通路门店!$S:$S,$G2318)</f>
        <v>0</v>
      </c>
      <c r="AG2318" s="99">
        <f>SUMIFS(通讯通路门店!$BH:$BH,通讯通路门店!$S:$S,$G2318)</f>
        <v>0</v>
      </c>
      <c r="AH2318" s="99">
        <f t="shared" si="181"/>
        <v>0</v>
      </c>
      <c r="AI2318" s="99">
        <f>SUMIFS(通讯通路门店!$BB:$BB,通讯通路门店!$S:$S,$G2318)</f>
        <v>0</v>
      </c>
      <c r="AJ2318" s="99">
        <f>SUMIFS(通讯通路门店!$BE:$BE,通讯通路门店!$S:$S,$G2318)</f>
        <v>0</v>
      </c>
      <c r="AK2318" s="99">
        <f>SUMIFS(通讯通路门店!$BG:$BG,通讯通路门店!$S:$S,$G2318)</f>
        <v>0</v>
      </c>
      <c r="AL2318" s="99">
        <f>SUMIFS(通讯通路门店!$BC:$BC,通讯通路门店!$S:$S,$G2318)</f>
        <v>0</v>
      </c>
      <c r="AM2318" s="99">
        <f>SUMIFS(通讯通路门店!$BD:$BD,通讯通路门店!$S:$S,$G2318)</f>
        <v>0</v>
      </c>
      <c r="AN2318" s="99">
        <f>SUMIFS(通讯通路门店!$BF:$BF,通讯通路门店!$S:$S,$G2318)</f>
        <v>0</v>
      </c>
      <c r="AO2318" s="99">
        <f t="shared" si="182"/>
        <v>0</v>
      </c>
      <c r="AP2318" s="99">
        <f>SUMIFS(通讯通路门店!$K:$K,通讯通路门店!$S:$S,$G2318)</f>
        <v>0</v>
      </c>
      <c r="AQ2318" s="83"/>
      <c r="AR2318" s="99">
        <f>SUMIFS(通讯通路门店!$T:$T,通讯通路门店!$S:$S,$G2318)</f>
        <v>0</v>
      </c>
      <c r="AS2318" s="99">
        <f>SUMIFS(通讯通路门店!$U:$U,通讯通路门店!$S:$S,$G2318)</f>
        <v>0</v>
      </c>
      <c r="AT2318" s="99">
        <f>SUMIFS(通讯通路门店!$V:$V,通讯通路门店!$S:$S,$G2318)</f>
        <v>0</v>
      </c>
      <c r="AU2318" s="99">
        <f>SUMIFS(通讯通路门店!$W:$W,通讯通路门店!$S:$S,$G2318)</f>
        <v>0</v>
      </c>
      <c r="AV2318" s="99">
        <f>SUMIFS(通讯通路门店!$Z:$Z,通讯通路门店!$S:$S,$G2318)</f>
        <v>0</v>
      </c>
      <c r="AW2318" s="99">
        <f>SUMIFS(通讯通路门店!$AB:$AB,通讯通路门店!$S:$S,$G2318)</f>
        <v>0</v>
      </c>
      <c r="AX2318" s="99">
        <f>SUMIFS(通讯通路门店!$X:$X,通讯通路门店!$S:$S,$G2318)</f>
        <v>0</v>
      </c>
      <c r="AY2318" s="99">
        <f>SUMIFS(通讯通路门店!$Y:$Y,通讯通路门店!$S:$S,$G2318)</f>
        <v>0</v>
      </c>
      <c r="AZ2318" s="99">
        <f>SUMIFS(通讯通路门店!$AA:$AA,通讯通路门店!$S:$S,$G2318)</f>
        <v>0</v>
      </c>
      <c r="BA2318" s="99">
        <f t="shared" si="183"/>
        <v>0</v>
      </c>
      <c r="BB2318" s="99">
        <f t="shared" si="184"/>
        <v>0</v>
      </c>
      <c r="BC2318" s="99">
        <f>SUMIFS(通讯通路门店!$W:$W,通讯通路门店!$S:$S,$G2318,通讯通路门店!$J:$J,"荣耀体验店")+SUMIFS(通讯通路门店!$W:$W,通讯通路门店!$S:$S,$G2318,通讯通路门店!$J:$J,"荣耀授权专卖店")</f>
        <v>0</v>
      </c>
      <c r="BD2318" s="99">
        <f>SUMIFS(通讯通路门店!$Z:$Z,通讯通路门店!$S:$S,$G2318,通讯通路门店!$J:$J,"VIVO体验店")</f>
        <v>0</v>
      </c>
      <c r="BE2318" s="99">
        <f>SUMIFS(通讯通路门店!$AB:$AB,通讯通路门店!$S:$S,$G2318,通讯通路门店!$J:$J,"OPPO体验店")</f>
        <v>0</v>
      </c>
      <c r="BF2318" s="99">
        <f>SUMIFS(通讯通路门店!$X:$X,通讯通路门店!$S:$S,$G2318,通讯通路门店!$J:$J,"华为授权体验店")+SUMIFS(通讯通路门店!$AA:$AA,通讯通路门店!$S:$S,$G2318,通讯通路门店!$J:$J,"华为堡垒店")</f>
        <v>0</v>
      </c>
      <c r="BG2318" s="99">
        <f>SUMIFS(通讯通路门店!$Y:$Y,通讯通路门店!$S:$S,$G2318,通讯通路门店!$J:$J,"小米体验店")</f>
        <v>0</v>
      </c>
      <c r="BH2318" s="99">
        <f>SUMIFS(通讯通路门店!$AA:$AA,通讯通路门店!$S:$S,$G2318,通讯通路门店!$J:$J,"苹果体验店")</f>
        <v>0</v>
      </c>
      <c r="BI2318" s="99">
        <f>SUMIFS(通讯通路门店!$K:$K,通讯通路门店!$S:$S,$G2318,通讯通路门店!$J:$J,"其他品牌专卖店")</f>
        <v>0</v>
      </c>
      <c r="BJ2318" s="99">
        <f>SUMIFS(通讯通路门店!$AC:$AC,通讯通路门店!$S:$S,$G2318)</f>
        <v>0</v>
      </c>
      <c r="BK2318" s="99">
        <f>SUMIFS(通讯通路门店!$AD:$AD,通讯通路门店!$S:$S,$G2318)</f>
        <v>0</v>
      </c>
      <c r="BL2318" s="99">
        <f>SUMIFS(通讯通路门店!$AE:$AE,通讯通路门店!$S:$S,$G2318)</f>
        <v>0</v>
      </c>
      <c r="BM2318" s="99">
        <f>SUMIFS(通讯通路门店!$AF:$AF,通讯通路门店!$S:$S,$G2318)</f>
        <v>0</v>
      </c>
      <c r="BN2318" s="99">
        <f>SUMIFS(通讯通路门店!$AG:$AG,通讯通路门店!$S:$S,$G2318)</f>
        <v>0</v>
      </c>
      <c r="BO2318" s="99">
        <f>SUMIFS(通讯通路门店!$AH:$AH,通讯通路门店!$S:$S,$G2318)</f>
        <v>0</v>
      </c>
      <c r="BP2318" s="99">
        <f>SUMIFS(通讯通路门店!$AI:$AI,通讯通路门店!$S:$S,$G2318)</f>
        <v>0</v>
      </c>
      <c r="BQ2318" s="83"/>
    </row>
    <row r="2319" spans="1:69">
      <c r="A2319" s="99" t="str">
        <f>IFERROR(_xlfn.XLOOKUP($G2319,通讯通路门店!$S$4:$S$993931,通讯通路门店!$A$4:$A$993931,0,0),"")</f>
        <v>海南省</v>
      </c>
      <c r="B2319" s="99" t="str">
        <f>IFERROR(_xlfn.XLOOKUP($G2319,通讯通路门店!$S$4:$S$993931,通讯通路门店!$B$4:$B$993931,0,0),"")</f>
        <v>东方市</v>
      </c>
      <c r="C2319" s="99" t="str">
        <f>IFERROR(_xlfn.XLOOKUP($G2319,通讯通路门店!$S$4:$S$993931,通讯通路门店!$C$4:$C$993931,0,0),"")</f>
        <v>东方市</v>
      </c>
      <c r="D2319" s="99" t="str">
        <f>IFERROR(_xlfn.XLOOKUP($G2319,通讯通路门店!$S$4:$S$993931,通讯通路门店!$D$4:$D$993931,0,0),"")</f>
        <v>八所镇</v>
      </c>
      <c r="E2319" s="83"/>
      <c r="F2319" s="83"/>
      <c r="G2319" s="101"/>
      <c r="H2319" s="102">
        <f>IFERROR(_xlfn.XLOOKUP($G2319,通讯通路门店!$S$4:$S$993931,通讯通路门店!$R$4:$R$993931,0,0),"")</f>
        <v>0</v>
      </c>
      <c r="I2319" s="83"/>
      <c r="J2319" s="83"/>
      <c r="K2319" s="83"/>
      <c r="L2319" s="83"/>
      <c r="M2319" s="83"/>
      <c r="N2319" s="83"/>
      <c r="O2319" s="83"/>
      <c r="P2319" s="83"/>
      <c r="Q2319" s="83"/>
      <c r="R2319" s="83"/>
      <c r="S2319" s="83"/>
      <c r="T2319" s="83"/>
      <c r="U2319" s="99">
        <f>COUNTIF(通讯通路门店!$S:$S,$G2319)</f>
        <v>0</v>
      </c>
      <c r="V2319" s="99">
        <f>COUNTIFS(通讯通路门店!$S:$S,$G2319,通讯通路门店!$J:$J,"综合卖场")</f>
        <v>0</v>
      </c>
      <c r="W2319" s="99">
        <f>SUMIFS(通讯通路门店!$AJ:$AJ,通讯通路门店!$S:$S,通讯客户沙盘!$G2319)</f>
        <v>0</v>
      </c>
      <c r="X2319" s="99">
        <f t="shared" si="180"/>
        <v>0</v>
      </c>
      <c r="Y2319" s="99">
        <f>COUNTIFS(通讯通路门店!$S:$S,$G2319,通讯通路门店!$J:$J,"荣耀体验店")+COUNTIFS(通讯通路门店!$S:$S,$G2319,通讯通路门店!$J:$J,"荣耀授权专卖店")</f>
        <v>0</v>
      </c>
      <c r="Z2319" s="99">
        <f>COUNTIFS(通讯通路门店!$S:$S,$G2319,通讯通路门店!$J:$J,"VIVO体验店")</f>
        <v>0</v>
      </c>
      <c r="AA2319" s="99">
        <f>COUNTIFS(通讯通路门店!$S:$S,$G2319,通讯通路门店!$J:$J,"OPPO体验店")</f>
        <v>0</v>
      </c>
      <c r="AB2319" s="99">
        <f>COUNTIFS(通讯通路门店!$S:$S,$G2319,通讯通路门店!$J:$J,"华为授权体验店")+COUNTIFS(通讯通路门店!$S:$S,$G2319,通讯通路门店!$J:$J,"华为堡垒店")</f>
        <v>0</v>
      </c>
      <c r="AC2319" s="99">
        <f>COUNTIFS(通讯通路门店!$S:$S,$G2319,通讯通路门店!$J:$J,"小米体验店")</f>
        <v>0</v>
      </c>
      <c r="AD2319" s="99">
        <f>COUNTIFS(通讯通路门店!$S:$S,$G2319,通讯通路门店!$J:$J,"苹果体验店")</f>
        <v>0</v>
      </c>
      <c r="AE2319" s="99">
        <f>COUNTIFS(通讯通路门店!$S:$S,$G2319,通讯通路门店!$J:$J,"其他品牌专卖店")</f>
        <v>0</v>
      </c>
      <c r="AF2319" s="99">
        <f>SUMIFS(通讯通路门店!$BI:$BI,通讯通路门店!$S:$S,$G2319)</f>
        <v>0</v>
      </c>
      <c r="AG2319" s="99">
        <f>SUMIFS(通讯通路门店!$BH:$BH,通讯通路门店!$S:$S,$G2319)</f>
        <v>0</v>
      </c>
      <c r="AH2319" s="99">
        <f t="shared" si="181"/>
        <v>0</v>
      </c>
      <c r="AI2319" s="99">
        <f>SUMIFS(通讯通路门店!$BB:$BB,通讯通路门店!$S:$S,$G2319)</f>
        <v>0</v>
      </c>
      <c r="AJ2319" s="99">
        <f>SUMIFS(通讯通路门店!$BE:$BE,通讯通路门店!$S:$S,$G2319)</f>
        <v>0</v>
      </c>
      <c r="AK2319" s="99">
        <f>SUMIFS(通讯通路门店!$BG:$BG,通讯通路门店!$S:$S,$G2319)</f>
        <v>0</v>
      </c>
      <c r="AL2319" s="99">
        <f>SUMIFS(通讯通路门店!$BC:$BC,通讯通路门店!$S:$S,$G2319)</f>
        <v>0</v>
      </c>
      <c r="AM2319" s="99">
        <f>SUMIFS(通讯通路门店!$BD:$BD,通讯通路门店!$S:$S,$G2319)</f>
        <v>0</v>
      </c>
      <c r="AN2319" s="99">
        <f>SUMIFS(通讯通路门店!$BF:$BF,通讯通路门店!$S:$S,$G2319)</f>
        <v>0</v>
      </c>
      <c r="AO2319" s="99">
        <f t="shared" si="182"/>
        <v>0</v>
      </c>
      <c r="AP2319" s="99">
        <f>SUMIFS(通讯通路门店!$K:$K,通讯通路门店!$S:$S,$G2319)</f>
        <v>0</v>
      </c>
      <c r="AQ2319" s="83"/>
      <c r="AR2319" s="99">
        <f>SUMIFS(通讯通路门店!$T:$T,通讯通路门店!$S:$S,$G2319)</f>
        <v>0</v>
      </c>
      <c r="AS2319" s="99">
        <f>SUMIFS(通讯通路门店!$U:$U,通讯通路门店!$S:$S,$G2319)</f>
        <v>0</v>
      </c>
      <c r="AT2319" s="99">
        <f>SUMIFS(通讯通路门店!$V:$V,通讯通路门店!$S:$S,$G2319)</f>
        <v>0</v>
      </c>
      <c r="AU2319" s="99">
        <f>SUMIFS(通讯通路门店!$W:$W,通讯通路门店!$S:$S,$G2319)</f>
        <v>0</v>
      </c>
      <c r="AV2319" s="99">
        <f>SUMIFS(通讯通路门店!$Z:$Z,通讯通路门店!$S:$S,$G2319)</f>
        <v>0</v>
      </c>
      <c r="AW2319" s="99">
        <f>SUMIFS(通讯通路门店!$AB:$AB,通讯通路门店!$S:$S,$G2319)</f>
        <v>0</v>
      </c>
      <c r="AX2319" s="99">
        <f>SUMIFS(通讯通路门店!$X:$X,通讯通路门店!$S:$S,$G2319)</f>
        <v>0</v>
      </c>
      <c r="AY2319" s="99">
        <f>SUMIFS(通讯通路门店!$Y:$Y,通讯通路门店!$S:$S,$G2319)</f>
        <v>0</v>
      </c>
      <c r="AZ2319" s="99">
        <f>SUMIFS(通讯通路门店!$AA:$AA,通讯通路门店!$S:$S,$G2319)</f>
        <v>0</v>
      </c>
      <c r="BA2319" s="99">
        <f t="shared" si="183"/>
        <v>0</v>
      </c>
      <c r="BB2319" s="99">
        <f t="shared" si="184"/>
        <v>0</v>
      </c>
      <c r="BC2319" s="99">
        <f>SUMIFS(通讯通路门店!$W:$W,通讯通路门店!$S:$S,$G2319,通讯通路门店!$J:$J,"荣耀体验店")+SUMIFS(通讯通路门店!$W:$W,通讯通路门店!$S:$S,$G2319,通讯通路门店!$J:$J,"荣耀授权专卖店")</f>
        <v>0</v>
      </c>
      <c r="BD2319" s="99">
        <f>SUMIFS(通讯通路门店!$Z:$Z,通讯通路门店!$S:$S,$G2319,通讯通路门店!$J:$J,"VIVO体验店")</f>
        <v>0</v>
      </c>
      <c r="BE2319" s="99">
        <f>SUMIFS(通讯通路门店!$AB:$AB,通讯通路门店!$S:$S,$G2319,通讯通路门店!$J:$J,"OPPO体验店")</f>
        <v>0</v>
      </c>
      <c r="BF2319" s="99">
        <f>SUMIFS(通讯通路门店!$X:$X,通讯通路门店!$S:$S,$G2319,通讯通路门店!$J:$J,"华为授权体验店")+SUMIFS(通讯通路门店!$AA:$AA,通讯通路门店!$S:$S,$G2319,通讯通路门店!$J:$J,"华为堡垒店")</f>
        <v>0</v>
      </c>
      <c r="BG2319" s="99">
        <f>SUMIFS(通讯通路门店!$Y:$Y,通讯通路门店!$S:$S,$G2319,通讯通路门店!$J:$J,"小米体验店")</f>
        <v>0</v>
      </c>
      <c r="BH2319" s="99">
        <f>SUMIFS(通讯通路门店!$AA:$AA,通讯通路门店!$S:$S,$G2319,通讯通路门店!$J:$J,"苹果体验店")</f>
        <v>0</v>
      </c>
      <c r="BI2319" s="99">
        <f>SUMIFS(通讯通路门店!$K:$K,通讯通路门店!$S:$S,$G2319,通讯通路门店!$J:$J,"其他品牌专卖店")</f>
        <v>0</v>
      </c>
      <c r="BJ2319" s="99">
        <f>SUMIFS(通讯通路门店!$AC:$AC,通讯通路门店!$S:$S,$G2319)</f>
        <v>0</v>
      </c>
      <c r="BK2319" s="99">
        <f>SUMIFS(通讯通路门店!$AD:$AD,通讯通路门店!$S:$S,$G2319)</f>
        <v>0</v>
      </c>
      <c r="BL2319" s="99">
        <f>SUMIFS(通讯通路门店!$AE:$AE,通讯通路门店!$S:$S,$G2319)</f>
        <v>0</v>
      </c>
      <c r="BM2319" s="99">
        <f>SUMIFS(通讯通路门店!$AF:$AF,通讯通路门店!$S:$S,$G2319)</f>
        <v>0</v>
      </c>
      <c r="BN2319" s="99">
        <f>SUMIFS(通讯通路门店!$AG:$AG,通讯通路门店!$S:$S,$G2319)</f>
        <v>0</v>
      </c>
      <c r="BO2319" s="99">
        <f>SUMIFS(通讯通路门店!$AH:$AH,通讯通路门店!$S:$S,$G2319)</f>
        <v>0</v>
      </c>
      <c r="BP2319" s="99">
        <f>SUMIFS(通讯通路门店!$AI:$AI,通讯通路门店!$S:$S,$G2319)</f>
        <v>0</v>
      </c>
      <c r="BQ2319" s="83"/>
    </row>
    <row r="2320" spans="1:69">
      <c r="A2320" s="99" t="str">
        <f>IFERROR(_xlfn.XLOOKUP($G2320,通讯通路门店!$S$4:$S$993931,通讯通路门店!$A$4:$A$993931,0,0),"")</f>
        <v>海南省</v>
      </c>
      <c r="B2320" s="99" t="str">
        <f>IFERROR(_xlfn.XLOOKUP($G2320,通讯通路门店!$S$4:$S$993931,通讯通路门店!$B$4:$B$993931,0,0),"")</f>
        <v>东方市</v>
      </c>
      <c r="C2320" s="99" t="str">
        <f>IFERROR(_xlfn.XLOOKUP($G2320,通讯通路门店!$S$4:$S$993931,通讯通路门店!$C$4:$C$993931,0,0),"")</f>
        <v>东方市</v>
      </c>
      <c r="D2320" s="99" t="str">
        <f>IFERROR(_xlfn.XLOOKUP($G2320,通讯通路门店!$S$4:$S$993931,通讯通路门店!$D$4:$D$993931,0,0),"")</f>
        <v>八所镇</v>
      </c>
      <c r="E2320" s="83"/>
      <c r="F2320" s="83"/>
      <c r="G2320" s="101"/>
      <c r="H2320" s="102">
        <f>IFERROR(_xlfn.XLOOKUP($G2320,通讯通路门店!$S$4:$S$993931,通讯通路门店!$R$4:$R$993931,0,0),"")</f>
        <v>0</v>
      </c>
      <c r="I2320" s="83"/>
      <c r="J2320" s="83"/>
      <c r="K2320" s="83"/>
      <c r="L2320" s="83"/>
      <c r="M2320" s="83"/>
      <c r="N2320" s="83"/>
      <c r="O2320" s="83"/>
      <c r="P2320" s="83"/>
      <c r="Q2320" s="83"/>
      <c r="R2320" s="83"/>
      <c r="S2320" s="83"/>
      <c r="T2320" s="83"/>
      <c r="U2320" s="99">
        <f>COUNTIF(通讯通路门店!$S:$S,$G2320)</f>
        <v>0</v>
      </c>
      <c r="V2320" s="99">
        <f>COUNTIFS(通讯通路门店!$S:$S,$G2320,通讯通路门店!$J:$J,"综合卖场")</f>
        <v>0</v>
      </c>
      <c r="W2320" s="99">
        <f>SUMIFS(通讯通路门店!$AJ:$AJ,通讯通路门店!$S:$S,通讯客户沙盘!$G2320)</f>
        <v>0</v>
      </c>
      <c r="X2320" s="99">
        <f t="shared" si="180"/>
        <v>0</v>
      </c>
      <c r="Y2320" s="99">
        <f>COUNTIFS(通讯通路门店!$S:$S,$G2320,通讯通路门店!$J:$J,"荣耀体验店")+COUNTIFS(通讯通路门店!$S:$S,$G2320,通讯通路门店!$J:$J,"荣耀授权专卖店")</f>
        <v>0</v>
      </c>
      <c r="Z2320" s="99">
        <f>COUNTIFS(通讯通路门店!$S:$S,$G2320,通讯通路门店!$J:$J,"VIVO体验店")</f>
        <v>0</v>
      </c>
      <c r="AA2320" s="99">
        <f>COUNTIFS(通讯通路门店!$S:$S,$G2320,通讯通路门店!$J:$J,"OPPO体验店")</f>
        <v>0</v>
      </c>
      <c r="AB2320" s="99">
        <f>COUNTIFS(通讯通路门店!$S:$S,$G2320,通讯通路门店!$J:$J,"华为授权体验店")+COUNTIFS(通讯通路门店!$S:$S,$G2320,通讯通路门店!$J:$J,"华为堡垒店")</f>
        <v>0</v>
      </c>
      <c r="AC2320" s="99">
        <f>COUNTIFS(通讯通路门店!$S:$S,$G2320,通讯通路门店!$J:$J,"小米体验店")</f>
        <v>0</v>
      </c>
      <c r="AD2320" s="99">
        <f>COUNTIFS(通讯通路门店!$S:$S,$G2320,通讯通路门店!$J:$J,"苹果体验店")</f>
        <v>0</v>
      </c>
      <c r="AE2320" s="99">
        <f>COUNTIFS(通讯通路门店!$S:$S,$G2320,通讯通路门店!$J:$J,"其他品牌专卖店")</f>
        <v>0</v>
      </c>
      <c r="AF2320" s="99">
        <f>SUMIFS(通讯通路门店!$BI:$BI,通讯通路门店!$S:$S,$G2320)</f>
        <v>0</v>
      </c>
      <c r="AG2320" s="99">
        <f>SUMIFS(通讯通路门店!$BH:$BH,通讯通路门店!$S:$S,$G2320)</f>
        <v>0</v>
      </c>
      <c r="AH2320" s="99">
        <f t="shared" si="181"/>
        <v>0</v>
      </c>
      <c r="AI2320" s="99">
        <f>SUMIFS(通讯通路门店!$BB:$BB,通讯通路门店!$S:$S,$G2320)</f>
        <v>0</v>
      </c>
      <c r="AJ2320" s="99">
        <f>SUMIFS(通讯通路门店!$BE:$BE,通讯通路门店!$S:$S,$G2320)</f>
        <v>0</v>
      </c>
      <c r="AK2320" s="99">
        <f>SUMIFS(通讯通路门店!$BG:$BG,通讯通路门店!$S:$S,$G2320)</f>
        <v>0</v>
      </c>
      <c r="AL2320" s="99">
        <f>SUMIFS(通讯通路门店!$BC:$BC,通讯通路门店!$S:$S,$G2320)</f>
        <v>0</v>
      </c>
      <c r="AM2320" s="99">
        <f>SUMIFS(通讯通路门店!$BD:$BD,通讯通路门店!$S:$S,$G2320)</f>
        <v>0</v>
      </c>
      <c r="AN2320" s="99">
        <f>SUMIFS(通讯通路门店!$BF:$BF,通讯通路门店!$S:$S,$G2320)</f>
        <v>0</v>
      </c>
      <c r="AO2320" s="99">
        <f t="shared" si="182"/>
        <v>0</v>
      </c>
      <c r="AP2320" s="99">
        <f>SUMIFS(通讯通路门店!$K:$K,通讯通路门店!$S:$S,$G2320)</f>
        <v>0</v>
      </c>
      <c r="AQ2320" s="83"/>
      <c r="AR2320" s="99">
        <f>SUMIFS(通讯通路门店!$T:$T,通讯通路门店!$S:$S,$G2320)</f>
        <v>0</v>
      </c>
      <c r="AS2320" s="99">
        <f>SUMIFS(通讯通路门店!$U:$U,通讯通路门店!$S:$S,$G2320)</f>
        <v>0</v>
      </c>
      <c r="AT2320" s="99">
        <f>SUMIFS(通讯通路门店!$V:$V,通讯通路门店!$S:$S,$G2320)</f>
        <v>0</v>
      </c>
      <c r="AU2320" s="99">
        <f>SUMIFS(通讯通路门店!$W:$W,通讯通路门店!$S:$S,$G2320)</f>
        <v>0</v>
      </c>
      <c r="AV2320" s="99">
        <f>SUMIFS(通讯通路门店!$Z:$Z,通讯通路门店!$S:$S,$G2320)</f>
        <v>0</v>
      </c>
      <c r="AW2320" s="99">
        <f>SUMIFS(通讯通路门店!$AB:$AB,通讯通路门店!$S:$S,$G2320)</f>
        <v>0</v>
      </c>
      <c r="AX2320" s="99">
        <f>SUMIFS(通讯通路门店!$X:$X,通讯通路门店!$S:$S,$G2320)</f>
        <v>0</v>
      </c>
      <c r="AY2320" s="99">
        <f>SUMIFS(通讯通路门店!$Y:$Y,通讯通路门店!$S:$S,$G2320)</f>
        <v>0</v>
      </c>
      <c r="AZ2320" s="99">
        <f>SUMIFS(通讯通路门店!$AA:$AA,通讯通路门店!$S:$S,$G2320)</f>
        <v>0</v>
      </c>
      <c r="BA2320" s="99">
        <f t="shared" si="183"/>
        <v>0</v>
      </c>
      <c r="BB2320" s="99">
        <f t="shared" si="184"/>
        <v>0</v>
      </c>
      <c r="BC2320" s="99">
        <f>SUMIFS(通讯通路门店!$W:$W,通讯通路门店!$S:$S,$G2320,通讯通路门店!$J:$J,"荣耀体验店")+SUMIFS(通讯通路门店!$W:$W,通讯通路门店!$S:$S,$G2320,通讯通路门店!$J:$J,"荣耀授权专卖店")</f>
        <v>0</v>
      </c>
      <c r="BD2320" s="99">
        <f>SUMIFS(通讯通路门店!$Z:$Z,通讯通路门店!$S:$S,$G2320,通讯通路门店!$J:$J,"VIVO体验店")</f>
        <v>0</v>
      </c>
      <c r="BE2320" s="99">
        <f>SUMIFS(通讯通路门店!$AB:$AB,通讯通路门店!$S:$S,$G2320,通讯通路门店!$J:$J,"OPPO体验店")</f>
        <v>0</v>
      </c>
      <c r="BF2320" s="99">
        <f>SUMIFS(通讯通路门店!$X:$X,通讯通路门店!$S:$S,$G2320,通讯通路门店!$J:$J,"华为授权体验店")+SUMIFS(通讯通路门店!$AA:$AA,通讯通路门店!$S:$S,$G2320,通讯通路门店!$J:$J,"华为堡垒店")</f>
        <v>0</v>
      </c>
      <c r="BG2320" s="99">
        <f>SUMIFS(通讯通路门店!$Y:$Y,通讯通路门店!$S:$S,$G2320,通讯通路门店!$J:$J,"小米体验店")</f>
        <v>0</v>
      </c>
      <c r="BH2320" s="99">
        <f>SUMIFS(通讯通路门店!$AA:$AA,通讯通路门店!$S:$S,$G2320,通讯通路门店!$J:$J,"苹果体验店")</f>
        <v>0</v>
      </c>
      <c r="BI2320" s="99">
        <f>SUMIFS(通讯通路门店!$K:$K,通讯通路门店!$S:$S,$G2320,通讯通路门店!$J:$J,"其他品牌专卖店")</f>
        <v>0</v>
      </c>
      <c r="BJ2320" s="99">
        <f>SUMIFS(通讯通路门店!$AC:$AC,通讯通路门店!$S:$S,$G2320)</f>
        <v>0</v>
      </c>
      <c r="BK2320" s="99">
        <f>SUMIFS(通讯通路门店!$AD:$AD,通讯通路门店!$S:$S,$G2320)</f>
        <v>0</v>
      </c>
      <c r="BL2320" s="99">
        <f>SUMIFS(通讯通路门店!$AE:$AE,通讯通路门店!$S:$S,$G2320)</f>
        <v>0</v>
      </c>
      <c r="BM2320" s="99">
        <f>SUMIFS(通讯通路门店!$AF:$AF,通讯通路门店!$S:$S,$G2320)</f>
        <v>0</v>
      </c>
      <c r="BN2320" s="99">
        <f>SUMIFS(通讯通路门店!$AG:$AG,通讯通路门店!$S:$S,$G2320)</f>
        <v>0</v>
      </c>
      <c r="BO2320" s="99">
        <f>SUMIFS(通讯通路门店!$AH:$AH,通讯通路门店!$S:$S,$G2320)</f>
        <v>0</v>
      </c>
      <c r="BP2320" s="99">
        <f>SUMIFS(通讯通路门店!$AI:$AI,通讯通路门店!$S:$S,$G2320)</f>
        <v>0</v>
      </c>
      <c r="BQ2320" s="83"/>
    </row>
    <row r="2321" spans="1:69">
      <c r="A2321" s="99" t="str">
        <f>IFERROR(_xlfn.XLOOKUP($G2321,通讯通路门店!$S$4:$S$993931,通讯通路门店!$A$4:$A$993931,0,0),"")</f>
        <v>海南省</v>
      </c>
      <c r="B2321" s="99" t="str">
        <f>IFERROR(_xlfn.XLOOKUP($G2321,通讯通路门店!$S$4:$S$993931,通讯通路门店!$B$4:$B$993931,0,0),"")</f>
        <v>东方市</v>
      </c>
      <c r="C2321" s="99" t="str">
        <f>IFERROR(_xlfn.XLOOKUP($G2321,通讯通路门店!$S$4:$S$993931,通讯通路门店!$C$4:$C$993931,0,0),"")</f>
        <v>东方市</v>
      </c>
      <c r="D2321" s="99" t="str">
        <f>IFERROR(_xlfn.XLOOKUP($G2321,通讯通路门店!$S$4:$S$993931,通讯通路门店!$D$4:$D$993931,0,0),"")</f>
        <v>八所镇</v>
      </c>
      <c r="E2321" s="83"/>
      <c r="F2321" s="83"/>
      <c r="G2321" s="101"/>
      <c r="H2321" s="102">
        <f>IFERROR(_xlfn.XLOOKUP($G2321,通讯通路门店!$S$4:$S$993931,通讯通路门店!$R$4:$R$993931,0,0),"")</f>
        <v>0</v>
      </c>
      <c r="I2321" s="83"/>
      <c r="J2321" s="83"/>
      <c r="K2321" s="83"/>
      <c r="L2321" s="83"/>
      <c r="M2321" s="83"/>
      <c r="N2321" s="83"/>
      <c r="O2321" s="83"/>
      <c r="P2321" s="83"/>
      <c r="Q2321" s="83"/>
      <c r="R2321" s="83"/>
      <c r="S2321" s="83"/>
      <c r="T2321" s="83"/>
      <c r="U2321" s="99">
        <f>COUNTIF(通讯通路门店!$S:$S,$G2321)</f>
        <v>0</v>
      </c>
      <c r="V2321" s="99">
        <f>COUNTIFS(通讯通路门店!$S:$S,$G2321,通讯通路门店!$J:$J,"综合卖场")</f>
        <v>0</v>
      </c>
      <c r="W2321" s="99">
        <f>SUMIFS(通讯通路门店!$AJ:$AJ,通讯通路门店!$S:$S,通讯客户沙盘!$G2321)</f>
        <v>0</v>
      </c>
      <c r="X2321" s="99">
        <f t="shared" si="180"/>
        <v>0</v>
      </c>
      <c r="Y2321" s="99">
        <f>COUNTIFS(通讯通路门店!$S:$S,$G2321,通讯通路门店!$J:$J,"荣耀体验店")+COUNTIFS(通讯通路门店!$S:$S,$G2321,通讯通路门店!$J:$J,"荣耀授权专卖店")</f>
        <v>0</v>
      </c>
      <c r="Z2321" s="99">
        <f>COUNTIFS(通讯通路门店!$S:$S,$G2321,通讯通路门店!$J:$J,"VIVO体验店")</f>
        <v>0</v>
      </c>
      <c r="AA2321" s="99">
        <f>COUNTIFS(通讯通路门店!$S:$S,$G2321,通讯通路门店!$J:$J,"OPPO体验店")</f>
        <v>0</v>
      </c>
      <c r="AB2321" s="99">
        <f>COUNTIFS(通讯通路门店!$S:$S,$G2321,通讯通路门店!$J:$J,"华为授权体验店")+COUNTIFS(通讯通路门店!$S:$S,$G2321,通讯通路门店!$J:$J,"华为堡垒店")</f>
        <v>0</v>
      </c>
      <c r="AC2321" s="99">
        <f>COUNTIFS(通讯通路门店!$S:$S,$G2321,通讯通路门店!$J:$J,"小米体验店")</f>
        <v>0</v>
      </c>
      <c r="AD2321" s="99">
        <f>COUNTIFS(通讯通路门店!$S:$S,$G2321,通讯通路门店!$J:$J,"苹果体验店")</f>
        <v>0</v>
      </c>
      <c r="AE2321" s="99">
        <f>COUNTIFS(通讯通路门店!$S:$S,$G2321,通讯通路门店!$J:$J,"其他品牌专卖店")</f>
        <v>0</v>
      </c>
      <c r="AF2321" s="99">
        <f>SUMIFS(通讯通路门店!$BI:$BI,通讯通路门店!$S:$S,$G2321)</f>
        <v>0</v>
      </c>
      <c r="AG2321" s="99">
        <f>SUMIFS(通讯通路门店!$BH:$BH,通讯通路门店!$S:$S,$G2321)</f>
        <v>0</v>
      </c>
      <c r="AH2321" s="99">
        <f t="shared" si="181"/>
        <v>0</v>
      </c>
      <c r="AI2321" s="99">
        <f>SUMIFS(通讯通路门店!$BB:$BB,通讯通路门店!$S:$S,$G2321)</f>
        <v>0</v>
      </c>
      <c r="AJ2321" s="99">
        <f>SUMIFS(通讯通路门店!$BE:$BE,通讯通路门店!$S:$S,$G2321)</f>
        <v>0</v>
      </c>
      <c r="AK2321" s="99">
        <f>SUMIFS(通讯通路门店!$BG:$BG,通讯通路门店!$S:$S,$G2321)</f>
        <v>0</v>
      </c>
      <c r="AL2321" s="99">
        <f>SUMIFS(通讯通路门店!$BC:$BC,通讯通路门店!$S:$S,$G2321)</f>
        <v>0</v>
      </c>
      <c r="AM2321" s="99">
        <f>SUMIFS(通讯通路门店!$BD:$BD,通讯通路门店!$S:$S,$G2321)</f>
        <v>0</v>
      </c>
      <c r="AN2321" s="99">
        <f>SUMIFS(通讯通路门店!$BF:$BF,通讯通路门店!$S:$S,$G2321)</f>
        <v>0</v>
      </c>
      <c r="AO2321" s="99">
        <f t="shared" si="182"/>
        <v>0</v>
      </c>
      <c r="AP2321" s="99">
        <f>SUMIFS(通讯通路门店!$K:$K,通讯通路门店!$S:$S,$G2321)</f>
        <v>0</v>
      </c>
      <c r="AQ2321" s="83"/>
      <c r="AR2321" s="99">
        <f>SUMIFS(通讯通路门店!$T:$T,通讯通路门店!$S:$S,$G2321)</f>
        <v>0</v>
      </c>
      <c r="AS2321" s="99">
        <f>SUMIFS(通讯通路门店!$U:$U,通讯通路门店!$S:$S,$G2321)</f>
        <v>0</v>
      </c>
      <c r="AT2321" s="99">
        <f>SUMIFS(通讯通路门店!$V:$V,通讯通路门店!$S:$S,$G2321)</f>
        <v>0</v>
      </c>
      <c r="AU2321" s="99">
        <f>SUMIFS(通讯通路门店!$W:$W,通讯通路门店!$S:$S,$G2321)</f>
        <v>0</v>
      </c>
      <c r="AV2321" s="99">
        <f>SUMIFS(通讯通路门店!$Z:$Z,通讯通路门店!$S:$S,$G2321)</f>
        <v>0</v>
      </c>
      <c r="AW2321" s="99">
        <f>SUMIFS(通讯通路门店!$AB:$AB,通讯通路门店!$S:$S,$G2321)</f>
        <v>0</v>
      </c>
      <c r="AX2321" s="99">
        <f>SUMIFS(通讯通路门店!$X:$X,通讯通路门店!$S:$S,$G2321)</f>
        <v>0</v>
      </c>
      <c r="AY2321" s="99">
        <f>SUMIFS(通讯通路门店!$Y:$Y,通讯通路门店!$S:$S,$G2321)</f>
        <v>0</v>
      </c>
      <c r="AZ2321" s="99">
        <f>SUMIFS(通讯通路门店!$AA:$AA,通讯通路门店!$S:$S,$G2321)</f>
        <v>0</v>
      </c>
      <c r="BA2321" s="99">
        <f t="shared" si="183"/>
        <v>0</v>
      </c>
      <c r="BB2321" s="99">
        <f t="shared" si="184"/>
        <v>0</v>
      </c>
      <c r="BC2321" s="99">
        <f>SUMIFS(通讯通路门店!$W:$W,通讯通路门店!$S:$S,$G2321,通讯通路门店!$J:$J,"荣耀体验店")+SUMIFS(通讯通路门店!$W:$W,通讯通路门店!$S:$S,$G2321,通讯通路门店!$J:$J,"荣耀授权专卖店")</f>
        <v>0</v>
      </c>
      <c r="BD2321" s="99">
        <f>SUMIFS(通讯通路门店!$Z:$Z,通讯通路门店!$S:$S,$G2321,通讯通路门店!$J:$J,"VIVO体验店")</f>
        <v>0</v>
      </c>
      <c r="BE2321" s="99">
        <f>SUMIFS(通讯通路门店!$AB:$AB,通讯通路门店!$S:$S,$G2321,通讯通路门店!$J:$J,"OPPO体验店")</f>
        <v>0</v>
      </c>
      <c r="BF2321" s="99">
        <f>SUMIFS(通讯通路门店!$X:$X,通讯通路门店!$S:$S,$G2321,通讯通路门店!$J:$J,"华为授权体验店")+SUMIFS(通讯通路门店!$AA:$AA,通讯通路门店!$S:$S,$G2321,通讯通路门店!$J:$J,"华为堡垒店")</f>
        <v>0</v>
      </c>
      <c r="BG2321" s="99">
        <f>SUMIFS(通讯通路门店!$Y:$Y,通讯通路门店!$S:$S,$G2321,通讯通路门店!$J:$J,"小米体验店")</f>
        <v>0</v>
      </c>
      <c r="BH2321" s="99">
        <f>SUMIFS(通讯通路门店!$AA:$AA,通讯通路门店!$S:$S,$G2321,通讯通路门店!$J:$J,"苹果体验店")</f>
        <v>0</v>
      </c>
      <c r="BI2321" s="99">
        <f>SUMIFS(通讯通路门店!$K:$K,通讯通路门店!$S:$S,$G2321,通讯通路门店!$J:$J,"其他品牌专卖店")</f>
        <v>0</v>
      </c>
      <c r="BJ2321" s="99">
        <f>SUMIFS(通讯通路门店!$AC:$AC,通讯通路门店!$S:$S,$G2321)</f>
        <v>0</v>
      </c>
      <c r="BK2321" s="99">
        <f>SUMIFS(通讯通路门店!$AD:$AD,通讯通路门店!$S:$S,$G2321)</f>
        <v>0</v>
      </c>
      <c r="BL2321" s="99">
        <f>SUMIFS(通讯通路门店!$AE:$AE,通讯通路门店!$S:$S,$G2321)</f>
        <v>0</v>
      </c>
      <c r="BM2321" s="99">
        <f>SUMIFS(通讯通路门店!$AF:$AF,通讯通路门店!$S:$S,$G2321)</f>
        <v>0</v>
      </c>
      <c r="BN2321" s="99">
        <f>SUMIFS(通讯通路门店!$AG:$AG,通讯通路门店!$S:$S,$G2321)</f>
        <v>0</v>
      </c>
      <c r="BO2321" s="99">
        <f>SUMIFS(通讯通路门店!$AH:$AH,通讯通路门店!$S:$S,$G2321)</f>
        <v>0</v>
      </c>
      <c r="BP2321" s="99">
        <f>SUMIFS(通讯通路门店!$AI:$AI,通讯通路门店!$S:$S,$G2321)</f>
        <v>0</v>
      </c>
      <c r="BQ2321" s="83"/>
    </row>
    <row r="2322" spans="1:69">
      <c r="A2322" s="99" t="str">
        <f>IFERROR(_xlfn.XLOOKUP($G2322,通讯通路门店!$S$4:$S$993931,通讯通路门店!$A$4:$A$993931,0,0),"")</f>
        <v>海南省</v>
      </c>
      <c r="B2322" s="99" t="str">
        <f>IFERROR(_xlfn.XLOOKUP($G2322,通讯通路门店!$S$4:$S$993931,通讯通路门店!$B$4:$B$993931,0,0),"")</f>
        <v>东方市</v>
      </c>
      <c r="C2322" s="99" t="str">
        <f>IFERROR(_xlfn.XLOOKUP($G2322,通讯通路门店!$S$4:$S$993931,通讯通路门店!$C$4:$C$993931,0,0),"")</f>
        <v>东方市</v>
      </c>
      <c r="D2322" s="99" t="str">
        <f>IFERROR(_xlfn.XLOOKUP($G2322,通讯通路门店!$S$4:$S$993931,通讯通路门店!$D$4:$D$993931,0,0),"")</f>
        <v>八所镇</v>
      </c>
      <c r="E2322" s="83"/>
      <c r="F2322" s="83"/>
      <c r="G2322" s="101"/>
      <c r="H2322" s="102">
        <f>IFERROR(_xlfn.XLOOKUP($G2322,通讯通路门店!$S$4:$S$993931,通讯通路门店!$R$4:$R$993931,0,0),"")</f>
        <v>0</v>
      </c>
      <c r="I2322" s="83"/>
      <c r="J2322" s="83"/>
      <c r="K2322" s="83"/>
      <c r="L2322" s="83"/>
      <c r="M2322" s="83"/>
      <c r="N2322" s="83"/>
      <c r="O2322" s="83"/>
      <c r="P2322" s="83"/>
      <c r="Q2322" s="83"/>
      <c r="R2322" s="83"/>
      <c r="S2322" s="83"/>
      <c r="T2322" s="83"/>
      <c r="U2322" s="99">
        <f>COUNTIF(通讯通路门店!$S:$S,$G2322)</f>
        <v>0</v>
      </c>
      <c r="V2322" s="99">
        <f>COUNTIFS(通讯通路门店!$S:$S,$G2322,通讯通路门店!$J:$J,"综合卖场")</f>
        <v>0</v>
      </c>
      <c r="W2322" s="99">
        <f>SUMIFS(通讯通路门店!$AJ:$AJ,通讯通路门店!$S:$S,通讯客户沙盘!$G2322)</f>
        <v>0</v>
      </c>
      <c r="X2322" s="99">
        <f t="shared" si="180"/>
        <v>0</v>
      </c>
      <c r="Y2322" s="99">
        <f>COUNTIFS(通讯通路门店!$S:$S,$G2322,通讯通路门店!$J:$J,"荣耀体验店")+COUNTIFS(通讯通路门店!$S:$S,$G2322,通讯通路门店!$J:$J,"荣耀授权专卖店")</f>
        <v>0</v>
      </c>
      <c r="Z2322" s="99">
        <f>COUNTIFS(通讯通路门店!$S:$S,$G2322,通讯通路门店!$J:$J,"VIVO体验店")</f>
        <v>0</v>
      </c>
      <c r="AA2322" s="99">
        <f>COUNTIFS(通讯通路门店!$S:$S,$G2322,通讯通路门店!$J:$J,"OPPO体验店")</f>
        <v>0</v>
      </c>
      <c r="AB2322" s="99">
        <f>COUNTIFS(通讯通路门店!$S:$S,$G2322,通讯通路门店!$J:$J,"华为授权体验店")+COUNTIFS(通讯通路门店!$S:$S,$G2322,通讯通路门店!$J:$J,"华为堡垒店")</f>
        <v>0</v>
      </c>
      <c r="AC2322" s="99">
        <f>COUNTIFS(通讯通路门店!$S:$S,$G2322,通讯通路门店!$J:$J,"小米体验店")</f>
        <v>0</v>
      </c>
      <c r="AD2322" s="99">
        <f>COUNTIFS(通讯通路门店!$S:$S,$G2322,通讯通路门店!$J:$J,"苹果体验店")</f>
        <v>0</v>
      </c>
      <c r="AE2322" s="99">
        <f>COUNTIFS(通讯通路门店!$S:$S,$G2322,通讯通路门店!$J:$J,"其他品牌专卖店")</f>
        <v>0</v>
      </c>
      <c r="AF2322" s="99">
        <f>SUMIFS(通讯通路门店!$BI:$BI,通讯通路门店!$S:$S,$G2322)</f>
        <v>0</v>
      </c>
      <c r="AG2322" s="99">
        <f>SUMIFS(通讯通路门店!$BH:$BH,通讯通路门店!$S:$S,$G2322)</f>
        <v>0</v>
      </c>
      <c r="AH2322" s="99">
        <f t="shared" si="181"/>
        <v>0</v>
      </c>
      <c r="AI2322" s="99">
        <f>SUMIFS(通讯通路门店!$BB:$BB,通讯通路门店!$S:$S,$G2322)</f>
        <v>0</v>
      </c>
      <c r="AJ2322" s="99">
        <f>SUMIFS(通讯通路门店!$BE:$BE,通讯通路门店!$S:$S,$G2322)</f>
        <v>0</v>
      </c>
      <c r="AK2322" s="99">
        <f>SUMIFS(通讯通路门店!$BG:$BG,通讯通路门店!$S:$S,$G2322)</f>
        <v>0</v>
      </c>
      <c r="AL2322" s="99">
        <f>SUMIFS(通讯通路门店!$BC:$BC,通讯通路门店!$S:$S,$G2322)</f>
        <v>0</v>
      </c>
      <c r="AM2322" s="99">
        <f>SUMIFS(通讯通路门店!$BD:$BD,通讯通路门店!$S:$S,$G2322)</f>
        <v>0</v>
      </c>
      <c r="AN2322" s="99">
        <f>SUMIFS(通讯通路门店!$BF:$BF,通讯通路门店!$S:$S,$G2322)</f>
        <v>0</v>
      </c>
      <c r="AO2322" s="99">
        <f t="shared" si="182"/>
        <v>0</v>
      </c>
      <c r="AP2322" s="99">
        <f>SUMIFS(通讯通路门店!$K:$K,通讯通路门店!$S:$S,$G2322)</f>
        <v>0</v>
      </c>
      <c r="AQ2322" s="83"/>
      <c r="AR2322" s="99">
        <f>SUMIFS(通讯通路门店!$T:$T,通讯通路门店!$S:$S,$G2322)</f>
        <v>0</v>
      </c>
      <c r="AS2322" s="99">
        <f>SUMIFS(通讯通路门店!$U:$U,通讯通路门店!$S:$S,$G2322)</f>
        <v>0</v>
      </c>
      <c r="AT2322" s="99">
        <f>SUMIFS(通讯通路门店!$V:$V,通讯通路门店!$S:$S,$G2322)</f>
        <v>0</v>
      </c>
      <c r="AU2322" s="99">
        <f>SUMIFS(通讯通路门店!$W:$W,通讯通路门店!$S:$S,$G2322)</f>
        <v>0</v>
      </c>
      <c r="AV2322" s="99">
        <f>SUMIFS(通讯通路门店!$Z:$Z,通讯通路门店!$S:$S,$G2322)</f>
        <v>0</v>
      </c>
      <c r="AW2322" s="99">
        <f>SUMIFS(通讯通路门店!$AB:$AB,通讯通路门店!$S:$S,$G2322)</f>
        <v>0</v>
      </c>
      <c r="AX2322" s="99">
        <f>SUMIFS(通讯通路门店!$X:$X,通讯通路门店!$S:$S,$G2322)</f>
        <v>0</v>
      </c>
      <c r="AY2322" s="99">
        <f>SUMIFS(通讯通路门店!$Y:$Y,通讯通路门店!$S:$S,$G2322)</f>
        <v>0</v>
      </c>
      <c r="AZ2322" s="99">
        <f>SUMIFS(通讯通路门店!$AA:$AA,通讯通路门店!$S:$S,$G2322)</f>
        <v>0</v>
      </c>
      <c r="BA2322" s="99">
        <f t="shared" si="183"/>
        <v>0</v>
      </c>
      <c r="BB2322" s="99">
        <f t="shared" si="184"/>
        <v>0</v>
      </c>
      <c r="BC2322" s="99">
        <f>SUMIFS(通讯通路门店!$W:$W,通讯通路门店!$S:$S,$G2322,通讯通路门店!$J:$J,"荣耀体验店")+SUMIFS(通讯通路门店!$W:$W,通讯通路门店!$S:$S,$G2322,通讯通路门店!$J:$J,"荣耀授权专卖店")</f>
        <v>0</v>
      </c>
      <c r="BD2322" s="99">
        <f>SUMIFS(通讯通路门店!$Z:$Z,通讯通路门店!$S:$S,$G2322,通讯通路门店!$J:$J,"VIVO体验店")</f>
        <v>0</v>
      </c>
      <c r="BE2322" s="99">
        <f>SUMIFS(通讯通路门店!$AB:$AB,通讯通路门店!$S:$S,$G2322,通讯通路门店!$J:$J,"OPPO体验店")</f>
        <v>0</v>
      </c>
      <c r="BF2322" s="99">
        <f>SUMIFS(通讯通路门店!$X:$X,通讯通路门店!$S:$S,$G2322,通讯通路门店!$J:$J,"华为授权体验店")+SUMIFS(通讯通路门店!$AA:$AA,通讯通路门店!$S:$S,$G2322,通讯通路门店!$J:$J,"华为堡垒店")</f>
        <v>0</v>
      </c>
      <c r="BG2322" s="99">
        <f>SUMIFS(通讯通路门店!$Y:$Y,通讯通路门店!$S:$S,$G2322,通讯通路门店!$J:$J,"小米体验店")</f>
        <v>0</v>
      </c>
      <c r="BH2322" s="99">
        <f>SUMIFS(通讯通路门店!$AA:$AA,通讯通路门店!$S:$S,$G2322,通讯通路门店!$J:$J,"苹果体验店")</f>
        <v>0</v>
      </c>
      <c r="BI2322" s="99">
        <f>SUMIFS(通讯通路门店!$K:$K,通讯通路门店!$S:$S,$G2322,通讯通路门店!$J:$J,"其他品牌专卖店")</f>
        <v>0</v>
      </c>
      <c r="BJ2322" s="99">
        <f>SUMIFS(通讯通路门店!$AC:$AC,通讯通路门店!$S:$S,$G2322)</f>
        <v>0</v>
      </c>
      <c r="BK2322" s="99">
        <f>SUMIFS(通讯通路门店!$AD:$AD,通讯通路门店!$S:$S,$G2322)</f>
        <v>0</v>
      </c>
      <c r="BL2322" s="99">
        <f>SUMIFS(通讯通路门店!$AE:$AE,通讯通路门店!$S:$S,$G2322)</f>
        <v>0</v>
      </c>
      <c r="BM2322" s="99">
        <f>SUMIFS(通讯通路门店!$AF:$AF,通讯通路门店!$S:$S,$G2322)</f>
        <v>0</v>
      </c>
      <c r="BN2322" s="99">
        <f>SUMIFS(通讯通路门店!$AG:$AG,通讯通路门店!$S:$S,$G2322)</f>
        <v>0</v>
      </c>
      <c r="BO2322" s="99">
        <f>SUMIFS(通讯通路门店!$AH:$AH,通讯通路门店!$S:$S,$G2322)</f>
        <v>0</v>
      </c>
      <c r="BP2322" s="99">
        <f>SUMIFS(通讯通路门店!$AI:$AI,通讯通路门店!$S:$S,$G2322)</f>
        <v>0</v>
      </c>
      <c r="BQ2322" s="83"/>
    </row>
    <row r="2323" spans="1:69">
      <c r="A2323" s="99" t="str">
        <f>IFERROR(_xlfn.XLOOKUP($G2323,通讯通路门店!$S$4:$S$993931,通讯通路门店!$A$4:$A$993931,0,0),"")</f>
        <v>海南省</v>
      </c>
      <c r="B2323" s="99" t="str">
        <f>IFERROR(_xlfn.XLOOKUP($G2323,通讯通路门店!$S$4:$S$993931,通讯通路门店!$B$4:$B$993931,0,0),"")</f>
        <v>东方市</v>
      </c>
      <c r="C2323" s="99" t="str">
        <f>IFERROR(_xlfn.XLOOKUP($G2323,通讯通路门店!$S$4:$S$993931,通讯通路门店!$C$4:$C$993931,0,0),"")</f>
        <v>东方市</v>
      </c>
      <c r="D2323" s="99" t="str">
        <f>IFERROR(_xlfn.XLOOKUP($G2323,通讯通路门店!$S$4:$S$993931,通讯通路门店!$D$4:$D$993931,0,0),"")</f>
        <v>八所镇</v>
      </c>
      <c r="E2323" s="83"/>
      <c r="F2323" s="83"/>
      <c r="G2323" s="101"/>
      <c r="H2323" s="102">
        <f>IFERROR(_xlfn.XLOOKUP($G2323,通讯通路门店!$S$4:$S$993931,通讯通路门店!$R$4:$R$993931,0,0),"")</f>
        <v>0</v>
      </c>
      <c r="I2323" s="83"/>
      <c r="J2323" s="83"/>
      <c r="K2323" s="83"/>
      <c r="L2323" s="83"/>
      <c r="M2323" s="83"/>
      <c r="N2323" s="83"/>
      <c r="O2323" s="83"/>
      <c r="P2323" s="83"/>
      <c r="Q2323" s="83"/>
      <c r="R2323" s="83"/>
      <c r="S2323" s="83"/>
      <c r="T2323" s="83"/>
      <c r="U2323" s="99">
        <f>COUNTIF(通讯通路门店!$S:$S,$G2323)</f>
        <v>0</v>
      </c>
      <c r="V2323" s="99">
        <f>COUNTIFS(通讯通路门店!$S:$S,$G2323,通讯通路门店!$J:$J,"综合卖场")</f>
        <v>0</v>
      </c>
      <c r="W2323" s="99">
        <f>SUMIFS(通讯通路门店!$AJ:$AJ,通讯通路门店!$S:$S,通讯客户沙盘!$G2323)</f>
        <v>0</v>
      </c>
      <c r="X2323" s="99">
        <f t="shared" si="180"/>
        <v>0</v>
      </c>
      <c r="Y2323" s="99">
        <f>COUNTIFS(通讯通路门店!$S:$S,$G2323,通讯通路门店!$J:$J,"荣耀体验店")+COUNTIFS(通讯通路门店!$S:$S,$G2323,通讯通路门店!$J:$J,"荣耀授权专卖店")</f>
        <v>0</v>
      </c>
      <c r="Z2323" s="99">
        <f>COUNTIFS(通讯通路门店!$S:$S,$G2323,通讯通路门店!$J:$J,"VIVO体验店")</f>
        <v>0</v>
      </c>
      <c r="AA2323" s="99">
        <f>COUNTIFS(通讯通路门店!$S:$S,$G2323,通讯通路门店!$J:$J,"OPPO体验店")</f>
        <v>0</v>
      </c>
      <c r="AB2323" s="99">
        <f>COUNTIFS(通讯通路门店!$S:$S,$G2323,通讯通路门店!$J:$J,"华为授权体验店")+COUNTIFS(通讯通路门店!$S:$S,$G2323,通讯通路门店!$J:$J,"华为堡垒店")</f>
        <v>0</v>
      </c>
      <c r="AC2323" s="99">
        <f>COUNTIFS(通讯通路门店!$S:$S,$G2323,通讯通路门店!$J:$J,"小米体验店")</f>
        <v>0</v>
      </c>
      <c r="AD2323" s="99">
        <f>COUNTIFS(通讯通路门店!$S:$S,$G2323,通讯通路门店!$J:$J,"苹果体验店")</f>
        <v>0</v>
      </c>
      <c r="AE2323" s="99">
        <f>COUNTIFS(通讯通路门店!$S:$S,$G2323,通讯通路门店!$J:$J,"其他品牌专卖店")</f>
        <v>0</v>
      </c>
      <c r="AF2323" s="99">
        <f>SUMIFS(通讯通路门店!$BI:$BI,通讯通路门店!$S:$S,$G2323)</f>
        <v>0</v>
      </c>
      <c r="AG2323" s="99">
        <f>SUMIFS(通讯通路门店!$BH:$BH,通讯通路门店!$S:$S,$G2323)</f>
        <v>0</v>
      </c>
      <c r="AH2323" s="99">
        <f t="shared" si="181"/>
        <v>0</v>
      </c>
      <c r="AI2323" s="99">
        <f>SUMIFS(通讯通路门店!$BB:$BB,通讯通路门店!$S:$S,$G2323)</f>
        <v>0</v>
      </c>
      <c r="AJ2323" s="99">
        <f>SUMIFS(通讯通路门店!$BE:$BE,通讯通路门店!$S:$S,$G2323)</f>
        <v>0</v>
      </c>
      <c r="AK2323" s="99">
        <f>SUMIFS(通讯通路门店!$BG:$BG,通讯通路门店!$S:$S,$G2323)</f>
        <v>0</v>
      </c>
      <c r="AL2323" s="99">
        <f>SUMIFS(通讯通路门店!$BC:$BC,通讯通路门店!$S:$S,$G2323)</f>
        <v>0</v>
      </c>
      <c r="AM2323" s="99">
        <f>SUMIFS(通讯通路门店!$BD:$BD,通讯通路门店!$S:$S,$G2323)</f>
        <v>0</v>
      </c>
      <c r="AN2323" s="99">
        <f>SUMIFS(通讯通路门店!$BF:$BF,通讯通路门店!$S:$S,$G2323)</f>
        <v>0</v>
      </c>
      <c r="AO2323" s="99">
        <f t="shared" si="182"/>
        <v>0</v>
      </c>
      <c r="AP2323" s="99">
        <f>SUMIFS(通讯通路门店!$K:$K,通讯通路门店!$S:$S,$G2323)</f>
        <v>0</v>
      </c>
      <c r="AQ2323" s="83"/>
      <c r="AR2323" s="99">
        <f>SUMIFS(通讯通路门店!$T:$T,通讯通路门店!$S:$S,$G2323)</f>
        <v>0</v>
      </c>
      <c r="AS2323" s="99">
        <f>SUMIFS(通讯通路门店!$U:$U,通讯通路门店!$S:$S,$G2323)</f>
        <v>0</v>
      </c>
      <c r="AT2323" s="99">
        <f>SUMIFS(通讯通路门店!$V:$V,通讯通路门店!$S:$S,$G2323)</f>
        <v>0</v>
      </c>
      <c r="AU2323" s="99">
        <f>SUMIFS(通讯通路门店!$W:$W,通讯通路门店!$S:$S,$G2323)</f>
        <v>0</v>
      </c>
      <c r="AV2323" s="99">
        <f>SUMIFS(通讯通路门店!$Z:$Z,通讯通路门店!$S:$S,$G2323)</f>
        <v>0</v>
      </c>
      <c r="AW2323" s="99">
        <f>SUMIFS(通讯通路门店!$AB:$AB,通讯通路门店!$S:$S,$G2323)</f>
        <v>0</v>
      </c>
      <c r="AX2323" s="99">
        <f>SUMIFS(通讯通路门店!$X:$X,通讯通路门店!$S:$S,$G2323)</f>
        <v>0</v>
      </c>
      <c r="AY2323" s="99">
        <f>SUMIFS(通讯通路门店!$Y:$Y,通讯通路门店!$S:$S,$G2323)</f>
        <v>0</v>
      </c>
      <c r="AZ2323" s="99">
        <f>SUMIFS(通讯通路门店!$AA:$AA,通讯通路门店!$S:$S,$G2323)</f>
        <v>0</v>
      </c>
      <c r="BA2323" s="99">
        <f t="shared" si="183"/>
        <v>0</v>
      </c>
      <c r="BB2323" s="99">
        <f t="shared" si="184"/>
        <v>0</v>
      </c>
      <c r="BC2323" s="99">
        <f>SUMIFS(通讯通路门店!$W:$W,通讯通路门店!$S:$S,$G2323,通讯通路门店!$J:$J,"荣耀体验店")+SUMIFS(通讯通路门店!$W:$W,通讯通路门店!$S:$S,$G2323,通讯通路门店!$J:$J,"荣耀授权专卖店")</f>
        <v>0</v>
      </c>
      <c r="BD2323" s="99">
        <f>SUMIFS(通讯通路门店!$Z:$Z,通讯通路门店!$S:$S,$G2323,通讯通路门店!$J:$J,"VIVO体验店")</f>
        <v>0</v>
      </c>
      <c r="BE2323" s="99">
        <f>SUMIFS(通讯通路门店!$AB:$AB,通讯通路门店!$S:$S,$G2323,通讯通路门店!$J:$J,"OPPO体验店")</f>
        <v>0</v>
      </c>
      <c r="BF2323" s="99">
        <f>SUMIFS(通讯通路门店!$X:$X,通讯通路门店!$S:$S,$G2323,通讯通路门店!$J:$J,"华为授权体验店")+SUMIFS(通讯通路门店!$AA:$AA,通讯通路门店!$S:$S,$G2323,通讯通路门店!$J:$J,"华为堡垒店")</f>
        <v>0</v>
      </c>
      <c r="BG2323" s="99">
        <f>SUMIFS(通讯通路门店!$Y:$Y,通讯通路门店!$S:$S,$G2323,通讯通路门店!$J:$J,"小米体验店")</f>
        <v>0</v>
      </c>
      <c r="BH2323" s="99">
        <f>SUMIFS(通讯通路门店!$AA:$AA,通讯通路门店!$S:$S,$G2323,通讯通路门店!$J:$J,"苹果体验店")</f>
        <v>0</v>
      </c>
      <c r="BI2323" s="99">
        <f>SUMIFS(通讯通路门店!$K:$K,通讯通路门店!$S:$S,$G2323,通讯通路门店!$J:$J,"其他品牌专卖店")</f>
        <v>0</v>
      </c>
      <c r="BJ2323" s="99">
        <f>SUMIFS(通讯通路门店!$AC:$AC,通讯通路门店!$S:$S,$G2323)</f>
        <v>0</v>
      </c>
      <c r="BK2323" s="99">
        <f>SUMIFS(通讯通路门店!$AD:$AD,通讯通路门店!$S:$S,$G2323)</f>
        <v>0</v>
      </c>
      <c r="BL2323" s="99">
        <f>SUMIFS(通讯通路门店!$AE:$AE,通讯通路门店!$S:$S,$G2323)</f>
        <v>0</v>
      </c>
      <c r="BM2323" s="99">
        <f>SUMIFS(通讯通路门店!$AF:$AF,通讯通路门店!$S:$S,$G2323)</f>
        <v>0</v>
      </c>
      <c r="BN2323" s="99">
        <f>SUMIFS(通讯通路门店!$AG:$AG,通讯通路门店!$S:$S,$G2323)</f>
        <v>0</v>
      </c>
      <c r="BO2323" s="99">
        <f>SUMIFS(通讯通路门店!$AH:$AH,通讯通路门店!$S:$S,$G2323)</f>
        <v>0</v>
      </c>
      <c r="BP2323" s="99">
        <f>SUMIFS(通讯通路门店!$AI:$AI,通讯通路门店!$S:$S,$G2323)</f>
        <v>0</v>
      </c>
      <c r="BQ2323" s="83"/>
    </row>
    <row r="2324" spans="1:69">
      <c r="A2324" s="99" t="str">
        <f>IFERROR(_xlfn.XLOOKUP($G2324,通讯通路门店!$S$4:$S$993931,通讯通路门店!$A$4:$A$993931,0,0),"")</f>
        <v>海南省</v>
      </c>
      <c r="B2324" s="99" t="str">
        <f>IFERROR(_xlfn.XLOOKUP($G2324,通讯通路门店!$S$4:$S$993931,通讯通路门店!$B$4:$B$993931,0,0),"")</f>
        <v>东方市</v>
      </c>
      <c r="C2324" s="99" t="str">
        <f>IFERROR(_xlfn.XLOOKUP($G2324,通讯通路门店!$S$4:$S$993931,通讯通路门店!$C$4:$C$993931,0,0),"")</f>
        <v>东方市</v>
      </c>
      <c r="D2324" s="99" t="str">
        <f>IFERROR(_xlfn.XLOOKUP($G2324,通讯通路门店!$S$4:$S$993931,通讯通路门店!$D$4:$D$993931,0,0),"")</f>
        <v>八所镇</v>
      </c>
      <c r="E2324" s="83"/>
      <c r="F2324" s="83"/>
      <c r="G2324" s="101"/>
      <c r="H2324" s="102">
        <f>IFERROR(_xlfn.XLOOKUP($G2324,通讯通路门店!$S$4:$S$993931,通讯通路门店!$R$4:$R$993931,0,0),"")</f>
        <v>0</v>
      </c>
      <c r="I2324" s="83"/>
      <c r="J2324" s="83"/>
      <c r="K2324" s="83"/>
      <c r="L2324" s="83"/>
      <c r="M2324" s="83"/>
      <c r="N2324" s="83"/>
      <c r="O2324" s="83"/>
      <c r="P2324" s="83"/>
      <c r="Q2324" s="83"/>
      <c r="R2324" s="83"/>
      <c r="S2324" s="83"/>
      <c r="T2324" s="83"/>
      <c r="U2324" s="99">
        <f>COUNTIF(通讯通路门店!$S:$S,$G2324)</f>
        <v>0</v>
      </c>
      <c r="V2324" s="99">
        <f>COUNTIFS(通讯通路门店!$S:$S,$G2324,通讯通路门店!$J:$J,"综合卖场")</f>
        <v>0</v>
      </c>
      <c r="W2324" s="99">
        <f>SUMIFS(通讯通路门店!$AJ:$AJ,通讯通路门店!$S:$S,通讯客户沙盘!$G2324)</f>
        <v>0</v>
      </c>
      <c r="X2324" s="99">
        <f t="shared" si="180"/>
        <v>0</v>
      </c>
      <c r="Y2324" s="99">
        <f>COUNTIFS(通讯通路门店!$S:$S,$G2324,通讯通路门店!$J:$J,"荣耀体验店")+COUNTIFS(通讯通路门店!$S:$S,$G2324,通讯通路门店!$J:$J,"荣耀授权专卖店")</f>
        <v>0</v>
      </c>
      <c r="Z2324" s="99">
        <f>COUNTIFS(通讯通路门店!$S:$S,$G2324,通讯通路门店!$J:$J,"VIVO体验店")</f>
        <v>0</v>
      </c>
      <c r="AA2324" s="99">
        <f>COUNTIFS(通讯通路门店!$S:$S,$G2324,通讯通路门店!$J:$J,"OPPO体验店")</f>
        <v>0</v>
      </c>
      <c r="AB2324" s="99">
        <f>COUNTIFS(通讯通路门店!$S:$S,$G2324,通讯通路门店!$J:$J,"华为授权体验店")+COUNTIFS(通讯通路门店!$S:$S,$G2324,通讯通路门店!$J:$J,"华为堡垒店")</f>
        <v>0</v>
      </c>
      <c r="AC2324" s="99">
        <f>COUNTIFS(通讯通路门店!$S:$S,$G2324,通讯通路门店!$J:$J,"小米体验店")</f>
        <v>0</v>
      </c>
      <c r="AD2324" s="99">
        <f>COUNTIFS(通讯通路门店!$S:$S,$G2324,通讯通路门店!$J:$J,"苹果体验店")</f>
        <v>0</v>
      </c>
      <c r="AE2324" s="99">
        <f>COUNTIFS(通讯通路门店!$S:$S,$G2324,通讯通路门店!$J:$J,"其他品牌专卖店")</f>
        <v>0</v>
      </c>
      <c r="AF2324" s="99">
        <f>SUMIFS(通讯通路门店!$BI:$BI,通讯通路门店!$S:$S,$G2324)</f>
        <v>0</v>
      </c>
      <c r="AG2324" s="99">
        <f>SUMIFS(通讯通路门店!$BH:$BH,通讯通路门店!$S:$S,$G2324)</f>
        <v>0</v>
      </c>
      <c r="AH2324" s="99">
        <f t="shared" si="181"/>
        <v>0</v>
      </c>
      <c r="AI2324" s="99">
        <f>SUMIFS(通讯通路门店!$BB:$BB,通讯通路门店!$S:$S,$G2324)</f>
        <v>0</v>
      </c>
      <c r="AJ2324" s="99">
        <f>SUMIFS(通讯通路门店!$BE:$BE,通讯通路门店!$S:$S,$G2324)</f>
        <v>0</v>
      </c>
      <c r="AK2324" s="99">
        <f>SUMIFS(通讯通路门店!$BG:$BG,通讯通路门店!$S:$S,$G2324)</f>
        <v>0</v>
      </c>
      <c r="AL2324" s="99">
        <f>SUMIFS(通讯通路门店!$BC:$BC,通讯通路门店!$S:$S,$G2324)</f>
        <v>0</v>
      </c>
      <c r="AM2324" s="99">
        <f>SUMIFS(通讯通路门店!$BD:$BD,通讯通路门店!$S:$S,$G2324)</f>
        <v>0</v>
      </c>
      <c r="AN2324" s="99">
        <f>SUMIFS(通讯通路门店!$BF:$BF,通讯通路门店!$S:$S,$G2324)</f>
        <v>0</v>
      </c>
      <c r="AO2324" s="99">
        <f t="shared" si="182"/>
        <v>0</v>
      </c>
      <c r="AP2324" s="99">
        <f>SUMIFS(通讯通路门店!$K:$K,通讯通路门店!$S:$S,$G2324)</f>
        <v>0</v>
      </c>
      <c r="AQ2324" s="83"/>
      <c r="AR2324" s="99">
        <f>SUMIFS(通讯通路门店!$T:$T,通讯通路门店!$S:$S,$G2324)</f>
        <v>0</v>
      </c>
      <c r="AS2324" s="99">
        <f>SUMIFS(通讯通路门店!$U:$U,通讯通路门店!$S:$S,$G2324)</f>
        <v>0</v>
      </c>
      <c r="AT2324" s="99">
        <f>SUMIFS(通讯通路门店!$V:$V,通讯通路门店!$S:$S,$G2324)</f>
        <v>0</v>
      </c>
      <c r="AU2324" s="99">
        <f>SUMIFS(通讯通路门店!$W:$W,通讯通路门店!$S:$S,$G2324)</f>
        <v>0</v>
      </c>
      <c r="AV2324" s="99">
        <f>SUMIFS(通讯通路门店!$Z:$Z,通讯通路门店!$S:$S,$G2324)</f>
        <v>0</v>
      </c>
      <c r="AW2324" s="99">
        <f>SUMIFS(通讯通路门店!$AB:$AB,通讯通路门店!$S:$S,$G2324)</f>
        <v>0</v>
      </c>
      <c r="AX2324" s="99">
        <f>SUMIFS(通讯通路门店!$X:$X,通讯通路门店!$S:$S,$G2324)</f>
        <v>0</v>
      </c>
      <c r="AY2324" s="99">
        <f>SUMIFS(通讯通路门店!$Y:$Y,通讯通路门店!$S:$S,$G2324)</f>
        <v>0</v>
      </c>
      <c r="AZ2324" s="99">
        <f>SUMIFS(通讯通路门店!$AA:$AA,通讯通路门店!$S:$S,$G2324)</f>
        <v>0</v>
      </c>
      <c r="BA2324" s="99">
        <f t="shared" si="183"/>
        <v>0</v>
      </c>
      <c r="BB2324" s="99">
        <f t="shared" si="184"/>
        <v>0</v>
      </c>
      <c r="BC2324" s="99">
        <f>SUMIFS(通讯通路门店!$W:$W,通讯通路门店!$S:$S,$G2324,通讯通路门店!$J:$J,"荣耀体验店")+SUMIFS(通讯通路门店!$W:$W,通讯通路门店!$S:$S,$G2324,通讯通路门店!$J:$J,"荣耀授权专卖店")</f>
        <v>0</v>
      </c>
      <c r="BD2324" s="99">
        <f>SUMIFS(通讯通路门店!$Z:$Z,通讯通路门店!$S:$S,$G2324,通讯通路门店!$J:$J,"VIVO体验店")</f>
        <v>0</v>
      </c>
      <c r="BE2324" s="99">
        <f>SUMIFS(通讯通路门店!$AB:$AB,通讯通路门店!$S:$S,$G2324,通讯通路门店!$J:$J,"OPPO体验店")</f>
        <v>0</v>
      </c>
      <c r="BF2324" s="99">
        <f>SUMIFS(通讯通路门店!$X:$X,通讯通路门店!$S:$S,$G2324,通讯通路门店!$J:$J,"华为授权体验店")+SUMIFS(通讯通路门店!$AA:$AA,通讯通路门店!$S:$S,$G2324,通讯通路门店!$J:$J,"华为堡垒店")</f>
        <v>0</v>
      </c>
      <c r="BG2324" s="99">
        <f>SUMIFS(通讯通路门店!$Y:$Y,通讯通路门店!$S:$S,$G2324,通讯通路门店!$J:$J,"小米体验店")</f>
        <v>0</v>
      </c>
      <c r="BH2324" s="99">
        <f>SUMIFS(通讯通路门店!$AA:$AA,通讯通路门店!$S:$S,$G2324,通讯通路门店!$J:$J,"苹果体验店")</f>
        <v>0</v>
      </c>
      <c r="BI2324" s="99">
        <f>SUMIFS(通讯通路门店!$K:$K,通讯通路门店!$S:$S,$G2324,通讯通路门店!$J:$J,"其他品牌专卖店")</f>
        <v>0</v>
      </c>
      <c r="BJ2324" s="99">
        <f>SUMIFS(通讯通路门店!$AC:$AC,通讯通路门店!$S:$S,$G2324)</f>
        <v>0</v>
      </c>
      <c r="BK2324" s="99">
        <f>SUMIFS(通讯通路门店!$AD:$AD,通讯通路门店!$S:$S,$G2324)</f>
        <v>0</v>
      </c>
      <c r="BL2324" s="99">
        <f>SUMIFS(通讯通路门店!$AE:$AE,通讯通路门店!$S:$S,$G2324)</f>
        <v>0</v>
      </c>
      <c r="BM2324" s="99">
        <f>SUMIFS(通讯通路门店!$AF:$AF,通讯通路门店!$S:$S,$G2324)</f>
        <v>0</v>
      </c>
      <c r="BN2324" s="99">
        <f>SUMIFS(通讯通路门店!$AG:$AG,通讯通路门店!$S:$S,$G2324)</f>
        <v>0</v>
      </c>
      <c r="BO2324" s="99">
        <f>SUMIFS(通讯通路门店!$AH:$AH,通讯通路门店!$S:$S,$G2324)</f>
        <v>0</v>
      </c>
      <c r="BP2324" s="99">
        <f>SUMIFS(通讯通路门店!$AI:$AI,通讯通路门店!$S:$S,$G2324)</f>
        <v>0</v>
      </c>
      <c r="BQ2324" s="83"/>
    </row>
    <row r="2325" spans="1:69">
      <c r="A2325" s="99" t="str">
        <f>IFERROR(_xlfn.XLOOKUP($G2325,通讯通路门店!$S$4:$S$993931,通讯通路门店!$A$4:$A$993931,0,0),"")</f>
        <v>海南省</v>
      </c>
      <c r="B2325" s="99" t="str">
        <f>IFERROR(_xlfn.XLOOKUP($G2325,通讯通路门店!$S$4:$S$993931,通讯通路门店!$B$4:$B$993931,0,0),"")</f>
        <v>东方市</v>
      </c>
      <c r="C2325" s="99" t="str">
        <f>IFERROR(_xlfn.XLOOKUP($G2325,通讯通路门店!$S$4:$S$993931,通讯通路门店!$C$4:$C$993931,0,0),"")</f>
        <v>东方市</v>
      </c>
      <c r="D2325" s="99" t="str">
        <f>IFERROR(_xlfn.XLOOKUP($G2325,通讯通路门店!$S$4:$S$993931,通讯通路门店!$D$4:$D$993931,0,0),"")</f>
        <v>八所镇</v>
      </c>
      <c r="E2325" s="83"/>
      <c r="F2325" s="83"/>
      <c r="G2325" s="101"/>
      <c r="H2325" s="102">
        <f>IFERROR(_xlfn.XLOOKUP($G2325,通讯通路门店!$S$4:$S$993931,通讯通路门店!$R$4:$R$993931,0,0),"")</f>
        <v>0</v>
      </c>
      <c r="I2325" s="83"/>
      <c r="J2325" s="83"/>
      <c r="K2325" s="83"/>
      <c r="L2325" s="83"/>
      <c r="M2325" s="83"/>
      <c r="N2325" s="83"/>
      <c r="O2325" s="83"/>
      <c r="P2325" s="83"/>
      <c r="Q2325" s="83"/>
      <c r="R2325" s="83"/>
      <c r="S2325" s="83"/>
      <c r="T2325" s="83"/>
      <c r="U2325" s="99">
        <f>COUNTIF(通讯通路门店!$S:$S,$G2325)</f>
        <v>0</v>
      </c>
      <c r="V2325" s="99">
        <f>COUNTIFS(通讯通路门店!$S:$S,$G2325,通讯通路门店!$J:$J,"综合卖场")</f>
        <v>0</v>
      </c>
      <c r="W2325" s="99">
        <f>SUMIFS(通讯通路门店!$AJ:$AJ,通讯通路门店!$S:$S,通讯客户沙盘!$G2325)</f>
        <v>0</v>
      </c>
      <c r="X2325" s="99">
        <f t="shared" si="180"/>
        <v>0</v>
      </c>
      <c r="Y2325" s="99">
        <f>COUNTIFS(通讯通路门店!$S:$S,$G2325,通讯通路门店!$J:$J,"荣耀体验店")+COUNTIFS(通讯通路门店!$S:$S,$G2325,通讯通路门店!$J:$J,"荣耀授权专卖店")</f>
        <v>0</v>
      </c>
      <c r="Z2325" s="99">
        <f>COUNTIFS(通讯通路门店!$S:$S,$G2325,通讯通路门店!$J:$J,"VIVO体验店")</f>
        <v>0</v>
      </c>
      <c r="AA2325" s="99">
        <f>COUNTIFS(通讯通路门店!$S:$S,$G2325,通讯通路门店!$J:$J,"OPPO体验店")</f>
        <v>0</v>
      </c>
      <c r="AB2325" s="99">
        <f>COUNTIFS(通讯通路门店!$S:$S,$G2325,通讯通路门店!$J:$J,"华为授权体验店")+COUNTIFS(通讯通路门店!$S:$S,$G2325,通讯通路门店!$J:$J,"华为堡垒店")</f>
        <v>0</v>
      </c>
      <c r="AC2325" s="99">
        <f>COUNTIFS(通讯通路门店!$S:$S,$G2325,通讯通路门店!$J:$J,"小米体验店")</f>
        <v>0</v>
      </c>
      <c r="AD2325" s="99">
        <f>COUNTIFS(通讯通路门店!$S:$S,$G2325,通讯通路门店!$J:$J,"苹果体验店")</f>
        <v>0</v>
      </c>
      <c r="AE2325" s="99">
        <f>COUNTIFS(通讯通路门店!$S:$S,$G2325,通讯通路门店!$J:$J,"其他品牌专卖店")</f>
        <v>0</v>
      </c>
      <c r="AF2325" s="99">
        <f>SUMIFS(通讯通路门店!$BI:$BI,通讯通路门店!$S:$S,$G2325)</f>
        <v>0</v>
      </c>
      <c r="AG2325" s="99">
        <f>SUMIFS(通讯通路门店!$BH:$BH,通讯通路门店!$S:$S,$G2325)</f>
        <v>0</v>
      </c>
      <c r="AH2325" s="99">
        <f t="shared" si="181"/>
        <v>0</v>
      </c>
      <c r="AI2325" s="99">
        <f>SUMIFS(通讯通路门店!$BB:$BB,通讯通路门店!$S:$S,$G2325)</f>
        <v>0</v>
      </c>
      <c r="AJ2325" s="99">
        <f>SUMIFS(通讯通路门店!$BE:$BE,通讯通路门店!$S:$S,$G2325)</f>
        <v>0</v>
      </c>
      <c r="AK2325" s="99">
        <f>SUMIFS(通讯通路门店!$BG:$BG,通讯通路门店!$S:$S,$G2325)</f>
        <v>0</v>
      </c>
      <c r="AL2325" s="99">
        <f>SUMIFS(通讯通路门店!$BC:$BC,通讯通路门店!$S:$S,$G2325)</f>
        <v>0</v>
      </c>
      <c r="AM2325" s="99">
        <f>SUMIFS(通讯通路门店!$BD:$BD,通讯通路门店!$S:$S,$G2325)</f>
        <v>0</v>
      </c>
      <c r="AN2325" s="99">
        <f>SUMIFS(通讯通路门店!$BF:$BF,通讯通路门店!$S:$S,$G2325)</f>
        <v>0</v>
      </c>
      <c r="AO2325" s="99">
        <f t="shared" si="182"/>
        <v>0</v>
      </c>
      <c r="AP2325" s="99">
        <f>SUMIFS(通讯通路门店!$K:$K,通讯通路门店!$S:$S,$G2325)</f>
        <v>0</v>
      </c>
      <c r="AQ2325" s="83"/>
      <c r="AR2325" s="99">
        <f>SUMIFS(通讯通路门店!$T:$T,通讯通路门店!$S:$S,$G2325)</f>
        <v>0</v>
      </c>
      <c r="AS2325" s="99">
        <f>SUMIFS(通讯通路门店!$U:$U,通讯通路门店!$S:$S,$G2325)</f>
        <v>0</v>
      </c>
      <c r="AT2325" s="99">
        <f>SUMIFS(通讯通路门店!$V:$V,通讯通路门店!$S:$S,$G2325)</f>
        <v>0</v>
      </c>
      <c r="AU2325" s="99">
        <f>SUMIFS(通讯通路门店!$W:$W,通讯通路门店!$S:$S,$G2325)</f>
        <v>0</v>
      </c>
      <c r="AV2325" s="99">
        <f>SUMIFS(通讯通路门店!$Z:$Z,通讯通路门店!$S:$S,$G2325)</f>
        <v>0</v>
      </c>
      <c r="AW2325" s="99">
        <f>SUMIFS(通讯通路门店!$AB:$AB,通讯通路门店!$S:$S,$G2325)</f>
        <v>0</v>
      </c>
      <c r="AX2325" s="99">
        <f>SUMIFS(通讯通路门店!$X:$X,通讯通路门店!$S:$S,$G2325)</f>
        <v>0</v>
      </c>
      <c r="AY2325" s="99">
        <f>SUMIFS(通讯通路门店!$Y:$Y,通讯通路门店!$S:$S,$G2325)</f>
        <v>0</v>
      </c>
      <c r="AZ2325" s="99">
        <f>SUMIFS(通讯通路门店!$AA:$AA,通讯通路门店!$S:$S,$G2325)</f>
        <v>0</v>
      </c>
      <c r="BA2325" s="99">
        <f t="shared" si="183"/>
        <v>0</v>
      </c>
      <c r="BB2325" s="99">
        <f t="shared" si="184"/>
        <v>0</v>
      </c>
      <c r="BC2325" s="99">
        <f>SUMIFS(通讯通路门店!$W:$W,通讯通路门店!$S:$S,$G2325,通讯通路门店!$J:$J,"荣耀体验店")+SUMIFS(通讯通路门店!$W:$W,通讯通路门店!$S:$S,$G2325,通讯通路门店!$J:$J,"荣耀授权专卖店")</f>
        <v>0</v>
      </c>
      <c r="BD2325" s="99">
        <f>SUMIFS(通讯通路门店!$Z:$Z,通讯通路门店!$S:$S,$G2325,通讯通路门店!$J:$J,"VIVO体验店")</f>
        <v>0</v>
      </c>
      <c r="BE2325" s="99">
        <f>SUMIFS(通讯通路门店!$AB:$AB,通讯通路门店!$S:$S,$G2325,通讯通路门店!$J:$J,"OPPO体验店")</f>
        <v>0</v>
      </c>
      <c r="BF2325" s="99">
        <f>SUMIFS(通讯通路门店!$X:$X,通讯通路门店!$S:$S,$G2325,通讯通路门店!$J:$J,"华为授权体验店")+SUMIFS(通讯通路门店!$AA:$AA,通讯通路门店!$S:$S,$G2325,通讯通路门店!$J:$J,"华为堡垒店")</f>
        <v>0</v>
      </c>
      <c r="BG2325" s="99">
        <f>SUMIFS(通讯通路门店!$Y:$Y,通讯通路门店!$S:$S,$G2325,通讯通路门店!$J:$J,"小米体验店")</f>
        <v>0</v>
      </c>
      <c r="BH2325" s="99">
        <f>SUMIFS(通讯通路门店!$AA:$AA,通讯通路门店!$S:$S,$G2325,通讯通路门店!$J:$J,"苹果体验店")</f>
        <v>0</v>
      </c>
      <c r="BI2325" s="99">
        <f>SUMIFS(通讯通路门店!$K:$K,通讯通路门店!$S:$S,$G2325,通讯通路门店!$J:$J,"其他品牌专卖店")</f>
        <v>0</v>
      </c>
      <c r="BJ2325" s="99">
        <f>SUMIFS(通讯通路门店!$AC:$AC,通讯通路门店!$S:$S,$G2325)</f>
        <v>0</v>
      </c>
      <c r="BK2325" s="99">
        <f>SUMIFS(通讯通路门店!$AD:$AD,通讯通路门店!$S:$S,$G2325)</f>
        <v>0</v>
      </c>
      <c r="BL2325" s="99">
        <f>SUMIFS(通讯通路门店!$AE:$AE,通讯通路门店!$S:$S,$G2325)</f>
        <v>0</v>
      </c>
      <c r="BM2325" s="99">
        <f>SUMIFS(通讯通路门店!$AF:$AF,通讯通路门店!$S:$S,$G2325)</f>
        <v>0</v>
      </c>
      <c r="BN2325" s="99">
        <f>SUMIFS(通讯通路门店!$AG:$AG,通讯通路门店!$S:$S,$G2325)</f>
        <v>0</v>
      </c>
      <c r="BO2325" s="99">
        <f>SUMIFS(通讯通路门店!$AH:$AH,通讯通路门店!$S:$S,$G2325)</f>
        <v>0</v>
      </c>
      <c r="BP2325" s="99">
        <f>SUMIFS(通讯通路门店!$AI:$AI,通讯通路门店!$S:$S,$G2325)</f>
        <v>0</v>
      </c>
      <c r="BQ2325" s="83"/>
    </row>
    <row r="2326" spans="1:69">
      <c r="A2326" s="99" t="str">
        <f>IFERROR(_xlfn.XLOOKUP($G2326,通讯通路门店!$S$4:$S$993931,通讯通路门店!$A$4:$A$993931,0,0),"")</f>
        <v>海南省</v>
      </c>
      <c r="B2326" s="99" t="str">
        <f>IFERROR(_xlfn.XLOOKUP($G2326,通讯通路门店!$S$4:$S$993931,通讯通路门店!$B$4:$B$993931,0,0),"")</f>
        <v>东方市</v>
      </c>
      <c r="C2326" s="99" t="str">
        <f>IFERROR(_xlfn.XLOOKUP($G2326,通讯通路门店!$S$4:$S$993931,通讯通路门店!$C$4:$C$993931,0,0),"")</f>
        <v>东方市</v>
      </c>
      <c r="D2326" s="99" t="str">
        <f>IFERROR(_xlfn.XLOOKUP($G2326,通讯通路门店!$S$4:$S$993931,通讯通路门店!$D$4:$D$993931,0,0),"")</f>
        <v>八所镇</v>
      </c>
      <c r="E2326" s="83"/>
      <c r="F2326" s="83"/>
      <c r="G2326" s="101"/>
      <c r="H2326" s="102">
        <f>IFERROR(_xlfn.XLOOKUP($G2326,通讯通路门店!$S$4:$S$993931,通讯通路门店!$R$4:$R$993931,0,0),"")</f>
        <v>0</v>
      </c>
      <c r="I2326" s="83"/>
      <c r="J2326" s="83"/>
      <c r="K2326" s="83"/>
      <c r="L2326" s="83"/>
      <c r="M2326" s="83"/>
      <c r="N2326" s="83"/>
      <c r="O2326" s="83"/>
      <c r="P2326" s="83"/>
      <c r="Q2326" s="83"/>
      <c r="R2326" s="83"/>
      <c r="S2326" s="83"/>
      <c r="T2326" s="83"/>
      <c r="U2326" s="99">
        <f>COUNTIF(通讯通路门店!$S:$S,$G2326)</f>
        <v>0</v>
      </c>
      <c r="V2326" s="99">
        <f>COUNTIFS(通讯通路门店!$S:$S,$G2326,通讯通路门店!$J:$J,"综合卖场")</f>
        <v>0</v>
      </c>
      <c r="W2326" s="99">
        <f>SUMIFS(通讯通路门店!$AJ:$AJ,通讯通路门店!$S:$S,通讯客户沙盘!$G2326)</f>
        <v>0</v>
      </c>
      <c r="X2326" s="99">
        <f t="shared" si="180"/>
        <v>0</v>
      </c>
      <c r="Y2326" s="99">
        <f>COUNTIFS(通讯通路门店!$S:$S,$G2326,通讯通路门店!$J:$J,"荣耀体验店")+COUNTIFS(通讯通路门店!$S:$S,$G2326,通讯通路门店!$J:$J,"荣耀授权专卖店")</f>
        <v>0</v>
      </c>
      <c r="Z2326" s="99">
        <f>COUNTIFS(通讯通路门店!$S:$S,$G2326,通讯通路门店!$J:$J,"VIVO体验店")</f>
        <v>0</v>
      </c>
      <c r="AA2326" s="99">
        <f>COUNTIFS(通讯通路门店!$S:$S,$G2326,通讯通路门店!$J:$J,"OPPO体验店")</f>
        <v>0</v>
      </c>
      <c r="AB2326" s="99">
        <f>COUNTIFS(通讯通路门店!$S:$S,$G2326,通讯通路门店!$J:$J,"华为授权体验店")+COUNTIFS(通讯通路门店!$S:$S,$G2326,通讯通路门店!$J:$J,"华为堡垒店")</f>
        <v>0</v>
      </c>
      <c r="AC2326" s="99">
        <f>COUNTIFS(通讯通路门店!$S:$S,$G2326,通讯通路门店!$J:$J,"小米体验店")</f>
        <v>0</v>
      </c>
      <c r="AD2326" s="99">
        <f>COUNTIFS(通讯通路门店!$S:$S,$G2326,通讯通路门店!$J:$J,"苹果体验店")</f>
        <v>0</v>
      </c>
      <c r="AE2326" s="99">
        <f>COUNTIFS(通讯通路门店!$S:$S,$G2326,通讯通路门店!$J:$J,"其他品牌专卖店")</f>
        <v>0</v>
      </c>
      <c r="AF2326" s="99">
        <f>SUMIFS(通讯通路门店!$BI:$BI,通讯通路门店!$S:$S,$G2326)</f>
        <v>0</v>
      </c>
      <c r="AG2326" s="99">
        <f>SUMIFS(通讯通路门店!$BH:$BH,通讯通路门店!$S:$S,$G2326)</f>
        <v>0</v>
      </c>
      <c r="AH2326" s="99">
        <f t="shared" si="181"/>
        <v>0</v>
      </c>
      <c r="AI2326" s="99">
        <f>SUMIFS(通讯通路门店!$BB:$BB,通讯通路门店!$S:$S,$G2326)</f>
        <v>0</v>
      </c>
      <c r="AJ2326" s="99">
        <f>SUMIFS(通讯通路门店!$BE:$BE,通讯通路门店!$S:$S,$G2326)</f>
        <v>0</v>
      </c>
      <c r="AK2326" s="99">
        <f>SUMIFS(通讯通路门店!$BG:$BG,通讯通路门店!$S:$S,$G2326)</f>
        <v>0</v>
      </c>
      <c r="AL2326" s="99">
        <f>SUMIFS(通讯通路门店!$BC:$BC,通讯通路门店!$S:$S,$G2326)</f>
        <v>0</v>
      </c>
      <c r="AM2326" s="99">
        <f>SUMIFS(通讯通路门店!$BD:$BD,通讯通路门店!$S:$S,$G2326)</f>
        <v>0</v>
      </c>
      <c r="AN2326" s="99">
        <f>SUMIFS(通讯通路门店!$BF:$BF,通讯通路门店!$S:$S,$G2326)</f>
        <v>0</v>
      </c>
      <c r="AO2326" s="99">
        <f t="shared" si="182"/>
        <v>0</v>
      </c>
      <c r="AP2326" s="99">
        <f>SUMIFS(通讯通路门店!$K:$K,通讯通路门店!$S:$S,$G2326)</f>
        <v>0</v>
      </c>
      <c r="AQ2326" s="83"/>
      <c r="AR2326" s="99">
        <f>SUMIFS(通讯通路门店!$T:$T,通讯通路门店!$S:$S,$G2326)</f>
        <v>0</v>
      </c>
      <c r="AS2326" s="99">
        <f>SUMIFS(通讯通路门店!$U:$U,通讯通路门店!$S:$S,$G2326)</f>
        <v>0</v>
      </c>
      <c r="AT2326" s="99">
        <f>SUMIFS(通讯通路门店!$V:$V,通讯通路门店!$S:$S,$G2326)</f>
        <v>0</v>
      </c>
      <c r="AU2326" s="99">
        <f>SUMIFS(通讯通路门店!$W:$W,通讯通路门店!$S:$S,$G2326)</f>
        <v>0</v>
      </c>
      <c r="AV2326" s="99">
        <f>SUMIFS(通讯通路门店!$Z:$Z,通讯通路门店!$S:$S,$G2326)</f>
        <v>0</v>
      </c>
      <c r="AW2326" s="99">
        <f>SUMIFS(通讯通路门店!$AB:$AB,通讯通路门店!$S:$S,$G2326)</f>
        <v>0</v>
      </c>
      <c r="AX2326" s="99">
        <f>SUMIFS(通讯通路门店!$X:$X,通讯通路门店!$S:$S,$G2326)</f>
        <v>0</v>
      </c>
      <c r="AY2326" s="99">
        <f>SUMIFS(通讯通路门店!$Y:$Y,通讯通路门店!$S:$S,$G2326)</f>
        <v>0</v>
      </c>
      <c r="AZ2326" s="99">
        <f>SUMIFS(通讯通路门店!$AA:$AA,通讯通路门店!$S:$S,$G2326)</f>
        <v>0</v>
      </c>
      <c r="BA2326" s="99">
        <f t="shared" si="183"/>
        <v>0</v>
      </c>
      <c r="BB2326" s="99">
        <f t="shared" si="184"/>
        <v>0</v>
      </c>
      <c r="BC2326" s="99">
        <f>SUMIFS(通讯通路门店!$W:$W,通讯通路门店!$S:$S,$G2326,通讯通路门店!$J:$J,"荣耀体验店")+SUMIFS(通讯通路门店!$W:$W,通讯通路门店!$S:$S,$G2326,通讯通路门店!$J:$J,"荣耀授权专卖店")</f>
        <v>0</v>
      </c>
      <c r="BD2326" s="99">
        <f>SUMIFS(通讯通路门店!$Z:$Z,通讯通路门店!$S:$S,$G2326,通讯通路门店!$J:$J,"VIVO体验店")</f>
        <v>0</v>
      </c>
      <c r="BE2326" s="99">
        <f>SUMIFS(通讯通路门店!$AB:$AB,通讯通路门店!$S:$S,$G2326,通讯通路门店!$J:$J,"OPPO体验店")</f>
        <v>0</v>
      </c>
      <c r="BF2326" s="99">
        <f>SUMIFS(通讯通路门店!$X:$X,通讯通路门店!$S:$S,$G2326,通讯通路门店!$J:$J,"华为授权体验店")+SUMIFS(通讯通路门店!$AA:$AA,通讯通路门店!$S:$S,$G2326,通讯通路门店!$J:$J,"华为堡垒店")</f>
        <v>0</v>
      </c>
      <c r="BG2326" s="99">
        <f>SUMIFS(通讯通路门店!$Y:$Y,通讯通路门店!$S:$S,$G2326,通讯通路门店!$J:$J,"小米体验店")</f>
        <v>0</v>
      </c>
      <c r="BH2326" s="99">
        <f>SUMIFS(通讯通路门店!$AA:$AA,通讯通路门店!$S:$S,$G2326,通讯通路门店!$J:$J,"苹果体验店")</f>
        <v>0</v>
      </c>
      <c r="BI2326" s="99">
        <f>SUMIFS(通讯通路门店!$K:$K,通讯通路门店!$S:$S,$G2326,通讯通路门店!$J:$J,"其他品牌专卖店")</f>
        <v>0</v>
      </c>
      <c r="BJ2326" s="99">
        <f>SUMIFS(通讯通路门店!$AC:$AC,通讯通路门店!$S:$S,$G2326)</f>
        <v>0</v>
      </c>
      <c r="BK2326" s="99">
        <f>SUMIFS(通讯通路门店!$AD:$AD,通讯通路门店!$S:$S,$G2326)</f>
        <v>0</v>
      </c>
      <c r="BL2326" s="99">
        <f>SUMIFS(通讯通路门店!$AE:$AE,通讯通路门店!$S:$S,$G2326)</f>
        <v>0</v>
      </c>
      <c r="BM2326" s="99">
        <f>SUMIFS(通讯通路门店!$AF:$AF,通讯通路门店!$S:$S,$G2326)</f>
        <v>0</v>
      </c>
      <c r="BN2326" s="99">
        <f>SUMIFS(通讯通路门店!$AG:$AG,通讯通路门店!$S:$S,$G2326)</f>
        <v>0</v>
      </c>
      <c r="BO2326" s="99">
        <f>SUMIFS(通讯通路门店!$AH:$AH,通讯通路门店!$S:$S,$G2326)</f>
        <v>0</v>
      </c>
      <c r="BP2326" s="99">
        <f>SUMIFS(通讯通路门店!$AI:$AI,通讯通路门店!$S:$S,$G2326)</f>
        <v>0</v>
      </c>
      <c r="BQ2326" s="83"/>
    </row>
    <row r="2327" spans="1:69">
      <c r="A2327" s="99" t="str">
        <f>IFERROR(_xlfn.XLOOKUP($G2327,通讯通路门店!$S$4:$S$993931,通讯通路门店!$A$4:$A$993931,0,0),"")</f>
        <v>海南省</v>
      </c>
      <c r="B2327" s="99" t="str">
        <f>IFERROR(_xlfn.XLOOKUP($G2327,通讯通路门店!$S$4:$S$993931,通讯通路门店!$B$4:$B$993931,0,0),"")</f>
        <v>东方市</v>
      </c>
      <c r="C2327" s="99" t="str">
        <f>IFERROR(_xlfn.XLOOKUP($G2327,通讯通路门店!$S$4:$S$993931,通讯通路门店!$C$4:$C$993931,0,0),"")</f>
        <v>东方市</v>
      </c>
      <c r="D2327" s="99" t="str">
        <f>IFERROR(_xlfn.XLOOKUP($G2327,通讯通路门店!$S$4:$S$993931,通讯通路门店!$D$4:$D$993931,0,0),"")</f>
        <v>八所镇</v>
      </c>
      <c r="E2327" s="83"/>
      <c r="F2327" s="83"/>
      <c r="G2327" s="101"/>
      <c r="H2327" s="102">
        <f>IFERROR(_xlfn.XLOOKUP($G2327,通讯通路门店!$S$4:$S$993931,通讯通路门店!$R$4:$R$993931,0,0),"")</f>
        <v>0</v>
      </c>
      <c r="I2327" s="83"/>
      <c r="J2327" s="83"/>
      <c r="K2327" s="83"/>
      <c r="L2327" s="83"/>
      <c r="M2327" s="83"/>
      <c r="N2327" s="83"/>
      <c r="O2327" s="83"/>
      <c r="P2327" s="83"/>
      <c r="Q2327" s="83"/>
      <c r="R2327" s="83"/>
      <c r="S2327" s="83"/>
      <c r="T2327" s="83"/>
      <c r="U2327" s="99">
        <f>COUNTIF(通讯通路门店!$S:$S,$G2327)</f>
        <v>0</v>
      </c>
      <c r="V2327" s="99">
        <f>COUNTIFS(通讯通路门店!$S:$S,$G2327,通讯通路门店!$J:$J,"综合卖场")</f>
        <v>0</v>
      </c>
      <c r="W2327" s="99">
        <f>SUMIFS(通讯通路门店!$AJ:$AJ,通讯通路门店!$S:$S,通讯客户沙盘!$G2327)</f>
        <v>0</v>
      </c>
      <c r="X2327" s="99">
        <f t="shared" si="180"/>
        <v>0</v>
      </c>
      <c r="Y2327" s="99">
        <f>COUNTIFS(通讯通路门店!$S:$S,$G2327,通讯通路门店!$J:$J,"荣耀体验店")+COUNTIFS(通讯通路门店!$S:$S,$G2327,通讯通路门店!$J:$J,"荣耀授权专卖店")</f>
        <v>0</v>
      </c>
      <c r="Z2327" s="99">
        <f>COUNTIFS(通讯通路门店!$S:$S,$G2327,通讯通路门店!$J:$J,"VIVO体验店")</f>
        <v>0</v>
      </c>
      <c r="AA2327" s="99">
        <f>COUNTIFS(通讯通路门店!$S:$S,$G2327,通讯通路门店!$J:$J,"OPPO体验店")</f>
        <v>0</v>
      </c>
      <c r="AB2327" s="99">
        <f>COUNTIFS(通讯通路门店!$S:$S,$G2327,通讯通路门店!$J:$J,"华为授权体验店")+COUNTIFS(通讯通路门店!$S:$S,$G2327,通讯通路门店!$J:$J,"华为堡垒店")</f>
        <v>0</v>
      </c>
      <c r="AC2327" s="99">
        <f>COUNTIFS(通讯通路门店!$S:$S,$G2327,通讯通路门店!$J:$J,"小米体验店")</f>
        <v>0</v>
      </c>
      <c r="AD2327" s="99">
        <f>COUNTIFS(通讯通路门店!$S:$S,$G2327,通讯通路门店!$J:$J,"苹果体验店")</f>
        <v>0</v>
      </c>
      <c r="AE2327" s="99">
        <f>COUNTIFS(通讯通路门店!$S:$S,$G2327,通讯通路门店!$J:$J,"其他品牌专卖店")</f>
        <v>0</v>
      </c>
      <c r="AF2327" s="99">
        <f>SUMIFS(通讯通路门店!$BI:$BI,通讯通路门店!$S:$S,$G2327)</f>
        <v>0</v>
      </c>
      <c r="AG2327" s="99">
        <f>SUMIFS(通讯通路门店!$BH:$BH,通讯通路门店!$S:$S,$G2327)</f>
        <v>0</v>
      </c>
      <c r="AH2327" s="99">
        <f t="shared" si="181"/>
        <v>0</v>
      </c>
      <c r="AI2327" s="99">
        <f>SUMIFS(通讯通路门店!$BB:$BB,通讯通路门店!$S:$S,$G2327)</f>
        <v>0</v>
      </c>
      <c r="AJ2327" s="99">
        <f>SUMIFS(通讯通路门店!$BE:$BE,通讯通路门店!$S:$S,$G2327)</f>
        <v>0</v>
      </c>
      <c r="AK2327" s="99">
        <f>SUMIFS(通讯通路门店!$BG:$BG,通讯通路门店!$S:$S,$G2327)</f>
        <v>0</v>
      </c>
      <c r="AL2327" s="99">
        <f>SUMIFS(通讯通路门店!$BC:$BC,通讯通路门店!$S:$S,$G2327)</f>
        <v>0</v>
      </c>
      <c r="AM2327" s="99">
        <f>SUMIFS(通讯通路门店!$BD:$BD,通讯通路门店!$S:$S,$G2327)</f>
        <v>0</v>
      </c>
      <c r="AN2327" s="99">
        <f>SUMIFS(通讯通路门店!$BF:$BF,通讯通路门店!$S:$S,$G2327)</f>
        <v>0</v>
      </c>
      <c r="AO2327" s="99">
        <f t="shared" si="182"/>
        <v>0</v>
      </c>
      <c r="AP2327" s="99">
        <f>SUMIFS(通讯通路门店!$K:$K,通讯通路门店!$S:$S,$G2327)</f>
        <v>0</v>
      </c>
      <c r="AQ2327" s="83"/>
      <c r="AR2327" s="99">
        <f>SUMIFS(通讯通路门店!$T:$T,通讯通路门店!$S:$S,$G2327)</f>
        <v>0</v>
      </c>
      <c r="AS2327" s="99">
        <f>SUMIFS(通讯通路门店!$U:$U,通讯通路门店!$S:$S,$G2327)</f>
        <v>0</v>
      </c>
      <c r="AT2327" s="99">
        <f>SUMIFS(通讯通路门店!$V:$V,通讯通路门店!$S:$S,$G2327)</f>
        <v>0</v>
      </c>
      <c r="AU2327" s="99">
        <f>SUMIFS(通讯通路门店!$W:$W,通讯通路门店!$S:$S,$G2327)</f>
        <v>0</v>
      </c>
      <c r="AV2327" s="99">
        <f>SUMIFS(通讯通路门店!$Z:$Z,通讯通路门店!$S:$S,$G2327)</f>
        <v>0</v>
      </c>
      <c r="AW2327" s="99">
        <f>SUMIFS(通讯通路门店!$AB:$AB,通讯通路门店!$S:$S,$G2327)</f>
        <v>0</v>
      </c>
      <c r="AX2327" s="99">
        <f>SUMIFS(通讯通路门店!$X:$X,通讯通路门店!$S:$S,$G2327)</f>
        <v>0</v>
      </c>
      <c r="AY2327" s="99">
        <f>SUMIFS(通讯通路门店!$Y:$Y,通讯通路门店!$S:$S,$G2327)</f>
        <v>0</v>
      </c>
      <c r="AZ2327" s="99">
        <f>SUMIFS(通讯通路门店!$AA:$AA,通讯通路门店!$S:$S,$G2327)</f>
        <v>0</v>
      </c>
      <c r="BA2327" s="99">
        <f t="shared" si="183"/>
        <v>0</v>
      </c>
      <c r="BB2327" s="99">
        <f t="shared" si="184"/>
        <v>0</v>
      </c>
      <c r="BC2327" s="99">
        <f>SUMIFS(通讯通路门店!$W:$W,通讯通路门店!$S:$S,$G2327,通讯通路门店!$J:$J,"荣耀体验店")+SUMIFS(通讯通路门店!$W:$W,通讯通路门店!$S:$S,$G2327,通讯通路门店!$J:$J,"荣耀授权专卖店")</f>
        <v>0</v>
      </c>
      <c r="BD2327" s="99">
        <f>SUMIFS(通讯通路门店!$Z:$Z,通讯通路门店!$S:$S,$G2327,通讯通路门店!$J:$J,"VIVO体验店")</f>
        <v>0</v>
      </c>
      <c r="BE2327" s="99">
        <f>SUMIFS(通讯通路门店!$AB:$AB,通讯通路门店!$S:$S,$G2327,通讯通路门店!$J:$J,"OPPO体验店")</f>
        <v>0</v>
      </c>
      <c r="BF2327" s="99">
        <f>SUMIFS(通讯通路门店!$X:$X,通讯通路门店!$S:$S,$G2327,通讯通路门店!$J:$J,"华为授权体验店")+SUMIFS(通讯通路门店!$AA:$AA,通讯通路门店!$S:$S,$G2327,通讯通路门店!$J:$J,"华为堡垒店")</f>
        <v>0</v>
      </c>
      <c r="BG2327" s="99">
        <f>SUMIFS(通讯通路门店!$Y:$Y,通讯通路门店!$S:$S,$G2327,通讯通路门店!$J:$J,"小米体验店")</f>
        <v>0</v>
      </c>
      <c r="BH2327" s="99">
        <f>SUMIFS(通讯通路门店!$AA:$AA,通讯通路门店!$S:$S,$G2327,通讯通路门店!$J:$J,"苹果体验店")</f>
        <v>0</v>
      </c>
      <c r="BI2327" s="99">
        <f>SUMIFS(通讯通路门店!$K:$K,通讯通路门店!$S:$S,$G2327,通讯通路门店!$J:$J,"其他品牌专卖店")</f>
        <v>0</v>
      </c>
      <c r="BJ2327" s="99">
        <f>SUMIFS(通讯通路门店!$AC:$AC,通讯通路门店!$S:$S,$G2327)</f>
        <v>0</v>
      </c>
      <c r="BK2327" s="99">
        <f>SUMIFS(通讯通路门店!$AD:$AD,通讯通路门店!$S:$S,$G2327)</f>
        <v>0</v>
      </c>
      <c r="BL2327" s="99">
        <f>SUMIFS(通讯通路门店!$AE:$AE,通讯通路门店!$S:$S,$G2327)</f>
        <v>0</v>
      </c>
      <c r="BM2327" s="99">
        <f>SUMIFS(通讯通路门店!$AF:$AF,通讯通路门店!$S:$S,$G2327)</f>
        <v>0</v>
      </c>
      <c r="BN2327" s="99">
        <f>SUMIFS(通讯通路门店!$AG:$AG,通讯通路门店!$S:$S,$G2327)</f>
        <v>0</v>
      </c>
      <c r="BO2327" s="99">
        <f>SUMIFS(通讯通路门店!$AH:$AH,通讯通路门店!$S:$S,$G2327)</f>
        <v>0</v>
      </c>
      <c r="BP2327" s="99">
        <f>SUMIFS(通讯通路门店!$AI:$AI,通讯通路门店!$S:$S,$G2327)</f>
        <v>0</v>
      </c>
      <c r="BQ2327" s="83"/>
    </row>
    <row r="2328" spans="1:69">
      <c r="A2328" s="99" t="str">
        <f>IFERROR(_xlfn.XLOOKUP($G2328,通讯通路门店!$S$4:$S$993931,通讯通路门店!$A$4:$A$993931,0,0),"")</f>
        <v>海南省</v>
      </c>
      <c r="B2328" s="99" t="str">
        <f>IFERROR(_xlfn.XLOOKUP($G2328,通讯通路门店!$S$4:$S$993931,通讯通路门店!$B$4:$B$993931,0,0),"")</f>
        <v>东方市</v>
      </c>
      <c r="C2328" s="99" t="str">
        <f>IFERROR(_xlfn.XLOOKUP($G2328,通讯通路门店!$S$4:$S$993931,通讯通路门店!$C$4:$C$993931,0,0),"")</f>
        <v>东方市</v>
      </c>
      <c r="D2328" s="99" t="str">
        <f>IFERROR(_xlfn.XLOOKUP($G2328,通讯通路门店!$S$4:$S$993931,通讯通路门店!$D$4:$D$993931,0,0),"")</f>
        <v>八所镇</v>
      </c>
      <c r="E2328" s="83"/>
      <c r="F2328" s="83"/>
      <c r="G2328" s="101"/>
      <c r="H2328" s="102">
        <f>IFERROR(_xlfn.XLOOKUP($G2328,通讯通路门店!$S$4:$S$993931,通讯通路门店!$R$4:$R$993931,0,0),"")</f>
        <v>0</v>
      </c>
      <c r="I2328" s="83"/>
      <c r="J2328" s="83"/>
      <c r="K2328" s="83"/>
      <c r="L2328" s="83"/>
      <c r="M2328" s="83"/>
      <c r="N2328" s="83"/>
      <c r="O2328" s="83"/>
      <c r="P2328" s="83"/>
      <c r="Q2328" s="83"/>
      <c r="R2328" s="83"/>
      <c r="S2328" s="83"/>
      <c r="T2328" s="83"/>
      <c r="U2328" s="99">
        <f>COUNTIF(通讯通路门店!$S:$S,$G2328)</f>
        <v>0</v>
      </c>
      <c r="V2328" s="99">
        <f>COUNTIFS(通讯通路门店!$S:$S,$G2328,通讯通路门店!$J:$J,"综合卖场")</f>
        <v>0</v>
      </c>
      <c r="W2328" s="99">
        <f>SUMIFS(通讯通路门店!$AJ:$AJ,通讯通路门店!$S:$S,通讯客户沙盘!$G2328)</f>
        <v>0</v>
      </c>
      <c r="X2328" s="99">
        <f t="shared" si="180"/>
        <v>0</v>
      </c>
      <c r="Y2328" s="99">
        <f>COUNTIFS(通讯通路门店!$S:$S,$G2328,通讯通路门店!$J:$J,"荣耀体验店")+COUNTIFS(通讯通路门店!$S:$S,$G2328,通讯通路门店!$J:$J,"荣耀授权专卖店")</f>
        <v>0</v>
      </c>
      <c r="Z2328" s="99">
        <f>COUNTIFS(通讯通路门店!$S:$S,$G2328,通讯通路门店!$J:$J,"VIVO体验店")</f>
        <v>0</v>
      </c>
      <c r="AA2328" s="99">
        <f>COUNTIFS(通讯通路门店!$S:$S,$G2328,通讯通路门店!$J:$J,"OPPO体验店")</f>
        <v>0</v>
      </c>
      <c r="AB2328" s="99">
        <f>COUNTIFS(通讯通路门店!$S:$S,$G2328,通讯通路门店!$J:$J,"华为授权体验店")+COUNTIFS(通讯通路门店!$S:$S,$G2328,通讯通路门店!$J:$J,"华为堡垒店")</f>
        <v>0</v>
      </c>
      <c r="AC2328" s="99">
        <f>COUNTIFS(通讯通路门店!$S:$S,$G2328,通讯通路门店!$J:$J,"小米体验店")</f>
        <v>0</v>
      </c>
      <c r="AD2328" s="99">
        <f>COUNTIFS(通讯通路门店!$S:$S,$G2328,通讯通路门店!$J:$J,"苹果体验店")</f>
        <v>0</v>
      </c>
      <c r="AE2328" s="99">
        <f>COUNTIFS(通讯通路门店!$S:$S,$G2328,通讯通路门店!$J:$J,"其他品牌专卖店")</f>
        <v>0</v>
      </c>
      <c r="AF2328" s="99">
        <f>SUMIFS(通讯通路门店!$BI:$BI,通讯通路门店!$S:$S,$G2328)</f>
        <v>0</v>
      </c>
      <c r="AG2328" s="99">
        <f>SUMIFS(通讯通路门店!$BH:$BH,通讯通路门店!$S:$S,$G2328)</f>
        <v>0</v>
      </c>
      <c r="AH2328" s="99">
        <f t="shared" si="181"/>
        <v>0</v>
      </c>
      <c r="AI2328" s="99">
        <f>SUMIFS(通讯通路门店!$BB:$BB,通讯通路门店!$S:$S,$G2328)</f>
        <v>0</v>
      </c>
      <c r="AJ2328" s="99">
        <f>SUMIFS(通讯通路门店!$BE:$BE,通讯通路门店!$S:$S,$G2328)</f>
        <v>0</v>
      </c>
      <c r="AK2328" s="99">
        <f>SUMIFS(通讯通路门店!$BG:$BG,通讯通路门店!$S:$S,$G2328)</f>
        <v>0</v>
      </c>
      <c r="AL2328" s="99">
        <f>SUMIFS(通讯通路门店!$BC:$BC,通讯通路门店!$S:$S,$G2328)</f>
        <v>0</v>
      </c>
      <c r="AM2328" s="99">
        <f>SUMIFS(通讯通路门店!$BD:$BD,通讯通路门店!$S:$S,$G2328)</f>
        <v>0</v>
      </c>
      <c r="AN2328" s="99">
        <f>SUMIFS(通讯通路门店!$BF:$BF,通讯通路门店!$S:$S,$G2328)</f>
        <v>0</v>
      </c>
      <c r="AO2328" s="99">
        <f t="shared" si="182"/>
        <v>0</v>
      </c>
      <c r="AP2328" s="99">
        <f>SUMIFS(通讯通路门店!$K:$K,通讯通路门店!$S:$S,$G2328)</f>
        <v>0</v>
      </c>
      <c r="AQ2328" s="83"/>
      <c r="AR2328" s="99">
        <f>SUMIFS(通讯通路门店!$T:$T,通讯通路门店!$S:$S,$G2328)</f>
        <v>0</v>
      </c>
      <c r="AS2328" s="99">
        <f>SUMIFS(通讯通路门店!$U:$U,通讯通路门店!$S:$S,$G2328)</f>
        <v>0</v>
      </c>
      <c r="AT2328" s="99">
        <f>SUMIFS(通讯通路门店!$V:$V,通讯通路门店!$S:$S,$G2328)</f>
        <v>0</v>
      </c>
      <c r="AU2328" s="99">
        <f>SUMIFS(通讯通路门店!$W:$W,通讯通路门店!$S:$S,$G2328)</f>
        <v>0</v>
      </c>
      <c r="AV2328" s="99">
        <f>SUMIFS(通讯通路门店!$Z:$Z,通讯通路门店!$S:$S,$G2328)</f>
        <v>0</v>
      </c>
      <c r="AW2328" s="99">
        <f>SUMIFS(通讯通路门店!$AB:$AB,通讯通路门店!$S:$S,$G2328)</f>
        <v>0</v>
      </c>
      <c r="AX2328" s="99">
        <f>SUMIFS(通讯通路门店!$X:$X,通讯通路门店!$S:$S,$G2328)</f>
        <v>0</v>
      </c>
      <c r="AY2328" s="99">
        <f>SUMIFS(通讯通路门店!$Y:$Y,通讯通路门店!$S:$S,$G2328)</f>
        <v>0</v>
      </c>
      <c r="AZ2328" s="99">
        <f>SUMIFS(通讯通路门店!$AA:$AA,通讯通路门店!$S:$S,$G2328)</f>
        <v>0</v>
      </c>
      <c r="BA2328" s="99">
        <f t="shared" si="183"/>
        <v>0</v>
      </c>
      <c r="BB2328" s="99">
        <f t="shared" si="184"/>
        <v>0</v>
      </c>
      <c r="BC2328" s="99">
        <f>SUMIFS(通讯通路门店!$W:$W,通讯通路门店!$S:$S,$G2328,通讯通路门店!$J:$J,"荣耀体验店")+SUMIFS(通讯通路门店!$W:$W,通讯通路门店!$S:$S,$G2328,通讯通路门店!$J:$J,"荣耀授权专卖店")</f>
        <v>0</v>
      </c>
      <c r="BD2328" s="99">
        <f>SUMIFS(通讯通路门店!$Z:$Z,通讯通路门店!$S:$S,$G2328,通讯通路门店!$J:$J,"VIVO体验店")</f>
        <v>0</v>
      </c>
      <c r="BE2328" s="99">
        <f>SUMIFS(通讯通路门店!$AB:$AB,通讯通路门店!$S:$S,$G2328,通讯通路门店!$J:$J,"OPPO体验店")</f>
        <v>0</v>
      </c>
      <c r="BF2328" s="99">
        <f>SUMIFS(通讯通路门店!$X:$X,通讯通路门店!$S:$S,$G2328,通讯通路门店!$J:$J,"华为授权体验店")+SUMIFS(通讯通路门店!$AA:$AA,通讯通路门店!$S:$S,$G2328,通讯通路门店!$J:$J,"华为堡垒店")</f>
        <v>0</v>
      </c>
      <c r="BG2328" s="99">
        <f>SUMIFS(通讯通路门店!$Y:$Y,通讯通路门店!$S:$S,$G2328,通讯通路门店!$J:$J,"小米体验店")</f>
        <v>0</v>
      </c>
      <c r="BH2328" s="99">
        <f>SUMIFS(通讯通路门店!$AA:$AA,通讯通路门店!$S:$S,$G2328,通讯通路门店!$J:$J,"苹果体验店")</f>
        <v>0</v>
      </c>
      <c r="BI2328" s="99">
        <f>SUMIFS(通讯通路门店!$K:$K,通讯通路门店!$S:$S,$G2328,通讯通路门店!$J:$J,"其他品牌专卖店")</f>
        <v>0</v>
      </c>
      <c r="BJ2328" s="99">
        <f>SUMIFS(通讯通路门店!$AC:$AC,通讯通路门店!$S:$S,$G2328)</f>
        <v>0</v>
      </c>
      <c r="BK2328" s="99">
        <f>SUMIFS(通讯通路门店!$AD:$AD,通讯通路门店!$S:$S,$G2328)</f>
        <v>0</v>
      </c>
      <c r="BL2328" s="99">
        <f>SUMIFS(通讯通路门店!$AE:$AE,通讯通路门店!$S:$S,$G2328)</f>
        <v>0</v>
      </c>
      <c r="BM2328" s="99">
        <f>SUMIFS(通讯通路门店!$AF:$AF,通讯通路门店!$S:$S,$G2328)</f>
        <v>0</v>
      </c>
      <c r="BN2328" s="99">
        <f>SUMIFS(通讯通路门店!$AG:$AG,通讯通路门店!$S:$S,$G2328)</f>
        <v>0</v>
      </c>
      <c r="BO2328" s="99">
        <f>SUMIFS(通讯通路门店!$AH:$AH,通讯通路门店!$S:$S,$G2328)</f>
        <v>0</v>
      </c>
      <c r="BP2328" s="99">
        <f>SUMIFS(通讯通路门店!$AI:$AI,通讯通路门店!$S:$S,$G2328)</f>
        <v>0</v>
      </c>
      <c r="BQ2328" s="83"/>
    </row>
    <row r="2329" spans="1:69">
      <c r="A2329" s="99" t="str">
        <f>IFERROR(_xlfn.XLOOKUP($G2329,通讯通路门店!$S$4:$S$993931,通讯通路门店!$A$4:$A$993931,0,0),"")</f>
        <v>海南省</v>
      </c>
      <c r="B2329" s="99" t="str">
        <f>IFERROR(_xlfn.XLOOKUP($G2329,通讯通路门店!$S$4:$S$993931,通讯通路门店!$B$4:$B$993931,0,0),"")</f>
        <v>东方市</v>
      </c>
      <c r="C2329" s="99" t="str">
        <f>IFERROR(_xlfn.XLOOKUP($G2329,通讯通路门店!$S$4:$S$993931,通讯通路门店!$C$4:$C$993931,0,0),"")</f>
        <v>东方市</v>
      </c>
      <c r="D2329" s="99" t="str">
        <f>IFERROR(_xlfn.XLOOKUP($G2329,通讯通路门店!$S$4:$S$993931,通讯通路门店!$D$4:$D$993931,0,0),"")</f>
        <v>八所镇</v>
      </c>
      <c r="E2329" s="83"/>
      <c r="F2329" s="83"/>
      <c r="G2329" s="101"/>
      <c r="H2329" s="102">
        <f>IFERROR(_xlfn.XLOOKUP($G2329,通讯通路门店!$S$4:$S$993931,通讯通路门店!$R$4:$R$993931,0,0),"")</f>
        <v>0</v>
      </c>
      <c r="I2329" s="83"/>
      <c r="J2329" s="83"/>
      <c r="K2329" s="83"/>
      <c r="L2329" s="83"/>
      <c r="M2329" s="83"/>
      <c r="N2329" s="83"/>
      <c r="O2329" s="83"/>
      <c r="P2329" s="83"/>
      <c r="Q2329" s="83"/>
      <c r="R2329" s="83"/>
      <c r="S2329" s="83"/>
      <c r="T2329" s="83"/>
      <c r="U2329" s="99">
        <f>COUNTIF(通讯通路门店!$S:$S,$G2329)</f>
        <v>0</v>
      </c>
      <c r="V2329" s="99">
        <f>COUNTIFS(通讯通路门店!$S:$S,$G2329,通讯通路门店!$J:$J,"综合卖场")</f>
        <v>0</v>
      </c>
      <c r="W2329" s="99">
        <f>SUMIFS(通讯通路门店!$AJ:$AJ,通讯通路门店!$S:$S,通讯客户沙盘!$G2329)</f>
        <v>0</v>
      </c>
      <c r="X2329" s="99">
        <f t="shared" si="180"/>
        <v>0</v>
      </c>
      <c r="Y2329" s="99">
        <f>COUNTIFS(通讯通路门店!$S:$S,$G2329,通讯通路门店!$J:$J,"荣耀体验店")+COUNTIFS(通讯通路门店!$S:$S,$G2329,通讯通路门店!$J:$J,"荣耀授权专卖店")</f>
        <v>0</v>
      </c>
      <c r="Z2329" s="99">
        <f>COUNTIFS(通讯通路门店!$S:$S,$G2329,通讯通路门店!$J:$J,"VIVO体验店")</f>
        <v>0</v>
      </c>
      <c r="AA2329" s="99">
        <f>COUNTIFS(通讯通路门店!$S:$S,$G2329,通讯通路门店!$J:$J,"OPPO体验店")</f>
        <v>0</v>
      </c>
      <c r="AB2329" s="99">
        <f>COUNTIFS(通讯通路门店!$S:$S,$G2329,通讯通路门店!$J:$J,"华为授权体验店")+COUNTIFS(通讯通路门店!$S:$S,$G2329,通讯通路门店!$J:$J,"华为堡垒店")</f>
        <v>0</v>
      </c>
      <c r="AC2329" s="99">
        <f>COUNTIFS(通讯通路门店!$S:$S,$G2329,通讯通路门店!$J:$J,"小米体验店")</f>
        <v>0</v>
      </c>
      <c r="AD2329" s="99">
        <f>COUNTIFS(通讯通路门店!$S:$S,$G2329,通讯通路门店!$J:$J,"苹果体验店")</f>
        <v>0</v>
      </c>
      <c r="AE2329" s="99">
        <f>COUNTIFS(通讯通路门店!$S:$S,$G2329,通讯通路门店!$J:$J,"其他品牌专卖店")</f>
        <v>0</v>
      </c>
      <c r="AF2329" s="99">
        <f>SUMIFS(通讯通路门店!$BI:$BI,通讯通路门店!$S:$S,$G2329)</f>
        <v>0</v>
      </c>
      <c r="AG2329" s="99">
        <f>SUMIFS(通讯通路门店!$BH:$BH,通讯通路门店!$S:$S,$G2329)</f>
        <v>0</v>
      </c>
      <c r="AH2329" s="99">
        <f t="shared" si="181"/>
        <v>0</v>
      </c>
      <c r="AI2329" s="99">
        <f>SUMIFS(通讯通路门店!$BB:$BB,通讯通路门店!$S:$S,$G2329)</f>
        <v>0</v>
      </c>
      <c r="AJ2329" s="99">
        <f>SUMIFS(通讯通路门店!$BE:$BE,通讯通路门店!$S:$S,$G2329)</f>
        <v>0</v>
      </c>
      <c r="AK2329" s="99">
        <f>SUMIFS(通讯通路门店!$BG:$BG,通讯通路门店!$S:$S,$G2329)</f>
        <v>0</v>
      </c>
      <c r="AL2329" s="99">
        <f>SUMIFS(通讯通路门店!$BC:$BC,通讯通路门店!$S:$S,$G2329)</f>
        <v>0</v>
      </c>
      <c r="AM2329" s="99">
        <f>SUMIFS(通讯通路门店!$BD:$BD,通讯通路门店!$S:$S,$G2329)</f>
        <v>0</v>
      </c>
      <c r="AN2329" s="99">
        <f>SUMIFS(通讯通路门店!$BF:$BF,通讯通路门店!$S:$S,$G2329)</f>
        <v>0</v>
      </c>
      <c r="AO2329" s="99">
        <f t="shared" si="182"/>
        <v>0</v>
      </c>
      <c r="AP2329" s="99">
        <f>SUMIFS(通讯通路门店!$K:$K,通讯通路门店!$S:$S,$G2329)</f>
        <v>0</v>
      </c>
      <c r="AQ2329" s="83"/>
      <c r="AR2329" s="99">
        <f>SUMIFS(通讯通路门店!$T:$T,通讯通路门店!$S:$S,$G2329)</f>
        <v>0</v>
      </c>
      <c r="AS2329" s="99">
        <f>SUMIFS(通讯通路门店!$U:$U,通讯通路门店!$S:$S,$G2329)</f>
        <v>0</v>
      </c>
      <c r="AT2329" s="99">
        <f>SUMIFS(通讯通路门店!$V:$V,通讯通路门店!$S:$S,$G2329)</f>
        <v>0</v>
      </c>
      <c r="AU2329" s="99">
        <f>SUMIFS(通讯通路门店!$W:$W,通讯通路门店!$S:$S,$G2329)</f>
        <v>0</v>
      </c>
      <c r="AV2329" s="99">
        <f>SUMIFS(通讯通路门店!$Z:$Z,通讯通路门店!$S:$S,$G2329)</f>
        <v>0</v>
      </c>
      <c r="AW2329" s="99">
        <f>SUMIFS(通讯通路门店!$AB:$AB,通讯通路门店!$S:$S,$G2329)</f>
        <v>0</v>
      </c>
      <c r="AX2329" s="99">
        <f>SUMIFS(通讯通路门店!$X:$X,通讯通路门店!$S:$S,$G2329)</f>
        <v>0</v>
      </c>
      <c r="AY2329" s="99">
        <f>SUMIFS(通讯通路门店!$Y:$Y,通讯通路门店!$S:$S,$G2329)</f>
        <v>0</v>
      </c>
      <c r="AZ2329" s="99">
        <f>SUMIFS(通讯通路门店!$AA:$AA,通讯通路门店!$S:$S,$G2329)</f>
        <v>0</v>
      </c>
      <c r="BA2329" s="99">
        <f t="shared" si="183"/>
        <v>0</v>
      </c>
      <c r="BB2329" s="99">
        <f t="shared" si="184"/>
        <v>0</v>
      </c>
      <c r="BC2329" s="99">
        <f>SUMIFS(通讯通路门店!$W:$W,通讯通路门店!$S:$S,$G2329,通讯通路门店!$J:$J,"荣耀体验店")+SUMIFS(通讯通路门店!$W:$W,通讯通路门店!$S:$S,$G2329,通讯通路门店!$J:$J,"荣耀授权专卖店")</f>
        <v>0</v>
      </c>
      <c r="BD2329" s="99">
        <f>SUMIFS(通讯通路门店!$Z:$Z,通讯通路门店!$S:$S,$G2329,通讯通路门店!$J:$J,"VIVO体验店")</f>
        <v>0</v>
      </c>
      <c r="BE2329" s="99">
        <f>SUMIFS(通讯通路门店!$AB:$AB,通讯通路门店!$S:$S,$G2329,通讯通路门店!$J:$J,"OPPO体验店")</f>
        <v>0</v>
      </c>
      <c r="BF2329" s="99">
        <f>SUMIFS(通讯通路门店!$X:$X,通讯通路门店!$S:$S,$G2329,通讯通路门店!$J:$J,"华为授权体验店")+SUMIFS(通讯通路门店!$AA:$AA,通讯通路门店!$S:$S,$G2329,通讯通路门店!$J:$J,"华为堡垒店")</f>
        <v>0</v>
      </c>
      <c r="BG2329" s="99">
        <f>SUMIFS(通讯通路门店!$Y:$Y,通讯通路门店!$S:$S,$G2329,通讯通路门店!$J:$J,"小米体验店")</f>
        <v>0</v>
      </c>
      <c r="BH2329" s="99">
        <f>SUMIFS(通讯通路门店!$AA:$AA,通讯通路门店!$S:$S,$G2329,通讯通路门店!$J:$J,"苹果体验店")</f>
        <v>0</v>
      </c>
      <c r="BI2329" s="99">
        <f>SUMIFS(通讯通路门店!$K:$K,通讯通路门店!$S:$S,$G2329,通讯通路门店!$J:$J,"其他品牌专卖店")</f>
        <v>0</v>
      </c>
      <c r="BJ2329" s="99">
        <f>SUMIFS(通讯通路门店!$AC:$AC,通讯通路门店!$S:$S,$G2329)</f>
        <v>0</v>
      </c>
      <c r="BK2329" s="99">
        <f>SUMIFS(通讯通路门店!$AD:$AD,通讯通路门店!$S:$S,$G2329)</f>
        <v>0</v>
      </c>
      <c r="BL2329" s="99">
        <f>SUMIFS(通讯通路门店!$AE:$AE,通讯通路门店!$S:$S,$G2329)</f>
        <v>0</v>
      </c>
      <c r="BM2329" s="99">
        <f>SUMIFS(通讯通路门店!$AF:$AF,通讯通路门店!$S:$S,$G2329)</f>
        <v>0</v>
      </c>
      <c r="BN2329" s="99">
        <f>SUMIFS(通讯通路门店!$AG:$AG,通讯通路门店!$S:$S,$G2329)</f>
        <v>0</v>
      </c>
      <c r="BO2329" s="99">
        <f>SUMIFS(通讯通路门店!$AH:$AH,通讯通路门店!$S:$S,$G2329)</f>
        <v>0</v>
      </c>
      <c r="BP2329" s="99">
        <f>SUMIFS(通讯通路门店!$AI:$AI,通讯通路门店!$S:$S,$G2329)</f>
        <v>0</v>
      </c>
      <c r="BQ2329" s="83"/>
    </row>
    <row r="2330" spans="1:69">
      <c r="A2330" s="99" t="str">
        <f>IFERROR(_xlfn.XLOOKUP($G2330,通讯通路门店!$S$4:$S$993931,通讯通路门店!$A$4:$A$993931,0,0),"")</f>
        <v>海南省</v>
      </c>
      <c r="B2330" s="99" t="str">
        <f>IFERROR(_xlfn.XLOOKUP($G2330,通讯通路门店!$S$4:$S$993931,通讯通路门店!$B$4:$B$993931,0,0),"")</f>
        <v>东方市</v>
      </c>
      <c r="C2330" s="99" t="str">
        <f>IFERROR(_xlfn.XLOOKUP($G2330,通讯通路门店!$S$4:$S$993931,通讯通路门店!$C$4:$C$993931,0,0),"")</f>
        <v>东方市</v>
      </c>
      <c r="D2330" s="99" t="str">
        <f>IFERROR(_xlfn.XLOOKUP($G2330,通讯通路门店!$S$4:$S$993931,通讯通路门店!$D$4:$D$993931,0,0),"")</f>
        <v>八所镇</v>
      </c>
      <c r="E2330" s="83"/>
      <c r="F2330" s="83"/>
      <c r="G2330" s="101"/>
      <c r="H2330" s="102">
        <f>IFERROR(_xlfn.XLOOKUP($G2330,通讯通路门店!$S$4:$S$993931,通讯通路门店!$R$4:$R$993931,0,0),"")</f>
        <v>0</v>
      </c>
      <c r="I2330" s="83"/>
      <c r="J2330" s="83"/>
      <c r="K2330" s="83"/>
      <c r="L2330" s="83"/>
      <c r="M2330" s="83"/>
      <c r="N2330" s="83"/>
      <c r="O2330" s="83"/>
      <c r="P2330" s="83"/>
      <c r="Q2330" s="83"/>
      <c r="R2330" s="83"/>
      <c r="S2330" s="83"/>
      <c r="T2330" s="83"/>
      <c r="U2330" s="99">
        <f>COUNTIF(通讯通路门店!$S:$S,$G2330)</f>
        <v>0</v>
      </c>
      <c r="V2330" s="99">
        <f>COUNTIFS(通讯通路门店!$S:$S,$G2330,通讯通路门店!$J:$J,"综合卖场")</f>
        <v>0</v>
      </c>
      <c r="W2330" s="99">
        <f>SUMIFS(通讯通路门店!$AJ:$AJ,通讯通路门店!$S:$S,通讯客户沙盘!$G2330)</f>
        <v>0</v>
      </c>
      <c r="X2330" s="99">
        <f t="shared" si="180"/>
        <v>0</v>
      </c>
      <c r="Y2330" s="99">
        <f>COUNTIFS(通讯通路门店!$S:$S,$G2330,通讯通路门店!$J:$J,"荣耀体验店")+COUNTIFS(通讯通路门店!$S:$S,$G2330,通讯通路门店!$J:$J,"荣耀授权专卖店")</f>
        <v>0</v>
      </c>
      <c r="Z2330" s="99">
        <f>COUNTIFS(通讯通路门店!$S:$S,$G2330,通讯通路门店!$J:$J,"VIVO体验店")</f>
        <v>0</v>
      </c>
      <c r="AA2330" s="99">
        <f>COUNTIFS(通讯通路门店!$S:$S,$G2330,通讯通路门店!$J:$J,"OPPO体验店")</f>
        <v>0</v>
      </c>
      <c r="AB2330" s="99">
        <f>COUNTIFS(通讯通路门店!$S:$S,$G2330,通讯通路门店!$J:$J,"华为授权体验店")+COUNTIFS(通讯通路门店!$S:$S,$G2330,通讯通路门店!$J:$J,"华为堡垒店")</f>
        <v>0</v>
      </c>
      <c r="AC2330" s="99">
        <f>COUNTIFS(通讯通路门店!$S:$S,$G2330,通讯通路门店!$J:$J,"小米体验店")</f>
        <v>0</v>
      </c>
      <c r="AD2330" s="99">
        <f>COUNTIFS(通讯通路门店!$S:$S,$G2330,通讯通路门店!$J:$J,"苹果体验店")</f>
        <v>0</v>
      </c>
      <c r="AE2330" s="99">
        <f>COUNTIFS(通讯通路门店!$S:$S,$G2330,通讯通路门店!$J:$J,"其他品牌专卖店")</f>
        <v>0</v>
      </c>
      <c r="AF2330" s="99">
        <f>SUMIFS(通讯通路门店!$BI:$BI,通讯通路门店!$S:$S,$G2330)</f>
        <v>0</v>
      </c>
      <c r="AG2330" s="99">
        <f>SUMIFS(通讯通路门店!$BH:$BH,通讯通路门店!$S:$S,$G2330)</f>
        <v>0</v>
      </c>
      <c r="AH2330" s="99">
        <f t="shared" si="181"/>
        <v>0</v>
      </c>
      <c r="AI2330" s="99">
        <f>SUMIFS(通讯通路门店!$BB:$BB,通讯通路门店!$S:$S,$G2330)</f>
        <v>0</v>
      </c>
      <c r="AJ2330" s="99">
        <f>SUMIFS(通讯通路门店!$BE:$BE,通讯通路门店!$S:$S,$G2330)</f>
        <v>0</v>
      </c>
      <c r="AK2330" s="99">
        <f>SUMIFS(通讯通路门店!$BG:$BG,通讯通路门店!$S:$S,$G2330)</f>
        <v>0</v>
      </c>
      <c r="AL2330" s="99">
        <f>SUMIFS(通讯通路门店!$BC:$BC,通讯通路门店!$S:$S,$G2330)</f>
        <v>0</v>
      </c>
      <c r="AM2330" s="99">
        <f>SUMIFS(通讯通路门店!$BD:$BD,通讯通路门店!$S:$S,$G2330)</f>
        <v>0</v>
      </c>
      <c r="AN2330" s="99">
        <f>SUMIFS(通讯通路门店!$BF:$BF,通讯通路门店!$S:$S,$G2330)</f>
        <v>0</v>
      </c>
      <c r="AO2330" s="99">
        <f t="shared" si="182"/>
        <v>0</v>
      </c>
      <c r="AP2330" s="99">
        <f>SUMIFS(通讯通路门店!$K:$K,通讯通路门店!$S:$S,$G2330)</f>
        <v>0</v>
      </c>
      <c r="AQ2330" s="83"/>
      <c r="AR2330" s="99">
        <f>SUMIFS(通讯通路门店!$T:$T,通讯通路门店!$S:$S,$G2330)</f>
        <v>0</v>
      </c>
      <c r="AS2330" s="99">
        <f>SUMIFS(通讯通路门店!$U:$U,通讯通路门店!$S:$S,$G2330)</f>
        <v>0</v>
      </c>
      <c r="AT2330" s="99">
        <f>SUMIFS(通讯通路门店!$V:$V,通讯通路门店!$S:$S,$G2330)</f>
        <v>0</v>
      </c>
      <c r="AU2330" s="99">
        <f>SUMIFS(通讯通路门店!$W:$W,通讯通路门店!$S:$S,$G2330)</f>
        <v>0</v>
      </c>
      <c r="AV2330" s="99">
        <f>SUMIFS(通讯通路门店!$Z:$Z,通讯通路门店!$S:$S,$G2330)</f>
        <v>0</v>
      </c>
      <c r="AW2330" s="99">
        <f>SUMIFS(通讯通路门店!$AB:$AB,通讯通路门店!$S:$S,$G2330)</f>
        <v>0</v>
      </c>
      <c r="AX2330" s="99">
        <f>SUMIFS(通讯通路门店!$X:$X,通讯通路门店!$S:$S,$G2330)</f>
        <v>0</v>
      </c>
      <c r="AY2330" s="99">
        <f>SUMIFS(通讯通路门店!$Y:$Y,通讯通路门店!$S:$S,$G2330)</f>
        <v>0</v>
      </c>
      <c r="AZ2330" s="99">
        <f>SUMIFS(通讯通路门店!$AA:$AA,通讯通路门店!$S:$S,$G2330)</f>
        <v>0</v>
      </c>
      <c r="BA2330" s="99">
        <f t="shared" si="183"/>
        <v>0</v>
      </c>
      <c r="BB2330" s="99">
        <f t="shared" si="184"/>
        <v>0</v>
      </c>
      <c r="BC2330" s="99">
        <f>SUMIFS(通讯通路门店!$W:$W,通讯通路门店!$S:$S,$G2330,通讯通路门店!$J:$J,"荣耀体验店")+SUMIFS(通讯通路门店!$W:$W,通讯通路门店!$S:$S,$G2330,通讯通路门店!$J:$J,"荣耀授权专卖店")</f>
        <v>0</v>
      </c>
      <c r="BD2330" s="99">
        <f>SUMIFS(通讯通路门店!$Z:$Z,通讯通路门店!$S:$S,$G2330,通讯通路门店!$J:$J,"VIVO体验店")</f>
        <v>0</v>
      </c>
      <c r="BE2330" s="99">
        <f>SUMIFS(通讯通路门店!$AB:$AB,通讯通路门店!$S:$S,$G2330,通讯通路门店!$J:$J,"OPPO体验店")</f>
        <v>0</v>
      </c>
      <c r="BF2330" s="99">
        <f>SUMIFS(通讯通路门店!$X:$X,通讯通路门店!$S:$S,$G2330,通讯通路门店!$J:$J,"华为授权体验店")+SUMIFS(通讯通路门店!$AA:$AA,通讯通路门店!$S:$S,$G2330,通讯通路门店!$J:$J,"华为堡垒店")</f>
        <v>0</v>
      </c>
      <c r="BG2330" s="99">
        <f>SUMIFS(通讯通路门店!$Y:$Y,通讯通路门店!$S:$S,$G2330,通讯通路门店!$J:$J,"小米体验店")</f>
        <v>0</v>
      </c>
      <c r="BH2330" s="99">
        <f>SUMIFS(通讯通路门店!$AA:$AA,通讯通路门店!$S:$S,$G2330,通讯通路门店!$J:$J,"苹果体验店")</f>
        <v>0</v>
      </c>
      <c r="BI2330" s="99">
        <f>SUMIFS(通讯通路门店!$K:$K,通讯通路门店!$S:$S,$G2330,通讯通路门店!$J:$J,"其他品牌专卖店")</f>
        <v>0</v>
      </c>
      <c r="BJ2330" s="99">
        <f>SUMIFS(通讯通路门店!$AC:$AC,通讯通路门店!$S:$S,$G2330)</f>
        <v>0</v>
      </c>
      <c r="BK2330" s="99">
        <f>SUMIFS(通讯通路门店!$AD:$AD,通讯通路门店!$S:$S,$G2330)</f>
        <v>0</v>
      </c>
      <c r="BL2330" s="99">
        <f>SUMIFS(通讯通路门店!$AE:$AE,通讯通路门店!$S:$S,$G2330)</f>
        <v>0</v>
      </c>
      <c r="BM2330" s="99">
        <f>SUMIFS(通讯通路门店!$AF:$AF,通讯通路门店!$S:$S,$G2330)</f>
        <v>0</v>
      </c>
      <c r="BN2330" s="99">
        <f>SUMIFS(通讯通路门店!$AG:$AG,通讯通路门店!$S:$S,$G2330)</f>
        <v>0</v>
      </c>
      <c r="BO2330" s="99">
        <f>SUMIFS(通讯通路门店!$AH:$AH,通讯通路门店!$S:$S,$G2330)</f>
        <v>0</v>
      </c>
      <c r="BP2330" s="99">
        <f>SUMIFS(通讯通路门店!$AI:$AI,通讯通路门店!$S:$S,$G2330)</f>
        <v>0</v>
      </c>
      <c r="BQ2330" s="83"/>
    </row>
    <row r="2331" spans="1:69">
      <c r="A2331" s="99" t="str">
        <f>IFERROR(_xlfn.XLOOKUP($G2331,通讯通路门店!$S$4:$S$993931,通讯通路门店!$A$4:$A$993931,0,0),"")</f>
        <v>海南省</v>
      </c>
      <c r="B2331" s="99" t="str">
        <f>IFERROR(_xlfn.XLOOKUP($G2331,通讯通路门店!$S$4:$S$993931,通讯通路门店!$B$4:$B$993931,0,0),"")</f>
        <v>东方市</v>
      </c>
      <c r="C2331" s="99" t="str">
        <f>IFERROR(_xlfn.XLOOKUP($G2331,通讯通路门店!$S$4:$S$993931,通讯通路门店!$C$4:$C$993931,0,0),"")</f>
        <v>东方市</v>
      </c>
      <c r="D2331" s="99" t="str">
        <f>IFERROR(_xlfn.XLOOKUP($G2331,通讯通路门店!$S$4:$S$993931,通讯通路门店!$D$4:$D$993931,0,0),"")</f>
        <v>八所镇</v>
      </c>
      <c r="E2331" s="83"/>
      <c r="F2331" s="83"/>
      <c r="G2331" s="101"/>
      <c r="H2331" s="102">
        <f>IFERROR(_xlfn.XLOOKUP($G2331,通讯通路门店!$S$4:$S$993931,通讯通路门店!$R$4:$R$993931,0,0),"")</f>
        <v>0</v>
      </c>
      <c r="I2331" s="83"/>
      <c r="J2331" s="83"/>
      <c r="K2331" s="83"/>
      <c r="L2331" s="83"/>
      <c r="M2331" s="83"/>
      <c r="N2331" s="83"/>
      <c r="O2331" s="83"/>
      <c r="P2331" s="83"/>
      <c r="Q2331" s="83"/>
      <c r="R2331" s="83"/>
      <c r="S2331" s="83"/>
      <c r="T2331" s="83"/>
      <c r="U2331" s="99">
        <f>COUNTIF(通讯通路门店!$S:$S,$G2331)</f>
        <v>0</v>
      </c>
      <c r="V2331" s="99">
        <f>COUNTIFS(通讯通路门店!$S:$S,$G2331,通讯通路门店!$J:$J,"综合卖场")</f>
        <v>0</v>
      </c>
      <c r="W2331" s="99">
        <f>SUMIFS(通讯通路门店!$AJ:$AJ,通讯通路门店!$S:$S,通讯客户沙盘!$G2331)</f>
        <v>0</v>
      </c>
      <c r="X2331" s="99">
        <f t="shared" si="180"/>
        <v>0</v>
      </c>
      <c r="Y2331" s="99">
        <f>COUNTIFS(通讯通路门店!$S:$S,$G2331,通讯通路门店!$J:$J,"荣耀体验店")+COUNTIFS(通讯通路门店!$S:$S,$G2331,通讯通路门店!$J:$J,"荣耀授权专卖店")</f>
        <v>0</v>
      </c>
      <c r="Z2331" s="99">
        <f>COUNTIFS(通讯通路门店!$S:$S,$G2331,通讯通路门店!$J:$J,"VIVO体验店")</f>
        <v>0</v>
      </c>
      <c r="AA2331" s="99">
        <f>COUNTIFS(通讯通路门店!$S:$S,$G2331,通讯通路门店!$J:$J,"OPPO体验店")</f>
        <v>0</v>
      </c>
      <c r="AB2331" s="99">
        <f>COUNTIFS(通讯通路门店!$S:$S,$G2331,通讯通路门店!$J:$J,"华为授权体验店")+COUNTIFS(通讯通路门店!$S:$S,$G2331,通讯通路门店!$J:$J,"华为堡垒店")</f>
        <v>0</v>
      </c>
      <c r="AC2331" s="99">
        <f>COUNTIFS(通讯通路门店!$S:$S,$G2331,通讯通路门店!$J:$J,"小米体验店")</f>
        <v>0</v>
      </c>
      <c r="AD2331" s="99">
        <f>COUNTIFS(通讯通路门店!$S:$S,$G2331,通讯通路门店!$J:$J,"苹果体验店")</f>
        <v>0</v>
      </c>
      <c r="AE2331" s="99">
        <f>COUNTIFS(通讯通路门店!$S:$S,$G2331,通讯通路门店!$J:$J,"其他品牌专卖店")</f>
        <v>0</v>
      </c>
      <c r="AF2331" s="99">
        <f>SUMIFS(通讯通路门店!$BI:$BI,通讯通路门店!$S:$S,$G2331)</f>
        <v>0</v>
      </c>
      <c r="AG2331" s="99">
        <f>SUMIFS(通讯通路门店!$BH:$BH,通讯通路门店!$S:$S,$G2331)</f>
        <v>0</v>
      </c>
      <c r="AH2331" s="99">
        <f t="shared" si="181"/>
        <v>0</v>
      </c>
      <c r="AI2331" s="99">
        <f>SUMIFS(通讯通路门店!$BB:$BB,通讯通路门店!$S:$S,$G2331)</f>
        <v>0</v>
      </c>
      <c r="AJ2331" s="99">
        <f>SUMIFS(通讯通路门店!$BE:$BE,通讯通路门店!$S:$S,$G2331)</f>
        <v>0</v>
      </c>
      <c r="AK2331" s="99">
        <f>SUMIFS(通讯通路门店!$BG:$BG,通讯通路门店!$S:$S,$G2331)</f>
        <v>0</v>
      </c>
      <c r="AL2331" s="99">
        <f>SUMIFS(通讯通路门店!$BC:$BC,通讯通路门店!$S:$S,$G2331)</f>
        <v>0</v>
      </c>
      <c r="AM2331" s="99">
        <f>SUMIFS(通讯通路门店!$BD:$BD,通讯通路门店!$S:$S,$G2331)</f>
        <v>0</v>
      </c>
      <c r="AN2331" s="99">
        <f>SUMIFS(通讯通路门店!$BF:$BF,通讯通路门店!$S:$S,$G2331)</f>
        <v>0</v>
      </c>
      <c r="AO2331" s="99">
        <f t="shared" si="182"/>
        <v>0</v>
      </c>
      <c r="AP2331" s="99">
        <f>SUMIFS(通讯通路门店!$K:$K,通讯通路门店!$S:$S,$G2331)</f>
        <v>0</v>
      </c>
      <c r="AQ2331" s="83"/>
      <c r="AR2331" s="99">
        <f>SUMIFS(通讯通路门店!$T:$T,通讯通路门店!$S:$S,$G2331)</f>
        <v>0</v>
      </c>
      <c r="AS2331" s="99">
        <f>SUMIFS(通讯通路门店!$U:$U,通讯通路门店!$S:$S,$G2331)</f>
        <v>0</v>
      </c>
      <c r="AT2331" s="99">
        <f>SUMIFS(通讯通路门店!$V:$V,通讯通路门店!$S:$S,$G2331)</f>
        <v>0</v>
      </c>
      <c r="AU2331" s="99">
        <f>SUMIFS(通讯通路门店!$W:$W,通讯通路门店!$S:$S,$G2331)</f>
        <v>0</v>
      </c>
      <c r="AV2331" s="99">
        <f>SUMIFS(通讯通路门店!$Z:$Z,通讯通路门店!$S:$S,$G2331)</f>
        <v>0</v>
      </c>
      <c r="AW2331" s="99">
        <f>SUMIFS(通讯通路门店!$AB:$AB,通讯通路门店!$S:$S,$G2331)</f>
        <v>0</v>
      </c>
      <c r="AX2331" s="99">
        <f>SUMIFS(通讯通路门店!$X:$X,通讯通路门店!$S:$S,$G2331)</f>
        <v>0</v>
      </c>
      <c r="AY2331" s="99">
        <f>SUMIFS(通讯通路门店!$Y:$Y,通讯通路门店!$S:$S,$G2331)</f>
        <v>0</v>
      </c>
      <c r="AZ2331" s="99">
        <f>SUMIFS(通讯通路门店!$AA:$AA,通讯通路门店!$S:$S,$G2331)</f>
        <v>0</v>
      </c>
      <c r="BA2331" s="99">
        <f t="shared" si="183"/>
        <v>0</v>
      </c>
      <c r="BB2331" s="99">
        <f t="shared" si="184"/>
        <v>0</v>
      </c>
      <c r="BC2331" s="99">
        <f>SUMIFS(通讯通路门店!$W:$W,通讯通路门店!$S:$S,$G2331,通讯通路门店!$J:$J,"荣耀体验店")+SUMIFS(通讯通路门店!$W:$W,通讯通路门店!$S:$S,$G2331,通讯通路门店!$J:$J,"荣耀授权专卖店")</f>
        <v>0</v>
      </c>
      <c r="BD2331" s="99">
        <f>SUMIFS(通讯通路门店!$Z:$Z,通讯通路门店!$S:$S,$G2331,通讯通路门店!$J:$J,"VIVO体验店")</f>
        <v>0</v>
      </c>
      <c r="BE2331" s="99">
        <f>SUMIFS(通讯通路门店!$AB:$AB,通讯通路门店!$S:$S,$G2331,通讯通路门店!$J:$J,"OPPO体验店")</f>
        <v>0</v>
      </c>
      <c r="BF2331" s="99">
        <f>SUMIFS(通讯通路门店!$X:$X,通讯通路门店!$S:$S,$G2331,通讯通路门店!$J:$J,"华为授权体验店")+SUMIFS(通讯通路门店!$AA:$AA,通讯通路门店!$S:$S,$G2331,通讯通路门店!$J:$J,"华为堡垒店")</f>
        <v>0</v>
      </c>
      <c r="BG2331" s="99">
        <f>SUMIFS(通讯通路门店!$Y:$Y,通讯通路门店!$S:$S,$G2331,通讯通路门店!$J:$J,"小米体验店")</f>
        <v>0</v>
      </c>
      <c r="BH2331" s="99">
        <f>SUMIFS(通讯通路门店!$AA:$AA,通讯通路门店!$S:$S,$G2331,通讯通路门店!$J:$J,"苹果体验店")</f>
        <v>0</v>
      </c>
      <c r="BI2331" s="99">
        <f>SUMIFS(通讯通路门店!$K:$K,通讯通路门店!$S:$S,$G2331,通讯通路门店!$J:$J,"其他品牌专卖店")</f>
        <v>0</v>
      </c>
      <c r="BJ2331" s="99">
        <f>SUMIFS(通讯通路门店!$AC:$AC,通讯通路门店!$S:$S,$G2331)</f>
        <v>0</v>
      </c>
      <c r="BK2331" s="99">
        <f>SUMIFS(通讯通路门店!$AD:$AD,通讯通路门店!$S:$S,$G2331)</f>
        <v>0</v>
      </c>
      <c r="BL2331" s="99">
        <f>SUMIFS(通讯通路门店!$AE:$AE,通讯通路门店!$S:$S,$G2331)</f>
        <v>0</v>
      </c>
      <c r="BM2331" s="99">
        <f>SUMIFS(通讯通路门店!$AF:$AF,通讯通路门店!$S:$S,$G2331)</f>
        <v>0</v>
      </c>
      <c r="BN2331" s="99">
        <f>SUMIFS(通讯通路门店!$AG:$AG,通讯通路门店!$S:$S,$G2331)</f>
        <v>0</v>
      </c>
      <c r="BO2331" s="99">
        <f>SUMIFS(通讯通路门店!$AH:$AH,通讯通路门店!$S:$S,$G2331)</f>
        <v>0</v>
      </c>
      <c r="BP2331" s="99">
        <f>SUMIFS(通讯通路门店!$AI:$AI,通讯通路门店!$S:$S,$G2331)</f>
        <v>0</v>
      </c>
      <c r="BQ2331" s="83"/>
    </row>
    <row r="2332" spans="1:69">
      <c r="A2332" s="99" t="str">
        <f>IFERROR(_xlfn.XLOOKUP($G2332,通讯通路门店!$S$4:$S$993931,通讯通路门店!$A$4:$A$993931,0,0),"")</f>
        <v>海南省</v>
      </c>
      <c r="B2332" s="99" t="str">
        <f>IFERROR(_xlfn.XLOOKUP($G2332,通讯通路门店!$S$4:$S$993931,通讯通路门店!$B$4:$B$993931,0,0),"")</f>
        <v>东方市</v>
      </c>
      <c r="C2332" s="99" t="str">
        <f>IFERROR(_xlfn.XLOOKUP($G2332,通讯通路门店!$S$4:$S$993931,通讯通路门店!$C$4:$C$993931,0,0),"")</f>
        <v>东方市</v>
      </c>
      <c r="D2332" s="99" t="str">
        <f>IFERROR(_xlfn.XLOOKUP($G2332,通讯通路门店!$S$4:$S$993931,通讯通路门店!$D$4:$D$993931,0,0),"")</f>
        <v>八所镇</v>
      </c>
      <c r="E2332" s="83"/>
      <c r="F2332" s="83"/>
      <c r="G2332" s="101"/>
      <c r="H2332" s="102">
        <f>IFERROR(_xlfn.XLOOKUP($G2332,通讯通路门店!$S$4:$S$993931,通讯通路门店!$R$4:$R$993931,0,0),"")</f>
        <v>0</v>
      </c>
      <c r="I2332" s="83"/>
      <c r="J2332" s="83"/>
      <c r="K2332" s="83"/>
      <c r="L2332" s="83"/>
      <c r="M2332" s="83"/>
      <c r="N2332" s="83"/>
      <c r="O2332" s="83"/>
      <c r="P2332" s="83"/>
      <c r="Q2332" s="83"/>
      <c r="R2332" s="83"/>
      <c r="S2332" s="83"/>
      <c r="T2332" s="83"/>
      <c r="U2332" s="99">
        <f>COUNTIF(通讯通路门店!$S:$S,$G2332)</f>
        <v>0</v>
      </c>
      <c r="V2332" s="99">
        <f>COUNTIFS(通讯通路门店!$S:$S,$G2332,通讯通路门店!$J:$J,"综合卖场")</f>
        <v>0</v>
      </c>
      <c r="W2332" s="99">
        <f>SUMIFS(通讯通路门店!$AJ:$AJ,通讯通路门店!$S:$S,通讯客户沙盘!$G2332)</f>
        <v>0</v>
      </c>
      <c r="X2332" s="99">
        <f t="shared" si="180"/>
        <v>0</v>
      </c>
      <c r="Y2332" s="99">
        <f>COUNTIFS(通讯通路门店!$S:$S,$G2332,通讯通路门店!$J:$J,"荣耀体验店")+COUNTIFS(通讯通路门店!$S:$S,$G2332,通讯通路门店!$J:$J,"荣耀授权专卖店")</f>
        <v>0</v>
      </c>
      <c r="Z2332" s="99">
        <f>COUNTIFS(通讯通路门店!$S:$S,$G2332,通讯通路门店!$J:$J,"VIVO体验店")</f>
        <v>0</v>
      </c>
      <c r="AA2332" s="99">
        <f>COUNTIFS(通讯通路门店!$S:$S,$G2332,通讯通路门店!$J:$J,"OPPO体验店")</f>
        <v>0</v>
      </c>
      <c r="AB2332" s="99">
        <f>COUNTIFS(通讯通路门店!$S:$S,$G2332,通讯通路门店!$J:$J,"华为授权体验店")+COUNTIFS(通讯通路门店!$S:$S,$G2332,通讯通路门店!$J:$J,"华为堡垒店")</f>
        <v>0</v>
      </c>
      <c r="AC2332" s="99">
        <f>COUNTIFS(通讯通路门店!$S:$S,$G2332,通讯通路门店!$J:$J,"小米体验店")</f>
        <v>0</v>
      </c>
      <c r="AD2332" s="99">
        <f>COUNTIFS(通讯通路门店!$S:$S,$G2332,通讯通路门店!$J:$J,"苹果体验店")</f>
        <v>0</v>
      </c>
      <c r="AE2332" s="99">
        <f>COUNTIFS(通讯通路门店!$S:$S,$G2332,通讯通路门店!$J:$J,"其他品牌专卖店")</f>
        <v>0</v>
      </c>
      <c r="AF2332" s="99">
        <f>SUMIFS(通讯通路门店!$BI:$BI,通讯通路门店!$S:$S,$G2332)</f>
        <v>0</v>
      </c>
      <c r="AG2332" s="99">
        <f>SUMIFS(通讯通路门店!$BH:$BH,通讯通路门店!$S:$S,$G2332)</f>
        <v>0</v>
      </c>
      <c r="AH2332" s="99">
        <f t="shared" si="181"/>
        <v>0</v>
      </c>
      <c r="AI2332" s="99">
        <f>SUMIFS(通讯通路门店!$BB:$BB,通讯通路门店!$S:$S,$G2332)</f>
        <v>0</v>
      </c>
      <c r="AJ2332" s="99">
        <f>SUMIFS(通讯通路门店!$BE:$BE,通讯通路门店!$S:$S,$G2332)</f>
        <v>0</v>
      </c>
      <c r="AK2332" s="99">
        <f>SUMIFS(通讯通路门店!$BG:$BG,通讯通路门店!$S:$S,$G2332)</f>
        <v>0</v>
      </c>
      <c r="AL2332" s="99">
        <f>SUMIFS(通讯通路门店!$BC:$BC,通讯通路门店!$S:$S,$G2332)</f>
        <v>0</v>
      </c>
      <c r="AM2332" s="99">
        <f>SUMIFS(通讯通路门店!$BD:$BD,通讯通路门店!$S:$S,$G2332)</f>
        <v>0</v>
      </c>
      <c r="AN2332" s="99">
        <f>SUMIFS(通讯通路门店!$BF:$BF,通讯通路门店!$S:$S,$G2332)</f>
        <v>0</v>
      </c>
      <c r="AO2332" s="99">
        <f t="shared" si="182"/>
        <v>0</v>
      </c>
      <c r="AP2332" s="99">
        <f>SUMIFS(通讯通路门店!$K:$K,通讯通路门店!$S:$S,$G2332)</f>
        <v>0</v>
      </c>
      <c r="AQ2332" s="83"/>
      <c r="AR2332" s="99">
        <f>SUMIFS(通讯通路门店!$T:$T,通讯通路门店!$S:$S,$G2332)</f>
        <v>0</v>
      </c>
      <c r="AS2332" s="99">
        <f>SUMIFS(通讯通路门店!$U:$U,通讯通路门店!$S:$S,$G2332)</f>
        <v>0</v>
      </c>
      <c r="AT2332" s="99">
        <f>SUMIFS(通讯通路门店!$V:$V,通讯通路门店!$S:$S,$G2332)</f>
        <v>0</v>
      </c>
      <c r="AU2332" s="99">
        <f>SUMIFS(通讯通路门店!$W:$W,通讯通路门店!$S:$S,$G2332)</f>
        <v>0</v>
      </c>
      <c r="AV2332" s="99">
        <f>SUMIFS(通讯通路门店!$Z:$Z,通讯通路门店!$S:$S,$G2332)</f>
        <v>0</v>
      </c>
      <c r="AW2332" s="99">
        <f>SUMIFS(通讯通路门店!$AB:$AB,通讯通路门店!$S:$S,$G2332)</f>
        <v>0</v>
      </c>
      <c r="AX2332" s="99">
        <f>SUMIFS(通讯通路门店!$X:$X,通讯通路门店!$S:$S,$G2332)</f>
        <v>0</v>
      </c>
      <c r="AY2332" s="99">
        <f>SUMIFS(通讯通路门店!$Y:$Y,通讯通路门店!$S:$S,$G2332)</f>
        <v>0</v>
      </c>
      <c r="AZ2332" s="99">
        <f>SUMIFS(通讯通路门店!$AA:$AA,通讯通路门店!$S:$S,$G2332)</f>
        <v>0</v>
      </c>
      <c r="BA2332" s="99">
        <f t="shared" si="183"/>
        <v>0</v>
      </c>
      <c r="BB2332" s="99">
        <f t="shared" si="184"/>
        <v>0</v>
      </c>
      <c r="BC2332" s="99">
        <f>SUMIFS(通讯通路门店!$W:$W,通讯通路门店!$S:$S,$G2332,通讯通路门店!$J:$J,"荣耀体验店")+SUMIFS(通讯通路门店!$W:$W,通讯通路门店!$S:$S,$G2332,通讯通路门店!$J:$J,"荣耀授权专卖店")</f>
        <v>0</v>
      </c>
      <c r="BD2332" s="99">
        <f>SUMIFS(通讯通路门店!$Z:$Z,通讯通路门店!$S:$S,$G2332,通讯通路门店!$J:$J,"VIVO体验店")</f>
        <v>0</v>
      </c>
      <c r="BE2332" s="99">
        <f>SUMIFS(通讯通路门店!$AB:$AB,通讯通路门店!$S:$S,$G2332,通讯通路门店!$J:$J,"OPPO体验店")</f>
        <v>0</v>
      </c>
      <c r="BF2332" s="99">
        <f>SUMIFS(通讯通路门店!$X:$X,通讯通路门店!$S:$S,$G2332,通讯通路门店!$J:$J,"华为授权体验店")+SUMIFS(通讯通路门店!$AA:$AA,通讯通路门店!$S:$S,$G2332,通讯通路门店!$J:$J,"华为堡垒店")</f>
        <v>0</v>
      </c>
      <c r="BG2332" s="99">
        <f>SUMIFS(通讯通路门店!$Y:$Y,通讯通路门店!$S:$S,$G2332,通讯通路门店!$J:$J,"小米体验店")</f>
        <v>0</v>
      </c>
      <c r="BH2332" s="99">
        <f>SUMIFS(通讯通路门店!$AA:$AA,通讯通路门店!$S:$S,$G2332,通讯通路门店!$J:$J,"苹果体验店")</f>
        <v>0</v>
      </c>
      <c r="BI2332" s="99">
        <f>SUMIFS(通讯通路门店!$K:$K,通讯通路门店!$S:$S,$G2332,通讯通路门店!$J:$J,"其他品牌专卖店")</f>
        <v>0</v>
      </c>
      <c r="BJ2332" s="99">
        <f>SUMIFS(通讯通路门店!$AC:$AC,通讯通路门店!$S:$S,$G2332)</f>
        <v>0</v>
      </c>
      <c r="BK2332" s="99">
        <f>SUMIFS(通讯通路门店!$AD:$AD,通讯通路门店!$S:$S,$G2332)</f>
        <v>0</v>
      </c>
      <c r="BL2332" s="99">
        <f>SUMIFS(通讯通路门店!$AE:$AE,通讯通路门店!$S:$S,$G2332)</f>
        <v>0</v>
      </c>
      <c r="BM2332" s="99">
        <f>SUMIFS(通讯通路门店!$AF:$AF,通讯通路门店!$S:$S,$G2332)</f>
        <v>0</v>
      </c>
      <c r="BN2332" s="99">
        <f>SUMIFS(通讯通路门店!$AG:$AG,通讯通路门店!$S:$S,$G2332)</f>
        <v>0</v>
      </c>
      <c r="BO2332" s="99">
        <f>SUMIFS(通讯通路门店!$AH:$AH,通讯通路门店!$S:$S,$G2332)</f>
        <v>0</v>
      </c>
      <c r="BP2332" s="99">
        <f>SUMIFS(通讯通路门店!$AI:$AI,通讯通路门店!$S:$S,$G2332)</f>
        <v>0</v>
      </c>
      <c r="BQ2332" s="83"/>
    </row>
    <row r="2333" spans="1:69">
      <c r="A2333" s="99" t="str">
        <f>IFERROR(_xlfn.XLOOKUP($G2333,通讯通路门店!$S$4:$S$993931,通讯通路门店!$A$4:$A$993931,0,0),"")</f>
        <v>海南省</v>
      </c>
      <c r="B2333" s="99" t="str">
        <f>IFERROR(_xlfn.XLOOKUP($G2333,通讯通路门店!$S$4:$S$993931,通讯通路门店!$B$4:$B$993931,0,0),"")</f>
        <v>东方市</v>
      </c>
      <c r="C2333" s="99" t="str">
        <f>IFERROR(_xlfn.XLOOKUP($G2333,通讯通路门店!$S$4:$S$993931,通讯通路门店!$C$4:$C$993931,0,0),"")</f>
        <v>东方市</v>
      </c>
      <c r="D2333" s="99" t="str">
        <f>IFERROR(_xlfn.XLOOKUP($G2333,通讯通路门店!$S$4:$S$993931,通讯通路门店!$D$4:$D$993931,0,0),"")</f>
        <v>八所镇</v>
      </c>
      <c r="E2333" s="83"/>
      <c r="F2333" s="83"/>
      <c r="G2333" s="101"/>
      <c r="H2333" s="102">
        <f>IFERROR(_xlfn.XLOOKUP($G2333,通讯通路门店!$S$4:$S$993931,通讯通路门店!$R$4:$R$993931,0,0),"")</f>
        <v>0</v>
      </c>
      <c r="I2333" s="83"/>
      <c r="J2333" s="83"/>
      <c r="K2333" s="83"/>
      <c r="L2333" s="83"/>
      <c r="M2333" s="83"/>
      <c r="N2333" s="83"/>
      <c r="O2333" s="83"/>
      <c r="P2333" s="83"/>
      <c r="Q2333" s="83"/>
      <c r="R2333" s="83"/>
      <c r="S2333" s="83"/>
      <c r="T2333" s="83"/>
      <c r="U2333" s="99">
        <f>COUNTIF(通讯通路门店!$S:$S,$G2333)</f>
        <v>0</v>
      </c>
      <c r="V2333" s="99">
        <f>COUNTIFS(通讯通路门店!$S:$S,$G2333,通讯通路门店!$J:$J,"综合卖场")</f>
        <v>0</v>
      </c>
      <c r="W2333" s="99">
        <f>SUMIFS(通讯通路门店!$AJ:$AJ,通讯通路门店!$S:$S,通讯客户沙盘!$G2333)</f>
        <v>0</v>
      </c>
      <c r="X2333" s="99">
        <f t="shared" si="180"/>
        <v>0</v>
      </c>
      <c r="Y2333" s="99">
        <f>COUNTIFS(通讯通路门店!$S:$S,$G2333,通讯通路门店!$J:$J,"荣耀体验店")+COUNTIFS(通讯通路门店!$S:$S,$G2333,通讯通路门店!$J:$J,"荣耀授权专卖店")</f>
        <v>0</v>
      </c>
      <c r="Z2333" s="99">
        <f>COUNTIFS(通讯通路门店!$S:$S,$G2333,通讯通路门店!$J:$J,"VIVO体验店")</f>
        <v>0</v>
      </c>
      <c r="AA2333" s="99">
        <f>COUNTIFS(通讯通路门店!$S:$S,$G2333,通讯通路门店!$J:$J,"OPPO体验店")</f>
        <v>0</v>
      </c>
      <c r="AB2333" s="99">
        <f>COUNTIFS(通讯通路门店!$S:$S,$G2333,通讯通路门店!$J:$J,"华为授权体验店")+COUNTIFS(通讯通路门店!$S:$S,$G2333,通讯通路门店!$J:$J,"华为堡垒店")</f>
        <v>0</v>
      </c>
      <c r="AC2333" s="99">
        <f>COUNTIFS(通讯通路门店!$S:$S,$G2333,通讯通路门店!$J:$J,"小米体验店")</f>
        <v>0</v>
      </c>
      <c r="AD2333" s="99">
        <f>COUNTIFS(通讯通路门店!$S:$S,$G2333,通讯通路门店!$J:$J,"苹果体验店")</f>
        <v>0</v>
      </c>
      <c r="AE2333" s="99">
        <f>COUNTIFS(通讯通路门店!$S:$S,$G2333,通讯通路门店!$J:$J,"其他品牌专卖店")</f>
        <v>0</v>
      </c>
      <c r="AF2333" s="99">
        <f>SUMIFS(通讯通路门店!$BI:$BI,通讯通路门店!$S:$S,$G2333)</f>
        <v>0</v>
      </c>
      <c r="AG2333" s="99">
        <f>SUMIFS(通讯通路门店!$BH:$BH,通讯通路门店!$S:$S,$G2333)</f>
        <v>0</v>
      </c>
      <c r="AH2333" s="99">
        <f t="shared" si="181"/>
        <v>0</v>
      </c>
      <c r="AI2333" s="99">
        <f>SUMIFS(通讯通路门店!$BB:$BB,通讯通路门店!$S:$S,$G2333)</f>
        <v>0</v>
      </c>
      <c r="AJ2333" s="99">
        <f>SUMIFS(通讯通路门店!$BE:$BE,通讯通路门店!$S:$S,$G2333)</f>
        <v>0</v>
      </c>
      <c r="AK2333" s="99">
        <f>SUMIFS(通讯通路门店!$BG:$BG,通讯通路门店!$S:$S,$G2333)</f>
        <v>0</v>
      </c>
      <c r="AL2333" s="99">
        <f>SUMIFS(通讯通路门店!$BC:$BC,通讯通路门店!$S:$S,$G2333)</f>
        <v>0</v>
      </c>
      <c r="AM2333" s="99">
        <f>SUMIFS(通讯通路门店!$BD:$BD,通讯通路门店!$S:$S,$G2333)</f>
        <v>0</v>
      </c>
      <c r="AN2333" s="99">
        <f>SUMIFS(通讯通路门店!$BF:$BF,通讯通路门店!$S:$S,$G2333)</f>
        <v>0</v>
      </c>
      <c r="AO2333" s="99">
        <f t="shared" si="182"/>
        <v>0</v>
      </c>
      <c r="AP2333" s="99">
        <f>SUMIFS(通讯通路门店!$K:$K,通讯通路门店!$S:$S,$G2333)</f>
        <v>0</v>
      </c>
      <c r="AQ2333" s="83"/>
      <c r="AR2333" s="99">
        <f>SUMIFS(通讯通路门店!$T:$T,通讯通路门店!$S:$S,$G2333)</f>
        <v>0</v>
      </c>
      <c r="AS2333" s="99">
        <f>SUMIFS(通讯通路门店!$U:$U,通讯通路门店!$S:$S,$G2333)</f>
        <v>0</v>
      </c>
      <c r="AT2333" s="99">
        <f>SUMIFS(通讯通路门店!$V:$V,通讯通路门店!$S:$S,$G2333)</f>
        <v>0</v>
      </c>
      <c r="AU2333" s="99">
        <f>SUMIFS(通讯通路门店!$W:$W,通讯通路门店!$S:$S,$G2333)</f>
        <v>0</v>
      </c>
      <c r="AV2333" s="99">
        <f>SUMIFS(通讯通路门店!$Z:$Z,通讯通路门店!$S:$S,$G2333)</f>
        <v>0</v>
      </c>
      <c r="AW2333" s="99">
        <f>SUMIFS(通讯通路门店!$AB:$AB,通讯通路门店!$S:$S,$G2333)</f>
        <v>0</v>
      </c>
      <c r="AX2333" s="99">
        <f>SUMIFS(通讯通路门店!$X:$X,通讯通路门店!$S:$S,$G2333)</f>
        <v>0</v>
      </c>
      <c r="AY2333" s="99">
        <f>SUMIFS(通讯通路门店!$Y:$Y,通讯通路门店!$S:$S,$G2333)</f>
        <v>0</v>
      </c>
      <c r="AZ2333" s="99">
        <f>SUMIFS(通讯通路门店!$AA:$AA,通讯通路门店!$S:$S,$G2333)</f>
        <v>0</v>
      </c>
      <c r="BA2333" s="99">
        <f t="shared" si="183"/>
        <v>0</v>
      </c>
      <c r="BB2333" s="99">
        <f t="shared" si="184"/>
        <v>0</v>
      </c>
      <c r="BC2333" s="99">
        <f>SUMIFS(通讯通路门店!$W:$W,通讯通路门店!$S:$S,$G2333,通讯通路门店!$J:$J,"荣耀体验店")+SUMIFS(通讯通路门店!$W:$W,通讯通路门店!$S:$S,$G2333,通讯通路门店!$J:$J,"荣耀授权专卖店")</f>
        <v>0</v>
      </c>
      <c r="BD2333" s="99">
        <f>SUMIFS(通讯通路门店!$Z:$Z,通讯通路门店!$S:$S,$G2333,通讯通路门店!$J:$J,"VIVO体验店")</f>
        <v>0</v>
      </c>
      <c r="BE2333" s="99">
        <f>SUMIFS(通讯通路门店!$AB:$AB,通讯通路门店!$S:$S,$G2333,通讯通路门店!$J:$J,"OPPO体验店")</f>
        <v>0</v>
      </c>
      <c r="BF2333" s="99">
        <f>SUMIFS(通讯通路门店!$X:$X,通讯通路门店!$S:$S,$G2333,通讯通路门店!$J:$J,"华为授权体验店")+SUMIFS(通讯通路门店!$AA:$AA,通讯通路门店!$S:$S,$G2333,通讯通路门店!$J:$J,"华为堡垒店")</f>
        <v>0</v>
      </c>
      <c r="BG2333" s="99">
        <f>SUMIFS(通讯通路门店!$Y:$Y,通讯通路门店!$S:$S,$G2333,通讯通路门店!$J:$J,"小米体验店")</f>
        <v>0</v>
      </c>
      <c r="BH2333" s="99">
        <f>SUMIFS(通讯通路门店!$AA:$AA,通讯通路门店!$S:$S,$G2333,通讯通路门店!$J:$J,"苹果体验店")</f>
        <v>0</v>
      </c>
      <c r="BI2333" s="99">
        <f>SUMIFS(通讯通路门店!$K:$K,通讯通路门店!$S:$S,$G2333,通讯通路门店!$J:$J,"其他品牌专卖店")</f>
        <v>0</v>
      </c>
      <c r="BJ2333" s="99">
        <f>SUMIFS(通讯通路门店!$AC:$AC,通讯通路门店!$S:$S,$G2333)</f>
        <v>0</v>
      </c>
      <c r="BK2333" s="99">
        <f>SUMIFS(通讯通路门店!$AD:$AD,通讯通路门店!$S:$S,$G2333)</f>
        <v>0</v>
      </c>
      <c r="BL2333" s="99">
        <f>SUMIFS(通讯通路门店!$AE:$AE,通讯通路门店!$S:$S,$G2333)</f>
        <v>0</v>
      </c>
      <c r="BM2333" s="99">
        <f>SUMIFS(通讯通路门店!$AF:$AF,通讯通路门店!$S:$S,$G2333)</f>
        <v>0</v>
      </c>
      <c r="BN2333" s="99">
        <f>SUMIFS(通讯通路门店!$AG:$AG,通讯通路门店!$S:$S,$G2333)</f>
        <v>0</v>
      </c>
      <c r="BO2333" s="99">
        <f>SUMIFS(通讯通路门店!$AH:$AH,通讯通路门店!$S:$S,$G2333)</f>
        <v>0</v>
      </c>
      <c r="BP2333" s="99">
        <f>SUMIFS(通讯通路门店!$AI:$AI,通讯通路门店!$S:$S,$G2333)</f>
        <v>0</v>
      </c>
      <c r="BQ2333" s="83"/>
    </row>
    <row r="2334" spans="1:69">
      <c r="A2334" s="99" t="str">
        <f>IFERROR(_xlfn.XLOOKUP($G2334,通讯通路门店!$S$4:$S$993931,通讯通路门店!$A$4:$A$993931,0,0),"")</f>
        <v>海南省</v>
      </c>
      <c r="B2334" s="99" t="str">
        <f>IFERROR(_xlfn.XLOOKUP($G2334,通讯通路门店!$S$4:$S$993931,通讯通路门店!$B$4:$B$993931,0,0),"")</f>
        <v>东方市</v>
      </c>
      <c r="C2334" s="99" t="str">
        <f>IFERROR(_xlfn.XLOOKUP($G2334,通讯通路门店!$S$4:$S$993931,通讯通路门店!$C$4:$C$993931,0,0),"")</f>
        <v>东方市</v>
      </c>
      <c r="D2334" s="99" t="str">
        <f>IFERROR(_xlfn.XLOOKUP($G2334,通讯通路门店!$S$4:$S$993931,通讯通路门店!$D$4:$D$993931,0,0),"")</f>
        <v>八所镇</v>
      </c>
      <c r="E2334" s="83"/>
      <c r="F2334" s="83"/>
      <c r="G2334" s="101"/>
      <c r="H2334" s="102">
        <f>IFERROR(_xlfn.XLOOKUP($G2334,通讯通路门店!$S$4:$S$993931,通讯通路门店!$R$4:$R$993931,0,0),"")</f>
        <v>0</v>
      </c>
      <c r="I2334" s="83"/>
      <c r="J2334" s="83"/>
      <c r="K2334" s="83"/>
      <c r="L2334" s="83"/>
      <c r="M2334" s="83"/>
      <c r="N2334" s="83"/>
      <c r="O2334" s="83"/>
      <c r="P2334" s="83"/>
      <c r="Q2334" s="83"/>
      <c r="R2334" s="83"/>
      <c r="S2334" s="83"/>
      <c r="T2334" s="83"/>
      <c r="U2334" s="99">
        <f>COUNTIF(通讯通路门店!$S:$S,$G2334)</f>
        <v>0</v>
      </c>
      <c r="V2334" s="99">
        <f>COUNTIFS(通讯通路门店!$S:$S,$G2334,通讯通路门店!$J:$J,"综合卖场")</f>
        <v>0</v>
      </c>
      <c r="W2334" s="99">
        <f>SUMIFS(通讯通路门店!$AJ:$AJ,通讯通路门店!$S:$S,通讯客户沙盘!$G2334)</f>
        <v>0</v>
      </c>
      <c r="X2334" s="99">
        <f t="shared" si="180"/>
        <v>0</v>
      </c>
      <c r="Y2334" s="99">
        <f>COUNTIFS(通讯通路门店!$S:$S,$G2334,通讯通路门店!$J:$J,"荣耀体验店")+COUNTIFS(通讯通路门店!$S:$S,$G2334,通讯通路门店!$J:$J,"荣耀授权专卖店")</f>
        <v>0</v>
      </c>
      <c r="Z2334" s="99">
        <f>COUNTIFS(通讯通路门店!$S:$S,$G2334,通讯通路门店!$J:$J,"VIVO体验店")</f>
        <v>0</v>
      </c>
      <c r="AA2334" s="99">
        <f>COUNTIFS(通讯通路门店!$S:$S,$G2334,通讯通路门店!$J:$J,"OPPO体验店")</f>
        <v>0</v>
      </c>
      <c r="AB2334" s="99">
        <f>COUNTIFS(通讯通路门店!$S:$S,$G2334,通讯通路门店!$J:$J,"华为授权体验店")+COUNTIFS(通讯通路门店!$S:$S,$G2334,通讯通路门店!$J:$J,"华为堡垒店")</f>
        <v>0</v>
      </c>
      <c r="AC2334" s="99">
        <f>COUNTIFS(通讯通路门店!$S:$S,$G2334,通讯通路门店!$J:$J,"小米体验店")</f>
        <v>0</v>
      </c>
      <c r="AD2334" s="99">
        <f>COUNTIFS(通讯通路门店!$S:$S,$G2334,通讯通路门店!$J:$J,"苹果体验店")</f>
        <v>0</v>
      </c>
      <c r="AE2334" s="99">
        <f>COUNTIFS(通讯通路门店!$S:$S,$G2334,通讯通路门店!$J:$J,"其他品牌专卖店")</f>
        <v>0</v>
      </c>
      <c r="AF2334" s="99">
        <f>SUMIFS(通讯通路门店!$BI:$BI,通讯通路门店!$S:$S,$G2334)</f>
        <v>0</v>
      </c>
      <c r="AG2334" s="99">
        <f>SUMIFS(通讯通路门店!$BH:$BH,通讯通路门店!$S:$S,$G2334)</f>
        <v>0</v>
      </c>
      <c r="AH2334" s="99">
        <f t="shared" si="181"/>
        <v>0</v>
      </c>
      <c r="AI2334" s="99">
        <f>SUMIFS(通讯通路门店!$BB:$BB,通讯通路门店!$S:$S,$G2334)</f>
        <v>0</v>
      </c>
      <c r="AJ2334" s="99">
        <f>SUMIFS(通讯通路门店!$BE:$BE,通讯通路门店!$S:$S,$G2334)</f>
        <v>0</v>
      </c>
      <c r="AK2334" s="99">
        <f>SUMIFS(通讯通路门店!$BG:$BG,通讯通路门店!$S:$S,$G2334)</f>
        <v>0</v>
      </c>
      <c r="AL2334" s="99">
        <f>SUMIFS(通讯通路门店!$BC:$BC,通讯通路门店!$S:$S,$G2334)</f>
        <v>0</v>
      </c>
      <c r="AM2334" s="99">
        <f>SUMIFS(通讯通路门店!$BD:$BD,通讯通路门店!$S:$S,$G2334)</f>
        <v>0</v>
      </c>
      <c r="AN2334" s="99">
        <f>SUMIFS(通讯通路门店!$BF:$BF,通讯通路门店!$S:$S,$G2334)</f>
        <v>0</v>
      </c>
      <c r="AO2334" s="99">
        <f t="shared" si="182"/>
        <v>0</v>
      </c>
      <c r="AP2334" s="99">
        <f>SUMIFS(通讯通路门店!$K:$K,通讯通路门店!$S:$S,$G2334)</f>
        <v>0</v>
      </c>
      <c r="AQ2334" s="83"/>
      <c r="AR2334" s="99">
        <f>SUMIFS(通讯通路门店!$T:$T,通讯通路门店!$S:$S,$G2334)</f>
        <v>0</v>
      </c>
      <c r="AS2334" s="99">
        <f>SUMIFS(通讯通路门店!$U:$U,通讯通路门店!$S:$S,$G2334)</f>
        <v>0</v>
      </c>
      <c r="AT2334" s="99">
        <f>SUMIFS(通讯通路门店!$V:$V,通讯通路门店!$S:$S,$G2334)</f>
        <v>0</v>
      </c>
      <c r="AU2334" s="99">
        <f>SUMIFS(通讯通路门店!$W:$W,通讯通路门店!$S:$S,$G2334)</f>
        <v>0</v>
      </c>
      <c r="AV2334" s="99">
        <f>SUMIFS(通讯通路门店!$Z:$Z,通讯通路门店!$S:$S,$G2334)</f>
        <v>0</v>
      </c>
      <c r="AW2334" s="99">
        <f>SUMIFS(通讯通路门店!$AB:$AB,通讯通路门店!$S:$S,$G2334)</f>
        <v>0</v>
      </c>
      <c r="AX2334" s="99">
        <f>SUMIFS(通讯通路门店!$X:$X,通讯通路门店!$S:$S,$G2334)</f>
        <v>0</v>
      </c>
      <c r="AY2334" s="99">
        <f>SUMIFS(通讯通路门店!$Y:$Y,通讯通路门店!$S:$S,$G2334)</f>
        <v>0</v>
      </c>
      <c r="AZ2334" s="99">
        <f>SUMIFS(通讯通路门店!$AA:$AA,通讯通路门店!$S:$S,$G2334)</f>
        <v>0</v>
      </c>
      <c r="BA2334" s="99">
        <f t="shared" si="183"/>
        <v>0</v>
      </c>
      <c r="BB2334" s="99">
        <f t="shared" si="184"/>
        <v>0</v>
      </c>
      <c r="BC2334" s="99">
        <f>SUMIFS(通讯通路门店!$W:$W,通讯通路门店!$S:$S,$G2334,通讯通路门店!$J:$J,"荣耀体验店")+SUMIFS(通讯通路门店!$W:$W,通讯通路门店!$S:$S,$G2334,通讯通路门店!$J:$J,"荣耀授权专卖店")</f>
        <v>0</v>
      </c>
      <c r="BD2334" s="99">
        <f>SUMIFS(通讯通路门店!$Z:$Z,通讯通路门店!$S:$S,$G2334,通讯通路门店!$J:$J,"VIVO体验店")</f>
        <v>0</v>
      </c>
      <c r="BE2334" s="99">
        <f>SUMIFS(通讯通路门店!$AB:$AB,通讯通路门店!$S:$S,$G2334,通讯通路门店!$J:$J,"OPPO体验店")</f>
        <v>0</v>
      </c>
      <c r="BF2334" s="99">
        <f>SUMIFS(通讯通路门店!$X:$X,通讯通路门店!$S:$S,$G2334,通讯通路门店!$J:$J,"华为授权体验店")+SUMIFS(通讯通路门店!$AA:$AA,通讯通路门店!$S:$S,$G2334,通讯通路门店!$J:$J,"华为堡垒店")</f>
        <v>0</v>
      </c>
      <c r="BG2334" s="99">
        <f>SUMIFS(通讯通路门店!$Y:$Y,通讯通路门店!$S:$S,$G2334,通讯通路门店!$J:$J,"小米体验店")</f>
        <v>0</v>
      </c>
      <c r="BH2334" s="99">
        <f>SUMIFS(通讯通路门店!$AA:$AA,通讯通路门店!$S:$S,$G2334,通讯通路门店!$J:$J,"苹果体验店")</f>
        <v>0</v>
      </c>
      <c r="BI2334" s="99">
        <f>SUMIFS(通讯通路门店!$K:$K,通讯通路门店!$S:$S,$G2334,通讯通路门店!$J:$J,"其他品牌专卖店")</f>
        <v>0</v>
      </c>
      <c r="BJ2334" s="99">
        <f>SUMIFS(通讯通路门店!$AC:$AC,通讯通路门店!$S:$S,$G2334)</f>
        <v>0</v>
      </c>
      <c r="BK2334" s="99">
        <f>SUMIFS(通讯通路门店!$AD:$AD,通讯通路门店!$S:$S,$G2334)</f>
        <v>0</v>
      </c>
      <c r="BL2334" s="99">
        <f>SUMIFS(通讯通路门店!$AE:$AE,通讯通路门店!$S:$S,$G2334)</f>
        <v>0</v>
      </c>
      <c r="BM2334" s="99">
        <f>SUMIFS(通讯通路门店!$AF:$AF,通讯通路门店!$S:$S,$G2334)</f>
        <v>0</v>
      </c>
      <c r="BN2334" s="99">
        <f>SUMIFS(通讯通路门店!$AG:$AG,通讯通路门店!$S:$S,$G2334)</f>
        <v>0</v>
      </c>
      <c r="BO2334" s="99">
        <f>SUMIFS(通讯通路门店!$AH:$AH,通讯通路门店!$S:$S,$G2334)</f>
        <v>0</v>
      </c>
      <c r="BP2334" s="99">
        <f>SUMIFS(通讯通路门店!$AI:$AI,通讯通路门店!$S:$S,$G2334)</f>
        <v>0</v>
      </c>
      <c r="BQ2334" s="83"/>
    </row>
    <row r="2335" spans="1:69">
      <c r="A2335" s="99" t="str">
        <f>IFERROR(_xlfn.XLOOKUP($G2335,通讯通路门店!$S$4:$S$993931,通讯通路门店!$A$4:$A$993931,0,0),"")</f>
        <v>海南省</v>
      </c>
      <c r="B2335" s="99" t="str">
        <f>IFERROR(_xlfn.XLOOKUP($G2335,通讯通路门店!$S$4:$S$993931,通讯通路门店!$B$4:$B$993931,0,0),"")</f>
        <v>东方市</v>
      </c>
      <c r="C2335" s="99" t="str">
        <f>IFERROR(_xlfn.XLOOKUP($G2335,通讯通路门店!$S$4:$S$993931,通讯通路门店!$C$4:$C$993931,0,0),"")</f>
        <v>东方市</v>
      </c>
      <c r="D2335" s="99" t="str">
        <f>IFERROR(_xlfn.XLOOKUP($G2335,通讯通路门店!$S$4:$S$993931,通讯通路门店!$D$4:$D$993931,0,0),"")</f>
        <v>八所镇</v>
      </c>
      <c r="E2335" s="83"/>
      <c r="F2335" s="83"/>
      <c r="G2335" s="101"/>
      <c r="H2335" s="102">
        <f>IFERROR(_xlfn.XLOOKUP($G2335,通讯通路门店!$S$4:$S$993931,通讯通路门店!$R$4:$R$993931,0,0),"")</f>
        <v>0</v>
      </c>
      <c r="I2335" s="83"/>
      <c r="J2335" s="83"/>
      <c r="K2335" s="83"/>
      <c r="L2335" s="83"/>
      <c r="M2335" s="83"/>
      <c r="N2335" s="83"/>
      <c r="O2335" s="83"/>
      <c r="P2335" s="83"/>
      <c r="Q2335" s="83"/>
      <c r="R2335" s="83"/>
      <c r="S2335" s="83"/>
      <c r="T2335" s="83"/>
      <c r="U2335" s="99">
        <f>COUNTIF(通讯通路门店!$S:$S,$G2335)</f>
        <v>0</v>
      </c>
      <c r="V2335" s="99">
        <f>COUNTIFS(通讯通路门店!$S:$S,$G2335,通讯通路门店!$J:$J,"综合卖场")</f>
        <v>0</v>
      </c>
      <c r="W2335" s="99">
        <f>SUMIFS(通讯通路门店!$AJ:$AJ,通讯通路门店!$S:$S,通讯客户沙盘!$G2335)</f>
        <v>0</v>
      </c>
      <c r="X2335" s="99">
        <f t="shared" si="180"/>
        <v>0</v>
      </c>
      <c r="Y2335" s="99">
        <f>COUNTIFS(通讯通路门店!$S:$S,$G2335,通讯通路门店!$J:$J,"荣耀体验店")+COUNTIFS(通讯通路门店!$S:$S,$G2335,通讯通路门店!$J:$J,"荣耀授权专卖店")</f>
        <v>0</v>
      </c>
      <c r="Z2335" s="99">
        <f>COUNTIFS(通讯通路门店!$S:$S,$G2335,通讯通路门店!$J:$J,"VIVO体验店")</f>
        <v>0</v>
      </c>
      <c r="AA2335" s="99">
        <f>COUNTIFS(通讯通路门店!$S:$S,$G2335,通讯通路门店!$J:$J,"OPPO体验店")</f>
        <v>0</v>
      </c>
      <c r="AB2335" s="99">
        <f>COUNTIFS(通讯通路门店!$S:$S,$G2335,通讯通路门店!$J:$J,"华为授权体验店")+COUNTIFS(通讯通路门店!$S:$S,$G2335,通讯通路门店!$J:$J,"华为堡垒店")</f>
        <v>0</v>
      </c>
      <c r="AC2335" s="99">
        <f>COUNTIFS(通讯通路门店!$S:$S,$G2335,通讯通路门店!$J:$J,"小米体验店")</f>
        <v>0</v>
      </c>
      <c r="AD2335" s="99">
        <f>COUNTIFS(通讯通路门店!$S:$S,$G2335,通讯通路门店!$J:$J,"苹果体验店")</f>
        <v>0</v>
      </c>
      <c r="AE2335" s="99">
        <f>COUNTIFS(通讯通路门店!$S:$S,$G2335,通讯通路门店!$J:$J,"其他品牌专卖店")</f>
        <v>0</v>
      </c>
      <c r="AF2335" s="99">
        <f>SUMIFS(通讯通路门店!$BI:$BI,通讯通路门店!$S:$S,$G2335)</f>
        <v>0</v>
      </c>
      <c r="AG2335" s="99">
        <f>SUMIFS(通讯通路门店!$BH:$BH,通讯通路门店!$S:$S,$G2335)</f>
        <v>0</v>
      </c>
      <c r="AH2335" s="99">
        <f t="shared" si="181"/>
        <v>0</v>
      </c>
      <c r="AI2335" s="99">
        <f>SUMIFS(通讯通路门店!$BB:$BB,通讯通路门店!$S:$S,$G2335)</f>
        <v>0</v>
      </c>
      <c r="AJ2335" s="99">
        <f>SUMIFS(通讯通路门店!$BE:$BE,通讯通路门店!$S:$S,$G2335)</f>
        <v>0</v>
      </c>
      <c r="AK2335" s="99">
        <f>SUMIFS(通讯通路门店!$BG:$BG,通讯通路门店!$S:$S,$G2335)</f>
        <v>0</v>
      </c>
      <c r="AL2335" s="99">
        <f>SUMIFS(通讯通路门店!$BC:$BC,通讯通路门店!$S:$S,$G2335)</f>
        <v>0</v>
      </c>
      <c r="AM2335" s="99">
        <f>SUMIFS(通讯通路门店!$BD:$BD,通讯通路门店!$S:$S,$G2335)</f>
        <v>0</v>
      </c>
      <c r="AN2335" s="99">
        <f>SUMIFS(通讯通路门店!$BF:$BF,通讯通路门店!$S:$S,$G2335)</f>
        <v>0</v>
      </c>
      <c r="AO2335" s="99">
        <f t="shared" si="182"/>
        <v>0</v>
      </c>
      <c r="AP2335" s="99">
        <f>SUMIFS(通讯通路门店!$K:$K,通讯通路门店!$S:$S,$G2335)</f>
        <v>0</v>
      </c>
      <c r="AQ2335" s="83"/>
      <c r="AR2335" s="99">
        <f>SUMIFS(通讯通路门店!$T:$T,通讯通路门店!$S:$S,$G2335)</f>
        <v>0</v>
      </c>
      <c r="AS2335" s="99">
        <f>SUMIFS(通讯通路门店!$U:$U,通讯通路门店!$S:$S,$G2335)</f>
        <v>0</v>
      </c>
      <c r="AT2335" s="99">
        <f>SUMIFS(通讯通路门店!$V:$V,通讯通路门店!$S:$S,$G2335)</f>
        <v>0</v>
      </c>
      <c r="AU2335" s="99">
        <f>SUMIFS(通讯通路门店!$W:$W,通讯通路门店!$S:$S,$G2335)</f>
        <v>0</v>
      </c>
      <c r="AV2335" s="99">
        <f>SUMIFS(通讯通路门店!$Z:$Z,通讯通路门店!$S:$S,$G2335)</f>
        <v>0</v>
      </c>
      <c r="AW2335" s="99">
        <f>SUMIFS(通讯通路门店!$AB:$AB,通讯通路门店!$S:$S,$G2335)</f>
        <v>0</v>
      </c>
      <c r="AX2335" s="99">
        <f>SUMIFS(通讯通路门店!$X:$X,通讯通路门店!$S:$S,$G2335)</f>
        <v>0</v>
      </c>
      <c r="AY2335" s="99">
        <f>SUMIFS(通讯通路门店!$Y:$Y,通讯通路门店!$S:$S,$G2335)</f>
        <v>0</v>
      </c>
      <c r="AZ2335" s="99">
        <f>SUMIFS(通讯通路门店!$AA:$AA,通讯通路门店!$S:$S,$G2335)</f>
        <v>0</v>
      </c>
      <c r="BA2335" s="99">
        <f t="shared" si="183"/>
        <v>0</v>
      </c>
      <c r="BB2335" s="99">
        <f t="shared" si="184"/>
        <v>0</v>
      </c>
      <c r="BC2335" s="99">
        <f>SUMIFS(通讯通路门店!$W:$W,通讯通路门店!$S:$S,$G2335,通讯通路门店!$J:$J,"荣耀体验店")+SUMIFS(通讯通路门店!$W:$W,通讯通路门店!$S:$S,$G2335,通讯通路门店!$J:$J,"荣耀授权专卖店")</f>
        <v>0</v>
      </c>
      <c r="BD2335" s="99">
        <f>SUMIFS(通讯通路门店!$Z:$Z,通讯通路门店!$S:$S,$G2335,通讯通路门店!$J:$J,"VIVO体验店")</f>
        <v>0</v>
      </c>
      <c r="BE2335" s="99">
        <f>SUMIFS(通讯通路门店!$AB:$AB,通讯通路门店!$S:$S,$G2335,通讯通路门店!$J:$J,"OPPO体验店")</f>
        <v>0</v>
      </c>
      <c r="BF2335" s="99">
        <f>SUMIFS(通讯通路门店!$X:$X,通讯通路门店!$S:$S,$G2335,通讯通路门店!$J:$J,"华为授权体验店")+SUMIFS(通讯通路门店!$AA:$AA,通讯通路门店!$S:$S,$G2335,通讯通路门店!$J:$J,"华为堡垒店")</f>
        <v>0</v>
      </c>
      <c r="BG2335" s="99">
        <f>SUMIFS(通讯通路门店!$Y:$Y,通讯通路门店!$S:$S,$G2335,通讯通路门店!$J:$J,"小米体验店")</f>
        <v>0</v>
      </c>
      <c r="BH2335" s="99">
        <f>SUMIFS(通讯通路门店!$AA:$AA,通讯通路门店!$S:$S,$G2335,通讯通路门店!$J:$J,"苹果体验店")</f>
        <v>0</v>
      </c>
      <c r="BI2335" s="99">
        <f>SUMIFS(通讯通路门店!$K:$K,通讯通路门店!$S:$S,$G2335,通讯通路门店!$J:$J,"其他品牌专卖店")</f>
        <v>0</v>
      </c>
      <c r="BJ2335" s="99">
        <f>SUMIFS(通讯通路门店!$AC:$AC,通讯通路门店!$S:$S,$G2335)</f>
        <v>0</v>
      </c>
      <c r="BK2335" s="99">
        <f>SUMIFS(通讯通路门店!$AD:$AD,通讯通路门店!$S:$S,$G2335)</f>
        <v>0</v>
      </c>
      <c r="BL2335" s="99">
        <f>SUMIFS(通讯通路门店!$AE:$AE,通讯通路门店!$S:$S,$G2335)</f>
        <v>0</v>
      </c>
      <c r="BM2335" s="99">
        <f>SUMIFS(通讯通路门店!$AF:$AF,通讯通路门店!$S:$S,$G2335)</f>
        <v>0</v>
      </c>
      <c r="BN2335" s="99">
        <f>SUMIFS(通讯通路门店!$AG:$AG,通讯通路门店!$S:$S,$G2335)</f>
        <v>0</v>
      </c>
      <c r="BO2335" s="99">
        <f>SUMIFS(通讯通路门店!$AH:$AH,通讯通路门店!$S:$S,$G2335)</f>
        <v>0</v>
      </c>
      <c r="BP2335" s="99">
        <f>SUMIFS(通讯通路门店!$AI:$AI,通讯通路门店!$S:$S,$G2335)</f>
        <v>0</v>
      </c>
      <c r="BQ2335" s="83"/>
    </row>
    <row r="2336" spans="1:69">
      <c r="A2336" s="99" t="str">
        <f>IFERROR(_xlfn.XLOOKUP($G2336,通讯通路门店!$S$4:$S$993931,通讯通路门店!$A$4:$A$993931,0,0),"")</f>
        <v>海南省</v>
      </c>
      <c r="B2336" s="99" t="str">
        <f>IFERROR(_xlfn.XLOOKUP($G2336,通讯通路门店!$S$4:$S$993931,通讯通路门店!$B$4:$B$993931,0,0),"")</f>
        <v>东方市</v>
      </c>
      <c r="C2336" s="99" t="str">
        <f>IFERROR(_xlfn.XLOOKUP($G2336,通讯通路门店!$S$4:$S$993931,通讯通路门店!$C$4:$C$993931,0,0),"")</f>
        <v>东方市</v>
      </c>
      <c r="D2336" s="99" t="str">
        <f>IFERROR(_xlfn.XLOOKUP($G2336,通讯通路门店!$S$4:$S$993931,通讯通路门店!$D$4:$D$993931,0,0),"")</f>
        <v>八所镇</v>
      </c>
      <c r="E2336" s="83"/>
      <c r="F2336" s="83"/>
      <c r="G2336" s="101"/>
      <c r="H2336" s="102">
        <f>IFERROR(_xlfn.XLOOKUP($G2336,通讯通路门店!$S$4:$S$993931,通讯通路门店!$R$4:$R$993931,0,0),"")</f>
        <v>0</v>
      </c>
      <c r="I2336" s="83"/>
      <c r="J2336" s="83"/>
      <c r="K2336" s="83"/>
      <c r="L2336" s="83"/>
      <c r="M2336" s="83"/>
      <c r="N2336" s="83"/>
      <c r="O2336" s="83"/>
      <c r="P2336" s="83"/>
      <c r="Q2336" s="83"/>
      <c r="R2336" s="83"/>
      <c r="S2336" s="83"/>
      <c r="T2336" s="83"/>
      <c r="U2336" s="99">
        <f>COUNTIF(通讯通路门店!$S:$S,$G2336)</f>
        <v>0</v>
      </c>
      <c r="V2336" s="99">
        <f>COUNTIFS(通讯通路门店!$S:$S,$G2336,通讯通路门店!$J:$J,"综合卖场")</f>
        <v>0</v>
      </c>
      <c r="W2336" s="99">
        <f>SUMIFS(通讯通路门店!$AJ:$AJ,通讯通路门店!$S:$S,通讯客户沙盘!$G2336)</f>
        <v>0</v>
      </c>
      <c r="X2336" s="99">
        <f t="shared" si="180"/>
        <v>0</v>
      </c>
      <c r="Y2336" s="99">
        <f>COUNTIFS(通讯通路门店!$S:$S,$G2336,通讯通路门店!$J:$J,"荣耀体验店")+COUNTIFS(通讯通路门店!$S:$S,$G2336,通讯通路门店!$J:$J,"荣耀授权专卖店")</f>
        <v>0</v>
      </c>
      <c r="Z2336" s="99">
        <f>COUNTIFS(通讯通路门店!$S:$S,$G2336,通讯通路门店!$J:$J,"VIVO体验店")</f>
        <v>0</v>
      </c>
      <c r="AA2336" s="99">
        <f>COUNTIFS(通讯通路门店!$S:$S,$G2336,通讯通路门店!$J:$J,"OPPO体验店")</f>
        <v>0</v>
      </c>
      <c r="AB2336" s="99">
        <f>COUNTIFS(通讯通路门店!$S:$S,$G2336,通讯通路门店!$J:$J,"华为授权体验店")+COUNTIFS(通讯通路门店!$S:$S,$G2336,通讯通路门店!$J:$J,"华为堡垒店")</f>
        <v>0</v>
      </c>
      <c r="AC2336" s="99">
        <f>COUNTIFS(通讯通路门店!$S:$S,$G2336,通讯通路门店!$J:$J,"小米体验店")</f>
        <v>0</v>
      </c>
      <c r="AD2336" s="99">
        <f>COUNTIFS(通讯通路门店!$S:$S,$G2336,通讯通路门店!$J:$J,"苹果体验店")</f>
        <v>0</v>
      </c>
      <c r="AE2336" s="99">
        <f>COUNTIFS(通讯通路门店!$S:$S,$G2336,通讯通路门店!$J:$J,"其他品牌专卖店")</f>
        <v>0</v>
      </c>
      <c r="AF2336" s="99">
        <f>SUMIFS(通讯通路门店!$BI:$BI,通讯通路门店!$S:$S,$G2336)</f>
        <v>0</v>
      </c>
      <c r="AG2336" s="99">
        <f>SUMIFS(通讯通路门店!$BH:$BH,通讯通路门店!$S:$S,$G2336)</f>
        <v>0</v>
      </c>
      <c r="AH2336" s="99">
        <f t="shared" si="181"/>
        <v>0</v>
      </c>
      <c r="AI2336" s="99">
        <f>SUMIFS(通讯通路门店!$BB:$BB,通讯通路门店!$S:$S,$G2336)</f>
        <v>0</v>
      </c>
      <c r="AJ2336" s="99">
        <f>SUMIFS(通讯通路门店!$BE:$BE,通讯通路门店!$S:$S,$G2336)</f>
        <v>0</v>
      </c>
      <c r="AK2336" s="99">
        <f>SUMIFS(通讯通路门店!$BG:$BG,通讯通路门店!$S:$S,$G2336)</f>
        <v>0</v>
      </c>
      <c r="AL2336" s="99">
        <f>SUMIFS(通讯通路门店!$BC:$BC,通讯通路门店!$S:$S,$G2336)</f>
        <v>0</v>
      </c>
      <c r="AM2336" s="99">
        <f>SUMIFS(通讯通路门店!$BD:$BD,通讯通路门店!$S:$S,$G2336)</f>
        <v>0</v>
      </c>
      <c r="AN2336" s="99">
        <f>SUMIFS(通讯通路门店!$BF:$BF,通讯通路门店!$S:$S,$G2336)</f>
        <v>0</v>
      </c>
      <c r="AO2336" s="99">
        <f t="shared" si="182"/>
        <v>0</v>
      </c>
      <c r="AP2336" s="99">
        <f>SUMIFS(通讯通路门店!$K:$K,通讯通路门店!$S:$S,$G2336)</f>
        <v>0</v>
      </c>
      <c r="AQ2336" s="83"/>
      <c r="AR2336" s="99">
        <f>SUMIFS(通讯通路门店!$T:$T,通讯通路门店!$S:$S,$G2336)</f>
        <v>0</v>
      </c>
      <c r="AS2336" s="99">
        <f>SUMIFS(通讯通路门店!$U:$U,通讯通路门店!$S:$S,$G2336)</f>
        <v>0</v>
      </c>
      <c r="AT2336" s="99">
        <f>SUMIFS(通讯通路门店!$V:$V,通讯通路门店!$S:$S,$G2336)</f>
        <v>0</v>
      </c>
      <c r="AU2336" s="99">
        <f>SUMIFS(通讯通路门店!$W:$W,通讯通路门店!$S:$S,$G2336)</f>
        <v>0</v>
      </c>
      <c r="AV2336" s="99">
        <f>SUMIFS(通讯通路门店!$Z:$Z,通讯通路门店!$S:$S,$G2336)</f>
        <v>0</v>
      </c>
      <c r="AW2336" s="99">
        <f>SUMIFS(通讯通路门店!$AB:$AB,通讯通路门店!$S:$S,$G2336)</f>
        <v>0</v>
      </c>
      <c r="AX2336" s="99">
        <f>SUMIFS(通讯通路门店!$X:$X,通讯通路门店!$S:$S,$G2336)</f>
        <v>0</v>
      </c>
      <c r="AY2336" s="99">
        <f>SUMIFS(通讯通路门店!$Y:$Y,通讯通路门店!$S:$S,$G2336)</f>
        <v>0</v>
      </c>
      <c r="AZ2336" s="99">
        <f>SUMIFS(通讯通路门店!$AA:$AA,通讯通路门店!$S:$S,$G2336)</f>
        <v>0</v>
      </c>
      <c r="BA2336" s="99">
        <f t="shared" si="183"/>
        <v>0</v>
      </c>
      <c r="BB2336" s="99">
        <f t="shared" si="184"/>
        <v>0</v>
      </c>
      <c r="BC2336" s="99">
        <f>SUMIFS(通讯通路门店!$W:$W,通讯通路门店!$S:$S,$G2336,通讯通路门店!$J:$J,"荣耀体验店")+SUMIFS(通讯通路门店!$W:$W,通讯通路门店!$S:$S,$G2336,通讯通路门店!$J:$J,"荣耀授权专卖店")</f>
        <v>0</v>
      </c>
      <c r="BD2336" s="99">
        <f>SUMIFS(通讯通路门店!$Z:$Z,通讯通路门店!$S:$S,$G2336,通讯通路门店!$J:$J,"VIVO体验店")</f>
        <v>0</v>
      </c>
      <c r="BE2336" s="99">
        <f>SUMIFS(通讯通路门店!$AB:$AB,通讯通路门店!$S:$S,$G2336,通讯通路门店!$J:$J,"OPPO体验店")</f>
        <v>0</v>
      </c>
      <c r="BF2336" s="99">
        <f>SUMIFS(通讯通路门店!$X:$X,通讯通路门店!$S:$S,$G2336,通讯通路门店!$J:$J,"华为授权体验店")+SUMIFS(通讯通路门店!$AA:$AA,通讯通路门店!$S:$S,$G2336,通讯通路门店!$J:$J,"华为堡垒店")</f>
        <v>0</v>
      </c>
      <c r="BG2336" s="99">
        <f>SUMIFS(通讯通路门店!$Y:$Y,通讯通路门店!$S:$S,$G2336,通讯通路门店!$J:$J,"小米体验店")</f>
        <v>0</v>
      </c>
      <c r="BH2336" s="99">
        <f>SUMIFS(通讯通路门店!$AA:$AA,通讯通路门店!$S:$S,$G2336,通讯通路门店!$J:$J,"苹果体验店")</f>
        <v>0</v>
      </c>
      <c r="BI2336" s="99">
        <f>SUMIFS(通讯通路门店!$K:$K,通讯通路门店!$S:$S,$G2336,通讯通路门店!$J:$J,"其他品牌专卖店")</f>
        <v>0</v>
      </c>
      <c r="BJ2336" s="99">
        <f>SUMIFS(通讯通路门店!$AC:$AC,通讯通路门店!$S:$S,$G2336)</f>
        <v>0</v>
      </c>
      <c r="BK2336" s="99">
        <f>SUMIFS(通讯通路门店!$AD:$AD,通讯通路门店!$S:$S,$G2336)</f>
        <v>0</v>
      </c>
      <c r="BL2336" s="99">
        <f>SUMIFS(通讯通路门店!$AE:$AE,通讯通路门店!$S:$S,$G2336)</f>
        <v>0</v>
      </c>
      <c r="BM2336" s="99">
        <f>SUMIFS(通讯通路门店!$AF:$AF,通讯通路门店!$S:$S,$G2336)</f>
        <v>0</v>
      </c>
      <c r="BN2336" s="99">
        <f>SUMIFS(通讯通路门店!$AG:$AG,通讯通路门店!$S:$S,$G2336)</f>
        <v>0</v>
      </c>
      <c r="BO2336" s="99">
        <f>SUMIFS(通讯通路门店!$AH:$AH,通讯通路门店!$S:$S,$G2336)</f>
        <v>0</v>
      </c>
      <c r="BP2336" s="99">
        <f>SUMIFS(通讯通路门店!$AI:$AI,通讯通路门店!$S:$S,$G2336)</f>
        <v>0</v>
      </c>
      <c r="BQ2336" s="83"/>
    </row>
  </sheetData>
  <mergeCells count="6">
    <mergeCell ref="A1:D1"/>
    <mergeCell ref="E1:T1"/>
    <mergeCell ref="U1:AE1"/>
    <mergeCell ref="AF1:AN1"/>
    <mergeCell ref="AO1:BI1"/>
    <mergeCell ref="BJ1:BP1"/>
  </mergeCell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200"/>
  <sheetViews>
    <sheetView zoomScale="85" zoomScaleNormal="85" topLeftCell="Z1" workbookViewId="0">
      <selection activeCell="AA12" sqref="AA12"/>
    </sheetView>
  </sheetViews>
  <sheetFormatPr defaultColWidth="19.6" defaultRowHeight="16.5"/>
  <cols>
    <col min="1" max="5" width="19.6" style="29" customWidth="1"/>
    <col min="6" max="6" width="38.6" style="29" customWidth="1"/>
    <col min="7" max="8" width="27.8" style="29" customWidth="1"/>
    <col min="9" max="10" width="19.6" style="29" customWidth="1"/>
    <col min="11" max="11" width="36.2" style="29" customWidth="1"/>
    <col min="12" max="13" width="19.6" style="29" customWidth="1"/>
    <col min="14" max="14" width="34.8" style="29" customWidth="1"/>
    <col min="15" max="15" width="19.6" style="29" customWidth="1"/>
    <col min="16" max="16" width="28.8" style="29" customWidth="1"/>
    <col min="17" max="17" width="24.6" style="29" customWidth="1"/>
    <col min="18" max="16384" width="19.6" style="29" customWidth="1"/>
  </cols>
  <sheetData>
    <row r="1" s="23" customFormat="1" ht="14.65" customHeight="1" spans="1:38">
      <c r="A1" s="30" t="s">
        <v>0</v>
      </c>
      <c r="B1" s="12"/>
      <c r="C1" s="13"/>
      <c r="D1" s="31" t="s">
        <v>668</v>
      </c>
      <c r="E1" s="12"/>
      <c r="F1" s="12"/>
      <c r="G1" s="12"/>
      <c r="H1" s="12"/>
      <c r="I1" s="12"/>
      <c r="J1" s="12"/>
      <c r="K1" s="12"/>
      <c r="L1" s="12"/>
      <c r="M1" s="12"/>
      <c r="N1" s="12"/>
      <c r="O1" s="13"/>
      <c r="P1" s="32" t="s">
        <v>2</v>
      </c>
      <c r="Q1" s="13"/>
      <c r="R1" s="33" t="s">
        <v>669</v>
      </c>
      <c r="S1" s="12"/>
      <c r="T1" s="12"/>
      <c r="U1" s="12"/>
      <c r="V1" s="13"/>
      <c r="W1" s="34" t="s">
        <v>670</v>
      </c>
      <c r="X1" s="12"/>
      <c r="Y1" s="12"/>
      <c r="Z1" s="12"/>
      <c r="AA1" s="13"/>
      <c r="AB1" s="35" t="s">
        <v>671</v>
      </c>
      <c r="AC1" s="12"/>
      <c r="AD1" s="12"/>
      <c r="AE1" s="12"/>
      <c r="AF1" s="13"/>
      <c r="AG1" s="36" t="s">
        <v>672</v>
      </c>
      <c r="AH1" s="12"/>
      <c r="AI1" s="12"/>
      <c r="AJ1" s="13"/>
      <c r="AK1" s="37" t="s">
        <v>7</v>
      </c>
      <c r="AL1" s="13"/>
    </row>
    <row r="2" s="24" customFormat="1" ht="17.25" customHeight="1" spans="1:38">
      <c r="A2" s="38" t="s">
        <v>673</v>
      </c>
      <c r="B2" s="38" t="s">
        <v>673</v>
      </c>
      <c r="C2" s="38" t="s">
        <v>673</v>
      </c>
      <c r="D2" s="39"/>
      <c r="E2" s="40" t="s">
        <v>674</v>
      </c>
      <c r="F2" s="41" t="s">
        <v>675</v>
      </c>
      <c r="G2" s="38"/>
      <c r="H2" s="38"/>
      <c r="I2" s="38"/>
      <c r="J2" s="38"/>
      <c r="K2" s="38" t="s">
        <v>676</v>
      </c>
      <c r="L2" s="38" t="s">
        <v>676</v>
      </c>
      <c r="M2" s="38"/>
      <c r="N2" s="38" t="s">
        <v>676</v>
      </c>
      <c r="O2" s="38"/>
      <c r="P2" s="38" t="s">
        <v>677</v>
      </c>
      <c r="Q2" s="42" t="s">
        <v>677</v>
      </c>
      <c r="R2" s="43"/>
      <c r="S2" s="43"/>
      <c r="T2" s="43"/>
      <c r="U2" s="43"/>
      <c r="V2" s="43"/>
      <c r="W2" s="38" t="s">
        <v>678</v>
      </c>
      <c r="X2" s="43"/>
      <c r="Y2" s="43"/>
      <c r="Z2" s="38"/>
      <c r="AA2" s="41"/>
      <c r="AB2" s="41"/>
      <c r="AC2" s="41"/>
      <c r="AD2" s="41"/>
      <c r="AE2" s="41"/>
      <c r="AF2" s="41"/>
      <c r="AG2" s="38" t="s">
        <v>678</v>
      </c>
      <c r="AH2" s="38" t="s">
        <v>678</v>
      </c>
      <c r="AI2" s="38" t="s">
        <v>678</v>
      </c>
      <c r="AJ2" s="38" t="s">
        <v>678</v>
      </c>
      <c r="AK2" s="43"/>
      <c r="AL2" s="38"/>
    </row>
    <row r="3" s="24" customFormat="1" ht="17.25" customHeight="1" spans="1:38">
      <c r="A3" s="38"/>
      <c r="B3" s="38"/>
      <c r="C3" s="38"/>
      <c r="D3" s="43" t="s">
        <v>679</v>
      </c>
      <c r="E3" s="44" t="s">
        <v>680</v>
      </c>
      <c r="F3" s="45"/>
      <c r="G3" s="38"/>
      <c r="H3" s="38"/>
      <c r="I3" s="38"/>
      <c r="J3" s="43" t="s">
        <v>679</v>
      </c>
      <c r="K3" s="38"/>
      <c r="L3" s="38"/>
      <c r="M3" s="46"/>
      <c r="N3" s="38"/>
      <c r="O3" s="43" t="s">
        <v>679</v>
      </c>
      <c r="P3" s="38"/>
      <c r="Q3" s="47"/>
      <c r="R3" s="48"/>
      <c r="S3" s="49"/>
      <c r="T3" s="49"/>
      <c r="U3" s="50"/>
      <c r="V3" s="51"/>
      <c r="W3" s="52"/>
      <c r="X3" s="49"/>
      <c r="Y3" s="49"/>
      <c r="Z3" s="52"/>
      <c r="AA3" s="53"/>
      <c r="AB3" s="54" t="s">
        <v>679</v>
      </c>
      <c r="AC3" s="54" t="s">
        <v>679</v>
      </c>
      <c r="AD3" s="54" t="s">
        <v>679</v>
      </c>
      <c r="AE3" s="54" t="s">
        <v>679</v>
      </c>
      <c r="AF3" s="55"/>
      <c r="AG3" s="56"/>
      <c r="AH3" s="56"/>
      <c r="AI3" s="56"/>
      <c r="AJ3" s="56"/>
      <c r="AK3" s="49"/>
      <c r="AL3" s="56"/>
    </row>
    <row r="4" s="25" customFormat="1" ht="43.15" customHeight="1" spans="1:38">
      <c r="A4" s="57" t="s">
        <v>681</v>
      </c>
      <c r="B4" s="57" t="s">
        <v>682</v>
      </c>
      <c r="C4" s="57" t="s">
        <v>683</v>
      </c>
      <c r="D4" s="58" t="s">
        <v>78</v>
      </c>
      <c r="E4" s="59" t="s">
        <v>684</v>
      </c>
      <c r="F4" s="60" t="s">
        <v>685</v>
      </c>
      <c r="G4" s="61" t="s">
        <v>81</v>
      </c>
      <c r="H4" s="61" t="s">
        <v>82</v>
      </c>
      <c r="I4" s="57" t="s">
        <v>85</v>
      </c>
      <c r="J4" s="62" t="s">
        <v>86</v>
      </c>
      <c r="K4" s="63" t="s">
        <v>686</v>
      </c>
      <c r="L4" s="63" t="s">
        <v>687</v>
      </c>
      <c r="M4" s="64" t="s">
        <v>688</v>
      </c>
      <c r="N4" s="57" t="s">
        <v>689</v>
      </c>
      <c r="O4" s="65" t="s">
        <v>690</v>
      </c>
      <c r="P4" s="66" t="s">
        <v>691</v>
      </c>
      <c r="Q4" s="66" t="s">
        <v>692</v>
      </c>
      <c r="R4" s="67" t="s">
        <v>693</v>
      </c>
      <c r="S4" s="12"/>
      <c r="T4" s="12"/>
      <c r="U4" s="12"/>
      <c r="V4" s="13"/>
      <c r="W4" s="68" t="s">
        <v>694</v>
      </c>
      <c r="X4" s="12"/>
      <c r="Y4" s="12"/>
      <c r="Z4" s="12"/>
      <c r="AA4" s="13"/>
      <c r="AB4" s="69" t="s">
        <v>695</v>
      </c>
      <c r="AC4" s="12"/>
      <c r="AD4" s="12"/>
      <c r="AE4" s="12"/>
      <c r="AF4" s="13"/>
      <c r="AG4" s="68" t="s">
        <v>696</v>
      </c>
      <c r="AH4" s="68" t="s">
        <v>697</v>
      </c>
      <c r="AI4" s="68" t="s">
        <v>698</v>
      </c>
      <c r="AJ4" s="68" t="s">
        <v>699</v>
      </c>
      <c r="AK4" s="68"/>
      <c r="AL4" s="68"/>
    </row>
    <row r="5" s="26" customFormat="1" ht="29.25" customHeight="1" spans="1:38">
      <c r="A5" s="70" t="s">
        <v>603</v>
      </c>
      <c r="B5" s="70" t="s">
        <v>604</v>
      </c>
      <c r="C5" s="70" t="s">
        <v>700</v>
      </c>
      <c r="D5" s="71" t="s">
        <v>13</v>
      </c>
      <c r="E5" s="71" t="s">
        <v>14</v>
      </c>
      <c r="F5" s="72" t="s">
        <v>701</v>
      </c>
      <c r="G5" s="70" t="s">
        <v>16</v>
      </c>
      <c r="H5" s="70" t="s">
        <v>17</v>
      </c>
      <c r="I5" s="72" t="s">
        <v>702</v>
      </c>
      <c r="J5" s="73" t="s">
        <v>21</v>
      </c>
      <c r="K5" s="74" t="s">
        <v>23</v>
      </c>
      <c r="L5" s="74" t="s">
        <v>703</v>
      </c>
      <c r="M5" s="72" t="s">
        <v>704</v>
      </c>
      <c r="N5" s="72" t="s">
        <v>25</v>
      </c>
      <c r="O5" s="75" t="s">
        <v>705</v>
      </c>
      <c r="P5" s="70" t="s">
        <v>706</v>
      </c>
      <c r="Q5" s="74" t="s">
        <v>610</v>
      </c>
      <c r="R5" s="76" t="s">
        <v>37</v>
      </c>
      <c r="S5" s="76" t="s">
        <v>38</v>
      </c>
      <c r="T5" s="76" t="s">
        <v>707</v>
      </c>
      <c r="U5" s="76" t="s">
        <v>708</v>
      </c>
      <c r="V5" s="77" t="s">
        <v>709</v>
      </c>
      <c r="W5" s="77" t="s">
        <v>44</v>
      </c>
      <c r="X5" s="77" t="s">
        <v>47</v>
      </c>
      <c r="Y5" s="77" t="s">
        <v>710</v>
      </c>
      <c r="Z5" s="77" t="s">
        <v>711</v>
      </c>
      <c r="AA5" s="78" t="s">
        <v>712</v>
      </c>
      <c r="AB5" s="79" t="s">
        <v>713</v>
      </c>
      <c r="AC5" s="79" t="s">
        <v>714</v>
      </c>
      <c r="AD5" s="79" t="s">
        <v>715</v>
      </c>
      <c r="AE5" s="79" t="s">
        <v>716</v>
      </c>
      <c r="AF5" s="79" t="s">
        <v>717</v>
      </c>
      <c r="AG5" s="78" t="s">
        <v>718</v>
      </c>
      <c r="AH5" s="78" t="s">
        <v>719</v>
      </c>
      <c r="AI5" s="78" t="s">
        <v>720</v>
      </c>
      <c r="AJ5" s="78" t="s">
        <v>721</v>
      </c>
      <c r="AK5" s="78" t="s">
        <v>68</v>
      </c>
      <c r="AL5" s="78" t="s">
        <v>722</v>
      </c>
    </row>
    <row r="6" s="27" customFormat="1" spans="1:38">
      <c r="D6" s="27" t="s">
        <v>111</v>
      </c>
      <c r="E6" s="27" t="s">
        <v>723</v>
      </c>
      <c r="F6" s="27" t="s">
        <v>724</v>
      </c>
      <c r="G6" s="27" t="s">
        <v>725</v>
      </c>
      <c r="H6" s="27" t="s">
        <v>726</v>
      </c>
      <c r="I6" s="27" t="s">
        <v>727</v>
      </c>
      <c r="J6" s="27" t="s">
        <v>117</v>
      </c>
      <c r="K6" s="27" t="s">
        <v>728</v>
      </c>
      <c r="L6" s="27" t="s">
        <v>729</v>
      </c>
      <c r="M6" s="27">
        <v>0</v>
      </c>
      <c r="N6" s="27" t="s">
        <v>730</v>
      </c>
      <c r="O6" s="27" t="s">
        <v>124</v>
      </c>
      <c r="P6" s="27" t="s">
        <v>731</v>
      </c>
      <c r="Q6" s="27" t="s">
        <v>732</v>
      </c>
      <c r="R6" s="80">
        <v>0</v>
      </c>
      <c r="S6" s="27">
        <v>3</v>
      </c>
      <c r="T6" s="27">
        <v>2</v>
      </c>
      <c r="U6" s="27">
        <v>0</v>
      </c>
      <c r="V6" s="27">
        <v>0</v>
      </c>
      <c r="W6" s="27">
        <v>0</v>
      </c>
      <c r="X6" s="27">
        <v>0</v>
      </c>
      <c r="Y6" s="27">
        <v>1</v>
      </c>
      <c r="Z6" s="27">
        <v>0</v>
      </c>
      <c r="AA6" s="27">
        <v>0</v>
      </c>
      <c r="AB6" s="27" t="s">
        <v>733</v>
      </c>
      <c r="AC6" s="27" t="s">
        <v>733</v>
      </c>
      <c r="AD6" s="27" t="s">
        <v>139</v>
      </c>
      <c r="AE6" s="27" t="s">
        <v>733</v>
      </c>
      <c r="AF6" s="27" t="s">
        <v>450</v>
      </c>
      <c r="AG6" s="27">
        <v>0</v>
      </c>
      <c r="AH6" s="27">
        <v>0</v>
      </c>
      <c r="AI6" s="27">
        <v>0</v>
      </c>
      <c r="AJ6" s="27">
        <v>2</v>
      </c>
      <c r="AK6" s="27">
        <v>2</v>
      </c>
      <c r="AL6" s="27">
        <v>0</v>
      </c>
    </row>
    <row r="7" s="27" customFormat="1" spans="1:38">
      <c r="R7" s="80"/>
    </row>
    <row r="8" s="27" customFormat="1" spans="1:38">
      <c r="R8" s="80"/>
    </row>
    <row r="9" s="27" customFormat="1" spans="1:38">
      <c r="R9" s="80"/>
    </row>
    <row r="10" s="27" customFormat="1" spans="1:38">
      <c r="R10" s="80"/>
    </row>
    <row r="11" s="27" customFormat="1" spans="1:38">
      <c r="R11" s="80"/>
    </row>
    <row r="12" s="27" customFormat="1" spans="1:38">
      <c r="R12" s="80"/>
    </row>
    <row r="13" s="27" customFormat="1" spans="1:38">
      <c r="R13" s="80"/>
    </row>
    <row r="14" s="27" customFormat="1" spans="1:38">
      <c r="R14" s="80"/>
    </row>
    <row r="15" s="27" customFormat="1" spans="1:38">
      <c r="R15" s="80"/>
    </row>
    <row r="16" s="27" customFormat="1" spans="1:38">
      <c r="R16" s="80"/>
    </row>
    <row r="17" s="28" customFormat="1" spans="1:38">
      <c r="A17" s="27"/>
      <c r="B17" s="27"/>
      <c r="C17" s="27"/>
      <c r="D17" s="27"/>
      <c r="E17" s="27"/>
      <c r="F17" s="27"/>
      <c r="G17" s="27"/>
      <c r="H17" s="27"/>
      <c r="I17" s="27"/>
      <c r="J17" s="27"/>
      <c r="K17" s="27"/>
      <c r="L17" s="27"/>
      <c r="M17" s="27"/>
      <c r="N17" s="27"/>
      <c r="O17" s="27"/>
      <c r="P17" s="27"/>
      <c r="Q17" s="27"/>
      <c r="R17" s="80"/>
      <c r="S17" s="27"/>
      <c r="T17" s="27"/>
      <c r="U17" s="27"/>
      <c r="V17" s="27"/>
      <c r="W17" s="27"/>
      <c r="X17" s="27"/>
      <c r="Y17" s="27"/>
      <c r="Z17" s="27"/>
      <c r="AA17" s="27"/>
      <c r="AB17" s="27"/>
      <c r="AC17" s="27"/>
      <c r="AD17" s="27"/>
      <c r="AE17" s="27"/>
      <c r="AF17" s="27"/>
      <c r="AG17" s="27"/>
      <c r="AH17" s="27"/>
      <c r="AI17" s="27"/>
      <c r="AJ17" s="27"/>
      <c r="AK17" s="27"/>
      <c r="AL17" s="27"/>
    </row>
    <row r="18" s="28" customFormat="1" spans="1:38">
      <c r="A18" s="27"/>
      <c r="B18" s="27"/>
      <c r="C18" s="27"/>
      <c r="D18" s="27"/>
      <c r="E18" s="27"/>
      <c r="F18" s="27"/>
      <c r="G18" s="27"/>
      <c r="H18" s="27"/>
      <c r="I18" s="27"/>
      <c r="J18" s="27"/>
      <c r="K18" s="27"/>
      <c r="L18" s="27"/>
      <c r="M18" s="27"/>
      <c r="N18" s="27"/>
      <c r="O18" s="27"/>
      <c r="P18" s="27"/>
      <c r="Q18" s="27"/>
      <c r="R18" s="80"/>
      <c r="S18" s="27"/>
      <c r="T18" s="27"/>
      <c r="U18" s="27"/>
      <c r="V18" s="27"/>
      <c r="W18" s="27"/>
      <c r="X18" s="27"/>
      <c r="Y18" s="27"/>
      <c r="Z18" s="27"/>
      <c r="AA18" s="27"/>
      <c r="AB18" s="27"/>
      <c r="AC18" s="27"/>
      <c r="AD18" s="27"/>
      <c r="AE18" s="27"/>
      <c r="AF18" s="27"/>
      <c r="AG18" s="27"/>
      <c r="AH18" s="27"/>
      <c r="AI18" s="27"/>
      <c r="AJ18" s="27"/>
      <c r="AK18" s="27"/>
      <c r="AL18" s="27"/>
    </row>
    <row r="19" s="28" customFormat="1" spans="1:38">
      <c r="A19" s="27"/>
      <c r="B19" s="27"/>
      <c r="C19" s="27"/>
      <c r="D19" s="27"/>
      <c r="E19" s="27"/>
      <c r="F19" s="27"/>
      <c r="G19" s="27"/>
      <c r="H19" s="27"/>
      <c r="I19" s="27"/>
      <c r="J19" s="27"/>
      <c r="K19" s="27"/>
      <c r="L19" s="27"/>
      <c r="M19" s="27"/>
      <c r="N19" s="27"/>
      <c r="O19" s="27"/>
      <c r="P19" s="27"/>
      <c r="Q19" s="27"/>
      <c r="R19" s="80"/>
      <c r="S19" s="27"/>
      <c r="T19" s="27"/>
      <c r="U19" s="27"/>
      <c r="V19" s="27"/>
      <c r="W19" s="27"/>
      <c r="X19" s="27"/>
      <c r="Y19" s="27"/>
      <c r="Z19" s="27"/>
      <c r="AA19" s="27"/>
      <c r="AB19" s="27"/>
      <c r="AC19" s="27"/>
      <c r="AD19" s="27"/>
      <c r="AE19" s="27"/>
      <c r="AF19" s="27"/>
      <c r="AG19" s="27"/>
      <c r="AH19" s="27"/>
      <c r="AI19" s="27"/>
      <c r="AJ19" s="27"/>
      <c r="AK19" s="27"/>
      <c r="AL19" s="27"/>
    </row>
    <row r="20" s="28" customFormat="1" spans="1:38">
      <c r="A20" s="27"/>
      <c r="B20" s="27"/>
      <c r="C20" s="27"/>
      <c r="D20" s="27"/>
      <c r="E20" s="27"/>
      <c r="F20" s="27"/>
      <c r="G20" s="27"/>
      <c r="H20" s="27"/>
      <c r="I20" s="27"/>
      <c r="J20" s="27"/>
      <c r="K20" s="27"/>
      <c r="L20" s="27"/>
      <c r="M20" s="27"/>
      <c r="N20" s="27"/>
      <c r="O20" s="27"/>
      <c r="P20" s="27"/>
      <c r="Q20" s="27"/>
      <c r="R20" s="80"/>
      <c r="S20" s="27"/>
      <c r="T20" s="27"/>
      <c r="U20" s="27"/>
      <c r="V20" s="27"/>
      <c r="W20" s="27"/>
      <c r="X20" s="27"/>
      <c r="Y20" s="27"/>
      <c r="Z20" s="27"/>
      <c r="AA20" s="27"/>
      <c r="AB20" s="27"/>
      <c r="AC20" s="27"/>
      <c r="AD20" s="27"/>
      <c r="AE20" s="27"/>
      <c r="AF20" s="27"/>
      <c r="AG20" s="27"/>
      <c r="AH20" s="27"/>
      <c r="AI20" s="27"/>
      <c r="AJ20" s="27"/>
      <c r="AK20" s="27"/>
      <c r="AL20" s="27"/>
    </row>
    <row r="21" s="28" customFormat="1" spans="1:38">
      <c r="A21" s="27"/>
      <c r="B21" s="27"/>
      <c r="C21" s="27"/>
      <c r="D21" s="27"/>
      <c r="E21" s="27"/>
      <c r="F21" s="27"/>
      <c r="G21" s="27"/>
      <c r="H21" s="27"/>
      <c r="I21" s="27"/>
      <c r="J21" s="27"/>
      <c r="K21" s="27"/>
      <c r="L21" s="27"/>
      <c r="M21" s="27"/>
      <c r="N21" s="27"/>
      <c r="O21" s="27"/>
      <c r="P21" s="27"/>
      <c r="Q21" s="27"/>
      <c r="R21" s="80"/>
      <c r="S21" s="27"/>
      <c r="T21" s="27"/>
      <c r="U21" s="27"/>
      <c r="V21" s="27"/>
      <c r="W21" s="27"/>
      <c r="X21" s="27"/>
      <c r="Y21" s="27"/>
      <c r="Z21" s="27"/>
      <c r="AA21" s="27"/>
      <c r="AB21" s="27"/>
      <c r="AC21" s="27"/>
      <c r="AD21" s="27"/>
      <c r="AE21" s="27"/>
      <c r="AF21" s="27"/>
      <c r="AG21" s="27"/>
      <c r="AH21" s="27"/>
      <c r="AI21" s="27"/>
      <c r="AJ21" s="27"/>
      <c r="AK21" s="27"/>
      <c r="AL21" s="27"/>
    </row>
    <row r="22" s="28" customFormat="1" spans="1:38">
      <c r="A22" s="27"/>
      <c r="B22" s="27"/>
      <c r="C22" s="27"/>
      <c r="D22" s="27"/>
      <c r="E22" s="27"/>
      <c r="F22" s="27"/>
      <c r="G22" s="27"/>
      <c r="H22" s="27"/>
      <c r="I22" s="27"/>
      <c r="J22" s="27"/>
      <c r="K22" s="27"/>
      <c r="L22" s="27"/>
      <c r="M22" s="27"/>
      <c r="N22" s="27"/>
      <c r="O22" s="27"/>
      <c r="P22" s="27"/>
      <c r="Q22" s="27"/>
      <c r="R22" s="80"/>
      <c r="S22" s="27"/>
      <c r="T22" s="27"/>
      <c r="U22" s="27"/>
      <c r="V22" s="27"/>
      <c r="W22" s="27"/>
      <c r="X22" s="27"/>
      <c r="Y22" s="27"/>
      <c r="Z22" s="27"/>
      <c r="AA22" s="27"/>
      <c r="AB22" s="27"/>
      <c r="AC22" s="27"/>
      <c r="AD22" s="27"/>
      <c r="AE22" s="27"/>
      <c r="AF22" s="27"/>
      <c r="AG22" s="27"/>
      <c r="AH22" s="27"/>
      <c r="AI22" s="27"/>
      <c r="AJ22" s="27"/>
      <c r="AK22" s="27"/>
      <c r="AL22" s="27"/>
    </row>
    <row r="23" s="28" customFormat="1" spans="1:38">
      <c r="A23" s="27"/>
      <c r="B23" s="27"/>
      <c r="C23" s="27"/>
      <c r="D23" s="27"/>
      <c r="E23" s="27"/>
      <c r="F23" s="27"/>
      <c r="G23" s="27"/>
      <c r="H23" s="27"/>
      <c r="I23" s="27"/>
      <c r="J23" s="27"/>
      <c r="K23" s="27"/>
      <c r="L23" s="27"/>
      <c r="M23" s="27"/>
      <c r="N23" s="27"/>
      <c r="O23" s="27"/>
      <c r="P23" s="27"/>
      <c r="Q23" s="27"/>
      <c r="R23" s="80"/>
      <c r="S23" s="27"/>
      <c r="T23" s="27"/>
      <c r="U23" s="27"/>
      <c r="V23" s="27"/>
      <c r="W23" s="27"/>
      <c r="X23" s="27"/>
      <c r="Y23" s="27"/>
      <c r="Z23" s="27"/>
      <c r="AA23" s="27"/>
      <c r="AB23" s="27"/>
      <c r="AC23" s="27"/>
      <c r="AD23" s="27"/>
      <c r="AE23" s="27"/>
      <c r="AF23" s="27"/>
      <c r="AG23" s="27"/>
      <c r="AH23" s="27"/>
      <c r="AI23" s="27"/>
      <c r="AJ23" s="27"/>
      <c r="AK23" s="27"/>
      <c r="AL23" s="27"/>
    </row>
    <row r="24" s="28" customFormat="1" spans="1:38">
      <c r="A24" s="27"/>
      <c r="B24" s="27"/>
      <c r="C24" s="27"/>
      <c r="D24" s="27"/>
      <c r="E24" s="27"/>
      <c r="F24" s="27"/>
      <c r="G24" s="27"/>
      <c r="H24" s="27"/>
      <c r="I24" s="27"/>
      <c r="J24" s="27"/>
      <c r="K24" s="27"/>
      <c r="L24" s="27"/>
      <c r="M24" s="27"/>
      <c r="N24" s="27"/>
      <c r="O24" s="27"/>
      <c r="P24" s="27"/>
      <c r="Q24" s="27"/>
      <c r="R24" s="80"/>
      <c r="S24" s="27"/>
      <c r="T24" s="27"/>
      <c r="U24" s="27"/>
      <c r="V24" s="27"/>
      <c r="W24" s="27"/>
      <c r="X24" s="27"/>
      <c r="Y24" s="27"/>
      <c r="Z24" s="27"/>
      <c r="AA24" s="27"/>
      <c r="AB24" s="27"/>
      <c r="AC24" s="27"/>
      <c r="AD24" s="27"/>
      <c r="AE24" s="27"/>
      <c r="AF24" s="27"/>
      <c r="AG24" s="27"/>
      <c r="AH24" s="27"/>
      <c r="AI24" s="27"/>
      <c r="AJ24" s="27"/>
      <c r="AK24" s="27"/>
      <c r="AL24" s="27"/>
    </row>
    <row r="25" s="28" customFormat="1" spans="1:38">
      <c r="A25" s="27"/>
      <c r="B25" s="27"/>
      <c r="C25" s="27"/>
      <c r="D25" s="27"/>
      <c r="E25" s="27"/>
      <c r="F25" s="27"/>
      <c r="G25" s="27"/>
      <c r="H25" s="27"/>
      <c r="I25" s="27"/>
      <c r="J25" s="27"/>
      <c r="K25" s="27"/>
      <c r="L25" s="27"/>
      <c r="M25" s="27"/>
      <c r="N25" s="27"/>
      <c r="O25" s="27"/>
      <c r="P25" s="27"/>
      <c r="Q25" s="27"/>
      <c r="R25" s="80"/>
      <c r="S25" s="27"/>
      <c r="T25" s="27"/>
      <c r="U25" s="27"/>
      <c r="V25" s="27"/>
      <c r="W25" s="27"/>
      <c r="X25" s="27"/>
      <c r="Y25" s="27"/>
      <c r="Z25" s="27"/>
      <c r="AA25" s="27"/>
      <c r="AB25" s="27"/>
      <c r="AC25" s="27"/>
      <c r="AD25" s="27"/>
      <c r="AE25" s="27"/>
      <c r="AF25" s="27"/>
      <c r="AG25" s="27"/>
      <c r="AH25" s="27"/>
      <c r="AI25" s="27"/>
      <c r="AJ25" s="27"/>
      <c r="AK25" s="27"/>
      <c r="AL25" s="27"/>
    </row>
    <row r="26" s="28" customFormat="1" spans="1:38">
      <c r="A26" s="27"/>
      <c r="B26" s="27"/>
      <c r="C26" s="27"/>
      <c r="D26" s="27"/>
      <c r="E26" s="27"/>
      <c r="F26" s="27"/>
      <c r="G26" s="27"/>
      <c r="H26" s="27"/>
      <c r="I26" s="27"/>
      <c r="J26" s="27"/>
      <c r="K26" s="27"/>
      <c r="L26" s="27"/>
      <c r="M26" s="27"/>
      <c r="N26" s="27"/>
      <c r="O26" s="27"/>
      <c r="P26" s="27"/>
      <c r="Q26" s="27"/>
      <c r="R26" s="80"/>
      <c r="S26" s="27"/>
      <c r="T26" s="27"/>
      <c r="U26" s="27"/>
      <c r="V26" s="27"/>
      <c r="W26" s="27"/>
      <c r="X26" s="27"/>
      <c r="Y26" s="27"/>
      <c r="Z26" s="27"/>
      <c r="AA26" s="27"/>
      <c r="AB26" s="27"/>
      <c r="AC26" s="27"/>
      <c r="AD26" s="27"/>
      <c r="AE26" s="27"/>
      <c r="AF26" s="27"/>
      <c r="AG26" s="27"/>
      <c r="AH26" s="27"/>
      <c r="AI26" s="27"/>
      <c r="AJ26" s="27"/>
      <c r="AK26" s="27"/>
      <c r="AL26" s="27"/>
    </row>
    <row r="27" s="28" customFormat="1" spans="1:38">
      <c r="A27" s="27"/>
      <c r="B27" s="27"/>
      <c r="C27" s="27"/>
      <c r="D27" s="27"/>
      <c r="E27" s="27"/>
      <c r="F27" s="27"/>
      <c r="G27" s="27"/>
      <c r="H27" s="27"/>
      <c r="I27" s="27"/>
      <c r="J27" s="27"/>
      <c r="K27" s="27"/>
      <c r="L27" s="27"/>
      <c r="M27" s="27"/>
      <c r="N27" s="27"/>
      <c r="O27" s="27"/>
      <c r="P27" s="27"/>
      <c r="Q27" s="27"/>
      <c r="R27" s="80"/>
      <c r="S27" s="27"/>
      <c r="T27" s="27"/>
      <c r="U27" s="27"/>
      <c r="V27" s="27"/>
      <c r="W27" s="27"/>
      <c r="X27" s="27"/>
      <c r="Y27" s="27"/>
      <c r="Z27" s="27"/>
      <c r="AA27" s="27"/>
      <c r="AB27" s="27"/>
      <c r="AC27" s="27"/>
      <c r="AD27" s="27"/>
      <c r="AE27" s="27"/>
      <c r="AF27" s="27"/>
      <c r="AG27" s="27"/>
      <c r="AH27" s="27"/>
      <c r="AI27" s="27"/>
      <c r="AJ27" s="27"/>
      <c r="AK27" s="27"/>
      <c r="AL27" s="27"/>
    </row>
    <row r="28" s="28" customFormat="1" spans="1:38">
      <c r="A28" s="27"/>
      <c r="B28" s="27"/>
      <c r="C28" s="27"/>
      <c r="D28" s="27"/>
      <c r="E28" s="27"/>
      <c r="F28" s="27"/>
      <c r="G28" s="27"/>
      <c r="H28" s="27"/>
      <c r="I28" s="27"/>
      <c r="J28" s="27"/>
      <c r="K28" s="27"/>
      <c r="L28" s="27"/>
      <c r="M28" s="27"/>
      <c r="N28" s="27"/>
      <c r="O28" s="27"/>
      <c r="P28" s="27"/>
      <c r="Q28" s="27"/>
      <c r="R28" s="80"/>
      <c r="S28" s="27"/>
      <c r="T28" s="27"/>
      <c r="U28" s="27"/>
      <c r="V28" s="27"/>
      <c r="W28" s="27"/>
      <c r="X28" s="27"/>
      <c r="Y28" s="27"/>
      <c r="Z28" s="27"/>
      <c r="AA28" s="27"/>
      <c r="AB28" s="27"/>
      <c r="AC28" s="27"/>
      <c r="AD28" s="27"/>
      <c r="AE28" s="27"/>
      <c r="AF28" s="27"/>
      <c r="AG28" s="27"/>
      <c r="AH28" s="27"/>
      <c r="AI28" s="27"/>
      <c r="AJ28" s="27"/>
      <c r="AK28" s="27"/>
      <c r="AL28" s="27"/>
    </row>
    <row r="29" s="28" customFormat="1" spans="1:38">
      <c r="A29" s="27"/>
      <c r="B29" s="27"/>
      <c r="C29" s="27"/>
      <c r="D29" s="27"/>
      <c r="E29" s="27"/>
      <c r="F29" s="27"/>
      <c r="G29" s="27"/>
      <c r="H29" s="27"/>
      <c r="I29" s="27"/>
      <c r="J29" s="27"/>
      <c r="K29" s="27"/>
      <c r="L29" s="27"/>
      <c r="M29" s="27"/>
      <c r="N29" s="27"/>
      <c r="O29" s="27"/>
      <c r="P29" s="27"/>
      <c r="Q29" s="27"/>
      <c r="R29" s="80"/>
      <c r="S29" s="27"/>
      <c r="T29" s="27"/>
      <c r="U29" s="27"/>
      <c r="V29" s="27"/>
      <c r="W29" s="27"/>
      <c r="X29" s="27"/>
      <c r="Y29" s="27"/>
      <c r="Z29" s="27"/>
      <c r="AA29" s="27"/>
      <c r="AB29" s="27"/>
      <c r="AC29" s="27"/>
      <c r="AD29" s="27"/>
      <c r="AE29" s="27"/>
      <c r="AF29" s="27"/>
      <c r="AG29" s="27"/>
      <c r="AH29" s="27"/>
      <c r="AI29" s="27"/>
      <c r="AJ29" s="27"/>
      <c r="AK29" s="27"/>
      <c r="AL29" s="27"/>
    </row>
    <row r="30" s="28" customFormat="1" spans="1:38">
      <c r="A30" s="27"/>
      <c r="B30" s="27"/>
      <c r="C30" s="27"/>
      <c r="D30" s="27"/>
      <c r="E30" s="27"/>
      <c r="F30" s="27"/>
      <c r="G30" s="27"/>
      <c r="H30" s="27"/>
      <c r="I30" s="27"/>
      <c r="J30" s="27"/>
      <c r="K30" s="27"/>
      <c r="L30" s="27"/>
      <c r="M30" s="27"/>
      <c r="N30" s="27"/>
      <c r="O30" s="27"/>
      <c r="P30" s="27"/>
      <c r="Q30" s="27"/>
      <c r="R30" s="80"/>
      <c r="S30" s="27"/>
      <c r="T30" s="27"/>
      <c r="U30" s="27"/>
      <c r="V30" s="27"/>
      <c r="W30" s="27"/>
      <c r="X30" s="27"/>
      <c r="Y30" s="27"/>
      <c r="Z30" s="27"/>
      <c r="AA30" s="27"/>
      <c r="AB30" s="27"/>
      <c r="AC30" s="27"/>
      <c r="AD30" s="27"/>
      <c r="AE30" s="27"/>
      <c r="AF30" s="27"/>
      <c r="AG30" s="27"/>
      <c r="AH30" s="27"/>
      <c r="AI30" s="27"/>
      <c r="AJ30" s="27"/>
      <c r="AK30" s="27"/>
      <c r="AL30" s="27"/>
    </row>
    <row r="31" s="28" customFormat="1" spans="1:38">
      <c r="A31" s="27"/>
      <c r="B31" s="27"/>
      <c r="C31" s="27"/>
      <c r="D31" s="27"/>
      <c r="E31" s="27"/>
      <c r="F31" s="27"/>
      <c r="G31" s="27"/>
      <c r="H31" s="27"/>
      <c r="I31" s="27"/>
      <c r="J31" s="27"/>
      <c r="K31" s="27"/>
      <c r="L31" s="27"/>
      <c r="M31" s="27"/>
      <c r="N31" s="27"/>
      <c r="O31" s="27"/>
      <c r="P31" s="27"/>
      <c r="Q31" s="27"/>
      <c r="R31" s="80"/>
      <c r="S31" s="27"/>
      <c r="T31" s="27"/>
      <c r="U31" s="27"/>
      <c r="V31" s="27"/>
      <c r="W31" s="27"/>
      <c r="X31" s="27"/>
      <c r="Y31" s="27"/>
      <c r="Z31" s="27"/>
      <c r="AA31" s="27"/>
      <c r="AB31" s="27"/>
      <c r="AC31" s="27"/>
      <c r="AD31" s="27"/>
      <c r="AE31" s="27"/>
      <c r="AF31" s="27"/>
      <c r="AG31" s="27"/>
      <c r="AH31" s="27"/>
      <c r="AI31" s="27"/>
      <c r="AJ31" s="27"/>
      <c r="AK31" s="27"/>
      <c r="AL31" s="27"/>
    </row>
    <row r="32" s="28" customFormat="1" spans="1:38">
      <c r="A32" s="27"/>
      <c r="B32" s="27"/>
      <c r="C32" s="27"/>
      <c r="D32" s="27"/>
      <c r="E32" s="27"/>
      <c r="F32" s="27"/>
      <c r="G32" s="27"/>
      <c r="H32" s="27"/>
      <c r="I32" s="27"/>
      <c r="J32" s="27"/>
      <c r="K32" s="27"/>
      <c r="L32" s="27"/>
      <c r="M32" s="27"/>
      <c r="N32" s="27"/>
      <c r="O32" s="27"/>
      <c r="P32" s="27"/>
      <c r="Q32" s="27"/>
      <c r="R32" s="80"/>
      <c r="S32" s="27"/>
      <c r="T32" s="27"/>
      <c r="U32" s="27"/>
      <c r="V32" s="27"/>
      <c r="W32" s="27"/>
      <c r="X32" s="27"/>
      <c r="Y32" s="27"/>
      <c r="Z32" s="27"/>
      <c r="AA32" s="27"/>
      <c r="AB32" s="27"/>
      <c r="AC32" s="27"/>
      <c r="AD32" s="27"/>
      <c r="AE32" s="27"/>
      <c r="AF32" s="27"/>
      <c r="AG32" s="27"/>
      <c r="AH32" s="27"/>
      <c r="AI32" s="27"/>
      <c r="AJ32" s="27"/>
      <c r="AK32" s="27"/>
      <c r="AL32" s="27"/>
    </row>
    <row r="33" s="28" customFormat="1" spans="1:38">
      <c r="A33" s="27"/>
      <c r="B33" s="27"/>
      <c r="C33" s="27"/>
      <c r="D33" s="27"/>
      <c r="E33" s="27"/>
      <c r="F33" s="27"/>
      <c r="G33" s="27"/>
      <c r="H33" s="27"/>
      <c r="I33" s="27"/>
      <c r="J33" s="27"/>
      <c r="K33" s="27"/>
      <c r="L33" s="27"/>
      <c r="M33" s="27"/>
      <c r="N33" s="27"/>
      <c r="O33" s="27"/>
      <c r="P33" s="27"/>
      <c r="Q33" s="27"/>
      <c r="R33" s="80"/>
      <c r="S33" s="27"/>
      <c r="T33" s="27"/>
      <c r="U33" s="27"/>
      <c r="V33" s="27"/>
      <c r="W33" s="27"/>
      <c r="X33" s="27"/>
      <c r="Y33" s="27"/>
      <c r="Z33" s="27"/>
      <c r="AA33" s="27"/>
      <c r="AB33" s="27"/>
      <c r="AC33" s="27"/>
      <c r="AD33" s="27"/>
      <c r="AE33" s="27"/>
      <c r="AF33" s="27"/>
      <c r="AG33" s="27"/>
      <c r="AH33" s="27"/>
      <c r="AI33" s="27"/>
      <c r="AJ33" s="27"/>
      <c r="AK33" s="27"/>
      <c r="AL33" s="27"/>
    </row>
    <row r="34" s="28" customFormat="1" spans="1:38">
      <c r="A34" s="27"/>
      <c r="B34" s="27"/>
      <c r="C34" s="27"/>
      <c r="D34" s="27"/>
      <c r="E34" s="27"/>
      <c r="F34" s="27"/>
      <c r="G34" s="27"/>
      <c r="H34" s="27"/>
      <c r="I34" s="27"/>
      <c r="J34" s="27"/>
      <c r="K34" s="27"/>
      <c r="L34" s="27"/>
      <c r="M34" s="27"/>
      <c r="N34" s="27"/>
      <c r="O34" s="27"/>
      <c r="P34" s="27"/>
      <c r="Q34" s="27"/>
      <c r="R34" s="80"/>
      <c r="S34" s="27"/>
      <c r="T34" s="27"/>
      <c r="U34" s="27"/>
      <c r="V34" s="27"/>
      <c r="W34" s="27"/>
      <c r="X34" s="27"/>
      <c r="Y34" s="27"/>
      <c r="Z34" s="27"/>
      <c r="AA34" s="27"/>
      <c r="AB34" s="27"/>
      <c r="AC34" s="27"/>
      <c r="AD34" s="27"/>
      <c r="AE34" s="27"/>
      <c r="AF34" s="27"/>
      <c r="AG34" s="27"/>
      <c r="AH34" s="27"/>
      <c r="AI34" s="27"/>
      <c r="AJ34" s="27"/>
      <c r="AK34" s="27"/>
      <c r="AL34" s="27"/>
    </row>
    <row r="35" s="28" customFormat="1" spans="1:38">
      <c r="A35" s="27"/>
      <c r="B35" s="27"/>
      <c r="C35" s="27"/>
      <c r="D35" s="27"/>
      <c r="E35" s="27"/>
      <c r="F35" s="27"/>
      <c r="G35" s="27"/>
      <c r="H35" s="27"/>
      <c r="I35" s="27"/>
      <c r="J35" s="27"/>
      <c r="K35" s="27"/>
      <c r="L35" s="27"/>
      <c r="M35" s="27"/>
      <c r="N35" s="27"/>
      <c r="O35" s="27"/>
      <c r="P35" s="27"/>
      <c r="Q35" s="27"/>
      <c r="R35" s="80"/>
      <c r="S35" s="27"/>
      <c r="T35" s="27"/>
      <c r="U35" s="27"/>
      <c r="V35" s="27"/>
      <c r="W35" s="27"/>
      <c r="X35" s="27"/>
      <c r="Y35" s="27"/>
      <c r="Z35" s="27"/>
      <c r="AA35" s="27"/>
      <c r="AB35" s="27"/>
      <c r="AC35" s="27"/>
      <c r="AD35" s="27"/>
      <c r="AE35" s="27"/>
      <c r="AF35" s="27"/>
      <c r="AG35" s="27"/>
      <c r="AH35" s="27"/>
      <c r="AI35" s="27"/>
      <c r="AJ35" s="27"/>
      <c r="AK35" s="27"/>
      <c r="AL35" s="27"/>
    </row>
    <row r="36" s="28" customFormat="1" spans="1:38">
      <c r="A36" s="27"/>
      <c r="B36" s="27"/>
      <c r="C36" s="27"/>
      <c r="D36" s="27"/>
      <c r="E36" s="27"/>
      <c r="F36" s="27"/>
      <c r="G36" s="27"/>
      <c r="H36" s="27"/>
      <c r="I36" s="27"/>
      <c r="J36" s="27"/>
      <c r="K36" s="27"/>
      <c r="L36" s="27"/>
      <c r="M36" s="27"/>
      <c r="N36" s="27"/>
      <c r="O36" s="27"/>
      <c r="P36" s="27"/>
      <c r="Q36" s="27"/>
      <c r="R36" s="80"/>
      <c r="S36" s="27"/>
      <c r="T36" s="27"/>
      <c r="U36" s="27"/>
      <c r="V36" s="27"/>
      <c r="W36" s="27"/>
      <c r="X36" s="27"/>
      <c r="Y36" s="27"/>
      <c r="Z36" s="27"/>
      <c r="AA36" s="27"/>
      <c r="AB36" s="27"/>
      <c r="AC36" s="27"/>
      <c r="AD36" s="27"/>
      <c r="AE36" s="27"/>
      <c r="AF36" s="27"/>
      <c r="AG36" s="27"/>
      <c r="AH36" s="27"/>
      <c r="AI36" s="27"/>
      <c r="AJ36" s="27"/>
      <c r="AK36" s="27"/>
      <c r="AL36" s="27"/>
    </row>
    <row r="37" s="28" customFormat="1" spans="1:38">
      <c r="A37" s="27"/>
      <c r="B37" s="27"/>
      <c r="C37" s="27"/>
      <c r="D37" s="27"/>
      <c r="E37" s="27"/>
      <c r="F37" s="27"/>
      <c r="G37" s="27"/>
      <c r="H37" s="27"/>
      <c r="I37" s="27"/>
      <c r="J37" s="27"/>
      <c r="K37" s="27"/>
      <c r="L37" s="27"/>
      <c r="M37" s="27"/>
      <c r="N37" s="27"/>
      <c r="O37" s="27"/>
      <c r="P37" s="27"/>
      <c r="Q37" s="27"/>
      <c r="R37" s="80"/>
      <c r="S37" s="27"/>
      <c r="T37" s="27"/>
      <c r="U37" s="27"/>
      <c r="V37" s="27"/>
      <c r="W37" s="27"/>
      <c r="X37" s="27"/>
      <c r="Y37" s="27"/>
      <c r="Z37" s="27"/>
      <c r="AA37" s="27"/>
      <c r="AB37" s="27"/>
      <c r="AC37" s="27"/>
      <c r="AD37" s="27"/>
      <c r="AE37" s="27"/>
      <c r="AF37" s="27"/>
      <c r="AG37" s="27"/>
      <c r="AH37" s="27"/>
      <c r="AI37" s="27"/>
      <c r="AJ37" s="27"/>
      <c r="AK37" s="27"/>
      <c r="AL37" s="27"/>
    </row>
    <row r="38" s="28" customFormat="1" spans="1:38">
      <c r="A38" s="27"/>
      <c r="B38" s="27"/>
      <c r="C38" s="27"/>
      <c r="D38" s="27"/>
      <c r="E38" s="27"/>
      <c r="F38" s="27"/>
      <c r="G38" s="27"/>
      <c r="H38" s="27"/>
      <c r="I38" s="27"/>
      <c r="J38" s="27"/>
      <c r="K38" s="27"/>
      <c r="L38" s="27"/>
      <c r="M38" s="27"/>
      <c r="N38" s="27"/>
      <c r="O38" s="27"/>
      <c r="P38" s="27"/>
      <c r="Q38" s="27"/>
      <c r="R38" s="80"/>
      <c r="S38" s="27"/>
      <c r="T38" s="27"/>
      <c r="U38" s="27"/>
      <c r="V38" s="27"/>
      <c r="W38" s="27"/>
      <c r="X38" s="27"/>
      <c r="Y38" s="27"/>
      <c r="Z38" s="27"/>
      <c r="AA38" s="27"/>
      <c r="AB38" s="27"/>
      <c r="AC38" s="27"/>
      <c r="AD38" s="27"/>
      <c r="AE38" s="27"/>
      <c r="AF38" s="27"/>
      <c r="AG38" s="27"/>
      <c r="AH38" s="27"/>
      <c r="AI38" s="27"/>
      <c r="AJ38" s="27"/>
      <c r="AK38" s="27"/>
      <c r="AL38" s="27"/>
    </row>
    <row r="39" s="28" customFormat="1" spans="1:38">
      <c r="A39" s="27"/>
      <c r="B39" s="27"/>
      <c r="C39" s="27"/>
      <c r="D39" s="27"/>
      <c r="E39" s="27"/>
      <c r="F39" s="27"/>
      <c r="G39" s="27"/>
      <c r="H39" s="27"/>
      <c r="I39" s="27"/>
      <c r="J39" s="27"/>
      <c r="K39" s="27"/>
      <c r="L39" s="27"/>
      <c r="M39" s="27"/>
      <c r="N39" s="27"/>
      <c r="O39" s="27"/>
      <c r="P39" s="27"/>
      <c r="Q39" s="27"/>
      <c r="R39" s="80"/>
      <c r="S39" s="27"/>
      <c r="T39" s="27"/>
      <c r="U39" s="27"/>
      <c r="V39" s="27"/>
      <c r="W39" s="27"/>
      <c r="X39" s="27"/>
      <c r="Y39" s="27"/>
      <c r="Z39" s="27"/>
      <c r="AA39" s="27"/>
      <c r="AB39" s="27"/>
      <c r="AC39" s="27"/>
      <c r="AD39" s="27"/>
      <c r="AE39" s="27"/>
      <c r="AF39" s="27"/>
      <c r="AG39" s="27"/>
      <c r="AH39" s="27"/>
      <c r="AI39" s="27"/>
      <c r="AJ39" s="27"/>
      <c r="AK39" s="27"/>
      <c r="AL39" s="27"/>
    </row>
    <row r="40" s="28" customFormat="1" spans="1:38">
      <c r="A40" s="27"/>
      <c r="B40" s="27"/>
      <c r="C40" s="27"/>
      <c r="D40" s="27"/>
      <c r="E40" s="27"/>
      <c r="F40" s="27"/>
      <c r="G40" s="27"/>
      <c r="H40" s="27"/>
      <c r="I40" s="27"/>
      <c r="J40" s="27"/>
      <c r="K40" s="27"/>
      <c r="L40" s="27"/>
      <c r="M40" s="27"/>
      <c r="N40" s="27"/>
      <c r="O40" s="27"/>
      <c r="P40" s="27"/>
      <c r="Q40" s="27"/>
      <c r="R40" s="80"/>
      <c r="S40" s="27"/>
      <c r="T40" s="27"/>
      <c r="U40" s="27"/>
      <c r="V40" s="27"/>
      <c r="W40" s="27"/>
      <c r="X40" s="27"/>
      <c r="Y40" s="27"/>
      <c r="Z40" s="27"/>
      <c r="AA40" s="27"/>
      <c r="AB40" s="27"/>
      <c r="AC40" s="27"/>
      <c r="AD40" s="27"/>
      <c r="AE40" s="27"/>
      <c r="AF40" s="27"/>
      <c r="AG40" s="27"/>
      <c r="AH40" s="27"/>
      <c r="AI40" s="27"/>
      <c r="AJ40" s="27"/>
      <c r="AK40" s="27"/>
      <c r="AL40" s="27"/>
    </row>
    <row r="41" s="28" customFormat="1" spans="1:38">
      <c r="A41" s="27"/>
      <c r="B41" s="27"/>
      <c r="C41" s="27"/>
      <c r="D41" s="27"/>
      <c r="E41" s="27"/>
      <c r="F41" s="27"/>
      <c r="G41" s="27"/>
      <c r="H41" s="27"/>
      <c r="I41" s="27"/>
      <c r="J41" s="27"/>
      <c r="K41" s="27"/>
      <c r="L41" s="27"/>
      <c r="M41" s="27"/>
      <c r="N41" s="27"/>
      <c r="O41" s="27"/>
      <c r="P41" s="27"/>
      <c r="Q41" s="27"/>
      <c r="R41" s="80"/>
      <c r="S41" s="27"/>
      <c r="T41" s="27"/>
      <c r="U41" s="27"/>
      <c r="V41" s="27"/>
      <c r="W41" s="27"/>
      <c r="X41" s="27"/>
      <c r="Y41" s="27"/>
      <c r="Z41" s="27"/>
      <c r="AA41" s="27"/>
      <c r="AB41" s="27"/>
      <c r="AC41" s="27"/>
      <c r="AD41" s="27"/>
      <c r="AE41" s="27"/>
      <c r="AF41" s="27"/>
      <c r="AG41" s="27"/>
      <c r="AH41" s="27"/>
      <c r="AI41" s="27"/>
      <c r="AJ41" s="27"/>
      <c r="AK41" s="27"/>
      <c r="AL41" s="27"/>
    </row>
    <row r="42" s="28" customFormat="1" spans="1:38">
      <c r="A42" s="27"/>
      <c r="B42" s="27"/>
      <c r="C42" s="27"/>
      <c r="D42" s="27"/>
      <c r="E42" s="27"/>
      <c r="F42" s="27"/>
      <c r="G42" s="27"/>
      <c r="H42" s="27"/>
      <c r="I42" s="27"/>
      <c r="J42" s="27"/>
      <c r="K42" s="27"/>
      <c r="L42" s="27"/>
      <c r="M42" s="27"/>
      <c r="N42" s="27"/>
      <c r="O42" s="27"/>
      <c r="P42" s="27"/>
      <c r="Q42" s="27"/>
      <c r="R42" s="80"/>
      <c r="S42" s="27"/>
      <c r="T42" s="27"/>
      <c r="U42" s="27"/>
      <c r="V42" s="27"/>
      <c r="W42" s="27"/>
      <c r="X42" s="27"/>
      <c r="Y42" s="27"/>
      <c r="Z42" s="27"/>
      <c r="AA42" s="27"/>
      <c r="AB42" s="27"/>
      <c r="AC42" s="27"/>
      <c r="AD42" s="27"/>
      <c r="AE42" s="27"/>
      <c r="AF42" s="27"/>
      <c r="AG42" s="27"/>
      <c r="AH42" s="27"/>
      <c r="AI42" s="27"/>
      <c r="AJ42" s="27"/>
      <c r="AK42" s="27"/>
      <c r="AL42" s="27"/>
    </row>
    <row r="43" s="28" customFormat="1" spans="1:38">
      <c r="A43" s="27"/>
      <c r="B43" s="27"/>
      <c r="C43" s="27"/>
      <c r="D43" s="27"/>
      <c r="E43" s="27"/>
      <c r="F43" s="27"/>
      <c r="G43" s="27"/>
      <c r="H43" s="27"/>
      <c r="I43" s="27"/>
      <c r="J43" s="27"/>
      <c r="K43" s="27"/>
      <c r="L43" s="27"/>
      <c r="M43" s="27"/>
      <c r="N43" s="27"/>
      <c r="O43" s="27"/>
      <c r="P43" s="27"/>
      <c r="Q43" s="27"/>
      <c r="R43" s="80"/>
      <c r="S43" s="27"/>
      <c r="T43" s="27"/>
      <c r="U43" s="27"/>
      <c r="V43" s="27"/>
      <c r="W43" s="27"/>
      <c r="X43" s="27"/>
      <c r="Y43" s="27"/>
      <c r="Z43" s="27"/>
      <c r="AA43" s="27"/>
      <c r="AB43" s="27"/>
      <c r="AC43" s="27"/>
      <c r="AD43" s="27"/>
      <c r="AE43" s="27"/>
      <c r="AF43" s="27"/>
      <c r="AG43" s="27"/>
      <c r="AH43" s="27"/>
      <c r="AI43" s="27"/>
      <c r="AJ43" s="27"/>
      <c r="AK43" s="27"/>
      <c r="AL43" s="27"/>
    </row>
    <row r="44" s="28" customFormat="1" spans="1:38">
      <c r="A44" s="27"/>
      <c r="B44" s="27"/>
      <c r="C44" s="27"/>
      <c r="D44" s="27"/>
      <c r="E44" s="27"/>
      <c r="F44" s="27"/>
      <c r="G44" s="27"/>
      <c r="H44" s="27"/>
      <c r="I44" s="27"/>
      <c r="J44" s="27"/>
      <c r="K44" s="27"/>
      <c r="L44" s="27"/>
      <c r="M44" s="27"/>
      <c r="N44" s="27"/>
      <c r="O44" s="27"/>
      <c r="P44" s="27"/>
      <c r="Q44" s="27"/>
      <c r="R44" s="80"/>
      <c r="S44" s="27"/>
      <c r="T44" s="27"/>
      <c r="U44" s="27"/>
      <c r="V44" s="27"/>
      <c r="W44" s="27"/>
      <c r="X44" s="27"/>
      <c r="Y44" s="27"/>
      <c r="Z44" s="27"/>
      <c r="AA44" s="27"/>
      <c r="AB44" s="27"/>
      <c r="AC44" s="27"/>
      <c r="AD44" s="27"/>
      <c r="AE44" s="27"/>
      <c r="AF44" s="27"/>
      <c r="AG44" s="27"/>
      <c r="AH44" s="27"/>
      <c r="AI44" s="27"/>
      <c r="AJ44" s="27"/>
      <c r="AK44" s="27"/>
      <c r="AL44" s="27"/>
    </row>
    <row r="45" s="28" customFormat="1" spans="1:38">
      <c r="A45" s="27"/>
      <c r="B45" s="27"/>
      <c r="C45" s="27"/>
      <c r="D45" s="27"/>
      <c r="E45" s="27"/>
      <c r="F45" s="27"/>
      <c r="G45" s="27"/>
      <c r="H45" s="27"/>
      <c r="I45" s="27"/>
      <c r="J45" s="27"/>
      <c r="K45" s="27"/>
      <c r="L45" s="27"/>
      <c r="M45" s="27"/>
      <c r="N45" s="27"/>
      <c r="O45" s="27"/>
      <c r="P45" s="27"/>
      <c r="Q45" s="27"/>
      <c r="R45" s="80"/>
      <c r="S45" s="27"/>
      <c r="T45" s="27"/>
      <c r="U45" s="27"/>
      <c r="V45" s="27"/>
      <c r="W45" s="27"/>
      <c r="X45" s="27"/>
      <c r="Y45" s="27"/>
      <c r="Z45" s="27"/>
      <c r="AA45" s="27"/>
      <c r="AB45" s="27"/>
      <c r="AC45" s="27"/>
      <c r="AD45" s="27"/>
      <c r="AE45" s="27"/>
      <c r="AF45" s="27"/>
      <c r="AG45" s="27"/>
      <c r="AH45" s="27"/>
      <c r="AI45" s="27"/>
      <c r="AJ45" s="27"/>
      <c r="AK45" s="27"/>
      <c r="AL45" s="27"/>
    </row>
    <row r="46" s="28" customFormat="1" spans="1:38">
      <c r="A46" s="27"/>
      <c r="B46" s="27"/>
      <c r="C46" s="27"/>
      <c r="D46" s="27"/>
      <c r="E46" s="27"/>
      <c r="F46" s="27"/>
      <c r="G46" s="27"/>
      <c r="H46" s="27"/>
      <c r="I46" s="27"/>
      <c r="J46" s="27"/>
      <c r="K46" s="27"/>
      <c r="L46" s="27"/>
      <c r="M46" s="27"/>
      <c r="N46" s="27"/>
      <c r="O46" s="27"/>
      <c r="P46" s="27"/>
      <c r="Q46" s="27"/>
      <c r="R46" s="80"/>
      <c r="S46" s="27"/>
      <c r="T46" s="27"/>
      <c r="U46" s="27"/>
      <c r="V46" s="27"/>
      <c r="W46" s="27"/>
      <c r="X46" s="27"/>
      <c r="Y46" s="27"/>
      <c r="Z46" s="27"/>
      <c r="AA46" s="27"/>
      <c r="AB46" s="27"/>
      <c r="AC46" s="27"/>
      <c r="AD46" s="27"/>
      <c r="AE46" s="27"/>
      <c r="AF46" s="27"/>
      <c r="AG46" s="27"/>
      <c r="AH46" s="27"/>
      <c r="AI46" s="27"/>
      <c r="AJ46" s="27"/>
      <c r="AK46" s="27"/>
      <c r="AL46" s="27"/>
    </row>
    <row r="47" s="28" customFormat="1" spans="1:38">
      <c r="A47" s="27"/>
      <c r="B47" s="27"/>
      <c r="C47" s="27"/>
      <c r="D47" s="27"/>
      <c r="E47" s="27"/>
      <c r="F47" s="27"/>
      <c r="G47" s="27"/>
      <c r="H47" s="27"/>
      <c r="I47" s="27"/>
      <c r="J47" s="27"/>
      <c r="K47" s="27"/>
      <c r="L47" s="27"/>
      <c r="M47" s="27"/>
      <c r="N47" s="27"/>
      <c r="O47" s="27"/>
      <c r="P47" s="27"/>
      <c r="Q47" s="27"/>
      <c r="R47" s="80"/>
      <c r="S47" s="27"/>
      <c r="T47" s="27"/>
      <c r="U47" s="27"/>
      <c r="V47" s="27"/>
      <c r="W47" s="27"/>
      <c r="X47" s="27"/>
      <c r="Y47" s="27"/>
      <c r="Z47" s="27"/>
      <c r="AA47" s="27"/>
      <c r="AB47" s="27"/>
      <c r="AC47" s="27"/>
      <c r="AD47" s="27"/>
      <c r="AE47" s="27"/>
      <c r="AF47" s="27"/>
      <c r="AG47" s="27"/>
      <c r="AH47" s="27"/>
      <c r="AI47" s="27"/>
      <c r="AJ47" s="27"/>
      <c r="AK47" s="27"/>
      <c r="AL47" s="27"/>
    </row>
    <row r="48" s="28" customFormat="1" spans="1:38">
      <c r="A48" s="27"/>
      <c r="B48" s="27"/>
      <c r="C48" s="27"/>
      <c r="D48" s="27"/>
      <c r="E48" s="27"/>
      <c r="F48" s="27"/>
      <c r="G48" s="27"/>
      <c r="H48" s="27"/>
      <c r="I48" s="27"/>
      <c r="J48" s="27"/>
      <c r="K48" s="27"/>
      <c r="L48" s="27"/>
      <c r="M48" s="27"/>
      <c r="N48" s="27"/>
      <c r="O48" s="27"/>
      <c r="P48" s="27"/>
      <c r="Q48" s="27"/>
      <c r="R48" s="80"/>
      <c r="S48" s="27"/>
      <c r="T48" s="27"/>
      <c r="U48" s="27"/>
      <c r="V48" s="27"/>
      <c r="W48" s="27"/>
      <c r="X48" s="27"/>
      <c r="Y48" s="27"/>
      <c r="Z48" s="27"/>
      <c r="AA48" s="27"/>
      <c r="AB48" s="27"/>
      <c r="AC48" s="27"/>
      <c r="AD48" s="27"/>
      <c r="AE48" s="27"/>
      <c r="AF48" s="27"/>
      <c r="AG48" s="27"/>
      <c r="AH48" s="27"/>
      <c r="AI48" s="27"/>
      <c r="AJ48" s="27"/>
      <c r="AK48" s="27"/>
      <c r="AL48" s="27"/>
    </row>
    <row r="49" s="28" customFormat="1" spans="1:38">
      <c r="A49" s="27"/>
      <c r="B49" s="27"/>
      <c r="C49" s="27"/>
      <c r="D49" s="27"/>
      <c r="E49" s="27"/>
      <c r="F49" s="27"/>
      <c r="G49" s="27"/>
      <c r="H49" s="27"/>
      <c r="I49" s="27"/>
      <c r="J49" s="27"/>
      <c r="K49" s="27"/>
      <c r="L49" s="27"/>
      <c r="M49" s="27"/>
      <c r="N49" s="27"/>
      <c r="O49" s="27"/>
      <c r="P49" s="27"/>
      <c r="Q49" s="27"/>
      <c r="R49" s="80"/>
      <c r="S49" s="27"/>
      <c r="T49" s="27"/>
      <c r="U49" s="27"/>
      <c r="V49" s="27"/>
      <c r="W49" s="27"/>
      <c r="X49" s="27"/>
      <c r="Y49" s="27"/>
      <c r="Z49" s="27"/>
      <c r="AA49" s="27"/>
      <c r="AB49" s="27"/>
      <c r="AC49" s="27"/>
      <c r="AD49" s="27"/>
      <c r="AE49" s="27"/>
      <c r="AF49" s="27"/>
      <c r="AG49" s="27"/>
      <c r="AH49" s="27"/>
      <c r="AI49" s="27"/>
      <c r="AJ49" s="27"/>
      <c r="AK49" s="27"/>
      <c r="AL49" s="27"/>
    </row>
    <row r="50" s="28" customFormat="1" spans="1:38">
      <c r="A50" s="27"/>
      <c r="B50" s="27"/>
      <c r="C50" s="27"/>
      <c r="D50" s="27"/>
      <c r="E50" s="27"/>
      <c r="F50" s="27"/>
      <c r="G50" s="27"/>
      <c r="H50" s="27"/>
      <c r="I50" s="27"/>
      <c r="J50" s="27"/>
      <c r="K50" s="27"/>
      <c r="L50" s="27"/>
      <c r="M50" s="27"/>
      <c r="N50" s="27"/>
      <c r="O50" s="27"/>
      <c r="P50" s="27"/>
      <c r="Q50" s="27"/>
      <c r="R50" s="80"/>
      <c r="S50" s="27"/>
      <c r="T50" s="27"/>
      <c r="U50" s="27"/>
      <c r="V50" s="27"/>
      <c r="W50" s="27"/>
      <c r="X50" s="27"/>
      <c r="Y50" s="27"/>
      <c r="Z50" s="27"/>
      <c r="AA50" s="27"/>
      <c r="AB50" s="27"/>
      <c r="AC50" s="27"/>
      <c r="AD50" s="27"/>
      <c r="AE50" s="27"/>
      <c r="AF50" s="27"/>
      <c r="AG50" s="27"/>
      <c r="AH50" s="27"/>
      <c r="AI50" s="27"/>
      <c r="AJ50" s="27"/>
      <c r="AK50" s="27"/>
      <c r="AL50" s="27"/>
    </row>
    <row r="51" s="28" customFormat="1" spans="1:38">
      <c r="A51" s="27"/>
      <c r="B51" s="27"/>
      <c r="C51" s="27"/>
      <c r="D51" s="27"/>
      <c r="E51" s="27"/>
      <c r="F51" s="27"/>
      <c r="G51" s="27"/>
      <c r="H51" s="27"/>
      <c r="I51" s="27"/>
      <c r="J51" s="27"/>
      <c r="K51" s="27"/>
      <c r="L51" s="27"/>
      <c r="M51" s="27"/>
      <c r="N51" s="27"/>
      <c r="O51" s="27"/>
      <c r="P51" s="27"/>
      <c r="Q51" s="27"/>
      <c r="R51" s="80"/>
      <c r="S51" s="27"/>
      <c r="T51" s="27"/>
      <c r="U51" s="27"/>
      <c r="V51" s="27"/>
      <c r="W51" s="27"/>
      <c r="X51" s="27"/>
      <c r="Y51" s="27"/>
      <c r="Z51" s="27"/>
      <c r="AA51" s="27"/>
      <c r="AB51" s="27"/>
      <c r="AC51" s="27"/>
      <c r="AD51" s="27"/>
      <c r="AE51" s="27"/>
      <c r="AF51" s="27"/>
      <c r="AG51" s="27"/>
      <c r="AH51" s="27"/>
      <c r="AI51" s="27"/>
      <c r="AJ51" s="27"/>
      <c r="AK51" s="27"/>
      <c r="AL51" s="27"/>
    </row>
    <row r="52" s="28" customFormat="1" spans="1:38">
      <c r="A52" s="27"/>
      <c r="B52" s="27"/>
      <c r="C52" s="27"/>
      <c r="D52" s="27"/>
      <c r="E52" s="27"/>
      <c r="F52" s="27"/>
      <c r="G52" s="27"/>
      <c r="H52" s="27"/>
      <c r="I52" s="27"/>
      <c r="J52" s="27"/>
      <c r="K52" s="27"/>
      <c r="L52" s="27"/>
      <c r="M52" s="27"/>
      <c r="N52" s="27"/>
      <c r="O52" s="27"/>
      <c r="P52" s="27"/>
      <c r="Q52" s="27"/>
      <c r="R52" s="80"/>
      <c r="S52" s="27"/>
      <c r="T52" s="27"/>
      <c r="U52" s="27"/>
      <c r="V52" s="27"/>
      <c r="W52" s="27"/>
      <c r="X52" s="27"/>
      <c r="Y52" s="27"/>
      <c r="Z52" s="27"/>
      <c r="AA52" s="27"/>
      <c r="AB52" s="27"/>
      <c r="AC52" s="27"/>
      <c r="AD52" s="27"/>
      <c r="AE52" s="27"/>
      <c r="AF52" s="27"/>
      <c r="AG52" s="27"/>
      <c r="AH52" s="27"/>
      <c r="AI52" s="27"/>
      <c r="AJ52" s="27"/>
      <c r="AK52" s="27"/>
      <c r="AL52" s="27"/>
    </row>
    <row r="53" s="28" customFormat="1" spans="1:38">
      <c r="A53" s="27"/>
      <c r="B53" s="27"/>
      <c r="C53" s="27"/>
      <c r="D53" s="27"/>
      <c r="E53" s="27"/>
      <c r="F53" s="27"/>
      <c r="G53" s="27"/>
      <c r="H53" s="27"/>
      <c r="I53" s="27"/>
      <c r="J53" s="27"/>
      <c r="K53" s="27"/>
      <c r="L53" s="27"/>
      <c r="M53" s="27"/>
      <c r="N53" s="27"/>
      <c r="O53" s="27"/>
      <c r="P53" s="27"/>
      <c r="Q53" s="27"/>
      <c r="R53" s="80"/>
      <c r="S53" s="27"/>
      <c r="T53" s="27"/>
      <c r="U53" s="27"/>
      <c r="V53" s="27"/>
      <c r="W53" s="27"/>
      <c r="X53" s="27"/>
      <c r="Y53" s="27"/>
      <c r="Z53" s="27"/>
      <c r="AA53" s="27"/>
      <c r="AB53" s="27"/>
      <c r="AC53" s="27"/>
      <c r="AD53" s="27"/>
      <c r="AE53" s="27"/>
      <c r="AF53" s="27"/>
      <c r="AG53" s="27"/>
      <c r="AH53" s="27"/>
      <c r="AI53" s="27"/>
      <c r="AJ53" s="27"/>
      <c r="AK53" s="27"/>
      <c r="AL53" s="27"/>
    </row>
    <row r="54" s="28" customFormat="1" spans="1:38">
      <c r="A54" s="27"/>
      <c r="B54" s="27"/>
      <c r="C54" s="27"/>
      <c r="D54" s="27"/>
      <c r="E54" s="27"/>
      <c r="F54" s="27"/>
      <c r="G54" s="27"/>
      <c r="H54" s="27"/>
      <c r="I54" s="27"/>
      <c r="J54" s="27"/>
      <c r="K54" s="27"/>
      <c r="L54" s="27"/>
      <c r="M54" s="27"/>
      <c r="N54" s="27"/>
      <c r="O54" s="27"/>
      <c r="P54" s="27"/>
      <c r="Q54" s="27"/>
      <c r="R54" s="80"/>
      <c r="S54" s="27"/>
      <c r="T54" s="27"/>
      <c r="U54" s="27"/>
      <c r="V54" s="27"/>
      <c r="W54" s="27"/>
      <c r="X54" s="27"/>
      <c r="Y54" s="27"/>
      <c r="Z54" s="27"/>
      <c r="AA54" s="27"/>
      <c r="AB54" s="27"/>
      <c r="AC54" s="27"/>
      <c r="AD54" s="27"/>
      <c r="AE54" s="27"/>
      <c r="AF54" s="27"/>
      <c r="AG54" s="27"/>
      <c r="AH54" s="27"/>
      <c r="AI54" s="27"/>
      <c r="AJ54" s="27"/>
      <c r="AK54" s="27"/>
      <c r="AL54" s="27"/>
    </row>
    <row r="55" s="28" customFormat="1" spans="1:38">
      <c r="A55" s="27"/>
      <c r="B55" s="27"/>
      <c r="C55" s="27"/>
      <c r="D55" s="27"/>
      <c r="E55" s="27"/>
      <c r="F55" s="27"/>
      <c r="G55" s="27"/>
      <c r="H55" s="27"/>
      <c r="I55" s="27"/>
      <c r="J55" s="27"/>
      <c r="K55" s="27"/>
      <c r="L55" s="27"/>
      <c r="M55" s="27"/>
      <c r="N55" s="27"/>
      <c r="O55" s="27"/>
      <c r="P55" s="27"/>
      <c r="Q55" s="27"/>
      <c r="R55" s="80"/>
      <c r="S55" s="27"/>
      <c r="T55" s="27"/>
      <c r="U55" s="27"/>
      <c r="V55" s="27"/>
      <c r="W55" s="27"/>
      <c r="X55" s="27"/>
      <c r="Y55" s="27"/>
      <c r="Z55" s="27"/>
      <c r="AA55" s="27"/>
      <c r="AB55" s="27"/>
      <c r="AC55" s="27"/>
      <c r="AD55" s="27"/>
      <c r="AE55" s="27"/>
      <c r="AF55" s="27"/>
      <c r="AG55" s="27"/>
      <c r="AH55" s="27"/>
      <c r="AI55" s="27"/>
      <c r="AJ55" s="27"/>
      <c r="AK55" s="27"/>
      <c r="AL55" s="27"/>
    </row>
    <row r="56" s="28" customFormat="1" spans="1:38">
      <c r="A56" s="27"/>
      <c r="B56" s="27"/>
      <c r="C56" s="27"/>
      <c r="D56" s="27"/>
      <c r="E56" s="27"/>
      <c r="F56" s="27"/>
      <c r="G56" s="27"/>
      <c r="H56" s="27"/>
      <c r="I56" s="27"/>
      <c r="J56" s="27"/>
      <c r="K56" s="27"/>
      <c r="L56" s="27"/>
      <c r="M56" s="27"/>
      <c r="N56" s="27"/>
      <c r="O56" s="27"/>
      <c r="P56" s="27"/>
      <c r="Q56" s="27"/>
      <c r="R56" s="80"/>
      <c r="S56" s="27"/>
      <c r="T56" s="27"/>
      <c r="U56" s="27"/>
      <c r="V56" s="27"/>
      <c r="W56" s="27"/>
      <c r="X56" s="27"/>
      <c r="Y56" s="27"/>
      <c r="Z56" s="27"/>
      <c r="AA56" s="27"/>
      <c r="AB56" s="27"/>
      <c r="AC56" s="27"/>
      <c r="AD56" s="27"/>
      <c r="AE56" s="27"/>
      <c r="AF56" s="27"/>
      <c r="AG56" s="27"/>
      <c r="AH56" s="27"/>
      <c r="AI56" s="27"/>
      <c r="AJ56" s="27"/>
      <c r="AK56" s="27"/>
      <c r="AL56" s="27"/>
    </row>
    <row r="57" s="28" customFormat="1" spans="1:38">
      <c r="A57" s="27"/>
      <c r="B57" s="27"/>
      <c r="C57" s="27"/>
      <c r="D57" s="27"/>
      <c r="E57" s="27"/>
      <c r="F57" s="27"/>
      <c r="G57" s="27"/>
      <c r="H57" s="27"/>
      <c r="I57" s="27"/>
      <c r="J57" s="27"/>
      <c r="K57" s="27"/>
      <c r="L57" s="27"/>
      <c r="M57" s="27"/>
      <c r="N57" s="27"/>
      <c r="O57" s="27"/>
      <c r="P57" s="27"/>
      <c r="Q57" s="27"/>
      <c r="R57" s="80"/>
      <c r="S57" s="27"/>
      <c r="T57" s="27"/>
      <c r="U57" s="27"/>
      <c r="V57" s="27"/>
      <c r="W57" s="27"/>
      <c r="X57" s="27"/>
      <c r="Y57" s="27"/>
      <c r="Z57" s="27"/>
      <c r="AA57" s="27"/>
      <c r="AB57" s="27"/>
      <c r="AC57" s="27"/>
      <c r="AD57" s="27"/>
      <c r="AE57" s="27"/>
      <c r="AF57" s="27"/>
      <c r="AG57" s="27"/>
      <c r="AH57" s="27"/>
      <c r="AI57" s="27"/>
      <c r="AJ57" s="27"/>
      <c r="AK57" s="27"/>
      <c r="AL57" s="27"/>
    </row>
    <row r="58" s="28" customFormat="1" spans="1:38">
      <c r="A58" s="27"/>
      <c r="B58" s="27"/>
      <c r="C58" s="27"/>
      <c r="D58" s="27"/>
      <c r="E58" s="27"/>
      <c r="F58" s="27"/>
      <c r="G58" s="27"/>
      <c r="H58" s="27"/>
      <c r="I58" s="27"/>
      <c r="J58" s="27"/>
      <c r="K58" s="27"/>
      <c r="L58" s="27"/>
      <c r="M58" s="27"/>
      <c r="N58" s="27"/>
      <c r="O58" s="27"/>
      <c r="P58" s="27"/>
      <c r="Q58" s="27"/>
      <c r="R58" s="80"/>
      <c r="S58" s="27"/>
      <c r="T58" s="27"/>
      <c r="U58" s="27"/>
      <c r="V58" s="27"/>
      <c r="W58" s="27"/>
      <c r="X58" s="27"/>
      <c r="Y58" s="27"/>
      <c r="Z58" s="27"/>
      <c r="AA58" s="27"/>
      <c r="AB58" s="27"/>
      <c r="AC58" s="27"/>
      <c r="AD58" s="27"/>
      <c r="AE58" s="27"/>
      <c r="AF58" s="27"/>
      <c r="AG58" s="27"/>
      <c r="AH58" s="27"/>
      <c r="AI58" s="27"/>
      <c r="AJ58" s="27"/>
      <c r="AK58" s="27"/>
      <c r="AL58" s="27"/>
    </row>
    <row r="59" s="28" customFormat="1" spans="1:38">
      <c r="A59" s="27"/>
      <c r="B59" s="27"/>
      <c r="C59" s="27"/>
      <c r="D59" s="27"/>
      <c r="E59" s="27"/>
      <c r="F59" s="27"/>
      <c r="G59" s="27"/>
      <c r="H59" s="27"/>
      <c r="I59" s="27"/>
      <c r="J59" s="27"/>
      <c r="K59" s="27"/>
      <c r="L59" s="27"/>
      <c r="M59" s="27"/>
      <c r="N59" s="27"/>
      <c r="O59" s="27"/>
      <c r="P59" s="27"/>
      <c r="Q59" s="27"/>
      <c r="R59" s="80"/>
      <c r="S59" s="27"/>
      <c r="T59" s="27"/>
      <c r="U59" s="27"/>
      <c r="V59" s="27"/>
      <c r="W59" s="27"/>
      <c r="X59" s="27"/>
      <c r="Y59" s="27"/>
      <c r="Z59" s="27"/>
      <c r="AA59" s="27"/>
      <c r="AB59" s="27"/>
      <c r="AC59" s="27"/>
      <c r="AD59" s="27"/>
      <c r="AE59" s="27"/>
      <c r="AF59" s="27"/>
      <c r="AG59" s="27"/>
      <c r="AH59" s="27"/>
      <c r="AI59" s="27"/>
      <c r="AJ59" s="27"/>
      <c r="AK59" s="27"/>
      <c r="AL59" s="27"/>
    </row>
    <row r="60" s="28" customFormat="1" spans="1:38">
      <c r="A60" s="27"/>
      <c r="B60" s="27"/>
      <c r="C60" s="27"/>
      <c r="D60" s="27"/>
      <c r="E60" s="27"/>
      <c r="F60" s="27"/>
      <c r="G60" s="27"/>
      <c r="H60" s="27"/>
      <c r="I60" s="27"/>
      <c r="J60" s="27"/>
      <c r="K60" s="27"/>
      <c r="L60" s="27"/>
      <c r="M60" s="27"/>
      <c r="N60" s="27"/>
      <c r="O60" s="27"/>
      <c r="P60" s="27"/>
      <c r="Q60" s="27"/>
      <c r="R60" s="80"/>
      <c r="S60" s="27"/>
      <c r="T60" s="27"/>
      <c r="U60" s="27"/>
      <c r="V60" s="27"/>
      <c r="W60" s="27"/>
      <c r="X60" s="27"/>
      <c r="Y60" s="27"/>
      <c r="Z60" s="27"/>
      <c r="AA60" s="27"/>
      <c r="AB60" s="27"/>
      <c r="AC60" s="27"/>
      <c r="AD60" s="27"/>
      <c r="AE60" s="27"/>
      <c r="AF60" s="27"/>
      <c r="AG60" s="27"/>
      <c r="AH60" s="27"/>
      <c r="AI60" s="27"/>
      <c r="AJ60" s="27"/>
      <c r="AK60" s="27"/>
      <c r="AL60" s="27"/>
    </row>
    <row r="61" s="28" customFormat="1" spans="1:38">
      <c r="A61" s="27"/>
      <c r="B61" s="27"/>
      <c r="C61" s="27"/>
      <c r="D61" s="27"/>
      <c r="E61" s="27"/>
      <c r="F61" s="27"/>
      <c r="G61" s="27"/>
      <c r="H61" s="27"/>
      <c r="I61" s="27"/>
      <c r="J61" s="27"/>
      <c r="K61" s="27"/>
      <c r="L61" s="27"/>
      <c r="M61" s="27"/>
      <c r="N61" s="27"/>
      <c r="O61" s="27"/>
      <c r="P61" s="27"/>
      <c r="Q61" s="27"/>
      <c r="R61" s="80"/>
      <c r="S61" s="27"/>
      <c r="T61" s="27"/>
      <c r="U61" s="27"/>
      <c r="V61" s="27"/>
      <c r="W61" s="27"/>
      <c r="X61" s="27"/>
      <c r="Y61" s="27"/>
      <c r="Z61" s="27"/>
      <c r="AA61" s="27"/>
      <c r="AB61" s="27"/>
      <c r="AC61" s="27"/>
      <c r="AD61" s="27"/>
      <c r="AE61" s="27"/>
      <c r="AF61" s="27"/>
      <c r="AG61" s="27"/>
      <c r="AH61" s="27"/>
      <c r="AI61" s="27"/>
      <c r="AJ61" s="27"/>
      <c r="AK61" s="27"/>
      <c r="AL61" s="27"/>
    </row>
    <row r="62" s="28" customFormat="1" spans="1:38">
      <c r="A62" s="27"/>
      <c r="B62" s="27"/>
      <c r="C62" s="27"/>
      <c r="D62" s="27"/>
      <c r="E62" s="27"/>
      <c r="F62" s="27"/>
      <c r="G62" s="27"/>
      <c r="H62" s="27"/>
      <c r="I62" s="27"/>
      <c r="J62" s="27"/>
      <c r="K62" s="27"/>
      <c r="L62" s="27"/>
      <c r="M62" s="27"/>
      <c r="N62" s="27"/>
      <c r="O62" s="27"/>
      <c r="P62" s="27"/>
      <c r="Q62" s="27"/>
      <c r="R62" s="80"/>
      <c r="S62" s="27"/>
      <c r="T62" s="27"/>
      <c r="U62" s="27"/>
      <c r="V62" s="27"/>
      <c r="W62" s="27"/>
      <c r="X62" s="27"/>
      <c r="Y62" s="27"/>
      <c r="Z62" s="27"/>
      <c r="AA62" s="27"/>
      <c r="AB62" s="27"/>
      <c r="AC62" s="27"/>
      <c r="AD62" s="27"/>
      <c r="AE62" s="27"/>
      <c r="AF62" s="27"/>
      <c r="AG62" s="27"/>
      <c r="AH62" s="27"/>
      <c r="AI62" s="27"/>
      <c r="AJ62" s="27"/>
      <c r="AK62" s="27"/>
      <c r="AL62" s="27"/>
    </row>
    <row r="63" s="28" customFormat="1" spans="1:38">
      <c r="A63" s="27"/>
      <c r="B63" s="27"/>
      <c r="C63" s="27"/>
      <c r="D63" s="27"/>
      <c r="E63" s="27"/>
      <c r="F63" s="27"/>
      <c r="G63" s="27"/>
      <c r="H63" s="27"/>
      <c r="I63" s="27"/>
      <c r="J63" s="27"/>
      <c r="K63" s="27"/>
      <c r="L63" s="27"/>
      <c r="M63" s="27"/>
      <c r="N63" s="27"/>
      <c r="O63" s="27"/>
      <c r="P63" s="27"/>
      <c r="Q63" s="27"/>
      <c r="R63" s="80"/>
      <c r="S63" s="27"/>
      <c r="T63" s="27"/>
      <c r="U63" s="27"/>
      <c r="V63" s="27"/>
      <c r="W63" s="27"/>
      <c r="X63" s="27"/>
      <c r="Y63" s="27"/>
      <c r="Z63" s="27"/>
      <c r="AA63" s="27"/>
      <c r="AB63" s="27"/>
      <c r="AC63" s="27"/>
      <c r="AD63" s="27"/>
      <c r="AE63" s="27"/>
      <c r="AF63" s="27"/>
      <c r="AG63" s="27"/>
      <c r="AH63" s="27"/>
      <c r="AI63" s="27"/>
      <c r="AJ63" s="27"/>
      <c r="AK63" s="27"/>
      <c r="AL63" s="27"/>
    </row>
    <row r="64" s="28" customFormat="1" spans="1:38">
      <c r="A64" s="27"/>
      <c r="B64" s="27"/>
      <c r="C64" s="27"/>
      <c r="D64" s="27"/>
      <c r="E64" s="27"/>
      <c r="F64" s="27"/>
      <c r="G64" s="27"/>
      <c r="H64" s="27"/>
      <c r="I64" s="27"/>
      <c r="J64" s="27"/>
      <c r="K64" s="27"/>
      <c r="L64" s="27"/>
      <c r="M64" s="27"/>
      <c r="N64" s="27"/>
      <c r="O64" s="27"/>
      <c r="P64" s="27"/>
      <c r="Q64" s="27"/>
      <c r="R64" s="80"/>
      <c r="S64" s="27"/>
      <c r="T64" s="27"/>
      <c r="U64" s="27"/>
      <c r="V64" s="27"/>
      <c r="W64" s="27"/>
      <c r="X64" s="27"/>
      <c r="Y64" s="27"/>
      <c r="Z64" s="27"/>
      <c r="AA64" s="27"/>
      <c r="AB64" s="27"/>
      <c r="AC64" s="27"/>
      <c r="AD64" s="27"/>
      <c r="AE64" s="27"/>
      <c r="AF64" s="27"/>
      <c r="AG64" s="27"/>
      <c r="AH64" s="27"/>
      <c r="AI64" s="27"/>
      <c r="AJ64" s="27"/>
      <c r="AK64" s="27"/>
      <c r="AL64" s="27"/>
    </row>
    <row r="65" s="28" customFormat="1" spans="1:38">
      <c r="A65" s="27"/>
      <c r="B65" s="27"/>
      <c r="C65" s="27"/>
      <c r="D65" s="27"/>
      <c r="E65" s="27"/>
      <c r="F65" s="27"/>
      <c r="G65" s="27"/>
      <c r="H65" s="27"/>
      <c r="I65" s="27"/>
      <c r="J65" s="27"/>
      <c r="K65" s="27"/>
      <c r="L65" s="27"/>
      <c r="M65" s="27"/>
      <c r="N65" s="27"/>
      <c r="O65" s="27"/>
      <c r="P65" s="27"/>
      <c r="Q65" s="27"/>
      <c r="R65" s="80"/>
      <c r="S65" s="27"/>
      <c r="T65" s="27"/>
      <c r="U65" s="27"/>
      <c r="V65" s="27"/>
      <c r="W65" s="27"/>
      <c r="X65" s="27"/>
      <c r="Y65" s="27"/>
      <c r="Z65" s="27"/>
      <c r="AA65" s="27"/>
      <c r="AB65" s="27"/>
      <c r="AC65" s="27"/>
      <c r="AD65" s="27"/>
      <c r="AE65" s="27"/>
      <c r="AF65" s="27"/>
      <c r="AG65" s="27"/>
      <c r="AH65" s="27"/>
      <c r="AI65" s="27"/>
      <c r="AJ65" s="27"/>
      <c r="AK65" s="27"/>
      <c r="AL65" s="27"/>
    </row>
    <row r="66" s="28" customFormat="1" spans="1:38">
      <c r="A66" s="27"/>
      <c r="B66" s="27"/>
      <c r="C66" s="27"/>
      <c r="D66" s="27"/>
      <c r="E66" s="27"/>
      <c r="F66" s="27"/>
      <c r="G66" s="27"/>
      <c r="H66" s="27"/>
      <c r="I66" s="27"/>
      <c r="J66" s="27"/>
      <c r="K66" s="27"/>
      <c r="L66" s="27"/>
      <c r="M66" s="27"/>
      <c r="N66" s="27"/>
      <c r="O66" s="27"/>
      <c r="P66" s="27"/>
      <c r="Q66" s="27"/>
      <c r="R66" s="80"/>
      <c r="S66" s="27"/>
      <c r="T66" s="27"/>
      <c r="U66" s="27"/>
      <c r="V66" s="27"/>
      <c r="W66" s="27"/>
      <c r="X66" s="27"/>
      <c r="Y66" s="27"/>
      <c r="Z66" s="27"/>
      <c r="AA66" s="27"/>
      <c r="AB66" s="27"/>
      <c r="AC66" s="27"/>
      <c r="AD66" s="27"/>
      <c r="AE66" s="27"/>
      <c r="AF66" s="27"/>
      <c r="AG66" s="27"/>
      <c r="AH66" s="27"/>
      <c r="AI66" s="27"/>
      <c r="AJ66" s="27"/>
      <c r="AK66" s="27"/>
      <c r="AL66" s="27"/>
    </row>
    <row r="67" s="28" customFormat="1" spans="1:38">
      <c r="A67" s="27"/>
      <c r="B67" s="27"/>
      <c r="C67" s="27"/>
      <c r="D67" s="27"/>
      <c r="E67" s="27"/>
      <c r="F67" s="27"/>
      <c r="G67" s="27"/>
      <c r="H67" s="27"/>
      <c r="I67" s="27"/>
      <c r="J67" s="27"/>
      <c r="K67" s="27"/>
      <c r="L67" s="27"/>
      <c r="M67" s="27"/>
      <c r="N67" s="27"/>
      <c r="O67" s="27"/>
      <c r="P67" s="27"/>
      <c r="Q67" s="27"/>
      <c r="R67" s="80"/>
      <c r="S67" s="27"/>
      <c r="T67" s="27"/>
      <c r="U67" s="27"/>
      <c r="V67" s="27"/>
      <c r="W67" s="27"/>
      <c r="X67" s="27"/>
      <c r="Y67" s="27"/>
      <c r="Z67" s="27"/>
      <c r="AA67" s="27"/>
      <c r="AB67" s="27"/>
      <c r="AC67" s="27"/>
      <c r="AD67" s="27"/>
      <c r="AE67" s="27"/>
      <c r="AF67" s="27"/>
      <c r="AG67" s="27"/>
      <c r="AH67" s="27"/>
      <c r="AI67" s="27"/>
      <c r="AJ67" s="27"/>
      <c r="AK67" s="27"/>
      <c r="AL67" s="27"/>
    </row>
    <row r="68" s="28" customFormat="1" spans="1:38">
      <c r="A68" s="27"/>
      <c r="B68" s="27"/>
      <c r="C68" s="27"/>
      <c r="D68" s="27"/>
      <c r="E68" s="27"/>
      <c r="F68" s="27"/>
      <c r="G68" s="27"/>
      <c r="H68" s="27"/>
      <c r="I68" s="27"/>
      <c r="J68" s="27"/>
      <c r="K68" s="27"/>
      <c r="L68" s="27"/>
      <c r="M68" s="27"/>
      <c r="N68" s="27"/>
      <c r="O68" s="27"/>
      <c r="P68" s="27"/>
      <c r="Q68" s="27"/>
      <c r="R68" s="80"/>
      <c r="S68" s="27"/>
      <c r="T68" s="27"/>
      <c r="U68" s="27"/>
      <c r="V68" s="27"/>
      <c r="W68" s="27"/>
      <c r="X68" s="27"/>
      <c r="Y68" s="27"/>
      <c r="Z68" s="27"/>
      <c r="AA68" s="27"/>
      <c r="AB68" s="27"/>
      <c r="AC68" s="27"/>
      <c r="AD68" s="27"/>
      <c r="AE68" s="27"/>
      <c r="AF68" s="27"/>
      <c r="AG68" s="27"/>
      <c r="AH68" s="27"/>
      <c r="AI68" s="27"/>
      <c r="AJ68" s="27"/>
      <c r="AK68" s="27"/>
      <c r="AL68" s="27"/>
    </row>
    <row r="69" s="28" customFormat="1" spans="1:38">
      <c r="A69" s="27"/>
      <c r="B69" s="27"/>
      <c r="C69" s="27"/>
      <c r="D69" s="27"/>
      <c r="E69" s="27"/>
      <c r="F69" s="27"/>
      <c r="G69" s="27"/>
      <c r="H69" s="27"/>
      <c r="I69" s="27"/>
      <c r="J69" s="27"/>
      <c r="K69" s="27"/>
      <c r="L69" s="27"/>
      <c r="M69" s="27"/>
      <c r="N69" s="27"/>
      <c r="O69" s="27"/>
      <c r="P69" s="27"/>
      <c r="Q69" s="27"/>
      <c r="R69" s="80"/>
      <c r="S69" s="27"/>
      <c r="T69" s="27"/>
      <c r="U69" s="27"/>
      <c r="V69" s="27"/>
      <c r="W69" s="27"/>
      <c r="X69" s="27"/>
      <c r="Y69" s="27"/>
      <c r="Z69" s="27"/>
      <c r="AA69" s="27"/>
      <c r="AB69" s="27"/>
      <c r="AC69" s="27"/>
      <c r="AD69" s="27"/>
      <c r="AE69" s="27"/>
      <c r="AF69" s="27"/>
      <c r="AG69" s="27"/>
      <c r="AH69" s="27"/>
      <c r="AI69" s="27"/>
      <c r="AJ69" s="27"/>
      <c r="AK69" s="27"/>
      <c r="AL69" s="27"/>
    </row>
    <row r="70" s="28" customFormat="1" spans="1:38">
      <c r="A70" s="27"/>
      <c r="B70" s="27"/>
      <c r="C70" s="27"/>
      <c r="D70" s="27"/>
      <c r="E70" s="27"/>
      <c r="F70" s="27"/>
      <c r="G70" s="27"/>
      <c r="H70" s="27"/>
      <c r="I70" s="27"/>
      <c r="J70" s="27"/>
      <c r="K70" s="27"/>
      <c r="L70" s="27"/>
      <c r="M70" s="27"/>
      <c r="N70" s="27"/>
      <c r="O70" s="27"/>
      <c r="P70" s="27"/>
      <c r="Q70" s="27"/>
      <c r="R70" s="80"/>
      <c r="S70" s="27"/>
      <c r="T70" s="27"/>
      <c r="U70" s="27"/>
      <c r="V70" s="27"/>
      <c r="W70" s="27"/>
      <c r="X70" s="27"/>
      <c r="Y70" s="27"/>
      <c r="Z70" s="27"/>
      <c r="AA70" s="27"/>
      <c r="AB70" s="27"/>
      <c r="AC70" s="27"/>
      <c r="AD70" s="27"/>
      <c r="AE70" s="27"/>
      <c r="AF70" s="27"/>
      <c r="AG70" s="27"/>
      <c r="AH70" s="27"/>
      <c r="AI70" s="27"/>
      <c r="AJ70" s="27"/>
      <c r="AK70" s="27"/>
      <c r="AL70" s="27"/>
    </row>
    <row r="71" s="28" customFormat="1" spans="1:38">
      <c r="A71" s="27"/>
      <c r="B71" s="27"/>
      <c r="C71" s="27"/>
      <c r="D71" s="27"/>
      <c r="E71" s="27"/>
      <c r="F71" s="27"/>
      <c r="G71" s="27"/>
      <c r="H71" s="27"/>
      <c r="I71" s="27"/>
      <c r="J71" s="27"/>
      <c r="K71" s="27"/>
      <c r="L71" s="27"/>
      <c r="M71" s="27"/>
      <c r="N71" s="27"/>
      <c r="O71" s="27"/>
      <c r="P71" s="27"/>
      <c r="Q71" s="27"/>
      <c r="R71" s="80"/>
      <c r="S71" s="27"/>
      <c r="T71" s="27"/>
      <c r="U71" s="27"/>
      <c r="V71" s="27"/>
      <c r="W71" s="27"/>
      <c r="X71" s="27"/>
      <c r="Y71" s="27"/>
      <c r="Z71" s="27"/>
      <c r="AA71" s="27"/>
      <c r="AB71" s="27"/>
      <c r="AC71" s="27"/>
      <c r="AD71" s="27"/>
      <c r="AE71" s="27"/>
      <c r="AF71" s="27"/>
      <c r="AG71" s="27"/>
      <c r="AH71" s="27"/>
      <c r="AI71" s="27"/>
      <c r="AJ71" s="27"/>
      <c r="AK71" s="27"/>
      <c r="AL71" s="27"/>
    </row>
    <row r="72" s="28" customFormat="1" spans="1:38">
      <c r="A72" s="27"/>
      <c r="B72" s="27"/>
      <c r="C72" s="27"/>
      <c r="D72" s="27"/>
      <c r="E72" s="27"/>
      <c r="F72" s="27"/>
      <c r="G72" s="27"/>
      <c r="H72" s="27"/>
      <c r="I72" s="27"/>
      <c r="J72" s="27"/>
      <c r="K72" s="27"/>
      <c r="L72" s="27"/>
      <c r="M72" s="27"/>
      <c r="N72" s="27"/>
      <c r="O72" s="27"/>
      <c r="P72" s="27"/>
      <c r="Q72" s="27"/>
      <c r="R72" s="80"/>
      <c r="S72" s="27"/>
      <c r="T72" s="27"/>
      <c r="U72" s="27"/>
      <c r="V72" s="27"/>
      <c r="W72" s="27"/>
      <c r="X72" s="27"/>
      <c r="Y72" s="27"/>
      <c r="Z72" s="27"/>
      <c r="AA72" s="27"/>
      <c r="AB72" s="27"/>
      <c r="AC72" s="27"/>
      <c r="AD72" s="27"/>
      <c r="AE72" s="27"/>
      <c r="AF72" s="27"/>
      <c r="AG72" s="27"/>
      <c r="AH72" s="27"/>
      <c r="AI72" s="27"/>
      <c r="AJ72" s="27"/>
      <c r="AK72" s="27"/>
      <c r="AL72" s="27"/>
    </row>
    <row r="73" s="28" customFormat="1" spans="1:38">
      <c r="A73" s="27"/>
      <c r="B73" s="27"/>
      <c r="C73" s="27"/>
      <c r="D73" s="27"/>
      <c r="E73" s="27"/>
      <c r="F73" s="27"/>
      <c r="G73" s="27"/>
      <c r="H73" s="27"/>
      <c r="I73" s="27"/>
      <c r="J73" s="27"/>
      <c r="K73" s="27"/>
      <c r="L73" s="27"/>
      <c r="M73" s="27"/>
      <c r="N73" s="27"/>
      <c r="O73" s="27"/>
      <c r="P73" s="27"/>
      <c r="Q73" s="27"/>
      <c r="R73" s="80"/>
      <c r="S73" s="27"/>
      <c r="T73" s="27"/>
      <c r="U73" s="27"/>
      <c r="V73" s="27"/>
      <c r="W73" s="27"/>
      <c r="X73" s="27"/>
      <c r="Y73" s="27"/>
      <c r="Z73" s="27"/>
      <c r="AA73" s="27"/>
      <c r="AB73" s="27"/>
      <c r="AC73" s="27"/>
      <c r="AD73" s="27"/>
      <c r="AE73" s="27"/>
      <c r="AF73" s="27"/>
      <c r="AG73" s="27"/>
      <c r="AH73" s="27"/>
      <c r="AI73" s="27"/>
      <c r="AJ73" s="27"/>
      <c r="AK73" s="27"/>
      <c r="AL73" s="27"/>
    </row>
    <row r="74" s="28" customFormat="1" spans="1:38">
      <c r="A74" s="27"/>
      <c r="B74" s="27"/>
      <c r="C74" s="27"/>
      <c r="D74" s="27"/>
      <c r="E74" s="27"/>
      <c r="F74" s="27"/>
      <c r="G74" s="27"/>
      <c r="H74" s="27"/>
      <c r="I74" s="27"/>
      <c r="J74" s="27"/>
      <c r="K74" s="27"/>
      <c r="L74" s="27"/>
      <c r="M74" s="27"/>
      <c r="N74" s="27"/>
      <c r="O74" s="27"/>
      <c r="P74" s="27"/>
      <c r="Q74" s="27"/>
      <c r="R74" s="80"/>
      <c r="S74" s="27"/>
      <c r="T74" s="27"/>
      <c r="U74" s="27"/>
      <c r="V74" s="27"/>
      <c r="W74" s="27"/>
      <c r="X74" s="27"/>
      <c r="Y74" s="27"/>
      <c r="Z74" s="27"/>
      <c r="AA74" s="27"/>
      <c r="AB74" s="27"/>
      <c r="AC74" s="27"/>
      <c r="AD74" s="27"/>
      <c r="AE74" s="27"/>
      <c r="AF74" s="27"/>
      <c r="AG74" s="27"/>
      <c r="AH74" s="27"/>
      <c r="AI74" s="27"/>
      <c r="AJ74" s="27"/>
      <c r="AK74" s="27"/>
      <c r="AL74" s="27"/>
    </row>
    <row r="75" s="28" customFormat="1" spans="1:38">
      <c r="A75" s="27"/>
      <c r="B75" s="27"/>
      <c r="C75" s="27"/>
      <c r="D75" s="27"/>
      <c r="E75" s="27"/>
      <c r="F75" s="27"/>
      <c r="G75" s="27"/>
      <c r="H75" s="27"/>
      <c r="I75" s="27"/>
      <c r="J75" s="27"/>
      <c r="K75" s="27"/>
      <c r="L75" s="27"/>
      <c r="M75" s="27"/>
      <c r="N75" s="27"/>
      <c r="O75" s="27"/>
      <c r="P75" s="27"/>
      <c r="Q75" s="27"/>
      <c r="R75" s="80"/>
      <c r="S75" s="27"/>
      <c r="T75" s="27"/>
      <c r="U75" s="27"/>
      <c r="V75" s="27"/>
      <c r="W75" s="27"/>
      <c r="X75" s="27"/>
      <c r="Y75" s="27"/>
      <c r="Z75" s="27"/>
      <c r="AA75" s="27"/>
      <c r="AB75" s="27"/>
      <c r="AC75" s="27"/>
      <c r="AD75" s="27"/>
      <c r="AE75" s="27"/>
      <c r="AF75" s="27"/>
      <c r="AG75" s="27"/>
      <c r="AH75" s="27"/>
      <c r="AI75" s="27"/>
      <c r="AJ75" s="27"/>
      <c r="AK75" s="27"/>
      <c r="AL75" s="27"/>
    </row>
    <row r="76" s="28" customFormat="1" spans="1:38">
      <c r="A76" s="27"/>
      <c r="B76" s="27"/>
      <c r="C76" s="27"/>
      <c r="D76" s="27"/>
      <c r="E76" s="27"/>
      <c r="F76" s="27"/>
      <c r="G76" s="27"/>
      <c r="H76" s="27"/>
      <c r="I76" s="27"/>
      <c r="J76" s="27"/>
      <c r="K76" s="27"/>
      <c r="L76" s="27"/>
      <c r="M76" s="27"/>
      <c r="N76" s="27"/>
      <c r="O76" s="27"/>
      <c r="P76" s="27"/>
      <c r="Q76" s="27"/>
      <c r="R76" s="80"/>
      <c r="S76" s="27"/>
      <c r="T76" s="27"/>
      <c r="U76" s="27"/>
      <c r="V76" s="27"/>
      <c r="W76" s="27"/>
      <c r="X76" s="27"/>
      <c r="Y76" s="27"/>
      <c r="Z76" s="27"/>
      <c r="AA76" s="27"/>
      <c r="AB76" s="27"/>
      <c r="AC76" s="27"/>
      <c r="AD76" s="27"/>
      <c r="AE76" s="27"/>
      <c r="AF76" s="27"/>
      <c r="AG76" s="27"/>
      <c r="AH76" s="27"/>
      <c r="AI76" s="27"/>
      <c r="AJ76" s="27"/>
      <c r="AK76" s="27"/>
      <c r="AL76" s="27"/>
    </row>
    <row r="77" s="28" customFormat="1" spans="1:38">
      <c r="A77" s="27"/>
      <c r="B77" s="27"/>
      <c r="C77" s="27"/>
      <c r="D77" s="27"/>
      <c r="E77" s="27"/>
      <c r="F77" s="27"/>
      <c r="G77" s="27"/>
      <c r="H77" s="27"/>
      <c r="I77" s="27"/>
      <c r="J77" s="27"/>
      <c r="K77" s="27"/>
      <c r="L77" s="27"/>
      <c r="M77" s="27"/>
      <c r="N77" s="27"/>
      <c r="O77" s="27"/>
      <c r="P77" s="27"/>
      <c r="Q77" s="27"/>
      <c r="R77" s="80"/>
      <c r="S77" s="27"/>
      <c r="T77" s="27"/>
      <c r="U77" s="27"/>
      <c r="V77" s="27"/>
      <c r="W77" s="27"/>
      <c r="X77" s="27"/>
      <c r="Y77" s="27"/>
      <c r="Z77" s="27"/>
      <c r="AA77" s="27"/>
      <c r="AB77" s="27"/>
      <c r="AC77" s="27"/>
      <c r="AD77" s="27"/>
      <c r="AE77" s="27"/>
      <c r="AF77" s="27"/>
      <c r="AG77" s="27"/>
      <c r="AH77" s="27"/>
      <c r="AI77" s="27"/>
      <c r="AJ77" s="27"/>
      <c r="AK77" s="27"/>
      <c r="AL77" s="27"/>
    </row>
    <row r="78" s="28" customFormat="1" spans="1:38">
      <c r="A78" s="27"/>
      <c r="B78" s="27"/>
      <c r="C78" s="27"/>
      <c r="D78" s="27"/>
      <c r="E78" s="27"/>
      <c r="F78" s="27"/>
      <c r="G78" s="27"/>
      <c r="H78" s="27"/>
      <c r="I78" s="27"/>
      <c r="J78" s="27"/>
      <c r="K78" s="27"/>
      <c r="L78" s="27"/>
      <c r="M78" s="27"/>
      <c r="N78" s="27"/>
      <c r="O78" s="27"/>
      <c r="P78" s="27"/>
      <c r="Q78" s="27"/>
      <c r="R78" s="80"/>
      <c r="S78" s="27"/>
      <c r="T78" s="27"/>
      <c r="U78" s="27"/>
      <c r="V78" s="27"/>
      <c r="W78" s="27"/>
      <c r="X78" s="27"/>
      <c r="Y78" s="27"/>
      <c r="Z78" s="27"/>
      <c r="AA78" s="27"/>
      <c r="AB78" s="27"/>
      <c r="AC78" s="27"/>
      <c r="AD78" s="27"/>
      <c r="AE78" s="27"/>
      <c r="AF78" s="27"/>
      <c r="AG78" s="27"/>
      <c r="AH78" s="27"/>
      <c r="AI78" s="27"/>
      <c r="AJ78" s="27"/>
      <c r="AK78" s="27"/>
      <c r="AL78" s="27"/>
    </row>
    <row r="79" s="28" customFormat="1" spans="1:38">
      <c r="A79" s="27"/>
      <c r="B79" s="27"/>
      <c r="C79" s="27"/>
      <c r="D79" s="27"/>
      <c r="E79" s="27"/>
      <c r="F79" s="27"/>
      <c r="G79" s="27"/>
      <c r="H79" s="27"/>
      <c r="I79" s="27"/>
      <c r="J79" s="27"/>
      <c r="K79" s="27"/>
      <c r="L79" s="27"/>
      <c r="M79" s="27"/>
      <c r="N79" s="27"/>
      <c r="O79" s="27"/>
      <c r="P79" s="27"/>
      <c r="Q79" s="27"/>
      <c r="R79" s="80"/>
      <c r="S79" s="27"/>
      <c r="T79" s="27"/>
      <c r="U79" s="27"/>
      <c r="V79" s="27"/>
      <c r="W79" s="27"/>
      <c r="X79" s="27"/>
      <c r="Y79" s="27"/>
      <c r="Z79" s="27"/>
      <c r="AA79" s="27"/>
      <c r="AB79" s="27"/>
      <c r="AC79" s="27"/>
      <c r="AD79" s="27"/>
      <c r="AE79" s="27"/>
      <c r="AF79" s="27"/>
      <c r="AG79" s="27"/>
      <c r="AH79" s="27"/>
      <c r="AI79" s="27"/>
      <c r="AJ79" s="27"/>
      <c r="AK79" s="27"/>
      <c r="AL79" s="27"/>
    </row>
    <row r="80" s="28" customFormat="1" spans="1:38">
      <c r="A80" s="27"/>
      <c r="B80" s="27"/>
      <c r="C80" s="27"/>
      <c r="D80" s="27"/>
      <c r="E80" s="27"/>
      <c r="F80" s="27"/>
      <c r="G80" s="27"/>
      <c r="H80" s="27"/>
      <c r="I80" s="27"/>
      <c r="J80" s="27"/>
      <c r="K80" s="27"/>
      <c r="L80" s="27"/>
      <c r="M80" s="27"/>
      <c r="N80" s="27"/>
      <c r="O80" s="27"/>
      <c r="P80" s="27"/>
      <c r="Q80" s="27"/>
      <c r="R80" s="80"/>
      <c r="S80" s="27"/>
      <c r="T80" s="27"/>
      <c r="U80" s="27"/>
      <c r="V80" s="27"/>
      <c r="W80" s="27"/>
      <c r="X80" s="27"/>
      <c r="Y80" s="27"/>
      <c r="Z80" s="27"/>
      <c r="AA80" s="27"/>
      <c r="AB80" s="27"/>
      <c r="AC80" s="27"/>
      <c r="AD80" s="27"/>
      <c r="AE80" s="27"/>
      <c r="AF80" s="27"/>
      <c r="AG80" s="27"/>
      <c r="AH80" s="27"/>
      <c r="AI80" s="27"/>
      <c r="AJ80" s="27"/>
      <c r="AK80" s="27"/>
      <c r="AL80" s="27"/>
    </row>
    <row r="81" s="28" customFormat="1" spans="1:38">
      <c r="A81" s="27"/>
      <c r="B81" s="27"/>
      <c r="C81" s="27"/>
      <c r="D81" s="27"/>
      <c r="E81" s="27"/>
      <c r="F81" s="27"/>
      <c r="G81" s="27"/>
      <c r="H81" s="27"/>
      <c r="I81" s="27"/>
      <c r="J81" s="27"/>
      <c r="K81" s="27"/>
      <c r="L81" s="27"/>
      <c r="M81" s="27"/>
      <c r="N81" s="27"/>
      <c r="O81" s="27"/>
      <c r="P81" s="27"/>
      <c r="Q81" s="27"/>
      <c r="R81" s="80"/>
      <c r="S81" s="27"/>
      <c r="T81" s="27"/>
      <c r="U81" s="27"/>
      <c r="V81" s="27"/>
      <c r="W81" s="27"/>
      <c r="X81" s="27"/>
      <c r="Y81" s="27"/>
      <c r="Z81" s="27"/>
      <c r="AA81" s="27"/>
      <c r="AB81" s="27"/>
      <c r="AC81" s="27"/>
      <c r="AD81" s="27"/>
      <c r="AE81" s="27"/>
      <c r="AF81" s="27"/>
      <c r="AG81" s="27"/>
      <c r="AH81" s="27"/>
      <c r="AI81" s="27"/>
      <c r="AJ81" s="27"/>
      <c r="AK81" s="27"/>
      <c r="AL81" s="27"/>
    </row>
    <row r="82" s="28" customFormat="1" spans="1:38">
      <c r="A82" s="27"/>
      <c r="B82" s="27"/>
      <c r="C82" s="27"/>
      <c r="D82" s="27"/>
      <c r="E82" s="27"/>
      <c r="F82" s="27"/>
      <c r="G82" s="27"/>
      <c r="H82" s="27"/>
      <c r="I82" s="27"/>
      <c r="J82" s="27"/>
      <c r="K82" s="27"/>
      <c r="L82" s="27"/>
      <c r="M82" s="27"/>
      <c r="N82" s="27"/>
      <c r="O82" s="27"/>
      <c r="P82" s="27"/>
      <c r="Q82" s="27"/>
      <c r="R82" s="80"/>
      <c r="S82" s="27"/>
      <c r="T82" s="27"/>
      <c r="U82" s="27"/>
      <c r="V82" s="27"/>
      <c r="W82" s="27"/>
      <c r="X82" s="27"/>
      <c r="Y82" s="27"/>
      <c r="Z82" s="27"/>
      <c r="AA82" s="27"/>
      <c r="AB82" s="27"/>
      <c r="AC82" s="27"/>
      <c r="AD82" s="27"/>
      <c r="AE82" s="27"/>
      <c r="AF82" s="27"/>
      <c r="AG82" s="27"/>
      <c r="AH82" s="27"/>
      <c r="AI82" s="27"/>
      <c r="AJ82" s="27"/>
      <c r="AK82" s="27"/>
      <c r="AL82" s="27"/>
    </row>
    <row r="83" s="28" customFormat="1" spans="1:38">
      <c r="A83" s="27"/>
      <c r="B83" s="27"/>
      <c r="C83" s="27"/>
      <c r="D83" s="27"/>
      <c r="E83" s="27"/>
      <c r="F83" s="27"/>
      <c r="G83" s="27"/>
      <c r="H83" s="27"/>
      <c r="I83" s="27"/>
      <c r="J83" s="27"/>
      <c r="K83" s="27"/>
      <c r="L83" s="27"/>
      <c r="M83" s="27"/>
      <c r="N83" s="27"/>
      <c r="O83" s="27"/>
      <c r="P83" s="27"/>
      <c r="Q83" s="27"/>
      <c r="R83" s="80"/>
      <c r="S83" s="27"/>
      <c r="T83" s="27"/>
      <c r="U83" s="27"/>
      <c r="V83" s="27"/>
      <c r="W83" s="27"/>
      <c r="X83" s="27"/>
      <c r="Y83" s="27"/>
      <c r="Z83" s="27"/>
      <c r="AA83" s="27"/>
      <c r="AB83" s="27"/>
      <c r="AC83" s="27"/>
      <c r="AD83" s="27"/>
      <c r="AE83" s="27"/>
      <c r="AF83" s="27"/>
      <c r="AG83" s="27"/>
      <c r="AH83" s="27"/>
      <c r="AI83" s="27"/>
      <c r="AJ83" s="27"/>
      <c r="AK83" s="27"/>
      <c r="AL83" s="27"/>
    </row>
    <row r="84" s="28" customFormat="1" spans="1:38">
      <c r="A84" s="27"/>
      <c r="B84" s="27"/>
      <c r="C84" s="27"/>
      <c r="D84" s="27"/>
      <c r="E84" s="27"/>
      <c r="F84" s="27"/>
      <c r="G84" s="27"/>
      <c r="H84" s="27"/>
      <c r="I84" s="27"/>
      <c r="J84" s="27"/>
      <c r="K84" s="27"/>
      <c r="L84" s="27"/>
      <c r="M84" s="27"/>
      <c r="N84" s="27"/>
      <c r="O84" s="27"/>
      <c r="P84" s="27"/>
      <c r="Q84" s="27"/>
      <c r="R84" s="80"/>
      <c r="S84" s="27"/>
      <c r="T84" s="27"/>
      <c r="U84" s="27"/>
      <c r="V84" s="27"/>
      <c r="W84" s="27"/>
      <c r="X84" s="27"/>
      <c r="Y84" s="27"/>
      <c r="Z84" s="27"/>
      <c r="AA84" s="27"/>
      <c r="AB84" s="27"/>
      <c r="AC84" s="27"/>
      <c r="AD84" s="27"/>
      <c r="AE84" s="27"/>
      <c r="AF84" s="27"/>
      <c r="AG84" s="27"/>
      <c r="AH84" s="27"/>
      <c r="AI84" s="27"/>
      <c r="AJ84" s="27"/>
      <c r="AK84" s="27"/>
      <c r="AL84" s="27"/>
    </row>
    <row r="85" s="28" customFormat="1" spans="1:38">
      <c r="A85" s="27"/>
      <c r="B85" s="27"/>
      <c r="C85" s="27"/>
      <c r="D85" s="27"/>
      <c r="E85" s="27"/>
      <c r="F85" s="27"/>
      <c r="G85" s="27"/>
      <c r="H85" s="27"/>
      <c r="I85" s="27"/>
      <c r="J85" s="27"/>
      <c r="K85" s="27"/>
      <c r="L85" s="27"/>
      <c r="M85" s="27"/>
      <c r="N85" s="27"/>
      <c r="O85" s="27"/>
      <c r="P85" s="27"/>
      <c r="Q85" s="27"/>
      <c r="R85" s="80"/>
      <c r="S85" s="27"/>
      <c r="T85" s="27"/>
      <c r="U85" s="27"/>
      <c r="V85" s="27"/>
      <c r="W85" s="27"/>
      <c r="X85" s="27"/>
      <c r="Y85" s="27"/>
      <c r="Z85" s="27"/>
      <c r="AA85" s="27"/>
      <c r="AB85" s="27"/>
      <c r="AC85" s="27"/>
      <c r="AD85" s="27"/>
      <c r="AE85" s="27"/>
      <c r="AF85" s="27"/>
      <c r="AG85" s="27"/>
      <c r="AH85" s="27"/>
      <c r="AI85" s="27"/>
      <c r="AJ85" s="27"/>
      <c r="AK85" s="27"/>
      <c r="AL85" s="27"/>
    </row>
    <row r="86" s="28" customFormat="1" spans="1:38">
      <c r="A86" s="27"/>
      <c r="B86" s="27"/>
      <c r="C86" s="27"/>
      <c r="D86" s="27"/>
      <c r="E86" s="27"/>
      <c r="F86" s="27"/>
      <c r="G86" s="27"/>
      <c r="H86" s="27"/>
      <c r="I86" s="27"/>
      <c r="J86" s="27"/>
      <c r="K86" s="27"/>
      <c r="L86" s="27"/>
      <c r="M86" s="27"/>
      <c r="N86" s="27"/>
      <c r="O86" s="27"/>
      <c r="P86" s="27"/>
      <c r="Q86" s="27"/>
      <c r="R86" s="80"/>
      <c r="S86" s="27"/>
      <c r="T86" s="27"/>
      <c r="U86" s="27"/>
      <c r="V86" s="27"/>
      <c r="W86" s="27"/>
      <c r="X86" s="27"/>
      <c r="Y86" s="27"/>
      <c r="Z86" s="27"/>
      <c r="AA86" s="27"/>
      <c r="AB86" s="27"/>
      <c r="AC86" s="27"/>
      <c r="AD86" s="27"/>
      <c r="AE86" s="27"/>
      <c r="AF86" s="27"/>
      <c r="AG86" s="27"/>
      <c r="AH86" s="27"/>
      <c r="AI86" s="27"/>
      <c r="AJ86" s="27"/>
      <c r="AK86" s="27"/>
      <c r="AL86" s="27"/>
    </row>
    <row r="87" s="28" customFormat="1" spans="1:38">
      <c r="A87" s="27"/>
      <c r="B87" s="27"/>
      <c r="C87" s="27"/>
      <c r="D87" s="27"/>
      <c r="E87" s="27"/>
      <c r="F87" s="27"/>
      <c r="G87" s="27"/>
      <c r="H87" s="27"/>
      <c r="I87" s="27"/>
      <c r="J87" s="27"/>
      <c r="K87" s="27"/>
      <c r="L87" s="27"/>
      <c r="M87" s="27"/>
      <c r="N87" s="27"/>
      <c r="O87" s="27"/>
      <c r="P87" s="27"/>
      <c r="Q87" s="27"/>
      <c r="R87" s="80"/>
      <c r="S87" s="27"/>
      <c r="T87" s="27"/>
      <c r="U87" s="27"/>
      <c r="V87" s="27"/>
      <c r="W87" s="27"/>
      <c r="X87" s="27"/>
      <c r="Y87" s="27"/>
      <c r="Z87" s="27"/>
      <c r="AA87" s="27"/>
      <c r="AB87" s="27"/>
      <c r="AC87" s="27"/>
      <c r="AD87" s="27"/>
      <c r="AE87" s="27"/>
      <c r="AF87" s="27"/>
      <c r="AG87" s="27"/>
      <c r="AH87" s="27"/>
      <c r="AI87" s="27"/>
      <c r="AJ87" s="27"/>
      <c r="AK87" s="27"/>
      <c r="AL87" s="27"/>
    </row>
    <row r="88" s="28" customFormat="1" spans="1:38">
      <c r="A88" s="27"/>
      <c r="B88" s="27"/>
      <c r="C88" s="27"/>
      <c r="D88" s="27"/>
      <c r="E88" s="27"/>
      <c r="F88" s="27"/>
      <c r="G88" s="27"/>
      <c r="H88" s="27"/>
      <c r="I88" s="27"/>
      <c r="J88" s="27"/>
      <c r="K88" s="27"/>
      <c r="L88" s="27"/>
      <c r="M88" s="27"/>
      <c r="N88" s="27"/>
      <c r="O88" s="27"/>
      <c r="P88" s="27"/>
      <c r="Q88" s="27"/>
      <c r="R88" s="80"/>
      <c r="S88" s="27"/>
      <c r="T88" s="27"/>
      <c r="U88" s="27"/>
      <c r="V88" s="27"/>
      <c r="W88" s="27"/>
      <c r="X88" s="27"/>
      <c r="Y88" s="27"/>
      <c r="Z88" s="27"/>
      <c r="AA88" s="27"/>
      <c r="AB88" s="27"/>
      <c r="AC88" s="27"/>
      <c r="AD88" s="27"/>
      <c r="AE88" s="27"/>
      <c r="AF88" s="27"/>
      <c r="AG88" s="27"/>
      <c r="AH88" s="27"/>
      <c r="AI88" s="27"/>
      <c r="AJ88" s="27"/>
      <c r="AK88" s="27"/>
      <c r="AL88" s="27"/>
    </row>
    <row r="89" s="28" customFormat="1" spans="1:38">
      <c r="A89" s="27"/>
      <c r="B89" s="27"/>
      <c r="C89" s="27"/>
      <c r="D89" s="27"/>
      <c r="E89" s="27"/>
      <c r="F89" s="27"/>
      <c r="G89" s="27"/>
      <c r="H89" s="27"/>
      <c r="I89" s="27"/>
      <c r="J89" s="27"/>
      <c r="K89" s="27"/>
      <c r="L89" s="27"/>
      <c r="M89" s="27"/>
      <c r="N89" s="27"/>
      <c r="O89" s="27"/>
      <c r="P89" s="27"/>
      <c r="Q89" s="27"/>
      <c r="R89" s="80"/>
      <c r="S89" s="27"/>
      <c r="T89" s="27"/>
      <c r="U89" s="27"/>
      <c r="V89" s="27"/>
      <c r="W89" s="27"/>
      <c r="X89" s="27"/>
      <c r="Y89" s="27"/>
      <c r="Z89" s="27"/>
      <c r="AA89" s="27"/>
      <c r="AB89" s="27"/>
      <c r="AC89" s="27"/>
      <c r="AD89" s="27"/>
      <c r="AE89" s="27"/>
      <c r="AF89" s="27"/>
      <c r="AG89" s="27"/>
      <c r="AH89" s="27"/>
      <c r="AI89" s="27"/>
      <c r="AJ89" s="27"/>
      <c r="AK89" s="27"/>
      <c r="AL89" s="27"/>
    </row>
    <row r="90" s="28" customFormat="1" spans="1:38">
      <c r="A90" s="27"/>
      <c r="B90" s="27"/>
      <c r="C90" s="27"/>
      <c r="D90" s="27"/>
      <c r="E90" s="27"/>
      <c r="F90" s="27"/>
      <c r="G90" s="27"/>
      <c r="H90" s="27"/>
      <c r="I90" s="27"/>
      <c r="J90" s="27"/>
      <c r="K90" s="27"/>
      <c r="L90" s="27"/>
      <c r="M90" s="27"/>
      <c r="N90" s="27"/>
      <c r="O90" s="27"/>
      <c r="P90" s="27"/>
      <c r="Q90" s="27"/>
      <c r="R90" s="80"/>
      <c r="S90" s="27"/>
      <c r="T90" s="27"/>
      <c r="U90" s="27"/>
      <c r="V90" s="27"/>
      <c r="W90" s="27"/>
      <c r="X90" s="27"/>
      <c r="Y90" s="27"/>
      <c r="Z90" s="27"/>
      <c r="AA90" s="27"/>
      <c r="AB90" s="27"/>
      <c r="AC90" s="27"/>
      <c r="AD90" s="27"/>
      <c r="AE90" s="27"/>
      <c r="AF90" s="27"/>
      <c r="AG90" s="27"/>
      <c r="AH90" s="27"/>
      <c r="AI90" s="27"/>
      <c r="AJ90" s="27"/>
      <c r="AK90" s="27"/>
      <c r="AL90" s="27"/>
    </row>
    <row r="91" s="28" customFormat="1" spans="1:38">
      <c r="A91" s="27"/>
      <c r="B91" s="27"/>
      <c r="C91" s="27"/>
      <c r="D91" s="27"/>
      <c r="E91" s="27"/>
      <c r="F91" s="27"/>
      <c r="G91" s="27"/>
      <c r="H91" s="27"/>
      <c r="I91" s="27"/>
      <c r="J91" s="27"/>
      <c r="K91" s="27"/>
      <c r="L91" s="27"/>
      <c r="M91" s="27"/>
      <c r="N91" s="27"/>
      <c r="O91" s="27"/>
      <c r="P91" s="27"/>
      <c r="Q91" s="27"/>
      <c r="R91" s="80"/>
      <c r="S91" s="27"/>
      <c r="T91" s="27"/>
      <c r="U91" s="27"/>
      <c r="V91" s="27"/>
      <c r="W91" s="27"/>
      <c r="X91" s="27"/>
      <c r="Y91" s="27"/>
      <c r="Z91" s="27"/>
      <c r="AA91" s="27"/>
      <c r="AB91" s="27"/>
      <c r="AC91" s="27"/>
      <c r="AD91" s="27"/>
      <c r="AE91" s="27"/>
      <c r="AF91" s="27"/>
      <c r="AG91" s="27"/>
      <c r="AH91" s="27"/>
      <c r="AI91" s="27"/>
      <c r="AJ91" s="27"/>
      <c r="AK91" s="27"/>
      <c r="AL91" s="27"/>
    </row>
    <row r="92" s="28" customFormat="1" spans="1:38">
      <c r="A92" s="27"/>
      <c r="B92" s="27"/>
      <c r="C92" s="27"/>
      <c r="D92" s="27"/>
      <c r="E92" s="27"/>
      <c r="F92" s="27"/>
      <c r="G92" s="27"/>
      <c r="H92" s="27"/>
      <c r="I92" s="27"/>
      <c r="J92" s="27"/>
      <c r="K92" s="27"/>
      <c r="L92" s="27"/>
      <c r="M92" s="27"/>
      <c r="N92" s="27"/>
      <c r="O92" s="27"/>
      <c r="P92" s="27"/>
      <c r="Q92" s="27"/>
      <c r="R92" s="80"/>
      <c r="S92" s="27"/>
      <c r="T92" s="27"/>
      <c r="U92" s="27"/>
      <c r="V92" s="27"/>
      <c r="W92" s="27"/>
      <c r="X92" s="27"/>
      <c r="Y92" s="27"/>
      <c r="Z92" s="27"/>
      <c r="AA92" s="27"/>
      <c r="AB92" s="27"/>
      <c r="AC92" s="27"/>
      <c r="AD92" s="27"/>
      <c r="AE92" s="27"/>
      <c r="AF92" s="27"/>
      <c r="AG92" s="27"/>
      <c r="AH92" s="27"/>
      <c r="AI92" s="27"/>
      <c r="AJ92" s="27"/>
      <c r="AK92" s="27"/>
      <c r="AL92" s="27"/>
    </row>
    <row r="93" s="28" customFormat="1" spans="1:38">
      <c r="A93" s="27"/>
      <c r="B93" s="27"/>
      <c r="C93" s="27"/>
      <c r="D93" s="27"/>
      <c r="E93" s="27"/>
      <c r="F93" s="27"/>
      <c r="G93" s="27"/>
      <c r="H93" s="27"/>
      <c r="I93" s="27"/>
      <c r="J93" s="27"/>
      <c r="K93" s="27"/>
      <c r="L93" s="27"/>
      <c r="M93" s="27"/>
      <c r="N93" s="27"/>
      <c r="O93" s="27"/>
      <c r="P93" s="27"/>
      <c r="Q93" s="27"/>
      <c r="R93" s="80"/>
      <c r="S93" s="27"/>
      <c r="T93" s="27"/>
      <c r="U93" s="27"/>
      <c r="V93" s="27"/>
      <c r="W93" s="27"/>
      <c r="X93" s="27"/>
      <c r="Y93" s="27"/>
      <c r="Z93" s="27"/>
      <c r="AA93" s="27"/>
      <c r="AB93" s="27"/>
      <c r="AC93" s="27"/>
      <c r="AD93" s="27"/>
      <c r="AE93" s="27"/>
      <c r="AF93" s="27"/>
      <c r="AG93" s="27"/>
      <c r="AH93" s="27"/>
      <c r="AI93" s="27"/>
      <c r="AJ93" s="27"/>
      <c r="AK93" s="27"/>
      <c r="AL93" s="27"/>
    </row>
    <row r="94" s="28" customFormat="1" spans="1:38">
      <c r="A94" s="27"/>
      <c r="B94" s="27"/>
      <c r="C94" s="27"/>
      <c r="D94" s="27"/>
      <c r="E94" s="27"/>
      <c r="F94" s="27"/>
      <c r="G94" s="27"/>
      <c r="H94" s="27"/>
      <c r="I94" s="27"/>
      <c r="J94" s="27"/>
      <c r="K94" s="27"/>
      <c r="L94" s="27"/>
      <c r="M94" s="27"/>
      <c r="N94" s="27"/>
      <c r="O94" s="27"/>
      <c r="P94" s="27"/>
      <c r="Q94" s="27"/>
      <c r="R94" s="80"/>
      <c r="S94" s="27"/>
      <c r="T94" s="27"/>
      <c r="U94" s="27"/>
      <c r="V94" s="27"/>
      <c r="W94" s="27"/>
      <c r="X94" s="27"/>
      <c r="Y94" s="27"/>
      <c r="Z94" s="27"/>
      <c r="AA94" s="27"/>
      <c r="AB94" s="27"/>
      <c r="AC94" s="27"/>
      <c r="AD94" s="27"/>
      <c r="AE94" s="27"/>
      <c r="AF94" s="27"/>
      <c r="AG94" s="27"/>
      <c r="AH94" s="27"/>
      <c r="AI94" s="27"/>
      <c r="AJ94" s="27"/>
      <c r="AK94" s="27"/>
      <c r="AL94" s="27"/>
    </row>
    <row r="95" s="28" customFormat="1" spans="1:38">
      <c r="A95" s="27"/>
      <c r="B95" s="27"/>
      <c r="C95" s="27"/>
      <c r="D95" s="27"/>
      <c r="E95" s="27"/>
      <c r="F95" s="27"/>
      <c r="G95" s="27"/>
      <c r="H95" s="27"/>
      <c r="I95" s="27"/>
      <c r="J95" s="27"/>
      <c r="K95" s="27"/>
      <c r="L95" s="27"/>
      <c r="M95" s="27"/>
      <c r="N95" s="27"/>
      <c r="O95" s="27"/>
      <c r="P95" s="27"/>
      <c r="Q95" s="27"/>
      <c r="R95" s="80"/>
      <c r="S95" s="27"/>
      <c r="T95" s="27"/>
      <c r="U95" s="27"/>
      <c r="V95" s="27"/>
      <c r="W95" s="27"/>
      <c r="X95" s="27"/>
      <c r="Y95" s="27"/>
      <c r="Z95" s="27"/>
      <c r="AA95" s="27"/>
      <c r="AB95" s="27"/>
      <c r="AC95" s="27"/>
      <c r="AD95" s="27"/>
      <c r="AE95" s="27"/>
      <c r="AF95" s="27"/>
      <c r="AG95" s="27"/>
      <c r="AH95" s="27"/>
      <c r="AI95" s="27"/>
      <c r="AJ95" s="27"/>
      <c r="AK95" s="27"/>
      <c r="AL95" s="27"/>
    </row>
    <row r="96" s="28" customFormat="1" spans="1:38">
      <c r="A96" s="27"/>
      <c r="B96" s="27"/>
      <c r="C96" s="27"/>
      <c r="D96" s="27"/>
      <c r="E96" s="27"/>
      <c r="F96" s="27"/>
      <c r="G96" s="27"/>
      <c r="H96" s="27"/>
      <c r="I96" s="27"/>
      <c r="J96" s="27"/>
      <c r="K96" s="27"/>
      <c r="L96" s="27"/>
      <c r="M96" s="27"/>
      <c r="N96" s="27"/>
      <c r="O96" s="27"/>
      <c r="P96" s="27"/>
      <c r="Q96" s="27"/>
      <c r="R96" s="80"/>
      <c r="S96" s="27"/>
      <c r="T96" s="27"/>
      <c r="U96" s="27"/>
      <c r="V96" s="27"/>
      <c r="W96" s="27"/>
      <c r="X96" s="27"/>
      <c r="Y96" s="27"/>
      <c r="Z96" s="27"/>
      <c r="AA96" s="27"/>
      <c r="AB96" s="27"/>
      <c r="AC96" s="27"/>
      <c r="AD96" s="27"/>
      <c r="AE96" s="27"/>
      <c r="AF96" s="27"/>
      <c r="AG96" s="27"/>
      <c r="AH96" s="27"/>
      <c r="AI96" s="27"/>
      <c r="AJ96" s="27"/>
      <c r="AK96" s="27"/>
      <c r="AL96" s="27"/>
    </row>
    <row r="97" s="28" customFormat="1" spans="1:38">
      <c r="A97" s="27"/>
      <c r="B97" s="27"/>
      <c r="C97" s="27"/>
      <c r="D97" s="27"/>
      <c r="E97" s="27"/>
      <c r="F97" s="27"/>
      <c r="G97" s="27"/>
      <c r="H97" s="27"/>
      <c r="I97" s="27"/>
      <c r="J97" s="27"/>
      <c r="K97" s="27"/>
      <c r="L97" s="27"/>
      <c r="M97" s="27"/>
      <c r="N97" s="27"/>
      <c r="O97" s="27"/>
      <c r="P97" s="27"/>
      <c r="Q97" s="27"/>
      <c r="R97" s="80"/>
      <c r="S97" s="27"/>
      <c r="T97" s="27"/>
      <c r="U97" s="27"/>
      <c r="V97" s="27"/>
      <c r="W97" s="27"/>
      <c r="X97" s="27"/>
      <c r="Y97" s="27"/>
      <c r="Z97" s="27"/>
      <c r="AA97" s="27"/>
      <c r="AB97" s="27"/>
      <c r="AC97" s="27"/>
      <c r="AD97" s="27"/>
      <c r="AE97" s="27"/>
      <c r="AF97" s="27"/>
      <c r="AG97" s="27"/>
      <c r="AH97" s="27"/>
      <c r="AI97" s="27"/>
      <c r="AJ97" s="27"/>
      <c r="AK97" s="27"/>
      <c r="AL97" s="27"/>
    </row>
    <row r="98" s="28" customFormat="1" spans="1:38">
      <c r="A98" s="27"/>
      <c r="B98" s="27"/>
      <c r="C98" s="27"/>
      <c r="D98" s="27"/>
      <c r="E98" s="27"/>
      <c r="F98" s="27"/>
      <c r="G98" s="27"/>
      <c r="H98" s="27"/>
      <c r="I98" s="27"/>
      <c r="J98" s="27"/>
      <c r="K98" s="27"/>
      <c r="L98" s="27"/>
      <c r="M98" s="27"/>
      <c r="N98" s="27"/>
      <c r="O98" s="27"/>
      <c r="P98" s="27"/>
      <c r="Q98" s="27"/>
      <c r="R98" s="80"/>
      <c r="S98" s="27"/>
      <c r="T98" s="27"/>
      <c r="U98" s="27"/>
      <c r="V98" s="27"/>
      <c r="W98" s="27"/>
      <c r="X98" s="27"/>
      <c r="Y98" s="27"/>
      <c r="Z98" s="27"/>
      <c r="AA98" s="27"/>
      <c r="AB98" s="27"/>
      <c r="AC98" s="27"/>
      <c r="AD98" s="27"/>
      <c r="AE98" s="27"/>
      <c r="AF98" s="27"/>
      <c r="AG98" s="27"/>
      <c r="AH98" s="27"/>
      <c r="AI98" s="27"/>
      <c r="AJ98" s="27"/>
      <c r="AK98" s="27"/>
      <c r="AL98" s="27"/>
    </row>
    <row r="99" s="28" customFormat="1" spans="1:38">
      <c r="A99" s="27"/>
      <c r="B99" s="27"/>
      <c r="C99" s="27"/>
      <c r="D99" s="27"/>
      <c r="E99" s="27"/>
      <c r="F99" s="27"/>
      <c r="G99" s="27"/>
      <c r="H99" s="27"/>
      <c r="I99" s="27"/>
      <c r="J99" s="27"/>
      <c r="K99" s="27"/>
      <c r="L99" s="27"/>
      <c r="M99" s="27"/>
      <c r="N99" s="27"/>
      <c r="O99" s="27"/>
      <c r="P99" s="27"/>
      <c r="Q99" s="27"/>
      <c r="R99" s="80"/>
      <c r="S99" s="27"/>
      <c r="T99" s="27"/>
      <c r="U99" s="27"/>
      <c r="V99" s="27"/>
      <c r="W99" s="27"/>
      <c r="X99" s="27"/>
      <c r="Y99" s="27"/>
      <c r="Z99" s="27"/>
      <c r="AA99" s="27"/>
      <c r="AB99" s="27"/>
      <c r="AC99" s="27"/>
      <c r="AD99" s="27"/>
      <c r="AE99" s="27"/>
      <c r="AF99" s="27"/>
      <c r="AG99" s="27"/>
      <c r="AH99" s="27"/>
      <c r="AI99" s="27"/>
      <c r="AJ99" s="27"/>
      <c r="AK99" s="27"/>
      <c r="AL99" s="27"/>
    </row>
    <row r="100" s="28" customFormat="1" spans="1:38">
      <c r="A100" s="27"/>
      <c r="B100" s="27"/>
      <c r="C100" s="27"/>
      <c r="D100" s="27"/>
      <c r="E100" s="27"/>
      <c r="F100" s="27"/>
      <c r="G100" s="27"/>
      <c r="H100" s="27"/>
      <c r="I100" s="27"/>
      <c r="J100" s="27"/>
      <c r="K100" s="27"/>
      <c r="L100" s="27"/>
      <c r="M100" s="27"/>
      <c r="N100" s="27"/>
      <c r="O100" s="27"/>
      <c r="P100" s="27"/>
      <c r="Q100" s="27"/>
      <c r="R100" s="80"/>
      <c r="S100" s="27"/>
      <c r="T100" s="27"/>
      <c r="U100" s="27"/>
      <c r="V100" s="27"/>
      <c r="W100" s="27"/>
      <c r="X100" s="27"/>
      <c r="Y100" s="27"/>
      <c r="Z100" s="27"/>
      <c r="AA100" s="27"/>
      <c r="AB100" s="27"/>
      <c r="AC100" s="27"/>
      <c r="AD100" s="27"/>
      <c r="AE100" s="27"/>
      <c r="AF100" s="27"/>
      <c r="AG100" s="27"/>
      <c r="AH100" s="27"/>
      <c r="AI100" s="27"/>
      <c r="AJ100" s="27"/>
      <c r="AK100" s="27"/>
      <c r="AL100" s="27"/>
    </row>
    <row r="101" s="28" customFormat="1" spans="1:38">
      <c r="A101" s="27"/>
      <c r="B101" s="27"/>
      <c r="C101" s="27"/>
      <c r="D101" s="27"/>
      <c r="E101" s="27"/>
      <c r="F101" s="27"/>
      <c r="G101" s="27"/>
      <c r="H101" s="27"/>
      <c r="I101" s="27"/>
      <c r="J101" s="27"/>
      <c r="K101" s="27"/>
      <c r="L101" s="27"/>
      <c r="M101" s="27"/>
      <c r="N101" s="27"/>
      <c r="O101" s="27"/>
      <c r="P101" s="27"/>
      <c r="Q101" s="27"/>
      <c r="R101" s="80"/>
      <c r="S101" s="27"/>
      <c r="T101" s="27"/>
      <c r="U101" s="27"/>
      <c r="V101" s="27"/>
      <c r="W101" s="27"/>
      <c r="X101" s="27"/>
      <c r="Y101" s="27"/>
      <c r="Z101" s="27"/>
      <c r="AA101" s="27"/>
      <c r="AB101" s="27"/>
      <c r="AC101" s="27"/>
      <c r="AD101" s="27"/>
      <c r="AE101" s="27"/>
      <c r="AF101" s="27"/>
      <c r="AG101" s="27"/>
      <c r="AH101" s="27"/>
      <c r="AI101" s="27"/>
      <c r="AJ101" s="27"/>
      <c r="AK101" s="27"/>
      <c r="AL101" s="27"/>
    </row>
    <row r="102" s="28" customFormat="1" spans="1:38">
      <c r="A102" s="27"/>
      <c r="B102" s="27"/>
      <c r="C102" s="27"/>
      <c r="D102" s="27"/>
      <c r="E102" s="27"/>
      <c r="F102" s="27"/>
      <c r="G102" s="27"/>
      <c r="H102" s="27"/>
      <c r="I102" s="27"/>
      <c r="J102" s="27"/>
      <c r="K102" s="27"/>
      <c r="L102" s="27"/>
      <c r="M102" s="27"/>
      <c r="N102" s="27"/>
      <c r="O102" s="27"/>
      <c r="P102" s="27"/>
      <c r="Q102" s="27"/>
      <c r="R102" s="80"/>
      <c r="S102" s="27"/>
      <c r="T102" s="27"/>
      <c r="U102" s="27"/>
      <c r="V102" s="27"/>
      <c r="W102" s="27"/>
      <c r="X102" s="27"/>
      <c r="Y102" s="27"/>
      <c r="Z102" s="27"/>
      <c r="AA102" s="27"/>
      <c r="AB102" s="27"/>
      <c r="AC102" s="27"/>
      <c r="AD102" s="27"/>
      <c r="AE102" s="27"/>
      <c r="AF102" s="27"/>
      <c r="AG102" s="27"/>
      <c r="AH102" s="27"/>
      <c r="AI102" s="27"/>
      <c r="AJ102" s="27"/>
      <c r="AK102" s="27"/>
      <c r="AL102" s="27"/>
    </row>
    <row r="103" s="28" customFormat="1" spans="1:38">
      <c r="A103" s="27"/>
      <c r="B103" s="27"/>
      <c r="C103" s="27"/>
      <c r="D103" s="27"/>
      <c r="E103" s="27"/>
      <c r="F103" s="27"/>
      <c r="G103" s="27"/>
      <c r="H103" s="27"/>
      <c r="I103" s="27"/>
      <c r="J103" s="27"/>
      <c r="K103" s="27"/>
      <c r="L103" s="27"/>
      <c r="M103" s="27"/>
      <c r="N103" s="27"/>
      <c r="O103" s="27"/>
      <c r="P103" s="27"/>
      <c r="Q103" s="27"/>
      <c r="R103" s="80"/>
      <c r="S103" s="27"/>
      <c r="T103" s="27"/>
      <c r="U103" s="27"/>
      <c r="V103" s="27"/>
      <c r="W103" s="27"/>
      <c r="X103" s="27"/>
      <c r="Y103" s="27"/>
      <c r="Z103" s="27"/>
      <c r="AA103" s="27"/>
      <c r="AB103" s="27"/>
      <c r="AC103" s="27"/>
      <c r="AD103" s="27"/>
      <c r="AE103" s="27"/>
      <c r="AF103" s="27"/>
      <c r="AG103" s="27"/>
      <c r="AH103" s="27"/>
      <c r="AI103" s="27"/>
      <c r="AJ103" s="27"/>
      <c r="AK103" s="27"/>
      <c r="AL103" s="27"/>
    </row>
    <row r="104" s="28" customFormat="1" spans="1:38">
      <c r="A104" s="27"/>
      <c r="B104" s="27"/>
      <c r="C104" s="27"/>
      <c r="D104" s="27"/>
      <c r="E104" s="27"/>
      <c r="F104" s="27"/>
      <c r="G104" s="27"/>
      <c r="H104" s="27"/>
      <c r="I104" s="27"/>
      <c r="J104" s="27"/>
      <c r="K104" s="27"/>
      <c r="L104" s="27"/>
      <c r="M104" s="27"/>
      <c r="N104" s="27"/>
      <c r="O104" s="27"/>
      <c r="P104" s="27"/>
      <c r="Q104" s="27"/>
      <c r="R104" s="80"/>
      <c r="S104" s="27"/>
      <c r="T104" s="27"/>
      <c r="U104" s="27"/>
      <c r="V104" s="27"/>
      <c r="W104" s="27"/>
      <c r="X104" s="27"/>
      <c r="Y104" s="27"/>
      <c r="Z104" s="27"/>
      <c r="AA104" s="27"/>
      <c r="AB104" s="27"/>
      <c r="AC104" s="27"/>
      <c r="AD104" s="27"/>
      <c r="AE104" s="27"/>
      <c r="AF104" s="27"/>
      <c r="AG104" s="27"/>
      <c r="AH104" s="27"/>
      <c r="AI104" s="27"/>
      <c r="AJ104" s="27"/>
      <c r="AK104" s="27"/>
      <c r="AL104" s="27"/>
    </row>
    <row r="105" spans="1:38">
      <c r="A105" s="27"/>
      <c r="B105" s="27"/>
      <c r="C105" s="27"/>
      <c r="D105" s="27"/>
      <c r="E105" s="27"/>
      <c r="F105" s="27"/>
      <c r="G105" s="27"/>
      <c r="H105" s="27"/>
      <c r="I105" s="27"/>
      <c r="J105" s="27"/>
      <c r="K105" s="27"/>
      <c r="L105" s="27"/>
      <c r="M105" s="27"/>
      <c r="N105" s="27"/>
      <c r="O105" s="27"/>
      <c r="P105" s="27"/>
      <c r="Q105" s="27"/>
      <c r="R105" s="80"/>
      <c r="S105" s="27"/>
      <c r="T105" s="27"/>
      <c r="U105" s="27"/>
      <c r="V105" s="27"/>
      <c r="W105" s="27"/>
      <c r="X105" s="27"/>
      <c r="Y105" s="27"/>
      <c r="Z105" s="27"/>
      <c r="AA105" s="27"/>
      <c r="AB105" s="27"/>
      <c r="AC105" s="27"/>
      <c r="AD105" s="27"/>
      <c r="AE105" s="27"/>
      <c r="AF105" s="27"/>
      <c r="AG105" s="27"/>
      <c r="AH105" s="27"/>
      <c r="AI105" s="27"/>
      <c r="AJ105" s="27"/>
      <c r="AK105" s="27"/>
      <c r="AL105" s="27"/>
    </row>
    <row r="106" spans="1:38">
      <c r="A106" s="27"/>
      <c r="B106" s="27"/>
      <c r="C106" s="27"/>
      <c r="D106" s="27"/>
      <c r="E106" s="27"/>
      <c r="F106" s="27"/>
      <c r="G106" s="27"/>
      <c r="H106" s="27"/>
      <c r="I106" s="27"/>
      <c r="J106" s="27"/>
      <c r="K106" s="27"/>
      <c r="L106" s="27"/>
      <c r="M106" s="27"/>
      <c r="N106" s="27"/>
      <c r="O106" s="27"/>
      <c r="P106" s="27"/>
      <c r="Q106" s="27"/>
      <c r="R106" s="80"/>
      <c r="S106" s="27"/>
      <c r="T106" s="27"/>
      <c r="U106" s="27"/>
      <c r="V106" s="27"/>
      <c r="W106" s="27"/>
      <c r="X106" s="27"/>
      <c r="Y106" s="27"/>
      <c r="Z106" s="27"/>
      <c r="AA106" s="27"/>
      <c r="AB106" s="27"/>
      <c r="AC106" s="27"/>
      <c r="AD106" s="27"/>
      <c r="AE106" s="27"/>
      <c r="AF106" s="27"/>
      <c r="AG106" s="27"/>
      <c r="AH106" s="27"/>
      <c r="AI106" s="27"/>
      <c r="AJ106" s="27"/>
      <c r="AK106" s="27"/>
      <c r="AL106" s="27"/>
    </row>
    <row r="107" spans="1:38">
      <c r="A107" s="27"/>
      <c r="B107" s="27"/>
      <c r="C107" s="27"/>
      <c r="D107" s="27"/>
      <c r="E107" s="27"/>
      <c r="F107" s="27"/>
      <c r="G107" s="27"/>
      <c r="H107" s="27"/>
      <c r="I107" s="27"/>
      <c r="J107" s="27"/>
      <c r="K107" s="27"/>
      <c r="L107" s="27"/>
      <c r="M107" s="27"/>
      <c r="N107" s="27"/>
      <c r="O107" s="27"/>
      <c r="P107" s="27"/>
      <c r="Q107" s="27"/>
      <c r="R107" s="80"/>
      <c r="S107" s="27"/>
      <c r="T107" s="27"/>
      <c r="U107" s="27"/>
      <c r="V107" s="27"/>
      <c r="W107" s="27"/>
      <c r="X107" s="27"/>
      <c r="Y107" s="27"/>
      <c r="Z107" s="27"/>
      <c r="AA107" s="27"/>
      <c r="AB107" s="27"/>
      <c r="AC107" s="27"/>
      <c r="AD107" s="27"/>
      <c r="AE107" s="27"/>
      <c r="AF107" s="27"/>
      <c r="AG107" s="27"/>
      <c r="AH107" s="27"/>
      <c r="AI107" s="27"/>
      <c r="AJ107" s="27"/>
      <c r="AK107" s="27"/>
      <c r="AL107" s="27"/>
    </row>
    <row r="108" spans="1:38">
      <c r="A108" s="27"/>
      <c r="B108" s="27"/>
      <c r="C108" s="27"/>
      <c r="D108" s="27"/>
      <c r="E108" s="27"/>
      <c r="F108" s="27"/>
      <c r="G108" s="27"/>
      <c r="H108" s="27"/>
      <c r="I108" s="27"/>
      <c r="J108" s="27"/>
      <c r="K108" s="27"/>
      <c r="L108" s="27"/>
      <c r="M108" s="27"/>
      <c r="N108" s="27"/>
      <c r="O108" s="27"/>
      <c r="P108" s="27"/>
      <c r="Q108" s="27"/>
      <c r="R108" s="80"/>
      <c r="S108" s="27"/>
      <c r="T108" s="27"/>
      <c r="U108" s="27"/>
      <c r="V108" s="27"/>
      <c r="W108" s="27"/>
      <c r="X108" s="27"/>
      <c r="Y108" s="27"/>
      <c r="Z108" s="27"/>
      <c r="AA108" s="27"/>
      <c r="AB108" s="27"/>
      <c r="AC108" s="27"/>
      <c r="AD108" s="27"/>
      <c r="AE108" s="27"/>
      <c r="AF108" s="27"/>
      <c r="AG108" s="27"/>
      <c r="AH108" s="27"/>
      <c r="AI108" s="27"/>
      <c r="AJ108" s="27"/>
      <c r="AK108" s="27"/>
      <c r="AL108" s="27"/>
    </row>
    <row r="109" spans="1:38">
      <c r="A109" s="27"/>
      <c r="B109" s="27"/>
      <c r="C109" s="27"/>
      <c r="D109" s="27"/>
      <c r="E109" s="27"/>
      <c r="F109" s="27"/>
      <c r="G109" s="27"/>
      <c r="H109" s="27"/>
      <c r="I109" s="27"/>
      <c r="J109" s="27"/>
      <c r="K109" s="27"/>
      <c r="L109" s="27"/>
      <c r="M109" s="27"/>
      <c r="N109" s="27"/>
      <c r="O109" s="27"/>
      <c r="P109" s="27"/>
      <c r="Q109" s="27"/>
      <c r="R109" s="80"/>
      <c r="S109" s="27"/>
      <c r="T109" s="27"/>
      <c r="U109" s="27"/>
      <c r="V109" s="27"/>
      <c r="W109" s="27"/>
      <c r="X109" s="27"/>
      <c r="Y109" s="27"/>
      <c r="Z109" s="27"/>
      <c r="AA109" s="27"/>
      <c r="AB109" s="27"/>
      <c r="AC109" s="27"/>
      <c r="AD109" s="27"/>
      <c r="AE109" s="27"/>
      <c r="AF109" s="27"/>
      <c r="AG109" s="27"/>
      <c r="AH109" s="27"/>
      <c r="AI109" s="27"/>
      <c r="AJ109" s="27"/>
      <c r="AK109" s="27"/>
      <c r="AL109" s="27"/>
    </row>
    <row r="110" spans="1:38">
      <c r="A110" s="27"/>
      <c r="B110" s="27"/>
      <c r="C110" s="27"/>
      <c r="D110" s="27"/>
      <c r="E110" s="27"/>
      <c r="F110" s="27"/>
      <c r="G110" s="27"/>
      <c r="H110" s="27"/>
      <c r="I110" s="27"/>
      <c r="J110" s="27"/>
      <c r="K110" s="27"/>
      <c r="L110" s="27"/>
      <c r="M110" s="27"/>
      <c r="N110" s="27"/>
      <c r="O110" s="27"/>
      <c r="P110" s="27"/>
      <c r="Q110" s="27"/>
      <c r="R110" s="80"/>
      <c r="S110" s="27"/>
      <c r="T110" s="27"/>
      <c r="U110" s="27"/>
      <c r="V110" s="27"/>
      <c r="W110" s="27"/>
      <c r="X110" s="27"/>
      <c r="Y110" s="27"/>
      <c r="Z110" s="27"/>
      <c r="AA110" s="27"/>
      <c r="AB110" s="27"/>
      <c r="AC110" s="27"/>
      <c r="AD110" s="27"/>
      <c r="AE110" s="27"/>
      <c r="AF110" s="27"/>
      <c r="AG110" s="27"/>
      <c r="AH110" s="27"/>
      <c r="AI110" s="27"/>
      <c r="AJ110" s="27"/>
      <c r="AK110" s="27"/>
      <c r="AL110" s="27"/>
    </row>
    <row r="111" spans="1:38">
      <c r="A111" s="27"/>
      <c r="B111" s="27"/>
      <c r="C111" s="27"/>
      <c r="D111" s="27"/>
      <c r="E111" s="27"/>
      <c r="F111" s="27"/>
      <c r="G111" s="27"/>
      <c r="H111" s="27"/>
      <c r="I111" s="27"/>
      <c r="J111" s="27"/>
      <c r="K111" s="27"/>
      <c r="L111" s="27"/>
      <c r="M111" s="27"/>
      <c r="N111" s="27"/>
      <c r="O111" s="27"/>
      <c r="P111" s="27"/>
      <c r="Q111" s="27"/>
      <c r="R111" s="80"/>
      <c r="S111" s="27"/>
      <c r="T111" s="27"/>
      <c r="U111" s="27"/>
      <c r="V111" s="27"/>
      <c r="W111" s="27"/>
      <c r="X111" s="27"/>
      <c r="Y111" s="27"/>
      <c r="Z111" s="27"/>
      <c r="AA111" s="27"/>
      <c r="AB111" s="27"/>
      <c r="AC111" s="27"/>
      <c r="AD111" s="27"/>
      <c r="AE111" s="27"/>
      <c r="AF111" s="27"/>
      <c r="AG111" s="27"/>
      <c r="AH111" s="27"/>
      <c r="AI111" s="27"/>
      <c r="AJ111" s="27"/>
      <c r="AK111" s="27"/>
      <c r="AL111" s="27"/>
    </row>
    <row r="112" spans="1:38">
      <c r="A112" s="27"/>
      <c r="B112" s="27"/>
      <c r="C112" s="27"/>
      <c r="D112" s="27"/>
      <c r="E112" s="27"/>
      <c r="F112" s="27"/>
      <c r="G112" s="27"/>
      <c r="H112" s="27"/>
      <c r="I112" s="27"/>
      <c r="J112" s="27"/>
      <c r="K112" s="27"/>
      <c r="L112" s="27"/>
      <c r="M112" s="27"/>
      <c r="N112" s="27"/>
      <c r="O112" s="27"/>
      <c r="P112" s="27"/>
      <c r="Q112" s="27"/>
      <c r="R112" s="80"/>
      <c r="S112" s="27"/>
      <c r="T112" s="27"/>
      <c r="U112" s="27"/>
      <c r="V112" s="27"/>
      <c r="W112" s="27"/>
      <c r="X112" s="27"/>
      <c r="Y112" s="27"/>
      <c r="Z112" s="27"/>
      <c r="AA112" s="27"/>
      <c r="AB112" s="27"/>
      <c r="AC112" s="27"/>
      <c r="AD112" s="27"/>
      <c r="AE112" s="27"/>
      <c r="AF112" s="27"/>
      <c r="AG112" s="27"/>
      <c r="AH112" s="27"/>
      <c r="AI112" s="27"/>
      <c r="AJ112" s="27"/>
      <c r="AK112" s="27"/>
      <c r="AL112" s="27"/>
    </row>
    <row r="113" spans="1:38">
      <c r="A113" s="27"/>
      <c r="B113" s="27"/>
      <c r="C113" s="27"/>
      <c r="D113" s="27"/>
      <c r="E113" s="27"/>
      <c r="F113" s="27"/>
      <c r="G113" s="27"/>
      <c r="H113" s="27"/>
      <c r="I113" s="27"/>
      <c r="J113" s="27"/>
      <c r="K113" s="27"/>
      <c r="L113" s="27"/>
      <c r="M113" s="27"/>
      <c r="N113" s="27"/>
      <c r="O113" s="27"/>
      <c r="P113" s="27"/>
      <c r="Q113" s="27"/>
      <c r="R113" s="80"/>
      <c r="S113" s="27"/>
      <c r="T113" s="27"/>
      <c r="U113" s="27"/>
      <c r="V113" s="27"/>
      <c r="W113" s="27"/>
      <c r="X113" s="27"/>
      <c r="Y113" s="27"/>
      <c r="Z113" s="27"/>
      <c r="AA113" s="27"/>
      <c r="AB113" s="27"/>
      <c r="AC113" s="27"/>
      <c r="AD113" s="27"/>
      <c r="AE113" s="27"/>
      <c r="AF113" s="27"/>
      <c r="AG113" s="27"/>
      <c r="AH113" s="27"/>
      <c r="AI113" s="27"/>
      <c r="AJ113" s="27"/>
      <c r="AK113" s="27"/>
      <c r="AL113" s="27"/>
    </row>
    <row r="114" spans="1:38">
      <c r="A114" s="27"/>
      <c r="B114" s="27"/>
      <c r="C114" s="27"/>
      <c r="D114" s="27"/>
      <c r="E114" s="27"/>
      <c r="F114" s="27"/>
      <c r="G114" s="27"/>
      <c r="H114" s="27"/>
      <c r="I114" s="27"/>
      <c r="J114" s="27"/>
      <c r="K114" s="27"/>
      <c r="L114" s="27"/>
      <c r="M114" s="27"/>
      <c r="N114" s="27"/>
      <c r="O114" s="27"/>
      <c r="P114" s="27"/>
      <c r="Q114" s="27"/>
      <c r="R114" s="80"/>
      <c r="S114" s="27"/>
      <c r="T114" s="27"/>
      <c r="U114" s="27"/>
      <c r="V114" s="27"/>
      <c r="W114" s="27"/>
      <c r="X114" s="27"/>
      <c r="Y114" s="27"/>
      <c r="Z114" s="27"/>
      <c r="AA114" s="27"/>
      <c r="AB114" s="27"/>
      <c r="AC114" s="27"/>
      <c r="AD114" s="27"/>
      <c r="AE114" s="27"/>
      <c r="AF114" s="27"/>
      <c r="AG114" s="27"/>
      <c r="AH114" s="27"/>
      <c r="AI114" s="27"/>
      <c r="AJ114" s="27"/>
      <c r="AK114" s="27"/>
      <c r="AL114" s="27"/>
    </row>
    <row r="115" spans="1:38">
      <c r="A115" s="27"/>
      <c r="B115" s="27"/>
      <c r="C115" s="27"/>
      <c r="D115" s="27"/>
      <c r="E115" s="27"/>
      <c r="F115" s="27"/>
      <c r="G115" s="27"/>
      <c r="H115" s="27"/>
      <c r="I115" s="27"/>
      <c r="J115" s="27"/>
      <c r="K115" s="27"/>
      <c r="L115" s="27"/>
      <c r="M115" s="27"/>
      <c r="N115" s="27"/>
      <c r="O115" s="27"/>
      <c r="P115" s="27"/>
      <c r="Q115" s="27"/>
      <c r="R115" s="80"/>
      <c r="S115" s="27"/>
      <c r="T115" s="27"/>
      <c r="U115" s="27"/>
      <c r="V115" s="27"/>
      <c r="W115" s="27"/>
      <c r="X115" s="27"/>
      <c r="Y115" s="27"/>
      <c r="Z115" s="27"/>
      <c r="AA115" s="27"/>
      <c r="AB115" s="27"/>
      <c r="AC115" s="27"/>
      <c r="AD115" s="27"/>
      <c r="AE115" s="27"/>
      <c r="AF115" s="27"/>
      <c r="AG115" s="27"/>
      <c r="AH115" s="27"/>
      <c r="AI115" s="27"/>
      <c r="AJ115" s="27"/>
      <c r="AK115" s="27"/>
      <c r="AL115" s="27"/>
    </row>
    <row r="116" spans="1:38">
      <c r="A116" s="27"/>
      <c r="B116" s="27"/>
      <c r="C116" s="27"/>
      <c r="D116" s="27"/>
      <c r="E116" s="27"/>
      <c r="F116" s="27"/>
      <c r="G116" s="27"/>
      <c r="H116" s="27"/>
      <c r="I116" s="27"/>
      <c r="J116" s="27"/>
      <c r="K116" s="27"/>
      <c r="L116" s="27"/>
      <c r="M116" s="27"/>
      <c r="N116" s="27"/>
      <c r="O116" s="27"/>
      <c r="P116" s="27"/>
      <c r="Q116" s="27"/>
      <c r="R116" s="80"/>
      <c r="S116" s="27"/>
      <c r="T116" s="27"/>
      <c r="U116" s="27"/>
      <c r="V116" s="27"/>
      <c r="W116" s="27"/>
      <c r="X116" s="27"/>
      <c r="Y116" s="27"/>
      <c r="Z116" s="27"/>
      <c r="AA116" s="27"/>
      <c r="AB116" s="27"/>
      <c r="AC116" s="27"/>
      <c r="AD116" s="27"/>
      <c r="AE116" s="27"/>
      <c r="AF116" s="27"/>
      <c r="AG116" s="27"/>
      <c r="AH116" s="27"/>
      <c r="AI116" s="27"/>
      <c r="AJ116" s="27"/>
      <c r="AK116" s="27"/>
      <c r="AL116" s="27"/>
    </row>
    <row r="117" spans="1:38">
      <c r="A117" s="27"/>
      <c r="B117" s="27"/>
      <c r="C117" s="27"/>
      <c r="D117" s="27"/>
      <c r="E117" s="27"/>
      <c r="F117" s="27"/>
      <c r="G117" s="27"/>
      <c r="H117" s="27"/>
      <c r="I117" s="27"/>
      <c r="J117" s="27"/>
      <c r="K117" s="27"/>
      <c r="L117" s="27"/>
      <c r="M117" s="27"/>
      <c r="N117" s="27"/>
      <c r="O117" s="27"/>
      <c r="P117" s="27"/>
      <c r="Q117" s="27"/>
      <c r="R117" s="80"/>
      <c r="S117" s="27"/>
      <c r="T117" s="27"/>
      <c r="U117" s="27"/>
      <c r="V117" s="27"/>
      <c r="W117" s="27"/>
      <c r="X117" s="27"/>
      <c r="Y117" s="27"/>
      <c r="Z117" s="27"/>
      <c r="AA117" s="27"/>
      <c r="AB117" s="27"/>
      <c r="AC117" s="27"/>
      <c r="AD117" s="27"/>
      <c r="AE117" s="27"/>
      <c r="AF117" s="27"/>
      <c r="AG117" s="27"/>
      <c r="AH117" s="27"/>
      <c r="AI117" s="27"/>
      <c r="AJ117" s="27"/>
      <c r="AK117" s="27"/>
      <c r="AL117" s="27"/>
    </row>
    <row r="118" spans="1:38">
      <c r="A118" s="27"/>
      <c r="B118" s="27"/>
      <c r="C118" s="27"/>
      <c r="D118" s="27"/>
      <c r="E118" s="27"/>
      <c r="F118" s="27"/>
      <c r="G118" s="27"/>
      <c r="H118" s="27"/>
      <c r="I118" s="27"/>
      <c r="J118" s="27"/>
      <c r="K118" s="27"/>
      <c r="L118" s="27"/>
      <c r="M118" s="27"/>
      <c r="N118" s="27"/>
      <c r="O118" s="27"/>
      <c r="P118" s="27"/>
      <c r="Q118" s="27"/>
      <c r="R118" s="80"/>
      <c r="S118" s="27"/>
      <c r="T118" s="27"/>
      <c r="U118" s="27"/>
      <c r="V118" s="27"/>
      <c r="W118" s="27"/>
      <c r="X118" s="27"/>
      <c r="Y118" s="27"/>
      <c r="Z118" s="27"/>
      <c r="AA118" s="27"/>
      <c r="AB118" s="27"/>
      <c r="AC118" s="27"/>
      <c r="AD118" s="27"/>
      <c r="AE118" s="27"/>
      <c r="AF118" s="27"/>
      <c r="AG118" s="27"/>
      <c r="AH118" s="27"/>
      <c r="AI118" s="27"/>
      <c r="AJ118" s="27"/>
      <c r="AK118" s="27"/>
      <c r="AL118" s="27"/>
    </row>
    <row r="119" spans="1:38">
      <c r="A119" s="27"/>
      <c r="B119" s="27"/>
      <c r="C119" s="27"/>
      <c r="D119" s="27"/>
      <c r="E119" s="27"/>
      <c r="F119" s="27"/>
      <c r="G119" s="27"/>
      <c r="H119" s="27"/>
      <c r="I119" s="27"/>
      <c r="J119" s="27"/>
      <c r="K119" s="27"/>
      <c r="L119" s="27"/>
      <c r="M119" s="27"/>
      <c r="N119" s="27"/>
      <c r="O119" s="27"/>
      <c r="P119" s="27"/>
      <c r="Q119" s="27"/>
      <c r="R119" s="80"/>
      <c r="S119" s="27"/>
      <c r="T119" s="27"/>
      <c r="U119" s="27"/>
      <c r="V119" s="27"/>
      <c r="W119" s="27"/>
      <c r="X119" s="27"/>
      <c r="Y119" s="27"/>
      <c r="Z119" s="27"/>
      <c r="AA119" s="27"/>
      <c r="AB119" s="27"/>
      <c r="AC119" s="27"/>
      <c r="AD119" s="27"/>
      <c r="AE119" s="27"/>
      <c r="AF119" s="27"/>
      <c r="AG119" s="27"/>
      <c r="AH119" s="27"/>
      <c r="AI119" s="27"/>
      <c r="AJ119" s="27"/>
      <c r="AK119" s="27"/>
      <c r="AL119" s="27"/>
    </row>
    <row r="120" spans="1:38">
      <c r="A120" s="27"/>
      <c r="B120" s="27"/>
      <c r="C120" s="27"/>
      <c r="D120" s="27"/>
      <c r="E120" s="27"/>
      <c r="F120" s="27"/>
      <c r="G120" s="27"/>
      <c r="H120" s="27"/>
      <c r="I120" s="27"/>
      <c r="J120" s="27"/>
      <c r="K120" s="27"/>
      <c r="L120" s="27"/>
      <c r="M120" s="27"/>
      <c r="N120" s="27"/>
      <c r="O120" s="27"/>
      <c r="P120" s="27"/>
      <c r="Q120" s="27"/>
      <c r="R120" s="80"/>
      <c r="S120" s="27"/>
      <c r="T120" s="27"/>
      <c r="U120" s="27"/>
      <c r="V120" s="27"/>
      <c r="W120" s="27"/>
      <c r="X120" s="27"/>
      <c r="Y120" s="27"/>
      <c r="Z120" s="27"/>
      <c r="AA120" s="27"/>
      <c r="AB120" s="27"/>
      <c r="AC120" s="27"/>
      <c r="AD120" s="27"/>
      <c r="AE120" s="27"/>
      <c r="AF120" s="27"/>
      <c r="AG120" s="27"/>
      <c r="AH120" s="27"/>
      <c r="AI120" s="27"/>
      <c r="AJ120" s="27"/>
      <c r="AK120" s="27"/>
      <c r="AL120" s="27"/>
    </row>
    <row r="121" spans="1:38">
      <c r="A121" s="27"/>
      <c r="B121" s="27"/>
      <c r="C121" s="27"/>
      <c r="D121" s="27"/>
      <c r="E121" s="27"/>
      <c r="F121" s="27"/>
      <c r="G121" s="27"/>
      <c r="H121" s="27"/>
      <c r="I121" s="27"/>
      <c r="J121" s="27"/>
      <c r="K121" s="27"/>
      <c r="L121" s="27"/>
      <c r="M121" s="27"/>
      <c r="N121" s="27"/>
      <c r="O121" s="27"/>
      <c r="P121" s="27"/>
      <c r="Q121" s="27"/>
      <c r="R121" s="80"/>
      <c r="S121" s="27"/>
      <c r="T121" s="27"/>
      <c r="U121" s="27"/>
      <c r="V121" s="27"/>
      <c r="W121" s="27"/>
      <c r="X121" s="27"/>
      <c r="Y121" s="27"/>
      <c r="Z121" s="27"/>
      <c r="AA121" s="27"/>
      <c r="AB121" s="27"/>
      <c r="AC121" s="27"/>
      <c r="AD121" s="27"/>
      <c r="AE121" s="27"/>
      <c r="AF121" s="27"/>
      <c r="AG121" s="27"/>
      <c r="AH121" s="27"/>
      <c r="AI121" s="27"/>
      <c r="AJ121" s="27"/>
      <c r="AK121" s="27"/>
      <c r="AL121" s="27"/>
    </row>
    <row r="122" spans="1:38">
      <c r="A122" s="27"/>
      <c r="B122" s="27"/>
      <c r="C122" s="27"/>
      <c r="D122" s="27"/>
      <c r="E122" s="27"/>
      <c r="F122" s="27"/>
      <c r="G122" s="27"/>
      <c r="H122" s="27"/>
      <c r="I122" s="27"/>
      <c r="J122" s="27"/>
      <c r="K122" s="27"/>
      <c r="L122" s="27"/>
      <c r="M122" s="27"/>
      <c r="N122" s="27"/>
      <c r="O122" s="27"/>
      <c r="P122" s="27"/>
      <c r="Q122" s="27"/>
      <c r="R122" s="80"/>
      <c r="S122" s="27"/>
      <c r="T122" s="27"/>
      <c r="U122" s="27"/>
      <c r="V122" s="27"/>
      <c r="W122" s="27"/>
      <c r="X122" s="27"/>
      <c r="Y122" s="27"/>
      <c r="Z122" s="27"/>
      <c r="AA122" s="27"/>
      <c r="AB122" s="27"/>
      <c r="AC122" s="27"/>
      <c r="AD122" s="27"/>
      <c r="AE122" s="27"/>
      <c r="AF122" s="27"/>
      <c r="AG122" s="27"/>
      <c r="AH122" s="27"/>
      <c r="AI122" s="27"/>
      <c r="AJ122" s="27"/>
      <c r="AK122" s="27"/>
      <c r="AL122" s="27"/>
    </row>
    <row r="123" spans="1:38">
      <c r="A123" s="27"/>
      <c r="B123" s="27"/>
      <c r="C123" s="27"/>
      <c r="D123" s="27"/>
      <c r="E123" s="27"/>
      <c r="F123" s="27"/>
      <c r="G123" s="27"/>
      <c r="H123" s="27"/>
      <c r="I123" s="27"/>
      <c r="J123" s="27"/>
      <c r="K123" s="27"/>
      <c r="L123" s="27"/>
      <c r="M123" s="27"/>
      <c r="N123" s="27"/>
      <c r="O123" s="27"/>
      <c r="P123" s="27"/>
      <c r="Q123" s="27"/>
      <c r="R123" s="80"/>
      <c r="S123" s="27"/>
      <c r="T123" s="27"/>
      <c r="U123" s="27"/>
      <c r="V123" s="27"/>
      <c r="W123" s="27"/>
      <c r="X123" s="27"/>
      <c r="Y123" s="27"/>
      <c r="Z123" s="27"/>
      <c r="AA123" s="27"/>
      <c r="AB123" s="27"/>
      <c r="AC123" s="27"/>
      <c r="AD123" s="27"/>
      <c r="AE123" s="27"/>
      <c r="AF123" s="27"/>
      <c r="AG123" s="27"/>
      <c r="AH123" s="27"/>
      <c r="AI123" s="27"/>
      <c r="AJ123" s="27"/>
      <c r="AK123" s="27"/>
      <c r="AL123" s="27"/>
    </row>
    <row r="124" spans="1:38">
      <c r="A124" s="27"/>
      <c r="B124" s="27"/>
      <c r="C124" s="27"/>
      <c r="D124" s="27"/>
      <c r="E124" s="27"/>
      <c r="F124" s="27"/>
      <c r="G124" s="27"/>
      <c r="H124" s="27"/>
      <c r="I124" s="27"/>
      <c r="J124" s="27"/>
      <c r="K124" s="27"/>
      <c r="L124" s="27"/>
      <c r="M124" s="27"/>
      <c r="N124" s="27"/>
      <c r="O124" s="27"/>
      <c r="P124" s="27"/>
      <c r="Q124" s="27"/>
      <c r="R124" s="80"/>
      <c r="S124" s="27"/>
      <c r="T124" s="27"/>
      <c r="U124" s="27"/>
      <c r="V124" s="27"/>
      <c r="W124" s="27"/>
      <c r="X124" s="27"/>
      <c r="Y124" s="27"/>
      <c r="Z124" s="27"/>
      <c r="AA124" s="27"/>
      <c r="AB124" s="27"/>
      <c r="AC124" s="27"/>
      <c r="AD124" s="27"/>
      <c r="AE124" s="27"/>
      <c r="AF124" s="27"/>
      <c r="AG124" s="27"/>
      <c r="AH124" s="27"/>
      <c r="AI124" s="27"/>
      <c r="AJ124" s="27"/>
      <c r="AK124" s="27"/>
      <c r="AL124" s="27"/>
    </row>
    <row r="125" spans="1:38">
      <c r="A125" s="27"/>
      <c r="B125" s="27"/>
      <c r="C125" s="27"/>
      <c r="D125" s="27"/>
      <c r="E125" s="27"/>
      <c r="F125" s="27"/>
      <c r="G125" s="27"/>
      <c r="H125" s="27"/>
      <c r="I125" s="27"/>
      <c r="J125" s="27"/>
      <c r="K125" s="27"/>
      <c r="L125" s="27"/>
      <c r="M125" s="27"/>
      <c r="N125" s="27"/>
      <c r="O125" s="27"/>
      <c r="P125" s="27"/>
      <c r="Q125" s="27"/>
      <c r="R125" s="80"/>
      <c r="S125" s="27"/>
      <c r="T125" s="27"/>
      <c r="U125" s="27"/>
      <c r="V125" s="27"/>
      <c r="W125" s="27"/>
      <c r="X125" s="27"/>
      <c r="Y125" s="27"/>
      <c r="Z125" s="27"/>
      <c r="AA125" s="27"/>
      <c r="AB125" s="27"/>
      <c r="AC125" s="27"/>
      <c r="AD125" s="27"/>
      <c r="AE125" s="27"/>
      <c r="AF125" s="27"/>
      <c r="AG125" s="27"/>
      <c r="AH125" s="27"/>
      <c r="AI125" s="27"/>
      <c r="AJ125" s="27"/>
      <c r="AK125" s="27"/>
      <c r="AL125" s="27"/>
    </row>
    <row r="126" spans="1:38">
      <c r="A126" s="27"/>
      <c r="B126" s="27"/>
      <c r="C126" s="27"/>
      <c r="D126" s="27"/>
      <c r="E126" s="27"/>
      <c r="F126" s="27"/>
      <c r="G126" s="27"/>
      <c r="H126" s="27"/>
      <c r="I126" s="27"/>
      <c r="J126" s="27"/>
      <c r="K126" s="27"/>
      <c r="L126" s="27"/>
      <c r="M126" s="27"/>
      <c r="N126" s="27"/>
      <c r="O126" s="27"/>
      <c r="P126" s="27"/>
      <c r="Q126" s="27"/>
      <c r="R126" s="80"/>
      <c r="S126" s="27"/>
      <c r="T126" s="27"/>
      <c r="U126" s="27"/>
      <c r="V126" s="27"/>
      <c r="W126" s="27"/>
      <c r="X126" s="27"/>
      <c r="Y126" s="27"/>
      <c r="Z126" s="27"/>
      <c r="AA126" s="27"/>
      <c r="AB126" s="27"/>
      <c r="AC126" s="27"/>
      <c r="AD126" s="27"/>
      <c r="AE126" s="27"/>
      <c r="AF126" s="27"/>
      <c r="AG126" s="27"/>
      <c r="AH126" s="27"/>
      <c r="AI126" s="27"/>
      <c r="AJ126" s="27"/>
      <c r="AK126" s="27"/>
      <c r="AL126" s="27"/>
    </row>
    <row r="127" spans="1:38">
      <c r="A127" s="27"/>
      <c r="B127" s="27"/>
      <c r="C127" s="27"/>
      <c r="D127" s="27"/>
      <c r="E127" s="27"/>
      <c r="F127" s="27"/>
      <c r="G127" s="27"/>
      <c r="H127" s="27"/>
      <c r="I127" s="27"/>
      <c r="J127" s="27"/>
      <c r="K127" s="27"/>
      <c r="L127" s="27"/>
      <c r="M127" s="27"/>
      <c r="N127" s="27"/>
      <c r="O127" s="27"/>
      <c r="P127" s="27"/>
      <c r="Q127" s="27"/>
      <c r="R127" s="80"/>
      <c r="S127" s="27"/>
      <c r="T127" s="27"/>
      <c r="U127" s="27"/>
      <c r="V127" s="27"/>
      <c r="W127" s="27"/>
      <c r="X127" s="27"/>
      <c r="Y127" s="27"/>
      <c r="Z127" s="27"/>
      <c r="AA127" s="27"/>
      <c r="AB127" s="27"/>
      <c r="AC127" s="27"/>
      <c r="AD127" s="27"/>
      <c r="AE127" s="27"/>
      <c r="AF127" s="27"/>
      <c r="AG127" s="27"/>
      <c r="AH127" s="27"/>
      <c r="AI127" s="27"/>
      <c r="AJ127" s="27"/>
      <c r="AK127" s="27"/>
      <c r="AL127" s="27"/>
    </row>
    <row r="128" spans="1:38">
      <c r="A128" s="27"/>
      <c r="B128" s="27"/>
      <c r="C128" s="27"/>
      <c r="D128" s="27"/>
      <c r="E128" s="27"/>
      <c r="F128" s="27"/>
      <c r="G128" s="27"/>
      <c r="H128" s="27"/>
      <c r="I128" s="27"/>
      <c r="J128" s="27"/>
      <c r="K128" s="27"/>
      <c r="L128" s="27"/>
      <c r="M128" s="27"/>
      <c r="N128" s="27"/>
      <c r="O128" s="27"/>
      <c r="P128" s="27"/>
      <c r="Q128" s="27"/>
      <c r="R128" s="80"/>
      <c r="S128" s="27"/>
      <c r="T128" s="27"/>
      <c r="U128" s="27"/>
      <c r="V128" s="27"/>
      <c r="W128" s="27"/>
      <c r="X128" s="27"/>
      <c r="Y128" s="27"/>
      <c r="Z128" s="27"/>
      <c r="AA128" s="27"/>
      <c r="AB128" s="27"/>
      <c r="AC128" s="27"/>
      <c r="AD128" s="27"/>
      <c r="AE128" s="27"/>
      <c r="AF128" s="27"/>
      <c r="AG128" s="27"/>
      <c r="AH128" s="27"/>
      <c r="AI128" s="27"/>
      <c r="AJ128" s="27"/>
      <c r="AK128" s="27"/>
      <c r="AL128" s="27"/>
    </row>
    <row r="129" spans="1:38">
      <c r="A129" s="27"/>
      <c r="B129" s="27"/>
      <c r="C129" s="27"/>
      <c r="D129" s="27"/>
      <c r="E129" s="27"/>
      <c r="F129" s="27"/>
      <c r="G129" s="27"/>
      <c r="H129" s="27"/>
      <c r="I129" s="27"/>
      <c r="J129" s="27"/>
      <c r="K129" s="27"/>
      <c r="L129" s="27"/>
      <c r="M129" s="27"/>
      <c r="N129" s="27"/>
      <c r="O129" s="27"/>
      <c r="P129" s="27"/>
      <c r="Q129" s="27"/>
      <c r="R129" s="80"/>
      <c r="S129" s="27"/>
      <c r="T129" s="27"/>
      <c r="U129" s="27"/>
      <c r="V129" s="27"/>
      <c r="W129" s="27"/>
      <c r="X129" s="27"/>
      <c r="Y129" s="27"/>
      <c r="Z129" s="27"/>
      <c r="AA129" s="27"/>
      <c r="AB129" s="27"/>
      <c r="AC129" s="27"/>
      <c r="AD129" s="27"/>
      <c r="AE129" s="27"/>
      <c r="AF129" s="27"/>
      <c r="AG129" s="27"/>
      <c r="AH129" s="27"/>
      <c r="AI129" s="27"/>
      <c r="AJ129" s="27"/>
      <c r="AK129" s="27"/>
      <c r="AL129" s="27"/>
    </row>
    <row r="130" spans="1:38">
      <c r="A130" s="27"/>
      <c r="B130" s="27"/>
      <c r="C130" s="27"/>
      <c r="D130" s="27"/>
      <c r="E130" s="27"/>
      <c r="F130" s="27"/>
      <c r="G130" s="27"/>
      <c r="H130" s="27"/>
      <c r="I130" s="27"/>
      <c r="J130" s="27"/>
      <c r="K130" s="27"/>
      <c r="L130" s="27"/>
      <c r="M130" s="27"/>
      <c r="N130" s="27"/>
      <c r="O130" s="27"/>
      <c r="P130" s="27"/>
      <c r="Q130" s="27"/>
      <c r="R130" s="80"/>
      <c r="S130" s="27"/>
      <c r="T130" s="27"/>
      <c r="U130" s="27"/>
      <c r="V130" s="27"/>
      <c r="W130" s="27"/>
      <c r="X130" s="27"/>
      <c r="Y130" s="27"/>
      <c r="Z130" s="27"/>
      <c r="AA130" s="27"/>
      <c r="AB130" s="27"/>
      <c r="AC130" s="27"/>
      <c r="AD130" s="27"/>
      <c r="AE130" s="27"/>
      <c r="AF130" s="27"/>
      <c r="AG130" s="27"/>
      <c r="AH130" s="27"/>
      <c r="AI130" s="27"/>
      <c r="AJ130" s="27"/>
      <c r="AK130" s="27"/>
      <c r="AL130" s="27"/>
    </row>
    <row r="131" spans="1:38">
      <c r="A131" s="27"/>
      <c r="B131" s="27"/>
      <c r="C131" s="27"/>
      <c r="D131" s="27"/>
      <c r="E131" s="27"/>
      <c r="F131" s="27"/>
      <c r="G131" s="27"/>
      <c r="H131" s="27"/>
      <c r="I131" s="27"/>
      <c r="J131" s="27"/>
      <c r="K131" s="27"/>
      <c r="L131" s="27"/>
      <c r="M131" s="27"/>
      <c r="N131" s="27"/>
      <c r="O131" s="27"/>
      <c r="P131" s="27"/>
      <c r="Q131" s="27"/>
      <c r="R131" s="80"/>
      <c r="S131" s="27"/>
      <c r="T131" s="27"/>
      <c r="U131" s="27"/>
      <c r="V131" s="27"/>
      <c r="W131" s="27"/>
      <c r="X131" s="27"/>
      <c r="Y131" s="27"/>
      <c r="Z131" s="27"/>
      <c r="AA131" s="27"/>
      <c r="AB131" s="27"/>
      <c r="AC131" s="27"/>
      <c r="AD131" s="27"/>
      <c r="AE131" s="27"/>
      <c r="AF131" s="27"/>
      <c r="AG131" s="27"/>
      <c r="AH131" s="27"/>
      <c r="AI131" s="27"/>
      <c r="AJ131" s="27"/>
      <c r="AK131" s="27"/>
      <c r="AL131" s="27"/>
    </row>
    <row r="132" spans="1:38">
      <c r="A132" s="27"/>
      <c r="B132" s="27"/>
      <c r="C132" s="27"/>
      <c r="D132" s="27"/>
      <c r="E132" s="27"/>
      <c r="F132" s="27"/>
      <c r="G132" s="27"/>
      <c r="H132" s="27"/>
      <c r="I132" s="27"/>
      <c r="J132" s="27"/>
      <c r="K132" s="27"/>
      <c r="L132" s="27"/>
      <c r="M132" s="27"/>
      <c r="N132" s="27"/>
      <c r="O132" s="27"/>
      <c r="P132" s="27"/>
      <c r="Q132" s="27"/>
      <c r="R132" s="80"/>
      <c r="S132" s="27"/>
      <c r="T132" s="27"/>
      <c r="U132" s="27"/>
      <c r="V132" s="27"/>
      <c r="W132" s="27"/>
      <c r="X132" s="27"/>
      <c r="Y132" s="27"/>
      <c r="Z132" s="27"/>
      <c r="AA132" s="27"/>
      <c r="AB132" s="27"/>
      <c r="AC132" s="27"/>
      <c r="AD132" s="27"/>
      <c r="AE132" s="27"/>
      <c r="AF132" s="27"/>
      <c r="AG132" s="27"/>
      <c r="AH132" s="27"/>
      <c r="AI132" s="27"/>
      <c r="AJ132" s="27"/>
      <c r="AK132" s="27"/>
      <c r="AL132" s="27"/>
    </row>
    <row r="133" spans="1:38">
      <c r="A133" s="27"/>
      <c r="B133" s="27"/>
      <c r="C133" s="27"/>
      <c r="D133" s="27"/>
      <c r="E133" s="27"/>
      <c r="F133" s="27"/>
      <c r="G133" s="27"/>
      <c r="H133" s="27"/>
      <c r="I133" s="27"/>
      <c r="J133" s="27"/>
      <c r="K133" s="27"/>
      <c r="L133" s="27"/>
      <c r="M133" s="27"/>
      <c r="N133" s="27"/>
      <c r="O133" s="27"/>
      <c r="P133" s="27"/>
      <c r="Q133" s="27"/>
      <c r="R133" s="80"/>
      <c r="S133" s="27"/>
      <c r="T133" s="27"/>
      <c r="U133" s="27"/>
      <c r="V133" s="27"/>
      <c r="W133" s="27"/>
      <c r="X133" s="27"/>
      <c r="Y133" s="27"/>
      <c r="Z133" s="27"/>
      <c r="AA133" s="27"/>
      <c r="AB133" s="27"/>
      <c r="AC133" s="27"/>
      <c r="AD133" s="27"/>
      <c r="AE133" s="27"/>
      <c r="AF133" s="27"/>
      <c r="AG133" s="27"/>
      <c r="AH133" s="27"/>
      <c r="AI133" s="27"/>
      <c r="AJ133" s="27"/>
      <c r="AK133" s="27"/>
      <c r="AL133" s="27"/>
    </row>
    <row r="134" spans="1:38">
      <c r="A134" s="27"/>
      <c r="B134" s="27"/>
      <c r="C134" s="27"/>
      <c r="D134" s="27"/>
      <c r="E134" s="27"/>
      <c r="F134" s="27"/>
      <c r="G134" s="27"/>
      <c r="H134" s="27"/>
      <c r="I134" s="27"/>
      <c r="J134" s="27"/>
      <c r="K134" s="27"/>
      <c r="L134" s="27"/>
      <c r="M134" s="27"/>
      <c r="N134" s="27"/>
      <c r="O134" s="27"/>
      <c r="P134" s="27"/>
      <c r="Q134" s="27"/>
      <c r="R134" s="80"/>
      <c r="S134" s="27"/>
      <c r="T134" s="27"/>
      <c r="U134" s="27"/>
      <c r="V134" s="27"/>
      <c r="W134" s="27"/>
      <c r="X134" s="27"/>
      <c r="Y134" s="27"/>
      <c r="Z134" s="27"/>
      <c r="AA134" s="27"/>
      <c r="AB134" s="27"/>
      <c r="AC134" s="27"/>
      <c r="AD134" s="27"/>
      <c r="AE134" s="27"/>
      <c r="AF134" s="27"/>
      <c r="AG134" s="27"/>
      <c r="AH134" s="27"/>
      <c r="AI134" s="27"/>
      <c r="AJ134" s="27"/>
      <c r="AK134" s="27"/>
      <c r="AL134" s="27"/>
    </row>
    <row r="135" spans="1:38">
      <c r="A135" s="27"/>
      <c r="B135" s="27"/>
      <c r="C135" s="27"/>
      <c r="D135" s="27"/>
      <c r="E135" s="27"/>
      <c r="F135" s="27"/>
      <c r="G135" s="27"/>
      <c r="H135" s="27"/>
      <c r="I135" s="27"/>
      <c r="J135" s="27"/>
      <c r="K135" s="27"/>
      <c r="L135" s="27"/>
      <c r="M135" s="27"/>
      <c r="N135" s="27"/>
      <c r="O135" s="27"/>
      <c r="P135" s="27"/>
      <c r="Q135" s="27"/>
      <c r="R135" s="80"/>
      <c r="S135" s="27"/>
      <c r="T135" s="27"/>
      <c r="U135" s="27"/>
      <c r="V135" s="27"/>
      <c r="W135" s="27"/>
      <c r="X135" s="27"/>
      <c r="Y135" s="27"/>
      <c r="Z135" s="27"/>
      <c r="AA135" s="27"/>
      <c r="AB135" s="27"/>
      <c r="AC135" s="27"/>
      <c r="AD135" s="27"/>
      <c r="AE135" s="27"/>
      <c r="AF135" s="27"/>
      <c r="AG135" s="27"/>
      <c r="AH135" s="27"/>
      <c r="AI135" s="27"/>
      <c r="AJ135" s="27"/>
      <c r="AK135" s="27"/>
      <c r="AL135" s="27"/>
    </row>
    <row r="136" spans="1:38">
      <c r="A136" s="27"/>
      <c r="B136" s="27"/>
      <c r="C136" s="27"/>
      <c r="D136" s="27"/>
      <c r="E136" s="27"/>
      <c r="F136" s="27"/>
      <c r="G136" s="27"/>
      <c r="H136" s="27"/>
      <c r="I136" s="27"/>
      <c r="J136" s="27"/>
      <c r="K136" s="27"/>
      <c r="L136" s="27"/>
      <c r="M136" s="27"/>
      <c r="N136" s="27"/>
      <c r="O136" s="27"/>
      <c r="P136" s="27"/>
      <c r="Q136" s="27"/>
      <c r="R136" s="80"/>
      <c r="S136" s="27"/>
      <c r="T136" s="27"/>
      <c r="U136" s="27"/>
      <c r="V136" s="27"/>
      <c r="W136" s="27"/>
      <c r="X136" s="27"/>
      <c r="Y136" s="27"/>
      <c r="Z136" s="27"/>
      <c r="AA136" s="27"/>
      <c r="AB136" s="27"/>
      <c r="AC136" s="27"/>
      <c r="AD136" s="27"/>
      <c r="AE136" s="27"/>
      <c r="AF136" s="27"/>
      <c r="AG136" s="27"/>
      <c r="AH136" s="27"/>
      <c r="AI136" s="27"/>
      <c r="AJ136" s="27"/>
      <c r="AK136" s="27"/>
      <c r="AL136" s="27"/>
    </row>
    <row r="137" spans="1:38">
      <c r="A137" s="27"/>
      <c r="B137" s="27"/>
      <c r="C137" s="27"/>
      <c r="D137" s="27"/>
      <c r="E137" s="27"/>
      <c r="F137" s="27"/>
      <c r="G137" s="27"/>
      <c r="H137" s="27"/>
      <c r="I137" s="27"/>
      <c r="J137" s="27"/>
      <c r="K137" s="27"/>
      <c r="L137" s="27"/>
      <c r="M137" s="27"/>
      <c r="N137" s="27"/>
      <c r="O137" s="27"/>
      <c r="P137" s="27"/>
      <c r="Q137" s="27"/>
      <c r="R137" s="80"/>
      <c r="S137" s="27"/>
      <c r="T137" s="27"/>
      <c r="U137" s="27"/>
      <c r="V137" s="27"/>
      <c r="W137" s="27"/>
      <c r="X137" s="27"/>
      <c r="Y137" s="27"/>
      <c r="Z137" s="27"/>
      <c r="AA137" s="27"/>
      <c r="AB137" s="27"/>
      <c r="AC137" s="27"/>
      <c r="AD137" s="27"/>
      <c r="AE137" s="27"/>
      <c r="AF137" s="27"/>
      <c r="AG137" s="27"/>
      <c r="AH137" s="27"/>
      <c r="AI137" s="27"/>
      <c r="AJ137" s="27"/>
      <c r="AK137" s="27"/>
      <c r="AL137" s="27"/>
    </row>
    <row r="138" spans="1:38">
      <c r="A138" s="27"/>
      <c r="B138" s="27"/>
      <c r="C138" s="27"/>
      <c r="D138" s="27"/>
      <c r="E138" s="27"/>
      <c r="F138" s="27"/>
      <c r="G138" s="27"/>
      <c r="H138" s="27"/>
      <c r="I138" s="27"/>
      <c r="J138" s="27"/>
      <c r="K138" s="27"/>
      <c r="L138" s="27"/>
      <c r="M138" s="27"/>
      <c r="N138" s="27"/>
      <c r="O138" s="27"/>
      <c r="P138" s="27"/>
      <c r="Q138" s="27"/>
      <c r="R138" s="80"/>
      <c r="S138" s="27"/>
      <c r="T138" s="27"/>
      <c r="U138" s="27"/>
      <c r="V138" s="27"/>
      <c r="W138" s="27"/>
      <c r="X138" s="27"/>
      <c r="Y138" s="27"/>
      <c r="Z138" s="27"/>
      <c r="AA138" s="27"/>
      <c r="AB138" s="27"/>
      <c r="AC138" s="27"/>
      <c r="AD138" s="27"/>
      <c r="AE138" s="27"/>
      <c r="AF138" s="27"/>
      <c r="AG138" s="27"/>
      <c r="AH138" s="27"/>
      <c r="AI138" s="27"/>
      <c r="AJ138" s="27"/>
      <c r="AK138" s="27"/>
      <c r="AL138" s="27"/>
    </row>
    <row r="139" spans="1:38">
      <c r="A139" s="27"/>
      <c r="B139" s="27"/>
      <c r="C139" s="27"/>
      <c r="D139" s="27"/>
      <c r="E139" s="27"/>
      <c r="F139" s="27"/>
      <c r="G139" s="27"/>
      <c r="H139" s="27"/>
      <c r="I139" s="27"/>
      <c r="J139" s="27"/>
      <c r="K139" s="27"/>
      <c r="L139" s="27"/>
      <c r="M139" s="27"/>
      <c r="N139" s="27"/>
      <c r="O139" s="27"/>
      <c r="P139" s="27"/>
      <c r="Q139" s="27"/>
      <c r="R139" s="80"/>
      <c r="S139" s="27"/>
      <c r="T139" s="27"/>
      <c r="U139" s="27"/>
      <c r="V139" s="27"/>
      <c r="W139" s="27"/>
      <c r="X139" s="27"/>
      <c r="Y139" s="27"/>
      <c r="Z139" s="27"/>
      <c r="AA139" s="27"/>
      <c r="AB139" s="27"/>
      <c r="AC139" s="27"/>
      <c r="AD139" s="27"/>
      <c r="AE139" s="27"/>
      <c r="AF139" s="27"/>
      <c r="AG139" s="27"/>
      <c r="AH139" s="27"/>
      <c r="AI139" s="27"/>
      <c r="AJ139" s="27"/>
      <c r="AK139" s="27"/>
      <c r="AL139" s="27"/>
    </row>
    <row r="140" spans="1:38">
      <c r="A140" s="27"/>
      <c r="B140" s="27"/>
      <c r="C140" s="27"/>
      <c r="D140" s="27"/>
      <c r="E140" s="27"/>
      <c r="F140" s="27"/>
      <c r="G140" s="27"/>
      <c r="H140" s="27"/>
      <c r="I140" s="27"/>
      <c r="J140" s="27"/>
      <c r="K140" s="27"/>
      <c r="L140" s="27"/>
      <c r="M140" s="27"/>
      <c r="N140" s="27"/>
      <c r="O140" s="27"/>
      <c r="P140" s="27"/>
      <c r="Q140" s="27"/>
      <c r="R140" s="80"/>
      <c r="S140" s="27"/>
      <c r="T140" s="27"/>
      <c r="U140" s="27"/>
      <c r="V140" s="27"/>
      <c r="W140" s="27"/>
      <c r="X140" s="27"/>
      <c r="Y140" s="27"/>
      <c r="Z140" s="27"/>
      <c r="AA140" s="27"/>
      <c r="AB140" s="27"/>
      <c r="AC140" s="27"/>
      <c r="AD140" s="27"/>
      <c r="AE140" s="27"/>
      <c r="AF140" s="27"/>
      <c r="AG140" s="27"/>
      <c r="AH140" s="27"/>
      <c r="AI140" s="27"/>
      <c r="AJ140" s="27"/>
      <c r="AK140" s="27"/>
      <c r="AL140" s="27"/>
    </row>
    <row r="141" spans="1:38">
      <c r="A141" s="27"/>
      <c r="B141" s="27"/>
      <c r="C141" s="27"/>
      <c r="D141" s="27"/>
      <c r="E141" s="27"/>
      <c r="F141" s="27"/>
      <c r="G141" s="27"/>
      <c r="H141" s="27"/>
      <c r="I141" s="27"/>
      <c r="J141" s="27"/>
      <c r="K141" s="27"/>
      <c r="L141" s="27"/>
      <c r="M141" s="27"/>
      <c r="N141" s="27"/>
      <c r="O141" s="27"/>
      <c r="P141" s="27"/>
      <c r="Q141" s="27"/>
      <c r="R141" s="80"/>
      <c r="S141" s="27"/>
      <c r="T141" s="27"/>
      <c r="U141" s="27"/>
      <c r="V141" s="27"/>
      <c r="W141" s="27"/>
      <c r="X141" s="27"/>
      <c r="Y141" s="27"/>
      <c r="Z141" s="27"/>
      <c r="AA141" s="27"/>
      <c r="AB141" s="27"/>
      <c r="AC141" s="27"/>
      <c r="AD141" s="27"/>
      <c r="AE141" s="27"/>
      <c r="AF141" s="27"/>
      <c r="AG141" s="27"/>
      <c r="AH141" s="27"/>
      <c r="AI141" s="27"/>
      <c r="AJ141" s="27"/>
      <c r="AK141" s="27"/>
      <c r="AL141" s="27"/>
    </row>
    <row r="142" spans="1:38">
      <c r="A142" s="27"/>
      <c r="B142" s="27"/>
      <c r="C142" s="27"/>
      <c r="D142" s="27"/>
      <c r="E142" s="27"/>
      <c r="F142" s="27"/>
      <c r="G142" s="27"/>
      <c r="H142" s="27"/>
      <c r="I142" s="27"/>
      <c r="J142" s="27"/>
      <c r="K142" s="27"/>
      <c r="L142" s="27"/>
      <c r="M142" s="27"/>
      <c r="N142" s="27"/>
      <c r="O142" s="27"/>
      <c r="P142" s="27"/>
      <c r="Q142" s="27"/>
      <c r="R142" s="80"/>
      <c r="S142" s="27"/>
      <c r="T142" s="27"/>
      <c r="U142" s="27"/>
      <c r="V142" s="27"/>
      <c r="W142" s="27"/>
      <c r="X142" s="27"/>
      <c r="Y142" s="27"/>
      <c r="Z142" s="27"/>
      <c r="AA142" s="27"/>
      <c r="AB142" s="27"/>
      <c r="AC142" s="27"/>
      <c r="AD142" s="27"/>
      <c r="AE142" s="27"/>
      <c r="AF142" s="27"/>
      <c r="AG142" s="27"/>
      <c r="AH142" s="27"/>
      <c r="AI142" s="27"/>
      <c r="AJ142" s="27"/>
      <c r="AK142" s="27"/>
      <c r="AL142" s="27"/>
    </row>
    <row r="143" spans="1:38">
      <c r="A143" s="27"/>
      <c r="B143" s="27"/>
      <c r="C143" s="27"/>
      <c r="D143" s="27"/>
      <c r="E143" s="27"/>
      <c r="F143" s="27"/>
      <c r="G143" s="27"/>
      <c r="H143" s="27"/>
      <c r="I143" s="27"/>
      <c r="J143" s="27"/>
      <c r="K143" s="27"/>
      <c r="L143" s="27"/>
      <c r="M143" s="27"/>
      <c r="N143" s="27"/>
      <c r="O143" s="27"/>
      <c r="P143" s="27"/>
      <c r="Q143" s="27"/>
      <c r="R143" s="80"/>
      <c r="S143" s="27"/>
      <c r="T143" s="27"/>
      <c r="U143" s="27"/>
      <c r="V143" s="27"/>
      <c r="W143" s="27"/>
      <c r="X143" s="27"/>
      <c r="Y143" s="27"/>
      <c r="Z143" s="27"/>
      <c r="AA143" s="27"/>
      <c r="AB143" s="27"/>
      <c r="AC143" s="27"/>
      <c r="AD143" s="27"/>
      <c r="AE143" s="27"/>
      <c r="AF143" s="27"/>
      <c r="AG143" s="27"/>
      <c r="AH143" s="27"/>
      <c r="AI143" s="27"/>
      <c r="AJ143" s="27"/>
      <c r="AK143" s="27"/>
      <c r="AL143" s="27"/>
    </row>
    <row r="144" spans="1:38">
      <c r="A144" s="27"/>
      <c r="B144" s="27"/>
      <c r="C144" s="27"/>
      <c r="D144" s="27"/>
      <c r="E144" s="27"/>
      <c r="F144" s="27"/>
      <c r="G144" s="27"/>
      <c r="H144" s="27"/>
      <c r="I144" s="27"/>
      <c r="J144" s="27"/>
      <c r="K144" s="27"/>
      <c r="L144" s="27"/>
      <c r="M144" s="27"/>
      <c r="N144" s="27"/>
      <c r="O144" s="27"/>
      <c r="P144" s="27"/>
      <c r="Q144" s="27"/>
      <c r="R144" s="80"/>
      <c r="S144" s="27"/>
      <c r="T144" s="27"/>
      <c r="U144" s="27"/>
      <c r="V144" s="27"/>
      <c r="W144" s="27"/>
      <c r="X144" s="27"/>
      <c r="Y144" s="27"/>
      <c r="Z144" s="27"/>
      <c r="AA144" s="27"/>
      <c r="AB144" s="27"/>
      <c r="AC144" s="27"/>
      <c r="AD144" s="27"/>
      <c r="AE144" s="27"/>
      <c r="AF144" s="27"/>
      <c r="AG144" s="27"/>
      <c r="AH144" s="27"/>
      <c r="AI144" s="27"/>
      <c r="AJ144" s="27"/>
      <c r="AK144" s="27"/>
      <c r="AL144" s="27"/>
    </row>
    <row r="145" spans="1:38">
      <c r="A145" s="27"/>
      <c r="B145" s="27"/>
      <c r="C145" s="27"/>
      <c r="D145" s="27"/>
      <c r="E145" s="27"/>
      <c r="F145" s="27"/>
      <c r="G145" s="27"/>
      <c r="H145" s="27"/>
      <c r="I145" s="27"/>
      <c r="J145" s="27"/>
      <c r="K145" s="27"/>
      <c r="L145" s="27"/>
      <c r="M145" s="27"/>
      <c r="N145" s="27"/>
      <c r="O145" s="27"/>
      <c r="P145" s="27"/>
      <c r="Q145" s="27"/>
      <c r="R145" s="80"/>
      <c r="S145" s="27"/>
      <c r="T145" s="27"/>
      <c r="U145" s="27"/>
      <c r="V145" s="27"/>
      <c r="W145" s="27"/>
      <c r="X145" s="27"/>
      <c r="Y145" s="27"/>
      <c r="Z145" s="27"/>
      <c r="AA145" s="27"/>
      <c r="AB145" s="27"/>
      <c r="AC145" s="27"/>
      <c r="AD145" s="27"/>
      <c r="AE145" s="27"/>
      <c r="AF145" s="27"/>
      <c r="AG145" s="27"/>
      <c r="AH145" s="27"/>
      <c r="AI145" s="27"/>
      <c r="AJ145" s="27"/>
      <c r="AK145" s="27"/>
      <c r="AL145" s="27"/>
    </row>
    <row r="146" spans="1:38">
      <c r="A146" s="27"/>
      <c r="B146" s="27"/>
      <c r="C146" s="27"/>
      <c r="D146" s="27"/>
      <c r="E146" s="27"/>
      <c r="F146" s="27"/>
      <c r="G146" s="27"/>
      <c r="H146" s="27"/>
      <c r="I146" s="27"/>
      <c r="J146" s="27"/>
      <c r="K146" s="27"/>
      <c r="L146" s="27"/>
      <c r="M146" s="27"/>
      <c r="N146" s="27"/>
      <c r="O146" s="27"/>
      <c r="P146" s="27"/>
      <c r="Q146" s="27"/>
      <c r="R146" s="80"/>
      <c r="S146" s="27"/>
      <c r="T146" s="27"/>
      <c r="U146" s="27"/>
      <c r="V146" s="27"/>
      <c r="W146" s="27"/>
      <c r="X146" s="27"/>
      <c r="Y146" s="27"/>
      <c r="Z146" s="27"/>
      <c r="AA146" s="27"/>
      <c r="AB146" s="27"/>
      <c r="AC146" s="27"/>
      <c r="AD146" s="27"/>
      <c r="AE146" s="27"/>
      <c r="AF146" s="27"/>
      <c r="AG146" s="27"/>
      <c r="AH146" s="27"/>
      <c r="AI146" s="27"/>
      <c r="AJ146" s="27"/>
      <c r="AK146" s="27"/>
      <c r="AL146" s="27"/>
    </row>
    <row r="147" spans="1:38">
      <c r="A147" s="27"/>
      <c r="B147" s="27"/>
      <c r="C147" s="27"/>
      <c r="D147" s="27"/>
      <c r="E147" s="27"/>
      <c r="F147" s="27"/>
      <c r="G147" s="27"/>
      <c r="H147" s="27"/>
      <c r="I147" s="27"/>
      <c r="J147" s="27"/>
      <c r="K147" s="27"/>
      <c r="L147" s="27"/>
      <c r="M147" s="27"/>
      <c r="N147" s="27"/>
      <c r="O147" s="27"/>
      <c r="P147" s="27"/>
      <c r="Q147" s="27"/>
      <c r="R147" s="80"/>
      <c r="S147" s="27"/>
      <c r="T147" s="27"/>
      <c r="U147" s="27"/>
      <c r="V147" s="27"/>
      <c r="W147" s="27"/>
      <c r="X147" s="27"/>
      <c r="Y147" s="27"/>
      <c r="Z147" s="27"/>
      <c r="AA147" s="27"/>
      <c r="AB147" s="27"/>
      <c r="AC147" s="27"/>
      <c r="AD147" s="27"/>
      <c r="AE147" s="27"/>
      <c r="AF147" s="27"/>
      <c r="AG147" s="27"/>
      <c r="AH147" s="27"/>
      <c r="AI147" s="27"/>
      <c r="AJ147" s="27"/>
      <c r="AK147" s="27"/>
      <c r="AL147" s="27"/>
    </row>
    <row r="148" spans="1:38">
      <c r="A148" s="27"/>
      <c r="B148" s="27"/>
      <c r="C148" s="27"/>
      <c r="D148" s="27"/>
      <c r="E148" s="27"/>
      <c r="F148" s="27"/>
      <c r="G148" s="27"/>
      <c r="H148" s="27"/>
      <c r="I148" s="27"/>
      <c r="J148" s="27"/>
      <c r="K148" s="27"/>
      <c r="L148" s="27"/>
      <c r="M148" s="27"/>
      <c r="N148" s="27"/>
      <c r="O148" s="27"/>
      <c r="P148" s="27"/>
      <c r="Q148" s="27"/>
      <c r="R148" s="80"/>
      <c r="S148" s="27"/>
      <c r="T148" s="27"/>
      <c r="U148" s="27"/>
      <c r="V148" s="27"/>
      <c r="W148" s="27"/>
      <c r="X148" s="27"/>
      <c r="Y148" s="27"/>
      <c r="Z148" s="27"/>
      <c r="AA148" s="27"/>
      <c r="AB148" s="27"/>
      <c r="AC148" s="27"/>
      <c r="AD148" s="27"/>
      <c r="AE148" s="27"/>
      <c r="AF148" s="27"/>
      <c r="AG148" s="27"/>
      <c r="AH148" s="27"/>
      <c r="AI148" s="27"/>
      <c r="AJ148" s="27"/>
      <c r="AK148" s="27"/>
      <c r="AL148" s="27"/>
    </row>
    <row r="149" spans="1:38">
      <c r="A149" s="27"/>
      <c r="B149" s="27"/>
      <c r="C149" s="27"/>
      <c r="D149" s="27"/>
      <c r="E149" s="27"/>
      <c r="F149" s="27"/>
      <c r="G149" s="27"/>
      <c r="H149" s="27"/>
      <c r="I149" s="27"/>
      <c r="J149" s="27"/>
      <c r="K149" s="27"/>
      <c r="L149" s="27"/>
      <c r="M149" s="27"/>
      <c r="N149" s="27"/>
      <c r="O149" s="27"/>
      <c r="P149" s="27"/>
      <c r="Q149" s="27"/>
      <c r="R149" s="80"/>
      <c r="S149" s="27"/>
      <c r="T149" s="27"/>
      <c r="U149" s="27"/>
      <c r="V149" s="27"/>
      <c r="W149" s="27"/>
      <c r="X149" s="27"/>
      <c r="Y149" s="27"/>
      <c r="Z149" s="27"/>
      <c r="AA149" s="27"/>
      <c r="AB149" s="27"/>
      <c r="AC149" s="27"/>
      <c r="AD149" s="27"/>
      <c r="AE149" s="27"/>
      <c r="AF149" s="27"/>
      <c r="AG149" s="27"/>
      <c r="AH149" s="27"/>
      <c r="AI149" s="27"/>
      <c r="AJ149" s="27"/>
      <c r="AK149" s="27"/>
      <c r="AL149" s="27"/>
    </row>
    <row r="150" spans="1:38">
      <c r="A150" s="27"/>
      <c r="B150" s="27"/>
      <c r="C150" s="27"/>
      <c r="D150" s="27"/>
      <c r="E150" s="27"/>
      <c r="F150" s="27"/>
      <c r="G150" s="27"/>
      <c r="H150" s="27"/>
      <c r="I150" s="27"/>
      <c r="J150" s="27"/>
      <c r="K150" s="27"/>
      <c r="L150" s="27"/>
      <c r="M150" s="27"/>
      <c r="N150" s="27"/>
      <c r="O150" s="27"/>
      <c r="P150" s="27"/>
      <c r="Q150" s="27"/>
      <c r="R150" s="80"/>
      <c r="S150" s="27"/>
      <c r="T150" s="27"/>
      <c r="U150" s="27"/>
      <c r="V150" s="27"/>
      <c r="W150" s="27"/>
      <c r="X150" s="27"/>
      <c r="Y150" s="27"/>
      <c r="Z150" s="27"/>
      <c r="AA150" s="27"/>
      <c r="AB150" s="27"/>
      <c r="AC150" s="27"/>
      <c r="AD150" s="27"/>
      <c r="AE150" s="27"/>
      <c r="AF150" s="27"/>
      <c r="AG150" s="27"/>
      <c r="AH150" s="27"/>
      <c r="AI150" s="27"/>
      <c r="AJ150" s="27"/>
      <c r="AK150" s="27"/>
      <c r="AL150" s="27"/>
    </row>
    <row r="151" spans="1:38">
      <c r="A151" s="27"/>
      <c r="B151" s="27"/>
      <c r="C151" s="27"/>
      <c r="D151" s="27"/>
      <c r="E151" s="27"/>
      <c r="F151" s="27"/>
      <c r="G151" s="27"/>
      <c r="H151" s="27"/>
      <c r="I151" s="27"/>
      <c r="J151" s="27"/>
      <c r="K151" s="27"/>
      <c r="L151" s="27"/>
      <c r="M151" s="27"/>
      <c r="N151" s="27"/>
      <c r="O151" s="27"/>
      <c r="P151" s="27"/>
      <c r="Q151" s="27"/>
      <c r="R151" s="80"/>
      <c r="S151" s="27"/>
      <c r="T151" s="27"/>
      <c r="U151" s="27"/>
      <c r="V151" s="27"/>
      <c r="W151" s="27"/>
      <c r="X151" s="27"/>
      <c r="Y151" s="27"/>
      <c r="Z151" s="27"/>
      <c r="AA151" s="27"/>
      <c r="AB151" s="27"/>
      <c r="AC151" s="27"/>
      <c r="AD151" s="27"/>
      <c r="AE151" s="27"/>
      <c r="AF151" s="27"/>
      <c r="AG151" s="27"/>
      <c r="AH151" s="27"/>
      <c r="AI151" s="27"/>
      <c r="AJ151" s="27"/>
      <c r="AK151" s="27"/>
      <c r="AL151" s="27"/>
    </row>
    <row r="152" spans="1:38">
      <c r="A152" s="27"/>
      <c r="B152" s="27"/>
      <c r="C152" s="27"/>
      <c r="D152" s="27"/>
      <c r="E152" s="27"/>
      <c r="F152" s="27"/>
      <c r="G152" s="27"/>
      <c r="H152" s="27"/>
      <c r="I152" s="27"/>
      <c r="J152" s="27"/>
      <c r="K152" s="27"/>
      <c r="L152" s="27"/>
      <c r="M152" s="27"/>
      <c r="N152" s="27"/>
      <c r="O152" s="27"/>
      <c r="P152" s="27"/>
      <c r="Q152" s="27"/>
      <c r="R152" s="80"/>
      <c r="S152" s="27"/>
      <c r="T152" s="27"/>
      <c r="U152" s="27"/>
      <c r="V152" s="27"/>
      <c r="W152" s="27"/>
      <c r="X152" s="27"/>
      <c r="Y152" s="27"/>
      <c r="Z152" s="27"/>
      <c r="AA152" s="27"/>
      <c r="AB152" s="27"/>
      <c r="AC152" s="27"/>
      <c r="AD152" s="27"/>
      <c r="AE152" s="27"/>
      <c r="AF152" s="27"/>
      <c r="AG152" s="27"/>
      <c r="AH152" s="27"/>
      <c r="AI152" s="27"/>
      <c r="AJ152" s="27"/>
      <c r="AK152" s="27"/>
      <c r="AL152" s="27"/>
    </row>
    <row r="153" spans="1:38">
      <c r="A153" s="27"/>
      <c r="B153" s="27"/>
      <c r="C153" s="27"/>
      <c r="D153" s="27"/>
      <c r="E153" s="27"/>
      <c r="F153" s="27"/>
      <c r="G153" s="27"/>
      <c r="H153" s="27"/>
      <c r="I153" s="27"/>
      <c r="J153" s="27"/>
      <c r="K153" s="27"/>
      <c r="L153" s="27"/>
      <c r="M153" s="27"/>
      <c r="N153" s="27"/>
      <c r="O153" s="27"/>
      <c r="P153" s="27"/>
      <c r="Q153" s="27"/>
      <c r="R153" s="80"/>
      <c r="S153" s="27"/>
      <c r="T153" s="27"/>
      <c r="U153" s="27"/>
      <c r="V153" s="27"/>
      <c r="W153" s="27"/>
      <c r="X153" s="27"/>
      <c r="Y153" s="27"/>
      <c r="Z153" s="27"/>
      <c r="AA153" s="27"/>
      <c r="AB153" s="27"/>
      <c r="AC153" s="27"/>
      <c r="AD153" s="27"/>
      <c r="AE153" s="27"/>
      <c r="AF153" s="27"/>
      <c r="AG153" s="27"/>
      <c r="AH153" s="27"/>
      <c r="AI153" s="27"/>
      <c r="AJ153" s="27"/>
      <c r="AK153" s="27"/>
      <c r="AL153" s="27"/>
    </row>
    <row r="154" spans="1:38">
      <c r="A154" s="27"/>
      <c r="B154" s="27"/>
      <c r="C154" s="27"/>
      <c r="D154" s="27"/>
      <c r="E154" s="27"/>
      <c r="F154" s="27"/>
      <c r="G154" s="27"/>
      <c r="H154" s="27"/>
      <c r="I154" s="27"/>
      <c r="J154" s="27"/>
      <c r="K154" s="27"/>
      <c r="L154" s="27"/>
      <c r="M154" s="27"/>
      <c r="N154" s="27"/>
      <c r="O154" s="27"/>
      <c r="P154" s="27"/>
      <c r="Q154" s="27"/>
      <c r="R154" s="80"/>
      <c r="S154" s="27"/>
      <c r="T154" s="27"/>
      <c r="U154" s="27"/>
      <c r="V154" s="27"/>
      <c r="W154" s="27"/>
      <c r="X154" s="27"/>
      <c r="Y154" s="27"/>
      <c r="Z154" s="27"/>
      <c r="AA154" s="27"/>
      <c r="AB154" s="27"/>
      <c r="AC154" s="27"/>
      <c r="AD154" s="27"/>
      <c r="AE154" s="27"/>
      <c r="AF154" s="27"/>
      <c r="AG154" s="27"/>
      <c r="AH154" s="27"/>
      <c r="AI154" s="27"/>
      <c r="AJ154" s="27"/>
      <c r="AK154" s="27"/>
      <c r="AL154" s="27"/>
    </row>
    <row r="155" spans="1:38">
      <c r="A155" s="27"/>
      <c r="B155" s="27"/>
      <c r="C155" s="27"/>
      <c r="D155" s="27"/>
      <c r="E155" s="27"/>
      <c r="F155" s="27"/>
      <c r="G155" s="27"/>
      <c r="H155" s="27"/>
      <c r="I155" s="27"/>
      <c r="J155" s="27"/>
      <c r="K155" s="27"/>
      <c r="L155" s="27"/>
      <c r="M155" s="27"/>
      <c r="N155" s="27"/>
      <c r="O155" s="27"/>
      <c r="P155" s="27"/>
      <c r="Q155" s="27"/>
      <c r="R155" s="80"/>
      <c r="S155" s="27"/>
      <c r="T155" s="27"/>
      <c r="U155" s="27"/>
      <c r="V155" s="27"/>
      <c r="W155" s="27"/>
      <c r="X155" s="27"/>
      <c r="Y155" s="27"/>
      <c r="Z155" s="27"/>
      <c r="AA155" s="27"/>
      <c r="AB155" s="27"/>
      <c r="AC155" s="27"/>
      <c r="AD155" s="27"/>
      <c r="AE155" s="27"/>
      <c r="AF155" s="27"/>
      <c r="AG155" s="27"/>
      <c r="AH155" s="27"/>
      <c r="AI155" s="27"/>
      <c r="AJ155" s="27"/>
      <c r="AK155" s="27"/>
      <c r="AL155" s="27"/>
    </row>
    <row r="156" spans="1:38">
      <c r="A156" s="27"/>
      <c r="B156" s="27"/>
      <c r="C156" s="27"/>
      <c r="D156" s="27"/>
      <c r="E156" s="27"/>
      <c r="F156" s="27"/>
      <c r="G156" s="27"/>
      <c r="H156" s="27"/>
      <c r="I156" s="27"/>
      <c r="J156" s="27"/>
      <c r="K156" s="27"/>
      <c r="L156" s="27"/>
      <c r="M156" s="27"/>
      <c r="N156" s="27"/>
      <c r="O156" s="27"/>
      <c r="P156" s="27"/>
      <c r="Q156" s="27"/>
      <c r="R156" s="80"/>
      <c r="S156" s="27"/>
      <c r="T156" s="27"/>
      <c r="U156" s="27"/>
      <c r="V156" s="27"/>
      <c r="W156" s="27"/>
      <c r="X156" s="27"/>
      <c r="Y156" s="27"/>
      <c r="Z156" s="27"/>
      <c r="AA156" s="27"/>
      <c r="AB156" s="27"/>
      <c r="AC156" s="27"/>
      <c r="AD156" s="27"/>
      <c r="AE156" s="27"/>
      <c r="AF156" s="27"/>
      <c r="AG156" s="27"/>
      <c r="AH156" s="27"/>
      <c r="AI156" s="27"/>
      <c r="AJ156" s="27"/>
      <c r="AK156" s="27"/>
      <c r="AL156" s="27"/>
    </row>
    <row r="157" spans="1:38">
      <c r="A157" s="27"/>
      <c r="B157" s="27"/>
      <c r="C157" s="27"/>
      <c r="D157" s="27"/>
      <c r="E157" s="27"/>
      <c r="F157" s="27"/>
      <c r="G157" s="27"/>
      <c r="H157" s="27"/>
      <c r="I157" s="27"/>
      <c r="J157" s="27"/>
      <c r="K157" s="27"/>
      <c r="L157" s="27"/>
      <c r="M157" s="27"/>
      <c r="N157" s="27"/>
      <c r="O157" s="27"/>
      <c r="P157" s="27"/>
      <c r="Q157" s="27"/>
      <c r="R157" s="80"/>
      <c r="S157" s="27"/>
      <c r="T157" s="27"/>
      <c r="U157" s="27"/>
      <c r="V157" s="27"/>
      <c r="W157" s="27"/>
      <c r="X157" s="27"/>
      <c r="Y157" s="27"/>
      <c r="Z157" s="27"/>
      <c r="AA157" s="27"/>
      <c r="AB157" s="27"/>
      <c r="AC157" s="27"/>
      <c r="AD157" s="27"/>
      <c r="AE157" s="27"/>
      <c r="AF157" s="27"/>
      <c r="AG157" s="27"/>
      <c r="AH157" s="27"/>
      <c r="AI157" s="27"/>
      <c r="AJ157" s="27"/>
      <c r="AK157" s="27"/>
      <c r="AL157" s="27"/>
    </row>
    <row r="158" spans="1:38">
      <c r="A158" s="27"/>
      <c r="B158" s="27"/>
      <c r="C158" s="27"/>
      <c r="D158" s="27"/>
      <c r="E158" s="27"/>
      <c r="F158" s="27"/>
      <c r="G158" s="27"/>
      <c r="H158" s="27"/>
      <c r="I158" s="27"/>
      <c r="J158" s="27"/>
      <c r="K158" s="27"/>
      <c r="L158" s="27"/>
      <c r="M158" s="27"/>
      <c r="N158" s="27"/>
      <c r="O158" s="27"/>
      <c r="P158" s="27"/>
      <c r="Q158" s="27"/>
      <c r="R158" s="80"/>
      <c r="S158" s="27"/>
      <c r="T158" s="27"/>
      <c r="U158" s="27"/>
      <c r="V158" s="27"/>
      <c r="W158" s="27"/>
      <c r="X158" s="27"/>
      <c r="Y158" s="27"/>
      <c r="Z158" s="27"/>
      <c r="AA158" s="27"/>
      <c r="AB158" s="27"/>
      <c r="AC158" s="27"/>
      <c r="AD158" s="27"/>
      <c r="AE158" s="27"/>
      <c r="AF158" s="27"/>
      <c r="AG158" s="27"/>
      <c r="AH158" s="27"/>
      <c r="AI158" s="27"/>
      <c r="AJ158" s="27"/>
      <c r="AK158" s="27"/>
      <c r="AL158" s="27"/>
    </row>
    <row r="159" spans="1:38">
      <c r="A159" s="27"/>
      <c r="B159" s="27"/>
      <c r="C159" s="27"/>
      <c r="D159" s="27"/>
      <c r="E159" s="27"/>
      <c r="F159" s="27"/>
      <c r="G159" s="27"/>
      <c r="H159" s="27"/>
      <c r="I159" s="27"/>
      <c r="J159" s="27"/>
      <c r="K159" s="27"/>
      <c r="L159" s="27"/>
      <c r="M159" s="27"/>
      <c r="N159" s="27"/>
      <c r="O159" s="27"/>
      <c r="P159" s="27"/>
      <c r="Q159" s="27"/>
      <c r="R159" s="80"/>
      <c r="S159" s="27"/>
      <c r="T159" s="27"/>
      <c r="U159" s="27"/>
      <c r="V159" s="27"/>
      <c r="W159" s="27"/>
      <c r="X159" s="27"/>
      <c r="Y159" s="27"/>
      <c r="Z159" s="27"/>
      <c r="AA159" s="27"/>
      <c r="AB159" s="27"/>
      <c r="AC159" s="27"/>
      <c r="AD159" s="27"/>
      <c r="AE159" s="27"/>
      <c r="AF159" s="27"/>
      <c r="AG159" s="27"/>
      <c r="AH159" s="27"/>
      <c r="AI159" s="27"/>
      <c r="AJ159" s="27"/>
      <c r="AK159" s="27"/>
      <c r="AL159" s="27"/>
    </row>
    <row r="160" spans="1:38">
      <c r="A160" s="27"/>
      <c r="B160" s="27"/>
      <c r="C160" s="27"/>
      <c r="D160" s="27"/>
      <c r="E160" s="27"/>
      <c r="F160" s="27"/>
      <c r="G160" s="27"/>
      <c r="H160" s="27"/>
      <c r="I160" s="27"/>
      <c r="J160" s="27"/>
      <c r="K160" s="27"/>
      <c r="L160" s="27"/>
      <c r="M160" s="27"/>
      <c r="N160" s="27"/>
      <c r="O160" s="27"/>
      <c r="P160" s="27"/>
      <c r="Q160" s="27"/>
      <c r="R160" s="80"/>
      <c r="S160" s="27"/>
      <c r="T160" s="27"/>
      <c r="U160" s="27"/>
      <c r="V160" s="27"/>
      <c r="W160" s="27"/>
      <c r="X160" s="27"/>
      <c r="Y160" s="27"/>
      <c r="Z160" s="27"/>
      <c r="AA160" s="27"/>
      <c r="AB160" s="27"/>
      <c r="AC160" s="27"/>
      <c r="AD160" s="27"/>
      <c r="AE160" s="27"/>
      <c r="AF160" s="27"/>
      <c r="AG160" s="27"/>
      <c r="AH160" s="27"/>
      <c r="AI160" s="27"/>
      <c r="AJ160" s="27"/>
      <c r="AK160" s="27"/>
      <c r="AL160" s="27"/>
    </row>
    <row r="161" spans="1:38">
      <c r="A161" s="27"/>
      <c r="B161" s="27"/>
      <c r="C161" s="27"/>
      <c r="D161" s="27"/>
      <c r="E161" s="27"/>
      <c r="F161" s="27"/>
      <c r="G161" s="27"/>
      <c r="H161" s="27"/>
      <c r="I161" s="27"/>
      <c r="J161" s="27"/>
      <c r="K161" s="27"/>
      <c r="L161" s="27"/>
      <c r="M161" s="27"/>
      <c r="N161" s="27"/>
      <c r="O161" s="27"/>
      <c r="P161" s="27"/>
      <c r="Q161" s="27"/>
      <c r="R161" s="80"/>
      <c r="S161" s="27"/>
      <c r="T161" s="27"/>
      <c r="U161" s="27"/>
      <c r="V161" s="27"/>
      <c r="W161" s="27"/>
      <c r="X161" s="27"/>
      <c r="Y161" s="27"/>
      <c r="Z161" s="27"/>
      <c r="AA161" s="27"/>
      <c r="AB161" s="27"/>
      <c r="AC161" s="27"/>
      <c r="AD161" s="27"/>
      <c r="AE161" s="27"/>
      <c r="AF161" s="27"/>
      <c r="AG161" s="27"/>
      <c r="AH161" s="27"/>
      <c r="AI161" s="27"/>
      <c r="AJ161" s="27"/>
      <c r="AK161" s="27"/>
      <c r="AL161" s="27"/>
    </row>
    <row r="162" spans="1:38">
      <c r="A162" s="27"/>
      <c r="B162" s="27"/>
      <c r="C162" s="27"/>
      <c r="D162" s="27"/>
      <c r="E162" s="27"/>
      <c r="F162" s="27"/>
      <c r="G162" s="27"/>
      <c r="H162" s="27"/>
      <c r="I162" s="27"/>
      <c r="J162" s="27"/>
      <c r="K162" s="27"/>
      <c r="L162" s="27"/>
      <c r="M162" s="27"/>
      <c r="N162" s="27"/>
      <c r="O162" s="27"/>
      <c r="P162" s="27"/>
      <c r="Q162" s="27"/>
      <c r="R162" s="80"/>
      <c r="S162" s="27"/>
      <c r="T162" s="27"/>
      <c r="U162" s="27"/>
      <c r="V162" s="27"/>
      <c r="W162" s="27"/>
      <c r="X162" s="27"/>
      <c r="Y162" s="27"/>
      <c r="Z162" s="27"/>
      <c r="AA162" s="27"/>
      <c r="AB162" s="27"/>
      <c r="AC162" s="27"/>
      <c r="AD162" s="27"/>
      <c r="AE162" s="27"/>
      <c r="AF162" s="27"/>
      <c r="AG162" s="27"/>
      <c r="AH162" s="27"/>
      <c r="AI162" s="27"/>
      <c r="AJ162" s="27"/>
      <c r="AK162" s="27"/>
      <c r="AL162" s="27"/>
    </row>
    <row r="163" spans="1:38">
      <c r="A163" s="27"/>
      <c r="B163" s="27"/>
      <c r="C163" s="27"/>
      <c r="D163" s="27"/>
      <c r="E163" s="27"/>
      <c r="F163" s="27"/>
      <c r="G163" s="27"/>
      <c r="H163" s="27"/>
      <c r="I163" s="27"/>
      <c r="J163" s="27"/>
      <c r="K163" s="27"/>
      <c r="L163" s="27"/>
      <c r="M163" s="27"/>
      <c r="N163" s="27"/>
      <c r="O163" s="27"/>
      <c r="P163" s="27"/>
      <c r="Q163" s="27"/>
      <c r="R163" s="80"/>
      <c r="S163" s="27"/>
      <c r="T163" s="27"/>
      <c r="U163" s="27"/>
      <c r="V163" s="27"/>
      <c r="W163" s="27"/>
      <c r="X163" s="27"/>
      <c r="Y163" s="27"/>
      <c r="Z163" s="27"/>
      <c r="AA163" s="27"/>
      <c r="AB163" s="27"/>
      <c r="AC163" s="27"/>
      <c r="AD163" s="27"/>
      <c r="AE163" s="27"/>
      <c r="AF163" s="27"/>
      <c r="AG163" s="27"/>
      <c r="AH163" s="27"/>
      <c r="AI163" s="27"/>
      <c r="AJ163" s="27"/>
      <c r="AK163" s="27"/>
      <c r="AL163" s="27"/>
    </row>
    <row r="164" spans="1:38">
      <c r="A164" s="27"/>
      <c r="B164" s="27"/>
      <c r="C164" s="27"/>
      <c r="D164" s="27"/>
      <c r="E164" s="27"/>
      <c r="F164" s="27"/>
      <c r="G164" s="27"/>
      <c r="H164" s="27"/>
      <c r="I164" s="27"/>
      <c r="J164" s="27"/>
      <c r="K164" s="27"/>
      <c r="L164" s="27"/>
      <c r="M164" s="27"/>
      <c r="N164" s="27"/>
      <c r="O164" s="27"/>
      <c r="P164" s="27"/>
      <c r="Q164" s="27"/>
      <c r="R164" s="80"/>
      <c r="S164" s="27"/>
      <c r="T164" s="27"/>
      <c r="U164" s="27"/>
      <c r="V164" s="27"/>
      <c r="W164" s="27"/>
      <c r="X164" s="27"/>
      <c r="Y164" s="27"/>
      <c r="Z164" s="27"/>
      <c r="AA164" s="27"/>
      <c r="AB164" s="27"/>
      <c r="AC164" s="27"/>
      <c r="AD164" s="27"/>
      <c r="AE164" s="27"/>
      <c r="AF164" s="27"/>
      <c r="AG164" s="27"/>
      <c r="AH164" s="27"/>
      <c r="AI164" s="27"/>
      <c r="AJ164" s="27"/>
      <c r="AK164" s="27"/>
      <c r="AL164" s="27"/>
    </row>
    <row r="165" spans="1:38">
      <c r="A165" s="27"/>
      <c r="B165" s="27"/>
      <c r="C165" s="27"/>
      <c r="D165" s="27"/>
      <c r="E165" s="27"/>
      <c r="F165" s="27"/>
      <c r="G165" s="27"/>
      <c r="H165" s="27"/>
      <c r="I165" s="27"/>
      <c r="J165" s="27"/>
      <c r="K165" s="27"/>
      <c r="L165" s="27"/>
      <c r="M165" s="27"/>
      <c r="N165" s="27"/>
      <c r="O165" s="27"/>
      <c r="P165" s="27"/>
      <c r="Q165" s="27"/>
      <c r="R165" s="80"/>
      <c r="S165" s="27"/>
      <c r="T165" s="27"/>
      <c r="U165" s="27"/>
      <c r="V165" s="27"/>
      <c r="W165" s="27"/>
      <c r="X165" s="27"/>
      <c r="Y165" s="27"/>
      <c r="Z165" s="27"/>
      <c r="AA165" s="27"/>
      <c r="AB165" s="27"/>
      <c r="AC165" s="27"/>
      <c r="AD165" s="27"/>
      <c r="AE165" s="27"/>
      <c r="AF165" s="27"/>
      <c r="AG165" s="27"/>
      <c r="AH165" s="27"/>
      <c r="AI165" s="27"/>
      <c r="AJ165" s="27"/>
      <c r="AK165" s="27"/>
      <c r="AL165" s="27"/>
    </row>
    <row r="166" spans="1:38">
      <c r="A166" s="27"/>
      <c r="B166" s="27"/>
      <c r="C166" s="27"/>
      <c r="D166" s="27"/>
      <c r="E166" s="27"/>
      <c r="F166" s="27"/>
      <c r="G166" s="27"/>
      <c r="H166" s="27"/>
      <c r="I166" s="27"/>
      <c r="J166" s="27"/>
      <c r="K166" s="27"/>
      <c r="L166" s="27"/>
      <c r="M166" s="27"/>
      <c r="N166" s="27"/>
      <c r="O166" s="27"/>
      <c r="P166" s="27"/>
      <c r="Q166" s="27"/>
      <c r="R166" s="80"/>
      <c r="S166" s="27"/>
      <c r="T166" s="27"/>
      <c r="U166" s="27"/>
      <c r="V166" s="27"/>
      <c r="W166" s="27"/>
      <c r="X166" s="27"/>
      <c r="Y166" s="27"/>
      <c r="Z166" s="27"/>
      <c r="AA166" s="27"/>
      <c r="AB166" s="27"/>
      <c r="AC166" s="27"/>
      <c r="AD166" s="27"/>
      <c r="AE166" s="27"/>
      <c r="AF166" s="27"/>
      <c r="AG166" s="27"/>
      <c r="AH166" s="27"/>
      <c r="AI166" s="27"/>
      <c r="AJ166" s="27"/>
      <c r="AK166" s="27"/>
      <c r="AL166" s="27"/>
    </row>
    <row r="167" spans="1:38">
      <c r="A167" s="27"/>
      <c r="B167" s="27"/>
      <c r="C167" s="27"/>
      <c r="D167" s="27"/>
      <c r="E167" s="27"/>
      <c r="F167" s="27"/>
      <c r="G167" s="27"/>
      <c r="H167" s="27"/>
      <c r="I167" s="27"/>
      <c r="J167" s="27"/>
      <c r="K167" s="27"/>
      <c r="L167" s="27"/>
      <c r="M167" s="27"/>
      <c r="N167" s="27"/>
      <c r="O167" s="27"/>
      <c r="P167" s="27"/>
      <c r="Q167" s="27"/>
      <c r="R167" s="80"/>
      <c r="S167" s="27"/>
      <c r="T167" s="27"/>
      <c r="U167" s="27"/>
      <c r="V167" s="27"/>
      <c r="W167" s="27"/>
      <c r="X167" s="27"/>
      <c r="Y167" s="27"/>
      <c r="Z167" s="27"/>
      <c r="AA167" s="27"/>
      <c r="AB167" s="27"/>
      <c r="AC167" s="27"/>
      <c r="AD167" s="27"/>
      <c r="AE167" s="27"/>
      <c r="AF167" s="27"/>
      <c r="AG167" s="27"/>
      <c r="AH167" s="27"/>
      <c r="AI167" s="27"/>
      <c r="AJ167" s="27"/>
      <c r="AK167" s="27"/>
      <c r="AL167" s="27"/>
    </row>
    <row r="168" spans="1:38">
      <c r="A168" s="27"/>
      <c r="B168" s="27"/>
      <c r="C168" s="27"/>
      <c r="D168" s="27"/>
      <c r="E168" s="27"/>
      <c r="F168" s="27"/>
      <c r="G168" s="27"/>
      <c r="H168" s="27"/>
      <c r="I168" s="27"/>
      <c r="J168" s="27"/>
      <c r="K168" s="27"/>
      <c r="L168" s="27"/>
      <c r="M168" s="27"/>
      <c r="N168" s="27"/>
      <c r="O168" s="27"/>
      <c r="P168" s="27"/>
      <c r="Q168" s="27"/>
      <c r="R168" s="80"/>
      <c r="S168" s="27"/>
      <c r="T168" s="27"/>
      <c r="U168" s="27"/>
      <c r="V168" s="27"/>
      <c r="W168" s="27"/>
      <c r="X168" s="27"/>
      <c r="Y168" s="27"/>
      <c r="Z168" s="27"/>
      <c r="AA168" s="27"/>
      <c r="AB168" s="27"/>
      <c r="AC168" s="27"/>
      <c r="AD168" s="27"/>
      <c r="AE168" s="27"/>
      <c r="AF168" s="27"/>
      <c r="AG168" s="27"/>
      <c r="AH168" s="27"/>
      <c r="AI168" s="27"/>
      <c r="AJ168" s="27"/>
      <c r="AK168" s="27"/>
      <c r="AL168" s="27"/>
    </row>
    <row r="169" spans="1:38">
      <c r="A169" s="27"/>
      <c r="B169" s="27"/>
      <c r="C169" s="27"/>
      <c r="D169" s="27"/>
      <c r="E169" s="27"/>
      <c r="F169" s="27"/>
      <c r="G169" s="27"/>
      <c r="H169" s="27"/>
      <c r="I169" s="27"/>
      <c r="J169" s="27"/>
      <c r="K169" s="27"/>
      <c r="L169" s="27"/>
      <c r="M169" s="27"/>
      <c r="N169" s="27"/>
      <c r="O169" s="27"/>
      <c r="P169" s="27"/>
      <c r="Q169" s="27"/>
      <c r="R169" s="80"/>
      <c r="S169" s="27"/>
      <c r="T169" s="27"/>
      <c r="U169" s="27"/>
      <c r="V169" s="27"/>
      <c r="W169" s="27"/>
      <c r="X169" s="27"/>
      <c r="Y169" s="27"/>
      <c r="Z169" s="27"/>
      <c r="AA169" s="27"/>
      <c r="AB169" s="27"/>
      <c r="AC169" s="27"/>
      <c r="AD169" s="27"/>
      <c r="AE169" s="27"/>
      <c r="AF169" s="27"/>
      <c r="AG169" s="27"/>
      <c r="AH169" s="27"/>
      <c r="AI169" s="27"/>
      <c r="AJ169" s="27"/>
      <c r="AK169" s="27"/>
      <c r="AL169" s="27"/>
    </row>
    <row r="170" spans="1:38">
      <c r="A170" s="27"/>
      <c r="B170" s="27"/>
      <c r="C170" s="27"/>
      <c r="D170" s="27"/>
      <c r="E170" s="27"/>
      <c r="F170" s="27"/>
      <c r="G170" s="27"/>
      <c r="H170" s="27"/>
      <c r="I170" s="27"/>
      <c r="J170" s="27"/>
      <c r="K170" s="27"/>
      <c r="L170" s="27"/>
      <c r="M170" s="27"/>
      <c r="N170" s="27"/>
      <c r="O170" s="27"/>
      <c r="P170" s="27"/>
      <c r="Q170" s="27"/>
      <c r="R170" s="80"/>
      <c r="S170" s="27"/>
      <c r="T170" s="27"/>
      <c r="U170" s="27"/>
      <c r="V170" s="27"/>
      <c r="W170" s="27"/>
      <c r="X170" s="27"/>
      <c r="Y170" s="27"/>
      <c r="Z170" s="27"/>
      <c r="AA170" s="27"/>
      <c r="AB170" s="27"/>
      <c r="AC170" s="27"/>
      <c r="AD170" s="27"/>
      <c r="AE170" s="27"/>
      <c r="AF170" s="27"/>
      <c r="AG170" s="27"/>
      <c r="AH170" s="27"/>
      <c r="AI170" s="27"/>
      <c r="AJ170" s="27"/>
      <c r="AK170" s="27"/>
      <c r="AL170" s="27"/>
    </row>
    <row r="171" spans="1:38">
      <c r="A171" s="27"/>
      <c r="B171" s="27"/>
      <c r="C171" s="27"/>
      <c r="D171" s="27"/>
      <c r="E171" s="27"/>
      <c r="F171" s="27"/>
      <c r="G171" s="27"/>
      <c r="H171" s="27"/>
      <c r="I171" s="27"/>
      <c r="J171" s="27"/>
      <c r="K171" s="27"/>
      <c r="L171" s="27"/>
      <c r="M171" s="27"/>
      <c r="N171" s="27"/>
      <c r="O171" s="27"/>
      <c r="P171" s="27"/>
      <c r="Q171" s="27"/>
      <c r="R171" s="80"/>
      <c r="S171" s="27"/>
      <c r="T171" s="27"/>
      <c r="U171" s="27"/>
      <c r="V171" s="27"/>
      <c r="W171" s="27"/>
      <c r="X171" s="27"/>
      <c r="Y171" s="27"/>
      <c r="Z171" s="27"/>
      <c r="AA171" s="27"/>
      <c r="AB171" s="27"/>
      <c r="AC171" s="27"/>
      <c r="AD171" s="27"/>
      <c r="AE171" s="27"/>
      <c r="AF171" s="27"/>
      <c r="AG171" s="27"/>
      <c r="AH171" s="27"/>
      <c r="AI171" s="27"/>
      <c r="AJ171" s="27"/>
      <c r="AK171" s="27"/>
      <c r="AL171" s="27"/>
    </row>
    <row r="172" spans="1:38">
      <c r="A172" s="27"/>
      <c r="B172" s="27"/>
      <c r="C172" s="27"/>
      <c r="D172" s="27"/>
      <c r="E172" s="27"/>
      <c r="F172" s="27"/>
      <c r="G172" s="27"/>
      <c r="H172" s="27"/>
      <c r="I172" s="27"/>
      <c r="J172" s="27"/>
      <c r="K172" s="27"/>
      <c r="L172" s="27"/>
      <c r="M172" s="27"/>
      <c r="N172" s="27"/>
      <c r="O172" s="27"/>
      <c r="P172" s="27"/>
      <c r="Q172" s="27"/>
      <c r="R172" s="80"/>
      <c r="S172" s="27"/>
      <c r="T172" s="27"/>
      <c r="U172" s="27"/>
      <c r="V172" s="27"/>
      <c r="W172" s="27"/>
      <c r="X172" s="27"/>
      <c r="Y172" s="27"/>
      <c r="Z172" s="27"/>
      <c r="AA172" s="27"/>
      <c r="AB172" s="27"/>
      <c r="AC172" s="27"/>
      <c r="AD172" s="27"/>
      <c r="AE172" s="27"/>
      <c r="AF172" s="27"/>
      <c r="AG172" s="27"/>
      <c r="AH172" s="27"/>
      <c r="AI172" s="27"/>
      <c r="AJ172" s="27"/>
      <c r="AK172" s="27"/>
      <c r="AL172" s="27"/>
    </row>
    <row r="173" spans="1:38">
      <c r="A173" s="27"/>
      <c r="B173" s="27"/>
      <c r="C173" s="27"/>
      <c r="D173" s="27"/>
      <c r="E173" s="27"/>
      <c r="F173" s="27"/>
      <c r="G173" s="27"/>
      <c r="H173" s="27"/>
      <c r="I173" s="27"/>
      <c r="J173" s="27"/>
      <c r="K173" s="27"/>
      <c r="L173" s="27"/>
      <c r="M173" s="27"/>
      <c r="N173" s="27"/>
      <c r="O173" s="27"/>
      <c r="P173" s="27"/>
      <c r="Q173" s="27"/>
      <c r="R173" s="80"/>
      <c r="S173" s="27"/>
      <c r="T173" s="27"/>
      <c r="U173" s="27"/>
      <c r="V173" s="27"/>
      <c r="W173" s="27"/>
      <c r="X173" s="27"/>
      <c r="Y173" s="27"/>
      <c r="Z173" s="27"/>
      <c r="AA173" s="27"/>
      <c r="AB173" s="27"/>
      <c r="AC173" s="27"/>
      <c r="AD173" s="27"/>
      <c r="AE173" s="27"/>
      <c r="AF173" s="27"/>
      <c r="AG173" s="27"/>
      <c r="AH173" s="27"/>
      <c r="AI173" s="27"/>
      <c r="AJ173" s="27"/>
      <c r="AK173" s="27"/>
      <c r="AL173" s="27"/>
    </row>
    <row r="174" spans="1:38">
      <c r="A174" s="27"/>
      <c r="B174" s="27"/>
      <c r="C174" s="27"/>
      <c r="D174" s="27"/>
      <c r="E174" s="27"/>
      <c r="F174" s="27"/>
      <c r="G174" s="27"/>
      <c r="H174" s="27"/>
      <c r="I174" s="27"/>
      <c r="J174" s="27"/>
      <c r="K174" s="27"/>
      <c r="L174" s="27"/>
      <c r="M174" s="27"/>
      <c r="N174" s="27"/>
      <c r="O174" s="27"/>
      <c r="P174" s="27"/>
      <c r="Q174" s="27"/>
      <c r="R174" s="80"/>
      <c r="S174" s="27"/>
      <c r="T174" s="27"/>
      <c r="U174" s="27"/>
      <c r="V174" s="27"/>
      <c r="W174" s="27"/>
      <c r="X174" s="27"/>
      <c r="Y174" s="27"/>
      <c r="Z174" s="27"/>
      <c r="AA174" s="27"/>
      <c r="AB174" s="27"/>
      <c r="AC174" s="27"/>
      <c r="AD174" s="27"/>
      <c r="AE174" s="27"/>
      <c r="AF174" s="27"/>
      <c r="AG174" s="27"/>
      <c r="AH174" s="27"/>
      <c r="AI174" s="27"/>
      <c r="AJ174" s="27"/>
      <c r="AK174" s="27"/>
      <c r="AL174" s="27"/>
    </row>
    <row r="175" spans="1:38">
      <c r="A175" s="27"/>
      <c r="B175" s="27"/>
      <c r="C175" s="27"/>
      <c r="D175" s="27"/>
      <c r="E175" s="27"/>
      <c r="F175" s="27"/>
      <c r="G175" s="27"/>
      <c r="H175" s="27"/>
      <c r="I175" s="27"/>
      <c r="J175" s="27"/>
      <c r="K175" s="27"/>
      <c r="L175" s="27"/>
      <c r="M175" s="27"/>
      <c r="N175" s="27"/>
      <c r="O175" s="27"/>
      <c r="P175" s="27"/>
      <c r="Q175" s="27"/>
      <c r="R175" s="80"/>
      <c r="S175" s="27"/>
      <c r="T175" s="27"/>
      <c r="U175" s="27"/>
      <c r="V175" s="27"/>
      <c r="W175" s="27"/>
      <c r="X175" s="27"/>
      <c r="Y175" s="27"/>
      <c r="Z175" s="27"/>
      <c r="AA175" s="27"/>
      <c r="AB175" s="27"/>
      <c r="AC175" s="27"/>
      <c r="AD175" s="27"/>
      <c r="AE175" s="27"/>
      <c r="AF175" s="27"/>
      <c r="AG175" s="27"/>
      <c r="AH175" s="27"/>
      <c r="AI175" s="27"/>
      <c r="AJ175" s="27"/>
      <c r="AK175" s="27"/>
      <c r="AL175" s="27"/>
    </row>
    <row r="176" spans="1:38">
      <c r="A176" s="27"/>
      <c r="B176" s="27"/>
      <c r="C176" s="27"/>
      <c r="D176" s="27"/>
      <c r="E176" s="27"/>
      <c r="F176" s="27"/>
      <c r="G176" s="27"/>
      <c r="H176" s="27"/>
      <c r="I176" s="27"/>
      <c r="J176" s="27"/>
      <c r="K176" s="27"/>
      <c r="L176" s="27"/>
      <c r="M176" s="27"/>
      <c r="N176" s="27"/>
      <c r="O176" s="27"/>
      <c r="P176" s="27"/>
      <c r="Q176" s="27"/>
      <c r="R176" s="80"/>
      <c r="S176" s="27"/>
      <c r="T176" s="27"/>
      <c r="U176" s="27"/>
      <c r="V176" s="27"/>
      <c r="W176" s="27"/>
      <c r="X176" s="27"/>
      <c r="Y176" s="27"/>
      <c r="Z176" s="27"/>
      <c r="AA176" s="27"/>
      <c r="AB176" s="27"/>
      <c r="AC176" s="27"/>
      <c r="AD176" s="27"/>
      <c r="AE176" s="27"/>
      <c r="AF176" s="27"/>
      <c r="AG176" s="27"/>
      <c r="AH176" s="27"/>
      <c r="AI176" s="27"/>
      <c r="AJ176" s="27"/>
      <c r="AK176" s="27"/>
      <c r="AL176" s="27"/>
    </row>
    <row r="177" spans="1:38">
      <c r="A177" s="27"/>
      <c r="B177" s="27"/>
      <c r="C177" s="27"/>
      <c r="D177" s="27"/>
      <c r="E177" s="27"/>
      <c r="F177" s="27"/>
      <c r="G177" s="27"/>
      <c r="H177" s="27"/>
      <c r="I177" s="27"/>
      <c r="J177" s="27"/>
      <c r="K177" s="27"/>
      <c r="L177" s="27"/>
      <c r="M177" s="27"/>
      <c r="N177" s="27"/>
      <c r="O177" s="27"/>
      <c r="P177" s="27"/>
      <c r="Q177" s="27"/>
      <c r="R177" s="80"/>
      <c r="S177" s="27"/>
      <c r="T177" s="27"/>
      <c r="U177" s="27"/>
      <c r="V177" s="27"/>
      <c r="W177" s="27"/>
      <c r="X177" s="27"/>
      <c r="Y177" s="27"/>
      <c r="Z177" s="27"/>
      <c r="AA177" s="27"/>
      <c r="AB177" s="27"/>
      <c r="AC177" s="27"/>
      <c r="AD177" s="27"/>
      <c r="AE177" s="27"/>
      <c r="AF177" s="27"/>
      <c r="AG177" s="27"/>
      <c r="AH177" s="27"/>
      <c r="AI177" s="27"/>
      <c r="AJ177" s="27"/>
      <c r="AK177" s="27"/>
      <c r="AL177" s="27"/>
    </row>
    <row r="178" spans="1:38">
      <c r="A178" s="27"/>
      <c r="B178" s="27"/>
      <c r="C178" s="27"/>
      <c r="D178" s="27"/>
      <c r="E178" s="27"/>
      <c r="F178" s="27"/>
      <c r="G178" s="27"/>
      <c r="H178" s="27"/>
      <c r="I178" s="27"/>
      <c r="J178" s="27"/>
      <c r="K178" s="27"/>
      <c r="L178" s="27"/>
      <c r="M178" s="27"/>
      <c r="N178" s="27"/>
      <c r="O178" s="27"/>
      <c r="P178" s="27"/>
      <c r="Q178" s="27"/>
      <c r="R178" s="80"/>
      <c r="S178" s="27"/>
      <c r="T178" s="27"/>
      <c r="U178" s="27"/>
      <c r="V178" s="27"/>
      <c r="W178" s="27"/>
      <c r="X178" s="27"/>
      <c r="Y178" s="27"/>
      <c r="Z178" s="27"/>
      <c r="AA178" s="27"/>
      <c r="AB178" s="27"/>
      <c r="AC178" s="27"/>
      <c r="AD178" s="27"/>
      <c r="AE178" s="27"/>
      <c r="AF178" s="27"/>
      <c r="AG178" s="27"/>
      <c r="AH178" s="27"/>
      <c r="AI178" s="27"/>
      <c r="AJ178" s="27"/>
      <c r="AK178" s="27"/>
      <c r="AL178" s="27"/>
    </row>
    <row r="179" spans="1:38">
      <c r="A179" s="27"/>
      <c r="B179" s="27"/>
      <c r="C179" s="27"/>
      <c r="D179" s="27"/>
      <c r="E179" s="27"/>
      <c r="F179" s="27"/>
      <c r="G179" s="27"/>
      <c r="H179" s="27"/>
      <c r="I179" s="27"/>
      <c r="J179" s="27"/>
      <c r="K179" s="27"/>
      <c r="L179" s="27"/>
      <c r="M179" s="27"/>
      <c r="N179" s="27"/>
      <c r="O179" s="27"/>
      <c r="P179" s="27"/>
      <c r="Q179" s="27"/>
      <c r="R179" s="80"/>
      <c r="S179" s="27"/>
      <c r="T179" s="27"/>
      <c r="U179" s="27"/>
      <c r="V179" s="27"/>
      <c r="W179" s="27"/>
      <c r="X179" s="27"/>
      <c r="Y179" s="27"/>
      <c r="Z179" s="27"/>
      <c r="AA179" s="27"/>
      <c r="AB179" s="27"/>
      <c r="AC179" s="27"/>
      <c r="AD179" s="27"/>
      <c r="AE179" s="27"/>
      <c r="AF179" s="27"/>
      <c r="AG179" s="27"/>
      <c r="AH179" s="27"/>
      <c r="AI179" s="27"/>
      <c r="AJ179" s="27"/>
      <c r="AK179" s="27"/>
      <c r="AL179" s="27"/>
    </row>
    <row r="180" spans="1:38">
      <c r="A180" s="27"/>
      <c r="B180" s="27"/>
      <c r="C180" s="27"/>
      <c r="D180" s="27"/>
      <c r="E180" s="27"/>
      <c r="F180" s="27"/>
      <c r="G180" s="27"/>
      <c r="H180" s="27"/>
      <c r="I180" s="27"/>
      <c r="J180" s="27"/>
      <c r="K180" s="27"/>
      <c r="L180" s="27"/>
      <c r="M180" s="27"/>
      <c r="N180" s="27"/>
      <c r="O180" s="27"/>
      <c r="P180" s="27"/>
      <c r="Q180" s="27"/>
      <c r="R180" s="80"/>
      <c r="S180" s="27"/>
      <c r="T180" s="27"/>
      <c r="U180" s="27"/>
      <c r="V180" s="27"/>
      <c r="W180" s="27"/>
      <c r="X180" s="27"/>
      <c r="Y180" s="27"/>
      <c r="Z180" s="27"/>
      <c r="AA180" s="27"/>
      <c r="AB180" s="27"/>
      <c r="AC180" s="27"/>
      <c r="AD180" s="27"/>
      <c r="AE180" s="27"/>
      <c r="AF180" s="27"/>
      <c r="AG180" s="27"/>
      <c r="AH180" s="27"/>
      <c r="AI180" s="27"/>
      <c r="AJ180" s="27"/>
      <c r="AK180" s="27"/>
      <c r="AL180" s="27"/>
    </row>
    <row r="181" spans="1:38">
      <c r="A181" s="27"/>
      <c r="B181" s="27"/>
      <c r="C181" s="27"/>
      <c r="D181" s="27"/>
      <c r="E181" s="27"/>
      <c r="F181" s="27"/>
      <c r="G181" s="27"/>
      <c r="H181" s="27"/>
      <c r="I181" s="27"/>
      <c r="J181" s="27"/>
      <c r="K181" s="27"/>
      <c r="L181" s="27"/>
      <c r="M181" s="27"/>
      <c r="N181" s="27"/>
      <c r="O181" s="27"/>
      <c r="P181" s="27"/>
      <c r="Q181" s="27"/>
      <c r="R181" s="80"/>
      <c r="S181" s="27"/>
      <c r="T181" s="27"/>
      <c r="U181" s="27"/>
      <c r="V181" s="27"/>
      <c r="W181" s="27"/>
      <c r="X181" s="27"/>
      <c r="Y181" s="27"/>
      <c r="Z181" s="27"/>
      <c r="AA181" s="27"/>
      <c r="AB181" s="27"/>
      <c r="AC181" s="27"/>
      <c r="AD181" s="27"/>
      <c r="AE181" s="27"/>
      <c r="AF181" s="27"/>
      <c r="AG181" s="27"/>
      <c r="AH181" s="27"/>
      <c r="AI181" s="27"/>
      <c r="AJ181" s="27"/>
      <c r="AK181" s="27"/>
      <c r="AL181" s="27"/>
    </row>
    <row r="182" spans="1:38">
      <c r="A182" s="27"/>
      <c r="B182" s="27"/>
      <c r="C182" s="27"/>
      <c r="D182" s="27"/>
      <c r="E182" s="27"/>
      <c r="F182" s="27"/>
      <c r="G182" s="27"/>
      <c r="H182" s="27"/>
      <c r="I182" s="27"/>
      <c r="J182" s="27"/>
      <c r="K182" s="27"/>
      <c r="L182" s="27"/>
      <c r="M182" s="27"/>
      <c r="N182" s="27"/>
      <c r="O182" s="27"/>
      <c r="P182" s="27"/>
      <c r="Q182" s="27"/>
      <c r="R182" s="80"/>
      <c r="S182" s="27"/>
      <c r="T182" s="27"/>
      <c r="U182" s="27"/>
      <c r="V182" s="27"/>
      <c r="W182" s="27"/>
      <c r="X182" s="27"/>
      <c r="Y182" s="27"/>
      <c r="Z182" s="27"/>
      <c r="AA182" s="27"/>
      <c r="AB182" s="27"/>
      <c r="AC182" s="27"/>
      <c r="AD182" s="27"/>
      <c r="AE182" s="27"/>
      <c r="AF182" s="27"/>
      <c r="AG182" s="27"/>
      <c r="AH182" s="27"/>
      <c r="AI182" s="27"/>
      <c r="AJ182" s="27"/>
      <c r="AK182" s="27"/>
      <c r="AL182" s="27"/>
    </row>
    <row r="183" spans="1:38">
      <c r="A183" s="27"/>
      <c r="B183" s="27"/>
      <c r="C183" s="27"/>
      <c r="D183" s="27"/>
      <c r="E183" s="27"/>
      <c r="F183" s="27"/>
      <c r="G183" s="27"/>
      <c r="H183" s="27"/>
      <c r="I183" s="27"/>
      <c r="J183" s="27"/>
      <c r="K183" s="27"/>
      <c r="L183" s="27"/>
      <c r="M183" s="27"/>
      <c r="N183" s="27"/>
      <c r="O183" s="27"/>
      <c r="P183" s="27"/>
      <c r="Q183" s="27"/>
      <c r="R183" s="80"/>
      <c r="S183" s="27"/>
      <c r="T183" s="27"/>
      <c r="U183" s="27"/>
      <c r="V183" s="27"/>
      <c r="W183" s="27"/>
      <c r="X183" s="27"/>
      <c r="Y183" s="27"/>
      <c r="Z183" s="27"/>
      <c r="AA183" s="27"/>
      <c r="AB183" s="27"/>
      <c r="AC183" s="27"/>
      <c r="AD183" s="27"/>
      <c r="AE183" s="27"/>
      <c r="AF183" s="27"/>
      <c r="AG183" s="27"/>
      <c r="AH183" s="27"/>
      <c r="AI183" s="27"/>
      <c r="AJ183" s="27"/>
      <c r="AK183" s="27"/>
      <c r="AL183" s="27"/>
    </row>
    <row r="184" spans="1:38">
      <c r="A184" s="27"/>
      <c r="B184" s="27"/>
      <c r="C184" s="27"/>
      <c r="D184" s="27"/>
      <c r="E184" s="27"/>
      <c r="F184" s="27"/>
      <c r="G184" s="27"/>
      <c r="H184" s="27"/>
      <c r="I184" s="27"/>
      <c r="J184" s="27"/>
      <c r="K184" s="27"/>
      <c r="L184" s="27"/>
      <c r="M184" s="27"/>
      <c r="N184" s="27"/>
      <c r="O184" s="27"/>
      <c r="P184" s="27"/>
      <c r="Q184" s="27"/>
      <c r="R184" s="80"/>
      <c r="S184" s="27"/>
      <c r="T184" s="27"/>
      <c r="U184" s="27"/>
      <c r="V184" s="27"/>
      <c r="W184" s="27"/>
      <c r="X184" s="27"/>
      <c r="Y184" s="27"/>
      <c r="Z184" s="27"/>
      <c r="AA184" s="27"/>
      <c r="AB184" s="27"/>
      <c r="AC184" s="27"/>
      <c r="AD184" s="27"/>
      <c r="AE184" s="27"/>
      <c r="AF184" s="27"/>
      <c r="AG184" s="27"/>
      <c r="AH184" s="27"/>
      <c r="AI184" s="27"/>
      <c r="AJ184" s="27"/>
      <c r="AK184" s="27"/>
      <c r="AL184" s="27"/>
    </row>
    <row r="185" spans="1:38">
      <c r="A185" s="27"/>
      <c r="B185" s="27"/>
      <c r="C185" s="27"/>
      <c r="D185" s="27"/>
      <c r="E185" s="27"/>
      <c r="F185" s="27"/>
      <c r="G185" s="27"/>
      <c r="H185" s="27"/>
      <c r="I185" s="27"/>
      <c r="J185" s="27"/>
      <c r="K185" s="27"/>
      <c r="L185" s="27"/>
      <c r="M185" s="27"/>
      <c r="N185" s="27"/>
      <c r="O185" s="27"/>
      <c r="P185" s="27"/>
      <c r="Q185" s="27"/>
      <c r="R185" s="80"/>
      <c r="S185" s="27"/>
      <c r="T185" s="27"/>
      <c r="U185" s="27"/>
      <c r="V185" s="27"/>
      <c r="W185" s="27"/>
      <c r="X185" s="27"/>
      <c r="Y185" s="27"/>
      <c r="Z185" s="27"/>
      <c r="AA185" s="27"/>
      <c r="AB185" s="27"/>
      <c r="AC185" s="27"/>
      <c r="AD185" s="27"/>
      <c r="AE185" s="27"/>
      <c r="AF185" s="27"/>
      <c r="AG185" s="27"/>
      <c r="AH185" s="27"/>
      <c r="AI185" s="27"/>
      <c r="AJ185" s="27"/>
      <c r="AK185" s="27"/>
      <c r="AL185" s="27"/>
    </row>
    <row r="186" spans="1:38">
      <c r="A186" s="27"/>
      <c r="B186" s="27"/>
      <c r="C186" s="27"/>
      <c r="D186" s="27"/>
      <c r="E186" s="27"/>
      <c r="F186" s="27"/>
      <c r="G186" s="27"/>
      <c r="H186" s="27"/>
      <c r="I186" s="27"/>
      <c r="J186" s="27"/>
      <c r="K186" s="27"/>
      <c r="L186" s="27"/>
      <c r="M186" s="27"/>
      <c r="N186" s="27"/>
      <c r="O186" s="27"/>
      <c r="P186" s="27"/>
      <c r="Q186" s="27"/>
      <c r="R186" s="80"/>
      <c r="S186" s="27"/>
      <c r="T186" s="27"/>
      <c r="U186" s="27"/>
      <c r="V186" s="27"/>
      <c r="W186" s="27"/>
      <c r="X186" s="27"/>
      <c r="Y186" s="27"/>
      <c r="Z186" s="27"/>
      <c r="AA186" s="27"/>
      <c r="AB186" s="27"/>
      <c r="AC186" s="27"/>
      <c r="AD186" s="27"/>
      <c r="AE186" s="27"/>
      <c r="AF186" s="27"/>
      <c r="AG186" s="27"/>
      <c r="AH186" s="27"/>
      <c r="AI186" s="27"/>
      <c r="AJ186" s="27"/>
      <c r="AK186" s="27"/>
      <c r="AL186" s="27"/>
    </row>
    <row r="187" spans="1:38">
      <c r="A187" s="27"/>
      <c r="B187" s="27"/>
      <c r="C187" s="27"/>
      <c r="D187" s="27"/>
      <c r="E187" s="27"/>
      <c r="F187" s="27"/>
      <c r="G187" s="27"/>
      <c r="H187" s="27"/>
      <c r="I187" s="27"/>
      <c r="J187" s="27"/>
      <c r="K187" s="27"/>
      <c r="L187" s="27"/>
      <c r="M187" s="27"/>
      <c r="N187" s="27"/>
      <c r="O187" s="27"/>
      <c r="P187" s="27"/>
      <c r="Q187" s="27"/>
      <c r="R187" s="80"/>
      <c r="S187" s="27"/>
      <c r="T187" s="27"/>
      <c r="U187" s="27"/>
      <c r="V187" s="27"/>
      <c r="W187" s="27"/>
      <c r="X187" s="27"/>
      <c r="Y187" s="27"/>
      <c r="Z187" s="27"/>
      <c r="AA187" s="27"/>
      <c r="AB187" s="27"/>
      <c r="AC187" s="27"/>
      <c r="AD187" s="27"/>
      <c r="AE187" s="27"/>
      <c r="AF187" s="27"/>
      <c r="AG187" s="27"/>
      <c r="AH187" s="27"/>
      <c r="AI187" s="27"/>
      <c r="AJ187" s="27"/>
      <c r="AK187" s="27"/>
      <c r="AL187" s="27"/>
    </row>
    <row r="188" spans="1:38">
      <c r="A188" s="27"/>
      <c r="B188" s="27"/>
      <c r="C188" s="27"/>
      <c r="D188" s="27"/>
      <c r="E188" s="27"/>
      <c r="F188" s="27"/>
      <c r="G188" s="27"/>
      <c r="H188" s="27"/>
      <c r="I188" s="27"/>
      <c r="J188" s="27"/>
      <c r="K188" s="27"/>
      <c r="L188" s="27"/>
      <c r="M188" s="27"/>
      <c r="N188" s="27"/>
      <c r="O188" s="27"/>
      <c r="P188" s="27"/>
      <c r="Q188" s="27"/>
      <c r="R188" s="80"/>
      <c r="S188" s="27"/>
      <c r="T188" s="27"/>
      <c r="U188" s="27"/>
      <c r="V188" s="27"/>
      <c r="W188" s="27"/>
      <c r="X188" s="27"/>
      <c r="Y188" s="27"/>
      <c r="Z188" s="27"/>
      <c r="AA188" s="27"/>
      <c r="AB188" s="27"/>
      <c r="AC188" s="27"/>
      <c r="AD188" s="27"/>
      <c r="AE188" s="27"/>
      <c r="AF188" s="27"/>
      <c r="AG188" s="27"/>
      <c r="AH188" s="27"/>
      <c r="AI188" s="27"/>
      <c r="AJ188" s="27"/>
      <c r="AK188" s="27"/>
      <c r="AL188" s="27"/>
    </row>
    <row r="189" spans="1:38">
      <c r="A189" s="27"/>
      <c r="B189" s="27"/>
      <c r="C189" s="27"/>
      <c r="D189" s="27"/>
      <c r="E189" s="27"/>
      <c r="F189" s="27"/>
      <c r="G189" s="27"/>
      <c r="H189" s="27"/>
      <c r="I189" s="27"/>
      <c r="J189" s="27"/>
      <c r="K189" s="27"/>
      <c r="L189" s="27"/>
      <c r="M189" s="27"/>
      <c r="N189" s="27"/>
      <c r="O189" s="27"/>
      <c r="P189" s="27"/>
      <c r="Q189" s="27"/>
      <c r="R189" s="80"/>
      <c r="S189" s="27"/>
      <c r="T189" s="27"/>
      <c r="U189" s="27"/>
      <c r="V189" s="27"/>
      <c r="W189" s="27"/>
      <c r="X189" s="27"/>
      <c r="Y189" s="27"/>
      <c r="Z189" s="27"/>
      <c r="AA189" s="27"/>
      <c r="AB189" s="27"/>
      <c r="AC189" s="27"/>
      <c r="AD189" s="27"/>
      <c r="AE189" s="27"/>
      <c r="AF189" s="27"/>
      <c r="AG189" s="27"/>
      <c r="AH189" s="27"/>
      <c r="AI189" s="27"/>
      <c r="AJ189" s="27"/>
      <c r="AK189" s="27"/>
      <c r="AL189" s="27"/>
    </row>
    <row r="190" spans="1:38">
      <c r="A190" s="27"/>
      <c r="B190" s="27"/>
      <c r="C190" s="27"/>
      <c r="D190" s="27"/>
      <c r="E190" s="27"/>
      <c r="F190" s="27"/>
      <c r="G190" s="27"/>
      <c r="H190" s="27"/>
      <c r="I190" s="27"/>
      <c r="J190" s="27"/>
      <c r="K190" s="27"/>
      <c r="L190" s="27"/>
      <c r="M190" s="27"/>
      <c r="N190" s="27"/>
      <c r="O190" s="27"/>
      <c r="P190" s="27"/>
      <c r="Q190" s="27"/>
      <c r="R190" s="80"/>
      <c r="S190" s="27"/>
      <c r="T190" s="27"/>
      <c r="U190" s="27"/>
      <c r="V190" s="27"/>
      <c r="W190" s="27"/>
      <c r="X190" s="27"/>
      <c r="Y190" s="27"/>
      <c r="Z190" s="27"/>
      <c r="AA190" s="27"/>
      <c r="AB190" s="27"/>
      <c r="AC190" s="27"/>
      <c r="AD190" s="27"/>
      <c r="AE190" s="27"/>
      <c r="AF190" s="27"/>
      <c r="AG190" s="27"/>
      <c r="AH190" s="27"/>
      <c r="AI190" s="27"/>
      <c r="AJ190" s="27"/>
      <c r="AK190" s="27"/>
      <c r="AL190" s="27"/>
    </row>
    <row r="191" spans="1:38">
      <c r="A191" s="27"/>
      <c r="B191" s="27"/>
      <c r="C191" s="27"/>
      <c r="D191" s="27"/>
      <c r="E191" s="27"/>
      <c r="F191" s="27"/>
      <c r="G191" s="27"/>
      <c r="H191" s="27"/>
      <c r="I191" s="27"/>
      <c r="J191" s="27"/>
      <c r="K191" s="27"/>
      <c r="L191" s="27"/>
      <c r="M191" s="27"/>
      <c r="N191" s="27"/>
      <c r="O191" s="27"/>
      <c r="P191" s="27"/>
      <c r="Q191" s="27"/>
      <c r="R191" s="80"/>
      <c r="S191" s="27"/>
      <c r="T191" s="27"/>
      <c r="U191" s="27"/>
      <c r="V191" s="27"/>
      <c r="W191" s="27"/>
      <c r="X191" s="27"/>
      <c r="Y191" s="27"/>
      <c r="Z191" s="27"/>
      <c r="AA191" s="27"/>
      <c r="AB191" s="27"/>
      <c r="AC191" s="27"/>
      <c r="AD191" s="27"/>
      <c r="AE191" s="27"/>
      <c r="AF191" s="27"/>
      <c r="AG191" s="27"/>
      <c r="AH191" s="27"/>
      <c r="AI191" s="27"/>
      <c r="AJ191" s="27"/>
      <c r="AK191" s="27"/>
      <c r="AL191" s="27"/>
    </row>
    <row r="192" spans="1:38">
      <c r="A192" s="27"/>
      <c r="B192" s="27"/>
      <c r="C192" s="27"/>
      <c r="D192" s="27"/>
      <c r="E192" s="27"/>
      <c r="F192" s="27"/>
      <c r="G192" s="27"/>
      <c r="H192" s="27"/>
      <c r="I192" s="27"/>
      <c r="J192" s="27"/>
      <c r="K192" s="27"/>
      <c r="L192" s="27"/>
      <c r="M192" s="27"/>
      <c r="N192" s="27"/>
      <c r="O192" s="27"/>
      <c r="P192" s="27"/>
      <c r="Q192" s="27"/>
      <c r="R192" s="80"/>
      <c r="S192" s="27"/>
      <c r="T192" s="27"/>
      <c r="U192" s="27"/>
      <c r="V192" s="27"/>
      <c r="W192" s="27"/>
      <c r="X192" s="27"/>
      <c r="Y192" s="27"/>
      <c r="Z192" s="27"/>
      <c r="AA192" s="27"/>
      <c r="AB192" s="27"/>
      <c r="AC192" s="27"/>
      <c r="AD192" s="27"/>
      <c r="AE192" s="27"/>
      <c r="AF192" s="27"/>
      <c r="AG192" s="27"/>
      <c r="AH192" s="27"/>
      <c r="AI192" s="27"/>
      <c r="AJ192" s="27"/>
      <c r="AK192" s="27"/>
      <c r="AL192" s="27"/>
    </row>
    <row r="193" spans="1:38">
      <c r="A193" s="27"/>
      <c r="B193" s="27"/>
      <c r="C193" s="27"/>
      <c r="D193" s="27"/>
      <c r="E193" s="27"/>
      <c r="F193" s="27"/>
      <c r="G193" s="27"/>
      <c r="H193" s="27"/>
      <c r="I193" s="27"/>
      <c r="J193" s="27"/>
      <c r="K193" s="27"/>
      <c r="L193" s="27"/>
      <c r="M193" s="27"/>
      <c r="N193" s="27"/>
      <c r="O193" s="27"/>
      <c r="P193" s="27"/>
      <c r="Q193" s="27"/>
      <c r="R193" s="80"/>
      <c r="S193" s="27"/>
      <c r="T193" s="27"/>
      <c r="U193" s="27"/>
      <c r="V193" s="27"/>
      <c r="W193" s="27"/>
      <c r="X193" s="27"/>
      <c r="Y193" s="27"/>
      <c r="Z193" s="27"/>
      <c r="AA193" s="27"/>
      <c r="AB193" s="27"/>
      <c r="AC193" s="27"/>
      <c r="AD193" s="27"/>
      <c r="AE193" s="27"/>
      <c r="AF193" s="27"/>
      <c r="AG193" s="27"/>
      <c r="AH193" s="27"/>
      <c r="AI193" s="27"/>
      <c r="AJ193" s="27"/>
      <c r="AK193" s="27"/>
      <c r="AL193" s="27"/>
    </row>
    <row r="194" spans="1:38">
      <c r="A194" s="27"/>
      <c r="B194" s="27"/>
      <c r="C194" s="27"/>
      <c r="D194" s="27"/>
      <c r="E194" s="27"/>
      <c r="F194" s="27"/>
      <c r="G194" s="27"/>
      <c r="H194" s="27"/>
      <c r="I194" s="27"/>
      <c r="J194" s="27"/>
      <c r="K194" s="27"/>
      <c r="L194" s="27"/>
      <c r="M194" s="27"/>
      <c r="N194" s="27"/>
      <c r="O194" s="27"/>
      <c r="P194" s="27"/>
      <c r="Q194" s="27"/>
      <c r="R194" s="80"/>
      <c r="S194" s="27"/>
      <c r="T194" s="27"/>
      <c r="U194" s="27"/>
      <c r="V194" s="27"/>
      <c r="W194" s="27"/>
      <c r="X194" s="27"/>
      <c r="Y194" s="27"/>
      <c r="Z194" s="27"/>
      <c r="AA194" s="27"/>
      <c r="AB194" s="27"/>
      <c r="AC194" s="27"/>
      <c r="AD194" s="27"/>
      <c r="AE194" s="27"/>
      <c r="AF194" s="27"/>
      <c r="AG194" s="27"/>
      <c r="AH194" s="27"/>
      <c r="AI194" s="27"/>
      <c r="AJ194" s="27"/>
      <c r="AK194" s="27"/>
      <c r="AL194" s="27"/>
    </row>
    <row r="195" spans="1:38">
      <c r="A195" s="27"/>
      <c r="B195" s="27"/>
      <c r="C195" s="27"/>
      <c r="D195" s="27"/>
      <c r="E195" s="27"/>
      <c r="F195" s="27"/>
      <c r="G195" s="27"/>
      <c r="H195" s="27"/>
      <c r="I195" s="27"/>
      <c r="J195" s="27"/>
      <c r="K195" s="27"/>
      <c r="L195" s="27"/>
      <c r="M195" s="27"/>
      <c r="N195" s="27"/>
      <c r="O195" s="27"/>
      <c r="P195" s="27"/>
      <c r="Q195" s="27"/>
      <c r="R195" s="80"/>
      <c r="S195" s="27"/>
      <c r="T195" s="27"/>
      <c r="U195" s="27"/>
      <c r="V195" s="27"/>
      <c r="W195" s="27"/>
      <c r="X195" s="27"/>
      <c r="Y195" s="27"/>
      <c r="Z195" s="27"/>
      <c r="AA195" s="27"/>
      <c r="AB195" s="27"/>
      <c r="AC195" s="27"/>
      <c r="AD195" s="27"/>
      <c r="AE195" s="27"/>
      <c r="AF195" s="27"/>
      <c r="AG195" s="27"/>
      <c r="AH195" s="27"/>
      <c r="AI195" s="27"/>
      <c r="AJ195" s="27"/>
      <c r="AK195" s="27"/>
      <c r="AL195" s="27"/>
    </row>
    <row r="196" spans="1:38">
      <c r="A196" s="27"/>
      <c r="B196" s="27"/>
      <c r="C196" s="27"/>
      <c r="D196" s="27"/>
      <c r="E196" s="27"/>
      <c r="F196" s="27"/>
      <c r="G196" s="27"/>
      <c r="H196" s="27"/>
      <c r="I196" s="27"/>
      <c r="J196" s="27"/>
      <c r="K196" s="27"/>
      <c r="L196" s="27"/>
      <c r="M196" s="27"/>
      <c r="N196" s="27"/>
      <c r="O196" s="27"/>
      <c r="P196" s="27"/>
      <c r="Q196" s="27"/>
      <c r="R196" s="80"/>
      <c r="S196" s="27"/>
      <c r="T196" s="27"/>
      <c r="U196" s="27"/>
      <c r="V196" s="27"/>
      <c r="W196" s="27"/>
      <c r="X196" s="27"/>
      <c r="Y196" s="27"/>
      <c r="Z196" s="27"/>
      <c r="AA196" s="27"/>
      <c r="AB196" s="27"/>
      <c r="AC196" s="27"/>
      <c r="AD196" s="27"/>
      <c r="AE196" s="27"/>
      <c r="AF196" s="27"/>
      <c r="AG196" s="27"/>
      <c r="AH196" s="27"/>
      <c r="AI196" s="27"/>
      <c r="AJ196" s="27"/>
      <c r="AK196" s="27"/>
      <c r="AL196" s="27"/>
    </row>
    <row r="197" spans="1:38">
      <c r="A197" s="27"/>
      <c r="B197" s="27"/>
      <c r="C197" s="27"/>
      <c r="D197" s="27"/>
      <c r="E197" s="27"/>
      <c r="F197" s="27"/>
      <c r="G197" s="27"/>
      <c r="H197" s="27"/>
      <c r="I197" s="27"/>
      <c r="J197" s="27"/>
      <c r="K197" s="27"/>
      <c r="L197" s="27"/>
      <c r="M197" s="27"/>
      <c r="N197" s="27"/>
      <c r="O197" s="27"/>
      <c r="P197" s="27"/>
      <c r="Q197" s="27"/>
      <c r="R197" s="80"/>
      <c r="S197" s="27"/>
      <c r="T197" s="27"/>
      <c r="U197" s="27"/>
      <c r="V197" s="27"/>
      <c r="W197" s="27"/>
      <c r="X197" s="27"/>
      <c r="Y197" s="27"/>
      <c r="Z197" s="27"/>
      <c r="AA197" s="27"/>
      <c r="AB197" s="27"/>
      <c r="AC197" s="27"/>
      <c r="AD197" s="27"/>
      <c r="AE197" s="27"/>
      <c r="AF197" s="27"/>
      <c r="AG197" s="27"/>
      <c r="AH197" s="27"/>
      <c r="AI197" s="27"/>
      <c r="AJ197" s="27"/>
      <c r="AK197" s="27"/>
      <c r="AL197" s="27"/>
    </row>
    <row r="198" spans="1:38">
      <c r="A198" s="27"/>
      <c r="B198" s="27"/>
      <c r="C198" s="27"/>
      <c r="D198" s="27"/>
      <c r="E198" s="27"/>
      <c r="F198" s="27"/>
      <c r="G198" s="27"/>
      <c r="H198" s="27"/>
      <c r="I198" s="27"/>
      <c r="J198" s="27"/>
      <c r="K198" s="27"/>
      <c r="L198" s="27"/>
      <c r="M198" s="27"/>
      <c r="N198" s="27"/>
      <c r="O198" s="27"/>
      <c r="P198" s="27"/>
      <c r="Q198" s="27"/>
      <c r="R198" s="80"/>
      <c r="S198" s="27"/>
      <c r="T198" s="27"/>
      <c r="U198" s="27"/>
      <c r="V198" s="27"/>
      <c r="W198" s="27"/>
      <c r="X198" s="27"/>
      <c r="Y198" s="27"/>
      <c r="Z198" s="27"/>
      <c r="AA198" s="27"/>
      <c r="AB198" s="27"/>
      <c r="AC198" s="27"/>
      <c r="AD198" s="27"/>
      <c r="AE198" s="27"/>
      <c r="AF198" s="27"/>
      <c r="AG198" s="27"/>
      <c r="AH198" s="27"/>
      <c r="AI198" s="27"/>
      <c r="AJ198" s="27"/>
      <c r="AK198" s="27"/>
      <c r="AL198" s="27"/>
    </row>
    <row r="199" spans="1:38">
      <c r="A199" s="27"/>
      <c r="B199" s="27"/>
      <c r="C199" s="27"/>
      <c r="D199" s="27"/>
      <c r="E199" s="27"/>
      <c r="F199" s="27"/>
      <c r="G199" s="27"/>
      <c r="H199" s="27"/>
      <c r="I199" s="27"/>
      <c r="J199" s="27"/>
      <c r="K199" s="27"/>
      <c r="L199" s="27"/>
      <c r="M199" s="27"/>
      <c r="N199" s="27"/>
      <c r="O199" s="27"/>
      <c r="P199" s="27"/>
      <c r="Q199" s="27"/>
      <c r="R199" s="80"/>
      <c r="S199" s="27"/>
      <c r="T199" s="27"/>
      <c r="U199" s="27"/>
      <c r="V199" s="27"/>
      <c r="W199" s="27"/>
      <c r="X199" s="27"/>
      <c r="Y199" s="27"/>
      <c r="Z199" s="27"/>
      <c r="AA199" s="27"/>
      <c r="AB199" s="27"/>
      <c r="AC199" s="27"/>
      <c r="AD199" s="27"/>
      <c r="AE199" s="27"/>
      <c r="AF199" s="27"/>
      <c r="AG199" s="27"/>
      <c r="AH199" s="27"/>
      <c r="AI199" s="27"/>
      <c r="AJ199" s="27"/>
      <c r="AK199" s="27"/>
      <c r="AL199" s="27"/>
    </row>
    <row r="200" spans="1:38">
      <c r="A200" s="27"/>
      <c r="B200" s="27"/>
      <c r="C200" s="27"/>
      <c r="D200" s="27"/>
      <c r="E200" s="27"/>
      <c r="F200" s="27"/>
      <c r="G200" s="27"/>
      <c r="H200" s="27"/>
      <c r="I200" s="27"/>
      <c r="J200" s="27"/>
      <c r="K200" s="27"/>
      <c r="L200" s="27"/>
      <c r="M200" s="27"/>
      <c r="N200" s="27"/>
      <c r="O200" s="27"/>
      <c r="P200" s="27"/>
      <c r="Q200" s="27"/>
      <c r="R200" s="80"/>
      <c r="S200" s="27"/>
      <c r="T200" s="27"/>
      <c r="U200" s="27"/>
      <c r="V200" s="27"/>
      <c r="W200" s="27"/>
      <c r="X200" s="27"/>
      <c r="Y200" s="27"/>
      <c r="Z200" s="27"/>
      <c r="AA200" s="27"/>
      <c r="AB200" s="27"/>
      <c r="AC200" s="27"/>
      <c r="AD200" s="27"/>
      <c r="AE200" s="27"/>
      <c r="AF200" s="27"/>
      <c r="AG200" s="27"/>
      <c r="AH200" s="27"/>
      <c r="AI200" s="27"/>
      <c r="AJ200" s="27"/>
      <c r="AK200" s="27"/>
      <c r="AL200" s="27"/>
    </row>
    <row r="201" spans="1:38">
      <c r="A201" s="27"/>
      <c r="B201" s="27"/>
      <c r="C201" s="27"/>
      <c r="D201" s="27"/>
      <c r="E201" s="27"/>
      <c r="F201" s="27"/>
      <c r="G201" s="27"/>
      <c r="H201" s="27"/>
      <c r="I201" s="27"/>
      <c r="J201" s="27"/>
      <c r="K201" s="27"/>
      <c r="L201" s="27"/>
      <c r="M201" s="27"/>
      <c r="N201" s="27"/>
      <c r="O201" s="27"/>
      <c r="P201" s="27"/>
      <c r="Q201" s="27"/>
      <c r="R201" s="80"/>
      <c r="S201" s="27"/>
      <c r="T201" s="27"/>
      <c r="U201" s="27"/>
      <c r="V201" s="27"/>
      <c r="W201" s="27"/>
      <c r="X201" s="27"/>
      <c r="Y201" s="27"/>
      <c r="Z201" s="27"/>
      <c r="AA201" s="27"/>
      <c r="AB201" s="27"/>
      <c r="AC201" s="27"/>
      <c r="AD201" s="27"/>
      <c r="AE201" s="27"/>
      <c r="AF201" s="27"/>
      <c r="AG201" s="27"/>
      <c r="AH201" s="27"/>
      <c r="AI201" s="27"/>
      <c r="AJ201" s="27"/>
      <c r="AK201" s="27"/>
      <c r="AL201" s="27"/>
    </row>
    <row r="202" spans="1:38">
      <c r="A202" s="27"/>
      <c r="B202" s="27"/>
      <c r="C202" s="27"/>
      <c r="D202" s="27"/>
      <c r="E202" s="27"/>
      <c r="F202" s="27"/>
      <c r="G202" s="27"/>
      <c r="H202" s="27"/>
      <c r="I202" s="27"/>
      <c r="J202" s="27"/>
      <c r="K202" s="27"/>
      <c r="L202" s="27"/>
      <c r="M202" s="27"/>
      <c r="N202" s="27"/>
      <c r="O202" s="27"/>
      <c r="P202" s="27"/>
      <c r="Q202" s="27"/>
      <c r="R202" s="80"/>
      <c r="S202" s="27"/>
      <c r="T202" s="27"/>
      <c r="U202" s="27"/>
      <c r="V202" s="27"/>
      <c r="W202" s="27"/>
      <c r="X202" s="27"/>
      <c r="Y202" s="27"/>
      <c r="Z202" s="27"/>
      <c r="AA202" s="27"/>
      <c r="AB202" s="27"/>
      <c r="AC202" s="27"/>
      <c r="AD202" s="27"/>
      <c r="AE202" s="27"/>
      <c r="AF202" s="27"/>
      <c r="AG202" s="27"/>
      <c r="AH202" s="27"/>
      <c r="AI202" s="27"/>
      <c r="AJ202" s="27"/>
      <c r="AK202" s="27"/>
      <c r="AL202" s="27"/>
    </row>
    <row r="203" spans="1:38">
      <c r="A203" s="27"/>
      <c r="B203" s="27"/>
      <c r="C203" s="27"/>
      <c r="D203" s="27"/>
      <c r="E203" s="27"/>
      <c r="F203" s="27"/>
      <c r="G203" s="27"/>
      <c r="H203" s="27"/>
      <c r="I203" s="27"/>
      <c r="J203" s="27"/>
      <c r="K203" s="27"/>
      <c r="L203" s="27"/>
      <c r="M203" s="27"/>
      <c r="N203" s="27"/>
      <c r="O203" s="27"/>
      <c r="P203" s="27"/>
      <c r="Q203" s="27"/>
      <c r="R203" s="80"/>
      <c r="S203" s="27"/>
      <c r="T203" s="27"/>
      <c r="U203" s="27"/>
      <c r="V203" s="27"/>
      <c r="W203" s="27"/>
      <c r="X203" s="27"/>
      <c r="Y203" s="27"/>
      <c r="Z203" s="27"/>
      <c r="AA203" s="27"/>
      <c r="AB203" s="27"/>
      <c r="AC203" s="27"/>
      <c r="AD203" s="27"/>
      <c r="AE203" s="27"/>
      <c r="AF203" s="27"/>
      <c r="AG203" s="27"/>
      <c r="AH203" s="27"/>
      <c r="AI203" s="27"/>
      <c r="AJ203" s="27"/>
      <c r="AK203" s="27"/>
      <c r="AL203" s="27"/>
    </row>
    <row r="204" spans="1:38">
      <c r="A204" s="27"/>
      <c r="B204" s="27"/>
      <c r="C204" s="27"/>
      <c r="D204" s="27"/>
      <c r="E204" s="27"/>
      <c r="F204" s="27"/>
      <c r="G204" s="27"/>
      <c r="H204" s="27"/>
      <c r="I204" s="27"/>
      <c r="J204" s="27"/>
      <c r="K204" s="27"/>
      <c r="L204" s="27"/>
      <c r="M204" s="27"/>
      <c r="N204" s="27"/>
      <c r="O204" s="27"/>
      <c r="P204" s="27"/>
      <c r="Q204" s="27"/>
      <c r="R204" s="80"/>
      <c r="S204" s="27"/>
      <c r="T204" s="27"/>
      <c r="U204" s="27"/>
      <c r="V204" s="27"/>
      <c r="W204" s="27"/>
      <c r="X204" s="27"/>
      <c r="Y204" s="27"/>
      <c r="Z204" s="27"/>
      <c r="AA204" s="27"/>
      <c r="AB204" s="27"/>
      <c r="AC204" s="27"/>
      <c r="AD204" s="27"/>
      <c r="AE204" s="27"/>
      <c r="AF204" s="27"/>
      <c r="AG204" s="27"/>
      <c r="AH204" s="27"/>
      <c r="AI204" s="27"/>
      <c r="AJ204" s="27"/>
      <c r="AK204" s="27"/>
      <c r="AL204" s="27"/>
    </row>
    <row r="205" spans="1:38">
      <c r="A205" s="27"/>
      <c r="B205" s="27"/>
      <c r="C205" s="27"/>
      <c r="D205" s="27"/>
      <c r="E205" s="27"/>
      <c r="F205" s="27"/>
      <c r="G205" s="27"/>
      <c r="H205" s="27"/>
      <c r="I205" s="27"/>
      <c r="J205" s="27"/>
      <c r="K205" s="27"/>
      <c r="L205" s="27"/>
      <c r="M205" s="27"/>
      <c r="N205" s="27"/>
      <c r="O205" s="27"/>
      <c r="P205" s="27"/>
      <c r="Q205" s="27"/>
      <c r="R205" s="80"/>
      <c r="S205" s="27"/>
      <c r="T205" s="27"/>
      <c r="U205" s="27"/>
      <c r="V205" s="27"/>
      <c r="W205" s="27"/>
      <c r="X205" s="27"/>
      <c r="Y205" s="27"/>
      <c r="Z205" s="27"/>
      <c r="AA205" s="27"/>
      <c r="AB205" s="27"/>
      <c r="AC205" s="27"/>
      <c r="AD205" s="27"/>
      <c r="AE205" s="27"/>
      <c r="AF205" s="27"/>
      <c r="AG205" s="27"/>
      <c r="AH205" s="27"/>
      <c r="AI205" s="27"/>
      <c r="AJ205" s="27"/>
      <c r="AK205" s="27"/>
      <c r="AL205" s="27"/>
    </row>
    <row r="206" spans="1:38">
      <c r="A206" s="27"/>
      <c r="B206" s="27"/>
      <c r="C206" s="27"/>
      <c r="D206" s="27"/>
      <c r="E206" s="27"/>
      <c r="F206" s="27"/>
      <c r="G206" s="27"/>
      <c r="H206" s="27"/>
      <c r="I206" s="27"/>
      <c r="J206" s="27"/>
      <c r="K206" s="27"/>
      <c r="L206" s="27"/>
      <c r="M206" s="27"/>
      <c r="N206" s="27"/>
      <c r="O206" s="27"/>
      <c r="P206" s="27"/>
      <c r="Q206" s="27"/>
      <c r="R206" s="80"/>
      <c r="S206" s="27"/>
      <c r="T206" s="27"/>
      <c r="U206" s="27"/>
      <c r="V206" s="27"/>
      <c r="W206" s="27"/>
      <c r="X206" s="27"/>
      <c r="Y206" s="27"/>
      <c r="Z206" s="27"/>
      <c r="AA206" s="27"/>
      <c r="AB206" s="27"/>
      <c r="AC206" s="27"/>
      <c r="AD206" s="27"/>
      <c r="AE206" s="27"/>
      <c r="AF206" s="27"/>
      <c r="AG206" s="27"/>
      <c r="AH206" s="27"/>
      <c r="AI206" s="27"/>
      <c r="AJ206" s="27"/>
      <c r="AK206" s="27"/>
      <c r="AL206" s="27"/>
    </row>
    <row r="207" spans="1:38">
      <c r="A207" s="27"/>
      <c r="B207" s="27"/>
      <c r="C207" s="27"/>
      <c r="D207" s="27"/>
      <c r="E207" s="27"/>
      <c r="F207" s="27"/>
      <c r="G207" s="27"/>
      <c r="H207" s="27"/>
      <c r="I207" s="27"/>
      <c r="J207" s="27"/>
      <c r="K207" s="27"/>
      <c r="L207" s="27"/>
      <c r="M207" s="27"/>
      <c r="N207" s="27"/>
      <c r="O207" s="27"/>
      <c r="P207" s="27"/>
      <c r="Q207" s="27"/>
      <c r="R207" s="80"/>
      <c r="S207" s="27"/>
      <c r="T207" s="27"/>
      <c r="U207" s="27"/>
      <c r="V207" s="27"/>
      <c r="W207" s="27"/>
      <c r="X207" s="27"/>
      <c r="Y207" s="27"/>
      <c r="Z207" s="27"/>
      <c r="AA207" s="27"/>
      <c r="AB207" s="27"/>
      <c r="AC207" s="27"/>
      <c r="AD207" s="27"/>
      <c r="AE207" s="27"/>
      <c r="AF207" s="27"/>
      <c r="AG207" s="27"/>
      <c r="AH207" s="27"/>
      <c r="AI207" s="27"/>
      <c r="AJ207" s="27"/>
      <c r="AK207" s="27"/>
      <c r="AL207" s="27"/>
    </row>
    <row r="208" spans="1:38">
      <c r="A208" s="27"/>
      <c r="B208" s="27"/>
      <c r="C208" s="27"/>
      <c r="D208" s="27"/>
      <c r="E208" s="27"/>
      <c r="F208" s="27"/>
      <c r="G208" s="27"/>
      <c r="H208" s="27"/>
      <c r="I208" s="27"/>
      <c r="J208" s="27"/>
      <c r="K208" s="27"/>
      <c r="L208" s="27"/>
      <c r="M208" s="27"/>
      <c r="N208" s="27"/>
      <c r="O208" s="27"/>
      <c r="P208" s="27"/>
      <c r="Q208" s="27"/>
      <c r="R208" s="80"/>
      <c r="S208" s="27"/>
      <c r="T208" s="27"/>
      <c r="U208" s="27"/>
      <c r="V208" s="27"/>
      <c r="W208" s="27"/>
      <c r="X208" s="27"/>
      <c r="Y208" s="27"/>
      <c r="Z208" s="27"/>
      <c r="AA208" s="27"/>
      <c r="AB208" s="27"/>
      <c r="AC208" s="27"/>
      <c r="AD208" s="27"/>
      <c r="AE208" s="27"/>
      <c r="AF208" s="27"/>
      <c r="AG208" s="27"/>
      <c r="AH208" s="27"/>
      <c r="AI208" s="27"/>
      <c r="AJ208" s="27"/>
      <c r="AK208" s="27"/>
      <c r="AL208" s="27"/>
    </row>
    <row r="209" spans="1:38">
      <c r="A209" s="27"/>
      <c r="B209" s="27"/>
      <c r="C209" s="27"/>
      <c r="D209" s="27"/>
      <c r="E209" s="27"/>
      <c r="F209" s="27"/>
      <c r="G209" s="27"/>
      <c r="H209" s="27"/>
      <c r="I209" s="27"/>
      <c r="J209" s="27"/>
      <c r="K209" s="27"/>
      <c r="L209" s="27"/>
      <c r="M209" s="27"/>
      <c r="N209" s="27"/>
      <c r="O209" s="27"/>
      <c r="P209" s="27"/>
      <c r="Q209" s="27"/>
      <c r="R209" s="80"/>
      <c r="S209" s="27"/>
      <c r="T209" s="27"/>
      <c r="U209" s="27"/>
      <c r="V209" s="27"/>
      <c r="W209" s="27"/>
      <c r="X209" s="27"/>
      <c r="Y209" s="27"/>
      <c r="Z209" s="27"/>
      <c r="AA209" s="27"/>
      <c r="AB209" s="27"/>
      <c r="AC209" s="27"/>
      <c r="AD209" s="27"/>
      <c r="AE209" s="27"/>
      <c r="AF209" s="27"/>
      <c r="AG209" s="27"/>
      <c r="AH209" s="27"/>
      <c r="AI209" s="27"/>
      <c r="AJ209" s="27"/>
      <c r="AK209" s="27"/>
      <c r="AL209" s="27"/>
    </row>
    <row r="210" spans="1:38">
      <c r="A210" s="27"/>
      <c r="B210" s="27"/>
      <c r="C210" s="27"/>
      <c r="D210" s="27"/>
      <c r="E210" s="27"/>
      <c r="F210" s="27"/>
      <c r="G210" s="27"/>
      <c r="H210" s="27"/>
      <c r="I210" s="27"/>
      <c r="J210" s="27"/>
      <c r="K210" s="27"/>
      <c r="L210" s="27"/>
      <c r="M210" s="27"/>
      <c r="N210" s="27"/>
      <c r="O210" s="27"/>
      <c r="P210" s="27"/>
      <c r="Q210" s="27"/>
      <c r="R210" s="80"/>
      <c r="S210" s="27"/>
      <c r="T210" s="27"/>
      <c r="U210" s="27"/>
      <c r="V210" s="27"/>
      <c r="W210" s="27"/>
      <c r="X210" s="27"/>
      <c r="Y210" s="27"/>
      <c r="Z210" s="27"/>
      <c r="AA210" s="27"/>
      <c r="AB210" s="27"/>
      <c r="AC210" s="27"/>
      <c r="AD210" s="27"/>
      <c r="AE210" s="27"/>
      <c r="AF210" s="27"/>
      <c r="AG210" s="27"/>
      <c r="AH210" s="27"/>
      <c r="AI210" s="27"/>
      <c r="AJ210" s="27"/>
      <c r="AK210" s="27"/>
      <c r="AL210" s="27"/>
    </row>
    <row r="211" spans="1:38">
      <c r="A211" s="27"/>
      <c r="B211" s="27"/>
      <c r="C211" s="27"/>
      <c r="D211" s="27"/>
      <c r="E211" s="27"/>
      <c r="F211" s="27"/>
      <c r="G211" s="27"/>
      <c r="H211" s="27"/>
      <c r="I211" s="27"/>
      <c r="J211" s="27"/>
      <c r="K211" s="27"/>
      <c r="L211" s="27"/>
      <c r="M211" s="27"/>
      <c r="N211" s="27"/>
      <c r="O211" s="27"/>
      <c r="P211" s="27"/>
      <c r="Q211" s="27"/>
      <c r="R211" s="80"/>
      <c r="S211" s="27"/>
      <c r="T211" s="27"/>
      <c r="U211" s="27"/>
      <c r="V211" s="27"/>
      <c r="W211" s="27"/>
      <c r="X211" s="27"/>
      <c r="Y211" s="27"/>
      <c r="Z211" s="27"/>
      <c r="AA211" s="27"/>
      <c r="AB211" s="27"/>
      <c r="AC211" s="27"/>
      <c r="AD211" s="27"/>
      <c r="AE211" s="27"/>
      <c r="AF211" s="27"/>
      <c r="AG211" s="27"/>
      <c r="AH211" s="27"/>
      <c r="AI211" s="27"/>
      <c r="AJ211" s="27"/>
      <c r="AK211" s="27"/>
      <c r="AL211" s="27"/>
    </row>
    <row r="212" spans="1:38">
      <c r="A212" s="27"/>
      <c r="B212" s="27"/>
      <c r="C212" s="27"/>
      <c r="D212" s="27"/>
      <c r="E212" s="27"/>
      <c r="F212" s="27"/>
      <c r="G212" s="27"/>
      <c r="H212" s="27"/>
      <c r="I212" s="27"/>
      <c r="J212" s="27"/>
      <c r="K212" s="27"/>
      <c r="L212" s="27"/>
      <c r="M212" s="27"/>
      <c r="N212" s="27"/>
      <c r="O212" s="27"/>
      <c r="P212" s="27"/>
      <c r="Q212" s="27"/>
      <c r="R212" s="80"/>
      <c r="S212" s="27"/>
      <c r="T212" s="27"/>
      <c r="U212" s="27"/>
      <c r="V212" s="27"/>
      <c r="W212" s="27"/>
      <c r="X212" s="27"/>
      <c r="Y212" s="27"/>
      <c r="Z212" s="27"/>
      <c r="AA212" s="27"/>
      <c r="AB212" s="27"/>
      <c r="AC212" s="27"/>
      <c r="AD212" s="27"/>
      <c r="AE212" s="27"/>
      <c r="AF212" s="27"/>
      <c r="AG212" s="27"/>
      <c r="AH212" s="27"/>
      <c r="AI212" s="27"/>
      <c r="AJ212" s="27"/>
      <c r="AK212" s="27"/>
      <c r="AL212" s="27"/>
    </row>
    <row r="213" spans="1:38">
      <c r="A213" s="27"/>
      <c r="B213" s="27"/>
      <c r="C213" s="27"/>
      <c r="D213" s="27"/>
      <c r="E213" s="27"/>
      <c r="F213" s="27"/>
      <c r="G213" s="27"/>
      <c r="H213" s="27"/>
      <c r="I213" s="27"/>
      <c r="J213" s="27"/>
      <c r="K213" s="27"/>
      <c r="L213" s="27"/>
      <c r="M213" s="27"/>
      <c r="N213" s="27"/>
      <c r="O213" s="27"/>
      <c r="P213" s="27"/>
      <c r="Q213" s="27"/>
      <c r="R213" s="80"/>
      <c r="S213" s="27"/>
      <c r="T213" s="27"/>
      <c r="U213" s="27"/>
      <c r="V213" s="27"/>
      <c r="W213" s="27"/>
      <c r="X213" s="27"/>
      <c r="Y213" s="27"/>
      <c r="Z213" s="27"/>
      <c r="AA213" s="27"/>
      <c r="AB213" s="27"/>
      <c r="AC213" s="27"/>
      <c r="AD213" s="27"/>
      <c r="AE213" s="27"/>
      <c r="AF213" s="27"/>
      <c r="AG213" s="27"/>
      <c r="AH213" s="27"/>
      <c r="AI213" s="27"/>
      <c r="AJ213" s="27"/>
      <c r="AK213" s="27"/>
      <c r="AL213" s="27"/>
    </row>
    <row r="214" spans="1:38">
      <c r="A214" s="27"/>
      <c r="B214" s="27"/>
      <c r="C214" s="27"/>
      <c r="D214" s="27"/>
      <c r="E214" s="27"/>
      <c r="F214" s="27"/>
      <c r="G214" s="27"/>
      <c r="H214" s="27"/>
      <c r="I214" s="27"/>
      <c r="J214" s="27"/>
      <c r="K214" s="27"/>
      <c r="L214" s="27"/>
      <c r="M214" s="27"/>
      <c r="N214" s="27"/>
      <c r="O214" s="27"/>
      <c r="P214" s="27"/>
      <c r="Q214" s="27"/>
      <c r="R214" s="80"/>
      <c r="S214" s="27"/>
      <c r="T214" s="27"/>
      <c r="U214" s="27"/>
      <c r="V214" s="27"/>
      <c r="W214" s="27"/>
      <c r="X214" s="27"/>
      <c r="Y214" s="27"/>
      <c r="Z214" s="27"/>
      <c r="AA214" s="27"/>
      <c r="AB214" s="27"/>
      <c r="AC214" s="27"/>
      <c r="AD214" s="27"/>
      <c r="AE214" s="27"/>
      <c r="AF214" s="27"/>
      <c r="AG214" s="27"/>
      <c r="AH214" s="27"/>
      <c r="AI214" s="27"/>
      <c r="AJ214" s="27"/>
      <c r="AK214" s="27"/>
      <c r="AL214" s="27"/>
    </row>
    <row r="215" spans="1:38">
      <c r="A215" s="27"/>
      <c r="B215" s="27"/>
      <c r="C215" s="27"/>
      <c r="D215" s="27"/>
      <c r="E215" s="27"/>
      <c r="F215" s="27"/>
      <c r="G215" s="27"/>
      <c r="H215" s="27"/>
      <c r="I215" s="27"/>
      <c r="J215" s="27"/>
      <c r="K215" s="27"/>
      <c r="L215" s="27"/>
      <c r="M215" s="27"/>
      <c r="N215" s="27"/>
      <c r="O215" s="27"/>
      <c r="P215" s="27"/>
      <c r="Q215" s="27"/>
      <c r="R215" s="80"/>
      <c r="S215" s="27"/>
      <c r="T215" s="27"/>
      <c r="U215" s="27"/>
      <c r="V215" s="27"/>
      <c r="W215" s="27"/>
      <c r="X215" s="27"/>
      <c r="Y215" s="27"/>
      <c r="Z215" s="27"/>
      <c r="AA215" s="27"/>
      <c r="AB215" s="27"/>
      <c r="AC215" s="27"/>
      <c r="AD215" s="27"/>
      <c r="AE215" s="27"/>
      <c r="AF215" s="27"/>
      <c r="AG215" s="27"/>
      <c r="AH215" s="27"/>
      <c r="AI215" s="27"/>
      <c r="AJ215" s="27"/>
      <c r="AK215" s="27"/>
      <c r="AL215" s="27"/>
    </row>
    <row r="216" spans="1:38">
      <c r="A216" s="27"/>
      <c r="B216" s="27"/>
      <c r="C216" s="27"/>
      <c r="D216" s="27"/>
      <c r="E216" s="27"/>
      <c r="F216" s="27"/>
      <c r="G216" s="27"/>
      <c r="H216" s="27"/>
      <c r="I216" s="27"/>
      <c r="J216" s="27"/>
      <c r="K216" s="27"/>
      <c r="L216" s="27"/>
      <c r="M216" s="27"/>
      <c r="N216" s="27"/>
      <c r="O216" s="27"/>
      <c r="P216" s="27"/>
      <c r="Q216" s="27"/>
      <c r="R216" s="80"/>
      <c r="S216" s="27"/>
      <c r="T216" s="27"/>
      <c r="U216" s="27"/>
      <c r="V216" s="27"/>
      <c r="W216" s="27"/>
      <c r="X216" s="27"/>
      <c r="Y216" s="27"/>
      <c r="Z216" s="27"/>
      <c r="AA216" s="27"/>
      <c r="AB216" s="27"/>
      <c r="AC216" s="27"/>
      <c r="AD216" s="27"/>
      <c r="AE216" s="27"/>
      <c r="AF216" s="27"/>
      <c r="AG216" s="27"/>
      <c r="AH216" s="27"/>
      <c r="AI216" s="27"/>
      <c r="AJ216" s="27"/>
      <c r="AK216" s="27"/>
      <c r="AL216" s="27"/>
    </row>
    <row r="217" spans="1:38">
      <c r="A217" s="27"/>
      <c r="B217" s="27"/>
      <c r="C217" s="27"/>
      <c r="D217" s="27"/>
      <c r="E217" s="27"/>
      <c r="F217" s="27"/>
      <c r="G217" s="27"/>
      <c r="H217" s="27"/>
      <c r="I217" s="27"/>
      <c r="J217" s="27"/>
      <c r="K217" s="27"/>
      <c r="L217" s="27"/>
      <c r="M217" s="27"/>
      <c r="N217" s="27"/>
      <c r="O217" s="27"/>
      <c r="P217" s="27"/>
      <c r="Q217" s="27"/>
      <c r="R217" s="80"/>
      <c r="S217" s="27"/>
      <c r="T217" s="27"/>
      <c r="U217" s="27"/>
      <c r="V217" s="27"/>
      <c r="W217" s="27"/>
      <c r="X217" s="27"/>
      <c r="Y217" s="27"/>
      <c r="Z217" s="27"/>
      <c r="AA217" s="27"/>
      <c r="AB217" s="27"/>
      <c r="AC217" s="27"/>
      <c r="AD217" s="27"/>
      <c r="AE217" s="27"/>
      <c r="AF217" s="27"/>
      <c r="AG217" s="27"/>
      <c r="AH217" s="27"/>
      <c r="AI217" s="27"/>
      <c r="AJ217" s="27"/>
      <c r="AK217" s="27"/>
      <c r="AL217" s="27"/>
    </row>
    <row r="218" spans="1:38">
      <c r="A218" s="27"/>
      <c r="B218" s="27"/>
      <c r="C218" s="27"/>
      <c r="D218" s="27"/>
      <c r="E218" s="27"/>
      <c r="F218" s="27"/>
      <c r="G218" s="27"/>
      <c r="H218" s="27"/>
      <c r="I218" s="27"/>
      <c r="J218" s="27"/>
      <c r="K218" s="27"/>
      <c r="L218" s="27"/>
      <c r="M218" s="27"/>
      <c r="N218" s="27"/>
      <c r="O218" s="27"/>
      <c r="P218" s="27"/>
      <c r="Q218" s="27"/>
      <c r="R218" s="80"/>
      <c r="S218" s="27"/>
      <c r="T218" s="27"/>
      <c r="U218" s="27"/>
      <c r="V218" s="27"/>
      <c r="W218" s="27"/>
      <c r="X218" s="27"/>
      <c r="Y218" s="27"/>
      <c r="Z218" s="27"/>
      <c r="AA218" s="27"/>
      <c r="AB218" s="27"/>
      <c r="AC218" s="27"/>
      <c r="AD218" s="27"/>
      <c r="AE218" s="27"/>
      <c r="AF218" s="27"/>
      <c r="AG218" s="27"/>
      <c r="AH218" s="27"/>
      <c r="AI218" s="27"/>
      <c r="AJ218" s="27"/>
      <c r="AK218" s="27"/>
      <c r="AL218" s="27"/>
    </row>
    <row r="219" spans="1:38">
      <c r="A219" s="27"/>
      <c r="B219" s="27"/>
      <c r="C219" s="27"/>
      <c r="D219" s="27"/>
      <c r="E219" s="27"/>
      <c r="F219" s="27"/>
      <c r="G219" s="27"/>
      <c r="H219" s="27"/>
      <c r="I219" s="27"/>
      <c r="J219" s="27"/>
      <c r="K219" s="27"/>
      <c r="L219" s="27"/>
      <c r="M219" s="27"/>
      <c r="N219" s="27"/>
      <c r="O219" s="27"/>
      <c r="P219" s="27"/>
      <c r="Q219" s="27"/>
      <c r="R219" s="80"/>
      <c r="S219" s="27"/>
      <c r="T219" s="27"/>
      <c r="U219" s="27"/>
      <c r="V219" s="27"/>
      <c r="W219" s="27"/>
      <c r="X219" s="27"/>
      <c r="Y219" s="27"/>
      <c r="Z219" s="27"/>
      <c r="AA219" s="27"/>
      <c r="AB219" s="27"/>
      <c r="AC219" s="27"/>
      <c r="AD219" s="27"/>
      <c r="AE219" s="27"/>
      <c r="AF219" s="27"/>
      <c r="AG219" s="27"/>
      <c r="AH219" s="27"/>
      <c r="AI219" s="27"/>
      <c r="AJ219" s="27"/>
      <c r="AK219" s="27"/>
      <c r="AL219" s="27"/>
    </row>
    <row r="220" spans="1:38">
      <c r="A220" s="27"/>
      <c r="B220" s="27"/>
      <c r="C220" s="27"/>
      <c r="D220" s="27"/>
      <c r="E220" s="27"/>
      <c r="F220" s="27"/>
      <c r="G220" s="27"/>
      <c r="H220" s="27"/>
      <c r="I220" s="27"/>
      <c r="J220" s="27"/>
      <c r="K220" s="27"/>
      <c r="L220" s="27"/>
      <c r="M220" s="27"/>
      <c r="N220" s="27"/>
      <c r="O220" s="27"/>
      <c r="P220" s="27"/>
      <c r="Q220" s="27"/>
      <c r="R220" s="80"/>
      <c r="S220" s="27"/>
      <c r="T220" s="27"/>
      <c r="U220" s="27"/>
      <c r="V220" s="27"/>
      <c r="W220" s="27"/>
      <c r="X220" s="27"/>
      <c r="Y220" s="27"/>
      <c r="Z220" s="27"/>
      <c r="AA220" s="27"/>
      <c r="AB220" s="27"/>
      <c r="AC220" s="27"/>
      <c r="AD220" s="27"/>
      <c r="AE220" s="27"/>
      <c r="AF220" s="27"/>
      <c r="AG220" s="27"/>
      <c r="AH220" s="27"/>
      <c r="AI220" s="27"/>
      <c r="AJ220" s="27"/>
      <c r="AK220" s="27"/>
      <c r="AL220" s="27"/>
    </row>
    <row r="221" spans="1:38">
      <c r="A221" s="27"/>
      <c r="B221" s="27"/>
      <c r="C221" s="27"/>
      <c r="D221" s="27"/>
      <c r="E221" s="27"/>
      <c r="F221" s="27"/>
      <c r="G221" s="27"/>
      <c r="H221" s="27"/>
      <c r="I221" s="27"/>
      <c r="J221" s="27"/>
      <c r="K221" s="27"/>
      <c r="L221" s="27"/>
      <c r="M221" s="27"/>
      <c r="N221" s="27"/>
      <c r="O221" s="27"/>
      <c r="P221" s="27"/>
      <c r="Q221" s="27"/>
      <c r="R221" s="80"/>
      <c r="S221" s="27"/>
      <c r="T221" s="27"/>
      <c r="U221" s="27"/>
      <c r="V221" s="27"/>
      <c r="W221" s="27"/>
      <c r="X221" s="27"/>
      <c r="Y221" s="27"/>
      <c r="Z221" s="27"/>
      <c r="AA221" s="27"/>
      <c r="AB221" s="27"/>
      <c r="AC221" s="27"/>
      <c r="AD221" s="27"/>
      <c r="AE221" s="27"/>
      <c r="AF221" s="27"/>
      <c r="AG221" s="27"/>
      <c r="AH221" s="27"/>
      <c r="AI221" s="27"/>
      <c r="AJ221" s="27"/>
      <c r="AK221" s="27"/>
      <c r="AL221" s="27"/>
    </row>
    <row r="222" spans="1:38">
      <c r="A222" s="27"/>
      <c r="B222" s="27"/>
      <c r="C222" s="27"/>
      <c r="D222" s="27"/>
      <c r="E222" s="27"/>
      <c r="F222" s="27"/>
      <c r="G222" s="27"/>
      <c r="H222" s="27"/>
      <c r="I222" s="27"/>
      <c r="J222" s="27"/>
      <c r="K222" s="27"/>
      <c r="L222" s="27"/>
      <c r="M222" s="27"/>
      <c r="N222" s="27"/>
      <c r="O222" s="27"/>
      <c r="P222" s="27"/>
      <c r="Q222" s="27"/>
      <c r="R222" s="80"/>
      <c r="S222" s="27"/>
      <c r="T222" s="27"/>
      <c r="U222" s="27"/>
      <c r="V222" s="27"/>
      <c r="W222" s="27"/>
      <c r="X222" s="27"/>
      <c r="Y222" s="27"/>
      <c r="Z222" s="27"/>
      <c r="AA222" s="27"/>
      <c r="AB222" s="27"/>
      <c r="AC222" s="27"/>
      <c r="AD222" s="27"/>
      <c r="AE222" s="27"/>
      <c r="AF222" s="27"/>
      <c r="AG222" s="27"/>
      <c r="AH222" s="27"/>
      <c r="AI222" s="27"/>
      <c r="AJ222" s="27"/>
      <c r="AK222" s="27"/>
      <c r="AL222" s="27"/>
    </row>
    <row r="223" spans="1:38">
      <c r="A223" s="27"/>
      <c r="B223" s="27"/>
      <c r="C223" s="27"/>
      <c r="D223" s="27"/>
      <c r="E223" s="27"/>
      <c r="F223" s="27"/>
      <c r="G223" s="27"/>
      <c r="H223" s="27"/>
      <c r="I223" s="27"/>
      <c r="J223" s="27"/>
      <c r="K223" s="27"/>
      <c r="L223" s="27"/>
      <c r="M223" s="27"/>
      <c r="N223" s="27"/>
      <c r="O223" s="27"/>
      <c r="P223" s="27"/>
      <c r="Q223" s="27"/>
      <c r="R223" s="80"/>
      <c r="S223" s="27"/>
      <c r="T223" s="27"/>
      <c r="U223" s="27"/>
      <c r="V223" s="27"/>
      <c r="W223" s="27"/>
      <c r="X223" s="27"/>
      <c r="Y223" s="27"/>
      <c r="Z223" s="27"/>
      <c r="AA223" s="27"/>
      <c r="AB223" s="27"/>
      <c r="AC223" s="27"/>
      <c r="AD223" s="27"/>
      <c r="AE223" s="27"/>
      <c r="AF223" s="27"/>
      <c r="AG223" s="27"/>
      <c r="AH223" s="27"/>
      <c r="AI223" s="27"/>
      <c r="AJ223" s="27"/>
      <c r="AK223" s="27"/>
      <c r="AL223" s="27"/>
    </row>
    <row r="224" spans="1:38">
      <c r="A224" s="27"/>
      <c r="B224" s="27"/>
      <c r="C224" s="27"/>
      <c r="D224" s="27"/>
      <c r="E224" s="27"/>
      <c r="F224" s="27"/>
      <c r="G224" s="27"/>
      <c r="H224" s="27"/>
      <c r="I224" s="27"/>
      <c r="J224" s="27"/>
      <c r="K224" s="27"/>
      <c r="L224" s="27"/>
      <c r="M224" s="27"/>
      <c r="N224" s="27"/>
      <c r="O224" s="27"/>
      <c r="P224" s="27"/>
      <c r="Q224" s="27"/>
      <c r="R224" s="80"/>
      <c r="S224" s="27"/>
      <c r="T224" s="27"/>
      <c r="U224" s="27"/>
      <c r="V224" s="27"/>
      <c r="W224" s="27"/>
      <c r="X224" s="27"/>
      <c r="Y224" s="27"/>
      <c r="Z224" s="27"/>
      <c r="AA224" s="27"/>
      <c r="AB224" s="27"/>
      <c r="AC224" s="27"/>
      <c r="AD224" s="27"/>
      <c r="AE224" s="27"/>
      <c r="AF224" s="27"/>
      <c r="AG224" s="27"/>
      <c r="AH224" s="27"/>
      <c r="AI224" s="27"/>
      <c r="AJ224" s="27"/>
      <c r="AK224" s="27"/>
      <c r="AL224" s="27"/>
    </row>
    <row r="225" spans="1:38">
      <c r="A225" s="27"/>
      <c r="B225" s="27"/>
      <c r="C225" s="27"/>
      <c r="D225" s="27"/>
      <c r="E225" s="27"/>
      <c r="F225" s="27"/>
      <c r="G225" s="27"/>
      <c r="H225" s="27"/>
      <c r="I225" s="27"/>
      <c r="J225" s="27"/>
      <c r="K225" s="27"/>
      <c r="L225" s="27"/>
      <c r="M225" s="27"/>
      <c r="N225" s="27"/>
      <c r="O225" s="27"/>
      <c r="P225" s="27"/>
      <c r="Q225" s="27"/>
      <c r="R225" s="80"/>
      <c r="S225" s="27"/>
      <c r="T225" s="27"/>
      <c r="U225" s="27"/>
      <c r="V225" s="27"/>
      <c r="W225" s="27"/>
      <c r="X225" s="27"/>
      <c r="Y225" s="27"/>
      <c r="Z225" s="27"/>
      <c r="AA225" s="27"/>
      <c r="AB225" s="27"/>
      <c r="AC225" s="27"/>
      <c r="AD225" s="27"/>
      <c r="AE225" s="27"/>
      <c r="AF225" s="27"/>
      <c r="AG225" s="27"/>
      <c r="AH225" s="27"/>
      <c r="AI225" s="27"/>
      <c r="AJ225" s="27"/>
      <c r="AK225" s="27"/>
      <c r="AL225" s="27"/>
    </row>
    <row r="226" spans="1:38">
      <c r="A226" s="27"/>
      <c r="B226" s="27"/>
      <c r="C226" s="27"/>
      <c r="D226" s="27"/>
      <c r="E226" s="27"/>
      <c r="F226" s="27"/>
      <c r="G226" s="27"/>
      <c r="H226" s="27"/>
      <c r="I226" s="27"/>
      <c r="J226" s="27"/>
      <c r="K226" s="27"/>
      <c r="L226" s="27"/>
      <c r="M226" s="27"/>
      <c r="N226" s="27"/>
      <c r="O226" s="27"/>
      <c r="P226" s="27"/>
      <c r="Q226" s="27"/>
      <c r="R226" s="80"/>
      <c r="S226" s="27"/>
      <c r="T226" s="27"/>
      <c r="U226" s="27"/>
      <c r="V226" s="27"/>
      <c r="W226" s="27"/>
      <c r="X226" s="27"/>
      <c r="Y226" s="27"/>
      <c r="Z226" s="27"/>
      <c r="AA226" s="27"/>
      <c r="AB226" s="27"/>
      <c r="AC226" s="27"/>
      <c r="AD226" s="27"/>
      <c r="AE226" s="27"/>
      <c r="AF226" s="27"/>
      <c r="AG226" s="27"/>
      <c r="AH226" s="27"/>
      <c r="AI226" s="27"/>
      <c r="AJ226" s="27"/>
      <c r="AK226" s="27"/>
      <c r="AL226" s="27"/>
    </row>
    <row r="227" spans="1:38">
      <c r="A227" s="27"/>
      <c r="B227" s="27"/>
      <c r="C227" s="27"/>
      <c r="D227" s="27"/>
      <c r="E227" s="27"/>
      <c r="F227" s="27"/>
      <c r="G227" s="27"/>
      <c r="H227" s="27"/>
      <c r="I227" s="27"/>
      <c r="J227" s="27"/>
      <c r="K227" s="27"/>
      <c r="L227" s="27"/>
      <c r="M227" s="27"/>
      <c r="N227" s="27"/>
      <c r="O227" s="27"/>
      <c r="P227" s="27"/>
      <c r="Q227" s="27"/>
      <c r="R227" s="80"/>
      <c r="S227" s="27"/>
      <c r="T227" s="27"/>
      <c r="U227" s="27"/>
      <c r="V227" s="27"/>
      <c r="W227" s="27"/>
      <c r="X227" s="27"/>
      <c r="Y227" s="27"/>
      <c r="Z227" s="27"/>
      <c r="AA227" s="27"/>
      <c r="AB227" s="27"/>
      <c r="AC227" s="27"/>
      <c r="AD227" s="27"/>
      <c r="AE227" s="27"/>
      <c r="AF227" s="27"/>
      <c r="AG227" s="27"/>
      <c r="AH227" s="27"/>
      <c r="AI227" s="27"/>
      <c r="AJ227" s="27"/>
      <c r="AK227" s="27"/>
      <c r="AL227" s="27"/>
    </row>
    <row r="228" spans="1:38">
      <c r="A228" s="27"/>
      <c r="B228" s="27"/>
      <c r="C228" s="27"/>
      <c r="D228" s="27"/>
      <c r="E228" s="27"/>
      <c r="F228" s="27"/>
      <c r="G228" s="27"/>
      <c r="H228" s="27"/>
      <c r="I228" s="27"/>
      <c r="J228" s="27"/>
      <c r="K228" s="27"/>
      <c r="L228" s="27"/>
      <c r="M228" s="27"/>
      <c r="N228" s="27"/>
      <c r="O228" s="27"/>
      <c r="P228" s="27"/>
      <c r="Q228" s="27"/>
      <c r="R228" s="80"/>
      <c r="S228" s="27"/>
      <c r="T228" s="27"/>
      <c r="U228" s="27"/>
      <c r="V228" s="27"/>
      <c r="W228" s="27"/>
      <c r="X228" s="27"/>
      <c r="Y228" s="27"/>
      <c r="Z228" s="27"/>
      <c r="AA228" s="27"/>
      <c r="AB228" s="27"/>
      <c r="AC228" s="27"/>
      <c r="AD228" s="27"/>
      <c r="AE228" s="27"/>
      <c r="AF228" s="27"/>
      <c r="AG228" s="27"/>
      <c r="AH228" s="27"/>
      <c r="AI228" s="27"/>
      <c r="AJ228" s="27"/>
      <c r="AK228" s="27"/>
      <c r="AL228" s="27"/>
    </row>
    <row r="229" spans="1:38">
      <c r="A229" s="27"/>
      <c r="B229" s="27"/>
      <c r="C229" s="27"/>
      <c r="D229" s="27"/>
      <c r="E229" s="27"/>
      <c r="F229" s="27"/>
      <c r="G229" s="27"/>
      <c r="H229" s="27"/>
      <c r="I229" s="27"/>
      <c r="J229" s="27"/>
      <c r="K229" s="27"/>
      <c r="L229" s="27"/>
      <c r="M229" s="27"/>
      <c r="N229" s="27"/>
      <c r="O229" s="27"/>
      <c r="P229" s="27"/>
      <c r="Q229" s="27"/>
      <c r="R229" s="80"/>
      <c r="S229" s="27"/>
      <c r="T229" s="27"/>
      <c r="U229" s="27"/>
      <c r="V229" s="27"/>
      <c r="W229" s="27"/>
      <c r="X229" s="27"/>
      <c r="Y229" s="27"/>
      <c r="Z229" s="27"/>
      <c r="AA229" s="27"/>
      <c r="AB229" s="27"/>
      <c r="AC229" s="27"/>
      <c r="AD229" s="27"/>
      <c r="AE229" s="27"/>
      <c r="AF229" s="27"/>
      <c r="AG229" s="27"/>
      <c r="AH229" s="27"/>
      <c r="AI229" s="27"/>
      <c r="AJ229" s="27"/>
      <c r="AK229" s="27"/>
      <c r="AL229" s="27"/>
    </row>
    <row r="230" spans="1:38">
      <c r="A230" s="27"/>
      <c r="B230" s="27"/>
      <c r="C230" s="27"/>
      <c r="D230" s="27"/>
      <c r="E230" s="27"/>
      <c r="F230" s="27"/>
      <c r="G230" s="27"/>
      <c r="H230" s="27"/>
      <c r="I230" s="27"/>
      <c r="J230" s="27"/>
      <c r="K230" s="27"/>
      <c r="L230" s="27"/>
      <c r="M230" s="27"/>
      <c r="N230" s="27"/>
      <c r="O230" s="27"/>
      <c r="P230" s="27"/>
      <c r="Q230" s="27"/>
      <c r="R230" s="80"/>
      <c r="S230" s="27"/>
      <c r="T230" s="27"/>
      <c r="U230" s="27"/>
      <c r="V230" s="27"/>
      <c r="W230" s="27"/>
      <c r="X230" s="27"/>
      <c r="Y230" s="27"/>
      <c r="Z230" s="27"/>
      <c r="AA230" s="27"/>
      <c r="AB230" s="27"/>
      <c r="AC230" s="27"/>
      <c r="AD230" s="27"/>
      <c r="AE230" s="27"/>
      <c r="AF230" s="27"/>
      <c r="AG230" s="27"/>
      <c r="AH230" s="27"/>
      <c r="AI230" s="27"/>
      <c r="AJ230" s="27"/>
      <c r="AK230" s="27"/>
      <c r="AL230" s="27"/>
    </row>
    <row r="231" spans="1:38">
      <c r="A231" s="27"/>
      <c r="B231" s="27"/>
      <c r="C231" s="27"/>
      <c r="D231" s="27"/>
      <c r="E231" s="27"/>
      <c r="F231" s="27"/>
      <c r="G231" s="27"/>
      <c r="H231" s="27"/>
      <c r="I231" s="27"/>
      <c r="J231" s="27"/>
      <c r="K231" s="27"/>
      <c r="L231" s="27"/>
      <c r="M231" s="27"/>
      <c r="N231" s="27"/>
      <c r="O231" s="27"/>
      <c r="P231" s="27"/>
      <c r="Q231" s="27"/>
      <c r="R231" s="80"/>
      <c r="S231" s="27"/>
      <c r="T231" s="27"/>
      <c r="U231" s="27"/>
      <c r="V231" s="27"/>
      <c r="W231" s="27"/>
      <c r="X231" s="27"/>
      <c r="Y231" s="27"/>
      <c r="Z231" s="27"/>
      <c r="AA231" s="27"/>
      <c r="AB231" s="27"/>
      <c r="AC231" s="27"/>
      <c r="AD231" s="27"/>
      <c r="AE231" s="27"/>
      <c r="AF231" s="27"/>
      <c r="AG231" s="27"/>
      <c r="AH231" s="27"/>
      <c r="AI231" s="27"/>
      <c r="AJ231" s="27"/>
      <c r="AK231" s="27"/>
      <c r="AL231" s="27"/>
    </row>
    <row r="232" spans="1:38">
      <c r="A232" s="27"/>
      <c r="B232" s="27"/>
      <c r="C232" s="27"/>
      <c r="D232" s="27"/>
      <c r="E232" s="27"/>
      <c r="F232" s="27"/>
      <c r="G232" s="27"/>
      <c r="H232" s="27"/>
      <c r="I232" s="27"/>
      <c r="J232" s="27"/>
      <c r="K232" s="27"/>
      <c r="L232" s="27"/>
      <c r="M232" s="27"/>
      <c r="N232" s="27"/>
      <c r="O232" s="27"/>
      <c r="P232" s="27"/>
      <c r="Q232" s="27"/>
      <c r="R232" s="80"/>
      <c r="S232" s="27"/>
      <c r="T232" s="27"/>
      <c r="U232" s="27"/>
      <c r="V232" s="27"/>
      <c r="W232" s="27"/>
      <c r="X232" s="27"/>
      <c r="Y232" s="27"/>
      <c r="Z232" s="27"/>
      <c r="AA232" s="27"/>
      <c r="AB232" s="27"/>
      <c r="AC232" s="27"/>
      <c r="AD232" s="27"/>
      <c r="AE232" s="27"/>
      <c r="AF232" s="27"/>
      <c r="AG232" s="27"/>
      <c r="AH232" s="27"/>
      <c r="AI232" s="27"/>
      <c r="AJ232" s="27"/>
      <c r="AK232" s="27"/>
      <c r="AL232" s="27"/>
    </row>
    <row r="233" spans="1:38">
      <c r="A233" s="27"/>
      <c r="B233" s="27"/>
      <c r="C233" s="27"/>
      <c r="D233" s="27"/>
      <c r="E233" s="27"/>
      <c r="F233" s="27"/>
      <c r="G233" s="27"/>
      <c r="H233" s="27"/>
      <c r="I233" s="27"/>
      <c r="J233" s="27"/>
      <c r="K233" s="27"/>
      <c r="L233" s="27"/>
      <c r="M233" s="27"/>
      <c r="N233" s="27"/>
      <c r="O233" s="27"/>
      <c r="P233" s="27"/>
      <c r="Q233" s="27"/>
      <c r="R233" s="80"/>
      <c r="S233" s="27"/>
      <c r="T233" s="27"/>
      <c r="U233" s="27"/>
      <c r="V233" s="27"/>
      <c r="W233" s="27"/>
      <c r="X233" s="27"/>
      <c r="Y233" s="27"/>
      <c r="Z233" s="27"/>
      <c r="AA233" s="27"/>
      <c r="AB233" s="27"/>
      <c r="AC233" s="27"/>
      <c r="AD233" s="27"/>
      <c r="AE233" s="27"/>
      <c r="AF233" s="27"/>
      <c r="AG233" s="27"/>
      <c r="AH233" s="27"/>
      <c r="AI233" s="27"/>
      <c r="AJ233" s="27"/>
      <c r="AK233" s="27"/>
      <c r="AL233" s="27"/>
    </row>
    <row r="234" spans="1:38">
      <c r="A234" s="27"/>
      <c r="B234" s="27"/>
      <c r="C234" s="27"/>
      <c r="D234" s="27"/>
      <c r="E234" s="27"/>
      <c r="F234" s="27"/>
      <c r="G234" s="27"/>
      <c r="H234" s="27"/>
      <c r="I234" s="27"/>
      <c r="J234" s="27"/>
      <c r="K234" s="27"/>
      <c r="L234" s="27"/>
      <c r="M234" s="27"/>
      <c r="N234" s="27"/>
      <c r="O234" s="27"/>
      <c r="P234" s="27"/>
      <c r="Q234" s="27"/>
      <c r="R234" s="80"/>
      <c r="S234" s="27"/>
      <c r="T234" s="27"/>
      <c r="U234" s="27"/>
      <c r="V234" s="27"/>
      <c r="W234" s="27"/>
      <c r="X234" s="27"/>
      <c r="Y234" s="27"/>
      <c r="Z234" s="27"/>
      <c r="AA234" s="27"/>
      <c r="AB234" s="27"/>
      <c r="AC234" s="27"/>
      <c r="AD234" s="27"/>
      <c r="AE234" s="27"/>
      <c r="AF234" s="27"/>
      <c r="AG234" s="27"/>
      <c r="AH234" s="27"/>
      <c r="AI234" s="27"/>
      <c r="AJ234" s="27"/>
      <c r="AK234" s="27"/>
      <c r="AL234" s="27"/>
    </row>
    <row r="235" spans="1:38">
      <c r="A235" s="27"/>
      <c r="B235" s="27"/>
      <c r="C235" s="27"/>
      <c r="D235" s="27"/>
      <c r="E235" s="27"/>
      <c r="F235" s="27"/>
      <c r="G235" s="27"/>
      <c r="H235" s="27"/>
      <c r="I235" s="27"/>
      <c r="J235" s="27"/>
      <c r="K235" s="27"/>
      <c r="L235" s="27"/>
      <c r="M235" s="27"/>
      <c r="N235" s="27"/>
      <c r="O235" s="27"/>
      <c r="P235" s="27"/>
      <c r="Q235" s="27"/>
      <c r="R235" s="80"/>
      <c r="S235" s="27"/>
      <c r="T235" s="27"/>
      <c r="U235" s="27"/>
      <c r="V235" s="27"/>
      <c r="W235" s="27"/>
      <c r="X235" s="27"/>
      <c r="Y235" s="27"/>
      <c r="Z235" s="27"/>
      <c r="AA235" s="27"/>
      <c r="AB235" s="27"/>
      <c r="AC235" s="27"/>
      <c r="AD235" s="27"/>
      <c r="AE235" s="27"/>
      <c r="AF235" s="27"/>
      <c r="AG235" s="27"/>
      <c r="AH235" s="27"/>
      <c r="AI235" s="27"/>
      <c r="AJ235" s="27"/>
      <c r="AK235" s="27"/>
      <c r="AL235" s="27"/>
    </row>
    <row r="236" spans="1:38">
      <c r="A236" s="27"/>
      <c r="B236" s="27"/>
      <c r="C236" s="27"/>
      <c r="D236" s="27"/>
      <c r="E236" s="27"/>
      <c r="F236" s="27"/>
      <c r="G236" s="27"/>
      <c r="H236" s="27"/>
      <c r="I236" s="27"/>
      <c r="J236" s="27"/>
      <c r="K236" s="27"/>
      <c r="L236" s="27"/>
      <c r="M236" s="27"/>
      <c r="N236" s="27"/>
      <c r="O236" s="27"/>
      <c r="P236" s="27"/>
      <c r="Q236" s="27"/>
      <c r="R236" s="80"/>
      <c r="S236" s="27"/>
      <c r="T236" s="27"/>
      <c r="U236" s="27"/>
      <c r="V236" s="27"/>
      <c r="W236" s="27"/>
      <c r="X236" s="27"/>
      <c r="Y236" s="27"/>
      <c r="Z236" s="27"/>
      <c r="AA236" s="27"/>
      <c r="AB236" s="27"/>
      <c r="AC236" s="27"/>
      <c r="AD236" s="27"/>
      <c r="AE236" s="27"/>
      <c r="AF236" s="27"/>
      <c r="AG236" s="27"/>
      <c r="AH236" s="27"/>
      <c r="AI236" s="27"/>
      <c r="AJ236" s="27"/>
      <c r="AK236" s="27"/>
      <c r="AL236" s="27"/>
    </row>
    <row r="237" spans="1:38">
      <c r="A237" s="27"/>
      <c r="B237" s="27"/>
      <c r="C237" s="27"/>
      <c r="D237" s="27"/>
      <c r="E237" s="27"/>
      <c r="F237" s="27"/>
      <c r="G237" s="27"/>
      <c r="H237" s="27"/>
      <c r="I237" s="27"/>
      <c r="J237" s="27"/>
      <c r="K237" s="27"/>
      <c r="L237" s="27"/>
      <c r="M237" s="27"/>
      <c r="N237" s="27"/>
      <c r="O237" s="27"/>
      <c r="P237" s="27"/>
      <c r="Q237" s="27"/>
      <c r="R237" s="80"/>
      <c r="S237" s="27"/>
      <c r="T237" s="27"/>
      <c r="U237" s="27"/>
      <c r="V237" s="27"/>
      <c r="W237" s="27"/>
      <c r="X237" s="27"/>
      <c r="Y237" s="27"/>
      <c r="Z237" s="27"/>
      <c r="AA237" s="27"/>
      <c r="AB237" s="27"/>
      <c r="AC237" s="27"/>
      <c r="AD237" s="27"/>
      <c r="AE237" s="27"/>
      <c r="AF237" s="27"/>
      <c r="AG237" s="27"/>
      <c r="AH237" s="27"/>
      <c r="AI237" s="27"/>
      <c r="AJ237" s="27"/>
      <c r="AK237" s="27"/>
      <c r="AL237" s="27"/>
    </row>
    <row r="238" spans="1:38">
      <c r="A238" s="27"/>
      <c r="B238" s="27"/>
      <c r="C238" s="27"/>
      <c r="D238" s="27"/>
      <c r="E238" s="27"/>
      <c r="F238" s="27"/>
      <c r="G238" s="27"/>
      <c r="H238" s="27"/>
      <c r="I238" s="27"/>
      <c r="J238" s="27"/>
      <c r="K238" s="27"/>
      <c r="L238" s="27"/>
      <c r="M238" s="27"/>
      <c r="N238" s="27"/>
      <c r="O238" s="27"/>
      <c r="P238" s="27"/>
      <c r="Q238" s="27"/>
      <c r="R238" s="80"/>
      <c r="S238" s="27"/>
      <c r="T238" s="27"/>
      <c r="U238" s="27"/>
      <c r="V238" s="27"/>
      <c r="W238" s="27"/>
      <c r="X238" s="27"/>
      <c r="Y238" s="27"/>
      <c r="Z238" s="27"/>
      <c r="AA238" s="27"/>
      <c r="AB238" s="27"/>
      <c r="AC238" s="27"/>
      <c r="AD238" s="27"/>
      <c r="AE238" s="27"/>
      <c r="AF238" s="27"/>
      <c r="AG238" s="27"/>
      <c r="AH238" s="27"/>
      <c r="AI238" s="27"/>
      <c r="AJ238" s="27"/>
      <c r="AK238" s="27"/>
      <c r="AL238" s="27"/>
    </row>
    <row r="239" spans="1:38">
      <c r="A239" s="27"/>
      <c r="B239" s="27"/>
      <c r="C239" s="27"/>
      <c r="D239" s="27"/>
      <c r="E239" s="27"/>
      <c r="F239" s="27"/>
      <c r="G239" s="27"/>
      <c r="H239" s="27"/>
      <c r="I239" s="27"/>
      <c r="J239" s="27"/>
      <c r="K239" s="27"/>
      <c r="L239" s="27"/>
      <c r="M239" s="27"/>
      <c r="N239" s="27"/>
      <c r="O239" s="27"/>
      <c r="P239" s="27"/>
      <c r="Q239" s="27"/>
      <c r="R239" s="80"/>
      <c r="S239" s="27"/>
      <c r="T239" s="27"/>
      <c r="U239" s="27"/>
      <c r="V239" s="27"/>
      <c r="W239" s="27"/>
      <c r="X239" s="27"/>
      <c r="Y239" s="27"/>
      <c r="Z239" s="27"/>
      <c r="AA239" s="27"/>
      <c r="AB239" s="27"/>
      <c r="AC239" s="27"/>
      <c r="AD239" s="27"/>
      <c r="AE239" s="27"/>
      <c r="AF239" s="27"/>
      <c r="AG239" s="27"/>
      <c r="AH239" s="27"/>
      <c r="AI239" s="27"/>
      <c r="AJ239" s="27"/>
      <c r="AK239" s="27"/>
      <c r="AL239" s="27"/>
    </row>
    <row r="240" spans="1:38">
      <c r="A240" s="27"/>
      <c r="B240" s="27"/>
      <c r="C240" s="27"/>
      <c r="D240" s="27"/>
      <c r="E240" s="27"/>
      <c r="F240" s="27"/>
      <c r="G240" s="27"/>
      <c r="H240" s="27"/>
      <c r="I240" s="27"/>
      <c r="J240" s="27"/>
      <c r="K240" s="27"/>
      <c r="L240" s="27"/>
      <c r="M240" s="27"/>
      <c r="N240" s="27"/>
      <c r="O240" s="27"/>
      <c r="P240" s="27"/>
      <c r="Q240" s="27"/>
      <c r="R240" s="80"/>
      <c r="S240" s="27"/>
      <c r="T240" s="27"/>
      <c r="U240" s="27"/>
      <c r="V240" s="27"/>
      <c r="W240" s="27"/>
      <c r="X240" s="27"/>
      <c r="Y240" s="27"/>
      <c r="Z240" s="27"/>
      <c r="AA240" s="27"/>
      <c r="AB240" s="27"/>
      <c r="AC240" s="27"/>
      <c r="AD240" s="27"/>
      <c r="AE240" s="27"/>
      <c r="AF240" s="27"/>
      <c r="AG240" s="27"/>
      <c r="AH240" s="27"/>
      <c r="AI240" s="27"/>
      <c r="AJ240" s="27"/>
      <c r="AK240" s="27"/>
      <c r="AL240" s="27"/>
    </row>
    <row r="241" spans="1:38">
      <c r="A241" s="27"/>
      <c r="B241" s="27"/>
      <c r="C241" s="27"/>
      <c r="D241" s="27"/>
      <c r="E241" s="27"/>
      <c r="F241" s="27"/>
      <c r="G241" s="27"/>
      <c r="H241" s="27"/>
      <c r="I241" s="27"/>
      <c r="J241" s="27"/>
      <c r="K241" s="27"/>
      <c r="L241" s="27"/>
      <c r="M241" s="27"/>
      <c r="N241" s="27"/>
      <c r="O241" s="27"/>
      <c r="P241" s="27"/>
      <c r="Q241" s="27"/>
      <c r="R241" s="80"/>
      <c r="S241" s="27"/>
      <c r="T241" s="27"/>
      <c r="U241" s="27"/>
      <c r="V241" s="27"/>
      <c r="W241" s="27"/>
      <c r="X241" s="27"/>
      <c r="Y241" s="27"/>
      <c r="Z241" s="27"/>
      <c r="AA241" s="27"/>
      <c r="AB241" s="27"/>
      <c r="AC241" s="27"/>
      <c r="AD241" s="27"/>
      <c r="AE241" s="27"/>
      <c r="AF241" s="27"/>
      <c r="AG241" s="27"/>
      <c r="AH241" s="27"/>
      <c r="AI241" s="27"/>
      <c r="AJ241" s="27"/>
      <c r="AK241" s="27"/>
      <c r="AL241" s="27"/>
    </row>
    <row r="242" spans="1:38">
      <c r="A242" s="27"/>
      <c r="B242" s="27"/>
      <c r="C242" s="27"/>
      <c r="D242" s="27"/>
      <c r="E242" s="27"/>
      <c r="F242" s="27"/>
      <c r="G242" s="27"/>
      <c r="H242" s="27"/>
      <c r="I242" s="27"/>
      <c r="J242" s="27"/>
      <c r="K242" s="27"/>
      <c r="L242" s="27"/>
      <c r="M242" s="27"/>
      <c r="N242" s="27"/>
      <c r="O242" s="27"/>
      <c r="P242" s="27"/>
      <c r="Q242" s="27"/>
      <c r="R242" s="80"/>
      <c r="S242" s="27"/>
      <c r="T242" s="27"/>
      <c r="U242" s="27"/>
      <c r="V242" s="27"/>
      <c r="W242" s="27"/>
      <c r="X242" s="27"/>
      <c r="Y242" s="27"/>
      <c r="Z242" s="27"/>
      <c r="AA242" s="27"/>
      <c r="AB242" s="27"/>
      <c r="AC242" s="27"/>
      <c r="AD242" s="27"/>
      <c r="AE242" s="27"/>
      <c r="AF242" s="27"/>
      <c r="AG242" s="27"/>
      <c r="AH242" s="27"/>
      <c r="AI242" s="27"/>
      <c r="AJ242" s="27"/>
      <c r="AK242" s="27"/>
      <c r="AL242" s="27"/>
    </row>
    <row r="243" spans="1:38">
      <c r="A243" s="27"/>
      <c r="B243" s="27"/>
      <c r="C243" s="27"/>
      <c r="D243" s="27"/>
      <c r="E243" s="27"/>
      <c r="F243" s="27"/>
      <c r="G243" s="27"/>
      <c r="H243" s="27"/>
      <c r="I243" s="27"/>
      <c r="J243" s="27"/>
      <c r="K243" s="27"/>
      <c r="L243" s="27"/>
      <c r="M243" s="27"/>
      <c r="N243" s="27"/>
      <c r="O243" s="27"/>
      <c r="P243" s="27"/>
      <c r="Q243" s="27"/>
      <c r="R243" s="80"/>
      <c r="S243" s="27"/>
      <c r="T243" s="27"/>
      <c r="U243" s="27"/>
      <c r="V243" s="27"/>
      <c r="W243" s="27"/>
      <c r="X243" s="27"/>
      <c r="Y243" s="27"/>
      <c r="Z243" s="27"/>
      <c r="AA243" s="27"/>
      <c r="AB243" s="27"/>
      <c r="AC243" s="27"/>
      <c r="AD243" s="27"/>
      <c r="AE243" s="27"/>
      <c r="AF243" s="27"/>
      <c r="AG243" s="27"/>
      <c r="AH243" s="27"/>
      <c r="AI243" s="27"/>
      <c r="AJ243" s="27"/>
      <c r="AK243" s="27"/>
      <c r="AL243" s="27"/>
    </row>
    <row r="244" spans="1:38">
      <c r="A244" s="27"/>
      <c r="B244" s="27"/>
      <c r="C244" s="27"/>
      <c r="D244" s="27"/>
      <c r="E244" s="27"/>
      <c r="F244" s="27"/>
      <c r="G244" s="27"/>
      <c r="H244" s="27"/>
      <c r="I244" s="27"/>
      <c r="J244" s="27"/>
      <c r="K244" s="27"/>
      <c r="L244" s="27"/>
      <c r="M244" s="27"/>
      <c r="N244" s="27"/>
      <c r="O244" s="27"/>
      <c r="P244" s="27"/>
      <c r="Q244" s="27"/>
      <c r="R244" s="80"/>
      <c r="S244" s="27"/>
      <c r="T244" s="27"/>
      <c r="U244" s="27"/>
      <c r="V244" s="27"/>
      <c r="W244" s="27"/>
      <c r="X244" s="27"/>
      <c r="Y244" s="27"/>
      <c r="Z244" s="27"/>
      <c r="AA244" s="27"/>
      <c r="AB244" s="27"/>
      <c r="AC244" s="27"/>
      <c r="AD244" s="27"/>
      <c r="AE244" s="27"/>
      <c r="AF244" s="27"/>
      <c r="AG244" s="27"/>
      <c r="AH244" s="27"/>
      <c r="AI244" s="27"/>
      <c r="AJ244" s="27"/>
      <c r="AK244" s="27"/>
      <c r="AL244" s="27"/>
    </row>
    <row r="245" spans="1:38">
      <c r="A245" s="27"/>
      <c r="B245" s="27"/>
      <c r="C245" s="27"/>
      <c r="D245" s="27"/>
      <c r="E245" s="27"/>
      <c r="F245" s="27"/>
      <c r="G245" s="27"/>
      <c r="H245" s="27"/>
      <c r="I245" s="27"/>
      <c r="J245" s="27"/>
      <c r="K245" s="27"/>
      <c r="L245" s="27"/>
      <c r="M245" s="27"/>
      <c r="N245" s="27"/>
      <c r="O245" s="27"/>
      <c r="P245" s="27"/>
      <c r="Q245" s="27"/>
      <c r="R245" s="80"/>
      <c r="S245" s="27"/>
      <c r="T245" s="27"/>
      <c r="U245" s="27"/>
      <c r="V245" s="27"/>
      <c r="W245" s="27"/>
      <c r="X245" s="27"/>
      <c r="Y245" s="27"/>
      <c r="Z245" s="27"/>
      <c r="AA245" s="27"/>
      <c r="AB245" s="27"/>
      <c r="AC245" s="27"/>
      <c r="AD245" s="27"/>
      <c r="AE245" s="27"/>
      <c r="AF245" s="27"/>
      <c r="AG245" s="27"/>
      <c r="AH245" s="27"/>
      <c r="AI245" s="27"/>
      <c r="AJ245" s="27"/>
      <c r="AK245" s="27"/>
      <c r="AL245" s="27"/>
    </row>
    <row r="246" spans="1:38">
      <c r="A246" s="27"/>
      <c r="B246" s="27"/>
      <c r="C246" s="27"/>
      <c r="D246" s="27"/>
      <c r="E246" s="27"/>
      <c r="F246" s="27"/>
      <c r="G246" s="27"/>
      <c r="H246" s="27"/>
      <c r="I246" s="27"/>
      <c r="J246" s="27"/>
      <c r="K246" s="27"/>
      <c r="L246" s="27"/>
      <c r="M246" s="27"/>
      <c r="N246" s="27"/>
      <c r="O246" s="27"/>
      <c r="P246" s="27"/>
      <c r="Q246" s="27"/>
      <c r="R246" s="80"/>
      <c r="S246" s="27"/>
      <c r="T246" s="27"/>
      <c r="U246" s="27"/>
      <c r="V246" s="27"/>
      <c r="W246" s="27"/>
      <c r="X246" s="27"/>
      <c r="Y246" s="27"/>
      <c r="Z246" s="27"/>
      <c r="AA246" s="27"/>
      <c r="AB246" s="27"/>
      <c r="AC246" s="27"/>
      <c r="AD246" s="27"/>
      <c r="AE246" s="27"/>
      <c r="AF246" s="27"/>
      <c r="AG246" s="27"/>
      <c r="AH246" s="27"/>
      <c r="AI246" s="27"/>
      <c r="AJ246" s="27"/>
      <c r="AK246" s="27"/>
      <c r="AL246" s="27"/>
    </row>
    <row r="247" spans="1:38">
      <c r="A247" s="27"/>
      <c r="B247" s="27"/>
      <c r="C247" s="27"/>
      <c r="D247" s="27"/>
      <c r="E247" s="27"/>
      <c r="F247" s="27"/>
      <c r="G247" s="27"/>
      <c r="H247" s="27"/>
      <c r="I247" s="27"/>
      <c r="J247" s="27"/>
      <c r="K247" s="27"/>
      <c r="L247" s="27"/>
      <c r="M247" s="27"/>
      <c r="N247" s="27"/>
      <c r="O247" s="27"/>
      <c r="P247" s="27"/>
      <c r="Q247" s="27"/>
      <c r="R247" s="80"/>
      <c r="S247" s="27"/>
      <c r="T247" s="27"/>
      <c r="U247" s="27"/>
      <c r="V247" s="27"/>
      <c r="W247" s="27"/>
      <c r="X247" s="27"/>
      <c r="Y247" s="27"/>
      <c r="Z247" s="27"/>
      <c r="AA247" s="27"/>
      <c r="AB247" s="27"/>
      <c r="AC247" s="27"/>
      <c r="AD247" s="27"/>
      <c r="AE247" s="27"/>
      <c r="AF247" s="27"/>
      <c r="AG247" s="27"/>
      <c r="AH247" s="27"/>
      <c r="AI247" s="27"/>
      <c r="AJ247" s="27"/>
      <c r="AK247" s="27"/>
      <c r="AL247" s="27"/>
    </row>
    <row r="248" spans="1:38">
      <c r="A248" s="27"/>
      <c r="B248" s="27"/>
      <c r="C248" s="27"/>
      <c r="D248" s="27"/>
      <c r="E248" s="27"/>
      <c r="F248" s="27"/>
      <c r="G248" s="27"/>
      <c r="H248" s="27"/>
      <c r="I248" s="27"/>
      <c r="J248" s="27"/>
      <c r="K248" s="27"/>
      <c r="L248" s="27"/>
      <c r="M248" s="27"/>
      <c r="N248" s="27"/>
      <c r="O248" s="27"/>
      <c r="P248" s="27"/>
      <c r="Q248" s="27"/>
      <c r="R248" s="80"/>
      <c r="S248" s="27"/>
      <c r="T248" s="27"/>
      <c r="U248" s="27"/>
      <c r="V248" s="27"/>
      <c r="W248" s="27"/>
      <c r="X248" s="27"/>
      <c r="Y248" s="27"/>
      <c r="Z248" s="27"/>
      <c r="AA248" s="27"/>
      <c r="AB248" s="27"/>
      <c r="AC248" s="27"/>
      <c r="AD248" s="27"/>
      <c r="AE248" s="27"/>
      <c r="AF248" s="27"/>
      <c r="AG248" s="27"/>
      <c r="AH248" s="27"/>
      <c r="AI248" s="27"/>
      <c r="AJ248" s="27"/>
      <c r="AK248" s="27"/>
      <c r="AL248" s="27"/>
    </row>
    <row r="249" spans="1:38">
      <c r="A249" s="27"/>
      <c r="B249" s="27"/>
      <c r="C249" s="27"/>
      <c r="D249" s="27"/>
      <c r="E249" s="27"/>
      <c r="F249" s="27"/>
      <c r="G249" s="27"/>
      <c r="H249" s="27"/>
      <c r="I249" s="27"/>
      <c r="J249" s="27"/>
      <c r="K249" s="27"/>
      <c r="L249" s="27"/>
      <c r="M249" s="27"/>
      <c r="N249" s="27"/>
      <c r="O249" s="27"/>
      <c r="P249" s="27"/>
      <c r="Q249" s="27"/>
      <c r="R249" s="80"/>
      <c r="S249" s="27"/>
      <c r="T249" s="27"/>
      <c r="U249" s="27"/>
      <c r="V249" s="27"/>
      <c r="W249" s="27"/>
      <c r="X249" s="27"/>
      <c r="Y249" s="27"/>
      <c r="Z249" s="27"/>
      <c r="AA249" s="27"/>
      <c r="AB249" s="27"/>
      <c r="AC249" s="27"/>
      <c r="AD249" s="27"/>
      <c r="AE249" s="27"/>
      <c r="AF249" s="27"/>
      <c r="AG249" s="27"/>
      <c r="AH249" s="27"/>
      <c r="AI249" s="27"/>
      <c r="AJ249" s="27"/>
      <c r="AK249" s="27"/>
      <c r="AL249" s="27"/>
    </row>
    <row r="250" spans="1:38">
      <c r="A250" s="27"/>
      <c r="B250" s="27"/>
      <c r="C250" s="27"/>
      <c r="D250" s="27"/>
      <c r="E250" s="27"/>
      <c r="F250" s="27"/>
      <c r="G250" s="27"/>
      <c r="H250" s="27"/>
      <c r="I250" s="27"/>
      <c r="J250" s="27"/>
      <c r="K250" s="27"/>
      <c r="L250" s="27"/>
      <c r="M250" s="27"/>
      <c r="N250" s="27"/>
      <c r="O250" s="27"/>
      <c r="P250" s="27"/>
      <c r="Q250" s="27"/>
      <c r="R250" s="80"/>
      <c r="S250" s="27"/>
      <c r="T250" s="27"/>
      <c r="U250" s="27"/>
      <c r="V250" s="27"/>
      <c r="W250" s="27"/>
      <c r="X250" s="27"/>
      <c r="Y250" s="27"/>
      <c r="Z250" s="27"/>
      <c r="AA250" s="27"/>
      <c r="AB250" s="27"/>
      <c r="AC250" s="27"/>
      <c r="AD250" s="27"/>
      <c r="AE250" s="27"/>
      <c r="AF250" s="27"/>
      <c r="AG250" s="27"/>
      <c r="AH250" s="27"/>
      <c r="AI250" s="27"/>
      <c r="AJ250" s="27"/>
      <c r="AK250" s="27"/>
      <c r="AL250" s="27"/>
    </row>
    <row r="251" spans="1:38">
      <c r="A251" s="27"/>
      <c r="B251" s="27"/>
      <c r="C251" s="27"/>
      <c r="D251" s="27"/>
      <c r="E251" s="27"/>
      <c r="F251" s="27"/>
      <c r="G251" s="27"/>
      <c r="H251" s="27"/>
      <c r="I251" s="27"/>
      <c r="J251" s="27"/>
      <c r="K251" s="27"/>
      <c r="L251" s="27"/>
      <c r="M251" s="27"/>
      <c r="N251" s="27"/>
      <c r="O251" s="27"/>
      <c r="P251" s="27"/>
      <c r="Q251" s="27"/>
      <c r="R251" s="80"/>
      <c r="S251" s="27"/>
      <c r="T251" s="27"/>
      <c r="U251" s="27"/>
      <c r="V251" s="27"/>
      <c r="W251" s="27"/>
      <c r="X251" s="27"/>
      <c r="Y251" s="27"/>
      <c r="Z251" s="27"/>
      <c r="AA251" s="27"/>
      <c r="AB251" s="27"/>
      <c r="AC251" s="27"/>
      <c r="AD251" s="27"/>
      <c r="AE251" s="27"/>
      <c r="AF251" s="27"/>
      <c r="AG251" s="27"/>
      <c r="AH251" s="27"/>
      <c r="AI251" s="27"/>
      <c r="AJ251" s="27"/>
      <c r="AK251" s="27"/>
      <c r="AL251" s="27"/>
    </row>
    <row r="252" spans="1:38">
      <c r="A252" s="27"/>
      <c r="B252" s="27"/>
      <c r="C252" s="27"/>
      <c r="D252" s="27"/>
      <c r="E252" s="27"/>
      <c r="F252" s="27"/>
      <c r="G252" s="27"/>
      <c r="H252" s="27"/>
      <c r="I252" s="27"/>
      <c r="J252" s="27"/>
      <c r="K252" s="27"/>
      <c r="L252" s="27"/>
      <c r="M252" s="27"/>
      <c r="N252" s="27"/>
      <c r="O252" s="27"/>
      <c r="P252" s="27"/>
      <c r="Q252" s="27"/>
      <c r="R252" s="80"/>
      <c r="S252" s="27"/>
      <c r="T252" s="27"/>
      <c r="U252" s="27"/>
      <c r="V252" s="27"/>
      <c r="W252" s="27"/>
      <c r="X252" s="27"/>
      <c r="Y252" s="27"/>
      <c r="Z252" s="27"/>
      <c r="AA252" s="27"/>
      <c r="AB252" s="27"/>
      <c r="AC252" s="27"/>
      <c r="AD252" s="27"/>
      <c r="AE252" s="27"/>
      <c r="AF252" s="27"/>
      <c r="AG252" s="27"/>
      <c r="AH252" s="27"/>
      <c r="AI252" s="27"/>
      <c r="AJ252" s="27"/>
      <c r="AK252" s="27"/>
      <c r="AL252" s="27"/>
    </row>
    <row r="253" spans="1:38">
      <c r="A253" s="27"/>
      <c r="B253" s="27"/>
      <c r="C253" s="27"/>
      <c r="D253" s="27"/>
      <c r="E253" s="27"/>
      <c r="F253" s="27"/>
      <c r="G253" s="27"/>
      <c r="H253" s="27"/>
      <c r="I253" s="27"/>
      <c r="J253" s="27"/>
      <c r="K253" s="27"/>
      <c r="L253" s="27"/>
      <c r="M253" s="27"/>
      <c r="N253" s="27"/>
      <c r="O253" s="27"/>
      <c r="P253" s="27"/>
      <c r="Q253" s="27"/>
      <c r="R253" s="80"/>
      <c r="S253" s="27"/>
      <c r="T253" s="27"/>
      <c r="U253" s="27"/>
      <c r="V253" s="27"/>
      <c r="W253" s="27"/>
      <c r="X253" s="27"/>
      <c r="Y253" s="27"/>
      <c r="Z253" s="27"/>
      <c r="AA253" s="27"/>
      <c r="AB253" s="27"/>
      <c r="AC253" s="27"/>
      <c r="AD253" s="27"/>
      <c r="AE253" s="27"/>
      <c r="AF253" s="27"/>
      <c r="AG253" s="27"/>
      <c r="AH253" s="27"/>
      <c r="AI253" s="27"/>
      <c r="AJ253" s="27"/>
      <c r="AK253" s="27"/>
      <c r="AL253" s="27"/>
    </row>
    <row r="254" spans="1:38">
      <c r="A254" s="27"/>
      <c r="B254" s="27"/>
      <c r="C254" s="27"/>
      <c r="D254" s="27"/>
      <c r="E254" s="27"/>
      <c r="F254" s="27"/>
      <c r="G254" s="27"/>
      <c r="H254" s="27"/>
      <c r="I254" s="27"/>
      <c r="J254" s="27"/>
      <c r="K254" s="27"/>
      <c r="L254" s="27"/>
      <c r="M254" s="27"/>
      <c r="N254" s="27"/>
      <c r="O254" s="27"/>
      <c r="P254" s="27"/>
      <c r="Q254" s="27"/>
      <c r="R254" s="80"/>
      <c r="S254" s="27"/>
      <c r="T254" s="27"/>
      <c r="U254" s="27"/>
      <c r="V254" s="27"/>
      <c r="W254" s="27"/>
      <c r="X254" s="27"/>
      <c r="Y254" s="27"/>
      <c r="Z254" s="27"/>
      <c r="AA254" s="27"/>
      <c r="AB254" s="27"/>
      <c r="AC254" s="27"/>
      <c r="AD254" s="27"/>
      <c r="AE254" s="27"/>
      <c r="AF254" s="27"/>
      <c r="AG254" s="27"/>
      <c r="AH254" s="27"/>
      <c r="AI254" s="27"/>
      <c r="AJ254" s="27"/>
      <c r="AK254" s="27"/>
      <c r="AL254" s="27"/>
    </row>
    <row r="255" spans="1:38">
      <c r="A255" s="27"/>
      <c r="B255" s="27"/>
      <c r="C255" s="27"/>
      <c r="D255" s="27"/>
      <c r="E255" s="27"/>
      <c r="F255" s="27"/>
      <c r="G255" s="27"/>
      <c r="H255" s="27"/>
      <c r="I255" s="27"/>
      <c r="J255" s="27"/>
      <c r="K255" s="27"/>
      <c r="L255" s="27"/>
      <c r="M255" s="27"/>
      <c r="N255" s="27"/>
      <c r="O255" s="27"/>
      <c r="P255" s="27"/>
      <c r="Q255" s="27"/>
      <c r="R255" s="80"/>
      <c r="S255" s="27"/>
      <c r="T255" s="27"/>
      <c r="U255" s="27"/>
      <c r="V255" s="27"/>
      <c r="W255" s="27"/>
      <c r="X255" s="27"/>
      <c r="Y255" s="27"/>
      <c r="Z255" s="27"/>
      <c r="AA255" s="27"/>
      <c r="AB255" s="27"/>
      <c r="AC255" s="27"/>
      <c r="AD255" s="27"/>
      <c r="AE255" s="27"/>
      <c r="AF255" s="27"/>
      <c r="AG255" s="27"/>
      <c r="AH255" s="27"/>
      <c r="AI255" s="27"/>
      <c r="AJ255" s="27"/>
      <c r="AK255" s="27"/>
      <c r="AL255" s="27"/>
    </row>
    <row r="256" spans="1:38">
      <c r="A256" s="27"/>
      <c r="B256" s="27"/>
      <c r="C256" s="27"/>
      <c r="D256" s="27"/>
      <c r="E256" s="27"/>
      <c r="F256" s="27"/>
      <c r="G256" s="27"/>
      <c r="H256" s="27"/>
      <c r="I256" s="27"/>
      <c r="J256" s="27"/>
      <c r="K256" s="27"/>
      <c r="L256" s="27"/>
      <c r="M256" s="27"/>
      <c r="N256" s="27"/>
      <c r="O256" s="27"/>
      <c r="P256" s="27"/>
      <c r="Q256" s="27"/>
      <c r="R256" s="80"/>
      <c r="S256" s="27"/>
      <c r="T256" s="27"/>
      <c r="U256" s="27"/>
      <c r="V256" s="27"/>
      <c r="W256" s="27"/>
      <c r="X256" s="27"/>
      <c r="Y256" s="27"/>
      <c r="Z256" s="27"/>
      <c r="AA256" s="27"/>
      <c r="AB256" s="27"/>
      <c r="AC256" s="27"/>
      <c r="AD256" s="27"/>
      <c r="AE256" s="27"/>
      <c r="AF256" s="27"/>
      <c r="AG256" s="27"/>
      <c r="AH256" s="27"/>
      <c r="AI256" s="27"/>
      <c r="AJ256" s="27"/>
      <c r="AK256" s="27"/>
      <c r="AL256" s="27"/>
    </row>
    <row r="257" spans="1:38">
      <c r="A257" s="27"/>
      <c r="B257" s="27"/>
      <c r="C257" s="27"/>
      <c r="D257" s="27"/>
      <c r="E257" s="27"/>
      <c r="F257" s="27"/>
      <c r="G257" s="27"/>
      <c r="H257" s="27"/>
      <c r="I257" s="27"/>
      <c r="J257" s="27"/>
      <c r="K257" s="27"/>
      <c r="L257" s="27"/>
      <c r="M257" s="27"/>
      <c r="N257" s="27"/>
      <c r="O257" s="27"/>
      <c r="P257" s="27"/>
      <c r="Q257" s="27"/>
      <c r="R257" s="80"/>
      <c r="S257" s="27"/>
      <c r="T257" s="27"/>
      <c r="U257" s="27"/>
      <c r="V257" s="27"/>
      <c r="W257" s="27"/>
      <c r="X257" s="27"/>
      <c r="Y257" s="27"/>
      <c r="Z257" s="27"/>
      <c r="AA257" s="27"/>
      <c r="AB257" s="27"/>
      <c r="AC257" s="27"/>
      <c r="AD257" s="27"/>
      <c r="AE257" s="27"/>
      <c r="AF257" s="27"/>
      <c r="AG257" s="27"/>
      <c r="AH257" s="27"/>
      <c r="AI257" s="27"/>
      <c r="AJ257" s="27"/>
      <c r="AK257" s="27"/>
      <c r="AL257" s="27"/>
    </row>
    <row r="258" spans="1:38">
      <c r="A258" s="27"/>
      <c r="B258" s="27"/>
      <c r="C258" s="27"/>
      <c r="D258" s="27"/>
      <c r="E258" s="27"/>
      <c r="F258" s="27"/>
      <c r="G258" s="27"/>
      <c r="H258" s="27"/>
      <c r="I258" s="27"/>
      <c r="J258" s="27"/>
      <c r="K258" s="27"/>
      <c r="L258" s="27"/>
      <c r="M258" s="27"/>
      <c r="N258" s="27"/>
      <c r="O258" s="27"/>
      <c r="P258" s="27"/>
      <c r="Q258" s="27"/>
      <c r="R258" s="80"/>
      <c r="S258" s="27"/>
      <c r="T258" s="27"/>
      <c r="U258" s="27"/>
      <c r="V258" s="27"/>
      <c r="W258" s="27"/>
      <c r="X258" s="27"/>
      <c r="Y258" s="27"/>
      <c r="Z258" s="27"/>
      <c r="AA258" s="27"/>
      <c r="AB258" s="27"/>
      <c r="AC258" s="27"/>
      <c r="AD258" s="27"/>
      <c r="AE258" s="27"/>
      <c r="AF258" s="27"/>
      <c r="AG258" s="27"/>
      <c r="AH258" s="27"/>
      <c r="AI258" s="27"/>
      <c r="AJ258" s="27"/>
      <c r="AK258" s="27"/>
      <c r="AL258" s="27"/>
    </row>
    <row r="259" spans="1:38">
      <c r="A259" s="27"/>
      <c r="B259" s="27"/>
      <c r="C259" s="27"/>
      <c r="D259" s="27"/>
      <c r="E259" s="27"/>
      <c r="F259" s="27"/>
      <c r="G259" s="27"/>
      <c r="H259" s="27"/>
      <c r="I259" s="27"/>
      <c r="J259" s="27"/>
      <c r="K259" s="27"/>
      <c r="L259" s="27"/>
      <c r="M259" s="27"/>
      <c r="N259" s="27"/>
      <c r="O259" s="27"/>
      <c r="P259" s="27"/>
      <c r="Q259" s="27"/>
      <c r="R259" s="80"/>
      <c r="S259" s="27"/>
      <c r="T259" s="27"/>
      <c r="U259" s="27"/>
      <c r="V259" s="27"/>
      <c r="W259" s="27"/>
      <c r="X259" s="27"/>
      <c r="Y259" s="27"/>
      <c r="Z259" s="27"/>
      <c r="AA259" s="27"/>
      <c r="AB259" s="27"/>
      <c r="AC259" s="27"/>
      <c r="AD259" s="27"/>
      <c r="AE259" s="27"/>
      <c r="AF259" s="27"/>
      <c r="AG259" s="27"/>
      <c r="AH259" s="27"/>
      <c r="AI259" s="27"/>
      <c r="AJ259" s="27"/>
      <c r="AK259" s="27"/>
      <c r="AL259" s="27"/>
    </row>
    <row r="260" spans="1:38">
      <c r="A260" s="27"/>
      <c r="B260" s="27"/>
      <c r="C260" s="27"/>
      <c r="D260" s="27"/>
      <c r="E260" s="27"/>
      <c r="F260" s="27"/>
      <c r="G260" s="27"/>
      <c r="H260" s="27"/>
      <c r="I260" s="27"/>
      <c r="J260" s="27"/>
      <c r="K260" s="27"/>
      <c r="L260" s="27"/>
      <c r="M260" s="27"/>
      <c r="N260" s="27"/>
      <c r="O260" s="27"/>
      <c r="P260" s="27"/>
      <c r="Q260" s="27"/>
      <c r="R260" s="80"/>
      <c r="S260" s="27"/>
      <c r="T260" s="27"/>
      <c r="U260" s="27"/>
      <c r="V260" s="27"/>
      <c r="W260" s="27"/>
      <c r="X260" s="27"/>
      <c r="Y260" s="27"/>
      <c r="Z260" s="27"/>
      <c r="AA260" s="27"/>
      <c r="AB260" s="27"/>
      <c r="AC260" s="27"/>
      <c r="AD260" s="27"/>
      <c r="AE260" s="27"/>
      <c r="AF260" s="27"/>
      <c r="AG260" s="27"/>
      <c r="AH260" s="27"/>
      <c r="AI260" s="27"/>
      <c r="AJ260" s="27"/>
      <c r="AK260" s="27"/>
      <c r="AL260" s="27"/>
    </row>
    <row r="261" spans="1:38">
      <c r="A261" s="27"/>
      <c r="B261" s="27"/>
      <c r="C261" s="27"/>
      <c r="D261" s="27"/>
      <c r="E261" s="27"/>
      <c r="F261" s="27"/>
      <c r="G261" s="27"/>
      <c r="H261" s="27"/>
      <c r="I261" s="27"/>
      <c r="J261" s="27"/>
      <c r="K261" s="27"/>
      <c r="L261" s="27"/>
      <c r="M261" s="27"/>
      <c r="N261" s="27"/>
      <c r="O261" s="27"/>
      <c r="P261" s="27"/>
      <c r="Q261" s="27"/>
      <c r="R261" s="80"/>
      <c r="S261" s="27"/>
      <c r="T261" s="27"/>
      <c r="U261" s="27"/>
      <c r="V261" s="27"/>
      <c r="W261" s="27"/>
      <c r="X261" s="27"/>
      <c r="Y261" s="27"/>
      <c r="Z261" s="27"/>
      <c r="AA261" s="27"/>
      <c r="AB261" s="27"/>
      <c r="AC261" s="27"/>
      <c r="AD261" s="27"/>
      <c r="AE261" s="27"/>
      <c r="AF261" s="27"/>
      <c r="AG261" s="27"/>
      <c r="AH261" s="27"/>
      <c r="AI261" s="27"/>
      <c r="AJ261" s="27"/>
      <c r="AK261" s="27"/>
      <c r="AL261" s="27"/>
    </row>
    <row r="262" spans="1:38">
      <c r="A262" s="27"/>
      <c r="B262" s="27"/>
      <c r="C262" s="27"/>
      <c r="D262" s="27"/>
      <c r="E262" s="27"/>
      <c r="F262" s="27"/>
      <c r="G262" s="27"/>
      <c r="H262" s="27"/>
      <c r="I262" s="27"/>
      <c r="J262" s="27"/>
      <c r="K262" s="27"/>
      <c r="L262" s="27"/>
      <c r="M262" s="27"/>
      <c r="N262" s="27"/>
      <c r="O262" s="27"/>
      <c r="P262" s="27"/>
      <c r="Q262" s="27"/>
      <c r="R262" s="80"/>
      <c r="S262" s="27"/>
      <c r="T262" s="27"/>
      <c r="U262" s="27"/>
      <c r="V262" s="27"/>
      <c r="W262" s="27"/>
      <c r="X262" s="27"/>
      <c r="Y262" s="27"/>
      <c r="Z262" s="27"/>
      <c r="AA262" s="27"/>
      <c r="AB262" s="27"/>
      <c r="AC262" s="27"/>
      <c r="AD262" s="27"/>
      <c r="AE262" s="27"/>
      <c r="AF262" s="27"/>
      <c r="AG262" s="27"/>
      <c r="AH262" s="27"/>
      <c r="AI262" s="27"/>
      <c r="AJ262" s="27"/>
      <c r="AK262" s="27"/>
      <c r="AL262" s="27"/>
    </row>
    <row r="263" spans="1:38">
      <c r="A263" s="27"/>
      <c r="B263" s="27"/>
      <c r="C263" s="27"/>
      <c r="D263" s="27"/>
      <c r="E263" s="27"/>
      <c r="F263" s="27"/>
      <c r="G263" s="27"/>
      <c r="H263" s="27"/>
      <c r="I263" s="27"/>
      <c r="J263" s="27"/>
      <c r="K263" s="27"/>
      <c r="L263" s="27"/>
      <c r="M263" s="27"/>
      <c r="N263" s="27"/>
      <c r="O263" s="27"/>
      <c r="P263" s="27"/>
      <c r="Q263" s="27"/>
      <c r="R263" s="80"/>
      <c r="S263" s="27"/>
      <c r="T263" s="27"/>
      <c r="U263" s="27"/>
      <c r="V263" s="27"/>
      <c r="W263" s="27"/>
      <c r="X263" s="27"/>
      <c r="Y263" s="27"/>
      <c r="Z263" s="27"/>
      <c r="AA263" s="27"/>
      <c r="AB263" s="27"/>
      <c r="AC263" s="27"/>
      <c r="AD263" s="27"/>
      <c r="AE263" s="27"/>
      <c r="AF263" s="27"/>
      <c r="AG263" s="27"/>
      <c r="AH263" s="27"/>
      <c r="AI263" s="27"/>
      <c r="AJ263" s="27"/>
      <c r="AK263" s="27"/>
      <c r="AL263" s="27"/>
    </row>
    <row r="264" spans="1:38">
      <c r="A264" s="27"/>
      <c r="B264" s="27"/>
      <c r="C264" s="27"/>
      <c r="D264" s="27"/>
      <c r="E264" s="27"/>
      <c r="F264" s="27"/>
      <c r="G264" s="27"/>
      <c r="H264" s="27"/>
      <c r="I264" s="27"/>
      <c r="J264" s="27"/>
      <c r="K264" s="27"/>
      <c r="L264" s="27"/>
      <c r="M264" s="27"/>
      <c r="N264" s="27"/>
      <c r="O264" s="27"/>
      <c r="P264" s="27"/>
      <c r="Q264" s="27"/>
      <c r="R264" s="80"/>
      <c r="S264" s="27"/>
      <c r="T264" s="27"/>
      <c r="U264" s="27"/>
      <c r="V264" s="27"/>
      <c r="W264" s="27"/>
      <c r="X264" s="27"/>
      <c r="Y264" s="27"/>
      <c r="Z264" s="27"/>
      <c r="AA264" s="27"/>
      <c r="AB264" s="27"/>
      <c r="AC264" s="27"/>
      <c r="AD264" s="27"/>
      <c r="AE264" s="27"/>
      <c r="AF264" s="27"/>
      <c r="AG264" s="27"/>
      <c r="AH264" s="27"/>
      <c r="AI264" s="27"/>
      <c r="AJ264" s="27"/>
      <c r="AK264" s="27"/>
      <c r="AL264" s="27"/>
    </row>
    <row r="265" spans="1:38">
      <c r="A265" s="27"/>
      <c r="B265" s="27"/>
      <c r="C265" s="27"/>
      <c r="D265" s="27"/>
      <c r="E265" s="27"/>
      <c r="F265" s="27"/>
      <c r="G265" s="27"/>
      <c r="H265" s="27"/>
      <c r="I265" s="27"/>
      <c r="J265" s="27"/>
      <c r="K265" s="27"/>
      <c r="L265" s="27"/>
      <c r="M265" s="27"/>
      <c r="N265" s="27"/>
      <c r="O265" s="27"/>
      <c r="P265" s="27"/>
      <c r="Q265" s="27"/>
      <c r="R265" s="80"/>
      <c r="S265" s="27"/>
      <c r="T265" s="27"/>
      <c r="U265" s="27"/>
      <c r="V265" s="27"/>
      <c r="W265" s="27"/>
      <c r="X265" s="27"/>
      <c r="Y265" s="27"/>
      <c r="Z265" s="27"/>
      <c r="AA265" s="27"/>
      <c r="AB265" s="27"/>
      <c r="AC265" s="27"/>
      <c r="AD265" s="27"/>
      <c r="AE265" s="27"/>
      <c r="AF265" s="27"/>
      <c r="AG265" s="27"/>
      <c r="AH265" s="27"/>
      <c r="AI265" s="27"/>
      <c r="AJ265" s="27"/>
      <c r="AK265" s="27"/>
      <c r="AL265" s="27"/>
    </row>
    <row r="266" spans="1:38">
      <c r="A266" s="27"/>
      <c r="B266" s="27"/>
      <c r="C266" s="27"/>
      <c r="D266" s="27"/>
      <c r="E266" s="27"/>
      <c r="F266" s="27"/>
      <c r="G266" s="27"/>
      <c r="H266" s="27"/>
      <c r="I266" s="27"/>
      <c r="J266" s="27"/>
      <c r="K266" s="27"/>
      <c r="L266" s="27"/>
      <c r="M266" s="27"/>
      <c r="N266" s="27"/>
      <c r="O266" s="27"/>
      <c r="P266" s="27"/>
      <c r="Q266" s="27"/>
      <c r="R266" s="80"/>
      <c r="S266" s="27"/>
      <c r="T266" s="27"/>
      <c r="U266" s="27"/>
      <c r="V266" s="27"/>
      <c r="W266" s="27"/>
      <c r="X266" s="27"/>
      <c r="Y266" s="27"/>
      <c r="Z266" s="27"/>
      <c r="AA266" s="27"/>
      <c r="AB266" s="27"/>
      <c r="AC266" s="27"/>
      <c r="AD266" s="27"/>
      <c r="AE266" s="27"/>
      <c r="AF266" s="27"/>
      <c r="AG266" s="27"/>
      <c r="AH266" s="27"/>
      <c r="AI266" s="27"/>
      <c r="AJ266" s="27"/>
      <c r="AK266" s="27"/>
      <c r="AL266" s="27"/>
    </row>
    <row r="267" spans="1:38">
      <c r="A267" s="27"/>
      <c r="B267" s="27"/>
      <c r="C267" s="27"/>
      <c r="D267" s="27"/>
      <c r="E267" s="27"/>
      <c r="F267" s="27"/>
      <c r="G267" s="27"/>
      <c r="H267" s="27"/>
      <c r="I267" s="27"/>
      <c r="J267" s="27"/>
      <c r="K267" s="27"/>
      <c r="L267" s="27"/>
      <c r="M267" s="27"/>
      <c r="N267" s="27"/>
      <c r="O267" s="27"/>
      <c r="P267" s="27"/>
      <c r="Q267" s="27"/>
      <c r="R267" s="80"/>
      <c r="S267" s="27"/>
      <c r="T267" s="27"/>
      <c r="U267" s="27"/>
      <c r="V267" s="27"/>
      <c r="W267" s="27"/>
      <c r="X267" s="27"/>
      <c r="Y267" s="27"/>
      <c r="Z267" s="27"/>
      <c r="AA267" s="27"/>
      <c r="AB267" s="27"/>
      <c r="AC267" s="27"/>
      <c r="AD267" s="27"/>
      <c r="AE267" s="27"/>
      <c r="AF267" s="27"/>
      <c r="AG267" s="27"/>
      <c r="AH267" s="27"/>
      <c r="AI267" s="27"/>
      <c r="AJ267" s="27"/>
      <c r="AK267" s="27"/>
      <c r="AL267" s="27"/>
    </row>
    <row r="268" spans="1:38">
      <c r="A268" s="27"/>
      <c r="B268" s="27"/>
      <c r="C268" s="27"/>
      <c r="D268" s="27"/>
      <c r="E268" s="27"/>
      <c r="F268" s="27"/>
      <c r="G268" s="27"/>
      <c r="H268" s="27"/>
      <c r="I268" s="27"/>
      <c r="J268" s="27"/>
      <c r="K268" s="27"/>
      <c r="L268" s="27"/>
      <c r="M268" s="27"/>
      <c r="N268" s="27"/>
      <c r="O268" s="27"/>
      <c r="P268" s="27"/>
      <c r="Q268" s="27"/>
      <c r="R268" s="80"/>
      <c r="S268" s="27"/>
      <c r="T268" s="27"/>
      <c r="U268" s="27"/>
      <c r="V268" s="27"/>
      <c r="W268" s="27"/>
      <c r="X268" s="27"/>
      <c r="Y268" s="27"/>
      <c r="Z268" s="27"/>
      <c r="AA268" s="27"/>
      <c r="AB268" s="27"/>
      <c r="AC268" s="27"/>
      <c r="AD268" s="27"/>
      <c r="AE268" s="27"/>
      <c r="AF268" s="27"/>
      <c r="AG268" s="27"/>
      <c r="AH268" s="27"/>
      <c r="AI268" s="27"/>
      <c r="AJ268" s="27"/>
      <c r="AK268" s="27"/>
      <c r="AL268" s="27"/>
    </row>
    <row r="269" spans="1:38">
      <c r="A269" s="27"/>
      <c r="B269" s="27"/>
      <c r="C269" s="27"/>
      <c r="D269" s="27"/>
      <c r="E269" s="27"/>
      <c r="F269" s="27"/>
      <c r="G269" s="27"/>
      <c r="H269" s="27"/>
      <c r="I269" s="27"/>
      <c r="J269" s="27"/>
      <c r="K269" s="27"/>
      <c r="L269" s="27"/>
      <c r="M269" s="27"/>
      <c r="N269" s="27"/>
      <c r="O269" s="27"/>
      <c r="P269" s="27"/>
      <c r="Q269" s="27"/>
      <c r="R269" s="80"/>
      <c r="S269" s="27"/>
      <c r="T269" s="27"/>
      <c r="U269" s="27"/>
      <c r="V269" s="27"/>
      <c r="W269" s="27"/>
      <c r="X269" s="27"/>
      <c r="Y269" s="27"/>
      <c r="Z269" s="27"/>
      <c r="AA269" s="27"/>
      <c r="AB269" s="27"/>
      <c r="AC269" s="27"/>
      <c r="AD269" s="27"/>
      <c r="AE269" s="27"/>
      <c r="AF269" s="27"/>
      <c r="AG269" s="27"/>
      <c r="AH269" s="27"/>
      <c r="AI269" s="27"/>
      <c r="AJ269" s="27"/>
      <c r="AK269" s="27"/>
      <c r="AL269" s="27"/>
    </row>
    <row r="270" spans="1:38">
      <c r="A270" s="27"/>
      <c r="B270" s="27"/>
      <c r="C270" s="27"/>
      <c r="D270" s="27"/>
      <c r="E270" s="27"/>
      <c r="F270" s="27"/>
      <c r="G270" s="27"/>
      <c r="H270" s="27"/>
      <c r="I270" s="27"/>
      <c r="J270" s="27"/>
      <c r="K270" s="27"/>
      <c r="L270" s="27"/>
      <c r="M270" s="27"/>
      <c r="N270" s="27"/>
      <c r="O270" s="27"/>
      <c r="P270" s="27"/>
      <c r="Q270" s="27"/>
      <c r="R270" s="80"/>
      <c r="S270" s="27"/>
      <c r="T270" s="27"/>
      <c r="U270" s="27"/>
      <c r="V270" s="27"/>
      <c r="W270" s="27"/>
      <c r="X270" s="27"/>
      <c r="Y270" s="27"/>
      <c r="Z270" s="27"/>
      <c r="AA270" s="27"/>
      <c r="AB270" s="27"/>
      <c r="AC270" s="27"/>
      <c r="AD270" s="27"/>
      <c r="AE270" s="27"/>
      <c r="AF270" s="27"/>
      <c r="AG270" s="27"/>
      <c r="AH270" s="27"/>
      <c r="AI270" s="27"/>
      <c r="AJ270" s="27"/>
      <c r="AK270" s="27"/>
      <c r="AL270" s="27"/>
    </row>
    <row r="271" spans="1:38">
      <c r="A271" s="27"/>
      <c r="B271" s="27"/>
      <c r="C271" s="27"/>
      <c r="D271" s="27"/>
      <c r="E271" s="27"/>
      <c r="F271" s="27"/>
      <c r="G271" s="27"/>
      <c r="H271" s="27"/>
      <c r="I271" s="27"/>
      <c r="J271" s="27"/>
      <c r="K271" s="27"/>
      <c r="L271" s="27"/>
      <c r="M271" s="27"/>
      <c r="N271" s="27"/>
      <c r="O271" s="27"/>
      <c r="P271" s="27"/>
      <c r="Q271" s="27"/>
      <c r="R271" s="80"/>
      <c r="S271" s="27"/>
      <c r="T271" s="27"/>
      <c r="U271" s="27"/>
      <c r="V271" s="27"/>
      <c r="W271" s="27"/>
      <c r="X271" s="27"/>
      <c r="Y271" s="27"/>
      <c r="Z271" s="27"/>
      <c r="AA271" s="27"/>
      <c r="AB271" s="27"/>
      <c r="AC271" s="27"/>
      <c r="AD271" s="27"/>
      <c r="AE271" s="27"/>
      <c r="AF271" s="27"/>
      <c r="AG271" s="27"/>
      <c r="AH271" s="27"/>
      <c r="AI271" s="27"/>
      <c r="AJ271" s="27"/>
      <c r="AK271" s="27"/>
      <c r="AL271" s="27"/>
    </row>
    <row r="272" spans="1:38">
      <c r="A272" s="27"/>
      <c r="B272" s="27"/>
      <c r="C272" s="27"/>
      <c r="D272" s="27"/>
      <c r="E272" s="27"/>
      <c r="F272" s="27"/>
      <c r="G272" s="27"/>
      <c r="H272" s="27"/>
      <c r="I272" s="27"/>
      <c r="J272" s="27"/>
      <c r="K272" s="27"/>
      <c r="L272" s="27"/>
      <c r="M272" s="27"/>
      <c r="N272" s="27"/>
      <c r="O272" s="27"/>
      <c r="P272" s="27"/>
      <c r="Q272" s="27"/>
      <c r="R272" s="80"/>
      <c r="S272" s="27"/>
      <c r="T272" s="27"/>
      <c r="U272" s="27"/>
      <c r="V272" s="27"/>
      <c r="W272" s="27"/>
      <c r="X272" s="27"/>
      <c r="Y272" s="27"/>
      <c r="Z272" s="27"/>
      <c r="AA272" s="27"/>
      <c r="AB272" s="27"/>
      <c r="AC272" s="27"/>
      <c r="AD272" s="27"/>
      <c r="AE272" s="27"/>
      <c r="AF272" s="27"/>
      <c r="AG272" s="27"/>
      <c r="AH272" s="27"/>
      <c r="AI272" s="27"/>
      <c r="AJ272" s="27"/>
      <c r="AK272" s="27"/>
      <c r="AL272" s="27"/>
    </row>
    <row r="273" spans="1:38">
      <c r="A273" s="27"/>
      <c r="B273" s="27"/>
      <c r="C273" s="27"/>
      <c r="D273" s="27"/>
      <c r="E273" s="27"/>
      <c r="F273" s="27"/>
      <c r="G273" s="27"/>
      <c r="H273" s="27"/>
      <c r="I273" s="27"/>
      <c r="J273" s="27"/>
      <c r="K273" s="27"/>
      <c r="L273" s="27"/>
      <c r="M273" s="27"/>
      <c r="N273" s="27"/>
      <c r="O273" s="27"/>
      <c r="P273" s="27"/>
      <c r="Q273" s="27"/>
      <c r="R273" s="80"/>
      <c r="S273" s="27"/>
      <c r="T273" s="27"/>
      <c r="U273" s="27"/>
      <c r="V273" s="27"/>
      <c r="W273" s="27"/>
      <c r="X273" s="27"/>
      <c r="Y273" s="27"/>
      <c r="Z273" s="27"/>
      <c r="AA273" s="27"/>
      <c r="AB273" s="27"/>
      <c r="AC273" s="27"/>
      <c r="AD273" s="27"/>
      <c r="AE273" s="27"/>
      <c r="AF273" s="27"/>
      <c r="AG273" s="27"/>
      <c r="AH273" s="27"/>
      <c r="AI273" s="27"/>
      <c r="AJ273" s="27"/>
      <c r="AK273" s="27"/>
      <c r="AL273" s="27"/>
    </row>
    <row r="274" spans="1:38">
      <c r="A274" s="27"/>
      <c r="B274" s="27"/>
      <c r="C274" s="27"/>
      <c r="D274" s="27"/>
      <c r="E274" s="27"/>
      <c r="F274" s="27"/>
      <c r="G274" s="27"/>
      <c r="H274" s="27"/>
      <c r="I274" s="27"/>
      <c r="J274" s="27"/>
      <c r="K274" s="27"/>
      <c r="L274" s="27"/>
      <c r="M274" s="27"/>
      <c r="N274" s="27"/>
      <c r="O274" s="27"/>
      <c r="P274" s="27"/>
      <c r="Q274" s="27"/>
      <c r="R274" s="80"/>
      <c r="S274" s="27"/>
      <c r="T274" s="27"/>
      <c r="U274" s="27"/>
      <c r="V274" s="27"/>
      <c r="W274" s="27"/>
      <c r="X274" s="27"/>
      <c r="Y274" s="27"/>
      <c r="Z274" s="27"/>
      <c r="AA274" s="27"/>
      <c r="AB274" s="27"/>
      <c r="AC274" s="27"/>
      <c r="AD274" s="27"/>
      <c r="AE274" s="27"/>
      <c r="AF274" s="27"/>
      <c r="AG274" s="27"/>
      <c r="AH274" s="27"/>
      <c r="AI274" s="27"/>
      <c r="AJ274" s="27"/>
      <c r="AK274" s="27"/>
      <c r="AL274" s="27"/>
    </row>
    <row r="275" spans="1:38">
      <c r="A275" s="27"/>
      <c r="B275" s="27"/>
      <c r="C275" s="27"/>
      <c r="D275" s="27"/>
      <c r="E275" s="27"/>
      <c r="F275" s="27"/>
      <c r="G275" s="27"/>
      <c r="H275" s="27"/>
      <c r="I275" s="27"/>
      <c r="J275" s="27"/>
      <c r="K275" s="27"/>
      <c r="L275" s="27"/>
      <c r="M275" s="27"/>
      <c r="N275" s="27"/>
      <c r="O275" s="27"/>
      <c r="P275" s="27"/>
      <c r="Q275" s="27"/>
      <c r="R275" s="80"/>
      <c r="S275" s="27"/>
      <c r="T275" s="27"/>
      <c r="U275" s="27"/>
      <c r="V275" s="27"/>
      <c r="W275" s="27"/>
      <c r="X275" s="27"/>
      <c r="Y275" s="27"/>
      <c r="Z275" s="27"/>
      <c r="AA275" s="27"/>
      <c r="AB275" s="27"/>
      <c r="AC275" s="27"/>
      <c r="AD275" s="27"/>
      <c r="AE275" s="27"/>
      <c r="AF275" s="27"/>
      <c r="AG275" s="27"/>
      <c r="AH275" s="27"/>
      <c r="AI275" s="27"/>
      <c r="AJ275" s="27"/>
      <c r="AK275" s="27"/>
      <c r="AL275" s="27"/>
    </row>
    <row r="276" spans="1:38">
      <c r="A276" s="27"/>
      <c r="B276" s="27"/>
      <c r="C276" s="27"/>
      <c r="D276" s="27"/>
      <c r="E276" s="27"/>
      <c r="F276" s="27"/>
      <c r="G276" s="27"/>
      <c r="H276" s="27"/>
      <c r="I276" s="27"/>
      <c r="J276" s="27"/>
      <c r="K276" s="27"/>
      <c r="L276" s="27"/>
      <c r="M276" s="27"/>
      <c r="N276" s="27"/>
      <c r="O276" s="27"/>
      <c r="P276" s="27"/>
      <c r="Q276" s="27"/>
      <c r="R276" s="80"/>
      <c r="S276" s="27"/>
      <c r="T276" s="27"/>
      <c r="U276" s="27"/>
      <c r="V276" s="27"/>
      <c r="W276" s="27"/>
      <c r="X276" s="27"/>
      <c r="Y276" s="27"/>
      <c r="Z276" s="27"/>
      <c r="AA276" s="27"/>
      <c r="AB276" s="27"/>
      <c r="AC276" s="27"/>
      <c r="AD276" s="27"/>
      <c r="AE276" s="27"/>
      <c r="AF276" s="27"/>
      <c r="AG276" s="27"/>
      <c r="AH276" s="27"/>
      <c r="AI276" s="27"/>
      <c r="AJ276" s="27"/>
      <c r="AK276" s="27"/>
      <c r="AL276" s="27"/>
    </row>
    <row r="277" spans="1:38">
      <c r="A277" s="27"/>
      <c r="B277" s="27"/>
      <c r="C277" s="27"/>
      <c r="D277" s="27"/>
      <c r="E277" s="27"/>
      <c r="F277" s="27"/>
      <c r="G277" s="27"/>
      <c r="H277" s="27"/>
      <c r="I277" s="27"/>
      <c r="J277" s="27"/>
      <c r="K277" s="27"/>
      <c r="L277" s="27"/>
      <c r="M277" s="27"/>
      <c r="N277" s="27"/>
      <c r="O277" s="27"/>
      <c r="P277" s="27"/>
      <c r="Q277" s="27"/>
      <c r="R277" s="80"/>
      <c r="S277" s="27"/>
      <c r="T277" s="27"/>
      <c r="U277" s="27"/>
      <c r="V277" s="27"/>
      <c r="W277" s="27"/>
      <c r="X277" s="27"/>
      <c r="Y277" s="27"/>
      <c r="Z277" s="27"/>
      <c r="AA277" s="27"/>
      <c r="AB277" s="27"/>
      <c r="AC277" s="27"/>
      <c r="AD277" s="27"/>
      <c r="AE277" s="27"/>
      <c r="AF277" s="27"/>
      <c r="AG277" s="27"/>
      <c r="AH277" s="27"/>
      <c r="AI277" s="27"/>
      <c r="AJ277" s="27"/>
      <c r="AK277" s="27"/>
      <c r="AL277" s="27"/>
    </row>
    <row r="278" spans="1:38">
      <c r="A278" s="27"/>
      <c r="B278" s="27"/>
      <c r="C278" s="27"/>
      <c r="D278" s="27"/>
      <c r="E278" s="27"/>
      <c r="F278" s="27"/>
      <c r="G278" s="27"/>
      <c r="H278" s="27"/>
      <c r="I278" s="27"/>
      <c r="J278" s="27"/>
      <c r="K278" s="27"/>
      <c r="L278" s="27"/>
      <c r="M278" s="27"/>
      <c r="N278" s="27"/>
      <c r="O278" s="27"/>
      <c r="P278" s="27"/>
      <c r="Q278" s="27"/>
      <c r="R278" s="80"/>
      <c r="S278" s="27"/>
      <c r="T278" s="27"/>
      <c r="U278" s="27"/>
      <c r="V278" s="27"/>
      <c r="W278" s="27"/>
      <c r="X278" s="27"/>
      <c r="Y278" s="27"/>
      <c r="Z278" s="27"/>
      <c r="AA278" s="27"/>
      <c r="AB278" s="27"/>
      <c r="AC278" s="27"/>
      <c r="AD278" s="27"/>
      <c r="AE278" s="27"/>
      <c r="AF278" s="27"/>
      <c r="AG278" s="27"/>
      <c r="AH278" s="27"/>
      <c r="AI278" s="27"/>
      <c r="AJ278" s="27"/>
      <c r="AK278" s="27"/>
      <c r="AL278" s="27"/>
    </row>
    <row r="279" spans="1:38">
      <c r="A279" s="27"/>
      <c r="B279" s="27"/>
      <c r="C279" s="27"/>
      <c r="D279" s="27"/>
      <c r="E279" s="27"/>
      <c r="F279" s="27"/>
      <c r="G279" s="27"/>
      <c r="H279" s="27"/>
      <c r="I279" s="27"/>
      <c r="J279" s="27"/>
      <c r="K279" s="27"/>
      <c r="L279" s="27"/>
      <c r="M279" s="27"/>
      <c r="N279" s="27"/>
      <c r="O279" s="27"/>
      <c r="P279" s="27"/>
      <c r="Q279" s="27"/>
      <c r="R279" s="80"/>
      <c r="S279" s="27"/>
      <c r="T279" s="27"/>
      <c r="U279" s="27"/>
      <c r="V279" s="27"/>
      <c r="W279" s="27"/>
      <c r="X279" s="27"/>
      <c r="Y279" s="27"/>
      <c r="Z279" s="27"/>
      <c r="AA279" s="27"/>
      <c r="AB279" s="27"/>
      <c r="AC279" s="27"/>
      <c r="AD279" s="27"/>
      <c r="AE279" s="27"/>
      <c r="AF279" s="27"/>
      <c r="AG279" s="27"/>
      <c r="AH279" s="27"/>
      <c r="AI279" s="27"/>
      <c r="AJ279" s="27"/>
      <c r="AK279" s="27"/>
      <c r="AL279" s="27"/>
    </row>
    <row r="280" spans="1:38">
      <c r="A280" s="27"/>
      <c r="B280" s="27"/>
      <c r="C280" s="27"/>
      <c r="D280" s="27"/>
      <c r="E280" s="27"/>
      <c r="F280" s="27"/>
      <c r="G280" s="27"/>
      <c r="H280" s="27"/>
      <c r="I280" s="27"/>
      <c r="J280" s="27"/>
      <c r="K280" s="27"/>
      <c r="L280" s="27"/>
      <c r="M280" s="27"/>
      <c r="N280" s="27"/>
      <c r="O280" s="27"/>
      <c r="P280" s="27"/>
      <c r="Q280" s="27"/>
      <c r="R280" s="80"/>
      <c r="S280" s="27"/>
      <c r="T280" s="27"/>
      <c r="U280" s="27"/>
      <c r="V280" s="27"/>
      <c r="W280" s="27"/>
      <c r="X280" s="27"/>
      <c r="Y280" s="27"/>
      <c r="Z280" s="27"/>
      <c r="AA280" s="27"/>
      <c r="AB280" s="27"/>
      <c r="AC280" s="27"/>
      <c r="AD280" s="27"/>
      <c r="AE280" s="27"/>
      <c r="AF280" s="27"/>
      <c r="AG280" s="27"/>
      <c r="AH280" s="27"/>
      <c r="AI280" s="27"/>
      <c r="AJ280" s="27"/>
      <c r="AK280" s="27"/>
      <c r="AL280" s="27"/>
    </row>
    <row r="281" spans="1:38">
      <c r="A281" s="27"/>
      <c r="B281" s="27"/>
      <c r="C281" s="27"/>
      <c r="D281" s="27"/>
      <c r="E281" s="27"/>
      <c r="F281" s="27"/>
      <c r="G281" s="27"/>
      <c r="H281" s="27"/>
      <c r="I281" s="27"/>
      <c r="J281" s="27"/>
      <c r="K281" s="27"/>
      <c r="L281" s="27"/>
      <c r="M281" s="27"/>
      <c r="N281" s="27"/>
      <c r="O281" s="27"/>
      <c r="P281" s="27"/>
      <c r="Q281" s="27"/>
      <c r="R281" s="80"/>
      <c r="S281" s="27"/>
      <c r="T281" s="27"/>
      <c r="U281" s="27"/>
      <c r="V281" s="27"/>
      <c r="W281" s="27"/>
      <c r="X281" s="27"/>
      <c r="Y281" s="27"/>
      <c r="Z281" s="27"/>
      <c r="AA281" s="27"/>
      <c r="AB281" s="27"/>
      <c r="AC281" s="27"/>
      <c r="AD281" s="27"/>
      <c r="AE281" s="27"/>
      <c r="AF281" s="27"/>
      <c r="AG281" s="27"/>
      <c r="AH281" s="27"/>
      <c r="AI281" s="27"/>
      <c r="AJ281" s="27"/>
      <c r="AK281" s="27"/>
      <c r="AL281" s="27"/>
    </row>
    <row r="282" spans="1:38">
      <c r="A282" s="27"/>
      <c r="B282" s="27"/>
      <c r="C282" s="27"/>
      <c r="D282" s="27"/>
      <c r="E282" s="27"/>
      <c r="F282" s="27"/>
      <c r="G282" s="27"/>
      <c r="H282" s="27"/>
      <c r="I282" s="27"/>
      <c r="J282" s="27"/>
      <c r="K282" s="27"/>
      <c r="L282" s="27"/>
      <c r="M282" s="27"/>
      <c r="N282" s="27"/>
      <c r="O282" s="27"/>
      <c r="P282" s="27"/>
      <c r="Q282" s="27"/>
      <c r="R282" s="80"/>
      <c r="S282" s="27"/>
      <c r="T282" s="27"/>
      <c r="U282" s="27"/>
      <c r="V282" s="27"/>
      <c r="W282" s="27"/>
      <c r="X282" s="27"/>
      <c r="Y282" s="27"/>
      <c r="Z282" s="27"/>
      <c r="AA282" s="27"/>
      <c r="AB282" s="27"/>
      <c r="AC282" s="27"/>
      <c r="AD282" s="27"/>
      <c r="AE282" s="27"/>
      <c r="AF282" s="27"/>
      <c r="AG282" s="27"/>
      <c r="AH282" s="27"/>
      <c r="AI282" s="27"/>
      <c r="AJ282" s="27"/>
      <c r="AK282" s="27"/>
      <c r="AL282" s="27"/>
    </row>
    <row r="283" spans="1:38">
      <c r="A283" s="27"/>
      <c r="B283" s="27"/>
      <c r="C283" s="27"/>
      <c r="D283" s="27"/>
      <c r="E283" s="27"/>
      <c r="F283" s="27"/>
      <c r="G283" s="27"/>
      <c r="H283" s="27"/>
      <c r="I283" s="27"/>
      <c r="J283" s="27"/>
      <c r="K283" s="27"/>
      <c r="L283" s="27"/>
      <c r="M283" s="27"/>
      <c r="N283" s="27"/>
      <c r="O283" s="27"/>
      <c r="P283" s="27"/>
      <c r="Q283" s="27"/>
      <c r="R283" s="80"/>
      <c r="S283" s="27"/>
      <c r="T283" s="27"/>
      <c r="U283" s="27"/>
      <c r="V283" s="27"/>
      <c r="W283" s="27"/>
      <c r="X283" s="27"/>
      <c r="Y283" s="27"/>
      <c r="Z283" s="27"/>
      <c r="AA283" s="27"/>
      <c r="AB283" s="27"/>
      <c r="AC283" s="27"/>
      <c r="AD283" s="27"/>
      <c r="AE283" s="27"/>
      <c r="AF283" s="27"/>
      <c r="AG283" s="27"/>
      <c r="AH283" s="27"/>
      <c r="AI283" s="27"/>
      <c r="AJ283" s="27"/>
      <c r="AK283" s="27"/>
      <c r="AL283" s="27"/>
    </row>
    <row r="284" spans="1:38">
      <c r="A284" s="27"/>
      <c r="B284" s="27"/>
      <c r="C284" s="27"/>
      <c r="D284" s="27"/>
      <c r="E284" s="27"/>
      <c r="F284" s="27"/>
      <c r="G284" s="27"/>
      <c r="H284" s="27"/>
      <c r="I284" s="27"/>
      <c r="J284" s="27"/>
      <c r="K284" s="27"/>
      <c r="L284" s="27"/>
      <c r="M284" s="27"/>
      <c r="N284" s="27"/>
      <c r="O284" s="27"/>
      <c r="P284" s="27"/>
      <c r="Q284" s="27"/>
      <c r="R284" s="80"/>
      <c r="S284" s="27"/>
      <c r="T284" s="27"/>
      <c r="U284" s="27"/>
      <c r="V284" s="27"/>
      <c r="W284" s="27"/>
      <c r="X284" s="27"/>
      <c r="Y284" s="27"/>
      <c r="Z284" s="27"/>
      <c r="AA284" s="27"/>
      <c r="AB284" s="27"/>
      <c r="AC284" s="27"/>
      <c r="AD284" s="27"/>
      <c r="AE284" s="27"/>
      <c r="AF284" s="27"/>
      <c r="AG284" s="27"/>
      <c r="AH284" s="27"/>
      <c r="AI284" s="27"/>
      <c r="AJ284" s="27"/>
      <c r="AK284" s="27"/>
      <c r="AL284" s="27"/>
    </row>
    <row r="285" spans="1:38">
      <c r="A285" s="27"/>
      <c r="B285" s="27"/>
      <c r="C285" s="27"/>
      <c r="D285" s="27"/>
      <c r="E285" s="27"/>
      <c r="F285" s="27"/>
      <c r="G285" s="27"/>
      <c r="H285" s="27"/>
      <c r="I285" s="27"/>
      <c r="J285" s="27"/>
      <c r="K285" s="27"/>
      <c r="L285" s="27"/>
      <c r="M285" s="27"/>
      <c r="N285" s="27"/>
      <c r="O285" s="27"/>
      <c r="P285" s="27"/>
      <c r="Q285" s="27"/>
      <c r="R285" s="80"/>
      <c r="S285" s="27"/>
      <c r="T285" s="27"/>
      <c r="U285" s="27"/>
      <c r="V285" s="27"/>
      <c r="W285" s="27"/>
      <c r="X285" s="27"/>
      <c r="Y285" s="27"/>
      <c r="Z285" s="27"/>
      <c r="AA285" s="27"/>
      <c r="AB285" s="27"/>
      <c r="AC285" s="27"/>
      <c r="AD285" s="27"/>
      <c r="AE285" s="27"/>
      <c r="AF285" s="27"/>
      <c r="AG285" s="27"/>
      <c r="AH285" s="27"/>
      <c r="AI285" s="27"/>
      <c r="AJ285" s="27"/>
      <c r="AK285" s="27"/>
      <c r="AL285" s="27"/>
    </row>
    <row r="286" spans="1:38">
      <c r="A286" s="27"/>
      <c r="B286" s="27"/>
      <c r="C286" s="27"/>
      <c r="D286" s="27"/>
      <c r="E286" s="27"/>
      <c r="F286" s="27"/>
      <c r="G286" s="27"/>
      <c r="H286" s="27"/>
      <c r="I286" s="27"/>
      <c r="J286" s="27"/>
      <c r="K286" s="27"/>
      <c r="L286" s="27"/>
      <c r="M286" s="27"/>
      <c r="N286" s="27"/>
      <c r="O286" s="27"/>
      <c r="P286" s="27"/>
      <c r="Q286" s="27"/>
      <c r="R286" s="80"/>
      <c r="S286" s="27"/>
      <c r="T286" s="27"/>
      <c r="U286" s="27"/>
      <c r="V286" s="27"/>
      <c r="W286" s="27"/>
      <c r="X286" s="27"/>
      <c r="Y286" s="27"/>
      <c r="Z286" s="27"/>
      <c r="AA286" s="27"/>
      <c r="AB286" s="27"/>
      <c r="AC286" s="27"/>
      <c r="AD286" s="27"/>
      <c r="AE286" s="27"/>
      <c r="AF286" s="27"/>
      <c r="AG286" s="27"/>
      <c r="AH286" s="27"/>
      <c r="AI286" s="27"/>
      <c r="AJ286" s="27"/>
      <c r="AK286" s="27"/>
      <c r="AL286" s="27"/>
    </row>
    <row r="287" spans="1:38">
      <c r="A287" s="27"/>
      <c r="B287" s="27"/>
      <c r="C287" s="27"/>
      <c r="D287" s="27"/>
      <c r="E287" s="27"/>
      <c r="F287" s="27"/>
      <c r="G287" s="27"/>
      <c r="H287" s="27"/>
      <c r="I287" s="27"/>
      <c r="J287" s="27"/>
      <c r="K287" s="27"/>
      <c r="L287" s="27"/>
      <c r="M287" s="27"/>
      <c r="N287" s="27"/>
      <c r="O287" s="27"/>
      <c r="P287" s="27"/>
      <c r="Q287" s="27"/>
      <c r="R287" s="80"/>
      <c r="S287" s="27"/>
      <c r="T287" s="27"/>
      <c r="U287" s="27"/>
      <c r="V287" s="27"/>
      <c r="W287" s="27"/>
      <c r="X287" s="27"/>
      <c r="Y287" s="27"/>
      <c r="Z287" s="27"/>
      <c r="AA287" s="27"/>
      <c r="AB287" s="27"/>
      <c r="AC287" s="27"/>
      <c r="AD287" s="27"/>
      <c r="AE287" s="27"/>
      <c r="AF287" s="27"/>
      <c r="AG287" s="27"/>
      <c r="AH287" s="27"/>
      <c r="AI287" s="27"/>
      <c r="AJ287" s="27"/>
      <c r="AK287" s="27"/>
      <c r="AL287" s="27"/>
    </row>
    <row r="288" spans="1:38">
      <c r="A288" s="27"/>
      <c r="B288" s="27"/>
      <c r="C288" s="27"/>
      <c r="D288" s="27"/>
      <c r="E288" s="27"/>
      <c r="F288" s="27"/>
      <c r="G288" s="27"/>
      <c r="H288" s="27"/>
      <c r="I288" s="27"/>
      <c r="J288" s="27"/>
      <c r="K288" s="27"/>
      <c r="L288" s="27"/>
      <c r="M288" s="27"/>
      <c r="N288" s="27"/>
      <c r="O288" s="27"/>
      <c r="P288" s="27"/>
      <c r="Q288" s="27"/>
      <c r="R288" s="80"/>
      <c r="S288" s="27"/>
      <c r="T288" s="27"/>
      <c r="U288" s="27"/>
      <c r="V288" s="27"/>
      <c r="W288" s="27"/>
      <c r="X288" s="27"/>
      <c r="Y288" s="27"/>
      <c r="Z288" s="27"/>
      <c r="AA288" s="27"/>
      <c r="AB288" s="27"/>
      <c r="AC288" s="27"/>
      <c r="AD288" s="27"/>
      <c r="AE288" s="27"/>
      <c r="AF288" s="27"/>
      <c r="AG288" s="27"/>
      <c r="AH288" s="27"/>
      <c r="AI288" s="27"/>
      <c r="AJ288" s="27"/>
      <c r="AK288" s="27"/>
      <c r="AL288" s="27"/>
    </row>
    <row r="289" spans="1:38">
      <c r="A289" s="27"/>
      <c r="B289" s="27"/>
      <c r="C289" s="27"/>
      <c r="D289" s="27"/>
      <c r="E289" s="27"/>
      <c r="F289" s="27"/>
      <c r="G289" s="27"/>
      <c r="H289" s="27"/>
      <c r="I289" s="27"/>
      <c r="J289" s="27"/>
      <c r="K289" s="27"/>
      <c r="L289" s="27"/>
      <c r="M289" s="27"/>
      <c r="N289" s="27"/>
      <c r="O289" s="27"/>
      <c r="P289" s="27"/>
      <c r="Q289" s="27"/>
      <c r="R289" s="80"/>
      <c r="S289" s="27"/>
      <c r="T289" s="27"/>
      <c r="U289" s="27"/>
      <c r="V289" s="27"/>
      <c r="W289" s="27"/>
      <c r="X289" s="27"/>
      <c r="Y289" s="27"/>
      <c r="Z289" s="27"/>
      <c r="AA289" s="27"/>
      <c r="AB289" s="27"/>
      <c r="AC289" s="27"/>
      <c r="AD289" s="27"/>
      <c r="AE289" s="27"/>
      <c r="AF289" s="27"/>
      <c r="AG289" s="27"/>
      <c r="AH289" s="27"/>
      <c r="AI289" s="27"/>
      <c r="AJ289" s="27"/>
      <c r="AK289" s="27"/>
      <c r="AL289" s="27"/>
    </row>
    <row r="290" spans="1:38">
      <c r="A290" s="27"/>
      <c r="B290" s="27"/>
      <c r="C290" s="27"/>
      <c r="D290" s="27"/>
      <c r="E290" s="27"/>
      <c r="F290" s="27"/>
      <c r="G290" s="27"/>
      <c r="H290" s="27"/>
      <c r="I290" s="27"/>
      <c r="J290" s="27"/>
      <c r="K290" s="27"/>
      <c r="L290" s="27"/>
      <c r="M290" s="27"/>
      <c r="N290" s="27"/>
      <c r="O290" s="27"/>
      <c r="P290" s="27"/>
      <c r="Q290" s="27"/>
      <c r="R290" s="80"/>
      <c r="S290" s="27"/>
      <c r="T290" s="27"/>
      <c r="U290" s="27"/>
      <c r="V290" s="27"/>
      <c r="W290" s="27"/>
      <c r="X290" s="27"/>
      <c r="Y290" s="27"/>
      <c r="Z290" s="27"/>
      <c r="AA290" s="27"/>
      <c r="AB290" s="27"/>
      <c r="AC290" s="27"/>
      <c r="AD290" s="27"/>
      <c r="AE290" s="27"/>
      <c r="AF290" s="27"/>
      <c r="AG290" s="27"/>
      <c r="AH290" s="27"/>
      <c r="AI290" s="27"/>
      <c r="AJ290" s="27"/>
      <c r="AK290" s="27"/>
      <c r="AL290" s="27"/>
    </row>
    <row r="291" spans="1:38">
      <c r="A291" s="27"/>
      <c r="B291" s="27"/>
      <c r="C291" s="27"/>
      <c r="D291" s="27"/>
      <c r="E291" s="27"/>
      <c r="F291" s="27"/>
      <c r="G291" s="27"/>
      <c r="H291" s="27"/>
      <c r="I291" s="27"/>
      <c r="J291" s="27"/>
      <c r="K291" s="27"/>
      <c r="L291" s="27"/>
      <c r="M291" s="27"/>
      <c r="N291" s="27"/>
      <c r="O291" s="27"/>
      <c r="P291" s="27"/>
      <c r="Q291" s="27"/>
      <c r="R291" s="80"/>
      <c r="S291" s="27"/>
      <c r="T291" s="27"/>
      <c r="U291" s="27"/>
      <c r="V291" s="27"/>
      <c r="W291" s="27"/>
      <c r="X291" s="27"/>
      <c r="Y291" s="27"/>
      <c r="Z291" s="27"/>
      <c r="AA291" s="27"/>
      <c r="AB291" s="27"/>
      <c r="AC291" s="27"/>
      <c r="AD291" s="27"/>
      <c r="AE291" s="27"/>
      <c r="AF291" s="27"/>
      <c r="AG291" s="27"/>
      <c r="AH291" s="27"/>
      <c r="AI291" s="27"/>
      <c r="AJ291" s="27"/>
      <c r="AK291" s="27"/>
      <c r="AL291" s="27"/>
    </row>
    <row r="292" spans="1:38">
      <c r="A292" s="27"/>
      <c r="B292" s="27"/>
      <c r="C292" s="27"/>
      <c r="D292" s="27"/>
      <c r="E292" s="27"/>
      <c r="F292" s="27"/>
      <c r="G292" s="27"/>
      <c r="H292" s="27"/>
      <c r="I292" s="27"/>
      <c r="J292" s="27"/>
      <c r="K292" s="27"/>
      <c r="L292" s="27"/>
      <c r="M292" s="27"/>
      <c r="N292" s="27"/>
      <c r="O292" s="27"/>
      <c r="P292" s="27"/>
      <c r="Q292" s="27"/>
      <c r="R292" s="80"/>
      <c r="S292" s="27"/>
      <c r="T292" s="27"/>
      <c r="U292" s="27"/>
      <c r="V292" s="27"/>
      <c r="W292" s="27"/>
      <c r="X292" s="27"/>
      <c r="Y292" s="27"/>
      <c r="Z292" s="27"/>
      <c r="AA292" s="27"/>
      <c r="AB292" s="27"/>
      <c r="AC292" s="27"/>
      <c r="AD292" s="27"/>
      <c r="AE292" s="27"/>
      <c r="AF292" s="27"/>
      <c r="AG292" s="27"/>
      <c r="AH292" s="27"/>
      <c r="AI292" s="27"/>
      <c r="AJ292" s="27"/>
      <c r="AK292" s="27"/>
      <c r="AL292" s="27"/>
    </row>
    <row r="293" spans="1:38">
      <c r="A293" s="27"/>
      <c r="B293" s="27"/>
      <c r="C293" s="27"/>
      <c r="D293" s="27"/>
      <c r="E293" s="27"/>
      <c r="F293" s="27"/>
      <c r="G293" s="27"/>
      <c r="H293" s="27"/>
      <c r="I293" s="27"/>
      <c r="J293" s="27"/>
      <c r="K293" s="27"/>
      <c r="L293" s="27"/>
      <c r="M293" s="27"/>
      <c r="N293" s="27"/>
      <c r="O293" s="27"/>
      <c r="P293" s="27"/>
      <c r="Q293" s="27"/>
      <c r="R293" s="80"/>
      <c r="S293" s="27"/>
      <c r="T293" s="27"/>
      <c r="U293" s="27"/>
      <c r="V293" s="27"/>
      <c r="W293" s="27"/>
      <c r="X293" s="27"/>
      <c r="Y293" s="27"/>
      <c r="Z293" s="27"/>
      <c r="AA293" s="27"/>
      <c r="AB293" s="27"/>
      <c r="AC293" s="27"/>
      <c r="AD293" s="27"/>
      <c r="AE293" s="27"/>
      <c r="AF293" s="27"/>
      <c r="AG293" s="27"/>
      <c r="AH293" s="27"/>
      <c r="AI293" s="27"/>
      <c r="AJ293" s="27"/>
      <c r="AK293" s="27"/>
      <c r="AL293" s="27"/>
    </row>
    <row r="294" spans="1:38">
      <c r="A294" s="27"/>
      <c r="B294" s="27"/>
      <c r="C294" s="27"/>
      <c r="D294" s="27"/>
      <c r="E294" s="27"/>
      <c r="F294" s="27"/>
      <c r="G294" s="27"/>
      <c r="H294" s="27"/>
      <c r="I294" s="27"/>
      <c r="J294" s="27"/>
      <c r="K294" s="27"/>
      <c r="L294" s="27"/>
      <c r="M294" s="27"/>
      <c r="N294" s="27"/>
      <c r="O294" s="27"/>
      <c r="P294" s="27"/>
      <c r="Q294" s="27"/>
      <c r="R294" s="80"/>
      <c r="S294" s="27"/>
      <c r="T294" s="27"/>
      <c r="U294" s="27"/>
      <c r="V294" s="27"/>
      <c r="W294" s="27"/>
      <c r="X294" s="27"/>
      <c r="Y294" s="27"/>
      <c r="Z294" s="27"/>
      <c r="AA294" s="27"/>
      <c r="AB294" s="27"/>
      <c r="AC294" s="27"/>
      <c r="AD294" s="27"/>
      <c r="AE294" s="27"/>
      <c r="AF294" s="27"/>
      <c r="AG294" s="27"/>
      <c r="AH294" s="27"/>
      <c r="AI294" s="27"/>
      <c r="AJ294" s="27"/>
      <c r="AK294" s="27"/>
      <c r="AL294" s="27"/>
    </row>
    <row r="295" spans="1:38">
      <c r="A295" s="27"/>
      <c r="B295" s="27"/>
      <c r="C295" s="27"/>
      <c r="D295" s="27"/>
      <c r="E295" s="27"/>
      <c r="F295" s="27"/>
      <c r="G295" s="27"/>
      <c r="H295" s="27"/>
      <c r="I295" s="27"/>
      <c r="J295" s="27"/>
      <c r="K295" s="27"/>
      <c r="L295" s="27"/>
      <c r="M295" s="27"/>
      <c r="N295" s="27"/>
      <c r="O295" s="27"/>
      <c r="P295" s="27"/>
      <c r="Q295" s="27"/>
      <c r="R295" s="80"/>
      <c r="S295" s="27"/>
      <c r="T295" s="27"/>
      <c r="U295" s="27"/>
      <c r="V295" s="27"/>
      <c r="W295" s="27"/>
      <c r="X295" s="27"/>
      <c r="Y295" s="27"/>
      <c r="Z295" s="27"/>
      <c r="AA295" s="27"/>
      <c r="AB295" s="27"/>
      <c r="AC295" s="27"/>
      <c r="AD295" s="27"/>
      <c r="AE295" s="27"/>
      <c r="AF295" s="27"/>
      <c r="AG295" s="27"/>
      <c r="AH295" s="27"/>
      <c r="AI295" s="27"/>
      <c r="AJ295" s="27"/>
      <c r="AK295" s="27"/>
      <c r="AL295" s="27"/>
    </row>
    <row r="296" spans="1:38">
      <c r="A296" s="27"/>
      <c r="B296" s="27"/>
      <c r="C296" s="27"/>
      <c r="D296" s="27"/>
      <c r="E296" s="27"/>
      <c r="F296" s="27"/>
      <c r="G296" s="27"/>
      <c r="H296" s="27"/>
      <c r="I296" s="27"/>
      <c r="J296" s="27"/>
      <c r="K296" s="27"/>
      <c r="L296" s="27"/>
      <c r="M296" s="27"/>
      <c r="N296" s="27"/>
      <c r="O296" s="27"/>
      <c r="P296" s="27"/>
      <c r="Q296" s="27"/>
      <c r="R296" s="80"/>
      <c r="S296" s="27"/>
      <c r="T296" s="27"/>
      <c r="U296" s="27"/>
      <c r="V296" s="27"/>
      <c r="W296" s="27"/>
      <c r="X296" s="27"/>
      <c r="Y296" s="27"/>
      <c r="Z296" s="27"/>
      <c r="AA296" s="27"/>
      <c r="AB296" s="27"/>
      <c r="AC296" s="27"/>
      <c r="AD296" s="27"/>
      <c r="AE296" s="27"/>
      <c r="AF296" s="27"/>
      <c r="AG296" s="27"/>
      <c r="AH296" s="27"/>
      <c r="AI296" s="27"/>
      <c r="AJ296" s="27"/>
      <c r="AK296" s="27"/>
      <c r="AL296" s="27"/>
    </row>
    <row r="297" spans="1:38">
      <c r="A297" s="27"/>
      <c r="B297" s="27"/>
      <c r="C297" s="27"/>
      <c r="D297" s="27"/>
      <c r="E297" s="27"/>
      <c r="F297" s="27"/>
      <c r="G297" s="27"/>
      <c r="H297" s="27"/>
      <c r="I297" s="27"/>
      <c r="J297" s="27"/>
      <c r="K297" s="27"/>
      <c r="L297" s="27"/>
      <c r="M297" s="27"/>
      <c r="N297" s="27"/>
      <c r="O297" s="27"/>
      <c r="P297" s="27"/>
      <c r="Q297" s="27"/>
      <c r="R297" s="80"/>
      <c r="S297" s="27"/>
      <c r="T297" s="27"/>
      <c r="U297" s="27"/>
      <c r="V297" s="27"/>
      <c r="W297" s="27"/>
      <c r="X297" s="27"/>
      <c r="Y297" s="27"/>
      <c r="Z297" s="27"/>
      <c r="AA297" s="27"/>
      <c r="AB297" s="27"/>
      <c r="AC297" s="27"/>
      <c r="AD297" s="27"/>
      <c r="AE297" s="27"/>
      <c r="AF297" s="27"/>
      <c r="AG297" s="27"/>
      <c r="AH297" s="27"/>
      <c r="AI297" s="27"/>
      <c r="AJ297" s="27"/>
      <c r="AK297" s="27"/>
      <c r="AL297" s="27"/>
    </row>
    <row r="298" spans="1:38">
      <c r="A298" s="27"/>
      <c r="B298" s="27"/>
      <c r="C298" s="27"/>
      <c r="D298" s="27"/>
      <c r="E298" s="27"/>
      <c r="F298" s="27"/>
      <c r="G298" s="27"/>
      <c r="H298" s="27"/>
      <c r="I298" s="27"/>
      <c r="J298" s="27"/>
      <c r="K298" s="27"/>
      <c r="L298" s="27"/>
      <c r="M298" s="27"/>
      <c r="N298" s="27"/>
      <c r="O298" s="27"/>
      <c r="P298" s="27"/>
      <c r="Q298" s="27"/>
      <c r="R298" s="80"/>
      <c r="S298" s="27"/>
      <c r="T298" s="27"/>
      <c r="U298" s="27"/>
      <c r="V298" s="27"/>
      <c r="W298" s="27"/>
      <c r="X298" s="27"/>
      <c r="Y298" s="27"/>
      <c r="Z298" s="27"/>
      <c r="AA298" s="27"/>
      <c r="AB298" s="27"/>
      <c r="AC298" s="27"/>
      <c r="AD298" s="27"/>
      <c r="AE298" s="27"/>
      <c r="AF298" s="27"/>
      <c r="AG298" s="27"/>
      <c r="AH298" s="27"/>
      <c r="AI298" s="27"/>
      <c r="AJ298" s="27"/>
      <c r="AK298" s="27"/>
      <c r="AL298" s="27"/>
    </row>
    <row r="299" spans="1:38">
      <c r="A299" s="27"/>
      <c r="B299" s="27"/>
      <c r="C299" s="27"/>
      <c r="D299" s="27"/>
      <c r="E299" s="27"/>
      <c r="F299" s="27"/>
      <c r="G299" s="27"/>
      <c r="H299" s="27"/>
      <c r="I299" s="27"/>
      <c r="J299" s="27"/>
      <c r="K299" s="27"/>
      <c r="L299" s="27"/>
      <c r="M299" s="27"/>
      <c r="N299" s="27"/>
      <c r="O299" s="27"/>
      <c r="P299" s="27"/>
      <c r="Q299" s="27"/>
      <c r="R299" s="80"/>
      <c r="S299" s="27"/>
      <c r="T299" s="27"/>
      <c r="U299" s="27"/>
      <c r="V299" s="27"/>
      <c r="W299" s="27"/>
      <c r="X299" s="27"/>
      <c r="Y299" s="27"/>
      <c r="Z299" s="27"/>
      <c r="AA299" s="27"/>
      <c r="AB299" s="27"/>
      <c r="AC299" s="27"/>
      <c r="AD299" s="27"/>
      <c r="AE299" s="27"/>
      <c r="AF299" s="27"/>
      <c r="AG299" s="27"/>
      <c r="AH299" s="27"/>
      <c r="AI299" s="27"/>
      <c r="AJ299" s="27"/>
      <c r="AK299" s="27"/>
      <c r="AL299" s="27"/>
    </row>
    <row r="300" spans="1:38">
      <c r="A300" s="27"/>
      <c r="B300" s="27"/>
      <c r="C300" s="27"/>
      <c r="D300" s="27"/>
      <c r="E300" s="27"/>
      <c r="F300" s="27"/>
      <c r="G300" s="27"/>
      <c r="H300" s="27"/>
      <c r="I300" s="27"/>
      <c r="J300" s="27"/>
      <c r="K300" s="27"/>
      <c r="L300" s="27"/>
      <c r="M300" s="27"/>
      <c r="N300" s="27"/>
      <c r="O300" s="27"/>
      <c r="P300" s="27"/>
      <c r="Q300" s="27"/>
      <c r="R300" s="80"/>
      <c r="S300" s="27"/>
      <c r="T300" s="27"/>
      <c r="U300" s="27"/>
      <c r="V300" s="27"/>
      <c r="W300" s="27"/>
      <c r="X300" s="27"/>
      <c r="Y300" s="27"/>
      <c r="Z300" s="27"/>
      <c r="AA300" s="27"/>
      <c r="AB300" s="27"/>
      <c r="AC300" s="27"/>
      <c r="AD300" s="27"/>
      <c r="AE300" s="27"/>
      <c r="AF300" s="27"/>
      <c r="AG300" s="27"/>
      <c r="AH300" s="27"/>
      <c r="AI300" s="27"/>
      <c r="AJ300" s="27"/>
      <c r="AK300" s="27"/>
      <c r="AL300" s="27"/>
    </row>
    <row r="301" spans="1:38">
      <c r="A301" s="27"/>
      <c r="B301" s="27"/>
      <c r="C301" s="27"/>
      <c r="D301" s="27"/>
      <c r="E301" s="27"/>
      <c r="F301" s="27"/>
      <c r="G301" s="27"/>
      <c r="H301" s="27"/>
      <c r="I301" s="27"/>
      <c r="J301" s="27"/>
      <c r="K301" s="27"/>
      <c r="L301" s="27"/>
      <c r="M301" s="27"/>
      <c r="N301" s="27"/>
      <c r="O301" s="27"/>
      <c r="P301" s="27"/>
      <c r="Q301" s="27"/>
      <c r="R301" s="80"/>
      <c r="S301" s="27"/>
      <c r="T301" s="27"/>
      <c r="U301" s="27"/>
      <c r="V301" s="27"/>
      <c r="W301" s="27"/>
      <c r="X301" s="27"/>
      <c r="Y301" s="27"/>
      <c r="Z301" s="27"/>
      <c r="AA301" s="27"/>
      <c r="AB301" s="27"/>
      <c r="AC301" s="27"/>
      <c r="AD301" s="27"/>
      <c r="AE301" s="27"/>
      <c r="AF301" s="27"/>
      <c r="AG301" s="27"/>
      <c r="AH301" s="27"/>
      <c r="AI301" s="27"/>
      <c r="AJ301" s="27"/>
      <c r="AK301" s="27"/>
      <c r="AL301" s="27"/>
    </row>
    <row r="302" spans="1:38">
      <c r="A302" s="27"/>
      <c r="B302" s="27"/>
      <c r="C302" s="27"/>
      <c r="D302" s="27"/>
      <c r="E302" s="27"/>
      <c r="F302" s="27"/>
      <c r="G302" s="27"/>
      <c r="H302" s="27"/>
      <c r="I302" s="27"/>
      <c r="J302" s="27"/>
      <c r="K302" s="27"/>
      <c r="L302" s="27"/>
      <c r="M302" s="27"/>
      <c r="N302" s="27"/>
      <c r="O302" s="27"/>
      <c r="P302" s="27"/>
      <c r="Q302" s="27"/>
      <c r="R302" s="80"/>
      <c r="S302" s="27"/>
      <c r="T302" s="27"/>
      <c r="U302" s="27"/>
      <c r="V302" s="27"/>
      <c r="W302" s="27"/>
      <c r="X302" s="27"/>
      <c r="Y302" s="27"/>
      <c r="Z302" s="27"/>
      <c r="AA302" s="27"/>
      <c r="AB302" s="27"/>
      <c r="AC302" s="27"/>
      <c r="AD302" s="27"/>
      <c r="AE302" s="27"/>
      <c r="AF302" s="27"/>
      <c r="AG302" s="27"/>
      <c r="AH302" s="27"/>
      <c r="AI302" s="27"/>
      <c r="AJ302" s="27"/>
      <c r="AK302" s="27"/>
      <c r="AL302" s="27"/>
    </row>
    <row r="303" spans="1:38">
      <c r="A303" s="27"/>
      <c r="B303" s="27"/>
      <c r="C303" s="27"/>
      <c r="D303" s="27"/>
      <c r="E303" s="27"/>
      <c r="F303" s="27"/>
      <c r="G303" s="27"/>
      <c r="H303" s="27"/>
      <c r="I303" s="27"/>
      <c r="J303" s="27"/>
      <c r="K303" s="27"/>
      <c r="L303" s="27"/>
      <c r="M303" s="27"/>
      <c r="N303" s="27"/>
      <c r="O303" s="27"/>
      <c r="P303" s="27"/>
      <c r="Q303" s="27"/>
      <c r="R303" s="80"/>
      <c r="S303" s="27"/>
      <c r="T303" s="27"/>
      <c r="U303" s="27"/>
      <c r="V303" s="27"/>
      <c r="W303" s="27"/>
      <c r="X303" s="27"/>
      <c r="Y303" s="27"/>
      <c r="Z303" s="27"/>
      <c r="AA303" s="27"/>
      <c r="AB303" s="27"/>
      <c r="AC303" s="27"/>
      <c r="AD303" s="27"/>
      <c r="AE303" s="27"/>
      <c r="AF303" s="27"/>
      <c r="AG303" s="27"/>
      <c r="AH303" s="27"/>
      <c r="AI303" s="27"/>
      <c r="AJ303" s="27"/>
      <c r="AK303" s="27"/>
      <c r="AL303" s="27"/>
    </row>
    <row r="304" spans="1:38">
      <c r="A304" s="27"/>
      <c r="B304" s="27"/>
      <c r="C304" s="27"/>
      <c r="D304" s="27"/>
      <c r="E304" s="27"/>
      <c r="F304" s="27"/>
      <c r="G304" s="27"/>
      <c r="H304" s="27"/>
      <c r="I304" s="27"/>
      <c r="J304" s="27"/>
      <c r="K304" s="27"/>
      <c r="L304" s="27"/>
      <c r="M304" s="27"/>
      <c r="N304" s="27"/>
      <c r="O304" s="27"/>
      <c r="P304" s="27"/>
      <c r="Q304" s="27"/>
      <c r="R304" s="80"/>
      <c r="S304" s="27"/>
      <c r="T304" s="27"/>
      <c r="U304" s="27"/>
      <c r="V304" s="27"/>
      <c r="W304" s="27"/>
      <c r="X304" s="27"/>
      <c r="Y304" s="27"/>
      <c r="Z304" s="27"/>
      <c r="AA304" s="27"/>
      <c r="AB304" s="27"/>
      <c r="AC304" s="27"/>
      <c r="AD304" s="27"/>
      <c r="AE304" s="27"/>
      <c r="AF304" s="27"/>
      <c r="AG304" s="27"/>
      <c r="AH304" s="27"/>
      <c r="AI304" s="27"/>
      <c r="AJ304" s="27"/>
      <c r="AK304" s="27"/>
      <c r="AL304" s="27"/>
    </row>
    <row r="305" spans="1:38">
      <c r="A305" s="27"/>
      <c r="B305" s="27"/>
      <c r="C305" s="27"/>
      <c r="D305" s="27"/>
      <c r="E305" s="27"/>
      <c r="F305" s="27"/>
      <c r="G305" s="27"/>
      <c r="H305" s="27"/>
      <c r="I305" s="27"/>
      <c r="J305" s="27"/>
      <c r="K305" s="27"/>
      <c r="L305" s="27"/>
      <c r="M305" s="27"/>
      <c r="N305" s="27"/>
      <c r="O305" s="27"/>
      <c r="P305" s="27"/>
      <c r="Q305" s="27"/>
      <c r="R305" s="80"/>
      <c r="S305" s="27"/>
      <c r="T305" s="27"/>
      <c r="U305" s="27"/>
      <c r="V305" s="27"/>
      <c r="W305" s="27"/>
      <c r="X305" s="27"/>
      <c r="Y305" s="27"/>
      <c r="Z305" s="27"/>
      <c r="AA305" s="27"/>
      <c r="AB305" s="27"/>
      <c r="AC305" s="27"/>
      <c r="AD305" s="27"/>
      <c r="AE305" s="27"/>
      <c r="AF305" s="27"/>
      <c r="AG305" s="27"/>
      <c r="AH305" s="27"/>
      <c r="AI305" s="27"/>
      <c r="AJ305" s="27"/>
      <c r="AK305" s="27"/>
      <c r="AL305" s="27"/>
    </row>
    <row r="306" spans="1:38">
      <c r="A306" s="27"/>
      <c r="B306" s="27"/>
      <c r="C306" s="27"/>
      <c r="D306" s="27"/>
      <c r="E306" s="27"/>
      <c r="F306" s="27"/>
      <c r="G306" s="27"/>
      <c r="H306" s="27"/>
      <c r="I306" s="27"/>
      <c r="J306" s="27"/>
      <c r="K306" s="27"/>
      <c r="L306" s="27"/>
      <c r="M306" s="27"/>
      <c r="N306" s="27"/>
      <c r="O306" s="27"/>
      <c r="P306" s="27"/>
      <c r="Q306" s="27"/>
      <c r="R306" s="80"/>
      <c r="S306" s="27"/>
      <c r="T306" s="27"/>
      <c r="U306" s="27"/>
      <c r="V306" s="27"/>
      <c r="W306" s="27"/>
      <c r="X306" s="27"/>
      <c r="Y306" s="27"/>
      <c r="Z306" s="27"/>
      <c r="AA306" s="27"/>
      <c r="AB306" s="27"/>
      <c r="AC306" s="27"/>
      <c r="AD306" s="27"/>
      <c r="AE306" s="27"/>
      <c r="AF306" s="27"/>
      <c r="AG306" s="27"/>
      <c r="AH306" s="27"/>
      <c r="AI306" s="27"/>
      <c r="AJ306" s="27"/>
      <c r="AK306" s="27"/>
      <c r="AL306" s="27"/>
    </row>
    <row r="307" spans="1:38">
      <c r="A307" s="27"/>
      <c r="B307" s="27"/>
      <c r="C307" s="27"/>
      <c r="D307" s="27"/>
      <c r="E307" s="27"/>
      <c r="F307" s="27"/>
      <c r="G307" s="27"/>
      <c r="H307" s="27"/>
      <c r="I307" s="27"/>
      <c r="J307" s="27"/>
      <c r="K307" s="27"/>
      <c r="L307" s="27"/>
      <c r="M307" s="27"/>
      <c r="N307" s="27"/>
      <c r="O307" s="27"/>
      <c r="P307" s="27"/>
      <c r="Q307" s="27"/>
      <c r="R307" s="80"/>
      <c r="S307" s="27"/>
      <c r="T307" s="27"/>
      <c r="U307" s="27"/>
      <c r="V307" s="27"/>
      <c r="W307" s="27"/>
      <c r="X307" s="27"/>
      <c r="Y307" s="27"/>
      <c r="Z307" s="27"/>
      <c r="AA307" s="27"/>
      <c r="AB307" s="27"/>
      <c r="AC307" s="27"/>
      <c r="AD307" s="27"/>
      <c r="AE307" s="27"/>
      <c r="AF307" s="27"/>
      <c r="AG307" s="27"/>
      <c r="AH307" s="27"/>
      <c r="AI307" s="27"/>
      <c r="AJ307" s="27"/>
      <c r="AK307" s="27"/>
      <c r="AL307" s="27"/>
    </row>
    <row r="308" spans="1:38">
      <c r="A308" s="27"/>
      <c r="B308" s="27"/>
      <c r="C308" s="27"/>
      <c r="D308" s="27"/>
      <c r="E308" s="27"/>
      <c r="F308" s="27"/>
      <c r="G308" s="27"/>
      <c r="H308" s="27"/>
      <c r="I308" s="27"/>
      <c r="J308" s="27"/>
      <c r="K308" s="27"/>
      <c r="L308" s="27"/>
      <c r="M308" s="27"/>
      <c r="N308" s="27"/>
      <c r="O308" s="27"/>
      <c r="P308" s="27"/>
      <c r="Q308" s="27"/>
      <c r="R308" s="80"/>
      <c r="S308" s="27"/>
      <c r="T308" s="27"/>
      <c r="U308" s="27"/>
      <c r="V308" s="27"/>
      <c r="W308" s="27"/>
      <c r="X308" s="27"/>
      <c r="Y308" s="27"/>
      <c r="Z308" s="27"/>
      <c r="AA308" s="27"/>
      <c r="AB308" s="27"/>
      <c r="AC308" s="27"/>
      <c r="AD308" s="27"/>
      <c r="AE308" s="27"/>
      <c r="AF308" s="27"/>
      <c r="AG308" s="27"/>
      <c r="AH308" s="27"/>
      <c r="AI308" s="27"/>
      <c r="AJ308" s="27"/>
      <c r="AK308" s="27"/>
      <c r="AL308" s="27"/>
    </row>
    <row r="309" spans="1:38">
      <c r="A309" s="27"/>
      <c r="B309" s="27"/>
      <c r="C309" s="27"/>
      <c r="D309" s="27"/>
      <c r="E309" s="27"/>
      <c r="F309" s="27"/>
      <c r="G309" s="27"/>
      <c r="H309" s="27"/>
      <c r="I309" s="27"/>
      <c r="J309" s="27"/>
      <c r="K309" s="27"/>
      <c r="L309" s="27"/>
      <c r="M309" s="27"/>
      <c r="N309" s="27"/>
      <c r="O309" s="27"/>
      <c r="P309" s="27"/>
      <c r="Q309" s="27"/>
      <c r="R309" s="80"/>
      <c r="S309" s="27"/>
      <c r="T309" s="27"/>
      <c r="U309" s="27"/>
      <c r="V309" s="27"/>
      <c r="W309" s="27"/>
      <c r="X309" s="27"/>
      <c r="Y309" s="27"/>
      <c r="Z309" s="27"/>
      <c r="AA309" s="27"/>
      <c r="AB309" s="27"/>
      <c r="AC309" s="27"/>
      <c r="AD309" s="27"/>
      <c r="AE309" s="27"/>
      <c r="AF309" s="27"/>
      <c r="AG309" s="27"/>
      <c r="AH309" s="27"/>
      <c r="AI309" s="27"/>
      <c r="AJ309" s="27"/>
      <c r="AK309" s="27"/>
      <c r="AL309" s="27"/>
    </row>
    <row r="310" spans="1:38">
      <c r="A310" s="27"/>
      <c r="B310" s="27"/>
      <c r="C310" s="27"/>
      <c r="D310" s="27"/>
      <c r="E310" s="27"/>
      <c r="F310" s="27"/>
      <c r="G310" s="27"/>
      <c r="H310" s="27"/>
      <c r="I310" s="27"/>
      <c r="J310" s="27"/>
      <c r="K310" s="27"/>
      <c r="L310" s="27"/>
      <c r="M310" s="27"/>
      <c r="N310" s="27"/>
      <c r="O310" s="27"/>
      <c r="P310" s="27"/>
      <c r="Q310" s="27"/>
      <c r="R310" s="80"/>
      <c r="S310" s="27"/>
      <c r="T310" s="27"/>
      <c r="U310" s="27"/>
      <c r="V310" s="27"/>
      <c r="W310" s="27"/>
      <c r="X310" s="27"/>
      <c r="Y310" s="27"/>
      <c r="Z310" s="27"/>
      <c r="AA310" s="27"/>
      <c r="AB310" s="27"/>
      <c r="AC310" s="27"/>
      <c r="AD310" s="27"/>
      <c r="AE310" s="27"/>
      <c r="AF310" s="27"/>
      <c r="AG310" s="27"/>
      <c r="AH310" s="27"/>
      <c r="AI310" s="27"/>
      <c r="AJ310" s="27"/>
      <c r="AK310" s="27"/>
      <c r="AL310" s="27"/>
    </row>
    <row r="311" spans="1:38">
      <c r="A311" s="27"/>
      <c r="B311" s="27"/>
      <c r="C311" s="27"/>
      <c r="D311" s="27"/>
      <c r="E311" s="27"/>
      <c r="F311" s="27"/>
      <c r="G311" s="27"/>
      <c r="H311" s="27"/>
      <c r="I311" s="27"/>
      <c r="J311" s="27"/>
      <c r="K311" s="27"/>
      <c r="L311" s="27"/>
      <c r="M311" s="27"/>
      <c r="N311" s="27"/>
      <c r="O311" s="27"/>
      <c r="P311" s="27"/>
      <c r="Q311" s="27"/>
      <c r="R311" s="80"/>
      <c r="S311" s="27"/>
      <c r="T311" s="27"/>
      <c r="U311" s="27"/>
      <c r="V311" s="27"/>
      <c r="W311" s="27"/>
      <c r="X311" s="27"/>
      <c r="Y311" s="27"/>
      <c r="Z311" s="27"/>
      <c r="AA311" s="27"/>
      <c r="AB311" s="27"/>
      <c r="AC311" s="27"/>
      <c r="AD311" s="27"/>
      <c r="AE311" s="27"/>
      <c r="AF311" s="27"/>
      <c r="AG311" s="27"/>
      <c r="AH311" s="27"/>
      <c r="AI311" s="27"/>
      <c r="AJ311" s="27"/>
      <c r="AK311" s="27"/>
      <c r="AL311" s="27"/>
    </row>
    <row r="312" spans="1:38">
      <c r="A312" s="27"/>
      <c r="B312" s="27"/>
      <c r="C312" s="27"/>
      <c r="D312" s="27"/>
      <c r="E312" s="27"/>
      <c r="F312" s="27"/>
      <c r="G312" s="27"/>
      <c r="H312" s="27"/>
      <c r="I312" s="27"/>
      <c r="J312" s="27"/>
      <c r="K312" s="27"/>
      <c r="L312" s="27"/>
      <c r="M312" s="27"/>
      <c r="N312" s="27"/>
      <c r="O312" s="27"/>
      <c r="P312" s="27"/>
      <c r="Q312" s="27"/>
      <c r="R312" s="80"/>
      <c r="S312" s="27"/>
      <c r="T312" s="27"/>
      <c r="U312" s="27"/>
      <c r="V312" s="27"/>
      <c r="W312" s="27"/>
      <c r="X312" s="27"/>
      <c r="Y312" s="27"/>
      <c r="Z312" s="27"/>
      <c r="AA312" s="27"/>
      <c r="AB312" s="27"/>
      <c r="AC312" s="27"/>
      <c r="AD312" s="27"/>
      <c r="AE312" s="27"/>
      <c r="AF312" s="27"/>
      <c r="AG312" s="27"/>
      <c r="AH312" s="27"/>
      <c r="AI312" s="27"/>
      <c r="AJ312" s="27"/>
      <c r="AK312" s="27"/>
      <c r="AL312" s="27"/>
    </row>
    <row r="313" spans="1:38">
      <c r="A313" s="27"/>
      <c r="B313" s="27"/>
      <c r="C313" s="27"/>
      <c r="D313" s="27"/>
      <c r="E313" s="27"/>
      <c r="F313" s="27"/>
      <c r="G313" s="27"/>
      <c r="H313" s="27"/>
      <c r="I313" s="27"/>
      <c r="J313" s="27"/>
      <c r="K313" s="27"/>
      <c r="L313" s="27"/>
      <c r="M313" s="27"/>
      <c r="N313" s="27"/>
      <c r="O313" s="27"/>
      <c r="P313" s="27"/>
      <c r="Q313" s="27"/>
      <c r="R313" s="80"/>
      <c r="S313" s="27"/>
      <c r="T313" s="27"/>
      <c r="U313" s="27"/>
      <c r="V313" s="27"/>
      <c r="W313" s="27"/>
      <c r="X313" s="27"/>
      <c r="Y313" s="27"/>
      <c r="Z313" s="27"/>
      <c r="AA313" s="27"/>
      <c r="AB313" s="27"/>
      <c r="AC313" s="27"/>
      <c r="AD313" s="27"/>
      <c r="AE313" s="27"/>
      <c r="AF313" s="27"/>
      <c r="AG313" s="27"/>
      <c r="AH313" s="27"/>
      <c r="AI313" s="27"/>
      <c r="AJ313" s="27"/>
      <c r="AK313" s="27"/>
      <c r="AL313" s="27"/>
    </row>
    <row r="314" spans="1:38">
      <c r="A314" s="27"/>
      <c r="B314" s="27"/>
      <c r="C314" s="27"/>
      <c r="D314" s="27"/>
      <c r="E314" s="27"/>
      <c r="F314" s="27"/>
      <c r="G314" s="27"/>
      <c r="H314" s="27"/>
      <c r="I314" s="27"/>
      <c r="J314" s="27"/>
      <c r="K314" s="27"/>
      <c r="L314" s="27"/>
      <c r="M314" s="27"/>
      <c r="N314" s="27"/>
      <c r="O314" s="27"/>
      <c r="P314" s="27"/>
      <c r="Q314" s="27"/>
      <c r="R314" s="80"/>
      <c r="S314" s="27"/>
      <c r="T314" s="27"/>
      <c r="U314" s="27"/>
      <c r="V314" s="27"/>
      <c r="W314" s="27"/>
      <c r="X314" s="27"/>
      <c r="Y314" s="27"/>
      <c r="Z314" s="27"/>
      <c r="AA314" s="27"/>
      <c r="AB314" s="27"/>
      <c r="AC314" s="27"/>
      <c r="AD314" s="27"/>
      <c r="AE314" s="27"/>
      <c r="AF314" s="27"/>
      <c r="AG314" s="27"/>
      <c r="AH314" s="27"/>
      <c r="AI314" s="27"/>
      <c r="AJ314" s="27"/>
      <c r="AK314" s="27"/>
      <c r="AL314" s="27"/>
    </row>
    <row r="315" spans="1:38">
      <c r="A315" s="27"/>
      <c r="B315" s="27"/>
      <c r="C315" s="27"/>
      <c r="D315" s="27"/>
      <c r="E315" s="27"/>
      <c r="F315" s="27"/>
      <c r="G315" s="27"/>
      <c r="H315" s="27"/>
      <c r="I315" s="27"/>
      <c r="J315" s="27"/>
      <c r="K315" s="27"/>
      <c r="L315" s="27"/>
      <c r="M315" s="27"/>
      <c r="N315" s="27"/>
      <c r="O315" s="27"/>
      <c r="P315" s="27"/>
      <c r="Q315" s="27"/>
      <c r="R315" s="80"/>
      <c r="S315" s="27"/>
      <c r="T315" s="27"/>
      <c r="U315" s="27"/>
      <c r="V315" s="27"/>
      <c r="W315" s="27"/>
      <c r="X315" s="27"/>
      <c r="Y315" s="27"/>
      <c r="Z315" s="27"/>
      <c r="AA315" s="27"/>
      <c r="AB315" s="27"/>
      <c r="AC315" s="27"/>
      <c r="AD315" s="27"/>
      <c r="AE315" s="27"/>
      <c r="AF315" s="27"/>
      <c r="AG315" s="27"/>
      <c r="AH315" s="27"/>
      <c r="AI315" s="27"/>
      <c r="AJ315" s="27"/>
      <c r="AK315" s="27"/>
      <c r="AL315" s="27"/>
    </row>
    <row r="316" spans="1:38">
      <c r="A316" s="27"/>
      <c r="B316" s="27"/>
      <c r="C316" s="27"/>
      <c r="D316" s="27"/>
      <c r="E316" s="27"/>
      <c r="F316" s="27"/>
      <c r="G316" s="27"/>
      <c r="H316" s="27"/>
      <c r="I316" s="27"/>
      <c r="J316" s="27"/>
      <c r="K316" s="27"/>
      <c r="L316" s="27"/>
      <c r="M316" s="27"/>
      <c r="N316" s="27"/>
      <c r="O316" s="27"/>
      <c r="P316" s="27"/>
      <c r="Q316" s="27"/>
      <c r="R316" s="80"/>
      <c r="S316" s="27"/>
      <c r="T316" s="27"/>
      <c r="U316" s="27"/>
      <c r="V316" s="27"/>
      <c r="W316" s="27"/>
      <c r="X316" s="27"/>
      <c r="Y316" s="27"/>
      <c r="Z316" s="27"/>
      <c r="AA316" s="27"/>
      <c r="AB316" s="27"/>
      <c r="AC316" s="27"/>
      <c r="AD316" s="27"/>
      <c r="AE316" s="27"/>
      <c r="AF316" s="27"/>
      <c r="AG316" s="27"/>
      <c r="AH316" s="27"/>
      <c r="AI316" s="27"/>
      <c r="AJ316" s="27"/>
      <c r="AK316" s="27"/>
      <c r="AL316" s="27"/>
    </row>
    <row r="317" spans="1:38">
      <c r="A317" s="27"/>
      <c r="B317" s="27"/>
      <c r="C317" s="27"/>
      <c r="D317" s="27"/>
      <c r="E317" s="27"/>
      <c r="F317" s="27"/>
      <c r="G317" s="27"/>
      <c r="H317" s="27"/>
      <c r="I317" s="27"/>
      <c r="J317" s="27"/>
      <c r="K317" s="27"/>
      <c r="L317" s="27"/>
      <c r="M317" s="27"/>
      <c r="N317" s="27"/>
      <c r="O317" s="27"/>
      <c r="P317" s="27"/>
      <c r="Q317" s="27"/>
      <c r="R317" s="80"/>
      <c r="S317" s="27"/>
      <c r="T317" s="27"/>
      <c r="U317" s="27"/>
      <c r="V317" s="27"/>
      <c r="W317" s="27"/>
      <c r="X317" s="27"/>
      <c r="Y317" s="27"/>
      <c r="Z317" s="27"/>
      <c r="AA317" s="27"/>
      <c r="AB317" s="27"/>
      <c r="AC317" s="27"/>
      <c r="AD317" s="27"/>
      <c r="AE317" s="27"/>
      <c r="AF317" s="27"/>
      <c r="AG317" s="27"/>
      <c r="AH317" s="27"/>
      <c r="AI317" s="27"/>
      <c r="AJ317" s="27"/>
      <c r="AK317" s="27"/>
      <c r="AL317" s="27"/>
    </row>
    <row r="318" spans="1:38">
      <c r="A318" s="27"/>
      <c r="B318" s="27"/>
      <c r="C318" s="27"/>
      <c r="D318" s="27"/>
      <c r="E318" s="27"/>
      <c r="F318" s="27"/>
      <c r="G318" s="27"/>
      <c r="H318" s="27"/>
      <c r="I318" s="27"/>
      <c r="J318" s="27"/>
      <c r="K318" s="27"/>
      <c r="L318" s="27"/>
      <c r="M318" s="27"/>
      <c r="N318" s="27"/>
      <c r="O318" s="27"/>
      <c r="P318" s="27"/>
      <c r="Q318" s="27"/>
      <c r="R318" s="80"/>
      <c r="S318" s="27"/>
      <c r="T318" s="27"/>
      <c r="U318" s="27"/>
      <c r="V318" s="27"/>
      <c r="W318" s="27"/>
      <c r="X318" s="27"/>
      <c r="Y318" s="27"/>
      <c r="Z318" s="27"/>
      <c r="AA318" s="27"/>
      <c r="AB318" s="27"/>
      <c r="AC318" s="27"/>
      <c r="AD318" s="27"/>
      <c r="AE318" s="27"/>
      <c r="AF318" s="27"/>
      <c r="AG318" s="27"/>
      <c r="AH318" s="27"/>
      <c r="AI318" s="27"/>
      <c r="AJ318" s="27"/>
      <c r="AK318" s="27"/>
      <c r="AL318" s="27"/>
    </row>
    <row r="319" spans="1:38">
      <c r="A319" s="27"/>
      <c r="B319" s="27"/>
      <c r="C319" s="27"/>
      <c r="D319" s="27"/>
      <c r="E319" s="27"/>
      <c r="F319" s="27"/>
      <c r="G319" s="27"/>
      <c r="H319" s="27"/>
      <c r="I319" s="27"/>
      <c r="J319" s="27"/>
      <c r="K319" s="27"/>
      <c r="L319" s="27"/>
      <c r="M319" s="27"/>
      <c r="N319" s="27"/>
      <c r="O319" s="27"/>
      <c r="P319" s="27"/>
      <c r="Q319" s="27"/>
      <c r="R319" s="80"/>
      <c r="S319" s="27"/>
      <c r="T319" s="27"/>
      <c r="U319" s="27"/>
      <c r="V319" s="27"/>
      <c r="W319" s="27"/>
      <c r="X319" s="27"/>
      <c r="Y319" s="27"/>
      <c r="Z319" s="27"/>
      <c r="AA319" s="27"/>
      <c r="AB319" s="27"/>
      <c r="AC319" s="27"/>
      <c r="AD319" s="27"/>
      <c r="AE319" s="27"/>
      <c r="AF319" s="27"/>
      <c r="AG319" s="27"/>
      <c r="AH319" s="27"/>
      <c r="AI319" s="27"/>
      <c r="AJ319" s="27"/>
      <c r="AK319" s="27"/>
      <c r="AL319" s="27"/>
    </row>
    <row r="320" spans="1:38">
      <c r="A320" s="27"/>
      <c r="B320" s="27"/>
      <c r="C320" s="27"/>
      <c r="D320" s="27"/>
      <c r="E320" s="27"/>
      <c r="F320" s="27"/>
      <c r="G320" s="27"/>
      <c r="H320" s="27"/>
      <c r="I320" s="27"/>
      <c r="J320" s="27"/>
      <c r="K320" s="27"/>
      <c r="L320" s="27"/>
      <c r="M320" s="27"/>
      <c r="N320" s="27"/>
      <c r="O320" s="27"/>
      <c r="P320" s="27"/>
      <c r="Q320" s="27"/>
      <c r="R320" s="80"/>
      <c r="S320" s="27"/>
      <c r="T320" s="27"/>
      <c r="U320" s="27"/>
      <c r="V320" s="27"/>
      <c r="W320" s="27"/>
      <c r="X320" s="27"/>
      <c r="Y320" s="27"/>
      <c r="Z320" s="27"/>
      <c r="AA320" s="27"/>
      <c r="AB320" s="27"/>
      <c r="AC320" s="27"/>
      <c r="AD320" s="27"/>
      <c r="AE320" s="27"/>
      <c r="AF320" s="27"/>
      <c r="AG320" s="27"/>
      <c r="AH320" s="27"/>
      <c r="AI320" s="27"/>
      <c r="AJ320" s="27"/>
      <c r="AK320" s="27"/>
      <c r="AL320" s="27"/>
    </row>
    <row r="321" spans="1:38">
      <c r="A321" s="27"/>
      <c r="B321" s="27"/>
      <c r="C321" s="27"/>
      <c r="D321" s="27"/>
      <c r="E321" s="27"/>
      <c r="F321" s="27"/>
      <c r="G321" s="27"/>
      <c r="H321" s="27"/>
      <c r="I321" s="27"/>
      <c r="J321" s="27"/>
      <c r="K321" s="27"/>
      <c r="L321" s="27"/>
      <c r="M321" s="27"/>
      <c r="N321" s="27"/>
      <c r="O321" s="27"/>
      <c r="P321" s="27"/>
      <c r="Q321" s="27"/>
      <c r="R321" s="80"/>
      <c r="S321" s="27"/>
      <c r="T321" s="27"/>
      <c r="U321" s="27"/>
      <c r="V321" s="27"/>
      <c r="W321" s="27"/>
      <c r="X321" s="27"/>
      <c r="Y321" s="27"/>
      <c r="Z321" s="27"/>
      <c r="AA321" s="27"/>
      <c r="AB321" s="27"/>
      <c r="AC321" s="27"/>
      <c r="AD321" s="27"/>
      <c r="AE321" s="27"/>
      <c r="AF321" s="27"/>
      <c r="AG321" s="27"/>
      <c r="AH321" s="27"/>
      <c r="AI321" s="27"/>
      <c r="AJ321" s="27"/>
      <c r="AK321" s="27"/>
      <c r="AL321" s="27"/>
    </row>
    <row r="322" spans="1:38">
      <c r="A322" s="27"/>
      <c r="B322" s="27"/>
      <c r="C322" s="27"/>
      <c r="D322" s="27"/>
      <c r="E322" s="27"/>
      <c r="F322" s="27"/>
      <c r="G322" s="27"/>
      <c r="H322" s="27"/>
      <c r="I322" s="27"/>
      <c r="J322" s="27"/>
      <c r="K322" s="27"/>
      <c r="L322" s="27"/>
      <c r="M322" s="27"/>
      <c r="N322" s="27"/>
      <c r="O322" s="27"/>
      <c r="P322" s="27"/>
      <c r="Q322" s="27"/>
      <c r="R322" s="80"/>
      <c r="S322" s="27"/>
      <c r="T322" s="27"/>
      <c r="U322" s="27"/>
      <c r="V322" s="27"/>
      <c r="W322" s="27"/>
      <c r="X322" s="27"/>
      <c r="Y322" s="27"/>
      <c r="Z322" s="27"/>
      <c r="AA322" s="27"/>
      <c r="AB322" s="27"/>
      <c r="AC322" s="27"/>
      <c r="AD322" s="27"/>
      <c r="AE322" s="27"/>
      <c r="AF322" s="27"/>
      <c r="AG322" s="27"/>
      <c r="AH322" s="27"/>
      <c r="AI322" s="27"/>
      <c r="AJ322" s="27"/>
      <c r="AK322" s="27"/>
      <c r="AL322" s="27"/>
    </row>
    <row r="323" spans="1:38">
      <c r="A323" s="27"/>
      <c r="B323" s="27"/>
      <c r="C323" s="27"/>
      <c r="D323" s="27"/>
      <c r="E323" s="27"/>
      <c r="F323" s="27"/>
      <c r="G323" s="27"/>
      <c r="H323" s="27"/>
      <c r="I323" s="27"/>
      <c r="J323" s="27"/>
      <c r="K323" s="27"/>
      <c r="L323" s="27"/>
      <c r="M323" s="27"/>
      <c r="N323" s="27"/>
      <c r="O323" s="27"/>
      <c r="P323" s="27"/>
      <c r="Q323" s="27"/>
      <c r="R323" s="80"/>
      <c r="S323" s="27"/>
      <c r="T323" s="27"/>
      <c r="U323" s="27"/>
      <c r="V323" s="27"/>
      <c r="W323" s="27"/>
      <c r="X323" s="27"/>
      <c r="Y323" s="27"/>
      <c r="Z323" s="27"/>
      <c r="AA323" s="27"/>
      <c r="AB323" s="27"/>
      <c r="AC323" s="27"/>
      <c r="AD323" s="27"/>
      <c r="AE323" s="27"/>
      <c r="AF323" s="27"/>
      <c r="AG323" s="27"/>
      <c r="AH323" s="27"/>
      <c r="AI323" s="27"/>
      <c r="AJ323" s="27"/>
      <c r="AK323" s="27"/>
      <c r="AL323" s="27"/>
    </row>
    <row r="324" spans="1:38">
      <c r="A324" s="27"/>
      <c r="B324" s="27"/>
      <c r="C324" s="27"/>
      <c r="D324" s="27"/>
      <c r="E324" s="27"/>
      <c r="F324" s="27"/>
      <c r="G324" s="27"/>
      <c r="H324" s="27"/>
      <c r="I324" s="27"/>
      <c r="J324" s="27"/>
      <c r="K324" s="27"/>
      <c r="L324" s="27"/>
      <c r="M324" s="27"/>
      <c r="N324" s="27"/>
      <c r="O324" s="27"/>
      <c r="P324" s="27"/>
      <c r="Q324" s="27"/>
      <c r="R324" s="80"/>
      <c r="S324" s="27"/>
      <c r="T324" s="27"/>
      <c r="U324" s="27"/>
      <c r="V324" s="27"/>
      <c r="W324" s="27"/>
      <c r="X324" s="27"/>
      <c r="Y324" s="27"/>
      <c r="Z324" s="27"/>
      <c r="AA324" s="27"/>
      <c r="AB324" s="27"/>
      <c r="AC324" s="27"/>
      <c r="AD324" s="27"/>
      <c r="AE324" s="27"/>
      <c r="AF324" s="27"/>
      <c r="AG324" s="27"/>
      <c r="AH324" s="27"/>
      <c r="AI324" s="27"/>
      <c r="AJ324" s="27"/>
      <c r="AK324" s="27"/>
      <c r="AL324" s="27"/>
    </row>
    <row r="325" spans="1:38">
      <c r="A325" s="27"/>
      <c r="B325" s="27"/>
      <c r="C325" s="27"/>
      <c r="D325" s="27"/>
      <c r="E325" s="27"/>
      <c r="F325" s="27"/>
      <c r="G325" s="27"/>
      <c r="H325" s="27"/>
      <c r="I325" s="27"/>
      <c r="J325" s="27"/>
      <c r="K325" s="27"/>
      <c r="L325" s="27"/>
      <c r="M325" s="27"/>
      <c r="N325" s="27"/>
      <c r="O325" s="27"/>
      <c r="P325" s="27"/>
      <c r="Q325" s="27"/>
      <c r="R325" s="80"/>
      <c r="S325" s="27"/>
      <c r="T325" s="27"/>
      <c r="U325" s="27"/>
      <c r="V325" s="27"/>
      <c r="W325" s="27"/>
      <c r="X325" s="27"/>
      <c r="Y325" s="27"/>
      <c r="Z325" s="27"/>
      <c r="AA325" s="27"/>
      <c r="AB325" s="27"/>
      <c r="AC325" s="27"/>
      <c r="AD325" s="27"/>
      <c r="AE325" s="27"/>
      <c r="AF325" s="27"/>
      <c r="AG325" s="27"/>
      <c r="AH325" s="27"/>
      <c r="AI325" s="27"/>
      <c r="AJ325" s="27"/>
      <c r="AK325" s="27"/>
      <c r="AL325" s="27"/>
    </row>
    <row r="326" spans="1:38">
      <c r="A326" s="27"/>
      <c r="B326" s="27"/>
      <c r="C326" s="27"/>
      <c r="D326" s="27"/>
      <c r="E326" s="27"/>
      <c r="F326" s="27"/>
      <c r="G326" s="27"/>
      <c r="H326" s="27"/>
      <c r="I326" s="27"/>
      <c r="J326" s="27"/>
      <c r="K326" s="27"/>
      <c r="L326" s="27"/>
      <c r="M326" s="27"/>
      <c r="N326" s="27"/>
      <c r="O326" s="27"/>
      <c r="P326" s="27"/>
      <c r="Q326" s="27"/>
      <c r="R326" s="80"/>
      <c r="S326" s="27"/>
      <c r="T326" s="27"/>
      <c r="U326" s="27"/>
      <c r="V326" s="27"/>
      <c r="W326" s="27"/>
      <c r="X326" s="27"/>
      <c r="Y326" s="27"/>
      <c r="Z326" s="27"/>
      <c r="AA326" s="27"/>
      <c r="AB326" s="27"/>
      <c r="AC326" s="27"/>
      <c r="AD326" s="27"/>
      <c r="AE326" s="27"/>
      <c r="AF326" s="27"/>
      <c r="AG326" s="27"/>
      <c r="AH326" s="27"/>
      <c r="AI326" s="27"/>
      <c r="AJ326" s="27"/>
      <c r="AK326" s="27"/>
      <c r="AL326" s="27"/>
    </row>
    <row r="327" spans="1:38">
      <c r="A327" s="27"/>
      <c r="B327" s="27"/>
      <c r="C327" s="27"/>
      <c r="D327" s="27"/>
      <c r="E327" s="27"/>
      <c r="F327" s="27"/>
      <c r="G327" s="27"/>
      <c r="H327" s="27"/>
      <c r="I327" s="27"/>
      <c r="J327" s="27"/>
      <c r="K327" s="27"/>
      <c r="L327" s="27"/>
      <c r="M327" s="27"/>
      <c r="N327" s="27"/>
      <c r="O327" s="27"/>
      <c r="P327" s="27"/>
      <c r="Q327" s="27"/>
      <c r="R327" s="80"/>
      <c r="S327" s="27"/>
      <c r="T327" s="27"/>
      <c r="U327" s="27"/>
      <c r="V327" s="27"/>
      <c r="W327" s="27"/>
      <c r="X327" s="27"/>
      <c r="Y327" s="27"/>
      <c r="Z327" s="27"/>
      <c r="AA327" s="27"/>
      <c r="AB327" s="27"/>
      <c r="AC327" s="27"/>
      <c r="AD327" s="27"/>
      <c r="AE327" s="27"/>
      <c r="AF327" s="27"/>
      <c r="AG327" s="27"/>
      <c r="AH327" s="27"/>
      <c r="AI327" s="27"/>
      <c r="AJ327" s="27"/>
      <c r="AK327" s="27"/>
      <c r="AL327" s="27"/>
    </row>
    <row r="328" spans="1:38">
      <c r="A328" s="27"/>
      <c r="B328" s="27"/>
      <c r="C328" s="27"/>
      <c r="D328" s="27"/>
      <c r="E328" s="27"/>
      <c r="F328" s="27"/>
      <c r="G328" s="27"/>
      <c r="H328" s="27"/>
      <c r="I328" s="27"/>
      <c r="J328" s="27"/>
      <c r="K328" s="27"/>
      <c r="L328" s="27"/>
      <c r="M328" s="27"/>
      <c r="N328" s="27"/>
      <c r="O328" s="27"/>
      <c r="P328" s="27"/>
      <c r="Q328" s="27"/>
      <c r="R328" s="80"/>
      <c r="S328" s="27"/>
      <c r="T328" s="27"/>
      <c r="U328" s="27"/>
      <c r="V328" s="27"/>
      <c r="W328" s="27"/>
      <c r="X328" s="27"/>
      <c r="Y328" s="27"/>
      <c r="Z328" s="27"/>
      <c r="AA328" s="27"/>
      <c r="AB328" s="27"/>
      <c r="AC328" s="27"/>
      <c r="AD328" s="27"/>
      <c r="AE328" s="27"/>
      <c r="AF328" s="27"/>
      <c r="AG328" s="27"/>
      <c r="AH328" s="27"/>
      <c r="AI328" s="27"/>
      <c r="AJ328" s="27"/>
      <c r="AK328" s="27"/>
      <c r="AL328" s="27"/>
    </row>
    <row r="329" spans="1:38">
      <c r="A329" s="27"/>
      <c r="B329" s="27"/>
      <c r="C329" s="27"/>
      <c r="D329" s="27"/>
      <c r="E329" s="27"/>
      <c r="F329" s="27"/>
      <c r="G329" s="27"/>
      <c r="H329" s="27"/>
      <c r="I329" s="27"/>
      <c r="J329" s="27"/>
      <c r="K329" s="27"/>
      <c r="L329" s="27"/>
      <c r="M329" s="27"/>
      <c r="N329" s="27"/>
      <c r="O329" s="27"/>
      <c r="P329" s="27"/>
      <c r="Q329" s="27"/>
      <c r="R329" s="80"/>
      <c r="S329" s="27"/>
      <c r="T329" s="27"/>
      <c r="U329" s="27"/>
      <c r="V329" s="27"/>
      <c r="W329" s="27"/>
      <c r="X329" s="27"/>
      <c r="Y329" s="27"/>
      <c r="Z329" s="27"/>
      <c r="AA329" s="27"/>
      <c r="AB329" s="27"/>
      <c r="AC329" s="27"/>
      <c r="AD329" s="27"/>
      <c r="AE329" s="27"/>
      <c r="AF329" s="27"/>
      <c r="AG329" s="27"/>
      <c r="AH329" s="27"/>
      <c r="AI329" s="27"/>
      <c r="AJ329" s="27"/>
      <c r="AK329" s="27"/>
      <c r="AL329" s="27"/>
    </row>
    <row r="330" spans="1:38">
      <c r="A330" s="27"/>
      <c r="B330" s="27"/>
      <c r="C330" s="27"/>
      <c r="D330" s="27"/>
      <c r="E330" s="27"/>
      <c r="F330" s="27"/>
      <c r="G330" s="27"/>
      <c r="H330" s="27"/>
      <c r="I330" s="27"/>
      <c r="J330" s="27"/>
      <c r="K330" s="27"/>
      <c r="L330" s="27"/>
      <c r="M330" s="27"/>
      <c r="N330" s="27"/>
      <c r="O330" s="27"/>
      <c r="P330" s="27"/>
      <c r="Q330" s="27"/>
      <c r="R330" s="80"/>
      <c r="S330" s="27"/>
      <c r="T330" s="27"/>
      <c r="U330" s="27"/>
      <c r="V330" s="27"/>
      <c r="W330" s="27"/>
      <c r="X330" s="27"/>
      <c r="Y330" s="27"/>
      <c r="Z330" s="27"/>
      <c r="AA330" s="27"/>
      <c r="AB330" s="27"/>
      <c r="AC330" s="27"/>
      <c r="AD330" s="27"/>
      <c r="AE330" s="27"/>
      <c r="AF330" s="27"/>
      <c r="AG330" s="27"/>
      <c r="AH330" s="27"/>
      <c r="AI330" s="27"/>
      <c r="AJ330" s="27"/>
      <c r="AK330" s="27"/>
      <c r="AL330" s="27"/>
    </row>
    <row r="331" spans="1:38">
      <c r="A331" s="27"/>
      <c r="B331" s="27"/>
      <c r="C331" s="27"/>
      <c r="D331" s="27"/>
      <c r="E331" s="27"/>
      <c r="F331" s="27"/>
      <c r="G331" s="27"/>
      <c r="H331" s="27"/>
      <c r="I331" s="27"/>
      <c r="J331" s="27"/>
      <c r="K331" s="27"/>
      <c r="L331" s="27"/>
      <c r="M331" s="27"/>
      <c r="N331" s="27"/>
      <c r="O331" s="27"/>
      <c r="P331" s="27"/>
      <c r="Q331" s="27"/>
      <c r="R331" s="80"/>
      <c r="S331" s="27"/>
      <c r="T331" s="27"/>
      <c r="U331" s="27"/>
      <c r="V331" s="27"/>
      <c r="W331" s="27"/>
      <c r="X331" s="27"/>
      <c r="Y331" s="27"/>
      <c r="Z331" s="27"/>
      <c r="AA331" s="27"/>
      <c r="AB331" s="27"/>
      <c r="AC331" s="27"/>
      <c r="AD331" s="27"/>
      <c r="AE331" s="27"/>
      <c r="AF331" s="27"/>
      <c r="AG331" s="27"/>
      <c r="AH331" s="27"/>
      <c r="AI331" s="27"/>
      <c r="AJ331" s="27"/>
      <c r="AK331" s="27"/>
      <c r="AL331" s="27"/>
    </row>
    <row r="332" spans="1:38">
      <c r="A332" s="27"/>
      <c r="B332" s="27"/>
      <c r="C332" s="27"/>
      <c r="D332" s="27"/>
      <c r="E332" s="27"/>
      <c r="F332" s="27"/>
      <c r="G332" s="27"/>
      <c r="H332" s="27"/>
      <c r="I332" s="27"/>
      <c r="J332" s="27"/>
      <c r="K332" s="27"/>
      <c r="L332" s="27"/>
      <c r="M332" s="27"/>
      <c r="N332" s="27"/>
      <c r="O332" s="27"/>
      <c r="P332" s="27"/>
      <c r="Q332" s="27"/>
      <c r="R332" s="80"/>
      <c r="S332" s="27"/>
      <c r="T332" s="27"/>
      <c r="U332" s="27"/>
      <c r="V332" s="27"/>
      <c r="W332" s="27"/>
      <c r="X332" s="27"/>
      <c r="Y332" s="27"/>
      <c r="Z332" s="27"/>
      <c r="AA332" s="27"/>
      <c r="AB332" s="27"/>
      <c r="AC332" s="27"/>
      <c r="AD332" s="27"/>
      <c r="AE332" s="27"/>
      <c r="AF332" s="27"/>
      <c r="AG332" s="27"/>
      <c r="AH332" s="27"/>
      <c r="AI332" s="27"/>
      <c r="AJ332" s="27"/>
      <c r="AK332" s="27"/>
      <c r="AL332" s="27"/>
    </row>
    <row r="333" spans="1:38">
      <c r="A333" s="27"/>
      <c r="B333" s="27"/>
      <c r="C333" s="27"/>
      <c r="D333" s="27"/>
      <c r="E333" s="27"/>
      <c r="F333" s="27"/>
      <c r="G333" s="27"/>
      <c r="H333" s="27"/>
      <c r="I333" s="27"/>
      <c r="J333" s="27"/>
      <c r="K333" s="27"/>
      <c r="L333" s="27"/>
      <c r="M333" s="27"/>
      <c r="N333" s="27"/>
      <c r="O333" s="27"/>
      <c r="P333" s="27"/>
      <c r="Q333" s="27"/>
      <c r="R333" s="80"/>
      <c r="S333" s="27"/>
      <c r="T333" s="27"/>
      <c r="U333" s="27"/>
      <c r="V333" s="27"/>
      <c r="W333" s="27"/>
      <c r="X333" s="27"/>
      <c r="Y333" s="27"/>
      <c r="Z333" s="27"/>
      <c r="AA333" s="27"/>
      <c r="AB333" s="27"/>
      <c r="AC333" s="27"/>
      <c r="AD333" s="27"/>
      <c r="AE333" s="27"/>
      <c r="AF333" s="27"/>
      <c r="AG333" s="27"/>
      <c r="AH333" s="27"/>
      <c r="AI333" s="27"/>
      <c r="AJ333" s="27"/>
      <c r="AK333" s="27"/>
      <c r="AL333" s="27"/>
    </row>
    <row r="334" spans="1:38">
      <c r="A334" s="27"/>
      <c r="B334" s="27"/>
      <c r="C334" s="27"/>
      <c r="D334" s="27"/>
      <c r="E334" s="27"/>
      <c r="F334" s="27"/>
      <c r="G334" s="27"/>
      <c r="H334" s="27"/>
      <c r="I334" s="27"/>
      <c r="J334" s="27"/>
      <c r="K334" s="27"/>
      <c r="L334" s="27"/>
      <c r="M334" s="27"/>
      <c r="N334" s="27"/>
      <c r="O334" s="27"/>
      <c r="P334" s="27"/>
      <c r="Q334" s="27"/>
      <c r="R334" s="80"/>
      <c r="S334" s="27"/>
      <c r="T334" s="27"/>
      <c r="U334" s="27"/>
      <c r="V334" s="27"/>
      <c r="W334" s="27"/>
      <c r="X334" s="27"/>
      <c r="Y334" s="27"/>
      <c r="Z334" s="27"/>
      <c r="AA334" s="27"/>
      <c r="AB334" s="27"/>
      <c r="AC334" s="27"/>
      <c r="AD334" s="27"/>
      <c r="AE334" s="27"/>
      <c r="AF334" s="27"/>
      <c r="AG334" s="27"/>
      <c r="AH334" s="27"/>
      <c r="AI334" s="27"/>
      <c r="AJ334" s="27"/>
      <c r="AK334" s="27"/>
      <c r="AL334" s="27"/>
    </row>
    <row r="335" spans="1:38">
      <c r="A335" s="27"/>
      <c r="B335" s="27"/>
      <c r="C335" s="27"/>
      <c r="D335" s="27"/>
      <c r="E335" s="27"/>
      <c r="F335" s="27"/>
      <c r="G335" s="27"/>
      <c r="H335" s="27"/>
      <c r="I335" s="27"/>
      <c r="J335" s="27"/>
      <c r="K335" s="27"/>
      <c r="L335" s="27"/>
      <c r="M335" s="27"/>
      <c r="N335" s="27"/>
      <c r="O335" s="27"/>
      <c r="P335" s="27"/>
      <c r="Q335" s="27"/>
      <c r="R335" s="80"/>
      <c r="S335" s="27"/>
      <c r="T335" s="27"/>
      <c r="U335" s="27"/>
      <c r="V335" s="27"/>
      <c r="W335" s="27"/>
      <c r="X335" s="27"/>
      <c r="Y335" s="27"/>
      <c r="Z335" s="27"/>
      <c r="AA335" s="27"/>
      <c r="AB335" s="27"/>
      <c r="AC335" s="27"/>
      <c r="AD335" s="27"/>
      <c r="AE335" s="27"/>
      <c r="AF335" s="27"/>
      <c r="AG335" s="27"/>
      <c r="AH335" s="27"/>
      <c r="AI335" s="27"/>
      <c r="AJ335" s="27"/>
      <c r="AK335" s="27"/>
      <c r="AL335" s="27"/>
    </row>
    <row r="336" spans="1:38">
      <c r="A336" s="27"/>
      <c r="B336" s="27"/>
      <c r="C336" s="27"/>
      <c r="D336" s="27"/>
      <c r="E336" s="27"/>
      <c r="F336" s="27"/>
      <c r="G336" s="27"/>
      <c r="H336" s="27"/>
      <c r="I336" s="27"/>
      <c r="J336" s="27"/>
      <c r="K336" s="27"/>
      <c r="L336" s="27"/>
      <c r="M336" s="27"/>
      <c r="N336" s="27"/>
      <c r="O336" s="27"/>
      <c r="P336" s="27"/>
      <c r="Q336" s="27"/>
      <c r="R336" s="80"/>
      <c r="S336" s="27"/>
      <c r="T336" s="27"/>
      <c r="U336" s="27"/>
      <c r="V336" s="27"/>
      <c r="W336" s="27"/>
      <c r="X336" s="27"/>
      <c r="Y336" s="27"/>
      <c r="Z336" s="27"/>
      <c r="AA336" s="27"/>
      <c r="AB336" s="27"/>
      <c r="AC336" s="27"/>
      <c r="AD336" s="27"/>
      <c r="AE336" s="27"/>
      <c r="AF336" s="27"/>
      <c r="AG336" s="27"/>
      <c r="AH336" s="27"/>
      <c r="AI336" s="27"/>
      <c r="AJ336" s="27"/>
      <c r="AK336" s="27"/>
      <c r="AL336" s="27"/>
    </row>
    <row r="337" spans="1:38">
      <c r="A337" s="27"/>
      <c r="B337" s="27"/>
      <c r="C337" s="27"/>
      <c r="D337" s="27"/>
      <c r="E337" s="27"/>
      <c r="F337" s="27"/>
      <c r="G337" s="27"/>
      <c r="H337" s="27"/>
      <c r="I337" s="27"/>
      <c r="J337" s="27"/>
      <c r="K337" s="27"/>
      <c r="L337" s="27"/>
      <c r="M337" s="27"/>
      <c r="N337" s="27"/>
      <c r="O337" s="27"/>
      <c r="P337" s="27"/>
      <c r="Q337" s="27"/>
      <c r="R337" s="80"/>
      <c r="S337" s="27"/>
      <c r="T337" s="27"/>
      <c r="U337" s="27"/>
      <c r="V337" s="27"/>
      <c r="W337" s="27"/>
      <c r="X337" s="27"/>
      <c r="Y337" s="27"/>
      <c r="Z337" s="27"/>
      <c r="AA337" s="27"/>
      <c r="AB337" s="27"/>
      <c r="AC337" s="27"/>
      <c r="AD337" s="27"/>
      <c r="AE337" s="27"/>
      <c r="AF337" s="27"/>
      <c r="AG337" s="27"/>
      <c r="AH337" s="27"/>
      <c r="AI337" s="27"/>
      <c r="AJ337" s="27"/>
      <c r="AK337" s="27"/>
      <c r="AL337" s="27"/>
    </row>
    <row r="338" spans="1:38">
      <c r="A338" s="27"/>
      <c r="B338" s="27"/>
      <c r="C338" s="27"/>
      <c r="D338" s="27"/>
      <c r="E338" s="27"/>
      <c r="F338" s="27"/>
      <c r="G338" s="27"/>
      <c r="H338" s="27"/>
      <c r="I338" s="27"/>
      <c r="J338" s="27"/>
      <c r="K338" s="27"/>
      <c r="L338" s="27"/>
      <c r="M338" s="27"/>
      <c r="N338" s="27"/>
      <c r="O338" s="27"/>
      <c r="P338" s="27"/>
      <c r="Q338" s="27"/>
      <c r="R338" s="80"/>
      <c r="S338" s="27"/>
      <c r="T338" s="27"/>
      <c r="U338" s="27"/>
      <c r="V338" s="27"/>
      <c r="W338" s="27"/>
      <c r="X338" s="27"/>
      <c r="Y338" s="27"/>
      <c r="Z338" s="27"/>
      <c r="AA338" s="27"/>
      <c r="AB338" s="27"/>
      <c r="AC338" s="27"/>
      <c r="AD338" s="27"/>
      <c r="AE338" s="27"/>
      <c r="AF338" s="27"/>
      <c r="AG338" s="27"/>
      <c r="AH338" s="27"/>
      <c r="AI338" s="27"/>
      <c r="AJ338" s="27"/>
      <c r="AK338" s="27"/>
      <c r="AL338" s="27"/>
    </row>
    <row r="339" spans="1:38">
      <c r="A339" s="27"/>
      <c r="B339" s="27"/>
      <c r="C339" s="27"/>
      <c r="D339" s="27"/>
      <c r="E339" s="27"/>
      <c r="F339" s="27"/>
      <c r="G339" s="27"/>
      <c r="H339" s="27"/>
      <c r="I339" s="27"/>
      <c r="J339" s="27"/>
      <c r="K339" s="27"/>
      <c r="L339" s="27"/>
      <c r="M339" s="27"/>
      <c r="N339" s="27"/>
      <c r="O339" s="27"/>
      <c r="P339" s="27"/>
      <c r="Q339" s="27"/>
      <c r="R339" s="80"/>
      <c r="S339" s="27"/>
      <c r="T339" s="27"/>
      <c r="U339" s="27"/>
      <c r="V339" s="27"/>
      <c r="W339" s="27"/>
      <c r="X339" s="27"/>
      <c r="Y339" s="27"/>
      <c r="Z339" s="27"/>
      <c r="AA339" s="27"/>
      <c r="AB339" s="27"/>
      <c r="AC339" s="27"/>
      <c r="AD339" s="27"/>
      <c r="AE339" s="27"/>
      <c r="AF339" s="27"/>
      <c r="AG339" s="27"/>
      <c r="AH339" s="27"/>
      <c r="AI339" s="27"/>
      <c r="AJ339" s="27"/>
      <c r="AK339" s="27"/>
      <c r="AL339" s="27"/>
    </row>
    <row r="340" spans="1:38">
      <c r="A340" s="27"/>
      <c r="B340" s="27"/>
      <c r="C340" s="27"/>
      <c r="D340" s="27"/>
      <c r="E340" s="27"/>
      <c r="F340" s="27"/>
      <c r="G340" s="27"/>
      <c r="H340" s="27"/>
      <c r="I340" s="27"/>
      <c r="J340" s="27"/>
      <c r="K340" s="27"/>
      <c r="L340" s="27"/>
      <c r="M340" s="27"/>
      <c r="N340" s="27"/>
      <c r="O340" s="27"/>
      <c r="P340" s="27"/>
      <c r="Q340" s="27"/>
      <c r="R340" s="80"/>
      <c r="S340" s="27"/>
      <c r="T340" s="27"/>
      <c r="U340" s="27"/>
      <c r="V340" s="27"/>
      <c r="W340" s="27"/>
      <c r="X340" s="27"/>
      <c r="Y340" s="27"/>
      <c r="Z340" s="27"/>
      <c r="AA340" s="27"/>
      <c r="AB340" s="27"/>
      <c r="AC340" s="27"/>
      <c r="AD340" s="27"/>
      <c r="AE340" s="27"/>
      <c r="AF340" s="27"/>
      <c r="AG340" s="27"/>
      <c r="AH340" s="27"/>
      <c r="AI340" s="27"/>
      <c r="AJ340" s="27"/>
      <c r="AK340" s="27"/>
      <c r="AL340" s="27"/>
    </row>
    <row r="341" spans="1:38">
      <c r="A341" s="27"/>
      <c r="B341" s="27"/>
      <c r="C341" s="27"/>
      <c r="D341" s="27"/>
      <c r="E341" s="27"/>
      <c r="F341" s="27"/>
      <c r="G341" s="27"/>
      <c r="H341" s="27"/>
      <c r="I341" s="27"/>
      <c r="J341" s="27"/>
      <c r="K341" s="27"/>
      <c r="L341" s="27"/>
      <c r="M341" s="27"/>
      <c r="N341" s="27"/>
      <c r="O341" s="27"/>
      <c r="P341" s="27"/>
      <c r="Q341" s="27"/>
      <c r="R341" s="80"/>
      <c r="S341" s="27"/>
      <c r="T341" s="27"/>
      <c r="U341" s="27"/>
      <c r="V341" s="27"/>
      <c r="W341" s="27"/>
      <c r="X341" s="27"/>
      <c r="Y341" s="27"/>
      <c r="Z341" s="27"/>
      <c r="AA341" s="27"/>
      <c r="AB341" s="27"/>
      <c r="AC341" s="27"/>
      <c r="AD341" s="27"/>
      <c r="AE341" s="27"/>
      <c r="AF341" s="27"/>
      <c r="AG341" s="27"/>
      <c r="AH341" s="27"/>
      <c r="AI341" s="27"/>
      <c r="AJ341" s="27"/>
      <c r="AK341" s="27"/>
      <c r="AL341" s="27"/>
    </row>
    <row r="342" spans="1:38">
      <c r="A342" s="27"/>
      <c r="B342" s="27"/>
      <c r="C342" s="27"/>
      <c r="D342" s="27"/>
      <c r="E342" s="27"/>
      <c r="F342" s="27"/>
      <c r="G342" s="27"/>
      <c r="H342" s="27"/>
      <c r="I342" s="27"/>
      <c r="J342" s="27"/>
      <c r="K342" s="27"/>
      <c r="L342" s="27"/>
      <c r="M342" s="27"/>
      <c r="N342" s="27"/>
      <c r="O342" s="27"/>
      <c r="P342" s="27"/>
      <c r="Q342" s="27"/>
      <c r="R342" s="80"/>
      <c r="S342" s="27"/>
      <c r="T342" s="27"/>
      <c r="U342" s="27"/>
      <c r="V342" s="27"/>
      <c r="W342" s="27"/>
      <c r="X342" s="27"/>
      <c r="Y342" s="27"/>
      <c r="Z342" s="27"/>
      <c r="AA342" s="27"/>
      <c r="AB342" s="27"/>
      <c r="AC342" s="27"/>
      <c r="AD342" s="27"/>
      <c r="AE342" s="27"/>
      <c r="AF342" s="27"/>
      <c r="AG342" s="27"/>
      <c r="AH342" s="27"/>
      <c r="AI342" s="27"/>
      <c r="AJ342" s="27"/>
      <c r="AK342" s="27"/>
      <c r="AL342" s="27"/>
    </row>
    <row r="343" spans="1:38">
      <c r="A343" s="27"/>
      <c r="B343" s="27"/>
      <c r="C343" s="27"/>
      <c r="D343" s="27"/>
      <c r="E343" s="27"/>
      <c r="F343" s="27"/>
      <c r="G343" s="27"/>
      <c r="H343" s="27"/>
      <c r="I343" s="27"/>
      <c r="J343" s="27"/>
      <c r="K343" s="27"/>
      <c r="L343" s="27"/>
      <c r="M343" s="27"/>
      <c r="N343" s="27"/>
      <c r="O343" s="27"/>
      <c r="P343" s="27"/>
      <c r="Q343" s="27"/>
      <c r="R343" s="80"/>
      <c r="S343" s="27"/>
      <c r="T343" s="27"/>
      <c r="U343" s="27"/>
      <c r="V343" s="27"/>
      <c r="W343" s="27"/>
      <c r="X343" s="27"/>
      <c r="Y343" s="27"/>
      <c r="Z343" s="27"/>
      <c r="AA343" s="27"/>
      <c r="AB343" s="27"/>
      <c r="AC343" s="27"/>
      <c r="AD343" s="27"/>
      <c r="AE343" s="27"/>
      <c r="AF343" s="27"/>
      <c r="AG343" s="27"/>
      <c r="AH343" s="27"/>
      <c r="AI343" s="27"/>
      <c r="AJ343" s="27"/>
      <c r="AK343" s="27"/>
      <c r="AL343" s="27"/>
    </row>
    <row r="344" spans="1:38">
      <c r="A344" s="27"/>
      <c r="B344" s="27"/>
      <c r="C344" s="27"/>
      <c r="D344" s="27"/>
      <c r="E344" s="27"/>
      <c r="F344" s="27"/>
      <c r="G344" s="27"/>
      <c r="H344" s="27"/>
      <c r="I344" s="27"/>
      <c r="J344" s="27"/>
      <c r="K344" s="27"/>
      <c r="L344" s="27"/>
      <c r="M344" s="27"/>
      <c r="N344" s="27"/>
      <c r="O344" s="27"/>
      <c r="P344" s="27"/>
      <c r="Q344" s="27"/>
      <c r="R344" s="80"/>
      <c r="S344" s="27"/>
      <c r="T344" s="27"/>
      <c r="U344" s="27"/>
      <c r="V344" s="27"/>
      <c r="W344" s="27"/>
      <c r="X344" s="27"/>
      <c r="Y344" s="27"/>
      <c r="Z344" s="27"/>
      <c r="AA344" s="27"/>
      <c r="AB344" s="27"/>
      <c r="AC344" s="27"/>
      <c r="AD344" s="27"/>
      <c r="AE344" s="27"/>
      <c r="AF344" s="27"/>
      <c r="AG344" s="27"/>
      <c r="AH344" s="27"/>
      <c r="AI344" s="27"/>
      <c r="AJ344" s="27"/>
      <c r="AK344" s="27"/>
      <c r="AL344" s="27"/>
    </row>
    <row r="345" spans="1:38">
      <c r="A345" s="27"/>
      <c r="B345" s="27"/>
      <c r="C345" s="27"/>
      <c r="D345" s="27"/>
      <c r="E345" s="27"/>
      <c r="F345" s="27"/>
      <c r="G345" s="27"/>
      <c r="H345" s="27"/>
      <c r="I345" s="27"/>
      <c r="J345" s="27"/>
      <c r="K345" s="27"/>
      <c r="L345" s="27"/>
      <c r="M345" s="27"/>
      <c r="N345" s="27"/>
      <c r="O345" s="27"/>
      <c r="P345" s="27"/>
      <c r="Q345" s="27"/>
      <c r="R345" s="80"/>
      <c r="S345" s="27"/>
      <c r="T345" s="27"/>
      <c r="U345" s="27"/>
      <c r="V345" s="27"/>
      <c r="W345" s="27"/>
      <c r="X345" s="27"/>
      <c r="Y345" s="27"/>
      <c r="Z345" s="27"/>
      <c r="AA345" s="27"/>
      <c r="AB345" s="27"/>
      <c r="AC345" s="27"/>
      <c r="AD345" s="27"/>
      <c r="AE345" s="27"/>
      <c r="AF345" s="27"/>
      <c r="AG345" s="27"/>
      <c r="AH345" s="27"/>
      <c r="AI345" s="27"/>
      <c r="AJ345" s="27"/>
      <c r="AK345" s="27"/>
      <c r="AL345" s="27"/>
    </row>
    <row r="346" spans="1:38">
      <c r="A346" s="27"/>
      <c r="B346" s="27"/>
      <c r="C346" s="27"/>
      <c r="D346" s="27"/>
      <c r="E346" s="27"/>
      <c r="F346" s="27"/>
      <c r="G346" s="27"/>
      <c r="H346" s="27"/>
      <c r="I346" s="27"/>
      <c r="J346" s="27"/>
      <c r="K346" s="27"/>
      <c r="L346" s="27"/>
      <c r="M346" s="27"/>
      <c r="N346" s="27"/>
      <c r="O346" s="27"/>
      <c r="P346" s="27"/>
      <c r="Q346" s="27"/>
      <c r="R346" s="80"/>
      <c r="S346" s="27"/>
      <c r="T346" s="27"/>
      <c r="U346" s="27"/>
      <c r="V346" s="27"/>
      <c r="W346" s="27"/>
      <c r="X346" s="27"/>
      <c r="Y346" s="27"/>
      <c r="Z346" s="27"/>
      <c r="AA346" s="27"/>
      <c r="AB346" s="27"/>
      <c r="AC346" s="27"/>
      <c r="AD346" s="27"/>
      <c r="AE346" s="27"/>
      <c r="AF346" s="27"/>
      <c r="AG346" s="27"/>
      <c r="AH346" s="27"/>
      <c r="AI346" s="27"/>
      <c r="AJ346" s="27"/>
      <c r="AK346" s="27"/>
      <c r="AL346" s="27"/>
    </row>
    <row r="347" spans="1:38">
      <c r="A347" s="27"/>
      <c r="B347" s="27"/>
      <c r="C347" s="27"/>
      <c r="D347" s="27"/>
      <c r="E347" s="27"/>
      <c r="F347" s="27"/>
      <c r="G347" s="27"/>
      <c r="H347" s="27"/>
      <c r="I347" s="27"/>
      <c r="J347" s="27"/>
      <c r="K347" s="27"/>
      <c r="L347" s="27"/>
      <c r="M347" s="27"/>
      <c r="N347" s="27"/>
      <c r="O347" s="27"/>
      <c r="P347" s="27"/>
      <c r="Q347" s="27"/>
      <c r="R347" s="80"/>
      <c r="S347" s="27"/>
      <c r="T347" s="27"/>
      <c r="U347" s="27"/>
      <c r="V347" s="27"/>
      <c r="W347" s="27"/>
      <c r="X347" s="27"/>
      <c r="Y347" s="27"/>
      <c r="Z347" s="27"/>
      <c r="AA347" s="27"/>
      <c r="AB347" s="27"/>
      <c r="AC347" s="27"/>
      <c r="AD347" s="27"/>
      <c r="AE347" s="27"/>
      <c r="AF347" s="27"/>
      <c r="AG347" s="27"/>
      <c r="AH347" s="27"/>
      <c r="AI347" s="27"/>
      <c r="AJ347" s="27"/>
      <c r="AK347" s="27"/>
      <c r="AL347" s="27"/>
    </row>
    <row r="348" spans="1:38">
      <c r="A348" s="27"/>
      <c r="B348" s="27"/>
      <c r="C348" s="27"/>
      <c r="D348" s="27"/>
      <c r="E348" s="27"/>
      <c r="F348" s="27"/>
      <c r="G348" s="27"/>
      <c r="H348" s="27"/>
      <c r="I348" s="27"/>
      <c r="J348" s="27"/>
      <c r="K348" s="27"/>
      <c r="L348" s="27"/>
      <c r="M348" s="27"/>
      <c r="N348" s="27"/>
      <c r="O348" s="27"/>
      <c r="P348" s="27"/>
      <c r="Q348" s="27"/>
      <c r="R348" s="80"/>
      <c r="S348" s="27"/>
      <c r="T348" s="27"/>
      <c r="U348" s="27"/>
      <c r="V348" s="27"/>
      <c r="W348" s="27"/>
      <c r="X348" s="27"/>
      <c r="Y348" s="27"/>
      <c r="Z348" s="27"/>
      <c r="AA348" s="27"/>
      <c r="AB348" s="27"/>
      <c r="AC348" s="27"/>
      <c r="AD348" s="27"/>
      <c r="AE348" s="27"/>
      <c r="AF348" s="27"/>
      <c r="AG348" s="27"/>
      <c r="AH348" s="27"/>
      <c r="AI348" s="27"/>
      <c r="AJ348" s="27"/>
      <c r="AK348" s="27"/>
      <c r="AL348" s="27"/>
    </row>
    <row r="349" spans="1:38">
      <c r="A349" s="27"/>
      <c r="B349" s="27"/>
      <c r="C349" s="27"/>
      <c r="D349" s="27"/>
      <c r="E349" s="27"/>
      <c r="F349" s="27"/>
      <c r="G349" s="27"/>
      <c r="H349" s="27"/>
      <c r="I349" s="27"/>
      <c r="J349" s="27"/>
      <c r="K349" s="27"/>
      <c r="L349" s="27"/>
      <c r="M349" s="27"/>
      <c r="N349" s="27"/>
      <c r="O349" s="27"/>
      <c r="P349" s="27"/>
      <c r="Q349" s="27"/>
      <c r="R349" s="80"/>
      <c r="S349" s="27"/>
      <c r="T349" s="27"/>
      <c r="U349" s="27"/>
      <c r="V349" s="27"/>
      <c r="W349" s="27"/>
      <c r="X349" s="27"/>
      <c r="Y349" s="27"/>
      <c r="Z349" s="27"/>
      <c r="AA349" s="27"/>
      <c r="AB349" s="27"/>
      <c r="AC349" s="27"/>
      <c r="AD349" s="27"/>
      <c r="AE349" s="27"/>
      <c r="AF349" s="27"/>
      <c r="AG349" s="27"/>
      <c r="AH349" s="27"/>
      <c r="AI349" s="27"/>
      <c r="AJ349" s="27"/>
      <c r="AK349" s="27"/>
      <c r="AL349" s="27"/>
    </row>
    <row r="350" spans="1:38">
      <c r="A350" s="27"/>
      <c r="B350" s="27"/>
      <c r="C350" s="27"/>
      <c r="D350" s="27"/>
      <c r="E350" s="27"/>
      <c r="F350" s="27"/>
      <c r="G350" s="27"/>
      <c r="H350" s="27"/>
      <c r="I350" s="27"/>
      <c r="J350" s="27"/>
      <c r="K350" s="27"/>
      <c r="L350" s="27"/>
      <c r="M350" s="27"/>
      <c r="N350" s="27"/>
      <c r="O350" s="27"/>
      <c r="P350" s="27"/>
      <c r="Q350" s="27"/>
      <c r="R350" s="80"/>
      <c r="S350" s="27"/>
      <c r="T350" s="27"/>
      <c r="U350" s="27"/>
      <c r="V350" s="27"/>
      <c r="W350" s="27"/>
      <c r="X350" s="27"/>
      <c r="Y350" s="27"/>
      <c r="Z350" s="27"/>
      <c r="AA350" s="27"/>
      <c r="AB350" s="27"/>
      <c r="AC350" s="27"/>
      <c r="AD350" s="27"/>
      <c r="AE350" s="27"/>
      <c r="AF350" s="27"/>
      <c r="AG350" s="27"/>
      <c r="AH350" s="27"/>
      <c r="AI350" s="27"/>
      <c r="AJ350" s="27"/>
      <c r="AK350" s="27"/>
      <c r="AL350" s="27"/>
    </row>
    <row r="351" spans="1:38">
      <c r="A351" s="27"/>
      <c r="B351" s="27"/>
      <c r="C351" s="27"/>
      <c r="D351" s="27"/>
      <c r="E351" s="27"/>
      <c r="F351" s="27"/>
      <c r="G351" s="27"/>
      <c r="H351" s="27"/>
      <c r="I351" s="27"/>
      <c r="J351" s="27"/>
      <c r="K351" s="27"/>
      <c r="L351" s="27"/>
      <c r="M351" s="27"/>
      <c r="N351" s="27"/>
      <c r="O351" s="27"/>
      <c r="P351" s="27"/>
      <c r="Q351" s="27"/>
      <c r="R351" s="80"/>
      <c r="S351" s="27"/>
      <c r="T351" s="27"/>
      <c r="U351" s="27"/>
      <c r="V351" s="27"/>
      <c r="W351" s="27"/>
      <c r="X351" s="27"/>
      <c r="Y351" s="27"/>
      <c r="Z351" s="27"/>
      <c r="AA351" s="27"/>
      <c r="AB351" s="27"/>
      <c r="AC351" s="27"/>
      <c r="AD351" s="27"/>
      <c r="AE351" s="27"/>
      <c r="AF351" s="27"/>
      <c r="AG351" s="27"/>
      <c r="AH351" s="27"/>
      <c r="AI351" s="27"/>
      <c r="AJ351" s="27"/>
      <c r="AK351" s="27"/>
      <c r="AL351" s="27"/>
    </row>
    <row r="352" spans="1:38">
      <c r="A352" s="27"/>
      <c r="B352" s="27"/>
      <c r="C352" s="27"/>
      <c r="D352" s="27"/>
      <c r="E352" s="27"/>
      <c r="F352" s="27"/>
      <c r="G352" s="27"/>
      <c r="H352" s="27"/>
      <c r="I352" s="27"/>
      <c r="J352" s="27"/>
      <c r="K352" s="27"/>
      <c r="L352" s="27"/>
      <c r="M352" s="27"/>
      <c r="N352" s="27"/>
      <c r="O352" s="27"/>
      <c r="P352" s="27"/>
      <c r="Q352" s="27"/>
      <c r="R352" s="80"/>
      <c r="S352" s="27"/>
      <c r="T352" s="27"/>
      <c r="U352" s="27"/>
      <c r="V352" s="27"/>
      <c r="W352" s="27"/>
      <c r="X352" s="27"/>
      <c r="Y352" s="27"/>
      <c r="Z352" s="27"/>
      <c r="AA352" s="27"/>
      <c r="AB352" s="27"/>
      <c r="AC352" s="27"/>
      <c r="AD352" s="27"/>
      <c r="AE352" s="27"/>
      <c r="AF352" s="27"/>
      <c r="AG352" s="27"/>
      <c r="AH352" s="27"/>
      <c r="AI352" s="27"/>
      <c r="AJ352" s="27"/>
      <c r="AK352" s="27"/>
      <c r="AL352" s="27"/>
    </row>
    <row r="353" spans="1:38">
      <c r="A353" s="27"/>
      <c r="B353" s="27"/>
      <c r="C353" s="27"/>
      <c r="D353" s="27"/>
      <c r="E353" s="27"/>
      <c r="F353" s="27"/>
      <c r="G353" s="27"/>
      <c r="H353" s="27"/>
      <c r="I353" s="27"/>
      <c r="J353" s="27"/>
      <c r="K353" s="27"/>
      <c r="L353" s="27"/>
      <c r="M353" s="27"/>
      <c r="N353" s="27"/>
      <c r="O353" s="27"/>
      <c r="P353" s="27"/>
      <c r="Q353" s="27"/>
      <c r="R353" s="80"/>
      <c r="S353" s="27"/>
      <c r="T353" s="27"/>
      <c r="U353" s="27"/>
      <c r="V353" s="27"/>
      <c r="W353" s="27"/>
      <c r="X353" s="27"/>
      <c r="Y353" s="27"/>
      <c r="Z353" s="27"/>
      <c r="AA353" s="27"/>
      <c r="AB353" s="27"/>
      <c r="AC353" s="27"/>
      <c r="AD353" s="27"/>
      <c r="AE353" s="27"/>
      <c r="AF353" s="27"/>
      <c r="AG353" s="27"/>
      <c r="AH353" s="27"/>
      <c r="AI353" s="27"/>
      <c r="AJ353" s="27"/>
      <c r="AK353" s="27"/>
      <c r="AL353" s="27"/>
    </row>
    <row r="354" spans="1:38">
      <c r="A354" s="27"/>
      <c r="B354" s="27"/>
      <c r="C354" s="27"/>
      <c r="D354" s="27"/>
      <c r="E354" s="27"/>
      <c r="F354" s="27"/>
      <c r="G354" s="27"/>
      <c r="H354" s="27"/>
      <c r="I354" s="27"/>
      <c r="J354" s="27"/>
      <c r="K354" s="27"/>
      <c r="L354" s="27"/>
      <c r="M354" s="27"/>
      <c r="N354" s="27"/>
      <c r="O354" s="27"/>
      <c r="P354" s="27"/>
      <c r="Q354" s="27"/>
      <c r="R354" s="80"/>
      <c r="S354" s="27"/>
      <c r="T354" s="27"/>
      <c r="U354" s="27"/>
      <c r="V354" s="27"/>
      <c r="W354" s="27"/>
      <c r="X354" s="27"/>
      <c r="Y354" s="27"/>
      <c r="Z354" s="27"/>
      <c r="AA354" s="27"/>
      <c r="AB354" s="27"/>
      <c r="AC354" s="27"/>
      <c r="AD354" s="27"/>
      <c r="AE354" s="27"/>
      <c r="AF354" s="27"/>
      <c r="AG354" s="27"/>
      <c r="AH354" s="27"/>
      <c r="AI354" s="27"/>
      <c r="AJ354" s="27"/>
      <c r="AK354" s="27"/>
      <c r="AL354" s="27"/>
    </row>
    <row r="355" spans="1:38">
      <c r="A355" s="27"/>
      <c r="B355" s="27"/>
      <c r="C355" s="27"/>
      <c r="D355" s="27"/>
      <c r="E355" s="27"/>
      <c r="F355" s="27"/>
      <c r="G355" s="27"/>
      <c r="H355" s="27"/>
      <c r="I355" s="27"/>
      <c r="J355" s="27"/>
      <c r="K355" s="27"/>
      <c r="L355" s="27"/>
      <c r="M355" s="27"/>
      <c r="N355" s="27"/>
      <c r="O355" s="27"/>
      <c r="P355" s="27"/>
      <c r="Q355" s="27"/>
      <c r="R355" s="80"/>
      <c r="S355" s="27"/>
      <c r="T355" s="27"/>
      <c r="U355" s="27"/>
      <c r="V355" s="27"/>
      <c r="W355" s="27"/>
      <c r="X355" s="27"/>
      <c r="Y355" s="27"/>
      <c r="Z355" s="27"/>
      <c r="AA355" s="27"/>
      <c r="AB355" s="27"/>
      <c r="AC355" s="27"/>
      <c r="AD355" s="27"/>
      <c r="AE355" s="27"/>
      <c r="AF355" s="27"/>
      <c r="AG355" s="27"/>
      <c r="AH355" s="27"/>
      <c r="AI355" s="27"/>
      <c r="AJ355" s="27"/>
      <c r="AK355" s="27"/>
      <c r="AL355" s="27"/>
    </row>
    <row r="356" spans="1:38">
      <c r="A356" s="27"/>
      <c r="B356" s="27"/>
      <c r="C356" s="27"/>
      <c r="D356" s="27"/>
      <c r="E356" s="27"/>
      <c r="F356" s="27"/>
      <c r="G356" s="27"/>
      <c r="H356" s="27"/>
      <c r="I356" s="27"/>
      <c r="J356" s="27"/>
      <c r="K356" s="27"/>
      <c r="L356" s="27"/>
      <c r="M356" s="27"/>
      <c r="N356" s="27"/>
      <c r="O356" s="27"/>
      <c r="P356" s="27"/>
      <c r="Q356" s="27"/>
      <c r="R356" s="80"/>
      <c r="S356" s="27"/>
      <c r="T356" s="27"/>
      <c r="U356" s="27"/>
      <c r="V356" s="27"/>
      <c r="W356" s="27"/>
      <c r="X356" s="27"/>
      <c r="Y356" s="27"/>
      <c r="Z356" s="27"/>
      <c r="AA356" s="27"/>
      <c r="AB356" s="27"/>
      <c r="AC356" s="27"/>
      <c r="AD356" s="27"/>
      <c r="AE356" s="27"/>
      <c r="AF356" s="27"/>
      <c r="AG356" s="27"/>
      <c r="AH356" s="27"/>
      <c r="AI356" s="27"/>
      <c r="AJ356" s="27"/>
      <c r="AK356" s="27"/>
      <c r="AL356" s="27"/>
    </row>
    <row r="357" spans="1:38">
      <c r="A357" s="27"/>
      <c r="B357" s="27"/>
      <c r="C357" s="27"/>
      <c r="D357" s="27"/>
      <c r="E357" s="27"/>
      <c r="F357" s="27"/>
      <c r="G357" s="27"/>
      <c r="H357" s="27"/>
      <c r="I357" s="27"/>
      <c r="J357" s="27"/>
      <c r="K357" s="27"/>
      <c r="L357" s="27"/>
      <c r="M357" s="27"/>
      <c r="N357" s="27"/>
      <c r="O357" s="27"/>
      <c r="P357" s="27"/>
      <c r="Q357" s="27"/>
      <c r="R357" s="80"/>
      <c r="S357" s="27"/>
      <c r="T357" s="27"/>
      <c r="U357" s="27"/>
      <c r="V357" s="27"/>
      <c r="W357" s="27"/>
      <c r="X357" s="27"/>
      <c r="Y357" s="27"/>
      <c r="Z357" s="27"/>
      <c r="AA357" s="27"/>
      <c r="AB357" s="27"/>
      <c r="AC357" s="27"/>
      <c r="AD357" s="27"/>
      <c r="AE357" s="27"/>
      <c r="AF357" s="27"/>
      <c r="AG357" s="27"/>
      <c r="AH357" s="27"/>
      <c r="AI357" s="27"/>
      <c r="AJ357" s="27"/>
      <c r="AK357" s="27"/>
      <c r="AL357" s="27"/>
    </row>
    <row r="358" spans="1:38">
      <c r="A358" s="27"/>
      <c r="B358" s="27"/>
      <c r="C358" s="27"/>
      <c r="D358" s="27"/>
      <c r="E358" s="27"/>
      <c r="F358" s="27"/>
      <c r="G358" s="27"/>
      <c r="H358" s="27"/>
      <c r="I358" s="27"/>
      <c r="J358" s="27"/>
      <c r="K358" s="27"/>
      <c r="L358" s="27"/>
      <c r="M358" s="27"/>
      <c r="N358" s="27"/>
      <c r="O358" s="27"/>
      <c r="P358" s="27"/>
      <c r="Q358" s="27"/>
      <c r="R358" s="80"/>
      <c r="S358" s="27"/>
      <c r="T358" s="27"/>
      <c r="U358" s="27"/>
      <c r="V358" s="27"/>
      <c r="W358" s="27"/>
      <c r="X358" s="27"/>
      <c r="Y358" s="27"/>
      <c r="Z358" s="27"/>
      <c r="AA358" s="27"/>
      <c r="AB358" s="27"/>
      <c r="AC358" s="27"/>
      <c r="AD358" s="27"/>
      <c r="AE358" s="27"/>
      <c r="AF358" s="27"/>
      <c r="AG358" s="27"/>
      <c r="AH358" s="27"/>
      <c r="AI358" s="27"/>
      <c r="AJ358" s="27"/>
      <c r="AK358" s="27"/>
      <c r="AL358" s="27"/>
    </row>
    <row r="359" spans="1:38">
      <c r="A359" s="27"/>
      <c r="B359" s="27"/>
      <c r="C359" s="27"/>
      <c r="D359" s="27"/>
      <c r="E359" s="27"/>
      <c r="F359" s="27"/>
      <c r="G359" s="27"/>
      <c r="H359" s="27"/>
      <c r="I359" s="27"/>
      <c r="J359" s="27"/>
      <c r="K359" s="27"/>
      <c r="L359" s="27"/>
      <c r="M359" s="27"/>
      <c r="N359" s="27"/>
      <c r="O359" s="27"/>
      <c r="P359" s="27"/>
      <c r="Q359" s="27"/>
      <c r="R359" s="80"/>
      <c r="S359" s="27"/>
      <c r="T359" s="27"/>
      <c r="U359" s="27"/>
      <c r="V359" s="27"/>
      <c r="W359" s="27"/>
      <c r="X359" s="27"/>
      <c r="Y359" s="27"/>
      <c r="Z359" s="27"/>
      <c r="AA359" s="27"/>
      <c r="AB359" s="27"/>
      <c r="AC359" s="27"/>
      <c r="AD359" s="27"/>
      <c r="AE359" s="27"/>
      <c r="AF359" s="27"/>
      <c r="AG359" s="27"/>
      <c r="AH359" s="27"/>
      <c r="AI359" s="27"/>
      <c r="AJ359" s="27"/>
      <c r="AK359" s="27"/>
      <c r="AL359" s="27"/>
    </row>
    <row r="360" spans="1:38">
      <c r="A360" s="27"/>
      <c r="B360" s="27"/>
      <c r="C360" s="27"/>
      <c r="D360" s="27"/>
      <c r="E360" s="27"/>
      <c r="F360" s="27"/>
      <c r="G360" s="27"/>
      <c r="H360" s="27"/>
      <c r="I360" s="27"/>
      <c r="J360" s="27"/>
      <c r="K360" s="27"/>
      <c r="L360" s="27"/>
      <c r="M360" s="27"/>
      <c r="N360" s="27"/>
      <c r="O360" s="27"/>
      <c r="P360" s="27"/>
      <c r="Q360" s="27"/>
      <c r="R360" s="80"/>
      <c r="S360" s="27"/>
      <c r="T360" s="27"/>
      <c r="U360" s="27"/>
      <c r="V360" s="27"/>
      <c r="W360" s="27"/>
      <c r="X360" s="27"/>
      <c r="Y360" s="27"/>
      <c r="Z360" s="27"/>
      <c r="AA360" s="27"/>
      <c r="AB360" s="27"/>
      <c r="AC360" s="27"/>
      <c r="AD360" s="27"/>
      <c r="AE360" s="27"/>
      <c r="AF360" s="27"/>
      <c r="AG360" s="27"/>
      <c r="AH360" s="27"/>
      <c r="AI360" s="27"/>
      <c r="AJ360" s="27"/>
      <c r="AK360" s="27"/>
      <c r="AL360" s="27"/>
    </row>
    <row r="361" spans="1:38">
      <c r="A361" s="27"/>
      <c r="B361" s="27"/>
      <c r="C361" s="27"/>
      <c r="D361" s="27"/>
      <c r="E361" s="27"/>
      <c r="F361" s="27"/>
      <c r="G361" s="27"/>
      <c r="H361" s="27"/>
      <c r="I361" s="27"/>
      <c r="J361" s="27"/>
      <c r="K361" s="27"/>
      <c r="L361" s="27"/>
      <c r="M361" s="27"/>
      <c r="N361" s="27"/>
      <c r="O361" s="27"/>
      <c r="P361" s="27"/>
      <c r="Q361" s="27"/>
      <c r="R361" s="80"/>
      <c r="S361" s="27"/>
      <c r="T361" s="27"/>
      <c r="U361" s="27"/>
      <c r="V361" s="27"/>
      <c r="W361" s="27"/>
      <c r="X361" s="27"/>
      <c r="Y361" s="27"/>
      <c r="Z361" s="27"/>
      <c r="AA361" s="27"/>
      <c r="AB361" s="27"/>
      <c r="AC361" s="27"/>
      <c r="AD361" s="27"/>
      <c r="AE361" s="27"/>
      <c r="AF361" s="27"/>
      <c r="AG361" s="27"/>
      <c r="AH361" s="27"/>
      <c r="AI361" s="27"/>
      <c r="AJ361" s="27"/>
      <c r="AK361" s="27"/>
      <c r="AL361" s="27"/>
    </row>
    <row r="362" spans="1:38">
      <c r="A362" s="27"/>
      <c r="B362" s="27"/>
      <c r="C362" s="27"/>
      <c r="D362" s="27"/>
      <c r="E362" s="27"/>
      <c r="F362" s="27"/>
      <c r="G362" s="27"/>
      <c r="H362" s="27"/>
      <c r="I362" s="27"/>
      <c r="J362" s="27"/>
      <c r="K362" s="27"/>
      <c r="L362" s="27"/>
      <c r="M362" s="27"/>
      <c r="N362" s="27"/>
      <c r="O362" s="27"/>
      <c r="P362" s="27"/>
      <c r="Q362" s="27"/>
      <c r="R362" s="80"/>
      <c r="S362" s="27"/>
      <c r="T362" s="27"/>
      <c r="U362" s="27"/>
      <c r="V362" s="27"/>
      <c r="W362" s="27"/>
      <c r="X362" s="27"/>
      <c r="Y362" s="27"/>
      <c r="Z362" s="27"/>
      <c r="AA362" s="27"/>
      <c r="AB362" s="27"/>
      <c r="AC362" s="27"/>
      <c r="AD362" s="27"/>
      <c r="AE362" s="27"/>
      <c r="AF362" s="27"/>
      <c r="AG362" s="27"/>
      <c r="AH362" s="27"/>
      <c r="AI362" s="27"/>
      <c r="AJ362" s="27"/>
      <c r="AK362" s="27"/>
      <c r="AL362" s="27"/>
    </row>
    <row r="363" spans="1:38">
      <c r="A363" s="27"/>
      <c r="B363" s="27"/>
      <c r="C363" s="27"/>
      <c r="D363" s="27"/>
      <c r="E363" s="27"/>
      <c r="F363" s="27"/>
      <c r="G363" s="27"/>
      <c r="H363" s="27"/>
      <c r="I363" s="27"/>
      <c r="J363" s="27"/>
      <c r="K363" s="27"/>
      <c r="L363" s="27"/>
      <c r="M363" s="27"/>
      <c r="N363" s="27"/>
      <c r="O363" s="27"/>
      <c r="P363" s="27"/>
      <c r="Q363" s="27"/>
      <c r="R363" s="80"/>
      <c r="S363" s="27"/>
      <c r="T363" s="27"/>
      <c r="U363" s="27"/>
      <c r="V363" s="27"/>
      <c r="W363" s="27"/>
      <c r="X363" s="27"/>
      <c r="Y363" s="27"/>
      <c r="Z363" s="27"/>
      <c r="AA363" s="27"/>
      <c r="AB363" s="27"/>
      <c r="AC363" s="27"/>
      <c r="AD363" s="27"/>
      <c r="AE363" s="27"/>
      <c r="AF363" s="27"/>
      <c r="AG363" s="27"/>
      <c r="AH363" s="27"/>
      <c r="AI363" s="27"/>
      <c r="AJ363" s="27"/>
      <c r="AK363" s="27"/>
      <c r="AL363" s="27"/>
    </row>
    <row r="364" spans="1:38">
      <c r="A364" s="27"/>
      <c r="B364" s="27"/>
      <c r="C364" s="27"/>
      <c r="D364" s="27"/>
      <c r="E364" s="27"/>
      <c r="F364" s="27"/>
      <c r="G364" s="27"/>
      <c r="H364" s="27"/>
      <c r="I364" s="27"/>
      <c r="J364" s="27"/>
      <c r="K364" s="27"/>
      <c r="L364" s="27"/>
      <c r="M364" s="27"/>
      <c r="N364" s="27"/>
      <c r="O364" s="27"/>
      <c r="P364" s="27"/>
      <c r="Q364" s="27"/>
      <c r="R364" s="80"/>
      <c r="S364" s="27"/>
      <c r="T364" s="27"/>
      <c r="U364" s="27"/>
      <c r="V364" s="27"/>
      <c r="W364" s="27"/>
      <c r="X364" s="27"/>
      <c r="Y364" s="27"/>
      <c r="Z364" s="27"/>
      <c r="AA364" s="27"/>
      <c r="AB364" s="27"/>
      <c r="AC364" s="27"/>
      <c r="AD364" s="27"/>
      <c r="AE364" s="27"/>
      <c r="AF364" s="27"/>
      <c r="AG364" s="27"/>
      <c r="AH364" s="27"/>
      <c r="AI364" s="27"/>
      <c r="AJ364" s="27"/>
      <c r="AK364" s="27"/>
      <c r="AL364" s="27"/>
    </row>
    <row r="365" spans="1:38">
      <c r="A365" s="27"/>
      <c r="B365" s="27"/>
      <c r="C365" s="27"/>
      <c r="D365" s="27"/>
      <c r="E365" s="27"/>
      <c r="F365" s="27"/>
      <c r="G365" s="27"/>
      <c r="H365" s="27"/>
      <c r="I365" s="27"/>
      <c r="J365" s="27"/>
      <c r="K365" s="27"/>
      <c r="L365" s="27"/>
      <c r="M365" s="27"/>
      <c r="N365" s="27"/>
      <c r="O365" s="27"/>
      <c r="P365" s="27"/>
      <c r="Q365" s="27"/>
      <c r="R365" s="80"/>
      <c r="S365" s="27"/>
      <c r="T365" s="27"/>
      <c r="U365" s="27"/>
      <c r="V365" s="27"/>
      <c r="W365" s="27"/>
      <c r="X365" s="27"/>
      <c r="Y365" s="27"/>
      <c r="Z365" s="27"/>
      <c r="AA365" s="27"/>
      <c r="AB365" s="27"/>
      <c r="AC365" s="27"/>
      <c r="AD365" s="27"/>
      <c r="AE365" s="27"/>
      <c r="AF365" s="27"/>
      <c r="AG365" s="27"/>
      <c r="AH365" s="27"/>
      <c r="AI365" s="27"/>
      <c r="AJ365" s="27"/>
      <c r="AK365" s="27"/>
      <c r="AL365" s="27"/>
    </row>
    <row r="366" spans="1:38">
      <c r="A366" s="27"/>
      <c r="B366" s="27"/>
      <c r="C366" s="27"/>
      <c r="D366" s="27"/>
      <c r="E366" s="27"/>
      <c r="F366" s="27"/>
      <c r="G366" s="27"/>
      <c r="H366" s="27"/>
      <c r="I366" s="27"/>
      <c r="J366" s="27"/>
      <c r="K366" s="27"/>
      <c r="L366" s="27"/>
      <c r="M366" s="27"/>
      <c r="N366" s="27"/>
      <c r="O366" s="27"/>
      <c r="P366" s="27"/>
      <c r="Q366" s="27"/>
      <c r="R366" s="80"/>
      <c r="S366" s="27"/>
      <c r="T366" s="27"/>
      <c r="U366" s="27"/>
      <c r="V366" s="27"/>
      <c r="W366" s="27"/>
      <c r="X366" s="27"/>
      <c r="Y366" s="27"/>
      <c r="Z366" s="27"/>
      <c r="AA366" s="27"/>
      <c r="AB366" s="27"/>
      <c r="AC366" s="27"/>
      <c r="AD366" s="27"/>
      <c r="AE366" s="27"/>
      <c r="AF366" s="27"/>
      <c r="AG366" s="27"/>
      <c r="AH366" s="27"/>
      <c r="AI366" s="27"/>
      <c r="AJ366" s="27"/>
      <c r="AK366" s="27"/>
      <c r="AL366" s="27"/>
    </row>
    <row r="367" spans="1:38">
      <c r="A367" s="27"/>
      <c r="B367" s="27"/>
      <c r="C367" s="27"/>
      <c r="D367" s="27"/>
      <c r="E367" s="27"/>
      <c r="F367" s="27"/>
      <c r="G367" s="27"/>
      <c r="H367" s="27"/>
      <c r="I367" s="27"/>
      <c r="J367" s="27"/>
      <c r="K367" s="27"/>
      <c r="L367" s="27"/>
      <c r="M367" s="27"/>
      <c r="N367" s="27"/>
      <c r="O367" s="27"/>
      <c r="P367" s="27"/>
      <c r="Q367" s="27"/>
      <c r="R367" s="80"/>
      <c r="S367" s="27"/>
      <c r="T367" s="27"/>
      <c r="U367" s="27"/>
      <c r="V367" s="27"/>
      <c r="W367" s="27"/>
      <c r="X367" s="27"/>
      <c r="Y367" s="27"/>
      <c r="Z367" s="27"/>
      <c r="AA367" s="27"/>
      <c r="AB367" s="27"/>
      <c r="AC367" s="27"/>
      <c r="AD367" s="27"/>
      <c r="AE367" s="27"/>
      <c r="AF367" s="27"/>
      <c r="AG367" s="27"/>
      <c r="AH367" s="27"/>
      <c r="AI367" s="27"/>
      <c r="AJ367" s="27"/>
      <c r="AK367" s="27"/>
      <c r="AL367" s="27"/>
    </row>
    <row r="368" spans="1:38">
      <c r="A368" s="27"/>
      <c r="B368" s="27"/>
      <c r="C368" s="27"/>
      <c r="D368" s="27"/>
      <c r="E368" s="27"/>
      <c r="F368" s="27"/>
      <c r="G368" s="27"/>
      <c r="H368" s="27"/>
      <c r="I368" s="27"/>
      <c r="J368" s="27"/>
      <c r="K368" s="27"/>
      <c r="L368" s="27"/>
      <c r="M368" s="27"/>
      <c r="N368" s="27"/>
      <c r="O368" s="27"/>
      <c r="P368" s="27"/>
      <c r="Q368" s="27"/>
      <c r="R368" s="80"/>
      <c r="S368" s="27"/>
      <c r="T368" s="27"/>
      <c r="U368" s="27"/>
      <c r="V368" s="27"/>
      <c r="W368" s="27"/>
      <c r="X368" s="27"/>
      <c r="Y368" s="27"/>
      <c r="Z368" s="27"/>
      <c r="AA368" s="27"/>
      <c r="AB368" s="27"/>
      <c r="AC368" s="27"/>
      <c r="AD368" s="27"/>
      <c r="AE368" s="27"/>
      <c r="AF368" s="27"/>
      <c r="AG368" s="27"/>
      <c r="AH368" s="27"/>
      <c r="AI368" s="27"/>
      <c r="AJ368" s="27"/>
      <c r="AK368" s="27"/>
      <c r="AL368" s="27"/>
    </row>
    <row r="369" spans="1:38">
      <c r="A369" s="27"/>
      <c r="B369" s="27"/>
      <c r="C369" s="27"/>
      <c r="D369" s="27"/>
      <c r="E369" s="27"/>
      <c r="F369" s="27"/>
      <c r="G369" s="27"/>
      <c r="H369" s="27"/>
      <c r="I369" s="27"/>
      <c r="J369" s="27"/>
      <c r="K369" s="27"/>
      <c r="L369" s="27"/>
      <c r="M369" s="27"/>
      <c r="N369" s="27"/>
      <c r="O369" s="27"/>
      <c r="P369" s="27"/>
      <c r="Q369" s="27"/>
      <c r="R369" s="80"/>
      <c r="S369" s="27"/>
      <c r="T369" s="27"/>
      <c r="U369" s="27"/>
      <c r="V369" s="27"/>
      <c r="W369" s="27"/>
      <c r="X369" s="27"/>
      <c r="Y369" s="27"/>
      <c r="Z369" s="27"/>
      <c r="AA369" s="27"/>
      <c r="AB369" s="27"/>
      <c r="AC369" s="27"/>
      <c r="AD369" s="27"/>
      <c r="AE369" s="27"/>
      <c r="AF369" s="27"/>
      <c r="AG369" s="27"/>
      <c r="AH369" s="27"/>
      <c r="AI369" s="27"/>
      <c r="AJ369" s="27"/>
      <c r="AK369" s="27"/>
      <c r="AL369" s="27"/>
    </row>
    <row r="370" spans="1:38">
      <c r="A370" s="27"/>
      <c r="B370" s="27"/>
      <c r="C370" s="27"/>
      <c r="D370" s="27"/>
      <c r="E370" s="27"/>
      <c r="F370" s="27"/>
      <c r="G370" s="27"/>
      <c r="H370" s="27"/>
      <c r="I370" s="27"/>
      <c r="J370" s="27"/>
      <c r="K370" s="27"/>
      <c r="L370" s="27"/>
      <c r="M370" s="27"/>
      <c r="N370" s="27"/>
      <c r="O370" s="27"/>
      <c r="P370" s="27"/>
      <c r="Q370" s="27"/>
      <c r="R370" s="80"/>
      <c r="S370" s="27"/>
      <c r="T370" s="27"/>
      <c r="U370" s="27"/>
      <c r="V370" s="27"/>
      <c r="W370" s="27"/>
      <c r="X370" s="27"/>
      <c r="Y370" s="27"/>
      <c r="Z370" s="27"/>
      <c r="AA370" s="27"/>
      <c r="AB370" s="27"/>
      <c r="AC370" s="27"/>
      <c r="AD370" s="27"/>
      <c r="AE370" s="27"/>
      <c r="AF370" s="27"/>
      <c r="AG370" s="27"/>
      <c r="AH370" s="27"/>
      <c r="AI370" s="27"/>
      <c r="AJ370" s="27"/>
      <c r="AK370" s="27"/>
      <c r="AL370" s="27"/>
    </row>
    <row r="371" spans="1:38">
      <c r="A371" s="27"/>
      <c r="B371" s="27"/>
      <c r="C371" s="27"/>
      <c r="D371" s="27"/>
      <c r="E371" s="27"/>
      <c r="F371" s="27"/>
      <c r="G371" s="27"/>
      <c r="H371" s="27"/>
      <c r="I371" s="27"/>
      <c r="J371" s="27"/>
      <c r="K371" s="27"/>
      <c r="L371" s="27"/>
      <c r="M371" s="27"/>
      <c r="N371" s="27"/>
      <c r="O371" s="27"/>
      <c r="P371" s="27"/>
      <c r="Q371" s="27"/>
      <c r="R371" s="80"/>
      <c r="S371" s="27"/>
      <c r="T371" s="27"/>
      <c r="U371" s="27"/>
      <c r="V371" s="27"/>
      <c r="W371" s="27"/>
      <c r="X371" s="27"/>
      <c r="Y371" s="27"/>
      <c r="Z371" s="27"/>
      <c r="AA371" s="27"/>
      <c r="AB371" s="27"/>
      <c r="AC371" s="27"/>
      <c r="AD371" s="27"/>
      <c r="AE371" s="27"/>
      <c r="AF371" s="27"/>
      <c r="AG371" s="27"/>
      <c r="AH371" s="27"/>
      <c r="AI371" s="27"/>
      <c r="AJ371" s="27"/>
      <c r="AK371" s="27"/>
      <c r="AL371" s="27"/>
    </row>
    <row r="372" spans="1:38">
      <c r="A372" s="27"/>
      <c r="B372" s="27"/>
      <c r="C372" s="27"/>
      <c r="D372" s="27"/>
      <c r="E372" s="27"/>
      <c r="F372" s="27"/>
      <c r="G372" s="27"/>
      <c r="H372" s="27"/>
      <c r="I372" s="27"/>
      <c r="J372" s="27"/>
      <c r="K372" s="27"/>
      <c r="L372" s="27"/>
      <c r="M372" s="27"/>
      <c r="N372" s="27"/>
      <c r="O372" s="27"/>
      <c r="P372" s="27"/>
      <c r="Q372" s="27"/>
      <c r="R372" s="80"/>
      <c r="S372" s="27"/>
      <c r="T372" s="27"/>
      <c r="U372" s="27"/>
      <c r="V372" s="27"/>
      <c r="W372" s="27"/>
      <c r="X372" s="27"/>
      <c r="Y372" s="27"/>
      <c r="Z372" s="27"/>
      <c r="AA372" s="27"/>
      <c r="AB372" s="27"/>
      <c r="AC372" s="27"/>
      <c r="AD372" s="27"/>
      <c r="AE372" s="27"/>
      <c r="AF372" s="27"/>
      <c r="AG372" s="27"/>
      <c r="AH372" s="27"/>
      <c r="AI372" s="27"/>
      <c r="AJ372" s="27"/>
      <c r="AK372" s="27"/>
      <c r="AL372" s="27"/>
    </row>
    <row r="373" spans="1:38">
      <c r="A373" s="27"/>
      <c r="B373" s="27"/>
      <c r="C373" s="27"/>
      <c r="D373" s="27"/>
      <c r="E373" s="27"/>
      <c r="F373" s="27"/>
      <c r="G373" s="27"/>
      <c r="H373" s="27"/>
      <c r="I373" s="27"/>
      <c r="J373" s="27"/>
      <c r="K373" s="27"/>
      <c r="L373" s="27"/>
      <c r="M373" s="27"/>
      <c r="N373" s="27"/>
      <c r="O373" s="27"/>
      <c r="P373" s="27"/>
      <c r="Q373" s="27"/>
      <c r="R373" s="80"/>
      <c r="S373" s="27"/>
      <c r="T373" s="27"/>
      <c r="U373" s="27"/>
      <c r="V373" s="27"/>
      <c r="W373" s="27"/>
      <c r="X373" s="27"/>
      <c r="Y373" s="27"/>
      <c r="Z373" s="27"/>
      <c r="AA373" s="27"/>
      <c r="AB373" s="27"/>
      <c r="AC373" s="27"/>
      <c r="AD373" s="27"/>
      <c r="AE373" s="27"/>
      <c r="AF373" s="27"/>
      <c r="AG373" s="27"/>
      <c r="AH373" s="27"/>
      <c r="AI373" s="27"/>
      <c r="AJ373" s="27"/>
      <c r="AK373" s="27"/>
      <c r="AL373" s="27"/>
    </row>
    <row r="374" spans="1:38">
      <c r="A374" s="27"/>
      <c r="B374" s="27"/>
      <c r="C374" s="27"/>
      <c r="D374" s="27"/>
      <c r="E374" s="27"/>
      <c r="F374" s="27"/>
      <c r="G374" s="27"/>
      <c r="H374" s="27"/>
      <c r="I374" s="27"/>
      <c r="J374" s="27"/>
      <c r="K374" s="27"/>
      <c r="L374" s="27"/>
      <c r="M374" s="27"/>
      <c r="N374" s="27"/>
      <c r="O374" s="27"/>
      <c r="P374" s="27"/>
      <c r="Q374" s="27"/>
      <c r="R374" s="80"/>
      <c r="S374" s="27"/>
      <c r="T374" s="27"/>
      <c r="U374" s="27"/>
      <c r="V374" s="27"/>
      <c r="W374" s="27"/>
      <c r="X374" s="27"/>
      <c r="Y374" s="27"/>
      <c r="Z374" s="27"/>
      <c r="AA374" s="27"/>
      <c r="AB374" s="27"/>
      <c r="AC374" s="27"/>
      <c r="AD374" s="27"/>
      <c r="AE374" s="27"/>
      <c r="AF374" s="27"/>
      <c r="AG374" s="27"/>
      <c r="AH374" s="27"/>
      <c r="AI374" s="27"/>
      <c r="AJ374" s="27"/>
      <c r="AK374" s="27"/>
      <c r="AL374" s="27"/>
    </row>
    <row r="375" spans="1:38">
      <c r="A375" s="27"/>
      <c r="B375" s="27"/>
      <c r="C375" s="27"/>
      <c r="D375" s="27"/>
      <c r="E375" s="27"/>
      <c r="F375" s="27"/>
      <c r="G375" s="27"/>
      <c r="H375" s="27"/>
      <c r="I375" s="27"/>
      <c r="J375" s="27"/>
      <c r="K375" s="27"/>
      <c r="L375" s="27"/>
      <c r="M375" s="27"/>
      <c r="N375" s="27"/>
      <c r="O375" s="27"/>
      <c r="P375" s="27"/>
      <c r="Q375" s="27"/>
      <c r="R375" s="80"/>
      <c r="S375" s="27"/>
      <c r="T375" s="27"/>
      <c r="U375" s="27"/>
      <c r="V375" s="27"/>
      <c r="W375" s="27"/>
      <c r="X375" s="27"/>
      <c r="Y375" s="27"/>
      <c r="Z375" s="27"/>
      <c r="AA375" s="27"/>
      <c r="AB375" s="27"/>
      <c r="AC375" s="27"/>
      <c r="AD375" s="27"/>
      <c r="AE375" s="27"/>
      <c r="AF375" s="27"/>
      <c r="AG375" s="27"/>
      <c r="AH375" s="27"/>
      <c r="AI375" s="27"/>
      <c r="AJ375" s="27"/>
      <c r="AK375" s="27"/>
      <c r="AL375" s="27"/>
    </row>
    <row r="376" spans="1:38">
      <c r="A376" s="27"/>
      <c r="B376" s="27"/>
      <c r="C376" s="27"/>
      <c r="D376" s="27"/>
      <c r="E376" s="27"/>
      <c r="F376" s="27"/>
      <c r="G376" s="27"/>
      <c r="H376" s="27"/>
      <c r="I376" s="27"/>
      <c r="J376" s="27"/>
      <c r="K376" s="27"/>
      <c r="L376" s="27"/>
      <c r="M376" s="27"/>
      <c r="N376" s="27"/>
      <c r="O376" s="27"/>
      <c r="P376" s="27"/>
      <c r="Q376" s="27"/>
      <c r="R376" s="80"/>
      <c r="S376" s="27"/>
      <c r="T376" s="27"/>
      <c r="U376" s="27"/>
      <c r="V376" s="27"/>
      <c r="W376" s="27"/>
      <c r="X376" s="27"/>
      <c r="Y376" s="27"/>
      <c r="Z376" s="27"/>
      <c r="AA376" s="27"/>
      <c r="AB376" s="27"/>
      <c r="AC376" s="27"/>
      <c r="AD376" s="27"/>
      <c r="AE376" s="27"/>
      <c r="AF376" s="27"/>
      <c r="AG376" s="27"/>
      <c r="AH376" s="27"/>
      <c r="AI376" s="27"/>
      <c r="AJ376" s="27"/>
      <c r="AK376" s="27"/>
      <c r="AL376" s="27"/>
    </row>
    <row r="377" spans="1:38">
      <c r="A377" s="27"/>
      <c r="B377" s="27"/>
      <c r="C377" s="27"/>
      <c r="D377" s="27"/>
      <c r="E377" s="27"/>
      <c r="F377" s="27"/>
      <c r="G377" s="27"/>
      <c r="H377" s="27"/>
      <c r="I377" s="27"/>
      <c r="J377" s="27"/>
      <c r="K377" s="27"/>
      <c r="L377" s="27"/>
      <c r="M377" s="27"/>
      <c r="N377" s="27"/>
      <c r="O377" s="27"/>
      <c r="P377" s="27"/>
      <c r="Q377" s="27"/>
      <c r="R377" s="80"/>
      <c r="S377" s="27"/>
      <c r="T377" s="27"/>
      <c r="U377" s="27"/>
      <c r="V377" s="27"/>
      <c r="W377" s="27"/>
      <c r="X377" s="27"/>
      <c r="Y377" s="27"/>
      <c r="Z377" s="27"/>
      <c r="AA377" s="27"/>
      <c r="AB377" s="27"/>
      <c r="AC377" s="27"/>
      <c r="AD377" s="27"/>
      <c r="AE377" s="27"/>
      <c r="AF377" s="27"/>
      <c r="AG377" s="27"/>
      <c r="AH377" s="27"/>
      <c r="AI377" s="27"/>
      <c r="AJ377" s="27"/>
      <c r="AK377" s="27"/>
      <c r="AL377" s="27"/>
    </row>
    <row r="378" spans="1:38">
      <c r="A378" s="27"/>
      <c r="B378" s="27"/>
      <c r="C378" s="27"/>
      <c r="D378" s="27"/>
      <c r="E378" s="27"/>
      <c r="F378" s="27"/>
      <c r="G378" s="27"/>
      <c r="H378" s="27"/>
      <c r="I378" s="27"/>
      <c r="J378" s="27"/>
      <c r="K378" s="27"/>
      <c r="L378" s="27"/>
      <c r="M378" s="27"/>
      <c r="N378" s="27"/>
      <c r="O378" s="27"/>
      <c r="P378" s="27"/>
      <c r="Q378" s="27"/>
      <c r="R378" s="80"/>
      <c r="S378" s="27"/>
      <c r="T378" s="27"/>
      <c r="U378" s="27"/>
      <c r="V378" s="27"/>
      <c r="W378" s="27"/>
      <c r="X378" s="27"/>
      <c r="Y378" s="27"/>
      <c r="Z378" s="27"/>
      <c r="AA378" s="27"/>
      <c r="AB378" s="27"/>
      <c r="AC378" s="27"/>
      <c r="AD378" s="27"/>
      <c r="AE378" s="27"/>
      <c r="AF378" s="27"/>
      <c r="AG378" s="27"/>
      <c r="AH378" s="27"/>
      <c r="AI378" s="27"/>
      <c r="AJ378" s="27"/>
      <c r="AK378" s="27"/>
      <c r="AL378" s="27"/>
    </row>
    <row r="379" spans="1:38">
      <c r="A379" s="27"/>
      <c r="B379" s="27"/>
      <c r="C379" s="27"/>
      <c r="D379" s="27"/>
      <c r="E379" s="27"/>
      <c r="F379" s="27"/>
      <c r="G379" s="27"/>
      <c r="H379" s="27"/>
      <c r="I379" s="27"/>
      <c r="J379" s="27"/>
      <c r="K379" s="27"/>
      <c r="L379" s="27"/>
      <c r="M379" s="27"/>
      <c r="N379" s="27"/>
      <c r="O379" s="27"/>
      <c r="P379" s="27"/>
      <c r="Q379" s="27"/>
      <c r="R379" s="80"/>
      <c r="S379" s="27"/>
      <c r="T379" s="27"/>
      <c r="U379" s="27"/>
      <c r="V379" s="27"/>
      <c r="W379" s="27"/>
      <c r="X379" s="27"/>
      <c r="Y379" s="27"/>
      <c r="Z379" s="27"/>
      <c r="AA379" s="27"/>
      <c r="AB379" s="27"/>
      <c r="AC379" s="27"/>
      <c r="AD379" s="27"/>
      <c r="AE379" s="27"/>
      <c r="AF379" s="27"/>
      <c r="AG379" s="27"/>
      <c r="AH379" s="27"/>
      <c r="AI379" s="27"/>
      <c r="AJ379" s="27"/>
      <c r="AK379" s="27"/>
      <c r="AL379" s="27"/>
    </row>
    <row r="380" spans="1:38">
      <c r="A380" s="27"/>
      <c r="B380" s="27"/>
      <c r="C380" s="27"/>
      <c r="D380" s="27"/>
      <c r="E380" s="27"/>
      <c r="F380" s="27"/>
      <c r="G380" s="27"/>
      <c r="H380" s="27"/>
      <c r="I380" s="27"/>
      <c r="J380" s="27"/>
      <c r="K380" s="27"/>
      <c r="L380" s="27"/>
      <c r="M380" s="27"/>
      <c r="N380" s="27"/>
      <c r="O380" s="27"/>
      <c r="P380" s="27"/>
      <c r="Q380" s="27"/>
      <c r="R380" s="80"/>
      <c r="S380" s="27"/>
      <c r="T380" s="27"/>
      <c r="U380" s="27"/>
      <c r="V380" s="27"/>
      <c r="W380" s="27"/>
      <c r="X380" s="27"/>
      <c r="Y380" s="27"/>
      <c r="Z380" s="27"/>
      <c r="AA380" s="27"/>
      <c r="AB380" s="27"/>
      <c r="AC380" s="27"/>
      <c r="AD380" s="27"/>
      <c r="AE380" s="27"/>
      <c r="AF380" s="27"/>
      <c r="AG380" s="27"/>
      <c r="AH380" s="27"/>
      <c r="AI380" s="27"/>
      <c r="AJ380" s="27"/>
      <c r="AK380" s="27"/>
      <c r="AL380" s="27"/>
    </row>
    <row r="381" spans="1:38">
      <c r="A381" s="27"/>
      <c r="B381" s="27"/>
      <c r="C381" s="27"/>
      <c r="D381" s="27"/>
      <c r="E381" s="27"/>
      <c r="F381" s="27"/>
      <c r="G381" s="27"/>
      <c r="H381" s="27"/>
      <c r="I381" s="27"/>
      <c r="J381" s="27"/>
      <c r="K381" s="27"/>
      <c r="L381" s="27"/>
      <c r="M381" s="27"/>
      <c r="N381" s="27"/>
      <c r="O381" s="27"/>
      <c r="P381" s="27"/>
      <c r="Q381" s="27"/>
      <c r="R381" s="80"/>
      <c r="S381" s="27"/>
      <c r="T381" s="27"/>
      <c r="U381" s="27"/>
      <c r="V381" s="27"/>
      <c r="W381" s="27"/>
      <c r="X381" s="27"/>
      <c r="Y381" s="27"/>
      <c r="Z381" s="27"/>
      <c r="AA381" s="27"/>
      <c r="AB381" s="27"/>
      <c r="AC381" s="27"/>
      <c r="AD381" s="27"/>
      <c r="AE381" s="27"/>
      <c r="AF381" s="27"/>
      <c r="AG381" s="27"/>
      <c r="AH381" s="27"/>
      <c r="AI381" s="27"/>
      <c r="AJ381" s="27"/>
      <c r="AK381" s="27"/>
      <c r="AL381" s="27"/>
    </row>
    <row r="382" spans="1:38">
      <c r="A382" s="27"/>
      <c r="B382" s="27"/>
      <c r="C382" s="27"/>
      <c r="D382" s="27"/>
      <c r="E382" s="27"/>
      <c r="F382" s="27"/>
      <c r="G382" s="27"/>
      <c r="H382" s="27"/>
      <c r="I382" s="27"/>
      <c r="J382" s="27"/>
      <c r="K382" s="27"/>
      <c r="L382" s="27"/>
      <c r="M382" s="27"/>
      <c r="N382" s="27"/>
      <c r="O382" s="27"/>
      <c r="P382" s="27"/>
      <c r="Q382" s="27"/>
      <c r="R382" s="80"/>
      <c r="S382" s="27"/>
      <c r="T382" s="27"/>
      <c r="U382" s="27"/>
      <c r="V382" s="27"/>
      <c r="W382" s="27"/>
      <c r="X382" s="27"/>
      <c r="Y382" s="27"/>
      <c r="Z382" s="27"/>
      <c r="AA382" s="27"/>
      <c r="AB382" s="27"/>
      <c r="AC382" s="27"/>
      <c r="AD382" s="27"/>
      <c r="AE382" s="27"/>
      <c r="AF382" s="27"/>
      <c r="AG382" s="27"/>
      <c r="AH382" s="27"/>
      <c r="AI382" s="27"/>
      <c r="AJ382" s="27"/>
      <c r="AK382" s="27"/>
      <c r="AL382" s="27"/>
    </row>
    <row r="383" spans="1:38">
      <c r="A383" s="27"/>
      <c r="B383" s="27"/>
      <c r="C383" s="27"/>
      <c r="D383" s="27"/>
      <c r="E383" s="27"/>
      <c r="F383" s="27"/>
      <c r="G383" s="27"/>
      <c r="H383" s="27"/>
      <c r="I383" s="27"/>
      <c r="J383" s="27"/>
      <c r="K383" s="27"/>
      <c r="L383" s="27"/>
      <c r="M383" s="27"/>
      <c r="N383" s="27"/>
      <c r="O383" s="27"/>
      <c r="P383" s="27"/>
      <c r="Q383" s="27"/>
      <c r="R383" s="80"/>
      <c r="S383" s="27"/>
      <c r="T383" s="27"/>
      <c r="U383" s="27"/>
      <c r="V383" s="27"/>
      <c r="W383" s="27"/>
      <c r="X383" s="27"/>
      <c r="Y383" s="27"/>
      <c r="Z383" s="27"/>
      <c r="AA383" s="27"/>
      <c r="AB383" s="27"/>
      <c r="AC383" s="27"/>
      <c r="AD383" s="27"/>
      <c r="AE383" s="27"/>
      <c r="AF383" s="27"/>
      <c r="AG383" s="27"/>
      <c r="AH383" s="27"/>
      <c r="AI383" s="27"/>
      <c r="AJ383" s="27"/>
      <c r="AK383" s="27"/>
      <c r="AL383" s="27"/>
    </row>
    <row r="384" spans="1:38">
      <c r="A384" s="27"/>
      <c r="B384" s="27"/>
      <c r="C384" s="27"/>
      <c r="D384" s="27"/>
      <c r="E384" s="27"/>
      <c r="F384" s="27"/>
      <c r="G384" s="27"/>
      <c r="H384" s="27"/>
      <c r="I384" s="27"/>
      <c r="J384" s="27"/>
      <c r="K384" s="27"/>
      <c r="L384" s="27"/>
      <c r="M384" s="27"/>
      <c r="N384" s="27"/>
      <c r="O384" s="27"/>
      <c r="P384" s="27"/>
      <c r="Q384" s="27"/>
      <c r="R384" s="80"/>
      <c r="S384" s="27"/>
      <c r="T384" s="27"/>
      <c r="U384" s="27"/>
      <c r="V384" s="27"/>
      <c r="W384" s="27"/>
      <c r="X384" s="27"/>
      <c r="Y384" s="27"/>
      <c r="Z384" s="27"/>
      <c r="AA384" s="27"/>
      <c r="AB384" s="27"/>
      <c r="AC384" s="27"/>
      <c r="AD384" s="27"/>
      <c r="AE384" s="27"/>
      <c r="AF384" s="27"/>
      <c r="AG384" s="27"/>
      <c r="AH384" s="27"/>
      <c r="AI384" s="27"/>
      <c r="AJ384" s="27"/>
      <c r="AK384" s="27"/>
      <c r="AL384" s="27"/>
    </row>
    <row r="385" spans="1:38">
      <c r="A385" s="27"/>
      <c r="B385" s="27"/>
      <c r="C385" s="27"/>
      <c r="D385" s="27"/>
      <c r="E385" s="27"/>
      <c r="F385" s="27"/>
      <c r="G385" s="27"/>
      <c r="H385" s="27"/>
      <c r="I385" s="27"/>
      <c r="J385" s="27"/>
      <c r="K385" s="27"/>
      <c r="L385" s="27"/>
      <c r="M385" s="27"/>
      <c r="N385" s="27"/>
      <c r="O385" s="27"/>
      <c r="P385" s="27"/>
      <c r="Q385" s="27"/>
      <c r="R385" s="80"/>
      <c r="S385" s="27"/>
      <c r="T385" s="27"/>
      <c r="U385" s="27"/>
      <c r="V385" s="27"/>
      <c r="W385" s="27"/>
      <c r="X385" s="27"/>
      <c r="Y385" s="27"/>
      <c r="Z385" s="27"/>
      <c r="AA385" s="27"/>
      <c r="AB385" s="27"/>
      <c r="AC385" s="27"/>
      <c r="AD385" s="27"/>
      <c r="AE385" s="27"/>
      <c r="AF385" s="27"/>
      <c r="AG385" s="27"/>
      <c r="AH385" s="27"/>
      <c r="AI385" s="27"/>
      <c r="AJ385" s="27"/>
      <c r="AK385" s="27"/>
      <c r="AL385" s="27"/>
    </row>
    <row r="386" spans="1:38">
      <c r="A386" s="27"/>
      <c r="B386" s="27"/>
      <c r="C386" s="27"/>
      <c r="D386" s="27"/>
      <c r="E386" s="27"/>
      <c r="F386" s="27"/>
      <c r="G386" s="27"/>
      <c r="H386" s="27"/>
      <c r="I386" s="27"/>
      <c r="J386" s="27"/>
      <c r="K386" s="27"/>
      <c r="L386" s="27"/>
      <c r="M386" s="27"/>
      <c r="N386" s="27"/>
      <c r="O386" s="27"/>
      <c r="P386" s="27"/>
      <c r="Q386" s="27"/>
      <c r="R386" s="80"/>
      <c r="S386" s="27"/>
      <c r="T386" s="27"/>
      <c r="U386" s="27"/>
      <c r="V386" s="27"/>
      <c r="W386" s="27"/>
      <c r="X386" s="27"/>
      <c r="Y386" s="27"/>
      <c r="Z386" s="27"/>
      <c r="AA386" s="27"/>
      <c r="AB386" s="27"/>
      <c r="AC386" s="27"/>
      <c r="AD386" s="27"/>
      <c r="AE386" s="27"/>
      <c r="AF386" s="27"/>
      <c r="AG386" s="27"/>
      <c r="AH386" s="27"/>
      <c r="AI386" s="27"/>
      <c r="AJ386" s="27"/>
      <c r="AK386" s="27"/>
      <c r="AL386" s="27"/>
    </row>
    <row r="387" spans="1:38">
      <c r="A387" s="27"/>
      <c r="B387" s="27"/>
      <c r="C387" s="27"/>
      <c r="D387" s="27"/>
      <c r="E387" s="27"/>
      <c r="F387" s="27"/>
      <c r="G387" s="27"/>
      <c r="H387" s="27"/>
      <c r="I387" s="27"/>
      <c r="J387" s="27"/>
      <c r="K387" s="27"/>
      <c r="L387" s="27"/>
      <c r="M387" s="27"/>
      <c r="N387" s="27"/>
      <c r="O387" s="27"/>
      <c r="P387" s="27"/>
      <c r="Q387" s="27"/>
      <c r="R387" s="80"/>
      <c r="S387" s="27"/>
      <c r="T387" s="27"/>
      <c r="U387" s="27"/>
      <c r="V387" s="27"/>
      <c r="W387" s="27"/>
      <c r="X387" s="27"/>
      <c r="Y387" s="27"/>
      <c r="Z387" s="27"/>
      <c r="AA387" s="27"/>
      <c r="AB387" s="27"/>
      <c r="AC387" s="27"/>
      <c r="AD387" s="27"/>
      <c r="AE387" s="27"/>
      <c r="AF387" s="27"/>
      <c r="AG387" s="27"/>
      <c r="AH387" s="27"/>
      <c r="AI387" s="27"/>
      <c r="AJ387" s="27"/>
      <c r="AK387" s="27"/>
      <c r="AL387" s="27"/>
    </row>
    <row r="388" spans="1:38">
      <c r="A388" s="27"/>
      <c r="B388" s="27"/>
      <c r="C388" s="27"/>
      <c r="D388" s="27"/>
      <c r="E388" s="27"/>
      <c r="F388" s="27"/>
      <c r="G388" s="27"/>
      <c r="H388" s="27"/>
      <c r="I388" s="27"/>
      <c r="J388" s="27"/>
      <c r="K388" s="27"/>
      <c r="L388" s="27"/>
      <c r="M388" s="27"/>
      <c r="N388" s="27"/>
      <c r="O388" s="27"/>
      <c r="P388" s="27"/>
      <c r="Q388" s="27"/>
      <c r="R388" s="80"/>
      <c r="S388" s="27"/>
      <c r="T388" s="27"/>
      <c r="U388" s="27"/>
      <c r="V388" s="27"/>
      <c r="W388" s="27"/>
      <c r="X388" s="27"/>
      <c r="Y388" s="27"/>
      <c r="Z388" s="27"/>
      <c r="AA388" s="27"/>
      <c r="AB388" s="27"/>
      <c r="AC388" s="27"/>
      <c r="AD388" s="27"/>
      <c r="AE388" s="27"/>
      <c r="AF388" s="27"/>
      <c r="AG388" s="27"/>
      <c r="AH388" s="27"/>
      <c r="AI388" s="27"/>
      <c r="AJ388" s="27"/>
      <c r="AK388" s="27"/>
      <c r="AL388" s="27"/>
    </row>
    <row r="389" spans="1:38">
      <c r="A389" s="27"/>
      <c r="B389" s="27"/>
      <c r="C389" s="27"/>
      <c r="D389" s="27"/>
      <c r="E389" s="27"/>
      <c r="F389" s="27"/>
      <c r="G389" s="27"/>
      <c r="H389" s="27"/>
      <c r="I389" s="27"/>
      <c r="J389" s="27"/>
      <c r="K389" s="27"/>
      <c r="L389" s="27"/>
      <c r="M389" s="27"/>
      <c r="N389" s="27"/>
      <c r="O389" s="27"/>
      <c r="P389" s="27"/>
      <c r="Q389" s="27"/>
      <c r="R389" s="80"/>
      <c r="S389" s="27"/>
      <c r="T389" s="27"/>
      <c r="U389" s="27"/>
      <c r="V389" s="27"/>
      <c r="W389" s="27"/>
      <c r="X389" s="27"/>
      <c r="Y389" s="27"/>
      <c r="Z389" s="27"/>
      <c r="AA389" s="27"/>
      <c r="AB389" s="27"/>
      <c r="AC389" s="27"/>
      <c r="AD389" s="27"/>
      <c r="AE389" s="27"/>
      <c r="AF389" s="27"/>
      <c r="AG389" s="27"/>
      <c r="AH389" s="27"/>
      <c r="AI389" s="27"/>
      <c r="AJ389" s="27"/>
      <c r="AK389" s="27"/>
      <c r="AL389" s="27"/>
    </row>
    <row r="390" spans="1:38">
      <c r="A390" s="27"/>
      <c r="B390" s="27"/>
      <c r="C390" s="27"/>
      <c r="D390" s="27"/>
      <c r="E390" s="27"/>
      <c r="F390" s="27"/>
      <c r="G390" s="27"/>
      <c r="H390" s="27"/>
      <c r="I390" s="27"/>
      <c r="J390" s="27"/>
      <c r="K390" s="27"/>
      <c r="L390" s="27"/>
      <c r="M390" s="27"/>
      <c r="N390" s="27"/>
      <c r="O390" s="27"/>
      <c r="P390" s="27"/>
      <c r="Q390" s="27"/>
      <c r="R390" s="80"/>
      <c r="S390" s="27"/>
      <c r="T390" s="27"/>
      <c r="U390" s="27"/>
      <c r="V390" s="27"/>
      <c r="W390" s="27"/>
      <c r="X390" s="27"/>
      <c r="Y390" s="27"/>
      <c r="Z390" s="27"/>
      <c r="AA390" s="27"/>
      <c r="AB390" s="27"/>
      <c r="AC390" s="27"/>
      <c r="AD390" s="27"/>
      <c r="AE390" s="27"/>
      <c r="AF390" s="27"/>
      <c r="AG390" s="27"/>
      <c r="AH390" s="27"/>
      <c r="AI390" s="27"/>
      <c r="AJ390" s="27"/>
      <c r="AK390" s="27"/>
      <c r="AL390" s="27"/>
    </row>
    <row r="391" spans="1:38">
      <c r="A391" s="27"/>
      <c r="B391" s="27"/>
      <c r="C391" s="27"/>
      <c r="D391" s="27"/>
      <c r="E391" s="27"/>
      <c r="F391" s="27"/>
      <c r="G391" s="27"/>
      <c r="H391" s="27"/>
      <c r="I391" s="27"/>
      <c r="J391" s="27"/>
      <c r="K391" s="27"/>
      <c r="L391" s="27"/>
      <c r="M391" s="27"/>
      <c r="N391" s="27"/>
      <c r="O391" s="27"/>
      <c r="P391" s="27"/>
      <c r="Q391" s="27"/>
      <c r="R391" s="80"/>
      <c r="S391" s="27"/>
      <c r="T391" s="27"/>
      <c r="U391" s="27"/>
      <c r="V391" s="27"/>
      <c r="W391" s="27"/>
      <c r="X391" s="27"/>
      <c r="Y391" s="27"/>
      <c r="Z391" s="27"/>
      <c r="AA391" s="27"/>
      <c r="AB391" s="27"/>
      <c r="AC391" s="27"/>
      <c r="AD391" s="27"/>
      <c r="AE391" s="27"/>
      <c r="AF391" s="27"/>
      <c r="AG391" s="27"/>
      <c r="AH391" s="27"/>
      <c r="AI391" s="27"/>
      <c r="AJ391" s="27"/>
      <c r="AK391" s="27"/>
      <c r="AL391" s="27"/>
    </row>
    <row r="392" spans="1:38">
      <c r="A392" s="27"/>
      <c r="B392" s="27"/>
      <c r="C392" s="27"/>
      <c r="D392" s="27"/>
      <c r="E392" s="27"/>
      <c r="F392" s="27"/>
      <c r="G392" s="27"/>
      <c r="H392" s="27"/>
      <c r="I392" s="27"/>
      <c r="J392" s="27"/>
      <c r="K392" s="27"/>
      <c r="L392" s="27"/>
      <c r="M392" s="27"/>
      <c r="N392" s="27"/>
      <c r="O392" s="27"/>
      <c r="P392" s="27"/>
      <c r="Q392" s="27"/>
      <c r="R392" s="80"/>
      <c r="S392" s="27"/>
      <c r="T392" s="27"/>
      <c r="U392" s="27"/>
      <c r="V392" s="27"/>
      <c r="W392" s="27"/>
      <c r="X392" s="27"/>
      <c r="Y392" s="27"/>
      <c r="Z392" s="27"/>
      <c r="AA392" s="27"/>
      <c r="AB392" s="27"/>
      <c r="AC392" s="27"/>
      <c r="AD392" s="27"/>
      <c r="AE392" s="27"/>
      <c r="AF392" s="27"/>
      <c r="AG392" s="27"/>
      <c r="AH392" s="27"/>
      <c r="AI392" s="27"/>
      <c r="AJ392" s="27"/>
      <c r="AK392" s="27"/>
      <c r="AL392" s="27"/>
    </row>
    <row r="393" spans="1:38">
      <c r="A393" s="27"/>
      <c r="B393" s="27"/>
      <c r="C393" s="27"/>
      <c r="D393" s="27"/>
      <c r="E393" s="27"/>
      <c r="F393" s="27"/>
      <c r="G393" s="27"/>
      <c r="H393" s="27"/>
      <c r="I393" s="27"/>
      <c r="J393" s="27"/>
      <c r="K393" s="27"/>
      <c r="L393" s="27"/>
      <c r="M393" s="27"/>
      <c r="N393" s="27"/>
      <c r="O393" s="27"/>
      <c r="P393" s="27"/>
      <c r="Q393" s="27"/>
      <c r="R393" s="80"/>
      <c r="S393" s="27"/>
      <c r="T393" s="27"/>
      <c r="U393" s="27"/>
      <c r="V393" s="27"/>
      <c r="W393" s="27"/>
      <c r="X393" s="27"/>
      <c r="Y393" s="27"/>
      <c r="Z393" s="27"/>
      <c r="AA393" s="27"/>
      <c r="AB393" s="27"/>
      <c r="AC393" s="27"/>
      <c r="AD393" s="27"/>
      <c r="AE393" s="27"/>
      <c r="AF393" s="27"/>
      <c r="AG393" s="27"/>
      <c r="AH393" s="27"/>
      <c r="AI393" s="27"/>
      <c r="AJ393" s="27"/>
      <c r="AK393" s="27"/>
      <c r="AL393" s="27"/>
    </row>
    <row r="394" spans="1:38">
      <c r="A394" s="27"/>
      <c r="B394" s="27"/>
      <c r="C394" s="27"/>
      <c r="D394" s="27"/>
      <c r="E394" s="27"/>
      <c r="F394" s="27"/>
      <c r="G394" s="27"/>
      <c r="H394" s="27"/>
      <c r="I394" s="27"/>
      <c r="J394" s="27"/>
      <c r="K394" s="27"/>
      <c r="L394" s="27"/>
      <c r="M394" s="27"/>
      <c r="N394" s="27"/>
      <c r="O394" s="27"/>
      <c r="P394" s="27"/>
      <c r="Q394" s="27"/>
      <c r="R394" s="80"/>
      <c r="S394" s="27"/>
      <c r="T394" s="27"/>
      <c r="U394" s="27"/>
      <c r="V394" s="27"/>
      <c r="W394" s="27"/>
      <c r="X394" s="27"/>
      <c r="Y394" s="27"/>
      <c r="Z394" s="27"/>
      <c r="AA394" s="27"/>
      <c r="AB394" s="27"/>
      <c r="AC394" s="27"/>
      <c r="AD394" s="27"/>
      <c r="AE394" s="27"/>
      <c r="AF394" s="27"/>
      <c r="AG394" s="27"/>
      <c r="AH394" s="27"/>
      <c r="AI394" s="27"/>
      <c r="AJ394" s="27"/>
      <c r="AK394" s="27"/>
      <c r="AL394" s="27"/>
    </row>
    <row r="395" spans="1:38">
      <c r="A395" s="27"/>
      <c r="B395" s="27"/>
      <c r="C395" s="27"/>
      <c r="D395" s="27"/>
      <c r="E395" s="27"/>
      <c r="F395" s="27"/>
      <c r="G395" s="27"/>
      <c r="H395" s="27"/>
      <c r="I395" s="27"/>
      <c r="J395" s="27"/>
      <c r="K395" s="27"/>
      <c r="L395" s="27"/>
      <c r="M395" s="27"/>
      <c r="N395" s="27"/>
      <c r="O395" s="27"/>
      <c r="P395" s="27"/>
      <c r="Q395" s="27"/>
      <c r="R395" s="80"/>
      <c r="S395" s="27"/>
      <c r="T395" s="27"/>
      <c r="U395" s="27"/>
      <c r="V395" s="27"/>
      <c r="W395" s="27"/>
      <c r="X395" s="27"/>
      <c r="Y395" s="27"/>
      <c r="Z395" s="27"/>
      <c r="AA395" s="27"/>
      <c r="AB395" s="27"/>
      <c r="AC395" s="27"/>
      <c r="AD395" s="27"/>
      <c r="AE395" s="27"/>
      <c r="AF395" s="27"/>
      <c r="AG395" s="27"/>
      <c r="AH395" s="27"/>
      <c r="AI395" s="27"/>
      <c r="AJ395" s="27"/>
      <c r="AK395" s="27"/>
      <c r="AL395" s="27"/>
    </row>
    <row r="396" spans="1:38">
      <c r="A396" s="27"/>
      <c r="B396" s="27"/>
      <c r="C396" s="27"/>
      <c r="D396" s="27"/>
      <c r="E396" s="27"/>
      <c r="F396" s="27"/>
      <c r="G396" s="27"/>
      <c r="H396" s="27"/>
      <c r="I396" s="27"/>
      <c r="J396" s="27"/>
      <c r="K396" s="27"/>
      <c r="L396" s="27"/>
      <c r="M396" s="27"/>
      <c r="N396" s="27"/>
      <c r="O396" s="27"/>
      <c r="P396" s="27"/>
      <c r="Q396" s="27"/>
      <c r="R396" s="80"/>
      <c r="S396" s="27"/>
      <c r="T396" s="27"/>
      <c r="U396" s="27"/>
      <c r="V396" s="27"/>
      <c r="W396" s="27"/>
      <c r="X396" s="27"/>
      <c r="Y396" s="27"/>
      <c r="Z396" s="27"/>
      <c r="AA396" s="27"/>
      <c r="AB396" s="27"/>
      <c r="AC396" s="27"/>
      <c r="AD396" s="27"/>
      <c r="AE396" s="27"/>
      <c r="AF396" s="27"/>
      <c r="AG396" s="27"/>
      <c r="AH396" s="27"/>
      <c r="AI396" s="27"/>
      <c r="AJ396" s="27"/>
      <c r="AK396" s="27"/>
      <c r="AL396" s="27"/>
    </row>
    <row r="397" spans="1:38">
      <c r="A397" s="27"/>
      <c r="B397" s="27"/>
      <c r="C397" s="27"/>
      <c r="D397" s="27"/>
      <c r="E397" s="27"/>
      <c r="F397" s="27"/>
      <c r="G397" s="27"/>
      <c r="H397" s="27"/>
      <c r="I397" s="27"/>
      <c r="J397" s="27"/>
      <c r="K397" s="27"/>
      <c r="L397" s="27"/>
      <c r="M397" s="27"/>
      <c r="N397" s="27"/>
      <c r="O397" s="27"/>
      <c r="P397" s="27"/>
      <c r="Q397" s="27"/>
      <c r="R397" s="80"/>
      <c r="S397" s="27"/>
      <c r="T397" s="27"/>
      <c r="U397" s="27"/>
      <c r="V397" s="27"/>
      <c r="W397" s="27"/>
      <c r="X397" s="27"/>
      <c r="Y397" s="27"/>
      <c r="Z397" s="27"/>
      <c r="AA397" s="27"/>
      <c r="AB397" s="27"/>
      <c r="AC397" s="27"/>
      <c r="AD397" s="27"/>
      <c r="AE397" s="27"/>
      <c r="AF397" s="27"/>
      <c r="AG397" s="27"/>
      <c r="AH397" s="27"/>
      <c r="AI397" s="27"/>
      <c r="AJ397" s="27"/>
      <c r="AK397" s="27"/>
      <c r="AL397" s="27"/>
    </row>
    <row r="398" spans="1:38">
      <c r="A398" s="27"/>
      <c r="B398" s="27"/>
      <c r="C398" s="27"/>
      <c r="D398" s="27"/>
      <c r="E398" s="27"/>
      <c r="F398" s="27"/>
      <c r="G398" s="27"/>
      <c r="H398" s="27"/>
      <c r="I398" s="27"/>
      <c r="J398" s="27"/>
      <c r="K398" s="27"/>
      <c r="L398" s="27"/>
      <c r="M398" s="27"/>
      <c r="N398" s="27"/>
      <c r="O398" s="27"/>
      <c r="P398" s="27"/>
      <c r="Q398" s="27"/>
      <c r="R398" s="80"/>
      <c r="S398" s="27"/>
      <c r="T398" s="27"/>
      <c r="U398" s="27"/>
      <c r="V398" s="27"/>
      <c r="W398" s="27"/>
      <c r="X398" s="27"/>
      <c r="Y398" s="27"/>
      <c r="Z398" s="27"/>
      <c r="AA398" s="27"/>
      <c r="AB398" s="27"/>
      <c r="AC398" s="27"/>
      <c r="AD398" s="27"/>
      <c r="AE398" s="27"/>
      <c r="AF398" s="27"/>
      <c r="AG398" s="27"/>
      <c r="AH398" s="27"/>
      <c r="AI398" s="27"/>
      <c r="AJ398" s="27"/>
      <c r="AK398" s="27"/>
      <c r="AL398" s="27"/>
    </row>
    <row r="399" spans="1:38">
      <c r="A399" s="27"/>
      <c r="B399" s="27"/>
      <c r="C399" s="27"/>
      <c r="D399" s="27"/>
      <c r="E399" s="27"/>
      <c r="F399" s="27"/>
      <c r="G399" s="27"/>
      <c r="H399" s="27"/>
      <c r="I399" s="27"/>
      <c r="J399" s="27"/>
      <c r="K399" s="27"/>
      <c r="L399" s="27"/>
      <c r="M399" s="27"/>
      <c r="N399" s="27"/>
      <c r="O399" s="27"/>
      <c r="P399" s="27"/>
      <c r="Q399" s="27"/>
      <c r="R399" s="80"/>
      <c r="S399" s="27"/>
      <c r="T399" s="27"/>
      <c r="U399" s="27"/>
      <c r="V399" s="27"/>
      <c r="W399" s="27"/>
      <c r="X399" s="27"/>
      <c r="Y399" s="27"/>
      <c r="Z399" s="27"/>
      <c r="AA399" s="27"/>
      <c r="AB399" s="27"/>
      <c r="AC399" s="27"/>
      <c r="AD399" s="27"/>
      <c r="AE399" s="27"/>
      <c r="AF399" s="27"/>
      <c r="AG399" s="27"/>
      <c r="AH399" s="27"/>
      <c r="AI399" s="27"/>
      <c r="AJ399" s="27"/>
      <c r="AK399" s="27"/>
      <c r="AL399" s="27"/>
    </row>
    <row r="400" spans="1:38">
      <c r="A400" s="27"/>
      <c r="B400" s="27"/>
      <c r="C400" s="27"/>
      <c r="D400" s="27"/>
      <c r="E400" s="27"/>
      <c r="F400" s="27"/>
      <c r="G400" s="27"/>
      <c r="H400" s="27"/>
      <c r="I400" s="27"/>
      <c r="J400" s="27"/>
      <c r="K400" s="27"/>
      <c r="L400" s="27"/>
      <c r="M400" s="27"/>
      <c r="N400" s="27"/>
      <c r="O400" s="27"/>
      <c r="P400" s="27"/>
      <c r="Q400" s="27"/>
      <c r="R400" s="80"/>
      <c r="S400" s="27"/>
      <c r="T400" s="27"/>
      <c r="U400" s="27"/>
      <c r="V400" s="27"/>
      <c r="W400" s="27"/>
      <c r="X400" s="27"/>
      <c r="Y400" s="27"/>
      <c r="Z400" s="27"/>
      <c r="AA400" s="27"/>
      <c r="AB400" s="27"/>
      <c r="AC400" s="27"/>
      <c r="AD400" s="27"/>
      <c r="AE400" s="27"/>
      <c r="AF400" s="27"/>
      <c r="AG400" s="27"/>
      <c r="AH400" s="27"/>
      <c r="AI400" s="27"/>
      <c r="AJ400" s="27"/>
      <c r="AK400" s="27"/>
      <c r="AL400" s="27"/>
    </row>
    <row r="401" spans="1:38">
      <c r="A401" s="27"/>
      <c r="B401" s="27"/>
      <c r="C401" s="27"/>
      <c r="D401" s="27"/>
      <c r="E401" s="27"/>
      <c r="F401" s="27"/>
      <c r="G401" s="27"/>
      <c r="H401" s="27"/>
      <c r="I401" s="27"/>
      <c r="J401" s="27"/>
      <c r="K401" s="27"/>
      <c r="L401" s="27"/>
      <c r="M401" s="27"/>
      <c r="N401" s="27"/>
      <c r="O401" s="27"/>
      <c r="P401" s="27"/>
      <c r="Q401" s="27"/>
      <c r="R401" s="80"/>
      <c r="S401" s="27"/>
      <c r="T401" s="27"/>
      <c r="U401" s="27"/>
      <c r="V401" s="27"/>
      <c r="W401" s="27"/>
      <c r="X401" s="27"/>
      <c r="Y401" s="27"/>
      <c r="Z401" s="27"/>
      <c r="AA401" s="27"/>
      <c r="AB401" s="27"/>
      <c r="AC401" s="27"/>
      <c r="AD401" s="27"/>
      <c r="AE401" s="27"/>
      <c r="AF401" s="27"/>
      <c r="AG401" s="27"/>
      <c r="AH401" s="27"/>
      <c r="AI401" s="27"/>
      <c r="AJ401" s="27"/>
      <c r="AK401" s="27"/>
      <c r="AL401" s="27"/>
    </row>
    <row r="402" spans="1:38">
      <c r="A402" s="27"/>
      <c r="B402" s="27"/>
      <c r="C402" s="27"/>
      <c r="D402" s="27"/>
      <c r="E402" s="27"/>
      <c r="F402" s="27"/>
      <c r="G402" s="27"/>
      <c r="H402" s="27"/>
      <c r="I402" s="27"/>
      <c r="J402" s="27"/>
      <c r="K402" s="27"/>
      <c r="L402" s="27"/>
      <c r="M402" s="27"/>
      <c r="N402" s="27"/>
      <c r="O402" s="27"/>
      <c r="P402" s="27"/>
      <c r="Q402" s="27"/>
      <c r="R402" s="80"/>
      <c r="S402" s="27"/>
      <c r="T402" s="27"/>
      <c r="U402" s="27"/>
      <c r="V402" s="27"/>
      <c r="W402" s="27"/>
      <c r="X402" s="27"/>
      <c r="Y402" s="27"/>
      <c r="Z402" s="27"/>
      <c r="AA402" s="27"/>
      <c r="AB402" s="27"/>
      <c r="AC402" s="27"/>
      <c r="AD402" s="27"/>
      <c r="AE402" s="27"/>
      <c r="AF402" s="27"/>
      <c r="AG402" s="27"/>
      <c r="AH402" s="27"/>
      <c r="AI402" s="27"/>
      <c r="AJ402" s="27"/>
      <c r="AK402" s="27"/>
      <c r="AL402" s="27"/>
    </row>
    <row r="403" spans="1:38">
      <c r="A403" s="27"/>
      <c r="B403" s="27"/>
      <c r="C403" s="27"/>
      <c r="D403" s="27"/>
      <c r="E403" s="27"/>
      <c r="F403" s="27"/>
      <c r="G403" s="27"/>
      <c r="H403" s="27"/>
      <c r="I403" s="27"/>
      <c r="J403" s="27"/>
      <c r="K403" s="27"/>
      <c r="L403" s="27"/>
      <c r="M403" s="27"/>
      <c r="N403" s="27"/>
      <c r="O403" s="27"/>
      <c r="P403" s="27"/>
      <c r="Q403" s="27"/>
      <c r="R403" s="80"/>
      <c r="S403" s="27"/>
      <c r="T403" s="27"/>
      <c r="U403" s="27"/>
      <c r="V403" s="27"/>
      <c r="W403" s="27"/>
      <c r="X403" s="27"/>
      <c r="Y403" s="27"/>
      <c r="Z403" s="27"/>
      <c r="AA403" s="27"/>
      <c r="AB403" s="27"/>
      <c r="AC403" s="27"/>
      <c r="AD403" s="27"/>
      <c r="AE403" s="27"/>
      <c r="AF403" s="27"/>
      <c r="AG403" s="27"/>
      <c r="AH403" s="27"/>
      <c r="AI403" s="27"/>
      <c r="AJ403" s="27"/>
      <c r="AK403" s="27"/>
      <c r="AL403" s="27"/>
    </row>
    <row r="404" spans="1:38">
      <c r="A404" s="27"/>
      <c r="B404" s="27"/>
      <c r="C404" s="27"/>
      <c r="D404" s="27"/>
      <c r="E404" s="27"/>
      <c r="F404" s="27"/>
      <c r="G404" s="27"/>
      <c r="H404" s="27"/>
      <c r="I404" s="27"/>
      <c r="J404" s="27"/>
      <c r="K404" s="27"/>
      <c r="L404" s="27"/>
      <c r="M404" s="27"/>
      <c r="N404" s="27"/>
      <c r="O404" s="27"/>
      <c r="P404" s="27"/>
      <c r="Q404" s="27"/>
      <c r="R404" s="80"/>
      <c r="S404" s="27"/>
      <c r="T404" s="27"/>
      <c r="U404" s="27"/>
      <c r="V404" s="27"/>
      <c r="W404" s="27"/>
      <c r="X404" s="27"/>
      <c r="Y404" s="27"/>
      <c r="Z404" s="27"/>
      <c r="AA404" s="27"/>
      <c r="AB404" s="27"/>
      <c r="AC404" s="27"/>
      <c r="AD404" s="27"/>
      <c r="AE404" s="27"/>
      <c r="AF404" s="27"/>
      <c r="AG404" s="27"/>
      <c r="AH404" s="27"/>
      <c r="AI404" s="27"/>
      <c r="AJ404" s="27"/>
      <c r="AK404" s="27"/>
      <c r="AL404" s="27"/>
    </row>
    <row r="405" spans="1:38">
      <c r="A405" s="27"/>
      <c r="B405" s="27"/>
      <c r="C405" s="27"/>
      <c r="D405" s="27"/>
      <c r="E405" s="27"/>
      <c r="F405" s="27"/>
      <c r="G405" s="27"/>
      <c r="H405" s="27"/>
      <c r="I405" s="27"/>
      <c r="J405" s="27"/>
      <c r="K405" s="27"/>
      <c r="L405" s="27"/>
      <c r="M405" s="27"/>
      <c r="N405" s="27"/>
      <c r="O405" s="27"/>
      <c r="P405" s="27"/>
      <c r="Q405" s="27"/>
      <c r="R405" s="80"/>
      <c r="S405" s="27"/>
      <c r="T405" s="27"/>
      <c r="U405" s="27"/>
      <c r="V405" s="27"/>
      <c r="W405" s="27"/>
      <c r="X405" s="27"/>
      <c r="Y405" s="27"/>
      <c r="Z405" s="27"/>
      <c r="AA405" s="27"/>
      <c r="AB405" s="27"/>
      <c r="AC405" s="27"/>
      <c r="AD405" s="27"/>
      <c r="AE405" s="27"/>
      <c r="AF405" s="27"/>
      <c r="AG405" s="27"/>
      <c r="AH405" s="27"/>
      <c r="AI405" s="27"/>
      <c r="AJ405" s="27"/>
      <c r="AK405" s="27"/>
      <c r="AL405" s="27"/>
    </row>
    <row r="406" spans="1:38">
      <c r="A406" s="27"/>
      <c r="B406" s="27"/>
      <c r="C406" s="27"/>
      <c r="D406" s="27"/>
      <c r="E406" s="27"/>
      <c r="F406" s="27"/>
      <c r="G406" s="27"/>
      <c r="H406" s="27"/>
      <c r="I406" s="27"/>
      <c r="J406" s="27"/>
      <c r="K406" s="27"/>
      <c r="L406" s="27"/>
      <c r="M406" s="27"/>
      <c r="N406" s="27"/>
      <c r="O406" s="27"/>
      <c r="P406" s="27"/>
      <c r="Q406" s="27"/>
      <c r="R406" s="80"/>
      <c r="S406" s="27"/>
      <c r="T406" s="27"/>
      <c r="U406" s="27"/>
      <c r="V406" s="27"/>
      <c r="W406" s="27"/>
      <c r="X406" s="27"/>
      <c r="Y406" s="27"/>
      <c r="Z406" s="27"/>
      <c r="AA406" s="27"/>
      <c r="AB406" s="27"/>
      <c r="AC406" s="27"/>
      <c r="AD406" s="27"/>
      <c r="AE406" s="27"/>
      <c r="AF406" s="27"/>
      <c r="AG406" s="27"/>
      <c r="AH406" s="27"/>
      <c r="AI406" s="27"/>
      <c r="AJ406" s="27"/>
      <c r="AK406" s="27"/>
      <c r="AL406" s="27"/>
    </row>
    <row r="407" spans="1:38">
      <c r="A407" s="27"/>
      <c r="B407" s="27"/>
      <c r="C407" s="27"/>
      <c r="D407" s="27"/>
      <c r="E407" s="27"/>
      <c r="F407" s="27"/>
      <c r="G407" s="27"/>
      <c r="H407" s="27"/>
      <c r="I407" s="27"/>
      <c r="J407" s="27"/>
      <c r="K407" s="27"/>
      <c r="L407" s="27"/>
      <c r="M407" s="27"/>
      <c r="N407" s="27"/>
      <c r="O407" s="27"/>
      <c r="P407" s="27"/>
      <c r="Q407" s="27"/>
      <c r="R407" s="80"/>
      <c r="S407" s="27"/>
      <c r="T407" s="27"/>
      <c r="U407" s="27"/>
      <c r="V407" s="27"/>
      <c r="W407" s="27"/>
      <c r="X407" s="27"/>
      <c r="Y407" s="27"/>
      <c r="Z407" s="27"/>
      <c r="AA407" s="27"/>
      <c r="AB407" s="27"/>
      <c r="AC407" s="27"/>
      <c r="AD407" s="27"/>
      <c r="AE407" s="27"/>
      <c r="AF407" s="27"/>
      <c r="AG407" s="27"/>
      <c r="AH407" s="27"/>
      <c r="AI407" s="27"/>
      <c r="AJ407" s="27"/>
      <c r="AK407" s="27"/>
      <c r="AL407" s="27"/>
    </row>
    <row r="408" spans="1:38">
      <c r="A408" s="27"/>
      <c r="B408" s="27"/>
      <c r="C408" s="27"/>
      <c r="D408" s="27"/>
      <c r="E408" s="27"/>
      <c r="F408" s="27"/>
      <c r="G408" s="27"/>
      <c r="H408" s="27"/>
      <c r="I408" s="27"/>
      <c r="J408" s="27"/>
      <c r="K408" s="27"/>
      <c r="L408" s="27"/>
      <c r="M408" s="27"/>
      <c r="N408" s="27"/>
      <c r="O408" s="27"/>
      <c r="P408" s="27"/>
      <c r="Q408" s="27"/>
      <c r="R408" s="80"/>
      <c r="S408" s="27"/>
      <c r="T408" s="27"/>
      <c r="U408" s="27"/>
      <c r="V408" s="27"/>
      <c r="W408" s="27"/>
      <c r="X408" s="27"/>
      <c r="Y408" s="27"/>
      <c r="Z408" s="27"/>
      <c r="AA408" s="27"/>
      <c r="AB408" s="27"/>
      <c r="AC408" s="27"/>
      <c r="AD408" s="27"/>
      <c r="AE408" s="27"/>
      <c r="AF408" s="27"/>
      <c r="AG408" s="27"/>
      <c r="AH408" s="27"/>
      <c r="AI408" s="27"/>
      <c r="AJ408" s="27"/>
      <c r="AK408" s="27"/>
      <c r="AL408" s="27"/>
    </row>
    <row r="409" spans="1:38">
      <c r="A409" s="27"/>
      <c r="B409" s="27"/>
      <c r="C409" s="27"/>
      <c r="D409" s="27"/>
      <c r="E409" s="27"/>
      <c r="F409" s="27"/>
      <c r="G409" s="27"/>
      <c r="H409" s="27"/>
      <c r="I409" s="27"/>
      <c r="J409" s="27"/>
      <c r="K409" s="27"/>
      <c r="L409" s="27"/>
      <c r="M409" s="27"/>
      <c r="N409" s="27"/>
      <c r="O409" s="27"/>
      <c r="P409" s="27"/>
      <c r="Q409" s="27"/>
      <c r="R409" s="80"/>
      <c r="S409" s="27"/>
      <c r="T409" s="27"/>
      <c r="U409" s="27"/>
      <c r="V409" s="27"/>
      <c r="W409" s="27"/>
      <c r="X409" s="27"/>
      <c r="Y409" s="27"/>
      <c r="Z409" s="27"/>
      <c r="AA409" s="27"/>
      <c r="AB409" s="27"/>
      <c r="AC409" s="27"/>
      <c r="AD409" s="27"/>
      <c r="AE409" s="27"/>
      <c r="AF409" s="27"/>
      <c r="AG409" s="27"/>
      <c r="AH409" s="27"/>
      <c r="AI409" s="27"/>
      <c r="AJ409" s="27"/>
      <c r="AK409" s="27"/>
      <c r="AL409" s="27"/>
    </row>
    <row r="410" spans="1:38">
      <c r="A410" s="27"/>
      <c r="B410" s="27"/>
      <c r="C410" s="27"/>
      <c r="D410" s="27"/>
      <c r="E410" s="27"/>
      <c r="F410" s="27"/>
      <c r="G410" s="27"/>
      <c r="H410" s="27"/>
      <c r="I410" s="27"/>
      <c r="J410" s="27"/>
      <c r="K410" s="27"/>
      <c r="L410" s="27"/>
      <c r="M410" s="27"/>
      <c r="N410" s="27"/>
      <c r="O410" s="27"/>
      <c r="P410" s="27"/>
      <c r="Q410" s="27"/>
      <c r="R410" s="80"/>
      <c r="S410" s="27"/>
      <c r="T410" s="27"/>
      <c r="U410" s="27"/>
      <c r="V410" s="27"/>
      <c r="W410" s="27"/>
      <c r="X410" s="27"/>
      <c r="Y410" s="27"/>
      <c r="Z410" s="27"/>
      <c r="AA410" s="27"/>
      <c r="AB410" s="27"/>
      <c r="AC410" s="27"/>
      <c r="AD410" s="27"/>
      <c r="AE410" s="27"/>
      <c r="AF410" s="27"/>
      <c r="AG410" s="27"/>
      <c r="AH410" s="27"/>
      <c r="AI410" s="27"/>
      <c r="AJ410" s="27"/>
      <c r="AK410" s="27"/>
      <c r="AL410" s="27"/>
    </row>
    <row r="411" spans="1:38">
      <c r="A411" s="27"/>
      <c r="B411" s="27"/>
      <c r="C411" s="27"/>
      <c r="D411" s="27"/>
      <c r="E411" s="27"/>
      <c r="F411" s="27"/>
      <c r="G411" s="27"/>
      <c r="H411" s="27"/>
      <c r="I411" s="27"/>
      <c r="J411" s="27"/>
      <c r="K411" s="27"/>
      <c r="L411" s="27"/>
      <c r="M411" s="27"/>
      <c r="N411" s="27"/>
      <c r="O411" s="27"/>
      <c r="P411" s="27"/>
      <c r="Q411" s="27"/>
      <c r="R411" s="80"/>
      <c r="S411" s="27"/>
      <c r="T411" s="27"/>
      <c r="U411" s="27"/>
      <c r="V411" s="27"/>
      <c r="W411" s="27"/>
      <c r="X411" s="27"/>
      <c r="Y411" s="27"/>
      <c r="Z411" s="27"/>
      <c r="AA411" s="27"/>
      <c r="AB411" s="27"/>
      <c r="AC411" s="27"/>
      <c r="AD411" s="27"/>
      <c r="AE411" s="27"/>
      <c r="AF411" s="27"/>
      <c r="AG411" s="27"/>
      <c r="AH411" s="27"/>
      <c r="AI411" s="27"/>
      <c r="AJ411" s="27"/>
      <c r="AK411" s="27"/>
      <c r="AL411" s="27"/>
    </row>
    <row r="412" spans="1:38">
      <c r="A412" s="27"/>
      <c r="B412" s="27"/>
      <c r="C412" s="27"/>
      <c r="D412" s="27"/>
      <c r="E412" s="27"/>
      <c r="F412" s="27"/>
      <c r="G412" s="27"/>
      <c r="H412" s="27"/>
      <c r="I412" s="27"/>
      <c r="J412" s="27"/>
      <c r="K412" s="27"/>
      <c r="L412" s="27"/>
      <c r="M412" s="27"/>
      <c r="N412" s="27"/>
      <c r="O412" s="27"/>
      <c r="P412" s="27"/>
      <c r="Q412" s="27"/>
      <c r="R412" s="80"/>
      <c r="S412" s="27"/>
      <c r="T412" s="27"/>
      <c r="U412" s="27"/>
      <c r="V412" s="27"/>
      <c r="W412" s="27"/>
      <c r="X412" s="27"/>
      <c r="Y412" s="27"/>
      <c r="Z412" s="27"/>
      <c r="AA412" s="27"/>
      <c r="AB412" s="27"/>
      <c r="AC412" s="27"/>
      <c r="AD412" s="27"/>
      <c r="AE412" s="27"/>
      <c r="AF412" s="27"/>
      <c r="AG412" s="27"/>
      <c r="AH412" s="27"/>
      <c r="AI412" s="27"/>
      <c r="AJ412" s="27"/>
      <c r="AK412" s="27"/>
      <c r="AL412" s="27"/>
    </row>
    <row r="413" spans="1:38">
      <c r="A413" s="27"/>
      <c r="B413" s="27"/>
      <c r="C413" s="27"/>
      <c r="D413" s="27"/>
      <c r="E413" s="27"/>
      <c r="F413" s="27"/>
      <c r="G413" s="27"/>
      <c r="H413" s="27"/>
      <c r="I413" s="27"/>
      <c r="J413" s="27"/>
      <c r="K413" s="27"/>
      <c r="L413" s="27"/>
      <c r="M413" s="27"/>
      <c r="N413" s="27"/>
      <c r="O413" s="27"/>
      <c r="P413" s="27"/>
      <c r="Q413" s="27"/>
      <c r="R413" s="80"/>
      <c r="S413" s="27"/>
      <c r="T413" s="27"/>
      <c r="U413" s="27"/>
      <c r="V413" s="27"/>
      <c r="W413" s="27"/>
      <c r="X413" s="27"/>
      <c r="Y413" s="27"/>
      <c r="Z413" s="27"/>
      <c r="AA413" s="27"/>
      <c r="AB413" s="27"/>
      <c r="AC413" s="27"/>
      <c r="AD413" s="27"/>
      <c r="AE413" s="27"/>
      <c r="AF413" s="27"/>
      <c r="AG413" s="27"/>
      <c r="AH413" s="27"/>
      <c r="AI413" s="27"/>
      <c r="AJ413" s="27"/>
      <c r="AK413" s="27"/>
      <c r="AL413" s="27"/>
    </row>
    <row r="414" spans="1:38">
      <c r="A414" s="27"/>
      <c r="B414" s="27"/>
      <c r="C414" s="27"/>
      <c r="D414" s="27"/>
      <c r="E414" s="27"/>
      <c r="F414" s="27"/>
      <c r="G414" s="27"/>
      <c r="H414" s="27"/>
      <c r="I414" s="27"/>
      <c r="J414" s="27"/>
      <c r="K414" s="27"/>
      <c r="L414" s="27"/>
      <c r="M414" s="27"/>
      <c r="N414" s="27"/>
      <c r="O414" s="27"/>
      <c r="P414" s="27"/>
      <c r="Q414" s="27"/>
      <c r="R414" s="80"/>
      <c r="S414" s="27"/>
      <c r="T414" s="27"/>
      <c r="U414" s="27"/>
      <c r="V414" s="27"/>
      <c r="W414" s="27"/>
      <c r="X414" s="27"/>
      <c r="Y414" s="27"/>
      <c r="Z414" s="27"/>
      <c r="AA414" s="27"/>
      <c r="AB414" s="27"/>
      <c r="AC414" s="27"/>
      <c r="AD414" s="27"/>
      <c r="AE414" s="27"/>
      <c r="AF414" s="27"/>
      <c r="AG414" s="27"/>
      <c r="AH414" s="27"/>
      <c r="AI414" s="27"/>
      <c r="AJ414" s="27"/>
      <c r="AK414" s="27"/>
      <c r="AL414" s="27"/>
    </row>
    <row r="415" spans="1:38">
      <c r="A415" s="27"/>
      <c r="B415" s="27"/>
      <c r="C415" s="27"/>
      <c r="D415" s="27"/>
      <c r="E415" s="27"/>
      <c r="F415" s="27"/>
      <c r="G415" s="27"/>
      <c r="H415" s="27"/>
      <c r="I415" s="27"/>
      <c r="J415" s="27"/>
      <c r="K415" s="27"/>
      <c r="L415" s="27"/>
      <c r="M415" s="27"/>
      <c r="N415" s="27"/>
      <c r="O415" s="27"/>
      <c r="P415" s="27"/>
      <c r="Q415" s="27"/>
      <c r="R415" s="80"/>
      <c r="S415" s="27"/>
      <c r="T415" s="27"/>
      <c r="U415" s="27"/>
      <c r="V415" s="27"/>
      <c r="W415" s="27"/>
      <c r="X415" s="27"/>
      <c r="Y415" s="27"/>
      <c r="Z415" s="27"/>
      <c r="AA415" s="27"/>
      <c r="AB415" s="27"/>
      <c r="AC415" s="27"/>
      <c r="AD415" s="27"/>
      <c r="AE415" s="27"/>
      <c r="AF415" s="27"/>
      <c r="AG415" s="27"/>
      <c r="AH415" s="27"/>
      <c r="AI415" s="27"/>
      <c r="AJ415" s="27"/>
      <c r="AK415" s="27"/>
      <c r="AL415" s="27"/>
    </row>
    <row r="416" spans="1:38">
      <c r="A416" s="27"/>
      <c r="B416" s="27"/>
      <c r="C416" s="27"/>
      <c r="D416" s="27"/>
      <c r="E416" s="27"/>
      <c r="F416" s="27"/>
      <c r="G416" s="27"/>
      <c r="H416" s="27"/>
      <c r="I416" s="27"/>
      <c r="J416" s="27"/>
      <c r="K416" s="27"/>
      <c r="L416" s="27"/>
      <c r="M416" s="27"/>
      <c r="N416" s="27"/>
      <c r="O416" s="27"/>
      <c r="P416" s="27"/>
      <c r="Q416" s="27"/>
      <c r="R416" s="80"/>
      <c r="S416" s="27"/>
      <c r="T416" s="27"/>
      <c r="U416" s="27"/>
      <c r="V416" s="27"/>
      <c r="W416" s="27"/>
      <c r="X416" s="27"/>
      <c r="Y416" s="27"/>
      <c r="Z416" s="27"/>
      <c r="AA416" s="27"/>
      <c r="AB416" s="27"/>
      <c r="AC416" s="27"/>
      <c r="AD416" s="27"/>
      <c r="AE416" s="27"/>
      <c r="AF416" s="27"/>
      <c r="AG416" s="27"/>
      <c r="AH416" s="27"/>
      <c r="AI416" s="27"/>
      <c r="AJ416" s="27"/>
      <c r="AK416" s="27"/>
      <c r="AL416" s="27"/>
    </row>
    <row r="417" spans="1:38">
      <c r="A417" s="27"/>
      <c r="B417" s="27"/>
      <c r="C417" s="27"/>
      <c r="D417" s="27"/>
      <c r="E417" s="27"/>
      <c r="F417" s="27"/>
      <c r="G417" s="27"/>
      <c r="H417" s="27"/>
      <c r="I417" s="27"/>
      <c r="J417" s="27"/>
      <c r="K417" s="27"/>
      <c r="L417" s="27"/>
      <c r="M417" s="27"/>
      <c r="N417" s="27"/>
      <c r="O417" s="27"/>
      <c r="P417" s="27"/>
      <c r="Q417" s="27"/>
      <c r="R417" s="80"/>
      <c r="S417" s="27"/>
      <c r="T417" s="27"/>
      <c r="U417" s="27"/>
      <c r="V417" s="27"/>
      <c r="W417" s="27"/>
      <c r="X417" s="27"/>
      <c r="Y417" s="27"/>
      <c r="Z417" s="27"/>
      <c r="AA417" s="27"/>
      <c r="AB417" s="27"/>
      <c r="AC417" s="27"/>
      <c r="AD417" s="27"/>
      <c r="AE417" s="27"/>
      <c r="AF417" s="27"/>
      <c r="AG417" s="27"/>
      <c r="AH417" s="27"/>
      <c r="AI417" s="27"/>
      <c r="AJ417" s="27"/>
      <c r="AK417" s="27"/>
      <c r="AL417" s="27"/>
    </row>
    <row r="418" spans="1:38">
      <c r="A418" s="27"/>
      <c r="B418" s="27"/>
      <c r="C418" s="27"/>
      <c r="D418" s="27"/>
      <c r="E418" s="27"/>
      <c r="F418" s="27"/>
      <c r="G418" s="27"/>
      <c r="H418" s="27"/>
      <c r="I418" s="27"/>
      <c r="J418" s="27"/>
      <c r="K418" s="27"/>
      <c r="L418" s="27"/>
      <c r="M418" s="27"/>
      <c r="N418" s="27"/>
      <c r="O418" s="27"/>
      <c r="P418" s="27"/>
      <c r="Q418" s="27"/>
      <c r="R418" s="80"/>
      <c r="S418" s="27"/>
      <c r="T418" s="27"/>
      <c r="U418" s="27"/>
      <c r="V418" s="27"/>
      <c r="W418" s="27"/>
      <c r="X418" s="27"/>
      <c r="Y418" s="27"/>
      <c r="Z418" s="27"/>
      <c r="AA418" s="27"/>
      <c r="AB418" s="27"/>
      <c r="AC418" s="27"/>
      <c r="AD418" s="27"/>
      <c r="AE418" s="27"/>
      <c r="AF418" s="27"/>
      <c r="AG418" s="27"/>
      <c r="AH418" s="27"/>
      <c r="AI418" s="27"/>
      <c r="AJ418" s="27"/>
      <c r="AK418" s="27"/>
      <c r="AL418" s="27"/>
    </row>
    <row r="419" spans="1:38">
      <c r="A419" s="27"/>
      <c r="B419" s="27"/>
      <c r="C419" s="27"/>
      <c r="D419" s="27"/>
      <c r="E419" s="27"/>
      <c r="F419" s="27"/>
      <c r="G419" s="27"/>
      <c r="H419" s="27"/>
      <c r="I419" s="27"/>
      <c r="J419" s="27"/>
      <c r="K419" s="27"/>
      <c r="L419" s="27"/>
      <c r="M419" s="27"/>
      <c r="N419" s="27"/>
      <c r="O419" s="27"/>
      <c r="P419" s="27"/>
      <c r="Q419" s="27"/>
      <c r="R419" s="80"/>
      <c r="S419" s="27"/>
      <c r="T419" s="27"/>
      <c r="U419" s="27"/>
      <c r="V419" s="27"/>
      <c r="W419" s="27"/>
      <c r="X419" s="27"/>
      <c r="Y419" s="27"/>
      <c r="Z419" s="27"/>
      <c r="AA419" s="27"/>
      <c r="AB419" s="27"/>
      <c r="AC419" s="27"/>
      <c r="AD419" s="27"/>
      <c r="AE419" s="27"/>
      <c r="AF419" s="27"/>
      <c r="AG419" s="27"/>
      <c r="AH419" s="27"/>
      <c r="AI419" s="27"/>
      <c r="AJ419" s="27"/>
      <c r="AK419" s="27"/>
      <c r="AL419" s="27"/>
    </row>
    <row r="420" spans="1:38">
      <c r="A420" s="27"/>
      <c r="B420" s="27"/>
      <c r="C420" s="27"/>
      <c r="D420" s="27"/>
      <c r="E420" s="27"/>
      <c r="F420" s="27"/>
      <c r="G420" s="27"/>
      <c r="H420" s="27"/>
      <c r="I420" s="27"/>
      <c r="J420" s="27"/>
      <c r="K420" s="27"/>
      <c r="L420" s="27"/>
      <c r="M420" s="27"/>
      <c r="N420" s="27"/>
      <c r="O420" s="27"/>
      <c r="P420" s="27"/>
      <c r="Q420" s="27"/>
      <c r="R420" s="80"/>
      <c r="S420" s="27"/>
      <c r="T420" s="27"/>
      <c r="U420" s="27"/>
      <c r="V420" s="27"/>
      <c r="W420" s="27"/>
      <c r="X420" s="27"/>
      <c r="Y420" s="27"/>
      <c r="Z420" s="27"/>
      <c r="AA420" s="27"/>
      <c r="AB420" s="27"/>
      <c r="AC420" s="27"/>
      <c r="AD420" s="27"/>
      <c r="AE420" s="27"/>
      <c r="AF420" s="27"/>
      <c r="AG420" s="27"/>
      <c r="AH420" s="27"/>
      <c r="AI420" s="27"/>
      <c r="AJ420" s="27"/>
      <c r="AK420" s="27"/>
      <c r="AL420" s="27"/>
    </row>
    <row r="421" spans="1:38">
      <c r="A421" s="27"/>
      <c r="B421" s="27"/>
      <c r="C421" s="27"/>
      <c r="D421" s="27"/>
      <c r="E421" s="27"/>
      <c r="F421" s="27"/>
      <c r="G421" s="27"/>
      <c r="H421" s="27"/>
      <c r="I421" s="27"/>
      <c r="J421" s="27"/>
      <c r="K421" s="27"/>
      <c r="L421" s="27"/>
      <c r="M421" s="27"/>
      <c r="N421" s="27"/>
      <c r="O421" s="27"/>
      <c r="P421" s="27"/>
      <c r="Q421" s="27"/>
      <c r="R421" s="80"/>
      <c r="S421" s="27"/>
      <c r="T421" s="27"/>
      <c r="U421" s="27"/>
      <c r="V421" s="27"/>
      <c r="W421" s="27"/>
      <c r="X421" s="27"/>
      <c r="Y421" s="27"/>
      <c r="Z421" s="27"/>
      <c r="AA421" s="27"/>
      <c r="AB421" s="27"/>
      <c r="AC421" s="27"/>
      <c r="AD421" s="27"/>
      <c r="AE421" s="27"/>
      <c r="AF421" s="27"/>
      <c r="AG421" s="27"/>
      <c r="AH421" s="27"/>
      <c r="AI421" s="27"/>
      <c r="AJ421" s="27"/>
      <c r="AK421" s="27"/>
      <c r="AL421" s="27"/>
    </row>
    <row r="422" spans="1:38">
      <c r="A422" s="27"/>
      <c r="B422" s="27"/>
      <c r="C422" s="27"/>
      <c r="D422" s="27"/>
      <c r="E422" s="27"/>
      <c r="F422" s="27"/>
      <c r="G422" s="27"/>
      <c r="H422" s="27"/>
      <c r="I422" s="27"/>
      <c r="J422" s="27"/>
      <c r="K422" s="27"/>
      <c r="L422" s="27"/>
      <c r="M422" s="27"/>
      <c r="N422" s="27"/>
      <c r="O422" s="27"/>
      <c r="P422" s="27"/>
      <c r="Q422" s="27"/>
      <c r="R422" s="80"/>
      <c r="S422" s="27"/>
      <c r="T422" s="27"/>
      <c r="U422" s="27"/>
      <c r="V422" s="27"/>
      <c r="W422" s="27"/>
      <c r="X422" s="27"/>
      <c r="Y422" s="27"/>
      <c r="Z422" s="27"/>
      <c r="AA422" s="27"/>
      <c r="AB422" s="27"/>
      <c r="AC422" s="27"/>
      <c r="AD422" s="27"/>
      <c r="AE422" s="27"/>
      <c r="AF422" s="27"/>
      <c r="AG422" s="27"/>
      <c r="AH422" s="27"/>
      <c r="AI422" s="27"/>
      <c r="AJ422" s="27"/>
      <c r="AK422" s="27"/>
      <c r="AL422" s="27"/>
    </row>
    <row r="423" spans="1:38">
      <c r="A423" s="27"/>
      <c r="B423" s="27"/>
      <c r="C423" s="27"/>
      <c r="D423" s="27"/>
      <c r="E423" s="27"/>
      <c r="F423" s="27"/>
      <c r="G423" s="27"/>
      <c r="H423" s="27"/>
      <c r="I423" s="27"/>
      <c r="J423" s="27"/>
      <c r="K423" s="27"/>
      <c r="L423" s="27"/>
      <c r="M423" s="27"/>
      <c r="N423" s="27"/>
      <c r="O423" s="27"/>
      <c r="P423" s="27"/>
      <c r="Q423" s="27"/>
      <c r="R423" s="80"/>
      <c r="S423" s="27"/>
      <c r="T423" s="27"/>
      <c r="U423" s="27"/>
      <c r="V423" s="27"/>
      <c r="W423" s="27"/>
      <c r="X423" s="27"/>
      <c r="Y423" s="27"/>
      <c r="Z423" s="27"/>
      <c r="AA423" s="27"/>
      <c r="AB423" s="27"/>
      <c r="AC423" s="27"/>
      <c r="AD423" s="27"/>
      <c r="AE423" s="27"/>
      <c r="AF423" s="27"/>
      <c r="AG423" s="27"/>
      <c r="AH423" s="27"/>
      <c r="AI423" s="27"/>
      <c r="AJ423" s="27"/>
      <c r="AK423" s="27"/>
      <c r="AL423" s="27"/>
    </row>
    <row r="424" spans="1:38">
      <c r="A424" s="27"/>
      <c r="B424" s="27"/>
      <c r="C424" s="27"/>
      <c r="D424" s="27"/>
      <c r="E424" s="27"/>
      <c r="F424" s="27"/>
      <c r="G424" s="27"/>
      <c r="H424" s="27"/>
      <c r="I424" s="27"/>
      <c r="J424" s="27"/>
      <c r="K424" s="27"/>
      <c r="L424" s="27"/>
      <c r="M424" s="27"/>
      <c r="N424" s="27"/>
      <c r="O424" s="27"/>
      <c r="P424" s="27"/>
      <c r="Q424" s="27"/>
      <c r="R424" s="80"/>
      <c r="S424" s="27"/>
      <c r="T424" s="27"/>
      <c r="U424" s="27"/>
      <c r="V424" s="27"/>
      <c r="W424" s="27"/>
      <c r="X424" s="27"/>
      <c r="Y424" s="27"/>
      <c r="Z424" s="27"/>
      <c r="AA424" s="27"/>
      <c r="AB424" s="27"/>
      <c r="AC424" s="27"/>
      <c r="AD424" s="27"/>
      <c r="AE424" s="27"/>
      <c r="AF424" s="27"/>
      <c r="AG424" s="27"/>
      <c r="AH424" s="27"/>
      <c r="AI424" s="27"/>
      <c r="AJ424" s="27"/>
      <c r="AK424" s="27"/>
      <c r="AL424" s="27"/>
    </row>
    <row r="425" spans="1:38">
      <c r="A425" s="27"/>
      <c r="B425" s="27"/>
      <c r="C425" s="27"/>
      <c r="D425" s="27"/>
      <c r="E425" s="27"/>
      <c r="F425" s="27"/>
      <c r="G425" s="27"/>
      <c r="H425" s="27"/>
      <c r="I425" s="27"/>
      <c r="J425" s="27"/>
      <c r="K425" s="27"/>
      <c r="L425" s="27"/>
      <c r="M425" s="27"/>
      <c r="N425" s="27"/>
      <c r="O425" s="27"/>
      <c r="P425" s="27"/>
      <c r="Q425" s="27"/>
      <c r="R425" s="80"/>
      <c r="S425" s="27"/>
      <c r="T425" s="27"/>
      <c r="U425" s="27"/>
      <c r="V425" s="27"/>
      <c r="W425" s="27"/>
      <c r="X425" s="27"/>
      <c r="Y425" s="27"/>
      <c r="Z425" s="27"/>
      <c r="AA425" s="27"/>
      <c r="AB425" s="27"/>
      <c r="AC425" s="27"/>
      <c r="AD425" s="27"/>
      <c r="AE425" s="27"/>
      <c r="AF425" s="27"/>
      <c r="AG425" s="27"/>
      <c r="AH425" s="27"/>
      <c r="AI425" s="27"/>
      <c r="AJ425" s="27"/>
      <c r="AK425" s="27"/>
      <c r="AL425" s="27"/>
    </row>
    <row r="426" spans="1:38">
      <c r="A426" s="27"/>
      <c r="B426" s="27"/>
      <c r="C426" s="27"/>
      <c r="D426" s="27"/>
      <c r="E426" s="27"/>
      <c r="F426" s="27"/>
      <c r="G426" s="27"/>
      <c r="H426" s="27"/>
      <c r="I426" s="27"/>
      <c r="J426" s="27"/>
      <c r="K426" s="27"/>
      <c r="L426" s="27"/>
      <c r="M426" s="27"/>
      <c r="N426" s="27"/>
      <c r="O426" s="27"/>
      <c r="P426" s="27"/>
      <c r="Q426" s="27"/>
      <c r="R426" s="80"/>
      <c r="S426" s="27"/>
      <c r="T426" s="27"/>
      <c r="U426" s="27"/>
      <c r="V426" s="27"/>
      <c r="W426" s="27"/>
      <c r="X426" s="27"/>
      <c r="Y426" s="27"/>
      <c r="Z426" s="27"/>
      <c r="AA426" s="27"/>
      <c r="AB426" s="27"/>
      <c r="AC426" s="27"/>
      <c r="AD426" s="27"/>
      <c r="AE426" s="27"/>
      <c r="AF426" s="27"/>
      <c r="AG426" s="27"/>
      <c r="AH426" s="27"/>
      <c r="AI426" s="27"/>
      <c r="AJ426" s="27"/>
      <c r="AK426" s="27"/>
      <c r="AL426" s="27"/>
    </row>
    <row r="427" spans="1:38">
      <c r="A427" s="27"/>
      <c r="B427" s="27"/>
      <c r="C427" s="27"/>
      <c r="D427" s="27"/>
      <c r="E427" s="27"/>
      <c r="F427" s="27"/>
      <c r="G427" s="27"/>
      <c r="H427" s="27"/>
      <c r="I427" s="27"/>
      <c r="J427" s="27"/>
      <c r="K427" s="27"/>
      <c r="L427" s="27"/>
      <c r="M427" s="27"/>
      <c r="N427" s="27"/>
      <c r="O427" s="27"/>
      <c r="P427" s="27"/>
      <c r="Q427" s="27"/>
      <c r="R427" s="80"/>
      <c r="S427" s="27"/>
      <c r="T427" s="27"/>
      <c r="U427" s="27"/>
      <c r="V427" s="27"/>
      <c r="W427" s="27"/>
      <c r="X427" s="27"/>
      <c r="Y427" s="27"/>
      <c r="Z427" s="27"/>
      <c r="AA427" s="27"/>
      <c r="AB427" s="27"/>
      <c r="AC427" s="27"/>
      <c r="AD427" s="27"/>
      <c r="AE427" s="27"/>
      <c r="AF427" s="27"/>
      <c r="AG427" s="27"/>
      <c r="AH427" s="27"/>
      <c r="AI427" s="27"/>
      <c r="AJ427" s="27"/>
      <c r="AK427" s="27"/>
      <c r="AL427" s="27"/>
    </row>
    <row r="428" spans="1:38">
      <c r="A428" s="27"/>
      <c r="B428" s="27"/>
      <c r="C428" s="27"/>
      <c r="D428" s="27"/>
      <c r="E428" s="27"/>
      <c r="F428" s="27"/>
      <c r="G428" s="27"/>
      <c r="H428" s="27"/>
      <c r="I428" s="27"/>
      <c r="J428" s="27"/>
      <c r="K428" s="27"/>
      <c r="L428" s="27"/>
      <c r="M428" s="27"/>
      <c r="N428" s="27"/>
      <c r="O428" s="27"/>
      <c r="P428" s="27"/>
      <c r="Q428" s="27"/>
      <c r="R428" s="80"/>
      <c r="S428" s="27"/>
      <c r="T428" s="27"/>
      <c r="U428" s="27"/>
      <c r="V428" s="27"/>
      <c r="W428" s="27"/>
      <c r="X428" s="27"/>
      <c r="Y428" s="27"/>
      <c r="Z428" s="27"/>
      <c r="AA428" s="27"/>
      <c r="AB428" s="27"/>
      <c r="AC428" s="27"/>
      <c r="AD428" s="27"/>
      <c r="AE428" s="27"/>
      <c r="AF428" s="27"/>
      <c r="AG428" s="27"/>
      <c r="AH428" s="27"/>
      <c r="AI428" s="27"/>
      <c r="AJ428" s="27"/>
      <c r="AK428" s="27"/>
      <c r="AL428" s="27"/>
    </row>
    <row r="429" spans="1:38">
      <c r="A429" s="27"/>
      <c r="B429" s="27"/>
      <c r="C429" s="27"/>
      <c r="D429" s="27"/>
      <c r="E429" s="27"/>
      <c r="F429" s="27"/>
      <c r="G429" s="27"/>
      <c r="H429" s="27"/>
      <c r="I429" s="27"/>
      <c r="J429" s="27"/>
      <c r="K429" s="27"/>
      <c r="L429" s="27"/>
      <c r="M429" s="27"/>
      <c r="N429" s="27"/>
      <c r="O429" s="27"/>
      <c r="P429" s="27"/>
      <c r="Q429" s="27"/>
      <c r="R429" s="80"/>
      <c r="S429" s="27"/>
      <c r="T429" s="27"/>
      <c r="U429" s="27"/>
      <c r="V429" s="27"/>
      <c r="W429" s="27"/>
      <c r="X429" s="27"/>
      <c r="Y429" s="27"/>
      <c r="Z429" s="27"/>
      <c r="AA429" s="27"/>
      <c r="AB429" s="27"/>
      <c r="AC429" s="27"/>
      <c r="AD429" s="27"/>
      <c r="AE429" s="27"/>
      <c r="AF429" s="27"/>
      <c r="AG429" s="27"/>
      <c r="AH429" s="27"/>
      <c r="AI429" s="27"/>
      <c r="AJ429" s="27"/>
      <c r="AK429" s="27"/>
      <c r="AL429" s="27"/>
    </row>
    <row r="430" spans="1:38">
      <c r="A430" s="27"/>
      <c r="B430" s="27"/>
      <c r="C430" s="27"/>
      <c r="D430" s="27"/>
      <c r="E430" s="27"/>
      <c r="F430" s="27"/>
      <c r="G430" s="27"/>
      <c r="H430" s="27"/>
      <c r="I430" s="27"/>
      <c r="J430" s="27"/>
      <c r="K430" s="27"/>
      <c r="L430" s="27"/>
      <c r="M430" s="27"/>
      <c r="N430" s="27"/>
      <c r="O430" s="27"/>
      <c r="P430" s="27"/>
      <c r="Q430" s="27"/>
      <c r="R430" s="80"/>
      <c r="S430" s="27"/>
      <c r="T430" s="27"/>
      <c r="U430" s="27"/>
      <c r="V430" s="27"/>
      <c r="W430" s="27"/>
      <c r="X430" s="27"/>
      <c r="Y430" s="27"/>
      <c r="Z430" s="27"/>
      <c r="AA430" s="27"/>
      <c r="AB430" s="27"/>
      <c r="AC430" s="27"/>
      <c r="AD430" s="27"/>
      <c r="AE430" s="27"/>
      <c r="AF430" s="27"/>
      <c r="AG430" s="27"/>
      <c r="AH430" s="27"/>
      <c r="AI430" s="27"/>
      <c r="AJ430" s="27"/>
      <c r="AK430" s="27"/>
      <c r="AL430" s="27"/>
    </row>
    <row r="431" spans="1:38">
      <c r="A431" s="27"/>
      <c r="B431" s="27"/>
      <c r="C431" s="27"/>
      <c r="D431" s="27"/>
      <c r="E431" s="27"/>
      <c r="F431" s="27"/>
      <c r="G431" s="27"/>
      <c r="H431" s="27"/>
      <c r="I431" s="27"/>
      <c r="J431" s="27"/>
      <c r="K431" s="27"/>
      <c r="L431" s="27"/>
      <c r="M431" s="27"/>
      <c r="N431" s="27"/>
      <c r="O431" s="27"/>
      <c r="P431" s="27"/>
      <c r="Q431" s="27"/>
      <c r="R431" s="80"/>
      <c r="S431" s="27"/>
      <c r="T431" s="27"/>
      <c r="U431" s="27"/>
      <c r="V431" s="27"/>
      <c r="W431" s="27"/>
      <c r="X431" s="27"/>
      <c r="Y431" s="27"/>
      <c r="Z431" s="27"/>
      <c r="AA431" s="27"/>
      <c r="AB431" s="27"/>
      <c r="AC431" s="27"/>
      <c r="AD431" s="27"/>
      <c r="AE431" s="27"/>
      <c r="AF431" s="27"/>
      <c r="AG431" s="27"/>
      <c r="AH431" s="27"/>
      <c r="AI431" s="27"/>
      <c r="AJ431" s="27"/>
      <c r="AK431" s="27"/>
      <c r="AL431" s="27"/>
    </row>
    <row r="432" spans="1:38">
      <c r="A432" s="27"/>
      <c r="B432" s="27"/>
      <c r="C432" s="27"/>
      <c r="D432" s="27"/>
      <c r="E432" s="27"/>
      <c r="F432" s="27"/>
      <c r="G432" s="27"/>
      <c r="H432" s="27"/>
      <c r="I432" s="27"/>
      <c r="J432" s="27"/>
      <c r="K432" s="27"/>
      <c r="L432" s="27"/>
      <c r="M432" s="27"/>
      <c r="N432" s="27"/>
      <c r="O432" s="27"/>
      <c r="P432" s="27"/>
      <c r="Q432" s="27"/>
      <c r="R432" s="80"/>
      <c r="S432" s="27"/>
      <c r="T432" s="27"/>
      <c r="U432" s="27"/>
      <c r="V432" s="27"/>
      <c r="W432" s="27"/>
      <c r="X432" s="27"/>
      <c r="Y432" s="27"/>
      <c r="Z432" s="27"/>
      <c r="AA432" s="27"/>
      <c r="AB432" s="27"/>
      <c r="AC432" s="27"/>
      <c r="AD432" s="27"/>
      <c r="AE432" s="27"/>
      <c r="AF432" s="27"/>
      <c r="AG432" s="27"/>
      <c r="AH432" s="27"/>
      <c r="AI432" s="27"/>
      <c r="AJ432" s="27"/>
      <c r="AK432" s="27"/>
      <c r="AL432" s="27"/>
    </row>
    <row r="433" spans="1:38">
      <c r="A433" s="27"/>
      <c r="B433" s="27"/>
      <c r="C433" s="27"/>
      <c r="D433" s="27"/>
      <c r="E433" s="27"/>
      <c r="F433" s="27"/>
      <c r="G433" s="27"/>
      <c r="H433" s="27"/>
      <c r="I433" s="27"/>
      <c r="J433" s="27"/>
      <c r="K433" s="27"/>
      <c r="L433" s="27"/>
      <c r="M433" s="27"/>
      <c r="N433" s="27"/>
      <c r="O433" s="27"/>
      <c r="P433" s="27"/>
      <c r="Q433" s="27"/>
      <c r="R433" s="80"/>
      <c r="S433" s="27"/>
      <c r="T433" s="27"/>
      <c r="U433" s="27"/>
      <c r="V433" s="27"/>
      <c r="W433" s="27"/>
      <c r="X433" s="27"/>
      <c r="Y433" s="27"/>
      <c r="Z433" s="27"/>
      <c r="AA433" s="27"/>
      <c r="AB433" s="27"/>
      <c r="AC433" s="27"/>
      <c r="AD433" s="27"/>
      <c r="AE433" s="27"/>
      <c r="AF433" s="27"/>
      <c r="AG433" s="27"/>
      <c r="AH433" s="27"/>
      <c r="AI433" s="27"/>
      <c r="AJ433" s="27"/>
      <c r="AK433" s="27"/>
      <c r="AL433" s="27"/>
    </row>
    <row r="434" spans="1:38">
      <c r="A434" s="27"/>
      <c r="B434" s="27"/>
      <c r="C434" s="27"/>
      <c r="D434" s="27"/>
      <c r="E434" s="27"/>
      <c r="F434" s="27"/>
      <c r="G434" s="27"/>
      <c r="H434" s="27"/>
      <c r="I434" s="27"/>
      <c r="J434" s="27"/>
      <c r="K434" s="27"/>
      <c r="L434" s="27"/>
      <c r="M434" s="27"/>
      <c r="N434" s="27"/>
      <c r="O434" s="27"/>
      <c r="P434" s="27"/>
      <c r="Q434" s="27"/>
      <c r="R434" s="80"/>
      <c r="S434" s="27"/>
      <c r="T434" s="27"/>
      <c r="U434" s="27"/>
      <c r="V434" s="27"/>
      <c r="W434" s="27"/>
      <c r="X434" s="27"/>
      <c r="Y434" s="27"/>
      <c r="Z434" s="27"/>
      <c r="AA434" s="27"/>
      <c r="AB434" s="27"/>
      <c r="AC434" s="27"/>
      <c r="AD434" s="27"/>
      <c r="AE434" s="27"/>
      <c r="AF434" s="27"/>
      <c r="AG434" s="27"/>
      <c r="AH434" s="27"/>
      <c r="AI434" s="27"/>
      <c r="AJ434" s="27"/>
      <c r="AK434" s="27"/>
      <c r="AL434" s="27"/>
    </row>
    <row r="435" spans="1:38">
      <c r="A435" s="27"/>
      <c r="B435" s="27"/>
      <c r="C435" s="27"/>
      <c r="D435" s="27"/>
      <c r="E435" s="27"/>
      <c r="F435" s="27"/>
      <c r="G435" s="27"/>
      <c r="H435" s="27"/>
      <c r="I435" s="27"/>
      <c r="J435" s="27"/>
      <c r="K435" s="27"/>
      <c r="L435" s="27"/>
      <c r="M435" s="27"/>
      <c r="N435" s="27"/>
      <c r="O435" s="27"/>
      <c r="P435" s="27"/>
      <c r="Q435" s="27"/>
      <c r="R435" s="80"/>
      <c r="S435" s="27"/>
      <c r="T435" s="27"/>
      <c r="U435" s="27"/>
      <c r="V435" s="27"/>
      <c r="W435" s="27"/>
      <c r="X435" s="27"/>
      <c r="Y435" s="27"/>
      <c r="Z435" s="27"/>
      <c r="AA435" s="27"/>
      <c r="AB435" s="27"/>
      <c r="AC435" s="27"/>
      <c r="AD435" s="27"/>
      <c r="AE435" s="27"/>
      <c r="AF435" s="27"/>
      <c r="AG435" s="27"/>
      <c r="AH435" s="27"/>
      <c r="AI435" s="27"/>
      <c r="AJ435" s="27"/>
      <c r="AK435" s="27"/>
      <c r="AL435" s="27"/>
    </row>
    <row r="436" spans="1:38">
      <c r="A436" s="27"/>
      <c r="B436" s="27"/>
      <c r="C436" s="27"/>
      <c r="D436" s="27"/>
      <c r="E436" s="27"/>
      <c r="F436" s="27"/>
      <c r="G436" s="27"/>
      <c r="H436" s="27"/>
      <c r="I436" s="27"/>
      <c r="J436" s="27"/>
      <c r="K436" s="27"/>
      <c r="L436" s="27"/>
      <c r="M436" s="27"/>
      <c r="N436" s="27"/>
      <c r="O436" s="27"/>
      <c r="P436" s="27"/>
      <c r="Q436" s="27"/>
      <c r="R436" s="80"/>
      <c r="S436" s="27"/>
      <c r="T436" s="27"/>
      <c r="U436" s="27"/>
      <c r="V436" s="27"/>
      <c r="W436" s="27"/>
      <c r="X436" s="27"/>
      <c r="Y436" s="27"/>
      <c r="Z436" s="27"/>
      <c r="AA436" s="27"/>
      <c r="AB436" s="27"/>
      <c r="AC436" s="27"/>
      <c r="AD436" s="27"/>
      <c r="AE436" s="27"/>
      <c r="AF436" s="27"/>
      <c r="AG436" s="27"/>
      <c r="AH436" s="27"/>
      <c r="AI436" s="27"/>
      <c r="AJ436" s="27"/>
      <c r="AK436" s="27"/>
      <c r="AL436" s="27"/>
    </row>
    <row r="437" spans="1:38">
      <c r="A437" s="27"/>
      <c r="B437" s="27"/>
      <c r="C437" s="27"/>
      <c r="D437" s="27"/>
      <c r="E437" s="27"/>
      <c r="F437" s="27"/>
      <c r="G437" s="27"/>
      <c r="H437" s="27"/>
      <c r="I437" s="27"/>
      <c r="J437" s="27"/>
      <c r="K437" s="27"/>
      <c r="L437" s="27"/>
      <c r="M437" s="27"/>
      <c r="N437" s="27"/>
      <c r="O437" s="27"/>
      <c r="P437" s="27"/>
      <c r="Q437" s="27"/>
      <c r="R437" s="80"/>
      <c r="S437" s="27"/>
      <c r="T437" s="27"/>
      <c r="U437" s="27"/>
      <c r="V437" s="27"/>
      <c r="W437" s="27"/>
      <c r="X437" s="27"/>
      <c r="Y437" s="27"/>
      <c r="Z437" s="27"/>
      <c r="AA437" s="27"/>
      <c r="AB437" s="27"/>
      <c r="AC437" s="27"/>
      <c r="AD437" s="27"/>
      <c r="AE437" s="27"/>
      <c r="AF437" s="27"/>
      <c r="AG437" s="27"/>
      <c r="AH437" s="27"/>
      <c r="AI437" s="27"/>
      <c r="AJ437" s="27"/>
      <c r="AK437" s="27"/>
      <c r="AL437" s="27"/>
    </row>
    <row r="438" spans="1:38">
      <c r="A438" s="27"/>
      <c r="B438" s="27"/>
      <c r="C438" s="27"/>
      <c r="D438" s="27"/>
      <c r="E438" s="27"/>
      <c r="F438" s="27"/>
      <c r="G438" s="27"/>
      <c r="H438" s="27"/>
      <c r="I438" s="27"/>
      <c r="J438" s="27"/>
      <c r="K438" s="27"/>
      <c r="L438" s="27"/>
      <c r="M438" s="27"/>
      <c r="N438" s="27"/>
      <c r="O438" s="27"/>
      <c r="P438" s="27"/>
      <c r="Q438" s="27"/>
      <c r="R438" s="80"/>
      <c r="S438" s="27"/>
      <c r="T438" s="27"/>
      <c r="U438" s="27"/>
      <c r="V438" s="27"/>
      <c r="W438" s="27"/>
      <c r="X438" s="27"/>
      <c r="Y438" s="27"/>
      <c r="Z438" s="27"/>
      <c r="AA438" s="27"/>
      <c r="AB438" s="27"/>
      <c r="AC438" s="27"/>
      <c r="AD438" s="27"/>
      <c r="AE438" s="27"/>
      <c r="AF438" s="27"/>
      <c r="AG438" s="27"/>
      <c r="AH438" s="27"/>
      <c r="AI438" s="27"/>
      <c r="AJ438" s="27"/>
      <c r="AK438" s="27"/>
      <c r="AL438" s="27"/>
    </row>
    <row r="439" spans="1:38">
      <c r="A439" s="27"/>
      <c r="B439" s="27"/>
      <c r="C439" s="27"/>
      <c r="D439" s="27"/>
      <c r="E439" s="27"/>
      <c r="F439" s="27"/>
      <c r="G439" s="27"/>
      <c r="H439" s="27"/>
      <c r="I439" s="27"/>
      <c r="J439" s="27"/>
      <c r="K439" s="27"/>
      <c r="L439" s="27"/>
      <c r="M439" s="27"/>
      <c r="N439" s="27"/>
      <c r="O439" s="27"/>
      <c r="P439" s="27"/>
      <c r="Q439" s="27"/>
      <c r="R439" s="80"/>
      <c r="S439" s="27"/>
      <c r="T439" s="27"/>
      <c r="U439" s="27"/>
      <c r="V439" s="27"/>
      <c r="W439" s="27"/>
      <c r="X439" s="27"/>
      <c r="Y439" s="27"/>
      <c r="Z439" s="27"/>
      <c r="AA439" s="27"/>
      <c r="AB439" s="27"/>
      <c r="AC439" s="27"/>
      <c r="AD439" s="27"/>
      <c r="AE439" s="27"/>
      <c r="AF439" s="27"/>
      <c r="AG439" s="27"/>
      <c r="AH439" s="27"/>
      <c r="AI439" s="27"/>
      <c r="AJ439" s="27"/>
      <c r="AK439" s="27"/>
      <c r="AL439" s="27"/>
    </row>
    <row r="440" spans="1:38">
      <c r="A440" s="27"/>
      <c r="B440" s="27"/>
      <c r="C440" s="27"/>
      <c r="D440" s="27"/>
      <c r="E440" s="27"/>
      <c r="F440" s="27"/>
      <c r="G440" s="27"/>
      <c r="H440" s="27"/>
      <c r="I440" s="27"/>
      <c r="J440" s="27"/>
      <c r="K440" s="27"/>
      <c r="L440" s="27"/>
      <c r="M440" s="27"/>
      <c r="N440" s="27"/>
      <c r="O440" s="27"/>
      <c r="P440" s="27"/>
      <c r="Q440" s="27"/>
      <c r="R440" s="80"/>
      <c r="S440" s="27"/>
      <c r="T440" s="27"/>
      <c r="U440" s="27"/>
      <c r="V440" s="27"/>
      <c r="W440" s="27"/>
      <c r="X440" s="27"/>
      <c r="Y440" s="27"/>
      <c r="Z440" s="27"/>
      <c r="AA440" s="27"/>
      <c r="AB440" s="27"/>
      <c r="AC440" s="27"/>
      <c r="AD440" s="27"/>
      <c r="AE440" s="27"/>
      <c r="AF440" s="27"/>
      <c r="AG440" s="27"/>
      <c r="AH440" s="27"/>
      <c r="AI440" s="27"/>
      <c r="AJ440" s="27"/>
      <c r="AK440" s="27"/>
      <c r="AL440" s="27"/>
    </row>
    <row r="441" spans="1:38">
      <c r="A441" s="27"/>
      <c r="B441" s="27"/>
      <c r="C441" s="27"/>
      <c r="D441" s="27"/>
      <c r="E441" s="27"/>
      <c r="F441" s="27"/>
      <c r="G441" s="27"/>
      <c r="H441" s="27"/>
      <c r="I441" s="27"/>
      <c r="J441" s="27"/>
      <c r="K441" s="27"/>
      <c r="L441" s="27"/>
      <c r="M441" s="27"/>
      <c r="N441" s="27"/>
      <c r="O441" s="27"/>
      <c r="P441" s="27"/>
      <c r="Q441" s="27"/>
      <c r="R441" s="80"/>
      <c r="S441" s="27"/>
      <c r="T441" s="27"/>
      <c r="U441" s="27"/>
      <c r="V441" s="27"/>
      <c r="W441" s="27"/>
      <c r="X441" s="27"/>
      <c r="Y441" s="27"/>
      <c r="Z441" s="27"/>
      <c r="AA441" s="27"/>
      <c r="AB441" s="27"/>
      <c r="AC441" s="27"/>
      <c r="AD441" s="27"/>
      <c r="AE441" s="27"/>
      <c r="AF441" s="27"/>
      <c r="AG441" s="27"/>
      <c r="AH441" s="27"/>
      <c r="AI441" s="27"/>
      <c r="AJ441" s="27"/>
      <c r="AK441" s="27"/>
      <c r="AL441" s="27"/>
    </row>
    <row r="442" spans="1:38">
      <c r="A442" s="27"/>
      <c r="B442" s="27"/>
      <c r="C442" s="27"/>
      <c r="D442" s="27"/>
      <c r="E442" s="27"/>
      <c r="F442" s="27"/>
      <c r="G442" s="27"/>
      <c r="H442" s="27"/>
      <c r="I442" s="27"/>
      <c r="J442" s="27"/>
      <c r="K442" s="27"/>
      <c r="L442" s="27"/>
      <c r="M442" s="27"/>
      <c r="N442" s="27"/>
      <c r="O442" s="27"/>
      <c r="P442" s="27"/>
      <c r="Q442" s="27"/>
      <c r="R442" s="80"/>
      <c r="S442" s="27"/>
      <c r="T442" s="27"/>
      <c r="U442" s="27"/>
      <c r="V442" s="27"/>
      <c r="W442" s="27"/>
      <c r="X442" s="27"/>
      <c r="Y442" s="27"/>
      <c r="Z442" s="27"/>
      <c r="AA442" s="27"/>
      <c r="AB442" s="27"/>
      <c r="AC442" s="27"/>
      <c r="AD442" s="27"/>
      <c r="AE442" s="27"/>
      <c r="AF442" s="27"/>
      <c r="AG442" s="27"/>
      <c r="AH442" s="27"/>
      <c r="AI442" s="27"/>
      <c r="AJ442" s="27"/>
      <c r="AK442" s="27"/>
      <c r="AL442" s="27"/>
    </row>
    <row r="443" spans="1:38">
      <c r="A443" s="27"/>
      <c r="B443" s="27"/>
      <c r="C443" s="27"/>
      <c r="D443" s="27"/>
      <c r="E443" s="27"/>
      <c r="F443" s="27"/>
      <c r="G443" s="27"/>
      <c r="H443" s="27"/>
      <c r="I443" s="27"/>
      <c r="J443" s="27"/>
      <c r="K443" s="27"/>
      <c r="L443" s="27"/>
      <c r="M443" s="27"/>
      <c r="N443" s="27"/>
      <c r="O443" s="27"/>
      <c r="P443" s="27"/>
      <c r="Q443" s="27"/>
      <c r="R443" s="80"/>
      <c r="S443" s="27"/>
      <c r="T443" s="27"/>
      <c r="U443" s="27"/>
      <c r="V443" s="27"/>
      <c r="W443" s="27"/>
      <c r="X443" s="27"/>
      <c r="Y443" s="27"/>
      <c r="Z443" s="27"/>
      <c r="AA443" s="27"/>
      <c r="AB443" s="27"/>
      <c r="AC443" s="27"/>
      <c r="AD443" s="27"/>
      <c r="AE443" s="27"/>
      <c r="AF443" s="27"/>
      <c r="AG443" s="27"/>
      <c r="AH443" s="27"/>
      <c r="AI443" s="27"/>
      <c r="AJ443" s="27"/>
      <c r="AK443" s="27"/>
      <c r="AL443" s="27"/>
    </row>
    <row r="444" spans="1:38">
      <c r="A444" s="27"/>
      <c r="B444" s="27"/>
      <c r="C444" s="27"/>
      <c r="D444" s="27"/>
      <c r="E444" s="27"/>
      <c r="F444" s="27"/>
      <c r="G444" s="27"/>
      <c r="H444" s="27"/>
      <c r="I444" s="27"/>
      <c r="J444" s="27"/>
      <c r="K444" s="27"/>
      <c r="L444" s="27"/>
      <c r="M444" s="27"/>
      <c r="N444" s="27"/>
      <c r="O444" s="27"/>
      <c r="P444" s="27"/>
      <c r="Q444" s="27"/>
      <c r="R444" s="80"/>
      <c r="S444" s="27"/>
      <c r="T444" s="27"/>
      <c r="U444" s="27"/>
      <c r="V444" s="27"/>
      <c r="W444" s="27"/>
      <c r="X444" s="27"/>
      <c r="Y444" s="27"/>
      <c r="Z444" s="27"/>
      <c r="AA444" s="27"/>
      <c r="AB444" s="27"/>
      <c r="AC444" s="27"/>
      <c r="AD444" s="27"/>
      <c r="AE444" s="27"/>
      <c r="AF444" s="27"/>
      <c r="AG444" s="27"/>
      <c r="AH444" s="27"/>
      <c r="AI444" s="27"/>
      <c r="AJ444" s="27"/>
      <c r="AK444" s="27"/>
      <c r="AL444" s="27"/>
    </row>
    <row r="445" spans="1:38">
      <c r="A445" s="27"/>
      <c r="B445" s="27"/>
      <c r="C445" s="27"/>
      <c r="D445" s="27"/>
      <c r="E445" s="27"/>
      <c r="F445" s="27"/>
      <c r="G445" s="27"/>
      <c r="H445" s="27"/>
      <c r="I445" s="27"/>
      <c r="J445" s="27"/>
      <c r="K445" s="27"/>
      <c r="L445" s="27"/>
      <c r="M445" s="27"/>
      <c r="N445" s="27"/>
      <c r="O445" s="27"/>
      <c r="P445" s="27"/>
      <c r="Q445" s="27"/>
      <c r="R445" s="80"/>
      <c r="S445" s="27"/>
      <c r="T445" s="27"/>
      <c r="U445" s="27"/>
      <c r="V445" s="27"/>
      <c r="W445" s="27"/>
      <c r="X445" s="27"/>
      <c r="Y445" s="27"/>
      <c r="Z445" s="27"/>
      <c r="AA445" s="27"/>
      <c r="AB445" s="27"/>
      <c r="AC445" s="27"/>
      <c r="AD445" s="27"/>
      <c r="AE445" s="27"/>
      <c r="AF445" s="27"/>
      <c r="AG445" s="27"/>
      <c r="AH445" s="27"/>
      <c r="AI445" s="27"/>
      <c r="AJ445" s="27"/>
      <c r="AK445" s="27"/>
      <c r="AL445" s="27"/>
    </row>
    <row r="446" spans="1:38">
      <c r="A446" s="27"/>
      <c r="B446" s="27"/>
      <c r="C446" s="27"/>
      <c r="D446" s="27"/>
      <c r="E446" s="27"/>
      <c r="F446" s="27"/>
      <c r="G446" s="27"/>
      <c r="H446" s="27"/>
      <c r="I446" s="27"/>
      <c r="J446" s="27"/>
      <c r="K446" s="27"/>
      <c r="L446" s="27"/>
      <c r="M446" s="27"/>
      <c r="N446" s="27"/>
      <c r="O446" s="27"/>
      <c r="P446" s="27"/>
      <c r="Q446" s="27"/>
      <c r="R446" s="80"/>
      <c r="S446" s="27"/>
      <c r="T446" s="27"/>
      <c r="U446" s="27"/>
      <c r="V446" s="27"/>
      <c r="W446" s="27"/>
      <c r="X446" s="27"/>
      <c r="Y446" s="27"/>
      <c r="Z446" s="27"/>
      <c r="AA446" s="27"/>
      <c r="AB446" s="27"/>
      <c r="AC446" s="27"/>
      <c r="AD446" s="27"/>
      <c r="AE446" s="27"/>
      <c r="AF446" s="27"/>
      <c r="AG446" s="27"/>
      <c r="AH446" s="27"/>
      <c r="AI446" s="27"/>
      <c r="AJ446" s="27"/>
      <c r="AK446" s="27"/>
      <c r="AL446" s="27"/>
    </row>
    <row r="447" spans="1:38">
      <c r="A447" s="27"/>
      <c r="B447" s="27"/>
      <c r="C447" s="27"/>
      <c r="D447" s="27"/>
      <c r="E447" s="27"/>
      <c r="F447" s="27"/>
      <c r="G447" s="27"/>
      <c r="H447" s="27"/>
      <c r="I447" s="27"/>
      <c r="J447" s="27"/>
      <c r="K447" s="27"/>
      <c r="L447" s="27"/>
      <c r="M447" s="27"/>
      <c r="N447" s="27"/>
      <c r="O447" s="27"/>
      <c r="P447" s="27"/>
      <c r="Q447" s="27"/>
      <c r="R447" s="80"/>
      <c r="S447" s="27"/>
      <c r="T447" s="27"/>
      <c r="U447" s="27"/>
      <c r="V447" s="27"/>
      <c r="W447" s="27"/>
      <c r="X447" s="27"/>
      <c r="Y447" s="27"/>
      <c r="Z447" s="27"/>
      <c r="AA447" s="27"/>
      <c r="AB447" s="27"/>
      <c r="AC447" s="27"/>
      <c r="AD447" s="27"/>
      <c r="AE447" s="27"/>
      <c r="AF447" s="27"/>
      <c r="AG447" s="27"/>
      <c r="AH447" s="27"/>
      <c r="AI447" s="27"/>
      <c r="AJ447" s="27"/>
      <c r="AK447" s="27"/>
      <c r="AL447" s="27"/>
    </row>
    <row r="448" spans="1:38">
      <c r="A448" s="27"/>
      <c r="B448" s="27"/>
      <c r="C448" s="27"/>
      <c r="D448" s="27"/>
      <c r="E448" s="27"/>
      <c r="F448" s="27"/>
      <c r="G448" s="27"/>
      <c r="H448" s="27"/>
      <c r="I448" s="27"/>
      <c r="J448" s="27"/>
      <c r="K448" s="27"/>
      <c r="L448" s="27"/>
      <c r="M448" s="27"/>
      <c r="N448" s="27"/>
      <c r="O448" s="27"/>
      <c r="P448" s="27"/>
      <c r="Q448" s="27"/>
      <c r="R448" s="80"/>
      <c r="S448" s="27"/>
      <c r="T448" s="27"/>
      <c r="U448" s="27"/>
      <c r="V448" s="27"/>
      <c r="W448" s="27"/>
      <c r="X448" s="27"/>
      <c r="Y448" s="27"/>
      <c r="Z448" s="27"/>
      <c r="AA448" s="27"/>
      <c r="AB448" s="27"/>
      <c r="AC448" s="27"/>
      <c r="AD448" s="27"/>
      <c r="AE448" s="27"/>
      <c r="AF448" s="27"/>
      <c r="AG448" s="27"/>
      <c r="AH448" s="27"/>
      <c r="AI448" s="27"/>
      <c r="AJ448" s="27"/>
      <c r="AK448" s="27"/>
      <c r="AL448" s="27"/>
    </row>
    <row r="449" spans="1:38">
      <c r="A449" s="27"/>
      <c r="B449" s="27"/>
      <c r="C449" s="27"/>
      <c r="D449" s="27"/>
      <c r="E449" s="27"/>
      <c r="F449" s="27"/>
      <c r="G449" s="27"/>
      <c r="H449" s="27"/>
      <c r="I449" s="27"/>
      <c r="J449" s="27"/>
      <c r="K449" s="27"/>
      <c r="L449" s="27"/>
      <c r="M449" s="27"/>
      <c r="N449" s="27"/>
      <c r="O449" s="27"/>
      <c r="P449" s="27"/>
      <c r="Q449" s="27"/>
      <c r="R449" s="80"/>
      <c r="S449" s="27"/>
      <c r="T449" s="27"/>
      <c r="U449" s="27"/>
      <c r="V449" s="27"/>
      <c r="W449" s="27"/>
      <c r="X449" s="27"/>
      <c r="Y449" s="27"/>
      <c r="Z449" s="27"/>
      <c r="AA449" s="27"/>
      <c r="AB449" s="27"/>
      <c r="AC449" s="27"/>
      <c r="AD449" s="27"/>
      <c r="AE449" s="27"/>
      <c r="AF449" s="27"/>
      <c r="AG449" s="27"/>
      <c r="AH449" s="27"/>
      <c r="AI449" s="27"/>
      <c r="AJ449" s="27"/>
      <c r="AK449" s="27"/>
      <c r="AL449" s="27"/>
    </row>
    <row r="450" spans="1:38">
      <c r="A450" s="27"/>
      <c r="B450" s="27"/>
      <c r="C450" s="27"/>
      <c r="D450" s="27"/>
      <c r="E450" s="27"/>
      <c r="F450" s="27"/>
      <c r="G450" s="27"/>
      <c r="H450" s="27"/>
      <c r="I450" s="27"/>
      <c r="J450" s="27"/>
      <c r="K450" s="27"/>
      <c r="L450" s="27"/>
      <c r="M450" s="27"/>
      <c r="N450" s="27"/>
      <c r="O450" s="27"/>
      <c r="P450" s="27"/>
      <c r="Q450" s="27"/>
      <c r="R450" s="80"/>
      <c r="S450" s="27"/>
      <c r="T450" s="27"/>
      <c r="U450" s="27"/>
      <c r="V450" s="27"/>
      <c r="W450" s="27"/>
      <c r="X450" s="27"/>
      <c r="Y450" s="27"/>
      <c r="Z450" s="27"/>
      <c r="AA450" s="27"/>
      <c r="AB450" s="27"/>
      <c r="AC450" s="27"/>
      <c r="AD450" s="27"/>
      <c r="AE450" s="27"/>
      <c r="AF450" s="27"/>
      <c r="AG450" s="27"/>
      <c r="AH450" s="27"/>
      <c r="AI450" s="27"/>
      <c r="AJ450" s="27"/>
      <c r="AK450" s="27"/>
      <c r="AL450" s="27"/>
    </row>
    <row r="451" spans="1:38">
      <c r="A451" s="27"/>
      <c r="B451" s="27"/>
      <c r="C451" s="27"/>
      <c r="D451" s="27"/>
      <c r="E451" s="27"/>
      <c r="F451" s="27"/>
      <c r="G451" s="27"/>
      <c r="H451" s="27"/>
      <c r="I451" s="27"/>
      <c r="J451" s="27"/>
      <c r="K451" s="27"/>
      <c r="L451" s="27"/>
      <c r="M451" s="27"/>
      <c r="N451" s="27"/>
      <c r="O451" s="27"/>
      <c r="P451" s="27"/>
      <c r="Q451" s="27"/>
      <c r="R451" s="80"/>
      <c r="S451" s="27"/>
      <c r="T451" s="27"/>
      <c r="U451" s="27"/>
      <c r="V451" s="27"/>
      <c r="W451" s="27"/>
      <c r="X451" s="27"/>
      <c r="Y451" s="27"/>
      <c r="Z451" s="27"/>
      <c r="AA451" s="27"/>
      <c r="AB451" s="27"/>
      <c r="AC451" s="27"/>
      <c r="AD451" s="27"/>
      <c r="AE451" s="27"/>
      <c r="AF451" s="27"/>
      <c r="AG451" s="27"/>
      <c r="AH451" s="27"/>
      <c r="AI451" s="27"/>
      <c r="AJ451" s="27"/>
      <c r="AK451" s="27"/>
      <c r="AL451" s="27"/>
    </row>
    <row r="452" spans="1:38">
      <c r="A452" s="27"/>
      <c r="B452" s="27"/>
      <c r="C452" s="27"/>
      <c r="D452" s="27"/>
      <c r="E452" s="27"/>
      <c r="F452" s="27"/>
      <c r="G452" s="27"/>
      <c r="H452" s="27"/>
      <c r="I452" s="27"/>
      <c r="J452" s="27"/>
      <c r="K452" s="27"/>
      <c r="L452" s="27"/>
      <c r="M452" s="27"/>
      <c r="N452" s="27"/>
      <c r="O452" s="27"/>
      <c r="P452" s="27"/>
      <c r="Q452" s="27"/>
      <c r="R452" s="80"/>
      <c r="S452" s="27"/>
      <c r="T452" s="27"/>
      <c r="U452" s="27"/>
      <c r="V452" s="27"/>
      <c r="W452" s="27"/>
      <c r="X452" s="27"/>
      <c r="Y452" s="27"/>
      <c r="Z452" s="27"/>
      <c r="AA452" s="27"/>
      <c r="AB452" s="27"/>
      <c r="AC452" s="27"/>
      <c r="AD452" s="27"/>
      <c r="AE452" s="27"/>
      <c r="AF452" s="27"/>
      <c r="AG452" s="27"/>
      <c r="AH452" s="27"/>
      <c r="AI452" s="27"/>
      <c r="AJ452" s="27"/>
      <c r="AK452" s="27"/>
      <c r="AL452" s="27"/>
    </row>
    <row r="453" spans="1:38">
      <c r="A453" s="27"/>
      <c r="B453" s="27"/>
      <c r="C453" s="27"/>
      <c r="D453" s="27"/>
      <c r="E453" s="27"/>
      <c r="F453" s="27"/>
      <c r="G453" s="27"/>
      <c r="H453" s="27"/>
      <c r="I453" s="27"/>
      <c r="J453" s="27"/>
      <c r="K453" s="27"/>
      <c r="L453" s="27"/>
      <c r="M453" s="27"/>
      <c r="N453" s="27"/>
      <c r="O453" s="27"/>
      <c r="P453" s="27"/>
      <c r="Q453" s="27"/>
      <c r="R453" s="80"/>
      <c r="S453" s="27"/>
      <c r="T453" s="27"/>
      <c r="U453" s="27"/>
      <c r="V453" s="27"/>
      <c r="W453" s="27"/>
      <c r="X453" s="27"/>
      <c r="Y453" s="27"/>
      <c r="Z453" s="27"/>
      <c r="AA453" s="27"/>
      <c r="AB453" s="27"/>
      <c r="AC453" s="27"/>
      <c r="AD453" s="27"/>
      <c r="AE453" s="27"/>
      <c r="AF453" s="27"/>
      <c r="AG453" s="27"/>
      <c r="AH453" s="27"/>
      <c r="AI453" s="27"/>
      <c r="AJ453" s="27"/>
      <c r="AK453" s="27"/>
      <c r="AL453" s="27"/>
    </row>
    <row r="454" spans="1:38">
      <c r="A454" s="27"/>
      <c r="B454" s="27"/>
      <c r="C454" s="27"/>
      <c r="D454" s="27"/>
      <c r="E454" s="27"/>
      <c r="F454" s="27"/>
      <c r="G454" s="27"/>
      <c r="H454" s="27"/>
      <c r="I454" s="27"/>
      <c r="J454" s="27"/>
      <c r="K454" s="27"/>
      <c r="L454" s="27"/>
      <c r="M454" s="27"/>
      <c r="N454" s="27"/>
      <c r="O454" s="27"/>
      <c r="P454" s="27"/>
      <c r="Q454" s="27"/>
      <c r="R454" s="80"/>
      <c r="S454" s="27"/>
      <c r="T454" s="27"/>
      <c r="U454" s="27"/>
      <c r="V454" s="27"/>
      <c r="W454" s="27"/>
      <c r="X454" s="27"/>
      <c r="Y454" s="27"/>
      <c r="Z454" s="27"/>
      <c r="AA454" s="27"/>
      <c r="AB454" s="27"/>
      <c r="AC454" s="27"/>
      <c r="AD454" s="27"/>
      <c r="AE454" s="27"/>
      <c r="AF454" s="27"/>
      <c r="AG454" s="27"/>
      <c r="AH454" s="27"/>
      <c r="AI454" s="27"/>
      <c r="AJ454" s="27"/>
      <c r="AK454" s="27"/>
      <c r="AL454" s="27"/>
    </row>
    <row r="455" spans="1:38">
      <c r="A455" s="27"/>
      <c r="B455" s="27"/>
      <c r="C455" s="27"/>
      <c r="D455" s="27"/>
      <c r="E455" s="27"/>
      <c r="F455" s="27"/>
      <c r="G455" s="27"/>
      <c r="H455" s="27"/>
      <c r="I455" s="27"/>
      <c r="J455" s="27"/>
      <c r="K455" s="27"/>
      <c r="L455" s="27"/>
      <c r="M455" s="27"/>
      <c r="N455" s="27"/>
      <c r="O455" s="27"/>
      <c r="P455" s="27"/>
      <c r="Q455" s="27"/>
      <c r="R455" s="80"/>
      <c r="S455" s="27"/>
      <c r="T455" s="27"/>
      <c r="U455" s="27"/>
      <c r="V455" s="27"/>
      <c r="W455" s="27"/>
      <c r="X455" s="27"/>
      <c r="Y455" s="27"/>
      <c r="Z455" s="27"/>
      <c r="AA455" s="27"/>
      <c r="AB455" s="27"/>
      <c r="AC455" s="27"/>
      <c r="AD455" s="27"/>
      <c r="AE455" s="27"/>
      <c r="AF455" s="27"/>
      <c r="AG455" s="27"/>
      <c r="AH455" s="27"/>
      <c r="AI455" s="27"/>
      <c r="AJ455" s="27"/>
      <c r="AK455" s="27"/>
      <c r="AL455" s="27"/>
    </row>
    <row r="456" spans="1:38">
      <c r="A456" s="27"/>
      <c r="B456" s="27"/>
      <c r="C456" s="27"/>
      <c r="D456" s="27"/>
      <c r="E456" s="27"/>
      <c r="F456" s="27"/>
      <c r="G456" s="27"/>
      <c r="H456" s="27"/>
      <c r="I456" s="27"/>
      <c r="J456" s="27"/>
      <c r="K456" s="27"/>
      <c r="L456" s="27"/>
      <c r="M456" s="27"/>
      <c r="N456" s="27"/>
      <c r="O456" s="27"/>
      <c r="P456" s="27"/>
      <c r="Q456" s="27"/>
      <c r="R456" s="80"/>
      <c r="S456" s="27"/>
      <c r="T456" s="27"/>
      <c r="U456" s="27"/>
      <c r="V456" s="27"/>
      <c r="W456" s="27"/>
      <c r="X456" s="27"/>
      <c r="Y456" s="27"/>
      <c r="Z456" s="27"/>
      <c r="AA456" s="27"/>
      <c r="AB456" s="27"/>
      <c r="AC456" s="27"/>
      <c r="AD456" s="27"/>
      <c r="AE456" s="27"/>
      <c r="AF456" s="27"/>
      <c r="AG456" s="27"/>
      <c r="AH456" s="27"/>
      <c r="AI456" s="27"/>
      <c r="AJ456" s="27"/>
      <c r="AK456" s="27"/>
      <c r="AL456" s="27"/>
    </row>
    <row r="457" spans="1:38">
      <c r="A457" s="27"/>
      <c r="B457" s="27"/>
      <c r="C457" s="27"/>
      <c r="D457" s="27"/>
      <c r="E457" s="27"/>
      <c r="F457" s="27"/>
      <c r="G457" s="27"/>
      <c r="H457" s="27"/>
      <c r="I457" s="27"/>
      <c r="J457" s="27"/>
      <c r="K457" s="27"/>
      <c r="L457" s="27"/>
      <c r="M457" s="27"/>
      <c r="N457" s="27"/>
      <c r="O457" s="27"/>
      <c r="P457" s="27"/>
      <c r="Q457" s="27"/>
      <c r="R457" s="80"/>
      <c r="S457" s="27"/>
      <c r="T457" s="27"/>
      <c r="U457" s="27"/>
      <c r="V457" s="27"/>
      <c r="W457" s="27"/>
      <c r="X457" s="27"/>
      <c r="Y457" s="27"/>
      <c r="Z457" s="27"/>
      <c r="AA457" s="27"/>
      <c r="AB457" s="27"/>
      <c r="AC457" s="27"/>
      <c r="AD457" s="27"/>
      <c r="AE457" s="27"/>
      <c r="AF457" s="27"/>
      <c r="AG457" s="27"/>
      <c r="AH457" s="27"/>
      <c r="AI457" s="27"/>
      <c r="AJ457" s="27"/>
      <c r="AK457" s="27"/>
      <c r="AL457" s="27"/>
    </row>
    <row r="458" spans="1:38">
      <c r="A458" s="27"/>
      <c r="B458" s="27"/>
      <c r="C458" s="27"/>
      <c r="D458" s="27"/>
      <c r="E458" s="27"/>
      <c r="F458" s="27"/>
      <c r="G458" s="27"/>
      <c r="H458" s="27"/>
      <c r="I458" s="27"/>
      <c r="J458" s="27"/>
      <c r="K458" s="27"/>
      <c r="L458" s="27"/>
      <c r="M458" s="27"/>
      <c r="N458" s="27"/>
      <c r="O458" s="27"/>
      <c r="P458" s="27"/>
      <c r="Q458" s="27"/>
      <c r="R458" s="80"/>
      <c r="S458" s="27"/>
      <c r="T458" s="27"/>
      <c r="U458" s="27"/>
      <c r="V458" s="27"/>
      <c r="W458" s="27"/>
      <c r="X458" s="27"/>
      <c r="Y458" s="27"/>
      <c r="Z458" s="27"/>
      <c r="AA458" s="27"/>
      <c r="AB458" s="27"/>
      <c r="AC458" s="27"/>
      <c r="AD458" s="27"/>
      <c r="AE458" s="27"/>
      <c r="AF458" s="27"/>
      <c r="AG458" s="27"/>
      <c r="AH458" s="27"/>
      <c r="AI458" s="27"/>
      <c r="AJ458" s="27"/>
      <c r="AK458" s="27"/>
      <c r="AL458" s="27"/>
    </row>
    <row r="459" spans="1:38">
      <c r="A459" s="27"/>
      <c r="B459" s="27"/>
      <c r="C459" s="27"/>
      <c r="D459" s="27"/>
      <c r="E459" s="27"/>
      <c r="F459" s="27"/>
      <c r="G459" s="27"/>
      <c r="H459" s="27"/>
      <c r="I459" s="27"/>
      <c r="J459" s="27"/>
      <c r="K459" s="27"/>
      <c r="L459" s="27"/>
      <c r="M459" s="27"/>
      <c r="N459" s="27"/>
      <c r="O459" s="27"/>
      <c r="P459" s="27"/>
      <c r="Q459" s="27"/>
      <c r="R459" s="80"/>
      <c r="S459" s="27"/>
      <c r="T459" s="27"/>
      <c r="U459" s="27"/>
      <c r="V459" s="27"/>
      <c r="W459" s="27"/>
      <c r="X459" s="27"/>
      <c r="Y459" s="27"/>
      <c r="Z459" s="27"/>
      <c r="AA459" s="27"/>
      <c r="AB459" s="27"/>
      <c r="AC459" s="27"/>
      <c r="AD459" s="27"/>
      <c r="AE459" s="27"/>
      <c r="AF459" s="27"/>
      <c r="AG459" s="27"/>
      <c r="AH459" s="27"/>
      <c r="AI459" s="27"/>
      <c r="AJ459" s="27"/>
      <c r="AK459" s="27"/>
      <c r="AL459" s="27"/>
    </row>
    <row r="460" spans="1:38">
      <c r="A460" s="27"/>
      <c r="B460" s="27"/>
      <c r="C460" s="27"/>
      <c r="D460" s="27"/>
      <c r="E460" s="27"/>
      <c r="F460" s="27"/>
      <c r="G460" s="27"/>
      <c r="H460" s="27"/>
      <c r="I460" s="27"/>
      <c r="J460" s="27"/>
      <c r="K460" s="27"/>
      <c r="L460" s="27"/>
      <c r="M460" s="27"/>
      <c r="N460" s="27"/>
      <c r="O460" s="27"/>
      <c r="P460" s="27"/>
      <c r="Q460" s="27"/>
      <c r="R460" s="80"/>
      <c r="S460" s="27"/>
      <c r="T460" s="27"/>
      <c r="U460" s="27"/>
      <c r="V460" s="27"/>
      <c r="W460" s="27"/>
      <c r="X460" s="27"/>
      <c r="Y460" s="27"/>
      <c r="Z460" s="27"/>
      <c r="AA460" s="27"/>
      <c r="AB460" s="27"/>
      <c r="AC460" s="27"/>
      <c r="AD460" s="27"/>
      <c r="AE460" s="27"/>
      <c r="AF460" s="27"/>
      <c r="AG460" s="27"/>
      <c r="AH460" s="27"/>
      <c r="AI460" s="27"/>
      <c r="AJ460" s="27"/>
      <c r="AK460" s="27"/>
      <c r="AL460" s="27"/>
    </row>
    <row r="461" spans="1:38">
      <c r="A461" s="27"/>
      <c r="B461" s="27"/>
      <c r="C461" s="27"/>
      <c r="D461" s="27"/>
      <c r="E461" s="27"/>
      <c r="F461" s="27"/>
      <c r="G461" s="27"/>
      <c r="H461" s="27"/>
      <c r="I461" s="27"/>
      <c r="J461" s="27"/>
      <c r="K461" s="27"/>
      <c r="L461" s="27"/>
      <c r="M461" s="27"/>
      <c r="N461" s="27"/>
      <c r="O461" s="27"/>
      <c r="P461" s="27"/>
      <c r="Q461" s="27"/>
      <c r="R461" s="80"/>
      <c r="S461" s="27"/>
      <c r="T461" s="27"/>
      <c r="U461" s="27"/>
      <c r="V461" s="27"/>
      <c r="W461" s="27"/>
      <c r="X461" s="27"/>
      <c r="Y461" s="27"/>
      <c r="Z461" s="27"/>
      <c r="AA461" s="27"/>
      <c r="AB461" s="27"/>
      <c r="AC461" s="27"/>
      <c r="AD461" s="27"/>
      <c r="AE461" s="27"/>
      <c r="AF461" s="27"/>
      <c r="AG461" s="27"/>
      <c r="AH461" s="27"/>
      <c r="AI461" s="27"/>
      <c r="AJ461" s="27"/>
      <c r="AK461" s="27"/>
      <c r="AL461" s="27"/>
    </row>
    <row r="462" spans="1:38">
      <c r="A462" s="27"/>
      <c r="B462" s="27"/>
      <c r="C462" s="27"/>
      <c r="D462" s="27"/>
      <c r="E462" s="27"/>
      <c r="F462" s="27"/>
      <c r="G462" s="27"/>
      <c r="H462" s="27"/>
      <c r="I462" s="27"/>
      <c r="J462" s="27"/>
      <c r="K462" s="27"/>
      <c r="L462" s="27"/>
      <c r="M462" s="27"/>
      <c r="N462" s="27"/>
      <c r="O462" s="27"/>
      <c r="P462" s="27"/>
      <c r="Q462" s="27"/>
      <c r="R462" s="80"/>
      <c r="S462" s="27"/>
      <c r="T462" s="27"/>
      <c r="U462" s="27"/>
      <c r="V462" s="27"/>
      <c r="W462" s="27"/>
      <c r="X462" s="27"/>
      <c r="Y462" s="27"/>
      <c r="Z462" s="27"/>
      <c r="AA462" s="27"/>
      <c r="AB462" s="27"/>
      <c r="AC462" s="27"/>
      <c r="AD462" s="27"/>
      <c r="AE462" s="27"/>
      <c r="AF462" s="27"/>
      <c r="AG462" s="27"/>
      <c r="AH462" s="27"/>
      <c r="AI462" s="27"/>
      <c r="AJ462" s="27"/>
      <c r="AK462" s="27"/>
      <c r="AL462" s="27"/>
    </row>
    <row r="463" spans="1:38">
      <c r="A463" s="27"/>
      <c r="B463" s="27"/>
      <c r="C463" s="27"/>
      <c r="D463" s="27"/>
      <c r="E463" s="27"/>
      <c r="F463" s="27"/>
      <c r="G463" s="27"/>
      <c r="H463" s="27"/>
      <c r="I463" s="27"/>
      <c r="J463" s="27"/>
      <c r="K463" s="27"/>
      <c r="L463" s="27"/>
      <c r="M463" s="27"/>
      <c r="N463" s="27"/>
      <c r="O463" s="27"/>
      <c r="P463" s="27"/>
      <c r="Q463" s="27"/>
      <c r="R463" s="80"/>
      <c r="S463" s="27"/>
      <c r="T463" s="27"/>
      <c r="U463" s="27"/>
      <c r="V463" s="27"/>
      <c r="W463" s="27"/>
      <c r="X463" s="27"/>
      <c r="Y463" s="27"/>
      <c r="Z463" s="27"/>
      <c r="AA463" s="27"/>
      <c r="AB463" s="27"/>
      <c r="AC463" s="27"/>
      <c r="AD463" s="27"/>
      <c r="AE463" s="27"/>
      <c r="AF463" s="27"/>
      <c r="AG463" s="27"/>
      <c r="AH463" s="27"/>
      <c r="AI463" s="27"/>
      <c r="AJ463" s="27"/>
      <c r="AK463" s="27"/>
      <c r="AL463" s="27"/>
    </row>
    <row r="464" spans="1:38">
      <c r="A464" s="27"/>
      <c r="B464" s="27"/>
      <c r="C464" s="27"/>
      <c r="D464" s="27"/>
      <c r="E464" s="27"/>
      <c r="F464" s="27"/>
      <c r="G464" s="27"/>
      <c r="H464" s="27"/>
      <c r="I464" s="27"/>
      <c r="J464" s="27"/>
      <c r="K464" s="27"/>
      <c r="L464" s="27"/>
      <c r="M464" s="27"/>
      <c r="N464" s="27"/>
      <c r="O464" s="27"/>
      <c r="P464" s="27"/>
      <c r="Q464" s="27"/>
      <c r="R464" s="80"/>
      <c r="S464" s="27"/>
      <c r="T464" s="27"/>
      <c r="U464" s="27"/>
      <c r="V464" s="27"/>
      <c r="W464" s="27"/>
      <c r="X464" s="27"/>
      <c r="Y464" s="27"/>
      <c r="Z464" s="27"/>
      <c r="AA464" s="27"/>
      <c r="AB464" s="27"/>
      <c r="AC464" s="27"/>
      <c r="AD464" s="27"/>
      <c r="AE464" s="27"/>
      <c r="AF464" s="27"/>
      <c r="AG464" s="27"/>
      <c r="AH464" s="27"/>
      <c r="AI464" s="27"/>
      <c r="AJ464" s="27"/>
      <c r="AK464" s="27"/>
      <c r="AL464" s="27"/>
    </row>
    <row r="465" spans="1:38">
      <c r="A465" s="27"/>
      <c r="B465" s="27"/>
      <c r="C465" s="27"/>
      <c r="D465" s="27"/>
      <c r="E465" s="27"/>
      <c r="F465" s="27"/>
      <c r="G465" s="27"/>
      <c r="H465" s="27"/>
      <c r="I465" s="27"/>
      <c r="J465" s="27"/>
      <c r="K465" s="27"/>
      <c r="L465" s="27"/>
      <c r="M465" s="27"/>
      <c r="N465" s="27"/>
      <c r="O465" s="27"/>
      <c r="P465" s="27"/>
      <c r="Q465" s="27"/>
      <c r="R465" s="80"/>
      <c r="S465" s="27"/>
      <c r="T465" s="27"/>
      <c r="U465" s="27"/>
      <c r="V465" s="27"/>
      <c r="W465" s="27"/>
      <c r="X465" s="27"/>
      <c r="Y465" s="27"/>
      <c r="Z465" s="27"/>
      <c r="AA465" s="27"/>
      <c r="AB465" s="27"/>
      <c r="AC465" s="27"/>
      <c r="AD465" s="27"/>
      <c r="AE465" s="27"/>
      <c r="AF465" s="27"/>
      <c r="AG465" s="27"/>
      <c r="AH465" s="27"/>
      <c r="AI465" s="27"/>
      <c r="AJ465" s="27"/>
      <c r="AK465" s="27"/>
      <c r="AL465" s="27"/>
    </row>
    <row r="466" spans="1:38">
      <c r="A466" s="27"/>
      <c r="B466" s="27"/>
      <c r="C466" s="27"/>
      <c r="D466" s="27"/>
      <c r="E466" s="27"/>
      <c r="F466" s="27"/>
      <c r="G466" s="27"/>
      <c r="H466" s="27"/>
      <c r="I466" s="27"/>
      <c r="J466" s="27"/>
      <c r="K466" s="27"/>
      <c r="L466" s="27"/>
      <c r="M466" s="27"/>
      <c r="N466" s="27"/>
      <c r="O466" s="27"/>
      <c r="P466" s="27"/>
      <c r="Q466" s="27"/>
      <c r="R466" s="80"/>
      <c r="S466" s="27"/>
      <c r="T466" s="27"/>
      <c r="U466" s="27"/>
      <c r="V466" s="27"/>
      <c r="W466" s="27"/>
      <c r="X466" s="27"/>
      <c r="Y466" s="27"/>
      <c r="Z466" s="27"/>
      <c r="AA466" s="27"/>
      <c r="AB466" s="27"/>
      <c r="AC466" s="27"/>
      <c r="AD466" s="27"/>
      <c r="AE466" s="27"/>
      <c r="AF466" s="27"/>
      <c r="AG466" s="27"/>
      <c r="AH466" s="27"/>
      <c r="AI466" s="27"/>
      <c r="AJ466" s="27"/>
      <c r="AK466" s="27"/>
      <c r="AL466" s="27"/>
    </row>
    <row r="467" spans="1:38">
      <c r="A467" s="27"/>
      <c r="B467" s="27"/>
      <c r="C467" s="27"/>
      <c r="D467" s="27"/>
      <c r="E467" s="27"/>
      <c r="F467" s="27"/>
      <c r="G467" s="27"/>
      <c r="H467" s="27"/>
      <c r="I467" s="27"/>
      <c r="J467" s="27"/>
      <c r="K467" s="27"/>
      <c r="L467" s="27"/>
      <c r="M467" s="27"/>
      <c r="N467" s="27"/>
      <c r="O467" s="27"/>
      <c r="P467" s="27"/>
      <c r="Q467" s="27"/>
      <c r="R467" s="80"/>
      <c r="S467" s="27"/>
      <c r="T467" s="27"/>
      <c r="U467" s="27"/>
      <c r="V467" s="27"/>
      <c r="W467" s="27"/>
      <c r="X467" s="27"/>
      <c r="Y467" s="27"/>
      <c r="Z467" s="27"/>
      <c r="AA467" s="27"/>
      <c r="AB467" s="27"/>
      <c r="AC467" s="27"/>
      <c r="AD467" s="27"/>
      <c r="AE467" s="27"/>
      <c r="AF467" s="27"/>
      <c r="AG467" s="27"/>
      <c r="AH467" s="27"/>
      <c r="AI467" s="27"/>
      <c r="AJ467" s="27"/>
      <c r="AK467" s="27"/>
      <c r="AL467" s="27"/>
    </row>
    <row r="468" spans="1:38">
      <c r="A468" s="27"/>
      <c r="B468" s="27"/>
      <c r="C468" s="27"/>
      <c r="D468" s="27"/>
      <c r="E468" s="27"/>
      <c r="F468" s="27"/>
      <c r="G468" s="27"/>
      <c r="H468" s="27"/>
      <c r="I468" s="27"/>
      <c r="J468" s="27"/>
      <c r="K468" s="27"/>
      <c r="L468" s="27"/>
      <c r="M468" s="27"/>
      <c r="N468" s="27"/>
      <c r="O468" s="27"/>
      <c r="P468" s="27"/>
      <c r="Q468" s="27"/>
      <c r="R468" s="80"/>
      <c r="S468" s="27"/>
      <c r="T468" s="27"/>
      <c r="U468" s="27"/>
      <c r="V468" s="27"/>
      <c r="W468" s="27"/>
      <c r="X468" s="27"/>
      <c r="Y468" s="27"/>
      <c r="Z468" s="27"/>
      <c r="AA468" s="27"/>
      <c r="AB468" s="27"/>
      <c r="AC468" s="27"/>
      <c r="AD468" s="27"/>
      <c r="AE468" s="27"/>
      <c r="AF468" s="27"/>
      <c r="AG468" s="27"/>
      <c r="AH468" s="27"/>
      <c r="AI468" s="27"/>
      <c r="AJ468" s="27"/>
      <c r="AK468" s="27"/>
      <c r="AL468" s="27"/>
    </row>
    <row r="469" spans="1:38">
      <c r="A469" s="27"/>
      <c r="B469" s="27"/>
      <c r="C469" s="27"/>
      <c r="D469" s="27"/>
      <c r="E469" s="27"/>
      <c r="F469" s="27"/>
      <c r="G469" s="27"/>
      <c r="H469" s="27"/>
      <c r="I469" s="27"/>
      <c r="J469" s="27"/>
      <c r="K469" s="27"/>
      <c r="L469" s="27"/>
      <c r="M469" s="27"/>
      <c r="N469" s="27"/>
      <c r="O469" s="27"/>
      <c r="P469" s="27"/>
      <c r="Q469" s="27"/>
      <c r="R469" s="80"/>
      <c r="S469" s="27"/>
      <c r="T469" s="27"/>
      <c r="U469" s="27"/>
      <c r="V469" s="27"/>
      <c r="W469" s="27"/>
      <c r="X469" s="27"/>
      <c r="Y469" s="27"/>
      <c r="Z469" s="27"/>
      <c r="AA469" s="27"/>
      <c r="AB469" s="27"/>
      <c r="AC469" s="27"/>
      <c r="AD469" s="27"/>
      <c r="AE469" s="27"/>
      <c r="AF469" s="27"/>
      <c r="AG469" s="27"/>
      <c r="AH469" s="27"/>
      <c r="AI469" s="27"/>
      <c r="AJ469" s="27"/>
      <c r="AK469" s="27"/>
      <c r="AL469" s="27"/>
    </row>
    <row r="470" spans="1:38">
      <c r="A470" s="27"/>
      <c r="B470" s="27"/>
      <c r="C470" s="27"/>
      <c r="D470" s="27"/>
      <c r="E470" s="27"/>
      <c r="F470" s="27"/>
      <c r="G470" s="27"/>
      <c r="H470" s="27"/>
      <c r="I470" s="27"/>
      <c r="J470" s="27"/>
      <c r="K470" s="27"/>
      <c r="L470" s="27"/>
      <c r="M470" s="27"/>
      <c r="N470" s="27"/>
      <c r="O470" s="27"/>
      <c r="P470" s="27"/>
      <c r="Q470" s="27"/>
      <c r="R470" s="80"/>
      <c r="S470" s="27"/>
      <c r="T470" s="27"/>
      <c r="U470" s="27"/>
      <c r="V470" s="27"/>
      <c r="W470" s="27"/>
      <c r="X470" s="27"/>
      <c r="Y470" s="27"/>
      <c r="Z470" s="27"/>
      <c r="AA470" s="27"/>
      <c r="AB470" s="27"/>
      <c r="AC470" s="27"/>
      <c r="AD470" s="27"/>
      <c r="AE470" s="27"/>
      <c r="AF470" s="27"/>
      <c r="AG470" s="27"/>
      <c r="AH470" s="27"/>
      <c r="AI470" s="27"/>
      <c r="AJ470" s="27"/>
      <c r="AK470" s="27"/>
      <c r="AL470" s="27"/>
    </row>
    <row r="471" spans="1:38">
      <c r="A471" s="27"/>
      <c r="B471" s="27"/>
      <c r="C471" s="27"/>
      <c r="D471" s="27"/>
      <c r="E471" s="27"/>
      <c r="F471" s="27"/>
      <c r="G471" s="27"/>
      <c r="H471" s="27"/>
      <c r="I471" s="27"/>
      <c r="J471" s="27"/>
      <c r="K471" s="27"/>
      <c r="L471" s="27"/>
      <c r="M471" s="27"/>
      <c r="N471" s="27"/>
      <c r="O471" s="27"/>
      <c r="P471" s="27"/>
      <c r="Q471" s="27"/>
      <c r="R471" s="80"/>
      <c r="S471" s="27"/>
      <c r="T471" s="27"/>
      <c r="U471" s="27"/>
      <c r="V471" s="27"/>
      <c r="W471" s="27"/>
      <c r="X471" s="27"/>
      <c r="Y471" s="27"/>
      <c r="Z471" s="27"/>
      <c r="AA471" s="27"/>
      <c r="AB471" s="27"/>
      <c r="AC471" s="27"/>
      <c r="AD471" s="27"/>
      <c r="AE471" s="27"/>
      <c r="AF471" s="27"/>
      <c r="AG471" s="27"/>
      <c r="AH471" s="27"/>
      <c r="AI471" s="27"/>
      <c r="AJ471" s="27"/>
      <c r="AK471" s="27"/>
      <c r="AL471" s="27"/>
    </row>
    <row r="472" spans="1:38">
      <c r="A472" s="27"/>
      <c r="B472" s="27"/>
      <c r="C472" s="27"/>
      <c r="D472" s="27"/>
      <c r="E472" s="27"/>
      <c r="F472" s="27"/>
      <c r="G472" s="27"/>
      <c r="H472" s="27"/>
      <c r="I472" s="27"/>
      <c r="J472" s="27"/>
      <c r="K472" s="27"/>
      <c r="L472" s="27"/>
      <c r="M472" s="27"/>
      <c r="N472" s="27"/>
      <c r="O472" s="27"/>
      <c r="P472" s="27"/>
      <c r="Q472" s="27"/>
      <c r="R472" s="80"/>
      <c r="S472" s="27"/>
      <c r="T472" s="27"/>
      <c r="U472" s="27"/>
      <c r="V472" s="27"/>
      <c r="W472" s="27"/>
      <c r="X472" s="27"/>
      <c r="Y472" s="27"/>
      <c r="Z472" s="27"/>
      <c r="AA472" s="27"/>
      <c r="AB472" s="27"/>
      <c r="AC472" s="27"/>
      <c r="AD472" s="27"/>
      <c r="AE472" s="27"/>
      <c r="AF472" s="27"/>
      <c r="AG472" s="27"/>
      <c r="AH472" s="27"/>
      <c r="AI472" s="27"/>
      <c r="AJ472" s="27"/>
      <c r="AK472" s="27"/>
      <c r="AL472" s="27"/>
    </row>
    <row r="473" spans="1:38">
      <c r="A473" s="27"/>
      <c r="B473" s="27"/>
      <c r="C473" s="27"/>
      <c r="D473" s="27"/>
      <c r="E473" s="27"/>
      <c r="F473" s="27"/>
      <c r="G473" s="27"/>
      <c r="H473" s="27"/>
      <c r="I473" s="27"/>
      <c r="J473" s="27"/>
      <c r="K473" s="27"/>
      <c r="L473" s="27"/>
      <c r="M473" s="27"/>
      <c r="N473" s="27"/>
      <c r="O473" s="27"/>
      <c r="P473" s="27"/>
      <c r="Q473" s="27"/>
      <c r="R473" s="80"/>
      <c r="S473" s="27"/>
      <c r="T473" s="27"/>
      <c r="U473" s="27"/>
      <c r="V473" s="27"/>
      <c r="W473" s="27"/>
      <c r="X473" s="27"/>
      <c r="Y473" s="27"/>
      <c r="Z473" s="27"/>
      <c r="AA473" s="27"/>
      <c r="AB473" s="27"/>
      <c r="AC473" s="27"/>
      <c r="AD473" s="27"/>
      <c r="AE473" s="27"/>
      <c r="AF473" s="27"/>
      <c r="AG473" s="27"/>
      <c r="AH473" s="27"/>
      <c r="AI473" s="27"/>
      <c r="AJ473" s="27"/>
      <c r="AK473" s="27"/>
      <c r="AL473" s="27"/>
    </row>
    <row r="474" spans="1:38">
      <c r="A474" s="27"/>
      <c r="B474" s="27"/>
      <c r="C474" s="27"/>
      <c r="D474" s="27"/>
      <c r="E474" s="27"/>
      <c r="F474" s="27"/>
      <c r="G474" s="27"/>
      <c r="H474" s="27"/>
      <c r="I474" s="27"/>
      <c r="J474" s="27"/>
      <c r="K474" s="27"/>
      <c r="L474" s="27"/>
      <c r="M474" s="27"/>
      <c r="N474" s="27"/>
      <c r="O474" s="27"/>
      <c r="P474" s="27"/>
      <c r="Q474" s="27"/>
      <c r="R474" s="80"/>
      <c r="S474" s="27"/>
      <c r="T474" s="27"/>
      <c r="U474" s="27"/>
      <c r="V474" s="27"/>
      <c r="W474" s="27"/>
      <c r="X474" s="27"/>
      <c r="Y474" s="27"/>
      <c r="Z474" s="27"/>
      <c r="AA474" s="27"/>
      <c r="AB474" s="27"/>
      <c r="AC474" s="27"/>
      <c r="AD474" s="27"/>
      <c r="AE474" s="27"/>
      <c r="AF474" s="27"/>
      <c r="AG474" s="27"/>
      <c r="AH474" s="27"/>
      <c r="AI474" s="27"/>
      <c r="AJ474" s="27"/>
      <c r="AK474" s="27"/>
      <c r="AL474" s="27"/>
    </row>
    <row r="475" spans="1:38">
      <c r="A475" s="27"/>
      <c r="B475" s="27"/>
      <c r="C475" s="27"/>
      <c r="D475" s="27"/>
      <c r="E475" s="27"/>
      <c r="F475" s="27"/>
      <c r="G475" s="27"/>
      <c r="H475" s="27"/>
      <c r="I475" s="27"/>
      <c r="J475" s="27"/>
      <c r="K475" s="27"/>
      <c r="L475" s="27"/>
      <c r="M475" s="27"/>
      <c r="N475" s="27"/>
      <c r="O475" s="27"/>
      <c r="P475" s="27"/>
      <c r="Q475" s="27"/>
      <c r="R475" s="80"/>
      <c r="S475" s="27"/>
      <c r="T475" s="27"/>
      <c r="U475" s="27"/>
      <c r="V475" s="27"/>
      <c r="W475" s="27"/>
      <c r="X475" s="27"/>
      <c r="Y475" s="27"/>
      <c r="Z475" s="27"/>
      <c r="AA475" s="27"/>
      <c r="AB475" s="27"/>
      <c r="AC475" s="27"/>
      <c r="AD475" s="27"/>
      <c r="AE475" s="27"/>
      <c r="AF475" s="27"/>
      <c r="AG475" s="27"/>
      <c r="AH475" s="27"/>
      <c r="AI475" s="27"/>
      <c r="AJ475" s="27"/>
      <c r="AK475" s="27"/>
      <c r="AL475" s="27"/>
    </row>
    <row r="476" spans="1:38">
      <c r="A476" s="27"/>
      <c r="B476" s="27"/>
      <c r="C476" s="27"/>
      <c r="D476" s="27"/>
      <c r="E476" s="27"/>
      <c r="F476" s="27"/>
      <c r="G476" s="27"/>
      <c r="H476" s="27"/>
      <c r="I476" s="27"/>
      <c r="J476" s="27"/>
      <c r="K476" s="27"/>
      <c r="L476" s="27"/>
      <c r="M476" s="27"/>
      <c r="N476" s="27"/>
      <c r="O476" s="27"/>
      <c r="P476" s="27"/>
      <c r="Q476" s="27"/>
      <c r="R476" s="80"/>
      <c r="S476" s="27"/>
      <c r="T476" s="27"/>
      <c r="U476" s="27"/>
      <c r="V476" s="27"/>
      <c r="W476" s="27"/>
      <c r="X476" s="27"/>
      <c r="Y476" s="27"/>
      <c r="Z476" s="27"/>
      <c r="AA476" s="27"/>
      <c r="AB476" s="27"/>
      <c r="AC476" s="27"/>
      <c r="AD476" s="27"/>
      <c r="AE476" s="27"/>
      <c r="AF476" s="27"/>
      <c r="AG476" s="27"/>
      <c r="AH476" s="27"/>
      <c r="AI476" s="27"/>
      <c r="AJ476" s="27"/>
      <c r="AK476" s="27"/>
      <c r="AL476" s="27"/>
    </row>
    <row r="477" spans="1:38">
      <c r="A477" s="27"/>
      <c r="B477" s="27"/>
      <c r="C477" s="27"/>
      <c r="D477" s="27"/>
      <c r="E477" s="27"/>
      <c r="F477" s="27"/>
      <c r="G477" s="27"/>
      <c r="H477" s="27"/>
      <c r="I477" s="27"/>
      <c r="J477" s="27"/>
      <c r="K477" s="27"/>
      <c r="L477" s="27"/>
      <c r="M477" s="27"/>
      <c r="N477" s="27"/>
      <c r="O477" s="27"/>
      <c r="P477" s="27"/>
      <c r="Q477" s="27"/>
      <c r="R477" s="80"/>
      <c r="S477" s="27"/>
      <c r="T477" s="27"/>
      <c r="U477" s="27"/>
      <c r="V477" s="27"/>
      <c r="W477" s="27"/>
      <c r="X477" s="27"/>
      <c r="Y477" s="27"/>
      <c r="Z477" s="27"/>
      <c r="AA477" s="27"/>
      <c r="AB477" s="27"/>
      <c r="AC477" s="27"/>
      <c r="AD477" s="27"/>
      <c r="AE477" s="27"/>
      <c r="AF477" s="27"/>
      <c r="AG477" s="27"/>
      <c r="AH477" s="27"/>
      <c r="AI477" s="27"/>
      <c r="AJ477" s="27"/>
      <c r="AK477" s="27"/>
      <c r="AL477" s="27"/>
    </row>
    <row r="478" spans="1:38">
      <c r="A478" s="27"/>
      <c r="B478" s="27"/>
      <c r="C478" s="27"/>
      <c r="D478" s="27"/>
      <c r="E478" s="27"/>
      <c r="F478" s="27"/>
      <c r="G478" s="27"/>
      <c r="H478" s="27"/>
      <c r="I478" s="27"/>
      <c r="J478" s="27"/>
      <c r="K478" s="27"/>
      <c r="L478" s="27"/>
      <c r="M478" s="27"/>
      <c r="N478" s="27"/>
      <c r="O478" s="27"/>
      <c r="P478" s="27"/>
      <c r="Q478" s="27"/>
      <c r="R478" s="80"/>
      <c r="S478" s="27"/>
      <c r="T478" s="27"/>
      <c r="U478" s="27"/>
      <c r="V478" s="27"/>
      <c r="W478" s="27"/>
      <c r="X478" s="27"/>
      <c r="Y478" s="27"/>
      <c r="Z478" s="27"/>
      <c r="AA478" s="27"/>
      <c r="AB478" s="27"/>
      <c r="AC478" s="27"/>
      <c r="AD478" s="27"/>
      <c r="AE478" s="27"/>
      <c r="AF478" s="27"/>
      <c r="AG478" s="27"/>
      <c r="AH478" s="27"/>
      <c r="AI478" s="27"/>
      <c r="AJ478" s="27"/>
      <c r="AK478" s="27"/>
      <c r="AL478" s="27"/>
    </row>
    <row r="479" spans="1:38">
      <c r="A479" s="27"/>
      <c r="B479" s="27"/>
      <c r="C479" s="27"/>
      <c r="D479" s="27"/>
      <c r="E479" s="27"/>
      <c r="F479" s="27"/>
      <c r="G479" s="27"/>
      <c r="H479" s="27"/>
      <c r="I479" s="27"/>
      <c r="J479" s="27"/>
      <c r="K479" s="27"/>
      <c r="L479" s="27"/>
      <c r="M479" s="27"/>
      <c r="N479" s="27"/>
      <c r="O479" s="27"/>
      <c r="P479" s="27"/>
      <c r="Q479" s="27"/>
      <c r="R479" s="80"/>
      <c r="S479" s="27"/>
      <c r="T479" s="27"/>
      <c r="U479" s="27"/>
      <c r="V479" s="27"/>
      <c r="W479" s="27"/>
      <c r="X479" s="27"/>
      <c r="Y479" s="27"/>
      <c r="Z479" s="27"/>
      <c r="AA479" s="27"/>
      <c r="AB479" s="27"/>
      <c r="AC479" s="27"/>
      <c r="AD479" s="27"/>
      <c r="AE479" s="27"/>
      <c r="AF479" s="27"/>
      <c r="AG479" s="27"/>
      <c r="AH479" s="27"/>
      <c r="AI479" s="27"/>
      <c r="AJ479" s="27"/>
      <c r="AK479" s="27"/>
      <c r="AL479" s="27"/>
    </row>
    <row r="480" spans="1:38">
      <c r="A480" s="27"/>
      <c r="B480" s="27"/>
      <c r="C480" s="27"/>
      <c r="D480" s="27"/>
      <c r="E480" s="27"/>
      <c r="F480" s="27"/>
      <c r="G480" s="27"/>
      <c r="H480" s="27"/>
      <c r="I480" s="27"/>
      <c r="J480" s="27"/>
      <c r="K480" s="27"/>
      <c r="L480" s="27"/>
      <c r="M480" s="27"/>
      <c r="N480" s="27"/>
      <c r="O480" s="27"/>
      <c r="P480" s="27"/>
      <c r="Q480" s="27"/>
      <c r="R480" s="80"/>
      <c r="S480" s="27"/>
      <c r="T480" s="27"/>
      <c r="U480" s="27"/>
      <c r="V480" s="27"/>
      <c r="W480" s="27"/>
      <c r="X480" s="27"/>
      <c r="Y480" s="27"/>
      <c r="Z480" s="27"/>
      <c r="AA480" s="27"/>
      <c r="AB480" s="27"/>
      <c r="AC480" s="27"/>
      <c r="AD480" s="27"/>
      <c r="AE480" s="27"/>
      <c r="AF480" s="27"/>
      <c r="AG480" s="27"/>
      <c r="AH480" s="27"/>
      <c r="AI480" s="27"/>
      <c r="AJ480" s="27"/>
      <c r="AK480" s="27"/>
      <c r="AL480" s="27"/>
    </row>
    <row r="481" spans="1:38">
      <c r="A481" s="27"/>
      <c r="B481" s="27"/>
      <c r="C481" s="27"/>
      <c r="D481" s="27"/>
      <c r="E481" s="27"/>
      <c r="F481" s="27"/>
      <c r="G481" s="27"/>
      <c r="H481" s="27"/>
      <c r="I481" s="27"/>
      <c r="J481" s="27"/>
      <c r="K481" s="27"/>
      <c r="L481" s="27"/>
      <c r="M481" s="27"/>
      <c r="N481" s="27"/>
      <c r="O481" s="27"/>
      <c r="P481" s="27"/>
      <c r="Q481" s="27"/>
      <c r="R481" s="80"/>
      <c r="S481" s="27"/>
      <c r="T481" s="27"/>
      <c r="U481" s="27"/>
      <c r="V481" s="27"/>
      <c r="W481" s="27"/>
      <c r="X481" s="27"/>
      <c r="Y481" s="27"/>
      <c r="Z481" s="27"/>
      <c r="AA481" s="27"/>
      <c r="AB481" s="27"/>
      <c r="AC481" s="27"/>
      <c r="AD481" s="27"/>
      <c r="AE481" s="27"/>
      <c r="AF481" s="27"/>
      <c r="AG481" s="27"/>
      <c r="AH481" s="27"/>
      <c r="AI481" s="27"/>
      <c r="AJ481" s="27"/>
      <c r="AK481" s="27"/>
      <c r="AL481" s="27"/>
    </row>
    <row r="482" spans="1:38">
      <c r="A482" s="27"/>
      <c r="B482" s="27"/>
      <c r="C482" s="27"/>
      <c r="D482" s="27"/>
      <c r="E482" s="27"/>
      <c r="F482" s="27"/>
      <c r="G482" s="27"/>
      <c r="H482" s="27"/>
      <c r="I482" s="27"/>
      <c r="J482" s="27"/>
      <c r="K482" s="27"/>
      <c r="L482" s="27"/>
      <c r="M482" s="27"/>
      <c r="N482" s="27"/>
      <c r="O482" s="27"/>
      <c r="P482" s="27"/>
      <c r="Q482" s="27"/>
      <c r="R482" s="80"/>
      <c r="S482" s="27"/>
      <c r="T482" s="27"/>
      <c r="U482" s="27"/>
      <c r="V482" s="27"/>
      <c r="W482" s="27"/>
      <c r="X482" s="27"/>
      <c r="Y482" s="27"/>
      <c r="Z482" s="27"/>
      <c r="AA482" s="27"/>
      <c r="AB482" s="27"/>
      <c r="AC482" s="27"/>
      <c r="AD482" s="27"/>
      <c r="AE482" s="27"/>
      <c r="AF482" s="27"/>
      <c r="AG482" s="27"/>
      <c r="AH482" s="27"/>
      <c r="AI482" s="27"/>
      <c r="AJ482" s="27"/>
      <c r="AK482" s="27"/>
      <c r="AL482" s="27"/>
    </row>
    <row r="483" spans="1:38">
      <c r="A483" s="27"/>
      <c r="B483" s="27"/>
      <c r="C483" s="27"/>
      <c r="D483" s="27"/>
      <c r="E483" s="27"/>
      <c r="F483" s="27"/>
      <c r="G483" s="27"/>
      <c r="H483" s="27"/>
      <c r="I483" s="27"/>
      <c r="J483" s="27"/>
      <c r="K483" s="27"/>
      <c r="L483" s="27"/>
      <c r="M483" s="27"/>
      <c r="N483" s="27"/>
      <c r="O483" s="27"/>
      <c r="P483" s="27"/>
      <c r="Q483" s="27"/>
      <c r="R483" s="80"/>
      <c r="S483" s="27"/>
      <c r="T483" s="27"/>
      <c r="U483" s="27"/>
      <c r="V483" s="27"/>
      <c r="W483" s="27"/>
      <c r="X483" s="27"/>
      <c r="Y483" s="27"/>
      <c r="Z483" s="27"/>
      <c r="AA483" s="27"/>
      <c r="AB483" s="27"/>
      <c r="AC483" s="27"/>
      <c r="AD483" s="27"/>
      <c r="AE483" s="27"/>
      <c r="AF483" s="27"/>
      <c r="AG483" s="27"/>
      <c r="AH483" s="27"/>
      <c r="AI483" s="27"/>
      <c r="AJ483" s="27"/>
      <c r="AK483" s="27"/>
      <c r="AL483" s="27"/>
    </row>
    <row r="484" spans="1:38">
      <c r="A484" s="27"/>
      <c r="B484" s="27"/>
      <c r="C484" s="27"/>
      <c r="D484" s="27"/>
      <c r="E484" s="27"/>
      <c r="F484" s="27"/>
      <c r="G484" s="27"/>
      <c r="H484" s="27"/>
      <c r="I484" s="27"/>
      <c r="J484" s="27"/>
      <c r="K484" s="27"/>
      <c r="L484" s="27"/>
      <c r="M484" s="27"/>
      <c r="N484" s="27"/>
      <c r="O484" s="27"/>
      <c r="P484" s="27"/>
      <c r="Q484" s="27"/>
      <c r="R484" s="80"/>
      <c r="S484" s="27"/>
      <c r="T484" s="27"/>
      <c r="U484" s="27"/>
      <c r="V484" s="27"/>
      <c r="W484" s="27"/>
      <c r="X484" s="27"/>
      <c r="Y484" s="27"/>
      <c r="Z484" s="27"/>
      <c r="AA484" s="27"/>
      <c r="AB484" s="27"/>
      <c r="AC484" s="27"/>
      <c r="AD484" s="27"/>
      <c r="AE484" s="27"/>
      <c r="AF484" s="27"/>
      <c r="AG484" s="27"/>
      <c r="AH484" s="27"/>
      <c r="AI484" s="27"/>
      <c r="AJ484" s="27"/>
      <c r="AK484" s="27"/>
      <c r="AL484" s="27"/>
    </row>
    <row r="485" spans="1:38">
      <c r="A485" s="27"/>
      <c r="B485" s="27"/>
      <c r="C485" s="27"/>
      <c r="D485" s="27"/>
      <c r="E485" s="27"/>
      <c r="F485" s="27"/>
      <c r="G485" s="27"/>
      <c r="H485" s="27"/>
      <c r="I485" s="27"/>
      <c r="J485" s="27"/>
      <c r="K485" s="27"/>
      <c r="L485" s="27"/>
      <c r="M485" s="27"/>
      <c r="N485" s="27"/>
      <c r="O485" s="27"/>
      <c r="P485" s="27"/>
      <c r="Q485" s="27"/>
      <c r="R485" s="80"/>
      <c r="S485" s="27"/>
      <c r="T485" s="27"/>
      <c r="U485" s="27"/>
      <c r="V485" s="27"/>
      <c r="W485" s="27"/>
      <c r="X485" s="27"/>
      <c r="Y485" s="27"/>
      <c r="Z485" s="27"/>
      <c r="AA485" s="27"/>
      <c r="AB485" s="27"/>
      <c r="AC485" s="27"/>
      <c r="AD485" s="27"/>
      <c r="AE485" s="27"/>
      <c r="AF485" s="27"/>
      <c r="AG485" s="27"/>
      <c r="AH485" s="27"/>
      <c r="AI485" s="27"/>
      <c r="AJ485" s="27"/>
      <c r="AK485" s="27"/>
      <c r="AL485" s="27"/>
    </row>
    <row r="486" spans="1:38">
      <c r="A486" s="27"/>
      <c r="B486" s="27"/>
      <c r="C486" s="27"/>
      <c r="D486" s="27"/>
      <c r="E486" s="27"/>
      <c r="F486" s="27"/>
      <c r="G486" s="27"/>
      <c r="H486" s="27"/>
      <c r="I486" s="27"/>
      <c r="J486" s="27"/>
      <c r="K486" s="27"/>
      <c r="L486" s="27"/>
      <c r="M486" s="27"/>
      <c r="N486" s="27"/>
      <c r="O486" s="27"/>
      <c r="P486" s="27"/>
      <c r="Q486" s="27"/>
      <c r="R486" s="80"/>
      <c r="S486" s="27"/>
      <c r="T486" s="27"/>
      <c r="U486" s="27"/>
      <c r="V486" s="27"/>
      <c r="W486" s="27"/>
      <c r="X486" s="27"/>
      <c r="Y486" s="27"/>
      <c r="Z486" s="27"/>
      <c r="AA486" s="27"/>
      <c r="AB486" s="27"/>
      <c r="AC486" s="27"/>
      <c r="AD486" s="27"/>
      <c r="AE486" s="27"/>
      <c r="AF486" s="27"/>
      <c r="AG486" s="27"/>
      <c r="AH486" s="27"/>
      <c r="AI486" s="27"/>
      <c r="AJ486" s="27"/>
      <c r="AK486" s="27"/>
      <c r="AL486" s="27"/>
    </row>
    <row r="487" spans="1:38">
      <c r="A487" s="27"/>
      <c r="B487" s="27"/>
      <c r="C487" s="27"/>
      <c r="D487" s="27"/>
      <c r="E487" s="27"/>
      <c r="F487" s="27"/>
      <c r="G487" s="27"/>
      <c r="H487" s="27"/>
      <c r="I487" s="27"/>
      <c r="J487" s="27"/>
      <c r="K487" s="27"/>
      <c r="L487" s="27"/>
      <c r="M487" s="27"/>
      <c r="N487" s="27"/>
      <c r="O487" s="27"/>
      <c r="P487" s="27"/>
      <c r="Q487" s="27"/>
      <c r="R487" s="80"/>
      <c r="S487" s="27"/>
      <c r="T487" s="27"/>
      <c r="U487" s="27"/>
      <c r="V487" s="27"/>
      <c r="W487" s="27"/>
      <c r="X487" s="27"/>
      <c r="Y487" s="27"/>
      <c r="Z487" s="27"/>
      <c r="AA487" s="27"/>
      <c r="AB487" s="27"/>
      <c r="AC487" s="27"/>
      <c r="AD487" s="27"/>
      <c r="AE487" s="27"/>
      <c r="AF487" s="27"/>
      <c r="AG487" s="27"/>
      <c r="AH487" s="27"/>
      <c r="AI487" s="27"/>
      <c r="AJ487" s="27"/>
      <c r="AK487" s="27"/>
      <c r="AL487" s="27"/>
    </row>
    <row r="488" spans="1:38">
      <c r="A488" s="27"/>
      <c r="B488" s="27"/>
      <c r="C488" s="27"/>
      <c r="D488" s="27"/>
      <c r="E488" s="27"/>
      <c r="F488" s="27"/>
      <c r="G488" s="27"/>
      <c r="H488" s="27"/>
      <c r="I488" s="27"/>
      <c r="J488" s="27"/>
      <c r="K488" s="27"/>
      <c r="L488" s="27"/>
      <c r="M488" s="27"/>
      <c r="N488" s="27"/>
      <c r="O488" s="27"/>
      <c r="P488" s="27"/>
      <c r="Q488" s="27"/>
      <c r="R488" s="80"/>
      <c r="S488" s="27"/>
      <c r="T488" s="27"/>
      <c r="U488" s="27"/>
      <c r="V488" s="27"/>
      <c r="W488" s="27"/>
      <c r="X488" s="27"/>
      <c r="Y488" s="27"/>
      <c r="Z488" s="27"/>
      <c r="AA488" s="27"/>
      <c r="AB488" s="27"/>
      <c r="AC488" s="27"/>
      <c r="AD488" s="27"/>
      <c r="AE488" s="27"/>
      <c r="AF488" s="27"/>
      <c r="AG488" s="27"/>
      <c r="AH488" s="27"/>
      <c r="AI488" s="27"/>
      <c r="AJ488" s="27"/>
      <c r="AK488" s="27"/>
      <c r="AL488" s="27"/>
    </row>
    <row r="489" spans="1:38">
      <c r="A489" s="27"/>
      <c r="B489" s="27"/>
      <c r="C489" s="27"/>
      <c r="D489" s="27"/>
      <c r="E489" s="27"/>
      <c r="F489" s="27"/>
      <c r="G489" s="27"/>
      <c r="H489" s="27"/>
      <c r="I489" s="27"/>
      <c r="J489" s="27"/>
      <c r="K489" s="27"/>
      <c r="L489" s="27"/>
      <c r="M489" s="27"/>
      <c r="N489" s="27"/>
      <c r="O489" s="27"/>
      <c r="P489" s="27"/>
      <c r="Q489" s="27"/>
      <c r="R489" s="80"/>
      <c r="S489" s="27"/>
      <c r="T489" s="27"/>
      <c r="U489" s="27"/>
      <c r="V489" s="27"/>
      <c r="W489" s="27"/>
      <c r="X489" s="27"/>
      <c r="Y489" s="27"/>
      <c r="Z489" s="27"/>
      <c r="AA489" s="27"/>
      <c r="AB489" s="27"/>
      <c r="AC489" s="27"/>
      <c r="AD489" s="27"/>
      <c r="AE489" s="27"/>
      <c r="AF489" s="27"/>
      <c r="AG489" s="27"/>
      <c r="AH489" s="27"/>
      <c r="AI489" s="27"/>
      <c r="AJ489" s="27"/>
      <c r="AK489" s="27"/>
      <c r="AL489" s="27"/>
    </row>
    <row r="490" spans="1:38">
      <c r="A490" s="27"/>
      <c r="B490" s="27"/>
      <c r="C490" s="27"/>
      <c r="D490" s="27"/>
      <c r="E490" s="27"/>
      <c r="F490" s="27"/>
      <c r="G490" s="27"/>
      <c r="H490" s="27"/>
      <c r="I490" s="27"/>
      <c r="J490" s="27"/>
      <c r="K490" s="27"/>
      <c r="L490" s="27"/>
      <c r="M490" s="27"/>
      <c r="N490" s="27"/>
      <c r="O490" s="27"/>
      <c r="P490" s="27"/>
      <c r="Q490" s="27"/>
      <c r="R490" s="80"/>
      <c r="S490" s="27"/>
      <c r="T490" s="27"/>
      <c r="U490" s="27"/>
      <c r="V490" s="27"/>
      <c r="W490" s="27"/>
      <c r="X490" s="27"/>
      <c r="Y490" s="27"/>
      <c r="Z490" s="27"/>
      <c r="AA490" s="27"/>
      <c r="AB490" s="27"/>
      <c r="AC490" s="27"/>
      <c r="AD490" s="27"/>
      <c r="AE490" s="27"/>
      <c r="AF490" s="27"/>
      <c r="AG490" s="27"/>
      <c r="AH490" s="27"/>
      <c r="AI490" s="27"/>
      <c r="AJ490" s="27"/>
      <c r="AK490" s="27"/>
      <c r="AL490" s="27"/>
    </row>
    <row r="491" spans="1:38">
      <c r="A491" s="27"/>
      <c r="B491" s="27"/>
      <c r="C491" s="27"/>
      <c r="D491" s="27"/>
      <c r="E491" s="27"/>
      <c r="F491" s="27"/>
      <c r="G491" s="27"/>
      <c r="H491" s="27"/>
      <c r="I491" s="27"/>
      <c r="J491" s="27"/>
      <c r="K491" s="27"/>
      <c r="L491" s="27"/>
      <c r="M491" s="27"/>
      <c r="N491" s="27"/>
      <c r="O491" s="27"/>
      <c r="P491" s="27"/>
      <c r="Q491" s="27"/>
      <c r="R491" s="80"/>
      <c r="S491" s="27"/>
      <c r="T491" s="27"/>
      <c r="U491" s="27"/>
      <c r="V491" s="27"/>
      <c r="W491" s="27"/>
      <c r="X491" s="27"/>
      <c r="Y491" s="27"/>
      <c r="Z491" s="27"/>
      <c r="AA491" s="27"/>
      <c r="AB491" s="27"/>
      <c r="AC491" s="27"/>
      <c r="AD491" s="27"/>
      <c r="AE491" s="27"/>
      <c r="AF491" s="27"/>
      <c r="AG491" s="27"/>
      <c r="AH491" s="27"/>
      <c r="AI491" s="27"/>
      <c r="AJ491" s="27"/>
      <c r="AK491" s="27"/>
      <c r="AL491" s="27"/>
    </row>
    <row r="492" spans="1:38">
      <c r="A492" s="27"/>
      <c r="B492" s="27"/>
      <c r="C492" s="27"/>
      <c r="D492" s="27"/>
      <c r="E492" s="27"/>
      <c r="F492" s="27"/>
      <c r="G492" s="27"/>
      <c r="H492" s="27"/>
      <c r="I492" s="27"/>
      <c r="J492" s="27"/>
      <c r="K492" s="27"/>
      <c r="L492" s="27"/>
      <c r="M492" s="27"/>
      <c r="N492" s="27"/>
      <c r="O492" s="27"/>
      <c r="P492" s="27"/>
      <c r="Q492" s="27"/>
      <c r="R492" s="80"/>
      <c r="S492" s="27"/>
      <c r="T492" s="27"/>
      <c r="U492" s="27"/>
      <c r="V492" s="27"/>
      <c r="W492" s="27"/>
      <c r="X492" s="27"/>
      <c r="Y492" s="27"/>
      <c r="Z492" s="27"/>
      <c r="AA492" s="27"/>
      <c r="AB492" s="27"/>
      <c r="AC492" s="27"/>
      <c r="AD492" s="27"/>
      <c r="AE492" s="27"/>
      <c r="AF492" s="27"/>
      <c r="AG492" s="27"/>
      <c r="AH492" s="27"/>
      <c r="AI492" s="27"/>
      <c r="AJ492" s="27"/>
      <c r="AK492" s="27"/>
      <c r="AL492" s="27"/>
    </row>
    <row r="493" spans="1:38">
      <c r="A493" s="27"/>
      <c r="B493" s="27"/>
      <c r="C493" s="27"/>
      <c r="D493" s="27"/>
      <c r="E493" s="27"/>
      <c r="F493" s="27"/>
      <c r="G493" s="27"/>
      <c r="H493" s="27"/>
      <c r="I493" s="27"/>
      <c r="J493" s="27"/>
      <c r="K493" s="27"/>
      <c r="L493" s="27"/>
      <c r="M493" s="27"/>
      <c r="N493" s="27"/>
      <c r="O493" s="27"/>
      <c r="P493" s="27"/>
      <c r="Q493" s="27"/>
      <c r="R493" s="80"/>
      <c r="S493" s="27"/>
      <c r="T493" s="27"/>
      <c r="U493" s="27"/>
      <c r="V493" s="27"/>
      <c r="W493" s="27"/>
      <c r="X493" s="27"/>
      <c r="Y493" s="27"/>
      <c r="Z493" s="27"/>
      <c r="AA493" s="27"/>
      <c r="AB493" s="27"/>
      <c r="AC493" s="27"/>
      <c r="AD493" s="27"/>
      <c r="AE493" s="27"/>
      <c r="AF493" s="27"/>
      <c r="AG493" s="27"/>
      <c r="AH493" s="27"/>
      <c r="AI493" s="27"/>
      <c r="AJ493" s="27"/>
      <c r="AK493" s="27"/>
      <c r="AL493" s="27"/>
    </row>
    <row r="494" spans="1:38">
      <c r="A494" s="27"/>
      <c r="B494" s="27"/>
      <c r="C494" s="27"/>
      <c r="D494" s="27"/>
      <c r="E494" s="27"/>
      <c r="F494" s="27"/>
      <c r="G494" s="27"/>
      <c r="H494" s="27"/>
      <c r="I494" s="27"/>
      <c r="J494" s="27"/>
      <c r="K494" s="27"/>
      <c r="L494" s="27"/>
      <c r="M494" s="27"/>
      <c r="N494" s="27"/>
      <c r="O494" s="27"/>
      <c r="P494" s="27"/>
      <c r="Q494" s="27"/>
      <c r="R494" s="80"/>
      <c r="S494" s="27"/>
      <c r="T494" s="27"/>
      <c r="U494" s="27"/>
      <c r="V494" s="27"/>
      <c r="W494" s="27"/>
      <c r="X494" s="27"/>
      <c r="Y494" s="27"/>
      <c r="Z494" s="27"/>
      <c r="AA494" s="27"/>
      <c r="AB494" s="27"/>
      <c r="AC494" s="27"/>
      <c r="AD494" s="27"/>
      <c r="AE494" s="27"/>
      <c r="AF494" s="27"/>
      <c r="AG494" s="27"/>
      <c r="AH494" s="27"/>
      <c r="AI494" s="27"/>
      <c r="AJ494" s="27"/>
      <c r="AK494" s="27"/>
      <c r="AL494" s="27"/>
    </row>
    <row r="495" spans="1:38">
      <c r="A495" s="27"/>
      <c r="B495" s="27"/>
      <c r="C495" s="27"/>
      <c r="D495" s="27"/>
      <c r="E495" s="27"/>
      <c r="F495" s="27"/>
      <c r="G495" s="27"/>
      <c r="H495" s="27"/>
      <c r="I495" s="27"/>
      <c r="J495" s="27"/>
      <c r="K495" s="27"/>
      <c r="L495" s="27"/>
      <c r="M495" s="27"/>
      <c r="N495" s="27"/>
      <c r="O495" s="27"/>
      <c r="P495" s="27"/>
      <c r="Q495" s="27"/>
      <c r="R495" s="80"/>
      <c r="S495" s="27"/>
      <c r="T495" s="27"/>
      <c r="U495" s="27"/>
      <c r="V495" s="27"/>
      <c r="W495" s="27"/>
      <c r="X495" s="27"/>
      <c r="Y495" s="27"/>
      <c r="Z495" s="27"/>
      <c r="AA495" s="27"/>
      <c r="AB495" s="27"/>
      <c r="AC495" s="27"/>
      <c r="AD495" s="27"/>
      <c r="AE495" s="27"/>
      <c r="AF495" s="27"/>
      <c r="AG495" s="27"/>
      <c r="AH495" s="27"/>
      <c r="AI495" s="27"/>
      <c r="AJ495" s="27"/>
      <c r="AK495" s="27"/>
      <c r="AL495" s="27"/>
    </row>
    <row r="496" spans="1:38">
      <c r="A496" s="27"/>
      <c r="B496" s="27"/>
      <c r="C496" s="27"/>
      <c r="D496" s="27"/>
      <c r="E496" s="27"/>
      <c r="F496" s="27"/>
      <c r="G496" s="27"/>
      <c r="H496" s="27"/>
      <c r="I496" s="27"/>
      <c r="J496" s="27"/>
      <c r="K496" s="27"/>
      <c r="L496" s="27"/>
      <c r="M496" s="27"/>
      <c r="N496" s="27"/>
      <c r="O496" s="27"/>
      <c r="P496" s="27"/>
      <c r="Q496" s="27"/>
      <c r="R496" s="80"/>
      <c r="S496" s="27"/>
      <c r="T496" s="27"/>
      <c r="U496" s="27"/>
      <c r="V496" s="27"/>
      <c r="W496" s="27"/>
      <c r="X496" s="27"/>
      <c r="Y496" s="27"/>
      <c r="Z496" s="27"/>
      <c r="AA496" s="27"/>
      <c r="AB496" s="27"/>
      <c r="AC496" s="27"/>
      <c r="AD496" s="27"/>
      <c r="AE496" s="27"/>
      <c r="AF496" s="27"/>
      <c r="AG496" s="27"/>
      <c r="AH496" s="27"/>
      <c r="AI496" s="27"/>
      <c r="AJ496" s="27"/>
      <c r="AK496" s="27"/>
      <c r="AL496" s="27"/>
    </row>
    <row r="497" spans="1:38">
      <c r="A497" s="27"/>
      <c r="B497" s="27"/>
      <c r="C497" s="27"/>
      <c r="D497" s="27"/>
      <c r="E497" s="27"/>
      <c r="F497" s="27"/>
      <c r="G497" s="27"/>
      <c r="H497" s="27"/>
      <c r="I497" s="27"/>
      <c r="J497" s="27"/>
      <c r="K497" s="27"/>
      <c r="L497" s="27"/>
      <c r="M497" s="27"/>
      <c r="N497" s="27"/>
      <c r="O497" s="27"/>
      <c r="P497" s="27"/>
      <c r="Q497" s="27"/>
      <c r="R497" s="80"/>
      <c r="S497" s="27"/>
      <c r="T497" s="27"/>
      <c r="U497" s="27"/>
      <c r="V497" s="27"/>
      <c r="W497" s="27"/>
      <c r="X497" s="27"/>
      <c r="Y497" s="27"/>
      <c r="Z497" s="27"/>
      <c r="AA497" s="27"/>
      <c r="AB497" s="27"/>
      <c r="AC497" s="27"/>
      <c r="AD497" s="27"/>
      <c r="AE497" s="27"/>
      <c r="AF497" s="27"/>
      <c r="AG497" s="27"/>
      <c r="AH497" s="27"/>
      <c r="AI497" s="27"/>
      <c r="AJ497" s="27"/>
      <c r="AK497" s="27"/>
      <c r="AL497" s="27"/>
    </row>
    <row r="498" spans="1:38">
      <c r="A498" s="27"/>
      <c r="B498" s="27"/>
      <c r="C498" s="27"/>
      <c r="D498" s="27"/>
      <c r="E498" s="27"/>
      <c r="F498" s="27"/>
      <c r="G498" s="27"/>
      <c r="H498" s="27"/>
      <c r="I498" s="27"/>
      <c r="J498" s="27"/>
      <c r="K498" s="27"/>
      <c r="L498" s="27"/>
      <c r="M498" s="27"/>
      <c r="N498" s="27"/>
      <c r="O498" s="27"/>
      <c r="P498" s="27"/>
      <c r="Q498" s="27"/>
      <c r="R498" s="80"/>
      <c r="S498" s="27"/>
      <c r="T498" s="27"/>
      <c r="U498" s="27"/>
      <c r="V498" s="27"/>
      <c r="W498" s="27"/>
      <c r="X498" s="27"/>
      <c r="Y498" s="27"/>
      <c r="Z498" s="27"/>
      <c r="AA498" s="27"/>
      <c r="AB498" s="27"/>
      <c r="AC498" s="27"/>
      <c r="AD498" s="27"/>
      <c r="AE498" s="27"/>
      <c r="AF498" s="27"/>
      <c r="AG498" s="27"/>
      <c r="AH498" s="27"/>
      <c r="AI498" s="27"/>
      <c r="AJ498" s="27"/>
      <c r="AK498" s="27"/>
      <c r="AL498" s="27"/>
    </row>
    <row r="499" spans="1:38">
      <c r="A499" s="27"/>
      <c r="B499" s="27"/>
      <c r="C499" s="27"/>
      <c r="D499" s="27"/>
      <c r="E499" s="27"/>
      <c r="F499" s="27"/>
      <c r="G499" s="27"/>
      <c r="H499" s="27"/>
      <c r="I499" s="27"/>
      <c r="J499" s="27"/>
      <c r="K499" s="27"/>
      <c r="L499" s="27"/>
      <c r="M499" s="27"/>
      <c r="N499" s="27"/>
      <c r="O499" s="27"/>
      <c r="P499" s="27"/>
      <c r="Q499" s="27"/>
      <c r="R499" s="80"/>
      <c r="S499" s="27"/>
      <c r="T499" s="27"/>
      <c r="U499" s="27"/>
      <c r="V499" s="27"/>
      <c r="W499" s="27"/>
      <c r="X499" s="27"/>
      <c r="Y499" s="27"/>
      <c r="Z499" s="27"/>
      <c r="AA499" s="27"/>
      <c r="AB499" s="27"/>
      <c r="AC499" s="27"/>
      <c r="AD499" s="27"/>
      <c r="AE499" s="27"/>
      <c r="AF499" s="27"/>
      <c r="AG499" s="27"/>
      <c r="AH499" s="27"/>
      <c r="AI499" s="27"/>
      <c r="AJ499" s="27"/>
      <c r="AK499" s="27"/>
      <c r="AL499" s="27"/>
    </row>
    <row r="500" spans="1:38">
      <c r="A500" s="27"/>
      <c r="B500" s="27"/>
      <c r="C500" s="27"/>
      <c r="D500" s="27"/>
      <c r="E500" s="27"/>
      <c r="F500" s="27"/>
      <c r="G500" s="27"/>
      <c r="H500" s="27"/>
      <c r="I500" s="27"/>
      <c r="J500" s="27"/>
      <c r="K500" s="27"/>
      <c r="L500" s="27"/>
      <c r="M500" s="27"/>
      <c r="N500" s="27"/>
      <c r="O500" s="27"/>
      <c r="P500" s="27"/>
      <c r="Q500" s="27"/>
      <c r="R500" s="80"/>
      <c r="S500" s="27"/>
      <c r="T500" s="27"/>
      <c r="U500" s="27"/>
      <c r="V500" s="27"/>
      <c r="W500" s="27"/>
      <c r="X500" s="27"/>
      <c r="Y500" s="27"/>
      <c r="Z500" s="27"/>
      <c r="AA500" s="27"/>
      <c r="AB500" s="27"/>
      <c r="AC500" s="27"/>
      <c r="AD500" s="27"/>
      <c r="AE500" s="27"/>
      <c r="AF500" s="27"/>
      <c r="AG500" s="27"/>
      <c r="AH500" s="27"/>
      <c r="AI500" s="27"/>
      <c r="AJ500" s="27"/>
      <c r="AK500" s="27"/>
      <c r="AL500" s="27"/>
    </row>
    <row r="501" spans="1:38">
      <c r="A501" s="27"/>
      <c r="B501" s="27"/>
      <c r="C501" s="27"/>
      <c r="D501" s="27"/>
      <c r="E501" s="27"/>
      <c r="F501" s="27"/>
      <c r="G501" s="27"/>
      <c r="H501" s="27"/>
      <c r="I501" s="27"/>
      <c r="J501" s="27"/>
      <c r="K501" s="27"/>
      <c r="L501" s="27"/>
      <c r="M501" s="27"/>
      <c r="N501" s="27"/>
      <c r="O501" s="27"/>
      <c r="P501" s="27"/>
      <c r="Q501" s="27"/>
      <c r="R501" s="80"/>
      <c r="S501" s="27"/>
      <c r="T501" s="27"/>
      <c r="U501" s="27"/>
      <c r="V501" s="27"/>
      <c r="W501" s="27"/>
      <c r="X501" s="27"/>
      <c r="Y501" s="27"/>
      <c r="Z501" s="27"/>
      <c r="AA501" s="27"/>
      <c r="AB501" s="27"/>
      <c r="AC501" s="27"/>
      <c r="AD501" s="27"/>
      <c r="AE501" s="27"/>
      <c r="AF501" s="27"/>
      <c r="AG501" s="27"/>
      <c r="AH501" s="27"/>
      <c r="AI501" s="27"/>
      <c r="AJ501" s="27"/>
      <c r="AK501" s="27"/>
      <c r="AL501" s="27"/>
    </row>
    <row r="502" spans="1:38">
      <c r="A502" s="27"/>
      <c r="B502" s="27"/>
      <c r="C502" s="27"/>
      <c r="D502" s="27"/>
      <c r="E502" s="27"/>
      <c r="F502" s="27"/>
      <c r="G502" s="27"/>
      <c r="H502" s="27"/>
      <c r="I502" s="27"/>
      <c r="J502" s="27"/>
      <c r="K502" s="27"/>
      <c r="L502" s="27"/>
      <c r="M502" s="27"/>
      <c r="N502" s="27"/>
      <c r="O502" s="27"/>
      <c r="P502" s="27"/>
      <c r="Q502" s="27"/>
      <c r="R502" s="80"/>
      <c r="S502" s="27"/>
      <c r="T502" s="27"/>
      <c r="U502" s="27"/>
      <c r="V502" s="27"/>
      <c r="W502" s="27"/>
      <c r="X502" s="27"/>
      <c r="Y502" s="27"/>
      <c r="Z502" s="27"/>
      <c r="AA502" s="27"/>
      <c r="AB502" s="27"/>
      <c r="AC502" s="27"/>
      <c r="AD502" s="27"/>
      <c r="AE502" s="27"/>
      <c r="AF502" s="27"/>
      <c r="AG502" s="27"/>
      <c r="AH502" s="27"/>
      <c r="AI502" s="27"/>
      <c r="AJ502" s="27"/>
      <c r="AK502" s="27"/>
      <c r="AL502" s="27"/>
    </row>
    <row r="503" spans="1:38">
      <c r="A503" s="27"/>
      <c r="B503" s="27"/>
      <c r="C503" s="27"/>
      <c r="D503" s="27"/>
      <c r="E503" s="27"/>
      <c r="F503" s="27"/>
      <c r="G503" s="27"/>
      <c r="H503" s="27"/>
      <c r="I503" s="27"/>
      <c r="J503" s="27"/>
      <c r="K503" s="27"/>
      <c r="L503" s="27"/>
      <c r="M503" s="27"/>
      <c r="N503" s="27"/>
      <c r="O503" s="27"/>
      <c r="P503" s="27"/>
      <c r="Q503" s="27"/>
      <c r="R503" s="80"/>
      <c r="S503" s="27"/>
      <c r="T503" s="27"/>
      <c r="U503" s="27"/>
      <c r="V503" s="27"/>
      <c r="W503" s="27"/>
      <c r="X503" s="27"/>
      <c r="Y503" s="27"/>
      <c r="Z503" s="27"/>
      <c r="AA503" s="27"/>
      <c r="AB503" s="27"/>
      <c r="AC503" s="27"/>
      <c r="AD503" s="27"/>
      <c r="AE503" s="27"/>
      <c r="AF503" s="27"/>
      <c r="AG503" s="27"/>
      <c r="AH503" s="27"/>
      <c r="AI503" s="27"/>
      <c r="AJ503" s="27"/>
      <c r="AK503" s="27"/>
      <c r="AL503" s="27"/>
    </row>
    <row r="504" spans="1:38">
      <c r="A504" s="27"/>
      <c r="B504" s="27"/>
      <c r="C504" s="27"/>
      <c r="D504" s="27"/>
      <c r="E504" s="27"/>
      <c r="F504" s="27"/>
      <c r="G504" s="27"/>
      <c r="H504" s="27"/>
      <c r="I504" s="27"/>
      <c r="J504" s="27"/>
      <c r="K504" s="27"/>
      <c r="L504" s="27"/>
      <c r="M504" s="27"/>
      <c r="N504" s="27"/>
      <c r="O504" s="27"/>
      <c r="P504" s="27"/>
      <c r="Q504" s="27"/>
      <c r="R504" s="80"/>
      <c r="S504" s="27"/>
      <c r="T504" s="27"/>
      <c r="U504" s="27"/>
      <c r="V504" s="27"/>
      <c r="W504" s="27"/>
      <c r="X504" s="27"/>
      <c r="Y504" s="27"/>
      <c r="Z504" s="27"/>
      <c r="AA504" s="27"/>
      <c r="AB504" s="27"/>
      <c r="AC504" s="27"/>
      <c r="AD504" s="27"/>
      <c r="AE504" s="27"/>
      <c r="AF504" s="27"/>
      <c r="AG504" s="27"/>
      <c r="AH504" s="27"/>
      <c r="AI504" s="27"/>
      <c r="AJ504" s="27"/>
      <c r="AK504" s="27"/>
      <c r="AL504" s="27"/>
    </row>
    <row r="505" spans="1:38">
      <c r="A505" s="27"/>
      <c r="B505" s="27"/>
      <c r="C505" s="27"/>
      <c r="D505" s="27"/>
      <c r="E505" s="27"/>
      <c r="F505" s="27"/>
      <c r="G505" s="27"/>
      <c r="H505" s="27"/>
      <c r="I505" s="27"/>
      <c r="J505" s="27"/>
      <c r="K505" s="27"/>
      <c r="L505" s="27"/>
      <c r="M505" s="27"/>
      <c r="N505" s="27"/>
      <c r="O505" s="27"/>
      <c r="P505" s="27"/>
      <c r="Q505" s="27"/>
      <c r="R505" s="80"/>
      <c r="S505" s="27"/>
      <c r="T505" s="27"/>
      <c r="U505" s="27"/>
      <c r="V505" s="27"/>
      <c r="W505" s="27"/>
      <c r="X505" s="27"/>
      <c r="Y505" s="27"/>
      <c r="Z505" s="27"/>
      <c r="AA505" s="27"/>
      <c r="AB505" s="27"/>
      <c r="AC505" s="27"/>
      <c r="AD505" s="27"/>
      <c r="AE505" s="27"/>
      <c r="AF505" s="27"/>
      <c r="AG505" s="27"/>
      <c r="AH505" s="27"/>
      <c r="AI505" s="27"/>
      <c r="AJ505" s="27"/>
      <c r="AK505" s="27"/>
      <c r="AL505" s="27"/>
    </row>
    <row r="506" spans="1:38">
      <c r="A506" s="27"/>
      <c r="B506" s="27"/>
      <c r="C506" s="27"/>
      <c r="D506" s="27"/>
      <c r="E506" s="27"/>
      <c r="F506" s="27"/>
      <c r="G506" s="27"/>
      <c r="H506" s="27"/>
      <c r="I506" s="27"/>
      <c r="J506" s="27"/>
      <c r="K506" s="27"/>
      <c r="L506" s="27"/>
      <c r="M506" s="27"/>
      <c r="N506" s="27"/>
      <c r="O506" s="27"/>
      <c r="P506" s="27"/>
      <c r="Q506" s="27"/>
      <c r="R506" s="80"/>
      <c r="S506" s="27"/>
      <c r="T506" s="27"/>
      <c r="U506" s="27"/>
      <c r="V506" s="27"/>
      <c r="W506" s="27"/>
      <c r="X506" s="27"/>
      <c r="Y506" s="27"/>
      <c r="Z506" s="27"/>
      <c r="AA506" s="27"/>
      <c r="AB506" s="27"/>
      <c r="AC506" s="27"/>
      <c r="AD506" s="27"/>
      <c r="AE506" s="27"/>
      <c r="AF506" s="27"/>
      <c r="AG506" s="27"/>
      <c r="AH506" s="27"/>
      <c r="AI506" s="27"/>
      <c r="AJ506" s="27"/>
      <c r="AK506" s="27"/>
      <c r="AL506" s="27"/>
    </row>
    <row r="507" spans="1:38">
      <c r="A507" s="27"/>
      <c r="B507" s="27"/>
      <c r="C507" s="27"/>
      <c r="D507" s="27"/>
      <c r="E507" s="27"/>
      <c r="F507" s="27"/>
      <c r="G507" s="27"/>
      <c r="H507" s="27"/>
      <c r="I507" s="27"/>
      <c r="J507" s="27"/>
      <c r="K507" s="27"/>
      <c r="L507" s="27"/>
      <c r="M507" s="27"/>
      <c r="N507" s="27"/>
      <c r="O507" s="27"/>
      <c r="P507" s="27"/>
      <c r="Q507" s="27"/>
      <c r="R507" s="80"/>
      <c r="S507" s="27"/>
      <c r="T507" s="27"/>
      <c r="U507" s="27"/>
      <c r="V507" s="27"/>
      <c r="W507" s="27"/>
      <c r="X507" s="27"/>
      <c r="Y507" s="27"/>
      <c r="Z507" s="27"/>
      <c r="AA507" s="27"/>
      <c r="AB507" s="27"/>
      <c r="AC507" s="27"/>
      <c r="AD507" s="27"/>
      <c r="AE507" s="27"/>
      <c r="AF507" s="27"/>
      <c r="AG507" s="27"/>
      <c r="AH507" s="27"/>
      <c r="AI507" s="27"/>
      <c r="AJ507" s="27"/>
      <c r="AK507" s="27"/>
      <c r="AL507" s="27"/>
    </row>
    <row r="508" spans="1:38">
      <c r="A508" s="27"/>
      <c r="B508" s="27"/>
      <c r="C508" s="27"/>
      <c r="D508" s="27"/>
      <c r="E508" s="27"/>
      <c r="F508" s="27"/>
      <c r="G508" s="27"/>
      <c r="H508" s="27"/>
      <c r="I508" s="27"/>
      <c r="J508" s="27"/>
      <c r="K508" s="27"/>
      <c r="L508" s="27"/>
      <c r="M508" s="27"/>
      <c r="N508" s="27"/>
      <c r="O508" s="27"/>
      <c r="P508" s="27"/>
      <c r="Q508" s="27"/>
      <c r="R508" s="80"/>
      <c r="S508" s="27"/>
      <c r="T508" s="27"/>
      <c r="U508" s="27"/>
      <c r="V508" s="27"/>
      <c r="W508" s="27"/>
      <c r="X508" s="27"/>
      <c r="Y508" s="27"/>
      <c r="Z508" s="27"/>
      <c r="AA508" s="27"/>
      <c r="AB508" s="27"/>
      <c r="AC508" s="27"/>
      <c r="AD508" s="27"/>
      <c r="AE508" s="27"/>
      <c r="AF508" s="27"/>
      <c r="AG508" s="27"/>
      <c r="AH508" s="27"/>
      <c r="AI508" s="27"/>
      <c r="AJ508" s="27"/>
      <c r="AK508" s="27"/>
      <c r="AL508" s="27"/>
    </row>
    <row r="509" spans="1:38">
      <c r="A509" s="27"/>
      <c r="B509" s="27"/>
      <c r="C509" s="27"/>
      <c r="D509" s="27"/>
      <c r="E509" s="27"/>
      <c r="F509" s="27"/>
      <c r="G509" s="27"/>
      <c r="H509" s="27"/>
      <c r="I509" s="27"/>
      <c r="J509" s="27"/>
      <c r="K509" s="27"/>
      <c r="L509" s="27"/>
      <c r="M509" s="27"/>
      <c r="N509" s="27"/>
      <c r="O509" s="27"/>
      <c r="P509" s="27"/>
      <c r="Q509" s="27"/>
      <c r="R509" s="80"/>
      <c r="S509" s="27"/>
      <c r="T509" s="27"/>
      <c r="U509" s="27"/>
      <c r="V509" s="27"/>
      <c r="W509" s="27"/>
      <c r="X509" s="27"/>
      <c r="Y509" s="27"/>
      <c r="Z509" s="27"/>
      <c r="AA509" s="27"/>
      <c r="AB509" s="27"/>
      <c r="AC509" s="27"/>
      <c r="AD509" s="27"/>
      <c r="AE509" s="27"/>
      <c r="AF509" s="27"/>
      <c r="AG509" s="27"/>
      <c r="AH509" s="27"/>
      <c r="AI509" s="27"/>
      <c r="AJ509" s="27"/>
      <c r="AK509" s="27"/>
      <c r="AL509" s="27"/>
    </row>
    <row r="510" spans="1:38">
      <c r="A510" s="27"/>
      <c r="B510" s="27"/>
      <c r="C510" s="27"/>
      <c r="D510" s="27"/>
      <c r="E510" s="27"/>
      <c r="F510" s="27"/>
      <c r="G510" s="27"/>
      <c r="H510" s="27"/>
      <c r="I510" s="27"/>
      <c r="J510" s="27"/>
      <c r="K510" s="27"/>
      <c r="L510" s="27"/>
      <c r="M510" s="27"/>
      <c r="N510" s="27"/>
      <c r="O510" s="27"/>
      <c r="P510" s="27"/>
      <c r="Q510" s="27"/>
      <c r="R510" s="80"/>
      <c r="S510" s="27"/>
      <c r="T510" s="27"/>
      <c r="U510" s="27"/>
      <c r="V510" s="27"/>
      <c r="W510" s="27"/>
      <c r="X510" s="27"/>
      <c r="Y510" s="27"/>
      <c r="Z510" s="27"/>
      <c r="AA510" s="27"/>
      <c r="AB510" s="27"/>
      <c r="AC510" s="27"/>
      <c r="AD510" s="27"/>
      <c r="AE510" s="27"/>
      <c r="AF510" s="27"/>
      <c r="AG510" s="27"/>
      <c r="AH510" s="27"/>
      <c r="AI510" s="27"/>
      <c r="AJ510" s="27"/>
      <c r="AK510" s="27"/>
      <c r="AL510" s="27"/>
    </row>
    <row r="511" spans="1:38">
      <c r="A511" s="27"/>
      <c r="B511" s="27"/>
      <c r="C511" s="27"/>
      <c r="D511" s="27"/>
      <c r="E511" s="27"/>
      <c r="F511" s="27"/>
      <c r="G511" s="27"/>
      <c r="H511" s="27"/>
      <c r="I511" s="27"/>
      <c r="J511" s="27"/>
      <c r="K511" s="27"/>
      <c r="L511" s="27"/>
      <c r="M511" s="27"/>
      <c r="N511" s="27"/>
      <c r="O511" s="27"/>
      <c r="P511" s="27"/>
      <c r="Q511" s="27"/>
      <c r="R511" s="80"/>
      <c r="S511" s="27"/>
      <c r="T511" s="27"/>
      <c r="U511" s="27"/>
      <c r="V511" s="27"/>
      <c r="W511" s="27"/>
      <c r="X511" s="27"/>
      <c r="Y511" s="27"/>
      <c r="Z511" s="27"/>
      <c r="AA511" s="27"/>
      <c r="AB511" s="27"/>
      <c r="AC511" s="27"/>
      <c r="AD511" s="27"/>
      <c r="AE511" s="27"/>
      <c r="AF511" s="27"/>
      <c r="AG511" s="27"/>
      <c r="AH511" s="27"/>
      <c r="AI511" s="27"/>
      <c r="AJ511" s="27"/>
      <c r="AK511" s="27"/>
      <c r="AL511" s="27"/>
    </row>
    <row r="512" spans="1:38">
      <c r="A512" s="27"/>
      <c r="B512" s="27"/>
      <c r="C512" s="27"/>
      <c r="D512" s="27"/>
      <c r="E512" s="27"/>
      <c r="F512" s="27"/>
      <c r="G512" s="27"/>
      <c r="H512" s="27"/>
      <c r="I512" s="27"/>
      <c r="J512" s="27"/>
      <c r="K512" s="27"/>
      <c r="L512" s="27"/>
      <c r="M512" s="27"/>
      <c r="N512" s="27"/>
      <c r="O512" s="27"/>
      <c r="P512" s="27"/>
      <c r="Q512" s="27"/>
      <c r="R512" s="80"/>
      <c r="S512" s="27"/>
      <c r="T512" s="27"/>
      <c r="U512" s="27"/>
      <c r="V512" s="27"/>
      <c r="W512" s="27"/>
      <c r="X512" s="27"/>
      <c r="Y512" s="27"/>
      <c r="Z512" s="27"/>
      <c r="AA512" s="27"/>
      <c r="AB512" s="27"/>
      <c r="AC512" s="27"/>
      <c r="AD512" s="27"/>
      <c r="AE512" s="27"/>
      <c r="AF512" s="27"/>
      <c r="AG512" s="27"/>
      <c r="AH512" s="27"/>
      <c r="AI512" s="27"/>
      <c r="AJ512" s="27"/>
      <c r="AK512" s="27"/>
      <c r="AL512" s="27"/>
    </row>
    <row r="513" spans="1:38">
      <c r="A513" s="27"/>
      <c r="B513" s="27"/>
      <c r="C513" s="27"/>
      <c r="D513" s="27"/>
      <c r="E513" s="27"/>
      <c r="F513" s="27"/>
      <c r="G513" s="27"/>
      <c r="H513" s="27"/>
      <c r="I513" s="27"/>
      <c r="J513" s="27"/>
      <c r="K513" s="27"/>
      <c r="L513" s="27"/>
      <c r="M513" s="27"/>
      <c r="N513" s="27"/>
      <c r="O513" s="27"/>
      <c r="P513" s="27"/>
      <c r="Q513" s="27"/>
      <c r="R513" s="80"/>
      <c r="S513" s="27"/>
      <c r="T513" s="27"/>
      <c r="U513" s="27"/>
      <c r="V513" s="27"/>
      <c r="W513" s="27"/>
      <c r="X513" s="27"/>
      <c r="Y513" s="27"/>
      <c r="Z513" s="27"/>
      <c r="AA513" s="27"/>
      <c r="AB513" s="27"/>
      <c r="AC513" s="27"/>
      <c r="AD513" s="27"/>
      <c r="AE513" s="27"/>
      <c r="AF513" s="27"/>
      <c r="AG513" s="27"/>
      <c r="AH513" s="27"/>
      <c r="AI513" s="27"/>
      <c r="AJ513" s="27"/>
      <c r="AK513" s="27"/>
      <c r="AL513" s="27"/>
    </row>
    <row r="514" spans="1:38">
      <c r="A514" s="27"/>
      <c r="B514" s="27"/>
      <c r="C514" s="27"/>
      <c r="D514" s="27"/>
      <c r="E514" s="27"/>
      <c r="F514" s="27"/>
      <c r="G514" s="27"/>
      <c r="H514" s="27"/>
      <c r="I514" s="27"/>
      <c r="J514" s="27"/>
      <c r="K514" s="27"/>
      <c r="L514" s="27"/>
      <c r="M514" s="27"/>
      <c r="N514" s="27"/>
      <c r="O514" s="27"/>
      <c r="P514" s="27"/>
      <c r="Q514" s="27"/>
      <c r="R514" s="80"/>
      <c r="S514" s="27"/>
      <c r="T514" s="27"/>
      <c r="U514" s="27"/>
      <c r="V514" s="27"/>
      <c r="W514" s="27"/>
      <c r="X514" s="27"/>
      <c r="Y514" s="27"/>
      <c r="Z514" s="27"/>
      <c r="AA514" s="27"/>
      <c r="AB514" s="27"/>
      <c r="AC514" s="27"/>
      <c r="AD514" s="27"/>
      <c r="AE514" s="27"/>
      <c r="AF514" s="27"/>
      <c r="AG514" s="27"/>
      <c r="AH514" s="27"/>
      <c r="AI514" s="27"/>
      <c r="AJ514" s="27"/>
      <c r="AK514" s="27"/>
      <c r="AL514" s="27"/>
    </row>
    <row r="515" spans="1:38">
      <c r="A515" s="27"/>
      <c r="B515" s="27"/>
      <c r="C515" s="27"/>
      <c r="D515" s="27"/>
      <c r="E515" s="27"/>
      <c r="F515" s="27"/>
      <c r="G515" s="27"/>
      <c r="H515" s="27"/>
      <c r="I515" s="27"/>
      <c r="J515" s="27"/>
      <c r="K515" s="27"/>
      <c r="L515" s="27"/>
      <c r="M515" s="27"/>
      <c r="N515" s="27"/>
      <c r="O515" s="27"/>
      <c r="P515" s="27"/>
      <c r="Q515" s="27"/>
      <c r="R515" s="80"/>
      <c r="S515" s="27"/>
      <c r="T515" s="27"/>
      <c r="U515" s="27"/>
      <c r="V515" s="27"/>
      <c r="W515" s="27"/>
      <c r="X515" s="27"/>
      <c r="Y515" s="27"/>
      <c r="Z515" s="27"/>
      <c r="AA515" s="27"/>
      <c r="AB515" s="27"/>
      <c r="AC515" s="27"/>
      <c r="AD515" s="27"/>
      <c r="AE515" s="27"/>
      <c r="AF515" s="27"/>
      <c r="AG515" s="27"/>
      <c r="AH515" s="27"/>
      <c r="AI515" s="27"/>
      <c r="AJ515" s="27"/>
      <c r="AK515" s="27"/>
      <c r="AL515" s="27"/>
    </row>
    <row r="516" spans="1:38">
      <c r="A516" s="27"/>
      <c r="B516" s="27"/>
      <c r="C516" s="27"/>
      <c r="D516" s="27"/>
      <c r="E516" s="27"/>
      <c r="F516" s="27"/>
      <c r="G516" s="27"/>
      <c r="H516" s="27"/>
      <c r="I516" s="27"/>
      <c r="J516" s="27"/>
      <c r="K516" s="27"/>
      <c r="L516" s="27"/>
      <c r="M516" s="27"/>
      <c r="N516" s="27"/>
      <c r="O516" s="27"/>
      <c r="P516" s="27"/>
      <c r="Q516" s="27"/>
      <c r="R516" s="80"/>
      <c r="S516" s="27"/>
      <c r="T516" s="27"/>
      <c r="U516" s="27"/>
      <c r="V516" s="27"/>
      <c r="W516" s="27"/>
      <c r="X516" s="27"/>
      <c r="Y516" s="27"/>
      <c r="Z516" s="27"/>
      <c r="AA516" s="27"/>
      <c r="AB516" s="27"/>
      <c r="AC516" s="27"/>
      <c r="AD516" s="27"/>
      <c r="AE516" s="27"/>
      <c r="AF516" s="27"/>
      <c r="AG516" s="27"/>
      <c r="AH516" s="27"/>
      <c r="AI516" s="27"/>
      <c r="AJ516" s="27"/>
      <c r="AK516" s="27"/>
      <c r="AL516" s="27"/>
    </row>
    <row r="517" spans="1:38">
      <c r="A517" s="27"/>
      <c r="B517" s="27"/>
      <c r="C517" s="27"/>
      <c r="D517" s="27"/>
      <c r="E517" s="27"/>
      <c r="F517" s="27"/>
      <c r="G517" s="27"/>
      <c r="H517" s="27"/>
      <c r="I517" s="27"/>
      <c r="J517" s="27"/>
      <c r="K517" s="27"/>
      <c r="L517" s="27"/>
      <c r="M517" s="27"/>
      <c r="N517" s="27"/>
      <c r="O517" s="27"/>
      <c r="P517" s="27"/>
      <c r="Q517" s="27"/>
      <c r="R517" s="80"/>
      <c r="S517" s="27"/>
      <c r="T517" s="27"/>
      <c r="U517" s="27"/>
      <c r="V517" s="27"/>
      <c r="W517" s="27"/>
      <c r="X517" s="27"/>
      <c r="Y517" s="27"/>
      <c r="Z517" s="27"/>
      <c r="AA517" s="27"/>
      <c r="AB517" s="27"/>
      <c r="AC517" s="27"/>
      <c r="AD517" s="27"/>
      <c r="AE517" s="27"/>
      <c r="AF517" s="27"/>
      <c r="AG517" s="27"/>
      <c r="AH517" s="27"/>
      <c r="AI517" s="27"/>
      <c r="AJ517" s="27"/>
      <c r="AK517" s="27"/>
      <c r="AL517" s="27"/>
    </row>
    <row r="518" spans="1:38">
      <c r="A518" s="27"/>
      <c r="B518" s="27"/>
      <c r="C518" s="27"/>
      <c r="D518" s="27"/>
      <c r="E518" s="27"/>
      <c r="F518" s="27"/>
      <c r="G518" s="27"/>
      <c r="H518" s="27"/>
      <c r="I518" s="27"/>
      <c r="J518" s="27"/>
      <c r="K518" s="27"/>
      <c r="L518" s="27"/>
      <c r="M518" s="27"/>
      <c r="N518" s="27"/>
      <c r="O518" s="27"/>
      <c r="P518" s="27"/>
      <c r="Q518" s="27"/>
      <c r="R518" s="80"/>
      <c r="S518" s="27"/>
      <c r="T518" s="27"/>
      <c r="U518" s="27"/>
      <c r="V518" s="27"/>
      <c r="W518" s="27"/>
      <c r="X518" s="27"/>
      <c r="Y518" s="27"/>
      <c r="Z518" s="27"/>
      <c r="AA518" s="27"/>
      <c r="AB518" s="27"/>
      <c r="AC518" s="27"/>
      <c r="AD518" s="27"/>
      <c r="AE518" s="27"/>
      <c r="AF518" s="27"/>
      <c r="AG518" s="27"/>
      <c r="AH518" s="27"/>
      <c r="AI518" s="27"/>
      <c r="AJ518" s="27"/>
      <c r="AK518" s="27"/>
      <c r="AL518" s="27"/>
    </row>
    <row r="519" spans="1:38">
      <c r="A519" s="27"/>
      <c r="B519" s="27"/>
      <c r="C519" s="27"/>
      <c r="D519" s="27"/>
      <c r="E519" s="27"/>
      <c r="F519" s="27"/>
      <c r="G519" s="27"/>
      <c r="H519" s="27"/>
      <c r="I519" s="27"/>
      <c r="J519" s="27"/>
      <c r="K519" s="27"/>
      <c r="L519" s="27"/>
      <c r="M519" s="27"/>
      <c r="N519" s="27"/>
      <c r="O519" s="27"/>
      <c r="P519" s="27"/>
      <c r="Q519" s="27"/>
      <c r="R519" s="80"/>
      <c r="S519" s="27"/>
      <c r="T519" s="27"/>
      <c r="U519" s="27"/>
      <c r="V519" s="27"/>
      <c r="W519" s="27"/>
      <c r="X519" s="27"/>
      <c r="Y519" s="27"/>
      <c r="Z519" s="27"/>
      <c r="AA519" s="27"/>
      <c r="AB519" s="27"/>
      <c r="AC519" s="27"/>
      <c r="AD519" s="27"/>
      <c r="AE519" s="27"/>
      <c r="AF519" s="27"/>
      <c r="AG519" s="27"/>
      <c r="AH519" s="27"/>
      <c r="AI519" s="27"/>
      <c r="AJ519" s="27"/>
      <c r="AK519" s="27"/>
      <c r="AL519" s="27"/>
    </row>
    <row r="520" spans="1:38">
      <c r="A520" s="27"/>
      <c r="B520" s="27"/>
      <c r="C520" s="27"/>
      <c r="D520" s="27"/>
      <c r="E520" s="27"/>
      <c r="F520" s="27"/>
      <c r="G520" s="27"/>
      <c r="H520" s="27"/>
      <c r="I520" s="27"/>
      <c r="J520" s="27"/>
      <c r="K520" s="27"/>
      <c r="L520" s="27"/>
      <c r="M520" s="27"/>
      <c r="N520" s="27"/>
      <c r="O520" s="27"/>
      <c r="P520" s="27"/>
      <c r="Q520" s="27"/>
      <c r="R520" s="80"/>
      <c r="S520" s="27"/>
      <c r="T520" s="27"/>
      <c r="U520" s="27"/>
      <c r="V520" s="27"/>
      <c r="W520" s="27"/>
      <c r="X520" s="27"/>
      <c r="Y520" s="27"/>
      <c r="Z520" s="27"/>
      <c r="AA520" s="27"/>
      <c r="AB520" s="27"/>
      <c r="AC520" s="27"/>
      <c r="AD520" s="27"/>
      <c r="AE520" s="27"/>
      <c r="AF520" s="27"/>
      <c r="AG520" s="27"/>
      <c r="AH520" s="27"/>
      <c r="AI520" s="27"/>
      <c r="AJ520" s="27"/>
      <c r="AK520" s="27"/>
      <c r="AL520" s="27"/>
    </row>
    <row r="521" spans="1:38">
      <c r="A521" s="27"/>
      <c r="B521" s="27"/>
      <c r="C521" s="27"/>
      <c r="D521" s="27"/>
      <c r="E521" s="27"/>
      <c r="F521" s="27"/>
      <c r="G521" s="27"/>
      <c r="H521" s="27"/>
      <c r="I521" s="27"/>
      <c r="J521" s="27"/>
      <c r="K521" s="27"/>
      <c r="L521" s="27"/>
      <c r="M521" s="27"/>
      <c r="N521" s="27"/>
      <c r="O521" s="27"/>
      <c r="P521" s="27"/>
      <c r="Q521" s="27"/>
      <c r="R521" s="80"/>
      <c r="S521" s="27"/>
      <c r="T521" s="27"/>
      <c r="U521" s="27"/>
      <c r="V521" s="27"/>
      <c r="W521" s="27"/>
      <c r="X521" s="27"/>
      <c r="Y521" s="27"/>
      <c r="Z521" s="27"/>
      <c r="AA521" s="27"/>
      <c r="AB521" s="27"/>
      <c r="AC521" s="27"/>
      <c r="AD521" s="27"/>
      <c r="AE521" s="27"/>
      <c r="AF521" s="27"/>
      <c r="AG521" s="27"/>
      <c r="AH521" s="27"/>
      <c r="AI521" s="27"/>
      <c r="AJ521" s="27"/>
      <c r="AK521" s="27"/>
      <c r="AL521" s="27"/>
    </row>
    <row r="522" spans="1:38">
      <c r="A522" s="27"/>
      <c r="B522" s="27"/>
      <c r="C522" s="27"/>
      <c r="D522" s="27"/>
      <c r="E522" s="27"/>
      <c r="F522" s="27"/>
      <c r="G522" s="27"/>
      <c r="H522" s="27"/>
      <c r="I522" s="27"/>
      <c r="J522" s="27"/>
      <c r="K522" s="27"/>
      <c r="L522" s="27"/>
      <c r="M522" s="27"/>
      <c r="N522" s="27"/>
      <c r="O522" s="27"/>
      <c r="P522" s="27"/>
      <c r="Q522" s="27"/>
      <c r="R522" s="80"/>
      <c r="S522" s="27"/>
      <c r="T522" s="27"/>
      <c r="U522" s="27"/>
      <c r="V522" s="27"/>
      <c r="W522" s="27"/>
      <c r="X522" s="27"/>
      <c r="Y522" s="27"/>
      <c r="Z522" s="27"/>
      <c r="AA522" s="27"/>
      <c r="AB522" s="27"/>
      <c r="AC522" s="27"/>
      <c r="AD522" s="27"/>
      <c r="AE522" s="27"/>
      <c r="AF522" s="27"/>
      <c r="AG522" s="27"/>
      <c r="AH522" s="27"/>
      <c r="AI522" s="27"/>
      <c r="AJ522" s="27"/>
      <c r="AK522" s="27"/>
      <c r="AL522" s="27"/>
    </row>
    <row r="523" spans="1:38">
      <c r="A523" s="27"/>
      <c r="B523" s="27"/>
      <c r="C523" s="27"/>
      <c r="D523" s="27"/>
      <c r="E523" s="27"/>
      <c r="F523" s="27"/>
      <c r="G523" s="27"/>
      <c r="H523" s="27"/>
      <c r="I523" s="27"/>
      <c r="J523" s="27"/>
      <c r="K523" s="27"/>
      <c r="L523" s="27"/>
      <c r="M523" s="27"/>
      <c r="N523" s="27"/>
      <c r="O523" s="27"/>
      <c r="P523" s="27"/>
      <c r="Q523" s="27"/>
      <c r="R523" s="80"/>
      <c r="S523" s="27"/>
      <c r="T523" s="27"/>
      <c r="U523" s="27"/>
      <c r="V523" s="27"/>
      <c r="W523" s="27"/>
      <c r="X523" s="27"/>
      <c r="Y523" s="27"/>
      <c r="Z523" s="27"/>
      <c r="AA523" s="27"/>
      <c r="AB523" s="27"/>
      <c r="AC523" s="27"/>
      <c r="AD523" s="27"/>
      <c r="AE523" s="27"/>
      <c r="AF523" s="27"/>
      <c r="AG523" s="27"/>
      <c r="AH523" s="27"/>
      <c r="AI523" s="27"/>
      <c r="AJ523" s="27"/>
      <c r="AK523" s="27"/>
      <c r="AL523" s="27"/>
    </row>
    <row r="524" spans="1:38">
      <c r="A524" s="27"/>
      <c r="B524" s="27"/>
      <c r="C524" s="27"/>
      <c r="D524" s="27"/>
      <c r="E524" s="27"/>
      <c r="F524" s="27"/>
      <c r="G524" s="27"/>
      <c r="H524" s="27"/>
      <c r="I524" s="27"/>
      <c r="J524" s="27"/>
      <c r="K524" s="27"/>
      <c r="L524" s="27"/>
      <c r="M524" s="27"/>
      <c r="N524" s="27"/>
      <c r="O524" s="27"/>
      <c r="P524" s="27"/>
      <c r="Q524" s="27"/>
      <c r="R524" s="80"/>
      <c r="S524" s="27"/>
      <c r="T524" s="27"/>
      <c r="U524" s="27"/>
      <c r="V524" s="27"/>
      <c r="W524" s="27"/>
      <c r="X524" s="27"/>
      <c r="Y524" s="27"/>
      <c r="Z524" s="27"/>
      <c r="AA524" s="27"/>
      <c r="AB524" s="27"/>
      <c r="AC524" s="27"/>
      <c r="AD524" s="27"/>
      <c r="AE524" s="27"/>
      <c r="AF524" s="27"/>
      <c r="AG524" s="27"/>
      <c r="AH524" s="27"/>
      <c r="AI524" s="27"/>
      <c r="AJ524" s="27"/>
      <c r="AK524" s="27"/>
      <c r="AL524" s="27"/>
    </row>
    <row r="525" spans="1:38">
      <c r="A525" s="27"/>
      <c r="B525" s="27"/>
      <c r="C525" s="27"/>
      <c r="D525" s="27"/>
      <c r="E525" s="27"/>
      <c r="F525" s="27"/>
      <c r="G525" s="27"/>
      <c r="H525" s="27"/>
      <c r="I525" s="27"/>
      <c r="J525" s="27"/>
      <c r="K525" s="27"/>
      <c r="L525" s="27"/>
      <c r="M525" s="27"/>
      <c r="N525" s="27"/>
      <c r="O525" s="27"/>
      <c r="P525" s="27"/>
      <c r="Q525" s="27"/>
      <c r="R525" s="80"/>
      <c r="S525" s="27"/>
      <c r="T525" s="27"/>
      <c r="U525" s="27"/>
      <c r="V525" s="27"/>
      <c r="W525" s="27"/>
      <c r="X525" s="27"/>
      <c r="Y525" s="27"/>
      <c r="Z525" s="27"/>
      <c r="AA525" s="27"/>
      <c r="AB525" s="27"/>
      <c r="AC525" s="27"/>
      <c r="AD525" s="27"/>
      <c r="AE525" s="27"/>
      <c r="AF525" s="27"/>
      <c r="AG525" s="27"/>
      <c r="AH525" s="27"/>
      <c r="AI525" s="27"/>
      <c r="AJ525" s="27"/>
      <c r="AK525" s="27"/>
      <c r="AL525" s="27"/>
    </row>
    <row r="526" spans="1:38">
      <c r="A526" s="27"/>
      <c r="B526" s="27"/>
      <c r="C526" s="27"/>
      <c r="D526" s="27"/>
      <c r="E526" s="27"/>
      <c r="F526" s="27"/>
      <c r="G526" s="27"/>
      <c r="H526" s="27"/>
      <c r="I526" s="27"/>
      <c r="J526" s="27"/>
      <c r="K526" s="27"/>
      <c r="L526" s="27"/>
      <c r="M526" s="27"/>
      <c r="N526" s="27"/>
      <c r="O526" s="27"/>
      <c r="P526" s="27"/>
      <c r="Q526" s="27"/>
      <c r="R526" s="80"/>
      <c r="S526" s="27"/>
      <c r="T526" s="27"/>
      <c r="U526" s="27"/>
      <c r="V526" s="27"/>
      <c r="W526" s="27"/>
      <c r="X526" s="27"/>
      <c r="Y526" s="27"/>
      <c r="Z526" s="27"/>
      <c r="AA526" s="27"/>
      <c r="AB526" s="27"/>
      <c r="AC526" s="27"/>
      <c r="AD526" s="27"/>
      <c r="AE526" s="27"/>
      <c r="AF526" s="27"/>
      <c r="AG526" s="27"/>
      <c r="AH526" s="27"/>
      <c r="AI526" s="27"/>
      <c r="AJ526" s="27"/>
      <c r="AK526" s="27"/>
      <c r="AL526" s="27"/>
    </row>
    <row r="527" spans="1:38">
      <c r="A527" s="27"/>
      <c r="B527" s="27"/>
      <c r="C527" s="27"/>
      <c r="D527" s="27"/>
      <c r="E527" s="27"/>
      <c r="F527" s="27"/>
      <c r="G527" s="27"/>
      <c r="H527" s="27"/>
      <c r="I527" s="27"/>
      <c r="J527" s="27"/>
      <c r="K527" s="27"/>
      <c r="L527" s="27"/>
      <c r="M527" s="27"/>
      <c r="N527" s="27"/>
      <c r="O527" s="27"/>
      <c r="P527" s="27"/>
      <c r="Q527" s="27"/>
      <c r="R527" s="80"/>
      <c r="S527" s="27"/>
      <c r="T527" s="27"/>
      <c r="U527" s="27"/>
      <c r="V527" s="27"/>
      <c r="W527" s="27"/>
      <c r="X527" s="27"/>
      <c r="Y527" s="27"/>
      <c r="Z527" s="27"/>
      <c r="AA527" s="27"/>
      <c r="AB527" s="27"/>
      <c r="AC527" s="27"/>
      <c r="AD527" s="27"/>
      <c r="AE527" s="27"/>
      <c r="AF527" s="27"/>
      <c r="AG527" s="27"/>
      <c r="AH527" s="27"/>
      <c r="AI527" s="27"/>
      <c r="AJ527" s="27"/>
      <c r="AK527" s="27"/>
      <c r="AL527" s="27"/>
    </row>
    <row r="528" spans="1:38">
      <c r="A528" s="27"/>
      <c r="B528" s="27"/>
      <c r="C528" s="27"/>
      <c r="D528" s="27"/>
      <c r="E528" s="27"/>
      <c r="F528" s="27"/>
      <c r="G528" s="27"/>
      <c r="H528" s="27"/>
      <c r="I528" s="27"/>
      <c r="J528" s="27"/>
      <c r="K528" s="27"/>
      <c r="L528" s="27"/>
      <c r="M528" s="27"/>
      <c r="N528" s="27"/>
      <c r="O528" s="27"/>
      <c r="P528" s="27"/>
      <c r="Q528" s="27"/>
      <c r="R528" s="80"/>
      <c r="S528" s="27"/>
      <c r="T528" s="27"/>
      <c r="U528" s="27"/>
      <c r="V528" s="27"/>
      <c r="W528" s="27"/>
      <c r="X528" s="27"/>
      <c r="Y528" s="27"/>
      <c r="Z528" s="27"/>
      <c r="AA528" s="27"/>
      <c r="AB528" s="27"/>
      <c r="AC528" s="27"/>
      <c r="AD528" s="27"/>
      <c r="AE528" s="27"/>
      <c r="AF528" s="27"/>
      <c r="AG528" s="27"/>
      <c r="AH528" s="27"/>
      <c r="AI528" s="27"/>
      <c r="AJ528" s="27"/>
      <c r="AK528" s="27"/>
      <c r="AL528" s="27"/>
    </row>
    <row r="529" spans="1:38">
      <c r="A529" s="27"/>
      <c r="B529" s="27"/>
      <c r="C529" s="27"/>
      <c r="D529" s="27"/>
      <c r="E529" s="27"/>
      <c r="F529" s="27"/>
      <c r="G529" s="27"/>
      <c r="H529" s="27"/>
      <c r="I529" s="27"/>
      <c r="J529" s="27"/>
      <c r="K529" s="27"/>
      <c r="L529" s="27"/>
      <c r="M529" s="27"/>
      <c r="N529" s="27"/>
      <c r="O529" s="27"/>
      <c r="P529" s="27"/>
      <c r="Q529" s="27"/>
      <c r="R529" s="80"/>
      <c r="S529" s="27"/>
      <c r="T529" s="27"/>
      <c r="U529" s="27"/>
      <c r="V529" s="27"/>
      <c r="W529" s="27"/>
      <c r="X529" s="27"/>
      <c r="Y529" s="27"/>
      <c r="Z529" s="27"/>
      <c r="AA529" s="27"/>
      <c r="AB529" s="27"/>
      <c r="AC529" s="27"/>
      <c r="AD529" s="27"/>
      <c r="AE529" s="27"/>
      <c r="AF529" s="27"/>
      <c r="AG529" s="27"/>
      <c r="AH529" s="27"/>
      <c r="AI529" s="27"/>
      <c r="AJ529" s="27"/>
      <c r="AK529" s="27"/>
      <c r="AL529" s="27"/>
    </row>
    <row r="530" spans="1:38">
      <c r="A530" s="27"/>
      <c r="B530" s="27"/>
      <c r="C530" s="27"/>
      <c r="D530" s="27"/>
      <c r="E530" s="27"/>
      <c r="F530" s="27"/>
      <c r="G530" s="27"/>
      <c r="H530" s="27"/>
      <c r="I530" s="27"/>
      <c r="J530" s="27"/>
      <c r="K530" s="27"/>
      <c r="L530" s="27"/>
      <c r="M530" s="27"/>
      <c r="N530" s="27"/>
      <c r="O530" s="27"/>
      <c r="P530" s="27"/>
      <c r="Q530" s="27"/>
      <c r="R530" s="80"/>
      <c r="S530" s="27"/>
      <c r="T530" s="27"/>
      <c r="U530" s="27"/>
      <c r="V530" s="27"/>
      <c r="W530" s="27"/>
      <c r="X530" s="27"/>
      <c r="Y530" s="27"/>
      <c r="Z530" s="27"/>
      <c r="AA530" s="27"/>
      <c r="AB530" s="27"/>
      <c r="AC530" s="27"/>
      <c r="AD530" s="27"/>
      <c r="AE530" s="27"/>
      <c r="AF530" s="27"/>
      <c r="AG530" s="27"/>
      <c r="AH530" s="27"/>
      <c r="AI530" s="27"/>
      <c r="AJ530" s="27"/>
      <c r="AK530" s="27"/>
      <c r="AL530" s="27"/>
    </row>
    <row r="531" spans="1:38">
      <c r="A531" s="27"/>
      <c r="B531" s="27"/>
      <c r="C531" s="27"/>
      <c r="D531" s="27"/>
      <c r="E531" s="27"/>
      <c r="F531" s="27"/>
      <c r="G531" s="27"/>
      <c r="H531" s="27"/>
      <c r="I531" s="27"/>
      <c r="J531" s="27"/>
      <c r="K531" s="27"/>
      <c r="L531" s="27"/>
      <c r="M531" s="27"/>
      <c r="N531" s="27"/>
      <c r="O531" s="27"/>
      <c r="P531" s="27"/>
      <c r="Q531" s="27"/>
      <c r="R531" s="80"/>
      <c r="S531" s="27"/>
      <c r="T531" s="27"/>
      <c r="U531" s="27"/>
      <c r="V531" s="27"/>
      <c r="W531" s="27"/>
      <c r="X531" s="27"/>
      <c r="Y531" s="27"/>
      <c r="Z531" s="27"/>
      <c r="AA531" s="27"/>
      <c r="AB531" s="27"/>
      <c r="AC531" s="27"/>
      <c r="AD531" s="27"/>
      <c r="AE531" s="27"/>
      <c r="AF531" s="27"/>
      <c r="AG531" s="27"/>
      <c r="AH531" s="27"/>
      <c r="AI531" s="27"/>
      <c r="AJ531" s="27"/>
      <c r="AK531" s="27"/>
      <c r="AL531" s="27"/>
    </row>
    <row r="532" spans="1:38">
      <c r="A532" s="27"/>
      <c r="B532" s="27"/>
      <c r="C532" s="27"/>
      <c r="D532" s="27"/>
      <c r="E532" s="27"/>
      <c r="F532" s="27"/>
      <c r="G532" s="27"/>
      <c r="H532" s="27"/>
      <c r="I532" s="27"/>
      <c r="J532" s="27"/>
      <c r="K532" s="27"/>
      <c r="L532" s="27"/>
      <c r="M532" s="27"/>
      <c r="N532" s="27"/>
      <c r="O532" s="27"/>
      <c r="P532" s="27"/>
      <c r="Q532" s="27"/>
      <c r="R532" s="80"/>
      <c r="S532" s="27"/>
      <c r="T532" s="27"/>
      <c r="U532" s="27"/>
      <c r="V532" s="27"/>
      <c r="W532" s="27"/>
      <c r="X532" s="27"/>
      <c r="Y532" s="27"/>
      <c r="Z532" s="27"/>
      <c r="AA532" s="27"/>
      <c r="AB532" s="27"/>
      <c r="AC532" s="27"/>
      <c r="AD532" s="27"/>
      <c r="AE532" s="27"/>
      <c r="AF532" s="27"/>
      <c r="AG532" s="27"/>
      <c r="AH532" s="27"/>
      <c r="AI532" s="27"/>
      <c r="AJ532" s="27"/>
      <c r="AK532" s="27"/>
      <c r="AL532" s="27"/>
    </row>
    <row r="533" spans="1:38">
      <c r="A533" s="27"/>
      <c r="B533" s="27"/>
      <c r="C533" s="27"/>
      <c r="D533" s="27"/>
      <c r="E533" s="27"/>
      <c r="F533" s="27"/>
      <c r="G533" s="27"/>
      <c r="H533" s="27"/>
      <c r="I533" s="27"/>
      <c r="J533" s="27"/>
      <c r="K533" s="27"/>
      <c r="L533" s="27"/>
      <c r="M533" s="27"/>
      <c r="N533" s="27"/>
      <c r="O533" s="27"/>
      <c r="P533" s="27"/>
      <c r="Q533" s="27"/>
      <c r="R533" s="80"/>
      <c r="S533" s="27"/>
      <c r="T533" s="27"/>
      <c r="U533" s="27"/>
      <c r="V533" s="27"/>
      <c r="W533" s="27"/>
      <c r="X533" s="27"/>
      <c r="Y533" s="27"/>
      <c r="Z533" s="27"/>
      <c r="AA533" s="27"/>
      <c r="AB533" s="27"/>
      <c r="AC533" s="27"/>
      <c r="AD533" s="27"/>
      <c r="AE533" s="27"/>
      <c r="AF533" s="27"/>
      <c r="AG533" s="27"/>
      <c r="AH533" s="27"/>
      <c r="AI533" s="27"/>
      <c r="AJ533" s="27"/>
      <c r="AK533" s="27"/>
      <c r="AL533" s="27"/>
    </row>
    <row r="534" spans="1:38">
      <c r="A534" s="27"/>
      <c r="B534" s="27"/>
      <c r="C534" s="27"/>
      <c r="D534" s="27"/>
      <c r="E534" s="27"/>
      <c r="F534" s="27"/>
      <c r="G534" s="27"/>
      <c r="H534" s="27"/>
      <c r="I534" s="27"/>
      <c r="J534" s="27"/>
      <c r="K534" s="27"/>
      <c r="L534" s="27"/>
      <c r="M534" s="27"/>
      <c r="N534" s="27"/>
      <c r="O534" s="27"/>
      <c r="P534" s="27"/>
      <c r="Q534" s="27"/>
      <c r="R534" s="80"/>
      <c r="S534" s="27"/>
      <c r="T534" s="27"/>
      <c r="U534" s="27"/>
      <c r="V534" s="27"/>
      <c r="W534" s="27"/>
      <c r="X534" s="27"/>
      <c r="Y534" s="27"/>
      <c r="Z534" s="27"/>
      <c r="AA534" s="27"/>
      <c r="AB534" s="27"/>
      <c r="AC534" s="27"/>
      <c r="AD534" s="27"/>
      <c r="AE534" s="27"/>
      <c r="AF534" s="27"/>
      <c r="AG534" s="27"/>
      <c r="AH534" s="27"/>
      <c r="AI534" s="27"/>
      <c r="AJ534" s="27"/>
      <c r="AK534" s="27"/>
      <c r="AL534" s="27"/>
    </row>
    <row r="535" spans="1:38">
      <c r="A535" s="27"/>
      <c r="B535" s="27"/>
      <c r="C535" s="27"/>
      <c r="D535" s="27"/>
      <c r="E535" s="27"/>
      <c r="F535" s="27"/>
      <c r="G535" s="27"/>
      <c r="H535" s="27"/>
      <c r="I535" s="27"/>
      <c r="J535" s="27"/>
      <c r="K535" s="27"/>
      <c r="L535" s="27"/>
      <c r="M535" s="27"/>
      <c r="N535" s="27"/>
      <c r="O535" s="27"/>
      <c r="P535" s="27"/>
      <c r="Q535" s="27"/>
      <c r="R535" s="80"/>
      <c r="S535" s="27"/>
      <c r="T535" s="27"/>
      <c r="U535" s="27"/>
      <c r="V535" s="27"/>
      <c r="W535" s="27"/>
      <c r="X535" s="27"/>
      <c r="Y535" s="27"/>
      <c r="Z535" s="27"/>
      <c r="AA535" s="27"/>
      <c r="AB535" s="27"/>
      <c r="AC535" s="27"/>
      <c r="AD535" s="27"/>
      <c r="AE535" s="27"/>
      <c r="AF535" s="27"/>
      <c r="AG535" s="27"/>
      <c r="AH535" s="27"/>
      <c r="AI535" s="27"/>
      <c r="AJ535" s="27"/>
      <c r="AK535" s="27"/>
      <c r="AL535" s="27"/>
    </row>
    <row r="536" spans="1:38">
      <c r="A536" s="27"/>
      <c r="B536" s="27"/>
      <c r="C536" s="27"/>
      <c r="D536" s="27"/>
      <c r="E536" s="27"/>
      <c r="F536" s="27"/>
      <c r="G536" s="27"/>
      <c r="H536" s="27"/>
      <c r="I536" s="27"/>
      <c r="J536" s="27"/>
      <c r="K536" s="27"/>
      <c r="L536" s="27"/>
      <c r="M536" s="27"/>
      <c r="N536" s="27"/>
      <c r="O536" s="27"/>
      <c r="P536" s="27"/>
      <c r="Q536" s="27"/>
      <c r="R536" s="80"/>
      <c r="S536" s="27"/>
      <c r="T536" s="27"/>
      <c r="U536" s="27"/>
      <c r="V536" s="27"/>
      <c r="W536" s="27"/>
      <c r="X536" s="27"/>
      <c r="Y536" s="27"/>
      <c r="Z536" s="27"/>
      <c r="AA536" s="27"/>
      <c r="AB536" s="27"/>
      <c r="AC536" s="27"/>
      <c r="AD536" s="27"/>
      <c r="AE536" s="27"/>
      <c r="AF536" s="27"/>
      <c r="AG536" s="27"/>
      <c r="AH536" s="27"/>
      <c r="AI536" s="27"/>
      <c r="AJ536" s="27"/>
      <c r="AK536" s="27"/>
      <c r="AL536" s="27"/>
    </row>
    <row r="537" spans="1:38">
      <c r="A537" s="27"/>
      <c r="B537" s="27"/>
      <c r="C537" s="27"/>
      <c r="D537" s="27"/>
      <c r="E537" s="27"/>
      <c r="F537" s="27"/>
      <c r="G537" s="27"/>
      <c r="H537" s="27"/>
      <c r="I537" s="27"/>
      <c r="J537" s="27"/>
      <c r="K537" s="27"/>
      <c r="L537" s="27"/>
      <c r="M537" s="27"/>
      <c r="N537" s="27"/>
      <c r="O537" s="27"/>
      <c r="P537" s="27"/>
      <c r="Q537" s="27"/>
      <c r="R537" s="80"/>
      <c r="S537" s="27"/>
      <c r="T537" s="27"/>
      <c r="U537" s="27"/>
      <c r="V537" s="27"/>
      <c r="W537" s="27"/>
      <c r="X537" s="27"/>
      <c r="Y537" s="27"/>
      <c r="Z537" s="27"/>
      <c r="AA537" s="27"/>
      <c r="AB537" s="27"/>
      <c r="AC537" s="27"/>
      <c r="AD537" s="27"/>
      <c r="AE537" s="27"/>
      <c r="AF537" s="27"/>
      <c r="AG537" s="27"/>
      <c r="AH537" s="27"/>
      <c r="AI537" s="27"/>
      <c r="AJ537" s="27"/>
      <c r="AK537" s="27"/>
      <c r="AL537" s="27"/>
    </row>
    <row r="538" spans="1:38">
      <c r="A538" s="27"/>
      <c r="B538" s="27"/>
      <c r="C538" s="27"/>
      <c r="D538" s="27"/>
      <c r="E538" s="27"/>
      <c r="F538" s="27"/>
      <c r="G538" s="27"/>
      <c r="H538" s="27"/>
      <c r="I538" s="27"/>
      <c r="J538" s="27"/>
      <c r="K538" s="27"/>
      <c r="L538" s="27"/>
      <c r="M538" s="27"/>
      <c r="N538" s="27"/>
      <c r="O538" s="27"/>
      <c r="P538" s="27"/>
      <c r="Q538" s="27"/>
      <c r="R538" s="80"/>
      <c r="S538" s="27"/>
      <c r="T538" s="27"/>
      <c r="U538" s="27"/>
      <c r="V538" s="27"/>
      <c r="W538" s="27"/>
      <c r="X538" s="27"/>
      <c r="Y538" s="27"/>
      <c r="Z538" s="27"/>
      <c r="AA538" s="27"/>
      <c r="AB538" s="27"/>
      <c r="AC538" s="27"/>
      <c r="AD538" s="27"/>
      <c r="AE538" s="27"/>
      <c r="AF538" s="27"/>
      <c r="AG538" s="27"/>
      <c r="AH538" s="27"/>
      <c r="AI538" s="27"/>
      <c r="AJ538" s="27"/>
      <c r="AK538" s="27"/>
      <c r="AL538" s="27"/>
    </row>
    <row r="539" spans="1:38">
      <c r="A539" s="27"/>
      <c r="B539" s="27"/>
      <c r="C539" s="27"/>
      <c r="D539" s="27"/>
      <c r="E539" s="27"/>
      <c r="F539" s="27"/>
      <c r="G539" s="27"/>
      <c r="H539" s="27"/>
      <c r="I539" s="27"/>
      <c r="J539" s="27"/>
      <c r="K539" s="27"/>
      <c r="L539" s="27"/>
      <c r="M539" s="27"/>
      <c r="N539" s="27"/>
      <c r="O539" s="27"/>
      <c r="P539" s="27"/>
      <c r="Q539" s="27"/>
      <c r="R539" s="80"/>
      <c r="S539" s="27"/>
      <c r="T539" s="27"/>
      <c r="U539" s="27"/>
      <c r="V539" s="27"/>
      <c r="W539" s="27"/>
      <c r="X539" s="27"/>
      <c r="Y539" s="27"/>
      <c r="Z539" s="27"/>
      <c r="AA539" s="27"/>
      <c r="AB539" s="27"/>
      <c r="AC539" s="27"/>
      <c r="AD539" s="27"/>
      <c r="AE539" s="27"/>
      <c r="AF539" s="27"/>
      <c r="AG539" s="27"/>
      <c r="AH539" s="27"/>
      <c r="AI539" s="27"/>
      <c r="AJ539" s="27"/>
      <c r="AK539" s="27"/>
      <c r="AL539" s="27"/>
    </row>
    <row r="540" spans="1:38">
      <c r="A540" s="27"/>
      <c r="B540" s="27"/>
      <c r="C540" s="27"/>
      <c r="D540" s="27"/>
      <c r="E540" s="27"/>
      <c r="F540" s="27"/>
      <c r="G540" s="27"/>
      <c r="H540" s="27"/>
      <c r="I540" s="27"/>
      <c r="J540" s="27"/>
      <c r="K540" s="27"/>
      <c r="L540" s="27"/>
      <c r="M540" s="27"/>
      <c r="N540" s="27"/>
      <c r="O540" s="27"/>
      <c r="P540" s="27"/>
      <c r="Q540" s="27"/>
      <c r="R540" s="80"/>
      <c r="S540" s="27"/>
      <c r="T540" s="27"/>
      <c r="U540" s="27"/>
      <c r="V540" s="27"/>
      <c r="W540" s="27"/>
      <c r="X540" s="27"/>
      <c r="Y540" s="27"/>
      <c r="Z540" s="27"/>
      <c r="AA540" s="27"/>
      <c r="AB540" s="27"/>
      <c r="AC540" s="27"/>
      <c r="AD540" s="27"/>
      <c r="AE540" s="27"/>
      <c r="AF540" s="27"/>
      <c r="AG540" s="27"/>
      <c r="AH540" s="27"/>
      <c r="AI540" s="27"/>
      <c r="AJ540" s="27"/>
      <c r="AK540" s="27"/>
      <c r="AL540" s="27"/>
    </row>
    <row r="541" spans="1:38">
      <c r="A541" s="27"/>
      <c r="B541" s="27"/>
      <c r="C541" s="27"/>
      <c r="D541" s="27"/>
      <c r="E541" s="27"/>
      <c r="F541" s="27"/>
      <c r="G541" s="27"/>
      <c r="H541" s="27"/>
      <c r="I541" s="27"/>
      <c r="J541" s="27"/>
      <c r="K541" s="27"/>
      <c r="L541" s="27"/>
      <c r="M541" s="27"/>
      <c r="N541" s="27"/>
      <c r="O541" s="27"/>
      <c r="P541" s="27"/>
      <c r="Q541" s="27"/>
      <c r="R541" s="80"/>
      <c r="S541" s="27"/>
      <c r="T541" s="27"/>
      <c r="U541" s="27"/>
      <c r="V541" s="27"/>
      <c r="W541" s="27"/>
      <c r="X541" s="27"/>
      <c r="Y541" s="27"/>
      <c r="Z541" s="27"/>
      <c r="AA541" s="27"/>
      <c r="AB541" s="27"/>
      <c r="AC541" s="27"/>
      <c r="AD541" s="27"/>
      <c r="AE541" s="27"/>
      <c r="AF541" s="27"/>
      <c r="AG541" s="27"/>
      <c r="AH541" s="27"/>
      <c r="AI541" s="27"/>
      <c r="AJ541" s="27"/>
      <c r="AK541" s="27"/>
      <c r="AL541" s="27"/>
    </row>
    <row r="542" spans="1:38">
      <c r="A542" s="27"/>
      <c r="B542" s="27"/>
      <c r="C542" s="27"/>
      <c r="D542" s="27"/>
      <c r="E542" s="27"/>
      <c r="F542" s="27"/>
      <c r="G542" s="27"/>
      <c r="H542" s="27"/>
      <c r="I542" s="27"/>
      <c r="J542" s="27"/>
      <c r="K542" s="27"/>
      <c r="L542" s="27"/>
      <c r="M542" s="27"/>
      <c r="N542" s="27"/>
      <c r="O542" s="27"/>
      <c r="P542" s="27"/>
      <c r="Q542" s="27"/>
      <c r="R542" s="80"/>
      <c r="S542" s="27"/>
      <c r="T542" s="27"/>
      <c r="U542" s="27"/>
      <c r="V542" s="27"/>
      <c r="W542" s="27"/>
      <c r="X542" s="27"/>
      <c r="Y542" s="27"/>
      <c r="Z542" s="27"/>
      <c r="AA542" s="27"/>
      <c r="AB542" s="27"/>
      <c r="AC542" s="27"/>
      <c r="AD542" s="27"/>
      <c r="AE542" s="27"/>
      <c r="AF542" s="27"/>
      <c r="AG542" s="27"/>
      <c r="AH542" s="27"/>
      <c r="AI542" s="27"/>
      <c r="AJ542" s="27"/>
      <c r="AK542" s="27"/>
      <c r="AL542" s="27"/>
    </row>
    <row r="543" spans="1:38">
      <c r="A543" s="27"/>
      <c r="B543" s="27"/>
      <c r="C543" s="27"/>
      <c r="D543" s="27"/>
      <c r="E543" s="27"/>
      <c r="F543" s="27"/>
      <c r="G543" s="27"/>
      <c r="H543" s="27"/>
      <c r="I543" s="27"/>
      <c r="J543" s="27"/>
      <c r="K543" s="27"/>
      <c r="L543" s="27"/>
      <c r="M543" s="27"/>
      <c r="N543" s="27"/>
      <c r="O543" s="27"/>
      <c r="P543" s="27"/>
      <c r="Q543" s="27"/>
      <c r="R543" s="80"/>
      <c r="S543" s="27"/>
      <c r="T543" s="27"/>
      <c r="U543" s="27"/>
      <c r="V543" s="27"/>
      <c r="W543" s="27"/>
      <c r="X543" s="27"/>
      <c r="Y543" s="27"/>
      <c r="Z543" s="27"/>
      <c r="AA543" s="27"/>
      <c r="AB543" s="27"/>
      <c r="AC543" s="27"/>
      <c r="AD543" s="27"/>
      <c r="AE543" s="27"/>
      <c r="AF543" s="27"/>
      <c r="AG543" s="27"/>
      <c r="AH543" s="27"/>
      <c r="AI543" s="27"/>
      <c r="AJ543" s="27"/>
      <c r="AK543" s="27"/>
      <c r="AL543" s="27"/>
    </row>
    <row r="544" spans="1:38">
      <c r="A544" s="27"/>
      <c r="B544" s="27"/>
      <c r="C544" s="27"/>
      <c r="D544" s="27"/>
      <c r="E544" s="27"/>
      <c r="F544" s="27"/>
      <c r="G544" s="27"/>
      <c r="H544" s="27"/>
      <c r="I544" s="27"/>
      <c r="J544" s="27"/>
      <c r="K544" s="27"/>
      <c r="L544" s="27"/>
      <c r="M544" s="27"/>
      <c r="N544" s="27"/>
      <c r="O544" s="27"/>
      <c r="P544" s="27"/>
      <c r="Q544" s="27"/>
      <c r="R544" s="80"/>
      <c r="S544" s="27"/>
      <c r="T544" s="27"/>
      <c r="U544" s="27"/>
      <c r="V544" s="27"/>
      <c r="W544" s="27"/>
      <c r="X544" s="27"/>
      <c r="Y544" s="27"/>
      <c r="Z544" s="27"/>
      <c r="AA544" s="27"/>
      <c r="AB544" s="27"/>
      <c r="AC544" s="27"/>
      <c r="AD544" s="27"/>
      <c r="AE544" s="27"/>
      <c r="AF544" s="27"/>
      <c r="AG544" s="27"/>
      <c r="AH544" s="27"/>
      <c r="AI544" s="27"/>
      <c r="AJ544" s="27"/>
      <c r="AK544" s="27"/>
      <c r="AL544" s="27"/>
    </row>
    <row r="545" spans="1:38">
      <c r="A545" s="27"/>
      <c r="B545" s="27"/>
      <c r="C545" s="27"/>
      <c r="D545" s="27"/>
      <c r="E545" s="27"/>
      <c r="F545" s="27"/>
      <c r="G545" s="27"/>
      <c r="H545" s="27"/>
      <c r="I545" s="27"/>
      <c r="J545" s="27"/>
      <c r="K545" s="27"/>
      <c r="L545" s="27"/>
      <c r="M545" s="27"/>
      <c r="N545" s="27"/>
      <c r="O545" s="27"/>
      <c r="P545" s="27"/>
      <c r="Q545" s="27"/>
      <c r="R545" s="80"/>
      <c r="S545" s="27"/>
      <c r="T545" s="27"/>
      <c r="U545" s="27"/>
      <c r="V545" s="27"/>
      <c r="W545" s="27"/>
      <c r="X545" s="27"/>
      <c r="Y545" s="27"/>
      <c r="Z545" s="27"/>
      <c r="AA545" s="27"/>
      <c r="AB545" s="27"/>
      <c r="AC545" s="27"/>
      <c r="AD545" s="27"/>
      <c r="AE545" s="27"/>
      <c r="AF545" s="27"/>
      <c r="AG545" s="27"/>
      <c r="AH545" s="27"/>
      <c r="AI545" s="27"/>
      <c r="AJ545" s="27"/>
      <c r="AK545" s="27"/>
      <c r="AL545" s="27"/>
    </row>
    <row r="546" spans="1:38">
      <c r="A546" s="27"/>
      <c r="B546" s="27"/>
      <c r="C546" s="27"/>
      <c r="D546" s="27"/>
      <c r="E546" s="27"/>
      <c r="F546" s="27"/>
      <c r="G546" s="27"/>
      <c r="H546" s="27"/>
      <c r="I546" s="27"/>
      <c r="J546" s="27"/>
      <c r="K546" s="27"/>
      <c r="L546" s="27"/>
      <c r="M546" s="27"/>
      <c r="N546" s="27"/>
      <c r="O546" s="27"/>
      <c r="P546" s="27"/>
      <c r="Q546" s="27"/>
      <c r="R546" s="80"/>
      <c r="S546" s="27"/>
      <c r="T546" s="27"/>
      <c r="U546" s="27"/>
      <c r="V546" s="27"/>
      <c r="W546" s="27"/>
      <c r="X546" s="27"/>
      <c r="Y546" s="27"/>
      <c r="Z546" s="27"/>
      <c r="AA546" s="27"/>
      <c r="AB546" s="27"/>
      <c r="AC546" s="27"/>
      <c r="AD546" s="27"/>
      <c r="AE546" s="27"/>
      <c r="AF546" s="27"/>
      <c r="AG546" s="27"/>
      <c r="AH546" s="27"/>
      <c r="AI546" s="27"/>
      <c r="AJ546" s="27"/>
      <c r="AK546" s="27"/>
      <c r="AL546" s="27"/>
    </row>
    <row r="547" spans="1:38">
      <c r="A547" s="27"/>
      <c r="B547" s="27"/>
      <c r="C547" s="27"/>
      <c r="D547" s="27"/>
      <c r="E547" s="27"/>
      <c r="F547" s="27"/>
      <c r="G547" s="27"/>
      <c r="H547" s="27"/>
      <c r="I547" s="27"/>
      <c r="J547" s="27"/>
      <c r="K547" s="27"/>
      <c r="L547" s="27"/>
      <c r="M547" s="27"/>
      <c r="N547" s="27"/>
      <c r="O547" s="27"/>
      <c r="P547" s="27"/>
      <c r="Q547" s="27"/>
      <c r="R547" s="80"/>
      <c r="S547" s="27"/>
      <c r="T547" s="27"/>
      <c r="U547" s="27"/>
      <c r="V547" s="27"/>
      <c r="W547" s="27"/>
      <c r="X547" s="27"/>
      <c r="Y547" s="27"/>
      <c r="Z547" s="27"/>
      <c r="AA547" s="27"/>
      <c r="AB547" s="27"/>
      <c r="AC547" s="27"/>
      <c r="AD547" s="27"/>
      <c r="AE547" s="27"/>
      <c r="AF547" s="27"/>
      <c r="AG547" s="27"/>
      <c r="AH547" s="27"/>
      <c r="AI547" s="27"/>
      <c r="AJ547" s="27"/>
      <c r="AK547" s="27"/>
      <c r="AL547" s="27"/>
    </row>
    <row r="548" spans="1:38">
      <c r="A548" s="27"/>
      <c r="B548" s="27"/>
      <c r="C548" s="27"/>
      <c r="D548" s="27"/>
      <c r="E548" s="27"/>
      <c r="F548" s="27"/>
      <c r="G548" s="27"/>
      <c r="H548" s="27"/>
      <c r="I548" s="27"/>
      <c r="J548" s="27"/>
      <c r="K548" s="27"/>
      <c r="L548" s="27"/>
      <c r="M548" s="27"/>
      <c r="N548" s="27"/>
      <c r="O548" s="27"/>
      <c r="P548" s="27"/>
      <c r="Q548" s="27"/>
      <c r="R548" s="80"/>
      <c r="S548" s="27"/>
      <c r="T548" s="27"/>
      <c r="U548" s="27"/>
      <c r="V548" s="27"/>
      <c r="W548" s="27"/>
      <c r="X548" s="27"/>
      <c r="Y548" s="27"/>
      <c r="Z548" s="27"/>
      <c r="AA548" s="27"/>
      <c r="AB548" s="27"/>
      <c r="AC548" s="27"/>
      <c r="AD548" s="27"/>
      <c r="AE548" s="27"/>
      <c r="AF548" s="27"/>
      <c r="AG548" s="27"/>
      <c r="AH548" s="27"/>
      <c r="AI548" s="27"/>
      <c r="AJ548" s="27"/>
      <c r="AK548" s="27"/>
      <c r="AL548" s="27"/>
    </row>
    <row r="549" spans="1:38">
      <c r="A549" s="27"/>
      <c r="B549" s="27"/>
      <c r="C549" s="27"/>
      <c r="D549" s="27"/>
      <c r="E549" s="27"/>
      <c r="F549" s="27"/>
      <c r="G549" s="27"/>
      <c r="H549" s="27"/>
      <c r="I549" s="27"/>
      <c r="J549" s="27"/>
      <c r="K549" s="27"/>
      <c r="L549" s="27"/>
      <c r="M549" s="27"/>
      <c r="N549" s="27"/>
      <c r="O549" s="27"/>
      <c r="P549" s="27"/>
      <c r="Q549" s="27"/>
      <c r="R549" s="80"/>
      <c r="S549" s="27"/>
      <c r="T549" s="27"/>
      <c r="U549" s="27"/>
      <c r="V549" s="27"/>
      <c r="W549" s="27"/>
      <c r="X549" s="27"/>
      <c r="Y549" s="27"/>
      <c r="Z549" s="27"/>
      <c r="AA549" s="27"/>
      <c r="AB549" s="27"/>
      <c r="AC549" s="27"/>
      <c r="AD549" s="27"/>
      <c r="AE549" s="27"/>
      <c r="AF549" s="27"/>
      <c r="AG549" s="27"/>
      <c r="AH549" s="27"/>
      <c r="AI549" s="27"/>
      <c r="AJ549" s="27"/>
      <c r="AK549" s="27"/>
      <c r="AL549" s="27"/>
    </row>
    <row r="550" spans="1:38">
      <c r="A550" s="27"/>
      <c r="B550" s="27"/>
      <c r="C550" s="27"/>
      <c r="D550" s="27"/>
      <c r="E550" s="27"/>
      <c r="F550" s="27"/>
      <c r="G550" s="27"/>
      <c r="H550" s="27"/>
      <c r="I550" s="27"/>
      <c r="J550" s="27"/>
      <c r="K550" s="27"/>
      <c r="L550" s="27"/>
      <c r="M550" s="27"/>
      <c r="N550" s="27"/>
      <c r="O550" s="27"/>
      <c r="P550" s="27"/>
      <c r="Q550" s="27"/>
      <c r="R550" s="80"/>
      <c r="S550" s="27"/>
      <c r="T550" s="27"/>
      <c r="U550" s="27"/>
      <c r="V550" s="27"/>
      <c r="W550" s="27"/>
      <c r="X550" s="27"/>
      <c r="Y550" s="27"/>
      <c r="Z550" s="27"/>
      <c r="AA550" s="27"/>
      <c r="AB550" s="27"/>
      <c r="AC550" s="27"/>
      <c r="AD550" s="27"/>
      <c r="AE550" s="27"/>
      <c r="AF550" s="27"/>
      <c r="AG550" s="27"/>
      <c r="AH550" s="27"/>
      <c r="AI550" s="27"/>
      <c r="AJ550" s="27"/>
      <c r="AK550" s="27"/>
      <c r="AL550" s="27"/>
    </row>
    <row r="551" spans="1:38">
      <c r="A551" s="27"/>
      <c r="B551" s="27"/>
      <c r="C551" s="27"/>
      <c r="D551" s="27"/>
      <c r="E551" s="27"/>
      <c r="F551" s="27"/>
      <c r="G551" s="27"/>
      <c r="H551" s="27"/>
      <c r="I551" s="27"/>
      <c r="J551" s="27"/>
      <c r="K551" s="27"/>
      <c r="L551" s="27"/>
      <c r="M551" s="27"/>
      <c r="N551" s="27"/>
      <c r="O551" s="27"/>
      <c r="P551" s="27"/>
      <c r="Q551" s="27"/>
      <c r="R551" s="80"/>
      <c r="S551" s="27"/>
      <c r="T551" s="27"/>
      <c r="U551" s="27"/>
      <c r="V551" s="27"/>
      <c r="W551" s="27"/>
      <c r="X551" s="27"/>
      <c r="Y551" s="27"/>
      <c r="Z551" s="27"/>
      <c r="AA551" s="27"/>
      <c r="AB551" s="27"/>
      <c r="AC551" s="27"/>
      <c r="AD551" s="27"/>
      <c r="AE551" s="27"/>
      <c r="AF551" s="27"/>
      <c r="AG551" s="27"/>
      <c r="AH551" s="27"/>
      <c r="AI551" s="27"/>
      <c r="AJ551" s="27"/>
      <c r="AK551" s="27"/>
      <c r="AL551" s="27"/>
    </row>
    <row r="552" spans="1:38">
      <c r="A552" s="27"/>
      <c r="B552" s="27"/>
      <c r="C552" s="27"/>
      <c r="D552" s="27"/>
      <c r="E552" s="27"/>
      <c r="F552" s="27"/>
      <c r="G552" s="27"/>
      <c r="H552" s="27"/>
      <c r="I552" s="27"/>
      <c r="J552" s="27"/>
      <c r="K552" s="27"/>
      <c r="L552" s="27"/>
      <c r="M552" s="27"/>
      <c r="N552" s="27"/>
      <c r="O552" s="27"/>
      <c r="P552" s="27"/>
      <c r="Q552" s="27"/>
      <c r="R552" s="80"/>
      <c r="S552" s="27"/>
      <c r="T552" s="27"/>
      <c r="U552" s="27"/>
      <c r="V552" s="27"/>
      <c r="W552" s="27"/>
      <c r="X552" s="27"/>
      <c r="Y552" s="27"/>
      <c r="Z552" s="27"/>
      <c r="AA552" s="27"/>
      <c r="AB552" s="27"/>
      <c r="AC552" s="27"/>
      <c r="AD552" s="27"/>
      <c r="AE552" s="27"/>
      <c r="AF552" s="27"/>
      <c r="AG552" s="27"/>
      <c r="AH552" s="27"/>
      <c r="AI552" s="27"/>
      <c r="AJ552" s="27"/>
      <c r="AK552" s="27"/>
      <c r="AL552" s="27"/>
    </row>
    <row r="553" spans="1:38">
      <c r="A553" s="27"/>
      <c r="B553" s="27"/>
      <c r="C553" s="27"/>
      <c r="D553" s="27"/>
      <c r="E553" s="27"/>
      <c r="F553" s="27"/>
      <c r="G553" s="27"/>
      <c r="H553" s="27"/>
      <c r="I553" s="27"/>
      <c r="J553" s="27"/>
      <c r="K553" s="27"/>
      <c r="L553" s="27"/>
      <c r="M553" s="27"/>
      <c r="N553" s="27"/>
      <c r="O553" s="27"/>
      <c r="P553" s="27"/>
      <c r="Q553" s="27"/>
      <c r="R553" s="80"/>
      <c r="S553" s="27"/>
      <c r="T553" s="27"/>
      <c r="U553" s="27"/>
      <c r="V553" s="27"/>
      <c r="W553" s="27"/>
      <c r="X553" s="27"/>
      <c r="Y553" s="27"/>
      <c r="Z553" s="27"/>
      <c r="AA553" s="27"/>
      <c r="AB553" s="27"/>
      <c r="AC553" s="27"/>
      <c r="AD553" s="27"/>
      <c r="AE553" s="27"/>
      <c r="AF553" s="27"/>
      <c r="AG553" s="27"/>
      <c r="AH553" s="27"/>
      <c r="AI553" s="27"/>
      <c r="AJ553" s="27"/>
      <c r="AK553" s="27"/>
      <c r="AL553" s="27"/>
    </row>
    <row r="554" spans="1:38">
      <c r="A554" s="27"/>
      <c r="B554" s="27"/>
      <c r="C554" s="27"/>
      <c r="D554" s="27"/>
      <c r="E554" s="27"/>
      <c r="F554" s="27"/>
      <c r="G554" s="27"/>
      <c r="H554" s="27"/>
      <c r="I554" s="27"/>
      <c r="J554" s="27"/>
      <c r="K554" s="27"/>
      <c r="L554" s="27"/>
      <c r="M554" s="27"/>
      <c r="N554" s="27"/>
      <c r="O554" s="27"/>
      <c r="P554" s="27"/>
      <c r="Q554" s="27"/>
      <c r="R554" s="80"/>
      <c r="S554" s="27"/>
      <c r="T554" s="27"/>
      <c r="U554" s="27"/>
      <c r="V554" s="27"/>
      <c r="W554" s="27"/>
      <c r="X554" s="27"/>
      <c r="Y554" s="27"/>
      <c r="Z554" s="27"/>
      <c r="AA554" s="27"/>
      <c r="AB554" s="27"/>
      <c r="AC554" s="27"/>
      <c r="AD554" s="27"/>
      <c r="AE554" s="27"/>
      <c r="AF554" s="27"/>
      <c r="AG554" s="27"/>
      <c r="AH554" s="27"/>
      <c r="AI554" s="27"/>
      <c r="AJ554" s="27"/>
      <c r="AK554" s="27"/>
      <c r="AL554" s="27"/>
    </row>
    <row r="555" spans="1:38">
      <c r="A555" s="27"/>
      <c r="B555" s="27"/>
      <c r="C555" s="27"/>
      <c r="D555" s="27"/>
      <c r="E555" s="27"/>
      <c r="F555" s="27"/>
      <c r="G555" s="27"/>
      <c r="H555" s="27"/>
      <c r="I555" s="27"/>
      <c r="J555" s="27"/>
      <c r="K555" s="27"/>
      <c r="L555" s="27"/>
      <c r="M555" s="27"/>
      <c r="N555" s="27"/>
      <c r="O555" s="27"/>
      <c r="P555" s="27"/>
      <c r="Q555" s="27"/>
      <c r="R555" s="80"/>
      <c r="S555" s="27"/>
      <c r="T555" s="27"/>
      <c r="U555" s="27"/>
      <c r="V555" s="27"/>
      <c r="W555" s="27"/>
      <c r="X555" s="27"/>
      <c r="Y555" s="27"/>
      <c r="Z555" s="27"/>
      <c r="AA555" s="27"/>
      <c r="AB555" s="27"/>
      <c r="AC555" s="27"/>
      <c r="AD555" s="27"/>
      <c r="AE555" s="27"/>
      <c r="AF555" s="27"/>
      <c r="AG555" s="27"/>
      <c r="AH555" s="27"/>
      <c r="AI555" s="27"/>
      <c r="AJ555" s="27"/>
      <c r="AK555" s="27"/>
      <c r="AL555" s="27"/>
    </row>
    <row r="556" spans="1:38">
      <c r="A556" s="27"/>
      <c r="B556" s="27"/>
      <c r="C556" s="27"/>
      <c r="D556" s="27"/>
      <c r="E556" s="27"/>
      <c r="F556" s="27"/>
      <c r="G556" s="27"/>
      <c r="H556" s="27"/>
      <c r="I556" s="27"/>
      <c r="J556" s="27"/>
      <c r="K556" s="27"/>
      <c r="L556" s="27"/>
      <c r="M556" s="27"/>
      <c r="N556" s="27"/>
      <c r="O556" s="27"/>
      <c r="P556" s="27"/>
      <c r="Q556" s="27"/>
      <c r="R556" s="80"/>
      <c r="S556" s="27"/>
      <c r="T556" s="27"/>
      <c r="U556" s="27"/>
      <c r="V556" s="27"/>
      <c r="W556" s="27"/>
      <c r="X556" s="27"/>
      <c r="Y556" s="27"/>
      <c r="Z556" s="27"/>
      <c r="AA556" s="27"/>
      <c r="AB556" s="27"/>
      <c r="AC556" s="27"/>
      <c r="AD556" s="27"/>
      <c r="AE556" s="27"/>
      <c r="AF556" s="27"/>
      <c r="AG556" s="27"/>
      <c r="AH556" s="27"/>
      <c r="AI556" s="27"/>
      <c r="AJ556" s="27"/>
      <c r="AK556" s="27"/>
      <c r="AL556" s="27"/>
    </row>
    <row r="557" spans="1:38">
      <c r="A557" s="27"/>
      <c r="B557" s="27"/>
      <c r="C557" s="27"/>
      <c r="D557" s="27"/>
      <c r="E557" s="27"/>
      <c r="F557" s="27"/>
      <c r="G557" s="27"/>
      <c r="H557" s="27"/>
      <c r="I557" s="27"/>
      <c r="J557" s="27"/>
      <c r="K557" s="27"/>
      <c r="L557" s="27"/>
      <c r="M557" s="27"/>
      <c r="N557" s="27"/>
      <c r="O557" s="27"/>
      <c r="P557" s="27"/>
      <c r="Q557" s="27"/>
      <c r="R557" s="80"/>
      <c r="S557" s="27"/>
      <c r="T557" s="27"/>
      <c r="U557" s="27"/>
      <c r="V557" s="27"/>
      <c r="W557" s="27"/>
      <c r="X557" s="27"/>
      <c r="Y557" s="27"/>
      <c r="Z557" s="27"/>
      <c r="AA557" s="27"/>
      <c r="AB557" s="27"/>
      <c r="AC557" s="27"/>
      <c r="AD557" s="27"/>
      <c r="AE557" s="27"/>
      <c r="AF557" s="27"/>
      <c r="AG557" s="27"/>
      <c r="AH557" s="27"/>
      <c r="AI557" s="27"/>
      <c r="AJ557" s="27"/>
      <c r="AK557" s="27"/>
      <c r="AL557" s="27"/>
    </row>
    <row r="558" spans="1:38">
      <c r="A558" s="27"/>
      <c r="B558" s="27"/>
      <c r="C558" s="27"/>
      <c r="D558" s="27"/>
      <c r="E558" s="27"/>
      <c r="F558" s="27"/>
      <c r="G558" s="27"/>
      <c r="H558" s="27"/>
      <c r="I558" s="27"/>
      <c r="J558" s="27"/>
      <c r="K558" s="27"/>
      <c r="L558" s="27"/>
      <c r="M558" s="27"/>
      <c r="N558" s="27"/>
      <c r="O558" s="27"/>
      <c r="P558" s="27"/>
      <c r="Q558" s="27"/>
      <c r="R558" s="80"/>
      <c r="S558" s="27"/>
      <c r="T558" s="27"/>
      <c r="U558" s="27"/>
      <c r="V558" s="27"/>
      <c r="W558" s="27"/>
      <c r="X558" s="27"/>
      <c r="Y558" s="27"/>
      <c r="Z558" s="27"/>
      <c r="AA558" s="27"/>
      <c r="AB558" s="27"/>
      <c r="AC558" s="27"/>
      <c r="AD558" s="27"/>
      <c r="AE558" s="27"/>
      <c r="AF558" s="27"/>
      <c r="AG558" s="27"/>
      <c r="AH558" s="27"/>
      <c r="AI558" s="27"/>
      <c r="AJ558" s="27"/>
      <c r="AK558" s="27"/>
      <c r="AL558" s="27"/>
    </row>
    <row r="559" spans="1:38">
      <c r="A559" s="27"/>
      <c r="B559" s="27"/>
      <c r="C559" s="27"/>
      <c r="D559" s="27"/>
      <c r="E559" s="27"/>
      <c r="F559" s="27"/>
      <c r="G559" s="27"/>
      <c r="H559" s="27"/>
      <c r="I559" s="27"/>
      <c r="J559" s="27"/>
      <c r="K559" s="27"/>
      <c r="L559" s="27"/>
      <c r="M559" s="27"/>
      <c r="N559" s="27"/>
      <c r="O559" s="27"/>
      <c r="P559" s="27"/>
      <c r="Q559" s="27"/>
      <c r="R559" s="80"/>
      <c r="S559" s="27"/>
      <c r="T559" s="27"/>
      <c r="U559" s="27"/>
      <c r="V559" s="27"/>
      <c r="W559" s="27"/>
      <c r="X559" s="27"/>
      <c r="Y559" s="27"/>
      <c r="Z559" s="27"/>
      <c r="AA559" s="27"/>
      <c r="AB559" s="27"/>
      <c r="AC559" s="27"/>
      <c r="AD559" s="27"/>
      <c r="AE559" s="27"/>
      <c r="AF559" s="27"/>
      <c r="AG559" s="27"/>
      <c r="AH559" s="27"/>
      <c r="AI559" s="27"/>
      <c r="AJ559" s="27"/>
      <c r="AK559" s="27"/>
      <c r="AL559" s="27"/>
    </row>
    <row r="560" spans="1:38">
      <c r="A560" s="27"/>
      <c r="B560" s="27"/>
      <c r="C560" s="27"/>
      <c r="D560" s="27"/>
      <c r="E560" s="27"/>
      <c r="F560" s="27"/>
      <c r="G560" s="27"/>
      <c r="H560" s="27"/>
      <c r="I560" s="27"/>
      <c r="J560" s="27"/>
      <c r="K560" s="27"/>
      <c r="L560" s="27"/>
      <c r="M560" s="27"/>
      <c r="N560" s="27"/>
      <c r="O560" s="27"/>
      <c r="P560" s="27"/>
      <c r="Q560" s="27"/>
      <c r="R560" s="80"/>
      <c r="S560" s="27"/>
      <c r="T560" s="27"/>
      <c r="U560" s="27"/>
      <c r="V560" s="27"/>
      <c r="W560" s="27"/>
      <c r="X560" s="27"/>
      <c r="Y560" s="27"/>
      <c r="Z560" s="27"/>
      <c r="AA560" s="27"/>
      <c r="AB560" s="27"/>
      <c r="AC560" s="27"/>
      <c r="AD560" s="27"/>
      <c r="AE560" s="27"/>
      <c r="AF560" s="27"/>
      <c r="AG560" s="27"/>
      <c r="AH560" s="27"/>
      <c r="AI560" s="27"/>
      <c r="AJ560" s="27"/>
      <c r="AK560" s="27"/>
      <c r="AL560" s="27"/>
    </row>
    <row r="561" spans="1:38">
      <c r="A561" s="27"/>
      <c r="B561" s="27"/>
      <c r="C561" s="27"/>
      <c r="D561" s="27"/>
      <c r="E561" s="27"/>
      <c r="F561" s="27"/>
      <c r="G561" s="27"/>
      <c r="H561" s="27"/>
      <c r="I561" s="27"/>
      <c r="J561" s="27"/>
      <c r="K561" s="27"/>
      <c r="L561" s="27"/>
      <c r="M561" s="27"/>
      <c r="N561" s="27"/>
      <c r="O561" s="27"/>
      <c r="P561" s="27"/>
      <c r="Q561" s="27"/>
      <c r="R561" s="80"/>
      <c r="S561" s="27"/>
      <c r="T561" s="27"/>
      <c r="U561" s="27"/>
      <c r="V561" s="27"/>
      <c r="W561" s="27"/>
      <c r="X561" s="27"/>
      <c r="Y561" s="27"/>
      <c r="Z561" s="27"/>
      <c r="AA561" s="27"/>
      <c r="AB561" s="27"/>
      <c r="AC561" s="27"/>
      <c r="AD561" s="27"/>
      <c r="AE561" s="27"/>
      <c r="AF561" s="27"/>
      <c r="AG561" s="27"/>
      <c r="AH561" s="27"/>
      <c r="AI561" s="27"/>
      <c r="AJ561" s="27"/>
      <c r="AK561" s="27"/>
      <c r="AL561" s="27"/>
    </row>
    <row r="562" spans="1:38">
      <c r="A562" s="27"/>
      <c r="B562" s="27"/>
      <c r="C562" s="27"/>
      <c r="D562" s="27"/>
      <c r="E562" s="27"/>
      <c r="F562" s="27"/>
      <c r="G562" s="27"/>
      <c r="H562" s="27"/>
      <c r="I562" s="27"/>
      <c r="J562" s="27"/>
      <c r="K562" s="27"/>
      <c r="L562" s="27"/>
      <c r="M562" s="27"/>
      <c r="N562" s="27"/>
      <c r="O562" s="27"/>
      <c r="P562" s="27"/>
      <c r="Q562" s="27"/>
      <c r="R562" s="80"/>
      <c r="S562" s="27"/>
      <c r="T562" s="27"/>
      <c r="U562" s="27"/>
      <c r="V562" s="27"/>
      <c r="W562" s="27"/>
      <c r="X562" s="27"/>
      <c r="Y562" s="27"/>
      <c r="Z562" s="27"/>
      <c r="AA562" s="27"/>
      <c r="AB562" s="27"/>
      <c r="AC562" s="27"/>
      <c r="AD562" s="27"/>
      <c r="AE562" s="27"/>
      <c r="AF562" s="27"/>
      <c r="AG562" s="27"/>
      <c r="AH562" s="27"/>
      <c r="AI562" s="27"/>
      <c r="AJ562" s="27"/>
      <c r="AK562" s="27"/>
      <c r="AL562" s="27"/>
    </row>
    <row r="563" spans="1:38">
      <c r="A563" s="27"/>
      <c r="B563" s="27"/>
      <c r="C563" s="27"/>
      <c r="D563" s="27"/>
      <c r="E563" s="27"/>
      <c r="F563" s="27"/>
      <c r="G563" s="27"/>
      <c r="H563" s="27"/>
      <c r="I563" s="27"/>
      <c r="J563" s="27"/>
      <c r="K563" s="27"/>
      <c r="L563" s="27"/>
      <c r="M563" s="27"/>
      <c r="N563" s="27"/>
      <c r="O563" s="27"/>
      <c r="P563" s="27"/>
      <c r="Q563" s="27"/>
      <c r="R563" s="80"/>
      <c r="S563" s="27"/>
      <c r="T563" s="27"/>
      <c r="U563" s="27"/>
      <c r="V563" s="27"/>
      <c r="W563" s="27"/>
      <c r="X563" s="27"/>
      <c r="Y563" s="27"/>
      <c r="Z563" s="27"/>
      <c r="AA563" s="27"/>
      <c r="AB563" s="27"/>
      <c r="AC563" s="27"/>
      <c r="AD563" s="27"/>
      <c r="AE563" s="27"/>
      <c r="AF563" s="27"/>
      <c r="AG563" s="27"/>
      <c r="AH563" s="27"/>
      <c r="AI563" s="27"/>
      <c r="AJ563" s="27"/>
      <c r="AK563" s="27"/>
      <c r="AL563" s="27"/>
    </row>
    <row r="564" spans="1:38">
      <c r="A564" s="27"/>
      <c r="B564" s="27"/>
      <c r="C564" s="27"/>
      <c r="D564" s="27"/>
      <c r="E564" s="27"/>
      <c r="F564" s="27"/>
      <c r="G564" s="27"/>
      <c r="H564" s="27"/>
      <c r="I564" s="27"/>
      <c r="J564" s="27"/>
      <c r="K564" s="27"/>
      <c r="L564" s="27"/>
      <c r="M564" s="27"/>
      <c r="N564" s="27"/>
      <c r="O564" s="27"/>
      <c r="P564" s="27"/>
      <c r="Q564" s="27"/>
      <c r="R564" s="80"/>
      <c r="S564" s="27"/>
      <c r="T564" s="27"/>
      <c r="U564" s="27"/>
      <c r="V564" s="27"/>
      <c r="W564" s="27"/>
      <c r="X564" s="27"/>
      <c r="Y564" s="27"/>
      <c r="Z564" s="27"/>
      <c r="AA564" s="27"/>
      <c r="AB564" s="27"/>
      <c r="AC564" s="27"/>
      <c r="AD564" s="27"/>
      <c r="AE564" s="27"/>
      <c r="AF564" s="27"/>
      <c r="AG564" s="27"/>
      <c r="AH564" s="27"/>
      <c r="AI564" s="27"/>
      <c r="AJ564" s="27"/>
      <c r="AK564" s="27"/>
      <c r="AL564" s="27"/>
    </row>
    <row r="565" spans="1:38">
      <c r="A565" s="27"/>
      <c r="B565" s="27"/>
      <c r="C565" s="27"/>
      <c r="D565" s="27"/>
      <c r="E565" s="27"/>
      <c r="F565" s="27"/>
      <c r="G565" s="27"/>
      <c r="H565" s="27"/>
      <c r="I565" s="27"/>
      <c r="J565" s="27"/>
      <c r="K565" s="27"/>
      <c r="L565" s="27"/>
      <c r="M565" s="27"/>
      <c r="N565" s="27"/>
      <c r="O565" s="27"/>
      <c r="P565" s="27"/>
      <c r="Q565" s="27"/>
      <c r="R565" s="80"/>
      <c r="S565" s="27"/>
      <c r="T565" s="27"/>
      <c r="U565" s="27"/>
      <c r="V565" s="27"/>
      <c r="W565" s="27"/>
      <c r="X565" s="27"/>
      <c r="Y565" s="27"/>
      <c r="Z565" s="27"/>
      <c r="AA565" s="27"/>
      <c r="AB565" s="27"/>
      <c r="AC565" s="27"/>
      <c r="AD565" s="27"/>
      <c r="AE565" s="27"/>
      <c r="AF565" s="27"/>
      <c r="AG565" s="27"/>
      <c r="AH565" s="27"/>
      <c r="AI565" s="27"/>
      <c r="AJ565" s="27"/>
      <c r="AK565" s="27"/>
      <c r="AL565" s="27"/>
    </row>
    <row r="566" spans="1:38">
      <c r="A566" s="27"/>
      <c r="B566" s="27"/>
      <c r="C566" s="27"/>
      <c r="D566" s="27"/>
      <c r="E566" s="27"/>
      <c r="F566" s="27"/>
      <c r="G566" s="27"/>
      <c r="H566" s="27"/>
      <c r="I566" s="27"/>
      <c r="J566" s="27"/>
      <c r="K566" s="27"/>
      <c r="L566" s="27"/>
      <c r="M566" s="27"/>
      <c r="N566" s="27"/>
      <c r="O566" s="27"/>
      <c r="P566" s="27"/>
      <c r="Q566" s="27"/>
      <c r="R566" s="80"/>
      <c r="S566" s="27"/>
      <c r="T566" s="27"/>
      <c r="U566" s="27"/>
      <c r="V566" s="27"/>
      <c r="W566" s="27"/>
      <c r="X566" s="27"/>
      <c r="Y566" s="27"/>
      <c r="Z566" s="27"/>
      <c r="AA566" s="27"/>
      <c r="AB566" s="27"/>
      <c r="AC566" s="27"/>
      <c r="AD566" s="27"/>
      <c r="AE566" s="27"/>
      <c r="AF566" s="27"/>
      <c r="AG566" s="27"/>
      <c r="AH566" s="27"/>
      <c r="AI566" s="27"/>
      <c r="AJ566" s="27"/>
      <c r="AK566" s="27"/>
      <c r="AL566" s="27"/>
    </row>
    <row r="567" spans="1:38">
      <c r="A567" s="27"/>
      <c r="B567" s="27"/>
      <c r="C567" s="27"/>
      <c r="D567" s="27"/>
      <c r="E567" s="27"/>
      <c r="F567" s="27"/>
      <c r="G567" s="27"/>
      <c r="H567" s="27"/>
      <c r="I567" s="27"/>
      <c r="J567" s="27"/>
      <c r="K567" s="27"/>
      <c r="L567" s="27"/>
      <c r="M567" s="27"/>
      <c r="N567" s="27"/>
      <c r="O567" s="27"/>
      <c r="P567" s="27"/>
      <c r="Q567" s="27"/>
      <c r="R567" s="80"/>
      <c r="S567" s="27"/>
      <c r="T567" s="27"/>
      <c r="U567" s="27"/>
      <c r="V567" s="27"/>
      <c r="W567" s="27"/>
      <c r="X567" s="27"/>
      <c r="Y567" s="27"/>
      <c r="Z567" s="27"/>
      <c r="AA567" s="27"/>
      <c r="AB567" s="27"/>
      <c r="AC567" s="27"/>
      <c r="AD567" s="27"/>
      <c r="AE567" s="27"/>
      <c r="AF567" s="27"/>
      <c r="AG567" s="27"/>
      <c r="AH567" s="27"/>
      <c r="AI567" s="27"/>
      <c r="AJ567" s="27"/>
      <c r="AK567" s="27"/>
      <c r="AL567" s="27"/>
    </row>
    <row r="568" spans="1:38">
      <c r="A568" s="27"/>
      <c r="B568" s="27"/>
      <c r="C568" s="27"/>
      <c r="D568" s="27"/>
      <c r="E568" s="27"/>
      <c r="F568" s="27"/>
      <c r="G568" s="27"/>
      <c r="H568" s="27"/>
      <c r="I568" s="27"/>
      <c r="J568" s="27"/>
      <c r="K568" s="27"/>
      <c r="L568" s="27"/>
      <c r="M568" s="27"/>
      <c r="N568" s="27"/>
      <c r="O568" s="27"/>
      <c r="P568" s="27"/>
      <c r="Q568" s="27"/>
      <c r="R568" s="80"/>
      <c r="S568" s="27"/>
      <c r="T568" s="27"/>
      <c r="U568" s="27"/>
      <c r="V568" s="27"/>
      <c r="W568" s="27"/>
      <c r="X568" s="27"/>
      <c r="Y568" s="27"/>
      <c r="Z568" s="27"/>
      <c r="AA568" s="27"/>
      <c r="AB568" s="27"/>
      <c r="AC568" s="27"/>
      <c r="AD568" s="27"/>
      <c r="AE568" s="27"/>
      <c r="AF568" s="27"/>
      <c r="AG568" s="27"/>
      <c r="AH568" s="27"/>
      <c r="AI568" s="27"/>
      <c r="AJ568" s="27"/>
      <c r="AK568" s="27"/>
      <c r="AL568" s="27"/>
    </row>
    <row r="569" spans="1:38">
      <c r="A569" s="27"/>
      <c r="B569" s="27"/>
      <c r="C569" s="27"/>
      <c r="D569" s="27"/>
      <c r="E569" s="27"/>
      <c r="F569" s="27"/>
      <c r="G569" s="27"/>
      <c r="H569" s="27"/>
      <c r="I569" s="27"/>
      <c r="J569" s="27"/>
      <c r="K569" s="27"/>
      <c r="L569" s="27"/>
      <c r="M569" s="27"/>
      <c r="N569" s="27"/>
      <c r="O569" s="27"/>
      <c r="P569" s="27"/>
      <c r="Q569" s="27"/>
      <c r="R569" s="80"/>
      <c r="S569" s="27"/>
      <c r="T569" s="27"/>
      <c r="U569" s="27"/>
      <c r="V569" s="27"/>
      <c r="W569" s="27"/>
      <c r="X569" s="27"/>
      <c r="Y569" s="27"/>
      <c r="Z569" s="27"/>
      <c r="AA569" s="27"/>
      <c r="AB569" s="27"/>
      <c r="AC569" s="27"/>
      <c r="AD569" s="27"/>
      <c r="AE569" s="27"/>
      <c r="AF569" s="27"/>
      <c r="AG569" s="27"/>
      <c r="AH569" s="27"/>
      <c r="AI569" s="27"/>
      <c r="AJ569" s="27"/>
      <c r="AK569" s="27"/>
      <c r="AL569" s="27"/>
    </row>
    <row r="570" spans="1:38">
      <c r="A570" s="27"/>
      <c r="B570" s="27"/>
      <c r="C570" s="27"/>
      <c r="D570" s="27"/>
      <c r="E570" s="27"/>
      <c r="F570" s="27"/>
      <c r="G570" s="27"/>
      <c r="H570" s="27"/>
      <c r="I570" s="27"/>
      <c r="J570" s="27"/>
      <c r="K570" s="27"/>
      <c r="L570" s="27"/>
      <c r="M570" s="27"/>
      <c r="N570" s="27"/>
      <c r="O570" s="27"/>
      <c r="P570" s="27"/>
      <c r="Q570" s="27"/>
      <c r="R570" s="80"/>
      <c r="S570" s="27"/>
      <c r="T570" s="27"/>
      <c r="U570" s="27"/>
      <c r="V570" s="27"/>
      <c r="W570" s="27"/>
      <c r="X570" s="27"/>
      <c r="Y570" s="27"/>
      <c r="Z570" s="27"/>
      <c r="AA570" s="27"/>
      <c r="AB570" s="27"/>
      <c r="AC570" s="27"/>
      <c r="AD570" s="27"/>
      <c r="AE570" s="27"/>
      <c r="AF570" s="27"/>
      <c r="AG570" s="27"/>
      <c r="AH570" s="27"/>
      <c r="AI570" s="27"/>
      <c r="AJ570" s="27"/>
      <c r="AK570" s="27"/>
      <c r="AL570" s="27"/>
    </row>
    <row r="571" spans="1:38">
      <c r="A571" s="27"/>
      <c r="B571" s="27"/>
      <c r="C571" s="27"/>
      <c r="D571" s="27"/>
      <c r="E571" s="27"/>
      <c r="F571" s="27"/>
      <c r="G571" s="27"/>
      <c r="H571" s="27"/>
      <c r="I571" s="27"/>
      <c r="J571" s="27"/>
      <c r="K571" s="27"/>
      <c r="L571" s="27"/>
      <c r="M571" s="27"/>
      <c r="N571" s="27"/>
      <c r="O571" s="27"/>
      <c r="P571" s="27"/>
      <c r="Q571" s="27"/>
      <c r="R571" s="80"/>
      <c r="S571" s="27"/>
      <c r="T571" s="27"/>
      <c r="U571" s="27"/>
      <c r="V571" s="27"/>
      <c r="W571" s="27"/>
      <c r="X571" s="27"/>
      <c r="Y571" s="27"/>
      <c r="Z571" s="27"/>
      <c r="AA571" s="27"/>
      <c r="AB571" s="27"/>
      <c r="AC571" s="27"/>
      <c r="AD571" s="27"/>
      <c r="AE571" s="27"/>
      <c r="AF571" s="27"/>
      <c r="AG571" s="27"/>
      <c r="AH571" s="27"/>
      <c r="AI571" s="27"/>
      <c r="AJ571" s="27"/>
      <c r="AK571" s="27"/>
      <c r="AL571" s="27"/>
    </row>
    <row r="572" spans="1:38">
      <c r="A572" s="27"/>
      <c r="B572" s="27"/>
      <c r="C572" s="27"/>
      <c r="D572" s="27"/>
      <c r="E572" s="27"/>
      <c r="F572" s="27"/>
      <c r="G572" s="27"/>
      <c r="H572" s="27"/>
      <c r="I572" s="27"/>
      <c r="J572" s="27"/>
      <c r="K572" s="27"/>
      <c r="L572" s="27"/>
      <c r="M572" s="27"/>
      <c r="N572" s="27"/>
      <c r="O572" s="27"/>
      <c r="P572" s="27"/>
      <c r="Q572" s="27"/>
      <c r="R572" s="80"/>
      <c r="S572" s="27"/>
      <c r="T572" s="27"/>
      <c r="U572" s="27"/>
      <c r="V572" s="27"/>
      <c r="W572" s="27"/>
      <c r="X572" s="27"/>
      <c r="Y572" s="27"/>
      <c r="Z572" s="27"/>
      <c r="AA572" s="27"/>
      <c r="AB572" s="27"/>
      <c r="AC572" s="27"/>
      <c r="AD572" s="27"/>
      <c r="AE572" s="27"/>
      <c r="AF572" s="27"/>
      <c r="AG572" s="27"/>
      <c r="AH572" s="27"/>
      <c r="AI572" s="27"/>
      <c r="AJ572" s="27"/>
      <c r="AK572" s="27"/>
      <c r="AL572" s="27"/>
    </row>
    <row r="573" spans="1:38">
      <c r="A573" s="27"/>
      <c r="B573" s="27"/>
      <c r="C573" s="27"/>
      <c r="D573" s="27"/>
      <c r="E573" s="27"/>
      <c r="F573" s="27"/>
      <c r="G573" s="27"/>
      <c r="H573" s="27"/>
      <c r="I573" s="27"/>
      <c r="J573" s="27"/>
      <c r="K573" s="27"/>
      <c r="L573" s="27"/>
      <c r="M573" s="27"/>
      <c r="N573" s="27"/>
      <c r="O573" s="27"/>
      <c r="P573" s="27"/>
      <c r="Q573" s="27"/>
      <c r="R573" s="80"/>
      <c r="S573" s="27"/>
      <c r="T573" s="27"/>
      <c r="U573" s="27"/>
      <c r="V573" s="27"/>
      <c r="W573" s="27"/>
      <c r="X573" s="27"/>
      <c r="Y573" s="27"/>
      <c r="Z573" s="27"/>
      <c r="AA573" s="27"/>
      <c r="AB573" s="27"/>
      <c r="AC573" s="27"/>
      <c r="AD573" s="27"/>
      <c r="AE573" s="27"/>
      <c r="AF573" s="27"/>
      <c r="AG573" s="27"/>
      <c r="AH573" s="27"/>
      <c r="AI573" s="27"/>
      <c r="AJ573" s="27"/>
      <c r="AK573" s="27"/>
      <c r="AL573" s="27"/>
    </row>
    <row r="574" spans="1:38">
      <c r="A574" s="27"/>
      <c r="B574" s="27"/>
      <c r="C574" s="27"/>
      <c r="D574" s="27"/>
      <c r="E574" s="27"/>
      <c r="F574" s="27"/>
      <c r="G574" s="27"/>
      <c r="H574" s="27"/>
      <c r="I574" s="27"/>
      <c r="J574" s="27"/>
      <c r="K574" s="27"/>
      <c r="L574" s="27"/>
      <c r="M574" s="27"/>
      <c r="N574" s="27"/>
      <c r="O574" s="27"/>
      <c r="P574" s="27"/>
      <c r="Q574" s="27"/>
      <c r="R574" s="80"/>
      <c r="S574" s="27"/>
      <c r="T574" s="27"/>
      <c r="U574" s="27"/>
      <c r="V574" s="27"/>
      <c r="W574" s="27"/>
      <c r="X574" s="27"/>
      <c r="Y574" s="27"/>
      <c r="Z574" s="27"/>
      <c r="AA574" s="27"/>
      <c r="AB574" s="27"/>
      <c r="AC574" s="27"/>
      <c r="AD574" s="27"/>
      <c r="AE574" s="27"/>
      <c r="AF574" s="27"/>
      <c r="AG574" s="27"/>
      <c r="AH574" s="27"/>
      <c r="AI574" s="27"/>
      <c r="AJ574" s="27"/>
      <c r="AK574" s="27"/>
      <c r="AL574" s="27"/>
    </row>
    <row r="575" spans="1:38">
      <c r="A575" s="27"/>
      <c r="B575" s="27"/>
      <c r="C575" s="27"/>
      <c r="D575" s="27"/>
      <c r="E575" s="27"/>
      <c r="F575" s="27"/>
      <c r="G575" s="27"/>
      <c r="H575" s="27"/>
      <c r="I575" s="27"/>
      <c r="J575" s="27"/>
      <c r="K575" s="27"/>
      <c r="L575" s="27"/>
      <c r="M575" s="27"/>
      <c r="N575" s="27"/>
      <c r="O575" s="27"/>
      <c r="P575" s="27"/>
      <c r="Q575" s="27"/>
      <c r="R575" s="80"/>
      <c r="S575" s="27"/>
      <c r="T575" s="27"/>
      <c r="U575" s="27"/>
      <c r="V575" s="27"/>
      <c r="W575" s="27"/>
      <c r="X575" s="27"/>
      <c r="Y575" s="27"/>
      <c r="Z575" s="27"/>
      <c r="AA575" s="27"/>
      <c r="AB575" s="27"/>
      <c r="AC575" s="27"/>
      <c r="AD575" s="27"/>
      <c r="AE575" s="27"/>
      <c r="AF575" s="27"/>
      <c r="AG575" s="27"/>
      <c r="AH575" s="27"/>
      <c r="AI575" s="27"/>
      <c r="AJ575" s="27"/>
      <c r="AK575" s="27"/>
      <c r="AL575" s="27"/>
    </row>
    <row r="576" spans="1:38">
      <c r="A576" s="27"/>
      <c r="B576" s="27"/>
      <c r="C576" s="27"/>
      <c r="D576" s="27"/>
      <c r="E576" s="27"/>
      <c r="F576" s="27"/>
      <c r="G576" s="27"/>
      <c r="H576" s="27"/>
      <c r="I576" s="27"/>
      <c r="J576" s="27"/>
      <c r="K576" s="27"/>
      <c r="L576" s="27"/>
      <c r="M576" s="27"/>
      <c r="N576" s="27"/>
      <c r="O576" s="27"/>
      <c r="P576" s="27"/>
      <c r="Q576" s="27"/>
      <c r="R576" s="80"/>
      <c r="S576" s="27"/>
      <c r="T576" s="27"/>
      <c r="U576" s="27"/>
      <c r="V576" s="27"/>
      <c r="W576" s="27"/>
      <c r="X576" s="27"/>
      <c r="Y576" s="27"/>
      <c r="Z576" s="27"/>
      <c r="AA576" s="27"/>
      <c r="AB576" s="27"/>
      <c r="AC576" s="27"/>
      <c r="AD576" s="27"/>
      <c r="AE576" s="27"/>
      <c r="AF576" s="27"/>
      <c r="AG576" s="27"/>
      <c r="AH576" s="27"/>
      <c r="AI576" s="27"/>
      <c r="AJ576" s="27"/>
      <c r="AK576" s="27"/>
      <c r="AL576" s="27"/>
    </row>
    <row r="577" spans="1:38">
      <c r="A577" s="27"/>
      <c r="B577" s="27"/>
      <c r="C577" s="27"/>
      <c r="D577" s="27"/>
      <c r="E577" s="27"/>
      <c r="F577" s="27"/>
      <c r="G577" s="27"/>
      <c r="H577" s="27"/>
      <c r="I577" s="27"/>
      <c r="J577" s="27"/>
      <c r="K577" s="27"/>
      <c r="L577" s="27"/>
      <c r="M577" s="27"/>
      <c r="N577" s="27"/>
      <c r="O577" s="27"/>
      <c r="P577" s="27"/>
      <c r="Q577" s="27"/>
      <c r="R577" s="80"/>
      <c r="S577" s="27"/>
      <c r="T577" s="27"/>
      <c r="U577" s="27"/>
      <c r="V577" s="27"/>
      <c r="W577" s="27"/>
      <c r="X577" s="27"/>
      <c r="Y577" s="27"/>
      <c r="Z577" s="27"/>
      <c r="AA577" s="27"/>
      <c r="AB577" s="27"/>
      <c r="AC577" s="27"/>
      <c r="AD577" s="27"/>
      <c r="AE577" s="27"/>
      <c r="AF577" s="27"/>
      <c r="AG577" s="27"/>
      <c r="AH577" s="27"/>
      <c r="AI577" s="27"/>
      <c r="AJ577" s="27"/>
      <c r="AK577" s="27"/>
      <c r="AL577" s="27"/>
    </row>
    <row r="578" spans="1:38">
      <c r="A578" s="27"/>
      <c r="B578" s="27"/>
      <c r="C578" s="27"/>
      <c r="D578" s="27"/>
      <c r="E578" s="27"/>
      <c r="F578" s="27"/>
      <c r="G578" s="27"/>
      <c r="H578" s="27"/>
      <c r="I578" s="27"/>
      <c r="J578" s="27"/>
      <c r="K578" s="27"/>
      <c r="L578" s="27"/>
      <c r="M578" s="27"/>
      <c r="N578" s="27"/>
      <c r="O578" s="27"/>
      <c r="P578" s="27"/>
      <c r="Q578" s="27"/>
      <c r="R578" s="80"/>
      <c r="S578" s="27"/>
      <c r="T578" s="27"/>
      <c r="U578" s="27"/>
      <c r="V578" s="27"/>
      <c r="W578" s="27"/>
      <c r="X578" s="27"/>
      <c r="Y578" s="27"/>
      <c r="Z578" s="27"/>
      <c r="AA578" s="27"/>
      <c r="AB578" s="27"/>
      <c r="AC578" s="27"/>
      <c r="AD578" s="27"/>
      <c r="AE578" s="27"/>
      <c r="AF578" s="27"/>
      <c r="AG578" s="27"/>
      <c r="AH578" s="27"/>
      <c r="AI578" s="27"/>
      <c r="AJ578" s="27"/>
      <c r="AK578" s="27"/>
      <c r="AL578" s="27"/>
    </row>
    <row r="579" spans="1:38">
      <c r="A579" s="27"/>
      <c r="B579" s="27"/>
      <c r="C579" s="27"/>
      <c r="D579" s="27"/>
      <c r="E579" s="27"/>
      <c r="F579" s="27"/>
      <c r="G579" s="27"/>
      <c r="H579" s="27"/>
      <c r="I579" s="27"/>
      <c r="J579" s="27"/>
      <c r="K579" s="27"/>
      <c r="L579" s="27"/>
      <c r="M579" s="27"/>
      <c r="N579" s="27"/>
      <c r="O579" s="27"/>
      <c r="P579" s="27"/>
      <c r="Q579" s="27"/>
      <c r="R579" s="80"/>
      <c r="S579" s="27"/>
      <c r="T579" s="27"/>
      <c r="U579" s="27"/>
      <c r="V579" s="27"/>
      <c r="W579" s="27"/>
      <c r="X579" s="27"/>
      <c r="Y579" s="27"/>
      <c r="Z579" s="27"/>
      <c r="AA579" s="27"/>
      <c r="AB579" s="27"/>
      <c r="AC579" s="27"/>
      <c r="AD579" s="27"/>
      <c r="AE579" s="27"/>
      <c r="AF579" s="27"/>
      <c r="AG579" s="27"/>
      <c r="AH579" s="27"/>
      <c r="AI579" s="27"/>
      <c r="AJ579" s="27"/>
      <c r="AK579" s="27"/>
      <c r="AL579" s="27"/>
    </row>
    <row r="580" spans="1:38">
      <c r="A580" s="27"/>
      <c r="B580" s="27"/>
      <c r="C580" s="27"/>
      <c r="D580" s="27"/>
      <c r="E580" s="27"/>
      <c r="F580" s="27"/>
      <c r="G580" s="27"/>
      <c r="H580" s="27"/>
      <c r="I580" s="27"/>
      <c r="J580" s="27"/>
      <c r="K580" s="27"/>
      <c r="L580" s="27"/>
      <c r="M580" s="27"/>
      <c r="N580" s="27"/>
      <c r="O580" s="27"/>
      <c r="P580" s="27"/>
      <c r="Q580" s="27"/>
      <c r="R580" s="80"/>
      <c r="S580" s="27"/>
      <c r="T580" s="27"/>
      <c r="U580" s="27"/>
      <c r="V580" s="27"/>
      <c r="W580" s="27"/>
      <c r="X580" s="27"/>
      <c r="Y580" s="27"/>
      <c r="Z580" s="27"/>
      <c r="AA580" s="27"/>
      <c r="AB580" s="27"/>
      <c r="AC580" s="27"/>
      <c r="AD580" s="27"/>
      <c r="AE580" s="27"/>
      <c r="AF580" s="27"/>
      <c r="AG580" s="27"/>
      <c r="AH580" s="27"/>
      <c r="AI580" s="27"/>
      <c r="AJ580" s="27"/>
      <c r="AK580" s="27"/>
      <c r="AL580" s="27"/>
    </row>
    <row r="581" spans="1:38">
      <c r="A581" s="27"/>
      <c r="B581" s="27"/>
      <c r="C581" s="27"/>
      <c r="D581" s="27"/>
      <c r="E581" s="27"/>
      <c r="F581" s="27"/>
      <c r="G581" s="27"/>
      <c r="H581" s="27"/>
      <c r="I581" s="27"/>
      <c r="J581" s="27"/>
      <c r="K581" s="27"/>
      <c r="L581" s="27"/>
      <c r="M581" s="27"/>
      <c r="N581" s="27"/>
      <c r="O581" s="27"/>
      <c r="P581" s="27"/>
      <c r="Q581" s="27"/>
      <c r="R581" s="80"/>
      <c r="S581" s="27"/>
      <c r="T581" s="27"/>
      <c r="U581" s="27"/>
      <c r="V581" s="27"/>
      <c r="W581" s="27"/>
      <c r="X581" s="27"/>
      <c r="Y581" s="27"/>
      <c r="Z581" s="27"/>
      <c r="AA581" s="27"/>
      <c r="AB581" s="27"/>
      <c r="AC581" s="27"/>
      <c r="AD581" s="27"/>
      <c r="AE581" s="27"/>
      <c r="AF581" s="27"/>
      <c r="AG581" s="27"/>
      <c r="AH581" s="27"/>
      <c r="AI581" s="27"/>
      <c r="AJ581" s="27"/>
      <c r="AK581" s="27"/>
      <c r="AL581" s="27"/>
    </row>
    <row r="582" spans="1:38">
      <c r="A582" s="27"/>
      <c r="B582" s="27"/>
      <c r="C582" s="27"/>
      <c r="D582" s="27"/>
      <c r="E582" s="27"/>
      <c r="F582" s="27"/>
      <c r="G582" s="27"/>
      <c r="H582" s="27"/>
      <c r="I582" s="27"/>
      <c r="J582" s="27"/>
      <c r="K582" s="27"/>
      <c r="L582" s="27"/>
      <c r="M582" s="27"/>
      <c r="N582" s="27"/>
      <c r="O582" s="27"/>
      <c r="P582" s="27"/>
      <c r="Q582" s="27"/>
      <c r="R582" s="80"/>
      <c r="S582" s="27"/>
      <c r="T582" s="27"/>
      <c r="U582" s="27"/>
      <c r="V582" s="27"/>
      <c r="W582" s="27"/>
      <c r="X582" s="27"/>
      <c r="Y582" s="27"/>
      <c r="Z582" s="27"/>
      <c r="AA582" s="27"/>
      <c r="AB582" s="27"/>
      <c r="AC582" s="27"/>
      <c r="AD582" s="27"/>
      <c r="AE582" s="27"/>
      <c r="AF582" s="27"/>
      <c r="AG582" s="27"/>
      <c r="AH582" s="27"/>
      <c r="AI582" s="27"/>
      <c r="AJ582" s="27"/>
      <c r="AK582" s="27"/>
      <c r="AL582" s="27"/>
    </row>
    <row r="583" spans="1:38">
      <c r="A583" s="27"/>
      <c r="B583" s="27"/>
      <c r="C583" s="27"/>
      <c r="D583" s="27"/>
      <c r="E583" s="27"/>
      <c r="F583" s="27"/>
      <c r="G583" s="27"/>
      <c r="H583" s="27"/>
      <c r="I583" s="27"/>
      <c r="J583" s="27"/>
      <c r="K583" s="27"/>
      <c r="L583" s="27"/>
      <c r="M583" s="27"/>
      <c r="N583" s="27"/>
      <c r="O583" s="27"/>
      <c r="P583" s="27"/>
      <c r="Q583" s="27"/>
      <c r="R583" s="80"/>
      <c r="S583" s="27"/>
      <c r="T583" s="27"/>
      <c r="U583" s="27"/>
      <c r="V583" s="27"/>
      <c r="W583" s="27"/>
      <c r="X583" s="27"/>
      <c r="Y583" s="27"/>
      <c r="Z583" s="27"/>
      <c r="AA583" s="27"/>
      <c r="AB583" s="27"/>
      <c r="AC583" s="27"/>
      <c r="AD583" s="27"/>
      <c r="AE583" s="27"/>
      <c r="AF583" s="27"/>
      <c r="AG583" s="27"/>
      <c r="AH583" s="27"/>
      <c r="AI583" s="27"/>
      <c r="AJ583" s="27"/>
      <c r="AK583" s="27"/>
      <c r="AL583" s="27"/>
    </row>
    <row r="584" spans="1:38">
      <c r="A584" s="27"/>
      <c r="B584" s="27"/>
      <c r="C584" s="27"/>
      <c r="D584" s="27"/>
      <c r="E584" s="27"/>
      <c r="F584" s="27"/>
      <c r="G584" s="27"/>
      <c r="H584" s="27"/>
      <c r="I584" s="27"/>
      <c r="J584" s="27"/>
      <c r="K584" s="27"/>
      <c r="L584" s="27"/>
      <c r="M584" s="27"/>
      <c r="N584" s="27"/>
      <c r="O584" s="27"/>
      <c r="P584" s="27"/>
      <c r="Q584" s="27"/>
      <c r="R584" s="80"/>
      <c r="S584" s="27"/>
      <c r="T584" s="27"/>
      <c r="U584" s="27"/>
      <c r="V584" s="27"/>
      <c r="W584" s="27"/>
      <c r="X584" s="27"/>
      <c r="Y584" s="27"/>
      <c r="Z584" s="27"/>
      <c r="AA584" s="27"/>
      <c r="AB584" s="27"/>
      <c r="AC584" s="27"/>
      <c r="AD584" s="27"/>
      <c r="AE584" s="27"/>
      <c r="AF584" s="27"/>
      <c r="AG584" s="27"/>
      <c r="AH584" s="27"/>
      <c r="AI584" s="27"/>
      <c r="AJ584" s="27"/>
      <c r="AK584" s="27"/>
      <c r="AL584" s="27"/>
    </row>
    <row r="585" spans="1:38">
      <c r="A585" s="27"/>
      <c r="B585" s="27"/>
      <c r="C585" s="27"/>
      <c r="D585" s="27"/>
      <c r="E585" s="27"/>
      <c r="F585" s="27"/>
      <c r="G585" s="27"/>
      <c r="H585" s="27"/>
      <c r="I585" s="27"/>
      <c r="J585" s="27"/>
      <c r="K585" s="27"/>
      <c r="L585" s="27"/>
      <c r="M585" s="27"/>
      <c r="N585" s="27"/>
      <c r="O585" s="27"/>
      <c r="P585" s="27"/>
      <c r="Q585" s="27"/>
      <c r="R585" s="80"/>
      <c r="S585" s="27"/>
      <c r="T585" s="27"/>
      <c r="U585" s="27"/>
      <c r="V585" s="27"/>
      <c r="W585" s="27"/>
      <c r="X585" s="27"/>
      <c r="Y585" s="27"/>
      <c r="Z585" s="27"/>
      <c r="AA585" s="27"/>
      <c r="AB585" s="27"/>
      <c r="AC585" s="27"/>
      <c r="AD585" s="27"/>
      <c r="AE585" s="27"/>
      <c r="AF585" s="27"/>
      <c r="AG585" s="27"/>
      <c r="AH585" s="27"/>
      <c r="AI585" s="27"/>
      <c r="AJ585" s="27"/>
      <c r="AK585" s="27"/>
      <c r="AL585" s="27"/>
    </row>
    <row r="586" spans="1:38">
      <c r="A586" s="27"/>
      <c r="B586" s="27"/>
      <c r="C586" s="27"/>
      <c r="D586" s="27"/>
      <c r="E586" s="27"/>
      <c r="F586" s="27"/>
      <c r="G586" s="27"/>
      <c r="H586" s="27"/>
      <c r="I586" s="27"/>
      <c r="J586" s="27"/>
      <c r="K586" s="27"/>
      <c r="L586" s="27"/>
      <c r="M586" s="27"/>
      <c r="N586" s="27"/>
      <c r="O586" s="27"/>
      <c r="P586" s="27"/>
      <c r="Q586" s="27"/>
      <c r="R586" s="80"/>
      <c r="S586" s="27"/>
      <c r="T586" s="27"/>
      <c r="U586" s="27"/>
      <c r="V586" s="27"/>
      <c r="W586" s="27"/>
      <c r="X586" s="27"/>
      <c r="Y586" s="27"/>
      <c r="Z586" s="27"/>
      <c r="AA586" s="27"/>
      <c r="AB586" s="27"/>
      <c r="AC586" s="27"/>
      <c r="AD586" s="27"/>
      <c r="AE586" s="27"/>
      <c r="AF586" s="27"/>
      <c r="AG586" s="27"/>
      <c r="AH586" s="27"/>
      <c r="AI586" s="27"/>
      <c r="AJ586" s="27"/>
      <c r="AK586" s="27"/>
      <c r="AL586" s="27"/>
    </row>
    <row r="587" spans="1:38">
      <c r="A587" s="27"/>
      <c r="B587" s="27"/>
      <c r="C587" s="27"/>
      <c r="D587" s="27"/>
      <c r="E587" s="27"/>
      <c r="F587" s="27"/>
      <c r="G587" s="27"/>
      <c r="H587" s="27"/>
      <c r="I587" s="27"/>
      <c r="J587" s="27"/>
      <c r="K587" s="27"/>
      <c r="L587" s="27"/>
      <c r="M587" s="27"/>
      <c r="N587" s="27"/>
      <c r="O587" s="27"/>
      <c r="P587" s="27"/>
      <c r="Q587" s="27"/>
      <c r="R587" s="80"/>
      <c r="S587" s="27"/>
      <c r="T587" s="27"/>
      <c r="U587" s="27"/>
      <c r="V587" s="27"/>
      <c r="W587" s="27"/>
      <c r="X587" s="27"/>
      <c r="Y587" s="27"/>
      <c r="Z587" s="27"/>
      <c r="AA587" s="27"/>
      <c r="AB587" s="27"/>
      <c r="AC587" s="27"/>
      <c r="AD587" s="27"/>
      <c r="AE587" s="27"/>
      <c r="AF587" s="27"/>
      <c r="AG587" s="27"/>
      <c r="AH587" s="27"/>
      <c r="AI587" s="27"/>
      <c r="AJ587" s="27"/>
      <c r="AK587" s="27"/>
      <c r="AL587" s="27"/>
    </row>
    <row r="588" spans="1:38">
      <c r="A588" s="27"/>
      <c r="B588" s="27"/>
      <c r="C588" s="27"/>
      <c r="D588" s="27"/>
      <c r="E588" s="27"/>
      <c r="F588" s="27"/>
      <c r="G588" s="27"/>
      <c r="H588" s="27"/>
      <c r="I588" s="27"/>
      <c r="J588" s="27"/>
      <c r="K588" s="27"/>
      <c r="L588" s="27"/>
      <c r="M588" s="27"/>
      <c r="N588" s="27"/>
      <c r="O588" s="27"/>
      <c r="P588" s="27"/>
      <c r="Q588" s="27"/>
      <c r="R588" s="80"/>
      <c r="S588" s="27"/>
      <c r="T588" s="27"/>
      <c r="U588" s="27"/>
      <c r="V588" s="27"/>
      <c r="W588" s="27"/>
      <c r="X588" s="27"/>
      <c r="Y588" s="27"/>
      <c r="Z588" s="27"/>
      <c r="AA588" s="27"/>
      <c r="AB588" s="27"/>
      <c r="AC588" s="27"/>
      <c r="AD588" s="27"/>
      <c r="AE588" s="27"/>
      <c r="AF588" s="27"/>
      <c r="AG588" s="27"/>
      <c r="AH588" s="27"/>
      <c r="AI588" s="27"/>
      <c r="AJ588" s="27"/>
      <c r="AK588" s="27"/>
      <c r="AL588" s="27"/>
    </row>
    <row r="589" spans="1:38">
      <c r="A589" s="27"/>
      <c r="B589" s="27"/>
      <c r="C589" s="27"/>
      <c r="D589" s="27"/>
      <c r="E589" s="27"/>
      <c r="F589" s="27"/>
      <c r="G589" s="27"/>
      <c r="H589" s="27"/>
      <c r="I589" s="27"/>
      <c r="J589" s="27"/>
      <c r="K589" s="27"/>
      <c r="L589" s="27"/>
      <c r="M589" s="27"/>
      <c r="N589" s="27"/>
      <c r="O589" s="27"/>
      <c r="P589" s="27"/>
      <c r="Q589" s="27"/>
      <c r="R589" s="80"/>
      <c r="S589" s="27"/>
      <c r="T589" s="27"/>
      <c r="U589" s="27"/>
      <c r="V589" s="27"/>
      <c r="W589" s="27"/>
      <c r="X589" s="27"/>
      <c r="Y589" s="27"/>
      <c r="Z589" s="27"/>
      <c r="AA589" s="27"/>
      <c r="AB589" s="27"/>
      <c r="AC589" s="27"/>
      <c r="AD589" s="27"/>
      <c r="AE589" s="27"/>
      <c r="AF589" s="27"/>
      <c r="AG589" s="27"/>
      <c r="AH589" s="27"/>
      <c r="AI589" s="27"/>
      <c r="AJ589" s="27"/>
      <c r="AK589" s="27"/>
      <c r="AL589" s="27"/>
    </row>
    <row r="590" spans="1:38">
      <c r="A590" s="27"/>
      <c r="B590" s="27"/>
      <c r="C590" s="27"/>
      <c r="D590" s="27"/>
      <c r="E590" s="27"/>
      <c r="F590" s="27"/>
      <c r="G590" s="27"/>
      <c r="H590" s="27"/>
      <c r="I590" s="27"/>
      <c r="J590" s="27"/>
      <c r="K590" s="27"/>
      <c r="L590" s="27"/>
      <c r="M590" s="27"/>
      <c r="N590" s="27"/>
      <c r="O590" s="27"/>
      <c r="P590" s="27"/>
      <c r="Q590" s="27"/>
      <c r="R590" s="80"/>
      <c r="S590" s="27"/>
      <c r="T590" s="27"/>
      <c r="U590" s="27"/>
      <c r="V590" s="27"/>
      <c r="W590" s="27"/>
      <c r="X590" s="27"/>
      <c r="Y590" s="27"/>
      <c r="Z590" s="27"/>
      <c r="AA590" s="27"/>
      <c r="AB590" s="27"/>
      <c r="AC590" s="27"/>
      <c r="AD590" s="27"/>
      <c r="AE590" s="27"/>
      <c r="AF590" s="27"/>
      <c r="AG590" s="27"/>
      <c r="AH590" s="27"/>
      <c r="AI590" s="27"/>
      <c r="AJ590" s="27"/>
      <c r="AK590" s="27"/>
      <c r="AL590" s="27"/>
    </row>
    <row r="591" spans="1:38">
      <c r="A591" s="27"/>
      <c r="B591" s="27"/>
      <c r="C591" s="27"/>
      <c r="D591" s="27"/>
      <c r="E591" s="27"/>
      <c r="F591" s="27"/>
      <c r="G591" s="27"/>
      <c r="H591" s="27"/>
      <c r="I591" s="27"/>
      <c r="J591" s="27"/>
      <c r="K591" s="27"/>
      <c r="L591" s="27"/>
      <c r="M591" s="27"/>
      <c r="N591" s="27"/>
      <c r="O591" s="27"/>
      <c r="P591" s="27"/>
      <c r="Q591" s="27"/>
      <c r="R591" s="80"/>
      <c r="S591" s="27"/>
      <c r="T591" s="27"/>
      <c r="U591" s="27"/>
      <c r="V591" s="27"/>
      <c r="W591" s="27"/>
      <c r="X591" s="27"/>
      <c r="Y591" s="27"/>
      <c r="Z591" s="27"/>
      <c r="AA591" s="27"/>
      <c r="AB591" s="27"/>
      <c r="AC591" s="27"/>
      <c r="AD591" s="27"/>
      <c r="AE591" s="27"/>
      <c r="AF591" s="27"/>
      <c r="AG591" s="27"/>
      <c r="AH591" s="27"/>
      <c r="AI591" s="27"/>
      <c r="AJ591" s="27"/>
      <c r="AK591" s="27"/>
      <c r="AL591" s="27"/>
    </row>
    <row r="592" spans="1:38">
      <c r="A592" s="27"/>
      <c r="B592" s="27"/>
      <c r="C592" s="27"/>
      <c r="D592" s="27"/>
      <c r="E592" s="27"/>
      <c r="F592" s="27"/>
      <c r="G592" s="27"/>
      <c r="H592" s="27"/>
      <c r="I592" s="27"/>
      <c r="J592" s="27"/>
      <c r="K592" s="27"/>
      <c r="L592" s="27"/>
      <c r="M592" s="27"/>
      <c r="N592" s="27"/>
      <c r="O592" s="27"/>
      <c r="P592" s="27"/>
      <c r="Q592" s="27"/>
      <c r="R592" s="80"/>
      <c r="S592" s="27"/>
      <c r="T592" s="27"/>
      <c r="U592" s="27"/>
      <c r="V592" s="27"/>
      <c r="W592" s="27"/>
      <c r="X592" s="27"/>
      <c r="Y592" s="27"/>
      <c r="Z592" s="27"/>
      <c r="AA592" s="27"/>
      <c r="AB592" s="27"/>
      <c r="AC592" s="27"/>
      <c r="AD592" s="27"/>
      <c r="AE592" s="27"/>
      <c r="AF592" s="27"/>
      <c r="AG592" s="27"/>
      <c r="AH592" s="27"/>
      <c r="AI592" s="27"/>
      <c r="AJ592" s="27"/>
      <c r="AK592" s="27"/>
      <c r="AL592" s="27"/>
    </row>
    <row r="593" spans="1:38">
      <c r="A593" s="27"/>
      <c r="B593" s="27"/>
      <c r="C593" s="27"/>
      <c r="D593" s="27"/>
      <c r="E593" s="27"/>
      <c r="F593" s="27"/>
      <c r="G593" s="27"/>
      <c r="H593" s="27"/>
      <c r="I593" s="27"/>
      <c r="J593" s="27"/>
      <c r="K593" s="27"/>
      <c r="L593" s="27"/>
      <c r="M593" s="27"/>
      <c r="N593" s="27"/>
      <c r="O593" s="27"/>
      <c r="P593" s="27"/>
      <c r="Q593" s="27"/>
      <c r="R593" s="80"/>
      <c r="S593" s="27"/>
      <c r="T593" s="27"/>
      <c r="U593" s="27"/>
      <c r="V593" s="27"/>
      <c r="W593" s="27"/>
      <c r="X593" s="27"/>
      <c r="Y593" s="27"/>
      <c r="Z593" s="27"/>
      <c r="AA593" s="27"/>
      <c r="AB593" s="27"/>
      <c r="AC593" s="27"/>
      <c r="AD593" s="27"/>
      <c r="AE593" s="27"/>
      <c r="AF593" s="27"/>
      <c r="AG593" s="27"/>
      <c r="AH593" s="27"/>
      <c r="AI593" s="27"/>
      <c r="AJ593" s="27"/>
      <c r="AK593" s="27"/>
      <c r="AL593" s="27"/>
    </row>
    <row r="594" spans="1:38">
      <c r="A594" s="27"/>
      <c r="B594" s="27"/>
      <c r="C594" s="27"/>
      <c r="D594" s="27"/>
      <c r="E594" s="27"/>
      <c r="F594" s="27"/>
      <c r="G594" s="27"/>
      <c r="H594" s="27"/>
      <c r="I594" s="27"/>
      <c r="J594" s="27"/>
      <c r="K594" s="27"/>
      <c r="L594" s="27"/>
      <c r="M594" s="27"/>
      <c r="N594" s="27"/>
      <c r="O594" s="27"/>
      <c r="P594" s="27"/>
      <c r="Q594" s="27"/>
      <c r="R594" s="80"/>
      <c r="S594" s="27"/>
      <c r="T594" s="27"/>
      <c r="U594" s="27"/>
      <c r="V594" s="27"/>
      <c r="W594" s="27"/>
      <c r="X594" s="27"/>
      <c r="Y594" s="27"/>
      <c r="Z594" s="27"/>
      <c r="AA594" s="27"/>
      <c r="AB594" s="27"/>
      <c r="AC594" s="27"/>
      <c r="AD594" s="27"/>
      <c r="AE594" s="27"/>
      <c r="AF594" s="27"/>
      <c r="AG594" s="27"/>
      <c r="AH594" s="27"/>
      <c r="AI594" s="27"/>
      <c r="AJ594" s="27"/>
      <c r="AK594" s="27"/>
      <c r="AL594" s="27"/>
    </row>
    <row r="595" spans="1:38">
      <c r="A595" s="27"/>
      <c r="B595" s="27"/>
      <c r="C595" s="27"/>
      <c r="D595" s="27"/>
      <c r="E595" s="27"/>
      <c r="F595" s="27"/>
      <c r="G595" s="27"/>
      <c r="H595" s="27"/>
      <c r="I595" s="27"/>
      <c r="J595" s="27"/>
      <c r="K595" s="27"/>
      <c r="L595" s="27"/>
      <c r="M595" s="27"/>
      <c r="N595" s="27"/>
      <c r="O595" s="27"/>
      <c r="P595" s="27"/>
      <c r="Q595" s="27"/>
      <c r="R595" s="80"/>
      <c r="S595" s="27"/>
      <c r="T595" s="27"/>
      <c r="U595" s="27"/>
      <c r="V595" s="27"/>
      <c r="W595" s="27"/>
      <c r="X595" s="27"/>
      <c r="Y595" s="27"/>
      <c r="Z595" s="27"/>
      <c r="AA595" s="27"/>
      <c r="AB595" s="27"/>
      <c r="AC595" s="27"/>
      <c r="AD595" s="27"/>
      <c r="AE595" s="27"/>
      <c r="AF595" s="27"/>
      <c r="AG595" s="27"/>
      <c r="AH595" s="27"/>
      <c r="AI595" s="27"/>
      <c r="AJ595" s="27"/>
      <c r="AK595" s="27"/>
      <c r="AL595" s="27"/>
    </row>
    <row r="596" spans="1:38">
      <c r="A596" s="27"/>
      <c r="B596" s="27"/>
      <c r="C596" s="27"/>
      <c r="D596" s="27"/>
      <c r="E596" s="27"/>
      <c r="F596" s="27"/>
      <c r="G596" s="27"/>
      <c r="H596" s="27"/>
      <c r="I596" s="27"/>
      <c r="J596" s="27"/>
      <c r="K596" s="27"/>
      <c r="L596" s="27"/>
      <c r="M596" s="27"/>
      <c r="N596" s="27"/>
      <c r="O596" s="27"/>
      <c r="P596" s="27"/>
      <c r="Q596" s="27"/>
      <c r="R596" s="80"/>
      <c r="S596" s="27"/>
      <c r="T596" s="27"/>
      <c r="U596" s="27"/>
      <c r="V596" s="27"/>
      <c r="W596" s="27"/>
      <c r="X596" s="27"/>
      <c r="Y596" s="27"/>
      <c r="Z596" s="27"/>
      <c r="AA596" s="27"/>
      <c r="AB596" s="27"/>
      <c r="AC596" s="27"/>
      <c r="AD596" s="27"/>
      <c r="AE596" s="27"/>
      <c r="AF596" s="27"/>
      <c r="AG596" s="27"/>
      <c r="AH596" s="27"/>
      <c r="AI596" s="27"/>
      <c r="AJ596" s="27"/>
      <c r="AK596" s="27"/>
      <c r="AL596" s="27"/>
    </row>
    <row r="597" spans="1:38">
      <c r="A597" s="27"/>
      <c r="B597" s="27"/>
      <c r="C597" s="27"/>
      <c r="D597" s="27"/>
      <c r="E597" s="27"/>
      <c r="F597" s="27"/>
      <c r="G597" s="27"/>
      <c r="H597" s="27"/>
      <c r="I597" s="27"/>
      <c r="J597" s="27"/>
      <c r="K597" s="27"/>
      <c r="L597" s="27"/>
      <c r="M597" s="27"/>
      <c r="N597" s="27"/>
      <c r="O597" s="27"/>
      <c r="P597" s="27"/>
      <c r="Q597" s="27"/>
      <c r="R597" s="80"/>
      <c r="S597" s="27"/>
      <c r="T597" s="27"/>
      <c r="U597" s="27"/>
      <c r="V597" s="27"/>
      <c r="W597" s="27"/>
      <c r="X597" s="27"/>
      <c r="Y597" s="27"/>
      <c r="Z597" s="27"/>
      <c r="AA597" s="27"/>
      <c r="AB597" s="27"/>
      <c r="AC597" s="27"/>
      <c r="AD597" s="27"/>
      <c r="AE597" s="27"/>
      <c r="AF597" s="27"/>
      <c r="AG597" s="27"/>
      <c r="AH597" s="27"/>
      <c r="AI597" s="27"/>
      <c r="AJ597" s="27"/>
      <c r="AK597" s="27"/>
      <c r="AL597" s="27"/>
    </row>
    <row r="598" spans="1:38">
      <c r="A598" s="27"/>
      <c r="B598" s="27"/>
      <c r="C598" s="27"/>
      <c r="D598" s="27"/>
      <c r="E598" s="27"/>
      <c r="F598" s="27"/>
      <c r="G598" s="27"/>
      <c r="H598" s="27"/>
      <c r="I598" s="27"/>
      <c r="J598" s="27"/>
      <c r="K598" s="27"/>
      <c r="L598" s="27"/>
      <c r="M598" s="27"/>
      <c r="N598" s="27"/>
      <c r="O598" s="27"/>
      <c r="P598" s="27"/>
      <c r="Q598" s="27"/>
      <c r="R598" s="80"/>
      <c r="S598" s="27"/>
      <c r="T598" s="27"/>
      <c r="U598" s="27"/>
      <c r="V598" s="27"/>
      <c r="W598" s="27"/>
      <c r="X598" s="27"/>
      <c r="Y598" s="27"/>
      <c r="Z598" s="27"/>
      <c r="AA598" s="27"/>
      <c r="AB598" s="27"/>
      <c r="AC598" s="27"/>
      <c r="AD598" s="27"/>
      <c r="AE598" s="27"/>
      <c r="AF598" s="27"/>
      <c r="AG598" s="27"/>
      <c r="AH598" s="27"/>
      <c r="AI598" s="27"/>
      <c r="AJ598" s="27"/>
      <c r="AK598" s="27"/>
      <c r="AL598" s="27"/>
    </row>
    <row r="599" spans="1:38">
      <c r="A599" s="27"/>
      <c r="B599" s="27"/>
      <c r="C599" s="27"/>
      <c r="D599" s="27"/>
      <c r="E599" s="27"/>
      <c r="F599" s="27"/>
      <c r="G599" s="27"/>
      <c r="H599" s="27"/>
      <c r="I599" s="27"/>
      <c r="J599" s="27"/>
      <c r="K599" s="27"/>
      <c r="L599" s="27"/>
      <c r="M599" s="27"/>
      <c r="N599" s="27"/>
      <c r="O599" s="27"/>
      <c r="P599" s="27"/>
      <c r="Q599" s="27"/>
      <c r="R599" s="80"/>
      <c r="S599" s="27"/>
      <c r="T599" s="27"/>
      <c r="U599" s="27"/>
      <c r="V599" s="27"/>
      <c r="W599" s="27"/>
      <c r="X599" s="27"/>
      <c r="Y599" s="27"/>
      <c r="Z599" s="27"/>
      <c r="AA599" s="27"/>
      <c r="AB599" s="27"/>
      <c r="AC599" s="27"/>
      <c r="AD599" s="27"/>
      <c r="AE599" s="27"/>
      <c r="AF599" s="27"/>
      <c r="AG599" s="27"/>
      <c r="AH599" s="27"/>
      <c r="AI599" s="27"/>
      <c r="AJ599" s="27"/>
      <c r="AK599" s="27"/>
      <c r="AL599" s="27"/>
    </row>
    <row r="600" spans="1:38">
      <c r="A600" s="27"/>
      <c r="B600" s="27"/>
      <c r="C600" s="27"/>
      <c r="D600" s="27"/>
      <c r="E600" s="27"/>
      <c r="F600" s="27"/>
      <c r="G600" s="27"/>
      <c r="H600" s="27"/>
      <c r="I600" s="27"/>
      <c r="J600" s="27"/>
      <c r="K600" s="27"/>
      <c r="L600" s="27"/>
      <c r="M600" s="27"/>
      <c r="N600" s="27"/>
      <c r="O600" s="27"/>
      <c r="P600" s="27"/>
      <c r="Q600" s="27"/>
      <c r="R600" s="80"/>
      <c r="S600" s="27"/>
      <c r="T600" s="27"/>
      <c r="U600" s="27"/>
      <c r="V600" s="27"/>
      <c r="W600" s="27"/>
      <c r="X600" s="27"/>
      <c r="Y600" s="27"/>
      <c r="Z600" s="27"/>
      <c r="AA600" s="27"/>
      <c r="AB600" s="27"/>
      <c r="AC600" s="27"/>
      <c r="AD600" s="27"/>
      <c r="AE600" s="27"/>
      <c r="AF600" s="27"/>
      <c r="AG600" s="27"/>
      <c r="AH600" s="27"/>
      <c r="AI600" s="27"/>
      <c r="AJ600" s="27"/>
      <c r="AK600" s="27"/>
      <c r="AL600" s="27"/>
    </row>
    <row r="601" spans="1:38">
      <c r="A601" s="27"/>
      <c r="B601" s="27"/>
      <c r="C601" s="27"/>
      <c r="D601" s="27"/>
      <c r="E601" s="27"/>
      <c r="F601" s="27"/>
      <c r="G601" s="27"/>
      <c r="H601" s="27"/>
      <c r="I601" s="27"/>
      <c r="J601" s="27"/>
      <c r="K601" s="27"/>
      <c r="L601" s="27"/>
      <c r="M601" s="27"/>
      <c r="N601" s="27"/>
      <c r="O601" s="27"/>
      <c r="P601" s="27"/>
      <c r="Q601" s="27"/>
      <c r="R601" s="80"/>
      <c r="S601" s="27"/>
      <c r="T601" s="27"/>
      <c r="U601" s="27"/>
      <c r="V601" s="27"/>
      <c r="W601" s="27"/>
      <c r="X601" s="27"/>
      <c r="Y601" s="27"/>
      <c r="Z601" s="27"/>
      <c r="AA601" s="27"/>
      <c r="AB601" s="27"/>
      <c r="AC601" s="27"/>
      <c r="AD601" s="27"/>
      <c r="AE601" s="27"/>
      <c r="AF601" s="27"/>
      <c r="AG601" s="27"/>
      <c r="AH601" s="27"/>
      <c r="AI601" s="27"/>
      <c r="AJ601" s="27"/>
      <c r="AK601" s="27"/>
      <c r="AL601" s="27"/>
    </row>
    <row r="602" spans="1:38">
      <c r="A602" s="27"/>
      <c r="B602" s="27"/>
      <c r="C602" s="27"/>
      <c r="D602" s="27"/>
      <c r="E602" s="27"/>
      <c r="F602" s="27"/>
      <c r="G602" s="27"/>
      <c r="H602" s="27"/>
      <c r="I602" s="27"/>
      <c r="J602" s="27"/>
      <c r="K602" s="27"/>
      <c r="L602" s="27"/>
      <c r="M602" s="27"/>
      <c r="N602" s="27"/>
      <c r="O602" s="27"/>
      <c r="P602" s="27"/>
      <c r="Q602" s="27"/>
      <c r="R602" s="80"/>
      <c r="S602" s="27"/>
      <c r="T602" s="27"/>
      <c r="U602" s="27"/>
      <c r="V602" s="27"/>
      <c r="W602" s="27"/>
      <c r="X602" s="27"/>
      <c r="Y602" s="27"/>
      <c r="Z602" s="27"/>
      <c r="AA602" s="27"/>
      <c r="AB602" s="27"/>
      <c r="AC602" s="27"/>
      <c r="AD602" s="27"/>
      <c r="AE602" s="27"/>
      <c r="AF602" s="27"/>
      <c r="AG602" s="27"/>
      <c r="AH602" s="27"/>
      <c r="AI602" s="27"/>
      <c r="AJ602" s="27"/>
      <c r="AK602" s="27"/>
      <c r="AL602" s="27"/>
    </row>
    <row r="603" spans="1:38">
      <c r="A603" s="27"/>
      <c r="B603" s="27"/>
      <c r="C603" s="27"/>
      <c r="D603" s="27"/>
      <c r="E603" s="27"/>
      <c r="F603" s="27"/>
      <c r="G603" s="27"/>
      <c r="H603" s="27"/>
      <c r="I603" s="27"/>
      <c r="J603" s="27"/>
      <c r="K603" s="27"/>
      <c r="L603" s="27"/>
      <c r="M603" s="27"/>
      <c r="N603" s="27"/>
      <c r="O603" s="27"/>
      <c r="P603" s="27"/>
      <c r="Q603" s="27"/>
      <c r="R603" s="80"/>
      <c r="S603" s="27"/>
      <c r="T603" s="27"/>
      <c r="U603" s="27"/>
      <c r="V603" s="27"/>
      <c r="W603" s="27"/>
      <c r="X603" s="27"/>
      <c r="Y603" s="27"/>
      <c r="Z603" s="27"/>
      <c r="AA603" s="27"/>
      <c r="AB603" s="27"/>
      <c r="AC603" s="27"/>
      <c r="AD603" s="27"/>
      <c r="AE603" s="27"/>
      <c r="AF603" s="27"/>
      <c r="AG603" s="27"/>
      <c r="AH603" s="27"/>
      <c r="AI603" s="27"/>
      <c r="AJ603" s="27"/>
      <c r="AK603" s="27"/>
      <c r="AL603" s="27"/>
    </row>
    <row r="604" spans="1:38">
      <c r="A604" s="27"/>
      <c r="B604" s="27"/>
      <c r="C604" s="27"/>
      <c r="D604" s="27"/>
      <c r="E604" s="27"/>
      <c r="F604" s="27"/>
      <c r="G604" s="27"/>
      <c r="H604" s="27"/>
      <c r="I604" s="27"/>
      <c r="J604" s="27"/>
      <c r="K604" s="27"/>
      <c r="L604" s="27"/>
      <c r="M604" s="27"/>
      <c r="N604" s="27"/>
      <c r="O604" s="27"/>
      <c r="P604" s="27"/>
      <c r="Q604" s="27"/>
      <c r="R604" s="80"/>
      <c r="S604" s="27"/>
      <c r="T604" s="27"/>
      <c r="U604" s="27"/>
      <c r="V604" s="27"/>
      <c r="W604" s="27"/>
      <c r="X604" s="27"/>
      <c r="Y604" s="27"/>
      <c r="Z604" s="27"/>
      <c r="AA604" s="27"/>
      <c r="AB604" s="27"/>
      <c r="AC604" s="27"/>
      <c r="AD604" s="27"/>
      <c r="AE604" s="27"/>
      <c r="AF604" s="27"/>
      <c r="AG604" s="27"/>
      <c r="AH604" s="27"/>
      <c r="AI604" s="27"/>
      <c r="AJ604" s="27"/>
      <c r="AK604" s="27"/>
      <c r="AL604" s="27"/>
    </row>
    <row r="605" spans="1:38">
      <c r="A605" s="27"/>
      <c r="B605" s="27"/>
      <c r="C605" s="27"/>
      <c r="D605" s="27"/>
      <c r="E605" s="27"/>
      <c r="F605" s="27"/>
      <c r="G605" s="27"/>
      <c r="H605" s="27"/>
      <c r="I605" s="27"/>
      <c r="J605" s="27"/>
      <c r="K605" s="27"/>
      <c r="L605" s="27"/>
      <c r="M605" s="27"/>
      <c r="N605" s="27"/>
      <c r="O605" s="27"/>
      <c r="P605" s="27"/>
      <c r="Q605" s="27"/>
      <c r="R605" s="80"/>
      <c r="S605" s="27"/>
      <c r="T605" s="27"/>
      <c r="U605" s="27"/>
      <c r="V605" s="27"/>
      <c r="W605" s="27"/>
      <c r="X605" s="27"/>
      <c r="Y605" s="27"/>
      <c r="Z605" s="27"/>
      <c r="AA605" s="27"/>
      <c r="AB605" s="27"/>
      <c r="AC605" s="27"/>
      <c r="AD605" s="27"/>
      <c r="AE605" s="27"/>
      <c r="AF605" s="27"/>
      <c r="AG605" s="27"/>
      <c r="AH605" s="27"/>
      <c r="AI605" s="27"/>
      <c r="AJ605" s="27"/>
      <c r="AK605" s="27"/>
      <c r="AL605" s="27"/>
    </row>
    <row r="606" spans="1:38">
      <c r="A606" s="27"/>
      <c r="B606" s="27"/>
      <c r="C606" s="27"/>
      <c r="D606" s="27"/>
      <c r="E606" s="27"/>
      <c r="F606" s="27"/>
      <c r="G606" s="27"/>
      <c r="H606" s="27"/>
      <c r="I606" s="27"/>
      <c r="J606" s="27"/>
      <c r="K606" s="27"/>
      <c r="L606" s="27"/>
      <c r="M606" s="27"/>
      <c r="N606" s="27"/>
      <c r="O606" s="27"/>
      <c r="P606" s="27"/>
      <c r="Q606" s="27"/>
      <c r="R606" s="80"/>
      <c r="S606" s="27"/>
      <c r="T606" s="27"/>
      <c r="U606" s="27"/>
      <c r="V606" s="27"/>
      <c r="W606" s="27"/>
      <c r="X606" s="27"/>
      <c r="Y606" s="27"/>
      <c r="Z606" s="27"/>
      <c r="AA606" s="27"/>
      <c r="AB606" s="27"/>
      <c r="AC606" s="27"/>
      <c r="AD606" s="27"/>
      <c r="AE606" s="27"/>
      <c r="AF606" s="27"/>
      <c r="AG606" s="27"/>
      <c r="AH606" s="27"/>
      <c r="AI606" s="27"/>
      <c r="AJ606" s="27"/>
      <c r="AK606" s="27"/>
      <c r="AL606" s="27"/>
    </row>
    <row r="607" spans="1:38">
      <c r="A607" s="27"/>
      <c r="B607" s="27"/>
      <c r="C607" s="27"/>
      <c r="D607" s="27"/>
      <c r="E607" s="27"/>
      <c r="F607" s="27"/>
      <c r="G607" s="27"/>
      <c r="H607" s="27"/>
      <c r="I607" s="27"/>
      <c r="J607" s="27"/>
      <c r="K607" s="27"/>
      <c r="L607" s="27"/>
      <c r="M607" s="27"/>
      <c r="N607" s="27"/>
      <c r="O607" s="27"/>
      <c r="P607" s="27"/>
      <c r="Q607" s="27"/>
      <c r="R607" s="80"/>
      <c r="S607" s="27"/>
      <c r="T607" s="27"/>
      <c r="U607" s="27"/>
      <c r="V607" s="27"/>
      <c r="W607" s="27"/>
      <c r="X607" s="27"/>
      <c r="Y607" s="27"/>
      <c r="Z607" s="27"/>
      <c r="AA607" s="27"/>
      <c r="AB607" s="27"/>
      <c r="AC607" s="27"/>
      <c r="AD607" s="27"/>
      <c r="AE607" s="27"/>
      <c r="AF607" s="27"/>
      <c r="AG607" s="27"/>
      <c r="AH607" s="27"/>
      <c r="AI607" s="27"/>
      <c r="AJ607" s="27"/>
      <c r="AK607" s="27"/>
      <c r="AL607" s="27"/>
    </row>
    <row r="608" spans="1:38">
      <c r="A608" s="27"/>
      <c r="B608" s="27"/>
      <c r="C608" s="27"/>
      <c r="D608" s="27"/>
      <c r="E608" s="27"/>
      <c r="F608" s="27"/>
      <c r="G608" s="27"/>
      <c r="H608" s="27"/>
      <c r="I608" s="27"/>
      <c r="J608" s="27"/>
      <c r="K608" s="27"/>
      <c r="L608" s="27"/>
      <c r="M608" s="27"/>
      <c r="N608" s="27"/>
      <c r="O608" s="27"/>
      <c r="P608" s="27"/>
      <c r="Q608" s="27"/>
      <c r="R608" s="80"/>
      <c r="S608" s="27"/>
      <c r="T608" s="27"/>
      <c r="U608" s="27"/>
      <c r="V608" s="27"/>
      <c r="W608" s="27"/>
      <c r="X608" s="27"/>
      <c r="Y608" s="27"/>
      <c r="Z608" s="27"/>
      <c r="AA608" s="27"/>
      <c r="AB608" s="27"/>
      <c r="AC608" s="27"/>
      <c r="AD608" s="27"/>
      <c r="AE608" s="27"/>
      <c r="AF608" s="27"/>
      <c r="AG608" s="27"/>
      <c r="AH608" s="27"/>
      <c r="AI608" s="27"/>
      <c r="AJ608" s="27"/>
      <c r="AK608" s="27"/>
      <c r="AL608" s="27"/>
    </row>
    <row r="609" spans="1:38">
      <c r="A609" s="27"/>
      <c r="B609" s="27"/>
      <c r="C609" s="27"/>
      <c r="D609" s="27"/>
      <c r="E609" s="27"/>
      <c r="F609" s="27"/>
      <c r="G609" s="27"/>
      <c r="H609" s="27"/>
      <c r="I609" s="27"/>
      <c r="J609" s="27"/>
      <c r="K609" s="27"/>
      <c r="L609" s="27"/>
      <c r="M609" s="27"/>
      <c r="N609" s="27"/>
      <c r="O609" s="27"/>
      <c r="P609" s="27"/>
      <c r="Q609" s="27"/>
      <c r="R609" s="80"/>
      <c r="S609" s="27"/>
      <c r="T609" s="27"/>
      <c r="U609" s="27"/>
      <c r="V609" s="27"/>
      <c r="W609" s="27"/>
      <c r="X609" s="27"/>
      <c r="Y609" s="27"/>
      <c r="Z609" s="27"/>
      <c r="AA609" s="27"/>
      <c r="AB609" s="27"/>
      <c r="AC609" s="27"/>
      <c r="AD609" s="27"/>
      <c r="AE609" s="27"/>
      <c r="AF609" s="27"/>
      <c r="AG609" s="27"/>
      <c r="AH609" s="27"/>
      <c r="AI609" s="27"/>
      <c r="AJ609" s="27"/>
      <c r="AK609" s="27"/>
      <c r="AL609" s="27"/>
    </row>
    <row r="610" spans="1:38">
      <c r="A610" s="27"/>
      <c r="B610" s="27"/>
      <c r="C610" s="27"/>
      <c r="D610" s="27"/>
      <c r="E610" s="27"/>
      <c r="F610" s="27"/>
      <c r="G610" s="27"/>
      <c r="H610" s="27"/>
      <c r="I610" s="27"/>
      <c r="J610" s="27"/>
      <c r="K610" s="27"/>
      <c r="L610" s="27"/>
      <c r="M610" s="27"/>
      <c r="N610" s="27"/>
      <c r="O610" s="27"/>
      <c r="P610" s="27"/>
      <c r="Q610" s="27"/>
      <c r="R610" s="80"/>
      <c r="S610" s="27"/>
      <c r="T610" s="27"/>
      <c r="U610" s="27"/>
      <c r="V610" s="27"/>
      <c r="W610" s="27"/>
      <c r="X610" s="27"/>
      <c r="Y610" s="27"/>
      <c r="Z610" s="27"/>
      <c r="AA610" s="27"/>
      <c r="AB610" s="27"/>
      <c r="AC610" s="27"/>
      <c r="AD610" s="27"/>
      <c r="AE610" s="27"/>
      <c r="AF610" s="27"/>
      <c r="AG610" s="27"/>
      <c r="AH610" s="27"/>
      <c r="AI610" s="27"/>
      <c r="AJ610" s="27"/>
      <c r="AK610" s="27"/>
      <c r="AL610" s="27"/>
    </row>
    <row r="611" spans="1:38">
      <c r="A611" s="27"/>
      <c r="B611" s="27"/>
      <c r="C611" s="27"/>
      <c r="D611" s="27"/>
      <c r="E611" s="27"/>
      <c r="F611" s="27"/>
      <c r="G611" s="27"/>
      <c r="H611" s="27"/>
      <c r="I611" s="27"/>
      <c r="J611" s="27"/>
      <c r="K611" s="27"/>
      <c r="L611" s="27"/>
      <c r="M611" s="27"/>
      <c r="N611" s="27"/>
      <c r="O611" s="27"/>
      <c r="P611" s="27"/>
      <c r="Q611" s="27"/>
      <c r="R611" s="80"/>
      <c r="S611" s="27"/>
      <c r="T611" s="27"/>
      <c r="U611" s="27"/>
      <c r="V611" s="27"/>
      <c r="W611" s="27"/>
      <c r="X611" s="27"/>
      <c r="Y611" s="27"/>
      <c r="Z611" s="27"/>
      <c r="AA611" s="27"/>
      <c r="AB611" s="27"/>
      <c r="AC611" s="27"/>
      <c r="AD611" s="27"/>
      <c r="AE611" s="27"/>
      <c r="AF611" s="27"/>
      <c r="AG611" s="27"/>
      <c r="AH611" s="27"/>
      <c r="AI611" s="27"/>
      <c r="AJ611" s="27"/>
      <c r="AK611" s="27"/>
      <c r="AL611" s="27"/>
    </row>
    <row r="612" spans="1:38">
      <c r="A612" s="27"/>
      <c r="B612" s="27"/>
      <c r="C612" s="27"/>
      <c r="D612" s="27"/>
      <c r="E612" s="27"/>
      <c r="F612" s="27"/>
      <c r="G612" s="27"/>
      <c r="H612" s="27"/>
      <c r="I612" s="27"/>
      <c r="J612" s="27"/>
      <c r="K612" s="27"/>
      <c r="L612" s="27"/>
      <c r="M612" s="27"/>
      <c r="N612" s="27"/>
      <c r="O612" s="27"/>
      <c r="P612" s="27"/>
      <c r="Q612" s="27"/>
      <c r="R612" s="80"/>
      <c r="S612" s="27"/>
      <c r="T612" s="27"/>
      <c r="U612" s="27"/>
      <c r="V612" s="27"/>
      <c r="W612" s="27"/>
      <c r="X612" s="27"/>
      <c r="Y612" s="27"/>
      <c r="Z612" s="27"/>
      <c r="AA612" s="27"/>
      <c r="AB612" s="27"/>
      <c r="AC612" s="27"/>
      <c r="AD612" s="27"/>
      <c r="AE612" s="27"/>
      <c r="AF612" s="27"/>
      <c r="AG612" s="27"/>
      <c r="AH612" s="27"/>
      <c r="AI612" s="27"/>
      <c r="AJ612" s="27"/>
      <c r="AK612" s="27"/>
      <c r="AL612" s="27"/>
    </row>
    <row r="613" spans="1:38">
      <c r="A613" s="27"/>
      <c r="B613" s="27"/>
      <c r="C613" s="27"/>
      <c r="D613" s="27"/>
      <c r="E613" s="27"/>
      <c r="F613" s="27"/>
      <c r="G613" s="27"/>
      <c r="H613" s="27"/>
      <c r="I613" s="27"/>
      <c r="J613" s="27"/>
      <c r="K613" s="27"/>
      <c r="L613" s="27"/>
      <c r="M613" s="27"/>
      <c r="N613" s="27"/>
      <c r="O613" s="27"/>
      <c r="P613" s="27"/>
      <c r="Q613" s="27"/>
      <c r="R613" s="80"/>
      <c r="S613" s="27"/>
      <c r="T613" s="27"/>
      <c r="U613" s="27"/>
      <c r="V613" s="27"/>
      <c r="W613" s="27"/>
      <c r="X613" s="27"/>
      <c r="Y613" s="27"/>
      <c r="Z613" s="27"/>
      <c r="AA613" s="27"/>
      <c r="AB613" s="27"/>
      <c r="AC613" s="27"/>
      <c r="AD613" s="27"/>
      <c r="AE613" s="27"/>
      <c r="AF613" s="27"/>
      <c r="AG613" s="27"/>
      <c r="AH613" s="27"/>
      <c r="AI613" s="27"/>
      <c r="AJ613" s="27"/>
      <c r="AK613" s="27"/>
      <c r="AL613" s="27"/>
    </row>
    <row r="614" spans="1:38">
      <c r="A614" s="27"/>
      <c r="B614" s="27"/>
      <c r="C614" s="27"/>
      <c r="D614" s="27"/>
      <c r="E614" s="27"/>
      <c r="F614" s="27"/>
      <c r="G614" s="27"/>
      <c r="H614" s="27"/>
      <c r="I614" s="27"/>
      <c r="J614" s="27"/>
      <c r="K614" s="27"/>
      <c r="L614" s="27"/>
      <c r="M614" s="27"/>
      <c r="N614" s="27"/>
      <c r="O614" s="27"/>
      <c r="P614" s="27"/>
      <c r="Q614" s="27"/>
      <c r="R614" s="80"/>
      <c r="S614" s="27"/>
      <c r="T614" s="27"/>
      <c r="U614" s="27"/>
      <c r="V614" s="27"/>
      <c r="W614" s="27"/>
      <c r="X614" s="27"/>
      <c r="Y614" s="27"/>
      <c r="Z614" s="27"/>
      <c r="AA614" s="27"/>
      <c r="AB614" s="27"/>
      <c r="AC614" s="27"/>
      <c r="AD614" s="27"/>
      <c r="AE614" s="27"/>
      <c r="AF614" s="27"/>
      <c r="AG614" s="27"/>
      <c r="AH614" s="27"/>
      <c r="AI614" s="27"/>
      <c r="AJ614" s="27"/>
      <c r="AK614" s="27"/>
      <c r="AL614" s="27"/>
    </row>
    <row r="615" spans="1:38">
      <c r="A615" s="27"/>
      <c r="B615" s="27"/>
      <c r="C615" s="27"/>
      <c r="D615" s="27"/>
      <c r="E615" s="27"/>
      <c r="F615" s="27"/>
      <c r="G615" s="27"/>
      <c r="H615" s="27"/>
      <c r="I615" s="27"/>
      <c r="J615" s="27"/>
      <c r="K615" s="27"/>
      <c r="L615" s="27"/>
      <c r="M615" s="27"/>
      <c r="N615" s="27"/>
      <c r="O615" s="27"/>
      <c r="P615" s="27"/>
      <c r="Q615" s="27"/>
      <c r="R615" s="80"/>
      <c r="S615" s="27"/>
      <c r="T615" s="27"/>
      <c r="U615" s="27"/>
      <c r="V615" s="27"/>
      <c r="W615" s="27"/>
      <c r="X615" s="27"/>
      <c r="Y615" s="27"/>
      <c r="Z615" s="27"/>
      <c r="AA615" s="27"/>
      <c r="AB615" s="27"/>
      <c r="AC615" s="27"/>
      <c r="AD615" s="27"/>
      <c r="AE615" s="27"/>
      <c r="AF615" s="27"/>
      <c r="AG615" s="27"/>
      <c r="AH615" s="27"/>
      <c r="AI615" s="27"/>
      <c r="AJ615" s="27"/>
      <c r="AK615" s="27"/>
      <c r="AL615" s="27"/>
    </row>
    <row r="616" spans="1:38">
      <c r="A616" s="27"/>
      <c r="B616" s="27"/>
      <c r="C616" s="27"/>
      <c r="D616" s="27"/>
      <c r="E616" s="27"/>
      <c r="F616" s="27"/>
      <c r="G616" s="27"/>
      <c r="H616" s="27"/>
      <c r="I616" s="27"/>
      <c r="J616" s="27"/>
      <c r="K616" s="27"/>
      <c r="L616" s="27"/>
      <c r="M616" s="27"/>
      <c r="N616" s="27"/>
      <c r="O616" s="27"/>
      <c r="P616" s="27"/>
      <c r="Q616" s="27"/>
      <c r="R616" s="80"/>
      <c r="S616" s="27"/>
      <c r="T616" s="27"/>
      <c r="U616" s="27"/>
      <c r="V616" s="27"/>
      <c r="W616" s="27"/>
      <c r="X616" s="27"/>
      <c r="Y616" s="27"/>
      <c r="Z616" s="27"/>
      <c r="AA616" s="27"/>
      <c r="AB616" s="27"/>
      <c r="AC616" s="27"/>
      <c r="AD616" s="27"/>
      <c r="AE616" s="27"/>
      <c r="AF616" s="27"/>
      <c r="AG616" s="27"/>
      <c r="AH616" s="27"/>
      <c r="AI616" s="27"/>
      <c r="AJ616" s="27"/>
      <c r="AK616" s="27"/>
      <c r="AL616" s="27"/>
    </row>
    <row r="617" spans="1:38">
      <c r="A617" s="27"/>
      <c r="B617" s="27"/>
      <c r="C617" s="27"/>
      <c r="D617" s="27"/>
      <c r="E617" s="27"/>
      <c r="F617" s="27"/>
      <c r="G617" s="27"/>
      <c r="H617" s="27"/>
      <c r="I617" s="27"/>
      <c r="J617" s="27"/>
      <c r="K617" s="27"/>
      <c r="L617" s="27"/>
      <c r="M617" s="27"/>
      <c r="N617" s="27"/>
      <c r="O617" s="27"/>
      <c r="P617" s="27"/>
      <c r="Q617" s="27"/>
      <c r="R617" s="80"/>
      <c r="S617" s="27"/>
      <c r="T617" s="27"/>
      <c r="U617" s="27"/>
      <c r="V617" s="27"/>
      <c r="W617" s="27"/>
      <c r="X617" s="27"/>
      <c r="Y617" s="27"/>
      <c r="Z617" s="27"/>
      <c r="AA617" s="27"/>
      <c r="AB617" s="27"/>
      <c r="AC617" s="27"/>
      <c r="AD617" s="27"/>
      <c r="AE617" s="27"/>
      <c r="AF617" s="27"/>
      <c r="AG617" s="27"/>
      <c r="AH617" s="27"/>
      <c r="AI617" s="27"/>
      <c r="AJ617" s="27"/>
      <c r="AK617" s="27"/>
      <c r="AL617" s="27"/>
    </row>
    <row r="618" spans="1:38">
      <c r="A618" s="27"/>
      <c r="B618" s="27"/>
      <c r="C618" s="27"/>
      <c r="D618" s="27"/>
      <c r="E618" s="27"/>
      <c r="F618" s="27"/>
      <c r="G618" s="27"/>
      <c r="H618" s="27"/>
      <c r="I618" s="27"/>
      <c r="J618" s="27"/>
      <c r="K618" s="27"/>
      <c r="L618" s="27"/>
      <c r="M618" s="27"/>
      <c r="N618" s="27"/>
      <c r="O618" s="27"/>
      <c r="P618" s="27"/>
      <c r="Q618" s="27"/>
      <c r="R618" s="80"/>
      <c r="S618" s="27"/>
      <c r="T618" s="27"/>
      <c r="U618" s="27"/>
      <c r="V618" s="27"/>
      <c r="W618" s="27"/>
      <c r="X618" s="27"/>
      <c r="Y618" s="27"/>
      <c r="Z618" s="27"/>
      <c r="AA618" s="27"/>
      <c r="AB618" s="27"/>
      <c r="AC618" s="27"/>
      <c r="AD618" s="27"/>
      <c r="AE618" s="27"/>
      <c r="AF618" s="27"/>
      <c r="AG618" s="27"/>
      <c r="AH618" s="27"/>
      <c r="AI618" s="27"/>
      <c r="AJ618" s="27"/>
      <c r="AK618" s="27"/>
      <c r="AL618" s="27"/>
    </row>
    <row r="619" spans="1:38">
      <c r="A619" s="27"/>
      <c r="B619" s="27"/>
      <c r="C619" s="27"/>
      <c r="D619" s="27"/>
      <c r="E619" s="27"/>
      <c r="F619" s="27"/>
      <c r="G619" s="27"/>
      <c r="H619" s="27"/>
      <c r="I619" s="27"/>
      <c r="J619" s="27"/>
      <c r="K619" s="27"/>
      <c r="L619" s="27"/>
      <c r="M619" s="27"/>
      <c r="N619" s="27"/>
      <c r="O619" s="27"/>
      <c r="P619" s="27"/>
      <c r="Q619" s="27"/>
      <c r="R619" s="80"/>
      <c r="S619" s="27"/>
      <c r="T619" s="27"/>
      <c r="U619" s="27"/>
      <c r="V619" s="27"/>
      <c r="W619" s="27"/>
      <c r="X619" s="27"/>
      <c r="Y619" s="27"/>
      <c r="Z619" s="27"/>
      <c r="AA619" s="27"/>
      <c r="AB619" s="27"/>
      <c r="AC619" s="27"/>
      <c r="AD619" s="27"/>
      <c r="AE619" s="27"/>
      <c r="AF619" s="27"/>
      <c r="AG619" s="27"/>
      <c r="AH619" s="27"/>
      <c r="AI619" s="27"/>
      <c r="AJ619" s="27"/>
      <c r="AK619" s="27"/>
      <c r="AL619" s="27"/>
    </row>
    <row r="620" spans="1:38">
      <c r="A620" s="27"/>
      <c r="B620" s="27"/>
      <c r="C620" s="27"/>
      <c r="D620" s="27"/>
      <c r="E620" s="27"/>
      <c r="F620" s="27"/>
      <c r="G620" s="27"/>
      <c r="H620" s="27"/>
      <c r="I620" s="27"/>
      <c r="J620" s="27"/>
      <c r="K620" s="27"/>
      <c r="L620" s="27"/>
      <c r="M620" s="27"/>
      <c r="N620" s="27"/>
      <c r="O620" s="27"/>
      <c r="P620" s="27"/>
      <c r="Q620" s="27"/>
      <c r="R620" s="80"/>
      <c r="S620" s="27"/>
      <c r="T620" s="27"/>
      <c r="U620" s="27"/>
      <c r="V620" s="27"/>
      <c r="W620" s="27"/>
      <c r="X620" s="27"/>
      <c r="Y620" s="27"/>
      <c r="Z620" s="27"/>
      <c r="AA620" s="27"/>
      <c r="AB620" s="27"/>
      <c r="AC620" s="27"/>
      <c r="AD620" s="27"/>
      <c r="AE620" s="27"/>
      <c r="AF620" s="27"/>
      <c r="AG620" s="27"/>
      <c r="AH620" s="27"/>
      <c r="AI620" s="27"/>
      <c r="AJ620" s="27"/>
      <c r="AK620" s="27"/>
      <c r="AL620" s="27"/>
    </row>
    <row r="621" spans="1:38">
      <c r="A621" s="27"/>
      <c r="B621" s="27"/>
      <c r="C621" s="27"/>
      <c r="D621" s="27"/>
      <c r="E621" s="27"/>
      <c r="F621" s="27"/>
      <c r="G621" s="27"/>
      <c r="H621" s="27"/>
      <c r="I621" s="27"/>
      <c r="J621" s="27"/>
      <c r="K621" s="27"/>
      <c r="L621" s="27"/>
      <c r="M621" s="27"/>
      <c r="N621" s="27"/>
      <c r="O621" s="27"/>
      <c r="P621" s="27"/>
      <c r="Q621" s="27"/>
      <c r="R621" s="80"/>
      <c r="S621" s="27"/>
      <c r="T621" s="27"/>
      <c r="U621" s="27"/>
      <c r="V621" s="27"/>
      <c r="W621" s="27"/>
      <c r="X621" s="27"/>
      <c r="Y621" s="27"/>
      <c r="Z621" s="27"/>
      <c r="AA621" s="27"/>
      <c r="AB621" s="27"/>
      <c r="AC621" s="27"/>
      <c r="AD621" s="27"/>
      <c r="AE621" s="27"/>
      <c r="AF621" s="27"/>
      <c r="AG621" s="27"/>
      <c r="AH621" s="27"/>
      <c r="AI621" s="27"/>
      <c r="AJ621" s="27"/>
      <c r="AK621" s="27"/>
      <c r="AL621" s="27"/>
    </row>
    <row r="622" spans="1:38">
      <c r="A622" s="27"/>
      <c r="B622" s="27"/>
      <c r="C622" s="27"/>
      <c r="D622" s="27"/>
      <c r="E622" s="27"/>
      <c r="F622" s="27"/>
      <c r="G622" s="27"/>
      <c r="H622" s="27"/>
      <c r="I622" s="27"/>
      <c r="J622" s="27"/>
      <c r="K622" s="27"/>
      <c r="L622" s="27"/>
      <c r="M622" s="27"/>
      <c r="N622" s="27"/>
      <c r="O622" s="27"/>
      <c r="P622" s="27"/>
      <c r="Q622" s="27"/>
      <c r="R622" s="80"/>
      <c r="S622" s="27"/>
      <c r="T622" s="27"/>
      <c r="U622" s="27"/>
      <c r="V622" s="27"/>
      <c r="W622" s="27"/>
      <c r="X622" s="27"/>
      <c r="Y622" s="27"/>
      <c r="Z622" s="27"/>
      <c r="AA622" s="27"/>
      <c r="AB622" s="27"/>
      <c r="AC622" s="27"/>
      <c r="AD622" s="27"/>
      <c r="AE622" s="27"/>
      <c r="AF622" s="27"/>
      <c r="AG622" s="27"/>
      <c r="AH622" s="27"/>
      <c r="AI622" s="27"/>
      <c r="AJ622" s="27"/>
      <c r="AK622" s="27"/>
      <c r="AL622" s="27"/>
    </row>
    <row r="623" spans="1:38">
      <c r="A623" s="27"/>
      <c r="B623" s="27"/>
      <c r="C623" s="27"/>
      <c r="D623" s="27"/>
      <c r="E623" s="27"/>
      <c r="F623" s="27"/>
      <c r="G623" s="27"/>
      <c r="H623" s="27"/>
      <c r="I623" s="27"/>
      <c r="J623" s="27"/>
      <c r="K623" s="27"/>
      <c r="L623" s="27"/>
      <c r="M623" s="27"/>
      <c r="N623" s="27"/>
      <c r="O623" s="27"/>
      <c r="P623" s="27"/>
      <c r="Q623" s="27"/>
      <c r="R623" s="80"/>
      <c r="S623" s="27"/>
      <c r="T623" s="27"/>
      <c r="U623" s="27"/>
      <c r="V623" s="27"/>
      <c r="W623" s="27"/>
      <c r="X623" s="27"/>
      <c r="Y623" s="27"/>
      <c r="Z623" s="27"/>
      <c r="AA623" s="27"/>
      <c r="AB623" s="27"/>
      <c r="AC623" s="27"/>
      <c r="AD623" s="27"/>
      <c r="AE623" s="27"/>
      <c r="AF623" s="27"/>
      <c r="AG623" s="27"/>
      <c r="AH623" s="27"/>
      <c r="AI623" s="27"/>
      <c r="AJ623" s="27"/>
      <c r="AK623" s="27"/>
      <c r="AL623" s="27"/>
    </row>
    <row r="624" spans="1:38">
      <c r="A624" s="27"/>
      <c r="B624" s="27"/>
      <c r="C624" s="27"/>
      <c r="D624" s="27"/>
      <c r="E624" s="27"/>
      <c r="F624" s="27"/>
      <c r="G624" s="27"/>
      <c r="H624" s="27"/>
      <c r="I624" s="27"/>
      <c r="J624" s="27"/>
      <c r="K624" s="27"/>
      <c r="L624" s="27"/>
      <c r="M624" s="27"/>
      <c r="N624" s="27"/>
      <c r="O624" s="27"/>
      <c r="P624" s="27"/>
      <c r="Q624" s="27"/>
      <c r="R624" s="80"/>
      <c r="S624" s="27"/>
      <c r="T624" s="27"/>
      <c r="U624" s="27"/>
      <c r="V624" s="27"/>
      <c r="W624" s="27"/>
      <c r="X624" s="27"/>
      <c r="Y624" s="27"/>
      <c r="Z624" s="27"/>
      <c r="AA624" s="27"/>
      <c r="AB624" s="27"/>
      <c r="AC624" s="27"/>
      <c r="AD624" s="27"/>
      <c r="AE624" s="27"/>
      <c r="AF624" s="27"/>
      <c r="AG624" s="27"/>
      <c r="AH624" s="27"/>
      <c r="AI624" s="27"/>
      <c r="AJ624" s="27"/>
      <c r="AK624" s="27"/>
      <c r="AL624" s="27"/>
    </row>
    <row r="625" spans="1:38">
      <c r="A625" s="27"/>
      <c r="B625" s="27"/>
      <c r="C625" s="27"/>
      <c r="D625" s="27"/>
      <c r="E625" s="27"/>
      <c r="F625" s="27"/>
      <c r="G625" s="27"/>
      <c r="H625" s="27"/>
      <c r="I625" s="27"/>
      <c r="J625" s="27"/>
      <c r="K625" s="27"/>
      <c r="L625" s="27"/>
      <c r="M625" s="27"/>
      <c r="N625" s="27"/>
      <c r="O625" s="27"/>
      <c r="P625" s="27"/>
      <c r="Q625" s="27"/>
      <c r="R625" s="80"/>
      <c r="S625" s="27"/>
      <c r="T625" s="27"/>
      <c r="U625" s="27"/>
      <c r="V625" s="27"/>
      <c r="W625" s="27"/>
      <c r="X625" s="27"/>
      <c r="Y625" s="27"/>
      <c r="Z625" s="27"/>
      <c r="AA625" s="27"/>
      <c r="AB625" s="27"/>
      <c r="AC625" s="27"/>
      <c r="AD625" s="27"/>
      <c r="AE625" s="27"/>
      <c r="AF625" s="27"/>
      <c r="AG625" s="27"/>
      <c r="AH625" s="27"/>
      <c r="AI625" s="27"/>
      <c r="AJ625" s="27"/>
      <c r="AK625" s="27"/>
      <c r="AL625" s="27"/>
    </row>
    <row r="626" spans="1:38">
      <c r="A626" s="27"/>
      <c r="B626" s="27"/>
      <c r="C626" s="27"/>
      <c r="D626" s="27"/>
      <c r="E626" s="27"/>
      <c r="F626" s="27"/>
      <c r="G626" s="27"/>
      <c r="H626" s="27"/>
      <c r="I626" s="27"/>
      <c r="J626" s="27"/>
      <c r="K626" s="27"/>
      <c r="L626" s="27"/>
      <c r="M626" s="27"/>
      <c r="N626" s="27"/>
      <c r="O626" s="27"/>
      <c r="P626" s="27"/>
      <c r="Q626" s="27"/>
      <c r="R626" s="80"/>
      <c r="S626" s="27"/>
      <c r="T626" s="27"/>
      <c r="U626" s="27"/>
      <c r="V626" s="27"/>
      <c r="W626" s="27"/>
      <c r="X626" s="27"/>
      <c r="Y626" s="27"/>
      <c r="Z626" s="27"/>
      <c r="AA626" s="27"/>
      <c r="AB626" s="27"/>
      <c r="AC626" s="27"/>
      <c r="AD626" s="27"/>
      <c r="AE626" s="27"/>
      <c r="AF626" s="27"/>
      <c r="AG626" s="27"/>
      <c r="AH626" s="27"/>
      <c r="AI626" s="27"/>
      <c r="AJ626" s="27"/>
      <c r="AK626" s="27"/>
      <c r="AL626" s="27"/>
    </row>
    <row r="627" spans="1:38">
      <c r="A627" s="27"/>
      <c r="B627" s="27"/>
      <c r="C627" s="27"/>
      <c r="D627" s="27"/>
      <c r="E627" s="27"/>
      <c r="F627" s="27"/>
      <c r="G627" s="27"/>
      <c r="H627" s="27"/>
      <c r="I627" s="27"/>
      <c r="J627" s="27"/>
      <c r="K627" s="27"/>
      <c r="L627" s="27"/>
      <c r="M627" s="27"/>
      <c r="N627" s="27"/>
      <c r="O627" s="27"/>
      <c r="P627" s="27"/>
      <c r="Q627" s="27"/>
      <c r="R627" s="80"/>
      <c r="S627" s="27"/>
      <c r="T627" s="27"/>
      <c r="U627" s="27"/>
      <c r="V627" s="27"/>
      <c r="W627" s="27"/>
      <c r="X627" s="27"/>
      <c r="Y627" s="27"/>
      <c r="Z627" s="27"/>
      <c r="AA627" s="27"/>
      <c r="AB627" s="27"/>
      <c r="AC627" s="27"/>
      <c r="AD627" s="27"/>
      <c r="AE627" s="27"/>
      <c r="AF627" s="27"/>
      <c r="AG627" s="27"/>
      <c r="AH627" s="27"/>
      <c r="AI627" s="27"/>
      <c r="AJ627" s="27"/>
      <c r="AK627" s="27"/>
      <c r="AL627" s="27"/>
    </row>
    <row r="628" spans="1:38">
      <c r="A628" s="27"/>
      <c r="B628" s="27"/>
      <c r="C628" s="27"/>
      <c r="D628" s="27"/>
      <c r="E628" s="27"/>
      <c r="F628" s="27"/>
      <c r="G628" s="27"/>
      <c r="H628" s="27"/>
      <c r="I628" s="27"/>
      <c r="J628" s="27"/>
      <c r="K628" s="27"/>
      <c r="L628" s="27"/>
      <c r="M628" s="27"/>
      <c r="N628" s="27"/>
      <c r="O628" s="27"/>
      <c r="P628" s="27"/>
      <c r="Q628" s="27"/>
      <c r="R628" s="80"/>
      <c r="S628" s="27"/>
      <c r="T628" s="27"/>
      <c r="U628" s="27"/>
      <c r="V628" s="27"/>
      <c r="W628" s="27"/>
      <c r="X628" s="27"/>
      <c r="Y628" s="27"/>
      <c r="Z628" s="27"/>
      <c r="AA628" s="27"/>
      <c r="AB628" s="27"/>
      <c r="AC628" s="27"/>
      <c r="AD628" s="27"/>
      <c r="AE628" s="27"/>
      <c r="AF628" s="27"/>
      <c r="AG628" s="27"/>
      <c r="AH628" s="27"/>
      <c r="AI628" s="27"/>
      <c r="AJ628" s="27"/>
      <c r="AK628" s="27"/>
      <c r="AL628" s="27"/>
    </row>
    <row r="629" spans="1:38">
      <c r="A629" s="27"/>
      <c r="B629" s="27"/>
      <c r="C629" s="27"/>
      <c r="D629" s="27"/>
      <c r="E629" s="27"/>
      <c r="F629" s="27"/>
      <c r="G629" s="27"/>
      <c r="H629" s="27"/>
      <c r="I629" s="27"/>
      <c r="J629" s="27"/>
      <c r="K629" s="27"/>
      <c r="L629" s="27"/>
      <c r="M629" s="27"/>
      <c r="N629" s="27"/>
      <c r="O629" s="27"/>
      <c r="P629" s="27"/>
      <c r="Q629" s="27"/>
      <c r="R629" s="80"/>
      <c r="S629" s="27"/>
      <c r="T629" s="27"/>
      <c r="U629" s="27"/>
      <c r="V629" s="27"/>
      <c r="W629" s="27"/>
      <c r="X629" s="27"/>
      <c r="Y629" s="27"/>
      <c r="Z629" s="27"/>
      <c r="AA629" s="27"/>
      <c r="AB629" s="27"/>
      <c r="AC629" s="27"/>
      <c r="AD629" s="27"/>
      <c r="AE629" s="27"/>
      <c r="AF629" s="27"/>
      <c r="AG629" s="27"/>
      <c r="AH629" s="27"/>
      <c r="AI629" s="27"/>
      <c r="AJ629" s="27"/>
      <c r="AK629" s="27"/>
      <c r="AL629" s="27"/>
    </row>
    <row r="630" spans="1:38">
      <c r="A630" s="27"/>
      <c r="B630" s="27"/>
      <c r="C630" s="27"/>
      <c r="D630" s="27"/>
      <c r="E630" s="27"/>
      <c r="F630" s="27"/>
      <c r="G630" s="27"/>
      <c r="H630" s="27"/>
      <c r="I630" s="27"/>
      <c r="J630" s="27"/>
      <c r="K630" s="27"/>
      <c r="L630" s="27"/>
      <c r="M630" s="27"/>
      <c r="N630" s="27"/>
      <c r="O630" s="27"/>
      <c r="P630" s="27"/>
      <c r="Q630" s="27"/>
      <c r="R630" s="80"/>
      <c r="S630" s="27"/>
      <c r="T630" s="27"/>
      <c r="U630" s="27"/>
      <c r="V630" s="27"/>
      <c r="W630" s="27"/>
      <c r="X630" s="27"/>
      <c r="Y630" s="27"/>
      <c r="Z630" s="27"/>
      <c r="AA630" s="27"/>
      <c r="AB630" s="27"/>
      <c r="AC630" s="27"/>
      <c r="AD630" s="27"/>
      <c r="AE630" s="27"/>
      <c r="AF630" s="27"/>
      <c r="AG630" s="27"/>
      <c r="AH630" s="27"/>
      <c r="AI630" s="27"/>
      <c r="AJ630" s="27"/>
      <c r="AK630" s="27"/>
      <c r="AL630" s="27"/>
    </row>
    <row r="631" spans="1:38">
      <c r="A631" s="27"/>
      <c r="B631" s="27"/>
      <c r="C631" s="27"/>
      <c r="D631" s="27"/>
      <c r="E631" s="27"/>
      <c r="F631" s="27"/>
      <c r="G631" s="27"/>
      <c r="H631" s="27"/>
      <c r="I631" s="27"/>
      <c r="J631" s="27"/>
      <c r="K631" s="27"/>
      <c r="L631" s="27"/>
      <c r="M631" s="27"/>
      <c r="N631" s="27"/>
      <c r="O631" s="27"/>
      <c r="P631" s="27"/>
      <c r="Q631" s="27"/>
      <c r="R631" s="80"/>
      <c r="S631" s="27"/>
      <c r="T631" s="27"/>
      <c r="U631" s="27"/>
      <c r="V631" s="27"/>
      <c r="W631" s="27"/>
      <c r="X631" s="27"/>
      <c r="Y631" s="27"/>
      <c r="Z631" s="27"/>
      <c r="AA631" s="27"/>
      <c r="AB631" s="27"/>
      <c r="AC631" s="27"/>
      <c r="AD631" s="27"/>
      <c r="AE631" s="27"/>
      <c r="AF631" s="27"/>
      <c r="AG631" s="27"/>
      <c r="AH631" s="27"/>
      <c r="AI631" s="27"/>
      <c r="AJ631" s="27"/>
      <c r="AK631" s="27"/>
      <c r="AL631" s="27"/>
    </row>
    <row r="632" spans="1:38">
      <c r="A632" s="27"/>
      <c r="B632" s="27"/>
      <c r="C632" s="27"/>
      <c r="D632" s="27"/>
      <c r="E632" s="27"/>
      <c r="F632" s="27"/>
      <c r="G632" s="27"/>
      <c r="H632" s="27"/>
      <c r="I632" s="27"/>
      <c r="J632" s="27"/>
      <c r="K632" s="27"/>
      <c r="L632" s="27"/>
      <c r="M632" s="27"/>
      <c r="N632" s="27"/>
      <c r="O632" s="27"/>
      <c r="P632" s="27"/>
      <c r="Q632" s="27"/>
      <c r="R632" s="80"/>
      <c r="S632" s="27"/>
      <c r="T632" s="27"/>
      <c r="U632" s="27"/>
      <c r="V632" s="27"/>
      <c r="W632" s="27"/>
      <c r="X632" s="27"/>
      <c r="Y632" s="27"/>
      <c r="Z632" s="27"/>
      <c r="AA632" s="27"/>
      <c r="AB632" s="27"/>
      <c r="AC632" s="27"/>
      <c r="AD632" s="27"/>
      <c r="AE632" s="27"/>
      <c r="AF632" s="27"/>
      <c r="AG632" s="27"/>
      <c r="AH632" s="27"/>
      <c r="AI632" s="27"/>
      <c r="AJ632" s="27"/>
      <c r="AK632" s="27"/>
      <c r="AL632" s="27"/>
    </row>
    <row r="633" spans="1:38">
      <c r="A633" s="27"/>
      <c r="B633" s="27"/>
      <c r="C633" s="27"/>
      <c r="D633" s="27"/>
      <c r="E633" s="27"/>
      <c r="F633" s="27"/>
      <c r="G633" s="27"/>
      <c r="H633" s="27"/>
      <c r="I633" s="27"/>
      <c r="J633" s="27"/>
      <c r="K633" s="27"/>
      <c r="L633" s="27"/>
      <c r="M633" s="27"/>
      <c r="N633" s="27"/>
      <c r="O633" s="27"/>
      <c r="P633" s="27"/>
      <c r="Q633" s="27"/>
      <c r="R633" s="80"/>
      <c r="S633" s="27"/>
      <c r="T633" s="27"/>
      <c r="U633" s="27"/>
      <c r="V633" s="27"/>
      <c r="W633" s="27"/>
      <c r="X633" s="27"/>
      <c r="Y633" s="27"/>
      <c r="Z633" s="27"/>
      <c r="AA633" s="27"/>
      <c r="AB633" s="27"/>
      <c r="AC633" s="27"/>
      <c r="AD633" s="27"/>
      <c r="AE633" s="27"/>
      <c r="AF633" s="27"/>
      <c r="AG633" s="27"/>
      <c r="AH633" s="27"/>
      <c r="AI633" s="27"/>
      <c r="AJ633" s="27"/>
      <c r="AK633" s="27"/>
      <c r="AL633" s="27"/>
    </row>
    <row r="634" spans="1:38">
      <c r="A634" s="27"/>
      <c r="B634" s="27"/>
      <c r="C634" s="27"/>
      <c r="D634" s="27"/>
      <c r="E634" s="27"/>
      <c r="F634" s="27"/>
      <c r="G634" s="27"/>
      <c r="H634" s="27"/>
      <c r="I634" s="27"/>
      <c r="J634" s="27"/>
      <c r="K634" s="27"/>
      <c r="L634" s="27"/>
      <c r="M634" s="27"/>
      <c r="N634" s="27"/>
      <c r="O634" s="27"/>
      <c r="P634" s="27"/>
      <c r="Q634" s="27"/>
      <c r="R634" s="80"/>
      <c r="S634" s="27"/>
      <c r="T634" s="27"/>
      <c r="U634" s="27"/>
      <c r="V634" s="27"/>
      <c r="W634" s="27"/>
      <c r="X634" s="27"/>
      <c r="Y634" s="27"/>
      <c r="Z634" s="27"/>
      <c r="AA634" s="27"/>
      <c r="AB634" s="27"/>
      <c r="AC634" s="27"/>
      <c r="AD634" s="27"/>
      <c r="AE634" s="27"/>
      <c r="AF634" s="27"/>
      <c r="AG634" s="27"/>
      <c r="AH634" s="27"/>
      <c r="AI634" s="27"/>
      <c r="AJ634" s="27"/>
      <c r="AK634" s="27"/>
      <c r="AL634" s="27"/>
    </row>
    <row r="635" spans="1:38">
      <c r="A635" s="27"/>
      <c r="B635" s="27"/>
      <c r="C635" s="27"/>
      <c r="D635" s="27"/>
      <c r="E635" s="27"/>
      <c r="F635" s="27"/>
      <c r="G635" s="27"/>
      <c r="H635" s="27"/>
      <c r="I635" s="27"/>
      <c r="J635" s="27"/>
      <c r="K635" s="27"/>
      <c r="L635" s="27"/>
      <c r="M635" s="27"/>
      <c r="N635" s="27"/>
      <c r="O635" s="27"/>
      <c r="P635" s="27"/>
      <c r="Q635" s="27"/>
      <c r="R635" s="80"/>
      <c r="S635" s="27"/>
      <c r="T635" s="27"/>
      <c r="U635" s="27"/>
      <c r="V635" s="27"/>
      <c r="W635" s="27"/>
      <c r="X635" s="27"/>
      <c r="Y635" s="27"/>
      <c r="Z635" s="27"/>
      <c r="AA635" s="27"/>
      <c r="AB635" s="27"/>
      <c r="AC635" s="27"/>
      <c r="AD635" s="27"/>
      <c r="AE635" s="27"/>
      <c r="AF635" s="27"/>
      <c r="AG635" s="27"/>
      <c r="AH635" s="27"/>
      <c r="AI635" s="27"/>
      <c r="AJ635" s="27"/>
      <c r="AK635" s="27"/>
      <c r="AL635" s="27"/>
    </row>
    <row r="636" spans="1:38">
      <c r="A636" s="27"/>
      <c r="B636" s="27"/>
      <c r="C636" s="27"/>
      <c r="D636" s="27"/>
      <c r="E636" s="27"/>
      <c r="F636" s="27"/>
      <c r="G636" s="27"/>
      <c r="H636" s="27"/>
      <c r="I636" s="27"/>
      <c r="J636" s="27"/>
      <c r="K636" s="27"/>
      <c r="L636" s="27"/>
      <c r="M636" s="27"/>
      <c r="N636" s="27"/>
      <c r="O636" s="27"/>
      <c r="P636" s="27"/>
      <c r="Q636" s="27"/>
      <c r="R636" s="80"/>
      <c r="S636" s="27"/>
      <c r="T636" s="27"/>
      <c r="U636" s="27"/>
      <c r="V636" s="27"/>
      <c r="W636" s="27"/>
      <c r="X636" s="27"/>
      <c r="Y636" s="27"/>
      <c r="Z636" s="27"/>
      <c r="AA636" s="27"/>
      <c r="AB636" s="27"/>
      <c r="AC636" s="27"/>
      <c r="AD636" s="27"/>
      <c r="AE636" s="27"/>
      <c r="AF636" s="27"/>
      <c r="AG636" s="27"/>
      <c r="AH636" s="27"/>
      <c r="AI636" s="27"/>
      <c r="AJ636" s="27"/>
      <c r="AK636" s="27"/>
      <c r="AL636" s="27"/>
    </row>
    <row r="637" spans="1:38">
      <c r="A637" s="27"/>
      <c r="B637" s="27"/>
      <c r="C637" s="27"/>
      <c r="D637" s="27"/>
      <c r="E637" s="27"/>
      <c r="F637" s="27"/>
      <c r="G637" s="27"/>
      <c r="H637" s="27"/>
      <c r="I637" s="27"/>
      <c r="J637" s="27"/>
      <c r="K637" s="27"/>
      <c r="L637" s="27"/>
      <c r="M637" s="27"/>
      <c r="N637" s="27"/>
      <c r="O637" s="27"/>
      <c r="P637" s="27"/>
      <c r="Q637" s="27"/>
      <c r="R637" s="80"/>
      <c r="S637" s="27"/>
      <c r="T637" s="27"/>
      <c r="U637" s="27"/>
      <c r="V637" s="27"/>
      <c r="W637" s="27"/>
      <c r="X637" s="27"/>
      <c r="Y637" s="27"/>
      <c r="Z637" s="27"/>
      <c r="AA637" s="27"/>
      <c r="AB637" s="27"/>
      <c r="AC637" s="27"/>
      <c r="AD637" s="27"/>
      <c r="AE637" s="27"/>
      <c r="AF637" s="27"/>
      <c r="AG637" s="27"/>
      <c r="AH637" s="27"/>
      <c r="AI637" s="27"/>
      <c r="AJ637" s="27"/>
      <c r="AK637" s="27"/>
      <c r="AL637" s="27"/>
    </row>
    <row r="638" spans="1:38">
      <c r="A638" s="27"/>
      <c r="B638" s="27"/>
      <c r="C638" s="27"/>
      <c r="D638" s="27"/>
      <c r="E638" s="27"/>
      <c r="F638" s="27"/>
      <c r="G638" s="27"/>
      <c r="H638" s="27"/>
      <c r="I638" s="27"/>
      <c r="J638" s="27"/>
      <c r="K638" s="27"/>
      <c r="L638" s="27"/>
      <c r="M638" s="27"/>
      <c r="N638" s="27"/>
      <c r="O638" s="27"/>
      <c r="P638" s="27"/>
      <c r="Q638" s="27"/>
      <c r="R638" s="80"/>
      <c r="S638" s="27"/>
      <c r="T638" s="27"/>
      <c r="U638" s="27"/>
      <c r="V638" s="27"/>
      <c r="W638" s="27"/>
      <c r="X638" s="27"/>
      <c r="Y638" s="27"/>
      <c r="Z638" s="27"/>
      <c r="AA638" s="27"/>
      <c r="AB638" s="27"/>
      <c r="AC638" s="27"/>
      <c r="AD638" s="27"/>
      <c r="AE638" s="27"/>
      <c r="AF638" s="27"/>
      <c r="AG638" s="27"/>
      <c r="AH638" s="27"/>
      <c r="AI638" s="27"/>
      <c r="AJ638" s="27"/>
      <c r="AK638" s="27"/>
      <c r="AL638" s="27"/>
    </row>
    <row r="639" spans="1:38">
      <c r="A639" s="27"/>
      <c r="B639" s="27"/>
      <c r="C639" s="27"/>
      <c r="D639" s="27"/>
      <c r="E639" s="27"/>
      <c r="F639" s="27"/>
      <c r="G639" s="27"/>
      <c r="H639" s="27"/>
      <c r="I639" s="27"/>
      <c r="J639" s="27"/>
      <c r="K639" s="27"/>
      <c r="L639" s="27"/>
      <c r="M639" s="27"/>
      <c r="N639" s="27"/>
      <c r="O639" s="27"/>
      <c r="P639" s="27"/>
      <c r="Q639" s="27"/>
      <c r="R639" s="80"/>
      <c r="S639" s="27"/>
      <c r="T639" s="27"/>
      <c r="U639" s="27"/>
      <c r="V639" s="27"/>
      <c r="W639" s="27"/>
      <c r="X639" s="27"/>
      <c r="Y639" s="27"/>
      <c r="Z639" s="27"/>
      <c r="AA639" s="27"/>
      <c r="AB639" s="27"/>
      <c r="AC639" s="27"/>
      <c r="AD639" s="27"/>
      <c r="AE639" s="27"/>
      <c r="AF639" s="27"/>
      <c r="AG639" s="27"/>
      <c r="AH639" s="27"/>
      <c r="AI639" s="27"/>
      <c r="AJ639" s="27"/>
      <c r="AK639" s="27"/>
      <c r="AL639" s="27"/>
    </row>
    <row r="640" spans="1:38">
      <c r="A640" s="27"/>
      <c r="B640" s="27"/>
      <c r="C640" s="27"/>
      <c r="D640" s="27"/>
      <c r="E640" s="27"/>
      <c r="F640" s="27"/>
      <c r="G640" s="27"/>
      <c r="H640" s="27"/>
      <c r="I640" s="27"/>
      <c r="J640" s="27"/>
      <c r="K640" s="27"/>
      <c r="L640" s="27"/>
      <c r="M640" s="27"/>
      <c r="N640" s="27"/>
      <c r="O640" s="27"/>
      <c r="P640" s="27"/>
      <c r="Q640" s="27"/>
      <c r="R640" s="80"/>
      <c r="S640" s="27"/>
      <c r="T640" s="27"/>
      <c r="U640" s="27"/>
      <c r="V640" s="27"/>
      <c r="W640" s="27"/>
      <c r="X640" s="27"/>
      <c r="Y640" s="27"/>
      <c r="Z640" s="27"/>
      <c r="AA640" s="27"/>
      <c r="AB640" s="27"/>
      <c r="AC640" s="27"/>
      <c r="AD640" s="27"/>
      <c r="AE640" s="27"/>
      <c r="AF640" s="27"/>
      <c r="AG640" s="27"/>
      <c r="AH640" s="27"/>
      <c r="AI640" s="27"/>
      <c r="AJ640" s="27"/>
      <c r="AK640" s="27"/>
      <c r="AL640" s="27"/>
    </row>
    <row r="641" spans="1:38">
      <c r="A641" s="27"/>
      <c r="B641" s="27"/>
      <c r="C641" s="27"/>
      <c r="D641" s="27"/>
      <c r="E641" s="27"/>
      <c r="F641" s="27"/>
      <c r="G641" s="27"/>
      <c r="H641" s="27"/>
      <c r="I641" s="27"/>
      <c r="J641" s="27"/>
      <c r="K641" s="27"/>
      <c r="L641" s="27"/>
      <c r="M641" s="27"/>
      <c r="N641" s="27"/>
      <c r="O641" s="27"/>
      <c r="P641" s="27"/>
      <c r="Q641" s="27"/>
      <c r="R641" s="80"/>
      <c r="S641" s="27"/>
      <c r="T641" s="27"/>
      <c r="U641" s="27"/>
      <c r="V641" s="27"/>
      <c r="W641" s="27"/>
      <c r="X641" s="27"/>
      <c r="Y641" s="27"/>
      <c r="Z641" s="27"/>
      <c r="AA641" s="27"/>
      <c r="AB641" s="27"/>
      <c r="AC641" s="27"/>
      <c r="AD641" s="27"/>
      <c r="AE641" s="27"/>
      <c r="AF641" s="27"/>
      <c r="AG641" s="27"/>
      <c r="AH641" s="27"/>
      <c r="AI641" s="27"/>
      <c r="AJ641" s="27"/>
      <c r="AK641" s="27"/>
      <c r="AL641" s="27"/>
    </row>
    <row r="642" spans="1:38">
      <c r="A642" s="27"/>
      <c r="B642" s="27"/>
      <c r="C642" s="27"/>
      <c r="D642" s="27"/>
      <c r="E642" s="27"/>
      <c r="F642" s="27"/>
      <c r="G642" s="27"/>
      <c r="H642" s="27"/>
      <c r="I642" s="27"/>
      <c r="J642" s="27"/>
      <c r="K642" s="27"/>
      <c r="L642" s="27"/>
      <c r="M642" s="27"/>
      <c r="N642" s="27"/>
      <c r="O642" s="27"/>
      <c r="P642" s="27"/>
      <c r="Q642" s="27"/>
      <c r="R642" s="80"/>
      <c r="S642" s="27"/>
      <c r="T642" s="27"/>
      <c r="U642" s="27"/>
      <c r="V642" s="27"/>
      <c r="W642" s="27"/>
      <c r="X642" s="27"/>
      <c r="Y642" s="27"/>
      <c r="Z642" s="27"/>
      <c r="AA642" s="27"/>
      <c r="AB642" s="27"/>
      <c r="AC642" s="27"/>
      <c r="AD642" s="27"/>
      <c r="AE642" s="27"/>
      <c r="AF642" s="27"/>
      <c r="AG642" s="27"/>
      <c r="AH642" s="27"/>
      <c r="AI642" s="27"/>
      <c r="AJ642" s="27"/>
      <c r="AK642" s="27"/>
      <c r="AL642" s="27"/>
    </row>
    <row r="643" spans="1:38">
      <c r="A643" s="27"/>
      <c r="B643" s="27"/>
      <c r="C643" s="27"/>
      <c r="D643" s="27"/>
      <c r="E643" s="27"/>
      <c r="F643" s="27"/>
      <c r="G643" s="27"/>
      <c r="H643" s="27"/>
      <c r="I643" s="27"/>
      <c r="J643" s="27"/>
      <c r="K643" s="27"/>
      <c r="L643" s="27"/>
      <c r="M643" s="27"/>
      <c r="N643" s="27"/>
      <c r="O643" s="27"/>
      <c r="P643" s="27"/>
      <c r="Q643" s="27"/>
      <c r="R643" s="80"/>
      <c r="S643" s="27"/>
      <c r="T643" s="27"/>
      <c r="U643" s="27"/>
      <c r="V643" s="27"/>
      <c r="W643" s="27"/>
      <c r="X643" s="27"/>
      <c r="Y643" s="27"/>
      <c r="Z643" s="27"/>
      <c r="AA643" s="27"/>
      <c r="AB643" s="27"/>
      <c r="AC643" s="27"/>
      <c r="AD643" s="27"/>
      <c r="AE643" s="27"/>
      <c r="AF643" s="27"/>
      <c r="AG643" s="27"/>
      <c r="AH643" s="27"/>
      <c r="AI643" s="27"/>
      <c r="AJ643" s="27"/>
      <c r="AK643" s="27"/>
      <c r="AL643" s="27"/>
    </row>
    <row r="644" spans="1:38">
      <c r="A644" s="27"/>
      <c r="B644" s="27"/>
      <c r="C644" s="27"/>
      <c r="D644" s="27"/>
      <c r="E644" s="27"/>
      <c r="F644" s="27"/>
      <c r="G644" s="27"/>
      <c r="H644" s="27"/>
      <c r="I644" s="27"/>
      <c r="J644" s="27"/>
      <c r="K644" s="27"/>
      <c r="L644" s="27"/>
      <c r="M644" s="27"/>
      <c r="N644" s="27"/>
      <c r="O644" s="27"/>
      <c r="P644" s="27"/>
      <c r="Q644" s="27"/>
      <c r="R644" s="80"/>
      <c r="S644" s="27"/>
      <c r="T644" s="27"/>
      <c r="U644" s="27"/>
      <c r="V644" s="27"/>
      <c r="W644" s="27"/>
      <c r="X644" s="27"/>
      <c r="Y644" s="27"/>
      <c r="Z644" s="27"/>
      <c r="AA644" s="27"/>
      <c r="AB644" s="27"/>
      <c r="AC644" s="27"/>
      <c r="AD644" s="27"/>
      <c r="AE644" s="27"/>
      <c r="AF644" s="27"/>
      <c r="AG644" s="27"/>
      <c r="AH644" s="27"/>
      <c r="AI644" s="27"/>
      <c r="AJ644" s="27"/>
      <c r="AK644" s="27"/>
      <c r="AL644" s="27"/>
    </row>
    <row r="645" spans="1:38">
      <c r="A645" s="27"/>
      <c r="B645" s="27"/>
      <c r="C645" s="27"/>
      <c r="D645" s="27"/>
      <c r="E645" s="27"/>
      <c r="F645" s="27"/>
      <c r="G645" s="27"/>
      <c r="H645" s="27"/>
      <c r="I645" s="27"/>
      <c r="J645" s="27"/>
      <c r="K645" s="27"/>
      <c r="L645" s="27"/>
      <c r="M645" s="27"/>
      <c r="N645" s="27"/>
      <c r="O645" s="27"/>
      <c r="P645" s="27"/>
      <c r="Q645" s="27"/>
      <c r="R645" s="80"/>
      <c r="S645" s="27"/>
      <c r="T645" s="27"/>
      <c r="U645" s="27"/>
      <c r="V645" s="27"/>
      <c r="W645" s="27"/>
      <c r="X645" s="27"/>
      <c r="Y645" s="27"/>
      <c r="Z645" s="27"/>
      <c r="AA645" s="27"/>
      <c r="AB645" s="27"/>
      <c r="AC645" s="27"/>
      <c r="AD645" s="27"/>
      <c r="AE645" s="27"/>
      <c r="AF645" s="27"/>
      <c r="AG645" s="27"/>
      <c r="AH645" s="27"/>
      <c r="AI645" s="27"/>
      <c r="AJ645" s="27"/>
      <c r="AK645" s="27"/>
      <c r="AL645" s="27"/>
    </row>
    <row r="646" spans="1:38">
      <c r="A646" s="27"/>
      <c r="B646" s="27"/>
      <c r="C646" s="27"/>
      <c r="D646" s="27"/>
      <c r="E646" s="27"/>
      <c r="F646" s="27"/>
      <c r="G646" s="27"/>
      <c r="H646" s="27"/>
      <c r="I646" s="27"/>
      <c r="J646" s="27"/>
      <c r="K646" s="27"/>
      <c r="L646" s="27"/>
      <c r="M646" s="27"/>
      <c r="N646" s="27"/>
      <c r="O646" s="27"/>
      <c r="P646" s="27"/>
      <c r="Q646" s="27"/>
      <c r="R646" s="80"/>
      <c r="S646" s="27"/>
      <c r="T646" s="27"/>
      <c r="U646" s="27"/>
      <c r="V646" s="27"/>
      <c r="W646" s="27"/>
      <c r="X646" s="27"/>
      <c r="Y646" s="27"/>
      <c r="Z646" s="27"/>
      <c r="AA646" s="27"/>
      <c r="AB646" s="27"/>
      <c r="AC646" s="27"/>
      <c r="AD646" s="27"/>
      <c r="AE646" s="27"/>
      <c r="AF646" s="27"/>
      <c r="AG646" s="27"/>
      <c r="AH646" s="27"/>
      <c r="AI646" s="27"/>
      <c r="AJ646" s="27"/>
      <c r="AK646" s="27"/>
      <c r="AL646" s="27"/>
    </row>
    <row r="647" spans="1:38">
      <c r="A647" s="27"/>
      <c r="B647" s="27"/>
      <c r="C647" s="27"/>
      <c r="D647" s="27"/>
      <c r="E647" s="27"/>
      <c r="F647" s="27"/>
      <c r="G647" s="27"/>
      <c r="H647" s="27"/>
      <c r="I647" s="27"/>
      <c r="J647" s="27"/>
      <c r="K647" s="27"/>
      <c r="L647" s="27"/>
      <c r="M647" s="27"/>
      <c r="N647" s="27"/>
      <c r="O647" s="27"/>
      <c r="P647" s="27"/>
      <c r="Q647" s="27"/>
      <c r="R647" s="80"/>
      <c r="S647" s="27"/>
      <c r="T647" s="27"/>
      <c r="U647" s="27"/>
      <c r="V647" s="27"/>
      <c r="W647" s="27"/>
      <c r="X647" s="27"/>
      <c r="Y647" s="27"/>
      <c r="Z647" s="27"/>
      <c r="AA647" s="27"/>
      <c r="AB647" s="27"/>
      <c r="AC647" s="27"/>
      <c r="AD647" s="27"/>
      <c r="AE647" s="27"/>
      <c r="AF647" s="27"/>
      <c r="AG647" s="27"/>
      <c r="AH647" s="27"/>
      <c r="AI647" s="27"/>
      <c r="AJ647" s="27"/>
      <c r="AK647" s="27"/>
      <c r="AL647" s="27"/>
    </row>
    <row r="648" spans="1:38">
      <c r="A648" s="27"/>
      <c r="B648" s="27"/>
      <c r="C648" s="27"/>
      <c r="D648" s="27"/>
      <c r="E648" s="27"/>
      <c r="F648" s="27"/>
      <c r="G648" s="27"/>
      <c r="H648" s="27"/>
      <c r="I648" s="27"/>
      <c r="J648" s="27"/>
      <c r="K648" s="27"/>
      <c r="L648" s="27"/>
      <c r="M648" s="27"/>
      <c r="N648" s="27"/>
      <c r="O648" s="27"/>
      <c r="P648" s="27"/>
      <c r="Q648" s="27"/>
      <c r="R648" s="80"/>
      <c r="S648" s="27"/>
      <c r="T648" s="27"/>
      <c r="U648" s="27"/>
      <c r="V648" s="27"/>
      <c r="W648" s="27"/>
      <c r="X648" s="27"/>
      <c r="Y648" s="27"/>
      <c r="Z648" s="27"/>
      <c r="AA648" s="27"/>
      <c r="AB648" s="27"/>
      <c r="AC648" s="27"/>
      <c r="AD648" s="27"/>
      <c r="AE648" s="27"/>
      <c r="AF648" s="27"/>
      <c r="AG648" s="27"/>
      <c r="AH648" s="27"/>
      <c r="AI648" s="27"/>
      <c r="AJ648" s="27"/>
      <c r="AK648" s="27"/>
      <c r="AL648" s="27"/>
    </row>
    <row r="649" spans="1:38">
      <c r="A649" s="27"/>
      <c r="B649" s="27"/>
      <c r="C649" s="27"/>
      <c r="D649" s="27"/>
      <c r="E649" s="27"/>
      <c r="F649" s="27"/>
      <c r="G649" s="27"/>
      <c r="H649" s="27"/>
      <c r="I649" s="27"/>
      <c r="J649" s="27"/>
      <c r="K649" s="27"/>
      <c r="L649" s="27"/>
      <c r="M649" s="27"/>
      <c r="N649" s="27"/>
      <c r="O649" s="27"/>
      <c r="P649" s="27"/>
      <c r="Q649" s="27"/>
      <c r="R649" s="80"/>
      <c r="S649" s="27"/>
      <c r="T649" s="27"/>
      <c r="U649" s="27"/>
      <c r="V649" s="27"/>
      <c r="W649" s="27"/>
      <c r="X649" s="27"/>
      <c r="Y649" s="27"/>
      <c r="Z649" s="27"/>
      <c r="AA649" s="27"/>
      <c r="AB649" s="27"/>
      <c r="AC649" s="27"/>
      <c r="AD649" s="27"/>
      <c r="AE649" s="27"/>
      <c r="AF649" s="27"/>
      <c r="AG649" s="27"/>
      <c r="AH649" s="27"/>
      <c r="AI649" s="27"/>
      <c r="AJ649" s="27"/>
      <c r="AK649" s="27"/>
      <c r="AL649" s="27"/>
    </row>
    <row r="650" spans="1:38">
      <c r="A650" s="27"/>
      <c r="B650" s="27"/>
      <c r="C650" s="27"/>
      <c r="D650" s="27"/>
      <c r="E650" s="27"/>
      <c r="F650" s="27"/>
      <c r="G650" s="27"/>
      <c r="H650" s="27"/>
      <c r="I650" s="27"/>
      <c r="J650" s="27"/>
      <c r="K650" s="27"/>
      <c r="L650" s="27"/>
      <c r="M650" s="27"/>
      <c r="N650" s="27"/>
      <c r="O650" s="27"/>
      <c r="P650" s="27"/>
      <c r="Q650" s="27"/>
      <c r="R650" s="80"/>
      <c r="S650" s="27"/>
      <c r="T650" s="27"/>
      <c r="U650" s="27"/>
      <c r="V650" s="27"/>
      <c r="W650" s="27"/>
      <c r="X650" s="27"/>
      <c r="Y650" s="27"/>
      <c r="Z650" s="27"/>
      <c r="AA650" s="27"/>
      <c r="AB650" s="27"/>
      <c r="AC650" s="27"/>
      <c r="AD650" s="27"/>
      <c r="AE650" s="27"/>
      <c r="AF650" s="27"/>
      <c r="AG650" s="27"/>
      <c r="AH650" s="27"/>
      <c r="AI650" s="27"/>
      <c r="AJ650" s="27"/>
      <c r="AK650" s="27"/>
      <c r="AL650" s="27"/>
    </row>
    <row r="651" spans="1:38">
      <c r="A651" s="27"/>
      <c r="B651" s="27"/>
      <c r="C651" s="27"/>
      <c r="D651" s="27"/>
      <c r="E651" s="27"/>
      <c r="F651" s="27"/>
      <c r="G651" s="27"/>
      <c r="H651" s="27"/>
      <c r="I651" s="27"/>
      <c r="J651" s="27"/>
      <c r="K651" s="27"/>
      <c r="L651" s="27"/>
      <c r="M651" s="27"/>
      <c r="N651" s="27"/>
      <c r="O651" s="27"/>
      <c r="P651" s="27"/>
      <c r="Q651" s="27"/>
      <c r="R651" s="80"/>
      <c r="S651" s="27"/>
      <c r="T651" s="27"/>
      <c r="U651" s="27"/>
      <c r="V651" s="27"/>
      <c r="W651" s="27"/>
      <c r="X651" s="27"/>
      <c r="Y651" s="27"/>
      <c r="Z651" s="27"/>
      <c r="AA651" s="27"/>
      <c r="AB651" s="27"/>
      <c r="AC651" s="27"/>
      <c r="AD651" s="27"/>
      <c r="AE651" s="27"/>
      <c r="AF651" s="27"/>
      <c r="AG651" s="27"/>
      <c r="AH651" s="27"/>
      <c r="AI651" s="27"/>
      <c r="AJ651" s="27"/>
      <c r="AK651" s="27"/>
      <c r="AL651" s="27"/>
    </row>
    <row r="652" spans="1:38">
      <c r="A652" s="27"/>
      <c r="B652" s="27"/>
      <c r="C652" s="27"/>
      <c r="D652" s="27"/>
      <c r="E652" s="27"/>
      <c r="F652" s="27"/>
      <c r="G652" s="27"/>
      <c r="H652" s="27"/>
      <c r="I652" s="27"/>
      <c r="J652" s="27"/>
      <c r="K652" s="27"/>
      <c r="L652" s="27"/>
      <c r="M652" s="27"/>
      <c r="N652" s="27"/>
      <c r="O652" s="27"/>
      <c r="P652" s="27"/>
      <c r="Q652" s="27"/>
      <c r="R652" s="80"/>
      <c r="S652" s="27"/>
      <c r="T652" s="27"/>
      <c r="U652" s="27"/>
      <c r="V652" s="27"/>
      <c r="W652" s="27"/>
      <c r="X652" s="27"/>
      <c r="Y652" s="27"/>
      <c r="Z652" s="27"/>
      <c r="AA652" s="27"/>
      <c r="AB652" s="27"/>
      <c r="AC652" s="27"/>
      <c r="AD652" s="27"/>
      <c r="AE652" s="27"/>
      <c r="AF652" s="27"/>
      <c r="AG652" s="27"/>
      <c r="AH652" s="27"/>
      <c r="AI652" s="27"/>
      <c r="AJ652" s="27"/>
      <c r="AK652" s="27"/>
      <c r="AL652" s="27"/>
    </row>
    <row r="653" spans="1:38">
      <c r="A653" s="27"/>
      <c r="B653" s="27"/>
      <c r="C653" s="27"/>
      <c r="D653" s="27"/>
      <c r="E653" s="27"/>
      <c r="F653" s="27"/>
      <c r="G653" s="27"/>
      <c r="H653" s="27"/>
      <c r="I653" s="27"/>
      <c r="J653" s="27"/>
      <c r="K653" s="27"/>
      <c r="L653" s="27"/>
      <c r="M653" s="27"/>
      <c r="N653" s="27"/>
      <c r="O653" s="27"/>
      <c r="P653" s="27"/>
      <c r="Q653" s="27"/>
      <c r="R653" s="80"/>
      <c r="S653" s="27"/>
      <c r="T653" s="27"/>
      <c r="U653" s="27"/>
      <c r="V653" s="27"/>
      <c r="W653" s="27"/>
      <c r="X653" s="27"/>
      <c r="Y653" s="27"/>
      <c r="Z653" s="27"/>
      <c r="AA653" s="27"/>
      <c r="AB653" s="27"/>
      <c r="AC653" s="27"/>
      <c r="AD653" s="27"/>
      <c r="AE653" s="27"/>
      <c r="AF653" s="27"/>
      <c r="AG653" s="27"/>
      <c r="AH653" s="27"/>
      <c r="AI653" s="27"/>
      <c r="AJ653" s="27"/>
      <c r="AK653" s="27"/>
      <c r="AL653" s="27"/>
    </row>
    <row r="654" spans="1:38">
      <c r="A654" s="27"/>
      <c r="B654" s="27"/>
      <c r="C654" s="27"/>
      <c r="D654" s="27"/>
      <c r="E654" s="27"/>
      <c r="F654" s="27"/>
      <c r="G654" s="27"/>
      <c r="H654" s="27"/>
      <c r="I654" s="27"/>
      <c r="J654" s="27"/>
      <c r="K654" s="27"/>
      <c r="L654" s="27"/>
      <c r="M654" s="27"/>
      <c r="N654" s="27"/>
      <c r="O654" s="27"/>
      <c r="P654" s="27"/>
      <c r="Q654" s="27"/>
      <c r="R654" s="80"/>
      <c r="S654" s="27"/>
      <c r="T654" s="27"/>
      <c r="U654" s="27"/>
      <c r="V654" s="27"/>
      <c r="W654" s="27"/>
      <c r="X654" s="27"/>
      <c r="Y654" s="27"/>
      <c r="Z654" s="27"/>
      <c r="AA654" s="27"/>
      <c r="AB654" s="27"/>
      <c r="AC654" s="27"/>
      <c r="AD654" s="27"/>
      <c r="AE654" s="27"/>
      <c r="AF654" s="27"/>
      <c r="AG654" s="27"/>
      <c r="AH654" s="27"/>
      <c r="AI654" s="27"/>
      <c r="AJ654" s="27"/>
      <c r="AK654" s="27"/>
      <c r="AL654" s="27"/>
    </row>
    <row r="655" spans="1:38">
      <c r="A655" s="27"/>
      <c r="B655" s="27"/>
      <c r="C655" s="27"/>
      <c r="D655" s="27"/>
      <c r="E655" s="27"/>
      <c r="F655" s="27"/>
      <c r="G655" s="27"/>
      <c r="H655" s="27"/>
      <c r="I655" s="27"/>
      <c r="J655" s="27"/>
      <c r="K655" s="27"/>
      <c r="L655" s="27"/>
      <c r="M655" s="27"/>
      <c r="N655" s="27"/>
      <c r="O655" s="27"/>
      <c r="P655" s="27"/>
      <c r="Q655" s="27"/>
      <c r="R655" s="80"/>
      <c r="S655" s="27"/>
      <c r="T655" s="27"/>
      <c r="U655" s="27"/>
      <c r="V655" s="27"/>
      <c r="W655" s="27"/>
      <c r="X655" s="27"/>
      <c r="Y655" s="27"/>
      <c r="Z655" s="27"/>
      <c r="AA655" s="27"/>
      <c r="AB655" s="27"/>
      <c r="AC655" s="27"/>
      <c r="AD655" s="27"/>
      <c r="AE655" s="27"/>
      <c r="AF655" s="27"/>
      <c r="AG655" s="27"/>
      <c r="AH655" s="27"/>
      <c r="AI655" s="27"/>
      <c r="AJ655" s="27"/>
      <c r="AK655" s="27"/>
      <c r="AL655" s="27"/>
    </row>
    <row r="656" spans="1:38">
      <c r="A656" s="27"/>
      <c r="B656" s="27"/>
      <c r="C656" s="27"/>
      <c r="D656" s="27"/>
      <c r="E656" s="27"/>
      <c r="F656" s="27"/>
      <c r="G656" s="27"/>
      <c r="H656" s="27"/>
      <c r="I656" s="27"/>
      <c r="J656" s="27"/>
      <c r="K656" s="27"/>
      <c r="L656" s="27"/>
      <c r="M656" s="27"/>
      <c r="N656" s="27"/>
      <c r="O656" s="27"/>
      <c r="P656" s="27"/>
      <c r="Q656" s="27"/>
      <c r="R656" s="80"/>
      <c r="S656" s="27"/>
      <c r="T656" s="27"/>
      <c r="U656" s="27"/>
      <c r="V656" s="27"/>
      <c r="W656" s="27"/>
      <c r="X656" s="27"/>
      <c r="Y656" s="27"/>
      <c r="Z656" s="27"/>
      <c r="AA656" s="27"/>
      <c r="AB656" s="27"/>
      <c r="AC656" s="27"/>
      <c r="AD656" s="27"/>
      <c r="AE656" s="27"/>
      <c r="AF656" s="27"/>
      <c r="AG656" s="27"/>
      <c r="AH656" s="27"/>
      <c r="AI656" s="27"/>
      <c r="AJ656" s="27"/>
      <c r="AK656" s="27"/>
      <c r="AL656" s="27"/>
    </row>
    <row r="657" spans="1:38">
      <c r="A657" s="27"/>
      <c r="B657" s="27"/>
      <c r="C657" s="27"/>
      <c r="D657" s="27"/>
      <c r="E657" s="27"/>
      <c r="F657" s="27"/>
      <c r="G657" s="27"/>
      <c r="H657" s="27"/>
      <c r="I657" s="27"/>
      <c r="J657" s="27"/>
      <c r="K657" s="27"/>
      <c r="L657" s="27"/>
      <c r="M657" s="27"/>
      <c r="N657" s="27"/>
      <c r="O657" s="27"/>
      <c r="P657" s="27"/>
      <c r="Q657" s="27"/>
      <c r="R657" s="80"/>
      <c r="S657" s="27"/>
      <c r="T657" s="27"/>
      <c r="U657" s="27"/>
      <c r="V657" s="27"/>
      <c r="W657" s="27"/>
      <c r="X657" s="27"/>
      <c r="Y657" s="27"/>
      <c r="Z657" s="27"/>
      <c r="AA657" s="27"/>
      <c r="AB657" s="27"/>
      <c r="AC657" s="27"/>
      <c r="AD657" s="27"/>
      <c r="AE657" s="27"/>
      <c r="AF657" s="27"/>
      <c r="AG657" s="27"/>
      <c r="AH657" s="27"/>
      <c r="AI657" s="27"/>
      <c r="AJ657" s="27"/>
      <c r="AK657" s="27"/>
      <c r="AL657" s="27"/>
    </row>
    <row r="658" spans="1:38">
      <c r="A658" s="27"/>
      <c r="B658" s="27"/>
      <c r="C658" s="27"/>
      <c r="D658" s="27"/>
      <c r="E658" s="27"/>
      <c r="F658" s="27"/>
      <c r="G658" s="27"/>
      <c r="H658" s="27"/>
      <c r="I658" s="27"/>
      <c r="J658" s="27"/>
      <c r="K658" s="27"/>
      <c r="L658" s="27"/>
      <c r="M658" s="27"/>
      <c r="N658" s="27"/>
      <c r="O658" s="27"/>
      <c r="P658" s="27"/>
      <c r="Q658" s="27"/>
      <c r="R658" s="80"/>
      <c r="S658" s="27"/>
      <c r="T658" s="27"/>
      <c r="U658" s="27"/>
      <c r="V658" s="27"/>
      <c r="W658" s="27"/>
      <c r="X658" s="27"/>
      <c r="Y658" s="27"/>
      <c r="Z658" s="27"/>
      <c r="AA658" s="27"/>
      <c r="AB658" s="27"/>
      <c r="AC658" s="27"/>
      <c r="AD658" s="27"/>
      <c r="AE658" s="27"/>
      <c r="AF658" s="27"/>
      <c r="AG658" s="27"/>
      <c r="AH658" s="27"/>
      <c r="AI658" s="27"/>
      <c r="AJ658" s="27"/>
      <c r="AK658" s="27"/>
      <c r="AL658" s="27"/>
    </row>
    <row r="659" spans="1:38">
      <c r="A659" s="27"/>
      <c r="B659" s="27"/>
      <c r="C659" s="27"/>
      <c r="D659" s="27"/>
      <c r="E659" s="27"/>
      <c r="F659" s="27"/>
      <c r="G659" s="27"/>
      <c r="H659" s="27"/>
      <c r="I659" s="27"/>
      <c r="J659" s="27"/>
      <c r="K659" s="27"/>
      <c r="L659" s="27"/>
      <c r="M659" s="27"/>
      <c r="N659" s="27"/>
      <c r="O659" s="27"/>
      <c r="P659" s="27"/>
      <c r="Q659" s="27"/>
      <c r="R659" s="80"/>
      <c r="S659" s="27"/>
      <c r="T659" s="27"/>
      <c r="U659" s="27"/>
      <c r="V659" s="27"/>
      <c r="W659" s="27"/>
      <c r="X659" s="27"/>
      <c r="Y659" s="27"/>
      <c r="Z659" s="27"/>
      <c r="AA659" s="27"/>
      <c r="AB659" s="27"/>
      <c r="AC659" s="27"/>
      <c r="AD659" s="27"/>
      <c r="AE659" s="27"/>
      <c r="AF659" s="27"/>
      <c r="AG659" s="27"/>
      <c r="AH659" s="27"/>
      <c r="AI659" s="27"/>
      <c r="AJ659" s="27"/>
      <c r="AK659" s="27"/>
      <c r="AL659" s="27"/>
    </row>
    <row r="660" spans="1:38">
      <c r="A660" s="27"/>
      <c r="B660" s="27"/>
      <c r="C660" s="27"/>
      <c r="D660" s="27"/>
      <c r="E660" s="27"/>
      <c r="F660" s="27"/>
      <c r="G660" s="27"/>
      <c r="H660" s="27"/>
      <c r="I660" s="27"/>
      <c r="J660" s="27"/>
      <c r="K660" s="27"/>
      <c r="L660" s="27"/>
      <c r="M660" s="27"/>
      <c r="N660" s="27"/>
      <c r="O660" s="27"/>
      <c r="P660" s="27"/>
      <c r="Q660" s="27"/>
      <c r="R660" s="80"/>
      <c r="S660" s="27"/>
      <c r="T660" s="27"/>
      <c r="U660" s="27"/>
      <c r="V660" s="27"/>
      <c r="W660" s="27"/>
      <c r="X660" s="27"/>
      <c r="Y660" s="27"/>
      <c r="Z660" s="27"/>
      <c r="AA660" s="27"/>
      <c r="AB660" s="27"/>
      <c r="AC660" s="27"/>
      <c r="AD660" s="27"/>
      <c r="AE660" s="27"/>
      <c r="AF660" s="27"/>
      <c r="AG660" s="27"/>
      <c r="AH660" s="27"/>
      <c r="AI660" s="27"/>
      <c r="AJ660" s="27"/>
      <c r="AK660" s="27"/>
      <c r="AL660" s="27"/>
    </row>
    <row r="661" spans="1:38">
      <c r="A661" s="27"/>
      <c r="B661" s="27"/>
      <c r="C661" s="27"/>
      <c r="D661" s="27"/>
      <c r="E661" s="27"/>
      <c r="F661" s="27"/>
      <c r="G661" s="27"/>
      <c r="H661" s="27"/>
      <c r="I661" s="27"/>
      <c r="J661" s="27"/>
      <c r="K661" s="27"/>
      <c r="L661" s="27"/>
      <c r="M661" s="27"/>
      <c r="N661" s="27"/>
      <c r="O661" s="27"/>
      <c r="P661" s="27"/>
      <c r="Q661" s="27"/>
      <c r="R661" s="80"/>
      <c r="S661" s="27"/>
      <c r="T661" s="27"/>
      <c r="U661" s="27"/>
      <c r="V661" s="27"/>
      <c r="W661" s="27"/>
      <c r="X661" s="27"/>
      <c r="Y661" s="27"/>
      <c r="Z661" s="27"/>
      <c r="AA661" s="27"/>
      <c r="AB661" s="27"/>
      <c r="AC661" s="27"/>
      <c r="AD661" s="27"/>
      <c r="AE661" s="27"/>
      <c r="AF661" s="27"/>
      <c r="AG661" s="27"/>
      <c r="AH661" s="27"/>
      <c r="AI661" s="27"/>
      <c r="AJ661" s="27"/>
      <c r="AK661" s="27"/>
      <c r="AL661" s="27"/>
    </row>
    <row r="662" spans="1:38">
      <c r="A662" s="27"/>
      <c r="B662" s="27"/>
      <c r="C662" s="27"/>
      <c r="D662" s="27"/>
      <c r="E662" s="27"/>
      <c r="F662" s="27"/>
      <c r="G662" s="27"/>
      <c r="H662" s="27"/>
      <c r="I662" s="27"/>
      <c r="J662" s="27"/>
      <c r="K662" s="27"/>
      <c r="L662" s="27"/>
      <c r="M662" s="27"/>
      <c r="N662" s="27"/>
      <c r="O662" s="27"/>
      <c r="P662" s="27"/>
      <c r="Q662" s="27"/>
      <c r="R662" s="80"/>
      <c r="S662" s="27"/>
      <c r="T662" s="27"/>
      <c r="U662" s="27"/>
      <c r="V662" s="27"/>
      <c r="W662" s="27"/>
      <c r="X662" s="27"/>
      <c r="Y662" s="27"/>
      <c r="Z662" s="27"/>
      <c r="AA662" s="27"/>
      <c r="AB662" s="27"/>
      <c r="AC662" s="27"/>
      <c r="AD662" s="27"/>
      <c r="AE662" s="27"/>
      <c r="AF662" s="27"/>
      <c r="AG662" s="27"/>
      <c r="AH662" s="27"/>
      <c r="AI662" s="27"/>
      <c r="AJ662" s="27"/>
      <c r="AK662" s="27"/>
      <c r="AL662" s="27"/>
    </row>
    <row r="663" spans="1:38">
      <c r="A663" s="27"/>
      <c r="B663" s="27"/>
      <c r="C663" s="27"/>
      <c r="D663" s="27"/>
      <c r="E663" s="27"/>
      <c r="F663" s="27"/>
      <c r="G663" s="27"/>
      <c r="H663" s="27"/>
      <c r="I663" s="27"/>
      <c r="J663" s="27"/>
      <c r="K663" s="27"/>
      <c r="L663" s="27"/>
      <c r="M663" s="27"/>
      <c r="N663" s="27"/>
      <c r="O663" s="27"/>
      <c r="P663" s="27"/>
      <c r="Q663" s="27"/>
      <c r="R663" s="80"/>
      <c r="S663" s="27"/>
      <c r="T663" s="27"/>
      <c r="U663" s="27"/>
      <c r="V663" s="27"/>
      <c r="W663" s="27"/>
      <c r="X663" s="27"/>
      <c r="Y663" s="27"/>
      <c r="Z663" s="27"/>
      <c r="AA663" s="27"/>
      <c r="AB663" s="27"/>
      <c r="AC663" s="27"/>
      <c r="AD663" s="27"/>
      <c r="AE663" s="27"/>
      <c r="AF663" s="27"/>
      <c r="AG663" s="27"/>
      <c r="AH663" s="27"/>
      <c r="AI663" s="27"/>
      <c r="AJ663" s="27"/>
      <c r="AK663" s="27"/>
      <c r="AL663" s="27"/>
    </row>
    <row r="664" spans="1:38">
      <c r="A664" s="27"/>
      <c r="B664" s="27"/>
      <c r="C664" s="27"/>
      <c r="D664" s="27"/>
      <c r="E664" s="27"/>
      <c r="F664" s="27"/>
      <c r="G664" s="27"/>
      <c r="H664" s="27"/>
      <c r="I664" s="27"/>
      <c r="J664" s="27"/>
      <c r="K664" s="27"/>
      <c r="L664" s="27"/>
      <c r="M664" s="27"/>
      <c r="N664" s="27"/>
      <c r="O664" s="27"/>
      <c r="P664" s="27"/>
      <c r="Q664" s="27"/>
      <c r="R664" s="80"/>
      <c r="S664" s="27"/>
      <c r="T664" s="27"/>
      <c r="U664" s="27"/>
      <c r="V664" s="27"/>
      <c r="W664" s="27"/>
      <c r="X664" s="27"/>
      <c r="Y664" s="27"/>
      <c r="Z664" s="27"/>
      <c r="AA664" s="27"/>
      <c r="AB664" s="27"/>
      <c r="AC664" s="27"/>
      <c r="AD664" s="27"/>
      <c r="AE664" s="27"/>
      <c r="AF664" s="27"/>
      <c r="AG664" s="27"/>
      <c r="AH664" s="27"/>
      <c r="AI664" s="27"/>
      <c r="AJ664" s="27"/>
      <c r="AK664" s="27"/>
      <c r="AL664" s="27"/>
    </row>
    <row r="665" spans="1:38">
      <c r="A665" s="27"/>
      <c r="B665" s="27"/>
      <c r="C665" s="27"/>
      <c r="D665" s="27"/>
      <c r="E665" s="27"/>
      <c r="F665" s="27"/>
      <c r="G665" s="27"/>
      <c r="H665" s="27"/>
      <c r="I665" s="27"/>
      <c r="J665" s="27"/>
      <c r="K665" s="27"/>
      <c r="L665" s="27"/>
      <c r="M665" s="27"/>
      <c r="N665" s="27"/>
      <c r="O665" s="27"/>
      <c r="P665" s="27"/>
      <c r="Q665" s="27"/>
      <c r="R665" s="80"/>
      <c r="S665" s="27"/>
      <c r="T665" s="27"/>
      <c r="U665" s="27"/>
      <c r="V665" s="27"/>
      <c r="W665" s="27"/>
      <c r="X665" s="27"/>
      <c r="Y665" s="27"/>
      <c r="Z665" s="27"/>
      <c r="AA665" s="27"/>
      <c r="AB665" s="27"/>
      <c r="AC665" s="27"/>
      <c r="AD665" s="27"/>
      <c r="AE665" s="27"/>
      <c r="AF665" s="27"/>
      <c r="AG665" s="27"/>
      <c r="AH665" s="27"/>
      <c r="AI665" s="27"/>
      <c r="AJ665" s="27"/>
      <c r="AK665" s="27"/>
      <c r="AL665" s="27"/>
    </row>
    <row r="666" spans="1:38">
      <c r="A666" s="27"/>
      <c r="B666" s="27"/>
      <c r="C666" s="27"/>
      <c r="D666" s="27"/>
      <c r="E666" s="27"/>
      <c r="F666" s="27"/>
      <c r="G666" s="27"/>
      <c r="H666" s="27"/>
      <c r="I666" s="27"/>
      <c r="J666" s="27"/>
      <c r="K666" s="27"/>
      <c r="L666" s="27"/>
      <c r="M666" s="27"/>
      <c r="N666" s="27"/>
      <c r="O666" s="27"/>
      <c r="P666" s="27"/>
      <c r="Q666" s="27"/>
      <c r="R666" s="80"/>
      <c r="S666" s="27"/>
      <c r="T666" s="27"/>
      <c r="U666" s="27"/>
      <c r="V666" s="27"/>
      <c r="W666" s="27"/>
      <c r="X666" s="27"/>
      <c r="Y666" s="27"/>
      <c r="Z666" s="27"/>
      <c r="AA666" s="27"/>
      <c r="AB666" s="27"/>
      <c r="AC666" s="27"/>
      <c r="AD666" s="27"/>
      <c r="AE666" s="27"/>
      <c r="AF666" s="27"/>
      <c r="AG666" s="27"/>
      <c r="AH666" s="27"/>
      <c r="AI666" s="27"/>
      <c r="AJ666" s="27"/>
      <c r="AK666" s="27"/>
      <c r="AL666" s="27"/>
    </row>
    <row r="667" spans="1:38">
      <c r="A667" s="27"/>
      <c r="B667" s="27"/>
      <c r="C667" s="27"/>
      <c r="D667" s="27"/>
      <c r="E667" s="27"/>
      <c r="F667" s="27"/>
      <c r="G667" s="27"/>
      <c r="H667" s="27"/>
      <c r="I667" s="27"/>
      <c r="J667" s="27"/>
      <c r="K667" s="27"/>
      <c r="L667" s="27"/>
      <c r="M667" s="27"/>
      <c r="N667" s="27"/>
      <c r="O667" s="27"/>
      <c r="P667" s="27"/>
      <c r="Q667" s="27"/>
      <c r="R667" s="80"/>
      <c r="S667" s="27"/>
      <c r="T667" s="27"/>
      <c r="U667" s="27"/>
      <c r="V667" s="27"/>
      <c r="W667" s="27"/>
      <c r="X667" s="27"/>
      <c r="Y667" s="27"/>
      <c r="Z667" s="27"/>
      <c r="AA667" s="27"/>
      <c r="AB667" s="27"/>
      <c r="AC667" s="27"/>
      <c r="AD667" s="27"/>
      <c r="AE667" s="27"/>
      <c r="AF667" s="27"/>
      <c r="AG667" s="27"/>
      <c r="AH667" s="27"/>
      <c r="AI667" s="27"/>
      <c r="AJ667" s="27"/>
      <c r="AK667" s="27"/>
      <c r="AL667" s="27"/>
    </row>
    <row r="668" spans="1:38">
      <c r="A668" s="27"/>
      <c r="B668" s="27"/>
      <c r="C668" s="27"/>
      <c r="D668" s="27"/>
      <c r="E668" s="27"/>
      <c r="F668" s="27"/>
      <c r="G668" s="27"/>
      <c r="H668" s="27"/>
      <c r="I668" s="27"/>
      <c r="J668" s="27"/>
      <c r="K668" s="27"/>
      <c r="L668" s="27"/>
      <c r="M668" s="27"/>
      <c r="N668" s="27"/>
      <c r="O668" s="27"/>
      <c r="P668" s="27"/>
      <c r="Q668" s="27"/>
      <c r="R668" s="80"/>
      <c r="S668" s="27"/>
      <c r="T668" s="27"/>
      <c r="U668" s="27"/>
      <c r="V668" s="27"/>
      <c r="W668" s="27"/>
      <c r="X668" s="27"/>
      <c r="Y668" s="27"/>
      <c r="Z668" s="27"/>
      <c r="AA668" s="27"/>
      <c r="AB668" s="27"/>
      <c r="AC668" s="27"/>
      <c r="AD668" s="27"/>
      <c r="AE668" s="27"/>
      <c r="AF668" s="27"/>
      <c r="AG668" s="27"/>
      <c r="AH668" s="27"/>
      <c r="AI668" s="27"/>
      <c r="AJ668" s="27"/>
      <c r="AK668" s="27"/>
      <c r="AL668" s="27"/>
    </row>
    <row r="669" spans="1:38">
      <c r="A669" s="27"/>
      <c r="B669" s="27"/>
      <c r="C669" s="27"/>
      <c r="D669" s="27"/>
      <c r="E669" s="27"/>
      <c r="F669" s="27"/>
      <c r="G669" s="27"/>
      <c r="H669" s="27"/>
      <c r="I669" s="27"/>
      <c r="J669" s="27"/>
      <c r="K669" s="27"/>
      <c r="L669" s="27"/>
      <c r="M669" s="27"/>
      <c r="N669" s="27"/>
      <c r="O669" s="27"/>
      <c r="P669" s="27"/>
      <c r="Q669" s="27"/>
      <c r="R669" s="80"/>
      <c r="S669" s="27"/>
      <c r="T669" s="27"/>
      <c r="U669" s="27"/>
      <c r="V669" s="27"/>
      <c r="W669" s="27"/>
      <c r="X669" s="27"/>
      <c r="Y669" s="27"/>
      <c r="Z669" s="27"/>
      <c r="AA669" s="27"/>
      <c r="AB669" s="27"/>
      <c r="AC669" s="27"/>
      <c r="AD669" s="27"/>
      <c r="AE669" s="27"/>
      <c r="AF669" s="27"/>
      <c r="AG669" s="27"/>
      <c r="AH669" s="27"/>
      <c r="AI669" s="27"/>
      <c r="AJ669" s="27"/>
      <c r="AK669" s="27"/>
      <c r="AL669" s="27"/>
    </row>
    <row r="670" spans="1:38">
      <c r="A670" s="27"/>
      <c r="B670" s="27"/>
      <c r="C670" s="27"/>
      <c r="D670" s="27"/>
      <c r="E670" s="27"/>
      <c r="F670" s="27"/>
      <c r="G670" s="27"/>
      <c r="H670" s="27"/>
      <c r="I670" s="27"/>
      <c r="J670" s="27"/>
      <c r="K670" s="27"/>
      <c r="L670" s="27"/>
      <c r="M670" s="27"/>
      <c r="N670" s="27"/>
      <c r="O670" s="27"/>
      <c r="P670" s="27"/>
      <c r="Q670" s="27"/>
      <c r="R670" s="80"/>
      <c r="S670" s="27"/>
      <c r="T670" s="27"/>
      <c r="U670" s="27"/>
      <c r="V670" s="27"/>
      <c r="W670" s="27"/>
      <c r="X670" s="27"/>
      <c r="Y670" s="27"/>
      <c r="Z670" s="27"/>
      <c r="AA670" s="27"/>
      <c r="AB670" s="27"/>
      <c r="AC670" s="27"/>
      <c r="AD670" s="27"/>
      <c r="AE670" s="27"/>
      <c r="AF670" s="27"/>
      <c r="AG670" s="27"/>
      <c r="AH670" s="27"/>
      <c r="AI670" s="27"/>
      <c r="AJ670" s="27"/>
      <c r="AK670" s="27"/>
      <c r="AL670" s="27"/>
    </row>
    <row r="671" spans="1:38">
      <c r="A671" s="27"/>
      <c r="B671" s="27"/>
      <c r="C671" s="27"/>
      <c r="D671" s="27"/>
      <c r="E671" s="27"/>
      <c r="F671" s="27"/>
      <c r="G671" s="27"/>
      <c r="H671" s="27"/>
      <c r="I671" s="27"/>
      <c r="J671" s="27"/>
      <c r="K671" s="27"/>
      <c r="L671" s="27"/>
      <c r="M671" s="27"/>
      <c r="N671" s="27"/>
      <c r="O671" s="27"/>
      <c r="P671" s="27"/>
      <c r="Q671" s="27"/>
      <c r="R671" s="80"/>
      <c r="S671" s="27"/>
      <c r="T671" s="27"/>
      <c r="U671" s="27"/>
      <c r="V671" s="27"/>
      <c r="W671" s="27"/>
      <c r="X671" s="27"/>
      <c r="Y671" s="27"/>
      <c r="Z671" s="27"/>
      <c r="AA671" s="27"/>
      <c r="AB671" s="27"/>
      <c r="AC671" s="27"/>
      <c r="AD671" s="27"/>
      <c r="AE671" s="27"/>
      <c r="AF671" s="27"/>
      <c r="AG671" s="27"/>
      <c r="AH671" s="27"/>
      <c r="AI671" s="27"/>
      <c r="AJ671" s="27"/>
      <c r="AK671" s="27"/>
      <c r="AL671" s="27"/>
    </row>
    <row r="672" spans="1:38">
      <c r="A672" s="27"/>
      <c r="B672" s="27"/>
      <c r="C672" s="27"/>
      <c r="D672" s="27"/>
      <c r="E672" s="27"/>
      <c r="F672" s="27"/>
      <c r="G672" s="27"/>
      <c r="H672" s="27"/>
      <c r="I672" s="27"/>
      <c r="J672" s="27"/>
      <c r="K672" s="27"/>
      <c r="L672" s="27"/>
      <c r="M672" s="27"/>
      <c r="N672" s="27"/>
      <c r="O672" s="27"/>
      <c r="P672" s="27"/>
      <c r="Q672" s="27"/>
      <c r="R672" s="80"/>
      <c r="S672" s="27"/>
      <c r="T672" s="27"/>
      <c r="U672" s="27"/>
      <c r="V672" s="27"/>
      <c r="W672" s="27"/>
      <c r="X672" s="27"/>
      <c r="Y672" s="27"/>
      <c r="Z672" s="27"/>
      <c r="AA672" s="27"/>
      <c r="AB672" s="27"/>
      <c r="AC672" s="27"/>
      <c r="AD672" s="27"/>
      <c r="AE672" s="27"/>
      <c r="AF672" s="27"/>
      <c r="AG672" s="27"/>
      <c r="AH672" s="27"/>
      <c r="AI672" s="27"/>
      <c r="AJ672" s="27"/>
      <c r="AK672" s="27"/>
      <c r="AL672" s="27"/>
    </row>
    <row r="673" spans="1:38">
      <c r="A673" s="27"/>
      <c r="B673" s="27"/>
      <c r="C673" s="27"/>
      <c r="D673" s="27"/>
      <c r="E673" s="27"/>
      <c r="F673" s="27"/>
      <c r="G673" s="27"/>
      <c r="H673" s="27"/>
      <c r="I673" s="27"/>
      <c r="J673" s="27"/>
      <c r="K673" s="27"/>
      <c r="L673" s="27"/>
      <c r="M673" s="27"/>
      <c r="N673" s="27"/>
      <c r="O673" s="27"/>
      <c r="P673" s="27"/>
      <c r="Q673" s="27"/>
      <c r="R673" s="80"/>
      <c r="S673" s="27"/>
      <c r="T673" s="27"/>
      <c r="U673" s="27"/>
      <c r="V673" s="27"/>
      <c r="W673" s="27"/>
      <c r="X673" s="27"/>
      <c r="Y673" s="27"/>
      <c r="Z673" s="27"/>
      <c r="AA673" s="27"/>
      <c r="AB673" s="27"/>
      <c r="AC673" s="27"/>
      <c r="AD673" s="27"/>
      <c r="AE673" s="27"/>
      <c r="AF673" s="27"/>
      <c r="AG673" s="27"/>
      <c r="AH673" s="27"/>
      <c r="AI673" s="27"/>
      <c r="AJ673" s="27"/>
      <c r="AK673" s="27"/>
      <c r="AL673" s="27"/>
    </row>
    <row r="674" spans="1:38">
      <c r="A674" s="27"/>
      <c r="B674" s="27"/>
      <c r="C674" s="27"/>
      <c r="D674" s="27"/>
      <c r="E674" s="27"/>
      <c r="F674" s="27"/>
      <c r="G674" s="27"/>
      <c r="H674" s="27"/>
      <c r="I674" s="27"/>
      <c r="J674" s="27"/>
      <c r="K674" s="27"/>
      <c r="L674" s="27"/>
      <c r="M674" s="27"/>
      <c r="N674" s="27"/>
      <c r="O674" s="27"/>
      <c r="P674" s="27"/>
      <c r="Q674" s="27"/>
      <c r="R674" s="80"/>
      <c r="S674" s="27"/>
      <c r="T674" s="27"/>
      <c r="U674" s="27"/>
      <c r="V674" s="27"/>
      <c r="W674" s="27"/>
      <c r="X674" s="27"/>
      <c r="Y674" s="27"/>
      <c r="Z674" s="27"/>
      <c r="AA674" s="27"/>
      <c r="AB674" s="27"/>
      <c r="AC674" s="27"/>
      <c r="AD674" s="27"/>
      <c r="AE674" s="27"/>
      <c r="AF674" s="27"/>
      <c r="AG674" s="27"/>
      <c r="AH674" s="27"/>
      <c r="AI674" s="27"/>
      <c r="AJ674" s="27"/>
      <c r="AK674" s="27"/>
      <c r="AL674" s="27"/>
    </row>
    <row r="675" spans="1:38">
      <c r="A675" s="27"/>
      <c r="B675" s="27"/>
      <c r="C675" s="27"/>
      <c r="D675" s="27"/>
      <c r="E675" s="27"/>
      <c r="F675" s="27"/>
      <c r="G675" s="27"/>
      <c r="H675" s="27"/>
      <c r="I675" s="27"/>
      <c r="J675" s="27"/>
      <c r="K675" s="27"/>
      <c r="L675" s="27"/>
      <c r="M675" s="27"/>
      <c r="N675" s="27"/>
      <c r="O675" s="27"/>
      <c r="P675" s="27"/>
      <c r="Q675" s="27"/>
      <c r="R675" s="80"/>
      <c r="S675" s="27"/>
      <c r="T675" s="27"/>
      <c r="U675" s="27"/>
      <c r="V675" s="27"/>
      <c r="W675" s="27"/>
      <c r="X675" s="27"/>
      <c r="Y675" s="27"/>
      <c r="Z675" s="27"/>
      <c r="AA675" s="27"/>
      <c r="AB675" s="27"/>
      <c r="AC675" s="27"/>
      <c r="AD675" s="27"/>
      <c r="AE675" s="27"/>
      <c r="AF675" s="27"/>
      <c r="AG675" s="27"/>
      <c r="AH675" s="27"/>
      <c r="AI675" s="27"/>
      <c r="AJ675" s="27"/>
      <c r="AK675" s="27"/>
      <c r="AL675" s="27"/>
    </row>
    <row r="676" spans="1:38">
      <c r="A676" s="27"/>
      <c r="B676" s="27"/>
      <c r="C676" s="27"/>
      <c r="D676" s="27"/>
      <c r="E676" s="27"/>
      <c r="F676" s="27"/>
      <c r="G676" s="27"/>
      <c r="H676" s="27"/>
      <c r="I676" s="27"/>
      <c r="J676" s="27"/>
      <c r="K676" s="27"/>
      <c r="L676" s="27"/>
      <c r="M676" s="27"/>
      <c r="N676" s="27"/>
      <c r="O676" s="27"/>
      <c r="P676" s="27"/>
      <c r="Q676" s="27"/>
      <c r="R676" s="80"/>
      <c r="S676" s="27"/>
      <c r="T676" s="27"/>
      <c r="U676" s="27"/>
      <c r="V676" s="27"/>
      <c r="W676" s="27"/>
      <c r="X676" s="27"/>
      <c r="Y676" s="27"/>
      <c r="Z676" s="27"/>
      <c r="AA676" s="27"/>
      <c r="AB676" s="27"/>
      <c r="AC676" s="27"/>
      <c r="AD676" s="27"/>
      <c r="AE676" s="27"/>
      <c r="AF676" s="27"/>
      <c r="AG676" s="27"/>
      <c r="AH676" s="27"/>
      <c r="AI676" s="27"/>
      <c r="AJ676" s="27"/>
      <c r="AK676" s="27"/>
      <c r="AL676" s="27"/>
    </row>
    <row r="677" spans="1:38">
      <c r="A677" s="27"/>
      <c r="B677" s="27"/>
      <c r="C677" s="27"/>
      <c r="D677" s="27"/>
      <c r="E677" s="27"/>
      <c r="F677" s="27"/>
      <c r="G677" s="27"/>
      <c r="H677" s="27"/>
      <c r="I677" s="27"/>
      <c r="J677" s="27"/>
      <c r="K677" s="27"/>
      <c r="L677" s="27"/>
      <c r="M677" s="27"/>
      <c r="N677" s="27"/>
      <c r="O677" s="27"/>
      <c r="P677" s="27"/>
      <c r="Q677" s="27"/>
      <c r="R677" s="80"/>
      <c r="S677" s="27"/>
      <c r="T677" s="27"/>
      <c r="U677" s="27"/>
      <c r="V677" s="27"/>
      <c r="W677" s="27"/>
      <c r="X677" s="27"/>
      <c r="Y677" s="27"/>
      <c r="Z677" s="27"/>
      <c r="AA677" s="27"/>
      <c r="AB677" s="27"/>
      <c r="AC677" s="27"/>
      <c r="AD677" s="27"/>
      <c r="AE677" s="27"/>
      <c r="AF677" s="27"/>
      <c r="AG677" s="27"/>
      <c r="AH677" s="27"/>
      <c r="AI677" s="27"/>
      <c r="AJ677" s="27"/>
      <c r="AK677" s="27"/>
      <c r="AL677" s="27"/>
    </row>
    <row r="678" spans="1:38">
      <c r="A678" s="27"/>
      <c r="B678" s="27"/>
      <c r="C678" s="27"/>
      <c r="D678" s="27"/>
      <c r="E678" s="27"/>
      <c r="F678" s="27"/>
      <c r="G678" s="27"/>
      <c r="H678" s="27"/>
      <c r="I678" s="27"/>
      <c r="J678" s="27"/>
      <c r="K678" s="27"/>
      <c r="L678" s="27"/>
      <c r="M678" s="27"/>
      <c r="N678" s="27"/>
      <c r="O678" s="27"/>
      <c r="P678" s="27"/>
      <c r="Q678" s="27"/>
      <c r="R678" s="80"/>
      <c r="S678" s="27"/>
      <c r="T678" s="27"/>
      <c r="U678" s="27"/>
      <c r="V678" s="27"/>
      <c r="W678" s="27"/>
      <c r="X678" s="27"/>
      <c r="Y678" s="27"/>
      <c r="Z678" s="27"/>
      <c r="AA678" s="27"/>
      <c r="AB678" s="27"/>
      <c r="AC678" s="27"/>
      <c r="AD678" s="27"/>
      <c r="AE678" s="27"/>
      <c r="AF678" s="27"/>
      <c r="AG678" s="27"/>
      <c r="AH678" s="27"/>
      <c r="AI678" s="27"/>
      <c r="AJ678" s="27"/>
      <c r="AK678" s="27"/>
      <c r="AL678" s="27"/>
    </row>
    <row r="679" spans="1:38">
      <c r="A679" s="27"/>
      <c r="B679" s="27"/>
      <c r="C679" s="27"/>
      <c r="D679" s="27"/>
      <c r="E679" s="27"/>
      <c r="F679" s="27"/>
      <c r="G679" s="27"/>
      <c r="H679" s="27"/>
      <c r="I679" s="27"/>
      <c r="J679" s="27"/>
      <c r="K679" s="27"/>
      <c r="L679" s="27"/>
      <c r="M679" s="27"/>
      <c r="N679" s="27"/>
      <c r="O679" s="27"/>
      <c r="P679" s="27"/>
      <c r="Q679" s="27"/>
      <c r="R679" s="80"/>
      <c r="S679" s="27"/>
      <c r="T679" s="27"/>
      <c r="U679" s="27"/>
      <c r="V679" s="27"/>
      <c r="W679" s="27"/>
      <c r="X679" s="27"/>
      <c r="Y679" s="27"/>
      <c r="Z679" s="27"/>
      <c r="AA679" s="27"/>
      <c r="AB679" s="27"/>
      <c r="AC679" s="27"/>
      <c r="AD679" s="27"/>
      <c r="AE679" s="27"/>
      <c r="AF679" s="27"/>
      <c r="AG679" s="27"/>
      <c r="AH679" s="27"/>
      <c r="AI679" s="27"/>
      <c r="AJ679" s="27"/>
      <c r="AK679" s="27"/>
      <c r="AL679" s="27"/>
    </row>
    <row r="680" spans="1:38">
      <c r="A680" s="27"/>
      <c r="B680" s="27"/>
      <c r="C680" s="27"/>
      <c r="D680" s="27"/>
      <c r="E680" s="27"/>
      <c r="F680" s="27"/>
      <c r="G680" s="27"/>
      <c r="H680" s="27"/>
      <c r="I680" s="27"/>
      <c r="J680" s="27"/>
      <c r="K680" s="27"/>
      <c r="L680" s="27"/>
      <c r="M680" s="27"/>
      <c r="N680" s="27"/>
      <c r="O680" s="27"/>
      <c r="P680" s="27"/>
      <c r="Q680" s="27"/>
      <c r="R680" s="80"/>
      <c r="S680" s="27"/>
      <c r="T680" s="27"/>
      <c r="U680" s="27"/>
      <c r="V680" s="27"/>
      <c r="W680" s="27"/>
      <c r="X680" s="27"/>
      <c r="Y680" s="27"/>
      <c r="Z680" s="27"/>
      <c r="AA680" s="27"/>
      <c r="AB680" s="27"/>
      <c r="AC680" s="27"/>
      <c r="AD680" s="27"/>
      <c r="AE680" s="27"/>
      <c r="AF680" s="27"/>
      <c r="AG680" s="27"/>
      <c r="AH680" s="27"/>
      <c r="AI680" s="27"/>
      <c r="AJ680" s="27"/>
      <c r="AK680" s="27"/>
      <c r="AL680" s="27"/>
    </row>
    <row r="681" spans="1:38">
      <c r="A681" s="27"/>
      <c r="B681" s="27"/>
      <c r="C681" s="27"/>
      <c r="D681" s="27"/>
      <c r="E681" s="27"/>
      <c r="F681" s="27"/>
      <c r="G681" s="27"/>
      <c r="H681" s="27"/>
      <c r="I681" s="27"/>
      <c r="J681" s="27"/>
      <c r="K681" s="27"/>
      <c r="L681" s="27"/>
      <c r="M681" s="27"/>
      <c r="N681" s="27"/>
      <c r="O681" s="27"/>
      <c r="P681" s="27"/>
      <c r="Q681" s="27"/>
      <c r="R681" s="80"/>
      <c r="S681" s="27"/>
      <c r="T681" s="27"/>
      <c r="U681" s="27"/>
      <c r="V681" s="27"/>
      <c r="W681" s="27"/>
      <c r="X681" s="27"/>
      <c r="Y681" s="27"/>
      <c r="Z681" s="27"/>
      <c r="AA681" s="27"/>
      <c r="AB681" s="27"/>
      <c r="AC681" s="27"/>
      <c r="AD681" s="27"/>
      <c r="AE681" s="27"/>
      <c r="AF681" s="27"/>
      <c r="AG681" s="27"/>
      <c r="AH681" s="27"/>
      <c r="AI681" s="27"/>
      <c r="AJ681" s="27"/>
      <c r="AK681" s="27"/>
      <c r="AL681" s="27"/>
    </row>
    <row r="682" spans="1:38">
      <c r="A682" s="27"/>
      <c r="B682" s="27"/>
      <c r="C682" s="27"/>
      <c r="D682" s="27"/>
      <c r="E682" s="27"/>
      <c r="F682" s="27"/>
      <c r="G682" s="27"/>
      <c r="H682" s="27"/>
      <c r="I682" s="27"/>
      <c r="J682" s="27"/>
      <c r="K682" s="27"/>
      <c r="L682" s="27"/>
      <c r="M682" s="27"/>
      <c r="N682" s="27"/>
      <c r="O682" s="27"/>
      <c r="P682" s="27"/>
      <c r="Q682" s="27"/>
      <c r="R682" s="80"/>
      <c r="S682" s="27"/>
      <c r="T682" s="27"/>
      <c r="U682" s="27"/>
      <c r="V682" s="27"/>
      <c r="W682" s="27"/>
      <c r="X682" s="27"/>
      <c r="Y682" s="27"/>
      <c r="Z682" s="27"/>
      <c r="AA682" s="27"/>
      <c r="AB682" s="27"/>
      <c r="AC682" s="27"/>
      <c r="AD682" s="27"/>
      <c r="AE682" s="27"/>
      <c r="AF682" s="27"/>
      <c r="AG682" s="27"/>
      <c r="AH682" s="27"/>
      <c r="AI682" s="27"/>
      <c r="AJ682" s="27"/>
      <c r="AK682" s="27"/>
      <c r="AL682" s="27"/>
    </row>
    <row r="683" spans="1:38">
      <c r="A683" s="27"/>
      <c r="B683" s="27"/>
      <c r="C683" s="27"/>
      <c r="D683" s="27"/>
      <c r="E683" s="27"/>
      <c r="F683" s="27"/>
      <c r="G683" s="27"/>
      <c r="H683" s="27"/>
      <c r="I683" s="27"/>
      <c r="J683" s="27"/>
      <c r="K683" s="27"/>
      <c r="L683" s="27"/>
      <c r="M683" s="27"/>
      <c r="N683" s="27"/>
      <c r="O683" s="27"/>
      <c r="P683" s="27"/>
      <c r="Q683" s="27"/>
      <c r="R683" s="80"/>
      <c r="S683" s="27"/>
      <c r="T683" s="27"/>
      <c r="U683" s="27"/>
      <c r="V683" s="27"/>
      <c r="W683" s="27"/>
      <c r="X683" s="27"/>
      <c r="Y683" s="27"/>
      <c r="Z683" s="27"/>
      <c r="AA683" s="27"/>
      <c r="AB683" s="27"/>
      <c r="AC683" s="27"/>
      <c r="AD683" s="27"/>
      <c r="AE683" s="27"/>
      <c r="AF683" s="27"/>
      <c r="AG683" s="27"/>
      <c r="AH683" s="27"/>
      <c r="AI683" s="27"/>
      <c r="AJ683" s="27"/>
      <c r="AK683" s="27"/>
      <c r="AL683" s="27"/>
    </row>
    <row r="684" spans="1:38">
      <c r="A684" s="27"/>
      <c r="B684" s="27"/>
      <c r="C684" s="27"/>
      <c r="D684" s="27"/>
      <c r="E684" s="27"/>
      <c r="F684" s="27"/>
      <c r="G684" s="27"/>
      <c r="H684" s="27"/>
      <c r="I684" s="27"/>
      <c r="J684" s="27"/>
      <c r="K684" s="27"/>
      <c r="L684" s="27"/>
      <c r="M684" s="27"/>
      <c r="N684" s="27"/>
      <c r="O684" s="27"/>
      <c r="P684" s="27"/>
      <c r="Q684" s="27"/>
      <c r="R684" s="80"/>
      <c r="S684" s="27"/>
      <c r="T684" s="27"/>
      <c r="U684" s="27"/>
      <c r="V684" s="27"/>
      <c r="W684" s="27"/>
      <c r="X684" s="27"/>
      <c r="Y684" s="27"/>
      <c r="Z684" s="27"/>
      <c r="AA684" s="27"/>
      <c r="AB684" s="27"/>
      <c r="AC684" s="27"/>
      <c r="AD684" s="27"/>
      <c r="AE684" s="27"/>
      <c r="AF684" s="27"/>
      <c r="AG684" s="27"/>
      <c r="AH684" s="27"/>
      <c r="AI684" s="27"/>
      <c r="AJ684" s="27"/>
      <c r="AK684" s="27"/>
      <c r="AL684" s="27"/>
    </row>
    <row r="685" spans="1:38">
      <c r="A685" s="27"/>
      <c r="B685" s="27"/>
      <c r="C685" s="27"/>
      <c r="D685" s="27"/>
      <c r="E685" s="27"/>
      <c r="F685" s="27"/>
      <c r="G685" s="27"/>
      <c r="H685" s="27"/>
      <c r="I685" s="27"/>
      <c r="J685" s="27"/>
      <c r="K685" s="27"/>
      <c r="L685" s="27"/>
      <c r="M685" s="27"/>
      <c r="N685" s="27"/>
      <c r="O685" s="27"/>
      <c r="P685" s="27"/>
      <c r="Q685" s="27"/>
      <c r="R685" s="80"/>
      <c r="S685" s="27"/>
      <c r="T685" s="27"/>
      <c r="U685" s="27"/>
      <c r="V685" s="27"/>
      <c r="W685" s="27"/>
      <c r="X685" s="27"/>
      <c r="Y685" s="27"/>
      <c r="Z685" s="27"/>
      <c r="AA685" s="27"/>
      <c r="AB685" s="27"/>
      <c r="AC685" s="27"/>
      <c r="AD685" s="27"/>
      <c r="AE685" s="27"/>
      <c r="AF685" s="27"/>
      <c r="AG685" s="27"/>
      <c r="AH685" s="27"/>
      <c r="AI685" s="27"/>
      <c r="AJ685" s="27"/>
      <c r="AK685" s="27"/>
      <c r="AL685" s="27"/>
    </row>
    <row r="686" spans="1:38">
      <c r="A686" s="27"/>
      <c r="B686" s="27"/>
      <c r="C686" s="27"/>
      <c r="D686" s="27"/>
      <c r="E686" s="27"/>
      <c r="F686" s="27"/>
      <c r="G686" s="27"/>
      <c r="H686" s="27"/>
      <c r="I686" s="27"/>
      <c r="J686" s="27"/>
      <c r="K686" s="27"/>
      <c r="L686" s="27"/>
      <c r="M686" s="27"/>
      <c r="N686" s="27"/>
      <c r="O686" s="27"/>
      <c r="P686" s="27"/>
      <c r="Q686" s="27"/>
      <c r="R686" s="80"/>
      <c r="S686" s="27"/>
      <c r="T686" s="27"/>
      <c r="U686" s="27"/>
      <c r="V686" s="27"/>
      <c r="W686" s="27"/>
      <c r="X686" s="27"/>
      <c r="Y686" s="27"/>
      <c r="Z686" s="27"/>
      <c r="AA686" s="27"/>
      <c r="AB686" s="27"/>
      <c r="AC686" s="27"/>
      <c r="AD686" s="27"/>
      <c r="AE686" s="27"/>
      <c r="AF686" s="27"/>
      <c r="AG686" s="27"/>
      <c r="AH686" s="27"/>
      <c r="AI686" s="27"/>
      <c r="AJ686" s="27"/>
      <c r="AK686" s="27"/>
      <c r="AL686" s="27"/>
    </row>
    <row r="687" spans="1:38">
      <c r="A687" s="27"/>
      <c r="B687" s="27"/>
      <c r="C687" s="27"/>
      <c r="D687" s="27"/>
      <c r="E687" s="27"/>
      <c r="F687" s="27"/>
      <c r="G687" s="27"/>
      <c r="H687" s="27"/>
      <c r="I687" s="27"/>
      <c r="J687" s="27"/>
      <c r="K687" s="27"/>
      <c r="L687" s="27"/>
      <c r="M687" s="27"/>
      <c r="N687" s="27"/>
      <c r="O687" s="27"/>
      <c r="P687" s="27"/>
      <c r="Q687" s="27"/>
      <c r="R687" s="80"/>
      <c r="S687" s="27"/>
      <c r="T687" s="27"/>
      <c r="U687" s="27"/>
      <c r="V687" s="27"/>
      <c r="W687" s="27"/>
      <c r="X687" s="27"/>
      <c r="Y687" s="27"/>
      <c r="Z687" s="27"/>
      <c r="AA687" s="27"/>
      <c r="AB687" s="27"/>
      <c r="AC687" s="27"/>
      <c r="AD687" s="27"/>
      <c r="AE687" s="27"/>
      <c r="AF687" s="27"/>
      <c r="AG687" s="27"/>
      <c r="AH687" s="27"/>
      <c r="AI687" s="27"/>
      <c r="AJ687" s="27"/>
      <c r="AK687" s="27"/>
      <c r="AL687" s="27"/>
    </row>
    <row r="688" spans="1:38">
      <c r="A688" s="27"/>
      <c r="B688" s="27"/>
      <c r="C688" s="27"/>
      <c r="D688" s="27"/>
      <c r="E688" s="27"/>
      <c r="F688" s="27"/>
      <c r="G688" s="27"/>
      <c r="H688" s="27"/>
      <c r="I688" s="27"/>
      <c r="J688" s="27"/>
      <c r="K688" s="27"/>
      <c r="L688" s="27"/>
      <c r="M688" s="27"/>
      <c r="N688" s="27"/>
      <c r="O688" s="27"/>
      <c r="P688" s="27"/>
      <c r="Q688" s="27"/>
      <c r="R688" s="80"/>
      <c r="S688" s="27"/>
      <c r="T688" s="27"/>
      <c r="U688" s="27"/>
      <c r="V688" s="27"/>
      <c r="W688" s="27"/>
      <c r="X688" s="27"/>
      <c r="Y688" s="27"/>
      <c r="Z688" s="27"/>
      <c r="AA688" s="27"/>
      <c r="AB688" s="27"/>
      <c r="AC688" s="27"/>
      <c r="AD688" s="27"/>
      <c r="AE688" s="27"/>
      <c r="AF688" s="27"/>
      <c r="AG688" s="27"/>
      <c r="AH688" s="27"/>
      <c r="AI688" s="27"/>
      <c r="AJ688" s="27"/>
      <c r="AK688" s="27"/>
      <c r="AL688" s="27"/>
    </row>
    <row r="689" spans="1:38">
      <c r="A689" s="27"/>
      <c r="B689" s="27"/>
      <c r="C689" s="27"/>
      <c r="D689" s="27"/>
      <c r="E689" s="27"/>
      <c r="F689" s="27"/>
      <c r="G689" s="27"/>
      <c r="H689" s="27"/>
      <c r="I689" s="27"/>
      <c r="J689" s="27"/>
      <c r="K689" s="27"/>
      <c r="L689" s="27"/>
      <c r="M689" s="27"/>
      <c r="N689" s="27"/>
      <c r="O689" s="27"/>
      <c r="P689" s="27"/>
      <c r="Q689" s="27"/>
      <c r="R689" s="80"/>
      <c r="S689" s="27"/>
      <c r="T689" s="27"/>
      <c r="U689" s="27"/>
      <c r="V689" s="27"/>
      <c r="W689" s="27"/>
      <c r="X689" s="27"/>
      <c r="Y689" s="27"/>
      <c r="Z689" s="27"/>
      <c r="AA689" s="27"/>
      <c r="AB689" s="27"/>
      <c r="AC689" s="27"/>
      <c r="AD689" s="27"/>
      <c r="AE689" s="27"/>
      <c r="AF689" s="27"/>
      <c r="AG689" s="27"/>
      <c r="AH689" s="27"/>
      <c r="AI689" s="27"/>
      <c r="AJ689" s="27"/>
      <c r="AK689" s="27"/>
      <c r="AL689" s="27"/>
    </row>
    <row r="690" spans="1:38">
      <c r="A690" s="27"/>
      <c r="B690" s="27"/>
      <c r="C690" s="27"/>
      <c r="D690" s="27"/>
      <c r="E690" s="27"/>
      <c r="F690" s="27"/>
      <c r="G690" s="27"/>
      <c r="H690" s="27"/>
      <c r="I690" s="27"/>
      <c r="J690" s="27"/>
      <c r="K690" s="27"/>
      <c r="L690" s="27"/>
      <c r="M690" s="27"/>
      <c r="N690" s="27"/>
      <c r="O690" s="27"/>
      <c r="P690" s="27"/>
      <c r="Q690" s="27"/>
      <c r="R690" s="80"/>
      <c r="S690" s="27"/>
      <c r="T690" s="27"/>
      <c r="U690" s="27"/>
      <c r="V690" s="27"/>
      <c r="W690" s="27"/>
      <c r="X690" s="27"/>
      <c r="Y690" s="27"/>
      <c r="Z690" s="27"/>
      <c r="AA690" s="27"/>
      <c r="AB690" s="27"/>
      <c r="AC690" s="27"/>
      <c r="AD690" s="27"/>
      <c r="AE690" s="27"/>
      <c r="AF690" s="27"/>
      <c r="AG690" s="27"/>
      <c r="AH690" s="27"/>
      <c r="AI690" s="27"/>
      <c r="AJ690" s="27"/>
      <c r="AK690" s="27"/>
      <c r="AL690" s="27"/>
    </row>
    <row r="691" spans="1:38">
      <c r="A691" s="27"/>
      <c r="B691" s="27"/>
      <c r="C691" s="27"/>
      <c r="D691" s="27"/>
      <c r="E691" s="27"/>
      <c r="F691" s="27"/>
      <c r="G691" s="27"/>
      <c r="H691" s="27"/>
      <c r="I691" s="27"/>
      <c r="J691" s="27"/>
      <c r="K691" s="27"/>
      <c r="L691" s="27"/>
      <c r="M691" s="27"/>
      <c r="N691" s="27"/>
      <c r="O691" s="27"/>
      <c r="P691" s="27"/>
      <c r="Q691" s="27"/>
      <c r="R691" s="80"/>
      <c r="S691" s="27"/>
      <c r="T691" s="27"/>
      <c r="U691" s="27"/>
      <c r="V691" s="27"/>
      <c r="W691" s="27"/>
      <c r="X691" s="27"/>
      <c r="Y691" s="27"/>
      <c r="Z691" s="27"/>
      <c r="AA691" s="27"/>
      <c r="AB691" s="27"/>
      <c r="AC691" s="27"/>
      <c r="AD691" s="27"/>
      <c r="AE691" s="27"/>
      <c r="AF691" s="27"/>
      <c r="AG691" s="27"/>
      <c r="AH691" s="27"/>
      <c r="AI691" s="27"/>
      <c r="AJ691" s="27"/>
      <c r="AK691" s="27"/>
      <c r="AL691" s="27"/>
    </row>
    <row r="692" spans="1:38">
      <c r="A692" s="27"/>
      <c r="B692" s="27"/>
      <c r="C692" s="27"/>
      <c r="D692" s="27"/>
      <c r="E692" s="27"/>
      <c r="F692" s="27"/>
      <c r="G692" s="27"/>
      <c r="H692" s="27"/>
      <c r="I692" s="27"/>
      <c r="J692" s="27"/>
      <c r="K692" s="27"/>
      <c r="L692" s="27"/>
      <c r="M692" s="27"/>
      <c r="N692" s="27"/>
      <c r="O692" s="27"/>
      <c r="P692" s="27"/>
      <c r="Q692" s="27"/>
      <c r="R692" s="80"/>
      <c r="S692" s="27"/>
      <c r="T692" s="27"/>
      <c r="U692" s="27"/>
      <c r="V692" s="27"/>
      <c r="W692" s="27"/>
      <c r="X692" s="27"/>
      <c r="Y692" s="27"/>
      <c r="Z692" s="27"/>
      <c r="AA692" s="27"/>
      <c r="AB692" s="27"/>
      <c r="AC692" s="27"/>
      <c r="AD692" s="27"/>
      <c r="AE692" s="27"/>
      <c r="AF692" s="27"/>
      <c r="AG692" s="27"/>
      <c r="AH692" s="27"/>
      <c r="AI692" s="27"/>
      <c r="AJ692" s="27"/>
      <c r="AK692" s="27"/>
      <c r="AL692" s="27"/>
    </row>
    <row r="693" spans="1:38">
      <c r="A693" s="27"/>
      <c r="B693" s="27"/>
      <c r="C693" s="27"/>
      <c r="D693" s="27"/>
      <c r="E693" s="27"/>
      <c r="F693" s="27"/>
      <c r="G693" s="27"/>
      <c r="H693" s="27"/>
      <c r="I693" s="27"/>
      <c r="J693" s="27"/>
      <c r="K693" s="27"/>
      <c r="L693" s="27"/>
      <c r="M693" s="27"/>
      <c r="N693" s="27"/>
      <c r="O693" s="27"/>
      <c r="P693" s="27"/>
      <c r="Q693" s="27"/>
      <c r="R693" s="80"/>
      <c r="S693" s="27"/>
      <c r="T693" s="27"/>
      <c r="U693" s="27"/>
      <c r="V693" s="27"/>
      <c r="W693" s="27"/>
      <c r="X693" s="27"/>
      <c r="Y693" s="27"/>
      <c r="Z693" s="27"/>
      <c r="AA693" s="27"/>
      <c r="AB693" s="27"/>
      <c r="AC693" s="27"/>
      <c r="AD693" s="27"/>
      <c r="AE693" s="27"/>
      <c r="AF693" s="27"/>
      <c r="AG693" s="27"/>
      <c r="AH693" s="27"/>
      <c r="AI693" s="27"/>
      <c r="AJ693" s="27"/>
      <c r="AK693" s="27"/>
      <c r="AL693" s="27"/>
    </row>
    <row r="694" spans="1:38">
      <c r="A694" s="27"/>
      <c r="B694" s="27"/>
      <c r="C694" s="27"/>
      <c r="D694" s="27"/>
      <c r="E694" s="27"/>
      <c r="F694" s="27"/>
      <c r="G694" s="27"/>
      <c r="H694" s="27"/>
      <c r="I694" s="27"/>
      <c r="J694" s="27"/>
      <c r="K694" s="27"/>
      <c r="L694" s="27"/>
      <c r="M694" s="27"/>
      <c r="N694" s="27"/>
      <c r="O694" s="27"/>
      <c r="P694" s="27"/>
      <c r="Q694" s="27"/>
      <c r="R694" s="80"/>
      <c r="S694" s="27"/>
      <c r="T694" s="27"/>
      <c r="U694" s="27"/>
      <c r="V694" s="27"/>
      <c r="W694" s="27"/>
      <c r="X694" s="27"/>
      <c r="Y694" s="27"/>
      <c r="Z694" s="27"/>
      <c r="AA694" s="27"/>
      <c r="AB694" s="27"/>
      <c r="AC694" s="27"/>
      <c r="AD694" s="27"/>
      <c r="AE694" s="27"/>
      <c r="AF694" s="27"/>
      <c r="AG694" s="27"/>
      <c r="AH694" s="27"/>
      <c r="AI694" s="27"/>
      <c r="AJ694" s="27"/>
      <c r="AK694" s="27"/>
      <c r="AL694" s="27"/>
    </row>
    <row r="695" spans="1:38">
      <c r="A695" s="27"/>
      <c r="B695" s="27"/>
      <c r="C695" s="27"/>
      <c r="D695" s="27"/>
      <c r="E695" s="27"/>
      <c r="F695" s="27"/>
      <c r="G695" s="27"/>
      <c r="H695" s="27"/>
      <c r="I695" s="27"/>
      <c r="J695" s="27"/>
      <c r="K695" s="27"/>
      <c r="L695" s="27"/>
      <c r="M695" s="27"/>
      <c r="N695" s="27"/>
      <c r="O695" s="27"/>
      <c r="P695" s="27"/>
      <c r="Q695" s="27"/>
      <c r="R695" s="80"/>
      <c r="S695" s="27"/>
      <c r="T695" s="27"/>
      <c r="U695" s="27"/>
      <c r="V695" s="27"/>
      <c r="W695" s="27"/>
      <c r="X695" s="27"/>
      <c r="Y695" s="27"/>
      <c r="Z695" s="27"/>
      <c r="AA695" s="27"/>
      <c r="AB695" s="27"/>
      <c r="AC695" s="27"/>
      <c r="AD695" s="27"/>
      <c r="AE695" s="27"/>
      <c r="AF695" s="27"/>
      <c r="AG695" s="27"/>
      <c r="AH695" s="27"/>
      <c r="AI695" s="27"/>
      <c r="AJ695" s="27"/>
      <c r="AK695" s="27"/>
      <c r="AL695" s="27"/>
    </row>
    <row r="696" spans="1:38">
      <c r="A696" s="27"/>
      <c r="B696" s="27"/>
      <c r="C696" s="27"/>
      <c r="D696" s="27"/>
      <c r="E696" s="27"/>
      <c r="F696" s="27"/>
      <c r="G696" s="27"/>
      <c r="H696" s="27"/>
      <c r="I696" s="27"/>
      <c r="J696" s="27"/>
      <c r="K696" s="27"/>
      <c r="L696" s="27"/>
      <c r="M696" s="27"/>
      <c r="N696" s="27"/>
      <c r="O696" s="27"/>
      <c r="P696" s="27"/>
      <c r="Q696" s="27"/>
      <c r="R696" s="80"/>
      <c r="S696" s="27"/>
      <c r="T696" s="27"/>
      <c r="U696" s="27"/>
      <c r="V696" s="27"/>
      <c r="W696" s="27"/>
      <c r="X696" s="27"/>
      <c r="Y696" s="27"/>
      <c r="Z696" s="27"/>
      <c r="AA696" s="27"/>
      <c r="AB696" s="27"/>
      <c r="AC696" s="27"/>
      <c r="AD696" s="27"/>
      <c r="AE696" s="27"/>
      <c r="AF696" s="27"/>
      <c r="AG696" s="27"/>
      <c r="AH696" s="27"/>
      <c r="AI696" s="27"/>
      <c r="AJ696" s="27"/>
      <c r="AK696" s="27"/>
      <c r="AL696" s="27"/>
    </row>
    <row r="697" spans="1:38">
      <c r="A697" s="27"/>
      <c r="B697" s="27"/>
      <c r="C697" s="27"/>
      <c r="D697" s="27"/>
      <c r="E697" s="27"/>
      <c r="F697" s="27"/>
      <c r="G697" s="27"/>
      <c r="H697" s="27"/>
      <c r="I697" s="27"/>
      <c r="J697" s="27"/>
      <c r="K697" s="27"/>
      <c r="L697" s="27"/>
      <c r="M697" s="27"/>
      <c r="N697" s="27"/>
      <c r="O697" s="27"/>
      <c r="P697" s="27"/>
      <c r="Q697" s="27"/>
      <c r="R697" s="80"/>
      <c r="S697" s="27"/>
      <c r="T697" s="27"/>
      <c r="U697" s="27"/>
      <c r="V697" s="27"/>
      <c r="W697" s="27"/>
      <c r="X697" s="27"/>
      <c r="Y697" s="27"/>
      <c r="Z697" s="27"/>
      <c r="AA697" s="27"/>
      <c r="AB697" s="27"/>
      <c r="AC697" s="27"/>
      <c r="AD697" s="27"/>
      <c r="AE697" s="27"/>
      <c r="AF697" s="27"/>
      <c r="AG697" s="27"/>
      <c r="AH697" s="27"/>
      <c r="AI697" s="27"/>
      <c r="AJ697" s="27"/>
      <c r="AK697" s="27"/>
      <c r="AL697" s="27"/>
    </row>
    <row r="698" spans="1:38">
      <c r="A698" s="27"/>
      <c r="B698" s="27"/>
      <c r="C698" s="27"/>
      <c r="D698" s="27"/>
      <c r="E698" s="27"/>
      <c r="F698" s="27"/>
      <c r="G698" s="27"/>
      <c r="H698" s="27"/>
      <c r="I698" s="27"/>
      <c r="J698" s="27"/>
      <c r="K698" s="27"/>
      <c r="L698" s="27"/>
      <c r="M698" s="27"/>
      <c r="N698" s="27"/>
      <c r="O698" s="27"/>
      <c r="P698" s="27"/>
      <c r="Q698" s="27"/>
      <c r="R698" s="80"/>
      <c r="S698" s="27"/>
      <c r="T698" s="27"/>
      <c r="U698" s="27"/>
      <c r="V698" s="27"/>
      <c r="W698" s="27"/>
      <c r="X698" s="27"/>
      <c r="Y698" s="27"/>
      <c r="Z698" s="27"/>
      <c r="AA698" s="27"/>
      <c r="AB698" s="27"/>
      <c r="AC698" s="27"/>
      <c r="AD698" s="27"/>
      <c r="AE698" s="27"/>
      <c r="AF698" s="27"/>
      <c r="AG698" s="27"/>
      <c r="AH698" s="27"/>
      <c r="AI698" s="27"/>
      <c r="AJ698" s="27"/>
      <c r="AK698" s="27"/>
      <c r="AL698" s="27"/>
    </row>
    <row r="699" spans="1:38">
      <c r="A699" s="27"/>
      <c r="B699" s="27"/>
      <c r="C699" s="27"/>
      <c r="D699" s="27"/>
      <c r="E699" s="27"/>
      <c r="F699" s="27"/>
      <c r="G699" s="27"/>
      <c r="H699" s="27"/>
      <c r="I699" s="27"/>
      <c r="J699" s="27"/>
      <c r="K699" s="27"/>
      <c r="L699" s="27"/>
      <c r="M699" s="27"/>
      <c r="N699" s="27"/>
      <c r="O699" s="27"/>
      <c r="P699" s="27"/>
      <c r="Q699" s="27"/>
      <c r="R699" s="80"/>
      <c r="S699" s="27"/>
      <c r="T699" s="27"/>
      <c r="U699" s="27"/>
      <c r="V699" s="27"/>
      <c r="W699" s="27"/>
      <c r="X699" s="27"/>
      <c r="Y699" s="27"/>
      <c r="Z699" s="27"/>
      <c r="AA699" s="27"/>
      <c r="AB699" s="27"/>
      <c r="AC699" s="27"/>
      <c r="AD699" s="27"/>
      <c r="AE699" s="27"/>
      <c r="AF699" s="27"/>
      <c r="AG699" s="27"/>
      <c r="AH699" s="27"/>
      <c r="AI699" s="27"/>
      <c r="AJ699" s="27"/>
      <c r="AK699" s="27"/>
      <c r="AL699" s="27"/>
    </row>
    <row r="700" spans="1:38">
      <c r="A700" s="27"/>
      <c r="B700" s="27"/>
      <c r="C700" s="27"/>
      <c r="D700" s="27"/>
      <c r="E700" s="27"/>
      <c r="F700" s="27"/>
      <c r="G700" s="27"/>
      <c r="H700" s="27"/>
      <c r="I700" s="27"/>
      <c r="J700" s="27"/>
      <c r="K700" s="27"/>
      <c r="L700" s="27"/>
      <c r="M700" s="27"/>
      <c r="N700" s="27"/>
      <c r="O700" s="27"/>
      <c r="P700" s="27"/>
      <c r="Q700" s="27"/>
      <c r="R700" s="80"/>
      <c r="S700" s="27"/>
      <c r="T700" s="27"/>
      <c r="U700" s="27"/>
      <c r="V700" s="27"/>
      <c r="W700" s="27"/>
      <c r="X700" s="27"/>
      <c r="Y700" s="27"/>
      <c r="Z700" s="27"/>
      <c r="AA700" s="27"/>
      <c r="AB700" s="27"/>
      <c r="AC700" s="27"/>
      <c r="AD700" s="27"/>
      <c r="AE700" s="27"/>
      <c r="AF700" s="27"/>
      <c r="AG700" s="27"/>
      <c r="AH700" s="27"/>
      <c r="AI700" s="27"/>
      <c r="AJ700" s="27"/>
      <c r="AK700" s="27"/>
      <c r="AL700" s="27"/>
    </row>
    <row r="701" spans="1:38">
      <c r="A701" s="27"/>
      <c r="B701" s="27"/>
      <c r="C701" s="27"/>
      <c r="D701" s="27"/>
      <c r="E701" s="27"/>
      <c r="F701" s="27"/>
      <c r="G701" s="27"/>
      <c r="H701" s="27"/>
      <c r="I701" s="27"/>
      <c r="J701" s="27"/>
      <c r="K701" s="27"/>
      <c r="L701" s="27"/>
      <c r="M701" s="27"/>
      <c r="N701" s="27"/>
      <c r="O701" s="27"/>
      <c r="P701" s="27"/>
      <c r="Q701" s="27"/>
      <c r="R701" s="80"/>
      <c r="S701" s="27"/>
      <c r="T701" s="27"/>
      <c r="U701" s="27"/>
      <c r="V701" s="27"/>
      <c r="W701" s="27"/>
      <c r="X701" s="27"/>
      <c r="Y701" s="27"/>
      <c r="Z701" s="27"/>
      <c r="AA701" s="27"/>
      <c r="AB701" s="27"/>
      <c r="AC701" s="27"/>
      <c r="AD701" s="27"/>
      <c r="AE701" s="27"/>
      <c r="AF701" s="27"/>
      <c r="AG701" s="27"/>
      <c r="AH701" s="27"/>
      <c r="AI701" s="27"/>
      <c r="AJ701" s="27"/>
      <c r="AK701" s="27"/>
      <c r="AL701" s="27"/>
    </row>
    <row r="702" spans="1:38">
      <c r="A702" s="27"/>
      <c r="B702" s="27"/>
      <c r="C702" s="27"/>
      <c r="D702" s="27"/>
      <c r="E702" s="27"/>
      <c r="F702" s="27"/>
      <c r="G702" s="27"/>
      <c r="H702" s="27"/>
      <c r="I702" s="27"/>
      <c r="J702" s="27"/>
      <c r="K702" s="27"/>
      <c r="L702" s="27"/>
      <c r="M702" s="27"/>
      <c r="N702" s="27"/>
      <c r="O702" s="27"/>
      <c r="P702" s="27"/>
      <c r="Q702" s="27"/>
      <c r="R702" s="80"/>
      <c r="S702" s="27"/>
      <c r="T702" s="27"/>
      <c r="U702" s="27"/>
      <c r="V702" s="27"/>
      <c r="W702" s="27"/>
      <c r="X702" s="27"/>
      <c r="Y702" s="27"/>
      <c r="Z702" s="27"/>
      <c r="AA702" s="27"/>
      <c r="AB702" s="27"/>
      <c r="AC702" s="27"/>
      <c r="AD702" s="27"/>
      <c r="AE702" s="27"/>
      <c r="AF702" s="27"/>
      <c r="AG702" s="27"/>
      <c r="AH702" s="27"/>
      <c r="AI702" s="27"/>
      <c r="AJ702" s="27"/>
      <c r="AK702" s="27"/>
      <c r="AL702" s="27"/>
    </row>
    <row r="703" spans="1:38">
      <c r="A703" s="27"/>
      <c r="B703" s="27"/>
      <c r="C703" s="27"/>
      <c r="D703" s="27"/>
      <c r="E703" s="27"/>
      <c r="F703" s="27"/>
      <c r="G703" s="27"/>
      <c r="H703" s="27"/>
      <c r="I703" s="27"/>
      <c r="J703" s="27"/>
      <c r="K703" s="27"/>
      <c r="L703" s="27"/>
      <c r="M703" s="27"/>
      <c r="N703" s="27"/>
      <c r="O703" s="27"/>
      <c r="P703" s="27"/>
      <c r="Q703" s="27"/>
      <c r="R703" s="80"/>
      <c r="S703" s="27"/>
      <c r="T703" s="27"/>
      <c r="U703" s="27"/>
      <c r="V703" s="27"/>
      <c r="W703" s="27"/>
      <c r="X703" s="27"/>
      <c r="Y703" s="27"/>
      <c r="Z703" s="27"/>
      <c r="AA703" s="27"/>
      <c r="AB703" s="27"/>
      <c r="AC703" s="27"/>
      <c r="AD703" s="27"/>
      <c r="AE703" s="27"/>
      <c r="AF703" s="27"/>
      <c r="AG703" s="27"/>
      <c r="AH703" s="27"/>
      <c r="AI703" s="27"/>
      <c r="AJ703" s="27"/>
      <c r="AK703" s="27"/>
      <c r="AL703" s="27"/>
    </row>
    <row r="704" spans="1:38">
      <c r="A704" s="27"/>
      <c r="B704" s="27"/>
      <c r="C704" s="27"/>
      <c r="D704" s="27"/>
      <c r="E704" s="27"/>
      <c r="F704" s="27"/>
      <c r="G704" s="27"/>
      <c r="H704" s="27"/>
      <c r="I704" s="27"/>
      <c r="J704" s="27"/>
      <c r="K704" s="27"/>
      <c r="L704" s="27"/>
      <c r="M704" s="27"/>
      <c r="N704" s="27"/>
      <c r="O704" s="27"/>
      <c r="P704" s="27"/>
      <c r="Q704" s="27"/>
      <c r="R704" s="80"/>
      <c r="S704" s="27"/>
      <c r="T704" s="27"/>
      <c r="U704" s="27"/>
      <c r="V704" s="27"/>
      <c r="W704" s="27"/>
      <c r="X704" s="27"/>
      <c r="Y704" s="27"/>
      <c r="Z704" s="27"/>
      <c r="AA704" s="27"/>
      <c r="AB704" s="27"/>
      <c r="AC704" s="27"/>
      <c r="AD704" s="27"/>
      <c r="AE704" s="27"/>
      <c r="AF704" s="27"/>
      <c r="AG704" s="27"/>
      <c r="AH704" s="27"/>
      <c r="AI704" s="27"/>
      <c r="AJ704" s="27"/>
      <c r="AK704" s="27"/>
      <c r="AL704" s="27"/>
    </row>
    <row r="705" spans="1:38">
      <c r="A705" s="27"/>
      <c r="B705" s="27"/>
      <c r="C705" s="27"/>
      <c r="D705" s="27"/>
      <c r="E705" s="27"/>
      <c r="F705" s="27"/>
      <c r="G705" s="27"/>
      <c r="H705" s="27"/>
      <c r="I705" s="27"/>
      <c r="J705" s="27"/>
      <c r="K705" s="27"/>
      <c r="L705" s="27"/>
      <c r="M705" s="27"/>
      <c r="N705" s="27"/>
      <c r="O705" s="27"/>
      <c r="P705" s="27"/>
      <c r="Q705" s="27"/>
      <c r="R705" s="80"/>
      <c r="S705" s="27"/>
      <c r="T705" s="27"/>
      <c r="U705" s="27"/>
      <c r="V705" s="27"/>
      <c r="W705" s="27"/>
      <c r="X705" s="27"/>
      <c r="Y705" s="27"/>
      <c r="Z705" s="27"/>
      <c r="AA705" s="27"/>
      <c r="AB705" s="27"/>
      <c r="AC705" s="27"/>
      <c r="AD705" s="27"/>
      <c r="AE705" s="27"/>
      <c r="AF705" s="27"/>
      <c r="AG705" s="27"/>
      <c r="AH705" s="27"/>
      <c r="AI705" s="27"/>
      <c r="AJ705" s="27"/>
      <c r="AK705" s="27"/>
      <c r="AL705" s="27"/>
    </row>
    <row r="706" spans="1:38">
      <c r="A706" s="27"/>
      <c r="B706" s="27"/>
      <c r="C706" s="27"/>
      <c r="D706" s="27"/>
      <c r="E706" s="27"/>
      <c r="F706" s="27"/>
      <c r="G706" s="27"/>
      <c r="H706" s="27"/>
      <c r="I706" s="27"/>
      <c r="J706" s="27"/>
      <c r="K706" s="27"/>
      <c r="L706" s="27"/>
      <c r="M706" s="27"/>
      <c r="N706" s="27"/>
      <c r="O706" s="27"/>
      <c r="P706" s="27"/>
      <c r="Q706" s="27"/>
      <c r="R706" s="80"/>
      <c r="S706" s="27"/>
      <c r="T706" s="27"/>
      <c r="U706" s="27"/>
      <c r="V706" s="27"/>
      <c r="W706" s="27"/>
      <c r="X706" s="27"/>
      <c r="Y706" s="27"/>
      <c r="Z706" s="27"/>
      <c r="AA706" s="27"/>
      <c r="AB706" s="27"/>
      <c r="AC706" s="27"/>
      <c r="AD706" s="27"/>
      <c r="AE706" s="27"/>
      <c r="AF706" s="27"/>
      <c r="AG706" s="27"/>
      <c r="AH706" s="27"/>
      <c r="AI706" s="27"/>
      <c r="AJ706" s="27"/>
      <c r="AK706" s="27"/>
      <c r="AL706" s="27"/>
    </row>
    <row r="707" spans="1:38">
      <c r="A707" s="27"/>
      <c r="B707" s="27"/>
      <c r="C707" s="27"/>
      <c r="D707" s="27"/>
      <c r="E707" s="27"/>
      <c r="F707" s="27"/>
      <c r="G707" s="27"/>
      <c r="H707" s="27"/>
      <c r="I707" s="27"/>
      <c r="J707" s="27"/>
      <c r="K707" s="27"/>
      <c r="L707" s="27"/>
      <c r="M707" s="27"/>
      <c r="N707" s="27"/>
      <c r="O707" s="27"/>
      <c r="P707" s="27"/>
      <c r="Q707" s="27"/>
      <c r="R707" s="80"/>
      <c r="S707" s="27"/>
      <c r="T707" s="27"/>
      <c r="U707" s="27"/>
      <c r="V707" s="27"/>
      <c r="W707" s="27"/>
      <c r="X707" s="27"/>
      <c r="Y707" s="27"/>
      <c r="Z707" s="27"/>
      <c r="AA707" s="27"/>
      <c r="AB707" s="27"/>
      <c r="AC707" s="27"/>
      <c r="AD707" s="27"/>
      <c r="AE707" s="27"/>
      <c r="AF707" s="27"/>
      <c r="AG707" s="27"/>
      <c r="AH707" s="27"/>
      <c r="AI707" s="27"/>
      <c r="AJ707" s="27"/>
      <c r="AK707" s="27"/>
      <c r="AL707" s="27"/>
    </row>
    <row r="708" spans="1:38">
      <c r="A708" s="27"/>
      <c r="B708" s="27"/>
      <c r="C708" s="27"/>
      <c r="D708" s="27"/>
      <c r="E708" s="27"/>
      <c r="F708" s="27"/>
      <c r="G708" s="27"/>
      <c r="H708" s="27"/>
      <c r="I708" s="27"/>
      <c r="J708" s="27"/>
      <c r="K708" s="27"/>
      <c r="L708" s="27"/>
      <c r="M708" s="27"/>
      <c r="N708" s="27"/>
      <c r="O708" s="27"/>
      <c r="P708" s="27"/>
      <c r="Q708" s="27"/>
      <c r="R708" s="80"/>
      <c r="S708" s="27"/>
      <c r="T708" s="27"/>
      <c r="U708" s="27"/>
      <c r="V708" s="27"/>
      <c r="W708" s="27"/>
      <c r="X708" s="27"/>
      <c r="Y708" s="27"/>
      <c r="Z708" s="27"/>
      <c r="AA708" s="27"/>
      <c r="AB708" s="27"/>
      <c r="AC708" s="27"/>
      <c r="AD708" s="27"/>
      <c r="AE708" s="27"/>
      <c r="AF708" s="27"/>
      <c r="AG708" s="27"/>
      <c r="AH708" s="27"/>
      <c r="AI708" s="27"/>
      <c r="AJ708" s="27"/>
      <c r="AK708" s="27"/>
      <c r="AL708" s="27"/>
    </row>
    <row r="709" spans="1:38">
      <c r="A709" s="27"/>
      <c r="B709" s="27"/>
      <c r="C709" s="27"/>
      <c r="D709" s="27"/>
      <c r="E709" s="27"/>
      <c r="F709" s="27"/>
      <c r="G709" s="27"/>
      <c r="H709" s="27"/>
      <c r="I709" s="27"/>
      <c r="J709" s="27"/>
      <c r="K709" s="27"/>
      <c r="L709" s="27"/>
      <c r="M709" s="27"/>
      <c r="N709" s="27"/>
      <c r="O709" s="27"/>
      <c r="P709" s="27"/>
      <c r="Q709" s="27"/>
      <c r="R709" s="80"/>
      <c r="S709" s="27"/>
      <c r="T709" s="27"/>
      <c r="U709" s="27"/>
      <c r="V709" s="27"/>
      <c r="W709" s="27"/>
      <c r="X709" s="27"/>
      <c r="Y709" s="27"/>
      <c r="Z709" s="27"/>
      <c r="AA709" s="27"/>
      <c r="AB709" s="27"/>
      <c r="AC709" s="27"/>
      <c r="AD709" s="27"/>
      <c r="AE709" s="27"/>
      <c r="AF709" s="27"/>
      <c r="AG709" s="27"/>
      <c r="AH709" s="27"/>
      <c r="AI709" s="27"/>
      <c r="AJ709" s="27"/>
      <c r="AK709" s="27"/>
      <c r="AL709" s="27"/>
    </row>
    <row r="710" spans="1:38">
      <c r="A710" s="27"/>
      <c r="B710" s="27"/>
      <c r="C710" s="27"/>
      <c r="D710" s="27"/>
      <c r="E710" s="27"/>
      <c r="F710" s="27"/>
      <c r="G710" s="27"/>
      <c r="H710" s="27"/>
      <c r="I710" s="27"/>
      <c r="J710" s="27"/>
      <c r="K710" s="27"/>
      <c r="L710" s="27"/>
      <c r="M710" s="27"/>
      <c r="N710" s="27"/>
      <c r="O710" s="27"/>
      <c r="P710" s="27"/>
      <c r="Q710" s="27"/>
      <c r="R710" s="80"/>
      <c r="S710" s="27"/>
      <c r="T710" s="27"/>
      <c r="U710" s="27"/>
      <c r="V710" s="27"/>
      <c r="W710" s="27"/>
      <c r="X710" s="27"/>
      <c r="Y710" s="27"/>
      <c r="Z710" s="27"/>
      <c r="AA710" s="27"/>
      <c r="AB710" s="27"/>
      <c r="AC710" s="27"/>
      <c r="AD710" s="27"/>
      <c r="AE710" s="27"/>
      <c r="AF710" s="27"/>
      <c r="AG710" s="27"/>
      <c r="AH710" s="27"/>
      <c r="AI710" s="27"/>
      <c r="AJ710" s="27"/>
      <c r="AK710" s="27"/>
      <c r="AL710" s="27"/>
    </row>
    <row r="711" spans="1:38">
      <c r="A711" s="27"/>
      <c r="B711" s="27"/>
      <c r="C711" s="27"/>
      <c r="D711" s="27"/>
      <c r="E711" s="27"/>
      <c r="F711" s="27"/>
      <c r="G711" s="27"/>
      <c r="H711" s="27"/>
      <c r="I711" s="27"/>
      <c r="J711" s="27"/>
      <c r="K711" s="27"/>
      <c r="L711" s="27"/>
      <c r="M711" s="27"/>
      <c r="N711" s="27"/>
      <c r="O711" s="27"/>
      <c r="P711" s="27"/>
      <c r="Q711" s="27"/>
      <c r="R711" s="80"/>
      <c r="S711" s="27"/>
      <c r="T711" s="27"/>
      <c r="U711" s="27"/>
      <c r="V711" s="27"/>
      <c r="W711" s="27"/>
      <c r="X711" s="27"/>
      <c r="Y711" s="27"/>
      <c r="Z711" s="27"/>
      <c r="AA711" s="27"/>
      <c r="AB711" s="27"/>
      <c r="AC711" s="27"/>
      <c r="AD711" s="27"/>
      <c r="AE711" s="27"/>
      <c r="AF711" s="27"/>
      <c r="AG711" s="27"/>
      <c r="AH711" s="27"/>
      <c r="AI711" s="27"/>
      <c r="AJ711" s="27"/>
      <c r="AK711" s="27"/>
      <c r="AL711" s="27"/>
    </row>
    <row r="712" spans="1:38">
      <c r="A712" s="27"/>
      <c r="B712" s="27"/>
      <c r="C712" s="27"/>
      <c r="D712" s="27"/>
      <c r="E712" s="27"/>
      <c r="F712" s="27"/>
      <c r="G712" s="27"/>
      <c r="H712" s="27"/>
      <c r="I712" s="27"/>
      <c r="J712" s="27"/>
      <c r="K712" s="27"/>
      <c r="L712" s="27"/>
      <c r="M712" s="27"/>
      <c r="N712" s="27"/>
      <c r="O712" s="27"/>
      <c r="P712" s="27"/>
      <c r="Q712" s="27"/>
      <c r="R712" s="80"/>
      <c r="S712" s="27"/>
      <c r="T712" s="27"/>
      <c r="U712" s="27"/>
      <c r="V712" s="27"/>
      <c r="W712" s="27"/>
      <c r="X712" s="27"/>
      <c r="Y712" s="27"/>
      <c r="Z712" s="27"/>
      <c r="AA712" s="27"/>
      <c r="AB712" s="27"/>
      <c r="AC712" s="27"/>
      <c r="AD712" s="27"/>
      <c r="AE712" s="27"/>
      <c r="AF712" s="27"/>
      <c r="AG712" s="27"/>
      <c r="AH712" s="27"/>
      <c r="AI712" s="27"/>
      <c r="AJ712" s="27"/>
      <c r="AK712" s="27"/>
      <c r="AL712" s="27"/>
    </row>
    <row r="713" spans="1:38">
      <c r="A713" s="27"/>
      <c r="B713" s="27"/>
      <c r="C713" s="27"/>
      <c r="D713" s="27"/>
      <c r="E713" s="27"/>
      <c r="F713" s="27"/>
      <c r="G713" s="27"/>
      <c r="H713" s="27"/>
      <c r="I713" s="27"/>
      <c r="J713" s="27"/>
      <c r="K713" s="27"/>
      <c r="L713" s="27"/>
      <c r="M713" s="27"/>
      <c r="N713" s="27"/>
      <c r="O713" s="27"/>
      <c r="P713" s="27"/>
      <c r="Q713" s="27"/>
      <c r="R713" s="80"/>
      <c r="S713" s="27"/>
      <c r="T713" s="27"/>
      <c r="U713" s="27"/>
      <c r="V713" s="27"/>
      <c r="W713" s="27"/>
      <c r="X713" s="27"/>
      <c r="Y713" s="27"/>
      <c r="Z713" s="27"/>
      <c r="AA713" s="27"/>
      <c r="AB713" s="27"/>
      <c r="AC713" s="27"/>
      <c r="AD713" s="27"/>
      <c r="AE713" s="27"/>
      <c r="AF713" s="27"/>
      <c r="AG713" s="27"/>
      <c r="AH713" s="27"/>
      <c r="AI713" s="27"/>
      <c r="AJ713" s="27"/>
      <c r="AK713" s="27"/>
      <c r="AL713" s="27"/>
    </row>
    <row r="714" spans="1:38">
      <c r="A714" s="27"/>
      <c r="B714" s="27"/>
      <c r="C714" s="27"/>
      <c r="D714" s="27"/>
      <c r="E714" s="27"/>
      <c r="F714" s="27"/>
      <c r="G714" s="27"/>
      <c r="H714" s="27"/>
      <c r="I714" s="27"/>
      <c r="J714" s="27"/>
      <c r="K714" s="27"/>
      <c r="L714" s="27"/>
      <c r="M714" s="27"/>
      <c r="N714" s="27"/>
      <c r="O714" s="27"/>
      <c r="P714" s="27"/>
      <c r="Q714" s="27"/>
      <c r="R714" s="80"/>
      <c r="S714" s="27"/>
      <c r="T714" s="27"/>
      <c r="U714" s="27"/>
      <c r="V714" s="27"/>
      <c r="W714" s="27"/>
      <c r="X714" s="27"/>
      <c r="Y714" s="27"/>
      <c r="Z714" s="27"/>
      <c r="AA714" s="27"/>
      <c r="AB714" s="27"/>
      <c r="AC714" s="27"/>
      <c r="AD714" s="27"/>
      <c r="AE714" s="27"/>
      <c r="AF714" s="27"/>
      <c r="AG714" s="27"/>
      <c r="AH714" s="27"/>
      <c r="AI714" s="27"/>
      <c r="AJ714" s="27"/>
      <c r="AK714" s="27"/>
      <c r="AL714" s="27"/>
    </row>
    <row r="715" spans="1:38">
      <c r="A715" s="27"/>
      <c r="B715" s="27"/>
      <c r="C715" s="27"/>
      <c r="D715" s="27"/>
      <c r="E715" s="27"/>
      <c r="F715" s="27"/>
      <c r="G715" s="27"/>
      <c r="H715" s="27"/>
      <c r="I715" s="27"/>
      <c r="J715" s="27"/>
      <c r="K715" s="27"/>
      <c r="L715" s="27"/>
      <c r="M715" s="27"/>
      <c r="N715" s="27"/>
      <c r="O715" s="27"/>
      <c r="P715" s="27"/>
      <c r="Q715" s="27"/>
      <c r="R715" s="80"/>
      <c r="S715" s="27"/>
      <c r="T715" s="27"/>
      <c r="U715" s="27"/>
      <c r="V715" s="27"/>
      <c r="W715" s="27"/>
      <c r="X715" s="27"/>
      <c r="Y715" s="27"/>
      <c r="Z715" s="27"/>
      <c r="AA715" s="27"/>
      <c r="AB715" s="27"/>
      <c r="AC715" s="27"/>
      <c r="AD715" s="27"/>
      <c r="AE715" s="27"/>
      <c r="AF715" s="27"/>
      <c r="AG715" s="27"/>
      <c r="AH715" s="27"/>
      <c r="AI715" s="27"/>
      <c r="AJ715" s="27"/>
      <c r="AK715" s="27"/>
      <c r="AL715" s="27"/>
    </row>
    <row r="716" spans="1:38">
      <c r="A716" s="27"/>
      <c r="B716" s="27"/>
      <c r="C716" s="27"/>
      <c r="D716" s="27"/>
      <c r="E716" s="27"/>
      <c r="F716" s="27"/>
      <c r="G716" s="27"/>
      <c r="H716" s="27"/>
      <c r="I716" s="27"/>
      <c r="J716" s="27"/>
      <c r="K716" s="27"/>
      <c r="L716" s="27"/>
      <c r="M716" s="27"/>
      <c r="N716" s="27"/>
      <c r="O716" s="27"/>
      <c r="P716" s="27"/>
      <c r="Q716" s="27"/>
      <c r="R716" s="80"/>
      <c r="S716" s="27"/>
      <c r="T716" s="27"/>
      <c r="U716" s="27"/>
      <c r="V716" s="27"/>
      <c r="W716" s="27"/>
      <c r="X716" s="27"/>
      <c r="Y716" s="27"/>
      <c r="Z716" s="27"/>
      <c r="AA716" s="27"/>
      <c r="AB716" s="27"/>
      <c r="AC716" s="27"/>
      <c r="AD716" s="27"/>
      <c r="AE716" s="27"/>
      <c r="AF716" s="27"/>
      <c r="AG716" s="27"/>
      <c r="AH716" s="27"/>
      <c r="AI716" s="27"/>
      <c r="AJ716" s="27"/>
      <c r="AK716" s="27"/>
      <c r="AL716" s="27"/>
    </row>
    <row r="717" spans="1:38">
      <c r="A717" s="27"/>
      <c r="B717" s="27"/>
      <c r="C717" s="27"/>
      <c r="D717" s="27"/>
      <c r="E717" s="27"/>
      <c r="F717" s="27"/>
      <c r="G717" s="27"/>
      <c r="H717" s="27"/>
      <c r="I717" s="27"/>
      <c r="J717" s="27"/>
      <c r="K717" s="27"/>
      <c r="L717" s="27"/>
      <c r="M717" s="27"/>
      <c r="N717" s="27"/>
      <c r="O717" s="27"/>
      <c r="P717" s="27"/>
      <c r="Q717" s="27"/>
      <c r="R717" s="80"/>
      <c r="S717" s="27"/>
      <c r="T717" s="27"/>
      <c r="U717" s="27"/>
      <c r="V717" s="27"/>
      <c r="W717" s="27"/>
      <c r="X717" s="27"/>
      <c r="Y717" s="27"/>
      <c r="Z717" s="27"/>
      <c r="AA717" s="27"/>
      <c r="AB717" s="27"/>
      <c r="AC717" s="27"/>
      <c r="AD717" s="27"/>
      <c r="AE717" s="27"/>
      <c r="AF717" s="27"/>
      <c r="AG717" s="27"/>
      <c r="AH717" s="27"/>
      <c r="AI717" s="27"/>
      <c r="AJ717" s="27"/>
      <c r="AK717" s="27"/>
      <c r="AL717" s="27"/>
    </row>
    <row r="718" spans="1:38">
      <c r="A718" s="27"/>
      <c r="B718" s="27"/>
      <c r="C718" s="27"/>
      <c r="D718" s="27"/>
      <c r="E718" s="27"/>
      <c r="F718" s="27"/>
      <c r="G718" s="27"/>
      <c r="H718" s="27"/>
      <c r="I718" s="27"/>
      <c r="J718" s="27"/>
      <c r="K718" s="27"/>
      <c r="L718" s="27"/>
      <c r="M718" s="27"/>
      <c r="N718" s="27"/>
      <c r="O718" s="27"/>
      <c r="P718" s="27"/>
      <c r="Q718" s="27"/>
      <c r="R718" s="80"/>
      <c r="S718" s="27"/>
      <c r="T718" s="27"/>
      <c r="U718" s="27"/>
      <c r="V718" s="27"/>
      <c r="W718" s="27"/>
      <c r="X718" s="27"/>
      <c r="Y718" s="27"/>
      <c r="Z718" s="27"/>
      <c r="AA718" s="27"/>
      <c r="AB718" s="27"/>
      <c r="AC718" s="27"/>
      <c r="AD718" s="27"/>
      <c r="AE718" s="27"/>
      <c r="AF718" s="27"/>
      <c r="AG718" s="27"/>
      <c r="AH718" s="27"/>
      <c r="AI718" s="27"/>
      <c r="AJ718" s="27"/>
      <c r="AK718" s="27"/>
      <c r="AL718" s="27"/>
    </row>
    <row r="719" spans="1:38">
      <c r="A719" s="27"/>
      <c r="B719" s="27"/>
      <c r="C719" s="27"/>
      <c r="D719" s="27"/>
      <c r="E719" s="27"/>
      <c r="F719" s="27"/>
      <c r="G719" s="27"/>
      <c r="H719" s="27"/>
      <c r="I719" s="27"/>
      <c r="J719" s="27"/>
      <c r="K719" s="27"/>
      <c r="L719" s="27"/>
      <c r="M719" s="27"/>
      <c r="N719" s="27"/>
      <c r="O719" s="27"/>
      <c r="P719" s="27"/>
      <c r="Q719" s="27"/>
      <c r="R719" s="80"/>
      <c r="S719" s="27"/>
      <c r="T719" s="27"/>
      <c r="U719" s="27"/>
      <c r="V719" s="27"/>
      <c r="W719" s="27"/>
      <c r="X719" s="27"/>
      <c r="Y719" s="27"/>
      <c r="Z719" s="27"/>
      <c r="AA719" s="27"/>
      <c r="AB719" s="27"/>
      <c r="AC719" s="27"/>
      <c r="AD719" s="27"/>
      <c r="AE719" s="27"/>
      <c r="AF719" s="27"/>
      <c r="AG719" s="27"/>
      <c r="AH719" s="27"/>
      <c r="AI719" s="27"/>
      <c r="AJ719" s="27"/>
      <c r="AK719" s="27"/>
      <c r="AL719" s="27"/>
    </row>
    <row r="720" spans="1:38">
      <c r="A720" s="27"/>
      <c r="B720" s="27"/>
      <c r="C720" s="27"/>
      <c r="D720" s="27"/>
      <c r="E720" s="27"/>
      <c r="F720" s="27"/>
      <c r="G720" s="27"/>
      <c r="H720" s="27"/>
      <c r="I720" s="27"/>
      <c r="J720" s="27"/>
      <c r="K720" s="27"/>
      <c r="L720" s="27"/>
      <c r="M720" s="27"/>
      <c r="N720" s="27"/>
      <c r="O720" s="27"/>
      <c r="P720" s="27"/>
      <c r="Q720" s="27"/>
      <c r="R720" s="80"/>
      <c r="S720" s="27"/>
      <c r="T720" s="27"/>
      <c r="U720" s="27"/>
      <c r="V720" s="27"/>
      <c r="W720" s="27"/>
      <c r="X720" s="27"/>
      <c r="Y720" s="27"/>
      <c r="Z720" s="27"/>
      <c r="AA720" s="27"/>
      <c r="AB720" s="27"/>
      <c r="AC720" s="27"/>
      <c r="AD720" s="27"/>
      <c r="AE720" s="27"/>
      <c r="AF720" s="27"/>
      <c r="AG720" s="27"/>
      <c r="AH720" s="27"/>
      <c r="AI720" s="27"/>
      <c r="AJ720" s="27"/>
      <c r="AK720" s="27"/>
      <c r="AL720" s="27"/>
    </row>
    <row r="721" spans="1:38">
      <c r="A721" s="27"/>
      <c r="B721" s="27"/>
      <c r="C721" s="27"/>
      <c r="D721" s="27"/>
      <c r="E721" s="27"/>
      <c r="F721" s="27"/>
      <c r="G721" s="27"/>
      <c r="H721" s="27"/>
      <c r="I721" s="27"/>
      <c r="J721" s="27"/>
      <c r="K721" s="27"/>
      <c r="L721" s="27"/>
      <c r="M721" s="27"/>
      <c r="N721" s="27"/>
      <c r="O721" s="27"/>
      <c r="P721" s="27"/>
      <c r="Q721" s="27"/>
      <c r="R721" s="80"/>
      <c r="S721" s="27"/>
      <c r="T721" s="27"/>
      <c r="U721" s="27"/>
      <c r="V721" s="27"/>
      <c r="W721" s="27"/>
      <c r="X721" s="27"/>
      <c r="Y721" s="27"/>
      <c r="Z721" s="27"/>
      <c r="AA721" s="27"/>
      <c r="AB721" s="27"/>
      <c r="AC721" s="27"/>
      <c r="AD721" s="27"/>
      <c r="AE721" s="27"/>
      <c r="AF721" s="27"/>
      <c r="AG721" s="27"/>
      <c r="AH721" s="27"/>
      <c r="AI721" s="27"/>
      <c r="AJ721" s="27"/>
      <c r="AK721" s="27"/>
      <c r="AL721" s="27"/>
    </row>
    <row r="722" spans="1:38">
      <c r="A722" s="27"/>
      <c r="B722" s="27"/>
      <c r="C722" s="27"/>
      <c r="D722" s="27"/>
      <c r="E722" s="27"/>
      <c r="F722" s="27"/>
      <c r="G722" s="27"/>
      <c r="H722" s="27"/>
      <c r="I722" s="27"/>
      <c r="J722" s="27"/>
      <c r="K722" s="27"/>
      <c r="L722" s="27"/>
      <c r="M722" s="27"/>
      <c r="N722" s="27"/>
      <c r="O722" s="27"/>
      <c r="P722" s="27"/>
      <c r="Q722" s="27"/>
      <c r="R722" s="80"/>
      <c r="S722" s="27"/>
      <c r="T722" s="27"/>
      <c r="U722" s="27"/>
      <c r="V722" s="27"/>
      <c r="W722" s="27"/>
      <c r="X722" s="27"/>
      <c r="Y722" s="27"/>
      <c r="Z722" s="27"/>
      <c r="AA722" s="27"/>
      <c r="AB722" s="27"/>
      <c r="AC722" s="27"/>
      <c r="AD722" s="27"/>
      <c r="AE722" s="27"/>
      <c r="AF722" s="27"/>
      <c r="AG722" s="27"/>
      <c r="AH722" s="27"/>
      <c r="AI722" s="27"/>
      <c r="AJ722" s="27"/>
      <c r="AK722" s="27"/>
      <c r="AL722" s="27"/>
    </row>
    <row r="723" spans="1:38">
      <c r="A723" s="27"/>
      <c r="B723" s="27"/>
      <c r="C723" s="27"/>
      <c r="D723" s="27"/>
      <c r="E723" s="27"/>
      <c r="F723" s="27"/>
      <c r="G723" s="27"/>
      <c r="H723" s="27"/>
      <c r="I723" s="27"/>
      <c r="J723" s="27"/>
      <c r="K723" s="27"/>
      <c r="L723" s="27"/>
      <c r="M723" s="27"/>
      <c r="N723" s="27"/>
      <c r="O723" s="27"/>
      <c r="P723" s="27"/>
      <c r="Q723" s="27"/>
      <c r="R723" s="80"/>
      <c r="S723" s="27"/>
      <c r="T723" s="27"/>
      <c r="U723" s="27"/>
      <c r="V723" s="27"/>
      <c r="W723" s="27"/>
      <c r="X723" s="27"/>
      <c r="Y723" s="27"/>
      <c r="Z723" s="27"/>
      <c r="AA723" s="27"/>
      <c r="AB723" s="27"/>
      <c r="AC723" s="27"/>
      <c r="AD723" s="27"/>
      <c r="AE723" s="27"/>
      <c r="AF723" s="27"/>
      <c r="AG723" s="27"/>
      <c r="AH723" s="27"/>
      <c r="AI723" s="27"/>
      <c r="AJ723" s="27"/>
      <c r="AK723" s="27"/>
      <c r="AL723" s="27"/>
    </row>
    <row r="724" spans="1:38">
      <c r="A724" s="27"/>
      <c r="B724" s="27"/>
      <c r="C724" s="27"/>
      <c r="D724" s="27"/>
      <c r="E724" s="27"/>
      <c r="F724" s="27"/>
      <c r="G724" s="27"/>
      <c r="H724" s="27"/>
      <c r="I724" s="27"/>
      <c r="J724" s="27"/>
      <c r="K724" s="27"/>
      <c r="L724" s="27"/>
      <c r="M724" s="27"/>
      <c r="N724" s="27"/>
      <c r="O724" s="27"/>
      <c r="P724" s="27"/>
      <c r="Q724" s="27"/>
      <c r="R724" s="80"/>
      <c r="S724" s="27"/>
      <c r="T724" s="27"/>
      <c r="U724" s="27"/>
      <c r="V724" s="27"/>
      <c r="W724" s="27"/>
      <c r="X724" s="27"/>
      <c r="Y724" s="27"/>
      <c r="Z724" s="27"/>
      <c r="AA724" s="27"/>
      <c r="AB724" s="27"/>
      <c r="AC724" s="27"/>
      <c r="AD724" s="27"/>
      <c r="AE724" s="27"/>
      <c r="AF724" s="27"/>
      <c r="AG724" s="27"/>
      <c r="AH724" s="27"/>
      <c r="AI724" s="27"/>
      <c r="AJ724" s="27"/>
      <c r="AK724" s="27"/>
      <c r="AL724" s="27"/>
    </row>
    <row r="725" spans="1:38">
      <c r="A725" s="27"/>
      <c r="B725" s="27"/>
      <c r="C725" s="27"/>
      <c r="D725" s="27"/>
      <c r="E725" s="27"/>
      <c r="F725" s="27"/>
      <c r="G725" s="27"/>
      <c r="H725" s="27"/>
      <c r="I725" s="27"/>
      <c r="J725" s="27"/>
      <c r="K725" s="27"/>
      <c r="L725" s="27"/>
      <c r="M725" s="27"/>
      <c r="N725" s="27"/>
      <c r="O725" s="27"/>
      <c r="P725" s="27"/>
      <c r="Q725" s="27"/>
      <c r="R725" s="80"/>
      <c r="S725" s="27"/>
      <c r="T725" s="27"/>
      <c r="U725" s="27"/>
      <c r="V725" s="27"/>
      <c r="W725" s="27"/>
      <c r="X725" s="27"/>
      <c r="Y725" s="27"/>
      <c r="Z725" s="27"/>
      <c r="AA725" s="27"/>
      <c r="AB725" s="27"/>
      <c r="AC725" s="27"/>
      <c r="AD725" s="27"/>
      <c r="AE725" s="27"/>
      <c r="AF725" s="27"/>
      <c r="AG725" s="27"/>
      <c r="AH725" s="27"/>
      <c r="AI725" s="27"/>
      <c r="AJ725" s="27"/>
      <c r="AK725" s="27"/>
      <c r="AL725" s="27"/>
    </row>
    <row r="726" spans="1:38">
      <c r="A726" s="27"/>
      <c r="B726" s="27"/>
      <c r="C726" s="27"/>
      <c r="D726" s="27"/>
      <c r="E726" s="27"/>
      <c r="F726" s="27"/>
      <c r="G726" s="27"/>
      <c r="H726" s="27"/>
      <c r="I726" s="27"/>
      <c r="J726" s="27"/>
      <c r="K726" s="27"/>
      <c r="L726" s="27"/>
      <c r="M726" s="27"/>
      <c r="N726" s="27"/>
      <c r="O726" s="27"/>
      <c r="P726" s="27"/>
      <c r="Q726" s="27"/>
      <c r="R726" s="80"/>
      <c r="S726" s="27"/>
      <c r="T726" s="27"/>
      <c r="U726" s="27"/>
      <c r="V726" s="27"/>
      <c r="W726" s="27"/>
      <c r="X726" s="27"/>
      <c r="Y726" s="27"/>
      <c r="Z726" s="27"/>
      <c r="AA726" s="27"/>
      <c r="AB726" s="27"/>
      <c r="AC726" s="27"/>
      <c r="AD726" s="27"/>
      <c r="AE726" s="27"/>
      <c r="AF726" s="27"/>
      <c r="AG726" s="27"/>
      <c r="AH726" s="27"/>
      <c r="AI726" s="27"/>
      <c r="AJ726" s="27"/>
      <c r="AK726" s="27"/>
      <c r="AL726" s="27"/>
    </row>
    <row r="727" spans="1:38">
      <c r="A727" s="27"/>
      <c r="B727" s="27"/>
      <c r="C727" s="27"/>
      <c r="D727" s="27"/>
      <c r="E727" s="27"/>
      <c r="F727" s="27"/>
      <c r="G727" s="27"/>
      <c r="H727" s="27"/>
      <c r="I727" s="27"/>
      <c r="J727" s="27"/>
      <c r="K727" s="27"/>
      <c r="L727" s="27"/>
      <c r="M727" s="27"/>
      <c r="N727" s="27"/>
      <c r="O727" s="27"/>
      <c r="P727" s="27"/>
      <c r="Q727" s="27"/>
      <c r="R727" s="80"/>
      <c r="S727" s="27"/>
      <c r="T727" s="27"/>
      <c r="U727" s="27"/>
      <c r="V727" s="27"/>
      <c r="W727" s="27"/>
      <c r="X727" s="27"/>
      <c r="Y727" s="27"/>
      <c r="Z727" s="27"/>
      <c r="AA727" s="27"/>
      <c r="AB727" s="27"/>
      <c r="AC727" s="27"/>
      <c r="AD727" s="27"/>
      <c r="AE727" s="27"/>
      <c r="AF727" s="27"/>
      <c r="AG727" s="27"/>
      <c r="AH727" s="27"/>
      <c r="AI727" s="27"/>
      <c r="AJ727" s="27"/>
      <c r="AK727" s="27"/>
      <c r="AL727" s="27"/>
    </row>
    <row r="728" spans="1:38">
      <c r="A728" s="27"/>
      <c r="B728" s="27"/>
      <c r="C728" s="27"/>
      <c r="D728" s="27"/>
      <c r="E728" s="27"/>
      <c r="F728" s="27"/>
      <c r="G728" s="27"/>
      <c r="H728" s="27"/>
      <c r="I728" s="27"/>
      <c r="J728" s="27"/>
      <c r="K728" s="27"/>
      <c r="L728" s="27"/>
      <c r="M728" s="27"/>
      <c r="N728" s="27"/>
      <c r="O728" s="27"/>
      <c r="P728" s="27"/>
      <c r="Q728" s="27"/>
      <c r="R728" s="80"/>
      <c r="S728" s="27"/>
      <c r="T728" s="27"/>
      <c r="U728" s="27"/>
      <c r="V728" s="27"/>
      <c r="W728" s="27"/>
      <c r="X728" s="27"/>
      <c r="Y728" s="27"/>
      <c r="Z728" s="27"/>
      <c r="AA728" s="27"/>
      <c r="AB728" s="27"/>
      <c r="AC728" s="27"/>
      <c r="AD728" s="27"/>
      <c r="AE728" s="27"/>
      <c r="AF728" s="27"/>
      <c r="AG728" s="27"/>
      <c r="AH728" s="27"/>
      <c r="AI728" s="27"/>
      <c r="AJ728" s="27"/>
      <c r="AK728" s="27"/>
      <c r="AL728" s="27"/>
    </row>
    <row r="729" spans="1:38">
      <c r="A729" s="27"/>
      <c r="B729" s="27"/>
      <c r="C729" s="27"/>
      <c r="D729" s="27"/>
      <c r="E729" s="27"/>
      <c r="F729" s="27"/>
      <c r="G729" s="27"/>
      <c r="H729" s="27"/>
      <c r="I729" s="27"/>
      <c r="J729" s="27"/>
      <c r="K729" s="27"/>
      <c r="L729" s="27"/>
      <c r="M729" s="27"/>
      <c r="N729" s="27"/>
      <c r="O729" s="27"/>
      <c r="P729" s="27"/>
      <c r="Q729" s="27"/>
      <c r="R729" s="80"/>
      <c r="S729" s="27"/>
      <c r="T729" s="27"/>
      <c r="U729" s="27"/>
      <c r="V729" s="27"/>
      <c r="W729" s="27"/>
      <c r="X729" s="27"/>
      <c r="Y729" s="27"/>
      <c r="Z729" s="27"/>
      <c r="AA729" s="27"/>
      <c r="AB729" s="27"/>
      <c r="AC729" s="27"/>
      <c r="AD729" s="27"/>
      <c r="AE729" s="27"/>
      <c r="AF729" s="27"/>
      <c r="AG729" s="27"/>
      <c r="AH729" s="27"/>
      <c r="AI729" s="27"/>
      <c r="AJ729" s="27"/>
      <c r="AK729" s="27"/>
      <c r="AL729" s="27"/>
    </row>
    <row r="730" spans="1:38">
      <c r="A730" s="27"/>
      <c r="B730" s="27"/>
      <c r="C730" s="27"/>
      <c r="D730" s="27"/>
      <c r="E730" s="27"/>
      <c r="F730" s="27"/>
      <c r="G730" s="27"/>
      <c r="H730" s="27"/>
      <c r="I730" s="27"/>
      <c r="J730" s="27"/>
      <c r="K730" s="27"/>
      <c r="L730" s="27"/>
      <c r="M730" s="27"/>
      <c r="N730" s="27"/>
      <c r="O730" s="27"/>
      <c r="P730" s="27"/>
      <c r="Q730" s="27"/>
      <c r="R730" s="80"/>
      <c r="S730" s="27"/>
      <c r="T730" s="27"/>
      <c r="U730" s="27"/>
      <c r="V730" s="27"/>
      <c r="W730" s="27"/>
      <c r="X730" s="27"/>
      <c r="Y730" s="27"/>
      <c r="Z730" s="27"/>
      <c r="AA730" s="27"/>
      <c r="AB730" s="27"/>
      <c r="AC730" s="27"/>
      <c r="AD730" s="27"/>
      <c r="AE730" s="27"/>
      <c r="AF730" s="27"/>
      <c r="AG730" s="27"/>
      <c r="AH730" s="27"/>
      <c r="AI730" s="27"/>
      <c r="AJ730" s="27"/>
      <c r="AK730" s="27"/>
      <c r="AL730" s="27"/>
    </row>
    <row r="731" spans="1:38">
      <c r="A731" s="27"/>
      <c r="B731" s="27"/>
      <c r="C731" s="27"/>
      <c r="D731" s="27"/>
      <c r="E731" s="27"/>
      <c r="F731" s="27"/>
      <c r="G731" s="27"/>
      <c r="H731" s="27"/>
      <c r="I731" s="27"/>
      <c r="J731" s="27"/>
      <c r="K731" s="27"/>
      <c r="L731" s="27"/>
      <c r="M731" s="27"/>
      <c r="N731" s="27"/>
      <c r="O731" s="27"/>
      <c r="P731" s="27"/>
      <c r="Q731" s="27"/>
      <c r="R731" s="80"/>
      <c r="S731" s="27"/>
      <c r="T731" s="27"/>
      <c r="U731" s="27"/>
      <c r="V731" s="27"/>
      <c r="W731" s="27"/>
      <c r="X731" s="27"/>
      <c r="Y731" s="27"/>
      <c r="Z731" s="27"/>
      <c r="AA731" s="27"/>
      <c r="AB731" s="27"/>
      <c r="AC731" s="27"/>
      <c r="AD731" s="27"/>
      <c r="AE731" s="27"/>
      <c r="AF731" s="27"/>
      <c r="AG731" s="27"/>
      <c r="AH731" s="27"/>
      <c r="AI731" s="27"/>
      <c r="AJ731" s="27"/>
      <c r="AK731" s="27"/>
      <c r="AL731" s="27"/>
    </row>
    <row r="732" spans="1:38">
      <c r="A732" s="27"/>
      <c r="B732" s="27"/>
      <c r="C732" s="27"/>
      <c r="D732" s="27"/>
      <c r="E732" s="27"/>
      <c r="F732" s="27"/>
      <c r="G732" s="27"/>
      <c r="H732" s="27"/>
      <c r="I732" s="27"/>
      <c r="J732" s="27"/>
      <c r="K732" s="27"/>
      <c r="L732" s="27"/>
      <c r="M732" s="27"/>
      <c r="N732" s="27"/>
      <c r="O732" s="27"/>
      <c r="P732" s="27"/>
      <c r="Q732" s="27"/>
      <c r="R732" s="80"/>
      <c r="S732" s="27"/>
      <c r="T732" s="27"/>
      <c r="U732" s="27"/>
      <c r="V732" s="27"/>
      <c r="W732" s="27"/>
      <c r="X732" s="27"/>
      <c r="Y732" s="27"/>
      <c r="Z732" s="27"/>
      <c r="AA732" s="27"/>
      <c r="AB732" s="27"/>
      <c r="AC732" s="27"/>
      <c r="AD732" s="27"/>
      <c r="AE732" s="27"/>
      <c r="AF732" s="27"/>
      <c r="AG732" s="27"/>
      <c r="AH732" s="27"/>
      <c r="AI732" s="27"/>
      <c r="AJ732" s="27"/>
      <c r="AK732" s="27"/>
      <c r="AL732" s="27"/>
    </row>
    <row r="733" spans="1:38">
      <c r="A733" s="27"/>
      <c r="B733" s="27"/>
      <c r="C733" s="27"/>
      <c r="D733" s="27"/>
      <c r="E733" s="27"/>
      <c r="F733" s="27"/>
      <c r="G733" s="27"/>
      <c r="H733" s="27"/>
      <c r="I733" s="27"/>
      <c r="J733" s="27"/>
      <c r="K733" s="27"/>
      <c r="L733" s="27"/>
      <c r="M733" s="27"/>
      <c r="N733" s="27"/>
      <c r="O733" s="27"/>
      <c r="P733" s="27"/>
      <c r="Q733" s="27"/>
      <c r="R733" s="80"/>
      <c r="S733" s="27"/>
      <c r="T733" s="27"/>
      <c r="U733" s="27"/>
      <c r="V733" s="27"/>
      <c r="W733" s="27"/>
      <c r="X733" s="27"/>
      <c r="Y733" s="27"/>
      <c r="Z733" s="27"/>
      <c r="AA733" s="27"/>
      <c r="AB733" s="27"/>
      <c r="AC733" s="27"/>
      <c r="AD733" s="27"/>
      <c r="AE733" s="27"/>
      <c r="AF733" s="27"/>
      <c r="AG733" s="27"/>
      <c r="AH733" s="27"/>
      <c r="AI733" s="27"/>
      <c r="AJ733" s="27"/>
      <c r="AK733" s="27"/>
      <c r="AL733" s="27"/>
    </row>
    <row r="734" spans="1:38">
      <c r="A734" s="27"/>
      <c r="B734" s="27"/>
      <c r="C734" s="27"/>
      <c r="D734" s="27"/>
      <c r="E734" s="27"/>
      <c r="F734" s="27"/>
      <c r="G734" s="27"/>
      <c r="H734" s="27"/>
      <c r="I734" s="27"/>
      <c r="J734" s="27"/>
      <c r="K734" s="27"/>
      <c r="L734" s="27"/>
      <c r="M734" s="27"/>
      <c r="N734" s="27"/>
      <c r="O734" s="27"/>
      <c r="P734" s="27"/>
      <c r="Q734" s="27"/>
      <c r="R734" s="80"/>
      <c r="S734" s="27"/>
      <c r="T734" s="27"/>
      <c r="U734" s="27"/>
      <c r="V734" s="27"/>
      <c r="W734" s="27"/>
      <c r="X734" s="27"/>
      <c r="Y734" s="27"/>
      <c r="Z734" s="27"/>
      <c r="AA734" s="27"/>
      <c r="AB734" s="27"/>
      <c r="AC734" s="27"/>
      <c r="AD734" s="27"/>
      <c r="AE734" s="27"/>
      <c r="AF734" s="27"/>
      <c r="AG734" s="27"/>
      <c r="AH734" s="27"/>
      <c r="AI734" s="27"/>
      <c r="AJ734" s="27"/>
      <c r="AK734" s="27"/>
      <c r="AL734" s="27"/>
    </row>
    <row r="735" spans="1:38">
      <c r="A735" s="27"/>
      <c r="B735" s="27"/>
      <c r="C735" s="27"/>
      <c r="D735" s="27"/>
      <c r="E735" s="27"/>
      <c r="F735" s="27"/>
      <c r="G735" s="27"/>
      <c r="H735" s="27"/>
      <c r="I735" s="27"/>
      <c r="J735" s="27"/>
      <c r="K735" s="27"/>
      <c r="L735" s="27"/>
      <c r="M735" s="27"/>
      <c r="N735" s="27"/>
      <c r="O735" s="27"/>
      <c r="P735" s="27"/>
      <c r="Q735" s="27"/>
      <c r="R735" s="80"/>
      <c r="S735" s="27"/>
      <c r="T735" s="27"/>
      <c r="U735" s="27"/>
      <c r="V735" s="27"/>
      <c r="W735" s="27"/>
      <c r="X735" s="27"/>
      <c r="Y735" s="27"/>
      <c r="Z735" s="27"/>
      <c r="AA735" s="27"/>
      <c r="AB735" s="27"/>
      <c r="AC735" s="27"/>
      <c r="AD735" s="27"/>
      <c r="AE735" s="27"/>
      <c r="AF735" s="27"/>
      <c r="AG735" s="27"/>
      <c r="AH735" s="27"/>
      <c r="AI735" s="27"/>
      <c r="AJ735" s="27"/>
      <c r="AK735" s="27"/>
      <c r="AL735" s="27"/>
    </row>
    <row r="736" spans="1:38">
      <c r="A736" s="27"/>
      <c r="B736" s="27"/>
      <c r="C736" s="27"/>
      <c r="D736" s="27"/>
      <c r="E736" s="27"/>
      <c r="F736" s="27"/>
      <c r="G736" s="27"/>
      <c r="H736" s="27"/>
      <c r="I736" s="27"/>
      <c r="J736" s="27"/>
      <c r="K736" s="27"/>
      <c r="L736" s="27"/>
      <c r="M736" s="27"/>
      <c r="N736" s="27"/>
      <c r="O736" s="27"/>
      <c r="P736" s="27"/>
      <c r="Q736" s="27"/>
      <c r="R736" s="80"/>
      <c r="S736" s="27"/>
      <c r="T736" s="27"/>
      <c r="U736" s="27"/>
      <c r="V736" s="27"/>
      <c r="W736" s="27"/>
      <c r="X736" s="27"/>
      <c r="Y736" s="27"/>
      <c r="Z736" s="27"/>
      <c r="AA736" s="27"/>
      <c r="AB736" s="27"/>
      <c r="AC736" s="27"/>
      <c r="AD736" s="27"/>
      <c r="AE736" s="27"/>
      <c r="AF736" s="27"/>
      <c r="AG736" s="27"/>
      <c r="AH736" s="27"/>
      <c r="AI736" s="27"/>
      <c r="AJ736" s="27"/>
      <c r="AK736" s="27"/>
      <c r="AL736" s="27"/>
    </row>
    <row r="737" spans="1:38">
      <c r="A737" s="27"/>
      <c r="B737" s="27"/>
      <c r="C737" s="27"/>
      <c r="D737" s="27"/>
      <c r="E737" s="27"/>
      <c r="F737" s="27"/>
      <c r="G737" s="27"/>
      <c r="H737" s="27"/>
      <c r="I737" s="27"/>
      <c r="J737" s="27"/>
      <c r="K737" s="27"/>
      <c r="L737" s="27"/>
      <c r="M737" s="27"/>
      <c r="N737" s="27"/>
      <c r="O737" s="27"/>
      <c r="P737" s="27"/>
      <c r="Q737" s="27"/>
      <c r="R737" s="80"/>
      <c r="S737" s="27"/>
      <c r="T737" s="27"/>
      <c r="U737" s="27"/>
      <c r="V737" s="27"/>
      <c r="W737" s="27"/>
      <c r="X737" s="27"/>
      <c r="Y737" s="27"/>
      <c r="Z737" s="27"/>
      <c r="AA737" s="27"/>
      <c r="AB737" s="27"/>
      <c r="AC737" s="27"/>
      <c r="AD737" s="27"/>
      <c r="AE737" s="27"/>
      <c r="AF737" s="27"/>
      <c r="AG737" s="27"/>
      <c r="AH737" s="27"/>
      <c r="AI737" s="27"/>
      <c r="AJ737" s="27"/>
      <c r="AK737" s="27"/>
      <c r="AL737" s="27"/>
    </row>
    <row r="738" spans="1:38">
      <c r="A738" s="27"/>
      <c r="B738" s="27"/>
      <c r="C738" s="27"/>
      <c r="D738" s="27"/>
      <c r="E738" s="27"/>
      <c r="F738" s="27"/>
      <c r="G738" s="27"/>
      <c r="H738" s="27"/>
      <c r="I738" s="27"/>
      <c r="J738" s="27"/>
      <c r="K738" s="27"/>
      <c r="L738" s="27"/>
      <c r="M738" s="27"/>
      <c r="N738" s="27"/>
      <c r="O738" s="27"/>
      <c r="P738" s="27"/>
      <c r="Q738" s="27"/>
      <c r="R738" s="80"/>
      <c r="S738" s="27"/>
      <c r="T738" s="27"/>
      <c r="U738" s="27"/>
      <c r="V738" s="27"/>
      <c r="W738" s="27"/>
      <c r="X738" s="27"/>
      <c r="Y738" s="27"/>
      <c r="Z738" s="27"/>
      <c r="AA738" s="27"/>
      <c r="AB738" s="27"/>
      <c r="AC738" s="27"/>
      <c r="AD738" s="27"/>
      <c r="AE738" s="27"/>
      <c r="AF738" s="27"/>
      <c r="AG738" s="27"/>
      <c r="AH738" s="27"/>
      <c r="AI738" s="27"/>
      <c r="AJ738" s="27"/>
      <c r="AK738" s="27"/>
      <c r="AL738" s="27"/>
    </row>
    <row r="739" spans="1:38">
      <c r="A739" s="27"/>
      <c r="B739" s="27"/>
      <c r="C739" s="27"/>
      <c r="D739" s="27"/>
      <c r="E739" s="27"/>
      <c r="F739" s="27"/>
      <c r="G739" s="27"/>
      <c r="H739" s="27"/>
      <c r="I739" s="27"/>
      <c r="J739" s="27"/>
      <c r="K739" s="27"/>
      <c r="L739" s="27"/>
      <c r="M739" s="27"/>
      <c r="N739" s="27"/>
      <c r="O739" s="27"/>
      <c r="P739" s="27"/>
      <c r="Q739" s="27"/>
      <c r="R739" s="80"/>
      <c r="S739" s="27"/>
      <c r="T739" s="27"/>
      <c r="U739" s="27"/>
      <c r="V739" s="27"/>
      <c r="W739" s="27"/>
      <c r="X739" s="27"/>
      <c r="Y739" s="27"/>
      <c r="Z739" s="27"/>
      <c r="AA739" s="27"/>
      <c r="AB739" s="27"/>
      <c r="AC739" s="27"/>
      <c r="AD739" s="27"/>
      <c r="AE739" s="27"/>
      <c r="AF739" s="27"/>
      <c r="AG739" s="27"/>
      <c r="AH739" s="27"/>
      <c r="AI739" s="27"/>
      <c r="AJ739" s="27"/>
      <c r="AK739" s="27"/>
      <c r="AL739" s="27"/>
    </row>
    <row r="740" spans="1:38">
      <c r="A740" s="27"/>
      <c r="B740" s="27"/>
      <c r="C740" s="27"/>
      <c r="D740" s="27"/>
      <c r="E740" s="27"/>
      <c r="F740" s="27"/>
      <c r="G740" s="27"/>
      <c r="H740" s="27"/>
      <c r="I740" s="27"/>
      <c r="J740" s="27"/>
      <c r="K740" s="27"/>
      <c r="L740" s="27"/>
      <c r="M740" s="27"/>
      <c r="N740" s="27"/>
      <c r="O740" s="27"/>
      <c r="P740" s="27"/>
      <c r="Q740" s="27"/>
      <c r="R740" s="80"/>
      <c r="S740" s="27"/>
      <c r="T740" s="27"/>
      <c r="U740" s="27"/>
      <c r="V740" s="27"/>
      <c r="W740" s="27"/>
      <c r="X740" s="27"/>
      <c r="Y740" s="27"/>
      <c r="Z740" s="27"/>
      <c r="AA740" s="27"/>
      <c r="AB740" s="27"/>
      <c r="AC740" s="27"/>
      <c r="AD740" s="27"/>
      <c r="AE740" s="27"/>
      <c r="AF740" s="27"/>
      <c r="AG740" s="27"/>
      <c r="AH740" s="27"/>
      <c r="AI740" s="27"/>
      <c r="AJ740" s="27"/>
      <c r="AK740" s="27"/>
      <c r="AL740" s="27"/>
    </row>
    <row r="741" spans="1:38">
      <c r="A741" s="27"/>
      <c r="B741" s="27"/>
      <c r="C741" s="27"/>
      <c r="D741" s="27"/>
      <c r="E741" s="27"/>
      <c r="F741" s="27"/>
      <c r="G741" s="27"/>
      <c r="H741" s="27"/>
      <c r="I741" s="27"/>
      <c r="J741" s="27"/>
      <c r="K741" s="27"/>
      <c r="L741" s="27"/>
      <c r="M741" s="27"/>
      <c r="N741" s="27"/>
      <c r="O741" s="27"/>
      <c r="P741" s="27"/>
      <c r="Q741" s="27"/>
      <c r="R741" s="80"/>
      <c r="S741" s="27"/>
      <c r="T741" s="27"/>
      <c r="U741" s="27"/>
      <c r="V741" s="27"/>
      <c r="W741" s="27"/>
      <c r="X741" s="27"/>
      <c r="Y741" s="27"/>
      <c r="Z741" s="27"/>
      <c r="AA741" s="27"/>
      <c r="AB741" s="27"/>
      <c r="AC741" s="27"/>
      <c r="AD741" s="27"/>
      <c r="AE741" s="27"/>
      <c r="AF741" s="27"/>
      <c r="AG741" s="27"/>
      <c r="AH741" s="27"/>
      <c r="AI741" s="27"/>
      <c r="AJ741" s="27"/>
      <c r="AK741" s="27"/>
      <c r="AL741" s="27"/>
    </row>
    <row r="742" spans="1:38">
      <c r="A742" s="27"/>
      <c r="B742" s="27"/>
      <c r="C742" s="27"/>
      <c r="D742" s="27"/>
      <c r="E742" s="27"/>
      <c r="F742" s="27"/>
      <c r="G742" s="27"/>
      <c r="H742" s="27"/>
      <c r="I742" s="27"/>
      <c r="J742" s="27"/>
      <c r="K742" s="27"/>
      <c r="L742" s="27"/>
      <c r="M742" s="27"/>
      <c r="N742" s="27"/>
      <c r="O742" s="27"/>
      <c r="P742" s="27"/>
      <c r="Q742" s="27"/>
      <c r="R742" s="80"/>
      <c r="S742" s="27"/>
      <c r="T742" s="27"/>
      <c r="U742" s="27"/>
      <c r="V742" s="27"/>
      <c r="W742" s="27"/>
      <c r="X742" s="27"/>
      <c r="Y742" s="27"/>
      <c r="Z742" s="27"/>
      <c r="AA742" s="27"/>
      <c r="AB742" s="27"/>
      <c r="AC742" s="27"/>
      <c r="AD742" s="27"/>
      <c r="AE742" s="27"/>
      <c r="AF742" s="27"/>
      <c r="AG742" s="27"/>
      <c r="AH742" s="27"/>
      <c r="AI742" s="27"/>
      <c r="AJ742" s="27"/>
      <c r="AK742" s="27"/>
      <c r="AL742" s="27"/>
    </row>
    <row r="743" spans="1:38">
      <c r="A743" s="27"/>
      <c r="B743" s="27"/>
      <c r="C743" s="27"/>
      <c r="D743" s="27"/>
      <c r="E743" s="27"/>
      <c r="F743" s="27"/>
      <c r="G743" s="27"/>
      <c r="H743" s="27"/>
      <c r="I743" s="27"/>
      <c r="J743" s="27"/>
      <c r="K743" s="27"/>
      <c r="L743" s="27"/>
      <c r="M743" s="27"/>
      <c r="N743" s="27"/>
      <c r="O743" s="27"/>
      <c r="P743" s="27"/>
      <c r="Q743" s="27"/>
      <c r="R743" s="80"/>
      <c r="S743" s="27"/>
      <c r="T743" s="27"/>
      <c r="U743" s="27"/>
      <c r="V743" s="27"/>
      <c r="W743" s="27"/>
      <c r="X743" s="27"/>
      <c r="Y743" s="27"/>
      <c r="Z743" s="27"/>
      <c r="AA743" s="27"/>
      <c r="AB743" s="27"/>
      <c r="AC743" s="27"/>
      <c r="AD743" s="27"/>
      <c r="AE743" s="27"/>
      <c r="AF743" s="27"/>
      <c r="AG743" s="27"/>
      <c r="AH743" s="27"/>
      <c r="AI743" s="27"/>
      <c r="AJ743" s="27"/>
      <c r="AK743" s="27"/>
      <c r="AL743" s="27"/>
    </row>
    <row r="744" spans="1:38">
      <c r="A744" s="27"/>
      <c r="B744" s="27"/>
      <c r="C744" s="27"/>
      <c r="D744" s="27"/>
      <c r="E744" s="27"/>
      <c r="F744" s="27"/>
      <c r="G744" s="27"/>
      <c r="H744" s="27"/>
      <c r="I744" s="27"/>
      <c r="J744" s="27"/>
      <c r="K744" s="27"/>
      <c r="L744" s="27"/>
      <c r="M744" s="27"/>
      <c r="N744" s="27"/>
      <c r="O744" s="27"/>
      <c r="P744" s="27"/>
      <c r="Q744" s="27"/>
      <c r="R744" s="80"/>
      <c r="S744" s="27"/>
      <c r="T744" s="27"/>
      <c r="U744" s="27"/>
      <c r="V744" s="27"/>
      <c r="W744" s="27"/>
      <c r="X744" s="27"/>
      <c r="Y744" s="27"/>
      <c r="Z744" s="27"/>
      <c r="AA744" s="27"/>
      <c r="AB744" s="27"/>
      <c r="AC744" s="27"/>
      <c r="AD744" s="27"/>
      <c r="AE744" s="27"/>
      <c r="AF744" s="27"/>
      <c r="AG744" s="27"/>
      <c r="AH744" s="27"/>
      <c r="AI744" s="27"/>
      <c r="AJ744" s="27"/>
      <c r="AK744" s="27"/>
      <c r="AL744" s="27"/>
    </row>
    <row r="745" spans="1:38">
      <c r="A745" s="27"/>
      <c r="B745" s="27"/>
      <c r="C745" s="27"/>
      <c r="D745" s="27"/>
      <c r="E745" s="27"/>
      <c r="F745" s="27"/>
      <c r="G745" s="27"/>
      <c r="H745" s="27"/>
      <c r="I745" s="27"/>
      <c r="J745" s="27"/>
      <c r="K745" s="27"/>
      <c r="L745" s="27"/>
      <c r="M745" s="27"/>
      <c r="N745" s="27"/>
      <c r="O745" s="27"/>
      <c r="P745" s="27"/>
      <c r="Q745" s="27"/>
      <c r="R745" s="80"/>
      <c r="S745" s="27"/>
      <c r="T745" s="27"/>
      <c r="U745" s="27"/>
      <c r="V745" s="27"/>
      <c r="W745" s="27"/>
      <c r="X745" s="27"/>
      <c r="Y745" s="27"/>
      <c r="Z745" s="27"/>
      <c r="AA745" s="27"/>
      <c r="AB745" s="27"/>
      <c r="AC745" s="27"/>
      <c r="AD745" s="27"/>
      <c r="AE745" s="27"/>
      <c r="AF745" s="27"/>
      <c r="AG745" s="27"/>
      <c r="AH745" s="27"/>
      <c r="AI745" s="27"/>
      <c r="AJ745" s="27"/>
      <c r="AK745" s="27"/>
      <c r="AL745" s="27"/>
    </row>
    <row r="746" spans="1:38">
      <c r="A746" s="27"/>
      <c r="B746" s="27"/>
      <c r="C746" s="27"/>
      <c r="D746" s="27"/>
      <c r="E746" s="27"/>
      <c r="F746" s="27"/>
      <c r="G746" s="27"/>
      <c r="H746" s="27"/>
      <c r="I746" s="27"/>
      <c r="J746" s="27"/>
      <c r="K746" s="27"/>
      <c r="L746" s="27"/>
      <c r="M746" s="27"/>
      <c r="N746" s="27"/>
      <c r="O746" s="27"/>
      <c r="P746" s="27"/>
      <c r="Q746" s="27"/>
      <c r="R746" s="80"/>
      <c r="S746" s="27"/>
      <c r="T746" s="27"/>
      <c r="U746" s="27"/>
      <c r="V746" s="27"/>
      <c r="W746" s="27"/>
      <c r="X746" s="27"/>
      <c r="Y746" s="27"/>
      <c r="Z746" s="27"/>
      <c r="AA746" s="27"/>
      <c r="AB746" s="27"/>
      <c r="AC746" s="27"/>
      <c r="AD746" s="27"/>
      <c r="AE746" s="27"/>
      <c r="AF746" s="27"/>
      <c r="AG746" s="27"/>
      <c r="AH746" s="27"/>
      <c r="AI746" s="27"/>
      <c r="AJ746" s="27"/>
      <c r="AK746" s="27"/>
      <c r="AL746" s="27"/>
    </row>
    <row r="747" spans="1:38">
      <c r="A747" s="27"/>
      <c r="B747" s="27"/>
      <c r="C747" s="27"/>
      <c r="D747" s="27"/>
      <c r="E747" s="27"/>
      <c r="F747" s="27"/>
      <c r="G747" s="27"/>
      <c r="H747" s="27"/>
      <c r="I747" s="27"/>
      <c r="J747" s="27"/>
      <c r="K747" s="27"/>
      <c r="L747" s="27"/>
      <c r="M747" s="27"/>
      <c r="N747" s="27"/>
      <c r="O747" s="27"/>
      <c r="P747" s="27"/>
      <c r="Q747" s="27"/>
      <c r="R747" s="80"/>
      <c r="S747" s="27"/>
      <c r="T747" s="27"/>
      <c r="U747" s="27"/>
      <c r="V747" s="27"/>
      <c r="W747" s="27"/>
      <c r="X747" s="27"/>
      <c r="Y747" s="27"/>
      <c r="Z747" s="27"/>
      <c r="AA747" s="27"/>
      <c r="AB747" s="27"/>
      <c r="AC747" s="27"/>
      <c r="AD747" s="27"/>
      <c r="AE747" s="27"/>
      <c r="AF747" s="27"/>
      <c r="AG747" s="27"/>
      <c r="AH747" s="27"/>
      <c r="AI747" s="27"/>
      <c r="AJ747" s="27"/>
      <c r="AK747" s="27"/>
      <c r="AL747" s="27"/>
    </row>
    <row r="748" spans="1:38">
      <c r="A748" s="27"/>
      <c r="B748" s="27"/>
      <c r="C748" s="27"/>
      <c r="D748" s="27"/>
      <c r="E748" s="27"/>
      <c r="F748" s="27"/>
      <c r="G748" s="27"/>
      <c r="H748" s="27"/>
      <c r="I748" s="27"/>
      <c r="J748" s="27"/>
      <c r="K748" s="27"/>
      <c r="L748" s="27"/>
      <c r="M748" s="27"/>
      <c r="N748" s="27"/>
      <c r="O748" s="27"/>
      <c r="P748" s="27"/>
      <c r="Q748" s="27"/>
      <c r="R748" s="80"/>
      <c r="S748" s="27"/>
      <c r="T748" s="27"/>
      <c r="U748" s="27"/>
      <c r="V748" s="27"/>
      <c r="W748" s="27"/>
      <c r="X748" s="27"/>
      <c r="Y748" s="27"/>
      <c r="Z748" s="27"/>
      <c r="AA748" s="27"/>
      <c r="AB748" s="27"/>
      <c r="AC748" s="27"/>
      <c r="AD748" s="27"/>
      <c r="AE748" s="27"/>
      <c r="AF748" s="27"/>
      <c r="AG748" s="27"/>
      <c r="AH748" s="27"/>
      <c r="AI748" s="27"/>
      <c r="AJ748" s="27"/>
      <c r="AK748" s="27"/>
      <c r="AL748" s="27"/>
    </row>
    <row r="749" spans="1:38">
      <c r="A749" s="27"/>
      <c r="B749" s="27"/>
      <c r="C749" s="27"/>
      <c r="D749" s="27"/>
      <c r="E749" s="27"/>
      <c r="F749" s="27"/>
      <c r="G749" s="27"/>
      <c r="H749" s="27"/>
      <c r="I749" s="27"/>
      <c r="J749" s="27"/>
      <c r="K749" s="27"/>
      <c r="L749" s="27"/>
      <c r="M749" s="27"/>
      <c r="N749" s="27"/>
      <c r="O749" s="27"/>
      <c r="P749" s="27"/>
      <c r="Q749" s="27"/>
      <c r="R749" s="80"/>
      <c r="S749" s="27"/>
      <c r="T749" s="27"/>
      <c r="U749" s="27"/>
      <c r="V749" s="27"/>
      <c r="W749" s="27"/>
      <c r="X749" s="27"/>
      <c r="Y749" s="27"/>
      <c r="Z749" s="27"/>
      <c r="AA749" s="27"/>
      <c r="AB749" s="27"/>
      <c r="AC749" s="27"/>
      <c r="AD749" s="27"/>
      <c r="AE749" s="27"/>
      <c r="AF749" s="27"/>
      <c r="AG749" s="27"/>
      <c r="AH749" s="27"/>
      <c r="AI749" s="27"/>
      <c r="AJ749" s="27"/>
      <c r="AK749" s="27"/>
      <c r="AL749" s="27"/>
    </row>
    <row r="750" spans="1:38">
      <c r="A750" s="27"/>
      <c r="B750" s="27"/>
      <c r="C750" s="27"/>
      <c r="D750" s="27"/>
      <c r="E750" s="27"/>
      <c r="F750" s="27"/>
      <c r="G750" s="27"/>
      <c r="H750" s="27"/>
      <c r="I750" s="27"/>
      <c r="J750" s="27"/>
      <c r="K750" s="27"/>
      <c r="L750" s="27"/>
      <c r="M750" s="27"/>
      <c r="N750" s="27"/>
      <c r="O750" s="27"/>
      <c r="P750" s="27"/>
      <c r="Q750" s="27"/>
      <c r="R750" s="80"/>
      <c r="S750" s="27"/>
      <c r="T750" s="27"/>
      <c r="U750" s="27"/>
      <c r="V750" s="27"/>
      <c r="W750" s="27"/>
      <c r="X750" s="27"/>
      <c r="Y750" s="27"/>
      <c r="Z750" s="27"/>
      <c r="AA750" s="27"/>
      <c r="AB750" s="27"/>
      <c r="AC750" s="27"/>
      <c r="AD750" s="27"/>
      <c r="AE750" s="27"/>
      <c r="AF750" s="27"/>
      <c r="AG750" s="27"/>
      <c r="AH750" s="27"/>
      <c r="AI750" s="27"/>
      <c r="AJ750" s="27"/>
      <c r="AK750" s="27"/>
      <c r="AL750" s="27"/>
    </row>
    <row r="751" spans="1:38">
      <c r="A751" s="27"/>
      <c r="B751" s="27"/>
      <c r="C751" s="27"/>
      <c r="D751" s="27"/>
      <c r="E751" s="27"/>
      <c r="F751" s="27"/>
      <c r="G751" s="27"/>
      <c r="H751" s="27"/>
      <c r="I751" s="27"/>
      <c r="J751" s="27"/>
      <c r="K751" s="27"/>
      <c r="L751" s="27"/>
      <c r="M751" s="27"/>
      <c r="N751" s="27"/>
      <c r="O751" s="27"/>
      <c r="P751" s="27"/>
      <c r="Q751" s="27"/>
      <c r="R751" s="80"/>
      <c r="S751" s="27"/>
      <c r="T751" s="27"/>
      <c r="U751" s="27"/>
      <c r="V751" s="27"/>
      <c r="W751" s="27"/>
      <c r="X751" s="27"/>
      <c r="Y751" s="27"/>
      <c r="Z751" s="27"/>
      <c r="AA751" s="27"/>
      <c r="AB751" s="27"/>
      <c r="AC751" s="27"/>
      <c r="AD751" s="27"/>
      <c r="AE751" s="27"/>
      <c r="AF751" s="27"/>
      <c r="AG751" s="27"/>
      <c r="AH751" s="27"/>
      <c r="AI751" s="27"/>
      <c r="AJ751" s="27"/>
      <c r="AK751" s="27"/>
      <c r="AL751" s="27"/>
    </row>
    <row r="752" spans="1:38">
      <c r="A752" s="27"/>
      <c r="B752" s="27"/>
      <c r="C752" s="27"/>
      <c r="D752" s="27"/>
      <c r="E752" s="27"/>
      <c r="F752" s="27"/>
      <c r="G752" s="27"/>
      <c r="H752" s="27"/>
      <c r="I752" s="27"/>
      <c r="J752" s="27"/>
      <c r="K752" s="27"/>
      <c r="L752" s="27"/>
      <c r="M752" s="27"/>
      <c r="N752" s="27"/>
      <c r="O752" s="27"/>
      <c r="P752" s="27"/>
      <c r="Q752" s="27"/>
      <c r="R752" s="80"/>
      <c r="S752" s="27"/>
      <c r="T752" s="27"/>
      <c r="U752" s="27"/>
      <c r="V752" s="27"/>
      <c r="W752" s="27"/>
      <c r="X752" s="27"/>
      <c r="Y752" s="27"/>
      <c r="Z752" s="27"/>
      <c r="AA752" s="27"/>
      <c r="AB752" s="27"/>
      <c r="AC752" s="27"/>
      <c r="AD752" s="27"/>
      <c r="AE752" s="27"/>
      <c r="AF752" s="27"/>
      <c r="AG752" s="27"/>
      <c r="AH752" s="27"/>
      <c r="AI752" s="27"/>
      <c r="AJ752" s="27"/>
      <c r="AK752" s="27"/>
      <c r="AL752" s="27"/>
    </row>
    <row r="753" spans="1:38">
      <c r="A753" s="27"/>
      <c r="B753" s="27"/>
      <c r="C753" s="27"/>
      <c r="D753" s="27"/>
      <c r="E753" s="27"/>
      <c r="F753" s="27"/>
      <c r="G753" s="27"/>
      <c r="H753" s="27"/>
      <c r="I753" s="27"/>
      <c r="J753" s="27"/>
      <c r="K753" s="27"/>
      <c r="L753" s="27"/>
      <c r="M753" s="27"/>
      <c r="N753" s="27"/>
      <c r="O753" s="27"/>
      <c r="P753" s="27"/>
      <c r="Q753" s="27"/>
      <c r="R753" s="80"/>
      <c r="S753" s="27"/>
      <c r="T753" s="27"/>
      <c r="U753" s="27"/>
      <c r="V753" s="27"/>
      <c r="W753" s="27"/>
      <c r="X753" s="27"/>
      <c r="Y753" s="27"/>
      <c r="Z753" s="27"/>
      <c r="AA753" s="27"/>
      <c r="AB753" s="27"/>
      <c r="AC753" s="27"/>
      <c r="AD753" s="27"/>
      <c r="AE753" s="27"/>
      <c r="AF753" s="27"/>
      <c r="AG753" s="27"/>
      <c r="AH753" s="27"/>
      <c r="AI753" s="27"/>
      <c r="AJ753" s="27"/>
      <c r="AK753" s="27"/>
      <c r="AL753" s="27"/>
    </row>
    <row r="754" spans="1:38">
      <c r="A754" s="27"/>
      <c r="B754" s="27"/>
      <c r="C754" s="27"/>
      <c r="D754" s="27"/>
      <c r="E754" s="27"/>
      <c r="F754" s="27"/>
      <c r="G754" s="27"/>
      <c r="H754" s="27"/>
      <c r="I754" s="27"/>
      <c r="J754" s="27"/>
      <c r="K754" s="27"/>
      <c r="L754" s="27"/>
      <c r="M754" s="27"/>
      <c r="N754" s="27"/>
      <c r="O754" s="27"/>
      <c r="P754" s="27"/>
      <c r="Q754" s="27"/>
      <c r="R754" s="80"/>
      <c r="S754" s="27"/>
      <c r="T754" s="27"/>
      <c r="U754" s="27"/>
      <c r="V754" s="27"/>
      <c r="W754" s="27"/>
      <c r="X754" s="27"/>
      <c r="Y754" s="27"/>
      <c r="Z754" s="27"/>
      <c r="AA754" s="27"/>
      <c r="AB754" s="27"/>
      <c r="AC754" s="27"/>
      <c r="AD754" s="27"/>
      <c r="AE754" s="27"/>
      <c r="AF754" s="27"/>
      <c r="AG754" s="27"/>
      <c r="AH754" s="27"/>
      <c r="AI754" s="27"/>
      <c r="AJ754" s="27"/>
      <c r="AK754" s="27"/>
      <c r="AL754" s="27"/>
    </row>
    <row r="755" spans="1:38">
      <c r="A755" s="27"/>
      <c r="B755" s="27"/>
      <c r="C755" s="27"/>
      <c r="D755" s="27"/>
      <c r="E755" s="27"/>
      <c r="F755" s="27"/>
      <c r="G755" s="27"/>
      <c r="H755" s="27"/>
      <c r="I755" s="27"/>
      <c r="J755" s="27"/>
      <c r="K755" s="27"/>
      <c r="L755" s="27"/>
      <c r="M755" s="27"/>
      <c r="N755" s="27"/>
      <c r="O755" s="27"/>
      <c r="P755" s="27"/>
      <c r="Q755" s="27"/>
      <c r="R755" s="80"/>
      <c r="S755" s="27"/>
      <c r="T755" s="27"/>
      <c r="U755" s="27"/>
      <c r="V755" s="27"/>
      <c r="W755" s="27"/>
      <c r="X755" s="27"/>
      <c r="Y755" s="27"/>
      <c r="Z755" s="27"/>
      <c r="AA755" s="27"/>
      <c r="AB755" s="27"/>
      <c r="AC755" s="27"/>
      <c r="AD755" s="27"/>
      <c r="AE755" s="27"/>
      <c r="AF755" s="27"/>
      <c r="AG755" s="27"/>
      <c r="AH755" s="27"/>
      <c r="AI755" s="27"/>
      <c r="AJ755" s="27"/>
      <c r="AK755" s="27"/>
      <c r="AL755" s="27"/>
    </row>
    <row r="756" spans="1:38">
      <c r="A756" s="27"/>
      <c r="B756" s="27"/>
      <c r="C756" s="27"/>
      <c r="D756" s="27"/>
      <c r="E756" s="27"/>
      <c r="F756" s="27"/>
      <c r="G756" s="27"/>
      <c r="H756" s="27"/>
      <c r="I756" s="27"/>
      <c r="J756" s="27"/>
      <c r="K756" s="27"/>
      <c r="L756" s="27"/>
      <c r="M756" s="27"/>
      <c r="N756" s="27"/>
      <c r="O756" s="27"/>
      <c r="P756" s="27"/>
      <c r="Q756" s="27"/>
      <c r="R756" s="80"/>
      <c r="S756" s="27"/>
      <c r="T756" s="27"/>
      <c r="U756" s="27"/>
      <c r="V756" s="27"/>
      <c r="W756" s="27"/>
      <c r="X756" s="27"/>
      <c r="Y756" s="27"/>
      <c r="Z756" s="27"/>
      <c r="AA756" s="27"/>
      <c r="AB756" s="27"/>
      <c r="AC756" s="27"/>
      <c r="AD756" s="27"/>
      <c r="AE756" s="27"/>
      <c r="AF756" s="27"/>
      <c r="AG756" s="27"/>
      <c r="AH756" s="27"/>
      <c r="AI756" s="27"/>
      <c r="AJ756" s="27"/>
      <c r="AK756" s="27"/>
      <c r="AL756" s="27"/>
    </row>
    <row r="757" spans="1:38">
      <c r="A757" s="27"/>
      <c r="B757" s="27"/>
      <c r="C757" s="27"/>
      <c r="D757" s="27"/>
      <c r="E757" s="27"/>
      <c r="F757" s="27"/>
      <c r="G757" s="27"/>
      <c r="H757" s="27"/>
      <c r="I757" s="27"/>
      <c r="J757" s="27"/>
      <c r="K757" s="27"/>
      <c r="L757" s="27"/>
      <c r="M757" s="27"/>
      <c r="N757" s="27"/>
      <c r="O757" s="27"/>
      <c r="P757" s="27"/>
      <c r="Q757" s="27"/>
      <c r="R757" s="80"/>
      <c r="S757" s="27"/>
      <c r="T757" s="27"/>
      <c r="U757" s="27"/>
      <c r="V757" s="27"/>
      <c r="W757" s="27"/>
      <c r="X757" s="27"/>
      <c r="Y757" s="27"/>
      <c r="Z757" s="27"/>
      <c r="AA757" s="27"/>
      <c r="AB757" s="27"/>
      <c r="AC757" s="27"/>
      <c r="AD757" s="27"/>
      <c r="AE757" s="27"/>
      <c r="AF757" s="27"/>
      <c r="AG757" s="27"/>
      <c r="AH757" s="27"/>
      <c r="AI757" s="27"/>
      <c r="AJ757" s="27"/>
      <c r="AK757" s="27"/>
      <c r="AL757" s="27"/>
    </row>
    <row r="758" spans="1:38">
      <c r="A758" s="27"/>
      <c r="B758" s="27"/>
      <c r="C758" s="27"/>
      <c r="D758" s="27"/>
      <c r="E758" s="27"/>
      <c r="F758" s="27"/>
      <c r="G758" s="27"/>
      <c r="H758" s="27"/>
      <c r="I758" s="27"/>
      <c r="J758" s="27"/>
      <c r="K758" s="27"/>
      <c r="L758" s="27"/>
      <c r="M758" s="27"/>
      <c r="N758" s="27"/>
      <c r="O758" s="27"/>
      <c r="P758" s="27"/>
      <c r="Q758" s="27"/>
      <c r="R758" s="80"/>
      <c r="S758" s="27"/>
      <c r="T758" s="27"/>
      <c r="U758" s="27"/>
      <c r="V758" s="27"/>
      <c r="W758" s="27"/>
      <c r="X758" s="27"/>
      <c r="Y758" s="27"/>
      <c r="Z758" s="27"/>
      <c r="AA758" s="27"/>
      <c r="AB758" s="27"/>
      <c r="AC758" s="27"/>
      <c r="AD758" s="27"/>
      <c r="AE758" s="27"/>
      <c r="AF758" s="27"/>
      <c r="AG758" s="27"/>
      <c r="AH758" s="27"/>
      <c r="AI758" s="27"/>
      <c r="AJ758" s="27"/>
      <c r="AK758" s="27"/>
      <c r="AL758" s="27"/>
    </row>
    <row r="759" spans="1:38">
      <c r="A759" s="27"/>
      <c r="B759" s="27"/>
      <c r="C759" s="27"/>
      <c r="D759" s="27"/>
      <c r="E759" s="27"/>
      <c r="F759" s="27"/>
      <c r="G759" s="27"/>
      <c r="H759" s="27"/>
      <c r="I759" s="27"/>
      <c r="J759" s="27"/>
      <c r="K759" s="27"/>
      <c r="L759" s="27"/>
      <c r="M759" s="27"/>
      <c r="N759" s="27"/>
      <c r="O759" s="27"/>
      <c r="P759" s="27"/>
      <c r="Q759" s="27"/>
      <c r="R759" s="80"/>
      <c r="S759" s="27"/>
      <c r="T759" s="27"/>
      <c r="U759" s="27"/>
      <c r="V759" s="27"/>
      <c r="W759" s="27"/>
      <c r="X759" s="27"/>
      <c r="Y759" s="27"/>
      <c r="Z759" s="27"/>
      <c r="AA759" s="27"/>
      <c r="AB759" s="27"/>
      <c r="AC759" s="27"/>
      <c r="AD759" s="27"/>
      <c r="AE759" s="27"/>
      <c r="AF759" s="27"/>
      <c r="AG759" s="27"/>
      <c r="AH759" s="27"/>
      <c r="AI759" s="27"/>
      <c r="AJ759" s="27"/>
      <c r="AK759" s="27"/>
      <c r="AL759" s="27"/>
    </row>
    <row r="760" spans="1:38">
      <c r="A760" s="27"/>
      <c r="B760" s="27"/>
      <c r="C760" s="27"/>
      <c r="D760" s="27"/>
      <c r="E760" s="27"/>
      <c r="F760" s="27"/>
      <c r="G760" s="27"/>
      <c r="H760" s="27"/>
      <c r="I760" s="27"/>
      <c r="J760" s="27"/>
      <c r="K760" s="27"/>
      <c r="L760" s="27"/>
      <c r="M760" s="27"/>
      <c r="N760" s="27"/>
      <c r="O760" s="27"/>
      <c r="P760" s="27"/>
      <c r="Q760" s="27"/>
      <c r="R760" s="80"/>
      <c r="S760" s="27"/>
      <c r="T760" s="27"/>
      <c r="U760" s="27"/>
      <c r="V760" s="27"/>
      <c r="W760" s="27"/>
      <c r="X760" s="27"/>
      <c r="Y760" s="27"/>
      <c r="Z760" s="27"/>
      <c r="AA760" s="27"/>
      <c r="AB760" s="27"/>
      <c r="AC760" s="27"/>
      <c r="AD760" s="27"/>
      <c r="AE760" s="27"/>
      <c r="AF760" s="27"/>
      <c r="AG760" s="27"/>
      <c r="AH760" s="27"/>
      <c r="AI760" s="27"/>
      <c r="AJ760" s="27"/>
      <c r="AK760" s="27"/>
      <c r="AL760" s="27"/>
    </row>
    <row r="761" spans="1:38">
      <c r="A761" s="27"/>
      <c r="B761" s="27"/>
      <c r="C761" s="27"/>
      <c r="D761" s="27"/>
      <c r="E761" s="27"/>
      <c r="F761" s="27"/>
      <c r="G761" s="27"/>
      <c r="H761" s="27"/>
      <c r="I761" s="27"/>
      <c r="J761" s="27"/>
      <c r="K761" s="27"/>
      <c r="L761" s="27"/>
      <c r="M761" s="27"/>
      <c r="N761" s="27"/>
      <c r="O761" s="27"/>
      <c r="P761" s="27"/>
      <c r="Q761" s="27"/>
      <c r="R761" s="80"/>
      <c r="S761" s="27"/>
      <c r="T761" s="27"/>
      <c r="U761" s="27"/>
      <c r="V761" s="27"/>
      <c r="W761" s="27"/>
      <c r="X761" s="27"/>
      <c r="Y761" s="27"/>
      <c r="Z761" s="27"/>
      <c r="AA761" s="27"/>
      <c r="AB761" s="27"/>
      <c r="AC761" s="27"/>
      <c r="AD761" s="27"/>
      <c r="AE761" s="27"/>
      <c r="AF761" s="27"/>
      <c r="AG761" s="27"/>
      <c r="AH761" s="27"/>
      <c r="AI761" s="27"/>
      <c r="AJ761" s="27"/>
      <c r="AK761" s="27"/>
      <c r="AL761" s="27"/>
    </row>
    <row r="762" spans="1:38">
      <c r="A762" s="27"/>
      <c r="B762" s="27"/>
      <c r="C762" s="27"/>
      <c r="D762" s="27"/>
      <c r="E762" s="27"/>
      <c r="F762" s="27"/>
      <c r="G762" s="27"/>
      <c r="H762" s="27"/>
      <c r="I762" s="27"/>
      <c r="J762" s="27"/>
      <c r="K762" s="27"/>
      <c r="L762" s="27"/>
      <c r="M762" s="27"/>
      <c r="N762" s="27"/>
      <c r="O762" s="27"/>
      <c r="P762" s="27"/>
      <c r="Q762" s="27"/>
      <c r="R762" s="80"/>
      <c r="S762" s="27"/>
      <c r="T762" s="27"/>
      <c r="U762" s="27"/>
      <c r="V762" s="27"/>
      <c r="W762" s="27"/>
      <c r="X762" s="27"/>
      <c r="Y762" s="27"/>
      <c r="Z762" s="27"/>
      <c r="AA762" s="27"/>
      <c r="AB762" s="27"/>
      <c r="AC762" s="27"/>
      <c r="AD762" s="27"/>
      <c r="AE762" s="27"/>
      <c r="AF762" s="27"/>
      <c r="AG762" s="27"/>
      <c r="AH762" s="27"/>
      <c r="AI762" s="27"/>
      <c r="AJ762" s="27"/>
      <c r="AK762" s="27"/>
      <c r="AL762" s="27"/>
    </row>
    <row r="763" spans="1:38">
      <c r="A763" s="27"/>
      <c r="B763" s="27"/>
      <c r="C763" s="27"/>
      <c r="D763" s="27"/>
      <c r="E763" s="27"/>
      <c r="F763" s="27"/>
      <c r="G763" s="27"/>
      <c r="H763" s="27"/>
      <c r="I763" s="27"/>
      <c r="J763" s="27"/>
      <c r="K763" s="27"/>
      <c r="L763" s="27"/>
      <c r="M763" s="27"/>
      <c r="N763" s="27"/>
      <c r="O763" s="27"/>
      <c r="P763" s="27"/>
      <c r="Q763" s="27"/>
      <c r="R763" s="80"/>
      <c r="S763" s="27"/>
      <c r="T763" s="27"/>
      <c r="U763" s="27"/>
      <c r="V763" s="27"/>
      <c r="W763" s="27"/>
      <c r="X763" s="27"/>
      <c r="Y763" s="27"/>
      <c r="Z763" s="27"/>
      <c r="AA763" s="27"/>
      <c r="AB763" s="27"/>
      <c r="AC763" s="27"/>
      <c r="AD763" s="27"/>
      <c r="AE763" s="27"/>
      <c r="AF763" s="27"/>
      <c r="AG763" s="27"/>
      <c r="AH763" s="27"/>
      <c r="AI763" s="27"/>
      <c r="AJ763" s="27"/>
      <c r="AK763" s="27"/>
      <c r="AL763" s="27"/>
    </row>
    <row r="764" spans="1:38">
      <c r="A764" s="27"/>
      <c r="B764" s="27"/>
      <c r="C764" s="27"/>
      <c r="D764" s="27"/>
      <c r="E764" s="27"/>
      <c r="F764" s="27"/>
      <c r="G764" s="27"/>
      <c r="H764" s="27"/>
      <c r="I764" s="27"/>
      <c r="J764" s="27"/>
      <c r="K764" s="27"/>
      <c r="L764" s="27"/>
      <c r="M764" s="27"/>
      <c r="N764" s="27"/>
      <c r="O764" s="27"/>
      <c r="P764" s="27"/>
      <c r="Q764" s="27"/>
      <c r="R764" s="80"/>
      <c r="S764" s="27"/>
      <c r="T764" s="27"/>
      <c r="U764" s="27"/>
      <c r="V764" s="27"/>
      <c r="W764" s="27"/>
      <c r="X764" s="27"/>
      <c r="Y764" s="27"/>
      <c r="Z764" s="27"/>
      <c r="AA764" s="27"/>
      <c r="AB764" s="27"/>
      <c r="AC764" s="27"/>
      <c r="AD764" s="27"/>
      <c r="AE764" s="27"/>
      <c r="AF764" s="27"/>
      <c r="AG764" s="27"/>
      <c r="AH764" s="27"/>
      <c r="AI764" s="27"/>
      <c r="AJ764" s="27"/>
      <c r="AK764" s="27"/>
      <c r="AL764" s="27"/>
    </row>
    <row r="765" spans="1:38">
      <c r="A765" s="27"/>
      <c r="B765" s="27"/>
      <c r="C765" s="27"/>
      <c r="D765" s="27"/>
      <c r="E765" s="27"/>
      <c r="F765" s="27"/>
      <c r="G765" s="27"/>
      <c r="H765" s="27"/>
      <c r="I765" s="27"/>
      <c r="J765" s="27"/>
      <c r="K765" s="27"/>
      <c r="L765" s="27"/>
      <c r="M765" s="27"/>
      <c r="N765" s="27"/>
      <c r="O765" s="27"/>
      <c r="P765" s="27"/>
      <c r="Q765" s="27"/>
      <c r="R765" s="80"/>
      <c r="S765" s="27"/>
      <c r="T765" s="27"/>
      <c r="U765" s="27"/>
      <c r="V765" s="27"/>
      <c r="W765" s="27"/>
      <c r="X765" s="27"/>
      <c r="Y765" s="27"/>
      <c r="Z765" s="27"/>
      <c r="AA765" s="27"/>
      <c r="AB765" s="27"/>
      <c r="AC765" s="27"/>
      <c r="AD765" s="27"/>
      <c r="AE765" s="27"/>
      <c r="AF765" s="27"/>
      <c r="AG765" s="27"/>
      <c r="AH765" s="27"/>
      <c r="AI765" s="27"/>
      <c r="AJ765" s="27"/>
      <c r="AK765" s="27"/>
      <c r="AL765" s="27"/>
    </row>
    <row r="766" spans="1:38">
      <c r="A766" s="27"/>
      <c r="B766" s="27"/>
      <c r="C766" s="27"/>
      <c r="D766" s="27"/>
      <c r="E766" s="27"/>
      <c r="F766" s="27"/>
      <c r="G766" s="27"/>
      <c r="H766" s="27"/>
      <c r="I766" s="27"/>
      <c r="J766" s="27"/>
      <c r="K766" s="27"/>
      <c r="L766" s="27"/>
      <c r="M766" s="27"/>
      <c r="N766" s="27"/>
      <c r="O766" s="27"/>
      <c r="P766" s="27"/>
      <c r="Q766" s="27"/>
      <c r="R766" s="80"/>
      <c r="S766" s="27"/>
      <c r="T766" s="27"/>
      <c r="U766" s="27"/>
      <c r="V766" s="27"/>
      <c r="W766" s="27"/>
      <c r="X766" s="27"/>
      <c r="Y766" s="27"/>
      <c r="Z766" s="27"/>
      <c r="AA766" s="27"/>
      <c r="AB766" s="27"/>
      <c r="AC766" s="27"/>
      <c r="AD766" s="27"/>
      <c r="AE766" s="27"/>
      <c r="AF766" s="27"/>
      <c r="AG766" s="27"/>
      <c r="AH766" s="27"/>
      <c r="AI766" s="27"/>
      <c r="AJ766" s="27"/>
      <c r="AK766" s="27"/>
      <c r="AL766" s="27"/>
    </row>
    <row r="767" spans="1:38">
      <c r="A767" s="27"/>
      <c r="B767" s="27"/>
      <c r="C767" s="27"/>
      <c r="D767" s="27"/>
      <c r="E767" s="27"/>
      <c r="F767" s="27"/>
      <c r="G767" s="27"/>
      <c r="H767" s="27"/>
      <c r="I767" s="27"/>
      <c r="J767" s="27"/>
      <c r="K767" s="27"/>
      <c r="L767" s="27"/>
      <c r="M767" s="27"/>
      <c r="N767" s="27"/>
      <c r="O767" s="27"/>
      <c r="P767" s="27"/>
      <c r="Q767" s="27"/>
      <c r="R767" s="80"/>
      <c r="S767" s="27"/>
      <c r="T767" s="27"/>
      <c r="U767" s="27"/>
      <c r="V767" s="27"/>
      <c r="W767" s="27"/>
      <c r="X767" s="27"/>
      <c r="Y767" s="27"/>
      <c r="Z767" s="27"/>
      <c r="AA767" s="27"/>
      <c r="AB767" s="27"/>
      <c r="AC767" s="27"/>
      <c r="AD767" s="27"/>
      <c r="AE767" s="27"/>
      <c r="AF767" s="27"/>
      <c r="AG767" s="27"/>
      <c r="AH767" s="27"/>
      <c r="AI767" s="27"/>
      <c r="AJ767" s="27"/>
      <c r="AK767" s="27"/>
      <c r="AL767" s="27"/>
    </row>
    <row r="768" spans="1:38">
      <c r="A768" s="27"/>
      <c r="B768" s="27"/>
      <c r="C768" s="27"/>
      <c r="D768" s="27"/>
      <c r="E768" s="27"/>
      <c r="F768" s="27"/>
      <c r="G768" s="27"/>
      <c r="H768" s="27"/>
      <c r="I768" s="27"/>
      <c r="J768" s="27"/>
      <c r="K768" s="27"/>
      <c r="L768" s="27"/>
      <c r="M768" s="27"/>
      <c r="N768" s="27"/>
      <c r="O768" s="27"/>
      <c r="P768" s="27"/>
      <c r="Q768" s="27"/>
      <c r="R768" s="80"/>
      <c r="S768" s="27"/>
      <c r="T768" s="27"/>
      <c r="U768" s="27"/>
      <c r="V768" s="27"/>
      <c r="W768" s="27"/>
      <c r="X768" s="27"/>
      <c r="Y768" s="27"/>
      <c r="Z768" s="27"/>
      <c r="AA768" s="27"/>
      <c r="AB768" s="27"/>
      <c r="AC768" s="27"/>
      <c r="AD768" s="27"/>
      <c r="AE768" s="27"/>
      <c r="AF768" s="27"/>
      <c r="AG768" s="27"/>
      <c r="AH768" s="27"/>
      <c r="AI768" s="27"/>
      <c r="AJ768" s="27"/>
      <c r="AK768" s="27"/>
      <c r="AL768" s="27"/>
    </row>
    <row r="769" spans="1:38">
      <c r="A769" s="27"/>
      <c r="B769" s="27"/>
      <c r="C769" s="27"/>
      <c r="D769" s="27"/>
      <c r="E769" s="27"/>
      <c r="F769" s="27"/>
      <c r="G769" s="27"/>
      <c r="H769" s="27"/>
      <c r="I769" s="27"/>
      <c r="J769" s="27"/>
      <c r="K769" s="27"/>
      <c r="L769" s="27"/>
      <c r="M769" s="27"/>
      <c r="N769" s="27"/>
      <c r="O769" s="27"/>
      <c r="P769" s="27"/>
      <c r="Q769" s="27"/>
      <c r="R769" s="80"/>
      <c r="S769" s="27"/>
      <c r="T769" s="27"/>
      <c r="U769" s="27"/>
      <c r="V769" s="27"/>
      <c r="W769" s="27"/>
      <c r="X769" s="27"/>
      <c r="Y769" s="27"/>
      <c r="Z769" s="27"/>
      <c r="AA769" s="27"/>
      <c r="AB769" s="27"/>
      <c r="AC769" s="27"/>
      <c r="AD769" s="27"/>
      <c r="AE769" s="27"/>
      <c r="AF769" s="27"/>
      <c r="AG769" s="27"/>
      <c r="AH769" s="27"/>
      <c r="AI769" s="27"/>
      <c r="AJ769" s="27"/>
      <c r="AK769" s="27"/>
      <c r="AL769" s="27"/>
    </row>
    <row r="770" spans="1:38">
      <c r="A770" s="27"/>
      <c r="B770" s="27"/>
      <c r="C770" s="27"/>
      <c r="D770" s="27"/>
      <c r="E770" s="27"/>
      <c r="F770" s="27"/>
      <c r="G770" s="27"/>
      <c r="H770" s="27"/>
      <c r="I770" s="27"/>
      <c r="J770" s="27"/>
      <c r="K770" s="27"/>
      <c r="L770" s="27"/>
      <c r="M770" s="27"/>
      <c r="N770" s="27"/>
      <c r="O770" s="27"/>
      <c r="P770" s="27"/>
      <c r="Q770" s="27"/>
      <c r="R770" s="80"/>
      <c r="S770" s="27"/>
      <c r="T770" s="27"/>
      <c r="U770" s="27"/>
      <c r="V770" s="27"/>
      <c r="W770" s="27"/>
      <c r="X770" s="27"/>
      <c r="Y770" s="27"/>
      <c r="Z770" s="27"/>
      <c r="AA770" s="27"/>
      <c r="AB770" s="27"/>
      <c r="AC770" s="27"/>
      <c r="AD770" s="27"/>
      <c r="AE770" s="27"/>
      <c r="AF770" s="27"/>
      <c r="AG770" s="27"/>
      <c r="AH770" s="27"/>
      <c r="AI770" s="27"/>
      <c r="AJ770" s="27"/>
      <c r="AK770" s="27"/>
      <c r="AL770" s="27"/>
    </row>
    <row r="771" spans="1:38">
      <c r="A771" s="27"/>
      <c r="B771" s="27"/>
      <c r="C771" s="27"/>
      <c r="D771" s="27"/>
      <c r="E771" s="27"/>
      <c r="F771" s="27"/>
      <c r="G771" s="27"/>
      <c r="H771" s="27"/>
      <c r="I771" s="27"/>
      <c r="J771" s="27"/>
      <c r="K771" s="27"/>
      <c r="L771" s="27"/>
      <c r="M771" s="27"/>
      <c r="N771" s="27"/>
      <c r="O771" s="27"/>
      <c r="P771" s="27"/>
      <c r="Q771" s="27"/>
      <c r="R771" s="80"/>
      <c r="S771" s="27"/>
      <c r="T771" s="27"/>
      <c r="U771" s="27"/>
      <c r="V771" s="27"/>
      <c r="W771" s="27"/>
      <c r="X771" s="27"/>
      <c r="Y771" s="27"/>
      <c r="Z771" s="27"/>
      <c r="AA771" s="27"/>
      <c r="AB771" s="27"/>
      <c r="AC771" s="27"/>
      <c r="AD771" s="27"/>
      <c r="AE771" s="27"/>
      <c r="AF771" s="27"/>
      <c r="AG771" s="27"/>
      <c r="AH771" s="27"/>
      <c r="AI771" s="27"/>
      <c r="AJ771" s="27"/>
      <c r="AK771" s="27"/>
      <c r="AL771" s="27"/>
    </row>
    <row r="772" spans="1:38">
      <c r="A772" s="27"/>
      <c r="B772" s="27"/>
      <c r="C772" s="27"/>
      <c r="D772" s="27"/>
      <c r="E772" s="27"/>
      <c r="F772" s="27"/>
      <c r="G772" s="27"/>
      <c r="H772" s="27"/>
      <c r="I772" s="27"/>
      <c r="J772" s="27"/>
      <c r="K772" s="27"/>
      <c r="L772" s="27"/>
      <c r="M772" s="27"/>
      <c r="N772" s="27"/>
      <c r="O772" s="27"/>
      <c r="P772" s="27"/>
      <c r="Q772" s="27"/>
      <c r="R772" s="80"/>
      <c r="S772" s="27"/>
      <c r="T772" s="27"/>
      <c r="U772" s="27"/>
      <c r="V772" s="27"/>
      <c r="W772" s="27"/>
      <c r="X772" s="27"/>
      <c r="Y772" s="27"/>
      <c r="Z772" s="27"/>
      <c r="AA772" s="27"/>
      <c r="AB772" s="27"/>
      <c r="AC772" s="27"/>
      <c r="AD772" s="27"/>
      <c r="AE772" s="27"/>
      <c r="AF772" s="27"/>
      <c r="AG772" s="27"/>
      <c r="AH772" s="27"/>
      <c r="AI772" s="27"/>
      <c r="AJ772" s="27"/>
      <c r="AK772" s="27"/>
      <c r="AL772" s="27"/>
    </row>
    <row r="773" spans="1:38">
      <c r="A773" s="27"/>
      <c r="B773" s="27"/>
      <c r="C773" s="27"/>
      <c r="D773" s="27"/>
      <c r="E773" s="27"/>
      <c r="F773" s="27"/>
      <c r="G773" s="27"/>
      <c r="H773" s="27"/>
      <c r="I773" s="27"/>
      <c r="J773" s="27"/>
      <c r="K773" s="27"/>
      <c r="L773" s="27"/>
      <c r="M773" s="27"/>
      <c r="N773" s="27"/>
      <c r="O773" s="27"/>
      <c r="P773" s="27"/>
      <c r="Q773" s="27"/>
      <c r="R773" s="80"/>
      <c r="S773" s="27"/>
      <c r="T773" s="27"/>
      <c r="U773" s="27"/>
      <c r="V773" s="27"/>
      <c r="W773" s="27"/>
      <c r="X773" s="27"/>
      <c r="Y773" s="27"/>
      <c r="Z773" s="27"/>
      <c r="AA773" s="27"/>
      <c r="AB773" s="27"/>
      <c r="AC773" s="27"/>
      <c r="AD773" s="27"/>
      <c r="AE773" s="27"/>
      <c r="AF773" s="27"/>
      <c r="AG773" s="27"/>
      <c r="AH773" s="27"/>
      <c r="AI773" s="27"/>
      <c r="AJ773" s="27"/>
      <c r="AK773" s="27"/>
      <c r="AL773" s="27"/>
    </row>
    <row r="774" spans="1:38">
      <c r="A774" s="27"/>
      <c r="B774" s="27"/>
      <c r="C774" s="27"/>
      <c r="D774" s="27"/>
      <c r="E774" s="27"/>
      <c r="F774" s="27"/>
      <c r="G774" s="27"/>
      <c r="H774" s="27"/>
      <c r="I774" s="27"/>
      <c r="J774" s="27"/>
      <c r="K774" s="27"/>
      <c r="L774" s="27"/>
      <c r="M774" s="27"/>
      <c r="N774" s="27"/>
      <c r="O774" s="27"/>
      <c r="P774" s="27"/>
      <c r="Q774" s="27"/>
      <c r="R774" s="80"/>
      <c r="S774" s="27"/>
      <c r="T774" s="27"/>
      <c r="U774" s="27"/>
      <c r="V774" s="27"/>
      <c r="W774" s="27"/>
      <c r="X774" s="27"/>
      <c r="Y774" s="27"/>
      <c r="Z774" s="27"/>
      <c r="AA774" s="27"/>
      <c r="AB774" s="27"/>
      <c r="AC774" s="27"/>
      <c r="AD774" s="27"/>
      <c r="AE774" s="27"/>
      <c r="AF774" s="27"/>
      <c r="AG774" s="27"/>
      <c r="AH774" s="27"/>
      <c r="AI774" s="27"/>
      <c r="AJ774" s="27"/>
      <c r="AK774" s="27"/>
      <c r="AL774" s="27"/>
    </row>
    <row r="775" spans="1:38">
      <c r="A775" s="27"/>
      <c r="B775" s="27"/>
      <c r="C775" s="27"/>
      <c r="D775" s="27"/>
      <c r="E775" s="27"/>
      <c r="F775" s="27"/>
      <c r="G775" s="27"/>
      <c r="H775" s="27"/>
      <c r="I775" s="27"/>
      <c r="J775" s="27"/>
      <c r="K775" s="27"/>
      <c r="L775" s="27"/>
      <c r="M775" s="27"/>
      <c r="N775" s="27"/>
      <c r="O775" s="27"/>
      <c r="P775" s="27"/>
      <c r="Q775" s="27"/>
      <c r="R775" s="80"/>
      <c r="S775" s="27"/>
      <c r="T775" s="27"/>
      <c r="U775" s="27"/>
      <c r="V775" s="27"/>
      <c r="W775" s="27"/>
      <c r="X775" s="27"/>
      <c r="Y775" s="27"/>
      <c r="Z775" s="27"/>
      <c r="AA775" s="27"/>
      <c r="AB775" s="27"/>
      <c r="AC775" s="27"/>
      <c r="AD775" s="27"/>
      <c r="AE775" s="27"/>
      <c r="AF775" s="27"/>
      <c r="AG775" s="27"/>
      <c r="AH775" s="27"/>
      <c r="AI775" s="27"/>
      <c r="AJ775" s="27"/>
      <c r="AK775" s="27"/>
      <c r="AL775" s="27"/>
    </row>
    <row r="776" spans="1:38">
      <c r="A776" s="27"/>
      <c r="B776" s="27"/>
      <c r="C776" s="27"/>
      <c r="D776" s="27"/>
      <c r="E776" s="27"/>
      <c r="F776" s="27"/>
      <c r="G776" s="27"/>
      <c r="H776" s="27"/>
      <c r="I776" s="27"/>
      <c r="J776" s="27"/>
      <c r="K776" s="27"/>
      <c r="L776" s="27"/>
      <c r="M776" s="27"/>
      <c r="N776" s="27"/>
      <c r="O776" s="27"/>
      <c r="P776" s="27"/>
      <c r="Q776" s="27"/>
      <c r="R776" s="80"/>
      <c r="S776" s="27"/>
      <c r="T776" s="27"/>
      <c r="U776" s="27"/>
      <c r="V776" s="27"/>
      <c r="W776" s="27"/>
      <c r="X776" s="27"/>
      <c r="Y776" s="27"/>
      <c r="Z776" s="27"/>
      <c r="AA776" s="27"/>
      <c r="AB776" s="27"/>
      <c r="AC776" s="27"/>
      <c r="AD776" s="27"/>
      <c r="AE776" s="27"/>
      <c r="AF776" s="27"/>
      <c r="AG776" s="27"/>
      <c r="AH776" s="27"/>
      <c r="AI776" s="27"/>
      <c r="AJ776" s="27"/>
      <c r="AK776" s="27"/>
      <c r="AL776" s="27"/>
    </row>
    <row r="777" spans="1:38">
      <c r="A777" s="27"/>
      <c r="B777" s="27"/>
      <c r="C777" s="27"/>
      <c r="D777" s="27"/>
      <c r="E777" s="27"/>
      <c r="F777" s="27"/>
      <c r="G777" s="27"/>
      <c r="H777" s="27"/>
      <c r="I777" s="27"/>
      <c r="J777" s="27"/>
      <c r="K777" s="27"/>
      <c r="L777" s="27"/>
      <c r="M777" s="27"/>
      <c r="N777" s="27"/>
      <c r="O777" s="27"/>
      <c r="P777" s="27"/>
      <c r="Q777" s="27"/>
      <c r="R777" s="80"/>
      <c r="S777" s="27"/>
      <c r="T777" s="27"/>
      <c r="U777" s="27"/>
      <c r="V777" s="27"/>
      <c r="W777" s="27"/>
      <c r="X777" s="27"/>
      <c r="Y777" s="27"/>
      <c r="Z777" s="27"/>
      <c r="AA777" s="27"/>
      <c r="AB777" s="27"/>
      <c r="AC777" s="27"/>
      <c r="AD777" s="27"/>
      <c r="AE777" s="27"/>
      <c r="AF777" s="27"/>
      <c r="AG777" s="27"/>
      <c r="AH777" s="27"/>
      <c r="AI777" s="27"/>
      <c r="AJ777" s="27"/>
      <c r="AK777" s="27"/>
      <c r="AL777" s="27"/>
    </row>
    <row r="778" spans="1:38">
      <c r="A778" s="27"/>
      <c r="B778" s="27"/>
      <c r="C778" s="27"/>
      <c r="D778" s="27"/>
      <c r="E778" s="27"/>
      <c r="F778" s="27"/>
      <c r="G778" s="27"/>
      <c r="H778" s="27"/>
      <c r="I778" s="27"/>
      <c r="J778" s="27"/>
      <c r="K778" s="27"/>
      <c r="L778" s="27"/>
      <c r="M778" s="27"/>
      <c r="N778" s="27"/>
      <c r="O778" s="27"/>
      <c r="P778" s="27"/>
      <c r="Q778" s="27"/>
      <c r="R778" s="80"/>
      <c r="S778" s="27"/>
      <c r="T778" s="27"/>
      <c r="U778" s="27"/>
      <c r="V778" s="27"/>
      <c r="W778" s="27"/>
      <c r="X778" s="27"/>
      <c r="Y778" s="27"/>
      <c r="Z778" s="27"/>
      <c r="AA778" s="27"/>
      <c r="AB778" s="27"/>
      <c r="AC778" s="27"/>
      <c r="AD778" s="27"/>
      <c r="AE778" s="27"/>
      <c r="AF778" s="27"/>
      <c r="AG778" s="27"/>
      <c r="AH778" s="27"/>
      <c r="AI778" s="27"/>
      <c r="AJ778" s="27"/>
      <c r="AK778" s="27"/>
      <c r="AL778" s="27"/>
    </row>
    <row r="779" spans="1:38">
      <c r="A779" s="27"/>
      <c r="B779" s="27"/>
      <c r="C779" s="27"/>
      <c r="D779" s="27"/>
      <c r="E779" s="27"/>
      <c r="F779" s="27"/>
      <c r="G779" s="27"/>
      <c r="H779" s="27"/>
      <c r="I779" s="27"/>
      <c r="J779" s="27"/>
      <c r="K779" s="27"/>
      <c r="L779" s="27"/>
      <c r="M779" s="27"/>
      <c r="N779" s="27"/>
      <c r="O779" s="27"/>
      <c r="P779" s="27"/>
      <c r="Q779" s="27"/>
      <c r="R779" s="80"/>
      <c r="S779" s="27"/>
      <c r="T779" s="27"/>
      <c r="U779" s="27"/>
      <c r="V779" s="27"/>
      <c r="W779" s="27"/>
      <c r="X779" s="27"/>
      <c r="Y779" s="27"/>
      <c r="Z779" s="27"/>
      <c r="AA779" s="27"/>
      <c r="AB779" s="27"/>
      <c r="AC779" s="27"/>
      <c r="AD779" s="27"/>
      <c r="AE779" s="27"/>
      <c r="AF779" s="27"/>
      <c r="AG779" s="27"/>
      <c r="AH779" s="27"/>
      <c r="AI779" s="27"/>
      <c r="AJ779" s="27"/>
      <c r="AK779" s="27"/>
      <c r="AL779" s="27"/>
    </row>
    <row r="780" spans="1:38">
      <c r="A780" s="27"/>
      <c r="B780" s="27"/>
      <c r="C780" s="27"/>
      <c r="D780" s="27"/>
      <c r="E780" s="27"/>
      <c r="F780" s="27"/>
      <c r="G780" s="27"/>
      <c r="H780" s="27"/>
      <c r="I780" s="27"/>
      <c r="J780" s="27"/>
      <c r="K780" s="27"/>
      <c r="L780" s="27"/>
      <c r="M780" s="27"/>
      <c r="N780" s="27"/>
      <c r="O780" s="27"/>
      <c r="P780" s="27"/>
      <c r="Q780" s="27"/>
      <c r="R780" s="80"/>
      <c r="S780" s="27"/>
      <c r="T780" s="27"/>
      <c r="U780" s="27"/>
      <c r="V780" s="27"/>
      <c r="W780" s="27"/>
      <c r="X780" s="27"/>
      <c r="Y780" s="27"/>
      <c r="Z780" s="27"/>
      <c r="AA780" s="27"/>
      <c r="AB780" s="27"/>
      <c r="AC780" s="27"/>
      <c r="AD780" s="27"/>
      <c r="AE780" s="27"/>
      <c r="AF780" s="27"/>
      <c r="AG780" s="27"/>
      <c r="AH780" s="27"/>
      <c r="AI780" s="27"/>
      <c r="AJ780" s="27"/>
      <c r="AK780" s="27"/>
      <c r="AL780" s="27"/>
    </row>
    <row r="781" spans="1:38">
      <c r="A781" s="27"/>
      <c r="B781" s="27"/>
      <c r="C781" s="27"/>
      <c r="D781" s="27"/>
      <c r="E781" s="27"/>
      <c r="F781" s="27"/>
      <c r="G781" s="27"/>
      <c r="H781" s="27"/>
      <c r="I781" s="27"/>
      <c r="J781" s="27"/>
      <c r="K781" s="27"/>
      <c r="L781" s="27"/>
      <c r="M781" s="27"/>
      <c r="N781" s="27"/>
      <c r="O781" s="27"/>
      <c r="P781" s="27"/>
      <c r="Q781" s="27"/>
      <c r="R781" s="80"/>
      <c r="S781" s="27"/>
      <c r="T781" s="27"/>
      <c r="U781" s="27"/>
      <c r="V781" s="27"/>
      <c r="W781" s="27"/>
      <c r="X781" s="27"/>
      <c r="Y781" s="27"/>
      <c r="Z781" s="27"/>
      <c r="AA781" s="27"/>
      <c r="AB781" s="27"/>
      <c r="AC781" s="27"/>
      <c r="AD781" s="27"/>
      <c r="AE781" s="27"/>
      <c r="AF781" s="27"/>
      <c r="AG781" s="27"/>
      <c r="AH781" s="27"/>
      <c r="AI781" s="27"/>
      <c r="AJ781" s="27"/>
      <c r="AK781" s="27"/>
      <c r="AL781" s="27"/>
    </row>
    <row r="782" spans="1:38">
      <c r="A782" s="27"/>
      <c r="B782" s="27"/>
      <c r="C782" s="27"/>
      <c r="D782" s="27"/>
      <c r="E782" s="27"/>
      <c r="F782" s="27"/>
      <c r="G782" s="27"/>
      <c r="H782" s="27"/>
      <c r="I782" s="27"/>
      <c r="J782" s="27"/>
      <c r="K782" s="27"/>
      <c r="L782" s="27"/>
      <c r="M782" s="27"/>
      <c r="N782" s="27"/>
      <c r="O782" s="27"/>
      <c r="P782" s="27"/>
      <c r="Q782" s="27"/>
      <c r="R782" s="80"/>
      <c r="S782" s="27"/>
      <c r="T782" s="27"/>
      <c r="U782" s="27"/>
      <c r="V782" s="27"/>
      <c r="W782" s="27"/>
      <c r="X782" s="27"/>
      <c r="Y782" s="27"/>
      <c r="Z782" s="27"/>
      <c r="AA782" s="27"/>
      <c r="AB782" s="27"/>
      <c r="AC782" s="27"/>
      <c r="AD782" s="27"/>
      <c r="AE782" s="27"/>
      <c r="AF782" s="27"/>
      <c r="AG782" s="27"/>
      <c r="AH782" s="27"/>
      <c r="AI782" s="27"/>
      <c r="AJ782" s="27"/>
      <c r="AK782" s="27"/>
      <c r="AL782" s="27"/>
    </row>
    <row r="783" spans="1:38">
      <c r="A783" s="27"/>
      <c r="B783" s="27"/>
      <c r="C783" s="27"/>
      <c r="D783" s="27"/>
      <c r="E783" s="27"/>
      <c r="F783" s="27"/>
      <c r="G783" s="27"/>
      <c r="H783" s="27"/>
      <c r="I783" s="27"/>
      <c r="J783" s="27"/>
      <c r="K783" s="27"/>
      <c r="L783" s="27"/>
      <c r="M783" s="27"/>
      <c r="N783" s="27"/>
      <c r="O783" s="27"/>
      <c r="P783" s="27"/>
      <c r="Q783" s="27"/>
      <c r="R783" s="80"/>
      <c r="S783" s="27"/>
      <c r="T783" s="27"/>
      <c r="U783" s="27"/>
      <c r="V783" s="27"/>
      <c r="W783" s="27"/>
      <c r="X783" s="27"/>
      <c r="Y783" s="27"/>
      <c r="Z783" s="27"/>
      <c r="AA783" s="27"/>
      <c r="AB783" s="27"/>
      <c r="AC783" s="27"/>
      <c r="AD783" s="27"/>
      <c r="AE783" s="27"/>
      <c r="AF783" s="27"/>
      <c r="AG783" s="27"/>
      <c r="AH783" s="27"/>
      <c r="AI783" s="27"/>
      <c r="AJ783" s="27"/>
      <c r="AK783" s="27"/>
      <c r="AL783" s="27"/>
    </row>
    <row r="784" spans="1:38">
      <c r="A784" s="27"/>
      <c r="B784" s="27"/>
      <c r="C784" s="27"/>
      <c r="D784" s="27"/>
      <c r="E784" s="27"/>
      <c r="F784" s="27"/>
      <c r="G784" s="27"/>
      <c r="H784" s="27"/>
      <c r="I784" s="27"/>
      <c r="J784" s="27"/>
      <c r="K784" s="27"/>
      <c r="L784" s="27"/>
      <c r="M784" s="27"/>
      <c r="N784" s="27"/>
      <c r="O784" s="27"/>
      <c r="P784" s="27"/>
      <c r="Q784" s="27"/>
      <c r="R784" s="80"/>
      <c r="S784" s="27"/>
      <c r="T784" s="27"/>
      <c r="U784" s="27"/>
      <c r="V784" s="27"/>
      <c r="W784" s="27"/>
      <c r="X784" s="27"/>
      <c r="Y784" s="27"/>
      <c r="Z784" s="27"/>
      <c r="AA784" s="27"/>
      <c r="AB784" s="27"/>
      <c r="AC784" s="27"/>
      <c r="AD784" s="27"/>
      <c r="AE784" s="27"/>
      <c r="AF784" s="27"/>
      <c r="AG784" s="27"/>
      <c r="AH784" s="27"/>
      <c r="AI784" s="27"/>
      <c r="AJ784" s="27"/>
      <c r="AK784" s="27"/>
      <c r="AL784" s="27"/>
    </row>
    <row r="785" spans="1:38">
      <c r="A785" s="27"/>
      <c r="B785" s="27"/>
      <c r="C785" s="27"/>
      <c r="D785" s="27"/>
      <c r="E785" s="27"/>
      <c r="F785" s="27"/>
      <c r="G785" s="27"/>
      <c r="H785" s="27"/>
      <c r="I785" s="27"/>
      <c r="J785" s="27"/>
      <c r="K785" s="27"/>
      <c r="L785" s="27"/>
      <c r="M785" s="27"/>
      <c r="N785" s="27"/>
      <c r="O785" s="27"/>
      <c r="P785" s="27"/>
      <c r="Q785" s="27"/>
      <c r="R785" s="80"/>
      <c r="S785" s="27"/>
      <c r="T785" s="27"/>
      <c r="U785" s="27"/>
      <c r="V785" s="27"/>
      <c r="W785" s="27"/>
      <c r="X785" s="27"/>
      <c r="Y785" s="27"/>
      <c r="Z785" s="27"/>
      <c r="AA785" s="27"/>
      <c r="AB785" s="27"/>
      <c r="AC785" s="27"/>
      <c r="AD785" s="27"/>
      <c r="AE785" s="27"/>
      <c r="AF785" s="27"/>
      <c r="AG785" s="27"/>
      <c r="AH785" s="27"/>
      <c r="AI785" s="27"/>
      <c r="AJ785" s="27"/>
      <c r="AK785" s="27"/>
      <c r="AL785" s="27"/>
    </row>
    <row r="786" spans="1:38">
      <c r="A786" s="27"/>
      <c r="B786" s="27"/>
      <c r="C786" s="27"/>
      <c r="D786" s="27"/>
      <c r="E786" s="27"/>
      <c r="F786" s="27"/>
      <c r="G786" s="27"/>
      <c r="H786" s="27"/>
      <c r="I786" s="27"/>
      <c r="J786" s="27"/>
      <c r="K786" s="27"/>
      <c r="L786" s="27"/>
      <c r="M786" s="27"/>
      <c r="N786" s="27"/>
      <c r="O786" s="27"/>
      <c r="P786" s="27"/>
      <c r="Q786" s="27"/>
      <c r="R786" s="80"/>
      <c r="S786" s="27"/>
      <c r="T786" s="27"/>
      <c r="U786" s="27"/>
      <c r="V786" s="27"/>
      <c r="W786" s="27"/>
      <c r="X786" s="27"/>
      <c r="Y786" s="27"/>
      <c r="Z786" s="27"/>
      <c r="AA786" s="27"/>
      <c r="AB786" s="27"/>
      <c r="AC786" s="27"/>
      <c r="AD786" s="27"/>
      <c r="AE786" s="27"/>
      <c r="AF786" s="27"/>
      <c r="AG786" s="27"/>
      <c r="AH786" s="27"/>
      <c r="AI786" s="27"/>
      <c r="AJ786" s="27"/>
      <c r="AK786" s="27"/>
      <c r="AL786" s="27"/>
    </row>
    <row r="787" spans="1:38">
      <c r="A787" s="27"/>
      <c r="B787" s="27"/>
      <c r="C787" s="27"/>
      <c r="D787" s="27"/>
      <c r="E787" s="27"/>
      <c r="F787" s="27"/>
      <c r="G787" s="27"/>
      <c r="H787" s="27"/>
      <c r="I787" s="27"/>
      <c r="J787" s="27"/>
      <c r="K787" s="27"/>
      <c r="L787" s="27"/>
      <c r="M787" s="27"/>
      <c r="N787" s="27"/>
      <c r="O787" s="27"/>
      <c r="P787" s="27"/>
      <c r="Q787" s="27"/>
      <c r="R787" s="80"/>
      <c r="S787" s="27"/>
      <c r="T787" s="27"/>
      <c r="U787" s="27"/>
      <c r="V787" s="27"/>
      <c r="W787" s="27"/>
      <c r="X787" s="27"/>
      <c r="Y787" s="27"/>
      <c r="Z787" s="27"/>
      <c r="AA787" s="27"/>
      <c r="AB787" s="27"/>
      <c r="AC787" s="27"/>
      <c r="AD787" s="27"/>
      <c r="AE787" s="27"/>
      <c r="AF787" s="27"/>
      <c r="AG787" s="27"/>
      <c r="AH787" s="27"/>
      <c r="AI787" s="27"/>
      <c r="AJ787" s="27"/>
      <c r="AK787" s="27"/>
      <c r="AL787" s="27"/>
    </row>
    <row r="788" spans="1:38">
      <c r="A788" s="27"/>
      <c r="B788" s="27"/>
      <c r="C788" s="27"/>
      <c r="D788" s="27"/>
      <c r="E788" s="27"/>
      <c r="F788" s="27"/>
      <c r="G788" s="27"/>
      <c r="H788" s="27"/>
      <c r="I788" s="27"/>
      <c r="J788" s="27"/>
      <c r="K788" s="27"/>
      <c r="L788" s="27"/>
      <c r="M788" s="27"/>
      <c r="N788" s="27"/>
      <c r="O788" s="27"/>
      <c r="P788" s="27"/>
      <c r="Q788" s="27"/>
      <c r="R788" s="80"/>
      <c r="S788" s="27"/>
      <c r="T788" s="27"/>
      <c r="U788" s="27"/>
      <c r="V788" s="27"/>
      <c r="W788" s="27"/>
      <c r="X788" s="27"/>
      <c r="Y788" s="27"/>
      <c r="Z788" s="27"/>
      <c r="AA788" s="27"/>
      <c r="AB788" s="27"/>
      <c r="AC788" s="27"/>
      <c r="AD788" s="27"/>
      <c r="AE788" s="27"/>
      <c r="AF788" s="27"/>
      <c r="AG788" s="27"/>
      <c r="AH788" s="27"/>
      <c r="AI788" s="27"/>
      <c r="AJ788" s="27"/>
      <c r="AK788" s="27"/>
      <c r="AL788" s="27"/>
    </row>
    <row r="789" spans="1:38">
      <c r="A789" s="27"/>
      <c r="B789" s="27"/>
      <c r="C789" s="27"/>
      <c r="D789" s="27"/>
      <c r="E789" s="27"/>
      <c r="F789" s="27"/>
      <c r="G789" s="27"/>
      <c r="H789" s="27"/>
      <c r="I789" s="27"/>
      <c r="J789" s="27"/>
      <c r="K789" s="27"/>
      <c r="L789" s="27"/>
      <c r="M789" s="27"/>
      <c r="N789" s="27"/>
      <c r="O789" s="27"/>
      <c r="P789" s="27"/>
      <c r="Q789" s="27"/>
      <c r="R789" s="80"/>
      <c r="S789" s="27"/>
      <c r="T789" s="27"/>
      <c r="U789" s="27"/>
      <c r="V789" s="27"/>
      <c r="W789" s="27"/>
      <c r="X789" s="27"/>
      <c r="Y789" s="27"/>
      <c r="Z789" s="27"/>
      <c r="AA789" s="27"/>
      <c r="AB789" s="27"/>
      <c r="AC789" s="27"/>
      <c r="AD789" s="27"/>
      <c r="AE789" s="27"/>
      <c r="AF789" s="27"/>
      <c r="AG789" s="27"/>
      <c r="AH789" s="27"/>
      <c r="AI789" s="27"/>
      <c r="AJ789" s="27"/>
      <c r="AK789" s="27"/>
      <c r="AL789" s="27"/>
    </row>
    <row r="790" spans="1:38">
      <c r="A790" s="27"/>
      <c r="B790" s="27"/>
      <c r="C790" s="27"/>
      <c r="D790" s="27"/>
      <c r="E790" s="27"/>
      <c r="F790" s="27"/>
      <c r="G790" s="27"/>
      <c r="H790" s="27"/>
      <c r="I790" s="27"/>
      <c r="J790" s="27"/>
      <c r="K790" s="27"/>
      <c r="L790" s="27"/>
      <c r="M790" s="27"/>
      <c r="N790" s="27"/>
      <c r="O790" s="27"/>
      <c r="P790" s="27"/>
      <c r="Q790" s="27"/>
      <c r="R790" s="80"/>
      <c r="S790" s="27"/>
      <c r="T790" s="27"/>
      <c r="U790" s="27"/>
      <c r="V790" s="27"/>
      <c r="W790" s="27"/>
      <c r="X790" s="27"/>
      <c r="Y790" s="27"/>
      <c r="Z790" s="27"/>
      <c r="AA790" s="27"/>
      <c r="AB790" s="27"/>
      <c r="AC790" s="27"/>
      <c r="AD790" s="27"/>
      <c r="AE790" s="27"/>
      <c r="AF790" s="27"/>
      <c r="AG790" s="27"/>
      <c r="AH790" s="27"/>
      <c r="AI790" s="27"/>
      <c r="AJ790" s="27"/>
      <c r="AK790" s="27"/>
      <c r="AL790" s="27"/>
    </row>
    <row r="791" spans="1:38">
      <c r="A791" s="27"/>
      <c r="B791" s="27"/>
      <c r="C791" s="27"/>
      <c r="D791" s="27"/>
      <c r="E791" s="27"/>
      <c r="F791" s="27"/>
      <c r="G791" s="27"/>
      <c r="H791" s="27"/>
      <c r="I791" s="27"/>
      <c r="J791" s="27"/>
      <c r="K791" s="27"/>
      <c r="L791" s="27"/>
      <c r="M791" s="27"/>
      <c r="N791" s="27"/>
      <c r="O791" s="27"/>
      <c r="P791" s="27"/>
      <c r="Q791" s="27"/>
      <c r="R791" s="80"/>
      <c r="S791" s="27"/>
      <c r="T791" s="27"/>
      <c r="U791" s="27"/>
      <c r="V791" s="27"/>
      <c r="W791" s="27"/>
      <c r="X791" s="27"/>
      <c r="Y791" s="27"/>
      <c r="Z791" s="27"/>
      <c r="AA791" s="27"/>
      <c r="AB791" s="27"/>
      <c r="AC791" s="27"/>
      <c r="AD791" s="27"/>
      <c r="AE791" s="27"/>
      <c r="AF791" s="27"/>
      <c r="AG791" s="27"/>
      <c r="AH791" s="27"/>
      <c r="AI791" s="27"/>
      <c r="AJ791" s="27"/>
      <c r="AK791" s="27"/>
      <c r="AL791" s="27"/>
    </row>
    <row r="792" spans="1:38">
      <c r="A792" s="27"/>
      <c r="B792" s="27"/>
      <c r="C792" s="27"/>
      <c r="D792" s="27"/>
      <c r="E792" s="27"/>
      <c r="F792" s="27"/>
      <c r="G792" s="27"/>
      <c r="H792" s="27"/>
      <c r="I792" s="27"/>
      <c r="J792" s="27"/>
      <c r="K792" s="27"/>
      <c r="L792" s="27"/>
      <c r="M792" s="27"/>
      <c r="N792" s="27"/>
      <c r="O792" s="27"/>
      <c r="P792" s="27"/>
      <c r="Q792" s="27"/>
      <c r="R792" s="80"/>
      <c r="S792" s="27"/>
      <c r="T792" s="27"/>
      <c r="U792" s="27"/>
      <c r="V792" s="27"/>
      <c r="W792" s="27"/>
      <c r="X792" s="27"/>
      <c r="Y792" s="27"/>
      <c r="Z792" s="27"/>
      <c r="AA792" s="27"/>
      <c r="AB792" s="27"/>
      <c r="AC792" s="27"/>
      <c r="AD792" s="27"/>
      <c r="AE792" s="27"/>
      <c r="AF792" s="27"/>
      <c r="AG792" s="27"/>
      <c r="AH792" s="27"/>
      <c r="AI792" s="27"/>
      <c r="AJ792" s="27"/>
      <c r="AK792" s="27"/>
      <c r="AL792" s="27"/>
    </row>
    <row r="793" spans="1:38">
      <c r="A793" s="27"/>
      <c r="B793" s="27"/>
      <c r="C793" s="27"/>
      <c r="D793" s="27"/>
      <c r="E793" s="27"/>
      <c r="F793" s="27"/>
      <c r="G793" s="27"/>
      <c r="H793" s="27"/>
      <c r="I793" s="27"/>
      <c r="J793" s="27"/>
      <c r="K793" s="27"/>
      <c r="L793" s="27"/>
      <c r="M793" s="27"/>
      <c r="N793" s="27"/>
      <c r="O793" s="27"/>
      <c r="P793" s="27"/>
      <c r="Q793" s="27"/>
      <c r="R793" s="80"/>
      <c r="S793" s="27"/>
      <c r="T793" s="27"/>
      <c r="U793" s="27"/>
      <c r="V793" s="27"/>
      <c r="W793" s="27"/>
      <c r="X793" s="27"/>
      <c r="Y793" s="27"/>
      <c r="Z793" s="27"/>
      <c r="AA793" s="27"/>
      <c r="AB793" s="27"/>
      <c r="AC793" s="27"/>
      <c r="AD793" s="27"/>
      <c r="AE793" s="27"/>
      <c r="AF793" s="27"/>
      <c r="AG793" s="27"/>
      <c r="AH793" s="27"/>
      <c r="AI793" s="27"/>
      <c r="AJ793" s="27"/>
      <c r="AK793" s="27"/>
      <c r="AL793" s="27"/>
    </row>
    <row r="794" spans="1:38">
      <c r="A794" s="27"/>
      <c r="B794" s="27"/>
      <c r="C794" s="27"/>
      <c r="D794" s="27"/>
      <c r="E794" s="27"/>
      <c r="F794" s="27"/>
      <c r="G794" s="27"/>
      <c r="H794" s="27"/>
      <c r="I794" s="27"/>
      <c r="J794" s="27"/>
      <c r="K794" s="27"/>
      <c r="L794" s="27"/>
      <c r="M794" s="27"/>
      <c r="N794" s="27"/>
      <c r="O794" s="27"/>
      <c r="P794" s="27"/>
      <c r="Q794" s="27"/>
      <c r="R794" s="80"/>
      <c r="S794" s="27"/>
      <c r="T794" s="27"/>
      <c r="U794" s="27"/>
      <c r="V794" s="27"/>
      <c r="W794" s="27"/>
      <c r="X794" s="27"/>
      <c r="Y794" s="27"/>
      <c r="Z794" s="27"/>
      <c r="AA794" s="27"/>
      <c r="AB794" s="27"/>
      <c r="AC794" s="27"/>
      <c r="AD794" s="27"/>
      <c r="AE794" s="27"/>
      <c r="AF794" s="27"/>
      <c r="AG794" s="27"/>
      <c r="AH794" s="27"/>
      <c r="AI794" s="27"/>
      <c r="AJ794" s="27"/>
      <c r="AK794" s="27"/>
      <c r="AL794" s="27"/>
    </row>
    <row r="795" spans="1:38">
      <c r="A795" s="27"/>
      <c r="B795" s="27"/>
      <c r="C795" s="27"/>
      <c r="D795" s="27"/>
      <c r="E795" s="27"/>
      <c r="F795" s="27"/>
      <c r="G795" s="27"/>
      <c r="H795" s="27"/>
      <c r="I795" s="27"/>
      <c r="J795" s="27"/>
      <c r="K795" s="27"/>
      <c r="L795" s="27"/>
      <c r="M795" s="27"/>
      <c r="N795" s="27"/>
      <c r="O795" s="27"/>
      <c r="P795" s="27"/>
      <c r="Q795" s="27"/>
      <c r="R795" s="80"/>
      <c r="S795" s="27"/>
      <c r="T795" s="27"/>
      <c r="U795" s="27"/>
      <c r="V795" s="27"/>
      <c r="W795" s="27"/>
      <c r="X795" s="27"/>
      <c r="Y795" s="27"/>
      <c r="Z795" s="27"/>
      <c r="AA795" s="27"/>
      <c r="AB795" s="27"/>
      <c r="AC795" s="27"/>
      <c r="AD795" s="27"/>
      <c r="AE795" s="27"/>
      <c r="AF795" s="27"/>
      <c r="AG795" s="27"/>
      <c r="AH795" s="27"/>
      <c r="AI795" s="27"/>
      <c r="AJ795" s="27"/>
      <c r="AK795" s="27"/>
      <c r="AL795" s="27"/>
    </row>
    <row r="796" spans="1:38">
      <c r="A796" s="27"/>
      <c r="B796" s="27"/>
      <c r="C796" s="27"/>
      <c r="D796" s="27"/>
      <c r="E796" s="27"/>
      <c r="F796" s="27"/>
      <c r="G796" s="27"/>
      <c r="H796" s="27"/>
      <c r="I796" s="27"/>
      <c r="J796" s="27"/>
      <c r="K796" s="27"/>
      <c r="L796" s="27"/>
      <c r="M796" s="27"/>
      <c r="N796" s="27"/>
      <c r="O796" s="27"/>
      <c r="P796" s="27"/>
      <c r="Q796" s="27"/>
      <c r="R796" s="80"/>
      <c r="S796" s="27"/>
      <c r="T796" s="27"/>
      <c r="U796" s="27"/>
      <c r="V796" s="27"/>
      <c r="W796" s="27"/>
      <c r="X796" s="27"/>
      <c r="Y796" s="27"/>
      <c r="Z796" s="27"/>
      <c r="AA796" s="27"/>
      <c r="AB796" s="27"/>
      <c r="AC796" s="27"/>
      <c r="AD796" s="27"/>
      <c r="AE796" s="27"/>
      <c r="AF796" s="27"/>
      <c r="AG796" s="27"/>
      <c r="AH796" s="27"/>
      <c r="AI796" s="27"/>
      <c r="AJ796" s="27"/>
      <c r="AK796" s="27"/>
      <c r="AL796" s="27"/>
    </row>
    <row r="797" spans="1:38">
      <c r="A797" s="27"/>
      <c r="B797" s="27"/>
      <c r="C797" s="27"/>
      <c r="D797" s="27"/>
      <c r="E797" s="27"/>
      <c r="F797" s="27"/>
      <c r="G797" s="27"/>
      <c r="H797" s="27"/>
      <c r="I797" s="27"/>
      <c r="J797" s="27"/>
      <c r="K797" s="27"/>
      <c r="L797" s="27"/>
      <c r="M797" s="27"/>
      <c r="N797" s="27"/>
      <c r="O797" s="27"/>
      <c r="P797" s="27"/>
      <c r="Q797" s="27"/>
      <c r="R797" s="80"/>
      <c r="S797" s="27"/>
      <c r="T797" s="27"/>
      <c r="U797" s="27"/>
      <c r="V797" s="27"/>
      <c r="W797" s="27"/>
      <c r="X797" s="27"/>
      <c r="Y797" s="27"/>
      <c r="Z797" s="27"/>
      <c r="AA797" s="27"/>
      <c r="AB797" s="27"/>
      <c r="AC797" s="27"/>
      <c r="AD797" s="27"/>
      <c r="AE797" s="27"/>
      <c r="AF797" s="27"/>
      <c r="AG797" s="27"/>
      <c r="AH797" s="27"/>
      <c r="AI797" s="27"/>
      <c r="AJ797" s="27"/>
      <c r="AK797" s="27"/>
      <c r="AL797" s="27"/>
    </row>
    <row r="798" spans="1:38">
      <c r="A798" s="27"/>
      <c r="B798" s="27"/>
      <c r="C798" s="27"/>
      <c r="D798" s="27"/>
      <c r="E798" s="27"/>
      <c r="F798" s="27"/>
      <c r="G798" s="27"/>
      <c r="H798" s="27"/>
      <c r="I798" s="27"/>
      <c r="J798" s="27"/>
      <c r="K798" s="27"/>
      <c r="L798" s="27"/>
      <c r="M798" s="27"/>
      <c r="N798" s="27"/>
      <c r="O798" s="27"/>
      <c r="P798" s="27"/>
      <c r="Q798" s="27"/>
      <c r="R798" s="80"/>
      <c r="S798" s="27"/>
      <c r="T798" s="27"/>
      <c r="U798" s="27"/>
      <c r="V798" s="27"/>
      <c r="W798" s="27"/>
      <c r="X798" s="27"/>
      <c r="Y798" s="27"/>
      <c r="Z798" s="27"/>
      <c r="AA798" s="27"/>
      <c r="AB798" s="27"/>
      <c r="AC798" s="27"/>
      <c r="AD798" s="27"/>
      <c r="AE798" s="27"/>
      <c r="AF798" s="27"/>
      <c r="AG798" s="27"/>
      <c r="AH798" s="27"/>
      <c r="AI798" s="27"/>
      <c r="AJ798" s="27"/>
      <c r="AK798" s="27"/>
      <c r="AL798" s="27"/>
    </row>
    <row r="799" spans="1:38">
      <c r="A799" s="27"/>
      <c r="B799" s="27"/>
      <c r="C799" s="27"/>
      <c r="D799" s="27"/>
      <c r="E799" s="27"/>
      <c r="F799" s="27"/>
      <c r="G799" s="27"/>
      <c r="H799" s="27"/>
      <c r="I799" s="27"/>
      <c r="J799" s="27"/>
      <c r="K799" s="27"/>
      <c r="L799" s="27"/>
      <c r="M799" s="27"/>
      <c r="N799" s="27"/>
      <c r="O799" s="27"/>
      <c r="P799" s="27"/>
      <c r="Q799" s="27"/>
      <c r="R799" s="80"/>
      <c r="S799" s="27"/>
      <c r="T799" s="27"/>
      <c r="U799" s="27"/>
      <c r="V799" s="27"/>
      <c r="W799" s="27"/>
      <c r="X799" s="27"/>
      <c r="Y799" s="27"/>
      <c r="Z799" s="27"/>
      <c r="AA799" s="27"/>
      <c r="AB799" s="27"/>
      <c r="AC799" s="27"/>
      <c r="AD799" s="27"/>
      <c r="AE799" s="27"/>
      <c r="AF799" s="27"/>
      <c r="AG799" s="27"/>
      <c r="AH799" s="27"/>
      <c r="AI799" s="27"/>
      <c r="AJ799" s="27"/>
      <c r="AK799" s="27"/>
      <c r="AL799" s="27"/>
    </row>
    <row r="800" spans="1:38">
      <c r="A800" s="27"/>
      <c r="B800" s="27"/>
      <c r="C800" s="27"/>
      <c r="D800" s="27"/>
      <c r="E800" s="27"/>
      <c r="F800" s="27"/>
      <c r="G800" s="27"/>
      <c r="H800" s="27"/>
      <c r="I800" s="27"/>
      <c r="J800" s="27"/>
      <c r="K800" s="27"/>
      <c r="L800" s="27"/>
      <c r="M800" s="27"/>
      <c r="N800" s="27"/>
      <c r="O800" s="27"/>
      <c r="P800" s="27"/>
      <c r="Q800" s="27"/>
      <c r="R800" s="80"/>
      <c r="S800" s="27"/>
      <c r="T800" s="27"/>
      <c r="U800" s="27"/>
      <c r="V800" s="27"/>
      <c r="W800" s="27"/>
      <c r="X800" s="27"/>
      <c r="Y800" s="27"/>
      <c r="Z800" s="27"/>
      <c r="AA800" s="27"/>
      <c r="AB800" s="27"/>
      <c r="AC800" s="27"/>
      <c r="AD800" s="27"/>
      <c r="AE800" s="27"/>
      <c r="AF800" s="27"/>
      <c r="AG800" s="27"/>
      <c r="AH800" s="27"/>
      <c r="AI800" s="27"/>
      <c r="AJ800" s="27"/>
      <c r="AK800" s="27"/>
      <c r="AL800" s="27"/>
    </row>
    <row r="801" spans="1:38">
      <c r="A801" s="27"/>
      <c r="B801" s="27"/>
      <c r="C801" s="27"/>
      <c r="D801" s="27"/>
      <c r="E801" s="27"/>
      <c r="F801" s="27"/>
      <c r="G801" s="27"/>
      <c r="H801" s="27"/>
      <c r="I801" s="27"/>
      <c r="J801" s="27"/>
      <c r="K801" s="27"/>
      <c r="L801" s="27"/>
      <c r="M801" s="27"/>
      <c r="N801" s="27"/>
      <c r="O801" s="27"/>
      <c r="P801" s="27"/>
      <c r="Q801" s="27"/>
      <c r="R801" s="80"/>
      <c r="S801" s="27"/>
      <c r="T801" s="27"/>
      <c r="U801" s="27"/>
      <c r="V801" s="27"/>
      <c r="W801" s="27"/>
      <c r="X801" s="27"/>
      <c r="Y801" s="27"/>
      <c r="Z801" s="27"/>
      <c r="AA801" s="27"/>
      <c r="AB801" s="27"/>
      <c r="AC801" s="27"/>
      <c r="AD801" s="27"/>
      <c r="AE801" s="27"/>
      <c r="AF801" s="27"/>
      <c r="AG801" s="27"/>
      <c r="AH801" s="27"/>
      <c r="AI801" s="27"/>
      <c r="AJ801" s="27"/>
      <c r="AK801" s="27"/>
      <c r="AL801" s="27"/>
    </row>
    <row r="802" spans="1:38">
      <c r="A802" s="27"/>
      <c r="B802" s="27"/>
      <c r="C802" s="27"/>
      <c r="D802" s="27"/>
      <c r="E802" s="27"/>
      <c r="F802" s="27"/>
      <c r="G802" s="27"/>
      <c r="H802" s="27"/>
      <c r="I802" s="27"/>
      <c r="J802" s="27"/>
      <c r="K802" s="27"/>
      <c r="L802" s="27"/>
      <c r="M802" s="27"/>
      <c r="N802" s="27"/>
      <c r="O802" s="27"/>
      <c r="P802" s="27"/>
      <c r="Q802" s="27"/>
      <c r="R802" s="80"/>
      <c r="S802" s="27"/>
      <c r="T802" s="27"/>
      <c r="U802" s="27"/>
      <c r="V802" s="27"/>
      <c r="W802" s="27"/>
      <c r="X802" s="27"/>
      <c r="Y802" s="27"/>
      <c r="Z802" s="27"/>
      <c r="AA802" s="27"/>
      <c r="AB802" s="27"/>
      <c r="AC802" s="27"/>
      <c r="AD802" s="27"/>
      <c r="AE802" s="27"/>
      <c r="AF802" s="27"/>
      <c r="AG802" s="27"/>
      <c r="AH802" s="27"/>
      <c r="AI802" s="27"/>
      <c r="AJ802" s="27"/>
      <c r="AK802" s="27"/>
      <c r="AL802" s="27"/>
    </row>
    <row r="803" spans="1:38">
      <c r="A803" s="27"/>
      <c r="B803" s="27"/>
      <c r="C803" s="27"/>
      <c r="D803" s="27"/>
      <c r="E803" s="27"/>
      <c r="F803" s="27"/>
      <c r="G803" s="27"/>
      <c r="H803" s="27"/>
      <c r="I803" s="27"/>
      <c r="J803" s="27"/>
      <c r="K803" s="27"/>
      <c r="L803" s="27"/>
      <c r="M803" s="27"/>
      <c r="N803" s="27"/>
      <c r="O803" s="27"/>
      <c r="P803" s="27"/>
      <c r="Q803" s="27"/>
      <c r="R803" s="80"/>
      <c r="S803" s="27"/>
      <c r="T803" s="27"/>
      <c r="U803" s="27"/>
      <c r="V803" s="27"/>
      <c r="W803" s="27"/>
      <c r="X803" s="27"/>
      <c r="Y803" s="27"/>
      <c r="Z803" s="27"/>
      <c r="AA803" s="27"/>
      <c r="AB803" s="27"/>
      <c r="AC803" s="27"/>
      <c r="AD803" s="27"/>
      <c r="AE803" s="27"/>
      <c r="AF803" s="27"/>
      <c r="AG803" s="27"/>
      <c r="AH803" s="27"/>
      <c r="AI803" s="27"/>
      <c r="AJ803" s="27"/>
      <c r="AK803" s="27"/>
      <c r="AL803" s="27"/>
    </row>
    <row r="804" spans="1:38">
      <c r="A804" s="27"/>
      <c r="B804" s="27"/>
      <c r="C804" s="27"/>
      <c r="D804" s="27"/>
      <c r="E804" s="27"/>
      <c r="F804" s="27"/>
      <c r="G804" s="27"/>
      <c r="H804" s="27"/>
      <c r="I804" s="27"/>
      <c r="J804" s="27"/>
      <c r="K804" s="27"/>
      <c r="L804" s="27"/>
      <c r="M804" s="27"/>
      <c r="N804" s="27"/>
      <c r="O804" s="27"/>
      <c r="P804" s="27"/>
      <c r="Q804" s="27"/>
      <c r="R804" s="80"/>
      <c r="S804" s="27"/>
      <c r="T804" s="27"/>
      <c r="U804" s="27"/>
      <c r="V804" s="27"/>
      <c r="W804" s="27"/>
      <c r="X804" s="27"/>
      <c r="Y804" s="27"/>
      <c r="Z804" s="27"/>
      <c r="AA804" s="27"/>
      <c r="AB804" s="27"/>
      <c r="AC804" s="27"/>
      <c r="AD804" s="27"/>
      <c r="AE804" s="27"/>
      <c r="AF804" s="27"/>
      <c r="AG804" s="27"/>
      <c r="AH804" s="27"/>
      <c r="AI804" s="27"/>
      <c r="AJ804" s="27"/>
      <c r="AK804" s="27"/>
      <c r="AL804" s="27"/>
    </row>
    <row r="805" spans="1:38">
      <c r="A805" s="27"/>
      <c r="B805" s="27"/>
      <c r="C805" s="27"/>
      <c r="D805" s="27"/>
      <c r="E805" s="27"/>
      <c r="F805" s="27"/>
      <c r="G805" s="27"/>
      <c r="H805" s="27"/>
      <c r="I805" s="27"/>
      <c r="J805" s="27"/>
      <c r="K805" s="27"/>
      <c r="L805" s="27"/>
      <c r="M805" s="27"/>
      <c r="N805" s="27"/>
      <c r="O805" s="27"/>
      <c r="P805" s="27"/>
      <c r="Q805" s="27"/>
      <c r="R805" s="80"/>
      <c r="S805" s="27"/>
      <c r="T805" s="27"/>
      <c r="U805" s="27"/>
      <c r="V805" s="27"/>
      <c r="W805" s="27"/>
      <c r="X805" s="27"/>
      <c r="Y805" s="27"/>
      <c r="Z805" s="27"/>
      <c r="AA805" s="27"/>
      <c r="AB805" s="27"/>
      <c r="AC805" s="27"/>
      <c r="AD805" s="27"/>
      <c r="AE805" s="27"/>
      <c r="AF805" s="27"/>
      <c r="AG805" s="27"/>
      <c r="AH805" s="27"/>
      <c r="AI805" s="27"/>
      <c r="AJ805" s="27"/>
      <c r="AK805" s="27"/>
      <c r="AL805" s="27"/>
    </row>
    <row r="806" spans="1:38">
      <c r="A806" s="27"/>
      <c r="B806" s="27"/>
      <c r="C806" s="27"/>
      <c r="D806" s="27"/>
      <c r="E806" s="27"/>
      <c r="F806" s="27"/>
      <c r="G806" s="27"/>
      <c r="H806" s="27"/>
      <c r="I806" s="27"/>
      <c r="J806" s="27"/>
      <c r="K806" s="27"/>
      <c r="L806" s="27"/>
      <c r="M806" s="27"/>
      <c r="N806" s="27"/>
      <c r="O806" s="27"/>
      <c r="P806" s="27"/>
      <c r="Q806" s="27"/>
      <c r="R806" s="80"/>
      <c r="S806" s="27"/>
      <c r="T806" s="27"/>
      <c r="U806" s="27"/>
      <c r="V806" s="27"/>
      <c r="W806" s="27"/>
      <c r="X806" s="27"/>
      <c r="Y806" s="27"/>
      <c r="Z806" s="27"/>
      <c r="AA806" s="27"/>
      <c r="AB806" s="27"/>
      <c r="AC806" s="27"/>
      <c r="AD806" s="27"/>
      <c r="AE806" s="27"/>
      <c r="AF806" s="27"/>
      <c r="AG806" s="27"/>
      <c r="AH806" s="27"/>
      <c r="AI806" s="27"/>
      <c r="AJ806" s="27"/>
      <c r="AK806" s="27"/>
      <c r="AL806" s="27"/>
    </row>
    <row r="807" spans="1:38">
      <c r="A807" s="27"/>
      <c r="B807" s="27"/>
      <c r="C807" s="27"/>
      <c r="D807" s="27"/>
      <c r="E807" s="27"/>
      <c r="F807" s="27"/>
      <c r="G807" s="27"/>
      <c r="H807" s="27"/>
      <c r="I807" s="27"/>
      <c r="J807" s="27"/>
      <c r="K807" s="27"/>
      <c r="L807" s="27"/>
      <c r="M807" s="27"/>
      <c r="N807" s="27"/>
      <c r="O807" s="27"/>
      <c r="P807" s="27"/>
      <c r="Q807" s="27"/>
      <c r="R807" s="80"/>
      <c r="S807" s="27"/>
      <c r="T807" s="27"/>
      <c r="U807" s="27"/>
      <c r="V807" s="27"/>
      <c r="W807" s="27"/>
      <c r="X807" s="27"/>
      <c r="Y807" s="27"/>
      <c r="Z807" s="27"/>
      <c r="AA807" s="27"/>
      <c r="AB807" s="27"/>
      <c r="AC807" s="27"/>
      <c r="AD807" s="27"/>
      <c r="AE807" s="27"/>
      <c r="AF807" s="27"/>
      <c r="AG807" s="27"/>
      <c r="AH807" s="27"/>
      <c r="AI807" s="27"/>
      <c r="AJ807" s="27"/>
      <c r="AK807" s="27"/>
      <c r="AL807" s="27"/>
    </row>
    <row r="808" spans="1:38">
      <c r="A808" s="27"/>
      <c r="B808" s="27"/>
      <c r="C808" s="27"/>
      <c r="D808" s="27"/>
      <c r="E808" s="27"/>
      <c r="F808" s="27"/>
      <c r="G808" s="27"/>
      <c r="H808" s="27"/>
      <c r="I808" s="27"/>
      <c r="J808" s="27"/>
      <c r="K808" s="27"/>
      <c r="L808" s="27"/>
      <c r="M808" s="27"/>
      <c r="N808" s="27"/>
      <c r="O808" s="27"/>
      <c r="P808" s="27"/>
      <c r="Q808" s="27"/>
      <c r="R808" s="80"/>
      <c r="S808" s="27"/>
      <c r="T808" s="27"/>
      <c r="U808" s="27"/>
      <c r="V808" s="27"/>
      <c r="W808" s="27"/>
      <c r="X808" s="27"/>
      <c r="Y808" s="27"/>
      <c r="Z808" s="27"/>
      <c r="AA808" s="27"/>
      <c r="AB808" s="27"/>
      <c r="AC808" s="27"/>
      <c r="AD808" s="27"/>
      <c r="AE808" s="27"/>
      <c r="AF808" s="27"/>
      <c r="AG808" s="27"/>
      <c r="AH808" s="27"/>
      <c r="AI808" s="27"/>
      <c r="AJ808" s="27"/>
      <c r="AK808" s="27"/>
      <c r="AL808" s="27"/>
    </row>
    <row r="809" spans="1:38">
      <c r="A809" s="27"/>
      <c r="B809" s="27"/>
      <c r="C809" s="27"/>
      <c r="D809" s="27"/>
      <c r="E809" s="27"/>
      <c r="F809" s="27"/>
      <c r="G809" s="27"/>
      <c r="H809" s="27"/>
      <c r="I809" s="27"/>
      <c r="J809" s="27"/>
      <c r="K809" s="27"/>
      <c r="L809" s="27"/>
      <c r="M809" s="27"/>
      <c r="N809" s="27"/>
      <c r="O809" s="27"/>
      <c r="P809" s="27"/>
      <c r="Q809" s="27"/>
      <c r="R809" s="80"/>
      <c r="S809" s="27"/>
      <c r="T809" s="27"/>
      <c r="U809" s="27"/>
      <c r="V809" s="27"/>
      <c r="W809" s="27"/>
      <c r="X809" s="27"/>
      <c r="Y809" s="27"/>
      <c r="Z809" s="27"/>
      <c r="AA809" s="27"/>
      <c r="AB809" s="27"/>
      <c r="AC809" s="27"/>
      <c r="AD809" s="27"/>
      <c r="AE809" s="27"/>
      <c r="AF809" s="27"/>
      <c r="AG809" s="27"/>
      <c r="AH809" s="27"/>
      <c r="AI809" s="27"/>
      <c r="AJ809" s="27"/>
      <c r="AK809" s="27"/>
      <c r="AL809" s="27"/>
    </row>
    <row r="810" spans="1:38">
      <c r="A810" s="27"/>
      <c r="B810" s="27"/>
      <c r="C810" s="27"/>
      <c r="D810" s="27"/>
      <c r="E810" s="27"/>
      <c r="F810" s="27"/>
      <c r="G810" s="27"/>
      <c r="H810" s="27"/>
      <c r="I810" s="27"/>
      <c r="J810" s="27"/>
      <c r="K810" s="27"/>
      <c r="L810" s="27"/>
      <c r="M810" s="27"/>
      <c r="N810" s="27"/>
      <c r="O810" s="27"/>
      <c r="P810" s="27"/>
      <c r="Q810" s="27"/>
      <c r="R810" s="80"/>
      <c r="S810" s="27"/>
      <c r="T810" s="27"/>
      <c r="U810" s="27"/>
      <c r="V810" s="27"/>
      <c r="W810" s="27"/>
      <c r="X810" s="27"/>
      <c r="Y810" s="27"/>
      <c r="Z810" s="27"/>
      <c r="AA810" s="27"/>
      <c r="AB810" s="27"/>
      <c r="AC810" s="27"/>
      <c r="AD810" s="27"/>
      <c r="AE810" s="27"/>
      <c r="AF810" s="27"/>
      <c r="AG810" s="27"/>
      <c r="AH810" s="27"/>
      <c r="AI810" s="27"/>
      <c r="AJ810" s="27"/>
      <c r="AK810" s="27"/>
      <c r="AL810" s="27"/>
    </row>
    <row r="811" spans="1:38">
      <c r="A811" s="27"/>
      <c r="B811" s="27"/>
      <c r="C811" s="27"/>
      <c r="D811" s="27"/>
      <c r="E811" s="27"/>
      <c r="F811" s="27"/>
      <c r="G811" s="27"/>
      <c r="H811" s="27"/>
      <c r="I811" s="27"/>
      <c r="J811" s="27"/>
      <c r="K811" s="27"/>
      <c r="L811" s="27"/>
      <c r="M811" s="27"/>
      <c r="N811" s="27"/>
      <c r="O811" s="27"/>
      <c r="P811" s="27"/>
      <c r="Q811" s="27"/>
      <c r="R811" s="80"/>
      <c r="S811" s="27"/>
      <c r="T811" s="27"/>
      <c r="U811" s="27"/>
      <c r="V811" s="27"/>
      <c r="W811" s="27"/>
      <c r="X811" s="27"/>
      <c r="Y811" s="27"/>
      <c r="Z811" s="27"/>
      <c r="AA811" s="27"/>
      <c r="AB811" s="27"/>
      <c r="AC811" s="27"/>
      <c r="AD811" s="27"/>
      <c r="AE811" s="27"/>
      <c r="AF811" s="27"/>
      <c r="AG811" s="27"/>
      <c r="AH811" s="27"/>
      <c r="AI811" s="27"/>
      <c r="AJ811" s="27"/>
      <c r="AK811" s="27"/>
      <c r="AL811" s="27"/>
    </row>
    <row r="812" spans="1:38">
      <c r="A812" s="27"/>
      <c r="B812" s="27"/>
      <c r="C812" s="27"/>
      <c r="D812" s="27"/>
      <c r="E812" s="27"/>
      <c r="F812" s="27"/>
      <c r="G812" s="27"/>
      <c r="H812" s="27"/>
      <c r="I812" s="27"/>
      <c r="J812" s="27"/>
      <c r="K812" s="27"/>
      <c r="L812" s="27"/>
      <c r="M812" s="27"/>
      <c r="N812" s="27"/>
      <c r="O812" s="27"/>
      <c r="P812" s="27"/>
      <c r="Q812" s="27"/>
      <c r="R812" s="80"/>
      <c r="S812" s="27"/>
      <c r="T812" s="27"/>
      <c r="U812" s="27"/>
      <c r="V812" s="27"/>
      <c r="W812" s="27"/>
      <c r="X812" s="27"/>
      <c r="Y812" s="27"/>
      <c r="Z812" s="27"/>
      <c r="AA812" s="27"/>
      <c r="AB812" s="27"/>
      <c r="AC812" s="27"/>
      <c r="AD812" s="27"/>
      <c r="AE812" s="27"/>
      <c r="AF812" s="27"/>
      <c r="AG812" s="27"/>
      <c r="AH812" s="27"/>
      <c r="AI812" s="27"/>
      <c r="AJ812" s="27"/>
      <c r="AK812" s="27"/>
      <c r="AL812" s="27"/>
    </row>
    <row r="813" spans="1:38">
      <c r="A813" s="27"/>
      <c r="B813" s="27"/>
      <c r="C813" s="27"/>
      <c r="D813" s="27"/>
      <c r="E813" s="27"/>
      <c r="F813" s="27"/>
      <c r="G813" s="27"/>
      <c r="H813" s="27"/>
      <c r="I813" s="27"/>
      <c r="J813" s="27"/>
      <c r="K813" s="27"/>
      <c r="L813" s="27"/>
      <c r="M813" s="27"/>
      <c r="N813" s="27"/>
      <c r="O813" s="27"/>
      <c r="P813" s="27"/>
      <c r="Q813" s="27"/>
      <c r="R813" s="80"/>
      <c r="S813" s="27"/>
      <c r="T813" s="27"/>
      <c r="U813" s="27"/>
      <c r="V813" s="27"/>
      <c r="W813" s="27"/>
      <c r="X813" s="27"/>
      <c r="Y813" s="27"/>
      <c r="Z813" s="27"/>
      <c r="AA813" s="27"/>
      <c r="AB813" s="27"/>
      <c r="AC813" s="27"/>
      <c r="AD813" s="27"/>
      <c r="AE813" s="27"/>
      <c r="AF813" s="27"/>
      <c r="AG813" s="27"/>
      <c r="AH813" s="27"/>
      <c r="AI813" s="27"/>
      <c r="AJ813" s="27"/>
      <c r="AK813" s="27"/>
      <c r="AL813" s="27"/>
    </row>
    <row r="814" spans="1:38">
      <c r="A814" s="27"/>
      <c r="B814" s="27"/>
      <c r="C814" s="27"/>
      <c r="D814" s="27"/>
      <c r="E814" s="27"/>
      <c r="F814" s="27"/>
      <c r="G814" s="27"/>
      <c r="H814" s="27"/>
      <c r="I814" s="27"/>
      <c r="J814" s="27"/>
      <c r="K814" s="27"/>
      <c r="L814" s="27"/>
      <c r="M814" s="27"/>
      <c r="N814" s="27"/>
      <c r="O814" s="27"/>
      <c r="P814" s="27"/>
      <c r="Q814" s="27"/>
      <c r="R814" s="80"/>
      <c r="S814" s="27"/>
      <c r="T814" s="27"/>
      <c r="U814" s="27"/>
      <c r="V814" s="27"/>
      <c r="W814" s="27"/>
      <c r="X814" s="27"/>
      <c r="Y814" s="27"/>
      <c r="Z814" s="27"/>
      <c r="AA814" s="27"/>
      <c r="AB814" s="27"/>
      <c r="AC814" s="27"/>
      <c r="AD814" s="27"/>
      <c r="AE814" s="27"/>
      <c r="AF814" s="27"/>
      <c r="AG814" s="27"/>
      <c r="AH814" s="27"/>
      <c r="AI814" s="27"/>
      <c r="AJ814" s="27"/>
      <c r="AK814" s="27"/>
      <c r="AL814" s="27"/>
    </row>
    <row r="815" spans="1:38">
      <c r="A815" s="27"/>
      <c r="B815" s="27"/>
      <c r="C815" s="27"/>
      <c r="D815" s="27"/>
      <c r="E815" s="27"/>
      <c r="F815" s="27"/>
      <c r="G815" s="27"/>
      <c r="H815" s="27"/>
      <c r="I815" s="27"/>
      <c r="J815" s="27"/>
      <c r="K815" s="27"/>
      <c r="L815" s="27"/>
      <c r="M815" s="27"/>
      <c r="N815" s="27"/>
      <c r="O815" s="27"/>
      <c r="P815" s="27"/>
      <c r="Q815" s="27"/>
      <c r="R815" s="80"/>
      <c r="S815" s="27"/>
      <c r="T815" s="27"/>
      <c r="U815" s="27"/>
      <c r="V815" s="27"/>
      <c r="W815" s="27"/>
      <c r="X815" s="27"/>
      <c r="Y815" s="27"/>
      <c r="Z815" s="27"/>
      <c r="AA815" s="27"/>
      <c r="AB815" s="27"/>
      <c r="AC815" s="27"/>
      <c r="AD815" s="27"/>
      <c r="AE815" s="27"/>
      <c r="AF815" s="27"/>
      <c r="AG815" s="27"/>
      <c r="AH815" s="27"/>
      <c r="AI815" s="27"/>
      <c r="AJ815" s="27"/>
      <c r="AK815" s="27"/>
      <c r="AL815" s="27"/>
    </row>
    <row r="816" spans="1:38">
      <c r="A816" s="27"/>
      <c r="B816" s="27"/>
      <c r="C816" s="27"/>
      <c r="D816" s="27"/>
      <c r="E816" s="27"/>
      <c r="F816" s="27"/>
      <c r="G816" s="27"/>
      <c r="H816" s="27"/>
      <c r="I816" s="27"/>
      <c r="J816" s="27"/>
      <c r="K816" s="27"/>
      <c r="L816" s="27"/>
      <c r="M816" s="27"/>
      <c r="N816" s="27"/>
      <c r="O816" s="27"/>
      <c r="P816" s="27"/>
      <c r="Q816" s="27"/>
      <c r="R816" s="80"/>
      <c r="S816" s="27"/>
      <c r="T816" s="27"/>
      <c r="U816" s="27"/>
      <c r="V816" s="27"/>
      <c r="W816" s="27"/>
      <c r="X816" s="27"/>
      <c r="Y816" s="27"/>
      <c r="Z816" s="27"/>
      <c r="AA816" s="27"/>
      <c r="AB816" s="27"/>
      <c r="AC816" s="27"/>
      <c r="AD816" s="27"/>
      <c r="AE816" s="27"/>
      <c r="AF816" s="27"/>
      <c r="AG816" s="27"/>
      <c r="AH816" s="27"/>
      <c r="AI816" s="27"/>
      <c r="AJ816" s="27"/>
      <c r="AK816" s="27"/>
      <c r="AL816" s="27"/>
    </row>
    <row r="817" spans="1:38">
      <c r="A817" s="27"/>
      <c r="B817" s="27"/>
      <c r="C817" s="27"/>
      <c r="D817" s="27"/>
      <c r="E817" s="27"/>
      <c r="F817" s="27"/>
      <c r="G817" s="27"/>
      <c r="H817" s="27"/>
      <c r="I817" s="27"/>
      <c r="J817" s="27"/>
      <c r="K817" s="27"/>
      <c r="L817" s="27"/>
      <c r="M817" s="27"/>
      <c r="N817" s="27"/>
      <c r="O817" s="27"/>
      <c r="P817" s="27"/>
      <c r="Q817" s="27"/>
      <c r="R817" s="80"/>
      <c r="S817" s="27"/>
      <c r="T817" s="27"/>
      <c r="U817" s="27"/>
      <c r="V817" s="27"/>
      <c r="W817" s="27"/>
      <c r="X817" s="27"/>
      <c r="Y817" s="27"/>
      <c r="Z817" s="27"/>
      <c r="AA817" s="27"/>
      <c r="AB817" s="27"/>
      <c r="AC817" s="27"/>
      <c r="AD817" s="27"/>
      <c r="AE817" s="27"/>
      <c r="AF817" s="27"/>
      <c r="AG817" s="27"/>
      <c r="AH817" s="27"/>
      <c r="AI817" s="27"/>
      <c r="AJ817" s="27"/>
      <c r="AK817" s="27"/>
      <c r="AL817" s="27"/>
    </row>
    <row r="818" spans="1:38">
      <c r="A818" s="27"/>
      <c r="B818" s="27"/>
      <c r="C818" s="27"/>
      <c r="D818" s="27"/>
      <c r="E818" s="27"/>
      <c r="F818" s="27"/>
      <c r="G818" s="27"/>
      <c r="H818" s="27"/>
      <c r="I818" s="27"/>
      <c r="J818" s="27"/>
      <c r="K818" s="27"/>
      <c r="L818" s="27"/>
      <c r="M818" s="27"/>
      <c r="N818" s="27"/>
      <c r="O818" s="27"/>
      <c r="P818" s="27"/>
      <c r="Q818" s="27"/>
      <c r="R818" s="80"/>
      <c r="S818" s="27"/>
      <c r="T818" s="27"/>
      <c r="U818" s="27"/>
      <c r="V818" s="27"/>
      <c r="W818" s="27"/>
      <c r="X818" s="27"/>
      <c r="Y818" s="27"/>
      <c r="Z818" s="27"/>
      <c r="AA818" s="27"/>
      <c r="AB818" s="27"/>
      <c r="AC818" s="27"/>
      <c r="AD818" s="27"/>
      <c r="AE818" s="27"/>
      <c r="AF818" s="27"/>
      <c r="AG818" s="27"/>
      <c r="AH818" s="27"/>
      <c r="AI818" s="27"/>
      <c r="AJ818" s="27"/>
      <c r="AK818" s="27"/>
      <c r="AL818" s="27"/>
    </row>
    <row r="819" spans="1:38">
      <c r="A819" s="27"/>
      <c r="B819" s="27"/>
      <c r="C819" s="27"/>
      <c r="D819" s="27"/>
      <c r="E819" s="27"/>
      <c r="F819" s="27"/>
      <c r="G819" s="27"/>
      <c r="H819" s="27"/>
      <c r="I819" s="27"/>
      <c r="J819" s="27"/>
      <c r="K819" s="27"/>
      <c r="L819" s="27"/>
      <c r="M819" s="27"/>
      <c r="N819" s="27"/>
      <c r="O819" s="27"/>
      <c r="P819" s="27"/>
      <c r="Q819" s="27"/>
      <c r="R819" s="80"/>
      <c r="S819" s="27"/>
      <c r="T819" s="27"/>
      <c r="U819" s="27"/>
      <c r="V819" s="27"/>
      <c r="W819" s="27"/>
      <c r="X819" s="27"/>
      <c r="Y819" s="27"/>
      <c r="Z819" s="27"/>
      <c r="AA819" s="27"/>
      <c r="AB819" s="27"/>
      <c r="AC819" s="27"/>
      <c r="AD819" s="27"/>
      <c r="AE819" s="27"/>
      <c r="AF819" s="27"/>
      <c r="AG819" s="27"/>
      <c r="AH819" s="27"/>
      <c r="AI819" s="27"/>
      <c r="AJ819" s="27"/>
      <c r="AK819" s="27"/>
      <c r="AL819" s="27"/>
    </row>
    <row r="820" spans="1:38">
      <c r="A820" s="27"/>
      <c r="B820" s="27"/>
      <c r="C820" s="27"/>
      <c r="D820" s="27"/>
      <c r="E820" s="27"/>
      <c r="F820" s="27"/>
      <c r="G820" s="27"/>
      <c r="H820" s="27"/>
      <c r="I820" s="27"/>
      <c r="J820" s="27"/>
      <c r="K820" s="27"/>
      <c r="L820" s="27"/>
      <c r="M820" s="27"/>
      <c r="N820" s="27"/>
      <c r="O820" s="27"/>
      <c r="P820" s="27"/>
      <c r="Q820" s="27"/>
      <c r="R820" s="80"/>
      <c r="S820" s="27"/>
      <c r="T820" s="27"/>
      <c r="U820" s="27"/>
      <c r="V820" s="27"/>
      <c r="W820" s="27"/>
      <c r="X820" s="27"/>
      <c r="Y820" s="27"/>
      <c r="Z820" s="27"/>
      <c r="AA820" s="27"/>
      <c r="AB820" s="27"/>
      <c r="AC820" s="27"/>
      <c r="AD820" s="27"/>
      <c r="AE820" s="27"/>
      <c r="AF820" s="27"/>
      <c r="AG820" s="27"/>
      <c r="AH820" s="27"/>
      <c r="AI820" s="27"/>
      <c r="AJ820" s="27"/>
      <c r="AK820" s="27"/>
      <c r="AL820" s="27"/>
    </row>
    <row r="821" spans="1:38">
      <c r="A821" s="27"/>
      <c r="B821" s="27"/>
      <c r="C821" s="27"/>
      <c r="D821" s="27"/>
      <c r="E821" s="27"/>
      <c r="F821" s="27"/>
      <c r="G821" s="27"/>
      <c r="H821" s="27"/>
      <c r="I821" s="27"/>
      <c r="J821" s="27"/>
      <c r="K821" s="27"/>
      <c r="L821" s="27"/>
      <c r="M821" s="27"/>
      <c r="N821" s="27"/>
      <c r="O821" s="27"/>
      <c r="P821" s="27"/>
      <c r="Q821" s="27"/>
      <c r="R821" s="80"/>
      <c r="S821" s="27"/>
      <c r="T821" s="27"/>
      <c r="U821" s="27"/>
      <c r="V821" s="27"/>
      <c r="W821" s="27"/>
      <c r="X821" s="27"/>
      <c r="Y821" s="27"/>
      <c r="Z821" s="27"/>
      <c r="AA821" s="27"/>
      <c r="AB821" s="27"/>
      <c r="AC821" s="27"/>
      <c r="AD821" s="27"/>
      <c r="AE821" s="27"/>
      <c r="AF821" s="27"/>
      <c r="AG821" s="27"/>
      <c r="AH821" s="27"/>
      <c r="AI821" s="27"/>
      <c r="AJ821" s="27"/>
      <c r="AK821" s="27"/>
      <c r="AL821" s="27"/>
    </row>
    <row r="822" spans="1:38">
      <c r="A822" s="27"/>
      <c r="B822" s="27"/>
      <c r="C822" s="27"/>
      <c r="D822" s="27"/>
      <c r="E822" s="27"/>
      <c r="F822" s="27"/>
      <c r="G822" s="27"/>
      <c r="H822" s="27"/>
      <c r="I822" s="27"/>
      <c r="J822" s="27"/>
      <c r="K822" s="27"/>
      <c r="L822" s="27"/>
      <c r="M822" s="27"/>
      <c r="N822" s="27"/>
      <c r="O822" s="27"/>
      <c r="P822" s="27"/>
      <c r="Q822" s="27"/>
      <c r="R822" s="80"/>
      <c r="S822" s="27"/>
      <c r="T822" s="27"/>
      <c r="U822" s="27"/>
      <c r="V822" s="27"/>
      <c r="W822" s="27"/>
      <c r="X822" s="27"/>
      <c r="Y822" s="27"/>
      <c r="Z822" s="27"/>
      <c r="AA822" s="27"/>
      <c r="AB822" s="27"/>
      <c r="AC822" s="27"/>
      <c r="AD822" s="27"/>
      <c r="AE822" s="27"/>
      <c r="AF822" s="27"/>
      <c r="AG822" s="27"/>
      <c r="AH822" s="27"/>
      <c r="AI822" s="27"/>
      <c r="AJ822" s="27"/>
      <c r="AK822" s="27"/>
      <c r="AL822" s="27"/>
    </row>
    <row r="823" spans="1:38">
      <c r="A823" s="27"/>
      <c r="B823" s="27"/>
      <c r="C823" s="27"/>
      <c r="D823" s="27"/>
      <c r="E823" s="27"/>
      <c r="F823" s="27"/>
      <c r="G823" s="27"/>
      <c r="H823" s="27"/>
      <c r="I823" s="27"/>
      <c r="J823" s="27"/>
      <c r="K823" s="27"/>
      <c r="L823" s="27"/>
      <c r="M823" s="27"/>
      <c r="N823" s="27"/>
      <c r="O823" s="27"/>
      <c r="P823" s="27"/>
      <c r="Q823" s="27"/>
      <c r="R823" s="80"/>
      <c r="S823" s="27"/>
      <c r="T823" s="27"/>
      <c r="U823" s="27"/>
      <c r="V823" s="27"/>
      <c r="W823" s="27"/>
      <c r="X823" s="27"/>
      <c r="Y823" s="27"/>
      <c r="Z823" s="27"/>
      <c r="AA823" s="27"/>
      <c r="AB823" s="27"/>
      <c r="AC823" s="27"/>
      <c r="AD823" s="27"/>
      <c r="AE823" s="27"/>
      <c r="AF823" s="27"/>
      <c r="AG823" s="27"/>
      <c r="AH823" s="27"/>
      <c r="AI823" s="27"/>
      <c r="AJ823" s="27"/>
      <c r="AK823" s="27"/>
      <c r="AL823" s="27"/>
    </row>
    <row r="824" spans="1:38">
      <c r="A824" s="27"/>
      <c r="B824" s="27"/>
      <c r="C824" s="27"/>
      <c r="D824" s="27"/>
      <c r="E824" s="27"/>
      <c r="F824" s="27"/>
      <c r="G824" s="27"/>
      <c r="H824" s="27"/>
      <c r="I824" s="27"/>
      <c r="J824" s="27"/>
      <c r="K824" s="27"/>
      <c r="L824" s="27"/>
      <c r="M824" s="27"/>
      <c r="N824" s="27"/>
      <c r="O824" s="27"/>
      <c r="P824" s="27"/>
      <c r="Q824" s="27"/>
      <c r="R824" s="80"/>
      <c r="S824" s="27"/>
      <c r="T824" s="27"/>
      <c r="U824" s="27"/>
      <c r="V824" s="27"/>
      <c r="W824" s="27"/>
      <c r="X824" s="27"/>
      <c r="Y824" s="27"/>
      <c r="Z824" s="27"/>
      <c r="AA824" s="27"/>
      <c r="AB824" s="27"/>
      <c r="AC824" s="27"/>
      <c r="AD824" s="27"/>
      <c r="AE824" s="27"/>
      <c r="AF824" s="27"/>
      <c r="AG824" s="27"/>
      <c r="AH824" s="27"/>
      <c r="AI824" s="27"/>
      <c r="AJ824" s="27"/>
      <c r="AK824" s="27"/>
      <c r="AL824" s="27"/>
    </row>
    <row r="825" spans="1:38">
      <c r="A825" s="27"/>
      <c r="B825" s="27"/>
      <c r="C825" s="27"/>
      <c r="D825" s="27"/>
      <c r="E825" s="27"/>
      <c r="F825" s="27"/>
      <c r="G825" s="27"/>
      <c r="H825" s="27"/>
      <c r="I825" s="27"/>
      <c r="J825" s="27"/>
      <c r="K825" s="27"/>
      <c r="L825" s="27"/>
      <c r="M825" s="27"/>
      <c r="N825" s="27"/>
      <c r="O825" s="27"/>
      <c r="P825" s="27"/>
      <c r="Q825" s="27"/>
      <c r="R825" s="80"/>
      <c r="S825" s="27"/>
      <c r="T825" s="27"/>
      <c r="U825" s="27"/>
      <c r="V825" s="27"/>
      <c r="W825" s="27"/>
      <c r="X825" s="27"/>
      <c r="Y825" s="27"/>
      <c r="Z825" s="27"/>
      <c r="AA825" s="27"/>
      <c r="AB825" s="27"/>
      <c r="AC825" s="27"/>
      <c r="AD825" s="27"/>
      <c r="AE825" s="27"/>
      <c r="AF825" s="27"/>
      <c r="AG825" s="27"/>
      <c r="AH825" s="27"/>
      <c r="AI825" s="27"/>
      <c r="AJ825" s="27"/>
      <c r="AK825" s="27"/>
      <c r="AL825" s="27"/>
    </row>
    <row r="826" spans="1:38">
      <c r="A826" s="27"/>
      <c r="B826" s="27"/>
      <c r="C826" s="27"/>
      <c r="D826" s="27"/>
      <c r="E826" s="27"/>
      <c r="F826" s="27"/>
      <c r="G826" s="27"/>
      <c r="H826" s="27"/>
      <c r="I826" s="27"/>
      <c r="J826" s="27"/>
      <c r="K826" s="27"/>
      <c r="L826" s="27"/>
      <c r="M826" s="27"/>
      <c r="N826" s="27"/>
      <c r="O826" s="27"/>
      <c r="P826" s="27"/>
      <c r="Q826" s="27"/>
      <c r="R826" s="80"/>
      <c r="S826" s="27"/>
      <c r="T826" s="27"/>
      <c r="U826" s="27"/>
      <c r="V826" s="27"/>
      <c r="W826" s="27"/>
      <c r="X826" s="27"/>
      <c r="Y826" s="27"/>
      <c r="Z826" s="27"/>
      <c r="AA826" s="27"/>
      <c r="AB826" s="27"/>
      <c r="AC826" s="27"/>
      <c r="AD826" s="27"/>
      <c r="AE826" s="27"/>
      <c r="AF826" s="27"/>
      <c r="AG826" s="27"/>
      <c r="AH826" s="27"/>
      <c r="AI826" s="27"/>
      <c r="AJ826" s="27"/>
      <c r="AK826" s="27"/>
      <c r="AL826" s="27"/>
    </row>
    <row r="827" spans="1:38">
      <c r="A827" s="27"/>
      <c r="B827" s="27"/>
      <c r="C827" s="27"/>
      <c r="D827" s="27"/>
      <c r="E827" s="27"/>
      <c r="F827" s="27"/>
      <c r="G827" s="27"/>
      <c r="H827" s="27"/>
      <c r="I827" s="27"/>
      <c r="J827" s="27"/>
      <c r="K827" s="27"/>
      <c r="L827" s="27"/>
      <c r="M827" s="27"/>
      <c r="N827" s="27"/>
      <c r="O827" s="27"/>
      <c r="P827" s="27"/>
      <c r="Q827" s="27"/>
      <c r="R827" s="80"/>
      <c r="S827" s="27"/>
      <c r="T827" s="27"/>
      <c r="U827" s="27"/>
      <c r="V827" s="27"/>
      <c r="W827" s="27"/>
      <c r="X827" s="27"/>
      <c r="Y827" s="27"/>
      <c r="Z827" s="27"/>
      <c r="AA827" s="27"/>
      <c r="AB827" s="27"/>
      <c r="AC827" s="27"/>
      <c r="AD827" s="27"/>
      <c r="AE827" s="27"/>
      <c r="AF827" s="27"/>
      <c r="AG827" s="27"/>
      <c r="AH827" s="27"/>
      <c r="AI827" s="27"/>
      <c r="AJ827" s="27"/>
      <c r="AK827" s="27"/>
      <c r="AL827" s="27"/>
    </row>
    <row r="828" spans="1:38">
      <c r="A828" s="27"/>
      <c r="B828" s="27"/>
      <c r="C828" s="27"/>
      <c r="D828" s="27"/>
      <c r="E828" s="27"/>
      <c r="F828" s="27"/>
      <c r="G828" s="27"/>
      <c r="H828" s="27"/>
      <c r="I828" s="27"/>
      <c r="J828" s="27"/>
      <c r="K828" s="27"/>
      <c r="L828" s="27"/>
      <c r="M828" s="27"/>
      <c r="N828" s="27"/>
      <c r="O828" s="27"/>
      <c r="P828" s="27"/>
      <c r="Q828" s="27"/>
      <c r="R828" s="80"/>
      <c r="S828" s="27"/>
      <c r="T828" s="27"/>
      <c r="U828" s="27"/>
      <c r="V828" s="27"/>
      <c r="W828" s="27"/>
      <c r="X828" s="27"/>
      <c r="Y828" s="27"/>
      <c r="Z828" s="27"/>
      <c r="AA828" s="27"/>
      <c r="AB828" s="27"/>
      <c r="AC828" s="27"/>
      <c r="AD828" s="27"/>
      <c r="AE828" s="27"/>
      <c r="AF828" s="27"/>
      <c r="AG828" s="27"/>
      <c r="AH828" s="27"/>
      <c r="AI828" s="27"/>
      <c r="AJ828" s="27"/>
      <c r="AK828" s="27"/>
      <c r="AL828" s="27"/>
    </row>
    <row r="829" spans="1:38">
      <c r="A829" s="27"/>
      <c r="B829" s="27"/>
      <c r="C829" s="27"/>
      <c r="D829" s="27"/>
      <c r="E829" s="27"/>
      <c r="F829" s="27"/>
      <c r="G829" s="27"/>
      <c r="H829" s="27"/>
      <c r="I829" s="27"/>
      <c r="J829" s="27"/>
      <c r="K829" s="27"/>
      <c r="L829" s="27"/>
      <c r="M829" s="27"/>
      <c r="N829" s="27"/>
      <c r="O829" s="27"/>
      <c r="P829" s="27"/>
      <c r="Q829" s="27"/>
      <c r="R829" s="80"/>
      <c r="S829" s="27"/>
      <c r="T829" s="27"/>
      <c r="U829" s="27"/>
      <c r="V829" s="27"/>
      <c r="W829" s="27"/>
      <c r="X829" s="27"/>
      <c r="Y829" s="27"/>
      <c r="Z829" s="27"/>
      <c r="AA829" s="27"/>
      <c r="AB829" s="27"/>
      <c r="AC829" s="27"/>
      <c r="AD829" s="27"/>
      <c r="AE829" s="27"/>
      <c r="AF829" s="27"/>
      <c r="AG829" s="27"/>
      <c r="AH829" s="27"/>
      <c r="AI829" s="27"/>
      <c r="AJ829" s="27"/>
      <c r="AK829" s="27"/>
      <c r="AL829" s="27"/>
    </row>
    <row r="830" spans="1:38">
      <c r="A830" s="27"/>
      <c r="B830" s="27"/>
      <c r="C830" s="27"/>
      <c r="D830" s="27"/>
      <c r="E830" s="27"/>
      <c r="F830" s="27"/>
      <c r="G830" s="27"/>
      <c r="H830" s="27"/>
      <c r="I830" s="27"/>
      <c r="J830" s="27"/>
      <c r="K830" s="27"/>
      <c r="L830" s="27"/>
      <c r="M830" s="27"/>
      <c r="N830" s="27"/>
      <c r="O830" s="27"/>
      <c r="P830" s="27"/>
      <c r="Q830" s="27"/>
      <c r="R830" s="80"/>
      <c r="S830" s="27"/>
      <c r="T830" s="27"/>
      <c r="U830" s="27"/>
      <c r="V830" s="27"/>
      <c r="W830" s="27"/>
      <c r="X830" s="27"/>
      <c r="Y830" s="27"/>
      <c r="Z830" s="27"/>
      <c r="AA830" s="27"/>
      <c r="AB830" s="27"/>
      <c r="AC830" s="27"/>
      <c r="AD830" s="27"/>
      <c r="AE830" s="27"/>
      <c r="AF830" s="27"/>
      <c r="AG830" s="27"/>
      <c r="AH830" s="27"/>
      <c r="AI830" s="27"/>
      <c r="AJ830" s="27"/>
      <c r="AK830" s="27"/>
      <c r="AL830" s="27"/>
    </row>
    <row r="831" spans="1:38">
      <c r="A831" s="27"/>
      <c r="B831" s="27"/>
      <c r="C831" s="27"/>
      <c r="D831" s="27"/>
      <c r="E831" s="27"/>
      <c r="F831" s="27"/>
      <c r="G831" s="27"/>
      <c r="H831" s="27"/>
      <c r="I831" s="27"/>
      <c r="J831" s="27"/>
      <c r="K831" s="27"/>
      <c r="L831" s="27"/>
      <c r="M831" s="27"/>
      <c r="N831" s="27"/>
      <c r="O831" s="27"/>
      <c r="P831" s="27"/>
      <c r="Q831" s="27"/>
      <c r="R831" s="80"/>
      <c r="S831" s="27"/>
      <c r="T831" s="27"/>
      <c r="U831" s="27"/>
      <c r="V831" s="27"/>
      <c r="W831" s="27"/>
      <c r="X831" s="27"/>
      <c r="Y831" s="27"/>
      <c r="Z831" s="27"/>
      <c r="AA831" s="27"/>
      <c r="AB831" s="27"/>
      <c r="AC831" s="27"/>
      <c r="AD831" s="27"/>
      <c r="AE831" s="27"/>
      <c r="AF831" s="27"/>
      <c r="AG831" s="27"/>
      <c r="AH831" s="27"/>
      <c r="AI831" s="27"/>
      <c r="AJ831" s="27"/>
      <c r="AK831" s="27"/>
      <c r="AL831" s="27"/>
    </row>
    <row r="832" spans="1:38">
      <c r="A832" s="27"/>
      <c r="B832" s="27"/>
      <c r="C832" s="27"/>
      <c r="D832" s="27"/>
      <c r="E832" s="27"/>
      <c r="F832" s="27"/>
      <c r="G832" s="27"/>
      <c r="H832" s="27"/>
      <c r="I832" s="27"/>
      <c r="J832" s="27"/>
      <c r="K832" s="27"/>
      <c r="L832" s="27"/>
      <c r="M832" s="27"/>
      <c r="N832" s="27"/>
      <c r="O832" s="27"/>
      <c r="P832" s="27"/>
      <c r="Q832" s="27"/>
      <c r="R832" s="80"/>
      <c r="S832" s="27"/>
      <c r="T832" s="27"/>
      <c r="U832" s="27"/>
      <c r="V832" s="27"/>
      <c r="W832" s="27"/>
      <c r="X832" s="27"/>
      <c r="Y832" s="27"/>
      <c r="Z832" s="27"/>
      <c r="AA832" s="27"/>
      <c r="AB832" s="27"/>
      <c r="AC832" s="27"/>
      <c r="AD832" s="27"/>
      <c r="AE832" s="27"/>
      <c r="AF832" s="27"/>
      <c r="AG832" s="27"/>
      <c r="AH832" s="27"/>
      <c r="AI832" s="27"/>
      <c r="AJ832" s="27"/>
      <c r="AK832" s="27"/>
      <c r="AL832" s="27"/>
    </row>
    <row r="833" spans="1:38">
      <c r="A833" s="27"/>
      <c r="B833" s="27"/>
      <c r="C833" s="27"/>
      <c r="D833" s="27"/>
      <c r="E833" s="27"/>
      <c r="F833" s="27"/>
      <c r="G833" s="27"/>
      <c r="H833" s="27"/>
      <c r="I833" s="27"/>
      <c r="J833" s="27"/>
      <c r="K833" s="27"/>
      <c r="L833" s="27"/>
      <c r="M833" s="27"/>
      <c r="N833" s="27"/>
      <c r="O833" s="27"/>
      <c r="P833" s="27"/>
      <c r="Q833" s="27"/>
      <c r="R833" s="80"/>
      <c r="S833" s="27"/>
      <c r="T833" s="27"/>
      <c r="U833" s="27"/>
      <c r="V833" s="27"/>
      <c r="W833" s="27"/>
      <c r="X833" s="27"/>
      <c r="Y833" s="27"/>
      <c r="Z833" s="27"/>
      <c r="AA833" s="27"/>
      <c r="AB833" s="27"/>
      <c r="AC833" s="27"/>
      <c r="AD833" s="27"/>
      <c r="AE833" s="27"/>
      <c r="AF833" s="27"/>
      <c r="AG833" s="27"/>
      <c r="AH833" s="27"/>
      <c r="AI833" s="27"/>
      <c r="AJ833" s="27"/>
      <c r="AK833" s="27"/>
      <c r="AL833" s="27"/>
    </row>
    <row r="834" spans="1:38">
      <c r="A834" s="27"/>
      <c r="B834" s="27"/>
      <c r="C834" s="27"/>
      <c r="D834" s="27"/>
      <c r="E834" s="27"/>
      <c r="F834" s="27"/>
      <c r="G834" s="27"/>
      <c r="H834" s="27"/>
      <c r="I834" s="27"/>
      <c r="J834" s="27"/>
      <c r="K834" s="27"/>
      <c r="L834" s="27"/>
      <c r="M834" s="27"/>
      <c r="N834" s="27"/>
      <c r="O834" s="27"/>
      <c r="P834" s="27"/>
      <c r="Q834" s="27"/>
      <c r="R834" s="80"/>
      <c r="S834" s="27"/>
      <c r="T834" s="27"/>
      <c r="U834" s="27"/>
      <c r="V834" s="27"/>
      <c r="W834" s="27"/>
      <c r="X834" s="27"/>
      <c r="Y834" s="27"/>
      <c r="Z834" s="27"/>
      <c r="AA834" s="27"/>
      <c r="AB834" s="27"/>
      <c r="AC834" s="27"/>
      <c r="AD834" s="27"/>
      <c r="AE834" s="27"/>
      <c r="AF834" s="27"/>
      <c r="AG834" s="27"/>
      <c r="AH834" s="27"/>
      <c r="AI834" s="27"/>
      <c r="AJ834" s="27"/>
      <c r="AK834" s="27"/>
      <c r="AL834" s="27"/>
    </row>
    <row r="835" spans="1:38">
      <c r="A835" s="27"/>
      <c r="B835" s="27"/>
      <c r="C835" s="27"/>
      <c r="D835" s="27"/>
      <c r="E835" s="27"/>
      <c r="F835" s="27"/>
      <c r="G835" s="27"/>
      <c r="H835" s="27"/>
      <c r="I835" s="27"/>
      <c r="J835" s="27"/>
      <c r="K835" s="27"/>
      <c r="L835" s="27"/>
      <c r="M835" s="27"/>
      <c r="N835" s="27"/>
      <c r="O835" s="27"/>
      <c r="P835" s="27"/>
      <c r="Q835" s="27"/>
      <c r="R835" s="80"/>
      <c r="S835" s="27"/>
      <c r="T835" s="27"/>
      <c r="U835" s="27"/>
      <c r="V835" s="27"/>
      <c r="W835" s="27"/>
      <c r="X835" s="27"/>
      <c r="Y835" s="27"/>
      <c r="Z835" s="27"/>
      <c r="AA835" s="27"/>
      <c r="AB835" s="27"/>
      <c r="AC835" s="27"/>
      <c r="AD835" s="27"/>
      <c r="AE835" s="27"/>
      <c r="AF835" s="27"/>
      <c r="AG835" s="27"/>
      <c r="AH835" s="27"/>
      <c r="AI835" s="27"/>
      <c r="AJ835" s="27"/>
      <c r="AK835" s="27"/>
      <c r="AL835" s="27"/>
    </row>
    <row r="836" spans="1:38">
      <c r="A836" s="27"/>
      <c r="B836" s="27"/>
      <c r="C836" s="27"/>
      <c r="D836" s="27"/>
      <c r="E836" s="27"/>
      <c r="F836" s="27"/>
      <c r="G836" s="27"/>
      <c r="H836" s="27"/>
      <c r="I836" s="27"/>
      <c r="J836" s="27"/>
      <c r="K836" s="27"/>
      <c r="L836" s="27"/>
      <c r="M836" s="27"/>
      <c r="N836" s="27"/>
      <c r="O836" s="27"/>
      <c r="P836" s="27"/>
      <c r="Q836" s="27"/>
      <c r="R836" s="80"/>
      <c r="S836" s="27"/>
      <c r="T836" s="27"/>
      <c r="U836" s="27"/>
      <c r="V836" s="27"/>
      <c r="W836" s="27"/>
      <c r="X836" s="27"/>
      <c r="Y836" s="27"/>
      <c r="Z836" s="27"/>
      <c r="AA836" s="27"/>
      <c r="AB836" s="27"/>
      <c r="AC836" s="27"/>
      <c r="AD836" s="27"/>
      <c r="AE836" s="27"/>
      <c r="AF836" s="27"/>
      <c r="AG836" s="27"/>
      <c r="AH836" s="27"/>
      <c r="AI836" s="27"/>
      <c r="AJ836" s="27"/>
      <c r="AK836" s="27"/>
      <c r="AL836" s="27"/>
    </row>
    <row r="837" spans="1:38">
      <c r="A837" s="27"/>
      <c r="B837" s="27"/>
      <c r="C837" s="27"/>
      <c r="D837" s="27"/>
      <c r="E837" s="27"/>
      <c r="F837" s="27"/>
      <c r="G837" s="27"/>
      <c r="H837" s="27"/>
      <c r="I837" s="27"/>
      <c r="J837" s="27"/>
      <c r="K837" s="27"/>
      <c r="L837" s="27"/>
      <c r="M837" s="27"/>
      <c r="N837" s="27"/>
      <c r="O837" s="27"/>
      <c r="P837" s="27"/>
      <c r="Q837" s="27"/>
      <c r="R837" s="80"/>
      <c r="S837" s="27"/>
      <c r="T837" s="27"/>
      <c r="U837" s="27"/>
      <c r="V837" s="27"/>
      <c r="W837" s="27"/>
      <c r="X837" s="27"/>
      <c r="Y837" s="27"/>
      <c r="Z837" s="27"/>
      <c r="AA837" s="27"/>
      <c r="AB837" s="27"/>
      <c r="AC837" s="27"/>
      <c r="AD837" s="27"/>
      <c r="AE837" s="27"/>
      <c r="AF837" s="27"/>
      <c r="AG837" s="27"/>
      <c r="AH837" s="27"/>
      <c r="AI837" s="27"/>
      <c r="AJ837" s="27"/>
      <c r="AK837" s="27"/>
      <c r="AL837" s="27"/>
    </row>
    <row r="838" spans="1:38">
      <c r="A838" s="27"/>
      <c r="B838" s="27"/>
      <c r="C838" s="27"/>
      <c r="D838" s="27"/>
      <c r="E838" s="27"/>
      <c r="F838" s="27"/>
      <c r="G838" s="27"/>
      <c r="H838" s="27"/>
      <c r="I838" s="27"/>
      <c r="J838" s="27"/>
      <c r="K838" s="27"/>
      <c r="L838" s="27"/>
      <c r="M838" s="27"/>
      <c r="N838" s="27"/>
      <c r="O838" s="27"/>
      <c r="P838" s="27"/>
      <c r="Q838" s="27"/>
      <c r="R838" s="80"/>
      <c r="S838" s="27"/>
      <c r="T838" s="27"/>
      <c r="U838" s="27"/>
      <c r="V838" s="27"/>
      <c r="W838" s="27"/>
      <c r="X838" s="27"/>
      <c r="Y838" s="27"/>
      <c r="Z838" s="27"/>
      <c r="AA838" s="27"/>
      <c r="AB838" s="27"/>
      <c r="AC838" s="27"/>
      <c r="AD838" s="27"/>
      <c r="AE838" s="27"/>
      <c r="AF838" s="27"/>
      <c r="AG838" s="27"/>
      <c r="AH838" s="27"/>
      <c r="AI838" s="27"/>
      <c r="AJ838" s="27"/>
      <c r="AK838" s="27"/>
      <c r="AL838" s="27"/>
    </row>
    <row r="839" spans="1:38">
      <c r="A839" s="27"/>
      <c r="B839" s="27"/>
      <c r="C839" s="27"/>
      <c r="D839" s="27"/>
      <c r="E839" s="27"/>
      <c r="F839" s="27"/>
      <c r="G839" s="27"/>
      <c r="H839" s="27"/>
      <c r="I839" s="27"/>
      <c r="J839" s="27"/>
      <c r="K839" s="27"/>
      <c r="L839" s="27"/>
      <c r="M839" s="27"/>
      <c r="N839" s="27"/>
      <c r="O839" s="27"/>
      <c r="P839" s="27"/>
      <c r="Q839" s="27"/>
      <c r="R839" s="80"/>
      <c r="S839" s="27"/>
      <c r="T839" s="27"/>
      <c r="U839" s="27"/>
      <c r="V839" s="27"/>
      <c r="W839" s="27"/>
      <c r="X839" s="27"/>
      <c r="Y839" s="27"/>
      <c r="Z839" s="27"/>
      <c r="AA839" s="27"/>
      <c r="AB839" s="27"/>
      <c r="AC839" s="27"/>
      <c r="AD839" s="27"/>
      <c r="AE839" s="27"/>
      <c r="AF839" s="27"/>
      <c r="AG839" s="27"/>
      <c r="AH839" s="27"/>
      <c r="AI839" s="27"/>
      <c r="AJ839" s="27"/>
      <c r="AK839" s="27"/>
      <c r="AL839" s="27"/>
    </row>
    <row r="840" spans="1:38">
      <c r="A840" s="27"/>
      <c r="B840" s="27"/>
      <c r="C840" s="27"/>
      <c r="D840" s="27"/>
      <c r="E840" s="27"/>
      <c r="F840" s="27"/>
      <c r="G840" s="27"/>
      <c r="H840" s="27"/>
      <c r="I840" s="27"/>
      <c r="J840" s="27"/>
      <c r="K840" s="27"/>
      <c r="L840" s="27"/>
      <c r="M840" s="27"/>
      <c r="N840" s="27"/>
      <c r="O840" s="27"/>
      <c r="P840" s="27"/>
      <c r="Q840" s="27"/>
      <c r="R840" s="80"/>
      <c r="S840" s="27"/>
      <c r="T840" s="27"/>
      <c r="U840" s="27"/>
      <c r="V840" s="27"/>
      <c r="W840" s="27"/>
      <c r="X840" s="27"/>
      <c r="Y840" s="27"/>
      <c r="Z840" s="27"/>
      <c r="AA840" s="27"/>
      <c r="AB840" s="27"/>
      <c r="AC840" s="27"/>
      <c r="AD840" s="27"/>
      <c r="AE840" s="27"/>
      <c r="AF840" s="27"/>
      <c r="AG840" s="27"/>
      <c r="AH840" s="27"/>
      <c r="AI840" s="27"/>
      <c r="AJ840" s="27"/>
      <c r="AK840" s="27"/>
      <c r="AL840" s="27"/>
    </row>
    <row r="841" spans="1:38">
      <c r="A841" s="27"/>
      <c r="B841" s="27"/>
      <c r="C841" s="27"/>
      <c r="D841" s="27"/>
      <c r="E841" s="27"/>
      <c r="F841" s="27"/>
      <c r="G841" s="27"/>
      <c r="H841" s="27"/>
      <c r="I841" s="27"/>
      <c r="J841" s="27"/>
      <c r="K841" s="27"/>
      <c r="L841" s="27"/>
      <c r="M841" s="27"/>
      <c r="N841" s="27"/>
      <c r="O841" s="27"/>
      <c r="P841" s="27"/>
      <c r="Q841" s="27"/>
      <c r="R841" s="80"/>
      <c r="S841" s="27"/>
      <c r="T841" s="27"/>
      <c r="U841" s="27"/>
      <c r="V841" s="27"/>
      <c r="W841" s="27"/>
      <c r="X841" s="27"/>
      <c r="Y841" s="27"/>
      <c r="Z841" s="27"/>
      <c r="AA841" s="27"/>
      <c r="AB841" s="27"/>
      <c r="AC841" s="27"/>
      <c r="AD841" s="27"/>
      <c r="AE841" s="27"/>
      <c r="AF841" s="27"/>
      <c r="AG841" s="27"/>
      <c r="AH841" s="27"/>
      <c r="AI841" s="27"/>
      <c r="AJ841" s="27"/>
      <c r="AK841" s="27"/>
      <c r="AL841" s="27"/>
    </row>
    <row r="842" spans="1:38">
      <c r="A842" s="27"/>
      <c r="B842" s="27"/>
      <c r="C842" s="27"/>
      <c r="D842" s="27"/>
      <c r="E842" s="27"/>
      <c r="F842" s="27"/>
      <c r="G842" s="27"/>
      <c r="H842" s="27"/>
      <c r="I842" s="27"/>
      <c r="J842" s="27"/>
      <c r="K842" s="27"/>
      <c r="L842" s="27"/>
      <c r="M842" s="27"/>
      <c r="N842" s="27"/>
      <c r="O842" s="27"/>
      <c r="P842" s="27"/>
      <c r="Q842" s="27"/>
      <c r="R842" s="80"/>
      <c r="S842" s="27"/>
      <c r="T842" s="27"/>
      <c r="U842" s="27"/>
      <c r="V842" s="27"/>
      <c r="W842" s="27"/>
      <c r="X842" s="27"/>
      <c r="Y842" s="27"/>
      <c r="Z842" s="27"/>
      <c r="AA842" s="27"/>
      <c r="AB842" s="27"/>
      <c r="AC842" s="27"/>
      <c r="AD842" s="27"/>
      <c r="AE842" s="27"/>
      <c r="AF842" s="27"/>
      <c r="AG842" s="27"/>
      <c r="AH842" s="27"/>
      <c r="AI842" s="27"/>
      <c r="AJ842" s="27"/>
      <c r="AK842" s="27"/>
      <c r="AL842" s="27"/>
    </row>
    <row r="843" spans="1:38">
      <c r="A843" s="27"/>
      <c r="B843" s="27"/>
      <c r="C843" s="27"/>
      <c r="D843" s="27"/>
      <c r="E843" s="27"/>
      <c r="F843" s="27"/>
      <c r="G843" s="27"/>
      <c r="H843" s="27"/>
      <c r="I843" s="27"/>
      <c r="J843" s="27"/>
      <c r="K843" s="27"/>
      <c r="L843" s="27"/>
      <c r="M843" s="27"/>
      <c r="N843" s="27"/>
      <c r="O843" s="27"/>
      <c r="P843" s="27"/>
      <c r="Q843" s="27"/>
      <c r="R843" s="80"/>
      <c r="S843" s="27"/>
      <c r="T843" s="27"/>
      <c r="U843" s="27"/>
      <c r="V843" s="27"/>
      <c r="W843" s="27"/>
      <c r="X843" s="27"/>
      <c r="Y843" s="27"/>
      <c r="Z843" s="27"/>
      <c r="AA843" s="27"/>
      <c r="AB843" s="27"/>
      <c r="AC843" s="27"/>
      <c r="AD843" s="27"/>
      <c r="AE843" s="27"/>
      <c r="AF843" s="27"/>
      <c r="AG843" s="27"/>
      <c r="AH843" s="27"/>
      <c r="AI843" s="27"/>
      <c r="AJ843" s="27"/>
      <c r="AK843" s="27"/>
      <c r="AL843" s="27"/>
    </row>
    <row r="844" spans="1:38">
      <c r="A844" s="27"/>
      <c r="B844" s="27"/>
      <c r="C844" s="27"/>
      <c r="D844" s="27"/>
      <c r="E844" s="27"/>
      <c r="F844" s="27"/>
      <c r="G844" s="27"/>
      <c r="H844" s="27"/>
      <c r="I844" s="27"/>
      <c r="J844" s="27"/>
      <c r="K844" s="27"/>
      <c r="L844" s="27"/>
      <c r="M844" s="27"/>
      <c r="N844" s="27"/>
      <c r="O844" s="27"/>
      <c r="P844" s="27"/>
      <c r="Q844" s="27"/>
      <c r="R844" s="80"/>
      <c r="S844" s="27"/>
      <c r="T844" s="27"/>
      <c r="U844" s="27"/>
      <c r="V844" s="27"/>
      <c r="W844" s="27"/>
      <c r="X844" s="27"/>
      <c r="Y844" s="27"/>
      <c r="Z844" s="27"/>
      <c r="AA844" s="27"/>
      <c r="AB844" s="27"/>
      <c r="AC844" s="27"/>
      <c r="AD844" s="27"/>
      <c r="AE844" s="27"/>
      <c r="AF844" s="27"/>
      <c r="AG844" s="27"/>
      <c r="AH844" s="27"/>
      <c r="AI844" s="27"/>
      <c r="AJ844" s="27"/>
      <c r="AK844" s="27"/>
      <c r="AL844" s="27"/>
    </row>
    <row r="845" spans="1:38">
      <c r="A845" s="27"/>
      <c r="B845" s="27"/>
      <c r="C845" s="27"/>
      <c r="D845" s="27"/>
      <c r="E845" s="27"/>
      <c r="F845" s="27"/>
      <c r="G845" s="27"/>
      <c r="H845" s="27"/>
      <c r="I845" s="27"/>
      <c r="J845" s="27"/>
      <c r="K845" s="27"/>
      <c r="L845" s="27"/>
      <c r="M845" s="27"/>
      <c r="N845" s="27"/>
      <c r="O845" s="27"/>
      <c r="P845" s="27"/>
      <c r="Q845" s="27"/>
      <c r="R845" s="80"/>
      <c r="S845" s="27"/>
      <c r="T845" s="27"/>
      <c r="U845" s="27"/>
      <c r="V845" s="27"/>
      <c r="W845" s="27"/>
      <c r="X845" s="27"/>
      <c r="Y845" s="27"/>
      <c r="Z845" s="27"/>
      <c r="AA845" s="27"/>
      <c r="AB845" s="27"/>
      <c r="AC845" s="27"/>
      <c r="AD845" s="27"/>
      <c r="AE845" s="27"/>
      <c r="AF845" s="27"/>
      <c r="AG845" s="27"/>
      <c r="AH845" s="27"/>
      <c r="AI845" s="27"/>
      <c r="AJ845" s="27"/>
      <c r="AK845" s="27"/>
      <c r="AL845" s="27"/>
    </row>
    <row r="846" spans="1:38">
      <c r="A846" s="27"/>
      <c r="B846" s="27"/>
      <c r="C846" s="27"/>
      <c r="D846" s="27"/>
      <c r="E846" s="27"/>
      <c r="F846" s="27"/>
      <c r="G846" s="27"/>
      <c r="H846" s="27"/>
      <c r="I846" s="27"/>
      <c r="J846" s="27"/>
      <c r="K846" s="27"/>
      <c r="L846" s="27"/>
      <c r="M846" s="27"/>
      <c r="N846" s="27"/>
      <c r="O846" s="27"/>
      <c r="P846" s="27"/>
      <c r="Q846" s="27"/>
      <c r="R846" s="80"/>
      <c r="S846" s="27"/>
      <c r="T846" s="27"/>
      <c r="U846" s="27"/>
      <c r="V846" s="27"/>
      <c r="W846" s="27"/>
      <c r="X846" s="27"/>
      <c r="Y846" s="27"/>
      <c r="Z846" s="27"/>
      <c r="AA846" s="27"/>
      <c r="AB846" s="27"/>
      <c r="AC846" s="27"/>
      <c r="AD846" s="27"/>
      <c r="AE846" s="27"/>
      <c r="AF846" s="27"/>
      <c r="AG846" s="27"/>
      <c r="AH846" s="27"/>
      <c r="AI846" s="27"/>
      <c r="AJ846" s="27"/>
      <c r="AK846" s="27"/>
      <c r="AL846" s="27"/>
    </row>
    <row r="847" spans="1:38">
      <c r="A847" s="27"/>
      <c r="B847" s="27"/>
      <c r="C847" s="27"/>
      <c r="D847" s="27"/>
      <c r="E847" s="27"/>
      <c r="F847" s="27"/>
      <c r="G847" s="27"/>
      <c r="H847" s="27"/>
      <c r="I847" s="27"/>
      <c r="J847" s="27"/>
      <c r="K847" s="27"/>
      <c r="L847" s="27"/>
      <c r="M847" s="27"/>
      <c r="N847" s="27"/>
      <c r="O847" s="27"/>
      <c r="P847" s="27"/>
      <c r="Q847" s="27"/>
      <c r="R847" s="80"/>
      <c r="S847" s="27"/>
      <c r="T847" s="27"/>
      <c r="U847" s="27"/>
      <c r="V847" s="27"/>
      <c r="W847" s="27"/>
      <c r="X847" s="27"/>
      <c r="Y847" s="27"/>
      <c r="Z847" s="27"/>
      <c r="AA847" s="27"/>
      <c r="AB847" s="27"/>
      <c r="AC847" s="27"/>
      <c r="AD847" s="27"/>
      <c r="AE847" s="27"/>
      <c r="AF847" s="27"/>
      <c r="AG847" s="27"/>
      <c r="AH847" s="27"/>
      <c r="AI847" s="27"/>
      <c r="AJ847" s="27"/>
      <c r="AK847" s="27"/>
      <c r="AL847" s="27"/>
    </row>
    <row r="848" spans="1:38">
      <c r="A848" s="27"/>
      <c r="B848" s="27"/>
      <c r="C848" s="27"/>
      <c r="D848" s="27"/>
      <c r="E848" s="27"/>
      <c r="F848" s="27"/>
      <c r="G848" s="27"/>
      <c r="H848" s="27"/>
      <c r="I848" s="27"/>
      <c r="J848" s="27"/>
      <c r="K848" s="27"/>
      <c r="L848" s="27"/>
      <c r="M848" s="27"/>
      <c r="N848" s="27"/>
      <c r="O848" s="27"/>
      <c r="P848" s="27"/>
      <c r="Q848" s="27"/>
      <c r="R848" s="80"/>
      <c r="S848" s="27"/>
      <c r="T848" s="27"/>
      <c r="U848" s="27"/>
      <c r="V848" s="27"/>
      <c r="W848" s="27"/>
      <c r="X848" s="27"/>
      <c r="Y848" s="27"/>
      <c r="Z848" s="27"/>
      <c r="AA848" s="27"/>
      <c r="AB848" s="27"/>
      <c r="AC848" s="27"/>
      <c r="AD848" s="27"/>
      <c r="AE848" s="27"/>
      <c r="AF848" s="27"/>
      <c r="AG848" s="27"/>
      <c r="AH848" s="27"/>
      <c r="AI848" s="27"/>
      <c r="AJ848" s="27"/>
      <c r="AK848" s="27"/>
      <c r="AL848" s="27"/>
    </row>
    <row r="849" spans="1:38">
      <c r="A849" s="27"/>
      <c r="B849" s="27"/>
      <c r="C849" s="27"/>
      <c r="D849" s="27"/>
      <c r="E849" s="27"/>
      <c r="F849" s="27"/>
      <c r="G849" s="27"/>
      <c r="H849" s="27"/>
      <c r="I849" s="27"/>
      <c r="J849" s="27"/>
      <c r="K849" s="27"/>
      <c r="L849" s="27"/>
      <c r="M849" s="27"/>
      <c r="N849" s="27"/>
      <c r="O849" s="27"/>
      <c r="P849" s="27"/>
      <c r="Q849" s="27"/>
      <c r="R849" s="80"/>
      <c r="S849" s="27"/>
      <c r="T849" s="27"/>
      <c r="U849" s="27"/>
      <c r="V849" s="27"/>
      <c r="W849" s="27"/>
      <c r="X849" s="27"/>
      <c r="Y849" s="27"/>
      <c r="Z849" s="27"/>
      <c r="AA849" s="27"/>
      <c r="AB849" s="27"/>
      <c r="AC849" s="27"/>
      <c r="AD849" s="27"/>
      <c r="AE849" s="27"/>
      <c r="AF849" s="27"/>
      <c r="AG849" s="27"/>
      <c r="AH849" s="27"/>
      <c r="AI849" s="27"/>
      <c r="AJ849" s="27"/>
      <c r="AK849" s="27"/>
      <c r="AL849" s="27"/>
    </row>
    <row r="850" spans="1:38">
      <c r="A850" s="27"/>
      <c r="B850" s="27"/>
      <c r="C850" s="27"/>
      <c r="D850" s="27"/>
      <c r="E850" s="27"/>
      <c r="F850" s="27"/>
      <c r="G850" s="27"/>
      <c r="H850" s="27"/>
      <c r="I850" s="27"/>
      <c r="J850" s="27"/>
      <c r="K850" s="27"/>
      <c r="L850" s="27"/>
      <c r="M850" s="27"/>
      <c r="N850" s="27"/>
      <c r="O850" s="27"/>
      <c r="P850" s="27"/>
      <c r="Q850" s="27"/>
      <c r="R850" s="80"/>
      <c r="S850" s="27"/>
      <c r="T850" s="27"/>
      <c r="U850" s="27"/>
      <c r="V850" s="27"/>
      <c r="W850" s="27"/>
      <c r="X850" s="27"/>
      <c r="Y850" s="27"/>
      <c r="Z850" s="27"/>
      <c r="AA850" s="27"/>
      <c r="AB850" s="27"/>
      <c r="AC850" s="27"/>
      <c r="AD850" s="27"/>
      <c r="AE850" s="27"/>
      <c r="AF850" s="27"/>
      <c r="AG850" s="27"/>
      <c r="AH850" s="27"/>
      <c r="AI850" s="27"/>
      <c r="AJ850" s="27"/>
      <c r="AK850" s="27"/>
      <c r="AL850" s="27"/>
    </row>
    <row r="851" spans="1:38">
      <c r="A851" s="27"/>
      <c r="B851" s="27"/>
      <c r="C851" s="27"/>
      <c r="D851" s="27"/>
      <c r="E851" s="27"/>
      <c r="F851" s="27"/>
      <c r="G851" s="27"/>
      <c r="H851" s="27"/>
      <c r="I851" s="27"/>
      <c r="J851" s="27"/>
      <c r="K851" s="27"/>
      <c r="L851" s="27"/>
      <c r="M851" s="27"/>
      <c r="N851" s="27"/>
      <c r="O851" s="27"/>
      <c r="P851" s="27"/>
      <c r="Q851" s="27"/>
      <c r="R851" s="80"/>
      <c r="S851" s="27"/>
      <c r="T851" s="27"/>
      <c r="U851" s="27"/>
      <c r="V851" s="27"/>
      <c r="W851" s="27"/>
      <c r="X851" s="27"/>
      <c r="Y851" s="27"/>
      <c r="Z851" s="27"/>
      <c r="AA851" s="27"/>
      <c r="AB851" s="27"/>
      <c r="AC851" s="27"/>
      <c r="AD851" s="27"/>
      <c r="AE851" s="27"/>
      <c r="AF851" s="27"/>
      <c r="AG851" s="27"/>
      <c r="AH851" s="27"/>
      <c r="AI851" s="27"/>
      <c r="AJ851" s="27"/>
      <c r="AK851" s="27"/>
      <c r="AL851" s="27"/>
    </row>
    <row r="852" spans="1:38">
      <c r="A852" s="27"/>
      <c r="B852" s="27"/>
      <c r="C852" s="27"/>
      <c r="D852" s="27"/>
      <c r="E852" s="27"/>
      <c r="F852" s="27"/>
      <c r="G852" s="27"/>
      <c r="H852" s="27"/>
      <c r="I852" s="27"/>
      <c r="J852" s="27"/>
      <c r="K852" s="27"/>
      <c r="L852" s="27"/>
      <c r="M852" s="27"/>
      <c r="N852" s="27"/>
      <c r="O852" s="27"/>
      <c r="P852" s="27"/>
      <c r="Q852" s="27"/>
      <c r="R852" s="80"/>
      <c r="S852" s="27"/>
      <c r="T852" s="27"/>
      <c r="U852" s="27"/>
      <c r="V852" s="27"/>
      <c r="W852" s="27"/>
      <c r="X852" s="27"/>
      <c r="Y852" s="27"/>
      <c r="Z852" s="27"/>
      <c r="AA852" s="27"/>
      <c r="AB852" s="27"/>
      <c r="AC852" s="27"/>
      <c r="AD852" s="27"/>
      <c r="AE852" s="27"/>
      <c r="AF852" s="27"/>
      <c r="AG852" s="27"/>
      <c r="AH852" s="27"/>
      <c r="AI852" s="27"/>
      <c r="AJ852" s="27"/>
      <c r="AK852" s="27"/>
      <c r="AL852" s="27"/>
    </row>
    <row r="853" spans="1:38">
      <c r="A853" s="27"/>
      <c r="B853" s="27"/>
      <c r="C853" s="27"/>
      <c r="D853" s="27"/>
      <c r="E853" s="27"/>
      <c r="F853" s="27"/>
      <c r="G853" s="27"/>
      <c r="H853" s="27"/>
      <c r="I853" s="27"/>
      <c r="J853" s="27"/>
      <c r="K853" s="27"/>
      <c r="L853" s="27"/>
      <c r="M853" s="27"/>
      <c r="N853" s="27"/>
      <c r="O853" s="27"/>
      <c r="P853" s="27"/>
      <c r="Q853" s="27"/>
      <c r="R853" s="80"/>
      <c r="S853" s="27"/>
      <c r="T853" s="27"/>
      <c r="U853" s="27"/>
      <c r="V853" s="27"/>
      <c r="W853" s="27"/>
      <c r="X853" s="27"/>
      <c r="Y853" s="27"/>
      <c r="Z853" s="27"/>
      <c r="AA853" s="27"/>
      <c r="AB853" s="27"/>
      <c r="AC853" s="27"/>
      <c r="AD853" s="27"/>
      <c r="AE853" s="27"/>
      <c r="AF853" s="27"/>
      <c r="AG853" s="27"/>
      <c r="AH853" s="27"/>
      <c r="AI853" s="27"/>
      <c r="AJ853" s="27"/>
      <c r="AK853" s="27"/>
      <c r="AL853" s="27"/>
    </row>
    <row r="854" spans="1:38">
      <c r="A854" s="27"/>
      <c r="B854" s="27"/>
      <c r="C854" s="27"/>
      <c r="D854" s="27"/>
      <c r="E854" s="27"/>
      <c r="F854" s="27"/>
      <c r="G854" s="27"/>
      <c r="H854" s="27"/>
      <c r="I854" s="27"/>
      <c r="J854" s="27"/>
      <c r="K854" s="27"/>
      <c r="L854" s="27"/>
      <c r="M854" s="27"/>
      <c r="N854" s="27"/>
      <c r="O854" s="27"/>
      <c r="P854" s="27"/>
      <c r="Q854" s="27"/>
      <c r="R854" s="80"/>
      <c r="S854" s="27"/>
      <c r="T854" s="27"/>
      <c r="U854" s="27"/>
      <c r="V854" s="27"/>
      <c r="W854" s="27"/>
      <c r="X854" s="27"/>
      <c r="Y854" s="27"/>
      <c r="Z854" s="27"/>
      <c r="AA854" s="27"/>
      <c r="AB854" s="27"/>
      <c r="AC854" s="27"/>
      <c r="AD854" s="27"/>
      <c r="AE854" s="27"/>
      <c r="AF854" s="27"/>
      <c r="AG854" s="27"/>
      <c r="AH854" s="27"/>
      <c r="AI854" s="27"/>
      <c r="AJ854" s="27"/>
      <c r="AK854" s="27"/>
      <c r="AL854" s="27"/>
    </row>
    <row r="855" spans="1:38">
      <c r="A855" s="27"/>
      <c r="B855" s="27"/>
      <c r="C855" s="27"/>
      <c r="D855" s="27"/>
      <c r="E855" s="27"/>
      <c r="F855" s="27"/>
      <c r="G855" s="27"/>
      <c r="H855" s="27"/>
      <c r="I855" s="27"/>
      <c r="J855" s="27"/>
      <c r="K855" s="27"/>
      <c r="L855" s="27"/>
      <c r="M855" s="27"/>
      <c r="N855" s="27"/>
      <c r="O855" s="27"/>
      <c r="P855" s="27"/>
      <c r="Q855" s="27"/>
      <c r="R855" s="80"/>
      <c r="S855" s="27"/>
      <c r="T855" s="27"/>
      <c r="U855" s="27"/>
      <c r="V855" s="27"/>
      <c r="W855" s="27"/>
      <c r="X855" s="27"/>
      <c r="Y855" s="27"/>
      <c r="Z855" s="27"/>
      <c r="AA855" s="27"/>
      <c r="AB855" s="27"/>
      <c r="AC855" s="27"/>
      <c r="AD855" s="27"/>
      <c r="AE855" s="27"/>
      <c r="AF855" s="27"/>
      <c r="AG855" s="27"/>
      <c r="AH855" s="27"/>
      <c r="AI855" s="27"/>
      <c r="AJ855" s="27"/>
      <c r="AK855" s="27"/>
      <c r="AL855" s="27"/>
    </row>
    <row r="856" spans="1:38">
      <c r="A856" s="27"/>
      <c r="B856" s="27"/>
      <c r="C856" s="27"/>
      <c r="D856" s="27"/>
      <c r="E856" s="27"/>
      <c r="F856" s="27"/>
      <c r="G856" s="27"/>
      <c r="H856" s="27"/>
      <c r="I856" s="27"/>
      <c r="J856" s="27"/>
      <c r="K856" s="27"/>
      <c r="L856" s="27"/>
      <c r="M856" s="27"/>
      <c r="N856" s="27"/>
      <c r="O856" s="27"/>
      <c r="P856" s="27"/>
      <c r="Q856" s="27"/>
      <c r="R856" s="80"/>
      <c r="S856" s="27"/>
      <c r="T856" s="27"/>
      <c r="U856" s="27"/>
      <c r="V856" s="27"/>
      <c r="W856" s="27"/>
      <c r="X856" s="27"/>
      <c r="Y856" s="27"/>
      <c r="Z856" s="27"/>
      <c r="AA856" s="27"/>
      <c r="AB856" s="27"/>
      <c r="AC856" s="27"/>
      <c r="AD856" s="27"/>
      <c r="AE856" s="27"/>
      <c r="AF856" s="27"/>
      <c r="AG856" s="27"/>
      <c r="AH856" s="27"/>
      <c r="AI856" s="27"/>
      <c r="AJ856" s="27"/>
      <c r="AK856" s="27"/>
      <c r="AL856" s="27"/>
    </row>
    <row r="857" spans="1:38">
      <c r="A857" s="27"/>
      <c r="B857" s="27"/>
      <c r="C857" s="27"/>
      <c r="D857" s="27"/>
      <c r="E857" s="27"/>
      <c r="F857" s="27"/>
      <c r="G857" s="27"/>
      <c r="H857" s="27"/>
      <c r="I857" s="27"/>
      <c r="J857" s="27"/>
      <c r="K857" s="27"/>
      <c r="L857" s="27"/>
      <c r="M857" s="27"/>
      <c r="N857" s="27"/>
      <c r="O857" s="27"/>
      <c r="P857" s="27"/>
      <c r="Q857" s="27"/>
      <c r="R857" s="80"/>
      <c r="S857" s="27"/>
      <c r="T857" s="27"/>
      <c r="U857" s="27"/>
      <c r="V857" s="27"/>
      <c r="W857" s="27"/>
      <c r="X857" s="27"/>
      <c r="Y857" s="27"/>
      <c r="Z857" s="27"/>
      <c r="AA857" s="27"/>
      <c r="AB857" s="27"/>
      <c r="AC857" s="27"/>
      <c r="AD857" s="27"/>
      <c r="AE857" s="27"/>
      <c r="AF857" s="27"/>
      <c r="AG857" s="27"/>
      <c r="AH857" s="27"/>
      <c r="AI857" s="27"/>
      <c r="AJ857" s="27"/>
      <c r="AK857" s="27"/>
      <c r="AL857" s="27"/>
    </row>
    <row r="858" spans="1:38">
      <c r="A858" s="27"/>
      <c r="B858" s="27"/>
      <c r="C858" s="27"/>
      <c r="D858" s="27"/>
      <c r="E858" s="27"/>
      <c r="F858" s="27"/>
      <c r="G858" s="27"/>
      <c r="H858" s="27"/>
      <c r="I858" s="27"/>
      <c r="J858" s="27"/>
      <c r="K858" s="27"/>
      <c r="L858" s="27"/>
      <c r="M858" s="27"/>
      <c r="N858" s="27"/>
      <c r="O858" s="27"/>
      <c r="P858" s="27"/>
      <c r="Q858" s="27"/>
      <c r="R858" s="80"/>
      <c r="S858" s="27"/>
      <c r="T858" s="27"/>
      <c r="U858" s="27"/>
      <c r="V858" s="27"/>
      <c r="W858" s="27"/>
      <c r="X858" s="27"/>
      <c r="Y858" s="27"/>
      <c r="Z858" s="27"/>
      <c r="AA858" s="27"/>
      <c r="AB858" s="27"/>
      <c r="AC858" s="27"/>
      <c r="AD858" s="27"/>
      <c r="AE858" s="27"/>
      <c r="AF858" s="27"/>
      <c r="AG858" s="27"/>
      <c r="AH858" s="27"/>
      <c r="AI858" s="27"/>
      <c r="AJ858" s="27"/>
      <c r="AK858" s="27"/>
      <c r="AL858" s="27"/>
    </row>
    <row r="859" spans="1:38">
      <c r="A859" s="27"/>
      <c r="B859" s="27"/>
      <c r="C859" s="27"/>
      <c r="D859" s="27"/>
      <c r="E859" s="27"/>
      <c r="F859" s="27"/>
      <c r="G859" s="27"/>
      <c r="H859" s="27"/>
      <c r="I859" s="27"/>
      <c r="J859" s="27"/>
      <c r="K859" s="27"/>
      <c r="L859" s="27"/>
      <c r="M859" s="27"/>
      <c r="N859" s="27"/>
      <c r="O859" s="27"/>
      <c r="P859" s="27"/>
      <c r="Q859" s="27"/>
      <c r="R859" s="80"/>
      <c r="S859" s="27"/>
      <c r="T859" s="27"/>
      <c r="U859" s="27"/>
      <c r="V859" s="27"/>
      <c r="W859" s="27"/>
      <c r="X859" s="27"/>
      <c r="Y859" s="27"/>
      <c r="Z859" s="27"/>
      <c r="AA859" s="27"/>
      <c r="AB859" s="27"/>
      <c r="AC859" s="27"/>
      <c r="AD859" s="27"/>
      <c r="AE859" s="27"/>
      <c r="AF859" s="27"/>
      <c r="AG859" s="27"/>
      <c r="AH859" s="27"/>
      <c r="AI859" s="27"/>
      <c r="AJ859" s="27"/>
      <c r="AK859" s="27"/>
      <c r="AL859" s="27"/>
    </row>
    <row r="860" spans="1:38">
      <c r="A860" s="27"/>
      <c r="B860" s="27"/>
      <c r="C860" s="27"/>
      <c r="D860" s="27"/>
      <c r="E860" s="27"/>
      <c r="F860" s="27"/>
      <c r="G860" s="27"/>
      <c r="H860" s="27"/>
      <c r="I860" s="27"/>
      <c r="J860" s="27"/>
      <c r="K860" s="27"/>
      <c r="L860" s="27"/>
      <c r="M860" s="27"/>
      <c r="N860" s="27"/>
      <c r="O860" s="27"/>
      <c r="P860" s="27"/>
      <c r="Q860" s="27"/>
      <c r="R860" s="80"/>
      <c r="S860" s="27"/>
      <c r="T860" s="27"/>
      <c r="U860" s="27"/>
      <c r="V860" s="27"/>
      <c r="W860" s="27"/>
      <c r="X860" s="27"/>
      <c r="Y860" s="27"/>
      <c r="Z860" s="27"/>
      <c r="AA860" s="27"/>
      <c r="AB860" s="27"/>
      <c r="AC860" s="27"/>
      <c r="AD860" s="27"/>
      <c r="AE860" s="27"/>
      <c r="AF860" s="27"/>
      <c r="AG860" s="27"/>
      <c r="AH860" s="27"/>
      <c r="AI860" s="27"/>
      <c r="AJ860" s="27"/>
      <c r="AK860" s="27"/>
      <c r="AL860" s="27"/>
    </row>
    <row r="861" spans="1:38">
      <c r="A861" s="27"/>
      <c r="B861" s="27"/>
      <c r="C861" s="27"/>
      <c r="D861" s="27"/>
      <c r="E861" s="27"/>
      <c r="F861" s="27"/>
      <c r="G861" s="27"/>
      <c r="H861" s="27"/>
      <c r="I861" s="27"/>
      <c r="J861" s="27"/>
      <c r="K861" s="27"/>
      <c r="L861" s="27"/>
      <c r="M861" s="27"/>
      <c r="N861" s="27"/>
      <c r="O861" s="27"/>
      <c r="P861" s="27"/>
      <c r="Q861" s="27"/>
      <c r="R861" s="80"/>
      <c r="S861" s="27"/>
      <c r="T861" s="27"/>
      <c r="U861" s="27"/>
      <c r="V861" s="27"/>
      <c r="W861" s="27"/>
      <c r="X861" s="27"/>
      <c r="Y861" s="27"/>
      <c r="Z861" s="27"/>
      <c r="AA861" s="27"/>
      <c r="AB861" s="27"/>
      <c r="AC861" s="27"/>
      <c r="AD861" s="27"/>
      <c r="AE861" s="27"/>
      <c r="AF861" s="27"/>
      <c r="AG861" s="27"/>
      <c r="AH861" s="27"/>
      <c r="AI861" s="27"/>
      <c r="AJ861" s="27"/>
      <c r="AK861" s="27"/>
      <c r="AL861" s="27"/>
    </row>
    <row r="862" spans="1:38">
      <c r="A862" s="27"/>
      <c r="B862" s="27"/>
      <c r="C862" s="27"/>
      <c r="D862" s="27"/>
      <c r="E862" s="27"/>
      <c r="F862" s="27"/>
      <c r="G862" s="27"/>
      <c r="H862" s="27"/>
      <c r="I862" s="27"/>
      <c r="J862" s="27"/>
      <c r="K862" s="27"/>
      <c r="L862" s="27"/>
      <c r="M862" s="27"/>
      <c r="N862" s="27"/>
      <c r="O862" s="27"/>
      <c r="P862" s="27"/>
      <c r="Q862" s="27"/>
      <c r="R862" s="80"/>
      <c r="S862" s="27"/>
      <c r="T862" s="27"/>
      <c r="U862" s="27"/>
      <c r="V862" s="27"/>
      <c r="W862" s="27"/>
      <c r="X862" s="27"/>
      <c r="Y862" s="27"/>
      <c r="Z862" s="27"/>
      <c r="AA862" s="27"/>
      <c r="AB862" s="27"/>
      <c r="AC862" s="27"/>
      <c r="AD862" s="27"/>
      <c r="AE862" s="27"/>
      <c r="AF862" s="27"/>
      <c r="AG862" s="27"/>
      <c r="AH862" s="27"/>
      <c r="AI862" s="27"/>
      <c r="AJ862" s="27"/>
      <c r="AK862" s="27"/>
      <c r="AL862" s="27"/>
    </row>
    <row r="863" spans="1:38">
      <c r="A863" s="27"/>
      <c r="B863" s="27"/>
      <c r="C863" s="27"/>
      <c r="D863" s="27"/>
      <c r="E863" s="27"/>
      <c r="F863" s="27"/>
      <c r="G863" s="27"/>
      <c r="H863" s="27"/>
      <c r="I863" s="27"/>
      <c r="J863" s="27"/>
      <c r="K863" s="27"/>
      <c r="L863" s="27"/>
      <c r="M863" s="27"/>
      <c r="N863" s="27"/>
      <c r="O863" s="27"/>
      <c r="P863" s="27"/>
      <c r="Q863" s="27"/>
      <c r="R863" s="80"/>
      <c r="S863" s="27"/>
      <c r="T863" s="27"/>
      <c r="U863" s="27"/>
      <c r="V863" s="27"/>
      <c r="W863" s="27"/>
      <c r="X863" s="27"/>
      <c r="Y863" s="27"/>
      <c r="Z863" s="27"/>
      <c r="AA863" s="27"/>
      <c r="AB863" s="27"/>
      <c r="AC863" s="27"/>
      <c r="AD863" s="27"/>
      <c r="AE863" s="27"/>
      <c r="AF863" s="27"/>
      <c r="AG863" s="27"/>
      <c r="AH863" s="27"/>
      <c r="AI863" s="27"/>
      <c r="AJ863" s="27"/>
      <c r="AK863" s="27"/>
      <c r="AL863" s="27"/>
    </row>
    <row r="864" spans="1:38">
      <c r="A864" s="27"/>
      <c r="B864" s="27"/>
      <c r="C864" s="27"/>
      <c r="D864" s="27"/>
      <c r="E864" s="27"/>
      <c r="F864" s="27"/>
      <c r="G864" s="27"/>
      <c r="H864" s="27"/>
      <c r="I864" s="27"/>
      <c r="J864" s="27"/>
      <c r="K864" s="27"/>
      <c r="L864" s="27"/>
      <c r="M864" s="27"/>
      <c r="N864" s="27"/>
      <c r="O864" s="27"/>
      <c r="P864" s="27"/>
      <c r="Q864" s="27"/>
      <c r="R864" s="80"/>
      <c r="S864" s="27"/>
      <c r="T864" s="27"/>
      <c r="U864" s="27"/>
      <c r="V864" s="27"/>
      <c r="W864" s="27"/>
      <c r="X864" s="27"/>
      <c r="Y864" s="27"/>
      <c r="Z864" s="27"/>
      <c r="AA864" s="27"/>
      <c r="AB864" s="27"/>
      <c r="AC864" s="27"/>
      <c r="AD864" s="27"/>
      <c r="AE864" s="27"/>
      <c r="AF864" s="27"/>
      <c r="AG864" s="27"/>
      <c r="AH864" s="27"/>
      <c r="AI864" s="27"/>
      <c r="AJ864" s="27"/>
      <c r="AK864" s="27"/>
      <c r="AL864" s="27"/>
    </row>
    <row r="865" spans="1:38">
      <c r="A865" s="27"/>
      <c r="B865" s="27"/>
      <c r="C865" s="27"/>
      <c r="D865" s="27"/>
      <c r="E865" s="27"/>
      <c r="F865" s="27"/>
      <c r="G865" s="27"/>
      <c r="H865" s="27"/>
      <c r="I865" s="27"/>
      <c r="J865" s="27"/>
      <c r="K865" s="27"/>
      <c r="L865" s="27"/>
      <c r="M865" s="27"/>
      <c r="N865" s="27"/>
      <c r="O865" s="27"/>
      <c r="P865" s="27"/>
      <c r="Q865" s="27"/>
      <c r="R865" s="80"/>
      <c r="S865" s="27"/>
      <c r="T865" s="27"/>
      <c r="U865" s="27"/>
      <c r="V865" s="27"/>
      <c r="W865" s="27"/>
      <c r="X865" s="27"/>
      <c r="Y865" s="27"/>
      <c r="Z865" s="27"/>
      <c r="AA865" s="27"/>
      <c r="AB865" s="27"/>
      <c r="AC865" s="27"/>
      <c r="AD865" s="27"/>
      <c r="AE865" s="27"/>
      <c r="AF865" s="27"/>
      <c r="AG865" s="27"/>
      <c r="AH865" s="27"/>
      <c r="AI865" s="27"/>
      <c r="AJ865" s="27"/>
      <c r="AK865" s="27"/>
      <c r="AL865" s="27"/>
    </row>
    <row r="866" spans="1:38">
      <c r="A866" s="27"/>
      <c r="B866" s="27"/>
      <c r="C866" s="27"/>
      <c r="D866" s="27"/>
      <c r="E866" s="27"/>
      <c r="F866" s="27"/>
      <c r="G866" s="27"/>
      <c r="H866" s="27"/>
      <c r="I866" s="27"/>
      <c r="J866" s="27"/>
      <c r="K866" s="27"/>
      <c r="L866" s="27"/>
      <c r="M866" s="27"/>
      <c r="N866" s="27"/>
      <c r="O866" s="27"/>
      <c r="P866" s="27"/>
      <c r="Q866" s="27"/>
      <c r="R866" s="80"/>
      <c r="S866" s="27"/>
      <c r="T866" s="27"/>
      <c r="U866" s="27"/>
      <c r="V866" s="27"/>
      <c r="W866" s="27"/>
      <c r="X866" s="27"/>
      <c r="Y866" s="27"/>
      <c r="Z866" s="27"/>
      <c r="AA866" s="27"/>
      <c r="AB866" s="27"/>
      <c r="AC866" s="27"/>
      <c r="AD866" s="27"/>
      <c r="AE866" s="27"/>
      <c r="AF866" s="27"/>
      <c r="AG866" s="27"/>
      <c r="AH866" s="27"/>
      <c r="AI866" s="27"/>
      <c r="AJ866" s="27"/>
      <c r="AK866" s="27"/>
      <c r="AL866" s="27"/>
    </row>
    <row r="867" spans="1:38">
      <c r="A867" s="27"/>
      <c r="B867" s="27"/>
      <c r="C867" s="27"/>
      <c r="D867" s="27"/>
      <c r="E867" s="27"/>
      <c r="F867" s="27"/>
      <c r="G867" s="27"/>
      <c r="H867" s="27"/>
      <c r="I867" s="27"/>
      <c r="J867" s="27"/>
      <c r="K867" s="27"/>
      <c r="L867" s="27"/>
      <c r="M867" s="27"/>
      <c r="N867" s="27"/>
      <c r="O867" s="27"/>
      <c r="P867" s="27"/>
      <c r="Q867" s="27"/>
      <c r="R867" s="80"/>
      <c r="S867" s="27"/>
      <c r="T867" s="27"/>
      <c r="U867" s="27"/>
      <c r="V867" s="27"/>
      <c r="W867" s="27"/>
      <c r="X867" s="27"/>
      <c r="Y867" s="27"/>
      <c r="Z867" s="27"/>
      <c r="AA867" s="27"/>
      <c r="AB867" s="27"/>
      <c r="AC867" s="27"/>
      <c r="AD867" s="27"/>
      <c r="AE867" s="27"/>
      <c r="AF867" s="27"/>
      <c r="AG867" s="27"/>
      <c r="AH867" s="27"/>
      <c r="AI867" s="27"/>
      <c r="AJ867" s="27"/>
      <c r="AK867" s="27"/>
      <c r="AL867" s="27"/>
    </row>
    <row r="868" spans="1:38">
      <c r="A868" s="27"/>
      <c r="B868" s="27"/>
      <c r="C868" s="27"/>
      <c r="D868" s="27"/>
      <c r="E868" s="27"/>
      <c r="F868" s="27"/>
      <c r="G868" s="27"/>
      <c r="H868" s="27"/>
      <c r="I868" s="27"/>
      <c r="J868" s="27"/>
      <c r="K868" s="27"/>
      <c r="L868" s="27"/>
      <c r="M868" s="27"/>
      <c r="N868" s="27"/>
      <c r="O868" s="27"/>
      <c r="P868" s="27"/>
      <c r="Q868" s="27"/>
      <c r="R868" s="80"/>
      <c r="S868" s="27"/>
      <c r="T868" s="27"/>
      <c r="U868" s="27"/>
      <c r="V868" s="27"/>
      <c r="W868" s="27"/>
      <c r="X868" s="27"/>
      <c r="Y868" s="27"/>
      <c r="Z868" s="27"/>
      <c r="AA868" s="27"/>
      <c r="AB868" s="27"/>
      <c r="AC868" s="27"/>
      <c r="AD868" s="27"/>
      <c r="AE868" s="27"/>
      <c r="AF868" s="27"/>
      <c r="AG868" s="27"/>
      <c r="AH868" s="27"/>
      <c r="AI868" s="27"/>
      <c r="AJ868" s="27"/>
      <c r="AK868" s="27"/>
      <c r="AL868" s="27"/>
    </row>
    <row r="869" spans="1:38">
      <c r="A869" s="27"/>
      <c r="B869" s="27"/>
      <c r="C869" s="27"/>
      <c r="D869" s="27"/>
      <c r="E869" s="27"/>
      <c r="F869" s="27"/>
      <c r="G869" s="27"/>
      <c r="H869" s="27"/>
      <c r="I869" s="27"/>
      <c r="J869" s="27"/>
      <c r="K869" s="27"/>
      <c r="L869" s="27"/>
      <c r="M869" s="27"/>
      <c r="N869" s="27"/>
      <c r="O869" s="27"/>
      <c r="P869" s="27"/>
      <c r="Q869" s="27"/>
      <c r="R869" s="80"/>
      <c r="S869" s="27"/>
      <c r="T869" s="27"/>
      <c r="U869" s="27"/>
      <c r="V869" s="27"/>
      <c r="W869" s="27"/>
      <c r="X869" s="27"/>
      <c r="Y869" s="27"/>
      <c r="Z869" s="27"/>
      <c r="AA869" s="27"/>
      <c r="AB869" s="27"/>
      <c r="AC869" s="27"/>
      <c r="AD869" s="27"/>
      <c r="AE869" s="27"/>
      <c r="AF869" s="27"/>
      <c r="AG869" s="27"/>
      <c r="AH869" s="27"/>
      <c r="AI869" s="27"/>
      <c r="AJ869" s="27"/>
      <c r="AK869" s="27"/>
      <c r="AL869" s="27"/>
    </row>
    <row r="870" spans="1:38">
      <c r="A870" s="27"/>
      <c r="B870" s="27"/>
      <c r="C870" s="27"/>
      <c r="D870" s="27"/>
      <c r="E870" s="27"/>
      <c r="F870" s="27"/>
      <c r="G870" s="27"/>
      <c r="H870" s="27"/>
      <c r="I870" s="27"/>
      <c r="J870" s="27"/>
      <c r="K870" s="27"/>
      <c r="L870" s="27"/>
      <c r="M870" s="27"/>
      <c r="N870" s="27"/>
      <c r="O870" s="27"/>
      <c r="P870" s="27"/>
      <c r="Q870" s="27"/>
      <c r="R870" s="80"/>
      <c r="S870" s="27"/>
      <c r="T870" s="27"/>
      <c r="U870" s="27"/>
      <c r="V870" s="27"/>
      <c r="W870" s="27"/>
      <c r="X870" s="27"/>
      <c r="Y870" s="27"/>
      <c r="Z870" s="27"/>
      <c r="AA870" s="27"/>
      <c r="AB870" s="27"/>
      <c r="AC870" s="27"/>
      <c r="AD870" s="27"/>
      <c r="AE870" s="27"/>
      <c r="AF870" s="27"/>
      <c r="AG870" s="27"/>
      <c r="AH870" s="27"/>
      <c r="AI870" s="27"/>
      <c r="AJ870" s="27"/>
      <c r="AK870" s="27"/>
      <c r="AL870" s="27"/>
    </row>
    <row r="871" spans="1:38">
      <c r="A871" s="27"/>
      <c r="B871" s="27"/>
      <c r="C871" s="27"/>
      <c r="D871" s="27"/>
      <c r="E871" s="27"/>
      <c r="F871" s="27"/>
      <c r="G871" s="27"/>
      <c r="H871" s="27"/>
      <c r="I871" s="27"/>
      <c r="J871" s="27"/>
      <c r="K871" s="27"/>
      <c r="L871" s="27"/>
      <c r="M871" s="27"/>
      <c r="N871" s="27"/>
      <c r="O871" s="27"/>
      <c r="P871" s="27"/>
      <c r="Q871" s="27"/>
      <c r="R871" s="80"/>
      <c r="S871" s="27"/>
      <c r="T871" s="27"/>
      <c r="U871" s="27"/>
      <c r="V871" s="27"/>
      <c r="W871" s="27"/>
      <c r="X871" s="27"/>
      <c r="Y871" s="27"/>
      <c r="Z871" s="27"/>
      <c r="AA871" s="27"/>
      <c r="AB871" s="27"/>
      <c r="AC871" s="27"/>
      <c r="AD871" s="27"/>
      <c r="AE871" s="27"/>
      <c r="AF871" s="27"/>
      <c r="AG871" s="27"/>
      <c r="AH871" s="27"/>
      <c r="AI871" s="27"/>
      <c r="AJ871" s="27"/>
      <c r="AK871" s="27"/>
      <c r="AL871" s="27"/>
    </row>
    <row r="872" spans="1:38">
      <c r="A872" s="27"/>
      <c r="B872" s="27"/>
      <c r="C872" s="27"/>
      <c r="D872" s="27"/>
      <c r="E872" s="27"/>
      <c r="F872" s="27"/>
      <c r="G872" s="27"/>
      <c r="H872" s="27"/>
      <c r="I872" s="27"/>
      <c r="J872" s="27"/>
      <c r="K872" s="27"/>
      <c r="L872" s="27"/>
      <c r="M872" s="27"/>
      <c r="N872" s="27"/>
      <c r="O872" s="27"/>
      <c r="P872" s="27"/>
      <c r="Q872" s="27"/>
      <c r="R872" s="80"/>
      <c r="S872" s="27"/>
      <c r="T872" s="27"/>
      <c r="U872" s="27"/>
      <c r="V872" s="27"/>
      <c r="W872" s="27"/>
      <c r="X872" s="27"/>
      <c r="Y872" s="27"/>
      <c r="Z872" s="27"/>
      <c r="AA872" s="27"/>
      <c r="AB872" s="27"/>
      <c r="AC872" s="27"/>
      <c r="AD872" s="27"/>
      <c r="AE872" s="27"/>
      <c r="AF872" s="27"/>
      <c r="AG872" s="27"/>
      <c r="AH872" s="27"/>
      <c r="AI872" s="27"/>
      <c r="AJ872" s="27"/>
      <c r="AK872" s="27"/>
      <c r="AL872" s="27"/>
    </row>
    <row r="873" spans="1:38">
      <c r="A873" s="27"/>
      <c r="B873" s="27"/>
      <c r="C873" s="27"/>
      <c r="D873" s="27"/>
      <c r="E873" s="27"/>
      <c r="F873" s="27"/>
      <c r="G873" s="27"/>
      <c r="H873" s="27"/>
      <c r="I873" s="27"/>
      <c r="J873" s="27"/>
      <c r="K873" s="27"/>
      <c r="L873" s="27"/>
      <c r="M873" s="27"/>
      <c r="N873" s="27"/>
      <c r="O873" s="27"/>
      <c r="P873" s="27"/>
      <c r="Q873" s="27"/>
      <c r="R873" s="80"/>
      <c r="S873" s="27"/>
      <c r="T873" s="27"/>
      <c r="U873" s="27"/>
      <c r="V873" s="27"/>
      <c r="W873" s="27"/>
      <c r="X873" s="27"/>
      <c r="Y873" s="27"/>
      <c r="Z873" s="27"/>
      <c r="AA873" s="27"/>
      <c r="AB873" s="27"/>
      <c r="AC873" s="27"/>
      <c r="AD873" s="27"/>
      <c r="AE873" s="27"/>
      <c r="AF873" s="27"/>
      <c r="AG873" s="27"/>
      <c r="AH873" s="27"/>
      <c r="AI873" s="27"/>
      <c r="AJ873" s="27"/>
      <c r="AK873" s="27"/>
      <c r="AL873" s="27"/>
    </row>
    <row r="874" spans="1:38">
      <c r="A874" s="27"/>
      <c r="B874" s="27"/>
      <c r="C874" s="27"/>
      <c r="D874" s="27"/>
      <c r="E874" s="27"/>
      <c r="F874" s="27"/>
      <c r="G874" s="27"/>
      <c r="H874" s="27"/>
      <c r="I874" s="27"/>
      <c r="J874" s="27"/>
      <c r="K874" s="27"/>
      <c r="L874" s="27"/>
      <c r="M874" s="27"/>
      <c r="N874" s="27"/>
      <c r="O874" s="27"/>
      <c r="P874" s="27"/>
      <c r="Q874" s="27"/>
      <c r="R874" s="80"/>
      <c r="S874" s="27"/>
      <c r="T874" s="27"/>
      <c r="U874" s="27"/>
      <c r="V874" s="27"/>
      <c r="W874" s="27"/>
      <c r="X874" s="27"/>
      <c r="Y874" s="27"/>
      <c r="Z874" s="27"/>
      <c r="AA874" s="27"/>
      <c r="AB874" s="27"/>
      <c r="AC874" s="27"/>
      <c r="AD874" s="27"/>
      <c r="AE874" s="27"/>
      <c r="AF874" s="27"/>
      <c r="AG874" s="27"/>
      <c r="AH874" s="27"/>
      <c r="AI874" s="27"/>
      <c r="AJ874" s="27"/>
      <c r="AK874" s="27"/>
      <c r="AL874" s="27"/>
    </row>
    <row r="875" spans="1:38">
      <c r="A875" s="27"/>
      <c r="B875" s="27"/>
      <c r="C875" s="27"/>
      <c r="D875" s="27"/>
      <c r="E875" s="27"/>
      <c r="F875" s="27"/>
      <c r="G875" s="27"/>
      <c r="H875" s="27"/>
      <c r="I875" s="27"/>
      <c r="J875" s="27"/>
      <c r="K875" s="27"/>
      <c r="L875" s="27"/>
      <c r="M875" s="27"/>
      <c r="N875" s="27"/>
      <c r="O875" s="27"/>
      <c r="P875" s="27"/>
      <c r="Q875" s="27"/>
      <c r="R875" s="80"/>
      <c r="S875" s="27"/>
      <c r="T875" s="27"/>
      <c r="U875" s="27"/>
      <c r="V875" s="27"/>
      <c r="W875" s="27"/>
      <c r="X875" s="27"/>
      <c r="Y875" s="27"/>
      <c r="Z875" s="27"/>
      <c r="AA875" s="27"/>
      <c r="AB875" s="27"/>
      <c r="AC875" s="27"/>
      <c r="AD875" s="27"/>
      <c r="AE875" s="27"/>
      <c r="AF875" s="27"/>
      <c r="AG875" s="27"/>
      <c r="AH875" s="27"/>
      <c r="AI875" s="27"/>
      <c r="AJ875" s="27"/>
      <c r="AK875" s="27"/>
      <c r="AL875" s="27"/>
    </row>
    <row r="876" spans="1:38">
      <c r="A876" s="27"/>
      <c r="B876" s="27"/>
      <c r="C876" s="27"/>
      <c r="D876" s="27"/>
      <c r="E876" s="27"/>
      <c r="F876" s="27"/>
      <c r="G876" s="27"/>
      <c r="H876" s="27"/>
      <c r="I876" s="27"/>
      <c r="J876" s="27"/>
      <c r="K876" s="27"/>
      <c r="L876" s="27"/>
      <c r="M876" s="27"/>
      <c r="N876" s="27"/>
      <c r="O876" s="27"/>
      <c r="P876" s="27"/>
      <c r="Q876" s="27"/>
      <c r="R876" s="80"/>
      <c r="S876" s="27"/>
      <c r="T876" s="27"/>
      <c r="U876" s="27"/>
      <c r="V876" s="27"/>
      <c r="W876" s="27"/>
      <c r="X876" s="27"/>
      <c r="Y876" s="27"/>
      <c r="Z876" s="27"/>
      <c r="AA876" s="27"/>
      <c r="AB876" s="27"/>
      <c r="AC876" s="27"/>
      <c r="AD876" s="27"/>
      <c r="AE876" s="27"/>
      <c r="AF876" s="27"/>
      <c r="AG876" s="27"/>
      <c r="AH876" s="27"/>
      <c r="AI876" s="27"/>
      <c r="AJ876" s="27"/>
      <c r="AK876" s="27"/>
      <c r="AL876" s="27"/>
    </row>
    <row r="877" spans="1:38">
      <c r="A877" s="27"/>
      <c r="B877" s="27"/>
      <c r="C877" s="27"/>
      <c r="D877" s="27"/>
      <c r="E877" s="27"/>
      <c r="F877" s="27"/>
      <c r="G877" s="27"/>
      <c r="H877" s="27"/>
      <c r="I877" s="27"/>
      <c r="J877" s="27"/>
      <c r="K877" s="27"/>
      <c r="L877" s="27"/>
      <c r="M877" s="27"/>
      <c r="N877" s="27"/>
      <c r="O877" s="27"/>
      <c r="P877" s="27"/>
      <c r="Q877" s="27"/>
      <c r="R877" s="80"/>
      <c r="S877" s="27"/>
      <c r="T877" s="27"/>
      <c r="U877" s="27"/>
      <c r="V877" s="27"/>
      <c r="W877" s="27"/>
      <c r="X877" s="27"/>
      <c r="Y877" s="27"/>
      <c r="Z877" s="27"/>
      <c r="AA877" s="27"/>
      <c r="AB877" s="27"/>
      <c r="AC877" s="27"/>
      <c r="AD877" s="27"/>
      <c r="AE877" s="27"/>
      <c r="AF877" s="27"/>
      <c r="AG877" s="27"/>
      <c r="AH877" s="27"/>
      <c r="AI877" s="27"/>
      <c r="AJ877" s="27"/>
      <c r="AK877" s="27"/>
      <c r="AL877" s="27"/>
    </row>
    <row r="878" spans="1:38">
      <c r="A878" s="27"/>
      <c r="B878" s="27"/>
      <c r="C878" s="27"/>
      <c r="D878" s="27"/>
      <c r="E878" s="27"/>
      <c r="F878" s="27"/>
      <c r="G878" s="27"/>
      <c r="H878" s="27"/>
      <c r="I878" s="27"/>
      <c r="J878" s="27"/>
      <c r="K878" s="27"/>
      <c r="L878" s="27"/>
      <c r="M878" s="27"/>
      <c r="N878" s="27"/>
      <c r="O878" s="27"/>
      <c r="P878" s="27"/>
      <c r="Q878" s="27"/>
      <c r="R878" s="80"/>
      <c r="S878" s="27"/>
      <c r="T878" s="27"/>
      <c r="U878" s="27"/>
      <c r="V878" s="27"/>
      <c r="W878" s="27"/>
      <c r="X878" s="27"/>
      <c r="Y878" s="27"/>
      <c r="Z878" s="27"/>
      <c r="AA878" s="27"/>
      <c r="AB878" s="27"/>
      <c r="AC878" s="27"/>
      <c r="AD878" s="27"/>
      <c r="AE878" s="27"/>
      <c r="AF878" s="27"/>
      <c r="AG878" s="27"/>
      <c r="AH878" s="27"/>
      <c r="AI878" s="27"/>
      <c r="AJ878" s="27"/>
      <c r="AK878" s="27"/>
      <c r="AL878" s="27"/>
    </row>
    <row r="879" spans="1:38">
      <c r="A879" s="27"/>
      <c r="B879" s="27"/>
      <c r="C879" s="27"/>
      <c r="D879" s="27"/>
      <c r="E879" s="27"/>
      <c r="F879" s="27"/>
      <c r="G879" s="27"/>
      <c r="H879" s="27"/>
      <c r="I879" s="27"/>
      <c r="J879" s="27"/>
      <c r="K879" s="27"/>
      <c r="L879" s="27"/>
      <c r="M879" s="27"/>
      <c r="N879" s="27"/>
      <c r="O879" s="27"/>
      <c r="P879" s="27"/>
      <c r="Q879" s="27"/>
      <c r="R879" s="80"/>
      <c r="S879" s="27"/>
      <c r="T879" s="27"/>
      <c r="U879" s="27"/>
      <c r="V879" s="27"/>
      <c r="W879" s="27"/>
      <c r="X879" s="27"/>
      <c r="Y879" s="27"/>
      <c r="Z879" s="27"/>
      <c r="AA879" s="27"/>
      <c r="AB879" s="27"/>
      <c r="AC879" s="27"/>
      <c r="AD879" s="27"/>
      <c r="AE879" s="27"/>
      <c r="AF879" s="27"/>
      <c r="AG879" s="27"/>
      <c r="AH879" s="27"/>
      <c r="AI879" s="27"/>
      <c r="AJ879" s="27"/>
      <c r="AK879" s="27"/>
      <c r="AL879" s="27"/>
    </row>
    <row r="880" spans="1:38">
      <c r="A880" s="27"/>
      <c r="B880" s="27"/>
      <c r="C880" s="27"/>
      <c r="D880" s="27"/>
      <c r="E880" s="27"/>
      <c r="F880" s="27"/>
      <c r="G880" s="27"/>
      <c r="H880" s="27"/>
      <c r="I880" s="27"/>
      <c r="J880" s="27"/>
      <c r="K880" s="27"/>
      <c r="L880" s="27"/>
      <c r="M880" s="27"/>
      <c r="N880" s="27"/>
      <c r="O880" s="27"/>
      <c r="P880" s="27"/>
      <c r="Q880" s="27"/>
      <c r="R880" s="80"/>
      <c r="S880" s="27"/>
      <c r="T880" s="27"/>
      <c r="U880" s="27"/>
      <c r="V880" s="27"/>
      <c r="W880" s="27"/>
      <c r="X880" s="27"/>
      <c r="Y880" s="27"/>
      <c r="Z880" s="27"/>
      <c r="AA880" s="27"/>
      <c r="AB880" s="27"/>
      <c r="AC880" s="27"/>
      <c r="AD880" s="27"/>
      <c r="AE880" s="27"/>
      <c r="AF880" s="27"/>
      <c r="AG880" s="27"/>
      <c r="AH880" s="27"/>
      <c r="AI880" s="27"/>
      <c r="AJ880" s="27"/>
      <c r="AK880" s="27"/>
      <c r="AL880" s="27"/>
    </row>
    <row r="881" spans="1:38">
      <c r="A881" s="27"/>
      <c r="B881" s="27"/>
      <c r="C881" s="27"/>
      <c r="D881" s="27"/>
      <c r="E881" s="27"/>
      <c r="F881" s="27"/>
      <c r="G881" s="27"/>
      <c r="H881" s="27"/>
      <c r="I881" s="27"/>
      <c r="J881" s="27"/>
      <c r="K881" s="27"/>
      <c r="L881" s="27"/>
      <c r="M881" s="27"/>
      <c r="N881" s="27"/>
      <c r="O881" s="27"/>
      <c r="P881" s="27"/>
      <c r="Q881" s="27"/>
      <c r="R881" s="80"/>
      <c r="S881" s="27"/>
      <c r="T881" s="27"/>
      <c r="U881" s="27"/>
      <c r="V881" s="27"/>
      <c r="W881" s="27"/>
      <c r="X881" s="27"/>
      <c r="Y881" s="27"/>
      <c r="Z881" s="27"/>
      <c r="AA881" s="27"/>
      <c r="AB881" s="27"/>
      <c r="AC881" s="27"/>
      <c r="AD881" s="27"/>
      <c r="AE881" s="27"/>
      <c r="AF881" s="27"/>
      <c r="AG881" s="27"/>
      <c r="AH881" s="27"/>
      <c r="AI881" s="27"/>
      <c r="AJ881" s="27"/>
      <c r="AK881" s="27"/>
      <c r="AL881" s="27"/>
    </row>
    <row r="882" spans="1:38">
      <c r="A882" s="27"/>
      <c r="B882" s="27"/>
      <c r="C882" s="27"/>
      <c r="D882" s="27"/>
      <c r="E882" s="27"/>
      <c r="F882" s="27"/>
      <c r="G882" s="27"/>
      <c r="H882" s="27"/>
      <c r="I882" s="27"/>
      <c r="J882" s="27"/>
      <c r="K882" s="27"/>
      <c r="L882" s="27"/>
      <c r="M882" s="27"/>
      <c r="N882" s="27"/>
      <c r="O882" s="27"/>
      <c r="P882" s="27"/>
      <c r="Q882" s="27"/>
      <c r="R882" s="80"/>
      <c r="S882" s="27"/>
      <c r="T882" s="27"/>
      <c r="U882" s="27"/>
      <c r="V882" s="27"/>
      <c r="W882" s="27"/>
      <c r="X882" s="27"/>
      <c r="Y882" s="27"/>
      <c r="Z882" s="27"/>
      <c r="AA882" s="27"/>
      <c r="AB882" s="27"/>
      <c r="AC882" s="27"/>
      <c r="AD882" s="27"/>
      <c r="AE882" s="27"/>
      <c r="AF882" s="27"/>
      <c r="AG882" s="27"/>
      <c r="AH882" s="27"/>
      <c r="AI882" s="27"/>
      <c r="AJ882" s="27"/>
      <c r="AK882" s="27"/>
      <c r="AL882" s="27"/>
    </row>
    <row r="883" spans="1:38">
      <c r="A883" s="27"/>
      <c r="B883" s="27"/>
      <c r="C883" s="27"/>
      <c r="D883" s="27"/>
      <c r="E883" s="27"/>
      <c r="F883" s="27"/>
      <c r="G883" s="27"/>
      <c r="H883" s="27"/>
      <c r="I883" s="27"/>
      <c r="J883" s="27"/>
      <c r="K883" s="27"/>
      <c r="L883" s="27"/>
      <c r="M883" s="27"/>
      <c r="N883" s="27"/>
      <c r="O883" s="27"/>
      <c r="P883" s="27"/>
      <c r="Q883" s="27"/>
      <c r="R883" s="80"/>
      <c r="S883" s="27"/>
      <c r="T883" s="27"/>
      <c r="U883" s="27"/>
      <c r="V883" s="27"/>
      <c r="W883" s="27"/>
      <c r="X883" s="27"/>
      <c r="Y883" s="27"/>
      <c r="Z883" s="27"/>
      <c r="AA883" s="27"/>
      <c r="AB883" s="27"/>
      <c r="AC883" s="27"/>
      <c r="AD883" s="27"/>
      <c r="AE883" s="27"/>
      <c r="AF883" s="27"/>
      <c r="AG883" s="27"/>
      <c r="AH883" s="27"/>
      <c r="AI883" s="27"/>
      <c r="AJ883" s="27"/>
      <c r="AK883" s="27"/>
      <c r="AL883" s="27"/>
    </row>
    <row r="884" spans="1:38">
      <c r="A884" s="27"/>
      <c r="B884" s="27"/>
      <c r="C884" s="27"/>
      <c r="D884" s="27"/>
      <c r="E884" s="27"/>
      <c r="F884" s="27"/>
      <c r="G884" s="27"/>
      <c r="H884" s="27"/>
      <c r="I884" s="27"/>
      <c r="J884" s="27"/>
      <c r="K884" s="27"/>
      <c r="L884" s="27"/>
      <c r="M884" s="27"/>
      <c r="N884" s="27"/>
      <c r="O884" s="27"/>
      <c r="P884" s="27"/>
      <c r="Q884" s="27"/>
      <c r="R884" s="80"/>
      <c r="S884" s="27"/>
      <c r="T884" s="27"/>
      <c r="U884" s="27"/>
      <c r="V884" s="27"/>
      <c r="W884" s="27"/>
      <c r="X884" s="27"/>
      <c r="Y884" s="27"/>
      <c r="Z884" s="27"/>
      <c r="AA884" s="27"/>
      <c r="AB884" s="27"/>
      <c r="AC884" s="27"/>
      <c r="AD884" s="27"/>
      <c r="AE884" s="27"/>
      <c r="AF884" s="27"/>
      <c r="AG884" s="27"/>
      <c r="AH884" s="27"/>
      <c r="AI884" s="27"/>
      <c r="AJ884" s="27"/>
      <c r="AK884" s="27"/>
      <c r="AL884" s="27"/>
    </row>
    <row r="885" spans="1:38">
      <c r="A885" s="27"/>
      <c r="B885" s="27"/>
      <c r="C885" s="27"/>
      <c r="D885" s="27"/>
      <c r="E885" s="27"/>
      <c r="F885" s="27"/>
      <c r="G885" s="27"/>
      <c r="H885" s="27"/>
      <c r="I885" s="27"/>
      <c r="J885" s="27"/>
      <c r="K885" s="27"/>
      <c r="L885" s="27"/>
      <c r="M885" s="27"/>
      <c r="N885" s="27"/>
      <c r="O885" s="27"/>
      <c r="P885" s="27"/>
      <c r="Q885" s="27"/>
      <c r="R885" s="80"/>
      <c r="S885" s="27"/>
      <c r="T885" s="27"/>
      <c r="U885" s="27"/>
      <c r="V885" s="27"/>
      <c r="W885" s="27"/>
      <c r="X885" s="27"/>
      <c r="Y885" s="27"/>
      <c r="Z885" s="27"/>
      <c r="AA885" s="27"/>
      <c r="AB885" s="27"/>
      <c r="AC885" s="27"/>
      <c r="AD885" s="27"/>
      <c r="AE885" s="27"/>
      <c r="AF885" s="27"/>
      <c r="AG885" s="27"/>
      <c r="AH885" s="27"/>
      <c r="AI885" s="27"/>
      <c r="AJ885" s="27"/>
      <c r="AK885" s="27"/>
      <c r="AL885" s="27"/>
    </row>
    <row r="886" spans="1:38">
      <c r="A886" s="27"/>
      <c r="B886" s="27"/>
      <c r="C886" s="27"/>
      <c r="D886" s="27"/>
      <c r="E886" s="27"/>
      <c r="F886" s="27"/>
      <c r="G886" s="27"/>
      <c r="H886" s="27"/>
      <c r="I886" s="27"/>
      <c r="J886" s="27"/>
      <c r="K886" s="27"/>
      <c r="L886" s="27"/>
      <c r="M886" s="27"/>
      <c r="N886" s="27"/>
      <c r="O886" s="27"/>
      <c r="P886" s="27"/>
      <c r="Q886" s="27"/>
      <c r="R886" s="80"/>
      <c r="S886" s="27"/>
      <c r="T886" s="27"/>
      <c r="U886" s="27"/>
      <c r="V886" s="27"/>
      <c r="W886" s="27"/>
      <c r="X886" s="27"/>
      <c r="Y886" s="27"/>
      <c r="Z886" s="27"/>
      <c r="AA886" s="27"/>
      <c r="AB886" s="27"/>
      <c r="AC886" s="27"/>
      <c r="AD886" s="27"/>
      <c r="AE886" s="27"/>
      <c r="AF886" s="27"/>
      <c r="AG886" s="27"/>
      <c r="AH886" s="27"/>
      <c r="AI886" s="27"/>
      <c r="AJ886" s="27"/>
      <c r="AK886" s="27"/>
      <c r="AL886" s="27"/>
    </row>
    <row r="887" spans="1:38">
      <c r="A887" s="27"/>
      <c r="B887" s="27"/>
      <c r="C887" s="27"/>
      <c r="D887" s="27"/>
      <c r="E887" s="27"/>
      <c r="F887" s="27"/>
      <c r="G887" s="27"/>
      <c r="H887" s="27"/>
      <c r="I887" s="27"/>
      <c r="J887" s="27"/>
      <c r="K887" s="27"/>
      <c r="L887" s="27"/>
      <c r="M887" s="27"/>
      <c r="N887" s="27"/>
      <c r="O887" s="27"/>
      <c r="P887" s="27"/>
      <c r="Q887" s="27"/>
      <c r="R887" s="80"/>
      <c r="S887" s="27"/>
      <c r="T887" s="27"/>
      <c r="U887" s="27"/>
      <c r="V887" s="27"/>
      <c r="W887" s="27"/>
      <c r="X887" s="27"/>
      <c r="Y887" s="27"/>
      <c r="Z887" s="27"/>
      <c r="AA887" s="27"/>
      <c r="AB887" s="27"/>
      <c r="AC887" s="27"/>
      <c r="AD887" s="27"/>
      <c r="AE887" s="27"/>
      <c r="AF887" s="27"/>
      <c r="AG887" s="27"/>
      <c r="AH887" s="27"/>
      <c r="AI887" s="27"/>
      <c r="AJ887" s="27"/>
      <c r="AK887" s="27"/>
      <c r="AL887" s="27"/>
    </row>
    <row r="888" spans="1:38">
      <c r="A888" s="27"/>
      <c r="B888" s="27"/>
      <c r="C888" s="27"/>
      <c r="D888" s="27"/>
      <c r="E888" s="27"/>
      <c r="F888" s="27"/>
      <c r="G888" s="27"/>
      <c r="H888" s="27"/>
      <c r="I888" s="27"/>
      <c r="J888" s="27"/>
      <c r="K888" s="27"/>
      <c r="L888" s="27"/>
      <c r="M888" s="27"/>
      <c r="N888" s="27"/>
      <c r="O888" s="27"/>
      <c r="P888" s="27"/>
      <c r="Q888" s="27"/>
      <c r="R888" s="80"/>
      <c r="S888" s="27"/>
      <c r="T888" s="27"/>
      <c r="U888" s="27"/>
      <c r="V888" s="27"/>
      <c r="W888" s="27"/>
      <c r="X888" s="27"/>
      <c r="Y888" s="27"/>
      <c r="Z888" s="27"/>
      <c r="AA888" s="27"/>
      <c r="AB888" s="27"/>
      <c r="AC888" s="27"/>
      <c r="AD888" s="27"/>
      <c r="AE888" s="27"/>
      <c r="AF888" s="27"/>
      <c r="AG888" s="27"/>
      <c r="AH888" s="27"/>
      <c r="AI888" s="27"/>
      <c r="AJ888" s="27"/>
      <c r="AK888" s="27"/>
      <c r="AL888" s="27"/>
    </row>
    <row r="889" spans="1:38">
      <c r="A889" s="27"/>
      <c r="B889" s="27"/>
      <c r="C889" s="27"/>
      <c r="D889" s="27"/>
      <c r="E889" s="27"/>
      <c r="F889" s="27"/>
      <c r="G889" s="27"/>
      <c r="H889" s="27"/>
      <c r="I889" s="27"/>
      <c r="J889" s="27"/>
      <c r="K889" s="27"/>
      <c r="L889" s="27"/>
      <c r="M889" s="27"/>
      <c r="N889" s="27"/>
      <c r="O889" s="27"/>
      <c r="P889" s="27"/>
      <c r="Q889" s="27"/>
      <c r="R889" s="80"/>
      <c r="S889" s="27"/>
      <c r="T889" s="27"/>
      <c r="U889" s="27"/>
      <c r="V889" s="27"/>
      <c r="W889" s="27"/>
      <c r="X889" s="27"/>
      <c r="Y889" s="27"/>
      <c r="Z889" s="27"/>
      <c r="AA889" s="27"/>
      <c r="AB889" s="27"/>
      <c r="AC889" s="27"/>
      <c r="AD889" s="27"/>
      <c r="AE889" s="27"/>
      <c r="AF889" s="27"/>
      <c r="AG889" s="27"/>
      <c r="AH889" s="27"/>
      <c r="AI889" s="27"/>
      <c r="AJ889" s="27"/>
      <c r="AK889" s="27"/>
      <c r="AL889" s="27"/>
    </row>
    <row r="890" spans="1:38">
      <c r="A890" s="27"/>
      <c r="B890" s="27"/>
      <c r="C890" s="27"/>
      <c r="D890" s="27"/>
      <c r="E890" s="27"/>
      <c r="F890" s="27"/>
      <c r="G890" s="27"/>
      <c r="H890" s="27"/>
      <c r="I890" s="27"/>
      <c r="J890" s="27"/>
      <c r="K890" s="27"/>
      <c r="L890" s="27"/>
      <c r="M890" s="27"/>
      <c r="N890" s="27"/>
      <c r="O890" s="27"/>
      <c r="P890" s="27"/>
      <c r="Q890" s="27"/>
      <c r="R890" s="80"/>
      <c r="S890" s="27"/>
      <c r="T890" s="27"/>
      <c r="U890" s="27"/>
      <c r="V890" s="27"/>
      <c r="W890" s="27"/>
      <c r="X890" s="27"/>
      <c r="Y890" s="27"/>
      <c r="Z890" s="27"/>
      <c r="AA890" s="27"/>
      <c r="AB890" s="27"/>
      <c r="AC890" s="27"/>
      <c r="AD890" s="27"/>
      <c r="AE890" s="27"/>
      <c r="AF890" s="27"/>
      <c r="AG890" s="27"/>
      <c r="AH890" s="27"/>
      <c r="AI890" s="27"/>
      <c r="AJ890" s="27"/>
      <c r="AK890" s="27"/>
      <c r="AL890" s="27"/>
    </row>
    <row r="891" spans="1:38">
      <c r="A891" s="27"/>
      <c r="B891" s="27"/>
      <c r="C891" s="27"/>
      <c r="D891" s="27"/>
      <c r="E891" s="27"/>
      <c r="F891" s="27"/>
      <c r="G891" s="27"/>
      <c r="H891" s="27"/>
      <c r="I891" s="27"/>
      <c r="J891" s="27"/>
      <c r="K891" s="27"/>
      <c r="L891" s="27"/>
      <c r="M891" s="27"/>
      <c r="N891" s="27"/>
      <c r="O891" s="27"/>
      <c r="P891" s="27"/>
      <c r="Q891" s="27"/>
      <c r="R891" s="80"/>
      <c r="S891" s="27"/>
      <c r="T891" s="27"/>
      <c r="U891" s="27"/>
      <c r="V891" s="27"/>
      <c r="W891" s="27"/>
      <c r="X891" s="27"/>
      <c r="Y891" s="27"/>
      <c r="Z891" s="27"/>
      <c r="AA891" s="27"/>
      <c r="AB891" s="27"/>
      <c r="AC891" s="27"/>
      <c r="AD891" s="27"/>
      <c r="AE891" s="27"/>
      <c r="AF891" s="27"/>
      <c r="AG891" s="27"/>
      <c r="AH891" s="27"/>
      <c r="AI891" s="27"/>
      <c r="AJ891" s="27"/>
      <c r="AK891" s="27"/>
      <c r="AL891" s="27"/>
    </row>
    <row r="892" spans="1:38">
      <c r="A892" s="27"/>
      <c r="B892" s="27"/>
      <c r="C892" s="27"/>
      <c r="D892" s="27"/>
      <c r="E892" s="27"/>
      <c r="F892" s="27"/>
      <c r="G892" s="27"/>
      <c r="H892" s="27"/>
      <c r="I892" s="27"/>
      <c r="J892" s="27"/>
      <c r="K892" s="27"/>
      <c r="L892" s="27"/>
      <c r="M892" s="27"/>
      <c r="N892" s="27"/>
      <c r="O892" s="27"/>
      <c r="P892" s="27"/>
      <c r="Q892" s="27"/>
      <c r="R892" s="80"/>
      <c r="S892" s="27"/>
      <c r="T892" s="27"/>
      <c r="U892" s="27"/>
      <c r="V892" s="27"/>
      <c r="W892" s="27"/>
      <c r="X892" s="27"/>
      <c r="Y892" s="27"/>
      <c r="Z892" s="27"/>
      <c r="AA892" s="27"/>
      <c r="AB892" s="27"/>
      <c r="AC892" s="27"/>
      <c r="AD892" s="27"/>
      <c r="AE892" s="27"/>
      <c r="AF892" s="27"/>
      <c r="AG892" s="27"/>
      <c r="AH892" s="27"/>
      <c r="AI892" s="27"/>
      <c r="AJ892" s="27"/>
      <c r="AK892" s="27"/>
      <c r="AL892" s="27"/>
    </row>
    <row r="893" spans="1:38">
      <c r="A893" s="27"/>
      <c r="B893" s="27"/>
      <c r="C893" s="27"/>
      <c r="D893" s="27"/>
      <c r="E893" s="27"/>
      <c r="F893" s="27"/>
      <c r="G893" s="27"/>
      <c r="H893" s="27"/>
      <c r="I893" s="27"/>
      <c r="J893" s="27"/>
      <c r="K893" s="27"/>
      <c r="L893" s="27"/>
      <c r="M893" s="27"/>
      <c r="N893" s="27"/>
      <c r="O893" s="27"/>
      <c r="P893" s="27"/>
      <c r="Q893" s="27"/>
      <c r="R893" s="80"/>
      <c r="S893" s="27"/>
      <c r="T893" s="27"/>
      <c r="U893" s="27"/>
      <c r="V893" s="27"/>
      <c r="W893" s="27"/>
      <c r="X893" s="27"/>
      <c r="Y893" s="27"/>
      <c r="Z893" s="27"/>
      <c r="AA893" s="27"/>
      <c r="AB893" s="27"/>
      <c r="AC893" s="27"/>
      <c r="AD893" s="27"/>
      <c r="AE893" s="27"/>
      <c r="AF893" s="27"/>
      <c r="AG893" s="27"/>
      <c r="AH893" s="27"/>
      <c r="AI893" s="27"/>
      <c r="AJ893" s="27"/>
      <c r="AK893" s="27"/>
      <c r="AL893" s="27"/>
    </row>
    <row r="894" spans="1:38">
      <c r="A894" s="27"/>
      <c r="B894" s="27"/>
      <c r="C894" s="27"/>
      <c r="D894" s="27"/>
      <c r="E894" s="27"/>
      <c r="F894" s="27"/>
      <c r="G894" s="27"/>
      <c r="H894" s="27"/>
      <c r="I894" s="27"/>
      <c r="J894" s="27"/>
      <c r="K894" s="27"/>
      <c r="L894" s="27"/>
      <c r="M894" s="27"/>
      <c r="N894" s="27"/>
      <c r="O894" s="27"/>
      <c r="P894" s="27"/>
      <c r="Q894" s="27"/>
      <c r="R894" s="80"/>
      <c r="S894" s="27"/>
      <c r="T894" s="27"/>
      <c r="U894" s="27"/>
      <c r="V894" s="27"/>
      <c r="W894" s="27"/>
      <c r="X894" s="27"/>
      <c r="Y894" s="27"/>
      <c r="Z894" s="27"/>
      <c r="AA894" s="27"/>
      <c r="AB894" s="27"/>
      <c r="AC894" s="27"/>
      <c r="AD894" s="27"/>
      <c r="AE894" s="27"/>
      <c r="AF894" s="27"/>
      <c r="AG894" s="27"/>
      <c r="AH894" s="27"/>
      <c r="AI894" s="27"/>
      <c r="AJ894" s="27"/>
      <c r="AK894" s="27"/>
      <c r="AL894" s="27"/>
    </row>
    <row r="895" spans="1:38">
      <c r="A895" s="27"/>
      <c r="B895" s="27"/>
      <c r="C895" s="27"/>
      <c r="D895" s="27"/>
      <c r="E895" s="27"/>
      <c r="F895" s="27"/>
      <c r="G895" s="27"/>
      <c r="H895" s="27"/>
      <c r="I895" s="27"/>
      <c r="J895" s="27"/>
      <c r="K895" s="27"/>
      <c r="L895" s="27"/>
      <c r="M895" s="27"/>
      <c r="N895" s="27"/>
      <c r="O895" s="27"/>
      <c r="P895" s="27"/>
      <c r="Q895" s="27"/>
      <c r="R895" s="80"/>
      <c r="S895" s="27"/>
      <c r="T895" s="27"/>
      <c r="U895" s="27"/>
      <c r="V895" s="27"/>
      <c r="W895" s="27"/>
      <c r="X895" s="27"/>
      <c r="Y895" s="27"/>
      <c r="Z895" s="27"/>
      <c r="AA895" s="27"/>
      <c r="AB895" s="27"/>
      <c r="AC895" s="27"/>
      <c r="AD895" s="27"/>
      <c r="AE895" s="27"/>
      <c r="AF895" s="27"/>
      <c r="AG895" s="27"/>
      <c r="AH895" s="27"/>
      <c r="AI895" s="27"/>
      <c r="AJ895" s="27"/>
      <c r="AK895" s="27"/>
      <c r="AL895" s="27"/>
    </row>
    <row r="896" spans="1:38">
      <c r="A896" s="27"/>
      <c r="B896" s="27"/>
      <c r="C896" s="27"/>
      <c r="D896" s="27"/>
      <c r="E896" s="27"/>
      <c r="F896" s="27"/>
      <c r="G896" s="27"/>
      <c r="H896" s="27"/>
      <c r="I896" s="27"/>
      <c r="J896" s="27"/>
      <c r="K896" s="27"/>
      <c r="L896" s="27"/>
      <c r="M896" s="27"/>
      <c r="N896" s="27"/>
      <c r="O896" s="27"/>
      <c r="P896" s="27"/>
      <c r="Q896" s="27"/>
      <c r="R896" s="80"/>
      <c r="S896" s="27"/>
      <c r="T896" s="27"/>
      <c r="U896" s="27"/>
      <c r="V896" s="27"/>
      <c r="W896" s="27"/>
      <c r="X896" s="27"/>
      <c r="Y896" s="27"/>
      <c r="Z896" s="27"/>
      <c r="AA896" s="27"/>
      <c r="AB896" s="27"/>
      <c r="AC896" s="27"/>
      <c r="AD896" s="27"/>
      <c r="AE896" s="27"/>
      <c r="AF896" s="27"/>
      <c r="AG896" s="27"/>
      <c r="AH896" s="27"/>
      <c r="AI896" s="27"/>
      <c r="AJ896" s="27"/>
      <c r="AK896" s="27"/>
      <c r="AL896" s="27"/>
    </row>
    <row r="897" spans="1:38">
      <c r="A897" s="27"/>
      <c r="B897" s="27"/>
      <c r="C897" s="27"/>
      <c r="D897" s="27"/>
      <c r="E897" s="27"/>
      <c r="F897" s="27"/>
      <c r="G897" s="27"/>
      <c r="H897" s="27"/>
      <c r="I897" s="27"/>
      <c r="J897" s="27"/>
      <c r="K897" s="27"/>
      <c r="L897" s="27"/>
      <c r="M897" s="27"/>
      <c r="N897" s="27"/>
      <c r="O897" s="27"/>
      <c r="P897" s="27"/>
      <c r="Q897" s="27"/>
      <c r="R897" s="80"/>
      <c r="S897" s="27"/>
      <c r="T897" s="27"/>
      <c r="U897" s="27"/>
      <c r="V897" s="27"/>
      <c r="W897" s="27"/>
      <c r="X897" s="27"/>
      <c r="Y897" s="27"/>
      <c r="Z897" s="27"/>
      <c r="AA897" s="27"/>
      <c r="AB897" s="27"/>
      <c r="AC897" s="27"/>
      <c r="AD897" s="27"/>
      <c r="AE897" s="27"/>
      <c r="AF897" s="27"/>
      <c r="AG897" s="27"/>
      <c r="AH897" s="27"/>
      <c r="AI897" s="27"/>
      <c r="AJ897" s="27"/>
      <c r="AK897" s="27"/>
      <c r="AL897" s="27"/>
    </row>
    <row r="898" spans="1:38">
      <c r="A898" s="27"/>
      <c r="B898" s="27"/>
      <c r="C898" s="27"/>
      <c r="D898" s="27"/>
      <c r="E898" s="27"/>
      <c r="F898" s="27"/>
      <c r="G898" s="27"/>
      <c r="H898" s="27"/>
      <c r="I898" s="27"/>
      <c r="J898" s="27"/>
      <c r="K898" s="27"/>
      <c r="L898" s="27"/>
      <c r="M898" s="27"/>
      <c r="N898" s="27"/>
      <c r="O898" s="27"/>
      <c r="P898" s="27"/>
      <c r="Q898" s="27"/>
      <c r="R898" s="80"/>
      <c r="S898" s="27"/>
      <c r="T898" s="27"/>
      <c r="U898" s="27"/>
      <c r="V898" s="27"/>
      <c r="W898" s="27"/>
      <c r="X898" s="27"/>
      <c r="Y898" s="27"/>
      <c r="Z898" s="27"/>
      <c r="AA898" s="27"/>
      <c r="AB898" s="27"/>
      <c r="AC898" s="27"/>
      <c r="AD898" s="27"/>
      <c r="AE898" s="27"/>
      <c r="AF898" s="27"/>
      <c r="AG898" s="27"/>
      <c r="AH898" s="27"/>
      <c r="AI898" s="27"/>
      <c r="AJ898" s="27"/>
      <c r="AK898" s="27"/>
      <c r="AL898" s="27"/>
    </row>
    <row r="899" spans="1:38">
      <c r="A899" s="27"/>
      <c r="B899" s="27"/>
      <c r="C899" s="27"/>
      <c r="D899" s="27"/>
      <c r="E899" s="27"/>
      <c r="F899" s="27"/>
      <c r="G899" s="27"/>
      <c r="H899" s="27"/>
      <c r="I899" s="27"/>
      <c r="J899" s="27"/>
      <c r="K899" s="27"/>
      <c r="L899" s="27"/>
      <c r="M899" s="27"/>
      <c r="N899" s="27"/>
      <c r="O899" s="27"/>
      <c r="P899" s="27"/>
      <c r="Q899" s="27"/>
      <c r="R899" s="80"/>
      <c r="S899" s="27"/>
      <c r="T899" s="27"/>
      <c r="U899" s="27"/>
      <c r="V899" s="27"/>
      <c r="W899" s="27"/>
      <c r="X899" s="27"/>
      <c r="Y899" s="27"/>
      <c r="Z899" s="27"/>
      <c r="AA899" s="27"/>
      <c r="AB899" s="27"/>
      <c r="AC899" s="27"/>
      <c r="AD899" s="27"/>
      <c r="AE899" s="27"/>
      <c r="AF899" s="27"/>
      <c r="AG899" s="27"/>
      <c r="AH899" s="27"/>
      <c r="AI899" s="27"/>
      <c r="AJ899" s="27"/>
      <c r="AK899" s="27"/>
      <c r="AL899" s="27"/>
    </row>
    <row r="900" spans="1:38">
      <c r="A900" s="27"/>
      <c r="B900" s="27"/>
      <c r="C900" s="27"/>
      <c r="D900" s="27"/>
      <c r="E900" s="27"/>
      <c r="F900" s="27"/>
      <c r="G900" s="27"/>
      <c r="H900" s="27"/>
      <c r="I900" s="27"/>
      <c r="J900" s="27"/>
      <c r="K900" s="27"/>
      <c r="L900" s="27"/>
      <c r="M900" s="27"/>
      <c r="N900" s="27"/>
      <c r="O900" s="27"/>
      <c r="P900" s="27"/>
      <c r="Q900" s="27"/>
      <c r="R900" s="80"/>
      <c r="S900" s="27"/>
      <c r="T900" s="27"/>
      <c r="U900" s="27"/>
      <c r="V900" s="27"/>
      <c r="W900" s="27"/>
      <c r="X900" s="27"/>
      <c r="Y900" s="27"/>
      <c r="Z900" s="27"/>
      <c r="AA900" s="27"/>
      <c r="AB900" s="27"/>
      <c r="AC900" s="27"/>
      <c r="AD900" s="27"/>
      <c r="AE900" s="27"/>
      <c r="AF900" s="27"/>
      <c r="AG900" s="27"/>
      <c r="AH900" s="27"/>
      <c r="AI900" s="27"/>
      <c r="AJ900" s="27"/>
      <c r="AK900" s="27"/>
      <c r="AL900" s="27"/>
    </row>
    <row r="901" spans="1:38">
      <c r="A901" s="27"/>
      <c r="B901" s="27"/>
      <c r="C901" s="27"/>
      <c r="D901" s="27"/>
      <c r="E901" s="27"/>
      <c r="F901" s="27"/>
      <c r="G901" s="27"/>
      <c r="H901" s="27"/>
      <c r="I901" s="27"/>
      <c r="J901" s="27"/>
      <c r="K901" s="27"/>
      <c r="L901" s="27"/>
      <c r="M901" s="27"/>
      <c r="N901" s="27"/>
      <c r="O901" s="27"/>
      <c r="P901" s="27"/>
      <c r="Q901" s="27"/>
      <c r="R901" s="80"/>
      <c r="S901" s="27"/>
      <c r="T901" s="27"/>
      <c r="U901" s="27"/>
      <c r="V901" s="27"/>
      <c r="W901" s="27"/>
      <c r="X901" s="27"/>
      <c r="Y901" s="27"/>
      <c r="Z901" s="27"/>
      <c r="AA901" s="27"/>
      <c r="AB901" s="27"/>
      <c r="AC901" s="27"/>
      <c r="AD901" s="27"/>
      <c r="AE901" s="27"/>
      <c r="AF901" s="27"/>
      <c r="AG901" s="27"/>
      <c r="AH901" s="27"/>
      <c r="AI901" s="27"/>
      <c r="AJ901" s="27"/>
      <c r="AK901" s="27"/>
      <c r="AL901" s="27"/>
    </row>
    <row r="902" spans="1:38">
      <c r="A902" s="27"/>
      <c r="B902" s="27"/>
      <c r="C902" s="27"/>
      <c r="D902" s="27"/>
      <c r="E902" s="27"/>
      <c r="F902" s="27"/>
      <c r="G902" s="27"/>
      <c r="H902" s="27"/>
      <c r="I902" s="27"/>
      <c r="J902" s="27"/>
      <c r="K902" s="27"/>
      <c r="L902" s="27"/>
      <c r="M902" s="27"/>
      <c r="N902" s="27"/>
      <c r="O902" s="27"/>
      <c r="P902" s="27"/>
      <c r="Q902" s="27"/>
      <c r="R902" s="80"/>
      <c r="S902" s="27"/>
      <c r="T902" s="27"/>
      <c r="U902" s="27"/>
      <c r="V902" s="27"/>
      <c r="W902" s="27"/>
      <c r="X902" s="27"/>
      <c r="Y902" s="27"/>
      <c r="Z902" s="27"/>
      <c r="AA902" s="27"/>
      <c r="AB902" s="27"/>
      <c r="AC902" s="27"/>
      <c r="AD902" s="27"/>
      <c r="AE902" s="27"/>
      <c r="AF902" s="27"/>
      <c r="AG902" s="27"/>
      <c r="AH902" s="27"/>
      <c r="AI902" s="27"/>
      <c r="AJ902" s="27"/>
      <c r="AK902" s="27"/>
      <c r="AL902" s="27"/>
    </row>
    <row r="903" spans="1:38">
      <c r="A903" s="27"/>
      <c r="B903" s="27"/>
      <c r="C903" s="27"/>
      <c r="D903" s="27"/>
      <c r="E903" s="27"/>
      <c r="F903" s="27"/>
      <c r="G903" s="27"/>
      <c r="H903" s="27"/>
      <c r="I903" s="27"/>
      <c r="J903" s="27"/>
      <c r="K903" s="27"/>
      <c r="L903" s="27"/>
      <c r="M903" s="27"/>
      <c r="N903" s="27"/>
      <c r="O903" s="27"/>
      <c r="P903" s="27"/>
      <c r="Q903" s="27"/>
      <c r="R903" s="80"/>
      <c r="S903" s="27"/>
      <c r="T903" s="27"/>
      <c r="U903" s="27"/>
      <c r="V903" s="27"/>
      <c r="W903" s="27"/>
      <c r="X903" s="27"/>
      <c r="Y903" s="27"/>
      <c r="Z903" s="27"/>
      <c r="AA903" s="27"/>
      <c r="AB903" s="27"/>
      <c r="AC903" s="27"/>
      <c r="AD903" s="27"/>
      <c r="AE903" s="27"/>
      <c r="AF903" s="27"/>
      <c r="AG903" s="27"/>
      <c r="AH903" s="27"/>
      <c r="AI903" s="27"/>
      <c r="AJ903" s="27"/>
      <c r="AK903" s="27"/>
      <c r="AL903" s="27"/>
    </row>
    <row r="904" spans="1:38">
      <c r="A904" s="27"/>
      <c r="B904" s="27"/>
      <c r="C904" s="27"/>
      <c r="D904" s="27"/>
      <c r="E904" s="27"/>
      <c r="F904" s="27"/>
      <c r="G904" s="27"/>
      <c r="H904" s="27"/>
      <c r="I904" s="27"/>
      <c r="J904" s="27"/>
      <c r="K904" s="27"/>
      <c r="L904" s="27"/>
      <c r="M904" s="27"/>
      <c r="N904" s="27"/>
      <c r="O904" s="27"/>
      <c r="P904" s="27"/>
      <c r="Q904" s="27"/>
      <c r="R904" s="80"/>
      <c r="S904" s="27"/>
      <c r="T904" s="27"/>
      <c r="U904" s="27"/>
      <c r="V904" s="27"/>
      <c r="W904" s="27"/>
      <c r="X904" s="27"/>
      <c r="Y904" s="27"/>
      <c r="Z904" s="27"/>
      <c r="AA904" s="27"/>
      <c r="AB904" s="27"/>
      <c r="AC904" s="27"/>
      <c r="AD904" s="27"/>
      <c r="AE904" s="27"/>
      <c r="AF904" s="27"/>
      <c r="AG904" s="27"/>
      <c r="AH904" s="27"/>
      <c r="AI904" s="27"/>
      <c r="AJ904" s="27"/>
      <c r="AK904" s="27"/>
      <c r="AL904" s="27"/>
    </row>
    <row r="905" spans="1:38">
      <c r="A905" s="27"/>
      <c r="B905" s="27"/>
      <c r="C905" s="27"/>
      <c r="D905" s="27"/>
      <c r="E905" s="27"/>
      <c r="F905" s="27"/>
      <c r="G905" s="27"/>
      <c r="H905" s="27"/>
      <c r="I905" s="27"/>
      <c r="J905" s="27"/>
      <c r="K905" s="27"/>
      <c r="L905" s="27"/>
      <c r="M905" s="27"/>
      <c r="N905" s="27"/>
      <c r="O905" s="27"/>
      <c r="P905" s="27"/>
      <c r="Q905" s="27"/>
      <c r="R905" s="80"/>
      <c r="S905" s="27"/>
      <c r="T905" s="27"/>
      <c r="U905" s="27"/>
      <c r="V905" s="27"/>
      <c r="W905" s="27"/>
      <c r="X905" s="27"/>
      <c r="Y905" s="27"/>
      <c r="Z905" s="27"/>
      <c r="AA905" s="27"/>
      <c r="AB905" s="27"/>
      <c r="AC905" s="27"/>
      <c r="AD905" s="27"/>
      <c r="AE905" s="27"/>
      <c r="AF905" s="27"/>
      <c r="AG905" s="27"/>
      <c r="AH905" s="27"/>
      <c r="AI905" s="27"/>
      <c r="AJ905" s="27"/>
      <c r="AK905" s="27"/>
      <c r="AL905" s="27"/>
    </row>
    <row r="906" spans="1:38">
      <c r="A906" s="27"/>
      <c r="B906" s="27"/>
      <c r="C906" s="27"/>
      <c r="D906" s="27"/>
      <c r="E906" s="27"/>
      <c r="F906" s="27"/>
      <c r="G906" s="27"/>
      <c r="H906" s="27"/>
      <c r="I906" s="27"/>
      <c r="J906" s="27"/>
      <c r="K906" s="27"/>
      <c r="L906" s="27"/>
      <c r="M906" s="27"/>
      <c r="N906" s="27"/>
      <c r="O906" s="27"/>
      <c r="P906" s="27"/>
      <c r="Q906" s="27"/>
      <c r="R906" s="80"/>
      <c r="S906" s="27"/>
      <c r="T906" s="27"/>
      <c r="U906" s="27"/>
      <c r="V906" s="27"/>
      <c r="W906" s="27"/>
      <c r="X906" s="27"/>
      <c r="Y906" s="27"/>
      <c r="Z906" s="27"/>
      <c r="AA906" s="27"/>
      <c r="AB906" s="27"/>
      <c r="AC906" s="27"/>
      <c r="AD906" s="27"/>
      <c r="AE906" s="27"/>
      <c r="AF906" s="27"/>
      <c r="AG906" s="27"/>
      <c r="AH906" s="27"/>
      <c r="AI906" s="27"/>
      <c r="AJ906" s="27"/>
      <c r="AK906" s="27"/>
      <c r="AL906" s="27"/>
    </row>
    <row r="907" spans="1:38">
      <c r="A907" s="27"/>
      <c r="B907" s="27"/>
      <c r="C907" s="27"/>
      <c r="D907" s="27"/>
      <c r="E907" s="27"/>
      <c r="F907" s="27"/>
      <c r="G907" s="27"/>
      <c r="H907" s="27"/>
      <c r="I907" s="27"/>
      <c r="J907" s="27"/>
      <c r="K907" s="27"/>
      <c r="L907" s="27"/>
      <c r="M907" s="27"/>
      <c r="N907" s="27"/>
      <c r="O907" s="27"/>
      <c r="P907" s="27"/>
      <c r="Q907" s="27"/>
      <c r="R907" s="80"/>
      <c r="S907" s="27"/>
      <c r="T907" s="27"/>
      <c r="U907" s="27"/>
      <c r="V907" s="27"/>
      <c r="W907" s="27"/>
      <c r="X907" s="27"/>
      <c r="Y907" s="27"/>
      <c r="Z907" s="27"/>
      <c r="AA907" s="27"/>
      <c r="AB907" s="27"/>
      <c r="AC907" s="27"/>
      <c r="AD907" s="27"/>
      <c r="AE907" s="27"/>
      <c r="AF907" s="27"/>
      <c r="AG907" s="27"/>
      <c r="AH907" s="27"/>
      <c r="AI907" s="27"/>
      <c r="AJ907" s="27"/>
      <c r="AK907" s="27"/>
      <c r="AL907" s="27"/>
    </row>
    <row r="908" spans="1:38">
      <c r="A908" s="27"/>
      <c r="B908" s="27"/>
      <c r="C908" s="27"/>
      <c r="D908" s="27"/>
      <c r="E908" s="27"/>
      <c r="F908" s="27"/>
      <c r="G908" s="27"/>
      <c r="H908" s="27"/>
      <c r="I908" s="27"/>
      <c r="J908" s="27"/>
      <c r="K908" s="27"/>
      <c r="L908" s="27"/>
      <c r="M908" s="27"/>
      <c r="N908" s="27"/>
      <c r="O908" s="27"/>
      <c r="P908" s="27"/>
      <c r="Q908" s="27"/>
      <c r="R908" s="80"/>
      <c r="S908" s="27"/>
      <c r="T908" s="27"/>
      <c r="U908" s="27"/>
      <c r="V908" s="27"/>
      <c r="W908" s="27"/>
      <c r="X908" s="27"/>
      <c r="Y908" s="27"/>
      <c r="Z908" s="27"/>
      <c r="AA908" s="27"/>
      <c r="AB908" s="27"/>
      <c r="AC908" s="27"/>
      <c r="AD908" s="27"/>
      <c r="AE908" s="27"/>
      <c r="AF908" s="27"/>
      <c r="AG908" s="27"/>
      <c r="AH908" s="27"/>
      <c r="AI908" s="27"/>
      <c r="AJ908" s="27"/>
      <c r="AK908" s="27"/>
      <c r="AL908" s="27"/>
    </row>
    <row r="909" spans="1:38">
      <c r="A909" s="27"/>
      <c r="B909" s="27"/>
      <c r="C909" s="27"/>
      <c r="D909" s="27"/>
      <c r="E909" s="27"/>
      <c r="F909" s="27"/>
      <c r="G909" s="27"/>
      <c r="H909" s="27"/>
      <c r="I909" s="27"/>
      <c r="J909" s="27"/>
      <c r="K909" s="27"/>
      <c r="L909" s="27"/>
      <c r="M909" s="27"/>
      <c r="N909" s="27"/>
      <c r="O909" s="27"/>
      <c r="P909" s="27"/>
      <c r="Q909" s="27"/>
      <c r="R909" s="80"/>
      <c r="S909" s="27"/>
      <c r="T909" s="27"/>
      <c r="U909" s="27"/>
      <c r="V909" s="27"/>
      <c r="W909" s="27"/>
      <c r="X909" s="27"/>
      <c r="Y909" s="27"/>
      <c r="Z909" s="27"/>
      <c r="AA909" s="27"/>
      <c r="AB909" s="27"/>
      <c r="AC909" s="27"/>
      <c r="AD909" s="27"/>
      <c r="AE909" s="27"/>
      <c r="AF909" s="27"/>
      <c r="AG909" s="27"/>
      <c r="AH909" s="27"/>
      <c r="AI909" s="27"/>
      <c r="AJ909" s="27"/>
      <c r="AK909" s="27"/>
      <c r="AL909" s="27"/>
    </row>
    <row r="910" spans="1:38">
      <c r="A910" s="27"/>
      <c r="B910" s="27"/>
      <c r="C910" s="27"/>
      <c r="D910" s="27"/>
      <c r="E910" s="27"/>
      <c r="F910" s="27"/>
      <c r="G910" s="27"/>
      <c r="H910" s="27"/>
      <c r="I910" s="27"/>
      <c r="J910" s="27"/>
      <c r="K910" s="27"/>
      <c r="L910" s="27"/>
      <c r="M910" s="27"/>
      <c r="N910" s="27"/>
      <c r="O910" s="27"/>
      <c r="P910" s="27"/>
      <c r="Q910" s="27"/>
      <c r="R910" s="80"/>
      <c r="S910" s="27"/>
      <c r="T910" s="27"/>
      <c r="U910" s="27"/>
      <c r="V910" s="27"/>
      <c r="W910" s="27"/>
      <c r="X910" s="27"/>
      <c r="Y910" s="27"/>
      <c r="Z910" s="27"/>
      <c r="AA910" s="27"/>
      <c r="AB910" s="27"/>
      <c r="AC910" s="27"/>
      <c r="AD910" s="27"/>
      <c r="AE910" s="27"/>
      <c r="AF910" s="27"/>
      <c r="AG910" s="27"/>
      <c r="AH910" s="27"/>
      <c r="AI910" s="27"/>
      <c r="AJ910" s="27"/>
      <c r="AK910" s="27"/>
      <c r="AL910" s="27"/>
    </row>
    <row r="911" spans="1:38">
      <c r="A911" s="27"/>
      <c r="B911" s="27"/>
      <c r="C911" s="27"/>
      <c r="D911" s="27"/>
      <c r="E911" s="27"/>
      <c r="F911" s="27"/>
      <c r="G911" s="27"/>
      <c r="H911" s="27"/>
      <c r="I911" s="27"/>
      <c r="J911" s="27"/>
      <c r="K911" s="27"/>
      <c r="L911" s="27"/>
      <c r="M911" s="27"/>
      <c r="N911" s="27"/>
      <c r="O911" s="27"/>
      <c r="P911" s="27"/>
      <c r="Q911" s="27"/>
      <c r="R911" s="80"/>
      <c r="S911" s="27"/>
      <c r="T911" s="27"/>
      <c r="U911" s="27"/>
      <c r="V911" s="27"/>
      <c r="W911" s="27"/>
      <c r="X911" s="27"/>
      <c r="Y911" s="27"/>
      <c r="Z911" s="27"/>
      <c r="AA911" s="27"/>
      <c r="AB911" s="27"/>
      <c r="AC911" s="27"/>
      <c r="AD911" s="27"/>
      <c r="AE911" s="27"/>
      <c r="AF911" s="27"/>
      <c r="AG911" s="27"/>
      <c r="AH911" s="27"/>
      <c r="AI911" s="27"/>
      <c r="AJ911" s="27"/>
      <c r="AK911" s="27"/>
      <c r="AL911" s="27"/>
    </row>
    <row r="912" spans="1:38">
      <c r="A912" s="27"/>
      <c r="B912" s="27"/>
      <c r="C912" s="27"/>
      <c r="D912" s="27"/>
      <c r="E912" s="27"/>
      <c r="F912" s="27"/>
      <c r="G912" s="27"/>
      <c r="H912" s="27"/>
      <c r="I912" s="27"/>
      <c r="J912" s="27"/>
      <c r="K912" s="27"/>
      <c r="L912" s="27"/>
      <c r="M912" s="27"/>
      <c r="N912" s="27"/>
      <c r="O912" s="27"/>
      <c r="P912" s="27"/>
      <c r="Q912" s="27"/>
      <c r="R912" s="80"/>
      <c r="S912" s="27"/>
      <c r="T912" s="27"/>
      <c r="U912" s="27"/>
      <c r="V912" s="27"/>
      <c r="W912" s="27"/>
      <c r="X912" s="27"/>
      <c r="Y912" s="27"/>
      <c r="Z912" s="27"/>
      <c r="AA912" s="27"/>
      <c r="AB912" s="27"/>
      <c r="AC912" s="27"/>
      <c r="AD912" s="27"/>
      <c r="AE912" s="27"/>
      <c r="AF912" s="27"/>
      <c r="AG912" s="27"/>
      <c r="AH912" s="27"/>
      <c r="AI912" s="27"/>
      <c r="AJ912" s="27"/>
      <c r="AK912" s="27"/>
      <c r="AL912" s="27"/>
    </row>
    <row r="913" spans="1:38">
      <c r="A913" s="27"/>
      <c r="B913" s="27"/>
      <c r="C913" s="27"/>
      <c r="D913" s="27"/>
      <c r="E913" s="27"/>
      <c r="F913" s="27"/>
      <c r="G913" s="27"/>
      <c r="H913" s="27"/>
      <c r="I913" s="27"/>
      <c r="J913" s="27"/>
      <c r="K913" s="27"/>
      <c r="L913" s="27"/>
      <c r="M913" s="27"/>
      <c r="N913" s="27"/>
      <c r="O913" s="27"/>
      <c r="P913" s="27"/>
      <c r="Q913" s="27"/>
      <c r="R913" s="80"/>
      <c r="S913" s="27"/>
      <c r="T913" s="27"/>
      <c r="U913" s="27"/>
      <c r="V913" s="27"/>
      <c r="W913" s="27"/>
      <c r="X913" s="27"/>
      <c r="Y913" s="27"/>
      <c r="Z913" s="27"/>
      <c r="AA913" s="27"/>
      <c r="AB913" s="27"/>
      <c r="AC913" s="27"/>
      <c r="AD913" s="27"/>
      <c r="AE913" s="27"/>
      <c r="AF913" s="27"/>
      <c r="AG913" s="27"/>
      <c r="AH913" s="27"/>
      <c r="AI913" s="27"/>
      <c r="AJ913" s="27"/>
      <c r="AK913" s="27"/>
      <c r="AL913" s="27"/>
    </row>
    <row r="914" spans="1:38">
      <c r="A914" s="27"/>
      <c r="B914" s="27"/>
      <c r="C914" s="27"/>
      <c r="D914" s="27"/>
      <c r="E914" s="27"/>
      <c r="F914" s="27"/>
      <c r="G914" s="27"/>
      <c r="H914" s="27"/>
      <c r="I914" s="27"/>
      <c r="J914" s="27"/>
      <c r="K914" s="27"/>
      <c r="L914" s="27"/>
      <c r="M914" s="27"/>
      <c r="N914" s="27"/>
      <c r="O914" s="27"/>
      <c r="P914" s="27"/>
      <c r="Q914" s="27"/>
      <c r="R914" s="80"/>
      <c r="S914" s="27"/>
      <c r="T914" s="27"/>
      <c r="U914" s="27"/>
      <c r="V914" s="27"/>
      <c r="W914" s="27"/>
      <c r="X914" s="27"/>
      <c r="Y914" s="27"/>
      <c r="Z914" s="27"/>
      <c r="AA914" s="27"/>
      <c r="AB914" s="27"/>
      <c r="AC914" s="27"/>
      <c r="AD914" s="27"/>
      <c r="AE914" s="27"/>
      <c r="AF914" s="27"/>
      <c r="AG914" s="27"/>
      <c r="AH914" s="27"/>
      <c r="AI914" s="27"/>
      <c r="AJ914" s="27"/>
      <c r="AK914" s="27"/>
      <c r="AL914" s="27"/>
    </row>
    <row r="915" spans="1:38">
      <c r="A915" s="27"/>
      <c r="B915" s="27"/>
      <c r="C915" s="27"/>
      <c r="D915" s="27"/>
      <c r="E915" s="27"/>
      <c r="F915" s="27"/>
      <c r="G915" s="27"/>
      <c r="H915" s="27"/>
      <c r="I915" s="27"/>
      <c r="J915" s="27"/>
      <c r="K915" s="27"/>
      <c r="L915" s="27"/>
      <c r="M915" s="27"/>
      <c r="N915" s="27"/>
      <c r="O915" s="27"/>
      <c r="P915" s="27"/>
      <c r="Q915" s="27"/>
      <c r="R915" s="80"/>
      <c r="S915" s="27"/>
      <c r="T915" s="27"/>
      <c r="U915" s="27"/>
      <c r="V915" s="27"/>
      <c r="W915" s="27"/>
      <c r="X915" s="27"/>
      <c r="Y915" s="27"/>
      <c r="Z915" s="27"/>
      <c r="AA915" s="27"/>
      <c r="AB915" s="27"/>
      <c r="AC915" s="27"/>
      <c r="AD915" s="27"/>
      <c r="AE915" s="27"/>
      <c r="AF915" s="27"/>
      <c r="AG915" s="27"/>
      <c r="AH915" s="27"/>
      <c r="AI915" s="27"/>
      <c r="AJ915" s="27"/>
      <c r="AK915" s="27"/>
      <c r="AL915" s="27"/>
    </row>
    <row r="916" spans="1:38">
      <c r="A916" s="27"/>
      <c r="B916" s="27"/>
      <c r="C916" s="27"/>
      <c r="D916" s="27"/>
      <c r="E916" s="27"/>
      <c r="F916" s="27"/>
      <c r="G916" s="27"/>
      <c r="H916" s="27"/>
      <c r="I916" s="27"/>
      <c r="J916" s="27"/>
      <c r="K916" s="27"/>
      <c r="L916" s="27"/>
      <c r="M916" s="27"/>
      <c r="N916" s="27"/>
      <c r="O916" s="27"/>
      <c r="P916" s="27"/>
      <c r="Q916" s="27"/>
      <c r="R916" s="80"/>
      <c r="S916" s="27"/>
      <c r="T916" s="27"/>
      <c r="U916" s="27"/>
      <c r="V916" s="27"/>
      <c r="W916" s="27"/>
      <c r="X916" s="27"/>
      <c r="Y916" s="27"/>
      <c r="Z916" s="27"/>
      <c r="AA916" s="27"/>
      <c r="AB916" s="27"/>
      <c r="AC916" s="27"/>
      <c r="AD916" s="27"/>
      <c r="AE916" s="27"/>
      <c r="AF916" s="27"/>
      <c r="AG916" s="27"/>
      <c r="AH916" s="27"/>
      <c r="AI916" s="27"/>
      <c r="AJ916" s="27"/>
      <c r="AK916" s="27"/>
      <c r="AL916" s="27"/>
    </row>
    <row r="917" spans="1:38">
      <c r="A917" s="27"/>
      <c r="B917" s="27"/>
      <c r="C917" s="27"/>
      <c r="D917" s="27"/>
      <c r="E917" s="27"/>
      <c r="F917" s="27"/>
      <c r="G917" s="27"/>
      <c r="H917" s="27"/>
      <c r="I917" s="27"/>
      <c r="J917" s="27"/>
      <c r="K917" s="27"/>
      <c r="L917" s="27"/>
      <c r="M917" s="27"/>
      <c r="N917" s="27"/>
      <c r="O917" s="27"/>
      <c r="P917" s="27"/>
      <c r="Q917" s="27"/>
      <c r="R917" s="80"/>
      <c r="S917" s="27"/>
      <c r="T917" s="27"/>
      <c r="U917" s="27"/>
      <c r="V917" s="27"/>
      <c r="W917" s="27"/>
      <c r="X917" s="27"/>
      <c r="Y917" s="27"/>
      <c r="Z917" s="27"/>
      <c r="AA917" s="27"/>
      <c r="AB917" s="27"/>
      <c r="AC917" s="27"/>
      <c r="AD917" s="27"/>
      <c r="AE917" s="27"/>
      <c r="AF917" s="27"/>
      <c r="AG917" s="27"/>
      <c r="AH917" s="27"/>
      <c r="AI917" s="27"/>
      <c r="AJ917" s="27"/>
      <c r="AK917" s="27"/>
      <c r="AL917" s="27"/>
    </row>
    <row r="918" spans="1:38">
      <c r="A918" s="27"/>
      <c r="B918" s="27"/>
      <c r="C918" s="27"/>
      <c r="D918" s="27"/>
      <c r="E918" s="27"/>
      <c r="F918" s="27"/>
      <c r="G918" s="27"/>
      <c r="H918" s="27"/>
      <c r="I918" s="27"/>
      <c r="J918" s="27"/>
      <c r="K918" s="27"/>
      <c r="L918" s="27"/>
      <c r="M918" s="27"/>
      <c r="N918" s="27"/>
      <c r="O918" s="27"/>
      <c r="P918" s="27"/>
      <c r="Q918" s="27"/>
      <c r="R918" s="80"/>
      <c r="S918" s="27"/>
      <c r="T918" s="27"/>
      <c r="U918" s="27"/>
      <c r="V918" s="27"/>
      <c r="W918" s="27"/>
      <c r="X918" s="27"/>
      <c r="Y918" s="27"/>
      <c r="Z918" s="27"/>
      <c r="AA918" s="27"/>
      <c r="AB918" s="27"/>
      <c r="AC918" s="27"/>
      <c r="AD918" s="27"/>
      <c r="AE918" s="27"/>
      <c r="AF918" s="27"/>
      <c r="AG918" s="27"/>
      <c r="AH918" s="27"/>
      <c r="AI918" s="27"/>
      <c r="AJ918" s="27"/>
      <c r="AK918" s="27"/>
      <c r="AL918" s="27"/>
    </row>
    <row r="919" spans="1:38">
      <c r="A919" s="27"/>
      <c r="B919" s="27"/>
      <c r="C919" s="27"/>
      <c r="D919" s="27"/>
      <c r="E919" s="27"/>
      <c r="F919" s="27"/>
      <c r="G919" s="27"/>
      <c r="H919" s="27"/>
      <c r="I919" s="27"/>
      <c r="J919" s="27"/>
      <c r="K919" s="27"/>
      <c r="L919" s="27"/>
      <c r="M919" s="27"/>
      <c r="N919" s="27"/>
      <c r="O919" s="27"/>
      <c r="P919" s="27"/>
      <c r="Q919" s="27"/>
      <c r="R919" s="80"/>
      <c r="S919" s="27"/>
      <c r="T919" s="27"/>
      <c r="U919" s="27"/>
      <c r="V919" s="27"/>
      <c r="W919" s="27"/>
      <c r="X919" s="27"/>
      <c r="Y919" s="27"/>
      <c r="Z919" s="27"/>
      <c r="AA919" s="27"/>
      <c r="AB919" s="27"/>
      <c r="AC919" s="27"/>
      <c r="AD919" s="27"/>
      <c r="AE919" s="27"/>
      <c r="AF919" s="27"/>
      <c r="AG919" s="27"/>
      <c r="AH919" s="27"/>
      <c r="AI919" s="27"/>
      <c r="AJ919" s="27"/>
      <c r="AK919" s="27"/>
      <c r="AL919" s="27"/>
    </row>
    <row r="920" spans="1:38">
      <c r="A920" s="27"/>
      <c r="B920" s="27"/>
      <c r="C920" s="27"/>
      <c r="D920" s="27"/>
      <c r="E920" s="27"/>
      <c r="F920" s="27"/>
      <c r="G920" s="27"/>
      <c r="H920" s="27"/>
      <c r="I920" s="27"/>
      <c r="J920" s="27"/>
      <c r="K920" s="27"/>
      <c r="L920" s="27"/>
      <c r="M920" s="27"/>
      <c r="N920" s="27"/>
      <c r="O920" s="27"/>
      <c r="P920" s="27"/>
      <c r="Q920" s="27"/>
      <c r="R920" s="80"/>
      <c r="S920" s="27"/>
      <c r="T920" s="27"/>
      <c r="U920" s="27"/>
      <c r="V920" s="27"/>
      <c r="W920" s="27"/>
      <c r="X920" s="27"/>
      <c r="Y920" s="27"/>
      <c r="Z920" s="27"/>
      <c r="AA920" s="27"/>
      <c r="AB920" s="27"/>
      <c r="AC920" s="27"/>
      <c r="AD920" s="27"/>
      <c r="AE920" s="27"/>
      <c r="AF920" s="27"/>
      <c r="AG920" s="27"/>
      <c r="AH920" s="27"/>
      <c r="AI920" s="27"/>
      <c r="AJ920" s="27"/>
      <c r="AK920" s="27"/>
      <c r="AL920" s="27"/>
    </row>
    <row r="921" spans="1:38">
      <c r="A921" s="27"/>
      <c r="B921" s="27"/>
      <c r="C921" s="27"/>
      <c r="D921" s="27"/>
      <c r="E921" s="27"/>
      <c r="F921" s="27"/>
      <c r="G921" s="27"/>
      <c r="H921" s="27"/>
      <c r="I921" s="27"/>
      <c r="J921" s="27"/>
      <c r="K921" s="27"/>
      <c r="L921" s="27"/>
      <c r="M921" s="27"/>
      <c r="N921" s="27"/>
      <c r="O921" s="27"/>
      <c r="P921" s="27"/>
      <c r="Q921" s="27"/>
      <c r="R921" s="80"/>
      <c r="S921" s="27"/>
      <c r="T921" s="27"/>
      <c r="U921" s="27"/>
      <c r="V921" s="27"/>
      <c r="W921" s="27"/>
      <c r="X921" s="27"/>
      <c r="Y921" s="27"/>
      <c r="Z921" s="27"/>
      <c r="AA921" s="27"/>
      <c r="AB921" s="27"/>
      <c r="AC921" s="27"/>
      <c r="AD921" s="27"/>
      <c r="AE921" s="27"/>
      <c r="AF921" s="27"/>
      <c r="AG921" s="27"/>
      <c r="AH921" s="27"/>
      <c r="AI921" s="27"/>
      <c r="AJ921" s="27"/>
      <c r="AK921" s="27"/>
      <c r="AL921" s="27"/>
    </row>
    <row r="922" spans="1:38">
      <c r="A922" s="27"/>
      <c r="B922" s="27"/>
      <c r="C922" s="27"/>
      <c r="D922" s="27"/>
      <c r="E922" s="27"/>
      <c r="F922" s="27"/>
      <c r="G922" s="27"/>
      <c r="H922" s="27"/>
      <c r="I922" s="27"/>
      <c r="J922" s="27"/>
      <c r="K922" s="27"/>
      <c r="L922" s="27"/>
      <c r="M922" s="27"/>
      <c r="N922" s="27"/>
      <c r="O922" s="27"/>
      <c r="P922" s="27"/>
      <c r="Q922" s="27"/>
      <c r="R922" s="80"/>
      <c r="S922" s="27"/>
      <c r="T922" s="27"/>
      <c r="U922" s="27"/>
      <c r="V922" s="27"/>
      <c r="W922" s="27"/>
      <c r="X922" s="27"/>
      <c r="Y922" s="27"/>
      <c r="Z922" s="27"/>
      <c r="AA922" s="27"/>
      <c r="AB922" s="27"/>
      <c r="AC922" s="27"/>
      <c r="AD922" s="27"/>
      <c r="AE922" s="27"/>
      <c r="AF922" s="27"/>
      <c r="AG922" s="27"/>
      <c r="AH922" s="27"/>
      <c r="AI922" s="27"/>
      <c r="AJ922" s="27"/>
      <c r="AK922" s="27"/>
      <c r="AL922" s="27"/>
    </row>
    <row r="923" spans="1:38">
      <c r="A923" s="27"/>
      <c r="B923" s="27"/>
      <c r="C923" s="27"/>
      <c r="D923" s="27"/>
      <c r="E923" s="27"/>
      <c r="F923" s="27"/>
      <c r="G923" s="27"/>
      <c r="H923" s="27"/>
      <c r="I923" s="27"/>
      <c r="J923" s="27"/>
      <c r="K923" s="27"/>
      <c r="L923" s="27"/>
      <c r="M923" s="27"/>
      <c r="N923" s="27"/>
      <c r="O923" s="27"/>
      <c r="P923" s="27"/>
      <c r="Q923" s="27"/>
      <c r="R923" s="80"/>
      <c r="S923" s="27"/>
      <c r="T923" s="27"/>
      <c r="U923" s="27"/>
      <c r="V923" s="27"/>
      <c r="W923" s="27"/>
      <c r="X923" s="27"/>
      <c r="Y923" s="27"/>
      <c r="Z923" s="27"/>
      <c r="AA923" s="27"/>
      <c r="AB923" s="27"/>
      <c r="AC923" s="27"/>
      <c r="AD923" s="27"/>
      <c r="AE923" s="27"/>
      <c r="AF923" s="27"/>
      <c r="AG923" s="27"/>
      <c r="AH923" s="27"/>
      <c r="AI923" s="27"/>
      <c r="AJ923" s="27"/>
      <c r="AK923" s="27"/>
      <c r="AL923" s="27"/>
    </row>
    <row r="924" spans="1:38">
      <c r="A924" s="27"/>
      <c r="B924" s="27"/>
      <c r="C924" s="27"/>
      <c r="D924" s="27"/>
      <c r="E924" s="27"/>
      <c r="F924" s="27"/>
      <c r="G924" s="27"/>
      <c r="H924" s="27"/>
      <c r="I924" s="27"/>
      <c r="J924" s="27"/>
      <c r="K924" s="27"/>
      <c r="L924" s="27"/>
      <c r="M924" s="27"/>
      <c r="N924" s="27"/>
      <c r="O924" s="27"/>
      <c r="P924" s="27"/>
      <c r="Q924" s="27"/>
      <c r="R924" s="80"/>
      <c r="S924" s="27"/>
      <c r="T924" s="27"/>
      <c r="U924" s="27"/>
      <c r="V924" s="27"/>
      <c r="W924" s="27"/>
      <c r="X924" s="27"/>
      <c r="Y924" s="27"/>
      <c r="Z924" s="27"/>
      <c r="AA924" s="27"/>
      <c r="AB924" s="27"/>
      <c r="AC924" s="27"/>
      <c r="AD924" s="27"/>
      <c r="AE924" s="27"/>
      <c r="AF924" s="27"/>
      <c r="AG924" s="27"/>
      <c r="AH924" s="27"/>
      <c r="AI924" s="27"/>
      <c r="AJ924" s="27"/>
      <c r="AK924" s="27"/>
      <c r="AL924" s="27"/>
    </row>
    <row r="925" spans="1:38">
      <c r="A925" s="27"/>
      <c r="B925" s="27"/>
      <c r="C925" s="27"/>
      <c r="D925" s="27"/>
      <c r="E925" s="27"/>
      <c r="F925" s="27"/>
      <c r="G925" s="27"/>
      <c r="H925" s="27"/>
      <c r="I925" s="27"/>
      <c r="J925" s="27"/>
      <c r="K925" s="27"/>
      <c r="L925" s="27"/>
      <c r="M925" s="27"/>
      <c r="N925" s="27"/>
      <c r="O925" s="27"/>
      <c r="P925" s="27"/>
      <c r="Q925" s="27"/>
      <c r="R925" s="80"/>
      <c r="S925" s="27"/>
      <c r="T925" s="27"/>
      <c r="U925" s="27"/>
      <c r="V925" s="27"/>
      <c r="W925" s="27"/>
      <c r="X925" s="27"/>
      <c r="Y925" s="27"/>
      <c r="Z925" s="27"/>
      <c r="AA925" s="27"/>
      <c r="AB925" s="27"/>
      <c r="AC925" s="27"/>
      <c r="AD925" s="27"/>
      <c r="AE925" s="27"/>
      <c r="AF925" s="27"/>
      <c r="AG925" s="27"/>
      <c r="AH925" s="27"/>
      <c r="AI925" s="27"/>
      <c r="AJ925" s="27"/>
      <c r="AK925" s="27"/>
      <c r="AL925" s="27"/>
    </row>
    <row r="926" spans="1:38">
      <c r="A926" s="27"/>
      <c r="B926" s="27"/>
      <c r="C926" s="27"/>
      <c r="D926" s="27"/>
      <c r="E926" s="27"/>
      <c r="F926" s="27"/>
      <c r="G926" s="27"/>
      <c r="H926" s="27"/>
      <c r="I926" s="27"/>
      <c r="J926" s="27"/>
      <c r="K926" s="27"/>
      <c r="L926" s="27"/>
      <c r="M926" s="27"/>
      <c r="N926" s="27"/>
      <c r="O926" s="27"/>
      <c r="P926" s="27"/>
      <c r="Q926" s="27"/>
      <c r="R926" s="80"/>
      <c r="S926" s="27"/>
      <c r="T926" s="27"/>
      <c r="U926" s="27"/>
      <c r="V926" s="27"/>
      <c r="W926" s="27"/>
      <c r="X926" s="27"/>
      <c r="Y926" s="27"/>
      <c r="Z926" s="27"/>
      <c r="AA926" s="27"/>
      <c r="AB926" s="27"/>
      <c r="AC926" s="27"/>
      <c r="AD926" s="27"/>
      <c r="AE926" s="27"/>
      <c r="AF926" s="27"/>
      <c r="AG926" s="27"/>
      <c r="AH926" s="27"/>
      <c r="AI926" s="27"/>
      <c r="AJ926" s="27"/>
      <c r="AK926" s="27"/>
      <c r="AL926" s="27"/>
    </row>
    <row r="927" spans="1:38">
      <c r="A927" s="27"/>
      <c r="B927" s="27"/>
      <c r="C927" s="27"/>
      <c r="D927" s="27"/>
      <c r="E927" s="27"/>
      <c r="F927" s="27"/>
      <c r="G927" s="27"/>
      <c r="H927" s="27"/>
      <c r="I927" s="27"/>
      <c r="J927" s="27"/>
      <c r="K927" s="27"/>
      <c r="L927" s="27"/>
      <c r="M927" s="27"/>
      <c r="N927" s="27"/>
      <c r="O927" s="27"/>
      <c r="P927" s="27"/>
      <c r="Q927" s="27"/>
      <c r="R927" s="80"/>
      <c r="S927" s="27"/>
      <c r="T927" s="27"/>
      <c r="U927" s="27"/>
      <c r="V927" s="27"/>
      <c r="W927" s="27"/>
      <c r="X927" s="27"/>
      <c r="Y927" s="27"/>
      <c r="Z927" s="27"/>
      <c r="AA927" s="27"/>
      <c r="AB927" s="27"/>
      <c r="AC927" s="27"/>
      <c r="AD927" s="27"/>
      <c r="AE927" s="27"/>
      <c r="AF927" s="27"/>
      <c r="AG927" s="27"/>
      <c r="AH927" s="27"/>
      <c r="AI927" s="27"/>
      <c r="AJ927" s="27"/>
      <c r="AK927" s="27"/>
      <c r="AL927" s="27"/>
    </row>
    <row r="928" spans="1:38">
      <c r="A928" s="27"/>
      <c r="B928" s="27"/>
      <c r="C928" s="27"/>
      <c r="D928" s="27"/>
      <c r="E928" s="27"/>
      <c r="F928" s="27"/>
      <c r="G928" s="27"/>
      <c r="H928" s="27"/>
      <c r="I928" s="27"/>
      <c r="J928" s="27"/>
      <c r="K928" s="27"/>
      <c r="L928" s="27"/>
      <c r="M928" s="27"/>
      <c r="N928" s="27"/>
      <c r="O928" s="27"/>
      <c r="P928" s="27"/>
      <c r="Q928" s="27"/>
      <c r="R928" s="80"/>
      <c r="S928" s="27"/>
      <c r="T928" s="27"/>
      <c r="U928" s="27"/>
      <c r="V928" s="27"/>
      <c r="W928" s="27"/>
      <c r="X928" s="27"/>
      <c r="Y928" s="27"/>
      <c r="Z928" s="27"/>
      <c r="AA928" s="27"/>
      <c r="AB928" s="27"/>
      <c r="AC928" s="27"/>
      <c r="AD928" s="27"/>
      <c r="AE928" s="27"/>
      <c r="AF928" s="27"/>
      <c r="AG928" s="27"/>
      <c r="AH928" s="27"/>
      <c r="AI928" s="27"/>
      <c r="AJ928" s="27"/>
      <c r="AK928" s="27"/>
      <c r="AL928" s="27"/>
    </row>
    <row r="929" spans="1:38">
      <c r="A929" s="27"/>
      <c r="B929" s="27"/>
      <c r="C929" s="27"/>
      <c r="D929" s="27"/>
      <c r="E929" s="27"/>
      <c r="F929" s="27"/>
      <c r="G929" s="27"/>
      <c r="H929" s="27"/>
      <c r="I929" s="27"/>
      <c r="J929" s="27"/>
      <c r="K929" s="27"/>
      <c r="L929" s="27"/>
      <c r="M929" s="27"/>
      <c r="N929" s="27"/>
      <c r="O929" s="27"/>
      <c r="P929" s="27"/>
      <c r="Q929" s="27"/>
      <c r="R929" s="80"/>
      <c r="S929" s="27"/>
      <c r="T929" s="27"/>
      <c r="U929" s="27"/>
      <c r="V929" s="27"/>
      <c r="W929" s="27"/>
      <c r="X929" s="27"/>
      <c r="Y929" s="27"/>
      <c r="Z929" s="27"/>
      <c r="AA929" s="27"/>
      <c r="AB929" s="27"/>
      <c r="AC929" s="27"/>
      <c r="AD929" s="27"/>
      <c r="AE929" s="27"/>
      <c r="AF929" s="27"/>
      <c r="AG929" s="27"/>
      <c r="AH929" s="27"/>
      <c r="AI929" s="27"/>
      <c r="AJ929" s="27"/>
      <c r="AK929" s="27"/>
      <c r="AL929" s="27"/>
    </row>
    <row r="930" spans="1:38">
      <c r="A930" s="27"/>
      <c r="B930" s="27"/>
      <c r="C930" s="27"/>
      <c r="D930" s="27"/>
      <c r="E930" s="27"/>
      <c r="F930" s="27"/>
      <c r="G930" s="27"/>
      <c r="H930" s="27"/>
      <c r="I930" s="27"/>
      <c r="J930" s="27"/>
      <c r="K930" s="27"/>
      <c r="L930" s="27"/>
      <c r="M930" s="27"/>
      <c r="N930" s="27"/>
      <c r="O930" s="27"/>
      <c r="P930" s="27"/>
      <c r="Q930" s="27"/>
      <c r="R930" s="80"/>
      <c r="S930" s="27"/>
      <c r="T930" s="27"/>
      <c r="U930" s="27"/>
      <c r="V930" s="27"/>
      <c r="W930" s="27"/>
      <c r="X930" s="27"/>
      <c r="Y930" s="27"/>
      <c r="Z930" s="27"/>
      <c r="AA930" s="27"/>
      <c r="AB930" s="27"/>
      <c r="AC930" s="27"/>
      <c r="AD930" s="27"/>
      <c r="AE930" s="27"/>
      <c r="AF930" s="27"/>
      <c r="AG930" s="27"/>
      <c r="AH930" s="27"/>
      <c r="AI930" s="27"/>
      <c r="AJ930" s="27"/>
      <c r="AK930" s="27"/>
      <c r="AL930" s="27"/>
    </row>
    <row r="931" spans="1:38">
      <c r="A931" s="27"/>
      <c r="B931" s="27"/>
      <c r="C931" s="27"/>
      <c r="D931" s="27"/>
      <c r="E931" s="27"/>
      <c r="F931" s="27"/>
      <c r="G931" s="27"/>
      <c r="H931" s="27"/>
      <c r="I931" s="27"/>
      <c r="J931" s="27"/>
      <c r="K931" s="27"/>
      <c r="L931" s="27"/>
      <c r="M931" s="27"/>
      <c r="N931" s="27"/>
      <c r="O931" s="27"/>
      <c r="P931" s="27"/>
      <c r="Q931" s="27"/>
      <c r="R931" s="80"/>
      <c r="S931" s="27"/>
      <c r="T931" s="27"/>
      <c r="U931" s="27"/>
      <c r="V931" s="27"/>
      <c r="W931" s="27"/>
      <c r="X931" s="27"/>
      <c r="Y931" s="27"/>
      <c r="Z931" s="27"/>
      <c r="AA931" s="27"/>
      <c r="AB931" s="27"/>
      <c r="AC931" s="27"/>
      <c r="AD931" s="27"/>
      <c r="AE931" s="27"/>
      <c r="AF931" s="27"/>
      <c r="AG931" s="27"/>
      <c r="AH931" s="27"/>
      <c r="AI931" s="27"/>
      <c r="AJ931" s="27"/>
      <c r="AK931" s="27"/>
      <c r="AL931" s="27"/>
    </row>
    <row r="932" spans="1:38">
      <c r="A932" s="27"/>
      <c r="B932" s="27"/>
      <c r="C932" s="27"/>
      <c r="D932" s="27"/>
      <c r="E932" s="27"/>
      <c r="F932" s="27"/>
      <c r="G932" s="27"/>
      <c r="H932" s="27"/>
      <c r="I932" s="27"/>
      <c r="J932" s="27"/>
      <c r="K932" s="27"/>
      <c r="L932" s="27"/>
      <c r="M932" s="27"/>
      <c r="N932" s="27"/>
      <c r="O932" s="27"/>
      <c r="P932" s="27"/>
      <c r="Q932" s="27"/>
      <c r="R932" s="80"/>
      <c r="S932" s="27"/>
      <c r="T932" s="27"/>
      <c r="U932" s="27"/>
      <c r="V932" s="27"/>
      <c r="W932" s="27"/>
      <c r="X932" s="27"/>
      <c r="Y932" s="27"/>
      <c r="Z932" s="27"/>
      <c r="AA932" s="27"/>
      <c r="AB932" s="27"/>
      <c r="AC932" s="27"/>
      <c r="AD932" s="27"/>
      <c r="AE932" s="27"/>
      <c r="AF932" s="27"/>
      <c r="AG932" s="27"/>
      <c r="AH932" s="27"/>
      <c r="AI932" s="27"/>
      <c r="AJ932" s="27"/>
      <c r="AK932" s="27"/>
      <c r="AL932" s="27"/>
    </row>
    <row r="933" spans="1:38">
      <c r="A933" s="27"/>
      <c r="B933" s="27"/>
      <c r="C933" s="27"/>
      <c r="D933" s="27"/>
      <c r="E933" s="27"/>
      <c r="F933" s="27"/>
      <c r="G933" s="27"/>
      <c r="H933" s="27"/>
      <c r="I933" s="27"/>
      <c r="J933" s="27"/>
      <c r="K933" s="27"/>
      <c r="L933" s="27"/>
      <c r="M933" s="27"/>
      <c r="N933" s="27"/>
      <c r="O933" s="27"/>
      <c r="P933" s="27"/>
      <c r="Q933" s="27"/>
      <c r="R933" s="80"/>
      <c r="S933" s="27"/>
      <c r="T933" s="27"/>
      <c r="U933" s="27"/>
      <c r="V933" s="27"/>
      <c r="W933" s="27"/>
      <c r="X933" s="27"/>
      <c r="Y933" s="27"/>
      <c r="Z933" s="27"/>
      <c r="AA933" s="27"/>
      <c r="AB933" s="27"/>
      <c r="AC933" s="27"/>
      <c r="AD933" s="27"/>
      <c r="AE933" s="27"/>
      <c r="AF933" s="27"/>
      <c r="AG933" s="27"/>
      <c r="AH933" s="27"/>
      <c r="AI933" s="27"/>
      <c r="AJ933" s="27"/>
      <c r="AK933" s="27"/>
      <c r="AL933" s="27"/>
    </row>
    <row r="934" spans="1:38">
      <c r="A934" s="27"/>
      <c r="B934" s="27"/>
      <c r="C934" s="27"/>
      <c r="D934" s="27"/>
      <c r="E934" s="27"/>
      <c r="F934" s="27"/>
      <c r="G934" s="27"/>
      <c r="H934" s="27"/>
      <c r="I934" s="27"/>
      <c r="J934" s="27"/>
      <c r="K934" s="27"/>
      <c r="L934" s="27"/>
      <c r="M934" s="27"/>
      <c r="N934" s="27"/>
      <c r="O934" s="27"/>
      <c r="P934" s="27"/>
      <c r="Q934" s="27"/>
      <c r="R934" s="80"/>
      <c r="S934" s="27"/>
      <c r="T934" s="27"/>
      <c r="U934" s="27"/>
      <c r="V934" s="27"/>
      <c r="W934" s="27"/>
      <c r="X934" s="27"/>
      <c r="Y934" s="27"/>
      <c r="Z934" s="27"/>
      <c r="AA934" s="27"/>
      <c r="AB934" s="27"/>
      <c r="AC934" s="27"/>
      <c r="AD934" s="27"/>
      <c r="AE934" s="27"/>
      <c r="AF934" s="27"/>
      <c r="AG934" s="27"/>
      <c r="AH934" s="27"/>
      <c r="AI934" s="27"/>
      <c r="AJ934" s="27"/>
      <c r="AK934" s="27"/>
      <c r="AL934" s="27"/>
    </row>
    <row r="935" spans="1:38">
      <c r="A935" s="27"/>
      <c r="B935" s="27"/>
      <c r="C935" s="27"/>
      <c r="D935" s="27"/>
      <c r="E935" s="27"/>
      <c r="F935" s="27"/>
      <c r="G935" s="27"/>
      <c r="H935" s="27"/>
      <c r="I935" s="27"/>
      <c r="J935" s="27"/>
      <c r="K935" s="27"/>
      <c r="L935" s="27"/>
      <c r="M935" s="27"/>
      <c r="N935" s="27"/>
      <c r="O935" s="27"/>
      <c r="P935" s="27"/>
      <c r="Q935" s="27"/>
      <c r="R935" s="80"/>
      <c r="S935" s="27"/>
      <c r="T935" s="27"/>
      <c r="U935" s="27"/>
      <c r="V935" s="27"/>
      <c r="W935" s="27"/>
      <c r="X935" s="27"/>
      <c r="Y935" s="27"/>
      <c r="Z935" s="27"/>
      <c r="AA935" s="27"/>
      <c r="AB935" s="27"/>
      <c r="AC935" s="27"/>
      <c r="AD935" s="27"/>
      <c r="AE935" s="27"/>
      <c r="AF935" s="27"/>
      <c r="AG935" s="27"/>
      <c r="AH935" s="27"/>
      <c r="AI935" s="27"/>
      <c r="AJ935" s="27"/>
      <c r="AK935" s="27"/>
      <c r="AL935" s="27"/>
    </row>
    <row r="936" spans="1:38">
      <c r="A936" s="27"/>
      <c r="B936" s="27"/>
      <c r="C936" s="27"/>
      <c r="D936" s="27"/>
      <c r="E936" s="27"/>
      <c r="F936" s="27"/>
      <c r="G936" s="27"/>
      <c r="H936" s="27"/>
      <c r="I936" s="27"/>
      <c r="J936" s="27"/>
      <c r="K936" s="27"/>
      <c r="L936" s="27"/>
      <c r="M936" s="27"/>
      <c r="N936" s="27"/>
      <c r="O936" s="27"/>
      <c r="P936" s="27"/>
      <c r="Q936" s="27"/>
      <c r="R936" s="80"/>
      <c r="S936" s="27"/>
      <c r="T936" s="27"/>
      <c r="U936" s="27"/>
      <c r="V936" s="27"/>
      <c r="W936" s="27"/>
      <c r="X936" s="27"/>
      <c r="Y936" s="27"/>
      <c r="Z936" s="27"/>
      <c r="AA936" s="27"/>
      <c r="AB936" s="27"/>
      <c r="AC936" s="27"/>
      <c r="AD936" s="27"/>
      <c r="AE936" s="27"/>
      <c r="AF936" s="27"/>
      <c r="AG936" s="27"/>
      <c r="AH936" s="27"/>
      <c r="AI936" s="27"/>
      <c r="AJ936" s="27"/>
      <c r="AK936" s="27"/>
      <c r="AL936" s="27"/>
    </row>
    <row r="937" spans="1:38">
      <c r="A937" s="27"/>
      <c r="B937" s="27"/>
      <c r="C937" s="27"/>
      <c r="D937" s="27"/>
      <c r="E937" s="27"/>
      <c r="F937" s="27"/>
      <c r="G937" s="27"/>
      <c r="H937" s="27"/>
      <c r="I937" s="27"/>
      <c r="J937" s="27"/>
      <c r="K937" s="27"/>
      <c r="L937" s="27"/>
      <c r="M937" s="27"/>
      <c r="N937" s="27"/>
      <c r="O937" s="27"/>
      <c r="P937" s="27"/>
      <c r="Q937" s="27"/>
      <c r="R937" s="80"/>
      <c r="S937" s="27"/>
      <c r="T937" s="27"/>
      <c r="U937" s="27"/>
      <c r="V937" s="27"/>
      <c r="W937" s="27"/>
      <c r="X937" s="27"/>
      <c r="Y937" s="27"/>
      <c r="Z937" s="27"/>
      <c r="AA937" s="27"/>
      <c r="AB937" s="27"/>
      <c r="AC937" s="27"/>
      <c r="AD937" s="27"/>
      <c r="AE937" s="27"/>
      <c r="AF937" s="27"/>
      <c r="AG937" s="27"/>
      <c r="AH937" s="27"/>
      <c r="AI937" s="27"/>
      <c r="AJ937" s="27"/>
      <c r="AK937" s="27"/>
      <c r="AL937" s="27"/>
    </row>
    <row r="938" spans="1:38">
      <c r="A938" s="27"/>
      <c r="B938" s="27"/>
      <c r="C938" s="27"/>
      <c r="D938" s="27"/>
      <c r="E938" s="27"/>
      <c r="F938" s="27"/>
      <c r="G938" s="27"/>
      <c r="H938" s="27"/>
      <c r="I938" s="27"/>
      <c r="J938" s="27"/>
      <c r="K938" s="27"/>
      <c r="L938" s="27"/>
      <c r="M938" s="27"/>
      <c r="N938" s="27"/>
      <c r="O938" s="27"/>
      <c r="P938" s="27"/>
      <c r="Q938" s="27"/>
      <c r="R938" s="80"/>
      <c r="S938" s="27"/>
      <c r="T938" s="27"/>
      <c r="U938" s="27"/>
      <c r="V938" s="27"/>
      <c r="W938" s="27"/>
      <c r="X938" s="27"/>
      <c r="Y938" s="27"/>
      <c r="Z938" s="27"/>
      <c r="AA938" s="27"/>
      <c r="AB938" s="27"/>
      <c r="AC938" s="27"/>
      <c r="AD938" s="27"/>
      <c r="AE938" s="27"/>
      <c r="AF938" s="27"/>
      <c r="AG938" s="27"/>
      <c r="AH938" s="27"/>
      <c r="AI938" s="27"/>
      <c r="AJ938" s="27"/>
      <c r="AK938" s="27"/>
      <c r="AL938" s="27"/>
    </row>
    <row r="939" spans="1:38">
      <c r="A939" s="27"/>
      <c r="B939" s="27"/>
      <c r="C939" s="27"/>
      <c r="D939" s="27"/>
      <c r="E939" s="27"/>
      <c r="F939" s="27"/>
      <c r="G939" s="27"/>
      <c r="H939" s="27"/>
      <c r="I939" s="27"/>
      <c r="J939" s="27"/>
      <c r="K939" s="27"/>
      <c r="L939" s="27"/>
      <c r="M939" s="27"/>
      <c r="N939" s="27"/>
      <c r="O939" s="27"/>
      <c r="P939" s="27"/>
      <c r="Q939" s="27"/>
      <c r="R939" s="80"/>
      <c r="S939" s="27"/>
      <c r="T939" s="27"/>
      <c r="U939" s="27"/>
      <c r="V939" s="27"/>
      <c r="W939" s="27"/>
      <c r="X939" s="27"/>
      <c r="Y939" s="27"/>
      <c r="Z939" s="27"/>
      <c r="AA939" s="27"/>
      <c r="AB939" s="27"/>
      <c r="AC939" s="27"/>
      <c r="AD939" s="27"/>
      <c r="AE939" s="27"/>
      <c r="AF939" s="27"/>
      <c r="AG939" s="27"/>
      <c r="AH939" s="27"/>
      <c r="AI939" s="27"/>
      <c r="AJ939" s="27"/>
      <c r="AK939" s="27"/>
      <c r="AL939" s="27"/>
    </row>
    <row r="940" spans="1:38">
      <c r="A940" s="27"/>
      <c r="B940" s="27"/>
      <c r="C940" s="27"/>
      <c r="D940" s="27"/>
      <c r="E940" s="27"/>
      <c r="F940" s="27"/>
      <c r="G940" s="27"/>
      <c r="H940" s="27"/>
      <c r="I940" s="27"/>
      <c r="J940" s="27"/>
      <c r="K940" s="27"/>
      <c r="L940" s="27"/>
      <c r="M940" s="27"/>
      <c r="N940" s="27"/>
      <c r="O940" s="27"/>
      <c r="P940" s="27"/>
      <c r="Q940" s="27"/>
      <c r="R940" s="80"/>
      <c r="S940" s="27"/>
      <c r="T940" s="27"/>
      <c r="U940" s="27"/>
      <c r="V940" s="27"/>
      <c r="W940" s="27"/>
      <c r="X940" s="27"/>
      <c r="Y940" s="27"/>
      <c r="Z940" s="27"/>
      <c r="AA940" s="27"/>
      <c r="AB940" s="27"/>
      <c r="AC940" s="27"/>
      <c r="AD940" s="27"/>
      <c r="AE940" s="27"/>
      <c r="AF940" s="27"/>
      <c r="AG940" s="27"/>
      <c r="AH940" s="27"/>
      <c r="AI940" s="27"/>
      <c r="AJ940" s="27"/>
      <c r="AK940" s="27"/>
      <c r="AL940" s="27"/>
    </row>
    <row r="941" spans="1:38">
      <c r="A941" s="27"/>
      <c r="B941" s="27"/>
      <c r="C941" s="27"/>
      <c r="D941" s="27"/>
      <c r="E941" s="27"/>
      <c r="F941" s="27"/>
      <c r="G941" s="27"/>
      <c r="H941" s="27"/>
      <c r="I941" s="27"/>
      <c r="J941" s="27"/>
      <c r="K941" s="27"/>
      <c r="L941" s="27"/>
      <c r="M941" s="27"/>
      <c r="N941" s="27"/>
      <c r="O941" s="27"/>
      <c r="P941" s="27"/>
      <c r="Q941" s="27"/>
      <c r="R941" s="80"/>
      <c r="S941" s="27"/>
      <c r="T941" s="27"/>
      <c r="U941" s="27"/>
      <c r="V941" s="27"/>
      <c r="W941" s="27"/>
      <c r="X941" s="27"/>
      <c r="Y941" s="27"/>
      <c r="Z941" s="27"/>
      <c r="AA941" s="27"/>
      <c r="AB941" s="27"/>
      <c r="AC941" s="27"/>
      <c r="AD941" s="27"/>
      <c r="AE941" s="27"/>
      <c r="AF941" s="27"/>
      <c r="AG941" s="27"/>
      <c r="AH941" s="27"/>
      <c r="AI941" s="27"/>
      <c r="AJ941" s="27"/>
      <c r="AK941" s="27"/>
      <c r="AL941" s="27"/>
    </row>
    <row r="942" spans="1:38">
      <c r="A942" s="27"/>
      <c r="B942" s="27"/>
      <c r="C942" s="27"/>
      <c r="D942" s="27"/>
      <c r="E942" s="27"/>
      <c r="F942" s="27"/>
      <c r="G942" s="27"/>
      <c r="H942" s="27"/>
      <c r="I942" s="27"/>
      <c r="J942" s="27"/>
      <c r="K942" s="27"/>
      <c r="L942" s="27"/>
      <c r="M942" s="27"/>
      <c r="N942" s="27"/>
      <c r="O942" s="27"/>
      <c r="P942" s="27"/>
      <c r="Q942" s="27"/>
      <c r="R942" s="80"/>
      <c r="S942" s="27"/>
      <c r="T942" s="27"/>
      <c r="U942" s="27"/>
      <c r="V942" s="27"/>
      <c r="W942" s="27"/>
      <c r="X942" s="27"/>
      <c r="Y942" s="27"/>
      <c r="Z942" s="27"/>
      <c r="AA942" s="27"/>
      <c r="AB942" s="27"/>
      <c r="AC942" s="27"/>
      <c r="AD942" s="27"/>
      <c r="AE942" s="27"/>
      <c r="AF942" s="27"/>
      <c r="AG942" s="27"/>
      <c r="AH942" s="27"/>
      <c r="AI942" s="27"/>
      <c r="AJ942" s="27"/>
      <c r="AK942" s="27"/>
      <c r="AL942" s="27"/>
    </row>
    <row r="943" spans="1:38">
      <c r="A943" s="27"/>
      <c r="B943" s="27"/>
      <c r="C943" s="27"/>
      <c r="D943" s="27"/>
      <c r="E943" s="27"/>
      <c r="F943" s="27"/>
      <c r="G943" s="27"/>
      <c r="H943" s="27"/>
      <c r="I943" s="27"/>
      <c r="J943" s="27"/>
      <c r="K943" s="27"/>
      <c r="L943" s="27"/>
      <c r="M943" s="27"/>
      <c r="N943" s="27"/>
      <c r="O943" s="27"/>
      <c r="P943" s="27"/>
      <c r="Q943" s="27"/>
      <c r="R943" s="80"/>
      <c r="S943" s="27"/>
      <c r="T943" s="27"/>
      <c r="U943" s="27"/>
      <c r="V943" s="27"/>
      <c r="W943" s="27"/>
      <c r="X943" s="27"/>
      <c r="Y943" s="27"/>
      <c r="Z943" s="27"/>
      <c r="AA943" s="27"/>
      <c r="AB943" s="27"/>
      <c r="AC943" s="27"/>
      <c r="AD943" s="27"/>
      <c r="AE943" s="27"/>
      <c r="AF943" s="27"/>
      <c r="AG943" s="27"/>
      <c r="AH943" s="27"/>
      <c r="AI943" s="27"/>
      <c r="AJ943" s="27"/>
      <c r="AK943" s="27"/>
      <c r="AL943" s="27"/>
    </row>
    <row r="944" spans="1:38">
      <c r="A944" s="27"/>
      <c r="B944" s="27"/>
      <c r="C944" s="27"/>
      <c r="D944" s="27"/>
      <c r="E944" s="27"/>
      <c r="F944" s="27"/>
      <c r="G944" s="27"/>
      <c r="H944" s="27"/>
      <c r="I944" s="27"/>
      <c r="J944" s="27"/>
      <c r="K944" s="27"/>
      <c r="L944" s="27"/>
      <c r="M944" s="27"/>
      <c r="N944" s="27"/>
      <c r="O944" s="27"/>
      <c r="P944" s="27"/>
      <c r="Q944" s="27"/>
      <c r="R944" s="80"/>
      <c r="S944" s="27"/>
      <c r="T944" s="27"/>
      <c r="U944" s="27"/>
      <c r="V944" s="27"/>
      <c r="W944" s="27"/>
      <c r="X944" s="27"/>
      <c r="Y944" s="27"/>
      <c r="Z944" s="27"/>
      <c r="AA944" s="27"/>
      <c r="AB944" s="27"/>
      <c r="AC944" s="27"/>
      <c r="AD944" s="27"/>
      <c r="AE944" s="27"/>
      <c r="AF944" s="27"/>
      <c r="AG944" s="27"/>
      <c r="AH944" s="27"/>
      <c r="AI944" s="27"/>
      <c r="AJ944" s="27"/>
      <c r="AK944" s="27"/>
      <c r="AL944" s="27"/>
    </row>
    <row r="945" spans="1:38">
      <c r="A945" s="27"/>
      <c r="B945" s="27"/>
      <c r="C945" s="27"/>
      <c r="D945" s="27"/>
      <c r="E945" s="27"/>
      <c r="F945" s="27"/>
      <c r="G945" s="27"/>
      <c r="H945" s="27"/>
      <c r="I945" s="27"/>
      <c r="J945" s="27"/>
      <c r="K945" s="27"/>
      <c r="L945" s="27"/>
      <c r="M945" s="27"/>
      <c r="N945" s="27"/>
      <c r="O945" s="27"/>
      <c r="P945" s="27"/>
      <c r="Q945" s="27"/>
      <c r="R945" s="80"/>
      <c r="S945" s="27"/>
      <c r="T945" s="27"/>
      <c r="U945" s="27"/>
      <c r="V945" s="27"/>
      <c r="W945" s="27"/>
      <c r="X945" s="27"/>
      <c r="Y945" s="27"/>
      <c r="Z945" s="27"/>
      <c r="AA945" s="27"/>
      <c r="AB945" s="27"/>
      <c r="AC945" s="27"/>
      <c r="AD945" s="27"/>
      <c r="AE945" s="27"/>
      <c r="AF945" s="27"/>
      <c r="AG945" s="27"/>
      <c r="AH945" s="27"/>
      <c r="AI945" s="27"/>
      <c r="AJ945" s="27"/>
      <c r="AK945" s="27"/>
      <c r="AL945" s="27"/>
    </row>
    <row r="946" spans="1:38">
      <c r="A946" s="27"/>
      <c r="B946" s="27"/>
      <c r="C946" s="27"/>
      <c r="D946" s="27"/>
      <c r="E946" s="27"/>
      <c r="F946" s="27"/>
      <c r="G946" s="27"/>
      <c r="H946" s="27"/>
      <c r="I946" s="27"/>
      <c r="J946" s="27"/>
      <c r="K946" s="27"/>
      <c r="L946" s="27"/>
      <c r="M946" s="27"/>
      <c r="N946" s="27"/>
      <c r="O946" s="27"/>
      <c r="P946" s="27"/>
      <c r="Q946" s="27"/>
      <c r="R946" s="80"/>
      <c r="S946" s="27"/>
      <c r="T946" s="27"/>
      <c r="U946" s="27"/>
      <c r="V946" s="27"/>
      <c r="W946" s="27"/>
      <c r="X946" s="27"/>
      <c r="Y946" s="27"/>
      <c r="Z946" s="27"/>
      <c r="AA946" s="27"/>
      <c r="AB946" s="27"/>
      <c r="AC946" s="27"/>
      <c r="AD946" s="27"/>
      <c r="AE946" s="27"/>
      <c r="AF946" s="27"/>
      <c r="AG946" s="27"/>
      <c r="AH946" s="27"/>
      <c r="AI946" s="27"/>
      <c r="AJ946" s="27"/>
      <c r="AK946" s="27"/>
      <c r="AL946" s="27"/>
    </row>
    <row r="947" spans="1:38">
      <c r="A947" s="27"/>
      <c r="B947" s="27"/>
      <c r="C947" s="27"/>
      <c r="D947" s="27"/>
      <c r="E947" s="27"/>
      <c r="F947" s="27"/>
      <c r="G947" s="27"/>
      <c r="H947" s="27"/>
      <c r="I947" s="27"/>
      <c r="J947" s="27"/>
      <c r="K947" s="27"/>
      <c r="L947" s="27"/>
      <c r="M947" s="27"/>
      <c r="N947" s="27"/>
      <c r="O947" s="27"/>
      <c r="P947" s="27"/>
      <c r="Q947" s="27"/>
      <c r="R947" s="80"/>
      <c r="S947" s="27"/>
      <c r="T947" s="27"/>
      <c r="U947" s="27"/>
      <c r="V947" s="27"/>
      <c r="W947" s="27"/>
      <c r="X947" s="27"/>
      <c r="Y947" s="27"/>
      <c r="Z947" s="27"/>
      <c r="AA947" s="27"/>
      <c r="AB947" s="27"/>
      <c r="AC947" s="27"/>
      <c r="AD947" s="27"/>
      <c r="AE947" s="27"/>
      <c r="AF947" s="27"/>
      <c r="AG947" s="27"/>
      <c r="AH947" s="27"/>
      <c r="AI947" s="27"/>
      <c r="AJ947" s="27"/>
      <c r="AK947" s="27"/>
      <c r="AL947" s="27"/>
    </row>
    <row r="948" spans="1:38">
      <c r="A948" s="27"/>
      <c r="B948" s="27"/>
      <c r="C948" s="27"/>
      <c r="D948" s="27"/>
      <c r="E948" s="27"/>
      <c r="F948" s="27"/>
      <c r="G948" s="27"/>
      <c r="H948" s="27"/>
      <c r="I948" s="27"/>
      <c r="J948" s="27"/>
      <c r="K948" s="27"/>
      <c r="L948" s="27"/>
      <c r="M948" s="27"/>
      <c r="N948" s="27"/>
      <c r="O948" s="27"/>
      <c r="P948" s="27"/>
      <c r="Q948" s="27"/>
      <c r="R948" s="80"/>
      <c r="S948" s="27"/>
      <c r="T948" s="27"/>
      <c r="U948" s="27"/>
      <c r="V948" s="27"/>
      <c r="W948" s="27"/>
      <c r="X948" s="27"/>
      <c r="Y948" s="27"/>
      <c r="Z948" s="27"/>
      <c r="AA948" s="27"/>
      <c r="AB948" s="27"/>
      <c r="AC948" s="27"/>
      <c r="AD948" s="27"/>
      <c r="AE948" s="27"/>
      <c r="AF948" s="27"/>
      <c r="AG948" s="27"/>
      <c r="AH948" s="27"/>
      <c r="AI948" s="27"/>
      <c r="AJ948" s="27"/>
      <c r="AK948" s="27"/>
      <c r="AL948" s="27"/>
    </row>
    <row r="949" spans="1:38">
      <c r="A949" s="27"/>
      <c r="B949" s="27"/>
      <c r="C949" s="27"/>
      <c r="D949" s="27"/>
      <c r="E949" s="27"/>
      <c r="F949" s="27"/>
      <c r="G949" s="27"/>
      <c r="H949" s="27"/>
      <c r="I949" s="27"/>
      <c r="J949" s="27"/>
      <c r="K949" s="27"/>
      <c r="L949" s="27"/>
      <c r="M949" s="27"/>
      <c r="N949" s="27"/>
      <c r="O949" s="27"/>
      <c r="P949" s="27"/>
      <c r="Q949" s="27"/>
      <c r="R949" s="80"/>
      <c r="S949" s="27"/>
      <c r="T949" s="27"/>
      <c r="U949" s="27"/>
      <c r="V949" s="27"/>
      <c r="W949" s="27"/>
      <c r="X949" s="27"/>
      <c r="Y949" s="27"/>
      <c r="Z949" s="27"/>
      <c r="AA949" s="27"/>
      <c r="AB949" s="27"/>
      <c r="AC949" s="27"/>
      <c r="AD949" s="27"/>
      <c r="AE949" s="27"/>
      <c r="AF949" s="27"/>
      <c r="AG949" s="27"/>
      <c r="AH949" s="27"/>
      <c r="AI949" s="27"/>
      <c r="AJ949" s="27"/>
      <c r="AK949" s="27"/>
      <c r="AL949" s="27"/>
    </row>
    <row r="950" spans="1:38">
      <c r="A950" s="27"/>
      <c r="B950" s="27"/>
      <c r="C950" s="27"/>
      <c r="D950" s="27"/>
      <c r="E950" s="27"/>
      <c r="F950" s="27"/>
      <c r="G950" s="27"/>
      <c r="H950" s="27"/>
      <c r="I950" s="27"/>
      <c r="J950" s="27"/>
      <c r="K950" s="27"/>
      <c r="L950" s="27"/>
      <c r="M950" s="27"/>
      <c r="N950" s="27"/>
      <c r="O950" s="27"/>
      <c r="P950" s="27"/>
      <c r="Q950" s="27"/>
      <c r="R950" s="80"/>
      <c r="S950" s="27"/>
      <c r="T950" s="27"/>
      <c r="U950" s="27"/>
      <c r="V950" s="27"/>
      <c r="W950" s="27"/>
      <c r="X950" s="27"/>
      <c r="Y950" s="27"/>
      <c r="Z950" s="27"/>
      <c r="AA950" s="27"/>
      <c r="AB950" s="27"/>
      <c r="AC950" s="27"/>
      <c r="AD950" s="27"/>
      <c r="AE950" s="27"/>
      <c r="AF950" s="27"/>
      <c r="AG950" s="27"/>
      <c r="AH950" s="27"/>
      <c r="AI950" s="27"/>
      <c r="AJ950" s="27"/>
      <c r="AK950" s="27"/>
      <c r="AL950" s="27"/>
    </row>
    <row r="951" spans="1:38">
      <c r="A951" s="27"/>
      <c r="B951" s="27"/>
      <c r="C951" s="27"/>
      <c r="D951" s="27"/>
      <c r="E951" s="27"/>
      <c r="F951" s="27"/>
      <c r="G951" s="27"/>
      <c r="H951" s="27"/>
      <c r="I951" s="27"/>
      <c r="J951" s="27"/>
      <c r="K951" s="27"/>
      <c r="L951" s="27"/>
      <c r="M951" s="27"/>
      <c r="N951" s="27"/>
      <c r="O951" s="27"/>
      <c r="P951" s="27"/>
      <c r="Q951" s="27"/>
      <c r="R951" s="80"/>
      <c r="S951" s="27"/>
      <c r="T951" s="27"/>
      <c r="U951" s="27"/>
      <c r="V951" s="27"/>
      <c r="W951" s="27"/>
      <c r="X951" s="27"/>
      <c r="Y951" s="27"/>
      <c r="Z951" s="27"/>
      <c r="AA951" s="27"/>
      <c r="AB951" s="27"/>
      <c r="AC951" s="27"/>
      <c r="AD951" s="27"/>
      <c r="AE951" s="27"/>
      <c r="AF951" s="27"/>
      <c r="AG951" s="27"/>
      <c r="AH951" s="27"/>
      <c r="AI951" s="27"/>
      <c r="AJ951" s="27"/>
      <c r="AK951" s="27"/>
      <c r="AL951" s="27"/>
    </row>
    <row r="952" spans="1:38">
      <c r="A952" s="27"/>
      <c r="B952" s="27"/>
      <c r="C952" s="27"/>
      <c r="D952" s="27"/>
      <c r="E952" s="27"/>
      <c r="F952" s="27"/>
      <c r="G952" s="27"/>
      <c r="H952" s="27"/>
      <c r="I952" s="27"/>
      <c r="J952" s="27"/>
      <c r="K952" s="27"/>
      <c r="L952" s="27"/>
      <c r="M952" s="27"/>
      <c r="N952" s="27"/>
      <c r="O952" s="27"/>
      <c r="P952" s="27"/>
      <c r="Q952" s="27"/>
      <c r="R952" s="80"/>
      <c r="S952" s="27"/>
      <c r="T952" s="27"/>
      <c r="U952" s="27"/>
      <c r="V952" s="27"/>
      <c r="W952" s="27"/>
      <c r="X952" s="27"/>
      <c r="Y952" s="27"/>
      <c r="Z952" s="27"/>
      <c r="AA952" s="27"/>
      <c r="AB952" s="27"/>
      <c r="AC952" s="27"/>
      <c r="AD952" s="27"/>
      <c r="AE952" s="27"/>
      <c r="AF952" s="27"/>
      <c r="AG952" s="27"/>
      <c r="AH952" s="27"/>
      <c r="AI952" s="27"/>
      <c r="AJ952" s="27"/>
      <c r="AK952" s="27"/>
      <c r="AL952" s="27"/>
    </row>
    <row r="953" spans="1:38">
      <c r="A953" s="27"/>
      <c r="B953" s="27"/>
      <c r="C953" s="27"/>
      <c r="D953" s="27"/>
      <c r="E953" s="27"/>
      <c r="F953" s="27"/>
      <c r="G953" s="27"/>
      <c r="H953" s="27"/>
      <c r="I953" s="27"/>
      <c r="J953" s="27"/>
      <c r="K953" s="27"/>
      <c r="L953" s="27"/>
      <c r="M953" s="27"/>
      <c r="N953" s="27"/>
      <c r="O953" s="27"/>
      <c r="P953" s="27"/>
      <c r="Q953" s="27"/>
      <c r="R953" s="80"/>
      <c r="S953" s="27"/>
      <c r="T953" s="27"/>
      <c r="U953" s="27"/>
      <c r="V953" s="27"/>
      <c r="W953" s="27"/>
      <c r="X953" s="27"/>
      <c r="Y953" s="27"/>
      <c r="Z953" s="27"/>
      <c r="AA953" s="27"/>
      <c r="AB953" s="27"/>
      <c r="AC953" s="27"/>
      <c r="AD953" s="27"/>
      <c r="AE953" s="27"/>
      <c r="AF953" s="27"/>
      <c r="AG953" s="27"/>
      <c r="AH953" s="27"/>
      <c r="AI953" s="27"/>
      <c r="AJ953" s="27"/>
      <c r="AK953" s="27"/>
      <c r="AL953" s="27"/>
    </row>
    <row r="954" spans="1:38">
      <c r="A954" s="27"/>
      <c r="B954" s="27"/>
      <c r="C954" s="27"/>
      <c r="D954" s="27"/>
      <c r="E954" s="27"/>
      <c r="F954" s="27"/>
      <c r="G954" s="27"/>
      <c r="H954" s="27"/>
      <c r="I954" s="27"/>
      <c r="J954" s="27"/>
      <c r="K954" s="27"/>
      <c r="L954" s="27"/>
      <c r="M954" s="27"/>
      <c r="N954" s="27"/>
      <c r="O954" s="27"/>
      <c r="P954" s="27"/>
      <c r="Q954" s="27"/>
      <c r="R954" s="80"/>
      <c r="S954" s="27"/>
      <c r="T954" s="27"/>
      <c r="U954" s="27"/>
      <c r="V954" s="27"/>
      <c r="W954" s="27"/>
      <c r="X954" s="27"/>
      <c r="Y954" s="27"/>
      <c r="Z954" s="27"/>
      <c r="AA954" s="27"/>
      <c r="AB954" s="27"/>
      <c r="AC954" s="27"/>
      <c r="AD954" s="27"/>
      <c r="AE954" s="27"/>
      <c r="AF954" s="27"/>
      <c r="AG954" s="27"/>
      <c r="AH954" s="27"/>
      <c r="AI954" s="27"/>
      <c r="AJ954" s="27"/>
      <c r="AK954" s="27"/>
      <c r="AL954" s="27"/>
    </row>
    <row r="955" spans="1:38">
      <c r="A955" s="27"/>
      <c r="B955" s="27"/>
      <c r="C955" s="27"/>
      <c r="D955" s="27"/>
      <c r="E955" s="27"/>
      <c r="F955" s="27"/>
      <c r="G955" s="27"/>
      <c r="H955" s="27"/>
      <c r="I955" s="27"/>
      <c r="J955" s="27"/>
      <c r="K955" s="27"/>
      <c r="L955" s="27"/>
      <c r="M955" s="27"/>
      <c r="N955" s="27"/>
      <c r="O955" s="27"/>
      <c r="P955" s="27"/>
      <c r="Q955" s="27"/>
      <c r="R955" s="80"/>
      <c r="S955" s="27"/>
      <c r="T955" s="27"/>
      <c r="U955" s="27"/>
      <c r="V955" s="27"/>
      <c r="W955" s="27"/>
      <c r="X955" s="27"/>
      <c r="Y955" s="27"/>
      <c r="Z955" s="27"/>
      <c r="AA955" s="27"/>
      <c r="AB955" s="27"/>
      <c r="AC955" s="27"/>
      <c r="AD955" s="27"/>
      <c r="AE955" s="27"/>
      <c r="AF955" s="27"/>
      <c r="AG955" s="27"/>
      <c r="AH955" s="27"/>
      <c r="AI955" s="27"/>
      <c r="AJ955" s="27"/>
      <c r="AK955" s="27"/>
      <c r="AL955" s="27"/>
    </row>
    <row r="956" spans="1:38">
      <c r="A956" s="27"/>
      <c r="B956" s="27"/>
      <c r="C956" s="27"/>
      <c r="D956" s="27"/>
      <c r="E956" s="27"/>
      <c r="F956" s="27"/>
      <c r="G956" s="27"/>
      <c r="H956" s="27"/>
      <c r="I956" s="27"/>
      <c r="J956" s="27"/>
      <c r="K956" s="27"/>
      <c r="L956" s="27"/>
      <c r="M956" s="27"/>
      <c r="N956" s="27"/>
      <c r="O956" s="27"/>
      <c r="P956" s="27"/>
      <c r="Q956" s="27"/>
      <c r="R956" s="80"/>
      <c r="S956" s="27"/>
      <c r="T956" s="27"/>
      <c r="U956" s="27"/>
      <c r="V956" s="27"/>
      <c r="W956" s="27"/>
      <c r="X956" s="27"/>
      <c r="Y956" s="27"/>
      <c r="Z956" s="27"/>
      <c r="AA956" s="27"/>
      <c r="AB956" s="27"/>
      <c r="AC956" s="27"/>
      <c r="AD956" s="27"/>
      <c r="AE956" s="27"/>
      <c r="AF956" s="27"/>
      <c r="AG956" s="27"/>
      <c r="AH956" s="27"/>
      <c r="AI956" s="27"/>
      <c r="AJ956" s="27"/>
      <c r="AK956" s="27"/>
      <c r="AL956" s="27"/>
    </row>
    <row r="957" spans="1:38">
      <c r="A957" s="27"/>
      <c r="B957" s="27"/>
      <c r="C957" s="27"/>
      <c r="D957" s="27"/>
      <c r="E957" s="27"/>
      <c r="F957" s="27"/>
      <c r="G957" s="27"/>
      <c r="H957" s="27"/>
      <c r="I957" s="27"/>
      <c r="J957" s="27"/>
      <c r="K957" s="27"/>
      <c r="L957" s="27"/>
      <c r="M957" s="27"/>
      <c r="N957" s="27"/>
      <c r="O957" s="27"/>
      <c r="P957" s="27"/>
      <c r="Q957" s="27"/>
      <c r="R957" s="80"/>
      <c r="S957" s="27"/>
      <c r="T957" s="27"/>
      <c r="U957" s="27"/>
      <c r="V957" s="27"/>
      <c r="W957" s="27"/>
      <c r="X957" s="27"/>
      <c r="Y957" s="27"/>
      <c r="Z957" s="27"/>
      <c r="AA957" s="27"/>
      <c r="AB957" s="27"/>
      <c r="AC957" s="27"/>
      <c r="AD957" s="27"/>
      <c r="AE957" s="27"/>
      <c r="AF957" s="27"/>
      <c r="AG957" s="27"/>
      <c r="AH957" s="27"/>
      <c r="AI957" s="27"/>
      <c r="AJ957" s="27"/>
      <c r="AK957" s="27"/>
      <c r="AL957" s="27"/>
    </row>
    <row r="958" spans="1:38">
      <c r="A958" s="27"/>
      <c r="B958" s="27"/>
      <c r="C958" s="27"/>
      <c r="D958" s="27"/>
      <c r="E958" s="27"/>
      <c r="F958" s="27"/>
      <c r="G958" s="27"/>
      <c r="H958" s="27"/>
      <c r="I958" s="27"/>
      <c r="J958" s="27"/>
      <c r="K958" s="27"/>
      <c r="L958" s="27"/>
      <c r="M958" s="27"/>
      <c r="N958" s="27"/>
      <c r="O958" s="27"/>
      <c r="P958" s="27"/>
      <c r="Q958" s="27"/>
      <c r="R958" s="80"/>
      <c r="S958" s="27"/>
      <c r="T958" s="27"/>
      <c r="U958" s="27"/>
      <c r="V958" s="27"/>
      <c r="W958" s="27"/>
      <c r="X958" s="27"/>
      <c r="Y958" s="27"/>
      <c r="Z958" s="27"/>
      <c r="AA958" s="27"/>
      <c r="AB958" s="27"/>
      <c r="AC958" s="27"/>
      <c r="AD958" s="27"/>
      <c r="AE958" s="27"/>
      <c r="AF958" s="27"/>
      <c r="AG958" s="27"/>
      <c r="AH958" s="27"/>
      <c r="AI958" s="27"/>
      <c r="AJ958" s="27"/>
      <c r="AK958" s="27"/>
      <c r="AL958" s="27"/>
    </row>
    <row r="959" spans="1:38">
      <c r="A959" s="27"/>
      <c r="B959" s="27"/>
      <c r="C959" s="27"/>
      <c r="D959" s="27"/>
      <c r="E959" s="27"/>
      <c r="F959" s="27"/>
      <c r="G959" s="27"/>
      <c r="H959" s="27"/>
      <c r="I959" s="27"/>
      <c r="J959" s="27"/>
      <c r="K959" s="27"/>
      <c r="L959" s="27"/>
      <c r="M959" s="27"/>
      <c r="N959" s="27"/>
      <c r="O959" s="27"/>
      <c r="P959" s="27"/>
      <c r="Q959" s="27"/>
      <c r="R959" s="80"/>
      <c r="S959" s="27"/>
      <c r="T959" s="27"/>
      <c r="U959" s="27"/>
      <c r="V959" s="27"/>
      <c r="W959" s="27"/>
      <c r="X959" s="27"/>
      <c r="Y959" s="27"/>
      <c r="Z959" s="27"/>
      <c r="AA959" s="27"/>
      <c r="AB959" s="27"/>
      <c r="AC959" s="27"/>
      <c r="AD959" s="27"/>
      <c r="AE959" s="27"/>
      <c r="AF959" s="27"/>
      <c r="AG959" s="27"/>
      <c r="AH959" s="27"/>
      <c r="AI959" s="27"/>
      <c r="AJ959" s="27"/>
      <c r="AK959" s="27"/>
      <c r="AL959" s="27"/>
    </row>
    <row r="960" spans="1:38">
      <c r="A960" s="27"/>
      <c r="B960" s="27"/>
      <c r="C960" s="27"/>
      <c r="D960" s="27"/>
      <c r="E960" s="27"/>
      <c r="F960" s="27"/>
      <c r="G960" s="27"/>
      <c r="H960" s="27"/>
      <c r="I960" s="27"/>
      <c r="J960" s="27"/>
      <c r="K960" s="27"/>
      <c r="L960" s="27"/>
      <c r="M960" s="27"/>
      <c r="N960" s="27"/>
      <c r="O960" s="27"/>
      <c r="P960" s="27"/>
      <c r="Q960" s="27"/>
      <c r="R960" s="80"/>
      <c r="S960" s="27"/>
      <c r="T960" s="27"/>
      <c r="U960" s="27"/>
      <c r="V960" s="27"/>
      <c r="W960" s="27"/>
      <c r="X960" s="27"/>
      <c r="Y960" s="27"/>
      <c r="Z960" s="27"/>
      <c r="AA960" s="27"/>
      <c r="AB960" s="27"/>
      <c r="AC960" s="27"/>
      <c r="AD960" s="27"/>
      <c r="AE960" s="27"/>
      <c r="AF960" s="27"/>
      <c r="AG960" s="27"/>
      <c r="AH960" s="27"/>
      <c r="AI960" s="27"/>
      <c r="AJ960" s="27"/>
      <c r="AK960" s="27"/>
      <c r="AL960" s="27"/>
    </row>
    <row r="961" spans="1:38">
      <c r="A961" s="27"/>
      <c r="B961" s="27"/>
      <c r="C961" s="27"/>
      <c r="D961" s="27"/>
      <c r="E961" s="27"/>
      <c r="F961" s="27"/>
      <c r="G961" s="27"/>
      <c r="H961" s="27"/>
      <c r="I961" s="27"/>
      <c r="J961" s="27"/>
      <c r="K961" s="27"/>
      <c r="L961" s="27"/>
      <c r="M961" s="27"/>
      <c r="N961" s="27"/>
      <c r="O961" s="27"/>
      <c r="P961" s="27"/>
      <c r="Q961" s="27"/>
      <c r="R961" s="80"/>
      <c r="S961" s="27"/>
      <c r="T961" s="27"/>
      <c r="U961" s="27"/>
      <c r="V961" s="27"/>
      <c r="W961" s="27"/>
      <c r="X961" s="27"/>
      <c r="Y961" s="27"/>
      <c r="Z961" s="27"/>
      <c r="AA961" s="27"/>
      <c r="AB961" s="27"/>
      <c r="AC961" s="27"/>
      <c r="AD961" s="27"/>
      <c r="AE961" s="27"/>
      <c r="AF961" s="27"/>
      <c r="AG961" s="27"/>
      <c r="AH961" s="27"/>
      <c r="AI961" s="27"/>
      <c r="AJ961" s="27"/>
      <c r="AK961" s="27"/>
      <c r="AL961" s="27"/>
    </row>
    <row r="962" spans="1:38">
      <c r="A962" s="27"/>
      <c r="B962" s="27"/>
      <c r="C962" s="27"/>
      <c r="D962" s="27"/>
      <c r="E962" s="27"/>
      <c r="F962" s="27"/>
      <c r="G962" s="27"/>
      <c r="H962" s="27"/>
      <c r="I962" s="27"/>
      <c r="J962" s="27"/>
      <c r="K962" s="27"/>
      <c r="L962" s="27"/>
      <c r="M962" s="27"/>
      <c r="N962" s="27"/>
      <c r="O962" s="27"/>
      <c r="P962" s="27"/>
      <c r="Q962" s="27"/>
      <c r="R962" s="80"/>
      <c r="S962" s="27"/>
      <c r="T962" s="27"/>
      <c r="U962" s="27"/>
      <c r="V962" s="27"/>
      <c r="W962" s="27"/>
      <c r="X962" s="27"/>
      <c r="Y962" s="27"/>
      <c r="Z962" s="27"/>
      <c r="AA962" s="27"/>
      <c r="AB962" s="27"/>
      <c r="AC962" s="27"/>
      <c r="AD962" s="27"/>
      <c r="AE962" s="27"/>
      <c r="AF962" s="27"/>
      <c r="AG962" s="27"/>
      <c r="AH962" s="27"/>
      <c r="AI962" s="27"/>
      <c r="AJ962" s="27"/>
      <c r="AK962" s="27"/>
      <c r="AL962" s="27"/>
    </row>
    <row r="963" spans="1:38">
      <c r="A963" s="27"/>
      <c r="B963" s="27"/>
      <c r="C963" s="27"/>
      <c r="D963" s="27"/>
      <c r="E963" s="27"/>
      <c r="F963" s="27"/>
      <c r="G963" s="27"/>
      <c r="H963" s="27"/>
      <c r="I963" s="27"/>
      <c r="J963" s="27"/>
      <c r="K963" s="27"/>
      <c r="L963" s="27"/>
      <c r="M963" s="27"/>
      <c r="N963" s="27"/>
      <c r="O963" s="27"/>
      <c r="P963" s="27"/>
      <c r="Q963" s="27"/>
      <c r="R963" s="80"/>
      <c r="S963" s="27"/>
      <c r="T963" s="27"/>
      <c r="U963" s="27"/>
      <c r="V963" s="27"/>
      <c r="W963" s="27"/>
      <c r="X963" s="27"/>
      <c r="Y963" s="27"/>
      <c r="Z963" s="27"/>
      <c r="AA963" s="27"/>
      <c r="AB963" s="27"/>
      <c r="AC963" s="27"/>
      <c r="AD963" s="27"/>
      <c r="AE963" s="27"/>
      <c r="AF963" s="27"/>
      <c r="AG963" s="27"/>
      <c r="AH963" s="27"/>
      <c r="AI963" s="27"/>
      <c r="AJ963" s="27"/>
      <c r="AK963" s="27"/>
      <c r="AL963" s="27"/>
    </row>
    <row r="964" spans="1:38">
      <c r="A964" s="27"/>
      <c r="B964" s="27"/>
      <c r="C964" s="27"/>
      <c r="D964" s="27"/>
      <c r="E964" s="27"/>
      <c r="F964" s="27"/>
      <c r="G964" s="27"/>
      <c r="H964" s="27"/>
      <c r="I964" s="27"/>
      <c r="J964" s="27"/>
      <c r="K964" s="27"/>
      <c r="L964" s="27"/>
      <c r="M964" s="27"/>
      <c r="N964" s="27"/>
      <c r="O964" s="27"/>
      <c r="P964" s="27"/>
      <c r="Q964" s="27"/>
      <c r="R964" s="80"/>
      <c r="S964" s="27"/>
      <c r="T964" s="27"/>
      <c r="U964" s="27"/>
      <c r="V964" s="27"/>
      <c r="W964" s="27"/>
      <c r="X964" s="27"/>
      <c r="Y964" s="27"/>
      <c r="Z964" s="27"/>
      <c r="AA964" s="27"/>
      <c r="AB964" s="27"/>
      <c r="AC964" s="27"/>
      <c r="AD964" s="27"/>
      <c r="AE964" s="27"/>
      <c r="AF964" s="27"/>
      <c r="AG964" s="27"/>
      <c r="AH964" s="27"/>
      <c r="AI964" s="27"/>
      <c r="AJ964" s="27"/>
      <c r="AK964" s="27"/>
      <c r="AL964" s="27"/>
    </row>
    <row r="965" spans="1:38">
      <c r="A965" s="27"/>
      <c r="B965" s="27"/>
      <c r="C965" s="27"/>
      <c r="D965" s="27"/>
      <c r="E965" s="27"/>
      <c r="F965" s="27"/>
      <c r="G965" s="27"/>
      <c r="H965" s="27"/>
      <c r="I965" s="27"/>
      <c r="J965" s="27"/>
      <c r="K965" s="27"/>
      <c r="L965" s="27"/>
      <c r="M965" s="27"/>
      <c r="N965" s="27"/>
      <c r="O965" s="27"/>
      <c r="P965" s="27"/>
      <c r="Q965" s="27"/>
      <c r="R965" s="80"/>
      <c r="S965" s="27"/>
      <c r="T965" s="27"/>
      <c r="U965" s="27"/>
      <c r="V965" s="27"/>
      <c r="W965" s="27"/>
      <c r="X965" s="27"/>
      <c r="Y965" s="27"/>
      <c r="Z965" s="27"/>
      <c r="AA965" s="27"/>
      <c r="AB965" s="27"/>
      <c r="AC965" s="27"/>
      <c r="AD965" s="27"/>
      <c r="AE965" s="27"/>
      <c r="AF965" s="27"/>
      <c r="AG965" s="27"/>
      <c r="AH965" s="27"/>
      <c r="AI965" s="27"/>
      <c r="AJ965" s="27"/>
      <c r="AK965" s="27"/>
      <c r="AL965" s="27"/>
    </row>
    <row r="966" spans="1:38">
      <c r="A966" s="27"/>
      <c r="B966" s="27"/>
      <c r="C966" s="27"/>
      <c r="D966" s="27"/>
      <c r="E966" s="27"/>
      <c r="F966" s="27"/>
      <c r="G966" s="27"/>
      <c r="H966" s="27"/>
      <c r="I966" s="27"/>
      <c r="J966" s="27"/>
      <c r="K966" s="27"/>
      <c r="L966" s="27"/>
      <c r="M966" s="27"/>
      <c r="N966" s="27"/>
      <c r="O966" s="27"/>
      <c r="P966" s="27"/>
      <c r="Q966" s="27"/>
      <c r="R966" s="80"/>
      <c r="S966" s="27"/>
      <c r="T966" s="27"/>
      <c r="U966" s="27"/>
      <c r="V966" s="27"/>
      <c r="W966" s="27"/>
      <c r="X966" s="27"/>
      <c r="Y966" s="27"/>
      <c r="Z966" s="27"/>
      <c r="AA966" s="27"/>
      <c r="AB966" s="27"/>
      <c r="AC966" s="27"/>
      <c r="AD966" s="27"/>
      <c r="AE966" s="27"/>
      <c r="AF966" s="27"/>
      <c r="AG966" s="27"/>
      <c r="AH966" s="27"/>
      <c r="AI966" s="27"/>
      <c r="AJ966" s="27"/>
      <c r="AK966" s="27"/>
      <c r="AL966" s="27"/>
    </row>
    <row r="967" spans="1:38">
      <c r="A967" s="27"/>
      <c r="B967" s="27"/>
      <c r="C967" s="27"/>
      <c r="D967" s="27"/>
      <c r="E967" s="27"/>
      <c r="F967" s="27"/>
      <c r="G967" s="27"/>
      <c r="H967" s="27"/>
      <c r="I967" s="27"/>
      <c r="J967" s="27"/>
      <c r="K967" s="27"/>
      <c r="L967" s="27"/>
      <c r="M967" s="27"/>
      <c r="N967" s="27"/>
      <c r="O967" s="27"/>
      <c r="P967" s="27"/>
      <c r="Q967" s="27"/>
      <c r="R967" s="80"/>
      <c r="S967" s="27"/>
      <c r="T967" s="27"/>
      <c r="U967" s="27"/>
      <c r="V967" s="27"/>
      <c r="W967" s="27"/>
      <c r="X967" s="27"/>
      <c r="Y967" s="27"/>
      <c r="Z967" s="27"/>
      <c r="AA967" s="27"/>
      <c r="AB967" s="27"/>
      <c r="AC967" s="27"/>
      <c r="AD967" s="27"/>
      <c r="AE967" s="27"/>
      <c r="AF967" s="27"/>
      <c r="AG967" s="27"/>
      <c r="AH967" s="27"/>
      <c r="AI967" s="27"/>
      <c r="AJ967" s="27"/>
      <c r="AK967" s="27"/>
      <c r="AL967" s="27"/>
    </row>
    <row r="968" spans="1:38">
      <c r="A968" s="27"/>
      <c r="B968" s="27"/>
      <c r="C968" s="27"/>
      <c r="D968" s="27"/>
      <c r="E968" s="27"/>
      <c r="F968" s="27"/>
      <c r="G968" s="27"/>
      <c r="H968" s="27"/>
      <c r="I968" s="27"/>
      <c r="J968" s="27"/>
      <c r="K968" s="27"/>
      <c r="L968" s="27"/>
      <c r="M968" s="27"/>
      <c r="N968" s="27"/>
      <c r="O968" s="27"/>
      <c r="P968" s="27"/>
      <c r="Q968" s="27"/>
      <c r="R968" s="80"/>
      <c r="S968" s="27"/>
      <c r="T968" s="27"/>
      <c r="U968" s="27"/>
      <c r="V968" s="27"/>
      <c r="W968" s="27"/>
      <c r="X968" s="27"/>
      <c r="Y968" s="27"/>
      <c r="Z968" s="27"/>
      <c r="AA968" s="27"/>
      <c r="AB968" s="27"/>
      <c r="AC968" s="27"/>
      <c r="AD968" s="27"/>
      <c r="AE968" s="27"/>
      <c r="AF968" s="27"/>
      <c r="AG968" s="27"/>
      <c r="AH968" s="27"/>
      <c r="AI968" s="27"/>
      <c r="AJ968" s="27"/>
      <c r="AK968" s="27"/>
      <c r="AL968" s="27"/>
    </row>
    <row r="969" spans="1:38">
      <c r="A969" s="27"/>
      <c r="B969" s="27"/>
      <c r="C969" s="27"/>
      <c r="D969" s="27"/>
      <c r="E969" s="27"/>
      <c r="F969" s="27"/>
      <c r="G969" s="27"/>
      <c r="H969" s="27"/>
      <c r="I969" s="27"/>
      <c r="J969" s="27"/>
      <c r="K969" s="27"/>
      <c r="L969" s="27"/>
      <c r="M969" s="27"/>
      <c r="N969" s="27"/>
      <c r="O969" s="27"/>
      <c r="P969" s="27"/>
      <c r="Q969" s="27"/>
      <c r="R969" s="80"/>
      <c r="S969" s="27"/>
      <c r="T969" s="27"/>
      <c r="U969" s="27"/>
      <c r="V969" s="27"/>
      <c r="W969" s="27"/>
      <c r="X969" s="27"/>
      <c r="Y969" s="27"/>
      <c r="Z969" s="27"/>
      <c r="AA969" s="27"/>
      <c r="AB969" s="27"/>
      <c r="AC969" s="27"/>
      <c r="AD969" s="27"/>
      <c r="AE969" s="27"/>
      <c r="AF969" s="27"/>
      <c r="AG969" s="27"/>
      <c r="AH969" s="27"/>
      <c r="AI969" s="27"/>
      <c r="AJ969" s="27"/>
      <c r="AK969" s="27"/>
      <c r="AL969" s="27"/>
    </row>
    <row r="970" spans="1:38">
      <c r="A970" s="27"/>
      <c r="B970" s="27"/>
      <c r="C970" s="27"/>
      <c r="D970" s="27"/>
      <c r="E970" s="27"/>
      <c r="F970" s="27"/>
      <c r="G970" s="27"/>
      <c r="H970" s="27"/>
      <c r="I970" s="27"/>
      <c r="J970" s="27"/>
      <c r="K970" s="27"/>
      <c r="L970" s="27"/>
      <c r="M970" s="27"/>
      <c r="N970" s="27"/>
      <c r="O970" s="27"/>
      <c r="P970" s="27"/>
      <c r="Q970" s="27"/>
      <c r="R970" s="80"/>
      <c r="S970" s="27"/>
      <c r="T970" s="27"/>
      <c r="U970" s="27"/>
      <c r="V970" s="27"/>
      <c r="W970" s="27"/>
      <c r="X970" s="27"/>
      <c r="Y970" s="27"/>
      <c r="Z970" s="27"/>
      <c r="AA970" s="27"/>
      <c r="AB970" s="27"/>
      <c r="AC970" s="27"/>
      <c r="AD970" s="27"/>
      <c r="AE970" s="27"/>
      <c r="AF970" s="27"/>
      <c r="AG970" s="27"/>
      <c r="AH970" s="27"/>
      <c r="AI970" s="27"/>
      <c r="AJ970" s="27"/>
      <c r="AK970" s="27"/>
      <c r="AL970" s="27"/>
    </row>
    <row r="971" spans="1:38">
      <c r="A971" s="27"/>
      <c r="B971" s="27"/>
      <c r="C971" s="27"/>
      <c r="D971" s="27"/>
      <c r="E971" s="27"/>
      <c r="F971" s="27"/>
      <c r="G971" s="27"/>
      <c r="H971" s="27"/>
      <c r="I971" s="27"/>
      <c r="J971" s="27"/>
      <c r="K971" s="27"/>
      <c r="L971" s="27"/>
      <c r="M971" s="27"/>
      <c r="N971" s="27"/>
      <c r="O971" s="27"/>
      <c r="P971" s="27"/>
      <c r="Q971" s="27"/>
      <c r="R971" s="80"/>
      <c r="S971" s="27"/>
      <c r="T971" s="27"/>
      <c r="U971" s="27"/>
      <c r="V971" s="27"/>
      <c r="W971" s="27"/>
      <c r="X971" s="27"/>
      <c r="Y971" s="27"/>
      <c r="Z971" s="27"/>
      <c r="AA971" s="27"/>
      <c r="AB971" s="27"/>
      <c r="AC971" s="27"/>
      <c r="AD971" s="27"/>
      <c r="AE971" s="27"/>
      <c r="AF971" s="27"/>
      <c r="AG971" s="27"/>
      <c r="AH971" s="27"/>
      <c r="AI971" s="27"/>
      <c r="AJ971" s="27"/>
      <c r="AK971" s="27"/>
      <c r="AL971" s="27"/>
    </row>
    <row r="972" spans="1:38">
      <c r="A972" s="27"/>
      <c r="B972" s="27"/>
      <c r="C972" s="27"/>
      <c r="D972" s="27"/>
      <c r="E972" s="27"/>
      <c r="F972" s="27"/>
      <c r="G972" s="27"/>
      <c r="H972" s="27"/>
      <c r="I972" s="27"/>
      <c r="J972" s="27"/>
      <c r="K972" s="27"/>
      <c r="L972" s="27"/>
      <c r="M972" s="27"/>
      <c r="N972" s="27"/>
      <c r="O972" s="27"/>
      <c r="P972" s="27"/>
      <c r="Q972" s="27"/>
      <c r="R972" s="80"/>
      <c r="S972" s="27"/>
      <c r="T972" s="27"/>
      <c r="U972" s="27"/>
      <c r="V972" s="27"/>
      <c r="W972" s="27"/>
      <c r="X972" s="27"/>
      <c r="Y972" s="27"/>
      <c r="Z972" s="27"/>
      <c r="AA972" s="27"/>
      <c r="AB972" s="27"/>
      <c r="AC972" s="27"/>
      <c r="AD972" s="27"/>
      <c r="AE972" s="27"/>
      <c r="AF972" s="27"/>
      <c r="AG972" s="27"/>
      <c r="AH972" s="27"/>
      <c r="AI972" s="27"/>
      <c r="AJ972" s="27"/>
      <c r="AK972" s="27"/>
      <c r="AL972" s="27"/>
    </row>
    <row r="973" spans="1:38">
      <c r="A973" s="27"/>
      <c r="B973" s="27"/>
      <c r="C973" s="27"/>
      <c r="D973" s="27"/>
      <c r="E973" s="27"/>
      <c r="F973" s="27"/>
      <c r="G973" s="27"/>
      <c r="H973" s="27"/>
      <c r="I973" s="27"/>
      <c r="J973" s="27"/>
      <c r="K973" s="27"/>
      <c r="L973" s="27"/>
      <c r="M973" s="27"/>
      <c r="N973" s="27"/>
      <c r="O973" s="27"/>
      <c r="P973" s="27"/>
      <c r="Q973" s="27"/>
      <c r="R973" s="80"/>
      <c r="S973" s="27"/>
      <c r="T973" s="27"/>
      <c r="U973" s="27"/>
      <c r="V973" s="27"/>
      <c r="W973" s="27"/>
      <c r="X973" s="27"/>
      <c r="Y973" s="27"/>
      <c r="Z973" s="27"/>
      <c r="AA973" s="27"/>
      <c r="AB973" s="27"/>
      <c r="AC973" s="27"/>
      <c r="AD973" s="27"/>
      <c r="AE973" s="27"/>
      <c r="AF973" s="27"/>
      <c r="AG973" s="27"/>
      <c r="AH973" s="27"/>
      <c r="AI973" s="27"/>
      <c r="AJ973" s="27"/>
      <c r="AK973" s="27"/>
      <c r="AL973" s="27"/>
    </row>
    <row r="974" spans="1:38">
      <c r="A974" s="27"/>
      <c r="B974" s="27"/>
      <c r="C974" s="27"/>
      <c r="D974" s="27"/>
      <c r="E974" s="27"/>
      <c r="F974" s="27"/>
      <c r="G974" s="27"/>
      <c r="H974" s="27"/>
      <c r="I974" s="27"/>
      <c r="J974" s="27"/>
      <c r="K974" s="27"/>
      <c r="L974" s="27"/>
      <c r="M974" s="27"/>
      <c r="N974" s="27"/>
      <c r="O974" s="27"/>
      <c r="P974" s="27"/>
      <c r="Q974" s="27"/>
      <c r="R974" s="80"/>
      <c r="S974" s="27"/>
      <c r="T974" s="27"/>
      <c r="U974" s="27"/>
      <c r="V974" s="27"/>
      <c r="W974" s="27"/>
      <c r="X974" s="27"/>
      <c r="Y974" s="27"/>
      <c r="Z974" s="27"/>
      <c r="AA974" s="27"/>
      <c r="AB974" s="27"/>
      <c r="AC974" s="27"/>
      <c r="AD974" s="27"/>
      <c r="AE974" s="27"/>
      <c r="AF974" s="27"/>
      <c r="AG974" s="27"/>
      <c r="AH974" s="27"/>
      <c r="AI974" s="27"/>
      <c r="AJ974" s="27"/>
      <c r="AK974" s="27"/>
      <c r="AL974" s="27"/>
    </row>
    <row r="975" spans="1:38">
      <c r="A975" s="27"/>
      <c r="B975" s="27"/>
      <c r="C975" s="27"/>
      <c r="D975" s="27"/>
      <c r="E975" s="27"/>
      <c r="F975" s="27"/>
      <c r="G975" s="27"/>
      <c r="H975" s="27"/>
      <c r="I975" s="27"/>
      <c r="J975" s="27"/>
      <c r="K975" s="27"/>
      <c r="L975" s="27"/>
      <c r="M975" s="27"/>
      <c r="N975" s="27"/>
      <c r="O975" s="27"/>
      <c r="P975" s="27"/>
      <c r="Q975" s="27"/>
      <c r="R975" s="80"/>
      <c r="S975" s="27"/>
      <c r="T975" s="27"/>
      <c r="U975" s="27"/>
      <c r="V975" s="27"/>
      <c r="W975" s="27"/>
      <c r="X975" s="27"/>
      <c r="Y975" s="27"/>
      <c r="Z975" s="27"/>
      <c r="AA975" s="27"/>
      <c r="AB975" s="27"/>
      <c r="AC975" s="27"/>
      <c r="AD975" s="27"/>
      <c r="AE975" s="27"/>
      <c r="AF975" s="27"/>
      <c r="AG975" s="27"/>
      <c r="AH975" s="27"/>
      <c r="AI975" s="27"/>
      <c r="AJ975" s="27"/>
      <c r="AK975" s="27"/>
      <c r="AL975" s="27"/>
    </row>
    <row r="976" spans="1:38">
      <c r="A976" s="27"/>
      <c r="B976" s="27"/>
      <c r="C976" s="27"/>
      <c r="D976" s="27"/>
      <c r="E976" s="27"/>
      <c r="F976" s="27"/>
      <c r="G976" s="27"/>
      <c r="H976" s="27"/>
      <c r="I976" s="27"/>
      <c r="J976" s="27"/>
      <c r="K976" s="27"/>
      <c r="L976" s="27"/>
      <c r="M976" s="27"/>
      <c r="N976" s="27"/>
      <c r="O976" s="27"/>
      <c r="P976" s="27"/>
      <c r="Q976" s="27"/>
      <c r="R976" s="80"/>
      <c r="S976" s="27"/>
      <c r="T976" s="27"/>
      <c r="U976" s="27"/>
      <c r="V976" s="27"/>
      <c r="W976" s="27"/>
      <c r="X976" s="27"/>
      <c r="Y976" s="27"/>
      <c r="Z976" s="27"/>
      <c r="AA976" s="27"/>
      <c r="AB976" s="27"/>
      <c r="AC976" s="27"/>
      <c r="AD976" s="27"/>
      <c r="AE976" s="27"/>
      <c r="AF976" s="27"/>
      <c r="AG976" s="27"/>
      <c r="AH976" s="27"/>
      <c r="AI976" s="27"/>
      <c r="AJ976" s="27"/>
      <c r="AK976" s="27"/>
      <c r="AL976" s="27"/>
    </row>
    <row r="977" spans="1:38">
      <c r="A977" s="27"/>
      <c r="B977" s="27"/>
      <c r="C977" s="27"/>
      <c r="D977" s="27"/>
      <c r="E977" s="27"/>
      <c r="F977" s="27"/>
      <c r="G977" s="27"/>
      <c r="H977" s="27"/>
      <c r="I977" s="27"/>
      <c r="J977" s="27"/>
      <c r="K977" s="27"/>
      <c r="L977" s="27"/>
      <c r="M977" s="27"/>
      <c r="N977" s="27"/>
      <c r="O977" s="27"/>
      <c r="P977" s="27"/>
      <c r="Q977" s="27"/>
      <c r="R977" s="80"/>
      <c r="S977" s="27"/>
      <c r="T977" s="27"/>
      <c r="U977" s="27"/>
      <c r="V977" s="27"/>
      <c r="W977" s="27"/>
      <c r="X977" s="27"/>
      <c r="Y977" s="27"/>
      <c r="Z977" s="27"/>
      <c r="AA977" s="27"/>
      <c r="AB977" s="27"/>
      <c r="AC977" s="27"/>
      <c r="AD977" s="27"/>
      <c r="AE977" s="27"/>
      <c r="AF977" s="27"/>
      <c r="AG977" s="27"/>
      <c r="AH977" s="27"/>
      <c r="AI977" s="27"/>
      <c r="AJ977" s="27"/>
      <c r="AK977" s="27"/>
      <c r="AL977" s="27"/>
    </row>
    <row r="978" spans="1:38">
      <c r="A978" s="27"/>
      <c r="B978" s="27"/>
      <c r="C978" s="27"/>
      <c r="D978" s="27"/>
      <c r="E978" s="27"/>
      <c r="F978" s="27"/>
      <c r="G978" s="27"/>
      <c r="H978" s="27"/>
      <c r="I978" s="27"/>
      <c r="J978" s="27"/>
      <c r="K978" s="27"/>
      <c r="L978" s="27"/>
      <c r="M978" s="27"/>
      <c r="N978" s="27"/>
      <c r="O978" s="27"/>
      <c r="P978" s="27"/>
      <c r="Q978" s="27"/>
      <c r="R978" s="80"/>
      <c r="S978" s="27"/>
      <c r="T978" s="27"/>
      <c r="U978" s="27"/>
      <c r="V978" s="27"/>
      <c r="W978" s="27"/>
      <c r="X978" s="27"/>
      <c r="Y978" s="27"/>
      <c r="Z978" s="27"/>
      <c r="AA978" s="27"/>
      <c r="AB978" s="27"/>
      <c r="AC978" s="27"/>
      <c r="AD978" s="27"/>
      <c r="AE978" s="27"/>
      <c r="AF978" s="27"/>
      <c r="AG978" s="27"/>
      <c r="AH978" s="27"/>
      <c r="AI978" s="27"/>
      <c r="AJ978" s="27"/>
      <c r="AK978" s="27"/>
      <c r="AL978" s="27"/>
    </row>
    <row r="979" spans="1:38">
      <c r="A979" s="27"/>
      <c r="B979" s="27"/>
      <c r="C979" s="27"/>
      <c r="D979" s="27"/>
      <c r="E979" s="27"/>
      <c r="F979" s="27"/>
      <c r="G979" s="27"/>
      <c r="H979" s="27"/>
      <c r="I979" s="27"/>
      <c r="J979" s="27"/>
      <c r="K979" s="27"/>
      <c r="L979" s="27"/>
      <c r="M979" s="27"/>
      <c r="N979" s="27"/>
      <c r="O979" s="27"/>
      <c r="P979" s="27"/>
      <c r="Q979" s="27"/>
      <c r="R979" s="80"/>
      <c r="S979" s="27"/>
      <c r="T979" s="27"/>
      <c r="U979" s="27"/>
      <c r="V979" s="27"/>
      <c r="W979" s="27"/>
      <c r="X979" s="27"/>
      <c r="Y979" s="27"/>
      <c r="Z979" s="27"/>
      <c r="AA979" s="27"/>
      <c r="AB979" s="27"/>
      <c r="AC979" s="27"/>
      <c r="AD979" s="27"/>
      <c r="AE979" s="27"/>
      <c r="AF979" s="27"/>
      <c r="AG979" s="27"/>
      <c r="AH979" s="27"/>
      <c r="AI979" s="27"/>
      <c r="AJ979" s="27"/>
      <c r="AK979" s="27"/>
      <c r="AL979" s="27"/>
    </row>
    <row r="980" spans="1:38">
      <c r="A980" s="27"/>
      <c r="B980" s="27"/>
      <c r="C980" s="27"/>
      <c r="D980" s="27"/>
      <c r="E980" s="27"/>
      <c r="F980" s="27"/>
      <c r="G980" s="27"/>
      <c r="H980" s="27"/>
      <c r="I980" s="27"/>
      <c r="J980" s="27"/>
      <c r="K980" s="27"/>
      <c r="L980" s="27"/>
      <c r="M980" s="27"/>
      <c r="N980" s="27"/>
      <c r="O980" s="27"/>
      <c r="P980" s="27"/>
      <c r="Q980" s="27"/>
      <c r="R980" s="80"/>
      <c r="S980" s="27"/>
      <c r="T980" s="27"/>
      <c r="U980" s="27"/>
      <c r="V980" s="27"/>
      <c r="W980" s="27"/>
      <c r="X980" s="27"/>
      <c r="Y980" s="27"/>
      <c r="Z980" s="27"/>
      <c r="AA980" s="27"/>
      <c r="AB980" s="27"/>
      <c r="AC980" s="27"/>
      <c r="AD980" s="27"/>
      <c r="AE980" s="27"/>
      <c r="AF980" s="27"/>
      <c r="AG980" s="27"/>
      <c r="AH980" s="27"/>
      <c r="AI980" s="27"/>
      <c r="AJ980" s="27"/>
      <c r="AK980" s="27"/>
      <c r="AL980" s="27"/>
    </row>
    <row r="981" spans="1:38">
      <c r="A981" s="27"/>
      <c r="B981" s="27"/>
      <c r="C981" s="27"/>
      <c r="D981" s="27"/>
      <c r="E981" s="27"/>
      <c r="F981" s="27"/>
      <c r="G981" s="27"/>
      <c r="H981" s="27"/>
      <c r="I981" s="27"/>
      <c r="J981" s="27"/>
      <c r="K981" s="27"/>
      <c r="L981" s="27"/>
      <c r="M981" s="27"/>
      <c r="N981" s="27"/>
      <c r="O981" s="27"/>
      <c r="P981" s="27"/>
      <c r="Q981" s="27"/>
      <c r="R981" s="80"/>
      <c r="S981" s="27"/>
      <c r="T981" s="27"/>
      <c r="U981" s="27"/>
      <c r="V981" s="27"/>
      <c r="W981" s="27"/>
      <c r="X981" s="27"/>
      <c r="Y981" s="27"/>
      <c r="Z981" s="27"/>
      <c r="AA981" s="27"/>
      <c r="AB981" s="27"/>
      <c r="AC981" s="27"/>
      <c r="AD981" s="27"/>
      <c r="AE981" s="27"/>
      <c r="AF981" s="27"/>
      <c r="AG981" s="27"/>
      <c r="AH981" s="27"/>
      <c r="AI981" s="27"/>
      <c r="AJ981" s="27"/>
      <c r="AK981" s="27"/>
      <c r="AL981" s="27"/>
    </row>
    <row r="982" spans="1:38">
      <c r="A982" s="27"/>
      <c r="B982" s="27"/>
      <c r="C982" s="27"/>
      <c r="D982" s="27"/>
      <c r="E982" s="27"/>
      <c r="F982" s="27"/>
      <c r="G982" s="27"/>
      <c r="H982" s="27"/>
      <c r="I982" s="27"/>
      <c r="J982" s="27"/>
      <c r="K982" s="27"/>
      <c r="L982" s="27"/>
      <c r="M982" s="27"/>
      <c r="N982" s="27"/>
      <c r="O982" s="27"/>
      <c r="P982" s="27"/>
      <c r="Q982" s="27"/>
      <c r="R982" s="80"/>
      <c r="S982" s="27"/>
      <c r="T982" s="27"/>
      <c r="U982" s="27"/>
      <c r="V982" s="27"/>
      <c r="W982" s="27"/>
      <c r="X982" s="27"/>
      <c r="Y982" s="27"/>
      <c r="Z982" s="27"/>
      <c r="AA982" s="27"/>
      <c r="AB982" s="27"/>
      <c r="AC982" s="27"/>
      <c r="AD982" s="27"/>
      <c r="AE982" s="27"/>
      <c r="AF982" s="27"/>
      <c r="AG982" s="27"/>
      <c r="AH982" s="27"/>
      <c r="AI982" s="27"/>
      <c r="AJ982" s="27"/>
      <c r="AK982" s="27"/>
      <c r="AL982" s="27"/>
    </row>
    <row r="983" spans="1:38">
      <c r="A983" s="27"/>
      <c r="B983" s="27"/>
      <c r="C983" s="27"/>
      <c r="D983" s="27"/>
      <c r="E983" s="27"/>
      <c r="F983" s="27"/>
      <c r="G983" s="27"/>
      <c r="H983" s="27"/>
      <c r="I983" s="27"/>
      <c r="J983" s="27"/>
      <c r="K983" s="27"/>
      <c r="L983" s="27"/>
      <c r="M983" s="27"/>
      <c r="N983" s="27"/>
      <c r="O983" s="27"/>
      <c r="P983" s="27"/>
      <c r="Q983" s="27"/>
      <c r="R983" s="80"/>
      <c r="S983" s="27"/>
      <c r="T983" s="27"/>
      <c r="U983" s="27"/>
      <c r="V983" s="27"/>
      <c r="W983" s="27"/>
      <c r="X983" s="27"/>
      <c r="Y983" s="27"/>
      <c r="Z983" s="27"/>
      <c r="AA983" s="27"/>
      <c r="AB983" s="27"/>
      <c r="AC983" s="27"/>
      <c r="AD983" s="27"/>
      <c r="AE983" s="27"/>
      <c r="AF983" s="27"/>
      <c r="AG983" s="27"/>
      <c r="AH983" s="27"/>
      <c r="AI983" s="27"/>
      <c r="AJ983" s="27"/>
      <c r="AK983" s="27"/>
      <c r="AL983" s="27"/>
    </row>
    <row r="984" spans="1:38">
      <c r="A984" s="27"/>
      <c r="B984" s="27"/>
      <c r="C984" s="27"/>
      <c r="D984" s="27"/>
      <c r="E984" s="27"/>
      <c r="F984" s="27"/>
      <c r="G984" s="27"/>
      <c r="H984" s="27"/>
      <c r="I984" s="27"/>
      <c r="J984" s="27"/>
      <c r="K984" s="27"/>
      <c r="L984" s="27"/>
      <c r="M984" s="27"/>
      <c r="N984" s="27"/>
      <c r="O984" s="27"/>
      <c r="P984" s="27"/>
      <c r="Q984" s="27"/>
      <c r="R984" s="80"/>
      <c r="S984" s="27"/>
      <c r="T984" s="27"/>
      <c r="U984" s="27"/>
      <c r="V984" s="27"/>
      <c r="W984" s="27"/>
      <c r="X984" s="27"/>
      <c r="Y984" s="27"/>
      <c r="Z984" s="27"/>
      <c r="AA984" s="27"/>
      <c r="AB984" s="27"/>
      <c r="AC984" s="27"/>
      <c r="AD984" s="27"/>
      <c r="AE984" s="27"/>
      <c r="AF984" s="27"/>
      <c r="AG984" s="27"/>
      <c r="AH984" s="27"/>
      <c r="AI984" s="27"/>
      <c r="AJ984" s="27"/>
      <c r="AK984" s="27"/>
      <c r="AL984" s="27"/>
    </row>
    <row r="985" spans="1:38">
      <c r="A985" s="27"/>
      <c r="B985" s="27"/>
      <c r="C985" s="27"/>
      <c r="D985" s="27"/>
      <c r="E985" s="27"/>
      <c r="F985" s="27"/>
      <c r="G985" s="27"/>
      <c r="H985" s="27"/>
      <c r="I985" s="27"/>
      <c r="J985" s="27"/>
      <c r="K985" s="27"/>
      <c r="L985" s="27"/>
      <c r="M985" s="27"/>
      <c r="N985" s="27"/>
      <c r="O985" s="27"/>
      <c r="P985" s="27"/>
      <c r="Q985" s="27"/>
      <c r="R985" s="80"/>
      <c r="S985" s="27"/>
      <c r="T985" s="27"/>
      <c r="U985" s="27"/>
      <c r="V985" s="27"/>
      <c r="W985" s="27"/>
      <c r="X985" s="27"/>
      <c r="Y985" s="27"/>
      <c r="Z985" s="27"/>
      <c r="AA985" s="27"/>
      <c r="AB985" s="27"/>
      <c r="AC985" s="27"/>
      <c r="AD985" s="27"/>
      <c r="AE985" s="27"/>
      <c r="AF985" s="27"/>
      <c r="AG985" s="27"/>
      <c r="AH985" s="27"/>
      <c r="AI985" s="27"/>
      <c r="AJ985" s="27"/>
      <c r="AK985" s="27"/>
      <c r="AL985" s="27"/>
    </row>
    <row r="986" spans="1:38">
      <c r="A986" s="27"/>
      <c r="B986" s="27"/>
      <c r="C986" s="27"/>
      <c r="D986" s="27"/>
      <c r="E986" s="27"/>
      <c r="F986" s="27"/>
      <c r="G986" s="27"/>
      <c r="H986" s="27"/>
      <c r="I986" s="27"/>
      <c r="J986" s="27"/>
      <c r="K986" s="27"/>
      <c r="L986" s="27"/>
      <c r="M986" s="27"/>
      <c r="N986" s="27"/>
      <c r="O986" s="27"/>
      <c r="P986" s="27"/>
      <c r="Q986" s="27"/>
      <c r="R986" s="80"/>
      <c r="S986" s="27"/>
      <c r="T986" s="27"/>
      <c r="U986" s="27"/>
      <c r="V986" s="27"/>
      <c r="W986" s="27"/>
      <c r="X986" s="27"/>
      <c r="Y986" s="27"/>
      <c r="Z986" s="27"/>
      <c r="AA986" s="27"/>
      <c r="AB986" s="27"/>
      <c r="AC986" s="27"/>
      <c r="AD986" s="27"/>
      <c r="AE986" s="27"/>
      <c r="AF986" s="27"/>
      <c r="AG986" s="27"/>
      <c r="AH986" s="27"/>
      <c r="AI986" s="27"/>
      <c r="AJ986" s="27"/>
      <c r="AK986" s="27"/>
      <c r="AL986" s="27"/>
    </row>
    <row r="987" spans="1:38">
      <c r="A987" s="27"/>
      <c r="B987" s="27"/>
      <c r="C987" s="27"/>
      <c r="D987" s="27"/>
      <c r="E987" s="27"/>
      <c r="F987" s="27"/>
      <c r="G987" s="27"/>
      <c r="H987" s="27"/>
      <c r="I987" s="27"/>
      <c r="J987" s="27"/>
      <c r="K987" s="27"/>
      <c r="L987" s="27"/>
      <c r="M987" s="27"/>
      <c r="N987" s="27"/>
      <c r="O987" s="27"/>
      <c r="P987" s="27"/>
      <c r="Q987" s="27"/>
      <c r="R987" s="80"/>
      <c r="S987" s="27"/>
      <c r="T987" s="27"/>
      <c r="U987" s="27"/>
      <c r="V987" s="27"/>
      <c r="W987" s="27"/>
      <c r="X987" s="27"/>
      <c r="Y987" s="27"/>
      <c r="Z987" s="27"/>
      <c r="AA987" s="27"/>
      <c r="AB987" s="27"/>
      <c r="AC987" s="27"/>
      <c r="AD987" s="27"/>
      <c r="AE987" s="27"/>
      <c r="AF987" s="27"/>
      <c r="AG987" s="27"/>
      <c r="AH987" s="27"/>
      <c r="AI987" s="27"/>
      <c r="AJ987" s="27"/>
      <c r="AK987" s="27"/>
      <c r="AL987" s="27"/>
    </row>
    <row r="988" spans="1:38">
      <c r="A988" s="27"/>
      <c r="B988" s="27"/>
      <c r="C988" s="27"/>
      <c r="D988" s="27"/>
      <c r="E988" s="27"/>
      <c r="F988" s="27"/>
      <c r="G988" s="27"/>
      <c r="H988" s="27"/>
      <c r="I988" s="27"/>
      <c r="J988" s="27"/>
      <c r="K988" s="27"/>
      <c r="L988" s="27"/>
      <c r="M988" s="27"/>
      <c r="N988" s="27"/>
      <c r="O988" s="27"/>
      <c r="P988" s="27"/>
      <c r="Q988" s="27"/>
      <c r="R988" s="80"/>
      <c r="S988" s="27"/>
      <c r="T988" s="27"/>
      <c r="U988" s="27"/>
      <c r="V988" s="27"/>
      <c r="W988" s="27"/>
      <c r="X988" s="27"/>
      <c r="Y988" s="27"/>
      <c r="Z988" s="27"/>
      <c r="AA988" s="27"/>
      <c r="AB988" s="27"/>
      <c r="AC988" s="27"/>
      <c r="AD988" s="27"/>
      <c r="AE988" s="27"/>
      <c r="AF988" s="27"/>
      <c r="AG988" s="27"/>
      <c r="AH988" s="27"/>
      <c r="AI988" s="27"/>
      <c r="AJ988" s="27"/>
      <c r="AK988" s="27"/>
      <c r="AL988" s="27"/>
    </row>
    <row r="989" spans="1:38">
      <c r="A989" s="27"/>
      <c r="B989" s="27"/>
      <c r="C989" s="27"/>
      <c r="D989" s="27"/>
      <c r="E989" s="27"/>
      <c r="F989" s="27"/>
      <c r="G989" s="27"/>
      <c r="H989" s="27"/>
      <c r="I989" s="27"/>
      <c r="J989" s="27"/>
      <c r="K989" s="27"/>
      <c r="L989" s="27"/>
      <c r="M989" s="27"/>
      <c r="N989" s="27"/>
      <c r="O989" s="27"/>
      <c r="P989" s="27"/>
      <c r="Q989" s="27"/>
      <c r="R989" s="80"/>
      <c r="S989" s="27"/>
      <c r="T989" s="27"/>
      <c r="U989" s="27"/>
      <c r="V989" s="27"/>
      <c r="W989" s="27"/>
      <c r="X989" s="27"/>
      <c r="Y989" s="27"/>
      <c r="Z989" s="27"/>
      <c r="AA989" s="27"/>
      <c r="AB989" s="27"/>
      <c r="AC989" s="27"/>
      <c r="AD989" s="27"/>
      <c r="AE989" s="27"/>
      <c r="AF989" s="27"/>
      <c r="AG989" s="27"/>
      <c r="AH989" s="27"/>
      <c r="AI989" s="27"/>
      <c r="AJ989" s="27"/>
      <c r="AK989" s="27"/>
      <c r="AL989" s="27"/>
    </row>
    <row r="990" spans="1:38">
      <c r="A990" s="27"/>
      <c r="B990" s="27"/>
      <c r="C990" s="27"/>
      <c r="D990" s="27"/>
      <c r="E990" s="27"/>
      <c r="F990" s="27"/>
      <c r="G990" s="27"/>
      <c r="H990" s="27"/>
      <c r="I990" s="27"/>
      <c r="J990" s="27"/>
      <c r="K990" s="27"/>
      <c r="L990" s="27"/>
      <c r="M990" s="27"/>
      <c r="N990" s="27"/>
      <c r="O990" s="27"/>
      <c r="P990" s="27"/>
      <c r="Q990" s="27"/>
      <c r="R990" s="80"/>
      <c r="S990" s="27"/>
      <c r="T990" s="27"/>
      <c r="U990" s="27"/>
      <c r="V990" s="27"/>
      <c r="W990" s="27"/>
      <c r="X990" s="27"/>
      <c r="Y990" s="27"/>
      <c r="Z990" s="27"/>
      <c r="AA990" s="27"/>
      <c r="AB990" s="27"/>
      <c r="AC990" s="27"/>
      <c r="AD990" s="27"/>
      <c r="AE990" s="27"/>
      <c r="AF990" s="27"/>
      <c r="AG990" s="27"/>
      <c r="AH990" s="27"/>
      <c r="AI990" s="27"/>
      <c r="AJ990" s="27"/>
      <c r="AK990" s="27"/>
      <c r="AL990" s="27"/>
    </row>
    <row r="991" spans="1:38">
      <c r="A991" s="27"/>
      <c r="B991" s="27"/>
      <c r="C991" s="27"/>
      <c r="D991" s="27"/>
      <c r="E991" s="27"/>
      <c r="F991" s="27"/>
      <c r="G991" s="27"/>
      <c r="H991" s="27"/>
      <c r="I991" s="27"/>
      <c r="J991" s="27"/>
      <c r="K991" s="27"/>
      <c r="L991" s="27"/>
      <c r="M991" s="27"/>
      <c r="N991" s="27"/>
      <c r="O991" s="27"/>
      <c r="P991" s="27"/>
      <c r="Q991" s="27"/>
      <c r="R991" s="80"/>
      <c r="S991" s="27"/>
      <c r="T991" s="27"/>
      <c r="U991" s="27"/>
      <c r="V991" s="27"/>
      <c r="W991" s="27"/>
      <c r="X991" s="27"/>
      <c r="Y991" s="27"/>
      <c r="Z991" s="27"/>
      <c r="AA991" s="27"/>
      <c r="AB991" s="27"/>
      <c r="AC991" s="27"/>
      <c r="AD991" s="27"/>
      <c r="AE991" s="27"/>
      <c r="AF991" s="27"/>
      <c r="AG991" s="27"/>
      <c r="AH991" s="27"/>
      <c r="AI991" s="27"/>
      <c r="AJ991" s="27"/>
      <c r="AK991" s="27"/>
      <c r="AL991" s="27"/>
    </row>
    <row r="992" spans="1:38">
      <c r="A992" s="27"/>
      <c r="B992" s="27"/>
      <c r="C992" s="27"/>
      <c r="D992" s="27"/>
      <c r="E992" s="27"/>
      <c r="F992" s="27"/>
      <c r="G992" s="27"/>
      <c r="H992" s="27"/>
      <c r="I992" s="27"/>
      <c r="J992" s="27"/>
      <c r="K992" s="27"/>
      <c r="L992" s="27"/>
      <c r="M992" s="27"/>
      <c r="N992" s="27"/>
      <c r="O992" s="27"/>
      <c r="P992" s="27"/>
      <c r="Q992" s="27"/>
      <c r="R992" s="80"/>
      <c r="S992" s="27"/>
      <c r="T992" s="27"/>
      <c r="U992" s="27"/>
      <c r="V992" s="27"/>
      <c r="W992" s="27"/>
      <c r="X992" s="27"/>
      <c r="Y992" s="27"/>
      <c r="Z992" s="27"/>
      <c r="AA992" s="27"/>
      <c r="AB992" s="27"/>
      <c r="AC992" s="27"/>
      <c r="AD992" s="27"/>
      <c r="AE992" s="27"/>
      <c r="AF992" s="27"/>
      <c r="AG992" s="27"/>
      <c r="AH992" s="27"/>
      <c r="AI992" s="27"/>
      <c r="AJ992" s="27"/>
      <c r="AK992" s="27"/>
      <c r="AL992" s="27"/>
    </row>
    <row r="993" spans="1:38">
      <c r="A993" s="27"/>
      <c r="B993" s="27"/>
      <c r="C993" s="27"/>
      <c r="D993" s="27"/>
      <c r="E993" s="27"/>
      <c r="F993" s="27"/>
      <c r="G993" s="27"/>
      <c r="H993" s="27"/>
      <c r="I993" s="27"/>
      <c r="J993" s="27"/>
      <c r="K993" s="27"/>
      <c r="L993" s="27"/>
      <c r="M993" s="27"/>
      <c r="N993" s="27"/>
      <c r="O993" s="27"/>
      <c r="P993" s="27"/>
      <c r="Q993" s="27"/>
      <c r="R993" s="80"/>
      <c r="S993" s="27"/>
      <c r="T993" s="27"/>
      <c r="U993" s="27"/>
      <c r="V993" s="27"/>
      <c r="W993" s="27"/>
      <c r="X993" s="27"/>
      <c r="Y993" s="27"/>
      <c r="Z993" s="27"/>
      <c r="AA993" s="27"/>
      <c r="AB993" s="27"/>
      <c r="AC993" s="27"/>
      <c r="AD993" s="27"/>
      <c r="AE993" s="27"/>
      <c r="AF993" s="27"/>
      <c r="AG993" s="27"/>
      <c r="AH993" s="27"/>
      <c r="AI993" s="27"/>
      <c r="AJ993" s="27"/>
      <c r="AK993" s="27"/>
      <c r="AL993" s="27"/>
    </row>
    <row r="994" spans="1:38">
      <c r="A994" s="27"/>
      <c r="B994" s="27"/>
      <c r="C994" s="27"/>
      <c r="D994" s="27"/>
      <c r="E994" s="27"/>
      <c r="F994" s="27"/>
      <c r="G994" s="27"/>
      <c r="H994" s="27"/>
      <c r="I994" s="27"/>
      <c r="J994" s="27"/>
      <c r="K994" s="27"/>
      <c r="L994" s="27"/>
      <c r="M994" s="27"/>
      <c r="N994" s="27"/>
      <c r="O994" s="27"/>
      <c r="P994" s="27"/>
      <c r="Q994" s="27"/>
      <c r="R994" s="80"/>
      <c r="S994" s="27"/>
      <c r="T994" s="27"/>
      <c r="U994" s="27"/>
      <c r="V994" s="27"/>
      <c r="W994" s="27"/>
      <c r="X994" s="27"/>
      <c r="Y994" s="27"/>
      <c r="Z994" s="27"/>
      <c r="AA994" s="27"/>
      <c r="AB994" s="27"/>
      <c r="AC994" s="27"/>
      <c r="AD994" s="27"/>
      <c r="AE994" s="27"/>
      <c r="AF994" s="27"/>
      <c r="AG994" s="27"/>
      <c r="AH994" s="27"/>
      <c r="AI994" s="27"/>
      <c r="AJ994" s="27"/>
      <c r="AK994" s="27"/>
      <c r="AL994" s="27"/>
    </row>
    <row r="995" spans="1:38">
      <c r="A995" s="27"/>
      <c r="B995" s="27"/>
      <c r="C995" s="27"/>
      <c r="D995" s="27"/>
      <c r="E995" s="27"/>
      <c r="F995" s="27"/>
      <c r="G995" s="27"/>
      <c r="H995" s="27"/>
      <c r="I995" s="27"/>
      <c r="J995" s="27"/>
      <c r="K995" s="27"/>
      <c r="L995" s="27"/>
      <c r="M995" s="27"/>
      <c r="N995" s="27"/>
      <c r="O995" s="27"/>
      <c r="P995" s="27"/>
      <c r="Q995" s="27"/>
      <c r="R995" s="80"/>
      <c r="S995" s="27"/>
      <c r="T995" s="27"/>
      <c r="U995" s="27"/>
      <c r="V995" s="27"/>
      <c r="W995" s="27"/>
      <c r="X995" s="27"/>
      <c r="Y995" s="27"/>
      <c r="Z995" s="27"/>
      <c r="AA995" s="27"/>
      <c r="AB995" s="27"/>
      <c r="AC995" s="27"/>
      <c r="AD995" s="27"/>
      <c r="AE995" s="27"/>
      <c r="AF995" s="27"/>
      <c r="AG995" s="27"/>
      <c r="AH995" s="27"/>
      <c r="AI995" s="27"/>
      <c r="AJ995" s="27"/>
      <c r="AK995" s="27"/>
      <c r="AL995" s="27"/>
    </row>
    <row r="996" spans="1:38">
      <c r="A996" s="27"/>
      <c r="B996" s="27"/>
      <c r="C996" s="27"/>
      <c r="D996" s="27"/>
      <c r="E996" s="27"/>
      <c r="F996" s="27"/>
      <c r="G996" s="27"/>
      <c r="H996" s="27"/>
      <c r="I996" s="27"/>
      <c r="J996" s="27"/>
      <c r="K996" s="27"/>
      <c r="L996" s="27"/>
      <c r="M996" s="27"/>
      <c r="N996" s="27"/>
      <c r="O996" s="27"/>
      <c r="P996" s="27"/>
      <c r="Q996" s="27"/>
      <c r="R996" s="80"/>
      <c r="S996" s="27"/>
      <c r="T996" s="27"/>
      <c r="U996" s="27"/>
      <c r="V996" s="27"/>
      <c r="W996" s="27"/>
      <c r="X996" s="27"/>
      <c r="Y996" s="27"/>
      <c r="Z996" s="27"/>
      <c r="AA996" s="27"/>
      <c r="AB996" s="27"/>
      <c r="AC996" s="27"/>
      <c r="AD996" s="27"/>
      <c r="AE996" s="27"/>
      <c r="AF996" s="27"/>
      <c r="AG996" s="27"/>
      <c r="AH996" s="27"/>
      <c r="AI996" s="27"/>
      <c r="AJ996" s="27"/>
      <c r="AK996" s="27"/>
      <c r="AL996" s="27"/>
    </row>
    <row r="997" spans="1:38">
      <c r="A997" s="27"/>
      <c r="B997" s="27"/>
      <c r="C997" s="27"/>
      <c r="D997" s="27"/>
      <c r="E997" s="27"/>
      <c r="F997" s="27"/>
      <c r="G997" s="27"/>
      <c r="H997" s="27"/>
      <c r="I997" s="27"/>
      <c r="J997" s="27"/>
      <c r="K997" s="27"/>
      <c r="L997" s="27"/>
      <c r="M997" s="27"/>
      <c r="N997" s="27"/>
      <c r="O997" s="27"/>
      <c r="P997" s="27"/>
      <c r="Q997" s="27"/>
      <c r="R997" s="80"/>
      <c r="S997" s="27"/>
      <c r="T997" s="27"/>
      <c r="U997" s="27"/>
      <c r="V997" s="27"/>
      <c r="W997" s="27"/>
      <c r="X997" s="27"/>
      <c r="Y997" s="27"/>
      <c r="Z997" s="27"/>
      <c r="AA997" s="27"/>
      <c r="AB997" s="27"/>
      <c r="AC997" s="27"/>
      <c r="AD997" s="27"/>
      <c r="AE997" s="27"/>
      <c r="AF997" s="27"/>
      <c r="AG997" s="27"/>
      <c r="AH997" s="27"/>
      <c r="AI997" s="27"/>
      <c r="AJ997" s="27"/>
      <c r="AK997" s="27"/>
      <c r="AL997" s="27"/>
    </row>
    <row r="998" spans="1:38">
      <c r="A998" s="27"/>
      <c r="B998" s="27"/>
      <c r="C998" s="27"/>
      <c r="D998" s="27"/>
      <c r="E998" s="27"/>
      <c r="F998" s="27"/>
      <c r="G998" s="27"/>
      <c r="H998" s="27"/>
      <c r="I998" s="27"/>
      <c r="J998" s="27"/>
      <c r="K998" s="27"/>
      <c r="L998" s="27"/>
      <c r="M998" s="27"/>
      <c r="N998" s="27"/>
      <c r="O998" s="27"/>
      <c r="P998" s="27"/>
      <c r="Q998" s="27"/>
      <c r="R998" s="80"/>
      <c r="S998" s="27"/>
      <c r="T998" s="27"/>
      <c r="U998" s="27"/>
      <c r="V998" s="27"/>
      <c r="W998" s="27"/>
      <c r="X998" s="27"/>
      <c r="Y998" s="27"/>
      <c r="Z998" s="27"/>
      <c r="AA998" s="27"/>
      <c r="AB998" s="27"/>
      <c r="AC998" s="27"/>
      <c r="AD998" s="27"/>
      <c r="AE998" s="27"/>
      <c r="AF998" s="27"/>
      <c r="AG998" s="27"/>
      <c r="AH998" s="27"/>
      <c r="AI998" s="27"/>
      <c r="AJ998" s="27"/>
      <c r="AK998" s="27"/>
      <c r="AL998" s="27"/>
    </row>
    <row r="999" spans="1:38">
      <c r="A999" s="27"/>
      <c r="B999" s="27"/>
      <c r="C999" s="27"/>
      <c r="D999" s="27"/>
      <c r="E999" s="27"/>
      <c r="F999" s="27"/>
      <c r="G999" s="27"/>
      <c r="H999" s="27"/>
      <c r="I999" s="27"/>
      <c r="J999" s="27"/>
      <c r="K999" s="27"/>
      <c r="L999" s="27"/>
      <c r="M999" s="27"/>
      <c r="N999" s="27"/>
      <c r="O999" s="27"/>
      <c r="P999" s="27"/>
      <c r="Q999" s="27"/>
      <c r="R999" s="80"/>
      <c r="S999" s="27"/>
      <c r="T999" s="27"/>
      <c r="U999" s="27"/>
      <c r="V999" s="27"/>
      <c r="W999" s="27"/>
      <c r="X999" s="27"/>
      <c r="Y999" s="27"/>
      <c r="Z999" s="27"/>
      <c r="AA999" s="27"/>
      <c r="AB999" s="27"/>
      <c r="AC999" s="27"/>
      <c r="AD999" s="27"/>
      <c r="AE999" s="27"/>
      <c r="AF999" s="27"/>
      <c r="AG999" s="27"/>
      <c r="AH999" s="27"/>
      <c r="AI999" s="27"/>
      <c r="AJ999" s="27"/>
      <c r="AK999" s="27"/>
      <c r="AL999" s="27"/>
    </row>
    <row r="1000" spans="1:38">
      <c r="A1000" s="27"/>
      <c r="B1000" s="27"/>
      <c r="C1000" s="27"/>
      <c r="D1000" s="27"/>
      <c r="E1000" s="27"/>
      <c r="F1000" s="27"/>
      <c r="G1000" s="27"/>
      <c r="H1000" s="27"/>
      <c r="I1000" s="27"/>
      <c r="J1000" s="27"/>
      <c r="K1000" s="27"/>
      <c r="L1000" s="27"/>
      <c r="M1000" s="27"/>
      <c r="N1000" s="27"/>
      <c r="O1000" s="27"/>
      <c r="P1000" s="27"/>
      <c r="Q1000" s="27"/>
      <c r="R1000" s="80"/>
      <c r="S1000" s="27"/>
      <c r="T1000" s="27"/>
      <c r="U1000" s="27"/>
      <c r="V1000" s="27"/>
      <c r="W1000" s="27"/>
      <c r="X1000" s="27"/>
      <c r="Y1000" s="27"/>
      <c r="Z1000" s="27"/>
      <c r="AA1000" s="27"/>
      <c r="AB1000" s="27"/>
      <c r="AC1000" s="27"/>
      <c r="AD1000" s="27"/>
      <c r="AE1000" s="27"/>
      <c r="AF1000" s="27"/>
      <c r="AG1000" s="27"/>
      <c r="AH1000" s="27"/>
      <c r="AI1000" s="27"/>
      <c r="AJ1000" s="27"/>
      <c r="AK1000" s="27"/>
      <c r="AL1000" s="27"/>
    </row>
    <row r="1001" spans="1:38">
      <c r="A1001" s="27"/>
      <c r="B1001" s="27"/>
      <c r="C1001" s="27"/>
      <c r="D1001" s="27"/>
      <c r="E1001" s="27"/>
      <c r="F1001" s="27"/>
      <c r="G1001" s="27"/>
      <c r="H1001" s="27"/>
      <c r="I1001" s="27"/>
      <c r="J1001" s="27"/>
      <c r="K1001" s="27"/>
      <c r="L1001" s="27"/>
      <c r="M1001" s="27"/>
      <c r="N1001" s="27"/>
      <c r="O1001" s="27"/>
      <c r="P1001" s="27"/>
      <c r="Q1001" s="27"/>
      <c r="R1001" s="80"/>
      <c r="S1001" s="27"/>
      <c r="T1001" s="27"/>
      <c r="U1001" s="27"/>
      <c r="V1001" s="27"/>
      <c r="W1001" s="27"/>
      <c r="X1001" s="27"/>
      <c r="Y1001" s="27"/>
      <c r="Z1001" s="27"/>
      <c r="AA1001" s="27"/>
      <c r="AB1001" s="27"/>
      <c r="AC1001" s="27"/>
      <c r="AD1001" s="27"/>
      <c r="AE1001" s="27"/>
      <c r="AF1001" s="27"/>
      <c r="AG1001" s="27"/>
      <c r="AH1001" s="27"/>
      <c r="AI1001" s="27"/>
      <c r="AJ1001" s="27"/>
      <c r="AK1001" s="27"/>
      <c r="AL1001" s="27"/>
    </row>
    <row r="1002" spans="1:38">
      <c r="A1002" s="27"/>
      <c r="B1002" s="27"/>
      <c r="C1002" s="27"/>
      <c r="D1002" s="27"/>
      <c r="E1002" s="27"/>
      <c r="F1002" s="27"/>
      <c r="G1002" s="27"/>
      <c r="H1002" s="27"/>
      <c r="I1002" s="27"/>
      <c r="J1002" s="27"/>
      <c r="K1002" s="27"/>
      <c r="L1002" s="27"/>
      <c r="M1002" s="27"/>
      <c r="N1002" s="27"/>
      <c r="O1002" s="27"/>
      <c r="P1002" s="27"/>
      <c r="Q1002" s="27"/>
      <c r="R1002" s="80"/>
      <c r="S1002" s="27"/>
      <c r="T1002" s="27"/>
      <c r="U1002" s="27"/>
      <c r="V1002" s="27"/>
      <c r="W1002" s="27"/>
      <c r="X1002" s="27"/>
      <c r="Y1002" s="27"/>
      <c r="Z1002" s="27"/>
      <c r="AA1002" s="27"/>
      <c r="AB1002" s="27"/>
      <c r="AC1002" s="27"/>
      <c r="AD1002" s="27"/>
      <c r="AE1002" s="27"/>
      <c r="AF1002" s="27"/>
      <c r="AG1002" s="27"/>
      <c r="AH1002" s="27"/>
      <c r="AI1002" s="27"/>
      <c r="AJ1002" s="27"/>
      <c r="AK1002" s="27"/>
      <c r="AL1002" s="27"/>
    </row>
    <row r="1003" spans="1:38">
      <c r="A1003" s="27"/>
      <c r="B1003" s="27"/>
      <c r="C1003" s="27"/>
      <c r="D1003" s="27"/>
      <c r="E1003" s="27"/>
      <c r="F1003" s="27"/>
      <c r="G1003" s="27"/>
      <c r="H1003" s="27"/>
      <c r="I1003" s="27"/>
      <c r="J1003" s="27"/>
      <c r="K1003" s="27"/>
      <c r="L1003" s="27"/>
      <c r="M1003" s="27"/>
      <c r="N1003" s="27"/>
      <c r="O1003" s="27"/>
      <c r="P1003" s="27"/>
      <c r="Q1003" s="27"/>
      <c r="R1003" s="80"/>
      <c r="S1003" s="27"/>
      <c r="T1003" s="27"/>
      <c r="U1003" s="27"/>
      <c r="V1003" s="27"/>
      <c r="W1003" s="27"/>
      <c r="X1003" s="27"/>
      <c r="Y1003" s="27"/>
      <c r="Z1003" s="27"/>
      <c r="AA1003" s="27"/>
      <c r="AB1003" s="27"/>
      <c r="AC1003" s="27"/>
      <c r="AD1003" s="27"/>
      <c r="AE1003" s="27"/>
      <c r="AF1003" s="27"/>
      <c r="AG1003" s="27"/>
      <c r="AH1003" s="27"/>
      <c r="AI1003" s="27"/>
      <c r="AJ1003" s="27"/>
      <c r="AK1003" s="27"/>
      <c r="AL1003" s="27"/>
    </row>
    <row r="1004" spans="1:38">
      <c r="A1004" s="27"/>
      <c r="B1004" s="27"/>
      <c r="C1004" s="27"/>
      <c r="D1004" s="27"/>
      <c r="E1004" s="27"/>
      <c r="F1004" s="27"/>
      <c r="G1004" s="27"/>
      <c r="H1004" s="27"/>
      <c r="I1004" s="27"/>
      <c r="J1004" s="27"/>
      <c r="K1004" s="27"/>
      <c r="L1004" s="27"/>
      <c r="M1004" s="27"/>
      <c r="N1004" s="27"/>
      <c r="O1004" s="27"/>
      <c r="P1004" s="27"/>
      <c r="Q1004" s="27"/>
      <c r="R1004" s="80"/>
      <c r="S1004" s="27"/>
      <c r="T1004" s="27"/>
      <c r="U1004" s="27"/>
      <c r="V1004" s="27"/>
      <c r="W1004" s="27"/>
      <c r="X1004" s="27"/>
      <c r="Y1004" s="27"/>
      <c r="Z1004" s="27"/>
      <c r="AA1004" s="27"/>
      <c r="AB1004" s="27"/>
      <c r="AC1004" s="27"/>
      <c r="AD1004" s="27"/>
      <c r="AE1004" s="27"/>
      <c r="AF1004" s="27"/>
      <c r="AG1004" s="27"/>
      <c r="AH1004" s="27"/>
      <c r="AI1004" s="27"/>
      <c r="AJ1004" s="27"/>
      <c r="AK1004" s="27"/>
      <c r="AL1004" s="27"/>
    </row>
    <row r="1005" spans="1:38">
      <c r="A1005" s="27"/>
      <c r="B1005" s="27"/>
      <c r="C1005" s="27"/>
      <c r="D1005" s="27"/>
      <c r="E1005" s="27"/>
      <c r="F1005" s="27"/>
      <c r="G1005" s="27"/>
      <c r="H1005" s="27"/>
      <c r="I1005" s="27"/>
      <c r="J1005" s="27"/>
      <c r="K1005" s="27"/>
      <c r="L1005" s="27"/>
      <c r="M1005" s="27"/>
      <c r="N1005" s="27"/>
      <c r="O1005" s="27"/>
      <c r="P1005" s="27"/>
      <c r="Q1005" s="27"/>
      <c r="R1005" s="80"/>
      <c r="S1005" s="27"/>
      <c r="T1005" s="27"/>
      <c r="U1005" s="27"/>
      <c r="V1005" s="27"/>
      <c r="W1005" s="27"/>
      <c r="X1005" s="27"/>
      <c r="Y1005" s="27"/>
      <c r="Z1005" s="27"/>
      <c r="AA1005" s="27"/>
      <c r="AB1005" s="27"/>
      <c r="AC1005" s="27"/>
      <c r="AD1005" s="27"/>
      <c r="AE1005" s="27"/>
      <c r="AF1005" s="27"/>
      <c r="AG1005" s="27"/>
      <c r="AH1005" s="27"/>
      <c r="AI1005" s="27"/>
      <c r="AJ1005" s="27"/>
      <c r="AK1005" s="27"/>
      <c r="AL1005" s="27"/>
    </row>
    <row r="1006" spans="1:38">
      <c r="A1006" s="27"/>
      <c r="B1006" s="27"/>
      <c r="C1006" s="27"/>
      <c r="D1006" s="27"/>
      <c r="E1006" s="27"/>
      <c r="F1006" s="27"/>
      <c r="G1006" s="27"/>
      <c r="H1006" s="27"/>
      <c r="I1006" s="27"/>
      <c r="J1006" s="27"/>
      <c r="K1006" s="27"/>
      <c r="L1006" s="27"/>
      <c r="M1006" s="27"/>
      <c r="N1006" s="27"/>
      <c r="O1006" s="27"/>
      <c r="P1006" s="27"/>
      <c r="Q1006" s="27"/>
      <c r="R1006" s="80"/>
      <c r="S1006" s="27"/>
      <c r="T1006" s="27"/>
      <c r="U1006" s="27"/>
      <c r="V1006" s="27"/>
      <c r="W1006" s="27"/>
      <c r="X1006" s="27"/>
      <c r="Y1006" s="27"/>
      <c r="Z1006" s="27"/>
      <c r="AA1006" s="27"/>
      <c r="AB1006" s="27"/>
      <c r="AC1006" s="27"/>
      <c r="AD1006" s="27"/>
      <c r="AE1006" s="27"/>
      <c r="AF1006" s="27"/>
      <c r="AG1006" s="27"/>
      <c r="AH1006" s="27"/>
      <c r="AI1006" s="27"/>
      <c r="AJ1006" s="27"/>
      <c r="AK1006" s="27"/>
      <c r="AL1006" s="27"/>
    </row>
    <row r="1007" spans="1:38">
      <c r="A1007" s="27"/>
      <c r="B1007" s="27"/>
      <c r="C1007" s="27"/>
      <c r="D1007" s="27"/>
      <c r="E1007" s="27"/>
      <c r="F1007" s="27"/>
      <c r="G1007" s="27"/>
      <c r="H1007" s="27"/>
      <c r="I1007" s="27"/>
      <c r="J1007" s="27"/>
      <c r="K1007" s="27"/>
      <c r="L1007" s="27"/>
      <c r="M1007" s="27"/>
      <c r="N1007" s="27"/>
      <c r="O1007" s="27"/>
      <c r="P1007" s="27"/>
      <c r="Q1007" s="27"/>
      <c r="R1007" s="80"/>
      <c r="S1007" s="27"/>
      <c r="T1007" s="27"/>
      <c r="U1007" s="27"/>
      <c r="V1007" s="27"/>
      <c r="W1007" s="27"/>
      <c r="X1007" s="27"/>
      <c r="Y1007" s="27"/>
      <c r="Z1007" s="27"/>
      <c r="AA1007" s="27"/>
      <c r="AB1007" s="27"/>
      <c r="AC1007" s="27"/>
      <c r="AD1007" s="27"/>
      <c r="AE1007" s="27"/>
      <c r="AF1007" s="27"/>
      <c r="AG1007" s="27"/>
      <c r="AH1007" s="27"/>
      <c r="AI1007" s="27"/>
      <c r="AJ1007" s="27"/>
      <c r="AK1007" s="27"/>
      <c r="AL1007" s="27"/>
    </row>
    <row r="1008" spans="1:38">
      <c r="A1008" s="27"/>
      <c r="B1008" s="27"/>
      <c r="C1008" s="27"/>
      <c r="D1008" s="27"/>
      <c r="E1008" s="27"/>
      <c r="F1008" s="27"/>
      <c r="G1008" s="27"/>
      <c r="H1008" s="27"/>
      <c r="I1008" s="27"/>
      <c r="J1008" s="27"/>
      <c r="K1008" s="27"/>
      <c r="L1008" s="27"/>
      <c r="M1008" s="27"/>
      <c r="N1008" s="27"/>
      <c r="O1008" s="27"/>
      <c r="P1008" s="27"/>
      <c r="Q1008" s="27"/>
      <c r="R1008" s="80"/>
      <c r="S1008" s="27"/>
      <c r="T1008" s="27"/>
      <c r="U1008" s="27"/>
      <c r="V1008" s="27"/>
      <c r="W1008" s="27"/>
      <c r="X1008" s="27"/>
      <c r="Y1008" s="27"/>
      <c r="Z1008" s="27"/>
      <c r="AA1008" s="27"/>
      <c r="AB1008" s="27"/>
      <c r="AC1008" s="27"/>
      <c r="AD1008" s="27"/>
      <c r="AE1008" s="27"/>
      <c r="AF1008" s="27"/>
      <c r="AG1008" s="27"/>
      <c r="AH1008" s="27"/>
      <c r="AI1008" s="27"/>
      <c r="AJ1008" s="27"/>
      <c r="AK1008" s="27"/>
      <c r="AL1008" s="27"/>
    </row>
    <row r="1009" spans="1:38">
      <c r="A1009" s="27"/>
      <c r="B1009" s="27"/>
      <c r="C1009" s="27"/>
      <c r="D1009" s="27"/>
      <c r="E1009" s="27"/>
      <c r="F1009" s="27"/>
      <c r="G1009" s="27"/>
      <c r="H1009" s="27"/>
      <c r="I1009" s="27"/>
      <c r="J1009" s="27"/>
      <c r="K1009" s="27"/>
      <c r="L1009" s="27"/>
      <c r="M1009" s="27"/>
      <c r="N1009" s="27"/>
      <c r="O1009" s="27"/>
      <c r="P1009" s="27"/>
      <c r="Q1009" s="27"/>
      <c r="R1009" s="80"/>
      <c r="S1009" s="27"/>
      <c r="T1009" s="27"/>
      <c r="U1009" s="27"/>
      <c r="V1009" s="27"/>
      <c r="W1009" s="27"/>
      <c r="X1009" s="27"/>
      <c r="Y1009" s="27"/>
      <c r="Z1009" s="27"/>
      <c r="AA1009" s="27"/>
      <c r="AB1009" s="27"/>
      <c r="AC1009" s="27"/>
      <c r="AD1009" s="27"/>
      <c r="AE1009" s="27"/>
      <c r="AF1009" s="27"/>
      <c r="AG1009" s="27"/>
      <c r="AH1009" s="27"/>
      <c r="AI1009" s="27"/>
      <c r="AJ1009" s="27"/>
      <c r="AK1009" s="27"/>
      <c r="AL1009" s="27"/>
    </row>
    <row r="1010" spans="1:38">
      <c r="A1010" s="27"/>
      <c r="B1010" s="27"/>
      <c r="C1010" s="27"/>
      <c r="D1010" s="27"/>
      <c r="E1010" s="27"/>
      <c r="F1010" s="27"/>
      <c r="G1010" s="27"/>
      <c r="H1010" s="27"/>
      <c r="I1010" s="27"/>
      <c r="J1010" s="27"/>
      <c r="K1010" s="27"/>
      <c r="L1010" s="27"/>
      <c r="M1010" s="27"/>
      <c r="N1010" s="27"/>
      <c r="O1010" s="27"/>
      <c r="P1010" s="27"/>
      <c r="Q1010" s="27"/>
      <c r="R1010" s="80"/>
      <c r="S1010" s="27"/>
      <c r="T1010" s="27"/>
      <c r="U1010" s="27"/>
      <c r="V1010" s="27"/>
      <c r="W1010" s="27"/>
      <c r="X1010" s="27"/>
      <c r="Y1010" s="27"/>
      <c r="Z1010" s="27"/>
      <c r="AA1010" s="27"/>
      <c r="AB1010" s="27"/>
      <c r="AC1010" s="27"/>
      <c r="AD1010" s="27"/>
      <c r="AE1010" s="27"/>
      <c r="AF1010" s="27"/>
      <c r="AG1010" s="27"/>
      <c r="AH1010" s="27"/>
      <c r="AI1010" s="27"/>
      <c r="AJ1010" s="27"/>
      <c r="AK1010" s="27"/>
      <c r="AL1010" s="27"/>
    </row>
    <row r="1011" spans="1:38">
      <c r="A1011" s="27"/>
      <c r="B1011" s="27"/>
      <c r="C1011" s="27"/>
      <c r="D1011" s="27"/>
      <c r="E1011" s="27"/>
      <c r="F1011" s="27"/>
      <c r="G1011" s="27"/>
      <c r="H1011" s="27"/>
      <c r="I1011" s="27"/>
      <c r="J1011" s="27"/>
      <c r="K1011" s="27"/>
      <c r="L1011" s="27"/>
      <c r="M1011" s="27"/>
      <c r="N1011" s="27"/>
      <c r="O1011" s="27"/>
      <c r="P1011" s="27"/>
      <c r="Q1011" s="27"/>
      <c r="R1011" s="80"/>
      <c r="S1011" s="27"/>
      <c r="T1011" s="27"/>
      <c r="U1011" s="27"/>
      <c r="V1011" s="27"/>
      <c r="W1011" s="27"/>
      <c r="X1011" s="27"/>
      <c r="Y1011" s="27"/>
      <c r="Z1011" s="27"/>
      <c r="AA1011" s="27"/>
      <c r="AB1011" s="27"/>
      <c r="AC1011" s="27"/>
      <c r="AD1011" s="27"/>
      <c r="AE1011" s="27"/>
      <c r="AF1011" s="27"/>
      <c r="AG1011" s="27"/>
      <c r="AH1011" s="27"/>
      <c r="AI1011" s="27"/>
      <c r="AJ1011" s="27"/>
      <c r="AK1011" s="27"/>
      <c r="AL1011" s="27"/>
    </row>
    <row r="1012" spans="1:38">
      <c r="A1012" s="27"/>
      <c r="B1012" s="27"/>
      <c r="C1012" s="27"/>
      <c r="D1012" s="27"/>
      <c r="E1012" s="27"/>
      <c r="F1012" s="27"/>
      <c r="G1012" s="27"/>
      <c r="H1012" s="27"/>
      <c r="I1012" s="27"/>
      <c r="J1012" s="27"/>
      <c r="K1012" s="27"/>
      <c r="L1012" s="27"/>
      <c r="M1012" s="27"/>
      <c r="N1012" s="27"/>
      <c r="O1012" s="27"/>
      <c r="P1012" s="27"/>
      <c r="Q1012" s="27"/>
      <c r="R1012" s="80"/>
      <c r="S1012" s="27"/>
      <c r="T1012" s="27"/>
      <c r="U1012" s="27"/>
      <c r="V1012" s="27"/>
      <c r="W1012" s="27"/>
      <c r="X1012" s="27"/>
      <c r="Y1012" s="27"/>
      <c r="Z1012" s="27"/>
      <c r="AA1012" s="27"/>
      <c r="AB1012" s="27"/>
      <c r="AC1012" s="27"/>
      <c r="AD1012" s="27"/>
      <c r="AE1012" s="27"/>
      <c r="AF1012" s="27"/>
      <c r="AG1012" s="27"/>
      <c r="AH1012" s="27"/>
      <c r="AI1012" s="27"/>
      <c r="AJ1012" s="27"/>
      <c r="AK1012" s="27"/>
      <c r="AL1012" s="27"/>
    </row>
    <row r="1013" spans="1:38">
      <c r="A1013" s="27"/>
      <c r="B1013" s="27"/>
      <c r="C1013" s="27"/>
      <c r="D1013" s="27"/>
      <c r="E1013" s="27"/>
      <c r="F1013" s="27"/>
      <c r="G1013" s="27"/>
      <c r="H1013" s="27"/>
      <c r="I1013" s="27"/>
      <c r="J1013" s="27"/>
      <c r="K1013" s="27"/>
      <c r="L1013" s="27"/>
      <c r="M1013" s="27"/>
      <c r="N1013" s="27"/>
      <c r="O1013" s="27"/>
      <c r="P1013" s="27"/>
      <c r="Q1013" s="27"/>
      <c r="R1013" s="80"/>
      <c r="S1013" s="27"/>
      <c r="T1013" s="27"/>
      <c r="U1013" s="27"/>
      <c r="V1013" s="27"/>
      <c r="W1013" s="27"/>
      <c r="X1013" s="27"/>
      <c r="Y1013" s="27"/>
      <c r="Z1013" s="27"/>
      <c r="AA1013" s="27"/>
      <c r="AB1013" s="27"/>
      <c r="AC1013" s="27"/>
      <c r="AD1013" s="27"/>
      <c r="AE1013" s="27"/>
      <c r="AF1013" s="27"/>
      <c r="AG1013" s="27"/>
      <c r="AH1013" s="27"/>
      <c r="AI1013" s="27"/>
      <c r="AJ1013" s="27"/>
      <c r="AK1013" s="27"/>
      <c r="AL1013" s="27"/>
    </row>
    <row r="1014" spans="1:38">
      <c r="A1014" s="27"/>
      <c r="B1014" s="27"/>
      <c r="C1014" s="27"/>
      <c r="D1014" s="27"/>
      <c r="E1014" s="27"/>
      <c r="F1014" s="27"/>
      <c r="G1014" s="27"/>
      <c r="H1014" s="27"/>
      <c r="I1014" s="27"/>
      <c r="J1014" s="27"/>
      <c r="K1014" s="27"/>
      <c r="L1014" s="27"/>
      <c r="M1014" s="27"/>
      <c r="N1014" s="27"/>
      <c r="O1014" s="27"/>
      <c r="P1014" s="27"/>
      <c r="Q1014" s="27"/>
      <c r="R1014" s="80"/>
      <c r="S1014" s="27"/>
      <c r="T1014" s="27"/>
      <c r="U1014" s="27"/>
      <c r="V1014" s="27"/>
      <c r="W1014" s="27"/>
      <c r="X1014" s="27"/>
      <c r="Y1014" s="27"/>
      <c r="Z1014" s="27"/>
      <c r="AA1014" s="27"/>
      <c r="AB1014" s="27"/>
      <c r="AC1014" s="27"/>
      <c r="AD1014" s="27"/>
      <c r="AE1014" s="27"/>
      <c r="AF1014" s="27"/>
      <c r="AG1014" s="27"/>
      <c r="AH1014" s="27"/>
      <c r="AI1014" s="27"/>
      <c r="AJ1014" s="27"/>
      <c r="AK1014" s="27"/>
      <c r="AL1014" s="27"/>
    </row>
    <row r="1015" spans="1:38">
      <c r="A1015" s="27"/>
      <c r="B1015" s="27"/>
      <c r="C1015" s="27"/>
      <c r="D1015" s="27"/>
      <c r="E1015" s="27"/>
      <c r="F1015" s="27"/>
      <c r="G1015" s="27"/>
      <c r="H1015" s="27"/>
      <c r="I1015" s="27"/>
      <c r="J1015" s="27"/>
      <c r="K1015" s="27"/>
      <c r="L1015" s="27"/>
      <c r="M1015" s="27"/>
      <c r="N1015" s="27"/>
      <c r="O1015" s="27"/>
      <c r="P1015" s="27"/>
      <c r="Q1015" s="27"/>
      <c r="R1015" s="80"/>
      <c r="S1015" s="27"/>
      <c r="T1015" s="27"/>
      <c r="U1015" s="27"/>
      <c r="V1015" s="27"/>
      <c r="W1015" s="27"/>
      <c r="X1015" s="27"/>
      <c r="Y1015" s="27"/>
      <c r="Z1015" s="27"/>
      <c r="AA1015" s="27"/>
      <c r="AB1015" s="27"/>
      <c r="AC1015" s="27"/>
      <c r="AD1015" s="27"/>
      <c r="AE1015" s="27"/>
      <c r="AF1015" s="27"/>
      <c r="AG1015" s="27"/>
      <c r="AH1015" s="27"/>
      <c r="AI1015" s="27"/>
      <c r="AJ1015" s="27"/>
      <c r="AK1015" s="27"/>
      <c r="AL1015" s="27"/>
    </row>
    <row r="1016" spans="1:38">
      <c r="A1016" s="27"/>
      <c r="B1016" s="27"/>
      <c r="C1016" s="27"/>
      <c r="D1016" s="27"/>
      <c r="E1016" s="27"/>
      <c r="F1016" s="27"/>
      <c r="G1016" s="27"/>
      <c r="H1016" s="27"/>
      <c r="I1016" s="27"/>
      <c r="J1016" s="27"/>
      <c r="K1016" s="27"/>
      <c r="L1016" s="27"/>
      <c r="M1016" s="27"/>
      <c r="N1016" s="27"/>
      <c r="O1016" s="27"/>
      <c r="P1016" s="27"/>
      <c r="Q1016" s="27"/>
      <c r="R1016" s="80"/>
      <c r="S1016" s="27"/>
      <c r="T1016" s="27"/>
      <c r="U1016" s="27"/>
      <c r="V1016" s="27"/>
      <c r="W1016" s="27"/>
      <c r="X1016" s="27"/>
      <c r="Y1016" s="27"/>
      <c r="Z1016" s="27"/>
      <c r="AA1016" s="27"/>
      <c r="AB1016" s="27"/>
      <c r="AC1016" s="27"/>
      <c r="AD1016" s="27"/>
      <c r="AE1016" s="27"/>
      <c r="AF1016" s="27"/>
      <c r="AG1016" s="27"/>
      <c r="AH1016" s="27"/>
      <c r="AI1016" s="27"/>
      <c r="AJ1016" s="27"/>
      <c r="AK1016" s="27"/>
      <c r="AL1016" s="27"/>
    </row>
    <row r="1017" spans="1:38">
      <c r="A1017" s="27"/>
      <c r="B1017" s="27"/>
      <c r="C1017" s="27"/>
      <c r="D1017" s="27"/>
      <c r="E1017" s="27"/>
      <c r="F1017" s="27"/>
      <c r="G1017" s="27"/>
      <c r="H1017" s="27"/>
      <c r="I1017" s="27"/>
      <c r="J1017" s="27"/>
      <c r="K1017" s="27"/>
      <c r="L1017" s="27"/>
      <c r="M1017" s="27"/>
      <c r="N1017" s="27"/>
      <c r="O1017" s="27"/>
      <c r="P1017" s="27"/>
      <c r="Q1017" s="27"/>
      <c r="R1017" s="80"/>
      <c r="S1017" s="27"/>
      <c r="T1017" s="27"/>
      <c r="U1017" s="27"/>
      <c r="V1017" s="27"/>
      <c r="W1017" s="27"/>
      <c r="X1017" s="27"/>
      <c r="Y1017" s="27"/>
      <c r="Z1017" s="27"/>
      <c r="AA1017" s="27"/>
      <c r="AB1017" s="27"/>
      <c r="AC1017" s="27"/>
      <c r="AD1017" s="27"/>
      <c r="AE1017" s="27"/>
      <c r="AF1017" s="27"/>
      <c r="AG1017" s="27"/>
      <c r="AH1017" s="27"/>
      <c r="AI1017" s="27"/>
      <c r="AJ1017" s="27"/>
      <c r="AK1017" s="27"/>
      <c r="AL1017" s="27"/>
    </row>
    <row r="1018" spans="1:38">
      <c r="A1018" s="27"/>
      <c r="B1018" s="27"/>
      <c r="C1018" s="27"/>
      <c r="D1018" s="27"/>
      <c r="E1018" s="27"/>
      <c r="F1018" s="27"/>
      <c r="G1018" s="27"/>
      <c r="H1018" s="27"/>
      <c r="I1018" s="27"/>
      <c r="J1018" s="27"/>
      <c r="K1018" s="27"/>
      <c r="L1018" s="27"/>
      <c r="M1018" s="27"/>
      <c r="N1018" s="27"/>
      <c r="O1018" s="27"/>
      <c r="P1018" s="27"/>
      <c r="Q1018" s="27"/>
      <c r="R1018" s="80"/>
      <c r="S1018" s="27"/>
      <c r="T1018" s="27"/>
      <c r="U1018" s="27"/>
      <c r="V1018" s="27"/>
      <c r="W1018" s="27"/>
      <c r="X1018" s="27"/>
      <c r="Y1018" s="27"/>
      <c r="Z1018" s="27"/>
      <c r="AA1018" s="27"/>
      <c r="AB1018" s="27"/>
      <c r="AC1018" s="27"/>
      <c r="AD1018" s="27"/>
      <c r="AE1018" s="27"/>
      <c r="AF1018" s="27"/>
      <c r="AG1018" s="27"/>
      <c r="AH1018" s="27"/>
      <c r="AI1018" s="27"/>
      <c r="AJ1018" s="27"/>
      <c r="AK1018" s="27"/>
      <c r="AL1018" s="27"/>
    </row>
    <row r="1019" spans="1:38">
      <c r="A1019" s="27"/>
      <c r="B1019" s="27"/>
      <c r="C1019" s="27"/>
      <c r="D1019" s="27"/>
      <c r="E1019" s="27"/>
      <c r="F1019" s="27"/>
      <c r="G1019" s="27"/>
      <c r="H1019" s="27"/>
      <c r="I1019" s="27"/>
      <c r="J1019" s="27"/>
      <c r="K1019" s="27"/>
      <c r="L1019" s="27"/>
      <c r="M1019" s="27"/>
      <c r="N1019" s="27"/>
      <c r="O1019" s="27"/>
      <c r="P1019" s="27"/>
      <c r="Q1019" s="27"/>
      <c r="R1019" s="80"/>
      <c r="S1019" s="27"/>
      <c r="T1019" s="27"/>
      <c r="U1019" s="27"/>
      <c r="V1019" s="27"/>
      <c r="W1019" s="27"/>
      <c r="X1019" s="27"/>
      <c r="Y1019" s="27"/>
      <c r="Z1019" s="27"/>
      <c r="AA1019" s="27"/>
      <c r="AB1019" s="27"/>
      <c r="AC1019" s="27"/>
      <c r="AD1019" s="27"/>
      <c r="AE1019" s="27"/>
      <c r="AF1019" s="27"/>
      <c r="AG1019" s="27"/>
      <c r="AH1019" s="27"/>
      <c r="AI1019" s="27"/>
      <c r="AJ1019" s="27"/>
      <c r="AK1019" s="27"/>
      <c r="AL1019" s="27"/>
    </row>
    <row r="1020" spans="1:38">
      <c r="A1020" s="27"/>
      <c r="B1020" s="27"/>
      <c r="C1020" s="27"/>
      <c r="D1020" s="27"/>
      <c r="E1020" s="27"/>
      <c r="F1020" s="27"/>
      <c r="G1020" s="27"/>
      <c r="H1020" s="27"/>
      <c r="I1020" s="27"/>
      <c r="J1020" s="27"/>
      <c r="K1020" s="27"/>
      <c r="L1020" s="27"/>
      <c r="M1020" s="27"/>
      <c r="N1020" s="27"/>
      <c r="O1020" s="27"/>
      <c r="P1020" s="27"/>
      <c r="Q1020" s="27"/>
      <c r="R1020" s="80"/>
      <c r="S1020" s="27"/>
      <c r="T1020" s="27"/>
      <c r="U1020" s="27"/>
      <c r="V1020" s="27"/>
      <c r="W1020" s="27"/>
      <c r="X1020" s="27"/>
      <c r="Y1020" s="27"/>
      <c r="Z1020" s="27"/>
      <c r="AA1020" s="27"/>
      <c r="AB1020" s="27"/>
      <c r="AC1020" s="27"/>
      <c r="AD1020" s="27"/>
      <c r="AE1020" s="27"/>
      <c r="AF1020" s="27"/>
      <c r="AG1020" s="27"/>
      <c r="AH1020" s="27"/>
      <c r="AI1020" s="27"/>
      <c r="AJ1020" s="27"/>
      <c r="AK1020" s="27"/>
      <c r="AL1020" s="27"/>
    </row>
    <row r="1021" spans="1:38">
      <c r="A1021" s="27"/>
      <c r="B1021" s="27"/>
      <c r="C1021" s="27"/>
      <c r="D1021" s="27"/>
      <c r="E1021" s="27"/>
      <c r="F1021" s="27"/>
      <c r="G1021" s="27"/>
      <c r="H1021" s="27"/>
      <c r="I1021" s="27"/>
      <c r="J1021" s="27"/>
      <c r="K1021" s="27"/>
      <c r="L1021" s="27"/>
      <c r="M1021" s="27"/>
      <c r="N1021" s="27"/>
      <c r="O1021" s="27"/>
      <c r="P1021" s="27"/>
      <c r="Q1021" s="27"/>
      <c r="R1021" s="80"/>
      <c r="S1021" s="27"/>
      <c r="T1021" s="27"/>
      <c r="U1021" s="27"/>
      <c r="V1021" s="27"/>
      <c r="W1021" s="27"/>
      <c r="X1021" s="27"/>
      <c r="Y1021" s="27"/>
      <c r="Z1021" s="27"/>
      <c r="AA1021" s="27"/>
      <c r="AB1021" s="27"/>
      <c r="AC1021" s="27"/>
      <c r="AD1021" s="27"/>
      <c r="AE1021" s="27"/>
      <c r="AF1021" s="27"/>
      <c r="AG1021" s="27"/>
      <c r="AH1021" s="27"/>
      <c r="AI1021" s="27"/>
      <c r="AJ1021" s="27"/>
      <c r="AK1021" s="27"/>
      <c r="AL1021" s="27"/>
    </row>
    <row r="1022" spans="1:38">
      <c r="A1022" s="27"/>
      <c r="B1022" s="27"/>
      <c r="C1022" s="27"/>
      <c r="D1022" s="27"/>
      <c r="E1022" s="27"/>
      <c r="F1022" s="27"/>
      <c r="G1022" s="27"/>
      <c r="H1022" s="27"/>
      <c r="I1022" s="27"/>
      <c r="J1022" s="27"/>
      <c r="K1022" s="27"/>
      <c r="L1022" s="27"/>
      <c r="M1022" s="27"/>
      <c r="N1022" s="27"/>
      <c r="O1022" s="27"/>
      <c r="P1022" s="27"/>
      <c r="Q1022" s="27"/>
      <c r="R1022" s="80"/>
      <c r="S1022" s="27"/>
      <c r="T1022" s="27"/>
      <c r="U1022" s="27"/>
      <c r="V1022" s="27"/>
      <c r="W1022" s="27"/>
      <c r="X1022" s="27"/>
      <c r="Y1022" s="27"/>
      <c r="Z1022" s="27"/>
      <c r="AA1022" s="27"/>
      <c r="AB1022" s="27"/>
      <c r="AC1022" s="27"/>
      <c r="AD1022" s="27"/>
      <c r="AE1022" s="27"/>
      <c r="AF1022" s="27"/>
      <c r="AG1022" s="27"/>
      <c r="AH1022" s="27"/>
      <c r="AI1022" s="27"/>
      <c r="AJ1022" s="27"/>
      <c r="AK1022" s="27"/>
      <c r="AL1022" s="27"/>
    </row>
    <row r="1023" spans="1:38">
      <c r="A1023" s="27"/>
      <c r="B1023" s="27"/>
      <c r="C1023" s="27"/>
      <c r="D1023" s="27"/>
      <c r="E1023" s="27"/>
      <c r="F1023" s="27"/>
      <c r="G1023" s="27"/>
      <c r="H1023" s="27"/>
      <c r="I1023" s="27"/>
      <c r="J1023" s="27"/>
      <c r="K1023" s="27"/>
      <c r="L1023" s="27"/>
      <c r="M1023" s="27"/>
      <c r="N1023" s="27"/>
      <c r="O1023" s="27"/>
      <c r="P1023" s="27"/>
      <c r="Q1023" s="27"/>
      <c r="R1023" s="80"/>
      <c r="S1023" s="27"/>
      <c r="T1023" s="27"/>
      <c r="U1023" s="27"/>
      <c r="V1023" s="27"/>
      <c r="W1023" s="27"/>
      <c r="X1023" s="27"/>
      <c r="Y1023" s="27"/>
      <c r="Z1023" s="27"/>
      <c r="AA1023" s="27"/>
      <c r="AB1023" s="27"/>
      <c r="AC1023" s="27"/>
      <c r="AD1023" s="27"/>
      <c r="AE1023" s="27"/>
      <c r="AF1023" s="27"/>
      <c r="AG1023" s="27"/>
      <c r="AH1023" s="27"/>
      <c r="AI1023" s="27"/>
      <c r="AJ1023" s="27"/>
      <c r="AK1023" s="27"/>
      <c r="AL1023" s="27"/>
    </row>
    <row r="1024" spans="1:38">
      <c r="A1024" s="27"/>
      <c r="B1024" s="27"/>
      <c r="C1024" s="27"/>
      <c r="D1024" s="27"/>
      <c r="E1024" s="27"/>
      <c r="F1024" s="27"/>
      <c r="G1024" s="27"/>
      <c r="H1024" s="27"/>
      <c r="I1024" s="27"/>
      <c r="J1024" s="27"/>
      <c r="K1024" s="27"/>
      <c r="L1024" s="27"/>
      <c r="M1024" s="27"/>
      <c r="N1024" s="27"/>
      <c r="O1024" s="27"/>
      <c r="P1024" s="27"/>
      <c r="Q1024" s="27"/>
      <c r="R1024" s="80"/>
      <c r="S1024" s="27"/>
      <c r="T1024" s="27"/>
      <c r="U1024" s="27"/>
      <c r="V1024" s="27"/>
      <c r="W1024" s="27"/>
      <c r="X1024" s="27"/>
      <c r="Y1024" s="27"/>
      <c r="Z1024" s="27"/>
      <c r="AA1024" s="27"/>
      <c r="AB1024" s="27"/>
      <c r="AC1024" s="27"/>
      <c r="AD1024" s="27"/>
      <c r="AE1024" s="27"/>
      <c r="AF1024" s="27"/>
      <c r="AG1024" s="27"/>
      <c r="AH1024" s="27"/>
      <c r="AI1024" s="27"/>
      <c r="AJ1024" s="27"/>
      <c r="AK1024" s="27"/>
      <c r="AL1024" s="27"/>
    </row>
    <row r="1025" spans="1:38">
      <c r="A1025" s="27"/>
      <c r="B1025" s="27"/>
      <c r="C1025" s="27"/>
      <c r="D1025" s="27"/>
      <c r="E1025" s="27"/>
      <c r="F1025" s="27"/>
      <c r="G1025" s="27"/>
      <c r="H1025" s="27"/>
      <c r="I1025" s="27"/>
      <c r="J1025" s="27"/>
      <c r="K1025" s="27"/>
      <c r="L1025" s="27"/>
      <c r="M1025" s="27"/>
      <c r="N1025" s="27"/>
      <c r="O1025" s="27"/>
      <c r="P1025" s="27"/>
      <c r="Q1025" s="27"/>
      <c r="R1025" s="80"/>
      <c r="S1025" s="27"/>
      <c r="T1025" s="27"/>
      <c r="U1025" s="27"/>
      <c r="V1025" s="27"/>
      <c r="W1025" s="27"/>
      <c r="X1025" s="27"/>
      <c r="Y1025" s="27"/>
      <c r="Z1025" s="27"/>
      <c r="AA1025" s="27"/>
      <c r="AB1025" s="27"/>
      <c r="AC1025" s="27"/>
      <c r="AD1025" s="27"/>
      <c r="AE1025" s="27"/>
      <c r="AF1025" s="27"/>
      <c r="AG1025" s="27"/>
      <c r="AH1025" s="27"/>
      <c r="AI1025" s="27"/>
      <c r="AJ1025" s="27"/>
      <c r="AK1025" s="27"/>
      <c r="AL1025" s="27"/>
    </row>
    <row r="1026" spans="1:38">
      <c r="A1026" s="27"/>
      <c r="B1026" s="27"/>
      <c r="C1026" s="27"/>
      <c r="D1026" s="27"/>
      <c r="E1026" s="27"/>
      <c r="F1026" s="27"/>
      <c r="G1026" s="27"/>
      <c r="H1026" s="27"/>
      <c r="I1026" s="27"/>
      <c r="J1026" s="27"/>
      <c r="K1026" s="27"/>
      <c r="L1026" s="27"/>
      <c r="M1026" s="27"/>
      <c r="N1026" s="27"/>
      <c r="O1026" s="27"/>
      <c r="P1026" s="27"/>
      <c r="Q1026" s="27"/>
      <c r="R1026" s="80"/>
      <c r="S1026" s="27"/>
      <c r="T1026" s="27"/>
      <c r="U1026" s="27"/>
      <c r="V1026" s="27"/>
      <c r="W1026" s="27"/>
      <c r="X1026" s="27"/>
      <c r="Y1026" s="27"/>
      <c r="Z1026" s="27"/>
      <c r="AA1026" s="27"/>
      <c r="AB1026" s="27"/>
      <c r="AC1026" s="27"/>
      <c r="AD1026" s="27"/>
      <c r="AE1026" s="27"/>
      <c r="AF1026" s="27"/>
      <c r="AG1026" s="27"/>
      <c r="AH1026" s="27"/>
      <c r="AI1026" s="27"/>
      <c r="AJ1026" s="27"/>
      <c r="AK1026" s="27"/>
      <c r="AL1026" s="27"/>
    </row>
    <row r="1027" spans="1:38">
      <c r="A1027" s="27"/>
      <c r="B1027" s="27"/>
      <c r="C1027" s="27"/>
      <c r="D1027" s="27"/>
      <c r="E1027" s="27"/>
      <c r="F1027" s="27"/>
      <c r="G1027" s="27"/>
      <c r="H1027" s="27"/>
      <c r="I1027" s="27"/>
      <c r="J1027" s="27"/>
      <c r="K1027" s="27"/>
      <c r="L1027" s="27"/>
      <c r="M1027" s="27"/>
      <c r="N1027" s="27"/>
      <c r="O1027" s="27"/>
      <c r="P1027" s="27"/>
      <c r="Q1027" s="27"/>
      <c r="R1027" s="80"/>
      <c r="S1027" s="27"/>
      <c r="T1027" s="27"/>
      <c r="U1027" s="27"/>
      <c r="V1027" s="27"/>
      <c r="W1027" s="27"/>
      <c r="X1027" s="27"/>
      <c r="Y1027" s="27"/>
      <c r="Z1027" s="27"/>
      <c r="AA1027" s="27"/>
      <c r="AB1027" s="27"/>
      <c r="AC1027" s="27"/>
      <c r="AD1027" s="27"/>
      <c r="AE1027" s="27"/>
      <c r="AF1027" s="27"/>
      <c r="AG1027" s="27"/>
      <c r="AH1027" s="27"/>
      <c r="AI1027" s="27"/>
      <c r="AJ1027" s="27"/>
      <c r="AK1027" s="27"/>
      <c r="AL1027" s="27"/>
    </row>
    <row r="1028" spans="1:38">
      <c r="A1028" s="27"/>
      <c r="B1028" s="27"/>
      <c r="C1028" s="27"/>
      <c r="D1028" s="27"/>
      <c r="E1028" s="27"/>
      <c r="F1028" s="27"/>
      <c r="G1028" s="27"/>
      <c r="H1028" s="27"/>
      <c r="I1028" s="27"/>
      <c r="J1028" s="27"/>
      <c r="K1028" s="27"/>
      <c r="L1028" s="27"/>
      <c r="M1028" s="27"/>
      <c r="N1028" s="27"/>
      <c r="O1028" s="27"/>
      <c r="P1028" s="27"/>
      <c r="Q1028" s="27"/>
      <c r="R1028" s="80"/>
      <c r="S1028" s="27"/>
      <c r="T1028" s="27"/>
      <c r="U1028" s="27"/>
      <c r="V1028" s="27"/>
      <c r="W1028" s="27"/>
      <c r="X1028" s="27"/>
      <c r="Y1028" s="27"/>
      <c r="Z1028" s="27"/>
      <c r="AA1028" s="27"/>
      <c r="AB1028" s="27"/>
      <c r="AC1028" s="27"/>
      <c r="AD1028" s="27"/>
      <c r="AE1028" s="27"/>
      <c r="AF1028" s="27"/>
      <c r="AG1028" s="27"/>
      <c r="AH1028" s="27"/>
      <c r="AI1028" s="27"/>
      <c r="AJ1028" s="27"/>
      <c r="AK1028" s="27"/>
      <c r="AL1028" s="27"/>
    </row>
    <row r="1029" spans="1:38">
      <c r="A1029" s="27"/>
      <c r="B1029" s="27"/>
      <c r="C1029" s="27"/>
      <c r="D1029" s="27"/>
      <c r="E1029" s="27"/>
      <c r="F1029" s="27"/>
      <c r="G1029" s="27"/>
      <c r="H1029" s="27"/>
      <c r="I1029" s="27"/>
      <c r="J1029" s="27"/>
      <c r="K1029" s="27"/>
      <c r="L1029" s="27"/>
      <c r="M1029" s="27"/>
      <c r="N1029" s="27"/>
      <c r="O1029" s="27"/>
      <c r="P1029" s="27"/>
      <c r="Q1029" s="27"/>
      <c r="R1029" s="80"/>
      <c r="S1029" s="27"/>
      <c r="T1029" s="27"/>
      <c r="U1029" s="27"/>
      <c r="V1029" s="27"/>
      <c r="W1029" s="27"/>
      <c r="X1029" s="27"/>
      <c r="Y1029" s="27"/>
      <c r="Z1029" s="27"/>
      <c r="AA1029" s="27"/>
      <c r="AB1029" s="27"/>
      <c r="AC1029" s="27"/>
      <c r="AD1029" s="27"/>
      <c r="AE1029" s="27"/>
      <c r="AF1029" s="27"/>
      <c r="AG1029" s="27"/>
      <c r="AH1029" s="27"/>
      <c r="AI1029" s="27"/>
      <c r="AJ1029" s="27"/>
      <c r="AK1029" s="27"/>
      <c r="AL1029" s="27"/>
    </row>
    <row r="1030" spans="1:38">
      <c r="A1030" s="27"/>
      <c r="B1030" s="27"/>
      <c r="C1030" s="27"/>
      <c r="D1030" s="27"/>
      <c r="E1030" s="27"/>
      <c r="F1030" s="27"/>
      <c r="G1030" s="27"/>
      <c r="H1030" s="27"/>
      <c r="I1030" s="27"/>
      <c r="J1030" s="27"/>
      <c r="K1030" s="27"/>
      <c r="L1030" s="27"/>
      <c r="M1030" s="27"/>
      <c r="N1030" s="27"/>
      <c r="O1030" s="27"/>
      <c r="P1030" s="27"/>
      <c r="Q1030" s="27"/>
      <c r="R1030" s="80"/>
      <c r="S1030" s="27"/>
      <c r="T1030" s="27"/>
      <c r="U1030" s="27"/>
      <c r="V1030" s="27"/>
      <c r="W1030" s="27"/>
      <c r="X1030" s="27"/>
      <c r="Y1030" s="27"/>
      <c r="Z1030" s="27"/>
      <c r="AA1030" s="27"/>
      <c r="AB1030" s="27"/>
      <c r="AC1030" s="27"/>
      <c r="AD1030" s="27"/>
      <c r="AE1030" s="27"/>
      <c r="AF1030" s="27"/>
      <c r="AG1030" s="27"/>
      <c r="AH1030" s="27"/>
      <c r="AI1030" s="27"/>
      <c r="AJ1030" s="27"/>
      <c r="AK1030" s="27"/>
      <c r="AL1030" s="27"/>
    </row>
    <row r="1031" spans="1:38">
      <c r="A1031" s="27"/>
      <c r="B1031" s="27"/>
      <c r="C1031" s="27"/>
      <c r="D1031" s="27"/>
      <c r="E1031" s="27"/>
      <c r="F1031" s="27"/>
      <c r="G1031" s="27"/>
      <c r="H1031" s="27"/>
      <c r="I1031" s="27"/>
      <c r="J1031" s="27"/>
      <c r="K1031" s="27"/>
      <c r="L1031" s="27"/>
      <c r="M1031" s="27"/>
      <c r="N1031" s="27"/>
      <c r="O1031" s="27"/>
      <c r="P1031" s="27"/>
      <c r="Q1031" s="27"/>
      <c r="R1031" s="80"/>
      <c r="S1031" s="27"/>
      <c r="T1031" s="27"/>
      <c r="U1031" s="27"/>
      <c r="V1031" s="27"/>
      <c r="W1031" s="27"/>
      <c r="X1031" s="27"/>
      <c r="Y1031" s="27"/>
      <c r="Z1031" s="27"/>
      <c r="AA1031" s="27"/>
      <c r="AB1031" s="27"/>
      <c r="AC1031" s="27"/>
      <c r="AD1031" s="27"/>
      <c r="AE1031" s="27"/>
      <c r="AF1031" s="27"/>
      <c r="AG1031" s="27"/>
      <c r="AH1031" s="27"/>
      <c r="AI1031" s="27"/>
      <c r="AJ1031" s="27"/>
      <c r="AK1031" s="27"/>
      <c r="AL1031" s="27"/>
    </row>
    <row r="1032" spans="1:38">
      <c r="A1032" s="27"/>
      <c r="B1032" s="27"/>
      <c r="C1032" s="27"/>
      <c r="D1032" s="27"/>
      <c r="E1032" s="27"/>
      <c r="F1032" s="27"/>
      <c r="G1032" s="27"/>
      <c r="H1032" s="27"/>
      <c r="I1032" s="27"/>
      <c r="J1032" s="27"/>
      <c r="K1032" s="27"/>
      <c r="L1032" s="27"/>
      <c r="M1032" s="27"/>
      <c r="N1032" s="27"/>
      <c r="O1032" s="27"/>
      <c r="P1032" s="27"/>
      <c r="Q1032" s="27"/>
      <c r="R1032" s="80"/>
      <c r="S1032" s="27"/>
      <c r="T1032" s="27"/>
      <c r="U1032" s="27"/>
      <c r="V1032" s="27"/>
      <c r="W1032" s="27"/>
      <c r="X1032" s="27"/>
      <c r="Y1032" s="27"/>
      <c r="Z1032" s="27"/>
      <c r="AA1032" s="27"/>
      <c r="AB1032" s="27"/>
      <c r="AC1032" s="27"/>
      <c r="AD1032" s="27"/>
      <c r="AE1032" s="27"/>
      <c r="AF1032" s="27"/>
      <c r="AG1032" s="27"/>
      <c r="AH1032" s="27"/>
      <c r="AI1032" s="27"/>
      <c r="AJ1032" s="27"/>
      <c r="AK1032" s="27"/>
      <c r="AL1032" s="27"/>
    </row>
    <row r="1033" spans="1:38">
      <c r="A1033" s="27"/>
      <c r="B1033" s="27"/>
      <c r="C1033" s="27"/>
      <c r="D1033" s="27"/>
      <c r="E1033" s="27"/>
      <c r="F1033" s="27"/>
      <c r="G1033" s="27"/>
      <c r="H1033" s="27"/>
      <c r="I1033" s="27"/>
      <c r="J1033" s="27"/>
      <c r="K1033" s="27"/>
      <c r="L1033" s="27"/>
      <c r="M1033" s="27"/>
      <c r="N1033" s="27"/>
      <c r="O1033" s="27"/>
      <c r="P1033" s="27"/>
      <c r="Q1033" s="27"/>
      <c r="R1033" s="80"/>
      <c r="S1033" s="27"/>
      <c r="T1033" s="27"/>
      <c r="U1033" s="27"/>
      <c r="V1033" s="27"/>
      <c r="W1033" s="27"/>
      <c r="X1033" s="27"/>
      <c r="Y1033" s="27"/>
      <c r="Z1033" s="27"/>
      <c r="AA1033" s="27"/>
      <c r="AB1033" s="27"/>
      <c r="AC1033" s="27"/>
      <c r="AD1033" s="27"/>
      <c r="AE1033" s="27"/>
      <c r="AF1033" s="27"/>
      <c r="AG1033" s="27"/>
      <c r="AH1033" s="27"/>
      <c r="AI1033" s="27"/>
      <c r="AJ1033" s="27"/>
      <c r="AK1033" s="27"/>
      <c r="AL1033" s="27"/>
    </row>
    <row r="1034" spans="1:38">
      <c r="A1034" s="27"/>
      <c r="B1034" s="27"/>
      <c r="C1034" s="27"/>
      <c r="D1034" s="27"/>
      <c r="E1034" s="27"/>
      <c r="F1034" s="27"/>
      <c r="G1034" s="27"/>
      <c r="H1034" s="27"/>
      <c r="I1034" s="27"/>
      <c r="J1034" s="27"/>
      <c r="K1034" s="27"/>
      <c r="L1034" s="27"/>
      <c r="M1034" s="27"/>
      <c r="N1034" s="27"/>
      <c r="O1034" s="27"/>
      <c r="P1034" s="27"/>
      <c r="Q1034" s="27"/>
      <c r="R1034" s="80"/>
      <c r="S1034" s="27"/>
      <c r="T1034" s="27"/>
      <c r="U1034" s="27"/>
      <c r="V1034" s="27"/>
      <c r="W1034" s="27"/>
      <c r="X1034" s="27"/>
      <c r="Y1034" s="27"/>
      <c r="Z1034" s="27"/>
      <c r="AA1034" s="27"/>
      <c r="AB1034" s="27"/>
      <c r="AC1034" s="27"/>
      <c r="AD1034" s="27"/>
      <c r="AE1034" s="27"/>
      <c r="AF1034" s="27"/>
      <c r="AG1034" s="27"/>
      <c r="AH1034" s="27"/>
      <c r="AI1034" s="27"/>
      <c r="AJ1034" s="27"/>
      <c r="AK1034" s="27"/>
      <c r="AL1034" s="27"/>
    </row>
    <row r="1035" spans="1:38">
      <c r="A1035" s="27"/>
      <c r="B1035" s="27"/>
      <c r="C1035" s="27"/>
      <c r="D1035" s="27"/>
      <c r="E1035" s="27"/>
      <c r="F1035" s="27"/>
      <c r="G1035" s="27"/>
      <c r="H1035" s="27"/>
      <c r="I1035" s="27"/>
      <c r="J1035" s="27"/>
      <c r="K1035" s="27"/>
      <c r="L1035" s="27"/>
      <c r="M1035" s="27"/>
      <c r="N1035" s="27"/>
      <c r="O1035" s="27"/>
      <c r="P1035" s="27"/>
      <c r="Q1035" s="27"/>
      <c r="R1035" s="80"/>
      <c r="S1035" s="27"/>
      <c r="T1035" s="27"/>
      <c r="U1035" s="27"/>
      <c r="V1035" s="27"/>
      <c r="W1035" s="27"/>
      <c r="X1035" s="27"/>
      <c r="Y1035" s="27"/>
      <c r="Z1035" s="27"/>
      <c r="AA1035" s="27"/>
      <c r="AB1035" s="27"/>
      <c r="AC1035" s="27"/>
      <c r="AD1035" s="27"/>
      <c r="AE1035" s="27"/>
      <c r="AF1035" s="27"/>
      <c r="AG1035" s="27"/>
      <c r="AH1035" s="27"/>
      <c r="AI1035" s="27"/>
      <c r="AJ1035" s="27"/>
      <c r="AK1035" s="27"/>
      <c r="AL1035" s="27"/>
    </row>
    <row r="1036" spans="1:38">
      <c r="A1036" s="27"/>
      <c r="B1036" s="27"/>
      <c r="C1036" s="27"/>
      <c r="D1036" s="27"/>
      <c r="E1036" s="27"/>
      <c r="F1036" s="27"/>
      <c r="G1036" s="27"/>
      <c r="H1036" s="27"/>
      <c r="I1036" s="27"/>
      <c r="J1036" s="27"/>
      <c r="K1036" s="27"/>
      <c r="L1036" s="27"/>
      <c r="M1036" s="27"/>
      <c r="N1036" s="27"/>
      <c r="O1036" s="27"/>
      <c r="P1036" s="27"/>
      <c r="Q1036" s="27"/>
      <c r="R1036" s="80"/>
      <c r="S1036" s="27"/>
      <c r="T1036" s="27"/>
      <c r="U1036" s="27"/>
      <c r="V1036" s="27"/>
      <c r="W1036" s="27"/>
      <c r="X1036" s="27"/>
      <c r="Y1036" s="27"/>
      <c r="Z1036" s="27"/>
      <c r="AA1036" s="27"/>
      <c r="AB1036" s="27"/>
      <c r="AC1036" s="27"/>
      <c r="AD1036" s="27"/>
      <c r="AE1036" s="27"/>
      <c r="AF1036" s="27"/>
      <c r="AG1036" s="27"/>
      <c r="AH1036" s="27"/>
      <c r="AI1036" s="27"/>
      <c r="AJ1036" s="27"/>
      <c r="AK1036" s="27"/>
      <c r="AL1036" s="27"/>
    </row>
    <row r="1037" spans="1:38">
      <c r="A1037" s="27"/>
      <c r="B1037" s="27"/>
      <c r="C1037" s="27"/>
      <c r="D1037" s="27"/>
      <c r="E1037" s="27"/>
      <c r="F1037" s="27"/>
      <c r="G1037" s="27"/>
      <c r="H1037" s="27"/>
      <c r="I1037" s="27"/>
      <c r="J1037" s="27"/>
      <c r="K1037" s="27"/>
      <c r="L1037" s="27"/>
      <c r="M1037" s="27"/>
      <c r="N1037" s="27"/>
      <c r="O1037" s="27"/>
      <c r="P1037" s="27"/>
      <c r="Q1037" s="27"/>
      <c r="R1037" s="80"/>
      <c r="S1037" s="27"/>
      <c r="T1037" s="27"/>
      <c r="U1037" s="27"/>
      <c r="V1037" s="27"/>
      <c r="W1037" s="27"/>
      <c r="X1037" s="27"/>
      <c r="Y1037" s="27"/>
      <c r="Z1037" s="27"/>
      <c r="AA1037" s="27"/>
      <c r="AB1037" s="27"/>
      <c r="AC1037" s="27"/>
      <c r="AD1037" s="27"/>
      <c r="AE1037" s="27"/>
      <c r="AF1037" s="27"/>
      <c r="AG1037" s="27"/>
      <c r="AH1037" s="27"/>
      <c r="AI1037" s="27"/>
      <c r="AJ1037" s="27"/>
      <c r="AK1037" s="27"/>
      <c r="AL1037" s="27"/>
    </row>
    <row r="1038" spans="1:38">
      <c r="A1038" s="27"/>
      <c r="B1038" s="27"/>
      <c r="C1038" s="27"/>
      <c r="D1038" s="27"/>
      <c r="E1038" s="27"/>
      <c r="F1038" s="27"/>
      <c r="G1038" s="27"/>
      <c r="H1038" s="27"/>
      <c r="I1038" s="27"/>
      <c r="J1038" s="27"/>
      <c r="K1038" s="27"/>
      <c r="L1038" s="27"/>
      <c r="M1038" s="27"/>
      <c r="N1038" s="27"/>
      <c r="O1038" s="27"/>
      <c r="P1038" s="27"/>
      <c r="Q1038" s="27"/>
      <c r="R1038" s="80"/>
      <c r="S1038" s="27"/>
      <c r="T1038" s="27"/>
      <c r="U1038" s="27"/>
      <c r="V1038" s="27"/>
      <c r="W1038" s="27"/>
      <c r="X1038" s="27"/>
      <c r="Y1038" s="27"/>
      <c r="Z1038" s="27"/>
      <c r="AA1038" s="27"/>
      <c r="AB1038" s="27"/>
      <c r="AC1038" s="27"/>
      <c r="AD1038" s="27"/>
      <c r="AE1038" s="27"/>
      <c r="AF1038" s="27"/>
      <c r="AG1038" s="27"/>
      <c r="AH1038" s="27"/>
      <c r="AI1038" s="27"/>
      <c r="AJ1038" s="27"/>
      <c r="AK1038" s="27"/>
      <c r="AL1038" s="27"/>
    </row>
    <row r="1039" spans="1:38">
      <c r="A1039" s="27"/>
      <c r="B1039" s="27"/>
      <c r="C1039" s="27"/>
      <c r="D1039" s="27"/>
      <c r="E1039" s="27"/>
      <c r="F1039" s="27"/>
      <c r="G1039" s="27"/>
      <c r="H1039" s="27"/>
      <c r="I1039" s="27"/>
      <c r="J1039" s="27"/>
      <c r="K1039" s="27"/>
      <c r="L1039" s="27"/>
      <c r="M1039" s="27"/>
      <c r="N1039" s="27"/>
      <c r="O1039" s="27"/>
      <c r="P1039" s="27"/>
      <c r="Q1039" s="27"/>
      <c r="R1039" s="80"/>
      <c r="S1039" s="27"/>
      <c r="T1039" s="27"/>
      <c r="U1039" s="27"/>
      <c r="V1039" s="27"/>
      <c r="W1039" s="27"/>
      <c r="X1039" s="27"/>
      <c r="Y1039" s="27"/>
      <c r="Z1039" s="27"/>
      <c r="AA1039" s="27"/>
      <c r="AB1039" s="27"/>
      <c r="AC1039" s="27"/>
      <c r="AD1039" s="27"/>
      <c r="AE1039" s="27"/>
      <c r="AF1039" s="27"/>
      <c r="AG1039" s="27"/>
      <c r="AH1039" s="27"/>
      <c r="AI1039" s="27"/>
      <c r="AJ1039" s="27"/>
      <c r="AK1039" s="27"/>
      <c r="AL1039" s="27"/>
    </row>
    <row r="1040" spans="1:38">
      <c r="A1040" s="27"/>
      <c r="B1040" s="27"/>
      <c r="C1040" s="27"/>
      <c r="D1040" s="27"/>
      <c r="E1040" s="27"/>
      <c r="F1040" s="27"/>
      <c r="G1040" s="27"/>
      <c r="H1040" s="27"/>
      <c r="I1040" s="27"/>
      <c r="J1040" s="27"/>
      <c r="K1040" s="27"/>
      <c r="L1040" s="27"/>
      <c r="M1040" s="27"/>
      <c r="N1040" s="27"/>
      <c r="O1040" s="27"/>
      <c r="P1040" s="27"/>
      <c r="Q1040" s="27"/>
      <c r="R1040" s="80"/>
      <c r="S1040" s="27"/>
      <c r="T1040" s="27"/>
      <c r="U1040" s="27"/>
      <c r="V1040" s="27"/>
      <c r="W1040" s="27"/>
      <c r="X1040" s="27"/>
      <c r="Y1040" s="27"/>
      <c r="Z1040" s="27"/>
      <c r="AA1040" s="27"/>
      <c r="AB1040" s="27"/>
      <c r="AC1040" s="27"/>
      <c r="AD1040" s="27"/>
      <c r="AE1040" s="27"/>
      <c r="AF1040" s="27"/>
      <c r="AG1040" s="27"/>
      <c r="AH1040" s="27"/>
      <c r="AI1040" s="27"/>
      <c r="AJ1040" s="27"/>
      <c r="AK1040" s="27"/>
      <c r="AL1040" s="27"/>
    </row>
    <row r="1041" spans="1:38">
      <c r="A1041" s="27"/>
      <c r="B1041" s="27"/>
      <c r="C1041" s="27"/>
      <c r="D1041" s="27"/>
      <c r="E1041" s="27"/>
      <c r="F1041" s="27"/>
      <c r="G1041" s="27"/>
      <c r="H1041" s="27"/>
      <c r="I1041" s="27"/>
      <c r="J1041" s="27"/>
      <c r="K1041" s="27"/>
      <c r="L1041" s="27"/>
      <c r="M1041" s="27"/>
      <c r="N1041" s="27"/>
      <c r="O1041" s="27"/>
      <c r="P1041" s="27"/>
      <c r="Q1041" s="27"/>
      <c r="R1041" s="80"/>
      <c r="S1041" s="27"/>
      <c r="T1041" s="27"/>
      <c r="U1041" s="27"/>
      <c r="V1041" s="27"/>
      <c r="W1041" s="27"/>
      <c r="X1041" s="27"/>
      <c r="Y1041" s="27"/>
      <c r="Z1041" s="27"/>
      <c r="AA1041" s="27"/>
      <c r="AB1041" s="27"/>
      <c r="AC1041" s="27"/>
      <c r="AD1041" s="27"/>
      <c r="AE1041" s="27"/>
      <c r="AF1041" s="27"/>
      <c r="AG1041" s="27"/>
      <c r="AH1041" s="27"/>
      <c r="AI1041" s="27"/>
      <c r="AJ1041" s="27"/>
      <c r="AK1041" s="27"/>
      <c r="AL1041" s="27"/>
    </row>
    <row r="1042" spans="1:38">
      <c r="A1042" s="27"/>
      <c r="B1042" s="27"/>
      <c r="C1042" s="27"/>
      <c r="D1042" s="27"/>
      <c r="E1042" s="27"/>
      <c r="F1042" s="27"/>
      <c r="G1042" s="27"/>
      <c r="H1042" s="27"/>
      <c r="I1042" s="27"/>
      <c r="J1042" s="27"/>
      <c r="K1042" s="27"/>
      <c r="L1042" s="27"/>
      <c r="M1042" s="27"/>
      <c r="N1042" s="27"/>
      <c r="O1042" s="27"/>
      <c r="P1042" s="27"/>
      <c r="Q1042" s="27"/>
      <c r="R1042" s="80"/>
      <c r="S1042" s="27"/>
      <c r="T1042" s="27"/>
      <c r="U1042" s="27"/>
      <c r="V1042" s="27"/>
      <c r="W1042" s="27"/>
      <c r="X1042" s="27"/>
      <c r="Y1042" s="27"/>
      <c r="Z1042" s="27"/>
      <c r="AA1042" s="27"/>
      <c r="AB1042" s="27"/>
      <c r="AC1042" s="27"/>
      <c r="AD1042" s="27"/>
      <c r="AE1042" s="27"/>
      <c r="AF1042" s="27"/>
      <c r="AG1042" s="27"/>
      <c r="AH1042" s="27"/>
      <c r="AI1042" s="27"/>
      <c r="AJ1042" s="27"/>
      <c r="AK1042" s="27"/>
      <c r="AL1042" s="27"/>
    </row>
    <row r="1043" spans="1:38">
      <c r="A1043" s="27"/>
      <c r="B1043" s="27"/>
      <c r="C1043" s="27"/>
      <c r="D1043" s="27"/>
      <c r="E1043" s="27"/>
      <c r="F1043" s="27"/>
      <c r="G1043" s="27"/>
      <c r="H1043" s="27"/>
      <c r="I1043" s="27"/>
      <c r="J1043" s="27"/>
      <c r="K1043" s="27"/>
      <c r="L1043" s="27"/>
      <c r="M1043" s="27"/>
      <c r="N1043" s="27"/>
      <c r="O1043" s="27"/>
      <c r="P1043" s="27"/>
      <c r="Q1043" s="27"/>
      <c r="R1043" s="80"/>
      <c r="S1043" s="27"/>
      <c r="T1043" s="27"/>
      <c r="U1043" s="27"/>
      <c r="V1043" s="27"/>
      <c r="W1043" s="27"/>
      <c r="X1043" s="27"/>
      <c r="Y1043" s="27"/>
      <c r="Z1043" s="27"/>
      <c r="AA1043" s="27"/>
      <c r="AB1043" s="27"/>
      <c r="AC1043" s="27"/>
      <c r="AD1043" s="27"/>
      <c r="AE1043" s="27"/>
      <c r="AF1043" s="27"/>
      <c r="AG1043" s="27"/>
      <c r="AH1043" s="27"/>
      <c r="AI1043" s="27"/>
      <c r="AJ1043" s="27"/>
      <c r="AK1043" s="27"/>
      <c r="AL1043" s="27"/>
    </row>
    <row r="1044" spans="1:38">
      <c r="A1044" s="27"/>
      <c r="B1044" s="27"/>
      <c r="C1044" s="27"/>
      <c r="D1044" s="27"/>
      <c r="E1044" s="27"/>
      <c r="F1044" s="27"/>
      <c r="G1044" s="27"/>
      <c r="H1044" s="27"/>
      <c r="I1044" s="27"/>
      <c r="J1044" s="27"/>
      <c r="K1044" s="27"/>
      <c r="L1044" s="27"/>
      <c r="M1044" s="27"/>
      <c r="N1044" s="27"/>
      <c r="O1044" s="27"/>
      <c r="P1044" s="27"/>
      <c r="Q1044" s="27"/>
      <c r="R1044" s="80"/>
      <c r="S1044" s="27"/>
      <c r="T1044" s="27"/>
      <c r="U1044" s="27"/>
      <c r="V1044" s="27"/>
      <c r="W1044" s="27"/>
      <c r="X1044" s="27"/>
      <c r="Y1044" s="27"/>
      <c r="Z1044" s="27"/>
      <c r="AA1044" s="27"/>
      <c r="AB1044" s="27"/>
      <c r="AC1044" s="27"/>
      <c r="AD1044" s="27"/>
      <c r="AE1044" s="27"/>
      <c r="AF1044" s="27"/>
      <c r="AG1044" s="27"/>
      <c r="AH1044" s="27"/>
      <c r="AI1044" s="27"/>
      <c r="AJ1044" s="27"/>
      <c r="AK1044" s="27"/>
      <c r="AL1044" s="27"/>
    </row>
    <row r="1045" spans="1:38">
      <c r="A1045" s="27"/>
      <c r="B1045" s="27"/>
      <c r="C1045" s="27"/>
      <c r="D1045" s="27"/>
      <c r="E1045" s="27"/>
      <c r="F1045" s="27"/>
      <c r="G1045" s="27"/>
      <c r="H1045" s="27"/>
      <c r="I1045" s="27"/>
      <c r="J1045" s="27"/>
      <c r="K1045" s="27"/>
      <c r="L1045" s="27"/>
      <c r="M1045" s="27"/>
      <c r="N1045" s="27"/>
      <c r="O1045" s="27"/>
      <c r="P1045" s="27"/>
      <c r="Q1045" s="27"/>
      <c r="R1045" s="80"/>
      <c r="S1045" s="27"/>
      <c r="T1045" s="27"/>
      <c r="U1045" s="27"/>
      <c r="V1045" s="27"/>
      <c r="W1045" s="27"/>
      <c r="X1045" s="27"/>
      <c r="Y1045" s="27"/>
      <c r="Z1045" s="27"/>
      <c r="AA1045" s="27"/>
      <c r="AB1045" s="27"/>
      <c r="AC1045" s="27"/>
      <c r="AD1045" s="27"/>
      <c r="AE1045" s="27"/>
      <c r="AF1045" s="27"/>
      <c r="AG1045" s="27"/>
      <c r="AH1045" s="27"/>
      <c r="AI1045" s="27"/>
      <c r="AJ1045" s="27"/>
      <c r="AK1045" s="27"/>
      <c r="AL1045" s="27"/>
    </row>
    <row r="1046" spans="1:38">
      <c r="A1046" s="27"/>
      <c r="B1046" s="27"/>
      <c r="C1046" s="27"/>
      <c r="D1046" s="27"/>
      <c r="E1046" s="27"/>
      <c r="F1046" s="27"/>
      <c r="G1046" s="27"/>
      <c r="H1046" s="27"/>
      <c r="I1046" s="27"/>
      <c r="J1046" s="27"/>
      <c r="K1046" s="27"/>
      <c r="L1046" s="27"/>
      <c r="M1046" s="27"/>
      <c r="N1046" s="27"/>
      <c r="O1046" s="27"/>
      <c r="P1046" s="27"/>
      <c r="Q1046" s="27"/>
      <c r="R1046" s="80"/>
      <c r="S1046" s="27"/>
      <c r="T1046" s="27"/>
      <c r="U1046" s="27"/>
      <c r="V1046" s="27"/>
      <c r="W1046" s="27"/>
      <c r="X1046" s="27"/>
      <c r="Y1046" s="27"/>
      <c r="Z1046" s="27"/>
      <c r="AA1046" s="27"/>
      <c r="AB1046" s="27"/>
      <c r="AC1046" s="27"/>
      <c r="AD1046" s="27"/>
      <c r="AE1046" s="27"/>
      <c r="AF1046" s="27"/>
      <c r="AG1046" s="27"/>
      <c r="AH1046" s="27"/>
      <c r="AI1046" s="27"/>
      <c r="AJ1046" s="27"/>
      <c r="AK1046" s="27"/>
      <c r="AL1046" s="27"/>
    </row>
    <row r="1047" spans="1:38">
      <c r="A1047" s="27"/>
      <c r="B1047" s="27"/>
      <c r="C1047" s="27"/>
      <c r="D1047" s="27"/>
      <c r="E1047" s="27"/>
      <c r="F1047" s="27"/>
      <c r="G1047" s="27"/>
      <c r="H1047" s="27"/>
      <c r="I1047" s="27"/>
      <c r="J1047" s="27"/>
      <c r="K1047" s="27"/>
      <c r="L1047" s="27"/>
      <c r="M1047" s="27"/>
      <c r="N1047" s="27"/>
      <c r="O1047" s="27"/>
      <c r="P1047" s="27"/>
      <c r="Q1047" s="27"/>
      <c r="R1047" s="80"/>
      <c r="S1047" s="27"/>
      <c r="T1047" s="27"/>
      <c r="U1047" s="27"/>
      <c r="V1047" s="27"/>
      <c r="W1047" s="27"/>
      <c r="X1047" s="27"/>
      <c r="Y1047" s="27"/>
      <c r="Z1047" s="27"/>
      <c r="AA1047" s="27"/>
      <c r="AB1047" s="27"/>
      <c r="AC1047" s="27"/>
      <c r="AD1047" s="27"/>
      <c r="AE1047" s="27"/>
      <c r="AF1047" s="27"/>
      <c r="AG1047" s="27"/>
      <c r="AH1047" s="27"/>
      <c r="AI1047" s="27"/>
      <c r="AJ1047" s="27"/>
      <c r="AK1047" s="27"/>
      <c r="AL1047" s="27"/>
    </row>
    <row r="1048" spans="1:38">
      <c r="A1048" s="27"/>
      <c r="B1048" s="27"/>
      <c r="C1048" s="27"/>
      <c r="D1048" s="27"/>
      <c r="E1048" s="27"/>
      <c r="F1048" s="27"/>
      <c r="G1048" s="27"/>
      <c r="H1048" s="27"/>
      <c r="I1048" s="27"/>
      <c r="J1048" s="27"/>
      <c r="K1048" s="27"/>
      <c r="L1048" s="27"/>
      <c r="M1048" s="27"/>
      <c r="N1048" s="27"/>
      <c r="O1048" s="27"/>
      <c r="P1048" s="27"/>
      <c r="Q1048" s="27"/>
      <c r="R1048" s="80"/>
      <c r="S1048" s="27"/>
      <c r="T1048" s="27"/>
      <c r="U1048" s="27"/>
      <c r="V1048" s="27"/>
      <c r="W1048" s="27"/>
      <c r="X1048" s="27"/>
      <c r="Y1048" s="27"/>
      <c r="Z1048" s="27"/>
      <c r="AA1048" s="27"/>
      <c r="AB1048" s="27"/>
      <c r="AC1048" s="27"/>
      <c r="AD1048" s="27"/>
      <c r="AE1048" s="27"/>
      <c r="AF1048" s="27"/>
      <c r="AG1048" s="27"/>
      <c r="AH1048" s="27"/>
      <c r="AI1048" s="27"/>
      <c r="AJ1048" s="27"/>
      <c r="AK1048" s="27"/>
      <c r="AL1048" s="27"/>
    </row>
    <row r="1049" spans="1:38">
      <c r="A1049" s="27"/>
      <c r="B1049" s="27"/>
      <c r="C1049" s="27"/>
      <c r="D1049" s="27"/>
      <c r="E1049" s="27"/>
      <c r="F1049" s="27"/>
      <c r="G1049" s="27"/>
      <c r="H1049" s="27"/>
      <c r="I1049" s="27"/>
      <c r="J1049" s="27"/>
      <c r="K1049" s="27"/>
      <c r="L1049" s="27"/>
      <c r="M1049" s="27"/>
      <c r="N1049" s="27"/>
      <c r="O1049" s="27"/>
      <c r="P1049" s="27"/>
      <c r="Q1049" s="27"/>
      <c r="R1049" s="80"/>
      <c r="S1049" s="27"/>
      <c r="T1049" s="27"/>
      <c r="U1049" s="27"/>
      <c r="V1049" s="27"/>
      <c r="W1049" s="27"/>
      <c r="X1049" s="27"/>
      <c r="Y1049" s="27"/>
      <c r="Z1049" s="27"/>
      <c r="AA1049" s="27"/>
      <c r="AB1049" s="27"/>
      <c r="AC1049" s="27"/>
      <c r="AD1049" s="27"/>
      <c r="AE1049" s="27"/>
      <c r="AF1049" s="27"/>
      <c r="AG1049" s="27"/>
      <c r="AH1049" s="27"/>
      <c r="AI1049" s="27"/>
      <c r="AJ1049" s="27"/>
      <c r="AK1049" s="27"/>
      <c r="AL1049" s="27"/>
    </row>
    <row r="1050" spans="1:38">
      <c r="A1050" s="27"/>
      <c r="B1050" s="27"/>
      <c r="C1050" s="27"/>
      <c r="D1050" s="27"/>
      <c r="E1050" s="27"/>
      <c r="F1050" s="27"/>
      <c r="G1050" s="27"/>
      <c r="H1050" s="27"/>
      <c r="I1050" s="27"/>
      <c r="J1050" s="27"/>
      <c r="K1050" s="27"/>
      <c r="L1050" s="27"/>
      <c r="M1050" s="27"/>
      <c r="N1050" s="27"/>
      <c r="O1050" s="27"/>
      <c r="P1050" s="27"/>
      <c r="Q1050" s="27"/>
      <c r="R1050" s="80"/>
      <c r="S1050" s="27"/>
      <c r="T1050" s="27"/>
      <c r="U1050" s="27"/>
      <c r="V1050" s="27"/>
      <c r="W1050" s="27"/>
      <c r="X1050" s="27"/>
      <c r="Y1050" s="27"/>
      <c r="Z1050" s="27"/>
      <c r="AA1050" s="27"/>
      <c r="AB1050" s="27"/>
      <c r="AC1050" s="27"/>
      <c r="AD1050" s="27"/>
      <c r="AE1050" s="27"/>
      <c r="AF1050" s="27"/>
      <c r="AG1050" s="27"/>
      <c r="AH1050" s="27"/>
      <c r="AI1050" s="27"/>
      <c r="AJ1050" s="27"/>
      <c r="AK1050" s="27"/>
      <c r="AL1050" s="27"/>
    </row>
    <row r="1051" spans="1:38">
      <c r="A1051" s="27"/>
      <c r="B1051" s="27"/>
      <c r="C1051" s="27"/>
      <c r="D1051" s="27"/>
      <c r="E1051" s="27"/>
      <c r="F1051" s="27"/>
      <c r="G1051" s="27"/>
      <c r="H1051" s="27"/>
      <c r="I1051" s="27"/>
      <c r="J1051" s="27"/>
      <c r="K1051" s="27"/>
      <c r="L1051" s="27"/>
      <c r="M1051" s="27"/>
      <c r="N1051" s="27"/>
      <c r="O1051" s="27"/>
      <c r="P1051" s="27"/>
      <c r="Q1051" s="27"/>
      <c r="R1051" s="80"/>
      <c r="S1051" s="27"/>
      <c r="T1051" s="27"/>
      <c r="U1051" s="27"/>
      <c r="V1051" s="27"/>
      <c r="W1051" s="27"/>
      <c r="X1051" s="27"/>
      <c r="Y1051" s="27"/>
      <c r="Z1051" s="27"/>
      <c r="AA1051" s="27"/>
      <c r="AB1051" s="27"/>
      <c r="AC1051" s="27"/>
      <c r="AD1051" s="27"/>
      <c r="AE1051" s="27"/>
      <c r="AF1051" s="27"/>
      <c r="AG1051" s="27"/>
      <c r="AH1051" s="27"/>
      <c r="AI1051" s="27"/>
      <c r="AJ1051" s="27"/>
      <c r="AK1051" s="27"/>
      <c r="AL1051" s="27"/>
    </row>
    <row r="1052" spans="1:38">
      <c r="A1052" s="27"/>
      <c r="B1052" s="27"/>
      <c r="C1052" s="27"/>
      <c r="D1052" s="27"/>
      <c r="E1052" s="27"/>
      <c r="F1052" s="27"/>
      <c r="G1052" s="27"/>
      <c r="H1052" s="27"/>
      <c r="I1052" s="27"/>
      <c r="J1052" s="27"/>
      <c r="K1052" s="27"/>
      <c r="L1052" s="27"/>
      <c r="M1052" s="27"/>
      <c r="N1052" s="27"/>
      <c r="O1052" s="27"/>
      <c r="P1052" s="27"/>
      <c r="Q1052" s="27"/>
      <c r="R1052" s="80"/>
      <c r="S1052" s="27"/>
      <c r="T1052" s="27"/>
      <c r="U1052" s="27"/>
      <c r="V1052" s="27"/>
      <c r="W1052" s="27"/>
      <c r="X1052" s="27"/>
      <c r="Y1052" s="27"/>
      <c r="Z1052" s="27"/>
      <c r="AA1052" s="27"/>
      <c r="AB1052" s="27"/>
      <c r="AC1052" s="27"/>
      <c r="AD1052" s="27"/>
      <c r="AE1052" s="27"/>
      <c r="AF1052" s="27"/>
      <c r="AG1052" s="27"/>
      <c r="AH1052" s="27"/>
      <c r="AI1052" s="27"/>
      <c r="AJ1052" s="27"/>
      <c r="AK1052" s="27"/>
      <c r="AL1052" s="27"/>
    </row>
    <row r="1053" spans="1:38">
      <c r="A1053" s="27"/>
      <c r="B1053" s="27"/>
      <c r="C1053" s="27"/>
      <c r="D1053" s="27"/>
      <c r="E1053" s="27"/>
      <c r="F1053" s="27"/>
      <c r="G1053" s="27"/>
      <c r="H1053" s="27"/>
      <c r="I1053" s="27"/>
      <c r="J1053" s="27"/>
      <c r="K1053" s="27"/>
      <c r="L1053" s="27"/>
      <c r="M1053" s="27"/>
      <c r="N1053" s="27"/>
      <c r="O1053" s="27"/>
      <c r="P1053" s="27"/>
      <c r="Q1053" s="27"/>
      <c r="R1053" s="80"/>
      <c r="S1053" s="27"/>
      <c r="T1053" s="27"/>
      <c r="U1053" s="27"/>
      <c r="V1053" s="27"/>
      <c r="W1053" s="27"/>
      <c r="X1053" s="27"/>
      <c r="Y1053" s="27"/>
      <c r="Z1053" s="27"/>
      <c r="AA1053" s="27"/>
      <c r="AB1053" s="27"/>
      <c r="AC1053" s="27"/>
      <c r="AD1053" s="27"/>
      <c r="AE1053" s="27"/>
      <c r="AF1053" s="27"/>
      <c r="AG1053" s="27"/>
      <c r="AH1053" s="27"/>
      <c r="AI1053" s="27"/>
      <c r="AJ1053" s="27"/>
      <c r="AK1053" s="27"/>
      <c r="AL1053" s="27"/>
    </row>
    <row r="1054" spans="1:38">
      <c r="A1054" s="27"/>
      <c r="B1054" s="27"/>
      <c r="C1054" s="27"/>
      <c r="D1054" s="27"/>
      <c r="E1054" s="27"/>
      <c r="F1054" s="27"/>
      <c r="G1054" s="27"/>
      <c r="H1054" s="27"/>
      <c r="I1054" s="27"/>
      <c r="J1054" s="27"/>
      <c r="K1054" s="27"/>
      <c r="L1054" s="27"/>
      <c r="M1054" s="27"/>
      <c r="N1054" s="27"/>
      <c r="O1054" s="27"/>
      <c r="P1054" s="27"/>
      <c r="Q1054" s="27"/>
      <c r="R1054" s="80"/>
      <c r="S1054" s="27"/>
      <c r="T1054" s="27"/>
      <c r="U1054" s="27"/>
      <c r="V1054" s="27"/>
      <c r="W1054" s="27"/>
      <c r="X1054" s="27"/>
      <c r="Y1054" s="27"/>
      <c r="Z1054" s="27"/>
      <c r="AA1054" s="27"/>
      <c r="AB1054" s="27"/>
      <c r="AC1054" s="27"/>
      <c r="AD1054" s="27"/>
      <c r="AE1054" s="27"/>
      <c r="AF1054" s="27"/>
      <c r="AG1054" s="27"/>
      <c r="AH1054" s="27"/>
      <c r="AI1054" s="27"/>
      <c r="AJ1054" s="27"/>
      <c r="AK1054" s="27"/>
      <c r="AL1054" s="27"/>
    </row>
    <row r="1055" spans="1:38">
      <c r="A1055" s="27"/>
      <c r="B1055" s="27"/>
      <c r="C1055" s="27"/>
      <c r="D1055" s="27"/>
      <c r="E1055" s="27"/>
      <c r="F1055" s="27"/>
      <c r="G1055" s="27"/>
      <c r="H1055" s="27"/>
      <c r="I1055" s="27"/>
      <c r="J1055" s="27"/>
      <c r="K1055" s="27"/>
      <c r="L1055" s="27"/>
      <c r="M1055" s="27"/>
      <c r="N1055" s="27"/>
      <c r="O1055" s="27"/>
      <c r="P1055" s="27"/>
      <c r="Q1055" s="27"/>
      <c r="R1055" s="80"/>
      <c r="S1055" s="27"/>
      <c r="T1055" s="27"/>
      <c r="U1055" s="27"/>
      <c r="V1055" s="27"/>
      <c r="W1055" s="27"/>
      <c r="X1055" s="27"/>
      <c r="Y1055" s="27"/>
      <c r="Z1055" s="27"/>
      <c r="AA1055" s="27"/>
      <c r="AB1055" s="27"/>
      <c r="AC1055" s="27"/>
      <c r="AD1055" s="27"/>
      <c r="AE1055" s="27"/>
      <c r="AF1055" s="27"/>
      <c r="AG1055" s="27"/>
      <c r="AH1055" s="27"/>
      <c r="AI1055" s="27"/>
      <c r="AJ1055" s="27"/>
      <c r="AK1055" s="27"/>
      <c r="AL1055" s="27"/>
    </row>
    <row r="1056" spans="1:38">
      <c r="A1056" s="27"/>
      <c r="B1056" s="27"/>
      <c r="C1056" s="27"/>
      <c r="D1056" s="27"/>
      <c r="E1056" s="27"/>
      <c r="F1056" s="27"/>
      <c r="G1056" s="27"/>
      <c r="H1056" s="27"/>
      <c r="I1056" s="27"/>
      <c r="J1056" s="27"/>
      <c r="K1056" s="27"/>
      <c r="L1056" s="27"/>
      <c r="M1056" s="27"/>
      <c r="N1056" s="27"/>
      <c r="O1056" s="27"/>
      <c r="P1056" s="27"/>
      <c r="Q1056" s="27"/>
      <c r="R1056" s="80"/>
      <c r="S1056" s="27"/>
      <c r="T1056" s="27"/>
      <c r="U1056" s="27"/>
      <c r="V1056" s="27"/>
      <c r="W1056" s="27"/>
      <c r="X1056" s="27"/>
      <c r="Y1056" s="27"/>
      <c r="Z1056" s="27"/>
      <c r="AA1056" s="27"/>
      <c r="AB1056" s="27"/>
      <c r="AC1056" s="27"/>
      <c r="AD1056" s="27"/>
      <c r="AE1056" s="27"/>
      <c r="AF1056" s="27"/>
      <c r="AG1056" s="27"/>
      <c r="AH1056" s="27"/>
      <c r="AI1056" s="27"/>
      <c r="AJ1056" s="27"/>
      <c r="AK1056" s="27"/>
      <c r="AL1056" s="27"/>
    </row>
    <row r="1057" spans="1:38">
      <c r="A1057" s="27"/>
      <c r="B1057" s="27"/>
      <c r="C1057" s="27"/>
      <c r="D1057" s="27"/>
      <c r="E1057" s="27"/>
      <c r="F1057" s="27"/>
      <c r="G1057" s="27"/>
      <c r="H1057" s="27"/>
      <c r="I1057" s="27"/>
      <c r="J1057" s="27"/>
      <c r="K1057" s="27"/>
      <c r="L1057" s="27"/>
      <c r="M1057" s="27"/>
      <c r="N1057" s="27"/>
      <c r="O1057" s="27"/>
      <c r="P1057" s="27"/>
      <c r="Q1057" s="27"/>
      <c r="R1057" s="80"/>
      <c r="S1057" s="27"/>
      <c r="T1057" s="27"/>
      <c r="U1057" s="27"/>
      <c r="V1057" s="27"/>
      <c r="W1057" s="27"/>
      <c r="X1057" s="27"/>
      <c r="Y1057" s="27"/>
      <c r="Z1057" s="27"/>
      <c r="AA1057" s="27"/>
      <c r="AB1057" s="27"/>
      <c r="AC1057" s="27"/>
      <c r="AD1057" s="27"/>
      <c r="AE1057" s="27"/>
      <c r="AF1057" s="27"/>
      <c r="AG1057" s="27"/>
      <c r="AH1057" s="27"/>
      <c r="AI1057" s="27"/>
      <c r="AJ1057" s="27"/>
      <c r="AK1057" s="27"/>
      <c r="AL1057" s="27"/>
    </row>
    <row r="1058" spans="1:38">
      <c r="A1058" s="27"/>
      <c r="B1058" s="27"/>
      <c r="C1058" s="27"/>
      <c r="D1058" s="27"/>
      <c r="E1058" s="27"/>
      <c r="F1058" s="27"/>
      <c r="G1058" s="27"/>
      <c r="H1058" s="27"/>
      <c r="I1058" s="27"/>
      <c r="J1058" s="27"/>
      <c r="K1058" s="27"/>
      <c r="L1058" s="27"/>
      <c r="M1058" s="27"/>
      <c r="N1058" s="27"/>
      <c r="O1058" s="27"/>
      <c r="P1058" s="27"/>
      <c r="Q1058" s="27"/>
      <c r="R1058" s="80"/>
      <c r="S1058" s="27"/>
      <c r="T1058" s="27"/>
      <c r="U1058" s="27"/>
      <c r="V1058" s="27"/>
      <c r="W1058" s="27"/>
      <c r="X1058" s="27"/>
      <c r="Y1058" s="27"/>
      <c r="Z1058" s="27"/>
      <c r="AA1058" s="27"/>
      <c r="AB1058" s="27"/>
      <c r="AC1058" s="27"/>
      <c r="AD1058" s="27"/>
      <c r="AE1058" s="27"/>
      <c r="AF1058" s="27"/>
      <c r="AG1058" s="27"/>
      <c r="AH1058" s="27"/>
      <c r="AI1058" s="27"/>
      <c r="AJ1058" s="27"/>
      <c r="AK1058" s="27"/>
      <c r="AL1058" s="27"/>
    </row>
    <row r="1059" spans="1:38">
      <c r="A1059" s="27"/>
      <c r="B1059" s="27"/>
      <c r="C1059" s="27"/>
      <c r="D1059" s="27"/>
      <c r="E1059" s="27"/>
      <c r="F1059" s="27"/>
      <c r="G1059" s="27"/>
      <c r="H1059" s="27"/>
      <c r="I1059" s="27"/>
      <c r="J1059" s="27"/>
      <c r="K1059" s="27"/>
      <c r="L1059" s="27"/>
      <c r="M1059" s="27"/>
      <c r="N1059" s="27"/>
      <c r="O1059" s="27"/>
      <c r="P1059" s="27"/>
      <c r="Q1059" s="27"/>
      <c r="R1059" s="80"/>
      <c r="S1059" s="27"/>
      <c r="T1059" s="27"/>
      <c r="U1059" s="27"/>
      <c r="V1059" s="27"/>
      <c r="W1059" s="27"/>
      <c r="X1059" s="27"/>
      <c r="Y1059" s="27"/>
      <c r="Z1059" s="27"/>
      <c r="AA1059" s="27"/>
      <c r="AB1059" s="27"/>
      <c r="AC1059" s="27"/>
      <c r="AD1059" s="27"/>
      <c r="AE1059" s="27"/>
      <c r="AF1059" s="27"/>
      <c r="AG1059" s="27"/>
      <c r="AH1059" s="27"/>
      <c r="AI1059" s="27"/>
      <c r="AJ1059" s="27"/>
      <c r="AK1059" s="27"/>
      <c r="AL1059" s="27"/>
    </row>
    <row r="1060" spans="1:38">
      <c r="A1060" s="27"/>
      <c r="B1060" s="27"/>
      <c r="C1060" s="27"/>
      <c r="D1060" s="27"/>
      <c r="E1060" s="27"/>
      <c r="F1060" s="27"/>
      <c r="G1060" s="27"/>
      <c r="H1060" s="27"/>
      <c r="I1060" s="27"/>
      <c r="J1060" s="27"/>
      <c r="K1060" s="27"/>
      <c r="L1060" s="27"/>
      <c r="M1060" s="27"/>
      <c r="N1060" s="27"/>
      <c r="O1060" s="27"/>
      <c r="P1060" s="27"/>
      <c r="Q1060" s="27"/>
      <c r="R1060" s="80"/>
      <c r="S1060" s="27"/>
      <c r="T1060" s="27"/>
      <c r="U1060" s="27"/>
      <c r="V1060" s="27"/>
      <c r="W1060" s="27"/>
      <c r="X1060" s="27"/>
      <c r="Y1060" s="27"/>
      <c r="Z1060" s="27"/>
      <c r="AA1060" s="27"/>
      <c r="AB1060" s="27"/>
      <c r="AC1060" s="27"/>
      <c r="AD1060" s="27"/>
      <c r="AE1060" s="27"/>
      <c r="AF1060" s="27"/>
      <c r="AG1060" s="27"/>
      <c r="AH1060" s="27"/>
      <c r="AI1060" s="27"/>
      <c r="AJ1060" s="27"/>
      <c r="AK1060" s="27"/>
      <c r="AL1060" s="27"/>
    </row>
    <row r="1061" spans="1:38">
      <c r="A1061" s="27"/>
      <c r="B1061" s="27"/>
      <c r="C1061" s="27"/>
      <c r="D1061" s="27"/>
      <c r="E1061" s="27"/>
      <c r="F1061" s="27"/>
      <c r="G1061" s="27"/>
      <c r="H1061" s="27"/>
      <c r="I1061" s="27"/>
      <c r="J1061" s="27"/>
      <c r="K1061" s="27"/>
      <c r="L1061" s="27"/>
      <c r="M1061" s="27"/>
      <c r="N1061" s="27"/>
      <c r="O1061" s="27"/>
      <c r="P1061" s="27"/>
      <c r="Q1061" s="27"/>
      <c r="R1061" s="80"/>
      <c r="S1061" s="27"/>
      <c r="T1061" s="27"/>
      <c r="U1061" s="27"/>
      <c r="V1061" s="27"/>
      <c r="W1061" s="27"/>
      <c r="X1061" s="27"/>
      <c r="Y1061" s="27"/>
      <c r="Z1061" s="27"/>
      <c r="AA1061" s="27"/>
      <c r="AB1061" s="27"/>
      <c r="AC1061" s="27"/>
      <c r="AD1061" s="27"/>
      <c r="AE1061" s="27"/>
      <c r="AF1061" s="27"/>
      <c r="AG1061" s="27"/>
      <c r="AH1061" s="27"/>
      <c r="AI1061" s="27"/>
      <c r="AJ1061" s="27"/>
      <c r="AK1061" s="27"/>
      <c r="AL1061" s="27"/>
    </row>
    <row r="1062" spans="1:38">
      <c r="A1062" s="27"/>
      <c r="B1062" s="27"/>
      <c r="C1062" s="27"/>
      <c r="D1062" s="27"/>
      <c r="E1062" s="27"/>
      <c r="F1062" s="27"/>
      <c r="G1062" s="27"/>
      <c r="H1062" s="27"/>
      <c r="I1062" s="27"/>
      <c r="J1062" s="27"/>
      <c r="K1062" s="27"/>
      <c r="L1062" s="27"/>
      <c r="M1062" s="27"/>
      <c r="N1062" s="27"/>
      <c r="O1062" s="27"/>
      <c r="P1062" s="27"/>
      <c r="Q1062" s="27"/>
      <c r="R1062" s="80"/>
      <c r="S1062" s="27"/>
      <c r="T1062" s="27"/>
      <c r="U1062" s="27"/>
      <c r="V1062" s="27"/>
      <c r="W1062" s="27"/>
      <c r="X1062" s="27"/>
      <c r="Y1062" s="27"/>
      <c r="Z1062" s="27"/>
      <c r="AA1062" s="27"/>
      <c r="AB1062" s="27"/>
      <c r="AC1062" s="27"/>
      <c r="AD1062" s="27"/>
      <c r="AE1062" s="27"/>
      <c r="AF1062" s="27"/>
      <c r="AG1062" s="27"/>
      <c r="AH1062" s="27"/>
      <c r="AI1062" s="27"/>
      <c r="AJ1062" s="27"/>
      <c r="AK1062" s="27"/>
      <c r="AL1062" s="27"/>
    </row>
    <row r="1063" spans="1:38">
      <c r="A1063" s="27"/>
      <c r="B1063" s="27"/>
      <c r="C1063" s="27"/>
      <c r="D1063" s="27"/>
      <c r="E1063" s="27"/>
      <c r="F1063" s="27"/>
      <c r="G1063" s="27"/>
      <c r="H1063" s="27"/>
      <c r="I1063" s="27"/>
      <c r="J1063" s="27"/>
      <c r="K1063" s="27"/>
      <c r="L1063" s="27"/>
      <c r="M1063" s="27"/>
      <c r="N1063" s="27"/>
      <c r="O1063" s="27"/>
      <c r="P1063" s="27"/>
      <c r="Q1063" s="27"/>
      <c r="R1063" s="80"/>
      <c r="S1063" s="27"/>
      <c r="T1063" s="27"/>
      <c r="U1063" s="27"/>
      <c r="V1063" s="27"/>
      <c r="W1063" s="27"/>
      <c r="X1063" s="27"/>
      <c r="Y1063" s="27"/>
      <c r="Z1063" s="27"/>
      <c r="AA1063" s="27"/>
      <c r="AB1063" s="27"/>
      <c r="AC1063" s="27"/>
      <c r="AD1063" s="27"/>
      <c r="AE1063" s="27"/>
      <c r="AF1063" s="27"/>
      <c r="AG1063" s="27"/>
      <c r="AH1063" s="27"/>
      <c r="AI1063" s="27"/>
      <c r="AJ1063" s="27"/>
      <c r="AK1063" s="27"/>
      <c r="AL1063" s="27"/>
    </row>
    <row r="1064" spans="1:38">
      <c r="A1064" s="27"/>
      <c r="B1064" s="27"/>
      <c r="C1064" s="27"/>
      <c r="D1064" s="27"/>
      <c r="E1064" s="27"/>
      <c r="F1064" s="27"/>
      <c r="G1064" s="27"/>
      <c r="H1064" s="27"/>
      <c r="I1064" s="27"/>
      <c r="J1064" s="27"/>
      <c r="K1064" s="27"/>
      <c r="L1064" s="27"/>
      <c r="M1064" s="27"/>
      <c r="N1064" s="27"/>
      <c r="O1064" s="27"/>
      <c r="P1064" s="27"/>
      <c r="Q1064" s="27"/>
      <c r="R1064" s="80"/>
      <c r="S1064" s="27"/>
      <c r="T1064" s="27"/>
      <c r="U1064" s="27"/>
      <c r="V1064" s="27"/>
      <c r="W1064" s="27"/>
      <c r="X1064" s="27"/>
      <c r="Y1064" s="27"/>
      <c r="Z1064" s="27"/>
      <c r="AA1064" s="27"/>
      <c r="AB1064" s="27"/>
      <c r="AC1064" s="27"/>
      <c r="AD1064" s="27"/>
      <c r="AE1064" s="27"/>
      <c r="AF1064" s="27"/>
      <c r="AG1064" s="27"/>
      <c r="AH1064" s="27"/>
      <c r="AI1064" s="27"/>
      <c r="AJ1064" s="27"/>
      <c r="AK1064" s="27"/>
      <c r="AL1064" s="27"/>
    </row>
    <row r="1065" spans="1:38">
      <c r="A1065" s="27"/>
      <c r="B1065" s="27"/>
      <c r="C1065" s="27"/>
      <c r="D1065" s="27"/>
      <c r="E1065" s="27"/>
      <c r="F1065" s="27"/>
      <c r="G1065" s="27"/>
      <c r="H1065" s="27"/>
      <c r="I1065" s="27"/>
      <c r="J1065" s="27"/>
      <c r="K1065" s="27"/>
      <c r="L1065" s="27"/>
      <c r="M1065" s="27"/>
      <c r="N1065" s="27"/>
      <c r="O1065" s="27"/>
      <c r="P1065" s="27"/>
      <c r="Q1065" s="27"/>
      <c r="R1065" s="80"/>
      <c r="S1065" s="27"/>
      <c r="T1065" s="27"/>
      <c r="U1065" s="27"/>
      <c r="V1065" s="27"/>
      <c r="W1065" s="27"/>
      <c r="X1065" s="27"/>
      <c r="Y1065" s="27"/>
      <c r="Z1065" s="27"/>
      <c r="AA1065" s="27"/>
      <c r="AB1065" s="27"/>
      <c r="AC1065" s="27"/>
      <c r="AD1065" s="27"/>
      <c r="AE1065" s="27"/>
      <c r="AF1065" s="27"/>
      <c r="AG1065" s="27"/>
      <c r="AH1065" s="27"/>
      <c r="AI1065" s="27"/>
      <c r="AJ1065" s="27"/>
      <c r="AK1065" s="27"/>
      <c r="AL1065" s="27"/>
    </row>
    <row r="1066" spans="1:38">
      <c r="A1066" s="27"/>
      <c r="B1066" s="27"/>
      <c r="C1066" s="27"/>
      <c r="D1066" s="27"/>
      <c r="E1066" s="27"/>
      <c r="F1066" s="27"/>
      <c r="G1066" s="27"/>
      <c r="H1066" s="27"/>
      <c r="I1066" s="27"/>
      <c r="J1066" s="27"/>
      <c r="K1066" s="27"/>
      <c r="L1066" s="27"/>
      <c r="M1066" s="27"/>
      <c r="N1066" s="27"/>
      <c r="O1066" s="27"/>
      <c r="P1066" s="27"/>
      <c r="Q1066" s="27"/>
      <c r="R1066" s="80"/>
      <c r="S1066" s="27"/>
      <c r="T1066" s="27"/>
      <c r="U1066" s="27"/>
      <c r="V1066" s="27"/>
      <c r="W1066" s="27"/>
      <c r="X1066" s="27"/>
      <c r="Y1066" s="27"/>
      <c r="Z1066" s="27"/>
      <c r="AA1066" s="27"/>
      <c r="AB1066" s="27"/>
      <c r="AC1066" s="27"/>
      <c r="AD1066" s="27"/>
      <c r="AE1066" s="27"/>
      <c r="AF1066" s="27"/>
      <c r="AG1066" s="27"/>
      <c r="AH1066" s="27"/>
      <c r="AI1066" s="27"/>
      <c r="AJ1066" s="27"/>
      <c r="AK1066" s="27"/>
      <c r="AL1066" s="27"/>
    </row>
    <row r="1067" spans="1:38">
      <c r="A1067" s="27"/>
      <c r="B1067" s="27"/>
      <c r="C1067" s="27"/>
      <c r="D1067" s="27"/>
      <c r="E1067" s="27"/>
      <c r="F1067" s="27"/>
      <c r="G1067" s="27"/>
      <c r="H1067" s="27"/>
      <c r="I1067" s="27"/>
      <c r="J1067" s="27"/>
      <c r="K1067" s="27"/>
      <c r="L1067" s="27"/>
      <c r="M1067" s="27"/>
      <c r="N1067" s="27"/>
      <c r="O1067" s="27"/>
      <c r="P1067" s="27"/>
      <c r="Q1067" s="27"/>
      <c r="R1067" s="80"/>
      <c r="S1067" s="27"/>
      <c r="T1067" s="27"/>
      <c r="U1067" s="27"/>
      <c r="V1067" s="27"/>
      <c r="W1067" s="27"/>
      <c r="X1067" s="27"/>
      <c r="Y1067" s="27"/>
      <c r="Z1067" s="27"/>
      <c r="AA1067" s="27"/>
      <c r="AB1067" s="27"/>
      <c r="AC1067" s="27"/>
      <c r="AD1067" s="27"/>
      <c r="AE1067" s="27"/>
      <c r="AF1067" s="27"/>
      <c r="AG1067" s="27"/>
      <c r="AH1067" s="27"/>
      <c r="AI1067" s="27"/>
      <c r="AJ1067" s="27"/>
      <c r="AK1067" s="27"/>
      <c r="AL1067" s="27"/>
    </row>
    <row r="1068" spans="1:38">
      <c r="A1068" s="27"/>
      <c r="B1068" s="27"/>
      <c r="C1068" s="27"/>
      <c r="D1068" s="27"/>
      <c r="E1068" s="27"/>
      <c r="F1068" s="27"/>
      <c r="G1068" s="27"/>
      <c r="H1068" s="27"/>
      <c r="I1068" s="27"/>
      <c r="J1068" s="27"/>
      <c r="K1068" s="27"/>
      <c r="L1068" s="27"/>
      <c r="M1068" s="27"/>
      <c r="N1068" s="27"/>
      <c r="O1068" s="27"/>
      <c r="P1068" s="27"/>
      <c r="Q1068" s="27"/>
      <c r="R1068" s="80"/>
      <c r="S1068" s="27"/>
      <c r="T1068" s="27"/>
      <c r="U1068" s="27"/>
      <c r="V1068" s="27"/>
      <c r="W1068" s="27"/>
      <c r="X1068" s="27"/>
      <c r="Y1068" s="27"/>
      <c r="Z1068" s="27"/>
      <c r="AA1068" s="27"/>
      <c r="AB1068" s="27"/>
      <c r="AC1068" s="27"/>
      <c r="AD1068" s="27"/>
      <c r="AE1068" s="27"/>
      <c r="AF1068" s="27"/>
      <c r="AG1068" s="27"/>
      <c r="AH1068" s="27"/>
      <c r="AI1068" s="27"/>
      <c r="AJ1068" s="27"/>
      <c r="AK1068" s="27"/>
      <c r="AL1068" s="27"/>
    </row>
    <row r="1069" spans="1:38">
      <c r="A1069" s="27"/>
      <c r="B1069" s="27"/>
      <c r="C1069" s="27"/>
      <c r="D1069" s="27"/>
      <c r="E1069" s="27"/>
      <c r="F1069" s="27"/>
      <c r="G1069" s="27"/>
      <c r="H1069" s="27"/>
      <c r="I1069" s="27"/>
      <c r="J1069" s="27"/>
      <c r="K1069" s="27"/>
      <c r="L1069" s="27"/>
      <c r="M1069" s="27"/>
      <c r="N1069" s="27"/>
      <c r="O1069" s="27"/>
      <c r="P1069" s="27"/>
      <c r="Q1069" s="27"/>
      <c r="R1069" s="80"/>
      <c r="S1069" s="27"/>
      <c r="T1069" s="27"/>
      <c r="U1069" s="27"/>
      <c r="V1069" s="27"/>
      <c r="W1069" s="27"/>
      <c r="X1069" s="27"/>
      <c r="Y1069" s="27"/>
      <c r="Z1069" s="27"/>
      <c r="AA1069" s="27"/>
      <c r="AB1069" s="27"/>
      <c r="AC1069" s="27"/>
      <c r="AD1069" s="27"/>
      <c r="AE1069" s="27"/>
      <c r="AF1069" s="27"/>
      <c r="AG1069" s="27"/>
      <c r="AH1069" s="27"/>
      <c r="AI1069" s="27"/>
      <c r="AJ1069" s="27"/>
      <c r="AK1069" s="27"/>
      <c r="AL1069" s="27"/>
    </row>
    <row r="1070" spans="1:38">
      <c r="A1070" s="27"/>
      <c r="B1070" s="27"/>
      <c r="C1070" s="27"/>
      <c r="D1070" s="27"/>
      <c r="E1070" s="27"/>
      <c r="F1070" s="27"/>
      <c r="G1070" s="27"/>
      <c r="H1070" s="27"/>
      <c r="I1070" s="27"/>
      <c r="J1070" s="27"/>
      <c r="K1070" s="27"/>
      <c r="L1070" s="27"/>
      <c r="M1070" s="27"/>
      <c r="N1070" s="27"/>
      <c r="O1070" s="27"/>
      <c r="P1070" s="27"/>
      <c r="Q1070" s="27"/>
      <c r="R1070" s="80"/>
      <c r="S1070" s="27"/>
      <c r="T1070" s="27"/>
      <c r="U1070" s="27"/>
      <c r="V1070" s="27"/>
      <c r="W1070" s="27"/>
      <c r="X1070" s="27"/>
      <c r="Y1070" s="27"/>
      <c r="Z1070" s="27"/>
      <c r="AA1070" s="27"/>
      <c r="AB1070" s="27"/>
      <c r="AC1070" s="27"/>
      <c r="AD1070" s="27"/>
      <c r="AE1070" s="27"/>
      <c r="AF1070" s="27"/>
      <c r="AG1070" s="27"/>
      <c r="AH1070" s="27"/>
      <c r="AI1070" s="27"/>
      <c r="AJ1070" s="27"/>
      <c r="AK1070" s="27"/>
      <c r="AL1070" s="27"/>
    </row>
    <row r="1071" spans="1:38">
      <c r="A1071" s="27"/>
      <c r="B1071" s="27"/>
      <c r="C1071" s="27"/>
      <c r="D1071" s="27"/>
      <c r="E1071" s="27"/>
      <c r="F1071" s="27"/>
      <c r="G1071" s="27"/>
      <c r="H1071" s="27"/>
      <c r="I1071" s="27"/>
      <c r="J1071" s="27"/>
      <c r="K1071" s="27"/>
      <c r="L1071" s="27"/>
      <c r="M1071" s="27"/>
      <c r="N1071" s="27"/>
      <c r="O1071" s="27"/>
      <c r="P1071" s="27"/>
      <c r="Q1071" s="27"/>
      <c r="R1071" s="80"/>
      <c r="S1071" s="27"/>
      <c r="T1071" s="27"/>
      <c r="U1071" s="27"/>
      <c r="V1071" s="27"/>
      <c r="W1071" s="27"/>
      <c r="X1071" s="27"/>
      <c r="Y1071" s="27"/>
      <c r="Z1071" s="27"/>
      <c r="AA1071" s="27"/>
      <c r="AB1071" s="27"/>
      <c r="AC1071" s="27"/>
      <c r="AD1071" s="27"/>
      <c r="AE1071" s="27"/>
      <c r="AF1071" s="27"/>
      <c r="AG1071" s="27"/>
      <c r="AH1071" s="27"/>
      <c r="AI1071" s="27"/>
      <c r="AJ1071" s="27"/>
      <c r="AK1071" s="27"/>
      <c r="AL1071" s="27"/>
    </row>
    <row r="1072" spans="1:38">
      <c r="A1072" s="27"/>
      <c r="B1072" s="27"/>
      <c r="C1072" s="27"/>
      <c r="D1072" s="27"/>
      <c r="E1072" s="27"/>
      <c r="F1072" s="27"/>
      <c r="G1072" s="27"/>
      <c r="H1072" s="27"/>
      <c r="I1072" s="27"/>
      <c r="J1072" s="27"/>
      <c r="K1072" s="27"/>
      <c r="L1072" s="27"/>
      <c r="M1072" s="27"/>
      <c r="N1072" s="27"/>
      <c r="O1072" s="27"/>
      <c r="P1072" s="27"/>
      <c r="Q1072" s="27"/>
      <c r="R1072" s="80"/>
      <c r="S1072" s="27"/>
      <c r="T1072" s="27"/>
      <c r="U1072" s="27"/>
      <c r="V1072" s="27"/>
      <c r="W1072" s="27"/>
      <c r="X1072" s="27"/>
      <c r="Y1072" s="27"/>
      <c r="Z1072" s="27"/>
      <c r="AA1072" s="27"/>
      <c r="AB1072" s="27"/>
      <c r="AC1072" s="27"/>
      <c r="AD1072" s="27"/>
      <c r="AE1072" s="27"/>
      <c r="AF1072" s="27"/>
      <c r="AG1072" s="27"/>
      <c r="AH1072" s="27"/>
      <c r="AI1072" s="27"/>
      <c r="AJ1072" s="27"/>
      <c r="AK1072" s="27"/>
      <c r="AL1072" s="27"/>
    </row>
    <row r="1073" spans="1:38">
      <c r="A1073" s="27"/>
      <c r="B1073" s="27"/>
      <c r="C1073" s="27"/>
      <c r="D1073" s="27"/>
      <c r="E1073" s="27"/>
      <c r="F1073" s="27"/>
      <c r="G1073" s="27"/>
      <c r="H1073" s="27"/>
      <c r="I1073" s="27"/>
      <c r="J1073" s="27"/>
      <c r="K1073" s="27"/>
      <c r="L1073" s="27"/>
      <c r="M1073" s="27"/>
      <c r="N1073" s="27"/>
      <c r="O1073" s="27"/>
      <c r="P1073" s="27"/>
      <c r="Q1073" s="27"/>
      <c r="R1073" s="80"/>
      <c r="S1073" s="27"/>
      <c r="T1073" s="27"/>
      <c r="U1073" s="27"/>
      <c r="V1073" s="27"/>
      <c r="W1073" s="27"/>
      <c r="X1073" s="27"/>
      <c r="Y1073" s="27"/>
      <c r="Z1073" s="27"/>
      <c r="AA1073" s="27"/>
      <c r="AB1073" s="27"/>
      <c r="AC1073" s="27"/>
      <c r="AD1073" s="27"/>
      <c r="AE1073" s="27"/>
      <c r="AF1073" s="27"/>
      <c r="AG1073" s="27"/>
      <c r="AH1073" s="27"/>
      <c r="AI1073" s="27"/>
      <c r="AJ1073" s="27"/>
      <c r="AK1073" s="27"/>
      <c r="AL1073" s="27"/>
    </row>
    <row r="1074" spans="1:38">
      <c r="A1074" s="27"/>
      <c r="B1074" s="27"/>
      <c r="C1074" s="27"/>
      <c r="D1074" s="27"/>
      <c r="E1074" s="27"/>
      <c r="F1074" s="27"/>
      <c r="G1074" s="27"/>
      <c r="H1074" s="27"/>
      <c r="I1074" s="27"/>
      <c r="J1074" s="27"/>
      <c r="K1074" s="27"/>
      <c r="L1074" s="27"/>
      <c r="M1074" s="27"/>
      <c r="N1074" s="27"/>
      <c r="O1074" s="27"/>
      <c r="P1074" s="27"/>
      <c r="Q1074" s="27"/>
      <c r="R1074" s="80"/>
      <c r="S1074" s="27"/>
      <c r="T1074" s="27"/>
      <c r="U1074" s="27"/>
      <c r="V1074" s="27"/>
      <c r="W1074" s="27"/>
      <c r="X1074" s="27"/>
      <c r="Y1074" s="27"/>
      <c r="Z1074" s="27"/>
      <c r="AA1074" s="27"/>
      <c r="AB1074" s="27"/>
      <c r="AC1074" s="27"/>
      <c r="AD1074" s="27"/>
      <c r="AE1074" s="27"/>
      <c r="AF1074" s="27"/>
      <c r="AG1074" s="27"/>
      <c r="AH1074" s="27"/>
      <c r="AI1074" s="27"/>
      <c r="AJ1074" s="27"/>
      <c r="AK1074" s="27"/>
      <c r="AL1074" s="27"/>
    </row>
    <row r="1075" spans="1:38">
      <c r="A1075" s="27"/>
      <c r="B1075" s="27"/>
      <c r="C1075" s="27"/>
      <c r="D1075" s="27"/>
      <c r="E1075" s="27"/>
      <c r="F1075" s="27"/>
      <c r="G1075" s="27"/>
      <c r="H1075" s="27"/>
      <c r="I1075" s="27"/>
      <c r="J1075" s="27"/>
      <c r="K1075" s="27"/>
      <c r="L1075" s="27"/>
      <c r="M1075" s="27"/>
      <c r="N1075" s="27"/>
      <c r="O1075" s="27"/>
      <c r="P1075" s="27"/>
      <c r="Q1075" s="27"/>
      <c r="R1075" s="80"/>
      <c r="S1075" s="27"/>
      <c r="T1075" s="27"/>
      <c r="U1075" s="27"/>
      <c r="V1075" s="27"/>
      <c r="W1075" s="27"/>
      <c r="X1075" s="27"/>
      <c r="Y1075" s="27"/>
      <c r="Z1075" s="27"/>
      <c r="AA1075" s="27"/>
      <c r="AB1075" s="27"/>
      <c r="AC1075" s="27"/>
      <c r="AD1075" s="27"/>
      <c r="AE1075" s="27"/>
      <c r="AF1075" s="27"/>
      <c r="AG1075" s="27"/>
      <c r="AH1075" s="27"/>
      <c r="AI1075" s="27"/>
      <c r="AJ1075" s="27"/>
      <c r="AK1075" s="27"/>
      <c r="AL1075" s="27"/>
    </row>
    <row r="1076" spans="1:38">
      <c r="A1076" s="27"/>
      <c r="B1076" s="27"/>
      <c r="C1076" s="27"/>
      <c r="D1076" s="27"/>
      <c r="E1076" s="27"/>
      <c r="F1076" s="27"/>
      <c r="G1076" s="27"/>
      <c r="H1076" s="27"/>
      <c r="I1076" s="27"/>
      <c r="J1076" s="27"/>
      <c r="K1076" s="27"/>
      <c r="L1076" s="27"/>
      <c r="M1076" s="27"/>
      <c r="N1076" s="27"/>
      <c r="O1076" s="27"/>
      <c r="P1076" s="27"/>
      <c r="Q1076" s="27"/>
      <c r="R1076" s="80"/>
      <c r="S1076" s="27"/>
      <c r="T1076" s="27"/>
      <c r="U1076" s="27"/>
      <c r="V1076" s="27"/>
      <c r="W1076" s="27"/>
      <c r="X1076" s="27"/>
      <c r="Y1076" s="27"/>
      <c r="Z1076" s="27"/>
      <c r="AA1076" s="27"/>
      <c r="AB1076" s="27"/>
      <c r="AC1076" s="27"/>
      <c r="AD1076" s="27"/>
      <c r="AE1076" s="27"/>
      <c r="AF1076" s="27"/>
      <c r="AG1076" s="27"/>
      <c r="AH1076" s="27"/>
      <c r="AI1076" s="27"/>
      <c r="AJ1076" s="27"/>
      <c r="AK1076" s="27"/>
      <c r="AL1076" s="27"/>
    </row>
    <row r="1077" spans="1:38">
      <c r="A1077" s="27"/>
      <c r="B1077" s="27"/>
      <c r="C1077" s="27"/>
      <c r="D1077" s="27"/>
      <c r="E1077" s="27"/>
      <c r="F1077" s="27"/>
      <c r="G1077" s="27"/>
      <c r="H1077" s="27"/>
      <c r="I1077" s="27"/>
      <c r="J1077" s="27"/>
      <c r="K1077" s="27"/>
      <c r="L1077" s="27"/>
      <c r="M1077" s="27"/>
      <c r="N1077" s="27"/>
      <c r="O1077" s="27"/>
      <c r="P1077" s="27"/>
      <c r="Q1077" s="27"/>
      <c r="R1077" s="80"/>
      <c r="S1077" s="27"/>
      <c r="T1077" s="27"/>
      <c r="U1077" s="27"/>
      <c r="V1077" s="27"/>
      <c r="W1077" s="27"/>
      <c r="X1077" s="27"/>
      <c r="Y1077" s="27"/>
      <c r="Z1077" s="27"/>
      <c r="AA1077" s="27"/>
      <c r="AB1077" s="27"/>
      <c r="AC1077" s="27"/>
      <c r="AD1077" s="27"/>
      <c r="AE1077" s="27"/>
      <c r="AF1077" s="27"/>
      <c r="AG1077" s="27"/>
      <c r="AH1077" s="27"/>
      <c r="AI1077" s="27"/>
      <c r="AJ1077" s="27"/>
      <c r="AK1077" s="27"/>
      <c r="AL1077" s="27"/>
    </row>
    <row r="1078" spans="1:38">
      <c r="A1078" s="27"/>
      <c r="B1078" s="27"/>
      <c r="C1078" s="27"/>
      <c r="D1078" s="27"/>
      <c r="E1078" s="27"/>
      <c r="F1078" s="27"/>
      <c r="G1078" s="27"/>
      <c r="H1078" s="27"/>
      <c r="I1078" s="27"/>
      <c r="J1078" s="27"/>
      <c r="K1078" s="27"/>
      <c r="L1078" s="27"/>
      <c r="M1078" s="27"/>
      <c r="N1078" s="27"/>
      <c r="O1078" s="27"/>
      <c r="P1078" s="27"/>
      <c r="Q1078" s="27"/>
      <c r="R1078" s="80"/>
      <c r="S1078" s="27"/>
      <c r="T1078" s="27"/>
      <c r="U1078" s="27"/>
      <c r="V1078" s="27"/>
      <c r="W1078" s="27"/>
      <c r="X1078" s="27"/>
      <c r="Y1078" s="27"/>
      <c r="Z1078" s="27"/>
      <c r="AA1078" s="27"/>
      <c r="AB1078" s="27"/>
      <c r="AC1078" s="27"/>
      <c r="AD1078" s="27"/>
      <c r="AE1078" s="27"/>
      <c r="AF1078" s="27"/>
      <c r="AG1078" s="27"/>
      <c r="AH1078" s="27"/>
      <c r="AI1078" s="27"/>
      <c r="AJ1078" s="27"/>
      <c r="AK1078" s="27"/>
      <c r="AL1078" s="27"/>
    </row>
    <row r="1079" spans="1:38">
      <c r="A1079" s="27"/>
      <c r="B1079" s="27"/>
      <c r="C1079" s="27"/>
      <c r="D1079" s="27"/>
      <c r="E1079" s="27"/>
      <c r="F1079" s="27"/>
      <c r="G1079" s="27"/>
      <c r="H1079" s="27"/>
      <c r="I1079" s="27"/>
      <c r="J1079" s="27"/>
      <c r="K1079" s="27"/>
      <c r="L1079" s="27"/>
      <c r="M1079" s="27"/>
      <c r="N1079" s="27"/>
      <c r="O1079" s="27"/>
      <c r="P1079" s="27"/>
      <c r="Q1079" s="27"/>
      <c r="R1079" s="80"/>
      <c r="S1079" s="27"/>
      <c r="T1079" s="27"/>
      <c r="U1079" s="27"/>
      <c r="V1079" s="27"/>
      <c r="W1079" s="27"/>
      <c r="X1079" s="27"/>
      <c r="Y1079" s="27"/>
      <c r="Z1079" s="27"/>
      <c r="AA1079" s="27"/>
      <c r="AB1079" s="27"/>
      <c r="AC1079" s="27"/>
      <c r="AD1079" s="27"/>
      <c r="AE1079" s="27"/>
      <c r="AF1079" s="27"/>
      <c r="AG1079" s="27"/>
      <c r="AH1079" s="27"/>
      <c r="AI1079" s="27"/>
      <c r="AJ1079" s="27"/>
      <c r="AK1079" s="27"/>
      <c r="AL1079" s="27"/>
    </row>
    <row r="1080" spans="1:38">
      <c r="A1080" s="27"/>
      <c r="B1080" s="27"/>
      <c r="C1080" s="27"/>
      <c r="D1080" s="27"/>
      <c r="E1080" s="27"/>
      <c r="F1080" s="27"/>
      <c r="G1080" s="27"/>
      <c r="H1080" s="27"/>
      <c r="I1080" s="27"/>
      <c r="J1080" s="27"/>
      <c r="K1080" s="27"/>
      <c r="L1080" s="27"/>
      <c r="M1080" s="27"/>
      <c r="N1080" s="27"/>
      <c r="O1080" s="27"/>
      <c r="P1080" s="27"/>
      <c r="Q1080" s="27"/>
      <c r="R1080" s="80"/>
      <c r="S1080" s="27"/>
      <c r="T1080" s="27"/>
      <c r="U1080" s="27"/>
      <c r="V1080" s="27"/>
      <c r="W1080" s="27"/>
      <c r="X1080" s="27"/>
      <c r="Y1080" s="27"/>
      <c r="Z1080" s="27"/>
      <c r="AA1080" s="27"/>
      <c r="AB1080" s="27"/>
      <c r="AC1080" s="27"/>
      <c r="AD1080" s="27"/>
      <c r="AE1080" s="27"/>
      <c r="AF1080" s="27"/>
      <c r="AG1080" s="27"/>
      <c r="AH1080" s="27"/>
      <c r="AI1080" s="27"/>
      <c r="AJ1080" s="27"/>
      <c r="AK1080" s="27"/>
      <c r="AL1080" s="27"/>
    </row>
    <row r="1081" spans="1:38">
      <c r="A1081" s="27"/>
      <c r="B1081" s="27"/>
      <c r="C1081" s="27"/>
      <c r="D1081" s="27"/>
      <c r="E1081" s="27"/>
      <c r="F1081" s="27"/>
      <c r="G1081" s="27"/>
      <c r="H1081" s="27"/>
      <c r="I1081" s="27"/>
      <c r="J1081" s="27"/>
      <c r="K1081" s="27"/>
      <c r="L1081" s="27"/>
      <c r="M1081" s="27"/>
      <c r="N1081" s="27"/>
      <c r="O1081" s="27"/>
      <c r="P1081" s="27"/>
      <c r="Q1081" s="27"/>
      <c r="R1081" s="80"/>
      <c r="S1081" s="27"/>
      <c r="T1081" s="27"/>
      <c r="U1081" s="27"/>
      <c r="V1081" s="27"/>
      <c r="W1081" s="27"/>
      <c r="X1081" s="27"/>
      <c r="Y1081" s="27"/>
      <c r="Z1081" s="27"/>
      <c r="AA1081" s="27"/>
      <c r="AB1081" s="27"/>
      <c r="AC1081" s="27"/>
      <c r="AD1081" s="27"/>
      <c r="AE1081" s="27"/>
      <c r="AF1081" s="27"/>
      <c r="AG1081" s="27"/>
      <c r="AH1081" s="27"/>
      <c r="AI1081" s="27"/>
      <c r="AJ1081" s="27"/>
      <c r="AK1081" s="27"/>
      <c r="AL1081" s="27"/>
    </row>
    <row r="1082" spans="1:38">
      <c r="A1082" s="27"/>
      <c r="B1082" s="27"/>
      <c r="C1082" s="27"/>
      <c r="D1082" s="27"/>
      <c r="E1082" s="27"/>
      <c r="F1082" s="27"/>
      <c r="G1082" s="27"/>
      <c r="H1082" s="27"/>
      <c r="I1082" s="27"/>
      <c r="J1082" s="27"/>
      <c r="K1082" s="27"/>
      <c r="L1082" s="27"/>
      <c r="M1082" s="27"/>
      <c r="N1082" s="27"/>
      <c r="O1082" s="27"/>
      <c r="P1082" s="27"/>
      <c r="Q1082" s="27"/>
      <c r="R1082" s="80"/>
      <c r="S1082" s="27"/>
      <c r="T1082" s="27"/>
      <c r="U1082" s="27"/>
      <c r="V1082" s="27"/>
      <c r="W1082" s="27"/>
      <c r="X1082" s="27"/>
      <c r="Y1082" s="27"/>
      <c r="Z1082" s="27"/>
      <c r="AA1082" s="27"/>
      <c r="AB1082" s="27"/>
      <c r="AC1082" s="27"/>
      <c r="AD1082" s="27"/>
      <c r="AE1082" s="27"/>
      <c r="AF1082" s="27"/>
      <c r="AG1082" s="27"/>
      <c r="AH1082" s="27"/>
      <c r="AI1082" s="27"/>
      <c r="AJ1082" s="27"/>
      <c r="AK1082" s="27"/>
      <c r="AL1082" s="27"/>
    </row>
    <row r="1083" spans="1:38">
      <c r="A1083" s="27"/>
      <c r="B1083" s="27"/>
      <c r="C1083" s="27"/>
      <c r="D1083" s="27"/>
      <c r="E1083" s="27"/>
      <c r="F1083" s="27"/>
      <c r="G1083" s="27"/>
      <c r="H1083" s="27"/>
      <c r="I1083" s="27"/>
      <c r="J1083" s="27"/>
      <c r="K1083" s="27"/>
      <c r="L1083" s="27"/>
      <c r="M1083" s="27"/>
      <c r="N1083" s="27"/>
      <c r="O1083" s="27"/>
      <c r="P1083" s="27"/>
      <c r="Q1083" s="27"/>
      <c r="R1083" s="80"/>
      <c r="S1083" s="27"/>
      <c r="T1083" s="27"/>
      <c r="U1083" s="27"/>
      <c r="V1083" s="27"/>
      <c r="W1083" s="27"/>
      <c r="X1083" s="27"/>
      <c r="Y1083" s="27"/>
      <c r="Z1083" s="27"/>
      <c r="AA1083" s="27"/>
      <c r="AB1083" s="27"/>
      <c r="AC1083" s="27"/>
      <c r="AD1083" s="27"/>
      <c r="AE1083" s="27"/>
      <c r="AF1083" s="27"/>
      <c r="AG1083" s="27"/>
      <c r="AH1083" s="27"/>
      <c r="AI1083" s="27"/>
      <c r="AJ1083" s="27"/>
      <c r="AK1083" s="27"/>
      <c r="AL1083" s="27"/>
    </row>
    <row r="1084" spans="1:38">
      <c r="A1084" s="27"/>
      <c r="B1084" s="27"/>
      <c r="C1084" s="27"/>
      <c r="D1084" s="27"/>
      <c r="E1084" s="27"/>
      <c r="F1084" s="27"/>
      <c r="G1084" s="27"/>
      <c r="H1084" s="27"/>
      <c r="I1084" s="27"/>
      <c r="J1084" s="27"/>
      <c r="K1084" s="27"/>
      <c r="L1084" s="27"/>
      <c r="M1084" s="27"/>
      <c r="N1084" s="27"/>
      <c r="O1084" s="27"/>
      <c r="P1084" s="27"/>
      <c r="Q1084" s="27"/>
      <c r="R1084" s="80"/>
      <c r="S1084" s="27"/>
      <c r="T1084" s="27"/>
      <c r="U1084" s="27"/>
      <c r="V1084" s="27"/>
      <c r="W1084" s="27"/>
      <c r="X1084" s="27"/>
      <c r="Y1084" s="27"/>
      <c r="Z1084" s="27"/>
      <c r="AA1084" s="27"/>
      <c r="AB1084" s="27"/>
      <c r="AC1084" s="27"/>
      <c r="AD1084" s="27"/>
      <c r="AE1084" s="27"/>
      <c r="AF1084" s="27"/>
      <c r="AG1084" s="27"/>
      <c r="AH1084" s="27"/>
      <c r="AI1084" s="27"/>
      <c r="AJ1084" s="27"/>
      <c r="AK1084" s="27"/>
      <c r="AL1084" s="27"/>
    </row>
    <row r="1085" spans="1:38">
      <c r="A1085" s="27"/>
      <c r="B1085" s="27"/>
      <c r="C1085" s="27"/>
      <c r="D1085" s="27"/>
      <c r="E1085" s="27"/>
      <c r="F1085" s="27"/>
      <c r="G1085" s="27"/>
      <c r="H1085" s="27"/>
      <c r="I1085" s="27"/>
      <c r="J1085" s="27"/>
      <c r="K1085" s="27"/>
      <c r="L1085" s="27"/>
      <c r="M1085" s="27"/>
      <c r="N1085" s="27"/>
      <c r="O1085" s="27"/>
      <c r="P1085" s="27"/>
      <c r="Q1085" s="27"/>
      <c r="R1085" s="80"/>
      <c r="S1085" s="27"/>
      <c r="T1085" s="27"/>
      <c r="U1085" s="27"/>
      <c r="V1085" s="27"/>
      <c r="W1085" s="27"/>
      <c r="X1085" s="27"/>
      <c r="Y1085" s="27"/>
      <c r="Z1085" s="27"/>
      <c r="AA1085" s="27"/>
      <c r="AB1085" s="27"/>
      <c r="AC1085" s="27"/>
      <c r="AD1085" s="27"/>
      <c r="AE1085" s="27"/>
      <c r="AF1085" s="27"/>
      <c r="AG1085" s="27"/>
      <c r="AH1085" s="27"/>
      <c r="AI1085" s="27"/>
      <c r="AJ1085" s="27"/>
      <c r="AK1085" s="27"/>
      <c r="AL1085" s="27"/>
    </row>
    <row r="1086" spans="1:38">
      <c r="A1086" s="27"/>
      <c r="B1086" s="27"/>
      <c r="C1086" s="27"/>
      <c r="D1086" s="27"/>
      <c r="E1086" s="27"/>
      <c r="F1086" s="27"/>
      <c r="G1086" s="27"/>
      <c r="H1086" s="27"/>
      <c r="I1086" s="27"/>
      <c r="J1086" s="27"/>
      <c r="K1086" s="27"/>
      <c r="L1086" s="27"/>
      <c r="M1086" s="27"/>
      <c r="N1086" s="27"/>
      <c r="O1086" s="27"/>
      <c r="P1086" s="27"/>
      <c r="Q1086" s="27"/>
      <c r="R1086" s="80"/>
      <c r="S1086" s="27"/>
      <c r="T1086" s="27"/>
      <c r="U1086" s="27"/>
      <c r="V1086" s="27"/>
      <c r="W1086" s="27"/>
      <c r="X1086" s="27"/>
      <c r="Y1086" s="27"/>
      <c r="Z1086" s="27"/>
      <c r="AA1086" s="27"/>
      <c r="AB1086" s="27"/>
      <c r="AC1086" s="27"/>
      <c r="AD1086" s="27"/>
      <c r="AE1086" s="27"/>
      <c r="AF1086" s="27"/>
      <c r="AG1086" s="27"/>
      <c r="AH1086" s="27"/>
      <c r="AI1086" s="27"/>
      <c r="AJ1086" s="27"/>
      <c r="AK1086" s="27"/>
      <c r="AL1086" s="27"/>
    </row>
    <row r="1087" spans="1:38">
      <c r="A1087" s="27"/>
      <c r="B1087" s="27"/>
      <c r="C1087" s="27"/>
      <c r="D1087" s="27"/>
      <c r="E1087" s="27"/>
      <c r="F1087" s="27"/>
      <c r="G1087" s="27"/>
      <c r="H1087" s="27"/>
      <c r="I1087" s="27"/>
      <c r="J1087" s="27"/>
      <c r="K1087" s="27"/>
      <c r="L1087" s="27"/>
      <c r="M1087" s="27"/>
      <c r="N1087" s="27"/>
      <c r="O1087" s="27"/>
      <c r="P1087" s="27"/>
      <c r="Q1087" s="27"/>
      <c r="R1087" s="80"/>
      <c r="S1087" s="27"/>
      <c r="T1087" s="27"/>
      <c r="U1087" s="27"/>
      <c r="V1087" s="27"/>
      <c r="W1087" s="27"/>
      <c r="X1087" s="27"/>
      <c r="Y1087" s="27"/>
      <c r="Z1087" s="27"/>
      <c r="AA1087" s="27"/>
      <c r="AB1087" s="27"/>
      <c r="AC1087" s="27"/>
      <c r="AD1087" s="27"/>
      <c r="AE1087" s="27"/>
      <c r="AF1087" s="27"/>
      <c r="AG1087" s="27"/>
      <c r="AH1087" s="27"/>
      <c r="AI1087" s="27"/>
      <c r="AJ1087" s="27"/>
      <c r="AK1087" s="27"/>
      <c r="AL1087" s="27"/>
    </row>
    <row r="1088" spans="1:38">
      <c r="A1088" s="27"/>
      <c r="B1088" s="27"/>
      <c r="C1088" s="27"/>
      <c r="D1088" s="27"/>
      <c r="E1088" s="27"/>
      <c r="F1088" s="27"/>
      <c r="G1088" s="27"/>
      <c r="H1088" s="27"/>
      <c r="I1088" s="27"/>
      <c r="J1088" s="27"/>
      <c r="K1088" s="27"/>
      <c r="L1088" s="27"/>
      <c r="M1088" s="27"/>
      <c r="N1088" s="27"/>
      <c r="O1088" s="27"/>
      <c r="P1088" s="27"/>
      <c r="Q1088" s="27"/>
      <c r="R1088" s="80"/>
      <c r="S1088" s="27"/>
      <c r="T1088" s="27"/>
      <c r="U1088" s="27"/>
      <c r="V1088" s="27"/>
      <c r="W1088" s="27"/>
      <c r="X1088" s="27"/>
      <c r="Y1088" s="27"/>
      <c r="Z1088" s="27"/>
      <c r="AA1088" s="27"/>
      <c r="AB1088" s="27"/>
      <c r="AC1088" s="27"/>
      <c r="AD1088" s="27"/>
      <c r="AE1088" s="27"/>
      <c r="AF1088" s="27"/>
      <c r="AG1088" s="27"/>
      <c r="AH1088" s="27"/>
      <c r="AI1088" s="27"/>
      <c r="AJ1088" s="27"/>
      <c r="AK1088" s="27"/>
      <c r="AL1088" s="27"/>
    </row>
    <row r="1089" spans="1:38">
      <c r="A1089" s="27"/>
      <c r="B1089" s="27"/>
      <c r="C1089" s="27"/>
      <c r="D1089" s="27"/>
      <c r="E1089" s="27"/>
      <c r="F1089" s="27"/>
      <c r="G1089" s="27"/>
      <c r="H1089" s="27"/>
      <c r="I1089" s="27"/>
      <c r="J1089" s="27"/>
      <c r="K1089" s="27"/>
      <c r="L1089" s="27"/>
      <c r="M1089" s="27"/>
      <c r="N1089" s="27"/>
      <c r="O1089" s="27"/>
      <c r="P1089" s="27"/>
      <c r="Q1089" s="27"/>
      <c r="R1089" s="80"/>
      <c r="S1089" s="27"/>
      <c r="T1089" s="27"/>
      <c r="U1089" s="27"/>
      <c r="V1089" s="27"/>
      <c r="W1089" s="27"/>
      <c r="X1089" s="27"/>
      <c r="Y1089" s="27"/>
      <c r="Z1089" s="27"/>
      <c r="AA1089" s="27"/>
      <c r="AB1089" s="27"/>
      <c r="AC1089" s="27"/>
      <c r="AD1089" s="27"/>
      <c r="AE1089" s="27"/>
      <c r="AF1089" s="27"/>
      <c r="AG1089" s="27"/>
      <c r="AH1089" s="27"/>
      <c r="AI1089" s="27"/>
      <c r="AJ1089" s="27"/>
      <c r="AK1089" s="27"/>
      <c r="AL1089" s="27"/>
    </row>
    <row r="1090" spans="1:38">
      <c r="A1090" s="27"/>
      <c r="B1090" s="27"/>
      <c r="C1090" s="27"/>
      <c r="D1090" s="27"/>
      <c r="E1090" s="27"/>
      <c r="F1090" s="27"/>
      <c r="G1090" s="27"/>
      <c r="H1090" s="27"/>
      <c r="I1090" s="27"/>
      <c r="J1090" s="27"/>
      <c r="K1090" s="27"/>
      <c r="L1090" s="27"/>
      <c r="M1090" s="27"/>
      <c r="N1090" s="27"/>
      <c r="O1090" s="27"/>
      <c r="P1090" s="27"/>
      <c r="Q1090" s="27"/>
      <c r="R1090" s="80"/>
      <c r="S1090" s="27"/>
      <c r="T1090" s="27"/>
      <c r="U1090" s="27"/>
      <c r="V1090" s="27"/>
      <c r="W1090" s="27"/>
      <c r="X1090" s="27"/>
      <c r="Y1090" s="27"/>
      <c r="Z1090" s="27"/>
      <c r="AA1090" s="27"/>
      <c r="AB1090" s="27"/>
      <c r="AC1090" s="27"/>
      <c r="AD1090" s="27"/>
      <c r="AE1090" s="27"/>
      <c r="AF1090" s="27"/>
      <c r="AG1090" s="27"/>
      <c r="AH1090" s="27"/>
      <c r="AI1090" s="27"/>
      <c r="AJ1090" s="27"/>
      <c r="AK1090" s="27"/>
      <c r="AL1090" s="27"/>
    </row>
    <row r="1091" spans="1:38">
      <c r="A1091" s="27"/>
      <c r="B1091" s="27"/>
      <c r="C1091" s="27"/>
      <c r="D1091" s="27"/>
      <c r="E1091" s="27"/>
      <c r="F1091" s="27"/>
      <c r="G1091" s="27"/>
      <c r="H1091" s="27"/>
      <c r="I1091" s="27"/>
      <c r="J1091" s="27"/>
      <c r="K1091" s="27"/>
      <c r="L1091" s="27"/>
      <c r="M1091" s="27"/>
      <c r="N1091" s="27"/>
      <c r="O1091" s="27"/>
      <c r="P1091" s="27"/>
      <c r="Q1091" s="27"/>
      <c r="R1091" s="80"/>
      <c r="S1091" s="27"/>
      <c r="T1091" s="27"/>
      <c r="U1091" s="27"/>
      <c r="V1091" s="27"/>
      <c r="W1091" s="27"/>
      <c r="X1091" s="27"/>
      <c r="Y1091" s="27"/>
      <c r="Z1091" s="27"/>
      <c r="AA1091" s="27"/>
      <c r="AB1091" s="27"/>
      <c r="AC1091" s="27"/>
      <c r="AD1091" s="27"/>
      <c r="AE1091" s="27"/>
      <c r="AF1091" s="27"/>
      <c r="AG1091" s="27"/>
      <c r="AH1091" s="27"/>
      <c r="AI1091" s="27"/>
      <c r="AJ1091" s="27"/>
      <c r="AK1091" s="27"/>
      <c r="AL1091" s="27"/>
    </row>
    <row r="1092" spans="1:38">
      <c r="A1092" s="27"/>
      <c r="B1092" s="27"/>
      <c r="C1092" s="27"/>
      <c r="D1092" s="27"/>
      <c r="E1092" s="27"/>
      <c r="F1092" s="27"/>
      <c r="G1092" s="27"/>
      <c r="H1092" s="27"/>
      <c r="I1092" s="27"/>
      <c r="J1092" s="27"/>
      <c r="K1092" s="27"/>
      <c r="L1092" s="27"/>
      <c r="M1092" s="27"/>
      <c r="N1092" s="27"/>
      <c r="O1092" s="27"/>
      <c r="P1092" s="27"/>
      <c r="Q1092" s="27"/>
      <c r="R1092" s="80"/>
      <c r="S1092" s="27"/>
      <c r="T1092" s="27"/>
      <c r="U1092" s="27"/>
      <c r="V1092" s="27"/>
      <c r="W1092" s="27"/>
      <c r="X1092" s="27"/>
      <c r="Y1092" s="27"/>
      <c r="Z1092" s="27"/>
      <c r="AA1092" s="27"/>
      <c r="AB1092" s="27"/>
      <c r="AC1092" s="27"/>
      <c r="AD1092" s="27"/>
      <c r="AE1092" s="27"/>
      <c r="AF1092" s="27"/>
      <c r="AG1092" s="27"/>
      <c r="AH1092" s="27"/>
      <c r="AI1092" s="27"/>
      <c r="AJ1092" s="27"/>
      <c r="AK1092" s="27"/>
      <c r="AL1092" s="27"/>
    </row>
    <row r="1093" spans="1:38">
      <c r="A1093" s="27"/>
      <c r="B1093" s="27"/>
      <c r="C1093" s="27"/>
      <c r="D1093" s="27"/>
      <c r="E1093" s="27"/>
      <c r="F1093" s="27"/>
      <c r="G1093" s="27"/>
      <c r="H1093" s="27"/>
      <c r="I1093" s="27"/>
      <c r="J1093" s="27"/>
      <c r="K1093" s="27"/>
      <c r="L1093" s="27"/>
      <c r="M1093" s="27"/>
      <c r="N1093" s="27"/>
      <c r="O1093" s="27"/>
      <c r="P1093" s="27"/>
      <c r="Q1093" s="27"/>
      <c r="R1093" s="80"/>
      <c r="S1093" s="27"/>
      <c r="T1093" s="27"/>
      <c r="U1093" s="27"/>
      <c r="V1093" s="27"/>
      <c r="W1093" s="27"/>
      <c r="X1093" s="27"/>
      <c r="Y1093" s="27"/>
      <c r="Z1093" s="27"/>
      <c r="AA1093" s="27"/>
      <c r="AB1093" s="27"/>
      <c r="AC1093" s="27"/>
      <c r="AD1093" s="27"/>
      <c r="AE1093" s="27"/>
      <c r="AF1093" s="27"/>
      <c r="AG1093" s="27"/>
      <c r="AH1093" s="27"/>
      <c r="AI1093" s="27"/>
      <c r="AJ1093" s="27"/>
      <c r="AK1093" s="27"/>
      <c r="AL1093" s="27"/>
    </row>
    <row r="1094" spans="1:38">
      <c r="A1094" s="27"/>
      <c r="B1094" s="27"/>
      <c r="C1094" s="27"/>
      <c r="D1094" s="27"/>
      <c r="E1094" s="27"/>
      <c r="F1094" s="27"/>
      <c r="G1094" s="27"/>
      <c r="H1094" s="27"/>
      <c r="I1094" s="27"/>
      <c r="J1094" s="27"/>
      <c r="K1094" s="27"/>
      <c r="L1094" s="27"/>
      <c r="M1094" s="27"/>
      <c r="N1094" s="27"/>
      <c r="O1094" s="27"/>
      <c r="P1094" s="27"/>
      <c r="Q1094" s="27"/>
      <c r="R1094" s="80"/>
      <c r="S1094" s="27"/>
      <c r="T1094" s="27"/>
      <c r="U1094" s="27"/>
      <c r="V1094" s="27"/>
      <c r="W1094" s="27"/>
      <c r="X1094" s="27"/>
      <c r="Y1094" s="27"/>
      <c r="Z1094" s="27"/>
      <c r="AA1094" s="27"/>
      <c r="AB1094" s="27"/>
      <c r="AC1094" s="27"/>
      <c r="AD1094" s="27"/>
      <c r="AE1094" s="27"/>
      <c r="AF1094" s="27"/>
      <c r="AG1094" s="27"/>
      <c r="AH1094" s="27"/>
      <c r="AI1094" s="27"/>
      <c r="AJ1094" s="27"/>
      <c r="AK1094" s="27"/>
      <c r="AL1094" s="27"/>
    </row>
    <row r="1095" spans="1:38">
      <c r="A1095" s="27"/>
      <c r="B1095" s="27"/>
      <c r="C1095" s="27"/>
      <c r="D1095" s="27"/>
      <c r="E1095" s="27"/>
      <c r="F1095" s="27"/>
      <c r="G1095" s="27"/>
      <c r="H1095" s="27"/>
      <c r="I1095" s="27"/>
      <c r="J1095" s="27"/>
      <c r="K1095" s="27"/>
      <c r="L1095" s="27"/>
      <c r="M1095" s="27"/>
      <c r="N1095" s="27"/>
      <c r="O1095" s="27"/>
      <c r="P1095" s="27"/>
      <c r="Q1095" s="27"/>
      <c r="R1095" s="80"/>
      <c r="S1095" s="27"/>
      <c r="T1095" s="27"/>
      <c r="U1095" s="27"/>
      <c r="V1095" s="27"/>
      <c r="W1095" s="27"/>
      <c r="X1095" s="27"/>
      <c r="Y1095" s="27"/>
      <c r="Z1095" s="27"/>
      <c r="AA1095" s="27"/>
      <c r="AB1095" s="27"/>
      <c r="AC1095" s="27"/>
      <c r="AD1095" s="27"/>
      <c r="AE1095" s="27"/>
      <c r="AF1095" s="27"/>
      <c r="AG1095" s="27"/>
      <c r="AH1095" s="27"/>
      <c r="AI1095" s="27"/>
      <c r="AJ1095" s="27"/>
      <c r="AK1095" s="27"/>
      <c r="AL1095" s="27"/>
    </row>
    <row r="1096" spans="1:38">
      <c r="A1096" s="27"/>
      <c r="B1096" s="27"/>
      <c r="C1096" s="27"/>
      <c r="D1096" s="27"/>
      <c r="E1096" s="27"/>
      <c r="F1096" s="27"/>
      <c r="G1096" s="27"/>
      <c r="H1096" s="27"/>
      <c r="I1096" s="27"/>
      <c r="J1096" s="27"/>
      <c r="K1096" s="27"/>
      <c r="L1096" s="27"/>
      <c r="M1096" s="27"/>
      <c r="N1096" s="27"/>
      <c r="O1096" s="27"/>
      <c r="P1096" s="27"/>
      <c r="Q1096" s="27"/>
      <c r="R1096" s="80"/>
      <c r="S1096" s="27"/>
      <c r="T1096" s="27"/>
      <c r="U1096" s="27"/>
      <c r="V1096" s="27"/>
      <c r="W1096" s="27"/>
      <c r="X1096" s="27"/>
      <c r="Y1096" s="27"/>
      <c r="Z1096" s="27"/>
      <c r="AA1096" s="27"/>
      <c r="AB1096" s="27"/>
      <c r="AC1096" s="27"/>
      <c r="AD1096" s="27"/>
      <c r="AE1096" s="27"/>
      <c r="AF1096" s="27"/>
      <c r="AG1096" s="27"/>
      <c r="AH1096" s="27"/>
      <c r="AI1096" s="27"/>
      <c r="AJ1096" s="27"/>
      <c r="AK1096" s="27"/>
      <c r="AL1096" s="27"/>
    </row>
    <row r="1097" spans="1:38">
      <c r="A1097" s="27"/>
      <c r="B1097" s="27"/>
      <c r="C1097" s="27"/>
      <c r="D1097" s="27"/>
      <c r="E1097" s="27"/>
      <c r="F1097" s="27"/>
      <c r="G1097" s="27"/>
      <c r="H1097" s="27"/>
      <c r="I1097" s="27"/>
      <c r="J1097" s="27"/>
      <c r="K1097" s="27"/>
      <c r="L1097" s="27"/>
      <c r="M1097" s="27"/>
      <c r="N1097" s="27"/>
      <c r="O1097" s="27"/>
      <c r="P1097" s="27"/>
      <c r="Q1097" s="27"/>
      <c r="R1097" s="80"/>
      <c r="S1097" s="27"/>
      <c r="T1097" s="27"/>
      <c r="U1097" s="27"/>
      <c r="V1097" s="27"/>
      <c r="W1097" s="27"/>
      <c r="X1097" s="27"/>
      <c r="Y1097" s="27"/>
      <c r="Z1097" s="27"/>
      <c r="AA1097" s="27"/>
      <c r="AB1097" s="27"/>
      <c r="AC1097" s="27"/>
      <c r="AD1097" s="27"/>
      <c r="AE1097" s="27"/>
      <c r="AF1097" s="27"/>
      <c r="AG1097" s="27"/>
      <c r="AH1097" s="27"/>
      <c r="AI1097" s="27"/>
      <c r="AJ1097" s="27"/>
      <c r="AK1097" s="27"/>
      <c r="AL1097" s="27"/>
    </row>
    <row r="1098" spans="1:38">
      <c r="A1098" s="27"/>
      <c r="B1098" s="27"/>
      <c r="C1098" s="27"/>
      <c r="D1098" s="27"/>
      <c r="E1098" s="27"/>
      <c r="F1098" s="27"/>
      <c r="G1098" s="27"/>
      <c r="H1098" s="27"/>
      <c r="I1098" s="27"/>
      <c r="J1098" s="27"/>
      <c r="K1098" s="27"/>
      <c r="L1098" s="27"/>
      <c r="M1098" s="27"/>
      <c r="N1098" s="27"/>
      <c r="O1098" s="27"/>
      <c r="P1098" s="27"/>
      <c r="Q1098" s="27"/>
      <c r="R1098" s="80"/>
      <c r="S1098" s="27"/>
      <c r="T1098" s="27"/>
      <c r="U1098" s="27"/>
      <c r="V1098" s="27"/>
      <c r="W1098" s="27"/>
      <c r="X1098" s="27"/>
      <c r="Y1098" s="27"/>
      <c r="Z1098" s="27"/>
      <c r="AA1098" s="27"/>
      <c r="AB1098" s="27"/>
      <c r="AC1098" s="27"/>
      <c r="AD1098" s="27"/>
      <c r="AE1098" s="27"/>
      <c r="AF1098" s="27"/>
      <c r="AG1098" s="27"/>
      <c r="AH1098" s="27"/>
      <c r="AI1098" s="27"/>
      <c r="AJ1098" s="27"/>
      <c r="AK1098" s="27"/>
      <c r="AL1098" s="27"/>
    </row>
    <row r="1099" spans="1:38">
      <c r="A1099" s="27"/>
      <c r="B1099" s="27"/>
      <c r="C1099" s="27"/>
      <c r="D1099" s="27"/>
      <c r="E1099" s="27"/>
      <c r="F1099" s="27"/>
      <c r="G1099" s="27"/>
      <c r="H1099" s="27"/>
      <c r="I1099" s="27"/>
      <c r="J1099" s="27"/>
      <c r="K1099" s="27"/>
      <c r="L1099" s="27"/>
      <c r="M1099" s="27"/>
      <c r="N1099" s="27"/>
      <c r="O1099" s="27"/>
      <c r="P1099" s="27"/>
      <c r="Q1099" s="27"/>
      <c r="R1099" s="80"/>
      <c r="S1099" s="27"/>
      <c r="T1099" s="27"/>
      <c r="U1099" s="27"/>
      <c r="V1099" s="27"/>
      <c r="W1099" s="27"/>
      <c r="X1099" s="27"/>
      <c r="Y1099" s="27"/>
      <c r="Z1099" s="27"/>
      <c r="AA1099" s="27"/>
      <c r="AB1099" s="27"/>
      <c r="AC1099" s="27"/>
      <c r="AD1099" s="27"/>
      <c r="AE1099" s="27"/>
      <c r="AF1099" s="27"/>
      <c r="AG1099" s="27"/>
      <c r="AH1099" s="27"/>
      <c r="AI1099" s="27"/>
      <c r="AJ1099" s="27"/>
      <c r="AK1099" s="27"/>
      <c r="AL1099" s="27"/>
    </row>
    <row r="1100" spans="1:38">
      <c r="A1100" s="27"/>
      <c r="B1100" s="27"/>
      <c r="C1100" s="27"/>
      <c r="D1100" s="27"/>
      <c r="E1100" s="27"/>
      <c r="F1100" s="27"/>
      <c r="G1100" s="27"/>
      <c r="H1100" s="27"/>
      <c r="I1100" s="27"/>
      <c r="J1100" s="27"/>
      <c r="K1100" s="27"/>
      <c r="L1100" s="27"/>
      <c r="M1100" s="27"/>
      <c r="N1100" s="27"/>
      <c r="O1100" s="27"/>
      <c r="P1100" s="27"/>
      <c r="Q1100" s="27"/>
      <c r="R1100" s="80"/>
      <c r="S1100" s="27"/>
      <c r="T1100" s="27"/>
      <c r="U1100" s="27"/>
      <c r="V1100" s="27"/>
      <c r="W1100" s="27"/>
      <c r="X1100" s="27"/>
      <c r="Y1100" s="27"/>
      <c r="Z1100" s="27"/>
      <c r="AA1100" s="27"/>
      <c r="AB1100" s="27"/>
      <c r="AC1100" s="27"/>
      <c r="AD1100" s="27"/>
      <c r="AE1100" s="27"/>
      <c r="AF1100" s="27"/>
      <c r="AG1100" s="27"/>
      <c r="AH1100" s="27"/>
      <c r="AI1100" s="27"/>
      <c r="AJ1100" s="27"/>
      <c r="AK1100" s="27"/>
      <c r="AL1100" s="27"/>
    </row>
    <row r="1101" spans="1:38">
      <c r="A1101" s="27"/>
      <c r="B1101" s="27"/>
      <c r="C1101" s="27"/>
      <c r="D1101" s="27"/>
      <c r="E1101" s="27"/>
      <c r="F1101" s="27"/>
      <c r="G1101" s="27"/>
      <c r="H1101" s="27"/>
      <c r="I1101" s="27"/>
      <c r="J1101" s="27"/>
      <c r="K1101" s="27"/>
      <c r="L1101" s="27"/>
      <c r="M1101" s="27"/>
      <c r="N1101" s="27"/>
      <c r="O1101" s="27"/>
      <c r="P1101" s="27"/>
      <c r="Q1101" s="27"/>
      <c r="R1101" s="80"/>
      <c r="S1101" s="27"/>
      <c r="T1101" s="27"/>
      <c r="U1101" s="27"/>
      <c r="V1101" s="27"/>
      <c r="W1101" s="27"/>
      <c r="X1101" s="27"/>
      <c r="Y1101" s="27"/>
      <c r="Z1101" s="27"/>
      <c r="AA1101" s="27"/>
      <c r="AB1101" s="27"/>
      <c r="AC1101" s="27"/>
      <c r="AD1101" s="27"/>
      <c r="AE1101" s="27"/>
      <c r="AF1101" s="27"/>
      <c r="AG1101" s="27"/>
      <c r="AH1101" s="27"/>
      <c r="AI1101" s="27"/>
      <c r="AJ1101" s="27"/>
      <c r="AK1101" s="27"/>
      <c r="AL1101" s="27"/>
    </row>
    <row r="1102" spans="1:38">
      <c r="A1102" s="27"/>
      <c r="B1102" s="27"/>
      <c r="C1102" s="27"/>
      <c r="D1102" s="27"/>
      <c r="E1102" s="27"/>
      <c r="F1102" s="27"/>
      <c r="G1102" s="27"/>
      <c r="H1102" s="27"/>
      <c r="I1102" s="27"/>
      <c r="J1102" s="27"/>
      <c r="K1102" s="27"/>
      <c r="L1102" s="27"/>
      <c r="M1102" s="27"/>
      <c r="N1102" s="27"/>
      <c r="O1102" s="27"/>
      <c r="P1102" s="27"/>
      <c r="Q1102" s="27"/>
      <c r="R1102" s="80"/>
      <c r="S1102" s="27"/>
      <c r="T1102" s="27"/>
      <c r="U1102" s="27"/>
      <c r="V1102" s="27"/>
      <c r="W1102" s="27"/>
      <c r="X1102" s="27"/>
      <c r="Y1102" s="27"/>
      <c r="Z1102" s="27"/>
      <c r="AA1102" s="27"/>
      <c r="AB1102" s="27"/>
      <c r="AC1102" s="27"/>
      <c r="AD1102" s="27"/>
      <c r="AE1102" s="27"/>
      <c r="AF1102" s="27"/>
      <c r="AG1102" s="27"/>
      <c r="AH1102" s="27"/>
      <c r="AI1102" s="27"/>
      <c r="AJ1102" s="27"/>
      <c r="AK1102" s="27"/>
      <c r="AL1102" s="27"/>
    </row>
    <row r="1103" spans="1:38">
      <c r="A1103" s="27"/>
      <c r="B1103" s="27"/>
      <c r="C1103" s="27"/>
      <c r="D1103" s="27"/>
      <c r="E1103" s="27"/>
      <c r="F1103" s="27"/>
      <c r="G1103" s="27"/>
      <c r="H1103" s="27"/>
      <c r="I1103" s="27"/>
      <c r="J1103" s="27"/>
      <c r="K1103" s="27"/>
      <c r="L1103" s="27"/>
      <c r="M1103" s="27"/>
      <c r="N1103" s="27"/>
      <c r="O1103" s="27"/>
      <c r="P1103" s="27"/>
      <c r="Q1103" s="27"/>
      <c r="R1103" s="80"/>
      <c r="S1103" s="27"/>
      <c r="T1103" s="27"/>
      <c r="U1103" s="27"/>
      <c r="V1103" s="27"/>
      <c r="W1103" s="27"/>
      <c r="X1103" s="27"/>
      <c r="Y1103" s="27"/>
      <c r="Z1103" s="27"/>
      <c r="AA1103" s="27"/>
      <c r="AB1103" s="27"/>
      <c r="AC1103" s="27"/>
      <c r="AD1103" s="27"/>
      <c r="AE1103" s="27"/>
      <c r="AF1103" s="27"/>
      <c r="AG1103" s="27"/>
      <c r="AH1103" s="27"/>
      <c r="AI1103" s="27"/>
      <c r="AJ1103" s="27"/>
      <c r="AK1103" s="27"/>
      <c r="AL1103" s="27"/>
    </row>
    <row r="1104" spans="1:38">
      <c r="A1104" s="27"/>
      <c r="B1104" s="27"/>
      <c r="C1104" s="27"/>
      <c r="D1104" s="27"/>
      <c r="E1104" s="27"/>
      <c r="F1104" s="27"/>
      <c r="G1104" s="27"/>
      <c r="H1104" s="27"/>
      <c r="I1104" s="27"/>
      <c r="J1104" s="27"/>
      <c r="K1104" s="27"/>
      <c r="L1104" s="27"/>
      <c r="M1104" s="27"/>
      <c r="N1104" s="27"/>
      <c r="O1104" s="27"/>
      <c r="P1104" s="27"/>
      <c r="Q1104" s="27"/>
      <c r="R1104" s="80"/>
      <c r="S1104" s="27"/>
      <c r="T1104" s="27"/>
      <c r="U1104" s="27"/>
      <c r="V1104" s="27"/>
      <c r="W1104" s="27"/>
      <c r="X1104" s="27"/>
      <c r="Y1104" s="27"/>
      <c r="Z1104" s="27"/>
      <c r="AA1104" s="27"/>
      <c r="AB1104" s="27"/>
      <c r="AC1104" s="27"/>
      <c r="AD1104" s="27"/>
      <c r="AE1104" s="27"/>
      <c r="AF1104" s="27"/>
      <c r="AG1104" s="27"/>
      <c r="AH1104" s="27"/>
      <c r="AI1104" s="27"/>
      <c r="AJ1104" s="27"/>
      <c r="AK1104" s="27"/>
      <c r="AL1104" s="27"/>
    </row>
    <row r="1105" spans="1:38">
      <c r="A1105" s="27"/>
      <c r="B1105" s="27"/>
      <c r="C1105" s="27"/>
      <c r="D1105" s="27"/>
      <c r="E1105" s="27"/>
      <c r="F1105" s="27"/>
      <c r="G1105" s="27"/>
      <c r="H1105" s="27"/>
      <c r="I1105" s="27"/>
      <c r="J1105" s="27"/>
      <c r="K1105" s="27"/>
      <c r="L1105" s="27"/>
      <c r="M1105" s="27"/>
      <c r="N1105" s="27"/>
      <c r="O1105" s="27"/>
      <c r="P1105" s="27"/>
      <c r="Q1105" s="27"/>
      <c r="R1105" s="80"/>
      <c r="S1105" s="27"/>
      <c r="T1105" s="27"/>
      <c r="U1105" s="27"/>
      <c r="V1105" s="27"/>
      <c r="W1105" s="27"/>
      <c r="X1105" s="27"/>
      <c r="Y1105" s="27"/>
      <c r="Z1105" s="27"/>
      <c r="AA1105" s="27"/>
      <c r="AB1105" s="27"/>
      <c r="AC1105" s="27"/>
      <c r="AD1105" s="27"/>
      <c r="AE1105" s="27"/>
      <c r="AF1105" s="27"/>
      <c r="AG1105" s="27"/>
      <c r="AH1105" s="27"/>
      <c r="AI1105" s="27"/>
      <c r="AJ1105" s="27"/>
      <c r="AK1105" s="27"/>
      <c r="AL1105" s="27"/>
    </row>
    <row r="1106" spans="1:38">
      <c r="A1106" s="27"/>
      <c r="B1106" s="27"/>
      <c r="C1106" s="27"/>
      <c r="D1106" s="27"/>
      <c r="E1106" s="27"/>
      <c r="F1106" s="27"/>
      <c r="G1106" s="27"/>
      <c r="H1106" s="27"/>
      <c r="I1106" s="27"/>
      <c r="J1106" s="27"/>
      <c r="K1106" s="27"/>
      <c r="L1106" s="27"/>
      <c r="M1106" s="27"/>
      <c r="N1106" s="27"/>
      <c r="O1106" s="27"/>
      <c r="P1106" s="27"/>
      <c r="Q1106" s="27"/>
      <c r="R1106" s="80"/>
      <c r="S1106" s="27"/>
      <c r="T1106" s="27"/>
      <c r="U1106" s="27"/>
      <c r="V1106" s="27"/>
      <c r="W1106" s="27"/>
      <c r="X1106" s="27"/>
      <c r="Y1106" s="27"/>
      <c r="Z1106" s="27"/>
      <c r="AA1106" s="27"/>
      <c r="AB1106" s="27"/>
      <c r="AC1106" s="27"/>
      <c r="AD1106" s="27"/>
      <c r="AE1106" s="27"/>
      <c r="AF1106" s="27"/>
      <c r="AG1106" s="27"/>
      <c r="AH1106" s="27"/>
      <c r="AI1106" s="27"/>
      <c r="AJ1106" s="27"/>
      <c r="AK1106" s="27"/>
      <c r="AL1106" s="27"/>
    </row>
    <row r="1107" spans="1:38">
      <c r="A1107" s="27"/>
      <c r="B1107" s="27"/>
      <c r="C1107" s="27"/>
      <c r="D1107" s="27"/>
      <c r="E1107" s="27"/>
      <c r="F1107" s="27"/>
      <c r="G1107" s="27"/>
      <c r="H1107" s="27"/>
      <c r="I1107" s="27"/>
      <c r="J1107" s="27"/>
      <c r="K1107" s="27"/>
      <c r="L1107" s="27"/>
      <c r="M1107" s="27"/>
      <c r="N1107" s="27"/>
      <c r="O1107" s="27"/>
      <c r="P1107" s="27"/>
      <c r="Q1107" s="27"/>
      <c r="R1107" s="80"/>
      <c r="S1107" s="27"/>
      <c r="T1107" s="27"/>
      <c r="U1107" s="27"/>
      <c r="V1107" s="27"/>
      <c r="W1107" s="27"/>
      <c r="X1107" s="27"/>
      <c r="Y1107" s="27"/>
      <c r="Z1107" s="27"/>
      <c r="AA1107" s="27"/>
      <c r="AB1107" s="27"/>
      <c r="AC1107" s="27"/>
      <c r="AD1107" s="27"/>
      <c r="AE1107" s="27"/>
      <c r="AF1107" s="27"/>
      <c r="AG1107" s="27"/>
      <c r="AH1107" s="27"/>
      <c r="AI1107" s="27"/>
      <c r="AJ1107" s="27"/>
      <c r="AK1107" s="27"/>
      <c r="AL1107" s="27"/>
    </row>
    <row r="1108" spans="1:38">
      <c r="A1108" s="27"/>
      <c r="B1108" s="27"/>
      <c r="C1108" s="27"/>
      <c r="D1108" s="27"/>
      <c r="E1108" s="27"/>
      <c r="F1108" s="27"/>
      <c r="G1108" s="27"/>
      <c r="H1108" s="27"/>
      <c r="I1108" s="27"/>
      <c r="J1108" s="27"/>
      <c r="K1108" s="27"/>
      <c r="L1108" s="27"/>
      <c r="M1108" s="27"/>
      <c r="N1108" s="27"/>
      <c r="O1108" s="27"/>
      <c r="P1108" s="27"/>
      <c r="Q1108" s="27"/>
      <c r="R1108" s="80"/>
      <c r="S1108" s="27"/>
      <c r="T1108" s="27"/>
      <c r="U1108" s="27"/>
      <c r="V1108" s="27"/>
      <c r="W1108" s="27"/>
      <c r="X1108" s="27"/>
      <c r="Y1108" s="27"/>
      <c r="Z1108" s="27"/>
      <c r="AA1108" s="27"/>
      <c r="AB1108" s="27"/>
      <c r="AC1108" s="27"/>
      <c r="AD1108" s="27"/>
      <c r="AE1108" s="27"/>
      <c r="AF1108" s="27"/>
      <c r="AG1108" s="27"/>
      <c r="AH1108" s="27"/>
      <c r="AI1108" s="27"/>
      <c r="AJ1108" s="27"/>
      <c r="AK1108" s="27"/>
      <c r="AL1108" s="27"/>
    </row>
    <row r="1109" spans="1:38">
      <c r="A1109" s="27"/>
      <c r="B1109" s="27"/>
      <c r="C1109" s="27"/>
      <c r="D1109" s="27"/>
      <c r="E1109" s="27"/>
      <c r="F1109" s="27"/>
      <c r="G1109" s="27"/>
      <c r="H1109" s="27"/>
      <c r="I1109" s="27"/>
      <c r="J1109" s="27"/>
      <c r="K1109" s="27"/>
      <c r="L1109" s="27"/>
      <c r="M1109" s="27"/>
      <c r="N1109" s="27"/>
      <c r="O1109" s="27"/>
      <c r="P1109" s="27"/>
      <c r="Q1109" s="27"/>
      <c r="R1109" s="80"/>
      <c r="S1109" s="27"/>
      <c r="T1109" s="27"/>
      <c r="U1109" s="27"/>
      <c r="V1109" s="27"/>
      <c r="W1109" s="27"/>
      <c r="X1109" s="27"/>
      <c r="Y1109" s="27"/>
      <c r="Z1109" s="27"/>
      <c r="AA1109" s="27"/>
      <c r="AB1109" s="27"/>
      <c r="AC1109" s="27"/>
      <c r="AD1109" s="27"/>
      <c r="AE1109" s="27"/>
      <c r="AF1109" s="27"/>
      <c r="AG1109" s="27"/>
      <c r="AH1109" s="27"/>
      <c r="AI1109" s="27"/>
      <c r="AJ1109" s="27"/>
      <c r="AK1109" s="27"/>
      <c r="AL1109" s="27"/>
    </row>
    <row r="1110" spans="1:38">
      <c r="A1110" s="27"/>
      <c r="B1110" s="27"/>
      <c r="C1110" s="27"/>
      <c r="D1110" s="27"/>
      <c r="E1110" s="27"/>
      <c r="F1110" s="27"/>
      <c r="G1110" s="27"/>
      <c r="H1110" s="27"/>
      <c r="I1110" s="27"/>
      <c r="J1110" s="27"/>
      <c r="K1110" s="27"/>
      <c r="L1110" s="27"/>
      <c r="M1110" s="27"/>
      <c r="N1110" s="27"/>
      <c r="O1110" s="27"/>
      <c r="P1110" s="27"/>
      <c r="Q1110" s="27"/>
      <c r="R1110" s="80"/>
      <c r="S1110" s="27"/>
      <c r="T1110" s="27"/>
      <c r="U1110" s="27"/>
      <c r="V1110" s="27"/>
      <c r="W1110" s="27"/>
      <c r="X1110" s="27"/>
      <c r="Y1110" s="27"/>
      <c r="Z1110" s="27"/>
      <c r="AA1110" s="27"/>
      <c r="AB1110" s="27"/>
      <c r="AC1110" s="27"/>
      <c r="AD1110" s="27"/>
      <c r="AE1110" s="27"/>
      <c r="AF1110" s="27"/>
      <c r="AG1110" s="27"/>
      <c r="AH1110" s="27"/>
      <c r="AI1110" s="27"/>
      <c r="AJ1110" s="27"/>
      <c r="AK1110" s="27"/>
      <c r="AL1110" s="27"/>
    </row>
    <row r="1111" spans="1:38">
      <c r="A1111" s="27"/>
      <c r="B1111" s="27"/>
      <c r="C1111" s="27"/>
      <c r="D1111" s="27"/>
      <c r="E1111" s="27"/>
      <c r="F1111" s="27"/>
      <c r="G1111" s="27"/>
      <c r="H1111" s="27"/>
      <c r="I1111" s="27"/>
      <c r="J1111" s="27"/>
      <c r="K1111" s="27"/>
      <c r="L1111" s="27"/>
      <c r="M1111" s="27"/>
      <c r="N1111" s="27"/>
      <c r="O1111" s="27"/>
      <c r="P1111" s="27"/>
      <c r="Q1111" s="27"/>
      <c r="R1111" s="80"/>
      <c r="S1111" s="27"/>
      <c r="T1111" s="27"/>
      <c r="U1111" s="27"/>
      <c r="V1111" s="27"/>
      <c r="W1111" s="27"/>
      <c r="X1111" s="27"/>
      <c r="Y1111" s="27"/>
      <c r="Z1111" s="27"/>
      <c r="AA1111" s="27"/>
      <c r="AB1111" s="27"/>
      <c r="AC1111" s="27"/>
      <c r="AD1111" s="27"/>
      <c r="AE1111" s="27"/>
      <c r="AF1111" s="27"/>
      <c r="AG1111" s="27"/>
      <c r="AH1111" s="27"/>
      <c r="AI1111" s="27"/>
      <c r="AJ1111" s="27"/>
      <c r="AK1111" s="27"/>
      <c r="AL1111" s="27"/>
    </row>
    <row r="1112" spans="1:38">
      <c r="A1112" s="27"/>
      <c r="B1112" s="27"/>
      <c r="C1112" s="27"/>
      <c r="D1112" s="27"/>
      <c r="E1112" s="27"/>
      <c r="F1112" s="27"/>
      <c r="G1112" s="27"/>
      <c r="H1112" s="27"/>
      <c r="I1112" s="27"/>
      <c r="J1112" s="27"/>
      <c r="K1112" s="27"/>
      <c r="L1112" s="27"/>
      <c r="M1112" s="27"/>
      <c r="N1112" s="27"/>
      <c r="O1112" s="27"/>
      <c r="P1112" s="27"/>
      <c r="Q1112" s="27"/>
      <c r="R1112" s="80"/>
      <c r="S1112" s="27"/>
      <c r="T1112" s="27"/>
      <c r="U1112" s="27"/>
      <c r="V1112" s="27"/>
      <c r="W1112" s="27"/>
      <c r="X1112" s="27"/>
      <c r="Y1112" s="27"/>
      <c r="Z1112" s="27"/>
      <c r="AA1112" s="27"/>
      <c r="AB1112" s="27"/>
      <c r="AC1112" s="27"/>
      <c r="AD1112" s="27"/>
      <c r="AE1112" s="27"/>
      <c r="AF1112" s="27"/>
      <c r="AG1112" s="27"/>
      <c r="AH1112" s="27"/>
      <c r="AI1112" s="27"/>
      <c r="AJ1112" s="27"/>
      <c r="AK1112" s="27"/>
      <c r="AL1112" s="27"/>
    </row>
    <row r="1113" spans="1:38">
      <c r="A1113" s="27"/>
      <c r="B1113" s="27"/>
      <c r="C1113" s="27"/>
      <c r="D1113" s="27"/>
      <c r="E1113" s="27"/>
      <c r="F1113" s="27"/>
      <c r="G1113" s="27"/>
      <c r="H1113" s="27"/>
      <c r="I1113" s="27"/>
      <c r="J1113" s="27"/>
      <c r="K1113" s="27"/>
      <c r="L1113" s="27"/>
      <c r="M1113" s="27"/>
      <c r="N1113" s="27"/>
      <c r="O1113" s="27"/>
      <c r="P1113" s="27"/>
      <c r="Q1113" s="27"/>
      <c r="R1113" s="80"/>
      <c r="S1113" s="27"/>
      <c r="T1113" s="27"/>
      <c r="U1113" s="27"/>
      <c r="V1113" s="27"/>
      <c r="W1113" s="27"/>
      <c r="X1113" s="27"/>
      <c r="Y1113" s="27"/>
      <c r="Z1113" s="27"/>
      <c r="AA1113" s="27"/>
      <c r="AB1113" s="27"/>
      <c r="AC1113" s="27"/>
      <c r="AD1113" s="27"/>
      <c r="AE1113" s="27"/>
      <c r="AF1113" s="27"/>
      <c r="AG1113" s="27"/>
      <c r="AH1113" s="27"/>
      <c r="AI1113" s="27"/>
      <c r="AJ1113" s="27"/>
      <c r="AK1113" s="27"/>
      <c r="AL1113" s="27"/>
    </row>
    <row r="1114" spans="1:38">
      <c r="A1114" s="27"/>
      <c r="B1114" s="27"/>
      <c r="C1114" s="27"/>
      <c r="D1114" s="27"/>
      <c r="E1114" s="27"/>
      <c r="F1114" s="27"/>
      <c r="G1114" s="27"/>
      <c r="H1114" s="27"/>
      <c r="I1114" s="27"/>
      <c r="J1114" s="27"/>
      <c r="K1114" s="27"/>
      <c r="L1114" s="27"/>
      <c r="M1114" s="27"/>
      <c r="N1114" s="27"/>
      <c r="O1114" s="27"/>
      <c r="P1114" s="27"/>
      <c r="Q1114" s="27"/>
      <c r="R1114" s="80"/>
      <c r="S1114" s="27"/>
      <c r="T1114" s="27"/>
      <c r="U1114" s="27"/>
      <c r="V1114" s="27"/>
      <c r="W1114" s="27"/>
      <c r="X1114" s="27"/>
      <c r="Y1114" s="27"/>
      <c r="Z1114" s="27"/>
      <c r="AA1114" s="27"/>
      <c r="AB1114" s="27"/>
      <c r="AC1114" s="27"/>
      <c r="AD1114" s="27"/>
      <c r="AE1114" s="27"/>
      <c r="AF1114" s="27"/>
      <c r="AG1114" s="27"/>
      <c r="AH1114" s="27"/>
      <c r="AI1114" s="27"/>
      <c r="AJ1114" s="27"/>
      <c r="AK1114" s="27"/>
      <c r="AL1114" s="27"/>
    </row>
    <row r="1115" spans="1:38">
      <c r="A1115" s="27"/>
      <c r="B1115" s="27"/>
      <c r="C1115" s="27"/>
      <c r="D1115" s="27"/>
      <c r="E1115" s="27"/>
      <c r="F1115" s="27"/>
      <c r="G1115" s="27"/>
      <c r="H1115" s="27"/>
      <c r="I1115" s="27"/>
      <c r="J1115" s="27"/>
      <c r="K1115" s="27"/>
      <c r="L1115" s="27"/>
      <c r="M1115" s="27"/>
      <c r="N1115" s="27"/>
      <c r="O1115" s="27"/>
      <c r="P1115" s="27"/>
      <c r="Q1115" s="27"/>
      <c r="R1115" s="80"/>
      <c r="S1115" s="27"/>
      <c r="T1115" s="27"/>
      <c r="U1115" s="27"/>
      <c r="V1115" s="27"/>
      <c r="W1115" s="27"/>
      <c r="X1115" s="27"/>
      <c r="Y1115" s="27"/>
      <c r="Z1115" s="27"/>
      <c r="AA1115" s="27"/>
      <c r="AB1115" s="27"/>
      <c r="AC1115" s="27"/>
      <c r="AD1115" s="27"/>
      <c r="AE1115" s="27"/>
      <c r="AF1115" s="27"/>
      <c r="AG1115" s="27"/>
      <c r="AH1115" s="27"/>
      <c r="AI1115" s="27"/>
      <c r="AJ1115" s="27"/>
      <c r="AK1115" s="27"/>
      <c r="AL1115" s="27"/>
    </row>
    <row r="1116" spans="1:38">
      <c r="A1116" s="27"/>
      <c r="B1116" s="27"/>
      <c r="C1116" s="27"/>
      <c r="D1116" s="27"/>
      <c r="E1116" s="27"/>
      <c r="F1116" s="27"/>
      <c r="G1116" s="27"/>
      <c r="H1116" s="27"/>
      <c r="I1116" s="27"/>
      <c r="J1116" s="27"/>
      <c r="K1116" s="27"/>
      <c r="L1116" s="27"/>
      <c r="M1116" s="27"/>
      <c r="N1116" s="27"/>
      <c r="O1116" s="27"/>
      <c r="P1116" s="27"/>
      <c r="Q1116" s="27"/>
      <c r="R1116" s="80"/>
      <c r="S1116" s="27"/>
      <c r="T1116" s="27"/>
      <c r="U1116" s="27"/>
      <c r="V1116" s="27"/>
      <c r="W1116" s="27"/>
      <c r="X1116" s="27"/>
      <c r="Y1116" s="27"/>
      <c r="Z1116" s="27"/>
      <c r="AA1116" s="27"/>
      <c r="AB1116" s="27"/>
      <c r="AC1116" s="27"/>
      <c r="AD1116" s="27"/>
      <c r="AE1116" s="27"/>
      <c r="AF1116" s="27"/>
      <c r="AG1116" s="27"/>
      <c r="AH1116" s="27"/>
      <c r="AI1116" s="27"/>
      <c r="AJ1116" s="27"/>
      <c r="AK1116" s="27"/>
      <c r="AL1116" s="27"/>
    </row>
    <row r="1117" spans="1:38">
      <c r="A1117" s="27"/>
      <c r="B1117" s="27"/>
      <c r="C1117" s="27"/>
      <c r="D1117" s="27"/>
      <c r="E1117" s="27"/>
      <c r="F1117" s="27"/>
      <c r="G1117" s="27"/>
      <c r="H1117" s="27"/>
      <c r="I1117" s="27"/>
      <c r="J1117" s="27"/>
      <c r="K1117" s="27"/>
      <c r="L1117" s="27"/>
      <c r="M1117" s="27"/>
      <c r="N1117" s="27"/>
      <c r="O1117" s="27"/>
      <c r="P1117" s="27"/>
      <c r="Q1117" s="27"/>
      <c r="R1117" s="80"/>
      <c r="S1117" s="27"/>
      <c r="T1117" s="27"/>
      <c r="U1117" s="27"/>
      <c r="V1117" s="27"/>
      <c r="W1117" s="27"/>
      <c r="X1117" s="27"/>
      <c r="Y1117" s="27"/>
      <c r="Z1117" s="27"/>
      <c r="AA1117" s="27"/>
      <c r="AB1117" s="27"/>
      <c r="AC1117" s="27"/>
      <c r="AD1117" s="27"/>
      <c r="AE1117" s="27"/>
      <c r="AF1117" s="27"/>
      <c r="AG1117" s="27"/>
      <c r="AH1117" s="27"/>
      <c r="AI1117" s="27"/>
      <c r="AJ1117" s="27"/>
      <c r="AK1117" s="27"/>
      <c r="AL1117" s="27"/>
    </row>
    <row r="1118" spans="1:38">
      <c r="A1118" s="27"/>
      <c r="B1118" s="27"/>
      <c r="C1118" s="27"/>
      <c r="D1118" s="27"/>
      <c r="E1118" s="27"/>
      <c r="F1118" s="27"/>
      <c r="G1118" s="27"/>
      <c r="H1118" s="27"/>
      <c r="I1118" s="27"/>
      <c r="J1118" s="27"/>
      <c r="K1118" s="27"/>
      <c r="L1118" s="27"/>
      <c r="M1118" s="27"/>
      <c r="N1118" s="27"/>
      <c r="O1118" s="27"/>
      <c r="P1118" s="27"/>
      <c r="Q1118" s="27"/>
      <c r="R1118" s="80"/>
      <c r="S1118" s="27"/>
      <c r="T1118" s="27"/>
      <c r="U1118" s="27"/>
      <c r="V1118" s="27"/>
      <c r="W1118" s="27"/>
      <c r="X1118" s="27"/>
      <c r="Y1118" s="27"/>
      <c r="Z1118" s="27"/>
      <c r="AA1118" s="27"/>
      <c r="AB1118" s="27"/>
      <c r="AC1118" s="27"/>
      <c r="AD1118" s="27"/>
      <c r="AE1118" s="27"/>
      <c r="AF1118" s="27"/>
      <c r="AG1118" s="27"/>
      <c r="AH1118" s="27"/>
      <c r="AI1118" s="27"/>
      <c r="AJ1118" s="27"/>
      <c r="AK1118" s="27"/>
      <c r="AL1118" s="27"/>
    </row>
    <row r="1119" spans="1:38">
      <c r="A1119" s="27"/>
      <c r="B1119" s="27"/>
      <c r="C1119" s="27"/>
      <c r="D1119" s="27"/>
      <c r="E1119" s="27"/>
      <c r="F1119" s="27"/>
      <c r="G1119" s="27"/>
      <c r="H1119" s="27"/>
      <c r="I1119" s="27"/>
      <c r="J1119" s="27"/>
      <c r="K1119" s="27"/>
      <c r="L1119" s="27"/>
      <c r="M1119" s="27"/>
      <c r="N1119" s="27"/>
      <c r="O1119" s="27"/>
      <c r="P1119" s="27"/>
      <c r="Q1119" s="27"/>
      <c r="R1119" s="80"/>
      <c r="S1119" s="27"/>
      <c r="T1119" s="27"/>
      <c r="U1119" s="27"/>
      <c r="V1119" s="27"/>
      <c r="W1119" s="27"/>
      <c r="X1119" s="27"/>
      <c r="Y1119" s="27"/>
      <c r="Z1119" s="27"/>
      <c r="AA1119" s="27"/>
      <c r="AB1119" s="27"/>
      <c r="AC1119" s="27"/>
      <c r="AD1119" s="27"/>
      <c r="AE1119" s="27"/>
      <c r="AF1119" s="27"/>
      <c r="AG1119" s="27"/>
      <c r="AH1119" s="27"/>
      <c r="AI1119" s="27"/>
      <c r="AJ1119" s="27"/>
      <c r="AK1119" s="27"/>
      <c r="AL1119" s="27"/>
    </row>
    <row r="1120" spans="1:38">
      <c r="A1120" s="27"/>
      <c r="B1120" s="27"/>
      <c r="C1120" s="27"/>
      <c r="D1120" s="27"/>
      <c r="E1120" s="27"/>
      <c r="F1120" s="27"/>
      <c r="G1120" s="27"/>
      <c r="H1120" s="27"/>
      <c r="I1120" s="27"/>
      <c r="J1120" s="27"/>
      <c r="K1120" s="27"/>
      <c r="L1120" s="27"/>
      <c r="M1120" s="27"/>
      <c r="N1120" s="27"/>
      <c r="O1120" s="27"/>
      <c r="P1120" s="27"/>
      <c r="Q1120" s="27"/>
      <c r="R1120" s="80"/>
      <c r="S1120" s="27"/>
      <c r="T1120" s="27"/>
      <c r="U1120" s="27"/>
      <c r="V1120" s="27"/>
      <c r="W1120" s="27"/>
      <c r="X1120" s="27"/>
      <c r="Y1120" s="27"/>
      <c r="Z1120" s="27"/>
      <c r="AA1120" s="27"/>
      <c r="AB1120" s="27"/>
      <c r="AC1120" s="27"/>
      <c r="AD1120" s="27"/>
      <c r="AE1120" s="27"/>
      <c r="AF1120" s="27"/>
      <c r="AG1120" s="27"/>
      <c r="AH1120" s="27"/>
      <c r="AI1120" s="27"/>
      <c r="AJ1120" s="27"/>
      <c r="AK1120" s="27"/>
      <c r="AL1120" s="27"/>
    </row>
    <row r="1121" spans="1:38">
      <c r="A1121" s="27"/>
      <c r="B1121" s="27"/>
      <c r="C1121" s="27"/>
      <c r="D1121" s="27"/>
      <c r="E1121" s="27"/>
      <c r="F1121" s="27"/>
      <c r="G1121" s="27"/>
      <c r="H1121" s="27"/>
      <c r="I1121" s="27"/>
      <c r="J1121" s="27"/>
      <c r="K1121" s="27"/>
      <c r="L1121" s="27"/>
      <c r="M1121" s="27"/>
      <c r="N1121" s="27"/>
      <c r="O1121" s="27"/>
      <c r="P1121" s="27"/>
      <c r="Q1121" s="27"/>
      <c r="R1121" s="80"/>
      <c r="S1121" s="27"/>
      <c r="T1121" s="27"/>
      <c r="U1121" s="27"/>
      <c r="V1121" s="27"/>
      <c r="W1121" s="27"/>
      <c r="X1121" s="27"/>
      <c r="Y1121" s="27"/>
      <c r="Z1121" s="27"/>
      <c r="AA1121" s="27"/>
      <c r="AB1121" s="27"/>
      <c r="AC1121" s="27"/>
      <c r="AD1121" s="27"/>
      <c r="AE1121" s="27"/>
      <c r="AF1121" s="27"/>
      <c r="AG1121" s="27"/>
      <c r="AH1121" s="27"/>
      <c r="AI1121" s="27"/>
      <c r="AJ1121" s="27"/>
      <c r="AK1121" s="27"/>
      <c r="AL1121" s="27"/>
    </row>
    <row r="1122" spans="1:38">
      <c r="A1122" s="27"/>
      <c r="B1122" s="27"/>
      <c r="C1122" s="27"/>
      <c r="D1122" s="27"/>
      <c r="E1122" s="27"/>
      <c r="F1122" s="27"/>
      <c r="G1122" s="27"/>
      <c r="H1122" s="27"/>
      <c r="I1122" s="27"/>
      <c r="J1122" s="27"/>
      <c r="K1122" s="27"/>
      <c r="L1122" s="27"/>
      <c r="M1122" s="27"/>
      <c r="N1122" s="27"/>
      <c r="O1122" s="27"/>
      <c r="P1122" s="27"/>
      <c r="Q1122" s="27"/>
      <c r="R1122" s="80"/>
      <c r="S1122" s="27"/>
      <c r="T1122" s="27"/>
      <c r="U1122" s="27"/>
      <c r="V1122" s="27"/>
      <c r="W1122" s="27"/>
      <c r="X1122" s="27"/>
      <c r="Y1122" s="27"/>
      <c r="Z1122" s="27"/>
      <c r="AA1122" s="27"/>
      <c r="AB1122" s="27"/>
      <c r="AC1122" s="27"/>
      <c r="AD1122" s="27"/>
      <c r="AE1122" s="27"/>
      <c r="AF1122" s="27"/>
      <c r="AG1122" s="27"/>
      <c r="AH1122" s="27"/>
      <c r="AI1122" s="27"/>
      <c r="AJ1122" s="27"/>
      <c r="AK1122" s="27"/>
      <c r="AL1122" s="27"/>
    </row>
    <row r="1123" spans="1:38">
      <c r="A1123" s="27"/>
      <c r="B1123" s="27"/>
      <c r="C1123" s="27"/>
      <c r="D1123" s="27"/>
      <c r="E1123" s="27"/>
      <c r="F1123" s="27"/>
      <c r="G1123" s="27"/>
      <c r="H1123" s="27"/>
      <c r="I1123" s="27"/>
      <c r="J1123" s="27"/>
      <c r="K1123" s="27"/>
      <c r="L1123" s="27"/>
      <c r="M1123" s="27"/>
      <c r="N1123" s="27"/>
      <c r="O1123" s="27"/>
      <c r="P1123" s="27"/>
      <c r="Q1123" s="27"/>
      <c r="R1123" s="80"/>
      <c r="S1123" s="27"/>
      <c r="T1123" s="27"/>
      <c r="U1123" s="27"/>
      <c r="V1123" s="27"/>
      <c r="W1123" s="27"/>
      <c r="X1123" s="27"/>
      <c r="Y1123" s="27"/>
      <c r="Z1123" s="27"/>
      <c r="AA1123" s="27"/>
      <c r="AB1123" s="27"/>
      <c r="AC1123" s="27"/>
      <c r="AD1123" s="27"/>
      <c r="AE1123" s="27"/>
      <c r="AF1123" s="27"/>
      <c r="AG1123" s="27"/>
      <c r="AH1123" s="27"/>
      <c r="AI1123" s="27"/>
      <c r="AJ1123" s="27"/>
      <c r="AK1123" s="27"/>
      <c r="AL1123" s="27"/>
    </row>
    <row r="1124" spans="1:38">
      <c r="A1124" s="27"/>
      <c r="B1124" s="27"/>
      <c r="C1124" s="27"/>
      <c r="D1124" s="27"/>
      <c r="E1124" s="27"/>
      <c r="F1124" s="27"/>
      <c r="G1124" s="27"/>
      <c r="H1124" s="27"/>
      <c r="I1124" s="27"/>
      <c r="J1124" s="27"/>
      <c r="K1124" s="27"/>
      <c r="L1124" s="27"/>
      <c r="M1124" s="27"/>
      <c r="N1124" s="27"/>
      <c r="O1124" s="27"/>
      <c r="P1124" s="27"/>
      <c r="Q1124" s="27"/>
      <c r="R1124" s="80"/>
      <c r="S1124" s="27"/>
      <c r="T1124" s="27"/>
      <c r="U1124" s="27"/>
      <c r="V1124" s="27"/>
      <c r="W1124" s="27"/>
      <c r="X1124" s="27"/>
      <c r="Y1124" s="27"/>
      <c r="Z1124" s="27"/>
      <c r="AA1124" s="27"/>
      <c r="AB1124" s="27"/>
      <c r="AC1124" s="27"/>
      <c r="AD1124" s="27"/>
      <c r="AE1124" s="27"/>
      <c r="AF1124" s="27"/>
      <c r="AG1124" s="27"/>
      <c r="AH1124" s="27"/>
      <c r="AI1124" s="27"/>
      <c r="AJ1124" s="27"/>
      <c r="AK1124" s="27"/>
      <c r="AL1124" s="27"/>
    </row>
    <row r="1125" spans="1:38">
      <c r="A1125" s="27"/>
      <c r="B1125" s="27"/>
      <c r="C1125" s="27"/>
      <c r="D1125" s="27"/>
      <c r="E1125" s="27"/>
      <c r="F1125" s="27"/>
      <c r="G1125" s="27"/>
      <c r="H1125" s="27"/>
      <c r="I1125" s="27"/>
      <c r="J1125" s="27"/>
      <c r="K1125" s="27"/>
      <c r="L1125" s="27"/>
      <c r="M1125" s="27"/>
      <c r="N1125" s="27"/>
      <c r="O1125" s="27"/>
      <c r="P1125" s="27"/>
      <c r="Q1125" s="27"/>
      <c r="R1125" s="80"/>
      <c r="S1125" s="27"/>
      <c r="T1125" s="27"/>
      <c r="U1125" s="27"/>
      <c r="V1125" s="27"/>
      <c r="W1125" s="27"/>
      <c r="X1125" s="27"/>
      <c r="Y1125" s="27"/>
      <c r="Z1125" s="27"/>
      <c r="AA1125" s="27"/>
      <c r="AB1125" s="27"/>
      <c r="AC1125" s="27"/>
      <c r="AD1125" s="27"/>
      <c r="AE1125" s="27"/>
      <c r="AF1125" s="27"/>
      <c r="AG1125" s="27"/>
      <c r="AH1125" s="27"/>
      <c r="AI1125" s="27"/>
      <c r="AJ1125" s="27"/>
      <c r="AK1125" s="27"/>
      <c r="AL1125" s="27"/>
    </row>
    <row r="1126" spans="1:38">
      <c r="A1126" s="27"/>
      <c r="B1126" s="27"/>
      <c r="C1126" s="27"/>
      <c r="D1126" s="27"/>
      <c r="E1126" s="27"/>
      <c r="F1126" s="27"/>
      <c r="G1126" s="27"/>
      <c r="H1126" s="27"/>
      <c r="I1126" s="27"/>
      <c r="J1126" s="27"/>
      <c r="K1126" s="27"/>
      <c r="L1126" s="27"/>
      <c r="M1126" s="27"/>
      <c r="N1126" s="27"/>
      <c r="O1126" s="27"/>
      <c r="P1126" s="27"/>
      <c r="Q1126" s="27"/>
      <c r="R1126" s="80"/>
      <c r="S1126" s="27"/>
      <c r="T1126" s="27"/>
      <c r="U1126" s="27"/>
      <c r="V1126" s="27"/>
      <c r="W1126" s="27"/>
      <c r="X1126" s="27"/>
      <c r="Y1126" s="27"/>
      <c r="Z1126" s="27"/>
      <c r="AA1126" s="27"/>
      <c r="AB1126" s="27"/>
      <c r="AC1126" s="27"/>
      <c r="AD1126" s="27"/>
      <c r="AE1126" s="27"/>
      <c r="AF1126" s="27"/>
      <c r="AG1126" s="27"/>
      <c r="AH1126" s="27"/>
      <c r="AI1126" s="27"/>
      <c r="AJ1126" s="27"/>
      <c r="AK1126" s="27"/>
      <c r="AL1126" s="27"/>
    </row>
    <row r="1127" spans="1:38">
      <c r="A1127" s="27"/>
      <c r="B1127" s="27"/>
      <c r="C1127" s="27"/>
      <c r="D1127" s="27"/>
      <c r="E1127" s="27"/>
      <c r="F1127" s="27"/>
      <c r="G1127" s="27"/>
      <c r="H1127" s="27"/>
      <c r="I1127" s="27"/>
      <c r="J1127" s="27"/>
      <c r="K1127" s="27"/>
      <c r="L1127" s="27"/>
      <c r="M1127" s="27"/>
      <c r="N1127" s="27"/>
      <c r="O1127" s="27"/>
      <c r="P1127" s="27"/>
      <c r="Q1127" s="27"/>
      <c r="R1127" s="80"/>
      <c r="S1127" s="27"/>
      <c r="T1127" s="27"/>
      <c r="U1127" s="27"/>
      <c r="V1127" s="27"/>
      <c r="W1127" s="27"/>
      <c r="X1127" s="27"/>
      <c r="Y1127" s="27"/>
      <c r="Z1127" s="27"/>
      <c r="AA1127" s="27"/>
      <c r="AB1127" s="27"/>
      <c r="AC1127" s="27"/>
      <c r="AD1127" s="27"/>
      <c r="AE1127" s="27"/>
      <c r="AF1127" s="27"/>
      <c r="AG1127" s="27"/>
      <c r="AH1127" s="27"/>
      <c r="AI1127" s="27"/>
      <c r="AJ1127" s="27"/>
      <c r="AK1127" s="27"/>
      <c r="AL1127" s="27"/>
    </row>
    <row r="1128" spans="1:38">
      <c r="A1128" s="27"/>
      <c r="B1128" s="27"/>
      <c r="C1128" s="27"/>
      <c r="D1128" s="27"/>
      <c r="E1128" s="27"/>
      <c r="F1128" s="27"/>
      <c r="G1128" s="27"/>
      <c r="H1128" s="27"/>
      <c r="I1128" s="27"/>
      <c r="J1128" s="27"/>
      <c r="K1128" s="27"/>
      <c r="L1128" s="27"/>
      <c r="M1128" s="27"/>
      <c r="N1128" s="27"/>
      <c r="O1128" s="27"/>
      <c r="P1128" s="27"/>
      <c r="Q1128" s="27"/>
      <c r="R1128" s="80"/>
      <c r="S1128" s="27"/>
      <c r="T1128" s="27"/>
      <c r="U1128" s="27"/>
      <c r="V1128" s="27"/>
      <c r="W1128" s="27"/>
      <c r="X1128" s="27"/>
      <c r="Y1128" s="27"/>
      <c r="Z1128" s="27"/>
      <c r="AA1128" s="27"/>
      <c r="AB1128" s="27"/>
      <c r="AC1128" s="27"/>
      <c r="AD1128" s="27"/>
      <c r="AE1128" s="27"/>
      <c r="AF1128" s="27"/>
      <c r="AG1128" s="27"/>
      <c r="AH1128" s="27"/>
      <c r="AI1128" s="27"/>
      <c r="AJ1128" s="27"/>
      <c r="AK1128" s="27"/>
      <c r="AL1128" s="27"/>
    </row>
    <row r="1129" spans="1:38">
      <c r="A1129" s="27"/>
      <c r="B1129" s="27"/>
      <c r="C1129" s="27"/>
      <c r="D1129" s="27"/>
      <c r="E1129" s="27"/>
      <c r="F1129" s="27"/>
      <c r="G1129" s="27"/>
      <c r="H1129" s="27"/>
      <c r="I1129" s="27"/>
      <c r="J1129" s="27"/>
      <c r="K1129" s="27"/>
      <c r="L1129" s="27"/>
      <c r="M1129" s="27"/>
      <c r="N1129" s="27"/>
      <c r="O1129" s="27"/>
      <c r="P1129" s="27"/>
      <c r="Q1129" s="27"/>
      <c r="R1129" s="80"/>
      <c r="S1129" s="27"/>
      <c r="T1129" s="27"/>
      <c r="U1129" s="27"/>
      <c r="V1129" s="27"/>
      <c r="W1129" s="27"/>
      <c r="X1129" s="27"/>
      <c r="Y1129" s="27"/>
      <c r="Z1129" s="27"/>
      <c r="AA1129" s="27"/>
      <c r="AB1129" s="27"/>
      <c r="AC1129" s="27"/>
      <c r="AD1129" s="27"/>
      <c r="AE1129" s="27"/>
      <c r="AF1129" s="27"/>
      <c r="AG1129" s="27"/>
      <c r="AH1129" s="27"/>
      <c r="AI1129" s="27"/>
      <c r="AJ1129" s="27"/>
      <c r="AK1129" s="27"/>
      <c r="AL1129" s="27"/>
    </row>
    <row r="1130" spans="1:38">
      <c r="A1130" s="27"/>
      <c r="B1130" s="27"/>
      <c r="C1130" s="27"/>
      <c r="D1130" s="27"/>
      <c r="E1130" s="27"/>
      <c r="F1130" s="27"/>
      <c r="G1130" s="27"/>
      <c r="H1130" s="27"/>
      <c r="I1130" s="27"/>
      <c r="J1130" s="27"/>
      <c r="K1130" s="27"/>
      <c r="L1130" s="27"/>
      <c r="M1130" s="27"/>
      <c r="N1130" s="27"/>
      <c r="O1130" s="27"/>
      <c r="P1130" s="27"/>
      <c r="Q1130" s="27"/>
      <c r="R1130" s="80"/>
      <c r="S1130" s="27"/>
      <c r="T1130" s="27"/>
      <c r="U1130" s="27"/>
      <c r="V1130" s="27"/>
      <c r="W1130" s="27"/>
      <c r="X1130" s="27"/>
      <c r="Y1130" s="27"/>
      <c r="Z1130" s="27"/>
      <c r="AA1130" s="27"/>
      <c r="AB1130" s="27"/>
      <c r="AC1130" s="27"/>
      <c r="AD1130" s="27"/>
      <c r="AE1130" s="27"/>
      <c r="AF1130" s="27"/>
      <c r="AG1130" s="27"/>
      <c r="AH1130" s="27"/>
      <c r="AI1130" s="27"/>
      <c r="AJ1130" s="27"/>
      <c r="AK1130" s="27"/>
      <c r="AL1130" s="27"/>
    </row>
    <row r="1131" spans="1:38">
      <c r="A1131" s="27"/>
      <c r="B1131" s="27"/>
      <c r="C1131" s="27"/>
      <c r="D1131" s="27"/>
      <c r="E1131" s="27"/>
      <c r="F1131" s="27"/>
      <c r="G1131" s="27"/>
      <c r="H1131" s="27"/>
      <c r="I1131" s="27"/>
      <c r="J1131" s="27"/>
      <c r="K1131" s="27"/>
      <c r="L1131" s="27"/>
      <c r="M1131" s="27"/>
      <c r="N1131" s="27"/>
      <c r="O1131" s="27"/>
      <c r="P1131" s="27"/>
      <c r="Q1131" s="27"/>
      <c r="R1131" s="80"/>
      <c r="S1131" s="27"/>
      <c r="T1131" s="27"/>
      <c r="U1131" s="27"/>
      <c r="V1131" s="27"/>
      <c r="W1131" s="27"/>
      <c r="X1131" s="27"/>
      <c r="Y1131" s="27"/>
      <c r="Z1131" s="27"/>
      <c r="AA1131" s="27"/>
      <c r="AB1131" s="27"/>
      <c r="AC1131" s="27"/>
      <c r="AD1131" s="27"/>
      <c r="AE1131" s="27"/>
      <c r="AF1131" s="27"/>
      <c r="AG1131" s="27"/>
      <c r="AH1131" s="27"/>
      <c r="AI1131" s="27"/>
      <c r="AJ1131" s="27"/>
      <c r="AK1131" s="27"/>
      <c r="AL1131" s="27"/>
    </row>
    <row r="1132" spans="1:38">
      <c r="A1132" s="27"/>
      <c r="B1132" s="27"/>
      <c r="C1132" s="27"/>
      <c r="D1132" s="27"/>
      <c r="E1132" s="27"/>
      <c r="F1132" s="27"/>
      <c r="G1132" s="27"/>
      <c r="H1132" s="27"/>
      <c r="I1132" s="27"/>
      <c r="J1132" s="27"/>
      <c r="K1132" s="27"/>
      <c r="L1132" s="27"/>
      <c r="M1132" s="27"/>
      <c r="N1132" s="27"/>
      <c r="O1132" s="27"/>
      <c r="P1132" s="27"/>
      <c r="Q1132" s="27"/>
      <c r="R1132" s="80"/>
      <c r="S1132" s="27"/>
      <c r="T1132" s="27"/>
      <c r="U1132" s="27"/>
      <c r="V1132" s="27"/>
      <c r="W1132" s="27"/>
      <c r="X1132" s="27"/>
      <c r="Y1132" s="27"/>
      <c r="Z1132" s="27"/>
      <c r="AA1132" s="27"/>
      <c r="AB1132" s="27"/>
      <c r="AC1132" s="27"/>
      <c r="AD1132" s="27"/>
      <c r="AE1132" s="27"/>
      <c r="AF1132" s="27"/>
      <c r="AG1132" s="27"/>
      <c r="AH1132" s="27"/>
      <c r="AI1132" s="27"/>
      <c r="AJ1132" s="27"/>
      <c r="AK1132" s="27"/>
      <c r="AL1132" s="27"/>
    </row>
    <row r="1133" spans="1:38">
      <c r="A1133" s="27"/>
      <c r="B1133" s="27"/>
      <c r="C1133" s="27"/>
      <c r="D1133" s="27"/>
      <c r="E1133" s="27"/>
      <c r="F1133" s="27"/>
      <c r="G1133" s="27"/>
      <c r="H1133" s="27"/>
      <c r="I1133" s="27"/>
      <c r="J1133" s="27"/>
      <c r="K1133" s="27"/>
      <c r="L1133" s="27"/>
      <c r="M1133" s="27"/>
      <c r="N1133" s="27"/>
      <c r="O1133" s="27"/>
      <c r="P1133" s="27"/>
      <c r="Q1133" s="27"/>
      <c r="R1133" s="80"/>
      <c r="S1133" s="27"/>
      <c r="T1133" s="27"/>
      <c r="U1133" s="27"/>
      <c r="V1133" s="27"/>
      <c r="W1133" s="27"/>
      <c r="X1133" s="27"/>
      <c r="Y1133" s="27"/>
      <c r="Z1133" s="27"/>
      <c r="AA1133" s="27"/>
      <c r="AB1133" s="27"/>
      <c r="AC1133" s="27"/>
      <c r="AD1133" s="27"/>
      <c r="AE1133" s="27"/>
      <c r="AF1133" s="27"/>
      <c r="AG1133" s="27"/>
      <c r="AH1133" s="27"/>
      <c r="AI1133" s="27"/>
      <c r="AJ1133" s="27"/>
      <c r="AK1133" s="27"/>
      <c r="AL1133" s="27"/>
    </row>
    <row r="1134" spans="1:38">
      <c r="A1134" s="27"/>
      <c r="B1134" s="27"/>
      <c r="C1134" s="27"/>
      <c r="D1134" s="27"/>
      <c r="E1134" s="27"/>
      <c r="F1134" s="27"/>
      <c r="G1134" s="27"/>
      <c r="H1134" s="27"/>
      <c r="I1134" s="27"/>
      <c r="J1134" s="27"/>
      <c r="K1134" s="27"/>
      <c r="L1134" s="27"/>
      <c r="M1134" s="27"/>
      <c r="N1134" s="27"/>
      <c r="O1134" s="27"/>
      <c r="P1134" s="27"/>
      <c r="Q1134" s="27"/>
      <c r="R1134" s="80"/>
      <c r="S1134" s="27"/>
      <c r="T1134" s="27"/>
      <c r="U1134" s="27"/>
      <c r="V1134" s="27"/>
      <c r="W1134" s="27"/>
      <c r="X1134" s="27"/>
      <c r="Y1134" s="27"/>
      <c r="Z1134" s="27"/>
      <c r="AA1134" s="27"/>
      <c r="AB1134" s="27"/>
      <c r="AC1134" s="27"/>
      <c r="AD1134" s="27"/>
      <c r="AE1134" s="27"/>
      <c r="AF1134" s="27"/>
      <c r="AG1134" s="27"/>
      <c r="AH1134" s="27"/>
      <c r="AI1134" s="27"/>
      <c r="AJ1134" s="27"/>
      <c r="AK1134" s="27"/>
      <c r="AL1134" s="27"/>
    </row>
    <row r="1135" spans="1:38">
      <c r="A1135" s="27"/>
      <c r="B1135" s="27"/>
      <c r="C1135" s="27"/>
      <c r="D1135" s="27"/>
      <c r="E1135" s="27"/>
      <c r="F1135" s="27"/>
      <c r="G1135" s="27"/>
      <c r="H1135" s="27"/>
      <c r="I1135" s="27"/>
      <c r="J1135" s="27"/>
      <c r="K1135" s="27"/>
      <c r="L1135" s="27"/>
      <c r="M1135" s="27"/>
      <c r="N1135" s="27"/>
      <c r="O1135" s="27"/>
      <c r="P1135" s="27"/>
      <c r="Q1135" s="27"/>
      <c r="R1135" s="80"/>
      <c r="S1135" s="27"/>
      <c r="T1135" s="27"/>
      <c r="U1135" s="27"/>
      <c r="V1135" s="27"/>
      <c r="W1135" s="27"/>
      <c r="X1135" s="27"/>
      <c r="Y1135" s="27"/>
      <c r="Z1135" s="27"/>
      <c r="AA1135" s="27"/>
      <c r="AB1135" s="27"/>
      <c r="AC1135" s="27"/>
      <c r="AD1135" s="27"/>
      <c r="AE1135" s="27"/>
      <c r="AF1135" s="27"/>
      <c r="AG1135" s="27"/>
      <c r="AH1135" s="27"/>
      <c r="AI1135" s="27"/>
      <c r="AJ1135" s="27"/>
      <c r="AK1135" s="27"/>
      <c r="AL1135" s="27"/>
    </row>
    <row r="1136" spans="1:38">
      <c r="A1136" s="27"/>
      <c r="B1136" s="27"/>
      <c r="C1136" s="27"/>
      <c r="D1136" s="27"/>
      <c r="E1136" s="27"/>
      <c r="F1136" s="27"/>
      <c r="G1136" s="27"/>
      <c r="H1136" s="27"/>
      <c r="I1136" s="27"/>
      <c r="J1136" s="27"/>
      <c r="K1136" s="27"/>
      <c r="L1136" s="27"/>
      <c r="M1136" s="27"/>
      <c r="N1136" s="27"/>
      <c r="O1136" s="27"/>
      <c r="P1136" s="27"/>
      <c r="Q1136" s="27"/>
      <c r="R1136" s="80"/>
      <c r="S1136" s="27"/>
      <c r="T1136" s="27"/>
      <c r="U1136" s="27"/>
      <c r="V1136" s="27"/>
      <c r="W1136" s="27"/>
      <c r="X1136" s="27"/>
      <c r="Y1136" s="27"/>
      <c r="Z1136" s="27"/>
      <c r="AA1136" s="27"/>
      <c r="AB1136" s="27"/>
      <c r="AC1136" s="27"/>
      <c r="AD1136" s="27"/>
      <c r="AE1136" s="27"/>
      <c r="AF1136" s="27"/>
      <c r="AG1136" s="27"/>
      <c r="AH1136" s="27"/>
      <c r="AI1136" s="27"/>
      <c r="AJ1136" s="27"/>
      <c r="AK1136" s="27"/>
      <c r="AL1136" s="27"/>
    </row>
    <row r="1137" spans="1:38">
      <c r="A1137" s="27"/>
      <c r="B1137" s="27"/>
      <c r="C1137" s="27"/>
      <c r="D1137" s="27"/>
      <c r="E1137" s="27"/>
      <c r="F1137" s="27"/>
      <c r="G1137" s="27"/>
      <c r="H1137" s="27"/>
      <c r="I1137" s="27"/>
      <c r="J1137" s="27"/>
      <c r="K1137" s="27"/>
      <c r="L1137" s="27"/>
      <c r="M1137" s="27"/>
      <c r="N1137" s="27"/>
      <c r="O1137" s="27"/>
      <c r="P1137" s="27"/>
      <c r="Q1137" s="27"/>
      <c r="R1137" s="80"/>
      <c r="S1137" s="27"/>
      <c r="T1137" s="27"/>
      <c r="U1137" s="27"/>
      <c r="V1137" s="27"/>
      <c r="W1137" s="27"/>
      <c r="X1137" s="27"/>
      <c r="Y1137" s="27"/>
      <c r="Z1137" s="27"/>
      <c r="AA1137" s="27"/>
      <c r="AB1137" s="27"/>
      <c r="AC1137" s="27"/>
      <c r="AD1137" s="27"/>
      <c r="AE1137" s="27"/>
      <c r="AF1137" s="27"/>
      <c r="AG1137" s="27"/>
      <c r="AH1137" s="27"/>
      <c r="AI1137" s="27"/>
      <c r="AJ1137" s="27"/>
      <c r="AK1137" s="27"/>
      <c r="AL1137" s="27"/>
    </row>
    <row r="1138" spans="1:38">
      <c r="A1138" s="27"/>
      <c r="B1138" s="27"/>
      <c r="C1138" s="27"/>
      <c r="D1138" s="27"/>
      <c r="E1138" s="27"/>
      <c r="F1138" s="27"/>
      <c r="G1138" s="27"/>
      <c r="H1138" s="27"/>
      <c r="I1138" s="27"/>
      <c r="J1138" s="27"/>
      <c r="K1138" s="27"/>
      <c r="L1138" s="27"/>
      <c r="M1138" s="27"/>
      <c r="N1138" s="27"/>
      <c r="O1138" s="27"/>
      <c r="P1138" s="27"/>
      <c r="Q1138" s="27"/>
      <c r="R1138" s="80"/>
      <c r="S1138" s="27"/>
      <c r="T1138" s="27"/>
      <c r="U1138" s="27"/>
      <c r="V1138" s="27"/>
      <c r="W1138" s="27"/>
      <c r="X1138" s="27"/>
      <c r="Y1138" s="27"/>
      <c r="Z1138" s="27"/>
      <c r="AA1138" s="27"/>
      <c r="AB1138" s="27"/>
      <c r="AC1138" s="27"/>
      <c r="AD1138" s="27"/>
      <c r="AE1138" s="27"/>
      <c r="AF1138" s="27"/>
      <c r="AG1138" s="27"/>
      <c r="AH1138" s="27"/>
      <c r="AI1138" s="27"/>
      <c r="AJ1138" s="27"/>
      <c r="AK1138" s="27"/>
      <c r="AL1138" s="27"/>
    </row>
    <row r="1139" spans="1:38">
      <c r="A1139" s="27"/>
      <c r="B1139" s="27"/>
      <c r="C1139" s="27"/>
      <c r="D1139" s="27"/>
      <c r="E1139" s="27"/>
      <c r="F1139" s="27"/>
      <c r="G1139" s="27"/>
      <c r="H1139" s="27"/>
      <c r="I1139" s="27"/>
      <c r="J1139" s="27"/>
      <c r="K1139" s="27"/>
      <c r="L1139" s="27"/>
      <c r="M1139" s="27"/>
      <c r="N1139" s="27"/>
      <c r="O1139" s="27"/>
      <c r="P1139" s="27"/>
      <c r="Q1139" s="27"/>
      <c r="R1139" s="80"/>
      <c r="S1139" s="27"/>
      <c r="T1139" s="27"/>
      <c r="U1139" s="27"/>
      <c r="V1139" s="27"/>
      <c r="W1139" s="27"/>
      <c r="X1139" s="27"/>
      <c r="Y1139" s="27"/>
      <c r="Z1139" s="27"/>
      <c r="AA1139" s="27"/>
      <c r="AB1139" s="27"/>
      <c r="AC1139" s="27"/>
      <c r="AD1139" s="27"/>
      <c r="AE1139" s="27"/>
      <c r="AF1139" s="27"/>
      <c r="AG1139" s="27"/>
      <c r="AH1139" s="27"/>
      <c r="AI1139" s="27"/>
      <c r="AJ1139" s="27"/>
      <c r="AK1139" s="27"/>
      <c r="AL1139" s="27"/>
    </row>
    <row r="1140" spans="1:38">
      <c r="A1140" s="27"/>
      <c r="B1140" s="27"/>
      <c r="C1140" s="27"/>
      <c r="D1140" s="27"/>
      <c r="E1140" s="27"/>
      <c r="F1140" s="27"/>
      <c r="G1140" s="27"/>
      <c r="H1140" s="27"/>
      <c r="I1140" s="27"/>
      <c r="J1140" s="27"/>
      <c r="K1140" s="27"/>
      <c r="L1140" s="27"/>
      <c r="M1140" s="27"/>
      <c r="N1140" s="27"/>
      <c r="O1140" s="27"/>
      <c r="P1140" s="27"/>
      <c r="Q1140" s="27"/>
      <c r="R1140" s="80"/>
      <c r="S1140" s="27"/>
      <c r="T1140" s="27"/>
      <c r="U1140" s="27"/>
      <c r="V1140" s="27"/>
      <c r="W1140" s="27"/>
      <c r="X1140" s="27"/>
      <c r="Y1140" s="27"/>
      <c r="Z1140" s="27"/>
      <c r="AA1140" s="27"/>
      <c r="AB1140" s="27"/>
      <c r="AC1140" s="27"/>
      <c r="AD1140" s="27"/>
      <c r="AE1140" s="27"/>
      <c r="AF1140" s="27"/>
      <c r="AG1140" s="27"/>
      <c r="AH1140" s="27"/>
      <c r="AI1140" s="27"/>
      <c r="AJ1140" s="27"/>
      <c r="AK1140" s="27"/>
      <c r="AL1140" s="27"/>
    </row>
    <row r="1141" spans="1:38">
      <c r="A1141" s="27"/>
      <c r="B1141" s="27"/>
      <c r="C1141" s="27"/>
      <c r="D1141" s="27"/>
      <c r="E1141" s="27"/>
      <c r="F1141" s="27"/>
      <c r="G1141" s="27"/>
      <c r="H1141" s="27"/>
      <c r="I1141" s="27"/>
      <c r="J1141" s="27"/>
      <c r="K1141" s="27"/>
      <c r="L1141" s="27"/>
      <c r="M1141" s="27"/>
      <c r="N1141" s="27"/>
      <c r="O1141" s="27"/>
      <c r="P1141" s="27"/>
      <c r="Q1141" s="27"/>
      <c r="R1141" s="80"/>
      <c r="S1141" s="27"/>
      <c r="T1141" s="27"/>
      <c r="U1141" s="27"/>
      <c r="V1141" s="27"/>
      <c r="W1141" s="27"/>
      <c r="X1141" s="27"/>
      <c r="Y1141" s="27"/>
      <c r="Z1141" s="27"/>
      <c r="AA1141" s="27"/>
      <c r="AB1141" s="27"/>
      <c r="AC1141" s="27"/>
      <c r="AD1141" s="27"/>
      <c r="AE1141" s="27"/>
      <c r="AF1141" s="27"/>
      <c r="AG1141" s="27"/>
      <c r="AH1141" s="27"/>
      <c r="AI1141" s="27"/>
      <c r="AJ1141" s="27"/>
      <c r="AK1141" s="27"/>
      <c r="AL1141" s="27"/>
    </row>
    <row r="1142" spans="1:38">
      <c r="A1142" s="27"/>
      <c r="B1142" s="27"/>
      <c r="C1142" s="27"/>
      <c r="D1142" s="27"/>
      <c r="E1142" s="27"/>
      <c r="F1142" s="27"/>
      <c r="G1142" s="27"/>
      <c r="H1142" s="27"/>
      <c r="I1142" s="27"/>
      <c r="J1142" s="27"/>
      <c r="K1142" s="27"/>
      <c r="L1142" s="27"/>
      <c r="M1142" s="27"/>
      <c r="N1142" s="27"/>
      <c r="O1142" s="27"/>
      <c r="P1142" s="27"/>
      <c r="Q1142" s="27"/>
      <c r="R1142" s="80"/>
      <c r="S1142" s="27"/>
      <c r="T1142" s="27"/>
      <c r="U1142" s="27"/>
      <c r="V1142" s="27"/>
      <c r="W1142" s="27"/>
      <c r="X1142" s="27"/>
      <c r="Y1142" s="27"/>
      <c r="Z1142" s="27"/>
      <c r="AA1142" s="27"/>
      <c r="AB1142" s="27"/>
      <c r="AC1142" s="27"/>
      <c r="AD1142" s="27"/>
      <c r="AE1142" s="27"/>
      <c r="AF1142" s="27"/>
      <c r="AG1142" s="27"/>
      <c r="AH1142" s="27"/>
      <c r="AI1142" s="27"/>
      <c r="AJ1142" s="27"/>
      <c r="AK1142" s="27"/>
      <c r="AL1142" s="27"/>
    </row>
    <row r="1143" spans="1:38">
      <c r="A1143" s="27"/>
      <c r="B1143" s="27"/>
      <c r="C1143" s="27"/>
      <c r="D1143" s="27"/>
      <c r="E1143" s="27"/>
      <c r="F1143" s="27"/>
      <c r="G1143" s="27"/>
      <c r="H1143" s="27"/>
      <c r="I1143" s="27"/>
      <c r="J1143" s="27"/>
      <c r="K1143" s="27"/>
      <c r="L1143" s="27"/>
      <c r="M1143" s="27"/>
      <c r="N1143" s="27"/>
      <c r="O1143" s="27"/>
      <c r="P1143" s="27"/>
      <c r="Q1143" s="27"/>
      <c r="R1143" s="80"/>
      <c r="S1143" s="27"/>
      <c r="T1143" s="27"/>
      <c r="U1143" s="27"/>
      <c r="V1143" s="27"/>
      <c r="W1143" s="27"/>
      <c r="X1143" s="27"/>
      <c r="Y1143" s="27"/>
      <c r="Z1143" s="27"/>
      <c r="AA1143" s="27"/>
      <c r="AB1143" s="27"/>
      <c r="AC1143" s="27"/>
      <c r="AD1143" s="27"/>
      <c r="AE1143" s="27"/>
      <c r="AF1143" s="27"/>
      <c r="AG1143" s="27"/>
      <c r="AH1143" s="27"/>
      <c r="AI1143" s="27"/>
      <c r="AJ1143" s="27"/>
      <c r="AK1143" s="27"/>
      <c r="AL1143" s="27"/>
    </row>
    <row r="1144" spans="1:38">
      <c r="A1144" s="27"/>
      <c r="B1144" s="27"/>
      <c r="C1144" s="27"/>
      <c r="D1144" s="27"/>
      <c r="E1144" s="27"/>
      <c r="F1144" s="27"/>
      <c r="G1144" s="27"/>
      <c r="H1144" s="27"/>
      <c r="I1144" s="27"/>
      <c r="J1144" s="27"/>
      <c r="K1144" s="27"/>
      <c r="L1144" s="27"/>
      <c r="M1144" s="27"/>
      <c r="N1144" s="27"/>
      <c r="O1144" s="27"/>
      <c r="P1144" s="27"/>
      <c r="Q1144" s="27"/>
      <c r="R1144" s="80"/>
      <c r="S1144" s="27"/>
      <c r="T1144" s="27"/>
      <c r="U1144" s="27"/>
      <c r="V1144" s="27"/>
      <c r="W1144" s="27"/>
      <c r="X1144" s="27"/>
      <c r="Y1144" s="27"/>
      <c r="Z1144" s="27"/>
      <c r="AA1144" s="27"/>
      <c r="AB1144" s="27"/>
      <c r="AC1144" s="27"/>
      <c r="AD1144" s="27"/>
      <c r="AE1144" s="27"/>
      <c r="AF1144" s="27"/>
      <c r="AG1144" s="27"/>
      <c r="AH1144" s="27"/>
      <c r="AI1144" s="27"/>
      <c r="AJ1144" s="27"/>
      <c r="AK1144" s="27"/>
      <c r="AL1144" s="27"/>
    </row>
    <row r="1145" spans="1:38">
      <c r="A1145" s="27"/>
      <c r="B1145" s="27"/>
      <c r="C1145" s="27"/>
      <c r="D1145" s="27"/>
      <c r="E1145" s="27"/>
      <c r="F1145" s="27"/>
      <c r="G1145" s="27"/>
      <c r="H1145" s="27"/>
      <c r="I1145" s="27"/>
      <c r="J1145" s="27"/>
      <c r="K1145" s="27"/>
      <c r="L1145" s="27"/>
      <c r="M1145" s="27"/>
      <c r="N1145" s="27"/>
      <c r="O1145" s="27"/>
      <c r="P1145" s="27"/>
      <c r="Q1145" s="27"/>
      <c r="R1145" s="80"/>
      <c r="S1145" s="27"/>
      <c r="T1145" s="27"/>
      <c r="U1145" s="27"/>
      <c r="V1145" s="27"/>
      <c r="W1145" s="27"/>
      <c r="X1145" s="27"/>
      <c r="Y1145" s="27"/>
      <c r="Z1145" s="27"/>
      <c r="AA1145" s="27"/>
      <c r="AB1145" s="27"/>
      <c r="AC1145" s="27"/>
      <c r="AD1145" s="27"/>
      <c r="AE1145" s="27"/>
      <c r="AF1145" s="27"/>
      <c r="AG1145" s="27"/>
      <c r="AH1145" s="27"/>
      <c r="AI1145" s="27"/>
      <c r="AJ1145" s="27"/>
      <c r="AK1145" s="27"/>
      <c r="AL1145" s="27"/>
    </row>
    <row r="1146" spans="1:38">
      <c r="A1146" s="27"/>
      <c r="B1146" s="27"/>
      <c r="C1146" s="27"/>
      <c r="D1146" s="27"/>
      <c r="E1146" s="27"/>
      <c r="F1146" s="27"/>
      <c r="G1146" s="27"/>
      <c r="H1146" s="27"/>
      <c r="I1146" s="27"/>
      <c r="J1146" s="27"/>
      <c r="K1146" s="27"/>
      <c r="L1146" s="27"/>
      <c r="M1146" s="27"/>
      <c r="N1146" s="27"/>
      <c r="O1146" s="27"/>
      <c r="P1146" s="27"/>
      <c r="Q1146" s="27"/>
      <c r="R1146" s="80"/>
      <c r="S1146" s="27"/>
      <c r="T1146" s="27"/>
      <c r="U1146" s="27"/>
      <c r="V1146" s="27"/>
      <c r="W1146" s="27"/>
      <c r="X1146" s="27"/>
      <c r="Y1146" s="27"/>
      <c r="Z1146" s="27"/>
      <c r="AA1146" s="27"/>
      <c r="AB1146" s="27"/>
      <c r="AC1146" s="27"/>
      <c r="AD1146" s="27"/>
      <c r="AE1146" s="27"/>
      <c r="AF1146" s="27"/>
      <c r="AG1146" s="27"/>
      <c r="AH1146" s="27"/>
      <c r="AI1146" s="27"/>
      <c r="AJ1146" s="27"/>
      <c r="AK1146" s="27"/>
      <c r="AL1146" s="27"/>
    </row>
    <row r="1147" spans="1:38">
      <c r="A1147" s="27"/>
      <c r="B1147" s="27"/>
      <c r="C1147" s="27"/>
      <c r="D1147" s="27"/>
      <c r="E1147" s="27"/>
      <c r="F1147" s="27"/>
      <c r="G1147" s="27"/>
      <c r="H1147" s="27"/>
      <c r="I1147" s="27"/>
      <c r="J1147" s="27"/>
      <c r="K1147" s="27"/>
      <c r="L1147" s="27"/>
      <c r="M1147" s="27"/>
      <c r="N1147" s="27"/>
      <c r="O1147" s="27"/>
      <c r="P1147" s="27"/>
      <c r="Q1147" s="27"/>
      <c r="R1147" s="80"/>
      <c r="S1147" s="27"/>
      <c r="T1147" s="27"/>
      <c r="U1147" s="27"/>
      <c r="V1147" s="27"/>
      <c r="W1147" s="27"/>
      <c r="X1147" s="27"/>
      <c r="Y1147" s="27"/>
      <c r="Z1147" s="27"/>
      <c r="AA1147" s="27"/>
      <c r="AB1147" s="27"/>
      <c r="AC1147" s="27"/>
      <c r="AD1147" s="27"/>
      <c r="AE1147" s="27"/>
      <c r="AF1147" s="27"/>
      <c r="AG1147" s="27"/>
      <c r="AH1147" s="27"/>
      <c r="AI1147" s="27"/>
      <c r="AJ1147" s="27"/>
      <c r="AK1147" s="27"/>
      <c r="AL1147" s="27"/>
    </row>
    <row r="1148" spans="1:38">
      <c r="A1148" s="27"/>
      <c r="B1148" s="27"/>
      <c r="C1148" s="27"/>
      <c r="D1148" s="27"/>
      <c r="E1148" s="27"/>
      <c r="F1148" s="27"/>
      <c r="G1148" s="27"/>
      <c r="H1148" s="27"/>
      <c r="I1148" s="27"/>
      <c r="J1148" s="27"/>
      <c r="K1148" s="27"/>
      <c r="L1148" s="27"/>
      <c r="M1148" s="27"/>
      <c r="N1148" s="27"/>
      <c r="O1148" s="27"/>
      <c r="P1148" s="27"/>
      <c r="Q1148" s="27"/>
      <c r="R1148" s="80"/>
      <c r="S1148" s="27"/>
      <c r="T1148" s="27"/>
      <c r="U1148" s="27"/>
      <c r="V1148" s="27"/>
      <c r="W1148" s="27"/>
      <c r="X1148" s="27"/>
      <c r="Y1148" s="27"/>
      <c r="Z1148" s="27"/>
      <c r="AA1148" s="27"/>
      <c r="AB1148" s="27"/>
      <c r="AC1148" s="27"/>
      <c r="AD1148" s="27"/>
      <c r="AE1148" s="27"/>
      <c r="AF1148" s="27"/>
      <c r="AG1148" s="27"/>
      <c r="AH1148" s="27"/>
      <c r="AI1148" s="27"/>
      <c r="AJ1148" s="27"/>
      <c r="AK1148" s="27"/>
      <c r="AL1148" s="27"/>
    </row>
    <row r="1149" spans="1:38">
      <c r="A1149" s="27"/>
      <c r="B1149" s="27"/>
      <c r="C1149" s="27"/>
      <c r="D1149" s="27"/>
      <c r="E1149" s="27"/>
      <c r="F1149" s="27"/>
      <c r="G1149" s="27"/>
      <c r="H1149" s="27"/>
      <c r="I1149" s="27"/>
      <c r="J1149" s="27"/>
      <c r="K1149" s="27"/>
      <c r="L1149" s="27"/>
      <c r="M1149" s="27"/>
      <c r="N1149" s="27"/>
      <c r="O1149" s="27"/>
      <c r="P1149" s="27"/>
      <c r="Q1149" s="27"/>
      <c r="R1149" s="80"/>
      <c r="S1149" s="27"/>
      <c r="T1149" s="27"/>
      <c r="U1149" s="27"/>
      <c r="V1149" s="27"/>
      <c r="W1149" s="27"/>
      <c r="X1149" s="27"/>
      <c r="Y1149" s="27"/>
      <c r="Z1149" s="27"/>
      <c r="AA1149" s="27"/>
      <c r="AB1149" s="27"/>
      <c r="AC1149" s="27"/>
      <c r="AD1149" s="27"/>
      <c r="AE1149" s="27"/>
      <c r="AF1149" s="27"/>
      <c r="AG1149" s="27"/>
      <c r="AH1149" s="27"/>
      <c r="AI1149" s="27"/>
      <c r="AJ1149" s="27"/>
      <c r="AK1149" s="27"/>
      <c r="AL1149" s="27"/>
    </row>
    <row r="1150" spans="1:38">
      <c r="A1150" s="27"/>
      <c r="B1150" s="27"/>
      <c r="C1150" s="27"/>
      <c r="D1150" s="27"/>
      <c r="E1150" s="27"/>
      <c r="F1150" s="27"/>
      <c r="G1150" s="27"/>
      <c r="H1150" s="27"/>
      <c r="I1150" s="27"/>
      <c r="J1150" s="27"/>
      <c r="K1150" s="27"/>
      <c r="L1150" s="27"/>
      <c r="M1150" s="27"/>
      <c r="N1150" s="27"/>
      <c r="O1150" s="27"/>
      <c r="P1150" s="27"/>
      <c r="Q1150" s="27"/>
      <c r="R1150" s="80"/>
      <c r="S1150" s="27"/>
      <c r="T1150" s="27"/>
      <c r="U1150" s="27"/>
      <c r="V1150" s="27"/>
      <c r="W1150" s="27"/>
      <c r="X1150" s="27"/>
      <c r="Y1150" s="27"/>
      <c r="Z1150" s="27"/>
      <c r="AA1150" s="27"/>
      <c r="AB1150" s="27"/>
      <c r="AC1150" s="27"/>
      <c r="AD1150" s="27"/>
      <c r="AE1150" s="27"/>
      <c r="AF1150" s="27"/>
      <c r="AG1150" s="27"/>
      <c r="AH1150" s="27"/>
      <c r="AI1150" s="27"/>
      <c r="AJ1150" s="27"/>
      <c r="AK1150" s="27"/>
      <c r="AL1150" s="27"/>
    </row>
    <row r="1151" spans="1:38">
      <c r="A1151" s="27"/>
      <c r="B1151" s="27"/>
      <c r="C1151" s="27"/>
      <c r="D1151" s="27"/>
      <c r="E1151" s="27"/>
      <c r="F1151" s="27"/>
      <c r="G1151" s="27"/>
      <c r="H1151" s="27"/>
      <c r="I1151" s="27"/>
      <c r="J1151" s="27"/>
      <c r="K1151" s="27"/>
      <c r="L1151" s="27"/>
      <c r="M1151" s="27"/>
      <c r="N1151" s="27"/>
      <c r="O1151" s="27"/>
      <c r="P1151" s="27"/>
      <c r="Q1151" s="27"/>
      <c r="R1151" s="80"/>
      <c r="S1151" s="27"/>
      <c r="T1151" s="27"/>
      <c r="U1151" s="27"/>
      <c r="V1151" s="27"/>
      <c r="W1151" s="27"/>
      <c r="X1151" s="27"/>
      <c r="Y1151" s="27"/>
      <c r="Z1151" s="27"/>
      <c r="AA1151" s="27"/>
      <c r="AB1151" s="27"/>
      <c r="AC1151" s="27"/>
      <c r="AD1151" s="27"/>
      <c r="AE1151" s="27"/>
      <c r="AF1151" s="27"/>
      <c r="AG1151" s="27"/>
      <c r="AH1151" s="27"/>
      <c r="AI1151" s="27"/>
      <c r="AJ1151" s="27"/>
      <c r="AK1151" s="27"/>
      <c r="AL1151" s="27"/>
    </row>
    <row r="1152" spans="1:38">
      <c r="A1152" s="27"/>
      <c r="B1152" s="27"/>
      <c r="C1152" s="27"/>
      <c r="D1152" s="27"/>
      <c r="E1152" s="27"/>
      <c r="F1152" s="27"/>
      <c r="G1152" s="27"/>
      <c r="H1152" s="27"/>
      <c r="I1152" s="27"/>
      <c r="J1152" s="27"/>
      <c r="K1152" s="27"/>
      <c r="L1152" s="27"/>
      <c r="M1152" s="27"/>
      <c r="N1152" s="27"/>
      <c r="O1152" s="27"/>
      <c r="P1152" s="27"/>
      <c r="Q1152" s="27"/>
      <c r="R1152" s="80"/>
      <c r="S1152" s="27"/>
      <c r="T1152" s="27"/>
      <c r="U1152" s="27"/>
      <c r="V1152" s="27"/>
      <c r="W1152" s="27"/>
      <c r="X1152" s="27"/>
      <c r="Y1152" s="27"/>
      <c r="Z1152" s="27"/>
      <c r="AA1152" s="27"/>
      <c r="AB1152" s="27"/>
      <c r="AC1152" s="27"/>
      <c r="AD1152" s="27"/>
      <c r="AE1152" s="27"/>
      <c r="AF1152" s="27"/>
      <c r="AG1152" s="27"/>
      <c r="AH1152" s="27"/>
      <c r="AI1152" s="27"/>
      <c r="AJ1152" s="27"/>
      <c r="AK1152" s="27"/>
      <c r="AL1152" s="27"/>
    </row>
    <row r="1153" spans="1:38">
      <c r="A1153" s="27"/>
      <c r="B1153" s="27"/>
      <c r="C1153" s="27"/>
      <c r="D1153" s="27"/>
      <c r="E1153" s="27"/>
      <c r="F1153" s="27"/>
      <c r="G1153" s="27"/>
      <c r="H1153" s="27"/>
      <c r="I1153" s="27"/>
      <c r="J1153" s="27"/>
      <c r="K1153" s="27"/>
      <c r="L1153" s="27"/>
      <c r="M1153" s="27"/>
      <c r="N1153" s="27"/>
      <c r="O1153" s="27"/>
      <c r="P1153" s="27"/>
      <c r="Q1153" s="27"/>
      <c r="R1153" s="80"/>
      <c r="S1153" s="27"/>
      <c r="T1153" s="27"/>
      <c r="U1153" s="27"/>
      <c r="V1153" s="27"/>
      <c r="W1153" s="27"/>
      <c r="X1153" s="27"/>
      <c r="Y1153" s="27"/>
      <c r="Z1153" s="27"/>
      <c r="AA1153" s="27"/>
      <c r="AB1153" s="27"/>
      <c r="AC1153" s="27"/>
      <c r="AD1153" s="27"/>
      <c r="AE1153" s="27"/>
      <c r="AF1153" s="27"/>
      <c r="AG1153" s="27"/>
      <c r="AH1153" s="27"/>
      <c r="AI1153" s="27"/>
      <c r="AJ1153" s="27"/>
      <c r="AK1153" s="27"/>
      <c r="AL1153" s="27"/>
    </row>
    <row r="1154" spans="1:38">
      <c r="A1154" s="27"/>
      <c r="B1154" s="27"/>
      <c r="C1154" s="27"/>
      <c r="D1154" s="27"/>
      <c r="E1154" s="27"/>
      <c r="F1154" s="27"/>
      <c r="G1154" s="27"/>
      <c r="H1154" s="27"/>
      <c r="I1154" s="27"/>
      <c r="J1154" s="27"/>
      <c r="K1154" s="27"/>
      <c r="L1154" s="27"/>
      <c r="M1154" s="27"/>
      <c r="N1154" s="27"/>
      <c r="O1154" s="27"/>
      <c r="P1154" s="27"/>
      <c r="Q1154" s="27"/>
      <c r="R1154" s="80"/>
      <c r="S1154" s="27"/>
      <c r="T1154" s="27"/>
      <c r="U1154" s="27"/>
      <c r="V1154" s="27"/>
      <c r="W1154" s="27"/>
      <c r="X1154" s="27"/>
      <c r="Y1154" s="27"/>
      <c r="Z1154" s="27"/>
      <c r="AA1154" s="27"/>
      <c r="AB1154" s="27"/>
      <c r="AC1154" s="27"/>
      <c r="AD1154" s="27"/>
      <c r="AE1154" s="27"/>
      <c r="AF1154" s="27"/>
      <c r="AG1154" s="27"/>
      <c r="AH1154" s="27"/>
      <c r="AI1154" s="27"/>
      <c r="AJ1154" s="27"/>
      <c r="AK1154" s="27"/>
      <c r="AL1154" s="27"/>
    </row>
    <row r="1155" spans="1:38">
      <c r="A1155" s="27"/>
      <c r="B1155" s="27"/>
      <c r="C1155" s="27"/>
      <c r="D1155" s="27"/>
      <c r="E1155" s="27"/>
      <c r="F1155" s="27"/>
      <c r="G1155" s="27"/>
      <c r="H1155" s="27"/>
      <c r="I1155" s="27"/>
      <c r="J1155" s="27"/>
      <c r="K1155" s="27"/>
      <c r="L1155" s="27"/>
      <c r="M1155" s="27"/>
      <c r="N1155" s="27"/>
      <c r="O1155" s="27"/>
      <c r="P1155" s="27"/>
      <c r="Q1155" s="27"/>
      <c r="R1155" s="80"/>
      <c r="S1155" s="27"/>
      <c r="T1155" s="27"/>
      <c r="U1155" s="27"/>
      <c r="V1155" s="27"/>
      <c r="W1155" s="27"/>
      <c r="X1155" s="27"/>
      <c r="Y1155" s="27"/>
      <c r="Z1155" s="27"/>
      <c r="AA1155" s="27"/>
      <c r="AB1155" s="27"/>
      <c r="AC1155" s="27"/>
      <c r="AD1155" s="27"/>
      <c r="AE1155" s="27"/>
      <c r="AF1155" s="27"/>
      <c r="AG1155" s="27"/>
      <c r="AH1155" s="27"/>
      <c r="AI1155" s="27"/>
      <c r="AJ1155" s="27"/>
      <c r="AK1155" s="27"/>
      <c r="AL1155" s="27"/>
    </row>
    <row r="1156" spans="1:38">
      <c r="A1156" s="27"/>
      <c r="B1156" s="27"/>
      <c r="C1156" s="27"/>
      <c r="D1156" s="27"/>
      <c r="E1156" s="27"/>
      <c r="F1156" s="27"/>
      <c r="G1156" s="27"/>
      <c r="H1156" s="27"/>
      <c r="I1156" s="27"/>
      <c r="J1156" s="27"/>
      <c r="K1156" s="27"/>
      <c r="L1156" s="27"/>
      <c r="M1156" s="27"/>
      <c r="N1156" s="27"/>
      <c r="O1156" s="27"/>
      <c r="P1156" s="27"/>
      <c r="Q1156" s="27"/>
      <c r="R1156" s="80"/>
      <c r="S1156" s="27"/>
      <c r="T1156" s="27"/>
      <c r="U1156" s="27"/>
      <c r="V1156" s="27"/>
      <c r="W1156" s="27"/>
      <c r="X1156" s="27"/>
      <c r="Y1156" s="27"/>
      <c r="Z1156" s="27"/>
      <c r="AA1156" s="27"/>
      <c r="AB1156" s="27"/>
      <c r="AC1156" s="27"/>
      <c r="AD1156" s="27"/>
      <c r="AE1156" s="27"/>
      <c r="AF1156" s="27"/>
      <c r="AG1156" s="27"/>
      <c r="AH1156" s="27"/>
      <c r="AI1156" s="27"/>
      <c r="AJ1156" s="27"/>
      <c r="AK1156" s="27"/>
      <c r="AL1156" s="27"/>
    </row>
    <row r="1157" spans="1:38">
      <c r="A1157" s="27"/>
      <c r="B1157" s="27"/>
      <c r="C1157" s="27"/>
      <c r="D1157" s="27"/>
      <c r="E1157" s="27"/>
      <c r="F1157" s="27"/>
      <c r="G1157" s="27"/>
      <c r="H1157" s="27"/>
      <c r="I1157" s="27"/>
      <c r="J1157" s="27"/>
      <c r="K1157" s="27"/>
      <c r="L1157" s="27"/>
      <c r="M1157" s="27"/>
      <c r="N1157" s="27"/>
      <c r="O1157" s="27"/>
      <c r="P1157" s="27"/>
      <c r="Q1157" s="27"/>
      <c r="R1157" s="80"/>
      <c r="S1157" s="27"/>
      <c r="T1157" s="27"/>
      <c r="U1157" s="27"/>
      <c r="V1157" s="27"/>
      <c r="W1157" s="27"/>
      <c r="X1157" s="27"/>
      <c r="Y1157" s="27"/>
      <c r="Z1157" s="27"/>
      <c r="AA1157" s="27"/>
      <c r="AB1157" s="27"/>
      <c r="AC1157" s="27"/>
      <c r="AD1157" s="27"/>
      <c r="AE1157" s="27"/>
      <c r="AF1157" s="27"/>
      <c r="AG1157" s="27"/>
      <c r="AH1157" s="27"/>
      <c r="AI1157" s="27"/>
      <c r="AJ1157" s="27"/>
      <c r="AK1157" s="27"/>
      <c r="AL1157" s="27"/>
    </row>
    <row r="1158" spans="1:38">
      <c r="A1158" s="27"/>
      <c r="B1158" s="27"/>
      <c r="C1158" s="27"/>
      <c r="D1158" s="27"/>
      <c r="E1158" s="27"/>
      <c r="F1158" s="27"/>
      <c r="G1158" s="27"/>
      <c r="H1158" s="27"/>
      <c r="I1158" s="27"/>
      <c r="J1158" s="27"/>
      <c r="K1158" s="27"/>
      <c r="L1158" s="27"/>
      <c r="M1158" s="27"/>
      <c r="N1158" s="27"/>
      <c r="O1158" s="27"/>
      <c r="P1158" s="27"/>
      <c r="Q1158" s="27"/>
      <c r="R1158" s="80"/>
      <c r="S1158" s="27"/>
      <c r="T1158" s="27"/>
      <c r="U1158" s="27"/>
      <c r="V1158" s="27"/>
      <c r="W1158" s="27"/>
      <c r="X1158" s="27"/>
      <c r="Y1158" s="27"/>
      <c r="Z1158" s="27"/>
      <c r="AA1158" s="27"/>
      <c r="AB1158" s="27"/>
      <c r="AC1158" s="27"/>
      <c r="AD1158" s="27"/>
      <c r="AE1158" s="27"/>
      <c r="AF1158" s="27"/>
      <c r="AG1158" s="27"/>
      <c r="AH1158" s="27"/>
      <c r="AI1158" s="27"/>
      <c r="AJ1158" s="27"/>
      <c r="AK1158" s="27"/>
      <c r="AL1158" s="27"/>
    </row>
    <row r="1159" spans="1:38">
      <c r="A1159" s="27"/>
      <c r="B1159" s="27"/>
      <c r="C1159" s="27"/>
      <c r="D1159" s="27"/>
      <c r="E1159" s="27"/>
      <c r="F1159" s="27"/>
      <c r="G1159" s="27"/>
      <c r="H1159" s="27"/>
      <c r="I1159" s="27"/>
      <c r="J1159" s="27"/>
      <c r="K1159" s="27"/>
      <c r="L1159" s="27"/>
      <c r="M1159" s="27"/>
      <c r="N1159" s="27"/>
      <c r="O1159" s="27"/>
      <c r="P1159" s="27"/>
      <c r="Q1159" s="27"/>
      <c r="R1159" s="80"/>
      <c r="S1159" s="27"/>
      <c r="T1159" s="27"/>
      <c r="U1159" s="27"/>
      <c r="V1159" s="27"/>
      <c r="W1159" s="27"/>
      <c r="X1159" s="27"/>
      <c r="Y1159" s="27"/>
      <c r="Z1159" s="27"/>
      <c r="AA1159" s="27"/>
      <c r="AB1159" s="27"/>
      <c r="AC1159" s="27"/>
      <c r="AD1159" s="27"/>
      <c r="AE1159" s="27"/>
      <c r="AF1159" s="27"/>
      <c r="AG1159" s="27"/>
      <c r="AH1159" s="27"/>
      <c r="AI1159" s="27"/>
      <c r="AJ1159" s="27"/>
      <c r="AK1159" s="27"/>
      <c r="AL1159" s="27"/>
    </row>
    <row r="1160" spans="1:38">
      <c r="A1160" s="27"/>
      <c r="B1160" s="27"/>
      <c r="C1160" s="27"/>
      <c r="D1160" s="27"/>
      <c r="E1160" s="27"/>
      <c r="F1160" s="27"/>
      <c r="G1160" s="27"/>
      <c r="H1160" s="27"/>
      <c r="I1160" s="27"/>
      <c r="J1160" s="27"/>
      <c r="K1160" s="27"/>
      <c r="L1160" s="27"/>
      <c r="M1160" s="27"/>
      <c r="N1160" s="27"/>
      <c r="O1160" s="27"/>
      <c r="P1160" s="27"/>
      <c r="Q1160" s="27"/>
      <c r="R1160" s="80"/>
      <c r="S1160" s="27"/>
      <c r="T1160" s="27"/>
      <c r="U1160" s="27"/>
      <c r="V1160" s="27"/>
      <c r="W1160" s="27"/>
      <c r="X1160" s="27"/>
      <c r="Y1160" s="27"/>
      <c r="Z1160" s="27"/>
      <c r="AA1160" s="27"/>
      <c r="AB1160" s="27"/>
      <c r="AC1160" s="27"/>
      <c r="AD1160" s="27"/>
      <c r="AE1160" s="27"/>
      <c r="AF1160" s="27"/>
      <c r="AG1160" s="27"/>
      <c r="AH1160" s="27"/>
      <c r="AI1160" s="27"/>
      <c r="AJ1160" s="27"/>
      <c r="AK1160" s="27"/>
      <c r="AL1160" s="27"/>
    </row>
    <row r="1161" spans="1:38">
      <c r="A1161" s="27"/>
      <c r="B1161" s="27"/>
      <c r="C1161" s="27"/>
      <c r="D1161" s="27"/>
      <c r="E1161" s="27"/>
      <c r="F1161" s="27"/>
      <c r="G1161" s="27"/>
      <c r="H1161" s="27"/>
      <c r="I1161" s="27"/>
      <c r="J1161" s="27"/>
      <c r="K1161" s="27"/>
      <c r="L1161" s="27"/>
      <c r="M1161" s="27"/>
      <c r="N1161" s="27"/>
      <c r="O1161" s="27"/>
      <c r="P1161" s="27"/>
      <c r="Q1161" s="27"/>
      <c r="R1161" s="80"/>
      <c r="S1161" s="27"/>
      <c r="T1161" s="27"/>
      <c r="U1161" s="27"/>
      <c r="V1161" s="27"/>
      <c r="W1161" s="27"/>
      <c r="X1161" s="27"/>
      <c r="Y1161" s="27"/>
      <c r="Z1161" s="27"/>
      <c r="AA1161" s="27"/>
      <c r="AB1161" s="27"/>
      <c r="AC1161" s="27"/>
      <c r="AD1161" s="27"/>
      <c r="AE1161" s="27"/>
      <c r="AF1161" s="27"/>
      <c r="AG1161" s="27"/>
      <c r="AH1161" s="27"/>
      <c r="AI1161" s="27"/>
      <c r="AJ1161" s="27"/>
      <c r="AK1161" s="27"/>
      <c r="AL1161" s="27"/>
    </row>
    <row r="1162" spans="1:38">
      <c r="A1162" s="27"/>
      <c r="B1162" s="27"/>
      <c r="C1162" s="27"/>
      <c r="D1162" s="27"/>
      <c r="E1162" s="27"/>
      <c r="F1162" s="27"/>
      <c r="G1162" s="27"/>
      <c r="H1162" s="27"/>
      <c r="I1162" s="27"/>
      <c r="J1162" s="27"/>
      <c r="K1162" s="27"/>
      <c r="L1162" s="27"/>
      <c r="M1162" s="27"/>
      <c r="N1162" s="27"/>
      <c r="O1162" s="27"/>
      <c r="P1162" s="27"/>
      <c r="Q1162" s="27"/>
      <c r="R1162" s="80"/>
      <c r="S1162" s="27"/>
      <c r="T1162" s="27"/>
      <c r="U1162" s="27"/>
      <c r="V1162" s="27"/>
      <c r="W1162" s="27"/>
      <c r="X1162" s="27"/>
      <c r="Y1162" s="27"/>
      <c r="Z1162" s="27"/>
      <c r="AA1162" s="27"/>
      <c r="AB1162" s="27"/>
      <c r="AC1162" s="27"/>
      <c r="AD1162" s="27"/>
      <c r="AE1162" s="27"/>
      <c r="AF1162" s="27"/>
      <c r="AG1162" s="27"/>
      <c r="AH1162" s="27"/>
      <c r="AI1162" s="27"/>
      <c r="AJ1162" s="27"/>
      <c r="AK1162" s="27"/>
      <c r="AL1162" s="27"/>
    </row>
    <row r="1163" spans="1:38">
      <c r="A1163" s="27"/>
      <c r="B1163" s="27"/>
      <c r="C1163" s="27"/>
      <c r="D1163" s="27"/>
      <c r="E1163" s="27"/>
      <c r="F1163" s="27"/>
      <c r="G1163" s="27"/>
      <c r="H1163" s="27"/>
      <c r="I1163" s="27"/>
      <c r="J1163" s="27"/>
      <c r="K1163" s="27"/>
      <c r="L1163" s="27"/>
      <c r="M1163" s="27"/>
      <c r="N1163" s="27"/>
      <c r="O1163" s="27"/>
      <c r="P1163" s="27"/>
      <c r="Q1163" s="27"/>
      <c r="R1163" s="80"/>
      <c r="S1163" s="27"/>
      <c r="T1163" s="27"/>
      <c r="U1163" s="27"/>
      <c r="V1163" s="27"/>
      <c r="W1163" s="27"/>
      <c r="X1163" s="27"/>
      <c r="Y1163" s="27"/>
      <c r="Z1163" s="27"/>
      <c r="AA1163" s="27"/>
      <c r="AB1163" s="27"/>
      <c r="AC1163" s="27"/>
      <c r="AD1163" s="27"/>
      <c r="AE1163" s="27"/>
      <c r="AF1163" s="27"/>
      <c r="AG1163" s="27"/>
      <c r="AH1163" s="27"/>
      <c r="AI1163" s="27"/>
      <c r="AJ1163" s="27"/>
      <c r="AK1163" s="27"/>
      <c r="AL1163" s="27"/>
    </row>
    <row r="1164" spans="1:38">
      <c r="A1164" s="27"/>
      <c r="B1164" s="27"/>
      <c r="C1164" s="27"/>
      <c r="D1164" s="27"/>
      <c r="E1164" s="27"/>
      <c r="F1164" s="27"/>
      <c r="G1164" s="27"/>
      <c r="H1164" s="27"/>
      <c r="I1164" s="27"/>
      <c r="J1164" s="27"/>
      <c r="K1164" s="27"/>
      <c r="L1164" s="27"/>
      <c r="M1164" s="27"/>
      <c r="N1164" s="27"/>
      <c r="O1164" s="27"/>
      <c r="P1164" s="27"/>
      <c r="Q1164" s="27"/>
      <c r="R1164" s="80"/>
      <c r="S1164" s="27"/>
      <c r="T1164" s="27"/>
      <c r="U1164" s="27"/>
      <c r="V1164" s="27"/>
      <c r="W1164" s="27"/>
      <c r="X1164" s="27"/>
      <c r="Y1164" s="27"/>
      <c r="Z1164" s="27"/>
      <c r="AA1164" s="27"/>
      <c r="AB1164" s="27"/>
      <c r="AC1164" s="27"/>
      <c r="AD1164" s="27"/>
      <c r="AE1164" s="27"/>
      <c r="AF1164" s="27"/>
      <c r="AG1164" s="27"/>
      <c r="AH1164" s="27"/>
      <c r="AI1164" s="27"/>
      <c r="AJ1164" s="27"/>
      <c r="AK1164" s="27"/>
      <c r="AL1164" s="27"/>
    </row>
    <row r="1165" spans="1:38">
      <c r="A1165" s="27"/>
      <c r="B1165" s="27"/>
      <c r="C1165" s="27"/>
      <c r="D1165" s="27"/>
      <c r="E1165" s="27"/>
      <c r="F1165" s="27"/>
      <c r="G1165" s="27"/>
      <c r="H1165" s="27"/>
      <c r="I1165" s="27"/>
      <c r="J1165" s="27"/>
      <c r="K1165" s="27"/>
      <c r="L1165" s="27"/>
      <c r="M1165" s="27"/>
      <c r="N1165" s="27"/>
      <c r="O1165" s="27"/>
      <c r="P1165" s="27"/>
      <c r="Q1165" s="27"/>
      <c r="R1165" s="80"/>
      <c r="S1165" s="27"/>
      <c r="T1165" s="27"/>
      <c r="U1165" s="27"/>
      <c r="V1165" s="27"/>
      <c r="W1165" s="27"/>
      <c r="X1165" s="27"/>
      <c r="Y1165" s="27"/>
      <c r="Z1165" s="27"/>
      <c r="AA1165" s="27"/>
      <c r="AB1165" s="27"/>
      <c r="AC1165" s="27"/>
      <c r="AD1165" s="27"/>
      <c r="AE1165" s="27"/>
      <c r="AF1165" s="27"/>
      <c r="AG1165" s="27"/>
      <c r="AH1165" s="27"/>
      <c r="AI1165" s="27"/>
      <c r="AJ1165" s="27"/>
      <c r="AK1165" s="27"/>
      <c r="AL1165" s="27"/>
    </row>
    <row r="1166" spans="1:38">
      <c r="A1166" s="27"/>
      <c r="B1166" s="27"/>
      <c r="C1166" s="27"/>
      <c r="D1166" s="27"/>
      <c r="E1166" s="27"/>
      <c r="F1166" s="27"/>
      <c r="G1166" s="27"/>
      <c r="H1166" s="27"/>
      <c r="I1166" s="27"/>
      <c r="J1166" s="27"/>
      <c r="K1166" s="27"/>
      <c r="L1166" s="27"/>
      <c r="M1166" s="27"/>
      <c r="N1166" s="27"/>
      <c r="O1166" s="27"/>
      <c r="P1166" s="27"/>
      <c r="Q1166" s="27"/>
      <c r="R1166" s="80"/>
      <c r="S1166" s="27"/>
      <c r="T1166" s="27"/>
      <c r="U1166" s="27"/>
      <c r="V1166" s="27"/>
      <c r="W1166" s="27"/>
      <c r="X1166" s="27"/>
      <c r="Y1166" s="27"/>
      <c r="Z1166" s="27"/>
      <c r="AA1166" s="27"/>
      <c r="AB1166" s="27"/>
      <c r="AC1166" s="27"/>
      <c r="AD1166" s="27"/>
      <c r="AE1166" s="27"/>
      <c r="AF1166" s="27"/>
      <c r="AG1166" s="27"/>
      <c r="AH1166" s="27"/>
      <c r="AI1166" s="27"/>
      <c r="AJ1166" s="27"/>
      <c r="AK1166" s="27"/>
      <c r="AL1166" s="27"/>
    </row>
    <row r="1167" spans="1:38">
      <c r="A1167" s="27"/>
      <c r="B1167" s="27"/>
      <c r="C1167" s="27"/>
      <c r="D1167" s="27"/>
      <c r="E1167" s="27"/>
      <c r="F1167" s="27"/>
      <c r="G1167" s="27"/>
      <c r="H1167" s="27"/>
      <c r="I1167" s="27"/>
      <c r="J1167" s="27"/>
      <c r="K1167" s="27"/>
      <c r="L1167" s="27"/>
      <c r="M1167" s="27"/>
      <c r="N1167" s="27"/>
      <c r="O1167" s="27"/>
      <c r="P1167" s="27"/>
      <c r="Q1167" s="27"/>
      <c r="R1167" s="80"/>
      <c r="S1167" s="27"/>
      <c r="T1167" s="27"/>
      <c r="U1167" s="27"/>
      <c r="V1167" s="27"/>
      <c r="W1167" s="27"/>
      <c r="X1167" s="27"/>
      <c r="Y1167" s="27"/>
      <c r="Z1167" s="27"/>
      <c r="AA1167" s="27"/>
      <c r="AB1167" s="27"/>
      <c r="AC1167" s="27"/>
      <c r="AD1167" s="27"/>
      <c r="AE1167" s="27"/>
      <c r="AF1167" s="27"/>
      <c r="AG1167" s="27"/>
      <c r="AH1167" s="27"/>
      <c r="AI1167" s="27"/>
      <c r="AJ1167" s="27"/>
      <c r="AK1167" s="27"/>
      <c r="AL1167" s="27"/>
    </row>
    <row r="1168" spans="1:38">
      <c r="A1168" s="27"/>
      <c r="B1168" s="27"/>
      <c r="C1168" s="27"/>
      <c r="D1168" s="27"/>
      <c r="E1168" s="27"/>
      <c r="F1168" s="27"/>
      <c r="G1168" s="27"/>
      <c r="H1168" s="27"/>
      <c r="I1168" s="27"/>
      <c r="J1168" s="27"/>
      <c r="K1168" s="27"/>
      <c r="L1168" s="27"/>
      <c r="M1168" s="27"/>
      <c r="N1168" s="27"/>
      <c r="O1168" s="27"/>
      <c r="P1168" s="27"/>
      <c r="Q1168" s="27"/>
      <c r="R1168" s="80"/>
      <c r="S1168" s="27"/>
      <c r="T1168" s="27"/>
      <c r="U1168" s="27"/>
      <c r="V1168" s="27"/>
      <c r="W1168" s="27"/>
      <c r="X1168" s="27"/>
      <c r="Y1168" s="27"/>
      <c r="Z1168" s="27"/>
      <c r="AA1168" s="27"/>
      <c r="AB1168" s="27"/>
      <c r="AC1168" s="27"/>
      <c r="AD1168" s="27"/>
      <c r="AE1168" s="27"/>
      <c r="AF1168" s="27"/>
      <c r="AG1168" s="27"/>
      <c r="AH1168" s="27"/>
      <c r="AI1168" s="27"/>
      <c r="AJ1168" s="27"/>
      <c r="AK1168" s="27"/>
      <c r="AL1168" s="27"/>
    </row>
    <row r="1169" spans="1:38">
      <c r="A1169" s="27"/>
      <c r="B1169" s="27"/>
      <c r="C1169" s="27"/>
      <c r="D1169" s="27"/>
      <c r="E1169" s="27"/>
      <c r="F1169" s="27"/>
      <c r="G1169" s="27"/>
      <c r="H1169" s="27"/>
      <c r="I1169" s="27"/>
      <c r="J1169" s="27"/>
      <c r="K1169" s="27"/>
      <c r="L1169" s="27"/>
      <c r="M1169" s="27"/>
      <c r="N1169" s="27"/>
      <c r="O1169" s="27"/>
      <c r="P1169" s="27"/>
      <c r="Q1169" s="27"/>
      <c r="R1169" s="80"/>
      <c r="S1169" s="27"/>
      <c r="T1169" s="27"/>
      <c r="U1169" s="27"/>
      <c r="V1169" s="27"/>
      <c r="W1169" s="27"/>
      <c r="X1169" s="27"/>
      <c r="Y1169" s="27"/>
      <c r="Z1169" s="27"/>
      <c r="AA1169" s="27"/>
      <c r="AB1169" s="27"/>
      <c r="AC1169" s="27"/>
      <c r="AD1169" s="27"/>
      <c r="AE1169" s="27"/>
      <c r="AF1169" s="27"/>
      <c r="AG1169" s="27"/>
      <c r="AH1169" s="27"/>
      <c r="AI1169" s="27"/>
      <c r="AJ1169" s="27"/>
      <c r="AK1169" s="27"/>
      <c r="AL1169" s="27"/>
    </row>
    <row r="1170" spans="1:38">
      <c r="A1170" s="27"/>
      <c r="B1170" s="27"/>
      <c r="C1170" s="27"/>
      <c r="D1170" s="27"/>
      <c r="E1170" s="27"/>
      <c r="F1170" s="27"/>
      <c r="G1170" s="27"/>
      <c r="H1170" s="27"/>
      <c r="I1170" s="27"/>
      <c r="J1170" s="27"/>
      <c r="K1170" s="27"/>
      <c r="L1170" s="27"/>
      <c r="M1170" s="27"/>
      <c r="N1170" s="27"/>
      <c r="O1170" s="27"/>
      <c r="P1170" s="27"/>
      <c r="Q1170" s="27"/>
      <c r="R1170" s="80"/>
      <c r="S1170" s="27"/>
      <c r="T1170" s="27"/>
      <c r="U1170" s="27"/>
      <c r="V1170" s="27"/>
      <c r="W1170" s="27"/>
      <c r="X1170" s="27"/>
      <c r="Y1170" s="27"/>
      <c r="Z1170" s="27"/>
      <c r="AA1170" s="27"/>
      <c r="AB1170" s="27"/>
      <c r="AC1170" s="27"/>
      <c r="AD1170" s="27"/>
      <c r="AE1170" s="27"/>
      <c r="AF1170" s="27"/>
      <c r="AG1170" s="27"/>
      <c r="AH1170" s="27"/>
      <c r="AI1170" s="27"/>
      <c r="AJ1170" s="27"/>
      <c r="AK1170" s="27"/>
      <c r="AL1170" s="27"/>
    </row>
    <row r="1171" spans="1:38">
      <c r="A1171" s="27"/>
      <c r="B1171" s="27"/>
      <c r="C1171" s="27"/>
      <c r="D1171" s="27"/>
      <c r="E1171" s="27"/>
      <c r="F1171" s="27"/>
      <c r="G1171" s="27"/>
      <c r="H1171" s="27"/>
      <c r="I1171" s="27"/>
      <c r="J1171" s="27"/>
      <c r="K1171" s="27"/>
      <c r="L1171" s="27"/>
      <c r="M1171" s="27"/>
      <c r="N1171" s="27"/>
      <c r="O1171" s="27"/>
      <c r="P1171" s="27"/>
      <c r="Q1171" s="27"/>
      <c r="R1171" s="80"/>
      <c r="S1171" s="27"/>
      <c r="T1171" s="27"/>
      <c r="U1171" s="27"/>
      <c r="V1171" s="27"/>
      <c r="W1171" s="27"/>
      <c r="X1171" s="27"/>
      <c r="Y1171" s="27"/>
      <c r="Z1171" s="27"/>
      <c r="AA1171" s="27"/>
      <c r="AB1171" s="27"/>
      <c r="AC1171" s="27"/>
      <c r="AD1171" s="27"/>
      <c r="AE1171" s="27"/>
      <c r="AF1171" s="27"/>
      <c r="AG1171" s="27"/>
      <c r="AH1171" s="27"/>
      <c r="AI1171" s="27"/>
      <c r="AJ1171" s="27"/>
      <c r="AK1171" s="27"/>
      <c r="AL1171" s="27"/>
    </row>
    <row r="1172" spans="1:38">
      <c r="A1172" s="27"/>
      <c r="B1172" s="27"/>
      <c r="C1172" s="27"/>
      <c r="D1172" s="27"/>
      <c r="E1172" s="27"/>
      <c r="F1172" s="27"/>
      <c r="G1172" s="27"/>
      <c r="H1172" s="27"/>
      <c r="I1172" s="27"/>
      <c r="J1172" s="27"/>
      <c r="K1172" s="27"/>
      <c r="L1172" s="27"/>
      <c r="M1172" s="27"/>
      <c r="N1172" s="27"/>
      <c r="O1172" s="27"/>
      <c r="P1172" s="27"/>
      <c r="Q1172" s="27"/>
      <c r="R1172" s="80"/>
      <c r="S1172" s="27"/>
      <c r="T1172" s="27"/>
      <c r="U1172" s="27"/>
      <c r="V1172" s="27"/>
      <c r="W1172" s="27"/>
      <c r="X1172" s="27"/>
      <c r="Y1172" s="27"/>
      <c r="Z1172" s="27"/>
      <c r="AA1172" s="27"/>
      <c r="AB1172" s="27"/>
      <c r="AC1172" s="27"/>
      <c r="AD1172" s="27"/>
      <c r="AE1172" s="27"/>
      <c r="AF1172" s="27"/>
      <c r="AG1172" s="27"/>
      <c r="AH1172" s="27"/>
      <c r="AI1172" s="27"/>
      <c r="AJ1172" s="27"/>
      <c r="AK1172" s="27"/>
      <c r="AL1172" s="27"/>
    </row>
    <row r="1173" spans="1:38">
      <c r="A1173" s="27"/>
      <c r="B1173" s="27"/>
      <c r="C1173" s="27"/>
      <c r="D1173" s="27"/>
      <c r="E1173" s="27"/>
      <c r="F1173" s="27"/>
      <c r="G1173" s="27"/>
      <c r="H1173" s="27"/>
      <c r="I1173" s="27"/>
      <c r="J1173" s="27"/>
      <c r="K1173" s="27"/>
      <c r="L1173" s="27"/>
      <c r="M1173" s="27"/>
      <c r="N1173" s="27"/>
      <c r="O1173" s="27"/>
      <c r="P1173" s="27"/>
      <c r="Q1173" s="27"/>
      <c r="R1173" s="80"/>
      <c r="S1173" s="27"/>
      <c r="T1173" s="27"/>
      <c r="U1173" s="27"/>
      <c r="V1173" s="27"/>
      <c r="W1173" s="27"/>
      <c r="X1173" s="27"/>
      <c r="Y1173" s="27"/>
      <c r="Z1173" s="27"/>
      <c r="AA1173" s="27"/>
      <c r="AB1173" s="27"/>
      <c r="AC1173" s="27"/>
      <c r="AD1173" s="27"/>
      <c r="AE1173" s="27"/>
      <c r="AF1173" s="27"/>
      <c r="AG1173" s="27"/>
      <c r="AH1173" s="27"/>
      <c r="AI1173" s="27"/>
      <c r="AJ1173" s="27"/>
      <c r="AK1173" s="27"/>
      <c r="AL1173" s="27"/>
    </row>
    <row r="1174" spans="1:38">
      <c r="A1174" s="27"/>
      <c r="B1174" s="27"/>
      <c r="C1174" s="27"/>
      <c r="D1174" s="27"/>
      <c r="E1174" s="27"/>
      <c r="F1174" s="27"/>
      <c r="G1174" s="27"/>
      <c r="H1174" s="27"/>
      <c r="I1174" s="27"/>
      <c r="J1174" s="27"/>
      <c r="K1174" s="27"/>
      <c r="L1174" s="27"/>
      <c r="M1174" s="27"/>
      <c r="N1174" s="27"/>
      <c r="O1174" s="27"/>
      <c r="P1174" s="27"/>
      <c r="Q1174" s="27"/>
      <c r="R1174" s="80"/>
      <c r="S1174" s="27"/>
      <c r="T1174" s="27"/>
      <c r="U1174" s="27"/>
      <c r="V1174" s="27"/>
      <c r="W1174" s="27"/>
      <c r="X1174" s="27"/>
      <c r="Y1174" s="27"/>
      <c r="Z1174" s="27"/>
      <c r="AA1174" s="27"/>
      <c r="AB1174" s="27"/>
      <c r="AC1174" s="27"/>
      <c r="AD1174" s="27"/>
      <c r="AE1174" s="27"/>
      <c r="AF1174" s="27"/>
      <c r="AG1174" s="27"/>
      <c r="AH1174" s="27"/>
      <c r="AI1174" s="27"/>
      <c r="AJ1174" s="27"/>
      <c r="AK1174" s="27"/>
      <c r="AL1174" s="27"/>
    </row>
    <row r="1175" spans="1:38">
      <c r="A1175" s="27"/>
      <c r="B1175" s="27"/>
      <c r="C1175" s="27"/>
      <c r="D1175" s="27"/>
      <c r="E1175" s="27"/>
      <c r="F1175" s="27"/>
      <c r="G1175" s="27"/>
      <c r="H1175" s="27"/>
      <c r="I1175" s="27"/>
      <c r="J1175" s="27"/>
      <c r="K1175" s="27"/>
      <c r="L1175" s="27"/>
      <c r="M1175" s="27"/>
      <c r="N1175" s="27"/>
      <c r="O1175" s="27"/>
      <c r="P1175" s="27"/>
      <c r="Q1175" s="27"/>
      <c r="R1175" s="80"/>
      <c r="S1175" s="27"/>
      <c r="T1175" s="27"/>
      <c r="U1175" s="27"/>
      <c r="V1175" s="27"/>
      <c r="W1175" s="27"/>
      <c r="X1175" s="27"/>
      <c r="Y1175" s="27"/>
      <c r="Z1175" s="27"/>
      <c r="AA1175" s="27"/>
      <c r="AB1175" s="27"/>
      <c r="AC1175" s="27"/>
      <c r="AD1175" s="27"/>
      <c r="AE1175" s="27"/>
      <c r="AF1175" s="27"/>
      <c r="AG1175" s="27"/>
      <c r="AH1175" s="27"/>
      <c r="AI1175" s="27"/>
      <c r="AJ1175" s="27"/>
      <c r="AK1175" s="27"/>
      <c r="AL1175" s="27"/>
    </row>
    <row r="1176" spans="1:38">
      <c r="A1176" s="27"/>
      <c r="B1176" s="27"/>
      <c r="C1176" s="27"/>
      <c r="D1176" s="27"/>
      <c r="E1176" s="27"/>
      <c r="F1176" s="27"/>
      <c r="G1176" s="27"/>
      <c r="H1176" s="27"/>
      <c r="I1176" s="27"/>
      <c r="J1176" s="27"/>
      <c r="K1176" s="27"/>
      <c r="L1176" s="27"/>
      <c r="M1176" s="27"/>
      <c r="N1176" s="27"/>
      <c r="O1176" s="27"/>
      <c r="P1176" s="27"/>
      <c r="Q1176" s="27"/>
      <c r="R1176" s="80"/>
      <c r="S1176" s="27"/>
      <c r="T1176" s="27"/>
      <c r="U1176" s="27"/>
      <c r="V1176" s="27"/>
      <c r="W1176" s="27"/>
      <c r="X1176" s="27"/>
      <c r="Y1176" s="27"/>
      <c r="Z1176" s="27"/>
      <c r="AA1176" s="27"/>
      <c r="AB1176" s="27"/>
      <c r="AC1176" s="27"/>
      <c r="AD1176" s="27"/>
      <c r="AE1176" s="27"/>
      <c r="AF1176" s="27"/>
      <c r="AG1176" s="27"/>
      <c r="AH1176" s="27"/>
      <c r="AI1176" s="27"/>
      <c r="AJ1176" s="27"/>
      <c r="AK1176" s="27"/>
      <c r="AL1176" s="27"/>
    </row>
    <row r="1177" spans="1:38">
      <c r="A1177" s="27"/>
      <c r="B1177" s="27"/>
      <c r="C1177" s="27"/>
      <c r="D1177" s="27"/>
      <c r="E1177" s="27"/>
      <c r="F1177" s="27"/>
      <c r="G1177" s="27"/>
      <c r="H1177" s="27"/>
      <c r="I1177" s="27"/>
      <c r="J1177" s="27"/>
      <c r="K1177" s="27"/>
      <c r="L1177" s="27"/>
      <c r="M1177" s="27"/>
      <c r="N1177" s="27"/>
      <c r="O1177" s="27"/>
      <c r="P1177" s="27"/>
      <c r="Q1177" s="27"/>
      <c r="R1177" s="80"/>
      <c r="S1177" s="27"/>
      <c r="T1177" s="27"/>
      <c r="U1177" s="27"/>
      <c r="V1177" s="27"/>
      <c r="W1177" s="27"/>
      <c r="X1177" s="27"/>
      <c r="Y1177" s="27"/>
      <c r="Z1177" s="27"/>
      <c r="AA1177" s="27"/>
      <c r="AB1177" s="27"/>
      <c r="AC1177" s="27"/>
      <c r="AD1177" s="27"/>
      <c r="AE1177" s="27"/>
      <c r="AF1177" s="27"/>
      <c r="AG1177" s="27"/>
      <c r="AH1177" s="27"/>
      <c r="AI1177" s="27"/>
      <c r="AJ1177" s="27"/>
      <c r="AK1177" s="27"/>
      <c r="AL1177" s="27"/>
    </row>
    <row r="1178" spans="1:38">
      <c r="A1178" s="27"/>
      <c r="B1178" s="27"/>
      <c r="C1178" s="27"/>
      <c r="D1178" s="27"/>
      <c r="E1178" s="27"/>
      <c r="F1178" s="27"/>
      <c r="G1178" s="27"/>
      <c r="H1178" s="27"/>
      <c r="I1178" s="27"/>
      <c r="J1178" s="27"/>
      <c r="K1178" s="27"/>
      <c r="L1178" s="27"/>
      <c r="M1178" s="27"/>
      <c r="N1178" s="27"/>
      <c r="O1178" s="27"/>
      <c r="P1178" s="27"/>
      <c r="Q1178" s="27"/>
      <c r="R1178" s="80"/>
      <c r="S1178" s="27"/>
      <c r="T1178" s="27"/>
      <c r="U1178" s="27"/>
      <c r="V1178" s="27"/>
      <c r="W1178" s="27"/>
      <c r="X1178" s="27"/>
      <c r="Y1178" s="27"/>
      <c r="Z1178" s="27"/>
      <c r="AA1178" s="27"/>
      <c r="AB1178" s="27"/>
      <c r="AC1178" s="27"/>
      <c r="AD1178" s="27"/>
      <c r="AE1178" s="27"/>
      <c r="AF1178" s="27"/>
      <c r="AG1178" s="27"/>
      <c r="AH1178" s="27"/>
      <c r="AI1178" s="27"/>
      <c r="AJ1178" s="27"/>
      <c r="AK1178" s="27"/>
      <c r="AL1178" s="27"/>
    </row>
    <row r="1179" spans="1:38">
      <c r="A1179" s="27"/>
      <c r="B1179" s="27"/>
      <c r="C1179" s="27"/>
      <c r="D1179" s="27"/>
      <c r="E1179" s="27"/>
      <c r="F1179" s="27"/>
      <c r="G1179" s="27"/>
      <c r="H1179" s="27"/>
      <c r="I1179" s="27"/>
      <c r="J1179" s="27"/>
      <c r="K1179" s="27"/>
      <c r="L1179" s="27"/>
      <c r="M1179" s="27"/>
      <c r="N1179" s="27"/>
      <c r="O1179" s="27"/>
      <c r="P1179" s="27"/>
      <c r="Q1179" s="27"/>
      <c r="R1179" s="80"/>
      <c r="S1179" s="27"/>
      <c r="T1179" s="27"/>
      <c r="U1179" s="27"/>
      <c r="V1179" s="27"/>
      <c r="W1179" s="27"/>
      <c r="X1179" s="27"/>
      <c r="Y1179" s="27"/>
      <c r="Z1179" s="27"/>
      <c r="AA1179" s="27"/>
      <c r="AB1179" s="27"/>
      <c r="AC1179" s="27"/>
      <c r="AD1179" s="27"/>
      <c r="AE1179" s="27"/>
      <c r="AF1179" s="27"/>
      <c r="AG1179" s="27"/>
      <c r="AH1179" s="27"/>
      <c r="AI1179" s="27"/>
      <c r="AJ1179" s="27"/>
      <c r="AK1179" s="27"/>
      <c r="AL1179" s="27"/>
    </row>
    <row r="1180" spans="1:38">
      <c r="A1180" s="27"/>
      <c r="B1180" s="27"/>
      <c r="C1180" s="27"/>
      <c r="D1180" s="27"/>
      <c r="E1180" s="27"/>
      <c r="F1180" s="27"/>
      <c r="G1180" s="27"/>
      <c r="H1180" s="27"/>
      <c r="I1180" s="27"/>
      <c r="J1180" s="27"/>
      <c r="K1180" s="27"/>
      <c r="L1180" s="27"/>
      <c r="M1180" s="27"/>
      <c r="N1180" s="27"/>
      <c r="O1180" s="27"/>
      <c r="P1180" s="27"/>
      <c r="Q1180" s="27"/>
      <c r="R1180" s="80"/>
      <c r="S1180" s="27"/>
      <c r="T1180" s="27"/>
      <c r="U1180" s="27"/>
      <c r="V1180" s="27"/>
      <c r="W1180" s="27"/>
      <c r="X1180" s="27"/>
      <c r="Y1180" s="27"/>
      <c r="Z1180" s="27"/>
      <c r="AA1180" s="27"/>
      <c r="AB1180" s="27"/>
      <c r="AC1180" s="27"/>
      <c r="AD1180" s="27"/>
      <c r="AE1180" s="27"/>
      <c r="AF1180" s="27"/>
      <c r="AG1180" s="27"/>
      <c r="AH1180" s="27"/>
      <c r="AI1180" s="27"/>
      <c r="AJ1180" s="27"/>
      <c r="AK1180" s="27"/>
      <c r="AL1180" s="27"/>
    </row>
    <row r="1181" spans="1:38">
      <c r="A1181" s="27"/>
      <c r="B1181" s="27"/>
      <c r="C1181" s="27"/>
      <c r="D1181" s="27"/>
      <c r="E1181" s="27"/>
      <c r="F1181" s="27"/>
      <c r="G1181" s="27"/>
      <c r="H1181" s="27"/>
      <c r="I1181" s="27"/>
      <c r="J1181" s="27"/>
      <c r="K1181" s="27"/>
      <c r="L1181" s="27"/>
      <c r="M1181" s="27"/>
      <c r="N1181" s="27"/>
      <c r="O1181" s="27"/>
      <c r="P1181" s="27"/>
      <c r="Q1181" s="27"/>
      <c r="R1181" s="80"/>
      <c r="S1181" s="27"/>
      <c r="T1181" s="27"/>
      <c r="U1181" s="27"/>
      <c r="V1181" s="27"/>
      <c r="W1181" s="27"/>
      <c r="X1181" s="27"/>
      <c r="Y1181" s="27"/>
      <c r="Z1181" s="27"/>
      <c r="AA1181" s="27"/>
      <c r="AB1181" s="27"/>
      <c r="AC1181" s="27"/>
      <c r="AD1181" s="27"/>
      <c r="AE1181" s="27"/>
      <c r="AF1181" s="27"/>
      <c r="AG1181" s="27"/>
      <c r="AH1181" s="27"/>
      <c r="AI1181" s="27"/>
      <c r="AJ1181" s="27"/>
      <c r="AK1181" s="27"/>
      <c r="AL1181" s="27"/>
    </row>
    <row r="1182" spans="1:38">
      <c r="A1182" s="27"/>
      <c r="B1182" s="27"/>
      <c r="C1182" s="27"/>
      <c r="D1182" s="27"/>
      <c r="E1182" s="27"/>
      <c r="F1182" s="27"/>
      <c r="G1182" s="27"/>
      <c r="H1182" s="27"/>
      <c r="I1182" s="27"/>
      <c r="J1182" s="27"/>
      <c r="K1182" s="27"/>
      <c r="L1182" s="27"/>
      <c r="M1182" s="27"/>
      <c r="N1182" s="27"/>
      <c r="O1182" s="27"/>
      <c r="P1182" s="27"/>
      <c r="Q1182" s="27"/>
      <c r="R1182" s="80"/>
      <c r="S1182" s="27"/>
      <c r="T1182" s="27"/>
      <c r="U1182" s="27"/>
      <c r="V1182" s="27"/>
      <c r="W1182" s="27"/>
      <c r="X1182" s="27"/>
      <c r="Y1182" s="27"/>
      <c r="Z1182" s="27"/>
      <c r="AA1182" s="27"/>
      <c r="AB1182" s="27"/>
      <c r="AC1182" s="27"/>
      <c r="AD1182" s="27"/>
      <c r="AE1182" s="27"/>
      <c r="AF1182" s="27"/>
      <c r="AG1182" s="27"/>
      <c r="AH1182" s="27"/>
      <c r="AI1182" s="27"/>
      <c r="AJ1182" s="27"/>
      <c r="AK1182" s="27"/>
      <c r="AL1182" s="27"/>
    </row>
    <row r="1183" spans="1:38">
      <c r="A1183" s="27"/>
      <c r="B1183" s="27"/>
      <c r="C1183" s="27"/>
      <c r="D1183" s="27"/>
      <c r="E1183" s="27"/>
      <c r="F1183" s="27"/>
      <c r="G1183" s="27"/>
      <c r="H1183" s="27"/>
      <c r="I1183" s="27"/>
      <c r="J1183" s="27"/>
      <c r="K1183" s="27"/>
      <c r="L1183" s="27"/>
      <c r="M1183" s="27"/>
      <c r="N1183" s="27"/>
      <c r="O1183" s="27"/>
      <c r="P1183" s="27"/>
      <c r="Q1183" s="27"/>
      <c r="R1183" s="80"/>
      <c r="S1183" s="27"/>
      <c r="T1183" s="27"/>
      <c r="U1183" s="27"/>
      <c r="V1183" s="27"/>
      <c r="W1183" s="27"/>
      <c r="X1183" s="27"/>
      <c r="Y1183" s="27"/>
      <c r="Z1183" s="27"/>
      <c r="AA1183" s="27"/>
      <c r="AB1183" s="27"/>
      <c r="AC1183" s="27"/>
      <c r="AD1183" s="27"/>
      <c r="AE1183" s="27"/>
      <c r="AF1183" s="27"/>
      <c r="AG1183" s="27"/>
      <c r="AH1183" s="27"/>
      <c r="AI1183" s="27"/>
      <c r="AJ1183" s="27"/>
      <c r="AK1183" s="27"/>
      <c r="AL1183" s="27"/>
    </row>
    <row r="1184" spans="1:38">
      <c r="A1184" s="27"/>
      <c r="B1184" s="27"/>
      <c r="C1184" s="27"/>
      <c r="D1184" s="27"/>
      <c r="E1184" s="27"/>
      <c r="F1184" s="27"/>
      <c r="G1184" s="27"/>
      <c r="H1184" s="27"/>
      <c r="I1184" s="27"/>
      <c r="J1184" s="27"/>
      <c r="K1184" s="27"/>
      <c r="L1184" s="27"/>
      <c r="M1184" s="27"/>
      <c r="N1184" s="27"/>
      <c r="O1184" s="27"/>
      <c r="P1184" s="27"/>
      <c r="Q1184" s="27"/>
      <c r="R1184" s="80"/>
      <c r="S1184" s="27"/>
      <c r="T1184" s="27"/>
      <c r="U1184" s="27"/>
      <c r="V1184" s="27"/>
      <c r="W1184" s="27"/>
      <c r="X1184" s="27"/>
      <c r="Y1184" s="27"/>
      <c r="Z1184" s="27"/>
      <c r="AA1184" s="27"/>
      <c r="AB1184" s="27"/>
      <c r="AC1184" s="27"/>
      <c r="AD1184" s="27"/>
      <c r="AE1184" s="27"/>
      <c r="AF1184" s="27"/>
      <c r="AG1184" s="27"/>
      <c r="AH1184" s="27"/>
      <c r="AI1184" s="27"/>
      <c r="AJ1184" s="27"/>
      <c r="AK1184" s="27"/>
      <c r="AL1184" s="27"/>
    </row>
    <row r="1185" spans="1:38">
      <c r="A1185" s="27"/>
      <c r="B1185" s="27"/>
      <c r="C1185" s="27"/>
      <c r="D1185" s="27"/>
      <c r="E1185" s="27"/>
      <c r="F1185" s="27"/>
      <c r="G1185" s="27"/>
      <c r="H1185" s="27"/>
      <c r="I1185" s="27"/>
      <c r="J1185" s="27"/>
      <c r="K1185" s="27"/>
      <c r="L1185" s="27"/>
      <c r="M1185" s="27"/>
      <c r="N1185" s="27"/>
      <c r="O1185" s="27"/>
      <c r="P1185" s="27"/>
      <c r="Q1185" s="27"/>
      <c r="R1185" s="80"/>
      <c r="S1185" s="27"/>
      <c r="T1185" s="27"/>
      <c r="U1185" s="27"/>
      <c r="V1185" s="27"/>
      <c r="W1185" s="27"/>
      <c r="X1185" s="27"/>
      <c r="Y1185" s="27"/>
      <c r="Z1185" s="27"/>
      <c r="AA1185" s="27"/>
      <c r="AB1185" s="27"/>
      <c r="AC1185" s="27"/>
      <c r="AD1185" s="27"/>
      <c r="AE1185" s="27"/>
      <c r="AF1185" s="27"/>
      <c r="AG1185" s="27"/>
      <c r="AH1185" s="27"/>
      <c r="AI1185" s="27"/>
      <c r="AJ1185" s="27"/>
      <c r="AK1185" s="27"/>
      <c r="AL1185" s="27"/>
    </row>
    <row r="1186" spans="1:38">
      <c r="A1186" s="27"/>
      <c r="B1186" s="27"/>
      <c r="C1186" s="27"/>
      <c r="D1186" s="27"/>
      <c r="E1186" s="27"/>
      <c r="F1186" s="27"/>
      <c r="G1186" s="27"/>
      <c r="H1186" s="27"/>
      <c r="I1186" s="27"/>
      <c r="J1186" s="27"/>
      <c r="K1186" s="27"/>
      <c r="L1186" s="27"/>
      <c r="M1186" s="27"/>
      <c r="N1186" s="27"/>
      <c r="O1186" s="27"/>
      <c r="P1186" s="27"/>
      <c r="Q1186" s="27"/>
      <c r="R1186" s="80"/>
      <c r="S1186" s="27"/>
      <c r="T1186" s="27"/>
      <c r="U1186" s="27"/>
      <c r="V1186" s="27"/>
      <c r="W1186" s="27"/>
      <c r="X1186" s="27"/>
      <c r="Y1186" s="27"/>
      <c r="Z1186" s="27"/>
      <c r="AA1186" s="27"/>
      <c r="AB1186" s="27"/>
      <c r="AC1186" s="27"/>
      <c r="AD1186" s="27"/>
      <c r="AE1186" s="27"/>
      <c r="AF1186" s="27"/>
      <c r="AG1186" s="27"/>
      <c r="AH1186" s="27"/>
      <c r="AI1186" s="27"/>
      <c r="AJ1186" s="27"/>
      <c r="AK1186" s="27"/>
      <c r="AL1186" s="27"/>
    </row>
    <row r="1187" spans="1:38">
      <c r="A1187" s="27"/>
      <c r="B1187" s="27"/>
      <c r="C1187" s="27"/>
      <c r="D1187" s="27"/>
      <c r="E1187" s="27"/>
      <c r="F1187" s="27"/>
      <c r="G1187" s="27"/>
      <c r="H1187" s="27"/>
      <c r="I1187" s="27"/>
      <c r="J1187" s="27"/>
      <c r="K1187" s="27"/>
      <c r="L1187" s="27"/>
      <c r="M1187" s="27"/>
      <c r="N1187" s="27"/>
      <c r="O1187" s="27"/>
      <c r="P1187" s="27"/>
      <c r="Q1187" s="27"/>
      <c r="R1187" s="80"/>
      <c r="S1187" s="27"/>
      <c r="T1187" s="27"/>
      <c r="U1187" s="27"/>
      <c r="V1187" s="27"/>
      <c r="W1187" s="27"/>
      <c r="X1187" s="27"/>
      <c r="Y1187" s="27"/>
      <c r="Z1187" s="27"/>
      <c r="AA1187" s="27"/>
      <c r="AB1187" s="27"/>
      <c r="AC1187" s="27"/>
      <c r="AD1187" s="27"/>
      <c r="AE1187" s="27"/>
      <c r="AF1187" s="27"/>
      <c r="AG1187" s="27"/>
      <c r="AH1187" s="27"/>
      <c r="AI1187" s="27"/>
      <c r="AJ1187" s="27"/>
      <c r="AK1187" s="27"/>
      <c r="AL1187" s="27"/>
    </row>
    <row r="1188" spans="1:38">
      <c r="A1188" s="27"/>
      <c r="B1188" s="27"/>
      <c r="C1188" s="27"/>
      <c r="D1188" s="27"/>
      <c r="E1188" s="27"/>
      <c r="F1188" s="27"/>
      <c r="G1188" s="27"/>
      <c r="H1188" s="27"/>
      <c r="I1188" s="27"/>
      <c r="J1188" s="27"/>
      <c r="K1188" s="27"/>
      <c r="L1188" s="27"/>
      <c r="M1188" s="27"/>
      <c r="N1188" s="27"/>
      <c r="O1188" s="27"/>
      <c r="P1188" s="27"/>
      <c r="Q1188" s="27"/>
      <c r="R1188" s="80"/>
      <c r="S1188" s="27"/>
      <c r="T1188" s="27"/>
      <c r="U1188" s="27"/>
      <c r="V1188" s="27"/>
      <c r="W1188" s="27"/>
      <c r="X1188" s="27"/>
      <c r="Y1188" s="27"/>
      <c r="Z1188" s="27"/>
      <c r="AA1188" s="27"/>
      <c r="AB1188" s="27"/>
      <c r="AC1188" s="27"/>
      <c r="AD1188" s="27"/>
      <c r="AE1188" s="27"/>
      <c r="AF1188" s="27"/>
      <c r="AG1188" s="27"/>
      <c r="AH1188" s="27"/>
      <c r="AI1188" s="27"/>
      <c r="AJ1188" s="27"/>
      <c r="AK1188" s="27"/>
      <c r="AL1188" s="27"/>
    </row>
    <row r="1189" spans="1:38">
      <c r="A1189" s="27"/>
      <c r="B1189" s="27"/>
      <c r="C1189" s="27"/>
      <c r="D1189" s="27"/>
      <c r="E1189" s="27"/>
      <c r="F1189" s="27"/>
      <c r="G1189" s="27"/>
      <c r="H1189" s="27"/>
      <c r="I1189" s="27"/>
      <c r="J1189" s="27"/>
      <c r="K1189" s="27"/>
      <c r="L1189" s="27"/>
      <c r="M1189" s="27"/>
      <c r="N1189" s="27"/>
      <c r="O1189" s="27"/>
      <c r="P1189" s="27"/>
      <c r="Q1189" s="27"/>
      <c r="R1189" s="80"/>
      <c r="S1189" s="27"/>
      <c r="T1189" s="27"/>
      <c r="U1189" s="27"/>
      <c r="V1189" s="27"/>
      <c r="W1189" s="27"/>
      <c r="X1189" s="27"/>
      <c r="Y1189" s="27"/>
      <c r="Z1189" s="27"/>
      <c r="AA1189" s="27"/>
      <c r="AB1189" s="27"/>
      <c r="AC1189" s="27"/>
      <c r="AD1189" s="27"/>
      <c r="AE1189" s="27"/>
      <c r="AF1189" s="27"/>
      <c r="AG1189" s="27"/>
      <c r="AH1189" s="27"/>
      <c r="AI1189" s="27"/>
      <c r="AJ1189" s="27"/>
      <c r="AK1189" s="27"/>
      <c r="AL1189" s="27"/>
    </row>
    <row r="1190" spans="1:38">
      <c r="A1190" s="27"/>
      <c r="B1190" s="27"/>
      <c r="C1190" s="27"/>
      <c r="D1190" s="27"/>
      <c r="E1190" s="27"/>
      <c r="F1190" s="27"/>
      <c r="G1190" s="27"/>
      <c r="H1190" s="27"/>
      <c r="I1190" s="27"/>
      <c r="J1190" s="27"/>
      <c r="K1190" s="27"/>
      <c r="L1190" s="27"/>
      <c r="M1190" s="27"/>
      <c r="N1190" s="27"/>
      <c r="O1190" s="27"/>
      <c r="P1190" s="27"/>
      <c r="Q1190" s="27"/>
      <c r="R1190" s="80"/>
      <c r="S1190" s="27"/>
      <c r="T1190" s="27"/>
      <c r="U1190" s="27"/>
      <c r="V1190" s="27"/>
      <c r="W1190" s="27"/>
      <c r="X1190" s="27"/>
      <c r="Y1190" s="27"/>
      <c r="Z1190" s="27"/>
      <c r="AA1190" s="27"/>
      <c r="AB1190" s="27"/>
      <c r="AC1190" s="27"/>
      <c r="AD1190" s="27"/>
      <c r="AE1190" s="27"/>
      <c r="AF1190" s="27"/>
      <c r="AG1190" s="27"/>
      <c r="AH1190" s="27"/>
      <c r="AI1190" s="27"/>
      <c r="AJ1190" s="27"/>
      <c r="AK1190" s="27"/>
      <c r="AL1190" s="27"/>
    </row>
    <row r="1191" spans="1:38">
      <c r="A1191" s="27"/>
      <c r="B1191" s="27"/>
      <c r="C1191" s="27"/>
      <c r="D1191" s="27"/>
      <c r="E1191" s="27"/>
      <c r="F1191" s="27"/>
      <c r="G1191" s="27"/>
      <c r="H1191" s="27"/>
      <c r="I1191" s="27"/>
      <c r="J1191" s="27"/>
      <c r="K1191" s="27"/>
      <c r="L1191" s="27"/>
      <c r="M1191" s="27"/>
      <c r="N1191" s="27"/>
      <c r="O1191" s="27"/>
      <c r="P1191" s="27"/>
      <c r="Q1191" s="27"/>
      <c r="R1191" s="80"/>
      <c r="S1191" s="27"/>
      <c r="T1191" s="27"/>
      <c r="U1191" s="27"/>
      <c r="V1191" s="27"/>
      <c r="W1191" s="27"/>
      <c r="X1191" s="27"/>
      <c r="Y1191" s="27"/>
      <c r="Z1191" s="27"/>
      <c r="AA1191" s="27"/>
      <c r="AB1191" s="27"/>
      <c r="AC1191" s="27"/>
      <c r="AD1191" s="27"/>
      <c r="AE1191" s="27"/>
      <c r="AF1191" s="27"/>
      <c r="AG1191" s="27"/>
      <c r="AH1191" s="27"/>
      <c r="AI1191" s="27"/>
      <c r="AJ1191" s="27"/>
      <c r="AK1191" s="27"/>
      <c r="AL1191" s="27"/>
    </row>
    <row r="1192" spans="1:38">
      <c r="A1192" s="27"/>
      <c r="B1192" s="27"/>
      <c r="C1192" s="27"/>
      <c r="D1192" s="27"/>
      <c r="E1192" s="27"/>
      <c r="F1192" s="27"/>
      <c r="G1192" s="27"/>
      <c r="H1192" s="27"/>
      <c r="I1192" s="27"/>
      <c r="J1192" s="27"/>
      <c r="K1192" s="27"/>
      <c r="L1192" s="27"/>
      <c r="M1192" s="27"/>
      <c r="N1192" s="27"/>
      <c r="O1192" s="27"/>
      <c r="P1192" s="27"/>
      <c r="Q1192" s="27"/>
      <c r="R1192" s="80"/>
      <c r="S1192" s="27"/>
      <c r="T1192" s="27"/>
      <c r="U1192" s="27"/>
      <c r="V1192" s="27"/>
      <c r="W1192" s="27"/>
      <c r="X1192" s="27"/>
      <c r="Y1192" s="27"/>
      <c r="Z1192" s="27"/>
      <c r="AA1192" s="27"/>
      <c r="AB1192" s="27"/>
      <c r="AC1192" s="27"/>
      <c r="AD1192" s="27"/>
      <c r="AE1192" s="27"/>
      <c r="AF1192" s="27"/>
      <c r="AG1192" s="27"/>
      <c r="AH1192" s="27"/>
      <c r="AI1192" s="27"/>
      <c r="AJ1192" s="27"/>
      <c r="AK1192" s="27"/>
      <c r="AL1192" s="27"/>
    </row>
    <row r="1193" spans="1:38">
      <c r="A1193" s="27"/>
      <c r="B1193" s="27"/>
      <c r="C1193" s="27"/>
      <c r="D1193" s="27"/>
      <c r="E1193" s="27"/>
      <c r="F1193" s="27"/>
      <c r="G1193" s="27"/>
      <c r="H1193" s="27"/>
      <c r="I1193" s="27"/>
      <c r="J1193" s="27"/>
      <c r="K1193" s="27"/>
      <c r="L1193" s="27"/>
      <c r="M1193" s="27"/>
      <c r="N1193" s="27"/>
      <c r="O1193" s="27"/>
      <c r="P1193" s="27"/>
      <c r="Q1193" s="27"/>
      <c r="R1193" s="80"/>
      <c r="S1193" s="27"/>
      <c r="T1193" s="27"/>
      <c r="U1193" s="27"/>
      <c r="V1193" s="27"/>
      <c r="W1193" s="27"/>
      <c r="X1193" s="27"/>
      <c r="Y1193" s="27"/>
      <c r="Z1193" s="27"/>
      <c r="AA1193" s="27"/>
      <c r="AB1193" s="27"/>
      <c r="AC1193" s="27"/>
      <c r="AD1193" s="27"/>
      <c r="AE1193" s="27"/>
      <c r="AF1193" s="27"/>
      <c r="AG1193" s="27"/>
      <c r="AH1193" s="27"/>
      <c r="AI1193" s="27"/>
      <c r="AJ1193" s="27"/>
      <c r="AK1193" s="27"/>
      <c r="AL1193" s="27"/>
    </row>
    <row r="1194" spans="1:38">
      <c r="A1194" s="27"/>
      <c r="B1194" s="27"/>
      <c r="C1194" s="27"/>
      <c r="D1194" s="27"/>
      <c r="E1194" s="27"/>
      <c r="F1194" s="27"/>
      <c r="G1194" s="27"/>
      <c r="H1194" s="27"/>
      <c r="I1194" s="27"/>
      <c r="J1194" s="27"/>
      <c r="K1194" s="27"/>
      <c r="L1194" s="27"/>
      <c r="M1194" s="27"/>
      <c r="N1194" s="27"/>
      <c r="O1194" s="27"/>
      <c r="P1194" s="27"/>
      <c r="Q1194" s="27"/>
      <c r="R1194" s="80"/>
      <c r="S1194" s="27"/>
      <c r="T1194" s="27"/>
      <c r="U1194" s="27"/>
      <c r="V1194" s="27"/>
      <c r="W1194" s="27"/>
      <c r="X1194" s="27"/>
      <c r="Y1194" s="27"/>
      <c r="Z1194" s="27"/>
      <c r="AA1194" s="27"/>
      <c r="AB1194" s="27"/>
      <c r="AC1194" s="27"/>
      <c r="AD1194" s="27"/>
      <c r="AE1194" s="27"/>
      <c r="AF1194" s="27"/>
      <c r="AG1194" s="27"/>
      <c r="AH1194" s="27"/>
      <c r="AI1194" s="27"/>
      <c r="AJ1194" s="27"/>
      <c r="AK1194" s="27"/>
      <c r="AL1194" s="27"/>
    </row>
    <row r="1195" spans="1:38">
      <c r="A1195" s="27"/>
      <c r="B1195" s="27"/>
      <c r="C1195" s="27"/>
      <c r="D1195" s="27"/>
      <c r="E1195" s="27"/>
      <c r="F1195" s="27"/>
      <c r="G1195" s="27"/>
      <c r="H1195" s="27"/>
      <c r="I1195" s="27"/>
      <c r="J1195" s="27"/>
      <c r="K1195" s="27"/>
      <c r="L1195" s="27"/>
      <c r="M1195" s="27"/>
      <c r="N1195" s="27"/>
      <c r="O1195" s="27"/>
      <c r="P1195" s="27"/>
      <c r="Q1195" s="27"/>
      <c r="R1195" s="80"/>
      <c r="S1195" s="27"/>
      <c r="T1195" s="27"/>
      <c r="U1195" s="27"/>
      <c r="V1195" s="27"/>
      <c r="W1195" s="27"/>
      <c r="X1195" s="27"/>
      <c r="Y1195" s="27"/>
      <c r="Z1195" s="27"/>
      <c r="AA1195" s="27"/>
      <c r="AB1195" s="27"/>
      <c r="AC1195" s="27"/>
      <c r="AD1195" s="27"/>
      <c r="AE1195" s="27"/>
      <c r="AF1195" s="27"/>
      <c r="AG1195" s="27"/>
      <c r="AH1195" s="27"/>
      <c r="AI1195" s="27"/>
      <c r="AJ1195" s="27"/>
      <c r="AK1195" s="27"/>
      <c r="AL1195" s="27"/>
    </row>
    <row r="1196" spans="1:38">
      <c r="A1196" s="27"/>
      <c r="B1196" s="27"/>
      <c r="C1196" s="27"/>
      <c r="D1196" s="27"/>
      <c r="E1196" s="27"/>
      <c r="F1196" s="27"/>
      <c r="G1196" s="27"/>
      <c r="H1196" s="27"/>
      <c r="I1196" s="27"/>
      <c r="J1196" s="27"/>
      <c r="K1196" s="27"/>
      <c r="L1196" s="27"/>
      <c r="M1196" s="27"/>
      <c r="N1196" s="27"/>
      <c r="O1196" s="27"/>
      <c r="P1196" s="27"/>
      <c r="Q1196" s="27"/>
      <c r="R1196" s="80"/>
      <c r="S1196" s="27"/>
      <c r="T1196" s="27"/>
      <c r="U1196" s="27"/>
      <c r="V1196" s="27"/>
      <c r="W1196" s="27"/>
      <c r="X1196" s="27"/>
      <c r="Y1196" s="27"/>
      <c r="Z1196" s="27"/>
      <c r="AA1196" s="27"/>
      <c r="AB1196" s="27"/>
      <c r="AC1196" s="27"/>
      <c r="AD1196" s="27"/>
      <c r="AE1196" s="27"/>
      <c r="AF1196" s="27"/>
      <c r="AG1196" s="27"/>
      <c r="AH1196" s="27"/>
      <c r="AI1196" s="27"/>
      <c r="AJ1196" s="27"/>
      <c r="AK1196" s="27"/>
      <c r="AL1196" s="27"/>
    </row>
    <row r="1197" spans="1:38">
      <c r="A1197" s="27"/>
      <c r="B1197" s="27"/>
      <c r="C1197" s="27"/>
      <c r="D1197" s="27"/>
      <c r="E1197" s="27"/>
      <c r="F1197" s="27"/>
      <c r="G1197" s="27"/>
      <c r="H1197" s="27"/>
      <c r="I1197" s="27"/>
      <c r="J1197" s="27"/>
      <c r="K1197" s="27"/>
      <c r="L1197" s="27"/>
      <c r="M1197" s="27"/>
      <c r="N1197" s="27"/>
      <c r="O1197" s="27"/>
      <c r="P1197" s="27"/>
      <c r="Q1197" s="27"/>
      <c r="R1197" s="80"/>
      <c r="S1197" s="27"/>
      <c r="T1197" s="27"/>
      <c r="U1197" s="27"/>
      <c r="V1197" s="27"/>
      <c r="W1197" s="27"/>
      <c r="X1197" s="27"/>
      <c r="Y1197" s="27"/>
      <c r="Z1197" s="27"/>
      <c r="AA1197" s="27"/>
      <c r="AB1197" s="27"/>
      <c r="AC1197" s="27"/>
      <c r="AD1197" s="27"/>
      <c r="AE1197" s="27"/>
      <c r="AF1197" s="27"/>
      <c r="AG1197" s="27"/>
      <c r="AH1197" s="27"/>
      <c r="AI1197" s="27"/>
      <c r="AJ1197" s="27"/>
      <c r="AK1197" s="27"/>
      <c r="AL1197" s="27"/>
    </row>
    <row r="1198" spans="1:38">
      <c r="A1198" s="27"/>
      <c r="B1198" s="27"/>
      <c r="C1198" s="27"/>
      <c r="D1198" s="27"/>
      <c r="E1198" s="27"/>
      <c r="F1198" s="27"/>
      <c r="G1198" s="27"/>
      <c r="H1198" s="27"/>
      <c r="I1198" s="27"/>
      <c r="J1198" s="27"/>
      <c r="K1198" s="27"/>
      <c r="L1198" s="27"/>
      <c r="M1198" s="27"/>
      <c r="N1198" s="27"/>
      <c r="O1198" s="27"/>
      <c r="P1198" s="27"/>
      <c r="Q1198" s="27"/>
      <c r="R1198" s="80"/>
      <c r="S1198" s="27"/>
      <c r="T1198" s="27"/>
      <c r="U1198" s="27"/>
      <c r="V1198" s="27"/>
      <c r="W1198" s="27"/>
      <c r="X1198" s="27"/>
      <c r="Y1198" s="27"/>
      <c r="Z1198" s="27"/>
      <c r="AA1198" s="27"/>
      <c r="AB1198" s="27"/>
      <c r="AC1198" s="27"/>
      <c r="AD1198" s="27"/>
      <c r="AE1198" s="27"/>
      <c r="AF1198" s="27"/>
      <c r="AG1198" s="27"/>
      <c r="AH1198" s="27"/>
      <c r="AI1198" s="27"/>
      <c r="AJ1198" s="27"/>
      <c r="AK1198" s="27"/>
      <c r="AL1198" s="27"/>
    </row>
    <row r="1199" spans="1:38">
      <c r="A1199" s="27"/>
      <c r="B1199" s="27"/>
      <c r="C1199" s="27"/>
      <c r="D1199" s="27"/>
      <c r="E1199" s="27"/>
      <c r="F1199" s="27"/>
      <c r="G1199" s="27"/>
      <c r="H1199" s="27"/>
      <c r="I1199" s="27"/>
      <c r="J1199" s="27"/>
      <c r="K1199" s="27"/>
      <c r="L1199" s="27"/>
      <c r="M1199" s="27"/>
      <c r="N1199" s="27"/>
      <c r="O1199" s="27"/>
      <c r="P1199" s="27"/>
      <c r="Q1199" s="27"/>
      <c r="R1199" s="80"/>
      <c r="S1199" s="27"/>
      <c r="T1199" s="27"/>
      <c r="U1199" s="27"/>
      <c r="V1199" s="27"/>
      <c r="W1199" s="27"/>
      <c r="X1199" s="27"/>
      <c r="Y1199" s="27"/>
      <c r="Z1199" s="27"/>
      <c r="AA1199" s="27"/>
      <c r="AB1199" s="27"/>
      <c r="AC1199" s="27"/>
      <c r="AD1199" s="27"/>
      <c r="AE1199" s="27"/>
      <c r="AF1199" s="27"/>
      <c r="AG1199" s="27"/>
      <c r="AH1199" s="27"/>
      <c r="AI1199" s="27"/>
      <c r="AJ1199" s="27"/>
      <c r="AK1199" s="27"/>
      <c r="AL1199" s="27"/>
    </row>
    <row r="1200" spans="1:38">
      <c r="A1200" s="27"/>
      <c r="B1200" s="27"/>
      <c r="C1200" s="27"/>
      <c r="D1200" s="27"/>
      <c r="E1200" s="27"/>
      <c r="F1200" s="27"/>
      <c r="G1200" s="27"/>
      <c r="H1200" s="27"/>
      <c r="I1200" s="27"/>
      <c r="J1200" s="27"/>
      <c r="K1200" s="27"/>
      <c r="L1200" s="27"/>
      <c r="M1200" s="27"/>
      <c r="N1200" s="27"/>
      <c r="O1200" s="27"/>
      <c r="P1200" s="27"/>
      <c r="Q1200" s="27"/>
      <c r="R1200" s="80"/>
      <c r="S1200" s="27"/>
      <c r="T1200" s="27"/>
      <c r="U1200" s="27"/>
      <c r="V1200" s="27"/>
      <c r="W1200" s="27"/>
      <c r="X1200" s="27"/>
      <c r="Y1200" s="27"/>
      <c r="Z1200" s="27"/>
      <c r="AA1200" s="27"/>
      <c r="AB1200" s="27"/>
      <c r="AC1200" s="27"/>
      <c r="AD1200" s="27"/>
      <c r="AE1200" s="27"/>
      <c r="AF1200" s="27"/>
      <c r="AG1200" s="27"/>
      <c r="AH1200" s="27"/>
      <c r="AI1200" s="27"/>
      <c r="AJ1200" s="27"/>
      <c r="AK1200" s="27"/>
      <c r="AL1200" s="27"/>
    </row>
  </sheetData>
  <mergeCells count="11">
    <mergeCell ref="A1:C1"/>
    <mergeCell ref="D1:O1"/>
    <mergeCell ref="P1:Q1"/>
    <mergeCell ref="R1:V1"/>
    <mergeCell ref="W1:AA1"/>
    <mergeCell ref="AB1:AF1"/>
    <mergeCell ref="AG1:AJ1"/>
    <mergeCell ref="AK1:AL1"/>
    <mergeCell ref="R4:V4"/>
    <mergeCell ref="W4:AA4"/>
    <mergeCell ref="AB4:AF4"/>
  </mergeCells>
  <conditionalFormatting sqref="D5">
    <cfRule type="duplicateValues" dxfId="1" priority="1"/>
  </conditionalFormatting>
  <conditionalFormatting sqref="E2:F5">
    <cfRule type="duplicateValues" dxfId="1" priority="2"/>
  </conditionalFormatting>
  <dataValidations count="4">
    <dataValidation type="list" allowBlank="1" showInputMessage="1" showErrorMessage="1" sqref="D6:D1200">
      <formula1>"已存在,无规划,洽谈中"</formula1>
    </dataValidation>
    <dataValidation type="list" allowBlank="1" showInputMessage="1" showErrorMessage="1" sqref="J6:J1200">
      <formula1>"不合作,营业中,闭店,装修中"</formula1>
    </dataValidation>
    <dataValidation type="list" allowBlank="1" showInputMessage="1" showErrorMessage="1" sqref="O6:O1200">
      <formula1>"ITmall,电子一条街,其他"</formula1>
    </dataValidation>
    <dataValidation type="list" allowBlank="1" showInputMessage="1" showErrorMessage="1" sqref="AB6:AF1200">
      <formula1>"TOP1,TOP2,TOP3,其他"</formula1>
    </dataValidation>
  </dataValidation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69"/>
  <sheetViews>
    <sheetView zoomScale="85" zoomScaleNormal="85" topLeftCell="A2" workbookViewId="0">
      <selection activeCell="O36" sqref="O36"/>
    </sheetView>
  </sheetViews>
  <sheetFormatPr defaultColWidth="9.13333333333333" defaultRowHeight="16.5"/>
  <cols>
    <col min="1" max="5" width="9.13333333333333" style="7" customWidth="1"/>
    <col min="6" max="6" width="33.8666666666667" style="7" customWidth="1"/>
    <col min="7" max="7" width="13.4" style="7" customWidth="1"/>
    <col min="8" max="20" width="9.13333333333333" style="7" customWidth="1"/>
    <col min="21" max="21" width="11.8" style="7" customWidth="1"/>
    <col min="22" max="30" width="9.13333333333333" style="7" customWidth="1"/>
    <col min="31" max="31" width="12.4" style="7" customWidth="1"/>
    <col min="32" max="16384" width="9.13333333333333" style="7" customWidth="1"/>
  </cols>
  <sheetData>
    <row r="1" s="4" customFormat="1" ht="14.65" customHeight="1" spans="1:37">
      <c r="A1" s="8" t="s">
        <v>0</v>
      </c>
      <c r="B1" s="9"/>
      <c r="C1" s="10"/>
      <c r="D1" s="11" t="s">
        <v>598</v>
      </c>
      <c r="E1" s="12"/>
      <c r="F1" s="12"/>
      <c r="G1" s="12"/>
      <c r="H1" s="12"/>
      <c r="I1" s="12"/>
      <c r="J1" s="12"/>
      <c r="K1" s="12"/>
      <c r="L1" s="12"/>
      <c r="M1" s="12"/>
      <c r="N1" s="12"/>
      <c r="O1" s="12"/>
      <c r="P1" s="12"/>
      <c r="Q1" s="13"/>
      <c r="R1" s="14" t="s">
        <v>599</v>
      </c>
      <c r="S1" s="12"/>
      <c r="T1" s="12"/>
      <c r="U1" s="12"/>
      <c r="V1" s="12"/>
      <c r="W1" s="12"/>
      <c r="X1" s="12"/>
      <c r="Y1" s="12"/>
      <c r="Z1" s="12"/>
      <c r="AA1" s="13"/>
      <c r="AB1" s="15" t="s">
        <v>734</v>
      </c>
      <c r="AC1" s="12"/>
      <c r="AD1" s="12"/>
      <c r="AE1" s="16" t="s">
        <v>735</v>
      </c>
      <c r="AF1" s="12"/>
      <c r="AG1" s="12"/>
      <c r="AH1" s="12"/>
      <c r="AI1" s="13"/>
      <c r="AJ1" s="17" t="s">
        <v>8</v>
      </c>
      <c r="AK1" s="13"/>
    </row>
    <row r="2" s="5" customFormat="1" ht="58.5" customHeight="1" spans="1:37">
      <c r="A2" s="126" t="s">
        <v>736</v>
      </c>
      <c r="B2" s="126" t="s">
        <v>737</v>
      </c>
      <c r="C2" s="126" t="s">
        <v>738</v>
      </c>
      <c r="D2" s="126" t="s">
        <v>739</v>
      </c>
      <c r="E2" s="126" t="s">
        <v>740</v>
      </c>
      <c r="F2" s="126" t="s">
        <v>741</v>
      </c>
      <c r="G2" s="126" t="s">
        <v>610</v>
      </c>
      <c r="H2" s="126" t="s">
        <v>742</v>
      </c>
      <c r="I2" s="126" t="s">
        <v>743</v>
      </c>
      <c r="J2" s="126" t="s">
        <v>744</v>
      </c>
      <c r="K2" s="126" t="s">
        <v>745</v>
      </c>
      <c r="L2" s="126" t="s">
        <v>746</v>
      </c>
      <c r="M2" s="126" t="s">
        <v>747</v>
      </c>
      <c r="N2" s="126" t="s">
        <v>748</v>
      </c>
      <c r="O2" s="126" t="s">
        <v>749</v>
      </c>
      <c r="P2" s="126" t="s">
        <v>750</v>
      </c>
      <c r="Q2" s="126" t="s">
        <v>751</v>
      </c>
      <c r="R2" s="126" t="s">
        <v>752</v>
      </c>
      <c r="S2" s="126" t="s">
        <v>753</v>
      </c>
      <c r="T2" s="126" t="s">
        <v>754</v>
      </c>
      <c r="U2" s="126" t="s">
        <v>755</v>
      </c>
      <c r="V2" s="126" t="s">
        <v>756</v>
      </c>
      <c r="W2" s="126" t="s">
        <v>757</v>
      </c>
      <c r="X2" s="126" t="s">
        <v>758</v>
      </c>
      <c r="Y2" s="126" t="s">
        <v>759</v>
      </c>
      <c r="Z2" s="126" t="s">
        <v>760</v>
      </c>
      <c r="AA2" s="126" t="s">
        <v>761</v>
      </c>
      <c r="AB2" s="126" t="s">
        <v>762</v>
      </c>
      <c r="AC2" s="126" t="s">
        <v>763</v>
      </c>
      <c r="AD2" s="126" t="s">
        <v>764</v>
      </c>
      <c r="AE2" s="126" t="s">
        <v>765</v>
      </c>
      <c r="AF2" s="126" t="s">
        <v>766</v>
      </c>
      <c r="AG2" s="126" t="s">
        <v>767</v>
      </c>
      <c r="AH2" s="126" t="s">
        <v>768</v>
      </c>
      <c r="AI2" s="126" t="s">
        <v>769</v>
      </c>
      <c r="AJ2" s="126" t="s">
        <v>770</v>
      </c>
      <c r="AK2" s="19" t="s">
        <v>771</v>
      </c>
    </row>
    <row r="3" s="6" customFormat="1" ht="27.75" customHeight="1" spans="1:37">
      <c r="A3" s="20" t="s">
        <v>665</v>
      </c>
      <c r="B3" s="20" t="s">
        <v>665</v>
      </c>
      <c r="C3" s="20" t="s">
        <v>665</v>
      </c>
      <c r="D3" s="20" t="s">
        <v>666</v>
      </c>
      <c r="E3" s="20" t="s">
        <v>666</v>
      </c>
      <c r="F3" s="20" t="s">
        <v>667</v>
      </c>
      <c r="G3" s="20" t="s">
        <v>665</v>
      </c>
      <c r="H3" s="20" t="s">
        <v>666</v>
      </c>
      <c r="I3" s="20" t="s">
        <v>666</v>
      </c>
      <c r="J3" s="20" t="s">
        <v>666</v>
      </c>
      <c r="K3" s="20" t="s">
        <v>666</v>
      </c>
      <c r="L3" s="20" t="s">
        <v>666</v>
      </c>
      <c r="M3" s="20" t="s">
        <v>666</v>
      </c>
      <c r="N3" s="20" t="s">
        <v>666</v>
      </c>
      <c r="O3" s="20" t="s">
        <v>666</v>
      </c>
      <c r="P3" s="20" t="s">
        <v>666</v>
      </c>
      <c r="Q3" s="20" t="s">
        <v>666</v>
      </c>
      <c r="R3" s="20" t="s">
        <v>666</v>
      </c>
      <c r="S3" s="20" t="s">
        <v>666</v>
      </c>
      <c r="T3" s="20" t="s">
        <v>665</v>
      </c>
      <c r="U3" s="20" t="s">
        <v>665</v>
      </c>
      <c r="V3" s="20" t="s">
        <v>665</v>
      </c>
      <c r="W3" s="20" t="s">
        <v>665</v>
      </c>
      <c r="X3" s="20" t="s">
        <v>665</v>
      </c>
      <c r="Y3" s="20" t="s">
        <v>665</v>
      </c>
      <c r="Z3" s="20" t="s">
        <v>665</v>
      </c>
      <c r="AA3" s="20" t="s">
        <v>665</v>
      </c>
      <c r="AB3" s="20" t="s">
        <v>666</v>
      </c>
      <c r="AC3" s="20" t="s">
        <v>665</v>
      </c>
      <c r="AD3" s="20" t="s">
        <v>666</v>
      </c>
      <c r="AE3" s="20" t="s">
        <v>665</v>
      </c>
      <c r="AF3" s="20" t="s">
        <v>665</v>
      </c>
      <c r="AG3" s="20" t="s">
        <v>665</v>
      </c>
      <c r="AH3" s="20" t="s">
        <v>665</v>
      </c>
      <c r="AI3" s="20" t="s">
        <v>665</v>
      </c>
      <c r="AJ3" s="20" t="s">
        <v>666</v>
      </c>
      <c r="AK3" s="20" t="s">
        <v>666</v>
      </c>
    </row>
    <row r="4" s="7" customFormat="1" spans="1:37">
      <c r="A4" s="21">
        <f>IFERROR(_xlfn.XLOOKUP($F4,IT通路门店!$P$6:$P$999998,IT通路门店!$A$6:$A$999998),"")</f>
        <v>0</v>
      </c>
      <c r="B4" s="21">
        <f>IFERROR(_xlfn.XLOOKUP($F4,IT通路门店!$P$6:$P$999998,IT通路门店!$A$6:$A$999998),"")</f>
        <v>0</v>
      </c>
      <c r="C4" s="21">
        <f>IFERROR(_xlfn.XLOOKUP($F4,IT通路门店!$P$6:$P$999998,IT通路门店!$C$6:$C$999998),"")</f>
        <v>0</v>
      </c>
      <c r="F4" s="21" t="str">
        <f t="array" ref="F4:F5">TRIM(_xlfn.UNIQUE(IT通路门店!$P6:$P999998))</f>
        <v>宝鸡艾瑞德网络科技有限公司</v>
      </c>
      <c r="G4" s="21" t="str">
        <f>IFERROR(_xlfn.XLOOKUP(F4,IT通路门店!$P$6:$P$999998,IT通路门店!$Q$6:$Q$999998),"0")</f>
        <v>200001350801</v>
      </c>
      <c r="T4" s="21">
        <f>COUNTIFS(IT通路门店!$P$6:$P$999998,IT客户沙盘!F4)</f>
        <v>1</v>
      </c>
      <c r="U4" s="21">
        <f>COUNTIFS(IT通路门店!$P$6:$P$999998,IT客户沙盘!F4,IT通路门店!$M$6:$M$999998,"&gt;50")</f>
        <v>0</v>
      </c>
      <c r="V4" s="21">
        <f t="shared" ref="V4:V67" si="0">SUM(W4:AA4)</f>
        <v>0</v>
      </c>
      <c r="W4" s="21">
        <f>SUMIFS(IT通路门店!W:W,IT通路门店!$P:$P,$F3)</f>
        <v>0</v>
      </c>
      <c r="X4" s="21">
        <f>SUMIFS(IT通路门店!X:X,IT通路门店!$P:$P,$F3)</f>
        <v>0</v>
      </c>
      <c r="Y4" s="21">
        <f>SUMIFS(IT通路门店!Y:Y,IT通路门店!$P:$P,$F3)</f>
        <v>0</v>
      </c>
      <c r="Z4" s="21">
        <f>SUMIFS(IT通路门店!Z:Z,IT通路门店!$P:$P,$F3)</f>
        <v>0</v>
      </c>
      <c r="AA4" s="21">
        <f>SUMIFS(IT通路门店!AA:AA,IT通路门店!$P:$P,$F3)</f>
        <v>0</v>
      </c>
      <c r="AC4" s="21">
        <f t="shared" ref="AC4:AC67" si="1">SUM(AE4:AI4)</f>
        <v>5</v>
      </c>
      <c r="AE4" s="21">
        <f>SUMIFS(IT通路门店!$R:$R,IT通路门店!$P:$P,$F4)</f>
        <v>0</v>
      </c>
      <c r="AF4" s="22">
        <f>SUMIFS(IT通路门店!S:S,IT通路门店!$P:$P,IT客户沙盘!$F4)</f>
        <v>3</v>
      </c>
      <c r="AG4" s="22">
        <f>SUMIFS(IT通路门店!T:T,IT通路门店!$P:$P,IT客户沙盘!$F4)</f>
        <v>2</v>
      </c>
      <c r="AH4" s="22">
        <f>SUMIFS(IT通路门店!U:U,IT通路门店!$P:$P,IT客户沙盘!$F4)</f>
        <v>0</v>
      </c>
      <c r="AI4" s="22">
        <f>SUMIFS(IT通路门店!V:V,IT通路门店!$P:$P,IT客户沙盘!$F4)</f>
        <v>0</v>
      </c>
    </row>
    <row r="5" spans="1:37">
      <c r="A5" s="21" t="str">
        <f>IFERROR(_xlfn.XLOOKUP($F5,IT通路门店!$P$6:$P$999998,IT通路门店!$A$6:$A$999998),"")</f>
        <v/>
      </c>
      <c r="B5" s="21" t="str">
        <f>IFERROR(_xlfn.XLOOKUP($F5,IT通路门店!$P$6:$P$999998,IT通路门店!$A$6:$A$999998),"")</f>
        <v/>
      </c>
      <c r="C5" s="21" t="str">
        <f>IFERROR(_xlfn.XLOOKUP($F5,IT通路门店!$P$6:$P$999998,IT通路门店!$C$6:$C$999998),"")</f>
        <v/>
      </c>
      <c r="F5" s="7" t="str">
        <v/>
      </c>
      <c r="G5" s="7" t="str">
        <f>IFERROR(_xlfn.XLOOKUP(F5,IT通路门店!$P$6:$P$999998,IT通路门店!$Q$6:$Q$999998),"0")</f>
        <v>0</v>
      </c>
      <c r="T5" s="21">
        <f>COUNTIFS(IT通路门店!$P$6:$P$999998,IT客户沙盘!F5)</f>
        <v>999992</v>
      </c>
      <c r="U5" s="21">
        <f>COUNTIFS(IT通路门店!$P$6:$P$999998,IT客户沙盘!F5,IT通路门店!$M$6:$M$999998,"&gt;50")</f>
        <v>0</v>
      </c>
      <c r="V5" s="21">
        <f t="shared" si="0"/>
        <v>1</v>
      </c>
      <c r="W5" s="21">
        <f>SUMIFS(IT通路门店!W:W,IT通路门店!$P:$P,$F4)</f>
        <v>0</v>
      </c>
      <c r="X5" s="21">
        <f>SUMIFS(IT通路门店!X:X,IT通路门店!$P:$P,$F4)</f>
        <v>0</v>
      </c>
      <c r="Y5" s="21">
        <f>SUMIFS(IT通路门店!Y:Y,IT通路门店!$P:$P,$F4)</f>
        <v>1</v>
      </c>
      <c r="Z5" s="21">
        <f>SUMIFS(IT通路门店!Z:Z,IT通路门店!$P:$P,$F4)</f>
        <v>0</v>
      </c>
      <c r="AA5" s="21">
        <f>SUMIFS(IT通路门店!AA:AA,IT通路门店!$P:$P,$F4)</f>
        <v>0</v>
      </c>
      <c r="AC5" s="21">
        <f t="shared" si="1"/>
        <v>0</v>
      </c>
      <c r="AE5" s="21">
        <f>SUMIFS(IT通路门店!$R:$R,IT通路门店!$P:$P,$F5)</f>
        <v>0</v>
      </c>
      <c r="AF5" s="22">
        <f>SUMIFS(IT通路门店!S:S,IT通路门店!$P:$P,IT客户沙盘!$F5)</f>
        <v>0</v>
      </c>
      <c r="AG5" s="22">
        <f>SUMIFS(IT通路门店!T:T,IT通路门店!$P:$P,IT客户沙盘!$F5)</f>
        <v>0</v>
      </c>
      <c r="AH5" s="22">
        <f>SUMIFS(IT通路门店!U:U,IT通路门店!$P:$P,IT客户沙盘!$F5)</f>
        <v>0</v>
      </c>
      <c r="AI5" s="22">
        <f>SUMIFS(IT通路门店!V:V,IT通路门店!$P:$P,IT客户沙盘!$F5)</f>
        <v>0</v>
      </c>
    </row>
    <row r="6" spans="1:37">
      <c r="A6" s="21">
        <f>IFERROR(_xlfn.XLOOKUP($F6,IT通路门店!$P$6:$P$999998,IT通路门店!$A$6:$A$999998),"")</f>
        <v>0</v>
      </c>
      <c r="B6" s="21">
        <f>IFERROR(_xlfn.XLOOKUP($F6,IT通路门店!$P$6:$P$999998,IT通路门店!$A$6:$A$999998),"")</f>
        <v>0</v>
      </c>
      <c r="C6" s="21">
        <f>IFERROR(_xlfn.XLOOKUP($F6,IT通路门店!$P$6:$P$999998,IT通路门店!$C$6:$C$999998),"")</f>
        <v>0</v>
      </c>
      <c r="G6" s="7">
        <f>IFERROR(_xlfn.XLOOKUP(F6,IT通路门店!$P$6:$P$999998,IT通路门店!$Q$6:$Q$999998),"0")</f>
        <v>0</v>
      </c>
      <c r="T6" s="21">
        <f>COUNTIFS(IT通路门店!$P$6:$P$999998,IT客户沙盘!F6)</f>
        <v>0</v>
      </c>
      <c r="U6" s="21">
        <f>COUNTIFS(IT通路门店!$P$6:$P$999998,IT客户沙盘!F6,IT通路门店!$M$6:$M$999998,"&gt;50")</f>
        <v>0</v>
      </c>
      <c r="V6" s="21">
        <f t="shared" si="0"/>
        <v>0</v>
      </c>
      <c r="W6" s="21">
        <f>SUMIFS(IT通路门店!W:W,IT通路门店!$P:$P,$F5)</f>
        <v>0</v>
      </c>
      <c r="X6" s="21">
        <f>SUMIFS(IT通路门店!X:X,IT通路门店!$P:$P,$F5)</f>
        <v>0</v>
      </c>
      <c r="Y6" s="21">
        <f>SUMIFS(IT通路门店!Y:Y,IT通路门店!$P:$P,$F5)</f>
        <v>0</v>
      </c>
      <c r="Z6" s="21">
        <f>SUMIFS(IT通路门店!Z:Z,IT通路门店!$P:$P,$F5)</f>
        <v>0</v>
      </c>
      <c r="AA6" s="21">
        <f>SUMIFS(IT通路门店!AA:AA,IT通路门店!$P:$P,$F5)</f>
        <v>0</v>
      </c>
      <c r="AC6" s="21">
        <f t="shared" si="1"/>
        <v>0</v>
      </c>
      <c r="AE6" s="21">
        <f>SUMIFS(IT通路门店!$R:$R,IT通路门店!$P:$P,$F6)</f>
        <v>0</v>
      </c>
      <c r="AF6" s="22">
        <f>SUMIFS(IT通路门店!S:S,IT通路门店!$P:$P,IT客户沙盘!$F6)</f>
        <v>0</v>
      </c>
      <c r="AG6" s="22">
        <f>SUMIFS(IT通路门店!T:T,IT通路门店!$P:$P,IT客户沙盘!$F6)</f>
        <v>0</v>
      </c>
      <c r="AH6" s="22">
        <f>SUMIFS(IT通路门店!U:U,IT通路门店!$P:$P,IT客户沙盘!$F6)</f>
        <v>0</v>
      </c>
      <c r="AI6" s="22">
        <f>SUMIFS(IT通路门店!V:V,IT通路门店!$P:$P,IT客户沙盘!$F6)</f>
        <v>0</v>
      </c>
    </row>
    <row r="7" spans="1:37">
      <c r="A7" s="21">
        <f>IFERROR(_xlfn.XLOOKUP($F7,IT通路门店!$P$6:$P$999998,IT通路门店!$A$6:$A$999998),"")</f>
        <v>0</v>
      </c>
      <c r="B7" s="21">
        <f>IFERROR(_xlfn.XLOOKUP($F7,IT通路门店!$P$6:$P$999998,IT通路门店!$A$6:$A$999998),"")</f>
        <v>0</v>
      </c>
      <c r="C7" s="21">
        <f>IFERROR(_xlfn.XLOOKUP($F7,IT通路门店!$P$6:$P$999998,IT通路门店!$C$6:$C$999998),"")</f>
        <v>0</v>
      </c>
      <c r="G7" s="7">
        <f>IFERROR(_xlfn.XLOOKUP(F7,IT通路门店!$P$6:$P$999998,IT通路门店!$Q$6:$Q$999998),"0")</f>
        <v>0</v>
      </c>
      <c r="T7" s="21">
        <f>COUNTIFS(IT通路门店!$P$6:$P$999998,IT客户沙盘!F7)</f>
        <v>0</v>
      </c>
      <c r="U7" s="21">
        <f>COUNTIFS(IT通路门店!$P$6:$P$999998,IT客户沙盘!F7,IT通路门店!$M$6:$M$999998,"&gt;50")</f>
        <v>0</v>
      </c>
      <c r="V7" s="21">
        <f t="shared" si="0"/>
        <v>0</v>
      </c>
      <c r="W7" s="21">
        <f>SUMIFS(IT通路门店!W:W,IT通路门店!$P:$P,$F6)</f>
        <v>0</v>
      </c>
      <c r="X7" s="21">
        <f>SUMIFS(IT通路门店!X:X,IT通路门店!$P:$P,$F6)</f>
        <v>0</v>
      </c>
      <c r="Y7" s="21">
        <f>SUMIFS(IT通路门店!Y:Y,IT通路门店!$P:$P,$F6)</f>
        <v>0</v>
      </c>
      <c r="Z7" s="21">
        <f>SUMIFS(IT通路门店!Z:Z,IT通路门店!$P:$P,$F6)</f>
        <v>0</v>
      </c>
      <c r="AA7" s="21">
        <f>SUMIFS(IT通路门店!AA:AA,IT通路门店!$P:$P,$F6)</f>
        <v>0</v>
      </c>
      <c r="AC7" s="21">
        <f t="shared" si="1"/>
        <v>0</v>
      </c>
      <c r="AE7" s="21">
        <f>SUMIFS(IT通路门店!$R:$R,IT通路门店!$P:$P,$F7)</f>
        <v>0</v>
      </c>
      <c r="AF7" s="22">
        <f>SUMIFS(IT通路门店!S:S,IT通路门店!$P:$P,IT客户沙盘!$F7)</f>
        <v>0</v>
      </c>
      <c r="AG7" s="22">
        <f>SUMIFS(IT通路门店!T:T,IT通路门店!$P:$P,IT客户沙盘!$F7)</f>
        <v>0</v>
      </c>
      <c r="AH7" s="22">
        <f>SUMIFS(IT通路门店!U:U,IT通路门店!$P:$P,IT客户沙盘!$F7)</f>
        <v>0</v>
      </c>
      <c r="AI7" s="22">
        <f>SUMIFS(IT通路门店!V:V,IT通路门店!$P:$P,IT客户沙盘!$F7)</f>
        <v>0</v>
      </c>
    </row>
    <row r="8" spans="1:37">
      <c r="A8" s="21">
        <f>IFERROR(_xlfn.XLOOKUP($F8,IT通路门店!$P$6:$P$999998,IT通路门店!$A$6:$A$999998),"")</f>
        <v>0</v>
      </c>
      <c r="B8" s="21">
        <f>IFERROR(_xlfn.XLOOKUP($F8,IT通路门店!$P$6:$P$999998,IT通路门店!$A$6:$A$999998),"")</f>
        <v>0</v>
      </c>
      <c r="C8" s="21">
        <f>IFERROR(_xlfn.XLOOKUP($F8,IT通路门店!$P$6:$P$999998,IT通路门店!$C$6:$C$999998),"")</f>
        <v>0</v>
      </c>
      <c r="G8" s="7">
        <f>IFERROR(_xlfn.XLOOKUP(F8,IT通路门店!$P$6:$P$999998,IT通路门店!$Q$6:$Q$999998),"0")</f>
        <v>0</v>
      </c>
      <c r="T8" s="21">
        <f>COUNTIFS(IT通路门店!$P$6:$P$999998,IT客户沙盘!F8)</f>
        <v>0</v>
      </c>
      <c r="U8" s="21">
        <f>COUNTIFS(IT通路门店!$P$6:$P$999998,IT客户沙盘!F8,IT通路门店!$M$6:$M$999998,"&gt;50")</f>
        <v>0</v>
      </c>
      <c r="V8" s="21">
        <f t="shared" si="0"/>
        <v>0</v>
      </c>
      <c r="W8" s="21">
        <f>SUMIFS(IT通路门店!W:W,IT通路门店!$P:$P,$F7)</f>
        <v>0</v>
      </c>
      <c r="X8" s="21">
        <f>SUMIFS(IT通路门店!X:X,IT通路门店!$P:$P,$F7)</f>
        <v>0</v>
      </c>
      <c r="Y8" s="21">
        <f>SUMIFS(IT通路门店!Y:Y,IT通路门店!$P:$P,$F7)</f>
        <v>0</v>
      </c>
      <c r="Z8" s="21">
        <f>SUMIFS(IT通路门店!Z:Z,IT通路门店!$P:$P,$F7)</f>
        <v>0</v>
      </c>
      <c r="AA8" s="21">
        <f>SUMIFS(IT通路门店!AA:AA,IT通路门店!$P:$P,$F7)</f>
        <v>0</v>
      </c>
      <c r="AC8" s="21">
        <f t="shared" si="1"/>
        <v>0</v>
      </c>
      <c r="AE8" s="21">
        <f>SUMIFS(IT通路门店!$R:$R,IT通路门店!$P:$P,$F8)</f>
        <v>0</v>
      </c>
      <c r="AF8" s="22">
        <f>SUMIFS(IT通路门店!S:S,IT通路门店!$P:$P,IT客户沙盘!$F8)</f>
        <v>0</v>
      </c>
      <c r="AG8" s="22">
        <f>SUMIFS(IT通路门店!T:T,IT通路门店!$P:$P,IT客户沙盘!$F8)</f>
        <v>0</v>
      </c>
      <c r="AH8" s="22">
        <f>SUMIFS(IT通路门店!U:U,IT通路门店!$P:$P,IT客户沙盘!$F8)</f>
        <v>0</v>
      </c>
      <c r="AI8" s="22">
        <f>SUMIFS(IT通路门店!V:V,IT通路门店!$P:$P,IT客户沙盘!$F8)</f>
        <v>0</v>
      </c>
    </row>
    <row r="9" spans="1:37">
      <c r="A9" s="21">
        <f>IFERROR(_xlfn.XLOOKUP($F9,IT通路门店!$P$6:$P$999998,IT通路门店!$A$6:$A$999998),"")</f>
        <v>0</v>
      </c>
      <c r="B9" s="21">
        <f>IFERROR(_xlfn.XLOOKUP($F9,IT通路门店!$P$6:$P$999998,IT通路门店!$A$6:$A$999998),"")</f>
        <v>0</v>
      </c>
      <c r="C9" s="21">
        <f>IFERROR(_xlfn.XLOOKUP($F9,IT通路门店!$P$6:$P$999998,IT通路门店!$C$6:$C$999998),"")</f>
        <v>0</v>
      </c>
      <c r="G9" s="7">
        <f>IFERROR(_xlfn.XLOOKUP(F9,IT通路门店!$P$6:$P$999998,IT通路门店!$Q$6:$Q$999998),"0")</f>
        <v>0</v>
      </c>
      <c r="T9" s="21">
        <f>COUNTIFS(IT通路门店!$P$6:$P$999998,IT客户沙盘!F9)</f>
        <v>0</v>
      </c>
      <c r="U9" s="21">
        <f>COUNTIFS(IT通路门店!$P$6:$P$999998,IT客户沙盘!F9,IT通路门店!$M$6:$M$999998,"&gt;50")</f>
        <v>0</v>
      </c>
      <c r="V9" s="21">
        <f t="shared" si="0"/>
        <v>0</v>
      </c>
      <c r="W9" s="21">
        <f>SUMIFS(IT通路门店!W:W,IT通路门店!$P:$P,$F8)</f>
        <v>0</v>
      </c>
      <c r="X9" s="21">
        <f>SUMIFS(IT通路门店!X:X,IT通路门店!$P:$P,$F8)</f>
        <v>0</v>
      </c>
      <c r="Y9" s="21">
        <f>SUMIFS(IT通路门店!Y:Y,IT通路门店!$P:$P,$F8)</f>
        <v>0</v>
      </c>
      <c r="Z9" s="21">
        <f>SUMIFS(IT通路门店!Z:Z,IT通路门店!$P:$P,$F8)</f>
        <v>0</v>
      </c>
      <c r="AA9" s="21">
        <f>SUMIFS(IT通路门店!AA:AA,IT通路门店!$P:$P,$F8)</f>
        <v>0</v>
      </c>
      <c r="AC9" s="21">
        <f t="shared" si="1"/>
        <v>0</v>
      </c>
      <c r="AE9" s="21">
        <f>SUMIFS(IT通路门店!$R:$R,IT通路门店!$P:$P,$F9)</f>
        <v>0</v>
      </c>
      <c r="AF9" s="22">
        <f>SUMIFS(IT通路门店!S:S,IT通路门店!$P:$P,IT客户沙盘!$F9)</f>
        <v>0</v>
      </c>
      <c r="AG9" s="22">
        <f>SUMIFS(IT通路门店!T:T,IT通路门店!$P:$P,IT客户沙盘!$F9)</f>
        <v>0</v>
      </c>
      <c r="AH9" s="22">
        <f>SUMIFS(IT通路门店!U:U,IT通路门店!$P:$P,IT客户沙盘!$F9)</f>
        <v>0</v>
      </c>
      <c r="AI9" s="22">
        <f>SUMIFS(IT通路门店!V:V,IT通路门店!$P:$P,IT客户沙盘!$F9)</f>
        <v>0</v>
      </c>
    </row>
    <row r="10" spans="1:37">
      <c r="A10" s="21">
        <f>IFERROR(_xlfn.XLOOKUP($F10,IT通路门店!$P$6:$P$999998,IT通路门店!$A$6:$A$999998),"")</f>
        <v>0</v>
      </c>
      <c r="B10" s="21">
        <f>IFERROR(_xlfn.XLOOKUP($F10,IT通路门店!$P$6:$P$999998,IT通路门店!$A$6:$A$999998),"")</f>
        <v>0</v>
      </c>
      <c r="C10" s="21">
        <f>IFERROR(_xlfn.XLOOKUP($F10,IT通路门店!$P$6:$P$999998,IT通路门店!$C$6:$C$999998),"")</f>
        <v>0</v>
      </c>
      <c r="G10" s="7">
        <f>IFERROR(_xlfn.XLOOKUP(F10,IT通路门店!$P$6:$P$999998,IT通路门店!$Q$6:$Q$999998),"0")</f>
        <v>0</v>
      </c>
      <c r="T10" s="21">
        <f>COUNTIFS(IT通路门店!$P$6:$P$999998,IT客户沙盘!F10)</f>
        <v>0</v>
      </c>
      <c r="U10" s="21">
        <f>COUNTIFS(IT通路门店!$P$6:$P$999998,IT客户沙盘!F10,IT通路门店!$M$6:$M$999998,"&gt;50")</f>
        <v>0</v>
      </c>
      <c r="V10" s="21">
        <f t="shared" si="0"/>
        <v>0</v>
      </c>
      <c r="W10" s="21">
        <f>SUMIFS(IT通路门店!W:W,IT通路门店!$P:$P,$F9)</f>
        <v>0</v>
      </c>
      <c r="X10" s="21">
        <f>SUMIFS(IT通路门店!X:X,IT通路门店!$P:$P,$F9)</f>
        <v>0</v>
      </c>
      <c r="Y10" s="21">
        <f>SUMIFS(IT通路门店!Y:Y,IT通路门店!$P:$P,$F9)</f>
        <v>0</v>
      </c>
      <c r="Z10" s="21">
        <f>SUMIFS(IT通路门店!Z:Z,IT通路门店!$P:$P,$F9)</f>
        <v>0</v>
      </c>
      <c r="AA10" s="21">
        <f>SUMIFS(IT通路门店!AA:AA,IT通路门店!$P:$P,$F9)</f>
        <v>0</v>
      </c>
      <c r="AC10" s="21">
        <f t="shared" si="1"/>
        <v>0</v>
      </c>
      <c r="AE10" s="21">
        <f>SUMIFS(IT通路门店!$R:$R,IT通路门店!$P:$P,$F10)</f>
        <v>0</v>
      </c>
      <c r="AF10" s="22">
        <f>SUMIFS(IT通路门店!S:S,IT通路门店!$P:$P,IT客户沙盘!$F10)</f>
        <v>0</v>
      </c>
      <c r="AG10" s="22">
        <f>SUMIFS(IT通路门店!T:T,IT通路门店!$P:$P,IT客户沙盘!$F10)</f>
        <v>0</v>
      </c>
      <c r="AH10" s="22">
        <f>SUMIFS(IT通路门店!U:U,IT通路门店!$P:$P,IT客户沙盘!$F10)</f>
        <v>0</v>
      </c>
      <c r="AI10" s="22">
        <f>SUMIFS(IT通路门店!V:V,IT通路门店!$P:$P,IT客户沙盘!$F10)</f>
        <v>0</v>
      </c>
    </row>
    <row r="11" spans="1:37">
      <c r="A11" s="21">
        <f>IFERROR(_xlfn.XLOOKUP($F11,IT通路门店!$P$6:$P$999998,IT通路门店!$A$6:$A$999998),"")</f>
        <v>0</v>
      </c>
      <c r="B11" s="21">
        <f>IFERROR(_xlfn.XLOOKUP($F11,IT通路门店!$P$6:$P$999998,IT通路门店!$A$6:$A$999998),"")</f>
        <v>0</v>
      </c>
      <c r="C11" s="21">
        <f>IFERROR(_xlfn.XLOOKUP($F11,IT通路门店!$P$6:$P$999998,IT通路门店!$C$6:$C$999998),"")</f>
        <v>0</v>
      </c>
      <c r="G11" s="7">
        <f>IFERROR(_xlfn.XLOOKUP(F11,IT通路门店!$P$6:$P$999998,IT通路门店!$Q$6:$Q$999998),"0")</f>
        <v>0</v>
      </c>
      <c r="T11" s="21">
        <f>COUNTIFS(IT通路门店!$P$6:$P$999998,IT客户沙盘!F11)</f>
        <v>0</v>
      </c>
      <c r="U11" s="21">
        <f>COUNTIFS(IT通路门店!$P$6:$P$999998,IT客户沙盘!F11,IT通路门店!$M$6:$M$999998,"&gt;50")</f>
        <v>0</v>
      </c>
      <c r="V11" s="21">
        <f t="shared" si="0"/>
        <v>0</v>
      </c>
      <c r="W11" s="21">
        <f>SUMIFS(IT通路门店!W:W,IT通路门店!$P:$P,$F10)</f>
        <v>0</v>
      </c>
      <c r="X11" s="21">
        <f>SUMIFS(IT通路门店!X:X,IT通路门店!$P:$P,$F10)</f>
        <v>0</v>
      </c>
      <c r="Y11" s="21">
        <f>SUMIFS(IT通路门店!Y:Y,IT通路门店!$P:$P,$F10)</f>
        <v>0</v>
      </c>
      <c r="Z11" s="21">
        <f>SUMIFS(IT通路门店!Z:Z,IT通路门店!$P:$P,$F10)</f>
        <v>0</v>
      </c>
      <c r="AA11" s="21">
        <f>SUMIFS(IT通路门店!AA:AA,IT通路门店!$P:$P,$F10)</f>
        <v>0</v>
      </c>
      <c r="AC11" s="21">
        <f t="shared" si="1"/>
        <v>0</v>
      </c>
      <c r="AE11" s="21">
        <f>SUMIFS(IT通路门店!$R:$R,IT通路门店!$P:$P,$F11)</f>
        <v>0</v>
      </c>
      <c r="AF11" s="22">
        <f>SUMIFS(IT通路门店!S:S,IT通路门店!$P:$P,IT客户沙盘!$F11)</f>
        <v>0</v>
      </c>
      <c r="AG11" s="22">
        <f>SUMIFS(IT通路门店!T:T,IT通路门店!$P:$P,IT客户沙盘!$F11)</f>
        <v>0</v>
      </c>
      <c r="AH11" s="22">
        <f>SUMIFS(IT通路门店!U:U,IT通路门店!$P:$P,IT客户沙盘!$F11)</f>
        <v>0</v>
      </c>
      <c r="AI11" s="22">
        <f>SUMIFS(IT通路门店!V:V,IT通路门店!$P:$P,IT客户沙盘!$F11)</f>
        <v>0</v>
      </c>
    </row>
    <row r="12" spans="1:37">
      <c r="A12" s="21">
        <f>IFERROR(_xlfn.XLOOKUP($F12,IT通路门店!$P$6:$P$999998,IT通路门店!$A$6:$A$999998),"")</f>
        <v>0</v>
      </c>
      <c r="B12" s="21">
        <f>IFERROR(_xlfn.XLOOKUP($F12,IT通路门店!$P$6:$P$999998,IT通路门店!$A$6:$A$999998),"")</f>
        <v>0</v>
      </c>
      <c r="C12" s="21">
        <f>IFERROR(_xlfn.XLOOKUP($F12,IT通路门店!$P$6:$P$999998,IT通路门店!$C$6:$C$999998),"")</f>
        <v>0</v>
      </c>
      <c r="G12" s="7">
        <f>IFERROR(_xlfn.XLOOKUP(F12,IT通路门店!$P$6:$P$999998,IT通路门店!$Q$6:$Q$999998),"0")</f>
        <v>0</v>
      </c>
      <c r="T12" s="21">
        <f>COUNTIFS(IT通路门店!$P$6:$P$999998,IT客户沙盘!F12)</f>
        <v>0</v>
      </c>
      <c r="U12" s="21">
        <f>COUNTIFS(IT通路门店!$P$6:$P$999998,IT客户沙盘!F12,IT通路门店!$M$6:$M$999998,"&gt;50")</f>
        <v>0</v>
      </c>
      <c r="V12" s="21">
        <f t="shared" si="0"/>
        <v>0</v>
      </c>
      <c r="W12" s="21">
        <f>SUMIFS(IT通路门店!W:W,IT通路门店!$P:$P,$F11)</f>
        <v>0</v>
      </c>
      <c r="X12" s="21">
        <f>SUMIFS(IT通路门店!X:X,IT通路门店!$P:$P,$F11)</f>
        <v>0</v>
      </c>
      <c r="Y12" s="21">
        <f>SUMIFS(IT通路门店!Y:Y,IT通路门店!$P:$P,$F11)</f>
        <v>0</v>
      </c>
      <c r="Z12" s="21">
        <f>SUMIFS(IT通路门店!Z:Z,IT通路门店!$P:$P,$F11)</f>
        <v>0</v>
      </c>
      <c r="AA12" s="21">
        <f>SUMIFS(IT通路门店!AA:AA,IT通路门店!$P:$P,$F11)</f>
        <v>0</v>
      </c>
      <c r="AC12" s="21">
        <f t="shared" si="1"/>
        <v>0</v>
      </c>
      <c r="AE12" s="21">
        <f>SUMIFS(IT通路门店!$R:$R,IT通路门店!$P:$P,$F12)</f>
        <v>0</v>
      </c>
      <c r="AF12" s="22">
        <f>SUMIFS(IT通路门店!S:S,IT通路门店!$P:$P,IT客户沙盘!$F12)</f>
        <v>0</v>
      </c>
      <c r="AG12" s="22">
        <f>SUMIFS(IT通路门店!T:T,IT通路门店!$P:$P,IT客户沙盘!$F12)</f>
        <v>0</v>
      </c>
      <c r="AH12" s="22">
        <f>SUMIFS(IT通路门店!U:U,IT通路门店!$P:$P,IT客户沙盘!$F12)</f>
        <v>0</v>
      </c>
      <c r="AI12" s="22">
        <f>SUMIFS(IT通路门店!V:V,IT通路门店!$P:$P,IT客户沙盘!$F12)</f>
        <v>0</v>
      </c>
    </row>
    <row r="13" spans="1:37">
      <c r="A13" s="21">
        <f>IFERROR(_xlfn.XLOOKUP($F13,IT通路门店!$P$6:$P$999998,IT通路门店!$A$6:$A$999998),"")</f>
        <v>0</v>
      </c>
      <c r="B13" s="21">
        <f>IFERROR(_xlfn.XLOOKUP($F13,IT通路门店!$P$6:$P$999998,IT通路门店!$A$6:$A$999998),"")</f>
        <v>0</v>
      </c>
      <c r="C13" s="21">
        <f>IFERROR(_xlfn.XLOOKUP($F13,IT通路门店!$P$6:$P$999998,IT通路门店!$C$6:$C$999998),"")</f>
        <v>0</v>
      </c>
      <c r="G13" s="7">
        <f>IFERROR(_xlfn.XLOOKUP(F13,IT通路门店!$P$6:$P$999998,IT通路门店!$Q$6:$Q$999998),"0")</f>
        <v>0</v>
      </c>
      <c r="T13" s="21">
        <f>COUNTIFS(IT通路门店!$P$6:$P$999998,IT客户沙盘!F13)</f>
        <v>0</v>
      </c>
      <c r="U13" s="21">
        <f>COUNTIFS(IT通路门店!$P$6:$P$999998,IT客户沙盘!F13,IT通路门店!$M$6:$M$999998,"&gt;50")</f>
        <v>0</v>
      </c>
      <c r="V13" s="21">
        <f t="shared" si="0"/>
        <v>0</v>
      </c>
      <c r="W13" s="21">
        <f>SUMIFS(IT通路门店!W:W,IT通路门店!$P:$P,$F12)</f>
        <v>0</v>
      </c>
      <c r="X13" s="21">
        <f>SUMIFS(IT通路门店!X:X,IT通路门店!$P:$P,$F12)</f>
        <v>0</v>
      </c>
      <c r="Y13" s="21">
        <f>SUMIFS(IT通路门店!Y:Y,IT通路门店!$P:$P,$F12)</f>
        <v>0</v>
      </c>
      <c r="Z13" s="21">
        <f>SUMIFS(IT通路门店!Z:Z,IT通路门店!$P:$P,$F12)</f>
        <v>0</v>
      </c>
      <c r="AA13" s="21">
        <f>SUMIFS(IT通路门店!AA:AA,IT通路门店!$P:$P,$F12)</f>
        <v>0</v>
      </c>
      <c r="AC13" s="21">
        <f t="shared" si="1"/>
        <v>0</v>
      </c>
      <c r="AE13" s="21">
        <f>SUMIFS(IT通路门店!$R:$R,IT通路门店!$P:$P,$F13)</f>
        <v>0</v>
      </c>
      <c r="AF13" s="22">
        <f>SUMIFS(IT通路门店!S:S,IT通路门店!$P:$P,IT客户沙盘!$F13)</f>
        <v>0</v>
      </c>
      <c r="AG13" s="22">
        <f>SUMIFS(IT通路门店!T:T,IT通路门店!$P:$P,IT客户沙盘!$F13)</f>
        <v>0</v>
      </c>
      <c r="AH13" s="22">
        <f>SUMIFS(IT通路门店!U:U,IT通路门店!$P:$P,IT客户沙盘!$F13)</f>
        <v>0</v>
      </c>
      <c r="AI13" s="22">
        <f>SUMIFS(IT通路门店!V:V,IT通路门店!$P:$P,IT客户沙盘!$F13)</f>
        <v>0</v>
      </c>
    </row>
    <row r="14" spans="1:37">
      <c r="A14" s="21">
        <f>IFERROR(_xlfn.XLOOKUP($F14,IT通路门店!$P$6:$P$999998,IT通路门店!$A$6:$A$999998),"")</f>
        <v>0</v>
      </c>
      <c r="B14" s="21">
        <f>IFERROR(_xlfn.XLOOKUP($F14,IT通路门店!$P$6:$P$999998,IT通路门店!$A$6:$A$999998),"")</f>
        <v>0</v>
      </c>
      <c r="C14" s="21">
        <f>IFERROR(_xlfn.XLOOKUP($F14,IT通路门店!$P$6:$P$999998,IT通路门店!$C$6:$C$999998),"")</f>
        <v>0</v>
      </c>
      <c r="G14" s="7">
        <f>IFERROR(_xlfn.XLOOKUP(F14,IT通路门店!$P$6:$P$999998,IT通路门店!$Q$6:$Q$999998),"0")</f>
        <v>0</v>
      </c>
      <c r="T14" s="21">
        <f>COUNTIFS(IT通路门店!$P$6:$P$999998,IT客户沙盘!F14)</f>
        <v>0</v>
      </c>
      <c r="U14" s="21">
        <f>COUNTIFS(IT通路门店!$P$6:$P$999998,IT客户沙盘!F14,IT通路门店!$M$6:$M$999998,"&gt;50")</f>
        <v>0</v>
      </c>
      <c r="V14" s="21">
        <f t="shared" si="0"/>
        <v>0</v>
      </c>
      <c r="W14" s="21">
        <f>SUMIFS(IT通路门店!W:W,IT通路门店!$P:$P,$F13)</f>
        <v>0</v>
      </c>
      <c r="X14" s="21">
        <f>SUMIFS(IT通路门店!X:X,IT通路门店!$P:$P,$F13)</f>
        <v>0</v>
      </c>
      <c r="Y14" s="21">
        <f>SUMIFS(IT通路门店!Y:Y,IT通路门店!$P:$P,$F13)</f>
        <v>0</v>
      </c>
      <c r="Z14" s="21">
        <f>SUMIFS(IT通路门店!Z:Z,IT通路门店!$P:$P,$F13)</f>
        <v>0</v>
      </c>
      <c r="AA14" s="21">
        <f>SUMIFS(IT通路门店!AA:AA,IT通路门店!$P:$P,$F13)</f>
        <v>0</v>
      </c>
      <c r="AC14" s="21">
        <f t="shared" si="1"/>
        <v>0</v>
      </c>
      <c r="AE14" s="21">
        <f>SUMIFS(IT通路门店!$R:$R,IT通路门店!$P:$P,$F14)</f>
        <v>0</v>
      </c>
      <c r="AF14" s="22">
        <f>SUMIFS(IT通路门店!S:S,IT通路门店!$P:$P,IT客户沙盘!$F14)</f>
        <v>0</v>
      </c>
      <c r="AG14" s="22">
        <f>SUMIFS(IT通路门店!T:T,IT通路门店!$P:$P,IT客户沙盘!$F14)</f>
        <v>0</v>
      </c>
      <c r="AH14" s="22">
        <f>SUMIFS(IT通路门店!U:U,IT通路门店!$P:$P,IT客户沙盘!$F14)</f>
        <v>0</v>
      </c>
      <c r="AI14" s="22">
        <f>SUMIFS(IT通路门店!V:V,IT通路门店!$P:$P,IT客户沙盘!$F14)</f>
        <v>0</v>
      </c>
    </row>
    <row r="15" spans="1:37">
      <c r="A15" s="21">
        <f>IFERROR(_xlfn.XLOOKUP($F15,IT通路门店!$P$6:$P$999998,IT通路门店!$A$6:$A$999998),"")</f>
        <v>0</v>
      </c>
      <c r="B15" s="21">
        <f>IFERROR(_xlfn.XLOOKUP($F15,IT通路门店!$P$6:$P$999998,IT通路门店!$A$6:$A$999998),"")</f>
        <v>0</v>
      </c>
      <c r="C15" s="21">
        <f>IFERROR(_xlfn.XLOOKUP($F15,IT通路门店!$P$6:$P$999998,IT通路门店!$C$6:$C$999998),"")</f>
        <v>0</v>
      </c>
      <c r="G15" s="7">
        <f>IFERROR(_xlfn.XLOOKUP(F15,IT通路门店!$P$6:$P$999998,IT通路门店!$Q$6:$Q$999998),"0")</f>
        <v>0</v>
      </c>
      <c r="T15" s="21">
        <f>COUNTIFS(IT通路门店!$P$6:$P$999998,IT客户沙盘!F15)</f>
        <v>0</v>
      </c>
      <c r="U15" s="21">
        <f>COUNTIFS(IT通路门店!$P$6:$P$999998,IT客户沙盘!F15,IT通路门店!$M$6:$M$999998,"&gt;50")</f>
        <v>0</v>
      </c>
      <c r="V15" s="21">
        <f t="shared" si="0"/>
        <v>0</v>
      </c>
      <c r="W15" s="21">
        <f>SUMIFS(IT通路门店!W:W,IT通路门店!$P:$P,$F14)</f>
        <v>0</v>
      </c>
      <c r="X15" s="21">
        <f>SUMIFS(IT通路门店!X:X,IT通路门店!$P:$P,$F14)</f>
        <v>0</v>
      </c>
      <c r="Y15" s="21">
        <f>SUMIFS(IT通路门店!Y:Y,IT通路门店!$P:$P,$F14)</f>
        <v>0</v>
      </c>
      <c r="Z15" s="21">
        <f>SUMIFS(IT通路门店!Z:Z,IT通路门店!$P:$P,$F14)</f>
        <v>0</v>
      </c>
      <c r="AA15" s="21">
        <f>SUMIFS(IT通路门店!AA:AA,IT通路门店!$P:$P,$F14)</f>
        <v>0</v>
      </c>
      <c r="AC15" s="21">
        <f t="shared" si="1"/>
        <v>0</v>
      </c>
      <c r="AE15" s="21">
        <f>SUMIFS(IT通路门店!$R:$R,IT通路门店!$P:$P,$F15)</f>
        <v>0</v>
      </c>
      <c r="AF15" s="22">
        <f>SUMIFS(IT通路门店!S:S,IT通路门店!$P:$P,IT客户沙盘!$F15)</f>
        <v>0</v>
      </c>
      <c r="AG15" s="22">
        <f>SUMIFS(IT通路门店!T:T,IT通路门店!$P:$P,IT客户沙盘!$F15)</f>
        <v>0</v>
      </c>
      <c r="AH15" s="22">
        <f>SUMIFS(IT通路门店!U:U,IT通路门店!$P:$P,IT客户沙盘!$F15)</f>
        <v>0</v>
      </c>
      <c r="AI15" s="22">
        <f>SUMIFS(IT通路门店!V:V,IT通路门店!$P:$P,IT客户沙盘!$F15)</f>
        <v>0</v>
      </c>
    </row>
    <row r="16" spans="1:37">
      <c r="A16" s="21">
        <f>IFERROR(_xlfn.XLOOKUP($F16,IT通路门店!$P$6:$P$999998,IT通路门店!$A$6:$A$999998),"")</f>
        <v>0</v>
      </c>
      <c r="B16" s="21">
        <f>IFERROR(_xlfn.XLOOKUP($F16,IT通路门店!$P$6:$P$999998,IT通路门店!$A$6:$A$999998),"")</f>
        <v>0</v>
      </c>
      <c r="C16" s="21">
        <f>IFERROR(_xlfn.XLOOKUP($F16,IT通路门店!$P$6:$P$999998,IT通路门店!$C$6:$C$999998),"")</f>
        <v>0</v>
      </c>
      <c r="G16" s="7">
        <f>IFERROR(_xlfn.XLOOKUP(F16,IT通路门店!$P$6:$P$999998,IT通路门店!$Q$6:$Q$999998),"0")</f>
        <v>0</v>
      </c>
      <c r="T16" s="21">
        <f>COUNTIFS(IT通路门店!$P$6:$P$999998,IT客户沙盘!F16)</f>
        <v>0</v>
      </c>
      <c r="U16" s="21">
        <f>COUNTIFS(IT通路门店!$P$6:$P$999998,IT客户沙盘!F16,IT通路门店!$M$6:$M$999998,"&gt;50")</f>
        <v>0</v>
      </c>
      <c r="V16" s="21">
        <f t="shared" si="0"/>
        <v>0</v>
      </c>
      <c r="W16" s="21">
        <f>SUMIFS(IT通路门店!W:W,IT通路门店!$P:$P,$F15)</f>
        <v>0</v>
      </c>
      <c r="X16" s="21">
        <f>SUMIFS(IT通路门店!X:X,IT通路门店!$P:$P,$F15)</f>
        <v>0</v>
      </c>
      <c r="Y16" s="21">
        <f>SUMIFS(IT通路门店!Y:Y,IT通路门店!$P:$P,$F15)</f>
        <v>0</v>
      </c>
      <c r="Z16" s="21">
        <f>SUMIFS(IT通路门店!Z:Z,IT通路门店!$P:$P,$F15)</f>
        <v>0</v>
      </c>
      <c r="AA16" s="21">
        <f>SUMIFS(IT通路门店!AA:AA,IT通路门店!$P:$P,$F15)</f>
        <v>0</v>
      </c>
      <c r="AC16" s="21">
        <f t="shared" si="1"/>
        <v>0</v>
      </c>
      <c r="AE16" s="21">
        <f>SUMIFS(IT通路门店!$R:$R,IT通路门店!$P:$P,$F16)</f>
        <v>0</v>
      </c>
      <c r="AF16" s="22">
        <f>SUMIFS(IT通路门店!S:S,IT通路门店!$P:$P,IT客户沙盘!$F16)</f>
        <v>0</v>
      </c>
      <c r="AG16" s="22">
        <f>SUMIFS(IT通路门店!T:T,IT通路门店!$P:$P,IT客户沙盘!$F16)</f>
        <v>0</v>
      </c>
      <c r="AH16" s="22">
        <f>SUMIFS(IT通路门店!U:U,IT通路门店!$P:$P,IT客户沙盘!$F16)</f>
        <v>0</v>
      </c>
      <c r="AI16" s="22">
        <f>SUMIFS(IT通路门店!V:V,IT通路门店!$P:$P,IT客户沙盘!$F16)</f>
        <v>0</v>
      </c>
    </row>
    <row r="17" spans="1:35">
      <c r="A17" s="21">
        <f>IFERROR(_xlfn.XLOOKUP($F17,IT通路门店!$P$6:$P$999998,IT通路门店!$A$6:$A$999998),"")</f>
        <v>0</v>
      </c>
      <c r="B17" s="21">
        <f>IFERROR(_xlfn.XLOOKUP($F17,IT通路门店!$P$6:$P$999998,IT通路门店!$A$6:$A$999998),"")</f>
        <v>0</v>
      </c>
      <c r="C17" s="21">
        <f>IFERROR(_xlfn.XLOOKUP($F17,IT通路门店!$P$6:$P$999998,IT通路门店!$C$6:$C$999998),"")</f>
        <v>0</v>
      </c>
      <c r="G17" s="7">
        <f>IFERROR(_xlfn.XLOOKUP(F17,IT通路门店!$P$6:$P$999998,IT通路门店!$Q$6:$Q$999998),"0")</f>
        <v>0</v>
      </c>
      <c r="T17" s="21">
        <f>COUNTIFS(IT通路门店!$P$6:$P$999998,IT客户沙盘!F17)</f>
        <v>0</v>
      </c>
      <c r="U17" s="21">
        <f>COUNTIFS(IT通路门店!$P$6:$P$999998,IT客户沙盘!F17,IT通路门店!$M$6:$M$999998,"&gt;50")</f>
        <v>0</v>
      </c>
      <c r="V17" s="21">
        <f t="shared" si="0"/>
        <v>0</v>
      </c>
      <c r="W17" s="21">
        <f>SUMIFS(IT通路门店!W:W,IT通路门店!$P:$P,$F16)</f>
        <v>0</v>
      </c>
      <c r="X17" s="21">
        <f>SUMIFS(IT通路门店!X:X,IT通路门店!$P:$P,$F16)</f>
        <v>0</v>
      </c>
      <c r="Y17" s="21">
        <f>SUMIFS(IT通路门店!Y:Y,IT通路门店!$P:$P,$F16)</f>
        <v>0</v>
      </c>
      <c r="Z17" s="21">
        <f>SUMIFS(IT通路门店!Z:Z,IT通路门店!$P:$P,$F16)</f>
        <v>0</v>
      </c>
      <c r="AA17" s="21">
        <f>SUMIFS(IT通路门店!AA:AA,IT通路门店!$P:$P,$F16)</f>
        <v>0</v>
      </c>
      <c r="AC17" s="21">
        <f t="shared" si="1"/>
        <v>0</v>
      </c>
      <c r="AE17" s="21">
        <f>SUMIFS(IT通路门店!$R:$R,IT通路门店!$P:$P,$F17)</f>
        <v>0</v>
      </c>
      <c r="AF17" s="22">
        <f>SUMIFS(IT通路门店!S:S,IT通路门店!$P:$P,IT客户沙盘!$F17)</f>
        <v>0</v>
      </c>
      <c r="AG17" s="22">
        <f>SUMIFS(IT通路门店!T:T,IT通路门店!$P:$P,IT客户沙盘!$F17)</f>
        <v>0</v>
      </c>
      <c r="AH17" s="22">
        <f>SUMIFS(IT通路门店!U:U,IT通路门店!$P:$P,IT客户沙盘!$F17)</f>
        <v>0</v>
      </c>
      <c r="AI17" s="22">
        <f>SUMIFS(IT通路门店!V:V,IT通路门店!$P:$P,IT客户沙盘!$F17)</f>
        <v>0</v>
      </c>
    </row>
    <row r="18" spans="1:35">
      <c r="A18" s="21">
        <f>IFERROR(_xlfn.XLOOKUP($F18,IT通路门店!$P$6:$P$999998,IT通路门店!$A$6:$A$999998),"")</f>
        <v>0</v>
      </c>
      <c r="B18" s="21">
        <f>IFERROR(_xlfn.XLOOKUP($F18,IT通路门店!$P$6:$P$999998,IT通路门店!$A$6:$A$999998),"")</f>
        <v>0</v>
      </c>
      <c r="C18" s="21">
        <f>IFERROR(_xlfn.XLOOKUP($F18,IT通路门店!$P$6:$P$999998,IT通路门店!$C$6:$C$999998),"")</f>
        <v>0</v>
      </c>
      <c r="G18" s="7">
        <f>IFERROR(_xlfn.XLOOKUP(F18,IT通路门店!$P$6:$P$999998,IT通路门店!$Q$6:$Q$999998),"0")</f>
        <v>0</v>
      </c>
      <c r="T18" s="21">
        <f>COUNTIFS(IT通路门店!$P$6:$P$999998,IT客户沙盘!F18)</f>
        <v>0</v>
      </c>
      <c r="U18" s="21">
        <f>COUNTIFS(IT通路门店!$P$6:$P$999998,IT客户沙盘!F18,IT通路门店!$M$6:$M$999998,"&gt;50")</f>
        <v>0</v>
      </c>
      <c r="V18" s="21">
        <f t="shared" si="0"/>
        <v>0</v>
      </c>
      <c r="W18" s="21">
        <f>SUMIFS(IT通路门店!W:W,IT通路门店!$P:$P,$F17)</f>
        <v>0</v>
      </c>
      <c r="X18" s="21">
        <f>SUMIFS(IT通路门店!X:X,IT通路门店!$P:$P,$F17)</f>
        <v>0</v>
      </c>
      <c r="Y18" s="21">
        <f>SUMIFS(IT通路门店!Y:Y,IT通路门店!$P:$P,$F17)</f>
        <v>0</v>
      </c>
      <c r="Z18" s="21">
        <f>SUMIFS(IT通路门店!Z:Z,IT通路门店!$P:$P,$F17)</f>
        <v>0</v>
      </c>
      <c r="AA18" s="21">
        <f>SUMIFS(IT通路门店!AA:AA,IT通路门店!$P:$P,$F17)</f>
        <v>0</v>
      </c>
      <c r="AC18" s="21">
        <f t="shared" si="1"/>
        <v>0</v>
      </c>
      <c r="AE18" s="21">
        <f>SUMIFS(IT通路门店!$R:$R,IT通路门店!$P:$P,$F18)</f>
        <v>0</v>
      </c>
      <c r="AF18" s="22">
        <f>SUMIFS(IT通路门店!S:S,IT通路门店!$P:$P,IT客户沙盘!$F18)</f>
        <v>0</v>
      </c>
      <c r="AG18" s="22">
        <f>SUMIFS(IT通路门店!T:T,IT通路门店!$P:$P,IT客户沙盘!$F18)</f>
        <v>0</v>
      </c>
      <c r="AH18" s="22">
        <f>SUMIFS(IT通路门店!U:U,IT通路门店!$P:$P,IT客户沙盘!$F18)</f>
        <v>0</v>
      </c>
      <c r="AI18" s="22">
        <f>SUMIFS(IT通路门店!V:V,IT通路门店!$P:$P,IT客户沙盘!$F18)</f>
        <v>0</v>
      </c>
    </row>
    <row r="19" spans="1:35">
      <c r="A19" s="21">
        <f>IFERROR(_xlfn.XLOOKUP($F19,IT通路门店!$P$6:$P$999998,IT通路门店!$A$6:$A$999998),"")</f>
        <v>0</v>
      </c>
      <c r="B19" s="21">
        <f>IFERROR(_xlfn.XLOOKUP($F19,IT通路门店!$P$6:$P$999998,IT通路门店!$A$6:$A$999998),"")</f>
        <v>0</v>
      </c>
      <c r="C19" s="21">
        <f>IFERROR(_xlfn.XLOOKUP($F19,IT通路门店!$P$6:$P$999998,IT通路门店!$C$6:$C$999998),"")</f>
        <v>0</v>
      </c>
      <c r="G19" s="7">
        <f>IFERROR(_xlfn.XLOOKUP(F19,IT通路门店!$P$6:$P$999998,IT通路门店!$Q$6:$Q$999998),"0")</f>
        <v>0</v>
      </c>
      <c r="T19" s="21">
        <f>COUNTIFS(IT通路门店!$P$6:$P$999998,IT客户沙盘!F19)</f>
        <v>0</v>
      </c>
      <c r="U19" s="21">
        <f>COUNTIFS(IT通路门店!$P$6:$P$999998,IT客户沙盘!F19,IT通路门店!$M$6:$M$999998,"&gt;50")</f>
        <v>0</v>
      </c>
      <c r="V19" s="21">
        <f t="shared" si="0"/>
        <v>0</v>
      </c>
      <c r="W19" s="21">
        <f>SUMIFS(IT通路门店!W:W,IT通路门店!$P:$P,$F18)</f>
        <v>0</v>
      </c>
      <c r="X19" s="21">
        <f>SUMIFS(IT通路门店!X:X,IT通路门店!$P:$P,$F18)</f>
        <v>0</v>
      </c>
      <c r="Y19" s="21">
        <f>SUMIFS(IT通路门店!Y:Y,IT通路门店!$P:$P,$F18)</f>
        <v>0</v>
      </c>
      <c r="Z19" s="21">
        <f>SUMIFS(IT通路门店!Z:Z,IT通路门店!$P:$P,$F18)</f>
        <v>0</v>
      </c>
      <c r="AA19" s="21">
        <f>SUMIFS(IT通路门店!AA:AA,IT通路门店!$P:$P,$F18)</f>
        <v>0</v>
      </c>
      <c r="AC19" s="21">
        <f t="shared" si="1"/>
        <v>0</v>
      </c>
      <c r="AE19" s="21">
        <f>SUMIFS(IT通路门店!$R:$R,IT通路门店!$P:$P,$F19)</f>
        <v>0</v>
      </c>
      <c r="AF19" s="22">
        <f>SUMIFS(IT通路门店!S:S,IT通路门店!$P:$P,IT客户沙盘!$F19)</f>
        <v>0</v>
      </c>
      <c r="AG19" s="22">
        <f>SUMIFS(IT通路门店!T:T,IT通路门店!$P:$P,IT客户沙盘!$F19)</f>
        <v>0</v>
      </c>
      <c r="AH19" s="22">
        <f>SUMIFS(IT通路门店!U:U,IT通路门店!$P:$P,IT客户沙盘!$F19)</f>
        <v>0</v>
      </c>
      <c r="AI19" s="22">
        <f>SUMIFS(IT通路门店!V:V,IT通路门店!$P:$P,IT客户沙盘!$F19)</f>
        <v>0</v>
      </c>
    </row>
    <row r="20" spans="1:35">
      <c r="A20" s="21">
        <f>IFERROR(_xlfn.XLOOKUP($F20,IT通路门店!$P$6:$P$999998,IT通路门店!$A$6:$A$999998),"")</f>
        <v>0</v>
      </c>
      <c r="B20" s="21">
        <f>IFERROR(_xlfn.XLOOKUP($F20,IT通路门店!$P$6:$P$999998,IT通路门店!$A$6:$A$999998),"")</f>
        <v>0</v>
      </c>
      <c r="C20" s="21">
        <f>IFERROR(_xlfn.XLOOKUP($F20,IT通路门店!$P$6:$P$999998,IT通路门店!$C$6:$C$999998),"")</f>
        <v>0</v>
      </c>
      <c r="G20" s="7">
        <f>IFERROR(_xlfn.XLOOKUP(F20,IT通路门店!$P$6:$P$999998,IT通路门店!$Q$6:$Q$999998),"0")</f>
        <v>0</v>
      </c>
      <c r="T20" s="21">
        <f>COUNTIFS(IT通路门店!$P$6:$P$999998,IT客户沙盘!F20)</f>
        <v>0</v>
      </c>
      <c r="U20" s="21">
        <f>COUNTIFS(IT通路门店!$P$6:$P$999998,IT客户沙盘!F20,IT通路门店!$M$6:$M$999998,"&gt;50")</f>
        <v>0</v>
      </c>
      <c r="V20" s="21">
        <f t="shared" si="0"/>
        <v>0</v>
      </c>
      <c r="W20" s="21">
        <f>SUMIFS(IT通路门店!W:W,IT通路门店!$P:$P,$F19)</f>
        <v>0</v>
      </c>
      <c r="X20" s="21">
        <f>SUMIFS(IT通路门店!X:X,IT通路门店!$P:$P,$F19)</f>
        <v>0</v>
      </c>
      <c r="Y20" s="21">
        <f>SUMIFS(IT通路门店!Y:Y,IT通路门店!$P:$P,$F19)</f>
        <v>0</v>
      </c>
      <c r="Z20" s="21">
        <f>SUMIFS(IT通路门店!Z:Z,IT通路门店!$P:$P,$F19)</f>
        <v>0</v>
      </c>
      <c r="AA20" s="21">
        <f>SUMIFS(IT通路门店!AA:AA,IT通路门店!$P:$P,$F19)</f>
        <v>0</v>
      </c>
      <c r="AC20" s="21">
        <f t="shared" si="1"/>
        <v>0</v>
      </c>
      <c r="AE20" s="21">
        <f>SUMIFS(IT通路门店!$R:$R,IT通路门店!$P:$P,$F20)</f>
        <v>0</v>
      </c>
      <c r="AF20" s="22">
        <f>SUMIFS(IT通路门店!S:S,IT通路门店!$P:$P,IT客户沙盘!$F20)</f>
        <v>0</v>
      </c>
      <c r="AG20" s="22">
        <f>SUMIFS(IT通路门店!T:T,IT通路门店!$P:$P,IT客户沙盘!$F20)</f>
        <v>0</v>
      </c>
      <c r="AH20" s="22">
        <f>SUMIFS(IT通路门店!U:U,IT通路门店!$P:$P,IT客户沙盘!$F20)</f>
        <v>0</v>
      </c>
      <c r="AI20" s="22">
        <f>SUMIFS(IT通路门店!V:V,IT通路门店!$P:$P,IT客户沙盘!$F20)</f>
        <v>0</v>
      </c>
    </row>
    <row r="21" spans="1:35">
      <c r="A21" s="21">
        <f>IFERROR(_xlfn.XLOOKUP($F21,IT通路门店!$P$6:$P$999998,IT通路门店!$A$6:$A$999998),"")</f>
        <v>0</v>
      </c>
      <c r="B21" s="21">
        <f>IFERROR(_xlfn.XLOOKUP($F21,IT通路门店!$P$6:$P$999998,IT通路门店!$A$6:$A$999998),"")</f>
        <v>0</v>
      </c>
      <c r="C21" s="21">
        <f>IFERROR(_xlfn.XLOOKUP($F21,IT通路门店!$P$6:$P$999998,IT通路门店!$C$6:$C$999998),"")</f>
        <v>0</v>
      </c>
      <c r="G21" s="7">
        <f>IFERROR(_xlfn.XLOOKUP(F21,IT通路门店!$P$6:$P$999998,IT通路门店!$Q$6:$Q$999998),"0")</f>
        <v>0</v>
      </c>
      <c r="T21" s="21">
        <f>COUNTIFS(IT通路门店!$P$6:$P$999998,IT客户沙盘!F21)</f>
        <v>0</v>
      </c>
      <c r="U21" s="21">
        <f>COUNTIFS(IT通路门店!$P$6:$P$999998,IT客户沙盘!F21,IT通路门店!$M$6:$M$999998,"&gt;50")</f>
        <v>0</v>
      </c>
      <c r="V21" s="21">
        <f t="shared" si="0"/>
        <v>0</v>
      </c>
      <c r="W21" s="21">
        <f>SUMIFS(IT通路门店!W:W,IT通路门店!$P:$P,$F20)</f>
        <v>0</v>
      </c>
      <c r="X21" s="21">
        <f>SUMIFS(IT通路门店!X:X,IT通路门店!$P:$P,$F20)</f>
        <v>0</v>
      </c>
      <c r="Y21" s="21">
        <f>SUMIFS(IT通路门店!Y:Y,IT通路门店!$P:$P,$F20)</f>
        <v>0</v>
      </c>
      <c r="Z21" s="21">
        <f>SUMIFS(IT通路门店!Z:Z,IT通路门店!$P:$P,$F20)</f>
        <v>0</v>
      </c>
      <c r="AA21" s="21">
        <f>SUMIFS(IT通路门店!AA:AA,IT通路门店!$P:$P,$F20)</f>
        <v>0</v>
      </c>
      <c r="AC21" s="21">
        <f t="shared" si="1"/>
        <v>0</v>
      </c>
      <c r="AE21" s="21">
        <f>SUMIFS(IT通路门店!$R:$R,IT通路门店!$P:$P,$F21)</f>
        <v>0</v>
      </c>
      <c r="AF21" s="22">
        <f>SUMIFS(IT通路门店!S:S,IT通路门店!$P:$P,IT客户沙盘!$F21)</f>
        <v>0</v>
      </c>
      <c r="AG21" s="22">
        <f>SUMIFS(IT通路门店!T:T,IT通路门店!$P:$P,IT客户沙盘!$F21)</f>
        <v>0</v>
      </c>
      <c r="AH21" s="22">
        <f>SUMIFS(IT通路门店!U:U,IT通路门店!$P:$P,IT客户沙盘!$F21)</f>
        <v>0</v>
      </c>
      <c r="AI21" s="22">
        <f>SUMIFS(IT通路门店!V:V,IT通路门店!$P:$P,IT客户沙盘!$F21)</f>
        <v>0</v>
      </c>
    </row>
    <row r="22" spans="1:35">
      <c r="A22" s="21">
        <f>IFERROR(_xlfn.XLOOKUP($F22,IT通路门店!$P$6:$P$999998,IT通路门店!$A$6:$A$999998),"")</f>
        <v>0</v>
      </c>
      <c r="B22" s="21">
        <f>IFERROR(_xlfn.XLOOKUP($F22,IT通路门店!$P$6:$P$999998,IT通路门店!$A$6:$A$999998),"")</f>
        <v>0</v>
      </c>
      <c r="C22" s="21">
        <f>IFERROR(_xlfn.XLOOKUP($F22,IT通路门店!$P$6:$P$999998,IT通路门店!$C$6:$C$999998),"")</f>
        <v>0</v>
      </c>
      <c r="G22" s="7">
        <f>IFERROR(_xlfn.XLOOKUP(F22,IT通路门店!$P$6:$P$999998,IT通路门店!$Q$6:$Q$999998),"0")</f>
        <v>0</v>
      </c>
      <c r="T22" s="21">
        <f>COUNTIFS(IT通路门店!$P$6:$P$999998,IT客户沙盘!F22)</f>
        <v>0</v>
      </c>
      <c r="U22" s="21">
        <f>COUNTIFS(IT通路门店!$P$6:$P$999998,IT客户沙盘!F22,IT通路门店!$M$6:$M$999998,"&gt;50")</f>
        <v>0</v>
      </c>
      <c r="V22" s="21">
        <f t="shared" si="0"/>
        <v>0</v>
      </c>
      <c r="W22" s="21">
        <f>SUMIFS(IT通路门店!W:W,IT通路门店!$P:$P,$F21)</f>
        <v>0</v>
      </c>
      <c r="X22" s="21">
        <f>SUMIFS(IT通路门店!X:X,IT通路门店!$P:$P,$F21)</f>
        <v>0</v>
      </c>
      <c r="Y22" s="21">
        <f>SUMIFS(IT通路门店!Y:Y,IT通路门店!$P:$P,$F21)</f>
        <v>0</v>
      </c>
      <c r="Z22" s="21">
        <f>SUMIFS(IT通路门店!Z:Z,IT通路门店!$P:$P,$F21)</f>
        <v>0</v>
      </c>
      <c r="AA22" s="21">
        <f>SUMIFS(IT通路门店!AA:AA,IT通路门店!$P:$P,$F21)</f>
        <v>0</v>
      </c>
      <c r="AC22" s="21">
        <f t="shared" si="1"/>
        <v>0</v>
      </c>
      <c r="AE22" s="21">
        <f>SUMIFS(IT通路门店!$R:$R,IT通路门店!$P:$P,$F22)</f>
        <v>0</v>
      </c>
      <c r="AF22" s="22">
        <f>SUMIFS(IT通路门店!S:S,IT通路门店!$P:$P,IT客户沙盘!$F22)</f>
        <v>0</v>
      </c>
      <c r="AG22" s="22">
        <f>SUMIFS(IT通路门店!T:T,IT通路门店!$P:$P,IT客户沙盘!$F22)</f>
        <v>0</v>
      </c>
      <c r="AH22" s="22">
        <f>SUMIFS(IT通路门店!U:U,IT通路门店!$P:$P,IT客户沙盘!$F22)</f>
        <v>0</v>
      </c>
      <c r="AI22" s="22">
        <f>SUMIFS(IT通路门店!V:V,IT通路门店!$P:$P,IT客户沙盘!$F22)</f>
        <v>0</v>
      </c>
    </row>
    <row r="23" spans="1:35">
      <c r="A23" s="21">
        <f>IFERROR(_xlfn.XLOOKUP($F23,IT通路门店!$P$6:$P$999998,IT通路门店!$A$6:$A$999998),"")</f>
        <v>0</v>
      </c>
      <c r="B23" s="21">
        <f>IFERROR(_xlfn.XLOOKUP($F23,IT通路门店!$P$6:$P$999998,IT通路门店!$A$6:$A$999998),"")</f>
        <v>0</v>
      </c>
      <c r="C23" s="21">
        <f>IFERROR(_xlfn.XLOOKUP($F23,IT通路门店!$P$6:$P$999998,IT通路门店!$C$6:$C$999998),"")</f>
        <v>0</v>
      </c>
      <c r="G23" s="7">
        <f>IFERROR(_xlfn.XLOOKUP(F23,IT通路门店!$P$6:$P$999998,IT通路门店!$Q$6:$Q$999998),"0")</f>
        <v>0</v>
      </c>
      <c r="T23" s="21">
        <f>COUNTIFS(IT通路门店!$P$6:$P$999998,IT客户沙盘!F23)</f>
        <v>0</v>
      </c>
      <c r="U23" s="21">
        <f>COUNTIFS(IT通路门店!$P$6:$P$999998,IT客户沙盘!F23,IT通路门店!$M$6:$M$999998,"&gt;50")</f>
        <v>0</v>
      </c>
      <c r="V23" s="21">
        <f t="shared" si="0"/>
        <v>0</v>
      </c>
      <c r="W23" s="21">
        <f>SUMIFS(IT通路门店!W:W,IT通路门店!$P:$P,$F22)</f>
        <v>0</v>
      </c>
      <c r="X23" s="21">
        <f>SUMIFS(IT通路门店!X:X,IT通路门店!$P:$P,$F22)</f>
        <v>0</v>
      </c>
      <c r="Y23" s="21">
        <f>SUMIFS(IT通路门店!Y:Y,IT通路门店!$P:$P,$F22)</f>
        <v>0</v>
      </c>
      <c r="Z23" s="21">
        <f>SUMIFS(IT通路门店!Z:Z,IT通路门店!$P:$P,$F22)</f>
        <v>0</v>
      </c>
      <c r="AA23" s="21">
        <f>SUMIFS(IT通路门店!AA:AA,IT通路门店!$P:$P,$F22)</f>
        <v>0</v>
      </c>
      <c r="AC23" s="21">
        <f t="shared" si="1"/>
        <v>0</v>
      </c>
      <c r="AE23" s="21">
        <f>SUMIFS(IT通路门店!$R:$R,IT通路门店!$P:$P,$F23)</f>
        <v>0</v>
      </c>
      <c r="AF23" s="22">
        <f>SUMIFS(IT通路门店!S:S,IT通路门店!$P:$P,IT客户沙盘!$F23)</f>
        <v>0</v>
      </c>
      <c r="AG23" s="22">
        <f>SUMIFS(IT通路门店!T:T,IT通路门店!$P:$P,IT客户沙盘!$F23)</f>
        <v>0</v>
      </c>
      <c r="AH23" s="22">
        <f>SUMIFS(IT通路门店!U:U,IT通路门店!$P:$P,IT客户沙盘!$F23)</f>
        <v>0</v>
      </c>
      <c r="AI23" s="22">
        <f>SUMIFS(IT通路门店!V:V,IT通路门店!$P:$P,IT客户沙盘!$F23)</f>
        <v>0</v>
      </c>
    </row>
    <row r="24" spans="1:35">
      <c r="A24" s="21">
        <f>IFERROR(_xlfn.XLOOKUP($F24,IT通路门店!$P$6:$P$999998,IT通路门店!$A$6:$A$999998),"")</f>
        <v>0</v>
      </c>
      <c r="B24" s="21">
        <f>IFERROR(_xlfn.XLOOKUP($F24,IT通路门店!$P$6:$P$999998,IT通路门店!$A$6:$A$999998),"")</f>
        <v>0</v>
      </c>
      <c r="C24" s="21">
        <f>IFERROR(_xlfn.XLOOKUP($F24,IT通路门店!$P$6:$P$999998,IT通路门店!$C$6:$C$999998),"")</f>
        <v>0</v>
      </c>
      <c r="G24" s="7">
        <f>IFERROR(_xlfn.XLOOKUP(F24,IT通路门店!$P$6:$P$999998,IT通路门店!$Q$6:$Q$999998),"0")</f>
        <v>0</v>
      </c>
      <c r="T24" s="21">
        <f>COUNTIFS(IT通路门店!$P$6:$P$999998,IT客户沙盘!F24)</f>
        <v>0</v>
      </c>
      <c r="U24" s="21">
        <f>COUNTIFS(IT通路门店!$P$6:$P$999998,IT客户沙盘!F24,IT通路门店!$M$6:$M$999998,"&gt;50")</f>
        <v>0</v>
      </c>
      <c r="V24" s="21">
        <f t="shared" si="0"/>
        <v>0</v>
      </c>
      <c r="W24" s="21">
        <f>SUMIFS(IT通路门店!W:W,IT通路门店!$P:$P,$F23)</f>
        <v>0</v>
      </c>
      <c r="X24" s="21">
        <f>SUMIFS(IT通路门店!X:X,IT通路门店!$P:$P,$F23)</f>
        <v>0</v>
      </c>
      <c r="Y24" s="21">
        <f>SUMIFS(IT通路门店!Y:Y,IT通路门店!$P:$P,$F23)</f>
        <v>0</v>
      </c>
      <c r="Z24" s="21">
        <f>SUMIFS(IT通路门店!Z:Z,IT通路门店!$P:$P,$F23)</f>
        <v>0</v>
      </c>
      <c r="AA24" s="21">
        <f>SUMIFS(IT通路门店!AA:AA,IT通路门店!$P:$P,$F23)</f>
        <v>0</v>
      </c>
      <c r="AC24" s="21">
        <f t="shared" si="1"/>
        <v>0</v>
      </c>
      <c r="AE24" s="21">
        <f>SUMIFS(IT通路门店!$R:$R,IT通路门店!$P:$P,$F24)</f>
        <v>0</v>
      </c>
      <c r="AF24" s="22">
        <f>SUMIFS(IT通路门店!S:S,IT通路门店!$P:$P,IT客户沙盘!$F24)</f>
        <v>0</v>
      </c>
      <c r="AG24" s="22">
        <f>SUMIFS(IT通路门店!T:T,IT通路门店!$P:$P,IT客户沙盘!$F24)</f>
        <v>0</v>
      </c>
      <c r="AH24" s="22">
        <f>SUMIFS(IT通路门店!U:U,IT通路门店!$P:$P,IT客户沙盘!$F24)</f>
        <v>0</v>
      </c>
      <c r="AI24" s="22">
        <f>SUMIFS(IT通路门店!V:V,IT通路门店!$P:$P,IT客户沙盘!$F24)</f>
        <v>0</v>
      </c>
    </row>
    <row r="25" spans="1:35">
      <c r="A25" s="21">
        <f>IFERROR(_xlfn.XLOOKUP($F25,IT通路门店!$P$6:$P$999998,IT通路门店!$A$6:$A$999998),"")</f>
        <v>0</v>
      </c>
      <c r="B25" s="21">
        <f>IFERROR(_xlfn.XLOOKUP($F25,IT通路门店!$P$6:$P$999998,IT通路门店!$A$6:$A$999998),"")</f>
        <v>0</v>
      </c>
      <c r="C25" s="21">
        <f>IFERROR(_xlfn.XLOOKUP($F25,IT通路门店!$P$6:$P$999998,IT通路门店!$C$6:$C$999998),"")</f>
        <v>0</v>
      </c>
      <c r="G25" s="7">
        <f>IFERROR(_xlfn.XLOOKUP(F25,IT通路门店!$P$6:$P$999998,IT通路门店!$Q$6:$Q$999998),"0")</f>
        <v>0</v>
      </c>
      <c r="T25" s="21">
        <f>COUNTIFS(IT通路门店!$P$6:$P$999998,IT客户沙盘!F25)</f>
        <v>0</v>
      </c>
      <c r="U25" s="21">
        <f>COUNTIFS(IT通路门店!$P$6:$P$999998,IT客户沙盘!F25,IT通路门店!$M$6:$M$999998,"&gt;50")</f>
        <v>0</v>
      </c>
      <c r="V25" s="21">
        <f t="shared" si="0"/>
        <v>0</v>
      </c>
      <c r="W25" s="21">
        <f>SUMIFS(IT通路门店!W:W,IT通路门店!$P:$P,$F24)</f>
        <v>0</v>
      </c>
      <c r="X25" s="21">
        <f>SUMIFS(IT通路门店!X:X,IT通路门店!$P:$P,$F24)</f>
        <v>0</v>
      </c>
      <c r="Y25" s="21">
        <f>SUMIFS(IT通路门店!Y:Y,IT通路门店!$P:$P,$F24)</f>
        <v>0</v>
      </c>
      <c r="Z25" s="21">
        <f>SUMIFS(IT通路门店!Z:Z,IT通路门店!$P:$P,$F24)</f>
        <v>0</v>
      </c>
      <c r="AA25" s="21">
        <f>SUMIFS(IT通路门店!AA:AA,IT通路门店!$P:$P,$F24)</f>
        <v>0</v>
      </c>
      <c r="AC25" s="21">
        <f t="shared" si="1"/>
        <v>0</v>
      </c>
      <c r="AE25" s="21">
        <f>SUMIFS(IT通路门店!$R:$R,IT通路门店!$P:$P,$F25)</f>
        <v>0</v>
      </c>
      <c r="AF25" s="22">
        <f>SUMIFS(IT通路门店!S:S,IT通路门店!$P:$P,IT客户沙盘!$F25)</f>
        <v>0</v>
      </c>
      <c r="AG25" s="22">
        <f>SUMIFS(IT通路门店!T:T,IT通路门店!$P:$P,IT客户沙盘!$F25)</f>
        <v>0</v>
      </c>
      <c r="AH25" s="22">
        <f>SUMIFS(IT通路门店!U:U,IT通路门店!$P:$P,IT客户沙盘!$F25)</f>
        <v>0</v>
      </c>
      <c r="AI25" s="22">
        <f>SUMIFS(IT通路门店!V:V,IT通路门店!$P:$P,IT客户沙盘!$F25)</f>
        <v>0</v>
      </c>
    </row>
    <row r="26" spans="1:35">
      <c r="A26" s="21">
        <f>IFERROR(_xlfn.XLOOKUP($F26,IT通路门店!$P$6:$P$999998,IT通路门店!$A$6:$A$999998),"")</f>
        <v>0</v>
      </c>
      <c r="B26" s="21">
        <f>IFERROR(_xlfn.XLOOKUP($F26,IT通路门店!$P$6:$P$999998,IT通路门店!$A$6:$A$999998),"")</f>
        <v>0</v>
      </c>
      <c r="C26" s="21">
        <f>IFERROR(_xlfn.XLOOKUP($F26,IT通路门店!$P$6:$P$999998,IT通路门店!$C$6:$C$999998),"")</f>
        <v>0</v>
      </c>
      <c r="G26" s="7">
        <f>IFERROR(_xlfn.XLOOKUP(F26,IT通路门店!$P$6:$P$999998,IT通路门店!$Q$6:$Q$999998),"0")</f>
        <v>0</v>
      </c>
      <c r="T26" s="21">
        <f>COUNTIFS(IT通路门店!$P$6:$P$999998,IT客户沙盘!F26)</f>
        <v>0</v>
      </c>
      <c r="U26" s="21">
        <f>COUNTIFS(IT通路门店!$P$6:$P$999998,IT客户沙盘!F26,IT通路门店!$M$6:$M$999998,"&gt;50")</f>
        <v>0</v>
      </c>
      <c r="V26" s="21">
        <f t="shared" si="0"/>
        <v>0</v>
      </c>
      <c r="W26" s="21">
        <f>SUMIFS(IT通路门店!W:W,IT通路门店!$P:$P,$F25)</f>
        <v>0</v>
      </c>
      <c r="X26" s="21">
        <f>SUMIFS(IT通路门店!X:X,IT通路门店!$P:$P,$F25)</f>
        <v>0</v>
      </c>
      <c r="Y26" s="21">
        <f>SUMIFS(IT通路门店!Y:Y,IT通路门店!$P:$P,$F25)</f>
        <v>0</v>
      </c>
      <c r="Z26" s="21">
        <f>SUMIFS(IT通路门店!Z:Z,IT通路门店!$P:$P,$F25)</f>
        <v>0</v>
      </c>
      <c r="AA26" s="21">
        <f>SUMIFS(IT通路门店!AA:AA,IT通路门店!$P:$P,$F25)</f>
        <v>0</v>
      </c>
      <c r="AC26" s="21">
        <f t="shared" si="1"/>
        <v>0</v>
      </c>
      <c r="AE26" s="21">
        <f>SUMIFS(IT通路门店!$R:$R,IT通路门店!$P:$P,$F26)</f>
        <v>0</v>
      </c>
      <c r="AF26" s="22">
        <f>SUMIFS(IT通路门店!S:S,IT通路门店!$P:$P,IT客户沙盘!$F26)</f>
        <v>0</v>
      </c>
      <c r="AG26" s="22">
        <f>SUMIFS(IT通路门店!T:T,IT通路门店!$P:$P,IT客户沙盘!$F26)</f>
        <v>0</v>
      </c>
      <c r="AH26" s="22">
        <f>SUMIFS(IT通路门店!U:U,IT通路门店!$P:$P,IT客户沙盘!$F26)</f>
        <v>0</v>
      </c>
      <c r="AI26" s="22">
        <f>SUMIFS(IT通路门店!V:V,IT通路门店!$P:$P,IT客户沙盘!$F26)</f>
        <v>0</v>
      </c>
    </row>
    <row r="27" spans="1:35">
      <c r="A27" s="21">
        <f>IFERROR(_xlfn.XLOOKUP($F27,IT通路门店!$P$6:$P$999998,IT通路门店!$A$6:$A$999998),"")</f>
        <v>0</v>
      </c>
      <c r="B27" s="21">
        <f>IFERROR(_xlfn.XLOOKUP($F27,IT通路门店!$P$6:$P$999998,IT通路门店!$A$6:$A$999998),"")</f>
        <v>0</v>
      </c>
      <c r="C27" s="21">
        <f>IFERROR(_xlfn.XLOOKUP($F27,IT通路门店!$P$6:$P$999998,IT通路门店!$C$6:$C$999998),"")</f>
        <v>0</v>
      </c>
      <c r="G27" s="7">
        <f>IFERROR(_xlfn.XLOOKUP(F27,IT通路门店!$P$6:$P$999998,IT通路门店!$Q$6:$Q$999998),"0")</f>
        <v>0</v>
      </c>
      <c r="T27" s="21">
        <f>COUNTIFS(IT通路门店!$P$6:$P$999998,IT客户沙盘!F27)</f>
        <v>0</v>
      </c>
      <c r="U27" s="21">
        <f>COUNTIFS(IT通路门店!$P$6:$P$999998,IT客户沙盘!F27,IT通路门店!$M$6:$M$999998,"&gt;50")</f>
        <v>0</v>
      </c>
      <c r="V27" s="21">
        <f t="shared" si="0"/>
        <v>0</v>
      </c>
      <c r="W27" s="21">
        <f>SUMIFS(IT通路门店!W:W,IT通路门店!$P:$P,$F26)</f>
        <v>0</v>
      </c>
      <c r="X27" s="21">
        <f>SUMIFS(IT通路门店!X:X,IT通路门店!$P:$P,$F26)</f>
        <v>0</v>
      </c>
      <c r="Y27" s="21">
        <f>SUMIFS(IT通路门店!Y:Y,IT通路门店!$P:$P,$F26)</f>
        <v>0</v>
      </c>
      <c r="Z27" s="21">
        <f>SUMIFS(IT通路门店!Z:Z,IT通路门店!$P:$P,$F26)</f>
        <v>0</v>
      </c>
      <c r="AA27" s="21">
        <f>SUMIFS(IT通路门店!AA:AA,IT通路门店!$P:$P,$F26)</f>
        <v>0</v>
      </c>
      <c r="AC27" s="21">
        <f t="shared" si="1"/>
        <v>0</v>
      </c>
      <c r="AE27" s="21">
        <f>SUMIFS(IT通路门店!$R:$R,IT通路门店!$P:$P,$F27)</f>
        <v>0</v>
      </c>
      <c r="AF27" s="22">
        <f>SUMIFS(IT通路门店!S:S,IT通路门店!$P:$P,IT客户沙盘!$F27)</f>
        <v>0</v>
      </c>
      <c r="AG27" s="22">
        <f>SUMIFS(IT通路门店!T:T,IT通路门店!$P:$P,IT客户沙盘!$F27)</f>
        <v>0</v>
      </c>
      <c r="AH27" s="22">
        <f>SUMIFS(IT通路门店!U:U,IT通路门店!$P:$P,IT客户沙盘!$F27)</f>
        <v>0</v>
      </c>
      <c r="AI27" s="22">
        <f>SUMIFS(IT通路门店!V:V,IT通路门店!$P:$P,IT客户沙盘!$F27)</f>
        <v>0</v>
      </c>
    </row>
    <row r="28" spans="1:35">
      <c r="A28" s="21">
        <f>IFERROR(_xlfn.XLOOKUP($F28,IT通路门店!$P$6:$P$999998,IT通路门店!$A$6:$A$999998),"")</f>
        <v>0</v>
      </c>
      <c r="B28" s="21">
        <f>IFERROR(_xlfn.XLOOKUP($F28,IT通路门店!$P$6:$P$999998,IT通路门店!$A$6:$A$999998),"")</f>
        <v>0</v>
      </c>
      <c r="C28" s="21">
        <f>IFERROR(_xlfn.XLOOKUP($F28,IT通路门店!$P$6:$P$999998,IT通路门店!$C$6:$C$999998),"")</f>
        <v>0</v>
      </c>
      <c r="G28" s="7">
        <f>IFERROR(_xlfn.XLOOKUP(F28,IT通路门店!$P$6:$P$999998,IT通路门店!$Q$6:$Q$999998),"0")</f>
        <v>0</v>
      </c>
      <c r="T28" s="21">
        <f>COUNTIFS(IT通路门店!$P$6:$P$999998,IT客户沙盘!F28)</f>
        <v>0</v>
      </c>
      <c r="U28" s="21">
        <f>COUNTIFS(IT通路门店!$P$6:$P$999998,IT客户沙盘!F28,IT通路门店!$M$6:$M$999998,"&gt;50")</f>
        <v>0</v>
      </c>
      <c r="V28" s="21">
        <f t="shared" si="0"/>
        <v>0</v>
      </c>
      <c r="W28" s="21">
        <f>SUMIFS(IT通路门店!W:W,IT通路门店!$P:$P,$F27)</f>
        <v>0</v>
      </c>
      <c r="X28" s="21">
        <f>SUMIFS(IT通路门店!X:X,IT通路门店!$P:$P,$F27)</f>
        <v>0</v>
      </c>
      <c r="Y28" s="21">
        <f>SUMIFS(IT通路门店!Y:Y,IT通路门店!$P:$P,$F27)</f>
        <v>0</v>
      </c>
      <c r="Z28" s="21">
        <f>SUMIFS(IT通路门店!Z:Z,IT通路门店!$P:$P,$F27)</f>
        <v>0</v>
      </c>
      <c r="AA28" s="21">
        <f>SUMIFS(IT通路门店!AA:AA,IT通路门店!$P:$P,$F27)</f>
        <v>0</v>
      </c>
      <c r="AC28" s="21">
        <f t="shared" si="1"/>
        <v>0</v>
      </c>
      <c r="AE28" s="21">
        <f>SUMIFS(IT通路门店!$R:$R,IT通路门店!$P:$P,$F28)</f>
        <v>0</v>
      </c>
      <c r="AF28" s="22">
        <f>SUMIFS(IT通路门店!S:S,IT通路门店!$P:$P,IT客户沙盘!$F28)</f>
        <v>0</v>
      </c>
      <c r="AG28" s="22">
        <f>SUMIFS(IT通路门店!T:T,IT通路门店!$P:$P,IT客户沙盘!$F28)</f>
        <v>0</v>
      </c>
      <c r="AH28" s="22">
        <f>SUMIFS(IT通路门店!U:U,IT通路门店!$P:$P,IT客户沙盘!$F28)</f>
        <v>0</v>
      </c>
      <c r="AI28" s="22">
        <f>SUMIFS(IT通路门店!V:V,IT通路门店!$P:$P,IT客户沙盘!$F28)</f>
        <v>0</v>
      </c>
    </row>
    <row r="29" spans="1:35">
      <c r="A29" s="21">
        <f>IFERROR(_xlfn.XLOOKUP($F29,IT通路门店!$P$6:$P$999998,IT通路门店!$A$6:$A$999998),"")</f>
        <v>0</v>
      </c>
      <c r="B29" s="21">
        <f>IFERROR(_xlfn.XLOOKUP($F29,IT通路门店!$P$6:$P$999998,IT通路门店!$A$6:$A$999998),"")</f>
        <v>0</v>
      </c>
      <c r="C29" s="21">
        <f>IFERROR(_xlfn.XLOOKUP($F29,IT通路门店!$P$6:$P$999998,IT通路门店!$C$6:$C$999998),"")</f>
        <v>0</v>
      </c>
      <c r="G29" s="7">
        <f>IFERROR(_xlfn.XLOOKUP(F29,IT通路门店!$P$6:$P$999998,IT通路门店!$Q$6:$Q$999998),"0")</f>
        <v>0</v>
      </c>
      <c r="T29" s="21">
        <f>COUNTIFS(IT通路门店!$P$6:$P$999998,IT客户沙盘!F29)</f>
        <v>0</v>
      </c>
      <c r="U29" s="21">
        <f>COUNTIFS(IT通路门店!$P$6:$P$999998,IT客户沙盘!F29,IT通路门店!$M$6:$M$999998,"&gt;50")</f>
        <v>0</v>
      </c>
      <c r="V29" s="21">
        <f t="shared" si="0"/>
        <v>0</v>
      </c>
      <c r="W29" s="21">
        <f>SUMIFS(IT通路门店!W:W,IT通路门店!$P:$P,$F28)</f>
        <v>0</v>
      </c>
      <c r="X29" s="21">
        <f>SUMIFS(IT通路门店!X:X,IT通路门店!$P:$P,$F28)</f>
        <v>0</v>
      </c>
      <c r="Y29" s="21">
        <f>SUMIFS(IT通路门店!Y:Y,IT通路门店!$P:$P,$F28)</f>
        <v>0</v>
      </c>
      <c r="Z29" s="21">
        <f>SUMIFS(IT通路门店!Z:Z,IT通路门店!$P:$P,$F28)</f>
        <v>0</v>
      </c>
      <c r="AA29" s="21">
        <f>SUMIFS(IT通路门店!AA:AA,IT通路门店!$P:$P,$F28)</f>
        <v>0</v>
      </c>
      <c r="AC29" s="21">
        <f t="shared" si="1"/>
        <v>0</v>
      </c>
      <c r="AE29" s="21">
        <f>SUMIFS(IT通路门店!$R:$R,IT通路门店!$P:$P,$F29)</f>
        <v>0</v>
      </c>
      <c r="AF29" s="22">
        <f>SUMIFS(IT通路门店!S:S,IT通路门店!$P:$P,IT客户沙盘!$F29)</f>
        <v>0</v>
      </c>
      <c r="AG29" s="22">
        <f>SUMIFS(IT通路门店!T:T,IT通路门店!$P:$P,IT客户沙盘!$F29)</f>
        <v>0</v>
      </c>
      <c r="AH29" s="22">
        <f>SUMIFS(IT通路门店!U:U,IT通路门店!$P:$P,IT客户沙盘!$F29)</f>
        <v>0</v>
      </c>
      <c r="AI29" s="22">
        <f>SUMIFS(IT通路门店!V:V,IT通路门店!$P:$P,IT客户沙盘!$F29)</f>
        <v>0</v>
      </c>
    </row>
    <row r="30" spans="1:35">
      <c r="A30" s="21">
        <f>IFERROR(_xlfn.XLOOKUP($F30,IT通路门店!$P$6:$P$999998,IT通路门店!$A$6:$A$999998),"")</f>
        <v>0</v>
      </c>
      <c r="B30" s="21">
        <f>IFERROR(_xlfn.XLOOKUP($F30,IT通路门店!$P$6:$P$999998,IT通路门店!$A$6:$A$999998),"")</f>
        <v>0</v>
      </c>
      <c r="C30" s="21">
        <f>IFERROR(_xlfn.XLOOKUP($F30,IT通路门店!$P$6:$P$999998,IT通路门店!$C$6:$C$999998),"")</f>
        <v>0</v>
      </c>
      <c r="G30" s="7">
        <f>IFERROR(_xlfn.XLOOKUP(F30,IT通路门店!$P$6:$P$999998,IT通路门店!$Q$6:$Q$999998),"0")</f>
        <v>0</v>
      </c>
      <c r="T30" s="21">
        <f>COUNTIFS(IT通路门店!$P$6:$P$999998,IT客户沙盘!F30)</f>
        <v>0</v>
      </c>
      <c r="U30" s="21">
        <f>COUNTIFS(IT通路门店!$P$6:$P$999998,IT客户沙盘!F30,IT通路门店!$M$6:$M$999998,"&gt;50")</f>
        <v>0</v>
      </c>
      <c r="V30" s="21">
        <f t="shared" si="0"/>
        <v>0</v>
      </c>
      <c r="W30" s="21">
        <f>SUMIFS(IT通路门店!W:W,IT通路门店!$P:$P,$F29)</f>
        <v>0</v>
      </c>
      <c r="X30" s="21">
        <f>SUMIFS(IT通路门店!X:X,IT通路门店!$P:$P,$F29)</f>
        <v>0</v>
      </c>
      <c r="Y30" s="21">
        <f>SUMIFS(IT通路门店!Y:Y,IT通路门店!$P:$P,$F29)</f>
        <v>0</v>
      </c>
      <c r="Z30" s="21">
        <f>SUMIFS(IT通路门店!Z:Z,IT通路门店!$P:$P,$F29)</f>
        <v>0</v>
      </c>
      <c r="AA30" s="21">
        <f>SUMIFS(IT通路门店!AA:AA,IT通路门店!$P:$P,$F29)</f>
        <v>0</v>
      </c>
      <c r="AC30" s="21">
        <f t="shared" si="1"/>
        <v>0</v>
      </c>
      <c r="AE30" s="21">
        <f>SUMIFS(IT通路门店!$R:$R,IT通路门店!$P:$P,$F30)</f>
        <v>0</v>
      </c>
      <c r="AF30" s="22">
        <f>SUMIFS(IT通路门店!S:S,IT通路门店!$P:$P,IT客户沙盘!$F30)</f>
        <v>0</v>
      </c>
      <c r="AG30" s="22">
        <f>SUMIFS(IT通路门店!T:T,IT通路门店!$P:$P,IT客户沙盘!$F30)</f>
        <v>0</v>
      </c>
      <c r="AH30" s="22">
        <f>SUMIFS(IT通路门店!U:U,IT通路门店!$P:$P,IT客户沙盘!$F30)</f>
        <v>0</v>
      </c>
      <c r="AI30" s="22">
        <f>SUMIFS(IT通路门店!V:V,IT通路门店!$P:$P,IT客户沙盘!$F30)</f>
        <v>0</v>
      </c>
    </row>
    <row r="31" spans="1:35">
      <c r="A31" s="21">
        <f>IFERROR(_xlfn.XLOOKUP($F31,IT通路门店!$P$6:$P$999998,IT通路门店!$A$6:$A$999998),"")</f>
        <v>0</v>
      </c>
      <c r="B31" s="21">
        <f>IFERROR(_xlfn.XLOOKUP($F31,IT通路门店!$P$6:$P$999998,IT通路门店!$A$6:$A$999998),"")</f>
        <v>0</v>
      </c>
      <c r="C31" s="21">
        <f>IFERROR(_xlfn.XLOOKUP($F31,IT通路门店!$P$6:$P$999998,IT通路门店!$C$6:$C$999998),"")</f>
        <v>0</v>
      </c>
      <c r="G31" s="7">
        <f>IFERROR(_xlfn.XLOOKUP(F31,IT通路门店!$P$6:$P$999998,IT通路门店!$Q$6:$Q$999998),"0")</f>
        <v>0</v>
      </c>
      <c r="T31" s="21">
        <f>COUNTIFS(IT通路门店!$P$6:$P$999998,IT客户沙盘!F31)</f>
        <v>0</v>
      </c>
      <c r="U31" s="21">
        <f>COUNTIFS(IT通路门店!$P$6:$P$999998,IT客户沙盘!F31,IT通路门店!$M$6:$M$999998,"&gt;50")</f>
        <v>0</v>
      </c>
      <c r="V31" s="21">
        <f t="shared" si="0"/>
        <v>0</v>
      </c>
      <c r="W31" s="21">
        <f>SUMIFS(IT通路门店!W:W,IT通路门店!$P:$P,$F30)</f>
        <v>0</v>
      </c>
      <c r="X31" s="21">
        <f>SUMIFS(IT通路门店!X:X,IT通路门店!$P:$P,$F30)</f>
        <v>0</v>
      </c>
      <c r="Y31" s="21">
        <f>SUMIFS(IT通路门店!Y:Y,IT通路门店!$P:$P,$F30)</f>
        <v>0</v>
      </c>
      <c r="Z31" s="21">
        <f>SUMIFS(IT通路门店!Z:Z,IT通路门店!$P:$P,$F30)</f>
        <v>0</v>
      </c>
      <c r="AA31" s="21">
        <f>SUMIFS(IT通路门店!AA:AA,IT通路门店!$P:$P,$F30)</f>
        <v>0</v>
      </c>
      <c r="AC31" s="21">
        <f t="shared" si="1"/>
        <v>0</v>
      </c>
      <c r="AE31" s="21">
        <f>SUMIFS(IT通路门店!$R:$R,IT通路门店!$P:$P,$F31)</f>
        <v>0</v>
      </c>
      <c r="AF31" s="22">
        <f>SUMIFS(IT通路门店!S:S,IT通路门店!$P:$P,IT客户沙盘!$F31)</f>
        <v>0</v>
      </c>
      <c r="AG31" s="22">
        <f>SUMIFS(IT通路门店!T:T,IT通路门店!$P:$P,IT客户沙盘!$F31)</f>
        <v>0</v>
      </c>
      <c r="AH31" s="22">
        <f>SUMIFS(IT通路门店!U:U,IT通路门店!$P:$P,IT客户沙盘!$F31)</f>
        <v>0</v>
      </c>
      <c r="AI31" s="22">
        <f>SUMIFS(IT通路门店!V:V,IT通路门店!$P:$P,IT客户沙盘!$F31)</f>
        <v>0</v>
      </c>
    </row>
    <row r="32" spans="1:35">
      <c r="A32" s="21">
        <f>IFERROR(_xlfn.XLOOKUP($F32,IT通路门店!$P$6:$P$999998,IT通路门店!$A$6:$A$999998),"")</f>
        <v>0</v>
      </c>
      <c r="B32" s="21">
        <f>IFERROR(_xlfn.XLOOKUP($F32,IT通路门店!$P$6:$P$999998,IT通路门店!$A$6:$A$999998),"")</f>
        <v>0</v>
      </c>
      <c r="C32" s="21">
        <f>IFERROR(_xlfn.XLOOKUP($F32,IT通路门店!$P$6:$P$999998,IT通路门店!$C$6:$C$999998),"")</f>
        <v>0</v>
      </c>
      <c r="G32" s="7">
        <f>IFERROR(_xlfn.XLOOKUP(F32,IT通路门店!$P$6:$P$999998,IT通路门店!$Q$6:$Q$999998),"0")</f>
        <v>0</v>
      </c>
      <c r="T32" s="21">
        <f>COUNTIFS(IT通路门店!$P$6:$P$999998,IT客户沙盘!F32)</f>
        <v>0</v>
      </c>
      <c r="U32" s="21">
        <f>COUNTIFS(IT通路门店!$P$6:$P$999998,IT客户沙盘!F32,IT通路门店!$M$6:$M$999998,"&gt;50")</f>
        <v>0</v>
      </c>
      <c r="V32" s="21">
        <f t="shared" si="0"/>
        <v>0</v>
      </c>
      <c r="W32" s="21">
        <f>SUMIFS(IT通路门店!W:W,IT通路门店!$P:$P,$F31)</f>
        <v>0</v>
      </c>
      <c r="X32" s="21">
        <f>SUMIFS(IT通路门店!X:X,IT通路门店!$P:$P,$F31)</f>
        <v>0</v>
      </c>
      <c r="Y32" s="21">
        <f>SUMIFS(IT通路门店!Y:Y,IT通路门店!$P:$P,$F31)</f>
        <v>0</v>
      </c>
      <c r="Z32" s="21">
        <f>SUMIFS(IT通路门店!Z:Z,IT通路门店!$P:$P,$F31)</f>
        <v>0</v>
      </c>
      <c r="AA32" s="21">
        <f>SUMIFS(IT通路门店!AA:AA,IT通路门店!$P:$P,$F31)</f>
        <v>0</v>
      </c>
      <c r="AC32" s="21">
        <f t="shared" si="1"/>
        <v>0</v>
      </c>
      <c r="AE32" s="21">
        <f>SUMIFS(IT通路门店!$R:$R,IT通路门店!$P:$P,$F32)</f>
        <v>0</v>
      </c>
      <c r="AF32" s="22">
        <f>SUMIFS(IT通路门店!S:S,IT通路门店!$P:$P,IT客户沙盘!$F32)</f>
        <v>0</v>
      </c>
      <c r="AG32" s="22">
        <f>SUMIFS(IT通路门店!T:T,IT通路门店!$P:$P,IT客户沙盘!$F32)</f>
        <v>0</v>
      </c>
      <c r="AH32" s="22">
        <f>SUMIFS(IT通路门店!U:U,IT通路门店!$P:$P,IT客户沙盘!$F32)</f>
        <v>0</v>
      </c>
      <c r="AI32" s="22">
        <f>SUMIFS(IT通路门店!V:V,IT通路门店!$P:$P,IT客户沙盘!$F32)</f>
        <v>0</v>
      </c>
    </row>
    <row r="33" spans="1:35">
      <c r="A33" s="21">
        <f>IFERROR(_xlfn.XLOOKUP($F33,IT通路门店!$P$6:$P$999998,IT通路门店!$A$6:$A$999998),"")</f>
        <v>0</v>
      </c>
      <c r="B33" s="21">
        <f>IFERROR(_xlfn.XLOOKUP($F33,IT通路门店!$P$6:$P$999998,IT通路门店!$A$6:$A$999998),"")</f>
        <v>0</v>
      </c>
      <c r="C33" s="21">
        <f>IFERROR(_xlfn.XLOOKUP($F33,IT通路门店!$P$6:$P$999998,IT通路门店!$C$6:$C$999998),"")</f>
        <v>0</v>
      </c>
      <c r="G33" s="7">
        <f>IFERROR(_xlfn.XLOOKUP(F33,IT通路门店!$P$6:$P$999998,IT通路门店!$Q$6:$Q$999998),"0")</f>
        <v>0</v>
      </c>
      <c r="T33" s="21">
        <f>COUNTIFS(IT通路门店!$P$6:$P$999998,IT客户沙盘!F33)</f>
        <v>0</v>
      </c>
      <c r="U33" s="21">
        <f>COUNTIFS(IT通路门店!$P$6:$P$999998,IT客户沙盘!F33,IT通路门店!$M$6:$M$999998,"&gt;50")</f>
        <v>0</v>
      </c>
      <c r="V33" s="21">
        <f t="shared" si="0"/>
        <v>0</v>
      </c>
      <c r="W33" s="21">
        <f>SUMIFS(IT通路门店!W:W,IT通路门店!$P:$P,$F32)</f>
        <v>0</v>
      </c>
      <c r="X33" s="21">
        <f>SUMIFS(IT通路门店!X:X,IT通路门店!$P:$P,$F32)</f>
        <v>0</v>
      </c>
      <c r="Y33" s="21">
        <f>SUMIFS(IT通路门店!Y:Y,IT通路门店!$P:$P,$F32)</f>
        <v>0</v>
      </c>
      <c r="Z33" s="21">
        <f>SUMIFS(IT通路门店!Z:Z,IT通路门店!$P:$P,$F32)</f>
        <v>0</v>
      </c>
      <c r="AA33" s="21">
        <f>SUMIFS(IT通路门店!AA:AA,IT通路门店!$P:$P,$F32)</f>
        <v>0</v>
      </c>
      <c r="AC33" s="21">
        <f t="shared" si="1"/>
        <v>0</v>
      </c>
      <c r="AE33" s="21">
        <f>SUMIFS(IT通路门店!$R:$R,IT通路门店!$P:$P,$F33)</f>
        <v>0</v>
      </c>
      <c r="AF33" s="22">
        <f>SUMIFS(IT通路门店!S:S,IT通路门店!$P:$P,IT客户沙盘!$F33)</f>
        <v>0</v>
      </c>
      <c r="AG33" s="22">
        <f>SUMIFS(IT通路门店!T:T,IT通路门店!$P:$P,IT客户沙盘!$F33)</f>
        <v>0</v>
      </c>
      <c r="AH33" s="22">
        <f>SUMIFS(IT通路门店!U:U,IT通路门店!$P:$P,IT客户沙盘!$F33)</f>
        <v>0</v>
      </c>
      <c r="AI33" s="22">
        <f>SUMIFS(IT通路门店!V:V,IT通路门店!$P:$P,IT客户沙盘!$F33)</f>
        <v>0</v>
      </c>
    </row>
    <row r="34" spans="1:35">
      <c r="A34" s="21">
        <f>IFERROR(_xlfn.XLOOKUP($F34,IT通路门店!$P$6:$P$999998,IT通路门店!$A$6:$A$999998),"")</f>
        <v>0</v>
      </c>
      <c r="B34" s="21">
        <f>IFERROR(_xlfn.XLOOKUP($F34,IT通路门店!$P$6:$P$999998,IT通路门店!$A$6:$A$999998),"")</f>
        <v>0</v>
      </c>
      <c r="C34" s="21">
        <f>IFERROR(_xlfn.XLOOKUP($F34,IT通路门店!$P$6:$P$999998,IT通路门店!$C$6:$C$999998),"")</f>
        <v>0</v>
      </c>
      <c r="G34" s="7">
        <f>IFERROR(_xlfn.XLOOKUP(F34,IT通路门店!$P$6:$P$999998,IT通路门店!$Q$6:$Q$999998),"0")</f>
        <v>0</v>
      </c>
      <c r="T34" s="21">
        <f>COUNTIFS(IT通路门店!$P$6:$P$999998,IT客户沙盘!F34)</f>
        <v>0</v>
      </c>
      <c r="U34" s="21">
        <f>COUNTIFS(IT通路门店!$P$6:$P$999998,IT客户沙盘!F34,IT通路门店!$M$6:$M$999998,"&gt;50")</f>
        <v>0</v>
      </c>
      <c r="V34" s="21">
        <f t="shared" si="0"/>
        <v>0</v>
      </c>
      <c r="W34" s="21">
        <f>SUMIFS(IT通路门店!W:W,IT通路门店!$P:$P,$F33)</f>
        <v>0</v>
      </c>
      <c r="X34" s="21">
        <f>SUMIFS(IT通路门店!X:X,IT通路门店!$P:$P,$F33)</f>
        <v>0</v>
      </c>
      <c r="Y34" s="21">
        <f>SUMIFS(IT通路门店!Y:Y,IT通路门店!$P:$P,$F33)</f>
        <v>0</v>
      </c>
      <c r="Z34" s="21">
        <f>SUMIFS(IT通路门店!Z:Z,IT通路门店!$P:$P,$F33)</f>
        <v>0</v>
      </c>
      <c r="AA34" s="21">
        <f>SUMIFS(IT通路门店!AA:AA,IT通路门店!$P:$P,$F33)</f>
        <v>0</v>
      </c>
      <c r="AC34" s="21">
        <f t="shared" si="1"/>
        <v>0</v>
      </c>
      <c r="AE34" s="21">
        <f>SUMIFS(IT通路门店!$R:$R,IT通路门店!$P:$P,$F34)</f>
        <v>0</v>
      </c>
      <c r="AF34" s="22">
        <f>SUMIFS(IT通路门店!S:S,IT通路门店!$P:$P,IT客户沙盘!$F34)</f>
        <v>0</v>
      </c>
      <c r="AG34" s="22">
        <f>SUMIFS(IT通路门店!T:T,IT通路门店!$P:$P,IT客户沙盘!$F34)</f>
        <v>0</v>
      </c>
      <c r="AH34" s="22">
        <f>SUMIFS(IT通路门店!U:U,IT通路门店!$P:$P,IT客户沙盘!$F34)</f>
        <v>0</v>
      </c>
      <c r="AI34" s="22">
        <f>SUMIFS(IT通路门店!V:V,IT通路门店!$P:$P,IT客户沙盘!$F34)</f>
        <v>0</v>
      </c>
    </row>
    <row r="35" spans="1:35">
      <c r="A35" s="21">
        <f>IFERROR(_xlfn.XLOOKUP($F35,IT通路门店!$P$6:$P$999998,IT通路门店!$A$6:$A$999998),"")</f>
        <v>0</v>
      </c>
      <c r="B35" s="21">
        <f>IFERROR(_xlfn.XLOOKUP($F35,IT通路门店!$P$6:$P$999998,IT通路门店!$A$6:$A$999998),"")</f>
        <v>0</v>
      </c>
      <c r="C35" s="21">
        <f>IFERROR(_xlfn.XLOOKUP($F35,IT通路门店!$P$6:$P$999998,IT通路门店!$C$6:$C$999998),"")</f>
        <v>0</v>
      </c>
      <c r="G35" s="7">
        <f>IFERROR(_xlfn.XLOOKUP(F35,IT通路门店!$P$6:$P$999998,IT通路门店!$Q$6:$Q$999998),"0")</f>
        <v>0</v>
      </c>
      <c r="T35" s="21">
        <f>COUNTIFS(IT通路门店!$P$6:$P$999998,IT客户沙盘!F35)</f>
        <v>0</v>
      </c>
      <c r="U35" s="21">
        <f>COUNTIFS(IT通路门店!$P$6:$P$999998,IT客户沙盘!F35,IT通路门店!$M$6:$M$999998,"&gt;50")</f>
        <v>0</v>
      </c>
      <c r="V35" s="21">
        <f t="shared" si="0"/>
        <v>0</v>
      </c>
      <c r="W35" s="21">
        <f>SUMIFS(IT通路门店!W:W,IT通路门店!$P:$P,$F34)</f>
        <v>0</v>
      </c>
      <c r="X35" s="21">
        <f>SUMIFS(IT通路门店!X:X,IT通路门店!$P:$P,$F34)</f>
        <v>0</v>
      </c>
      <c r="Y35" s="21">
        <f>SUMIFS(IT通路门店!Y:Y,IT通路门店!$P:$P,$F34)</f>
        <v>0</v>
      </c>
      <c r="Z35" s="21">
        <f>SUMIFS(IT通路门店!Z:Z,IT通路门店!$P:$P,$F34)</f>
        <v>0</v>
      </c>
      <c r="AA35" s="21">
        <f>SUMIFS(IT通路门店!AA:AA,IT通路门店!$P:$P,$F34)</f>
        <v>0</v>
      </c>
      <c r="AC35" s="21">
        <f t="shared" si="1"/>
        <v>0</v>
      </c>
      <c r="AE35" s="21">
        <f>SUMIFS(IT通路门店!$R:$R,IT通路门店!$P:$P,$F35)</f>
        <v>0</v>
      </c>
      <c r="AF35" s="22">
        <f>SUMIFS(IT通路门店!S:S,IT通路门店!$P:$P,IT客户沙盘!$F35)</f>
        <v>0</v>
      </c>
      <c r="AG35" s="22">
        <f>SUMIFS(IT通路门店!T:T,IT通路门店!$P:$P,IT客户沙盘!$F35)</f>
        <v>0</v>
      </c>
      <c r="AH35" s="22">
        <f>SUMIFS(IT通路门店!U:U,IT通路门店!$P:$P,IT客户沙盘!$F35)</f>
        <v>0</v>
      </c>
      <c r="AI35" s="22">
        <f>SUMIFS(IT通路门店!V:V,IT通路门店!$P:$P,IT客户沙盘!$F35)</f>
        <v>0</v>
      </c>
    </row>
    <row r="36" spans="1:35">
      <c r="A36" s="21">
        <f>IFERROR(_xlfn.XLOOKUP($F36,IT通路门店!$P$6:$P$999998,IT通路门店!$A$6:$A$999998),"")</f>
        <v>0</v>
      </c>
      <c r="B36" s="21">
        <f>IFERROR(_xlfn.XLOOKUP($F36,IT通路门店!$P$6:$P$999998,IT通路门店!$A$6:$A$999998),"")</f>
        <v>0</v>
      </c>
      <c r="C36" s="21">
        <f>IFERROR(_xlfn.XLOOKUP($F36,IT通路门店!$P$6:$P$999998,IT通路门店!$C$6:$C$999998),"")</f>
        <v>0</v>
      </c>
      <c r="G36" s="7">
        <f>IFERROR(_xlfn.XLOOKUP(F36,IT通路门店!$P$6:$P$999998,IT通路门店!$Q$6:$Q$999998),"0")</f>
        <v>0</v>
      </c>
      <c r="T36" s="21">
        <f>COUNTIFS(IT通路门店!$P$6:$P$999998,IT客户沙盘!F36)</f>
        <v>0</v>
      </c>
      <c r="U36" s="21">
        <f>COUNTIFS(IT通路门店!$P$6:$P$999998,IT客户沙盘!F36,IT通路门店!$M$6:$M$999998,"&gt;50")</f>
        <v>0</v>
      </c>
      <c r="V36" s="21">
        <f t="shared" si="0"/>
        <v>0</v>
      </c>
      <c r="W36" s="21">
        <f>SUMIFS(IT通路门店!W:W,IT通路门店!$P:$P,$F35)</f>
        <v>0</v>
      </c>
      <c r="X36" s="21">
        <f>SUMIFS(IT通路门店!X:X,IT通路门店!$P:$P,$F35)</f>
        <v>0</v>
      </c>
      <c r="Y36" s="21">
        <f>SUMIFS(IT通路门店!Y:Y,IT通路门店!$P:$P,$F35)</f>
        <v>0</v>
      </c>
      <c r="Z36" s="21">
        <f>SUMIFS(IT通路门店!Z:Z,IT通路门店!$P:$P,$F35)</f>
        <v>0</v>
      </c>
      <c r="AA36" s="21">
        <f>SUMIFS(IT通路门店!AA:AA,IT通路门店!$P:$P,$F35)</f>
        <v>0</v>
      </c>
      <c r="AC36" s="21">
        <f t="shared" si="1"/>
        <v>0</v>
      </c>
      <c r="AE36" s="21">
        <f>SUMIFS(IT通路门店!$R:$R,IT通路门店!$P:$P,$F36)</f>
        <v>0</v>
      </c>
      <c r="AF36" s="22">
        <f>SUMIFS(IT通路门店!S:S,IT通路门店!$P:$P,IT客户沙盘!$F36)</f>
        <v>0</v>
      </c>
      <c r="AG36" s="22">
        <f>SUMIFS(IT通路门店!T:T,IT通路门店!$P:$P,IT客户沙盘!$F36)</f>
        <v>0</v>
      </c>
      <c r="AH36" s="22">
        <f>SUMIFS(IT通路门店!U:U,IT通路门店!$P:$P,IT客户沙盘!$F36)</f>
        <v>0</v>
      </c>
      <c r="AI36" s="22">
        <f>SUMIFS(IT通路门店!V:V,IT通路门店!$P:$P,IT客户沙盘!$F36)</f>
        <v>0</v>
      </c>
    </row>
    <row r="37" spans="1:35">
      <c r="A37" s="21">
        <f>IFERROR(_xlfn.XLOOKUP($F37,IT通路门店!$P$6:$P$999998,IT通路门店!$A$6:$A$999998),"")</f>
        <v>0</v>
      </c>
      <c r="B37" s="21">
        <f>IFERROR(_xlfn.XLOOKUP($F37,IT通路门店!$P$6:$P$999998,IT通路门店!$A$6:$A$999998),"")</f>
        <v>0</v>
      </c>
      <c r="C37" s="21">
        <f>IFERROR(_xlfn.XLOOKUP($F37,IT通路门店!$P$6:$P$999998,IT通路门店!$C$6:$C$999998),"")</f>
        <v>0</v>
      </c>
      <c r="G37" s="7">
        <f>IFERROR(_xlfn.XLOOKUP(F37,IT通路门店!$P$6:$P$999998,IT通路门店!$Q$6:$Q$999998),"0")</f>
        <v>0</v>
      </c>
      <c r="T37" s="21">
        <f>COUNTIFS(IT通路门店!$P$6:$P$999998,IT客户沙盘!F37)</f>
        <v>0</v>
      </c>
      <c r="U37" s="21">
        <f>COUNTIFS(IT通路门店!$P$6:$P$999998,IT客户沙盘!F37,IT通路门店!$M$6:$M$999998,"&gt;50")</f>
        <v>0</v>
      </c>
      <c r="V37" s="21">
        <f t="shared" si="0"/>
        <v>0</v>
      </c>
      <c r="W37" s="21">
        <f>SUMIFS(IT通路门店!W:W,IT通路门店!$P:$P,$F36)</f>
        <v>0</v>
      </c>
      <c r="X37" s="21">
        <f>SUMIFS(IT通路门店!X:X,IT通路门店!$P:$P,$F36)</f>
        <v>0</v>
      </c>
      <c r="Y37" s="21">
        <f>SUMIFS(IT通路门店!Y:Y,IT通路门店!$P:$P,$F36)</f>
        <v>0</v>
      </c>
      <c r="Z37" s="21">
        <f>SUMIFS(IT通路门店!Z:Z,IT通路门店!$P:$P,$F36)</f>
        <v>0</v>
      </c>
      <c r="AA37" s="21">
        <f>SUMIFS(IT通路门店!AA:AA,IT通路门店!$P:$P,$F36)</f>
        <v>0</v>
      </c>
      <c r="AC37" s="21">
        <f t="shared" si="1"/>
        <v>0</v>
      </c>
      <c r="AE37" s="21">
        <f>SUMIFS(IT通路门店!$R:$R,IT通路门店!$P:$P,$F37)</f>
        <v>0</v>
      </c>
      <c r="AF37" s="22">
        <f>SUMIFS(IT通路门店!S:S,IT通路门店!$P:$P,IT客户沙盘!$F37)</f>
        <v>0</v>
      </c>
      <c r="AG37" s="22">
        <f>SUMIFS(IT通路门店!T:T,IT通路门店!$P:$P,IT客户沙盘!$F37)</f>
        <v>0</v>
      </c>
      <c r="AH37" s="22">
        <f>SUMIFS(IT通路门店!U:U,IT通路门店!$P:$P,IT客户沙盘!$F37)</f>
        <v>0</v>
      </c>
      <c r="AI37" s="22">
        <f>SUMIFS(IT通路门店!V:V,IT通路门店!$P:$P,IT客户沙盘!$F37)</f>
        <v>0</v>
      </c>
    </row>
    <row r="38" spans="1:35">
      <c r="A38" s="21">
        <f>IFERROR(_xlfn.XLOOKUP($F38,IT通路门店!$P$6:$P$999998,IT通路门店!$A$6:$A$999998),"")</f>
        <v>0</v>
      </c>
      <c r="B38" s="21">
        <f>IFERROR(_xlfn.XLOOKUP($F38,IT通路门店!$P$6:$P$999998,IT通路门店!$A$6:$A$999998),"")</f>
        <v>0</v>
      </c>
      <c r="C38" s="21">
        <f>IFERROR(_xlfn.XLOOKUP($F38,IT通路门店!$P$6:$P$999998,IT通路门店!$C$6:$C$999998),"")</f>
        <v>0</v>
      </c>
      <c r="G38" s="7">
        <f>IFERROR(_xlfn.XLOOKUP(F38,IT通路门店!$P$6:$P$999998,IT通路门店!$Q$6:$Q$999998),"0")</f>
        <v>0</v>
      </c>
      <c r="T38" s="21">
        <f>COUNTIFS(IT通路门店!$P$6:$P$999998,IT客户沙盘!F38)</f>
        <v>0</v>
      </c>
      <c r="U38" s="21">
        <f>COUNTIFS(IT通路门店!$P$6:$P$999998,IT客户沙盘!F38,IT通路门店!$M$6:$M$999998,"&gt;50")</f>
        <v>0</v>
      </c>
      <c r="V38" s="21">
        <f t="shared" si="0"/>
        <v>0</v>
      </c>
      <c r="W38" s="21">
        <f>SUMIFS(IT通路门店!W:W,IT通路门店!$P:$P,$F37)</f>
        <v>0</v>
      </c>
      <c r="X38" s="21">
        <f>SUMIFS(IT通路门店!X:X,IT通路门店!$P:$P,$F37)</f>
        <v>0</v>
      </c>
      <c r="Y38" s="21">
        <f>SUMIFS(IT通路门店!Y:Y,IT通路门店!$P:$P,$F37)</f>
        <v>0</v>
      </c>
      <c r="Z38" s="21">
        <f>SUMIFS(IT通路门店!Z:Z,IT通路门店!$P:$P,$F37)</f>
        <v>0</v>
      </c>
      <c r="AA38" s="21">
        <f>SUMIFS(IT通路门店!AA:AA,IT通路门店!$P:$P,$F37)</f>
        <v>0</v>
      </c>
      <c r="AC38" s="21">
        <f t="shared" si="1"/>
        <v>0</v>
      </c>
      <c r="AE38" s="21">
        <f>SUMIFS(IT通路门店!$R:$R,IT通路门店!$P:$P,$F38)</f>
        <v>0</v>
      </c>
      <c r="AF38" s="22">
        <f>SUMIFS(IT通路门店!S:S,IT通路门店!$P:$P,IT客户沙盘!$F38)</f>
        <v>0</v>
      </c>
      <c r="AG38" s="22">
        <f>SUMIFS(IT通路门店!T:T,IT通路门店!$P:$P,IT客户沙盘!$F38)</f>
        <v>0</v>
      </c>
      <c r="AH38" s="22">
        <f>SUMIFS(IT通路门店!U:U,IT通路门店!$P:$P,IT客户沙盘!$F38)</f>
        <v>0</v>
      </c>
      <c r="AI38" s="22">
        <f>SUMIFS(IT通路门店!V:V,IT通路门店!$P:$P,IT客户沙盘!$F38)</f>
        <v>0</v>
      </c>
    </row>
    <row r="39" spans="1:35">
      <c r="A39" s="21">
        <f>IFERROR(_xlfn.XLOOKUP($F39,IT通路门店!$P$6:$P$999998,IT通路门店!$A$6:$A$999998),"")</f>
        <v>0</v>
      </c>
      <c r="B39" s="21">
        <f>IFERROR(_xlfn.XLOOKUP($F39,IT通路门店!$P$6:$P$999998,IT通路门店!$A$6:$A$999998),"")</f>
        <v>0</v>
      </c>
      <c r="C39" s="21">
        <f>IFERROR(_xlfn.XLOOKUP($F39,IT通路门店!$P$6:$P$999998,IT通路门店!$C$6:$C$999998),"")</f>
        <v>0</v>
      </c>
      <c r="G39" s="7">
        <f>IFERROR(_xlfn.XLOOKUP(F39,IT通路门店!$P$6:$P$999998,IT通路门店!$Q$6:$Q$999998),"0")</f>
        <v>0</v>
      </c>
      <c r="T39" s="21">
        <f>COUNTIFS(IT通路门店!$P$6:$P$999998,IT客户沙盘!F39)</f>
        <v>0</v>
      </c>
      <c r="U39" s="21">
        <f>COUNTIFS(IT通路门店!$P$6:$P$999998,IT客户沙盘!F39,IT通路门店!$M$6:$M$999998,"&gt;50")</f>
        <v>0</v>
      </c>
      <c r="V39" s="21">
        <f t="shared" si="0"/>
        <v>0</v>
      </c>
      <c r="W39" s="21">
        <f>SUMIFS(IT通路门店!W:W,IT通路门店!$P:$P,$F38)</f>
        <v>0</v>
      </c>
      <c r="X39" s="21">
        <f>SUMIFS(IT通路门店!X:X,IT通路门店!$P:$P,$F38)</f>
        <v>0</v>
      </c>
      <c r="Y39" s="21">
        <f>SUMIFS(IT通路门店!Y:Y,IT通路门店!$P:$P,$F38)</f>
        <v>0</v>
      </c>
      <c r="Z39" s="21">
        <f>SUMIFS(IT通路门店!Z:Z,IT通路门店!$P:$P,$F38)</f>
        <v>0</v>
      </c>
      <c r="AA39" s="21">
        <f>SUMIFS(IT通路门店!AA:AA,IT通路门店!$P:$P,$F38)</f>
        <v>0</v>
      </c>
      <c r="AC39" s="21">
        <f t="shared" si="1"/>
        <v>0</v>
      </c>
      <c r="AE39" s="21">
        <f>SUMIFS(IT通路门店!$R:$R,IT通路门店!$P:$P,$F39)</f>
        <v>0</v>
      </c>
      <c r="AF39" s="22">
        <f>SUMIFS(IT通路门店!S:S,IT通路门店!$P:$P,IT客户沙盘!$F39)</f>
        <v>0</v>
      </c>
      <c r="AG39" s="22">
        <f>SUMIFS(IT通路门店!T:T,IT通路门店!$P:$P,IT客户沙盘!$F39)</f>
        <v>0</v>
      </c>
      <c r="AH39" s="22">
        <f>SUMIFS(IT通路门店!U:U,IT通路门店!$P:$P,IT客户沙盘!$F39)</f>
        <v>0</v>
      </c>
      <c r="AI39" s="22">
        <f>SUMIFS(IT通路门店!V:V,IT通路门店!$P:$P,IT客户沙盘!$F39)</f>
        <v>0</v>
      </c>
    </row>
    <row r="40" spans="1:35">
      <c r="A40" s="21">
        <f>IFERROR(_xlfn.XLOOKUP($F40,IT通路门店!$P$6:$P$999998,IT通路门店!$A$6:$A$999998),"")</f>
        <v>0</v>
      </c>
      <c r="B40" s="21">
        <f>IFERROR(_xlfn.XLOOKUP($F40,IT通路门店!$P$6:$P$999998,IT通路门店!$A$6:$A$999998),"")</f>
        <v>0</v>
      </c>
      <c r="C40" s="21">
        <f>IFERROR(_xlfn.XLOOKUP($F40,IT通路门店!$P$6:$P$999998,IT通路门店!$C$6:$C$999998),"")</f>
        <v>0</v>
      </c>
      <c r="G40" s="7">
        <f>IFERROR(_xlfn.XLOOKUP(F40,IT通路门店!$P$6:$P$999998,IT通路门店!$Q$6:$Q$999998),"0")</f>
        <v>0</v>
      </c>
      <c r="T40" s="21">
        <f>COUNTIFS(IT通路门店!$P$6:$P$999998,IT客户沙盘!F40)</f>
        <v>0</v>
      </c>
      <c r="U40" s="21">
        <f>COUNTIFS(IT通路门店!$P$6:$P$999998,IT客户沙盘!F40,IT通路门店!$M$6:$M$999998,"&gt;50")</f>
        <v>0</v>
      </c>
      <c r="V40" s="21">
        <f t="shared" si="0"/>
        <v>0</v>
      </c>
      <c r="W40" s="21">
        <f>SUMIFS(IT通路门店!W:W,IT通路门店!$P:$P,$F39)</f>
        <v>0</v>
      </c>
      <c r="X40" s="21">
        <f>SUMIFS(IT通路门店!X:X,IT通路门店!$P:$P,$F39)</f>
        <v>0</v>
      </c>
      <c r="Y40" s="21">
        <f>SUMIFS(IT通路门店!Y:Y,IT通路门店!$P:$P,$F39)</f>
        <v>0</v>
      </c>
      <c r="Z40" s="21">
        <f>SUMIFS(IT通路门店!Z:Z,IT通路门店!$P:$P,$F39)</f>
        <v>0</v>
      </c>
      <c r="AA40" s="21">
        <f>SUMIFS(IT通路门店!AA:AA,IT通路门店!$P:$P,$F39)</f>
        <v>0</v>
      </c>
      <c r="AC40" s="21">
        <f t="shared" si="1"/>
        <v>0</v>
      </c>
      <c r="AE40" s="21">
        <f>SUMIFS(IT通路门店!$R:$R,IT通路门店!$P:$P,$F40)</f>
        <v>0</v>
      </c>
      <c r="AF40" s="22">
        <f>SUMIFS(IT通路门店!S:S,IT通路门店!$P:$P,IT客户沙盘!$F40)</f>
        <v>0</v>
      </c>
      <c r="AG40" s="22">
        <f>SUMIFS(IT通路门店!T:T,IT通路门店!$P:$P,IT客户沙盘!$F40)</f>
        <v>0</v>
      </c>
      <c r="AH40" s="22">
        <f>SUMIFS(IT通路门店!U:U,IT通路门店!$P:$P,IT客户沙盘!$F40)</f>
        <v>0</v>
      </c>
      <c r="AI40" s="22">
        <f>SUMIFS(IT通路门店!V:V,IT通路门店!$P:$P,IT客户沙盘!$F40)</f>
        <v>0</v>
      </c>
    </row>
    <row r="41" spans="1:35">
      <c r="A41" s="21">
        <f>IFERROR(_xlfn.XLOOKUP($F41,IT通路门店!$P$6:$P$999998,IT通路门店!$A$6:$A$999998),"")</f>
        <v>0</v>
      </c>
      <c r="B41" s="21">
        <f>IFERROR(_xlfn.XLOOKUP($F41,IT通路门店!$P$6:$P$999998,IT通路门店!$A$6:$A$999998),"")</f>
        <v>0</v>
      </c>
      <c r="C41" s="21">
        <f>IFERROR(_xlfn.XLOOKUP($F41,IT通路门店!$P$6:$P$999998,IT通路门店!$C$6:$C$999998),"")</f>
        <v>0</v>
      </c>
      <c r="G41" s="7">
        <f>IFERROR(_xlfn.XLOOKUP(F41,IT通路门店!$P$6:$P$999998,IT通路门店!$Q$6:$Q$999998),"0")</f>
        <v>0</v>
      </c>
      <c r="T41" s="21">
        <f>COUNTIFS(IT通路门店!$P$6:$P$999998,IT客户沙盘!F41)</f>
        <v>0</v>
      </c>
      <c r="U41" s="21">
        <f>COUNTIFS(IT通路门店!$P$6:$P$999998,IT客户沙盘!F41,IT通路门店!$M$6:$M$999998,"&gt;50")</f>
        <v>0</v>
      </c>
      <c r="V41" s="21">
        <f t="shared" si="0"/>
        <v>0</v>
      </c>
      <c r="W41" s="21">
        <f>SUMIFS(IT通路门店!W:W,IT通路门店!$P:$P,$F40)</f>
        <v>0</v>
      </c>
      <c r="X41" s="21">
        <f>SUMIFS(IT通路门店!X:X,IT通路门店!$P:$P,$F40)</f>
        <v>0</v>
      </c>
      <c r="Y41" s="21">
        <f>SUMIFS(IT通路门店!Y:Y,IT通路门店!$P:$P,$F40)</f>
        <v>0</v>
      </c>
      <c r="Z41" s="21">
        <f>SUMIFS(IT通路门店!Z:Z,IT通路门店!$P:$P,$F40)</f>
        <v>0</v>
      </c>
      <c r="AA41" s="21">
        <f>SUMIFS(IT通路门店!AA:AA,IT通路门店!$P:$P,$F40)</f>
        <v>0</v>
      </c>
      <c r="AC41" s="21">
        <f t="shared" si="1"/>
        <v>0</v>
      </c>
      <c r="AE41" s="21">
        <f>SUMIFS(IT通路门店!$R:$R,IT通路门店!$P:$P,$F41)</f>
        <v>0</v>
      </c>
      <c r="AF41" s="22">
        <f>SUMIFS(IT通路门店!S:S,IT通路门店!$P:$P,IT客户沙盘!$F41)</f>
        <v>0</v>
      </c>
      <c r="AG41" s="22">
        <f>SUMIFS(IT通路门店!T:T,IT通路门店!$P:$P,IT客户沙盘!$F41)</f>
        <v>0</v>
      </c>
      <c r="AH41" s="22">
        <f>SUMIFS(IT通路门店!U:U,IT通路门店!$P:$P,IT客户沙盘!$F41)</f>
        <v>0</v>
      </c>
      <c r="AI41" s="22">
        <f>SUMIFS(IT通路门店!V:V,IT通路门店!$P:$P,IT客户沙盘!$F41)</f>
        <v>0</v>
      </c>
    </row>
    <row r="42" spans="1:35">
      <c r="A42" s="21">
        <f>IFERROR(_xlfn.XLOOKUP($F42,IT通路门店!$P$6:$P$999998,IT通路门店!$A$6:$A$999998),"")</f>
        <v>0</v>
      </c>
      <c r="B42" s="21">
        <f>IFERROR(_xlfn.XLOOKUP($F42,IT通路门店!$P$6:$P$999998,IT通路门店!$A$6:$A$999998),"")</f>
        <v>0</v>
      </c>
      <c r="C42" s="21">
        <f>IFERROR(_xlfn.XLOOKUP($F42,IT通路门店!$P$6:$P$999998,IT通路门店!$C$6:$C$999998),"")</f>
        <v>0</v>
      </c>
      <c r="G42" s="7">
        <f>IFERROR(_xlfn.XLOOKUP(F42,IT通路门店!$P$6:$P$999998,IT通路门店!$Q$6:$Q$999998),"0")</f>
        <v>0</v>
      </c>
      <c r="T42" s="21">
        <f>COUNTIFS(IT通路门店!$P$6:$P$999998,IT客户沙盘!F42)</f>
        <v>0</v>
      </c>
      <c r="U42" s="21">
        <f>COUNTIFS(IT通路门店!$P$6:$P$999998,IT客户沙盘!F42,IT通路门店!$M$6:$M$999998,"&gt;50")</f>
        <v>0</v>
      </c>
      <c r="V42" s="21">
        <f t="shared" si="0"/>
        <v>0</v>
      </c>
      <c r="W42" s="21">
        <f>SUMIFS(IT通路门店!W:W,IT通路门店!$P:$P,$F41)</f>
        <v>0</v>
      </c>
      <c r="X42" s="21">
        <f>SUMIFS(IT通路门店!X:X,IT通路门店!$P:$P,$F41)</f>
        <v>0</v>
      </c>
      <c r="Y42" s="21">
        <f>SUMIFS(IT通路门店!Y:Y,IT通路门店!$P:$P,$F41)</f>
        <v>0</v>
      </c>
      <c r="Z42" s="21">
        <f>SUMIFS(IT通路门店!Z:Z,IT通路门店!$P:$P,$F41)</f>
        <v>0</v>
      </c>
      <c r="AA42" s="21">
        <f>SUMIFS(IT通路门店!AA:AA,IT通路门店!$P:$P,$F41)</f>
        <v>0</v>
      </c>
      <c r="AC42" s="21">
        <f t="shared" si="1"/>
        <v>0</v>
      </c>
      <c r="AE42" s="21">
        <f>SUMIFS(IT通路门店!$R:$R,IT通路门店!$P:$P,$F42)</f>
        <v>0</v>
      </c>
      <c r="AF42" s="22">
        <f>SUMIFS(IT通路门店!S:S,IT通路门店!$P:$P,IT客户沙盘!$F42)</f>
        <v>0</v>
      </c>
      <c r="AG42" s="22">
        <f>SUMIFS(IT通路门店!T:T,IT通路门店!$P:$P,IT客户沙盘!$F42)</f>
        <v>0</v>
      </c>
      <c r="AH42" s="22">
        <f>SUMIFS(IT通路门店!U:U,IT通路门店!$P:$P,IT客户沙盘!$F42)</f>
        <v>0</v>
      </c>
      <c r="AI42" s="22">
        <f>SUMIFS(IT通路门店!V:V,IT通路门店!$P:$P,IT客户沙盘!$F42)</f>
        <v>0</v>
      </c>
    </row>
    <row r="43" spans="1:35">
      <c r="A43" s="21">
        <f>IFERROR(_xlfn.XLOOKUP($F43,IT通路门店!$P$6:$P$999998,IT通路门店!$A$6:$A$999998),"")</f>
        <v>0</v>
      </c>
      <c r="B43" s="21">
        <f>IFERROR(_xlfn.XLOOKUP($F43,IT通路门店!$P$6:$P$999998,IT通路门店!$A$6:$A$999998),"")</f>
        <v>0</v>
      </c>
      <c r="C43" s="21">
        <f>IFERROR(_xlfn.XLOOKUP($F43,IT通路门店!$P$6:$P$999998,IT通路门店!$C$6:$C$999998),"")</f>
        <v>0</v>
      </c>
      <c r="G43" s="7">
        <f>IFERROR(_xlfn.XLOOKUP(F43,IT通路门店!$P$6:$P$999998,IT通路门店!$Q$6:$Q$999998),"0")</f>
        <v>0</v>
      </c>
      <c r="T43" s="21">
        <f>COUNTIFS(IT通路门店!$P$6:$P$999998,IT客户沙盘!F43)</f>
        <v>0</v>
      </c>
      <c r="U43" s="21">
        <f>COUNTIFS(IT通路门店!$P$6:$P$999998,IT客户沙盘!F43,IT通路门店!$M$6:$M$999998,"&gt;50")</f>
        <v>0</v>
      </c>
      <c r="V43" s="21">
        <f t="shared" si="0"/>
        <v>0</v>
      </c>
      <c r="W43" s="21">
        <f>SUMIFS(IT通路门店!W:W,IT通路门店!$P:$P,$F42)</f>
        <v>0</v>
      </c>
      <c r="X43" s="21">
        <f>SUMIFS(IT通路门店!X:X,IT通路门店!$P:$P,$F42)</f>
        <v>0</v>
      </c>
      <c r="Y43" s="21">
        <f>SUMIFS(IT通路门店!Y:Y,IT通路门店!$P:$P,$F42)</f>
        <v>0</v>
      </c>
      <c r="Z43" s="21">
        <f>SUMIFS(IT通路门店!Z:Z,IT通路门店!$P:$P,$F42)</f>
        <v>0</v>
      </c>
      <c r="AA43" s="21">
        <f>SUMIFS(IT通路门店!AA:AA,IT通路门店!$P:$P,$F42)</f>
        <v>0</v>
      </c>
      <c r="AC43" s="21">
        <f t="shared" si="1"/>
        <v>0</v>
      </c>
      <c r="AE43" s="21">
        <f>SUMIFS(IT通路门店!$R:$R,IT通路门店!$P:$P,$F43)</f>
        <v>0</v>
      </c>
      <c r="AF43" s="22">
        <f>SUMIFS(IT通路门店!S:S,IT通路门店!$P:$P,IT客户沙盘!$F43)</f>
        <v>0</v>
      </c>
      <c r="AG43" s="22">
        <f>SUMIFS(IT通路门店!T:T,IT通路门店!$P:$P,IT客户沙盘!$F43)</f>
        <v>0</v>
      </c>
      <c r="AH43" s="22">
        <f>SUMIFS(IT通路门店!U:U,IT通路门店!$P:$P,IT客户沙盘!$F43)</f>
        <v>0</v>
      </c>
      <c r="AI43" s="22">
        <f>SUMIFS(IT通路门店!V:V,IT通路门店!$P:$P,IT客户沙盘!$F43)</f>
        <v>0</v>
      </c>
    </row>
    <row r="44" spans="1:35">
      <c r="A44" s="21">
        <f>IFERROR(_xlfn.XLOOKUP($F44,IT通路门店!$P$6:$P$999998,IT通路门店!$A$6:$A$999998),"")</f>
        <v>0</v>
      </c>
      <c r="B44" s="21">
        <f>IFERROR(_xlfn.XLOOKUP($F44,IT通路门店!$P$6:$P$999998,IT通路门店!$A$6:$A$999998),"")</f>
        <v>0</v>
      </c>
      <c r="C44" s="21">
        <f>IFERROR(_xlfn.XLOOKUP($F44,IT通路门店!$P$6:$P$999998,IT通路门店!$C$6:$C$999998),"")</f>
        <v>0</v>
      </c>
      <c r="G44" s="7">
        <f>IFERROR(_xlfn.XLOOKUP(F44,IT通路门店!$P$6:$P$999998,IT通路门店!$Q$6:$Q$999998),"0")</f>
        <v>0</v>
      </c>
      <c r="T44" s="21">
        <f>COUNTIFS(IT通路门店!$P$6:$P$999998,IT客户沙盘!F44)</f>
        <v>0</v>
      </c>
      <c r="U44" s="21">
        <f>COUNTIFS(IT通路门店!$P$6:$P$999998,IT客户沙盘!F44,IT通路门店!$M$6:$M$999998,"&gt;50")</f>
        <v>0</v>
      </c>
      <c r="V44" s="21">
        <f t="shared" si="0"/>
        <v>0</v>
      </c>
      <c r="W44" s="21">
        <f>SUMIFS(IT通路门店!W:W,IT通路门店!$P:$P,$F43)</f>
        <v>0</v>
      </c>
      <c r="X44" s="21">
        <f>SUMIFS(IT通路门店!X:X,IT通路门店!$P:$P,$F43)</f>
        <v>0</v>
      </c>
      <c r="Y44" s="21">
        <f>SUMIFS(IT通路门店!Y:Y,IT通路门店!$P:$P,$F43)</f>
        <v>0</v>
      </c>
      <c r="Z44" s="21">
        <f>SUMIFS(IT通路门店!Z:Z,IT通路门店!$P:$P,$F43)</f>
        <v>0</v>
      </c>
      <c r="AA44" s="21">
        <f>SUMIFS(IT通路门店!AA:AA,IT通路门店!$P:$P,$F43)</f>
        <v>0</v>
      </c>
      <c r="AC44" s="21">
        <f t="shared" si="1"/>
        <v>0</v>
      </c>
      <c r="AE44" s="21">
        <f>SUMIFS(IT通路门店!$R:$R,IT通路门店!$P:$P,$F44)</f>
        <v>0</v>
      </c>
      <c r="AF44" s="22">
        <f>SUMIFS(IT通路门店!S:S,IT通路门店!$P:$P,IT客户沙盘!$F44)</f>
        <v>0</v>
      </c>
      <c r="AG44" s="22">
        <f>SUMIFS(IT通路门店!T:T,IT通路门店!$P:$P,IT客户沙盘!$F44)</f>
        <v>0</v>
      </c>
      <c r="AH44" s="22">
        <f>SUMIFS(IT通路门店!U:U,IT通路门店!$P:$P,IT客户沙盘!$F44)</f>
        <v>0</v>
      </c>
      <c r="AI44" s="22">
        <f>SUMIFS(IT通路门店!V:V,IT通路门店!$P:$P,IT客户沙盘!$F44)</f>
        <v>0</v>
      </c>
    </row>
    <row r="45" spans="1:35">
      <c r="A45" s="21">
        <f>IFERROR(_xlfn.XLOOKUP($F45,IT通路门店!$P$6:$P$999998,IT通路门店!$A$6:$A$999998),"")</f>
        <v>0</v>
      </c>
      <c r="B45" s="21">
        <f>IFERROR(_xlfn.XLOOKUP($F45,IT通路门店!$P$6:$P$999998,IT通路门店!$A$6:$A$999998),"")</f>
        <v>0</v>
      </c>
      <c r="C45" s="21">
        <f>IFERROR(_xlfn.XLOOKUP($F45,IT通路门店!$P$6:$P$999998,IT通路门店!$C$6:$C$999998),"")</f>
        <v>0</v>
      </c>
      <c r="G45" s="7">
        <f>IFERROR(_xlfn.XLOOKUP(F45,IT通路门店!$P$6:$P$999998,IT通路门店!$Q$6:$Q$999998),"0")</f>
        <v>0</v>
      </c>
      <c r="T45" s="21">
        <f>COUNTIFS(IT通路门店!$P$6:$P$999998,IT客户沙盘!F45)</f>
        <v>0</v>
      </c>
      <c r="U45" s="21">
        <f>COUNTIFS(IT通路门店!$P$6:$P$999998,IT客户沙盘!F45,IT通路门店!$M$6:$M$999998,"&gt;50")</f>
        <v>0</v>
      </c>
      <c r="V45" s="21">
        <f t="shared" si="0"/>
        <v>0</v>
      </c>
      <c r="W45" s="21">
        <f>SUMIFS(IT通路门店!W:W,IT通路门店!$P:$P,$F44)</f>
        <v>0</v>
      </c>
      <c r="X45" s="21">
        <f>SUMIFS(IT通路门店!X:X,IT通路门店!$P:$P,$F44)</f>
        <v>0</v>
      </c>
      <c r="Y45" s="21">
        <f>SUMIFS(IT通路门店!Y:Y,IT通路门店!$P:$P,$F44)</f>
        <v>0</v>
      </c>
      <c r="Z45" s="21">
        <f>SUMIFS(IT通路门店!Z:Z,IT通路门店!$P:$P,$F44)</f>
        <v>0</v>
      </c>
      <c r="AA45" s="21">
        <f>SUMIFS(IT通路门店!AA:AA,IT通路门店!$P:$P,$F44)</f>
        <v>0</v>
      </c>
      <c r="AC45" s="21">
        <f t="shared" si="1"/>
        <v>0</v>
      </c>
      <c r="AE45" s="21">
        <f>SUMIFS(IT通路门店!$R:$R,IT通路门店!$P:$P,$F45)</f>
        <v>0</v>
      </c>
      <c r="AF45" s="22">
        <f>SUMIFS(IT通路门店!S:S,IT通路门店!$P:$P,IT客户沙盘!$F45)</f>
        <v>0</v>
      </c>
      <c r="AG45" s="22">
        <f>SUMIFS(IT通路门店!T:T,IT通路门店!$P:$P,IT客户沙盘!$F45)</f>
        <v>0</v>
      </c>
      <c r="AH45" s="22">
        <f>SUMIFS(IT通路门店!U:U,IT通路门店!$P:$P,IT客户沙盘!$F45)</f>
        <v>0</v>
      </c>
      <c r="AI45" s="22">
        <f>SUMIFS(IT通路门店!V:V,IT通路门店!$P:$P,IT客户沙盘!$F45)</f>
        <v>0</v>
      </c>
    </row>
    <row r="46" spans="1:35">
      <c r="A46" s="21">
        <f>IFERROR(_xlfn.XLOOKUP($F46,IT通路门店!$P$6:$P$999998,IT通路门店!$A$6:$A$999998),"")</f>
        <v>0</v>
      </c>
      <c r="B46" s="21">
        <f>IFERROR(_xlfn.XLOOKUP($F46,IT通路门店!$P$6:$P$999998,IT通路门店!$A$6:$A$999998),"")</f>
        <v>0</v>
      </c>
      <c r="C46" s="21">
        <f>IFERROR(_xlfn.XLOOKUP($F46,IT通路门店!$P$6:$P$999998,IT通路门店!$C$6:$C$999998),"")</f>
        <v>0</v>
      </c>
      <c r="G46" s="7">
        <f>IFERROR(_xlfn.XLOOKUP(F46,IT通路门店!$P$6:$P$999998,IT通路门店!$Q$6:$Q$999998),"0")</f>
        <v>0</v>
      </c>
      <c r="T46" s="21">
        <f>COUNTIFS(IT通路门店!$P$6:$P$999998,IT客户沙盘!F46)</f>
        <v>0</v>
      </c>
      <c r="U46" s="21">
        <f>COUNTIFS(IT通路门店!$P$6:$P$999998,IT客户沙盘!F46,IT通路门店!$M$6:$M$999998,"&gt;50")</f>
        <v>0</v>
      </c>
      <c r="V46" s="21">
        <f t="shared" si="0"/>
        <v>0</v>
      </c>
      <c r="W46" s="21">
        <f>SUMIFS(IT通路门店!W:W,IT通路门店!$P:$P,$F45)</f>
        <v>0</v>
      </c>
      <c r="X46" s="21">
        <f>SUMIFS(IT通路门店!X:X,IT通路门店!$P:$P,$F45)</f>
        <v>0</v>
      </c>
      <c r="Y46" s="21">
        <f>SUMIFS(IT通路门店!Y:Y,IT通路门店!$P:$P,$F45)</f>
        <v>0</v>
      </c>
      <c r="Z46" s="21">
        <f>SUMIFS(IT通路门店!Z:Z,IT通路门店!$P:$P,$F45)</f>
        <v>0</v>
      </c>
      <c r="AA46" s="21">
        <f>SUMIFS(IT通路门店!AA:AA,IT通路门店!$P:$P,$F45)</f>
        <v>0</v>
      </c>
      <c r="AC46" s="21">
        <f t="shared" si="1"/>
        <v>0</v>
      </c>
      <c r="AE46" s="21">
        <f>SUMIFS(IT通路门店!$R:$R,IT通路门店!$P:$P,$F46)</f>
        <v>0</v>
      </c>
      <c r="AF46" s="22">
        <f>SUMIFS(IT通路门店!S:S,IT通路门店!$P:$P,IT客户沙盘!$F46)</f>
        <v>0</v>
      </c>
      <c r="AG46" s="22">
        <f>SUMIFS(IT通路门店!T:T,IT通路门店!$P:$P,IT客户沙盘!$F46)</f>
        <v>0</v>
      </c>
      <c r="AH46" s="22">
        <f>SUMIFS(IT通路门店!U:U,IT通路门店!$P:$P,IT客户沙盘!$F46)</f>
        <v>0</v>
      </c>
      <c r="AI46" s="22">
        <f>SUMIFS(IT通路门店!V:V,IT通路门店!$P:$P,IT客户沙盘!$F46)</f>
        <v>0</v>
      </c>
    </row>
    <row r="47" spans="1:35">
      <c r="A47" s="21">
        <f>IFERROR(_xlfn.XLOOKUP($F47,IT通路门店!$P$6:$P$999998,IT通路门店!$A$6:$A$999998),"")</f>
        <v>0</v>
      </c>
      <c r="B47" s="21">
        <f>IFERROR(_xlfn.XLOOKUP($F47,IT通路门店!$P$6:$P$999998,IT通路门店!$A$6:$A$999998),"")</f>
        <v>0</v>
      </c>
      <c r="C47" s="21">
        <f>IFERROR(_xlfn.XLOOKUP($F47,IT通路门店!$P$6:$P$999998,IT通路门店!$C$6:$C$999998),"")</f>
        <v>0</v>
      </c>
      <c r="G47" s="7">
        <f>IFERROR(_xlfn.XLOOKUP(F47,IT通路门店!$P$6:$P$999998,IT通路门店!$Q$6:$Q$999998),"0")</f>
        <v>0</v>
      </c>
      <c r="T47" s="21">
        <f>COUNTIFS(IT通路门店!$P$6:$P$999998,IT客户沙盘!F47)</f>
        <v>0</v>
      </c>
      <c r="U47" s="21">
        <f>COUNTIFS(IT通路门店!$P$6:$P$999998,IT客户沙盘!F47,IT通路门店!$M$6:$M$999998,"&gt;50")</f>
        <v>0</v>
      </c>
      <c r="V47" s="21">
        <f t="shared" si="0"/>
        <v>0</v>
      </c>
      <c r="W47" s="21">
        <f>SUMIFS(IT通路门店!W:W,IT通路门店!$P:$P,$F46)</f>
        <v>0</v>
      </c>
      <c r="X47" s="21">
        <f>SUMIFS(IT通路门店!X:X,IT通路门店!$P:$P,$F46)</f>
        <v>0</v>
      </c>
      <c r="Y47" s="21">
        <f>SUMIFS(IT通路门店!Y:Y,IT通路门店!$P:$P,$F46)</f>
        <v>0</v>
      </c>
      <c r="Z47" s="21">
        <f>SUMIFS(IT通路门店!Z:Z,IT通路门店!$P:$P,$F46)</f>
        <v>0</v>
      </c>
      <c r="AA47" s="21">
        <f>SUMIFS(IT通路门店!AA:AA,IT通路门店!$P:$P,$F46)</f>
        <v>0</v>
      </c>
      <c r="AC47" s="21">
        <f t="shared" si="1"/>
        <v>0</v>
      </c>
      <c r="AE47" s="21">
        <f>SUMIFS(IT通路门店!$R:$R,IT通路门店!$P:$P,$F47)</f>
        <v>0</v>
      </c>
      <c r="AF47" s="22">
        <f>SUMIFS(IT通路门店!S:S,IT通路门店!$P:$P,IT客户沙盘!$F47)</f>
        <v>0</v>
      </c>
      <c r="AG47" s="22">
        <f>SUMIFS(IT通路门店!T:T,IT通路门店!$P:$P,IT客户沙盘!$F47)</f>
        <v>0</v>
      </c>
      <c r="AH47" s="22">
        <f>SUMIFS(IT通路门店!U:U,IT通路门店!$P:$P,IT客户沙盘!$F47)</f>
        <v>0</v>
      </c>
      <c r="AI47" s="22">
        <f>SUMIFS(IT通路门店!V:V,IT通路门店!$P:$P,IT客户沙盘!$F47)</f>
        <v>0</v>
      </c>
    </row>
    <row r="48" spans="1:35">
      <c r="A48" s="21">
        <f>IFERROR(_xlfn.XLOOKUP($F48,IT通路门店!$P$6:$P$999998,IT通路门店!$A$6:$A$999998),"")</f>
        <v>0</v>
      </c>
      <c r="B48" s="21">
        <f>IFERROR(_xlfn.XLOOKUP($F48,IT通路门店!$P$6:$P$999998,IT通路门店!$A$6:$A$999998),"")</f>
        <v>0</v>
      </c>
      <c r="C48" s="21">
        <f>IFERROR(_xlfn.XLOOKUP($F48,IT通路门店!$P$6:$P$999998,IT通路门店!$C$6:$C$999998),"")</f>
        <v>0</v>
      </c>
      <c r="G48" s="7">
        <f>IFERROR(_xlfn.XLOOKUP(F48,IT通路门店!$P$6:$P$999998,IT通路门店!$Q$6:$Q$999998),"0")</f>
        <v>0</v>
      </c>
      <c r="T48" s="21">
        <f>COUNTIFS(IT通路门店!$P$6:$P$999998,IT客户沙盘!F48)</f>
        <v>0</v>
      </c>
      <c r="U48" s="21">
        <f>COUNTIFS(IT通路门店!$P$6:$P$999998,IT客户沙盘!F48,IT通路门店!$M$6:$M$999998,"&gt;50")</f>
        <v>0</v>
      </c>
      <c r="V48" s="21">
        <f t="shared" si="0"/>
        <v>0</v>
      </c>
      <c r="W48" s="21">
        <f>SUMIFS(IT通路门店!W:W,IT通路门店!$P:$P,$F47)</f>
        <v>0</v>
      </c>
      <c r="X48" s="21">
        <f>SUMIFS(IT通路门店!X:X,IT通路门店!$P:$P,$F47)</f>
        <v>0</v>
      </c>
      <c r="Y48" s="21">
        <f>SUMIFS(IT通路门店!Y:Y,IT通路门店!$P:$P,$F47)</f>
        <v>0</v>
      </c>
      <c r="Z48" s="21">
        <f>SUMIFS(IT通路门店!Z:Z,IT通路门店!$P:$P,$F47)</f>
        <v>0</v>
      </c>
      <c r="AA48" s="21">
        <f>SUMIFS(IT通路门店!AA:AA,IT通路门店!$P:$P,$F47)</f>
        <v>0</v>
      </c>
      <c r="AC48" s="21">
        <f t="shared" si="1"/>
        <v>0</v>
      </c>
      <c r="AE48" s="21">
        <f>SUMIFS(IT通路门店!$R:$R,IT通路门店!$P:$P,$F48)</f>
        <v>0</v>
      </c>
      <c r="AF48" s="22">
        <f>SUMIFS(IT通路门店!S:S,IT通路门店!$P:$P,IT客户沙盘!$F48)</f>
        <v>0</v>
      </c>
      <c r="AG48" s="22">
        <f>SUMIFS(IT通路门店!T:T,IT通路门店!$P:$P,IT客户沙盘!$F48)</f>
        <v>0</v>
      </c>
      <c r="AH48" s="22">
        <f>SUMIFS(IT通路门店!U:U,IT通路门店!$P:$P,IT客户沙盘!$F48)</f>
        <v>0</v>
      </c>
      <c r="AI48" s="22">
        <f>SUMIFS(IT通路门店!V:V,IT通路门店!$P:$P,IT客户沙盘!$F48)</f>
        <v>0</v>
      </c>
    </row>
    <row r="49" spans="1:35">
      <c r="A49" s="21">
        <f>IFERROR(_xlfn.XLOOKUP($F49,IT通路门店!$P$6:$P$999998,IT通路门店!$A$6:$A$999998),"")</f>
        <v>0</v>
      </c>
      <c r="B49" s="21">
        <f>IFERROR(_xlfn.XLOOKUP($F49,IT通路门店!$P$6:$P$999998,IT通路门店!$A$6:$A$999998),"")</f>
        <v>0</v>
      </c>
      <c r="C49" s="21">
        <f>IFERROR(_xlfn.XLOOKUP($F49,IT通路门店!$P$6:$P$999998,IT通路门店!$C$6:$C$999998),"")</f>
        <v>0</v>
      </c>
      <c r="G49" s="7">
        <f>IFERROR(_xlfn.XLOOKUP(F49,IT通路门店!$P$6:$P$999998,IT通路门店!$Q$6:$Q$999998),"0")</f>
        <v>0</v>
      </c>
      <c r="T49" s="21">
        <f>COUNTIFS(IT通路门店!$P$6:$P$999998,IT客户沙盘!F49)</f>
        <v>0</v>
      </c>
      <c r="U49" s="21">
        <f>COUNTIFS(IT通路门店!$P$6:$P$999998,IT客户沙盘!F49,IT通路门店!$M$6:$M$999998,"&gt;50")</f>
        <v>0</v>
      </c>
      <c r="V49" s="21">
        <f t="shared" si="0"/>
        <v>0</v>
      </c>
      <c r="W49" s="21">
        <f>SUMIFS(IT通路门店!W:W,IT通路门店!$P:$P,$F48)</f>
        <v>0</v>
      </c>
      <c r="X49" s="21">
        <f>SUMIFS(IT通路门店!X:X,IT通路门店!$P:$P,$F48)</f>
        <v>0</v>
      </c>
      <c r="Y49" s="21">
        <f>SUMIFS(IT通路门店!Y:Y,IT通路门店!$P:$P,$F48)</f>
        <v>0</v>
      </c>
      <c r="Z49" s="21">
        <f>SUMIFS(IT通路门店!Z:Z,IT通路门店!$P:$P,$F48)</f>
        <v>0</v>
      </c>
      <c r="AA49" s="21">
        <f>SUMIFS(IT通路门店!AA:AA,IT通路门店!$P:$P,$F48)</f>
        <v>0</v>
      </c>
      <c r="AC49" s="21">
        <f t="shared" si="1"/>
        <v>0</v>
      </c>
      <c r="AE49" s="21">
        <f>SUMIFS(IT通路门店!$R:$R,IT通路门店!$P:$P,$F49)</f>
        <v>0</v>
      </c>
      <c r="AF49" s="22">
        <f>SUMIFS(IT通路门店!S:S,IT通路门店!$P:$P,IT客户沙盘!$F49)</f>
        <v>0</v>
      </c>
      <c r="AG49" s="22">
        <f>SUMIFS(IT通路门店!T:T,IT通路门店!$P:$P,IT客户沙盘!$F49)</f>
        <v>0</v>
      </c>
      <c r="AH49" s="22">
        <f>SUMIFS(IT通路门店!U:U,IT通路门店!$P:$P,IT客户沙盘!$F49)</f>
        <v>0</v>
      </c>
      <c r="AI49" s="22">
        <f>SUMIFS(IT通路门店!V:V,IT通路门店!$P:$P,IT客户沙盘!$F49)</f>
        <v>0</v>
      </c>
    </row>
    <row r="50" spans="1:35">
      <c r="A50" s="21">
        <f>IFERROR(_xlfn.XLOOKUP($F50,IT通路门店!$P$6:$P$999998,IT通路门店!$A$6:$A$999998),"")</f>
        <v>0</v>
      </c>
      <c r="B50" s="21">
        <f>IFERROR(_xlfn.XLOOKUP($F50,IT通路门店!$P$6:$P$999998,IT通路门店!$A$6:$A$999998),"")</f>
        <v>0</v>
      </c>
      <c r="C50" s="21">
        <f>IFERROR(_xlfn.XLOOKUP($F50,IT通路门店!$P$6:$P$999998,IT通路门店!$C$6:$C$999998),"")</f>
        <v>0</v>
      </c>
      <c r="G50" s="7">
        <f>IFERROR(_xlfn.XLOOKUP(F50,IT通路门店!$P$6:$P$999998,IT通路门店!$Q$6:$Q$999998),"0")</f>
        <v>0</v>
      </c>
      <c r="T50" s="21">
        <f>COUNTIFS(IT通路门店!$P$6:$P$999998,IT客户沙盘!F50)</f>
        <v>0</v>
      </c>
      <c r="U50" s="21">
        <f>COUNTIFS(IT通路门店!$P$6:$P$999998,IT客户沙盘!F50,IT通路门店!$M$6:$M$999998,"&gt;50")</f>
        <v>0</v>
      </c>
      <c r="V50" s="21">
        <f t="shared" si="0"/>
        <v>0</v>
      </c>
      <c r="W50" s="21">
        <f>SUMIFS(IT通路门店!W:W,IT通路门店!$P:$P,$F49)</f>
        <v>0</v>
      </c>
      <c r="X50" s="21">
        <f>SUMIFS(IT通路门店!X:X,IT通路门店!$P:$P,$F49)</f>
        <v>0</v>
      </c>
      <c r="Y50" s="21">
        <f>SUMIFS(IT通路门店!Y:Y,IT通路门店!$P:$P,$F49)</f>
        <v>0</v>
      </c>
      <c r="Z50" s="21">
        <f>SUMIFS(IT通路门店!Z:Z,IT通路门店!$P:$P,$F49)</f>
        <v>0</v>
      </c>
      <c r="AA50" s="21">
        <f>SUMIFS(IT通路门店!AA:AA,IT通路门店!$P:$P,$F49)</f>
        <v>0</v>
      </c>
      <c r="AC50" s="21">
        <f t="shared" si="1"/>
        <v>0</v>
      </c>
      <c r="AE50" s="21">
        <f>SUMIFS(IT通路门店!$R:$R,IT通路门店!$P:$P,$F50)</f>
        <v>0</v>
      </c>
      <c r="AF50" s="22">
        <f>SUMIFS(IT通路门店!S:S,IT通路门店!$P:$P,IT客户沙盘!$F50)</f>
        <v>0</v>
      </c>
      <c r="AG50" s="22">
        <f>SUMIFS(IT通路门店!T:T,IT通路门店!$P:$P,IT客户沙盘!$F50)</f>
        <v>0</v>
      </c>
      <c r="AH50" s="22">
        <f>SUMIFS(IT通路门店!U:U,IT通路门店!$P:$P,IT客户沙盘!$F50)</f>
        <v>0</v>
      </c>
      <c r="AI50" s="22">
        <f>SUMIFS(IT通路门店!V:V,IT通路门店!$P:$P,IT客户沙盘!$F50)</f>
        <v>0</v>
      </c>
    </row>
    <row r="51" spans="1:35">
      <c r="A51" s="21">
        <f>IFERROR(_xlfn.XLOOKUP($F51,IT通路门店!$P$6:$P$999998,IT通路门店!$A$6:$A$999998),"")</f>
        <v>0</v>
      </c>
      <c r="B51" s="21">
        <f>IFERROR(_xlfn.XLOOKUP($F51,IT通路门店!$P$6:$P$999998,IT通路门店!$A$6:$A$999998),"")</f>
        <v>0</v>
      </c>
      <c r="C51" s="21">
        <f>IFERROR(_xlfn.XLOOKUP($F51,IT通路门店!$P$6:$P$999998,IT通路门店!$C$6:$C$999998),"")</f>
        <v>0</v>
      </c>
      <c r="G51" s="7">
        <f>IFERROR(_xlfn.XLOOKUP(F51,IT通路门店!$P$6:$P$999998,IT通路门店!$Q$6:$Q$999998),"0")</f>
        <v>0</v>
      </c>
      <c r="T51" s="21">
        <f>COUNTIFS(IT通路门店!$P$6:$P$999998,IT客户沙盘!F51)</f>
        <v>0</v>
      </c>
      <c r="U51" s="21">
        <f>COUNTIFS(IT通路门店!$P$6:$P$999998,IT客户沙盘!F51,IT通路门店!$M$6:$M$999998,"&gt;50")</f>
        <v>0</v>
      </c>
      <c r="V51" s="21">
        <f t="shared" si="0"/>
        <v>0</v>
      </c>
      <c r="W51" s="21">
        <f>SUMIFS(IT通路门店!W:W,IT通路门店!$P:$P,$F50)</f>
        <v>0</v>
      </c>
      <c r="X51" s="21">
        <f>SUMIFS(IT通路门店!X:X,IT通路门店!$P:$P,$F50)</f>
        <v>0</v>
      </c>
      <c r="Y51" s="21">
        <f>SUMIFS(IT通路门店!Y:Y,IT通路门店!$P:$P,$F50)</f>
        <v>0</v>
      </c>
      <c r="Z51" s="21">
        <f>SUMIFS(IT通路门店!Z:Z,IT通路门店!$P:$P,$F50)</f>
        <v>0</v>
      </c>
      <c r="AA51" s="21">
        <f>SUMIFS(IT通路门店!AA:AA,IT通路门店!$P:$P,$F50)</f>
        <v>0</v>
      </c>
      <c r="AC51" s="21">
        <f t="shared" si="1"/>
        <v>0</v>
      </c>
      <c r="AE51" s="21">
        <f>SUMIFS(IT通路门店!$R:$R,IT通路门店!$P:$P,$F51)</f>
        <v>0</v>
      </c>
      <c r="AF51" s="22">
        <f>SUMIFS(IT通路门店!S:S,IT通路门店!$P:$P,IT客户沙盘!$F51)</f>
        <v>0</v>
      </c>
      <c r="AG51" s="22">
        <f>SUMIFS(IT通路门店!T:T,IT通路门店!$P:$P,IT客户沙盘!$F51)</f>
        <v>0</v>
      </c>
      <c r="AH51" s="22">
        <f>SUMIFS(IT通路门店!U:U,IT通路门店!$P:$P,IT客户沙盘!$F51)</f>
        <v>0</v>
      </c>
      <c r="AI51" s="22">
        <f>SUMIFS(IT通路门店!V:V,IT通路门店!$P:$P,IT客户沙盘!$F51)</f>
        <v>0</v>
      </c>
    </row>
    <row r="52" spans="1:35">
      <c r="A52" s="21">
        <f>IFERROR(_xlfn.XLOOKUP($F52,IT通路门店!$P$6:$P$999998,IT通路门店!$A$6:$A$999998),"")</f>
        <v>0</v>
      </c>
      <c r="B52" s="21">
        <f>IFERROR(_xlfn.XLOOKUP($F52,IT通路门店!$P$6:$P$999998,IT通路门店!$A$6:$A$999998),"")</f>
        <v>0</v>
      </c>
      <c r="C52" s="21">
        <f>IFERROR(_xlfn.XLOOKUP($F52,IT通路门店!$P$6:$P$999998,IT通路门店!$C$6:$C$999998),"")</f>
        <v>0</v>
      </c>
      <c r="G52" s="7">
        <f>IFERROR(_xlfn.XLOOKUP(F52,IT通路门店!$P$6:$P$999998,IT通路门店!$Q$6:$Q$999998),"0")</f>
        <v>0</v>
      </c>
      <c r="T52" s="21">
        <f>COUNTIFS(IT通路门店!$P$6:$P$999998,IT客户沙盘!F52)</f>
        <v>0</v>
      </c>
      <c r="U52" s="21">
        <f>COUNTIFS(IT通路门店!$P$6:$P$999998,IT客户沙盘!F52,IT通路门店!$M$6:$M$999998,"&gt;50")</f>
        <v>0</v>
      </c>
      <c r="V52" s="21">
        <f t="shared" si="0"/>
        <v>0</v>
      </c>
      <c r="W52" s="21">
        <f>SUMIFS(IT通路门店!W:W,IT通路门店!$P:$P,$F51)</f>
        <v>0</v>
      </c>
      <c r="X52" s="21">
        <f>SUMIFS(IT通路门店!X:X,IT通路门店!$P:$P,$F51)</f>
        <v>0</v>
      </c>
      <c r="Y52" s="21">
        <f>SUMIFS(IT通路门店!Y:Y,IT通路门店!$P:$P,$F51)</f>
        <v>0</v>
      </c>
      <c r="Z52" s="21">
        <f>SUMIFS(IT通路门店!Z:Z,IT通路门店!$P:$P,$F51)</f>
        <v>0</v>
      </c>
      <c r="AA52" s="21">
        <f>SUMIFS(IT通路门店!AA:AA,IT通路门店!$P:$P,$F51)</f>
        <v>0</v>
      </c>
      <c r="AC52" s="21">
        <f t="shared" si="1"/>
        <v>0</v>
      </c>
      <c r="AE52" s="21">
        <f>SUMIFS(IT通路门店!$R:$R,IT通路门店!$P:$P,$F52)</f>
        <v>0</v>
      </c>
      <c r="AF52" s="22">
        <f>SUMIFS(IT通路门店!S:S,IT通路门店!$P:$P,IT客户沙盘!$F52)</f>
        <v>0</v>
      </c>
      <c r="AG52" s="22">
        <f>SUMIFS(IT通路门店!T:T,IT通路门店!$P:$P,IT客户沙盘!$F52)</f>
        <v>0</v>
      </c>
      <c r="AH52" s="22">
        <f>SUMIFS(IT通路门店!U:U,IT通路门店!$P:$P,IT客户沙盘!$F52)</f>
        <v>0</v>
      </c>
      <c r="AI52" s="22">
        <f>SUMIFS(IT通路门店!V:V,IT通路门店!$P:$P,IT客户沙盘!$F52)</f>
        <v>0</v>
      </c>
    </row>
    <row r="53" spans="1:35">
      <c r="A53" s="21">
        <f>IFERROR(_xlfn.XLOOKUP($F53,IT通路门店!$P$6:$P$999998,IT通路门店!$A$6:$A$999998),"")</f>
        <v>0</v>
      </c>
      <c r="B53" s="21">
        <f>IFERROR(_xlfn.XLOOKUP($F53,IT通路门店!$P$6:$P$999998,IT通路门店!$A$6:$A$999998),"")</f>
        <v>0</v>
      </c>
      <c r="C53" s="21">
        <f>IFERROR(_xlfn.XLOOKUP($F53,IT通路门店!$P$6:$P$999998,IT通路门店!$C$6:$C$999998),"")</f>
        <v>0</v>
      </c>
      <c r="G53" s="7">
        <f>IFERROR(_xlfn.XLOOKUP(F53,IT通路门店!$P$6:$P$999998,IT通路门店!$Q$6:$Q$999998),"0")</f>
        <v>0</v>
      </c>
      <c r="T53" s="21">
        <f>COUNTIFS(IT通路门店!$P$6:$P$999998,IT客户沙盘!F53)</f>
        <v>0</v>
      </c>
      <c r="U53" s="21">
        <f>COUNTIFS(IT通路门店!$P$6:$P$999998,IT客户沙盘!F53,IT通路门店!$M$6:$M$999998,"&gt;50")</f>
        <v>0</v>
      </c>
      <c r="V53" s="21">
        <f t="shared" si="0"/>
        <v>0</v>
      </c>
      <c r="W53" s="21">
        <f>SUMIFS(IT通路门店!W:W,IT通路门店!$P:$P,$F52)</f>
        <v>0</v>
      </c>
      <c r="X53" s="21">
        <f>SUMIFS(IT通路门店!X:X,IT通路门店!$P:$P,$F52)</f>
        <v>0</v>
      </c>
      <c r="Y53" s="21">
        <f>SUMIFS(IT通路门店!Y:Y,IT通路门店!$P:$P,$F52)</f>
        <v>0</v>
      </c>
      <c r="Z53" s="21">
        <f>SUMIFS(IT通路门店!Z:Z,IT通路门店!$P:$P,$F52)</f>
        <v>0</v>
      </c>
      <c r="AA53" s="21">
        <f>SUMIFS(IT通路门店!AA:AA,IT通路门店!$P:$P,$F52)</f>
        <v>0</v>
      </c>
      <c r="AC53" s="21">
        <f t="shared" si="1"/>
        <v>0</v>
      </c>
      <c r="AE53" s="21">
        <f>SUMIFS(IT通路门店!$R:$R,IT通路门店!$P:$P,$F53)</f>
        <v>0</v>
      </c>
      <c r="AF53" s="22">
        <f>SUMIFS(IT通路门店!S:S,IT通路门店!$P:$P,IT客户沙盘!$F53)</f>
        <v>0</v>
      </c>
      <c r="AG53" s="22">
        <f>SUMIFS(IT通路门店!T:T,IT通路门店!$P:$P,IT客户沙盘!$F53)</f>
        <v>0</v>
      </c>
      <c r="AH53" s="22">
        <f>SUMIFS(IT通路门店!U:U,IT通路门店!$P:$P,IT客户沙盘!$F53)</f>
        <v>0</v>
      </c>
      <c r="AI53" s="22">
        <f>SUMIFS(IT通路门店!V:V,IT通路门店!$P:$P,IT客户沙盘!$F53)</f>
        <v>0</v>
      </c>
    </row>
    <row r="54" spans="1:35">
      <c r="A54" s="21">
        <f>IFERROR(_xlfn.XLOOKUP($F54,IT通路门店!$P$6:$P$999998,IT通路门店!$A$6:$A$999998),"")</f>
        <v>0</v>
      </c>
      <c r="B54" s="21">
        <f>IFERROR(_xlfn.XLOOKUP($F54,IT通路门店!$P$6:$P$999998,IT通路门店!$A$6:$A$999998),"")</f>
        <v>0</v>
      </c>
      <c r="C54" s="21">
        <f>IFERROR(_xlfn.XLOOKUP($F54,IT通路门店!$P$6:$P$999998,IT通路门店!$C$6:$C$999998),"")</f>
        <v>0</v>
      </c>
      <c r="G54" s="7">
        <f>IFERROR(_xlfn.XLOOKUP(F54,IT通路门店!$P$6:$P$999998,IT通路门店!$Q$6:$Q$999998),"0")</f>
        <v>0</v>
      </c>
      <c r="T54" s="21">
        <f>COUNTIFS(IT通路门店!$P$6:$P$999998,IT客户沙盘!F54)</f>
        <v>0</v>
      </c>
      <c r="U54" s="21">
        <f>COUNTIFS(IT通路门店!$P$6:$P$999998,IT客户沙盘!F54,IT通路门店!$M$6:$M$999998,"&gt;50")</f>
        <v>0</v>
      </c>
      <c r="V54" s="21">
        <f t="shared" si="0"/>
        <v>0</v>
      </c>
      <c r="W54" s="21">
        <f>SUMIFS(IT通路门店!W:W,IT通路门店!$P:$P,$F53)</f>
        <v>0</v>
      </c>
      <c r="X54" s="21">
        <f>SUMIFS(IT通路门店!X:X,IT通路门店!$P:$P,$F53)</f>
        <v>0</v>
      </c>
      <c r="Y54" s="21">
        <f>SUMIFS(IT通路门店!Y:Y,IT通路门店!$P:$P,$F53)</f>
        <v>0</v>
      </c>
      <c r="Z54" s="21">
        <f>SUMIFS(IT通路门店!Z:Z,IT通路门店!$P:$P,$F53)</f>
        <v>0</v>
      </c>
      <c r="AA54" s="21">
        <f>SUMIFS(IT通路门店!AA:AA,IT通路门店!$P:$P,$F53)</f>
        <v>0</v>
      </c>
      <c r="AC54" s="21">
        <f t="shared" si="1"/>
        <v>0</v>
      </c>
      <c r="AE54" s="21">
        <f>SUMIFS(IT通路门店!$R:$R,IT通路门店!$P:$P,$F54)</f>
        <v>0</v>
      </c>
      <c r="AF54" s="22">
        <f>SUMIFS(IT通路门店!S:S,IT通路门店!$P:$P,IT客户沙盘!$F54)</f>
        <v>0</v>
      </c>
      <c r="AG54" s="22">
        <f>SUMIFS(IT通路门店!T:T,IT通路门店!$P:$P,IT客户沙盘!$F54)</f>
        <v>0</v>
      </c>
      <c r="AH54" s="22">
        <f>SUMIFS(IT通路门店!U:U,IT通路门店!$P:$P,IT客户沙盘!$F54)</f>
        <v>0</v>
      </c>
      <c r="AI54" s="22">
        <f>SUMIFS(IT通路门店!V:V,IT通路门店!$P:$P,IT客户沙盘!$F54)</f>
        <v>0</v>
      </c>
    </row>
    <row r="55" spans="1:35">
      <c r="A55" s="21">
        <f>IFERROR(_xlfn.XLOOKUP($F55,IT通路门店!$P$6:$P$999998,IT通路门店!$A$6:$A$999998),"")</f>
        <v>0</v>
      </c>
      <c r="B55" s="21">
        <f>IFERROR(_xlfn.XLOOKUP($F55,IT通路门店!$P$6:$P$999998,IT通路门店!$A$6:$A$999998),"")</f>
        <v>0</v>
      </c>
      <c r="C55" s="21">
        <f>IFERROR(_xlfn.XLOOKUP($F55,IT通路门店!$P$6:$P$999998,IT通路门店!$C$6:$C$999998),"")</f>
        <v>0</v>
      </c>
      <c r="G55" s="7">
        <f>IFERROR(_xlfn.XLOOKUP(F55,IT通路门店!$P$6:$P$999998,IT通路门店!$Q$6:$Q$999998),"0")</f>
        <v>0</v>
      </c>
      <c r="T55" s="21">
        <f>COUNTIFS(IT通路门店!$P$6:$P$999998,IT客户沙盘!F55)</f>
        <v>0</v>
      </c>
      <c r="U55" s="21">
        <f>COUNTIFS(IT通路门店!$P$6:$P$999998,IT客户沙盘!F55,IT通路门店!$M$6:$M$999998,"&gt;50")</f>
        <v>0</v>
      </c>
      <c r="V55" s="21">
        <f t="shared" si="0"/>
        <v>0</v>
      </c>
      <c r="W55" s="21">
        <f>SUMIFS(IT通路门店!W:W,IT通路门店!$P:$P,$F54)</f>
        <v>0</v>
      </c>
      <c r="X55" s="21">
        <f>SUMIFS(IT通路门店!X:X,IT通路门店!$P:$P,$F54)</f>
        <v>0</v>
      </c>
      <c r="Y55" s="21">
        <f>SUMIFS(IT通路门店!Y:Y,IT通路门店!$P:$P,$F54)</f>
        <v>0</v>
      </c>
      <c r="Z55" s="21">
        <f>SUMIFS(IT通路门店!Z:Z,IT通路门店!$P:$P,$F54)</f>
        <v>0</v>
      </c>
      <c r="AA55" s="21">
        <f>SUMIFS(IT通路门店!AA:AA,IT通路门店!$P:$P,$F54)</f>
        <v>0</v>
      </c>
      <c r="AC55" s="21">
        <f t="shared" si="1"/>
        <v>0</v>
      </c>
      <c r="AE55" s="21">
        <f>SUMIFS(IT通路门店!$R:$R,IT通路门店!$P:$P,$F55)</f>
        <v>0</v>
      </c>
      <c r="AF55" s="22">
        <f>SUMIFS(IT通路门店!S:S,IT通路门店!$P:$P,IT客户沙盘!$F55)</f>
        <v>0</v>
      </c>
      <c r="AG55" s="22">
        <f>SUMIFS(IT通路门店!T:T,IT通路门店!$P:$P,IT客户沙盘!$F55)</f>
        <v>0</v>
      </c>
      <c r="AH55" s="22">
        <f>SUMIFS(IT通路门店!U:U,IT通路门店!$P:$P,IT客户沙盘!$F55)</f>
        <v>0</v>
      </c>
      <c r="AI55" s="22">
        <f>SUMIFS(IT通路门店!V:V,IT通路门店!$P:$P,IT客户沙盘!$F55)</f>
        <v>0</v>
      </c>
    </row>
    <row r="56" spans="1:35">
      <c r="A56" s="21">
        <f>IFERROR(_xlfn.XLOOKUP($F56,IT通路门店!$P$6:$P$999998,IT通路门店!$A$6:$A$999998),"")</f>
        <v>0</v>
      </c>
      <c r="B56" s="21">
        <f>IFERROR(_xlfn.XLOOKUP($F56,IT通路门店!$P$6:$P$999998,IT通路门店!$A$6:$A$999998),"")</f>
        <v>0</v>
      </c>
      <c r="C56" s="21">
        <f>IFERROR(_xlfn.XLOOKUP($F56,IT通路门店!$P$6:$P$999998,IT通路门店!$C$6:$C$999998),"")</f>
        <v>0</v>
      </c>
      <c r="G56" s="7">
        <f>IFERROR(_xlfn.XLOOKUP(F56,IT通路门店!$P$6:$P$999998,IT通路门店!$Q$6:$Q$999998),"0")</f>
        <v>0</v>
      </c>
      <c r="T56" s="21">
        <f>COUNTIFS(IT通路门店!$P$6:$P$999998,IT客户沙盘!F56)</f>
        <v>0</v>
      </c>
      <c r="U56" s="21">
        <f>COUNTIFS(IT通路门店!$P$6:$P$999998,IT客户沙盘!F56,IT通路门店!$M$6:$M$999998,"&gt;50")</f>
        <v>0</v>
      </c>
      <c r="V56" s="21">
        <f t="shared" si="0"/>
        <v>0</v>
      </c>
      <c r="W56" s="21">
        <f>SUMIFS(IT通路门店!W:W,IT通路门店!$P:$P,$F55)</f>
        <v>0</v>
      </c>
      <c r="X56" s="21">
        <f>SUMIFS(IT通路门店!X:X,IT通路门店!$P:$P,$F55)</f>
        <v>0</v>
      </c>
      <c r="Y56" s="21">
        <f>SUMIFS(IT通路门店!Y:Y,IT通路门店!$P:$P,$F55)</f>
        <v>0</v>
      </c>
      <c r="Z56" s="21">
        <f>SUMIFS(IT通路门店!Z:Z,IT通路门店!$P:$P,$F55)</f>
        <v>0</v>
      </c>
      <c r="AA56" s="21">
        <f>SUMIFS(IT通路门店!AA:AA,IT通路门店!$P:$P,$F55)</f>
        <v>0</v>
      </c>
      <c r="AC56" s="21">
        <f t="shared" si="1"/>
        <v>0</v>
      </c>
      <c r="AE56" s="21">
        <f>SUMIFS(IT通路门店!$R:$R,IT通路门店!$P:$P,$F56)</f>
        <v>0</v>
      </c>
      <c r="AF56" s="22">
        <f>SUMIFS(IT通路门店!S:S,IT通路门店!$P:$P,IT客户沙盘!$F56)</f>
        <v>0</v>
      </c>
      <c r="AG56" s="22">
        <f>SUMIFS(IT通路门店!T:T,IT通路门店!$P:$P,IT客户沙盘!$F56)</f>
        <v>0</v>
      </c>
      <c r="AH56" s="22">
        <f>SUMIFS(IT通路门店!U:U,IT通路门店!$P:$P,IT客户沙盘!$F56)</f>
        <v>0</v>
      </c>
      <c r="AI56" s="22">
        <f>SUMIFS(IT通路门店!V:V,IT通路门店!$P:$P,IT客户沙盘!$F56)</f>
        <v>0</v>
      </c>
    </row>
    <row r="57" spans="1:35">
      <c r="A57" s="21">
        <f>IFERROR(_xlfn.XLOOKUP($F57,IT通路门店!$P$6:$P$999998,IT通路门店!$A$6:$A$999998),"")</f>
        <v>0</v>
      </c>
      <c r="B57" s="21">
        <f>IFERROR(_xlfn.XLOOKUP($F57,IT通路门店!$P$6:$P$999998,IT通路门店!$A$6:$A$999998),"")</f>
        <v>0</v>
      </c>
      <c r="C57" s="21">
        <f>IFERROR(_xlfn.XLOOKUP($F57,IT通路门店!$P$6:$P$999998,IT通路门店!$C$6:$C$999998),"")</f>
        <v>0</v>
      </c>
      <c r="G57" s="7">
        <f>IFERROR(_xlfn.XLOOKUP(F57,IT通路门店!$P$6:$P$999998,IT通路门店!$Q$6:$Q$999998),"0")</f>
        <v>0</v>
      </c>
      <c r="T57" s="21">
        <f>COUNTIFS(IT通路门店!$P$6:$P$999998,IT客户沙盘!F57)</f>
        <v>0</v>
      </c>
      <c r="U57" s="21">
        <f>COUNTIFS(IT通路门店!$P$6:$P$999998,IT客户沙盘!F57,IT通路门店!$M$6:$M$999998,"&gt;50")</f>
        <v>0</v>
      </c>
      <c r="V57" s="21">
        <f t="shared" si="0"/>
        <v>0</v>
      </c>
      <c r="W57" s="21">
        <f>SUMIFS(IT通路门店!W:W,IT通路门店!$P:$P,$F56)</f>
        <v>0</v>
      </c>
      <c r="X57" s="21">
        <f>SUMIFS(IT通路门店!X:X,IT通路门店!$P:$P,$F56)</f>
        <v>0</v>
      </c>
      <c r="Y57" s="21">
        <f>SUMIFS(IT通路门店!Y:Y,IT通路门店!$P:$P,$F56)</f>
        <v>0</v>
      </c>
      <c r="Z57" s="21">
        <f>SUMIFS(IT通路门店!Z:Z,IT通路门店!$P:$P,$F56)</f>
        <v>0</v>
      </c>
      <c r="AA57" s="21">
        <f>SUMIFS(IT通路门店!AA:AA,IT通路门店!$P:$P,$F56)</f>
        <v>0</v>
      </c>
      <c r="AC57" s="21">
        <f t="shared" si="1"/>
        <v>0</v>
      </c>
      <c r="AE57" s="21">
        <f>SUMIFS(IT通路门店!$R:$R,IT通路门店!$P:$P,$F57)</f>
        <v>0</v>
      </c>
      <c r="AF57" s="22">
        <f>SUMIFS(IT通路门店!S:S,IT通路门店!$P:$P,IT客户沙盘!$F57)</f>
        <v>0</v>
      </c>
      <c r="AG57" s="22">
        <f>SUMIFS(IT通路门店!T:T,IT通路门店!$P:$P,IT客户沙盘!$F57)</f>
        <v>0</v>
      </c>
      <c r="AH57" s="22">
        <f>SUMIFS(IT通路门店!U:U,IT通路门店!$P:$P,IT客户沙盘!$F57)</f>
        <v>0</v>
      </c>
      <c r="AI57" s="22">
        <f>SUMIFS(IT通路门店!V:V,IT通路门店!$P:$P,IT客户沙盘!$F57)</f>
        <v>0</v>
      </c>
    </row>
    <row r="58" spans="1:35">
      <c r="A58" s="21">
        <f>IFERROR(_xlfn.XLOOKUP($F58,IT通路门店!$P$6:$P$999998,IT通路门店!$A$6:$A$999998),"")</f>
        <v>0</v>
      </c>
      <c r="B58" s="21">
        <f>IFERROR(_xlfn.XLOOKUP($F58,IT通路门店!$P$6:$P$999998,IT通路门店!$A$6:$A$999998),"")</f>
        <v>0</v>
      </c>
      <c r="C58" s="21">
        <f>IFERROR(_xlfn.XLOOKUP($F58,IT通路门店!$P$6:$P$999998,IT通路门店!$C$6:$C$999998),"")</f>
        <v>0</v>
      </c>
      <c r="G58" s="7">
        <f>IFERROR(_xlfn.XLOOKUP(F58,IT通路门店!$P$6:$P$999998,IT通路门店!$Q$6:$Q$999998),"0")</f>
        <v>0</v>
      </c>
      <c r="T58" s="21">
        <f>COUNTIFS(IT通路门店!$P$6:$P$999998,IT客户沙盘!F58)</f>
        <v>0</v>
      </c>
      <c r="U58" s="21">
        <f>COUNTIFS(IT通路门店!$P$6:$P$999998,IT客户沙盘!F58,IT通路门店!$M$6:$M$999998,"&gt;50")</f>
        <v>0</v>
      </c>
      <c r="V58" s="21">
        <f t="shared" si="0"/>
        <v>0</v>
      </c>
      <c r="W58" s="21">
        <f>SUMIFS(IT通路门店!W:W,IT通路门店!$P:$P,$F57)</f>
        <v>0</v>
      </c>
      <c r="X58" s="21">
        <f>SUMIFS(IT通路门店!X:X,IT通路门店!$P:$P,$F57)</f>
        <v>0</v>
      </c>
      <c r="Y58" s="21">
        <f>SUMIFS(IT通路门店!Y:Y,IT通路门店!$P:$P,$F57)</f>
        <v>0</v>
      </c>
      <c r="Z58" s="21">
        <f>SUMIFS(IT通路门店!Z:Z,IT通路门店!$P:$P,$F57)</f>
        <v>0</v>
      </c>
      <c r="AA58" s="21">
        <f>SUMIFS(IT通路门店!AA:AA,IT通路门店!$P:$P,$F57)</f>
        <v>0</v>
      </c>
      <c r="AC58" s="21">
        <f t="shared" si="1"/>
        <v>0</v>
      </c>
      <c r="AE58" s="21">
        <f>SUMIFS(IT通路门店!$R:$R,IT通路门店!$P:$P,$F58)</f>
        <v>0</v>
      </c>
      <c r="AF58" s="22">
        <f>SUMIFS(IT通路门店!S:S,IT通路门店!$P:$P,IT客户沙盘!$F58)</f>
        <v>0</v>
      </c>
      <c r="AG58" s="22">
        <f>SUMIFS(IT通路门店!T:T,IT通路门店!$P:$P,IT客户沙盘!$F58)</f>
        <v>0</v>
      </c>
      <c r="AH58" s="22">
        <f>SUMIFS(IT通路门店!U:U,IT通路门店!$P:$P,IT客户沙盘!$F58)</f>
        <v>0</v>
      </c>
      <c r="AI58" s="22">
        <f>SUMIFS(IT通路门店!V:V,IT通路门店!$P:$P,IT客户沙盘!$F58)</f>
        <v>0</v>
      </c>
    </row>
    <row r="59" spans="1:35">
      <c r="A59" s="21">
        <f>IFERROR(_xlfn.XLOOKUP($F59,IT通路门店!$P$6:$P$999998,IT通路门店!$A$6:$A$999998),"")</f>
        <v>0</v>
      </c>
      <c r="B59" s="21">
        <f>IFERROR(_xlfn.XLOOKUP($F59,IT通路门店!$P$6:$P$999998,IT通路门店!$A$6:$A$999998),"")</f>
        <v>0</v>
      </c>
      <c r="C59" s="21">
        <f>IFERROR(_xlfn.XLOOKUP($F59,IT通路门店!$P$6:$P$999998,IT通路门店!$C$6:$C$999998),"")</f>
        <v>0</v>
      </c>
      <c r="G59" s="7">
        <f>IFERROR(_xlfn.XLOOKUP(F59,IT通路门店!$P$6:$P$999998,IT通路门店!$Q$6:$Q$999998),"0")</f>
        <v>0</v>
      </c>
      <c r="T59" s="21">
        <f>COUNTIFS(IT通路门店!$P$6:$P$999998,IT客户沙盘!F59)</f>
        <v>0</v>
      </c>
      <c r="U59" s="21">
        <f>COUNTIFS(IT通路门店!$P$6:$P$999998,IT客户沙盘!F59,IT通路门店!$M$6:$M$999998,"&gt;50")</f>
        <v>0</v>
      </c>
      <c r="V59" s="21">
        <f t="shared" si="0"/>
        <v>0</v>
      </c>
      <c r="W59" s="21">
        <f>SUMIFS(IT通路门店!W:W,IT通路门店!$P:$P,$F58)</f>
        <v>0</v>
      </c>
      <c r="X59" s="21">
        <f>SUMIFS(IT通路门店!X:X,IT通路门店!$P:$P,$F58)</f>
        <v>0</v>
      </c>
      <c r="Y59" s="21">
        <f>SUMIFS(IT通路门店!Y:Y,IT通路门店!$P:$P,$F58)</f>
        <v>0</v>
      </c>
      <c r="Z59" s="21">
        <f>SUMIFS(IT通路门店!Z:Z,IT通路门店!$P:$P,$F58)</f>
        <v>0</v>
      </c>
      <c r="AA59" s="21">
        <f>SUMIFS(IT通路门店!AA:AA,IT通路门店!$P:$P,$F58)</f>
        <v>0</v>
      </c>
      <c r="AC59" s="21">
        <f t="shared" si="1"/>
        <v>0</v>
      </c>
      <c r="AE59" s="21">
        <f>SUMIFS(IT通路门店!$R:$R,IT通路门店!$P:$P,$F59)</f>
        <v>0</v>
      </c>
      <c r="AF59" s="22">
        <f>SUMIFS(IT通路门店!S:S,IT通路门店!$P:$P,IT客户沙盘!$F59)</f>
        <v>0</v>
      </c>
      <c r="AG59" s="22">
        <f>SUMIFS(IT通路门店!T:T,IT通路门店!$P:$P,IT客户沙盘!$F59)</f>
        <v>0</v>
      </c>
      <c r="AH59" s="22">
        <f>SUMIFS(IT通路门店!U:U,IT通路门店!$P:$P,IT客户沙盘!$F59)</f>
        <v>0</v>
      </c>
      <c r="AI59" s="22">
        <f>SUMIFS(IT通路门店!V:V,IT通路门店!$P:$P,IT客户沙盘!$F59)</f>
        <v>0</v>
      </c>
    </row>
    <row r="60" spans="1:35">
      <c r="A60" s="21">
        <f>IFERROR(_xlfn.XLOOKUP($F60,IT通路门店!$P$6:$P$999998,IT通路门店!$A$6:$A$999998),"")</f>
        <v>0</v>
      </c>
      <c r="B60" s="21">
        <f>IFERROR(_xlfn.XLOOKUP($F60,IT通路门店!$P$6:$P$999998,IT通路门店!$A$6:$A$999998),"")</f>
        <v>0</v>
      </c>
      <c r="C60" s="21">
        <f>IFERROR(_xlfn.XLOOKUP($F60,IT通路门店!$P$6:$P$999998,IT通路门店!$C$6:$C$999998),"")</f>
        <v>0</v>
      </c>
      <c r="G60" s="7">
        <f>IFERROR(_xlfn.XLOOKUP(F60,IT通路门店!$P$6:$P$999998,IT通路门店!$Q$6:$Q$999998),"0")</f>
        <v>0</v>
      </c>
      <c r="T60" s="21">
        <f>COUNTIFS(IT通路门店!$P$6:$P$999998,IT客户沙盘!F60)</f>
        <v>0</v>
      </c>
      <c r="U60" s="21">
        <f>COUNTIFS(IT通路门店!$P$6:$P$999998,IT客户沙盘!F60,IT通路门店!$M$6:$M$999998,"&gt;50")</f>
        <v>0</v>
      </c>
      <c r="V60" s="21">
        <f t="shared" si="0"/>
        <v>0</v>
      </c>
      <c r="W60" s="21">
        <f>SUMIFS(IT通路门店!W:W,IT通路门店!$P:$P,$F59)</f>
        <v>0</v>
      </c>
      <c r="X60" s="21">
        <f>SUMIFS(IT通路门店!X:X,IT通路门店!$P:$P,$F59)</f>
        <v>0</v>
      </c>
      <c r="Y60" s="21">
        <f>SUMIFS(IT通路门店!Y:Y,IT通路门店!$P:$P,$F59)</f>
        <v>0</v>
      </c>
      <c r="Z60" s="21">
        <f>SUMIFS(IT通路门店!Z:Z,IT通路门店!$P:$P,$F59)</f>
        <v>0</v>
      </c>
      <c r="AA60" s="21">
        <f>SUMIFS(IT通路门店!AA:AA,IT通路门店!$P:$P,$F59)</f>
        <v>0</v>
      </c>
      <c r="AC60" s="21">
        <f t="shared" si="1"/>
        <v>0</v>
      </c>
      <c r="AE60" s="21">
        <f>SUMIFS(IT通路门店!$R:$R,IT通路门店!$P:$P,$F60)</f>
        <v>0</v>
      </c>
      <c r="AF60" s="22">
        <f>SUMIFS(IT通路门店!S:S,IT通路门店!$P:$P,IT客户沙盘!$F60)</f>
        <v>0</v>
      </c>
      <c r="AG60" s="22">
        <f>SUMIFS(IT通路门店!T:T,IT通路门店!$P:$P,IT客户沙盘!$F60)</f>
        <v>0</v>
      </c>
      <c r="AH60" s="22">
        <f>SUMIFS(IT通路门店!U:U,IT通路门店!$P:$P,IT客户沙盘!$F60)</f>
        <v>0</v>
      </c>
      <c r="AI60" s="22">
        <f>SUMIFS(IT通路门店!V:V,IT通路门店!$P:$P,IT客户沙盘!$F60)</f>
        <v>0</v>
      </c>
    </row>
    <row r="61" spans="1:35">
      <c r="A61" s="21">
        <f>IFERROR(_xlfn.XLOOKUP($F61,IT通路门店!$P$6:$P$999998,IT通路门店!$A$6:$A$999998),"")</f>
        <v>0</v>
      </c>
      <c r="B61" s="21">
        <f>IFERROR(_xlfn.XLOOKUP($F61,IT通路门店!$P$6:$P$999998,IT通路门店!$A$6:$A$999998),"")</f>
        <v>0</v>
      </c>
      <c r="C61" s="21">
        <f>IFERROR(_xlfn.XLOOKUP($F61,IT通路门店!$P$6:$P$999998,IT通路门店!$C$6:$C$999998),"")</f>
        <v>0</v>
      </c>
      <c r="G61" s="7">
        <f>IFERROR(_xlfn.XLOOKUP(F61,IT通路门店!$P$6:$P$999998,IT通路门店!$Q$6:$Q$999998),"0")</f>
        <v>0</v>
      </c>
      <c r="T61" s="21">
        <f>COUNTIFS(IT通路门店!$P$6:$P$999998,IT客户沙盘!F61)</f>
        <v>0</v>
      </c>
      <c r="U61" s="21">
        <f>COUNTIFS(IT通路门店!$P$6:$P$999998,IT客户沙盘!F61,IT通路门店!$M$6:$M$999998,"&gt;50")</f>
        <v>0</v>
      </c>
      <c r="V61" s="21">
        <f t="shared" si="0"/>
        <v>0</v>
      </c>
      <c r="W61" s="21">
        <f>SUMIFS(IT通路门店!W:W,IT通路门店!$P:$P,$F60)</f>
        <v>0</v>
      </c>
      <c r="X61" s="21">
        <f>SUMIFS(IT通路门店!X:X,IT通路门店!$P:$P,$F60)</f>
        <v>0</v>
      </c>
      <c r="Y61" s="21">
        <f>SUMIFS(IT通路门店!Y:Y,IT通路门店!$P:$P,$F60)</f>
        <v>0</v>
      </c>
      <c r="Z61" s="21">
        <f>SUMIFS(IT通路门店!Z:Z,IT通路门店!$P:$P,$F60)</f>
        <v>0</v>
      </c>
      <c r="AA61" s="21">
        <f>SUMIFS(IT通路门店!AA:AA,IT通路门店!$P:$P,$F60)</f>
        <v>0</v>
      </c>
      <c r="AC61" s="21">
        <f t="shared" si="1"/>
        <v>0</v>
      </c>
      <c r="AE61" s="21">
        <f>SUMIFS(IT通路门店!$R:$R,IT通路门店!$P:$P,$F61)</f>
        <v>0</v>
      </c>
      <c r="AF61" s="22">
        <f>SUMIFS(IT通路门店!S:S,IT通路门店!$P:$P,IT客户沙盘!$F61)</f>
        <v>0</v>
      </c>
      <c r="AG61" s="22">
        <f>SUMIFS(IT通路门店!T:T,IT通路门店!$P:$P,IT客户沙盘!$F61)</f>
        <v>0</v>
      </c>
      <c r="AH61" s="22">
        <f>SUMIFS(IT通路门店!U:U,IT通路门店!$P:$P,IT客户沙盘!$F61)</f>
        <v>0</v>
      </c>
      <c r="AI61" s="22">
        <f>SUMIFS(IT通路门店!V:V,IT通路门店!$P:$P,IT客户沙盘!$F61)</f>
        <v>0</v>
      </c>
    </row>
    <row r="62" spans="1:35">
      <c r="A62" s="21">
        <f>IFERROR(_xlfn.XLOOKUP($F62,IT通路门店!$P$6:$P$999998,IT通路门店!$A$6:$A$999998),"")</f>
        <v>0</v>
      </c>
      <c r="B62" s="21">
        <f>IFERROR(_xlfn.XLOOKUP($F62,IT通路门店!$P$6:$P$999998,IT通路门店!$A$6:$A$999998),"")</f>
        <v>0</v>
      </c>
      <c r="C62" s="21">
        <f>IFERROR(_xlfn.XLOOKUP($F62,IT通路门店!$P$6:$P$999998,IT通路门店!$C$6:$C$999998),"")</f>
        <v>0</v>
      </c>
      <c r="G62" s="7">
        <f>IFERROR(_xlfn.XLOOKUP(F62,IT通路门店!$P$6:$P$999998,IT通路门店!$Q$6:$Q$999998),"0")</f>
        <v>0</v>
      </c>
      <c r="T62" s="21">
        <f>COUNTIFS(IT通路门店!$P$6:$P$999998,IT客户沙盘!F62)</f>
        <v>0</v>
      </c>
      <c r="U62" s="21">
        <f>COUNTIFS(IT通路门店!$P$6:$P$999998,IT客户沙盘!F62,IT通路门店!$M$6:$M$999998,"&gt;50")</f>
        <v>0</v>
      </c>
      <c r="V62" s="21">
        <f t="shared" si="0"/>
        <v>0</v>
      </c>
      <c r="W62" s="21">
        <f>SUMIFS(IT通路门店!W:W,IT通路门店!$P:$P,$F61)</f>
        <v>0</v>
      </c>
      <c r="X62" s="21">
        <f>SUMIFS(IT通路门店!X:X,IT通路门店!$P:$P,$F61)</f>
        <v>0</v>
      </c>
      <c r="Y62" s="21">
        <f>SUMIFS(IT通路门店!Y:Y,IT通路门店!$P:$P,$F61)</f>
        <v>0</v>
      </c>
      <c r="Z62" s="21">
        <f>SUMIFS(IT通路门店!Z:Z,IT通路门店!$P:$P,$F61)</f>
        <v>0</v>
      </c>
      <c r="AA62" s="21">
        <f>SUMIFS(IT通路门店!AA:AA,IT通路门店!$P:$P,$F61)</f>
        <v>0</v>
      </c>
      <c r="AC62" s="21">
        <f t="shared" si="1"/>
        <v>0</v>
      </c>
      <c r="AE62" s="21">
        <f>SUMIFS(IT通路门店!$R:$R,IT通路门店!$P:$P,$F62)</f>
        <v>0</v>
      </c>
      <c r="AF62" s="22">
        <f>SUMIFS(IT通路门店!S:S,IT通路门店!$P:$P,IT客户沙盘!$F62)</f>
        <v>0</v>
      </c>
      <c r="AG62" s="22">
        <f>SUMIFS(IT通路门店!T:T,IT通路门店!$P:$P,IT客户沙盘!$F62)</f>
        <v>0</v>
      </c>
      <c r="AH62" s="22">
        <f>SUMIFS(IT通路门店!U:U,IT通路门店!$P:$P,IT客户沙盘!$F62)</f>
        <v>0</v>
      </c>
      <c r="AI62" s="22">
        <f>SUMIFS(IT通路门店!V:V,IT通路门店!$P:$P,IT客户沙盘!$F62)</f>
        <v>0</v>
      </c>
    </row>
    <row r="63" spans="1:35">
      <c r="A63" s="21">
        <f>IFERROR(_xlfn.XLOOKUP($F63,IT通路门店!$P$6:$P$999998,IT通路门店!$A$6:$A$999998),"")</f>
        <v>0</v>
      </c>
      <c r="B63" s="21">
        <f>IFERROR(_xlfn.XLOOKUP($F63,IT通路门店!$P$6:$P$999998,IT通路门店!$A$6:$A$999998),"")</f>
        <v>0</v>
      </c>
      <c r="C63" s="21">
        <f>IFERROR(_xlfn.XLOOKUP($F63,IT通路门店!$P$6:$P$999998,IT通路门店!$C$6:$C$999998),"")</f>
        <v>0</v>
      </c>
      <c r="G63" s="7">
        <f>IFERROR(_xlfn.XLOOKUP(F63,IT通路门店!$P$6:$P$999998,IT通路门店!$Q$6:$Q$999998),"0")</f>
        <v>0</v>
      </c>
      <c r="T63" s="21">
        <f>COUNTIFS(IT通路门店!$P$6:$P$999998,IT客户沙盘!F63)</f>
        <v>0</v>
      </c>
      <c r="U63" s="21">
        <f>COUNTIFS(IT通路门店!$P$6:$P$999998,IT客户沙盘!F63,IT通路门店!$M$6:$M$999998,"&gt;50")</f>
        <v>0</v>
      </c>
      <c r="V63" s="21">
        <f t="shared" si="0"/>
        <v>0</v>
      </c>
      <c r="W63" s="21">
        <f>SUMIFS(IT通路门店!W:W,IT通路门店!$P:$P,$F62)</f>
        <v>0</v>
      </c>
      <c r="X63" s="21">
        <f>SUMIFS(IT通路门店!X:X,IT通路门店!$P:$P,$F62)</f>
        <v>0</v>
      </c>
      <c r="Y63" s="21">
        <f>SUMIFS(IT通路门店!Y:Y,IT通路门店!$P:$P,$F62)</f>
        <v>0</v>
      </c>
      <c r="Z63" s="21">
        <f>SUMIFS(IT通路门店!Z:Z,IT通路门店!$P:$P,$F62)</f>
        <v>0</v>
      </c>
      <c r="AA63" s="21">
        <f>SUMIFS(IT通路门店!AA:AA,IT通路门店!$P:$P,$F62)</f>
        <v>0</v>
      </c>
      <c r="AC63" s="21">
        <f t="shared" si="1"/>
        <v>0</v>
      </c>
      <c r="AE63" s="21">
        <f>SUMIFS(IT通路门店!$R:$R,IT通路门店!$P:$P,$F63)</f>
        <v>0</v>
      </c>
      <c r="AF63" s="22">
        <f>SUMIFS(IT通路门店!S:S,IT通路门店!$P:$P,IT客户沙盘!$F63)</f>
        <v>0</v>
      </c>
      <c r="AG63" s="22">
        <f>SUMIFS(IT通路门店!T:T,IT通路门店!$P:$P,IT客户沙盘!$F63)</f>
        <v>0</v>
      </c>
      <c r="AH63" s="22">
        <f>SUMIFS(IT通路门店!U:U,IT通路门店!$P:$P,IT客户沙盘!$F63)</f>
        <v>0</v>
      </c>
      <c r="AI63" s="22">
        <f>SUMIFS(IT通路门店!V:V,IT通路门店!$P:$P,IT客户沙盘!$F63)</f>
        <v>0</v>
      </c>
    </row>
    <row r="64" spans="1:35">
      <c r="A64" s="21">
        <f>IFERROR(_xlfn.XLOOKUP($F64,IT通路门店!$P$6:$P$999998,IT通路门店!$A$6:$A$999998),"")</f>
        <v>0</v>
      </c>
      <c r="B64" s="21">
        <f>IFERROR(_xlfn.XLOOKUP($F64,IT通路门店!$P$6:$P$999998,IT通路门店!$A$6:$A$999998),"")</f>
        <v>0</v>
      </c>
      <c r="C64" s="21">
        <f>IFERROR(_xlfn.XLOOKUP($F64,IT通路门店!$P$6:$P$999998,IT通路门店!$C$6:$C$999998),"")</f>
        <v>0</v>
      </c>
      <c r="G64" s="7">
        <f>IFERROR(_xlfn.XLOOKUP(F64,IT通路门店!$P$6:$P$999998,IT通路门店!$Q$6:$Q$999998),"0")</f>
        <v>0</v>
      </c>
      <c r="T64" s="21">
        <f>COUNTIFS(IT通路门店!$P$6:$P$999998,IT客户沙盘!F64)</f>
        <v>0</v>
      </c>
      <c r="U64" s="21">
        <f>COUNTIFS(IT通路门店!$P$6:$P$999998,IT客户沙盘!F64,IT通路门店!$M$6:$M$999998,"&gt;50")</f>
        <v>0</v>
      </c>
      <c r="V64" s="21">
        <f t="shared" si="0"/>
        <v>0</v>
      </c>
      <c r="W64" s="21">
        <f>SUMIFS(IT通路门店!W:W,IT通路门店!$P:$P,$F63)</f>
        <v>0</v>
      </c>
      <c r="X64" s="21">
        <f>SUMIFS(IT通路门店!X:X,IT通路门店!$P:$P,$F63)</f>
        <v>0</v>
      </c>
      <c r="Y64" s="21">
        <f>SUMIFS(IT通路门店!Y:Y,IT通路门店!$P:$P,$F63)</f>
        <v>0</v>
      </c>
      <c r="Z64" s="21">
        <f>SUMIFS(IT通路门店!Z:Z,IT通路门店!$P:$P,$F63)</f>
        <v>0</v>
      </c>
      <c r="AA64" s="21">
        <f>SUMIFS(IT通路门店!AA:AA,IT通路门店!$P:$P,$F63)</f>
        <v>0</v>
      </c>
      <c r="AC64" s="21">
        <f t="shared" si="1"/>
        <v>0</v>
      </c>
      <c r="AE64" s="21">
        <f>SUMIFS(IT通路门店!$R:$R,IT通路门店!$P:$P,$F64)</f>
        <v>0</v>
      </c>
      <c r="AF64" s="22">
        <f>SUMIFS(IT通路门店!S:S,IT通路门店!$P:$P,IT客户沙盘!$F64)</f>
        <v>0</v>
      </c>
      <c r="AG64" s="22">
        <f>SUMIFS(IT通路门店!T:T,IT通路门店!$P:$P,IT客户沙盘!$F64)</f>
        <v>0</v>
      </c>
      <c r="AH64" s="22">
        <f>SUMIFS(IT通路门店!U:U,IT通路门店!$P:$P,IT客户沙盘!$F64)</f>
        <v>0</v>
      </c>
      <c r="AI64" s="22">
        <f>SUMIFS(IT通路门店!V:V,IT通路门店!$P:$P,IT客户沙盘!$F64)</f>
        <v>0</v>
      </c>
    </row>
    <row r="65" spans="1:35">
      <c r="A65" s="21">
        <f>IFERROR(_xlfn.XLOOKUP($F65,IT通路门店!$P$6:$P$999998,IT通路门店!$A$6:$A$999998),"")</f>
        <v>0</v>
      </c>
      <c r="B65" s="21">
        <f>IFERROR(_xlfn.XLOOKUP($F65,IT通路门店!$P$6:$P$999998,IT通路门店!$A$6:$A$999998),"")</f>
        <v>0</v>
      </c>
      <c r="C65" s="21">
        <f>IFERROR(_xlfn.XLOOKUP($F65,IT通路门店!$P$6:$P$999998,IT通路门店!$C$6:$C$999998),"")</f>
        <v>0</v>
      </c>
      <c r="G65" s="7">
        <f>IFERROR(_xlfn.XLOOKUP(F65,IT通路门店!$P$6:$P$999998,IT通路门店!$Q$6:$Q$999998),"0")</f>
        <v>0</v>
      </c>
      <c r="T65" s="21">
        <f>COUNTIFS(IT通路门店!$P$6:$P$999998,IT客户沙盘!F65)</f>
        <v>0</v>
      </c>
      <c r="U65" s="21">
        <f>COUNTIFS(IT通路门店!$P$6:$P$999998,IT客户沙盘!F65,IT通路门店!$M$6:$M$999998,"&gt;50")</f>
        <v>0</v>
      </c>
      <c r="V65" s="21">
        <f t="shared" si="0"/>
        <v>0</v>
      </c>
      <c r="W65" s="21">
        <f>SUMIFS(IT通路门店!W:W,IT通路门店!$P:$P,$F64)</f>
        <v>0</v>
      </c>
      <c r="X65" s="21">
        <f>SUMIFS(IT通路门店!X:X,IT通路门店!$P:$P,$F64)</f>
        <v>0</v>
      </c>
      <c r="Y65" s="21">
        <f>SUMIFS(IT通路门店!Y:Y,IT通路门店!$P:$P,$F64)</f>
        <v>0</v>
      </c>
      <c r="Z65" s="21">
        <f>SUMIFS(IT通路门店!Z:Z,IT通路门店!$P:$P,$F64)</f>
        <v>0</v>
      </c>
      <c r="AA65" s="21">
        <f>SUMIFS(IT通路门店!AA:AA,IT通路门店!$P:$P,$F64)</f>
        <v>0</v>
      </c>
      <c r="AC65" s="21">
        <f t="shared" si="1"/>
        <v>0</v>
      </c>
      <c r="AE65" s="21">
        <f>SUMIFS(IT通路门店!$R:$R,IT通路门店!$P:$P,$F65)</f>
        <v>0</v>
      </c>
      <c r="AF65" s="22">
        <f>SUMIFS(IT通路门店!S:S,IT通路门店!$P:$P,IT客户沙盘!$F65)</f>
        <v>0</v>
      </c>
      <c r="AG65" s="22">
        <f>SUMIFS(IT通路门店!T:T,IT通路门店!$P:$P,IT客户沙盘!$F65)</f>
        <v>0</v>
      </c>
      <c r="AH65" s="22">
        <f>SUMIFS(IT通路门店!U:U,IT通路门店!$P:$P,IT客户沙盘!$F65)</f>
        <v>0</v>
      </c>
      <c r="AI65" s="22">
        <f>SUMIFS(IT通路门店!V:V,IT通路门店!$P:$P,IT客户沙盘!$F65)</f>
        <v>0</v>
      </c>
    </row>
    <row r="66" spans="1:35">
      <c r="A66" s="21">
        <f>IFERROR(_xlfn.XLOOKUP($F66,IT通路门店!$P$6:$P$999998,IT通路门店!$A$6:$A$999998),"")</f>
        <v>0</v>
      </c>
      <c r="B66" s="21">
        <f>IFERROR(_xlfn.XLOOKUP($F66,IT通路门店!$P$6:$P$999998,IT通路门店!$A$6:$A$999998),"")</f>
        <v>0</v>
      </c>
      <c r="C66" s="21">
        <f>IFERROR(_xlfn.XLOOKUP($F66,IT通路门店!$P$6:$P$999998,IT通路门店!$C$6:$C$999998),"")</f>
        <v>0</v>
      </c>
      <c r="G66" s="7">
        <f>IFERROR(_xlfn.XLOOKUP(F66,IT通路门店!$P$6:$P$999998,IT通路门店!$Q$6:$Q$999998),"0")</f>
        <v>0</v>
      </c>
      <c r="T66" s="21">
        <f>COUNTIFS(IT通路门店!$P$6:$P$999998,IT客户沙盘!F66)</f>
        <v>0</v>
      </c>
      <c r="U66" s="21">
        <f>COUNTIFS(IT通路门店!$P$6:$P$999998,IT客户沙盘!F66,IT通路门店!$M$6:$M$999998,"&gt;50")</f>
        <v>0</v>
      </c>
      <c r="V66" s="21">
        <f t="shared" si="0"/>
        <v>0</v>
      </c>
      <c r="W66" s="21">
        <f>SUMIFS(IT通路门店!W:W,IT通路门店!$P:$P,$F65)</f>
        <v>0</v>
      </c>
      <c r="X66" s="21">
        <f>SUMIFS(IT通路门店!X:X,IT通路门店!$P:$P,$F65)</f>
        <v>0</v>
      </c>
      <c r="Y66" s="21">
        <f>SUMIFS(IT通路门店!Y:Y,IT通路门店!$P:$P,$F65)</f>
        <v>0</v>
      </c>
      <c r="Z66" s="21">
        <f>SUMIFS(IT通路门店!Z:Z,IT通路门店!$P:$P,$F65)</f>
        <v>0</v>
      </c>
      <c r="AA66" s="21">
        <f>SUMIFS(IT通路门店!AA:AA,IT通路门店!$P:$P,$F65)</f>
        <v>0</v>
      </c>
      <c r="AC66" s="21">
        <f t="shared" si="1"/>
        <v>0</v>
      </c>
      <c r="AE66" s="21">
        <f>SUMIFS(IT通路门店!$R:$R,IT通路门店!$P:$P,$F66)</f>
        <v>0</v>
      </c>
      <c r="AF66" s="22">
        <f>SUMIFS(IT通路门店!S:S,IT通路门店!$P:$P,IT客户沙盘!$F66)</f>
        <v>0</v>
      </c>
      <c r="AG66" s="22">
        <f>SUMIFS(IT通路门店!T:T,IT通路门店!$P:$P,IT客户沙盘!$F66)</f>
        <v>0</v>
      </c>
      <c r="AH66" s="22">
        <f>SUMIFS(IT通路门店!U:U,IT通路门店!$P:$P,IT客户沙盘!$F66)</f>
        <v>0</v>
      </c>
      <c r="AI66" s="22">
        <f>SUMIFS(IT通路门店!V:V,IT通路门店!$P:$P,IT客户沙盘!$F66)</f>
        <v>0</v>
      </c>
    </row>
    <row r="67" spans="1:35">
      <c r="A67" s="21">
        <f>IFERROR(_xlfn.XLOOKUP($F67,IT通路门店!$P$6:$P$999998,IT通路门店!$A$6:$A$999998),"")</f>
        <v>0</v>
      </c>
      <c r="B67" s="21">
        <f>IFERROR(_xlfn.XLOOKUP($F67,IT通路门店!$P$6:$P$999998,IT通路门店!$A$6:$A$999998),"")</f>
        <v>0</v>
      </c>
      <c r="C67" s="21">
        <f>IFERROR(_xlfn.XLOOKUP($F67,IT通路门店!$P$6:$P$999998,IT通路门店!$C$6:$C$999998),"")</f>
        <v>0</v>
      </c>
      <c r="G67" s="7">
        <f>IFERROR(_xlfn.XLOOKUP(F67,IT通路门店!$P$6:$P$999998,IT通路门店!$Q$6:$Q$999998),"0")</f>
        <v>0</v>
      </c>
      <c r="T67" s="21">
        <f>COUNTIFS(IT通路门店!$P$6:$P$999998,IT客户沙盘!F67)</f>
        <v>0</v>
      </c>
      <c r="U67" s="21">
        <f>COUNTIFS(IT通路门店!$P$6:$P$999998,IT客户沙盘!F67,IT通路门店!$M$6:$M$999998,"&gt;50")</f>
        <v>0</v>
      </c>
      <c r="V67" s="21">
        <f t="shared" si="0"/>
        <v>0</v>
      </c>
      <c r="W67" s="21">
        <f>SUMIFS(IT通路门店!W:W,IT通路门店!$P:$P,$F66)</f>
        <v>0</v>
      </c>
      <c r="X67" s="21">
        <f>SUMIFS(IT通路门店!X:X,IT通路门店!$P:$P,$F66)</f>
        <v>0</v>
      </c>
      <c r="Y67" s="21">
        <f>SUMIFS(IT通路门店!Y:Y,IT通路门店!$P:$P,$F66)</f>
        <v>0</v>
      </c>
      <c r="Z67" s="21">
        <f>SUMIFS(IT通路门店!Z:Z,IT通路门店!$P:$P,$F66)</f>
        <v>0</v>
      </c>
      <c r="AA67" s="21">
        <f>SUMIFS(IT通路门店!AA:AA,IT通路门店!$P:$P,$F66)</f>
        <v>0</v>
      </c>
      <c r="AC67" s="21">
        <f t="shared" si="1"/>
        <v>0</v>
      </c>
      <c r="AE67" s="21">
        <f>SUMIFS(IT通路门店!$R:$R,IT通路门店!$P:$P,$F67)</f>
        <v>0</v>
      </c>
      <c r="AF67" s="22">
        <f>SUMIFS(IT通路门店!S:S,IT通路门店!$P:$P,IT客户沙盘!$F67)</f>
        <v>0</v>
      </c>
      <c r="AG67" s="22">
        <f>SUMIFS(IT通路门店!T:T,IT通路门店!$P:$P,IT客户沙盘!$F67)</f>
        <v>0</v>
      </c>
      <c r="AH67" s="22">
        <f>SUMIFS(IT通路门店!U:U,IT通路门店!$P:$P,IT客户沙盘!$F67)</f>
        <v>0</v>
      </c>
      <c r="AI67" s="22">
        <f>SUMIFS(IT通路门店!V:V,IT通路门店!$P:$P,IT客户沙盘!$F67)</f>
        <v>0</v>
      </c>
    </row>
    <row r="68" spans="1:35">
      <c r="A68" s="21">
        <f>IFERROR(_xlfn.XLOOKUP($F68,IT通路门店!$P$6:$P$999998,IT通路门店!$A$6:$A$999998),"")</f>
        <v>0</v>
      </c>
      <c r="B68" s="21">
        <f>IFERROR(_xlfn.XLOOKUP($F68,IT通路门店!$P$6:$P$999998,IT通路门店!$A$6:$A$999998),"")</f>
        <v>0</v>
      </c>
      <c r="C68" s="21">
        <f>IFERROR(_xlfn.XLOOKUP($F68,IT通路门店!$P$6:$P$999998,IT通路门店!$C$6:$C$999998),"")</f>
        <v>0</v>
      </c>
      <c r="G68" s="7">
        <f>IFERROR(_xlfn.XLOOKUP(F68,IT通路门店!$P$6:$P$999998,IT通路门店!$Q$6:$Q$999998),"0")</f>
        <v>0</v>
      </c>
      <c r="T68" s="21">
        <f>COUNTIFS(IT通路门店!$P$6:$P$999998,IT客户沙盘!F68)</f>
        <v>0</v>
      </c>
      <c r="U68" s="21">
        <f>COUNTIFS(IT通路门店!$P$6:$P$999998,IT客户沙盘!F68,IT通路门店!$M$6:$M$999998,"&gt;50")</f>
        <v>0</v>
      </c>
      <c r="V68" s="21">
        <f>SUM(W68:AA68)</f>
        <v>0</v>
      </c>
      <c r="W68" s="21">
        <f>SUMIFS(IT通路门店!W:W,IT通路门店!$P:$P,$F67)</f>
        <v>0</v>
      </c>
      <c r="X68" s="21">
        <f>SUMIFS(IT通路门店!X:X,IT通路门店!$P:$P,$F67)</f>
        <v>0</v>
      </c>
      <c r="Y68" s="21">
        <f>SUMIFS(IT通路门店!Y:Y,IT通路门店!$P:$P,$F67)</f>
        <v>0</v>
      </c>
      <c r="Z68" s="21">
        <f>SUMIFS(IT通路门店!Z:Z,IT通路门店!$P:$P,$F67)</f>
        <v>0</v>
      </c>
      <c r="AA68" s="21">
        <f>SUMIFS(IT通路门店!AA:AA,IT通路门店!$P:$P,$F67)</f>
        <v>0</v>
      </c>
      <c r="AC68" s="21">
        <f>SUM(AE68:AI68)</f>
        <v>0</v>
      </c>
      <c r="AE68" s="21">
        <f>SUMIFS(IT通路门店!$R:$R,IT通路门店!$P:$P,$F68)</f>
        <v>0</v>
      </c>
      <c r="AF68" s="22">
        <f>SUMIFS(IT通路门店!S:S,IT通路门店!$P:$P,IT客户沙盘!$F68)</f>
        <v>0</v>
      </c>
      <c r="AG68" s="22">
        <f>SUMIFS(IT通路门店!T:T,IT通路门店!$P:$P,IT客户沙盘!$F68)</f>
        <v>0</v>
      </c>
      <c r="AH68" s="22">
        <f>SUMIFS(IT通路门店!U:U,IT通路门店!$P:$P,IT客户沙盘!$F68)</f>
        <v>0</v>
      </c>
      <c r="AI68" s="22">
        <f>SUMIFS(IT通路门店!V:V,IT通路门店!$P:$P,IT客户沙盘!$F68)</f>
        <v>0</v>
      </c>
    </row>
    <row r="69" spans="1:35">
      <c r="A69" s="21">
        <f>IFERROR(_xlfn.XLOOKUP($F69,IT通路门店!$P$6:$P$999998,IT通路门店!$A$6:$A$999998),"")</f>
        <v>0</v>
      </c>
      <c r="B69" s="21">
        <f>IFERROR(_xlfn.XLOOKUP($F69,IT通路门店!$P$6:$P$999998,IT通路门店!$A$6:$A$999998),"")</f>
        <v>0</v>
      </c>
      <c r="C69" s="21">
        <f>IFERROR(_xlfn.XLOOKUP($F69,IT通路门店!$P$6:$P$999998,IT通路门店!$C$6:$C$999998),"")</f>
        <v>0</v>
      </c>
      <c r="G69" s="7">
        <f>IFERROR(_xlfn.XLOOKUP(F69,IT通路门店!$P$6:$P$999998,IT通路门店!$Q$6:$Q$999998),"0")</f>
        <v>0</v>
      </c>
      <c r="T69" s="21">
        <f>COUNTIFS(IT通路门店!$P$6:$P$999998,IT客户沙盘!F69)</f>
        <v>0</v>
      </c>
      <c r="U69" s="21">
        <f>COUNTIFS(IT通路门店!$P$6:$P$999998,IT客户沙盘!F69,IT通路门店!$M$6:$M$999998,"&gt;50")</f>
        <v>0</v>
      </c>
      <c r="V69" s="21">
        <f>SUM(W69:AA69)</f>
        <v>0</v>
      </c>
      <c r="W69" s="21">
        <f>SUMIFS(IT通路门店!W:W,IT通路门店!$P:$P,$F68)</f>
        <v>0</v>
      </c>
      <c r="X69" s="21">
        <f>SUMIFS(IT通路门店!X:X,IT通路门店!$P:$P,$F68)</f>
        <v>0</v>
      </c>
      <c r="Y69" s="21">
        <f>SUMIFS(IT通路门店!Y:Y,IT通路门店!$P:$P,$F68)</f>
        <v>0</v>
      </c>
      <c r="Z69" s="21">
        <f>SUMIFS(IT通路门店!Z:Z,IT通路门店!$P:$P,$F68)</f>
        <v>0</v>
      </c>
      <c r="AA69" s="21">
        <f>SUMIFS(IT通路门店!AA:AA,IT通路门店!$P:$P,$F68)</f>
        <v>0</v>
      </c>
      <c r="AC69" s="21">
        <f>SUM(AE69:AI69)</f>
        <v>0</v>
      </c>
      <c r="AE69" s="21">
        <f>SUMIFS(IT通路门店!$R:$R,IT通路门店!$P:$P,$F69)</f>
        <v>0</v>
      </c>
      <c r="AF69" s="22">
        <f>SUMIFS(IT通路门店!S:S,IT通路门店!$P:$P,IT客户沙盘!$F69)</f>
        <v>0</v>
      </c>
      <c r="AG69" s="22">
        <f>SUMIFS(IT通路门店!T:T,IT通路门店!$P:$P,IT客户沙盘!$F69)</f>
        <v>0</v>
      </c>
      <c r="AH69" s="22">
        <f>SUMIFS(IT通路门店!U:U,IT通路门店!$P:$P,IT客户沙盘!$F69)</f>
        <v>0</v>
      </c>
      <c r="AI69" s="22">
        <f>SUMIFS(IT通路门店!V:V,IT通路门店!$P:$P,IT客户沙盘!$F69)</f>
        <v>0</v>
      </c>
    </row>
  </sheetData>
  <mergeCells count="6">
    <mergeCell ref="A1:C1"/>
    <mergeCell ref="D1:Q1"/>
    <mergeCell ref="R1:AA1"/>
    <mergeCell ref="AB1:AD1"/>
    <mergeCell ref="AE1:AI1"/>
    <mergeCell ref="AJ1:AK1"/>
  </mergeCells>
  <pageMargins left="0.7" right="0.7" top="0.75" bottom="0.75" header="0.3" footer="0.3"/>
  <pageSetup paperSize="9" orientation="portrait" horizontalDpi="300" verticalDpi="300"/>
  <headerFooter>
    <oddHeader>&amp;L&amp;F&amp;R文档密级</oddHeader>
    <oddFooter>&amp;L&amp;D&amp;C荣耀保密信息,未经授权禁止扩散&amp;R第&amp;P页，共&amp;N页</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2"/>
  <sheetViews>
    <sheetView workbookViewId="0">
      <selection activeCell="A1" sqref="A$1:A$1048576"/>
    </sheetView>
  </sheetViews>
  <sheetFormatPr defaultColWidth="9.06666666666667" defaultRowHeight="14.25"/>
  <cols>
    <col min="1" max="1" width="24.4666666666667" style="3" customWidth="1"/>
    <col min="2" max="8" width="24.4666666666667" style="1" customWidth="1"/>
    <col min="9" max="9" width="24.4666666666667" style="3" customWidth="1"/>
    <col min="10" max="16384" width="9.06666666666667" style="1" customWidth="1"/>
  </cols>
  <sheetData>
    <row r="1" ht="15" spans="1:9">
      <c r="A1" s="2" t="s">
        <v>772</v>
      </c>
      <c r="B1" s="2" t="s">
        <v>773</v>
      </c>
      <c r="C1" s="2" t="s">
        <v>774</v>
      </c>
      <c r="D1" s="2" t="s">
        <v>775</v>
      </c>
      <c r="E1" s="2" t="s">
        <v>776</v>
      </c>
      <c r="F1" s="2" t="s">
        <v>777</v>
      </c>
      <c r="G1" s="2" t="s">
        <v>700</v>
      </c>
      <c r="H1" s="2" t="s">
        <v>778</v>
      </c>
      <c r="I1" s="2" t="s">
        <v>779</v>
      </c>
    </row>
    <row r="2" spans="1:9">
      <c r="A2" s="3" t="s">
        <v>780</v>
      </c>
      <c r="B2" s="1" t="s">
        <v>781</v>
      </c>
      <c r="C2" s="1" t="s">
        <v>781</v>
      </c>
      <c r="D2" s="1" t="s">
        <v>782</v>
      </c>
      <c r="E2" s="1" t="s">
        <v>108</v>
      </c>
      <c r="F2" s="1" t="s">
        <v>783</v>
      </c>
      <c r="G2" s="1" t="s">
        <v>784</v>
      </c>
      <c r="H2" s="1" t="s">
        <v>781</v>
      </c>
      <c r="I2" s="3" t="s">
        <v>785</v>
      </c>
    </row>
    <row r="3" spans="1:9">
      <c r="A3" s="3" t="s">
        <v>786</v>
      </c>
      <c r="B3" s="1" t="s">
        <v>787</v>
      </c>
      <c r="C3" s="1" t="s">
        <v>787</v>
      </c>
      <c r="D3" s="1" t="s">
        <v>782</v>
      </c>
      <c r="E3" s="1" t="s">
        <v>108</v>
      </c>
      <c r="F3" s="1" t="s">
        <v>783</v>
      </c>
      <c r="G3" s="1" t="s">
        <v>784</v>
      </c>
      <c r="H3" s="1" t="s">
        <v>787</v>
      </c>
      <c r="I3" s="3" t="s">
        <v>785</v>
      </c>
    </row>
    <row r="4" spans="1:9">
      <c r="A4" s="3" t="s">
        <v>788</v>
      </c>
      <c r="B4" s="1" t="s">
        <v>789</v>
      </c>
      <c r="C4" s="1" t="s">
        <v>789</v>
      </c>
      <c r="D4" s="1" t="s">
        <v>782</v>
      </c>
      <c r="E4" s="1" t="s">
        <v>108</v>
      </c>
      <c r="F4" s="1" t="s">
        <v>783</v>
      </c>
      <c r="G4" s="1" t="s">
        <v>784</v>
      </c>
      <c r="H4" s="1" t="s">
        <v>789</v>
      </c>
      <c r="I4" s="3" t="s">
        <v>785</v>
      </c>
    </row>
    <row r="5" spans="1:9">
      <c r="A5" s="3" t="s">
        <v>790</v>
      </c>
      <c r="B5" s="1" t="s">
        <v>791</v>
      </c>
      <c r="C5" s="1" t="s">
        <v>791</v>
      </c>
      <c r="D5" s="1" t="s">
        <v>782</v>
      </c>
      <c r="E5" s="1" t="s">
        <v>108</v>
      </c>
      <c r="F5" s="1" t="s">
        <v>783</v>
      </c>
      <c r="G5" s="1" t="s">
        <v>784</v>
      </c>
      <c r="H5" s="1" t="s">
        <v>791</v>
      </c>
      <c r="I5" s="3" t="s">
        <v>785</v>
      </c>
    </row>
    <row r="6" spans="1:9">
      <c r="A6" s="3" t="s">
        <v>792</v>
      </c>
      <c r="B6" s="1" t="s">
        <v>793</v>
      </c>
      <c r="C6" s="1" t="s">
        <v>793</v>
      </c>
      <c r="D6" s="1" t="s">
        <v>782</v>
      </c>
      <c r="E6" s="1" t="s">
        <v>108</v>
      </c>
      <c r="F6" s="1" t="s">
        <v>783</v>
      </c>
      <c r="G6" s="1" t="s">
        <v>784</v>
      </c>
      <c r="H6" s="1" t="s">
        <v>793</v>
      </c>
      <c r="I6" s="3" t="s">
        <v>785</v>
      </c>
    </row>
    <row r="7" spans="1:9">
      <c r="A7" s="3" t="s">
        <v>794</v>
      </c>
      <c r="B7" s="1" t="s">
        <v>795</v>
      </c>
      <c r="C7" s="1" t="s">
        <v>795</v>
      </c>
      <c r="D7" s="1" t="s">
        <v>782</v>
      </c>
      <c r="E7" s="1" t="s">
        <v>108</v>
      </c>
      <c r="F7" s="1" t="s">
        <v>783</v>
      </c>
      <c r="G7" s="1" t="s">
        <v>784</v>
      </c>
      <c r="H7" s="1" t="s">
        <v>795</v>
      </c>
      <c r="I7" s="3" t="s">
        <v>785</v>
      </c>
    </row>
    <row r="8" spans="1:9">
      <c r="A8" s="3" t="s">
        <v>796</v>
      </c>
      <c r="B8" s="1" t="s">
        <v>797</v>
      </c>
      <c r="C8" s="1" t="s">
        <v>797</v>
      </c>
      <c r="D8" s="1" t="s">
        <v>782</v>
      </c>
      <c r="E8" s="1" t="s">
        <v>108</v>
      </c>
      <c r="F8" s="1" t="s">
        <v>783</v>
      </c>
      <c r="G8" s="1" t="s">
        <v>784</v>
      </c>
      <c r="H8" s="1" t="s">
        <v>797</v>
      </c>
      <c r="I8" s="3" t="s">
        <v>785</v>
      </c>
    </row>
    <row r="9" spans="1:9">
      <c r="A9" s="3" t="s">
        <v>798</v>
      </c>
      <c r="B9" s="1" t="s">
        <v>799</v>
      </c>
      <c r="C9" s="1" t="s">
        <v>799</v>
      </c>
      <c r="D9" s="1" t="s">
        <v>782</v>
      </c>
      <c r="E9" s="1" t="s">
        <v>108</v>
      </c>
      <c r="F9" s="1" t="s">
        <v>783</v>
      </c>
      <c r="G9" s="1" t="s">
        <v>784</v>
      </c>
      <c r="H9" s="1" t="s">
        <v>799</v>
      </c>
      <c r="I9" s="3" t="s">
        <v>785</v>
      </c>
    </row>
    <row r="10" spans="1:9">
      <c r="A10" s="3" t="s">
        <v>800</v>
      </c>
      <c r="B10" s="1" t="s">
        <v>801</v>
      </c>
      <c r="C10" s="1" t="s">
        <v>801</v>
      </c>
      <c r="D10" s="1" t="s">
        <v>782</v>
      </c>
      <c r="E10" s="1" t="s">
        <v>108</v>
      </c>
      <c r="F10" s="1" t="s">
        <v>783</v>
      </c>
      <c r="G10" s="1" t="s">
        <v>802</v>
      </c>
      <c r="H10" s="1" t="s">
        <v>801</v>
      </c>
      <c r="I10" s="3" t="s">
        <v>785</v>
      </c>
    </row>
    <row r="11" spans="1:9">
      <c r="A11" s="3" t="s">
        <v>803</v>
      </c>
      <c r="B11" s="1" t="s">
        <v>804</v>
      </c>
      <c r="C11" s="1" t="s">
        <v>804</v>
      </c>
      <c r="D11" s="1" t="s">
        <v>782</v>
      </c>
      <c r="E11" s="1" t="s">
        <v>108</v>
      </c>
      <c r="F11" s="1" t="s">
        <v>783</v>
      </c>
      <c r="G11" s="1" t="s">
        <v>802</v>
      </c>
      <c r="H11" s="1" t="s">
        <v>804</v>
      </c>
      <c r="I11" s="3" t="s">
        <v>785</v>
      </c>
    </row>
    <row r="12" spans="1:9">
      <c r="A12" s="3" t="s">
        <v>805</v>
      </c>
      <c r="B12" s="1" t="s">
        <v>806</v>
      </c>
      <c r="C12" s="1" t="s">
        <v>806</v>
      </c>
      <c r="D12" s="1" t="s">
        <v>782</v>
      </c>
      <c r="E12" s="1" t="s">
        <v>108</v>
      </c>
      <c r="F12" s="1" t="s">
        <v>783</v>
      </c>
      <c r="G12" s="1" t="s">
        <v>802</v>
      </c>
      <c r="H12" s="1" t="s">
        <v>806</v>
      </c>
      <c r="I12" s="3" t="s">
        <v>785</v>
      </c>
    </row>
    <row r="13" spans="1:9">
      <c r="A13" s="3" t="s">
        <v>807</v>
      </c>
      <c r="B13" s="1" t="s">
        <v>808</v>
      </c>
      <c r="C13" s="1" t="s">
        <v>808</v>
      </c>
      <c r="D13" s="1" t="s">
        <v>782</v>
      </c>
      <c r="E13" s="1" t="s">
        <v>108</v>
      </c>
      <c r="F13" s="1" t="s">
        <v>783</v>
      </c>
      <c r="G13" s="1" t="s">
        <v>802</v>
      </c>
      <c r="H13" s="1" t="s">
        <v>808</v>
      </c>
      <c r="I13" s="3" t="s">
        <v>785</v>
      </c>
    </row>
    <row r="14" spans="1:9">
      <c r="A14" s="3" t="s">
        <v>809</v>
      </c>
      <c r="B14" s="1" t="s">
        <v>810</v>
      </c>
      <c r="C14" s="1" t="s">
        <v>810</v>
      </c>
      <c r="D14" s="1" t="s">
        <v>782</v>
      </c>
      <c r="E14" s="1" t="s">
        <v>108</v>
      </c>
      <c r="F14" s="1" t="s">
        <v>783</v>
      </c>
      <c r="G14" s="1" t="s">
        <v>802</v>
      </c>
      <c r="H14" s="1" t="s">
        <v>810</v>
      </c>
      <c r="I14" s="3" t="s">
        <v>785</v>
      </c>
    </row>
    <row r="15" spans="1:9">
      <c r="A15" s="3" t="s">
        <v>811</v>
      </c>
      <c r="B15" s="1" t="s">
        <v>812</v>
      </c>
      <c r="C15" s="1" t="s">
        <v>812</v>
      </c>
      <c r="D15" s="1" t="s">
        <v>782</v>
      </c>
      <c r="E15" s="1" t="s">
        <v>108</v>
      </c>
      <c r="F15" s="1" t="s">
        <v>783</v>
      </c>
      <c r="G15" s="1" t="s">
        <v>802</v>
      </c>
      <c r="H15" s="1" t="s">
        <v>812</v>
      </c>
      <c r="I15" s="3" t="s">
        <v>785</v>
      </c>
    </row>
    <row r="16" spans="1:9">
      <c r="A16" s="3" t="s">
        <v>813</v>
      </c>
      <c r="B16" s="1" t="s">
        <v>814</v>
      </c>
      <c r="C16" s="1" t="s">
        <v>814</v>
      </c>
      <c r="D16" s="1" t="s">
        <v>782</v>
      </c>
      <c r="E16" s="1" t="s">
        <v>108</v>
      </c>
      <c r="F16" s="1" t="s">
        <v>783</v>
      </c>
      <c r="G16" s="1" t="s">
        <v>802</v>
      </c>
      <c r="H16" s="1" t="s">
        <v>814</v>
      </c>
      <c r="I16" s="3" t="s">
        <v>785</v>
      </c>
    </row>
    <row r="17" spans="1:9">
      <c r="A17" s="3" t="s">
        <v>815</v>
      </c>
      <c r="B17" s="1" t="s">
        <v>816</v>
      </c>
      <c r="C17" s="1" t="s">
        <v>816</v>
      </c>
      <c r="D17" s="1" t="s">
        <v>782</v>
      </c>
      <c r="E17" s="1" t="s">
        <v>108</v>
      </c>
      <c r="F17" s="1" t="s">
        <v>817</v>
      </c>
      <c r="G17" s="1" t="s">
        <v>817</v>
      </c>
      <c r="H17" s="1" t="s">
        <v>816</v>
      </c>
      <c r="I17" s="3" t="s">
        <v>818</v>
      </c>
    </row>
    <row r="18" spans="1:9">
      <c r="A18" s="3" t="s">
        <v>819</v>
      </c>
      <c r="B18" s="1" t="s">
        <v>820</v>
      </c>
      <c r="C18" s="1" t="s">
        <v>820</v>
      </c>
      <c r="D18" s="1" t="s">
        <v>782</v>
      </c>
      <c r="E18" s="1" t="s">
        <v>108</v>
      </c>
      <c r="F18" s="1" t="s">
        <v>783</v>
      </c>
      <c r="G18" s="1" t="s">
        <v>802</v>
      </c>
      <c r="H18" s="1" t="s">
        <v>820</v>
      </c>
      <c r="I18" s="3" t="s">
        <v>785</v>
      </c>
    </row>
    <row r="19" spans="1:9">
      <c r="A19" s="3" t="s">
        <v>821</v>
      </c>
      <c r="B19" s="1" t="s">
        <v>822</v>
      </c>
      <c r="C19" s="1" t="s">
        <v>822</v>
      </c>
      <c r="D19" s="1" t="s">
        <v>782</v>
      </c>
      <c r="E19" s="1" t="s">
        <v>108</v>
      </c>
      <c r="F19" s="1" t="s">
        <v>817</v>
      </c>
      <c r="G19" s="1" t="s">
        <v>817</v>
      </c>
      <c r="H19" s="1" t="s">
        <v>822</v>
      </c>
      <c r="I19" s="3" t="s">
        <v>818</v>
      </c>
    </row>
    <row r="20" spans="1:9">
      <c r="A20" s="3" t="s">
        <v>823</v>
      </c>
      <c r="B20" s="1" t="s">
        <v>824</v>
      </c>
      <c r="C20" s="1" t="s">
        <v>824</v>
      </c>
      <c r="D20" s="1" t="s">
        <v>782</v>
      </c>
      <c r="E20" s="1" t="s">
        <v>108</v>
      </c>
      <c r="F20" s="1" t="s">
        <v>783</v>
      </c>
      <c r="G20" s="1" t="s">
        <v>802</v>
      </c>
      <c r="H20" s="1" t="s">
        <v>824</v>
      </c>
      <c r="I20" s="3" t="s">
        <v>785</v>
      </c>
    </row>
    <row r="21" spans="1:9">
      <c r="A21" s="3" t="s">
        <v>825</v>
      </c>
      <c r="B21" s="1" t="s">
        <v>826</v>
      </c>
      <c r="C21" s="1" t="s">
        <v>826</v>
      </c>
      <c r="D21" s="1" t="s">
        <v>782</v>
      </c>
      <c r="E21" s="1" t="s">
        <v>108</v>
      </c>
      <c r="F21" s="1" t="s">
        <v>783</v>
      </c>
      <c r="G21" s="1" t="s">
        <v>827</v>
      </c>
      <c r="H21" s="1" t="s">
        <v>826</v>
      </c>
      <c r="I21" s="3" t="s">
        <v>785</v>
      </c>
    </row>
    <row r="22" spans="1:9">
      <c r="A22" s="3" t="s">
        <v>828</v>
      </c>
      <c r="B22" s="1" t="s">
        <v>829</v>
      </c>
      <c r="C22" s="1" t="s">
        <v>829</v>
      </c>
      <c r="D22" s="1" t="s">
        <v>782</v>
      </c>
      <c r="E22" s="1" t="s">
        <v>108</v>
      </c>
      <c r="F22" s="1" t="s">
        <v>783</v>
      </c>
      <c r="G22" s="1" t="s">
        <v>827</v>
      </c>
      <c r="H22" s="1" t="s">
        <v>829</v>
      </c>
      <c r="I22" s="3" t="s">
        <v>785</v>
      </c>
    </row>
    <row r="23" spans="1:9">
      <c r="A23" s="3" t="s">
        <v>830</v>
      </c>
      <c r="B23" s="1" t="s">
        <v>831</v>
      </c>
      <c r="C23" s="1" t="s">
        <v>831</v>
      </c>
      <c r="D23" s="1" t="s">
        <v>782</v>
      </c>
      <c r="E23" s="1" t="s">
        <v>108</v>
      </c>
      <c r="F23" s="1" t="s">
        <v>783</v>
      </c>
      <c r="G23" s="1" t="s">
        <v>827</v>
      </c>
      <c r="H23" s="1" t="s">
        <v>831</v>
      </c>
      <c r="I23" s="3" t="s">
        <v>785</v>
      </c>
    </row>
    <row r="24" spans="1:9">
      <c r="A24" s="3" t="s">
        <v>832</v>
      </c>
      <c r="B24" s="1" t="s">
        <v>833</v>
      </c>
      <c r="C24" s="1" t="s">
        <v>833</v>
      </c>
      <c r="D24" s="1" t="s">
        <v>782</v>
      </c>
      <c r="E24" s="1" t="s">
        <v>108</v>
      </c>
      <c r="F24" s="1" t="s">
        <v>783</v>
      </c>
      <c r="G24" s="1" t="s">
        <v>827</v>
      </c>
      <c r="H24" s="1" t="s">
        <v>833</v>
      </c>
      <c r="I24" s="3" t="s">
        <v>785</v>
      </c>
    </row>
    <row r="25" spans="1:9">
      <c r="A25" s="3" t="s">
        <v>834</v>
      </c>
      <c r="B25" s="1" t="s">
        <v>835</v>
      </c>
      <c r="C25" s="1" t="s">
        <v>835</v>
      </c>
      <c r="D25" s="1" t="s">
        <v>782</v>
      </c>
      <c r="E25" s="1" t="s">
        <v>108</v>
      </c>
      <c r="F25" s="1" t="s">
        <v>783</v>
      </c>
      <c r="G25" s="1" t="s">
        <v>827</v>
      </c>
      <c r="H25" s="1" t="s">
        <v>835</v>
      </c>
      <c r="I25" s="3" t="s">
        <v>785</v>
      </c>
    </row>
    <row r="26" spans="1:9">
      <c r="A26" s="3" t="s">
        <v>836</v>
      </c>
      <c r="B26" s="1" t="s">
        <v>837</v>
      </c>
      <c r="C26" s="1" t="s">
        <v>837</v>
      </c>
      <c r="D26" s="1" t="s">
        <v>782</v>
      </c>
      <c r="E26" s="1" t="s">
        <v>108</v>
      </c>
      <c r="F26" s="1" t="s">
        <v>783</v>
      </c>
      <c r="G26" s="1" t="s">
        <v>827</v>
      </c>
      <c r="H26" s="1" t="s">
        <v>837</v>
      </c>
      <c r="I26" s="3" t="s">
        <v>785</v>
      </c>
    </row>
    <row r="27" spans="1:9">
      <c r="A27" s="3" t="s">
        <v>838</v>
      </c>
      <c r="B27" s="1" t="s">
        <v>839</v>
      </c>
      <c r="C27" s="1" t="s">
        <v>839</v>
      </c>
      <c r="D27" s="1" t="s">
        <v>782</v>
      </c>
      <c r="E27" s="1" t="s">
        <v>108</v>
      </c>
      <c r="F27" s="1" t="s">
        <v>817</v>
      </c>
      <c r="G27" s="1" t="s">
        <v>817</v>
      </c>
      <c r="H27" s="1" t="s">
        <v>839</v>
      </c>
      <c r="I27" s="3" t="s">
        <v>818</v>
      </c>
    </row>
    <row r="28" spans="1:9">
      <c r="A28" s="3" t="s">
        <v>840</v>
      </c>
      <c r="B28" s="1" t="s">
        <v>841</v>
      </c>
      <c r="C28" s="1" t="s">
        <v>841</v>
      </c>
      <c r="D28" s="1" t="s">
        <v>782</v>
      </c>
      <c r="E28" s="1" t="s">
        <v>108</v>
      </c>
      <c r="F28" s="1" t="s">
        <v>783</v>
      </c>
      <c r="G28" s="1" t="s">
        <v>827</v>
      </c>
      <c r="H28" s="1" t="s">
        <v>841</v>
      </c>
      <c r="I28" s="3" t="s">
        <v>785</v>
      </c>
    </row>
    <row r="29" spans="1:9">
      <c r="A29" s="3" t="s">
        <v>842</v>
      </c>
      <c r="B29" s="1" t="s">
        <v>843</v>
      </c>
      <c r="C29" s="1" t="s">
        <v>843</v>
      </c>
      <c r="D29" s="1" t="s">
        <v>782</v>
      </c>
      <c r="E29" s="1" t="s">
        <v>108</v>
      </c>
      <c r="F29" s="1" t="s">
        <v>783</v>
      </c>
      <c r="G29" s="1" t="s">
        <v>827</v>
      </c>
      <c r="H29" s="1" t="s">
        <v>843</v>
      </c>
      <c r="I29" s="3" t="s">
        <v>785</v>
      </c>
    </row>
    <row r="30" spans="1:9">
      <c r="A30" s="3" t="s">
        <v>844</v>
      </c>
      <c r="B30" s="1" t="s">
        <v>845</v>
      </c>
      <c r="C30" s="1" t="s">
        <v>845</v>
      </c>
      <c r="D30" s="1" t="s">
        <v>782</v>
      </c>
      <c r="E30" s="1" t="s">
        <v>108</v>
      </c>
      <c r="F30" s="1" t="s">
        <v>783</v>
      </c>
      <c r="G30" s="1" t="s">
        <v>827</v>
      </c>
      <c r="H30" s="1" t="s">
        <v>845</v>
      </c>
      <c r="I30" s="3" t="s">
        <v>785</v>
      </c>
    </row>
    <row r="31" spans="1:9">
      <c r="A31" s="3" t="s">
        <v>846</v>
      </c>
      <c r="B31" s="1" t="s">
        <v>847</v>
      </c>
      <c r="C31" s="1" t="s">
        <v>847</v>
      </c>
      <c r="D31" s="1" t="s">
        <v>782</v>
      </c>
      <c r="E31" s="1" t="s">
        <v>108</v>
      </c>
      <c r="F31" s="1" t="s">
        <v>783</v>
      </c>
      <c r="G31" s="1" t="s">
        <v>827</v>
      </c>
      <c r="H31" s="1" t="s">
        <v>847</v>
      </c>
      <c r="I31" s="3" t="s">
        <v>785</v>
      </c>
    </row>
    <row r="32" spans="1:9">
      <c r="A32" s="3" t="s">
        <v>848</v>
      </c>
      <c r="B32" s="1" t="s">
        <v>849</v>
      </c>
      <c r="C32" s="1" t="s">
        <v>849</v>
      </c>
      <c r="D32" s="1" t="s">
        <v>782</v>
      </c>
      <c r="E32" s="1" t="s">
        <v>108</v>
      </c>
      <c r="F32" s="1" t="s">
        <v>783</v>
      </c>
      <c r="G32" s="1" t="s">
        <v>827</v>
      </c>
      <c r="H32" s="1" t="s">
        <v>849</v>
      </c>
      <c r="I32" s="3" t="s">
        <v>785</v>
      </c>
    </row>
    <row r="33" spans="1:9">
      <c r="A33" s="3" t="s">
        <v>850</v>
      </c>
      <c r="B33" s="1" t="s">
        <v>851</v>
      </c>
      <c r="C33" s="1" t="s">
        <v>851</v>
      </c>
      <c r="D33" s="1" t="s">
        <v>782</v>
      </c>
      <c r="E33" s="1" t="s">
        <v>108</v>
      </c>
      <c r="F33" s="1" t="s">
        <v>817</v>
      </c>
      <c r="G33" s="1" t="s">
        <v>817</v>
      </c>
      <c r="H33" s="1" t="s">
        <v>851</v>
      </c>
      <c r="I33" s="3" t="s">
        <v>818</v>
      </c>
    </row>
    <row r="34" spans="1:9">
      <c r="A34" s="3" t="s">
        <v>852</v>
      </c>
      <c r="B34" s="1" t="s">
        <v>853</v>
      </c>
      <c r="C34" s="1" t="s">
        <v>853</v>
      </c>
      <c r="D34" s="1" t="s">
        <v>782</v>
      </c>
      <c r="E34" s="1" t="s">
        <v>108</v>
      </c>
      <c r="F34" s="1" t="s">
        <v>817</v>
      </c>
      <c r="G34" s="1" t="s">
        <v>817</v>
      </c>
      <c r="H34" s="1" t="s">
        <v>853</v>
      </c>
      <c r="I34" s="3" t="s">
        <v>818</v>
      </c>
    </row>
    <row r="35" spans="1:9">
      <c r="A35" s="3" t="s">
        <v>854</v>
      </c>
      <c r="B35" s="1" t="s">
        <v>855</v>
      </c>
      <c r="C35" s="1" t="s">
        <v>855</v>
      </c>
      <c r="D35" s="1" t="s">
        <v>782</v>
      </c>
      <c r="E35" s="1" t="s">
        <v>108</v>
      </c>
      <c r="F35" s="1" t="s">
        <v>817</v>
      </c>
      <c r="G35" s="1" t="s">
        <v>817</v>
      </c>
      <c r="H35" s="1" t="s">
        <v>855</v>
      </c>
      <c r="I35" s="3" t="s">
        <v>818</v>
      </c>
    </row>
    <row r="36" spans="1:9">
      <c r="A36" s="3" t="s">
        <v>856</v>
      </c>
      <c r="B36" s="1" t="s">
        <v>857</v>
      </c>
      <c r="C36" s="1" t="s">
        <v>857</v>
      </c>
      <c r="D36" s="1" t="s">
        <v>782</v>
      </c>
      <c r="E36" s="1" t="s">
        <v>108</v>
      </c>
      <c r="F36" s="1" t="s">
        <v>783</v>
      </c>
      <c r="G36" s="1" t="s">
        <v>858</v>
      </c>
      <c r="H36" s="1" t="s">
        <v>857</v>
      </c>
      <c r="I36" s="3" t="s">
        <v>785</v>
      </c>
    </row>
    <row r="37" spans="1:9">
      <c r="A37" s="3" t="s">
        <v>859</v>
      </c>
      <c r="B37" s="1" t="s">
        <v>860</v>
      </c>
      <c r="C37" s="1" t="s">
        <v>860</v>
      </c>
      <c r="D37" s="1" t="s">
        <v>782</v>
      </c>
      <c r="E37" s="1" t="s">
        <v>108</v>
      </c>
      <c r="F37" s="1" t="s">
        <v>783</v>
      </c>
      <c r="G37" s="1" t="s">
        <v>858</v>
      </c>
      <c r="H37" s="1" t="s">
        <v>860</v>
      </c>
      <c r="I37" s="3" t="s">
        <v>785</v>
      </c>
    </row>
    <row r="38" spans="1:9">
      <c r="A38" s="3" t="s">
        <v>861</v>
      </c>
      <c r="B38" s="1" t="s">
        <v>862</v>
      </c>
      <c r="C38" s="1" t="s">
        <v>862</v>
      </c>
      <c r="D38" s="1" t="s">
        <v>782</v>
      </c>
      <c r="E38" s="1" t="s">
        <v>108</v>
      </c>
      <c r="F38" s="1" t="s">
        <v>817</v>
      </c>
      <c r="G38" s="1" t="s">
        <v>817</v>
      </c>
      <c r="H38" s="1" t="s">
        <v>862</v>
      </c>
      <c r="I38" s="3" t="s">
        <v>818</v>
      </c>
    </row>
    <row r="39" spans="1:9">
      <c r="A39" s="3" t="s">
        <v>863</v>
      </c>
      <c r="B39" s="1" t="s">
        <v>864</v>
      </c>
      <c r="C39" s="1" t="s">
        <v>864</v>
      </c>
      <c r="D39" s="1" t="s">
        <v>782</v>
      </c>
      <c r="E39" s="1" t="s">
        <v>108</v>
      </c>
      <c r="F39" s="1" t="s">
        <v>817</v>
      </c>
      <c r="G39" s="1" t="s">
        <v>817</v>
      </c>
      <c r="H39" s="1" t="s">
        <v>864</v>
      </c>
      <c r="I39" s="3" t="s">
        <v>818</v>
      </c>
    </row>
    <row r="40" spans="1:9">
      <c r="A40" s="3" t="s">
        <v>865</v>
      </c>
      <c r="B40" s="1" t="s">
        <v>866</v>
      </c>
      <c r="C40" s="1" t="s">
        <v>866</v>
      </c>
      <c r="D40" s="1" t="s">
        <v>782</v>
      </c>
      <c r="E40" s="1" t="s">
        <v>108</v>
      </c>
      <c r="F40" s="1" t="s">
        <v>817</v>
      </c>
      <c r="G40" s="1" t="s">
        <v>817</v>
      </c>
      <c r="H40" s="1" t="s">
        <v>866</v>
      </c>
      <c r="I40" s="3" t="s">
        <v>818</v>
      </c>
    </row>
    <row r="41" spans="1:9">
      <c r="A41" s="3" t="s">
        <v>867</v>
      </c>
      <c r="B41" s="1" t="s">
        <v>868</v>
      </c>
      <c r="C41" s="1" t="s">
        <v>868</v>
      </c>
      <c r="D41" s="1" t="s">
        <v>782</v>
      </c>
      <c r="E41" s="1" t="s">
        <v>108</v>
      </c>
      <c r="F41" s="1" t="s">
        <v>817</v>
      </c>
      <c r="G41" s="1" t="s">
        <v>817</v>
      </c>
      <c r="H41" s="1" t="s">
        <v>868</v>
      </c>
      <c r="I41" s="3" t="s">
        <v>818</v>
      </c>
    </row>
    <row r="42" spans="1:9">
      <c r="A42" s="3" t="s">
        <v>869</v>
      </c>
      <c r="B42" s="1" t="s">
        <v>870</v>
      </c>
      <c r="C42" s="1" t="s">
        <v>870</v>
      </c>
      <c r="D42" s="1" t="s">
        <v>782</v>
      </c>
      <c r="E42" s="1" t="s">
        <v>108</v>
      </c>
      <c r="F42" s="1" t="s">
        <v>817</v>
      </c>
      <c r="G42" s="1" t="s">
        <v>817</v>
      </c>
      <c r="H42" s="1" t="s">
        <v>870</v>
      </c>
      <c r="I42" s="3" t="s">
        <v>818</v>
      </c>
    </row>
    <row r="43" spans="1:9">
      <c r="A43" s="3" t="s">
        <v>871</v>
      </c>
      <c r="B43" s="1" t="s">
        <v>872</v>
      </c>
      <c r="C43" s="1" t="s">
        <v>872</v>
      </c>
      <c r="D43" s="1" t="s">
        <v>782</v>
      </c>
      <c r="E43" s="1" t="s">
        <v>108</v>
      </c>
      <c r="F43" s="1" t="s">
        <v>783</v>
      </c>
      <c r="G43" s="1" t="s">
        <v>858</v>
      </c>
      <c r="H43" s="1" t="s">
        <v>872</v>
      </c>
      <c r="I43" s="3" t="s">
        <v>785</v>
      </c>
    </row>
    <row r="44" spans="1:9">
      <c r="A44" s="3" t="s">
        <v>873</v>
      </c>
      <c r="B44" s="1" t="s">
        <v>874</v>
      </c>
      <c r="C44" s="1" t="s">
        <v>874</v>
      </c>
      <c r="D44" s="1" t="s">
        <v>782</v>
      </c>
      <c r="E44" s="1" t="s">
        <v>108</v>
      </c>
      <c r="F44" s="1" t="s">
        <v>875</v>
      </c>
      <c r="G44" s="1" t="s">
        <v>875</v>
      </c>
      <c r="H44" s="1" t="s">
        <v>874</v>
      </c>
      <c r="I44" s="3" t="s">
        <v>818</v>
      </c>
    </row>
    <row r="45" spans="1:9">
      <c r="A45" s="3" t="s">
        <v>876</v>
      </c>
      <c r="B45" s="1" t="s">
        <v>877</v>
      </c>
      <c r="C45" s="1" t="s">
        <v>877</v>
      </c>
      <c r="D45" s="1" t="s">
        <v>782</v>
      </c>
      <c r="E45" s="1" t="s">
        <v>108</v>
      </c>
      <c r="F45" s="1" t="s">
        <v>783</v>
      </c>
      <c r="G45" s="1" t="s">
        <v>858</v>
      </c>
      <c r="H45" s="1" t="s">
        <v>877</v>
      </c>
      <c r="I45" s="3" t="s">
        <v>785</v>
      </c>
    </row>
    <row r="46" spans="1:9">
      <c r="A46" s="3" t="s">
        <v>878</v>
      </c>
      <c r="B46" s="1" t="s">
        <v>879</v>
      </c>
      <c r="C46" s="1" t="s">
        <v>879</v>
      </c>
      <c r="D46" s="1" t="s">
        <v>782</v>
      </c>
      <c r="E46" s="1" t="s">
        <v>108</v>
      </c>
      <c r="F46" s="1" t="s">
        <v>875</v>
      </c>
      <c r="G46" s="1" t="s">
        <v>875</v>
      </c>
      <c r="H46" s="1" t="s">
        <v>879</v>
      </c>
      <c r="I46" s="3" t="s">
        <v>818</v>
      </c>
    </row>
    <row r="47" spans="1:9">
      <c r="A47" s="3" t="s">
        <v>880</v>
      </c>
      <c r="B47" s="1" t="s">
        <v>881</v>
      </c>
      <c r="C47" s="1" t="s">
        <v>881</v>
      </c>
      <c r="D47" s="1" t="s">
        <v>782</v>
      </c>
      <c r="E47" s="1" t="s">
        <v>108</v>
      </c>
      <c r="F47" s="1" t="s">
        <v>783</v>
      </c>
      <c r="G47" s="1" t="s">
        <v>858</v>
      </c>
      <c r="H47" s="1" t="s">
        <v>881</v>
      </c>
      <c r="I47" s="3" t="s">
        <v>785</v>
      </c>
    </row>
    <row r="48" spans="1:9">
      <c r="A48" s="3" t="s">
        <v>882</v>
      </c>
      <c r="B48" s="1" t="s">
        <v>883</v>
      </c>
      <c r="C48" s="1" t="s">
        <v>883</v>
      </c>
      <c r="D48" s="1" t="s">
        <v>782</v>
      </c>
      <c r="E48" s="1" t="s">
        <v>108</v>
      </c>
      <c r="F48" s="1" t="s">
        <v>884</v>
      </c>
      <c r="G48" s="1" t="s">
        <v>885</v>
      </c>
      <c r="H48" s="1" t="s">
        <v>883</v>
      </c>
      <c r="I48" s="3" t="s">
        <v>818</v>
      </c>
    </row>
    <row r="49" spans="1:9">
      <c r="A49" s="3" t="s">
        <v>886</v>
      </c>
      <c r="B49" s="1" t="s">
        <v>887</v>
      </c>
      <c r="C49" s="1" t="s">
        <v>887</v>
      </c>
      <c r="D49" s="1" t="s">
        <v>782</v>
      </c>
      <c r="E49" s="1" t="s">
        <v>108</v>
      </c>
      <c r="F49" s="1" t="s">
        <v>884</v>
      </c>
      <c r="G49" s="1" t="s">
        <v>888</v>
      </c>
      <c r="H49" s="1" t="s">
        <v>887</v>
      </c>
      <c r="I49" s="3" t="s">
        <v>818</v>
      </c>
    </row>
    <row r="50" spans="1:9">
      <c r="A50" s="3" t="s">
        <v>889</v>
      </c>
      <c r="B50" s="1" t="s">
        <v>890</v>
      </c>
      <c r="C50" s="1" t="s">
        <v>890</v>
      </c>
      <c r="D50" s="1" t="s">
        <v>782</v>
      </c>
      <c r="E50" s="1" t="s">
        <v>108</v>
      </c>
      <c r="F50" s="1" t="s">
        <v>884</v>
      </c>
      <c r="G50" s="1" t="s">
        <v>891</v>
      </c>
      <c r="H50" s="1" t="s">
        <v>890</v>
      </c>
      <c r="I50" s="3" t="s">
        <v>818</v>
      </c>
    </row>
    <row r="51" spans="1:9">
      <c r="A51" s="3" t="s">
        <v>892</v>
      </c>
      <c r="B51" s="1" t="s">
        <v>893</v>
      </c>
      <c r="C51" s="1" t="s">
        <v>893</v>
      </c>
      <c r="D51" s="1" t="s">
        <v>782</v>
      </c>
      <c r="E51" s="1" t="s">
        <v>108</v>
      </c>
      <c r="F51" s="1" t="s">
        <v>884</v>
      </c>
      <c r="G51" s="1" t="s">
        <v>894</v>
      </c>
      <c r="H51" s="1" t="s">
        <v>893</v>
      </c>
      <c r="I51" s="3" t="s">
        <v>818</v>
      </c>
    </row>
    <row r="52" spans="1:9">
      <c r="A52" s="3" t="s">
        <v>895</v>
      </c>
      <c r="B52" s="1" t="s">
        <v>896</v>
      </c>
      <c r="C52" s="1" t="s">
        <v>896</v>
      </c>
      <c r="D52" s="1" t="s">
        <v>782</v>
      </c>
      <c r="E52" s="1" t="s">
        <v>108</v>
      </c>
      <c r="F52" s="1" t="s">
        <v>875</v>
      </c>
      <c r="G52" s="1" t="s">
        <v>875</v>
      </c>
      <c r="H52" s="1" t="s">
        <v>896</v>
      </c>
      <c r="I52" s="3" t="s">
        <v>818</v>
      </c>
    </row>
    <row r="53" spans="1:9">
      <c r="A53" s="3" t="s">
        <v>897</v>
      </c>
      <c r="B53" s="1" t="s">
        <v>898</v>
      </c>
      <c r="C53" s="1" t="s">
        <v>898</v>
      </c>
      <c r="D53" s="1" t="s">
        <v>782</v>
      </c>
      <c r="E53" s="1" t="s">
        <v>108</v>
      </c>
      <c r="F53" s="1" t="s">
        <v>875</v>
      </c>
      <c r="G53" s="1" t="s">
        <v>875</v>
      </c>
      <c r="H53" s="1" t="s">
        <v>898</v>
      </c>
      <c r="I53" s="3" t="s">
        <v>818</v>
      </c>
    </row>
    <row r="54" spans="1:9">
      <c r="A54" s="3" t="s">
        <v>899</v>
      </c>
      <c r="B54" s="1" t="s">
        <v>900</v>
      </c>
      <c r="C54" s="1" t="s">
        <v>900</v>
      </c>
      <c r="D54" s="1" t="s">
        <v>782</v>
      </c>
      <c r="E54" s="1" t="s">
        <v>108</v>
      </c>
      <c r="F54" s="1" t="s">
        <v>875</v>
      </c>
      <c r="G54" s="1" t="s">
        <v>875</v>
      </c>
      <c r="H54" s="1" t="s">
        <v>900</v>
      </c>
      <c r="I54" s="3" t="s">
        <v>818</v>
      </c>
    </row>
    <row r="55" spans="1:9">
      <c r="A55" s="3" t="s">
        <v>901</v>
      </c>
      <c r="B55" s="1" t="s">
        <v>902</v>
      </c>
      <c r="C55" s="1" t="s">
        <v>902</v>
      </c>
      <c r="D55" s="1" t="s">
        <v>782</v>
      </c>
      <c r="E55" s="1" t="s">
        <v>108</v>
      </c>
      <c r="F55" s="1" t="s">
        <v>875</v>
      </c>
      <c r="G55" s="1" t="s">
        <v>875</v>
      </c>
      <c r="H55" s="1" t="s">
        <v>902</v>
      </c>
      <c r="I55" s="3" t="s">
        <v>818</v>
      </c>
    </row>
    <row r="56" spans="1:9">
      <c r="A56" s="3" t="s">
        <v>903</v>
      </c>
      <c r="B56" s="1" t="s">
        <v>904</v>
      </c>
      <c r="C56" s="1" t="s">
        <v>904</v>
      </c>
      <c r="D56" s="1" t="s">
        <v>782</v>
      </c>
      <c r="E56" s="1" t="s">
        <v>108</v>
      </c>
      <c r="F56" s="1" t="s">
        <v>875</v>
      </c>
      <c r="G56" s="1" t="s">
        <v>875</v>
      </c>
      <c r="H56" s="1" t="s">
        <v>904</v>
      </c>
      <c r="I56" s="3" t="s">
        <v>818</v>
      </c>
    </row>
    <row r="57" spans="1:9">
      <c r="A57" s="3" t="s">
        <v>905</v>
      </c>
      <c r="B57" s="1" t="s">
        <v>906</v>
      </c>
      <c r="C57" s="1" t="s">
        <v>906</v>
      </c>
      <c r="D57" s="1" t="s">
        <v>782</v>
      </c>
      <c r="E57" s="1" t="s">
        <v>108</v>
      </c>
      <c r="F57" s="1" t="s">
        <v>875</v>
      </c>
      <c r="G57" s="1" t="s">
        <v>875</v>
      </c>
      <c r="H57" s="1" t="s">
        <v>906</v>
      </c>
      <c r="I57" s="3" t="s">
        <v>818</v>
      </c>
    </row>
    <row r="58" spans="1:9">
      <c r="A58" s="3" t="s">
        <v>907</v>
      </c>
      <c r="B58" s="1" t="s">
        <v>908</v>
      </c>
      <c r="C58" s="1" t="s">
        <v>908</v>
      </c>
      <c r="D58" s="1" t="s">
        <v>782</v>
      </c>
      <c r="E58" s="1" t="s">
        <v>108</v>
      </c>
      <c r="F58" s="1" t="s">
        <v>875</v>
      </c>
      <c r="G58" s="1" t="s">
        <v>875</v>
      </c>
      <c r="H58" s="1" t="s">
        <v>908</v>
      </c>
      <c r="I58" s="3" t="s">
        <v>818</v>
      </c>
    </row>
    <row r="59" spans="1:9">
      <c r="A59" s="3" t="s">
        <v>909</v>
      </c>
      <c r="B59" s="1" t="s">
        <v>910</v>
      </c>
      <c r="C59" s="1" t="s">
        <v>910</v>
      </c>
      <c r="D59" s="1" t="s">
        <v>782</v>
      </c>
      <c r="E59" s="1" t="s">
        <v>108</v>
      </c>
      <c r="F59" s="1" t="s">
        <v>911</v>
      </c>
      <c r="G59" s="1" t="s">
        <v>911</v>
      </c>
      <c r="H59" s="1" t="s">
        <v>910</v>
      </c>
      <c r="I59" s="3" t="s">
        <v>818</v>
      </c>
    </row>
    <row r="60" spans="1:9">
      <c r="A60" s="3" t="s">
        <v>912</v>
      </c>
      <c r="B60" s="1" t="s">
        <v>913</v>
      </c>
      <c r="C60" s="1" t="s">
        <v>913</v>
      </c>
      <c r="D60" s="1" t="s">
        <v>782</v>
      </c>
      <c r="E60" s="1" t="s">
        <v>108</v>
      </c>
      <c r="F60" s="1" t="s">
        <v>911</v>
      </c>
      <c r="G60" s="1" t="s">
        <v>911</v>
      </c>
      <c r="H60" s="1" t="s">
        <v>913</v>
      </c>
      <c r="I60" s="3" t="s">
        <v>818</v>
      </c>
    </row>
    <row r="61" spans="1:9">
      <c r="A61" s="3" t="s">
        <v>914</v>
      </c>
      <c r="B61" s="1" t="s">
        <v>915</v>
      </c>
      <c r="C61" s="1" t="s">
        <v>915</v>
      </c>
      <c r="D61" s="1" t="s">
        <v>782</v>
      </c>
      <c r="E61" s="1" t="s">
        <v>108</v>
      </c>
      <c r="F61" s="1" t="s">
        <v>911</v>
      </c>
      <c r="G61" s="1" t="s">
        <v>911</v>
      </c>
      <c r="H61" s="1" t="s">
        <v>915</v>
      </c>
      <c r="I61" s="3" t="s">
        <v>818</v>
      </c>
    </row>
    <row r="62" spans="1:9">
      <c r="A62" s="3" t="s">
        <v>916</v>
      </c>
      <c r="B62" s="1" t="s">
        <v>917</v>
      </c>
      <c r="C62" s="1" t="s">
        <v>917</v>
      </c>
      <c r="D62" s="1" t="s">
        <v>782</v>
      </c>
      <c r="E62" s="1" t="s">
        <v>108</v>
      </c>
      <c r="F62" s="1" t="s">
        <v>911</v>
      </c>
      <c r="G62" s="1" t="s">
        <v>911</v>
      </c>
      <c r="H62" s="1" t="s">
        <v>917</v>
      </c>
      <c r="I62" s="3" t="s">
        <v>818</v>
      </c>
    </row>
    <row r="63" spans="1:9">
      <c r="A63" s="3" t="s">
        <v>918</v>
      </c>
      <c r="B63" s="1" t="s">
        <v>919</v>
      </c>
      <c r="C63" s="1" t="s">
        <v>919</v>
      </c>
      <c r="D63" s="1" t="s">
        <v>782</v>
      </c>
      <c r="E63" s="1" t="s">
        <v>108</v>
      </c>
      <c r="F63" s="1" t="s">
        <v>911</v>
      </c>
      <c r="G63" s="1" t="s">
        <v>911</v>
      </c>
      <c r="H63" s="1" t="s">
        <v>919</v>
      </c>
      <c r="I63" s="3" t="s">
        <v>818</v>
      </c>
    </row>
    <row r="64" spans="1:9">
      <c r="A64" s="3" t="s">
        <v>920</v>
      </c>
      <c r="B64" s="1" t="s">
        <v>921</v>
      </c>
      <c r="C64" s="1" t="s">
        <v>921</v>
      </c>
      <c r="D64" s="1" t="s">
        <v>782</v>
      </c>
      <c r="E64" s="1" t="s">
        <v>108</v>
      </c>
      <c r="F64" s="1" t="s">
        <v>911</v>
      </c>
      <c r="G64" s="1" t="s">
        <v>911</v>
      </c>
      <c r="H64" s="1" t="s">
        <v>921</v>
      </c>
      <c r="I64" s="3" t="s">
        <v>818</v>
      </c>
    </row>
    <row r="65" spans="1:9">
      <c r="A65" s="3" t="s">
        <v>922</v>
      </c>
      <c r="B65" s="1" t="s">
        <v>923</v>
      </c>
      <c r="C65" s="1" t="s">
        <v>923</v>
      </c>
      <c r="D65" s="1" t="s">
        <v>782</v>
      </c>
      <c r="E65" s="1" t="s">
        <v>108</v>
      </c>
      <c r="F65" s="1" t="s">
        <v>911</v>
      </c>
      <c r="G65" s="1" t="s">
        <v>911</v>
      </c>
      <c r="H65" s="1" t="s">
        <v>923</v>
      </c>
      <c r="I65" s="3" t="s">
        <v>818</v>
      </c>
    </row>
    <row r="66" spans="1:9">
      <c r="A66" s="3" t="s">
        <v>924</v>
      </c>
      <c r="B66" s="1" t="s">
        <v>925</v>
      </c>
      <c r="C66" s="1" t="s">
        <v>925</v>
      </c>
      <c r="D66" s="1" t="s">
        <v>782</v>
      </c>
      <c r="E66" s="1" t="s">
        <v>108</v>
      </c>
      <c r="F66" s="1" t="s">
        <v>911</v>
      </c>
      <c r="G66" s="1" t="s">
        <v>911</v>
      </c>
      <c r="H66" s="1" t="s">
        <v>925</v>
      </c>
      <c r="I66" s="3" t="s">
        <v>818</v>
      </c>
    </row>
    <row r="67" spans="1:9">
      <c r="A67" s="3" t="s">
        <v>926</v>
      </c>
      <c r="B67" s="1" t="s">
        <v>927</v>
      </c>
      <c r="C67" s="1" t="s">
        <v>927</v>
      </c>
      <c r="D67" s="1" t="s">
        <v>782</v>
      </c>
      <c r="E67" s="1" t="s">
        <v>108</v>
      </c>
      <c r="F67" s="1" t="s">
        <v>911</v>
      </c>
      <c r="G67" s="1" t="s">
        <v>911</v>
      </c>
      <c r="H67" s="1" t="s">
        <v>927</v>
      </c>
      <c r="I67" s="3" t="s">
        <v>818</v>
      </c>
    </row>
    <row r="68" spans="1:9">
      <c r="A68" s="3" t="s">
        <v>928</v>
      </c>
      <c r="B68" s="1" t="s">
        <v>929</v>
      </c>
      <c r="C68" s="1" t="s">
        <v>929</v>
      </c>
      <c r="D68" s="1" t="s">
        <v>782</v>
      </c>
      <c r="E68" s="1" t="s">
        <v>108</v>
      </c>
      <c r="F68" s="1" t="s">
        <v>930</v>
      </c>
      <c r="G68" s="1" t="s">
        <v>930</v>
      </c>
      <c r="H68" s="1" t="s">
        <v>929</v>
      </c>
      <c r="I68" s="3" t="s">
        <v>818</v>
      </c>
    </row>
    <row r="69" spans="1:9">
      <c r="A69" s="3" t="s">
        <v>931</v>
      </c>
      <c r="B69" s="1" t="s">
        <v>932</v>
      </c>
      <c r="C69" s="1" t="s">
        <v>932</v>
      </c>
      <c r="D69" s="1" t="s">
        <v>782</v>
      </c>
      <c r="E69" s="1" t="s">
        <v>108</v>
      </c>
      <c r="F69" s="1" t="s">
        <v>930</v>
      </c>
      <c r="G69" s="1" t="s">
        <v>930</v>
      </c>
      <c r="H69" s="1" t="s">
        <v>932</v>
      </c>
      <c r="I69" s="3" t="s">
        <v>818</v>
      </c>
    </row>
    <row r="70" spans="1:9">
      <c r="A70" s="3" t="s">
        <v>933</v>
      </c>
      <c r="B70" s="1" t="s">
        <v>934</v>
      </c>
      <c r="C70" s="1" t="s">
        <v>934</v>
      </c>
      <c r="D70" s="1" t="s">
        <v>782</v>
      </c>
      <c r="E70" s="1" t="s">
        <v>108</v>
      </c>
      <c r="F70" s="1" t="s">
        <v>935</v>
      </c>
      <c r="G70" s="1" t="s">
        <v>936</v>
      </c>
      <c r="H70" s="1" t="s">
        <v>934</v>
      </c>
      <c r="I70" s="3" t="s">
        <v>818</v>
      </c>
    </row>
    <row r="71" spans="1:9">
      <c r="A71" s="3" t="s">
        <v>937</v>
      </c>
      <c r="B71" s="1" t="s">
        <v>938</v>
      </c>
      <c r="C71" s="1" t="s">
        <v>938</v>
      </c>
      <c r="D71" s="1" t="s">
        <v>782</v>
      </c>
      <c r="E71" s="1" t="s">
        <v>108</v>
      </c>
      <c r="F71" s="1" t="s">
        <v>935</v>
      </c>
      <c r="G71" s="1" t="s">
        <v>939</v>
      </c>
      <c r="H71" s="1" t="s">
        <v>938</v>
      </c>
      <c r="I71" s="3" t="s">
        <v>818</v>
      </c>
    </row>
    <row r="72" spans="1:9">
      <c r="A72" s="3" t="s">
        <v>940</v>
      </c>
      <c r="B72" s="1" t="s">
        <v>941</v>
      </c>
      <c r="C72" s="1" t="s">
        <v>941</v>
      </c>
      <c r="D72" s="1" t="s">
        <v>782</v>
      </c>
      <c r="E72" s="1" t="s">
        <v>108</v>
      </c>
      <c r="F72" s="1" t="s">
        <v>935</v>
      </c>
      <c r="G72" s="1" t="s">
        <v>939</v>
      </c>
      <c r="H72" s="1" t="s">
        <v>941</v>
      </c>
      <c r="I72" s="3" t="s">
        <v>818</v>
      </c>
    </row>
    <row r="73" spans="1:9">
      <c r="A73" s="3" t="s">
        <v>942</v>
      </c>
      <c r="B73" s="1" t="s">
        <v>943</v>
      </c>
      <c r="C73" s="1" t="s">
        <v>943</v>
      </c>
      <c r="D73" s="1" t="s">
        <v>782</v>
      </c>
      <c r="E73" s="1" t="s">
        <v>108</v>
      </c>
      <c r="F73" s="1" t="s">
        <v>935</v>
      </c>
      <c r="G73" s="1" t="s">
        <v>939</v>
      </c>
      <c r="H73" s="1" t="s">
        <v>943</v>
      </c>
      <c r="I73" s="3" t="s">
        <v>818</v>
      </c>
    </row>
    <row r="74" spans="1:9">
      <c r="A74" s="3" t="s">
        <v>944</v>
      </c>
      <c r="B74" s="1" t="s">
        <v>945</v>
      </c>
      <c r="C74" s="1" t="s">
        <v>945</v>
      </c>
      <c r="D74" s="1" t="s">
        <v>782</v>
      </c>
      <c r="E74" s="1" t="s">
        <v>108</v>
      </c>
      <c r="F74" s="1" t="s">
        <v>930</v>
      </c>
      <c r="G74" s="1" t="s">
        <v>930</v>
      </c>
      <c r="H74" s="1" t="s">
        <v>945</v>
      </c>
      <c r="I74" s="3" t="s">
        <v>818</v>
      </c>
    </row>
    <row r="75" spans="1:9">
      <c r="A75" s="3" t="s">
        <v>946</v>
      </c>
      <c r="B75" s="1" t="s">
        <v>947</v>
      </c>
      <c r="C75" s="1" t="s">
        <v>947</v>
      </c>
      <c r="D75" s="1" t="s">
        <v>782</v>
      </c>
      <c r="E75" s="1" t="s">
        <v>108</v>
      </c>
      <c r="F75" s="1" t="s">
        <v>930</v>
      </c>
      <c r="G75" s="1" t="s">
        <v>930</v>
      </c>
      <c r="H75" s="1" t="s">
        <v>947</v>
      </c>
      <c r="I75" s="3" t="s">
        <v>818</v>
      </c>
    </row>
    <row r="76" spans="1:9">
      <c r="A76" s="3" t="s">
        <v>948</v>
      </c>
      <c r="B76" s="1" t="s">
        <v>949</v>
      </c>
      <c r="C76" s="1" t="s">
        <v>949</v>
      </c>
      <c r="D76" s="1" t="s">
        <v>782</v>
      </c>
      <c r="E76" s="1" t="s">
        <v>108</v>
      </c>
      <c r="F76" s="1" t="s">
        <v>930</v>
      </c>
      <c r="G76" s="1" t="s">
        <v>930</v>
      </c>
      <c r="H76" s="1" t="s">
        <v>949</v>
      </c>
      <c r="I76" s="3" t="s">
        <v>818</v>
      </c>
    </row>
    <row r="77" spans="1:9">
      <c r="A77" s="3" t="s">
        <v>950</v>
      </c>
      <c r="B77" s="1" t="s">
        <v>951</v>
      </c>
      <c r="C77" s="1" t="s">
        <v>951</v>
      </c>
      <c r="D77" s="1" t="s">
        <v>782</v>
      </c>
      <c r="E77" s="1" t="s">
        <v>108</v>
      </c>
      <c r="F77" s="1" t="s">
        <v>930</v>
      </c>
      <c r="G77" s="1" t="s">
        <v>930</v>
      </c>
      <c r="H77" s="1" t="s">
        <v>951</v>
      </c>
      <c r="I77" s="3" t="s">
        <v>818</v>
      </c>
    </row>
    <row r="78" spans="1:9">
      <c r="A78" s="3" t="s">
        <v>952</v>
      </c>
      <c r="B78" s="1" t="s">
        <v>953</v>
      </c>
      <c r="C78" s="1" t="s">
        <v>953</v>
      </c>
      <c r="D78" s="1" t="s">
        <v>782</v>
      </c>
      <c r="E78" s="1" t="s">
        <v>108</v>
      </c>
      <c r="F78" s="1" t="s">
        <v>930</v>
      </c>
      <c r="G78" s="1" t="s">
        <v>930</v>
      </c>
      <c r="H78" s="1" t="s">
        <v>953</v>
      </c>
      <c r="I78" s="3" t="s">
        <v>818</v>
      </c>
    </row>
    <row r="79" spans="1:9">
      <c r="A79" s="3" t="s">
        <v>954</v>
      </c>
      <c r="B79" s="1" t="s">
        <v>955</v>
      </c>
      <c r="C79" s="1" t="s">
        <v>955</v>
      </c>
      <c r="D79" s="1" t="s">
        <v>782</v>
      </c>
      <c r="E79" s="1" t="s">
        <v>108</v>
      </c>
      <c r="F79" s="1" t="s">
        <v>930</v>
      </c>
      <c r="G79" s="1" t="s">
        <v>930</v>
      </c>
      <c r="H79" s="1" t="s">
        <v>955</v>
      </c>
      <c r="I79" s="3" t="s">
        <v>818</v>
      </c>
    </row>
    <row r="80" spans="1:9">
      <c r="A80" s="3" t="s">
        <v>956</v>
      </c>
      <c r="B80" s="1" t="s">
        <v>957</v>
      </c>
      <c r="C80" s="1" t="s">
        <v>957</v>
      </c>
      <c r="D80" s="1" t="s">
        <v>782</v>
      </c>
      <c r="E80" s="1" t="s">
        <v>108</v>
      </c>
      <c r="F80" s="1" t="s">
        <v>930</v>
      </c>
      <c r="G80" s="1" t="s">
        <v>930</v>
      </c>
      <c r="H80" s="1" t="s">
        <v>957</v>
      </c>
      <c r="I80" s="3" t="s">
        <v>818</v>
      </c>
    </row>
    <row r="81" spans="1:9">
      <c r="A81" s="3" t="s">
        <v>958</v>
      </c>
      <c r="B81" s="1" t="s">
        <v>959</v>
      </c>
      <c r="C81" s="1" t="s">
        <v>959</v>
      </c>
      <c r="D81" s="1" t="s">
        <v>782</v>
      </c>
      <c r="E81" s="1" t="s">
        <v>108</v>
      </c>
      <c r="F81" s="1" t="s">
        <v>930</v>
      </c>
      <c r="G81" s="1" t="s">
        <v>930</v>
      </c>
      <c r="H81" s="1" t="s">
        <v>959</v>
      </c>
      <c r="I81" s="3" t="s">
        <v>818</v>
      </c>
    </row>
    <row r="82" spans="1:9">
      <c r="A82" s="3" t="s">
        <v>960</v>
      </c>
      <c r="B82" s="1" t="s">
        <v>961</v>
      </c>
      <c r="C82" s="1" t="s">
        <v>961</v>
      </c>
      <c r="D82" s="1" t="s">
        <v>782</v>
      </c>
      <c r="E82" s="1" t="s">
        <v>108</v>
      </c>
      <c r="F82" s="1" t="s">
        <v>930</v>
      </c>
      <c r="G82" s="1" t="s">
        <v>930</v>
      </c>
      <c r="H82" s="1" t="s">
        <v>961</v>
      </c>
      <c r="I82" s="3" t="s">
        <v>818</v>
      </c>
    </row>
    <row r="83" spans="1:9">
      <c r="A83" s="3" t="s">
        <v>962</v>
      </c>
      <c r="B83" s="1" t="s">
        <v>963</v>
      </c>
      <c r="C83" s="1" t="s">
        <v>963</v>
      </c>
      <c r="D83" s="1" t="s">
        <v>782</v>
      </c>
      <c r="E83" s="1" t="s">
        <v>108</v>
      </c>
      <c r="F83" s="1" t="s">
        <v>930</v>
      </c>
      <c r="G83" s="1" t="s">
        <v>930</v>
      </c>
      <c r="H83" s="1" t="s">
        <v>963</v>
      </c>
      <c r="I83" s="3" t="s">
        <v>818</v>
      </c>
    </row>
    <row r="84" spans="1:9">
      <c r="A84" s="3" t="s">
        <v>964</v>
      </c>
      <c r="B84" s="1" t="s">
        <v>965</v>
      </c>
      <c r="C84" s="1" t="s">
        <v>965</v>
      </c>
      <c r="D84" s="1" t="s">
        <v>782</v>
      </c>
      <c r="E84" s="1" t="s">
        <v>108</v>
      </c>
      <c r="F84" s="1" t="s">
        <v>966</v>
      </c>
      <c r="G84" s="1" t="s">
        <v>965</v>
      </c>
      <c r="H84" s="1" t="s">
        <v>965</v>
      </c>
      <c r="I84" s="3" t="s">
        <v>818</v>
      </c>
    </row>
    <row r="85" spans="1:9">
      <c r="A85" s="3" t="s">
        <v>967</v>
      </c>
      <c r="B85" s="1" t="s">
        <v>968</v>
      </c>
      <c r="C85" s="1" t="s">
        <v>968</v>
      </c>
      <c r="D85" s="1" t="s">
        <v>782</v>
      </c>
      <c r="E85" s="1" t="s">
        <v>108</v>
      </c>
      <c r="F85" s="1" t="s">
        <v>966</v>
      </c>
      <c r="G85" s="1" t="s">
        <v>968</v>
      </c>
      <c r="H85" s="1" t="s">
        <v>968</v>
      </c>
      <c r="I85" s="3" t="s">
        <v>818</v>
      </c>
    </row>
    <row r="86" spans="1:9">
      <c r="A86" s="3" t="s">
        <v>969</v>
      </c>
      <c r="B86" s="1" t="s">
        <v>970</v>
      </c>
      <c r="C86" s="1" t="s">
        <v>970</v>
      </c>
      <c r="D86" s="1" t="s">
        <v>782</v>
      </c>
      <c r="E86" s="1" t="s">
        <v>108</v>
      </c>
      <c r="F86" s="1" t="s">
        <v>966</v>
      </c>
      <c r="G86" s="1" t="s">
        <v>970</v>
      </c>
      <c r="H86" s="1" t="s">
        <v>970</v>
      </c>
      <c r="I86" s="3" t="s">
        <v>818</v>
      </c>
    </row>
    <row r="87" spans="1:9">
      <c r="A87" s="3" t="s">
        <v>971</v>
      </c>
      <c r="B87" s="1" t="s">
        <v>972</v>
      </c>
      <c r="C87" s="1" t="s">
        <v>972</v>
      </c>
      <c r="D87" s="1" t="s">
        <v>782</v>
      </c>
      <c r="E87" s="1" t="s">
        <v>108</v>
      </c>
      <c r="F87" s="1" t="s">
        <v>966</v>
      </c>
      <c r="G87" s="1" t="s">
        <v>972</v>
      </c>
      <c r="H87" s="1" t="s">
        <v>972</v>
      </c>
      <c r="I87" s="3" t="s">
        <v>818</v>
      </c>
    </row>
    <row r="88" spans="1:9">
      <c r="A88" s="3" t="s">
        <v>973</v>
      </c>
      <c r="B88" s="1" t="s">
        <v>974</v>
      </c>
      <c r="C88" s="1" t="s">
        <v>974</v>
      </c>
      <c r="D88" s="1" t="s">
        <v>782</v>
      </c>
      <c r="E88" s="1" t="s">
        <v>108</v>
      </c>
      <c r="F88" s="1" t="s">
        <v>966</v>
      </c>
      <c r="G88" s="1" t="s">
        <v>974</v>
      </c>
      <c r="H88" s="1" t="s">
        <v>974</v>
      </c>
      <c r="I88" s="3" t="s">
        <v>818</v>
      </c>
    </row>
    <row r="89" spans="1:9">
      <c r="A89" s="3" t="s">
        <v>975</v>
      </c>
      <c r="B89" s="1" t="s">
        <v>976</v>
      </c>
      <c r="C89" s="1" t="s">
        <v>976</v>
      </c>
      <c r="D89" s="1" t="s">
        <v>782</v>
      </c>
      <c r="E89" s="1" t="s">
        <v>108</v>
      </c>
      <c r="F89" s="1" t="s">
        <v>966</v>
      </c>
      <c r="G89" s="1" t="s">
        <v>976</v>
      </c>
      <c r="H89" s="1" t="s">
        <v>976</v>
      </c>
      <c r="I89" s="3" t="s">
        <v>818</v>
      </c>
    </row>
    <row r="90" spans="1:9">
      <c r="A90" s="3" t="s">
        <v>977</v>
      </c>
      <c r="B90" s="1" t="s">
        <v>978</v>
      </c>
      <c r="C90" s="1" t="s">
        <v>978</v>
      </c>
      <c r="D90" s="1" t="s">
        <v>782</v>
      </c>
      <c r="E90" s="1" t="s">
        <v>108</v>
      </c>
      <c r="F90" s="1" t="s">
        <v>966</v>
      </c>
      <c r="G90" s="1" t="s">
        <v>978</v>
      </c>
      <c r="H90" s="1" t="s">
        <v>978</v>
      </c>
      <c r="I90" s="3" t="s">
        <v>818</v>
      </c>
    </row>
    <row r="91" spans="1:9">
      <c r="A91" s="3" t="s">
        <v>979</v>
      </c>
      <c r="B91" s="1" t="s">
        <v>980</v>
      </c>
      <c r="C91" s="1" t="s">
        <v>980</v>
      </c>
      <c r="D91" s="1" t="s">
        <v>782</v>
      </c>
      <c r="E91" s="1" t="s">
        <v>108</v>
      </c>
      <c r="F91" s="1" t="s">
        <v>966</v>
      </c>
      <c r="G91" s="1" t="s">
        <v>980</v>
      </c>
      <c r="H91" s="1" t="s">
        <v>980</v>
      </c>
      <c r="I91" s="3" t="s">
        <v>818</v>
      </c>
    </row>
    <row r="92" spans="1:9">
      <c r="A92" s="3" t="s">
        <v>981</v>
      </c>
      <c r="B92" s="1" t="s">
        <v>982</v>
      </c>
      <c r="C92" s="1" t="s">
        <v>982</v>
      </c>
      <c r="D92" s="1" t="s">
        <v>782</v>
      </c>
      <c r="E92" s="1" t="s">
        <v>108</v>
      </c>
      <c r="F92" s="1" t="s">
        <v>966</v>
      </c>
      <c r="G92" s="1" t="s">
        <v>982</v>
      </c>
      <c r="H92" s="1" t="s">
        <v>982</v>
      </c>
      <c r="I92" s="3" t="s">
        <v>818</v>
      </c>
    </row>
    <row r="93" spans="1:9">
      <c r="A93" s="3" t="s">
        <v>983</v>
      </c>
      <c r="B93" s="1" t="s">
        <v>984</v>
      </c>
      <c r="C93" s="1" t="s">
        <v>984</v>
      </c>
      <c r="D93" s="1" t="s">
        <v>782</v>
      </c>
      <c r="E93" s="1" t="s">
        <v>108</v>
      </c>
      <c r="F93" s="1" t="s">
        <v>966</v>
      </c>
      <c r="G93" s="1" t="s">
        <v>984</v>
      </c>
      <c r="H93" s="1" t="s">
        <v>984</v>
      </c>
      <c r="I93" s="3" t="s">
        <v>818</v>
      </c>
    </row>
    <row r="94" spans="1:9">
      <c r="A94" s="3" t="s">
        <v>985</v>
      </c>
      <c r="B94" s="1" t="s">
        <v>986</v>
      </c>
      <c r="C94" s="1" t="s">
        <v>986</v>
      </c>
      <c r="D94" s="1" t="s">
        <v>782</v>
      </c>
      <c r="E94" s="1" t="s">
        <v>108</v>
      </c>
      <c r="F94" s="1" t="s">
        <v>966</v>
      </c>
      <c r="G94" s="1" t="s">
        <v>986</v>
      </c>
      <c r="H94" s="1" t="s">
        <v>986</v>
      </c>
      <c r="I94" s="3" t="s">
        <v>818</v>
      </c>
    </row>
    <row r="95" spans="1:9">
      <c r="A95" s="3" t="s">
        <v>987</v>
      </c>
      <c r="B95" s="1" t="s">
        <v>988</v>
      </c>
      <c r="C95" s="1" t="s">
        <v>988</v>
      </c>
      <c r="D95" s="1" t="s">
        <v>782</v>
      </c>
      <c r="E95" s="1" t="s">
        <v>108</v>
      </c>
      <c r="F95" s="1" t="s">
        <v>966</v>
      </c>
      <c r="G95" s="1" t="s">
        <v>988</v>
      </c>
      <c r="H95" s="1" t="s">
        <v>988</v>
      </c>
      <c r="I95" s="3" t="s">
        <v>818</v>
      </c>
    </row>
    <row r="96" spans="1:9">
      <c r="A96" s="3" t="s">
        <v>989</v>
      </c>
      <c r="B96" s="1" t="s">
        <v>990</v>
      </c>
      <c r="C96" s="1" t="s">
        <v>990</v>
      </c>
      <c r="D96" s="1" t="s">
        <v>782</v>
      </c>
      <c r="E96" s="1" t="s">
        <v>108</v>
      </c>
      <c r="F96" s="1" t="s">
        <v>966</v>
      </c>
      <c r="G96" s="1" t="s">
        <v>990</v>
      </c>
      <c r="H96" s="1" t="s">
        <v>990</v>
      </c>
      <c r="I96" s="3" t="s">
        <v>818</v>
      </c>
    </row>
    <row r="97" spans="1:9">
      <c r="A97" s="3" t="s">
        <v>991</v>
      </c>
      <c r="B97" s="1" t="s">
        <v>992</v>
      </c>
      <c r="C97" s="1" t="s">
        <v>992</v>
      </c>
      <c r="D97" s="1" t="s">
        <v>782</v>
      </c>
      <c r="E97" s="1" t="s">
        <v>108</v>
      </c>
      <c r="F97" s="1" t="s">
        <v>966</v>
      </c>
      <c r="G97" s="1" t="s">
        <v>992</v>
      </c>
      <c r="H97" s="1" t="s">
        <v>992</v>
      </c>
      <c r="I97" s="3" t="s">
        <v>818</v>
      </c>
    </row>
    <row r="98" spans="1:9">
      <c r="A98" s="3" t="s">
        <v>993</v>
      </c>
      <c r="B98" s="1" t="s">
        <v>994</v>
      </c>
      <c r="C98" s="1" t="s">
        <v>994</v>
      </c>
      <c r="D98" s="1" t="s">
        <v>782</v>
      </c>
      <c r="E98" s="1" t="s">
        <v>108</v>
      </c>
      <c r="F98" s="1" t="s">
        <v>966</v>
      </c>
      <c r="G98" s="1" t="s">
        <v>994</v>
      </c>
      <c r="H98" s="1" t="s">
        <v>994</v>
      </c>
      <c r="I98" s="3" t="s">
        <v>818</v>
      </c>
    </row>
    <row r="99" spans="1:9">
      <c r="A99" s="3" t="s">
        <v>995</v>
      </c>
      <c r="B99" s="1" t="s">
        <v>996</v>
      </c>
      <c r="C99" s="1" t="s">
        <v>996</v>
      </c>
      <c r="D99" s="1" t="s">
        <v>782</v>
      </c>
      <c r="E99" s="1" t="s">
        <v>108</v>
      </c>
      <c r="F99" s="1" t="s">
        <v>966</v>
      </c>
      <c r="G99" s="1" t="s">
        <v>996</v>
      </c>
      <c r="H99" s="1" t="s">
        <v>996</v>
      </c>
      <c r="I99" s="3" t="s">
        <v>818</v>
      </c>
    </row>
    <row r="100" spans="1:9">
      <c r="A100" s="3" t="s">
        <v>997</v>
      </c>
      <c r="B100" s="1" t="s">
        <v>998</v>
      </c>
      <c r="C100" s="1" t="s">
        <v>998</v>
      </c>
      <c r="D100" s="1" t="s">
        <v>782</v>
      </c>
      <c r="E100" s="1" t="s">
        <v>108</v>
      </c>
      <c r="F100" s="1" t="s">
        <v>966</v>
      </c>
      <c r="G100" s="1" t="s">
        <v>998</v>
      </c>
      <c r="H100" s="1" t="s">
        <v>998</v>
      </c>
      <c r="I100" s="3" t="s">
        <v>818</v>
      </c>
    </row>
    <row r="101" spans="1:9">
      <c r="A101" s="3" t="s">
        <v>999</v>
      </c>
      <c r="B101" s="1" t="s">
        <v>1000</v>
      </c>
      <c r="C101" s="1" t="s">
        <v>1000</v>
      </c>
      <c r="D101" s="1" t="s">
        <v>782</v>
      </c>
      <c r="E101" s="1" t="s">
        <v>108</v>
      </c>
      <c r="F101" s="1" t="s">
        <v>966</v>
      </c>
      <c r="G101" s="1" t="s">
        <v>1000</v>
      </c>
      <c r="H101" s="1" t="s">
        <v>1000</v>
      </c>
      <c r="I101" s="3" t="s">
        <v>818</v>
      </c>
    </row>
    <row r="102" spans="1:9">
      <c r="A102" s="3" t="s">
        <v>1001</v>
      </c>
      <c r="B102" s="1" t="s">
        <v>992</v>
      </c>
      <c r="C102" s="1" t="s">
        <v>992</v>
      </c>
      <c r="D102" s="1" t="s">
        <v>782</v>
      </c>
      <c r="E102" s="1" t="s">
        <v>108</v>
      </c>
      <c r="F102" s="1" t="s">
        <v>966</v>
      </c>
      <c r="G102" s="1" t="s">
        <v>966</v>
      </c>
      <c r="H102" s="1" t="s">
        <v>992</v>
      </c>
      <c r="I102" s="3" t="s">
        <v>818</v>
      </c>
    </row>
    <row r="103" spans="1:9">
      <c r="A103" s="3" t="s">
        <v>1002</v>
      </c>
      <c r="B103" s="1" t="s">
        <v>974</v>
      </c>
      <c r="C103" s="1" t="s">
        <v>974</v>
      </c>
      <c r="D103" s="1" t="s">
        <v>782</v>
      </c>
      <c r="E103" s="1" t="s">
        <v>108</v>
      </c>
      <c r="F103" s="1" t="s">
        <v>966</v>
      </c>
      <c r="G103" s="1" t="s">
        <v>966</v>
      </c>
      <c r="H103" s="1" t="s">
        <v>974</v>
      </c>
      <c r="I103" s="3" t="s">
        <v>818</v>
      </c>
    </row>
    <row r="104" spans="1:9">
      <c r="A104" s="3" t="s">
        <v>1003</v>
      </c>
      <c r="B104" s="1" t="s">
        <v>1004</v>
      </c>
      <c r="C104" s="1" t="s">
        <v>1004</v>
      </c>
      <c r="D104" s="1" t="s">
        <v>782</v>
      </c>
      <c r="E104" s="1" t="s">
        <v>108</v>
      </c>
      <c r="F104" s="1" t="s">
        <v>1005</v>
      </c>
      <c r="G104" s="1" t="s">
        <v>1005</v>
      </c>
      <c r="H104" s="1" t="s">
        <v>1004</v>
      </c>
      <c r="I104" s="3" t="s">
        <v>818</v>
      </c>
    </row>
    <row r="105" spans="1:9">
      <c r="A105" s="3" t="s">
        <v>1006</v>
      </c>
      <c r="B105" s="1" t="s">
        <v>1007</v>
      </c>
      <c r="C105" s="1" t="s">
        <v>1007</v>
      </c>
      <c r="D105" s="1" t="s">
        <v>782</v>
      </c>
      <c r="E105" s="1" t="s">
        <v>108</v>
      </c>
      <c r="F105" s="1" t="s">
        <v>1005</v>
      </c>
      <c r="G105" s="1" t="s">
        <v>1005</v>
      </c>
      <c r="H105" s="1" t="s">
        <v>1007</v>
      </c>
      <c r="I105" s="3" t="s">
        <v>818</v>
      </c>
    </row>
    <row r="106" spans="1:9">
      <c r="A106" s="3" t="s">
        <v>1008</v>
      </c>
      <c r="B106" s="1" t="s">
        <v>1009</v>
      </c>
      <c r="C106" s="1" t="s">
        <v>1009</v>
      </c>
      <c r="D106" s="1" t="s">
        <v>782</v>
      </c>
      <c r="E106" s="1" t="s">
        <v>108</v>
      </c>
      <c r="F106" s="1" t="s">
        <v>1005</v>
      </c>
      <c r="G106" s="1" t="s">
        <v>1005</v>
      </c>
      <c r="H106" s="1" t="s">
        <v>1009</v>
      </c>
      <c r="I106" s="3" t="s">
        <v>818</v>
      </c>
    </row>
    <row r="107" spans="1:9">
      <c r="A107" s="3" t="s">
        <v>1010</v>
      </c>
      <c r="B107" s="1" t="s">
        <v>1011</v>
      </c>
      <c r="C107" s="1" t="s">
        <v>1011</v>
      </c>
      <c r="D107" s="1" t="s">
        <v>782</v>
      </c>
      <c r="E107" s="1" t="s">
        <v>108</v>
      </c>
      <c r="F107" s="1" t="s">
        <v>1005</v>
      </c>
      <c r="G107" s="1" t="s">
        <v>1005</v>
      </c>
      <c r="H107" s="1" t="s">
        <v>1011</v>
      </c>
      <c r="I107" s="3" t="s">
        <v>818</v>
      </c>
    </row>
    <row r="108" spans="1:9">
      <c r="A108" s="3" t="s">
        <v>1012</v>
      </c>
      <c r="B108" s="1" t="s">
        <v>1013</v>
      </c>
      <c r="C108" s="1" t="s">
        <v>1013</v>
      </c>
      <c r="D108" s="1" t="s">
        <v>782</v>
      </c>
      <c r="E108" s="1" t="s">
        <v>108</v>
      </c>
      <c r="F108" s="1" t="s">
        <v>1005</v>
      </c>
      <c r="G108" s="1" t="s">
        <v>1005</v>
      </c>
      <c r="H108" s="1" t="s">
        <v>1013</v>
      </c>
      <c r="I108" s="3" t="s">
        <v>818</v>
      </c>
    </row>
    <row r="109" spans="1:9">
      <c r="A109" s="3" t="s">
        <v>1014</v>
      </c>
      <c r="B109" s="1" t="s">
        <v>1015</v>
      </c>
      <c r="C109" s="1" t="s">
        <v>1015</v>
      </c>
      <c r="D109" s="1" t="s">
        <v>782</v>
      </c>
      <c r="E109" s="1" t="s">
        <v>108</v>
      </c>
      <c r="F109" s="1" t="s">
        <v>1005</v>
      </c>
      <c r="G109" s="1" t="s">
        <v>1005</v>
      </c>
      <c r="H109" s="1" t="s">
        <v>1015</v>
      </c>
      <c r="I109" s="3" t="s">
        <v>818</v>
      </c>
    </row>
    <row r="110" spans="1:9">
      <c r="A110" s="3" t="s">
        <v>1016</v>
      </c>
      <c r="B110" s="1" t="s">
        <v>1017</v>
      </c>
      <c r="C110" s="1" t="s">
        <v>1017</v>
      </c>
      <c r="D110" s="1" t="s">
        <v>782</v>
      </c>
      <c r="E110" s="1" t="s">
        <v>108</v>
      </c>
      <c r="F110" s="1" t="s">
        <v>1005</v>
      </c>
      <c r="G110" s="1" t="s">
        <v>1005</v>
      </c>
      <c r="H110" s="1" t="s">
        <v>1017</v>
      </c>
      <c r="I110" s="3" t="s">
        <v>818</v>
      </c>
    </row>
    <row r="111" spans="1:9">
      <c r="A111" s="3" t="s">
        <v>1018</v>
      </c>
      <c r="B111" s="1" t="s">
        <v>1019</v>
      </c>
      <c r="C111" s="1" t="s">
        <v>1019</v>
      </c>
      <c r="D111" s="1" t="s">
        <v>782</v>
      </c>
      <c r="E111" s="1" t="s">
        <v>108</v>
      </c>
      <c r="F111" s="1" t="s">
        <v>1005</v>
      </c>
      <c r="G111" s="1" t="s">
        <v>1005</v>
      </c>
      <c r="H111" s="1" t="s">
        <v>1019</v>
      </c>
      <c r="I111" s="3" t="s">
        <v>818</v>
      </c>
    </row>
    <row r="112" spans="1:9">
      <c r="A112" s="3" t="s">
        <v>1020</v>
      </c>
      <c r="B112" s="1" t="s">
        <v>1021</v>
      </c>
      <c r="C112" s="1" t="s">
        <v>1021</v>
      </c>
      <c r="D112" s="1" t="s">
        <v>782</v>
      </c>
      <c r="E112" s="1" t="s">
        <v>108</v>
      </c>
      <c r="F112" s="1" t="s">
        <v>1005</v>
      </c>
      <c r="G112" s="1" t="s">
        <v>1005</v>
      </c>
      <c r="H112" s="1" t="s">
        <v>1021</v>
      </c>
      <c r="I112" s="3" t="s">
        <v>818</v>
      </c>
    </row>
    <row r="113" spans="1:9">
      <c r="A113" s="3" t="s">
        <v>1022</v>
      </c>
      <c r="B113" s="1" t="s">
        <v>1023</v>
      </c>
      <c r="C113" s="1" t="s">
        <v>1023</v>
      </c>
      <c r="D113" s="1" t="s">
        <v>782</v>
      </c>
      <c r="E113" s="1" t="s">
        <v>108</v>
      </c>
      <c r="F113" s="1" t="s">
        <v>1005</v>
      </c>
      <c r="G113" s="1" t="s">
        <v>1005</v>
      </c>
      <c r="H113" s="1" t="s">
        <v>1023</v>
      </c>
      <c r="I113" s="3" t="s">
        <v>818</v>
      </c>
    </row>
    <row r="114" spans="1:9">
      <c r="A114" s="3" t="s">
        <v>131</v>
      </c>
      <c r="B114" s="1" t="s">
        <v>128</v>
      </c>
      <c r="C114" s="1" t="s">
        <v>128</v>
      </c>
      <c r="D114" s="1" t="s">
        <v>782</v>
      </c>
      <c r="E114" s="1" t="s">
        <v>108</v>
      </c>
      <c r="F114" s="1" t="s">
        <v>109</v>
      </c>
      <c r="G114" s="1" t="s">
        <v>109</v>
      </c>
      <c r="H114" s="1" t="s">
        <v>128</v>
      </c>
      <c r="I114" s="3" t="s">
        <v>818</v>
      </c>
    </row>
    <row r="115" spans="1:9">
      <c r="A115" s="3" t="s">
        <v>251</v>
      </c>
      <c r="B115" s="1" t="s">
        <v>248</v>
      </c>
      <c r="C115" s="1" t="s">
        <v>248</v>
      </c>
      <c r="D115" s="1" t="s">
        <v>782</v>
      </c>
      <c r="E115" s="1" t="s">
        <v>108</v>
      </c>
      <c r="F115" s="1" t="s">
        <v>109</v>
      </c>
      <c r="G115" s="1" t="s">
        <v>109</v>
      </c>
      <c r="H115" s="1" t="s">
        <v>248</v>
      </c>
      <c r="I115" s="3" t="s">
        <v>818</v>
      </c>
    </row>
    <row r="116" spans="1:9">
      <c r="A116" s="3" t="s">
        <v>114</v>
      </c>
      <c r="B116" s="1" t="s">
        <v>110</v>
      </c>
      <c r="C116" s="1" t="s">
        <v>110</v>
      </c>
      <c r="D116" s="1" t="s">
        <v>782</v>
      </c>
      <c r="E116" s="1" t="s">
        <v>108</v>
      </c>
      <c r="F116" s="1" t="s">
        <v>109</v>
      </c>
      <c r="G116" s="1" t="s">
        <v>109</v>
      </c>
      <c r="H116" s="1" t="s">
        <v>110</v>
      </c>
      <c r="I116" s="3" t="s">
        <v>818</v>
      </c>
    </row>
    <row r="117" spans="1:9">
      <c r="A117" s="3" t="s">
        <v>1024</v>
      </c>
      <c r="B117" s="1" t="s">
        <v>1025</v>
      </c>
      <c r="C117" s="1" t="s">
        <v>1025</v>
      </c>
      <c r="D117" s="1" t="s">
        <v>782</v>
      </c>
      <c r="E117" s="1" t="s">
        <v>108</v>
      </c>
      <c r="F117" s="1" t="s">
        <v>109</v>
      </c>
      <c r="G117" s="1" t="s">
        <v>109</v>
      </c>
      <c r="H117" s="1" t="s">
        <v>1025</v>
      </c>
      <c r="I117" s="3" t="s">
        <v>818</v>
      </c>
    </row>
    <row r="118" spans="1:9">
      <c r="A118" s="3" t="s">
        <v>145</v>
      </c>
      <c r="B118" s="1" t="s">
        <v>142</v>
      </c>
      <c r="C118" s="1" t="s">
        <v>142</v>
      </c>
      <c r="D118" s="1" t="s">
        <v>782</v>
      </c>
      <c r="E118" s="1" t="s">
        <v>108</v>
      </c>
      <c r="F118" s="1" t="s">
        <v>109</v>
      </c>
      <c r="G118" s="1" t="s">
        <v>109</v>
      </c>
      <c r="H118" s="1" t="s">
        <v>142</v>
      </c>
      <c r="I118" s="3" t="s">
        <v>818</v>
      </c>
    </row>
    <row r="119" spans="1:9">
      <c r="A119" s="3" t="s">
        <v>230</v>
      </c>
      <c r="B119" s="1" t="s">
        <v>227</v>
      </c>
      <c r="C119" s="1" t="s">
        <v>227</v>
      </c>
      <c r="D119" s="1" t="s">
        <v>782</v>
      </c>
      <c r="E119" s="1" t="s">
        <v>108</v>
      </c>
      <c r="F119" s="1" t="s">
        <v>109</v>
      </c>
      <c r="G119" s="1" t="s">
        <v>109</v>
      </c>
      <c r="H119" s="1" t="s">
        <v>227</v>
      </c>
      <c r="I119" s="3" t="s">
        <v>818</v>
      </c>
    </row>
    <row r="120" spans="1:9">
      <c r="A120" s="3" t="s">
        <v>1026</v>
      </c>
      <c r="B120" s="1" t="s">
        <v>1027</v>
      </c>
      <c r="C120" s="1" t="s">
        <v>1027</v>
      </c>
      <c r="D120" s="1" t="s">
        <v>782</v>
      </c>
      <c r="E120" s="1" t="s">
        <v>108</v>
      </c>
      <c r="F120" s="1" t="s">
        <v>109</v>
      </c>
      <c r="G120" s="1" t="s">
        <v>109</v>
      </c>
      <c r="H120" s="1" t="s">
        <v>1027</v>
      </c>
      <c r="I120" s="3" t="s">
        <v>818</v>
      </c>
    </row>
    <row r="121" spans="1:9">
      <c r="A121" s="3" t="s">
        <v>414</v>
      </c>
      <c r="B121" s="1" t="s">
        <v>411</v>
      </c>
      <c r="C121" s="1" t="s">
        <v>411</v>
      </c>
      <c r="D121" s="1" t="s">
        <v>782</v>
      </c>
      <c r="E121" s="1" t="s">
        <v>108</v>
      </c>
      <c r="F121" s="1" t="s">
        <v>109</v>
      </c>
      <c r="G121" s="1" t="s">
        <v>109</v>
      </c>
      <c r="H121" s="1" t="s">
        <v>411</v>
      </c>
      <c r="I121" s="3" t="s">
        <v>818</v>
      </c>
    </row>
    <row r="122" spans="1:9">
      <c r="A122" s="3" t="s">
        <v>334</v>
      </c>
      <c r="B122" s="1" t="s">
        <v>331</v>
      </c>
      <c r="C122" s="1" t="s">
        <v>331</v>
      </c>
      <c r="D122" s="1" t="s">
        <v>782</v>
      </c>
      <c r="E122" s="1" t="s">
        <v>108</v>
      </c>
      <c r="F122" s="1" t="s">
        <v>109</v>
      </c>
      <c r="G122" s="1" t="s">
        <v>109</v>
      </c>
      <c r="H122" s="1" t="s">
        <v>331</v>
      </c>
      <c r="I122" s="3" t="s">
        <v>818</v>
      </c>
    </row>
    <row r="123" spans="1:9">
      <c r="A123" s="3" t="s">
        <v>1028</v>
      </c>
      <c r="B123" s="1" t="s">
        <v>1029</v>
      </c>
      <c r="C123" s="1" t="s">
        <v>1029</v>
      </c>
      <c r="D123" s="1" t="s">
        <v>782</v>
      </c>
      <c r="E123" s="1" t="s">
        <v>108</v>
      </c>
      <c r="F123" s="1" t="s">
        <v>109</v>
      </c>
      <c r="G123" s="1" t="s">
        <v>109</v>
      </c>
      <c r="H123" s="1" t="s">
        <v>1029</v>
      </c>
      <c r="I123" s="3" t="s">
        <v>818</v>
      </c>
    </row>
    <row r="124" spans="1:9">
      <c r="A124" s="3" t="s">
        <v>293</v>
      </c>
      <c r="B124" s="1" t="s">
        <v>290</v>
      </c>
      <c r="C124" s="1" t="s">
        <v>290</v>
      </c>
      <c r="D124" s="1" t="s">
        <v>782</v>
      </c>
      <c r="E124" s="1" t="s">
        <v>108</v>
      </c>
      <c r="F124" s="1" t="s">
        <v>109</v>
      </c>
      <c r="G124" s="1" t="s">
        <v>109</v>
      </c>
      <c r="H124" s="1" t="s">
        <v>290</v>
      </c>
      <c r="I124" s="3" t="s">
        <v>818</v>
      </c>
    </row>
    <row r="125" spans="1:9">
      <c r="A125" s="3" t="s">
        <v>1030</v>
      </c>
      <c r="B125" s="1" t="s">
        <v>1031</v>
      </c>
      <c r="C125" s="1" t="s">
        <v>1031</v>
      </c>
      <c r="D125" s="1" t="s">
        <v>782</v>
      </c>
      <c r="E125" s="1" t="s">
        <v>108</v>
      </c>
      <c r="F125" s="1" t="s">
        <v>783</v>
      </c>
      <c r="G125" s="1" t="s">
        <v>802</v>
      </c>
      <c r="H125" s="1" t="s">
        <v>1031</v>
      </c>
      <c r="I125" s="3" t="s">
        <v>785</v>
      </c>
    </row>
    <row r="126" spans="1:9">
      <c r="A126" s="3" t="s">
        <v>1032</v>
      </c>
      <c r="B126" s="1" t="s">
        <v>1033</v>
      </c>
      <c r="C126" s="1" t="s">
        <v>1033</v>
      </c>
      <c r="D126" s="1" t="s">
        <v>782</v>
      </c>
      <c r="E126" s="1" t="s">
        <v>108</v>
      </c>
      <c r="F126" s="1" t="s">
        <v>783</v>
      </c>
      <c r="G126" s="1" t="s">
        <v>802</v>
      </c>
      <c r="H126" s="1" t="s">
        <v>1033</v>
      </c>
      <c r="I126" s="3" t="s">
        <v>785</v>
      </c>
    </row>
    <row r="127" spans="1:9">
      <c r="A127" s="3" t="s">
        <v>1034</v>
      </c>
      <c r="B127" s="1" t="s">
        <v>1035</v>
      </c>
      <c r="C127" s="1" t="s">
        <v>1035</v>
      </c>
      <c r="D127" s="1" t="s">
        <v>782</v>
      </c>
      <c r="E127" s="1" t="s">
        <v>108</v>
      </c>
      <c r="F127" s="1" t="s">
        <v>783</v>
      </c>
      <c r="G127" s="1" t="s">
        <v>827</v>
      </c>
      <c r="H127" s="1" t="s">
        <v>1035</v>
      </c>
      <c r="I127" s="3" t="s">
        <v>785</v>
      </c>
    </row>
    <row r="128" spans="1:9">
      <c r="A128" s="3" t="s">
        <v>1036</v>
      </c>
      <c r="B128" s="1" t="s">
        <v>1037</v>
      </c>
      <c r="C128" s="1" t="s">
        <v>1037</v>
      </c>
      <c r="D128" s="1" t="s">
        <v>782</v>
      </c>
      <c r="E128" s="1" t="s">
        <v>108</v>
      </c>
      <c r="F128" s="1" t="s">
        <v>783</v>
      </c>
      <c r="G128" s="1" t="s">
        <v>858</v>
      </c>
      <c r="H128" s="1" t="s">
        <v>1037</v>
      </c>
      <c r="I128" s="3" t="s">
        <v>785</v>
      </c>
    </row>
    <row r="129" spans="1:9">
      <c r="A129" s="3" t="s">
        <v>1038</v>
      </c>
      <c r="B129" s="1" t="s">
        <v>1039</v>
      </c>
      <c r="C129" s="1" t="s">
        <v>1039</v>
      </c>
      <c r="D129" s="1" t="s">
        <v>782</v>
      </c>
      <c r="E129" s="1" t="s">
        <v>108</v>
      </c>
      <c r="F129" s="1" t="s">
        <v>783</v>
      </c>
      <c r="G129" s="1" t="s">
        <v>858</v>
      </c>
      <c r="H129" s="1" t="s">
        <v>1039</v>
      </c>
      <c r="I129" s="3" t="s">
        <v>785</v>
      </c>
    </row>
    <row r="130" spans="1:9">
      <c r="A130" s="3" t="s">
        <v>1040</v>
      </c>
      <c r="B130" s="1" t="s">
        <v>1041</v>
      </c>
      <c r="C130" s="1" t="s">
        <v>1041</v>
      </c>
      <c r="D130" s="1" t="s">
        <v>782</v>
      </c>
      <c r="E130" s="1" t="s">
        <v>108</v>
      </c>
      <c r="F130" s="1" t="s">
        <v>783</v>
      </c>
      <c r="G130" s="1" t="s">
        <v>858</v>
      </c>
      <c r="H130" s="1" t="s">
        <v>1041</v>
      </c>
      <c r="I130" s="3" t="s">
        <v>785</v>
      </c>
    </row>
    <row r="131" spans="1:9">
      <c r="A131" s="3" t="s">
        <v>1042</v>
      </c>
      <c r="B131" s="1" t="s">
        <v>1043</v>
      </c>
      <c r="C131" s="1" t="s">
        <v>1043</v>
      </c>
      <c r="D131" s="1" t="s">
        <v>782</v>
      </c>
      <c r="E131" s="1" t="s">
        <v>108</v>
      </c>
      <c r="F131" s="1" t="s">
        <v>783</v>
      </c>
      <c r="G131" s="1" t="s">
        <v>858</v>
      </c>
      <c r="H131" s="1" t="s">
        <v>1043</v>
      </c>
      <c r="I131" s="3" t="s">
        <v>785</v>
      </c>
    </row>
    <row r="132" spans="1:9">
      <c r="A132" s="3" t="s">
        <v>1044</v>
      </c>
      <c r="B132" s="1" t="s">
        <v>1045</v>
      </c>
      <c r="C132" s="1" t="s">
        <v>1045</v>
      </c>
      <c r="D132" s="1" t="s">
        <v>782</v>
      </c>
      <c r="E132" s="1" t="s">
        <v>108</v>
      </c>
      <c r="F132" s="1" t="s">
        <v>783</v>
      </c>
      <c r="G132" s="1" t="s">
        <v>858</v>
      </c>
      <c r="H132" s="1" t="s">
        <v>1045</v>
      </c>
      <c r="I132" s="3" t="s">
        <v>785</v>
      </c>
    </row>
    <row r="133" spans="1:9">
      <c r="A133" s="3" t="s">
        <v>1046</v>
      </c>
      <c r="B133" s="1" t="s">
        <v>1047</v>
      </c>
      <c r="C133" s="1" t="s">
        <v>1047</v>
      </c>
      <c r="D133" s="1" t="s">
        <v>782</v>
      </c>
      <c r="E133" s="1" t="s">
        <v>108</v>
      </c>
      <c r="F133" s="1" t="s">
        <v>783</v>
      </c>
      <c r="G133" s="1" t="s">
        <v>858</v>
      </c>
      <c r="H133" s="1" t="s">
        <v>1047</v>
      </c>
      <c r="I133" s="3" t="s">
        <v>785</v>
      </c>
    </row>
    <row r="134" spans="1:9">
      <c r="A134" s="3" t="s">
        <v>1048</v>
      </c>
      <c r="B134" s="1" t="s">
        <v>1049</v>
      </c>
      <c r="C134" s="1" t="s">
        <v>1049</v>
      </c>
      <c r="D134" s="1" t="s">
        <v>782</v>
      </c>
      <c r="E134" s="1" t="s">
        <v>108</v>
      </c>
      <c r="F134" s="1" t="s">
        <v>783</v>
      </c>
      <c r="G134" s="1" t="s">
        <v>858</v>
      </c>
      <c r="H134" s="1" t="s">
        <v>1049</v>
      </c>
      <c r="I134" s="3" t="s">
        <v>785</v>
      </c>
    </row>
    <row r="135" spans="1:9">
      <c r="A135" s="3" t="s">
        <v>1050</v>
      </c>
      <c r="B135" s="1" t="s">
        <v>1051</v>
      </c>
      <c r="C135" s="1" t="s">
        <v>1051</v>
      </c>
      <c r="D135" s="1" t="s">
        <v>782</v>
      </c>
      <c r="E135" s="1" t="s">
        <v>108</v>
      </c>
      <c r="F135" s="1" t="s">
        <v>783</v>
      </c>
      <c r="G135" s="1" t="s">
        <v>858</v>
      </c>
      <c r="H135" s="1" t="s">
        <v>1051</v>
      </c>
      <c r="I135" s="3" t="s">
        <v>785</v>
      </c>
    </row>
    <row r="136" spans="1:9">
      <c r="A136" s="3" t="s">
        <v>1052</v>
      </c>
      <c r="B136" s="1" t="s">
        <v>1053</v>
      </c>
      <c r="C136" s="1" t="s">
        <v>1053</v>
      </c>
      <c r="D136" s="1" t="s">
        <v>782</v>
      </c>
      <c r="E136" s="1" t="s">
        <v>108</v>
      </c>
      <c r="F136" s="1" t="s">
        <v>783</v>
      </c>
      <c r="G136" s="1" t="s">
        <v>858</v>
      </c>
      <c r="H136" s="1" t="s">
        <v>1053</v>
      </c>
      <c r="I136" s="3" t="s">
        <v>785</v>
      </c>
    </row>
    <row r="137" spans="1:9">
      <c r="A137" s="3" t="s">
        <v>1054</v>
      </c>
      <c r="B137" s="1" t="s">
        <v>1055</v>
      </c>
      <c r="C137" s="1" t="s">
        <v>1055</v>
      </c>
      <c r="D137" s="1" t="s">
        <v>782</v>
      </c>
      <c r="E137" s="1" t="s">
        <v>108</v>
      </c>
      <c r="F137" s="1" t="s">
        <v>783</v>
      </c>
      <c r="G137" s="1" t="s">
        <v>858</v>
      </c>
      <c r="H137" s="1" t="s">
        <v>1055</v>
      </c>
      <c r="I137" s="3" t="s">
        <v>785</v>
      </c>
    </row>
    <row r="138" spans="1:9">
      <c r="A138" s="3" t="s">
        <v>1056</v>
      </c>
      <c r="B138" s="1" t="s">
        <v>1057</v>
      </c>
      <c r="C138" s="1" t="s">
        <v>1057</v>
      </c>
      <c r="D138" s="1" t="s">
        <v>782</v>
      </c>
      <c r="E138" s="1" t="s">
        <v>108</v>
      </c>
      <c r="F138" s="1" t="s">
        <v>1058</v>
      </c>
      <c r="G138" s="1" t="s">
        <v>1058</v>
      </c>
      <c r="H138" s="1" t="s">
        <v>1057</v>
      </c>
      <c r="I138" s="3" t="s">
        <v>818</v>
      </c>
    </row>
    <row r="139" spans="1:9">
      <c r="A139" s="3" t="s">
        <v>1059</v>
      </c>
      <c r="B139" s="1" t="s">
        <v>1060</v>
      </c>
      <c r="C139" s="1" t="s">
        <v>1060</v>
      </c>
      <c r="D139" s="1" t="s">
        <v>782</v>
      </c>
      <c r="E139" s="1" t="s">
        <v>108</v>
      </c>
      <c r="F139" s="1" t="s">
        <v>1058</v>
      </c>
      <c r="G139" s="1" t="s">
        <v>1058</v>
      </c>
      <c r="H139" s="1" t="s">
        <v>1060</v>
      </c>
      <c r="I139" s="3" t="s">
        <v>818</v>
      </c>
    </row>
    <row r="140" spans="1:9">
      <c r="A140" s="3" t="s">
        <v>1061</v>
      </c>
      <c r="B140" s="1" t="s">
        <v>1062</v>
      </c>
      <c r="C140" s="1" t="s">
        <v>1062</v>
      </c>
      <c r="D140" s="1" t="s">
        <v>782</v>
      </c>
      <c r="E140" s="1" t="s">
        <v>108</v>
      </c>
      <c r="F140" s="1" t="s">
        <v>1058</v>
      </c>
      <c r="G140" s="1" t="s">
        <v>1058</v>
      </c>
      <c r="H140" s="1" t="s">
        <v>1062</v>
      </c>
      <c r="I140" s="3" t="s">
        <v>818</v>
      </c>
    </row>
    <row r="141" spans="1:9">
      <c r="A141" s="3" t="s">
        <v>1063</v>
      </c>
      <c r="B141" s="1" t="s">
        <v>1064</v>
      </c>
      <c r="C141" s="1" t="s">
        <v>1064</v>
      </c>
      <c r="D141" s="1" t="s">
        <v>782</v>
      </c>
      <c r="E141" s="1" t="s">
        <v>108</v>
      </c>
      <c r="F141" s="1" t="s">
        <v>1058</v>
      </c>
      <c r="G141" s="1" t="s">
        <v>1058</v>
      </c>
      <c r="H141" s="1" t="s">
        <v>1064</v>
      </c>
      <c r="I141" s="3" t="s">
        <v>818</v>
      </c>
    </row>
    <row r="142" spans="1:9">
      <c r="A142" s="3" t="s">
        <v>1065</v>
      </c>
      <c r="B142" s="1" t="s">
        <v>1066</v>
      </c>
      <c r="C142" s="1" t="s">
        <v>1066</v>
      </c>
      <c r="D142" s="1" t="s">
        <v>782</v>
      </c>
      <c r="E142" s="1" t="s">
        <v>108</v>
      </c>
      <c r="F142" s="1" t="s">
        <v>1058</v>
      </c>
      <c r="G142" s="1" t="s">
        <v>1058</v>
      </c>
      <c r="H142" s="1" t="s">
        <v>1066</v>
      </c>
      <c r="I142" s="3" t="s">
        <v>818</v>
      </c>
    </row>
    <row r="143" spans="1:9">
      <c r="A143" s="3" t="s">
        <v>1067</v>
      </c>
      <c r="B143" s="1" t="s">
        <v>1068</v>
      </c>
      <c r="C143" s="1" t="s">
        <v>1068</v>
      </c>
      <c r="D143" s="1" t="s">
        <v>782</v>
      </c>
      <c r="E143" s="1" t="s">
        <v>108</v>
      </c>
      <c r="F143" s="1" t="s">
        <v>1058</v>
      </c>
      <c r="G143" s="1" t="s">
        <v>1058</v>
      </c>
      <c r="H143" s="1" t="s">
        <v>1068</v>
      </c>
      <c r="I143" s="3" t="s">
        <v>818</v>
      </c>
    </row>
    <row r="144" spans="1:9">
      <c r="A144" s="3" t="s">
        <v>1069</v>
      </c>
      <c r="B144" s="1" t="s">
        <v>1070</v>
      </c>
      <c r="C144" s="1" t="s">
        <v>1070</v>
      </c>
      <c r="D144" s="1" t="s">
        <v>782</v>
      </c>
      <c r="E144" s="1" t="s">
        <v>108</v>
      </c>
      <c r="F144" s="1" t="s">
        <v>1058</v>
      </c>
      <c r="G144" s="1" t="s">
        <v>1058</v>
      </c>
      <c r="H144" s="1" t="s">
        <v>1070</v>
      </c>
      <c r="I144" s="3" t="s">
        <v>818</v>
      </c>
    </row>
    <row r="145" spans="1:9">
      <c r="A145" s="3" t="s">
        <v>1071</v>
      </c>
      <c r="B145" s="1" t="s">
        <v>1072</v>
      </c>
      <c r="C145" s="1" t="s">
        <v>1072</v>
      </c>
      <c r="D145" s="1" t="s">
        <v>782</v>
      </c>
      <c r="E145" s="1" t="s">
        <v>108</v>
      </c>
      <c r="F145" s="1" t="s">
        <v>1058</v>
      </c>
      <c r="G145" s="1" t="s">
        <v>1058</v>
      </c>
      <c r="H145" s="1" t="s">
        <v>1072</v>
      </c>
      <c r="I145" s="3" t="s">
        <v>818</v>
      </c>
    </row>
    <row r="146" spans="1:9">
      <c r="A146" s="3" t="s">
        <v>1073</v>
      </c>
      <c r="B146" s="1" t="s">
        <v>1074</v>
      </c>
      <c r="C146" s="1" t="s">
        <v>1074</v>
      </c>
      <c r="D146" s="1" t="s">
        <v>782</v>
      </c>
      <c r="E146" s="1" t="s">
        <v>108</v>
      </c>
      <c r="F146" s="1" t="s">
        <v>1058</v>
      </c>
      <c r="G146" s="1" t="s">
        <v>1058</v>
      </c>
      <c r="H146" s="1" t="s">
        <v>1074</v>
      </c>
      <c r="I146" s="3" t="s">
        <v>818</v>
      </c>
    </row>
    <row r="147" spans="1:9">
      <c r="A147" s="3" t="s">
        <v>1075</v>
      </c>
      <c r="B147" s="1" t="s">
        <v>1076</v>
      </c>
      <c r="C147" s="1" t="s">
        <v>1076</v>
      </c>
      <c r="D147" s="1" t="s">
        <v>782</v>
      </c>
      <c r="E147" s="1" t="s">
        <v>108</v>
      </c>
      <c r="F147" s="1" t="s">
        <v>1058</v>
      </c>
      <c r="G147" s="1" t="s">
        <v>1058</v>
      </c>
      <c r="H147" s="1" t="s">
        <v>1076</v>
      </c>
      <c r="I147" s="3" t="s">
        <v>818</v>
      </c>
    </row>
    <row r="148" spans="1:9">
      <c r="A148" s="3" t="s">
        <v>1077</v>
      </c>
      <c r="B148" s="1" t="s">
        <v>1078</v>
      </c>
      <c r="C148" s="1" t="s">
        <v>1078</v>
      </c>
      <c r="D148" s="1" t="s">
        <v>782</v>
      </c>
      <c r="E148" s="1" t="s">
        <v>108</v>
      </c>
      <c r="F148" s="1" t="s">
        <v>1058</v>
      </c>
      <c r="G148" s="1" t="s">
        <v>1058</v>
      </c>
      <c r="H148" s="1" t="s">
        <v>1078</v>
      </c>
      <c r="I148" s="3" t="s">
        <v>818</v>
      </c>
    </row>
    <row r="149" spans="1:9">
      <c r="A149" s="3" t="s">
        <v>1079</v>
      </c>
      <c r="B149" s="1" t="s">
        <v>1080</v>
      </c>
      <c r="C149" s="1" t="s">
        <v>1080</v>
      </c>
      <c r="D149" s="1" t="s">
        <v>782</v>
      </c>
      <c r="E149" s="1" t="s">
        <v>108</v>
      </c>
      <c r="F149" s="1" t="s">
        <v>1058</v>
      </c>
      <c r="G149" s="1" t="s">
        <v>1058</v>
      </c>
      <c r="H149" s="1" t="s">
        <v>1080</v>
      </c>
      <c r="I149" s="3" t="s">
        <v>818</v>
      </c>
    </row>
    <row r="150" spans="1:9">
      <c r="A150" s="3" t="s">
        <v>1081</v>
      </c>
      <c r="B150" s="1" t="s">
        <v>1082</v>
      </c>
      <c r="C150" s="1" t="s">
        <v>1082</v>
      </c>
      <c r="D150" s="1" t="s">
        <v>782</v>
      </c>
      <c r="E150" s="1" t="s">
        <v>108</v>
      </c>
      <c r="F150" s="1" t="s">
        <v>1058</v>
      </c>
      <c r="G150" s="1" t="s">
        <v>1058</v>
      </c>
      <c r="H150" s="1" t="s">
        <v>1082</v>
      </c>
      <c r="I150" s="3" t="s">
        <v>818</v>
      </c>
    </row>
    <row r="151" spans="1:9">
      <c r="A151" s="3" t="s">
        <v>1083</v>
      </c>
      <c r="B151" s="1" t="s">
        <v>1084</v>
      </c>
      <c r="C151" s="1" t="s">
        <v>1084</v>
      </c>
      <c r="D151" s="1" t="s">
        <v>782</v>
      </c>
      <c r="E151" s="1" t="s">
        <v>108</v>
      </c>
      <c r="F151" s="1" t="s">
        <v>1085</v>
      </c>
      <c r="G151" s="1" t="s">
        <v>1085</v>
      </c>
      <c r="H151" s="1" t="s">
        <v>1084</v>
      </c>
      <c r="I151" s="3" t="s">
        <v>818</v>
      </c>
    </row>
    <row r="152" spans="1:9">
      <c r="A152" s="3" t="s">
        <v>1086</v>
      </c>
      <c r="B152" s="1" t="s">
        <v>1087</v>
      </c>
      <c r="C152" s="1" t="s">
        <v>1087</v>
      </c>
      <c r="D152" s="1" t="s">
        <v>782</v>
      </c>
      <c r="E152" s="1" t="s">
        <v>108</v>
      </c>
      <c r="F152" s="1" t="s">
        <v>1085</v>
      </c>
      <c r="G152" s="1" t="s">
        <v>1085</v>
      </c>
      <c r="H152" s="1" t="s">
        <v>1087</v>
      </c>
      <c r="I152" s="3" t="s">
        <v>818</v>
      </c>
    </row>
    <row r="153" spans="1:9">
      <c r="A153" s="3" t="s">
        <v>1088</v>
      </c>
      <c r="B153" s="1" t="s">
        <v>1089</v>
      </c>
      <c r="C153" s="1" t="s">
        <v>1089</v>
      </c>
      <c r="D153" s="1" t="s">
        <v>782</v>
      </c>
      <c r="E153" s="1" t="s">
        <v>108</v>
      </c>
      <c r="F153" s="1" t="s">
        <v>1085</v>
      </c>
      <c r="G153" s="1" t="s">
        <v>1085</v>
      </c>
      <c r="H153" s="1" t="s">
        <v>1089</v>
      </c>
      <c r="I153" s="3" t="s">
        <v>818</v>
      </c>
    </row>
    <row r="154" spans="1:9">
      <c r="A154" s="3" t="s">
        <v>1090</v>
      </c>
      <c r="B154" s="1" t="s">
        <v>1091</v>
      </c>
      <c r="C154" s="1" t="s">
        <v>1091</v>
      </c>
      <c r="D154" s="1" t="s">
        <v>782</v>
      </c>
      <c r="E154" s="1" t="s">
        <v>108</v>
      </c>
      <c r="F154" s="1" t="s">
        <v>1085</v>
      </c>
      <c r="G154" s="1" t="s">
        <v>1085</v>
      </c>
      <c r="H154" s="1" t="s">
        <v>1091</v>
      </c>
      <c r="I154" s="3" t="s">
        <v>818</v>
      </c>
    </row>
    <row r="155" spans="1:9">
      <c r="A155" s="3" t="s">
        <v>1092</v>
      </c>
      <c r="B155" s="1" t="s">
        <v>1093</v>
      </c>
      <c r="C155" s="1" t="s">
        <v>1093</v>
      </c>
      <c r="D155" s="1" t="s">
        <v>782</v>
      </c>
      <c r="E155" s="1" t="s">
        <v>108</v>
      </c>
      <c r="F155" s="1" t="s">
        <v>1085</v>
      </c>
      <c r="G155" s="1" t="s">
        <v>1085</v>
      </c>
      <c r="H155" s="1" t="s">
        <v>1093</v>
      </c>
      <c r="I155" s="3" t="s">
        <v>818</v>
      </c>
    </row>
    <row r="156" spans="1:9">
      <c r="A156" s="3" t="s">
        <v>1094</v>
      </c>
      <c r="B156" s="1" t="s">
        <v>1095</v>
      </c>
      <c r="C156" s="1" t="s">
        <v>1095</v>
      </c>
      <c r="D156" s="1" t="s">
        <v>782</v>
      </c>
      <c r="E156" s="1" t="s">
        <v>108</v>
      </c>
      <c r="F156" s="1" t="s">
        <v>1085</v>
      </c>
      <c r="G156" s="1" t="s">
        <v>1085</v>
      </c>
      <c r="H156" s="1" t="s">
        <v>1095</v>
      </c>
      <c r="I156" s="3" t="s">
        <v>818</v>
      </c>
    </row>
    <row r="157" spans="1:9">
      <c r="A157" s="3" t="s">
        <v>1096</v>
      </c>
      <c r="B157" s="1" t="s">
        <v>1097</v>
      </c>
      <c r="C157" s="1" t="s">
        <v>1097</v>
      </c>
      <c r="D157" s="1" t="s">
        <v>782</v>
      </c>
      <c r="E157" s="1" t="s">
        <v>108</v>
      </c>
      <c r="F157" s="1" t="s">
        <v>1085</v>
      </c>
      <c r="G157" s="1" t="s">
        <v>1085</v>
      </c>
      <c r="H157" s="1" t="s">
        <v>1097</v>
      </c>
      <c r="I157" s="3" t="s">
        <v>818</v>
      </c>
    </row>
    <row r="158" spans="1:9">
      <c r="A158" s="3" t="s">
        <v>1098</v>
      </c>
      <c r="B158" s="1" t="s">
        <v>1099</v>
      </c>
      <c r="C158" s="1" t="s">
        <v>1099</v>
      </c>
      <c r="D158" s="1" t="s">
        <v>782</v>
      </c>
      <c r="E158" s="1" t="s">
        <v>108</v>
      </c>
      <c r="F158" s="1" t="s">
        <v>1085</v>
      </c>
      <c r="G158" s="1" t="s">
        <v>1085</v>
      </c>
      <c r="H158" s="1" t="s">
        <v>1099</v>
      </c>
      <c r="I158" s="3" t="s">
        <v>818</v>
      </c>
    </row>
    <row r="159" spans="1:9">
      <c r="A159" s="3" t="s">
        <v>1100</v>
      </c>
      <c r="B159" s="1" t="s">
        <v>1101</v>
      </c>
      <c r="C159" s="1" t="s">
        <v>1101</v>
      </c>
      <c r="D159" s="1" t="s">
        <v>782</v>
      </c>
      <c r="E159" s="1" t="s">
        <v>108</v>
      </c>
      <c r="F159" s="1" t="s">
        <v>1085</v>
      </c>
      <c r="G159" s="1" t="s">
        <v>1085</v>
      </c>
      <c r="H159" s="1" t="s">
        <v>1101</v>
      </c>
      <c r="I159" s="3" t="s">
        <v>818</v>
      </c>
    </row>
    <row r="160" spans="1:9">
      <c r="A160" s="3" t="s">
        <v>1102</v>
      </c>
      <c r="B160" s="1" t="s">
        <v>1103</v>
      </c>
      <c r="C160" s="1" t="s">
        <v>1103</v>
      </c>
      <c r="D160" s="1" t="s">
        <v>782</v>
      </c>
      <c r="E160" s="1" t="s">
        <v>108</v>
      </c>
      <c r="F160" s="1" t="s">
        <v>1085</v>
      </c>
      <c r="G160" s="1" t="s">
        <v>1085</v>
      </c>
      <c r="H160" s="1" t="s">
        <v>1103</v>
      </c>
      <c r="I160" s="3" t="s">
        <v>818</v>
      </c>
    </row>
    <row r="161" spans="1:9">
      <c r="A161" s="3" t="s">
        <v>1104</v>
      </c>
      <c r="B161" s="1" t="s">
        <v>1105</v>
      </c>
      <c r="C161" s="1" t="s">
        <v>1105</v>
      </c>
      <c r="D161" s="1" t="s">
        <v>782</v>
      </c>
      <c r="E161" s="1" t="s">
        <v>108</v>
      </c>
      <c r="F161" s="1" t="s">
        <v>1106</v>
      </c>
      <c r="G161" s="1" t="s">
        <v>1106</v>
      </c>
      <c r="H161" s="1" t="s">
        <v>1105</v>
      </c>
      <c r="I161" s="3" t="s">
        <v>818</v>
      </c>
    </row>
    <row r="162" spans="1:9">
      <c r="A162" s="3" t="s">
        <v>1107</v>
      </c>
      <c r="B162" s="1" t="s">
        <v>1108</v>
      </c>
      <c r="C162" s="1" t="s">
        <v>1108</v>
      </c>
      <c r="D162" s="1" t="s">
        <v>782</v>
      </c>
      <c r="E162" s="1" t="s">
        <v>108</v>
      </c>
      <c r="F162" s="1" t="s">
        <v>1106</v>
      </c>
      <c r="G162" s="1" t="s">
        <v>1106</v>
      </c>
      <c r="H162" s="1" t="s">
        <v>1108</v>
      </c>
      <c r="I162" s="3" t="s">
        <v>818</v>
      </c>
    </row>
    <row r="163" spans="1:9">
      <c r="A163" s="3" t="s">
        <v>1109</v>
      </c>
      <c r="B163" s="1" t="s">
        <v>1110</v>
      </c>
      <c r="C163" s="1" t="s">
        <v>1110</v>
      </c>
      <c r="D163" s="1" t="s">
        <v>782</v>
      </c>
      <c r="E163" s="1" t="s">
        <v>108</v>
      </c>
      <c r="F163" s="1" t="s">
        <v>1106</v>
      </c>
      <c r="G163" s="1" t="s">
        <v>1106</v>
      </c>
      <c r="H163" s="1" t="s">
        <v>1110</v>
      </c>
      <c r="I163" s="3" t="s">
        <v>818</v>
      </c>
    </row>
    <row r="164" spans="1:9">
      <c r="A164" s="3" t="s">
        <v>1111</v>
      </c>
      <c r="B164" s="1" t="s">
        <v>1112</v>
      </c>
      <c r="C164" s="1" t="s">
        <v>1112</v>
      </c>
      <c r="D164" s="1" t="s">
        <v>782</v>
      </c>
      <c r="E164" s="1" t="s">
        <v>108</v>
      </c>
      <c r="F164" s="1" t="s">
        <v>1106</v>
      </c>
      <c r="G164" s="1" t="s">
        <v>1106</v>
      </c>
      <c r="H164" s="1" t="s">
        <v>1112</v>
      </c>
      <c r="I164" s="3" t="s">
        <v>818</v>
      </c>
    </row>
    <row r="165" spans="1:9">
      <c r="A165" s="3" t="s">
        <v>1113</v>
      </c>
      <c r="B165" s="1" t="s">
        <v>1114</v>
      </c>
      <c r="C165" s="1" t="s">
        <v>1114</v>
      </c>
      <c r="D165" s="1" t="s">
        <v>782</v>
      </c>
      <c r="E165" s="1" t="s">
        <v>108</v>
      </c>
      <c r="F165" s="1" t="s">
        <v>1106</v>
      </c>
      <c r="G165" s="1" t="s">
        <v>1106</v>
      </c>
      <c r="H165" s="1" t="s">
        <v>1114</v>
      </c>
      <c r="I165" s="3" t="s">
        <v>818</v>
      </c>
    </row>
    <row r="166" spans="1:9">
      <c r="A166" s="3" t="s">
        <v>1115</v>
      </c>
      <c r="B166" s="1" t="s">
        <v>1116</v>
      </c>
      <c r="C166" s="1" t="s">
        <v>1116</v>
      </c>
      <c r="D166" s="1" t="s">
        <v>782</v>
      </c>
      <c r="E166" s="1" t="s">
        <v>108</v>
      </c>
      <c r="F166" s="1" t="s">
        <v>1106</v>
      </c>
      <c r="G166" s="1" t="s">
        <v>1106</v>
      </c>
      <c r="H166" s="1" t="s">
        <v>1116</v>
      </c>
      <c r="I166" s="3" t="s">
        <v>818</v>
      </c>
    </row>
    <row r="167" spans="1:9">
      <c r="A167" s="3" t="s">
        <v>1117</v>
      </c>
      <c r="B167" s="1" t="s">
        <v>1118</v>
      </c>
      <c r="C167" s="1" t="s">
        <v>1118</v>
      </c>
      <c r="D167" s="1" t="s">
        <v>782</v>
      </c>
      <c r="E167" s="1" t="s">
        <v>108</v>
      </c>
      <c r="F167" s="1" t="s">
        <v>1106</v>
      </c>
      <c r="G167" s="1" t="s">
        <v>1106</v>
      </c>
      <c r="H167" s="1" t="s">
        <v>1118</v>
      </c>
      <c r="I167" s="3" t="s">
        <v>818</v>
      </c>
    </row>
    <row r="168" spans="1:9">
      <c r="A168" s="3" t="s">
        <v>1119</v>
      </c>
      <c r="B168" s="1" t="s">
        <v>1120</v>
      </c>
      <c r="C168" s="1" t="s">
        <v>1120</v>
      </c>
      <c r="D168" s="1" t="s">
        <v>782</v>
      </c>
      <c r="E168" s="1" t="s">
        <v>108</v>
      </c>
      <c r="F168" s="1" t="s">
        <v>1106</v>
      </c>
      <c r="G168" s="1" t="s">
        <v>1106</v>
      </c>
      <c r="H168" s="1" t="s">
        <v>1120</v>
      </c>
      <c r="I168" s="3" t="s">
        <v>818</v>
      </c>
    </row>
    <row r="169" spans="1:9">
      <c r="A169" s="3" t="s">
        <v>1121</v>
      </c>
      <c r="B169" s="1" t="s">
        <v>1122</v>
      </c>
      <c r="C169" s="1" t="s">
        <v>1122</v>
      </c>
      <c r="D169" s="1" t="s">
        <v>782</v>
      </c>
      <c r="E169" s="1" t="s">
        <v>108</v>
      </c>
      <c r="F169" s="1" t="s">
        <v>1106</v>
      </c>
      <c r="G169" s="1" t="s">
        <v>1106</v>
      </c>
      <c r="H169" s="1" t="s">
        <v>1122</v>
      </c>
      <c r="I169" s="3" t="s">
        <v>818</v>
      </c>
    </row>
    <row r="170" spans="1:9">
      <c r="A170" s="3" t="s">
        <v>1123</v>
      </c>
      <c r="B170" s="1" t="s">
        <v>1124</v>
      </c>
      <c r="C170" s="1" t="s">
        <v>1124</v>
      </c>
      <c r="D170" s="1" t="s">
        <v>782</v>
      </c>
      <c r="E170" s="1" t="s">
        <v>108</v>
      </c>
      <c r="F170" s="1" t="s">
        <v>1106</v>
      </c>
      <c r="G170" s="1" t="s">
        <v>1106</v>
      </c>
      <c r="H170" s="1" t="s">
        <v>1124</v>
      </c>
      <c r="I170" s="3" t="s">
        <v>818</v>
      </c>
    </row>
    <row r="171" spans="1:9">
      <c r="A171" s="3" t="s">
        <v>1125</v>
      </c>
      <c r="B171" s="1" t="s">
        <v>1126</v>
      </c>
      <c r="C171" s="1" t="s">
        <v>1126</v>
      </c>
      <c r="D171" s="1" t="s">
        <v>782</v>
      </c>
      <c r="E171" s="1" t="s">
        <v>108</v>
      </c>
      <c r="F171" s="1" t="s">
        <v>1106</v>
      </c>
      <c r="G171" s="1" t="s">
        <v>1106</v>
      </c>
      <c r="H171" s="1" t="s">
        <v>1126</v>
      </c>
      <c r="I171" s="3" t="s">
        <v>818</v>
      </c>
    </row>
    <row r="172" spans="1:9">
      <c r="A172" s="3" t="s">
        <v>1127</v>
      </c>
      <c r="B172" s="1" t="s">
        <v>1128</v>
      </c>
      <c r="C172" s="1" t="s">
        <v>1128</v>
      </c>
      <c r="D172" s="1" t="s">
        <v>782</v>
      </c>
      <c r="E172" s="1" t="s">
        <v>108</v>
      </c>
      <c r="F172" s="1" t="s">
        <v>1106</v>
      </c>
      <c r="G172" s="1" t="s">
        <v>1106</v>
      </c>
      <c r="H172" s="1" t="s">
        <v>1128</v>
      </c>
      <c r="I172" s="3" t="s">
        <v>818</v>
      </c>
    </row>
    <row r="173" spans="1:9">
      <c r="A173" s="3" t="s">
        <v>1129</v>
      </c>
      <c r="B173" s="1" t="s">
        <v>1130</v>
      </c>
      <c r="C173" s="1" t="s">
        <v>1130</v>
      </c>
      <c r="D173" s="1" t="s">
        <v>782</v>
      </c>
      <c r="E173" s="1" t="s">
        <v>108</v>
      </c>
      <c r="F173" s="1" t="s">
        <v>1131</v>
      </c>
      <c r="G173" s="1" t="s">
        <v>1131</v>
      </c>
      <c r="H173" s="1" t="s">
        <v>1130</v>
      </c>
      <c r="I173" s="3" t="s">
        <v>818</v>
      </c>
    </row>
    <row r="174" spans="1:9">
      <c r="A174" s="3" t="s">
        <v>1132</v>
      </c>
      <c r="B174" s="1" t="s">
        <v>1133</v>
      </c>
      <c r="C174" s="1" t="s">
        <v>1133</v>
      </c>
      <c r="D174" s="1" t="s">
        <v>782</v>
      </c>
      <c r="E174" s="1" t="s">
        <v>108</v>
      </c>
      <c r="F174" s="1" t="s">
        <v>1085</v>
      </c>
      <c r="G174" s="1" t="s">
        <v>1085</v>
      </c>
      <c r="H174" s="1" t="s">
        <v>1133</v>
      </c>
      <c r="I174" s="3" t="s">
        <v>818</v>
      </c>
    </row>
    <row r="175" spans="1:9">
      <c r="A175" s="3" t="s">
        <v>1134</v>
      </c>
      <c r="B175" s="1" t="s">
        <v>1135</v>
      </c>
      <c r="C175" s="1" t="s">
        <v>1135</v>
      </c>
      <c r="D175" s="1" t="s">
        <v>782</v>
      </c>
      <c r="E175" s="1" t="s">
        <v>108</v>
      </c>
      <c r="F175" s="1" t="s">
        <v>1131</v>
      </c>
      <c r="G175" s="1" t="s">
        <v>1131</v>
      </c>
      <c r="H175" s="1" t="s">
        <v>1135</v>
      </c>
      <c r="I175" s="3" t="s">
        <v>818</v>
      </c>
    </row>
    <row r="176" spans="1:9">
      <c r="A176" s="3" t="s">
        <v>1136</v>
      </c>
      <c r="B176" s="1" t="s">
        <v>1137</v>
      </c>
      <c r="C176" s="1" t="s">
        <v>1137</v>
      </c>
      <c r="D176" s="1" t="s">
        <v>782</v>
      </c>
      <c r="E176" s="1" t="s">
        <v>108</v>
      </c>
      <c r="F176" s="1" t="s">
        <v>1131</v>
      </c>
      <c r="G176" s="1" t="s">
        <v>1131</v>
      </c>
      <c r="H176" s="1" t="s">
        <v>1137</v>
      </c>
      <c r="I176" s="3" t="s">
        <v>818</v>
      </c>
    </row>
    <row r="177" spans="1:9">
      <c r="A177" s="3" t="s">
        <v>1138</v>
      </c>
      <c r="B177" s="1" t="s">
        <v>1139</v>
      </c>
      <c r="C177" s="1" t="s">
        <v>1139</v>
      </c>
      <c r="D177" s="1" t="s">
        <v>782</v>
      </c>
      <c r="E177" s="1" t="s">
        <v>108</v>
      </c>
      <c r="F177" s="1" t="s">
        <v>1131</v>
      </c>
      <c r="G177" s="1" t="s">
        <v>1131</v>
      </c>
      <c r="H177" s="1" t="s">
        <v>1139</v>
      </c>
      <c r="I177" s="3" t="s">
        <v>818</v>
      </c>
    </row>
    <row r="178" spans="1:9">
      <c r="A178" s="3" t="s">
        <v>1140</v>
      </c>
      <c r="B178" s="1" t="s">
        <v>1141</v>
      </c>
      <c r="C178" s="1" t="s">
        <v>1141</v>
      </c>
      <c r="D178" s="1" t="s">
        <v>782</v>
      </c>
      <c r="E178" s="1" t="s">
        <v>108</v>
      </c>
      <c r="F178" s="1" t="s">
        <v>1131</v>
      </c>
      <c r="G178" s="1" t="s">
        <v>1131</v>
      </c>
      <c r="H178" s="1" t="s">
        <v>1141</v>
      </c>
      <c r="I178" s="3" t="s">
        <v>818</v>
      </c>
    </row>
    <row r="179" spans="1:9">
      <c r="A179" s="3" t="s">
        <v>1142</v>
      </c>
      <c r="B179" s="1" t="s">
        <v>1143</v>
      </c>
      <c r="C179" s="1" t="s">
        <v>1143</v>
      </c>
      <c r="D179" s="1" t="s">
        <v>782</v>
      </c>
      <c r="E179" s="1" t="s">
        <v>108</v>
      </c>
      <c r="F179" s="1" t="s">
        <v>1131</v>
      </c>
      <c r="G179" s="1" t="s">
        <v>1131</v>
      </c>
      <c r="H179" s="1" t="s">
        <v>1143</v>
      </c>
      <c r="I179" s="3" t="s">
        <v>818</v>
      </c>
    </row>
    <row r="180" spans="1:9">
      <c r="A180" s="3" t="s">
        <v>1144</v>
      </c>
      <c r="B180" s="1" t="s">
        <v>1145</v>
      </c>
      <c r="C180" s="1" t="s">
        <v>1145</v>
      </c>
      <c r="D180" s="1" t="s">
        <v>782</v>
      </c>
      <c r="E180" s="1" t="s">
        <v>108</v>
      </c>
      <c r="F180" s="1" t="s">
        <v>1131</v>
      </c>
      <c r="G180" s="1" t="s">
        <v>1131</v>
      </c>
      <c r="H180" s="1" t="s">
        <v>1145</v>
      </c>
      <c r="I180" s="3" t="s">
        <v>818</v>
      </c>
    </row>
    <row r="181" spans="1:9">
      <c r="A181" s="3" t="s">
        <v>1146</v>
      </c>
      <c r="B181" s="1" t="s">
        <v>1147</v>
      </c>
      <c r="C181" s="1" t="s">
        <v>1147</v>
      </c>
      <c r="D181" s="1" t="s">
        <v>782</v>
      </c>
      <c r="E181" s="1" t="s">
        <v>108</v>
      </c>
      <c r="F181" s="1" t="s">
        <v>1131</v>
      </c>
      <c r="G181" s="1" t="s">
        <v>1131</v>
      </c>
      <c r="H181" s="1" t="s">
        <v>1147</v>
      </c>
      <c r="I181" s="3" t="s">
        <v>818</v>
      </c>
    </row>
    <row r="182" spans="1:9">
      <c r="A182" s="3" t="s">
        <v>1148</v>
      </c>
      <c r="B182" s="1" t="s">
        <v>1149</v>
      </c>
      <c r="C182" s="1" t="s">
        <v>1149</v>
      </c>
      <c r="D182" s="1" t="s">
        <v>782</v>
      </c>
      <c r="E182" s="1" t="s">
        <v>108</v>
      </c>
      <c r="F182" s="1" t="s">
        <v>1131</v>
      </c>
      <c r="G182" s="1" t="s">
        <v>1131</v>
      </c>
      <c r="H182" s="1" t="s">
        <v>1149</v>
      </c>
      <c r="I182" s="3" t="s">
        <v>818</v>
      </c>
    </row>
    <row r="183" spans="1:9">
      <c r="A183" s="3" t="s">
        <v>1150</v>
      </c>
      <c r="B183" s="1" t="s">
        <v>1151</v>
      </c>
      <c r="C183" s="1" t="s">
        <v>1151</v>
      </c>
      <c r="D183" s="1" t="s">
        <v>782</v>
      </c>
      <c r="E183" s="1" t="s">
        <v>108</v>
      </c>
      <c r="F183" s="1" t="s">
        <v>1131</v>
      </c>
      <c r="G183" s="1" t="s">
        <v>1131</v>
      </c>
      <c r="H183" s="1" t="s">
        <v>1151</v>
      </c>
      <c r="I183" s="3" t="s">
        <v>818</v>
      </c>
    </row>
    <row r="184" spans="1:9">
      <c r="A184" s="3" t="s">
        <v>1152</v>
      </c>
      <c r="B184" s="1" t="s">
        <v>1153</v>
      </c>
      <c r="C184" s="1" t="s">
        <v>1153</v>
      </c>
      <c r="D184" s="1" t="s">
        <v>782</v>
      </c>
      <c r="E184" s="1" t="s">
        <v>108</v>
      </c>
      <c r="F184" s="1" t="s">
        <v>1131</v>
      </c>
      <c r="G184" s="1" t="s">
        <v>1131</v>
      </c>
      <c r="H184" s="1" t="s">
        <v>1153</v>
      </c>
      <c r="I184" s="3" t="s">
        <v>818</v>
      </c>
    </row>
    <row r="185" spans="1:9">
      <c r="A185" s="3" t="s">
        <v>1154</v>
      </c>
      <c r="B185" s="1" t="s">
        <v>1155</v>
      </c>
      <c r="C185" s="1" t="s">
        <v>1155</v>
      </c>
      <c r="D185" s="1" t="s">
        <v>782</v>
      </c>
      <c r="E185" s="1" t="s">
        <v>108</v>
      </c>
      <c r="F185" s="1" t="s">
        <v>1131</v>
      </c>
      <c r="G185" s="1" t="s">
        <v>1131</v>
      </c>
      <c r="H185" s="1" t="s">
        <v>1155</v>
      </c>
      <c r="I185" s="3" t="s">
        <v>818</v>
      </c>
    </row>
    <row r="186" spans="1:9">
      <c r="A186" s="3" t="s">
        <v>1156</v>
      </c>
      <c r="B186" s="1" t="s">
        <v>1157</v>
      </c>
      <c r="C186" s="1" t="s">
        <v>1157</v>
      </c>
      <c r="D186" s="1" t="s">
        <v>782</v>
      </c>
      <c r="E186" s="1" t="s">
        <v>108</v>
      </c>
      <c r="F186" s="1" t="s">
        <v>1131</v>
      </c>
      <c r="G186" s="1" t="s">
        <v>1131</v>
      </c>
      <c r="H186" s="1" t="s">
        <v>1157</v>
      </c>
      <c r="I186" s="3" t="s">
        <v>818</v>
      </c>
    </row>
    <row r="187" spans="1:9">
      <c r="A187" s="3" t="s">
        <v>1158</v>
      </c>
      <c r="B187" s="1" t="s">
        <v>1159</v>
      </c>
      <c r="C187" s="1" t="s">
        <v>1159</v>
      </c>
      <c r="D187" s="1" t="s">
        <v>782</v>
      </c>
      <c r="E187" s="1" t="s">
        <v>108</v>
      </c>
      <c r="F187" s="1" t="s">
        <v>1160</v>
      </c>
      <c r="G187" s="1" t="s">
        <v>1160</v>
      </c>
      <c r="H187" s="1" t="s">
        <v>1159</v>
      </c>
      <c r="I187" s="3" t="s">
        <v>818</v>
      </c>
    </row>
    <row r="188" spans="1:9">
      <c r="A188" s="3" t="s">
        <v>1161</v>
      </c>
      <c r="B188" s="1" t="s">
        <v>1162</v>
      </c>
      <c r="C188" s="1" t="s">
        <v>1162</v>
      </c>
      <c r="D188" s="1" t="s">
        <v>782</v>
      </c>
      <c r="E188" s="1" t="s">
        <v>108</v>
      </c>
      <c r="F188" s="1" t="s">
        <v>1160</v>
      </c>
      <c r="G188" s="1" t="s">
        <v>1160</v>
      </c>
      <c r="H188" s="1" t="s">
        <v>1162</v>
      </c>
      <c r="I188" s="3" t="s">
        <v>818</v>
      </c>
    </row>
    <row r="189" spans="1:9">
      <c r="A189" s="3" t="s">
        <v>1163</v>
      </c>
      <c r="B189" s="1" t="s">
        <v>1164</v>
      </c>
      <c r="C189" s="1" t="s">
        <v>1164</v>
      </c>
      <c r="D189" s="1" t="s">
        <v>782</v>
      </c>
      <c r="E189" s="1" t="s">
        <v>108</v>
      </c>
      <c r="F189" s="1" t="s">
        <v>1160</v>
      </c>
      <c r="G189" s="1" t="s">
        <v>1160</v>
      </c>
      <c r="H189" s="1" t="s">
        <v>1164</v>
      </c>
      <c r="I189" s="3" t="s">
        <v>818</v>
      </c>
    </row>
    <row r="190" spans="1:9">
      <c r="A190" s="3" t="s">
        <v>1165</v>
      </c>
      <c r="B190" s="1" t="s">
        <v>1166</v>
      </c>
      <c r="C190" s="1" t="s">
        <v>1166</v>
      </c>
      <c r="D190" s="1" t="s">
        <v>782</v>
      </c>
      <c r="E190" s="1" t="s">
        <v>108</v>
      </c>
      <c r="F190" s="1" t="s">
        <v>1160</v>
      </c>
      <c r="G190" s="1" t="s">
        <v>1160</v>
      </c>
      <c r="H190" s="1" t="s">
        <v>1166</v>
      </c>
      <c r="I190" s="3" t="s">
        <v>818</v>
      </c>
    </row>
    <row r="191" spans="1:9">
      <c r="A191" s="3" t="s">
        <v>1167</v>
      </c>
      <c r="B191" s="1" t="s">
        <v>1168</v>
      </c>
      <c r="C191" s="1" t="s">
        <v>1168</v>
      </c>
      <c r="D191" s="1" t="s">
        <v>782</v>
      </c>
      <c r="E191" s="1" t="s">
        <v>108</v>
      </c>
      <c r="F191" s="1" t="s">
        <v>1160</v>
      </c>
      <c r="G191" s="1" t="s">
        <v>1160</v>
      </c>
      <c r="H191" s="1" t="s">
        <v>1168</v>
      </c>
      <c r="I191" s="3" t="s">
        <v>818</v>
      </c>
    </row>
    <row r="192" spans="1:9">
      <c r="A192" s="3" t="s">
        <v>1169</v>
      </c>
      <c r="B192" s="1" t="s">
        <v>1170</v>
      </c>
      <c r="C192" s="1" t="s">
        <v>1170</v>
      </c>
      <c r="D192" s="1" t="s">
        <v>782</v>
      </c>
      <c r="E192" s="1" t="s">
        <v>108</v>
      </c>
      <c r="F192" s="1" t="s">
        <v>1160</v>
      </c>
      <c r="G192" s="1" t="s">
        <v>1160</v>
      </c>
      <c r="H192" s="1" t="s">
        <v>1170</v>
      </c>
      <c r="I192" s="3" t="s">
        <v>818</v>
      </c>
    </row>
    <row r="193" spans="1:9">
      <c r="A193" s="3" t="s">
        <v>1171</v>
      </c>
      <c r="B193" s="1" t="s">
        <v>1172</v>
      </c>
      <c r="C193" s="1" t="s">
        <v>1172</v>
      </c>
      <c r="D193" s="1" t="s">
        <v>782</v>
      </c>
      <c r="E193" s="1" t="s">
        <v>108</v>
      </c>
      <c r="F193" s="1" t="s">
        <v>1160</v>
      </c>
      <c r="G193" s="1" t="s">
        <v>1160</v>
      </c>
      <c r="H193" s="1" t="s">
        <v>1172</v>
      </c>
      <c r="I193" s="3" t="s">
        <v>818</v>
      </c>
    </row>
    <row r="194" spans="1:9">
      <c r="A194" s="3" t="s">
        <v>1173</v>
      </c>
      <c r="B194" s="1" t="s">
        <v>1174</v>
      </c>
      <c r="C194" s="1" t="s">
        <v>1174</v>
      </c>
      <c r="D194" s="1" t="s">
        <v>782</v>
      </c>
      <c r="E194" s="1" t="s">
        <v>108</v>
      </c>
      <c r="F194" s="1" t="s">
        <v>1160</v>
      </c>
      <c r="G194" s="1" t="s">
        <v>1160</v>
      </c>
      <c r="H194" s="1" t="s">
        <v>1174</v>
      </c>
      <c r="I194" s="3" t="s">
        <v>818</v>
      </c>
    </row>
    <row r="195" spans="1:9">
      <c r="A195" s="3" t="s">
        <v>1175</v>
      </c>
      <c r="B195" s="1" t="s">
        <v>1176</v>
      </c>
      <c r="C195" s="1" t="s">
        <v>1176</v>
      </c>
      <c r="D195" s="1" t="s">
        <v>782</v>
      </c>
      <c r="E195" s="1" t="s">
        <v>108</v>
      </c>
      <c r="F195" s="1" t="s">
        <v>1160</v>
      </c>
      <c r="G195" s="1" t="s">
        <v>1160</v>
      </c>
      <c r="H195" s="1" t="s">
        <v>1176</v>
      </c>
      <c r="I195" s="3" t="s">
        <v>818</v>
      </c>
    </row>
    <row r="196" spans="1:9">
      <c r="A196" s="3" t="s">
        <v>1177</v>
      </c>
      <c r="B196" s="1" t="s">
        <v>1178</v>
      </c>
      <c r="C196" s="1" t="s">
        <v>1178</v>
      </c>
      <c r="D196" s="1" t="s">
        <v>782</v>
      </c>
      <c r="E196" s="1" t="s">
        <v>108</v>
      </c>
      <c r="F196" s="1" t="s">
        <v>1160</v>
      </c>
      <c r="G196" s="1" t="s">
        <v>1160</v>
      </c>
      <c r="H196" s="1" t="s">
        <v>1178</v>
      </c>
      <c r="I196" s="3" t="s">
        <v>818</v>
      </c>
    </row>
    <row r="197" spans="1:9">
      <c r="A197" s="3" t="s">
        <v>1179</v>
      </c>
      <c r="B197" s="1" t="s">
        <v>1180</v>
      </c>
      <c r="C197" s="1" t="s">
        <v>1180</v>
      </c>
      <c r="D197" s="1" t="s">
        <v>782</v>
      </c>
      <c r="E197" s="1" t="s">
        <v>108</v>
      </c>
      <c r="F197" s="1" t="s">
        <v>1160</v>
      </c>
      <c r="G197" s="1" t="s">
        <v>1160</v>
      </c>
      <c r="H197" s="1" t="s">
        <v>1180</v>
      </c>
      <c r="I197" s="3" t="s">
        <v>818</v>
      </c>
    </row>
    <row r="198" spans="1:9">
      <c r="A198" s="3" t="s">
        <v>1181</v>
      </c>
      <c r="B198" s="1" t="s">
        <v>1182</v>
      </c>
      <c r="C198" s="1" t="s">
        <v>1182</v>
      </c>
      <c r="D198" s="1" t="s">
        <v>782</v>
      </c>
      <c r="E198" s="1" t="s">
        <v>108</v>
      </c>
      <c r="F198" s="1" t="s">
        <v>1183</v>
      </c>
      <c r="G198" s="1" t="s">
        <v>1183</v>
      </c>
      <c r="H198" s="1" t="s">
        <v>1182</v>
      </c>
      <c r="I198" s="3" t="s">
        <v>818</v>
      </c>
    </row>
    <row r="199" spans="1:9">
      <c r="A199" s="3" t="s">
        <v>1184</v>
      </c>
      <c r="B199" s="1" t="s">
        <v>1185</v>
      </c>
      <c r="C199" s="1" t="s">
        <v>1185</v>
      </c>
      <c r="D199" s="1" t="s">
        <v>782</v>
      </c>
      <c r="E199" s="1" t="s">
        <v>108</v>
      </c>
      <c r="F199" s="1" t="s">
        <v>1183</v>
      </c>
      <c r="G199" s="1" t="s">
        <v>1183</v>
      </c>
      <c r="H199" s="1" t="s">
        <v>1185</v>
      </c>
      <c r="I199" s="3" t="s">
        <v>818</v>
      </c>
    </row>
    <row r="200" spans="1:9">
      <c r="A200" s="3" t="s">
        <v>1186</v>
      </c>
      <c r="B200" s="1" t="s">
        <v>1187</v>
      </c>
      <c r="C200" s="1" t="s">
        <v>1187</v>
      </c>
      <c r="D200" s="1" t="s">
        <v>782</v>
      </c>
      <c r="E200" s="1" t="s">
        <v>108</v>
      </c>
      <c r="F200" s="1" t="s">
        <v>1183</v>
      </c>
      <c r="G200" s="1" t="s">
        <v>1183</v>
      </c>
      <c r="H200" s="1" t="s">
        <v>1187</v>
      </c>
      <c r="I200" s="3" t="s">
        <v>818</v>
      </c>
    </row>
    <row r="201" spans="1:9">
      <c r="A201" s="3" t="s">
        <v>1188</v>
      </c>
      <c r="B201" s="1" t="s">
        <v>1189</v>
      </c>
      <c r="C201" s="1" t="s">
        <v>1189</v>
      </c>
      <c r="D201" s="1" t="s">
        <v>782</v>
      </c>
      <c r="E201" s="1" t="s">
        <v>108</v>
      </c>
      <c r="F201" s="1" t="s">
        <v>1183</v>
      </c>
      <c r="G201" s="1" t="s">
        <v>1183</v>
      </c>
      <c r="H201" s="1" t="s">
        <v>1189</v>
      </c>
      <c r="I201" s="3" t="s">
        <v>818</v>
      </c>
    </row>
    <row r="202" spans="1:9">
      <c r="A202" s="3" t="s">
        <v>1190</v>
      </c>
      <c r="B202" s="1" t="s">
        <v>1191</v>
      </c>
      <c r="C202" s="1" t="s">
        <v>1191</v>
      </c>
      <c r="D202" s="1" t="s">
        <v>782</v>
      </c>
      <c r="E202" s="1" t="s">
        <v>108</v>
      </c>
      <c r="F202" s="1" t="s">
        <v>1183</v>
      </c>
      <c r="G202" s="1" t="s">
        <v>1183</v>
      </c>
      <c r="H202" s="1" t="s">
        <v>1191</v>
      </c>
      <c r="I202" s="3" t="s">
        <v>818</v>
      </c>
    </row>
    <row r="203" spans="1:9">
      <c r="A203" s="3" t="s">
        <v>1192</v>
      </c>
      <c r="B203" s="1" t="s">
        <v>1193</v>
      </c>
      <c r="C203" s="1" t="s">
        <v>1193</v>
      </c>
      <c r="D203" s="1" t="s">
        <v>782</v>
      </c>
      <c r="E203" s="1" t="s">
        <v>108</v>
      </c>
      <c r="F203" s="1" t="s">
        <v>1183</v>
      </c>
      <c r="G203" s="1" t="s">
        <v>1183</v>
      </c>
      <c r="H203" s="1" t="s">
        <v>1193</v>
      </c>
      <c r="I203" s="3" t="s">
        <v>818</v>
      </c>
    </row>
    <row r="204" spans="1:9">
      <c r="A204" s="3" t="s">
        <v>1194</v>
      </c>
      <c r="B204" s="1" t="s">
        <v>1195</v>
      </c>
      <c r="C204" s="1" t="s">
        <v>1195</v>
      </c>
      <c r="D204" s="1" t="s">
        <v>782</v>
      </c>
      <c r="E204" s="1" t="s">
        <v>108</v>
      </c>
      <c r="F204" s="1" t="s">
        <v>1183</v>
      </c>
      <c r="G204" s="1" t="s">
        <v>1183</v>
      </c>
      <c r="H204" s="1" t="s">
        <v>1195</v>
      </c>
      <c r="I204" s="3" t="s">
        <v>818</v>
      </c>
    </row>
    <row r="205" spans="1:9">
      <c r="A205" s="3" t="s">
        <v>1196</v>
      </c>
      <c r="B205" s="1" t="s">
        <v>1197</v>
      </c>
      <c r="C205" s="1" t="s">
        <v>1197</v>
      </c>
      <c r="D205" s="1" t="s">
        <v>782</v>
      </c>
      <c r="E205" s="1" t="s">
        <v>108</v>
      </c>
      <c r="F205" s="1" t="s">
        <v>1183</v>
      </c>
      <c r="G205" s="1" t="s">
        <v>1183</v>
      </c>
      <c r="H205" s="1" t="s">
        <v>1197</v>
      </c>
      <c r="I205" s="3" t="s">
        <v>818</v>
      </c>
    </row>
    <row r="206" spans="1:9">
      <c r="A206" s="3" t="s">
        <v>1198</v>
      </c>
      <c r="B206" s="1" t="s">
        <v>1199</v>
      </c>
      <c r="C206" s="1" t="s">
        <v>1199</v>
      </c>
      <c r="D206" s="1" t="s">
        <v>782</v>
      </c>
      <c r="E206" s="1" t="s">
        <v>108</v>
      </c>
      <c r="F206" s="1" t="s">
        <v>1200</v>
      </c>
      <c r="G206" s="1" t="s">
        <v>1200</v>
      </c>
      <c r="H206" s="1" t="s">
        <v>1199</v>
      </c>
      <c r="I206" s="3" t="s">
        <v>818</v>
      </c>
    </row>
    <row r="207" spans="1:9">
      <c r="A207" s="3" t="s">
        <v>1201</v>
      </c>
      <c r="B207" s="1" t="s">
        <v>1202</v>
      </c>
      <c r="C207" s="1" t="s">
        <v>1202</v>
      </c>
      <c r="D207" s="1" t="s">
        <v>782</v>
      </c>
      <c r="E207" s="1" t="s">
        <v>108</v>
      </c>
      <c r="F207" s="1" t="s">
        <v>1200</v>
      </c>
      <c r="G207" s="1" t="s">
        <v>1200</v>
      </c>
      <c r="H207" s="1" t="s">
        <v>1202</v>
      </c>
      <c r="I207" s="3" t="s">
        <v>818</v>
      </c>
    </row>
    <row r="208" spans="1:9">
      <c r="A208" s="3" t="s">
        <v>1203</v>
      </c>
      <c r="B208" s="1" t="s">
        <v>1204</v>
      </c>
      <c r="C208" s="1" t="s">
        <v>1204</v>
      </c>
      <c r="D208" s="1" t="s">
        <v>782</v>
      </c>
      <c r="E208" s="1" t="s">
        <v>108</v>
      </c>
      <c r="F208" s="1" t="s">
        <v>1200</v>
      </c>
      <c r="G208" s="1" t="s">
        <v>1200</v>
      </c>
      <c r="H208" s="1" t="s">
        <v>1204</v>
      </c>
      <c r="I208" s="3" t="s">
        <v>818</v>
      </c>
    </row>
    <row r="209" spans="1:9">
      <c r="A209" s="3" t="s">
        <v>1205</v>
      </c>
      <c r="B209" s="1" t="s">
        <v>1206</v>
      </c>
      <c r="C209" s="1" t="s">
        <v>1206</v>
      </c>
      <c r="D209" s="1" t="s">
        <v>782</v>
      </c>
      <c r="E209" s="1" t="s">
        <v>108</v>
      </c>
      <c r="F209" s="1" t="s">
        <v>1200</v>
      </c>
      <c r="G209" s="1" t="s">
        <v>1200</v>
      </c>
      <c r="H209" s="1" t="s">
        <v>1206</v>
      </c>
      <c r="I209" s="3" t="s">
        <v>818</v>
      </c>
    </row>
    <row r="210" spans="1:9">
      <c r="A210" s="3" t="s">
        <v>1207</v>
      </c>
      <c r="B210" s="1" t="s">
        <v>1208</v>
      </c>
      <c r="C210" s="1" t="s">
        <v>1208</v>
      </c>
      <c r="D210" s="1" t="s">
        <v>782</v>
      </c>
      <c r="E210" s="1" t="s">
        <v>108</v>
      </c>
      <c r="F210" s="1" t="s">
        <v>1200</v>
      </c>
      <c r="G210" s="1" t="s">
        <v>1200</v>
      </c>
      <c r="H210" s="1" t="s">
        <v>1208</v>
      </c>
      <c r="I210" s="3" t="s">
        <v>818</v>
      </c>
    </row>
    <row r="211" spans="1:9">
      <c r="A211" s="3" t="s">
        <v>1209</v>
      </c>
      <c r="B211" s="1" t="s">
        <v>1210</v>
      </c>
      <c r="C211" s="1" t="s">
        <v>1210</v>
      </c>
      <c r="D211" s="1" t="s">
        <v>782</v>
      </c>
      <c r="E211" s="1" t="s">
        <v>108</v>
      </c>
      <c r="F211" s="1" t="s">
        <v>1200</v>
      </c>
      <c r="G211" s="1" t="s">
        <v>1200</v>
      </c>
      <c r="H211" s="1" t="s">
        <v>1210</v>
      </c>
      <c r="I211" s="3" t="s">
        <v>818</v>
      </c>
    </row>
    <row r="212" spans="1:9">
      <c r="A212" s="3" t="s">
        <v>1211</v>
      </c>
      <c r="B212" s="1" t="s">
        <v>1212</v>
      </c>
      <c r="C212" s="1" t="s">
        <v>1212</v>
      </c>
      <c r="D212" s="1" t="s">
        <v>782</v>
      </c>
      <c r="E212" s="1" t="s">
        <v>108</v>
      </c>
      <c r="F212" s="1" t="s">
        <v>1200</v>
      </c>
      <c r="G212" s="1" t="s">
        <v>1200</v>
      </c>
      <c r="H212" s="1" t="s">
        <v>1212</v>
      </c>
      <c r="I212" s="3" t="s">
        <v>818</v>
      </c>
    </row>
    <row r="213" spans="1:9">
      <c r="A213" s="3" t="s">
        <v>1213</v>
      </c>
      <c r="B213" s="1" t="s">
        <v>1214</v>
      </c>
      <c r="C213" s="1" t="s">
        <v>1214</v>
      </c>
      <c r="D213" s="1" t="s">
        <v>782</v>
      </c>
      <c r="E213" s="1" t="s">
        <v>108</v>
      </c>
      <c r="F213" s="1" t="s">
        <v>1200</v>
      </c>
      <c r="G213" s="1" t="s">
        <v>1200</v>
      </c>
      <c r="H213" s="1" t="s">
        <v>1214</v>
      </c>
      <c r="I213" s="3" t="s">
        <v>818</v>
      </c>
    </row>
    <row r="214" spans="1:9">
      <c r="A214" s="3" t="s">
        <v>1215</v>
      </c>
      <c r="B214" s="1" t="s">
        <v>1216</v>
      </c>
      <c r="C214" s="1" t="s">
        <v>1216</v>
      </c>
      <c r="D214" s="1" t="s">
        <v>782</v>
      </c>
      <c r="E214" s="1" t="s">
        <v>108</v>
      </c>
      <c r="F214" s="1" t="s">
        <v>1200</v>
      </c>
      <c r="G214" s="1" t="s">
        <v>1200</v>
      </c>
      <c r="H214" s="1" t="s">
        <v>1216</v>
      </c>
      <c r="I214" s="3" t="s">
        <v>818</v>
      </c>
    </row>
    <row r="215" spans="1:9">
      <c r="A215" s="3" t="s">
        <v>1217</v>
      </c>
      <c r="B215" s="1" t="s">
        <v>1218</v>
      </c>
      <c r="C215" s="1" t="s">
        <v>1218</v>
      </c>
      <c r="D215" s="1" t="s">
        <v>782</v>
      </c>
      <c r="E215" s="1" t="s">
        <v>108</v>
      </c>
      <c r="F215" s="1" t="s">
        <v>1200</v>
      </c>
      <c r="G215" s="1" t="s">
        <v>1200</v>
      </c>
      <c r="H215" s="1" t="s">
        <v>1218</v>
      </c>
      <c r="I215" s="3" t="s">
        <v>818</v>
      </c>
    </row>
    <row r="216" spans="1:9">
      <c r="A216" s="3" t="s">
        <v>1219</v>
      </c>
      <c r="B216" s="1" t="s">
        <v>1220</v>
      </c>
      <c r="C216" s="1" t="s">
        <v>1220</v>
      </c>
      <c r="D216" s="1" t="s">
        <v>782</v>
      </c>
      <c r="E216" s="1" t="s">
        <v>108</v>
      </c>
      <c r="F216" s="1" t="s">
        <v>1200</v>
      </c>
      <c r="G216" s="1" t="s">
        <v>1200</v>
      </c>
      <c r="H216" s="1" t="s">
        <v>1220</v>
      </c>
      <c r="I216" s="3" t="s">
        <v>818</v>
      </c>
    </row>
    <row r="217" spans="1:9">
      <c r="A217" s="3" t="s">
        <v>1221</v>
      </c>
      <c r="B217" s="1" t="s">
        <v>1222</v>
      </c>
      <c r="C217" s="1" t="s">
        <v>1222</v>
      </c>
      <c r="D217" s="1" t="s">
        <v>782</v>
      </c>
      <c r="E217" s="1" t="s">
        <v>108</v>
      </c>
      <c r="F217" s="1" t="s">
        <v>1200</v>
      </c>
      <c r="G217" s="1" t="s">
        <v>1200</v>
      </c>
      <c r="H217" s="1" t="s">
        <v>1222</v>
      </c>
      <c r="I217" s="3" t="s">
        <v>818</v>
      </c>
    </row>
    <row r="218" spans="1:9">
      <c r="A218" s="3" t="s">
        <v>1223</v>
      </c>
      <c r="B218" s="1" t="s">
        <v>1224</v>
      </c>
      <c r="C218" s="1" t="s">
        <v>1224</v>
      </c>
      <c r="D218" s="1" t="s">
        <v>782</v>
      </c>
      <c r="E218" s="1" t="s">
        <v>108</v>
      </c>
      <c r="F218" s="1" t="s">
        <v>1200</v>
      </c>
      <c r="G218" s="1" t="s">
        <v>1200</v>
      </c>
      <c r="H218" s="1" t="s">
        <v>1224</v>
      </c>
      <c r="I218" s="3" t="s">
        <v>818</v>
      </c>
    </row>
    <row r="219" spans="1:9">
      <c r="A219" s="3" t="s">
        <v>1225</v>
      </c>
      <c r="B219" s="1" t="s">
        <v>1226</v>
      </c>
      <c r="C219" s="1" t="s">
        <v>1226</v>
      </c>
      <c r="D219" s="1" t="s">
        <v>782</v>
      </c>
      <c r="E219" s="1" t="s">
        <v>108</v>
      </c>
      <c r="F219" s="1" t="s">
        <v>1200</v>
      </c>
      <c r="G219" s="1" t="s">
        <v>1200</v>
      </c>
      <c r="H219" s="1" t="s">
        <v>1226</v>
      </c>
      <c r="I219" s="3" t="s">
        <v>818</v>
      </c>
    </row>
    <row r="220" spans="1:9">
      <c r="A220" s="3" t="s">
        <v>1227</v>
      </c>
      <c r="B220" s="1" t="s">
        <v>1228</v>
      </c>
      <c r="C220" s="1" t="s">
        <v>1228</v>
      </c>
      <c r="D220" s="1" t="s">
        <v>782</v>
      </c>
      <c r="E220" s="1" t="s">
        <v>108</v>
      </c>
      <c r="F220" s="1" t="s">
        <v>1229</v>
      </c>
      <c r="G220" s="1" t="s">
        <v>1229</v>
      </c>
      <c r="H220" s="1" t="s">
        <v>1228</v>
      </c>
      <c r="I220" s="3" t="s">
        <v>818</v>
      </c>
    </row>
    <row r="221" spans="1:9">
      <c r="A221" s="3" t="s">
        <v>1230</v>
      </c>
      <c r="B221" s="1" t="s">
        <v>1231</v>
      </c>
      <c r="C221" s="1" t="s">
        <v>1231</v>
      </c>
      <c r="D221" s="1" t="s">
        <v>782</v>
      </c>
      <c r="E221" s="1" t="s">
        <v>108</v>
      </c>
      <c r="F221" s="1" t="s">
        <v>1229</v>
      </c>
      <c r="G221" s="1" t="s">
        <v>1229</v>
      </c>
      <c r="H221" s="1" t="s">
        <v>1231</v>
      </c>
      <c r="I221" s="3" t="s">
        <v>818</v>
      </c>
    </row>
    <row r="222" spans="1:9">
      <c r="A222" s="3" t="s">
        <v>1232</v>
      </c>
      <c r="B222" s="1" t="s">
        <v>1233</v>
      </c>
      <c r="C222" s="1" t="s">
        <v>1233</v>
      </c>
      <c r="D222" s="1" t="s">
        <v>782</v>
      </c>
      <c r="E222" s="1" t="s">
        <v>108</v>
      </c>
      <c r="F222" s="1" t="s">
        <v>1229</v>
      </c>
      <c r="G222" s="1" t="s">
        <v>1229</v>
      </c>
      <c r="H222" s="1" t="s">
        <v>1233</v>
      </c>
      <c r="I222" s="3" t="s">
        <v>818</v>
      </c>
    </row>
    <row r="223" spans="1:9">
      <c r="A223" s="3" t="s">
        <v>1234</v>
      </c>
      <c r="B223" s="1" t="s">
        <v>1235</v>
      </c>
      <c r="C223" s="1" t="s">
        <v>1235</v>
      </c>
      <c r="D223" s="1" t="s">
        <v>782</v>
      </c>
      <c r="E223" s="1" t="s">
        <v>108</v>
      </c>
      <c r="F223" s="1" t="s">
        <v>1229</v>
      </c>
      <c r="G223" s="1" t="s">
        <v>1229</v>
      </c>
      <c r="H223" s="1" t="s">
        <v>1235</v>
      </c>
      <c r="I223" s="3" t="s">
        <v>818</v>
      </c>
    </row>
    <row r="224" spans="1:9">
      <c r="A224" s="3" t="s">
        <v>1236</v>
      </c>
      <c r="B224" s="1" t="s">
        <v>875</v>
      </c>
      <c r="C224" s="1" t="s">
        <v>875</v>
      </c>
      <c r="D224" s="1" t="s">
        <v>782</v>
      </c>
      <c r="E224" s="1" t="s">
        <v>108</v>
      </c>
      <c r="F224" s="1" t="s">
        <v>875</v>
      </c>
      <c r="G224" s="1" t="s">
        <v>875</v>
      </c>
      <c r="H224" s="1" t="s">
        <v>875</v>
      </c>
      <c r="I224" s="3" t="s">
        <v>818</v>
      </c>
    </row>
    <row r="225" spans="1:9">
      <c r="A225" s="3" t="s">
        <v>1237</v>
      </c>
      <c r="B225" s="1" t="s">
        <v>1238</v>
      </c>
      <c r="C225" s="1" t="s">
        <v>1238</v>
      </c>
      <c r="D225" s="1" t="s">
        <v>782</v>
      </c>
      <c r="E225" s="1" t="s">
        <v>108</v>
      </c>
      <c r="F225" s="1" t="s">
        <v>1229</v>
      </c>
      <c r="G225" s="1" t="s">
        <v>1229</v>
      </c>
      <c r="H225" s="1" t="s">
        <v>1238</v>
      </c>
      <c r="I225" s="3" t="s">
        <v>818</v>
      </c>
    </row>
    <row r="226" spans="1:9">
      <c r="A226" s="3" t="s">
        <v>1239</v>
      </c>
      <c r="B226" s="1" t="s">
        <v>1240</v>
      </c>
      <c r="C226" s="1" t="s">
        <v>1240</v>
      </c>
      <c r="D226" s="1" t="s">
        <v>782</v>
      </c>
      <c r="E226" s="1" t="s">
        <v>108</v>
      </c>
      <c r="F226" s="1" t="s">
        <v>1229</v>
      </c>
      <c r="G226" s="1" t="s">
        <v>1229</v>
      </c>
      <c r="H226" s="1" t="s">
        <v>1240</v>
      </c>
      <c r="I226" s="3" t="s">
        <v>818</v>
      </c>
    </row>
    <row r="227" spans="1:9">
      <c r="A227" s="3" t="s">
        <v>1241</v>
      </c>
      <c r="B227" s="1" t="s">
        <v>1242</v>
      </c>
      <c r="C227" s="1" t="s">
        <v>1242</v>
      </c>
      <c r="D227" s="1" t="s">
        <v>782</v>
      </c>
      <c r="E227" s="1" t="s">
        <v>108</v>
      </c>
      <c r="F227" s="1" t="s">
        <v>1229</v>
      </c>
      <c r="G227" s="1" t="s">
        <v>1229</v>
      </c>
      <c r="H227" s="1" t="s">
        <v>1242</v>
      </c>
      <c r="I227" s="3" t="s">
        <v>818</v>
      </c>
    </row>
    <row r="228" spans="1:9">
      <c r="A228" s="3" t="s">
        <v>1243</v>
      </c>
      <c r="B228" s="1" t="s">
        <v>1244</v>
      </c>
      <c r="C228" s="1" t="s">
        <v>1244</v>
      </c>
      <c r="D228" s="1" t="s">
        <v>782</v>
      </c>
      <c r="E228" s="1" t="s">
        <v>108</v>
      </c>
      <c r="F228" s="1" t="s">
        <v>1229</v>
      </c>
      <c r="G228" s="1" t="s">
        <v>1229</v>
      </c>
      <c r="H228" s="1" t="s">
        <v>1244</v>
      </c>
      <c r="I228" s="3" t="s">
        <v>818</v>
      </c>
    </row>
    <row r="229" spans="1:9">
      <c r="A229" s="3" t="s">
        <v>1245</v>
      </c>
      <c r="B229" s="1" t="s">
        <v>1246</v>
      </c>
      <c r="C229" s="1" t="s">
        <v>1246</v>
      </c>
      <c r="D229" s="1" t="s">
        <v>782</v>
      </c>
      <c r="E229" s="1" t="s">
        <v>108</v>
      </c>
      <c r="F229" s="1" t="s">
        <v>1229</v>
      </c>
      <c r="G229" s="1" t="s">
        <v>1229</v>
      </c>
      <c r="H229" s="1" t="s">
        <v>1246</v>
      </c>
      <c r="I229" s="3" t="s">
        <v>818</v>
      </c>
    </row>
    <row r="230" spans="1:9">
      <c r="A230" s="3" t="s">
        <v>1247</v>
      </c>
      <c r="B230" s="1" t="s">
        <v>1248</v>
      </c>
      <c r="C230" s="1" t="s">
        <v>1248</v>
      </c>
      <c r="D230" s="1" t="s">
        <v>782</v>
      </c>
      <c r="E230" s="1" t="s">
        <v>108</v>
      </c>
      <c r="F230" s="1" t="s">
        <v>1229</v>
      </c>
      <c r="G230" s="1" t="s">
        <v>1229</v>
      </c>
      <c r="H230" s="1" t="s">
        <v>1248</v>
      </c>
      <c r="I230" s="3" t="s">
        <v>818</v>
      </c>
    </row>
    <row r="231" spans="1:9">
      <c r="A231" s="3" t="s">
        <v>1249</v>
      </c>
      <c r="B231" s="1" t="s">
        <v>1250</v>
      </c>
      <c r="C231" s="1" t="s">
        <v>1250</v>
      </c>
      <c r="D231" s="1" t="s">
        <v>782</v>
      </c>
      <c r="E231" s="1" t="s">
        <v>108</v>
      </c>
      <c r="F231" s="1" t="s">
        <v>1229</v>
      </c>
      <c r="G231" s="1" t="s">
        <v>1229</v>
      </c>
      <c r="H231" s="1" t="s">
        <v>1250</v>
      </c>
      <c r="I231" s="3" t="s">
        <v>818</v>
      </c>
    </row>
    <row r="232" spans="1:9">
      <c r="A232" s="3" t="s">
        <v>1251</v>
      </c>
      <c r="B232" s="1" t="s">
        <v>1252</v>
      </c>
      <c r="C232" s="1" t="s">
        <v>1252</v>
      </c>
      <c r="D232" s="1" t="s">
        <v>782</v>
      </c>
      <c r="E232" s="1" t="s">
        <v>108</v>
      </c>
      <c r="F232" s="1" t="s">
        <v>1229</v>
      </c>
      <c r="G232" s="1" t="s">
        <v>1229</v>
      </c>
      <c r="H232" s="1" t="s">
        <v>1252</v>
      </c>
      <c r="I232" s="3" t="s">
        <v>818</v>
      </c>
    </row>
    <row r="233" spans="1:9">
      <c r="A233" s="3" t="s">
        <v>1253</v>
      </c>
      <c r="B233" s="1" t="s">
        <v>1254</v>
      </c>
      <c r="C233" s="1" t="s">
        <v>1254</v>
      </c>
      <c r="D233" s="1" t="s">
        <v>782</v>
      </c>
      <c r="E233" s="1" t="s">
        <v>108</v>
      </c>
      <c r="F233" s="1" t="s">
        <v>1229</v>
      </c>
      <c r="G233" s="1" t="s">
        <v>1229</v>
      </c>
      <c r="H233" s="1" t="s">
        <v>1254</v>
      </c>
      <c r="I233" s="3" t="s">
        <v>818</v>
      </c>
    </row>
    <row r="234" spans="1:9">
      <c r="A234" s="3" t="s">
        <v>1255</v>
      </c>
      <c r="B234" s="1" t="s">
        <v>1256</v>
      </c>
      <c r="C234" s="1" t="s">
        <v>1256</v>
      </c>
      <c r="D234" s="1" t="s">
        <v>782</v>
      </c>
      <c r="E234" s="1" t="s">
        <v>108</v>
      </c>
      <c r="F234" s="1" t="s">
        <v>1229</v>
      </c>
      <c r="G234" s="1" t="s">
        <v>1229</v>
      </c>
      <c r="H234" s="1" t="s">
        <v>1256</v>
      </c>
      <c r="I234" s="3" t="s">
        <v>818</v>
      </c>
    </row>
    <row r="235" spans="1:9">
      <c r="A235" s="3" t="s">
        <v>1257</v>
      </c>
      <c r="B235" s="1" t="s">
        <v>1258</v>
      </c>
      <c r="C235" s="1" t="s">
        <v>1258</v>
      </c>
      <c r="D235" s="1" t="s">
        <v>782</v>
      </c>
      <c r="E235" s="1" t="s">
        <v>108</v>
      </c>
      <c r="F235" s="1" t="s">
        <v>1229</v>
      </c>
      <c r="G235" s="1" t="s">
        <v>1229</v>
      </c>
      <c r="H235" s="1" t="s">
        <v>1258</v>
      </c>
      <c r="I235" s="3" t="s">
        <v>818</v>
      </c>
    </row>
    <row r="236" spans="1:9">
      <c r="A236" s="3" t="s">
        <v>1259</v>
      </c>
      <c r="B236" s="1" t="s">
        <v>1260</v>
      </c>
      <c r="C236" s="1" t="s">
        <v>1260</v>
      </c>
      <c r="D236" s="1" t="s">
        <v>782</v>
      </c>
      <c r="E236" s="1" t="s">
        <v>108</v>
      </c>
      <c r="F236" s="1" t="s">
        <v>1229</v>
      </c>
      <c r="G236" s="1" t="s">
        <v>1229</v>
      </c>
      <c r="H236" s="1" t="s">
        <v>1260</v>
      </c>
      <c r="I236" s="3" t="s">
        <v>818</v>
      </c>
    </row>
    <row r="237" spans="1:9">
      <c r="A237" s="3" t="s">
        <v>1261</v>
      </c>
      <c r="B237" s="1" t="s">
        <v>1262</v>
      </c>
      <c r="C237" s="1" t="s">
        <v>1262</v>
      </c>
      <c r="D237" s="1" t="s">
        <v>782</v>
      </c>
      <c r="E237" s="1" t="s">
        <v>108</v>
      </c>
      <c r="F237" s="1" t="s">
        <v>1229</v>
      </c>
      <c r="G237" s="1" t="s">
        <v>1229</v>
      </c>
      <c r="H237" s="1" t="s">
        <v>1262</v>
      </c>
      <c r="I237" s="3" t="s">
        <v>818</v>
      </c>
    </row>
    <row r="238" spans="1:9">
      <c r="A238" s="3" t="s">
        <v>1263</v>
      </c>
      <c r="B238" s="1" t="s">
        <v>1264</v>
      </c>
      <c r="C238" s="1" t="s">
        <v>1264</v>
      </c>
      <c r="D238" s="1" t="s">
        <v>782</v>
      </c>
      <c r="E238" s="1" t="s">
        <v>108</v>
      </c>
      <c r="F238" s="1" t="s">
        <v>1265</v>
      </c>
      <c r="G238" s="1" t="s">
        <v>1265</v>
      </c>
      <c r="H238" s="1" t="s">
        <v>1264</v>
      </c>
      <c r="I238" s="3" t="s">
        <v>818</v>
      </c>
    </row>
    <row r="239" spans="1:9">
      <c r="A239" s="3" t="s">
        <v>1266</v>
      </c>
      <c r="B239" s="1" t="s">
        <v>1267</v>
      </c>
      <c r="C239" s="1" t="s">
        <v>1267</v>
      </c>
      <c r="D239" s="1" t="s">
        <v>782</v>
      </c>
      <c r="E239" s="1" t="s">
        <v>108</v>
      </c>
      <c r="F239" s="1" t="s">
        <v>1265</v>
      </c>
      <c r="G239" s="1" t="s">
        <v>1265</v>
      </c>
      <c r="H239" s="1" t="s">
        <v>1267</v>
      </c>
      <c r="I239" s="3" t="s">
        <v>818</v>
      </c>
    </row>
    <row r="240" spans="1:9">
      <c r="A240" s="3" t="s">
        <v>1268</v>
      </c>
      <c r="B240" s="1" t="s">
        <v>1269</v>
      </c>
      <c r="C240" s="1" t="s">
        <v>1269</v>
      </c>
      <c r="D240" s="1" t="s">
        <v>782</v>
      </c>
      <c r="E240" s="1" t="s">
        <v>108</v>
      </c>
      <c r="F240" s="1" t="s">
        <v>1265</v>
      </c>
      <c r="G240" s="1" t="s">
        <v>1265</v>
      </c>
      <c r="H240" s="1" t="s">
        <v>1269</v>
      </c>
      <c r="I240" s="3" t="s">
        <v>818</v>
      </c>
    </row>
    <row r="241" spans="1:9">
      <c r="A241" s="3" t="s">
        <v>1270</v>
      </c>
      <c r="B241" s="1" t="s">
        <v>1271</v>
      </c>
      <c r="C241" s="1" t="s">
        <v>1271</v>
      </c>
      <c r="D241" s="1" t="s">
        <v>782</v>
      </c>
      <c r="E241" s="1" t="s">
        <v>108</v>
      </c>
      <c r="F241" s="1" t="s">
        <v>1265</v>
      </c>
      <c r="G241" s="1" t="s">
        <v>1265</v>
      </c>
      <c r="H241" s="1" t="s">
        <v>1271</v>
      </c>
      <c r="I241" s="3" t="s">
        <v>818</v>
      </c>
    </row>
    <row r="242" spans="1:9">
      <c r="A242" s="3" t="s">
        <v>1272</v>
      </c>
      <c r="B242" s="1" t="s">
        <v>1273</v>
      </c>
      <c r="C242" s="1" t="s">
        <v>1273</v>
      </c>
      <c r="D242" s="1" t="s">
        <v>782</v>
      </c>
      <c r="E242" s="1" t="s">
        <v>108</v>
      </c>
      <c r="F242" s="1" t="s">
        <v>1265</v>
      </c>
      <c r="G242" s="1" t="s">
        <v>1265</v>
      </c>
      <c r="H242" s="1" t="s">
        <v>1273</v>
      </c>
      <c r="I242" s="3" t="s">
        <v>818</v>
      </c>
    </row>
    <row r="243" spans="1:9">
      <c r="A243" s="3" t="s">
        <v>1274</v>
      </c>
      <c r="B243" s="1" t="s">
        <v>1275</v>
      </c>
      <c r="C243" s="1" t="s">
        <v>1275</v>
      </c>
      <c r="D243" s="1" t="s">
        <v>782</v>
      </c>
      <c r="E243" s="1" t="s">
        <v>108</v>
      </c>
      <c r="F243" s="1" t="s">
        <v>1265</v>
      </c>
      <c r="G243" s="1" t="s">
        <v>1265</v>
      </c>
      <c r="H243" s="1" t="s">
        <v>1275</v>
      </c>
      <c r="I243" s="3" t="s">
        <v>818</v>
      </c>
    </row>
    <row r="244" spans="1:9">
      <c r="A244" s="3" t="s">
        <v>1276</v>
      </c>
      <c r="B244" s="1" t="s">
        <v>1277</v>
      </c>
      <c r="C244" s="1" t="s">
        <v>1277</v>
      </c>
      <c r="D244" s="1" t="s">
        <v>782</v>
      </c>
      <c r="E244" s="1" t="s">
        <v>108</v>
      </c>
      <c r="F244" s="1" t="s">
        <v>935</v>
      </c>
      <c r="G244" s="1" t="s">
        <v>1278</v>
      </c>
      <c r="H244" s="1" t="s">
        <v>1277</v>
      </c>
      <c r="I244" s="3" t="s">
        <v>818</v>
      </c>
    </row>
    <row r="245" spans="1:9">
      <c r="A245" s="3" t="s">
        <v>1279</v>
      </c>
      <c r="B245" s="1" t="s">
        <v>988</v>
      </c>
      <c r="C245" s="1" t="s">
        <v>988</v>
      </c>
      <c r="D245" s="1" t="s">
        <v>782</v>
      </c>
      <c r="E245" s="1" t="s">
        <v>108</v>
      </c>
      <c r="F245" s="1" t="s">
        <v>966</v>
      </c>
      <c r="G245" s="1" t="s">
        <v>966</v>
      </c>
      <c r="H245" s="1" t="s">
        <v>988</v>
      </c>
      <c r="I245" s="3" t="s">
        <v>818</v>
      </c>
    </row>
    <row r="246" spans="1:9">
      <c r="A246" s="3" t="s">
        <v>1280</v>
      </c>
      <c r="B246" s="1" t="s">
        <v>972</v>
      </c>
      <c r="C246" s="1" t="s">
        <v>972</v>
      </c>
      <c r="D246" s="1" t="s">
        <v>782</v>
      </c>
      <c r="E246" s="1" t="s">
        <v>108</v>
      </c>
      <c r="F246" s="1" t="s">
        <v>966</v>
      </c>
      <c r="G246" s="1" t="s">
        <v>966</v>
      </c>
      <c r="H246" s="1" t="s">
        <v>972</v>
      </c>
      <c r="I246" s="3" t="s">
        <v>818</v>
      </c>
    </row>
    <row r="247" spans="1:9">
      <c r="A247" s="3" t="s">
        <v>1281</v>
      </c>
      <c r="B247" s="1" t="s">
        <v>994</v>
      </c>
      <c r="C247" s="1" t="s">
        <v>994</v>
      </c>
      <c r="D247" s="1" t="s">
        <v>782</v>
      </c>
      <c r="E247" s="1" t="s">
        <v>108</v>
      </c>
      <c r="F247" s="1" t="s">
        <v>966</v>
      </c>
      <c r="G247" s="1" t="s">
        <v>966</v>
      </c>
      <c r="H247" s="1" t="s">
        <v>994</v>
      </c>
      <c r="I247" s="3" t="s">
        <v>818</v>
      </c>
    </row>
    <row r="248" spans="1:9">
      <c r="A248" s="3" t="s">
        <v>1282</v>
      </c>
      <c r="B248" s="1" t="s">
        <v>984</v>
      </c>
      <c r="C248" s="1" t="s">
        <v>984</v>
      </c>
      <c r="D248" s="1" t="s">
        <v>782</v>
      </c>
      <c r="E248" s="1" t="s">
        <v>108</v>
      </c>
      <c r="F248" s="1" t="s">
        <v>966</v>
      </c>
      <c r="G248" s="1" t="s">
        <v>966</v>
      </c>
      <c r="H248" s="1" t="s">
        <v>984</v>
      </c>
      <c r="I248" s="3" t="s">
        <v>818</v>
      </c>
    </row>
    <row r="249" spans="1:9">
      <c r="A249" s="3" t="s">
        <v>1283</v>
      </c>
      <c r="B249" s="1" t="s">
        <v>978</v>
      </c>
      <c r="C249" s="1" t="s">
        <v>978</v>
      </c>
      <c r="D249" s="1" t="s">
        <v>782</v>
      </c>
      <c r="E249" s="1" t="s">
        <v>108</v>
      </c>
      <c r="F249" s="1" t="s">
        <v>966</v>
      </c>
      <c r="G249" s="1" t="s">
        <v>966</v>
      </c>
      <c r="H249" s="1" t="s">
        <v>978</v>
      </c>
      <c r="I249" s="3" t="s">
        <v>818</v>
      </c>
    </row>
    <row r="250" spans="1:9">
      <c r="A250" s="3" t="s">
        <v>1284</v>
      </c>
      <c r="B250" s="1" t="s">
        <v>982</v>
      </c>
      <c r="C250" s="1" t="s">
        <v>982</v>
      </c>
      <c r="D250" s="1" t="s">
        <v>782</v>
      </c>
      <c r="E250" s="1" t="s">
        <v>108</v>
      </c>
      <c r="F250" s="1" t="s">
        <v>966</v>
      </c>
      <c r="G250" s="1" t="s">
        <v>966</v>
      </c>
      <c r="H250" s="1" t="s">
        <v>982</v>
      </c>
      <c r="I250" s="3" t="s">
        <v>818</v>
      </c>
    </row>
    <row r="251" spans="1:9">
      <c r="A251" s="3" t="s">
        <v>1285</v>
      </c>
      <c r="B251" s="1" t="s">
        <v>968</v>
      </c>
      <c r="C251" s="1" t="s">
        <v>968</v>
      </c>
      <c r="D251" s="1" t="s">
        <v>782</v>
      </c>
      <c r="E251" s="1" t="s">
        <v>108</v>
      </c>
      <c r="F251" s="1" t="s">
        <v>966</v>
      </c>
      <c r="G251" s="1" t="s">
        <v>966</v>
      </c>
      <c r="H251" s="1" t="s">
        <v>968</v>
      </c>
      <c r="I251" s="3" t="s">
        <v>818</v>
      </c>
    </row>
    <row r="252" spans="1:9">
      <c r="A252" s="3" t="s">
        <v>1286</v>
      </c>
      <c r="B252" s="1" t="s">
        <v>1000</v>
      </c>
      <c r="C252" s="1" t="s">
        <v>1000</v>
      </c>
      <c r="D252" s="1" t="s">
        <v>782</v>
      </c>
      <c r="E252" s="1" t="s">
        <v>108</v>
      </c>
      <c r="F252" s="1" t="s">
        <v>966</v>
      </c>
      <c r="G252" s="1" t="s">
        <v>966</v>
      </c>
      <c r="H252" s="1" t="s">
        <v>1000</v>
      </c>
      <c r="I252" s="3" t="s">
        <v>818</v>
      </c>
    </row>
    <row r="253" spans="1:9">
      <c r="A253" s="3" t="s">
        <v>1287</v>
      </c>
      <c r="B253" s="1" t="s">
        <v>976</v>
      </c>
      <c r="C253" s="1" t="s">
        <v>976</v>
      </c>
      <c r="D253" s="1" t="s">
        <v>782</v>
      </c>
      <c r="E253" s="1" t="s">
        <v>108</v>
      </c>
      <c r="F253" s="1" t="s">
        <v>966</v>
      </c>
      <c r="G253" s="1" t="s">
        <v>966</v>
      </c>
      <c r="H253" s="1" t="s">
        <v>976</v>
      </c>
      <c r="I253" s="3" t="s">
        <v>818</v>
      </c>
    </row>
    <row r="254" spans="1:9">
      <c r="A254" s="3" t="s">
        <v>1288</v>
      </c>
      <c r="B254" s="1" t="s">
        <v>980</v>
      </c>
      <c r="C254" s="1" t="s">
        <v>980</v>
      </c>
      <c r="D254" s="1" t="s">
        <v>782</v>
      </c>
      <c r="E254" s="1" t="s">
        <v>108</v>
      </c>
      <c r="F254" s="1" t="s">
        <v>966</v>
      </c>
      <c r="G254" s="1" t="s">
        <v>966</v>
      </c>
      <c r="H254" s="1" t="s">
        <v>980</v>
      </c>
      <c r="I254" s="3" t="s">
        <v>818</v>
      </c>
    </row>
    <row r="255" spans="1:9">
      <c r="A255" s="3" t="s">
        <v>1289</v>
      </c>
      <c r="B255" s="1" t="s">
        <v>965</v>
      </c>
      <c r="C255" s="1" t="s">
        <v>965</v>
      </c>
      <c r="D255" s="1" t="s">
        <v>782</v>
      </c>
      <c r="E255" s="1" t="s">
        <v>108</v>
      </c>
      <c r="F255" s="1" t="s">
        <v>966</v>
      </c>
      <c r="G255" s="1" t="s">
        <v>966</v>
      </c>
      <c r="H255" s="1" t="s">
        <v>965</v>
      </c>
      <c r="I255" s="3" t="s">
        <v>818</v>
      </c>
    </row>
    <row r="256" spans="1:9">
      <c r="A256" s="3" t="s">
        <v>1290</v>
      </c>
      <c r="B256" s="1" t="s">
        <v>970</v>
      </c>
      <c r="C256" s="1" t="s">
        <v>970</v>
      </c>
      <c r="D256" s="1" t="s">
        <v>782</v>
      </c>
      <c r="E256" s="1" t="s">
        <v>108</v>
      </c>
      <c r="F256" s="1" t="s">
        <v>966</v>
      </c>
      <c r="G256" s="1" t="s">
        <v>966</v>
      </c>
      <c r="H256" s="1" t="s">
        <v>970</v>
      </c>
      <c r="I256" s="3" t="s">
        <v>818</v>
      </c>
    </row>
    <row r="257" spans="1:9">
      <c r="A257" s="3" t="s">
        <v>1291</v>
      </c>
      <c r="B257" s="1" t="s">
        <v>1292</v>
      </c>
      <c r="C257" s="1" t="s">
        <v>1292</v>
      </c>
      <c r="D257" s="1" t="s">
        <v>782</v>
      </c>
      <c r="E257" s="1" t="s">
        <v>108</v>
      </c>
      <c r="F257" s="1" t="s">
        <v>1265</v>
      </c>
      <c r="G257" s="1" t="s">
        <v>1265</v>
      </c>
      <c r="H257" s="1" t="s">
        <v>1292</v>
      </c>
      <c r="I257" s="3" t="s">
        <v>818</v>
      </c>
    </row>
    <row r="258" spans="1:9">
      <c r="A258" s="3" t="s">
        <v>1293</v>
      </c>
      <c r="B258" s="1" t="s">
        <v>986</v>
      </c>
      <c r="C258" s="1" t="s">
        <v>986</v>
      </c>
      <c r="D258" s="1" t="s">
        <v>782</v>
      </c>
      <c r="E258" s="1" t="s">
        <v>108</v>
      </c>
      <c r="F258" s="1" t="s">
        <v>966</v>
      </c>
      <c r="G258" s="1" t="s">
        <v>966</v>
      </c>
      <c r="H258" s="1" t="s">
        <v>986</v>
      </c>
      <c r="I258" s="3" t="s">
        <v>818</v>
      </c>
    </row>
    <row r="259" spans="1:9">
      <c r="A259" s="3" t="s">
        <v>1294</v>
      </c>
      <c r="B259" s="1" t="s">
        <v>996</v>
      </c>
      <c r="C259" s="1" t="s">
        <v>996</v>
      </c>
      <c r="D259" s="1" t="s">
        <v>782</v>
      </c>
      <c r="E259" s="1" t="s">
        <v>108</v>
      </c>
      <c r="F259" s="1" t="s">
        <v>966</v>
      </c>
      <c r="G259" s="1" t="s">
        <v>966</v>
      </c>
      <c r="H259" s="1" t="s">
        <v>996</v>
      </c>
      <c r="I259" s="3" t="s">
        <v>818</v>
      </c>
    </row>
    <row r="260" spans="1:9">
      <c r="A260" s="3" t="s">
        <v>1295</v>
      </c>
      <c r="B260" s="1" t="s">
        <v>1265</v>
      </c>
      <c r="C260" s="1" t="s">
        <v>1265</v>
      </c>
      <c r="D260" s="1" t="s">
        <v>782</v>
      </c>
      <c r="E260" s="1" t="s">
        <v>108</v>
      </c>
      <c r="F260" s="1" t="s">
        <v>1265</v>
      </c>
      <c r="G260" s="1" t="s">
        <v>1265</v>
      </c>
      <c r="H260" s="1" t="s">
        <v>1265</v>
      </c>
      <c r="I260" s="3" t="s">
        <v>818</v>
      </c>
    </row>
    <row r="261" spans="1:9">
      <c r="A261" s="3" t="s">
        <v>1296</v>
      </c>
      <c r="B261" s="1" t="s">
        <v>998</v>
      </c>
      <c r="C261" s="1" t="s">
        <v>998</v>
      </c>
      <c r="D261" s="1" t="s">
        <v>782</v>
      </c>
      <c r="E261" s="1" t="s">
        <v>108</v>
      </c>
      <c r="F261" s="1" t="s">
        <v>966</v>
      </c>
      <c r="G261" s="1" t="s">
        <v>966</v>
      </c>
      <c r="H261" s="1" t="s">
        <v>998</v>
      </c>
      <c r="I261" s="3" t="s">
        <v>818</v>
      </c>
    </row>
    <row r="262" spans="1:9">
      <c r="A262" s="3" t="s">
        <v>1297</v>
      </c>
      <c r="B262" s="1" t="s">
        <v>990</v>
      </c>
      <c r="C262" s="1" t="s">
        <v>990</v>
      </c>
      <c r="D262" s="1" t="s">
        <v>782</v>
      </c>
      <c r="E262" s="1" t="s">
        <v>108</v>
      </c>
      <c r="F262" s="1" t="s">
        <v>966</v>
      </c>
      <c r="G262" s="1" t="s">
        <v>966</v>
      </c>
      <c r="H262" s="1" t="s">
        <v>990</v>
      </c>
      <c r="I262" s="3" t="s">
        <v>818</v>
      </c>
    </row>
  </sheetData>
  <pageMargins left="0.7" right="0.7" top="0.75" bottom="0.75" header="0.3" footer="0.3"/>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62"/>
  <sheetViews>
    <sheetView workbookViewId="0">
      <selection activeCell="A39" sqref="A39"/>
    </sheetView>
  </sheetViews>
  <sheetFormatPr defaultColWidth="9.06666666666667" defaultRowHeight="14.25"/>
  <cols>
    <col min="1" max="1" width="18.3333333333333" style="1" customWidth="1"/>
    <col min="2" max="2" width="26.4666666666667" style="1" customWidth="1"/>
    <col min="3" max="6" width="9.13333333333333" style="1" customWidth="1"/>
    <col min="7" max="7" width="15" style="1" customWidth="1"/>
    <col min="8" max="8" width="18.2" style="1" customWidth="1"/>
    <col min="9" max="11" width="9.13333333333333" style="1" customWidth="1"/>
    <col min="12" max="16" width="15.4" style="1" customWidth="1"/>
    <col min="17" max="17" width="9.13333333333333" style="1" customWidth="1"/>
    <col min="18" max="18" width="13.6" style="1" customWidth="1"/>
    <col min="19" max="23" width="9.13333333333333" style="1" customWidth="1"/>
    <col min="24" max="16384" width="9.06666666666667" style="1" customWidth="1"/>
  </cols>
  <sheetData>
    <row r="1" ht="27.75" customHeight="1" spans="1:23">
      <c r="A1" s="2" t="s">
        <v>17</v>
      </c>
      <c r="B1" s="2" t="s">
        <v>1298</v>
      </c>
      <c r="C1" s="2" t="s">
        <v>1299</v>
      </c>
      <c r="D1" s="2" t="s">
        <v>1300</v>
      </c>
      <c r="E1" s="2" t="s">
        <v>772</v>
      </c>
      <c r="F1" s="2" t="s">
        <v>1301</v>
      </c>
      <c r="G1" s="2" t="s">
        <v>1302</v>
      </c>
      <c r="H1" s="2" t="s">
        <v>1303</v>
      </c>
      <c r="I1" s="2" t="s">
        <v>1304</v>
      </c>
      <c r="J1" s="2" t="s">
        <v>1305</v>
      </c>
      <c r="K1" s="2" t="s">
        <v>1306</v>
      </c>
      <c r="L1" s="2" t="s">
        <v>775</v>
      </c>
      <c r="M1" s="2" t="s">
        <v>776</v>
      </c>
      <c r="N1" s="2" t="s">
        <v>777</v>
      </c>
      <c r="O1" s="2" t="s">
        <v>700</v>
      </c>
      <c r="P1" s="2" t="s">
        <v>1307</v>
      </c>
      <c r="Q1" s="2" t="s">
        <v>1308</v>
      </c>
      <c r="R1" s="2" t="s">
        <v>1309</v>
      </c>
      <c r="S1" s="2" t="s">
        <v>1310</v>
      </c>
      <c r="T1" s="2" t="s">
        <v>705</v>
      </c>
      <c r="U1" s="2" t="s">
        <v>1311</v>
      </c>
      <c r="V1" s="2" t="s">
        <v>1312</v>
      </c>
      <c r="W1" s="2" t="s">
        <v>1313</v>
      </c>
    </row>
    <row r="2" spans="1:23">
      <c r="A2" s="1" t="s">
        <v>1314</v>
      </c>
      <c r="B2" s="1" t="s">
        <v>1315</v>
      </c>
      <c r="C2" s="1" t="s">
        <v>1316</v>
      </c>
      <c r="D2" s="1" t="s">
        <v>1317</v>
      </c>
      <c r="E2" s="1" t="s">
        <v>882</v>
      </c>
      <c r="F2" s="1" t="s">
        <v>450</v>
      </c>
      <c r="G2" s="1" t="s">
        <v>1318</v>
      </c>
      <c r="H2" s="1" t="s">
        <v>1319</v>
      </c>
      <c r="I2" s="1" t="s">
        <v>450</v>
      </c>
      <c r="J2" s="1" t="s">
        <v>450</v>
      </c>
      <c r="K2" s="1" t="s">
        <v>450</v>
      </c>
      <c r="L2" s="1" t="s">
        <v>782</v>
      </c>
      <c r="M2" s="1" t="s">
        <v>108</v>
      </c>
      <c r="N2" s="1" t="s">
        <v>884</v>
      </c>
      <c r="O2" s="1" t="s">
        <v>885</v>
      </c>
      <c r="P2" s="1" t="s">
        <v>883</v>
      </c>
      <c r="Q2" s="1" t="s">
        <v>450</v>
      </c>
      <c r="R2" s="1" t="s">
        <v>1320</v>
      </c>
      <c r="S2" s="1" t="s">
        <v>1321</v>
      </c>
      <c r="T2" s="1" t="s">
        <v>1322</v>
      </c>
      <c r="U2" s="1" t="s">
        <v>1323</v>
      </c>
      <c r="V2" s="1" t="s">
        <v>1323</v>
      </c>
      <c r="W2" s="1" t="s">
        <v>450</v>
      </c>
    </row>
    <row r="3" spans="1:23">
      <c r="A3" s="1" t="s">
        <v>1324</v>
      </c>
      <c r="B3" s="1" t="s">
        <v>1325</v>
      </c>
      <c r="C3" s="1" t="s">
        <v>1316</v>
      </c>
      <c r="D3" s="1" t="s">
        <v>1317</v>
      </c>
      <c r="E3" s="1" t="s">
        <v>809</v>
      </c>
      <c r="F3" s="1" t="s">
        <v>450</v>
      </c>
      <c r="G3" s="1" t="s">
        <v>1318</v>
      </c>
      <c r="H3" s="1" t="s">
        <v>1319</v>
      </c>
      <c r="I3" s="1" t="s">
        <v>450</v>
      </c>
      <c r="J3" s="1" t="s">
        <v>450</v>
      </c>
      <c r="K3" s="1" t="s">
        <v>450</v>
      </c>
      <c r="L3" s="1" t="s">
        <v>782</v>
      </c>
      <c r="M3" s="1" t="s">
        <v>108</v>
      </c>
      <c r="N3" s="1" t="s">
        <v>783</v>
      </c>
      <c r="O3" s="1" t="s">
        <v>802</v>
      </c>
      <c r="P3" s="1" t="s">
        <v>810</v>
      </c>
      <c r="Q3" s="1" t="s">
        <v>450</v>
      </c>
      <c r="R3" s="1" t="s">
        <v>1320</v>
      </c>
      <c r="S3" s="1" t="s">
        <v>1326</v>
      </c>
      <c r="T3" s="1" t="s">
        <v>1327</v>
      </c>
      <c r="U3" s="1" t="s">
        <v>1328</v>
      </c>
      <c r="V3" s="1" t="s">
        <v>1329</v>
      </c>
      <c r="W3" s="1" t="s">
        <v>450</v>
      </c>
    </row>
    <row r="4" spans="1:23">
      <c r="A4" s="1" t="s">
        <v>1330</v>
      </c>
      <c r="B4" s="1" t="s">
        <v>1331</v>
      </c>
      <c r="C4" s="1" t="s">
        <v>1316</v>
      </c>
      <c r="D4" s="1" t="s">
        <v>1317</v>
      </c>
      <c r="E4" s="1" t="s">
        <v>1332</v>
      </c>
      <c r="F4" s="1" t="s">
        <v>450</v>
      </c>
      <c r="G4" s="1" t="s">
        <v>1318</v>
      </c>
      <c r="H4" s="1" t="s">
        <v>1319</v>
      </c>
      <c r="I4" s="1" t="s">
        <v>450</v>
      </c>
      <c r="J4" s="1" t="s">
        <v>450</v>
      </c>
      <c r="K4" s="1" t="s">
        <v>450</v>
      </c>
      <c r="L4" s="1" t="s">
        <v>782</v>
      </c>
      <c r="M4" s="1" t="s">
        <v>108</v>
      </c>
      <c r="N4" s="1" t="s">
        <v>884</v>
      </c>
      <c r="O4" s="1" t="s">
        <v>885</v>
      </c>
      <c r="P4" s="1" t="s">
        <v>450</v>
      </c>
      <c r="Q4" s="1" t="s">
        <v>450</v>
      </c>
      <c r="R4" s="1" t="s">
        <v>1320</v>
      </c>
      <c r="S4" s="1" t="s">
        <v>1333</v>
      </c>
      <c r="T4" s="1" t="s">
        <v>1327</v>
      </c>
      <c r="U4" s="1" t="s">
        <v>1328</v>
      </c>
      <c r="V4" s="1" t="s">
        <v>1329</v>
      </c>
      <c r="W4" s="1" t="s">
        <v>450</v>
      </c>
    </row>
    <row r="5" spans="1:23">
      <c r="A5" s="1" t="s">
        <v>1334</v>
      </c>
      <c r="B5" s="1" t="s">
        <v>1335</v>
      </c>
      <c r="C5" s="1" t="s">
        <v>1316</v>
      </c>
      <c r="D5" s="1" t="s">
        <v>1317</v>
      </c>
      <c r="E5" s="1" t="s">
        <v>1336</v>
      </c>
      <c r="F5" s="1" t="s">
        <v>450</v>
      </c>
      <c r="G5" s="1" t="s">
        <v>1318</v>
      </c>
      <c r="H5" s="1" t="s">
        <v>1319</v>
      </c>
      <c r="I5" s="1" t="s">
        <v>450</v>
      </c>
      <c r="J5" s="1" t="s">
        <v>450</v>
      </c>
      <c r="K5" s="1" t="s">
        <v>450</v>
      </c>
      <c r="L5" s="1" t="s">
        <v>782</v>
      </c>
      <c r="M5" s="1" t="s">
        <v>108</v>
      </c>
      <c r="N5" s="1" t="s">
        <v>783</v>
      </c>
      <c r="O5" s="1" t="s">
        <v>802</v>
      </c>
      <c r="P5" s="1" t="s">
        <v>450</v>
      </c>
      <c r="Q5" s="1" t="s">
        <v>450</v>
      </c>
      <c r="R5" s="1" t="s">
        <v>1320</v>
      </c>
      <c r="S5" s="1" t="s">
        <v>1333</v>
      </c>
      <c r="T5" s="1" t="s">
        <v>1327</v>
      </c>
      <c r="U5" s="1" t="s">
        <v>1328</v>
      </c>
      <c r="V5" s="1" t="s">
        <v>1328</v>
      </c>
      <c r="W5" s="1" t="s">
        <v>450</v>
      </c>
    </row>
    <row r="6" spans="1:23">
      <c r="A6" s="1" t="s">
        <v>1337</v>
      </c>
      <c r="B6" s="1" t="s">
        <v>1338</v>
      </c>
      <c r="C6" s="1" t="s">
        <v>1316</v>
      </c>
      <c r="D6" s="1" t="s">
        <v>1317</v>
      </c>
      <c r="E6" s="1" t="s">
        <v>1339</v>
      </c>
      <c r="F6" s="1" t="s">
        <v>450</v>
      </c>
      <c r="G6" s="1" t="s">
        <v>1318</v>
      </c>
      <c r="H6" s="1" t="s">
        <v>1319</v>
      </c>
      <c r="I6" s="1" t="s">
        <v>450</v>
      </c>
      <c r="J6" s="1" t="s">
        <v>450</v>
      </c>
      <c r="K6" s="1" t="s">
        <v>450</v>
      </c>
      <c r="L6" s="1" t="s">
        <v>782</v>
      </c>
      <c r="M6" s="1" t="s">
        <v>108</v>
      </c>
      <c r="N6" s="1" t="s">
        <v>783</v>
      </c>
      <c r="O6" s="1" t="s">
        <v>784</v>
      </c>
      <c r="P6" s="1" t="s">
        <v>450</v>
      </c>
      <c r="Q6" s="1" t="s">
        <v>450</v>
      </c>
      <c r="R6" s="1" t="s">
        <v>1320</v>
      </c>
      <c r="S6" s="1" t="s">
        <v>1340</v>
      </c>
      <c r="T6" s="1" t="s">
        <v>1327</v>
      </c>
      <c r="U6" s="1" t="s">
        <v>1341</v>
      </c>
      <c r="V6" s="1" t="s">
        <v>1328</v>
      </c>
      <c r="W6" s="1" t="s">
        <v>450</v>
      </c>
    </row>
    <row r="7" spans="1:23">
      <c r="A7" s="1" t="s">
        <v>1342</v>
      </c>
      <c r="B7" s="1" t="s">
        <v>1343</v>
      </c>
      <c r="C7" s="1" t="s">
        <v>1316</v>
      </c>
      <c r="D7" s="1" t="s">
        <v>1317</v>
      </c>
      <c r="E7" s="1" t="s">
        <v>1339</v>
      </c>
      <c r="F7" s="1" t="s">
        <v>450</v>
      </c>
      <c r="G7" s="1" t="s">
        <v>1318</v>
      </c>
      <c r="H7" s="1" t="s">
        <v>1319</v>
      </c>
      <c r="I7" s="1" t="s">
        <v>450</v>
      </c>
      <c r="J7" s="1" t="s">
        <v>450</v>
      </c>
      <c r="K7" s="1" t="s">
        <v>450</v>
      </c>
      <c r="L7" s="1" t="s">
        <v>782</v>
      </c>
      <c r="M7" s="1" t="s">
        <v>108</v>
      </c>
      <c r="N7" s="1" t="s">
        <v>783</v>
      </c>
      <c r="O7" s="1" t="s">
        <v>784</v>
      </c>
      <c r="P7" s="1" t="s">
        <v>450</v>
      </c>
      <c r="Q7" s="1" t="s">
        <v>450</v>
      </c>
      <c r="R7" s="1" t="s">
        <v>1320</v>
      </c>
      <c r="S7" s="1" t="s">
        <v>1326</v>
      </c>
      <c r="T7" s="1" t="s">
        <v>1327</v>
      </c>
      <c r="U7" s="1" t="s">
        <v>1328</v>
      </c>
      <c r="V7" s="1" t="s">
        <v>1328</v>
      </c>
      <c r="W7" s="1" t="s">
        <v>450</v>
      </c>
    </row>
    <row r="8" spans="1:23">
      <c r="A8" s="1" t="s">
        <v>1344</v>
      </c>
      <c r="B8" s="1" t="s">
        <v>1345</v>
      </c>
      <c r="C8" s="1" t="s">
        <v>1316</v>
      </c>
      <c r="D8" s="1" t="s">
        <v>1317</v>
      </c>
      <c r="E8" s="1" t="s">
        <v>796</v>
      </c>
      <c r="F8" s="1" t="s">
        <v>1346</v>
      </c>
      <c r="G8" s="1" t="s">
        <v>1318</v>
      </c>
      <c r="H8" s="1" t="s">
        <v>1319</v>
      </c>
      <c r="I8" s="1" t="s">
        <v>450</v>
      </c>
      <c r="J8" s="1" t="s">
        <v>450</v>
      </c>
      <c r="K8" s="1" t="s">
        <v>450</v>
      </c>
      <c r="L8" s="1" t="s">
        <v>782</v>
      </c>
      <c r="M8" s="1" t="s">
        <v>108</v>
      </c>
      <c r="N8" s="1" t="s">
        <v>783</v>
      </c>
      <c r="O8" s="1" t="s">
        <v>784</v>
      </c>
      <c r="P8" s="1" t="s">
        <v>797</v>
      </c>
      <c r="Q8" s="1" t="s">
        <v>450</v>
      </c>
      <c r="R8" s="1" t="s">
        <v>1347</v>
      </c>
      <c r="S8" s="1" t="s">
        <v>1348</v>
      </c>
      <c r="T8" s="1" t="s">
        <v>1349</v>
      </c>
      <c r="U8" s="1" t="s">
        <v>1350</v>
      </c>
      <c r="V8" s="1" t="s">
        <v>1350</v>
      </c>
      <c r="W8" s="1" t="s">
        <v>450</v>
      </c>
    </row>
    <row r="9" spans="1:23">
      <c r="A9" s="1" t="s">
        <v>1351</v>
      </c>
      <c r="B9" s="1" t="s">
        <v>1352</v>
      </c>
      <c r="C9" s="1" t="s">
        <v>1316</v>
      </c>
      <c r="D9" s="1" t="s">
        <v>1317</v>
      </c>
      <c r="E9" s="1" t="s">
        <v>1336</v>
      </c>
      <c r="F9" s="1" t="s">
        <v>1346</v>
      </c>
      <c r="G9" s="1" t="s">
        <v>1318</v>
      </c>
      <c r="H9" s="1" t="s">
        <v>1319</v>
      </c>
      <c r="I9" s="1" t="s">
        <v>450</v>
      </c>
      <c r="J9" s="1" t="s">
        <v>450</v>
      </c>
      <c r="K9" s="1" t="s">
        <v>450</v>
      </c>
      <c r="L9" s="1" t="s">
        <v>782</v>
      </c>
      <c r="M9" s="1" t="s">
        <v>108</v>
      </c>
      <c r="N9" s="1" t="s">
        <v>783</v>
      </c>
      <c r="O9" s="1" t="s">
        <v>802</v>
      </c>
      <c r="P9" s="1" t="s">
        <v>450</v>
      </c>
      <c r="Q9" s="1" t="s">
        <v>1353</v>
      </c>
      <c r="R9" s="1" t="s">
        <v>1320</v>
      </c>
      <c r="S9" s="1" t="s">
        <v>1326</v>
      </c>
      <c r="T9" s="1" t="s">
        <v>1327</v>
      </c>
      <c r="U9" s="1" t="s">
        <v>1328</v>
      </c>
      <c r="V9" s="1" t="s">
        <v>1328</v>
      </c>
      <c r="W9" s="1" t="s">
        <v>1328</v>
      </c>
    </row>
    <row r="10" spans="1:23">
      <c r="A10" s="1" t="s">
        <v>1354</v>
      </c>
      <c r="B10" s="1" t="s">
        <v>1355</v>
      </c>
      <c r="C10" s="1" t="s">
        <v>1316</v>
      </c>
      <c r="D10" s="1" t="s">
        <v>1317</v>
      </c>
      <c r="E10" s="1" t="s">
        <v>1356</v>
      </c>
      <c r="F10" s="1" t="s">
        <v>1346</v>
      </c>
      <c r="G10" s="1" t="s">
        <v>1318</v>
      </c>
      <c r="H10" s="1" t="s">
        <v>1319</v>
      </c>
      <c r="I10" s="1" t="s">
        <v>450</v>
      </c>
      <c r="J10" s="1" t="s">
        <v>450</v>
      </c>
      <c r="K10" s="1" t="s">
        <v>450</v>
      </c>
      <c r="L10" s="1" t="s">
        <v>782</v>
      </c>
      <c r="M10" s="1" t="s">
        <v>108</v>
      </c>
      <c r="N10" s="1" t="s">
        <v>884</v>
      </c>
      <c r="O10" s="1" t="s">
        <v>891</v>
      </c>
      <c r="P10" s="1" t="s">
        <v>450</v>
      </c>
      <c r="Q10" s="1" t="s">
        <v>450</v>
      </c>
      <c r="R10" s="1" t="s">
        <v>1347</v>
      </c>
      <c r="S10" s="1" t="s">
        <v>1326</v>
      </c>
      <c r="T10" s="1" t="s">
        <v>1349</v>
      </c>
      <c r="U10" s="1" t="s">
        <v>1328</v>
      </c>
      <c r="V10" s="1" t="s">
        <v>1328</v>
      </c>
      <c r="W10" s="1" t="s">
        <v>450</v>
      </c>
    </row>
    <row r="11" spans="1:23">
      <c r="A11" s="1" t="s">
        <v>1357</v>
      </c>
      <c r="B11" s="1" t="s">
        <v>1358</v>
      </c>
      <c r="C11" s="1" t="s">
        <v>1316</v>
      </c>
      <c r="D11" s="1" t="s">
        <v>1317</v>
      </c>
      <c r="E11" s="1" t="s">
        <v>1213</v>
      </c>
      <c r="F11" s="1" t="s">
        <v>1346</v>
      </c>
      <c r="G11" s="1" t="s">
        <v>1318</v>
      </c>
      <c r="H11" s="1" t="s">
        <v>1319</v>
      </c>
      <c r="I11" s="1" t="s">
        <v>450</v>
      </c>
      <c r="J11" s="1" t="s">
        <v>450</v>
      </c>
      <c r="K11" s="1" t="s">
        <v>450</v>
      </c>
      <c r="L11" s="1" t="s">
        <v>782</v>
      </c>
      <c r="M11" s="1" t="s">
        <v>108</v>
      </c>
      <c r="N11" s="1" t="s">
        <v>1200</v>
      </c>
      <c r="O11" s="1" t="s">
        <v>1200</v>
      </c>
      <c r="P11" s="1" t="s">
        <v>1214</v>
      </c>
      <c r="Q11" s="1" t="s">
        <v>450</v>
      </c>
      <c r="R11" s="1" t="s">
        <v>1359</v>
      </c>
      <c r="S11" s="1" t="s">
        <v>1360</v>
      </c>
      <c r="T11" s="1" t="s">
        <v>1327</v>
      </c>
      <c r="U11" s="1" t="s">
        <v>1329</v>
      </c>
      <c r="V11" s="1" t="s">
        <v>1328</v>
      </c>
      <c r="W11" s="1" t="s">
        <v>450</v>
      </c>
    </row>
    <row r="12" spans="1:23">
      <c r="A12" s="1" t="s">
        <v>172</v>
      </c>
      <c r="B12" s="1" t="s">
        <v>1361</v>
      </c>
      <c r="C12" s="1" t="s">
        <v>1316</v>
      </c>
      <c r="D12" s="1" t="s">
        <v>1317</v>
      </c>
      <c r="E12" s="1" t="s">
        <v>131</v>
      </c>
      <c r="F12" s="1" t="s">
        <v>1346</v>
      </c>
      <c r="G12" s="1" t="s">
        <v>1318</v>
      </c>
      <c r="H12" s="1" t="s">
        <v>1319</v>
      </c>
      <c r="I12" s="1" t="s">
        <v>450</v>
      </c>
      <c r="J12" s="1" t="s">
        <v>450</v>
      </c>
      <c r="K12" s="1" t="s">
        <v>450</v>
      </c>
      <c r="L12" s="1" t="s">
        <v>782</v>
      </c>
      <c r="M12" s="1" t="s">
        <v>108</v>
      </c>
      <c r="N12" s="1" t="s">
        <v>109</v>
      </c>
      <c r="O12" s="1" t="s">
        <v>109</v>
      </c>
      <c r="P12" s="1" t="s">
        <v>128</v>
      </c>
      <c r="Q12" s="1" t="s">
        <v>450</v>
      </c>
      <c r="R12" s="1" t="s">
        <v>1320</v>
      </c>
      <c r="S12" s="1" t="s">
        <v>1326</v>
      </c>
      <c r="T12" s="1" t="s">
        <v>1349</v>
      </c>
      <c r="U12" s="1" t="s">
        <v>1328</v>
      </c>
      <c r="V12" s="1" t="s">
        <v>1328</v>
      </c>
      <c r="W12" s="1" t="s">
        <v>450</v>
      </c>
    </row>
    <row r="13" spans="1:23">
      <c r="A13" s="1" t="s">
        <v>1362</v>
      </c>
      <c r="B13" s="1" t="s">
        <v>1363</v>
      </c>
      <c r="C13" s="1" t="s">
        <v>1316</v>
      </c>
      <c r="D13" s="1" t="s">
        <v>1317</v>
      </c>
      <c r="E13" s="1" t="s">
        <v>892</v>
      </c>
      <c r="F13" s="1" t="s">
        <v>1346</v>
      </c>
      <c r="G13" s="1" t="s">
        <v>1318</v>
      </c>
      <c r="H13" s="1" t="s">
        <v>1319</v>
      </c>
      <c r="I13" s="1" t="s">
        <v>450</v>
      </c>
      <c r="J13" s="1" t="s">
        <v>450</v>
      </c>
      <c r="K13" s="1" t="s">
        <v>450</v>
      </c>
      <c r="L13" s="1" t="s">
        <v>782</v>
      </c>
      <c r="M13" s="1" t="s">
        <v>108</v>
      </c>
      <c r="N13" s="1" t="s">
        <v>884</v>
      </c>
      <c r="O13" s="1" t="s">
        <v>894</v>
      </c>
      <c r="P13" s="1" t="s">
        <v>893</v>
      </c>
      <c r="Q13" s="1" t="s">
        <v>450</v>
      </c>
      <c r="R13" s="1" t="s">
        <v>1359</v>
      </c>
      <c r="S13" s="1" t="s">
        <v>1326</v>
      </c>
      <c r="T13" s="1" t="s">
        <v>1349</v>
      </c>
      <c r="U13" s="1" t="s">
        <v>1328</v>
      </c>
      <c r="V13" s="1" t="s">
        <v>1328</v>
      </c>
      <c r="W13" s="1" t="s">
        <v>450</v>
      </c>
    </row>
    <row r="14" spans="1:23">
      <c r="A14" s="1" t="s">
        <v>1364</v>
      </c>
      <c r="B14" s="1" t="s">
        <v>1365</v>
      </c>
      <c r="C14" s="1" t="s">
        <v>1316</v>
      </c>
      <c r="D14" s="1" t="s">
        <v>1317</v>
      </c>
      <c r="E14" s="1" t="s">
        <v>873</v>
      </c>
      <c r="F14" s="1" t="s">
        <v>1346</v>
      </c>
      <c r="G14" s="1" t="s">
        <v>1318</v>
      </c>
      <c r="H14" s="1" t="s">
        <v>1319</v>
      </c>
      <c r="I14" s="1" t="s">
        <v>450</v>
      </c>
      <c r="J14" s="1" t="s">
        <v>450</v>
      </c>
      <c r="K14" s="1" t="s">
        <v>450</v>
      </c>
      <c r="L14" s="1" t="s">
        <v>782</v>
      </c>
      <c r="M14" s="1" t="s">
        <v>108</v>
      </c>
      <c r="N14" s="1" t="s">
        <v>875</v>
      </c>
      <c r="O14" s="1" t="s">
        <v>875</v>
      </c>
      <c r="P14" s="1" t="s">
        <v>874</v>
      </c>
      <c r="Q14" s="1" t="s">
        <v>450</v>
      </c>
      <c r="R14" s="1" t="s">
        <v>1359</v>
      </c>
      <c r="S14" s="1" t="s">
        <v>1366</v>
      </c>
      <c r="T14" s="1" t="s">
        <v>1349</v>
      </c>
      <c r="U14" s="1" t="s">
        <v>1323</v>
      </c>
      <c r="V14" s="1" t="s">
        <v>1323</v>
      </c>
      <c r="W14" s="1" t="s">
        <v>450</v>
      </c>
    </row>
    <row r="15" spans="1:23">
      <c r="A15" s="1" t="s">
        <v>1367</v>
      </c>
      <c r="B15" s="1" t="s">
        <v>1368</v>
      </c>
      <c r="C15" s="1" t="s">
        <v>1316</v>
      </c>
      <c r="D15" s="1" t="s">
        <v>1317</v>
      </c>
      <c r="E15" s="1" t="s">
        <v>892</v>
      </c>
      <c r="F15" s="1" t="s">
        <v>1346</v>
      </c>
      <c r="G15" s="1" t="s">
        <v>1318</v>
      </c>
      <c r="H15" s="1" t="s">
        <v>1319</v>
      </c>
      <c r="I15" s="1" t="s">
        <v>450</v>
      </c>
      <c r="J15" s="1" t="s">
        <v>450</v>
      </c>
      <c r="K15" s="1" t="s">
        <v>450</v>
      </c>
      <c r="L15" s="1" t="s">
        <v>782</v>
      </c>
      <c r="M15" s="1" t="s">
        <v>108</v>
      </c>
      <c r="N15" s="1" t="s">
        <v>884</v>
      </c>
      <c r="O15" s="1" t="s">
        <v>894</v>
      </c>
      <c r="P15" s="1" t="s">
        <v>893</v>
      </c>
      <c r="Q15" s="1" t="s">
        <v>450</v>
      </c>
      <c r="R15" s="1" t="s">
        <v>1359</v>
      </c>
      <c r="S15" s="1" t="s">
        <v>1366</v>
      </c>
      <c r="T15" s="1" t="s">
        <v>1349</v>
      </c>
      <c r="U15" s="1" t="s">
        <v>1323</v>
      </c>
      <c r="V15" s="1" t="s">
        <v>1323</v>
      </c>
      <c r="W15" s="1" t="s">
        <v>450</v>
      </c>
    </row>
    <row r="16" spans="1:23">
      <c r="A16" s="1" t="s">
        <v>1369</v>
      </c>
      <c r="B16" s="1" t="s">
        <v>1370</v>
      </c>
      <c r="C16" s="1" t="s">
        <v>1316</v>
      </c>
      <c r="D16" s="1" t="s">
        <v>1317</v>
      </c>
      <c r="E16" s="1" t="s">
        <v>882</v>
      </c>
      <c r="F16" s="1" t="s">
        <v>1346</v>
      </c>
      <c r="G16" s="1" t="s">
        <v>1318</v>
      </c>
      <c r="H16" s="1" t="s">
        <v>1319</v>
      </c>
      <c r="I16" s="1" t="s">
        <v>450</v>
      </c>
      <c r="J16" s="1" t="s">
        <v>450</v>
      </c>
      <c r="K16" s="1" t="s">
        <v>450</v>
      </c>
      <c r="L16" s="1" t="s">
        <v>782</v>
      </c>
      <c r="M16" s="1" t="s">
        <v>108</v>
      </c>
      <c r="N16" s="1" t="s">
        <v>884</v>
      </c>
      <c r="O16" s="1" t="s">
        <v>885</v>
      </c>
      <c r="P16" s="1" t="s">
        <v>883</v>
      </c>
      <c r="Q16" s="1" t="s">
        <v>450</v>
      </c>
      <c r="R16" s="1" t="s">
        <v>1320</v>
      </c>
      <c r="S16" s="1" t="s">
        <v>1348</v>
      </c>
      <c r="T16" s="1" t="s">
        <v>1349</v>
      </c>
      <c r="U16" s="1" t="s">
        <v>1350</v>
      </c>
      <c r="V16" s="1" t="s">
        <v>1350</v>
      </c>
      <c r="W16" s="1" t="s">
        <v>450</v>
      </c>
    </row>
    <row r="17" spans="1:23">
      <c r="A17" s="1" t="s">
        <v>1371</v>
      </c>
      <c r="B17" s="1" t="s">
        <v>1372</v>
      </c>
      <c r="C17" s="1" t="s">
        <v>1316</v>
      </c>
      <c r="D17" s="1" t="s">
        <v>1317</v>
      </c>
      <c r="E17" s="1" t="s">
        <v>867</v>
      </c>
      <c r="F17" s="1" t="s">
        <v>1346</v>
      </c>
      <c r="G17" s="1" t="s">
        <v>1318</v>
      </c>
      <c r="H17" s="1" t="s">
        <v>1319</v>
      </c>
      <c r="I17" s="1" t="s">
        <v>450</v>
      </c>
      <c r="J17" s="1" t="s">
        <v>450</v>
      </c>
      <c r="K17" s="1" t="s">
        <v>450</v>
      </c>
      <c r="L17" s="1" t="s">
        <v>782</v>
      </c>
      <c r="M17" s="1" t="s">
        <v>108</v>
      </c>
      <c r="N17" s="1" t="s">
        <v>817</v>
      </c>
      <c r="O17" s="1" t="s">
        <v>817</v>
      </c>
      <c r="P17" s="1" t="s">
        <v>868</v>
      </c>
      <c r="Q17" s="1" t="s">
        <v>450</v>
      </c>
      <c r="R17" s="1" t="s">
        <v>1359</v>
      </c>
      <c r="S17" s="1" t="s">
        <v>1373</v>
      </c>
      <c r="T17" s="1" t="s">
        <v>1349</v>
      </c>
      <c r="U17" s="1" t="s">
        <v>1374</v>
      </c>
      <c r="V17" s="1" t="s">
        <v>1374</v>
      </c>
      <c r="W17" s="1" t="s">
        <v>450</v>
      </c>
    </row>
    <row r="18" spans="1:23">
      <c r="A18" s="1" t="s">
        <v>1375</v>
      </c>
      <c r="B18" s="1" t="s">
        <v>1376</v>
      </c>
      <c r="C18" s="1" t="s">
        <v>1316</v>
      </c>
      <c r="D18" s="1" t="s">
        <v>1317</v>
      </c>
      <c r="E18" s="1" t="s">
        <v>882</v>
      </c>
      <c r="F18" s="1" t="s">
        <v>1346</v>
      </c>
      <c r="G18" s="1" t="s">
        <v>1318</v>
      </c>
      <c r="H18" s="1" t="s">
        <v>1319</v>
      </c>
      <c r="I18" s="1" t="s">
        <v>450</v>
      </c>
      <c r="J18" s="1" t="s">
        <v>450</v>
      </c>
      <c r="K18" s="1" t="s">
        <v>450</v>
      </c>
      <c r="L18" s="1" t="s">
        <v>782</v>
      </c>
      <c r="M18" s="1" t="s">
        <v>108</v>
      </c>
      <c r="N18" s="1" t="s">
        <v>884</v>
      </c>
      <c r="O18" s="1" t="s">
        <v>885</v>
      </c>
      <c r="P18" s="1" t="s">
        <v>883</v>
      </c>
      <c r="Q18" s="1" t="s">
        <v>450</v>
      </c>
      <c r="R18" s="1" t="s">
        <v>1320</v>
      </c>
      <c r="S18" s="1" t="s">
        <v>1366</v>
      </c>
      <c r="T18" s="1" t="s">
        <v>1349</v>
      </c>
      <c r="U18" s="1" t="s">
        <v>1323</v>
      </c>
      <c r="V18" s="1" t="s">
        <v>1323</v>
      </c>
      <c r="W18" s="1" t="s">
        <v>450</v>
      </c>
    </row>
    <row r="19" spans="1:23">
      <c r="A19" s="1" t="s">
        <v>1377</v>
      </c>
      <c r="B19" s="1" t="s">
        <v>1378</v>
      </c>
      <c r="C19" s="1" t="s">
        <v>1316</v>
      </c>
      <c r="D19" s="1" t="s">
        <v>1317</v>
      </c>
      <c r="E19" s="1" t="s">
        <v>882</v>
      </c>
      <c r="F19" s="1" t="s">
        <v>1346</v>
      </c>
      <c r="G19" s="1" t="s">
        <v>1318</v>
      </c>
      <c r="H19" s="1" t="s">
        <v>1319</v>
      </c>
      <c r="I19" s="1" t="s">
        <v>450</v>
      </c>
      <c r="J19" s="1" t="s">
        <v>450</v>
      </c>
      <c r="K19" s="1" t="s">
        <v>450</v>
      </c>
      <c r="L19" s="1" t="s">
        <v>782</v>
      </c>
      <c r="M19" s="1" t="s">
        <v>108</v>
      </c>
      <c r="N19" s="1" t="s">
        <v>884</v>
      </c>
      <c r="O19" s="1" t="s">
        <v>885</v>
      </c>
      <c r="P19" s="1" t="s">
        <v>883</v>
      </c>
      <c r="Q19" s="1" t="s">
        <v>450</v>
      </c>
      <c r="R19" s="1" t="s">
        <v>1320</v>
      </c>
      <c r="S19" s="1" t="s">
        <v>1348</v>
      </c>
      <c r="T19" s="1" t="s">
        <v>1349</v>
      </c>
      <c r="U19" s="1" t="s">
        <v>1350</v>
      </c>
      <c r="V19" s="1" t="s">
        <v>1350</v>
      </c>
      <c r="W19" s="1" t="s">
        <v>450</v>
      </c>
    </row>
    <row r="20" spans="1:23">
      <c r="A20" s="1" t="s">
        <v>1379</v>
      </c>
      <c r="B20" s="1" t="s">
        <v>1380</v>
      </c>
      <c r="C20" s="1" t="s">
        <v>1316</v>
      </c>
      <c r="D20" s="1" t="s">
        <v>1317</v>
      </c>
      <c r="E20" s="1" t="s">
        <v>882</v>
      </c>
      <c r="F20" s="1" t="s">
        <v>1346</v>
      </c>
      <c r="G20" s="1" t="s">
        <v>1318</v>
      </c>
      <c r="H20" s="1" t="s">
        <v>1319</v>
      </c>
      <c r="I20" s="1" t="s">
        <v>450</v>
      </c>
      <c r="J20" s="1" t="s">
        <v>450</v>
      </c>
      <c r="K20" s="1" t="s">
        <v>450</v>
      </c>
      <c r="L20" s="1" t="s">
        <v>782</v>
      </c>
      <c r="M20" s="1" t="s">
        <v>108</v>
      </c>
      <c r="N20" s="1" t="s">
        <v>884</v>
      </c>
      <c r="O20" s="1" t="s">
        <v>885</v>
      </c>
      <c r="P20" s="1" t="s">
        <v>883</v>
      </c>
      <c r="Q20" s="1" t="s">
        <v>450</v>
      </c>
      <c r="R20" s="1" t="s">
        <v>1320</v>
      </c>
      <c r="S20" s="1" t="s">
        <v>1366</v>
      </c>
      <c r="T20" s="1" t="s">
        <v>1349</v>
      </c>
      <c r="U20" s="1" t="s">
        <v>1323</v>
      </c>
      <c r="V20" s="1" t="s">
        <v>1323</v>
      </c>
      <c r="W20" s="1" t="s">
        <v>450</v>
      </c>
    </row>
    <row r="21" spans="1:23">
      <c r="A21" s="1" t="s">
        <v>1381</v>
      </c>
      <c r="B21" s="1" t="s">
        <v>1382</v>
      </c>
      <c r="C21" s="1" t="s">
        <v>1316</v>
      </c>
      <c r="D21" s="1" t="s">
        <v>1317</v>
      </c>
      <c r="E21" s="1" t="s">
        <v>1142</v>
      </c>
      <c r="F21" s="1" t="s">
        <v>1346</v>
      </c>
      <c r="G21" s="1" t="s">
        <v>1318</v>
      </c>
      <c r="H21" s="1" t="s">
        <v>1319</v>
      </c>
      <c r="I21" s="1" t="s">
        <v>450</v>
      </c>
      <c r="J21" s="1" t="s">
        <v>450</v>
      </c>
      <c r="K21" s="1" t="s">
        <v>450</v>
      </c>
      <c r="L21" s="1" t="s">
        <v>782</v>
      </c>
      <c r="M21" s="1" t="s">
        <v>108</v>
      </c>
      <c r="N21" s="1" t="s">
        <v>1131</v>
      </c>
      <c r="O21" s="1" t="s">
        <v>1131</v>
      </c>
      <c r="P21" s="1" t="s">
        <v>1143</v>
      </c>
      <c r="Q21" s="1" t="s">
        <v>450</v>
      </c>
      <c r="R21" s="1" t="s">
        <v>1320</v>
      </c>
      <c r="S21" s="1" t="s">
        <v>1366</v>
      </c>
      <c r="T21" s="1" t="s">
        <v>1349</v>
      </c>
      <c r="U21" s="1" t="s">
        <v>1323</v>
      </c>
      <c r="V21" s="1" t="s">
        <v>1323</v>
      </c>
      <c r="W21" s="1" t="s">
        <v>450</v>
      </c>
    </row>
    <row r="22" spans="1:23">
      <c r="A22" s="1" t="s">
        <v>1383</v>
      </c>
      <c r="B22" s="1" t="s">
        <v>1384</v>
      </c>
      <c r="C22" s="1" t="s">
        <v>1316</v>
      </c>
      <c r="D22" s="1" t="s">
        <v>1317</v>
      </c>
      <c r="E22" s="1" t="s">
        <v>1067</v>
      </c>
      <c r="F22" s="1" t="s">
        <v>1346</v>
      </c>
      <c r="G22" s="1" t="s">
        <v>1318</v>
      </c>
      <c r="H22" s="1" t="s">
        <v>1319</v>
      </c>
      <c r="I22" s="1" t="s">
        <v>450</v>
      </c>
      <c r="J22" s="1" t="s">
        <v>450</v>
      </c>
      <c r="K22" s="1" t="s">
        <v>450</v>
      </c>
      <c r="L22" s="1" t="s">
        <v>782</v>
      </c>
      <c r="M22" s="1" t="s">
        <v>108</v>
      </c>
      <c r="N22" s="1" t="s">
        <v>1058</v>
      </c>
      <c r="O22" s="1" t="s">
        <v>1058</v>
      </c>
      <c r="P22" s="1" t="s">
        <v>1068</v>
      </c>
      <c r="Q22" s="1" t="s">
        <v>450</v>
      </c>
      <c r="R22" s="1" t="s">
        <v>1359</v>
      </c>
      <c r="S22" s="1" t="s">
        <v>1366</v>
      </c>
      <c r="T22" s="1" t="s">
        <v>1349</v>
      </c>
      <c r="U22" s="1" t="s">
        <v>1323</v>
      </c>
      <c r="V22" s="1" t="s">
        <v>1323</v>
      </c>
      <c r="W22" s="1" t="s">
        <v>450</v>
      </c>
    </row>
    <row r="23" spans="1:23">
      <c r="A23" s="1" t="s">
        <v>1385</v>
      </c>
      <c r="B23" s="1" t="s">
        <v>1386</v>
      </c>
      <c r="C23" s="1" t="s">
        <v>1316</v>
      </c>
      <c r="D23" s="1" t="s">
        <v>1317</v>
      </c>
      <c r="E23" s="1" t="s">
        <v>1190</v>
      </c>
      <c r="F23" s="1" t="s">
        <v>1346</v>
      </c>
      <c r="G23" s="1" t="s">
        <v>1318</v>
      </c>
      <c r="H23" s="1" t="s">
        <v>1319</v>
      </c>
      <c r="I23" s="1" t="s">
        <v>450</v>
      </c>
      <c r="J23" s="1" t="s">
        <v>450</v>
      </c>
      <c r="K23" s="1" t="s">
        <v>450</v>
      </c>
      <c r="L23" s="1" t="s">
        <v>782</v>
      </c>
      <c r="M23" s="1" t="s">
        <v>108</v>
      </c>
      <c r="N23" s="1" t="s">
        <v>1183</v>
      </c>
      <c r="O23" s="1" t="s">
        <v>1183</v>
      </c>
      <c r="P23" s="1" t="s">
        <v>1191</v>
      </c>
      <c r="Q23" s="1" t="s">
        <v>450</v>
      </c>
      <c r="R23" s="1" t="s">
        <v>1359</v>
      </c>
      <c r="S23" s="1" t="s">
        <v>1348</v>
      </c>
      <c r="T23" s="1" t="s">
        <v>1349</v>
      </c>
      <c r="U23" s="1" t="s">
        <v>1350</v>
      </c>
      <c r="V23" s="1" t="s">
        <v>1350</v>
      </c>
      <c r="W23" s="1" t="s">
        <v>450</v>
      </c>
    </row>
    <row r="24" spans="1:23">
      <c r="A24" s="1" t="s">
        <v>1387</v>
      </c>
      <c r="B24" s="1" t="s">
        <v>1388</v>
      </c>
      <c r="C24" s="1" t="s">
        <v>1316</v>
      </c>
      <c r="D24" s="1" t="s">
        <v>1317</v>
      </c>
      <c r="E24" s="1" t="s">
        <v>882</v>
      </c>
      <c r="F24" s="1" t="s">
        <v>1346</v>
      </c>
      <c r="G24" s="1" t="s">
        <v>1318</v>
      </c>
      <c r="H24" s="1" t="s">
        <v>1319</v>
      </c>
      <c r="I24" s="1" t="s">
        <v>450</v>
      </c>
      <c r="J24" s="1" t="s">
        <v>450</v>
      </c>
      <c r="K24" s="1" t="s">
        <v>450</v>
      </c>
      <c r="L24" s="1" t="s">
        <v>782</v>
      </c>
      <c r="M24" s="1" t="s">
        <v>108</v>
      </c>
      <c r="N24" s="1" t="s">
        <v>884</v>
      </c>
      <c r="O24" s="1" t="s">
        <v>885</v>
      </c>
      <c r="P24" s="1" t="s">
        <v>883</v>
      </c>
      <c r="Q24" s="1" t="s">
        <v>450</v>
      </c>
      <c r="R24" s="1" t="s">
        <v>1320</v>
      </c>
      <c r="S24" s="1" t="s">
        <v>1348</v>
      </c>
      <c r="T24" s="1" t="s">
        <v>1349</v>
      </c>
      <c r="U24" s="1" t="s">
        <v>1350</v>
      </c>
      <c r="V24" s="1" t="s">
        <v>1350</v>
      </c>
      <c r="W24" s="1" t="s">
        <v>450</v>
      </c>
    </row>
    <row r="25" spans="1:23">
      <c r="A25" s="1" t="s">
        <v>1389</v>
      </c>
      <c r="B25" s="1" t="s">
        <v>1390</v>
      </c>
      <c r="C25" s="1" t="s">
        <v>1316</v>
      </c>
      <c r="D25" s="1" t="s">
        <v>1317</v>
      </c>
      <c r="E25" s="1" t="s">
        <v>882</v>
      </c>
      <c r="F25" s="1" t="s">
        <v>1346</v>
      </c>
      <c r="G25" s="1" t="s">
        <v>1318</v>
      </c>
      <c r="H25" s="1" t="s">
        <v>1319</v>
      </c>
      <c r="I25" s="1" t="s">
        <v>450</v>
      </c>
      <c r="J25" s="1" t="s">
        <v>450</v>
      </c>
      <c r="K25" s="1" t="s">
        <v>450</v>
      </c>
      <c r="L25" s="1" t="s">
        <v>782</v>
      </c>
      <c r="M25" s="1" t="s">
        <v>108</v>
      </c>
      <c r="N25" s="1" t="s">
        <v>884</v>
      </c>
      <c r="O25" s="1" t="s">
        <v>885</v>
      </c>
      <c r="P25" s="1" t="s">
        <v>883</v>
      </c>
      <c r="Q25" s="1" t="s">
        <v>450</v>
      </c>
      <c r="R25" s="1" t="s">
        <v>1320</v>
      </c>
      <c r="S25" s="1" t="s">
        <v>1373</v>
      </c>
      <c r="T25" s="1" t="s">
        <v>1349</v>
      </c>
      <c r="U25" s="1" t="s">
        <v>1374</v>
      </c>
      <c r="V25" s="1" t="s">
        <v>1374</v>
      </c>
      <c r="W25" s="1" t="s">
        <v>450</v>
      </c>
    </row>
    <row r="26" spans="1:23">
      <c r="A26" s="1" t="s">
        <v>1391</v>
      </c>
      <c r="B26" s="1" t="s">
        <v>1392</v>
      </c>
      <c r="C26" s="1" t="s">
        <v>1316</v>
      </c>
      <c r="D26" s="1" t="s">
        <v>1317</v>
      </c>
      <c r="E26" s="1" t="s">
        <v>1125</v>
      </c>
      <c r="F26" s="1" t="s">
        <v>1346</v>
      </c>
      <c r="G26" s="1" t="s">
        <v>1318</v>
      </c>
      <c r="H26" s="1" t="s">
        <v>1319</v>
      </c>
      <c r="I26" s="1" t="s">
        <v>450</v>
      </c>
      <c r="J26" s="1" t="s">
        <v>450</v>
      </c>
      <c r="K26" s="1" t="s">
        <v>450</v>
      </c>
      <c r="L26" s="1" t="s">
        <v>782</v>
      </c>
      <c r="M26" s="1" t="s">
        <v>108</v>
      </c>
      <c r="N26" s="1" t="s">
        <v>1106</v>
      </c>
      <c r="O26" s="1" t="s">
        <v>1106</v>
      </c>
      <c r="P26" s="1" t="s">
        <v>1126</v>
      </c>
      <c r="Q26" s="1" t="s">
        <v>450</v>
      </c>
      <c r="R26" s="1" t="s">
        <v>1359</v>
      </c>
      <c r="S26" s="1" t="s">
        <v>1373</v>
      </c>
      <c r="T26" s="1" t="s">
        <v>1349</v>
      </c>
      <c r="U26" s="1" t="s">
        <v>1374</v>
      </c>
      <c r="V26" s="1" t="s">
        <v>1374</v>
      </c>
      <c r="W26" s="1" t="s">
        <v>450</v>
      </c>
    </row>
    <row r="27" spans="1:23">
      <c r="A27" s="1" t="s">
        <v>1393</v>
      </c>
      <c r="B27" s="1" t="s">
        <v>1394</v>
      </c>
      <c r="C27" s="1" t="s">
        <v>1316</v>
      </c>
      <c r="D27" s="1" t="s">
        <v>1317</v>
      </c>
      <c r="E27" s="1" t="s">
        <v>1142</v>
      </c>
      <c r="F27" s="1" t="s">
        <v>1346</v>
      </c>
      <c r="G27" s="1" t="s">
        <v>1318</v>
      </c>
      <c r="H27" s="1" t="s">
        <v>1319</v>
      </c>
      <c r="I27" s="1" t="s">
        <v>450</v>
      </c>
      <c r="J27" s="1" t="s">
        <v>450</v>
      </c>
      <c r="K27" s="1" t="s">
        <v>450</v>
      </c>
      <c r="L27" s="1" t="s">
        <v>782</v>
      </c>
      <c r="M27" s="1" t="s">
        <v>108</v>
      </c>
      <c r="N27" s="1" t="s">
        <v>1131</v>
      </c>
      <c r="O27" s="1" t="s">
        <v>1131</v>
      </c>
      <c r="P27" s="1" t="s">
        <v>1143</v>
      </c>
      <c r="Q27" s="1" t="s">
        <v>450</v>
      </c>
      <c r="R27" s="1" t="s">
        <v>1320</v>
      </c>
      <c r="S27" s="1" t="s">
        <v>1373</v>
      </c>
      <c r="T27" s="1" t="s">
        <v>1349</v>
      </c>
      <c r="U27" s="1" t="s">
        <v>1374</v>
      </c>
      <c r="V27" s="1" t="s">
        <v>1374</v>
      </c>
      <c r="W27" s="1" t="s">
        <v>450</v>
      </c>
    </row>
    <row r="28" spans="1:23">
      <c r="A28" s="1" t="s">
        <v>1395</v>
      </c>
      <c r="B28" s="1" t="s">
        <v>1396</v>
      </c>
      <c r="C28" s="1" t="s">
        <v>1316</v>
      </c>
      <c r="D28" s="1" t="s">
        <v>1317</v>
      </c>
      <c r="E28" s="1" t="s">
        <v>1134</v>
      </c>
      <c r="F28" s="1" t="s">
        <v>1346</v>
      </c>
      <c r="G28" s="1" t="s">
        <v>1318</v>
      </c>
      <c r="H28" s="1" t="s">
        <v>1319</v>
      </c>
      <c r="I28" s="1" t="s">
        <v>450</v>
      </c>
      <c r="J28" s="1" t="s">
        <v>450</v>
      </c>
      <c r="K28" s="1" t="s">
        <v>450</v>
      </c>
      <c r="L28" s="1" t="s">
        <v>782</v>
      </c>
      <c r="M28" s="1" t="s">
        <v>108</v>
      </c>
      <c r="N28" s="1" t="s">
        <v>1131</v>
      </c>
      <c r="O28" s="1" t="s">
        <v>1131</v>
      </c>
      <c r="P28" s="1" t="s">
        <v>1135</v>
      </c>
      <c r="Q28" s="1" t="s">
        <v>450</v>
      </c>
      <c r="R28" s="1" t="s">
        <v>1359</v>
      </c>
      <c r="S28" s="1" t="s">
        <v>1373</v>
      </c>
      <c r="T28" s="1" t="s">
        <v>1349</v>
      </c>
      <c r="U28" s="1" t="s">
        <v>1374</v>
      </c>
      <c r="V28" s="1" t="s">
        <v>1374</v>
      </c>
      <c r="W28" s="1" t="s">
        <v>450</v>
      </c>
    </row>
    <row r="29" spans="1:23">
      <c r="A29" s="1" t="s">
        <v>1397</v>
      </c>
      <c r="B29" s="1" t="s">
        <v>1398</v>
      </c>
      <c r="C29" s="1" t="s">
        <v>1316</v>
      </c>
      <c r="D29" s="1" t="s">
        <v>1317</v>
      </c>
      <c r="E29" s="1" t="s">
        <v>1223</v>
      </c>
      <c r="F29" s="1" t="s">
        <v>1346</v>
      </c>
      <c r="G29" s="1" t="s">
        <v>1318</v>
      </c>
      <c r="H29" s="1" t="s">
        <v>1319</v>
      </c>
      <c r="I29" s="1" t="s">
        <v>450</v>
      </c>
      <c r="J29" s="1" t="s">
        <v>450</v>
      </c>
      <c r="K29" s="1" t="s">
        <v>450</v>
      </c>
      <c r="L29" s="1" t="s">
        <v>782</v>
      </c>
      <c r="M29" s="1" t="s">
        <v>108</v>
      </c>
      <c r="N29" s="1" t="s">
        <v>1200</v>
      </c>
      <c r="O29" s="1" t="s">
        <v>1200</v>
      </c>
      <c r="P29" s="1" t="s">
        <v>1224</v>
      </c>
      <c r="Q29" s="1" t="s">
        <v>450</v>
      </c>
      <c r="R29" s="1" t="s">
        <v>1359</v>
      </c>
      <c r="S29" s="1" t="s">
        <v>1373</v>
      </c>
      <c r="T29" s="1" t="s">
        <v>1349</v>
      </c>
      <c r="U29" s="1" t="s">
        <v>1374</v>
      </c>
      <c r="V29" s="1" t="s">
        <v>1374</v>
      </c>
      <c r="W29" s="1" t="s">
        <v>450</v>
      </c>
    </row>
    <row r="30" spans="1:23">
      <c r="A30" s="1" t="s">
        <v>1399</v>
      </c>
      <c r="B30" s="1" t="s">
        <v>1400</v>
      </c>
      <c r="C30" s="1" t="s">
        <v>1316</v>
      </c>
      <c r="D30" s="1" t="s">
        <v>1317</v>
      </c>
      <c r="E30" s="1" t="s">
        <v>979</v>
      </c>
      <c r="F30" s="1" t="s">
        <v>1346</v>
      </c>
      <c r="G30" s="1" t="s">
        <v>1318</v>
      </c>
      <c r="H30" s="1" t="s">
        <v>1319</v>
      </c>
      <c r="I30" s="1" t="s">
        <v>450</v>
      </c>
      <c r="J30" s="1" t="s">
        <v>450</v>
      </c>
      <c r="K30" s="1" t="s">
        <v>450</v>
      </c>
      <c r="L30" s="1" t="s">
        <v>782</v>
      </c>
      <c r="M30" s="1" t="s">
        <v>108</v>
      </c>
      <c r="N30" s="1" t="s">
        <v>966</v>
      </c>
      <c r="O30" s="1" t="s">
        <v>980</v>
      </c>
      <c r="P30" s="1" t="s">
        <v>980</v>
      </c>
      <c r="Q30" s="1" t="s">
        <v>450</v>
      </c>
      <c r="R30" s="1" t="s">
        <v>1359</v>
      </c>
      <c r="S30" s="1" t="s">
        <v>1373</v>
      </c>
      <c r="T30" s="1" t="s">
        <v>1349</v>
      </c>
      <c r="U30" s="1" t="s">
        <v>1374</v>
      </c>
      <c r="V30" s="1" t="s">
        <v>1374</v>
      </c>
      <c r="W30" s="1" t="s">
        <v>450</v>
      </c>
    </row>
    <row r="31" spans="1:23">
      <c r="A31" s="1" t="s">
        <v>1401</v>
      </c>
      <c r="B31" s="1" t="s">
        <v>1402</v>
      </c>
      <c r="C31" s="1" t="s">
        <v>1316</v>
      </c>
      <c r="D31" s="1" t="s">
        <v>1317</v>
      </c>
      <c r="E31" s="1" t="s">
        <v>1223</v>
      </c>
      <c r="F31" s="1" t="s">
        <v>1346</v>
      </c>
      <c r="G31" s="1" t="s">
        <v>1318</v>
      </c>
      <c r="H31" s="1" t="s">
        <v>1319</v>
      </c>
      <c r="I31" s="1" t="s">
        <v>450</v>
      </c>
      <c r="J31" s="1" t="s">
        <v>450</v>
      </c>
      <c r="K31" s="1" t="s">
        <v>450</v>
      </c>
      <c r="L31" s="1" t="s">
        <v>782</v>
      </c>
      <c r="M31" s="1" t="s">
        <v>108</v>
      </c>
      <c r="N31" s="1" t="s">
        <v>1200</v>
      </c>
      <c r="O31" s="1" t="s">
        <v>1200</v>
      </c>
      <c r="P31" s="1" t="s">
        <v>1224</v>
      </c>
      <c r="Q31" s="1" t="s">
        <v>450</v>
      </c>
      <c r="R31" s="1" t="s">
        <v>1359</v>
      </c>
      <c r="S31" s="1" t="s">
        <v>1373</v>
      </c>
      <c r="T31" s="1" t="s">
        <v>1349</v>
      </c>
      <c r="U31" s="1" t="s">
        <v>1374</v>
      </c>
      <c r="V31" s="1" t="s">
        <v>1374</v>
      </c>
      <c r="W31" s="1" t="s">
        <v>450</v>
      </c>
    </row>
    <row r="32" spans="1:23">
      <c r="A32" s="1" t="s">
        <v>1403</v>
      </c>
      <c r="B32" s="1" t="s">
        <v>1404</v>
      </c>
      <c r="C32" s="1" t="s">
        <v>1316</v>
      </c>
      <c r="D32" s="1" t="s">
        <v>1317</v>
      </c>
      <c r="E32" s="1" t="s">
        <v>1190</v>
      </c>
      <c r="F32" s="1" t="s">
        <v>1346</v>
      </c>
      <c r="G32" s="1" t="s">
        <v>1318</v>
      </c>
      <c r="H32" s="1" t="s">
        <v>1319</v>
      </c>
      <c r="I32" s="1" t="s">
        <v>450</v>
      </c>
      <c r="J32" s="1" t="s">
        <v>450</v>
      </c>
      <c r="K32" s="1" t="s">
        <v>450</v>
      </c>
      <c r="L32" s="1" t="s">
        <v>782</v>
      </c>
      <c r="M32" s="1" t="s">
        <v>108</v>
      </c>
      <c r="N32" s="1" t="s">
        <v>1183</v>
      </c>
      <c r="O32" s="1" t="s">
        <v>1183</v>
      </c>
      <c r="P32" s="1" t="s">
        <v>1191</v>
      </c>
      <c r="Q32" s="1" t="s">
        <v>450</v>
      </c>
      <c r="R32" s="1" t="s">
        <v>1359</v>
      </c>
      <c r="S32" s="1" t="s">
        <v>1373</v>
      </c>
      <c r="T32" s="1" t="s">
        <v>1349</v>
      </c>
      <c r="U32" s="1" t="s">
        <v>1374</v>
      </c>
      <c r="V32" s="1" t="s">
        <v>1374</v>
      </c>
      <c r="W32" s="1" t="s">
        <v>450</v>
      </c>
    </row>
    <row r="33" spans="1:23">
      <c r="A33" s="1" t="s">
        <v>1405</v>
      </c>
      <c r="B33" s="1" t="s">
        <v>1406</v>
      </c>
      <c r="C33" s="1" t="s">
        <v>1316</v>
      </c>
      <c r="D33" s="1" t="s">
        <v>1317</v>
      </c>
      <c r="E33" s="1" t="s">
        <v>1407</v>
      </c>
      <c r="F33" s="1" t="s">
        <v>450</v>
      </c>
      <c r="G33" s="1" t="s">
        <v>1318</v>
      </c>
      <c r="H33" s="1" t="s">
        <v>1319</v>
      </c>
      <c r="I33" s="1" t="s">
        <v>450</v>
      </c>
      <c r="J33" s="1" t="s">
        <v>450</v>
      </c>
      <c r="K33" s="1" t="s">
        <v>450</v>
      </c>
      <c r="L33" s="1" t="s">
        <v>782</v>
      </c>
      <c r="M33" s="1" t="s">
        <v>108</v>
      </c>
      <c r="N33" s="1" t="s">
        <v>930</v>
      </c>
      <c r="O33" s="1" t="s">
        <v>1408</v>
      </c>
      <c r="P33" s="1" t="s">
        <v>450</v>
      </c>
      <c r="Q33" s="1" t="s">
        <v>450</v>
      </c>
      <c r="R33" s="1" t="s">
        <v>1359</v>
      </c>
      <c r="S33" s="1" t="s">
        <v>1373</v>
      </c>
      <c r="T33" s="1" t="s">
        <v>1349</v>
      </c>
      <c r="U33" s="1" t="s">
        <v>1374</v>
      </c>
      <c r="V33" s="1" t="s">
        <v>1374</v>
      </c>
      <c r="W33" s="1" t="s">
        <v>450</v>
      </c>
    </row>
    <row r="34" spans="1:23">
      <c r="A34" s="1" t="s">
        <v>1409</v>
      </c>
      <c r="B34" s="1" t="s">
        <v>1410</v>
      </c>
      <c r="C34" s="1" t="s">
        <v>1316</v>
      </c>
      <c r="D34" s="1" t="s">
        <v>1317</v>
      </c>
      <c r="E34" s="1" t="s">
        <v>1223</v>
      </c>
      <c r="F34" s="1" t="s">
        <v>1346</v>
      </c>
      <c r="G34" s="1" t="s">
        <v>1318</v>
      </c>
      <c r="H34" s="1" t="s">
        <v>1319</v>
      </c>
      <c r="I34" s="1" t="s">
        <v>450</v>
      </c>
      <c r="J34" s="1" t="s">
        <v>450</v>
      </c>
      <c r="K34" s="1" t="s">
        <v>450</v>
      </c>
      <c r="L34" s="1" t="s">
        <v>782</v>
      </c>
      <c r="M34" s="1" t="s">
        <v>108</v>
      </c>
      <c r="N34" s="1" t="s">
        <v>1200</v>
      </c>
      <c r="O34" s="1" t="s">
        <v>1200</v>
      </c>
      <c r="P34" s="1" t="s">
        <v>1224</v>
      </c>
      <c r="Q34" s="1" t="s">
        <v>450</v>
      </c>
      <c r="R34" s="1" t="s">
        <v>1359</v>
      </c>
      <c r="S34" s="1" t="s">
        <v>1373</v>
      </c>
      <c r="T34" s="1" t="s">
        <v>1349</v>
      </c>
      <c r="U34" s="1" t="s">
        <v>1374</v>
      </c>
      <c r="V34" s="1" t="s">
        <v>1374</v>
      </c>
      <c r="W34" s="1" t="s">
        <v>450</v>
      </c>
    </row>
    <row r="35" spans="1:23">
      <c r="A35" s="1" t="s">
        <v>463</v>
      </c>
      <c r="B35" s="1" t="s">
        <v>1411</v>
      </c>
      <c r="C35" s="1" t="s">
        <v>1316</v>
      </c>
      <c r="D35" s="1" t="s">
        <v>1317</v>
      </c>
      <c r="E35" s="1" t="s">
        <v>131</v>
      </c>
      <c r="F35" s="1" t="s">
        <v>450</v>
      </c>
      <c r="G35" s="1" t="s">
        <v>1318</v>
      </c>
      <c r="H35" s="1" t="s">
        <v>1319</v>
      </c>
      <c r="I35" s="1" t="s">
        <v>450</v>
      </c>
      <c r="J35" s="1" t="s">
        <v>450</v>
      </c>
      <c r="K35" s="1" t="s">
        <v>450</v>
      </c>
      <c r="L35" s="1" t="s">
        <v>782</v>
      </c>
      <c r="M35" s="1" t="s">
        <v>108</v>
      </c>
      <c r="N35" s="1" t="s">
        <v>109</v>
      </c>
      <c r="O35" s="1" t="s">
        <v>109</v>
      </c>
      <c r="P35" s="1" t="s">
        <v>128</v>
      </c>
      <c r="Q35" s="1" t="s">
        <v>450</v>
      </c>
      <c r="R35" s="1" t="s">
        <v>1320</v>
      </c>
      <c r="S35" s="1" t="s">
        <v>1373</v>
      </c>
      <c r="T35" s="1" t="s">
        <v>1349</v>
      </c>
      <c r="U35" s="1" t="s">
        <v>1374</v>
      </c>
      <c r="V35" s="1" t="s">
        <v>1374</v>
      </c>
      <c r="W35" s="1" t="s">
        <v>450</v>
      </c>
    </row>
    <row r="36" spans="1:23">
      <c r="A36" s="1" t="s">
        <v>1412</v>
      </c>
      <c r="B36" s="1" t="s">
        <v>1413</v>
      </c>
      <c r="C36" s="1" t="s">
        <v>1316</v>
      </c>
      <c r="D36" s="1" t="s">
        <v>1317</v>
      </c>
      <c r="E36" s="1" t="s">
        <v>876</v>
      </c>
      <c r="F36" s="1" t="s">
        <v>1346</v>
      </c>
      <c r="G36" s="1" t="s">
        <v>1318</v>
      </c>
      <c r="H36" s="1" t="s">
        <v>1319</v>
      </c>
      <c r="I36" s="1" t="s">
        <v>450</v>
      </c>
      <c r="J36" s="1" t="s">
        <v>450</v>
      </c>
      <c r="K36" s="1" t="s">
        <v>450</v>
      </c>
      <c r="L36" s="1" t="s">
        <v>782</v>
      </c>
      <c r="M36" s="1" t="s">
        <v>108</v>
      </c>
      <c r="N36" s="1" t="s">
        <v>783</v>
      </c>
      <c r="O36" s="1" t="s">
        <v>858</v>
      </c>
      <c r="P36" s="1" t="s">
        <v>877</v>
      </c>
      <c r="Q36" s="1" t="s">
        <v>450</v>
      </c>
      <c r="R36" s="1" t="s">
        <v>1359</v>
      </c>
      <c r="S36" s="1" t="s">
        <v>1373</v>
      </c>
      <c r="T36" s="1" t="s">
        <v>1349</v>
      </c>
      <c r="U36" s="1" t="s">
        <v>1374</v>
      </c>
      <c r="V36" s="1" t="s">
        <v>1374</v>
      </c>
      <c r="W36" s="1" t="s">
        <v>450</v>
      </c>
    </row>
    <row r="37" spans="1:23">
      <c r="A37" s="1" t="s">
        <v>1414</v>
      </c>
      <c r="B37" s="1" t="s">
        <v>1415</v>
      </c>
      <c r="C37" s="1" t="s">
        <v>1316</v>
      </c>
      <c r="D37" s="1" t="s">
        <v>1317</v>
      </c>
      <c r="E37" s="1" t="s">
        <v>1190</v>
      </c>
      <c r="F37" s="1" t="s">
        <v>1346</v>
      </c>
      <c r="G37" s="1" t="s">
        <v>1318</v>
      </c>
      <c r="H37" s="1" t="s">
        <v>1319</v>
      </c>
      <c r="I37" s="1" t="s">
        <v>450</v>
      </c>
      <c r="J37" s="1" t="s">
        <v>450</v>
      </c>
      <c r="K37" s="1" t="s">
        <v>450</v>
      </c>
      <c r="L37" s="1" t="s">
        <v>782</v>
      </c>
      <c r="M37" s="1" t="s">
        <v>108</v>
      </c>
      <c r="N37" s="1" t="s">
        <v>1183</v>
      </c>
      <c r="O37" s="1" t="s">
        <v>1183</v>
      </c>
      <c r="P37" s="1" t="s">
        <v>1191</v>
      </c>
      <c r="Q37" s="1" t="s">
        <v>450</v>
      </c>
      <c r="R37" s="1" t="s">
        <v>1359</v>
      </c>
      <c r="S37" s="1" t="s">
        <v>1373</v>
      </c>
      <c r="T37" s="1" t="s">
        <v>1349</v>
      </c>
      <c r="U37" s="1" t="s">
        <v>1374</v>
      </c>
      <c r="V37" s="1" t="s">
        <v>1374</v>
      </c>
      <c r="W37" s="1" t="s">
        <v>450</v>
      </c>
    </row>
    <row r="38" spans="1:23">
      <c r="A38" s="1" t="s">
        <v>1416</v>
      </c>
      <c r="B38" s="1" t="s">
        <v>1417</v>
      </c>
      <c r="C38" s="1" t="s">
        <v>1316</v>
      </c>
      <c r="D38" s="1" t="s">
        <v>1317</v>
      </c>
      <c r="E38" s="1" t="s">
        <v>840</v>
      </c>
      <c r="F38" s="1" t="s">
        <v>450</v>
      </c>
      <c r="G38" s="1" t="s">
        <v>1318</v>
      </c>
      <c r="H38" s="1" t="s">
        <v>1319</v>
      </c>
      <c r="I38" s="1" t="s">
        <v>450</v>
      </c>
      <c r="J38" s="1" t="s">
        <v>450</v>
      </c>
      <c r="K38" s="1" t="s">
        <v>450</v>
      </c>
      <c r="L38" s="1" t="s">
        <v>782</v>
      </c>
      <c r="M38" s="1" t="s">
        <v>108</v>
      </c>
      <c r="N38" s="1" t="s">
        <v>783</v>
      </c>
      <c r="O38" s="1" t="s">
        <v>827</v>
      </c>
      <c r="P38" s="1" t="s">
        <v>841</v>
      </c>
      <c r="Q38" s="1" t="s">
        <v>450</v>
      </c>
      <c r="R38" s="1" t="s">
        <v>1320</v>
      </c>
      <c r="S38" s="1" t="s">
        <v>1373</v>
      </c>
      <c r="T38" s="1" t="s">
        <v>1349</v>
      </c>
      <c r="U38" s="1" t="s">
        <v>1374</v>
      </c>
      <c r="V38" s="1" t="s">
        <v>1374</v>
      </c>
      <c r="W38" s="1" t="s">
        <v>450</v>
      </c>
    </row>
    <row r="39" spans="1:23">
      <c r="A39" s="1" t="s">
        <v>1418</v>
      </c>
      <c r="B39" s="1" t="s">
        <v>1419</v>
      </c>
      <c r="C39" s="1" t="s">
        <v>1316</v>
      </c>
      <c r="D39" s="1" t="s">
        <v>1317</v>
      </c>
      <c r="E39" s="1" t="s">
        <v>1223</v>
      </c>
      <c r="F39" s="1" t="s">
        <v>1346</v>
      </c>
      <c r="G39" s="1" t="s">
        <v>1318</v>
      </c>
      <c r="H39" s="1" t="s">
        <v>1319</v>
      </c>
      <c r="I39" s="1" t="s">
        <v>450</v>
      </c>
      <c r="J39" s="1" t="s">
        <v>450</v>
      </c>
      <c r="K39" s="1" t="s">
        <v>450</v>
      </c>
      <c r="L39" s="1" t="s">
        <v>782</v>
      </c>
      <c r="M39" s="1" t="s">
        <v>108</v>
      </c>
      <c r="N39" s="1" t="s">
        <v>1200</v>
      </c>
      <c r="O39" s="1" t="s">
        <v>1200</v>
      </c>
      <c r="P39" s="1" t="s">
        <v>1224</v>
      </c>
      <c r="Q39" s="1" t="s">
        <v>450</v>
      </c>
      <c r="R39" s="1" t="s">
        <v>1359</v>
      </c>
      <c r="S39" s="1" t="s">
        <v>1373</v>
      </c>
      <c r="T39" s="1" t="s">
        <v>1349</v>
      </c>
      <c r="U39" s="1" t="s">
        <v>1374</v>
      </c>
      <c r="V39" s="1" t="s">
        <v>1374</v>
      </c>
      <c r="W39" s="1" t="s">
        <v>450</v>
      </c>
    </row>
    <row r="40" spans="1:23">
      <c r="A40" s="1" t="s">
        <v>1420</v>
      </c>
      <c r="B40" s="1" t="s">
        <v>1421</v>
      </c>
      <c r="C40" s="1" t="s">
        <v>1316</v>
      </c>
      <c r="D40" s="1" t="s">
        <v>1317</v>
      </c>
      <c r="E40" s="1" t="s">
        <v>1190</v>
      </c>
      <c r="F40" s="1" t="s">
        <v>1346</v>
      </c>
      <c r="G40" s="1" t="s">
        <v>1318</v>
      </c>
      <c r="H40" s="1" t="s">
        <v>1319</v>
      </c>
      <c r="I40" s="1" t="s">
        <v>450</v>
      </c>
      <c r="J40" s="1" t="s">
        <v>450</v>
      </c>
      <c r="K40" s="1" t="s">
        <v>450</v>
      </c>
      <c r="L40" s="1" t="s">
        <v>782</v>
      </c>
      <c r="M40" s="1" t="s">
        <v>108</v>
      </c>
      <c r="N40" s="1" t="s">
        <v>1183</v>
      </c>
      <c r="O40" s="1" t="s">
        <v>1183</v>
      </c>
      <c r="P40" s="1" t="s">
        <v>1191</v>
      </c>
      <c r="Q40" s="1" t="s">
        <v>450</v>
      </c>
      <c r="R40" s="1" t="s">
        <v>1359</v>
      </c>
      <c r="S40" s="1" t="s">
        <v>1373</v>
      </c>
      <c r="T40" s="1" t="s">
        <v>1349</v>
      </c>
      <c r="U40" s="1" t="s">
        <v>1374</v>
      </c>
      <c r="V40" s="1" t="s">
        <v>1374</v>
      </c>
      <c r="W40" s="1" t="s">
        <v>450</v>
      </c>
    </row>
    <row r="41" spans="1:23">
      <c r="A41" s="1" t="s">
        <v>1422</v>
      </c>
      <c r="B41" s="1" t="s">
        <v>1423</v>
      </c>
      <c r="C41" s="1" t="s">
        <v>1316</v>
      </c>
      <c r="D41" s="1" t="s">
        <v>1317</v>
      </c>
      <c r="E41" s="1" t="s">
        <v>1142</v>
      </c>
      <c r="F41" s="1" t="s">
        <v>1346</v>
      </c>
      <c r="G41" s="1" t="s">
        <v>1318</v>
      </c>
      <c r="H41" s="1" t="s">
        <v>1319</v>
      </c>
      <c r="I41" s="1" t="s">
        <v>450</v>
      </c>
      <c r="J41" s="1" t="s">
        <v>450</v>
      </c>
      <c r="K41" s="1" t="s">
        <v>450</v>
      </c>
      <c r="L41" s="1" t="s">
        <v>782</v>
      </c>
      <c r="M41" s="1" t="s">
        <v>108</v>
      </c>
      <c r="N41" s="1" t="s">
        <v>1131</v>
      </c>
      <c r="O41" s="1" t="s">
        <v>1131</v>
      </c>
      <c r="P41" s="1" t="s">
        <v>1143</v>
      </c>
      <c r="Q41" s="1" t="s">
        <v>450</v>
      </c>
      <c r="R41" s="1" t="s">
        <v>1320</v>
      </c>
      <c r="S41" s="1" t="s">
        <v>1373</v>
      </c>
      <c r="T41" s="1" t="s">
        <v>1349</v>
      </c>
      <c r="U41" s="1" t="s">
        <v>1374</v>
      </c>
      <c r="V41" s="1" t="s">
        <v>1374</v>
      </c>
      <c r="W41" s="1" t="s">
        <v>450</v>
      </c>
    </row>
    <row r="42" spans="1:23">
      <c r="A42" s="1" t="s">
        <v>1424</v>
      </c>
      <c r="B42" s="1" t="s">
        <v>1425</v>
      </c>
      <c r="C42" s="1" t="s">
        <v>1316</v>
      </c>
      <c r="D42" s="1" t="s">
        <v>1317</v>
      </c>
      <c r="E42" s="1" t="s">
        <v>1142</v>
      </c>
      <c r="F42" s="1" t="s">
        <v>1346</v>
      </c>
      <c r="G42" s="1" t="s">
        <v>1318</v>
      </c>
      <c r="H42" s="1" t="s">
        <v>1319</v>
      </c>
      <c r="I42" s="1" t="s">
        <v>450</v>
      </c>
      <c r="J42" s="1" t="s">
        <v>450</v>
      </c>
      <c r="K42" s="1" t="s">
        <v>450</v>
      </c>
      <c r="L42" s="1" t="s">
        <v>782</v>
      </c>
      <c r="M42" s="1" t="s">
        <v>108</v>
      </c>
      <c r="N42" s="1" t="s">
        <v>1131</v>
      </c>
      <c r="O42" s="1" t="s">
        <v>1131</v>
      </c>
      <c r="P42" s="1" t="s">
        <v>1143</v>
      </c>
      <c r="Q42" s="1" t="s">
        <v>450</v>
      </c>
      <c r="R42" s="1" t="s">
        <v>1320</v>
      </c>
      <c r="S42" s="1" t="s">
        <v>1373</v>
      </c>
      <c r="T42" s="1" t="s">
        <v>1349</v>
      </c>
      <c r="U42" s="1" t="s">
        <v>1374</v>
      </c>
      <c r="V42" s="1" t="s">
        <v>1374</v>
      </c>
      <c r="W42" s="1" t="s">
        <v>450</v>
      </c>
    </row>
    <row r="43" spans="1:23">
      <c r="A43" s="1" t="s">
        <v>1426</v>
      </c>
      <c r="B43" s="1" t="s">
        <v>1427</v>
      </c>
      <c r="C43" s="1" t="s">
        <v>1316</v>
      </c>
      <c r="D43" s="1" t="s">
        <v>1317</v>
      </c>
      <c r="E43" s="1" t="s">
        <v>1190</v>
      </c>
      <c r="F43" s="1" t="s">
        <v>1346</v>
      </c>
      <c r="G43" s="1" t="s">
        <v>1318</v>
      </c>
      <c r="H43" s="1" t="s">
        <v>1319</v>
      </c>
      <c r="I43" s="1" t="s">
        <v>450</v>
      </c>
      <c r="J43" s="1" t="s">
        <v>450</v>
      </c>
      <c r="K43" s="1" t="s">
        <v>450</v>
      </c>
      <c r="L43" s="1" t="s">
        <v>782</v>
      </c>
      <c r="M43" s="1" t="s">
        <v>108</v>
      </c>
      <c r="N43" s="1" t="s">
        <v>1183</v>
      </c>
      <c r="O43" s="1" t="s">
        <v>1183</v>
      </c>
      <c r="P43" s="1" t="s">
        <v>1191</v>
      </c>
      <c r="Q43" s="1" t="s">
        <v>450</v>
      </c>
      <c r="R43" s="1" t="s">
        <v>1359</v>
      </c>
      <c r="S43" s="1" t="s">
        <v>1373</v>
      </c>
      <c r="T43" s="1" t="s">
        <v>1349</v>
      </c>
      <c r="U43" s="1" t="s">
        <v>1374</v>
      </c>
      <c r="V43" s="1" t="s">
        <v>1374</v>
      </c>
      <c r="W43" s="1" t="s">
        <v>450</v>
      </c>
    </row>
    <row r="44" spans="1:23">
      <c r="A44" s="1" t="s">
        <v>1428</v>
      </c>
      <c r="B44" s="1" t="s">
        <v>1429</v>
      </c>
      <c r="C44" s="1" t="s">
        <v>1316</v>
      </c>
      <c r="D44" s="1" t="s">
        <v>1317</v>
      </c>
      <c r="E44" s="1" t="s">
        <v>1142</v>
      </c>
      <c r="F44" s="1" t="s">
        <v>1346</v>
      </c>
      <c r="G44" s="1" t="s">
        <v>1318</v>
      </c>
      <c r="H44" s="1" t="s">
        <v>1319</v>
      </c>
      <c r="I44" s="1" t="s">
        <v>450</v>
      </c>
      <c r="J44" s="1" t="s">
        <v>450</v>
      </c>
      <c r="K44" s="1" t="s">
        <v>450</v>
      </c>
      <c r="L44" s="1" t="s">
        <v>782</v>
      </c>
      <c r="M44" s="1" t="s">
        <v>108</v>
      </c>
      <c r="N44" s="1" t="s">
        <v>1131</v>
      </c>
      <c r="O44" s="1" t="s">
        <v>1131</v>
      </c>
      <c r="P44" s="1" t="s">
        <v>1143</v>
      </c>
      <c r="Q44" s="1" t="s">
        <v>450</v>
      </c>
      <c r="R44" s="1" t="s">
        <v>1320</v>
      </c>
      <c r="S44" s="1" t="s">
        <v>1373</v>
      </c>
      <c r="T44" s="1" t="s">
        <v>1349</v>
      </c>
      <c r="U44" s="1" t="s">
        <v>1374</v>
      </c>
      <c r="V44" s="1" t="s">
        <v>1374</v>
      </c>
      <c r="W44" s="1" t="s">
        <v>450</v>
      </c>
    </row>
    <row r="45" spans="1:23">
      <c r="A45" s="1" t="s">
        <v>1430</v>
      </c>
      <c r="B45" s="1" t="s">
        <v>1431</v>
      </c>
      <c r="C45" s="1" t="s">
        <v>1316</v>
      </c>
      <c r="D45" s="1" t="s">
        <v>1317</v>
      </c>
      <c r="E45" s="1" t="s">
        <v>1432</v>
      </c>
      <c r="F45" s="1" t="s">
        <v>1346</v>
      </c>
      <c r="G45" s="1" t="s">
        <v>1318</v>
      </c>
      <c r="H45" s="1" t="s">
        <v>1319</v>
      </c>
      <c r="I45" s="1" t="s">
        <v>450</v>
      </c>
      <c r="J45" s="1" t="s">
        <v>450</v>
      </c>
      <c r="K45" s="1" t="s">
        <v>450</v>
      </c>
      <c r="L45" s="1" t="s">
        <v>782</v>
      </c>
      <c r="M45" s="1" t="s">
        <v>108</v>
      </c>
      <c r="N45" s="1" t="s">
        <v>783</v>
      </c>
      <c r="O45" s="1" t="s">
        <v>858</v>
      </c>
      <c r="P45" s="1" t="s">
        <v>450</v>
      </c>
      <c r="Q45" s="1" t="s">
        <v>450</v>
      </c>
      <c r="R45" s="1" t="s">
        <v>1320</v>
      </c>
      <c r="S45" s="1" t="s">
        <v>1366</v>
      </c>
      <c r="T45" s="1" t="s">
        <v>1433</v>
      </c>
      <c r="U45" s="1" t="s">
        <v>450</v>
      </c>
      <c r="V45" s="1" t="s">
        <v>450</v>
      </c>
      <c r="W45" s="1" t="s">
        <v>1341</v>
      </c>
    </row>
    <row r="46" spans="1:23">
      <c r="A46" s="1" t="s">
        <v>1434</v>
      </c>
      <c r="B46" s="1" t="s">
        <v>1435</v>
      </c>
      <c r="C46" s="1" t="s">
        <v>1316</v>
      </c>
      <c r="D46" s="1" t="s">
        <v>1317</v>
      </c>
      <c r="E46" s="1" t="s">
        <v>815</v>
      </c>
      <c r="F46" s="1" t="s">
        <v>1346</v>
      </c>
      <c r="G46" s="1" t="s">
        <v>1318</v>
      </c>
      <c r="H46" s="1" t="s">
        <v>1319</v>
      </c>
      <c r="I46" s="1" t="s">
        <v>450</v>
      </c>
      <c r="J46" s="1" t="s">
        <v>450</v>
      </c>
      <c r="K46" s="1" t="s">
        <v>450</v>
      </c>
      <c r="L46" s="1" t="s">
        <v>782</v>
      </c>
      <c r="M46" s="1" t="s">
        <v>108</v>
      </c>
      <c r="N46" s="1" t="s">
        <v>817</v>
      </c>
      <c r="O46" s="1" t="s">
        <v>817</v>
      </c>
      <c r="P46" s="1" t="s">
        <v>816</v>
      </c>
      <c r="Q46" s="1" t="s">
        <v>450</v>
      </c>
      <c r="R46" s="1" t="s">
        <v>1320</v>
      </c>
      <c r="S46" s="1" t="s">
        <v>1348</v>
      </c>
      <c r="T46" s="1" t="s">
        <v>1349</v>
      </c>
      <c r="U46" s="1" t="s">
        <v>1350</v>
      </c>
      <c r="V46" s="1" t="s">
        <v>1350</v>
      </c>
      <c r="W46" s="1" t="s">
        <v>450</v>
      </c>
    </row>
    <row r="47" spans="1:23">
      <c r="A47" s="1" t="s">
        <v>1436</v>
      </c>
      <c r="B47" s="1" t="s">
        <v>1437</v>
      </c>
      <c r="C47" s="1" t="s">
        <v>1316</v>
      </c>
      <c r="D47" s="1" t="s">
        <v>1317</v>
      </c>
      <c r="E47" s="1" t="s">
        <v>1438</v>
      </c>
      <c r="F47" s="1" t="s">
        <v>1346</v>
      </c>
      <c r="G47" s="1" t="s">
        <v>1318</v>
      </c>
      <c r="H47" s="1" t="s">
        <v>1319</v>
      </c>
      <c r="I47" s="1" t="s">
        <v>450</v>
      </c>
      <c r="J47" s="1" t="s">
        <v>450</v>
      </c>
      <c r="K47" s="1" t="s">
        <v>450</v>
      </c>
      <c r="L47" s="1" t="s">
        <v>782</v>
      </c>
      <c r="M47" s="1" t="s">
        <v>108</v>
      </c>
      <c r="N47" s="1" t="s">
        <v>817</v>
      </c>
      <c r="O47" s="1" t="s">
        <v>1439</v>
      </c>
      <c r="P47" s="1" t="s">
        <v>450</v>
      </c>
      <c r="Q47" s="1" t="s">
        <v>450</v>
      </c>
      <c r="R47" s="1" t="s">
        <v>1320</v>
      </c>
      <c r="S47" s="1" t="s">
        <v>1373</v>
      </c>
      <c r="T47" s="1" t="s">
        <v>1349</v>
      </c>
      <c r="U47" s="1" t="s">
        <v>1374</v>
      </c>
      <c r="V47" s="1" t="s">
        <v>1374</v>
      </c>
      <c r="W47" s="1" t="s">
        <v>450</v>
      </c>
    </row>
    <row r="48" spans="1:23">
      <c r="A48" s="1" t="s">
        <v>1440</v>
      </c>
      <c r="B48" s="1" t="s">
        <v>1441</v>
      </c>
      <c r="C48" s="1" t="s">
        <v>1316</v>
      </c>
      <c r="D48" s="1" t="s">
        <v>1317</v>
      </c>
      <c r="E48" s="1" t="s">
        <v>854</v>
      </c>
      <c r="F48" s="1" t="s">
        <v>1346</v>
      </c>
      <c r="G48" s="1" t="s">
        <v>1318</v>
      </c>
      <c r="H48" s="1" t="s">
        <v>1319</v>
      </c>
      <c r="I48" s="1" t="s">
        <v>450</v>
      </c>
      <c r="J48" s="1" t="s">
        <v>450</v>
      </c>
      <c r="K48" s="1" t="s">
        <v>450</v>
      </c>
      <c r="L48" s="1" t="s">
        <v>782</v>
      </c>
      <c r="M48" s="1" t="s">
        <v>108</v>
      </c>
      <c r="N48" s="1" t="s">
        <v>817</v>
      </c>
      <c r="O48" s="1" t="s">
        <v>817</v>
      </c>
      <c r="P48" s="1" t="s">
        <v>855</v>
      </c>
      <c r="Q48" s="1" t="s">
        <v>450</v>
      </c>
      <c r="R48" s="1" t="s">
        <v>1320</v>
      </c>
      <c r="S48" s="1" t="s">
        <v>1348</v>
      </c>
      <c r="T48" s="1" t="s">
        <v>1349</v>
      </c>
      <c r="U48" s="1" t="s">
        <v>1350</v>
      </c>
      <c r="V48" s="1" t="s">
        <v>1350</v>
      </c>
      <c r="W48" s="1" t="s">
        <v>450</v>
      </c>
    </row>
    <row r="49" spans="1:23">
      <c r="A49" s="1" t="s">
        <v>1442</v>
      </c>
      <c r="B49" s="1" t="s">
        <v>1443</v>
      </c>
      <c r="C49" s="1" t="s">
        <v>1316</v>
      </c>
      <c r="D49" s="1" t="s">
        <v>1317</v>
      </c>
      <c r="E49" s="1" t="s">
        <v>867</v>
      </c>
      <c r="F49" s="1" t="s">
        <v>1346</v>
      </c>
      <c r="G49" s="1" t="s">
        <v>1318</v>
      </c>
      <c r="H49" s="1" t="s">
        <v>1319</v>
      </c>
      <c r="I49" s="1" t="s">
        <v>450</v>
      </c>
      <c r="J49" s="1" t="s">
        <v>450</v>
      </c>
      <c r="K49" s="1" t="s">
        <v>450</v>
      </c>
      <c r="L49" s="1" t="s">
        <v>782</v>
      </c>
      <c r="M49" s="1" t="s">
        <v>108</v>
      </c>
      <c r="N49" s="1" t="s">
        <v>817</v>
      </c>
      <c r="O49" s="1" t="s">
        <v>817</v>
      </c>
      <c r="P49" s="1" t="s">
        <v>868</v>
      </c>
      <c r="Q49" s="1" t="s">
        <v>450</v>
      </c>
      <c r="R49" s="1" t="s">
        <v>1320</v>
      </c>
      <c r="S49" s="1" t="s">
        <v>1366</v>
      </c>
      <c r="T49" s="1" t="s">
        <v>1349</v>
      </c>
      <c r="U49" s="1" t="s">
        <v>1323</v>
      </c>
      <c r="V49" s="1" t="s">
        <v>1323</v>
      </c>
      <c r="W49" s="1" t="s">
        <v>450</v>
      </c>
    </row>
    <row r="50" spans="1:23">
      <c r="A50" s="1" t="s">
        <v>1444</v>
      </c>
      <c r="B50" s="1" t="s">
        <v>1445</v>
      </c>
      <c r="C50" s="1" t="s">
        <v>1316</v>
      </c>
      <c r="D50" s="1" t="s">
        <v>1317</v>
      </c>
      <c r="E50" s="1" t="s">
        <v>907</v>
      </c>
      <c r="F50" s="1" t="s">
        <v>1346</v>
      </c>
      <c r="G50" s="1" t="s">
        <v>1318</v>
      </c>
      <c r="H50" s="1" t="s">
        <v>1319</v>
      </c>
      <c r="I50" s="1" t="s">
        <v>450</v>
      </c>
      <c r="J50" s="1" t="s">
        <v>450</v>
      </c>
      <c r="K50" s="1" t="s">
        <v>450</v>
      </c>
      <c r="L50" s="1" t="s">
        <v>782</v>
      </c>
      <c r="M50" s="1" t="s">
        <v>108</v>
      </c>
      <c r="N50" s="1" t="s">
        <v>875</v>
      </c>
      <c r="O50" s="1" t="s">
        <v>875</v>
      </c>
      <c r="P50" s="1" t="s">
        <v>908</v>
      </c>
      <c r="Q50" s="1" t="s">
        <v>450</v>
      </c>
      <c r="R50" s="1" t="s">
        <v>1320</v>
      </c>
      <c r="S50" s="1" t="s">
        <v>1373</v>
      </c>
      <c r="T50" s="1" t="s">
        <v>1349</v>
      </c>
      <c r="U50" s="1" t="s">
        <v>1374</v>
      </c>
      <c r="V50" s="1" t="s">
        <v>1374</v>
      </c>
      <c r="W50" s="1" t="s">
        <v>450</v>
      </c>
    </row>
    <row r="51" spans="1:23">
      <c r="A51" s="1" t="s">
        <v>1446</v>
      </c>
      <c r="B51" s="1" t="s">
        <v>1447</v>
      </c>
      <c r="C51" s="1" t="s">
        <v>1316</v>
      </c>
      <c r="D51" s="1" t="s">
        <v>1317</v>
      </c>
      <c r="E51" s="1" t="s">
        <v>878</v>
      </c>
      <c r="F51" s="1" t="s">
        <v>1346</v>
      </c>
      <c r="G51" s="1" t="s">
        <v>1318</v>
      </c>
      <c r="H51" s="1" t="s">
        <v>1319</v>
      </c>
      <c r="I51" s="1" t="s">
        <v>450</v>
      </c>
      <c r="J51" s="1" t="s">
        <v>450</v>
      </c>
      <c r="K51" s="1" t="s">
        <v>450</v>
      </c>
      <c r="L51" s="1" t="s">
        <v>782</v>
      </c>
      <c r="M51" s="1" t="s">
        <v>108</v>
      </c>
      <c r="N51" s="1" t="s">
        <v>875</v>
      </c>
      <c r="O51" s="1" t="s">
        <v>875</v>
      </c>
      <c r="P51" s="1" t="s">
        <v>879</v>
      </c>
      <c r="Q51" s="1" t="s">
        <v>450</v>
      </c>
      <c r="R51" s="1" t="s">
        <v>1320</v>
      </c>
      <c r="S51" s="1" t="s">
        <v>1373</v>
      </c>
      <c r="T51" s="1" t="s">
        <v>1349</v>
      </c>
      <c r="U51" s="1" t="s">
        <v>1374</v>
      </c>
      <c r="V51" s="1" t="s">
        <v>1374</v>
      </c>
      <c r="W51" s="1" t="s">
        <v>450</v>
      </c>
    </row>
    <row r="52" spans="1:23">
      <c r="A52" s="1" t="s">
        <v>1448</v>
      </c>
      <c r="B52" s="1" t="s">
        <v>1449</v>
      </c>
      <c r="C52" s="1" t="s">
        <v>1316</v>
      </c>
      <c r="D52" s="1" t="s">
        <v>1317</v>
      </c>
      <c r="E52" s="1" t="s">
        <v>1450</v>
      </c>
      <c r="F52" s="1" t="s">
        <v>1346</v>
      </c>
      <c r="G52" s="1" t="s">
        <v>1318</v>
      </c>
      <c r="H52" s="1" t="s">
        <v>1319</v>
      </c>
      <c r="I52" s="1" t="s">
        <v>450</v>
      </c>
      <c r="J52" s="1" t="s">
        <v>450</v>
      </c>
      <c r="K52" s="1" t="s">
        <v>450</v>
      </c>
      <c r="L52" s="1" t="s">
        <v>782</v>
      </c>
      <c r="M52" s="1" t="s">
        <v>108</v>
      </c>
      <c r="N52" s="1" t="s">
        <v>875</v>
      </c>
      <c r="O52" s="1" t="s">
        <v>1451</v>
      </c>
      <c r="P52" s="1" t="s">
        <v>450</v>
      </c>
      <c r="Q52" s="1" t="s">
        <v>450</v>
      </c>
      <c r="R52" s="1" t="s">
        <v>1320</v>
      </c>
      <c r="S52" s="1" t="s">
        <v>1348</v>
      </c>
      <c r="T52" s="1" t="s">
        <v>1349</v>
      </c>
      <c r="U52" s="1" t="s">
        <v>1350</v>
      </c>
      <c r="V52" s="1" t="s">
        <v>1350</v>
      </c>
      <c r="W52" s="1" t="s">
        <v>450</v>
      </c>
    </row>
    <row r="53" spans="1:23">
      <c r="A53" s="1" t="s">
        <v>1452</v>
      </c>
      <c r="B53" s="1" t="s">
        <v>1453</v>
      </c>
      <c r="C53" s="1" t="s">
        <v>1316</v>
      </c>
      <c r="D53" s="1" t="s">
        <v>1317</v>
      </c>
      <c r="E53" s="1" t="s">
        <v>903</v>
      </c>
      <c r="F53" s="1" t="s">
        <v>1346</v>
      </c>
      <c r="G53" s="1" t="s">
        <v>1318</v>
      </c>
      <c r="H53" s="1" t="s">
        <v>1319</v>
      </c>
      <c r="I53" s="1" t="s">
        <v>450</v>
      </c>
      <c r="J53" s="1" t="s">
        <v>450</v>
      </c>
      <c r="K53" s="1" t="s">
        <v>450</v>
      </c>
      <c r="L53" s="1" t="s">
        <v>782</v>
      </c>
      <c r="M53" s="1" t="s">
        <v>108</v>
      </c>
      <c r="N53" s="1" t="s">
        <v>875</v>
      </c>
      <c r="O53" s="1" t="s">
        <v>875</v>
      </c>
      <c r="P53" s="1" t="s">
        <v>904</v>
      </c>
      <c r="Q53" s="1" t="s">
        <v>450</v>
      </c>
      <c r="R53" s="1" t="s">
        <v>1320</v>
      </c>
      <c r="S53" s="1" t="s">
        <v>1373</v>
      </c>
      <c r="T53" s="1" t="s">
        <v>1349</v>
      </c>
      <c r="U53" s="1" t="s">
        <v>1374</v>
      </c>
      <c r="V53" s="1" t="s">
        <v>1374</v>
      </c>
      <c r="W53" s="1" t="s">
        <v>450</v>
      </c>
    </row>
    <row r="54" spans="1:23">
      <c r="A54" s="1" t="s">
        <v>1454</v>
      </c>
      <c r="B54" s="1" t="s">
        <v>1455</v>
      </c>
      <c r="C54" s="1" t="s">
        <v>1316</v>
      </c>
      <c r="D54" s="1" t="s">
        <v>1317</v>
      </c>
      <c r="E54" s="1" t="s">
        <v>873</v>
      </c>
      <c r="F54" s="1" t="s">
        <v>1346</v>
      </c>
      <c r="G54" s="1" t="s">
        <v>1318</v>
      </c>
      <c r="H54" s="1" t="s">
        <v>1319</v>
      </c>
      <c r="I54" s="1" t="s">
        <v>450</v>
      </c>
      <c r="J54" s="1" t="s">
        <v>450</v>
      </c>
      <c r="K54" s="1" t="s">
        <v>450</v>
      </c>
      <c r="L54" s="1" t="s">
        <v>782</v>
      </c>
      <c r="M54" s="1" t="s">
        <v>108</v>
      </c>
      <c r="N54" s="1" t="s">
        <v>875</v>
      </c>
      <c r="O54" s="1" t="s">
        <v>875</v>
      </c>
      <c r="P54" s="1" t="s">
        <v>874</v>
      </c>
      <c r="Q54" s="1" t="s">
        <v>450</v>
      </c>
      <c r="R54" s="1" t="s">
        <v>1320</v>
      </c>
      <c r="S54" s="1" t="s">
        <v>1366</v>
      </c>
      <c r="T54" s="1" t="s">
        <v>1349</v>
      </c>
      <c r="U54" s="1" t="s">
        <v>1323</v>
      </c>
      <c r="V54" s="1" t="s">
        <v>1323</v>
      </c>
      <c r="W54" s="1" t="s">
        <v>450</v>
      </c>
    </row>
    <row r="55" spans="1:23">
      <c r="A55" s="1" t="s">
        <v>1456</v>
      </c>
      <c r="B55" s="1" t="s">
        <v>1457</v>
      </c>
      <c r="C55" s="1" t="s">
        <v>1316</v>
      </c>
      <c r="D55" s="1" t="s">
        <v>1317</v>
      </c>
      <c r="E55" s="1" t="s">
        <v>907</v>
      </c>
      <c r="F55" s="1" t="s">
        <v>1346</v>
      </c>
      <c r="G55" s="1" t="s">
        <v>1318</v>
      </c>
      <c r="H55" s="1" t="s">
        <v>1319</v>
      </c>
      <c r="I55" s="1" t="s">
        <v>450</v>
      </c>
      <c r="J55" s="1" t="s">
        <v>450</v>
      </c>
      <c r="K55" s="1" t="s">
        <v>450</v>
      </c>
      <c r="L55" s="1" t="s">
        <v>782</v>
      </c>
      <c r="M55" s="1" t="s">
        <v>108</v>
      </c>
      <c r="N55" s="1" t="s">
        <v>875</v>
      </c>
      <c r="O55" s="1" t="s">
        <v>875</v>
      </c>
      <c r="P55" s="1" t="s">
        <v>908</v>
      </c>
      <c r="Q55" s="1" t="s">
        <v>450</v>
      </c>
      <c r="R55" s="1" t="s">
        <v>1320</v>
      </c>
      <c r="S55" s="1" t="s">
        <v>1373</v>
      </c>
      <c r="T55" s="1" t="s">
        <v>1349</v>
      </c>
      <c r="U55" s="1" t="s">
        <v>1374</v>
      </c>
      <c r="V55" s="1" t="s">
        <v>1374</v>
      </c>
      <c r="W55" s="1" t="s">
        <v>450</v>
      </c>
    </row>
    <row r="56" spans="1:23">
      <c r="A56" s="1" t="s">
        <v>1458</v>
      </c>
      <c r="B56" s="1" t="s">
        <v>1459</v>
      </c>
      <c r="C56" s="1" t="s">
        <v>1316</v>
      </c>
      <c r="D56" s="1" t="s">
        <v>1317</v>
      </c>
      <c r="E56" s="1" t="s">
        <v>909</v>
      </c>
      <c r="F56" s="1" t="s">
        <v>1346</v>
      </c>
      <c r="G56" s="1" t="s">
        <v>1318</v>
      </c>
      <c r="H56" s="1" t="s">
        <v>1319</v>
      </c>
      <c r="I56" s="1" t="s">
        <v>450</v>
      </c>
      <c r="J56" s="1" t="s">
        <v>450</v>
      </c>
      <c r="K56" s="1" t="s">
        <v>450</v>
      </c>
      <c r="L56" s="1" t="s">
        <v>782</v>
      </c>
      <c r="M56" s="1" t="s">
        <v>108</v>
      </c>
      <c r="N56" s="1" t="s">
        <v>911</v>
      </c>
      <c r="O56" s="1" t="s">
        <v>911</v>
      </c>
      <c r="P56" s="1" t="s">
        <v>910</v>
      </c>
      <c r="Q56" s="1" t="s">
        <v>450</v>
      </c>
      <c r="R56" s="1" t="s">
        <v>1320</v>
      </c>
      <c r="S56" s="1" t="s">
        <v>1373</v>
      </c>
      <c r="T56" s="1" t="s">
        <v>1349</v>
      </c>
      <c r="U56" s="1" t="s">
        <v>1374</v>
      </c>
      <c r="V56" s="1" t="s">
        <v>1374</v>
      </c>
      <c r="W56" s="1" t="s">
        <v>450</v>
      </c>
    </row>
    <row r="57" spans="1:23">
      <c r="A57" s="1" t="s">
        <v>1460</v>
      </c>
      <c r="B57" s="1" t="s">
        <v>1461</v>
      </c>
      <c r="C57" s="1" t="s">
        <v>1316</v>
      </c>
      <c r="D57" s="1" t="s">
        <v>1317</v>
      </c>
      <c r="E57" s="1" t="s">
        <v>916</v>
      </c>
      <c r="F57" s="1" t="s">
        <v>1346</v>
      </c>
      <c r="G57" s="1" t="s">
        <v>1318</v>
      </c>
      <c r="H57" s="1" t="s">
        <v>1319</v>
      </c>
      <c r="I57" s="1" t="s">
        <v>450</v>
      </c>
      <c r="J57" s="1" t="s">
        <v>450</v>
      </c>
      <c r="K57" s="1" t="s">
        <v>450</v>
      </c>
      <c r="L57" s="1" t="s">
        <v>782</v>
      </c>
      <c r="M57" s="1" t="s">
        <v>108</v>
      </c>
      <c r="N57" s="1" t="s">
        <v>911</v>
      </c>
      <c r="O57" s="1" t="s">
        <v>911</v>
      </c>
      <c r="P57" s="1" t="s">
        <v>917</v>
      </c>
      <c r="Q57" s="1" t="s">
        <v>450</v>
      </c>
      <c r="R57" s="1" t="s">
        <v>1320</v>
      </c>
      <c r="S57" s="1" t="s">
        <v>1373</v>
      </c>
      <c r="T57" s="1" t="s">
        <v>1349</v>
      </c>
      <c r="U57" s="1" t="s">
        <v>1374</v>
      </c>
      <c r="V57" s="1" t="s">
        <v>1374</v>
      </c>
      <c r="W57" s="1" t="s">
        <v>450</v>
      </c>
    </row>
    <row r="58" spans="1:23">
      <c r="A58" s="1" t="s">
        <v>1462</v>
      </c>
      <c r="B58" s="1" t="s">
        <v>1463</v>
      </c>
      <c r="C58" s="1" t="s">
        <v>1316</v>
      </c>
      <c r="D58" s="1" t="s">
        <v>1317</v>
      </c>
      <c r="E58" s="1" t="s">
        <v>922</v>
      </c>
      <c r="F58" s="1" t="s">
        <v>1346</v>
      </c>
      <c r="G58" s="1" t="s">
        <v>1318</v>
      </c>
      <c r="H58" s="1" t="s">
        <v>1319</v>
      </c>
      <c r="I58" s="1" t="s">
        <v>450</v>
      </c>
      <c r="J58" s="1" t="s">
        <v>450</v>
      </c>
      <c r="K58" s="1" t="s">
        <v>450</v>
      </c>
      <c r="L58" s="1" t="s">
        <v>782</v>
      </c>
      <c r="M58" s="1" t="s">
        <v>108</v>
      </c>
      <c r="N58" s="1" t="s">
        <v>911</v>
      </c>
      <c r="O58" s="1" t="s">
        <v>911</v>
      </c>
      <c r="P58" s="1" t="s">
        <v>923</v>
      </c>
      <c r="Q58" s="1" t="s">
        <v>450</v>
      </c>
      <c r="R58" s="1" t="s">
        <v>1320</v>
      </c>
      <c r="S58" s="1" t="s">
        <v>1373</v>
      </c>
      <c r="T58" s="1" t="s">
        <v>1349</v>
      </c>
      <c r="U58" s="1" t="s">
        <v>1374</v>
      </c>
      <c r="V58" s="1" t="s">
        <v>1374</v>
      </c>
      <c r="W58" s="1" t="s">
        <v>450</v>
      </c>
    </row>
    <row r="59" spans="1:23">
      <c r="A59" s="1" t="s">
        <v>1464</v>
      </c>
      <c r="B59" s="1" t="s">
        <v>1465</v>
      </c>
      <c r="C59" s="1" t="s">
        <v>1316</v>
      </c>
      <c r="D59" s="1" t="s">
        <v>1317</v>
      </c>
      <c r="E59" s="1" t="s">
        <v>922</v>
      </c>
      <c r="F59" s="1" t="s">
        <v>1346</v>
      </c>
      <c r="G59" s="1" t="s">
        <v>1318</v>
      </c>
      <c r="H59" s="1" t="s">
        <v>1319</v>
      </c>
      <c r="I59" s="1" t="s">
        <v>450</v>
      </c>
      <c r="J59" s="1" t="s">
        <v>450</v>
      </c>
      <c r="K59" s="1" t="s">
        <v>450</v>
      </c>
      <c r="L59" s="1" t="s">
        <v>782</v>
      </c>
      <c r="M59" s="1" t="s">
        <v>108</v>
      </c>
      <c r="N59" s="1" t="s">
        <v>911</v>
      </c>
      <c r="O59" s="1" t="s">
        <v>911</v>
      </c>
      <c r="P59" s="1" t="s">
        <v>923</v>
      </c>
      <c r="Q59" s="1" t="s">
        <v>450</v>
      </c>
      <c r="R59" s="1" t="s">
        <v>1320</v>
      </c>
      <c r="S59" s="1" t="s">
        <v>1326</v>
      </c>
      <c r="T59" s="1" t="s">
        <v>1349</v>
      </c>
      <c r="U59" s="1" t="s">
        <v>1328</v>
      </c>
      <c r="V59" s="1" t="s">
        <v>1328</v>
      </c>
      <c r="W59" s="1" t="s">
        <v>450</v>
      </c>
    </row>
    <row r="60" spans="1:23">
      <c r="A60" s="1" t="s">
        <v>1466</v>
      </c>
      <c r="B60" s="1" t="s">
        <v>1467</v>
      </c>
      <c r="C60" s="1" t="s">
        <v>1316</v>
      </c>
      <c r="D60" s="1" t="s">
        <v>1317</v>
      </c>
      <c r="E60" s="1" t="s">
        <v>920</v>
      </c>
      <c r="F60" s="1" t="s">
        <v>1346</v>
      </c>
      <c r="G60" s="1" t="s">
        <v>1318</v>
      </c>
      <c r="H60" s="1" t="s">
        <v>1319</v>
      </c>
      <c r="I60" s="1" t="s">
        <v>450</v>
      </c>
      <c r="J60" s="1" t="s">
        <v>450</v>
      </c>
      <c r="K60" s="1" t="s">
        <v>450</v>
      </c>
      <c r="L60" s="1" t="s">
        <v>782</v>
      </c>
      <c r="M60" s="1" t="s">
        <v>108</v>
      </c>
      <c r="N60" s="1" t="s">
        <v>911</v>
      </c>
      <c r="O60" s="1" t="s">
        <v>911</v>
      </c>
      <c r="P60" s="1" t="s">
        <v>921</v>
      </c>
      <c r="Q60" s="1" t="s">
        <v>450</v>
      </c>
      <c r="R60" s="1" t="s">
        <v>1320</v>
      </c>
      <c r="S60" s="1" t="s">
        <v>1373</v>
      </c>
      <c r="T60" s="1" t="s">
        <v>1349</v>
      </c>
      <c r="U60" s="1" t="s">
        <v>1374</v>
      </c>
      <c r="V60" s="1" t="s">
        <v>1374</v>
      </c>
      <c r="W60" s="1" t="s">
        <v>450</v>
      </c>
    </row>
    <row r="61" spans="1:23">
      <c r="A61" s="1" t="s">
        <v>1468</v>
      </c>
      <c r="B61" s="1" t="s">
        <v>1469</v>
      </c>
      <c r="C61" s="1" t="s">
        <v>1316</v>
      </c>
      <c r="D61" s="1" t="s">
        <v>1317</v>
      </c>
      <c r="E61" s="1" t="s">
        <v>926</v>
      </c>
      <c r="F61" s="1" t="s">
        <v>1346</v>
      </c>
      <c r="G61" s="1" t="s">
        <v>1318</v>
      </c>
      <c r="H61" s="1" t="s">
        <v>1319</v>
      </c>
      <c r="I61" s="1" t="s">
        <v>450</v>
      </c>
      <c r="J61" s="1" t="s">
        <v>450</v>
      </c>
      <c r="K61" s="1" t="s">
        <v>450</v>
      </c>
      <c r="L61" s="1" t="s">
        <v>782</v>
      </c>
      <c r="M61" s="1" t="s">
        <v>108</v>
      </c>
      <c r="N61" s="1" t="s">
        <v>911</v>
      </c>
      <c r="O61" s="1" t="s">
        <v>911</v>
      </c>
      <c r="P61" s="1" t="s">
        <v>927</v>
      </c>
      <c r="Q61" s="1" t="s">
        <v>450</v>
      </c>
      <c r="R61" s="1" t="s">
        <v>1320</v>
      </c>
      <c r="S61" s="1" t="s">
        <v>1373</v>
      </c>
      <c r="T61" s="1" t="s">
        <v>1349</v>
      </c>
      <c r="U61" s="1" t="s">
        <v>1374</v>
      </c>
      <c r="V61" s="1" t="s">
        <v>1374</v>
      </c>
      <c r="W61" s="1" t="s">
        <v>450</v>
      </c>
    </row>
    <row r="62" spans="1:23">
      <c r="A62" s="1" t="s">
        <v>1470</v>
      </c>
      <c r="B62" s="1" t="s">
        <v>1471</v>
      </c>
      <c r="C62" s="1" t="s">
        <v>1316</v>
      </c>
      <c r="D62" s="1" t="s">
        <v>1317</v>
      </c>
      <c r="E62" s="1" t="s">
        <v>950</v>
      </c>
      <c r="F62" s="1" t="s">
        <v>1346</v>
      </c>
      <c r="G62" s="1" t="s">
        <v>1318</v>
      </c>
      <c r="H62" s="1" t="s">
        <v>1319</v>
      </c>
      <c r="I62" s="1" t="s">
        <v>450</v>
      </c>
      <c r="J62" s="1" t="s">
        <v>450</v>
      </c>
      <c r="K62" s="1" t="s">
        <v>450</v>
      </c>
      <c r="L62" s="1" t="s">
        <v>782</v>
      </c>
      <c r="M62" s="1" t="s">
        <v>108</v>
      </c>
      <c r="N62" s="1" t="s">
        <v>930</v>
      </c>
      <c r="O62" s="1" t="s">
        <v>930</v>
      </c>
      <c r="P62" s="1" t="s">
        <v>951</v>
      </c>
      <c r="Q62" s="1" t="s">
        <v>450</v>
      </c>
      <c r="R62" s="1" t="s">
        <v>1320</v>
      </c>
      <c r="S62" s="1" t="s">
        <v>1373</v>
      </c>
      <c r="T62" s="1" t="s">
        <v>1349</v>
      </c>
      <c r="U62" s="1" t="s">
        <v>1374</v>
      </c>
      <c r="V62" s="1" t="s">
        <v>1374</v>
      </c>
      <c r="W62" s="1" t="s">
        <v>450</v>
      </c>
    </row>
    <row r="63" spans="1:23">
      <c r="A63" s="1" t="s">
        <v>1472</v>
      </c>
      <c r="B63" s="1" t="s">
        <v>1473</v>
      </c>
      <c r="C63" s="1" t="s">
        <v>1316</v>
      </c>
      <c r="D63" s="1" t="s">
        <v>1317</v>
      </c>
      <c r="E63" s="1" t="s">
        <v>950</v>
      </c>
      <c r="F63" s="1" t="s">
        <v>1346</v>
      </c>
      <c r="G63" s="1" t="s">
        <v>1318</v>
      </c>
      <c r="H63" s="1" t="s">
        <v>1319</v>
      </c>
      <c r="I63" s="1" t="s">
        <v>450</v>
      </c>
      <c r="J63" s="1" t="s">
        <v>450</v>
      </c>
      <c r="K63" s="1" t="s">
        <v>450</v>
      </c>
      <c r="L63" s="1" t="s">
        <v>782</v>
      </c>
      <c r="M63" s="1" t="s">
        <v>108</v>
      </c>
      <c r="N63" s="1" t="s">
        <v>930</v>
      </c>
      <c r="O63" s="1" t="s">
        <v>930</v>
      </c>
      <c r="P63" s="1" t="s">
        <v>951</v>
      </c>
      <c r="Q63" s="1" t="s">
        <v>450</v>
      </c>
      <c r="R63" s="1" t="s">
        <v>1320</v>
      </c>
      <c r="S63" s="1" t="s">
        <v>1326</v>
      </c>
      <c r="T63" s="1" t="s">
        <v>1349</v>
      </c>
      <c r="U63" s="1" t="s">
        <v>1328</v>
      </c>
      <c r="V63" s="1" t="s">
        <v>1328</v>
      </c>
      <c r="W63" s="1" t="s">
        <v>450</v>
      </c>
    </row>
    <row r="64" spans="1:23">
      <c r="A64" s="1" t="s">
        <v>1474</v>
      </c>
      <c r="B64" s="1" t="s">
        <v>1475</v>
      </c>
      <c r="C64" s="1" t="s">
        <v>1316</v>
      </c>
      <c r="D64" s="1" t="s">
        <v>1317</v>
      </c>
      <c r="E64" s="1" t="s">
        <v>928</v>
      </c>
      <c r="F64" s="1" t="s">
        <v>1346</v>
      </c>
      <c r="G64" s="1" t="s">
        <v>1318</v>
      </c>
      <c r="H64" s="1" t="s">
        <v>1319</v>
      </c>
      <c r="I64" s="1" t="s">
        <v>450</v>
      </c>
      <c r="J64" s="1" t="s">
        <v>450</v>
      </c>
      <c r="K64" s="1" t="s">
        <v>450</v>
      </c>
      <c r="L64" s="1" t="s">
        <v>782</v>
      </c>
      <c r="M64" s="1" t="s">
        <v>108</v>
      </c>
      <c r="N64" s="1" t="s">
        <v>930</v>
      </c>
      <c r="O64" s="1" t="s">
        <v>930</v>
      </c>
      <c r="P64" s="1" t="s">
        <v>929</v>
      </c>
      <c r="Q64" s="1" t="s">
        <v>450</v>
      </c>
      <c r="R64" s="1" t="s">
        <v>1320</v>
      </c>
      <c r="S64" s="1" t="s">
        <v>1373</v>
      </c>
      <c r="T64" s="1" t="s">
        <v>1349</v>
      </c>
      <c r="U64" s="1" t="s">
        <v>1374</v>
      </c>
      <c r="V64" s="1" t="s">
        <v>1374</v>
      </c>
      <c r="W64" s="1" t="s">
        <v>450</v>
      </c>
    </row>
    <row r="65" spans="1:23">
      <c r="A65" s="1" t="s">
        <v>1476</v>
      </c>
      <c r="B65" s="1" t="s">
        <v>1477</v>
      </c>
      <c r="C65" s="1" t="s">
        <v>1316</v>
      </c>
      <c r="D65" s="1" t="s">
        <v>1317</v>
      </c>
      <c r="E65" s="1" t="s">
        <v>931</v>
      </c>
      <c r="F65" s="1" t="s">
        <v>1346</v>
      </c>
      <c r="G65" s="1" t="s">
        <v>1318</v>
      </c>
      <c r="H65" s="1" t="s">
        <v>1319</v>
      </c>
      <c r="I65" s="1" t="s">
        <v>450</v>
      </c>
      <c r="J65" s="1" t="s">
        <v>450</v>
      </c>
      <c r="K65" s="1" t="s">
        <v>450</v>
      </c>
      <c r="L65" s="1" t="s">
        <v>782</v>
      </c>
      <c r="M65" s="1" t="s">
        <v>108</v>
      </c>
      <c r="N65" s="1" t="s">
        <v>930</v>
      </c>
      <c r="O65" s="1" t="s">
        <v>930</v>
      </c>
      <c r="P65" s="1" t="s">
        <v>932</v>
      </c>
      <c r="Q65" s="1" t="s">
        <v>450</v>
      </c>
      <c r="R65" s="1" t="s">
        <v>1320</v>
      </c>
      <c r="S65" s="1" t="s">
        <v>1366</v>
      </c>
      <c r="T65" s="1" t="s">
        <v>1349</v>
      </c>
      <c r="U65" s="1" t="s">
        <v>1323</v>
      </c>
      <c r="V65" s="1" t="s">
        <v>1323</v>
      </c>
      <c r="W65" s="1" t="s">
        <v>450</v>
      </c>
    </row>
    <row r="66" spans="1:23">
      <c r="A66" s="1" t="s">
        <v>1478</v>
      </c>
      <c r="B66" s="1" t="s">
        <v>1479</v>
      </c>
      <c r="C66" s="1" t="s">
        <v>1316</v>
      </c>
      <c r="D66" s="1" t="s">
        <v>1317</v>
      </c>
      <c r="E66" s="1" t="s">
        <v>950</v>
      </c>
      <c r="F66" s="1" t="s">
        <v>1346</v>
      </c>
      <c r="G66" s="1" t="s">
        <v>1318</v>
      </c>
      <c r="H66" s="1" t="s">
        <v>1319</v>
      </c>
      <c r="I66" s="1" t="s">
        <v>450</v>
      </c>
      <c r="J66" s="1" t="s">
        <v>450</v>
      </c>
      <c r="K66" s="1" t="s">
        <v>450</v>
      </c>
      <c r="L66" s="1" t="s">
        <v>782</v>
      </c>
      <c r="M66" s="1" t="s">
        <v>108</v>
      </c>
      <c r="N66" s="1" t="s">
        <v>930</v>
      </c>
      <c r="O66" s="1" t="s">
        <v>930</v>
      </c>
      <c r="P66" s="1" t="s">
        <v>951</v>
      </c>
      <c r="Q66" s="1" t="s">
        <v>450</v>
      </c>
      <c r="R66" s="1" t="s">
        <v>1320</v>
      </c>
      <c r="S66" s="1" t="s">
        <v>1373</v>
      </c>
      <c r="T66" s="1" t="s">
        <v>1349</v>
      </c>
      <c r="U66" s="1" t="s">
        <v>1374</v>
      </c>
      <c r="V66" s="1" t="s">
        <v>1374</v>
      </c>
      <c r="W66" s="1" t="s">
        <v>450</v>
      </c>
    </row>
    <row r="67" spans="1:23">
      <c r="A67" s="1" t="s">
        <v>1480</v>
      </c>
      <c r="B67" s="1" t="s">
        <v>1481</v>
      </c>
      <c r="C67" s="1" t="s">
        <v>1316</v>
      </c>
      <c r="D67" s="1" t="s">
        <v>1317</v>
      </c>
      <c r="E67" s="1" t="s">
        <v>946</v>
      </c>
      <c r="F67" s="1" t="s">
        <v>1346</v>
      </c>
      <c r="G67" s="1" t="s">
        <v>1318</v>
      </c>
      <c r="H67" s="1" t="s">
        <v>1319</v>
      </c>
      <c r="I67" s="1" t="s">
        <v>450</v>
      </c>
      <c r="J67" s="1" t="s">
        <v>450</v>
      </c>
      <c r="K67" s="1" t="s">
        <v>450</v>
      </c>
      <c r="L67" s="1" t="s">
        <v>782</v>
      </c>
      <c r="M67" s="1" t="s">
        <v>108</v>
      </c>
      <c r="N67" s="1" t="s">
        <v>930</v>
      </c>
      <c r="O67" s="1" t="s">
        <v>930</v>
      </c>
      <c r="P67" s="1" t="s">
        <v>947</v>
      </c>
      <c r="Q67" s="1" t="s">
        <v>450</v>
      </c>
      <c r="R67" s="1" t="s">
        <v>1320</v>
      </c>
      <c r="S67" s="1" t="s">
        <v>1373</v>
      </c>
      <c r="T67" s="1" t="s">
        <v>1349</v>
      </c>
      <c r="U67" s="1" t="s">
        <v>1374</v>
      </c>
      <c r="V67" s="1" t="s">
        <v>1374</v>
      </c>
      <c r="W67" s="1" t="s">
        <v>450</v>
      </c>
    </row>
    <row r="68" spans="1:23">
      <c r="A68" s="1" t="s">
        <v>1482</v>
      </c>
      <c r="B68" s="1" t="s">
        <v>1483</v>
      </c>
      <c r="C68" s="1" t="s">
        <v>1316</v>
      </c>
      <c r="D68" s="1" t="s">
        <v>1317</v>
      </c>
      <c r="E68" s="1" t="s">
        <v>962</v>
      </c>
      <c r="F68" s="1" t="s">
        <v>1346</v>
      </c>
      <c r="G68" s="1" t="s">
        <v>1318</v>
      </c>
      <c r="H68" s="1" t="s">
        <v>1319</v>
      </c>
      <c r="I68" s="1" t="s">
        <v>450</v>
      </c>
      <c r="J68" s="1" t="s">
        <v>450</v>
      </c>
      <c r="K68" s="1" t="s">
        <v>450</v>
      </c>
      <c r="L68" s="1" t="s">
        <v>782</v>
      </c>
      <c r="M68" s="1" t="s">
        <v>108</v>
      </c>
      <c r="N68" s="1" t="s">
        <v>930</v>
      </c>
      <c r="O68" s="1" t="s">
        <v>930</v>
      </c>
      <c r="P68" s="1" t="s">
        <v>963</v>
      </c>
      <c r="Q68" s="1" t="s">
        <v>450</v>
      </c>
      <c r="R68" s="1" t="s">
        <v>1320</v>
      </c>
      <c r="S68" s="1" t="s">
        <v>1373</v>
      </c>
      <c r="T68" s="1" t="s">
        <v>1349</v>
      </c>
      <c r="U68" s="1" t="s">
        <v>1374</v>
      </c>
      <c r="V68" s="1" t="s">
        <v>1374</v>
      </c>
      <c r="W68" s="1" t="s">
        <v>450</v>
      </c>
    </row>
    <row r="69" spans="1:23">
      <c r="A69" s="1" t="s">
        <v>1484</v>
      </c>
      <c r="B69" s="1" t="s">
        <v>1485</v>
      </c>
      <c r="C69" s="1" t="s">
        <v>1316</v>
      </c>
      <c r="D69" s="1" t="s">
        <v>1317</v>
      </c>
      <c r="E69" s="1" t="s">
        <v>952</v>
      </c>
      <c r="F69" s="1" t="s">
        <v>1346</v>
      </c>
      <c r="G69" s="1" t="s">
        <v>1318</v>
      </c>
      <c r="H69" s="1" t="s">
        <v>1319</v>
      </c>
      <c r="I69" s="1" t="s">
        <v>450</v>
      </c>
      <c r="J69" s="1" t="s">
        <v>450</v>
      </c>
      <c r="K69" s="1" t="s">
        <v>450</v>
      </c>
      <c r="L69" s="1" t="s">
        <v>782</v>
      </c>
      <c r="M69" s="1" t="s">
        <v>108</v>
      </c>
      <c r="N69" s="1" t="s">
        <v>930</v>
      </c>
      <c r="O69" s="1" t="s">
        <v>930</v>
      </c>
      <c r="P69" s="1" t="s">
        <v>953</v>
      </c>
      <c r="Q69" s="1" t="s">
        <v>450</v>
      </c>
      <c r="R69" s="1" t="s">
        <v>1320</v>
      </c>
      <c r="S69" s="1" t="s">
        <v>1373</v>
      </c>
      <c r="T69" s="1" t="s">
        <v>1349</v>
      </c>
      <c r="U69" s="1" t="s">
        <v>1374</v>
      </c>
      <c r="V69" s="1" t="s">
        <v>1374</v>
      </c>
      <c r="W69" s="1" t="s">
        <v>450</v>
      </c>
    </row>
    <row r="70" spans="1:23">
      <c r="A70" s="1" t="s">
        <v>1486</v>
      </c>
      <c r="B70" s="1" t="s">
        <v>1487</v>
      </c>
      <c r="C70" s="1" t="s">
        <v>1316</v>
      </c>
      <c r="D70" s="1" t="s">
        <v>1317</v>
      </c>
      <c r="E70" s="1" t="s">
        <v>950</v>
      </c>
      <c r="F70" s="1" t="s">
        <v>1346</v>
      </c>
      <c r="G70" s="1" t="s">
        <v>1318</v>
      </c>
      <c r="H70" s="1" t="s">
        <v>1319</v>
      </c>
      <c r="I70" s="1" t="s">
        <v>450</v>
      </c>
      <c r="J70" s="1" t="s">
        <v>450</v>
      </c>
      <c r="K70" s="1" t="s">
        <v>450</v>
      </c>
      <c r="L70" s="1" t="s">
        <v>782</v>
      </c>
      <c r="M70" s="1" t="s">
        <v>108</v>
      </c>
      <c r="N70" s="1" t="s">
        <v>930</v>
      </c>
      <c r="O70" s="1" t="s">
        <v>930</v>
      </c>
      <c r="P70" s="1" t="s">
        <v>951</v>
      </c>
      <c r="Q70" s="1" t="s">
        <v>450</v>
      </c>
      <c r="R70" s="1" t="s">
        <v>1320</v>
      </c>
      <c r="S70" s="1" t="s">
        <v>1373</v>
      </c>
      <c r="T70" s="1" t="s">
        <v>1349</v>
      </c>
      <c r="U70" s="1" t="s">
        <v>1374</v>
      </c>
      <c r="V70" s="1" t="s">
        <v>1374</v>
      </c>
      <c r="W70" s="1" t="s">
        <v>450</v>
      </c>
    </row>
    <row r="71" spans="1:23">
      <c r="A71" s="1" t="s">
        <v>1488</v>
      </c>
      <c r="B71" s="1" t="s">
        <v>1489</v>
      </c>
      <c r="C71" s="1" t="s">
        <v>1316</v>
      </c>
      <c r="D71" s="1" t="s">
        <v>1317</v>
      </c>
      <c r="E71" s="1" t="s">
        <v>956</v>
      </c>
      <c r="F71" s="1" t="s">
        <v>1346</v>
      </c>
      <c r="G71" s="1" t="s">
        <v>1318</v>
      </c>
      <c r="H71" s="1" t="s">
        <v>1319</v>
      </c>
      <c r="I71" s="1" t="s">
        <v>450</v>
      </c>
      <c r="J71" s="1" t="s">
        <v>450</v>
      </c>
      <c r="K71" s="1" t="s">
        <v>450</v>
      </c>
      <c r="L71" s="1" t="s">
        <v>782</v>
      </c>
      <c r="M71" s="1" t="s">
        <v>108</v>
      </c>
      <c r="N71" s="1" t="s">
        <v>930</v>
      </c>
      <c r="O71" s="1" t="s">
        <v>930</v>
      </c>
      <c r="P71" s="1" t="s">
        <v>957</v>
      </c>
      <c r="Q71" s="1" t="s">
        <v>450</v>
      </c>
      <c r="R71" s="1" t="s">
        <v>1320</v>
      </c>
      <c r="S71" s="1" t="s">
        <v>1373</v>
      </c>
      <c r="T71" s="1" t="s">
        <v>1349</v>
      </c>
      <c r="U71" s="1" t="s">
        <v>1374</v>
      </c>
      <c r="V71" s="1" t="s">
        <v>1374</v>
      </c>
      <c r="W71" s="1" t="s">
        <v>450</v>
      </c>
    </row>
    <row r="72" spans="1:23">
      <c r="A72" s="1" t="s">
        <v>1490</v>
      </c>
      <c r="B72" s="1" t="s">
        <v>1491</v>
      </c>
      <c r="C72" s="1" t="s">
        <v>1316</v>
      </c>
      <c r="D72" s="1" t="s">
        <v>1317</v>
      </c>
      <c r="E72" s="1" t="s">
        <v>948</v>
      </c>
      <c r="F72" s="1" t="s">
        <v>1346</v>
      </c>
      <c r="G72" s="1" t="s">
        <v>1318</v>
      </c>
      <c r="H72" s="1" t="s">
        <v>1319</v>
      </c>
      <c r="I72" s="1" t="s">
        <v>450</v>
      </c>
      <c r="J72" s="1" t="s">
        <v>450</v>
      </c>
      <c r="K72" s="1" t="s">
        <v>450</v>
      </c>
      <c r="L72" s="1" t="s">
        <v>782</v>
      </c>
      <c r="M72" s="1" t="s">
        <v>108</v>
      </c>
      <c r="N72" s="1" t="s">
        <v>930</v>
      </c>
      <c r="O72" s="1" t="s">
        <v>930</v>
      </c>
      <c r="P72" s="1" t="s">
        <v>949</v>
      </c>
      <c r="Q72" s="1" t="s">
        <v>450</v>
      </c>
      <c r="R72" s="1" t="s">
        <v>1320</v>
      </c>
      <c r="S72" s="1" t="s">
        <v>1366</v>
      </c>
      <c r="T72" s="1" t="s">
        <v>1349</v>
      </c>
      <c r="U72" s="1" t="s">
        <v>1323</v>
      </c>
      <c r="V72" s="1" t="s">
        <v>1323</v>
      </c>
      <c r="W72" s="1" t="s">
        <v>450</v>
      </c>
    </row>
    <row r="73" spans="1:23">
      <c r="A73" s="1" t="s">
        <v>1492</v>
      </c>
      <c r="B73" s="1" t="s">
        <v>1493</v>
      </c>
      <c r="C73" s="1" t="s">
        <v>1316</v>
      </c>
      <c r="D73" s="1" t="s">
        <v>1317</v>
      </c>
      <c r="E73" s="1" t="s">
        <v>948</v>
      </c>
      <c r="F73" s="1" t="s">
        <v>1346</v>
      </c>
      <c r="G73" s="1" t="s">
        <v>1318</v>
      </c>
      <c r="H73" s="1" t="s">
        <v>1319</v>
      </c>
      <c r="I73" s="1" t="s">
        <v>450</v>
      </c>
      <c r="J73" s="1" t="s">
        <v>450</v>
      </c>
      <c r="K73" s="1" t="s">
        <v>450</v>
      </c>
      <c r="L73" s="1" t="s">
        <v>782</v>
      </c>
      <c r="M73" s="1" t="s">
        <v>108</v>
      </c>
      <c r="N73" s="1" t="s">
        <v>930</v>
      </c>
      <c r="O73" s="1" t="s">
        <v>930</v>
      </c>
      <c r="P73" s="1" t="s">
        <v>949</v>
      </c>
      <c r="Q73" s="1" t="s">
        <v>450</v>
      </c>
      <c r="R73" s="1" t="s">
        <v>1320</v>
      </c>
      <c r="S73" s="1" t="s">
        <v>1366</v>
      </c>
      <c r="T73" s="1" t="s">
        <v>1349</v>
      </c>
      <c r="U73" s="1" t="s">
        <v>1323</v>
      </c>
      <c r="V73" s="1" t="s">
        <v>1323</v>
      </c>
      <c r="W73" s="1" t="s">
        <v>450</v>
      </c>
    </row>
    <row r="74" spans="1:23">
      <c r="A74" s="1" t="s">
        <v>1494</v>
      </c>
      <c r="B74" s="1" t="s">
        <v>1495</v>
      </c>
      <c r="C74" s="1" t="s">
        <v>1316</v>
      </c>
      <c r="D74" s="1" t="s">
        <v>1317</v>
      </c>
      <c r="E74" s="1" t="s">
        <v>958</v>
      </c>
      <c r="F74" s="1" t="s">
        <v>1346</v>
      </c>
      <c r="G74" s="1" t="s">
        <v>1318</v>
      </c>
      <c r="H74" s="1" t="s">
        <v>1319</v>
      </c>
      <c r="I74" s="1" t="s">
        <v>450</v>
      </c>
      <c r="J74" s="1" t="s">
        <v>450</v>
      </c>
      <c r="K74" s="1" t="s">
        <v>450</v>
      </c>
      <c r="L74" s="1" t="s">
        <v>782</v>
      </c>
      <c r="M74" s="1" t="s">
        <v>108</v>
      </c>
      <c r="N74" s="1" t="s">
        <v>930</v>
      </c>
      <c r="O74" s="1" t="s">
        <v>930</v>
      </c>
      <c r="P74" s="1" t="s">
        <v>959</v>
      </c>
      <c r="Q74" s="1" t="s">
        <v>450</v>
      </c>
      <c r="R74" s="1" t="s">
        <v>1320</v>
      </c>
      <c r="S74" s="1" t="s">
        <v>1373</v>
      </c>
      <c r="T74" s="1" t="s">
        <v>1349</v>
      </c>
      <c r="U74" s="1" t="s">
        <v>1374</v>
      </c>
      <c r="V74" s="1" t="s">
        <v>1374</v>
      </c>
      <c r="W74" s="1" t="s">
        <v>450</v>
      </c>
    </row>
    <row r="75" spans="1:23">
      <c r="A75" s="1" t="s">
        <v>1496</v>
      </c>
      <c r="B75" s="1" t="s">
        <v>1497</v>
      </c>
      <c r="C75" s="1" t="s">
        <v>1316</v>
      </c>
      <c r="D75" s="1" t="s">
        <v>1317</v>
      </c>
      <c r="E75" s="1" t="s">
        <v>1498</v>
      </c>
      <c r="F75" s="1" t="s">
        <v>1346</v>
      </c>
      <c r="G75" s="1" t="s">
        <v>1318</v>
      </c>
      <c r="H75" s="1" t="s">
        <v>1319</v>
      </c>
      <c r="I75" s="1" t="s">
        <v>450</v>
      </c>
      <c r="J75" s="1" t="s">
        <v>450</v>
      </c>
      <c r="K75" s="1" t="s">
        <v>450</v>
      </c>
      <c r="L75" s="1" t="s">
        <v>782</v>
      </c>
      <c r="M75" s="1" t="s">
        <v>108</v>
      </c>
      <c r="N75" s="1" t="s">
        <v>930</v>
      </c>
      <c r="O75" s="1" t="s">
        <v>955</v>
      </c>
      <c r="P75" s="1" t="s">
        <v>450</v>
      </c>
      <c r="Q75" s="1" t="s">
        <v>450</v>
      </c>
      <c r="R75" s="1" t="s">
        <v>1320</v>
      </c>
      <c r="S75" s="1" t="s">
        <v>1373</v>
      </c>
      <c r="T75" s="1" t="s">
        <v>1349</v>
      </c>
      <c r="U75" s="1" t="s">
        <v>1374</v>
      </c>
      <c r="V75" s="1" t="s">
        <v>1374</v>
      </c>
      <c r="W75" s="1" t="s">
        <v>450</v>
      </c>
    </row>
    <row r="76" spans="1:23">
      <c r="A76" s="1" t="s">
        <v>1499</v>
      </c>
      <c r="B76" s="1" t="s">
        <v>1500</v>
      </c>
      <c r="C76" s="1" t="s">
        <v>1316</v>
      </c>
      <c r="D76" s="1" t="s">
        <v>1317</v>
      </c>
      <c r="E76" s="1" t="s">
        <v>960</v>
      </c>
      <c r="F76" s="1" t="s">
        <v>1346</v>
      </c>
      <c r="G76" s="1" t="s">
        <v>1318</v>
      </c>
      <c r="H76" s="1" t="s">
        <v>1319</v>
      </c>
      <c r="I76" s="1" t="s">
        <v>450</v>
      </c>
      <c r="J76" s="1" t="s">
        <v>450</v>
      </c>
      <c r="K76" s="1" t="s">
        <v>450</v>
      </c>
      <c r="L76" s="1" t="s">
        <v>782</v>
      </c>
      <c r="M76" s="1" t="s">
        <v>108</v>
      </c>
      <c r="N76" s="1" t="s">
        <v>930</v>
      </c>
      <c r="O76" s="1" t="s">
        <v>930</v>
      </c>
      <c r="P76" s="1" t="s">
        <v>961</v>
      </c>
      <c r="Q76" s="1" t="s">
        <v>450</v>
      </c>
      <c r="R76" s="1" t="s">
        <v>1320</v>
      </c>
      <c r="S76" s="1" t="s">
        <v>1366</v>
      </c>
      <c r="T76" s="1" t="s">
        <v>1349</v>
      </c>
      <c r="U76" s="1" t="s">
        <v>1323</v>
      </c>
      <c r="V76" s="1" t="s">
        <v>1323</v>
      </c>
      <c r="W76" s="1" t="s">
        <v>450</v>
      </c>
    </row>
    <row r="77" spans="1:23">
      <c r="A77" s="1" t="s">
        <v>1501</v>
      </c>
      <c r="B77" s="1" t="s">
        <v>1502</v>
      </c>
      <c r="C77" s="1" t="s">
        <v>1316</v>
      </c>
      <c r="D77" s="1" t="s">
        <v>1317</v>
      </c>
      <c r="E77" s="1" t="s">
        <v>962</v>
      </c>
      <c r="F77" s="1" t="s">
        <v>1346</v>
      </c>
      <c r="G77" s="1" t="s">
        <v>1318</v>
      </c>
      <c r="H77" s="1" t="s">
        <v>1319</v>
      </c>
      <c r="I77" s="1" t="s">
        <v>450</v>
      </c>
      <c r="J77" s="1" t="s">
        <v>450</v>
      </c>
      <c r="K77" s="1" t="s">
        <v>450</v>
      </c>
      <c r="L77" s="1" t="s">
        <v>782</v>
      </c>
      <c r="M77" s="1" t="s">
        <v>108</v>
      </c>
      <c r="N77" s="1" t="s">
        <v>930</v>
      </c>
      <c r="O77" s="1" t="s">
        <v>930</v>
      </c>
      <c r="P77" s="1" t="s">
        <v>963</v>
      </c>
      <c r="Q77" s="1" t="s">
        <v>450</v>
      </c>
      <c r="R77" s="1" t="s">
        <v>1320</v>
      </c>
      <c r="S77" s="1" t="s">
        <v>1373</v>
      </c>
      <c r="T77" s="1" t="s">
        <v>1349</v>
      </c>
      <c r="U77" s="1" t="s">
        <v>1374</v>
      </c>
      <c r="V77" s="1" t="s">
        <v>1374</v>
      </c>
      <c r="W77" s="1" t="s">
        <v>450</v>
      </c>
    </row>
    <row r="78" spans="1:23">
      <c r="A78" s="1" t="s">
        <v>1503</v>
      </c>
      <c r="B78" s="1" t="s">
        <v>1504</v>
      </c>
      <c r="C78" s="1" t="s">
        <v>1316</v>
      </c>
      <c r="D78" s="1" t="s">
        <v>1317</v>
      </c>
      <c r="E78" s="1" t="s">
        <v>964</v>
      </c>
      <c r="F78" s="1" t="s">
        <v>1346</v>
      </c>
      <c r="G78" s="1" t="s">
        <v>1318</v>
      </c>
      <c r="H78" s="1" t="s">
        <v>1319</v>
      </c>
      <c r="I78" s="1" t="s">
        <v>450</v>
      </c>
      <c r="J78" s="1" t="s">
        <v>450</v>
      </c>
      <c r="K78" s="1" t="s">
        <v>450</v>
      </c>
      <c r="L78" s="1" t="s">
        <v>782</v>
      </c>
      <c r="M78" s="1" t="s">
        <v>108</v>
      </c>
      <c r="N78" s="1" t="s">
        <v>966</v>
      </c>
      <c r="O78" s="1" t="s">
        <v>965</v>
      </c>
      <c r="P78" s="1" t="s">
        <v>965</v>
      </c>
      <c r="Q78" s="1" t="s">
        <v>450</v>
      </c>
      <c r="R78" s="1" t="s">
        <v>1320</v>
      </c>
      <c r="S78" s="1" t="s">
        <v>1373</v>
      </c>
      <c r="T78" s="1" t="s">
        <v>1349</v>
      </c>
      <c r="U78" s="1" t="s">
        <v>1374</v>
      </c>
      <c r="V78" s="1" t="s">
        <v>1374</v>
      </c>
      <c r="W78" s="1" t="s">
        <v>450</v>
      </c>
    </row>
    <row r="79" spans="1:23">
      <c r="A79" s="1" t="s">
        <v>1505</v>
      </c>
      <c r="B79" s="1" t="s">
        <v>1506</v>
      </c>
      <c r="C79" s="1" t="s">
        <v>1316</v>
      </c>
      <c r="D79" s="1" t="s">
        <v>1317</v>
      </c>
      <c r="E79" s="1" t="s">
        <v>979</v>
      </c>
      <c r="F79" s="1" t="s">
        <v>1346</v>
      </c>
      <c r="G79" s="1" t="s">
        <v>1318</v>
      </c>
      <c r="H79" s="1" t="s">
        <v>1319</v>
      </c>
      <c r="I79" s="1" t="s">
        <v>450</v>
      </c>
      <c r="J79" s="1" t="s">
        <v>450</v>
      </c>
      <c r="K79" s="1" t="s">
        <v>450</v>
      </c>
      <c r="L79" s="1" t="s">
        <v>782</v>
      </c>
      <c r="M79" s="1" t="s">
        <v>108</v>
      </c>
      <c r="N79" s="1" t="s">
        <v>966</v>
      </c>
      <c r="O79" s="1" t="s">
        <v>980</v>
      </c>
      <c r="P79" s="1" t="s">
        <v>980</v>
      </c>
      <c r="Q79" s="1" t="s">
        <v>450</v>
      </c>
      <c r="R79" s="1" t="s">
        <v>1320</v>
      </c>
      <c r="S79" s="1" t="s">
        <v>1373</v>
      </c>
      <c r="T79" s="1" t="s">
        <v>1349</v>
      </c>
      <c r="U79" s="1" t="s">
        <v>1374</v>
      </c>
      <c r="V79" s="1" t="s">
        <v>1374</v>
      </c>
      <c r="W79" s="1" t="s">
        <v>450</v>
      </c>
    </row>
    <row r="80" spans="1:23">
      <c r="A80" s="1" t="s">
        <v>1507</v>
      </c>
      <c r="B80" s="1" t="s">
        <v>1508</v>
      </c>
      <c r="C80" s="1" t="s">
        <v>1316</v>
      </c>
      <c r="D80" s="1" t="s">
        <v>1317</v>
      </c>
      <c r="E80" s="1" t="s">
        <v>987</v>
      </c>
      <c r="F80" s="1" t="s">
        <v>1346</v>
      </c>
      <c r="G80" s="1" t="s">
        <v>1318</v>
      </c>
      <c r="H80" s="1" t="s">
        <v>1319</v>
      </c>
      <c r="I80" s="1" t="s">
        <v>450</v>
      </c>
      <c r="J80" s="1" t="s">
        <v>450</v>
      </c>
      <c r="K80" s="1" t="s">
        <v>450</v>
      </c>
      <c r="L80" s="1" t="s">
        <v>782</v>
      </c>
      <c r="M80" s="1" t="s">
        <v>108</v>
      </c>
      <c r="N80" s="1" t="s">
        <v>966</v>
      </c>
      <c r="O80" s="1" t="s">
        <v>988</v>
      </c>
      <c r="P80" s="1" t="s">
        <v>988</v>
      </c>
      <c r="Q80" s="1" t="s">
        <v>450</v>
      </c>
      <c r="R80" s="1" t="s">
        <v>1320</v>
      </c>
      <c r="S80" s="1" t="s">
        <v>1326</v>
      </c>
      <c r="T80" s="1" t="s">
        <v>1349</v>
      </c>
      <c r="U80" s="1" t="s">
        <v>1328</v>
      </c>
      <c r="V80" s="1" t="s">
        <v>1328</v>
      </c>
      <c r="W80" s="1" t="s">
        <v>450</v>
      </c>
    </row>
    <row r="81" spans="1:23">
      <c r="A81" s="1" t="s">
        <v>1509</v>
      </c>
      <c r="B81" s="1" t="s">
        <v>1510</v>
      </c>
      <c r="C81" s="1" t="s">
        <v>1316</v>
      </c>
      <c r="D81" s="1" t="s">
        <v>1317</v>
      </c>
      <c r="E81" s="1" t="s">
        <v>1003</v>
      </c>
      <c r="F81" s="1" t="s">
        <v>1346</v>
      </c>
      <c r="G81" s="1" t="s">
        <v>1318</v>
      </c>
      <c r="H81" s="1" t="s">
        <v>1319</v>
      </c>
      <c r="I81" s="1" t="s">
        <v>450</v>
      </c>
      <c r="J81" s="1" t="s">
        <v>450</v>
      </c>
      <c r="K81" s="1" t="s">
        <v>450</v>
      </c>
      <c r="L81" s="1" t="s">
        <v>782</v>
      </c>
      <c r="M81" s="1" t="s">
        <v>108</v>
      </c>
      <c r="N81" s="1" t="s">
        <v>1005</v>
      </c>
      <c r="O81" s="1" t="s">
        <v>1005</v>
      </c>
      <c r="P81" s="1" t="s">
        <v>1004</v>
      </c>
      <c r="Q81" s="1" t="s">
        <v>450</v>
      </c>
      <c r="R81" s="1" t="s">
        <v>1320</v>
      </c>
      <c r="S81" s="1" t="s">
        <v>1366</v>
      </c>
      <c r="T81" s="1" t="s">
        <v>1349</v>
      </c>
      <c r="U81" s="1" t="s">
        <v>1323</v>
      </c>
      <c r="V81" s="1" t="s">
        <v>1323</v>
      </c>
      <c r="W81" s="1" t="s">
        <v>450</v>
      </c>
    </row>
    <row r="82" spans="1:23">
      <c r="A82" s="1" t="s">
        <v>1511</v>
      </c>
      <c r="B82" s="1" t="s">
        <v>1512</v>
      </c>
      <c r="C82" s="1" t="s">
        <v>1316</v>
      </c>
      <c r="D82" s="1" t="s">
        <v>1317</v>
      </c>
      <c r="E82" s="1" t="s">
        <v>1006</v>
      </c>
      <c r="F82" s="1" t="s">
        <v>1346</v>
      </c>
      <c r="G82" s="1" t="s">
        <v>1318</v>
      </c>
      <c r="H82" s="1" t="s">
        <v>1319</v>
      </c>
      <c r="I82" s="1" t="s">
        <v>450</v>
      </c>
      <c r="J82" s="1" t="s">
        <v>450</v>
      </c>
      <c r="K82" s="1" t="s">
        <v>450</v>
      </c>
      <c r="L82" s="1" t="s">
        <v>782</v>
      </c>
      <c r="M82" s="1" t="s">
        <v>108</v>
      </c>
      <c r="N82" s="1" t="s">
        <v>1005</v>
      </c>
      <c r="O82" s="1" t="s">
        <v>1005</v>
      </c>
      <c r="P82" s="1" t="s">
        <v>1007</v>
      </c>
      <c r="Q82" s="1" t="s">
        <v>450</v>
      </c>
      <c r="R82" s="1" t="s">
        <v>1320</v>
      </c>
      <c r="S82" s="1" t="s">
        <v>1373</v>
      </c>
      <c r="T82" s="1" t="s">
        <v>1349</v>
      </c>
      <c r="U82" s="1" t="s">
        <v>1374</v>
      </c>
      <c r="V82" s="1" t="s">
        <v>1374</v>
      </c>
      <c r="W82" s="1" t="s">
        <v>450</v>
      </c>
    </row>
    <row r="83" spans="1:23">
      <c r="A83" s="1" t="s">
        <v>1513</v>
      </c>
      <c r="B83" s="1" t="s">
        <v>1514</v>
      </c>
      <c r="C83" s="1" t="s">
        <v>1316</v>
      </c>
      <c r="D83" s="1" t="s">
        <v>1317</v>
      </c>
      <c r="E83" s="1" t="s">
        <v>1008</v>
      </c>
      <c r="F83" s="1" t="s">
        <v>1346</v>
      </c>
      <c r="G83" s="1" t="s">
        <v>1318</v>
      </c>
      <c r="H83" s="1" t="s">
        <v>1319</v>
      </c>
      <c r="I83" s="1" t="s">
        <v>450</v>
      </c>
      <c r="J83" s="1" t="s">
        <v>450</v>
      </c>
      <c r="K83" s="1" t="s">
        <v>450</v>
      </c>
      <c r="L83" s="1" t="s">
        <v>782</v>
      </c>
      <c r="M83" s="1" t="s">
        <v>108</v>
      </c>
      <c r="N83" s="1" t="s">
        <v>1005</v>
      </c>
      <c r="O83" s="1" t="s">
        <v>1005</v>
      </c>
      <c r="P83" s="1" t="s">
        <v>1009</v>
      </c>
      <c r="Q83" s="1" t="s">
        <v>450</v>
      </c>
      <c r="R83" s="1" t="s">
        <v>1320</v>
      </c>
      <c r="S83" s="1" t="s">
        <v>1373</v>
      </c>
      <c r="T83" s="1" t="s">
        <v>1349</v>
      </c>
      <c r="U83" s="1" t="s">
        <v>1374</v>
      </c>
      <c r="V83" s="1" t="s">
        <v>1374</v>
      </c>
      <c r="W83" s="1" t="s">
        <v>450</v>
      </c>
    </row>
    <row r="84" spans="1:23">
      <c r="A84" s="1" t="s">
        <v>1515</v>
      </c>
      <c r="B84" s="1" t="s">
        <v>1516</v>
      </c>
      <c r="C84" s="1" t="s">
        <v>1316</v>
      </c>
      <c r="D84" s="1" t="s">
        <v>1317</v>
      </c>
      <c r="E84" s="1" t="s">
        <v>1010</v>
      </c>
      <c r="F84" s="1" t="s">
        <v>1346</v>
      </c>
      <c r="G84" s="1" t="s">
        <v>1318</v>
      </c>
      <c r="H84" s="1" t="s">
        <v>1319</v>
      </c>
      <c r="I84" s="1" t="s">
        <v>450</v>
      </c>
      <c r="J84" s="1" t="s">
        <v>450</v>
      </c>
      <c r="K84" s="1" t="s">
        <v>450</v>
      </c>
      <c r="L84" s="1" t="s">
        <v>782</v>
      </c>
      <c r="M84" s="1" t="s">
        <v>108</v>
      </c>
      <c r="N84" s="1" t="s">
        <v>1005</v>
      </c>
      <c r="O84" s="1" t="s">
        <v>1005</v>
      </c>
      <c r="P84" s="1" t="s">
        <v>1011</v>
      </c>
      <c r="Q84" s="1" t="s">
        <v>450</v>
      </c>
      <c r="R84" s="1" t="s">
        <v>1320</v>
      </c>
      <c r="S84" s="1" t="s">
        <v>1373</v>
      </c>
      <c r="T84" s="1" t="s">
        <v>1349</v>
      </c>
      <c r="U84" s="1" t="s">
        <v>1374</v>
      </c>
      <c r="V84" s="1" t="s">
        <v>1374</v>
      </c>
      <c r="W84" s="1" t="s">
        <v>450</v>
      </c>
    </row>
    <row r="85" spans="1:23">
      <c r="A85" s="1" t="s">
        <v>1517</v>
      </c>
      <c r="B85" s="1" t="s">
        <v>1518</v>
      </c>
      <c r="C85" s="1" t="s">
        <v>1316</v>
      </c>
      <c r="D85" s="1" t="s">
        <v>1317</v>
      </c>
      <c r="E85" s="1" t="s">
        <v>1012</v>
      </c>
      <c r="F85" s="1" t="s">
        <v>1346</v>
      </c>
      <c r="G85" s="1" t="s">
        <v>1318</v>
      </c>
      <c r="H85" s="1" t="s">
        <v>1319</v>
      </c>
      <c r="I85" s="1" t="s">
        <v>450</v>
      </c>
      <c r="J85" s="1" t="s">
        <v>450</v>
      </c>
      <c r="K85" s="1" t="s">
        <v>450</v>
      </c>
      <c r="L85" s="1" t="s">
        <v>782</v>
      </c>
      <c r="M85" s="1" t="s">
        <v>108</v>
      </c>
      <c r="N85" s="1" t="s">
        <v>1005</v>
      </c>
      <c r="O85" s="1" t="s">
        <v>1005</v>
      </c>
      <c r="P85" s="1" t="s">
        <v>1013</v>
      </c>
      <c r="Q85" s="1" t="s">
        <v>450</v>
      </c>
      <c r="R85" s="1" t="s">
        <v>1320</v>
      </c>
      <c r="S85" s="1" t="s">
        <v>1373</v>
      </c>
      <c r="T85" s="1" t="s">
        <v>1349</v>
      </c>
      <c r="U85" s="1" t="s">
        <v>1374</v>
      </c>
      <c r="V85" s="1" t="s">
        <v>1374</v>
      </c>
      <c r="W85" s="1" t="s">
        <v>450</v>
      </c>
    </row>
    <row r="86" spans="1:23">
      <c r="A86" s="1" t="s">
        <v>1519</v>
      </c>
      <c r="B86" s="1" t="s">
        <v>1520</v>
      </c>
      <c r="C86" s="1" t="s">
        <v>1316</v>
      </c>
      <c r="D86" s="1" t="s">
        <v>1317</v>
      </c>
      <c r="E86" s="1" t="s">
        <v>1014</v>
      </c>
      <c r="F86" s="1" t="s">
        <v>1346</v>
      </c>
      <c r="G86" s="1" t="s">
        <v>1318</v>
      </c>
      <c r="H86" s="1" t="s">
        <v>1319</v>
      </c>
      <c r="I86" s="1" t="s">
        <v>450</v>
      </c>
      <c r="J86" s="1" t="s">
        <v>450</v>
      </c>
      <c r="K86" s="1" t="s">
        <v>450</v>
      </c>
      <c r="L86" s="1" t="s">
        <v>782</v>
      </c>
      <c r="M86" s="1" t="s">
        <v>108</v>
      </c>
      <c r="N86" s="1" t="s">
        <v>1005</v>
      </c>
      <c r="O86" s="1" t="s">
        <v>1005</v>
      </c>
      <c r="P86" s="1" t="s">
        <v>1015</v>
      </c>
      <c r="Q86" s="1" t="s">
        <v>450</v>
      </c>
      <c r="R86" s="1" t="s">
        <v>1320</v>
      </c>
      <c r="S86" s="1" t="s">
        <v>1373</v>
      </c>
      <c r="T86" s="1" t="s">
        <v>1349</v>
      </c>
      <c r="U86" s="1" t="s">
        <v>1374</v>
      </c>
      <c r="V86" s="1" t="s">
        <v>1374</v>
      </c>
      <c r="W86" s="1" t="s">
        <v>450</v>
      </c>
    </row>
    <row r="87" spans="1:23">
      <c r="A87" s="1" t="s">
        <v>1521</v>
      </c>
      <c r="B87" s="1" t="s">
        <v>1522</v>
      </c>
      <c r="C87" s="1" t="s">
        <v>1316</v>
      </c>
      <c r="D87" s="1" t="s">
        <v>1317</v>
      </c>
      <c r="E87" s="1" t="s">
        <v>1016</v>
      </c>
      <c r="F87" s="1" t="s">
        <v>1346</v>
      </c>
      <c r="G87" s="1" t="s">
        <v>1318</v>
      </c>
      <c r="H87" s="1" t="s">
        <v>1319</v>
      </c>
      <c r="I87" s="1" t="s">
        <v>450</v>
      </c>
      <c r="J87" s="1" t="s">
        <v>450</v>
      </c>
      <c r="K87" s="1" t="s">
        <v>450</v>
      </c>
      <c r="L87" s="1" t="s">
        <v>782</v>
      </c>
      <c r="M87" s="1" t="s">
        <v>108</v>
      </c>
      <c r="N87" s="1" t="s">
        <v>1005</v>
      </c>
      <c r="O87" s="1" t="s">
        <v>1005</v>
      </c>
      <c r="P87" s="1" t="s">
        <v>1017</v>
      </c>
      <c r="Q87" s="1" t="s">
        <v>450</v>
      </c>
      <c r="R87" s="1" t="s">
        <v>1320</v>
      </c>
      <c r="S87" s="1" t="s">
        <v>1373</v>
      </c>
      <c r="T87" s="1" t="s">
        <v>1349</v>
      </c>
      <c r="U87" s="1" t="s">
        <v>1374</v>
      </c>
      <c r="V87" s="1" t="s">
        <v>1374</v>
      </c>
      <c r="W87" s="1" t="s">
        <v>450</v>
      </c>
    </row>
    <row r="88" spans="1:23">
      <c r="A88" s="1" t="s">
        <v>1523</v>
      </c>
      <c r="B88" s="1" t="s">
        <v>1524</v>
      </c>
      <c r="C88" s="1" t="s">
        <v>1316</v>
      </c>
      <c r="D88" s="1" t="s">
        <v>1317</v>
      </c>
      <c r="E88" s="1" t="s">
        <v>1018</v>
      </c>
      <c r="F88" s="1" t="s">
        <v>1346</v>
      </c>
      <c r="G88" s="1" t="s">
        <v>1318</v>
      </c>
      <c r="H88" s="1" t="s">
        <v>1319</v>
      </c>
      <c r="I88" s="1" t="s">
        <v>450</v>
      </c>
      <c r="J88" s="1" t="s">
        <v>450</v>
      </c>
      <c r="K88" s="1" t="s">
        <v>450</v>
      </c>
      <c r="L88" s="1" t="s">
        <v>782</v>
      </c>
      <c r="M88" s="1" t="s">
        <v>108</v>
      </c>
      <c r="N88" s="1" t="s">
        <v>1005</v>
      </c>
      <c r="O88" s="1" t="s">
        <v>1005</v>
      </c>
      <c r="P88" s="1" t="s">
        <v>1019</v>
      </c>
      <c r="Q88" s="1" t="s">
        <v>450</v>
      </c>
      <c r="R88" s="1" t="s">
        <v>1320</v>
      </c>
      <c r="S88" s="1" t="s">
        <v>1373</v>
      </c>
      <c r="T88" s="1" t="s">
        <v>1349</v>
      </c>
      <c r="U88" s="1" t="s">
        <v>1374</v>
      </c>
      <c r="V88" s="1" t="s">
        <v>1374</v>
      </c>
      <c r="W88" s="1" t="s">
        <v>450</v>
      </c>
    </row>
    <row r="89" spans="1:23">
      <c r="A89" s="1" t="s">
        <v>1525</v>
      </c>
      <c r="B89" s="1" t="s">
        <v>1526</v>
      </c>
      <c r="C89" s="1" t="s">
        <v>1316</v>
      </c>
      <c r="D89" s="1" t="s">
        <v>1317</v>
      </c>
      <c r="E89" s="1" t="s">
        <v>1020</v>
      </c>
      <c r="F89" s="1" t="s">
        <v>1346</v>
      </c>
      <c r="G89" s="1" t="s">
        <v>1318</v>
      </c>
      <c r="H89" s="1" t="s">
        <v>1319</v>
      </c>
      <c r="I89" s="1" t="s">
        <v>450</v>
      </c>
      <c r="J89" s="1" t="s">
        <v>450</v>
      </c>
      <c r="K89" s="1" t="s">
        <v>450</v>
      </c>
      <c r="L89" s="1" t="s">
        <v>782</v>
      </c>
      <c r="M89" s="1" t="s">
        <v>108</v>
      </c>
      <c r="N89" s="1" t="s">
        <v>1005</v>
      </c>
      <c r="O89" s="1" t="s">
        <v>1005</v>
      </c>
      <c r="P89" s="1" t="s">
        <v>1021</v>
      </c>
      <c r="Q89" s="1" t="s">
        <v>450</v>
      </c>
      <c r="R89" s="1" t="s">
        <v>1320</v>
      </c>
      <c r="S89" s="1" t="s">
        <v>1373</v>
      </c>
      <c r="T89" s="1" t="s">
        <v>1349</v>
      </c>
      <c r="U89" s="1" t="s">
        <v>1374</v>
      </c>
      <c r="V89" s="1" t="s">
        <v>1374</v>
      </c>
      <c r="W89" s="1" t="s">
        <v>450</v>
      </c>
    </row>
    <row r="90" spans="1:23">
      <c r="A90" s="1" t="s">
        <v>1527</v>
      </c>
      <c r="B90" s="1" t="s">
        <v>1528</v>
      </c>
      <c r="C90" s="1" t="s">
        <v>1316</v>
      </c>
      <c r="D90" s="1" t="s">
        <v>1317</v>
      </c>
      <c r="E90" s="1" t="s">
        <v>1022</v>
      </c>
      <c r="F90" s="1" t="s">
        <v>1346</v>
      </c>
      <c r="G90" s="1" t="s">
        <v>1318</v>
      </c>
      <c r="H90" s="1" t="s">
        <v>1319</v>
      </c>
      <c r="I90" s="1" t="s">
        <v>450</v>
      </c>
      <c r="J90" s="1" t="s">
        <v>450</v>
      </c>
      <c r="K90" s="1" t="s">
        <v>450</v>
      </c>
      <c r="L90" s="1" t="s">
        <v>782</v>
      </c>
      <c r="M90" s="1" t="s">
        <v>108</v>
      </c>
      <c r="N90" s="1" t="s">
        <v>1005</v>
      </c>
      <c r="O90" s="1" t="s">
        <v>1005</v>
      </c>
      <c r="P90" s="1" t="s">
        <v>1023</v>
      </c>
      <c r="Q90" s="1" t="s">
        <v>450</v>
      </c>
      <c r="R90" s="1" t="s">
        <v>1320</v>
      </c>
      <c r="S90" s="1" t="s">
        <v>1373</v>
      </c>
      <c r="T90" s="1" t="s">
        <v>1349</v>
      </c>
      <c r="U90" s="1" t="s">
        <v>1374</v>
      </c>
      <c r="V90" s="1" t="s">
        <v>1374</v>
      </c>
      <c r="W90" s="1" t="s">
        <v>450</v>
      </c>
    </row>
    <row r="91" spans="1:23">
      <c r="A91" s="1" t="s">
        <v>1529</v>
      </c>
      <c r="B91" s="1" t="s">
        <v>1530</v>
      </c>
      <c r="C91" s="1" t="s">
        <v>1316</v>
      </c>
      <c r="D91" s="1" t="s">
        <v>1317</v>
      </c>
      <c r="E91" s="1" t="s">
        <v>1003</v>
      </c>
      <c r="F91" s="1" t="s">
        <v>1346</v>
      </c>
      <c r="G91" s="1" t="s">
        <v>1318</v>
      </c>
      <c r="H91" s="1" t="s">
        <v>1319</v>
      </c>
      <c r="I91" s="1" t="s">
        <v>450</v>
      </c>
      <c r="J91" s="1" t="s">
        <v>450</v>
      </c>
      <c r="K91" s="1" t="s">
        <v>450</v>
      </c>
      <c r="L91" s="1" t="s">
        <v>782</v>
      </c>
      <c r="M91" s="1" t="s">
        <v>108</v>
      </c>
      <c r="N91" s="1" t="s">
        <v>1005</v>
      </c>
      <c r="O91" s="1" t="s">
        <v>1005</v>
      </c>
      <c r="P91" s="1" t="s">
        <v>1004</v>
      </c>
      <c r="Q91" s="1" t="s">
        <v>450</v>
      </c>
      <c r="R91" s="1" t="s">
        <v>1320</v>
      </c>
      <c r="S91" s="1" t="s">
        <v>1366</v>
      </c>
      <c r="T91" s="1" t="s">
        <v>1349</v>
      </c>
      <c r="U91" s="1" t="s">
        <v>1323</v>
      </c>
      <c r="V91" s="1" t="s">
        <v>1323</v>
      </c>
      <c r="W91" s="1" t="s">
        <v>450</v>
      </c>
    </row>
    <row r="92" spans="1:23">
      <c r="A92" s="1" t="s">
        <v>1531</v>
      </c>
      <c r="B92" s="1" t="s">
        <v>1532</v>
      </c>
      <c r="C92" s="1" t="s">
        <v>1316</v>
      </c>
      <c r="D92" s="1" t="s">
        <v>1317</v>
      </c>
      <c r="E92" s="1" t="s">
        <v>800</v>
      </c>
      <c r="F92" s="1" t="s">
        <v>1346</v>
      </c>
      <c r="G92" s="1" t="s">
        <v>1318</v>
      </c>
      <c r="H92" s="1" t="s">
        <v>1319</v>
      </c>
      <c r="I92" s="1" t="s">
        <v>450</v>
      </c>
      <c r="J92" s="1" t="s">
        <v>450</v>
      </c>
      <c r="K92" s="1" t="s">
        <v>450</v>
      </c>
      <c r="L92" s="1" t="s">
        <v>782</v>
      </c>
      <c r="M92" s="1" t="s">
        <v>108</v>
      </c>
      <c r="N92" s="1" t="s">
        <v>783</v>
      </c>
      <c r="O92" s="1" t="s">
        <v>802</v>
      </c>
      <c r="P92" s="1" t="s">
        <v>801</v>
      </c>
      <c r="Q92" s="1" t="s">
        <v>450</v>
      </c>
      <c r="R92" s="1" t="s">
        <v>1347</v>
      </c>
      <c r="S92" s="1" t="s">
        <v>1373</v>
      </c>
      <c r="T92" s="1" t="s">
        <v>1349</v>
      </c>
      <c r="U92" s="1" t="s">
        <v>1374</v>
      </c>
      <c r="V92" s="1" t="s">
        <v>1374</v>
      </c>
      <c r="W92" s="1" t="s">
        <v>450</v>
      </c>
    </row>
    <row r="93" spans="1:23">
      <c r="A93" s="1" t="s">
        <v>1533</v>
      </c>
      <c r="B93" s="1" t="s">
        <v>1534</v>
      </c>
      <c r="C93" s="1" t="s">
        <v>1316</v>
      </c>
      <c r="D93" s="1" t="s">
        <v>1317</v>
      </c>
      <c r="E93" s="1" t="s">
        <v>803</v>
      </c>
      <c r="F93" s="1" t="s">
        <v>1346</v>
      </c>
      <c r="G93" s="1" t="s">
        <v>1318</v>
      </c>
      <c r="H93" s="1" t="s">
        <v>1319</v>
      </c>
      <c r="I93" s="1" t="s">
        <v>450</v>
      </c>
      <c r="J93" s="1" t="s">
        <v>450</v>
      </c>
      <c r="K93" s="1" t="s">
        <v>450</v>
      </c>
      <c r="L93" s="1" t="s">
        <v>782</v>
      </c>
      <c r="M93" s="1" t="s">
        <v>108</v>
      </c>
      <c r="N93" s="1" t="s">
        <v>783</v>
      </c>
      <c r="O93" s="1" t="s">
        <v>802</v>
      </c>
      <c r="P93" s="1" t="s">
        <v>804</v>
      </c>
      <c r="Q93" s="1" t="s">
        <v>450</v>
      </c>
      <c r="R93" s="1" t="s">
        <v>1359</v>
      </c>
      <c r="S93" s="1" t="s">
        <v>1366</v>
      </c>
      <c r="T93" s="1" t="s">
        <v>1349</v>
      </c>
      <c r="U93" s="1" t="s">
        <v>1323</v>
      </c>
      <c r="V93" s="1" t="s">
        <v>1323</v>
      </c>
      <c r="W93" s="1" t="s">
        <v>450</v>
      </c>
    </row>
    <row r="94" spans="1:23">
      <c r="A94" s="1" t="s">
        <v>1535</v>
      </c>
      <c r="B94" s="1" t="s">
        <v>1536</v>
      </c>
      <c r="C94" s="1" t="s">
        <v>1316</v>
      </c>
      <c r="D94" s="1" t="s">
        <v>1317</v>
      </c>
      <c r="E94" s="1" t="s">
        <v>809</v>
      </c>
      <c r="F94" s="1" t="s">
        <v>1346</v>
      </c>
      <c r="G94" s="1" t="s">
        <v>1318</v>
      </c>
      <c r="H94" s="1" t="s">
        <v>1319</v>
      </c>
      <c r="I94" s="1" t="s">
        <v>450</v>
      </c>
      <c r="J94" s="1" t="s">
        <v>450</v>
      </c>
      <c r="K94" s="1" t="s">
        <v>450</v>
      </c>
      <c r="L94" s="1" t="s">
        <v>782</v>
      </c>
      <c r="M94" s="1" t="s">
        <v>108</v>
      </c>
      <c r="N94" s="1" t="s">
        <v>783</v>
      </c>
      <c r="O94" s="1" t="s">
        <v>802</v>
      </c>
      <c r="P94" s="1" t="s">
        <v>810</v>
      </c>
      <c r="Q94" s="1" t="s">
        <v>450</v>
      </c>
      <c r="R94" s="1" t="s">
        <v>1347</v>
      </c>
      <c r="S94" s="1" t="s">
        <v>1326</v>
      </c>
      <c r="T94" s="1" t="s">
        <v>1349</v>
      </c>
      <c r="U94" s="1" t="s">
        <v>1328</v>
      </c>
      <c r="V94" s="1" t="s">
        <v>1328</v>
      </c>
      <c r="W94" s="1" t="s">
        <v>450</v>
      </c>
    </row>
    <row r="95" spans="1:23">
      <c r="A95" s="1" t="s">
        <v>1537</v>
      </c>
      <c r="B95" s="1" t="s">
        <v>1538</v>
      </c>
      <c r="C95" s="1" t="s">
        <v>1316</v>
      </c>
      <c r="D95" s="1" t="s">
        <v>1317</v>
      </c>
      <c r="E95" s="1" t="s">
        <v>1336</v>
      </c>
      <c r="F95" s="1" t="s">
        <v>1346</v>
      </c>
      <c r="G95" s="1" t="s">
        <v>1318</v>
      </c>
      <c r="H95" s="1" t="s">
        <v>1319</v>
      </c>
      <c r="I95" s="1" t="s">
        <v>450</v>
      </c>
      <c r="J95" s="1" t="s">
        <v>450</v>
      </c>
      <c r="K95" s="1" t="s">
        <v>450</v>
      </c>
      <c r="L95" s="1" t="s">
        <v>782</v>
      </c>
      <c r="M95" s="1" t="s">
        <v>108</v>
      </c>
      <c r="N95" s="1" t="s">
        <v>783</v>
      </c>
      <c r="O95" s="1" t="s">
        <v>802</v>
      </c>
      <c r="P95" s="1" t="s">
        <v>450</v>
      </c>
      <c r="Q95" s="1" t="s">
        <v>450</v>
      </c>
      <c r="R95" s="1" t="s">
        <v>1347</v>
      </c>
      <c r="S95" s="1" t="s">
        <v>1373</v>
      </c>
      <c r="T95" s="1" t="s">
        <v>1349</v>
      </c>
      <c r="U95" s="1" t="s">
        <v>1374</v>
      </c>
      <c r="V95" s="1" t="s">
        <v>1374</v>
      </c>
      <c r="W95" s="1" t="s">
        <v>450</v>
      </c>
    </row>
    <row r="96" spans="1:23">
      <c r="A96" s="1" t="s">
        <v>1539</v>
      </c>
      <c r="B96" s="1" t="s">
        <v>1540</v>
      </c>
      <c r="C96" s="1" t="s">
        <v>1316</v>
      </c>
      <c r="D96" s="1" t="s">
        <v>1317</v>
      </c>
      <c r="E96" s="1" t="s">
        <v>807</v>
      </c>
      <c r="F96" s="1" t="s">
        <v>1346</v>
      </c>
      <c r="G96" s="1" t="s">
        <v>1318</v>
      </c>
      <c r="H96" s="1" t="s">
        <v>1319</v>
      </c>
      <c r="I96" s="1" t="s">
        <v>450</v>
      </c>
      <c r="J96" s="1" t="s">
        <v>450</v>
      </c>
      <c r="K96" s="1" t="s">
        <v>450</v>
      </c>
      <c r="L96" s="1" t="s">
        <v>782</v>
      </c>
      <c r="M96" s="1" t="s">
        <v>108</v>
      </c>
      <c r="N96" s="1" t="s">
        <v>783</v>
      </c>
      <c r="O96" s="1" t="s">
        <v>802</v>
      </c>
      <c r="P96" s="1" t="s">
        <v>808</v>
      </c>
      <c r="Q96" s="1" t="s">
        <v>450</v>
      </c>
      <c r="R96" s="1" t="s">
        <v>1347</v>
      </c>
      <c r="S96" s="1" t="s">
        <v>1326</v>
      </c>
      <c r="T96" s="1" t="s">
        <v>1349</v>
      </c>
      <c r="U96" s="1" t="s">
        <v>1328</v>
      </c>
      <c r="V96" s="1" t="s">
        <v>1328</v>
      </c>
      <c r="W96" s="1" t="s">
        <v>450</v>
      </c>
    </row>
    <row r="97" spans="1:23">
      <c r="A97" s="1" t="s">
        <v>1541</v>
      </c>
      <c r="B97" s="1" t="s">
        <v>1542</v>
      </c>
      <c r="C97" s="1" t="s">
        <v>1316</v>
      </c>
      <c r="D97" s="1" t="s">
        <v>1317</v>
      </c>
      <c r="E97" s="1" t="s">
        <v>1336</v>
      </c>
      <c r="F97" s="1" t="s">
        <v>1346</v>
      </c>
      <c r="G97" s="1" t="s">
        <v>1318</v>
      </c>
      <c r="H97" s="1" t="s">
        <v>1319</v>
      </c>
      <c r="I97" s="1" t="s">
        <v>450</v>
      </c>
      <c r="J97" s="1" t="s">
        <v>450</v>
      </c>
      <c r="K97" s="1" t="s">
        <v>450</v>
      </c>
      <c r="L97" s="1" t="s">
        <v>782</v>
      </c>
      <c r="M97" s="1" t="s">
        <v>108</v>
      </c>
      <c r="N97" s="1" t="s">
        <v>783</v>
      </c>
      <c r="O97" s="1" t="s">
        <v>802</v>
      </c>
      <c r="P97" s="1" t="s">
        <v>450</v>
      </c>
      <c r="Q97" s="1" t="s">
        <v>450</v>
      </c>
      <c r="R97" s="1" t="s">
        <v>1347</v>
      </c>
      <c r="S97" s="1" t="s">
        <v>1373</v>
      </c>
      <c r="T97" s="1" t="s">
        <v>1349</v>
      </c>
      <c r="U97" s="1" t="s">
        <v>1374</v>
      </c>
      <c r="V97" s="1" t="s">
        <v>1374</v>
      </c>
      <c r="W97" s="1" t="s">
        <v>450</v>
      </c>
    </row>
    <row r="98" spans="1:23">
      <c r="A98" s="1" t="s">
        <v>1543</v>
      </c>
      <c r="B98" s="1" t="s">
        <v>1544</v>
      </c>
      <c r="C98" s="1" t="s">
        <v>1316</v>
      </c>
      <c r="D98" s="1" t="s">
        <v>1317</v>
      </c>
      <c r="E98" s="1" t="s">
        <v>805</v>
      </c>
      <c r="F98" s="1" t="s">
        <v>1346</v>
      </c>
      <c r="G98" s="1" t="s">
        <v>1318</v>
      </c>
      <c r="H98" s="1" t="s">
        <v>1319</v>
      </c>
      <c r="I98" s="1" t="s">
        <v>450</v>
      </c>
      <c r="J98" s="1" t="s">
        <v>450</v>
      </c>
      <c r="K98" s="1" t="s">
        <v>450</v>
      </c>
      <c r="L98" s="1" t="s">
        <v>782</v>
      </c>
      <c r="M98" s="1" t="s">
        <v>108</v>
      </c>
      <c r="N98" s="1" t="s">
        <v>783</v>
      </c>
      <c r="O98" s="1" t="s">
        <v>802</v>
      </c>
      <c r="P98" s="1" t="s">
        <v>806</v>
      </c>
      <c r="Q98" s="1" t="s">
        <v>450</v>
      </c>
      <c r="R98" s="1" t="s">
        <v>1347</v>
      </c>
      <c r="S98" s="1" t="s">
        <v>1366</v>
      </c>
      <c r="T98" s="1" t="s">
        <v>1349</v>
      </c>
      <c r="U98" s="1" t="s">
        <v>1323</v>
      </c>
      <c r="V98" s="1" t="s">
        <v>1323</v>
      </c>
      <c r="W98" s="1" t="s">
        <v>450</v>
      </c>
    </row>
    <row r="99" spans="1:23">
      <c r="A99" s="1" t="s">
        <v>1545</v>
      </c>
      <c r="B99" s="1" t="s">
        <v>1546</v>
      </c>
      <c r="C99" s="1" t="s">
        <v>1316</v>
      </c>
      <c r="D99" s="1" t="s">
        <v>1317</v>
      </c>
      <c r="E99" s="1" t="s">
        <v>803</v>
      </c>
      <c r="F99" s="1" t="s">
        <v>1346</v>
      </c>
      <c r="G99" s="1" t="s">
        <v>1318</v>
      </c>
      <c r="H99" s="1" t="s">
        <v>1319</v>
      </c>
      <c r="I99" s="1" t="s">
        <v>450</v>
      </c>
      <c r="J99" s="1" t="s">
        <v>450</v>
      </c>
      <c r="K99" s="1" t="s">
        <v>450</v>
      </c>
      <c r="L99" s="1" t="s">
        <v>782</v>
      </c>
      <c r="M99" s="1" t="s">
        <v>108</v>
      </c>
      <c r="N99" s="1" t="s">
        <v>783</v>
      </c>
      <c r="O99" s="1" t="s">
        <v>802</v>
      </c>
      <c r="P99" s="1" t="s">
        <v>804</v>
      </c>
      <c r="Q99" s="1" t="s">
        <v>450</v>
      </c>
      <c r="R99" s="1" t="s">
        <v>1359</v>
      </c>
      <c r="S99" s="1" t="s">
        <v>1348</v>
      </c>
      <c r="T99" s="1" t="s">
        <v>1349</v>
      </c>
      <c r="U99" s="1" t="s">
        <v>1350</v>
      </c>
      <c r="V99" s="1" t="s">
        <v>1350</v>
      </c>
      <c r="W99" s="1" t="s">
        <v>450</v>
      </c>
    </row>
    <row r="100" spans="1:23">
      <c r="A100" s="1" t="s">
        <v>1547</v>
      </c>
      <c r="B100" s="1" t="s">
        <v>1548</v>
      </c>
      <c r="C100" s="1" t="s">
        <v>1316</v>
      </c>
      <c r="D100" s="1" t="s">
        <v>1317</v>
      </c>
      <c r="E100" s="1" t="s">
        <v>809</v>
      </c>
      <c r="F100" s="1" t="s">
        <v>1346</v>
      </c>
      <c r="G100" s="1" t="s">
        <v>1318</v>
      </c>
      <c r="H100" s="1" t="s">
        <v>1319</v>
      </c>
      <c r="I100" s="1" t="s">
        <v>450</v>
      </c>
      <c r="J100" s="1" t="s">
        <v>450</v>
      </c>
      <c r="K100" s="1" t="s">
        <v>450</v>
      </c>
      <c r="L100" s="1" t="s">
        <v>782</v>
      </c>
      <c r="M100" s="1" t="s">
        <v>108</v>
      </c>
      <c r="N100" s="1" t="s">
        <v>783</v>
      </c>
      <c r="O100" s="1" t="s">
        <v>802</v>
      </c>
      <c r="P100" s="1" t="s">
        <v>810</v>
      </c>
      <c r="Q100" s="1" t="s">
        <v>450</v>
      </c>
      <c r="R100" s="1" t="s">
        <v>1347</v>
      </c>
      <c r="S100" s="1" t="s">
        <v>1373</v>
      </c>
      <c r="T100" s="1" t="s">
        <v>1349</v>
      </c>
      <c r="U100" s="1" t="s">
        <v>1374</v>
      </c>
      <c r="V100" s="1" t="s">
        <v>1374</v>
      </c>
      <c r="W100" s="1" t="s">
        <v>450</v>
      </c>
    </row>
    <row r="101" spans="1:23">
      <c r="A101" s="1" t="s">
        <v>1549</v>
      </c>
      <c r="B101" s="1" t="s">
        <v>1550</v>
      </c>
      <c r="C101" s="1" t="s">
        <v>1316</v>
      </c>
      <c r="D101" s="1" t="s">
        <v>1317</v>
      </c>
      <c r="E101" s="1" t="s">
        <v>819</v>
      </c>
      <c r="F101" s="1" t="s">
        <v>1346</v>
      </c>
      <c r="G101" s="1" t="s">
        <v>1318</v>
      </c>
      <c r="H101" s="1" t="s">
        <v>1319</v>
      </c>
      <c r="I101" s="1" t="s">
        <v>450</v>
      </c>
      <c r="J101" s="1" t="s">
        <v>450</v>
      </c>
      <c r="K101" s="1" t="s">
        <v>450</v>
      </c>
      <c r="L101" s="1" t="s">
        <v>782</v>
      </c>
      <c r="M101" s="1" t="s">
        <v>108</v>
      </c>
      <c r="N101" s="1" t="s">
        <v>783</v>
      </c>
      <c r="O101" s="1" t="s">
        <v>802</v>
      </c>
      <c r="P101" s="1" t="s">
        <v>820</v>
      </c>
      <c r="Q101" s="1" t="s">
        <v>450</v>
      </c>
      <c r="R101" s="1" t="s">
        <v>1359</v>
      </c>
      <c r="S101" s="1" t="s">
        <v>1373</v>
      </c>
      <c r="T101" s="1" t="s">
        <v>1349</v>
      </c>
      <c r="U101" s="1" t="s">
        <v>1374</v>
      </c>
      <c r="V101" s="1" t="s">
        <v>1374</v>
      </c>
      <c r="W101" s="1" t="s">
        <v>450</v>
      </c>
    </row>
    <row r="102" spans="1:23">
      <c r="A102" s="1" t="s">
        <v>1551</v>
      </c>
      <c r="B102" s="1" t="s">
        <v>1552</v>
      </c>
      <c r="C102" s="1" t="s">
        <v>1316</v>
      </c>
      <c r="D102" s="1" t="s">
        <v>1317</v>
      </c>
      <c r="E102" s="1" t="s">
        <v>1030</v>
      </c>
      <c r="F102" s="1" t="s">
        <v>1346</v>
      </c>
      <c r="G102" s="1" t="s">
        <v>1318</v>
      </c>
      <c r="H102" s="1" t="s">
        <v>1319</v>
      </c>
      <c r="I102" s="1" t="s">
        <v>450</v>
      </c>
      <c r="J102" s="1" t="s">
        <v>450</v>
      </c>
      <c r="K102" s="1" t="s">
        <v>450</v>
      </c>
      <c r="L102" s="1" t="s">
        <v>782</v>
      </c>
      <c r="M102" s="1" t="s">
        <v>108</v>
      </c>
      <c r="N102" s="1" t="s">
        <v>783</v>
      </c>
      <c r="O102" s="1" t="s">
        <v>802</v>
      </c>
      <c r="P102" s="1" t="s">
        <v>1031</v>
      </c>
      <c r="Q102" s="1" t="s">
        <v>450</v>
      </c>
      <c r="R102" s="1" t="s">
        <v>1359</v>
      </c>
      <c r="S102" s="1" t="s">
        <v>1373</v>
      </c>
      <c r="T102" s="1" t="s">
        <v>1349</v>
      </c>
      <c r="U102" s="1" t="s">
        <v>1374</v>
      </c>
      <c r="V102" s="1" t="s">
        <v>1374</v>
      </c>
      <c r="W102" s="1" t="s">
        <v>450</v>
      </c>
    </row>
    <row r="103" spans="1:23">
      <c r="A103" s="1" t="s">
        <v>1553</v>
      </c>
      <c r="B103" s="1" t="s">
        <v>1554</v>
      </c>
      <c r="C103" s="1" t="s">
        <v>1316</v>
      </c>
      <c r="D103" s="1" t="s">
        <v>1317</v>
      </c>
      <c r="E103" s="1" t="s">
        <v>811</v>
      </c>
      <c r="F103" s="1" t="s">
        <v>1346</v>
      </c>
      <c r="G103" s="1" t="s">
        <v>1318</v>
      </c>
      <c r="H103" s="1" t="s">
        <v>1319</v>
      </c>
      <c r="I103" s="1" t="s">
        <v>450</v>
      </c>
      <c r="J103" s="1" t="s">
        <v>450</v>
      </c>
      <c r="K103" s="1" t="s">
        <v>450</v>
      </c>
      <c r="L103" s="1" t="s">
        <v>782</v>
      </c>
      <c r="M103" s="1" t="s">
        <v>108</v>
      </c>
      <c r="N103" s="1" t="s">
        <v>783</v>
      </c>
      <c r="O103" s="1" t="s">
        <v>802</v>
      </c>
      <c r="P103" s="1" t="s">
        <v>812</v>
      </c>
      <c r="Q103" s="1" t="s">
        <v>450</v>
      </c>
      <c r="R103" s="1" t="s">
        <v>1347</v>
      </c>
      <c r="S103" s="1" t="s">
        <v>1366</v>
      </c>
      <c r="T103" s="1" t="s">
        <v>1349</v>
      </c>
      <c r="U103" s="1" t="s">
        <v>1323</v>
      </c>
      <c r="V103" s="1" t="s">
        <v>1323</v>
      </c>
      <c r="W103" s="1" t="s">
        <v>450</v>
      </c>
    </row>
    <row r="104" spans="1:23">
      <c r="A104" s="1" t="s">
        <v>1555</v>
      </c>
      <c r="B104" s="1" t="s">
        <v>1556</v>
      </c>
      <c r="C104" s="1" t="s">
        <v>1316</v>
      </c>
      <c r="D104" s="1" t="s">
        <v>1317</v>
      </c>
      <c r="E104" s="1" t="s">
        <v>1336</v>
      </c>
      <c r="F104" s="1" t="s">
        <v>1346</v>
      </c>
      <c r="G104" s="1" t="s">
        <v>1318</v>
      </c>
      <c r="H104" s="1" t="s">
        <v>1319</v>
      </c>
      <c r="I104" s="1" t="s">
        <v>450</v>
      </c>
      <c r="J104" s="1" t="s">
        <v>450</v>
      </c>
      <c r="K104" s="1" t="s">
        <v>450</v>
      </c>
      <c r="L104" s="1" t="s">
        <v>782</v>
      </c>
      <c r="M104" s="1" t="s">
        <v>108</v>
      </c>
      <c r="N104" s="1" t="s">
        <v>783</v>
      </c>
      <c r="O104" s="1" t="s">
        <v>802</v>
      </c>
      <c r="P104" s="1" t="s">
        <v>450</v>
      </c>
      <c r="Q104" s="1" t="s">
        <v>450</v>
      </c>
      <c r="R104" s="1" t="s">
        <v>1347</v>
      </c>
      <c r="S104" s="1" t="s">
        <v>1373</v>
      </c>
      <c r="T104" s="1" t="s">
        <v>1349</v>
      </c>
      <c r="U104" s="1" t="s">
        <v>1374</v>
      </c>
      <c r="V104" s="1" t="s">
        <v>1374</v>
      </c>
      <c r="W104" s="1" t="s">
        <v>450</v>
      </c>
    </row>
    <row r="105" spans="1:23">
      <c r="A105" s="1" t="s">
        <v>1557</v>
      </c>
      <c r="B105" s="1" t="s">
        <v>1558</v>
      </c>
      <c r="C105" s="1" t="s">
        <v>1316</v>
      </c>
      <c r="D105" s="1" t="s">
        <v>1317</v>
      </c>
      <c r="E105" s="1" t="s">
        <v>803</v>
      </c>
      <c r="F105" s="1" t="s">
        <v>1346</v>
      </c>
      <c r="G105" s="1" t="s">
        <v>1318</v>
      </c>
      <c r="H105" s="1" t="s">
        <v>1319</v>
      </c>
      <c r="I105" s="1" t="s">
        <v>450</v>
      </c>
      <c r="J105" s="1" t="s">
        <v>450</v>
      </c>
      <c r="K105" s="1" t="s">
        <v>450</v>
      </c>
      <c r="L105" s="1" t="s">
        <v>782</v>
      </c>
      <c r="M105" s="1" t="s">
        <v>108</v>
      </c>
      <c r="N105" s="1" t="s">
        <v>783</v>
      </c>
      <c r="O105" s="1" t="s">
        <v>802</v>
      </c>
      <c r="P105" s="1" t="s">
        <v>804</v>
      </c>
      <c r="Q105" s="1" t="s">
        <v>450</v>
      </c>
      <c r="R105" s="1" t="s">
        <v>1347</v>
      </c>
      <c r="S105" s="1" t="s">
        <v>1373</v>
      </c>
      <c r="T105" s="1" t="s">
        <v>1349</v>
      </c>
      <c r="U105" s="1" t="s">
        <v>1374</v>
      </c>
      <c r="V105" s="1" t="s">
        <v>1374</v>
      </c>
      <c r="W105" s="1" t="s">
        <v>450</v>
      </c>
    </row>
    <row r="106" spans="1:23">
      <c r="A106" s="1" t="s">
        <v>1559</v>
      </c>
      <c r="B106" s="1" t="s">
        <v>1560</v>
      </c>
      <c r="C106" s="1" t="s">
        <v>1316</v>
      </c>
      <c r="D106" s="1" t="s">
        <v>1317</v>
      </c>
      <c r="E106" s="1" t="s">
        <v>809</v>
      </c>
      <c r="F106" s="1" t="s">
        <v>1346</v>
      </c>
      <c r="G106" s="1" t="s">
        <v>1318</v>
      </c>
      <c r="H106" s="1" t="s">
        <v>1319</v>
      </c>
      <c r="I106" s="1" t="s">
        <v>450</v>
      </c>
      <c r="J106" s="1" t="s">
        <v>450</v>
      </c>
      <c r="K106" s="1" t="s">
        <v>450</v>
      </c>
      <c r="L106" s="1" t="s">
        <v>782</v>
      </c>
      <c r="M106" s="1" t="s">
        <v>108</v>
      </c>
      <c r="N106" s="1" t="s">
        <v>783</v>
      </c>
      <c r="O106" s="1" t="s">
        <v>802</v>
      </c>
      <c r="P106" s="1" t="s">
        <v>810</v>
      </c>
      <c r="Q106" s="1" t="s">
        <v>450</v>
      </c>
      <c r="R106" s="1" t="s">
        <v>1347</v>
      </c>
      <c r="S106" s="1" t="s">
        <v>1326</v>
      </c>
      <c r="T106" s="1" t="s">
        <v>1349</v>
      </c>
      <c r="U106" s="1" t="s">
        <v>1328</v>
      </c>
      <c r="V106" s="1" t="s">
        <v>1328</v>
      </c>
      <c r="W106" s="1" t="s">
        <v>450</v>
      </c>
    </row>
    <row r="107" spans="1:23">
      <c r="A107" s="1" t="s">
        <v>1561</v>
      </c>
      <c r="B107" s="1" t="s">
        <v>1562</v>
      </c>
      <c r="C107" s="1" t="s">
        <v>1316</v>
      </c>
      <c r="D107" s="1" t="s">
        <v>1317</v>
      </c>
      <c r="E107" s="1" t="s">
        <v>823</v>
      </c>
      <c r="F107" s="1" t="s">
        <v>1346</v>
      </c>
      <c r="G107" s="1" t="s">
        <v>1318</v>
      </c>
      <c r="H107" s="1" t="s">
        <v>1319</v>
      </c>
      <c r="I107" s="1" t="s">
        <v>450</v>
      </c>
      <c r="J107" s="1" t="s">
        <v>450</v>
      </c>
      <c r="K107" s="1" t="s">
        <v>450</v>
      </c>
      <c r="L107" s="1" t="s">
        <v>782</v>
      </c>
      <c r="M107" s="1" t="s">
        <v>108</v>
      </c>
      <c r="N107" s="1" t="s">
        <v>783</v>
      </c>
      <c r="O107" s="1" t="s">
        <v>802</v>
      </c>
      <c r="P107" s="1" t="s">
        <v>824</v>
      </c>
      <c r="Q107" s="1" t="s">
        <v>450</v>
      </c>
      <c r="R107" s="1" t="s">
        <v>1359</v>
      </c>
      <c r="S107" s="1" t="s">
        <v>1373</v>
      </c>
      <c r="T107" s="1" t="s">
        <v>1349</v>
      </c>
      <c r="U107" s="1" t="s">
        <v>1374</v>
      </c>
      <c r="V107" s="1" t="s">
        <v>1374</v>
      </c>
      <c r="W107" s="1" t="s">
        <v>450</v>
      </c>
    </row>
    <row r="108" spans="1:23">
      <c r="A108" s="1" t="s">
        <v>1563</v>
      </c>
      <c r="B108" s="1" t="s">
        <v>1564</v>
      </c>
      <c r="C108" s="1" t="s">
        <v>1316</v>
      </c>
      <c r="D108" s="1" t="s">
        <v>1317</v>
      </c>
      <c r="E108" s="1" t="s">
        <v>1044</v>
      </c>
      <c r="F108" s="1" t="s">
        <v>1346</v>
      </c>
      <c r="G108" s="1" t="s">
        <v>1318</v>
      </c>
      <c r="H108" s="1" t="s">
        <v>1319</v>
      </c>
      <c r="I108" s="1" t="s">
        <v>450</v>
      </c>
      <c r="J108" s="1" t="s">
        <v>450</v>
      </c>
      <c r="K108" s="1" t="s">
        <v>450</v>
      </c>
      <c r="L108" s="1" t="s">
        <v>782</v>
      </c>
      <c r="M108" s="1" t="s">
        <v>108</v>
      </c>
      <c r="N108" s="1" t="s">
        <v>783</v>
      </c>
      <c r="O108" s="1" t="s">
        <v>858</v>
      </c>
      <c r="P108" s="1" t="s">
        <v>1045</v>
      </c>
      <c r="Q108" s="1" t="s">
        <v>450</v>
      </c>
      <c r="R108" s="1" t="s">
        <v>1347</v>
      </c>
      <c r="S108" s="1" t="s">
        <v>1373</v>
      </c>
      <c r="T108" s="1" t="s">
        <v>1349</v>
      </c>
      <c r="U108" s="1" t="s">
        <v>1374</v>
      </c>
      <c r="V108" s="1" t="s">
        <v>1374</v>
      </c>
      <c r="W108" s="1" t="s">
        <v>450</v>
      </c>
    </row>
    <row r="109" spans="1:23">
      <c r="A109" s="1" t="s">
        <v>1565</v>
      </c>
      <c r="B109" s="1" t="s">
        <v>1566</v>
      </c>
      <c r="C109" s="1" t="s">
        <v>1316</v>
      </c>
      <c r="D109" s="1" t="s">
        <v>1317</v>
      </c>
      <c r="E109" s="1" t="s">
        <v>856</v>
      </c>
      <c r="F109" s="1" t="s">
        <v>1346</v>
      </c>
      <c r="G109" s="1" t="s">
        <v>1318</v>
      </c>
      <c r="H109" s="1" t="s">
        <v>1319</v>
      </c>
      <c r="I109" s="1" t="s">
        <v>450</v>
      </c>
      <c r="J109" s="1" t="s">
        <v>450</v>
      </c>
      <c r="K109" s="1" t="s">
        <v>450</v>
      </c>
      <c r="L109" s="1" t="s">
        <v>782</v>
      </c>
      <c r="M109" s="1" t="s">
        <v>108</v>
      </c>
      <c r="N109" s="1" t="s">
        <v>783</v>
      </c>
      <c r="O109" s="1" t="s">
        <v>858</v>
      </c>
      <c r="P109" s="1" t="s">
        <v>857</v>
      </c>
      <c r="Q109" s="1" t="s">
        <v>450</v>
      </c>
      <c r="R109" s="1" t="s">
        <v>1359</v>
      </c>
      <c r="S109" s="1" t="s">
        <v>1348</v>
      </c>
      <c r="T109" s="1" t="s">
        <v>1349</v>
      </c>
      <c r="U109" s="1" t="s">
        <v>1350</v>
      </c>
      <c r="V109" s="1" t="s">
        <v>1350</v>
      </c>
      <c r="W109" s="1" t="s">
        <v>450</v>
      </c>
    </row>
    <row r="110" spans="1:23">
      <c r="A110" s="1" t="s">
        <v>1567</v>
      </c>
      <c r="B110" s="1" t="s">
        <v>1568</v>
      </c>
      <c r="C110" s="1" t="s">
        <v>1316</v>
      </c>
      <c r="D110" s="1" t="s">
        <v>1317</v>
      </c>
      <c r="E110" s="1" t="s">
        <v>1044</v>
      </c>
      <c r="F110" s="1" t="s">
        <v>1346</v>
      </c>
      <c r="G110" s="1" t="s">
        <v>1318</v>
      </c>
      <c r="H110" s="1" t="s">
        <v>1319</v>
      </c>
      <c r="I110" s="1" t="s">
        <v>450</v>
      </c>
      <c r="J110" s="1" t="s">
        <v>450</v>
      </c>
      <c r="K110" s="1" t="s">
        <v>450</v>
      </c>
      <c r="L110" s="1" t="s">
        <v>782</v>
      </c>
      <c r="M110" s="1" t="s">
        <v>108</v>
      </c>
      <c r="N110" s="1" t="s">
        <v>783</v>
      </c>
      <c r="O110" s="1" t="s">
        <v>858</v>
      </c>
      <c r="P110" s="1" t="s">
        <v>1045</v>
      </c>
      <c r="Q110" s="1" t="s">
        <v>450</v>
      </c>
      <c r="R110" s="1" t="s">
        <v>1347</v>
      </c>
      <c r="S110" s="1" t="s">
        <v>1373</v>
      </c>
      <c r="T110" s="1" t="s">
        <v>1349</v>
      </c>
      <c r="U110" s="1" t="s">
        <v>1374</v>
      </c>
      <c r="V110" s="1" t="s">
        <v>1374</v>
      </c>
      <c r="W110" s="1" t="s">
        <v>450</v>
      </c>
    </row>
    <row r="111" spans="1:23">
      <c r="A111" s="1" t="s">
        <v>1569</v>
      </c>
      <c r="B111" s="1" t="s">
        <v>1570</v>
      </c>
      <c r="C111" s="1" t="s">
        <v>1316</v>
      </c>
      <c r="D111" s="1" t="s">
        <v>1317</v>
      </c>
      <c r="E111" s="1" t="s">
        <v>859</v>
      </c>
      <c r="F111" s="1" t="s">
        <v>1346</v>
      </c>
      <c r="G111" s="1" t="s">
        <v>1318</v>
      </c>
      <c r="H111" s="1" t="s">
        <v>1319</v>
      </c>
      <c r="I111" s="1" t="s">
        <v>450</v>
      </c>
      <c r="J111" s="1" t="s">
        <v>450</v>
      </c>
      <c r="K111" s="1" t="s">
        <v>450</v>
      </c>
      <c r="L111" s="1" t="s">
        <v>782</v>
      </c>
      <c r="M111" s="1" t="s">
        <v>108</v>
      </c>
      <c r="N111" s="1" t="s">
        <v>783</v>
      </c>
      <c r="O111" s="1" t="s">
        <v>858</v>
      </c>
      <c r="P111" s="1" t="s">
        <v>860</v>
      </c>
      <c r="Q111" s="1" t="s">
        <v>450</v>
      </c>
      <c r="R111" s="1" t="s">
        <v>1347</v>
      </c>
      <c r="S111" s="1" t="s">
        <v>1348</v>
      </c>
      <c r="T111" s="1" t="s">
        <v>1349</v>
      </c>
      <c r="U111" s="1" t="s">
        <v>1350</v>
      </c>
      <c r="V111" s="1" t="s">
        <v>1350</v>
      </c>
      <c r="W111" s="1" t="s">
        <v>450</v>
      </c>
    </row>
    <row r="112" spans="1:23">
      <c r="A112" s="1" t="s">
        <v>1571</v>
      </c>
      <c r="B112" s="1" t="s">
        <v>1572</v>
      </c>
      <c r="C112" s="1" t="s">
        <v>1316</v>
      </c>
      <c r="D112" s="1" t="s">
        <v>1317</v>
      </c>
      <c r="E112" s="1" t="s">
        <v>1048</v>
      </c>
      <c r="F112" s="1" t="s">
        <v>1346</v>
      </c>
      <c r="G112" s="1" t="s">
        <v>1318</v>
      </c>
      <c r="H112" s="1" t="s">
        <v>1319</v>
      </c>
      <c r="I112" s="1" t="s">
        <v>450</v>
      </c>
      <c r="J112" s="1" t="s">
        <v>450</v>
      </c>
      <c r="K112" s="1" t="s">
        <v>450</v>
      </c>
      <c r="L112" s="1" t="s">
        <v>782</v>
      </c>
      <c r="M112" s="1" t="s">
        <v>108</v>
      </c>
      <c r="N112" s="1" t="s">
        <v>783</v>
      </c>
      <c r="O112" s="1" t="s">
        <v>858</v>
      </c>
      <c r="P112" s="1" t="s">
        <v>1049</v>
      </c>
      <c r="Q112" s="1" t="s">
        <v>450</v>
      </c>
      <c r="R112" s="1" t="s">
        <v>1347</v>
      </c>
      <c r="S112" s="1" t="s">
        <v>1366</v>
      </c>
      <c r="T112" s="1" t="s">
        <v>1349</v>
      </c>
      <c r="U112" s="1" t="s">
        <v>1323</v>
      </c>
      <c r="V112" s="1" t="s">
        <v>1323</v>
      </c>
      <c r="W112" s="1" t="s">
        <v>450</v>
      </c>
    </row>
    <row r="113" spans="1:23">
      <c r="A113" s="1" t="s">
        <v>1573</v>
      </c>
      <c r="B113" s="1" t="s">
        <v>1574</v>
      </c>
      <c r="C113" s="1" t="s">
        <v>1316</v>
      </c>
      <c r="D113" s="1" t="s">
        <v>1317</v>
      </c>
      <c r="E113" s="1" t="s">
        <v>1042</v>
      </c>
      <c r="F113" s="1" t="s">
        <v>1346</v>
      </c>
      <c r="G113" s="1" t="s">
        <v>1318</v>
      </c>
      <c r="H113" s="1" t="s">
        <v>1319</v>
      </c>
      <c r="I113" s="1" t="s">
        <v>450</v>
      </c>
      <c r="J113" s="1" t="s">
        <v>450</v>
      </c>
      <c r="K113" s="1" t="s">
        <v>450</v>
      </c>
      <c r="L113" s="1" t="s">
        <v>782</v>
      </c>
      <c r="M113" s="1" t="s">
        <v>108</v>
      </c>
      <c r="N113" s="1" t="s">
        <v>783</v>
      </c>
      <c r="O113" s="1" t="s">
        <v>858</v>
      </c>
      <c r="P113" s="1" t="s">
        <v>1043</v>
      </c>
      <c r="Q113" s="1" t="s">
        <v>450</v>
      </c>
      <c r="R113" s="1" t="s">
        <v>1347</v>
      </c>
      <c r="S113" s="1" t="s">
        <v>1326</v>
      </c>
      <c r="T113" s="1" t="s">
        <v>1349</v>
      </c>
      <c r="U113" s="1" t="s">
        <v>1328</v>
      </c>
      <c r="V113" s="1" t="s">
        <v>1328</v>
      </c>
      <c r="W113" s="1" t="s">
        <v>450</v>
      </c>
    </row>
    <row r="114" spans="1:23">
      <c r="A114" s="1" t="s">
        <v>1575</v>
      </c>
      <c r="B114" s="1" t="s">
        <v>1576</v>
      </c>
      <c r="C114" s="1" t="s">
        <v>1316</v>
      </c>
      <c r="D114" s="1" t="s">
        <v>1317</v>
      </c>
      <c r="E114" s="1" t="s">
        <v>1044</v>
      </c>
      <c r="F114" s="1" t="s">
        <v>1346</v>
      </c>
      <c r="G114" s="1" t="s">
        <v>1318</v>
      </c>
      <c r="H114" s="1" t="s">
        <v>1319</v>
      </c>
      <c r="I114" s="1" t="s">
        <v>450</v>
      </c>
      <c r="J114" s="1" t="s">
        <v>450</v>
      </c>
      <c r="K114" s="1" t="s">
        <v>450</v>
      </c>
      <c r="L114" s="1" t="s">
        <v>782</v>
      </c>
      <c r="M114" s="1" t="s">
        <v>108</v>
      </c>
      <c r="N114" s="1" t="s">
        <v>783</v>
      </c>
      <c r="O114" s="1" t="s">
        <v>858</v>
      </c>
      <c r="P114" s="1" t="s">
        <v>1045</v>
      </c>
      <c r="Q114" s="1" t="s">
        <v>450</v>
      </c>
      <c r="R114" s="1" t="s">
        <v>1347</v>
      </c>
      <c r="S114" s="1" t="s">
        <v>1348</v>
      </c>
      <c r="T114" s="1" t="s">
        <v>1349</v>
      </c>
      <c r="U114" s="1" t="s">
        <v>1350</v>
      </c>
      <c r="V114" s="1" t="s">
        <v>1350</v>
      </c>
      <c r="W114" s="1" t="s">
        <v>450</v>
      </c>
    </row>
    <row r="115" spans="1:23">
      <c r="A115" s="1" t="s">
        <v>1577</v>
      </c>
      <c r="B115" s="1" t="s">
        <v>1578</v>
      </c>
      <c r="C115" s="1" t="s">
        <v>1316</v>
      </c>
      <c r="D115" s="1" t="s">
        <v>1317</v>
      </c>
      <c r="E115" s="1" t="s">
        <v>1042</v>
      </c>
      <c r="F115" s="1" t="s">
        <v>1346</v>
      </c>
      <c r="G115" s="1" t="s">
        <v>1318</v>
      </c>
      <c r="H115" s="1" t="s">
        <v>1319</v>
      </c>
      <c r="I115" s="1" t="s">
        <v>450</v>
      </c>
      <c r="J115" s="1" t="s">
        <v>450</v>
      </c>
      <c r="K115" s="1" t="s">
        <v>450</v>
      </c>
      <c r="L115" s="1" t="s">
        <v>782</v>
      </c>
      <c r="M115" s="1" t="s">
        <v>108</v>
      </c>
      <c r="N115" s="1" t="s">
        <v>783</v>
      </c>
      <c r="O115" s="1" t="s">
        <v>858</v>
      </c>
      <c r="P115" s="1" t="s">
        <v>1043</v>
      </c>
      <c r="Q115" s="1" t="s">
        <v>450</v>
      </c>
      <c r="R115" s="1" t="s">
        <v>1347</v>
      </c>
      <c r="S115" s="1" t="s">
        <v>1373</v>
      </c>
      <c r="T115" s="1" t="s">
        <v>1349</v>
      </c>
      <c r="U115" s="1" t="s">
        <v>1374</v>
      </c>
      <c r="V115" s="1" t="s">
        <v>1374</v>
      </c>
      <c r="W115" s="1" t="s">
        <v>450</v>
      </c>
    </row>
    <row r="116" spans="1:23">
      <c r="A116" s="1" t="s">
        <v>1579</v>
      </c>
      <c r="B116" s="1" t="s">
        <v>1580</v>
      </c>
      <c r="C116" s="1" t="s">
        <v>1316</v>
      </c>
      <c r="D116" s="1" t="s">
        <v>1317</v>
      </c>
      <c r="E116" s="1" t="s">
        <v>1050</v>
      </c>
      <c r="F116" s="1" t="s">
        <v>1346</v>
      </c>
      <c r="G116" s="1" t="s">
        <v>1318</v>
      </c>
      <c r="H116" s="1" t="s">
        <v>1319</v>
      </c>
      <c r="I116" s="1" t="s">
        <v>450</v>
      </c>
      <c r="J116" s="1" t="s">
        <v>450</v>
      </c>
      <c r="K116" s="1" t="s">
        <v>450</v>
      </c>
      <c r="L116" s="1" t="s">
        <v>782</v>
      </c>
      <c r="M116" s="1" t="s">
        <v>108</v>
      </c>
      <c r="N116" s="1" t="s">
        <v>783</v>
      </c>
      <c r="O116" s="1" t="s">
        <v>858</v>
      </c>
      <c r="P116" s="1" t="s">
        <v>1051</v>
      </c>
      <c r="Q116" s="1" t="s">
        <v>450</v>
      </c>
      <c r="R116" s="1" t="s">
        <v>1359</v>
      </c>
      <c r="S116" s="1" t="s">
        <v>1373</v>
      </c>
      <c r="T116" s="1" t="s">
        <v>1349</v>
      </c>
      <c r="U116" s="1" t="s">
        <v>1374</v>
      </c>
      <c r="V116" s="1" t="s">
        <v>1374</v>
      </c>
      <c r="W116" s="1" t="s">
        <v>450</v>
      </c>
    </row>
    <row r="117" spans="1:23">
      <c r="A117" s="1" t="s">
        <v>1581</v>
      </c>
      <c r="B117" s="1" t="s">
        <v>1582</v>
      </c>
      <c r="C117" s="1" t="s">
        <v>1316</v>
      </c>
      <c r="D117" s="1" t="s">
        <v>1317</v>
      </c>
      <c r="E117" s="1" t="s">
        <v>1044</v>
      </c>
      <c r="F117" s="1" t="s">
        <v>1346</v>
      </c>
      <c r="G117" s="1" t="s">
        <v>1318</v>
      </c>
      <c r="H117" s="1" t="s">
        <v>1319</v>
      </c>
      <c r="I117" s="1" t="s">
        <v>450</v>
      </c>
      <c r="J117" s="1" t="s">
        <v>450</v>
      </c>
      <c r="K117" s="1" t="s">
        <v>450</v>
      </c>
      <c r="L117" s="1" t="s">
        <v>782</v>
      </c>
      <c r="M117" s="1" t="s">
        <v>108</v>
      </c>
      <c r="N117" s="1" t="s">
        <v>783</v>
      </c>
      <c r="O117" s="1" t="s">
        <v>858</v>
      </c>
      <c r="P117" s="1" t="s">
        <v>1045</v>
      </c>
      <c r="Q117" s="1" t="s">
        <v>450</v>
      </c>
      <c r="R117" s="1" t="s">
        <v>1347</v>
      </c>
      <c r="S117" s="1" t="s">
        <v>1360</v>
      </c>
      <c r="T117" s="1" t="s">
        <v>1349</v>
      </c>
      <c r="U117" s="1" t="s">
        <v>1329</v>
      </c>
      <c r="V117" s="1" t="s">
        <v>1329</v>
      </c>
      <c r="W117" s="1" t="s">
        <v>450</v>
      </c>
    </row>
    <row r="118" spans="1:23">
      <c r="A118" s="1" t="s">
        <v>1583</v>
      </c>
      <c r="B118" s="1" t="s">
        <v>1584</v>
      </c>
      <c r="C118" s="1" t="s">
        <v>1316</v>
      </c>
      <c r="D118" s="1" t="s">
        <v>1317</v>
      </c>
      <c r="E118" s="1" t="s">
        <v>1044</v>
      </c>
      <c r="F118" s="1" t="s">
        <v>1346</v>
      </c>
      <c r="G118" s="1" t="s">
        <v>1318</v>
      </c>
      <c r="H118" s="1" t="s">
        <v>1319</v>
      </c>
      <c r="I118" s="1" t="s">
        <v>450</v>
      </c>
      <c r="J118" s="1" t="s">
        <v>450</v>
      </c>
      <c r="K118" s="1" t="s">
        <v>450</v>
      </c>
      <c r="L118" s="1" t="s">
        <v>782</v>
      </c>
      <c r="M118" s="1" t="s">
        <v>108</v>
      </c>
      <c r="N118" s="1" t="s">
        <v>783</v>
      </c>
      <c r="O118" s="1" t="s">
        <v>858</v>
      </c>
      <c r="P118" s="1" t="s">
        <v>1045</v>
      </c>
      <c r="Q118" s="1" t="s">
        <v>450</v>
      </c>
      <c r="R118" s="1" t="s">
        <v>1347</v>
      </c>
      <c r="S118" s="1" t="s">
        <v>1326</v>
      </c>
      <c r="T118" s="1" t="s">
        <v>1349</v>
      </c>
      <c r="U118" s="1" t="s">
        <v>1328</v>
      </c>
      <c r="V118" s="1" t="s">
        <v>1328</v>
      </c>
      <c r="W118" s="1" t="s">
        <v>450</v>
      </c>
    </row>
    <row r="119" spans="1:23">
      <c r="A119" s="1" t="s">
        <v>1585</v>
      </c>
      <c r="B119" s="1" t="s">
        <v>1586</v>
      </c>
      <c r="C119" s="1" t="s">
        <v>1316</v>
      </c>
      <c r="D119" s="1" t="s">
        <v>1317</v>
      </c>
      <c r="E119" s="1" t="s">
        <v>1042</v>
      </c>
      <c r="F119" s="1" t="s">
        <v>1346</v>
      </c>
      <c r="G119" s="1" t="s">
        <v>1318</v>
      </c>
      <c r="H119" s="1" t="s">
        <v>1319</v>
      </c>
      <c r="I119" s="1" t="s">
        <v>450</v>
      </c>
      <c r="J119" s="1" t="s">
        <v>450</v>
      </c>
      <c r="K119" s="1" t="s">
        <v>450</v>
      </c>
      <c r="L119" s="1" t="s">
        <v>782</v>
      </c>
      <c r="M119" s="1" t="s">
        <v>108</v>
      </c>
      <c r="N119" s="1" t="s">
        <v>783</v>
      </c>
      <c r="O119" s="1" t="s">
        <v>858</v>
      </c>
      <c r="P119" s="1" t="s">
        <v>1043</v>
      </c>
      <c r="Q119" s="1" t="s">
        <v>450</v>
      </c>
      <c r="R119" s="1" t="s">
        <v>1347</v>
      </c>
      <c r="S119" s="1" t="s">
        <v>1373</v>
      </c>
      <c r="T119" s="1" t="s">
        <v>1349</v>
      </c>
      <c r="U119" s="1" t="s">
        <v>1374</v>
      </c>
      <c r="V119" s="1" t="s">
        <v>1374</v>
      </c>
      <c r="W119" s="1" t="s">
        <v>450</v>
      </c>
    </row>
    <row r="120" spans="1:23">
      <c r="A120" s="1" t="s">
        <v>1587</v>
      </c>
      <c r="B120" s="1" t="s">
        <v>1588</v>
      </c>
      <c r="C120" s="1" t="s">
        <v>1316</v>
      </c>
      <c r="D120" s="1" t="s">
        <v>1317</v>
      </c>
      <c r="E120" s="1" t="s">
        <v>1046</v>
      </c>
      <c r="F120" s="1" t="s">
        <v>1346</v>
      </c>
      <c r="G120" s="1" t="s">
        <v>1318</v>
      </c>
      <c r="H120" s="1" t="s">
        <v>1319</v>
      </c>
      <c r="I120" s="1" t="s">
        <v>450</v>
      </c>
      <c r="J120" s="1" t="s">
        <v>450</v>
      </c>
      <c r="K120" s="1" t="s">
        <v>450</v>
      </c>
      <c r="L120" s="1" t="s">
        <v>782</v>
      </c>
      <c r="M120" s="1" t="s">
        <v>108</v>
      </c>
      <c r="N120" s="1" t="s">
        <v>783</v>
      </c>
      <c r="O120" s="1" t="s">
        <v>858</v>
      </c>
      <c r="P120" s="1" t="s">
        <v>1047</v>
      </c>
      <c r="Q120" s="1" t="s">
        <v>450</v>
      </c>
      <c r="R120" s="1" t="s">
        <v>1347</v>
      </c>
      <c r="S120" s="1" t="s">
        <v>1348</v>
      </c>
      <c r="T120" s="1" t="s">
        <v>1349</v>
      </c>
      <c r="U120" s="1" t="s">
        <v>1350</v>
      </c>
      <c r="V120" s="1" t="s">
        <v>1350</v>
      </c>
      <c r="W120" s="1" t="s">
        <v>450</v>
      </c>
    </row>
    <row r="121" spans="1:23">
      <c r="A121" s="1" t="s">
        <v>1589</v>
      </c>
      <c r="B121" s="1" t="s">
        <v>1590</v>
      </c>
      <c r="C121" s="1" t="s">
        <v>1316</v>
      </c>
      <c r="D121" s="1" t="s">
        <v>1317</v>
      </c>
      <c r="E121" s="1" t="s">
        <v>1046</v>
      </c>
      <c r="F121" s="1" t="s">
        <v>1346</v>
      </c>
      <c r="G121" s="1" t="s">
        <v>1318</v>
      </c>
      <c r="H121" s="1" t="s">
        <v>1319</v>
      </c>
      <c r="I121" s="1" t="s">
        <v>450</v>
      </c>
      <c r="J121" s="1" t="s">
        <v>450</v>
      </c>
      <c r="K121" s="1" t="s">
        <v>450</v>
      </c>
      <c r="L121" s="1" t="s">
        <v>782</v>
      </c>
      <c r="M121" s="1" t="s">
        <v>108</v>
      </c>
      <c r="N121" s="1" t="s">
        <v>783</v>
      </c>
      <c r="O121" s="1" t="s">
        <v>858</v>
      </c>
      <c r="P121" s="1" t="s">
        <v>1047</v>
      </c>
      <c r="Q121" s="1" t="s">
        <v>450</v>
      </c>
      <c r="R121" s="1" t="s">
        <v>1347</v>
      </c>
      <c r="S121" s="1" t="s">
        <v>1373</v>
      </c>
      <c r="T121" s="1" t="s">
        <v>1349</v>
      </c>
      <c r="U121" s="1" t="s">
        <v>1374</v>
      </c>
      <c r="V121" s="1" t="s">
        <v>1374</v>
      </c>
      <c r="W121" s="1" t="s">
        <v>450</v>
      </c>
    </row>
    <row r="122" spans="1:23">
      <c r="A122" s="1" t="s">
        <v>1591</v>
      </c>
      <c r="B122" s="1" t="s">
        <v>1592</v>
      </c>
      <c r="C122" s="1" t="s">
        <v>1316</v>
      </c>
      <c r="D122" s="1" t="s">
        <v>1317</v>
      </c>
      <c r="E122" s="1" t="s">
        <v>1042</v>
      </c>
      <c r="F122" s="1" t="s">
        <v>1346</v>
      </c>
      <c r="G122" s="1" t="s">
        <v>1318</v>
      </c>
      <c r="H122" s="1" t="s">
        <v>1319</v>
      </c>
      <c r="I122" s="1" t="s">
        <v>450</v>
      </c>
      <c r="J122" s="1" t="s">
        <v>450</v>
      </c>
      <c r="K122" s="1" t="s">
        <v>450</v>
      </c>
      <c r="L122" s="1" t="s">
        <v>782</v>
      </c>
      <c r="M122" s="1" t="s">
        <v>108</v>
      </c>
      <c r="N122" s="1" t="s">
        <v>783</v>
      </c>
      <c r="O122" s="1" t="s">
        <v>858</v>
      </c>
      <c r="P122" s="1" t="s">
        <v>1043</v>
      </c>
      <c r="Q122" s="1" t="s">
        <v>450</v>
      </c>
      <c r="R122" s="1" t="s">
        <v>1347</v>
      </c>
      <c r="S122" s="1" t="s">
        <v>1373</v>
      </c>
      <c r="T122" s="1" t="s">
        <v>1349</v>
      </c>
      <c r="U122" s="1" t="s">
        <v>1374</v>
      </c>
      <c r="V122" s="1" t="s">
        <v>1374</v>
      </c>
      <c r="W122" s="1" t="s">
        <v>450</v>
      </c>
    </row>
    <row r="123" spans="1:23">
      <c r="A123" s="1" t="s">
        <v>1593</v>
      </c>
      <c r="B123" s="1" t="s">
        <v>1594</v>
      </c>
      <c r="C123" s="1" t="s">
        <v>1316</v>
      </c>
      <c r="D123" s="1" t="s">
        <v>1317</v>
      </c>
      <c r="E123" s="1" t="s">
        <v>825</v>
      </c>
      <c r="F123" s="1" t="s">
        <v>1346</v>
      </c>
      <c r="G123" s="1" t="s">
        <v>1318</v>
      </c>
      <c r="H123" s="1" t="s">
        <v>1319</v>
      </c>
      <c r="I123" s="1" t="s">
        <v>450</v>
      </c>
      <c r="J123" s="1" t="s">
        <v>450</v>
      </c>
      <c r="K123" s="1" t="s">
        <v>450</v>
      </c>
      <c r="L123" s="1" t="s">
        <v>782</v>
      </c>
      <c r="M123" s="1" t="s">
        <v>108</v>
      </c>
      <c r="N123" s="1" t="s">
        <v>783</v>
      </c>
      <c r="O123" s="1" t="s">
        <v>827</v>
      </c>
      <c r="P123" s="1" t="s">
        <v>826</v>
      </c>
      <c r="Q123" s="1" t="s">
        <v>450</v>
      </c>
      <c r="R123" s="1" t="s">
        <v>1347</v>
      </c>
      <c r="S123" s="1" t="s">
        <v>1373</v>
      </c>
      <c r="T123" s="1" t="s">
        <v>1349</v>
      </c>
      <c r="U123" s="1" t="s">
        <v>1374</v>
      </c>
      <c r="V123" s="1" t="s">
        <v>1374</v>
      </c>
      <c r="W123" s="1" t="s">
        <v>450</v>
      </c>
    </row>
    <row r="124" spans="1:23">
      <c r="A124" s="1" t="s">
        <v>1595</v>
      </c>
      <c r="B124" s="1" t="s">
        <v>1596</v>
      </c>
      <c r="C124" s="1" t="s">
        <v>1316</v>
      </c>
      <c r="D124" s="1" t="s">
        <v>1317</v>
      </c>
      <c r="E124" s="1" t="s">
        <v>830</v>
      </c>
      <c r="F124" s="1" t="s">
        <v>1346</v>
      </c>
      <c r="G124" s="1" t="s">
        <v>1318</v>
      </c>
      <c r="H124" s="1" t="s">
        <v>1319</v>
      </c>
      <c r="I124" s="1" t="s">
        <v>450</v>
      </c>
      <c r="J124" s="1" t="s">
        <v>450</v>
      </c>
      <c r="K124" s="1" t="s">
        <v>450</v>
      </c>
      <c r="L124" s="1" t="s">
        <v>782</v>
      </c>
      <c r="M124" s="1" t="s">
        <v>108</v>
      </c>
      <c r="N124" s="1" t="s">
        <v>783</v>
      </c>
      <c r="O124" s="1" t="s">
        <v>827</v>
      </c>
      <c r="P124" s="1" t="s">
        <v>831</v>
      </c>
      <c r="Q124" s="1" t="s">
        <v>450</v>
      </c>
      <c r="R124" s="1" t="s">
        <v>1347</v>
      </c>
      <c r="S124" s="1" t="s">
        <v>1366</v>
      </c>
      <c r="T124" s="1" t="s">
        <v>1349</v>
      </c>
      <c r="U124" s="1" t="s">
        <v>1323</v>
      </c>
      <c r="V124" s="1" t="s">
        <v>1323</v>
      </c>
      <c r="W124" s="1" t="s">
        <v>450</v>
      </c>
    </row>
    <row r="125" spans="1:23">
      <c r="A125" s="1" t="s">
        <v>1597</v>
      </c>
      <c r="B125" s="1" t="s">
        <v>1598</v>
      </c>
      <c r="C125" s="1" t="s">
        <v>1316</v>
      </c>
      <c r="D125" s="1" t="s">
        <v>1317</v>
      </c>
      <c r="E125" s="1" t="s">
        <v>832</v>
      </c>
      <c r="F125" s="1" t="s">
        <v>1346</v>
      </c>
      <c r="G125" s="1" t="s">
        <v>1318</v>
      </c>
      <c r="H125" s="1" t="s">
        <v>1319</v>
      </c>
      <c r="I125" s="1" t="s">
        <v>450</v>
      </c>
      <c r="J125" s="1" t="s">
        <v>450</v>
      </c>
      <c r="K125" s="1" t="s">
        <v>450</v>
      </c>
      <c r="L125" s="1" t="s">
        <v>782</v>
      </c>
      <c r="M125" s="1" t="s">
        <v>108</v>
      </c>
      <c r="N125" s="1" t="s">
        <v>783</v>
      </c>
      <c r="O125" s="1" t="s">
        <v>827</v>
      </c>
      <c r="P125" s="1" t="s">
        <v>833</v>
      </c>
      <c r="Q125" s="1" t="s">
        <v>450</v>
      </c>
      <c r="R125" s="1" t="s">
        <v>1347</v>
      </c>
      <c r="S125" s="1" t="s">
        <v>1360</v>
      </c>
      <c r="T125" s="1" t="s">
        <v>1349</v>
      </c>
      <c r="U125" s="1" t="s">
        <v>1329</v>
      </c>
      <c r="V125" s="1" t="s">
        <v>1329</v>
      </c>
      <c r="W125" s="1" t="s">
        <v>450</v>
      </c>
    </row>
    <row r="126" spans="1:23">
      <c r="A126" s="1" t="s">
        <v>1599</v>
      </c>
      <c r="B126" s="1" t="s">
        <v>1600</v>
      </c>
      <c r="C126" s="1" t="s">
        <v>1316</v>
      </c>
      <c r="D126" s="1" t="s">
        <v>1317</v>
      </c>
      <c r="E126" s="1" t="s">
        <v>836</v>
      </c>
      <c r="F126" s="1" t="s">
        <v>1346</v>
      </c>
      <c r="G126" s="1" t="s">
        <v>1318</v>
      </c>
      <c r="H126" s="1" t="s">
        <v>1319</v>
      </c>
      <c r="I126" s="1" t="s">
        <v>450</v>
      </c>
      <c r="J126" s="1" t="s">
        <v>450</v>
      </c>
      <c r="K126" s="1" t="s">
        <v>450</v>
      </c>
      <c r="L126" s="1" t="s">
        <v>782</v>
      </c>
      <c r="M126" s="1" t="s">
        <v>108</v>
      </c>
      <c r="N126" s="1" t="s">
        <v>783</v>
      </c>
      <c r="O126" s="1" t="s">
        <v>827</v>
      </c>
      <c r="P126" s="1" t="s">
        <v>837</v>
      </c>
      <c r="Q126" s="1" t="s">
        <v>450</v>
      </c>
      <c r="R126" s="1" t="s">
        <v>1359</v>
      </c>
      <c r="S126" s="1" t="s">
        <v>1373</v>
      </c>
      <c r="T126" s="1" t="s">
        <v>1349</v>
      </c>
      <c r="U126" s="1" t="s">
        <v>1374</v>
      </c>
      <c r="V126" s="1" t="s">
        <v>1374</v>
      </c>
      <c r="W126" s="1" t="s">
        <v>450</v>
      </c>
    </row>
    <row r="127" spans="1:23">
      <c r="A127" s="1" t="s">
        <v>1601</v>
      </c>
      <c r="B127" s="1" t="s">
        <v>1602</v>
      </c>
      <c r="C127" s="1" t="s">
        <v>1316</v>
      </c>
      <c r="D127" s="1" t="s">
        <v>1317</v>
      </c>
      <c r="E127" s="1" t="s">
        <v>1034</v>
      </c>
      <c r="F127" s="1" t="s">
        <v>1346</v>
      </c>
      <c r="G127" s="1" t="s">
        <v>1318</v>
      </c>
      <c r="H127" s="1" t="s">
        <v>1319</v>
      </c>
      <c r="I127" s="1" t="s">
        <v>450</v>
      </c>
      <c r="J127" s="1" t="s">
        <v>450</v>
      </c>
      <c r="K127" s="1" t="s">
        <v>450</v>
      </c>
      <c r="L127" s="1" t="s">
        <v>782</v>
      </c>
      <c r="M127" s="1" t="s">
        <v>108</v>
      </c>
      <c r="N127" s="1" t="s">
        <v>783</v>
      </c>
      <c r="O127" s="1" t="s">
        <v>827</v>
      </c>
      <c r="P127" s="1" t="s">
        <v>1035</v>
      </c>
      <c r="Q127" s="1" t="s">
        <v>450</v>
      </c>
      <c r="R127" s="1" t="s">
        <v>1359</v>
      </c>
      <c r="S127" s="1" t="s">
        <v>1373</v>
      </c>
      <c r="T127" s="1" t="s">
        <v>1349</v>
      </c>
      <c r="U127" s="1" t="s">
        <v>1374</v>
      </c>
      <c r="V127" s="1" t="s">
        <v>1374</v>
      </c>
      <c r="W127" s="1" t="s">
        <v>450</v>
      </c>
    </row>
    <row r="128" spans="1:23">
      <c r="A128" s="1" t="s">
        <v>1603</v>
      </c>
      <c r="B128" s="1" t="s">
        <v>1604</v>
      </c>
      <c r="C128" s="1" t="s">
        <v>1316</v>
      </c>
      <c r="D128" s="1" t="s">
        <v>1317</v>
      </c>
      <c r="E128" s="1" t="s">
        <v>840</v>
      </c>
      <c r="F128" s="1" t="s">
        <v>1346</v>
      </c>
      <c r="G128" s="1" t="s">
        <v>1318</v>
      </c>
      <c r="H128" s="1" t="s">
        <v>1319</v>
      </c>
      <c r="I128" s="1" t="s">
        <v>450</v>
      </c>
      <c r="J128" s="1" t="s">
        <v>450</v>
      </c>
      <c r="K128" s="1" t="s">
        <v>450</v>
      </c>
      <c r="L128" s="1" t="s">
        <v>782</v>
      </c>
      <c r="M128" s="1" t="s">
        <v>108</v>
      </c>
      <c r="N128" s="1" t="s">
        <v>783</v>
      </c>
      <c r="O128" s="1" t="s">
        <v>827</v>
      </c>
      <c r="P128" s="1" t="s">
        <v>841</v>
      </c>
      <c r="Q128" s="1" t="s">
        <v>450</v>
      </c>
      <c r="R128" s="1" t="s">
        <v>1359</v>
      </c>
      <c r="S128" s="1" t="s">
        <v>1373</v>
      </c>
      <c r="T128" s="1" t="s">
        <v>1349</v>
      </c>
      <c r="U128" s="1" t="s">
        <v>1374</v>
      </c>
      <c r="V128" s="1" t="s">
        <v>1374</v>
      </c>
      <c r="W128" s="1" t="s">
        <v>450</v>
      </c>
    </row>
    <row r="129" spans="1:23">
      <c r="A129" s="1" t="s">
        <v>1605</v>
      </c>
      <c r="B129" s="1" t="s">
        <v>1606</v>
      </c>
      <c r="C129" s="1" t="s">
        <v>1316</v>
      </c>
      <c r="D129" s="1" t="s">
        <v>1317</v>
      </c>
      <c r="E129" s="1" t="s">
        <v>842</v>
      </c>
      <c r="F129" s="1" t="s">
        <v>1346</v>
      </c>
      <c r="G129" s="1" t="s">
        <v>1318</v>
      </c>
      <c r="H129" s="1" t="s">
        <v>1319</v>
      </c>
      <c r="I129" s="1" t="s">
        <v>450</v>
      </c>
      <c r="J129" s="1" t="s">
        <v>450</v>
      </c>
      <c r="K129" s="1" t="s">
        <v>450</v>
      </c>
      <c r="L129" s="1" t="s">
        <v>782</v>
      </c>
      <c r="M129" s="1" t="s">
        <v>108</v>
      </c>
      <c r="N129" s="1" t="s">
        <v>783</v>
      </c>
      <c r="O129" s="1" t="s">
        <v>827</v>
      </c>
      <c r="P129" s="1" t="s">
        <v>843</v>
      </c>
      <c r="Q129" s="1" t="s">
        <v>450</v>
      </c>
      <c r="R129" s="1" t="s">
        <v>1359</v>
      </c>
      <c r="S129" s="1" t="s">
        <v>1373</v>
      </c>
      <c r="T129" s="1" t="s">
        <v>1349</v>
      </c>
      <c r="U129" s="1" t="s">
        <v>1374</v>
      </c>
      <c r="V129" s="1" t="s">
        <v>1374</v>
      </c>
      <c r="W129" s="1" t="s">
        <v>450</v>
      </c>
    </row>
    <row r="130" spans="1:23">
      <c r="A130" s="1" t="s">
        <v>1607</v>
      </c>
      <c r="B130" s="1" t="s">
        <v>1608</v>
      </c>
      <c r="C130" s="1" t="s">
        <v>1316</v>
      </c>
      <c r="D130" s="1" t="s">
        <v>1317</v>
      </c>
      <c r="E130" s="1" t="s">
        <v>834</v>
      </c>
      <c r="F130" s="1" t="s">
        <v>1346</v>
      </c>
      <c r="G130" s="1" t="s">
        <v>1318</v>
      </c>
      <c r="H130" s="1" t="s">
        <v>1319</v>
      </c>
      <c r="I130" s="1" t="s">
        <v>450</v>
      </c>
      <c r="J130" s="1" t="s">
        <v>450</v>
      </c>
      <c r="K130" s="1" t="s">
        <v>450</v>
      </c>
      <c r="L130" s="1" t="s">
        <v>782</v>
      </c>
      <c r="M130" s="1" t="s">
        <v>108</v>
      </c>
      <c r="N130" s="1" t="s">
        <v>783</v>
      </c>
      <c r="O130" s="1" t="s">
        <v>827</v>
      </c>
      <c r="P130" s="1" t="s">
        <v>835</v>
      </c>
      <c r="Q130" s="1" t="s">
        <v>450</v>
      </c>
      <c r="R130" s="1" t="s">
        <v>1347</v>
      </c>
      <c r="S130" s="1" t="s">
        <v>1373</v>
      </c>
      <c r="T130" s="1" t="s">
        <v>1349</v>
      </c>
      <c r="U130" s="1" t="s">
        <v>1374</v>
      </c>
      <c r="V130" s="1" t="s">
        <v>1374</v>
      </c>
      <c r="W130" s="1" t="s">
        <v>450</v>
      </c>
    </row>
    <row r="131" spans="1:23">
      <c r="A131" s="1" t="s">
        <v>1609</v>
      </c>
      <c r="B131" s="1" t="s">
        <v>1610</v>
      </c>
      <c r="C131" s="1" t="s">
        <v>1316</v>
      </c>
      <c r="D131" s="1" t="s">
        <v>1317</v>
      </c>
      <c r="E131" s="1" t="s">
        <v>844</v>
      </c>
      <c r="F131" s="1" t="s">
        <v>1346</v>
      </c>
      <c r="G131" s="1" t="s">
        <v>1318</v>
      </c>
      <c r="H131" s="1" t="s">
        <v>1319</v>
      </c>
      <c r="I131" s="1" t="s">
        <v>450</v>
      </c>
      <c r="J131" s="1" t="s">
        <v>450</v>
      </c>
      <c r="K131" s="1" t="s">
        <v>450</v>
      </c>
      <c r="L131" s="1" t="s">
        <v>782</v>
      </c>
      <c r="M131" s="1" t="s">
        <v>108</v>
      </c>
      <c r="N131" s="1" t="s">
        <v>783</v>
      </c>
      <c r="O131" s="1" t="s">
        <v>827</v>
      </c>
      <c r="P131" s="1" t="s">
        <v>845</v>
      </c>
      <c r="Q131" s="1" t="s">
        <v>450</v>
      </c>
      <c r="R131" s="1" t="s">
        <v>1359</v>
      </c>
      <c r="S131" s="1" t="s">
        <v>1373</v>
      </c>
      <c r="T131" s="1" t="s">
        <v>1349</v>
      </c>
      <c r="U131" s="1" t="s">
        <v>1374</v>
      </c>
      <c r="V131" s="1" t="s">
        <v>1374</v>
      </c>
      <c r="W131" s="1" t="s">
        <v>450</v>
      </c>
    </row>
    <row r="132" spans="1:23">
      <c r="A132" s="1" t="s">
        <v>1611</v>
      </c>
      <c r="B132" s="1" t="s">
        <v>1612</v>
      </c>
      <c r="C132" s="1" t="s">
        <v>1316</v>
      </c>
      <c r="D132" s="1" t="s">
        <v>1317</v>
      </c>
      <c r="E132" s="1" t="s">
        <v>848</v>
      </c>
      <c r="F132" s="1" t="s">
        <v>1346</v>
      </c>
      <c r="G132" s="1" t="s">
        <v>1318</v>
      </c>
      <c r="H132" s="1" t="s">
        <v>1319</v>
      </c>
      <c r="I132" s="1" t="s">
        <v>450</v>
      </c>
      <c r="J132" s="1" t="s">
        <v>450</v>
      </c>
      <c r="K132" s="1" t="s">
        <v>450</v>
      </c>
      <c r="L132" s="1" t="s">
        <v>782</v>
      </c>
      <c r="M132" s="1" t="s">
        <v>108</v>
      </c>
      <c r="N132" s="1" t="s">
        <v>783</v>
      </c>
      <c r="O132" s="1" t="s">
        <v>827</v>
      </c>
      <c r="P132" s="1" t="s">
        <v>849</v>
      </c>
      <c r="Q132" s="1" t="s">
        <v>450</v>
      </c>
      <c r="R132" s="1" t="s">
        <v>1359</v>
      </c>
      <c r="S132" s="1" t="s">
        <v>1373</v>
      </c>
      <c r="T132" s="1" t="s">
        <v>1349</v>
      </c>
      <c r="U132" s="1" t="s">
        <v>1374</v>
      </c>
      <c r="V132" s="1" t="s">
        <v>1374</v>
      </c>
      <c r="W132" s="1" t="s">
        <v>450</v>
      </c>
    </row>
    <row r="133" spans="1:23">
      <c r="A133" s="1" t="s">
        <v>1613</v>
      </c>
      <c r="B133" s="1" t="s">
        <v>1614</v>
      </c>
      <c r="C133" s="1" t="s">
        <v>1316</v>
      </c>
      <c r="D133" s="1" t="s">
        <v>1317</v>
      </c>
      <c r="E133" s="1" t="s">
        <v>786</v>
      </c>
      <c r="F133" s="1" t="s">
        <v>1346</v>
      </c>
      <c r="G133" s="1" t="s">
        <v>1318</v>
      </c>
      <c r="H133" s="1" t="s">
        <v>1319</v>
      </c>
      <c r="I133" s="1" t="s">
        <v>450</v>
      </c>
      <c r="J133" s="1" t="s">
        <v>450</v>
      </c>
      <c r="K133" s="1" t="s">
        <v>450</v>
      </c>
      <c r="L133" s="1" t="s">
        <v>782</v>
      </c>
      <c r="M133" s="1" t="s">
        <v>108</v>
      </c>
      <c r="N133" s="1" t="s">
        <v>783</v>
      </c>
      <c r="O133" s="1" t="s">
        <v>784</v>
      </c>
      <c r="P133" s="1" t="s">
        <v>787</v>
      </c>
      <c r="Q133" s="1" t="s">
        <v>450</v>
      </c>
      <c r="R133" s="1" t="s">
        <v>1359</v>
      </c>
      <c r="S133" s="1" t="s">
        <v>1373</v>
      </c>
      <c r="T133" s="1" t="s">
        <v>1349</v>
      </c>
      <c r="U133" s="1" t="s">
        <v>1374</v>
      </c>
      <c r="V133" s="1" t="s">
        <v>1374</v>
      </c>
      <c r="W133" s="1" t="s">
        <v>450</v>
      </c>
    </row>
    <row r="134" spans="1:23">
      <c r="A134" s="1" t="s">
        <v>1615</v>
      </c>
      <c r="B134" s="1" t="s">
        <v>1616</v>
      </c>
      <c r="C134" s="1" t="s">
        <v>1316</v>
      </c>
      <c r="D134" s="1" t="s">
        <v>1317</v>
      </c>
      <c r="E134" s="1" t="s">
        <v>1339</v>
      </c>
      <c r="F134" s="1" t="s">
        <v>1346</v>
      </c>
      <c r="G134" s="1" t="s">
        <v>1318</v>
      </c>
      <c r="H134" s="1" t="s">
        <v>1319</v>
      </c>
      <c r="I134" s="1" t="s">
        <v>450</v>
      </c>
      <c r="J134" s="1" t="s">
        <v>450</v>
      </c>
      <c r="K134" s="1" t="s">
        <v>450</v>
      </c>
      <c r="L134" s="1" t="s">
        <v>782</v>
      </c>
      <c r="M134" s="1" t="s">
        <v>108</v>
      </c>
      <c r="N134" s="1" t="s">
        <v>783</v>
      </c>
      <c r="O134" s="1" t="s">
        <v>784</v>
      </c>
      <c r="P134" s="1" t="s">
        <v>450</v>
      </c>
      <c r="Q134" s="1" t="s">
        <v>450</v>
      </c>
      <c r="R134" s="1" t="s">
        <v>1359</v>
      </c>
      <c r="S134" s="1" t="s">
        <v>1373</v>
      </c>
      <c r="T134" s="1" t="s">
        <v>1349</v>
      </c>
      <c r="U134" s="1" t="s">
        <v>1374</v>
      </c>
      <c r="V134" s="1" t="s">
        <v>1374</v>
      </c>
      <c r="W134" s="1" t="s">
        <v>450</v>
      </c>
    </row>
    <row r="135" spans="1:23">
      <c r="A135" s="1" t="s">
        <v>1617</v>
      </c>
      <c r="B135" s="1" t="s">
        <v>1618</v>
      </c>
      <c r="C135" s="1" t="s">
        <v>1316</v>
      </c>
      <c r="D135" s="1" t="s">
        <v>1317</v>
      </c>
      <c r="E135" s="1" t="s">
        <v>1336</v>
      </c>
      <c r="F135" s="1" t="s">
        <v>1346</v>
      </c>
      <c r="G135" s="1" t="s">
        <v>1318</v>
      </c>
      <c r="H135" s="1" t="s">
        <v>1319</v>
      </c>
      <c r="I135" s="1" t="s">
        <v>450</v>
      </c>
      <c r="J135" s="1" t="s">
        <v>450</v>
      </c>
      <c r="K135" s="1" t="s">
        <v>450</v>
      </c>
      <c r="L135" s="1" t="s">
        <v>782</v>
      </c>
      <c r="M135" s="1" t="s">
        <v>108</v>
      </c>
      <c r="N135" s="1" t="s">
        <v>783</v>
      </c>
      <c r="O135" s="1" t="s">
        <v>802</v>
      </c>
      <c r="P135" s="1" t="s">
        <v>450</v>
      </c>
      <c r="Q135" s="1" t="s">
        <v>450</v>
      </c>
      <c r="R135" s="1" t="s">
        <v>1347</v>
      </c>
      <c r="S135" s="1" t="s">
        <v>1373</v>
      </c>
      <c r="T135" s="1" t="s">
        <v>1349</v>
      </c>
      <c r="U135" s="1" t="s">
        <v>1374</v>
      </c>
      <c r="V135" s="1" t="s">
        <v>1374</v>
      </c>
      <c r="W135" s="1" t="s">
        <v>450</v>
      </c>
    </row>
    <row r="136" spans="1:23">
      <c r="A136" s="1" t="s">
        <v>1619</v>
      </c>
      <c r="B136" s="1" t="s">
        <v>1620</v>
      </c>
      <c r="C136" s="1" t="s">
        <v>1316</v>
      </c>
      <c r="D136" s="1" t="s">
        <v>1317</v>
      </c>
      <c r="E136" s="1" t="s">
        <v>792</v>
      </c>
      <c r="F136" s="1" t="s">
        <v>1346</v>
      </c>
      <c r="G136" s="1" t="s">
        <v>1318</v>
      </c>
      <c r="H136" s="1" t="s">
        <v>1319</v>
      </c>
      <c r="I136" s="1" t="s">
        <v>450</v>
      </c>
      <c r="J136" s="1" t="s">
        <v>450</v>
      </c>
      <c r="K136" s="1" t="s">
        <v>450</v>
      </c>
      <c r="L136" s="1" t="s">
        <v>782</v>
      </c>
      <c r="M136" s="1" t="s">
        <v>108</v>
      </c>
      <c r="N136" s="1" t="s">
        <v>783</v>
      </c>
      <c r="O136" s="1" t="s">
        <v>784</v>
      </c>
      <c r="P136" s="1" t="s">
        <v>793</v>
      </c>
      <c r="Q136" s="1" t="s">
        <v>450</v>
      </c>
      <c r="R136" s="1" t="s">
        <v>1359</v>
      </c>
      <c r="S136" s="1" t="s">
        <v>1373</v>
      </c>
      <c r="T136" s="1" t="s">
        <v>1349</v>
      </c>
      <c r="U136" s="1" t="s">
        <v>1374</v>
      </c>
      <c r="V136" s="1" t="s">
        <v>1374</v>
      </c>
      <c r="W136" s="1" t="s">
        <v>450</v>
      </c>
    </row>
    <row r="137" spans="1:23">
      <c r="A137" s="1" t="s">
        <v>1621</v>
      </c>
      <c r="B137" s="1" t="s">
        <v>1622</v>
      </c>
      <c r="C137" s="1" t="s">
        <v>1316</v>
      </c>
      <c r="D137" s="1" t="s">
        <v>1317</v>
      </c>
      <c r="E137" s="1" t="s">
        <v>796</v>
      </c>
      <c r="F137" s="1" t="s">
        <v>1346</v>
      </c>
      <c r="G137" s="1" t="s">
        <v>1318</v>
      </c>
      <c r="H137" s="1" t="s">
        <v>1319</v>
      </c>
      <c r="I137" s="1" t="s">
        <v>450</v>
      </c>
      <c r="J137" s="1" t="s">
        <v>450</v>
      </c>
      <c r="K137" s="1" t="s">
        <v>450</v>
      </c>
      <c r="L137" s="1" t="s">
        <v>782</v>
      </c>
      <c r="M137" s="1" t="s">
        <v>108</v>
      </c>
      <c r="N137" s="1" t="s">
        <v>783</v>
      </c>
      <c r="O137" s="1" t="s">
        <v>784</v>
      </c>
      <c r="P137" s="1" t="s">
        <v>797</v>
      </c>
      <c r="Q137" s="1" t="s">
        <v>450</v>
      </c>
      <c r="R137" s="1" t="s">
        <v>1347</v>
      </c>
      <c r="S137" s="1" t="s">
        <v>1373</v>
      </c>
      <c r="T137" s="1" t="s">
        <v>1349</v>
      </c>
      <c r="U137" s="1" t="s">
        <v>1374</v>
      </c>
      <c r="V137" s="1" t="s">
        <v>1374</v>
      </c>
      <c r="W137" s="1" t="s">
        <v>450</v>
      </c>
    </row>
    <row r="138" spans="1:23">
      <c r="A138" s="1" t="s">
        <v>1623</v>
      </c>
      <c r="B138" s="1" t="s">
        <v>1624</v>
      </c>
      <c r="C138" s="1" t="s">
        <v>1316</v>
      </c>
      <c r="D138" s="1" t="s">
        <v>1317</v>
      </c>
      <c r="E138" s="1" t="s">
        <v>796</v>
      </c>
      <c r="F138" s="1" t="s">
        <v>1346</v>
      </c>
      <c r="G138" s="1" t="s">
        <v>1318</v>
      </c>
      <c r="H138" s="1" t="s">
        <v>1319</v>
      </c>
      <c r="I138" s="1" t="s">
        <v>450</v>
      </c>
      <c r="J138" s="1" t="s">
        <v>450</v>
      </c>
      <c r="K138" s="1" t="s">
        <v>450</v>
      </c>
      <c r="L138" s="1" t="s">
        <v>782</v>
      </c>
      <c r="M138" s="1" t="s">
        <v>108</v>
      </c>
      <c r="N138" s="1" t="s">
        <v>783</v>
      </c>
      <c r="O138" s="1" t="s">
        <v>784</v>
      </c>
      <c r="P138" s="1" t="s">
        <v>797</v>
      </c>
      <c r="Q138" s="1" t="s">
        <v>450</v>
      </c>
      <c r="R138" s="1" t="s">
        <v>1347</v>
      </c>
      <c r="S138" s="1" t="s">
        <v>1326</v>
      </c>
      <c r="T138" s="1" t="s">
        <v>1349</v>
      </c>
      <c r="U138" s="1" t="s">
        <v>1328</v>
      </c>
      <c r="V138" s="1" t="s">
        <v>1328</v>
      </c>
      <c r="W138" s="1" t="s">
        <v>450</v>
      </c>
    </row>
    <row r="139" spans="1:23">
      <c r="A139" s="1" t="s">
        <v>1625</v>
      </c>
      <c r="B139" s="1" t="s">
        <v>1626</v>
      </c>
      <c r="C139" s="1" t="s">
        <v>1316</v>
      </c>
      <c r="D139" s="1" t="s">
        <v>1317</v>
      </c>
      <c r="E139" s="1" t="s">
        <v>798</v>
      </c>
      <c r="F139" s="1" t="s">
        <v>1346</v>
      </c>
      <c r="G139" s="1" t="s">
        <v>1318</v>
      </c>
      <c r="H139" s="1" t="s">
        <v>1319</v>
      </c>
      <c r="I139" s="1" t="s">
        <v>450</v>
      </c>
      <c r="J139" s="1" t="s">
        <v>450</v>
      </c>
      <c r="K139" s="1" t="s">
        <v>450</v>
      </c>
      <c r="L139" s="1" t="s">
        <v>782</v>
      </c>
      <c r="M139" s="1" t="s">
        <v>108</v>
      </c>
      <c r="N139" s="1" t="s">
        <v>783</v>
      </c>
      <c r="O139" s="1" t="s">
        <v>784</v>
      </c>
      <c r="P139" s="1" t="s">
        <v>799</v>
      </c>
      <c r="Q139" s="1" t="s">
        <v>450</v>
      </c>
      <c r="R139" s="1" t="s">
        <v>1359</v>
      </c>
      <c r="S139" s="1" t="s">
        <v>1373</v>
      </c>
      <c r="T139" s="1" t="s">
        <v>1349</v>
      </c>
      <c r="U139" s="1" t="s">
        <v>1374</v>
      </c>
      <c r="V139" s="1" t="s">
        <v>1374</v>
      </c>
      <c r="W139" s="1" t="s">
        <v>450</v>
      </c>
    </row>
    <row r="140" spans="1:23">
      <c r="A140" s="1" t="s">
        <v>1627</v>
      </c>
      <c r="B140" s="1" t="s">
        <v>1628</v>
      </c>
      <c r="C140" s="1" t="s">
        <v>1316</v>
      </c>
      <c r="D140" s="1" t="s">
        <v>1317</v>
      </c>
      <c r="E140" s="1" t="s">
        <v>794</v>
      </c>
      <c r="F140" s="1" t="s">
        <v>1346</v>
      </c>
      <c r="G140" s="1" t="s">
        <v>1318</v>
      </c>
      <c r="H140" s="1" t="s">
        <v>1319</v>
      </c>
      <c r="I140" s="1" t="s">
        <v>450</v>
      </c>
      <c r="J140" s="1" t="s">
        <v>450</v>
      </c>
      <c r="K140" s="1" t="s">
        <v>450</v>
      </c>
      <c r="L140" s="1" t="s">
        <v>782</v>
      </c>
      <c r="M140" s="1" t="s">
        <v>108</v>
      </c>
      <c r="N140" s="1" t="s">
        <v>783</v>
      </c>
      <c r="O140" s="1" t="s">
        <v>784</v>
      </c>
      <c r="P140" s="1" t="s">
        <v>795</v>
      </c>
      <c r="Q140" s="1" t="s">
        <v>450</v>
      </c>
      <c r="R140" s="1" t="s">
        <v>1359</v>
      </c>
      <c r="S140" s="1" t="s">
        <v>1373</v>
      </c>
      <c r="T140" s="1" t="s">
        <v>1349</v>
      </c>
      <c r="U140" s="1" t="s">
        <v>1374</v>
      </c>
      <c r="V140" s="1" t="s">
        <v>1374</v>
      </c>
      <c r="W140" s="1" t="s">
        <v>450</v>
      </c>
    </row>
    <row r="141" spans="1:23">
      <c r="A141" s="1" t="s">
        <v>1629</v>
      </c>
      <c r="B141" s="1" t="s">
        <v>1630</v>
      </c>
      <c r="C141" s="1" t="s">
        <v>1316</v>
      </c>
      <c r="D141" s="1" t="s">
        <v>1317</v>
      </c>
      <c r="E141" s="1" t="s">
        <v>780</v>
      </c>
      <c r="F141" s="1" t="s">
        <v>1346</v>
      </c>
      <c r="G141" s="1" t="s">
        <v>1318</v>
      </c>
      <c r="H141" s="1" t="s">
        <v>1319</v>
      </c>
      <c r="I141" s="1" t="s">
        <v>450</v>
      </c>
      <c r="J141" s="1" t="s">
        <v>450</v>
      </c>
      <c r="K141" s="1" t="s">
        <v>450</v>
      </c>
      <c r="L141" s="1" t="s">
        <v>782</v>
      </c>
      <c r="M141" s="1" t="s">
        <v>108</v>
      </c>
      <c r="N141" s="1" t="s">
        <v>783</v>
      </c>
      <c r="O141" s="1" t="s">
        <v>784</v>
      </c>
      <c r="P141" s="1" t="s">
        <v>781</v>
      </c>
      <c r="Q141" s="1" t="s">
        <v>450</v>
      </c>
      <c r="R141" s="1" t="s">
        <v>1359</v>
      </c>
      <c r="S141" s="1" t="s">
        <v>1366</v>
      </c>
      <c r="T141" s="1" t="s">
        <v>1349</v>
      </c>
      <c r="U141" s="1" t="s">
        <v>1323</v>
      </c>
      <c r="V141" s="1" t="s">
        <v>1323</v>
      </c>
      <c r="W141" s="1" t="s">
        <v>450</v>
      </c>
    </row>
    <row r="142" spans="1:23">
      <c r="A142" s="1" t="s">
        <v>1631</v>
      </c>
      <c r="B142" s="1" t="s">
        <v>1632</v>
      </c>
      <c r="C142" s="1" t="s">
        <v>1316</v>
      </c>
      <c r="D142" s="1" t="s">
        <v>1317</v>
      </c>
      <c r="E142" s="1" t="s">
        <v>1086</v>
      </c>
      <c r="F142" s="1" t="s">
        <v>1346</v>
      </c>
      <c r="G142" s="1" t="s">
        <v>1318</v>
      </c>
      <c r="H142" s="1" t="s">
        <v>1319</v>
      </c>
      <c r="I142" s="1" t="s">
        <v>450</v>
      </c>
      <c r="J142" s="1" t="s">
        <v>450</v>
      </c>
      <c r="K142" s="1" t="s">
        <v>450</v>
      </c>
      <c r="L142" s="1" t="s">
        <v>782</v>
      </c>
      <c r="M142" s="1" t="s">
        <v>108</v>
      </c>
      <c r="N142" s="1" t="s">
        <v>1085</v>
      </c>
      <c r="O142" s="1" t="s">
        <v>1085</v>
      </c>
      <c r="P142" s="1" t="s">
        <v>1087</v>
      </c>
      <c r="Q142" s="1" t="s">
        <v>450</v>
      </c>
      <c r="R142" s="1" t="s">
        <v>1320</v>
      </c>
      <c r="S142" s="1" t="s">
        <v>1373</v>
      </c>
      <c r="T142" s="1" t="s">
        <v>1349</v>
      </c>
      <c r="U142" s="1" t="s">
        <v>1374</v>
      </c>
      <c r="V142" s="1" t="s">
        <v>1374</v>
      </c>
      <c r="W142" s="1" t="s">
        <v>450</v>
      </c>
    </row>
    <row r="143" spans="1:23">
      <c r="A143" s="1" t="s">
        <v>1633</v>
      </c>
      <c r="B143" s="1" t="s">
        <v>1634</v>
      </c>
      <c r="C143" s="1" t="s">
        <v>1316</v>
      </c>
      <c r="D143" s="1" t="s">
        <v>1317</v>
      </c>
      <c r="E143" s="1" t="s">
        <v>1088</v>
      </c>
      <c r="F143" s="1" t="s">
        <v>1346</v>
      </c>
      <c r="G143" s="1" t="s">
        <v>1318</v>
      </c>
      <c r="H143" s="1" t="s">
        <v>1319</v>
      </c>
      <c r="I143" s="1" t="s">
        <v>450</v>
      </c>
      <c r="J143" s="1" t="s">
        <v>450</v>
      </c>
      <c r="K143" s="1" t="s">
        <v>450</v>
      </c>
      <c r="L143" s="1" t="s">
        <v>782</v>
      </c>
      <c r="M143" s="1" t="s">
        <v>108</v>
      </c>
      <c r="N143" s="1" t="s">
        <v>1085</v>
      </c>
      <c r="O143" s="1" t="s">
        <v>1085</v>
      </c>
      <c r="P143" s="1" t="s">
        <v>1089</v>
      </c>
      <c r="Q143" s="1" t="s">
        <v>450</v>
      </c>
      <c r="R143" s="1" t="s">
        <v>1320</v>
      </c>
      <c r="S143" s="1" t="s">
        <v>1373</v>
      </c>
      <c r="T143" s="1" t="s">
        <v>1349</v>
      </c>
      <c r="U143" s="1" t="s">
        <v>1374</v>
      </c>
      <c r="V143" s="1" t="s">
        <v>1374</v>
      </c>
      <c r="W143" s="1" t="s">
        <v>450</v>
      </c>
    </row>
    <row r="144" spans="1:23">
      <c r="A144" s="1" t="s">
        <v>1635</v>
      </c>
      <c r="B144" s="1" t="s">
        <v>1636</v>
      </c>
      <c r="C144" s="1" t="s">
        <v>1316</v>
      </c>
      <c r="D144" s="1" t="s">
        <v>1317</v>
      </c>
      <c r="E144" s="1" t="s">
        <v>1098</v>
      </c>
      <c r="F144" s="1" t="s">
        <v>1346</v>
      </c>
      <c r="G144" s="1" t="s">
        <v>1318</v>
      </c>
      <c r="H144" s="1" t="s">
        <v>1319</v>
      </c>
      <c r="I144" s="1" t="s">
        <v>450</v>
      </c>
      <c r="J144" s="1" t="s">
        <v>450</v>
      </c>
      <c r="K144" s="1" t="s">
        <v>450</v>
      </c>
      <c r="L144" s="1" t="s">
        <v>782</v>
      </c>
      <c r="M144" s="1" t="s">
        <v>108</v>
      </c>
      <c r="N144" s="1" t="s">
        <v>1085</v>
      </c>
      <c r="O144" s="1" t="s">
        <v>1085</v>
      </c>
      <c r="P144" s="1" t="s">
        <v>1099</v>
      </c>
      <c r="Q144" s="1" t="s">
        <v>450</v>
      </c>
      <c r="R144" s="1" t="s">
        <v>1320</v>
      </c>
      <c r="S144" s="1" t="s">
        <v>1373</v>
      </c>
      <c r="T144" s="1" t="s">
        <v>1349</v>
      </c>
      <c r="U144" s="1" t="s">
        <v>1374</v>
      </c>
      <c r="V144" s="1" t="s">
        <v>1374</v>
      </c>
      <c r="W144" s="1" t="s">
        <v>450</v>
      </c>
    </row>
    <row r="145" spans="1:23">
      <c r="A145" s="1" t="s">
        <v>1637</v>
      </c>
      <c r="B145" s="1" t="s">
        <v>1638</v>
      </c>
      <c r="C145" s="1" t="s">
        <v>1316</v>
      </c>
      <c r="D145" s="1" t="s">
        <v>1317</v>
      </c>
      <c r="E145" s="1" t="s">
        <v>1092</v>
      </c>
      <c r="F145" s="1" t="s">
        <v>1346</v>
      </c>
      <c r="G145" s="1" t="s">
        <v>1318</v>
      </c>
      <c r="H145" s="1" t="s">
        <v>1319</v>
      </c>
      <c r="I145" s="1" t="s">
        <v>450</v>
      </c>
      <c r="J145" s="1" t="s">
        <v>450</v>
      </c>
      <c r="K145" s="1" t="s">
        <v>450</v>
      </c>
      <c r="L145" s="1" t="s">
        <v>782</v>
      </c>
      <c r="M145" s="1" t="s">
        <v>108</v>
      </c>
      <c r="N145" s="1" t="s">
        <v>1085</v>
      </c>
      <c r="O145" s="1" t="s">
        <v>1085</v>
      </c>
      <c r="P145" s="1" t="s">
        <v>1093</v>
      </c>
      <c r="Q145" s="1" t="s">
        <v>450</v>
      </c>
      <c r="R145" s="1" t="s">
        <v>1320</v>
      </c>
      <c r="S145" s="1" t="s">
        <v>1373</v>
      </c>
      <c r="T145" s="1" t="s">
        <v>1349</v>
      </c>
      <c r="U145" s="1" t="s">
        <v>1374</v>
      </c>
      <c r="V145" s="1" t="s">
        <v>1374</v>
      </c>
      <c r="W145" s="1" t="s">
        <v>450</v>
      </c>
    </row>
    <row r="146" spans="1:23">
      <c r="A146" s="1" t="s">
        <v>1639</v>
      </c>
      <c r="B146" s="1" t="s">
        <v>1640</v>
      </c>
      <c r="C146" s="1" t="s">
        <v>1316</v>
      </c>
      <c r="D146" s="1" t="s">
        <v>1317</v>
      </c>
      <c r="E146" s="1" t="s">
        <v>1098</v>
      </c>
      <c r="F146" s="1" t="s">
        <v>1346</v>
      </c>
      <c r="G146" s="1" t="s">
        <v>1318</v>
      </c>
      <c r="H146" s="1" t="s">
        <v>1319</v>
      </c>
      <c r="I146" s="1" t="s">
        <v>450</v>
      </c>
      <c r="J146" s="1" t="s">
        <v>450</v>
      </c>
      <c r="K146" s="1" t="s">
        <v>450</v>
      </c>
      <c r="L146" s="1" t="s">
        <v>782</v>
      </c>
      <c r="M146" s="1" t="s">
        <v>108</v>
      </c>
      <c r="N146" s="1" t="s">
        <v>1085</v>
      </c>
      <c r="O146" s="1" t="s">
        <v>1085</v>
      </c>
      <c r="P146" s="1" t="s">
        <v>1099</v>
      </c>
      <c r="Q146" s="1" t="s">
        <v>450</v>
      </c>
      <c r="R146" s="1" t="s">
        <v>1320</v>
      </c>
      <c r="S146" s="1" t="s">
        <v>1373</v>
      </c>
      <c r="T146" s="1" t="s">
        <v>1349</v>
      </c>
      <c r="U146" s="1" t="s">
        <v>1374</v>
      </c>
      <c r="V146" s="1" t="s">
        <v>1374</v>
      </c>
      <c r="W146" s="1" t="s">
        <v>450</v>
      </c>
    </row>
    <row r="147" spans="1:23">
      <c r="A147" s="1" t="s">
        <v>1641</v>
      </c>
      <c r="B147" s="1" t="s">
        <v>1642</v>
      </c>
      <c r="C147" s="1" t="s">
        <v>1316</v>
      </c>
      <c r="D147" s="1" t="s">
        <v>1317</v>
      </c>
      <c r="E147" s="1" t="s">
        <v>1094</v>
      </c>
      <c r="F147" s="1" t="s">
        <v>1346</v>
      </c>
      <c r="G147" s="1" t="s">
        <v>1318</v>
      </c>
      <c r="H147" s="1" t="s">
        <v>1319</v>
      </c>
      <c r="I147" s="1" t="s">
        <v>450</v>
      </c>
      <c r="J147" s="1" t="s">
        <v>450</v>
      </c>
      <c r="K147" s="1" t="s">
        <v>450</v>
      </c>
      <c r="L147" s="1" t="s">
        <v>782</v>
      </c>
      <c r="M147" s="1" t="s">
        <v>108</v>
      </c>
      <c r="N147" s="1" t="s">
        <v>1085</v>
      </c>
      <c r="O147" s="1" t="s">
        <v>1085</v>
      </c>
      <c r="P147" s="1" t="s">
        <v>1095</v>
      </c>
      <c r="Q147" s="1" t="s">
        <v>450</v>
      </c>
      <c r="R147" s="1" t="s">
        <v>1320</v>
      </c>
      <c r="S147" s="1" t="s">
        <v>1373</v>
      </c>
      <c r="T147" s="1" t="s">
        <v>1349</v>
      </c>
      <c r="U147" s="1" t="s">
        <v>1374</v>
      </c>
      <c r="V147" s="1" t="s">
        <v>1374</v>
      </c>
      <c r="W147" s="1" t="s">
        <v>450</v>
      </c>
    </row>
    <row r="148" spans="1:23">
      <c r="A148" s="1" t="s">
        <v>1643</v>
      </c>
      <c r="B148" s="1" t="s">
        <v>1644</v>
      </c>
      <c r="C148" s="1" t="s">
        <v>1316</v>
      </c>
      <c r="D148" s="1" t="s">
        <v>1317</v>
      </c>
      <c r="E148" s="1" t="s">
        <v>1096</v>
      </c>
      <c r="F148" s="1" t="s">
        <v>1346</v>
      </c>
      <c r="G148" s="1" t="s">
        <v>1318</v>
      </c>
      <c r="H148" s="1" t="s">
        <v>1319</v>
      </c>
      <c r="I148" s="1" t="s">
        <v>450</v>
      </c>
      <c r="J148" s="1" t="s">
        <v>450</v>
      </c>
      <c r="K148" s="1" t="s">
        <v>450</v>
      </c>
      <c r="L148" s="1" t="s">
        <v>782</v>
      </c>
      <c r="M148" s="1" t="s">
        <v>108</v>
      </c>
      <c r="N148" s="1" t="s">
        <v>1085</v>
      </c>
      <c r="O148" s="1" t="s">
        <v>1085</v>
      </c>
      <c r="P148" s="1" t="s">
        <v>1097</v>
      </c>
      <c r="Q148" s="1" t="s">
        <v>450</v>
      </c>
      <c r="R148" s="1" t="s">
        <v>1320</v>
      </c>
      <c r="S148" s="1" t="s">
        <v>1373</v>
      </c>
      <c r="T148" s="1" t="s">
        <v>1349</v>
      </c>
      <c r="U148" s="1" t="s">
        <v>1374</v>
      </c>
      <c r="V148" s="1" t="s">
        <v>1374</v>
      </c>
      <c r="W148" s="1" t="s">
        <v>450</v>
      </c>
    </row>
    <row r="149" spans="1:23">
      <c r="A149" s="1" t="s">
        <v>1645</v>
      </c>
      <c r="B149" s="1" t="s">
        <v>1646</v>
      </c>
      <c r="C149" s="1" t="s">
        <v>1316</v>
      </c>
      <c r="D149" s="1" t="s">
        <v>1317</v>
      </c>
      <c r="E149" s="1" t="s">
        <v>1132</v>
      </c>
      <c r="F149" s="1" t="s">
        <v>1346</v>
      </c>
      <c r="G149" s="1" t="s">
        <v>1318</v>
      </c>
      <c r="H149" s="1" t="s">
        <v>1319</v>
      </c>
      <c r="I149" s="1" t="s">
        <v>450</v>
      </c>
      <c r="J149" s="1" t="s">
        <v>450</v>
      </c>
      <c r="K149" s="1" t="s">
        <v>450</v>
      </c>
      <c r="L149" s="1" t="s">
        <v>782</v>
      </c>
      <c r="M149" s="1" t="s">
        <v>108</v>
      </c>
      <c r="N149" s="1" t="s">
        <v>1085</v>
      </c>
      <c r="O149" s="1" t="s">
        <v>1085</v>
      </c>
      <c r="P149" s="1" t="s">
        <v>1133</v>
      </c>
      <c r="Q149" s="1" t="s">
        <v>450</v>
      </c>
      <c r="R149" s="1" t="s">
        <v>1320</v>
      </c>
      <c r="S149" s="1" t="s">
        <v>1348</v>
      </c>
      <c r="T149" s="1" t="s">
        <v>1349</v>
      </c>
      <c r="U149" s="1" t="s">
        <v>1350</v>
      </c>
      <c r="V149" s="1" t="s">
        <v>1350</v>
      </c>
      <c r="W149" s="1" t="s">
        <v>450</v>
      </c>
    </row>
    <row r="150" spans="1:23">
      <c r="A150" s="1" t="s">
        <v>1647</v>
      </c>
      <c r="B150" s="1" t="s">
        <v>1648</v>
      </c>
      <c r="C150" s="1" t="s">
        <v>1316</v>
      </c>
      <c r="D150" s="1" t="s">
        <v>1317</v>
      </c>
      <c r="E150" s="1" t="s">
        <v>1098</v>
      </c>
      <c r="F150" s="1" t="s">
        <v>1346</v>
      </c>
      <c r="G150" s="1" t="s">
        <v>1318</v>
      </c>
      <c r="H150" s="1" t="s">
        <v>1319</v>
      </c>
      <c r="I150" s="1" t="s">
        <v>450</v>
      </c>
      <c r="J150" s="1" t="s">
        <v>450</v>
      </c>
      <c r="K150" s="1" t="s">
        <v>450</v>
      </c>
      <c r="L150" s="1" t="s">
        <v>782</v>
      </c>
      <c r="M150" s="1" t="s">
        <v>108</v>
      </c>
      <c r="N150" s="1" t="s">
        <v>1085</v>
      </c>
      <c r="O150" s="1" t="s">
        <v>1085</v>
      </c>
      <c r="P150" s="1" t="s">
        <v>1099</v>
      </c>
      <c r="Q150" s="1" t="s">
        <v>450</v>
      </c>
      <c r="R150" s="1" t="s">
        <v>1320</v>
      </c>
      <c r="S150" s="1" t="s">
        <v>1373</v>
      </c>
      <c r="T150" s="1" t="s">
        <v>1349</v>
      </c>
      <c r="U150" s="1" t="s">
        <v>1374</v>
      </c>
      <c r="V150" s="1" t="s">
        <v>1374</v>
      </c>
      <c r="W150" s="1" t="s">
        <v>450</v>
      </c>
    </row>
    <row r="151" spans="1:23">
      <c r="A151" s="1" t="s">
        <v>1649</v>
      </c>
      <c r="B151" s="1" t="s">
        <v>1650</v>
      </c>
      <c r="C151" s="1" t="s">
        <v>1316</v>
      </c>
      <c r="D151" s="1" t="s">
        <v>1317</v>
      </c>
      <c r="E151" s="1" t="s">
        <v>1098</v>
      </c>
      <c r="F151" s="1" t="s">
        <v>1346</v>
      </c>
      <c r="G151" s="1" t="s">
        <v>1318</v>
      </c>
      <c r="H151" s="1" t="s">
        <v>1319</v>
      </c>
      <c r="I151" s="1" t="s">
        <v>450</v>
      </c>
      <c r="J151" s="1" t="s">
        <v>450</v>
      </c>
      <c r="K151" s="1" t="s">
        <v>450</v>
      </c>
      <c r="L151" s="1" t="s">
        <v>782</v>
      </c>
      <c r="M151" s="1" t="s">
        <v>108</v>
      </c>
      <c r="N151" s="1" t="s">
        <v>1085</v>
      </c>
      <c r="O151" s="1" t="s">
        <v>1085</v>
      </c>
      <c r="P151" s="1" t="s">
        <v>1099</v>
      </c>
      <c r="Q151" s="1" t="s">
        <v>450</v>
      </c>
      <c r="R151" s="1" t="s">
        <v>1320</v>
      </c>
      <c r="S151" s="1" t="s">
        <v>1348</v>
      </c>
      <c r="T151" s="1" t="s">
        <v>1349</v>
      </c>
      <c r="U151" s="1" t="s">
        <v>1350</v>
      </c>
      <c r="V151" s="1" t="s">
        <v>1350</v>
      </c>
      <c r="W151" s="1" t="s">
        <v>450</v>
      </c>
    </row>
    <row r="152" spans="1:23">
      <c r="A152" s="1" t="s">
        <v>1651</v>
      </c>
      <c r="B152" s="1" t="s">
        <v>1652</v>
      </c>
      <c r="C152" s="1" t="s">
        <v>1316</v>
      </c>
      <c r="D152" s="1" t="s">
        <v>1317</v>
      </c>
      <c r="E152" s="1" t="s">
        <v>1098</v>
      </c>
      <c r="F152" s="1" t="s">
        <v>1346</v>
      </c>
      <c r="G152" s="1" t="s">
        <v>1318</v>
      </c>
      <c r="H152" s="1" t="s">
        <v>1319</v>
      </c>
      <c r="I152" s="1" t="s">
        <v>450</v>
      </c>
      <c r="J152" s="1" t="s">
        <v>450</v>
      </c>
      <c r="K152" s="1" t="s">
        <v>450</v>
      </c>
      <c r="L152" s="1" t="s">
        <v>782</v>
      </c>
      <c r="M152" s="1" t="s">
        <v>108</v>
      </c>
      <c r="N152" s="1" t="s">
        <v>1085</v>
      </c>
      <c r="O152" s="1" t="s">
        <v>1085</v>
      </c>
      <c r="P152" s="1" t="s">
        <v>1099</v>
      </c>
      <c r="Q152" s="1" t="s">
        <v>450</v>
      </c>
      <c r="R152" s="1" t="s">
        <v>1320</v>
      </c>
      <c r="S152" s="1" t="s">
        <v>1373</v>
      </c>
      <c r="T152" s="1" t="s">
        <v>1349</v>
      </c>
      <c r="U152" s="1" t="s">
        <v>1374</v>
      </c>
      <c r="V152" s="1" t="s">
        <v>1374</v>
      </c>
      <c r="W152" s="1" t="s">
        <v>450</v>
      </c>
    </row>
    <row r="153" spans="1:23">
      <c r="A153" s="1" t="s">
        <v>1653</v>
      </c>
      <c r="B153" s="1" t="s">
        <v>1654</v>
      </c>
      <c r="C153" s="1" t="s">
        <v>1316</v>
      </c>
      <c r="D153" s="1" t="s">
        <v>1317</v>
      </c>
      <c r="E153" s="1" t="s">
        <v>1100</v>
      </c>
      <c r="F153" s="1" t="s">
        <v>1346</v>
      </c>
      <c r="G153" s="1" t="s">
        <v>1318</v>
      </c>
      <c r="H153" s="1" t="s">
        <v>1319</v>
      </c>
      <c r="I153" s="1" t="s">
        <v>450</v>
      </c>
      <c r="J153" s="1" t="s">
        <v>450</v>
      </c>
      <c r="K153" s="1" t="s">
        <v>450</v>
      </c>
      <c r="L153" s="1" t="s">
        <v>782</v>
      </c>
      <c r="M153" s="1" t="s">
        <v>108</v>
      </c>
      <c r="N153" s="1" t="s">
        <v>1085</v>
      </c>
      <c r="O153" s="1" t="s">
        <v>1085</v>
      </c>
      <c r="P153" s="1" t="s">
        <v>1101</v>
      </c>
      <c r="Q153" s="1" t="s">
        <v>450</v>
      </c>
      <c r="R153" s="1" t="s">
        <v>1320</v>
      </c>
      <c r="S153" s="1" t="s">
        <v>1373</v>
      </c>
      <c r="T153" s="1" t="s">
        <v>1349</v>
      </c>
      <c r="U153" s="1" t="s">
        <v>1374</v>
      </c>
      <c r="V153" s="1" t="s">
        <v>1374</v>
      </c>
      <c r="W153" s="1" t="s">
        <v>450</v>
      </c>
    </row>
    <row r="154" spans="1:23">
      <c r="A154" s="1" t="s">
        <v>1655</v>
      </c>
      <c r="B154" s="1" t="s">
        <v>1656</v>
      </c>
      <c r="C154" s="1" t="s">
        <v>1316</v>
      </c>
      <c r="D154" s="1" t="s">
        <v>1317</v>
      </c>
      <c r="E154" s="1" t="s">
        <v>1102</v>
      </c>
      <c r="F154" s="1" t="s">
        <v>1346</v>
      </c>
      <c r="G154" s="1" t="s">
        <v>1318</v>
      </c>
      <c r="H154" s="1" t="s">
        <v>1319</v>
      </c>
      <c r="I154" s="1" t="s">
        <v>450</v>
      </c>
      <c r="J154" s="1" t="s">
        <v>450</v>
      </c>
      <c r="K154" s="1" t="s">
        <v>450</v>
      </c>
      <c r="L154" s="1" t="s">
        <v>782</v>
      </c>
      <c r="M154" s="1" t="s">
        <v>108</v>
      </c>
      <c r="N154" s="1" t="s">
        <v>1085</v>
      </c>
      <c r="O154" s="1" t="s">
        <v>1085</v>
      </c>
      <c r="P154" s="1" t="s">
        <v>1103</v>
      </c>
      <c r="Q154" s="1" t="s">
        <v>450</v>
      </c>
      <c r="R154" s="1" t="s">
        <v>1320</v>
      </c>
      <c r="S154" s="1" t="s">
        <v>1348</v>
      </c>
      <c r="T154" s="1" t="s">
        <v>1349</v>
      </c>
      <c r="U154" s="1" t="s">
        <v>1350</v>
      </c>
      <c r="V154" s="1" t="s">
        <v>1350</v>
      </c>
      <c r="W154" s="1" t="s">
        <v>450</v>
      </c>
    </row>
    <row r="155" spans="1:23">
      <c r="A155" s="1" t="s">
        <v>1657</v>
      </c>
      <c r="B155" s="1" t="s">
        <v>1658</v>
      </c>
      <c r="C155" s="1" t="s">
        <v>1316</v>
      </c>
      <c r="D155" s="1" t="s">
        <v>1317</v>
      </c>
      <c r="E155" s="1" t="s">
        <v>1098</v>
      </c>
      <c r="F155" s="1" t="s">
        <v>1346</v>
      </c>
      <c r="G155" s="1" t="s">
        <v>1318</v>
      </c>
      <c r="H155" s="1" t="s">
        <v>1319</v>
      </c>
      <c r="I155" s="1" t="s">
        <v>450</v>
      </c>
      <c r="J155" s="1" t="s">
        <v>450</v>
      </c>
      <c r="K155" s="1" t="s">
        <v>450</v>
      </c>
      <c r="L155" s="1" t="s">
        <v>782</v>
      </c>
      <c r="M155" s="1" t="s">
        <v>108</v>
      </c>
      <c r="N155" s="1" t="s">
        <v>1085</v>
      </c>
      <c r="O155" s="1" t="s">
        <v>1085</v>
      </c>
      <c r="P155" s="1" t="s">
        <v>1099</v>
      </c>
      <c r="Q155" s="1" t="s">
        <v>450</v>
      </c>
      <c r="R155" s="1" t="s">
        <v>1320</v>
      </c>
      <c r="S155" s="1" t="s">
        <v>1366</v>
      </c>
      <c r="T155" s="1" t="s">
        <v>1349</v>
      </c>
      <c r="U155" s="1" t="s">
        <v>1323</v>
      </c>
      <c r="V155" s="1" t="s">
        <v>1323</v>
      </c>
      <c r="W155" s="1" t="s">
        <v>450</v>
      </c>
    </row>
    <row r="156" spans="1:23">
      <c r="A156" s="1" t="s">
        <v>1659</v>
      </c>
      <c r="B156" s="1" t="s">
        <v>1660</v>
      </c>
      <c r="C156" s="1" t="s">
        <v>1316</v>
      </c>
      <c r="D156" s="1" t="s">
        <v>1317</v>
      </c>
      <c r="E156" s="1" t="s">
        <v>1107</v>
      </c>
      <c r="F156" s="1" t="s">
        <v>1346</v>
      </c>
      <c r="G156" s="1" t="s">
        <v>1318</v>
      </c>
      <c r="H156" s="1" t="s">
        <v>1319</v>
      </c>
      <c r="I156" s="1" t="s">
        <v>450</v>
      </c>
      <c r="J156" s="1" t="s">
        <v>450</v>
      </c>
      <c r="K156" s="1" t="s">
        <v>450</v>
      </c>
      <c r="L156" s="1" t="s">
        <v>782</v>
      </c>
      <c r="M156" s="1" t="s">
        <v>108</v>
      </c>
      <c r="N156" s="1" t="s">
        <v>1106</v>
      </c>
      <c r="O156" s="1" t="s">
        <v>1106</v>
      </c>
      <c r="P156" s="1" t="s">
        <v>1108</v>
      </c>
      <c r="Q156" s="1" t="s">
        <v>450</v>
      </c>
      <c r="R156" s="1" t="s">
        <v>1320</v>
      </c>
      <c r="S156" s="1" t="s">
        <v>1348</v>
      </c>
      <c r="T156" s="1" t="s">
        <v>1349</v>
      </c>
      <c r="U156" s="1" t="s">
        <v>1350</v>
      </c>
      <c r="V156" s="1" t="s">
        <v>1350</v>
      </c>
      <c r="W156" s="1" t="s">
        <v>450</v>
      </c>
    </row>
    <row r="157" spans="1:23">
      <c r="A157" s="1" t="s">
        <v>1661</v>
      </c>
      <c r="B157" s="1" t="s">
        <v>1662</v>
      </c>
      <c r="C157" s="1" t="s">
        <v>1316</v>
      </c>
      <c r="D157" s="1" t="s">
        <v>1317</v>
      </c>
      <c r="E157" s="1" t="s">
        <v>1111</v>
      </c>
      <c r="F157" s="1" t="s">
        <v>1346</v>
      </c>
      <c r="G157" s="1" t="s">
        <v>1318</v>
      </c>
      <c r="H157" s="1" t="s">
        <v>1319</v>
      </c>
      <c r="I157" s="1" t="s">
        <v>450</v>
      </c>
      <c r="J157" s="1" t="s">
        <v>450</v>
      </c>
      <c r="K157" s="1" t="s">
        <v>450</v>
      </c>
      <c r="L157" s="1" t="s">
        <v>782</v>
      </c>
      <c r="M157" s="1" t="s">
        <v>108</v>
      </c>
      <c r="N157" s="1" t="s">
        <v>1106</v>
      </c>
      <c r="O157" s="1" t="s">
        <v>1106</v>
      </c>
      <c r="P157" s="1" t="s">
        <v>1112</v>
      </c>
      <c r="Q157" s="1" t="s">
        <v>450</v>
      </c>
      <c r="R157" s="1" t="s">
        <v>1320</v>
      </c>
      <c r="S157" s="1" t="s">
        <v>1373</v>
      </c>
      <c r="T157" s="1" t="s">
        <v>1349</v>
      </c>
      <c r="U157" s="1" t="s">
        <v>1374</v>
      </c>
      <c r="V157" s="1" t="s">
        <v>1374</v>
      </c>
      <c r="W157" s="1" t="s">
        <v>450</v>
      </c>
    </row>
    <row r="158" spans="1:23">
      <c r="A158" s="1" t="s">
        <v>1663</v>
      </c>
      <c r="B158" s="1" t="s">
        <v>1664</v>
      </c>
      <c r="C158" s="1" t="s">
        <v>1316</v>
      </c>
      <c r="D158" s="1" t="s">
        <v>1317</v>
      </c>
      <c r="E158" s="1" t="s">
        <v>1125</v>
      </c>
      <c r="F158" s="1" t="s">
        <v>1346</v>
      </c>
      <c r="G158" s="1" t="s">
        <v>1318</v>
      </c>
      <c r="H158" s="1" t="s">
        <v>1319</v>
      </c>
      <c r="I158" s="1" t="s">
        <v>450</v>
      </c>
      <c r="J158" s="1" t="s">
        <v>450</v>
      </c>
      <c r="K158" s="1" t="s">
        <v>450</v>
      </c>
      <c r="L158" s="1" t="s">
        <v>782</v>
      </c>
      <c r="M158" s="1" t="s">
        <v>108</v>
      </c>
      <c r="N158" s="1" t="s">
        <v>1106</v>
      </c>
      <c r="O158" s="1" t="s">
        <v>1106</v>
      </c>
      <c r="P158" s="1" t="s">
        <v>1126</v>
      </c>
      <c r="Q158" s="1" t="s">
        <v>450</v>
      </c>
      <c r="R158" s="1" t="s">
        <v>1320</v>
      </c>
      <c r="S158" s="1" t="s">
        <v>1326</v>
      </c>
      <c r="T158" s="1" t="s">
        <v>1349</v>
      </c>
      <c r="U158" s="1" t="s">
        <v>1328</v>
      </c>
      <c r="V158" s="1" t="s">
        <v>1328</v>
      </c>
      <c r="W158" s="1" t="s">
        <v>450</v>
      </c>
    </row>
    <row r="159" spans="1:23">
      <c r="A159" s="1" t="s">
        <v>1665</v>
      </c>
      <c r="B159" s="1" t="s">
        <v>1666</v>
      </c>
      <c r="C159" s="1" t="s">
        <v>1316</v>
      </c>
      <c r="D159" s="1" t="s">
        <v>1317</v>
      </c>
      <c r="E159" s="1" t="s">
        <v>1123</v>
      </c>
      <c r="F159" s="1" t="s">
        <v>1346</v>
      </c>
      <c r="G159" s="1" t="s">
        <v>1318</v>
      </c>
      <c r="H159" s="1" t="s">
        <v>1319</v>
      </c>
      <c r="I159" s="1" t="s">
        <v>450</v>
      </c>
      <c r="J159" s="1" t="s">
        <v>450</v>
      </c>
      <c r="K159" s="1" t="s">
        <v>450</v>
      </c>
      <c r="L159" s="1" t="s">
        <v>782</v>
      </c>
      <c r="M159" s="1" t="s">
        <v>108</v>
      </c>
      <c r="N159" s="1" t="s">
        <v>1106</v>
      </c>
      <c r="O159" s="1" t="s">
        <v>1106</v>
      </c>
      <c r="P159" s="1" t="s">
        <v>1124</v>
      </c>
      <c r="Q159" s="1" t="s">
        <v>450</v>
      </c>
      <c r="R159" s="1" t="s">
        <v>1320</v>
      </c>
      <c r="S159" s="1" t="s">
        <v>1366</v>
      </c>
      <c r="T159" s="1" t="s">
        <v>1349</v>
      </c>
      <c r="U159" s="1" t="s">
        <v>1323</v>
      </c>
      <c r="V159" s="1" t="s">
        <v>1323</v>
      </c>
      <c r="W159" s="1" t="s">
        <v>450</v>
      </c>
    </row>
    <row r="160" spans="1:23">
      <c r="A160" s="1" t="s">
        <v>1667</v>
      </c>
      <c r="B160" s="1" t="s">
        <v>1668</v>
      </c>
      <c r="C160" s="1" t="s">
        <v>1316</v>
      </c>
      <c r="D160" s="1" t="s">
        <v>1317</v>
      </c>
      <c r="E160" s="1" t="s">
        <v>1669</v>
      </c>
      <c r="F160" s="1" t="s">
        <v>1346</v>
      </c>
      <c r="G160" s="1" t="s">
        <v>1318</v>
      </c>
      <c r="H160" s="1" t="s">
        <v>1319</v>
      </c>
      <c r="I160" s="1" t="s">
        <v>450</v>
      </c>
      <c r="J160" s="1" t="s">
        <v>450</v>
      </c>
      <c r="K160" s="1" t="s">
        <v>450</v>
      </c>
      <c r="L160" s="1" t="s">
        <v>782</v>
      </c>
      <c r="M160" s="1" t="s">
        <v>108</v>
      </c>
      <c r="N160" s="1" t="s">
        <v>1106</v>
      </c>
      <c r="O160" s="1" t="s">
        <v>1114</v>
      </c>
      <c r="P160" s="1" t="s">
        <v>450</v>
      </c>
      <c r="Q160" s="1" t="s">
        <v>450</v>
      </c>
      <c r="R160" s="1" t="s">
        <v>1320</v>
      </c>
      <c r="S160" s="1" t="s">
        <v>1373</v>
      </c>
      <c r="T160" s="1" t="s">
        <v>1349</v>
      </c>
      <c r="U160" s="1" t="s">
        <v>1374</v>
      </c>
      <c r="V160" s="1" t="s">
        <v>1374</v>
      </c>
      <c r="W160" s="1" t="s">
        <v>450</v>
      </c>
    </row>
    <row r="161" spans="1:23">
      <c r="A161" s="1" t="s">
        <v>1670</v>
      </c>
      <c r="B161" s="1" t="s">
        <v>1671</v>
      </c>
      <c r="C161" s="1" t="s">
        <v>1316</v>
      </c>
      <c r="D161" s="1" t="s">
        <v>1317</v>
      </c>
      <c r="E161" s="1" t="s">
        <v>1672</v>
      </c>
      <c r="F161" s="1" t="s">
        <v>1346</v>
      </c>
      <c r="G161" s="1" t="s">
        <v>1318</v>
      </c>
      <c r="H161" s="1" t="s">
        <v>1319</v>
      </c>
      <c r="I161" s="1" t="s">
        <v>450</v>
      </c>
      <c r="J161" s="1" t="s">
        <v>450</v>
      </c>
      <c r="K161" s="1" t="s">
        <v>450</v>
      </c>
      <c r="L161" s="1" t="s">
        <v>782</v>
      </c>
      <c r="M161" s="1" t="s">
        <v>108</v>
      </c>
      <c r="N161" s="1" t="s">
        <v>1106</v>
      </c>
      <c r="O161" s="1" t="s">
        <v>1118</v>
      </c>
      <c r="P161" s="1" t="s">
        <v>450</v>
      </c>
      <c r="Q161" s="1" t="s">
        <v>450</v>
      </c>
      <c r="R161" s="1" t="s">
        <v>1320</v>
      </c>
      <c r="S161" s="1" t="s">
        <v>1373</v>
      </c>
      <c r="T161" s="1" t="s">
        <v>1349</v>
      </c>
      <c r="U161" s="1" t="s">
        <v>1374</v>
      </c>
      <c r="V161" s="1" t="s">
        <v>1374</v>
      </c>
      <c r="W161" s="1" t="s">
        <v>450</v>
      </c>
    </row>
    <row r="162" spans="1:23">
      <c r="A162" s="1" t="s">
        <v>1673</v>
      </c>
      <c r="B162" s="1" t="s">
        <v>1674</v>
      </c>
      <c r="C162" s="1" t="s">
        <v>1316</v>
      </c>
      <c r="D162" s="1" t="s">
        <v>1317</v>
      </c>
      <c r="E162" s="1" t="s">
        <v>1119</v>
      </c>
      <c r="F162" s="1" t="s">
        <v>1346</v>
      </c>
      <c r="G162" s="1" t="s">
        <v>1318</v>
      </c>
      <c r="H162" s="1" t="s">
        <v>1319</v>
      </c>
      <c r="I162" s="1" t="s">
        <v>450</v>
      </c>
      <c r="J162" s="1" t="s">
        <v>450</v>
      </c>
      <c r="K162" s="1" t="s">
        <v>450</v>
      </c>
      <c r="L162" s="1" t="s">
        <v>782</v>
      </c>
      <c r="M162" s="1" t="s">
        <v>108</v>
      </c>
      <c r="N162" s="1" t="s">
        <v>1106</v>
      </c>
      <c r="O162" s="1" t="s">
        <v>1106</v>
      </c>
      <c r="P162" s="1" t="s">
        <v>1120</v>
      </c>
      <c r="Q162" s="1" t="s">
        <v>450</v>
      </c>
      <c r="R162" s="1" t="s">
        <v>1320</v>
      </c>
      <c r="S162" s="1" t="s">
        <v>1373</v>
      </c>
      <c r="T162" s="1" t="s">
        <v>1349</v>
      </c>
      <c r="U162" s="1" t="s">
        <v>1374</v>
      </c>
      <c r="V162" s="1" t="s">
        <v>1374</v>
      </c>
      <c r="W162" s="1" t="s">
        <v>450</v>
      </c>
    </row>
    <row r="163" spans="1:23">
      <c r="A163" s="1" t="s">
        <v>1675</v>
      </c>
      <c r="B163" s="1" t="s">
        <v>1676</v>
      </c>
      <c r="C163" s="1" t="s">
        <v>1316</v>
      </c>
      <c r="D163" s="1" t="s">
        <v>1317</v>
      </c>
      <c r="E163" s="1" t="s">
        <v>1677</v>
      </c>
      <c r="F163" s="1" t="s">
        <v>1346</v>
      </c>
      <c r="G163" s="1" t="s">
        <v>1318</v>
      </c>
      <c r="H163" s="1" t="s">
        <v>1319</v>
      </c>
      <c r="I163" s="1" t="s">
        <v>450</v>
      </c>
      <c r="J163" s="1" t="s">
        <v>450</v>
      </c>
      <c r="K163" s="1" t="s">
        <v>450</v>
      </c>
      <c r="L163" s="1" t="s">
        <v>782</v>
      </c>
      <c r="M163" s="1" t="s">
        <v>108</v>
      </c>
      <c r="N163" s="1" t="s">
        <v>1106</v>
      </c>
      <c r="O163" s="1" t="s">
        <v>1122</v>
      </c>
      <c r="P163" s="1" t="s">
        <v>450</v>
      </c>
      <c r="Q163" s="1" t="s">
        <v>450</v>
      </c>
      <c r="R163" s="1" t="s">
        <v>1320</v>
      </c>
      <c r="S163" s="1" t="s">
        <v>1373</v>
      </c>
      <c r="T163" s="1" t="s">
        <v>1349</v>
      </c>
      <c r="U163" s="1" t="s">
        <v>1374</v>
      </c>
      <c r="V163" s="1" t="s">
        <v>1374</v>
      </c>
      <c r="W163" s="1" t="s">
        <v>450</v>
      </c>
    </row>
    <row r="164" spans="1:23">
      <c r="A164" s="1" t="s">
        <v>1678</v>
      </c>
      <c r="B164" s="1" t="s">
        <v>1679</v>
      </c>
      <c r="C164" s="1" t="s">
        <v>1316</v>
      </c>
      <c r="D164" s="1" t="s">
        <v>1317</v>
      </c>
      <c r="E164" s="1" t="s">
        <v>1125</v>
      </c>
      <c r="F164" s="1" t="s">
        <v>1346</v>
      </c>
      <c r="G164" s="1" t="s">
        <v>1318</v>
      </c>
      <c r="H164" s="1" t="s">
        <v>1319</v>
      </c>
      <c r="I164" s="1" t="s">
        <v>450</v>
      </c>
      <c r="J164" s="1" t="s">
        <v>450</v>
      </c>
      <c r="K164" s="1" t="s">
        <v>450</v>
      </c>
      <c r="L164" s="1" t="s">
        <v>782</v>
      </c>
      <c r="M164" s="1" t="s">
        <v>108</v>
      </c>
      <c r="N164" s="1" t="s">
        <v>1106</v>
      </c>
      <c r="O164" s="1" t="s">
        <v>1106</v>
      </c>
      <c r="P164" s="1" t="s">
        <v>1126</v>
      </c>
      <c r="Q164" s="1" t="s">
        <v>450</v>
      </c>
      <c r="R164" s="1" t="s">
        <v>1320</v>
      </c>
      <c r="S164" s="1" t="s">
        <v>1366</v>
      </c>
      <c r="T164" s="1" t="s">
        <v>1349</v>
      </c>
      <c r="U164" s="1" t="s">
        <v>1323</v>
      </c>
      <c r="V164" s="1" t="s">
        <v>1323</v>
      </c>
      <c r="W164" s="1" t="s">
        <v>450</v>
      </c>
    </row>
    <row r="165" spans="1:23">
      <c r="A165" s="1" t="s">
        <v>1680</v>
      </c>
      <c r="B165" s="1" t="s">
        <v>1681</v>
      </c>
      <c r="C165" s="1" t="s">
        <v>1316</v>
      </c>
      <c r="D165" s="1" t="s">
        <v>1317</v>
      </c>
      <c r="E165" s="1" t="s">
        <v>1127</v>
      </c>
      <c r="F165" s="1" t="s">
        <v>1346</v>
      </c>
      <c r="G165" s="1" t="s">
        <v>1318</v>
      </c>
      <c r="H165" s="1" t="s">
        <v>1319</v>
      </c>
      <c r="I165" s="1" t="s">
        <v>450</v>
      </c>
      <c r="J165" s="1" t="s">
        <v>450</v>
      </c>
      <c r="K165" s="1" t="s">
        <v>450</v>
      </c>
      <c r="L165" s="1" t="s">
        <v>782</v>
      </c>
      <c r="M165" s="1" t="s">
        <v>108</v>
      </c>
      <c r="N165" s="1" t="s">
        <v>1106</v>
      </c>
      <c r="O165" s="1" t="s">
        <v>1106</v>
      </c>
      <c r="P165" s="1" t="s">
        <v>1128</v>
      </c>
      <c r="Q165" s="1" t="s">
        <v>450</v>
      </c>
      <c r="R165" s="1" t="s">
        <v>1320</v>
      </c>
      <c r="S165" s="1" t="s">
        <v>1326</v>
      </c>
      <c r="T165" s="1" t="s">
        <v>1349</v>
      </c>
      <c r="U165" s="1" t="s">
        <v>1328</v>
      </c>
      <c r="V165" s="1" t="s">
        <v>1328</v>
      </c>
      <c r="W165" s="1" t="s">
        <v>450</v>
      </c>
    </row>
    <row r="166" spans="1:23">
      <c r="A166" s="1" t="s">
        <v>1682</v>
      </c>
      <c r="B166" s="1" t="s">
        <v>1683</v>
      </c>
      <c r="C166" s="1" t="s">
        <v>1316</v>
      </c>
      <c r="D166" s="1" t="s">
        <v>1317</v>
      </c>
      <c r="E166" s="1" t="s">
        <v>1127</v>
      </c>
      <c r="F166" s="1" t="s">
        <v>1346</v>
      </c>
      <c r="G166" s="1" t="s">
        <v>1318</v>
      </c>
      <c r="H166" s="1" t="s">
        <v>1319</v>
      </c>
      <c r="I166" s="1" t="s">
        <v>450</v>
      </c>
      <c r="J166" s="1" t="s">
        <v>450</v>
      </c>
      <c r="K166" s="1" t="s">
        <v>450</v>
      </c>
      <c r="L166" s="1" t="s">
        <v>782</v>
      </c>
      <c r="M166" s="1" t="s">
        <v>108</v>
      </c>
      <c r="N166" s="1" t="s">
        <v>1106</v>
      </c>
      <c r="O166" s="1" t="s">
        <v>1106</v>
      </c>
      <c r="P166" s="1" t="s">
        <v>1128</v>
      </c>
      <c r="Q166" s="1" t="s">
        <v>450</v>
      </c>
      <c r="R166" s="1" t="s">
        <v>1320</v>
      </c>
      <c r="S166" s="1" t="s">
        <v>1373</v>
      </c>
      <c r="T166" s="1" t="s">
        <v>1349</v>
      </c>
      <c r="U166" s="1" t="s">
        <v>1374</v>
      </c>
      <c r="V166" s="1" t="s">
        <v>1374</v>
      </c>
      <c r="W166" s="1" t="s">
        <v>450</v>
      </c>
    </row>
    <row r="167" spans="1:23">
      <c r="A167" s="1" t="s">
        <v>1684</v>
      </c>
      <c r="B167" s="1" t="s">
        <v>1685</v>
      </c>
      <c r="C167" s="1" t="s">
        <v>1316</v>
      </c>
      <c r="D167" s="1" t="s">
        <v>1317</v>
      </c>
      <c r="E167" s="1" t="s">
        <v>1104</v>
      </c>
      <c r="F167" s="1" t="s">
        <v>1346</v>
      </c>
      <c r="G167" s="1" t="s">
        <v>1318</v>
      </c>
      <c r="H167" s="1" t="s">
        <v>1319</v>
      </c>
      <c r="I167" s="1" t="s">
        <v>450</v>
      </c>
      <c r="J167" s="1" t="s">
        <v>450</v>
      </c>
      <c r="K167" s="1" t="s">
        <v>450</v>
      </c>
      <c r="L167" s="1" t="s">
        <v>782</v>
      </c>
      <c r="M167" s="1" t="s">
        <v>108</v>
      </c>
      <c r="N167" s="1" t="s">
        <v>1106</v>
      </c>
      <c r="O167" s="1" t="s">
        <v>1106</v>
      </c>
      <c r="P167" s="1" t="s">
        <v>1105</v>
      </c>
      <c r="Q167" s="1" t="s">
        <v>450</v>
      </c>
      <c r="R167" s="1" t="s">
        <v>1320</v>
      </c>
      <c r="S167" s="1" t="s">
        <v>1373</v>
      </c>
      <c r="T167" s="1" t="s">
        <v>1349</v>
      </c>
      <c r="U167" s="1" t="s">
        <v>1374</v>
      </c>
      <c r="V167" s="1" t="s">
        <v>1374</v>
      </c>
      <c r="W167" s="1" t="s">
        <v>450</v>
      </c>
    </row>
    <row r="168" spans="1:23">
      <c r="A168" s="1" t="s">
        <v>1686</v>
      </c>
      <c r="B168" s="1" t="s">
        <v>1687</v>
      </c>
      <c r="C168" s="1" t="s">
        <v>1316</v>
      </c>
      <c r="D168" s="1" t="s">
        <v>1317</v>
      </c>
      <c r="E168" s="1" t="s">
        <v>1125</v>
      </c>
      <c r="F168" s="1" t="s">
        <v>1346</v>
      </c>
      <c r="G168" s="1" t="s">
        <v>1318</v>
      </c>
      <c r="H168" s="1" t="s">
        <v>1319</v>
      </c>
      <c r="I168" s="1" t="s">
        <v>450</v>
      </c>
      <c r="J168" s="1" t="s">
        <v>450</v>
      </c>
      <c r="K168" s="1" t="s">
        <v>450</v>
      </c>
      <c r="L168" s="1" t="s">
        <v>782</v>
      </c>
      <c r="M168" s="1" t="s">
        <v>108</v>
      </c>
      <c r="N168" s="1" t="s">
        <v>1106</v>
      </c>
      <c r="O168" s="1" t="s">
        <v>1106</v>
      </c>
      <c r="P168" s="1" t="s">
        <v>1126</v>
      </c>
      <c r="Q168" s="1" t="s">
        <v>450</v>
      </c>
      <c r="R168" s="1" t="s">
        <v>1320</v>
      </c>
      <c r="S168" s="1" t="s">
        <v>1348</v>
      </c>
      <c r="T168" s="1" t="s">
        <v>1349</v>
      </c>
      <c r="U168" s="1" t="s">
        <v>1350</v>
      </c>
      <c r="V168" s="1" t="s">
        <v>1350</v>
      </c>
      <c r="W168" s="1" t="s">
        <v>450</v>
      </c>
    </row>
    <row r="169" spans="1:23">
      <c r="A169" s="1" t="s">
        <v>1688</v>
      </c>
      <c r="B169" s="1" t="s">
        <v>1689</v>
      </c>
      <c r="C169" s="1" t="s">
        <v>1316</v>
      </c>
      <c r="D169" s="1" t="s">
        <v>1317</v>
      </c>
      <c r="E169" s="1" t="s">
        <v>1690</v>
      </c>
      <c r="F169" s="1" t="s">
        <v>1346</v>
      </c>
      <c r="G169" s="1" t="s">
        <v>1318</v>
      </c>
      <c r="H169" s="1" t="s">
        <v>1319</v>
      </c>
      <c r="I169" s="1" t="s">
        <v>450</v>
      </c>
      <c r="J169" s="1" t="s">
        <v>450</v>
      </c>
      <c r="K169" s="1" t="s">
        <v>450</v>
      </c>
      <c r="L169" s="1" t="s">
        <v>782</v>
      </c>
      <c r="M169" s="1" t="s">
        <v>108</v>
      </c>
      <c r="N169" s="1" t="s">
        <v>1160</v>
      </c>
      <c r="O169" s="1" t="s">
        <v>1691</v>
      </c>
      <c r="P169" s="1" t="s">
        <v>450</v>
      </c>
      <c r="Q169" s="1" t="s">
        <v>450</v>
      </c>
      <c r="R169" s="1" t="s">
        <v>1320</v>
      </c>
      <c r="S169" s="1" t="s">
        <v>1373</v>
      </c>
      <c r="T169" s="1" t="s">
        <v>1349</v>
      </c>
      <c r="U169" s="1" t="s">
        <v>1374</v>
      </c>
      <c r="V169" s="1" t="s">
        <v>1374</v>
      </c>
      <c r="W169" s="1" t="s">
        <v>450</v>
      </c>
    </row>
    <row r="170" spans="1:23">
      <c r="A170" s="1" t="s">
        <v>1692</v>
      </c>
      <c r="B170" s="1" t="s">
        <v>1693</v>
      </c>
      <c r="C170" s="1" t="s">
        <v>1316</v>
      </c>
      <c r="D170" s="1" t="s">
        <v>1317</v>
      </c>
      <c r="E170" s="1" t="s">
        <v>1694</v>
      </c>
      <c r="F170" s="1" t="s">
        <v>1346</v>
      </c>
      <c r="G170" s="1" t="s">
        <v>1318</v>
      </c>
      <c r="H170" s="1" t="s">
        <v>1319</v>
      </c>
      <c r="I170" s="1" t="s">
        <v>450</v>
      </c>
      <c r="J170" s="1" t="s">
        <v>450</v>
      </c>
      <c r="K170" s="1" t="s">
        <v>450</v>
      </c>
      <c r="L170" s="1" t="s">
        <v>782</v>
      </c>
      <c r="M170" s="1" t="s">
        <v>108</v>
      </c>
      <c r="N170" s="1" t="s">
        <v>884</v>
      </c>
      <c r="O170" s="1" t="s">
        <v>888</v>
      </c>
      <c r="P170" s="1" t="s">
        <v>450</v>
      </c>
      <c r="Q170" s="1" t="s">
        <v>450</v>
      </c>
      <c r="R170" s="1" t="s">
        <v>1347</v>
      </c>
      <c r="S170" s="1" t="s">
        <v>1348</v>
      </c>
      <c r="T170" s="1" t="s">
        <v>1349</v>
      </c>
      <c r="U170" s="1" t="s">
        <v>1350</v>
      </c>
      <c r="V170" s="1" t="s">
        <v>1350</v>
      </c>
      <c r="W170" s="1" t="s">
        <v>450</v>
      </c>
    </row>
    <row r="171" spans="1:23">
      <c r="A171" s="1" t="s">
        <v>1695</v>
      </c>
      <c r="B171" s="1" t="s">
        <v>1696</v>
      </c>
      <c r="C171" s="1" t="s">
        <v>1316</v>
      </c>
      <c r="D171" s="1" t="s">
        <v>1317</v>
      </c>
      <c r="E171" s="1" t="s">
        <v>1694</v>
      </c>
      <c r="F171" s="1" t="s">
        <v>1346</v>
      </c>
      <c r="G171" s="1" t="s">
        <v>1318</v>
      </c>
      <c r="H171" s="1" t="s">
        <v>1319</v>
      </c>
      <c r="I171" s="1" t="s">
        <v>450</v>
      </c>
      <c r="J171" s="1" t="s">
        <v>450</v>
      </c>
      <c r="K171" s="1" t="s">
        <v>450</v>
      </c>
      <c r="L171" s="1" t="s">
        <v>782</v>
      </c>
      <c r="M171" s="1" t="s">
        <v>108</v>
      </c>
      <c r="N171" s="1" t="s">
        <v>884</v>
      </c>
      <c r="O171" s="1" t="s">
        <v>888</v>
      </c>
      <c r="P171" s="1" t="s">
        <v>450</v>
      </c>
      <c r="Q171" s="1" t="s">
        <v>450</v>
      </c>
      <c r="R171" s="1" t="s">
        <v>1347</v>
      </c>
      <c r="S171" s="1" t="s">
        <v>1326</v>
      </c>
      <c r="T171" s="1" t="s">
        <v>1349</v>
      </c>
      <c r="U171" s="1" t="s">
        <v>1328</v>
      </c>
      <c r="V171" s="1" t="s">
        <v>1328</v>
      </c>
      <c r="W171" s="1" t="s">
        <v>450</v>
      </c>
    </row>
    <row r="172" spans="1:23">
      <c r="A172" s="1" t="s">
        <v>1697</v>
      </c>
      <c r="B172" s="1" t="s">
        <v>1698</v>
      </c>
      <c r="C172" s="1" t="s">
        <v>1316</v>
      </c>
      <c r="D172" s="1" t="s">
        <v>1317</v>
      </c>
      <c r="E172" s="1" t="s">
        <v>1694</v>
      </c>
      <c r="F172" s="1" t="s">
        <v>1346</v>
      </c>
      <c r="G172" s="1" t="s">
        <v>1318</v>
      </c>
      <c r="H172" s="1" t="s">
        <v>1319</v>
      </c>
      <c r="I172" s="1" t="s">
        <v>450</v>
      </c>
      <c r="J172" s="1" t="s">
        <v>450</v>
      </c>
      <c r="K172" s="1" t="s">
        <v>450</v>
      </c>
      <c r="L172" s="1" t="s">
        <v>782</v>
      </c>
      <c r="M172" s="1" t="s">
        <v>108</v>
      </c>
      <c r="N172" s="1" t="s">
        <v>884</v>
      </c>
      <c r="O172" s="1" t="s">
        <v>888</v>
      </c>
      <c r="P172" s="1" t="s">
        <v>450</v>
      </c>
      <c r="Q172" s="1" t="s">
        <v>450</v>
      </c>
      <c r="R172" s="1" t="s">
        <v>1347</v>
      </c>
      <c r="S172" s="1" t="s">
        <v>1366</v>
      </c>
      <c r="T172" s="1" t="s">
        <v>1349</v>
      </c>
      <c r="U172" s="1" t="s">
        <v>1323</v>
      </c>
      <c r="V172" s="1" t="s">
        <v>1323</v>
      </c>
      <c r="W172" s="1" t="s">
        <v>450</v>
      </c>
    </row>
    <row r="173" spans="1:23">
      <c r="A173" s="1" t="s">
        <v>1699</v>
      </c>
      <c r="B173" s="1" t="s">
        <v>1700</v>
      </c>
      <c r="C173" s="1" t="s">
        <v>1316</v>
      </c>
      <c r="D173" s="1" t="s">
        <v>1317</v>
      </c>
      <c r="E173" s="1" t="s">
        <v>1332</v>
      </c>
      <c r="F173" s="1" t="s">
        <v>1346</v>
      </c>
      <c r="G173" s="1" t="s">
        <v>1318</v>
      </c>
      <c r="H173" s="1" t="s">
        <v>1319</v>
      </c>
      <c r="I173" s="1" t="s">
        <v>450</v>
      </c>
      <c r="J173" s="1" t="s">
        <v>450</v>
      </c>
      <c r="K173" s="1" t="s">
        <v>450</v>
      </c>
      <c r="L173" s="1" t="s">
        <v>782</v>
      </c>
      <c r="M173" s="1" t="s">
        <v>108</v>
      </c>
      <c r="N173" s="1" t="s">
        <v>884</v>
      </c>
      <c r="O173" s="1" t="s">
        <v>885</v>
      </c>
      <c r="P173" s="1" t="s">
        <v>450</v>
      </c>
      <c r="Q173" s="1" t="s">
        <v>450</v>
      </c>
      <c r="R173" s="1" t="s">
        <v>1347</v>
      </c>
      <c r="S173" s="1" t="s">
        <v>1348</v>
      </c>
      <c r="T173" s="1" t="s">
        <v>1349</v>
      </c>
      <c r="U173" s="1" t="s">
        <v>1350</v>
      </c>
      <c r="V173" s="1" t="s">
        <v>1350</v>
      </c>
      <c r="W173" s="1" t="s">
        <v>450</v>
      </c>
    </row>
    <row r="174" spans="1:23">
      <c r="A174" s="1" t="s">
        <v>1701</v>
      </c>
      <c r="B174" s="1" t="s">
        <v>1702</v>
      </c>
      <c r="C174" s="1" t="s">
        <v>1316</v>
      </c>
      <c r="D174" s="1" t="s">
        <v>1317</v>
      </c>
      <c r="E174" s="1" t="s">
        <v>1332</v>
      </c>
      <c r="F174" s="1" t="s">
        <v>1346</v>
      </c>
      <c r="G174" s="1" t="s">
        <v>1318</v>
      </c>
      <c r="H174" s="1" t="s">
        <v>1319</v>
      </c>
      <c r="I174" s="1" t="s">
        <v>450</v>
      </c>
      <c r="J174" s="1" t="s">
        <v>450</v>
      </c>
      <c r="K174" s="1" t="s">
        <v>450</v>
      </c>
      <c r="L174" s="1" t="s">
        <v>782</v>
      </c>
      <c r="M174" s="1" t="s">
        <v>108</v>
      </c>
      <c r="N174" s="1" t="s">
        <v>884</v>
      </c>
      <c r="O174" s="1" t="s">
        <v>885</v>
      </c>
      <c r="P174" s="1" t="s">
        <v>450</v>
      </c>
      <c r="Q174" s="1" t="s">
        <v>450</v>
      </c>
      <c r="R174" s="1" t="s">
        <v>1347</v>
      </c>
      <c r="S174" s="1" t="s">
        <v>1348</v>
      </c>
      <c r="T174" s="1" t="s">
        <v>1349</v>
      </c>
      <c r="U174" s="1" t="s">
        <v>1350</v>
      </c>
      <c r="V174" s="1" t="s">
        <v>1350</v>
      </c>
      <c r="W174" s="1" t="s">
        <v>450</v>
      </c>
    </row>
    <row r="175" spans="1:23">
      <c r="A175" s="1" t="s">
        <v>1703</v>
      </c>
      <c r="B175" s="1" t="s">
        <v>1704</v>
      </c>
      <c r="C175" s="1" t="s">
        <v>1316</v>
      </c>
      <c r="D175" s="1" t="s">
        <v>1317</v>
      </c>
      <c r="E175" s="1" t="s">
        <v>1332</v>
      </c>
      <c r="F175" s="1" t="s">
        <v>1346</v>
      </c>
      <c r="G175" s="1" t="s">
        <v>1318</v>
      </c>
      <c r="H175" s="1" t="s">
        <v>1319</v>
      </c>
      <c r="I175" s="1" t="s">
        <v>450</v>
      </c>
      <c r="J175" s="1" t="s">
        <v>450</v>
      </c>
      <c r="K175" s="1" t="s">
        <v>450</v>
      </c>
      <c r="L175" s="1" t="s">
        <v>782</v>
      </c>
      <c r="M175" s="1" t="s">
        <v>108</v>
      </c>
      <c r="N175" s="1" t="s">
        <v>884</v>
      </c>
      <c r="O175" s="1" t="s">
        <v>885</v>
      </c>
      <c r="P175" s="1" t="s">
        <v>450</v>
      </c>
      <c r="Q175" s="1" t="s">
        <v>450</v>
      </c>
      <c r="R175" s="1" t="s">
        <v>1347</v>
      </c>
      <c r="S175" s="1" t="s">
        <v>1366</v>
      </c>
      <c r="T175" s="1" t="s">
        <v>1349</v>
      </c>
      <c r="U175" s="1" t="s">
        <v>1323</v>
      </c>
      <c r="V175" s="1" t="s">
        <v>1323</v>
      </c>
      <c r="W175" s="1" t="s">
        <v>450</v>
      </c>
    </row>
    <row r="176" spans="1:23">
      <c r="A176" s="1" t="s">
        <v>1705</v>
      </c>
      <c r="B176" s="1" t="s">
        <v>1706</v>
      </c>
      <c r="C176" s="1" t="s">
        <v>1316</v>
      </c>
      <c r="D176" s="1" t="s">
        <v>1317</v>
      </c>
      <c r="E176" s="1" t="s">
        <v>1332</v>
      </c>
      <c r="F176" s="1" t="s">
        <v>1346</v>
      </c>
      <c r="G176" s="1" t="s">
        <v>1318</v>
      </c>
      <c r="H176" s="1" t="s">
        <v>1319</v>
      </c>
      <c r="I176" s="1" t="s">
        <v>450</v>
      </c>
      <c r="J176" s="1" t="s">
        <v>450</v>
      </c>
      <c r="K176" s="1" t="s">
        <v>450</v>
      </c>
      <c r="L176" s="1" t="s">
        <v>782</v>
      </c>
      <c r="M176" s="1" t="s">
        <v>108</v>
      </c>
      <c r="N176" s="1" t="s">
        <v>884</v>
      </c>
      <c r="O176" s="1" t="s">
        <v>885</v>
      </c>
      <c r="P176" s="1" t="s">
        <v>450</v>
      </c>
      <c r="Q176" s="1" t="s">
        <v>450</v>
      </c>
      <c r="R176" s="1" t="s">
        <v>1347</v>
      </c>
      <c r="S176" s="1" t="s">
        <v>1348</v>
      </c>
      <c r="T176" s="1" t="s">
        <v>1349</v>
      </c>
      <c r="U176" s="1" t="s">
        <v>1350</v>
      </c>
      <c r="V176" s="1" t="s">
        <v>1350</v>
      </c>
      <c r="W176" s="1" t="s">
        <v>450</v>
      </c>
    </row>
    <row r="177" spans="1:23">
      <c r="A177" s="1" t="s">
        <v>1707</v>
      </c>
      <c r="B177" s="1" t="s">
        <v>1708</v>
      </c>
      <c r="C177" s="1" t="s">
        <v>1316</v>
      </c>
      <c r="D177" s="1" t="s">
        <v>1317</v>
      </c>
      <c r="E177" s="1" t="s">
        <v>1332</v>
      </c>
      <c r="F177" s="1" t="s">
        <v>1346</v>
      </c>
      <c r="G177" s="1" t="s">
        <v>1318</v>
      </c>
      <c r="H177" s="1" t="s">
        <v>1319</v>
      </c>
      <c r="I177" s="1" t="s">
        <v>450</v>
      </c>
      <c r="J177" s="1" t="s">
        <v>450</v>
      </c>
      <c r="K177" s="1" t="s">
        <v>450</v>
      </c>
      <c r="L177" s="1" t="s">
        <v>782</v>
      </c>
      <c r="M177" s="1" t="s">
        <v>108</v>
      </c>
      <c r="N177" s="1" t="s">
        <v>884</v>
      </c>
      <c r="O177" s="1" t="s">
        <v>885</v>
      </c>
      <c r="P177" s="1" t="s">
        <v>450</v>
      </c>
      <c r="Q177" s="1" t="s">
        <v>450</v>
      </c>
      <c r="R177" s="1" t="s">
        <v>1347</v>
      </c>
      <c r="S177" s="1" t="s">
        <v>1326</v>
      </c>
      <c r="T177" s="1" t="s">
        <v>1349</v>
      </c>
      <c r="U177" s="1" t="s">
        <v>1328</v>
      </c>
      <c r="V177" s="1" t="s">
        <v>1328</v>
      </c>
      <c r="W177" s="1" t="s">
        <v>450</v>
      </c>
    </row>
    <row r="178" spans="1:23">
      <c r="A178" s="1" t="s">
        <v>1709</v>
      </c>
      <c r="B178" s="1" t="s">
        <v>1710</v>
      </c>
      <c r="C178" s="1" t="s">
        <v>1316</v>
      </c>
      <c r="D178" s="1" t="s">
        <v>1317</v>
      </c>
      <c r="E178" s="1" t="s">
        <v>1332</v>
      </c>
      <c r="F178" s="1" t="s">
        <v>1346</v>
      </c>
      <c r="G178" s="1" t="s">
        <v>1318</v>
      </c>
      <c r="H178" s="1" t="s">
        <v>1319</v>
      </c>
      <c r="I178" s="1" t="s">
        <v>450</v>
      </c>
      <c r="J178" s="1" t="s">
        <v>450</v>
      </c>
      <c r="K178" s="1" t="s">
        <v>450</v>
      </c>
      <c r="L178" s="1" t="s">
        <v>782</v>
      </c>
      <c r="M178" s="1" t="s">
        <v>108</v>
      </c>
      <c r="N178" s="1" t="s">
        <v>884</v>
      </c>
      <c r="O178" s="1" t="s">
        <v>885</v>
      </c>
      <c r="P178" s="1" t="s">
        <v>450</v>
      </c>
      <c r="Q178" s="1" t="s">
        <v>450</v>
      </c>
      <c r="R178" s="1" t="s">
        <v>1347</v>
      </c>
      <c r="S178" s="1" t="s">
        <v>1326</v>
      </c>
      <c r="T178" s="1" t="s">
        <v>1349</v>
      </c>
      <c r="U178" s="1" t="s">
        <v>1328</v>
      </c>
      <c r="V178" s="1" t="s">
        <v>1328</v>
      </c>
      <c r="W178" s="1" t="s">
        <v>450</v>
      </c>
    </row>
    <row r="179" spans="1:23">
      <c r="A179" s="1" t="s">
        <v>1711</v>
      </c>
      <c r="B179" s="1" t="s">
        <v>1712</v>
      </c>
      <c r="C179" s="1" t="s">
        <v>1316</v>
      </c>
      <c r="D179" s="1" t="s">
        <v>1317</v>
      </c>
      <c r="E179" s="1" t="s">
        <v>1332</v>
      </c>
      <c r="F179" s="1" t="s">
        <v>1346</v>
      </c>
      <c r="G179" s="1" t="s">
        <v>1318</v>
      </c>
      <c r="H179" s="1" t="s">
        <v>1319</v>
      </c>
      <c r="I179" s="1" t="s">
        <v>450</v>
      </c>
      <c r="J179" s="1" t="s">
        <v>450</v>
      </c>
      <c r="K179" s="1" t="s">
        <v>450</v>
      </c>
      <c r="L179" s="1" t="s">
        <v>782</v>
      </c>
      <c r="M179" s="1" t="s">
        <v>108</v>
      </c>
      <c r="N179" s="1" t="s">
        <v>884</v>
      </c>
      <c r="O179" s="1" t="s">
        <v>885</v>
      </c>
      <c r="P179" s="1" t="s">
        <v>450</v>
      </c>
      <c r="Q179" s="1" t="s">
        <v>450</v>
      </c>
      <c r="R179" s="1" t="s">
        <v>1347</v>
      </c>
      <c r="S179" s="1" t="s">
        <v>1373</v>
      </c>
      <c r="T179" s="1" t="s">
        <v>1349</v>
      </c>
      <c r="U179" s="1" t="s">
        <v>1374</v>
      </c>
      <c r="V179" s="1" t="s">
        <v>1374</v>
      </c>
      <c r="W179" s="1" t="s">
        <v>450</v>
      </c>
    </row>
    <row r="180" spans="1:23">
      <c r="A180" s="1" t="s">
        <v>1713</v>
      </c>
      <c r="B180" s="1" t="s">
        <v>1714</v>
      </c>
      <c r="C180" s="1" t="s">
        <v>1316</v>
      </c>
      <c r="D180" s="1" t="s">
        <v>1317</v>
      </c>
      <c r="E180" s="1" t="s">
        <v>1332</v>
      </c>
      <c r="F180" s="1" t="s">
        <v>1346</v>
      </c>
      <c r="G180" s="1" t="s">
        <v>1318</v>
      </c>
      <c r="H180" s="1" t="s">
        <v>1319</v>
      </c>
      <c r="I180" s="1" t="s">
        <v>450</v>
      </c>
      <c r="J180" s="1" t="s">
        <v>450</v>
      </c>
      <c r="K180" s="1" t="s">
        <v>450</v>
      </c>
      <c r="L180" s="1" t="s">
        <v>782</v>
      </c>
      <c r="M180" s="1" t="s">
        <v>108</v>
      </c>
      <c r="N180" s="1" t="s">
        <v>884</v>
      </c>
      <c r="O180" s="1" t="s">
        <v>885</v>
      </c>
      <c r="P180" s="1" t="s">
        <v>450</v>
      </c>
      <c r="Q180" s="1" t="s">
        <v>450</v>
      </c>
      <c r="R180" s="1" t="s">
        <v>1347</v>
      </c>
      <c r="S180" s="1" t="s">
        <v>1366</v>
      </c>
      <c r="T180" s="1" t="s">
        <v>1349</v>
      </c>
      <c r="U180" s="1" t="s">
        <v>1323</v>
      </c>
      <c r="V180" s="1" t="s">
        <v>1323</v>
      </c>
      <c r="W180" s="1" t="s">
        <v>450</v>
      </c>
    </row>
    <row r="181" spans="1:23">
      <c r="A181" s="1" t="s">
        <v>1715</v>
      </c>
      <c r="B181" s="1" t="s">
        <v>1716</v>
      </c>
      <c r="C181" s="1" t="s">
        <v>1316</v>
      </c>
      <c r="D181" s="1" t="s">
        <v>1317</v>
      </c>
      <c r="E181" s="1" t="s">
        <v>1332</v>
      </c>
      <c r="F181" s="1" t="s">
        <v>1346</v>
      </c>
      <c r="G181" s="1" t="s">
        <v>1318</v>
      </c>
      <c r="H181" s="1" t="s">
        <v>1319</v>
      </c>
      <c r="I181" s="1" t="s">
        <v>450</v>
      </c>
      <c r="J181" s="1" t="s">
        <v>450</v>
      </c>
      <c r="K181" s="1" t="s">
        <v>450</v>
      </c>
      <c r="L181" s="1" t="s">
        <v>782</v>
      </c>
      <c r="M181" s="1" t="s">
        <v>108</v>
      </c>
      <c r="N181" s="1" t="s">
        <v>884</v>
      </c>
      <c r="O181" s="1" t="s">
        <v>885</v>
      </c>
      <c r="P181" s="1" t="s">
        <v>450</v>
      </c>
      <c r="Q181" s="1" t="s">
        <v>450</v>
      </c>
      <c r="R181" s="1" t="s">
        <v>1347</v>
      </c>
      <c r="S181" s="1" t="s">
        <v>1366</v>
      </c>
      <c r="T181" s="1" t="s">
        <v>1349</v>
      </c>
      <c r="U181" s="1" t="s">
        <v>1323</v>
      </c>
      <c r="V181" s="1" t="s">
        <v>1323</v>
      </c>
      <c r="W181" s="1" t="s">
        <v>450</v>
      </c>
    </row>
    <row r="182" spans="1:23">
      <c r="A182" s="1" t="s">
        <v>1717</v>
      </c>
      <c r="B182" s="1" t="s">
        <v>1718</v>
      </c>
      <c r="C182" s="1" t="s">
        <v>1316</v>
      </c>
      <c r="D182" s="1" t="s">
        <v>1317</v>
      </c>
      <c r="E182" s="1" t="s">
        <v>1356</v>
      </c>
      <c r="F182" s="1" t="s">
        <v>1346</v>
      </c>
      <c r="G182" s="1" t="s">
        <v>1318</v>
      </c>
      <c r="H182" s="1" t="s">
        <v>1319</v>
      </c>
      <c r="I182" s="1" t="s">
        <v>450</v>
      </c>
      <c r="J182" s="1" t="s">
        <v>450</v>
      </c>
      <c r="K182" s="1" t="s">
        <v>450</v>
      </c>
      <c r="L182" s="1" t="s">
        <v>782</v>
      </c>
      <c r="M182" s="1" t="s">
        <v>108</v>
      </c>
      <c r="N182" s="1" t="s">
        <v>884</v>
      </c>
      <c r="O182" s="1" t="s">
        <v>891</v>
      </c>
      <c r="P182" s="1" t="s">
        <v>450</v>
      </c>
      <c r="Q182" s="1" t="s">
        <v>450</v>
      </c>
      <c r="R182" s="1" t="s">
        <v>1347</v>
      </c>
      <c r="S182" s="1" t="s">
        <v>1373</v>
      </c>
      <c r="T182" s="1" t="s">
        <v>1349</v>
      </c>
      <c r="U182" s="1" t="s">
        <v>1374</v>
      </c>
      <c r="V182" s="1" t="s">
        <v>1374</v>
      </c>
      <c r="W182" s="1" t="s">
        <v>450</v>
      </c>
    </row>
    <row r="183" spans="1:23">
      <c r="A183" s="1" t="s">
        <v>1719</v>
      </c>
      <c r="B183" s="1" t="s">
        <v>1720</v>
      </c>
      <c r="C183" s="1" t="s">
        <v>1316</v>
      </c>
      <c r="D183" s="1" t="s">
        <v>1317</v>
      </c>
      <c r="E183" s="1" t="s">
        <v>948</v>
      </c>
      <c r="F183" s="1" t="s">
        <v>1346</v>
      </c>
      <c r="G183" s="1" t="s">
        <v>1318</v>
      </c>
      <c r="H183" s="1" t="s">
        <v>1319</v>
      </c>
      <c r="I183" s="1" t="s">
        <v>450</v>
      </c>
      <c r="J183" s="1" t="s">
        <v>450</v>
      </c>
      <c r="K183" s="1" t="s">
        <v>450</v>
      </c>
      <c r="L183" s="1" t="s">
        <v>782</v>
      </c>
      <c r="M183" s="1" t="s">
        <v>108</v>
      </c>
      <c r="N183" s="1" t="s">
        <v>930</v>
      </c>
      <c r="O183" s="1" t="s">
        <v>930</v>
      </c>
      <c r="P183" s="1" t="s">
        <v>949</v>
      </c>
      <c r="Q183" s="1" t="s">
        <v>450</v>
      </c>
      <c r="R183" s="1" t="s">
        <v>1347</v>
      </c>
      <c r="S183" s="1" t="s">
        <v>1373</v>
      </c>
      <c r="T183" s="1" t="s">
        <v>1349</v>
      </c>
      <c r="U183" s="1" t="s">
        <v>1374</v>
      </c>
      <c r="V183" s="1" t="s">
        <v>1374</v>
      </c>
      <c r="W183" s="1" t="s">
        <v>450</v>
      </c>
    </row>
    <row r="184" spans="1:23">
      <c r="A184" s="1" t="s">
        <v>1721</v>
      </c>
      <c r="B184" s="1" t="s">
        <v>1722</v>
      </c>
      <c r="C184" s="1" t="s">
        <v>1316</v>
      </c>
      <c r="D184" s="1" t="s">
        <v>1317</v>
      </c>
      <c r="E184" s="1" t="s">
        <v>889</v>
      </c>
      <c r="F184" s="1" t="s">
        <v>1346</v>
      </c>
      <c r="G184" s="1" t="s">
        <v>1318</v>
      </c>
      <c r="H184" s="1" t="s">
        <v>1319</v>
      </c>
      <c r="I184" s="1" t="s">
        <v>450</v>
      </c>
      <c r="J184" s="1" t="s">
        <v>450</v>
      </c>
      <c r="K184" s="1" t="s">
        <v>450</v>
      </c>
      <c r="L184" s="1" t="s">
        <v>782</v>
      </c>
      <c r="M184" s="1" t="s">
        <v>108</v>
      </c>
      <c r="N184" s="1" t="s">
        <v>884</v>
      </c>
      <c r="O184" s="1" t="s">
        <v>891</v>
      </c>
      <c r="P184" s="1" t="s">
        <v>890</v>
      </c>
      <c r="Q184" s="1" t="s">
        <v>450</v>
      </c>
      <c r="R184" s="1" t="s">
        <v>1359</v>
      </c>
      <c r="S184" s="1" t="s">
        <v>1348</v>
      </c>
      <c r="T184" s="1" t="s">
        <v>1349</v>
      </c>
      <c r="U184" s="1" t="s">
        <v>1350</v>
      </c>
      <c r="V184" s="1" t="s">
        <v>1350</v>
      </c>
      <c r="W184" s="1" t="s">
        <v>450</v>
      </c>
    </row>
    <row r="185" spans="1:23">
      <c r="A185" s="1" t="s">
        <v>1723</v>
      </c>
      <c r="B185" s="1" t="s">
        <v>1724</v>
      </c>
      <c r="C185" s="1" t="s">
        <v>1316</v>
      </c>
      <c r="D185" s="1" t="s">
        <v>1317</v>
      </c>
      <c r="E185" s="1" t="s">
        <v>1332</v>
      </c>
      <c r="F185" s="1" t="s">
        <v>1346</v>
      </c>
      <c r="G185" s="1" t="s">
        <v>1318</v>
      </c>
      <c r="H185" s="1" t="s">
        <v>1319</v>
      </c>
      <c r="I185" s="1" t="s">
        <v>450</v>
      </c>
      <c r="J185" s="1" t="s">
        <v>450</v>
      </c>
      <c r="K185" s="1" t="s">
        <v>450</v>
      </c>
      <c r="L185" s="1" t="s">
        <v>782</v>
      </c>
      <c r="M185" s="1" t="s">
        <v>108</v>
      </c>
      <c r="N185" s="1" t="s">
        <v>884</v>
      </c>
      <c r="O185" s="1" t="s">
        <v>885</v>
      </c>
      <c r="P185" s="1" t="s">
        <v>450</v>
      </c>
      <c r="Q185" s="1" t="s">
        <v>450</v>
      </c>
      <c r="R185" s="1" t="s">
        <v>1347</v>
      </c>
      <c r="S185" s="1" t="s">
        <v>1366</v>
      </c>
      <c r="T185" s="1" t="s">
        <v>1349</v>
      </c>
      <c r="U185" s="1" t="s">
        <v>1323</v>
      </c>
      <c r="V185" s="1" t="s">
        <v>1323</v>
      </c>
      <c r="W185" s="1" t="s">
        <v>450</v>
      </c>
    </row>
    <row r="186" spans="1:23">
      <c r="A186" s="1" t="s">
        <v>1725</v>
      </c>
      <c r="B186" s="1" t="s">
        <v>1726</v>
      </c>
      <c r="C186" s="1" t="s">
        <v>1316</v>
      </c>
      <c r="D186" s="1" t="s">
        <v>1317</v>
      </c>
      <c r="E186" s="1" t="s">
        <v>1356</v>
      </c>
      <c r="F186" s="1" t="s">
        <v>1346</v>
      </c>
      <c r="G186" s="1" t="s">
        <v>1318</v>
      </c>
      <c r="H186" s="1" t="s">
        <v>1319</v>
      </c>
      <c r="I186" s="1" t="s">
        <v>450</v>
      </c>
      <c r="J186" s="1" t="s">
        <v>450</v>
      </c>
      <c r="K186" s="1" t="s">
        <v>450</v>
      </c>
      <c r="L186" s="1" t="s">
        <v>782</v>
      </c>
      <c r="M186" s="1" t="s">
        <v>108</v>
      </c>
      <c r="N186" s="1" t="s">
        <v>884</v>
      </c>
      <c r="O186" s="1" t="s">
        <v>891</v>
      </c>
      <c r="P186" s="1" t="s">
        <v>450</v>
      </c>
      <c r="Q186" s="1" t="s">
        <v>450</v>
      </c>
      <c r="R186" s="1" t="s">
        <v>1347</v>
      </c>
      <c r="S186" s="1" t="s">
        <v>1373</v>
      </c>
      <c r="T186" s="1" t="s">
        <v>1349</v>
      </c>
      <c r="U186" s="1" t="s">
        <v>1374</v>
      </c>
      <c r="V186" s="1" t="s">
        <v>1374</v>
      </c>
      <c r="W186" s="1" t="s">
        <v>450</v>
      </c>
    </row>
    <row r="187" spans="1:23">
      <c r="A187" s="1" t="s">
        <v>1727</v>
      </c>
      <c r="B187" s="1" t="s">
        <v>1728</v>
      </c>
      <c r="C187" s="1" t="s">
        <v>1316</v>
      </c>
      <c r="D187" s="1" t="s">
        <v>1317</v>
      </c>
      <c r="E187" s="1" t="s">
        <v>1356</v>
      </c>
      <c r="F187" s="1" t="s">
        <v>1346</v>
      </c>
      <c r="G187" s="1" t="s">
        <v>1318</v>
      </c>
      <c r="H187" s="1" t="s">
        <v>1319</v>
      </c>
      <c r="I187" s="1" t="s">
        <v>450</v>
      </c>
      <c r="J187" s="1" t="s">
        <v>450</v>
      </c>
      <c r="K187" s="1" t="s">
        <v>450</v>
      </c>
      <c r="L187" s="1" t="s">
        <v>782</v>
      </c>
      <c r="M187" s="1" t="s">
        <v>108</v>
      </c>
      <c r="N187" s="1" t="s">
        <v>884</v>
      </c>
      <c r="O187" s="1" t="s">
        <v>891</v>
      </c>
      <c r="P187" s="1" t="s">
        <v>450</v>
      </c>
      <c r="Q187" s="1" t="s">
        <v>450</v>
      </c>
      <c r="R187" s="1" t="s">
        <v>1347</v>
      </c>
      <c r="S187" s="1" t="s">
        <v>1348</v>
      </c>
      <c r="T187" s="1" t="s">
        <v>1349</v>
      </c>
      <c r="U187" s="1" t="s">
        <v>1350</v>
      </c>
      <c r="V187" s="1" t="s">
        <v>1350</v>
      </c>
      <c r="W187" s="1" t="s">
        <v>450</v>
      </c>
    </row>
    <row r="188" spans="1:23">
      <c r="A188" s="1" t="s">
        <v>1729</v>
      </c>
      <c r="B188" s="1" t="s">
        <v>1730</v>
      </c>
      <c r="C188" s="1" t="s">
        <v>1316</v>
      </c>
      <c r="D188" s="1" t="s">
        <v>1317</v>
      </c>
      <c r="E188" s="1" t="s">
        <v>1356</v>
      </c>
      <c r="F188" s="1" t="s">
        <v>1346</v>
      </c>
      <c r="G188" s="1" t="s">
        <v>1318</v>
      </c>
      <c r="H188" s="1" t="s">
        <v>1319</v>
      </c>
      <c r="I188" s="1" t="s">
        <v>450</v>
      </c>
      <c r="J188" s="1" t="s">
        <v>450</v>
      </c>
      <c r="K188" s="1" t="s">
        <v>450</v>
      </c>
      <c r="L188" s="1" t="s">
        <v>782</v>
      </c>
      <c r="M188" s="1" t="s">
        <v>108</v>
      </c>
      <c r="N188" s="1" t="s">
        <v>884</v>
      </c>
      <c r="O188" s="1" t="s">
        <v>891</v>
      </c>
      <c r="P188" s="1" t="s">
        <v>450</v>
      </c>
      <c r="Q188" s="1" t="s">
        <v>450</v>
      </c>
      <c r="R188" s="1" t="s">
        <v>1320</v>
      </c>
      <c r="S188" s="1" t="s">
        <v>1348</v>
      </c>
      <c r="T188" s="1" t="s">
        <v>1349</v>
      </c>
      <c r="U188" s="1" t="s">
        <v>1350</v>
      </c>
      <c r="V188" s="1" t="s">
        <v>1350</v>
      </c>
      <c r="W188" s="1" t="s">
        <v>450</v>
      </c>
    </row>
    <row r="189" spans="1:23">
      <c r="A189" s="1" t="s">
        <v>1731</v>
      </c>
      <c r="B189" s="1" t="s">
        <v>1732</v>
      </c>
      <c r="C189" s="1" t="s">
        <v>1316</v>
      </c>
      <c r="D189" s="1" t="s">
        <v>1317</v>
      </c>
      <c r="E189" s="1" t="s">
        <v>889</v>
      </c>
      <c r="F189" s="1" t="s">
        <v>1346</v>
      </c>
      <c r="G189" s="1" t="s">
        <v>1318</v>
      </c>
      <c r="H189" s="1" t="s">
        <v>1319</v>
      </c>
      <c r="I189" s="1" t="s">
        <v>450</v>
      </c>
      <c r="J189" s="1" t="s">
        <v>450</v>
      </c>
      <c r="K189" s="1" t="s">
        <v>450</v>
      </c>
      <c r="L189" s="1" t="s">
        <v>782</v>
      </c>
      <c r="M189" s="1" t="s">
        <v>108</v>
      </c>
      <c r="N189" s="1" t="s">
        <v>884</v>
      </c>
      <c r="O189" s="1" t="s">
        <v>891</v>
      </c>
      <c r="P189" s="1" t="s">
        <v>890</v>
      </c>
      <c r="Q189" s="1" t="s">
        <v>450</v>
      </c>
      <c r="R189" s="1" t="s">
        <v>1359</v>
      </c>
      <c r="S189" s="1" t="s">
        <v>1366</v>
      </c>
      <c r="T189" s="1" t="s">
        <v>1349</v>
      </c>
      <c r="U189" s="1" t="s">
        <v>1323</v>
      </c>
      <c r="V189" s="1" t="s">
        <v>1323</v>
      </c>
      <c r="W189" s="1" t="s">
        <v>450</v>
      </c>
    </row>
    <row r="190" spans="1:23">
      <c r="A190" s="1" t="s">
        <v>1733</v>
      </c>
      <c r="B190" s="1" t="s">
        <v>1734</v>
      </c>
      <c r="C190" s="1" t="s">
        <v>1316</v>
      </c>
      <c r="D190" s="1" t="s">
        <v>1317</v>
      </c>
      <c r="E190" s="1" t="s">
        <v>1735</v>
      </c>
      <c r="F190" s="1" t="s">
        <v>1346</v>
      </c>
      <c r="G190" s="1" t="s">
        <v>1318</v>
      </c>
      <c r="H190" s="1" t="s">
        <v>1319</v>
      </c>
      <c r="I190" s="1" t="s">
        <v>450</v>
      </c>
      <c r="J190" s="1" t="s">
        <v>450</v>
      </c>
      <c r="K190" s="1" t="s">
        <v>450</v>
      </c>
      <c r="L190" s="1" t="s">
        <v>782</v>
      </c>
      <c r="M190" s="1" t="s">
        <v>108</v>
      </c>
      <c r="N190" s="1" t="s">
        <v>884</v>
      </c>
      <c r="O190" s="1" t="s">
        <v>894</v>
      </c>
      <c r="P190" s="1" t="s">
        <v>450</v>
      </c>
      <c r="Q190" s="1" t="s">
        <v>450</v>
      </c>
      <c r="R190" s="1" t="s">
        <v>1359</v>
      </c>
      <c r="S190" s="1" t="s">
        <v>1373</v>
      </c>
      <c r="T190" s="1" t="s">
        <v>1349</v>
      </c>
      <c r="U190" s="1" t="s">
        <v>1374</v>
      </c>
      <c r="V190" s="1" t="s">
        <v>1374</v>
      </c>
      <c r="W190" s="1" t="s">
        <v>450</v>
      </c>
    </row>
    <row r="191" spans="1:23">
      <c r="A191" s="1" t="s">
        <v>1736</v>
      </c>
      <c r="B191" s="1" t="s">
        <v>1737</v>
      </c>
      <c r="C191" s="1" t="s">
        <v>1316</v>
      </c>
      <c r="D191" s="1" t="s">
        <v>1317</v>
      </c>
      <c r="E191" s="1" t="s">
        <v>1735</v>
      </c>
      <c r="F191" s="1" t="s">
        <v>1346</v>
      </c>
      <c r="G191" s="1" t="s">
        <v>1318</v>
      </c>
      <c r="H191" s="1" t="s">
        <v>1319</v>
      </c>
      <c r="I191" s="1" t="s">
        <v>450</v>
      </c>
      <c r="J191" s="1" t="s">
        <v>450</v>
      </c>
      <c r="K191" s="1" t="s">
        <v>450</v>
      </c>
      <c r="L191" s="1" t="s">
        <v>782</v>
      </c>
      <c r="M191" s="1" t="s">
        <v>108</v>
      </c>
      <c r="N191" s="1" t="s">
        <v>884</v>
      </c>
      <c r="O191" s="1" t="s">
        <v>894</v>
      </c>
      <c r="P191" s="1" t="s">
        <v>450</v>
      </c>
      <c r="Q191" s="1" t="s">
        <v>450</v>
      </c>
      <c r="R191" s="1" t="s">
        <v>1738</v>
      </c>
      <c r="S191" s="1" t="s">
        <v>1373</v>
      </c>
      <c r="T191" s="1" t="s">
        <v>1349</v>
      </c>
      <c r="U191" s="1" t="s">
        <v>1374</v>
      </c>
      <c r="V191" s="1" t="s">
        <v>1374</v>
      </c>
      <c r="W191" s="1" t="s">
        <v>450</v>
      </c>
    </row>
    <row r="192" spans="1:23">
      <c r="A192" s="1" t="s">
        <v>1739</v>
      </c>
      <c r="B192" s="1" t="s">
        <v>1740</v>
      </c>
      <c r="C192" s="1" t="s">
        <v>1316</v>
      </c>
      <c r="D192" s="1" t="s">
        <v>1317</v>
      </c>
      <c r="E192" s="1" t="s">
        <v>1735</v>
      </c>
      <c r="F192" s="1" t="s">
        <v>1346</v>
      </c>
      <c r="G192" s="1" t="s">
        <v>1318</v>
      </c>
      <c r="H192" s="1" t="s">
        <v>1319</v>
      </c>
      <c r="I192" s="1" t="s">
        <v>450</v>
      </c>
      <c r="J192" s="1" t="s">
        <v>450</v>
      </c>
      <c r="K192" s="1" t="s">
        <v>450</v>
      </c>
      <c r="L192" s="1" t="s">
        <v>782</v>
      </c>
      <c r="M192" s="1" t="s">
        <v>108</v>
      </c>
      <c r="N192" s="1" t="s">
        <v>884</v>
      </c>
      <c r="O192" s="1" t="s">
        <v>894</v>
      </c>
      <c r="P192" s="1" t="s">
        <v>450</v>
      </c>
      <c r="Q192" s="1" t="s">
        <v>450</v>
      </c>
      <c r="R192" s="1" t="s">
        <v>1359</v>
      </c>
      <c r="S192" s="1" t="s">
        <v>1373</v>
      </c>
      <c r="T192" s="1" t="s">
        <v>1349</v>
      </c>
      <c r="U192" s="1" t="s">
        <v>1374</v>
      </c>
      <c r="V192" s="1" t="s">
        <v>1374</v>
      </c>
      <c r="W192" s="1" t="s">
        <v>450</v>
      </c>
    </row>
    <row r="193" spans="1:23">
      <c r="A193" s="1" t="s">
        <v>1741</v>
      </c>
      <c r="B193" s="1" t="s">
        <v>1742</v>
      </c>
      <c r="C193" s="1" t="s">
        <v>1316</v>
      </c>
      <c r="D193" s="1" t="s">
        <v>1317</v>
      </c>
      <c r="E193" s="1" t="s">
        <v>892</v>
      </c>
      <c r="F193" s="1" t="s">
        <v>1346</v>
      </c>
      <c r="G193" s="1" t="s">
        <v>1318</v>
      </c>
      <c r="H193" s="1" t="s">
        <v>1319</v>
      </c>
      <c r="I193" s="1" t="s">
        <v>450</v>
      </c>
      <c r="J193" s="1" t="s">
        <v>450</v>
      </c>
      <c r="K193" s="1" t="s">
        <v>450</v>
      </c>
      <c r="L193" s="1" t="s">
        <v>782</v>
      </c>
      <c r="M193" s="1" t="s">
        <v>108</v>
      </c>
      <c r="N193" s="1" t="s">
        <v>884</v>
      </c>
      <c r="O193" s="1" t="s">
        <v>894</v>
      </c>
      <c r="P193" s="1" t="s">
        <v>893</v>
      </c>
      <c r="Q193" s="1" t="s">
        <v>450</v>
      </c>
      <c r="R193" s="1" t="s">
        <v>1359</v>
      </c>
      <c r="S193" s="1" t="s">
        <v>1326</v>
      </c>
      <c r="T193" s="1" t="s">
        <v>1349</v>
      </c>
      <c r="U193" s="1" t="s">
        <v>1328</v>
      </c>
      <c r="V193" s="1" t="s">
        <v>1328</v>
      </c>
      <c r="W193" s="1" t="s">
        <v>450</v>
      </c>
    </row>
    <row r="194" spans="1:23">
      <c r="A194" s="1" t="s">
        <v>1743</v>
      </c>
      <c r="B194" s="1" t="s">
        <v>1744</v>
      </c>
      <c r="C194" s="1" t="s">
        <v>1316</v>
      </c>
      <c r="D194" s="1" t="s">
        <v>1317</v>
      </c>
      <c r="E194" s="1" t="s">
        <v>1181</v>
      </c>
      <c r="F194" s="1" t="s">
        <v>1346</v>
      </c>
      <c r="G194" s="1" t="s">
        <v>1318</v>
      </c>
      <c r="H194" s="1" t="s">
        <v>1319</v>
      </c>
      <c r="I194" s="1" t="s">
        <v>450</v>
      </c>
      <c r="J194" s="1" t="s">
        <v>450</v>
      </c>
      <c r="K194" s="1" t="s">
        <v>450</v>
      </c>
      <c r="L194" s="1" t="s">
        <v>782</v>
      </c>
      <c r="M194" s="1" t="s">
        <v>108</v>
      </c>
      <c r="N194" s="1" t="s">
        <v>1183</v>
      </c>
      <c r="O194" s="1" t="s">
        <v>1183</v>
      </c>
      <c r="P194" s="1" t="s">
        <v>1182</v>
      </c>
      <c r="Q194" s="1" t="s">
        <v>450</v>
      </c>
      <c r="R194" s="1" t="s">
        <v>1320</v>
      </c>
      <c r="S194" s="1" t="s">
        <v>1373</v>
      </c>
      <c r="T194" s="1" t="s">
        <v>1349</v>
      </c>
      <c r="U194" s="1" t="s">
        <v>1374</v>
      </c>
      <c r="V194" s="1" t="s">
        <v>1374</v>
      </c>
      <c r="W194" s="1" t="s">
        <v>450</v>
      </c>
    </row>
    <row r="195" spans="1:23">
      <c r="A195" s="1" t="s">
        <v>1745</v>
      </c>
      <c r="B195" s="1" t="s">
        <v>1746</v>
      </c>
      <c r="C195" s="1" t="s">
        <v>1316</v>
      </c>
      <c r="D195" s="1" t="s">
        <v>1317</v>
      </c>
      <c r="E195" s="1" t="s">
        <v>1184</v>
      </c>
      <c r="F195" s="1" t="s">
        <v>1346</v>
      </c>
      <c r="G195" s="1" t="s">
        <v>1318</v>
      </c>
      <c r="H195" s="1" t="s">
        <v>1319</v>
      </c>
      <c r="I195" s="1" t="s">
        <v>450</v>
      </c>
      <c r="J195" s="1" t="s">
        <v>450</v>
      </c>
      <c r="K195" s="1" t="s">
        <v>450</v>
      </c>
      <c r="L195" s="1" t="s">
        <v>782</v>
      </c>
      <c r="M195" s="1" t="s">
        <v>108</v>
      </c>
      <c r="N195" s="1" t="s">
        <v>1183</v>
      </c>
      <c r="O195" s="1" t="s">
        <v>1183</v>
      </c>
      <c r="P195" s="1" t="s">
        <v>1185</v>
      </c>
      <c r="Q195" s="1" t="s">
        <v>450</v>
      </c>
      <c r="R195" s="1" t="s">
        <v>1320</v>
      </c>
      <c r="S195" s="1" t="s">
        <v>1373</v>
      </c>
      <c r="T195" s="1" t="s">
        <v>1349</v>
      </c>
      <c r="U195" s="1" t="s">
        <v>1374</v>
      </c>
      <c r="V195" s="1" t="s">
        <v>1374</v>
      </c>
      <c r="W195" s="1" t="s">
        <v>450</v>
      </c>
    </row>
    <row r="196" spans="1:23">
      <c r="A196" s="1" t="s">
        <v>1747</v>
      </c>
      <c r="B196" s="1" t="s">
        <v>1748</v>
      </c>
      <c r="C196" s="1" t="s">
        <v>1316</v>
      </c>
      <c r="D196" s="1" t="s">
        <v>1317</v>
      </c>
      <c r="E196" s="1" t="s">
        <v>1186</v>
      </c>
      <c r="F196" s="1" t="s">
        <v>1346</v>
      </c>
      <c r="G196" s="1" t="s">
        <v>1318</v>
      </c>
      <c r="H196" s="1" t="s">
        <v>1319</v>
      </c>
      <c r="I196" s="1" t="s">
        <v>450</v>
      </c>
      <c r="J196" s="1" t="s">
        <v>450</v>
      </c>
      <c r="K196" s="1" t="s">
        <v>450</v>
      </c>
      <c r="L196" s="1" t="s">
        <v>782</v>
      </c>
      <c r="M196" s="1" t="s">
        <v>108</v>
      </c>
      <c r="N196" s="1" t="s">
        <v>1183</v>
      </c>
      <c r="O196" s="1" t="s">
        <v>1183</v>
      </c>
      <c r="P196" s="1" t="s">
        <v>1187</v>
      </c>
      <c r="Q196" s="1" t="s">
        <v>450</v>
      </c>
      <c r="R196" s="1" t="s">
        <v>1320</v>
      </c>
      <c r="S196" s="1" t="s">
        <v>1373</v>
      </c>
      <c r="T196" s="1" t="s">
        <v>1349</v>
      </c>
      <c r="U196" s="1" t="s">
        <v>1374</v>
      </c>
      <c r="V196" s="1" t="s">
        <v>1374</v>
      </c>
      <c r="W196" s="1" t="s">
        <v>450</v>
      </c>
    </row>
    <row r="197" spans="1:23">
      <c r="A197" s="1" t="s">
        <v>1749</v>
      </c>
      <c r="B197" s="1" t="s">
        <v>1750</v>
      </c>
      <c r="C197" s="1" t="s">
        <v>1316</v>
      </c>
      <c r="D197" s="1" t="s">
        <v>1317</v>
      </c>
      <c r="E197" s="1" t="s">
        <v>1190</v>
      </c>
      <c r="F197" s="1" t="s">
        <v>1346</v>
      </c>
      <c r="G197" s="1" t="s">
        <v>1318</v>
      </c>
      <c r="H197" s="1" t="s">
        <v>1319</v>
      </c>
      <c r="I197" s="1" t="s">
        <v>450</v>
      </c>
      <c r="J197" s="1" t="s">
        <v>450</v>
      </c>
      <c r="K197" s="1" t="s">
        <v>450</v>
      </c>
      <c r="L197" s="1" t="s">
        <v>782</v>
      </c>
      <c r="M197" s="1" t="s">
        <v>108</v>
      </c>
      <c r="N197" s="1" t="s">
        <v>1183</v>
      </c>
      <c r="O197" s="1" t="s">
        <v>1183</v>
      </c>
      <c r="P197" s="1" t="s">
        <v>1191</v>
      </c>
      <c r="Q197" s="1" t="s">
        <v>450</v>
      </c>
      <c r="R197" s="1" t="s">
        <v>1320</v>
      </c>
      <c r="S197" s="1" t="s">
        <v>1373</v>
      </c>
      <c r="T197" s="1" t="s">
        <v>1349</v>
      </c>
      <c r="U197" s="1" t="s">
        <v>1374</v>
      </c>
      <c r="V197" s="1" t="s">
        <v>1374</v>
      </c>
      <c r="W197" s="1" t="s">
        <v>450</v>
      </c>
    </row>
    <row r="198" spans="1:23">
      <c r="A198" s="1" t="s">
        <v>1751</v>
      </c>
      <c r="B198" s="1" t="s">
        <v>1752</v>
      </c>
      <c r="C198" s="1" t="s">
        <v>1316</v>
      </c>
      <c r="D198" s="1" t="s">
        <v>1317</v>
      </c>
      <c r="E198" s="1" t="s">
        <v>1190</v>
      </c>
      <c r="F198" s="1" t="s">
        <v>1346</v>
      </c>
      <c r="G198" s="1" t="s">
        <v>1318</v>
      </c>
      <c r="H198" s="1" t="s">
        <v>1319</v>
      </c>
      <c r="I198" s="1" t="s">
        <v>450</v>
      </c>
      <c r="J198" s="1" t="s">
        <v>450</v>
      </c>
      <c r="K198" s="1" t="s">
        <v>450</v>
      </c>
      <c r="L198" s="1" t="s">
        <v>782</v>
      </c>
      <c r="M198" s="1" t="s">
        <v>108</v>
      </c>
      <c r="N198" s="1" t="s">
        <v>1183</v>
      </c>
      <c r="O198" s="1" t="s">
        <v>1183</v>
      </c>
      <c r="P198" s="1" t="s">
        <v>1191</v>
      </c>
      <c r="Q198" s="1" t="s">
        <v>450</v>
      </c>
      <c r="R198" s="1" t="s">
        <v>1320</v>
      </c>
      <c r="S198" s="1" t="s">
        <v>1326</v>
      </c>
      <c r="T198" s="1" t="s">
        <v>1349</v>
      </c>
      <c r="U198" s="1" t="s">
        <v>1328</v>
      </c>
      <c r="V198" s="1" t="s">
        <v>1328</v>
      </c>
      <c r="W198" s="1" t="s">
        <v>450</v>
      </c>
    </row>
    <row r="199" spans="1:23">
      <c r="A199" s="1" t="s">
        <v>1753</v>
      </c>
      <c r="B199" s="1" t="s">
        <v>1754</v>
      </c>
      <c r="C199" s="1" t="s">
        <v>1316</v>
      </c>
      <c r="D199" s="1" t="s">
        <v>1317</v>
      </c>
      <c r="E199" s="1" t="s">
        <v>1192</v>
      </c>
      <c r="F199" s="1" t="s">
        <v>1346</v>
      </c>
      <c r="G199" s="1" t="s">
        <v>1318</v>
      </c>
      <c r="H199" s="1" t="s">
        <v>1319</v>
      </c>
      <c r="I199" s="1" t="s">
        <v>450</v>
      </c>
      <c r="J199" s="1" t="s">
        <v>450</v>
      </c>
      <c r="K199" s="1" t="s">
        <v>450</v>
      </c>
      <c r="L199" s="1" t="s">
        <v>782</v>
      </c>
      <c r="M199" s="1" t="s">
        <v>108</v>
      </c>
      <c r="N199" s="1" t="s">
        <v>1183</v>
      </c>
      <c r="O199" s="1" t="s">
        <v>1183</v>
      </c>
      <c r="P199" s="1" t="s">
        <v>1193</v>
      </c>
      <c r="Q199" s="1" t="s">
        <v>450</v>
      </c>
      <c r="R199" s="1" t="s">
        <v>1320</v>
      </c>
      <c r="S199" s="1" t="s">
        <v>1373</v>
      </c>
      <c r="T199" s="1" t="s">
        <v>1349</v>
      </c>
      <c r="U199" s="1" t="s">
        <v>1374</v>
      </c>
      <c r="V199" s="1" t="s">
        <v>1374</v>
      </c>
      <c r="W199" s="1" t="s">
        <v>450</v>
      </c>
    </row>
    <row r="200" spans="1:23">
      <c r="A200" s="1" t="s">
        <v>1755</v>
      </c>
      <c r="B200" s="1" t="s">
        <v>1756</v>
      </c>
      <c r="C200" s="1" t="s">
        <v>1316</v>
      </c>
      <c r="D200" s="1" t="s">
        <v>1317</v>
      </c>
      <c r="E200" s="1" t="s">
        <v>1194</v>
      </c>
      <c r="F200" s="1" t="s">
        <v>1346</v>
      </c>
      <c r="G200" s="1" t="s">
        <v>1318</v>
      </c>
      <c r="H200" s="1" t="s">
        <v>1319</v>
      </c>
      <c r="I200" s="1" t="s">
        <v>450</v>
      </c>
      <c r="J200" s="1" t="s">
        <v>450</v>
      </c>
      <c r="K200" s="1" t="s">
        <v>450</v>
      </c>
      <c r="L200" s="1" t="s">
        <v>782</v>
      </c>
      <c r="M200" s="1" t="s">
        <v>108</v>
      </c>
      <c r="N200" s="1" t="s">
        <v>1183</v>
      </c>
      <c r="O200" s="1" t="s">
        <v>1183</v>
      </c>
      <c r="P200" s="1" t="s">
        <v>1195</v>
      </c>
      <c r="Q200" s="1" t="s">
        <v>450</v>
      </c>
      <c r="R200" s="1" t="s">
        <v>1320</v>
      </c>
      <c r="S200" s="1" t="s">
        <v>1373</v>
      </c>
      <c r="T200" s="1" t="s">
        <v>1349</v>
      </c>
      <c r="U200" s="1" t="s">
        <v>1374</v>
      </c>
      <c r="V200" s="1" t="s">
        <v>1374</v>
      </c>
      <c r="W200" s="1" t="s">
        <v>450</v>
      </c>
    </row>
    <row r="201" spans="1:23">
      <c r="A201" s="1" t="s">
        <v>1757</v>
      </c>
      <c r="B201" s="1" t="s">
        <v>1758</v>
      </c>
      <c r="C201" s="1" t="s">
        <v>1316</v>
      </c>
      <c r="D201" s="1" t="s">
        <v>1317</v>
      </c>
      <c r="E201" s="1" t="s">
        <v>1196</v>
      </c>
      <c r="F201" s="1" t="s">
        <v>1346</v>
      </c>
      <c r="G201" s="1" t="s">
        <v>1318</v>
      </c>
      <c r="H201" s="1" t="s">
        <v>1319</v>
      </c>
      <c r="I201" s="1" t="s">
        <v>450</v>
      </c>
      <c r="J201" s="1" t="s">
        <v>450</v>
      </c>
      <c r="K201" s="1" t="s">
        <v>450</v>
      </c>
      <c r="L201" s="1" t="s">
        <v>782</v>
      </c>
      <c r="M201" s="1" t="s">
        <v>108</v>
      </c>
      <c r="N201" s="1" t="s">
        <v>1183</v>
      </c>
      <c r="O201" s="1" t="s">
        <v>1183</v>
      </c>
      <c r="P201" s="1" t="s">
        <v>1197</v>
      </c>
      <c r="Q201" s="1" t="s">
        <v>450</v>
      </c>
      <c r="R201" s="1" t="s">
        <v>1320</v>
      </c>
      <c r="S201" s="1" t="s">
        <v>1373</v>
      </c>
      <c r="T201" s="1" t="s">
        <v>1349</v>
      </c>
      <c r="U201" s="1" t="s">
        <v>1374</v>
      </c>
      <c r="V201" s="1" t="s">
        <v>1374</v>
      </c>
      <c r="W201" s="1" t="s">
        <v>450</v>
      </c>
    </row>
    <row r="202" spans="1:23">
      <c r="A202" s="1" t="s">
        <v>1759</v>
      </c>
      <c r="B202" s="1" t="s">
        <v>1760</v>
      </c>
      <c r="C202" s="1" t="s">
        <v>1316</v>
      </c>
      <c r="D202" s="1" t="s">
        <v>1317</v>
      </c>
      <c r="E202" s="1" t="s">
        <v>1213</v>
      </c>
      <c r="F202" s="1" t="s">
        <v>1346</v>
      </c>
      <c r="G202" s="1" t="s">
        <v>1318</v>
      </c>
      <c r="H202" s="1" t="s">
        <v>1319</v>
      </c>
      <c r="I202" s="1" t="s">
        <v>450</v>
      </c>
      <c r="J202" s="1" t="s">
        <v>450</v>
      </c>
      <c r="K202" s="1" t="s">
        <v>450</v>
      </c>
      <c r="L202" s="1" t="s">
        <v>782</v>
      </c>
      <c r="M202" s="1" t="s">
        <v>108</v>
      </c>
      <c r="N202" s="1" t="s">
        <v>1200</v>
      </c>
      <c r="O202" s="1" t="s">
        <v>1200</v>
      </c>
      <c r="P202" s="1" t="s">
        <v>1214</v>
      </c>
      <c r="Q202" s="1" t="s">
        <v>450</v>
      </c>
      <c r="R202" s="1" t="s">
        <v>1320</v>
      </c>
      <c r="S202" s="1" t="s">
        <v>1373</v>
      </c>
      <c r="T202" s="1" t="s">
        <v>1349</v>
      </c>
      <c r="U202" s="1" t="s">
        <v>1374</v>
      </c>
      <c r="V202" s="1" t="s">
        <v>1374</v>
      </c>
      <c r="W202" s="1" t="s">
        <v>450</v>
      </c>
    </row>
    <row r="203" spans="1:23">
      <c r="A203" s="1" t="s">
        <v>1761</v>
      </c>
      <c r="B203" s="1" t="s">
        <v>1762</v>
      </c>
      <c r="C203" s="1" t="s">
        <v>1316</v>
      </c>
      <c r="D203" s="1" t="s">
        <v>1317</v>
      </c>
      <c r="E203" s="1" t="s">
        <v>1201</v>
      </c>
      <c r="F203" s="1" t="s">
        <v>1346</v>
      </c>
      <c r="G203" s="1" t="s">
        <v>1318</v>
      </c>
      <c r="H203" s="1" t="s">
        <v>1319</v>
      </c>
      <c r="I203" s="1" t="s">
        <v>450</v>
      </c>
      <c r="J203" s="1" t="s">
        <v>450</v>
      </c>
      <c r="K203" s="1" t="s">
        <v>450</v>
      </c>
      <c r="L203" s="1" t="s">
        <v>782</v>
      </c>
      <c r="M203" s="1" t="s">
        <v>108</v>
      </c>
      <c r="N203" s="1" t="s">
        <v>1200</v>
      </c>
      <c r="O203" s="1" t="s">
        <v>1200</v>
      </c>
      <c r="P203" s="1" t="s">
        <v>1202</v>
      </c>
      <c r="Q203" s="1" t="s">
        <v>450</v>
      </c>
      <c r="R203" s="1" t="s">
        <v>1320</v>
      </c>
      <c r="S203" s="1" t="s">
        <v>1348</v>
      </c>
      <c r="T203" s="1" t="s">
        <v>1349</v>
      </c>
      <c r="U203" s="1" t="s">
        <v>1350</v>
      </c>
      <c r="V203" s="1" t="s">
        <v>1350</v>
      </c>
      <c r="W203" s="1" t="s">
        <v>450</v>
      </c>
    </row>
    <row r="204" spans="1:23">
      <c r="A204" s="1" t="s">
        <v>1763</v>
      </c>
      <c r="B204" s="1" t="s">
        <v>1764</v>
      </c>
      <c r="C204" s="1" t="s">
        <v>1316</v>
      </c>
      <c r="D204" s="1" t="s">
        <v>1317</v>
      </c>
      <c r="E204" s="1" t="s">
        <v>1247</v>
      </c>
      <c r="F204" s="1" t="s">
        <v>1346</v>
      </c>
      <c r="G204" s="1" t="s">
        <v>1318</v>
      </c>
      <c r="H204" s="1" t="s">
        <v>1319</v>
      </c>
      <c r="I204" s="1" t="s">
        <v>450</v>
      </c>
      <c r="J204" s="1" t="s">
        <v>450</v>
      </c>
      <c r="K204" s="1" t="s">
        <v>450</v>
      </c>
      <c r="L204" s="1" t="s">
        <v>782</v>
      </c>
      <c r="M204" s="1" t="s">
        <v>108</v>
      </c>
      <c r="N204" s="1" t="s">
        <v>1229</v>
      </c>
      <c r="O204" s="1" t="s">
        <v>1229</v>
      </c>
      <c r="P204" s="1" t="s">
        <v>1248</v>
      </c>
      <c r="Q204" s="1" t="s">
        <v>450</v>
      </c>
      <c r="R204" s="1" t="s">
        <v>1320</v>
      </c>
      <c r="S204" s="1" t="s">
        <v>1348</v>
      </c>
      <c r="T204" s="1" t="s">
        <v>1349</v>
      </c>
      <c r="U204" s="1" t="s">
        <v>1350</v>
      </c>
      <c r="V204" s="1" t="s">
        <v>1350</v>
      </c>
      <c r="W204" s="1" t="s">
        <v>450</v>
      </c>
    </row>
    <row r="205" spans="1:23">
      <c r="A205" s="1" t="s">
        <v>1765</v>
      </c>
      <c r="B205" s="1" t="s">
        <v>1766</v>
      </c>
      <c r="C205" s="1" t="s">
        <v>1316</v>
      </c>
      <c r="D205" s="1" t="s">
        <v>1317</v>
      </c>
      <c r="E205" s="1" t="s">
        <v>1255</v>
      </c>
      <c r="F205" s="1" t="s">
        <v>1346</v>
      </c>
      <c r="G205" s="1" t="s">
        <v>1318</v>
      </c>
      <c r="H205" s="1" t="s">
        <v>1319</v>
      </c>
      <c r="I205" s="1" t="s">
        <v>450</v>
      </c>
      <c r="J205" s="1" t="s">
        <v>450</v>
      </c>
      <c r="K205" s="1" t="s">
        <v>450</v>
      </c>
      <c r="L205" s="1" t="s">
        <v>782</v>
      </c>
      <c r="M205" s="1" t="s">
        <v>108</v>
      </c>
      <c r="N205" s="1" t="s">
        <v>1229</v>
      </c>
      <c r="O205" s="1" t="s">
        <v>1229</v>
      </c>
      <c r="P205" s="1" t="s">
        <v>1256</v>
      </c>
      <c r="Q205" s="1" t="s">
        <v>450</v>
      </c>
      <c r="R205" s="1" t="s">
        <v>1320</v>
      </c>
      <c r="S205" s="1" t="s">
        <v>1373</v>
      </c>
      <c r="T205" s="1" t="s">
        <v>1349</v>
      </c>
      <c r="U205" s="1" t="s">
        <v>1374</v>
      </c>
      <c r="V205" s="1" t="s">
        <v>1374</v>
      </c>
      <c r="W205" s="1" t="s">
        <v>450</v>
      </c>
    </row>
    <row r="206" spans="1:23">
      <c r="A206" s="1" t="s">
        <v>1767</v>
      </c>
      <c r="B206" s="1" t="s">
        <v>1768</v>
      </c>
      <c r="C206" s="1" t="s">
        <v>1316</v>
      </c>
      <c r="D206" s="1" t="s">
        <v>1317</v>
      </c>
      <c r="E206" s="1" t="s">
        <v>1255</v>
      </c>
      <c r="F206" s="1" t="s">
        <v>1346</v>
      </c>
      <c r="G206" s="1" t="s">
        <v>1318</v>
      </c>
      <c r="H206" s="1" t="s">
        <v>1319</v>
      </c>
      <c r="I206" s="1" t="s">
        <v>450</v>
      </c>
      <c r="J206" s="1" t="s">
        <v>450</v>
      </c>
      <c r="K206" s="1" t="s">
        <v>450</v>
      </c>
      <c r="L206" s="1" t="s">
        <v>782</v>
      </c>
      <c r="M206" s="1" t="s">
        <v>108</v>
      </c>
      <c r="N206" s="1" t="s">
        <v>1229</v>
      </c>
      <c r="O206" s="1" t="s">
        <v>1229</v>
      </c>
      <c r="P206" s="1" t="s">
        <v>1256</v>
      </c>
      <c r="Q206" s="1" t="s">
        <v>450</v>
      </c>
      <c r="R206" s="1" t="s">
        <v>1320</v>
      </c>
      <c r="S206" s="1" t="s">
        <v>1348</v>
      </c>
      <c r="T206" s="1" t="s">
        <v>1349</v>
      </c>
      <c r="U206" s="1" t="s">
        <v>1350</v>
      </c>
      <c r="V206" s="1" t="s">
        <v>1350</v>
      </c>
      <c r="W206" s="1" t="s">
        <v>450</v>
      </c>
    </row>
    <row r="207" spans="1:23">
      <c r="A207" s="1" t="s">
        <v>1769</v>
      </c>
      <c r="B207" s="1" t="s">
        <v>1770</v>
      </c>
      <c r="C207" s="1" t="s">
        <v>1316</v>
      </c>
      <c r="D207" s="1" t="s">
        <v>1317</v>
      </c>
      <c r="E207" s="1" t="s">
        <v>1255</v>
      </c>
      <c r="F207" s="1" t="s">
        <v>1346</v>
      </c>
      <c r="G207" s="1" t="s">
        <v>1318</v>
      </c>
      <c r="H207" s="1" t="s">
        <v>1319</v>
      </c>
      <c r="I207" s="1" t="s">
        <v>450</v>
      </c>
      <c r="J207" s="1" t="s">
        <v>450</v>
      </c>
      <c r="K207" s="1" t="s">
        <v>450</v>
      </c>
      <c r="L207" s="1" t="s">
        <v>782</v>
      </c>
      <c r="M207" s="1" t="s">
        <v>108</v>
      </c>
      <c r="N207" s="1" t="s">
        <v>1229</v>
      </c>
      <c r="O207" s="1" t="s">
        <v>1229</v>
      </c>
      <c r="P207" s="1" t="s">
        <v>1256</v>
      </c>
      <c r="Q207" s="1" t="s">
        <v>450</v>
      </c>
      <c r="R207" s="1" t="s">
        <v>1320</v>
      </c>
      <c r="S207" s="1" t="s">
        <v>1326</v>
      </c>
      <c r="T207" s="1" t="s">
        <v>1349</v>
      </c>
      <c r="U207" s="1" t="s">
        <v>1328</v>
      </c>
      <c r="V207" s="1" t="s">
        <v>1328</v>
      </c>
      <c r="W207" s="1" t="s">
        <v>450</v>
      </c>
    </row>
    <row r="208" spans="1:23">
      <c r="A208" s="1" t="s">
        <v>1771</v>
      </c>
      <c r="B208" s="1" t="s">
        <v>1772</v>
      </c>
      <c r="C208" s="1" t="s">
        <v>1316</v>
      </c>
      <c r="D208" s="1" t="s">
        <v>1317</v>
      </c>
      <c r="E208" s="1" t="s">
        <v>1225</v>
      </c>
      <c r="F208" s="1" t="s">
        <v>1346</v>
      </c>
      <c r="G208" s="1" t="s">
        <v>1318</v>
      </c>
      <c r="H208" s="1" t="s">
        <v>1319</v>
      </c>
      <c r="I208" s="1" t="s">
        <v>450</v>
      </c>
      <c r="J208" s="1" t="s">
        <v>450</v>
      </c>
      <c r="K208" s="1" t="s">
        <v>450</v>
      </c>
      <c r="L208" s="1" t="s">
        <v>782</v>
      </c>
      <c r="M208" s="1" t="s">
        <v>108</v>
      </c>
      <c r="N208" s="1" t="s">
        <v>1200</v>
      </c>
      <c r="O208" s="1" t="s">
        <v>1200</v>
      </c>
      <c r="P208" s="1" t="s">
        <v>1226</v>
      </c>
      <c r="Q208" s="1" t="s">
        <v>450</v>
      </c>
      <c r="R208" s="1" t="s">
        <v>1320</v>
      </c>
      <c r="S208" s="1" t="s">
        <v>1373</v>
      </c>
      <c r="T208" s="1" t="s">
        <v>1349</v>
      </c>
      <c r="U208" s="1" t="s">
        <v>1374</v>
      </c>
      <c r="V208" s="1" t="s">
        <v>1374</v>
      </c>
      <c r="W208" s="1" t="s">
        <v>450</v>
      </c>
    </row>
    <row r="209" spans="1:23">
      <c r="A209" s="1" t="s">
        <v>1773</v>
      </c>
      <c r="B209" s="1" t="s">
        <v>1774</v>
      </c>
      <c r="C209" s="1" t="s">
        <v>1316</v>
      </c>
      <c r="D209" s="1" t="s">
        <v>1317</v>
      </c>
      <c r="E209" s="1" t="s">
        <v>1775</v>
      </c>
      <c r="F209" s="1" t="s">
        <v>1346</v>
      </c>
      <c r="G209" s="1" t="s">
        <v>1318</v>
      </c>
      <c r="H209" s="1" t="s">
        <v>1319</v>
      </c>
      <c r="I209" s="1" t="s">
        <v>450</v>
      </c>
      <c r="J209" s="1" t="s">
        <v>450</v>
      </c>
      <c r="K209" s="1" t="s">
        <v>450</v>
      </c>
      <c r="L209" s="1" t="s">
        <v>782</v>
      </c>
      <c r="M209" s="1" t="s">
        <v>108</v>
      </c>
      <c r="N209" s="1" t="s">
        <v>1200</v>
      </c>
      <c r="O209" s="1" t="s">
        <v>1776</v>
      </c>
      <c r="P209" s="1" t="s">
        <v>450</v>
      </c>
      <c r="Q209" s="1" t="s">
        <v>450</v>
      </c>
      <c r="R209" s="1" t="s">
        <v>1320</v>
      </c>
      <c r="S209" s="1" t="s">
        <v>1348</v>
      </c>
      <c r="T209" s="1" t="s">
        <v>1349</v>
      </c>
      <c r="U209" s="1" t="s">
        <v>1350</v>
      </c>
      <c r="V209" s="1" t="s">
        <v>1350</v>
      </c>
      <c r="W209" s="1" t="s">
        <v>450</v>
      </c>
    </row>
    <row r="210" spans="1:23">
      <c r="A210" s="1" t="s">
        <v>1777</v>
      </c>
      <c r="B210" s="1" t="s">
        <v>1778</v>
      </c>
      <c r="C210" s="1" t="s">
        <v>1316</v>
      </c>
      <c r="D210" s="1" t="s">
        <v>1317</v>
      </c>
      <c r="E210" s="1" t="s">
        <v>1223</v>
      </c>
      <c r="F210" s="1" t="s">
        <v>1346</v>
      </c>
      <c r="G210" s="1" t="s">
        <v>1318</v>
      </c>
      <c r="H210" s="1" t="s">
        <v>1319</v>
      </c>
      <c r="I210" s="1" t="s">
        <v>450</v>
      </c>
      <c r="J210" s="1" t="s">
        <v>450</v>
      </c>
      <c r="K210" s="1" t="s">
        <v>450</v>
      </c>
      <c r="L210" s="1" t="s">
        <v>782</v>
      </c>
      <c r="M210" s="1" t="s">
        <v>108</v>
      </c>
      <c r="N210" s="1" t="s">
        <v>1200</v>
      </c>
      <c r="O210" s="1" t="s">
        <v>1200</v>
      </c>
      <c r="P210" s="1" t="s">
        <v>1224</v>
      </c>
      <c r="Q210" s="1" t="s">
        <v>450</v>
      </c>
      <c r="R210" s="1" t="s">
        <v>1320</v>
      </c>
      <c r="S210" s="1" t="s">
        <v>1326</v>
      </c>
      <c r="T210" s="1" t="s">
        <v>1349</v>
      </c>
      <c r="U210" s="1" t="s">
        <v>1328</v>
      </c>
      <c r="V210" s="1" t="s">
        <v>1328</v>
      </c>
      <c r="W210" s="1" t="s">
        <v>450</v>
      </c>
    </row>
    <row r="211" spans="1:23">
      <c r="A211" s="1" t="s">
        <v>1779</v>
      </c>
      <c r="B211" s="1" t="s">
        <v>1780</v>
      </c>
      <c r="C211" s="1" t="s">
        <v>1316</v>
      </c>
      <c r="D211" s="1" t="s">
        <v>1317</v>
      </c>
      <c r="E211" s="1" t="s">
        <v>1223</v>
      </c>
      <c r="F211" s="1" t="s">
        <v>1346</v>
      </c>
      <c r="G211" s="1" t="s">
        <v>1318</v>
      </c>
      <c r="H211" s="1" t="s">
        <v>1319</v>
      </c>
      <c r="I211" s="1" t="s">
        <v>450</v>
      </c>
      <c r="J211" s="1" t="s">
        <v>450</v>
      </c>
      <c r="K211" s="1" t="s">
        <v>450</v>
      </c>
      <c r="L211" s="1" t="s">
        <v>782</v>
      </c>
      <c r="M211" s="1" t="s">
        <v>108</v>
      </c>
      <c r="N211" s="1" t="s">
        <v>1200</v>
      </c>
      <c r="O211" s="1" t="s">
        <v>1200</v>
      </c>
      <c r="P211" s="1" t="s">
        <v>1224</v>
      </c>
      <c r="Q211" s="1" t="s">
        <v>450</v>
      </c>
      <c r="R211" s="1" t="s">
        <v>1320</v>
      </c>
      <c r="S211" s="1" t="s">
        <v>1366</v>
      </c>
      <c r="T211" s="1" t="s">
        <v>1349</v>
      </c>
      <c r="U211" s="1" t="s">
        <v>1323</v>
      </c>
      <c r="V211" s="1" t="s">
        <v>1323</v>
      </c>
      <c r="W211" s="1" t="s">
        <v>450</v>
      </c>
    </row>
    <row r="212" spans="1:23">
      <c r="A212" s="1" t="s">
        <v>1781</v>
      </c>
      <c r="B212" s="1" t="s">
        <v>1782</v>
      </c>
      <c r="C212" s="1" t="s">
        <v>1316</v>
      </c>
      <c r="D212" s="1" t="s">
        <v>1317</v>
      </c>
      <c r="E212" s="1" t="s">
        <v>1225</v>
      </c>
      <c r="F212" s="1" t="s">
        <v>1346</v>
      </c>
      <c r="G212" s="1" t="s">
        <v>1318</v>
      </c>
      <c r="H212" s="1" t="s">
        <v>1319</v>
      </c>
      <c r="I212" s="1" t="s">
        <v>450</v>
      </c>
      <c r="J212" s="1" t="s">
        <v>450</v>
      </c>
      <c r="K212" s="1" t="s">
        <v>450</v>
      </c>
      <c r="L212" s="1" t="s">
        <v>782</v>
      </c>
      <c r="M212" s="1" t="s">
        <v>108</v>
      </c>
      <c r="N212" s="1" t="s">
        <v>1200</v>
      </c>
      <c r="O212" s="1" t="s">
        <v>1200</v>
      </c>
      <c r="P212" s="1" t="s">
        <v>1226</v>
      </c>
      <c r="Q212" s="1" t="s">
        <v>450</v>
      </c>
      <c r="R212" s="1" t="s">
        <v>1320</v>
      </c>
      <c r="S212" s="1" t="s">
        <v>1366</v>
      </c>
      <c r="T212" s="1" t="s">
        <v>1349</v>
      </c>
      <c r="U212" s="1" t="s">
        <v>1323</v>
      </c>
      <c r="V212" s="1" t="s">
        <v>1323</v>
      </c>
      <c r="W212" s="1" t="s">
        <v>450</v>
      </c>
    </row>
    <row r="213" spans="1:23">
      <c r="A213" s="1" t="s">
        <v>1783</v>
      </c>
      <c r="B213" s="1" t="s">
        <v>1784</v>
      </c>
      <c r="C213" s="1" t="s">
        <v>1316</v>
      </c>
      <c r="D213" s="1" t="s">
        <v>1317</v>
      </c>
      <c r="E213" s="1" t="s">
        <v>1230</v>
      </c>
      <c r="F213" s="1" t="s">
        <v>1346</v>
      </c>
      <c r="G213" s="1" t="s">
        <v>1318</v>
      </c>
      <c r="H213" s="1" t="s">
        <v>1319</v>
      </c>
      <c r="I213" s="1" t="s">
        <v>450</v>
      </c>
      <c r="J213" s="1" t="s">
        <v>450</v>
      </c>
      <c r="K213" s="1" t="s">
        <v>450</v>
      </c>
      <c r="L213" s="1" t="s">
        <v>782</v>
      </c>
      <c r="M213" s="1" t="s">
        <v>108</v>
      </c>
      <c r="N213" s="1" t="s">
        <v>1229</v>
      </c>
      <c r="O213" s="1" t="s">
        <v>1229</v>
      </c>
      <c r="P213" s="1" t="s">
        <v>1231</v>
      </c>
      <c r="Q213" s="1" t="s">
        <v>450</v>
      </c>
      <c r="R213" s="1" t="s">
        <v>1320</v>
      </c>
      <c r="S213" s="1" t="s">
        <v>1373</v>
      </c>
      <c r="T213" s="1" t="s">
        <v>1349</v>
      </c>
      <c r="U213" s="1" t="s">
        <v>1374</v>
      </c>
      <c r="V213" s="1" t="s">
        <v>1374</v>
      </c>
      <c r="W213" s="1" t="s">
        <v>450</v>
      </c>
    </row>
    <row r="214" spans="1:23">
      <c r="A214" s="1" t="s">
        <v>1785</v>
      </c>
      <c r="B214" s="1" t="s">
        <v>1786</v>
      </c>
      <c r="C214" s="1" t="s">
        <v>1316</v>
      </c>
      <c r="D214" s="1" t="s">
        <v>1317</v>
      </c>
      <c r="E214" s="1" t="s">
        <v>1232</v>
      </c>
      <c r="F214" s="1" t="s">
        <v>1346</v>
      </c>
      <c r="G214" s="1" t="s">
        <v>1318</v>
      </c>
      <c r="H214" s="1" t="s">
        <v>1319</v>
      </c>
      <c r="I214" s="1" t="s">
        <v>450</v>
      </c>
      <c r="J214" s="1" t="s">
        <v>450</v>
      </c>
      <c r="K214" s="1" t="s">
        <v>450</v>
      </c>
      <c r="L214" s="1" t="s">
        <v>782</v>
      </c>
      <c r="M214" s="1" t="s">
        <v>108</v>
      </c>
      <c r="N214" s="1" t="s">
        <v>1229</v>
      </c>
      <c r="O214" s="1" t="s">
        <v>1229</v>
      </c>
      <c r="P214" s="1" t="s">
        <v>1233</v>
      </c>
      <c r="Q214" s="1" t="s">
        <v>450</v>
      </c>
      <c r="R214" s="1" t="s">
        <v>1320</v>
      </c>
      <c r="S214" s="1" t="s">
        <v>1373</v>
      </c>
      <c r="T214" s="1" t="s">
        <v>1349</v>
      </c>
      <c r="U214" s="1" t="s">
        <v>1374</v>
      </c>
      <c r="V214" s="1" t="s">
        <v>1374</v>
      </c>
      <c r="W214" s="1" t="s">
        <v>450</v>
      </c>
    </row>
    <row r="215" spans="1:23">
      <c r="A215" s="1" t="s">
        <v>1787</v>
      </c>
      <c r="B215" s="1" t="s">
        <v>1788</v>
      </c>
      <c r="C215" s="1" t="s">
        <v>1316</v>
      </c>
      <c r="D215" s="1" t="s">
        <v>1317</v>
      </c>
      <c r="E215" s="1" t="s">
        <v>1234</v>
      </c>
      <c r="F215" s="1" t="s">
        <v>1346</v>
      </c>
      <c r="G215" s="1" t="s">
        <v>1318</v>
      </c>
      <c r="H215" s="1" t="s">
        <v>1319</v>
      </c>
      <c r="I215" s="1" t="s">
        <v>450</v>
      </c>
      <c r="J215" s="1" t="s">
        <v>450</v>
      </c>
      <c r="K215" s="1" t="s">
        <v>450</v>
      </c>
      <c r="L215" s="1" t="s">
        <v>782</v>
      </c>
      <c r="M215" s="1" t="s">
        <v>108</v>
      </c>
      <c r="N215" s="1" t="s">
        <v>1229</v>
      </c>
      <c r="O215" s="1" t="s">
        <v>1229</v>
      </c>
      <c r="P215" s="1" t="s">
        <v>1235</v>
      </c>
      <c r="Q215" s="1" t="s">
        <v>450</v>
      </c>
      <c r="R215" s="1" t="s">
        <v>1320</v>
      </c>
      <c r="S215" s="1" t="s">
        <v>1373</v>
      </c>
      <c r="T215" s="1" t="s">
        <v>1349</v>
      </c>
      <c r="U215" s="1" t="s">
        <v>1374</v>
      </c>
      <c r="V215" s="1" t="s">
        <v>1374</v>
      </c>
      <c r="W215" s="1" t="s">
        <v>450</v>
      </c>
    </row>
    <row r="216" spans="1:23">
      <c r="A216" s="1" t="s">
        <v>1789</v>
      </c>
      <c r="B216" s="1" t="s">
        <v>1790</v>
      </c>
      <c r="C216" s="1" t="s">
        <v>1316</v>
      </c>
      <c r="D216" s="1" t="s">
        <v>1317</v>
      </c>
      <c r="E216" s="1" t="s">
        <v>1243</v>
      </c>
      <c r="F216" s="1" t="s">
        <v>1346</v>
      </c>
      <c r="G216" s="1" t="s">
        <v>1318</v>
      </c>
      <c r="H216" s="1" t="s">
        <v>1319</v>
      </c>
      <c r="I216" s="1" t="s">
        <v>450</v>
      </c>
      <c r="J216" s="1" t="s">
        <v>450</v>
      </c>
      <c r="K216" s="1" t="s">
        <v>450</v>
      </c>
      <c r="L216" s="1" t="s">
        <v>782</v>
      </c>
      <c r="M216" s="1" t="s">
        <v>108</v>
      </c>
      <c r="N216" s="1" t="s">
        <v>1229</v>
      </c>
      <c r="O216" s="1" t="s">
        <v>1229</v>
      </c>
      <c r="P216" s="1" t="s">
        <v>1244</v>
      </c>
      <c r="Q216" s="1" t="s">
        <v>450</v>
      </c>
      <c r="R216" s="1" t="s">
        <v>1320</v>
      </c>
      <c r="S216" s="1" t="s">
        <v>1366</v>
      </c>
      <c r="T216" s="1" t="s">
        <v>1349</v>
      </c>
      <c r="U216" s="1" t="s">
        <v>1323</v>
      </c>
      <c r="V216" s="1" t="s">
        <v>1323</v>
      </c>
      <c r="W216" s="1" t="s">
        <v>450</v>
      </c>
    </row>
    <row r="217" spans="1:23">
      <c r="A217" s="1" t="s">
        <v>1791</v>
      </c>
      <c r="B217" s="1" t="s">
        <v>1792</v>
      </c>
      <c r="C217" s="1" t="s">
        <v>1316</v>
      </c>
      <c r="D217" s="1" t="s">
        <v>1317</v>
      </c>
      <c r="E217" s="1" t="s">
        <v>1245</v>
      </c>
      <c r="F217" s="1" t="s">
        <v>1346</v>
      </c>
      <c r="G217" s="1" t="s">
        <v>1318</v>
      </c>
      <c r="H217" s="1" t="s">
        <v>1319</v>
      </c>
      <c r="I217" s="1" t="s">
        <v>450</v>
      </c>
      <c r="J217" s="1" t="s">
        <v>450</v>
      </c>
      <c r="K217" s="1" t="s">
        <v>450</v>
      </c>
      <c r="L217" s="1" t="s">
        <v>782</v>
      </c>
      <c r="M217" s="1" t="s">
        <v>108</v>
      </c>
      <c r="N217" s="1" t="s">
        <v>1229</v>
      </c>
      <c r="O217" s="1" t="s">
        <v>1229</v>
      </c>
      <c r="P217" s="1" t="s">
        <v>1246</v>
      </c>
      <c r="Q217" s="1" t="s">
        <v>450</v>
      </c>
      <c r="R217" s="1" t="s">
        <v>1320</v>
      </c>
      <c r="S217" s="1" t="s">
        <v>1348</v>
      </c>
      <c r="T217" s="1" t="s">
        <v>1349</v>
      </c>
      <c r="U217" s="1" t="s">
        <v>1350</v>
      </c>
      <c r="V217" s="1" t="s">
        <v>1350</v>
      </c>
      <c r="W217" s="1" t="s">
        <v>450</v>
      </c>
    </row>
    <row r="218" spans="1:23">
      <c r="A218" s="1" t="s">
        <v>1793</v>
      </c>
      <c r="B218" s="1" t="s">
        <v>1794</v>
      </c>
      <c r="C218" s="1" t="s">
        <v>1316</v>
      </c>
      <c r="D218" s="1" t="s">
        <v>1317</v>
      </c>
      <c r="E218" s="1" t="s">
        <v>1247</v>
      </c>
      <c r="F218" s="1" t="s">
        <v>1346</v>
      </c>
      <c r="G218" s="1" t="s">
        <v>1318</v>
      </c>
      <c r="H218" s="1" t="s">
        <v>1319</v>
      </c>
      <c r="I218" s="1" t="s">
        <v>450</v>
      </c>
      <c r="J218" s="1" t="s">
        <v>450</v>
      </c>
      <c r="K218" s="1" t="s">
        <v>450</v>
      </c>
      <c r="L218" s="1" t="s">
        <v>782</v>
      </c>
      <c r="M218" s="1" t="s">
        <v>108</v>
      </c>
      <c r="N218" s="1" t="s">
        <v>1229</v>
      </c>
      <c r="O218" s="1" t="s">
        <v>1229</v>
      </c>
      <c r="P218" s="1" t="s">
        <v>1248</v>
      </c>
      <c r="Q218" s="1" t="s">
        <v>450</v>
      </c>
      <c r="R218" s="1" t="s">
        <v>1320</v>
      </c>
      <c r="S218" s="1" t="s">
        <v>1348</v>
      </c>
      <c r="T218" s="1" t="s">
        <v>1349</v>
      </c>
      <c r="U218" s="1" t="s">
        <v>1350</v>
      </c>
      <c r="V218" s="1" t="s">
        <v>1350</v>
      </c>
      <c r="W218" s="1" t="s">
        <v>450</v>
      </c>
    </row>
    <row r="219" spans="1:23">
      <c r="A219" s="1" t="s">
        <v>1795</v>
      </c>
      <c r="B219" s="1" t="s">
        <v>1796</v>
      </c>
      <c r="C219" s="1" t="s">
        <v>1316</v>
      </c>
      <c r="D219" s="1" t="s">
        <v>1317</v>
      </c>
      <c r="E219" s="1" t="s">
        <v>1249</v>
      </c>
      <c r="F219" s="1" t="s">
        <v>1346</v>
      </c>
      <c r="G219" s="1" t="s">
        <v>1318</v>
      </c>
      <c r="H219" s="1" t="s">
        <v>1319</v>
      </c>
      <c r="I219" s="1" t="s">
        <v>450</v>
      </c>
      <c r="J219" s="1" t="s">
        <v>450</v>
      </c>
      <c r="K219" s="1" t="s">
        <v>450</v>
      </c>
      <c r="L219" s="1" t="s">
        <v>782</v>
      </c>
      <c r="M219" s="1" t="s">
        <v>108</v>
      </c>
      <c r="N219" s="1" t="s">
        <v>1229</v>
      </c>
      <c r="O219" s="1" t="s">
        <v>1229</v>
      </c>
      <c r="P219" s="1" t="s">
        <v>1250</v>
      </c>
      <c r="Q219" s="1" t="s">
        <v>450</v>
      </c>
      <c r="R219" s="1" t="s">
        <v>1320</v>
      </c>
      <c r="S219" s="1" t="s">
        <v>1373</v>
      </c>
      <c r="T219" s="1" t="s">
        <v>1349</v>
      </c>
      <c r="U219" s="1" t="s">
        <v>1374</v>
      </c>
      <c r="V219" s="1" t="s">
        <v>1374</v>
      </c>
      <c r="W219" s="1" t="s">
        <v>450</v>
      </c>
    </row>
    <row r="220" spans="1:23">
      <c r="A220" s="1" t="s">
        <v>1797</v>
      </c>
      <c r="B220" s="1" t="s">
        <v>1798</v>
      </c>
      <c r="C220" s="1" t="s">
        <v>1316</v>
      </c>
      <c r="D220" s="1" t="s">
        <v>1317</v>
      </c>
      <c r="E220" s="1" t="s">
        <v>1251</v>
      </c>
      <c r="F220" s="1" t="s">
        <v>1346</v>
      </c>
      <c r="G220" s="1" t="s">
        <v>1318</v>
      </c>
      <c r="H220" s="1" t="s">
        <v>1319</v>
      </c>
      <c r="I220" s="1" t="s">
        <v>450</v>
      </c>
      <c r="J220" s="1" t="s">
        <v>450</v>
      </c>
      <c r="K220" s="1" t="s">
        <v>450</v>
      </c>
      <c r="L220" s="1" t="s">
        <v>782</v>
      </c>
      <c r="M220" s="1" t="s">
        <v>108</v>
      </c>
      <c r="N220" s="1" t="s">
        <v>1229</v>
      </c>
      <c r="O220" s="1" t="s">
        <v>1229</v>
      </c>
      <c r="P220" s="1" t="s">
        <v>1252</v>
      </c>
      <c r="Q220" s="1" t="s">
        <v>450</v>
      </c>
      <c r="R220" s="1" t="s">
        <v>1320</v>
      </c>
      <c r="S220" s="1" t="s">
        <v>1373</v>
      </c>
      <c r="T220" s="1" t="s">
        <v>1349</v>
      </c>
      <c r="U220" s="1" t="s">
        <v>1374</v>
      </c>
      <c r="V220" s="1" t="s">
        <v>1374</v>
      </c>
      <c r="W220" s="1" t="s">
        <v>450</v>
      </c>
    </row>
    <row r="221" spans="1:23">
      <c r="A221" s="1" t="s">
        <v>1799</v>
      </c>
      <c r="B221" s="1" t="s">
        <v>1800</v>
      </c>
      <c r="C221" s="1" t="s">
        <v>1316</v>
      </c>
      <c r="D221" s="1" t="s">
        <v>1317</v>
      </c>
      <c r="E221" s="1" t="s">
        <v>1255</v>
      </c>
      <c r="F221" s="1" t="s">
        <v>1346</v>
      </c>
      <c r="G221" s="1" t="s">
        <v>1318</v>
      </c>
      <c r="H221" s="1" t="s">
        <v>1319</v>
      </c>
      <c r="I221" s="1" t="s">
        <v>450</v>
      </c>
      <c r="J221" s="1" t="s">
        <v>450</v>
      </c>
      <c r="K221" s="1" t="s">
        <v>450</v>
      </c>
      <c r="L221" s="1" t="s">
        <v>782</v>
      </c>
      <c r="M221" s="1" t="s">
        <v>108</v>
      </c>
      <c r="N221" s="1" t="s">
        <v>1229</v>
      </c>
      <c r="O221" s="1" t="s">
        <v>1229</v>
      </c>
      <c r="P221" s="1" t="s">
        <v>1256</v>
      </c>
      <c r="Q221" s="1" t="s">
        <v>450</v>
      </c>
      <c r="R221" s="1" t="s">
        <v>1320</v>
      </c>
      <c r="S221" s="1" t="s">
        <v>1326</v>
      </c>
      <c r="T221" s="1" t="s">
        <v>1349</v>
      </c>
      <c r="U221" s="1" t="s">
        <v>1328</v>
      </c>
      <c r="V221" s="1" t="s">
        <v>1328</v>
      </c>
      <c r="W221" s="1" t="s">
        <v>450</v>
      </c>
    </row>
    <row r="222" spans="1:23">
      <c r="A222" s="1" t="s">
        <v>1801</v>
      </c>
      <c r="B222" s="1" t="s">
        <v>1802</v>
      </c>
      <c r="C222" s="1" t="s">
        <v>1316</v>
      </c>
      <c r="D222" s="1" t="s">
        <v>1317</v>
      </c>
      <c r="E222" s="1" t="s">
        <v>1257</v>
      </c>
      <c r="F222" s="1" t="s">
        <v>1346</v>
      </c>
      <c r="G222" s="1" t="s">
        <v>1318</v>
      </c>
      <c r="H222" s="1" t="s">
        <v>1319</v>
      </c>
      <c r="I222" s="1" t="s">
        <v>450</v>
      </c>
      <c r="J222" s="1" t="s">
        <v>450</v>
      </c>
      <c r="K222" s="1" t="s">
        <v>450</v>
      </c>
      <c r="L222" s="1" t="s">
        <v>782</v>
      </c>
      <c r="M222" s="1" t="s">
        <v>108</v>
      </c>
      <c r="N222" s="1" t="s">
        <v>1229</v>
      </c>
      <c r="O222" s="1" t="s">
        <v>1229</v>
      </c>
      <c r="P222" s="1" t="s">
        <v>1258</v>
      </c>
      <c r="Q222" s="1" t="s">
        <v>450</v>
      </c>
      <c r="R222" s="1" t="s">
        <v>1320</v>
      </c>
      <c r="S222" s="1" t="s">
        <v>1373</v>
      </c>
      <c r="T222" s="1" t="s">
        <v>1349</v>
      </c>
      <c r="U222" s="1" t="s">
        <v>1374</v>
      </c>
      <c r="V222" s="1" t="s">
        <v>1374</v>
      </c>
      <c r="W222" s="1" t="s">
        <v>450</v>
      </c>
    </row>
    <row r="223" spans="1:23">
      <c r="A223" s="1" t="s">
        <v>1803</v>
      </c>
      <c r="B223" s="1" t="s">
        <v>1804</v>
      </c>
      <c r="C223" s="1" t="s">
        <v>1316</v>
      </c>
      <c r="D223" s="1" t="s">
        <v>1317</v>
      </c>
      <c r="E223" s="1" t="s">
        <v>1259</v>
      </c>
      <c r="F223" s="1" t="s">
        <v>1346</v>
      </c>
      <c r="G223" s="1" t="s">
        <v>1318</v>
      </c>
      <c r="H223" s="1" t="s">
        <v>1319</v>
      </c>
      <c r="I223" s="1" t="s">
        <v>450</v>
      </c>
      <c r="J223" s="1" t="s">
        <v>450</v>
      </c>
      <c r="K223" s="1" t="s">
        <v>450</v>
      </c>
      <c r="L223" s="1" t="s">
        <v>782</v>
      </c>
      <c r="M223" s="1" t="s">
        <v>108</v>
      </c>
      <c r="N223" s="1" t="s">
        <v>1229</v>
      </c>
      <c r="O223" s="1" t="s">
        <v>1229</v>
      </c>
      <c r="P223" s="1" t="s">
        <v>1260</v>
      </c>
      <c r="Q223" s="1" t="s">
        <v>450</v>
      </c>
      <c r="R223" s="1" t="s">
        <v>1320</v>
      </c>
      <c r="S223" s="1" t="s">
        <v>1348</v>
      </c>
      <c r="T223" s="1" t="s">
        <v>1349</v>
      </c>
      <c r="U223" s="1" t="s">
        <v>1350</v>
      </c>
      <c r="V223" s="1" t="s">
        <v>1350</v>
      </c>
      <c r="W223" s="1" t="s">
        <v>450</v>
      </c>
    </row>
    <row r="224" spans="1:23">
      <c r="A224" s="1" t="s">
        <v>1805</v>
      </c>
      <c r="B224" s="1" t="s">
        <v>1806</v>
      </c>
      <c r="C224" s="1" t="s">
        <v>1316</v>
      </c>
      <c r="D224" s="1" t="s">
        <v>1317</v>
      </c>
      <c r="E224" s="1" t="s">
        <v>1807</v>
      </c>
      <c r="F224" s="1" t="s">
        <v>1346</v>
      </c>
      <c r="G224" s="1" t="s">
        <v>1318</v>
      </c>
      <c r="H224" s="1" t="s">
        <v>1319</v>
      </c>
      <c r="I224" s="1" t="s">
        <v>450</v>
      </c>
      <c r="J224" s="1" t="s">
        <v>450</v>
      </c>
      <c r="K224" s="1" t="s">
        <v>450</v>
      </c>
      <c r="L224" s="1" t="s">
        <v>782</v>
      </c>
      <c r="M224" s="1" t="s">
        <v>108</v>
      </c>
      <c r="N224" s="1" t="s">
        <v>1265</v>
      </c>
      <c r="O224" s="1" t="s">
        <v>1271</v>
      </c>
      <c r="P224" s="1" t="s">
        <v>450</v>
      </c>
      <c r="Q224" s="1" t="s">
        <v>450</v>
      </c>
      <c r="R224" s="1" t="s">
        <v>1320</v>
      </c>
      <c r="S224" s="1" t="s">
        <v>1373</v>
      </c>
      <c r="T224" s="1" t="s">
        <v>1349</v>
      </c>
      <c r="U224" s="1" t="s">
        <v>1374</v>
      </c>
      <c r="V224" s="1" t="s">
        <v>1374</v>
      </c>
      <c r="W224" s="1" t="s">
        <v>450</v>
      </c>
    </row>
    <row r="225" spans="1:23">
      <c r="A225" s="1" t="s">
        <v>1808</v>
      </c>
      <c r="B225" s="1" t="s">
        <v>1809</v>
      </c>
      <c r="C225" s="1" t="s">
        <v>1316</v>
      </c>
      <c r="D225" s="1" t="s">
        <v>1317</v>
      </c>
      <c r="E225" s="1" t="s">
        <v>1272</v>
      </c>
      <c r="F225" s="1" t="s">
        <v>1346</v>
      </c>
      <c r="G225" s="1" t="s">
        <v>1318</v>
      </c>
      <c r="H225" s="1" t="s">
        <v>1319</v>
      </c>
      <c r="I225" s="1" t="s">
        <v>450</v>
      </c>
      <c r="J225" s="1" t="s">
        <v>450</v>
      </c>
      <c r="K225" s="1" t="s">
        <v>450</v>
      </c>
      <c r="L225" s="1" t="s">
        <v>782</v>
      </c>
      <c r="M225" s="1" t="s">
        <v>108</v>
      </c>
      <c r="N225" s="1" t="s">
        <v>1265</v>
      </c>
      <c r="O225" s="1" t="s">
        <v>1265</v>
      </c>
      <c r="P225" s="1" t="s">
        <v>1273</v>
      </c>
      <c r="Q225" s="1" t="s">
        <v>450</v>
      </c>
      <c r="R225" s="1" t="s">
        <v>1320</v>
      </c>
      <c r="S225" s="1" t="s">
        <v>1373</v>
      </c>
      <c r="T225" s="1" t="s">
        <v>1349</v>
      </c>
      <c r="U225" s="1" t="s">
        <v>1374</v>
      </c>
      <c r="V225" s="1" t="s">
        <v>1374</v>
      </c>
      <c r="W225" s="1" t="s">
        <v>450</v>
      </c>
    </row>
    <row r="226" spans="1:23">
      <c r="A226" s="1" t="s">
        <v>1810</v>
      </c>
      <c r="B226" s="1" t="s">
        <v>1811</v>
      </c>
      <c r="C226" s="1" t="s">
        <v>1316</v>
      </c>
      <c r="D226" s="1" t="s">
        <v>1317</v>
      </c>
      <c r="E226" s="1" t="s">
        <v>1291</v>
      </c>
      <c r="F226" s="1" t="s">
        <v>1346</v>
      </c>
      <c r="G226" s="1" t="s">
        <v>1318</v>
      </c>
      <c r="H226" s="1" t="s">
        <v>1319</v>
      </c>
      <c r="I226" s="1" t="s">
        <v>450</v>
      </c>
      <c r="J226" s="1" t="s">
        <v>450</v>
      </c>
      <c r="K226" s="1" t="s">
        <v>450</v>
      </c>
      <c r="L226" s="1" t="s">
        <v>782</v>
      </c>
      <c r="M226" s="1" t="s">
        <v>108</v>
      </c>
      <c r="N226" s="1" t="s">
        <v>1265</v>
      </c>
      <c r="O226" s="1" t="s">
        <v>1265</v>
      </c>
      <c r="P226" s="1" t="s">
        <v>1292</v>
      </c>
      <c r="Q226" s="1" t="s">
        <v>450</v>
      </c>
      <c r="R226" s="1" t="s">
        <v>1320</v>
      </c>
      <c r="S226" s="1" t="s">
        <v>1366</v>
      </c>
      <c r="T226" s="1" t="s">
        <v>1349</v>
      </c>
      <c r="U226" s="1" t="s">
        <v>1323</v>
      </c>
      <c r="V226" s="1" t="s">
        <v>1323</v>
      </c>
      <c r="W226" s="1" t="s">
        <v>450</v>
      </c>
    </row>
    <row r="227" spans="1:23">
      <c r="A227" s="1" t="s">
        <v>1812</v>
      </c>
      <c r="B227" s="1" t="s">
        <v>1813</v>
      </c>
      <c r="C227" s="1" t="s">
        <v>1316</v>
      </c>
      <c r="D227" s="1" t="s">
        <v>1317</v>
      </c>
      <c r="E227" s="1" t="s">
        <v>977</v>
      </c>
      <c r="F227" s="1" t="s">
        <v>1346</v>
      </c>
      <c r="G227" s="1" t="s">
        <v>1318</v>
      </c>
      <c r="H227" s="1" t="s">
        <v>1319</v>
      </c>
      <c r="I227" s="1" t="s">
        <v>450</v>
      </c>
      <c r="J227" s="1" t="s">
        <v>450</v>
      </c>
      <c r="K227" s="1" t="s">
        <v>450</v>
      </c>
      <c r="L227" s="1" t="s">
        <v>782</v>
      </c>
      <c r="M227" s="1" t="s">
        <v>108</v>
      </c>
      <c r="N227" s="1" t="s">
        <v>966</v>
      </c>
      <c r="O227" s="1" t="s">
        <v>978</v>
      </c>
      <c r="P227" s="1" t="s">
        <v>978</v>
      </c>
      <c r="Q227" s="1" t="s">
        <v>450</v>
      </c>
      <c r="R227" s="1" t="s">
        <v>1320</v>
      </c>
      <c r="S227" s="1" t="s">
        <v>1348</v>
      </c>
      <c r="T227" s="1" t="s">
        <v>1349</v>
      </c>
      <c r="U227" s="1" t="s">
        <v>1350</v>
      </c>
      <c r="V227" s="1" t="s">
        <v>1350</v>
      </c>
      <c r="W227" s="1" t="s">
        <v>450</v>
      </c>
    </row>
    <row r="228" spans="1:23">
      <c r="A228" s="1" t="s">
        <v>1814</v>
      </c>
      <c r="B228" s="1" t="s">
        <v>1815</v>
      </c>
      <c r="C228" s="1" t="s">
        <v>1316</v>
      </c>
      <c r="D228" s="1" t="s">
        <v>1317</v>
      </c>
      <c r="E228" s="1" t="s">
        <v>981</v>
      </c>
      <c r="F228" s="1" t="s">
        <v>1346</v>
      </c>
      <c r="G228" s="1" t="s">
        <v>1318</v>
      </c>
      <c r="H228" s="1" t="s">
        <v>1319</v>
      </c>
      <c r="I228" s="1" t="s">
        <v>450</v>
      </c>
      <c r="J228" s="1" t="s">
        <v>450</v>
      </c>
      <c r="K228" s="1" t="s">
        <v>450</v>
      </c>
      <c r="L228" s="1" t="s">
        <v>782</v>
      </c>
      <c r="M228" s="1" t="s">
        <v>108</v>
      </c>
      <c r="N228" s="1" t="s">
        <v>966</v>
      </c>
      <c r="O228" s="1" t="s">
        <v>982</v>
      </c>
      <c r="P228" s="1" t="s">
        <v>982</v>
      </c>
      <c r="Q228" s="1" t="s">
        <v>450</v>
      </c>
      <c r="R228" s="1" t="s">
        <v>1320</v>
      </c>
      <c r="S228" s="1" t="s">
        <v>1373</v>
      </c>
      <c r="T228" s="1" t="s">
        <v>1349</v>
      </c>
      <c r="U228" s="1" t="s">
        <v>1374</v>
      </c>
      <c r="V228" s="1" t="s">
        <v>1374</v>
      </c>
      <c r="W228" s="1" t="s">
        <v>450</v>
      </c>
    </row>
    <row r="229" spans="1:23">
      <c r="A229" s="1" t="s">
        <v>1816</v>
      </c>
      <c r="B229" s="1" t="s">
        <v>1817</v>
      </c>
      <c r="C229" s="1" t="s">
        <v>1316</v>
      </c>
      <c r="D229" s="1" t="s">
        <v>1317</v>
      </c>
      <c r="E229" s="1" t="s">
        <v>964</v>
      </c>
      <c r="F229" s="1" t="s">
        <v>1346</v>
      </c>
      <c r="G229" s="1" t="s">
        <v>1318</v>
      </c>
      <c r="H229" s="1" t="s">
        <v>1319</v>
      </c>
      <c r="I229" s="1" t="s">
        <v>450</v>
      </c>
      <c r="J229" s="1" t="s">
        <v>450</v>
      </c>
      <c r="K229" s="1" t="s">
        <v>450</v>
      </c>
      <c r="L229" s="1" t="s">
        <v>782</v>
      </c>
      <c r="M229" s="1" t="s">
        <v>108</v>
      </c>
      <c r="N229" s="1" t="s">
        <v>966</v>
      </c>
      <c r="O229" s="1" t="s">
        <v>965</v>
      </c>
      <c r="P229" s="1" t="s">
        <v>965</v>
      </c>
      <c r="Q229" s="1" t="s">
        <v>450</v>
      </c>
      <c r="R229" s="1" t="s">
        <v>1320</v>
      </c>
      <c r="S229" s="1" t="s">
        <v>1326</v>
      </c>
      <c r="T229" s="1" t="s">
        <v>1349</v>
      </c>
      <c r="U229" s="1" t="s">
        <v>1328</v>
      </c>
      <c r="V229" s="1" t="s">
        <v>1328</v>
      </c>
      <c r="W229" s="1" t="s">
        <v>450</v>
      </c>
    </row>
    <row r="230" spans="1:23">
      <c r="A230" s="1" t="s">
        <v>1818</v>
      </c>
      <c r="B230" s="1" t="s">
        <v>1819</v>
      </c>
      <c r="C230" s="1" t="s">
        <v>1316</v>
      </c>
      <c r="D230" s="1" t="s">
        <v>1317</v>
      </c>
      <c r="E230" s="1" t="s">
        <v>964</v>
      </c>
      <c r="F230" s="1" t="s">
        <v>1346</v>
      </c>
      <c r="G230" s="1" t="s">
        <v>1318</v>
      </c>
      <c r="H230" s="1" t="s">
        <v>1319</v>
      </c>
      <c r="I230" s="1" t="s">
        <v>450</v>
      </c>
      <c r="J230" s="1" t="s">
        <v>450</v>
      </c>
      <c r="K230" s="1" t="s">
        <v>450</v>
      </c>
      <c r="L230" s="1" t="s">
        <v>782</v>
      </c>
      <c r="M230" s="1" t="s">
        <v>108</v>
      </c>
      <c r="N230" s="1" t="s">
        <v>966</v>
      </c>
      <c r="O230" s="1" t="s">
        <v>965</v>
      </c>
      <c r="P230" s="1" t="s">
        <v>965</v>
      </c>
      <c r="Q230" s="1" t="s">
        <v>450</v>
      </c>
      <c r="R230" s="1" t="s">
        <v>1320</v>
      </c>
      <c r="S230" s="1" t="s">
        <v>1366</v>
      </c>
      <c r="T230" s="1" t="s">
        <v>1349</v>
      </c>
      <c r="U230" s="1" t="s">
        <v>1323</v>
      </c>
      <c r="V230" s="1" t="s">
        <v>1323</v>
      </c>
      <c r="W230" s="1" t="s">
        <v>450</v>
      </c>
    </row>
    <row r="231" spans="1:23">
      <c r="A231" s="1" t="s">
        <v>1820</v>
      </c>
      <c r="B231" s="1" t="s">
        <v>1821</v>
      </c>
      <c r="C231" s="1" t="s">
        <v>1316</v>
      </c>
      <c r="D231" s="1" t="s">
        <v>1317</v>
      </c>
      <c r="E231" s="1" t="s">
        <v>964</v>
      </c>
      <c r="F231" s="1" t="s">
        <v>1346</v>
      </c>
      <c r="G231" s="1" t="s">
        <v>1318</v>
      </c>
      <c r="H231" s="1" t="s">
        <v>1319</v>
      </c>
      <c r="I231" s="1" t="s">
        <v>450</v>
      </c>
      <c r="J231" s="1" t="s">
        <v>450</v>
      </c>
      <c r="K231" s="1" t="s">
        <v>450</v>
      </c>
      <c r="L231" s="1" t="s">
        <v>782</v>
      </c>
      <c r="M231" s="1" t="s">
        <v>108</v>
      </c>
      <c r="N231" s="1" t="s">
        <v>966</v>
      </c>
      <c r="O231" s="1" t="s">
        <v>965</v>
      </c>
      <c r="P231" s="1" t="s">
        <v>965</v>
      </c>
      <c r="Q231" s="1" t="s">
        <v>450</v>
      </c>
      <c r="R231" s="1" t="s">
        <v>1320</v>
      </c>
      <c r="S231" s="1" t="s">
        <v>1373</v>
      </c>
      <c r="T231" s="1" t="s">
        <v>1349</v>
      </c>
      <c r="U231" s="1" t="s">
        <v>1374</v>
      </c>
      <c r="V231" s="1" t="s">
        <v>1374</v>
      </c>
      <c r="W231" s="1" t="s">
        <v>450</v>
      </c>
    </row>
    <row r="232" spans="1:23">
      <c r="A232" s="1" t="s">
        <v>1822</v>
      </c>
      <c r="B232" s="1" t="s">
        <v>1823</v>
      </c>
      <c r="C232" s="1" t="s">
        <v>1316</v>
      </c>
      <c r="D232" s="1" t="s">
        <v>1317</v>
      </c>
      <c r="E232" s="1" t="s">
        <v>987</v>
      </c>
      <c r="F232" s="1" t="s">
        <v>1346</v>
      </c>
      <c r="G232" s="1" t="s">
        <v>1318</v>
      </c>
      <c r="H232" s="1" t="s">
        <v>1319</v>
      </c>
      <c r="I232" s="1" t="s">
        <v>450</v>
      </c>
      <c r="J232" s="1" t="s">
        <v>450</v>
      </c>
      <c r="K232" s="1" t="s">
        <v>450</v>
      </c>
      <c r="L232" s="1" t="s">
        <v>782</v>
      </c>
      <c r="M232" s="1" t="s">
        <v>108</v>
      </c>
      <c r="N232" s="1" t="s">
        <v>966</v>
      </c>
      <c r="O232" s="1" t="s">
        <v>988</v>
      </c>
      <c r="P232" s="1" t="s">
        <v>988</v>
      </c>
      <c r="Q232" s="1" t="s">
        <v>450</v>
      </c>
      <c r="R232" s="1" t="s">
        <v>1320</v>
      </c>
      <c r="S232" s="1" t="s">
        <v>1373</v>
      </c>
      <c r="T232" s="1" t="s">
        <v>1349</v>
      </c>
      <c r="U232" s="1" t="s">
        <v>1374</v>
      </c>
      <c r="V232" s="1" t="s">
        <v>1374</v>
      </c>
      <c r="W232" s="1" t="s">
        <v>450</v>
      </c>
    </row>
    <row r="233" spans="1:23">
      <c r="A233" s="1" t="s">
        <v>1824</v>
      </c>
      <c r="B233" s="1" t="s">
        <v>1825</v>
      </c>
      <c r="C233" s="1" t="s">
        <v>1316</v>
      </c>
      <c r="D233" s="1" t="s">
        <v>1317</v>
      </c>
      <c r="E233" s="1" t="s">
        <v>969</v>
      </c>
      <c r="F233" s="1" t="s">
        <v>1346</v>
      </c>
      <c r="G233" s="1" t="s">
        <v>1318</v>
      </c>
      <c r="H233" s="1" t="s">
        <v>1319</v>
      </c>
      <c r="I233" s="1" t="s">
        <v>450</v>
      </c>
      <c r="J233" s="1" t="s">
        <v>450</v>
      </c>
      <c r="K233" s="1" t="s">
        <v>450</v>
      </c>
      <c r="L233" s="1" t="s">
        <v>782</v>
      </c>
      <c r="M233" s="1" t="s">
        <v>108</v>
      </c>
      <c r="N233" s="1" t="s">
        <v>966</v>
      </c>
      <c r="O233" s="1" t="s">
        <v>970</v>
      </c>
      <c r="P233" s="1" t="s">
        <v>970</v>
      </c>
      <c r="Q233" s="1" t="s">
        <v>450</v>
      </c>
      <c r="R233" s="1" t="s">
        <v>1320</v>
      </c>
      <c r="S233" s="1" t="s">
        <v>1373</v>
      </c>
      <c r="T233" s="1" t="s">
        <v>1349</v>
      </c>
      <c r="U233" s="1" t="s">
        <v>1374</v>
      </c>
      <c r="V233" s="1" t="s">
        <v>1374</v>
      </c>
      <c r="W233" s="1" t="s">
        <v>450</v>
      </c>
    </row>
    <row r="234" spans="1:23">
      <c r="A234" s="1" t="s">
        <v>1826</v>
      </c>
      <c r="B234" s="1" t="s">
        <v>1827</v>
      </c>
      <c r="C234" s="1" t="s">
        <v>1316</v>
      </c>
      <c r="D234" s="1" t="s">
        <v>1317</v>
      </c>
      <c r="E234" s="1" t="s">
        <v>991</v>
      </c>
      <c r="F234" s="1" t="s">
        <v>1346</v>
      </c>
      <c r="G234" s="1" t="s">
        <v>1318</v>
      </c>
      <c r="H234" s="1" t="s">
        <v>1319</v>
      </c>
      <c r="I234" s="1" t="s">
        <v>450</v>
      </c>
      <c r="J234" s="1" t="s">
        <v>450</v>
      </c>
      <c r="K234" s="1" t="s">
        <v>450</v>
      </c>
      <c r="L234" s="1" t="s">
        <v>782</v>
      </c>
      <c r="M234" s="1" t="s">
        <v>108</v>
      </c>
      <c r="N234" s="1" t="s">
        <v>966</v>
      </c>
      <c r="O234" s="1" t="s">
        <v>992</v>
      </c>
      <c r="P234" s="1" t="s">
        <v>992</v>
      </c>
      <c r="Q234" s="1" t="s">
        <v>450</v>
      </c>
      <c r="R234" s="1" t="s">
        <v>1320</v>
      </c>
      <c r="S234" s="1" t="s">
        <v>1373</v>
      </c>
      <c r="T234" s="1" t="s">
        <v>1349</v>
      </c>
      <c r="U234" s="1" t="s">
        <v>1374</v>
      </c>
      <c r="V234" s="1" t="s">
        <v>1374</v>
      </c>
      <c r="W234" s="1" t="s">
        <v>450</v>
      </c>
    </row>
    <row r="235" spans="1:23">
      <c r="A235" s="1" t="s">
        <v>1828</v>
      </c>
      <c r="B235" s="1" t="s">
        <v>1829</v>
      </c>
      <c r="C235" s="1" t="s">
        <v>1316</v>
      </c>
      <c r="D235" s="1" t="s">
        <v>1317</v>
      </c>
      <c r="E235" s="1" t="s">
        <v>991</v>
      </c>
      <c r="F235" s="1" t="s">
        <v>1346</v>
      </c>
      <c r="G235" s="1" t="s">
        <v>1318</v>
      </c>
      <c r="H235" s="1" t="s">
        <v>1319</v>
      </c>
      <c r="I235" s="1" t="s">
        <v>450</v>
      </c>
      <c r="J235" s="1" t="s">
        <v>450</v>
      </c>
      <c r="K235" s="1" t="s">
        <v>450</v>
      </c>
      <c r="L235" s="1" t="s">
        <v>782</v>
      </c>
      <c r="M235" s="1" t="s">
        <v>108</v>
      </c>
      <c r="N235" s="1" t="s">
        <v>966</v>
      </c>
      <c r="O235" s="1" t="s">
        <v>992</v>
      </c>
      <c r="P235" s="1" t="s">
        <v>992</v>
      </c>
      <c r="Q235" s="1" t="s">
        <v>450</v>
      </c>
      <c r="R235" s="1" t="s">
        <v>1320</v>
      </c>
      <c r="S235" s="1" t="s">
        <v>1373</v>
      </c>
      <c r="T235" s="1" t="s">
        <v>1349</v>
      </c>
      <c r="U235" s="1" t="s">
        <v>1374</v>
      </c>
      <c r="V235" s="1" t="s">
        <v>1374</v>
      </c>
      <c r="W235" s="1" t="s">
        <v>450</v>
      </c>
    </row>
    <row r="236" spans="1:23">
      <c r="A236" s="1" t="s">
        <v>1830</v>
      </c>
      <c r="B236" s="1" t="s">
        <v>1831</v>
      </c>
      <c r="C236" s="1" t="s">
        <v>1316</v>
      </c>
      <c r="D236" s="1" t="s">
        <v>1317</v>
      </c>
      <c r="E236" s="1" t="s">
        <v>964</v>
      </c>
      <c r="F236" s="1" t="s">
        <v>1346</v>
      </c>
      <c r="G236" s="1" t="s">
        <v>1318</v>
      </c>
      <c r="H236" s="1" t="s">
        <v>1319</v>
      </c>
      <c r="I236" s="1" t="s">
        <v>450</v>
      </c>
      <c r="J236" s="1" t="s">
        <v>450</v>
      </c>
      <c r="K236" s="1" t="s">
        <v>450</v>
      </c>
      <c r="L236" s="1" t="s">
        <v>782</v>
      </c>
      <c r="M236" s="1" t="s">
        <v>108</v>
      </c>
      <c r="N236" s="1" t="s">
        <v>966</v>
      </c>
      <c r="O236" s="1" t="s">
        <v>965</v>
      </c>
      <c r="P236" s="1" t="s">
        <v>965</v>
      </c>
      <c r="Q236" s="1" t="s">
        <v>450</v>
      </c>
      <c r="R236" s="1" t="s">
        <v>1320</v>
      </c>
      <c r="S236" s="1" t="s">
        <v>1373</v>
      </c>
      <c r="T236" s="1" t="s">
        <v>1349</v>
      </c>
      <c r="U236" s="1" t="s">
        <v>1374</v>
      </c>
      <c r="V236" s="1" t="s">
        <v>1374</v>
      </c>
      <c r="W236" s="1" t="s">
        <v>450</v>
      </c>
    </row>
    <row r="237" spans="1:23">
      <c r="A237" s="1" t="s">
        <v>1832</v>
      </c>
      <c r="B237" s="1" t="s">
        <v>1833</v>
      </c>
      <c r="C237" s="1" t="s">
        <v>1316</v>
      </c>
      <c r="D237" s="1" t="s">
        <v>1317</v>
      </c>
      <c r="E237" s="1" t="s">
        <v>997</v>
      </c>
      <c r="F237" s="1" t="s">
        <v>1346</v>
      </c>
      <c r="G237" s="1" t="s">
        <v>1318</v>
      </c>
      <c r="H237" s="1" t="s">
        <v>1319</v>
      </c>
      <c r="I237" s="1" t="s">
        <v>450</v>
      </c>
      <c r="J237" s="1" t="s">
        <v>450</v>
      </c>
      <c r="K237" s="1" t="s">
        <v>450</v>
      </c>
      <c r="L237" s="1" t="s">
        <v>782</v>
      </c>
      <c r="M237" s="1" t="s">
        <v>108</v>
      </c>
      <c r="N237" s="1" t="s">
        <v>966</v>
      </c>
      <c r="O237" s="1" t="s">
        <v>998</v>
      </c>
      <c r="P237" s="1" t="s">
        <v>998</v>
      </c>
      <c r="Q237" s="1" t="s">
        <v>450</v>
      </c>
      <c r="R237" s="1" t="s">
        <v>1320</v>
      </c>
      <c r="S237" s="1" t="s">
        <v>1373</v>
      </c>
      <c r="T237" s="1" t="s">
        <v>1349</v>
      </c>
      <c r="U237" s="1" t="s">
        <v>1374</v>
      </c>
      <c r="V237" s="1" t="s">
        <v>1374</v>
      </c>
      <c r="W237" s="1" t="s">
        <v>450</v>
      </c>
    </row>
    <row r="238" spans="1:23">
      <c r="A238" s="1" t="s">
        <v>1834</v>
      </c>
      <c r="B238" s="1" t="s">
        <v>1835</v>
      </c>
      <c r="C238" s="1" t="s">
        <v>1316</v>
      </c>
      <c r="D238" s="1" t="s">
        <v>1317</v>
      </c>
      <c r="E238" s="1" t="s">
        <v>964</v>
      </c>
      <c r="F238" s="1" t="s">
        <v>1346</v>
      </c>
      <c r="G238" s="1" t="s">
        <v>1318</v>
      </c>
      <c r="H238" s="1" t="s">
        <v>1319</v>
      </c>
      <c r="I238" s="1" t="s">
        <v>450</v>
      </c>
      <c r="J238" s="1" t="s">
        <v>450</v>
      </c>
      <c r="K238" s="1" t="s">
        <v>450</v>
      </c>
      <c r="L238" s="1" t="s">
        <v>782</v>
      </c>
      <c r="M238" s="1" t="s">
        <v>108</v>
      </c>
      <c r="N238" s="1" t="s">
        <v>966</v>
      </c>
      <c r="O238" s="1" t="s">
        <v>965</v>
      </c>
      <c r="P238" s="1" t="s">
        <v>965</v>
      </c>
      <c r="Q238" s="1" t="s">
        <v>450</v>
      </c>
      <c r="R238" s="1" t="s">
        <v>1320</v>
      </c>
      <c r="S238" s="1" t="s">
        <v>1373</v>
      </c>
      <c r="T238" s="1" t="s">
        <v>1349</v>
      </c>
      <c r="U238" s="1" t="s">
        <v>1374</v>
      </c>
      <c r="V238" s="1" t="s">
        <v>1374</v>
      </c>
      <c r="W238" s="1" t="s">
        <v>450</v>
      </c>
    </row>
    <row r="239" spans="1:23">
      <c r="A239" s="1" t="s">
        <v>1836</v>
      </c>
      <c r="B239" s="1" t="s">
        <v>1837</v>
      </c>
      <c r="C239" s="1" t="s">
        <v>1316</v>
      </c>
      <c r="D239" s="1" t="s">
        <v>1317</v>
      </c>
      <c r="E239" s="1" t="s">
        <v>985</v>
      </c>
      <c r="F239" s="1" t="s">
        <v>1346</v>
      </c>
      <c r="G239" s="1" t="s">
        <v>1318</v>
      </c>
      <c r="H239" s="1" t="s">
        <v>1319</v>
      </c>
      <c r="I239" s="1" t="s">
        <v>450</v>
      </c>
      <c r="J239" s="1" t="s">
        <v>450</v>
      </c>
      <c r="K239" s="1" t="s">
        <v>450</v>
      </c>
      <c r="L239" s="1" t="s">
        <v>782</v>
      </c>
      <c r="M239" s="1" t="s">
        <v>108</v>
      </c>
      <c r="N239" s="1" t="s">
        <v>966</v>
      </c>
      <c r="O239" s="1" t="s">
        <v>986</v>
      </c>
      <c r="P239" s="1" t="s">
        <v>986</v>
      </c>
      <c r="Q239" s="1" t="s">
        <v>450</v>
      </c>
      <c r="R239" s="1" t="s">
        <v>1320</v>
      </c>
      <c r="S239" s="1" t="s">
        <v>1373</v>
      </c>
      <c r="T239" s="1" t="s">
        <v>1349</v>
      </c>
      <c r="U239" s="1" t="s">
        <v>1374</v>
      </c>
      <c r="V239" s="1" t="s">
        <v>1374</v>
      </c>
      <c r="W239" s="1" t="s">
        <v>450</v>
      </c>
    </row>
    <row r="240" spans="1:23">
      <c r="A240" s="1" t="s">
        <v>1838</v>
      </c>
      <c r="B240" s="1" t="s">
        <v>1839</v>
      </c>
      <c r="C240" s="1" t="s">
        <v>1316</v>
      </c>
      <c r="D240" s="1" t="s">
        <v>1317</v>
      </c>
      <c r="E240" s="1" t="s">
        <v>964</v>
      </c>
      <c r="F240" s="1" t="s">
        <v>1346</v>
      </c>
      <c r="G240" s="1" t="s">
        <v>1318</v>
      </c>
      <c r="H240" s="1" t="s">
        <v>1319</v>
      </c>
      <c r="I240" s="1" t="s">
        <v>450</v>
      </c>
      <c r="J240" s="1" t="s">
        <v>450</v>
      </c>
      <c r="K240" s="1" t="s">
        <v>450</v>
      </c>
      <c r="L240" s="1" t="s">
        <v>782</v>
      </c>
      <c r="M240" s="1" t="s">
        <v>108</v>
      </c>
      <c r="N240" s="1" t="s">
        <v>966</v>
      </c>
      <c r="O240" s="1" t="s">
        <v>965</v>
      </c>
      <c r="P240" s="1" t="s">
        <v>965</v>
      </c>
      <c r="Q240" s="1" t="s">
        <v>450</v>
      </c>
      <c r="R240" s="1" t="s">
        <v>1320</v>
      </c>
      <c r="S240" s="1" t="s">
        <v>1373</v>
      </c>
      <c r="T240" s="1" t="s">
        <v>1349</v>
      </c>
      <c r="U240" s="1" t="s">
        <v>1374</v>
      </c>
      <c r="V240" s="1" t="s">
        <v>1374</v>
      </c>
      <c r="W240" s="1" t="s">
        <v>450</v>
      </c>
    </row>
    <row r="241" spans="1:23">
      <c r="A241" s="1" t="s">
        <v>1840</v>
      </c>
      <c r="B241" s="1" t="s">
        <v>1841</v>
      </c>
      <c r="C241" s="1" t="s">
        <v>1316</v>
      </c>
      <c r="D241" s="1" t="s">
        <v>1317</v>
      </c>
      <c r="E241" s="1" t="s">
        <v>971</v>
      </c>
      <c r="F241" s="1" t="s">
        <v>1346</v>
      </c>
      <c r="G241" s="1" t="s">
        <v>1318</v>
      </c>
      <c r="H241" s="1" t="s">
        <v>1319</v>
      </c>
      <c r="I241" s="1" t="s">
        <v>450</v>
      </c>
      <c r="J241" s="1" t="s">
        <v>450</v>
      </c>
      <c r="K241" s="1" t="s">
        <v>450</v>
      </c>
      <c r="L241" s="1" t="s">
        <v>782</v>
      </c>
      <c r="M241" s="1" t="s">
        <v>108</v>
      </c>
      <c r="N241" s="1" t="s">
        <v>966</v>
      </c>
      <c r="O241" s="1" t="s">
        <v>972</v>
      </c>
      <c r="P241" s="1" t="s">
        <v>972</v>
      </c>
      <c r="Q241" s="1" t="s">
        <v>450</v>
      </c>
      <c r="R241" s="1" t="s">
        <v>1320</v>
      </c>
      <c r="S241" s="1" t="s">
        <v>1373</v>
      </c>
      <c r="T241" s="1" t="s">
        <v>1349</v>
      </c>
      <c r="U241" s="1" t="s">
        <v>1374</v>
      </c>
      <c r="V241" s="1" t="s">
        <v>1374</v>
      </c>
      <c r="W241" s="1" t="s">
        <v>450</v>
      </c>
    </row>
    <row r="242" spans="1:23">
      <c r="A242" s="1" t="s">
        <v>1842</v>
      </c>
      <c r="B242" s="1" t="s">
        <v>1843</v>
      </c>
      <c r="C242" s="1" t="s">
        <v>1316</v>
      </c>
      <c r="D242" s="1" t="s">
        <v>1317</v>
      </c>
      <c r="E242" s="1" t="s">
        <v>964</v>
      </c>
      <c r="F242" s="1" t="s">
        <v>1346</v>
      </c>
      <c r="G242" s="1" t="s">
        <v>1318</v>
      </c>
      <c r="H242" s="1" t="s">
        <v>1319</v>
      </c>
      <c r="I242" s="1" t="s">
        <v>450</v>
      </c>
      <c r="J242" s="1" t="s">
        <v>450</v>
      </c>
      <c r="K242" s="1" t="s">
        <v>450</v>
      </c>
      <c r="L242" s="1" t="s">
        <v>782</v>
      </c>
      <c r="M242" s="1" t="s">
        <v>108</v>
      </c>
      <c r="N242" s="1" t="s">
        <v>966</v>
      </c>
      <c r="O242" s="1" t="s">
        <v>965</v>
      </c>
      <c r="P242" s="1" t="s">
        <v>965</v>
      </c>
      <c r="Q242" s="1" t="s">
        <v>450</v>
      </c>
      <c r="R242" s="1" t="s">
        <v>1320</v>
      </c>
      <c r="S242" s="1" t="s">
        <v>1348</v>
      </c>
      <c r="T242" s="1" t="s">
        <v>1349</v>
      </c>
      <c r="U242" s="1" t="s">
        <v>1350</v>
      </c>
      <c r="V242" s="1" t="s">
        <v>1350</v>
      </c>
      <c r="W242" s="1" t="s">
        <v>450</v>
      </c>
    </row>
    <row r="243" spans="1:23">
      <c r="A243" s="1" t="s">
        <v>1844</v>
      </c>
      <c r="B243" s="1" t="s">
        <v>1845</v>
      </c>
      <c r="C243" s="1" t="s">
        <v>1316</v>
      </c>
      <c r="D243" s="1" t="s">
        <v>1317</v>
      </c>
      <c r="E243" s="1" t="s">
        <v>995</v>
      </c>
      <c r="F243" s="1" t="s">
        <v>1346</v>
      </c>
      <c r="G243" s="1" t="s">
        <v>1318</v>
      </c>
      <c r="H243" s="1" t="s">
        <v>1319</v>
      </c>
      <c r="I243" s="1" t="s">
        <v>450</v>
      </c>
      <c r="J243" s="1" t="s">
        <v>450</v>
      </c>
      <c r="K243" s="1" t="s">
        <v>450</v>
      </c>
      <c r="L243" s="1" t="s">
        <v>782</v>
      </c>
      <c r="M243" s="1" t="s">
        <v>108</v>
      </c>
      <c r="N243" s="1" t="s">
        <v>966</v>
      </c>
      <c r="O243" s="1" t="s">
        <v>996</v>
      </c>
      <c r="P243" s="1" t="s">
        <v>996</v>
      </c>
      <c r="Q243" s="1" t="s">
        <v>450</v>
      </c>
      <c r="R243" s="1" t="s">
        <v>1320</v>
      </c>
      <c r="S243" s="1" t="s">
        <v>1373</v>
      </c>
      <c r="T243" s="1" t="s">
        <v>1349</v>
      </c>
      <c r="U243" s="1" t="s">
        <v>1374</v>
      </c>
      <c r="V243" s="1" t="s">
        <v>1374</v>
      </c>
      <c r="W243" s="1" t="s">
        <v>450</v>
      </c>
    </row>
    <row r="244" spans="1:23">
      <c r="A244" s="1" t="s">
        <v>1846</v>
      </c>
      <c r="B244" s="1" t="s">
        <v>1847</v>
      </c>
      <c r="C244" s="1" t="s">
        <v>1316</v>
      </c>
      <c r="D244" s="1" t="s">
        <v>1317</v>
      </c>
      <c r="E244" s="1" t="s">
        <v>997</v>
      </c>
      <c r="F244" s="1" t="s">
        <v>1346</v>
      </c>
      <c r="G244" s="1" t="s">
        <v>1318</v>
      </c>
      <c r="H244" s="1" t="s">
        <v>1319</v>
      </c>
      <c r="I244" s="1" t="s">
        <v>450</v>
      </c>
      <c r="J244" s="1" t="s">
        <v>450</v>
      </c>
      <c r="K244" s="1" t="s">
        <v>450</v>
      </c>
      <c r="L244" s="1" t="s">
        <v>782</v>
      </c>
      <c r="M244" s="1" t="s">
        <v>108</v>
      </c>
      <c r="N244" s="1" t="s">
        <v>966</v>
      </c>
      <c r="O244" s="1" t="s">
        <v>998</v>
      </c>
      <c r="P244" s="1" t="s">
        <v>998</v>
      </c>
      <c r="Q244" s="1" t="s">
        <v>450</v>
      </c>
      <c r="R244" s="1" t="s">
        <v>1320</v>
      </c>
      <c r="S244" s="1" t="s">
        <v>1373</v>
      </c>
      <c r="T244" s="1" t="s">
        <v>1349</v>
      </c>
      <c r="U244" s="1" t="s">
        <v>1374</v>
      </c>
      <c r="V244" s="1" t="s">
        <v>1374</v>
      </c>
      <c r="W244" s="1" t="s">
        <v>450</v>
      </c>
    </row>
    <row r="245" spans="1:23">
      <c r="A245" s="1" t="s">
        <v>1848</v>
      </c>
      <c r="B245" s="1" t="s">
        <v>1849</v>
      </c>
      <c r="C245" s="1" t="s">
        <v>1316</v>
      </c>
      <c r="D245" s="1" t="s">
        <v>1317</v>
      </c>
      <c r="E245" s="1" t="s">
        <v>964</v>
      </c>
      <c r="F245" s="1" t="s">
        <v>1346</v>
      </c>
      <c r="G245" s="1" t="s">
        <v>1318</v>
      </c>
      <c r="H245" s="1" t="s">
        <v>1319</v>
      </c>
      <c r="I245" s="1" t="s">
        <v>450</v>
      </c>
      <c r="J245" s="1" t="s">
        <v>450</v>
      </c>
      <c r="K245" s="1" t="s">
        <v>450</v>
      </c>
      <c r="L245" s="1" t="s">
        <v>782</v>
      </c>
      <c r="M245" s="1" t="s">
        <v>108</v>
      </c>
      <c r="N245" s="1" t="s">
        <v>966</v>
      </c>
      <c r="O245" s="1" t="s">
        <v>965</v>
      </c>
      <c r="P245" s="1" t="s">
        <v>965</v>
      </c>
      <c r="Q245" s="1" t="s">
        <v>450</v>
      </c>
      <c r="R245" s="1" t="s">
        <v>1320</v>
      </c>
      <c r="S245" s="1" t="s">
        <v>1373</v>
      </c>
      <c r="T245" s="1" t="s">
        <v>1349</v>
      </c>
      <c r="U245" s="1" t="s">
        <v>1374</v>
      </c>
      <c r="V245" s="1" t="s">
        <v>1374</v>
      </c>
      <c r="W245" s="1" t="s">
        <v>450</v>
      </c>
    </row>
    <row r="246" spans="1:23">
      <c r="A246" s="1" t="s">
        <v>1850</v>
      </c>
      <c r="B246" s="1" t="s">
        <v>1851</v>
      </c>
      <c r="C246" s="1" t="s">
        <v>1316</v>
      </c>
      <c r="D246" s="1" t="s">
        <v>1317</v>
      </c>
      <c r="E246" s="1" t="s">
        <v>987</v>
      </c>
      <c r="F246" s="1" t="s">
        <v>1346</v>
      </c>
      <c r="G246" s="1" t="s">
        <v>1318</v>
      </c>
      <c r="H246" s="1" t="s">
        <v>1319</v>
      </c>
      <c r="I246" s="1" t="s">
        <v>450</v>
      </c>
      <c r="J246" s="1" t="s">
        <v>450</v>
      </c>
      <c r="K246" s="1" t="s">
        <v>450</v>
      </c>
      <c r="L246" s="1" t="s">
        <v>782</v>
      </c>
      <c r="M246" s="1" t="s">
        <v>108</v>
      </c>
      <c r="N246" s="1" t="s">
        <v>966</v>
      </c>
      <c r="O246" s="1" t="s">
        <v>988</v>
      </c>
      <c r="P246" s="1" t="s">
        <v>988</v>
      </c>
      <c r="Q246" s="1" t="s">
        <v>450</v>
      </c>
      <c r="R246" s="1" t="s">
        <v>1320</v>
      </c>
      <c r="S246" s="1" t="s">
        <v>1373</v>
      </c>
      <c r="T246" s="1" t="s">
        <v>1349</v>
      </c>
      <c r="U246" s="1" t="s">
        <v>1374</v>
      </c>
      <c r="V246" s="1" t="s">
        <v>1374</v>
      </c>
      <c r="W246" s="1" t="s">
        <v>450</v>
      </c>
    </row>
    <row r="247" spans="1:23">
      <c r="A247" s="1" t="s">
        <v>1852</v>
      </c>
      <c r="B247" s="1" t="s">
        <v>1853</v>
      </c>
      <c r="C247" s="1" t="s">
        <v>1316</v>
      </c>
      <c r="D247" s="1" t="s">
        <v>1317</v>
      </c>
      <c r="E247" s="1" t="s">
        <v>1854</v>
      </c>
      <c r="F247" s="1" t="s">
        <v>1346</v>
      </c>
      <c r="G247" s="1" t="s">
        <v>1318</v>
      </c>
      <c r="H247" s="1" t="s">
        <v>1319</v>
      </c>
      <c r="I247" s="1" t="s">
        <v>450</v>
      </c>
      <c r="J247" s="1" t="s">
        <v>450</v>
      </c>
      <c r="K247" s="1" t="s">
        <v>450</v>
      </c>
      <c r="L247" s="1" t="s">
        <v>782</v>
      </c>
      <c r="M247" s="1" t="s">
        <v>108</v>
      </c>
      <c r="N247" s="1" t="s">
        <v>966</v>
      </c>
      <c r="O247" s="1" t="s">
        <v>990</v>
      </c>
      <c r="P247" s="1" t="s">
        <v>450</v>
      </c>
      <c r="Q247" s="1" t="s">
        <v>450</v>
      </c>
      <c r="R247" s="1" t="s">
        <v>1320</v>
      </c>
      <c r="S247" s="1" t="s">
        <v>1373</v>
      </c>
      <c r="T247" s="1" t="s">
        <v>1349</v>
      </c>
      <c r="U247" s="1" t="s">
        <v>1374</v>
      </c>
      <c r="V247" s="1" t="s">
        <v>1374</v>
      </c>
      <c r="W247" s="1" t="s">
        <v>450</v>
      </c>
    </row>
    <row r="248" spans="1:23">
      <c r="A248" s="1" t="s">
        <v>1855</v>
      </c>
      <c r="B248" s="1" t="s">
        <v>1856</v>
      </c>
      <c r="C248" s="1" t="s">
        <v>1316</v>
      </c>
      <c r="D248" s="1" t="s">
        <v>1317</v>
      </c>
      <c r="E248" s="1" t="s">
        <v>964</v>
      </c>
      <c r="F248" s="1" t="s">
        <v>1346</v>
      </c>
      <c r="G248" s="1" t="s">
        <v>1318</v>
      </c>
      <c r="H248" s="1" t="s">
        <v>1319</v>
      </c>
      <c r="I248" s="1" t="s">
        <v>450</v>
      </c>
      <c r="J248" s="1" t="s">
        <v>450</v>
      </c>
      <c r="K248" s="1" t="s">
        <v>450</v>
      </c>
      <c r="L248" s="1" t="s">
        <v>782</v>
      </c>
      <c r="M248" s="1" t="s">
        <v>108</v>
      </c>
      <c r="N248" s="1" t="s">
        <v>966</v>
      </c>
      <c r="O248" s="1" t="s">
        <v>965</v>
      </c>
      <c r="P248" s="1" t="s">
        <v>965</v>
      </c>
      <c r="Q248" s="1" t="s">
        <v>450</v>
      </c>
      <c r="R248" s="1" t="s">
        <v>1320</v>
      </c>
      <c r="S248" s="1" t="s">
        <v>1348</v>
      </c>
      <c r="T248" s="1" t="s">
        <v>1349</v>
      </c>
      <c r="U248" s="1" t="s">
        <v>1350</v>
      </c>
      <c r="V248" s="1" t="s">
        <v>1350</v>
      </c>
      <c r="W248" s="1" t="s">
        <v>450</v>
      </c>
    </row>
    <row r="249" spans="1:23">
      <c r="A249" s="1" t="s">
        <v>132</v>
      </c>
      <c r="B249" s="1" t="s">
        <v>1857</v>
      </c>
      <c r="C249" s="1" t="s">
        <v>1316</v>
      </c>
      <c r="D249" s="1" t="s">
        <v>1317</v>
      </c>
      <c r="E249" s="1" t="s">
        <v>131</v>
      </c>
      <c r="F249" s="1" t="s">
        <v>1346</v>
      </c>
      <c r="G249" s="1" t="s">
        <v>1318</v>
      </c>
      <c r="H249" s="1" t="s">
        <v>1319</v>
      </c>
      <c r="I249" s="1" t="s">
        <v>450</v>
      </c>
      <c r="J249" s="1" t="s">
        <v>450</v>
      </c>
      <c r="K249" s="1" t="s">
        <v>450</v>
      </c>
      <c r="L249" s="1" t="s">
        <v>782</v>
      </c>
      <c r="M249" s="1" t="s">
        <v>108</v>
      </c>
      <c r="N249" s="1" t="s">
        <v>109</v>
      </c>
      <c r="O249" s="1" t="s">
        <v>109</v>
      </c>
      <c r="P249" s="1" t="s">
        <v>128</v>
      </c>
      <c r="Q249" s="1" t="s">
        <v>450</v>
      </c>
      <c r="R249" s="1" t="s">
        <v>1320</v>
      </c>
      <c r="S249" s="1" t="s">
        <v>1366</v>
      </c>
      <c r="T249" s="1" t="s">
        <v>1349</v>
      </c>
      <c r="U249" s="1" t="s">
        <v>1323</v>
      </c>
      <c r="V249" s="1" t="s">
        <v>1323</v>
      </c>
      <c r="W249" s="1" t="s">
        <v>450</v>
      </c>
    </row>
    <row r="250" spans="1:23">
      <c r="A250" s="1" t="s">
        <v>252</v>
      </c>
      <c r="B250" s="1" t="s">
        <v>1858</v>
      </c>
      <c r="C250" s="1" t="s">
        <v>1316</v>
      </c>
      <c r="D250" s="1" t="s">
        <v>1317</v>
      </c>
      <c r="E250" s="1" t="s">
        <v>251</v>
      </c>
      <c r="F250" s="1" t="s">
        <v>1346</v>
      </c>
      <c r="G250" s="1" t="s">
        <v>1318</v>
      </c>
      <c r="H250" s="1" t="s">
        <v>1319</v>
      </c>
      <c r="I250" s="1" t="s">
        <v>450</v>
      </c>
      <c r="J250" s="1" t="s">
        <v>450</v>
      </c>
      <c r="K250" s="1" t="s">
        <v>450</v>
      </c>
      <c r="L250" s="1" t="s">
        <v>782</v>
      </c>
      <c r="M250" s="1" t="s">
        <v>108</v>
      </c>
      <c r="N250" s="1" t="s">
        <v>109</v>
      </c>
      <c r="O250" s="1" t="s">
        <v>109</v>
      </c>
      <c r="P250" s="1" t="s">
        <v>248</v>
      </c>
      <c r="Q250" s="1" t="s">
        <v>450</v>
      </c>
      <c r="R250" s="1" t="s">
        <v>1320</v>
      </c>
      <c r="S250" s="1" t="s">
        <v>1373</v>
      </c>
      <c r="T250" s="1" t="s">
        <v>1349</v>
      </c>
      <c r="U250" s="1" t="s">
        <v>1374</v>
      </c>
      <c r="V250" s="1" t="s">
        <v>1374</v>
      </c>
      <c r="W250" s="1" t="s">
        <v>450</v>
      </c>
    </row>
    <row r="251" spans="1:23">
      <c r="A251" s="1" t="s">
        <v>115</v>
      </c>
      <c r="B251" s="1" t="s">
        <v>1859</v>
      </c>
      <c r="C251" s="1" t="s">
        <v>1316</v>
      </c>
      <c r="D251" s="1" t="s">
        <v>1317</v>
      </c>
      <c r="E251" s="1" t="s">
        <v>114</v>
      </c>
      <c r="F251" s="1" t="s">
        <v>1346</v>
      </c>
      <c r="G251" s="1" t="s">
        <v>1318</v>
      </c>
      <c r="H251" s="1" t="s">
        <v>1319</v>
      </c>
      <c r="I251" s="1" t="s">
        <v>450</v>
      </c>
      <c r="J251" s="1" t="s">
        <v>450</v>
      </c>
      <c r="K251" s="1" t="s">
        <v>450</v>
      </c>
      <c r="L251" s="1" t="s">
        <v>782</v>
      </c>
      <c r="M251" s="1" t="s">
        <v>108</v>
      </c>
      <c r="N251" s="1" t="s">
        <v>109</v>
      </c>
      <c r="O251" s="1" t="s">
        <v>109</v>
      </c>
      <c r="P251" s="1" t="s">
        <v>110</v>
      </c>
      <c r="Q251" s="1" t="s">
        <v>450</v>
      </c>
      <c r="R251" s="1" t="s">
        <v>1320</v>
      </c>
      <c r="S251" s="1" t="s">
        <v>1373</v>
      </c>
      <c r="T251" s="1" t="s">
        <v>1349</v>
      </c>
      <c r="U251" s="1" t="s">
        <v>1374</v>
      </c>
      <c r="V251" s="1" t="s">
        <v>1374</v>
      </c>
      <c r="W251" s="1" t="s">
        <v>450</v>
      </c>
    </row>
    <row r="252" spans="1:23">
      <c r="A252" s="1" t="s">
        <v>165</v>
      </c>
      <c r="B252" s="1" t="s">
        <v>1860</v>
      </c>
      <c r="C252" s="1" t="s">
        <v>1316</v>
      </c>
      <c r="D252" s="1" t="s">
        <v>1317</v>
      </c>
      <c r="E252" s="1" t="s">
        <v>131</v>
      </c>
      <c r="F252" s="1" t="s">
        <v>1346</v>
      </c>
      <c r="G252" s="1" t="s">
        <v>1318</v>
      </c>
      <c r="H252" s="1" t="s">
        <v>1319</v>
      </c>
      <c r="I252" s="1" t="s">
        <v>450</v>
      </c>
      <c r="J252" s="1" t="s">
        <v>450</v>
      </c>
      <c r="K252" s="1" t="s">
        <v>450</v>
      </c>
      <c r="L252" s="1" t="s">
        <v>782</v>
      </c>
      <c r="M252" s="1" t="s">
        <v>108</v>
      </c>
      <c r="N252" s="1" t="s">
        <v>109</v>
      </c>
      <c r="O252" s="1" t="s">
        <v>109</v>
      </c>
      <c r="P252" s="1" t="s">
        <v>128</v>
      </c>
      <c r="Q252" s="1" t="s">
        <v>450</v>
      </c>
      <c r="R252" s="1" t="s">
        <v>1320</v>
      </c>
      <c r="S252" s="1" t="s">
        <v>1366</v>
      </c>
      <c r="T252" s="1" t="s">
        <v>1349</v>
      </c>
      <c r="U252" s="1" t="s">
        <v>1323</v>
      </c>
      <c r="V252" s="1" t="s">
        <v>1323</v>
      </c>
      <c r="W252" s="1" t="s">
        <v>450</v>
      </c>
    </row>
    <row r="253" spans="1:23">
      <c r="A253" s="1" t="s">
        <v>222</v>
      </c>
      <c r="B253" s="1" t="s">
        <v>1861</v>
      </c>
      <c r="C253" s="1" t="s">
        <v>1316</v>
      </c>
      <c r="D253" s="1" t="s">
        <v>1317</v>
      </c>
      <c r="E253" s="1" t="s">
        <v>131</v>
      </c>
      <c r="F253" s="1" t="s">
        <v>1346</v>
      </c>
      <c r="G253" s="1" t="s">
        <v>1318</v>
      </c>
      <c r="H253" s="1" t="s">
        <v>1319</v>
      </c>
      <c r="I253" s="1" t="s">
        <v>450</v>
      </c>
      <c r="J253" s="1" t="s">
        <v>450</v>
      </c>
      <c r="K253" s="1" t="s">
        <v>450</v>
      </c>
      <c r="L253" s="1" t="s">
        <v>782</v>
      </c>
      <c r="M253" s="1" t="s">
        <v>108</v>
      </c>
      <c r="N253" s="1" t="s">
        <v>109</v>
      </c>
      <c r="O253" s="1" t="s">
        <v>109</v>
      </c>
      <c r="P253" s="1" t="s">
        <v>128</v>
      </c>
      <c r="Q253" s="1" t="s">
        <v>450</v>
      </c>
      <c r="R253" s="1" t="s">
        <v>1320</v>
      </c>
      <c r="S253" s="1" t="s">
        <v>1373</v>
      </c>
      <c r="T253" s="1" t="s">
        <v>1349</v>
      </c>
      <c r="U253" s="1" t="s">
        <v>1374</v>
      </c>
      <c r="V253" s="1" t="s">
        <v>1374</v>
      </c>
      <c r="W253" s="1" t="s">
        <v>450</v>
      </c>
    </row>
    <row r="254" spans="1:23">
      <c r="A254" s="1" t="s">
        <v>146</v>
      </c>
      <c r="B254" s="1" t="s">
        <v>1862</v>
      </c>
      <c r="C254" s="1" t="s">
        <v>1316</v>
      </c>
      <c r="D254" s="1" t="s">
        <v>1317</v>
      </c>
      <c r="E254" s="1" t="s">
        <v>145</v>
      </c>
      <c r="F254" s="1" t="s">
        <v>1346</v>
      </c>
      <c r="G254" s="1" t="s">
        <v>1318</v>
      </c>
      <c r="H254" s="1" t="s">
        <v>1319</v>
      </c>
      <c r="I254" s="1" t="s">
        <v>450</v>
      </c>
      <c r="J254" s="1" t="s">
        <v>450</v>
      </c>
      <c r="K254" s="1" t="s">
        <v>450</v>
      </c>
      <c r="L254" s="1" t="s">
        <v>782</v>
      </c>
      <c r="M254" s="1" t="s">
        <v>108</v>
      </c>
      <c r="N254" s="1" t="s">
        <v>109</v>
      </c>
      <c r="O254" s="1" t="s">
        <v>109</v>
      </c>
      <c r="P254" s="1" t="s">
        <v>142</v>
      </c>
      <c r="Q254" s="1" t="s">
        <v>450</v>
      </c>
      <c r="R254" s="1" t="s">
        <v>1320</v>
      </c>
      <c r="S254" s="1" t="s">
        <v>1373</v>
      </c>
      <c r="T254" s="1" t="s">
        <v>1349</v>
      </c>
      <c r="U254" s="1" t="s">
        <v>1374</v>
      </c>
      <c r="V254" s="1" t="s">
        <v>1374</v>
      </c>
      <c r="W254" s="1" t="s">
        <v>450</v>
      </c>
    </row>
    <row r="255" spans="1:23">
      <c r="A255" s="1" t="s">
        <v>231</v>
      </c>
      <c r="B255" s="1" t="s">
        <v>1863</v>
      </c>
      <c r="C255" s="1" t="s">
        <v>1316</v>
      </c>
      <c r="D255" s="1" t="s">
        <v>1317</v>
      </c>
      <c r="E255" s="1" t="s">
        <v>230</v>
      </c>
      <c r="F255" s="1" t="s">
        <v>1346</v>
      </c>
      <c r="G255" s="1" t="s">
        <v>1318</v>
      </c>
      <c r="H255" s="1" t="s">
        <v>1319</v>
      </c>
      <c r="I255" s="1" t="s">
        <v>450</v>
      </c>
      <c r="J255" s="1" t="s">
        <v>450</v>
      </c>
      <c r="K255" s="1" t="s">
        <v>450</v>
      </c>
      <c r="L255" s="1" t="s">
        <v>782</v>
      </c>
      <c r="M255" s="1" t="s">
        <v>108</v>
      </c>
      <c r="N255" s="1" t="s">
        <v>109</v>
      </c>
      <c r="O255" s="1" t="s">
        <v>109</v>
      </c>
      <c r="P255" s="1" t="s">
        <v>227</v>
      </c>
      <c r="Q255" s="1" t="s">
        <v>450</v>
      </c>
      <c r="R255" s="1" t="s">
        <v>1320</v>
      </c>
      <c r="S255" s="1" t="s">
        <v>1366</v>
      </c>
      <c r="T255" s="1" t="s">
        <v>1349</v>
      </c>
      <c r="U255" s="1" t="s">
        <v>1323</v>
      </c>
      <c r="V255" s="1" t="s">
        <v>1323</v>
      </c>
      <c r="W255" s="1" t="s">
        <v>450</v>
      </c>
    </row>
    <row r="256" spans="1:23">
      <c r="A256" s="1" t="s">
        <v>294</v>
      </c>
      <c r="B256" s="1" t="s">
        <v>1864</v>
      </c>
      <c r="C256" s="1" t="s">
        <v>1316</v>
      </c>
      <c r="D256" s="1" t="s">
        <v>1317</v>
      </c>
      <c r="E256" s="1" t="s">
        <v>293</v>
      </c>
      <c r="F256" s="1" t="s">
        <v>1346</v>
      </c>
      <c r="G256" s="1" t="s">
        <v>1318</v>
      </c>
      <c r="H256" s="1" t="s">
        <v>1319</v>
      </c>
      <c r="I256" s="1" t="s">
        <v>450</v>
      </c>
      <c r="J256" s="1" t="s">
        <v>450</v>
      </c>
      <c r="K256" s="1" t="s">
        <v>450</v>
      </c>
      <c r="L256" s="1" t="s">
        <v>782</v>
      </c>
      <c r="M256" s="1" t="s">
        <v>108</v>
      </c>
      <c r="N256" s="1" t="s">
        <v>109</v>
      </c>
      <c r="O256" s="1" t="s">
        <v>109</v>
      </c>
      <c r="P256" s="1" t="s">
        <v>290</v>
      </c>
      <c r="Q256" s="1" t="s">
        <v>450</v>
      </c>
      <c r="R256" s="1" t="s">
        <v>1320</v>
      </c>
      <c r="S256" s="1" t="s">
        <v>1373</v>
      </c>
      <c r="T256" s="1" t="s">
        <v>1349</v>
      </c>
      <c r="U256" s="1" t="s">
        <v>1374</v>
      </c>
      <c r="V256" s="1" t="s">
        <v>1374</v>
      </c>
      <c r="W256" s="1" t="s">
        <v>450</v>
      </c>
    </row>
    <row r="257" spans="1:23">
      <c r="A257" s="1" t="s">
        <v>415</v>
      </c>
      <c r="B257" s="1" t="s">
        <v>1865</v>
      </c>
      <c r="C257" s="1" t="s">
        <v>1316</v>
      </c>
      <c r="D257" s="1" t="s">
        <v>1317</v>
      </c>
      <c r="E257" s="1" t="s">
        <v>414</v>
      </c>
      <c r="F257" s="1" t="s">
        <v>1346</v>
      </c>
      <c r="G257" s="1" t="s">
        <v>1318</v>
      </c>
      <c r="H257" s="1" t="s">
        <v>1319</v>
      </c>
      <c r="I257" s="1" t="s">
        <v>450</v>
      </c>
      <c r="J257" s="1" t="s">
        <v>450</v>
      </c>
      <c r="K257" s="1" t="s">
        <v>450</v>
      </c>
      <c r="L257" s="1" t="s">
        <v>782</v>
      </c>
      <c r="M257" s="1" t="s">
        <v>108</v>
      </c>
      <c r="N257" s="1" t="s">
        <v>109</v>
      </c>
      <c r="O257" s="1" t="s">
        <v>109</v>
      </c>
      <c r="P257" s="1" t="s">
        <v>411</v>
      </c>
      <c r="Q257" s="1" t="s">
        <v>450</v>
      </c>
      <c r="R257" s="1" t="s">
        <v>1320</v>
      </c>
      <c r="S257" s="1" t="s">
        <v>1373</v>
      </c>
      <c r="T257" s="1" t="s">
        <v>1349</v>
      </c>
      <c r="U257" s="1" t="s">
        <v>1374</v>
      </c>
      <c r="V257" s="1" t="s">
        <v>1374</v>
      </c>
      <c r="W257" s="1" t="s">
        <v>450</v>
      </c>
    </row>
    <row r="258" spans="1:23">
      <c r="A258" s="1" t="s">
        <v>335</v>
      </c>
      <c r="B258" s="1" t="s">
        <v>1866</v>
      </c>
      <c r="C258" s="1" t="s">
        <v>1316</v>
      </c>
      <c r="D258" s="1" t="s">
        <v>1317</v>
      </c>
      <c r="E258" s="1" t="s">
        <v>334</v>
      </c>
      <c r="F258" s="1" t="s">
        <v>1346</v>
      </c>
      <c r="G258" s="1" t="s">
        <v>1318</v>
      </c>
      <c r="H258" s="1" t="s">
        <v>1319</v>
      </c>
      <c r="I258" s="1" t="s">
        <v>450</v>
      </c>
      <c r="J258" s="1" t="s">
        <v>450</v>
      </c>
      <c r="K258" s="1" t="s">
        <v>450</v>
      </c>
      <c r="L258" s="1" t="s">
        <v>782</v>
      </c>
      <c r="M258" s="1" t="s">
        <v>108</v>
      </c>
      <c r="N258" s="1" t="s">
        <v>109</v>
      </c>
      <c r="O258" s="1" t="s">
        <v>109</v>
      </c>
      <c r="P258" s="1" t="s">
        <v>331</v>
      </c>
      <c r="Q258" s="1" t="s">
        <v>450</v>
      </c>
      <c r="R258" s="1" t="s">
        <v>1320</v>
      </c>
      <c r="S258" s="1" t="s">
        <v>1373</v>
      </c>
      <c r="T258" s="1" t="s">
        <v>1349</v>
      </c>
      <c r="U258" s="1" t="s">
        <v>1374</v>
      </c>
      <c r="V258" s="1" t="s">
        <v>1374</v>
      </c>
      <c r="W258" s="1" t="s">
        <v>450</v>
      </c>
    </row>
    <row r="259" spans="1:23">
      <c r="A259" s="1" t="s">
        <v>380</v>
      </c>
      <c r="B259" s="1" t="s">
        <v>1867</v>
      </c>
      <c r="C259" s="1" t="s">
        <v>1316</v>
      </c>
      <c r="D259" s="1" t="s">
        <v>1317</v>
      </c>
      <c r="E259" s="1" t="s">
        <v>131</v>
      </c>
      <c r="F259" s="1" t="s">
        <v>1346</v>
      </c>
      <c r="G259" s="1" t="s">
        <v>1318</v>
      </c>
      <c r="H259" s="1" t="s">
        <v>1319</v>
      </c>
      <c r="I259" s="1" t="s">
        <v>450</v>
      </c>
      <c r="J259" s="1" t="s">
        <v>450</v>
      </c>
      <c r="K259" s="1" t="s">
        <v>450</v>
      </c>
      <c r="L259" s="1" t="s">
        <v>782</v>
      </c>
      <c r="M259" s="1" t="s">
        <v>108</v>
      </c>
      <c r="N259" s="1" t="s">
        <v>109</v>
      </c>
      <c r="O259" s="1" t="s">
        <v>109</v>
      </c>
      <c r="P259" s="1" t="s">
        <v>128</v>
      </c>
      <c r="Q259" s="1" t="s">
        <v>450</v>
      </c>
      <c r="R259" s="1" t="s">
        <v>1320</v>
      </c>
      <c r="S259" s="1" t="s">
        <v>1373</v>
      </c>
      <c r="T259" s="1" t="s">
        <v>1349</v>
      </c>
      <c r="U259" s="1" t="s">
        <v>1374</v>
      </c>
      <c r="V259" s="1" t="s">
        <v>1374</v>
      </c>
      <c r="W259" s="1" t="s">
        <v>450</v>
      </c>
    </row>
    <row r="260" spans="1:23">
      <c r="A260" s="1" t="s">
        <v>1868</v>
      </c>
      <c r="B260" s="1" t="s">
        <v>1869</v>
      </c>
      <c r="C260" s="1" t="s">
        <v>1316</v>
      </c>
      <c r="D260" s="1" t="s">
        <v>1317</v>
      </c>
      <c r="E260" s="1" t="s">
        <v>1056</v>
      </c>
      <c r="F260" s="1" t="s">
        <v>1346</v>
      </c>
      <c r="G260" s="1" t="s">
        <v>1318</v>
      </c>
      <c r="H260" s="1" t="s">
        <v>1319</v>
      </c>
      <c r="I260" s="1" t="s">
        <v>450</v>
      </c>
      <c r="J260" s="1" t="s">
        <v>450</v>
      </c>
      <c r="K260" s="1" t="s">
        <v>450</v>
      </c>
      <c r="L260" s="1" t="s">
        <v>782</v>
      </c>
      <c r="M260" s="1" t="s">
        <v>108</v>
      </c>
      <c r="N260" s="1" t="s">
        <v>1058</v>
      </c>
      <c r="O260" s="1" t="s">
        <v>1058</v>
      </c>
      <c r="P260" s="1" t="s">
        <v>1057</v>
      </c>
      <c r="Q260" s="1" t="s">
        <v>450</v>
      </c>
      <c r="R260" s="1" t="s">
        <v>1320</v>
      </c>
      <c r="S260" s="1" t="s">
        <v>1366</v>
      </c>
      <c r="T260" s="1" t="s">
        <v>1349</v>
      </c>
      <c r="U260" s="1" t="s">
        <v>1323</v>
      </c>
      <c r="V260" s="1" t="s">
        <v>1323</v>
      </c>
      <c r="W260" s="1" t="s">
        <v>450</v>
      </c>
    </row>
    <row r="261" spans="1:23">
      <c r="A261" s="1" t="s">
        <v>1870</v>
      </c>
      <c r="B261" s="1" t="s">
        <v>1871</v>
      </c>
      <c r="C261" s="1" t="s">
        <v>1316</v>
      </c>
      <c r="D261" s="1" t="s">
        <v>1317</v>
      </c>
      <c r="E261" s="1" t="s">
        <v>1061</v>
      </c>
      <c r="F261" s="1" t="s">
        <v>1346</v>
      </c>
      <c r="G261" s="1" t="s">
        <v>1318</v>
      </c>
      <c r="H261" s="1" t="s">
        <v>1319</v>
      </c>
      <c r="I261" s="1" t="s">
        <v>450</v>
      </c>
      <c r="J261" s="1" t="s">
        <v>450</v>
      </c>
      <c r="K261" s="1" t="s">
        <v>450</v>
      </c>
      <c r="L261" s="1" t="s">
        <v>782</v>
      </c>
      <c r="M261" s="1" t="s">
        <v>108</v>
      </c>
      <c r="N261" s="1" t="s">
        <v>1058</v>
      </c>
      <c r="O261" s="1" t="s">
        <v>1058</v>
      </c>
      <c r="P261" s="1" t="s">
        <v>1062</v>
      </c>
      <c r="Q261" s="1" t="s">
        <v>450</v>
      </c>
      <c r="R261" s="1" t="s">
        <v>1320</v>
      </c>
      <c r="S261" s="1" t="s">
        <v>1366</v>
      </c>
      <c r="T261" s="1" t="s">
        <v>1349</v>
      </c>
      <c r="U261" s="1" t="s">
        <v>1323</v>
      </c>
      <c r="V261" s="1" t="s">
        <v>1323</v>
      </c>
      <c r="W261" s="1" t="s">
        <v>450</v>
      </c>
    </row>
    <row r="262" spans="1:23">
      <c r="A262" s="1" t="s">
        <v>1872</v>
      </c>
      <c r="B262" s="1" t="s">
        <v>1873</v>
      </c>
      <c r="C262" s="1" t="s">
        <v>1316</v>
      </c>
      <c r="D262" s="1" t="s">
        <v>1317</v>
      </c>
      <c r="E262" s="1" t="s">
        <v>1067</v>
      </c>
      <c r="F262" s="1" t="s">
        <v>1346</v>
      </c>
      <c r="G262" s="1" t="s">
        <v>1318</v>
      </c>
      <c r="H262" s="1" t="s">
        <v>1319</v>
      </c>
      <c r="I262" s="1" t="s">
        <v>450</v>
      </c>
      <c r="J262" s="1" t="s">
        <v>450</v>
      </c>
      <c r="K262" s="1" t="s">
        <v>450</v>
      </c>
      <c r="L262" s="1" t="s">
        <v>782</v>
      </c>
      <c r="M262" s="1" t="s">
        <v>108</v>
      </c>
      <c r="N262" s="1" t="s">
        <v>1058</v>
      </c>
      <c r="O262" s="1" t="s">
        <v>1058</v>
      </c>
      <c r="P262" s="1" t="s">
        <v>1068</v>
      </c>
      <c r="Q262" s="1" t="s">
        <v>450</v>
      </c>
      <c r="R262" s="1" t="s">
        <v>1320</v>
      </c>
      <c r="S262" s="1" t="s">
        <v>1366</v>
      </c>
      <c r="T262" s="1" t="s">
        <v>1349</v>
      </c>
      <c r="U262" s="1" t="s">
        <v>1323</v>
      </c>
      <c r="V262" s="1" t="s">
        <v>1323</v>
      </c>
      <c r="W262" s="1" t="s">
        <v>450</v>
      </c>
    </row>
    <row r="263" spans="1:23">
      <c r="A263" s="1" t="s">
        <v>1874</v>
      </c>
      <c r="B263" s="1" t="s">
        <v>1875</v>
      </c>
      <c r="C263" s="1" t="s">
        <v>1316</v>
      </c>
      <c r="D263" s="1" t="s">
        <v>1317</v>
      </c>
      <c r="E263" s="1" t="s">
        <v>1069</v>
      </c>
      <c r="F263" s="1" t="s">
        <v>1346</v>
      </c>
      <c r="G263" s="1" t="s">
        <v>1318</v>
      </c>
      <c r="H263" s="1" t="s">
        <v>1319</v>
      </c>
      <c r="I263" s="1" t="s">
        <v>450</v>
      </c>
      <c r="J263" s="1" t="s">
        <v>450</v>
      </c>
      <c r="K263" s="1" t="s">
        <v>450</v>
      </c>
      <c r="L263" s="1" t="s">
        <v>782</v>
      </c>
      <c r="M263" s="1" t="s">
        <v>108</v>
      </c>
      <c r="N263" s="1" t="s">
        <v>1058</v>
      </c>
      <c r="O263" s="1" t="s">
        <v>1058</v>
      </c>
      <c r="P263" s="1" t="s">
        <v>1070</v>
      </c>
      <c r="Q263" s="1" t="s">
        <v>450</v>
      </c>
      <c r="R263" s="1" t="s">
        <v>1320</v>
      </c>
      <c r="S263" s="1" t="s">
        <v>1373</v>
      </c>
      <c r="T263" s="1" t="s">
        <v>1349</v>
      </c>
      <c r="U263" s="1" t="s">
        <v>1374</v>
      </c>
      <c r="V263" s="1" t="s">
        <v>1374</v>
      </c>
      <c r="W263" s="1" t="s">
        <v>450</v>
      </c>
    </row>
    <row r="264" spans="1:23">
      <c r="A264" s="1" t="s">
        <v>1876</v>
      </c>
      <c r="B264" s="1" t="s">
        <v>1877</v>
      </c>
      <c r="C264" s="1" t="s">
        <v>1316</v>
      </c>
      <c r="D264" s="1" t="s">
        <v>1317</v>
      </c>
      <c r="E264" s="1" t="s">
        <v>1071</v>
      </c>
      <c r="F264" s="1" t="s">
        <v>1346</v>
      </c>
      <c r="G264" s="1" t="s">
        <v>1318</v>
      </c>
      <c r="H264" s="1" t="s">
        <v>1319</v>
      </c>
      <c r="I264" s="1" t="s">
        <v>450</v>
      </c>
      <c r="J264" s="1" t="s">
        <v>450</v>
      </c>
      <c r="K264" s="1" t="s">
        <v>450</v>
      </c>
      <c r="L264" s="1" t="s">
        <v>782</v>
      </c>
      <c r="M264" s="1" t="s">
        <v>108</v>
      </c>
      <c r="N264" s="1" t="s">
        <v>1058</v>
      </c>
      <c r="O264" s="1" t="s">
        <v>1058</v>
      </c>
      <c r="P264" s="1" t="s">
        <v>1072</v>
      </c>
      <c r="Q264" s="1" t="s">
        <v>450</v>
      </c>
      <c r="R264" s="1" t="s">
        <v>1320</v>
      </c>
      <c r="S264" s="1" t="s">
        <v>1373</v>
      </c>
      <c r="T264" s="1" t="s">
        <v>1349</v>
      </c>
      <c r="U264" s="1" t="s">
        <v>1374</v>
      </c>
      <c r="V264" s="1" t="s">
        <v>1374</v>
      </c>
      <c r="W264" s="1" t="s">
        <v>450</v>
      </c>
    </row>
    <row r="265" spans="1:23">
      <c r="A265" s="1" t="s">
        <v>1878</v>
      </c>
      <c r="B265" s="1" t="s">
        <v>1879</v>
      </c>
      <c r="C265" s="1" t="s">
        <v>1316</v>
      </c>
      <c r="D265" s="1" t="s">
        <v>1317</v>
      </c>
      <c r="E265" s="1" t="s">
        <v>1056</v>
      </c>
      <c r="F265" s="1" t="s">
        <v>1346</v>
      </c>
      <c r="G265" s="1" t="s">
        <v>1318</v>
      </c>
      <c r="H265" s="1" t="s">
        <v>1319</v>
      </c>
      <c r="I265" s="1" t="s">
        <v>450</v>
      </c>
      <c r="J265" s="1" t="s">
        <v>450</v>
      </c>
      <c r="K265" s="1" t="s">
        <v>450</v>
      </c>
      <c r="L265" s="1" t="s">
        <v>782</v>
      </c>
      <c r="M265" s="1" t="s">
        <v>108</v>
      </c>
      <c r="N265" s="1" t="s">
        <v>1058</v>
      </c>
      <c r="O265" s="1" t="s">
        <v>1058</v>
      </c>
      <c r="P265" s="1" t="s">
        <v>1057</v>
      </c>
      <c r="Q265" s="1" t="s">
        <v>450</v>
      </c>
      <c r="R265" s="1" t="s">
        <v>1320</v>
      </c>
      <c r="S265" s="1" t="s">
        <v>1366</v>
      </c>
      <c r="T265" s="1" t="s">
        <v>1349</v>
      </c>
      <c r="U265" s="1" t="s">
        <v>1323</v>
      </c>
      <c r="V265" s="1" t="s">
        <v>1323</v>
      </c>
      <c r="W265" s="1" t="s">
        <v>450</v>
      </c>
    </row>
    <row r="266" spans="1:23">
      <c r="A266" s="1" t="s">
        <v>1880</v>
      </c>
      <c r="B266" s="1" t="s">
        <v>1881</v>
      </c>
      <c r="C266" s="1" t="s">
        <v>1316</v>
      </c>
      <c r="D266" s="1" t="s">
        <v>1317</v>
      </c>
      <c r="E266" s="1" t="s">
        <v>1073</v>
      </c>
      <c r="F266" s="1" t="s">
        <v>1346</v>
      </c>
      <c r="G266" s="1" t="s">
        <v>1318</v>
      </c>
      <c r="H266" s="1" t="s">
        <v>1319</v>
      </c>
      <c r="I266" s="1" t="s">
        <v>450</v>
      </c>
      <c r="J266" s="1" t="s">
        <v>450</v>
      </c>
      <c r="K266" s="1" t="s">
        <v>450</v>
      </c>
      <c r="L266" s="1" t="s">
        <v>782</v>
      </c>
      <c r="M266" s="1" t="s">
        <v>108</v>
      </c>
      <c r="N266" s="1" t="s">
        <v>1058</v>
      </c>
      <c r="O266" s="1" t="s">
        <v>1058</v>
      </c>
      <c r="P266" s="1" t="s">
        <v>1074</v>
      </c>
      <c r="Q266" s="1" t="s">
        <v>450</v>
      </c>
      <c r="R266" s="1" t="s">
        <v>1320</v>
      </c>
      <c r="S266" s="1" t="s">
        <v>1366</v>
      </c>
      <c r="T266" s="1" t="s">
        <v>1349</v>
      </c>
      <c r="U266" s="1" t="s">
        <v>1323</v>
      </c>
      <c r="V266" s="1" t="s">
        <v>1323</v>
      </c>
      <c r="W266" s="1" t="s">
        <v>450</v>
      </c>
    </row>
    <row r="267" spans="1:23">
      <c r="A267" s="1" t="s">
        <v>1882</v>
      </c>
      <c r="B267" s="1" t="s">
        <v>1883</v>
      </c>
      <c r="C267" s="1" t="s">
        <v>1316</v>
      </c>
      <c r="D267" s="1" t="s">
        <v>1317</v>
      </c>
      <c r="E267" s="1" t="s">
        <v>1073</v>
      </c>
      <c r="F267" s="1" t="s">
        <v>1346</v>
      </c>
      <c r="G267" s="1" t="s">
        <v>1318</v>
      </c>
      <c r="H267" s="1" t="s">
        <v>1319</v>
      </c>
      <c r="I267" s="1" t="s">
        <v>450</v>
      </c>
      <c r="J267" s="1" t="s">
        <v>450</v>
      </c>
      <c r="K267" s="1" t="s">
        <v>450</v>
      </c>
      <c r="L267" s="1" t="s">
        <v>782</v>
      </c>
      <c r="M267" s="1" t="s">
        <v>108</v>
      </c>
      <c r="N267" s="1" t="s">
        <v>1058</v>
      </c>
      <c r="O267" s="1" t="s">
        <v>1058</v>
      </c>
      <c r="P267" s="1" t="s">
        <v>1074</v>
      </c>
      <c r="Q267" s="1" t="s">
        <v>450</v>
      </c>
      <c r="R267" s="1" t="s">
        <v>1320</v>
      </c>
      <c r="S267" s="1" t="s">
        <v>1366</v>
      </c>
      <c r="T267" s="1" t="s">
        <v>1349</v>
      </c>
      <c r="U267" s="1" t="s">
        <v>1323</v>
      </c>
      <c r="V267" s="1" t="s">
        <v>1323</v>
      </c>
      <c r="W267" s="1" t="s">
        <v>450</v>
      </c>
    </row>
    <row r="268" spans="1:23">
      <c r="A268" s="1" t="s">
        <v>1884</v>
      </c>
      <c r="B268" s="1" t="s">
        <v>1885</v>
      </c>
      <c r="C268" s="1" t="s">
        <v>1316</v>
      </c>
      <c r="D268" s="1" t="s">
        <v>1317</v>
      </c>
      <c r="E268" s="1" t="s">
        <v>1075</v>
      </c>
      <c r="F268" s="1" t="s">
        <v>1346</v>
      </c>
      <c r="G268" s="1" t="s">
        <v>1318</v>
      </c>
      <c r="H268" s="1" t="s">
        <v>1319</v>
      </c>
      <c r="I268" s="1" t="s">
        <v>450</v>
      </c>
      <c r="J268" s="1" t="s">
        <v>450</v>
      </c>
      <c r="K268" s="1" t="s">
        <v>450</v>
      </c>
      <c r="L268" s="1" t="s">
        <v>782</v>
      </c>
      <c r="M268" s="1" t="s">
        <v>108</v>
      </c>
      <c r="N268" s="1" t="s">
        <v>1058</v>
      </c>
      <c r="O268" s="1" t="s">
        <v>1058</v>
      </c>
      <c r="P268" s="1" t="s">
        <v>1076</v>
      </c>
      <c r="Q268" s="1" t="s">
        <v>450</v>
      </c>
      <c r="R268" s="1" t="s">
        <v>1320</v>
      </c>
      <c r="S268" s="1" t="s">
        <v>1348</v>
      </c>
      <c r="T268" s="1" t="s">
        <v>1349</v>
      </c>
      <c r="U268" s="1" t="s">
        <v>1350</v>
      </c>
      <c r="V268" s="1" t="s">
        <v>1350</v>
      </c>
      <c r="W268" s="1" t="s">
        <v>450</v>
      </c>
    </row>
    <row r="269" spans="1:23">
      <c r="A269" s="1" t="s">
        <v>1886</v>
      </c>
      <c r="B269" s="1" t="s">
        <v>1887</v>
      </c>
      <c r="C269" s="1" t="s">
        <v>1316</v>
      </c>
      <c r="D269" s="1" t="s">
        <v>1317</v>
      </c>
      <c r="E269" s="1" t="s">
        <v>1077</v>
      </c>
      <c r="F269" s="1" t="s">
        <v>1346</v>
      </c>
      <c r="G269" s="1" t="s">
        <v>1318</v>
      </c>
      <c r="H269" s="1" t="s">
        <v>1319</v>
      </c>
      <c r="I269" s="1" t="s">
        <v>450</v>
      </c>
      <c r="J269" s="1" t="s">
        <v>450</v>
      </c>
      <c r="K269" s="1" t="s">
        <v>450</v>
      </c>
      <c r="L269" s="1" t="s">
        <v>782</v>
      </c>
      <c r="M269" s="1" t="s">
        <v>108</v>
      </c>
      <c r="N269" s="1" t="s">
        <v>1058</v>
      </c>
      <c r="O269" s="1" t="s">
        <v>1058</v>
      </c>
      <c r="P269" s="1" t="s">
        <v>1078</v>
      </c>
      <c r="Q269" s="1" t="s">
        <v>450</v>
      </c>
      <c r="R269" s="1" t="s">
        <v>1320</v>
      </c>
      <c r="S269" s="1" t="s">
        <v>1373</v>
      </c>
      <c r="T269" s="1" t="s">
        <v>1349</v>
      </c>
      <c r="U269" s="1" t="s">
        <v>1374</v>
      </c>
      <c r="V269" s="1" t="s">
        <v>1374</v>
      </c>
      <c r="W269" s="1" t="s">
        <v>450</v>
      </c>
    </row>
    <row r="270" spans="1:23">
      <c r="A270" s="1" t="s">
        <v>1888</v>
      </c>
      <c r="B270" s="1" t="s">
        <v>1889</v>
      </c>
      <c r="C270" s="1" t="s">
        <v>1316</v>
      </c>
      <c r="D270" s="1" t="s">
        <v>1317</v>
      </c>
      <c r="E270" s="1" t="s">
        <v>1081</v>
      </c>
      <c r="F270" s="1" t="s">
        <v>1346</v>
      </c>
      <c r="G270" s="1" t="s">
        <v>1318</v>
      </c>
      <c r="H270" s="1" t="s">
        <v>1319</v>
      </c>
      <c r="I270" s="1" t="s">
        <v>450</v>
      </c>
      <c r="J270" s="1" t="s">
        <v>450</v>
      </c>
      <c r="K270" s="1" t="s">
        <v>450</v>
      </c>
      <c r="L270" s="1" t="s">
        <v>782</v>
      </c>
      <c r="M270" s="1" t="s">
        <v>108</v>
      </c>
      <c r="N270" s="1" t="s">
        <v>1058</v>
      </c>
      <c r="O270" s="1" t="s">
        <v>1058</v>
      </c>
      <c r="P270" s="1" t="s">
        <v>1082</v>
      </c>
      <c r="Q270" s="1" t="s">
        <v>450</v>
      </c>
      <c r="R270" s="1" t="s">
        <v>1320</v>
      </c>
      <c r="S270" s="1" t="s">
        <v>1373</v>
      </c>
      <c r="T270" s="1" t="s">
        <v>1349</v>
      </c>
      <c r="U270" s="1" t="s">
        <v>1374</v>
      </c>
      <c r="V270" s="1" t="s">
        <v>1374</v>
      </c>
      <c r="W270" s="1" t="s">
        <v>450</v>
      </c>
    </row>
    <row r="271" spans="1:23">
      <c r="A271" s="1" t="s">
        <v>1890</v>
      </c>
      <c r="B271" s="1" t="s">
        <v>1891</v>
      </c>
      <c r="C271" s="1" t="s">
        <v>1316</v>
      </c>
      <c r="D271" s="1" t="s">
        <v>1317</v>
      </c>
      <c r="E271" s="1" t="s">
        <v>1079</v>
      </c>
      <c r="F271" s="1" t="s">
        <v>1346</v>
      </c>
      <c r="G271" s="1" t="s">
        <v>1318</v>
      </c>
      <c r="H271" s="1" t="s">
        <v>1319</v>
      </c>
      <c r="I271" s="1" t="s">
        <v>450</v>
      </c>
      <c r="J271" s="1" t="s">
        <v>450</v>
      </c>
      <c r="K271" s="1" t="s">
        <v>450</v>
      </c>
      <c r="L271" s="1" t="s">
        <v>782</v>
      </c>
      <c r="M271" s="1" t="s">
        <v>108</v>
      </c>
      <c r="N271" s="1" t="s">
        <v>1058</v>
      </c>
      <c r="O271" s="1" t="s">
        <v>1058</v>
      </c>
      <c r="P271" s="1" t="s">
        <v>1080</v>
      </c>
      <c r="Q271" s="1" t="s">
        <v>450</v>
      </c>
      <c r="R271" s="1" t="s">
        <v>1320</v>
      </c>
      <c r="S271" s="1" t="s">
        <v>1373</v>
      </c>
      <c r="T271" s="1" t="s">
        <v>1349</v>
      </c>
      <c r="U271" s="1" t="s">
        <v>1374</v>
      </c>
      <c r="V271" s="1" t="s">
        <v>1374</v>
      </c>
      <c r="W271" s="1" t="s">
        <v>450</v>
      </c>
    </row>
    <row r="272" spans="1:23">
      <c r="A272" s="1" t="s">
        <v>1892</v>
      </c>
      <c r="B272" s="1" t="s">
        <v>1893</v>
      </c>
      <c r="C272" s="1" t="s">
        <v>1316</v>
      </c>
      <c r="D272" s="1" t="s">
        <v>1317</v>
      </c>
      <c r="E272" s="1" t="s">
        <v>1142</v>
      </c>
      <c r="F272" s="1" t="s">
        <v>1346</v>
      </c>
      <c r="G272" s="1" t="s">
        <v>1318</v>
      </c>
      <c r="H272" s="1" t="s">
        <v>1319</v>
      </c>
      <c r="I272" s="1" t="s">
        <v>450</v>
      </c>
      <c r="J272" s="1" t="s">
        <v>450</v>
      </c>
      <c r="K272" s="1" t="s">
        <v>450</v>
      </c>
      <c r="L272" s="1" t="s">
        <v>782</v>
      </c>
      <c r="M272" s="1" t="s">
        <v>108</v>
      </c>
      <c r="N272" s="1" t="s">
        <v>1131</v>
      </c>
      <c r="O272" s="1" t="s">
        <v>1131</v>
      </c>
      <c r="P272" s="1" t="s">
        <v>1143</v>
      </c>
      <c r="Q272" s="1" t="s">
        <v>450</v>
      </c>
      <c r="R272" s="1" t="s">
        <v>1320</v>
      </c>
      <c r="S272" s="1" t="s">
        <v>1326</v>
      </c>
      <c r="T272" s="1" t="s">
        <v>1349</v>
      </c>
      <c r="U272" s="1" t="s">
        <v>1328</v>
      </c>
      <c r="V272" s="1" t="s">
        <v>1328</v>
      </c>
      <c r="W272" s="1" t="s">
        <v>450</v>
      </c>
    </row>
    <row r="273" spans="1:23">
      <c r="A273" s="1" t="s">
        <v>1894</v>
      </c>
      <c r="B273" s="1" t="s">
        <v>1895</v>
      </c>
      <c r="C273" s="1" t="s">
        <v>1316</v>
      </c>
      <c r="D273" s="1" t="s">
        <v>1317</v>
      </c>
      <c r="E273" s="1" t="s">
        <v>1134</v>
      </c>
      <c r="F273" s="1" t="s">
        <v>1346</v>
      </c>
      <c r="G273" s="1" t="s">
        <v>1318</v>
      </c>
      <c r="H273" s="1" t="s">
        <v>1319</v>
      </c>
      <c r="I273" s="1" t="s">
        <v>450</v>
      </c>
      <c r="J273" s="1" t="s">
        <v>450</v>
      </c>
      <c r="K273" s="1" t="s">
        <v>450</v>
      </c>
      <c r="L273" s="1" t="s">
        <v>782</v>
      </c>
      <c r="M273" s="1" t="s">
        <v>108</v>
      </c>
      <c r="N273" s="1" t="s">
        <v>1131</v>
      </c>
      <c r="O273" s="1" t="s">
        <v>1131</v>
      </c>
      <c r="P273" s="1" t="s">
        <v>1135</v>
      </c>
      <c r="Q273" s="1" t="s">
        <v>450</v>
      </c>
      <c r="R273" s="1" t="s">
        <v>1320</v>
      </c>
      <c r="S273" s="1" t="s">
        <v>1373</v>
      </c>
      <c r="T273" s="1" t="s">
        <v>1349</v>
      </c>
      <c r="U273" s="1" t="s">
        <v>1374</v>
      </c>
      <c r="V273" s="1" t="s">
        <v>1374</v>
      </c>
      <c r="W273" s="1" t="s">
        <v>450</v>
      </c>
    </row>
    <row r="274" spans="1:23">
      <c r="A274" s="1" t="s">
        <v>1896</v>
      </c>
      <c r="B274" s="1" t="s">
        <v>1897</v>
      </c>
      <c r="C274" s="1" t="s">
        <v>1316</v>
      </c>
      <c r="D274" s="1" t="s">
        <v>1317</v>
      </c>
      <c r="E274" s="1" t="s">
        <v>1138</v>
      </c>
      <c r="F274" s="1" t="s">
        <v>1346</v>
      </c>
      <c r="G274" s="1" t="s">
        <v>1318</v>
      </c>
      <c r="H274" s="1" t="s">
        <v>1319</v>
      </c>
      <c r="I274" s="1" t="s">
        <v>450</v>
      </c>
      <c r="J274" s="1" t="s">
        <v>450</v>
      </c>
      <c r="K274" s="1" t="s">
        <v>450</v>
      </c>
      <c r="L274" s="1" t="s">
        <v>782</v>
      </c>
      <c r="M274" s="1" t="s">
        <v>108</v>
      </c>
      <c r="N274" s="1" t="s">
        <v>1131</v>
      </c>
      <c r="O274" s="1" t="s">
        <v>1131</v>
      </c>
      <c r="P274" s="1" t="s">
        <v>1139</v>
      </c>
      <c r="Q274" s="1" t="s">
        <v>450</v>
      </c>
      <c r="R274" s="1" t="s">
        <v>1320</v>
      </c>
      <c r="S274" s="1" t="s">
        <v>1373</v>
      </c>
      <c r="T274" s="1" t="s">
        <v>1349</v>
      </c>
      <c r="U274" s="1" t="s">
        <v>1374</v>
      </c>
      <c r="V274" s="1" t="s">
        <v>1374</v>
      </c>
      <c r="W274" s="1" t="s">
        <v>450</v>
      </c>
    </row>
    <row r="275" spans="1:23">
      <c r="A275" s="1" t="s">
        <v>1898</v>
      </c>
      <c r="B275" s="1" t="s">
        <v>1899</v>
      </c>
      <c r="C275" s="1" t="s">
        <v>1316</v>
      </c>
      <c r="D275" s="1" t="s">
        <v>1317</v>
      </c>
      <c r="E275" s="1" t="s">
        <v>1142</v>
      </c>
      <c r="F275" s="1" t="s">
        <v>1346</v>
      </c>
      <c r="G275" s="1" t="s">
        <v>1318</v>
      </c>
      <c r="H275" s="1" t="s">
        <v>1319</v>
      </c>
      <c r="I275" s="1" t="s">
        <v>450</v>
      </c>
      <c r="J275" s="1" t="s">
        <v>450</v>
      </c>
      <c r="K275" s="1" t="s">
        <v>450</v>
      </c>
      <c r="L275" s="1" t="s">
        <v>782</v>
      </c>
      <c r="M275" s="1" t="s">
        <v>108</v>
      </c>
      <c r="N275" s="1" t="s">
        <v>1131</v>
      </c>
      <c r="O275" s="1" t="s">
        <v>1131</v>
      </c>
      <c r="P275" s="1" t="s">
        <v>1143</v>
      </c>
      <c r="Q275" s="1" t="s">
        <v>450</v>
      </c>
      <c r="R275" s="1" t="s">
        <v>1320</v>
      </c>
      <c r="S275" s="1" t="s">
        <v>1366</v>
      </c>
      <c r="T275" s="1" t="s">
        <v>1349</v>
      </c>
      <c r="U275" s="1" t="s">
        <v>1323</v>
      </c>
      <c r="V275" s="1" t="s">
        <v>1323</v>
      </c>
      <c r="W275" s="1" t="s">
        <v>450</v>
      </c>
    </row>
    <row r="276" spans="1:23">
      <c r="A276" s="1" t="s">
        <v>1900</v>
      </c>
      <c r="B276" s="1" t="s">
        <v>1901</v>
      </c>
      <c r="C276" s="1" t="s">
        <v>1316</v>
      </c>
      <c r="D276" s="1" t="s">
        <v>1317</v>
      </c>
      <c r="E276" s="1" t="s">
        <v>1140</v>
      </c>
      <c r="F276" s="1" t="s">
        <v>1346</v>
      </c>
      <c r="G276" s="1" t="s">
        <v>1318</v>
      </c>
      <c r="H276" s="1" t="s">
        <v>1319</v>
      </c>
      <c r="I276" s="1" t="s">
        <v>450</v>
      </c>
      <c r="J276" s="1" t="s">
        <v>450</v>
      </c>
      <c r="K276" s="1" t="s">
        <v>450</v>
      </c>
      <c r="L276" s="1" t="s">
        <v>782</v>
      </c>
      <c r="M276" s="1" t="s">
        <v>108</v>
      </c>
      <c r="N276" s="1" t="s">
        <v>1131</v>
      </c>
      <c r="O276" s="1" t="s">
        <v>1131</v>
      </c>
      <c r="P276" s="1" t="s">
        <v>1141</v>
      </c>
      <c r="Q276" s="1" t="s">
        <v>450</v>
      </c>
      <c r="R276" s="1" t="s">
        <v>1320</v>
      </c>
      <c r="S276" s="1" t="s">
        <v>1373</v>
      </c>
      <c r="T276" s="1" t="s">
        <v>1349</v>
      </c>
      <c r="U276" s="1" t="s">
        <v>1374</v>
      </c>
      <c r="V276" s="1" t="s">
        <v>1374</v>
      </c>
      <c r="W276" s="1" t="s">
        <v>450</v>
      </c>
    </row>
    <row r="277" spans="1:23">
      <c r="A277" s="1" t="s">
        <v>1902</v>
      </c>
      <c r="B277" s="1" t="s">
        <v>1903</v>
      </c>
      <c r="C277" s="1" t="s">
        <v>1316</v>
      </c>
      <c r="D277" s="1" t="s">
        <v>1317</v>
      </c>
      <c r="E277" s="1" t="s">
        <v>1142</v>
      </c>
      <c r="F277" s="1" t="s">
        <v>1346</v>
      </c>
      <c r="G277" s="1" t="s">
        <v>1318</v>
      </c>
      <c r="H277" s="1" t="s">
        <v>1319</v>
      </c>
      <c r="I277" s="1" t="s">
        <v>450</v>
      </c>
      <c r="J277" s="1" t="s">
        <v>450</v>
      </c>
      <c r="K277" s="1" t="s">
        <v>450</v>
      </c>
      <c r="L277" s="1" t="s">
        <v>782</v>
      </c>
      <c r="M277" s="1" t="s">
        <v>108</v>
      </c>
      <c r="N277" s="1" t="s">
        <v>1131</v>
      </c>
      <c r="O277" s="1" t="s">
        <v>1131</v>
      </c>
      <c r="P277" s="1" t="s">
        <v>1143</v>
      </c>
      <c r="Q277" s="1" t="s">
        <v>450</v>
      </c>
      <c r="R277" s="1" t="s">
        <v>1320</v>
      </c>
      <c r="S277" s="1" t="s">
        <v>1373</v>
      </c>
      <c r="T277" s="1" t="s">
        <v>1349</v>
      </c>
      <c r="U277" s="1" t="s">
        <v>1374</v>
      </c>
      <c r="V277" s="1" t="s">
        <v>1374</v>
      </c>
      <c r="W277" s="1" t="s">
        <v>450</v>
      </c>
    </row>
    <row r="278" spans="1:23">
      <c r="A278" s="1" t="s">
        <v>1904</v>
      </c>
      <c r="B278" s="1" t="s">
        <v>1905</v>
      </c>
      <c r="C278" s="1" t="s">
        <v>1316</v>
      </c>
      <c r="D278" s="1" t="s">
        <v>1317</v>
      </c>
      <c r="E278" s="1" t="s">
        <v>1144</v>
      </c>
      <c r="F278" s="1" t="s">
        <v>1346</v>
      </c>
      <c r="G278" s="1" t="s">
        <v>1318</v>
      </c>
      <c r="H278" s="1" t="s">
        <v>1319</v>
      </c>
      <c r="I278" s="1" t="s">
        <v>450</v>
      </c>
      <c r="J278" s="1" t="s">
        <v>450</v>
      </c>
      <c r="K278" s="1" t="s">
        <v>450</v>
      </c>
      <c r="L278" s="1" t="s">
        <v>782</v>
      </c>
      <c r="M278" s="1" t="s">
        <v>108</v>
      </c>
      <c r="N278" s="1" t="s">
        <v>1131</v>
      </c>
      <c r="O278" s="1" t="s">
        <v>1131</v>
      </c>
      <c r="P278" s="1" t="s">
        <v>1145</v>
      </c>
      <c r="Q278" s="1" t="s">
        <v>450</v>
      </c>
      <c r="R278" s="1" t="s">
        <v>1320</v>
      </c>
      <c r="S278" s="1" t="s">
        <v>1373</v>
      </c>
      <c r="T278" s="1" t="s">
        <v>1349</v>
      </c>
      <c r="U278" s="1" t="s">
        <v>1374</v>
      </c>
      <c r="V278" s="1" t="s">
        <v>1374</v>
      </c>
      <c r="W278" s="1" t="s">
        <v>450</v>
      </c>
    </row>
    <row r="279" spans="1:23">
      <c r="A279" s="1" t="s">
        <v>1906</v>
      </c>
      <c r="B279" s="1" t="s">
        <v>1907</v>
      </c>
      <c r="C279" s="1" t="s">
        <v>1316</v>
      </c>
      <c r="D279" s="1" t="s">
        <v>1317</v>
      </c>
      <c r="E279" s="1" t="s">
        <v>1146</v>
      </c>
      <c r="F279" s="1" t="s">
        <v>1346</v>
      </c>
      <c r="G279" s="1" t="s">
        <v>1318</v>
      </c>
      <c r="H279" s="1" t="s">
        <v>1319</v>
      </c>
      <c r="I279" s="1" t="s">
        <v>450</v>
      </c>
      <c r="J279" s="1" t="s">
        <v>450</v>
      </c>
      <c r="K279" s="1" t="s">
        <v>450</v>
      </c>
      <c r="L279" s="1" t="s">
        <v>782</v>
      </c>
      <c r="M279" s="1" t="s">
        <v>108</v>
      </c>
      <c r="N279" s="1" t="s">
        <v>1131</v>
      </c>
      <c r="O279" s="1" t="s">
        <v>1131</v>
      </c>
      <c r="P279" s="1" t="s">
        <v>1147</v>
      </c>
      <c r="Q279" s="1" t="s">
        <v>450</v>
      </c>
      <c r="R279" s="1" t="s">
        <v>1320</v>
      </c>
      <c r="S279" s="1" t="s">
        <v>1373</v>
      </c>
      <c r="T279" s="1" t="s">
        <v>1349</v>
      </c>
      <c r="U279" s="1" t="s">
        <v>1374</v>
      </c>
      <c r="V279" s="1" t="s">
        <v>1374</v>
      </c>
      <c r="W279" s="1" t="s">
        <v>450</v>
      </c>
    </row>
    <row r="280" spans="1:23">
      <c r="A280" s="1" t="s">
        <v>1908</v>
      </c>
      <c r="B280" s="1" t="s">
        <v>1909</v>
      </c>
      <c r="C280" s="1" t="s">
        <v>1316</v>
      </c>
      <c r="D280" s="1" t="s">
        <v>1317</v>
      </c>
      <c r="E280" s="1" t="s">
        <v>1148</v>
      </c>
      <c r="F280" s="1" t="s">
        <v>1346</v>
      </c>
      <c r="G280" s="1" t="s">
        <v>1318</v>
      </c>
      <c r="H280" s="1" t="s">
        <v>1319</v>
      </c>
      <c r="I280" s="1" t="s">
        <v>450</v>
      </c>
      <c r="J280" s="1" t="s">
        <v>450</v>
      </c>
      <c r="K280" s="1" t="s">
        <v>450</v>
      </c>
      <c r="L280" s="1" t="s">
        <v>782</v>
      </c>
      <c r="M280" s="1" t="s">
        <v>108</v>
      </c>
      <c r="N280" s="1" t="s">
        <v>1131</v>
      </c>
      <c r="O280" s="1" t="s">
        <v>1131</v>
      </c>
      <c r="P280" s="1" t="s">
        <v>1149</v>
      </c>
      <c r="Q280" s="1" t="s">
        <v>450</v>
      </c>
      <c r="R280" s="1" t="s">
        <v>1320</v>
      </c>
      <c r="S280" s="1" t="s">
        <v>1373</v>
      </c>
      <c r="T280" s="1" t="s">
        <v>1349</v>
      </c>
      <c r="U280" s="1" t="s">
        <v>1374</v>
      </c>
      <c r="V280" s="1" t="s">
        <v>1374</v>
      </c>
      <c r="W280" s="1" t="s">
        <v>450</v>
      </c>
    </row>
    <row r="281" spans="1:23">
      <c r="A281" s="1" t="s">
        <v>1910</v>
      </c>
      <c r="B281" s="1" t="s">
        <v>1911</v>
      </c>
      <c r="C281" s="1" t="s">
        <v>1316</v>
      </c>
      <c r="D281" s="1" t="s">
        <v>1317</v>
      </c>
      <c r="E281" s="1" t="s">
        <v>1150</v>
      </c>
      <c r="F281" s="1" t="s">
        <v>1346</v>
      </c>
      <c r="G281" s="1" t="s">
        <v>1318</v>
      </c>
      <c r="H281" s="1" t="s">
        <v>1319</v>
      </c>
      <c r="I281" s="1" t="s">
        <v>450</v>
      </c>
      <c r="J281" s="1" t="s">
        <v>450</v>
      </c>
      <c r="K281" s="1" t="s">
        <v>450</v>
      </c>
      <c r="L281" s="1" t="s">
        <v>782</v>
      </c>
      <c r="M281" s="1" t="s">
        <v>108</v>
      </c>
      <c r="N281" s="1" t="s">
        <v>1131</v>
      </c>
      <c r="O281" s="1" t="s">
        <v>1131</v>
      </c>
      <c r="P281" s="1" t="s">
        <v>1151</v>
      </c>
      <c r="Q281" s="1" t="s">
        <v>450</v>
      </c>
      <c r="R281" s="1" t="s">
        <v>1320</v>
      </c>
      <c r="S281" s="1" t="s">
        <v>1373</v>
      </c>
      <c r="T281" s="1" t="s">
        <v>1349</v>
      </c>
      <c r="U281" s="1" t="s">
        <v>1374</v>
      </c>
      <c r="V281" s="1" t="s">
        <v>1374</v>
      </c>
      <c r="W281" s="1" t="s">
        <v>450</v>
      </c>
    </row>
    <row r="282" spans="1:23">
      <c r="A282" s="1" t="s">
        <v>1912</v>
      </c>
      <c r="B282" s="1" t="s">
        <v>1913</v>
      </c>
      <c r="C282" s="1" t="s">
        <v>1316</v>
      </c>
      <c r="D282" s="1" t="s">
        <v>1317</v>
      </c>
      <c r="E282" s="1" t="s">
        <v>1152</v>
      </c>
      <c r="F282" s="1" t="s">
        <v>1346</v>
      </c>
      <c r="G282" s="1" t="s">
        <v>1318</v>
      </c>
      <c r="H282" s="1" t="s">
        <v>1319</v>
      </c>
      <c r="I282" s="1" t="s">
        <v>450</v>
      </c>
      <c r="J282" s="1" t="s">
        <v>450</v>
      </c>
      <c r="K282" s="1" t="s">
        <v>450</v>
      </c>
      <c r="L282" s="1" t="s">
        <v>782</v>
      </c>
      <c r="M282" s="1" t="s">
        <v>108</v>
      </c>
      <c r="N282" s="1" t="s">
        <v>1131</v>
      </c>
      <c r="O282" s="1" t="s">
        <v>1131</v>
      </c>
      <c r="P282" s="1" t="s">
        <v>1153</v>
      </c>
      <c r="Q282" s="1" t="s">
        <v>450</v>
      </c>
      <c r="R282" s="1" t="s">
        <v>1320</v>
      </c>
      <c r="S282" s="1" t="s">
        <v>1373</v>
      </c>
      <c r="T282" s="1" t="s">
        <v>1349</v>
      </c>
      <c r="U282" s="1" t="s">
        <v>1374</v>
      </c>
      <c r="V282" s="1" t="s">
        <v>1374</v>
      </c>
      <c r="W282" s="1" t="s">
        <v>450</v>
      </c>
    </row>
    <row r="283" spans="1:23">
      <c r="A283" s="1" t="s">
        <v>1914</v>
      </c>
      <c r="B283" s="1" t="s">
        <v>1915</v>
      </c>
      <c r="C283" s="1" t="s">
        <v>1316</v>
      </c>
      <c r="D283" s="1" t="s">
        <v>1317</v>
      </c>
      <c r="E283" s="1" t="s">
        <v>1154</v>
      </c>
      <c r="F283" s="1" t="s">
        <v>1346</v>
      </c>
      <c r="G283" s="1" t="s">
        <v>1318</v>
      </c>
      <c r="H283" s="1" t="s">
        <v>1319</v>
      </c>
      <c r="I283" s="1" t="s">
        <v>450</v>
      </c>
      <c r="J283" s="1" t="s">
        <v>450</v>
      </c>
      <c r="K283" s="1" t="s">
        <v>450</v>
      </c>
      <c r="L283" s="1" t="s">
        <v>782</v>
      </c>
      <c r="M283" s="1" t="s">
        <v>108</v>
      </c>
      <c r="N283" s="1" t="s">
        <v>1131</v>
      </c>
      <c r="O283" s="1" t="s">
        <v>1131</v>
      </c>
      <c r="P283" s="1" t="s">
        <v>1155</v>
      </c>
      <c r="Q283" s="1" t="s">
        <v>450</v>
      </c>
      <c r="R283" s="1" t="s">
        <v>1320</v>
      </c>
      <c r="S283" s="1" t="s">
        <v>1373</v>
      </c>
      <c r="T283" s="1" t="s">
        <v>1349</v>
      </c>
      <c r="U283" s="1" t="s">
        <v>1374</v>
      </c>
      <c r="V283" s="1" t="s">
        <v>1374</v>
      </c>
      <c r="W283" s="1" t="s">
        <v>450</v>
      </c>
    </row>
    <row r="284" spans="1:23">
      <c r="A284" s="1" t="s">
        <v>1916</v>
      </c>
      <c r="B284" s="1" t="s">
        <v>1917</v>
      </c>
      <c r="C284" s="1" t="s">
        <v>1316</v>
      </c>
      <c r="D284" s="1" t="s">
        <v>1317</v>
      </c>
      <c r="E284" s="1" t="s">
        <v>1142</v>
      </c>
      <c r="F284" s="1" t="s">
        <v>1346</v>
      </c>
      <c r="G284" s="1" t="s">
        <v>1318</v>
      </c>
      <c r="H284" s="1" t="s">
        <v>1319</v>
      </c>
      <c r="I284" s="1" t="s">
        <v>450</v>
      </c>
      <c r="J284" s="1" t="s">
        <v>450</v>
      </c>
      <c r="K284" s="1" t="s">
        <v>450</v>
      </c>
      <c r="L284" s="1" t="s">
        <v>782</v>
      </c>
      <c r="M284" s="1" t="s">
        <v>108</v>
      </c>
      <c r="N284" s="1" t="s">
        <v>1131</v>
      </c>
      <c r="O284" s="1" t="s">
        <v>1131</v>
      </c>
      <c r="P284" s="1" t="s">
        <v>1143</v>
      </c>
      <c r="Q284" s="1" t="s">
        <v>450</v>
      </c>
      <c r="R284" s="1" t="s">
        <v>1320</v>
      </c>
      <c r="S284" s="1" t="s">
        <v>1326</v>
      </c>
      <c r="T284" s="1" t="s">
        <v>1349</v>
      </c>
      <c r="U284" s="1" t="s">
        <v>1328</v>
      </c>
      <c r="V284" s="1" t="s">
        <v>1328</v>
      </c>
      <c r="W284" s="1" t="s">
        <v>450</v>
      </c>
    </row>
    <row r="285" spans="1:23">
      <c r="A285" s="1" t="s">
        <v>1918</v>
      </c>
      <c r="B285" s="1" t="s">
        <v>1919</v>
      </c>
      <c r="C285" s="1" t="s">
        <v>1316</v>
      </c>
      <c r="D285" s="1" t="s">
        <v>1317</v>
      </c>
      <c r="E285" s="1" t="s">
        <v>1136</v>
      </c>
      <c r="F285" s="1" t="s">
        <v>1346</v>
      </c>
      <c r="G285" s="1" t="s">
        <v>1318</v>
      </c>
      <c r="H285" s="1" t="s">
        <v>1319</v>
      </c>
      <c r="I285" s="1" t="s">
        <v>450</v>
      </c>
      <c r="J285" s="1" t="s">
        <v>450</v>
      </c>
      <c r="K285" s="1" t="s">
        <v>450</v>
      </c>
      <c r="L285" s="1" t="s">
        <v>782</v>
      </c>
      <c r="M285" s="1" t="s">
        <v>108</v>
      </c>
      <c r="N285" s="1" t="s">
        <v>1131</v>
      </c>
      <c r="O285" s="1" t="s">
        <v>1131</v>
      </c>
      <c r="P285" s="1" t="s">
        <v>1137</v>
      </c>
      <c r="Q285" s="1" t="s">
        <v>450</v>
      </c>
      <c r="R285" s="1" t="s">
        <v>1320</v>
      </c>
      <c r="S285" s="1" t="s">
        <v>1373</v>
      </c>
      <c r="T285" s="1" t="s">
        <v>1349</v>
      </c>
      <c r="U285" s="1" t="s">
        <v>1374</v>
      </c>
      <c r="V285" s="1" t="s">
        <v>1374</v>
      </c>
      <c r="W285" s="1" t="s">
        <v>450</v>
      </c>
    </row>
    <row r="286" spans="1:23">
      <c r="A286" s="1" t="s">
        <v>1920</v>
      </c>
      <c r="B286" s="1" t="s">
        <v>1921</v>
      </c>
      <c r="C286" s="1" t="s">
        <v>1316</v>
      </c>
      <c r="D286" s="1" t="s">
        <v>1317</v>
      </c>
      <c r="E286" s="1" t="s">
        <v>1156</v>
      </c>
      <c r="F286" s="1" t="s">
        <v>1346</v>
      </c>
      <c r="G286" s="1" t="s">
        <v>1318</v>
      </c>
      <c r="H286" s="1" t="s">
        <v>1319</v>
      </c>
      <c r="I286" s="1" t="s">
        <v>450</v>
      </c>
      <c r="J286" s="1" t="s">
        <v>450</v>
      </c>
      <c r="K286" s="1" t="s">
        <v>450</v>
      </c>
      <c r="L286" s="1" t="s">
        <v>782</v>
      </c>
      <c r="M286" s="1" t="s">
        <v>108</v>
      </c>
      <c r="N286" s="1" t="s">
        <v>1131</v>
      </c>
      <c r="O286" s="1" t="s">
        <v>1131</v>
      </c>
      <c r="P286" s="1" t="s">
        <v>1157</v>
      </c>
      <c r="Q286" s="1" t="s">
        <v>450</v>
      </c>
      <c r="R286" s="1" t="s">
        <v>1320</v>
      </c>
      <c r="S286" s="1" t="s">
        <v>1373</v>
      </c>
      <c r="T286" s="1" t="s">
        <v>1349</v>
      </c>
      <c r="U286" s="1" t="s">
        <v>1374</v>
      </c>
      <c r="V286" s="1" t="s">
        <v>1374</v>
      </c>
      <c r="W286" s="1" t="s">
        <v>450</v>
      </c>
    </row>
    <row r="287" spans="1:23">
      <c r="A287" s="1" t="s">
        <v>1922</v>
      </c>
      <c r="B287" s="1" t="s">
        <v>1923</v>
      </c>
      <c r="C287" s="1" t="s">
        <v>1316</v>
      </c>
      <c r="D287" s="1" t="s">
        <v>1317</v>
      </c>
      <c r="E287" s="1" t="s">
        <v>1169</v>
      </c>
      <c r="F287" s="1" t="s">
        <v>1346</v>
      </c>
      <c r="G287" s="1" t="s">
        <v>1318</v>
      </c>
      <c r="H287" s="1" t="s">
        <v>1319</v>
      </c>
      <c r="I287" s="1" t="s">
        <v>450</v>
      </c>
      <c r="J287" s="1" t="s">
        <v>450</v>
      </c>
      <c r="K287" s="1" t="s">
        <v>450</v>
      </c>
      <c r="L287" s="1" t="s">
        <v>782</v>
      </c>
      <c r="M287" s="1" t="s">
        <v>108</v>
      </c>
      <c r="N287" s="1" t="s">
        <v>1160</v>
      </c>
      <c r="O287" s="1" t="s">
        <v>1160</v>
      </c>
      <c r="P287" s="1" t="s">
        <v>1170</v>
      </c>
      <c r="Q287" s="1" t="s">
        <v>450</v>
      </c>
      <c r="R287" s="1" t="s">
        <v>1320</v>
      </c>
      <c r="S287" s="1" t="s">
        <v>1373</v>
      </c>
      <c r="T287" s="1" t="s">
        <v>1349</v>
      </c>
      <c r="U287" s="1" t="s">
        <v>1374</v>
      </c>
      <c r="V287" s="1" t="s">
        <v>1374</v>
      </c>
      <c r="W287" s="1" t="s">
        <v>450</v>
      </c>
    </row>
    <row r="288" spans="1:23">
      <c r="A288" s="1" t="s">
        <v>1924</v>
      </c>
      <c r="B288" s="1" t="s">
        <v>1925</v>
      </c>
      <c r="C288" s="1" t="s">
        <v>1316</v>
      </c>
      <c r="D288" s="1" t="s">
        <v>1317</v>
      </c>
      <c r="E288" s="1" t="s">
        <v>1165</v>
      </c>
      <c r="F288" s="1" t="s">
        <v>1346</v>
      </c>
      <c r="G288" s="1" t="s">
        <v>1318</v>
      </c>
      <c r="H288" s="1" t="s">
        <v>1319</v>
      </c>
      <c r="I288" s="1" t="s">
        <v>450</v>
      </c>
      <c r="J288" s="1" t="s">
        <v>450</v>
      </c>
      <c r="K288" s="1" t="s">
        <v>450</v>
      </c>
      <c r="L288" s="1" t="s">
        <v>782</v>
      </c>
      <c r="M288" s="1" t="s">
        <v>108</v>
      </c>
      <c r="N288" s="1" t="s">
        <v>1160</v>
      </c>
      <c r="O288" s="1" t="s">
        <v>1160</v>
      </c>
      <c r="P288" s="1" t="s">
        <v>1166</v>
      </c>
      <c r="Q288" s="1" t="s">
        <v>450</v>
      </c>
      <c r="R288" s="1" t="s">
        <v>1320</v>
      </c>
      <c r="S288" s="1" t="s">
        <v>1373</v>
      </c>
      <c r="T288" s="1" t="s">
        <v>1349</v>
      </c>
      <c r="U288" s="1" t="s">
        <v>1374</v>
      </c>
      <c r="V288" s="1" t="s">
        <v>1374</v>
      </c>
      <c r="W288" s="1" t="s">
        <v>450</v>
      </c>
    </row>
    <row r="289" spans="1:23">
      <c r="A289" s="1" t="s">
        <v>1926</v>
      </c>
      <c r="B289" s="1" t="s">
        <v>1927</v>
      </c>
      <c r="C289" s="1" t="s">
        <v>1316</v>
      </c>
      <c r="D289" s="1" t="s">
        <v>1317</v>
      </c>
      <c r="E289" s="1" t="s">
        <v>1928</v>
      </c>
      <c r="F289" s="1" t="s">
        <v>1346</v>
      </c>
      <c r="G289" s="1" t="s">
        <v>1318</v>
      </c>
      <c r="H289" s="1" t="s">
        <v>1319</v>
      </c>
      <c r="I289" s="1" t="s">
        <v>450</v>
      </c>
      <c r="J289" s="1" t="s">
        <v>450</v>
      </c>
      <c r="K289" s="1" t="s">
        <v>450</v>
      </c>
      <c r="L289" s="1" t="s">
        <v>782</v>
      </c>
      <c r="M289" s="1" t="s">
        <v>108</v>
      </c>
      <c r="N289" s="1" t="s">
        <v>1160</v>
      </c>
      <c r="O289" s="1" t="s">
        <v>1929</v>
      </c>
      <c r="P289" s="1" t="s">
        <v>450</v>
      </c>
      <c r="Q289" s="1" t="s">
        <v>450</v>
      </c>
      <c r="R289" s="1" t="s">
        <v>1320</v>
      </c>
      <c r="S289" s="1" t="s">
        <v>1373</v>
      </c>
      <c r="T289" s="1" t="s">
        <v>1349</v>
      </c>
      <c r="U289" s="1" t="s">
        <v>1374</v>
      </c>
      <c r="V289" s="1" t="s">
        <v>1374</v>
      </c>
      <c r="W289" s="1" t="s">
        <v>450</v>
      </c>
    </row>
    <row r="290" spans="1:23">
      <c r="A290" s="1" t="s">
        <v>1930</v>
      </c>
      <c r="B290" s="1" t="s">
        <v>1931</v>
      </c>
      <c r="C290" s="1" t="s">
        <v>1316</v>
      </c>
      <c r="D290" s="1" t="s">
        <v>1317</v>
      </c>
      <c r="E290" s="1" t="s">
        <v>1175</v>
      </c>
      <c r="F290" s="1" t="s">
        <v>1346</v>
      </c>
      <c r="G290" s="1" t="s">
        <v>1318</v>
      </c>
      <c r="H290" s="1" t="s">
        <v>1319</v>
      </c>
      <c r="I290" s="1" t="s">
        <v>450</v>
      </c>
      <c r="J290" s="1" t="s">
        <v>450</v>
      </c>
      <c r="K290" s="1" t="s">
        <v>450</v>
      </c>
      <c r="L290" s="1" t="s">
        <v>782</v>
      </c>
      <c r="M290" s="1" t="s">
        <v>108</v>
      </c>
      <c r="N290" s="1" t="s">
        <v>1160</v>
      </c>
      <c r="O290" s="1" t="s">
        <v>1160</v>
      </c>
      <c r="P290" s="1" t="s">
        <v>1176</v>
      </c>
      <c r="Q290" s="1" t="s">
        <v>450</v>
      </c>
      <c r="R290" s="1" t="s">
        <v>1320</v>
      </c>
      <c r="S290" s="1" t="s">
        <v>1373</v>
      </c>
      <c r="T290" s="1" t="s">
        <v>1349</v>
      </c>
      <c r="U290" s="1" t="s">
        <v>1374</v>
      </c>
      <c r="V290" s="1" t="s">
        <v>1374</v>
      </c>
      <c r="W290" s="1" t="s">
        <v>450</v>
      </c>
    </row>
    <row r="291" spans="1:23">
      <c r="A291" s="1" t="s">
        <v>1932</v>
      </c>
      <c r="B291" s="1" t="s">
        <v>1933</v>
      </c>
      <c r="C291" s="1" t="s">
        <v>1316</v>
      </c>
      <c r="D291" s="1" t="s">
        <v>1317</v>
      </c>
      <c r="E291" s="1" t="s">
        <v>1934</v>
      </c>
      <c r="F291" s="1" t="s">
        <v>1346</v>
      </c>
      <c r="G291" s="1" t="s">
        <v>1318</v>
      </c>
      <c r="H291" s="1" t="s">
        <v>1319</v>
      </c>
      <c r="I291" s="1" t="s">
        <v>450</v>
      </c>
      <c r="J291" s="1" t="s">
        <v>450</v>
      </c>
      <c r="K291" s="1" t="s">
        <v>450</v>
      </c>
      <c r="L291" s="1" t="s">
        <v>782</v>
      </c>
      <c r="M291" s="1" t="s">
        <v>108</v>
      </c>
      <c r="N291" s="1" t="s">
        <v>1160</v>
      </c>
      <c r="O291" s="1" t="s">
        <v>1935</v>
      </c>
      <c r="P291" s="1" t="s">
        <v>450</v>
      </c>
      <c r="Q291" s="1" t="s">
        <v>450</v>
      </c>
      <c r="R291" s="1" t="s">
        <v>1320</v>
      </c>
      <c r="S291" s="1" t="s">
        <v>1373</v>
      </c>
      <c r="T291" s="1" t="s">
        <v>1349</v>
      </c>
      <c r="U291" s="1" t="s">
        <v>1374</v>
      </c>
      <c r="V291" s="1" t="s">
        <v>1374</v>
      </c>
      <c r="W291" s="1" t="s">
        <v>450</v>
      </c>
    </row>
    <row r="292" spans="1:23">
      <c r="A292" s="1" t="s">
        <v>1936</v>
      </c>
      <c r="B292" s="1" t="s">
        <v>1937</v>
      </c>
      <c r="C292" s="1" t="s">
        <v>1316</v>
      </c>
      <c r="D292" s="1" t="s">
        <v>1317</v>
      </c>
      <c r="E292" s="1" t="s">
        <v>1167</v>
      </c>
      <c r="F292" s="1" t="s">
        <v>1346</v>
      </c>
      <c r="G292" s="1" t="s">
        <v>1318</v>
      </c>
      <c r="H292" s="1" t="s">
        <v>1319</v>
      </c>
      <c r="I292" s="1" t="s">
        <v>450</v>
      </c>
      <c r="J292" s="1" t="s">
        <v>450</v>
      </c>
      <c r="K292" s="1" t="s">
        <v>450</v>
      </c>
      <c r="L292" s="1" t="s">
        <v>782</v>
      </c>
      <c r="M292" s="1" t="s">
        <v>108</v>
      </c>
      <c r="N292" s="1" t="s">
        <v>1160</v>
      </c>
      <c r="O292" s="1" t="s">
        <v>1160</v>
      </c>
      <c r="P292" s="1" t="s">
        <v>1168</v>
      </c>
      <c r="Q292" s="1" t="s">
        <v>450</v>
      </c>
      <c r="R292" s="1" t="s">
        <v>1320</v>
      </c>
      <c r="S292" s="1" t="s">
        <v>1373</v>
      </c>
      <c r="T292" s="1" t="s">
        <v>1349</v>
      </c>
      <c r="U292" s="1" t="s">
        <v>1374</v>
      </c>
      <c r="V292" s="1" t="s">
        <v>1374</v>
      </c>
      <c r="W292" s="1" t="s">
        <v>450</v>
      </c>
    </row>
    <row r="293" spans="1:23">
      <c r="A293" s="1" t="s">
        <v>1938</v>
      </c>
      <c r="B293" s="1" t="s">
        <v>1939</v>
      </c>
      <c r="C293" s="1" t="s">
        <v>1316</v>
      </c>
      <c r="D293" s="1" t="s">
        <v>1317</v>
      </c>
      <c r="E293" s="1" t="s">
        <v>1169</v>
      </c>
      <c r="F293" s="1" t="s">
        <v>1346</v>
      </c>
      <c r="G293" s="1" t="s">
        <v>1318</v>
      </c>
      <c r="H293" s="1" t="s">
        <v>1319</v>
      </c>
      <c r="I293" s="1" t="s">
        <v>450</v>
      </c>
      <c r="J293" s="1" t="s">
        <v>450</v>
      </c>
      <c r="K293" s="1" t="s">
        <v>450</v>
      </c>
      <c r="L293" s="1" t="s">
        <v>782</v>
      </c>
      <c r="M293" s="1" t="s">
        <v>108</v>
      </c>
      <c r="N293" s="1" t="s">
        <v>1160</v>
      </c>
      <c r="O293" s="1" t="s">
        <v>1160</v>
      </c>
      <c r="P293" s="1" t="s">
        <v>1170</v>
      </c>
      <c r="Q293" s="1" t="s">
        <v>450</v>
      </c>
      <c r="R293" s="1" t="s">
        <v>1320</v>
      </c>
      <c r="S293" s="1" t="s">
        <v>1373</v>
      </c>
      <c r="T293" s="1" t="s">
        <v>1349</v>
      </c>
      <c r="U293" s="1" t="s">
        <v>1374</v>
      </c>
      <c r="V293" s="1" t="s">
        <v>1374</v>
      </c>
      <c r="W293" s="1" t="s">
        <v>450</v>
      </c>
    </row>
    <row r="294" spans="1:23">
      <c r="A294" s="1" t="s">
        <v>1940</v>
      </c>
      <c r="B294" s="1" t="s">
        <v>1941</v>
      </c>
      <c r="C294" s="1" t="s">
        <v>1316</v>
      </c>
      <c r="D294" s="1" t="s">
        <v>1317</v>
      </c>
      <c r="E294" s="1" t="s">
        <v>1177</v>
      </c>
      <c r="F294" s="1" t="s">
        <v>1346</v>
      </c>
      <c r="G294" s="1" t="s">
        <v>1318</v>
      </c>
      <c r="H294" s="1" t="s">
        <v>1319</v>
      </c>
      <c r="I294" s="1" t="s">
        <v>450</v>
      </c>
      <c r="J294" s="1" t="s">
        <v>450</v>
      </c>
      <c r="K294" s="1" t="s">
        <v>450</v>
      </c>
      <c r="L294" s="1" t="s">
        <v>782</v>
      </c>
      <c r="M294" s="1" t="s">
        <v>108</v>
      </c>
      <c r="N294" s="1" t="s">
        <v>1160</v>
      </c>
      <c r="O294" s="1" t="s">
        <v>1160</v>
      </c>
      <c r="P294" s="1" t="s">
        <v>1178</v>
      </c>
      <c r="Q294" s="1" t="s">
        <v>450</v>
      </c>
      <c r="R294" s="1" t="s">
        <v>1320</v>
      </c>
      <c r="S294" s="1" t="s">
        <v>1348</v>
      </c>
      <c r="T294" s="1" t="s">
        <v>1349</v>
      </c>
      <c r="U294" s="1" t="s">
        <v>1350</v>
      </c>
      <c r="V294" s="1" t="s">
        <v>1350</v>
      </c>
      <c r="W294" s="1" t="s">
        <v>450</v>
      </c>
    </row>
    <row r="295" spans="1:23">
      <c r="A295" s="1" t="s">
        <v>1942</v>
      </c>
      <c r="B295" s="1" t="s">
        <v>1943</v>
      </c>
      <c r="C295" s="1" t="s">
        <v>1316</v>
      </c>
      <c r="D295" s="1" t="s">
        <v>1317</v>
      </c>
      <c r="E295" s="1" t="s">
        <v>1177</v>
      </c>
      <c r="F295" s="1" t="s">
        <v>1346</v>
      </c>
      <c r="G295" s="1" t="s">
        <v>1318</v>
      </c>
      <c r="H295" s="1" t="s">
        <v>1319</v>
      </c>
      <c r="I295" s="1" t="s">
        <v>450</v>
      </c>
      <c r="J295" s="1" t="s">
        <v>450</v>
      </c>
      <c r="K295" s="1" t="s">
        <v>450</v>
      </c>
      <c r="L295" s="1" t="s">
        <v>782</v>
      </c>
      <c r="M295" s="1" t="s">
        <v>108</v>
      </c>
      <c r="N295" s="1" t="s">
        <v>1160</v>
      </c>
      <c r="O295" s="1" t="s">
        <v>1160</v>
      </c>
      <c r="P295" s="1" t="s">
        <v>1178</v>
      </c>
      <c r="Q295" s="1" t="s">
        <v>450</v>
      </c>
      <c r="R295" s="1" t="s">
        <v>1320</v>
      </c>
      <c r="S295" s="1" t="s">
        <v>1348</v>
      </c>
      <c r="T295" s="1" t="s">
        <v>1349</v>
      </c>
      <c r="U295" s="1" t="s">
        <v>1350</v>
      </c>
      <c r="V295" s="1" t="s">
        <v>1350</v>
      </c>
      <c r="W295" s="1" t="s">
        <v>450</v>
      </c>
    </row>
    <row r="296" spans="1:23">
      <c r="A296" s="1" t="s">
        <v>1944</v>
      </c>
      <c r="B296" s="1" t="s">
        <v>1945</v>
      </c>
      <c r="C296" s="1" t="s">
        <v>1316</v>
      </c>
      <c r="D296" s="1" t="s">
        <v>1317</v>
      </c>
      <c r="E296" s="1" t="s">
        <v>1158</v>
      </c>
      <c r="F296" s="1" t="s">
        <v>1346</v>
      </c>
      <c r="G296" s="1" t="s">
        <v>1318</v>
      </c>
      <c r="H296" s="1" t="s">
        <v>1319</v>
      </c>
      <c r="I296" s="1" t="s">
        <v>450</v>
      </c>
      <c r="J296" s="1" t="s">
        <v>450</v>
      </c>
      <c r="K296" s="1" t="s">
        <v>450</v>
      </c>
      <c r="L296" s="1" t="s">
        <v>782</v>
      </c>
      <c r="M296" s="1" t="s">
        <v>108</v>
      </c>
      <c r="N296" s="1" t="s">
        <v>1160</v>
      </c>
      <c r="O296" s="1" t="s">
        <v>1160</v>
      </c>
      <c r="P296" s="1" t="s">
        <v>1159</v>
      </c>
      <c r="Q296" s="1" t="s">
        <v>450</v>
      </c>
      <c r="R296" s="1" t="s">
        <v>1320</v>
      </c>
      <c r="S296" s="1" t="s">
        <v>1373</v>
      </c>
      <c r="T296" s="1" t="s">
        <v>1349</v>
      </c>
      <c r="U296" s="1" t="s">
        <v>1374</v>
      </c>
      <c r="V296" s="1" t="s">
        <v>1374</v>
      </c>
      <c r="W296" s="1" t="s">
        <v>450</v>
      </c>
    </row>
    <row r="297" spans="1:23">
      <c r="A297" s="1" t="s">
        <v>1946</v>
      </c>
      <c r="B297" s="1" t="s">
        <v>1947</v>
      </c>
      <c r="C297" s="1" t="s">
        <v>1316</v>
      </c>
      <c r="D297" s="1" t="s">
        <v>1317</v>
      </c>
      <c r="E297" s="1" t="s">
        <v>1179</v>
      </c>
      <c r="F297" s="1" t="s">
        <v>1346</v>
      </c>
      <c r="G297" s="1" t="s">
        <v>1318</v>
      </c>
      <c r="H297" s="1" t="s">
        <v>1319</v>
      </c>
      <c r="I297" s="1" t="s">
        <v>450</v>
      </c>
      <c r="J297" s="1" t="s">
        <v>450</v>
      </c>
      <c r="K297" s="1" t="s">
        <v>450</v>
      </c>
      <c r="L297" s="1" t="s">
        <v>782</v>
      </c>
      <c r="M297" s="1" t="s">
        <v>108</v>
      </c>
      <c r="N297" s="1" t="s">
        <v>1160</v>
      </c>
      <c r="O297" s="1" t="s">
        <v>1160</v>
      </c>
      <c r="P297" s="1" t="s">
        <v>1180</v>
      </c>
      <c r="Q297" s="1" t="s">
        <v>450</v>
      </c>
      <c r="R297" s="1" t="s">
        <v>1320</v>
      </c>
      <c r="S297" s="1" t="s">
        <v>1373</v>
      </c>
      <c r="T297" s="1" t="s">
        <v>1349</v>
      </c>
      <c r="U297" s="1" t="s">
        <v>1374</v>
      </c>
      <c r="V297" s="1" t="s">
        <v>1374</v>
      </c>
      <c r="W297" s="1" t="s">
        <v>450</v>
      </c>
    </row>
    <row r="298" spans="1:23">
      <c r="A298" s="1" t="s">
        <v>1948</v>
      </c>
      <c r="B298" s="1" t="s">
        <v>1949</v>
      </c>
      <c r="C298" s="1" t="s">
        <v>1316</v>
      </c>
      <c r="D298" s="1" t="s">
        <v>1317</v>
      </c>
      <c r="E298" s="1" t="s">
        <v>1203</v>
      </c>
      <c r="F298" s="1" t="s">
        <v>1346</v>
      </c>
      <c r="G298" s="1" t="s">
        <v>1318</v>
      </c>
      <c r="H298" s="1" t="s">
        <v>1319</v>
      </c>
      <c r="I298" s="1" t="s">
        <v>450</v>
      </c>
      <c r="J298" s="1" t="s">
        <v>450</v>
      </c>
      <c r="K298" s="1" t="s">
        <v>450</v>
      </c>
      <c r="L298" s="1" t="s">
        <v>782</v>
      </c>
      <c r="M298" s="1" t="s">
        <v>108</v>
      </c>
      <c r="N298" s="1" t="s">
        <v>1200</v>
      </c>
      <c r="O298" s="1" t="s">
        <v>1200</v>
      </c>
      <c r="P298" s="1" t="s">
        <v>1204</v>
      </c>
      <c r="Q298" s="1" t="s">
        <v>450</v>
      </c>
      <c r="R298" s="1" t="s">
        <v>1320</v>
      </c>
      <c r="S298" s="1" t="s">
        <v>1348</v>
      </c>
      <c r="T298" s="1" t="s">
        <v>1349</v>
      </c>
      <c r="U298" s="1" t="s">
        <v>1350</v>
      </c>
      <c r="V298" s="1" t="s">
        <v>1350</v>
      </c>
      <c r="W298" s="1" t="s">
        <v>450</v>
      </c>
    </row>
    <row r="299" spans="1:23">
      <c r="A299" s="1" t="s">
        <v>1950</v>
      </c>
      <c r="B299" s="1" t="s">
        <v>1951</v>
      </c>
      <c r="C299" s="1" t="s">
        <v>1316</v>
      </c>
      <c r="D299" s="1" t="s">
        <v>1317</v>
      </c>
      <c r="E299" s="1" t="s">
        <v>1207</v>
      </c>
      <c r="F299" s="1" t="s">
        <v>1346</v>
      </c>
      <c r="G299" s="1" t="s">
        <v>1318</v>
      </c>
      <c r="H299" s="1" t="s">
        <v>1319</v>
      </c>
      <c r="I299" s="1" t="s">
        <v>450</v>
      </c>
      <c r="J299" s="1" t="s">
        <v>450</v>
      </c>
      <c r="K299" s="1" t="s">
        <v>450</v>
      </c>
      <c r="L299" s="1" t="s">
        <v>782</v>
      </c>
      <c r="M299" s="1" t="s">
        <v>108</v>
      </c>
      <c r="N299" s="1" t="s">
        <v>1200</v>
      </c>
      <c r="O299" s="1" t="s">
        <v>1200</v>
      </c>
      <c r="P299" s="1" t="s">
        <v>1208</v>
      </c>
      <c r="Q299" s="1" t="s">
        <v>450</v>
      </c>
      <c r="R299" s="1" t="s">
        <v>1320</v>
      </c>
      <c r="S299" s="1" t="s">
        <v>1373</v>
      </c>
      <c r="T299" s="1" t="s">
        <v>1349</v>
      </c>
      <c r="U299" s="1" t="s">
        <v>1374</v>
      </c>
      <c r="V299" s="1" t="s">
        <v>1374</v>
      </c>
      <c r="W299" s="1" t="s">
        <v>450</v>
      </c>
    </row>
    <row r="300" spans="1:23">
      <c r="A300" s="1" t="s">
        <v>1952</v>
      </c>
      <c r="B300" s="1" t="s">
        <v>1953</v>
      </c>
      <c r="C300" s="1" t="s">
        <v>1316</v>
      </c>
      <c r="D300" s="1" t="s">
        <v>1317</v>
      </c>
      <c r="E300" s="1" t="s">
        <v>1198</v>
      </c>
      <c r="F300" s="1" t="s">
        <v>1346</v>
      </c>
      <c r="G300" s="1" t="s">
        <v>1318</v>
      </c>
      <c r="H300" s="1" t="s">
        <v>1319</v>
      </c>
      <c r="I300" s="1" t="s">
        <v>450</v>
      </c>
      <c r="J300" s="1" t="s">
        <v>450</v>
      </c>
      <c r="K300" s="1" t="s">
        <v>450</v>
      </c>
      <c r="L300" s="1" t="s">
        <v>782</v>
      </c>
      <c r="M300" s="1" t="s">
        <v>108</v>
      </c>
      <c r="N300" s="1" t="s">
        <v>1200</v>
      </c>
      <c r="O300" s="1" t="s">
        <v>1200</v>
      </c>
      <c r="P300" s="1" t="s">
        <v>1199</v>
      </c>
      <c r="Q300" s="1" t="s">
        <v>450</v>
      </c>
      <c r="R300" s="1" t="s">
        <v>1320</v>
      </c>
      <c r="S300" s="1" t="s">
        <v>1373</v>
      </c>
      <c r="T300" s="1" t="s">
        <v>1349</v>
      </c>
      <c r="U300" s="1" t="s">
        <v>1374</v>
      </c>
      <c r="V300" s="1" t="s">
        <v>1374</v>
      </c>
      <c r="W300" s="1" t="s">
        <v>450</v>
      </c>
    </row>
    <row r="301" spans="1:23">
      <c r="A301" s="1" t="s">
        <v>1954</v>
      </c>
      <c r="B301" s="1" t="s">
        <v>1955</v>
      </c>
      <c r="C301" s="1" t="s">
        <v>1316</v>
      </c>
      <c r="D301" s="1" t="s">
        <v>1317</v>
      </c>
      <c r="E301" s="1" t="s">
        <v>1209</v>
      </c>
      <c r="F301" s="1" t="s">
        <v>1346</v>
      </c>
      <c r="G301" s="1" t="s">
        <v>1318</v>
      </c>
      <c r="H301" s="1" t="s">
        <v>1319</v>
      </c>
      <c r="I301" s="1" t="s">
        <v>450</v>
      </c>
      <c r="J301" s="1" t="s">
        <v>450</v>
      </c>
      <c r="K301" s="1" t="s">
        <v>450</v>
      </c>
      <c r="L301" s="1" t="s">
        <v>782</v>
      </c>
      <c r="M301" s="1" t="s">
        <v>108</v>
      </c>
      <c r="N301" s="1" t="s">
        <v>1200</v>
      </c>
      <c r="O301" s="1" t="s">
        <v>1200</v>
      </c>
      <c r="P301" s="1" t="s">
        <v>1210</v>
      </c>
      <c r="Q301" s="1" t="s">
        <v>450</v>
      </c>
      <c r="R301" s="1" t="s">
        <v>1320</v>
      </c>
      <c r="S301" s="1" t="s">
        <v>1373</v>
      </c>
      <c r="T301" s="1" t="s">
        <v>1349</v>
      </c>
      <c r="U301" s="1" t="s">
        <v>1374</v>
      </c>
      <c r="V301" s="1" t="s">
        <v>1374</v>
      </c>
      <c r="W301" s="1" t="s">
        <v>450</v>
      </c>
    </row>
    <row r="302" spans="1:23">
      <c r="A302" s="1" t="s">
        <v>1956</v>
      </c>
      <c r="B302" s="1" t="s">
        <v>1957</v>
      </c>
      <c r="C302" s="1" t="s">
        <v>1316</v>
      </c>
      <c r="D302" s="1" t="s">
        <v>1317</v>
      </c>
      <c r="E302" s="1" t="s">
        <v>1223</v>
      </c>
      <c r="F302" s="1" t="s">
        <v>1346</v>
      </c>
      <c r="G302" s="1" t="s">
        <v>1318</v>
      </c>
      <c r="H302" s="1" t="s">
        <v>1319</v>
      </c>
      <c r="I302" s="1" t="s">
        <v>450</v>
      </c>
      <c r="J302" s="1" t="s">
        <v>450</v>
      </c>
      <c r="K302" s="1" t="s">
        <v>450</v>
      </c>
      <c r="L302" s="1" t="s">
        <v>782</v>
      </c>
      <c r="M302" s="1" t="s">
        <v>108</v>
      </c>
      <c r="N302" s="1" t="s">
        <v>1200</v>
      </c>
      <c r="O302" s="1" t="s">
        <v>1200</v>
      </c>
      <c r="P302" s="1" t="s">
        <v>1224</v>
      </c>
      <c r="Q302" s="1" t="s">
        <v>450</v>
      </c>
      <c r="R302" s="1" t="s">
        <v>1320</v>
      </c>
      <c r="S302" s="1" t="s">
        <v>1366</v>
      </c>
      <c r="T302" s="1" t="s">
        <v>1349</v>
      </c>
      <c r="U302" s="1" t="s">
        <v>1323</v>
      </c>
      <c r="V302" s="1" t="s">
        <v>1323</v>
      </c>
      <c r="W302" s="1" t="s">
        <v>450</v>
      </c>
    </row>
    <row r="303" spans="1:23">
      <c r="A303" s="1" t="s">
        <v>1958</v>
      </c>
      <c r="B303" s="1" t="s">
        <v>1959</v>
      </c>
      <c r="C303" s="1" t="s">
        <v>1316</v>
      </c>
      <c r="D303" s="1" t="s">
        <v>1317</v>
      </c>
      <c r="E303" s="1" t="s">
        <v>1215</v>
      </c>
      <c r="F303" s="1" t="s">
        <v>1346</v>
      </c>
      <c r="G303" s="1" t="s">
        <v>1318</v>
      </c>
      <c r="H303" s="1" t="s">
        <v>1319</v>
      </c>
      <c r="I303" s="1" t="s">
        <v>450</v>
      </c>
      <c r="J303" s="1" t="s">
        <v>450</v>
      </c>
      <c r="K303" s="1" t="s">
        <v>450</v>
      </c>
      <c r="L303" s="1" t="s">
        <v>782</v>
      </c>
      <c r="M303" s="1" t="s">
        <v>108</v>
      </c>
      <c r="N303" s="1" t="s">
        <v>1200</v>
      </c>
      <c r="O303" s="1" t="s">
        <v>1200</v>
      </c>
      <c r="P303" s="1" t="s">
        <v>1216</v>
      </c>
      <c r="Q303" s="1" t="s">
        <v>450</v>
      </c>
      <c r="R303" s="1" t="s">
        <v>1320</v>
      </c>
      <c r="S303" s="1" t="s">
        <v>1373</v>
      </c>
      <c r="T303" s="1" t="s">
        <v>1349</v>
      </c>
      <c r="U303" s="1" t="s">
        <v>1374</v>
      </c>
      <c r="V303" s="1" t="s">
        <v>1374</v>
      </c>
      <c r="W303" s="1" t="s">
        <v>450</v>
      </c>
    </row>
    <row r="304" spans="1:23">
      <c r="A304" s="1" t="s">
        <v>1960</v>
      </c>
      <c r="B304" s="1" t="s">
        <v>1961</v>
      </c>
      <c r="C304" s="1" t="s">
        <v>1316</v>
      </c>
      <c r="D304" s="1" t="s">
        <v>1317</v>
      </c>
      <c r="E304" s="1" t="s">
        <v>973</v>
      </c>
      <c r="F304" s="1" t="s">
        <v>1346</v>
      </c>
      <c r="G304" s="1" t="s">
        <v>1318</v>
      </c>
      <c r="H304" s="1" t="s">
        <v>1319</v>
      </c>
      <c r="I304" s="1" t="s">
        <v>450</v>
      </c>
      <c r="J304" s="1" t="s">
        <v>450</v>
      </c>
      <c r="K304" s="1" t="s">
        <v>450</v>
      </c>
      <c r="L304" s="1" t="s">
        <v>782</v>
      </c>
      <c r="M304" s="1" t="s">
        <v>108</v>
      </c>
      <c r="N304" s="1" t="s">
        <v>966</v>
      </c>
      <c r="O304" s="1" t="s">
        <v>974</v>
      </c>
      <c r="P304" s="1" t="s">
        <v>974</v>
      </c>
      <c r="Q304" s="1" t="s">
        <v>450</v>
      </c>
      <c r="R304" s="1" t="s">
        <v>1320</v>
      </c>
      <c r="S304" s="1" t="s">
        <v>1348</v>
      </c>
      <c r="T304" s="1" t="s">
        <v>1349</v>
      </c>
      <c r="U304" s="1" t="s">
        <v>1350</v>
      </c>
      <c r="V304" s="1" t="s">
        <v>1350</v>
      </c>
      <c r="W304" s="1" t="s">
        <v>450</v>
      </c>
    </row>
    <row r="305" spans="1:23">
      <c r="A305" s="1" t="s">
        <v>1962</v>
      </c>
      <c r="B305" s="1" t="s">
        <v>1963</v>
      </c>
      <c r="C305" s="1" t="s">
        <v>1316</v>
      </c>
      <c r="D305" s="1" t="s">
        <v>1317</v>
      </c>
      <c r="E305" s="1" t="s">
        <v>987</v>
      </c>
      <c r="F305" s="1" t="s">
        <v>1346</v>
      </c>
      <c r="G305" s="1" t="s">
        <v>1318</v>
      </c>
      <c r="H305" s="1" t="s">
        <v>1319</v>
      </c>
      <c r="I305" s="1" t="s">
        <v>450</v>
      </c>
      <c r="J305" s="1" t="s">
        <v>450</v>
      </c>
      <c r="K305" s="1" t="s">
        <v>450</v>
      </c>
      <c r="L305" s="1" t="s">
        <v>782</v>
      </c>
      <c r="M305" s="1" t="s">
        <v>108</v>
      </c>
      <c r="N305" s="1" t="s">
        <v>966</v>
      </c>
      <c r="O305" s="1" t="s">
        <v>988</v>
      </c>
      <c r="P305" s="1" t="s">
        <v>988</v>
      </c>
      <c r="Q305" s="1" t="s">
        <v>450</v>
      </c>
      <c r="R305" s="1" t="s">
        <v>1320</v>
      </c>
      <c r="S305" s="1" t="s">
        <v>1373</v>
      </c>
      <c r="T305" s="1" t="s">
        <v>1349</v>
      </c>
      <c r="U305" s="1" t="s">
        <v>1374</v>
      </c>
      <c r="V305" s="1" t="s">
        <v>1374</v>
      </c>
      <c r="W305" s="1" t="s">
        <v>450</v>
      </c>
    </row>
    <row r="306" spans="1:23">
      <c r="A306" s="1" t="s">
        <v>1964</v>
      </c>
      <c r="B306" s="1" t="s">
        <v>1965</v>
      </c>
      <c r="C306" s="1" t="s">
        <v>1316</v>
      </c>
      <c r="D306" s="1" t="s">
        <v>1317</v>
      </c>
      <c r="E306" s="1" t="s">
        <v>971</v>
      </c>
      <c r="F306" s="1" t="s">
        <v>1346</v>
      </c>
      <c r="G306" s="1" t="s">
        <v>1318</v>
      </c>
      <c r="H306" s="1" t="s">
        <v>1319</v>
      </c>
      <c r="I306" s="1" t="s">
        <v>450</v>
      </c>
      <c r="J306" s="1" t="s">
        <v>450</v>
      </c>
      <c r="K306" s="1" t="s">
        <v>450</v>
      </c>
      <c r="L306" s="1" t="s">
        <v>782</v>
      </c>
      <c r="M306" s="1" t="s">
        <v>108</v>
      </c>
      <c r="N306" s="1" t="s">
        <v>966</v>
      </c>
      <c r="O306" s="1" t="s">
        <v>972</v>
      </c>
      <c r="P306" s="1" t="s">
        <v>972</v>
      </c>
      <c r="Q306" s="1" t="s">
        <v>450</v>
      </c>
      <c r="R306" s="1" t="s">
        <v>1320</v>
      </c>
      <c r="S306" s="1" t="s">
        <v>1373</v>
      </c>
      <c r="T306" s="1" t="s">
        <v>1349</v>
      </c>
      <c r="U306" s="1" t="s">
        <v>1374</v>
      </c>
      <c r="V306" s="1" t="s">
        <v>1374</v>
      </c>
      <c r="W306" s="1" t="s">
        <v>450</v>
      </c>
    </row>
    <row r="307" spans="1:23">
      <c r="A307" s="1" t="s">
        <v>1966</v>
      </c>
      <c r="B307" s="1" t="s">
        <v>1967</v>
      </c>
      <c r="C307" s="1" t="s">
        <v>1316</v>
      </c>
      <c r="D307" s="1" t="s">
        <v>1317</v>
      </c>
      <c r="E307" s="1" t="s">
        <v>993</v>
      </c>
      <c r="F307" s="1" t="s">
        <v>1346</v>
      </c>
      <c r="G307" s="1" t="s">
        <v>1318</v>
      </c>
      <c r="H307" s="1" t="s">
        <v>1319</v>
      </c>
      <c r="I307" s="1" t="s">
        <v>450</v>
      </c>
      <c r="J307" s="1" t="s">
        <v>450</v>
      </c>
      <c r="K307" s="1" t="s">
        <v>450</v>
      </c>
      <c r="L307" s="1" t="s">
        <v>782</v>
      </c>
      <c r="M307" s="1" t="s">
        <v>108</v>
      </c>
      <c r="N307" s="1" t="s">
        <v>966</v>
      </c>
      <c r="O307" s="1" t="s">
        <v>994</v>
      </c>
      <c r="P307" s="1" t="s">
        <v>994</v>
      </c>
      <c r="Q307" s="1" t="s">
        <v>450</v>
      </c>
      <c r="R307" s="1" t="s">
        <v>1320</v>
      </c>
      <c r="S307" s="1" t="s">
        <v>1373</v>
      </c>
      <c r="T307" s="1" t="s">
        <v>1349</v>
      </c>
      <c r="U307" s="1" t="s">
        <v>1374</v>
      </c>
      <c r="V307" s="1" t="s">
        <v>1374</v>
      </c>
      <c r="W307" s="1" t="s">
        <v>450</v>
      </c>
    </row>
    <row r="308" spans="1:23">
      <c r="A308" s="1" t="s">
        <v>1968</v>
      </c>
      <c r="B308" s="1" t="s">
        <v>1969</v>
      </c>
      <c r="C308" s="1" t="s">
        <v>1316</v>
      </c>
      <c r="D308" s="1" t="s">
        <v>1317</v>
      </c>
      <c r="E308" s="1" t="s">
        <v>964</v>
      </c>
      <c r="F308" s="1" t="s">
        <v>1346</v>
      </c>
      <c r="G308" s="1" t="s">
        <v>1318</v>
      </c>
      <c r="H308" s="1" t="s">
        <v>1319</v>
      </c>
      <c r="I308" s="1" t="s">
        <v>450</v>
      </c>
      <c r="J308" s="1" t="s">
        <v>450</v>
      </c>
      <c r="K308" s="1" t="s">
        <v>450</v>
      </c>
      <c r="L308" s="1" t="s">
        <v>782</v>
      </c>
      <c r="M308" s="1" t="s">
        <v>108</v>
      </c>
      <c r="N308" s="1" t="s">
        <v>966</v>
      </c>
      <c r="O308" s="1" t="s">
        <v>965</v>
      </c>
      <c r="P308" s="1" t="s">
        <v>965</v>
      </c>
      <c r="Q308" s="1" t="s">
        <v>450</v>
      </c>
      <c r="R308" s="1" t="s">
        <v>1320</v>
      </c>
      <c r="S308" s="1" t="s">
        <v>1373</v>
      </c>
      <c r="T308" s="1" t="s">
        <v>1349</v>
      </c>
      <c r="U308" s="1" t="s">
        <v>1374</v>
      </c>
      <c r="V308" s="1" t="s">
        <v>1374</v>
      </c>
      <c r="W308" s="1" t="s">
        <v>450</v>
      </c>
    </row>
    <row r="309" spans="1:23">
      <c r="A309" s="1" t="s">
        <v>1970</v>
      </c>
      <c r="B309" s="1" t="s">
        <v>1971</v>
      </c>
      <c r="C309" s="1" t="s">
        <v>1316</v>
      </c>
      <c r="D309" s="1" t="s">
        <v>1317</v>
      </c>
      <c r="E309" s="1" t="s">
        <v>983</v>
      </c>
      <c r="F309" s="1" t="s">
        <v>1346</v>
      </c>
      <c r="G309" s="1" t="s">
        <v>1318</v>
      </c>
      <c r="H309" s="1" t="s">
        <v>1319</v>
      </c>
      <c r="I309" s="1" t="s">
        <v>450</v>
      </c>
      <c r="J309" s="1" t="s">
        <v>450</v>
      </c>
      <c r="K309" s="1" t="s">
        <v>450</v>
      </c>
      <c r="L309" s="1" t="s">
        <v>782</v>
      </c>
      <c r="M309" s="1" t="s">
        <v>108</v>
      </c>
      <c r="N309" s="1" t="s">
        <v>966</v>
      </c>
      <c r="O309" s="1" t="s">
        <v>984</v>
      </c>
      <c r="P309" s="1" t="s">
        <v>984</v>
      </c>
      <c r="Q309" s="1" t="s">
        <v>450</v>
      </c>
      <c r="R309" s="1" t="s">
        <v>1320</v>
      </c>
      <c r="S309" s="1" t="s">
        <v>1373</v>
      </c>
      <c r="T309" s="1" t="s">
        <v>1349</v>
      </c>
      <c r="U309" s="1" t="s">
        <v>1374</v>
      </c>
      <c r="V309" s="1" t="s">
        <v>1374</v>
      </c>
      <c r="W309" s="1" t="s">
        <v>450</v>
      </c>
    </row>
    <row r="310" spans="1:23">
      <c r="A310" s="1" t="s">
        <v>1972</v>
      </c>
      <c r="B310" s="1" t="s">
        <v>1973</v>
      </c>
      <c r="C310" s="1" t="s">
        <v>1316</v>
      </c>
      <c r="D310" s="1" t="s">
        <v>1317</v>
      </c>
      <c r="E310" s="1" t="s">
        <v>964</v>
      </c>
      <c r="F310" s="1" t="s">
        <v>1346</v>
      </c>
      <c r="G310" s="1" t="s">
        <v>1318</v>
      </c>
      <c r="H310" s="1" t="s">
        <v>1319</v>
      </c>
      <c r="I310" s="1" t="s">
        <v>450</v>
      </c>
      <c r="J310" s="1" t="s">
        <v>450</v>
      </c>
      <c r="K310" s="1" t="s">
        <v>450</v>
      </c>
      <c r="L310" s="1" t="s">
        <v>782</v>
      </c>
      <c r="M310" s="1" t="s">
        <v>108</v>
      </c>
      <c r="N310" s="1" t="s">
        <v>966</v>
      </c>
      <c r="O310" s="1" t="s">
        <v>965</v>
      </c>
      <c r="P310" s="1" t="s">
        <v>965</v>
      </c>
      <c r="Q310" s="1" t="s">
        <v>450</v>
      </c>
      <c r="R310" s="1" t="s">
        <v>1320</v>
      </c>
      <c r="S310" s="1" t="s">
        <v>1373</v>
      </c>
      <c r="T310" s="1" t="s">
        <v>1433</v>
      </c>
      <c r="U310" s="1" t="s">
        <v>450</v>
      </c>
      <c r="V310" s="1" t="s">
        <v>450</v>
      </c>
      <c r="W310" s="1" t="s">
        <v>1323</v>
      </c>
    </row>
    <row r="311" spans="1:23">
      <c r="A311" s="1" t="s">
        <v>1974</v>
      </c>
      <c r="B311" s="1" t="s">
        <v>1975</v>
      </c>
      <c r="C311" s="1" t="s">
        <v>1316</v>
      </c>
      <c r="D311" s="1" t="s">
        <v>1317</v>
      </c>
      <c r="E311" s="1" t="s">
        <v>1356</v>
      </c>
      <c r="F311" s="1" t="s">
        <v>1346</v>
      </c>
      <c r="G311" s="1" t="s">
        <v>1318</v>
      </c>
      <c r="H311" s="1" t="s">
        <v>1319</v>
      </c>
      <c r="I311" s="1" t="s">
        <v>450</v>
      </c>
      <c r="J311" s="1" t="s">
        <v>450</v>
      </c>
      <c r="K311" s="1" t="s">
        <v>450</v>
      </c>
      <c r="L311" s="1" t="s">
        <v>782</v>
      </c>
      <c r="M311" s="1" t="s">
        <v>108</v>
      </c>
      <c r="N311" s="1" t="s">
        <v>884</v>
      </c>
      <c r="O311" s="1" t="s">
        <v>891</v>
      </c>
      <c r="P311" s="1" t="s">
        <v>450</v>
      </c>
      <c r="Q311" s="1" t="s">
        <v>450</v>
      </c>
      <c r="R311" s="1" t="s">
        <v>1320</v>
      </c>
      <c r="S311" s="1" t="s">
        <v>1373</v>
      </c>
      <c r="T311" s="1" t="s">
        <v>1433</v>
      </c>
      <c r="U311" s="1" t="s">
        <v>450</v>
      </c>
      <c r="V311" s="1" t="s">
        <v>450</v>
      </c>
      <c r="W311" s="1" t="s">
        <v>1323</v>
      </c>
    </row>
    <row r="312" spans="1:23">
      <c r="A312" s="1" t="s">
        <v>1976</v>
      </c>
      <c r="B312" s="1" t="s">
        <v>1977</v>
      </c>
      <c r="C312" s="1" t="s">
        <v>1316</v>
      </c>
      <c r="D312" s="1" t="s">
        <v>1317</v>
      </c>
      <c r="E312" s="1" t="s">
        <v>1289</v>
      </c>
      <c r="F312" s="1" t="s">
        <v>450</v>
      </c>
      <c r="G312" s="1" t="s">
        <v>1318</v>
      </c>
      <c r="H312" s="1" t="s">
        <v>1319</v>
      </c>
      <c r="I312" s="1" t="s">
        <v>450</v>
      </c>
      <c r="J312" s="1" t="s">
        <v>450</v>
      </c>
      <c r="K312" s="1" t="s">
        <v>450</v>
      </c>
      <c r="L312" s="1" t="s">
        <v>782</v>
      </c>
      <c r="M312" s="1" t="s">
        <v>108</v>
      </c>
      <c r="N312" s="1" t="s">
        <v>966</v>
      </c>
      <c r="O312" s="1" t="s">
        <v>966</v>
      </c>
      <c r="P312" s="1" t="s">
        <v>965</v>
      </c>
      <c r="Q312" s="1" t="s">
        <v>450</v>
      </c>
      <c r="R312" s="1" t="s">
        <v>1359</v>
      </c>
      <c r="S312" s="1" t="s">
        <v>1978</v>
      </c>
      <c r="T312" s="1" t="s">
        <v>1327</v>
      </c>
      <c r="U312" s="1" t="s">
        <v>1374</v>
      </c>
      <c r="V312" s="1" t="s">
        <v>1374</v>
      </c>
      <c r="W312" s="1" t="s">
        <v>450</v>
      </c>
    </row>
    <row r="313" spans="1:23">
      <c r="A313" s="1" t="s">
        <v>1979</v>
      </c>
      <c r="B313" s="1" t="s">
        <v>1980</v>
      </c>
      <c r="C313" s="1" t="s">
        <v>1316</v>
      </c>
      <c r="D313" s="1" t="s">
        <v>1317</v>
      </c>
      <c r="E313" s="1" t="s">
        <v>1261</v>
      </c>
      <c r="F313" s="1" t="s">
        <v>450</v>
      </c>
      <c r="G313" s="1" t="s">
        <v>1318</v>
      </c>
      <c r="H313" s="1" t="s">
        <v>1319</v>
      </c>
      <c r="I313" s="1" t="s">
        <v>450</v>
      </c>
      <c r="J313" s="1" t="s">
        <v>450</v>
      </c>
      <c r="K313" s="1" t="s">
        <v>450</v>
      </c>
      <c r="L313" s="1" t="s">
        <v>782</v>
      </c>
      <c r="M313" s="1" t="s">
        <v>108</v>
      </c>
      <c r="N313" s="1" t="s">
        <v>1229</v>
      </c>
      <c r="O313" s="1" t="s">
        <v>1229</v>
      </c>
      <c r="P313" s="1" t="s">
        <v>1262</v>
      </c>
      <c r="Q313" s="1" t="s">
        <v>450</v>
      </c>
      <c r="R313" s="1" t="s">
        <v>1359</v>
      </c>
      <c r="S313" s="1" t="s">
        <v>1978</v>
      </c>
      <c r="T313" s="1" t="s">
        <v>1327</v>
      </c>
      <c r="U313" s="1" t="s">
        <v>1374</v>
      </c>
      <c r="V313" s="1" t="s">
        <v>1374</v>
      </c>
      <c r="W313" s="1" t="s">
        <v>450</v>
      </c>
    </row>
    <row r="314" spans="1:23">
      <c r="A314" s="1" t="s">
        <v>1981</v>
      </c>
      <c r="B314" s="1" t="s">
        <v>1982</v>
      </c>
      <c r="C314" s="1" t="s">
        <v>1316</v>
      </c>
      <c r="D314" s="1" t="s">
        <v>1317</v>
      </c>
      <c r="E314" s="1" t="s">
        <v>1083</v>
      </c>
      <c r="F314" s="1" t="s">
        <v>450</v>
      </c>
      <c r="G314" s="1" t="s">
        <v>1318</v>
      </c>
      <c r="H314" s="1" t="s">
        <v>1319</v>
      </c>
      <c r="I314" s="1" t="s">
        <v>450</v>
      </c>
      <c r="J314" s="1" t="s">
        <v>450</v>
      </c>
      <c r="K314" s="1" t="s">
        <v>450</v>
      </c>
      <c r="L314" s="1" t="s">
        <v>782</v>
      </c>
      <c r="M314" s="1" t="s">
        <v>108</v>
      </c>
      <c r="N314" s="1" t="s">
        <v>1085</v>
      </c>
      <c r="O314" s="1" t="s">
        <v>1085</v>
      </c>
      <c r="P314" s="1" t="s">
        <v>1084</v>
      </c>
      <c r="Q314" s="1" t="s">
        <v>450</v>
      </c>
      <c r="R314" s="1" t="s">
        <v>1359</v>
      </c>
      <c r="S314" s="1" t="s">
        <v>1978</v>
      </c>
      <c r="T314" s="1" t="s">
        <v>1327</v>
      </c>
      <c r="U314" s="1" t="s">
        <v>1374</v>
      </c>
      <c r="V314" s="1" t="s">
        <v>1374</v>
      </c>
      <c r="W314" s="1" t="s">
        <v>450</v>
      </c>
    </row>
    <row r="315" spans="1:23">
      <c r="A315" s="1" t="s">
        <v>1983</v>
      </c>
      <c r="B315" s="1" t="s">
        <v>1984</v>
      </c>
      <c r="C315" s="1" t="s">
        <v>1316</v>
      </c>
      <c r="D315" s="1" t="s">
        <v>1317</v>
      </c>
      <c r="E315" s="1" t="s">
        <v>1237</v>
      </c>
      <c r="F315" s="1" t="s">
        <v>450</v>
      </c>
      <c r="G315" s="1" t="s">
        <v>1318</v>
      </c>
      <c r="H315" s="1" t="s">
        <v>1319</v>
      </c>
      <c r="I315" s="1" t="s">
        <v>450</v>
      </c>
      <c r="J315" s="1" t="s">
        <v>450</v>
      </c>
      <c r="K315" s="1" t="s">
        <v>450</v>
      </c>
      <c r="L315" s="1" t="s">
        <v>782</v>
      </c>
      <c r="M315" s="1" t="s">
        <v>108</v>
      </c>
      <c r="N315" s="1" t="s">
        <v>1229</v>
      </c>
      <c r="O315" s="1" t="s">
        <v>1229</v>
      </c>
      <c r="P315" s="1" t="s">
        <v>1238</v>
      </c>
      <c r="Q315" s="1" t="s">
        <v>450</v>
      </c>
      <c r="R315" s="1" t="s">
        <v>1359</v>
      </c>
      <c r="S315" s="1" t="s">
        <v>1978</v>
      </c>
      <c r="T315" s="1" t="s">
        <v>1327</v>
      </c>
      <c r="U315" s="1" t="s">
        <v>1374</v>
      </c>
      <c r="V315" s="1" t="s">
        <v>1374</v>
      </c>
      <c r="W315" s="1" t="s">
        <v>450</v>
      </c>
    </row>
    <row r="316" spans="1:23">
      <c r="A316" s="1" t="s">
        <v>1985</v>
      </c>
      <c r="B316" s="1" t="s">
        <v>1986</v>
      </c>
      <c r="C316" s="1" t="s">
        <v>1316</v>
      </c>
      <c r="D316" s="1" t="s">
        <v>1317</v>
      </c>
      <c r="E316" s="1" t="s">
        <v>899</v>
      </c>
      <c r="F316" s="1" t="s">
        <v>450</v>
      </c>
      <c r="G316" s="1" t="s">
        <v>1318</v>
      </c>
      <c r="H316" s="1" t="s">
        <v>1319</v>
      </c>
      <c r="I316" s="1" t="s">
        <v>450</v>
      </c>
      <c r="J316" s="1" t="s">
        <v>450</v>
      </c>
      <c r="K316" s="1" t="s">
        <v>450</v>
      </c>
      <c r="L316" s="1" t="s">
        <v>782</v>
      </c>
      <c r="M316" s="1" t="s">
        <v>108</v>
      </c>
      <c r="N316" s="1" t="s">
        <v>875</v>
      </c>
      <c r="O316" s="1" t="s">
        <v>875</v>
      </c>
      <c r="P316" s="1" t="s">
        <v>900</v>
      </c>
      <c r="Q316" s="1" t="s">
        <v>450</v>
      </c>
      <c r="R316" s="1" t="s">
        <v>1738</v>
      </c>
      <c r="S316" s="1" t="s">
        <v>1978</v>
      </c>
      <c r="T316" s="1" t="s">
        <v>1327</v>
      </c>
      <c r="U316" s="1" t="s">
        <v>1374</v>
      </c>
      <c r="V316" s="1" t="s">
        <v>1374</v>
      </c>
      <c r="W316" s="1" t="s">
        <v>450</v>
      </c>
    </row>
    <row r="317" spans="1:23">
      <c r="A317" s="1" t="s">
        <v>1987</v>
      </c>
      <c r="B317" s="1" t="s">
        <v>1988</v>
      </c>
      <c r="C317" s="1" t="s">
        <v>1316</v>
      </c>
      <c r="D317" s="1" t="s">
        <v>1317</v>
      </c>
      <c r="E317" s="1" t="s">
        <v>1115</v>
      </c>
      <c r="F317" s="1" t="s">
        <v>450</v>
      </c>
      <c r="G317" s="1" t="s">
        <v>1318</v>
      </c>
      <c r="H317" s="1" t="s">
        <v>1319</v>
      </c>
      <c r="I317" s="1" t="s">
        <v>450</v>
      </c>
      <c r="J317" s="1" t="s">
        <v>450</v>
      </c>
      <c r="K317" s="1" t="s">
        <v>450</v>
      </c>
      <c r="L317" s="1" t="s">
        <v>782</v>
      </c>
      <c r="M317" s="1" t="s">
        <v>108</v>
      </c>
      <c r="N317" s="1" t="s">
        <v>1106</v>
      </c>
      <c r="O317" s="1" t="s">
        <v>1106</v>
      </c>
      <c r="P317" s="1" t="s">
        <v>1116</v>
      </c>
      <c r="Q317" s="1" t="s">
        <v>450</v>
      </c>
      <c r="R317" s="1" t="s">
        <v>1738</v>
      </c>
      <c r="S317" s="1" t="s">
        <v>1978</v>
      </c>
      <c r="T317" s="1" t="s">
        <v>1327</v>
      </c>
      <c r="U317" s="1" t="s">
        <v>1374</v>
      </c>
      <c r="V317" s="1" t="s">
        <v>1374</v>
      </c>
      <c r="W317" s="1" t="s">
        <v>450</v>
      </c>
    </row>
    <row r="318" spans="1:23">
      <c r="A318" s="1" t="s">
        <v>1989</v>
      </c>
      <c r="B318" s="1" t="s">
        <v>1990</v>
      </c>
      <c r="C318" s="1" t="s">
        <v>1316</v>
      </c>
      <c r="D318" s="1" t="s">
        <v>1317</v>
      </c>
      <c r="E318" s="1" t="s">
        <v>821</v>
      </c>
      <c r="F318" s="1" t="s">
        <v>450</v>
      </c>
      <c r="G318" s="1" t="s">
        <v>1318</v>
      </c>
      <c r="H318" s="1" t="s">
        <v>1319</v>
      </c>
      <c r="I318" s="1" t="s">
        <v>450</v>
      </c>
      <c r="J318" s="1" t="s">
        <v>450</v>
      </c>
      <c r="K318" s="1" t="s">
        <v>450</v>
      </c>
      <c r="L318" s="1" t="s">
        <v>782</v>
      </c>
      <c r="M318" s="1" t="s">
        <v>108</v>
      </c>
      <c r="N318" s="1" t="s">
        <v>817</v>
      </c>
      <c r="O318" s="1" t="s">
        <v>817</v>
      </c>
      <c r="P318" s="1" t="s">
        <v>822</v>
      </c>
      <c r="Q318" s="1" t="s">
        <v>450</v>
      </c>
      <c r="R318" s="1" t="s">
        <v>1359</v>
      </c>
      <c r="S318" s="1" t="s">
        <v>1978</v>
      </c>
      <c r="T318" s="1" t="s">
        <v>1327</v>
      </c>
      <c r="U318" s="1" t="s">
        <v>1374</v>
      </c>
      <c r="V318" s="1" t="s">
        <v>1374</v>
      </c>
      <c r="W318" s="1" t="s">
        <v>450</v>
      </c>
    </row>
    <row r="319" spans="1:23">
      <c r="A319" s="1" t="s">
        <v>1991</v>
      </c>
      <c r="B319" s="1" t="s">
        <v>1992</v>
      </c>
      <c r="C319" s="1" t="s">
        <v>1316</v>
      </c>
      <c r="D319" s="1" t="s">
        <v>1317</v>
      </c>
      <c r="E319" s="1" t="s">
        <v>1993</v>
      </c>
      <c r="F319" s="1" t="s">
        <v>450</v>
      </c>
      <c r="G319" s="1" t="s">
        <v>1318</v>
      </c>
      <c r="H319" s="1" t="s">
        <v>1319</v>
      </c>
      <c r="I319" s="1" t="s">
        <v>450</v>
      </c>
      <c r="J319" s="1" t="s">
        <v>450</v>
      </c>
      <c r="K319" s="1" t="s">
        <v>450</v>
      </c>
      <c r="L319" s="1" t="s">
        <v>782</v>
      </c>
      <c r="M319" s="1" t="s">
        <v>108</v>
      </c>
      <c r="N319" s="1" t="s">
        <v>966</v>
      </c>
      <c r="O319" s="1" t="s">
        <v>968</v>
      </c>
      <c r="P319" s="1" t="s">
        <v>450</v>
      </c>
      <c r="Q319" s="1" t="s">
        <v>450</v>
      </c>
      <c r="R319" s="1" t="s">
        <v>1359</v>
      </c>
      <c r="S319" s="1" t="s">
        <v>1978</v>
      </c>
      <c r="T319" s="1" t="s">
        <v>1327</v>
      </c>
      <c r="U319" s="1" t="s">
        <v>1374</v>
      </c>
      <c r="V319" s="1" t="s">
        <v>1374</v>
      </c>
      <c r="W319" s="1" t="s">
        <v>450</v>
      </c>
    </row>
    <row r="320" spans="1:23">
      <c r="A320" s="1" t="s">
        <v>1994</v>
      </c>
      <c r="B320" s="1" t="s">
        <v>1995</v>
      </c>
      <c r="C320" s="1" t="s">
        <v>1316</v>
      </c>
      <c r="D320" s="1" t="s">
        <v>1317</v>
      </c>
      <c r="E320" s="1" t="s">
        <v>1237</v>
      </c>
      <c r="F320" s="1" t="s">
        <v>450</v>
      </c>
      <c r="G320" s="1" t="s">
        <v>1318</v>
      </c>
      <c r="H320" s="1" t="s">
        <v>1319</v>
      </c>
      <c r="I320" s="1" t="s">
        <v>450</v>
      </c>
      <c r="J320" s="1" t="s">
        <v>450</v>
      </c>
      <c r="K320" s="1" t="s">
        <v>450</v>
      </c>
      <c r="L320" s="1" t="s">
        <v>782</v>
      </c>
      <c r="M320" s="1" t="s">
        <v>108</v>
      </c>
      <c r="N320" s="1" t="s">
        <v>1229</v>
      </c>
      <c r="O320" s="1" t="s">
        <v>1229</v>
      </c>
      <c r="P320" s="1" t="s">
        <v>1238</v>
      </c>
      <c r="Q320" s="1" t="s">
        <v>450</v>
      </c>
      <c r="R320" s="1" t="s">
        <v>1359</v>
      </c>
      <c r="S320" s="1" t="s">
        <v>1978</v>
      </c>
      <c r="T320" s="1" t="s">
        <v>1327</v>
      </c>
      <c r="U320" s="1" t="s">
        <v>1374</v>
      </c>
      <c r="V320" s="1" t="s">
        <v>1374</v>
      </c>
      <c r="W320" s="1" t="s">
        <v>450</v>
      </c>
    </row>
    <row r="321" spans="1:23">
      <c r="A321" s="1" t="s">
        <v>1996</v>
      </c>
      <c r="B321" s="1" t="s">
        <v>1997</v>
      </c>
      <c r="C321" s="1" t="s">
        <v>1316</v>
      </c>
      <c r="D321" s="1" t="s">
        <v>1317</v>
      </c>
      <c r="E321" s="1" t="s">
        <v>914</v>
      </c>
      <c r="F321" s="1" t="s">
        <v>450</v>
      </c>
      <c r="G321" s="1" t="s">
        <v>1318</v>
      </c>
      <c r="H321" s="1" t="s">
        <v>1319</v>
      </c>
      <c r="I321" s="1" t="s">
        <v>450</v>
      </c>
      <c r="J321" s="1" t="s">
        <v>450</v>
      </c>
      <c r="K321" s="1" t="s">
        <v>450</v>
      </c>
      <c r="L321" s="1" t="s">
        <v>782</v>
      </c>
      <c r="M321" s="1" t="s">
        <v>108</v>
      </c>
      <c r="N321" s="1" t="s">
        <v>911</v>
      </c>
      <c r="O321" s="1" t="s">
        <v>911</v>
      </c>
      <c r="P321" s="1" t="s">
        <v>915</v>
      </c>
      <c r="Q321" s="1" t="s">
        <v>450</v>
      </c>
      <c r="R321" s="1" t="s">
        <v>1738</v>
      </c>
      <c r="S321" s="1" t="s">
        <v>1978</v>
      </c>
      <c r="T321" s="1" t="s">
        <v>1327</v>
      </c>
      <c r="U321" s="1" t="s">
        <v>1374</v>
      </c>
      <c r="V321" s="1" t="s">
        <v>1374</v>
      </c>
      <c r="W321" s="1" t="s">
        <v>450</v>
      </c>
    </row>
    <row r="322" spans="1:23">
      <c r="A322" s="1" t="s">
        <v>1998</v>
      </c>
      <c r="B322" s="1" t="s">
        <v>1999</v>
      </c>
      <c r="C322" s="1" t="s">
        <v>1316</v>
      </c>
      <c r="D322" s="1" t="s">
        <v>1317</v>
      </c>
      <c r="E322" s="1" t="s">
        <v>944</v>
      </c>
      <c r="F322" s="1" t="s">
        <v>450</v>
      </c>
      <c r="G322" s="1" t="s">
        <v>1318</v>
      </c>
      <c r="H322" s="1" t="s">
        <v>1319</v>
      </c>
      <c r="I322" s="1" t="s">
        <v>450</v>
      </c>
      <c r="J322" s="1" t="s">
        <v>450</v>
      </c>
      <c r="K322" s="1" t="s">
        <v>450</v>
      </c>
      <c r="L322" s="1" t="s">
        <v>782</v>
      </c>
      <c r="M322" s="1" t="s">
        <v>108</v>
      </c>
      <c r="N322" s="1" t="s">
        <v>930</v>
      </c>
      <c r="O322" s="1" t="s">
        <v>930</v>
      </c>
      <c r="P322" s="1" t="s">
        <v>945</v>
      </c>
      <c r="Q322" s="1" t="s">
        <v>450</v>
      </c>
      <c r="R322" s="1" t="s">
        <v>1738</v>
      </c>
      <c r="S322" s="1" t="s">
        <v>1978</v>
      </c>
      <c r="T322" s="1" t="s">
        <v>1327</v>
      </c>
      <c r="U322" s="1" t="s">
        <v>1374</v>
      </c>
      <c r="V322" s="1" t="s">
        <v>1374</v>
      </c>
      <c r="W322" s="1" t="s">
        <v>450</v>
      </c>
    </row>
    <row r="323" spans="1:23">
      <c r="A323" s="1" t="s">
        <v>2000</v>
      </c>
      <c r="B323" s="1" t="s">
        <v>2001</v>
      </c>
      <c r="C323" s="1" t="s">
        <v>1316</v>
      </c>
      <c r="D323" s="1" t="s">
        <v>1317</v>
      </c>
      <c r="E323" s="1" t="s">
        <v>1241</v>
      </c>
      <c r="F323" s="1" t="s">
        <v>450</v>
      </c>
      <c r="G323" s="1" t="s">
        <v>1318</v>
      </c>
      <c r="H323" s="1" t="s">
        <v>1319</v>
      </c>
      <c r="I323" s="1" t="s">
        <v>450</v>
      </c>
      <c r="J323" s="1" t="s">
        <v>450</v>
      </c>
      <c r="K323" s="1" t="s">
        <v>450</v>
      </c>
      <c r="L323" s="1" t="s">
        <v>782</v>
      </c>
      <c r="M323" s="1" t="s">
        <v>108</v>
      </c>
      <c r="N323" s="1" t="s">
        <v>1229</v>
      </c>
      <c r="O323" s="1" t="s">
        <v>1229</v>
      </c>
      <c r="P323" s="1" t="s">
        <v>1242</v>
      </c>
      <c r="Q323" s="1" t="s">
        <v>450</v>
      </c>
      <c r="R323" s="1" t="s">
        <v>1359</v>
      </c>
      <c r="S323" s="1" t="s">
        <v>2002</v>
      </c>
      <c r="T323" s="1" t="s">
        <v>1327</v>
      </c>
      <c r="U323" s="1" t="s">
        <v>1374</v>
      </c>
      <c r="V323" s="1" t="s">
        <v>1374</v>
      </c>
      <c r="W323" s="1" t="s">
        <v>450</v>
      </c>
    </row>
    <row r="324" spans="1:23">
      <c r="A324" s="1" t="s">
        <v>2003</v>
      </c>
      <c r="B324" s="1" t="s">
        <v>2004</v>
      </c>
      <c r="C324" s="1" t="s">
        <v>1316</v>
      </c>
      <c r="D324" s="1" t="s">
        <v>1317</v>
      </c>
      <c r="E324" s="1" t="s">
        <v>1042</v>
      </c>
      <c r="F324" s="1" t="s">
        <v>450</v>
      </c>
      <c r="G324" s="1" t="s">
        <v>1318</v>
      </c>
      <c r="H324" s="1" t="s">
        <v>1319</v>
      </c>
      <c r="I324" s="1" t="s">
        <v>450</v>
      </c>
      <c r="J324" s="1" t="s">
        <v>450</v>
      </c>
      <c r="K324" s="1" t="s">
        <v>450</v>
      </c>
      <c r="L324" s="1" t="s">
        <v>782</v>
      </c>
      <c r="M324" s="1" t="s">
        <v>108</v>
      </c>
      <c r="N324" s="1" t="s">
        <v>783</v>
      </c>
      <c r="O324" s="1" t="s">
        <v>858</v>
      </c>
      <c r="P324" s="1" t="s">
        <v>1043</v>
      </c>
      <c r="Q324" s="1" t="s">
        <v>450</v>
      </c>
      <c r="R324" s="1" t="s">
        <v>1320</v>
      </c>
      <c r="S324" s="1" t="s">
        <v>1348</v>
      </c>
      <c r="T324" s="1" t="s">
        <v>1349</v>
      </c>
      <c r="U324" s="1" t="s">
        <v>1350</v>
      </c>
      <c r="V324" s="1" t="s">
        <v>1374</v>
      </c>
      <c r="W324" s="1" t="s">
        <v>450</v>
      </c>
    </row>
    <row r="325" spans="1:23">
      <c r="A325" s="1" t="s">
        <v>2005</v>
      </c>
      <c r="B325" s="1" t="s">
        <v>2006</v>
      </c>
      <c r="C325" s="1" t="s">
        <v>2007</v>
      </c>
      <c r="D325" s="1" t="s">
        <v>1317</v>
      </c>
      <c r="E325" s="1" t="s">
        <v>1339</v>
      </c>
      <c r="F325" s="1" t="s">
        <v>450</v>
      </c>
      <c r="G325" s="1" t="s">
        <v>1318</v>
      </c>
      <c r="H325" s="1" t="s">
        <v>1319</v>
      </c>
      <c r="I325" s="1" t="s">
        <v>450</v>
      </c>
      <c r="J325" s="1" t="s">
        <v>450</v>
      </c>
      <c r="K325" s="1" t="s">
        <v>450</v>
      </c>
      <c r="L325" s="1" t="s">
        <v>782</v>
      </c>
      <c r="M325" s="1" t="s">
        <v>108</v>
      </c>
      <c r="N325" s="1" t="s">
        <v>783</v>
      </c>
      <c r="O325" s="1" t="s">
        <v>784</v>
      </c>
      <c r="P325" s="1" t="s">
        <v>450</v>
      </c>
      <c r="Q325" s="1" t="s">
        <v>450</v>
      </c>
      <c r="R325" s="1" t="s">
        <v>1320</v>
      </c>
      <c r="S325" s="1" t="s">
        <v>2008</v>
      </c>
      <c r="T325" s="1" t="s">
        <v>1327</v>
      </c>
      <c r="U325" s="1" t="s">
        <v>1323</v>
      </c>
      <c r="V325" s="1" t="s">
        <v>1323</v>
      </c>
      <c r="W325" s="1" t="s">
        <v>450</v>
      </c>
    </row>
    <row r="326" spans="1:23">
      <c r="A326" s="1" t="s">
        <v>2009</v>
      </c>
      <c r="B326" s="1" t="s">
        <v>2010</v>
      </c>
      <c r="C326" s="1" t="s">
        <v>2007</v>
      </c>
      <c r="D326" s="1" t="s">
        <v>1317</v>
      </c>
      <c r="E326" s="1" t="s">
        <v>1332</v>
      </c>
      <c r="F326" s="1" t="s">
        <v>450</v>
      </c>
      <c r="G326" s="1" t="s">
        <v>1318</v>
      </c>
      <c r="H326" s="1" t="s">
        <v>1319</v>
      </c>
      <c r="I326" s="1" t="s">
        <v>450</v>
      </c>
      <c r="J326" s="1" t="s">
        <v>450</v>
      </c>
      <c r="K326" s="1" t="s">
        <v>450</v>
      </c>
      <c r="L326" s="1" t="s">
        <v>782</v>
      </c>
      <c r="M326" s="1" t="s">
        <v>108</v>
      </c>
      <c r="N326" s="1" t="s">
        <v>884</v>
      </c>
      <c r="O326" s="1" t="s">
        <v>885</v>
      </c>
      <c r="P326" s="1" t="s">
        <v>450</v>
      </c>
      <c r="Q326" s="1" t="s">
        <v>450</v>
      </c>
      <c r="R326" s="1" t="s">
        <v>1320</v>
      </c>
      <c r="S326" s="1" t="s">
        <v>2011</v>
      </c>
      <c r="T326" s="1" t="s">
        <v>1327</v>
      </c>
      <c r="U326" s="1" t="s">
        <v>1323</v>
      </c>
      <c r="V326" s="1" t="s">
        <v>1329</v>
      </c>
      <c r="W326" s="1" t="s">
        <v>450</v>
      </c>
    </row>
    <row r="327" spans="1:23">
      <c r="A327" s="1" t="s">
        <v>2012</v>
      </c>
      <c r="B327" s="1" t="s">
        <v>2013</v>
      </c>
      <c r="C327" s="1" t="s">
        <v>2007</v>
      </c>
      <c r="D327" s="1" t="s">
        <v>1317</v>
      </c>
      <c r="E327" s="1" t="s">
        <v>1356</v>
      </c>
      <c r="F327" s="1" t="s">
        <v>450</v>
      </c>
      <c r="G327" s="1" t="s">
        <v>1318</v>
      </c>
      <c r="H327" s="1" t="s">
        <v>1319</v>
      </c>
      <c r="I327" s="1" t="s">
        <v>450</v>
      </c>
      <c r="J327" s="1" t="s">
        <v>450</v>
      </c>
      <c r="K327" s="1" t="s">
        <v>450</v>
      </c>
      <c r="L327" s="1" t="s">
        <v>782</v>
      </c>
      <c r="M327" s="1" t="s">
        <v>108</v>
      </c>
      <c r="N327" s="1" t="s">
        <v>884</v>
      </c>
      <c r="O327" s="1" t="s">
        <v>891</v>
      </c>
      <c r="P327" s="1" t="s">
        <v>450</v>
      </c>
      <c r="Q327" s="1" t="s">
        <v>450</v>
      </c>
      <c r="R327" s="1" t="s">
        <v>1320</v>
      </c>
      <c r="S327" s="1" t="s">
        <v>1348</v>
      </c>
      <c r="T327" s="1" t="s">
        <v>1327</v>
      </c>
      <c r="U327" s="1" t="s">
        <v>1350</v>
      </c>
      <c r="V327" s="1" t="s">
        <v>1350</v>
      </c>
      <c r="W327" s="1" t="s">
        <v>450</v>
      </c>
    </row>
    <row r="328" spans="1:23">
      <c r="A328" s="1" t="s">
        <v>2014</v>
      </c>
      <c r="B328" s="1" t="s">
        <v>2015</v>
      </c>
      <c r="C328" s="1" t="s">
        <v>1316</v>
      </c>
      <c r="D328" s="1" t="s">
        <v>1317</v>
      </c>
      <c r="E328" s="1" t="s">
        <v>1044</v>
      </c>
      <c r="F328" s="1" t="s">
        <v>450</v>
      </c>
      <c r="G328" s="1" t="s">
        <v>1318</v>
      </c>
      <c r="H328" s="1" t="s">
        <v>1319</v>
      </c>
      <c r="I328" s="1" t="s">
        <v>450</v>
      </c>
      <c r="J328" s="1" t="s">
        <v>450</v>
      </c>
      <c r="K328" s="1" t="s">
        <v>450</v>
      </c>
      <c r="L328" s="1" t="s">
        <v>782</v>
      </c>
      <c r="M328" s="1" t="s">
        <v>108</v>
      </c>
      <c r="N328" s="1" t="s">
        <v>783</v>
      </c>
      <c r="O328" s="1" t="s">
        <v>858</v>
      </c>
      <c r="P328" s="1" t="s">
        <v>1045</v>
      </c>
      <c r="Q328" s="1" t="s">
        <v>2016</v>
      </c>
      <c r="R328" s="1" t="s">
        <v>1320</v>
      </c>
      <c r="S328" s="1" t="s">
        <v>2017</v>
      </c>
      <c r="T328" s="1" t="s">
        <v>1327</v>
      </c>
      <c r="U328" s="1" t="s">
        <v>1341</v>
      </c>
      <c r="V328" s="1" t="s">
        <v>1323</v>
      </c>
      <c r="W328" s="1" t="s">
        <v>450</v>
      </c>
    </row>
    <row r="329" spans="1:23">
      <c r="A329" s="1" t="s">
        <v>2018</v>
      </c>
      <c r="B329" s="1" t="s">
        <v>2019</v>
      </c>
      <c r="C329" s="1" t="s">
        <v>2007</v>
      </c>
      <c r="D329" s="1" t="s">
        <v>1317</v>
      </c>
      <c r="E329" s="1" t="s">
        <v>1432</v>
      </c>
      <c r="F329" s="1" t="s">
        <v>450</v>
      </c>
      <c r="G329" s="1" t="s">
        <v>1318</v>
      </c>
      <c r="H329" s="1" t="s">
        <v>1319</v>
      </c>
      <c r="I329" s="1" t="s">
        <v>450</v>
      </c>
      <c r="J329" s="1" t="s">
        <v>450</v>
      </c>
      <c r="K329" s="1" t="s">
        <v>450</v>
      </c>
      <c r="L329" s="1" t="s">
        <v>782</v>
      </c>
      <c r="M329" s="1" t="s">
        <v>108</v>
      </c>
      <c r="N329" s="1" t="s">
        <v>783</v>
      </c>
      <c r="O329" s="1" t="s">
        <v>858</v>
      </c>
      <c r="P329" s="1" t="s">
        <v>450</v>
      </c>
      <c r="Q329" s="1" t="s">
        <v>450</v>
      </c>
      <c r="R329" s="1" t="s">
        <v>1320</v>
      </c>
      <c r="S329" s="1" t="s">
        <v>1348</v>
      </c>
      <c r="T329" s="1" t="s">
        <v>1327</v>
      </c>
      <c r="U329" s="1" t="s">
        <v>1350</v>
      </c>
      <c r="V329" s="1" t="s">
        <v>1350</v>
      </c>
      <c r="W329" s="1" t="s">
        <v>450</v>
      </c>
    </row>
    <row r="330" spans="1:23">
      <c r="A330" s="1" t="s">
        <v>2020</v>
      </c>
      <c r="B330" s="1" t="s">
        <v>2021</v>
      </c>
      <c r="C330" s="1" t="s">
        <v>2007</v>
      </c>
      <c r="D330" s="1" t="s">
        <v>1317</v>
      </c>
      <c r="E330" s="1" t="s">
        <v>1432</v>
      </c>
      <c r="F330" s="1" t="s">
        <v>450</v>
      </c>
      <c r="G330" s="1" t="s">
        <v>1318</v>
      </c>
      <c r="H330" s="1" t="s">
        <v>1319</v>
      </c>
      <c r="I330" s="1" t="s">
        <v>450</v>
      </c>
      <c r="J330" s="1" t="s">
        <v>450</v>
      </c>
      <c r="K330" s="1" t="s">
        <v>450</v>
      </c>
      <c r="L330" s="1" t="s">
        <v>782</v>
      </c>
      <c r="M330" s="1" t="s">
        <v>108</v>
      </c>
      <c r="N330" s="1" t="s">
        <v>783</v>
      </c>
      <c r="O330" s="1" t="s">
        <v>858</v>
      </c>
      <c r="P330" s="1" t="s">
        <v>450</v>
      </c>
      <c r="Q330" s="1" t="s">
        <v>450</v>
      </c>
      <c r="R330" s="1" t="s">
        <v>1320</v>
      </c>
      <c r="S330" s="1" t="s">
        <v>1348</v>
      </c>
      <c r="T330" s="1" t="s">
        <v>1327</v>
      </c>
      <c r="U330" s="1" t="s">
        <v>1350</v>
      </c>
      <c r="V330" s="1" t="s">
        <v>1350</v>
      </c>
      <c r="W330" s="1" t="s">
        <v>450</v>
      </c>
    </row>
    <row r="331" spans="1:23">
      <c r="A331" s="1" t="s">
        <v>2022</v>
      </c>
      <c r="B331" s="1" t="s">
        <v>2023</v>
      </c>
      <c r="C331" s="1" t="s">
        <v>1316</v>
      </c>
      <c r="D331" s="1" t="s">
        <v>1317</v>
      </c>
      <c r="E331" s="1" t="s">
        <v>1142</v>
      </c>
      <c r="F331" s="1" t="s">
        <v>1346</v>
      </c>
      <c r="G331" s="1" t="s">
        <v>1318</v>
      </c>
      <c r="H331" s="1" t="s">
        <v>1319</v>
      </c>
      <c r="I331" s="1" t="s">
        <v>450</v>
      </c>
      <c r="J331" s="1" t="s">
        <v>450</v>
      </c>
      <c r="K331" s="1" t="s">
        <v>450</v>
      </c>
      <c r="L331" s="1" t="s">
        <v>782</v>
      </c>
      <c r="M331" s="1" t="s">
        <v>108</v>
      </c>
      <c r="N331" s="1" t="s">
        <v>1131</v>
      </c>
      <c r="O331" s="1" t="s">
        <v>1131</v>
      </c>
      <c r="P331" s="1" t="s">
        <v>1143</v>
      </c>
      <c r="Q331" s="1" t="s">
        <v>450</v>
      </c>
      <c r="R331" s="1" t="s">
        <v>1320</v>
      </c>
      <c r="S331" s="1" t="s">
        <v>1373</v>
      </c>
      <c r="T331" s="1" t="s">
        <v>1349</v>
      </c>
      <c r="U331" s="1" t="s">
        <v>1374</v>
      </c>
      <c r="V331" s="1" t="s">
        <v>1374</v>
      </c>
      <c r="W331" s="1" t="s">
        <v>450</v>
      </c>
    </row>
    <row r="332" spans="1:23">
      <c r="A332" s="1" t="s">
        <v>2024</v>
      </c>
      <c r="B332" s="1" t="s">
        <v>2025</v>
      </c>
      <c r="C332" s="1" t="s">
        <v>1316</v>
      </c>
      <c r="D332" s="1" t="s">
        <v>1317</v>
      </c>
      <c r="E332" s="1" t="s">
        <v>1291</v>
      </c>
      <c r="F332" s="1" t="s">
        <v>1346</v>
      </c>
      <c r="G332" s="1" t="s">
        <v>1318</v>
      </c>
      <c r="H332" s="1" t="s">
        <v>1319</v>
      </c>
      <c r="I332" s="1" t="s">
        <v>450</v>
      </c>
      <c r="J332" s="1" t="s">
        <v>450</v>
      </c>
      <c r="K332" s="1" t="s">
        <v>450</v>
      </c>
      <c r="L332" s="1" t="s">
        <v>782</v>
      </c>
      <c r="M332" s="1" t="s">
        <v>108</v>
      </c>
      <c r="N332" s="1" t="s">
        <v>1265</v>
      </c>
      <c r="O332" s="1" t="s">
        <v>1265</v>
      </c>
      <c r="P332" s="1" t="s">
        <v>1292</v>
      </c>
      <c r="Q332" s="1" t="s">
        <v>450</v>
      </c>
      <c r="R332" s="1" t="s">
        <v>1320</v>
      </c>
      <c r="S332" s="1" t="s">
        <v>1366</v>
      </c>
      <c r="T332" s="1" t="s">
        <v>1327</v>
      </c>
      <c r="U332" s="1" t="s">
        <v>1323</v>
      </c>
      <c r="V332" s="1" t="s">
        <v>1323</v>
      </c>
      <c r="W332" s="1" t="s">
        <v>450</v>
      </c>
    </row>
    <row r="333" spans="1:23">
      <c r="A333" s="1" t="s">
        <v>2026</v>
      </c>
      <c r="B333" s="1" t="s">
        <v>2027</v>
      </c>
      <c r="C333" s="1" t="s">
        <v>1316</v>
      </c>
      <c r="D333" s="1" t="s">
        <v>1317</v>
      </c>
      <c r="E333" s="1" t="s">
        <v>975</v>
      </c>
      <c r="F333" s="1" t="s">
        <v>1346</v>
      </c>
      <c r="G333" s="1" t="s">
        <v>1318</v>
      </c>
      <c r="H333" s="1" t="s">
        <v>1319</v>
      </c>
      <c r="I333" s="1" t="s">
        <v>450</v>
      </c>
      <c r="J333" s="1" t="s">
        <v>450</v>
      </c>
      <c r="K333" s="1" t="s">
        <v>450</v>
      </c>
      <c r="L333" s="1" t="s">
        <v>782</v>
      </c>
      <c r="M333" s="1" t="s">
        <v>108</v>
      </c>
      <c r="N333" s="1" t="s">
        <v>966</v>
      </c>
      <c r="O333" s="1" t="s">
        <v>976</v>
      </c>
      <c r="P333" s="1" t="s">
        <v>976</v>
      </c>
      <c r="Q333" s="1" t="s">
        <v>450</v>
      </c>
      <c r="R333" s="1" t="s">
        <v>1359</v>
      </c>
      <c r="S333" s="1" t="s">
        <v>1373</v>
      </c>
      <c r="T333" s="1" t="s">
        <v>1327</v>
      </c>
      <c r="U333" s="1" t="s">
        <v>1374</v>
      </c>
      <c r="V333" s="1" t="s">
        <v>1374</v>
      </c>
      <c r="W333" s="1" t="s">
        <v>450</v>
      </c>
    </row>
    <row r="334" spans="1:23">
      <c r="A334" s="1" t="s">
        <v>2028</v>
      </c>
      <c r="B334" s="1" t="s">
        <v>2029</v>
      </c>
      <c r="C334" s="1" t="s">
        <v>1316</v>
      </c>
      <c r="D334" s="1" t="s">
        <v>1317</v>
      </c>
      <c r="E334" s="1" t="s">
        <v>964</v>
      </c>
      <c r="F334" s="1" t="s">
        <v>1346</v>
      </c>
      <c r="G334" s="1" t="s">
        <v>1318</v>
      </c>
      <c r="H334" s="1" t="s">
        <v>1319</v>
      </c>
      <c r="I334" s="1" t="s">
        <v>450</v>
      </c>
      <c r="J334" s="1" t="s">
        <v>450</v>
      </c>
      <c r="K334" s="1" t="s">
        <v>450</v>
      </c>
      <c r="L334" s="1" t="s">
        <v>782</v>
      </c>
      <c r="M334" s="1" t="s">
        <v>108</v>
      </c>
      <c r="N334" s="1" t="s">
        <v>966</v>
      </c>
      <c r="O334" s="1" t="s">
        <v>965</v>
      </c>
      <c r="P334" s="1" t="s">
        <v>965</v>
      </c>
      <c r="Q334" s="1" t="s">
        <v>450</v>
      </c>
      <c r="R334" s="1" t="s">
        <v>1320</v>
      </c>
      <c r="S334" s="1" t="s">
        <v>1373</v>
      </c>
      <c r="T334" s="1" t="s">
        <v>1327</v>
      </c>
      <c r="U334" s="1" t="s">
        <v>1374</v>
      </c>
      <c r="V334" s="1" t="s">
        <v>1374</v>
      </c>
      <c r="W334" s="1" t="s">
        <v>450</v>
      </c>
    </row>
    <row r="335" spans="1:23">
      <c r="A335" s="1" t="s">
        <v>2030</v>
      </c>
      <c r="B335" s="1" t="s">
        <v>2031</v>
      </c>
      <c r="C335" s="1" t="s">
        <v>1316</v>
      </c>
      <c r="D335" s="1" t="s">
        <v>1317</v>
      </c>
      <c r="E335" s="1" t="s">
        <v>873</v>
      </c>
      <c r="F335" s="1" t="s">
        <v>1346</v>
      </c>
      <c r="G335" s="1" t="s">
        <v>1318</v>
      </c>
      <c r="H335" s="1" t="s">
        <v>1319</v>
      </c>
      <c r="I335" s="1" t="s">
        <v>450</v>
      </c>
      <c r="J335" s="1" t="s">
        <v>450</v>
      </c>
      <c r="K335" s="1" t="s">
        <v>450</v>
      </c>
      <c r="L335" s="1" t="s">
        <v>782</v>
      </c>
      <c r="M335" s="1" t="s">
        <v>108</v>
      </c>
      <c r="N335" s="1" t="s">
        <v>875</v>
      </c>
      <c r="O335" s="1" t="s">
        <v>875</v>
      </c>
      <c r="P335" s="1" t="s">
        <v>874</v>
      </c>
      <c r="Q335" s="1" t="s">
        <v>450</v>
      </c>
      <c r="R335" s="1" t="s">
        <v>1359</v>
      </c>
      <c r="S335" s="1" t="s">
        <v>1366</v>
      </c>
      <c r="T335" s="1" t="s">
        <v>1327</v>
      </c>
      <c r="U335" s="1" t="s">
        <v>1323</v>
      </c>
      <c r="V335" s="1" t="s">
        <v>1323</v>
      </c>
      <c r="W335" s="1" t="s">
        <v>450</v>
      </c>
    </row>
    <row r="336" spans="1:23">
      <c r="A336" s="1" t="s">
        <v>2032</v>
      </c>
      <c r="B336" s="1" t="s">
        <v>2033</v>
      </c>
      <c r="C336" s="1" t="s">
        <v>1316</v>
      </c>
      <c r="D336" s="1" t="s">
        <v>1317</v>
      </c>
      <c r="E336" s="1" t="s">
        <v>948</v>
      </c>
      <c r="F336" s="1" t="s">
        <v>1346</v>
      </c>
      <c r="G336" s="1" t="s">
        <v>1318</v>
      </c>
      <c r="H336" s="1" t="s">
        <v>1319</v>
      </c>
      <c r="I336" s="1" t="s">
        <v>450</v>
      </c>
      <c r="J336" s="1" t="s">
        <v>450</v>
      </c>
      <c r="K336" s="1" t="s">
        <v>450</v>
      </c>
      <c r="L336" s="1" t="s">
        <v>782</v>
      </c>
      <c r="M336" s="1" t="s">
        <v>108</v>
      </c>
      <c r="N336" s="1" t="s">
        <v>930</v>
      </c>
      <c r="O336" s="1" t="s">
        <v>930</v>
      </c>
      <c r="P336" s="1" t="s">
        <v>949</v>
      </c>
      <c r="Q336" s="1" t="s">
        <v>450</v>
      </c>
      <c r="R336" s="1" t="s">
        <v>1359</v>
      </c>
      <c r="S336" s="1" t="s">
        <v>1373</v>
      </c>
      <c r="T336" s="1" t="s">
        <v>1349</v>
      </c>
      <c r="U336" s="1" t="s">
        <v>1374</v>
      </c>
      <c r="V336" s="1" t="s">
        <v>1374</v>
      </c>
      <c r="W336" s="1" t="s">
        <v>450</v>
      </c>
    </row>
    <row r="337" spans="1:23">
      <c r="A337" s="1" t="s">
        <v>2034</v>
      </c>
      <c r="B337" s="1" t="s">
        <v>2035</v>
      </c>
      <c r="C337" s="1" t="s">
        <v>1316</v>
      </c>
      <c r="D337" s="1" t="s">
        <v>1317</v>
      </c>
      <c r="E337" s="1" t="s">
        <v>1221</v>
      </c>
      <c r="F337" s="1" t="s">
        <v>450</v>
      </c>
      <c r="G337" s="1" t="s">
        <v>1318</v>
      </c>
      <c r="H337" s="1" t="s">
        <v>1319</v>
      </c>
      <c r="I337" s="1" t="s">
        <v>450</v>
      </c>
      <c r="J337" s="1" t="s">
        <v>450</v>
      </c>
      <c r="K337" s="1" t="s">
        <v>450</v>
      </c>
      <c r="L337" s="1" t="s">
        <v>782</v>
      </c>
      <c r="M337" s="1" t="s">
        <v>108</v>
      </c>
      <c r="N337" s="1" t="s">
        <v>1200</v>
      </c>
      <c r="O337" s="1" t="s">
        <v>1200</v>
      </c>
      <c r="P337" s="1" t="s">
        <v>1222</v>
      </c>
      <c r="Q337" s="1" t="s">
        <v>450</v>
      </c>
      <c r="R337" s="1" t="s">
        <v>1359</v>
      </c>
      <c r="S337" s="1" t="s">
        <v>1373</v>
      </c>
      <c r="T337" s="1" t="s">
        <v>1327</v>
      </c>
      <c r="U337" s="1" t="s">
        <v>1374</v>
      </c>
      <c r="V337" s="1" t="s">
        <v>1374</v>
      </c>
      <c r="W337" s="1" t="s">
        <v>450</v>
      </c>
    </row>
    <row r="338" spans="1:23">
      <c r="A338" s="1" t="s">
        <v>2036</v>
      </c>
      <c r="B338" s="1" t="s">
        <v>2037</v>
      </c>
      <c r="C338" s="1" t="s">
        <v>1316</v>
      </c>
      <c r="D338" s="1" t="s">
        <v>1317</v>
      </c>
      <c r="E338" s="1" t="s">
        <v>1253</v>
      </c>
      <c r="F338" s="1" t="s">
        <v>450</v>
      </c>
      <c r="G338" s="1" t="s">
        <v>1318</v>
      </c>
      <c r="H338" s="1" t="s">
        <v>1319</v>
      </c>
      <c r="I338" s="1" t="s">
        <v>450</v>
      </c>
      <c r="J338" s="1" t="s">
        <v>450</v>
      </c>
      <c r="K338" s="1" t="s">
        <v>450</v>
      </c>
      <c r="L338" s="1" t="s">
        <v>782</v>
      </c>
      <c r="M338" s="1" t="s">
        <v>108</v>
      </c>
      <c r="N338" s="1" t="s">
        <v>1229</v>
      </c>
      <c r="O338" s="1" t="s">
        <v>1229</v>
      </c>
      <c r="P338" s="1" t="s">
        <v>1254</v>
      </c>
      <c r="Q338" s="1" t="s">
        <v>450</v>
      </c>
      <c r="R338" s="1" t="s">
        <v>1359</v>
      </c>
      <c r="S338" s="1" t="s">
        <v>1373</v>
      </c>
      <c r="T338" s="1" t="s">
        <v>1327</v>
      </c>
      <c r="U338" s="1" t="s">
        <v>1374</v>
      </c>
      <c r="V338" s="1" t="s">
        <v>1374</v>
      </c>
      <c r="W338" s="1" t="s">
        <v>450</v>
      </c>
    </row>
    <row r="339" spans="1:23">
      <c r="A339" s="1" t="s">
        <v>2038</v>
      </c>
      <c r="B339" s="1" t="s">
        <v>2039</v>
      </c>
      <c r="C339" s="1" t="s">
        <v>1316</v>
      </c>
      <c r="D339" s="1" t="s">
        <v>1317</v>
      </c>
      <c r="E339" s="1" t="s">
        <v>997</v>
      </c>
      <c r="F339" s="1" t="s">
        <v>1346</v>
      </c>
      <c r="G339" s="1" t="s">
        <v>1318</v>
      </c>
      <c r="H339" s="1" t="s">
        <v>1319</v>
      </c>
      <c r="I339" s="1" t="s">
        <v>450</v>
      </c>
      <c r="J339" s="1" t="s">
        <v>450</v>
      </c>
      <c r="K339" s="1" t="s">
        <v>450</v>
      </c>
      <c r="L339" s="1" t="s">
        <v>782</v>
      </c>
      <c r="M339" s="1" t="s">
        <v>108</v>
      </c>
      <c r="N339" s="1" t="s">
        <v>966</v>
      </c>
      <c r="O339" s="1" t="s">
        <v>998</v>
      </c>
      <c r="P339" s="1" t="s">
        <v>998</v>
      </c>
      <c r="Q339" s="1" t="s">
        <v>450</v>
      </c>
      <c r="R339" s="1" t="s">
        <v>1359</v>
      </c>
      <c r="S339" s="1" t="s">
        <v>1373</v>
      </c>
      <c r="T339" s="1" t="s">
        <v>1327</v>
      </c>
      <c r="U339" s="1" t="s">
        <v>1374</v>
      </c>
      <c r="V339" s="1" t="s">
        <v>1374</v>
      </c>
      <c r="W339" s="1" t="s">
        <v>450</v>
      </c>
    </row>
    <row r="340" spans="1:23">
      <c r="A340" s="1" t="s">
        <v>2040</v>
      </c>
      <c r="B340" s="1" t="s">
        <v>2041</v>
      </c>
      <c r="C340" s="1" t="s">
        <v>1316</v>
      </c>
      <c r="D340" s="1" t="s">
        <v>1317</v>
      </c>
      <c r="E340" s="1" t="s">
        <v>995</v>
      </c>
      <c r="F340" s="1" t="s">
        <v>450</v>
      </c>
      <c r="G340" s="1" t="s">
        <v>1318</v>
      </c>
      <c r="H340" s="1" t="s">
        <v>1319</v>
      </c>
      <c r="I340" s="1" t="s">
        <v>450</v>
      </c>
      <c r="J340" s="1" t="s">
        <v>450</v>
      </c>
      <c r="K340" s="1" t="s">
        <v>450</v>
      </c>
      <c r="L340" s="1" t="s">
        <v>782</v>
      </c>
      <c r="M340" s="1" t="s">
        <v>108</v>
      </c>
      <c r="N340" s="1" t="s">
        <v>966</v>
      </c>
      <c r="O340" s="1" t="s">
        <v>996</v>
      </c>
      <c r="P340" s="1" t="s">
        <v>996</v>
      </c>
      <c r="Q340" s="1" t="s">
        <v>450</v>
      </c>
      <c r="R340" s="1" t="s">
        <v>1359</v>
      </c>
      <c r="S340" s="1" t="s">
        <v>1373</v>
      </c>
      <c r="T340" s="1" t="s">
        <v>1327</v>
      </c>
      <c r="U340" s="1" t="s">
        <v>1374</v>
      </c>
      <c r="V340" s="1" t="s">
        <v>1374</v>
      </c>
      <c r="W340" s="1" t="s">
        <v>450</v>
      </c>
    </row>
    <row r="341" spans="1:23">
      <c r="A341" s="1" t="s">
        <v>2042</v>
      </c>
      <c r="B341" s="1" t="s">
        <v>2043</v>
      </c>
      <c r="C341" s="1" t="s">
        <v>1316</v>
      </c>
      <c r="D341" s="1" t="s">
        <v>1317</v>
      </c>
      <c r="E341" s="1" t="s">
        <v>964</v>
      </c>
      <c r="F341" s="1" t="s">
        <v>1346</v>
      </c>
      <c r="G341" s="1" t="s">
        <v>1318</v>
      </c>
      <c r="H341" s="1" t="s">
        <v>1319</v>
      </c>
      <c r="I341" s="1" t="s">
        <v>450</v>
      </c>
      <c r="J341" s="1" t="s">
        <v>450</v>
      </c>
      <c r="K341" s="1" t="s">
        <v>450</v>
      </c>
      <c r="L341" s="1" t="s">
        <v>782</v>
      </c>
      <c r="M341" s="1" t="s">
        <v>108</v>
      </c>
      <c r="N341" s="1" t="s">
        <v>966</v>
      </c>
      <c r="O341" s="1" t="s">
        <v>965</v>
      </c>
      <c r="P341" s="1" t="s">
        <v>965</v>
      </c>
      <c r="Q341" s="1" t="s">
        <v>450</v>
      </c>
      <c r="R341" s="1" t="s">
        <v>1359</v>
      </c>
      <c r="S341" s="1" t="s">
        <v>1373</v>
      </c>
      <c r="T341" s="1" t="s">
        <v>1327</v>
      </c>
      <c r="U341" s="1" t="s">
        <v>1374</v>
      </c>
      <c r="V341" s="1" t="s">
        <v>1374</v>
      </c>
      <c r="W341" s="1" t="s">
        <v>450</v>
      </c>
    </row>
    <row r="342" spans="1:23">
      <c r="A342" s="1" t="s">
        <v>2044</v>
      </c>
      <c r="B342" s="1" t="s">
        <v>2045</v>
      </c>
      <c r="C342" s="1" t="s">
        <v>1316</v>
      </c>
      <c r="D342" s="1" t="s">
        <v>1317</v>
      </c>
      <c r="E342" s="1" t="s">
        <v>1142</v>
      </c>
      <c r="F342" s="1" t="s">
        <v>450</v>
      </c>
      <c r="G342" s="1" t="s">
        <v>1318</v>
      </c>
      <c r="H342" s="1" t="s">
        <v>1319</v>
      </c>
      <c r="I342" s="1" t="s">
        <v>450</v>
      </c>
      <c r="J342" s="1" t="s">
        <v>450</v>
      </c>
      <c r="K342" s="1" t="s">
        <v>450</v>
      </c>
      <c r="L342" s="1" t="s">
        <v>782</v>
      </c>
      <c r="M342" s="1" t="s">
        <v>108</v>
      </c>
      <c r="N342" s="1" t="s">
        <v>1131</v>
      </c>
      <c r="O342" s="1" t="s">
        <v>1131</v>
      </c>
      <c r="P342" s="1" t="s">
        <v>1143</v>
      </c>
      <c r="Q342" s="1" t="s">
        <v>450</v>
      </c>
      <c r="R342" s="1" t="s">
        <v>1359</v>
      </c>
      <c r="S342" s="1" t="s">
        <v>1373</v>
      </c>
      <c r="T342" s="1" t="s">
        <v>1327</v>
      </c>
      <c r="U342" s="1" t="s">
        <v>1374</v>
      </c>
      <c r="V342" s="1" t="s">
        <v>1374</v>
      </c>
      <c r="W342" s="1" t="s">
        <v>450</v>
      </c>
    </row>
    <row r="343" spans="1:23">
      <c r="A343" s="1" t="s">
        <v>2046</v>
      </c>
      <c r="B343" s="1" t="s">
        <v>2047</v>
      </c>
      <c r="C343" s="1" t="s">
        <v>1316</v>
      </c>
      <c r="D343" s="1" t="s">
        <v>1317</v>
      </c>
      <c r="E343" s="1" t="s">
        <v>1123</v>
      </c>
      <c r="F343" s="1" t="s">
        <v>1346</v>
      </c>
      <c r="G343" s="1" t="s">
        <v>1318</v>
      </c>
      <c r="H343" s="1" t="s">
        <v>1319</v>
      </c>
      <c r="I343" s="1" t="s">
        <v>450</v>
      </c>
      <c r="J343" s="1" t="s">
        <v>450</v>
      </c>
      <c r="K343" s="1" t="s">
        <v>450</v>
      </c>
      <c r="L343" s="1" t="s">
        <v>782</v>
      </c>
      <c r="M343" s="1" t="s">
        <v>108</v>
      </c>
      <c r="N343" s="1" t="s">
        <v>1106</v>
      </c>
      <c r="O343" s="1" t="s">
        <v>1106</v>
      </c>
      <c r="P343" s="1" t="s">
        <v>1124</v>
      </c>
      <c r="Q343" s="1" t="s">
        <v>450</v>
      </c>
      <c r="R343" s="1" t="s">
        <v>1359</v>
      </c>
      <c r="S343" s="1" t="s">
        <v>1366</v>
      </c>
      <c r="T343" s="1" t="s">
        <v>1327</v>
      </c>
      <c r="U343" s="1" t="s">
        <v>1323</v>
      </c>
      <c r="V343" s="1" t="s">
        <v>1323</v>
      </c>
      <c r="W343" s="1" t="s">
        <v>450</v>
      </c>
    </row>
    <row r="344" spans="1:23">
      <c r="A344" s="1" t="s">
        <v>2048</v>
      </c>
      <c r="B344" s="1" t="s">
        <v>2049</v>
      </c>
      <c r="C344" s="1" t="s">
        <v>1316</v>
      </c>
      <c r="D344" s="1" t="s">
        <v>1317</v>
      </c>
      <c r="E344" s="1" t="s">
        <v>964</v>
      </c>
      <c r="F344" s="1" t="s">
        <v>1346</v>
      </c>
      <c r="G344" s="1" t="s">
        <v>1318</v>
      </c>
      <c r="H344" s="1" t="s">
        <v>1319</v>
      </c>
      <c r="I344" s="1" t="s">
        <v>450</v>
      </c>
      <c r="J344" s="1" t="s">
        <v>450</v>
      </c>
      <c r="K344" s="1" t="s">
        <v>450</v>
      </c>
      <c r="L344" s="1" t="s">
        <v>782</v>
      </c>
      <c r="M344" s="1" t="s">
        <v>108</v>
      </c>
      <c r="N344" s="1" t="s">
        <v>966</v>
      </c>
      <c r="O344" s="1" t="s">
        <v>965</v>
      </c>
      <c r="P344" s="1" t="s">
        <v>965</v>
      </c>
      <c r="Q344" s="1" t="s">
        <v>450</v>
      </c>
      <c r="R344" s="1" t="s">
        <v>1320</v>
      </c>
      <c r="S344" s="1" t="s">
        <v>1373</v>
      </c>
      <c r="T344" s="1" t="s">
        <v>1327</v>
      </c>
      <c r="U344" s="1" t="s">
        <v>1374</v>
      </c>
      <c r="V344" s="1" t="s">
        <v>1374</v>
      </c>
      <c r="W344" s="1" t="s">
        <v>450</v>
      </c>
    </row>
    <row r="345" spans="1:23">
      <c r="A345" s="1" t="s">
        <v>2050</v>
      </c>
      <c r="B345" s="1" t="s">
        <v>2051</v>
      </c>
      <c r="C345" s="1" t="s">
        <v>1316</v>
      </c>
      <c r="D345" s="1" t="s">
        <v>1317</v>
      </c>
      <c r="E345" s="1" t="s">
        <v>1223</v>
      </c>
      <c r="F345" s="1" t="s">
        <v>1346</v>
      </c>
      <c r="G345" s="1" t="s">
        <v>1318</v>
      </c>
      <c r="H345" s="1" t="s">
        <v>1319</v>
      </c>
      <c r="I345" s="1" t="s">
        <v>450</v>
      </c>
      <c r="J345" s="1" t="s">
        <v>450</v>
      </c>
      <c r="K345" s="1" t="s">
        <v>450</v>
      </c>
      <c r="L345" s="1" t="s">
        <v>782</v>
      </c>
      <c r="M345" s="1" t="s">
        <v>108</v>
      </c>
      <c r="N345" s="1" t="s">
        <v>1200</v>
      </c>
      <c r="O345" s="1" t="s">
        <v>1200</v>
      </c>
      <c r="P345" s="1" t="s">
        <v>1224</v>
      </c>
      <c r="Q345" s="1" t="s">
        <v>450</v>
      </c>
      <c r="R345" s="1" t="s">
        <v>1359</v>
      </c>
      <c r="S345" s="1" t="s">
        <v>1373</v>
      </c>
      <c r="T345" s="1" t="s">
        <v>1349</v>
      </c>
      <c r="U345" s="1" t="s">
        <v>1374</v>
      </c>
      <c r="V345" s="1" t="s">
        <v>1374</v>
      </c>
      <c r="W345" s="1" t="s">
        <v>450</v>
      </c>
    </row>
    <row r="346" spans="1:23">
      <c r="A346" s="1" t="s">
        <v>2052</v>
      </c>
      <c r="B346" s="1" t="s">
        <v>2053</v>
      </c>
      <c r="C346" s="1" t="s">
        <v>1316</v>
      </c>
      <c r="D346" s="1" t="s">
        <v>1317</v>
      </c>
      <c r="E346" s="1" t="s">
        <v>997</v>
      </c>
      <c r="F346" s="1" t="s">
        <v>1346</v>
      </c>
      <c r="G346" s="1" t="s">
        <v>1318</v>
      </c>
      <c r="H346" s="1" t="s">
        <v>1319</v>
      </c>
      <c r="I346" s="1" t="s">
        <v>450</v>
      </c>
      <c r="J346" s="1" t="s">
        <v>450</v>
      </c>
      <c r="K346" s="1" t="s">
        <v>450</v>
      </c>
      <c r="L346" s="1" t="s">
        <v>782</v>
      </c>
      <c r="M346" s="1" t="s">
        <v>108</v>
      </c>
      <c r="N346" s="1" t="s">
        <v>966</v>
      </c>
      <c r="O346" s="1" t="s">
        <v>998</v>
      </c>
      <c r="P346" s="1" t="s">
        <v>998</v>
      </c>
      <c r="Q346" s="1" t="s">
        <v>450</v>
      </c>
      <c r="R346" s="1" t="s">
        <v>1347</v>
      </c>
      <c r="S346" s="1" t="s">
        <v>1366</v>
      </c>
      <c r="T346" s="1" t="s">
        <v>1327</v>
      </c>
      <c r="U346" s="1" t="s">
        <v>1323</v>
      </c>
      <c r="V346" s="1" t="s">
        <v>1323</v>
      </c>
      <c r="W346" s="1" t="s">
        <v>450</v>
      </c>
    </row>
    <row r="347" spans="1:23">
      <c r="A347" s="1" t="s">
        <v>2054</v>
      </c>
      <c r="B347" s="1" t="s">
        <v>2055</v>
      </c>
      <c r="C347" s="1" t="s">
        <v>1316</v>
      </c>
      <c r="D347" s="1" t="s">
        <v>1317</v>
      </c>
      <c r="E347" s="1" t="s">
        <v>1213</v>
      </c>
      <c r="F347" s="1" t="s">
        <v>450</v>
      </c>
      <c r="G347" s="1" t="s">
        <v>1318</v>
      </c>
      <c r="H347" s="1" t="s">
        <v>1319</v>
      </c>
      <c r="I347" s="1" t="s">
        <v>450</v>
      </c>
      <c r="J347" s="1" t="s">
        <v>450</v>
      </c>
      <c r="K347" s="1" t="s">
        <v>450</v>
      </c>
      <c r="L347" s="1" t="s">
        <v>782</v>
      </c>
      <c r="M347" s="1" t="s">
        <v>108</v>
      </c>
      <c r="N347" s="1" t="s">
        <v>1200</v>
      </c>
      <c r="O347" s="1" t="s">
        <v>1200</v>
      </c>
      <c r="P347" s="1" t="s">
        <v>1214</v>
      </c>
      <c r="Q347" s="1" t="s">
        <v>450</v>
      </c>
      <c r="R347" s="1" t="s">
        <v>1359</v>
      </c>
      <c r="S347" s="1" t="s">
        <v>1373</v>
      </c>
      <c r="T347" s="1" t="s">
        <v>1327</v>
      </c>
      <c r="U347" s="1" t="s">
        <v>1374</v>
      </c>
      <c r="V347" s="1" t="s">
        <v>1374</v>
      </c>
      <c r="W347" s="1" t="s">
        <v>450</v>
      </c>
    </row>
    <row r="348" spans="1:23">
      <c r="A348" s="1" t="s">
        <v>2056</v>
      </c>
      <c r="B348" s="1" t="s">
        <v>2057</v>
      </c>
      <c r="C348" s="1" t="s">
        <v>1316</v>
      </c>
      <c r="D348" s="1" t="s">
        <v>1317</v>
      </c>
      <c r="E348" s="1" t="s">
        <v>2058</v>
      </c>
      <c r="F348" s="1" t="s">
        <v>450</v>
      </c>
      <c r="G348" s="1" t="s">
        <v>1318</v>
      </c>
      <c r="H348" s="1" t="s">
        <v>1319</v>
      </c>
      <c r="I348" s="1" t="s">
        <v>450</v>
      </c>
      <c r="J348" s="1" t="s">
        <v>450</v>
      </c>
      <c r="K348" s="1" t="s">
        <v>450</v>
      </c>
      <c r="L348" s="1" t="s">
        <v>782</v>
      </c>
      <c r="M348" s="1" t="s">
        <v>108</v>
      </c>
      <c r="N348" s="1" t="s">
        <v>783</v>
      </c>
      <c r="O348" s="1" t="s">
        <v>827</v>
      </c>
      <c r="P348" s="1" t="s">
        <v>450</v>
      </c>
      <c r="Q348" s="1" t="s">
        <v>450</v>
      </c>
      <c r="R348" s="1" t="s">
        <v>1347</v>
      </c>
      <c r="S348" s="1" t="s">
        <v>1373</v>
      </c>
      <c r="T348" s="1" t="s">
        <v>1327</v>
      </c>
      <c r="U348" s="1" t="s">
        <v>1374</v>
      </c>
      <c r="V348" s="1" t="s">
        <v>1374</v>
      </c>
      <c r="W348" s="1" t="s">
        <v>450</v>
      </c>
    </row>
    <row r="349" spans="1:23">
      <c r="A349" s="1" t="s">
        <v>2059</v>
      </c>
      <c r="B349" s="1" t="s">
        <v>2060</v>
      </c>
      <c r="C349" s="1" t="s">
        <v>1316</v>
      </c>
      <c r="D349" s="1" t="s">
        <v>1317</v>
      </c>
      <c r="E349" s="1" t="s">
        <v>819</v>
      </c>
      <c r="F349" s="1" t="s">
        <v>450</v>
      </c>
      <c r="G349" s="1" t="s">
        <v>1318</v>
      </c>
      <c r="H349" s="1" t="s">
        <v>1319</v>
      </c>
      <c r="I349" s="1" t="s">
        <v>450</v>
      </c>
      <c r="J349" s="1" t="s">
        <v>450</v>
      </c>
      <c r="K349" s="1" t="s">
        <v>450</v>
      </c>
      <c r="L349" s="1" t="s">
        <v>782</v>
      </c>
      <c r="M349" s="1" t="s">
        <v>108</v>
      </c>
      <c r="N349" s="1" t="s">
        <v>783</v>
      </c>
      <c r="O349" s="1" t="s">
        <v>802</v>
      </c>
      <c r="P349" s="1" t="s">
        <v>820</v>
      </c>
      <c r="Q349" s="1" t="s">
        <v>450</v>
      </c>
      <c r="R349" s="1" t="s">
        <v>1359</v>
      </c>
      <c r="S349" s="1" t="s">
        <v>1373</v>
      </c>
      <c r="T349" s="1" t="s">
        <v>1327</v>
      </c>
      <c r="U349" s="1" t="s">
        <v>1374</v>
      </c>
      <c r="V349" s="1" t="s">
        <v>1374</v>
      </c>
      <c r="W349" s="1" t="s">
        <v>450</v>
      </c>
    </row>
    <row r="350" spans="1:23">
      <c r="A350" s="1" t="s">
        <v>2061</v>
      </c>
      <c r="B350" s="1" t="s">
        <v>2062</v>
      </c>
      <c r="C350" s="1" t="s">
        <v>1316</v>
      </c>
      <c r="D350" s="1" t="s">
        <v>1317</v>
      </c>
      <c r="E350" s="1" t="s">
        <v>2063</v>
      </c>
      <c r="F350" s="1" t="s">
        <v>450</v>
      </c>
      <c r="G350" s="1" t="s">
        <v>1318</v>
      </c>
      <c r="H350" s="1" t="s">
        <v>1319</v>
      </c>
      <c r="I350" s="1" t="s">
        <v>450</v>
      </c>
      <c r="J350" s="1" t="s">
        <v>450</v>
      </c>
      <c r="K350" s="1" t="s">
        <v>450</v>
      </c>
      <c r="L350" s="1" t="s">
        <v>782</v>
      </c>
      <c r="M350" s="1" t="s">
        <v>108</v>
      </c>
      <c r="N350" s="1" t="s">
        <v>1200</v>
      </c>
      <c r="O350" s="1" t="s">
        <v>1212</v>
      </c>
      <c r="P350" s="1" t="s">
        <v>450</v>
      </c>
      <c r="Q350" s="1" t="s">
        <v>450</v>
      </c>
      <c r="R350" s="1" t="s">
        <v>1359</v>
      </c>
      <c r="S350" s="1" t="s">
        <v>1373</v>
      </c>
      <c r="T350" s="1" t="s">
        <v>1327</v>
      </c>
      <c r="U350" s="1" t="s">
        <v>1374</v>
      </c>
      <c r="V350" s="1" t="s">
        <v>1374</v>
      </c>
      <c r="W350" s="1" t="s">
        <v>450</v>
      </c>
    </row>
    <row r="351" spans="1:23">
      <c r="A351" s="1" t="s">
        <v>2064</v>
      </c>
      <c r="B351" s="1" t="s">
        <v>2065</v>
      </c>
      <c r="C351" s="1" t="s">
        <v>1316</v>
      </c>
      <c r="D351" s="1" t="s">
        <v>1317</v>
      </c>
      <c r="E351" s="1" t="s">
        <v>1332</v>
      </c>
      <c r="F351" s="1" t="s">
        <v>1346</v>
      </c>
      <c r="G351" s="1" t="s">
        <v>1318</v>
      </c>
      <c r="H351" s="1" t="s">
        <v>1319</v>
      </c>
      <c r="I351" s="1" t="s">
        <v>450</v>
      </c>
      <c r="J351" s="1" t="s">
        <v>450</v>
      </c>
      <c r="K351" s="1" t="s">
        <v>450</v>
      </c>
      <c r="L351" s="1" t="s">
        <v>782</v>
      </c>
      <c r="M351" s="1" t="s">
        <v>108</v>
      </c>
      <c r="N351" s="1" t="s">
        <v>884</v>
      </c>
      <c r="O351" s="1" t="s">
        <v>885</v>
      </c>
      <c r="P351" s="1" t="s">
        <v>450</v>
      </c>
      <c r="Q351" s="1" t="s">
        <v>450</v>
      </c>
      <c r="R351" s="1" t="s">
        <v>1320</v>
      </c>
      <c r="S351" s="1" t="s">
        <v>1373</v>
      </c>
      <c r="T351" s="1" t="s">
        <v>1327</v>
      </c>
      <c r="U351" s="1" t="s">
        <v>1374</v>
      </c>
      <c r="V351" s="1" t="s">
        <v>1374</v>
      </c>
      <c r="W351" s="1" t="s">
        <v>450</v>
      </c>
    </row>
    <row r="352" spans="1:23">
      <c r="A352" s="1" t="s">
        <v>2066</v>
      </c>
      <c r="B352" s="1" t="s">
        <v>2067</v>
      </c>
      <c r="C352" s="1" t="s">
        <v>1316</v>
      </c>
      <c r="D352" s="1" t="s">
        <v>1317</v>
      </c>
      <c r="E352" s="1" t="s">
        <v>1356</v>
      </c>
      <c r="F352" s="1" t="s">
        <v>1346</v>
      </c>
      <c r="G352" s="1" t="s">
        <v>1318</v>
      </c>
      <c r="H352" s="1" t="s">
        <v>1319</v>
      </c>
      <c r="I352" s="1" t="s">
        <v>450</v>
      </c>
      <c r="J352" s="1" t="s">
        <v>450</v>
      </c>
      <c r="K352" s="1" t="s">
        <v>450</v>
      </c>
      <c r="L352" s="1" t="s">
        <v>782</v>
      </c>
      <c r="M352" s="1" t="s">
        <v>108</v>
      </c>
      <c r="N352" s="1" t="s">
        <v>884</v>
      </c>
      <c r="O352" s="1" t="s">
        <v>891</v>
      </c>
      <c r="P352" s="1" t="s">
        <v>450</v>
      </c>
      <c r="Q352" s="1" t="s">
        <v>450</v>
      </c>
      <c r="R352" s="1" t="s">
        <v>1320</v>
      </c>
      <c r="S352" s="1" t="s">
        <v>1373</v>
      </c>
      <c r="T352" s="1" t="s">
        <v>1327</v>
      </c>
      <c r="U352" s="1" t="s">
        <v>1374</v>
      </c>
      <c r="V352" s="1" t="s">
        <v>1374</v>
      </c>
      <c r="W352" s="1" t="s">
        <v>450</v>
      </c>
    </row>
    <row r="353" spans="1:23">
      <c r="A353" s="1" t="s">
        <v>2068</v>
      </c>
      <c r="B353" s="1" t="s">
        <v>2069</v>
      </c>
      <c r="C353" s="1" t="s">
        <v>1316</v>
      </c>
      <c r="D353" s="1" t="s">
        <v>1317</v>
      </c>
      <c r="E353" s="1" t="s">
        <v>1332</v>
      </c>
      <c r="F353" s="1" t="s">
        <v>1346</v>
      </c>
      <c r="G353" s="1" t="s">
        <v>1318</v>
      </c>
      <c r="H353" s="1" t="s">
        <v>1319</v>
      </c>
      <c r="I353" s="1" t="s">
        <v>450</v>
      </c>
      <c r="J353" s="1" t="s">
        <v>450</v>
      </c>
      <c r="K353" s="1" t="s">
        <v>450</v>
      </c>
      <c r="L353" s="1" t="s">
        <v>782</v>
      </c>
      <c r="M353" s="1" t="s">
        <v>108</v>
      </c>
      <c r="N353" s="1" t="s">
        <v>884</v>
      </c>
      <c r="O353" s="1" t="s">
        <v>885</v>
      </c>
      <c r="P353" s="1" t="s">
        <v>450</v>
      </c>
      <c r="Q353" s="1" t="s">
        <v>450</v>
      </c>
      <c r="R353" s="1" t="s">
        <v>1320</v>
      </c>
      <c r="S353" s="1" t="s">
        <v>1348</v>
      </c>
      <c r="T353" s="1" t="s">
        <v>1327</v>
      </c>
      <c r="U353" s="1" t="s">
        <v>1350</v>
      </c>
      <c r="V353" s="1" t="s">
        <v>1350</v>
      </c>
      <c r="W353" s="1" t="s">
        <v>450</v>
      </c>
    </row>
    <row r="354" spans="1:23">
      <c r="A354" s="1" t="s">
        <v>2070</v>
      </c>
      <c r="B354" s="1" t="s">
        <v>2071</v>
      </c>
      <c r="C354" s="1" t="s">
        <v>1316</v>
      </c>
      <c r="D354" s="1" t="s">
        <v>1317</v>
      </c>
      <c r="E354" s="1" t="s">
        <v>1336</v>
      </c>
      <c r="F354" s="1" t="s">
        <v>1346</v>
      </c>
      <c r="G354" s="1" t="s">
        <v>1318</v>
      </c>
      <c r="H354" s="1" t="s">
        <v>1319</v>
      </c>
      <c r="I354" s="1" t="s">
        <v>450</v>
      </c>
      <c r="J354" s="1" t="s">
        <v>450</v>
      </c>
      <c r="K354" s="1" t="s">
        <v>450</v>
      </c>
      <c r="L354" s="1" t="s">
        <v>782</v>
      </c>
      <c r="M354" s="1" t="s">
        <v>108</v>
      </c>
      <c r="N354" s="1" t="s">
        <v>783</v>
      </c>
      <c r="O354" s="1" t="s">
        <v>802</v>
      </c>
      <c r="P354" s="1" t="s">
        <v>450</v>
      </c>
      <c r="Q354" s="1" t="s">
        <v>450</v>
      </c>
      <c r="R354" s="1" t="s">
        <v>1320</v>
      </c>
      <c r="S354" s="1" t="s">
        <v>1348</v>
      </c>
      <c r="T354" s="1" t="s">
        <v>1327</v>
      </c>
      <c r="U354" s="1" t="s">
        <v>1350</v>
      </c>
      <c r="V354" s="1" t="s">
        <v>1350</v>
      </c>
      <c r="W354" s="1" t="s">
        <v>450</v>
      </c>
    </row>
    <row r="355" spans="1:23">
      <c r="A355" s="1" t="s">
        <v>2072</v>
      </c>
      <c r="B355" s="1" t="s">
        <v>2073</v>
      </c>
      <c r="C355" s="1" t="s">
        <v>1316</v>
      </c>
      <c r="D355" s="1" t="s">
        <v>1317</v>
      </c>
      <c r="E355" s="1" t="s">
        <v>1336</v>
      </c>
      <c r="F355" s="1" t="s">
        <v>1346</v>
      </c>
      <c r="G355" s="1" t="s">
        <v>1318</v>
      </c>
      <c r="H355" s="1" t="s">
        <v>1319</v>
      </c>
      <c r="I355" s="1" t="s">
        <v>450</v>
      </c>
      <c r="J355" s="1" t="s">
        <v>450</v>
      </c>
      <c r="K355" s="1" t="s">
        <v>450</v>
      </c>
      <c r="L355" s="1" t="s">
        <v>782</v>
      </c>
      <c r="M355" s="1" t="s">
        <v>108</v>
      </c>
      <c r="N355" s="1" t="s">
        <v>783</v>
      </c>
      <c r="O355" s="1" t="s">
        <v>802</v>
      </c>
      <c r="P355" s="1" t="s">
        <v>450</v>
      </c>
      <c r="Q355" s="1" t="s">
        <v>450</v>
      </c>
      <c r="R355" s="1" t="s">
        <v>1320</v>
      </c>
      <c r="S355" s="1" t="s">
        <v>1373</v>
      </c>
      <c r="T355" s="1" t="s">
        <v>1327</v>
      </c>
      <c r="U355" s="1" t="s">
        <v>1374</v>
      </c>
      <c r="V355" s="1" t="s">
        <v>1374</v>
      </c>
      <c r="W355" s="1" t="s">
        <v>450</v>
      </c>
    </row>
    <row r="356" spans="1:23">
      <c r="A356" s="1" t="s">
        <v>2074</v>
      </c>
      <c r="B356" s="1" t="s">
        <v>2075</v>
      </c>
      <c r="C356" s="1" t="s">
        <v>1316</v>
      </c>
      <c r="D356" s="1" t="s">
        <v>1317</v>
      </c>
      <c r="E356" s="1" t="s">
        <v>1332</v>
      </c>
      <c r="F356" s="1" t="s">
        <v>1346</v>
      </c>
      <c r="G356" s="1" t="s">
        <v>1318</v>
      </c>
      <c r="H356" s="1" t="s">
        <v>1319</v>
      </c>
      <c r="I356" s="1" t="s">
        <v>450</v>
      </c>
      <c r="J356" s="1" t="s">
        <v>450</v>
      </c>
      <c r="K356" s="1" t="s">
        <v>450</v>
      </c>
      <c r="L356" s="1" t="s">
        <v>782</v>
      </c>
      <c r="M356" s="1" t="s">
        <v>108</v>
      </c>
      <c r="N356" s="1" t="s">
        <v>884</v>
      </c>
      <c r="O356" s="1" t="s">
        <v>885</v>
      </c>
      <c r="P356" s="1" t="s">
        <v>450</v>
      </c>
      <c r="Q356" s="1" t="s">
        <v>450</v>
      </c>
      <c r="R356" s="1" t="s">
        <v>1320</v>
      </c>
      <c r="S356" s="1" t="s">
        <v>1348</v>
      </c>
      <c r="T356" s="1" t="s">
        <v>1327</v>
      </c>
      <c r="U356" s="1" t="s">
        <v>1350</v>
      </c>
      <c r="V356" s="1" t="s">
        <v>1350</v>
      </c>
      <c r="W356" s="1" t="s">
        <v>450</v>
      </c>
    </row>
    <row r="357" spans="1:23">
      <c r="A357" s="1" t="s">
        <v>2076</v>
      </c>
      <c r="B357" s="1" t="s">
        <v>2077</v>
      </c>
      <c r="C357" s="1" t="s">
        <v>1316</v>
      </c>
      <c r="D357" s="1" t="s">
        <v>1317</v>
      </c>
      <c r="E357" s="1" t="s">
        <v>1332</v>
      </c>
      <c r="F357" s="1" t="s">
        <v>450</v>
      </c>
      <c r="G357" s="1" t="s">
        <v>1318</v>
      </c>
      <c r="H357" s="1" t="s">
        <v>1319</v>
      </c>
      <c r="I357" s="1" t="s">
        <v>450</v>
      </c>
      <c r="J357" s="1" t="s">
        <v>450</v>
      </c>
      <c r="K357" s="1" t="s">
        <v>450</v>
      </c>
      <c r="L357" s="1" t="s">
        <v>782</v>
      </c>
      <c r="M357" s="1" t="s">
        <v>108</v>
      </c>
      <c r="N357" s="1" t="s">
        <v>884</v>
      </c>
      <c r="O357" s="1" t="s">
        <v>885</v>
      </c>
      <c r="P357" s="1" t="s">
        <v>450</v>
      </c>
      <c r="Q357" s="1" t="s">
        <v>450</v>
      </c>
      <c r="R357" s="1" t="s">
        <v>1320</v>
      </c>
      <c r="S357" s="1" t="s">
        <v>1373</v>
      </c>
      <c r="T357" s="1" t="s">
        <v>1327</v>
      </c>
      <c r="U357" s="1" t="s">
        <v>1374</v>
      </c>
      <c r="V357" s="1" t="s">
        <v>1374</v>
      </c>
      <c r="W357" s="1" t="s">
        <v>450</v>
      </c>
    </row>
    <row r="358" ht="15" customHeight="1"/>
    <row r="359" ht="15" customHeight="1"/>
    <row r="360" ht="15" customHeight="1"/>
    <row r="361" ht="15" customHeight="1"/>
    <row r="362" ht="15" customHeight="1"/>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通讯通路门店</vt:lpstr>
      <vt:lpstr>通讯客户沙盘</vt:lpstr>
      <vt:lpstr>IT通路门店</vt:lpstr>
      <vt:lpstr>IT客户沙盘</vt:lpstr>
      <vt:lpstr>地理信息</vt:lpstr>
      <vt:lpstr>商圈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yangguantao 00028473</dc:creator>
  <cp:lastModifiedBy>Administrator</cp:lastModifiedBy>
  <dcterms:created xsi:type="dcterms:W3CDTF">2015-06-05T18:19:00Z</dcterms:created>
  <dcterms:modified xsi:type="dcterms:W3CDTF">2026-06-11T20:07:32Z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78E43ECB48AF4CBAAB186A8365048784_12</vt:lpwstr>
  </property>
  <property fmtid="{D5CDD505-2E9C-101B-9397-08002B2CF9AE}" pid="3" name="KSOProductBuildVer">
    <vt:lpwstr>2052-12.1.0.26895</vt:lpwstr>
  </property>
  <property fmtid="{D5CDD505-2E9C-101B-9397-08002B2CF9AE}" pid="4" name="CalculationRule">
    <vt:i4>0</vt:i4>
  </property>
</Properties>
</file>